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Eliz electronics\Documents\10NALYTICS\"/>
    </mc:Choice>
  </mc:AlternateContent>
  <bookViews>
    <workbookView xWindow="0" yWindow="0" windowWidth="24000" windowHeight="9300" activeTab="6"/>
  </bookViews>
  <sheets>
    <sheet name="Flights" sheetId="1" r:id="rId1"/>
    <sheet name="Sheet2" sheetId="6" r:id="rId2"/>
    <sheet name="Sheet4" sheetId="8" r:id="rId3"/>
    <sheet name="Sheet3" sheetId="7" r:id="rId4"/>
    <sheet name="Sheet6" sheetId="10" r:id="rId5"/>
    <sheet name="Sheet7" sheetId="11" r:id="rId6"/>
    <sheet name="REDOX Airlines DashBoard" sheetId="12" r:id="rId7"/>
    <sheet name="workings" sheetId="5" r:id="rId8"/>
    <sheet name="Routes" sheetId="2" r:id="rId9"/>
    <sheet name="Aircraft" sheetId="3" r:id="rId10"/>
    <sheet name="Airports" sheetId="4" r:id="rId11"/>
  </sheets>
  <externalReferences>
    <externalReference r:id="rId12"/>
  </externalReferences>
  <definedNames>
    <definedName name="_xlcn.WorksheetConnection_GIPCaseWeek3.xlsxAircraftPivot1" hidden="1">[1]!AircraftPivot[#Data]</definedName>
    <definedName name="_xlcn.WorksheetConnection_GIPCaseWeek3.xlsxAircraftPivot11" hidden="1">[1]!AircraftPivot[#Data]</definedName>
    <definedName name="_xlcn.WorksheetConnection_GIPCaseWeek3.xlsxAircraftPivot21" hidden="1">AircraftPivot[]</definedName>
    <definedName name="_xlcn.WorksheetConnection_GIPCaseWeek3.xlsxAirportPivot1" hidden="1">AirportPivot[]</definedName>
    <definedName name="_xlcn.WorksheetConnection_GIPCaseWeek3.xlsxFlightsPivot1" hidden="1">FlightsPivot[]</definedName>
    <definedName name="_xlcn.WorksheetConnection_GIPCaseWeek3.xlsxFlightsPivot11" hidden="1">[1]!FlightsPivot[#Data]</definedName>
    <definedName name="_xlcn.WorksheetConnection_GIPCaseWeek3.xlsxRoutesPivot1" hidden="1">RoutesPivot[]</definedName>
    <definedName name="ExternalData_1" localSheetId="2" hidden="1">Sheet4!$A$3:$L$1003</definedName>
    <definedName name="Likelihood_bins">#REF!</definedName>
    <definedName name="Max_Cost_per_Mile">#REF!</definedName>
    <definedName name="Min_Cost_per_Mile">#REF!</definedName>
    <definedName name="Revenue_Per_Passenger">#REF!</definedName>
    <definedName name="Revenue_Per_Passenger_2">#REF!</definedName>
    <definedName name="Slicer_AircraftType">#N/A</definedName>
    <definedName name="Slicer_Airport_Id">#N/A</definedName>
    <definedName name="Slicer_AirportName">#N/A</definedName>
    <definedName name="Slicer_Flight_Year">#N/A</definedName>
    <definedName name="Slicer_RouteID">#N/A</definedName>
    <definedName name="Total_Miles">#REF!</definedName>
  </definedNames>
  <calcPr calcId="162913" calcOnSave="0"/>
  <pivotCaches>
    <pivotCache cacheId="350" r:id="rId13"/>
    <pivotCache cacheId="352" r:id="rId14"/>
    <pivotCache cacheId="362" r:id="rId15"/>
    <pivotCache cacheId="363" r:id="rId16"/>
    <pivotCache cacheId="364" r:id="rId17"/>
    <pivotCache cacheId="365" r:id="rId18"/>
    <pivotCache cacheId="367" r:id="rId19"/>
    <pivotCache cacheId="368" r:id="rId20"/>
    <pivotCache cacheId="370" r:id="rId21"/>
    <pivotCache cacheId="376" r:id="rId22"/>
    <pivotCache cacheId="377" r:id="rId23"/>
    <pivotCache cacheId="382" r:id="rId24"/>
    <pivotCache cacheId="391" r:id="rId25"/>
    <pivotCache cacheId="435" r:id="rId26"/>
  </pivotCaches>
  <extLst>
    <ext xmlns:x14="http://schemas.microsoft.com/office/spreadsheetml/2009/9/main" uri="{876F7934-8845-4945-9796-88D515C7AA90}">
      <x14:pivotCaches>
        <pivotCache cacheId="414" r:id="rId27"/>
      </x14:pivotCaches>
    </ext>
    <ext xmlns:x14="http://schemas.microsoft.com/office/spreadsheetml/2009/9/main" uri="{BBE1A952-AA13-448e-AADC-164F8A28A991}">
      <x14:slicerCaches>
        <x14:slicerCache r:id="rId28"/>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lightsPivot" name="FlightsPivot" connection="WorksheetConnection_GIP Case Week 3.xlsx!FlightsPivot"/>
          <x15:modelTable id="AirportPivot" name="AirportPivot" connection="WorksheetConnection_GIP Case Week 3.xlsx!AirportPivot"/>
          <x15:modelTable id="RoutesPivot" name="RoutesPivot" connection="WorksheetConnection_GIP Case Week 3.xlsx!RoutesPivot"/>
          <x15:modelTable id="AircraftPivot-fdc4da71-f583-47b3-b781-c682cb410d3d" name="AircraftPivot" connection="WorksheetConnection_GIP Case Week 3.xlsx!AircraftPivot"/>
          <x15:modelTable id="FlightsPivot-bb343efc-59a2-4687-b60b-a255b1a90a22" name="FlightsPivot 1" connection="WorksheetConnection_GIP Case Week 3.xlsx!FlightsPivot1"/>
          <x15:modelTable id="AircraftPivot-4fb86f56-63d6-4153-89e7-3f628faa3bdc" name="AircraftPivot 1" connection="WorksheetConnection_GIP Case Week 3.xlsx!AircraftPivot1"/>
          <x15:modelTable id="AircraftPivot1" name="AircraftPivot1" connection="WorksheetConnection_GIP Case Week 3.xlsx!AircraftPivot2"/>
        </x15:modelTables>
        <x15:modelRelationships>
          <x15:modelRelationship fromTable="FlightsPivot" fromColumn="Airport Id" toTable="AirportPivot" toColumn="AirportID"/>
          <x15:modelRelationship fromTable="FlightsPivot" fromColumn="RouteID" toTable="RoutesPivot" toColumn="RouteID"/>
          <x15:modelRelationship fromTable="FlightsPivot 1" fromColumn="AircraftID" toTable="AircraftPivot" toColumn="AircraftID"/>
          <x15:modelRelationship fromTable="FlightsPivot 1" fromColumn="FlightID" toTable="FlightsPivot" toColumn="FlightID"/>
        </x15:modelRelationships>
        <x15:extLst>
          <ext xmlns:x16="http://schemas.microsoft.com/office/spreadsheetml/2014/11/main" uri="{9835A34E-60A6-4A7C-AAB8-D5F71C897F49}">
            <x16:modelTimeGroupings>
              <x16:modelTimeGrouping tableName="FlightsPivot"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J4" i="1" l="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3" i="1"/>
  <c r="J2"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N3" i="1"/>
  <c r="Q3" i="1" s="1"/>
  <c r="N4" i="1"/>
  <c r="Q4" i="1" s="1"/>
  <c r="N5" i="1"/>
  <c r="Q5" i="1" s="1"/>
  <c r="N6" i="1"/>
  <c r="Q6" i="1" s="1"/>
  <c r="N7" i="1"/>
  <c r="Q7" i="1" s="1"/>
  <c r="N8" i="1"/>
  <c r="Q8" i="1" s="1"/>
  <c r="N9" i="1"/>
  <c r="Q9" i="1" s="1"/>
  <c r="N10" i="1"/>
  <c r="Q10" i="1" s="1"/>
  <c r="N11" i="1"/>
  <c r="Q11" i="1" s="1"/>
  <c r="N12" i="1"/>
  <c r="Q12" i="1" s="1"/>
  <c r="N13" i="1"/>
  <c r="Q13" i="1" s="1"/>
  <c r="N14" i="1"/>
  <c r="Q14" i="1" s="1"/>
  <c r="N15" i="1"/>
  <c r="Q15" i="1" s="1"/>
  <c r="N16" i="1"/>
  <c r="Q16" i="1" s="1"/>
  <c r="N17" i="1"/>
  <c r="Q17" i="1" s="1"/>
  <c r="N18" i="1"/>
  <c r="Q18" i="1" s="1"/>
  <c r="N19" i="1"/>
  <c r="Q19" i="1" s="1"/>
  <c r="N20" i="1"/>
  <c r="Q20" i="1" s="1"/>
  <c r="N21" i="1"/>
  <c r="Q21" i="1" s="1"/>
  <c r="N22" i="1"/>
  <c r="Q22" i="1" s="1"/>
  <c r="N23" i="1"/>
  <c r="Q23" i="1" s="1"/>
  <c r="N24" i="1"/>
  <c r="Q24" i="1" s="1"/>
  <c r="N25" i="1"/>
  <c r="Q25" i="1" s="1"/>
  <c r="N26" i="1"/>
  <c r="Q26" i="1" s="1"/>
  <c r="N27" i="1"/>
  <c r="Q27" i="1" s="1"/>
  <c r="N28" i="1"/>
  <c r="Q28" i="1" s="1"/>
  <c r="N29" i="1"/>
  <c r="Q29" i="1" s="1"/>
  <c r="N30" i="1"/>
  <c r="Q30" i="1" s="1"/>
  <c r="N31" i="1"/>
  <c r="Q31" i="1" s="1"/>
  <c r="N32" i="1"/>
  <c r="Q32" i="1" s="1"/>
  <c r="N33" i="1"/>
  <c r="Q33" i="1" s="1"/>
  <c r="N34" i="1"/>
  <c r="Q34" i="1" s="1"/>
  <c r="N35" i="1"/>
  <c r="Q35" i="1" s="1"/>
  <c r="N36" i="1"/>
  <c r="Q36" i="1" s="1"/>
  <c r="N37" i="1"/>
  <c r="Q37" i="1" s="1"/>
  <c r="N38" i="1"/>
  <c r="Q38" i="1" s="1"/>
  <c r="N39" i="1"/>
  <c r="Q39" i="1" s="1"/>
  <c r="N40" i="1"/>
  <c r="Q40" i="1" s="1"/>
  <c r="N41" i="1"/>
  <c r="Q41" i="1" s="1"/>
  <c r="N42" i="1"/>
  <c r="Q42" i="1" s="1"/>
  <c r="N43" i="1"/>
  <c r="Q43" i="1" s="1"/>
  <c r="N44" i="1"/>
  <c r="Q44" i="1" s="1"/>
  <c r="N45" i="1"/>
  <c r="Q45" i="1" s="1"/>
  <c r="N46" i="1"/>
  <c r="Q46" i="1" s="1"/>
  <c r="N47" i="1"/>
  <c r="Q47" i="1" s="1"/>
  <c r="N48" i="1"/>
  <c r="Q48" i="1" s="1"/>
  <c r="N49" i="1"/>
  <c r="Q49" i="1" s="1"/>
  <c r="N50" i="1"/>
  <c r="Q50" i="1" s="1"/>
  <c r="N51" i="1"/>
  <c r="Q51" i="1" s="1"/>
  <c r="N52" i="1"/>
  <c r="Q52" i="1" s="1"/>
  <c r="N53" i="1"/>
  <c r="Q53" i="1" s="1"/>
  <c r="N54" i="1"/>
  <c r="Q54" i="1" s="1"/>
  <c r="N55" i="1"/>
  <c r="Q55" i="1" s="1"/>
  <c r="N56" i="1"/>
  <c r="Q56" i="1" s="1"/>
  <c r="N57" i="1"/>
  <c r="Q57" i="1" s="1"/>
  <c r="N58" i="1"/>
  <c r="Q58" i="1" s="1"/>
  <c r="N59" i="1"/>
  <c r="Q59" i="1" s="1"/>
  <c r="N60" i="1"/>
  <c r="Q60" i="1" s="1"/>
  <c r="N61" i="1"/>
  <c r="Q61" i="1" s="1"/>
  <c r="N62" i="1"/>
  <c r="Q62" i="1" s="1"/>
  <c r="N63" i="1"/>
  <c r="Q63" i="1" s="1"/>
  <c r="N64" i="1"/>
  <c r="Q64" i="1" s="1"/>
  <c r="N65" i="1"/>
  <c r="Q65" i="1" s="1"/>
  <c r="N66" i="1"/>
  <c r="Q66" i="1" s="1"/>
  <c r="N67" i="1"/>
  <c r="Q67" i="1" s="1"/>
  <c r="N68" i="1"/>
  <c r="Q68" i="1" s="1"/>
  <c r="N69" i="1"/>
  <c r="Q69" i="1" s="1"/>
  <c r="N70" i="1"/>
  <c r="Q70" i="1" s="1"/>
  <c r="N71" i="1"/>
  <c r="Q71" i="1" s="1"/>
  <c r="N72" i="1"/>
  <c r="Q72" i="1" s="1"/>
  <c r="N73" i="1"/>
  <c r="Q73" i="1" s="1"/>
  <c r="N74" i="1"/>
  <c r="Q74" i="1" s="1"/>
  <c r="N75" i="1"/>
  <c r="Q75" i="1" s="1"/>
  <c r="N76" i="1"/>
  <c r="Q76" i="1" s="1"/>
  <c r="N77" i="1"/>
  <c r="Q77" i="1" s="1"/>
  <c r="N78" i="1"/>
  <c r="Q78" i="1" s="1"/>
  <c r="N79" i="1"/>
  <c r="Q79" i="1" s="1"/>
  <c r="N80" i="1"/>
  <c r="Q80" i="1" s="1"/>
  <c r="N81" i="1"/>
  <c r="Q81" i="1" s="1"/>
  <c r="N82" i="1"/>
  <c r="Q82" i="1" s="1"/>
  <c r="N83" i="1"/>
  <c r="Q83" i="1" s="1"/>
  <c r="N84" i="1"/>
  <c r="Q84" i="1" s="1"/>
  <c r="N85" i="1"/>
  <c r="Q85" i="1" s="1"/>
  <c r="N86" i="1"/>
  <c r="Q86" i="1" s="1"/>
  <c r="N87" i="1"/>
  <c r="Q87" i="1" s="1"/>
  <c r="N88" i="1"/>
  <c r="Q88" i="1" s="1"/>
  <c r="N89" i="1"/>
  <c r="Q89" i="1" s="1"/>
  <c r="N90" i="1"/>
  <c r="Q90" i="1" s="1"/>
  <c r="N91" i="1"/>
  <c r="Q91" i="1" s="1"/>
  <c r="N92" i="1"/>
  <c r="Q92" i="1" s="1"/>
  <c r="N93" i="1"/>
  <c r="Q93" i="1" s="1"/>
  <c r="N94" i="1"/>
  <c r="Q94" i="1" s="1"/>
  <c r="N95" i="1"/>
  <c r="Q95" i="1" s="1"/>
  <c r="N96" i="1"/>
  <c r="Q96" i="1" s="1"/>
  <c r="N97" i="1"/>
  <c r="Q97" i="1" s="1"/>
  <c r="N98" i="1"/>
  <c r="Q98" i="1" s="1"/>
  <c r="N99" i="1"/>
  <c r="Q99" i="1" s="1"/>
  <c r="N100" i="1"/>
  <c r="Q100" i="1" s="1"/>
  <c r="N101" i="1"/>
  <c r="Q101" i="1" s="1"/>
  <c r="N102" i="1"/>
  <c r="Q102" i="1" s="1"/>
  <c r="N103" i="1"/>
  <c r="Q103" i="1" s="1"/>
  <c r="N104" i="1"/>
  <c r="Q104" i="1" s="1"/>
  <c r="N105" i="1"/>
  <c r="Q105" i="1" s="1"/>
  <c r="N106" i="1"/>
  <c r="Q106" i="1" s="1"/>
  <c r="N107" i="1"/>
  <c r="Q107" i="1" s="1"/>
  <c r="N108" i="1"/>
  <c r="Q108" i="1" s="1"/>
  <c r="N109" i="1"/>
  <c r="Q109" i="1" s="1"/>
  <c r="N110" i="1"/>
  <c r="Q110" i="1" s="1"/>
  <c r="N111" i="1"/>
  <c r="Q111" i="1" s="1"/>
  <c r="N112" i="1"/>
  <c r="Q112" i="1" s="1"/>
  <c r="N113" i="1"/>
  <c r="Q113" i="1" s="1"/>
  <c r="N114" i="1"/>
  <c r="Q114" i="1" s="1"/>
  <c r="N115" i="1"/>
  <c r="Q115" i="1" s="1"/>
  <c r="N116" i="1"/>
  <c r="Q116" i="1" s="1"/>
  <c r="N117" i="1"/>
  <c r="Q117" i="1" s="1"/>
  <c r="N118" i="1"/>
  <c r="Q118" i="1" s="1"/>
  <c r="N119" i="1"/>
  <c r="Q119" i="1" s="1"/>
  <c r="N120" i="1"/>
  <c r="Q120" i="1" s="1"/>
  <c r="N121" i="1"/>
  <c r="Q121" i="1" s="1"/>
  <c r="N122" i="1"/>
  <c r="Q122" i="1" s="1"/>
  <c r="N123" i="1"/>
  <c r="Q123" i="1" s="1"/>
  <c r="N124" i="1"/>
  <c r="Q124" i="1" s="1"/>
  <c r="N125" i="1"/>
  <c r="Q125" i="1" s="1"/>
  <c r="N126" i="1"/>
  <c r="Q126" i="1" s="1"/>
  <c r="N127" i="1"/>
  <c r="Q127" i="1" s="1"/>
  <c r="N128" i="1"/>
  <c r="Q128" i="1" s="1"/>
  <c r="N129" i="1"/>
  <c r="Q129" i="1" s="1"/>
  <c r="N130" i="1"/>
  <c r="Q130" i="1" s="1"/>
  <c r="N131" i="1"/>
  <c r="Q131" i="1" s="1"/>
  <c r="N132" i="1"/>
  <c r="Q132" i="1" s="1"/>
  <c r="N133" i="1"/>
  <c r="Q133" i="1" s="1"/>
  <c r="N134" i="1"/>
  <c r="Q134" i="1" s="1"/>
  <c r="N135" i="1"/>
  <c r="Q135" i="1" s="1"/>
  <c r="N136" i="1"/>
  <c r="Q136" i="1" s="1"/>
  <c r="N137" i="1"/>
  <c r="Q137" i="1" s="1"/>
  <c r="N138" i="1"/>
  <c r="Q138" i="1" s="1"/>
  <c r="N139" i="1"/>
  <c r="Q139" i="1" s="1"/>
  <c r="N140" i="1"/>
  <c r="Q140" i="1" s="1"/>
  <c r="N141" i="1"/>
  <c r="Q141" i="1" s="1"/>
  <c r="N142" i="1"/>
  <c r="Q142" i="1" s="1"/>
  <c r="N143" i="1"/>
  <c r="Q143" i="1" s="1"/>
  <c r="N144" i="1"/>
  <c r="Q144" i="1" s="1"/>
  <c r="N145" i="1"/>
  <c r="Q145" i="1" s="1"/>
  <c r="N146" i="1"/>
  <c r="Q146" i="1" s="1"/>
  <c r="N147" i="1"/>
  <c r="Q147" i="1" s="1"/>
  <c r="N148" i="1"/>
  <c r="Q148" i="1" s="1"/>
  <c r="N149" i="1"/>
  <c r="Q149" i="1" s="1"/>
  <c r="N150" i="1"/>
  <c r="Q150" i="1" s="1"/>
  <c r="N151" i="1"/>
  <c r="Q151" i="1" s="1"/>
  <c r="N152" i="1"/>
  <c r="Q152" i="1" s="1"/>
  <c r="N153" i="1"/>
  <c r="Q153" i="1" s="1"/>
  <c r="N154" i="1"/>
  <c r="Q154" i="1" s="1"/>
  <c r="N155" i="1"/>
  <c r="Q155" i="1" s="1"/>
  <c r="N156" i="1"/>
  <c r="Q156" i="1" s="1"/>
  <c r="N157" i="1"/>
  <c r="Q157" i="1" s="1"/>
  <c r="N158" i="1"/>
  <c r="Q158" i="1" s="1"/>
  <c r="N159" i="1"/>
  <c r="Q159" i="1" s="1"/>
  <c r="N160" i="1"/>
  <c r="Q160" i="1" s="1"/>
  <c r="N161" i="1"/>
  <c r="Q161" i="1" s="1"/>
  <c r="N162" i="1"/>
  <c r="Q162" i="1" s="1"/>
  <c r="N163" i="1"/>
  <c r="Q163" i="1" s="1"/>
  <c r="N164" i="1"/>
  <c r="Q164" i="1" s="1"/>
  <c r="N165" i="1"/>
  <c r="Q165" i="1" s="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N180" i="1"/>
  <c r="Q180" i="1" s="1"/>
  <c r="N181" i="1"/>
  <c r="Q181" i="1" s="1"/>
  <c r="N182" i="1"/>
  <c r="Q182" i="1" s="1"/>
  <c r="N183" i="1"/>
  <c r="Q183" i="1" s="1"/>
  <c r="N184" i="1"/>
  <c r="Q184" i="1" s="1"/>
  <c r="N185" i="1"/>
  <c r="Q185" i="1" s="1"/>
  <c r="N186" i="1"/>
  <c r="Q186" i="1" s="1"/>
  <c r="N187" i="1"/>
  <c r="Q187" i="1" s="1"/>
  <c r="N188" i="1"/>
  <c r="Q188" i="1" s="1"/>
  <c r="N189" i="1"/>
  <c r="Q189" i="1" s="1"/>
  <c r="N190" i="1"/>
  <c r="Q190" i="1" s="1"/>
  <c r="N191" i="1"/>
  <c r="Q191" i="1" s="1"/>
  <c r="N192" i="1"/>
  <c r="Q192" i="1" s="1"/>
  <c r="N193" i="1"/>
  <c r="Q193" i="1" s="1"/>
  <c r="N194" i="1"/>
  <c r="Q194" i="1" s="1"/>
  <c r="N195" i="1"/>
  <c r="Q195" i="1" s="1"/>
  <c r="N196" i="1"/>
  <c r="Q196" i="1" s="1"/>
  <c r="N197" i="1"/>
  <c r="Q197" i="1" s="1"/>
  <c r="N198" i="1"/>
  <c r="Q198" i="1" s="1"/>
  <c r="N199" i="1"/>
  <c r="Q199" i="1" s="1"/>
  <c r="N200" i="1"/>
  <c r="Q200" i="1" s="1"/>
  <c r="N201" i="1"/>
  <c r="Q201" i="1" s="1"/>
  <c r="N202" i="1"/>
  <c r="Q202" i="1" s="1"/>
  <c r="N203" i="1"/>
  <c r="Q203" i="1" s="1"/>
  <c r="N204" i="1"/>
  <c r="Q204" i="1" s="1"/>
  <c r="N205" i="1"/>
  <c r="Q205" i="1" s="1"/>
  <c r="N206" i="1"/>
  <c r="Q206" i="1" s="1"/>
  <c r="N207" i="1"/>
  <c r="Q207" i="1" s="1"/>
  <c r="N208" i="1"/>
  <c r="Q208" i="1" s="1"/>
  <c r="N209" i="1"/>
  <c r="Q209" i="1" s="1"/>
  <c r="N210" i="1"/>
  <c r="Q210" i="1" s="1"/>
  <c r="N211" i="1"/>
  <c r="Q211" i="1" s="1"/>
  <c r="N212" i="1"/>
  <c r="Q212" i="1" s="1"/>
  <c r="N213" i="1"/>
  <c r="Q213" i="1" s="1"/>
  <c r="N214" i="1"/>
  <c r="Q214" i="1" s="1"/>
  <c r="N215" i="1"/>
  <c r="Q215" i="1" s="1"/>
  <c r="N216" i="1"/>
  <c r="Q216" i="1" s="1"/>
  <c r="N217" i="1"/>
  <c r="Q217" i="1" s="1"/>
  <c r="N218" i="1"/>
  <c r="Q218" i="1" s="1"/>
  <c r="N219" i="1"/>
  <c r="Q219" i="1" s="1"/>
  <c r="N220" i="1"/>
  <c r="Q220" i="1" s="1"/>
  <c r="N221" i="1"/>
  <c r="Q221" i="1" s="1"/>
  <c r="N222" i="1"/>
  <c r="Q222" i="1" s="1"/>
  <c r="N223" i="1"/>
  <c r="Q223" i="1" s="1"/>
  <c r="N224" i="1"/>
  <c r="Q224" i="1" s="1"/>
  <c r="N225" i="1"/>
  <c r="Q225" i="1" s="1"/>
  <c r="N226" i="1"/>
  <c r="Q226" i="1" s="1"/>
  <c r="N227" i="1"/>
  <c r="Q227" i="1" s="1"/>
  <c r="N228" i="1"/>
  <c r="Q228" i="1" s="1"/>
  <c r="N229" i="1"/>
  <c r="Q229" i="1" s="1"/>
  <c r="N230" i="1"/>
  <c r="Q230" i="1" s="1"/>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N249" i="1"/>
  <c r="Q249" i="1" s="1"/>
  <c r="N250" i="1"/>
  <c r="Q250" i="1" s="1"/>
  <c r="N251" i="1"/>
  <c r="Q251" i="1" s="1"/>
  <c r="N252" i="1"/>
  <c r="Q252" i="1" s="1"/>
  <c r="N253" i="1"/>
  <c r="Q253" i="1" s="1"/>
  <c r="N254" i="1"/>
  <c r="Q254" i="1" s="1"/>
  <c r="N255" i="1"/>
  <c r="Q255" i="1" s="1"/>
  <c r="N256" i="1"/>
  <c r="Q256" i="1" s="1"/>
  <c r="N257" i="1"/>
  <c r="Q257" i="1" s="1"/>
  <c r="N258" i="1"/>
  <c r="Q258" i="1" s="1"/>
  <c r="N259" i="1"/>
  <c r="Q259" i="1" s="1"/>
  <c r="N260" i="1"/>
  <c r="Q260" i="1" s="1"/>
  <c r="N261" i="1"/>
  <c r="Q261" i="1" s="1"/>
  <c r="N262" i="1"/>
  <c r="Q262" i="1" s="1"/>
  <c r="N263" i="1"/>
  <c r="Q263" i="1" s="1"/>
  <c r="N264" i="1"/>
  <c r="Q264" i="1" s="1"/>
  <c r="N265" i="1"/>
  <c r="Q265" i="1" s="1"/>
  <c r="N266" i="1"/>
  <c r="Q266" i="1" s="1"/>
  <c r="N267" i="1"/>
  <c r="Q267" i="1" s="1"/>
  <c r="N268" i="1"/>
  <c r="Q268" i="1" s="1"/>
  <c r="N269" i="1"/>
  <c r="Q269" i="1" s="1"/>
  <c r="N270" i="1"/>
  <c r="Q270" i="1" s="1"/>
  <c r="N271" i="1"/>
  <c r="Q271" i="1" s="1"/>
  <c r="N272" i="1"/>
  <c r="Q272" i="1" s="1"/>
  <c r="N273" i="1"/>
  <c r="Q273" i="1" s="1"/>
  <c r="N274" i="1"/>
  <c r="Q274" i="1" s="1"/>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N290" i="1"/>
  <c r="Q290" i="1" s="1"/>
  <c r="N291" i="1"/>
  <c r="Q291" i="1" s="1"/>
  <c r="N292" i="1"/>
  <c r="Q292" i="1" s="1"/>
  <c r="N293" i="1"/>
  <c r="Q293" i="1" s="1"/>
  <c r="N294" i="1"/>
  <c r="Q294" i="1" s="1"/>
  <c r="N295" i="1"/>
  <c r="Q295" i="1" s="1"/>
  <c r="N296" i="1"/>
  <c r="Q296" i="1" s="1"/>
  <c r="N297" i="1"/>
  <c r="Q297" i="1" s="1"/>
  <c r="N298" i="1"/>
  <c r="Q298" i="1" s="1"/>
  <c r="N299" i="1"/>
  <c r="Q299" i="1" s="1"/>
  <c r="N300" i="1"/>
  <c r="Q300" i="1" s="1"/>
  <c r="N301" i="1"/>
  <c r="Q301" i="1" s="1"/>
  <c r="N302" i="1"/>
  <c r="Q302" i="1" s="1"/>
  <c r="N303" i="1"/>
  <c r="Q303" i="1" s="1"/>
  <c r="N304" i="1"/>
  <c r="Q304" i="1" s="1"/>
  <c r="N305" i="1"/>
  <c r="Q305" i="1" s="1"/>
  <c r="N306" i="1"/>
  <c r="Q306" i="1" s="1"/>
  <c r="N307" i="1"/>
  <c r="Q307" i="1" s="1"/>
  <c r="N308" i="1"/>
  <c r="Q308" i="1" s="1"/>
  <c r="N309" i="1"/>
  <c r="Q309" i="1" s="1"/>
  <c r="N310" i="1"/>
  <c r="Q310" i="1" s="1"/>
  <c r="N311" i="1"/>
  <c r="Q311" i="1" s="1"/>
  <c r="N312" i="1"/>
  <c r="Q312" i="1" s="1"/>
  <c r="N313" i="1"/>
  <c r="Q313" i="1" s="1"/>
  <c r="N314" i="1"/>
  <c r="Q314" i="1" s="1"/>
  <c r="N315" i="1"/>
  <c r="Q315" i="1" s="1"/>
  <c r="N316" i="1"/>
  <c r="Q316" i="1" s="1"/>
  <c r="N317" i="1"/>
  <c r="Q317" i="1" s="1"/>
  <c r="N318" i="1"/>
  <c r="Q318" i="1" s="1"/>
  <c r="N319" i="1"/>
  <c r="Q319" i="1" s="1"/>
  <c r="N320" i="1"/>
  <c r="Q320" i="1" s="1"/>
  <c r="N321" i="1"/>
  <c r="Q321" i="1" s="1"/>
  <c r="N322" i="1"/>
  <c r="Q322" i="1" s="1"/>
  <c r="N323" i="1"/>
  <c r="Q323" i="1" s="1"/>
  <c r="N324" i="1"/>
  <c r="Q324" i="1" s="1"/>
  <c r="N325" i="1"/>
  <c r="Q325" i="1" s="1"/>
  <c r="N326" i="1"/>
  <c r="Q326" i="1" s="1"/>
  <c r="N327" i="1"/>
  <c r="Q327" i="1" s="1"/>
  <c r="N328" i="1"/>
  <c r="Q328" i="1" s="1"/>
  <c r="N329" i="1"/>
  <c r="Q329" i="1" s="1"/>
  <c r="N330" i="1"/>
  <c r="Q330" i="1" s="1"/>
  <c r="N331" i="1"/>
  <c r="Q331" i="1" s="1"/>
  <c r="N332" i="1"/>
  <c r="Q332" i="1" s="1"/>
  <c r="N333" i="1"/>
  <c r="Q333" i="1" s="1"/>
  <c r="N334" i="1"/>
  <c r="Q334" i="1" s="1"/>
  <c r="N335" i="1"/>
  <c r="Q335" i="1" s="1"/>
  <c r="N336" i="1"/>
  <c r="Q336" i="1" s="1"/>
  <c r="N337" i="1"/>
  <c r="Q337" i="1" s="1"/>
  <c r="N338" i="1"/>
  <c r="Q338" i="1" s="1"/>
  <c r="N339" i="1"/>
  <c r="Q339" i="1" s="1"/>
  <c r="N340" i="1"/>
  <c r="Q340" i="1" s="1"/>
  <c r="N341" i="1"/>
  <c r="Q341" i="1" s="1"/>
  <c r="N342" i="1"/>
  <c r="Q342" i="1" s="1"/>
  <c r="N343" i="1"/>
  <c r="Q343" i="1" s="1"/>
  <c r="N344" i="1"/>
  <c r="Q344" i="1" s="1"/>
  <c r="N345" i="1"/>
  <c r="Q345" i="1" s="1"/>
  <c r="N346" i="1"/>
  <c r="Q346" i="1" s="1"/>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N361" i="1"/>
  <c r="Q361" i="1" s="1"/>
  <c r="N362" i="1"/>
  <c r="Q362" i="1" s="1"/>
  <c r="N363" i="1"/>
  <c r="Q363" i="1" s="1"/>
  <c r="N364" i="1"/>
  <c r="Q364" i="1" s="1"/>
  <c r="N365" i="1"/>
  <c r="Q365" i="1" s="1"/>
  <c r="N366" i="1"/>
  <c r="Q366" i="1" s="1"/>
  <c r="N367" i="1"/>
  <c r="Q367" i="1" s="1"/>
  <c r="N368" i="1"/>
  <c r="Q368" i="1" s="1"/>
  <c r="N369" i="1"/>
  <c r="Q369" i="1" s="1"/>
  <c r="N370" i="1"/>
  <c r="Q370" i="1" s="1"/>
  <c r="N371" i="1"/>
  <c r="Q371" i="1" s="1"/>
  <c r="N372" i="1"/>
  <c r="Q372" i="1" s="1"/>
  <c r="N373" i="1"/>
  <c r="Q373" i="1" s="1"/>
  <c r="N374" i="1"/>
  <c r="Q374" i="1" s="1"/>
  <c r="N375" i="1"/>
  <c r="Q375" i="1" s="1"/>
  <c r="N376" i="1"/>
  <c r="Q376" i="1" s="1"/>
  <c r="N377" i="1"/>
  <c r="Q377" i="1" s="1"/>
  <c r="N378" i="1"/>
  <c r="Q378" i="1" s="1"/>
  <c r="N379" i="1"/>
  <c r="Q379" i="1" s="1"/>
  <c r="N380" i="1"/>
  <c r="Q380" i="1" s="1"/>
  <c r="N381" i="1"/>
  <c r="Q381" i="1" s="1"/>
  <c r="N382" i="1"/>
  <c r="Q382" i="1" s="1"/>
  <c r="N383" i="1"/>
  <c r="Q383" i="1" s="1"/>
  <c r="N384" i="1"/>
  <c r="Q384" i="1" s="1"/>
  <c r="N385" i="1"/>
  <c r="Q385" i="1" s="1"/>
  <c r="N386" i="1"/>
  <c r="Q386" i="1" s="1"/>
  <c r="N387" i="1"/>
  <c r="Q387" i="1" s="1"/>
  <c r="N388" i="1"/>
  <c r="Q388" i="1" s="1"/>
  <c r="N389" i="1"/>
  <c r="Q389" i="1" s="1"/>
  <c r="N390" i="1"/>
  <c r="Q390" i="1" s="1"/>
  <c r="N391" i="1"/>
  <c r="Q391" i="1" s="1"/>
  <c r="N392" i="1"/>
  <c r="Q392" i="1" s="1"/>
  <c r="N393" i="1"/>
  <c r="Q393" i="1" s="1"/>
  <c r="N394" i="1"/>
  <c r="Q394" i="1" s="1"/>
  <c r="N395" i="1"/>
  <c r="Q395" i="1" s="1"/>
  <c r="N396" i="1"/>
  <c r="Q396" i="1" s="1"/>
  <c r="N397" i="1"/>
  <c r="Q397" i="1" s="1"/>
  <c r="N398" i="1"/>
  <c r="Q398" i="1" s="1"/>
  <c r="N399" i="1"/>
  <c r="Q399" i="1" s="1"/>
  <c r="N400" i="1"/>
  <c r="Q400" i="1" s="1"/>
  <c r="N401" i="1"/>
  <c r="Q401" i="1" s="1"/>
  <c r="N402" i="1"/>
  <c r="Q402" i="1" s="1"/>
  <c r="N403" i="1"/>
  <c r="Q403" i="1" s="1"/>
  <c r="N404" i="1"/>
  <c r="Q404" i="1" s="1"/>
  <c r="N405" i="1"/>
  <c r="Q405" i="1" s="1"/>
  <c r="N406" i="1"/>
  <c r="Q406" i="1" s="1"/>
  <c r="N407" i="1"/>
  <c r="Q407" i="1" s="1"/>
  <c r="N408" i="1"/>
  <c r="Q408" i="1" s="1"/>
  <c r="N409" i="1"/>
  <c r="Q409" i="1" s="1"/>
  <c r="N410" i="1"/>
  <c r="Q410" i="1" s="1"/>
  <c r="N411" i="1"/>
  <c r="Q411" i="1" s="1"/>
  <c r="N412" i="1"/>
  <c r="Q412" i="1" s="1"/>
  <c r="N413" i="1"/>
  <c r="Q413" i="1" s="1"/>
  <c r="N414" i="1"/>
  <c r="Q414" i="1" s="1"/>
  <c r="N415" i="1"/>
  <c r="Q415" i="1" s="1"/>
  <c r="N416" i="1"/>
  <c r="Q416" i="1" s="1"/>
  <c r="N417" i="1"/>
  <c r="Q417" i="1" s="1"/>
  <c r="N418" i="1"/>
  <c r="Q418" i="1" s="1"/>
  <c r="N419" i="1"/>
  <c r="Q419" i="1" s="1"/>
  <c r="N420" i="1"/>
  <c r="Q420" i="1" s="1"/>
  <c r="N421" i="1"/>
  <c r="Q421" i="1" s="1"/>
  <c r="N422" i="1"/>
  <c r="Q422" i="1" s="1"/>
  <c r="N423" i="1"/>
  <c r="Q423" i="1" s="1"/>
  <c r="N424" i="1"/>
  <c r="Q424" i="1" s="1"/>
  <c r="N425" i="1"/>
  <c r="Q425" i="1" s="1"/>
  <c r="N426" i="1"/>
  <c r="Q426" i="1" s="1"/>
  <c r="N427" i="1"/>
  <c r="Q427" i="1" s="1"/>
  <c r="N428" i="1"/>
  <c r="Q428" i="1" s="1"/>
  <c r="N429" i="1"/>
  <c r="Q429" i="1" s="1"/>
  <c r="N430" i="1"/>
  <c r="Q430" i="1" s="1"/>
  <c r="N431" i="1"/>
  <c r="Q431" i="1" s="1"/>
  <c r="N432" i="1"/>
  <c r="Q432" i="1" s="1"/>
  <c r="N433" i="1"/>
  <c r="Q433" i="1" s="1"/>
  <c r="N434" i="1"/>
  <c r="Q434" i="1" s="1"/>
  <c r="N435" i="1"/>
  <c r="Q435" i="1" s="1"/>
  <c r="N436" i="1"/>
  <c r="Q436" i="1" s="1"/>
  <c r="N437" i="1"/>
  <c r="Q437" i="1" s="1"/>
  <c r="N438" i="1"/>
  <c r="Q438" i="1" s="1"/>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58" i="1"/>
  <c r="Q458" i="1" s="1"/>
  <c r="N459" i="1"/>
  <c r="Q459" i="1" s="1"/>
  <c r="N460" i="1"/>
  <c r="Q460" i="1" s="1"/>
  <c r="N461" i="1"/>
  <c r="Q461" i="1" s="1"/>
  <c r="N462" i="1"/>
  <c r="Q462" i="1" s="1"/>
  <c r="N463" i="1"/>
  <c r="Q463" i="1" s="1"/>
  <c r="N464" i="1"/>
  <c r="Q464" i="1" s="1"/>
  <c r="N465" i="1"/>
  <c r="Q465" i="1" s="1"/>
  <c r="N466" i="1"/>
  <c r="Q466" i="1" s="1"/>
  <c r="N467" i="1"/>
  <c r="Q467" i="1" s="1"/>
  <c r="N468" i="1"/>
  <c r="Q468" i="1" s="1"/>
  <c r="N469" i="1"/>
  <c r="Q469" i="1" s="1"/>
  <c r="N470" i="1"/>
  <c r="Q470" i="1" s="1"/>
  <c r="N471" i="1"/>
  <c r="Q471" i="1" s="1"/>
  <c r="N472" i="1"/>
  <c r="Q472" i="1" s="1"/>
  <c r="N473" i="1"/>
  <c r="Q473" i="1" s="1"/>
  <c r="N474" i="1"/>
  <c r="Q474" i="1" s="1"/>
  <c r="N475" i="1"/>
  <c r="Q475" i="1" s="1"/>
  <c r="N476" i="1"/>
  <c r="Q476" i="1" s="1"/>
  <c r="N477" i="1"/>
  <c r="Q477" i="1" s="1"/>
  <c r="N478" i="1"/>
  <c r="Q478" i="1" s="1"/>
  <c r="N479" i="1"/>
  <c r="Q479" i="1" s="1"/>
  <c r="N480" i="1"/>
  <c r="Q480" i="1" s="1"/>
  <c r="N481" i="1"/>
  <c r="Q481" i="1" s="1"/>
  <c r="N482" i="1"/>
  <c r="Q482" i="1" s="1"/>
  <c r="N483" i="1"/>
  <c r="Q483" i="1" s="1"/>
  <c r="N484" i="1"/>
  <c r="Q484" i="1" s="1"/>
  <c r="N485" i="1"/>
  <c r="Q485" i="1" s="1"/>
  <c r="N486" i="1"/>
  <c r="Q486" i="1" s="1"/>
  <c r="N487" i="1"/>
  <c r="Q487" i="1" s="1"/>
  <c r="N488" i="1"/>
  <c r="Q488" i="1" s="1"/>
  <c r="N489" i="1"/>
  <c r="Q489" i="1" s="1"/>
  <c r="N490" i="1"/>
  <c r="Q490" i="1" s="1"/>
  <c r="N491" i="1"/>
  <c r="Q491" i="1" s="1"/>
  <c r="N492" i="1"/>
  <c r="Q492" i="1" s="1"/>
  <c r="N493" i="1"/>
  <c r="Q493" i="1" s="1"/>
  <c r="N494" i="1"/>
  <c r="Q494" i="1" s="1"/>
  <c r="N495" i="1"/>
  <c r="Q495" i="1" s="1"/>
  <c r="N496" i="1"/>
  <c r="Q496" i="1" s="1"/>
  <c r="N497" i="1"/>
  <c r="Q497" i="1" s="1"/>
  <c r="N498" i="1"/>
  <c r="Q498" i="1" s="1"/>
  <c r="N499" i="1"/>
  <c r="Q499" i="1" s="1"/>
  <c r="N500" i="1"/>
  <c r="Q500" i="1" s="1"/>
  <c r="N501" i="1"/>
  <c r="Q501" i="1" s="1"/>
  <c r="N502" i="1"/>
  <c r="Q502" i="1" s="1"/>
  <c r="N503" i="1"/>
  <c r="Q503" i="1" s="1"/>
  <c r="N504" i="1"/>
  <c r="Q504" i="1" s="1"/>
  <c r="N505" i="1"/>
  <c r="Q505" i="1" s="1"/>
  <c r="N506" i="1"/>
  <c r="Q506" i="1" s="1"/>
  <c r="N507" i="1"/>
  <c r="Q507" i="1" s="1"/>
  <c r="N508" i="1"/>
  <c r="Q508" i="1" s="1"/>
  <c r="N509" i="1"/>
  <c r="Q509" i="1" s="1"/>
  <c r="N510" i="1"/>
  <c r="Q510" i="1" s="1"/>
  <c r="N511" i="1"/>
  <c r="Q511" i="1" s="1"/>
  <c r="N512" i="1"/>
  <c r="Q512" i="1" s="1"/>
  <c r="N513" i="1"/>
  <c r="Q513" i="1" s="1"/>
  <c r="N514" i="1"/>
  <c r="Q514" i="1" s="1"/>
  <c r="N515" i="1"/>
  <c r="Q515" i="1" s="1"/>
  <c r="N516" i="1"/>
  <c r="Q516" i="1" s="1"/>
  <c r="N517" i="1"/>
  <c r="Q517" i="1" s="1"/>
  <c r="N518" i="1"/>
  <c r="Q518" i="1" s="1"/>
  <c r="N519" i="1"/>
  <c r="Q519" i="1" s="1"/>
  <c r="N520" i="1"/>
  <c r="Q520" i="1" s="1"/>
  <c r="N521" i="1"/>
  <c r="Q521" i="1" s="1"/>
  <c r="N522" i="1"/>
  <c r="Q522" i="1" s="1"/>
  <c r="N523" i="1"/>
  <c r="Q523" i="1" s="1"/>
  <c r="N524" i="1"/>
  <c r="Q524" i="1" s="1"/>
  <c r="N525" i="1"/>
  <c r="Q525" i="1" s="1"/>
  <c r="N526" i="1"/>
  <c r="Q526" i="1" s="1"/>
  <c r="N527" i="1"/>
  <c r="Q527" i="1" s="1"/>
  <c r="N528" i="1"/>
  <c r="Q528" i="1" s="1"/>
  <c r="N529" i="1"/>
  <c r="Q529" i="1" s="1"/>
  <c r="N530" i="1"/>
  <c r="Q530" i="1" s="1"/>
  <c r="N531" i="1"/>
  <c r="Q531" i="1" s="1"/>
  <c r="N532" i="1"/>
  <c r="Q532" i="1" s="1"/>
  <c r="N533" i="1"/>
  <c r="Q533" i="1" s="1"/>
  <c r="N534" i="1"/>
  <c r="Q534" i="1" s="1"/>
  <c r="N535" i="1"/>
  <c r="Q535" i="1" s="1"/>
  <c r="N536" i="1"/>
  <c r="Q536" i="1" s="1"/>
  <c r="N537" i="1"/>
  <c r="Q537" i="1" s="1"/>
  <c r="N538" i="1"/>
  <c r="Q538" i="1" s="1"/>
  <c r="N539" i="1"/>
  <c r="Q539" i="1" s="1"/>
  <c r="N540" i="1"/>
  <c r="Q540" i="1" s="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N555" i="1"/>
  <c r="Q555" i="1" s="1"/>
  <c r="N556" i="1"/>
  <c r="Q556" i="1" s="1"/>
  <c r="N557" i="1"/>
  <c r="Q557" i="1" s="1"/>
  <c r="N558" i="1"/>
  <c r="Q558" i="1" s="1"/>
  <c r="N559" i="1"/>
  <c r="Q559" i="1" s="1"/>
  <c r="N560" i="1"/>
  <c r="Q560" i="1" s="1"/>
  <c r="N561" i="1"/>
  <c r="Q561" i="1" s="1"/>
  <c r="N562" i="1"/>
  <c r="Q562" i="1" s="1"/>
  <c r="N563" i="1"/>
  <c r="Q563" i="1" s="1"/>
  <c r="N564" i="1"/>
  <c r="Q564" i="1" s="1"/>
  <c r="N565" i="1"/>
  <c r="Q565" i="1" s="1"/>
  <c r="N566" i="1"/>
  <c r="Q566" i="1" s="1"/>
  <c r="N567" i="1"/>
  <c r="Q567" i="1" s="1"/>
  <c r="N568" i="1"/>
  <c r="Q568" i="1" s="1"/>
  <c r="N569" i="1"/>
  <c r="Q569" i="1" s="1"/>
  <c r="N570" i="1"/>
  <c r="Q570" i="1" s="1"/>
  <c r="N571" i="1"/>
  <c r="Q571" i="1" s="1"/>
  <c r="N572" i="1"/>
  <c r="Q572" i="1" s="1"/>
  <c r="N573" i="1"/>
  <c r="Q573" i="1" s="1"/>
  <c r="N574" i="1"/>
  <c r="Q574" i="1" s="1"/>
  <c r="N575" i="1"/>
  <c r="Q575" i="1" s="1"/>
  <c r="N576" i="1"/>
  <c r="Q576" i="1" s="1"/>
  <c r="N577" i="1"/>
  <c r="Q577" i="1" s="1"/>
  <c r="N578" i="1"/>
  <c r="Q578" i="1" s="1"/>
  <c r="N579" i="1"/>
  <c r="Q579" i="1" s="1"/>
  <c r="N580" i="1"/>
  <c r="Q580" i="1" s="1"/>
  <c r="N581" i="1"/>
  <c r="Q581" i="1" s="1"/>
  <c r="N582" i="1"/>
  <c r="Q582" i="1" s="1"/>
  <c r="N583" i="1"/>
  <c r="Q583" i="1" s="1"/>
  <c r="N584" i="1"/>
  <c r="Q584" i="1" s="1"/>
  <c r="N585" i="1"/>
  <c r="Q585" i="1" s="1"/>
  <c r="N586" i="1"/>
  <c r="Q586" i="1" s="1"/>
  <c r="N587" i="1"/>
  <c r="Q587" i="1" s="1"/>
  <c r="N588" i="1"/>
  <c r="Q588" i="1" s="1"/>
  <c r="N589" i="1"/>
  <c r="Q589" i="1" s="1"/>
  <c r="N590" i="1"/>
  <c r="Q590" i="1" s="1"/>
  <c r="N591" i="1"/>
  <c r="Q591" i="1" s="1"/>
  <c r="N592" i="1"/>
  <c r="Q592" i="1" s="1"/>
  <c r="N593" i="1"/>
  <c r="Q593" i="1" s="1"/>
  <c r="N594" i="1"/>
  <c r="Q594" i="1" s="1"/>
  <c r="N595" i="1"/>
  <c r="Q595" i="1" s="1"/>
  <c r="N596" i="1"/>
  <c r="Q596" i="1" s="1"/>
  <c r="N597" i="1"/>
  <c r="Q597" i="1" s="1"/>
  <c r="N598" i="1"/>
  <c r="Q598" i="1" s="1"/>
  <c r="N599" i="1"/>
  <c r="Q599" i="1" s="1"/>
  <c r="N600" i="1"/>
  <c r="Q600" i="1" s="1"/>
  <c r="N601" i="1"/>
  <c r="Q601" i="1" s="1"/>
  <c r="N602" i="1"/>
  <c r="Q602" i="1" s="1"/>
  <c r="N603" i="1"/>
  <c r="Q603" i="1" s="1"/>
  <c r="N604" i="1"/>
  <c r="Q604" i="1" s="1"/>
  <c r="N605" i="1"/>
  <c r="Q605" i="1" s="1"/>
  <c r="N606" i="1"/>
  <c r="Q606" i="1" s="1"/>
  <c r="N607" i="1"/>
  <c r="Q607" i="1" s="1"/>
  <c r="N608" i="1"/>
  <c r="Q608" i="1" s="1"/>
  <c r="N609" i="1"/>
  <c r="Q609" i="1" s="1"/>
  <c r="N610" i="1"/>
  <c r="Q610" i="1" s="1"/>
  <c r="N611" i="1"/>
  <c r="Q611" i="1" s="1"/>
  <c r="N612" i="1"/>
  <c r="Q612" i="1" s="1"/>
  <c r="N613" i="1"/>
  <c r="Q613" i="1" s="1"/>
  <c r="N614" i="1"/>
  <c r="Q614" i="1" s="1"/>
  <c r="N615" i="1"/>
  <c r="Q615" i="1" s="1"/>
  <c r="N616" i="1"/>
  <c r="Q616" i="1" s="1"/>
  <c r="N617" i="1"/>
  <c r="Q617" i="1" s="1"/>
  <c r="N618" i="1"/>
  <c r="Q618" i="1" s="1"/>
  <c r="N619" i="1"/>
  <c r="Q619" i="1" s="1"/>
  <c r="N620" i="1"/>
  <c r="Q620" i="1" s="1"/>
  <c r="N621" i="1"/>
  <c r="Q621" i="1" s="1"/>
  <c r="N622" i="1"/>
  <c r="Q622" i="1" s="1"/>
  <c r="N623" i="1"/>
  <c r="Q623" i="1" s="1"/>
  <c r="N624" i="1"/>
  <c r="Q624" i="1" s="1"/>
  <c r="N625" i="1"/>
  <c r="Q625" i="1" s="1"/>
  <c r="N626" i="1"/>
  <c r="Q626" i="1" s="1"/>
  <c r="N627" i="1"/>
  <c r="Q627" i="1" s="1"/>
  <c r="N628" i="1"/>
  <c r="Q628" i="1" s="1"/>
  <c r="N629" i="1"/>
  <c r="Q629" i="1" s="1"/>
  <c r="N630" i="1"/>
  <c r="Q630" i="1" s="1"/>
  <c r="N631" i="1"/>
  <c r="Q631" i="1" s="1"/>
  <c r="N632" i="1"/>
  <c r="Q632" i="1" s="1"/>
  <c r="N633" i="1"/>
  <c r="Q633" i="1" s="1"/>
  <c r="N634" i="1"/>
  <c r="Q634" i="1" s="1"/>
  <c r="N635" i="1"/>
  <c r="Q635" i="1" s="1"/>
  <c r="N636" i="1"/>
  <c r="Q636" i="1" s="1"/>
  <c r="N637" i="1"/>
  <c r="Q637" i="1" s="1"/>
  <c r="N638" i="1"/>
  <c r="Q638" i="1" s="1"/>
  <c r="N639" i="1"/>
  <c r="Q639" i="1" s="1"/>
  <c r="N640" i="1"/>
  <c r="Q640" i="1" s="1"/>
  <c r="N641" i="1"/>
  <c r="Q641" i="1" s="1"/>
  <c r="N642" i="1"/>
  <c r="Q642" i="1" s="1"/>
  <c r="N643" i="1"/>
  <c r="Q643" i="1" s="1"/>
  <c r="N644" i="1"/>
  <c r="Q644" i="1" s="1"/>
  <c r="N645" i="1"/>
  <c r="Q645" i="1" s="1"/>
  <c r="N646" i="1"/>
  <c r="Q646" i="1" s="1"/>
  <c r="N647" i="1"/>
  <c r="Q647" i="1" s="1"/>
  <c r="N648" i="1"/>
  <c r="Q648" i="1" s="1"/>
  <c r="N649" i="1"/>
  <c r="Q649" i="1" s="1"/>
  <c r="N650" i="1"/>
  <c r="Q650" i="1" s="1"/>
  <c r="N651" i="1"/>
  <c r="Q651" i="1" s="1"/>
  <c r="N652" i="1"/>
  <c r="Q652" i="1" s="1"/>
  <c r="N653" i="1"/>
  <c r="Q653" i="1" s="1"/>
  <c r="N654" i="1"/>
  <c r="Q654" i="1" s="1"/>
  <c r="N655" i="1"/>
  <c r="Q655" i="1" s="1"/>
  <c r="N656" i="1"/>
  <c r="Q656" i="1" s="1"/>
  <c r="N657" i="1"/>
  <c r="Q657" i="1" s="1"/>
  <c r="N658" i="1"/>
  <c r="Q658" i="1" s="1"/>
  <c r="N659" i="1"/>
  <c r="Q659" i="1" s="1"/>
  <c r="N660" i="1"/>
  <c r="Q660" i="1" s="1"/>
  <c r="N661" i="1"/>
  <c r="Q661" i="1" s="1"/>
  <c r="N662" i="1"/>
  <c r="Q662" i="1" s="1"/>
  <c r="N663" i="1"/>
  <c r="Q663" i="1" s="1"/>
  <c r="N664" i="1"/>
  <c r="Q664" i="1" s="1"/>
  <c r="N665" i="1"/>
  <c r="Q665" i="1" s="1"/>
  <c r="N666" i="1"/>
  <c r="Q666" i="1" s="1"/>
  <c r="N667" i="1"/>
  <c r="Q667" i="1" s="1"/>
  <c r="N668" i="1"/>
  <c r="Q668" i="1" s="1"/>
  <c r="N669" i="1"/>
  <c r="Q669" i="1" s="1"/>
  <c r="N670" i="1"/>
  <c r="Q670" i="1" s="1"/>
  <c r="N671" i="1"/>
  <c r="Q671" i="1" s="1"/>
  <c r="N672" i="1"/>
  <c r="Q672" i="1" s="1"/>
  <c r="N673" i="1"/>
  <c r="Q673" i="1" s="1"/>
  <c r="N674" i="1"/>
  <c r="Q674" i="1" s="1"/>
  <c r="N675" i="1"/>
  <c r="Q675" i="1" s="1"/>
  <c r="N676" i="1"/>
  <c r="Q676" i="1" s="1"/>
  <c r="N677" i="1"/>
  <c r="Q677" i="1" s="1"/>
  <c r="N678" i="1"/>
  <c r="Q678" i="1" s="1"/>
  <c r="N679" i="1"/>
  <c r="Q679" i="1" s="1"/>
  <c r="N680" i="1"/>
  <c r="Q680" i="1" s="1"/>
  <c r="N681" i="1"/>
  <c r="Q681" i="1" s="1"/>
  <c r="N682" i="1"/>
  <c r="Q682" i="1" s="1"/>
  <c r="N683" i="1"/>
  <c r="Q683" i="1" s="1"/>
  <c r="N684" i="1"/>
  <c r="Q684" i="1" s="1"/>
  <c r="N685" i="1"/>
  <c r="Q685" i="1" s="1"/>
  <c r="N686" i="1"/>
  <c r="Q686" i="1" s="1"/>
  <c r="N687" i="1"/>
  <c r="Q687" i="1" s="1"/>
  <c r="N688" i="1"/>
  <c r="Q688" i="1" s="1"/>
  <c r="N689" i="1"/>
  <c r="Q689" i="1" s="1"/>
  <c r="N690" i="1"/>
  <c r="Q690" i="1" s="1"/>
  <c r="N691" i="1"/>
  <c r="Q691" i="1" s="1"/>
  <c r="N692" i="1"/>
  <c r="Q692" i="1" s="1"/>
  <c r="N693" i="1"/>
  <c r="Q693" i="1" s="1"/>
  <c r="N694" i="1"/>
  <c r="Q694" i="1" s="1"/>
  <c r="N695" i="1"/>
  <c r="Q695" i="1" s="1"/>
  <c r="N696" i="1"/>
  <c r="Q696" i="1" s="1"/>
  <c r="N697" i="1"/>
  <c r="Q697" i="1" s="1"/>
  <c r="N698" i="1"/>
  <c r="Q698" i="1" s="1"/>
  <c r="N699" i="1"/>
  <c r="Q699" i="1" s="1"/>
  <c r="N700" i="1"/>
  <c r="Q700" i="1" s="1"/>
  <c r="N701" i="1"/>
  <c r="Q701" i="1" s="1"/>
  <c r="N702" i="1"/>
  <c r="Q702" i="1" s="1"/>
  <c r="N703" i="1"/>
  <c r="Q703" i="1" s="1"/>
  <c r="N704" i="1"/>
  <c r="Q704" i="1" s="1"/>
  <c r="N705" i="1"/>
  <c r="Q705" i="1" s="1"/>
  <c r="N706" i="1"/>
  <c r="Q706" i="1" s="1"/>
  <c r="N707" i="1"/>
  <c r="Q707" i="1" s="1"/>
  <c r="N708" i="1"/>
  <c r="Q708" i="1" s="1"/>
  <c r="N709" i="1"/>
  <c r="Q709" i="1" s="1"/>
  <c r="N710" i="1"/>
  <c r="Q710" i="1" s="1"/>
  <c r="N711" i="1"/>
  <c r="Q711" i="1" s="1"/>
  <c r="N712" i="1"/>
  <c r="Q712" i="1" s="1"/>
  <c r="N713" i="1"/>
  <c r="Q713" i="1" s="1"/>
  <c r="N714" i="1"/>
  <c r="Q714" i="1" s="1"/>
  <c r="N715" i="1"/>
  <c r="Q715" i="1" s="1"/>
  <c r="N716" i="1"/>
  <c r="Q716" i="1" s="1"/>
  <c r="N717" i="1"/>
  <c r="Q717" i="1" s="1"/>
  <c r="N718" i="1"/>
  <c r="Q718" i="1" s="1"/>
  <c r="N719" i="1"/>
  <c r="Q719" i="1" s="1"/>
  <c r="N720" i="1"/>
  <c r="Q720" i="1" s="1"/>
  <c r="N721" i="1"/>
  <c r="Q721" i="1" s="1"/>
  <c r="N722" i="1"/>
  <c r="Q722" i="1" s="1"/>
  <c r="N723" i="1"/>
  <c r="Q723" i="1" s="1"/>
  <c r="N724" i="1"/>
  <c r="Q724" i="1" s="1"/>
  <c r="N725" i="1"/>
  <c r="Q725" i="1" s="1"/>
  <c r="N726" i="1"/>
  <c r="Q726" i="1" s="1"/>
  <c r="N727" i="1"/>
  <c r="Q727" i="1" s="1"/>
  <c r="N728" i="1"/>
  <c r="Q728" i="1" s="1"/>
  <c r="N729" i="1"/>
  <c r="Q729" i="1" s="1"/>
  <c r="N730" i="1"/>
  <c r="Q730" i="1" s="1"/>
  <c r="N731" i="1"/>
  <c r="Q731" i="1" s="1"/>
  <c r="N732" i="1"/>
  <c r="Q732" i="1" s="1"/>
  <c r="N733" i="1"/>
  <c r="Q733" i="1" s="1"/>
  <c r="N734" i="1"/>
  <c r="Q734" i="1" s="1"/>
  <c r="N735" i="1"/>
  <c r="Q735" i="1" s="1"/>
  <c r="N736" i="1"/>
  <c r="Q736" i="1" s="1"/>
  <c r="N737" i="1"/>
  <c r="Q737" i="1" s="1"/>
  <c r="N738" i="1"/>
  <c r="Q738" i="1" s="1"/>
  <c r="N739" i="1"/>
  <c r="Q739" i="1" s="1"/>
  <c r="N740" i="1"/>
  <c r="Q740" i="1" s="1"/>
  <c r="N741" i="1"/>
  <c r="Q741" i="1" s="1"/>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N763" i="1"/>
  <c r="Q763" i="1" s="1"/>
  <c r="N764" i="1"/>
  <c r="Q764" i="1" s="1"/>
  <c r="N765" i="1"/>
  <c r="Q765" i="1" s="1"/>
  <c r="N766" i="1"/>
  <c r="Q766" i="1" s="1"/>
  <c r="N767" i="1"/>
  <c r="Q767" i="1" s="1"/>
  <c r="N768" i="1"/>
  <c r="Q768" i="1" s="1"/>
  <c r="N769" i="1"/>
  <c r="Q769" i="1" s="1"/>
  <c r="N770" i="1"/>
  <c r="Q770" i="1" s="1"/>
  <c r="N771" i="1"/>
  <c r="Q771" i="1" s="1"/>
  <c r="N772" i="1"/>
  <c r="Q772" i="1"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Q784" i="1" s="1"/>
  <c r="N785" i="1"/>
  <c r="Q785" i="1" s="1"/>
  <c r="N786" i="1"/>
  <c r="Q786" i="1" s="1"/>
  <c r="N787" i="1"/>
  <c r="Q787" i="1" s="1"/>
  <c r="N788" i="1"/>
  <c r="Q788" i="1" s="1"/>
  <c r="N789" i="1"/>
  <c r="Q789" i="1" s="1"/>
  <c r="N790" i="1"/>
  <c r="Q790" i="1" s="1"/>
  <c r="N791" i="1"/>
  <c r="Q791" i="1" s="1"/>
  <c r="N792" i="1"/>
  <c r="Q792" i="1" s="1"/>
  <c r="N793" i="1"/>
  <c r="Q793" i="1" s="1"/>
  <c r="N794" i="1"/>
  <c r="Q794" i="1" s="1"/>
  <c r="N795" i="1"/>
  <c r="Q795" i="1" s="1"/>
  <c r="N796" i="1"/>
  <c r="Q796" i="1" s="1"/>
  <c r="N797" i="1"/>
  <c r="Q797" i="1" s="1"/>
  <c r="N798" i="1"/>
  <c r="Q798" i="1" s="1"/>
  <c r="N799" i="1"/>
  <c r="Q799" i="1" s="1"/>
  <c r="N800" i="1"/>
  <c r="Q800" i="1" s="1"/>
  <c r="N801" i="1"/>
  <c r="Q801" i="1" s="1"/>
  <c r="N802" i="1"/>
  <c r="Q802" i="1" s="1"/>
  <c r="N803" i="1"/>
  <c r="Q803" i="1" s="1"/>
  <c r="N804" i="1"/>
  <c r="Q804" i="1" s="1"/>
  <c r="N805" i="1"/>
  <c r="Q805" i="1" s="1"/>
  <c r="N806" i="1"/>
  <c r="Q806" i="1" s="1"/>
  <c r="N807" i="1"/>
  <c r="Q807" i="1" s="1"/>
  <c r="N808" i="1"/>
  <c r="Q808" i="1" s="1"/>
  <c r="N809" i="1"/>
  <c r="Q809" i="1" s="1"/>
  <c r="N810" i="1"/>
  <c r="Q810" i="1" s="1"/>
  <c r="N811" i="1"/>
  <c r="Q811" i="1" s="1"/>
  <c r="N812" i="1"/>
  <c r="Q812" i="1" s="1"/>
  <c r="N813" i="1"/>
  <c r="Q813" i="1" s="1"/>
  <c r="N814" i="1"/>
  <c r="Q814" i="1" s="1"/>
  <c r="N815" i="1"/>
  <c r="Q815" i="1" s="1"/>
  <c r="N816" i="1"/>
  <c r="Q816" i="1" s="1"/>
  <c r="N817" i="1"/>
  <c r="Q817" i="1" s="1"/>
  <c r="N818" i="1"/>
  <c r="Q818" i="1" s="1"/>
  <c r="N819" i="1"/>
  <c r="Q819" i="1" s="1"/>
  <c r="N820" i="1"/>
  <c r="Q820" i="1" s="1"/>
  <c r="N821" i="1"/>
  <c r="Q821" i="1" s="1"/>
  <c r="N822" i="1"/>
  <c r="Q822" i="1" s="1"/>
  <c r="N823" i="1"/>
  <c r="Q823" i="1" s="1"/>
  <c r="N824" i="1"/>
  <c r="Q824" i="1" s="1"/>
  <c r="N825" i="1"/>
  <c r="Q825" i="1" s="1"/>
  <c r="N826" i="1"/>
  <c r="Q826" i="1" s="1"/>
  <c r="N827" i="1"/>
  <c r="Q827" i="1" s="1"/>
  <c r="N828" i="1"/>
  <c r="Q828" i="1" s="1"/>
  <c r="N829" i="1"/>
  <c r="Q829" i="1" s="1"/>
  <c r="N830" i="1"/>
  <c r="Q830" i="1" s="1"/>
  <c r="N831" i="1"/>
  <c r="Q831" i="1" s="1"/>
  <c r="N832" i="1"/>
  <c r="Q832" i="1" s="1"/>
  <c r="N833" i="1"/>
  <c r="Q833" i="1" s="1"/>
  <c r="N834" i="1"/>
  <c r="Q834" i="1" s="1"/>
  <c r="N835" i="1"/>
  <c r="Q835" i="1" s="1"/>
  <c r="N836" i="1"/>
  <c r="Q836" i="1" s="1"/>
  <c r="N837" i="1"/>
  <c r="Q837" i="1" s="1"/>
  <c r="N838" i="1"/>
  <c r="Q838" i="1" s="1"/>
  <c r="N839" i="1"/>
  <c r="Q839" i="1" s="1"/>
  <c r="N840" i="1"/>
  <c r="Q840" i="1" s="1"/>
  <c r="N841" i="1"/>
  <c r="Q841" i="1" s="1"/>
  <c r="N842" i="1"/>
  <c r="Q842" i="1" s="1"/>
  <c r="N843" i="1"/>
  <c r="Q843" i="1" s="1"/>
  <c r="N844" i="1"/>
  <c r="Q844" i="1" s="1"/>
  <c r="N845" i="1"/>
  <c r="Q845" i="1" s="1"/>
  <c r="N846" i="1"/>
  <c r="Q846" i="1" s="1"/>
  <c r="N847" i="1"/>
  <c r="Q847" i="1" s="1"/>
  <c r="N848" i="1"/>
  <c r="Q848" i="1" s="1"/>
  <c r="N849" i="1"/>
  <c r="Q849" i="1" s="1"/>
  <c r="N850" i="1"/>
  <c r="Q850" i="1" s="1"/>
  <c r="N851" i="1"/>
  <c r="Q851" i="1" s="1"/>
  <c r="N852" i="1"/>
  <c r="Q852" i="1" s="1"/>
  <c r="N853" i="1"/>
  <c r="Q853" i="1" s="1"/>
  <c r="N854" i="1"/>
  <c r="Q854" i="1" s="1"/>
  <c r="N855" i="1"/>
  <c r="Q855" i="1" s="1"/>
  <c r="N856" i="1"/>
  <c r="Q856" i="1" s="1"/>
  <c r="N857" i="1"/>
  <c r="Q857" i="1" s="1"/>
  <c r="N858" i="1"/>
  <c r="Q858" i="1" s="1"/>
  <c r="N859" i="1"/>
  <c r="Q859" i="1" s="1"/>
  <c r="N860" i="1"/>
  <c r="Q860" i="1" s="1"/>
  <c r="N861" i="1"/>
  <c r="Q861" i="1" s="1"/>
  <c r="N862" i="1"/>
  <c r="Q862" i="1" s="1"/>
  <c r="N863" i="1"/>
  <c r="Q863" i="1" s="1"/>
  <c r="N864" i="1"/>
  <c r="Q864" i="1" s="1"/>
  <c r="N865" i="1"/>
  <c r="Q865" i="1" s="1"/>
  <c r="N866" i="1"/>
  <c r="Q866" i="1" s="1"/>
  <c r="N867" i="1"/>
  <c r="Q867" i="1" s="1"/>
  <c r="N868" i="1"/>
  <c r="Q868" i="1" s="1"/>
  <c r="N869" i="1"/>
  <c r="Q869" i="1" s="1"/>
  <c r="N870" i="1"/>
  <c r="Q870" i="1" s="1"/>
  <c r="N871" i="1"/>
  <c r="Q871" i="1" s="1"/>
  <c r="N872" i="1"/>
  <c r="Q872" i="1" s="1"/>
  <c r="N873" i="1"/>
  <c r="Q873" i="1" s="1"/>
  <c r="N874" i="1"/>
  <c r="Q874" i="1" s="1"/>
  <c r="N875" i="1"/>
  <c r="Q875" i="1" s="1"/>
  <c r="N876" i="1"/>
  <c r="Q876" i="1" s="1"/>
  <c r="N877" i="1"/>
  <c r="Q877" i="1" s="1"/>
  <c r="N878" i="1"/>
  <c r="Q878" i="1" s="1"/>
  <c r="N879" i="1"/>
  <c r="Q879" i="1" s="1"/>
  <c r="N880" i="1"/>
  <c r="Q880" i="1" s="1"/>
  <c r="N881" i="1"/>
  <c r="Q881" i="1" s="1"/>
  <c r="N882" i="1"/>
  <c r="Q882" i="1" s="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Q900" i="1" s="1"/>
  <c r="N901" i="1"/>
  <c r="Q901" i="1" s="1"/>
  <c r="N902" i="1"/>
  <c r="Q902" i="1" s="1"/>
  <c r="N903" i="1"/>
  <c r="Q903" i="1" s="1"/>
  <c r="N904" i="1"/>
  <c r="Q904" i="1" s="1"/>
  <c r="N905" i="1"/>
  <c r="Q905" i="1" s="1"/>
  <c r="N906" i="1"/>
  <c r="Q906" i="1" s="1"/>
  <c r="N907" i="1"/>
  <c r="Q907" i="1" s="1"/>
  <c r="N908" i="1"/>
  <c r="Q908" i="1" s="1"/>
  <c r="N909" i="1"/>
  <c r="Q909" i="1" s="1"/>
  <c r="N910" i="1"/>
  <c r="Q910" i="1" s="1"/>
  <c r="N911" i="1"/>
  <c r="Q911" i="1" s="1"/>
  <c r="N912" i="1"/>
  <c r="Q912" i="1" s="1"/>
  <c r="N913" i="1"/>
  <c r="Q913" i="1" s="1"/>
  <c r="N914" i="1"/>
  <c r="Q914" i="1" s="1"/>
  <c r="N915" i="1"/>
  <c r="Q915" i="1" s="1"/>
  <c r="N916" i="1"/>
  <c r="Q916" i="1" s="1"/>
  <c r="N917" i="1"/>
  <c r="Q917" i="1" s="1"/>
  <c r="N918" i="1"/>
  <c r="Q918" i="1" s="1"/>
  <c r="N919" i="1"/>
  <c r="Q919" i="1" s="1"/>
  <c r="N920" i="1"/>
  <c r="Q920" i="1" s="1"/>
  <c r="N921" i="1"/>
  <c r="Q921" i="1" s="1"/>
  <c r="N922" i="1"/>
  <c r="Q922" i="1" s="1"/>
  <c r="N923" i="1"/>
  <c r="Q923" i="1" s="1"/>
  <c r="N924" i="1"/>
  <c r="Q924" i="1" s="1"/>
  <c r="N925" i="1"/>
  <c r="Q925" i="1" s="1"/>
  <c r="N926" i="1"/>
  <c r="Q926" i="1" s="1"/>
  <c r="N927" i="1"/>
  <c r="Q927" i="1" s="1"/>
  <c r="N928" i="1"/>
  <c r="Q928" i="1" s="1"/>
  <c r="N929" i="1"/>
  <c r="Q929" i="1" s="1"/>
  <c r="N930" i="1"/>
  <c r="Q930" i="1" s="1"/>
  <c r="N931" i="1"/>
  <c r="Q931" i="1" s="1"/>
  <c r="N932" i="1"/>
  <c r="Q932" i="1" s="1"/>
  <c r="N933" i="1"/>
  <c r="Q933" i="1" s="1"/>
  <c r="N934" i="1"/>
  <c r="Q934" i="1" s="1"/>
  <c r="N935" i="1"/>
  <c r="Q935" i="1" s="1"/>
  <c r="N936" i="1"/>
  <c r="Q936" i="1" s="1"/>
  <c r="N937" i="1"/>
  <c r="Q937" i="1" s="1"/>
  <c r="N938" i="1"/>
  <c r="Q938" i="1" s="1"/>
  <c r="N939" i="1"/>
  <c r="Q939" i="1" s="1"/>
  <c r="N940" i="1"/>
  <c r="Q940" i="1" s="1"/>
  <c r="N941" i="1"/>
  <c r="Q941" i="1" s="1"/>
  <c r="N942" i="1"/>
  <c r="Q942" i="1" s="1"/>
  <c r="N943" i="1"/>
  <c r="Q943" i="1" s="1"/>
  <c r="N944" i="1"/>
  <c r="Q944" i="1" s="1"/>
  <c r="N945" i="1"/>
  <c r="Q945" i="1" s="1"/>
  <c r="N946" i="1"/>
  <c r="Q946" i="1" s="1"/>
  <c r="N947" i="1"/>
  <c r="Q947" i="1" s="1"/>
  <c r="N948" i="1"/>
  <c r="Q948" i="1" s="1"/>
  <c r="N949" i="1"/>
  <c r="Q949" i="1" s="1"/>
  <c r="N950" i="1"/>
  <c r="Q950" i="1" s="1"/>
  <c r="N951" i="1"/>
  <c r="Q951" i="1" s="1"/>
  <c r="N952" i="1"/>
  <c r="Q952" i="1" s="1"/>
  <c r="N953" i="1"/>
  <c r="Q953" i="1" s="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Q983" i="1" s="1"/>
  <c r="N984" i="1"/>
  <c r="Q984" i="1" s="1"/>
  <c r="N985" i="1"/>
  <c r="Q985" i="1" s="1"/>
  <c r="N986" i="1"/>
  <c r="Q986" i="1" s="1"/>
  <c r="N987" i="1"/>
  <c r="Q987" i="1" s="1"/>
  <c r="N988" i="1"/>
  <c r="Q988" i="1" s="1"/>
  <c r="N989" i="1"/>
  <c r="Q989" i="1" s="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Q1024" i="1" s="1"/>
  <c r="N1025" i="1"/>
  <c r="Q1025" i="1" s="1"/>
  <c r="N1026" i="1"/>
  <c r="Q1026" i="1" s="1"/>
  <c r="N1027" i="1"/>
  <c r="Q1027" i="1" s="1"/>
  <c r="N1028" i="1"/>
  <c r="Q1028" i="1" s="1"/>
  <c r="N1029" i="1"/>
  <c r="Q1029" i="1" s="1"/>
  <c r="N1030" i="1"/>
  <c r="Q1030" i="1" s="1"/>
  <c r="N1031" i="1"/>
  <c r="Q1031" i="1" s="1"/>
  <c r="N1032" i="1"/>
  <c r="Q1032" i="1" s="1"/>
  <c r="N1033" i="1"/>
  <c r="Q1033" i="1" s="1"/>
  <c r="N1034" i="1"/>
  <c r="Q1034" i="1" s="1"/>
  <c r="N1035" i="1"/>
  <c r="Q1035" i="1" s="1"/>
  <c r="N1036" i="1"/>
  <c r="Q1036" i="1" s="1"/>
  <c r="N1037" i="1"/>
  <c r="Q1037" i="1" s="1"/>
  <c r="N1038" i="1"/>
  <c r="Q1038" i="1" s="1"/>
  <c r="N1039" i="1"/>
  <c r="Q1039" i="1" s="1"/>
  <c r="N1040" i="1"/>
  <c r="Q1040" i="1" s="1"/>
  <c r="N1041" i="1"/>
  <c r="Q1041" i="1" s="1"/>
  <c r="N1042" i="1"/>
  <c r="Q1042" i="1" s="1"/>
  <c r="N1043" i="1"/>
  <c r="Q1043" i="1" s="1"/>
  <c r="N1044" i="1"/>
  <c r="Q1044" i="1" s="1"/>
  <c r="N1045" i="1"/>
  <c r="Q1045" i="1" s="1"/>
  <c r="N1046" i="1"/>
  <c r="Q1046" i="1" s="1"/>
  <c r="N1047" i="1"/>
  <c r="Q1047" i="1" s="1"/>
  <c r="N1048" i="1"/>
  <c r="Q1048" i="1" s="1"/>
  <c r="N1049" i="1"/>
  <c r="Q1049" i="1" s="1"/>
  <c r="N1050" i="1"/>
  <c r="Q1050" i="1" s="1"/>
  <c r="N1051" i="1"/>
  <c r="Q1051" i="1" s="1"/>
  <c r="N1052" i="1"/>
  <c r="Q1052" i="1" s="1"/>
  <c r="N1053" i="1"/>
  <c r="Q1053" i="1" s="1"/>
  <c r="N1054" i="1"/>
  <c r="Q1054" i="1" s="1"/>
  <c r="N1055" i="1"/>
  <c r="Q1055" i="1" s="1"/>
  <c r="N1056" i="1"/>
  <c r="Q1056" i="1" s="1"/>
  <c r="N1057" i="1"/>
  <c r="Q1057" i="1" s="1"/>
  <c r="N1058" i="1"/>
  <c r="Q1058" i="1" s="1"/>
  <c r="N1059" i="1"/>
  <c r="Q1059" i="1" s="1"/>
  <c r="N1060" i="1"/>
  <c r="Q1060" i="1" s="1"/>
  <c r="N1061" i="1"/>
  <c r="Q1061" i="1" s="1"/>
  <c r="N1062" i="1"/>
  <c r="Q1062" i="1" s="1"/>
  <c r="N1063" i="1"/>
  <c r="Q1063" i="1" s="1"/>
  <c r="N1064" i="1"/>
  <c r="Q1064" i="1" s="1"/>
  <c r="N1065" i="1"/>
  <c r="Q1065" i="1" s="1"/>
  <c r="N1066" i="1"/>
  <c r="Q1066" i="1" s="1"/>
  <c r="N1067" i="1"/>
  <c r="Q1067" i="1" s="1"/>
  <c r="N1068" i="1"/>
  <c r="Q1068" i="1" s="1"/>
  <c r="N1069" i="1"/>
  <c r="Q1069" i="1" s="1"/>
  <c r="N1070" i="1"/>
  <c r="Q1070" i="1" s="1"/>
  <c r="N1071" i="1"/>
  <c r="Q1071" i="1" s="1"/>
  <c r="N1072" i="1"/>
  <c r="Q1072" i="1" s="1"/>
  <c r="N1073" i="1"/>
  <c r="Q1073" i="1" s="1"/>
  <c r="N1074" i="1"/>
  <c r="Q1074" i="1" s="1"/>
  <c r="N1075" i="1"/>
  <c r="Q1075" i="1" s="1"/>
  <c r="N1076" i="1"/>
  <c r="Q1076" i="1" s="1"/>
  <c r="N1077" i="1"/>
  <c r="Q1077" i="1" s="1"/>
  <c r="N1078" i="1"/>
  <c r="Q1078" i="1" s="1"/>
  <c r="N1079" i="1"/>
  <c r="Q1079" i="1" s="1"/>
  <c r="N1080" i="1"/>
  <c r="Q1080" i="1" s="1"/>
  <c r="N1081" i="1"/>
  <c r="Q1081" i="1" s="1"/>
  <c r="N1082" i="1"/>
  <c r="Q1082" i="1" s="1"/>
  <c r="N1083" i="1"/>
  <c r="Q1083" i="1" s="1"/>
  <c r="N1084" i="1"/>
  <c r="Q1084" i="1" s="1"/>
  <c r="N1085" i="1"/>
  <c r="Q1085" i="1" s="1"/>
  <c r="N1086" i="1"/>
  <c r="Q1086" i="1" s="1"/>
  <c r="N1087" i="1"/>
  <c r="Q1087" i="1" s="1"/>
  <c r="N1088" i="1"/>
  <c r="Q1088" i="1" s="1"/>
  <c r="N1089" i="1"/>
  <c r="Q1089" i="1" s="1"/>
  <c r="N1090" i="1"/>
  <c r="Q1090" i="1" s="1"/>
  <c r="N1091" i="1"/>
  <c r="Q1091" i="1" s="1"/>
  <c r="N1092" i="1"/>
  <c r="Q1092" i="1" s="1"/>
  <c r="N1093" i="1"/>
  <c r="Q1093" i="1" s="1"/>
  <c r="N1094" i="1"/>
  <c r="Q1094" i="1" s="1"/>
  <c r="N1095" i="1"/>
  <c r="Q1095" i="1" s="1"/>
  <c r="N1096" i="1"/>
  <c r="Q1096" i="1" s="1"/>
  <c r="N1097" i="1"/>
  <c r="Q1097" i="1" s="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Q1123" i="1" s="1"/>
  <c r="N1124" i="1"/>
  <c r="Q1124" i="1" s="1"/>
  <c r="N1125" i="1"/>
  <c r="Q1125" i="1" s="1"/>
  <c r="N1126" i="1"/>
  <c r="Q1126" i="1" s="1"/>
  <c r="N1127" i="1"/>
  <c r="Q1127" i="1" s="1"/>
  <c r="N1128" i="1"/>
  <c r="Q1128" i="1" s="1"/>
  <c r="N1129" i="1"/>
  <c r="Q1129" i="1" s="1"/>
  <c r="N1130" i="1"/>
  <c r="Q1130" i="1" s="1"/>
  <c r="N1131" i="1"/>
  <c r="Q1131" i="1" s="1"/>
  <c r="N1132" i="1"/>
  <c r="Q1132" i="1" s="1"/>
  <c r="N1133" i="1"/>
  <c r="Q1133" i="1" s="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Q1149" i="1" s="1"/>
  <c r="N1150" i="1"/>
  <c r="Q1150" i="1" s="1"/>
  <c r="N1151" i="1"/>
  <c r="Q1151" i="1" s="1"/>
  <c r="N1152" i="1"/>
  <c r="Q1152" i="1" s="1"/>
  <c r="N1153" i="1"/>
  <c r="Q1153" i="1" s="1"/>
  <c r="N1154" i="1"/>
  <c r="Q1154" i="1" s="1"/>
  <c r="N1155" i="1"/>
  <c r="Q1155" i="1" s="1"/>
  <c r="N1156" i="1"/>
  <c r="Q1156" i="1" s="1"/>
  <c r="N1157" i="1"/>
  <c r="Q1157" i="1" s="1"/>
  <c r="N1158" i="1"/>
  <c r="Q1158" i="1" s="1"/>
  <c r="N1159" i="1"/>
  <c r="Q1159" i="1" s="1"/>
  <c r="N1160" i="1"/>
  <c r="Q1160" i="1" s="1"/>
  <c r="N1161" i="1"/>
  <c r="Q1161" i="1" s="1"/>
  <c r="N1162" i="1"/>
  <c r="Q1162" i="1" s="1"/>
  <c r="N1163" i="1"/>
  <c r="Q1163" i="1" s="1"/>
  <c r="N1164" i="1"/>
  <c r="Q1164" i="1" s="1"/>
  <c r="N1165" i="1"/>
  <c r="Q1165" i="1" s="1"/>
  <c r="N1166" i="1"/>
  <c r="Q1166" i="1" s="1"/>
  <c r="N1167" i="1"/>
  <c r="Q1167" i="1" s="1"/>
  <c r="N1168" i="1"/>
  <c r="Q1168" i="1" s="1"/>
  <c r="N1169" i="1"/>
  <c r="Q1169" i="1" s="1"/>
  <c r="N1170" i="1"/>
  <c r="Q1170" i="1" s="1"/>
  <c r="N1171" i="1"/>
  <c r="Q1171" i="1" s="1"/>
  <c r="N1172" i="1"/>
  <c r="Q1172" i="1" s="1"/>
  <c r="N1173" i="1"/>
  <c r="Q1173" i="1" s="1"/>
  <c r="N1174" i="1"/>
  <c r="Q1174" i="1" s="1"/>
  <c r="N1175" i="1"/>
  <c r="Q1175" i="1" s="1"/>
  <c r="N1176" i="1"/>
  <c r="Q1176" i="1" s="1"/>
  <c r="N1177" i="1"/>
  <c r="Q1177" i="1" s="1"/>
  <c r="N1178" i="1"/>
  <c r="Q1178" i="1" s="1"/>
  <c r="N1179" i="1"/>
  <c r="Q1179" i="1" s="1"/>
  <c r="N1180" i="1"/>
  <c r="Q1180" i="1" s="1"/>
  <c r="N1181" i="1"/>
  <c r="Q1181" i="1" s="1"/>
  <c r="N1182" i="1"/>
  <c r="Q1182" i="1" s="1"/>
  <c r="N1183" i="1"/>
  <c r="Q1183" i="1" s="1"/>
  <c r="N1184" i="1"/>
  <c r="Q1184" i="1" s="1"/>
  <c r="N1185" i="1"/>
  <c r="Q1185" i="1" s="1"/>
  <c r="N1186" i="1"/>
  <c r="Q1186" i="1" s="1"/>
  <c r="N1187" i="1"/>
  <c r="Q1187" i="1" s="1"/>
  <c r="N1188" i="1"/>
  <c r="Q1188" i="1" s="1"/>
  <c r="N1189" i="1"/>
  <c r="Q1189" i="1" s="1"/>
  <c r="N1190" i="1"/>
  <c r="Q1190" i="1" s="1"/>
  <c r="N1191" i="1"/>
  <c r="Q1191" i="1" s="1"/>
  <c r="N1192" i="1"/>
  <c r="Q1192" i="1" s="1"/>
  <c r="N1193" i="1"/>
  <c r="Q1193" i="1" s="1"/>
  <c r="N1194" i="1"/>
  <c r="Q1194" i="1" s="1"/>
  <c r="N1195" i="1"/>
  <c r="Q1195" i="1" s="1"/>
  <c r="N1196" i="1"/>
  <c r="Q1196" i="1" s="1"/>
  <c r="N1197" i="1"/>
  <c r="Q1197" i="1" s="1"/>
  <c r="N1198" i="1"/>
  <c r="Q1198" i="1" s="1"/>
  <c r="N1199" i="1"/>
  <c r="Q1199" i="1" s="1"/>
  <c r="N1200" i="1"/>
  <c r="Q1200" i="1" s="1"/>
  <c r="N1201" i="1"/>
  <c r="Q1201" i="1" s="1"/>
  <c r="N1202" i="1"/>
  <c r="Q1202" i="1" s="1"/>
  <c r="N1203" i="1"/>
  <c r="Q1203" i="1" s="1"/>
  <c r="N1204" i="1"/>
  <c r="Q1204" i="1" s="1"/>
  <c r="N1205" i="1"/>
  <c r="Q1205" i="1" s="1"/>
  <c r="N1206" i="1"/>
  <c r="Q1206" i="1" s="1"/>
  <c r="N1207" i="1"/>
  <c r="Q1207" i="1" s="1"/>
  <c r="N1208" i="1"/>
  <c r="Q1208" i="1" s="1"/>
  <c r="N1209" i="1"/>
  <c r="Q1209" i="1" s="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Q1228" i="1" s="1"/>
  <c r="N1229" i="1"/>
  <c r="Q1229" i="1" s="1"/>
  <c r="N1230" i="1"/>
  <c r="Q1230" i="1" s="1"/>
  <c r="N1231" i="1"/>
  <c r="Q1231" i="1" s="1"/>
  <c r="N1232" i="1"/>
  <c r="Q1232" i="1" s="1"/>
  <c r="N1233" i="1"/>
  <c r="Q1233" i="1" s="1"/>
  <c r="N1234" i="1"/>
  <c r="Q1234" i="1" s="1"/>
  <c r="N1235" i="1"/>
  <c r="Q1235" i="1" s="1"/>
  <c r="N1236" i="1"/>
  <c r="Q1236" i="1" s="1"/>
  <c r="N1237" i="1"/>
  <c r="Q1237" i="1" s="1"/>
  <c r="N1238" i="1"/>
  <c r="Q1238" i="1" s="1"/>
  <c r="N1239" i="1"/>
  <c r="Q1239" i="1" s="1"/>
  <c r="N1240" i="1"/>
  <c r="Q1240" i="1" s="1"/>
  <c r="N1241" i="1"/>
  <c r="Q1241" i="1" s="1"/>
  <c r="N1242" i="1"/>
  <c r="Q1242" i="1" s="1"/>
  <c r="N1243" i="1"/>
  <c r="Q1243" i="1" s="1"/>
  <c r="N1244" i="1"/>
  <c r="Q1244" i="1" s="1"/>
  <c r="N1245" i="1"/>
  <c r="Q1245" i="1" s="1"/>
  <c r="N1246" i="1"/>
  <c r="Q1246" i="1" s="1"/>
  <c r="N1247" i="1"/>
  <c r="Q1247" i="1" s="1"/>
  <c r="N1248" i="1"/>
  <c r="Q1248" i="1" s="1"/>
  <c r="N1249" i="1"/>
  <c r="Q1249" i="1" s="1"/>
  <c r="N1250" i="1"/>
  <c r="Q1250" i="1" s="1"/>
  <c r="N1251" i="1"/>
  <c r="Q1251" i="1" s="1"/>
  <c r="N1252" i="1"/>
  <c r="Q1252" i="1" s="1"/>
  <c r="N1253" i="1"/>
  <c r="Q1253" i="1" s="1"/>
  <c r="N1254" i="1"/>
  <c r="Q1254" i="1" s="1"/>
  <c r="N1255" i="1"/>
  <c r="Q1255" i="1" s="1"/>
  <c r="N1256" i="1"/>
  <c r="Q1256" i="1" s="1"/>
  <c r="N1257" i="1"/>
  <c r="Q1257" i="1" s="1"/>
  <c r="N1258" i="1"/>
  <c r="Q1258" i="1" s="1"/>
  <c r="N1259" i="1"/>
  <c r="Q1259" i="1" s="1"/>
  <c r="N1260" i="1"/>
  <c r="Q1260" i="1" s="1"/>
  <c r="N1261" i="1"/>
  <c r="Q1261" i="1" s="1"/>
  <c r="N1262" i="1"/>
  <c r="Q1262" i="1" s="1"/>
  <c r="N1263" i="1"/>
  <c r="Q1263" i="1" s="1"/>
  <c r="N1264" i="1"/>
  <c r="Q1264" i="1" s="1"/>
  <c r="N1265" i="1"/>
  <c r="Q1265" i="1" s="1"/>
  <c r="N1266" i="1"/>
  <c r="Q1266" i="1" s="1"/>
  <c r="N1267" i="1"/>
  <c r="Q1267" i="1" s="1"/>
  <c r="N1268" i="1"/>
  <c r="Q1268" i="1" s="1"/>
  <c r="N1269" i="1"/>
  <c r="Q1269" i="1" s="1"/>
  <c r="N1270" i="1"/>
  <c r="Q1270" i="1" s="1"/>
  <c r="N1271" i="1"/>
  <c r="Q1271" i="1" s="1"/>
  <c r="N1272" i="1"/>
  <c r="Q1272" i="1" s="1"/>
  <c r="N1273" i="1"/>
  <c r="Q1273" i="1" s="1"/>
  <c r="N1274" i="1"/>
  <c r="Q1274" i="1" s="1"/>
  <c r="N1275" i="1"/>
  <c r="Q1275" i="1" s="1"/>
  <c r="N1276" i="1"/>
  <c r="Q1276" i="1" s="1"/>
  <c r="N1277" i="1"/>
  <c r="Q1277" i="1" s="1"/>
  <c r="N1278" i="1"/>
  <c r="Q1278" i="1" s="1"/>
  <c r="N1279" i="1"/>
  <c r="Q1279" i="1" s="1"/>
  <c r="N1280" i="1"/>
  <c r="Q1280" i="1" s="1"/>
  <c r="N1281" i="1"/>
  <c r="Q1281" i="1" s="1"/>
  <c r="N1282" i="1"/>
  <c r="Q1282" i="1" s="1"/>
  <c r="N1283" i="1"/>
  <c r="Q1283" i="1" s="1"/>
  <c r="N1284" i="1"/>
  <c r="Q1284" i="1" s="1"/>
  <c r="N1285" i="1"/>
  <c r="Q1285" i="1" s="1"/>
  <c r="N1286" i="1"/>
  <c r="Q1286" i="1" s="1"/>
  <c r="N1287" i="1"/>
  <c r="Q1287" i="1" s="1"/>
  <c r="N1288" i="1"/>
  <c r="Q1288" i="1" s="1"/>
  <c r="N1289" i="1"/>
  <c r="Q1289" i="1" s="1"/>
  <c r="N1290" i="1"/>
  <c r="Q1290" i="1" s="1"/>
  <c r="N1291" i="1"/>
  <c r="Q1291" i="1" s="1"/>
  <c r="N1292" i="1"/>
  <c r="Q1292" i="1" s="1"/>
  <c r="N1293" i="1"/>
  <c r="Q1293" i="1" s="1"/>
  <c r="N1294" i="1"/>
  <c r="Q1294" i="1" s="1"/>
  <c r="N1295" i="1"/>
  <c r="Q1295" i="1" s="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311" i="1"/>
  <c r="Q1311" i="1" s="1"/>
  <c r="N1312" i="1"/>
  <c r="Q1312" i="1" s="1"/>
  <c r="N1313" i="1"/>
  <c r="Q1313" i="1" s="1"/>
  <c r="N1314" i="1"/>
  <c r="Q1314" i="1" s="1"/>
  <c r="N1315" i="1"/>
  <c r="Q1315" i="1" s="1"/>
  <c r="N1316" i="1"/>
  <c r="Q1316" i="1" s="1"/>
  <c r="N1317" i="1"/>
  <c r="Q1317" i="1" s="1"/>
  <c r="N1318" i="1"/>
  <c r="Q1318" i="1" s="1"/>
  <c r="N1319" i="1"/>
  <c r="Q1319" i="1" s="1"/>
  <c r="N1320" i="1"/>
  <c r="Q1320" i="1" s="1"/>
  <c r="N1321" i="1"/>
  <c r="Q1321" i="1" s="1"/>
  <c r="N1322" i="1"/>
  <c r="Q1322" i="1" s="1"/>
  <c r="N1323" i="1"/>
  <c r="Q1323" i="1" s="1"/>
  <c r="N1324" i="1"/>
  <c r="Q1324" i="1" s="1"/>
  <c r="N1325" i="1"/>
  <c r="Q1325" i="1" s="1"/>
  <c r="N1326" i="1"/>
  <c r="Q1326" i="1" s="1"/>
  <c r="N1327" i="1"/>
  <c r="Q1327" i="1" s="1"/>
  <c r="N1328" i="1"/>
  <c r="Q1328" i="1" s="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N1344" i="1"/>
  <c r="Q1344" i="1" s="1"/>
  <c r="N1345" i="1"/>
  <c r="Q1345" i="1" s="1"/>
  <c r="N1346" i="1"/>
  <c r="Q1346" i="1" s="1"/>
  <c r="N1347" i="1"/>
  <c r="Q1347" i="1" s="1"/>
  <c r="N1348" i="1"/>
  <c r="Q1348" i="1" s="1"/>
  <c r="N1349" i="1"/>
  <c r="Q1349" i="1" s="1"/>
  <c r="N1350" i="1"/>
  <c r="Q1350" i="1" s="1"/>
  <c r="N1351" i="1"/>
  <c r="Q1351" i="1" s="1"/>
  <c r="N1352" i="1"/>
  <c r="Q1352" i="1" s="1"/>
  <c r="N1353" i="1"/>
  <c r="Q1353" i="1" s="1"/>
  <c r="N1354" i="1"/>
  <c r="Q1354" i="1" s="1"/>
  <c r="N1355" i="1"/>
  <c r="Q1355" i="1" s="1"/>
  <c r="N1356" i="1"/>
  <c r="Q1356" i="1" s="1"/>
  <c r="N1357" i="1"/>
  <c r="Q1357" i="1" s="1"/>
  <c r="N1358" i="1"/>
  <c r="Q1358" i="1" s="1"/>
  <c r="N1359" i="1"/>
  <c r="Q1359" i="1" s="1"/>
  <c r="N1360" i="1"/>
  <c r="Q1360" i="1" s="1"/>
  <c r="N1361" i="1"/>
  <c r="Q1361" i="1" s="1"/>
  <c r="N1362" i="1"/>
  <c r="Q1362" i="1" s="1"/>
  <c r="N1363" i="1"/>
  <c r="Q1363" i="1" s="1"/>
  <c r="N1364" i="1"/>
  <c r="Q1364" i="1" s="1"/>
  <c r="N1365" i="1"/>
  <c r="Q1365" i="1" s="1"/>
  <c r="N1366" i="1"/>
  <c r="Q1366" i="1" s="1"/>
  <c r="N1367" i="1"/>
  <c r="Q1367" i="1" s="1"/>
  <c r="N1368" i="1"/>
  <c r="Q1368" i="1" s="1"/>
  <c r="N1369" i="1"/>
  <c r="Q1369" i="1" s="1"/>
  <c r="N1370" i="1"/>
  <c r="Q1370" i="1" s="1"/>
  <c r="N1371" i="1"/>
  <c r="Q1371" i="1" s="1"/>
  <c r="N1372" i="1"/>
  <c r="Q1372" i="1" s="1"/>
  <c r="N1373" i="1"/>
  <c r="Q1373" i="1" s="1"/>
  <c r="N1374" i="1"/>
  <c r="Q1374" i="1" s="1"/>
  <c r="N1375" i="1"/>
  <c r="Q1375" i="1" s="1"/>
  <c r="N1376" i="1"/>
  <c r="Q1376" i="1" s="1"/>
  <c r="N1377" i="1"/>
  <c r="Q1377" i="1" s="1"/>
  <c r="N1378" i="1"/>
  <c r="Q1378" i="1" s="1"/>
  <c r="N1379" i="1"/>
  <c r="Q1379" i="1" s="1"/>
  <c r="N1380" i="1"/>
  <c r="Q1380" i="1" s="1"/>
  <c r="N1381" i="1"/>
  <c r="Q1381" i="1" s="1"/>
  <c r="N1382" i="1"/>
  <c r="Q1382" i="1" s="1"/>
  <c r="N1383" i="1"/>
  <c r="Q1383" i="1" s="1"/>
  <c r="N1384" i="1"/>
  <c r="Q1384" i="1" s="1"/>
  <c r="N1385" i="1"/>
  <c r="Q1385" i="1" s="1"/>
  <c r="N1386" i="1"/>
  <c r="Q1386" i="1" s="1"/>
  <c r="N1387" i="1"/>
  <c r="Q1387" i="1" s="1"/>
  <c r="N1388" i="1"/>
  <c r="Q1388" i="1" s="1"/>
  <c r="N1389" i="1"/>
  <c r="Q1389" i="1" s="1"/>
  <c r="N1390" i="1"/>
  <c r="Q1390" i="1" s="1"/>
  <c r="N1391" i="1"/>
  <c r="Q1391" i="1" s="1"/>
  <c r="N1392" i="1"/>
  <c r="Q1392" i="1" s="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Q1409" i="1" s="1"/>
  <c r="N1410" i="1"/>
  <c r="Q1410" i="1" s="1"/>
  <c r="N1411" i="1"/>
  <c r="Q1411" i="1" s="1"/>
  <c r="N1412" i="1"/>
  <c r="Q1412" i="1" s="1"/>
  <c r="N1413" i="1"/>
  <c r="Q1413" i="1" s="1"/>
  <c r="N1414" i="1"/>
  <c r="Q1414" i="1" s="1"/>
  <c r="N1415" i="1"/>
  <c r="Q1415" i="1" s="1"/>
  <c r="N1416" i="1"/>
  <c r="Q1416" i="1" s="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36" i="1"/>
  <c r="Q1436" i="1" s="1"/>
  <c r="N1437" i="1"/>
  <c r="Q1437" i="1" s="1"/>
  <c r="N1438" i="1"/>
  <c r="Q1438" i="1" s="1"/>
  <c r="N1439" i="1"/>
  <c r="Q1439" i="1" s="1"/>
  <c r="N1440" i="1"/>
  <c r="Q1440" i="1" s="1"/>
  <c r="N1441" i="1"/>
  <c r="Q1441" i="1" s="1"/>
  <c r="N1442" i="1"/>
  <c r="Q1442" i="1" s="1"/>
  <c r="N1443" i="1"/>
  <c r="Q1443" i="1" s="1"/>
  <c r="N1444" i="1"/>
  <c r="Q1444" i="1" s="1"/>
  <c r="N1445" i="1"/>
  <c r="Q1445" i="1" s="1"/>
  <c r="N1446" i="1"/>
  <c r="Q1446" i="1" s="1"/>
  <c r="N1447" i="1"/>
  <c r="Q1447" i="1" s="1"/>
  <c r="N1448" i="1"/>
  <c r="Q1448" i="1" s="1"/>
  <c r="N1449" i="1"/>
  <c r="Q1449" i="1" s="1"/>
  <c r="N1450" i="1"/>
  <c r="Q1450" i="1" s="1"/>
  <c r="N1451" i="1"/>
  <c r="Q1451" i="1" s="1"/>
  <c r="N1452" i="1"/>
  <c r="Q1452" i="1" s="1"/>
  <c r="N1453" i="1"/>
  <c r="Q1453" i="1" s="1"/>
  <c r="N1454" i="1"/>
  <c r="Q1454" i="1" s="1"/>
  <c r="N1455" i="1"/>
  <c r="Q1455" i="1" s="1"/>
  <c r="N1456" i="1"/>
  <c r="Q1456" i="1" s="1"/>
  <c r="N1457" i="1"/>
  <c r="Q1457" i="1" s="1"/>
  <c r="N1458" i="1"/>
  <c r="Q1458" i="1" s="1"/>
  <c r="N1459" i="1"/>
  <c r="Q1459" i="1" s="1"/>
  <c r="N1460" i="1"/>
  <c r="Q1460" i="1" s="1"/>
  <c r="N1461" i="1"/>
  <c r="Q1461" i="1" s="1"/>
  <c r="N1462" i="1"/>
  <c r="Q1462" i="1" s="1"/>
  <c r="N1463" i="1"/>
  <c r="Q1463" i="1" s="1"/>
  <c r="N1464" i="1"/>
  <c r="Q1464" i="1" s="1"/>
  <c r="N1465" i="1"/>
  <c r="Q1465" i="1" s="1"/>
  <c r="N1466" i="1"/>
  <c r="Q1466" i="1" s="1"/>
  <c r="N1467" i="1"/>
  <c r="Q1467" i="1" s="1"/>
  <c r="N1468" i="1"/>
  <c r="Q1468" i="1" s="1"/>
  <c r="N1469" i="1"/>
  <c r="Q1469" i="1" s="1"/>
  <c r="N1470" i="1"/>
  <c r="Q1470" i="1" s="1"/>
  <c r="N1471" i="1"/>
  <c r="Q1471" i="1" s="1"/>
  <c r="N1472" i="1"/>
  <c r="Q1472" i="1" s="1"/>
  <c r="N1473" i="1"/>
  <c r="Q1473" i="1" s="1"/>
  <c r="N1474" i="1"/>
  <c r="Q1474" i="1" s="1"/>
  <c r="N1475" i="1"/>
  <c r="Q1475" i="1" s="1"/>
  <c r="N1476" i="1"/>
  <c r="Q1476" i="1" s="1"/>
  <c r="N1477" i="1"/>
  <c r="Q1477" i="1" s="1"/>
  <c r="N1478" i="1"/>
  <c r="Q1478" i="1" s="1"/>
  <c r="N1479" i="1"/>
  <c r="Q1479" i="1" s="1"/>
  <c r="N1480" i="1"/>
  <c r="Q1480" i="1" s="1"/>
  <c r="N1481" i="1"/>
  <c r="Q1481" i="1" s="1"/>
  <c r="N1482" i="1"/>
  <c r="Q1482" i="1" s="1"/>
  <c r="N1483" i="1"/>
  <c r="Q1483" i="1" s="1"/>
  <c r="N1484" i="1"/>
  <c r="Q1484" i="1" s="1"/>
  <c r="N1485" i="1"/>
  <c r="Q1485" i="1" s="1"/>
  <c r="N1486" i="1"/>
  <c r="Q1486" i="1" s="1"/>
  <c r="N1487" i="1"/>
  <c r="Q1487" i="1" s="1"/>
  <c r="N1488" i="1"/>
  <c r="Q1488" i="1" s="1"/>
  <c r="N1489" i="1"/>
  <c r="Q1489" i="1" s="1"/>
  <c r="N1490" i="1"/>
  <c r="Q1490" i="1" s="1"/>
  <c r="N1491" i="1"/>
  <c r="Q1491" i="1" s="1"/>
  <c r="N1492" i="1"/>
  <c r="Q1492" i="1" s="1"/>
  <c r="N1493" i="1"/>
  <c r="Q1493" i="1" s="1"/>
  <c r="N1494" i="1"/>
  <c r="Q1494" i="1" s="1"/>
  <c r="N1495" i="1"/>
  <c r="Q1495" i="1" s="1"/>
  <c r="N1496" i="1"/>
  <c r="Q1496" i="1" s="1"/>
  <c r="N1497" i="1"/>
  <c r="Q1497" i="1" s="1"/>
  <c r="N1498" i="1"/>
  <c r="Q1498" i="1" s="1"/>
  <c r="N1499" i="1"/>
  <c r="Q1499" i="1" s="1"/>
  <c r="N1500" i="1"/>
  <c r="Q1500" i="1" s="1"/>
  <c r="N1501" i="1"/>
  <c r="Q1501" i="1" s="1"/>
  <c r="N1502" i="1"/>
  <c r="Q1502" i="1" s="1"/>
  <c r="N1503" i="1"/>
  <c r="Q1503" i="1" s="1"/>
  <c r="N1504" i="1"/>
  <c r="Q1504" i="1" s="1"/>
  <c r="N1505" i="1"/>
  <c r="Q1505" i="1" s="1"/>
  <c r="N1506" i="1"/>
  <c r="Q1506" i="1" s="1"/>
  <c r="N1507" i="1"/>
  <c r="Q1507" i="1" s="1"/>
  <c r="N1508" i="1"/>
  <c r="Q1508" i="1" s="1"/>
  <c r="N1509" i="1"/>
  <c r="Q1509" i="1" s="1"/>
  <c r="N1510" i="1"/>
  <c r="Q1510" i="1" s="1"/>
  <c r="N1511" i="1"/>
  <c r="Q1511" i="1" s="1"/>
  <c r="N1512" i="1"/>
  <c r="Q1512" i="1" s="1"/>
  <c r="N1513" i="1"/>
  <c r="Q1513" i="1" s="1"/>
  <c r="N1514" i="1"/>
  <c r="Q1514" i="1" s="1"/>
  <c r="N1515" i="1"/>
  <c r="Q1515" i="1" s="1"/>
  <c r="N1516" i="1"/>
  <c r="Q1516" i="1" s="1"/>
  <c r="N1517" i="1"/>
  <c r="Q1517" i="1" s="1"/>
  <c r="N1518" i="1"/>
  <c r="Q1518" i="1" s="1"/>
  <c r="N1519" i="1"/>
  <c r="Q1519" i="1" s="1"/>
  <c r="N1520" i="1"/>
  <c r="Q1520" i="1" s="1"/>
  <c r="N1521" i="1"/>
  <c r="Q1521" i="1" s="1"/>
  <c r="N1522" i="1"/>
  <c r="Q1522" i="1" s="1"/>
  <c r="N1523" i="1"/>
  <c r="Q1523" i="1" s="1"/>
  <c r="N1524" i="1"/>
  <c r="Q1524" i="1" s="1"/>
  <c r="N1525" i="1"/>
  <c r="Q1525" i="1" s="1"/>
  <c r="N1526" i="1"/>
  <c r="Q1526" i="1" s="1"/>
  <c r="N1527" i="1"/>
  <c r="Q1527" i="1" s="1"/>
  <c r="N1528" i="1"/>
  <c r="Q1528" i="1" s="1"/>
  <c r="N1529" i="1"/>
  <c r="Q1529" i="1" s="1"/>
  <c r="N1530" i="1"/>
  <c r="Q1530" i="1" s="1"/>
  <c r="N1531" i="1"/>
  <c r="Q1531" i="1" s="1"/>
  <c r="N1532" i="1"/>
  <c r="Q1532" i="1" s="1"/>
  <c r="N1533" i="1"/>
  <c r="Q1533" i="1" s="1"/>
  <c r="N1534" i="1"/>
  <c r="Q1534" i="1" s="1"/>
  <c r="N1535" i="1"/>
  <c r="Q1535" i="1" s="1"/>
  <c r="N1536" i="1"/>
  <c r="Q1536" i="1" s="1"/>
  <c r="N1537" i="1"/>
  <c r="Q1537" i="1" s="1"/>
  <c r="N1538" i="1"/>
  <c r="Q1538" i="1" s="1"/>
  <c r="N1539" i="1"/>
  <c r="Q1539" i="1" s="1"/>
  <c r="N1540" i="1"/>
  <c r="Q1540" i="1" s="1"/>
  <c r="N1541" i="1"/>
  <c r="Q1541" i="1" s="1"/>
  <c r="N1542" i="1"/>
  <c r="Q1542" i="1" s="1"/>
  <c r="N1543" i="1"/>
  <c r="Q1543" i="1" s="1"/>
  <c r="N1544" i="1"/>
  <c r="Q1544" i="1" s="1"/>
  <c r="N1545" i="1"/>
  <c r="Q1545" i="1" s="1"/>
  <c r="N1546" i="1"/>
  <c r="Q1546" i="1" s="1"/>
  <c r="N1547" i="1"/>
  <c r="Q1547" i="1" s="1"/>
  <c r="N1548" i="1"/>
  <c r="Q1548" i="1" s="1"/>
  <c r="N1549" i="1"/>
  <c r="Q1549" i="1" s="1"/>
  <c r="N1550" i="1"/>
  <c r="Q1550" i="1" s="1"/>
  <c r="N1551" i="1"/>
  <c r="Q1551" i="1" s="1"/>
  <c r="N1552" i="1"/>
  <c r="Q1552" i="1" s="1"/>
  <c r="N1553" i="1"/>
  <c r="Q1553" i="1" s="1"/>
  <c r="N1554" i="1"/>
  <c r="Q1554" i="1" s="1"/>
  <c r="N1555" i="1"/>
  <c r="Q1555" i="1" s="1"/>
  <c r="N1556" i="1"/>
  <c r="Q1556" i="1" s="1"/>
  <c r="N1557" i="1"/>
  <c r="Q1557" i="1" s="1"/>
  <c r="N1558" i="1"/>
  <c r="Q1558" i="1" s="1"/>
  <c r="N1559" i="1"/>
  <c r="Q1559" i="1" s="1"/>
  <c r="N1560" i="1"/>
  <c r="Q1560" i="1" s="1"/>
  <c r="N1561" i="1"/>
  <c r="Q1561" i="1" s="1"/>
  <c r="N1562" i="1"/>
  <c r="Q1562" i="1" s="1"/>
  <c r="N1563" i="1"/>
  <c r="Q1563" i="1" s="1"/>
  <c r="N1564" i="1"/>
  <c r="Q1564" i="1" s="1"/>
  <c r="N1565" i="1"/>
  <c r="Q1565" i="1" s="1"/>
  <c r="N1566" i="1"/>
  <c r="Q1566" i="1" s="1"/>
  <c r="N1567" i="1"/>
  <c r="Q1567" i="1" s="1"/>
  <c r="N1568" i="1"/>
  <c r="Q1568" i="1" s="1"/>
  <c r="N1569" i="1"/>
  <c r="Q1569" i="1" s="1"/>
  <c r="N1570" i="1"/>
  <c r="Q1570" i="1" s="1"/>
  <c r="N1571" i="1"/>
  <c r="Q1571" i="1" s="1"/>
  <c r="N1572" i="1"/>
  <c r="Q1572" i="1" s="1"/>
  <c r="N1573" i="1"/>
  <c r="Q1573" i="1" s="1"/>
  <c r="N1574" i="1"/>
  <c r="Q1574" i="1" s="1"/>
  <c r="N1575" i="1"/>
  <c r="Q1575" i="1" s="1"/>
  <c r="N1576" i="1"/>
  <c r="Q1576" i="1" s="1"/>
  <c r="N1577" i="1"/>
  <c r="Q1577" i="1" s="1"/>
  <c r="N1578" i="1"/>
  <c r="Q1578" i="1" s="1"/>
  <c r="N1579" i="1"/>
  <c r="Q1579" i="1" s="1"/>
  <c r="N1580" i="1"/>
  <c r="Q1580" i="1" s="1"/>
  <c r="N1581" i="1"/>
  <c r="Q1581" i="1" s="1"/>
  <c r="N1582" i="1"/>
  <c r="Q1582" i="1" s="1"/>
  <c r="N1583" i="1"/>
  <c r="Q1583" i="1" s="1"/>
  <c r="N1584" i="1"/>
  <c r="Q1584" i="1" s="1"/>
  <c r="N1585" i="1"/>
  <c r="Q1585" i="1" s="1"/>
  <c r="N1586" i="1"/>
  <c r="Q1586" i="1" s="1"/>
  <c r="N1587" i="1"/>
  <c r="Q1587" i="1" s="1"/>
  <c r="N1588" i="1"/>
  <c r="Q1588" i="1" s="1"/>
  <c r="N1589" i="1"/>
  <c r="Q1589" i="1" s="1"/>
  <c r="N1590" i="1"/>
  <c r="Q1590" i="1" s="1"/>
  <c r="N1591" i="1"/>
  <c r="Q1591" i="1" s="1"/>
  <c r="N1592" i="1"/>
  <c r="Q1592" i="1" s="1"/>
  <c r="N1593" i="1"/>
  <c r="Q1593" i="1" s="1"/>
  <c r="N1594" i="1"/>
  <c r="Q1594" i="1" s="1"/>
  <c r="N1595" i="1"/>
  <c r="Q1595" i="1" s="1"/>
  <c r="N1596" i="1"/>
  <c r="Q1596" i="1" s="1"/>
  <c r="N1597" i="1"/>
  <c r="Q1597" i="1" s="1"/>
  <c r="N1598" i="1"/>
  <c r="Q1598" i="1" s="1"/>
  <c r="N1599" i="1"/>
  <c r="Q1599" i="1" s="1"/>
  <c r="N1600" i="1"/>
  <c r="Q1600" i="1" s="1"/>
  <c r="N1601" i="1"/>
  <c r="Q1601" i="1" s="1"/>
  <c r="N1602" i="1"/>
  <c r="Q1602" i="1" s="1"/>
  <c r="N1603" i="1"/>
  <c r="Q1603" i="1" s="1"/>
  <c r="N1604" i="1"/>
  <c r="Q1604" i="1" s="1"/>
  <c r="N1605" i="1"/>
  <c r="Q1605" i="1" s="1"/>
  <c r="N1606" i="1"/>
  <c r="Q1606" i="1" s="1"/>
  <c r="N1607" i="1"/>
  <c r="Q1607" i="1" s="1"/>
  <c r="N1608" i="1"/>
  <c r="Q1608" i="1" s="1"/>
  <c r="N1609" i="1"/>
  <c r="Q1609" i="1" s="1"/>
  <c r="N1610" i="1"/>
  <c r="Q1610" i="1" s="1"/>
  <c r="N1611" i="1"/>
  <c r="Q1611" i="1" s="1"/>
  <c r="N1612" i="1"/>
  <c r="Q1612" i="1" s="1"/>
  <c r="N1613" i="1"/>
  <c r="Q1613" i="1" s="1"/>
  <c r="N1614" i="1"/>
  <c r="Q1614" i="1" s="1"/>
  <c r="N1615" i="1"/>
  <c r="Q1615" i="1" s="1"/>
  <c r="N1616" i="1"/>
  <c r="Q1616" i="1" s="1"/>
  <c r="N1617" i="1"/>
  <c r="Q1617" i="1" s="1"/>
  <c r="N1618" i="1"/>
  <c r="Q1618" i="1" s="1"/>
  <c r="N1619" i="1"/>
  <c r="Q1619" i="1" s="1"/>
  <c r="N1620" i="1"/>
  <c r="Q1620" i="1" s="1"/>
  <c r="N1621" i="1"/>
  <c r="Q1621" i="1" s="1"/>
  <c r="N1622" i="1"/>
  <c r="Q1622" i="1" s="1"/>
  <c r="N1623" i="1"/>
  <c r="Q1623" i="1" s="1"/>
  <c r="N1624" i="1"/>
  <c r="Q1624" i="1" s="1"/>
  <c r="N1625" i="1"/>
  <c r="Q1625" i="1" s="1"/>
  <c r="N1626" i="1"/>
  <c r="Q1626" i="1" s="1"/>
  <c r="N1627" i="1"/>
  <c r="Q1627" i="1" s="1"/>
  <c r="N1628" i="1"/>
  <c r="Q1628" i="1" s="1"/>
  <c r="N1629" i="1"/>
  <c r="Q1629" i="1" s="1"/>
  <c r="N1630" i="1"/>
  <c r="Q1630" i="1" s="1"/>
  <c r="N1631" i="1"/>
  <c r="Q1631" i="1" s="1"/>
  <c r="N1632" i="1"/>
  <c r="Q1632" i="1" s="1"/>
  <c r="N1633" i="1"/>
  <c r="Q1633" i="1" s="1"/>
  <c r="N1634" i="1"/>
  <c r="Q1634" i="1" s="1"/>
  <c r="N1635" i="1"/>
  <c r="Q1635" i="1" s="1"/>
  <c r="N1636" i="1"/>
  <c r="Q1636" i="1" s="1"/>
  <c r="N1637" i="1"/>
  <c r="Q1637" i="1" s="1"/>
  <c r="N1638" i="1"/>
  <c r="Q1638" i="1" s="1"/>
  <c r="N1639" i="1"/>
  <c r="Q1639" i="1" s="1"/>
  <c r="N1640" i="1"/>
  <c r="Q1640" i="1" s="1"/>
  <c r="N1641" i="1"/>
  <c r="Q1641" i="1" s="1"/>
  <c r="N1642" i="1"/>
  <c r="Q1642" i="1" s="1"/>
  <c r="N1643" i="1"/>
  <c r="Q1643" i="1" s="1"/>
  <c r="N1644" i="1"/>
  <c r="Q1644" i="1" s="1"/>
  <c r="N1645" i="1"/>
  <c r="Q1645" i="1" s="1"/>
  <c r="N1646" i="1"/>
  <c r="Q1646" i="1" s="1"/>
  <c r="N1647" i="1"/>
  <c r="Q1647" i="1" s="1"/>
  <c r="N1648" i="1"/>
  <c r="Q1648" i="1" s="1"/>
  <c r="N1649" i="1"/>
  <c r="Q1649" i="1" s="1"/>
  <c r="N1650" i="1"/>
  <c r="Q1650" i="1" s="1"/>
  <c r="N1651" i="1"/>
  <c r="Q1651" i="1" s="1"/>
  <c r="N1652" i="1"/>
  <c r="Q1652" i="1" s="1"/>
  <c r="N1653" i="1"/>
  <c r="Q1653" i="1" s="1"/>
  <c r="N1654" i="1"/>
  <c r="Q1654" i="1" s="1"/>
  <c r="N1655" i="1"/>
  <c r="Q1655" i="1" s="1"/>
  <c r="N1656" i="1"/>
  <c r="Q1656" i="1" s="1"/>
  <c r="N1657" i="1"/>
  <c r="Q1657" i="1" s="1"/>
  <c r="N1658" i="1"/>
  <c r="Q1658" i="1" s="1"/>
  <c r="N1659" i="1"/>
  <c r="Q1659" i="1" s="1"/>
  <c r="N1660" i="1"/>
  <c r="Q1660" i="1" s="1"/>
  <c r="N1661" i="1"/>
  <c r="Q1661" i="1" s="1"/>
  <c r="N1662" i="1"/>
  <c r="Q1662" i="1" s="1"/>
  <c r="N1663" i="1"/>
  <c r="Q1663" i="1" s="1"/>
  <c r="N1664" i="1"/>
  <c r="Q1664" i="1" s="1"/>
  <c r="N1665" i="1"/>
  <c r="Q1665" i="1" s="1"/>
  <c r="N1666" i="1"/>
  <c r="Q1666" i="1" s="1"/>
  <c r="N1667" i="1"/>
  <c r="Q1667" i="1" s="1"/>
  <c r="N1668" i="1"/>
  <c r="Q1668" i="1" s="1"/>
  <c r="N1669" i="1"/>
  <c r="Q1669" i="1" s="1"/>
  <c r="N1670" i="1"/>
  <c r="Q1670" i="1" s="1"/>
  <c r="N1671" i="1"/>
  <c r="Q1671" i="1" s="1"/>
  <c r="N1672" i="1"/>
  <c r="Q1672" i="1" s="1"/>
  <c r="N1673" i="1"/>
  <c r="Q1673" i="1" s="1"/>
  <c r="N1674" i="1"/>
  <c r="Q1674" i="1" s="1"/>
  <c r="N1675" i="1"/>
  <c r="Q1675" i="1" s="1"/>
  <c r="N1676" i="1"/>
  <c r="Q1676" i="1" s="1"/>
  <c r="N1677" i="1"/>
  <c r="Q1677" i="1" s="1"/>
  <c r="N1678" i="1"/>
  <c r="Q1678" i="1" s="1"/>
  <c r="N1679" i="1"/>
  <c r="Q1679" i="1" s="1"/>
  <c r="N1680" i="1"/>
  <c r="Q1680" i="1" s="1"/>
  <c r="N1681" i="1"/>
  <c r="Q1681" i="1" s="1"/>
  <c r="N1682" i="1"/>
  <c r="Q1682" i="1" s="1"/>
  <c r="N1683" i="1"/>
  <c r="Q1683" i="1" s="1"/>
  <c r="N1684" i="1"/>
  <c r="Q1684" i="1" s="1"/>
  <c r="N1685" i="1"/>
  <c r="Q1685" i="1" s="1"/>
  <c r="N1686" i="1"/>
  <c r="Q1686" i="1" s="1"/>
  <c r="N1687" i="1"/>
  <c r="Q1687" i="1" s="1"/>
  <c r="N1688" i="1"/>
  <c r="Q1688" i="1" s="1"/>
  <c r="N1689" i="1"/>
  <c r="Q1689" i="1" s="1"/>
  <c r="N1690" i="1"/>
  <c r="Q1690" i="1" s="1"/>
  <c r="N1691" i="1"/>
  <c r="Q1691" i="1" s="1"/>
  <c r="N1692" i="1"/>
  <c r="Q1692" i="1" s="1"/>
  <c r="N1693" i="1"/>
  <c r="Q1693" i="1" s="1"/>
  <c r="N1694" i="1"/>
  <c r="Q1694" i="1" s="1"/>
  <c r="N1695" i="1"/>
  <c r="Q1695" i="1" s="1"/>
  <c r="N1696" i="1"/>
  <c r="Q1696" i="1" s="1"/>
  <c r="N1697" i="1"/>
  <c r="Q1697" i="1" s="1"/>
  <c r="N1698" i="1"/>
  <c r="Q1698" i="1" s="1"/>
  <c r="N1699" i="1"/>
  <c r="Q1699" i="1" s="1"/>
  <c r="N1700" i="1"/>
  <c r="Q1700" i="1" s="1"/>
  <c r="N1701" i="1"/>
  <c r="Q1701" i="1" s="1"/>
  <c r="N1702" i="1"/>
  <c r="Q1702" i="1" s="1"/>
  <c r="N1703" i="1"/>
  <c r="Q1703" i="1" s="1"/>
  <c r="N1704" i="1"/>
  <c r="Q1704" i="1" s="1"/>
  <c r="N1705" i="1"/>
  <c r="Q1705" i="1" s="1"/>
  <c r="N1706" i="1"/>
  <c r="Q1706" i="1" s="1"/>
  <c r="N1707" i="1"/>
  <c r="Q1707" i="1" s="1"/>
  <c r="N1708" i="1"/>
  <c r="Q1708" i="1" s="1"/>
  <c r="N1709" i="1"/>
  <c r="Q1709" i="1" s="1"/>
  <c r="N1710" i="1"/>
  <c r="Q1710" i="1" s="1"/>
  <c r="N1711" i="1"/>
  <c r="Q1711" i="1" s="1"/>
  <c r="N1712" i="1"/>
  <c r="Q1712" i="1" s="1"/>
  <c r="N1713" i="1"/>
  <c r="Q1713" i="1" s="1"/>
  <c r="N1714" i="1"/>
  <c r="Q1714" i="1" s="1"/>
  <c r="N1715" i="1"/>
  <c r="Q1715" i="1" s="1"/>
  <c r="N1716" i="1"/>
  <c r="Q1716" i="1" s="1"/>
  <c r="N1717" i="1"/>
  <c r="Q1717" i="1" s="1"/>
  <c r="N1718" i="1"/>
  <c r="Q1718" i="1" s="1"/>
  <c r="N1719" i="1"/>
  <c r="Q1719" i="1" s="1"/>
  <c r="N1720" i="1"/>
  <c r="Q1720" i="1" s="1"/>
  <c r="N1721" i="1"/>
  <c r="Q1721" i="1" s="1"/>
  <c r="N1722" i="1"/>
  <c r="Q1722" i="1" s="1"/>
  <c r="N1723" i="1"/>
  <c r="Q1723" i="1" s="1"/>
  <c r="N1724" i="1"/>
  <c r="Q1724" i="1" s="1"/>
  <c r="N1725" i="1"/>
  <c r="Q1725" i="1" s="1"/>
  <c r="N1726" i="1"/>
  <c r="Q1726" i="1" s="1"/>
  <c r="N1727" i="1"/>
  <c r="Q1727" i="1" s="1"/>
  <c r="N1728" i="1"/>
  <c r="Q1728" i="1" s="1"/>
  <c r="N1729" i="1"/>
  <c r="Q1729" i="1" s="1"/>
  <c r="N1730" i="1"/>
  <c r="Q1730" i="1" s="1"/>
  <c r="N1731" i="1"/>
  <c r="Q1731" i="1" s="1"/>
  <c r="N1732" i="1"/>
  <c r="Q1732" i="1" s="1"/>
  <c r="N1733" i="1"/>
  <c r="Q1733" i="1" s="1"/>
  <c r="N1734" i="1"/>
  <c r="Q1734" i="1" s="1"/>
  <c r="N1735" i="1"/>
  <c r="Q1735" i="1" s="1"/>
  <c r="N1736" i="1"/>
  <c r="Q1736" i="1" s="1"/>
  <c r="N1737" i="1"/>
  <c r="Q1737" i="1" s="1"/>
  <c r="N1738" i="1"/>
  <c r="Q1738" i="1" s="1"/>
  <c r="N1739" i="1"/>
  <c r="Q1739" i="1" s="1"/>
  <c r="N1740" i="1"/>
  <c r="Q1740" i="1" s="1"/>
  <c r="N1741" i="1"/>
  <c r="Q1741" i="1" s="1"/>
  <c r="N1742" i="1"/>
  <c r="Q1742" i="1" s="1"/>
  <c r="N1743" i="1"/>
  <c r="Q1743" i="1" s="1"/>
  <c r="N1744" i="1"/>
  <c r="Q1744" i="1" s="1"/>
  <c r="N1745" i="1"/>
  <c r="Q1745" i="1" s="1"/>
  <c r="N1746" i="1"/>
  <c r="Q1746" i="1" s="1"/>
  <c r="N1747" i="1"/>
  <c r="Q1747" i="1" s="1"/>
  <c r="N1748" i="1"/>
  <c r="Q1748" i="1" s="1"/>
  <c r="N1749" i="1"/>
  <c r="Q1749" i="1" s="1"/>
  <c r="N1750" i="1"/>
  <c r="Q1750" i="1" s="1"/>
  <c r="N1751" i="1"/>
  <c r="Q1751" i="1" s="1"/>
  <c r="N1752" i="1"/>
  <c r="Q1752" i="1" s="1"/>
  <c r="N1753" i="1"/>
  <c r="Q1753" i="1" s="1"/>
  <c r="N1754" i="1"/>
  <c r="Q1754" i="1" s="1"/>
  <c r="N1755" i="1"/>
  <c r="Q1755" i="1" s="1"/>
  <c r="N1756" i="1"/>
  <c r="Q1756" i="1" s="1"/>
  <c r="N1757" i="1"/>
  <c r="Q1757" i="1" s="1"/>
  <c r="N1758" i="1"/>
  <c r="Q1758" i="1" s="1"/>
  <c r="N1759" i="1"/>
  <c r="Q1759" i="1" s="1"/>
  <c r="N1760" i="1"/>
  <c r="Q1760" i="1" s="1"/>
  <c r="N1761" i="1"/>
  <c r="Q1761" i="1" s="1"/>
  <c r="N1762" i="1"/>
  <c r="Q1762" i="1" s="1"/>
  <c r="N1763" i="1"/>
  <c r="Q1763" i="1" s="1"/>
  <c r="N1764" i="1"/>
  <c r="Q1764" i="1" s="1"/>
  <c r="N1765" i="1"/>
  <c r="Q1765" i="1" s="1"/>
  <c r="N1766" i="1"/>
  <c r="Q1766" i="1" s="1"/>
  <c r="N1767" i="1"/>
  <c r="Q1767" i="1" s="1"/>
  <c r="N1768" i="1"/>
  <c r="Q1768" i="1" s="1"/>
  <c r="N1769" i="1"/>
  <c r="Q1769" i="1" s="1"/>
  <c r="N1770" i="1"/>
  <c r="Q1770" i="1" s="1"/>
  <c r="N1771" i="1"/>
  <c r="Q1771" i="1" s="1"/>
  <c r="N1772" i="1"/>
  <c r="Q1772" i="1" s="1"/>
  <c r="N1773" i="1"/>
  <c r="Q1773" i="1" s="1"/>
  <c r="N1774" i="1"/>
  <c r="Q1774" i="1" s="1"/>
  <c r="N1775" i="1"/>
  <c r="Q1775" i="1" s="1"/>
  <c r="N1776" i="1"/>
  <c r="Q1776" i="1" s="1"/>
  <c r="N1777" i="1"/>
  <c r="Q1777" i="1" s="1"/>
  <c r="N1778" i="1"/>
  <c r="Q1778" i="1" s="1"/>
  <c r="N1779" i="1"/>
  <c r="Q1779" i="1" s="1"/>
  <c r="N1780" i="1"/>
  <c r="Q1780" i="1" s="1"/>
  <c r="N1781" i="1"/>
  <c r="Q1781" i="1" s="1"/>
  <c r="N1782" i="1"/>
  <c r="Q1782" i="1" s="1"/>
  <c r="N1783" i="1"/>
  <c r="Q1783" i="1" s="1"/>
  <c r="N1784" i="1"/>
  <c r="Q1784" i="1" s="1"/>
  <c r="N1785" i="1"/>
  <c r="Q1785" i="1" s="1"/>
  <c r="N1786" i="1"/>
  <c r="Q1786" i="1" s="1"/>
  <c r="N1787" i="1"/>
  <c r="Q1787" i="1" s="1"/>
  <c r="N1788" i="1"/>
  <c r="Q1788" i="1" s="1"/>
  <c r="N1789" i="1"/>
  <c r="Q1789" i="1" s="1"/>
  <c r="N1790" i="1"/>
  <c r="Q1790" i="1" s="1"/>
  <c r="N1791" i="1"/>
  <c r="Q1791" i="1" s="1"/>
  <c r="N1792" i="1"/>
  <c r="Q1792" i="1" s="1"/>
  <c r="N1793" i="1"/>
  <c r="Q1793" i="1" s="1"/>
  <c r="N1794" i="1"/>
  <c r="Q1794" i="1" s="1"/>
  <c r="N1795" i="1"/>
  <c r="Q1795" i="1" s="1"/>
  <c r="N1796" i="1"/>
  <c r="Q1796" i="1" s="1"/>
  <c r="N1797" i="1"/>
  <c r="Q1797" i="1" s="1"/>
  <c r="N1798" i="1"/>
  <c r="Q1798" i="1" s="1"/>
  <c r="N1799" i="1"/>
  <c r="Q1799" i="1" s="1"/>
  <c r="N1800" i="1"/>
  <c r="Q1800" i="1" s="1"/>
  <c r="N1801" i="1"/>
  <c r="Q1801" i="1" s="1"/>
  <c r="N1802" i="1"/>
  <c r="Q1802" i="1" s="1"/>
  <c r="N1803" i="1"/>
  <c r="Q1803" i="1" s="1"/>
  <c r="N1804" i="1"/>
  <c r="Q1804" i="1" s="1"/>
  <c r="N1805" i="1"/>
  <c r="Q1805" i="1" s="1"/>
  <c r="N1806" i="1"/>
  <c r="Q1806" i="1" s="1"/>
  <c r="N1807" i="1"/>
  <c r="Q1807" i="1" s="1"/>
  <c r="N1808" i="1"/>
  <c r="Q1808" i="1" s="1"/>
  <c r="N1809" i="1"/>
  <c r="Q1809" i="1" s="1"/>
  <c r="N1810" i="1"/>
  <c r="Q1810" i="1" s="1"/>
  <c r="N1811" i="1"/>
  <c r="Q1811" i="1" s="1"/>
  <c r="N1812" i="1"/>
  <c r="Q1812" i="1" s="1"/>
  <c r="N1813" i="1"/>
  <c r="Q1813" i="1" s="1"/>
  <c r="N1814" i="1"/>
  <c r="Q1814" i="1" s="1"/>
  <c r="N1815" i="1"/>
  <c r="Q1815" i="1" s="1"/>
  <c r="N1816" i="1"/>
  <c r="Q1816" i="1" s="1"/>
  <c r="N1817" i="1"/>
  <c r="Q1817" i="1" s="1"/>
  <c r="N1818" i="1"/>
  <c r="Q1818" i="1" s="1"/>
  <c r="N1819" i="1"/>
  <c r="Q1819" i="1" s="1"/>
  <c r="N1820" i="1"/>
  <c r="Q1820" i="1" s="1"/>
  <c r="N1821" i="1"/>
  <c r="Q1821" i="1" s="1"/>
  <c r="N1822" i="1"/>
  <c r="Q1822" i="1" s="1"/>
  <c r="N1823" i="1"/>
  <c r="Q1823" i="1" s="1"/>
  <c r="N1824" i="1"/>
  <c r="Q1824" i="1" s="1"/>
  <c r="N1825" i="1"/>
  <c r="Q1825" i="1" s="1"/>
  <c r="N1826" i="1"/>
  <c r="Q1826" i="1" s="1"/>
  <c r="N1827" i="1"/>
  <c r="Q1827" i="1" s="1"/>
  <c r="N1828" i="1"/>
  <c r="Q1828" i="1" s="1"/>
  <c r="N1829" i="1"/>
  <c r="Q1829" i="1" s="1"/>
  <c r="N1830" i="1"/>
  <c r="Q1830" i="1" s="1"/>
  <c r="N1831" i="1"/>
  <c r="Q1831" i="1" s="1"/>
  <c r="N1832" i="1"/>
  <c r="Q1832" i="1" s="1"/>
  <c r="N1833" i="1"/>
  <c r="Q1833" i="1" s="1"/>
  <c r="N1834" i="1"/>
  <c r="Q1834" i="1" s="1"/>
  <c r="N1835" i="1"/>
  <c r="Q1835" i="1" s="1"/>
  <c r="N1836" i="1"/>
  <c r="Q1836" i="1" s="1"/>
  <c r="N1837" i="1"/>
  <c r="Q1837" i="1" s="1"/>
  <c r="N1838" i="1"/>
  <c r="Q1838" i="1" s="1"/>
  <c r="N1839" i="1"/>
  <c r="Q1839" i="1" s="1"/>
  <c r="N1840" i="1"/>
  <c r="Q1840" i="1" s="1"/>
  <c r="N1841" i="1"/>
  <c r="Q1841" i="1" s="1"/>
  <c r="N1842" i="1"/>
  <c r="Q1842" i="1" s="1"/>
  <c r="N1843" i="1"/>
  <c r="Q1843" i="1" s="1"/>
  <c r="N1844" i="1"/>
  <c r="Q1844" i="1" s="1"/>
  <c r="N1845" i="1"/>
  <c r="Q1845" i="1" s="1"/>
  <c r="N1846" i="1"/>
  <c r="Q1846" i="1" s="1"/>
  <c r="N1847" i="1"/>
  <c r="Q1847" i="1" s="1"/>
  <c r="N1848" i="1"/>
  <c r="Q1848" i="1" s="1"/>
  <c r="N1849" i="1"/>
  <c r="Q1849" i="1" s="1"/>
  <c r="N1850" i="1"/>
  <c r="Q1850" i="1" s="1"/>
  <c r="N1851" i="1"/>
  <c r="Q1851" i="1" s="1"/>
  <c r="N1852" i="1"/>
  <c r="Q1852" i="1" s="1"/>
  <c r="N1853" i="1"/>
  <c r="Q1853" i="1" s="1"/>
  <c r="N1854" i="1"/>
  <c r="Q1854" i="1" s="1"/>
  <c r="N1855" i="1"/>
  <c r="Q1855" i="1" s="1"/>
  <c r="N1856" i="1"/>
  <c r="Q1856" i="1" s="1"/>
  <c r="N1857" i="1"/>
  <c r="Q1857" i="1" s="1"/>
  <c r="N1858" i="1"/>
  <c r="Q1858" i="1" s="1"/>
  <c r="N1859" i="1"/>
  <c r="Q1859" i="1" s="1"/>
  <c r="N1860" i="1"/>
  <c r="Q1860" i="1" s="1"/>
  <c r="N1861" i="1"/>
  <c r="Q1861" i="1" s="1"/>
  <c r="N1862" i="1"/>
  <c r="Q1862" i="1" s="1"/>
  <c r="N1863" i="1"/>
  <c r="Q1863" i="1" s="1"/>
  <c r="N1864" i="1"/>
  <c r="Q1864" i="1" s="1"/>
  <c r="N1865" i="1"/>
  <c r="Q1865" i="1" s="1"/>
  <c r="N1866" i="1"/>
  <c r="Q1866" i="1" s="1"/>
  <c r="N1867" i="1"/>
  <c r="Q1867" i="1" s="1"/>
  <c r="N1868" i="1"/>
  <c r="Q1868" i="1" s="1"/>
  <c r="N1869" i="1"/>
  <c r="Q1869" i="1" s="1"/>
  <c r="N1870" i="1"/>
  <c r="Q1870" i="1" s="1"/>
  <c r="N1871" i="1"/>
  <c r="Q1871" i="1" s="1"/>
  <c r="N1872" i="1"/>
  <c r="Q1872" i="1" s="1"/>
  <c r="N1873" i="1"/>
  <c r="Q1873" i="1" s="1"/>
  <c r="N1874" i="1"/>
  <c r="Q1874" i="1" s="1"/>
  <c r="N1875" i="1"/>
  <c r="Q1875" i="1" s="1"/>
  <c r="N1876" i="1"/>
  <c r="Q1876" i="1" s="1"/>
  <c r="N1877" i="1"/>
  <c r="Q1877" i="1" s="1"/>
  <c r="N1878" i="1"/>
  <c r="Q1878" i="1" s="1"/>
  <c r="N1879" i="1"/>
  <c r="Q1879" i="1" s="1"/>
  <c r="N1880" i="1"/>
  <c r="Q1880" i="1" s="1"/>
  <c r="N1881" i="1"/>
  <c r="Q1881" i="1" s="1"/>
  <c r="N1882" i="1"/>
  <c r="Q1882" i="1" s="1"/>
  <c r="N1883" i="1"/>
  <c r="Q1883" i="1" s="1"/>
  <c r="N1884" i="1"/>
  <c r="Q1884" i="1" s="1"/>
  <c r="N1885" i="1"/>
  <c r="Q1885" i="1" s="1"/>
  <c r="N1886" i="1"/>
  <c r="Q1886" i="1" s="1"/>
  <c r="N1887" i="1"/>
  <c r="Q1887" i="1" s="1"/>
  <c r="N1888" i="1"/>
  <c r="Q1888" i="1" s="1"/>
  <c r="N1889" i="1"/>
  <c r="Q1889" i="1" s="1"/>
  <c r="N1890" i="1"/>
  <c r="Q1890" i="1" s="1"/>
  <c r="N1891" i="1"/>
  <c r="Q1891" i="1" s="1"/>
  <c r="N1892" i="1"/>
  <c r="Q1892" i="1" s="1"/>
  <c r="N1893" i="1"/>
  <c r="Q1893" i="1" s="1"/>
  <c r="N1894" i="1"/>
  <c r="Q1894" i="1" s="1"/>
  <c r="N1895" i="1"/>
  <c r="Q1895" i="1" s="1"/>
  <c r="N1896" i="1"/>
  <c r="Q1896" i="1" s="1"/>
  <c r="N1897" i="1"/>
  <c r="Q1897" i="1" s="1"/>
  <c r="N1898" i="1"/>
  <c r="Q1898" i="1" s="1"/>
  <c r="N1899" i="1"/>
  <c r="Q1899" i="1" s="1"/>
  <c r="N1900" i="1"/>
  <c r="Q1900" i="1" s="1"/>
  <c r="N1901" i="1"/>
  <c r="Q1901" i="1" s="1"/>
  <c r="N1902" i="1"/>
  <c r="Q1902" i="1" s="1"/>
  <c r="N1903" i="1"/>
  <c r="Q1903" i="1" s="1"/>
  <c r="N1904" i="1"/>
  <c r="Q1904" i="1" s="1"/>
  <c r="N1905" i="1"/>
  <c r="Q1905" i="1" s="1"/>
  <c r="N1906" i="1"/>
  <c r="Q1906" i="1" s="1"/>
  <c r="N1907" i="1"/>
  <c r="Q1907" i="1" s="1"/>
  <c r="N1908" i="1"/>
  <c r="Q1908" i="1" s="1"/>
  <c r="N1909" i="1"/>
  <c r="Q1909" i="1" s="1"/>
  <c r="N1910" i="1"/>
  <c r="Q1910" i="1" s="1"/>
  <c r="N1911" i="1"/>
  <c r="Q1911" i="1" s="1"/>
  <c r="N1912" i="1"/>
  <c r="Q1912" i="1" s="1"/>
  <c r="N1913" i="1"/>
  <c r="Q1913" i="1" s="1"/>
  <c r="N1914" i="1"/>
  <c r="Q1914" i="1" s="1"/>
  <c r="N1915" i="1"/>
  <c r="Q1915" i="1" s="1"/>
  <c r="N1916" i="1"/>
  <c r="Q1916" i="1" s="1"/>
  <c r="N1917" i="1"/>
  <c r="Q1917" i="1" s="1"/>
  <c r="N1918" i="1"/>
  <c r="Q1918" i="1" s="1"/>
  <c r="N1919" i="1"/>
  <c r="Q1919" i="1" s="1"/>
  <c r="N1920" i="1"/>
  <c r="Q1920" i="1" s="1"/>
  <c r="N1921" i="1"/>
  <c r="Q1921" i="1" s="1"/>
  <c r="N1922" i="1"/>
  <c r="Q1922" i="1" s="1"/>
  <c r="N1923" i="1"/>
  <c r="Q1923" i="1" s="1"/>
  <c r="N1924" i="1"/>
  <c r="Q1924" i="1" s="1"/>
  <c r="N1925" i="1"/>
  <c r="Q1925" i="1" s="1"/>
  <c r="N1926" i="1"/>
  <c r="Q1926" i="1" s="1"/>
  <c r="N1927" i="1"/>
  <c r="Q1927" i="1" s="1"/>
  <c r="N1928" i="1"/>
  <c r="Q1928" i="1" s="1"/>
  <c r="N1929" i="1"/>
  <c r="Q1929" i="1" s="1"/>
  <c r="N1930" i="1"/>
  <c r="Q1930" i="1" s="1"/>
  <c r="N1931" i="1"/>
  <c r="Q1931" i="1" s="1"/>
  <c r="N1932" i="1"/>
  <c r="Q1932" i="1" s="1"/>
  <c r="N1933" i="1"/>
  <c r="Q1933" i="1" s="1"/>
  <c r="N1934" i="1"/>
  <c r="Q1934" i="1" s="1"/>
  <c r="N1935" i="1"/>
  <c r="Q1935" i="1" s="1"/>
  <c r="N1936" i="1"/>
  <c r="Q1936" i="1" s="1"/>
  <c r="N1937" i="1"/>
  <c r="Q1937" i="1" s="1"/>
  <c r="N1938" i="1"/>
  <c r="Q1938" i="1" s="1"/>
  <c r="N1939" i="1"/>
  <c r="Q1939" i="1" s="1"/>
  <c r="N1940" i="1"/>
  <c r="Q1940" i="1" s="1"/>
  <c r="N1941" i="1"/>
  <c r="Q1941" i="1" s="1"/>
  <c r="N1942" i="1"/>
  <c r="Q1942" i="1" s="1"/>
  <c r="N1943" i="1"/>
  <c r="Q1943" i="1" s="1"/>
  <c r="N1944" i="1"/>
  <c r="Q1944" i="1" s="1"/>
  <c r="N1945" i="1"/>
  <c r="Q1945" i="1" s="1"/>
  <c r="N1946" i="1"/>
  <c r="Q1946" i="1" s="1"/>
  <c r="N1947" i="1"/>
  <c r="Q1947" i="1" s="1"/>
  <c r="N1948" i="1"/>
  <c r="Q1948" i="1" s="1"/>
  <c r="N1949" i="1"/>
  <c r="Q1949" i="1" s="1"/>
  <c r="N1950" i="1"/>
  <c r="Q1950" i="1" s="1"/>
  <c r="N1951" i="1"/>
  <c r="Q1951" i="1" s="1"/>
  <c r="N1952" i="1"/>
  <c r="Q1952" i="1" s="1"/>
  <c r="N1953" i="1"/>
  <c r="Q1953" i="1" s="1"/>
  <c r="N1954" i="1"/>
  <c r="Q1954" i="1" s="1"/>
  <c r="N1955" i="1"/>
  <c r="Q1955" i="1" s="1"/>
  <c r="N1956" i="1"/>
  <c r="Q1956" i="1" s="1"/>
  <c r="N1957" i="1"/>
  <c r="Q1957" i="1" s="1"/>
  <c r="N1958" i="1"/>
  <c r="Q1958" i="1" s="1"/>
  <c r="N1959" i="1"/>
  <c r="Q1959" i="1" s="1"/>
  <c r="N1960" i="1"/>
  <c r="Q1960" i="1" s="1"/>
  <c r="N1961" i="1"/>
  <c r="Q1961" i="1" s="1"/>
  <c r="N1962" i="1"/>
  <c r="Q1962" i="1" s="1"/>
  <c r="N1963" i="1"/>
  <c r="Q1963" i="1" s="1"/>
  <c r="N1964" i="1"/>
  <c r="Q1964" i="1" s="1"/>
  <c r="N1965" i="1"/>
  <c r="Q1965" i="1" s="1"/>
  <c r="N1966" i="1"/>
  <c r="Q1966" i="1" s="1"/>
  <c r="N1967" i="1"/>
  <c r="Q1967" i="1" s="1"/>
  <c r="N1968" i="1"/>
  <c r="Q1968" i="1" s="1"/>
  <c r="N1969" i="1"/>
  <c r="Q1969" i="1" s="1"/>
  <c r="N1970" i="1"/>
  <c r="Q1970" i="1" s="1"/>
  <c r="N1971" i="1"/>
  <c r="Q1971" i="1" s="1"/>
  <c r="N1972" i="1"/>
  <c r="Q1972" i="1" s="1"/>
  <c r="N1973" i="1"/>
  <c r="Q1973" i="1" s="1"/>
  <c r="N1974" i="1"/>
  <c r="Q1974" i="1" s="1"/>
  <c r="N1975" i="1"/>
  <c r="Q1975" i="1" s="1"/>
  <c r="N1976" i="1"/>
  <c r="Q1976" i="1" s="1"/>
  <c r="N1977" i="1"/>
  <c r="Q1977" i="1" s="1"/>
  <c r="N1978" i="1"/>
  <c r="Q1978" i="1" s="1"/>
  <c r="N1979" i="1"/>
  <c r="Q1979" i="1" s="1"/>
  <c r="N1980" i="1"/>
  <c r="Q1980" i="1" s="1"/>
  <c r="N1981" i="1"/>
  <c r="Q1981" i="1" s="1"/>
  <c r="N1982" i="1"/>
  <c r="Q1982" i="1" s="1"/>
  <c r="N1983" i="1"/>
  <c r="Q1983" i="1" s="1"/>
  <c r="N1984" i="1"/>
  <c r="Q1984" i="1" s="1"/>
  <c r="N1985" i="1"/>
  <c r="Q1985" i="1" s="1"/>
  <c r="N1986" i="1"/>
  <c r="Q1986" i="1" s="1"/>
  <c r="N1987" i="1"/>
  <c r="Q1987" i="1" s="1"/>
  <c r="N1988" i="1"/>
  <c r="Q1988" i="1" s="1"/>
  <c r="N1989" i="1"/>
  <c r="Q1989" i="1" s="1"/>
  <c r="N1990" i="1"/>
  <c r="Q1990" i="1" s="1"/>
  <c r="N1991" i="1"/>
  <c r="Q1991" i="1" s="1"/>
  <c r="N1992" i="1"/>
  <c r="Q1992" i="1" s="1"/>
  <c r="N1993" i="1"/>
  <c r="Q1993" i="1" s="1"/>
  <c r="N1994" i="1"/>
  <c r="Q1994" i="1" s="1"/>
  <c r="N1995" i="1"/>
  <c r="Q1995" i="1" s="1"/>
  <c r="N1996" i="1"/>
  <c r="Q1996" i="1" s="1"/>
  <c r="N1997" i="1"/>
  <c r="Q1997" i="1" s="1"/>
  <c r="N1998" i="1"/>
  <c r="Q1998" i="1" s="1"/>
  <c r="N1999" i="1"/>
  <c r="Q1999" i="1" s="1"/>
  <c r="N2000" i="1"/>
  <c r="Q2000" i="1" s="1"/>
  <c r="N2001" i="1"/>
  <c r="Q2001" i="1" s="1"/>
  <c r="N2002" i="1"/>
  <c r="Q2002" i="1" s="1"/>
  <c r="N2003" i="1"/>
  <c r="Q2003" i="1" s="1"/>
  <c r="N2004" i="1"/>
  <c r="Q2004" i="1" s="1"/>
  <c r="N2005" i="1"/>
  <c r="Q2005" i="1" s="1"/>
  <c r="N2006" i="1"/>
  <c r="Q2006" i="1" s="1"/>
  <c r="N2007" i="1"/>
  <c r="Q2007" i="1" s="1"/>
  <c r="N2008" i="1"/>
  <c r="Q2008" i="1" s="1"/>
  <c r="N2009" i="1"/>
  <c r="Q2009" i="1" s="1"/>
  <c r="N2010" i="1"/>
  <c r="Q2010" i="1" s="1"/>
  <c r="N2011" i="1"/>
  <c r="Q2011" i="1" s="1"/>
  <c r="N2012" i="1"/>
  <c r="Q2012" i="1" s="1"/>
  <c r="N2013" i="1"/>
  <c r="Q2013" i="1" s="1"/>
  <c r="N2014" i="1"/>
  <c r="Q2014" i="1" s="1"/>
  <c r="N2015" i="1"/>
  <c r="Q2015" i="1" s="1"/>
  <c r="N2016" i="1"/>
  <c r="Q2016" i="1" s="1"/>
  <c r="N2017" i="1"/>
  <c r="Q2017" i="1" s="1"/>
  <c r="N2018" i="1"/>
  <c r="Q2018" i="1" s="1"/>
  <c r="N2019" i="1"/>
  <c r="Q2019" i="1" s="1"/>
  <c r="N2020" i="1"/>
  <c r="Q2020" i="1" s="1"/>
  <c r="N2021" i="1"/>
  <c r="Q2021" i="1" s="1"/>
  <c r="N2022" i="1"/>
  <c r="Q2022" i="1" s="1"/>
  <c r="N2023" i="1"/>
  <c r="Q2023" i="1" s="1"/>
  <c r="N2024" i="1"/>
  <c r="Q2024" i="1" s="1"/>
  <c r="N2025" i="1"/>
  <c r="Q2025" i="1" s="1"/>
  <c r="N2026" i="1"/>
  <c r="Q2026" i="1" s="1"/>
  <c r="N2027" i="1"/>
  <c r="Q2027" i="1" s="1"/>
  <c r="N2028" i="1"/>
  <c r="Q2028" i="1" s="1"/>
  <c r="N2029" i="1"/>
  <c r="Q2029" i="1" s="1"/>
  <c r="N2030" i="1"/>
  <c r="Q2030" i="1" s="1"/>
  <c r="N2031" i="1"/>
  <c r="Q2031" i="1" s="1"/>
  <c r="N2032" i="1"/>
  <c r="Q2032" i="1" s="1"/>
  <c r="N2033" i="1"/>
  <c r="Q2033" i="1" s="1"/>
  <c r="N2034" i="1"/>
  <c r="Q2034" i="1" s="1"/>
  <c r="N2035" i="1"/>
  <c r="Q2035" i="1" s="1"/>
  <c r="N2036" i="1"/>
  <c r="Q2036" i="1" s="1"/>
  <c r="N2037" i="1"/>
  <c r="Q2037" i="1" s="1"/>
  <c r="N2038" i="1"/>
  <c r="Q2038" i="1" s="1"/>
  <c r="N2039" i="1"/>
  <c r="Q2039" i="1" s="1"/>
  <c r="N2040" i="1"/>
  <c r="Q2040" i="1" s="1"/>
  <c r="N2041" i="1"/>
  <c r="Q2041" i="1" s="1"/>
  <c r="N2042" i="1"/>
  <c r="Q2042" i="1" s="1"/>
  <c r="N2043" i="1"/>
  <c r="Q2043" i="1" s="1"/>
  <c r="N2044" i="1"/>
  <c r="Q2044" i="1" s="1"/>
  <c r="N2045" i="1"/>
  <c r="Q2045" i="1" s="1"/>
  <c r="N2046" i="1"/>
  <c r="Q2046" i="1" s="1"/>
  <c r="N2047" i="1"/>
  <c r="Q2047" i="1" s="1"/>
  <c r="N2048" i="1"/>
  <c r="Q2048" i="1" s="1"/>
  <c r="N2049" i="1"/>
  <c r="Q2049" i="1" s="1"/>
  <c r="N2050" i="1"/>
  <c r="Q2050" i="1" s="1"/>
  <c r="N2051" i="1"/>
  <c r="Q2051" i="1" s="1"/>
  <c r="N2052" i="1"/>
  <c r="Q2052" i="1" s="1"/>
  <c r="N2053" i="1"/>
  <c r="Q2053" i="1" s="1"/>
  <c r="N2054" i="1"/>
  <c r="Q2054" i="1" s="1"/>
  <c r="N2055" i="1"/>
  <c r="Q2055" i="1" s="1"/>
  <c r="N2056" i="1"/>
  <c r="Q2056" i="1" s="1"/>
  <c r="N2057" i="1"/>
  <c r="Q2057" i="1" s="1"/>
  <c r="N2058" i="1"/>
  <c r="Q2058" i="1" s="1"/>
  <c r="N2059" i="1"/>
  <c r="Q2059" i="1" s="1"/>
  <c r="N2060" i="1"/>
  <c r="Q2060" i="1" s="1"/>
  <c r="N2061" i="1"/>
  <c r="Q2061" i="1" s="1"/>
  <c r="N2062" i="1"/>
  <c r="Q2062" i="1" s="1"/>
  <c r="N2063" i="1"/>
  <c r="Q2063" i="1" s="1"/>
  <c r="N2064" i="1"/>
  <c r="Q2064" i="1" s="1"/>
  <c r="N2065" i="1"/>
  <c r="Q2065" i="1" s="1"/>
  <c r="N2066" i="1"/>
  <c r="Q2066" i="1" s="1"/>
  <c r="N2067" i="1"/>
  <c r="Q2067" i="1" s="1"/>
  <c r="N2068" i="1"/>
  <c r="Q2068" i="1" s="1"/>
  <c r="N2069" i="1"/>
  <c r="Q2069" i="1" s="1"/>
  <c r="N2070" i="1"/>
  <c r="Q2070" i="1" s="1"/>
  <c r="N2071" i="1"/>
  <c r="Q2071" i="1" s="1"/>
  <c r="N2072" i="1"/>
  <c r="Q2072" i="1" s="1"/>
  <c r="N2073" i="1"/>
  <c r="Q2073" i="1" s="1"/>
  <c r="N2074" i="1"/>
  <c r="Q2074" i="1" s="1"/>
  <c r="N2075" i="1"/>
  <c r="Q2075" i="1" s="1"/>
  <c r="N2076" i="1"/>
  <c r="Q2076" i="1" s="1"/>
  <c r="N2077" i="1"/>
  <c r="Q2077" i="1" s="1"/>
  <c r="N2078" i="1"/>
  <c r="Q2078" i="1" s="1"/>
  <c r="N2079" i="1"/>
  <c r="Q2079" i="1" s="1"/>
  <c r="N2080" i="1"/>
  <c r="Q2080" i="1" s="1"/>
  <c r="N2081" i="1"/>
  <c r="Q2081" i="1" s="1"/>
  <c r="N2082" i="1"/>
  <c r="Q2082" i="1" s="1"/>
  <c r="N2083" i="1"/>
  <c r="Q2083" i="1" s="1"/>
  <c r="N2084" i="1"/>
  <c r="Q2084" i="1" s="1"/>
  <c r="N2085" i="1"/>
  <c r="Q2085" i="1" s="1"/>
  <c r="N2086" i="1"/>
  <c r="Q2086" i="1" s="1"/>
  <c r="N2087" i="1"/>
  <c r="Q2087" i="1" s="1"/>
  <c r="N2088" i="1"/>
  <c r="Q2088" i="1" s="1"/>
  <c r="N2089" i="1"/>
  <c r="Q2089" i="1" s="1"/>
  <c r="N2090" i="1"/>
  <c r="Q2090" i="1" s="1"/>
  <c r="N2091" i="1"/>
  <c r="Q2091" i="1" s="1"/>
  <c r="N2092" i="1"/>
  <c r="Q2092" i="1" s="1"/>
  <c r="N2093" i="1"/>
  <c r="Q2093" i="1" s="1"/>
  <c r="N2094" i="1"/>
  <c r="Q2094" i="1" s="1"/>
  <c r="N2095" i="1"/>
  <c r="Q2095" i="1" s="1"/>
  <c r="N2096" i="1"/>
  <c r="Q2096" i="1" s="1"/>
  <c r="N2097" i="1"/>
  <c r="Q2097" i="1" s="1"/>
  <c r="N2098" i="1"/>
  <c r="Q2098" i="1" s="1"/>
  <c r="N2099" i="1"/>
  <c r="Q2099" i="1" s="1"/>
  <c r="N2100" i="1"/>
  <c r="Q2100" i="1" s="1"/>
  <c r="N2101" i="1"/>
  <c r="Q2101" i="1" s="1"/>
  <c r="N2102" i="1"/>
  <c r="Q2102" i="1" s="1"/>
  <c r="N2103" i="1"/>
  <c r="Q2103" i="1" s="1"/>
  <c r="N2104" i="1"/>
  <c r="Q2104" i="1" s="1"/>
  <c r="N2105" i="1"/>
  <c r="Q2105" i="1" s="1"/>
  <c r="N2106" i="1"/>
  <c r="Q2106" i="1" s="1"/>
  <c r="N2107" i="1"/>
  <c r="Q2107" i="1" s="1"/>
  <c r="N2108" i="1"/>
  <c r="Q2108" i="1" s="1"/>
  <c r="N2109" i="1"/>
  <c r="Q2109" i="1" s="1"/>
  <c r="N2110" i="1"/>
  <c r="Q2110" i="1" s="1"/>
  <c r="N2111" i="1"/>
  <c r="Q2111" i="1" s="1"/>
  <c r="N2112" i="1"/>
  <c r="Q2112" i="1" s="1"/>
  <c r="N2113" i="1"/>
  <c r="Q2113" i="1" s="1"/>
  <c r="N2114" i="1"/>
  <c r="Q2114" i="1" s="1"/>
  <c r="N2115" i="1"/>
  <c r="Q2115" i="1" s="1"/>
  <c r="N2116" i="1"/>
  <c r="Q2116" i="1" s="1"/>
  <c r="N2117" i="1"/>
  <c r="Q2117" i="1" s="1"/>
  <c r="N2118" i="1"/>
  <c r="Q2118" i="1" s="1"/>
  <c r="N2119" i="1"/>
  <c r="Q2119" i="1" s="1"/>
  <c r="N2120" i="1"/>
  <c r="Q2120" i="1" s="1"/>
  <c r="N2121" i="1"/>
  <c r="Q2121" i="1" s="1"/>
  <c r="N2122" i="1"/>
  <c r="Q2122" i="1" s="1"/>
  <c r="N2123" i="1"/>
  <c r="Q2123" i="1" s="1"/>
  <c r="N2124" i="1"/>
  <c r="Q2124" i="1" s="1"/>
  <c r="N2125" i="1"/>
  <c r="Q2125" i="1" s="1"/>
  <c r="N2126" i="1"/>
  <c r="Q2126" i="1" s="1"/>
  <c r="N2127" i="1"/>
  <c r="Q2127" i="1" s="1"/>
  <c r="N2128" i="1"/>
  <c r="Q2128" i="1" s="1"/>
  <c r="N2129" i="1"/>
  <c r="Q2129" i="1" s="1"/>
  <c r="N2130" i="1"/>
  <c r="Q2130" i="1" s="1"/>
  <c r="N2131" i="1"/>
  <c r="Q2131" i="1" s="1"/>
  <c r="N2132" i="1"/>
  <c r="Q2132" i="1" s="1"/>
  <c r="N2133" i="1"/>
  <c r="Q2133" i="1" s="1"/>
  <c r="N2134" i="1"/>
  <c r="Q2134" i="1" s="1"/>
  <c r="N2135" i="1"/>
  <c r="Q2135" i="1" s="1"/>
  <c r="N2136" i="1"/>
  <c r="Q2136" i="1" s="1"/>
  <c r="N2137" i="1"/>
  <c r="Q2137" i="1" s="1"/>
  <c r="N2138" i="1"/>
  <c r="Q2138" i="1" s="1"/>
  <c r="N2139" i="1"/>
  <c r="Q2139" i="1" s="1"/>
  <c r="N2140" i="1"/>
  <c r="Q2140" i="1" s="1"/>
  <c r="N2141" i="1"/>
  <c r="Q2141" i="1" s="1"/>
  <c r="N2142" i="1"/>
  <c r="Q2142" i="1" s="1"/>
  <c r="N2143" i="1"/>
  <c r="Q2143" i="1" s="1"/>
  <c r="N2144" i="1"/>
  <c r="Q2144" i="1" s="1"/>
  <c r="N2145" i="1"/>
  <c r="Q2145" i="1" s="1"/>
  <c r="N2146" i="1"/>
  <c r="Q2146" i="1" s="1"/>
  <c r="N2147" i="1"/>
  <c r="Q2147" i="1" s="1"/>
  <c r="N2148" i="1"/>
  <c r="Q2148" i="1" s="1"/>
  <c r="N2149" i="1"/>
  <c r="Q2149" i="1" s="1"/>
  <c r="N2150" i="1"/>
  <c r="Q2150" i="1" s="1"/>
  <c r="N2151" i="1"/>
  <c r="Q2151" i="1" s="1"/>
  <c r="N2152" i="1"/>
  <c r="Q2152" i="1" s="1"/>
  <c r="N2153" i="1"/>
  <c r="Q2153" i="1" s="1"/>
  <c r="N2154" i="1"/>
  <c r="Q2154" i="1" s="1"/>
  <c r="N2155" i="1"/>
  <c r="Q2155" i="1" s="1"/>
  <c r="N2156" i="1"/>
  <c r="Q2156" i="1" s="1"/>
  <c r="N2157" i="1"/>
  <c r="Q2157" i="1" s="1"/>
  <c r="N2158" i="1"/>
  <c r="Q2158" i="1" s="1"/>
  <c r="N2159" i="1"/>
  <c r="Q2159" i="1" s="1"/>
  <c r="N2160" i="1"/>
  <c r="Q2160" i="1" s="1"/>
  <c r="N2161" i="1"/>
  <c r="Q2161" i="1" s="1"/>
  <c r="N2162" i="1"/>
  <c r="Q2162" i="1" s="1"/>
  <c r="N2163" i="1"/>
  <c r="Q2163" i="1" s="1"/>
  <c r="N2164" i="1"/>
  <c r="Q2164" i="1" s="1"/>
  <c r="N2165" i="1"/>
  <c r="Q2165" i="1" s="1"/>
  <c r="N2166" i="1"/>
  <c r="Q2166" i="1" s="1"/>
  <c r="N2167" i="1"/>
  <c r="Q2167" i="1" s="1"/>
  <c r="N2168" i="1"/>
  <c r="Q2168" i="1" s="1"/>
  <c r="N2169" i="1"/>
  <c r="Q2169" i="1" s="1"/>
  <c r="N2170" i="1"/>
  <c r="Q2170" i="1" s="1"/>
  <c r="N2171" i="1"/>
  <c r="Q2171" i="1" s="1"/>
  <c r="N2172" i="1"/>
  <c r="Q2172" i="1" s="1"/>
  <c r="N2173" i="1"/>
  <c r="Q2173" i="1" s="1"/>
  <c r="N2174" i="1"/>
  <c r="Q2174" i="1" s="1"/>
  <c r="N2175" i="1"/>
  <c r="Q2175" i="1" s="1"/>
  <c r="N2176" i="1"/>
  <c r="Q2176" i="1" s="1"/>
  <c r="N2177" i="1"/>
  <c r="Q2177" i="1" s="1"/>
  <c r="N2178" i="1"/>
  <c r="Q2178" i="1" s="1"/>
  <c r="N2179" i="1"/>
  <c r="Q2179" i="1" s="1"/>
  <c r="N2180" i="1"/>
  <c r="Q2180" i="1" s="1"/>
  <c r="N2181" i="1"/>
  <c r="Q2181" i="1" s="1"/>
  <c r="N2182" i="1"/>
  <c r="Q2182" i="1" s="1"/>
  <c r="N2183" i="1"/>
  <c r="Q2183" i="1" s="1"/>
  <c r="N2184" i="1"/>
  <c r="Q2184" i="1" s="1"/>
  <c r="N2185" i="1"/>
  <c r="Q2185" i="1" s="1"/>
  <c r="N2186" i="1"/>
  <c r="Q2186" i="1" s="1"/>
  <c r="N2187" i="1"/>
  <c r="Q2187" i="1" s="1"/>
  <c r="N2188" i="1"/>
  <c r="Q2188" i="1" s="1"/>
  <c r="N2189" i="1"/>
  <c r="Q2189" i="1" s="1"/>
  <c r="N2190" i="1"/>
  <c r="Q2190" i="1" s="1"/>
  <c r="N2191" i="1"/>
  <c r="Q2191" i="1" s="1"/>
  <c r="N2192" i="1"/>
  <c r="Q2192" i="1" s="1"/>
  <c r="N2193" i="1"/>
  <c r="Q2193" i="1" s="1"/>
  <c r="N2194" i="1"/>
  <c r="Q2194" i="1" s="1"/>
  <c r="N2195" i="1"/>
  <c r="Q2195" i="1" s="1"/>
  <c r="N2196" i="1"/>
  <c r="Q2196" i="1" s="1"/>
  <c r="N2197" i="1"/>
  <c r="Q2197" i="1" s="1"/>
  <c r="N2198" i="1"/>
  <c r="Q2198" i="1" s="1"/>
  <c r="N2199" i="1"/>
  <c r="Q2199" i="1" s="1"/>
  <c r="N2200" i="1"/>
  <c r="Q2200" i="1" s="1"/>
  <c r="N2201" i="1"/>
  <c r="Q2201" i="1" s="1"/>
  <c r="N2202" i="1"/>
  <c r="Q2202" i="1" s="1"/>
  <c r="N2203" i="1"/>
  <c r="Q2203" i="1" s="1"/>
  <c r="N2204" i="1"/>
  <c r="Q2204" i="1" s="1"/>
  <c r="N2205" i="1"/>
  <c r="Q2205" i="1" s="1"/>
  <c r="N2206" i="1"/>
  <c r="Q2206" i="1" s="1"/>
  <c r="N2207" i="1"/>
  <c r="Q2207" i="1" s="1"/>
  <c r="N2208" i="1"/>
  <c r="Q2208" i="1" s="1"/>
  <c r="N2209" i="1"/>
  <c r="Q2209" i="1" s="1"/>
  <c r="N2210" i="1"/>
  <c r="Q2210" i="1" s="1"/>
  <c r="N2211" i="1"/>
  <c r="Q2211" i="1" s="1"/>
  <c r="N2212" i="1"/>
  <c r="Q2212" i="1" s="1"/>
  <c r="N2213" i="1"/>
  <c r="Q2213" i="1" s="1"/>
  <c r="N2214" i="1"/>
  <c r="Q2214" i="1" s="1"/>
  <c r="N2215" i="1"/>
  <c r="Q2215" i="1" s="1"/>
  <c r="N2216" i="1"/>
  <c r="Q2216" i="1" s="1"/>
  <c r="N2217" i="1"/>
  <c r="Q2217" i="1" s="1"/>
  <c r="N2218" i="1"/>
  <c r="Q2218" i="1" s="1"/>
  <c r="N2219" i="1"/>
  <c r="Q2219" i="1" s="1"/>
  <c r="N2220" i="1"/>
  <c r="Q2220" i="1" s="1"/>
  <c r="N2221" i="1"/>
  <c r="Q2221" i="1" s="1"/>
  <c r="N2222" i="1"/>
  <c r="Q2222" i="1" s="1"/>
  <c r="N2223" i="1"/>
  <c r="Q2223" i="1" s="1"/>
  <c r="N2224" i="1"/>
  <c r="Q2224" i="1" s="1"/>
  <c r="N2225" i="1"/>
  <c r="Q2225" i="1" s="1"/>
  <c r="N2226" i="1"/>
  <c r="Q2226" i="1" s="1"/>
  <c r="N2227" i="1"/>
  <c r="Q2227" i="1" s="1"/>
  <c r="N2228" i="1"/>
  <c r="Q2228" i="1" s="1"/>
  <c r="N2229" i="1"/>
  <c r="Q2229" i="1" s="1"/>
  <c r="N2230" i="1"/>
  <c r="Q2230" i="1" s="1"/>
  <c r="N2231" i="1"/>
  <c r="Q2231" i="1" s="1"/>
  <c r="N2232" i="1"/>
  <c r="Q2232" i="1" s="1"/>
  <c r="N2233" i="1"/>
  <c r="Q2233" i="1" s="1"/>
  <c r="N2234" i="1"/>
  <c r="Q2234" i="1" s="1"/>
  <c r="N2235" i="1"/>
  <c r="Q2235" i="1" s="1"/>
  <c r="N2236" i="1"/>
  <c r="Q2236" i="1" s="1"/>
  <c r="N2237" i="1"/>
  <c r="Q2237" i="1" s="1"/>
  <c r="N2238" i="1"/>
  <c r="Q2238" i="1" s="1"/>
  <c r="N2239" i="1"/>
  <c r="Q2239" i="1" s="1"/>
  <c r="N2240" i="1"/>
  <c r="Q2240" i="1" s="1"/>
  <c r="N2241" i="1"/>
  <c r="Q2241" i="1" s="1"/>
  <c r="N2242" i="1"/>
  <c r="Q2242" i="1" s="1"/>
  <c r="N2243" i="1"/>
  <c r="Q2243" i="1" s="1"/>
  <c r="N2244" i="1"/>
  <c r="Q2244" i="1" s="1"/>
  <c r="N2245" i="1"/>
  <c r="Q2245" i="1" s="1"/>
  <c r="N2246" i="1"/>
  <c r="Q2246" i="1" s="1"/>
  <c r="N2247" i="1"/>
  <c r="Q2247" i="1" s="1"/>
  <c r="N2248" i="1"/>
  <c r="Q2248" i="1" s="1"/>
  <c r="N2249" i="1"/>
  <c r="Q2249" i="1" s="1"/>
  <c r="N2250" i="1"/>
  <c r="Q2250" i="1" s="1"/>
  <c r="N2251" i="1"/>
  <c r="Q2251" i="1" s="1"/>
  <c r="N2252" i="1"/>
  <c r="Q2252" i="1" s="1"/>
  <c r="N2253" i="1"/>
  <c r="Q2253" i="1" s="1"/>
  <c r="N2254" i="1"/>
  <c r="Q2254" i="1" s="1"/>
  <c r="N2255" i="1"/>
  <c r="Q2255" i="1" s="1"/>
  <c r="N2256" i="1"/>
  <c r="Q2256" i="1" s="1"/>
  <c r="N2257" i="1"/>
  <c r="Q2257" i="1" s="1"/>
  <c r="N2258" i="1"/>
  <c r="Q2258" i="1" s="1"/>
  <c r="N2259" i="1"/>
  <c r="Q2259" i="1" s="1"/>
  <c r="N2260" i="1"/>
  <c r="Q2260" i="1" s="1"/>
  <c r="N2261" i="1"/>
  <c r="Q2261" i="1" s="1"/>
  <c r="N2262" i="1"/>
  <c r="Q2262" i="1" s="1"/>
  <c r="N2263" i="1"/>
  <c r="Q2263" i="1" s="1"/>
  <c r="N2264" i="1"/>
  <c r="Q2264" i="1" s="1"/>
  <c r="N2265" i="1"/>
  <c r="Q2265" i="1" s="1"/>
  <c r="N2266" i="1"/>
  <c r="Q2266" i="1" s="1"/>
  <c r="N2267" i="1"/>
  <c r="Q2267" i="1" s="1"/>
  <c r="N2268" i="1"/>
  <c r="Q2268" i="1" s="1"/>
  <c r="N2269" i="1"/>
  <c r="Q2269" i="1" s="1"/>
  <c r="N2270" i="1"/>
  <c r="Q2270" i="1" s="1"/>
  <c r="N2271" i="1"/>
  <c r="Q2271" i="1" s="1"/>
  <c r="N2272" i="1"/>
  <c r="Q2272" i="1" s="1"/>
  <c r="N2273" i="1"/>
  <c r="Q2273" i="1" s="1"/>
  <c r="N2274" i="1"/>
  <c r="Q2274" i="1" s="1"/>
  <c r="N2275" i="1"/>
  <c r="Q2275" i="1" s="1"/>
  <c r="N2276" i="1"/>
  <c r="Q2276" i="1" s="1"/>
  <c r="N2277" i="1"/>
  <c r="Q2277" i="1" s="1"/>
  <c r="N2278" i="1"/>
  <c r="Q2278" i="1" s="1"/>
  <c r="N2279" i="1"/>
  <c r="Q2279" i="1" s="1"/>
  <c r="N2280" i="1"/>
  <c r="Q2280" i="1" s="1"/>
  <c r="N2281" i="1"/>
  <c r="Q2281" i="1" s="1"/>
  <c r="N2282" i="1"/>
  <c r="Q2282" i="1" s="1"/>
  <c r="N2283" i="1"/>
  <c r="Q2283" i="1" s="1"/>
  <c r="N2284" i="1"/>
  <c r="Q2284" i="1" s="1"/>
  <c r="N2285" i="1"/>
  <c r="Q2285" i="1" s="1"/>
  <c r="N2286" i="1"/>
  <c r="Q2286" i="1" s="1"/>
  <c r="N2287" i="1"/>
  <c r="Q2287" i="1" s="1"/>
  <c r="N2288" i="1"/>
  <c r="Q2288" i="1" s="1"/>
  <c r="N2289" i="1"/>
  <c r="Q2289" i="1" s="1"/>
  <c r="N2290" i="1"/>
  <c r="Q2290" i="1" s="1"/>
  <c r="N2291" i="1"/>
  <c r="Q2291" i="1" s="1"/>
  <c r="N2292" i="1"/>
  <c r="Q2292" i="1" s="1"/>
  <c r="N2293" i="1"/>
  <c r="Q2293" i="1" s="1"/>
  <c r="N2294" i="1"/>
  <c r="Q2294" i="1" s="1"/>
  <c r="N2295" i="1"/>
  <c r="Q2295" i="1" s="1"/>
  <c r="N2296" i="1"/>
  <c r="Q2296" i="1" s="1"/>
  <c r="N2297" i="1"/>
  <c r="Q2297" i="1" s="1"/>
  <c r="N2298" i="1"/>
  <c r="Q2298" i="1" s="1"/>
  <c r="N2299" i="1"/>
  <c r="Q2299" i="1" s="1"/>
  <c r="N2300" i="1"/>
  <c r="Q2300" i="1" s="1"/>
  <c r="N2301" i="1"/>
  <c r="Q2301" i="1" s="1"/>
  <c r="N2302" i="1"/>
  <c r="Q2302" i="1" s="1"/>
  <c r="N2303" i="1"/>
  <c r="Q2303" i="1" s="1"/>
  <c r="N2304" i="1"/>
  <c r="Q2304" i="1" s="1"/>
  <c r="N2305" i="1"/>
  <c r="Q2305" i="1" s="1"/>
  <c r="N2306" i="1"/>
  <c r="Q2306" i="1" s="1"/>
  <c r="N2307" i="1"/>
  <c r="Q2307" i="1" s="1"/>
  <c r="N2308" i="1"/>
  <c r="Q2308" i="1" s="1"/>
  <c r="N2309" i="1"/>
  <c r="Q2309" i="1" s="1"/>
  <c r="N2310" i="1"/>
  <c r="Q2310" i="1" s="1"/>
  <c r="N2311" i="1"/>
  <c r="Q2311" i="1" s="1"/>
  <c r="N2312" i="1"/>
  <c r="Q2312" i="1" s="1"/>
  <c r="N2313" i="1"/>
  <c r="Q2313" i="1" s="1"/>
  <c r="N2314" i="1"/>
  <c r="Q2314" i="1" s="1"/>
  <c r="N2315" i="1"/>
  <c r="Q2315" i="1" s="1"/>
  <c r="N2316" i="1"/>
  <c r="Q2316" i="1" s="1"/>
  <c r="N2317" i="1"/>
  <c r="Q2317" i="1" s="1"/>
  <c r="N2318" i="1"/>
  <c r="Q2318" i="1" s="1"/>
  <c r="N2319" i="1"/>
  <c r="Q2319" i="1" s="1"/>
  <c r="N2320" i="1"/>
  <c r="Q2320" i="1" s="1"/>
  <c r="N2321" i="1"/>
  <c r="Q2321" i="1" s="1"/>
  <c r="N2322" i="1"/>
  <c r="Q2322" i="1" s="1"/>
  <c r="N2323" i="1"/>
  <c r="Q2323" i="1" s="1"/>
  <c r="N2324" i="1"/>
  <c r="Q2324" i="1" s="1"/>
  <c r="N2325" i="1"/>
  <c r="Q2325" i="1" s="1"/>
  <c r="N2326" i="1"/>
  <c r="Q2326" i="1" s="1"/>
  <c r="N2327" i="1"/>
  <c r="Q2327" i="1" s="1"/>
  <c r="N2328" i="1"/>
  <c r="Q2328" i="1" s="1"/>
  <c r="N2329" i="1"/>
  <c r="Q2329" i="1" s="1"/>
  <c r="N2330" i="1"/>
  <c r="Q2330" i="1" s="1"/>
  <c r="N2331" i="1"/>
  <c r="Q2331" i="1" s="1"/>
  <c r="N2332" i="1"/>
  <c r="Q2332" i="1" s="1"/>
  <c r="N2333" i="1"/>
  <c r="Q2333" i="1" s="1"/>
  <c r="N2334" i="1"/>
  <c r="Q2334" i="1" s="1"/>
  <c r="N2335" i="1"/>
  <c r="Q2335" i="1" s="1"/>
  <c r="N2336" i="1"/>
  <c r="Q2336" i="1" s="1"/>
  <c r="N2337" i="1"/>
  <c r="Q2337" i="1" s="1"/>
  <c r="N2338" i="1"/>
  <c r="Q2338" i="1" s="1"/>
  <c r="N2339" i="1"/>
  <c r="Q2339" i="1" s="1"/>
  <c r="N2340" i="1"/>
  <c r="Q2340" i="1" s="1"/>
  <c r="N2341" i="1"/>
  <c r="Q2341" i="1" s="1"/>
  <c r="N2342" i="1"/>
  <c r="Q2342" i="1" s="1"/>
  <c r="N2343" i="1"/>
  <c r="Q2343" i="1" s="1"/>
  <c r="N2344" i="1"/>
  <c r="Q2344" i="1" s="1"/>
  <c r="N2345" i="1"/>
  <c r="Q2345" i="1" s="1"/>
  <c r="N2346" i="1"/>
  <c r="Q2346" i="1" s="1"/>
  <c r="N2347" i="1"/>
  <c r="Q2347" i="1" s="1"/>
  <c r="N2348" i="1"/>
  <c r="Q2348" i="1" s="1"/>
  <c r="N2349" i="1"/>
  <c r="Q2349" i="1" s="1"/>
  <c r="N2350" i="1"/>
  <c r="Q2350" i="1" s="1"/>
  <c r="N2351" i="1"/>
  <c r="Q2351" i="1" s="1"/>
  <c r="N2352" i="1"/>
  <c r="Q2352" i="1" s="1"/>
  <c r="N2353" i="1"/>
  <c r="Q2353" i="1" s="1"/>
  <c r="N2354" i="1"/>
  <c r="Q2354" i="1" s="1"/>
  <c r="N2355" i="1"/>
  <c r="Q2355" i="1" s="1"/>
  <c r="N2356" i="1"/>
  <c r="Q2356" i="1" s="1"/>
  <c r="N2357" i="1"/>
  <c r="Q2357" i="1" s="1"/>
  <c r="N2358" i="1"/>
  <c r="Q2358" i="1" s="1"/>
  <c r="N2359" i="1"/>
  <c r="Q2359" i="1" s="1"/>
  <c r="N2360" i="1"/>
  <c r="Q2360" i="1" s="1"/>
  <c r="N2361" i="1"/>
  <c r="Q2361" i="1" s="1"/>
  <c r="N2362" i="1"/>
  <c r="Q2362" i="1" s="1"/>
  <c r="N2363" i="1"/>
  <c r="Q2363" i="1" s="1"/>
  <c r="N2364" i="1"/>
  <c r="Q2364" i="1" s="1"/>
  <c r="N2365" i="1"/>
  <c r="Q2365" i="1" s="1"/>
  <c r="N2366" i="1"/>
  <c r="Q2366" i="1" s="1"/>
  <c r="N2367" i="1"/>
  <c r="Q2367" i="1" s="1"/>
  <c r="N2368" i="1"/>
  <c r="Q2368" i="1" s="1"/>
  <c r="N2369" i="1"/>
  <c r="Q2369" i="1" s="1"/>
  <c r="N2370" i="1"/>
  <c r="Q2370" i="1" s="1"/>
  <c r="N2371" i="1"/>
  <c r="Q2371" i="1" s="1"/>
  <c r="N2372" i="1"/>
  <c r="Q2372" i="1" s="1"/>
  <c r="N2373" i="1"/>
  <c r="Q2373" i="1" s="1"/>
  <c r="N2374" i="1"/>
  <c r="Q2374" i="1" s="1"/>
  <c r="N2375" i="1"/>
  <c r="Q2375" i="1" s="1"/>
  <c r="N2376" i="1"/>
  <c r="Q2376" i="1" s="1"/>
  <c r="N2377" i="1"/>
  <c r="Q2377" i="1" s="1"/>
  <c r="N2378" i="1"/>
  <c r="Q2378" i="1" s="1"/>
  <c r="N2379" i="1"/>
  <c r="Q2379" i="1" s="1"/>
  <c r="N2380" i="1"/>
  <c r="Q2380" i="1" s="1"/>
  <c r="N2381" i="1"/>
  <c r="Q2381" i="1" s="1"/>
  <c r="N2382" i="1"/>
  <c r="Q2382" i="1" s="1"/>
  <c r="N2383" i="1"/>
  <c r="Q2383" i="1" s="1"/>
  <c r="N2384" i="1"/>
  <c r="Q2384" i="1" s="1"/>
  <c r="N2385" i="1"/>
  <c r="Q2385" i="1" s="1"/>
  <c r="N2386" i="1"/>
  <c r="Q2386" i="1" s="1"/>
  <c r="N2387" i="1"/>
  <c r="Q2387" i="1" s="1"/>
  <c r="N2388" i="1"/>
  <c r="Q2388" i="1" s="1"/>
  <c r="N2389" i="1"/>
  <c r="Q2389" i="1" s="1"/>
  <c r="N2390" i="1"/>
  <c r="Q2390" i="1" s="1"/>
  <c r="N2391" i="1"/>
  <c r="Q2391" i="1" s="1"/>
  <c r="N2392" i="1"/>
  <c r="Q2392" i="1" s="1"/>
  <c r="N2393" i="1"/>
  <c r="Q2393" i="1" s="1"/>
  <c r="N2394" i="1"/>
  <c r="Q2394" i="1" s="1"/>
  <c r="N2395" i="1"/>
  <c r="Q2395" i="1" s="1"/>
  <c r="N2396" i="1"/>
  <c r="Q2396" i="1" s="1"/>
  <c r="N2397" i="1"/>
  <c r="Q2397" i="1" s="1"/>
  <c r="N2398" i="1"/>
  <c r="Q2398" i="1" s="1"/>
  <c r="N2399" i="1"/>
  <c r="Q2399" i="1" s="1"/>
  <c r="N2400" i="1"/>
  <c r="Q2400" i="1" s="1"/>
  <c r="N2401" i="1"/>
  <c r="Q2401" i="1" s="1"/>
  <c r="N2402" i="1"/>
  <c r="Q2402" i="1" s="1"/>
  <c r="N2403" i="1"/>
  <c r="Q2403" i="1" s="1"/>
  <c r="N2404" i="1"/>
  <c r="Q2404" i="1" s="1"/>
  <c r="N2405" i="1"/>
  <c r="Q2405" i="1" s="1"/>
  <c r="N2406" i="1"/>
  <c r="Q2406" i="1" s="1"/>
  <c r="N2407" i="1"/>
  <c r="Q2407" i="1" s="1"/>
  <c r="N2408" i="1"/>
  <c r="Q2408" i="1" s="1"/>
  <c r="N2409" i="1"/>
  <c r="Q2409" i="1" s="1"/>
  <c r="N2410" i="1"/>
  <c r="Q2410" i="1" s="1"/>
  <c r="N2411" i="1"/>
  <c r="Q2411" i="1" s="1"/>
  <c r="N2412" i="1"/>
  <c r="Q2412" i="1" s="1"/>
  <c r="N2413" i="1"/>
  <c r="Q2413" i="1" s="1"/>
  <c r="N2414" i="1"/>
  <c r="Q2414" i="1" s="1"/>
  <c r="N2415" i="1"/>
  <c r="Q2415" i="1" s="1"/>
  <c r="N2416" i="1"/>
  <c r="Q2416" i="1" s="1"/>
  <c r="N2417" i="1"/>
  <c r="Q2417" i="1" s="1"/>
  <c r="N2418" i="1"/>
  <c r="Q2418" i="1" s="1"/>
  <c r="N2419" i="1"/>
  <c r="Q2419" i="1" s="1"/>
  <c r="N2420" i="1"/>
  <c r="Q2420" i="1" s="1"/>
  <c r="N2421" i="1"/>
  <c r="Q2421" i="1" s="1"/>
  <c r="N2422" i="1"/>
  <c r="Q2422" i="1" s="1"/>
  <c r="N2423" i="1"/>
  <c r="Q2423" i="1" s="1"/>
  <c r="N2424" i="1"/>
  <c r="Q2424" i="1" s="1"/>
  <c r="N2425" i="1"/>
  <c r="Q2425" i="1" s="1"/>
  <c r="N2426" i="1"/>
  <c r="Q2426" i="1" s="1"/>
  <c r="N2427" i="1"/>
  <c r="Q2427" i="1" s="1"/>
  <c r="N2428" i="1"/>
  <c r="Q2428" i="1" s="1"/>
  <c r="N2429" i="1"/>
  <c r="Q2429" i="1" s="1"/>
  <c r="N2430" i="1"/>
  <c r="Q2430" i="1" s="1"/>
  <c r="N2431" i="1"/>
  <c r="Q2431" i="1" s="1"/>
  <c r="N2432" i="1"/>
  <c r="Q2432" i="1" s="1"/>
  <c r="N2433" i="1"/>
  <c r="Q2433" i="1" s="1"/>
  <c r="N2434" i="1"/>
  <c r="Q2434" i="1" s="1"/>
  <c r="N2435" i="1"/>
  <c r="Q2435" i="1" s="1"/>
  <c r="N2436" i="1"/>
  <c r="Q2436" i="1" s="1"/>
  <c r="N2437" i="1"/>
  <c r="Q2437" i="1" s="1"/>
  <c r="N2438" i="1"/>
  <c r="Q2438" i="1" s="1"/>
  <c r="N2439" i="1"/>
  <c r="Q2439" i="1" s="1"/>
  <c r="N2440" i="1"/>
  <c r="Q2440" i="1" s="1"/>
  <c r="N2441" i="1"/>
  <c r="Q2441" i="1" s="1"/>
  <c r="N2442" i="1"/>
  <c r="Q2442" i="1" s="1"/>
  <c r="N2443" i="1"/>
  <c r="Q2443" i="1" s="1"/>
  <c r="N2444" i="1"/>
  <c r="Q2444" i="1" s="1"/>
  <c r="N2445" i="1"/>
  <c r="Q2445" i="1" s="1"/>
  <c r="N2446" i="1"/>
  <c r="Q2446" i="1" s="1"/>
  <c r="N2447" i="1"/>
  <c r="Q2447" i="1" s="1"/>
  <c r="N2448" i="1"/>
  <c r="Q2448" i="1" s="1"/>
  <c r="N2449" i="1"/>
  <c r="Q2449" i="1" s="1"/>
  <c r="N2450" i="1"/>
  <c r="Q2450" i="1" s="1"/>
  <c r="N2451" i="1"/>
  <c r="Q2451" i="1" s="1"/>
  <c r="N2452" i="1"/>
  <c r="Q2452" i="1" s="1"/>
  <c r="N2453" i="1"/>
  <c r="Q2453" i="1" s="1"/>
  <c r="N2454" i="1"/>
  <c r="Q2454" i="1" s="1"/>
  <c r="N2455" i="1"/>
  <c r="Q2455" i="1" s="1"/>
  <c r="N2456" i="1"/>
  <c r="Q2456" i="1" s="1"/>
  <c r="N2457" i="1"/>
  <c r="Q2457" i="1" s="1"/>
  <c r="N2458" i="1"/>
  <c r="Q2458" i="1" s="1"/>
  <c r="N2459" i="1"/>
  <c r="Q2459" i="1" s="1"/>
  <c r="N2460" i="1"/>
  <c r="Q2460" i="1" s="1"/>
  <c r="N2461" i="1"/>
  <c r="Q2461" i="1" s="1"/>
  <c r="N2462" i="1"/>
  <c r="Q2462" i="1" s="1"/>
  <c r="N2463" i="1"/>
  <c r="Q2463" i="1" s="1"/>
  <c r="N2464" i="1"/>
  <c r="Q2464" i="1" s="1"/>
  <c r="N2465" i="1"/>
  <c r="Q2465" i="1" s="1"/>
  <c r="N2466" i="1"/>
  <c r="Q2466" i="1" s="1"/>
  <c r="N2467" i="1"/>
  <c r="Q2467" i="1" s="1"/>
  <c r="N2468" i="1"/>
  <c r="Q2468" i="1" s="1"/>
  <c r="N2469" i="1"/>
  <c r="Q2469" i="1" s="1"/>
  <c r="N2470" i="1"/>
  <c r="Q2470" i="1" s="1"/>
  <c r="N2471" i="1"/>
  <c r="Q2471" i="1" s="1"/>
  <c r="N2472" i="1"/>
  <c r="Q2472" i="1" s="1"/>
  <c r="N2473" i="1"/>
  <c r="Q2473" i="1" s="1"/>
  <c r="N2474" i="1"/>
  <c r="Q2474" i="1" s="1"/>
  <c r="N2475" i="1"/>
  <c r="Q2475" i="1" s="1"/>
  <c r="N2476" i="1"/>
  <c r="Q2476" i="1" s="1"/>
  <c r="N2477" i="1"/>
  <c r="Q2477" i="1" s="1"/>
  <c r="N2478" i="1"/>
  <c r="Q2478" i="1" s="1"/>
  <c r="N2479" i="1"/>
  <c r="Q2479" i="1" s="1"/>
  <c r="N2480" i="1"/>
  <c r="Q2480" i="1" s="1"/>
  <c r="N2481" i="1"/>
  <c r="Q2481" i="1" s="1"/>
  <c r="N2482" i="1"/>
  <c r="Q2482" i="1" s="1"/>
  <c r="N2483" i="1"/>
  <c r="Q2483" i="1" s="1"/>
  <c r="N2484" i="1"/>
  <c r="Q2484" i="1" s="1"/>
  <c r="N2485" i="1"/>
  <c r="Q2485" i="1" s="1"/>
  <c r="N2486" i="1"/>
  <c r="Q2486" i="1" s="1"/>
  <c r="N2487" i="1"/>
  <c r="Q2487" i="1" s="1"/>
  <c r="N2488" i="1"/>
  <c r="Q2488" i="1" s="1"/>
  <c r="N2489" i="1"/>
  <c r="Q2489" i="1" s="1"/>
  <c r="N2490" i="1"/>
  <c r="Q2490" i="1" s="1"/>
  <c r="N2491" i="1"/>
  <c r="Q2491" i="1" s="1"/>
  <c r="N2492" i="1"/>
  <c r="Q2492" i="1" s="1"/>
  <c r="N2493" i="1"/>
  <c r="Q2493" i="1" s="1"/>
  <c r="N2494" i="1"/>
  <c r="Q2494" i="1" s="1"/>
  <c r="N2495" i="1"/>
  <c r="Q2495" i="1" s="1"/>
  <c r="N2496" i="1"/>
  <c r="Q2496" i="1" s="1"/>
  <c r="N2497" i="1"/>
  <c r="Q2497" i="1" s="1"/>
  <c r="N2498" i="1"/>
  <c r="Q2498" i="1" s="1"/>
  <c r="N2499" i="1"/>
  <c r="Q2499" i="1" s="1"/>
  <c r="N2500" i="1"/>
  <c r="Q2500" i="1" s="1"/>
  <c r="N2501" i="1"/>
  <c r="Q2501" i="1" s="1"/>
  <c r="N2502" i="1"/>
  <c r="Q2502" i="1" s="1"/>
  <c r="N2503" i="1"/>
  <c r="Q2503" i="1" s="1"/>
  <c r="N2504" i="1"/>
  <c r="Q2504" i="1" s="1"/>
  <c r="N2505" i="1"/>
  <c r="Q2505" i="1" s="1"/>
  <c r="N2506" i="1"/>
  <c r="Q2506" i="1" s="1"/>
  <c r="N2507" i="1"/>
  <c r="Q2507" i="1" s="1"/>
  <c r="N2508" i="1"/>
  <c r="Q2508" i="1" s="1"/>
  <c r="N2509" i="1"/>
  <c r="Q2509" i="1" s="1"/>
  <c r="N2510" i="1"/>
  <c r="Q2510" i="1" s="1"/>
  <c r="N2511" i="1"/>
  <c r="Q2511" i="1" s="1"/>
  <c r="N2512" i="1"/>
  <c r="Q2512" i="1" s="1"/>
  <c r="N2513" i="1"/>
  <c r="Q2513" i="1" s="1"/>
  <c r="N2514" i="1"/>
  <c r="Q2514" i="1" s="1"/>
  <c r="N2515" i="1"/>
  <c r="Q2515" i="1" s="1"/>
  <c r="N2516" i="1"/>
  <c r="Q2516" i="1" s="1"/>
  <c r="N2517" i="1"/>
  <c r="Q2517" i="1" s="1"/>
  <c r="N2518" i="1"/>
  <c r="Q2518" i="1" s="1"/>
  <c r="N2519" i="1"/>
  <c r="Q2519" i="1" s="1"/>
  <c r="N2520" i="1"/>
  <c r="Q2520" i="1" s="1"/>
  <c r="N2521" i="1"/>
  <c r="Q2521" i="1" s="1"/>
  <c r="N2522" i="1"/>
  <c r="Q2522" i="1" s="1"/>
  <c r="N2523" i="1"/>
  <c r="Q2523" i="1" s="1"/>
  <c r="N2524" i="1"/>
  <c r="Q2524" i="1" s="1"/>
  <c r="N2525" i="1"/>
  <c r="Q2525" i="1" s="1"/>
  <c r="N2526" i="1"/>
  <c r="Q2526" i="1" s="1"/>
  <c r="N2527" i="1"/>
  <c r="Q2527" i="1" s="1"/>
  <c r="N2528" i="1"/>
  <c r="Q2528" i="1" s="1"/>
  <c r="N2529" i="1"/>
  <c r="Q2529" i="1" s="1"/>
  <c r="N2530" i="1"/>
  <c r="Q2530" i="1" s="1"/>
  <c r="N2531" i="1"/>
  <c r="Q2531" i="1" s="1"/>
  <c r="N2532" i="1"/>
  <c r="Q2532" i="1" s="1"/>
  <c r="N2533" i="1"/>
  <c r="Q2533" i="1" s="1"/>
  <c r="N2534" i="1"/>
  <c r="Q2534" i="1" s="1"/>
  <c r="N2535" i="1"/>
  <c r="Q2535" i="1" s="1"/>
  <c r="N2536" i="1"/>
  <c r="Q2536" i="1" s="1"/>
  <c r="N2537" i="1"/>
  <c r="Q2537" i="1" s="1"/>
  <c r="N2538" i="1"/>
  <c r="Q2538" i="1" s="1"/>
  <c r="N2539" i="1"/>
  <c r="Q2539" i="1" s="1"/>
  <c r="N2540" i="1"/>
  <c r="Q2540" i="1" s="1"/>
  <c r="N2541" i="1"/>
  <c r="Q2541" i="1" s="1"/>
  <c r="N2542" i="1"/>
  <c r="Q2542" i="1" s="1"/>
  <c r="N2543" i="1"/>
  <c r="Q2543" i="1" s="1"/>
  <c r="N2544" i="1"/>
  <c r="Q2544" i="1" s="1"/>
  <c r="N2545" i="1"/>
  <c r="Q2545" i="1" s="1"/>
  <c r="N2546" i="1"/>
  <c r="Q2546" i="1" s="1"/>
  <c r="N2547" i="1"/>
  <c r="Q2547" i="1" s="1"/>
  <c r="N2548" i="1"/>
  <c r="Q2548" i="1" s="1"/>
  <c r="N2549" i="1"/>
  <c r="Q2549" i="1" s="1"/>
  <c r="N2550" i="1"/>
  <c r="Q2550" i="1" s="1"/>
  <c r="N2551" i="1"/>
  <c r="Q2551" i="1" s="1"/>
  <c r="N2552" i="1"/>
  <c r="Q2552" i="1" s="1"/>
  <c r="N2553" i="1"/>
  <c r="Q2553" i="1" s="1"/>
  <c r="N2554" i="1"/>
  <c r="Q2554" i="1" s="1"/>
  <c r="N2555" i="1"/>
  <c r="Q2555" i="1" s="1"/>
  <c r="N2556" i="1"/>
  <c r="Q2556" i="1" s="1"/>
  <c r="N2557" i="1"/>
  <c r="Q2557" i="1" s="1"/>
  <c r="N2558" i="1"/>
  <c r="Q2558" i="1" s="1"/>
  <c r="N2559" i="1"/>
  <c r="Q2559" i="1" s="1"/>
  <c r="N2560" i="1"/>
  <c r="Q2560" i="1" s="1"/>
  <c r="N2561" i="1"/>
  <c r="Q2561" i="1" s="1"/>
  <c r="N2562" i="1"/>
  <c r="Q2562" i="1" s="1"/>
  <c r="N2563" i="1"/>
  <c r="Q2563" i="1" s="1"/>
  <c r="N2564" i="1"/>
  <c r="Q2564" i="1" s="1"/>
  <c r="N2565" i="1"/>
  <c r="Q2565" i="1" s="1"/>
  <c r="N2566" i="1"/>
  <c r="Q2566" i="1" s="1"/>
  <c r="N2567" i="1"/>
  <c r="Q2567" i="1" s="1"/>
  <c r="N2568" i="1"/>
  <c r="Q2568" i="1" s="1"/>
  <c r="N2569" i="1"/>
  <c r="Q2569" i="1" s="1"/>
  <c r="N2570" i="1"/>
  <c r="Q2570" i="1" s="1"/>
  <c r="N2571" i="1"/>
  <c r="Q2571" i="1" s="1"/>
  <c r="N2572" i="1"/>
  <c r="Q2572" i="1" s="1"/>
  <c r="N2573" i="1"/>
  <c r="Q2573" i="1" s="1"/>
  <c r="N2574" i="1"/>
  <c r="Q2574" i="1" s="1"/>
  <c r="N2575" i="1"/>
  <c r="Q2575" i="1" s="1"/>
  <c r="N2576" i="1"/>
  <c r="Q2576" i="1" s="1"/>
  <c r="N2577" i="1"/>
  <c r="Q2577" i="1" s="1"/>
  <c r="N2578" i="1"/>
  <c r="Q2578" i="1" s="1"/>
  <c r="N2579" i="1"/>
  <c r="Q2579" i="1" s="1"/>
  <c r="N2580" i="1"/>
  <c r="Q2580" i="1" s="1"/>
  <c r="N2581" i="1"/>
  <c r="Q2581" i="1" s="1"/>
  <c r="N2582" i="1"/>
  <c r="Q2582" i="1" s="1"/>
  <c r="N2583" i="1"/>
  <c r="Q2583" i="1" s="1"/>
  <c r="N2584" i="1"/>
  <c r="Q2584" i="1" s="1"/>
  <c r="N2585" i="1"/>
  <c r="Q2585" i="1" s="1"/>
  <c r="N2586" i="1"/>
  <c r="Q2586" i="1" s="1"/>
  <c r="N2587" i="1"/>
  <c r="Q2587" i="1" s="1"/>
  <c r="N2588" i="1"/>
  <c r="Q2588" i="1" s="1"/>
  <c r="N2589" i="1"/>
  <c r="Q2589" i="1" s="1"/>
  <c r="N2590" i="1"/>
  <c r="Q2590" i="1" s="1"/>
  <c r="N2591" i="1"/>
  <c r="Q2591" i="1" s="1"/>
  <c r="N2592" i="1"/>
  <c r="Q2592" i="1" s="1"/>
  <c r="N2593" i="1"/>
  <c r="Q2593" i="1" s="1"/>
  <c r="N2594" i="1"/>
  <c r="Q2594" i="1" s="1"/>
  <c r="N2595" i="1"/>
  <c r="Q2595" i="1" s="1"/>
  <c r="N2596" i="1"/>
  <c r="Q2596" i="1" s="1"/>
  <c r="N2597" i="1"/>
  <c r="Q2597" i="1" s="1"/>
  <c r="N2598" i="1"/>
  <c r="Q2598" i="1" s="1"/>
  <c r="N2599" i="1"/>
  <c r="Q2599" i="1" s="1"/>
  <c r="N2600" i="1"/>
  <c r="Q2600" i="1" s="1"/>
  <c r="N2601" i="1"/>
  <c r="Q2601" i="1" s="1"/>
  <c r="N2602" i="1"/>
  <c r="Q2602" i="1" s="1"/>
  <c r="N2603" i="1"/>
  <c r="Q2603" i="1" s="1"/>
  <c r="N2604" i="1"/>
  <c r="Q2604" i="1" s="1"/>
  <c r="N2605" i="1"/>
  <c r="Q2605" i="1" s="1"/>
  <c r="N2606" i="1"/>
  <c r="Q2606" i="1" s="1"/>
  <c r="N2607" i="1"/>
  <c r="Q2607" i="1" s="1"/>
  <c r="N2608" i="1"/>
  <c r="Q2608" i="1" s="1"/>
  <c r="N2609" i="1"/>
  <c r="Q2609" i="1" s="1"/>
  <c r="N2610" i="1"/>
  <c r="Q2610" i="1" s="1"/>
  <c r="N2611" i="1"/>
  <c r="Q2611" i="1" s="1"/>
  <c r="N2612" i="1"/>
  <c r="Q2612" i="1" s="1"/>
  <c r="N2613" i="1"/>
  <c r="Q2613" i="1" s="1"/>
  <c r="N2614" i="1"/>
  <c r="Q2614" i="1" s="1"/>
  <c r="N2615" i="1"/>
  <c r="Q2615" i="1" s="1"/>
  <c r="N2616" i="1"/>
  <c r="Q2616" i="1" s="1"/>
  <c r="N2617" i="1"/>
  <c r="Q2617" i="1" s="1"/>
  <c r="N2618" i="1"/>
  <c r="Q2618" i="1" s="1"/>
  <c r="N2619" i="1"/>
  <c r="Q2619" i="1" s="1"/>
  <c r="N2620" i="1"/>
  <c r="Q2620" i="1" s="1"/>
  <c r="N2621" i="1"/>
  <c r="Q2621" i="1" s="1"/>
  <c r="N2622" i="1"/>
  <c r="Q2622" i="1" s="1"/>
  <c r="N2623" i="1"/>
  <c r="Q2623" i="1" s="1"/>
  <c r="N2624" i="1"/>
  <c r="Q2624" i="1" s="1"/>
  <c r="N2625" i="1"/>
  <c r="Q2625" i="1" s="1"/>
  <c r="N2626" i="1"/>
  <c r="Q2626" i="1" s="1"/>
  <c r="N2627" i="1"/>
  <c r="Q2627" i="1" s="1"/>
  <c r="N2628" i="1"/>
  <c r="Q2628" i="1" s="1"/>
  <c r="N2629" i="1"/>
  <c r="Q2629" i="1" s="1"/>
  <c r="N2630" i="1"/>
  <c r="Q2630" i="1" s="1"/>
  <c r="N2631" i="1"/>
  <c r="Q2631" i="1" s="1"/>
  <c r="N2632" i="1"/>
  <c r="Q2632" i="1" s="1"/>
  <c r="N2633" i="1"/>
  <c r="Q2633" i="1" s="1"/>
  <c r="N2634" i="1"/>
  <c r="Q2634" i="1" s="1"/>
  <c r="N2635" i="1"/>
  <c r="Q2635" i="1" s="1"/>
  <c r="N2636" i="1"/>
  <c r="Q2636" i="1" s="1"/>
  <c r="N2637" i="1"/>
  <c r="Q2637" i="1" s="1"/>
  <c r="N2638" i="1"/>
  <c r="Q2638" i="1" s="1"/>
  <c r="N2639" i="1"/>
  <c r="Q2639" i="1" s="1"/>
  <c r="N2640" i="1"/>
  <c r="Q2640" i="1" s="1"/>
  <c r="N2641" i="1"/>
  <c r="Q2641" i="1" s="1"/>
  <c r="N2642" i="1"/>
  <c r="Q2642" i="1" s="1"/>
  <c r="N2643" i="1"/>
  <c r="Q2643" i="1" s="1"/>
  <c r="N2644" i="1"/>
  <c r="Q2644" i="1" s="1"/>
  <c r="N2645" i="1"/>
  <c r="Q2645" i="1" s="1"/>
  <c r="N2646" i="1"/>
  <c r="Q2646" i="1" s="1"/>
  <c r="N2647" i="1"/>
  <c r="Q2647" i="1" s="1"/>
  <c r="N2648" i="1"/>
  <c r="Q2648" i="1" s="1"/>
  <c r="N2649" i="1"/>
  <c r="Q2649" i="1" s="1"/>
  <c r="N2650" i="1"/>
  <c r="Q2650" i="1" s="1"/>
  <c r="N2651" i="1"/>
  <c r="Q2651" i="1" s="1"/>
  <c r="N2652" i="1"/>
  <c r="Q2652" i="1" s="1"/>
  <c r="N2653" i="1"/>
  <c r="Q2653" i="1" s="1"/>
  <c r="N2654" i="1"/>
  <c r="Q2654" i="1" s="1"/>
  <c r="N2655" i="1"/>
  <c r="Q2655" i="1" s="1"/>
  <c r="N2656" i="1"/>
  <c r="Q2656" i="1" s="1"/>
  <c r="N2657" i="1"/>
  <c r="Q2657" i="1" s="1"/>
  <c r="N2658" i="1"/>
  <c r="Q2658" i="1" s="1"/>
  <c r="N2659" i="1"/>
  <c r="Q2659" i="1" s="1"/>
  <c r="N2660" i="1"/>
  <c r="Q2660" i="1" s="1"/>
  <c r="N2661" i="1"/>
  <c r="Q2661" i="1" s="1"/>
  <c r="N2662" i="1"/>
  <c r="Q2662" i="1" s="1"/>
  <c r="N2663" i="1"/>
  <c r="Q2663" i="1" s="1"/>
  <c r="N2664" i="1"/>
  <c r="Q2664" i="1" s="1"/>
  <c r="N2665" i="1"/>
  <c r="Q2665" i="1" s="1"/>
  <c r="N2666" i="1"/>
  <c r="Q2666" i="1" s="1"/>
  <c r="N2667" i="1"/>
  <c r="Q2667" i="1" s="1"/>
  <c r="N2668" i="1"/>
  <c r="Q2668" i="1" s="1"/>
  <c r="N2669" i="1"/>
  <c r="Q2669" i="1" s="1"/>
  <c r="N2670" i="1"/>
  <c r="Q2670" i="1" s="1"/>
  <c r="N2671" i="1"/>
  <c r="Q2671" i="1" s="1"/>
  <c r="N2672" i="1"/>
  <c r="Q2672" i="1" s="1"/>
  <c r="N2673" i="1"/>
  <c r="Q2673" i="1" s="1"/>
  <c r="N2674" i="1"/>
  <c r="Q2674" i="1" s="1"/>
  <c r="N2675" i="1"/>
  <c r="Q2675" i="1" s="1"/>
  <c r="N2676" i="1"/>
  <c r="Q2676" i="1" s="1"/>
  <c r="N2677" i="1"/>
  <c r="Q2677" i="1" s="1"/>
  <c r="N2678" i="1"/>
  <c r="Q2678" i="1" s="1"/>
  <c r="N2679" i="1"/>
  <c r="Q2679" i="1" s="1"/>
  <c r="N2680" i="1"/>
  <c r="Q2680" i="1" s="1"/>
  <c r="N2681" i="1"/>
  <c r="Q2681" i="1" s="1"/>
  <c r="N2682" i="1"/>
  <c r="Q2682" i="1" s="1"/>
  <c r="N2683" i="1"/>
  <c r="Q2683" i="1" s="1"/>
  <c r="N2684" i="1"/>
  <c r="Q2684" i="1" s="1"/>
  <c r="N2685" i="1"/>
  <c r="Q2685" i="1" s="1"/>
  <c r="N2686" i="1"/>
  <c r="Q2686" i="1" s="1"/>
  <c r="N2687" i="1"/>
  <c r="Q2687" i="1" s="1"/>
  <c r="N2688" i="1"/>
  <c r="Q2688" i="1" s="1"/>
  <c r="N2689" i="1"/>
  <c r="Q2689" i="1" s="1"/>
  <c r="N2690" i="1"/>
  <c r="Q2690" i="1" s="1"/>
  <c r="N2691" i="1"/>
  <c r="Q2691" i="1" s="1"/>
  <c r="N2692" i="1"/>
  <c r="Q2692" i="1" s="1"/>
  <c r="N2693" i="1"/>
  <c r="Q2693" i="1" s="1"/>
  <c r="N2694" i="1"/>
  <c r="Q2694" i="1" s="1"/>
  <c r="N2695" i="1"/>
  <c r="Q2695" i="1" s="1"/>
  <c r="N2696" i="1"/>
  <c r="Q2696" i="1" s="1"/>
  <c r="N2697" i="1"/>
  <c r="Q2697" i="1" s="1"/>
  <c r="N2698" i="1"/>
  <c r="Q2698" i="1" s="1"/>
  <c r="N2699" i="1"/>
  <c r="Q2699" i="1" s="1"/>
  <c r="N2700" i="1"/>
  <c r="Q2700" i="1" s="1"/>
  <c r="N2701" i="1"/>
  <c r="Q2701" i="1" s="1"/>
  <c r="N2702" i="1"/>
  <c r="Q2702" i="1" s="1"/>
  <c r="N2703" i="1"/>
  <c r="Q2703" i="1" s="1"/>
  <c r="N2704" i="1"/>
  <c r="Q2704" i="1" s="1"/>
  <c r="N2705" i="1"/>
  <c r="Q2705" i="1" s="1"/>
  <c r="N2706" i="1"/>
  <c r="Q2706" i="1" s="1"/>
  <c r="N2707" i="1"/>
  <c r="Q2707" i="1" s="1"/>
  <c r="N2708" i="1"/>
  <c r="Q2708" i="1" s="1"/>
  <c r="N2709" i="1"/>
  <c r="Q2709" i="1" s="1"/>
  <c r="N2710" i="1"/>
  <c r="Q2710" i="1" s="1"/>
  <c r="N2711" i="1"/>
  <c r="Q2711" i="1" s="1"/>
  <c r="N2712" i="1"/>
  <c r="Q2712" i="1" s="1"/>
  <c r="N2713" i="1"/>
  <c r="Q2713" i="1" s="1"/>
  <c r="N2714" i="1"/>
  <c r="Q2714" i="1" s="1"/>
  <c r="N2715" i="1"/>
  <c r="Q2715" i="1" s="1"/>
  <c r="N2716" i="1"/>
  <c r="Q2716" i="1" s="1"/>
  <c r="N2717" i="1"/>
  <c r="Q2717" i="1" s="1"/>
  <c r="N2718" i="1"/>
  <c r="Q2718" i="1" s="1"/>
  <c r="N2719" i="1"/>
  <c r="Q2719" i="1" s="1"/>
  <c r="N2720" i="1"/>
  <c r="Q2720" i="1" s="1"/>
  <c r="N2721" i="1"/>
  <c r="Q2721" i="1" s="1"/>
  <c r="N2722" i="1"/>
  <c r="Q2722" i="1" s="1"/>
  <c r="N2723" i="1"/>
  <c r="Q2723" i="1" s="1"/>
  <c r="N2724" i="1"/>
  <c r="Q2724" i="1" s="1"/>
  <c r="N2725" i="1"/>
  <c r="Q2725" i="1" s="1"/>
  <c r="N2726" i="1"/>
  <c r="Q2726" i="1" s="1"/>
  <c r="N2727" i="1"/>
  <c r="Q2727" i="1" s="1"/>
  <c r="N2728" i="1"/>
  <c r="Q2728" i="1" s="1"/>
  <c r="N2729" i="1"/>
  <c r="Q2729" i="1" s="1"/>
  <c r="N2730" i="1"/>
  <c r="Q2730" i="1" s="1"/>
  <c r="N2731" i="1"/>
  <c r="Q2731" i="1" s="1"/>
  <c r="N2732" i="1"/>
  <c r="Q2732" i="1" s="1"/>
  <c r="N2733" i="1"/>
  <c r="Q2733" i="1" s="1"/>
  <c r="N2734" i="1"/>
  <c r="Q2734" i="1" s="1"/>
  <c r="N2735" i="1"/>
  <c r="Q2735" i="1" s="1"/>
  <c r="N2736" i="1"/>
  <c r="Q2736" i="1" s="1"/>
  <c r="N2737" i="1"/>
  <c r="Q2737" i="1" s="1"/>
  <c r="N2738" i="1"/>
  <c r="Q2738" i="1" s="1"/>
  <c r="N2739" i="1"/>
  <c r="Q2739" i="1" s="1"/>
  <c r="N2740" i="1"/>
  <c r="Q2740" i="1" s="1"/>
  <c r="N2741" i="1"/>
  <c r="Q2741" i="1" s="1"/>
  <c r="N2742" i="1"/>
  <c r="Q2742" i="1" s="1"/>
  <c r="N2743" i="1"/>
  <c r="Q2743" i="1" s="1"/>
  <c r="N2744" i="1"/>
  <c r="Q2744" i="1" s="1"/>
  <c r="N2745" i="1"/>
  <c r="Q2745" i="1" s="1"/>
  <c r="N2746" i="1"/>
  <c r="Q2746" i="1" s="1"/>
  <c r="N2747" i="1"/>
  <c r="Q2747" i="1" s="1"/>
  <c r="N2748" i="1"/>
  <c r="Q2748" i="1" s="1"/>
  <c r="N2749" i="1"/>
  <c r="Q2749" i="1" s="1"/>
  <c r="N2750" i="1"/>
  <c r="Q2750" i="1" s="1"/>
  <c r="N2751" i="1"/>
  <c r="Q2751" i="1" s="1"/>
  <c r="N2752" i="1"/>
  <c r="Q2752" i="1" s="1"/>
  <c r="N2753" i="1"/>
  <c r="Q2753" i="1" s="1"/>
  <c r="N2754" i="1"/>
  <c r="Q2754" i="1" s="1"/>
  <c r="N2755" i="1"/>
  <c r="Q2755" i="1" s="1"/>
  <c r="N2756" i="1"/>
  <c r="Q2756" i="1" s="1"/>
  <c r="N2757" i="1"/>
  <c r="Q2757" i="1" s="1"/>
  <c r="N2758" i="1"/>
  <c r="Q2758" i="1" s="1"/>
  <c r="N2759" i="1"/>
  <c r="Q2759" i="1" s="1"/>
  <c r="N2760" i="1"/>
  <c r="Q2760" i="1" s="1"/>
  <c r="N2761" i="1"/>
  <c r="Q2761" i="1" s="1"/>
  <c r="N2762" i="1"/>
  <c r="Q2762" i="1" s="1"/>
  <c r="N2763" i="1"/>
  <c r="Q2763" i="1" s="1"/>
  <c r="N2764" i="1"/>
  <c r="Q2764" i="1" s="1"/>
  <c r="N2765" i="1"/>
  <c r="Q2765" i="1" s="1"/>
  <c r="N2766" i="1"/>
  <c r="Q2766" i="1" s="1"/>
  <c r="N2767" i="1"/>
  <c r="Q2767" i="1" s="1"/>
  <c r="N2768" i="1"/>
  <c r="Q2768" i="1" s="1"/>
  <c r="N2769" i="1"/>
  <c r="Q2769" i="1" s="1"/>
  <c r="N2770" i="1"/>
  <c r="Q2770" i="1" s="1"/>
  <c r="N2771" i="1"/>
  <c r="Q2771" i="1" s="1"/>
  <c r="N2772" i="1"/>
  <c r="Q2772" i="1" s="1"/>
  <c r="N2773" i="1"/>
  <c r="Q2773" i="1" s="1"/>
  <c r="N2774" i="1"/>
  <c r="Q2774" i="1" s="1"/>
  <c r="N2775" i="1"/>
  <c r="Q2775" i="1" s="1"/>
  <c r="N2776" i="1"/>
  <c r="Q2776" i="1" s="1"/>
  <c r="N2777" i="1"/>
  <c r="Q2777" i="1" s="1"/>
  <c r="N2778" i="1"/>
  <c r="Q2778" i="1" s="1"/>
  <c r="N2779" i="1"/>
  <c r="Q2779" i="1" s="1"/>
  <c r="N2780" i="1"/>
  <c r="Q2780" i="1" s="1"/>
  <c r="N2781" i="1"/>
  <c r="Q2781" i="1" s="1"/>
  <c r="N2782" i="1"/>
  <c r="Q2782" i="1" s="1"/>
  <c r="N2783" i="1"/>
  <c r="Q2783" i="1" s="1"/>
  <c r="N2784" i="1"/>
  <c r="Q2784" i="1" s="1"/>
  <c r="N2785" i="1"/>
  <c r="Q2785" i="1" s="1"/>
  <c r="N2786" i="1"/>
  <c r="Q2786" i="1" s="1"/>
  <c r="N2787" i="1"/>
  <c r="Q2787" i="1" s="1"/>
  <c r="N2788" i="1"/>
  <c r="Q2788" i="1" s="1"/>
  <c r="N2789" i="1"/>
  <c r="Q2789" i="1" s="1"/>
  <c r="N2790" i="1"/>
  <c r="Q2790" i="1" s="1"/>
  <c r="N2791" i="1"/>
  <c r="Q2791" i="1" s="1"/>
  <c r="N2792" i="1"/>
  <c r="Q2792" i="1" s="1"/>
  <c r="N2793" i="1"/>
  <c r="Q2793" i="1" s="1"/>
  <c r="N2794" i="1"/>
  <c r="Q2794" i="1" s="1"/>
  <c r="N2795" i="1"/>
  <c r="Q2795" i="1" s="1"/>
  <c r="N2796" i="1"/>
  <c r="Q2796" i="1" s="1"/>
  <c r="N2797" i="1"/>
  <c r="Q2797" i="1" s="1"/>
  <c r="N2798" i="1"/>
  <c r="Q2798" i="1" s="1"/>
  <c r="N2799" i="1"/>
  <c r="Q2799" i="1" s="1"/>
  <c r="N2800" i="1"/>
  <c r="Q2800" i="1" s="1"/>
  <c r="N2801" i="1"/>
  <c r="Q2801" i="1" s="1"/>
  <c r="N2802" i="1"/>
  <c r="Q2802" i="1" s="1"/>
  <c r="N2803" i="1"/>
  <c r="Q2803" i="1" s="1"/>
  <c r="N2804" i="1"/>
  <c r="Q2804" i="1" s="1"/>
  <c r="N2805" i="1"/>
  <c r="Q2805" i="1" s="1"/>
  <c r="N2806" i="1"/>
  <c r="Q2806" i="1" s="1"/>
  <c r="N2807" i="1"/>
  <c r="Q2807" i="1" s="1"/>
  <c r="N2808" i="1"/>
  <c r="Q2808" i="1" s="1"/>
  <c r="N2809" i="1"/>
  <c r="Q2809" i="1" s="1"/>
  <c r="N2810" i="1"/>
  <c r="Q2810" i="1" s="1"/>
  <c r="N2811" i="1"/>
  <c r="Q2811" i="1" s="1"/>
  <c r="N2812" i="1"/>
  <c r="Q2812" i="1" s="1"/>
  <c r="N2813" i="1"/>
  <c r="Q2813" i="1" s="1"/>
  <c r="N2814" i="1"/>
  <c r="Q2814" i="1" s="1"/>
  <c r="N2815" i="1"/>
  <c r="Q2815" i="1" s="1"/>
  <c r="N2816" i="1"/>
  <c r="Q2816" i="1" s="1"/>
  <c r="N2817" i="1"/>
  <c r="Q2817" i="1" s="1"/>
  <c r="N2818" i="1"/>
  <c r="Q2818" i="1" s="1"/>
  <c r="N2819" i="1"/>
  <c r="Q2819" i="1" s="1"/>
  <c r="N2820" i="1"/>
  <c r="Q2820" i="1" s="1"/>
  <c r="N2821" i="1"/>
  <c r="Q2821" i="1" s="1"/>
  <c r="N2822" i="1"/>
  <c r="Q2822" i="1" s="1"/>
  <c r="N2823" i="1"/>
  <c r="Q2823" i="1" s="1"/>
  <c r="N2824" i="1"/>
  <c r="Q2824" i="1" s="1"/>
  <c r="N2825" i="1"/>
  <c r="Q2825" i="1" s="1"/>
  <c r="N2826" i="1"/>
  <c r="Q2826" i="1" s="1"/>
  <c r="N2827" i="1"/>
  <c r="Q2827" i="1" s="1"/>
  <c r="N2828" i="1"/>
  <c r="Q2828" i="1" s="1"/>
  <c r="N2829" i="1"/>
  <c r="Q2829" i="1" s="1"/>
  <c r="N2830" i="1"/>
  <c r="Q2830" i="1" s="1"/>
  <c r="N2831" i="1"/>
  <c r="Q2831" i="1" s="1"/>
  <c r="N2832" i="1"/>
  <c r="Q2832" i="1" s="1"/>
  <c r="N2833" i="1"/>
  <c r="Q2833" i="1" s="1"/>
  <c r="N2834" i="1"/>
  <c r="Q2834" i="1" s="1"/>
  <c r="N2835" i="1"/>
  <c r="Q2835" i="1" s="1"/>
  <c r="N2836" i="1"/>
  <c r="Q2836" i="1" s="1"/>
  <c r="N2837" i="1"/>
  <c r="Q2837" i="1" s="1"/>
  <c r="N2838" i="1"/>
  <c r="Q2838" i="1" s="1"/>
  <c r="N2839" i="1"/>
  <c r="Q2839" i="1" s="1"/>
  <c r="N2840" i="1"/>
  <c r="Q2840" i="1" s="1"/>
  <c r="N2841" i="1"/>
  <c r="Q2841" i="1" s="1"/>
  <c r="N2842" i="1"/>
  <c r="Q2842" i="1" s="1"/>
  <c r="N2843" i="1"/>
  <c r="Q2843" i="1" s="1"/>
  <c r="N2844" i="1"/>
  <c r="Q2844" i="1" s="1"/>
  <c r="N2845" i="1"/>
  <c r="Q2845" i="1" s="1"/>
  <c r="N2846" i="1"/>
  <c r="Q2846" i="1" s="1"/>
  <c r="N2847" i="1"/>
  <c r="Q2847" i="1" s="1"/>
  <c r="N2848" i="1"/>
  <c r="Q2848" i="1" s="1"/>
  <c r="N2849" i="1"/>
  <c r="Q2849" i="1" s="1"/>
  <c r="N2850" i="1"/>
  <c r="Q2850" i="1" s="1"/>
  <c r="N2851" i="1"/>
  <c r="Q2851" i="1" s="1"/>
  <c r="N2852" i="1"/>
  <c r="Q2852" i="1" s="1"/>
  <c r="N2853" i="1"/>
  <c r="Q2853" i="1" s="1"/>
  <c r="N2854" i="1"/>
  <c r="Q2854" i="1" s="1"/>
  <c r="N2855" i="1"/>
  <c r="Q2855" i="1" s="1"/>
  <c r="N2856" i="1"/>
  <c r="Q2856" i="1" s="1"/>
  <c r="N2857" i="1"/>
  <c r="Q2857" i="1" s="1"/>
  <c r="N2858" i="1"/>
  <c r="Q2858" i="1" s="1"/>
  <c r="N2859" i="1"/>
  <c r="Q2859" i="1" s="1"/>
  <c r="N2860" i="1"/>
  <c r="Q2860" i="1" s="1"/>
  <c r="N2861" i="1"/>
  <c r="Q2861" i="1" s="1"/>
  <c r="N2862" i="1"/>
  <c r="Q2862" i="1" s="1"/>
  <c r="N2863" i="1"/>
  <c r="Q2863" i="1" s="1"/>
  <c r="N2864" i="1"/>
  <c r="Q2864" i="1" s="1"/>
  <c r="N2865" i="1"/>
  <c r="Q2865" i="1" s="1"/>
  <c r="N2866" i="1"/>
  <c r="Q2866" i="1" s="1"/>
  <c r="N2867" i="1"/>
  <c r="Q2867" i="1" s="1"/>
  <c r="N2868" i="1"/>
  <c r="Q2868" i="1" s="1"/>
  <c r="N2869" i="1"/>
  <c r="Q2869" i="1" s="1"/>
  <c r="N2870" i="1"/>
  <c r="Q2870" i="1" s="1"/>
  <c r="N2871" i="1"/>
  <c r="Q2871" i="1" s="1"/>
  <c r="N2872" i="1"/>
  <c r="Q2872" i="1" s="1"/>
  <c r="N2873" i="1"/>
  <c r="Q2873" i="1" s="1"/>
  <c r="N2874" i="1"/>
  <c r="Q2874" i="1" s="1"/>
  <c r="N2875" i="1"/>
  <c r="Q2875" i="1" s="1"/>
  <c r="N2876" i="1"/>
  <c r="Q2876" i="1" s="1"/>
  <c r="N2877" i="1"/>
  <c r="Q2877" i="1" s="1"/>
  <c r="N2878" i="1"/>
  <c r="Q2878" i="1" s="1"/>
  <c r="N2879" i="1"/>
  <c r="Q2879" i="1" s="1"/>
  <c r="N2880" i="1"/>
  <c r="Q2880" i="1" s="1"/>
  <c r="N2881" i="1"/>
  <c r="Q2881" i="1" s="1"/>
  <c r="N2882" i="1"/>
  <c r="Q2882" i="1" s="1"/>
  <c r="N2883" i="1"/>
  <c r="Q2883" i="1" s="1"/>
  <c r="N2884" i="1"/>
  <c r="Q2884" i="1" s="1"/>
  <c r="N2885" i="1"/>
  <c r="Q2885" i="1" s="1"/>
  <c r="N2886" i="1"/>
  <c r="Q2886" i="1" s="1"/>
  <c r="N2887" i="1"/>
  <c r="Q2887" i="1" s="1"/>
  <c r="N2888" i="1"/>
  <c r="Q2888" i="1" s="1"/>
  <c r="N2889" i="1"/>
  <c r="Q2889" i="1" s="1"/>
  <c r="N2890" i="1"/>
  <c r="Q2890" i="1" s="1"/>
  <c r="N2891" i="1"/>
  <c r="Q2891" i="1" s="1"/>
  <c r="N2892" i="1"/>
  <c r="Q2892" i="1" s="1"/>
  <c r="N2893" i="1"/>
  <c r="Q2893" i="1" s="1"/>
  <c r="N2894" i="1"/>
  <c r="Q2894" i="1" s="1"/>
  <c r="N2895" i="1"/>
  <c r="Q2895" i="1" s="1"/>
  <c r="N2896" i="1"/>
  <c r="Q2896" i="1" s="1"/>
  <c r="N2897" i="1"/>
  <c r="Q2897" i="1" s="1"/>
  <c r="N2898" i="1"/>
  <c r="Q2898" i="1" s="1"/>
  <c r="N2899" i="1"/>
  <c r="Q2899" i="1" s="1"/>
  <c r="N2900" i="1"/>
  <c r="Q2900" i="1" s="1"/>
  <c r="N2901" i="1"/>
  <c r="Q2901" i="1" s="1"/>
  <c r="N2902" i="1"/>
  <c r="Q2902" i="1" s="1"/>
  <c r="N2903" i="1"/>
  <c r="Q2903" i="1" s="1"/>
  <c r="N2904" i="1"/>
  <c r="Q2904" i="1" s="1"/>
  <c r="N2905" i="1"/>
  <c r="Q2905" i="1" s="1"/>
  <c r="N2906" i="1"/>
  <c r="Q2906" i="1" s="1"/>
  <c r="N2907" i="1"/>
  <c r="Q2907" i="1" s="1"/>
  <c r="N2908" i="1"/>
  <c r="Q2908" i="1" s="1"/>
  <c r="N2909" i="1"/>
  <c r="Q2909" i="1" s="1"/>
  <c r="N2910" i="1"/>
  <c r="Q2910" i="1" s="1"/>
  <c r="N2911" i="1"/>
  <c r="Q2911" i="1" s="1"/>
  <c r="N2912" i="1"/>
  <c r="Q2912" i="1" s="1"/>
  <c r="N2913" i="1"/>
  <c r="Q2913" i="1" s="1"/>
  <c r="N2914" i="1"/>
  <c r="Q2914" i="1" s="1"/>
  <c r="N2915" i="1"/>
  <c r="Q2915" i="1" s="1"/>
  <c r="N2916" i="1"/>
  <c r="Q2916" i="1" s="1"/>
  <c r="N2917" i="1"/>
  <c r="Q2917" i="1" s="1"/>
  <c r="N2918" i="1"/>
  <c r="Q2918" i="1" s="1"/>
  <c r="N2919" i="1"/>
  <c r="Q2919" i="1" s="1"/>
  <c r="N2920" i="1"/>
  <c r="Q2920" i="1" s="1"/>
  <c r="N2921" i="1"/>
  <c r="Q2921" i="1" s="1"/>
  <c r="N2922" i="1"/>
  <c r="Q2922" i="1" s="1"/>
  <c r="N2923" i="1"/>
  <c r="Q2923" i="1" s="1"/>
  <c r="N2924" i="1"/>
  <c r="Q2924" i="1" s="1"/>
  <c r="N2925" i="1"/>
  <c r="Q2925" i="1" s="1"/>
  <c r="N2926" i="1"/>
  <c r="Q2926" i="1" s="1"/>
  <c r="N2927" i="1"/>
  <c r="Q2927" i="1" s="1"/>
  <c r="N2928" i="1"/>
  <c r="Q2928" i="1" s="1"/>
  <c r="N2929" i="1"/>
  <c r="Q2929" i="1" s="1"/>
  <c r="N2930" i="1"/>
  <c r="Q2930" i="1" s="1"/>
  <c r="N2931" i="1"/>
  <c r="Q2931" i="1" s="1"/>
  <c r="N2932" i="1"/>
  <c r="Q2932" i="1" s="1"/>
  <c r="N2933" i="1"/>
  <c r="Q2933" i="1" s="1"/>
  <c r="N2934" i="1"/>
  <c r="Q2934" i="1" s="1"/>
  <c r="N2935" i="1"/>
  <c r="Q2935" i="1" s="1"/>
  <c r="N2936" i="1"/>
  <c r="Q2936" i="1" s="1"/>
  <c r="N2937" i="1"/>
  <c r="Q2937" i="1" s="1"/>
  <c r="N2938" i="1"/>
  <c r="Q2938" i="1" s="1"/>
  <c r="N2939" i="1"/>
  <c r="Q2939" i="1" s="1"/>
  <c r="N2940" i="1"/>
  <c r="Q2940" i="1" s="1"/>
  <c r="N2941" i="1"/>
  <c r="Q2941" i="1" s="1"/>
  <c r="N2942" i="1"/>
  <c r="Q2942" i="1" s="1"/>
  <c r="N2943" i="1"/>
  <c r="Q2943" i="1" s="1"/>
  <c r="N2944" i="1"/>
  <c r="Q2944" i="1" s="1"/>
  <c r="N2945" i="1"/>
  <c r="Q2945" i="1" s="1"/>
  <c r="N2946" i="1"/>
  <c r="Q2946" i="1" s="1"/>
  <c r="N2947" i="1"/>
  <c r="Q2947" i="1" s="1"/>
  <c r="N2948" i="1"/>
  <c r="Q2948" i="1" s="1"/>
  <c r="N2949" i="1"/>
  <c r="Q2949" i="1" s="1"/>
  <c r="N2950" i="1"/>
  <c r="Q2950" i="1" s="1"/>
  <c r="N2951" i="1"/>
  <c r="Q2951" i="1" s="1"/>
  <c r="N2952" i="1"/>
  <c r="Q2952" i="1" s="1"/>
  <c r="N2953" i="1"/>
  <c r="Q2953" i="1" s="1"/>
  <c r="N2954" i="1"/>
  <c r="Q2954" i="1" s="1"/>
  <c r="N2955" i="1"/>
  <c r="Q2955" i="1" s="1"/>
  <c r="N2956" i="1"/>
  <c r="Q2956" i="1" s="1"/>
  <c r="N2957" i="1"/>
  <c r="Q2957" i="1" s="1"/>
  <c r="N2958" i="1"/>
  <c r="Q2958" i="1" s="1"/>
  <c r="N2959" i="1"/>
  <c r="Q2959" i="1" s="1"/>
  <c r="N2960" i="1"/>
  <c r="Q2960" i="1" s="1"/>
  <c r="N2961" i="1"/>
  <c r="Q2961" i="1" s="1"/>
  <c r="N2962" i="1"/>
  <c r="Q2962" i="1" s="1"/>
  <c r="N2963" i="1"/>
  <c r="Q2963" i="1" s="1"/>
  <c r="N2964" i="1"/>
  <c r="Q2964" i="1" s="1"/>
  <c r="N2965" i="1"/>
  <c r="Q2965" i="1" s="1"/>
  <c r="N2966" i="1"/>
  <c r="Q2966" i="1" s="1"/>
  <c r="N2967" i="1"/>
  <c r="Q2967" i="1" s="1"/>
  <c r="N2968" i="1"/>
  <c r="Q2968" i="1" s="1"/>
  <c r="N2969" i="1"/>
  <c r="Q2969" i="1" s="1"/>
  <c r="N2970" i="1"/>
  <c r="Q2970" i="1" s="1"/>
  <c r="N2971" i="1"/>
  <c r="Q2971" i="1" s="1"/>
  <c r="N2972" i="1"/>
  <c r="Q2972" i="1" s="1"/>
  <c r="N2973" i="1"/>
  <c r="Q2973" i="1" s="1"/>
  <c r="N2974" i="1"/>
  <c r="Q2974" i="1" s="1"/>
  <c r="N2975" i="1"/>
  <c r="Q2975" i="1" s="1"/>
  <c r="N2976" i="1"/>
  <c r="Q2976" i="1" s="1"/>
  <c r="N2977" i="1"/>
  <c r="Q2977" i="1" s="1"/>
  <c r="N2978" i="1"/>
  <c r="Q2978" i="1" s="1"/>
  <c r="N2979" i="1"/>
  <c r="Q2979" i="1" s="1"/>
  <c r="N2980" i="1"/>
  <c r="Q2980" i="1" s="1"/>
  <c r="N2981" i="1"/>
  <c r="Q2981" i="1" s="1"/>
  <c r="N2982" i="1"/>
  <c r="Q2982" i="1" s="1"/>
  <c r="N2983" i="1"/>
  <c r="Q2983" i="1" s="1"/>
  <c r="N2984" i="1"/>
  <c r="Q2984" i="1" s="1"/>
  <c r="N2985" i="1"/>
  <c r="Q2985" i="1" s="1"/>
  <c r="N2986" i="1"/>
  <c r="Q2986" i="1" s="1"/>
  <c r="N2987" i="1"/>
  <c r="Q2987" i="1" s="1"/>
  <c r="N2988" i="1"/>
  <c r="Q2988" i="1" s="1"/>
  <c r="N2989" i="1"/>
  <c r="Q2989" i="1" s="1"/>
  <c r="N2990" i="1"/>
  <c r="Q2990" i="1" s="1"/>
  <c r="N2991" i="1"/>
  <c r="Q2991" i="1" s="1"/>
  <c r="N2992" i="1"/>
  <c r="Q2992" i="1" s="1"/>
  <c r="N2993" i="1"/>
  <c r="Q2993" i="1" s="1"/>
  <c r="N2994" i="1"/>
  <c r="Q2994" i="1" s="1"/>
  <c r="N2995" i="1"/>
  <c r="Q2995" i="1" s="1"/>
  <c r="N2996" i="1"/>
  <c r="Q2996" i="1" s="1"/>
  <c r="N2997" i="1"/>
  <c r="Q2997" i="1" s="1"/>
  <c r="N2998" i="1"/>
  <c r="Q2998" i="1" s="1"/>
  <c r="N2999" i="1"/>
  <c r="Q2999" i="1" s="1"/>
  <c r="N3000" i="1"/>
  <c r="Q3000" i="1" s="1"/>
  <c r="N3001" i="1"/>
  <c r="Q3001" i="1" s="1"/>
  <c r="N3002" i="1"/>
  <c r="Q3002" i="1" s="1"/>
  <c r="N3003" i="1"/>
  <c r="Q3003" i="1" s="1"/>
  <c r="N3004" i="1"/>
  <c r="Q3004" i="1" s="1"/>
  <c r="N3005" i="1"/>
  <c r="Q3005" i="1" s="1"/>
  <c r="N3006" i="1"/>
  <c r="Q3006" i="1" s="1"/>
  <c r="N3007" i="1"/>
  <c r="Q3007" i="1" s="1"/>
  <c r="N3008" i="1"/>
  <c r="Q3008" i="1" s="1"/>
  <c r="N3009" i="1"/>
  <c r="Q3009" i="1" s="1"/>
  <c r="N3010" i="1"/>
  <c r="Q3010" i="1" s="1"/>
  <c r="N3011" i="1"/>
  <c r="Q3011" i="1" s="1"/>
  <c r="N3012" i="1"/>
  <c r="Q3012" i="1" s="1"/>
  <c r="N3013" i="1"/>
  <c r="Q3013" i="1" s="1"/>
  <c r="N3014" i="1"/>
  <c r="Q3014" i="1" s="1"/>
  <c r="N3015" i="1"/>
  <c r="Q3015" i="1" s="1"/>
  <c r="N3016" i="1"/>
  <c r="Q3016" i="1" s="1"/>
  <c r="N3017" i="1"/>
  <c r="Q3017" i="1" s="1"/>
  <c r="N3018" i="1"/>
  <c r="Q3018" i="1" s="1"/>
  <c r="N3019" i="1"/>
  <c r="Q3019" i="1" s="1"/>
  <c r="N3020" i="1"/>
  <c r="Q3020" i="1" s="1"/>
  <c r="N3021" i="1"/>
  <c r="Q3021" i="1" s="1"/>
  <c r="N3022" i="1"/>
  <c r="Q3022" i="1" s="1"/>
  <c r="N3023" i="1"/>
  <c r="Q3023" i="1" s="1"/>
  <c r="N3024" i="1"/>
  <c r="Q3024" i="1" s="1"/>
  <c r="N3025" i="1"/>
  <c r="Q3025" i="1" s="1"/>
  <c r="N3026" i="1"/>
  <c r="Q3026" i="1" s="1"/>
  <c r="N3027" i="1"/>
  <c r="Q3027" i="1" s="1"/>
  <c r="N3028" i="1"/>
  <c r="Q3028" i="1" s="1"/>
  <c r="N3029" i="1"/>
  <c r="Q3029" i="1" s="1"/>
  <c r="N3030" i="1"/>
  <c r="Q3030" i="1" s="1"/>
  <c r="N3031" i="1"/>
  <c r="Q3031" i="1" s="1"/>
  <c r="N3032" i="1"/>
  <c r="Q3032" i="1" s="1"/>
  <c r="N3033" i="1"/>
  <c r="Q3033" i="1" s="1"/>
  <c r="N3034" i="1"/>
  <c r="Q3034" i="1" s="1"/>
  <c r="N3035" i="1"/>
  <c r="Q3035" i="1" s="1"/>
  <c r="N3036" i="1"/>
  <c r="Q3036" i="1" s="1"/>
  <c r="N3037" i="1"/>
  <c r="Q3037" i="1" s="1"/>
  <c r="N3038" i="1"/>
  <c r="Q3038" i="1" s="1"/>
  <c r="N3039" i="1"/>
  <c r="Q3039" i="1" s="1"/>
  <c r="N3040" i="1"/>
  <c r="Q3040" i="1" s="1"/>
  <c r="N3041" i="1"/>
  <c r="Q3041" i="1" s="1"/>
  <c r="N3042" i="1"/>
  <c r="Q3042" i="1" s="1"/>
  <c r="N3043" i="1"/>
  <c r="Q3043" i="1" s="1"/>
  <c r="N3044" i="1"/>
  <c r="Q3044" i="1" s="1"/>
  <c r="N3045" i="1"/>
  <c r="Q3045" i="1" s="1"/>
  <c r="N3046" i="1"/>
  <c r="Q3046" i="1" s="1"/>
  <c r="N3047" i="1"/>
  <c r="Q3047" i="1" s="1"/>
  <c r="N3048" i="1"/>
  <c r="Q3048" i="1" s="1"/>
  <c r="N3049" i="1"/>
  <c r="Q3049" i="1" s="1"/>
  <c r="N3050" i="1"/>
  <c r="Q3050" i="1" s="1"/>
  <c r="N3051" i="1"/>
  <c r="Q3051" i="1" s="1"/>
  <c r="N3052" i="1"/>
  <c r="Q3052" i="1" s="1"/>
  <c r="N3053" i="1"/>
  <c r="Q3053" i="1" s="1"/>
  <c r="N3054" i="1"/>
  <c r="Q3054" i="1" s="1"/>
  <c r="N3055" i="1"/>
  <c r="Q3055" i="1" s="1"/>
  <c r="N3056" i="1"/>
  <c r="Q3056" i="1" s="1"/>
  <c r="N3057" i="1"/>
  <c r="Q3057" i="1" s="1"/>
  <c r="N3058" i="1"/>
  <c r="Q3058" i="1" s="1"/>
  <c r="N3059" i="1"/>
  <c r="Q3059" i="1" s="1"/>
  <c r="N3060" i="1"/>
  <c r="Q3060" i="1" s="1"/>
  <c r="N3061" i="1"/>
  <c r="Q3061" i="1" s="1"/>
  <c r="N3062" i="1"/>
  <c r="Q3062" i="1" s="1"/>
  <c r="N3063" i="1"/>
  <c r="Q3063" i="1" s="1"/>
  <c r="N3064" i="1"/>
  <c r="Q3064" i="1" s="1"/>
  <c r="N3065" i="1"/>
  <c r="Q3065" i="1" s="1"/>
  <c r="N3066" i="1"/>
  <c r="Q3066" i="1" s="1"/>
  <c r="N3067" i="1"/>
  <c r="Q3067" i="1" s="1"/>
  <c r="N3068" i="1"/>
  <c r="Q3068" i="1" s="1"/>
  <c r="N3069" i="1"/>
  <c r="Q3069" i="1" s="1"/>
  <c r="N3070" i="1"/>
  <c r="Q3070" i="1" s="1"/>
  <c r="N3071" i="1"/>
  <c r="Q3071" i="1" s="1"/>
  <c r="N3072" i="1"/>
  <c r="Q3072" i="1" s="1"/>
  <c r="N3073" i="1"/>
  <c r="Q3073" i="1" s="1"/>
  <c r="N3074" i="1"/>
  <c r="Q3074" i="1" s="1"/>
  <c r="N3075" i="1"/>
  <c r="Q3075" i="1" s="1"/>
  <c r="N3076" i="1"/>
  <c r="Q3076" i="1" s="1"/>
  <c r="N3077" i="1"/>
  <c r="Q3077" i="1" s="1"/>
  <c r="N3078" i="1"/>
  <c r="Q3078" i="1" s="1"/>
  <c r="N3079" i="1"/>
  <c r="Q3079" i="1" s="1"/>
  <c r="N3080" i="1"/>
  <c r="Q3080" i="1" s="1"/>
  <c r="N3081" i="1"/>
  <c r="Q3081" i="1" s="1"/>
  <c r="N3082" i="1"/>
  <c r="Q3082" i="1" s="1"/>
  <c r="N3083" i="1"/>
  <c r="Q3083" i="1" s="1"/>
  <c r="N3084" i="1"/>
  <c r="Q3084" i="1" s="1"/>
  <c r="N3085" i="1"/>
  <c r="Q3085" i="1" s="1"/>
  <c r="N3086" i="1"/>
  <c r="Q3086" i="1" s="1"/>
  <c r="N3087" i="1"/>
  <c r="Q3087" i="1" s="1"/>
  <c r="N3088" i="1"/>
  <c r="Q3088" i="1" s="1"/>
  <c r="N3089" i="1"/>
  <c r="Q3089" i="1" s="1"/>
  <c r="N3090" i="1"/>
  <c r="Q3090" i="1" s="1"/>
  <c r="N3091" i="1"/>
  <c r="Q3091" i="1" s="1"/>
  <c r="N3092" i="1"/>
  <c r="Q3092" i="1" s="1"/>
  <c r="N3093" i="1"/>
  <c r="Q3093" i="1" s="1"/>
  <c r="N3094" i="1"/>
  <c r="Q3094" i="1" s="1"/>
  <c r="N3095" i="1"/>
  <c r="Q3095" i="1" s="1"/>
  <c r="N3096" i="1"/>
  <c r="Q3096" i="1" s="1"/>
  <c r="N3097" i="1"/>
  <c r="Q3097" i="1" s="1"/>
  <c r="N3098" i="1"/>
  <c r="Q3098" i="1" s="1"/>
  <c r="N3099" i="1"/>
  <c r="Q3099" i="1" s="1"/>
  <c r="N3100" i="1"/>
  <c r="Q3100" i="1" s="1"/>
  <c r="N3101" i="1"/>
  <c r="Q3101" i="1" s="1"/>
  <c r="N3102" i="1"/>
  <c r="Q3102" i="1" s="1"/>
  <c r="N3103" i="1"/>
  <c r="Q3103" i="1" s="1"/>
  <c r="N3104" i="1"/>
  <c r="Q3104" i="1" s="1"/>
  <c r="N3105" i="1"/>
  <c r="Q3105" i="1" s="1"/>
  <c r="N3106" i="1"/>
  <c r="Q3106" i="1" s="1"/>
  <c r="N3107" i="1"/>
  <c r="Q3107" i="1" s="1"/>
  <c r="N3108" i="1"/>
  <c r="Q3108" i="1" s="1"/>
  <c r="N3109" i="1"/>
  <c r="Q3109" i="1" s="1"/>
  <c r="N3110" i="1"/>
  <c r="Q3110" i="1" s="1"/>
  <c r="N3111" i="1"/>
  <c r="Q3111" i="1" s="1"/>
  <c r="N3112" i="1"/>
  <c r="Q3112" i="1" s="1"/>
  <c r="N3113" i="1"/>
  <c r="Q3113" i="1" s="1"/>
  <c r="N3114" i="1"/>
  <c r="Q3114" i="1" s="1"/>
  <c r="N3115" i="1"/>
  <c r="Q3115" i="1" s="1"/>
  <c r="N3116" i="1"/>
  <c r="Q3116" i="1" s="1"/>
  <c r="N3117" i="1"/>
  <c r="Q3117" i="1" s="1"/>
  <c r="N3118" i="1"/>
  <c r="Q3118" i="1" s="1"/>
  <c r="N3119" i="1"/>
  <c r="Q3119" i="1" s="1"/>
  <c r="N3120" i="1"/>
  <c r="Q3120" i="1" s="1"/>
  <c r="N3121" i="1"/>
  <c r="Q3121" i="1" s="1"/>
  <c r="N3122" i="1"/>
  <c r="Q3122" i="1" s="1"/>
  <c r="N3123" i="1"/>
  <c r="Q3123" i="1" s="1"/>
  <c r="N3124" i="1"/>
  <c r="Q3124" i="1" s="1"/>
  <c r="N3125" i="1"/>
  <c r="Q3125" i="1" s="1"/>
  <c r="N3126" i="1"/>
  <c r="Q3126" i="1" s="1"/>
  <c r="N3127" i="1"/>
  <c r="Q3127" i="1" s="1"/>
  <c r="N3128" i="1"/>
  <c r="Q3128" i="1" s="1"/>
  <c r="N3129" i="1"/>
  <c r="Q3129" i="1" s="1"/>
  <c r="N3130" i="1"/>
  <c r="Q3130" i="1" s="1"/>
  <c r="N3131" i="1"/>
  <c r="Q3131" i="1" s="1"/>
  <c r="N3132" i="1"/>
  <c r="Q3132" i="1" s="1"/>
  <c r="N3133" i="1"/>
  <c r="Q3133" i="1" s="1"/>
  <c r="N3134" i="1"/>
  <c r="Q3134" i="1" s="1"/>
  <c r="N3135" i="1"/>
  <c r="Q3135" i="1" s="1"/>
  <c r="N3136" i="1"/>
  <c r="Q3136" i="1" s="1"/>
  <c r="N3137" i="1"/>
  <c r="Q3137" i="1" s="1"/>
  <c r="N3138" i="1"/>
  <c r="Q3138" i="1" s="1"/>
  <c r="N3139" i="1"/>
  <c r="Q3139" i="1" s="1"/>
  <c r="N3140" i="1"/>
  <c r="Q3140" i="1" s="1"/>
  <c r="N3141" i="1"/>
  <c r="Q3141" i="1" s="1"/>
  <c r="N3142" i="1"/>
  <c r="Q3142" i="1" s="1"/>
  <c r="N3143" i="1"/>
  <c r="Q3143" i="1" s="1"/>
  <c r="N3144" i="1"/>
  <c r="Q3144" i="1" s="1"/>
  <c r="N3145" i="1"/>
  <c r="Q3145" i="1" s="1"/>
  <c r="N3146" i="1"/>
  <c r="Q3146" i="1" s="1"/>
  <c r="N3147" i="1"/>
  <c r="Q3147" i="1" s="1"/>
  <c r="N3148" i="1"/>
  <c r="Q3148" i="1" s="1"/>
  <c r="N3149" i="1"/>
  <c r="Q3149" i="1" s="1"/>
  <c r="N3150" i="1"/>
  <c r="Q3150" i="1" s="1"/>
  <c r="N3151" i="1"/>
  <c r="Q3151" i="1" s="1"/>
  <c r="N3152" i="1"/>
  <c r="Q3152" i="1" s="1"/>
  <c r="N3153" i="1"/>
  <c r="Q3153" i="1" s="1"/>
  <c r="N3154" i="1"/>
  <c r="Q3154" i="1" s="1"/>
  <c r="N3155" i="1"/>
  <c r="Q3155" i="1" s="1"/>
  <c r="N3156" i="1"/>
  <c r="Q3156" i="1" s="1"/>
  <c r="N3157" i="1"/>
  <c r="Q3157" i="1" s="1"/>
  <c r="N3158" i="1"/>
  <c r="Q3158" i="1" s="1"/>
  <c r="N3159" i="1"/>
  <c r="Q3159" i="1" s="1"/>
  <c r="N3160" i="1"/>
  <c r="Q3160" i="1" s="1"/>
  <c r="N3161" i="1"/>
  <c r="Q3161" i="1" s="1"/>
  <c r="N3162" i="1"/>
  <c r="Q3162" i="1" s="1"/>
  <c r="N3163" i="1"/>
  <c r="Q3163" i="1" s="1"/>
  <c r="N3164" i="1"/>
  <c r="Q3164" i="1" s="1"/>
  <c r="N3165" i="1"/>
  <c r="Q3165" i="1" s="1"/>
  <c r="N3166" i="1"/>
  <c r="Q3166" i="1" s="1"/>
  <c r="N3167" i="1"/>
  <c r="Q3167" i="1" s="1"/>
  <c r="N3168" i="1"/>
  <c r="Q3168" i="1" s="1"/>
  <c r="N3169" i="1"/>
  <c r="Q3169" i="1" s="1"/>
  <c r="N3170" i="1"/>
  <c r="Q3170" i="1" s="1"/>
  <c r="N3171" i="1"/>
  <c r="Q3171" i="1" s="1"/>
  <c r="N3172" i="1"/>
  <c r="Q3172" i="1" s="1"/>
  <c r="N3173" i="1"/>
  <c r="Q3173" i="1" s="1"/>
  <c r="N3174" i="1"/>
  <c r="Q3174" i="1" s="1"/>
  <c r="N3175" i="1"/>
  <c r="Q3175" i="1" s="1"/>
  <c r="N3176" i="1"/>
  <c r="Q3176" i="1" s="1"/>
  <c r="N3177" i="1"/>
  <c r="Q3177" i="1" s="1"/>
  <c r="N3178" i="1"/>
  <c r="Q3178" i="1" s="1"/>
  <c r="N3179" i="1"/>
  <c r="Q3179" i="1" s="1"/>
  <c r="N3180" i="1"/>
  <c r="Q3180" i="1" s="1"/>
  <c r="N3181" i="1"/>
  <c r="Q3181" i="1" s="1"/>
  <c r="N3182" i="1"/>
  <c r="Q3182" i="1" s="1"/>
  <c r="N3183" i="1"/>
  <c r="Q3183" i="1" s="1"/>
  <c r="N3184" i="1"/>
  <c r="Q3184" i="1" s="1"/>
  <c r="N3185" i="1"/>
  <c r="Q3185" i="1" s="1"/>
  <c r="N3186" i="1"/>
  <c r="Q3186" i="1" s="1"/>
  <c r="N3187" i="1"/>
  <c r="Q3187" i="1" s="1"/>
  <c r="N3188" i="1"/>
  <c r="Q3188" i="1" s="1"/>
  <c r="N3189" i="1"/>
  <c r="Q3189" i="1" s="1"/>
  <c r="N3190" i="1"/>
  <c r="Q3190" i="1" s="1"/>
  <c r="N3191" i="1"/>
  <c r="Q3191" i="1" s="1"/>
  <c r="N3192" i="1"/>
  <c r="Q3192" i="1" s="1"/>
  <c r="N3193" i="1"/>
  <c r="Q3193" i="1" s="1"/>
  <c r="N3194" i="1"/>
  <c r="Q3194" i="1" s="1"/>
  <c r="N3195" i="1"/>
  <c r="Q3195" i="1" s="1"/>
  <c r="N3196" i="1"/>
  <c r="Q3196" i="1" s="1"/>
  <c r="N3197" i="1"/>
  <c r="Q3197" i="1" s="1"/>
  <c r="N3198" i="1"/>
  <c r="Q3198" i="1" s="1"/>
  <c r="N3199" i="1"/>
  <c r="Q3199" i="1" s="1"/>
  <c r="N3200" i="1"/>
  <c r="Q3200" i="1" s="1"/>
  <c r="N3201" i="1"/>
  <c r="Q3201" i="1" s="1"/>
  <c r="N3202" i="1"/>
  <c r="Q3202" i="1" s="1"/>
  <c r="N3203" i="1"/>
  <c r="Q3203" i="1" s="1"/>
  <c r="N3204" i="1"/>
  <c r="Q3204" i="1" s="1"/>
  <c r="N3205" i="1"/>
  <c r="Q3205" i="1" s="1"/>
  <c r="N3206" i="1"/>
  <c r="Q3206" i="1" s="1"/>
  <c r="N3207" i="1"/>
  <c r="Q3207" i="1" s="1"/>
  <c r="N3208" i="1"/>
  <c r="Q3208" i="1" s="1"/>
  <c r="N3209" i="1"/>
  <c r="Q3209" i="1" s="1"/>
  <c r="N3210" i="1"/>
  <c r="Q3210" i="1" s="1"/>
  <c r="N3211" i="1"/>
  <c r="Q3211" i="1" s="1"/>
  <c r="N3212" i="1"/>
  <c r="Q3212" i="1" s="1"/>
  <c r="N3213" i="1"/>
  <c r="Q3213" i="1" s="1"/>
  <c r="N3214" i="1"/>
  <c r="Q3214" i="1" s="1"/>
  <c r="N3215" i="1"/>
  <c r="Q3215" i="1" s="1"/>
  <c r="N3216" i="1"/>
  <c r="Q3216" i="1" s="1"/>
  <c r="N3217" i="1"/>
  <c r="Q3217" i="1" s="1"/>
  <c r="N3218" i="1"/>
  <c r="Q3218" i="1" s="1"/>
  <c r="N3219" i="1"/>
  <c r="Q3219" i="1" s="1"/>
  <c r="N3220" i="1"/>
  <c r="Q3220" i="1" s="1"/>
  <c r="N3221" i="1"/>
  <c r="Q3221" i="1" s="1"/>
  <c r="N3222" i="1"/>
  <c r="Q3222" i="1" s="1"/>
  <c r="N3223" i="1"/>
  <c r="Q3223" i="1" s="1"/>
  <c r="N3224" i="1"/>
  <c r="Q3224" i="1" s="1"/>
  <c r="N3225" i="1"/>
  <c r="Q3225" i="1" s="1"/>
  <c r="N3226" i="1"/>
  <c r="Q3226" i="1" s="1"/>
  <c r="N3227" i="1"/>
  <c r="Q3227" i="1" s="1"/>
  <c r="N3228" i="1"/>
  <c r="Q3228" i="1" s="1"/>
  <c r="N3229" i="1"/>
  <c r="Q3229" i="1" s="1"/>
  <c r="N3230" i="1"/>
  <c r="Q3230" i="1" s="1"/>
  <c r="N3231" i="1"/>
  <c r="Q3231" i="1" s="1"/>
  <c r="N3232" i="1"/>
  <c r="Q3232" i="1" s="1"/>
  <c r="N3233" i="1"/>
  <c r="Q3233" i="1" s="1"/>
  <c r="N3234" i="1"/>
  <c r="Q3234" i="1" s="1"/>
  <c r="N3235" i="1"/>
  <c r="Q3235" i="1" s="1"/>
  <c r="N3236" i="1"/>
  <c r="Q3236" i="1" s="1"/>
  <c r="N3237" i="1"/>
  <c r="Q3237" i="1" s="1"/>
  <c r="N3238" i="1"/>
  <c r="Q3238" i="1" s="1"/>
  <c r="N3239" i="1"/>
  <c r="Q3239" i="1" s="1"/>
  <c r="N3240" i="1"/>
  <c r="Q3240" i="1" s="1"/>
  <c r="N3241" i="1"/>
  <c r="Q3241" i="1" s="1"/>
  <c r="N3242" i="1"/>
  <c r="Q3242" i="1" s="1"/>
  <c r="N3243" i="1"/>
  <c r="Q3243" i="1" s="1"/>
  <c r="N3244" i="1"/>
  <c r="Q3244" i="1" s="1"/>
  <c r="N3245" i="1"/>
  <c r="Q3245" i="1" s="1"/>
  <c r="N3246" i="1"/>
  <c r="Q3246" i="1" s="1"/>
  <c r="N3247" i="1"/>
  <c r="Q3247" i="1" s="1"/>
  <c r="N3248" i="1"/>
  <c r="Q3248" i="1" s="1"/>
  <c r="N3249" i="1"/>
  <c r="Q3249" i="1" s="1"/>
  <c r="N3250" i="1"/>
  <c r="Q3250" i="1" s="1"/>
  <c r="N3251" i="1"/>
  <c r="Q3251" i="1" s="1"/>
  <c r="N3252" i="1"/>
  <c r="Q3252" i="1" s="1"/>
  <c r="N3253" i="1"/>
  <c r="Q3253" i="1" s="1"/>
  <c r="N3254" i="1"/>
  <c r="Q3254" i="1" s="1"/>
  <c r="N3255" i="1"/>
  <c r="Q3255" i="1" s="1"/>
  <c r="N3256" i="1"/>
  <c r="Q3256" i="1" s="1"/>
  <c r="N3257" i="1"/>
  <c r="Q3257" i="1" s="1"/>
  <c r="N3258" i="1"/>
  <c r="Q3258" i="1" s="1"/>
  <c r="N3259" i="1"/>
  <c r="Q3259" i="1" s="1"/>
  <c r="N3260" i="1"/>
  <c r="Q3260" i="1" s="1"/>
  <c r="N3261" i="1"/>
  <c r="Q3261" i="1" s="1"/>
  <c r="N3262" i="1"/>
  <c r="Q3262" i="1" s="1"/>
  <c r="N3263" i="1"/>
  <c r="Q3263" i="1" s="1"/>
  <c r="N3264" i="1"/>
  <c r="Q3264" i="1" s="1"/>
  <c r="N3265" i="1"/>
  <c r="Q3265" i="1" s="1"/>
  <c r="N3266" i="1"/>
  <c r="Q3266" i="1" s="1"/>
  <c r="N3267" i="1"/>
  <c r="Q3267" i="1" s="1"/>
  <c r="N3268" i="1"/>
  <c r="Q3268" i="1" s="1"/>
  <c r="N3269" i="1"/>
  <c r="Q3269" i="1" s="1"/>
  <c r="N3270" i="1"/>
  <c r="Q3270" i="1" s="1"/>
  <c r="N3271" i="1"/>
  <c r="Q3271" i="1" s="1"/>
  <c r="N3272" i="1"/>
  <c r="Q3272" i="1" s="1"/>
  <c r="N3273" i="1"/>
  <c r="Q3273" i="1" s="1"/>
  <c r="N3274" i="1"/>
  <c r="Q3274" i="1" s="1"/>
  <c r="N3275" i="1"/>
  <c r="Q3275" i="1" s="1"/>
  <c r="N3276" i="1"/>
  <c r="Q3276" i="1" s="1"/>
  <c r="N3277" i="1"/>
  <c r="Q3277" i="1" s="1"/>
  <c r="N3278" i="1"/>
  <c r="Q3278" i="1" s="1"/>
  <c r="N3279" i="1"/>
  <c r="Q3279" i="1" s="1"/>
  <c r="N3280" i="1"/>
  <c r="Q3280" i="1" s="1"/>
  <c r="N3281" i="1"/>
  <c r="Q3281" i="1" s="1"/>
  <c r="N3282" i="1"/>
  <c r="Q3282" i="1" s="1"/>
  <c r="N3283" i="1"/>
  <c r="Q3283" i="1" s="1"/>
  <c r="N3284" i="1"/>
  <c r="Q3284" i="1" s="1"/>
  <c r="N3285" i="1"/>
  <c r="Q3285" i="1" s="1"/>
  <c r="N3286" i="1"/>
  <c r="Q3286" i="1" s="1"/>
  <c r="N3287" i="1"/>
  <c r="Q3287" i="1" s="1"/>
  <c r="N3288" i="1"/>
  <c r="Q3288" i="1" s="1"/>
  <c r="N3289" i="1"/>
  <c r="Q3289" i="1" s="1"/>
  <c r="N3290" i="1"/>
  <c r="Q3290" i="1" s="1"/>
  <c r="N3291" i="1"/>
  <c r="Q3291" i="1" s="1"/>
  <c r="N3292" i="1"/>
  <c r="Q3292" i="1" s="1"/>
  <c r="N3293" i="1"/>
  <c r="Q3293" i="1" s="1"/>
  <c r="N3294" i="1"/>
  <c r="Q3294" i="1" s="1"/>
  <c r="N3295" i="1"/>
  <c r="Q3295" i="1" s="1"/>
  <c r="N3296" i="1"/>
  <c r="Q3296" i="1" s="1"/>
  <c r="N3297" i="1"/>
  <c r="Q3297" i="1" s="1"/>
  <c r="N3298" i="1"/>
  <c r="Q3298" i="1" s="1"/>
  <c r="N3299" i="1"/>
  <c r="Q3299" i="1" s="1"/>
  <c r="N3300" i="1"/>
  <c r="Q3300" i="1" s="1"/>
  <c r="N3301" i="1"/>
  <c r="Q3301" i="1" s="1"/>
  <c r="N3302" i="1"/>
  <c r="Q3302" i="1" s="1"/>
  <c r="N3303" i="1"/>
  <c r="Q3303" i="1" s="1"/>
  <c r="N3304" i="1"/>
  <c r="Q3304" i="1" s="1"/>
  <c r="N3305" i="1"/>
  <c r="Q3305" i="1" s="1"/>
  <c r="N3306" i="1"/>
  <c r="Q3306" i="1" s="1"/>
  <c r="N3307" i="1"/>
  <c r="Q3307" i="1" s="1"/>
  <c r="N3308" i="1"/>
  <c r="Q3308" i="1" s="1"/>
  <c r="N3309" i="1"/>
  <c r="Q3309" i="1" s="1"/>
  <c r="N3310" i="1"/>
  <c r="Q3310" i="1" s="1"/>
  <c r="N3311" i="1"/>
  <c r="Q3311" i="1" s="1"/>
  <c r="N3312" i="1"/>
  <c r="Q3312" i="1" s="1"/>
  <c r="N3313" i="1"/>
  <c r="Q3313" i="1" s="1"/>
  <c r="N3314" i="1"/>
  <c r="Q3314" i="1" s="1"/>
  <c r="N3315" i="1"/>
  <c r="Q3315" i="1" s="1"/>
  <c r="N3316" i="1"/>
  <c r="Q3316" i="1" s="1"/>
  <c r="N3317" i="1"/>
  <c r="Q3317" i="1" s="1"/>
  <c r="N3318" i="1"/>
  <c r="Q3318" i="1" s="1"/>
  <c r="N3319" i="1"/>
  <c r="Q3319" i="1" s="1"/>
  <c r="N3320" i="1"/>
  <c r="Q3320" i="1" s="1"/>
  <c r="N3321" i="1"/>
  <c r="Q3321" i="1" s="1"/>
  <c r="N3322" i="1"/>
  <c r="Q3322" i="1" s="1"/>
  <c r="N3323" i="1"/>
  <c r="Q3323" i="1" s="1"/>
  <c r="N3324" i="1"/>
  <c r="Q3324" i="1" s="1"/>
  <c r="N3325" i="1"/>
  <c r="Q3325" i="1" s="1"/>
  <c r="N3326" i="1"/>
  <c r="Q3326" i="1" s="1"/>
  <c r="N3327" i="1"/>
  <c r="Q3327" i="1" s="1"/>
  <c r="N3328" i="1"/>
  <c r="Q3328" i="1" s="1"/>
  <c r="N3329" i="1"/>
  <c r="Q3329" i="1" s="1"/>
  <c r="N3330" i="1"/>
  <c r="Q3330" i="1" s="1"/>
  <c r="N3331" i="1"/>
  <c r="Q3331" i="1" s="1"/>
  <c r="N3332" i="1"/>
  <c r="Q3332" i="1" s="1"/>
  <c r="N3333" i="1"/>
  <c r="Q3333" i="1" s="1"/>
  <c r="N3334" i="1"/>
  <c r="Q3334" i="1" s="1"/>
  <c r="N3335" i="1"/>
  <c r="Q3335" i="1" s="1"/>
  <c r="N3336" i="1"/>
  <c r="Q3336" i="1" s="1"/>
  <c r="N3337" i="1"/>
  <c r="Q3337" i="1" s="1"/>
  <c r="N3338" i="1"/>
  <c r="Q3338" i="1" s="1"/>
  <c r="N3339" i="1"/>
  <c r="Q3339" i="1" s="1"/>
  <c r="N3340" i="1"/>
  <c r="Q3340" i="1" s="1"/>
  <c r="N3341" i="1"/>
  <c r="Q3341" i="1" s="1"/>
  <c r="N3342" i="1"/>
  <c r="Q3342" i="1" s="1"/>
  <c r="N3343" i="1"/>
  <c r="Q3343" i="1" s="1"/>
  <c r="N3344" i="1"/>
  <c r="Q3344" i="1" s="1"/>
  <c r="N3345" i="1"/>
  <c r="Q3345" i="1" s="1"/>
  <c r="N3346" i="1"/>
  <c r="Q3346" i="1" s="1"/>
  <c r="N3347" i="1"/>
  <c r="Q3347" i="1" s="1"/>
  <c r="N3348" i="1"/>
  <c r="Q3348" i="1" s="1"/>
  <c r="N3349" i="1"/>
  <c r="Q3349" i="1" s="1"/>
  <c r="N3350" i="1"/>
  <c r="Q3350" i="1" s="1"/>
  <c r="N3351" i="1"/>
  <c r="Q3351" i="1" s="1"/>
  <c r="N3352" i="1"/>
  <c r="Q3352" i="1" s="1"/>
  <c r="N3353" i="1"/>
  <c r="Q3353" i="1" s="1"/>
  <c r="N3354" i="1"/>
  <c r="Q3354" i="1" s="1"/>
  <c r="N3355" i="1"/>
  <c r="Q3355" i="1" s="1"/>
  <c r="N3356" i="1"/>
  <c r="Q3356" i="1" s="1"/>
  <c r="N3357" i="1"/>
  <c r="Q3357" i="1" s="1"/>
  <c r="N3358" i="1"/>
  <c r="Q3358" i="1" s="1"/>
  <c r="N3359" i="1"/>
  <c r="Q3359" i="1" s="1"/>
  <c r="N3360" i="1"/>
  <c r="Q3360" i="1" s="1"/>
  <c r="N3361" i="1"/>
  <c r="Q3361" i="1" s="1"/>
  <c r="N3362" i="1"/>
  <c r="Q3362" i="1" s="1"/>
  <c r="N3363" i="1"/>
  <c r="Q3363" i="1" s="1"/>
  <c r="N3364" i="1"/>
  <c r="Q3364" i="1" s="1"/>
  <c r="N3365" i="1"/>
  <c r="Q3365" i="1" s="1"/>
  <c r="N3366" i="1"/>
  <c r="Q3366" i="1" s="1"/>
  <c r="N3367" i="1"/>
  <c r="Q3367" i="1" s="1"/>
  <c r="N3368" i="1"/>
  <c r="Q3368" i="1" s="1"/>
  <c r="N3369" i="1"/>
  <c r="Q3369" i="1" s="1"/>
  <c r="N3370" i="1"/>
  <c r="Q3370" i="1" s="1"/>
  <c r="N3371" i="1"/>
  <c r="Q3371" i="1" s="1"/>
  <c r="N3372" i="1"/>
  <c r="Q3372" i="1" s="1"/>
  <c r="N3373" i="1"/>
  <c r="Q3373" i="1" s="1"/>
  <c r="N3374" i="1"/>
  <c r="Q3374" i="1" s="1"/>
  <c r="N3375" i="1"/>
  <c r="Q3375" i="1" s="1"/>
  <c r="N3376" i="1"/>
  <c r="Q3376" i="1" s="1"/>
  <c r="N3377" i="1"/>
  <c r="Q3377" i="1" s="1"/>
  <c r="N3378" i="1"/>
  <c r="Q3378" i="1" s="1"/>
  <c r="N3379" i="1"/>
  <c r="Q3379" i="1" s="1"/>
  <c r="N3380" i="1"/>
  <c r="Q3380" i="1" s="1"/>
  <c r="N3381" i="1"/>
  <c r="Q3381" i="1" s="1"/>
  <c r="N3382" i="1"/>
  <c r="Q3382" i="1" s="1"/>
  <c r="N3383" i="1"/>
  <c r="Q3383" i="1" s="1"/>
  <c r="N3384" i="1"/>
  <c r="Q3384" i="1" s="1"/>
  <c r="N3385" i="1"/>
  <c r="Q3385" i="1" s="1"/>
  <c r="N3386" i="1"/>
  <c r="Q3386" i="1" s="1"/>
  <c r="N3387" i="1"/>
  <c r="Q3387" i="1" s="1"/>
  <c r="N3388" i="1"/>
  <c r="Q3388" i="1" s="1"/>
  <c r="N3389" i="1"/>
  <c r="Q3389" i="1" s="1"/>
  <c r="N3390" i="1"/>
  <c r="Q3390" i="1" s="1"/>
  <c r="N3391" i="1"/>
  <c r="Q3391" i="1" s="1"/>
  <c r="N3392" i="1"/>
  <c r="Q3392" i="1" s="1"/>
  <c r="N3393" i="1"/>
  <c r="Q3393" i="1" s="1"/>
  <c r="N3394" i="1"/>
  <c r="Q3394" i="1" s="1"/>
  <c r="N3395" i="1"/>
  <c r="Q3395" i="1" s="1"/>
  <c r="N3396" i="1"/>
  <c r="Q3396" i="1" s="1"/>
  <c r="N3397" i="1"/>
  <c r="Q3397" i="1" s="1"/>
  <c r="N3398" i="1"/>
  <c r="Q3398" i="1" s="1"/>
  <c r="N3399" i="1"/>
  <c r="Q3399" i="1" s="1"/>
  <c r="N3400" i="1"/>
  <c r="Q3400" i="1" s="1"/>
  <c r="N3401" i="1"/>
  <c r="Q3401" i="1" s="1"/>
  <c r="N3402" i="1"/>
  <c r="Q3402" i="1" s="1"/>
  <c r="N3403" i="1"/>
  <c r="Q3403" i="1" s="1"/>
  <c r="N3404" i="1"/>
  <c r="Q3404" i="1" s="1"/>
  <c r="N3405" i="1"/>
  <c r="Q3405" i="1" s="1"/>
  <c r="N3406" i="1"/>
  <c r="Q3406" i="1" s="1"/>
  <c r="N3407" i="1"/>
  <c r="Q3407" i="1" s="1"/>
  <c r="N3408" i="1"/>
  <c r="Q3408" i="1" s="1"/>
  <c r="N3409" i="1"/>
  <c r="Q3409" i="1" s="1"/>
  <c r="N3410" i="1"/>
  <c r="Q3410" i="1" s="1"/>
  <c r="N3411" i="1"/>
  <c r="Q3411" i="1" s="1"/>
  <c r="N3412" i="1"/>
  <c r="Q3412" i="1" s="1"/>
  <c r="N3413" i="1"/>
  <c r="Q3413" i="1" s="1"/>
  <c r="N3414" i="1"/>
  <c r="Q3414" i="1" s="1"/>
  <c r="N3415" i="1"/>
  <c r="Q3415" i="1" s="1"/>
  <c r="N3416" i="1"/>
  <c r="Q3416" i="1" s="1"/>
  <c r="N3417" i="1"/>
  <c r="Q3417" i="1" s="1"/>
  <c r="N3418" i="1"/>
  <c r="Q3418" i="1" s="1"/>
  <c r="N3419" i="1"/>
  <c r="Q3419" i="1" s="1"/>
  <c r="N3420" i="1"/>
  <c r="Q3420" i="1" s="1"/>
  <c r="N3421" i="1"/>
  <c r="Q3421" i="1" s="1"/>
  <c r="N3422" i="1"/>
  <c r="Q3422" i="1" s="1"/>
  <c r="N3423" i="1"/>
  <c r="Q3423" i="1" s="1"/>
  <c r="N3424" i="1"/>
  <c r="Q3424" i="1" s="1"/>
  <c r="N3425" i="1"/>
  <c r="Q3425" i="1" s="1"/>
  <c r="N3426" i="1"/>
  <c r="Q3426" i="1" s="1"/>
  <c r="N3427" i="1"/>
  <c r="Q3427" i="1" s="1"/>
  <c r="N3428" i="1"/>
  <c r="Q3428" i="1" s="1"/>
  <c r="N3429" i="1"/>
  <c r="Q3429" i="1" s="1"/>
  <c r="N3430" i="1"/>
  <c r="Q3430" i="1" s="1"/>
  <c r="N3431" i="1"/>
  <c r="Q3431" i="1" s="1"/>
  <c r="N3432" i="1"/>
  <c r="Q3432" i="1" s="1"/>
  <c r="N3433" i="1"/>
  <c r="Q3433" i="1" s="1"/>
  <c r="N3434" i="1"/>
  <c r="Q3434" i="1" s="1"/>
  <c r="N3435" i="1"/>
  <c r="Q3435" i="1" s="1"/>
  <c r="N3436" i="1"/>
  <c r="Q3436" i="1" s="1"/>
  <c r="N3437" i="1"/>
  <c r="Q3437" i="1" s="1"/>
  <c r="N3438" i="1"/>
  <c r="Q3438" i="1" s="1"/>
  <c r="N3439" i="1"/>
  <c r="Q3439" i="1" s="1"/>
  <c r="N3440" i="1"/>
  <c r="Q3440" i="1" s="1"/>
  <c r="N3441" i="1"/>
  <c r="Q3441" i="1" s="1"/>
  <c r="N3442" i="1"/>
  <c r="Q3442" i="1" s="1"/>
  <c r="N3443" i="1"/>
  <c r="Q3443" i="1" s="1"/>
  <c r="N3444" i="1"/>
  <c r="Q3444" i="1" s="1"/>
  <c r="N3445" i="1"/>
  <c r="Q3445" i="1" s="1"/>
  <c r="N3446" i="1"/>
  <c r="Q3446" i="1" s="1"/>
  <c r="N3447" i="1"/>
  <c r="Q3447" i="1" s="1"/>
  <c r="N3448" i="1"/>
  <c r="Q3448" i="1" s="1"/>
  <c r="N3449" i="1"/>
  <c r="Q3449" i="1" s="1"/>
  <c r="N3450" i="1"/>
  <c r="Q3450" i="1" s="1"/>
  <c r="N3451" i="1"/>
  <c r="Q3451" i="1" s="1"/>
  <c r="N3452" i="1"/>
  <c r="Q3452" i="1" s="1"/>
  <c r="N3453" i="1"/>
  <c r="Q3453" i="1" s="1"/>
  <c r="N3454" i="1"/>
  <c r="Q3454" i="1" s="1"/>
  <c r="N3455" i="1"/>
  <c r="Q3455" i="1" s="1"/>
  <c r="N3456" i="1"/>
  <c r="Q3456" i="1" s="1"/>
  <c r="N3457" i="1"/>
  <c r="Q3457" i="1" s="1"/>
  <c r="N3458" i="1"/>
  <c r="Q3458" i="1" s="1"/>
  <c r="N3459" i="1"/>
  <c r="Q3459" i="1" s="1"/>
  <c r="N3460" i="1"/>
  <c r="Q3460" i="1" s="1"/>
  <c r="N3461" i="1"/>
  <c r="Q3461" i="1" s="1"/>
  <c r="N3462" i="1"/>
  <c r="Q3462" i="1" s="1"/>
  <c r="N3463" i="1"/>
  <c r="Q3463" i="1" s="1"/>
  <c r="N3464" i="1"/>
  <c r="Q3464" i="1" s="1"/>
  <c r="N3465" i="1"/>
  <c r="Q3465" i="1" s="1"/>
  <c r="N3466" i="1"/>
  <c r="Q3466" i="1" s="1"/>
  <c r="N3467" i="1"/>
  <c r="Q3467" i="1" s="1"/>
  <c r="N3468" i="1"/>
  <c r="Q3468" i="1" s="1"/>
  <c r="N3469" i="1"/>
  <c r="Q3469" i="1" s="1"/>
  <c r="N3470" i="1"/>
  <c r="Q3470" i="1" s="1"/>
  <c r="N3471" i="1"/>
  <c r="Q3471" i="1" s="1"/>
  <c r="N3472" i="1"/>
  <c r="Q3472" i="1" s="1"/>
  <c r="N3473" i="1"/>
  <c r="Q3473" i="1" s="1"/>
  <c r="N3474" i="1"/>
  <c r="Q3474" i="1" s="1"/>
  <c r="N3475" i="1"/>
  <c r="Q3475" i="1" s="1"/>
  <c r="N3476" i="1"/>
  <c r="Q3476" i="1" s="1"/>
  <c r="N3477" i="1"/>
  <c r="Q3477" i="1" s="1"/>
  <c r="N3478" i="1"/>
  <c r="Q3478" i="1" s="1"/>
  <c r="N3479" i="1"/>
  <c r="Q3479" i="1" s="1"/>
  <c r="N3480" i="1"/>
  <c r="Q3480" i="1" s="1"/>
  <c r="N3481" i="1"/>
  <c r="Q3481" i="1" s="1"/>
  <c r="N3482" i="1"/>
  <c r="Q3482" i="1" s="1"/>
  <c r="N3483" i="1"/>
  <c r="Q3483" i="1" s="1"/>
  <c r="N3484" i="1"/>
  <c r="Q3484" i="1" s="1"/>
  <c r="N3485" i="1"/>
  <c r="Q3485" i="1" s="1"/>
  <c r="N3486" i="1"/>
  <c r="Q3486" i="1" s="1"/>
  <c r="N3487" i="1"/>
  <c r="Q3487" i="1" s="1"/>
  <c r="N3488" i="1"/>
  <c r="Q3488" i="1" s="1"/>
  <c r="N3489" i="1"/>
  <c r="Q3489" i="1" s="1"/>
  <c r="N3490" i="1"/>
  <c r="Q3490" i="1" s="1"/>
  <c r="N3491" i="1"/>
  <c r="Q3491" i="1" s="1"/>
  <c r="N3492" i="1"/>
  <c r="Q3492" i="1" s="1"/>
  <c r="N3493" i="1"/>
  <c r="Q3493" i="1" s="1"/>
  <c r="N3494" i="1"/>
  <c r="Q3494" i="1" s="1"/>
  <c r="N3495" i="1"/>
  <c r="Q3495" i="1" s="1"/>
  <c r="N3496" i="1"/>
  <c r="Q3496" i="1" s="1"/>
  <c r="N3497" i="1"/>
  <c r="Q3497" i="1" s="1"/>
  <c r="N3498" i="1"/>
  <c r="Q3498" i="1" s="1"/>
  <c r="N3499" i="1"/>
  <c r="Q3499" i="1" s="1"/>
  <c r="N3500" i="1"/>
  <c r="Q3500" i="1" s="1"/>
  <c r="N3501" i="1"/>
  <c r="Q3501" i="1" s="1"/>
  <c r="N3502" i="1"/>
  <c r="Q3502" i="1" s="1"/>
  <c r="N3503" i="1"/>
  <c r="Q3503" i="1" s="1"/>
  <c r="N3504" i="1"/>
  <c r="Q3504" i="1" s="1"/>
  <c r="N3505" i="1"/>
  <c r="Q3505" i="1" s="1"/>
  <c r="N3506" i="1"/>
  <c r="Q3506" i="1" s="1"/>
  <c r="N3507" i="1"/>
  <c r="Q3507" i="1" s="1"/>
  <c r="N3508" i="1"/>
  <c r="Q3508" i="1" s="1"/>
  <c r="N3509" i="1"/>
  <c r="Q3509" i="1" s="1"/>
  <c r="N3510" i="1"/>
  <c r="Q3510" i="1" s="1"/>
  <c r="N3511" i="1"/>
  <c r="Q3511" i="1" s="1"/>
  <c r="N3512" i="1"/>
  <c r="Q3512" i="1" s="1"/>
  <c r="N3513" i="1"/>
  <c r="Q3513" i="1" s="1"/>
  <c r="N3514" i="1"/>
  <c r="Q3514" i="1" s="1"/>
  <c r="N3515" i="1"/>
  <c r="Q3515" i="1" s="1"/>
  <c r="N3516" i="1"/>
  <c r="Q3516" i="1" s="1"/>
  <c r="N3517" i="1"/>
  <c r="Q3517" i="1" s="1"/>
  <c r="N3518" i="1"/>
  <c r="Q3518" i="1" s="1"/>
  <c r="N3519" i="1"/>
  <c r="Q3519" i="1" s="1"/>
  <c r="N3520" i="1"/>
  <c r="Q3520" i="1" s="1"/>
  <c r="N3521" i="1"/>
  <c r="Q3521" i="1" s="1"/>
  <c r="N3522" i="1"/>
  <c r="Q3522" i="1" s="1"/>
  <c r="N3523" i="1"/>
  <c r="Q3523" i="1" s="1"/>
  <c r="N3524" i="1"/>
  <c r="Q3524" i="1" s="1"/>
  <c r="N3525" i="1"/>
  <c r="Q3525" i="1" s="1"/>
  <c r="N3526" i="1"/>
  <c r="Q3526" i="1" s="1"/>
  <c r="N3527" i="1"/>
  <c r="Q3527" i="1" s="1"/>
  <c r="N3528" i="1"/>
  <c r="Q3528" i="1" s="1"/>
  <c r="N3529" i="1"/>
  <c r="Q3529" i="1" s="1"/>
  <c r="N3530" i="1"/>
  <c r="Q3530" i="1" s="1"/>
  <c r="N3531" i="1"/>
  <c r="Q3531" i="1" s="1"/>
  <c r="N3532" i="1"/>
  <c r="Q3532" i="1" s="1"/>
  <c r="N3533" i="1"/>
  <c r="Q3533" i="1" s="1"/>
  <c r="N3534" i="1"/>
  <c r="Q3534" i="1" s="1"/>
  <c r="N3535" i="1"/>
  <c r="Q3535" i="1" s="1"/>
  <c r="N3536" i="1"/>
  <c r="Q3536" i="1" s="1"/>
  <c r="N3537" i="1"/>
  <c r="Q3537" i="1" s="1"/>
  <c r="N3538" i="1"/>
  <c r="Q3538" i="1" s="1"/>
  <c r="N3539" i="1"/>
  <c r="Q3539" i="1" s="1"/>
  <c r="N3540" i="1"/>
  <c r="Q3540" i="1" s="1"/>
  <c r="N3541" i="1"/>
  <c r="Q3541" i="1" s="1"/>
  <c r="N3542" i="1"/>
  <c r="Q3542" i="1" s="1"/>
  <c r="N3543" i="1"/>
  <c r="Q3543" i="1" s="1"/>
  <c r="N3544" i="1"/>
  <c r="Q3544" i="1" s="1"/>
  <c r="N3545" i="1"/>
  <c r="Q3545" i="1" s="1"/>
  <c r="N3546" i="1"/>
  <c r="Q3546" i="1" s="1"/>
  <c r="N3547" i="1"/>
  <c r="Q3547" i="1" s="1"/>
  <c r="N3548" i="1"/>
  <c r="Q3548" i="1" s="1"/>
  <c r="N3549" i="1"/>
  <c r="Q3549" i="1" s="1"/>
  <c r="N3550" i="1"/>
  <c r="Q3550" i="1" s="1"/>
  <c r="N3551" i="1"/>
  <c r="Q3551" i="1" s="1"/>
  <c r="N3552" i="1"/>
  <c r="Q3552" i="1" s="1"/>
  <c r="N3553" i="1"/>
  <c r="Q3553" i="1" s="1"/>
  <c r="N3554" i="1"/>
  <c r="Q3554" i="1" s="1"/>
  <c r="N3555" i="1"/>
  <c r="Q3555" i="1" s="1"/>
  <c r="N3556" i="1"/>
  <c r="Q3556" i="1" s="1"/>
  <c r="N3557" i="1"/>
  <c r="Q3557" i="1" s="1"/>
  <c r="N3558" i="1"/>
  <c r="Q3558" i="1" s="1"/>
  <c r="N3559" i="1"/>
  <c r="Q3559" i="1" s="1"/>
  <c r="N3560" i="1"/>
  <c r="Q3560" i="1" s="1"/>
  <c r="N3561" i="1"/>
  <c r="Q3561" i="1" s="1"/>
  <c r="N3562" i="1"/>
  <c r="Q3562" i="1" s="1"/>
  <c r="N3563" i="1"/>
  <c r="Q3563" i="1" s="1"/>
  <c r="N3564" i="1"/>
  <c r="Q3564" i="1" s="1"/>
  <c r="N3565" i="1"/>
  <c r="Q3565" i="1" s="1"/>
  <c r="N3566" i="1"/>
  <c r="Q3566" i="1" s="1"/>
  <c r="N3567" i="1"/>
  <c r="Q3567" i="1" s="1"/>
  <c r="N3568" i="1"/>
  <c r="Q3568" i="1" s="1"/>
  <c r="N3569" i="1"/>
  <c r="Q3569" i="1" s="1"/>
  <c r="N3570" i="1"/>
  <c r="Q3570" i="1" s="1"/>
  <c r="N3571" i="1"/>
  <c r="Q3571" i="1" s="1"/>
  <c r="N3572" i="1"/>
  <c r="Q3572" i="1" s="1"/>
  <c r="N3573" i="1"/>
  <c r="Q3573" i="1" s="1"/>
  <c r="N3574" i="1"/>
  <c r="Q3574" i="1" s="1"/>
  <c r="N3575" i="1"/>
  <c r="Q3575" i="1" s="1"/>
  <c r="N3576" i="1"/>
  <c r="Q3576" i="1" s="1"/>
  <c r="N3577" i="1"/>
  <c r="Q3577" i="1" s="1"/>
  <c r="N3578" i="1"/>
  <c r="Q3578" i="1" s="1"/>
  <c r="N3579" i="1"/>
  <c r="Q3579" i="1" s="1"/>
  <c r="N3580" i="1"/>
  <c r="Q3580" i="1" s="1"/>
  <c r="N3581" i="1"/>
  <c r="Q3581" i="1" s="1"/>
  <c r="N3582" i="1"/>
  <c r="Q3582" i="1" s="1"/>
  <c r="N3583" i="1"/>
  <c r="Q3583" i="1" s="1"/>
  <c r="N3584" i="1"/>
  <c r="Q3584" i="1" s="1"/>
  <c r="N3585" i="1"/>
  <c r="Q3585" i="1" s="1"/>
  <c r="N3586" i="1"/>
  <c r="Q3586" i="1" s="1"/>
  <c r="N3587" i="1"/>
  <c r="Q3587" i="1" s="1"/>
  <c r="N3588" i="1"/>
  <c r="Q3588" i="1" s="1"/>
  <c r="N3589" i="1"/>
  <c r="Q3589" i="1" s="1"/>
  <c r="N3590" i="1"/>
  <c r="Q3590" i="1" s="1"/>
  <c r="N3591" i="1"/>
  <c r="Q3591" i="1" s="1"/>
  <c r="N3592" i="1"/>
  <c r="Q3592" i="1" s="1"/>
  <c r="N3593" i="1"/>
  <c r="Q3593" i="1" s="1"/>
  <c r="N3594" i="1"/>
  <c r="Q3594" i="1" s="1"/>
  <c r="N3595" i="1"/>
  <c r="Q3595" i="1" s="1"/>
  <c r="N3596" i="1"/>
  <c r="Q3596" i="1" s="1"/>
  <c r="N3597" i="1"/>
  <c r="Q3597" i="1" s="1"/>
  <c r="N3598" i="1"/>
  <c r="Q3598" i="1" s="1"/>
  <c r="N3599" i="1"/>
  <c r="Q3599" i="1" s="1"/>
  <c r="N3600" i="1"/>
  <c r="Q3600" i="1" s="1"/>
  <c r="N3601" i="1"/>
  <c r="Q3601" i="1" s="1"/>
  <c r="N3602" i="1"/>
  <c r="Q3602" i="1" s="1"/>
  <c r="N3603" i="1"/>
  <c r="Q3603" i="1" s="1"/>
  <c r="N3604" i="1"/>
  <c r="Q3604" i="1" s="1"/>
  <c r="N3605" i="1"/>
  <c r="Q3605" i="1" s="1"/>
  <c r="N3606" i="1"/>
  <c r="Q3606" i="1" s="1"/>
  <c r="N3607" i="1"/>
  <c r="Q3607" i="1" s="1"/>
  <c r="N3608" i="1"/>
  <c r="Q3608" i="1" s="1"/>
  <c r="N3609" i="1"/>
  <c r="Q3609" i="1" s="1"/>
  <c r="N3610" i="1"/>
  <c r="Q3610" i="1" s="1"/>
  <c r="N3611" i="1"/>
  <c r="Q3611" i="1" s="1"/>
  <c r="N3612" i="1"/>
  <c r="Q3612" i="1" s="1"/>
  <c r="N3613" i="1"/>
  <c r="Q3613" i="1" s="1"/>
  <c r="N3614" i="1"/>
  <c r="Q3614" i="1" s="1"/>
  <c r="N3615" i="1"/>
  <c r="Q3615" i="1" s="1"/>
  <c r="N3616" i="1"/>
  <c r="Q3616" i="1" s="1"/>
  <c r="N3617" i="1"/>
  <c r="Q3617" i="1" s="1"/>
  <c r="N3618" i="1"/>
  <c r="Q3618" i="1" s="1"/>
  <c r="N3619" i="1"/>
  <c r="Q3619" i="1" s="1"/>
  <c r="N3620" i="1"/>
  <c r="Q3620" i="1" s="1"/>
  <c r="N3621" i="1"/>
  <c r="Q3621" i="1" s="1"/>
  <c r="N3622" i="1"/>
  <c r="Q3622" i="1" s="1"/>
  <c r="N3623" i="1"/>
  <c r="Q3623" i="1" s="1"/>
  <c r="N3624" i="1"/>
  <c r="Q3624" i="1" s="1"/>
  <c r="N3625" i="1"/>
  <c r="Q3625" i="1" s="1"/>
  <c r="N3626" i="1"/>
  <c r="Q3626" i="1" s="1"/>
  <c r="N3627" i="1"/>
  <c r="Q3627" i="1" s="1"/>
  <c r="N3628" i="1"/>
  <c r="Q3628" i="1" s="1"/>
  <c r="N3629" i="1"/>
  <c r="Q3629" i="1" s="1"/>
  <c r="N3630" i="1"/>
  <c r="Q3630" i="1" s="1"/>
  <c r="N3631" i="1"/>
  <c r="Q3631" i="1" s="1"/>
  <c r="N3632" i="1"/>
  <c r="Q3632" i="1" s="1"/>
  <c r="N3633" i="1"/>
  <c r="Q3633" i="1" s="1"/>
  <c r="N3634" i="1"/>
  <c r="Q3634" i="1" s="1"/>
  <c r="N3635" i="1"/>
  <c r="Q3635" i="1" s="1"/>
  <c r="N3636" i="1"/>
  <c r="Q3636" i="1" s="1"/>
  <c r="N3637" i="1"/>
  <c r="Q3637" i="1" s="1"/>
  <c r="N3638" i="1"/>
  <c r="Q3638" i="1" s="1"/>
  <c r="N3639" i="1"/>
  <c r="Q3639" i="1" s="1"/>
  <c r="N3640" i="1"/>
  <c r="Q3640" i="1" s="1"/>
  <c r="N3641" i="1"/>
  <c r="Q3641" i="1" s="1"/>
  <c r="N3642" i="1"/>
  <c r="Q3642" i="1" s="1"/>
  <c r="N3643" i="1"/>
  <c r="Q3643" i="1" s="1"/>
  <c r="N3644" i="1"/>
  <c r="Q3644" i="1" s="1"/>
  <c r="N3645" i="1"/>
  <c r="Q3645" i="1" s="1"/>
  <c r="N3646" i="1"/>
  <c r="Q3646" i="1" s="1"/>
  <c r="N3647" i="1"/>
  <c r="Q3647" i="1" s="1"/>
  <c r="N3648" i="1"/>
  <c r="Q3648" i="1" s="1"/>
  <c r="N3649" i="1"/>
  <c r="Q3649" i="1" s="1"/>
  <c r="N3650" i="1"/>
  <c r="Q3650" i="1" s="1"/>
  <c r="N3651" i="1"/>
  <c r="Q3651" i="1" s="1"/>
  <c r="N3652" i="1"/>
  <c r="Q3652" i="1" s="1"/>
  <c r="N3653" i="1"/>
  <c r="Q3653" i="1" s="1"/>
  <c r="N3654" i="1"/>
  <c r="Q3654" i="1" s="1"/>
  <c r="N3655" i="1"/>
  <c r="Q3655" i="1" s="1"/>
  <c r="N3656" i="1"/>
  <c r="Q3656" i="1" s="1"/>
  <c r="N3657" i="1"/>
  <c r="Q3657" i="1" s="1"/>
  <c r="N3658" i="1"/>
  <c r="Q3658" i="1" s="1"/>
  <c r="N3659" i="1"/>
  <c r="Q3659" i="1" s="1"/>
  <c r="N3660" i="1"/>
  <c r="Q3660" i="1" s="1"/>
  <c r="N3661" i="1"/>
  <c r="Q3661" i="1" s="1"/>
  <c r="N3662" i="1"/>
  <c r="Q3662" i="1" s="1"/>
  <c r="N3663" i="1"/>
  <c r="Q3663" i="1" s="1"/>
  <c r="N3664" i="1"/>
  <c r="Q3664" i="1" s="1"/>
  <c r="N3665" i="1"/>
  <c r="Q3665" i="1" s="1"/>
  <c r="N3666" i="1"/>
  <c r="Q3666" i="1" s="1"/>
  <c r="N3667" i="1"/>
  <c r="Q3667" i="1" s="1"/>
  <c r="N3668" i="1"/>
  <c r="Q3668" i="1" s="1"/>
  <c r="N3669" i="1"/>
  <c r="Q3669" i="1" s="1"/>
  <c r="N3670" i="1"/>
  <c r="Q3670" i="1" s="1"/>
  <c r="N3671" i="1"/>
  <c r="Q3671" i="1" s="1"/>
  <c r="N3672" i="1"/>
  <c r="Q3672" i="1" s="1"/>
  <c r="N3673" i="1"/>
  <c r="Q3673" i="1" s="1"/>
  <c r="N3674" i="1"/>
  <c r="Q3674" i="1" s="1"/>
  <c r="N3675" i="1"/>
  <c r="Q3675" i="1" s="1"/>
  <c r="N3676" i="1"/>
  <c r="Q3676" i="1" s="1"/>
  <c r="N3677" i="1"/>
  <c r="Q3677" i="1" s="1"/>
  <c r="N3678" i="1"/>
  <c r="Q3678" i="1" s="1"/>
  <c r="N3679" i="1"/>
  <c r="Q3679" i="1" s="1"/>
  <c r="N3680" i="1"/>
  <c r="Q3680" i="1" s="1"/>
  <c r="N3681" i="1"/>
  <c r="Q3681" i="1" s="1"/>
  <c r="N3682" i="1"/>
  <c r="Q3682" i="1" s="1"/>
  <c r="N3683" i="1"/>
  <c r="Q3683" i="1" s="1"/>
  <c r="N3684" i="1"/>
  <c r="Q3684" i="1" s="1"/>
  <c r="N3685" i="1"/>
  <c r="Q3685" i="1" s="1"/>
  <c r="N3686" i="1"/>
  <c r="Q3686" i="1" s="1"/>
  <c r="N3687" i="1"/>
  <c r="Q3687" i="1" s="1"/>
  <c r="N3688" i="1"/>
  <c r="Q3688" i="1" s="1"/>
  <c r="N3689" i="1"/>
  <c r="Q3689" i="1" s="1"/>
  <c r="N3690" i="1"/>
  <c r="Q3690" i="1" s="1"/>
  <c r="N3691" i="1"/>
  <c r="Q3691" i="1" s="1"/>
  <c r="N3692" i="1"/>
  <c r="Q3692" i="1" s="1"/>
  <c r="N3693" i="1"/>
  <c r="Q3693" i="1" s="1"/>
  <c r="N3694" i="1"/>
  <c r="Q3694" i="1" s="1"/>
  <c r="N3695" i="1"/>
  <c r="Q3695" i="1" s="1"/>
  <c r="N3696" i="1"/>
  <c r="Q3696" i="1" s="1"/>
  <c r="N3697" i="1"/>
  <c r="Q3697" i="1" s="1"/>
  <c r="N3698" i="1"/>
  <c r="Q3698" i="1" s="1"/>
  <c r="N3699" i="1"/>
  <c r="Q3699" i="1" s="1"/>
  <c r="N3700" i="1"/>
  <c r="Q3700" i="1" s="1"/>
  <c r="N3701" i="1"/>
  <c r="Q3701" i="1" s="1"/>
  <c r="N3702" i="1"/>
  <c r="Q3702" i="1" s="1"/>
  <c r="N3703" i="1"/>
  <c r="Q3703" i="1" s="1"/>
  <c r="N3704" i="1"/>
  <c r="Q3704" i="1" s="1"/>
  <c r="N3705" i="1"/>
  <c r="Q3705" i="1" s="1"/>
  <c r="N3706" i="1"/>
  <c r="Q3706" i="1" s="1"/>
  <c r="N3707" i="1"/>
  <c r="Q3707" i="1" s="1"/>
  <c r="N3708" i="1"/>
  <c r="Q3708" i="1" s="1"/>
  <c r="N3709" i="1"/>
  <c r="Q3709" i="1" s="1"/>
  <c r="N3710" i="1"/>
  <c r="Q3710" i="1" s="1"/>
  <c r="N3711" i="1"/>
  <c r="Q3711" i="1" s="1"/>
  <c r="N3712" i="1"/>
  <c r="Q3712" i="1" s="1"/>
  <c r="N3713" i="1"/>
  <c r="Q3713" i="1" s="1"/>
  <c r="N3714" i="1"/>
  <c r="Q3714" i="1" s="1"/>
  <c r="N3715" i="1"/>
  <c r="Q3715" i="1" s="1"/>
  <c r="N3716" i="1"/>
  <c r="Q3716" i="1" s="1"/>
  <c r="N3717" i="1"/>
  <c r="Q3717" i="1" s="1"/>
  <c r="N3718" i="1"/>
  <c r="Q3718" i="1" s="1"/>
  <c r="N3719" i="1"/>
  <c r="Q3719" i="1" s="1"/>
  <c r="N3720" i="1"/>
  <c r="Q3720" i="1" s="1"/>
  <c r="N3721" i="1"/>
  <c r="Q3721" i="1" s="1"/>
  <c r="N3722" i="1"/>
  <c r="Q3722" i="1" s="1"/>
  <c r="N3723" i="1"/>
  <c r="Q3723" i="1" s="1"/>
  <c r="N3724" i="1"/>
  <c r="Q3724" i="1" s="1"/>
  <c r="N3725" i="1"/>
  <c r="Q3725" i="1" s="1"/>
  <c r="N3726" i="1"/>
  <c r="Q3726" i="1" s="1"/>
  <c r="N3727" i="1"/>
  <c r="Q3727" i="1" s="1"/>
  <c r="N3728" i="1"/>
  <c r="Q3728" i="1" s="1"/>
  <c r="N3729" i="1"/>
  <c r="Q3729" i="1" s="1"/>
  <c r="N3730" i="1"/>
  <c r="Q3730" i="1" s="1"/>
  <c r="N3731" i="1"/>
  <c r="Q3731" i="1" s="1"/>
  <c r="N3732" i="1"/>
  <c r="Q3732" i="1" s="1"/>
  <c r="N3733" i="1"/>
  <c r="Q3733" i="1" s="1"/>
  <c r="N3734" i="1"/>
  <c r="Q3734" i="1" s="1"/>
  <c r="N3735" i="1"/>
  <c r="Q3735" i="1" s="1"/>
  <c r="N3736" i="1"/>
  <c r="Q3736" i="1" s="1"/>
  <c r="N3737" i="1"/>
  <c r="Q3737" i="1" s="1"/>
  <c r="N3738" i="1"/>
  <c r="Q3738" i="1" s="1"/>
  <c r="N3739" i="1"/>
  <c r="Q3739" i="1" s="1"/>
  <c r="N3740" i="1"/>
  <c r="Q3740" i="1" s="1"/>
  <c r="N3741" i="1"/>
  <c r="Q3741" i="1" s="1"/>
  <c r="N3742" i="1"/>
  <c r="Q3742" i="1" s="1"/>
  <c r="N3743" i="1"/>
  <c r="Q3743" i="1" s="1"/>
  <c r="N3744" i="1"/>
  <c r="Q3744" i="1" s="1"/>
  <c r="N3745" i="1"/>
  <c r="Q3745" i="1" s="1"/>
  <c r="N3746" i="1"/>
  <c r="Q3746" i="1" s="1"/>
  <c r="N3747" i="1"/>
  <c r="Q3747" i="1" s="1"/>
  <c r="N3748" i="1"/>
  <c r="Q3748" i="1" s="1"/>
  <c r="N3749" i="1"/>
  <c r="Q3749" i="1" s="1"/>
  <c r="N3750" i="1"/>
  <c r="Q3750" i="1" s="1"/>
  <c r="N3751" i="1"/>
  <c r="Q3751" i="1" s="1"/>
  <c r="N3752" i="1"/>
  <c r="Q3752" i="1" s="1"/>
  <c r="N3753" i="1"/>
  <c r="Q3753" i="1" s="1"/>
  <c r="N3754" i="1"/>
  <c r="Q3754" i="1" s="1"/>
  <c r="N3755" i="1"/>
  <c r="Q3755" i="1" s="1"/>
  <c r="N3756" i="1"/>
  <c r="Q3756" i="1" s="1"/>
  <c r="N3757" i="1"/>
  <c r="Q3757" i="1" s="1"/>
  <c r="N3758" i="1"/>
  <c r="Q3758" i="1" s="1"/>
  <c r="N3759" i="1"/>
  <c r="Q3759" i="1" s="1"/>
  <c r="N3760" i="1"/>
  <c r="Q3760" i="1" s="1"/>
  <c r="N3761" i="1"/>
  <c r="Q3761" i="1" s="1"/>
  <c r="N3762" i="1"/>
  <c r="Q3762" i="1" s="1"/>
  <c r="N3763" i="1"/>
  <c r="Q3763" i="1" s="1"/>
  <c r="N3764" i="1"/>
  <c r="Q3764" i="1" s="1"/>
  <c r="N3765" i="1"/>
  <c r="Q3765" i="1" s="1"/>
  <c r="N3766" i="1"/>
  <c r="Q3766" i="1" s="1"/>
  <c r="N3767" i="1"/>
  <c r="Q3767" i="1" s="1"/>
  <c r="N3768" i="1"/>
  <c r="Q3768" i="1" s="1"/>
  <c r="N3769" i="1"/>
  <c r="Q3769" i="1" s="1"/>
  <c r="N3770" i="1"/>
  <c r="Q3770" i="1" s="1"/>
  <c r="N3771" i="1"/>
  <c r="Q3771" i="1" s="1"/>
  <c r="N3772" i="1"/>
  <c r="Q3772" i="1" s="1"/>
  <c r="N3773" i="1"/>
  <c r="Q3773" i="1" s="1"/>
  <c r="N3774" i="1"/>
  <c r="Q3774" i="1" s="1"/>
  <c r="N3775" i="1"/>
  <c r="Q3775" i="1" s="1"/>
  <c r="N3776" i="1"/>
  <c r="Q3776" i="1" s="1"/>
  <c r="N3777" i="1"/>
  <c r="Q3777" i="1" s="1"/>
  <c r="N3778" i="1"/>
  <c r="Q3778" i="1" s="1"/>
  <c r="N3779" i="1"/>
  <c r="Q3779" i="1" s="1"/>
  <c r="N3780" i="1"/>
  <c r="Q3780" i="1" s="1"/>
  <c r="N3781" i="1"/>
  <c r="Q3781" i="1" s="1"/>
  <c r="N3782" i="1"/>
  <c r="Q3782" i="1" s="1"/>
  <c r="N3783" i="1"/>
  <c r="Q3783" i="1" s="1"/>
  <c r="N3784" i="1"/>
  <c r="Q3784" i="1" s="1"/>
  <c r="N3785" i="1"/>
  <c r="Q3785" i="1" s="1"/>
  <c r="N3786" i="1"/>
  <c r="Q3786" i="1" s="1"/>
  <c r="N3787" i="1"/>
  <c r="Q3787" i="1" s="1"/>
  <c r="N3788" i="1"/>
  <c r="Q3788" i="1" s="1"/>
  <c r="N3789" i="1"/>
  <c r="Q3789" i="1" s="1"/>
  <c r="N3790" i="1"/>
  <c r="Q3790" i="1" s="1"/>
  <c r="N3791" i="1"/>
  <c r="Q3791" i="1" s="1"/>
  <c r="N3792" i="1"/>
  <c r="Q3792" i="1" s="1"/>
  <c r="N3793" i="1"/>
  <c r="Q3793" i="1" s="1"/>
  <c r="N3794" i="1"/>
  <c r="Q3794" i="1" s="1"/>
  <c r="N3795" i="1"/>
  <c r="Q3795" i="1" s="1"/>
  <c r="N3796" i="1"/>
  <c r="Q3796" i="1" s="1"/>
  <c r="N3797" i="1"/>
  <c r="Q3797" i="1" s="1"/>
  <c r="N3798" i="1"/>
  <c r="Q3798" i="1" s="1"/>
  <c r="N3799" i="1"/>
  <c r="Q3799" i="1" s="1"/>
  <c r="N3800" i="1"/>
  <c r="Q3800" i="1" s="1"/>
  <c r="N3801" i="1"/>
  <c r="Q3801" i="1" s="1"/>
  <c r="N3802" i="1"/>
  <c r="Q3802" i="1" s="1"/>
  <c r="N3803" i="1"/>
  <c r="Q3803" i="1" s="1"/>
  <c r="N3804" i="1"/>
  <c r="Q3804" i="1" s="1"/>
  <c r="N3805" i="1"/>
  <c r="Q3805" i="1" s="1"/>
  <c r="N3806" i="1"/>
  <c r="Q3806" i="1" s="1"/>
  <c r="N3807" i="1"/>
  <c r="Q3807" i="1" s="1"/>
  <c r="N3808" i="1"/>
  <c r="Q3808" i="1" s="1"/>
  <c r="N3809" i="1"/>
  <c r="Q3809" i="1" s="1"/>
  <c r="N3810" i="1"/>
  <c r="Q3810" i="1" s="1"/>
  <c r="N3811" i="1"/>
  <c r="Q3811" i="1" s="1"/>
  <c r="N3812" i="1"/>
  <c r="Q3812" i="1" s="1"/>
  <c r="N3813" i="1"/>
  <c r="Q3813" i="1" s="1"/>
  <c r="N3814" i="1"/>
  <c r="Q3814" i="1" s="1"/>
  <c r="N3815" i="1"/>
  <c r="Q3815" i="1" s="1"/>
  <c r="N3816" i="1"/>
  <c r="Q3816" i="1" s="1"/>
  <c r="N3817" i="1"/>
  <c r="Q3817" i="1" s="1"/>
  <c r="N3818" i="1"/>
  <c r="Q3818" i="1" s="1"/>
  <c r="N3819" i="1"/>
  <c r="Q3819" i="1" s="1"/>
  <c r="N3820" i="1"/>
  <c r="Q3820" i="1" s="1"/>
  <c r="N3821" i="1"/>
  <c r="Q3821" i="1" s="1"/>
  <c r="N3822" i="1"/>
  <c r="Q3822" i="1" s="1"/>
  <c r="N3823" i="1"/>
  <c r="Q3823" i="1" s="1"/>
  <c r="N3824" i="1"/>
  <c r="Q3824" i="1" s="1"/>
  <c r="N3825" i="1"/>
  <c r="Q3825" i="1" s="1"/>
  <c r="N3826" i="1"/>
  <c r="Q3826" i="1" s="1"/>
  <c r="N3827" i="1"/>
  <c r="Q3827" i="1" s="1"/>
  <c r="N3828" i="1"/>
  <c r="Q3828" i="1" s="1"/>
  <c r="N3829" i="1"/>
  <c r="Q3829" i="1" s="1"/>
  <c r="N3830" i="1"/>
  <c r="Q3830" i="1" s="1"/>
  <c r="N3831" i="1"/>
  <c r="Q3831" i="1" s="1"/>
  <c r="N3832" i="1"/>
  <c r="Q3832" i="1" s="1"/>
  <c r="N3833" i="1"/>
  <c r="Q3833" i="1" s="1"/>
  <c r="N3834" i="1"/>
  <c r="Q3834" i="1" s="1"/>
  <c r="N3835" i="1"/>
  <c r="Q3835" i="1" s="1"/>
  <c r="N3836" i="1"/>
  <c r="Q3836" i="1" s="1"/>
  <c r="N3837" i="1"/>
  <c r="Q3837" i="1" s="1"/>
  <c r="N3838" i="1"/>
  <c r="Q3838" i="1" s="1"/>
  <c r="N3839" i="1"/>
  <c r="Q3839" i="1" s="1"/>
  <c r="N3840" i="1"/>
  <c r="Q3840" i="1" s="1"/>
  <c r="N3841" i="1"/>
  <c r="Q3841" i="1" s="1"/>
  <c r="N3842" i="1"/>
  <c r="Q3842" i="1" s="1"/>
  <c r="N3843" i="1"/>
  <c r="Q3843" i="1" s="1"/>
  <c r="N3844" i="1"/>
  <c r="Q3844" i="1" s="1"/>
  <c r="N3845" i="1"/>
  <c r="Q3845" i="1" s="1"/>
  <c r="N3846" i="1"/>
  <c r="Q3846" i="1" s="1"/>
  <c r="N3847" i="1"/>
  <c r="Q3847" i="1" s="1"/>
  <c r="N3848" i="1"/>
  <c r="Q3848" i="1" s="1"/>
  <c r="N3849" i="1"/>
  <c r="Q3849" i="1" s="1"/>
  <c r="N3850" i="1"/>
  <c r="Q3850" i="1" s="1"/>
  <c r="N3851" i="1"/>
  <c r="Q3851" i="1" s="1"/>
  <c r="N3852" i="1"/>
  <c r="Q3852" i="1" s="1"/>
  <c r="N3853" i="1"/>
  <c r="Q3853" i="1" s="1"/>
  <c r="N3854" i="1"/>
  <c r="Q3854" i="1" s="1"/>
  <c r="N3855" i="1"/>
  <c r="Q3855" i="1" s="1"/>
  <c r="N3856" i="1"/>
  <c r="Q3856" i="1" s="1"/>
  <c r="N3857" i="1"/>
  <c r="Q3857" i="1" s="1"/>
  <c r="N3858" i="1"/>
  <c r="Q3858" i="1" s="1"/>
  <c r="N3859" i="1"/>
  <c r="Q3859" i="1" s="1"/>
  <c r="N3860" i="1"/>
  <c r="Q3860" i="1" s="1"/>
  <c r="N3861" i="1"/>
  <c r="Q3861" i="1" s="1"/>
  <c r="N3862" i="1"/>
  <c r="Q3862" i="1" s="1"/>
  <c r="N3863" i="1"/>
  <c r="Q3863" i="1" s="1"/>
  <c r="N3864" i="1"/>
  <c r="Q3864" i="1" s="1"/>
  <c r="N3865" i="1"/>
  <c r="Q3865" i="1" s="1"/>
  <c r="N3866" i="1"/>
  <c r="Q3866" i="1" s="1"/>
  <c r="N3867" i="1"/>
  <c r="Q3867" i="1" s="1"/>
  <c r="N3868" i="1"/>
  <c r="Q3868" i="1" s="1"/>
  <c r="N3869" i="1"/>
  <c r="Q3869" i="1" s="1"/>
  <c r="N3870" i="1"/>
  <c r="Q3870" i="1" s="1"/>
  <c r="N3871" i="1"/>
  <c r="Q3871" i="1" s="1"/>
  <c r="N3872" i="1"/>
  <c r="Q3872" i="1" s="1"/>
  <c r="N3873" i="1"/>
  <c r="Q3873" i="1" s="1"/>
  <c r="N3874" i="1"/>
  <c r="Q3874" i="1" s="1"/>
  <c r="N3875" i="1"/>
  <c r="Q3875" i="1" s="1"/>
  <c r="N3876" i="1"/>
  <c r="Q3876" i="1" s="1"/>
  <c r="N3877" i="1"/>
  <c r="Q3877" i="1" s="1"/>
  <c r="N3878" i="1"/>
  <c r="Q3878" i="1" s="1"/>
  <c r="N3879" i="1"/>
  <c r="Q3879" i="1" s="1"/>
  <c r="N3880" i="1"/>
  <c r="Q3880" i="1" s="1"/>
  <c r="N3881" i="1"/>
  <c r="Q3881" i="1" s="1"/>
  <c r="N3882" i="1"/>
  <c r="Q3882" i="1" s="1"/>
  <c r="N3883" i="1"/>
  <c r="Q3883" i="1" s="1"/>
  <c r="N3884" i="1"/>
  <c r="Q3884" i="1" s="1"/>
  <c r="N3885" i="1"/>
  <c r="Q3885" i="1" s="1"/>
  <c r="N3886" i="1"/>
  <c r="Q3886" i="1" s="1"/>
  <c r="N3887" i="1"/>
  <c r="Q3887" i="1" s="1"/>
  <c r="N3888" i="1"/>
  <c r="Q3888" i="1" s="1"/>
  <c r="N3889" i="1"/>
  <c r="Q3889" i="1" s="1"/>
  <c r="N3890" i="1"/>
  <c r="Q3890" i="1" s="1"/>
  <c r="N3891" i="1"/>
  <c r="Q3891" i="1" s="1"/>
  <c r="N3892" i="1"/>
  <c r="Q3892" i="1" s="1"/>
  <c r="N3893" i="1"/>
  <c r="Q3893" i="1" s="1"/>
  <c r="N3894" i="1"/>
  <c r="Q3894" i="1" s="1"/>
  <c r="N3895" i="1"/>
  <c r="Q3895" i="1" s="1"/>
  <c r="N3896" i="1"/>
  <c r="Q3896" i="1" s="1"/>
  <c r="N3897" i="1"/>
  <c r="Q3897" i="1" s="1"/>
  <c r="N3898" i="1"/>
  <c r="Q3898" i="1" s="1"/>
  <c r="N3899" i="1"/>
  <c r="Q3899" i="1" s="1"/>
  <c r="N3900" i="1"/>
  <c r="Q3900" i="1" s="1"/>
  <c r="N3901" i="1"/>
  <c r="Q3901" i="1" s="1"/>
  <c r="N3902" i="1"/>
  <c r="Q3902" i="1" s="1"/>
  <c r="N3903" i="1"/>
  <c r="Q3903" i="1" s="1"/>
  <c r="N3904" i="1"/>
  <c r="Q3904" i="1" s="1"/>
  <c r="N3905" i="1"/>
  <c r="Q3905" i="1" s="1"/>
  <c r="N3906" i="1"/>
  <c r="Q3906" i="1" s="1"/>
  <c r="N3907" i="1"/>
  <c r="Q3907" i="1" s="1"/>
  <c r="N3908" i="1"/>
  <c r="Q3908" i="1" s="1"/>
  <c r="N3909" i="1"/>
  <c r="Q3909" i="1" s="1"/>
  <c r="N3910" i="1"/>
  <c r="Q3910" i="1" s="1"/>
  <c r="N3911" i="1"/>
  <c r="Q3911" i="1" s="1"/>
  <c r="N3912" i="1"/>
  <c r="Q3912" i="1" s="1"/>
  <c r="N3913" i="1"/>
  <c r="Q3913" i="1" s="1"/>
  <c r="N3914" i="1"/>
  <c r="Q3914" i="1" s="1"/>
  <c r="N3915" i="1"/>
  <c r="Q3915" i="1" s="1"/>
  <c r="N3916" i="1"/>
  <c r="Q3916" i="1" s="1"/>
  <c r="N3917" i="1"/>
  <c r="Q3917" i="1" s="1"/>
  <c r="N3918" i="1"/>
  <c r="Q3918" i="1" s="1"/>
  <c r="N3919" i="1"/>
  <c r="Q3919" i="1" s="1"/>
  <c r="N3920" i="1"/>
  <c r="Q3920" i="1" s="1"/>
  <c r="N3921" i="1"/>
  <c r="Q3921" i="1" s="1"/>
  <c r="N3922" i="1"/>
  <c r="Q3922" i="1" s="1"/>
  <c r="N3923" i="1"/>
  <c r="Q3923" i="1" s="1"/>
  <c r="N3924" i="1"/>
  <c r="Q3924" i="1" s="1"/>
  <c r="N3925" i="1"/>
  <c r="Q3925" i="1" s="1"/>
  <c r="N3926" i="1"/>
  <c r="Q3926" i="1" s="1"/>
  <c r="N3927" i="1"/>
  <c r="Q3927" i="1" s="1"/>
  <c r="N3928" i="1"/>
  <c r="Q3928" i="1" s="1"/>
  <c r="N3929" i="1"/>
  <c r="Q3929" i="1" s="1"/>
  <c r="N3930" i="1"/>
  <c r="Q3930" i="1" s="1"/>
  <c r="N3931" i="1"/>
  <c r="Q3931" i="1" s="1"/>
  <c r="N3932" i="1"/>
  <c r="Q3932" i="1" s="1"/>
  <c r="N3933" i="1"/>
  <c r="Q3933" i="1" s="1"/>
  <c r="N3934" i="1"/>
  <c r="Q3934" i="1" s="1"/>
  <c r="N3935" i="1"/>
  <c r="Q3935" i="1" s="1"/>
  <c r="N3936" i="1"/>
  <c r="Q3936" i="1" s="1"/>
  <c r="N3937" i="1"/>
  <c r="Q3937" i="1" s="1"/>
  <c r="N3938" i="1"/>
  <c r="Q3938" i="1" s="1"/>
  <c r="N3939" i="1"/>
  <c r="Q3939" i="1" s="1"/>
  <c r="N3940" i="1"/>
  <c r="Q3940" i="1" s="1"/>
  <c r="N3941" i="1"/>
  <c r="Q3941" i="1" s="1"/>
  <c r="N3942" i="1"/>
  <c r="Q3942" i="1" s="1"/>
  <c r="N3943" i="1"/>
  <c r="Q3943" i="1" s="1"/>
  <c r="N3944" i="1"/>
  <c r="Q3944" i="1" s="1"/>
  <c r="N3945" i="1"/>
  <c r="Q3945" i="1" s="1"/>
  <c r="N3946" i="1"/>
  <c r="Q3946" i="1" s="1"/>
  <c r="N3947" i="1"/>
  <c r="Q3947" i="1" s="1"/>
  <c r="N3948" i="1"/>
  <c r="Q3948" i="1" s="1"/>
  <c r="N3949" i="1"/>
  <c r="Q3949" i="1" s="1"/>
  <c r="N3950" i="1"/>
  <c r="Q3950" i="1" s="1"/>
  <c r="N3951" i="1"/>
  <c r="Q3951" i="1" s="1"/>
  <c r="N3952" i="1"/>
  <c r="Q3952" i="1" s="1"/>
  <c r="N3953" i="1"/>
  <c r="Q3953" i="1" s="1"/>
  <c r="N3954" i="1"/>
  <c r="Q3954" i="1" s="1"/>
  <c r="N3955" i="1"/>
  <c r="Q3955" i="1" s="1"/>
  <c r="N3956" i="1"/>
  <c r="Q3956" i="1" s="1"/>
  <c r="N3957" i="1"/>
  <c r="Q3957" i="1" s="1"/>
  <c r="N3958" i="1"/>
  <c r="Q3958" i="1" s="1"/>
  <c r="N3959" i="1"/>
  <c r="Q3959" i="1" s="1"/>
  <c r="N3960" i="1"/>
  <c r="Q3960" i="1" s="1"/>
  <c r="N3961" i="1"/>
  <c r="Q3961" i="1" s="1"/>
  <c r="N3962" i="1"/>
  <c r="Q3962" i="1" s="1"/>
  <c r="N3963" i="1"/>
  <c r="Q3963" i="1" s="1"/>
  <c r="N3964" i="1"/>
  <c r="Q3964" i="1" s="1"/>
  <c r="N3965" i="1"/>
  <c r="Q3965" i="1" s="1"/>
  <c r="N3966" i="1"/>
  <c r="Q3966" i="1" s="1"/>
  <c r="N3967" i="1"/>
  <c r="Q3967" i="1" s="1"/>
  <c r="N3968" i="1"/>
  <c r="Q3968" i="1" s="1"/>
  <c r="N3969" i="1"/>
  <c r="Q3969" i="1" s="1"/>
  <c r="N3970" i="1"/>
  <c r="Q3970" i="1" s="1"/>
  <c r="N3971" i="1"/>
  <c r="Q3971" i="1" s="1"/>
  <c r="N3972" i="1"/>
  <c r="Q3972" i="1" s="1"/>
  <c r="N3973" i="1"/>
  <c r="Q3973" i="1" s="1"/>
  <c r="N3974" i="1"/>
  <c r="Q3974" i="1" s="1"/>
  <c r="N3975" i="1"/>
  <c r="Q3975" i="1" s="1"/>
  <c r="N3976" i="1"/>
  <c r="Q3976" i="1" s="1"/>
  <c r="N3977" i="1"/>
  <c r="Q3977" i="1" s="1"/>
  <c r="N3978" i="1"/>
  <c r="Q3978" i="1" s="1"/>
  <c r="N3979" i="1"/>
  <c r="Q3979" i="1" s="1"/>
  <c r="N3980" i="1"/>
  <c r="Q3980" i="1" s="1"/>
  <c r="N3981" i="1"/>
  <c r="Q3981" i="1" s="1"/>
  <c r="N3982" i="1"/>
  <c r="Q3982" i="1" s="1"/>
  <c r="N3983" i="1"/>
  <c r="Q3983" i="1" s="1"/>
  <c r="N3984" i="1"/>
  <c r="Q3984" i="1" s="1"/>
  <c r="N3985" i="1"/>
  <c r="Q3985" i="1" s="1"/>
  <c r="N3986" i="1"/>
  <c r="Q3986" i="1" s="1"/>
  <c r="N3987" i="1"/>
  <c r="Q3987" i="1" s="1"/>
  <c r="N3988" i="1"/>
  <c r="Q3988" i="1" s="1"/>
  <c r="N3989" i="1"/>
  <c r="Q3989" i="1" s="1"/>
  <c r="N3990" i="1"/>
  <c r="Q3990" i="1" s="1"/>
  <c r="N3991" i="1"/>
  <c r="Q3991" i="1" s="1"/>
  <c r="N3992" i="1"/>
  <c r="Q3992" i="1" s="1"/>
  <c r="N3993" i="1"/>
  <c r="Q3993" i="1" s="1"/>
  <c r="N3994" i="1"/>
  <c r="Q3994" i="1" s="1"/>
  <c r="N3995" i="1"/>
  <c r="Q3995" i="1" s="1"/>
  <c r="N3996" i="1"/>
  <c r="Q3996" i="1" s="1"/>
  <c r="N3997" i="1"/>
  <c r="Q3997" i="1" s="1"/>
  <c r="N3998" i="1"/>
  <c r="Q3998" i="1" s="1"/>
  <c r="N3999" i="1"/>
  <c r="Q3999" i="1" s="1"/>
  <c r="N4000" i="1"/>
  <c r="Q4000" i="1" s="1"/>
  <c r="N4001" i="1"/>
  <c r="Q4001" i="1" s="1"/>
  <c r="N4002" i="1"/>
  <c r="Q4002" i="1" s="1"/>
  <c r="N4003" i="1"/>
  <c r="Q4003" i="1" s="1"/>
  <c r="N4004" i="1"/>
  <c r="Q4004" i="1" s="1"/>
  <c r="N4005" i="1"/>
  <c r="Q4005" i="1" s="1"/>
  <c r="N4006" i="1"/>
  <c r="Q4006" i="1" s="1"/>
  <c r="N4007" i="1"/>
  <c r="Q4007" i="1" s="1"/>
  <c r="N4008" i="1"/>
  <c r="Q4008" i="1" s="1"/>
  <c r="N4009" i="1"/>
  <c r="Q4009" i="1" s="1"/>
  <c r="N4010" i="1"/>
  <c r="Q4010" i="1" s="1"/>
  <c r="N4011" i="1"/>
  <c r="Q4011" i="1" s="1"/>
  <c r="N4012" i="1"/>
  <c r="Q4012" i="1" s="1"/>
  <c r="N4013" i="1"/>
  <c r="Q4013" i="1" s="1"/>
  <c r="N4014" i="1"/>
  <c r="Q4014" i="1" s="1"/>
  <c r="N4015" i="1"/>
  <c r="Q4015" i="1" s="1"/>
  <c r="N4016" i="1"/>
  <c r="Q4016" i="1" s="1"/>
  <c r="N4017" i="1"/>
  <c r="Q4017" i="1" s="1"/>
  <c r="N4018" i="1"/>
  <c r="Q4018" i="1" s="1"/>
  <c r="N4019" i="1"/>
  <c r="Q4019" i="1" s="1"/>
  <c r="N4020" i="1"/>
  <c r="Q4020" i="1" s="1"/>
  <c r="N4021" i="1"/>
  <c r="Q4021" i="1" s="1"/>
  <c r="N4022" i="1"/>
  <c r="Q4022" i="1" s="1"/>
  <c r="N4023" i="1"/>
  <c r="Q4023" i="1" s="1"/>
  <c r="N4024" i="1"/>
  <c r="Q4024" i="1" s="1"/>
  <c r="N4025" i="1"/>
  <c r="Q4025" i="1" s="1"/>
  <c r="N4026" i="1"/>
  <c r="Q4026" i="1" s="1"/>
  <c r="N4027" i="1"/>
  <c r="Q4027" i="1" s="1"/>
  <c r="N4028" i="1"/>
  <c r="Q4028" i="1" s="1"/>
  <c r="N4029" i="1"/>
  <c r="Q4029" i="1" s="1"/>
  <c r="N4030" i="1"/>
  <c r="Q4030" i="1" s="1"/>
  <c r="N4031" i="1"/>
  <c r="Q4031" i="1" s="1"/>
  <c r="N4032" i="1"/>
  <c r="Q4032" i="1" s="1"/>
  <c r="N4033" i="1"/>
  <c r="Q4033" i="1" s="1"/>
  <c r="N4034" i="1"/>
  <c r="Q4034" i="1" s="1"/>
  <c r="N4035" i="1"/>
  <c r="Q4035" i="1" s="1"/>
  <c r="N4036" i="1"/>
  <c r="Q4036" i="1" s="1"/>
  <c r="N4037" i="1"/>
  <c r="Q4037" i="1" s="1"/>
  <c r="N4038" i="1"/>
  <c r="Q4038" i="1" s="1"/>
  <c r="N4039" i="1"/>
  <c r="Q4039" i="1" s="1"/>
  <c r="N4040" i="1"/>
  <c r="Q4040" i="1" s="1"/>
  <c r="N4041" i="1"/>
  <c r="Q4041" i="1" s="1"/>
  <c r="N4042" i="1"/>
  <c r="Q4042" i="1" s="1"/>
  <c r="N4043" i="1"/>
  <c r="Q4043" i="1" s="1"/>
  <c r="N4044" i="1"/>
  <c r="Q4044" i="1" s="1"/>
  <c r="N4045" i="1"/>
  <c r="Q4045" i="1" s="1"/>
  <c r="N4046" i="1"/>
  <c r="Q4046" i="1" s="1"/>
  <c r="N4047" i="1"/>
  <c r="Q4047" i="1" s="1"/>
  <c r="N4048" i="1"/>
  <c r="Q4048" i="1" s="1"/>
  <c r="N4049" i="1"/>
  <c r="Q4049" i="1" s="1"/>
  <c r="N4050" i="1"/>
  <c r="Q4050" i="1" s="1"/>
  <c r="N4051" i="1"/>
  <c r="Q4051" i="1" s="1"/>
  <c r="N4052" i="1"/>
  <c r="Q4052" i="1" s="1"/>
  <c r="N4053" i="1"/>
  <c r="Q4053" i="1" s="1"/>
  <c r="N4054" i="1"/>
  <c r="Q4054" i="1" s="1"/>
  <c r="N4055" i="1"/>
  <c r="Q4055" i="1" s="1"/>
  <c r="N4056" i="1"/>
  <c r="Q4056" i="1" s="1"/>
  <c r="N4057" i="1"/>
  <c r="Q4057" i="1" s="1"/>
  <c r="N4058" i="1"/>
  <c r="Q4058" i="1" s="1"/>
  <c r="N4059" i="1"/>
  <c r="Q4059" i="1" s="1"/>
  <c r="N4060" i="1"/>
  <c r="Q4060" i="1" s="1"/>
  <c r="N4061" i="1"/>
  <c r="Q4061" i="1" s="1"/>
  <c r="N4062" i="1"/>
  <c r="Q4062" i="1" s="1"/>
  <c r="N4063" i="1"/>
  <c r="Q4063" i="1" s="1"/>
  <c r="N4064" i="1"/>
  <c r="Q4064" i="1" s="1"/>
  <c r="N4065" i="1"/>
  <c r="Q4065" i="1" s="1"/>
  <c r="N4066" i="1"/>
  <c r="Q4066" i="1" s="1"/>
  <c r="N4067" i="1"/>
  <c r="Q4067" i="1" s="1"/>
  <c r="N4068" i="1"/>
  <c r="Q4068" i="1" s="1"/>
  <c r="N4069" i="1"/>
  <c r="Q4069" i="1" s="1"/>
  <c r="N4070" i="1"/>
  <c r="Q4070" i="1" s="1"/>
  <c r="N4071" i="1"/>
  <c r="Q4071" i="1" s="1"/>
  <c r="N4072" i="1"/>
  <c r="Q4072" i="1" s="1"/>
  <c r="N4073" i="1"/>
  <c r="Q4073" i="1" s="1"/>
  <c r="N4074" i="1"/>
  <c r="Q4074" i="1" s="1"/>
  <c r="N4075" i="1"/>
  <c r="Q4075" i="1" s="1"/>
  <c r="N4076" i="1"/>
  <c r="Q4076" i="1" s="1"/>
  <c r="N4077" i="1"/>
  <c r="Q4077" i="1" s="1"/>
  <c r="N4078" i="1"/>
  <c r="Q4078" i="1" s="1"/>
  <c r="N4079" i="1"/>
  <c r="Q4079" i="1" s="1"/>
  <c r="N4080" i="1"/>
  <c r="Q4080" i="1" s="1"/>
  <c r="N4081" i="1"/>
  <c r="Q4081" i="1" s="1"/>
  <c r="N4082" i="1"/>
  <c r="Q4082" i="1" s="1"/>
  <c r="N4083" i="1"/>
  <c r="Q4083" i="1" s="1"/>
  <c r="N4084" i="1"/>
  <c r="Q4084" i="1" s="1"/>
  <c r="N4085" i="1"/>
  <c r="Q4085" i="1" s="1"/>
  <c r="N4086" i="1"/>
  <c r="Q4086" i="1" s="1"/>
  <c r="N4087" i="1"/>
  <c r="Q4087" i="1" s="1"/>
  <c r="N4088" i="1"/>
  <c r="Q4088" i="1" s="1"/>
  <c r="N4089" i="1"/>
  <c r="Q4089" i="1" s="1"/>
  <c r="N4090" i="1"/>
  <c r="Q4090" i="1" s="1"/>
  <c r="N4091" i="1"/>
  <c r="Q4091" i="1" s="1"/>
  <c r="N4092" i="1"/>
  <c r="Q4092" i="1" s="1"/>
  <c r="N4093" i="1"/>
  <c r="Q4093" i="1" s="1"/>
  <c r="N4094" i="1"/>
  <c r="Q4094" i="1" s="1"/>
  <c r="N4095" i="1"/>
  <c r="Q4095" i="1" s="1"/>
  <c r="N4096" i="1"/>
  <c r="Q4096" i="1" s="1"/>
  <c r="N4097" i="1"/>
  <c r="Q4097" i="1" s="1"/>
  <c r="N4098" i="1"/>
  <c r="Q4098" i="1" s="1"/>
  <c r="N4099" i="1"/>
  <c r="Q4099" i="1" s="1"/>
  <c r="N4100" i="1"/>
  <c r="Q4100" i="1" s="1"/>
  <c r="N4101" i="1"/>
  <c r="Q4101" i="1" s="1"/>
  <c r="N4102" i="1"/>
  <c r="Q4102" i="1" s="1"/>
  <c r="N4103" i="1"/>
  <c r="Q4103" i="1" s="1"/>
  <c r="N4104" i="1"/>
  <c r="Q4104" i="1" s="1"/>
  <c r="N4105" i="1"/>
  <c r="Q4105" i="1" s="1"/>
  <c r="N4106" i="1"/>
  <c r="Q4106" i="1" s="1"/>
  <c r="N4107" i="1"/>
  <c r="Q4107" i="1" s="1"/>
  <c r="N4108" i="1"/>
  <c r="Q4108" i="1" s="1"/>
  <c r="N4109" i="1"/>
  <c r="Q4109" i="1" s="1"/>
  <c r="N4110" i="1"/>
  <c r="Q4110" i="1" s="1"/>
  <c r="N4111" i="1"/>
  <c r="Q4111" i="1" s="1"/>
  <c r="N4112" i="1"/>
  <c r="Q4112" i="1" s="1"/>
  <c r="N4113" i="1"/>
  <c r="Q4113" i="1" s="1"/>
  <c r="N4114" i="1"/>
  <c r="Q4114" i="1" s="1"/>
  <c r="N4115" i="1"/>
  <c r="Q4115" i="1" s="1"/>
  <c r="N4116" i="1"/>
  <c r="Q4116" i="1" s="1"/>
  <c r="N4117" i="1"/>
  <c r="Q4117" i="1" s="1"/>
  <c r="N4118" i="1"/>
  <c r="Q4118" i="1" s="1"/>
  <c r="N4119" i="1"/>
  <c r="Q4119" i="1" s="1"/>
  <c r="N4120" i="1"/>
  <c r="Q4120" i="1" s="1"/>
  <c r="N4121" i="1"/>
  <c r="Q4121" i="1" s="1"/>
  <c r="N4122" i="1"/>
  <c r="Q4122" i="1" s="1"/>
  <c r="N4123" i="1"/>
  <c r="Q4123" i="1" s="1"/>
  <c r="N4124" i="1"/>
  <c r="Q4124" i="1" s="1"/>
  <c r="N4125" i="1"/>
  <c r="Q4125" i="1" s="1"/>
  <c r="N4126" i="1"/>
  <c r="Q4126" i="1" s="1"/>
  <c r="N4127" i="1"/>
  <c r="Q4127" i="1" s="1"/>
  <c r="N4128" i="1"/>
  <c r="Q4128" i="1" s="1"/>
  <c r="N4129" i="1"/>
  <c r="Q4129" i="1" s="1"/>
  <c r="N4130" i="1"/>
  <c r="Q4130" i="1" s="1"/>
  <c r="N4131" i="1"/>
  <c r="Q4131" i="1" s="1"/>
  <c r="N4132" i="1"/>
  <c r="Q4132" i="1" s="1"/>
  <c r="N4133" i="1"/>
  <c r="Q4133" i="1" s="1"/>
  <c r="N4134" i="1"/>
  <c r="Q4134" i="1" s="1"/>
  <c r="N4135" i="1"/>
  <c r="Q4135" i="1" s="1"/>
  <c r="N4136" i="1"/>
  <c r="Q4136" i="1" s="1"/>
  <c r="N4137" i="1"/>
  <c r="Q4137" i="1" s="1"/>
  <c r="N4138" i="1"/>
  <c r="Q4138" i="1" s="1"/>
  <c r="N4139" i="1"/>
  <c r="Q4139" i="1" s="1"/>
  <c r="N4140" i="1"/>
  <c r="Q4140" i="1" s="1"/>
  <c r="N4141" i="1"/>
  <c r="Q4141" i="1" s="1"/>
  <c r="N4142" i="1"/>
  <c r="Q4142" i="1" s="1"/>
  <c r="N4143" i="1"/>
  <c r="Q4143" i="1" s="1"/>
  <c r="N4144" i="1"/>
  <c r="Q4144" i="1" s="1"/>
  <c r="N4145" i="1"/>
  <c r="Q4145" i="1" s="1"/>
  <c r="N4146" i="1"/>
  <c r="Q4146" i="1" s="1"/>
  <c r="N4147" i="1"/>
  <c r="Q4147" i="1" s="1"/>
  <c r="N4148" i="1"/>
  <c r="Q4148" i="1" s="1"/>
  <c r="N4149" i="1"/>
  <c r="Q4149" i="1" s="1"/>
  <c r="N4150" i="1"/>
  <c r="Q4150" i="1" s="1"/>
  <c r="N4151" i="1"/>
  <c r="Q4151" i="1" s="1"/>
  <c r="N4152" i="1"/>
  <c r="Q4152" i="1" s="1"/>
  <c r="N4153" i="1"/>
  <c r="Q4153" i="1" s="1"/>
  <c r="N4154" i="1"/>
  <c r="Q4154" i="1" s="1"/>
  <c r="N4155" i="1"/>
  <c r="Q4155" i="1" s="1"/>
  <c r="N4156" i="1"/>
  <c r="Q4156" i="1" s="1"/>
  <c r="N4157" i="1"/>
  <c r="Q4157" i="1" s="1"/>
  <c r="N4158" i="1"/>
  <c r="Q4158" i="1" s="1"/>
  <c r="N4159" i="1"/>
  <c r="Q4159" i="1" s="1"/>
  <c r="N4160" i="1"/>
  <c r="Q4160" i="1" s="1"/>
  <c r="N4161" i="1"/>
  <c r="Q4161" i="1" s="1"/>
  <c r="N4162" i="1"/>
  <c r="Q4162" i="1" s="1"/>
  <c r="N4163" i="1"/>
  <c r="Q4163" i="1" s="1"/>
  <c r="N4164" i="1"/>
  <c r="Q4164" i="1" s="1"/>
  <c r="N4165" i="1"/>
  <c r="Q4165" i="1" s="1"/>
  <c r="N4166" i="1"/>
  <c r="Q4166" i="1" s="1"/>
  <c r="N4167" i="1"/>
  <c r="Q4167" i="1" s="1"/>
  <c r="N4168" i="1"/>
  <c r="Q4168" i="1" s="1"/>
  <c r="N4169" i="1"/>
  <c r="Q4169" i="1" s="1"/>
  <c r="N4170" i="1"/>
  <c r="Q4170" i="1" s="1"/>
  <c r="N4171" i="1"/>
  <c r="Q4171" i="1" s="1"/>
  <c r="N4172" i="1"/>
  <c r="Q4172" i="1" s="1"/>
  <c r="N4173" i="1"/>
  <c r="Q4173" i="1" s="1"/>
  <c r="N4174" i="1"/>
  <c r="Q4174" i="1" s="1"/>
  <c r="N4175" i="1"/>
  <c r="Q4175" i="1" s="1"/>
  <c r="N4176" i="1"/>
  <c r="Q4176" i="1" s="1"/>
  <c r="N4177" i="1"/>
  <c r="Q4177" i="1" s="1"/>
  <c r="N4178" i="1"/>
  <c r="Q4178" i="1" s="1"/>
  <c r="N4179" i="1"/>
  <c r="Q4179" i="1" s="1"/>
  <c r="N4180" i="1"/>
  <c r="Q4180" i="1" s="1"/>
  <c r="N4181" i="1"/>
  <c r="Q4181" i="1" s="1"/>
  <c r="N4182" i="1"/>
  <c r="Q4182" i="1" s="1"/>
  <c r="N4183" i="1"/>
  <c r="Q4183" i="1" s="1"/>
  <c r="N4184" i="1"/>
  <c r="Q4184" i="1" s="1"/>
  <c r="N4185" i="1"/>
  <c r="Q4185" i="1" s="1"/>
  <c r="N4186" i="1"/>
  <c r="Q4186" i="1" s="1"/>
  <c r="N4187" i="1"/>
  <c r="Q4187" i="1" s="1"/>
  <c r="N4188" i="1"/>
  <c r="Q4188" i="1" s="1"/>
  <c r="N4189" i="1"/>
  <c r="Q4189" i="1" s="1"/>
  <c r="N4190" i="1"/>
  <c r="Q4190" i="1" s="1"/>
  <c r="N4191" i="1"/>
  <c r="Q4191" i="1" s="1"/>
  <c r="N4192" i="1"/>
  <c r="Q4192" i="1" s="1"/>
  <c r="N4193" i="1"/>
  <c r="Q4193" i="1" s="1"/>
  <c r="N4194" i="1"/>
  <c r="Q4194" i="1" s="1"/>
  <c r="N4195" i="1"/>
  <c r="Q4195" i="1" s="1"/>
  <c r="N4196" i="1"/>
  <c r="Q4196" i="1" s="1"/>
  <c r="N4197" i="1"/>
  <c r="Q4197" i="1" s="1"/>
  <c r="N4198" i="1"/>
  <c r="Q4198" i="1" s="1"/>
  <c r="N4199" i="1"/>
  <c r="Q4199" i="1" s="1"/>
  <c r="N4200" i="1"/>
  <c r="Q4200" i="1" s="1"/>
  <c r="N4201" i="1"/>
  <c r="Q4201" i="1" s="1"/>
  <c r="N4202" i="1"/>
  <c r="Q4202" i="1" s="1"/>
  <c r="N4203" i="1"/>
  <c r="Q4203" i="1" s="1"/>
  <c r="N4204" i="1"/>
  <c r="Q4204" i="1" s="1"/>
  <c r="N4205" i="1"/>
  <c r="Q4205" i="1" s="1"/>
  <c r="N4206" i="1"/>
  <c r="Q4206" i="1" s="1"/>
  <c r="N4207" i="1"/>
  <c r="Q4207" i="1" s="1"/>
  <c r="N4208" i="1"/>
  <c r="Q4208" i="1" s="1"/>
  <c r="N4209" i="1"/>
  <c r="Q4209" i="1" s="1"/>
  <c r="N4210" i="1"/>
  <c r="Q4210" i="1" s="1"/>
  <c r="N4211" i="1"/>
  <c r="Q4211" i="1" s="1"/>
  <c r="N4212" i="1"/>
  <c r="Q4212" i="1" s="1"/>
  <c r="N4213" i="1"/>
  <c r="Q4213" i="1" s="1"/>
  <c r="N4214" i="1"/>
  <c r="Q4214" i="1" s="1"/>
  <c r="N4215" i="1"/>
  <c r="Q4215" i="1" s="1"/>
  <c r="N4216" i="1"/>
  <c r="Q4216" i="1" s="1"/>
  <c r="N4217" i="1"/>
  <c r="Q4217" i="1" s="1"/>
  <c r="N4218" i="1"/>
  <c r="Q4218" i="1" s="1"/>
  <c r="N4219" i="1"/>
  <c r="Q4219" i="1" s="1"/>
  <c r="N4220" i="1"/>
  <c r="Q4220" i="1" s="1"/>
  <c r="N4221" i="1"/>
  <c r="Q4221" i="1" s="1"/>
  <c r="N4222" i="1"/>
  <c r="Q4222" i="1" s="1"/>
  <c r="N4223" i="1"/>
  <c r="Q4223" i="1" s="1"/>
  <c r="N4224" i="1"/>
  <c r="Q4224" i="1" s="1"/>
  <c r="N4225" i="1"/>
  <c r="Q4225" i="1" s="1"/>
  <c r="N4226" i="1"/>
  <c r="Q4226" i="1" s="1"/>
  <c r="N4227" i="1"/>
  <c r="Q4227" i="1" s="1"/>
  <c r="N4228" i="1"/>
  <c r="Q4228" i="1" s="1"/>
  <c r="N4229" i="1"/>
  <c r="Q4229" i="1" s="1"/>
  <c r="N4230" i="1"/>
  <c r="Q4230" i="1" s="1"/>
  <c r="N4231" i="1"/>
  <c r="Q4231" i="1" s="1"/>
  <c r="N4232" i="1"/>
  <c r="Q4232" i="1" s="1"/>
  <c r="N4233" i="1"/>
  <c r="Q4233" i="1" s="1"/>
  <c r="N4234" i="1"/>
  <c r="Q4234" i="1" s="1"/>
  <c r="N4235" i="1"/>
  <c r="Q4235" i="1" s="1"/>
  <c r="N4236" i="1"/>
  <c r="Q4236" i="1" s="1"/>
  <c r="N4237" i="1"/>
  <c r="Q4237" i="1" s="1"/>
  <c r="N4238" i="1"/>
  <c r="Q4238" i="1" s="1"/>
  <c r="N4239" i="1"/>
  <c r="Q4239" i="1" s="1"/>
  <c r="N4240" i="1"/>
  <c r="Q4240" i="1" s="1"/>
  <c r="N4241" i="1"/>
  <c r="Q4241" i="1" s="1"/>
  <c r="N4242" i="1"/>
  <c r="Q4242" i="1" s="1"/>
  <c r="N4243" i="1"/>
  <c r="Q4243" i="1" s="1"/>
  <c r="N4244" i="1"/>
  <c r="Q4244" i="1" s="1"/>
  <c r="N4245" i="1"/>
  <c r="Q4245" i="1" s="1"/>
  <c r="N4246" i="1"/>
  <c r="Q4246" i="1" s="1"/>
  <c r="N4247" i="1"/>
  <c r="Q4247" i="1" s="1"/>
  <c r="N4248" i="1"/>
  <c r="Q4248" i="1" s="1"/>
  <c r="N4249" i="1"/>
  <c r="Q4249" i="1" s="1"/>
  <c r="N4250" i="1"/>
  <c r="Q4250" i="1" s="1"/>
  <c r="N4251" i="1"/>
  <c r="Q4251" i="1" s="1"/>
  <c r="N4252" i="1"/>
  <c r="Q4252" i="1" s="1"/>
  <c r="N4253" i="1"/>
  <c r="Q4253" i="1" s="1"/>
  <c r="N4254" i="1"/>
  <c r="Q4254" i="1" s="1"/>
  <c r="N4255" i="1"/>
  <c r="Q4255" i="1" s="1"/>
  <c r="N4256" i="1"/>
  <c r="Q4256" i="1" s="1"/>
  <c r="N4257" i="1"/>
  <c r="Q4257" i="1" s="1"/>
  <c r="N4258" i="1"/>
  <c r="Q4258" i="1" s="1"/>
  <c r="N4259" i="1"/>
  <c r="Q4259" i="1" s="1"/>
  <c r="N4260" i="1"/>
  <c r="Q4260" i="1" s="1"/>
  <c r="N4261" i="1"/>
  <c r="Q4261" i="1" s="1"/>
  <c r="N4262" i="1"/>
  <c r="Q4262" i="1" s="1"/>
  <c r="N4263" i="1"/>
  <c r="Q4263" i="1" s="1"/>
  <c r="N4264" i="1"/>
  <c r="Q4264" i="1" s="1"/>
  <c r="N4265" i="1"/>
  <c r="Q4265" i="1" s="1"/>
  <c r="N4266" i="1"/>
  <c r="Q4266" i="1" s="1"/>
  <c r="N4267" i="1"/>
  <c r="Q4267" i="1" s="1"/>
  <c r="N4268" i="1"/>
  <c r="Q4268" i="1" s="1"/>
  <c r="N4269" i="1"/>
  <c r="Q4269" i="1" s="1"/>
  <c r="N4270" i="1"/>
  <c r="Q4270" i="1" s="1"/>
  <c r="N4271" i="1"/>
  <c r="Q4271" i="1" s="1"/>
  <c r="N4272" i="1"/>
  <c r="Q4272" i="1" s="1"/>
  <c r="N4273" i="1"/>
  <c r="Q4273" i="1" s="1"/>
  <c r="N4274" i="1"/>
  <c r="Q4274" i="1" s="1"/>
  <c r="N4275" i="1"/>
  <c r="Q4275" i="1" s="1"/>
  <c r="N4276" i="1"/>
  <c r="Q4276" i="1" s="1"/>
  <c r="N4277" i="1"/>
  <c r="Q4277" i="1" s="1"/>
  <c r="N4278" i="1"/>
  <c r="Q4278" i="1" s="1"/>
  <c r="N4279" i="1"/>
  <c r="Q4279" i="1" s="1"/>
  <c r="N4280" i="1"/>
  <c r="Q4280" i="1" s="1"/>
  <c r="N4281" i="1"/>
  <c r="Q4281" i="1" s="1"/>
  <c r="N4282" i="1"/>
  <c r="Q4282" i="1" s="1"/>
  <c r="N4283" i="1"/>
  <c r="Q4283" i="1" s="1"/>
  <c r="N4284" i="1"/>
  <c r="Q4284" i="1" s="1"/>
  <c r="N4285" i="1"/>
  <c r="Q4285" i="1" s="1"/>
  <c r="N4286" i="1"/>
  <c r="Q4286" i="1" s="1"/>
  <c r="N4287" i="1"/>
  <c r="Q4287" i="1" s="1"/>
  <c r="N4288" i="1"/>
  <c r="Q4288" i="1" s="1"/>
  <c r="N4289" i="1"/>
  <c r="Q4289" i="1" s="1"/>
  <c r="N4290" i="1"/>
  <c r="Q4290" i="1" s="1"/>
  <c r="N4291" i="1"/>
  <c r="Q4291" i="1" s="1"/>
  <c r="N4292" i="1"/>
  <c r="Q4292" i="1" s="1"/>
  <c r="N4293" i="1"/>
  <c r="Q4293" i="1" s="1"/>
  <c r="N4294" i="1"/>
  <c r="Q4294" i="1" s="1"/>
  <c r="N4295" i="1"/>
  <c r="Q4295" i="1" s="1"/>
  <c r="N4296" i="1"/>
  <c r="Q4296" i="1" s="1"/>
  <c r="N4297" i="1"/>
  <c r="Q4297" i="1" s="1"/>
  <c r="N4298" i="1"/>
  <c r="Q4298" i="1" s="1"/>
  <c r="N4299" i="1"/>
  <c r="Q4299" i="1" s="1"/>
  <c r="N4300" i="1"/>
  <c r="Q4300" i="1" s="1"/>
  <c r="N4301" i="1"/>
  <c r="Q4301" i="1" s="1"/>
  <c r="N4302" i="1"/>
  <c r="Q4302" i="1" s="1"/>
  <c r="N4303" i="1"/>
  <c r="Q4303" i="1" s="1"/>
  <c r="N4304" i="1"/>
  <c r="Q4304" i="1" s="1"/>
  <c r="N4305" i="1"/>
  <c r="Q4305" i="1" s="1"/>
  <c r="N4306" i="1"/>
  <c r="Q4306" i="1" s="1"/>
  <c r="N4307" i="1"/>
  <c r="Q4307" i="1" s="1"/>
  <c r="N4308" i="1"/>
  <c r="Q4308" i="1" s="1"/>
  <c r="N4309" i="1"/>
  <c r="Q4309" i="1" s="1"/>
  <c r="N4310" i="1"/>
  <c r="Q4310" i="1" s="1"/>
  <c r="N4311" i="1"/>
  <c r="Q4311" i="1" s="1"/>
  <c r="N4312" i="1"/>
  <c r="Q4312" i="1" s="1"/>
  <c r="N4313" i="1"/>
  <c r="Q4313" i="1" s="1"/>
  <c r="N4314" i="1"/>
  <c r="Q4314" i="1" s="1"/>
  <c r="N4315" i="1"/>
  <c r="Q4315" i="1" s="1"/>
  <c r="N4316" i="1"/>
  <c r="Q4316" i="1" s="1"/>
  <c r="N4317" i="1"/>
  <c r="Q4317" i="1" s="1"/>
  <c r="N4318" i="1"/>
  <c r="Q4318" i="1" s="1"/>
  <c r="N4319" i="1"/>
  <c r="Q4319" i="1" s="1"/>
  <c r="N4320" i="1"/>
  <c r="Q4320" i="1" s="1"/>
  <c r="N4321" i="1"/>
  <c r="Q4321" i="1" s="1"/>
  <c r="N4322" i="1"/>
  <c r="Q4322" i="1" s="1"/>
  <c r="N4323" i="1"/>
  <c r="Q4323" i="1" s="1"/>
  <c r="N4324" i="1"/>
  <c r="Q4324" i="1" s="1"/>
  <c r="N4325" i="1"/>
  <c r="Q4325" i="1" s="1"/>
  <c r="N4326" i="1"/>
  <c r="Q4326" i="1" s="1"/>
  <c r="N4327" i="1"/>
  <c r="Q4327" i="1" s="1"/>
  <c r="N4328" i="1"/>
  <c r="Q4328" i="1" s="1"/>
  <c r="N4329" i="1"/>
  <c r="Q4329" i="1" s="1"/>
  <c r="N4330" i="1"/>
  <c r="Q4330" i="1" s="1"/>
  <c r="N4331" i="1"/>
  <c r="Q4331" i="1" s="1"/>
  <c r="N4332" i="1"/>
  <c r="Q4332" i="1" s="1"/>
  <c r="N4333" i="1"/>
  <c r="Q4333" i="1" s="1"/>
  <c r="N4334" i="1"/>
  <c r="Q4334" i="1" s="1"/>
  <c r="N4335" i="1"/>
  <c r="Q4335" i="1" s="1"/>
  <c r="N4336" i="1"/>
  <c r="Q4336" i="1" s="1"/>
  <c r="N4337" i="1"/>
  <c r="Q4337" i="1" s="1"/>
  <c r="N4338" i="1"/>
  <c r="Q4338" i="1" s="1"/>
  <c r="N4339" i="1"/>
  <c r="Q4339" i="1" s="1"/>
  <c r="N4340" i="1"/>
  <c r="Q4340" i="1" s="1"/>
  <c r="N4341" i="1"/>
  <c r="Q4341" i="1" s="1"/>
  <c r="N4342" i="1"/>
  <c r="Q4342" i="1" s="1"/>
  <c r="N4343" i="1"/>
  <c r="Q4343" i="1" s="1"/>
  <c r="N4344" i="1"/>
  <c r="Q4344" i="1" s="1"/>
  <c r="N4345" i="1"/>
  <c r="Q4345" i="1" s="1"/>
  <c r="N4346" i="1"/>
  <c r="Q4346" i="1" s="1"/>
  <c r="N4347" i="1"/>
  <c r="Q4347" i="1" s="1"/>
  <c r="N4348" i="1"/>
  <c r="Q4348" i="1" s="1"/>
  <c r="N4349" i="1"/>
  <c r="Q4349" i="1" s="1"/>
  <c r="N4350" i="1"/>
  <c r="Q4350" i="1" s="1"/>
  <c r="N4351" i="1"/>
  <c r="Q4351" i="1" s="1"/>
  <c r="N4352" i="1"/>
  <c r="Q4352" i="1" s="1"/>
  <c r="N4353" i="1"/>
  <c r="Q4353" i="1" s="1"/>
  <c r="N4354" i="1"/>
  <c r="Q4354" i="1" s="1"/>
  <c r="N4355" i="1"/>
  <c r="Q4355" i="1" s="1"/>
  <c r="N4356" i="1"/>
  <c r="Q4356" i="1" s="1"/>
  <c r="N4357" i="1"/>
  <c r="Q4357" i="1" s="1"/>
  <c r="N4358" i="1"/>
  <c r="Q4358" i="1" s="1"/>
  <c r="N4359" i="1"/>
  <c r="Q4359" i="1" s="1"/>
  <c r="N4360" i="1"/>
  <c r="Q4360" i="1" s="1"/>
  <c r="N4361" i="1"/>
  <c r="Q4361" i="1" s="1"/>
  <c r="N4362" i="1"/>
  <c r="Q4362" i="1" s="1"/>
  <c r="N4363" i="1"/>
  <c r="Q4363" i="1" s="1"/>
  <c r="N4364" i="1"/>
  <c r="Q4364" i="1" s="1"/>
  <c r="N4365" i="1"/>
  <c r="Q4365" i="1" s="1"/>
  <c r="N4366" i="1"/>
  <c r="Q4366" i="1" s="1"/>
  <c r="N4367" i="1"/>
  <c r="Q4367" i="1" s="1"/>
  <c r="N4368" i="1"/>
  <c r="Q4368" i="1" s="1"/>
  <c r="N4369" i="1"/>
  <c r="Q4369" i="1" s="1"/>
  <c r="N4370" i="1"/>
  <c r="Q4370" i="1" s="1"/>
  <c r="N4371" i="1"/>
  <c r="Q4371" i="1" s="1"/>
  <c r="N4372" i="1"/>
  <c r="Q4372" i="1" s="1"/>
  <c r="N4373" i="1"/>
  <c r="Q4373" i="1" s="1"/>
  <c r="N4374" i="1"/>
  <c r="Q4374" i="1" s="1"/>
  <c r="N4375" i="1"/>
  <c r="Q4375" i="1" s="1"/>
  <c r="N4376" i="1"/>
  <c r="Q4376" i="1" s="1"/>
  <c r="N4377" i="1"/>
  <c r="Q4377" i="1" s="1"/>
  <c r="N4378" i="1"/>
  <c r="Q4378" i="1" s="1"/>
  <c r="N4379" i="1"/>
  <c r="Q4379" i="1" s="1"/>
  <c r="N4380" i="1"/>
  <c r="Q4380" i="1" s="1"/>
  <c r="N4381" i="1"/>
  <c r="Q4381" i="1" s="1"/>
  <c r="N4382" i="1"/>
  <c r="Q4382" i="1" s="1"/>
  <c r="N4383" i="1"/>
  <c r="Q4383" i="1" s="1"/>
  <c r="N4384" i="1"/>
  <c r="Q4384" i="1" s="1"/>
  <c r="N4385" i="1"/>
  <c r="Q4385" i="1" s="1"/>
  <c r="N4386" i="1"/>
  <c r="Q4386" i="1" s="1"/>
  <c r="N4387" i="1"/>
  <c r="Q4387" i="1" s="1"/>
  <c r="N4388" i="1"/>
  <c r="Q4388" i="1" s="1"/>
  <c r="N4389" i="1"/>
  <c r="Q4389" i="1" s="1"/>
  <c r="N4390" i="1"/>
  <c r="Q4390" i="1" s="1"/>
  <c r="N4391" i="1"/>
  <c r="Q4391" i="1" s="1"/>
  <c r="N4392" i="1"/>
  <c r="Q4392" i="1" s="1"/>
  <c r="N4393" i="1"/>
  <c r="Q4393" i="1" s="1"/>
  <c r="N4394" i="1"/>
  <c r="Q4394" i="1" s="1"/>
  <c r="N4395" i="1"/>
  <c r="Q4395" i="1" s="1"/>
  <c r="N4396" i="1"/>
  <c r="Q4396" i="1" s="1"/>
  <c r="N4397" i="1"/>
  <c r="Q4397" i="1" s="1"/>
  <c r="N4398" i="1"/>
  <c r="Q4398" i="1" s="1"/>
  <c r="N4399" i="1"/>
  <c r="Q4399" i="1" s="1"/>
  <c r="N4400" i="1"/>
  <c r="Q4400" i="1" s="1"/>
  <c r="N4401" i="1"/>
  <c r="Q4401" i="1" s="1"/>
  <c r="N4402" i="1"/>
  <c r="Q4402" i="1" s="1"/>
  <c r="N4403" i="1"/>
  <c r="Q4403" i="1" s="1"/>
  <c r="N4404" i="1"/>
  <c r="Q4404" i="1" s="1"/>
  <c r="N4405" i="1"/>
  <c r="Q4405" i="1" s="1"/>
  <c r="N4406" i="1"/>
  <c r="Q4406" i="1" s="1"/>
  <c r="N4407" i="1"/>
  <c r="Q4407" i="1" s="1"/>
  <c r="N4408" i="1"/>
  <c r="Q4408" i="1" s="1"/>
  <c r="N4409" i="1"/>
  <c r="Q4409" i="1" s="1"/>
  <c r="N4410" i="1"/>
  <c r="Q4410" i="1" s="1"/>
  <c r="N4411" i="1"/>
  <c r="Q4411" i="1" s="1"/>
  <c r="N4412" i="1"/>
  <c r="Q4412" i="1" s="1"/>
  <c r="N4413" i="1"/>
  <c r="Q4413" i="1" s="1"/>
  <c r="N4414" i="1"/>
  <c r="Q4414" i="1" s="1"/>
  <c r="N4415" i="1"/>
  <c r="Q4415" i="1" s="1"/>
  <c r="N4416" i="1"/>
  <c r="Q4416" i="1" s="1"/>
  <c r="N4417" i="1"/>
  <c r="Q4417" i="1" s="1"/>
  <c r="N4418" i="1"/>
  <c r="Q4418" i="1" s="1"/>
  <c r="N4419" i="1"/>
  <c r="Q4419" i="1" s="1"/>
  <c r="N4420" i="1"/>
  <c r="Q4420" i="1" s="1"/>
  <c r="N4421" i="1"/>
  <c r="Q4421" i="1" s="1"/>
  <c r="N4422" i="1"/>
  <c r="Q4422" i="1" s="1"/>
  <c r="N4423" i="1"/>
  <c r="Q4423" i="1" s="1"/>
  <c r="N4424" i="1"/>
  <c r="Q4424" i="1" s="1"/>
  <c r="N4425" i="1"/>
  <c r="Q4425" i="1" s="1"/>
  <c r="N4426" i="1"/>
  <c r="Q4426" i="1" s="1"/>
  <c r="N4427" i="1"/>
  <c r="Q4427" i="1" s="1"/>
  <c r="N4428" i="1"/>
  <c r="Q4428" i="1" s="1"/>
  <c r="N4429" i="1"/>
  <c r="Q4429" i="1" s="1"/>
  <c r="N4430" i="1"/>
  <c r="Q4430" i="1" s="1"/>
  <c r="N4431" i="1"/>
  <c r="Q4431" i="1" s="1"/>
  <c r="N4432" i="1"/>
  <c r="Q4432" i="1" s="1"/>
  <c r="N4433" i="1"/>
  <c r="Q4433" i="1" s="1"/>
  <c r="N4434" i="1"/>
  <c r="Q4434" i="1" s="1"/>
  <c r="N4435" i="1"/>
  <c r="Q4435" i="1" s="1"/>
  <c r="N4436" i="1"/>
  <c r="Q4436" i="1" s="1"/>
  <c r="N4437" i="1"/>
  <c r="Q4437" i="1" s="1"/>
  <c r="N4438" i="1"/>
  <c r="Q4438" i="1" s="1"/>
  <c r="N4439" i="1"/>
  <c r="Q4439" i="1" s="1"/>
  <c r="N4440" i="1"/>
  <c r="Q4440" i="1" s="1"/>
  <c r="N4441" i="1"/>
  <c r="Q4441" i="1" s="1"/>
  <c r="N4442" i="1"/>
  <c r="Q4442" i="1" s="1"/>
  <c r="N4443" i="1"/>
  <c r="Q4443" i="1" s="1"/>
  <c r="N4444" i="1"/>
  <c r="Q4444" i="1" s="1"/>
  <c r="N4445" i="1"/>
  <c r="Q4445" i="1" s="1"/>
  <c r="N4446" i="1"/>
  <c r="Q4446" i="1" s="1"/>
  <c r="N4447" i="1"/>
  <c r="Q4447" i="1" s="1"/>
  <c r="N4448" i="1"/>
  <c r="Q4448" i="1" s="1"/>
  <c r="N4449" i="1"/>
  <c r="Q4449" i="1" s="1"/>
  <c r="N4450" i="1"/>
  <c r="Q4450" i="1" s="1"/>
  <c r="N4451" i="1"/>
  <c r="Q4451" i="1" s="1"/>
  <c r="N4452" i="1"/>
  <c r="Q4452" i="1" s="1"/>
  <c r="N4453" i="1"/>
  <c r="Q4453" i="1" s="1"/>
  <c r="N4454" i="1"/>
  <c r="Q4454" i="1" s="1"/>
  <c r="N4455" i="1"/>
  <c r="Q4455" i="1" s="1"/>
  <c r="N4456" i="1"/>
  <c r="Q4456" i="1" s="1"/>
  <c r="N4457" i="1"/>
  <c r="Q4457" i="1" s="1"/>
  <c r="N4458" i="1"/>
  <c r="Q4458" i="1" s="1"/>
  <c r="N4459" i="1"/>
  <c r="Q4459" i="1" s="1"/>
  <c r="N4460" i="1"/>
  <c r="Q4460" i="1" s="1"/>
  <c r="N4461" i="1"/>
  <c r="Q4461" i="1" s="1"/>
  <c r="N4462" i="1"/>
  <c r="Q4462" i="1" s="1"/>
  <c r="N4463" i="1"/>
  <c r="Q4463" i="1" s="1"/>
  <c r="N4464" i="1"/>
  <c r="Q4464" i="1" s="1"/>
  <c r="N4465" i="1"/>
  <c r="Q4465" i="1" s="1"/>
  <c r="N4466" i="1"/>
  <c r="Q4466" i="1" s="1"/>
  <c r="N4467" i="1"/>
  <c r="Q4467" i="1" s="1"/>
  <c r="N4468" i="1"/>
  <c r="Q4468" i="1" s="1"/>
  <c r="N4469" i="1"/>
  <c r="Q4469" i="1" s="1"/>
  <c r="N4470" i="1"/>
  <c r="Q4470" i="1" s="1"/>
  <c r="N4471" i="1"/>
  <c r="Q4471" i="1" s="1"/>
  <c r="N4472" i="1"/>
  <c r="Q4472" i="1" s="1"/>
  <c r="N4473" i="1"/>
  <c r="Q4473" i="1" s="1"/>
  <c r="N4474" i="1"/>
  <c r="Q4474" i="1" s="1"/>
  <c r="N4475" i="1"/>
  <c r="Q4475" i="1" s="1"/>
  <c r="N4476" i="1"/>
  <c r="Q4476" i="1" s="1"/>
  <c r="N4477" i="1"/>
  <c r="Q4477" i="1" s="1"/>
  <c r="N4478" i="1"/>
  <c r="Q4478" i="1" s="1"/>
  <c r="N4479" i="1"/>
  <c r="Q4479" i="1" s="1"/>
  <c r="N4480" i="1"/>
  <c r="Q4480" i="1" s="1"/>
  <c r="N4481" i="1"/>
  <c r="Q4481" i="1" s="1"/>
  <c r="N4482" i="1"/>
  <c r="Q4482" i="1" s="1"/>
  <c r="N4483" i="1"/>
  <c r="Q4483" i="1" s="1"/>
  <c r="N4484" i="1"/>
  <c r="Q4484" i="1" s="1"/>
  <c r="N4485" i="1"/>
  <c r="Q4485" i="1" s="1"/>
  <c r="N4486" i="1"/>
  <c r="Q4486" i="1" s="1"/>
  <c r="N4487" i="1"/>
  <c r="Q4487" i="1" s="1"/>
  <c r="N4488" i="1"/>
  <c r="Q4488" i="1" s="1"/>
  <c r="N4489" i="1"/>
  <c r="Q4489" i="1" s="1"/>
  <c r="N4490" i="1"/>
  <c r="Q4490" i="1" s="1"/>
  <c r="N4491" i="1"/>
  <c r="Q4491" i="1" s="1"/>
  <c r="N4492" i="1"/>
  <c r="Q4492" i="1" s="1"/>
  <c r="N4493" i="1"/>
  <c r="Q4493" i="1" s="1"/>
  <c r="N4494" i="1"/>
  <c r="Q4494" i="1" s="1"/>
  <c r="N4495" i="1"/>
  <c r="Q4495" i="1" s="1"/>
  <c r="N4496" i="1"/>
  <c r="Q4496" i="1" s="1"/>
  <c r="N4497" i="1"/>
  <c r="Q4497" i="1" s="1"/>
  <c r="N4498" i="1"/>
  <c r="Q4498" i="1" s="1"/>
  <c r="N4499" i="1"/>
  <c r="Q4499" i="1" s="1"/>
  <c r="N4500" i="1"/>
  <c r="Q4500" i="1" s="1"/>
  <c r="N4501" i="1"/>
  <c r="Q4501" i="1" s="1"/>
  <c r="N4502" i="1"/>
  <c r="Q4502" i="1" s="1"/>
  <c r="N4503" i="1"/>
  <c r="Q4503" i="1" s="1"/>
  <c r="N4504" i="1"/>
  <c r="Q4504" i="1" s="1"/>
  <c r="N4505" i="1"/>
  <c r="Q4505" i="1" s="1"/>
  <c r="N4506" i="1"/>
  <c r="Q4506" i="1" s="1"/>
  <c r="N4507" i="1"/>
  <c r="Q4507" i="1" s="1"/>
  <c r="N4508" i="1"/>
  <c r="Q4508" i="1" s="1"/>
  <c r="N4509" i="1"/>
  <c r="Q4509" i="1" s="1"/>
  <c r="N4510" i="1"/>
  <c r="Q4510" i="1" s="1"/>
  <c r="N4511" i="1"/>
  <c r="Q4511" i="1" s="1"/>
  <c r="N4512" i="1"/>
  <c r="Q4512" i="1" s="1"/>
  <c r="N4513" i="1"/>
  <c r="Q4513" i="1" s="1"/>
  <c r="N4514" i="1"/>
  <c r="Q4514" i="1" s="1"/>
  <c r="N4515" i="1"/>
  <c r="Q4515" i="1" s="1"/>
  <c r="N4516" i="1"/>
  <c r="Q4516" i="1" s="1"/>
  <c r="N4517" i="1"/>
  <c r="Q4517" i="1" s="1"/>
  <c r="N4518" i="1"/>
  <c r="Q4518" i="1" s="1"/>
  <c r="N4519" i="1"/>
  <c r="Q4519" i="1" s="1"/>
  <c r="N4520" i="1"/>
  <c r="Q4520" i="1" s="1"/>
  <c r="N4521" i="1"/>
  <c r="Q4521" i="1" s="1"/>
  <c r="N4522" i="1"/>
  <c r="Q4522" i="1" s="1"/>
  <c r="N4523" i="1"/>
  <c r="Q4523" i="1" s="1"/>
  <c r="N4524" i="1"/>
  <c r="Q4524" i="1" s="1"/>
  <c r="N4525" i="1"/>
  <c r="Q4525" i="1" s="1"/>
  <c r="N4526" i="1"/>
  <c r="Q4526" i="1" s="1"/>
  <c r="N4527" i="1"/>
  <c r="Q4527" i="1" s="1"/>
  <c r="N4528" i="1"/>
  <c r="Q4528" i="1" s="1"/>
  <c r="N4529" i="1"/>
  <c r="Q4529" i="1" s="1"/>
  <c r="N4530" i="1"/>
  <c r="Q4530" i="1" s="1"/>
  <c r="N4531" i="1"/>
  <c r="Q4531" i="1" s="1"/>
  <c r="N4532" i="1"/>
  <c r="Q4532" i="1" s="1"/>
  <c r="N4533" i="1"/>
  <c r="Q4533" i="1" s="1"/>
  <c r="N4534" i="1"/>
  <c r="Q4534" i="1" s="1"/>
  <c r="N4535" i="1"/>
  <c r="Q4535" i="1" s="1"/>
  <c r="N4536" i="1"/>
  <c r="Q4536" i="1" s="1"/>
  <c r="N4537" i="1"/>
  <c r="Q4537" i="1" s="1"/>
  <c r="N4538" i="1"/>
  <c r="Q4538" i="1" s="1"/>
  <c r="N4539" i="1"/>
  <c r="Q4539" i="1" s="1"/>
  <c r="N4540" i="1"/>
  <c r="Q4540" i="1" s="1"/>
  <c r="N4541" i="1"/>
  <c r="Q4541" i="1" s="1"/>
  <c r="N4542" i="1"/>
  <c r="Q4542" i="1" s="1"/>
  <c r="N4543" i="1"/>
  <c r="Q4543" i="1" s="1"/>
  <c r="N4544" i="1"/>
  <c r="Q4544" i="1" s="1"/>
  <c r="N4545" i="1"/>
  <c r="Q4545" i="1" s="1"/>
  <c r="N4546" i="1"/>
  <c r="Q4546" i="1" s="1"/>
  <c r="N4547" i="1"/>
  <c r="Q4547" i="1" s="1"/>
  <c r="N4548" i="1"/>
  <c r="Q4548" i="1" s="1"/>
  <c r="N4549" i="1"/>
  <c r="Q4549" i="1" s="1"/>
  <c r="N4550" i="1"/>
  <c r="Q4550" i="1" s="1"/>
  <c r="N4551" i="1"/>
  <c r="Q4551" i="1" s="1"/>
  <c r="N4552" i="1"/>
  <c r="Q4552" i="1" s="1"/>
  <c r="N4553" i="1"/>
  <c r="Q4553" i="1" s="1"/>
  <c r="N4554" i="1"/>
  <c r="Q4554" i="1" s="1"/>
  <c r="N4555" i="1"/>
  <c r="Q4555" i="1" s="1"/>
  <c r="N4556" i="1"/>
  <c r="Q4556" i="1" s="1"/>
  <c r="N4557" i="1"/>
  <c r="Q4557" i="1" s="1"/>
  <c r="N4558" i="1"/>
  <c r="Q4558" i="1" s="1"/>
  <c r="N4559" i="1"/>
  <c r="Q4559" i="1" s="1"/>
  <c r="N4560" i="1"/>
  <c r="Q4560" i="1" s="1"/>
  <c r="N4561" i="1"/>
  <c r="Q4561" i="1" s="1"/>
  <c r="N4562" i="1"/>
  <c r="Q4562" i="1" s="1"/>
  <c r="N4563" i="1"/>
  <c r="Q4563" i="1" s="1"/>
  <c r="N4564" i="1"/>
  <c r="Q4564" i="1" s="1"/>
  <c r="N4565" i="1"/>
  <c r="Q4565" i="1" s="1"/>
  <c r="N4566" i="1"/>
  <c r="Q4566" i="1" s="1"/>
  <c r="N4567" i="1"/>
  <c r="Q4567" i="1" s="1"/>
  <c r="N4568" i="1"/>
  <c r="Q4568" i="1" s="1"/>
  <c r="N4569" i="1"/>
  <c r="Q4569" i="1" s="1"/>
  <c r="N4570" i="1"/>
  <c r="Q4570" i="1" s="1"/>
  <c r="N4571" i="1"/>
  <c r="Q4571" i="1" s="1"/>
  <c r="N4572" i="1"/>
  <c r="Q4572" i="1" s="1"/>
  <c r="N4573" i="1"/>
  <c r="Q4573" i="1" s="1"/>
  <c r="N4574" i="1"/>
  <c r="Q4574" i="1" s="1"/>
  <c r="N4575" i="1"/>
  <c r="Q4575" i="1" s="1"/>
  <c r="N4576" i="1"/>
  <c r="Q4576" i="1" s="1"/>
  <c r="N4577" i="1"/>
  <c r="Q4577" i="1" s="1"/>
  <c r="N4578" i="1"/>
  <c r="Q4578" i="1" s="1"/>
  <c r="N4579" i="1"/>
  <c r="Q4579" i="1" s="1"/>
  <c r="N4580" i="1"/>
  <c r="Q4580" i="1" s="1"/>
  <c r="N4581" i="1"/>
  <c r="Q4581" i="1" s="1"/>
  <c r="N4582" i="1"/>
  <c r="Q4582" i="1" s="1"/>
  <c r="N4583" i="1"/>
  <c r="Q4583" i="1" s="1"/>
  <c r="N4584" i="1"/>
  <c r="Q4584" i="1" s="1"/>
  <c r="N4585" i="1"/>
  <c r="Q4585" i="1" s="1"/>
  <c r="N4586" i="1"/>
  <c r="Q4586" i="1" s="1"/>
  <c r="N4587" i="1"/>
  <c r="Q4587" i="1" s="1"/>
  <c r="N4588" i="1"/>
  <c r="Q4588" i="1" s="1"/>
  <c r="N4589" i="1"/>
  <c r="Q4589" i="1" s="1"/>
  <c r="N4590" i="1"/>
  <c r="Q4590" i="1" s="1"/>
  <c r="N4591" i="1"/>
  <c r="Q4591" i="1" s="1"/>
  <c r="N4592" i="1"/>
  <c r="Q4592" i="1" s="1"/>
  <c r="N4593" i="1"/>
  <c r="Q4593" i="1" s="1"/>
  <c r="N4594" i="1"/>
  <c r="Q4594" i="1" s="1"/>
  <c r="N4595" i="1"/>
  <c r="Q4595" i="1" s="1"/>
  <c r="N4596" i="1"/>
  <c r="Q4596" i="1" s="1"/>
  <c r="N4597" i="1"/>
  <c r="Q4597" i="1" s="1"/>
  <c r="N4598" i="1"/>
  <c r="Q4598" i="1" s="1"/>
  <c r="N4599" i="1"/>
  <c r="Q4599" i="1" s="1"/>
  <c r="N4600" i="1"/>
  <c r="Q4600" i="1" s="1"/>
  <c r="N4601" i="1"/>
  <c r="Q4601" i="1" s="1"/>
  <c r="N4602" i="1"/>
  <c r="Q4602" i="1" s="1"/>
  <c r="N4603" i="1"/>
  <c r="Q4603" i="1" s="1"/>
  <c r="N4604" i="1"/>
  <c r="Q4604" i="1" s="1"/>
  <c r="N4605" i="1"/>
  <c r="Q4605" i="1" s="1"/>
  <c r="N4606" i="1"/>
  <c r="Q4606" i="1" s="1"/>
  <c r="N4607" i="1"/>
  <c r="Q4607" i="1" s="1"/>
  <c r="N4608" i="1"/>
  <c r="Q4608" i="1" s="1"/>
  <c r="N4609" i="1"/>
  <c r="Q4609" i="1" s="1"/>
  <c r="N4610" i="1"/>
  <c r="Q4610" i="1" s="1"/>
  <c r="N4611" i="1"/>
  <c r="Q4611" i="1" s="1"/>
  <c r="N4612" i="1"/>
  <c r="Q4612" i="1" s="1"/>
  <c r="N4613" i="1"/>
  <c r="Q4613" i="1" s="1"/>
  <c r="N4614" i="1"/>
  <c r="Q4614" i="1" s="1"/>
  <c r="N4615" i="1"/>
  <c r="Q4615" i="1" s="1"/>
  <c r="N4616" i="1"/>
  <c r="Q4616" i="1" s="1"/>
  <c r="N4617" i="1"/>
  <c r="Q4617" i="1" s="1"/>
  <c r="N4618" i="1"/>
  <c r="Q4618" i="1" s="1"/>
  <c r="N4619" i="1"/>
  <c r="Q4619" i="1" s="1"/>
  <c r="N4620" i="1"/>
  <c r="Q4620" i="1" s="1"/>
  <c r="N4621" i="1"/>
  <c r="Q4621" i="1" s="1"/>
  <c r="N4622" i="1"/>
  <c r="Q4622" i="1" s="1"/>
  <c r="N4623" i="1"/>
  <c r="Q4623" i="1" s="1"/>
  <c r="N4624" i="1"/>
  <c r="Q4624" i="1" s="1"/>
  <c r="N4625" i="1"/>
  <c r="Q4625" i="1" s="1"/>
  <c r="N4626" i="1"/>
  <c r="Q4626" i="1" s="1"/>
  <c r="N4627" i="1"/>
  <c r="Q4627" i="1" s="1"/>
  <c r="N4628" i="1"/>
  <c r="Q4628" i="1" s="1"/>
  <c r="N4629" i="1"/>
  <c r="Q4629" i="1" s="1"/>
  <c r="N4630" i="1"/>
  <c r="Q4630" i="1" s="1"/>
  <c r="N4631" i="1"/>
  <c r="Q4631" i="1" s="1"/>
  <c r="N4632" i="1"/>
  <c r="Q4632" i="1" s="1"/>
  <c r="N4633" i="1"/>
  <c r="Q4633" i="1" s="1"/>
  <c r="N4634" i="1"/>
  <c r="Q4634" i="1" s="1"/>
  <c r="N4635" i="1"/>
  <c r="Q4635" i="1" s="1"/>
  <c r="N4636" i="1"/>
  <c r="Q4636" i="1" s="1"/>
  <c r="N4637" i="1"/>
  <c r="Q4637" i="1" s="1"/>
  <c r="N4638" i="1"/>
  <c r="Q4638" i="1" s="1"/>
  <c r="N4639" i="1"/>
  <c r="Q4639" i="1" s="1"/>
  <c r="N4640" i="1"/>
  <c r="Q4640" i="1" s="1"/>
  <c r="N4641" i="1"/>
  <c r="Q4641" i="1" s="1"/>
  <c r="N4642" i="1"/>
  <c r="Q4642" i="1" s="1"/>
  <c r="N4643" i="1"/>
  <c r="Q4643" i="1" s="1"/>
  <c r="N4644" i="1"/>
  <c r="Q4644" i="1" s="1"/>
  <c r="N4645" i="1"/>
  <c r="Q4645" i="1" s="1"/>
  <c r="N4646" i="1"/>
  <c r="Q4646" i="1" s="1"/>
  <c r="N4647" i="1"/>
  <c r="Q4647" i="1" s="1"/>
  <c r="N4648" i="1"/>
  <c r="Q4648" i="1" s="1"/>
  <c r="N4649" i="1"/>
  <c r="Q4649" i="1" s="1"/>
  <c r="N4650" i="1"/>
  <c r="Q4650" i="1" s="1"/>
  <c r="N4651" i="1"/>
  <c r="Q4651" i="1" s="1"/>
  <c r="N4652" i="1"/>
  <c r="Q4652" i="1" s="1"/>
  <c r="N4653" i="1"/>
  <c r="Q4653" i="1" s="1"/>
  <c r="N4654" i="1"/>
  <c r="Q4654" i="1" s="1"/>
  <c r="N4655" i="1"/>
  <c r="Q4655" i="1" s="1"/>
  <c r="N4656" i="1"/>
  <c r="Q4656" i="1" s="1"/>
  <c r="N4657" i="1"/>
  <c r="Q4657" i="1" s="1"/>
  <c r="N4658" i="1"/>
  <c r="Q4658" i="1" s="1"/>
  <c r="N4659" i="1"/>
  <c r="Q4659" i="1" s="1"/>
  <c r="N4660" i="1"/>
  <c r="Q4660" i="1" s="1"/>
  <c r="N4661" i="1"/>
  <c r="Q4661" i="1" s="1"/>
  <c r="N4662" i="1"/>
  <c r="Q4662" i="1" s="1"/>
  <c r="N4663" i="1"/>
  <c r="Q4663" i="1" s="1"/>
  <c r="N4664" i="1"/>
  <c r="Q4664" i="1" s="1"/>
  <c r="N4665" i="1"/>
  <c r="Q4665" i="1" s="1"/>
  <c r="N4666" i="1"/>
  <c r="Q4666" i="1" s="1"/>
  <c r="N4667" i="1"/>
  <c r="Q4667" i="1" s="1"/>
  <c r="N4668" i="1"/>
  <c r="Q4668" i="1" s="1"/>
  <c r="N4669" i="1"/>
  <c r="Q4669" i="1" s="1"/>
  <c r="N4670" i="1"/>
  <c r="Q4670" i="1" s="1"/>
  <c r="N4671" i="1"/>
  <c r="Q4671" i="1" s="1"/>
  <c r="N4672" i="1"/>
  <c r="Q4672" i="1" s="1"/>
  <c r="N4673" i="1"/>
  <c r="Q4673" i="1" s="1"/>
  <c r="N4674" i="1"/>
  <c r="Q4674" i="1" s="1"/>
  <c r="N4675" i="1"/>
  <c r="Q4675" i="1" s="1"/>
  <c r="N4676" i="1"/>
  <c r="Q4676" i="1" s="1"/>
  <c r="N4677" i="1"/>
  <c r="Q4677" i="1" s="1"/>
  <c r="N4678" i="1"/>
  <c r="Q4678" i="1" s="1"/>
  <c r="N4679" i="1"/>
  <c r="Q4679" i="1" s="1"/>
  <c r="N4680" i="1"/>
  <c r="Q4680" i="1" s="1"/>
  <c r="N4681" i="1"/>
  <c r="Q4681" i="1" s="1"/>
  <c r="N4682" i="1"/>
  <c r="Q4682" i="1" s="1"/>
  <c r="N4683" i="1"/>
  <c r="Q4683" i="1" s="1"/>
  <c r="N4684" i="1"/>
  <c r="Q4684" i="1" s="1"/>
  <c r="N4685" i="1"/>
  <c r="Q4685" i="1" s="1"/>
  <c r="N4686" i="1"/>
  <c r="Q4686" i="1" s="1"/>
  <c r="N4687" i="1"/>
  <c r="Q4687" i="1" s="1"/>
  <c r="N4688" i="1"/>
  <c r="Q4688" i="1" s="1"/>
  <c r="N4689" i="1"/>
  <c r="Q4689" i="1" s="1"/>
  <c r="N4690" i="1"/>
  <c r="Q4690" i="1" s="1"/>
  <c r="N4691" i="1"/>
  <c r="Q4691" i="1" s="1"/>
  <c r="N4692" i="1"/>
  <c r="Q4692" i="1" s="1"/>
  <c r="N4693" i="1"/>
  <c r="Q4693" i="1" s="1"/>
  <c r="N4694" i="1"/>
  <c r="Q4694" i="1" s="1"/>
  <c r="N4695" i="1"/>
  <c r="Q4695" i="1" s="1"/>
  <c r="N4696" i="1"/>
  <c r="Q4696" i="1" s="1"/>
  <c r="N4697" i="1"/>
  <c r="Q4697" i="1" s="1"/>
  <c r="N4698" i="1"/>
  <c r="Q4698" i="1" s="1"/>
  <c r="N4699" i="1"/>
  <c r="Q4699" i="1" s="1"/>
  <c r="N4700" i="1"/>
  <c r="Q4700" i="1" s="1"/>
  <c r="N4701" i="1"/>
  <c r="Q4701" i="1" s="1"/>
  <c r="N4702" i="1"/>
  <c r="Q4702" i="1" s="1"/>
  <c r="N4703" i="1"/>
  <c r="Q4703" i="1" s="1"/>
  <c r="N4704" i="1"/>
  <c r="Q4704" i="1" s="1"/>
  <c r="N4705" i="1"/>
  <c r="Q4705" i="1" s="1"/>
  <c r="N4706" i="1"/>
  <c r="Q4706" i="1" s="1"/>
  <c r="N4707" i="1"/>
  <c r="Q4707" i="1" s="1"/>
  <c r="N4708" i="1"/>
  <c r="Q4708" i="1" s="1"/>
  <c r="N4709" i="1"/>
  <c r="Q4709" i="1" s="1"/>
  <c r="N4710" i="1"/>
  <c r="Q4710" i="1" s="1"/>
  <c r="N4711" i="1"/>
  <c r="Q4711" i="1" s="1"/>
  <c r="N4712" i="1"/>
  <c r="Q4712" i="1" s="1"/>
  <c r="N4713" i="1"/>
  <c r="Q4713" i="1" s="1"/>
  <c r="N4714" i="1"/>
  <c r="Q4714" i="1" s="1"/>
  <c r="N4715" i="1"/>
  <c r="Q4715" i="1" s="1"/>
  <c r="N4716" i="1"/>
  <c r="Q4716" i="1" s="1"/>
  <c r="N4717" i="1"/>
  <c r="Q4717" i="1" s="1"/>
  <c r="N4718" i="1"/>
  <c r="Q4718" i="1" s="1"/>
  <c r="N4719" i="1"/>
  <c r="Q4719" i="1" s="1"/>
  <c r="N4720" i="1"/>
  <c r="Q4720" i="1" s="1"/>
  <c r="N4721" i="1"/>
  <c r="Q4721" i="1" s="1"/>
  <c r="N4722" i="1"/>
  <c r="Q4722" i="1" s="1"/>
  <c r="N4723" i="1"/>
  <c r="Q4723" i="1" s="1"/>
  <c r="N4724" i="1"/>
  <c r="Q4724" i="1" s="1"/>
  <c r="N4725" i="1"/>
  <c r="Q4725" i="1" s="1"/>
  <c r="N4726" i="1"/>
  <c r="Q4726" i="1" s="1"/>
  <c r="N4727" i="1"/>
  <c r="Q4727" i="1" s="1"/>
  <c r="N4728" i="1"/>
  <c r="Q4728" i="1" s="1"/>
  <c r="N4729" i="1"/>
  <c r="Q4729" i="1" s="1"/>
  <c r="N4730" i="1"/>
  <c r="Q4730" i="1" s="1"/>
  <c r="N4731" i="1"/>
  <c r="Q4731" i="1" s="1"/>
  <c r="N4732" i="1"/>
  <c r="Q4732" i="1" s="1"/>
  <c r="N4733" i="1"/>
  <c r="Q4733" i="1" s="1"/>
  <c r="N4734" i="1"/>
  <c r="Q4734" i="1" s="1"/>
  <c r="N4735" i="1"/>
  <c r="Q4735" i="1" s="1"/>
  <c r="N4736" i="1"/>
  <c r="Q4736" i="1" s="1"/>
  <c r="N4737" i="1"/>
  <c r="Q4737" i="1" s="1"/>
  <c r="N4738" i="1"/>
  <c r="Q4738" i="1" s="1"/>
  <c r="N4739" i="1"/>
  <c r="Q4739" i="1" s="1"/>
  <c r="N4740" i="1"/>
  <c r="Q4740" i="1" s="1"/>
  <c r="N4741" i="1"/>
  <c r="Q4741" i="1" s="1"/>
  <c r="N4742" i="1"/>
  <c r="Q4742" i="1" s="1"/>
  <c r="N4743" i="1"/>
  <c r="Q4743" i="1" s="1"/>
  <c r="N4744" i="1"/>
  <c r="Q4744" i="1" s="1"/>
  <c r="N4745" i="1"/>
  <c r="Q4745" i="1" s="1"/>
  <c r="N4746" i="1"/>
  <c r="Q4746" i="1" s="1"/>
  <c r="N4747" i="1"/>
  <c r="Q4747" i="1" s="1"/>
  <c r="N4748" i="1"/>
  <c r="Q4748" i="1" s="1"/>
  <c r="N4749" i="1"/>
  <c r="Q4749" i="1" s="1"/>
  <c r="N4750" i="1"/>
  <c r="Q4750" i="1" s="1"/>
  <c r="N4751" i="1"/>
  <c r="Q4751" i="1" s="1"/>
  <c r="N4752" i="1"/>
  <c r="Q4752" i="1" s="1"/>
  <c r="N4753" i="1"/>
  <c r="Q4753" i="1" s="1"/>
  <c r="N4754" i="1"/>
  <c r="Q4754" i="1" s="1"/>
  <c r="N4755" i="1"/>
  <c r="Q4755" i="1" s="1"/>
  <c r="N4756" i="1"/>
  <c r="Q4756" i="1" s="1"/>
  <c r="N4757" i="1"/>
  <c r="Q4757" i="1" s="1"/>
  <c r="N4758" i="1"/>
  <c r="Q4758" i="1" s="1"/>
  <c r="N4759" i="1"/>
  <c r="Q4759" i="1" s="1"/>
  <c r="N4760" i="1"/>
  <c r="Q4760" i="1" s="1"/>
  <c r="N4761" i="1"/>
  <c r="Q4761" i="1" s="1"/>
  <c r="N4762" i="1"/>
  <c r="Q4762" i="1" s="1"/>
  <c r="N4763" i="1"/>
  <c r="Q4763" i="1" s="1"/>
  <c r="N4764" i="1"/>
  <c r="Q4764" i="1" s="1"/>
  <c r="N4765" i="1"/>
  <c r="Q4765" i="1" s="1"/>
  <c r="N4766" i="1"/>
  <c r="Q4766" i="1" s="1"/>
  <c r="N4767" i="1"/>
  <c r="Q4767" i="1" s="1"/>
  <c r="N4768" i="1"/>
  <c r="Q4768" i="1" s="1"/>
  <c r="N4769" i="1"/>
  <c r="Q4769" i="1" s="1"/>
  <c r="N4770" i="1"/>
  <c r="Q4770" i="1" s="1"/>
  <c r="N4771" i="1"/>
  <c r="Q4771" i="1" s="1"/>
  <c r="N4772" i="1"/>
  <c r="Q4772" i="1" s="1"/>
  <c r="N4773" i="1"/>
  <c r="Q4773" i="1" s="1"/>
  <c r="N4774" i="1"/>
  <c r="Q4774" i="1" s="1"/>
  <c r="N4775" i="1"/>
  <c r="Q4775" i="1" s="1"/>
  <c r="N4776" i="1"/>
  <c r="Q4776" i="1" s="1"/>
  <c r="N4777" i="1"/>
  <c r="Q4777" i="1" s="1"/>
  <c r="N4778" i="1"/>
  <c r="Q4778" i="1" s="1"/>
  <c r="N4779" i="1"/>
  <c r="Q4779" i="1" s="1"/>
  <c r="N4780" i="1"/>
  <c r="Q4780" i="1" s="1"/>
  <c r="N4781" i="1"/>
  <c r="Q4781" i="1" s="1"/>
  <c r="N4782" i="1"/>
  <c r="Q4782" i="1" s="1"/>
  <c r="N4783" i="1"/>
  <c r="Q4783" i="1" s="1"/>
  <c r="N4784" i="1"/>
  <c r="Q4784" i="1" s="1"/>
  <c r="N4785" i="1"/>
  <c r="Q4785" i="1" s="1"/>
  <c r="N4786" i="1"/>
  <c r="Q4786" i="1" s="1"/>
  <c r="N4787" i="1"/>
  <c r="Q4787" i="1" s="1"/>
  <c r="N4788" i="1"/>
  <c r="Q4788" i="1" s="1"/>
  <c r="N4789" i="1"/>
  <c r="Q4789" i="1" s="1"/>
  <c r="N4790" i="1"/>
  <c r="Q4790" i="1" s="1"/>
  <c r="N4791" i="1"/>
  <c r="Q4791" i="1" s="1"/>
  <c r="N4792" i="1"/>
  <c r="Q4792" i="1" s="1"/>
  <c r="N4793" i="1"/>
  <c r="Q4793" i="1" s="1"/>
  <c r="N4794" i="1"/>
  <c r="Q4794" i="1" s="1"/>
  <c r="N4795" i="1"/>
  <c r="Q4795" i="1" s="1"/>
  <c r="N4796" i="1"/>
  <c r="Q4796" i="1" s="1"/>
  <c r="N4797" i="1"/>
  <c r="Q4797" i="1" s="1"/>
  <c r="N4798" i="1"/>
  <c r="Q4798" i="1" s="1"/>
  <c r="N4799" i="1"/>
  <c r="Q4799" i="1" s="1"/>
  <c r="N4800" i="1"/>
  <c r="Q4800" i="1" s="1"/>
  <c r="N4801" i="1"/>
  <c r="Q4801" i="1" s="1"/>
  <c r="N4802" i="1"/>
  <c r="Q4802" i="1" s="1"/>
  <c r="N4803" i="1"/>
  <c r="Q4803" i="1" s="1"/>
  <c r="N4804" i="1"/>
  <c r="Q4804" i="1" s="1"/>
  <c r="N4805" i="1"/>
  <c r="Q4805" i="1" s="1"/>
  <c r="N4806" i="1"/>
  <c r="Q4806" i="1" s="1"/>
  <c r="N4807" i="1"/>
  <c r="Q4807" i="1" s="1"/>
  <c r="N4808" i="1"/>
  <c r="Q4808" i="1" s="1"/>
  <c r="N4809" i="1"/>
  <c r="Q4809" i="1" s="1"/>
  <c r="N4810" i="1"/>
  <c r="Q4810" i="1" s="1"/>
  <c r="N4811" i="1"/>
  <c r="Q4811" i="1" s="1"/>
  <c r="N4812" i="1"/>
  <c r="Q4812" i="1" s="1"/>
  <c r="N4813" i="1"/>
  <c r="Q4813" i="1" s="1"/>
  <c r="N4814" i="1"/>
  <c r="Q4814" i="1" s="1"/>
  <c r="N4815" i="1"/>
  <c r="Q4815" i="1" s="1"/>
  <c r="N4816" i="1"/>
  <c r="Q4816" i="1" s="1"/>
  <c r="N4817" i="1"/>
  <c r="Q4817" i="1" s="1"/>
  <c r="N4818" i="1"/>
  <c r="Q4818" i="1" s="1"/>
  <c r="N4819" i="1"/>
  <c r="Q4819" i="1" s="1"/>
  <c r="N4820" i="1"/>
  <c r="Q4820" i="1" s="1"/>
  <c r="N4821" i="1"/>
  <c r="Q4821" i="1" s="1"/>
  <c r="N4822" i="1"/>
  <c r="Q4822" i="1" s="1"/>
  <c r="N4823" i="1"/>
  <c r="Q4823" i="1" s="1"/>
  <c r="N4824" i="1"/>
  <c r="Q4824" i="1" s="1"/>
  <c r="N4825" i="1"/>
  <c r="Q4825" i="1" s="1"/>
  <c r="N4826" i="1"/>
  <c r="Q4826" i="1" s="1"/>
  <c r="N4827" i="1"/>
  <c r="Q4827" i="1" s="1"/>
  <c r="N4828" i="1"/>
  <c r="Q4828" i="1" s="1"/>
  <c r="N4829" i="1"/>
  <c r="Q4829" i="1" s="1"/>
  <c r="N4830" i="1"/>
  <c r="Q4830" i="1" s="1"/>
  <c r="N4831" i="1"/>
  <c r="Q4831" i="1" s="1"/>
  <c r="N4832" i="1"/>
  <c r="Q4832" i="1" s="1"/>
  <c r="N4833" i="1"/>
  <c r="Q4833" i="1" s="1"/>
  <c r="N4834" i="1"/>
  <c r="Q4834" i="1" s="1"/>
  <c r="N4835" i="1"/>
  <c r="Q4835" i="1" s="1"/>
  <c r="N4836" i="1"/>
  <c r="Q4836" i="1" s="1"/>
  <c r="N4837" i="1"/>
  <c r="Q4837" i="1" s="1"/>
  <c r="N4838" i="1"/>
  <c r="Q4838" i="1" s="1"/>
  <c r="N4839" i="1"/>
  <c r="Q4839" i="1" s="1"/>
  <c r="N4840" i="1"/>
  <c r="Q4840" i="1" s="1"/>
  <c r="N4841" i="1"/>
  <c r="Q4841" i="1" s="1"/>
  <c r="N4842" i="1"/>
  <c r="Q4842" i="1" s="1"/>
  <c r="N4843" i="1"/>
  <c r="Q4843" i="1" s="1"/>
  <c r="N4844" i="1"/>
  <c r="Q4844" i="1" s="1"/>
  <c r="N4845" i="1"/>
  <c r="Q4845" i="1" s="1"/>
  <c r="N4846" i="1"/>
  <c r="Q4846" i="1" s="1"/>
  <c r="N4847" i="1"/>
  <c r="Q4847" i="1" s="1"/>
  <c r="N4848" i="1"/>
  <c r="Q4848" i="1" s="1"/>
  <c r="N4849" i="1"/>
  <c r="Q4849" i="1" s="1"/>
  <c r="N4850" i="1"/>
  <c r="Q4850" i="1" s="1"/>
  <c r="N4851" i="1"/>
  <c r="Q4851" i="1" s="1"/>
  <c r="N4852" i="1"/>
  <c r="Q4852" i="1" s="1"/>
  <c r="N4853" i="1"/>
  <c r="Q4853" i="1" s="1"/>
  <c r="N4854" i="1"/>
  <c r="Q4854" i="1" s="1"/>
  <c r="N4855" i="1"/>
  <c r="Q4855" i="1" s="1"/>
  <c r="N4856" i="1"/>
  <c r="Q4856" i="1" s="1"/>
  <c r="N4857" i="1"/>
  <c r="Q4857" i="1" s="1"/>
  <c r="N4858" i="1"/>
  <c r="Q4858" i="1" s="1"/>
  <c r="N4859" i="1"/>
  <c r="Q4859" i="1" s="1"/>
  <c r="N4860" i="1"/>
  <c r="Q4860" i="1" s="1"/>
  <c r="N4861" i="1"/>
  <c r="Q4861" i="1" s="1"/>
  <c r="N4862" i="1"/>
  <c r="Q4862" i="1" s="1"/>
  <c r="N4863" i="1"/>
  <c r="Q4863" i="1" s="1"/>
  <c r="N4864" i="1"/>
  <c r="Q4864" i="1" s="1"/>
  <c r="N4865" i="1"/>
  <c r="Q4865" i="1" s="1"/>
  <c r="N4866" i="1"/>
  <c r="Q4866" i="1" s="1"/>
  <c r="N4867" i="1"/>
  <c r="Q4867" i="1" s="1"/>
  <c r="N4868" i="1"/>
  <c r="Q4868" i="1" s="1"/>
  <c r="N4869" i="1"/>
  <c r="Q4869" i="1" s="1"/>
  <c r="N4870" i="1"/>
  <c r="Q4870" i="1" s="1"/>
  <c r="N4871" i="1"/>
  <c r="Q4871" i="1" s="1"/>
  <c r="N4872" i="1"/>
  <c r="Q4872" i="1" s="1"/>
  <c r="N4873" i="1"/>
  <c r="Q4873" i="1" s="1"/>
  <c r="N4874" i="1"/>
  <c r="Q4874" i="1" s="1"/>
  <c r="N4875" i="1"/>
  <c r="Q4875" i="1" s="1"/>
  <c r="N4876" i="1"/>
  <c r="Q4876" i="1" s="1"/>
  <c r="N4877" i="1"/>
  <c r="Q4877" i="1" s="1"/>
  <c r="N4878" i="1"/>
  <c r="Q4878" i="1" s="1"/>
  <c r="N4879" i="1"/>
  <c r="Q4879" i="1" s="1"/>
  <c r="N4880" i="1"/>
  <c r="Q4880" i="1" s="1"/>
  <c r="N4881" i="1"/>
  <c r="Q4881" i="1" s="1"/>
  <c r="N4882" i="1"/>
  <c r="Q4882" i="1" s="1"/>
  <c r="N4883" i="1"/>
  <c r="Q4883" i="1" s="1"/>
  <c r="N4884" i="1"/>
  <c r="Q4884" i="1" s="1"/>
  <c r="N4885" i="1"/>
  <c r="Q4885" i="1" s="1"/>
  <c r="N4886" i="1"/>
  <c r="Q4886" i="1" s="1"/>
  <c r="N4887" i="1"/>
  <c r="Q4887" i="1" s="1"/>
  <c r="N4888" i="1"/>
  <c r="Q4888" i="1" s="1"/>
  <c r="N4889" i="1"/>
  <c r="Q4889" i="1" s="1"/>
  <c r="N4890" i="1"/>
  <c r="Q4890" i="1" s="1"/>
  <c r="N4891" i="1"/>
  <c r="Q4891" i="1" s="1"/>
  <c r="N4892" i="1"/>
  <c r="Q4892" i="1" s="1"/>
  <c r="N4893" i="1"/>
  <c r="Q4893" i="1" s="1"/>
  <c r="N4894" i="1"/>
  <c r="Q4894" i="1" s="1"/>
  <c r="N4895" i="1"/>
  <c r="Q4895" i="1" s="1"/>
  <c r="N4896" i="1"/>
  <c r="Q4896" i="1" s="1"/>
  <c r="N4897" i="1"/>
  <c r="Q4897" i="1" s="1"/>
  <c r="N4898" i="1"/>
  <c r="Q4898" i="1" s="1"/>
  <c r="N4899" i="1"/>
  <c r="Q4899" i="1" s="1"/>
  <c r="N4900" i="1"/>
  <c r="Q4900" i="1" s="1"/>
  <c r="N4901" i="1"/>
  <c r="Q4901" i="1" s="1"/>
  <c r="N4902" i="1"/>
  <c r="Q4902" i="1" s="1"/>
  <c r="N4903" i="1"/>
  <c r="Q4903" i="1" s="1"/>
  <c r="N4904" i="1"/>
  <c r="Q4904" i="1" s="1"/>
  <c r="N4905" i="1"/>
  <c r="Q4905" i="1" s="1"/>
  <c r="N4906" i="1"/>
  <c r="Q4906" i="1" s="1"/>
  <c r="N4907" i="1"/>
  <c r="Q4907" i="1" s="1"/>
  <c r="N4908" i="1"/>
  <c r="Q4908" i="1" s="1"/>
  <c r="N4909" i="1"/>
  <c r="Q4909" i="1" s="1"/>
  <c r="N4910" i="1"/>
  <c r="Q4910" i="1" s="1"/>
  <c r="N4911" i="1"/>
  <c r="Q4911" i="1" s="1"/>
  <c r="N4912" i="1"/>
  <c r="Q4912" i="1" s="1"/>
  <c r="N4913" i="1"/>
  <c r="Q4913" i="1" s="1"/>
  <c r="N4914" i="1"/>
  <c r="Q4914" i="1" s="1"/>
  <c r="N4915" i="1"/>
  <c r="Q4915" i="1" s="1"/>
  <c r="N4916" i="1"/>
  <c r="Q4916" i="1" s="1"/>
  <c r="N4917" i="1"/>
  <c r="Q4917" i="1" s="1"/>
  <c r="N4918" i="1"/>
  <c r="Q4918" i="1" s="1"/>
  <c r="N4919" i="1"/>
  <c r="Q4919" i="1" s="1"/>
  <c r="N4920" i="1"/>
  <c r="Q4920" i="1" s="1"/>
  <c r="N4921" i="1"/>
  <c r="Q4921" i="1" s="1"/>
  <c r="N4922" i="1"/>
  <c r="Q4922" i="1" s="1"/>
  <c r="N4923" i="1"/>
  <c r="Q4923" i="1" s="1"/>
  <c r="N4924" i="1"/>
  <c r="Q4924" i="1" s="1"/>
  <c r="N4925" i="1"/>
  <c r="Q4925" i="1" s="1"/>
  <c r="N4926" i="1"/>
  <c r="Q4926" i="1" s="1"/>
  <c r="N4927" i="1"/>
  <c r="Q4927" i="1" s="1"/>
  <c r="N4928" i="1"/>
  <c r="Q4928" i="1" s="1"/>
  <c r="N4929" i="1"/>
  <c r="Q4929" i="1" s="1"/>
  <c r="N4930" i="1"/>
  <c r="Q4930" i="1" s="1"/>
  <c r="N4931" i="1"/>
  <c r="Q4931" i="1" s="1"/>
  <c r="N4932" i="1"/>
  <c r="Q4932" i="1" s="1"/>
  <c r="N4933" i="1"/>
  <c r="Q4933" i="1" s="1"/>
  <c r="N4934" i="1"/>
  <c r="Q4934" i="1" s="1"/>
  <c r="N4935" i="1"/>
  <c r="Q4935" i="1" s="1"/>
  <c r="N4936" i="1"/>
  <c r="Q4936" i="1" s="1"/>
  <c r="N4937" i="1"/>
  <c r="Q4937" i="1" s="1"/>
  <c r="N4938" i="1"/>
  <c r="Q4938" i="1" s="1"/>
  <c r="N4939" i="1"/>
  <c r="Q4939" i="1" s="1"/>
  <c r="N4940" i="1"/>
  <c r="Q4940" i="1" s="1"/>
  <c r="N4941" i="1"/>
  <c r="Q4941" i="1" s="1"/>
  <c r="N4942" i="1"/>
  <c r="Q4942" i="1" s="1"/>
  <c r="N4943" i="1"/>
  <c r="Q4943" i="1" s="1"/>
  <c r="N4944" i="1"/>
  <c r="Q4944" i="1" s="1"/>
  <c r="N4945" i="1"/>
  <c r="Q4945" i="1" s="1"/>
  <c r="N4946" i="1"/>
  <c r="Q4946" i="1" s="1"/>
  <c r="N4947" i="1"/>
  <c r="Q4947" i="1" s="1"/>
  <c r="N4948" i="1"/>
  <c r="Q4948" i="1" s="1"/>
  <c r="N4949" i="1"/>
  <c r="Q4949" i="1" s="1"/>
  <c r="N4950" i="1"/>
  <c r="Q4950" i="1" s="1"/>
  <c r="N4951" i="1"/>
  <c r="Q4951" i="1" s="1"/>
  <c r="N4952" i="1"/>
  <c r="Q4952" i="1" s="1"/>
  <c r="N4953" i="1"/>
  <c r="Q4953" i="1" s="1"/>
  <c r="N4954" i="1"/>
  <c r="Q4954" i="1" s="1"/>
  <c r="N4955" i="1"/>
  <c r="Q4955" i="1" s="1"/>
  <c r="N4956" i="1"/>
  <c r="Q4956" i="1" s="1"/>
  <c r="N4957" i="1"/>
  <c r="Q4957" i="1" s="1"/>
  <c r="N4958" i="1"/>
  <c r="Q4958" i="1" s="1"/>
  <c r="N4959" i="1"/>
  <c r="Q4959" i="1" s="1"/>
  <c r="N4960" i="1"/>
  <c r="Q4960" i="1" s="1"/>
  <c r="N4961" i="1"/>
  <c r="Q4961" i="1" s="1"/>
  <c r="N4962" i="1"/>
  <c r="Q4962" i="1" s="1"/>
  <c r="N4963" i="1"/>
  <c r="Q4963" i="1" s="1"/>
  <c r="N4964" i="1"/>
  <c r="Q4964" i="1" s="1"/>
  <c r="N4965" i="1"/>
  <c r="Q4965" i="1" s="1"/>
  <c r="N4966" i="1"/>
  <c r="Q4966" i="1" s="1"/>
  <c r="N4967" i="1"/>
  <c r="Q4967" i="1" s="1"/>
  <c r="N4968" i="1"/>
  <c r="Q4968" i="1" s="1"/>
  <c r="N4969" i="1"/>
  <c r="Q4969" i="1" s="1"/>
  <c r="N4970" i="1"/>
  <c r="Q4970" i="1" s="1"/>
  <c r="N4971" i="1"/>
  <c r="Q4971" i="1" s="1"/>
  <c r="N4972" i="1"/>
  <c r="Q4972" i="1" s="1"/>
  <c r="N4973" i="1"/>
  <c r="Q4973" i="1" s="1"/>
  <c r="N4974" i="1"/>
  <c r="Q4974" i="1" s="1"/>
  <c r="N4975" i="1"/>
  <c r="Q4975" i="1" s="1"/>
  <c r="N4976" i="1"/>
  <c r="Q4976" i="1" s="1"/>
  <c r="N4977" i="1"/>
  <c r="Q4977" i="1" s="1"/>
  <c r="N4978" i="1"/>
  <c r="Q4978" i="1" s="1"/>
  <c r="N4979" i="1"/>
  <c r="Q4979" i="1" s="1"/>
  <c r="N4980" i="1"/>
  <c r="Q4980" i="1" s="1"/>
  <c r="N4981" i="1"/>
  <c r="Q4981" i="1" s="1"/>
  <c r="N4982" i="1"/>
  <c r="Q4982" i="1" s="1"/>
  <c r="N4983" i="1"/>
  <c r="Q4983" i="1" s="1"/>
  <c r="N4984" i="1"/>
  <c r="Q4984" i="1" s="1"/>
  <c r="N4985" i="1"/>
  <c r="Q4985" i="1" s="1"/>
  <c r="N4986" i="1"/>
  <c r="Q4986" i="1" s="1"/>
  <c r="N4987" i="1"/>
  <c r="Q4987" i="1" s="1"/>
  <c r="N4988" i="1"/>
  <c r="Q4988" i="1" s="1"/>
  <c r="N4989" i="1"/>
  <c r="Q4989" i="1" s="1"/>
  <c r="N4990" i="1"/>
  <c r="Q4990" i="1" s="1"/>
  <c r="N4991" i="1"/>
  <c r="Q4991" i="1" s="1"/>
  <c r="N4992" i="1"/>
  <c r="Q4992" i="1" s="1"/>
  <c r="N4993" i="1"/>
  <c r="Q4993" i="1" s="1"/>
  <c r="N4994" i="1"/>
  <c r="Q4994" i="1" s="1"/>
  <c r="N4995" i="1"/>
  <c r="Q4995" i="1" s="1"/>
  <c r="N4996" i="1"/>
  <c r="Q4996" i="1" s="1"/>
  <c r="N4997" i="1"/>
  <c r="Q4997" i="1" s="1"/>
  <c r="N4998" i="1"/>
  <c r="Q4998" i="1" s="1"/>
  <c r="N4999" i="1"/>
  <c r="Q4999" i="1" s="1"/>
  <c r="N5000" i="1"/>
  <c r="Q5000" i="1" s="1"/>
  <c r="N5001" i="1"/>
  <c r="Q5001" i="1" s="1"/>
  <c r="N5002" i="1"/>
  <c r="Q5002" i="1" s="1"/>
  <c r="N5003" i="1"/>
  <c r="Q5003" i="1" s="1"/>
  <c r="N5004" i="1"/>
  <c r="Q5004" i="1" s="1"/>
  <c r="N5005" i="1"/>
  <c r="Q5005" i="1" s="1"/>
  <c r="N5006" i="1"/>
  <c r="Q5006" i="1" s="1"/>
  <c r="N5007" i="1"/>
  <c r="Q5007" i="1" s="1"/>
  <c r="N5008" i="1"/>
  <c r="Q5008" i="1" s="1"/>
  <c r="N5009" i="1"/>
  <c r="Q5009" i="1" s="1"/>
  <c r="N5010" i="1"/>
  <c r="Q5010" i="1" s="1"/>
  <c r="N5011" i="1"/>
  <c r="Q5011" i="1" s="1"/>
  <c r="N5012" i="1"/>
  <c r="Q5012" i="1" s="1"/>
  <c r="N5013" i="1"/>
  <c r="Q5013" i="1" s="1"/>
  <c r="N5014" i="1"/>
  <c r="Q5014" i="1" s="1"/>
  <c r="N5015" i="1"/>
  <c r="Q5015" i="1" s="1"/>
  <c r="N5016" i="1"/>
  <c r="Q5016" i="1" s="1"/>
  <c r="N5017" i="1"/>
  <c r="Q5017" i="1" s="1"/>
  <c r="N5018" i="1"/>
  <c r="Q5018" i="1" s="1"/>
  <c r="N5019" i="1"/>
  <c r="Q5019" i="1" s="1"/>
  <c r="N5020" i="1"/>
  <c r="Q5020" i="1" s="1"/>
  <c r="N5021" i="1"/>
  <c r="Q5021" i="1" s="1"/>
  <c r="N5022" i="1"/>
  <c r="Q5022" i="1" s="1"/>
  <c r="N5023" i="1"/>
  <c r="Q5023" i="1" s="1"/>
  <c r="N5024" i="1"/>
  <c r="Q5024" i="1" s="1"/>
  <c r="N5025" i="1"/>
  <c r="Q5025" i="1" s="1"/>
  <c r="N5026" i="1"/>
  <c r="Q5026" i="1" s="1"/>
  <c r="N5027" i="1"/>
  <c r="Q5027" i="1" s="1"/>
  <c r="N5028" i="1"/>
  <c r="Q5028" i="1" s="1"/>
  <c r="N5029" i="1"/>
  <c r="Q5029" i="1" s="1"/>
  <c r="N5030" i="1"/>
  <c r="Q5030" i="1" s="1"/>
  <c r="N5031" i="1"/>
  <c r="Q5031" i="1" s="1"/>
  <c r="N5032" i="1"/>
  <c r="Q5032" i="1" s="1"/>
  <c r="N5033" i="1"/>
  <c r="Q5033" i="1" s="1"/>
  <c r="N5034" i="1"/>
  <c r="Q5034" i="1" s="1"/>
  <c r="N5035" i="1"/>
  <c r="Q5035" i="1" s="1"/>
  <c r="N5036" i="1"/>
  <c r="Q5036" i="1" s="1"/>
  <c r="N5037" i="1"/>
  <c r="Q5037" i="1" s="1"/>
  <c r="N5038" i="1"/>
  <c r="Q5038" i="1" s="1"/>
  <c r="N5039" i="1"/>
  <c r="Q5039" i="1" s="1"/>
  <c r="N5040" i="1"/>
  <c r="Q5040" i="1" s="1"/>
  <c r="N5041" i="1"/>
  <c r="Q5041" i="1" s="1"/>
  <c r="N5042" i="1"/>
  <c r="Q5042" i="1" s="1"/>
  <c r="N5043" i="1"/>
  <c r="Q5043" i="1" s="1"/>
  <c r="N5044" i="1"/>
  <c r="Q5044" i="1" s="1"/>
  <c r="N5045" i="1"/>
  <c r="Q5045" i="1" s="1"/>
  <c r="N5046" i="1"/>
  <c r="Q5046" i="1" s="1"/>
  <c r="N5047" i="1"/>
  <c r="Q5047" i="1" s="1"/>
  <c r="N5048" i="1"/>
  <c r="Q5048" i="1" s="1"/>
  <c r="N5049" i="1"/>
  <c r="Q5049" i="1" s="1"/>
  <c r="N5050" i="1"/>
  <c r="Q5050" i="1" s="1"/>
  <c r="N5051" i="1"/>
  <c r="Q5051" i="1" s="1"/>
  <c r="N5052" i="1"/>
  <c r="Q5052" i="1" s="1"/>
  <c r="N5053" i="1"/>
  <c r="Q5053" i="1" s="1"/>
  <c r="N5054" i="1"/>
  <c r="Q5054" i="1" s="1"/>
  <c r="N5055" i="1"/>
  <c r="Q5055" i="1" s="1"/>
  <c r="N5056" i="1"/>
  <c r="Q5056" i="1" s="1"/>
  <c r="N5057" i="1"/>
  <c r="Q5057" i="1" s="1"/>
  <c r="N5058" i="1"/>
  <c r="Q5058" i="1" s="1"/>
  <c r="N5059" i="1"/>
  <c r="Q5059" i="1" s="1"/>
  <c r="N5060" i="1"/>
  <c r="Q5060" i="1" s="1"/>
  <c r="N5061" i="1"/>
  <c r="Q5061" i="1" s="1"/>
  <c r="N5062" i="1"/>
  <c r="Q5062" i="1" s="1"/>
  <c r="N5063" i="1"/>
  <c r="Q5063" i="1" s="1"/>
  <c r="N5064" i="1"/>
  <c r="Q5064" i="1" s="1"/>
  <c r="N5065" i="1"/>
  <c r="Q5065" i="1" s="1"/>
  <c r="N5066" i="1"/>
  <c r="Q5066" i="1" s="1"/>
  <c r="N5067" i="1"/>
  <c r="Q5067" i="1" s="1"/>
  <c r="N5068" i="1"/>
  <c r="Q5068" i="1" s="1"/>
  <c r="N5069" i="1"/>
  <c r="Q5069" i="1" s="1"/>
  <c r="N5070" i="1"/>
  <c r="Q5070" i="1" s="1"/>
  <c r="N5071" i="1"/>
  <c r="Q5071" i="1" s="1"/>
  <c r="N5072" i="1"/>
  <c r="Q5072" i="1" s="1"/>
  <c r="N5073" i="1"/>
  <c r="Q5073" i="1" s="1"/>
  <c r="N5074" i="1"/>
  <c r="Q5074" i="1" s="1"/>
  <c r="N5075" i="1"/>
  <c r="Q5075" i="1" s="1"/>
  <c r="N5076" i="1"/>
  <c r="Q5076" i="1" s="1"/>
  <c r="N5077" i="1"/>
  <c r="Q5077" i="1" s="1"/>
  <c r="N5078" i="1"/>
  <c r="Q5078" i="1" s="1"/>
  <c r="N5079" i="1"/>
  <c r="Q5079" i="1" s="1"/>
  <c r="N5080" i="1"/>
  <c r="Q5080" i="1" s="1"/>
  <c r="N5081" i="1"/>
  <c r="Q5081" i="1" s="1"/>
  <c r="N5082" i="1"/>
  <c r="Q5082" i="1" s="1"/>
  <c r="N5083" i="1"/>
  <c r="Q5083" i="1" s="1"/>
  <c r="N5084" i="1"/>
  <c r="Q5084" i="1" s="1"/>
  <c r="N5085" i="1"/>
  <c r="Q5085" i="1" s="1"/>
  <c r="N5086" i="1"/>
  <c r="Q5086" i="1" s="1"/>
  <c r="N5087" i="1"/>
  <c r="Q5087" i="1" s="1"/>
  <c r="N5088" i="1"/>
  <c r="Q5088" i="1" s="1"/>
  <c r="N5089" i="1"/>
  <c r="Q5089" i="1" s="1"/>
  <c r="N5090" i="1"/>
  <c r="Q5090" i="1" s="1"/>
  <c r="N5091" i="1"/>
  <c r="Q5091" i="1" s="1"/>
  <c r="N5092" i="1"/>
  <c r="Q5092" i="1" s="1"/>
  <c r="N5093" i="1"/>
  <c r="Q5093" i="1" s="1"/>
  <c r="N5094" i="1"/>
  <c r="Q5094" i="1" s="1"/>
  <c r="N5095" i="1"/>
  <c r="Q5095" i="1" s="1"/>
  <c r="N5096" i="1"/>
  <c r="Q5096" i="1" s="1"/>
  <c r="N5097" i="1"/>
  <c r="Q5097" i="1" s="1"/>
  <c r="N5098" i="1"/>
  <c r="Q5098" i="1" s="1"/>
  <c r="N5099" i="1"/>
  <c r="Q5099" i="1" s="1"/>
  <c r="N5100" i="1"/>
  <c r="Q5100" i="1" s="1"/>
  <c r="N5101" i="1"/>
  <c r="Q5101" i="1" s="1"/>
  <c r="N5102" i="1"/>
  <c r="Q5102" i="1" s="1"/>
  <c r="N5103" i="1"/>
  <c r="Q5103" i="1" s="1"/>
  <c r="N5104" i="1"/>
  <c r="Q5104" i="1" s="1"/>
  <c r="N5105" i="1"/>
  <c r="Q5105" i="1" s="1"/>
  <c r="N5106" i="1"/>
  <c r="Q5106" i="1" s="1"/>
  <c r="N5107" i="1"/>
  <c r="Q5107" i="1" s="1"/>
  <c r="N5108" i="1"/>
  <c r="Q5108" i="1" s="1"/>
  <c r="N5109" i="1"/>
  <c r="Q5109" i="1" s="1"/>
  <c r="N5110" i="1"/>
  <c r="Q5110" i="1" s="1"/>
  <c r="N5111" i="1"/>
  <c r="Q5111" i="1" s="1"/>
  <c r="N5112" i="1"/>
  <c r="Q5112" i="1" s="1"/>
  <c r="N5113" i="1"/>
  <c r="Q5113" i="1" s="1"/>
  <c r="N5114" i="1"/>
  <c r="Q5114" i="1" s="1"/>
  <c r="N5115" i="1"/>
  <c r="Q5115" i="1" s="1"/>
  <c r="N5116" i="1"/>
  <c r="Q5116" i="1" s="1"/>
  <c r="N5117" i="1"/>
  <c r="Q5117" i="1" s="1"/>
  <c r="N5118" i="1"/>
  <c r="Q5118" i="1" s="1"/>
  <c r="N5119" i="1"/>
  <c r="Q5119" i="1" s="1"/>
  <c r="N5120" i="1"/>
  <c r="Q5120" i="1" s="1"/>
  <c r="N5121" i="1"/>
  <c r="Q5121" i="1" s="1"/>
  <c r="N5122" i="1"/>
  <c r="Q5122" i="1" s="1"/>
  <c r="N5123" i="1"/>
  <c r="Q5123" i="1" s="1"/>
  <c r="N5124" i="1"/>
  <c r="Q5124" i="1" s="1"/>
  <c r="N5125" i="1"/>
  <c r="Q5125" i="1" s="1"/>
  <c r="N5126" i="1"/>
  <c r="Q5126" i="1" s="1"/>
  <c r="N5127" i="1"/>
  <c r="Q5127" i="1" s="1"/>
  <c r="N5128" i="1"/>
  <c r="Q5128" i="1" s="1"/>
  <c r="N5129" i="1"/>
  <c r="Q5129" i="1" s="1"/>
  <c r="N5130" i="1"/>
  <c r="Q5130" i="1" s="1"/>
  <c r="N5131" i="1"/>
  <c r="Q5131" i="1" s="1"/>
  <c r="N5132" i="1"/>
  <c r="Q5132" i="1" s="1"/>
  <c r="N5133" i="1"/>
  <c r="Q5133" i="1" s="1"/>
  <c r="N5134" i="1"/>
  <c r="Q5134" i="1" s="1"/>
  <c r="N5135" i="1"/>
  <c r="Q5135" i="1" s="1"/>
  <c r="N5136" i="1"/>
  <c r="Q5136" i="1" s="1"/>
  <c r="N5137" i="1"/>
  <c r="Q5137" i="1" s="1"/>
  <c r="N5138" i="1"/>
  <c r="Q5138" i="1" s="1"/>
  <c r="N5139" i="1"/>
  <c r="Q5139" i="1" s="1"/>
  <c r="N5140" i="1"/>
  <c r="Q5140" i="1" s="1"/>
  <c r="N5141" i="1"/>
  <c r="Q5141" i="1" s="1"/>
  <c r="N5142" i="1"/>
  <c r="Q5142" i="1" s="1"/>
  <c r="N5143" i="1"/>
  <c r="Q5143" i="1" s="1"/>
  <c r="N5144" i="1"/>
  <c r="Q5144" i="1" s="1"/>
  <c r="N5145" i="1"/>
  <c r="Q5145" i="1" s="1"/>
  <c r="N5146" i="1"/>
  <c r="Q5146" i="1" s="1"/>
  <c r="N5147" i="1"/>
  <c r="Q5147" i="1" s="1"/>
  <c r="N5148" i="1"/>
  <c r="Q5148" i="1" s="1"/>
  <c r="N5149" i="1"/>
  <c r="Q5149" i="1" s="1"/>
  <c r="N5150" i="1"/>
  <c r="Q5150" i="1" s="1"/>
  <c r="N5151" i="1"/>
  <c r="Q5151" i="1" s="1"/>
  <c r="N5152" i="1"/>
  <c r="Q5152" i="1" s="1"/>
  <c r="N5153" i="1"/>
  <c r="Q5153" i="1" s="1"/>
  <c r="N5154" i="1"/>
  <c r="Q5154" i="1" s="1"/>
  <c r="N5155" i="1"/>
  <c r="Q5155" i="1" s="1"/>
  <c r="N5156" i="1"/>
  <c r="Q5156" i="1" s="1"/>
  <c r="N5157" i="1"/>
  <c r="Q5157" i="1" s="1"/>
  <c r="N5158" i="1"/>
  <c r="Q5158" i="1" s="1"/>
  <c r="N5159" i="1"/>
  <c r="Q5159" i="1" s="1"/>
  <c r="N5160" i="1"/>
  <c r="Q5160" i="1" s="1"/>
  <c r="N5161" i="1"/>
  <c r="Q5161" i="1" s="1"/>
  <c r="N5162" i="1"/>
  <c r="Q5162" i="1" s="1"/>
  <c r="N5163" i="1"/>
  <c r="Q5163" i="1" s="1"/>
  <c r="N5164" i="1"/>
  <c r="Q5164" i="1" s="1"/>
  <c r="N5165" i="1"/>
  <c r="Q5165" i="1" s="1"/>
  <c r="N5166" i="1"/>
  <c r="Q5166" i="1" s="1"/>
  <c r="N5167" i="1"/>
  <c r="Q5167" i="1" s="1"/>
  <c r="N5168" i="1"/>
  <c r="Q5168" i="1" s="1"/>
  <c r="N5169" i="1"/>
  <c r="Q5169" i="1" s="1"/>
  <c r="N5170" i="1"/>
  <c r="Q5170" i="1" s="1"/>
  <c r="N5171" i="1"/>
  <c r="Q5171" i="1" s="1"/>
  <c r="N5172" i="1"/>
  <c r="Q5172" i="1" s="1"/>
  <c r="N5173" i="1"/>
  <c r="Q5173" i="1" s="1"/>
  <c r="N5174" i="1"/>
  <c r="Q5174" i="1" s="1"/>
  <c r="N5175" i="1"/>
  <c r="Q5175" i="1" s="1"/>
  <c r="N5176" i="1"/>
  <c r="Q5176" i="1" s="1"/>
  <c r="N5177" i="1"/>
  <c r="Q5177" i="1" s="1"/>
  <c r="N5178" i="1"/>
  <c r="Q5178" i="1" s="1"/>
  <c r="N5179" i="1"/>
  <c r="Q5179" i="1" s="1"/>
  <c r="N5180" i="1"/>
  <c r="Q5180" i="1" s="1"/>
  <c r="N5181" i="1"/>
  <c r="Q5181" i="1" s="1"/>
  <c r="N5182" i="1"/>
  <c r="Q5182" i="1" s="1"/>
  <c r="N5183" i="1"/>
  <c r="Q5183" i="1" s="1"/>
  <c r="N5184" i="1"/>
  <c r="Q5184" i="1" s="1"/>
  <c r="N5185" i="1"/>
  <c r="Q5185" i="1" s="1"/>
  <c r="N5186" i="1"/>
  <c r="Q5186" i="1" s="1"/>
  <c r="N5187" i="1"/>
  <c r="Q5187" i="1" s="1"/>
  <c r="N5188" i="1"/>
  <c r="Q5188" i="1" s="1"/>
  <c r="N5189" i="1"/>
  <c r="Q5189" i="1" s="1"/>
  <c r="N5190" i="1"/>
  <c r="Q5190" i="1" s="1"/>
  <c r="N5191" i="1"/>
  <c r="Q5191" i="1" s="1"/>
  <c r="N5192" i="1"/>
  <c r="Q5192" i="1" s="1"/>
  <c r="N5193" i="1"/>
  <c r="Q5193" i="1" s="1"/>
  <c r="N5194" i="1"/>
  <c r="Q5194" i="1" s="1"/>
  <c r="N5195" i="1"/>
  <c r="Q5195" i="1" s="1"/>
  <c r="N5196" i="1"/>
  <c r="Q5196" i="1" s="1"/>
  <c r="N5197" i="1"/>
  <c r="Q5197" i="1" s="1"/>
  <c r="N5198" i="1"/>
  <c r="Q5198" i="1" s="1"/>
  <c r="N5199" i="1"/>
  <c r="Q5199" i="1" s="1"/>
  <c r="N5200" i="1"/>
  <c r="Q5200" i="1" s="1"/>
  <c r="N5201" i="1"/>
  <c r="Q5201" i="1" s="1"/>
  <c r="N5202" i="1"/>
  <c r="Q5202" i="1" s="1"/>
  <c r="N5203" i="1"/>
  <c r="Q5203" i="1" s="1"/>
  <c r="N5204" i="1"/>
  <c r="Q5204" i="1" s="1"/>
  <c r="N5205" i="1"/>
  <c r="Q5205" i="1" s="1"/>
  <c r="N5206" i="1"/>
  <c r="Q5206" i="1" s="1"/>
  <c r="N5207" i="1"/>
  <c r="Q5207" i="1" s="1"/>
  <c r="N5208" i="1"/>
  <c r="Q5208" i="1" s="1"/>
  <c r="N5209" i="1"/>
  <c r="Q5209" i="1" s="1"/>
  <c r="N5210" i="1"/>
  <c r="Q5210" i="1" s="1"/>
  <c r="N5211" i="1"/>
  <c r="Q5211" i="1" s="1"/>
  <c r="N5212" i="1"/>
  <c r="Q5212" i="1" s="1"/>
  <c r="N5213" i="1"/>
  <c r="Q5213" i="1" s="1"/>
  <c r="N5214" i="1"/>
  <c r="Q5214" i="1" s="1"/>
  <c r="N5215" i="1"/>
  <c r="Q5215" i="1" s="1"/>
  <c r="N5216" i="1"/>
  <c r="Q5216" i="1" s="1"/>
  <c r="N5217" i="1"/>
  <c r="Q5217" i="1" s="1"/>
  <c r="N5218" i="1"/>
  <c r="Q5218" i="1" s="1"/>
  <c r="N5219" i="1"/>
  <c r="Q5219" i="1" s="1"/>
  <c r="N5220" i="1"/>
  <c r="Q5220" i="1" s="1"/>
  <c r="N5221" i="1"/>
  <c r="Q5221" i="1" s="1"/>
  <c r="N5222" i="1"/>
  <c r="Q5222" i="1" s="1"/>
  <c r="N5223" i="1"/>
  <c r="Q5223" i="1" s="1"/>
  <c r="N5224" i="1"/>
  <c r="Q5224" i="1" s="1"/>
  <c r="N5225" i="1"/>
  <c r="Q5225" i="1" s="1"/>
  <c r="N5226" i="1"/>
  <c r="Q5226" i="1" s="1"/>
  <c r="N5227" i="1"/>
  <c r="Q5227" i="1" s="1"/>
  <c r="N5228" i="1"/>
  <c r="Q5228" i="1" s="1"/>
  <c r="N5229" i="1"/>
  <c r="Q5229" i="1" s="1"/>
  <c r="N5230" i="1"/>
  <c r="Q5230" i="1" s="1"/>
  <c r="N5231" i="1"/>
  <c r="Q5231" i="1" s="1"/>
  <c r="N5232" i="1"/>
  <c r="Q5232" i="1" s="1"/>
  <c r="N5233" i="1"/>
  <c r="Q5233" i="1" s="1"/>
  <c r="N5234" i="1"/>
  <c r="Q5234" i="1" s="1"/>
  <c r="N5235" i="1"/>
  <c r="Q5235" i="1" s="1"/>
  <c r="N5236" i="1"/>
  <c r="Q5236" i="1" s="1"/>
  <c r="N5237" i="1"/>
  <c r="Q5237" i="1" s="1"/>
  <c r="N5238" i="1"/>
  <c r="Q5238" i="1" s="1"/>
  <c r="N5239" i="1"/>
  <c r="Q5239" i="1" s="1"/>
  <c r="N5240" i="1"/>
  <c r="Q5240" i="1" s="1"/>
  <c r="N5241" i="1"/>
  <c r="Q5241" i="1" s="1"/>
  <c r="N5242" i="1"/>
  <c r="Q5242" i="1" s="1"/>
  <c r="N5243" i="1"/>
  <c r="Q5243" i="1" s="1"/>
  <c r="N5244" i="1"/>
  <c r="Q5244" i="1" s="1"/>
  <c r="N5245" i="1"/>
  <c r="Q5245" i="1" s="1"/>
  <c r="N5246" i="1"/>
  <c r="Q5246" i="1" s="1"/>
  <c r="N5247" i="1"/>
  <c r="Q5247" i="1" s="1"/>
  <c r="N5248" i="1"/>
  <c r="Q5248" i="1" s="1"/>
  <c r="N5249" i="1"/>
  <c r="Q5249" i="1" s="1"/>
  <c r="N5250" i="1"/>
  <c r="Q5250" i="1" s="1"/>
  <c r="N5251" i="1"/>
  <c r="Q5251" i="1" s="1"/>
  <c r="N5252" i="1"/>
  <c r="Q5252" i="1" s="1"/>
  <c r="N5253" i="1"/>
  <c r="Q5253" i="1" s="1"/>
  <c r="N5254" i="1"/>
  <c r="Q5254" i="1" s="1"/>
  <c r="N5255" i="1"/>
  <c r="Q5255" i="1" s="1"/>
  <c r="N5256" i="1"/>
  <c r="Q5256" i="1" s="1"/>
  <c r="N5257" i="1"/>
  <c r="Q5257" i="1" s="1"/>
  <c r="N5258" i="1"/>
  <c r="Q5258" i="1" s="1"/>
  <c r="N5259" i="1"/>
  <c r="Q5259" i="1" s="1"/>
  <c r="N5260" i="1"/>
  <c r="Q5260" i="1" s="1"/>
  <c r="N5261" i="1"/>
  <c r="Q5261" i="1" s="1"/>
  <c r="N5262" i="1"/>
  <c r="Q5262" i="1" s="1"/>
  <c r="N5263" i="1"/>
  <c r="Q5263" i="1" s="1"/>
  <c r="N5264" i="1"/>
  <c r="Q5264" i="1" s="1"/>
  <c r="N5265" i="1"/>
  <c r="Q5265" i="1" s="1"/>
  <c r="N5266" i="1"/>
  <c r="Q5266" i="1" s="1"/>
  <c r="N5267" i="1"/>
  <c r="Q5267" i="1" s="1"/>
  <c r="N5268" i="1"/>
  <c r="Q5268" i="1" s="1"/>
  <c r="N5269" i="1"/>
  <c r="Q5269" i="1" s="1"/>
  <c r="N5270" i="1"/>
  <c r="Q5270" i="1" s="1"/>
  <c r="N5271" i="1"/>
  <c r="Q5271" i="1" s="1"/>
  <c r="N5272" i="1"/>
  <c r="Q5272" i="1" s="1"/>
  <c r="N5273" i="1"/>
  <c r="Q5273" i="1" s="1"/>
  <c r="N5274" i="1"/>
  <c r="Q5274" i="1" s="1"/>
  <c r="N5275" i="1"/>
  <c r="Q5275" i="1" s="1"/>
  <c r="N5276" i="1"/>
  <c r="Q5276" i="1" s="1"/>
  <c r="N5277" i="1"/>
  <c r="Q5277" i="1" s="1"/>
  <c r="N5278" i="1"/>
  <c r="Q5278" i="1" s="1"/>
  <c r="N5279" i="1"/>
  <c r="Q5279" i="1" s="1"/>
  <c r="N5280" i="1"/>
  <c r="Q5280" i="1" s="1"/>
  <c r="N5281" i="1"/>
  <c r="Q5281" i="1" s="1"/>
  <c r="N5282" i="1"/>
  <c r="Q5282" i="1" s="1"/>
  <c r="N5283" i="1"/>
  <c r="Q5283" i="1" s="1"/>
  <c r="N5284" i="1"/>
  <c r="Q5284" i="1" s="1"/>
  <c r="N5285" i="1"/>
  <c r="Q5285" i="1" s="1"/>
  <c r="N5286" i="1"/>
  <c r="Q5286" i="1" s="1"/>
  <c r="N5287" i="1"/>
  <c r="Q5287" i="1" s="1"/>
  <c r="N5288" i="1"/>
  <c r="Q5288" i="1" s="1"/>
  <c r="N5289" i="1"/>
  <c r="Q5289" i="1" s="1"/>
  <c r="N5290" i="1"/>
  <c r="Q5290" i="1" s="1"/>
  <c r="N5291" i="1"/>
  <c r="Q5291" i="1" s="1"/>
  <c r="N5292" i="1"/>
  <c r="Q5292" i="1" s="1"/>
  <c r="N5293" i="1"/>
  <c r="Q5293" i="1" s="1"/>
  <c r="N5294" i="1"/>
  <c r="Q5294" i="1" s="1"/>
  <c r="N5295" i="1"/>
  <c r="Q5295" i="1" s="1"/>
  <c r="N5296" i="1"/>
  <c r="Q5296" i="1" s="1"/>
  <c r="N5297" i="1"/>
  <c r="Q5297" i="1" s="1"/>
  <c r="N5298" i="1"/>
  <c r="Q5298" i="1" s="1"/>
  <c r="N5299" i="1"/>
  <c r="Q5299" i="1" s="1"/>
  <c r="N5300" i="1"/>
  <c r="Q5300" i="1" s="1"/>
  <c r="N5301" i="1"/>
  <c r="Q5301" i="1" s="1"/>
  <c r="N5302" i="1"/>
  <c r="Q5302" i="1" s="1"/>
  <c r="N5303" i="1"/>
  <c r="Q5303" i="1" s="1"/>
  <c r="N5304" i="1"/>
  <c r="Q5304" i="1" s="1"/>
  <c r="N5305" i="1"/>
  <c r="Q5305" i="1" s="1"/>
  <c r="N5306" i="1"/>
  <c r="Q5306" i="1" s="1"/>
  <c r="N5307" i="1"/>
  <c r="Q5307" i="1" s="1"/>
  <c r="N5308" i="1"/>
  <c r="Q5308" i="1" s="1"/>
  <c r="N5309" i="1"/>
  <c r="Q5309" i="1" s="1"/>
  <c r="N5310" i="1"/>
  <c r="Q5310" i="1" s="1"/>
  <c r="N5311" i="1"/>
  <c r="Q5311" i="1" s="1"/>
  <c r="N5312" i="1"/>
  <c r="Q5312" i="1" s="1"/>
  <c r="N5313" i="1"/>
  <c r="Q5313" i="1" s="1"/>
  <c r="N5314" i="1"/>
  <c r="Q5314" i="1" s="1"/>
  <c r="N5315" i="1"/>
  <c r="Q5315" i="1" s="1"/>
  <c r="N5316" i="1"/>
  <c r="Q5316" i="1" s="1"/>
  <c r="N5317" i="1"/>
  <c r="Q5317" i="1" s="1"/>
  <c r="N5318" i="1"/>
  <c r="Q5318" i="1" s="1"/>
  <c r="N5319" i="1"/>
  <c r="Q5319" i="1" s="1"/>
  <c r="N5320" i="1"/>
  <c r="Q5320" i="1" s="1"/>
  <c r="N5321" i="1"/>
  <c r="Q5321" i="1" s="1"/>
  <c r="N5322" i="1"/>
  <c r="Q5322" i="1" s="1"/>
  <c r="N5323" i="1"/>
  <c r="Q5323" i="1" s="1"/>
  <c r="N5324" i="1"/>
  <c r="Q5324" i="1" s="1"/>
  <c r="N5325" i="1"/>
  <c r="Q5325" i="1" s="1"/>
  <c r="N5326" i="1"/>
  <c r="Q5326" i="1" s="1"/>
  <c r="N5327" i="1"/>
  <c r="Q5327" i="1" s="1"/>
  <c r="N5328" i="1"/>
  <c r="Q5328" i="1" s="1"/>
  <c r="N5329" i="1"/>
  <c r="Q5329" i="1" s="1"/>
  <c r="N5330" i="1"/>
  <c r="Q5330" i="1" s="1"/>
  <c r="N5331" i="1"/>
  <c r="Q5331" i="1" s="1"/>
  <c r="N5332" i="1"/>
  <c r="Q5332" i="1" s="1"/>
  <c r="N5333" i="1"/>
  <c r="Q5333" i="1" s="1"/>
  <c r="N5334" i="1"/>
  <c r="Q5334" i="1" s="1"/>
  <c r="N5335" i="1"/>
  <c r="Q5335" i="1" s="1"/>
  <c r="N5336" i="1"/>
  <c r="Q5336" i="1" s="1"/>
  <c r="N5337" i="1"/>
  <c r="Q5337" i="1" s="1"/>
  <c r="N5338" i="1"/>
  <c r="Q5338" i="1" s="1"/>
  <c r="N5339" i="1"/>
  <c r="Q5339" i="1" s="1"/>
  <c r="N5340" i="1"/>
  <c r="Q5340" i="1" s="1"/>
  <c r="N5341" i="1"/>
  <c r="Q5341" i="1" s="1"/>
  <c r="N5342" i="1"/>
  <c r="Q5342" i="1" s="1"/>
  <c r="N5343" i="1"/>
  <c r="Q5343" i="1" s="1"/>
  <c r="N5344" i="1"/>
  <c r="Q5344" i="1" s="1"/>
  <c r="N5345" i="1"/>
  <c r="Q5345" i="1" s="1"/>
  <c r="N5346" i="1"/>
  <c r="Q5346" i="1" s="1"/>
  <c r="N5347" i="1"/>
  <c r="Q5347" i="1" s="1"/>
  <c r="N5348" i="1"/>
  <c r="Q5348" i="1" s="1"/>
  <c r="N5349" i="1"/>
  <c r="Q5349" i="1" s="1"/>
  <c r="N5350" i="1"/>
  <c r="Q5350" i="1" s="1"/>
  <c r="N5351" i="1"/>
  <c r="Q5351" i="1" s="1"/>
  <c r="N5352" i="1"/>
  <c r="Q5352" i="1" s="1"/>
  <c r="N5353" i="1"/>
  <c r="Q5353" i="1" s="1"/>
  <c r="N5354" i="1"/>
  <c r="Q5354" i="1" s="1"/>
  <c r="N5355" i="1"/>
  <c r="Q5355" i="1" s="1"/>
  <c r="N5356" i="1"/>
  <c r="Q5356" i="1" s="1"/>
  <c r="N5357" i="1"/>
  <c r="Q5357" i="1" s="1"/>
  <c r="N5358" i="1"/>
  <c r="Q5358" i="1" s="1"/>
  <c r="N5359" i="1"/>
  <c r="Q5359" i="1" s="1"/>
  <c r="N5360" i="1"/>
  <c r="Q5360" i="1" s="1"/>
  <c r="N5361" i="1"/>
  <c r="Q5361" i="1" s="1"/>
  <c r="N5362" i="1"/>
  <c r="Q5362" i="1" s="1"/>
  <c r="N5363" i="1"/>
  <c r="Q5363" i="1" s="1"/>
  <c r="N5364" i="1"/>
  <c r="Q5364" i="1" s="1"/>
  <c r="N5365" i="1"/>
  <c r="Q5365" i="1" s="1"/>
  <c r="N5366" i="1"/>
  <c r="Q5366" i="1" s="1"/>
  <c r="N5367" i="1"/>
  <c r="Q5367" i="1" s="1"/>
  <c r="N5368" i="1"/>
  <c r="Q5368" i="1" s="1"/>
  <c r="N5369" i="1"/>
  <c r="Q5369" i="1" s="1"/>
  <c r="N5370" i="1"/>
  <c r="Q5370" i="1" s="1"/>
  <c r="N5371" i="1"/>
  <c r="Q5371" i="1" s="1"/>
  <c r="N5372" i="1"/>
  <c r="Q5372" i="1" s="1"/>
  <c r="N5373" i="1"/>
  <c r="Q5373" i="1" s="1"/>
  <c r="N5374" i="1"/>
  <c r="Q5374" i="1" s="1"/>
  <c r="N5375" i="1"/>
  <c r="Q5375" i="1" s="1"/>
  <c r="N5376" i="1"/>
  <c r="Q5376" i="1" s="1"/>
  <c r="N5377" i="1"/>
  <c r="Q5377" i="1" s="1"/>
  <c r="N5378" i="1"/>
  <c r="Q5378" i="1" s="1"/>
  <c r="N5379" i="1"/>
  <c r="Q5379" i="1" s="1"/>
  <c r="N5380" i="1"/>
  <c r="Q5380" i="1" s="1"/>
  <c r="N5381" i="1"/>
  <c r="Q5381" i="1" s="1"/>
  <c r="N5382" i="1"/>
  <c r="Q5382" i="1" s="1"/>
  <c r="N5383" i="1"/>
  <c r="Q5383" i="1" s="1"/>
  <c r="N5384" i="1"/>
  <c r="Q5384" i="1" s="1"/>
  <c r="N5385" i="1"/>
  <c r="Q5385" i="1" s="1"/>
  <c r="N5386" i="1"/>
  <c r="Q5386" i="1" s="1"/>
  <c r="N5387" i="1"/>
  <c r="Q5387" i="1" s="1"/>
  <c r="N5388" i="1"/>
  <c r="Q5388" i="1" s="1"/>
  <c r="N5389" i="1"/>
  <c r="Q5389" i="1" s="1"/>
  <c r="N5390" i="1"/>
  <c r="Q5390" i="1" s="1"/>
  <c r="N5391" i="1"/>
  <c r="Q5391" i="1" s="1"/>
  <c r="N5392" i="1"/>
  <c r="Q5392" i="1" s="1"/>
  <c r="N5393" i="1"/>
  <c r="Q5393" i="1" s="1"/>
  <c r="N5394" i="1"/>
  <c r="Q5394" i="1" s="1"/>
  <c r="N5395" i="1"/>
  <c r="Q5395" i="1" s="1"/>
  <c r="N5396" i="1"/>
  <c r="Q5396" i="1" s="1"/>
  <c r="N5397" i="1"/>
  <c r="Q5397" i="1" s="1"/>
  <c r="N5398" i="1"/>
  <c r="Q5398" i="1" s="1"/>
  <c r="N5399" i="1"/>
  <c r="Q5399" i="1" s="1"/>
  <c r="N5400" i="1"/>
  <c r="Q5400" i="1" s="1"/>
  <c r="N5401" i="1"/>
  <c r="Q5401" i="1" s="1"/>
  <c r="N5402" i="1"/>
  <c r="Q5402" i="1" s="1"/>
  <c r="N5403" i="1"/>
  <c r="Q5403" i="1" s="1"/>
  <c r="N5404" i="1"/>
  <c r="Q5404" i="1" s="1"/>
  <c r="N5405" i="1"/>
  <c r="Q5405" i="1" s="1"/>
  <c r="N5406" i="1"/>
  <c r="Q5406" i="1" s="1"/>
  <c r="N5407" i="1"/>
  <c r="Q5407" i="1" s="1"/>
  <c r="N5408" i="1"/>
  <c r="Q5408" i="1" s="1"/>
  <c r="N5409" i="1"/>
  <c r="Q5409" i="1" s="1"/>
  <c r="N5410" i="1"/>
  <c r="Q5410" i="1" s="1"/>
  <c r="N5411" i="1"/>
  <c r="Q5411" i="1" s="1"/>
  <c r="N5412" i="1"/>
  <c r="Q5412" i="1" s="1"/>
  <c r="N5413" i="1"/>
  <c r="Q5413" i="1" s="1"/>
  <c r="N5414" i="1"/>
  <c r="Q5414" i="1" s="1"/>
  <c r="N5415" i="1"/>
  <c r="Q5415" i="1" s="1"/>
  <c r="N5416" i="1"/>
  <c r="Q5416" i="1" s="1"/>
  <c r="N5417" i="1"/>
  <c r="Q5417" i="1" s="1"/>
  <c r="N5418" i="1"/>
  <c r="Q5418" i="1" s="1"/>
  <c r="N5419" i="1"/>
  <c r="Q5419" i="1" s="1"/>
  <c r="N5420" i="1"/>
  <c r="Q5420" i="1" s="1"/>
  <c r="N5421" i="1"/>
  <c r="Q5421" i="1" s="1"/>
  <c r="N5422" i="1"/>
  <c r="Q5422" i="1" s="1"/>
  <c r="N5423" i="1"/>
  <c r="Q5423" i="1" s="1"/>
  <c r="N5424" i="1"/>
  <c r="Q5424" i="1" s="1"/>
  <c r="N5425" i="1"/>
  <c r="Q5425" i="1" s="1"/>
  <c r="N5426" i="1"/>
  <c r="Q5426" i="1" s="1"/>
  <c r="N5427" i="1"/>
  <c r="Q5427" i="1" s="1"/>
  <c r="N5428" i="1"/>
  <c r="Q5428" i="1" s="1"/>
  <c r="N5429" i="1"/>
  <c r="Q5429" i="1" s="1"/>
  <c r="N5430" i="1"/>
  <c r="Q5430" i="1" s="1"/>
  <c r="N5431" i="1"/>
  <c r="Q5431" i="1" s="1"/>
  <c r="N5432" i="1"/>
  <c r="Q5432" i="1" s="1"/>
  <c r="N5433" i="1"/>
  <c r="Q5433" i="1" s="1"/>
  <c r="N5434" i="1"/>
  <c r="Q5434" i="1" s="1"/>
  <c r="N5435" i="1"/>
  <c r="Q5435" i="1" s="1"/>
  <c r="N5436" i="1"/>
  <c r="Q5436" i="1" s="1"/>
  <c r="N5437" i="1"/>
  <c r="Q5437" i="1" s="1"/>
  <c r="N5438" i="1"/>
  <c r="Q5438" i="1" s="1"/>
  <c r="N5439" i="1"/>
  <c r="Q5439" i="1" s="1"/>
  <c r="N5440" i="1"/>
  <c r="Q5440" i="1" s="1"/>
  <c r="N5441" i="1"/>
  <c r="Q5441" i="1" s="1"/>
  <c r="N5442" i="1"/>
  <c r="Q5442" i="1" s="1"/>
  <c r="N5443" i="1"/>
  <c r="Q5443" i="1" s="1"/>
  <c r="N5444" i="1"/>
  <c r="Q5444" i="1" s="1"/>
  <c r="N5445" i="1"/>
  <c r="Q5445" i="1" s="1"/>
  <c r="N5446" i="1"/>
  <c r="Q5446" i="1" s="1"/>
  <c r="N5447" i="1"/>
  <c r="Q5447" i="1" s="1"/>
  <c r="N5448" i="1"/>
  <c r="Q5448" i="1" s="1"/>
  <c r="N5449" i="1"/>
  <c r="Q5449" i="1" s="1"/>
  <c r="N5450" i="1"/>
  <c r="Q5450" i="1" s="1"/>
  <c r="N5451" i="1"/>
  <c r="Q5451" i="1" s="1"/>
  <c r="N5452" i="1"/>
  <c r="Q5452" i="1" s="1"/>
  <c r="N5453" i="1"/>
  <c r="Q5453" i="1" s="1"/>
  <c r="N5454" i="1"/>
  <c r="Q5454" i="1" s="1"/>
  <c r="N5455" i="1"/>
  <c r="Q5455" i="1" s="1"/>
  <c r="N5456" i="1"/>
  <c r="Q5456" i="1" s="1"/>
  <c r="N5457" i="1"/>
  <c r="Q5457" i="1" s="1"/>
  <c r="N5458" i="1"/>
  <c r="Q5458" i="1" s="1"/>
  <c r="N5459" i="1"/>
  <c r="Q5459" i="1" s="1"/>
  <c r="N5460" i="1"/>
  <c r="Q5460" i="1" s="1"/>
  <c r="N5461" i="1"/>
  <c r="Q5461" i="1" s="1"/>
  <c r="N5462" i="1"/>
  <c r="Q5462" i="1" s="1"/>
  <c r="N5463" i="1"/>
  <c r="Q5463" i="1" s="1"/>
  <c r="N5464" i="1"/>
  <c r="Q5464" i="1" s="1"/>
  <c r="N5465" i="1"/>
  <c r="Q5465" i="1" s="1"/>
  <c r="N5466" i="1"/>
  <c r="Q5466" i="1" s="1"/>
  <c r="N5467" i="1"/>
  <c r="Q5467" i="1" s="1"/>
  <c r="N5468" i="1"/>
  <c r="Q5468" i="1" s="1"/>
  <c r="N5469" i="1"/>
  <c r="Q5469" i="1" s="1"/>
  <c r="N5470" i="1"/>
  <c r="Q5470" i="1" s="1"/>
  <c r="N5471" i="1"/>
  <c r="Q5471" i="1" s="1"/>
  <c r="N5472" i="1"/>
  <c r="Q5472" i="1" s="1"/>
  <c r="N5473" i="1"/>
  <c r="Q5473" i="1" s="1"/>
  <c r="N5474" i="1"/>
  <c r="Q5474" i="1" s="1"/>
  <c r="N5475" i="1"/>
  <c r="Q5475" i="1" s="1"/>
  <c r="N5476" i="1"/>
  <c r="Q5476" i="1" s="1"/>
  <c r="N5477" i="1"/>
  <c r="Q5477" i="1" s="1"/>
  <c r="N5478" i="1"/>
  <c r="Q5478" i="1" s="1"/>
  <c r="N5479" i="1"/>
  <c r="Q5479" i="1" s="1"/>
  <c r="N5480" i="1"/>
  <c r="Q5480" i="1" s="1"/>
  <c r="N5481" i="1"/>
  <c r="Q5481" i="1" s="1"/>
  <c r="N5482" i="1"/>
  <c r="Q5482" i="1" s="1"/>
  <c r="N5483" i="1"/>
  <c r="Q5483" i="1" s="1"/>
  <c r="N5484" i="1"/>
  <c r="Q5484" i="1" s="1"/>
  <c r="N5485" i="1"/>
  <c r="Q5485" i="1" s="1"/>
  <c r="N5486" i="1"/>
  <c r="Q5486" i="1" s="1"/>
  <c r="N5487" i="1"/>
  <c r="Q5487" i="1" s="1"/>
  <c r="N5488" i="1"/>
  <c r="Q5488" i="1" s="1"/>
  <c r="N5489" i="1"/>
  <c r="Q5489" i="1" s="1"/>
  <c r="N5490" i="1"/>
  <c r="Q5490" i="1" s="1"/>
  <c r="N5491" i="1"/>
  <c r="Q5491" i="1" s="1"/>
  <c r="N5492" i="1"/>
  <c r="Q5492" i="1" s="1"/>
  <c r="N5493" i="1"/>
  <c r="Q5493" i="1" s="1"/>
  <c r="N5494" i="1"/>
  <c r="Q5494" i="1" s="1"/>
  <c r="N5495" i="1"/>
  <c r="Q5495" i="1" s="1"/>
  <c r="N5496" i="1"/>
  <c r="Q5496" i="1" s="1"/>
  <c r="N5497" i="1"/>
  <c r="Q5497" i="1" s="1"/>
  <c r="N5498" i="1"/>
  <c r="Q5498" i="1" s="1"/>
  <c r="N5499" i="1"/>
  <c r="Q5499" i="1" s="1"/>
  <c r="N5500" i="1"/>
  <c r="Q5500" i="1" s="1"/>
  <c r="N5501" i="1"/>
  <c r="Q5501" i="1" s="1"/>
  <c r="N5502" i="1"/>
  <c r="Q5502" i="1" s="1"/>
  <c r="N5503" i="1"/>
  <c r="Q5503" i="1" s="1"/>
  <c r="N5504" i="1"/>
  <c r="Q5504" i="1" s="1"/>
  <c r="N5505" i="1"/>
  <c r="Q5505" i="1" s="1"/>
  <c r="N5506" i="1"/>
  <c r="Q5506" i="1" s="1"/>
  <c r="N5507" i="1"/>
  <c r="Q5507" i="1" s="1"/>
  <c r="N5508" i="1"/>
  <c r="Q5508" i="1" s="1"/>
  <c r="N5509" i="1"/>
  <c r="Q5509" i="1" s="1"/>
  <c r="N5510" i="1"/>
  <c r="Q5510" i="1" s="1"/>
  <c r="N5511" i="1"/>
  <c r="Q5511" i="1" s="1"/>
  <c r="N5512" i="1"/>
  <c r="Q5512" i="1" s="1"/>
  <c r="N5513" i="1"/>
  <c r="Q5513" i="1" s="1"/>
  <c r="N5514" i="1"/>
  <c r="Q5514" i="1" s="1"/>
  <c r="N5515" i="1"/>
  <c r="Q5515" i="1" s="1"/>
  <c r="N5516" i="1"/>
  <c r="Q5516" i="1" s="1"/>
  <c r="N5517" i="1"/>
  <c r="Q5517" i="1" s="1"/>
  <c r="N5518" i="1"/>
  <c r="Q5518" i="1" s="1"/>
  <c r="N5519" i="1"/>
  <c r="Q5519" i="1" s="1"/>
  <c r="N5520" i="1"/>
  <c r="Q5520" i="1" s="1"/>
  <c r="N5521" i="1"/>
  <c r="Q5521" i="1" s="1"/>
  <c r="N5522" i="1"/>
  <c r="Q5522" i="1" s="1"/>
  <c r="N5523" i="1"/>
  <c r="Q5523" i="1" s="1"/>
  <c r="N5524" i="1"/>
  <c r="Q5524" i="1" s="1"/>
  <c r="N5525" i="1"/>
  <c r="Q5525" i="1" s="1"/>
  <c r="N5526" i="1"/>
  <c r="Q5526" i="1" s="1"/>
  <c r="N5527" i="1"/>
  <c r="Q5527" i="1" s="1"/>
  <c r="N5528" i="1"/>
  <c r="Q5528" i="1" s="1"/>
  <c r="N5529" i="1"/>
  <c r="Q5529" i="1" s="1"/>
  <c r="N5530" i="1"/>
  <c r="Q5530" i="1" s="1"/>
  <c r="N5531" i="1"/>
  <c r="Q5531" i="1" s="1"/>
  <c r="N5532" i="1"/>
  <c r="Q5532" i="1" s="1"/>
  <c r="N5533" i="1"/>
  <c r="Q5533" i="1" s="1"/>
  <c r="N5534" i="1"/>
  <c r="Q5534" i="1" s="1"/>
  <c r="N5535" i="1"/>
  <c r="Q5535" i="1" s="1"/>
  <c r="N5536" i="1"/>
  <c r="Q5536" i="1" s="1"/>
  <c r="N5537" i="1"/>
  <c r="Q5537" i="1" s="1"/>
  <c r="N5538" i="1"/>
  <c r="Q5538" i="1" s="1"/>
  <c r="N5539" i="1"/>
  <c r="Q5539" i="1" s="1"/>
  <c r="N5540" i="1"/>
  <c r="Q5540" i="1" s="1"/>
  <c r="N5541" i="1"/>
  <c r="Q5541" i="1" s="1"/>
  <c r="N5542" i="1"/>
  <c r="Q5542" i="1" s="1"/>
  <c r="N5543" i="1"/>
  <c r="Q5543" i="1" s="1"/>
  <c r="N5544" i="1"/>
  <c r="Q5544" i="1" s="1"/>
  <c r="N5545" i="1"/>
  <c r="Q5545" i="1" s="1"/>
  <c r="N5546" i="1"/>
  <c r="Q5546" i="1" s="1"/>
  <c r="N5547" i="1"/>
  <c r="Q5547" i="1" s="1"/>
  <c r="N5548" i="1"/>
  <c r="Q5548" i="1" s="1"/>
  <c r="N5549" i="1"/>
  <c r="Q5549" i="1" s="1"/>
  <c r="N5550" i="1"/>
  <c r="Q5550" i="1" s="1"/>
  <c r="N5551" i="1"/>
  <c r="Q5551" i="1" s="1"/>
  <c r="N5552" i="1"/>
  <c r="Q5552" i="1" s="1"/>
  <c r="N5553" i="1"/>
  <c r="Q5553" i="1" s="1"/>
  <c r="N5554" i="1"/>
  <c r="Q5554" i="1" s="1"/>
  <c r="N5555" i="1"/>
  <c r="Q5555" i="1" s="1"/>
  <c r="N5556" i="1"/>
  <c r="Q5556" i="1" s="1"/>
  <c r="N5557" i="1"/>
  <c r="Q5557" i="1" s="1"/>
  <c r="N5558" i="1"/>
  <c r="Q5558" i="1" s="1"/>
  <c r="N5559" i="1"/>
  <c r="Q5559" i="1" s="1"/>
  <c r="N5560" i="1"/>
  <c r="Q5560" i="1" s="1"/>
  <c r="N5561" i="1"/>
  <c r="Q5561" i="1" s="1"/>
  <c r="N5562" i="1"/>
  <c r="Q5562" i="1" s="1"/>
  <c r="N5563" i="1"/>
  <c r="Q5563" i="1" s="1"/>
  <c r="N5564" i="1"/>
  <c r="Q5564" i="1" s="1"/>
  <c r="N5565" i="1"/>
  <c r="Q5565" i="1" s="1"/>
  <c r="N5566" i="1"/>
  <c r="Q5566" i="1" s="1"/>
  <c r="N5567" i="1"/>
  <c r="Q5567" i="1" s="1"/>
  <c r="N5568" i="1"/>
  <c r="Q5568" i="1" s="1"/>
  <c r="N5569" i="1"/>
  <c r="Q5569" i="1" s="1"/>
  <c r="N5570" i="1"/>
  <c r="Q5570" i="1" s="1"/>
  <c r="N5571" i="1"/>
  <c r="Q5571" i="1" s="1"/>
  <c r="N5572" i="1"/>
  <c r="Q5572" i="1" s="1"/>
  <c r="N5573" i="1"/>
  <c r="Q5573" i="1" s="1"/>
  <c r="N5574" i="1"/>
  <c r="Q5574" i="1" s="1"/>
  <c r="N5575" i="1"/>
  <c r="Q5575" i="1" s="1"/>
  <c r="N5576" i="1"/>
  <c r="Q5576" i="1" s="1"/>
  <c r="N5577" i="1"/>
  <c r="Q5577" i="1" s="1"/>
  <c r="N5578" i="1"/>
  <c r="Q5578" i="1" s="1"/>
  <c r="N5579" i="1"/>
  <c r="Q5579" i="1" s="1"/>
  <c r="N5580" i="1"/>
  <c r="Q5580" i="1" s="1"/>
  <c r="N5581" i="1"/>
  <c r="Q5581" i="1" s="1"/>
  <c r="N5582" i="1"/>
  <c r="Q5582" i="1" s="1"/>
  <c r="N5583" i="1"/>
  <c r="Q5583" i="1" s="1"/>
  <c r="N5584" i="1"/>
  <c r="Q5584" i="1" s="1"/>
  <c r="N5585" i="1"/>
  <c r="Q5585" i="1" s="1"/>
  <c r="N5586" i="1"/>
  <c r="Q5586" i="1" s="1"/>
  <c r="N5587" i="1"/>
  <c r="Q5587" i="1" s="1"/>
  <c r="N5588" i="1"/>
  <c r="Q5588" i="1" s="1"/>
  <c r="N5589" i="1"/>
  <c r="Q5589" i="1" s="1"/>
  <c r="N5590" i="1"/>
  <c r="Q5590" i="1" s="1"/>
  <c r="N5591" i="1"/>
  <c r="Q5591" i="1" s="1"/>
  <c r="N5592" i="1"/>
  <c r="Q5592" i="1" s="1"/>
  <c r="N5593" i="1"/>
  <c r="Q5593" i="1" s="1"/>
  <c r="N5594" i="1"/>
  <c r="Q5594" i="1" s="1"/>
  <c r="N5595" i="1"/>
  <c r="Q5595" i="1" s="1"/>
  <c r="N5596" i="1"/>
  <c r="Q5596" i="1" s="1"/>
  <c r="N5597" i="1"/>
  <c r="Q5597" i="1" s="1"/>
  <c r="N5598" i="1"/>
  <c r="Q5598" i="1" s="1"/>
  <c r="N5599" i="1"/>
  <c r="Q5599" i="1" s="1"/>
  <c r="N5600" i="1"/>
  <c r="Q5600" i="1" s="1"/>
  <c r="N5601" i="1"/>
  <c r="Q5601" i="1" s="1"/>
  <c r="N5602" i="1"/>
  <c r="Q5602" i="1" s="1"/>
  <c r="N5603" i="1"/>
  <c r="Q5603" i="1" s="1"/>
  <c r="N5604" i="1"/>
  <c r="Q5604" i="1" s="1"/>
  <c r="N5605" i="1"/>
  <c r="Q5605" i="1" s="1"/>
  <c r="N5606" i="1"/>
  <c r="Q5606" i="1" s="1"/>
  <c r="N5607" i="1"/>
  <c r="Q5607" i="1" s="1"/>
  <c r="N5608" i="1"/>
  <c r="Q5608" i="1" s="1"/>
  <c r="N5609" i="1"/>
  <c r="Q5609" i="1" s="1"/>
  <c r="N5610" i="1"/>
  <c r="Q5610" i="1" s="1"/>
  <c r="N5611" i="1"/>
  <c r="Q5611" i="1" s="1"/>
  <c r="N5612" i="1"/>
  <c r="Q5612" i="1" s="1"/>
  <c r="N5613" i="1"/>
  <c r="Q5613" i="1" s="1"/>
  <c r="N5614" i="1"/>
  <c r="Q5614" i="1" s="1"/>
  <c r="N5615" i="1"/>
  <c r="Q5615" i="1" s="1"/>
  <c r="N5616" i="1"/>
  <c r="Q5616" i="1" s="1"/>
  <c r="N5617" i="1"/>
  <c r="Q5617" i="1" s="1"/>
  <c r="N5618" i="1"/>
  <c r="Q5618" i="1" s="1"/>
  <c r="N5619" i="1"/>
  <c r="Q5619" i="1" s="1"/>
  <c r="N5620" i="1"/>
  <c r="Q5620" i="1" s="1"/>
  <c r="N5621" i="1"/>
  <c r="Q5621" i="1" s="1"/>
  <c r="N5622" i="1"/>
  <c r="Q5622" i="1" s="1"/>
  <c r="N5623" i="1"/>
  <c r="Q5623" i="1" s="1"/>
  <c r="N5624" i="1"/>
  <c r="Q5624" i="1" s="1"/>
  <c r="N5625" i="1"/>
  <c r="Q5625" i="1" s="1"/>
  <c r="N5626" i="1"/>
  <c r="Q5626" i="1" s="1"/>
  <c r="N5627" i="1"/>
  <c r="Q5627" i="1" s="1"/>
  <c r="N5628" i="1"/>
  <c r="Q5628" i="1" s="1"/>
  <c r="N5629" i="1"/>
  <c r="Q5629" i="1" s="1"/>
  <c r="N5630" i="1"/>
  <c r="Q5630" i="1" s="1"/>
  <c r="N5631" i="1"/>
  <c r="Q5631" i="1" s="1"/>
  <c r="N5632" i="1"/>
  <c r="Q5632" i="1" s="1"/>
  <c r="N5633" i="1"/>
  <c r="Q5633" i="1" s="1"/>
  <c r="N5634" i="1"/>
  <c r="Q5634" i="1" s="1"/>
  <c r="N5635" i="1"/>
  <c r="Q5635" i="1" s="1"/>
  <c r="N5636" i="1"/>
  <c r="Q5636" i="1" s="1"/>
  <c r="N5637" i="1"/>
  <c r="Q5637" i="1" s="1"/>
  <c r="N5638" i="1"/>
  <c r="Q5638" i="1" s="1"/>
  <c r="N5639" i="1"/>
  <c r="Q5639" i="1" s="1"/>
  <c r="N5640" i="1"/>
  <c r="Q5640" i="1" s="1"/>
  <c r="N5641" i="1"/>
  <c r="Q5641" i="1" s="1"/>
  <c r="N5642" i="1"/>
  <c r="Q5642" i="1" s="1"/>
  <c r="N5643" i="1"/>
  <c r="Q5643" i="1" s="1"/>
  <c r="N5644" i="1"/>
  <c r="Q5644" i="1" s="1"/>
  <c r="N5645" i="1"/>
  <c r="Q5645" i="1" s="1"/>
  <c r="N5646" i="1"/>
  <c r="Q5646" i="1" s="1"/>
  <c r="N5647" i="1"/>
  <c r="Q5647" i="1" s="1"/>
  <c r="N5648" i="1"/>
  <c r="Q5648" i="1" s="1"/>
  <c r="N5649" i="1"/>
  <c r="Q5649" i="1" s="1"/>
  <c r="N5650" i="1"/>
  <c r="Q5650" i="1" s="1"/>
  <c r="N5651" i="1"/>
  <c r="Q5651" i="1" s="1"/>
  <c r="N5652" i="1"/>
  <c r="Q5652" i="1" s="1"/>
  <c r="N5653" i="1"/>
  <c r="Q5653" i="1" s="1"/>
  <c r="N5654" i="1"/>
  <c r="Q5654" i="1" s="1"/>
  <c r="N5655" i="1"/>
  <c r="Q5655" i="1" s="1"/>
  <c r="N5656" i="1"/>
  <c r="Q5656" i="1" s="1"/>
  <c r="N5657" i="1"/>
  <c r="Q5657" i="1" s="1"/>
  <c r="N5658" i="1"/>
  <c r="Q5658" i="1" s="1"/>
  <c r="N5659" i="1"/>
  <c r="Q5659" i="1" s="1"/>
  <c r="N5660" i="1"/>
  <c r="Q5660" i="1" s="1"/>
  <c r="N5661" i="1"/>
  <c r="Q5661" i="1" s="1"/>
  <c r="N5662" i="1"/>
  <c r="Q5662" i="1" s="1"/>
  <c r="N5663" i="1"/>
  <c r="Q5663" i="1" s="1"/>
  <c r="N5664" i="1"/>
  <c r="Q5664" i="1" s="1"/>
  <c r="N5665" i="1"/>
  <c r="Q5665" i="1" s="1"/>
  <c r="N5666" i="1"/>
  <c r="Q5666" i="1" s="1"/>
  <c r="N5667" i="1"/>
  <c r="Q5667" i="1" s="1"/>
  <c r="N5668" i="1"/>
  <c r="Q5668" i="1" s="1"/>
  <c r="N5669" i="1"/>
  <c r="Q5669" i="1" s="1"/>
  <c r="N5670" i="1"/>
  <c r="Q5670" i="1" s="1"/>
  <c r="N5671" i="1"/>
  <c r="Q5671" i="1" s="1"/>
  <c r="N5672" i="1"/>
  <c r="Q5672" i="1" s="1"/>
  <c r="N5673" i="1"/>
  <c r="Q5673" i="1" s="1"/>
  <c r="N5674" i="1"/>
  <c r="Q5674" i="1" s="1"/>
  <c r="N5675" i="1"/>
  <c r="Q5675" i="1" s="1"/>
  <c r="N5676" i="1"/>
  <c r="Q5676" i="1" s="1"/>
  <c r="N5677" i="1"/>
  <c r="Q5677" i="1" s="1"/>
  <c r="N5678" i="1"/>
  <c r="Q5678" i="1" s="1"/>
  <c r="N5679" i="1"/>
  <c r="Q5679" i="1" s="1"/>
  <c r="N5680" i="1"/>
  <c r="Q5680" i="1" s="1"/>
  <c r="N5681" i="1"/>
  <c r="Q5681" i="1" s="1"/>
  <c r="N5682" i="1"/>
  <c r="Q5682" i="1" s="1"/>
  <c r="N5683" i="1"/>
  <c r="Q5683" i="1" s="1"/>
  <c r="N5684" i="1"/>
  <c r="Q5684" i="1" s="1"/>
  <c r="N5685" i="1"/>
  <c r="Q5685" i="1" s="1"/>
  <c r="N5686" i="1"/>
  <c r="Q5686" i="1" s="1"/>
  <c r="N5687" i="1"/>
  <c r="Q5687" i="1" s="1"/>
  <c r="N5688" i="1"/>
  <c r="Q5688" i="1" s="1"/>
  <c r="N5689" i="1"/>
  <c r="Q5689" i="1" s="1"/>
  <c r="N5690" i="1"/>
  <c r="Q5690" i="1" s="1"/>
  <c r="N5691" i="1"/>
  <c r="Q5691" i="1" s="1"/>
  <c r="N5692" i="1"/>
  <c r="Q5692" i="1" s="1"/>
  <c r="N5693" i="1"/>
  <c r="Q5693" i="1" s="1"/>
  <c r="N5694" i="1"/>
  <c r="Q5694" i="1" s="1"/>
  <c r="N5695" i="1"/>
  <c r="Q5695" i="1" s="1"/>
  <c r="N5696" i="1"/>
  <c r="Q5696" i="1" s="1"/>
  <c r="N5697" i="1"/>
  <c r="Q5697" i="1" s="1"/>
  <c r="N5698" i="1"/>
  <c r="Q5698" i="1" s="1"/>
  <c r="N5699" i="1"/>
  <c r="Q5699" i="1" s="1"/>
  <c r="N5700" i="1"/>
  <c r="Q5700" i="1" s="1"/>
  <c r="N5701" i="1"/>
  <c r="Q5701" i="1" s="1"/>
  <c r="N5702" i="1"/>
  <c r="Q5702" i="1" s="1"/>
  <c r="N5703" i="1"/>
  <c r="Q5703" i="1" s="1"/>
  <c r="N5704" i="1"/>
  <c r="Q5704" i="1" s="1"/>
  <c r="N5705" i="1"/>
  <c r="Q5705" i="1" s="1"/>
  <c r="N5706" i="1"/>
  <c r="Q5706" i="1" s="1"/>
  <c r="N5707" i="1"/>
  <c r="Q5707" i="1" s="1"/>
  <c r="N5708" i="1"/>
  <c r="Q5708" i="1" s="1"/>
  <c r="N5709" i="1"/>
  <c r="Q5709" i="1" s="1"/>
  <c r="N5710" i="1"/>
  <c r="Q5710" i="1" s="1"/>
  <c r="N5711" i="1"/>
  <c r="Q5711" i="1" s="1"/>
  <c r="N5712" i="1"/>
  <c r="Q5712" i="1" s="1"/>
  <c r="N5713" i="1"/>
  <c r="Q5713" i="1" s="1"/>
  <c r="N5714" i="1"/>
  <c r="Q5714" i="1" s="1"/>
  <c r="N5715" i="1"/>
  <c r="Q5715" i="1" s="1"/>
  <c r="N5716" i="1"/>
  <c r="Q5716" i="1" s="1"/>
  <c r="N5717" i="1"/>
  <c r="Q5717" i="1" s="1"/>
  <c r="N5718" i="1"/>
  <c r="Q5718" i="1" s="1"/>
  <c r="N5719" i="1"/>
  <c r="Q5719" i="1" s="1"/>
  <c r="N5720" i="1"/>
  <c r="Q5720" i="1" s="1"/>
  <c r="N5721" i="1"/>
  <c r="Q5721" i="1" s="1"/>
  <c r="N5722" i="1"/>
  <c r="Q5722" i="1" s="1"/>
  <c r="N5723" i="1"/>
  <c r="Q5723" i="1" s="1"/>
  <c r="N5724" i="1"/>
  <c r="Q5724" i="1" s="1"/>
  <c r="N5725" i="1"/>
  <c r="Q5725" i="1" s="1"/>
  <c r="N5726" i="1"/>
  <c r="Q5726" i="1" s="1"/>
  <c r="N5727" i="1"/>
  <c r="Q5727" i="1" s="1"/>
  <c r="N5728" i="1"/>
  <c r="Q5728" i="1" s="1"/>
  <c r="N5729" i="1"/>
  <c r="Q5729" i="1" s="1"/>
  <c r="N5730" i="1"/>
  <c r="Q5730" i="1" s="1"/>
  <c r="N5731" i="1"/>
  <c r="Q5731" i="1" s="1"/>
  <c r="N5732" i="1"/>
  <c r="Q5732" i="1" s="1"/>
  <c r="N5733" i="1"/>
  <c r="Q5733" i="1" s="1"/>
  <c r="N5734" i="1"/>
  <c r="Q5734" i="1" s="1"/>
  <c r="N5735" i="1"/>
  <c r="Q5735" i="1" s="1"/>
  <c r="N5736" i="1"/>
  <c r="Q5736" i="1" s="1"/>
  <c r="N5737" i="1"/>
  <c r="Q5737" i="1" s="1"/>
  <c r="N5738" i="1"/>
  <c r="Q5738" i="1" s="1"/>
  <c r="N5739" i="1"/>
  <c r="Q5739" i="1" s="1"/>
  <c r="N5740" i="1"/>
  <c r="Q5740" i="1" s="1"/>
  <c r="N5741" i="1"/>
  <c r="Q5741" i="1" s="1"/>
  <c r="N5742" i="1"/>
  <c r="Q5742" i="1" s="1"/>
  <c r="N5743" i="1"/>
  <c r="Q5743" i="1" s="1"/>
  <c r="N5744" i="1"/>
  <c r="Q5744" i="1" s="1"/>
  <c r="N5745" i="1"/>
  <c r="Q5745" i="1" s="1"/>
  <c r="N5746" i="1"/>
  <c r="Q5746" i="1" s="1"/>
  <c r="N5747" i="1"/>
  <c r="Q5747" i="1" s="1"/>
  <c r="N5748" i="1"/>
  <c r="Q5748" i="1" s="1"/>
  <c r="N5749" i="1"/>
  <c r="Q5749" i="1" s="1"/>
  <c r="N5750" i="1"/>
  <c r="Q5750" i="1" s="1"/>
  <c r="N5751" i="1"/>
  <c r="Q5751" i="1" s="1"/>
  <c r="N5752" i="1"/>
  <c r="Q5752" i="1" s="1"/>
  <c r="N5753" i="1"/>
  <c r="Q5753" i="1" s="1"/>
  <c r="N5754" i="1"/>
  <c r="Q5754" i="1" s="1"/>
  <c r="N5755" i="1"/>
  <c r="Q5755" i="1" s="1"/>
  <c r="N5756" i="1"/>
  <c r="Q5756" i="1" s="1"/>
  <c r="N5757" i="1"/>
  <c r="Q5757" i="1" s="1"/>
  <c r="N5758" i="1"/>
  <c r="Q5758" i="1" s="1"/>
  <c r="N5759" i="1"/>
  <c r="Q5759" i="1" s="1"/>
  <c r="N5760" i="1"/>
  <c r="Q5760" i="1" s="1"/>
  <c r="N5761" i="1"/>
  <c r="Q5761" i="1" s="1"/>
  <c r="N5762" i="1"/>
  <c r="Q5762" i="1" s="1"/>
  <c r="N5763" i="1"/>
  <c r="Q5763" i="1" s="1"/>
  <c r="N5764" i="1"/>
  <c r="Q5764" i="1" s="1"/>
  <c r="N5765" i="1"/>
  <c r="Q5765" i="1" s="1"/>
  <c r="N5766" i="1"/>
  <c r="Q5766" i="1" s="1"/>
  <c r="N5767" i="1"/>
  <c r="Q5767" i="1" s="1"/>
  <c r="N5768" i="1"/>
  <c r="Q5768" i="1" s="1"/>
  <c r="N5769" i="1"/>
  <c r="Q5769" i="1" s="1"/>
  <c r="N5770" i="1"/>
  <c r="Q5770" i="1" s="1"/>
  <c r="N5771" i="1"/>
  <c r="Q5771" i="1" s="1"/>
  <c r="N5772" i="1"/>
  <c r="Q5772" i="1" s="1"/>
  <c r="N5773" i="1"/>
  <c r="Q5773" i="1" s="1"/>
  <c r="N5774" i="1"/>
  <c r="Q5774" i="1" s="1"/>
  <c r="N5775" i="1"/>
  <c r="Q5775" i="1" s="1"/>
  <c r="N5776" i="1"/>
  <c r="Q5776" i="1" s="1"/>
  <c r="N5777" i="1"/>
  <c r="Q5777" i="1" s="1"/>
  <c r="N5778" i="1"/>
  <c r="Q5778" i="1" s="1"/>
  <c r="N5779" i="1"/>
  <c r="Q5779" i="1" s="1"/>
  <c r="N5780" i="1"/>
  <c r="Q5780" i="1" s="1"/>
  <c r="N5781" i="1"/>
  <c r="Q5781" i="1" s="1"/>
  <c r="N5782" i="1"/>
  <c r="Q5782" i="1" s="1"/>
  <c r="N5783" i="1"/>
  <c r="Q5783" i="1" s="1"/>
  <c r="N5784" i="1"/>
  <c r="Q5784" i="1" s="1"/>
  <c r="N5785" i="1"/>
  <c r="Q5785" i="1" s="1"/>
  <c r="N5786" i="1"/>
  <c r="Q5786" i="1" s="1"/>
  <c r="N5787" i="1"/>
  <c r="Q5787" i="1" s="1"/>
  <c r="N5788" i="1"/>
  <c r="Q5788" i="1" s="1"/>
  <c r="N5789" i="1"/>
  <c r="Q5789" i="1" s="1"/>
  <c r="N5790" i="1"/>
  <c r="Q5790" i="1" s="1"/>
  <c r="N5791" i="1"/>
  <c r="Q5791" i="1" s="1"/>
  <c r="N5792" i="1"/>
  <c r="Q5792" i="1" s="1"/>
  <c r="N5793" i="1"/>
  <c r="Q5793" i="1" s="1"/>
  <c r="N5794" i="1"/>
  <c r="Q5794" i="1" s="1"/>
  <c r="N5795" i="1"/>
  <c r="Q5795" i="1" s="1"/>
  <c r="N5796" i="1"/>
  <c r="Q5796" i="1" s="1"/>
  <c r="N5797" i="1"/>
  <c r="Q5797" i="1" s="1"/>
  <c r="N5798" i="1"/>
  <c r="Q5798" i="1" s="1"/>
  <c r="N5799" i="1"/>
  <c r="Q5799" i="1" s="1"/>
  <c r="N5800" i="1"/>
  <c r="Q5800" i="1" s="1"/>
  <c r="N5801" i="1"/>
  <c r="Q5801" i="1" s="1"/>
  <c r="N5802" i="1"/>
  <c r="Q5802" i="1" s="1"/>
  <c r="N5803" i="1"/>
  <c r="Q5803" i="1" s="1"/>
  <c r="N5804" i="1"/>
  <c r="Q5804" i="1" s="1"/>
  <c r="N5805" i="1"/>
  <c r="Q5805" i="1" s="1"/>
  <c r="N5806" i="1"/>
  <c r="Q5806" i="1" s="1"/>
  <c r="N5807" i="1"/>
  <c r="Q5807" i="1" s="1"/>
  <c r="N5808" i="1"/>
  <c r="Q5808" i="1" s="1"/>
  <c r="N5809" i="1"/>
  <c r="Q5809" i="1" s="1"/>
  <c r="N5810" i="1"/>
  <c r="Q5810" i="1" s="1"/>
  <c r="N5811" i="1"/>
  <c r="Q5811" i="1" s="1"/>
  <c r="N5812" i="1"/>
  <c r="Q5812" i="1" s="1"/>
  <c r="N5813" i="1"/>
  <c r="Q5813" i="1" s="1"/>
  <c r="N5814" i="1"/>
  <c r="Q5814" i="1" s="1"/>
  <c r="N5815" i="1"/>
  <c r="Q5815" i="1" s="1"/>
  <c r="N5816" i="1"/>
  <c r="Q5816" i="1" s="1"/>
  <c r="N5817" i="1"/>
  <c r="Q5817" i="1" s="1"/>
  <c r="N5818" i="1"/>
  <c r="Q5818" i="1" s="1"/>
  <c r="N5819" i="1"/>
  <c r="Q5819" i="1" s="1"/>
  <c r="N5820" i="1"/>
  <c r="Q5820" i="1" s="1"/>
  <c r="N5821" i="1"/>
  <c r="Q5821" i="1" s="1"/>
  <c r="N5822" i="1"/>
  <c r="Q5822" i="1" s="1"/>
  <c r="N5823" i="1"/>
  <c r="Q5823" i="1" s="1"/>
  <c r="N5824" i="1"/>
  <c r="Q5824" i="1" s="1"/>
  <c r="N5825" i="1"/>
  <c r="Q5825" i="1" s="1"/>
  <c r="N5826" i="1"/>
  <c r="Q5826" i="1" s="1"/>
  <c r="N5827" i="1"/>
  <c r="Q5827" i="1" s="1"/>
  <c r="N5828" i="1"/>
  <c r="Q5828" i="1" s="1"/>
  <c r="N5829" i="1"/>
  <c r="Q5829" i="1" s="1"/>
  <c r="N5830" i="1"/>
  <c r="Q5830" i="1" s="1"/>
  <c r="N5831" i="1"/>
  <c r="Q5831" i="1" s="1"/>
  <c r="N5832" i="1"/>
  <c r="Q5832" i="1" s="1"/>
  <c r="N5833" i="1"/>
  <c r="Q5833" i="1" s="1"/>
  <c r="N5834" i="1"/>
  <c r="Q5834" i="1" s="1"/>
  <c r="N5835" i="1"/>
  <c r="Q5835" i="1" s="1"/>
  <c r="N5836" i="1"/>
  <c r="Q5836" i="1" s="1"/>
  <c r="N5837" i="1"/>
  <c r="Q5837" i="1" s="1"/>
  <c r="N5838" i="1"/>
  <c r="Q5838" i="1" s="1"/>
  <c r="N5839" i="1"/>
  <c r="Q5839" i="1" s="1"/>
  <c r="N5840" i="1"/>
  <c r="Q5840" i="1" s="1"/>
  <c r="N5841" i="1"/>
  <c r="Q5841" i="1" s="1"/>
  <c r="N5842" i="1"/>
  <c r="Q5842" i="1" s="1"/>
  <c r="N5843" i="1"/>
  <c r="Q5843" i="1" s="1"/>
  <c r="N5844" i="1"/>
  <c r="Q5844" i="1" s="1"/>
  <c r="N5845" i="1"/>
  <c r="Q5845" i="1" s="1"/>
  <c r="N5846" i="1"/>
  <c r="Q5846" i="1" s="1"/>
  <c r="N5847" i="1"/>
  <c r="Q5847" i="1" s="1"/>
  <c r="N5848" i="1"/>
  <c r="Q5848" i="1" s="1"/>
  <c r="N5849" i="1"/>
  <c r="Q5849" i="1" s="1"/>
  <c r="N5850" i="1"/>
  <c r="Q5850" i="1" s="1"/>
  <c r="N5851" i="1"/>
  <c r="Q5851" i="1" s="1"/>
  <c r="N5852" i="1"/>
  <c r="Q5852" i="1" s="1"/>
  <c r="N5853" i="1"/>
  <c r="Q5853" i="1" s="1"/>
  <c r="N5854" i="1"/>
  <c r="Q5854" i="1" s="1"/>
  <c r="N5855" i="1"/>
  <c r="Q5855" i="1" s="1"/>
  <c r="N5856" i="1"/>
  <c r="Q5856" i="1" s="1"/>
  <c r="N5857" i="1"/>
  <c r="Q5857" i="1" s="1"/>
  <c r="N5858" i="1"/>
  <c r="Q5858" i="1" s="1"/>
  <c r="N5859" i="1"/>
  <c r="Q5859" i="1" s="1"/>
  <c r="N5860" i="1"/>
  <c r="Q5860" i="1" s="1"/>
  <c r="N5861" i="1"/>
  <c r="Q5861" i="1" s="1"/>
  <c r="N5862" i="1"/>
  <c r="Q5862" i="1" s="1"/>
  <c r="N5863" i="1"/>
  <c r="Q5863" i="1" s="1"/>
  <c r="N5864" i="1"/>
  <c r="Q5864" i="1" s="1"/>
  <c r="N5865" i="1"/>
  <c r="Q5865" i="1" s="1"/>
  <c r="N5866" i="1"/>
  <c r="Q5866" i="1" s="1"/>
  <c r="N5867" i="1"/>
  <c r="Q5867" i="1" s="1"/>
  <c r="N5868" i="1"/>
  <c r="Q5868" i="1" s="1"/>
  <c r="N5869" i="1"/>
  <c r="Q5869" i="1" s="1"/>
  <c r="N5870" i="1"/>
  <c r="Q5870" i="1" s="1"/>
  <c r="N5871" i="1"/>
  <c r="Q5871" i="1" s="1"/>
  <c r="N5872" i="1"/>
  <c r="Q5872" i="1" s="1"/>
  <c r="N5873" i="1"/>
  <c r="Q5873" i="1" s="1"/>
  <c r="N5874" i="1"/>
  <c r="Q5874" i="1" s="1"/>
  <c r="N5875" i="1"/>
  <c r="Q5875" i="1" s="1"/>
  <c r="N5876" i="1"/>
  <c r="Q5876" i="1" s="1"/>
  <c r="N5877" i="1"/>
  <c r="Q5877" i="1" s="1"/>
  <c r="N5878" i="1"/>
  <c r="Q5878" i="1" s="1"/>
  <c r="N5879" i="1"/>
  <c r="Q5879" i="1" s="1"/>
  <c r="N5880" i="1"/>
  <c r="Q5880" i="1" s="1"/>
  <c r="N5881" i="1"/>
  <c r="Q5881" i="1" s="1"/>
  <c r="N5882" i="1"/>
  <c r="Q5882" i="1" s="1"/>
  <c r="N5883" i="1"/>
  <c r="Q5883" i="1" s="1"/>
  <c r="N5884" i="1"/>
  <c r="Q5884" i="1" s="1"/>
  <c r="N5885" i="1"/>
  <c r="Q5885" i="1" s="1"/>
  <c r="N5886" i="1"/>
  <c r="Q5886" i="1" s="1"/>
  <c r="N5887" i="1"/>
  <c r="Q5887" i="1" s="1"/>
  <c r="N5888" i="1"/>
  <c r="Q5888" i="1" s="1"/>
  <c r="N5889" i="1"/>
  <c r="Q5889" i="1" s="1"/>
  <c r="N5890" i="1"/>
  <c r="Q5890" i="1" s="1"/>
  <c r="N5891" i="1"/>
  <c r="Q5891" i="1" s="1"/>
  <c r="N5892" i="1"/>
  <c r="Q5892" i="1" s="1"/>
  <c r="N5893" i="1"/>
  <c r="Q5893" i="1" s="1"/>
  <c r="N5894" i="1"/>
  <c r="Q5894" i="1" s="1"/>
  <c r="N5895" i="1"/>
  <c r="Q5895" i="1" s="1"/>
  <c r="N5896" i="1"/>
  <c r="Q5896" i="1" s="1"/>
  <c r="N5897" i="1"/>
  <c r="Q5897" i="1" s="1"/>
  <c r="N5898" i="1"/>
  <c r="Q5898" i="1" s="1"/>
  <c r="N5899" i="1"/>
  <c r="Q5899" i="1" s="1"/>
  <c r="N5900" i="1"/>
  <c r="Q5900" i="1" s="1"/>
  <c r="N5901" i="1"/>
  <c r="Q5901" i="1" s="1"/>
  <c r="N5902" i="1"/>
  <c r="Q5902" i="1" s="1"/>
  <c r="N5903" i="1"/>
  <c r="Q5903" i="1" s="1"/>
  <c r="N5904" i="1"/>
  <c r="Q5904" i="1" s="1"/>
  <c r="N5905" i="1"/>
  <c r="Q5905" i="1" s="1"/>
  <c r="N5906" i="1"/>
  <c r="Q5906" i="1" s="1"/>
  <c r="N5907" i="1"/>
  <c r="Q5907" i="1" s="1"/>
  <c r="N5908" i="1"/>
  <c r="Q5908" i="1" s="1"/>
  <c r="N5909" i="1"/>
  <c r="Q5909" i="1" s="1"/>
  <c r="N5910" i="1"/>
  <c r="Q5910" i="1" s="1"/>
  <c r="N5911" i="1"/>
  <c r="Q5911" i="1" s="1"/>
  <c r="N5912" i="1"/>
  <c r="Q5912" i="1" s="1"/>
  <c r="N5913" i="1"/>
  <c r="Q5913" i="1" s="1"/>
  <c r="N5914" i="1"/>
  <c r="Q5914" i="1" s="1"/>
  <c r="N5915" i="1"/>
  <c r="Q5915" i="1" s="1"/>
  <c r="N5916" i="1"/>
  <c r="Q5916" i="1" s="1"/>
  <c r="N5917" i="1"/>
  <c r="Q5917" i="1" s="1"/>
  <c r="N5918" i="1"/>
  <c r="Q5918" i="1" s="1"/>
  <c r="N5919" i="1"/>
  <c r="Q5919" i="1" s="1"/>
  <c r="N5920" i="1"/>
  <c r="Q5920" i="1" s="1"/>
  <c r="N5921" i="1"/>
  <c r="Q5921" i="1" s="1"/>
  <c r="N5922" i="1"/>
  <c r="Q5922" i="1" s="1"/>
  <c r="N5923" i="1"/>
  <c r="Q5923" i="1" s="1"/>
  <c r="N5924" i="1"/>
  <c r="Q5924" i="1" s="1"/>
  <c r="N5925" i="1"/>
  <c r="Q5925" i="1" s="1"/>
  <c r="N5926" i="1"/>
  <c r="Q5926" i="1" s="1"/>
  <c r="N5927" i="1"/>
  <c r="Q5927" i="1" s="1"/>
  <c r="N5928" i="1"/>
  <c r="Q5928" i="1" s="1"/>
  <c r="N5929" i="1"/>
  <c r="Q5929" i="1" s="1"/>
  <c r="N5930" i="1"/>
  <c r="Q5930" i="1" s="1"/>
  <c r="N5931" i="1"/>
  <c r="Q5931" i="1" s="1"/>
  <c r="N5932" i="1"/>
  <c r="Q5932" i="1" s="1"/>
  <c r="N5933" i="1"/>
  <c r="Q5933" i="1" s="1"/>
  <c r="N5934" i="1"/>
  <c r="Q5934" i="1" s="1"/>
  <c r="N5935" i="1"/>
  <c r="Q5935" i="1" s="1"/>
  <c r="N5936" i="1"/>
  <c r="Q5936" i="1" s="1"/>
  <c r="N5937" i="1"/>
  <c r="Q5937" i="1" s="1"/>
  <c r="N5938" i="1"/>
  <c r="Q5938" i="1" s="1"/>
  <c r="N5939" i="1"/>
  <c r="Q5939" i="1" s="1"/>
  <c r="N5940" i="1"/>
  <c r="Q5940" i="1" s="1"/>
  <c r="N5941" i="1"/>
  <c r="Q5941" i="1" s="1"/>
  <c r="N5942" i="1"/>
  <c r="Q5942" i="1" s="1"/>
  <c r="N5943" i="1"/>
  <c r="Q5943" i="1" s="1"/>
  <c r="N5944" i="1"/>
  <c r="Q5944" i="1" s="1"/>
  <c r="N5945" i="1"/>
  <c r="Q5945" i="1" s="1"/>
  <c r="N5946" i="1"/>
  <c r="Q5946" i="1" s="1"/>
  <c r="N5947" i="1"/>
  <c r="Q5947" i="1" s="1"/>
  <c r="N5948" i="1"/>
  <c r="Q5948" i="1" s="1"/>
  <c r="N5949" i="1"/>
  <c r="Q5949" i="1" s="1"/>
  <c r="N5950" i="1"/>
  <c r="Q5950" i="1" s="1"/>
  <c r="N5951" i="1"/>
  <c r="Q5951" i="1" s="1"/>
  <c r="N5952" i="1"/>
  <c r="Q5952" i="1" s="1"/>
  <c r="N5953" i="1"/>
  <c r="Q5953" i="1" s="1"/>
  <c r="N5954" i="1"/>
  <c r="Q5954" i="1" s="1"/>
  <c r="N5955" i="1"/>
  <c r="Q5955" i="1" s="1"/>
  <c r="N5956" i="1"/>
  <c r="Q5956" i="1" s="1"/>
  <c r="N5957" i="1"/>
  <c r="Q5957" i="1" s="1"/>
  <c r="N5958" i="1"/>
  <c r="Q5958" i="1" s="1"/>
  <c r="N5959" i="1"/>
  <c r="Q5959" i="1" s="1"/>
  <c r="N5960" i="1"/>
  <c r="Q5960" i="1" s="1"/>
  <c r="N5961" i="1"/>
  <c r="Q5961" i="1" s="1"/>
  <c r="N5962" i="1"/>
  <c r="Q5962" i="1" s="1"/>
  <c r="N5963" i="1"/>
  <c r="Q5963" i="1" s="1"/>
  <c r="N5964" i="1"/>
  <c r="Q5964" i="1" s="1"/>
  <c r="N5965" i="1"/>
  <c r="Q5965" i="1" s="1"/>
  <c r="N5966" i="1"/>
  <c r="Q5966" i="1" s="1"/>
  <c r="N5967" i="1"/>
  <c r="Q5967" i="1" s="1"/>
  <c r="N5968" i="1"/>
  <c r="Q5968" i="1" s="1"/>
  <c r="N5969" i="1"/>
  <c r="Q5969" i="1" s="1"/>
  <c r="N5970" i="1"/>
  <c r="Q5970" i="1" s="1"/>
  <c r="N5971" i="1"/>
  <c r="Q5971" i="1" s="1"/>
  <c r="N5972" i="1"/>
  <c r="Q5972" i="1" s="1"/>
  <c r="N5973" i="1"/>
  <c r="Q5973" i="1" s="1"/>
  <c r="N5974" i="1"/>
  <c r="Q5974" i="1" s="1"/>
  <c r="N5975" i="1"/>
  <c r="Q5975" i="1" s="1"/>
  <c r="N5976" i="1"/>
  <c r="Q5976" i="1" s="1"/>
  <c r="N5977" i="1"/>
  <c r="Q5977" i="1" s="1"/>
  <c r="N5978" i="1"/>
  <c r="Q5978" i="1" s="1"/>
  <c r="N5979" i="1"/>
  <c r="Q5979" i="1" s="1"/>
  <c r="N5980" i="1"/>
  <c r="Q5980" i="1" s="1"/>
  <c r="N5981" i="1"/>
  <c r="Q5981" i="1" s="1"/>
  <c r="N5982" i="1"/>
  <c r="Q5982" i="1" s="1"/>
  <c r="N5983" i="1"/>
  <c r="Q5983" i="1" s="1"/>
  <c r="N5984" i="1"/>
  <c r="Q5984" i="1" s="1"/>
  <c r="N5985" i="1"/>
  <c r="Q5985" i="1" s="1"/>
  <c r="N5986" i="1"/>
  <c r="Q5986" i="1" s="1"/>
  <c r="N5987" i="1"/>
  <c r="Q5987" i="1" s="1"/>
  <c r="N5988" i="1"/>
  <c r="Q5988" i="1" s="1"/>
  <c r="N5989" i="1"/>
  <c r="Q5989" i="1" s="1"/>
  <c r="N5990" i="1"/>
  <c r="Q5990" i="1" s="1"/>
  <c r="N5991" i="1"/>
  <c r="Q5991" i="1" s="1"/>
  <c r="N5992" i="1"/>
  <c r="Q5992" i="1" s="1"/>
  <c r="N5993" i="1"/>
  <c r="Q5993" i="1" s="1"/>
  <c r="N5994" i="1"/>
  <c r="Q5994" i="1" s="1"/>
  <c r="N5995" i="1"/>
  <c r="Q5995" i="1" s="1"/>
  <c r="N5996" i="1"/>
  <c r="Q5996" i="1" s="1"/>
  <c r="N5997" i="1"/>
  <c r="Q5997" i="1" s="1"/>
  <c r="N5998" i="1"/>
  <c r="Q5998" i="1" s="1"/>
  <c r="N5999" i="1"/>
  <c r="Q5999" i="1" s="1"/>
  <c r="N6000" i="1"/>
  <c r="Q6000" i="1" s="1"/>
  <c r="N6001" i="1"/>
  <c r="Q6001" i="1" s="1"/>
  <c r="N6002" i="1"/>
  <c r="Q6002" i="1" s="1"/>
  <c r="N6003" i="1"/>
  <c r="Q6003" i="1" s="1"/>
  <c r="N6004" i="1"/>
  <c r="Q6004" i="1" s="1"/>
  <c r="N6005" i="1"/>
  <c r="Q6005" i="1" s="1"/>
  <c r="N6006" i="1"/>
  <c r="Q6006" i="1" s="1"/>
  <c r="N6007" i="1"/>
  <c r="Q6007" i="1" s="1"/>
  <c r="N6008" i="1"/>
  <c r="Q6008" i="1" s="1"/>
  <c r="N6009" i="1"/>
  <c r="Q6009" i="1" s="1"/>
  <c r="N6010" i="1"/>
  <c r="Q6010" i="1" s="1"/>
  <c r="N6011" i="1"/>
  <c r="Q6011" i="1" s="1"/>
  <c r="N6012" i="1"/>
  <c r="Q6012" i="1" s="1"/>
  <c r="N6013" i="1"/>
  <c r="Q6013" i="1" s="1"/>
  <c r="N6014" i="1"/>
  <c r="Q6014" i="1" s="1"/>
  <c r="N6015" i="1"/>
  <c r="Q6015" i="1" s="1"/>
  <c r="N6016" i="1"/>
  <c r="Q6016" i="1" s="1"/>
  <c r="N6017" i="1"/>
  <c r="Q6017" i="1" s="1"/>
  <c r="N6018" i="1"/>
  <c r="Q6018" i="1" s="1"/>
  <c r="N6019" i="1"/>
  <c r="Q6019" i="1" s="1"/>
  <c r="N6020" i="1"/>
  <c r="Q6020" i="1" s="1"/>
  <c r="N6021" i="1"/>
  <c r="Q6021" i="1" s="1"/>
  <c r="N6022" i="1"/>
  <c r="Q6022" i="1" s="1"/>
  <c r="N6023" i="1"/>
  <c r="Q6023" i="1" s="1"/>
  <c r="N6024" i="1"/>
  <c r="Q6024" i="1" s="1"/>
  <c r="N6025" i="1"/>
  <c r="Q6025" i="1" s="1"/>
  <c r="N6026" i="1"/>
  <c r="Q6026" i="1" s="1"/>
  <c r="N6027" i="1"/>
  <c r="Q6027" i="1" s="1"/>
  <c r="N6028" i="1"/>
  <c r="Q6028" i="1" s="1"/>
  <c r="N6029" i="1"/>
  <c r="Q6029" i="1" s="1"/>
  <c r="N6030" i="1"/>
  <c r="Q6030" i="1" s="1"/>
  <c r="N6031" i="1"/>
  <c r="Q6031" i="1" s="1"/>
  <c r="N6032" i="1"/>
  <c r="Q6032" i="1" s="1"/>
  <c r="N6033" i="1"/>
  <c r="Q6033" i="1" s="1"/>
  <c r="N6034" i="1"/>
  <c r="Q6034" i="1" s="1"/>
  <c r="N6035" i="1"/>
  <c r="Q6035" i="1" s="1"/>
  <c r="N6036" i="1"/>
  <c r="Q6036" i="1" s="1"/>
  <c r="N6037" i="1"/>
  <c r="Q6037" i="1" s="1"/>
  <c r="N6038" i="1"/>
  <c r="Q6038" i="1" s="1"/>
  <c r="N6039" i="1"/>
  <c r="Q6039" i="1" s="1"/>
  <c r="N6040" i="1"/>
  <c r="Q6040" i="1" s="1"/>
  <c r="N6041" i="1"/>
  <c r="Q6041" i="1" s="1"/>
  <c r="N6042" i="1"/>
  <c r="Q6042" i="1" s="1"/>
  <c r="N6043" i="1"/>
  <c r="Q6043" i="1" s="1"/>
  <c r="N6044" i="1"/>
  <c r="Q6044" i="1" s="1"/>
  <c r="N6045" i="1"/>
  <c r="Q6045" i="1" s="1"/>
  <c r="N6046" i="1"/>
  <c r="Q6046" i="1" s="1"/>
  <c r="N6047" i="1"/>
  <c r="Q6047" i="1" s="1"/>
  <c r="N6048" i="1"/>
  <c r="Q6048" i="1" s="1"/>
  <c r="N6049" i="1"/>
  <c r="Q6049" i="1" s="1"/>
  <c r="N6050" i="1"/>
  <c r="Q6050" i="1" s="1"/>
  <c r="N6051" i="1"/>
  <c r="Q6051" i="1" s="1"/>
  <c r="N6052" i="1"/>
  <c r="Q6052" i="1" s="1"/>
  <c r="N6053" i="1"/>
  <c r="Q6053" i="1" s="1"/>
  <c r="N6054" i="1"/>
  <c r="Q6054" i="1" s="1"/>
  <c r="N6055" i="1"/>
  <c r="Q6055" i="1" s="1"/>
  <c r="N6056" i="1"/>
  <c r="Q6056" i="1" s="1"/>
  <c r="N6057" i="1"/>
  <c r="Q6057" i="1" s="1"/>
  <c r="N6058" i="1"/>
  <c r="Q6058" i="1" s="1"/>
  <c r="N6059" i="1"/>
  <c r="Q6059" i="1" s="1"/>
  <c r="N6060" i="1"/>
  <c r="Q6060" i="1" s="1"/>
  <c r="N6061" i="1"/>
  <c r="Q6061" i="1" s="1"/>
  <c r="N6062" i="1"/>
  <c r="Q6062" i="1" s="1"/>
  <c r="N6063" i="1"/>
  <c r="Q6063" i="1" s="1"/>
  <c r="N6064" i="1"/>
  <c r="Q6064" i="1" s="1"/>
  <c r="N6065" i="1"/>
  <c r="Q6065" i="1" s="1"/>
  <c r="N6066" i="1"/>
  <c r="Q6066" i="1" s="1"/>
  <c r="N6067" i="1"/>
  <c r="Q6067" i="1" s="1"/>
  <c r="N6068" i="1"/>
  <c r="Q6068" i="1" s="1"/>
  <c r="N6069" i="1"/>
  <c r="Q6069" i="1" s="1"/>
  <c r="N6070" i="1"/>
  <c r="Q6070" i="1" s="1"/>
  <c r="N6071" i="1"/>
  <c r="Q6071" i="1" s="1"/>
  <c r="N6072" i="1"/>
  <c r="Q6072" i="1" s="1"/>
  <c r="N6073" i="1"/>
  <c r="Q6073" i="1" s="1"/>
  <c r="N6074" i="1"/>
  <c r="Q6074" i="1" s="1"/>
  <c r="N6075" i="1"/>
  <c r="Q6075" i="1" s="1"/>
  <c r="N6076" i="1"/>
  <c r="Q6076" i="1" s="1"/>
  <c r="N6077" i="1"/>
  <c r="Q6077" i="1" s="1"/>
  <c r="N6078" i="1"/>
  <c r="Q6078" i="1" s="1"/>
  <c r="N6079" i="1"/>
  <c r="Q6079" i="1" s="1"/>
  <c r="N6080" i="1"/>
  <c r="Q6080" i="1" s="1"/>
  <c r="N6081" i="1"/>
  <c r="Q6081" i="1" s="1"/>
  <c r="N6082" i="1"/>
  <c r="Q6082" i="1" s="1"/>
  <c r="N6083" i="1"/>
  <c r="Q6083" i="1" s="1"/>
  <c r="N6084" i="1"/>
  <c r="Q6084" i="1" s="1"/>
  <c r="N6085" i="1"/>
  <c r="Q6085" i="1" s="1"/>
  <c r="N6086" i="1"/>
  <c r="Q6086" i="1" s="1"/>
  <c r="N6087" i="1"/>
  <c r="Q6087" i="1" s="1"/>
  <c r="N6088" i="1"/>
  <c r="Q6088" i="1" s="1"/>
  <c r="N6089" i="1"/>
  <c r="Q6089" i="1" s="1"/>
  <c r="N6090" i="1"/>
  <c r="Q6090" i="1" s="1"/>
  <c r="N6091" i="1"/>
  <c r="Q6091" i="1" s="1"/>
  <c r="N6092" i="1"/>
  <c r="Q6092" i="1" s="1"/>
  <c r="N6093" i="1"/>
  <c r="Q6093" i="1" s="1"/>
  <c r="N6094" i="1"/>
  <c r="Q6094" i="1" s="1"/>
  <c r="N6095" i="1"/>
  <c r="Q6095" i="1" s="1"/>
  <c r="N6096" i="1"/>
  <c r="Q6096" i="1" s="1"/>
  <c r="N6097" i="1"/>
  <c r="Q6097" i="1" s="1"/>
  <c r="N6098" i="1"/>
  <c r="Q6098" i="1" s="1"/>
  <c r="N6099" i="1"/>
  <c r="Q6099" i="1" s="1"/>
  <c r="N6100" i="1"/>
  <c r="Q6100" i="1" s="1"/>
  <c r="N6101" i="1"/>
  <c r="Q6101" i="1" s="1"/>
  <c r="N6102" i="1"/>
  <c r="Q6102" i="1" s="1"/>
  <c r="N6103" i="1"/>
  <c r="Q6103" i="1" s="1"/>
  <c r="N6104" i="1"/>
  <c r="Q6104" i="1" s="1"/>
  <c r="N6105" i="1"/>
  <c r="Q6105" i="1" s="1"/>
  <c r="N6106" i="1"/>
  <c r="Q6106" i="1" s="1"/>
  <c r="N6107" i="1"/>
  <c r="Q6107" i="1" s="1"/>
  <c r="N6108" i="1"/>
  <c r="Q6108" i="1" s="1"/>
  <c r="N6109" i="1"/>
  <c r="Q6109" i="1" s="1"/>
  <c r="N6110" i="1"/>
  <c r="Q6110" i="1" s="1"/>
  <c r="N6111" i="1"/>
  <c r="Q6111" i="1" s="1"/>
  <c r="N6112" i="1"/>
  <c r="Q6112" i="1" s="1"/>
  <c r="N6113" i="1"/>
  <c r="Q6113" i="1" s="1"/>
  <c r="N6114" i="1"/>
  <c r="Q6114" i="1" s="1"/>
  <c r="N6115" i="1"/>
  <c r="Q6115" i="1" s="1"/>
  <c r="N6116" i="1"/>
  <c r="Q6116" i="1" s="1"/>
  <c r="N6117" i="1"/>
  <c r="Q6117" i="1" s="1"/>
  <c r="N6118" i="1"/>
  <c r="Q6118" i="1" s="1"/>
  <c r="N6119" i="1"/>
  <c r="Q6119" i="1" s="1"/>
  <c r="N6120" i="1"/>
  <c r="Q6120" i="1" s="1"/>
  <c r="N6121" i="1"/>
  <c r="Q6121" i="1" s="1"/>
  <c r="N6122" i="1"/>
  <c r="Q6122" i="1" s="1"/>
  <c r="N6123" i="1"/>
  <c r="Q6123" i="1" s="1"/>
  <c r="N6124" i="1"/>
  <c r="Q6124" i="1" s="1"/>
  <c r="N6125" i="1"/>
  <c r="Q6125" i="1" s="1"/>
  <c r="N6126" i="1"/>
  <c r="Q6126" i="1" s="1"/>
  <c r="N6127" i="1"/>
  <c r="Q6127" i="1" s="1"/>
  <c r="N6128" i="1"/>
  <c r="Q6128" i="1" s="1"/>
  <c r="N6129" i="1"/>
  <c r="Q6129" i="1" s="1"/>
  <c r="N6130" i="1"/>
  <c r="Q6130" i="1" s="1"/>
  <c r="N6131" i="1"/>
  <c r="Q6131" i="1" s="1"/>
  <c r="N6132" i="1"/>
  <c r="Q6132" i="1" s="1"/>
  <c r="N6133" i="1"/>
  <c r="Q6133" i="1" s="1"/>
  <c r="N6134" i="1"/>
  <c r="Q6134" i="1" s="1"/>
  <c r="N6135" i="1"/>
  <c r="Q6135" i="1" s="1"/>
  <c r="N6136" i="1"/>
  <c r="Q6136" i="1" s="1"/>
  <c r="N6137" i="1"/>
  <c r="Q6137" i="1" s="1"/>
  <c r="N6138" i="1"/>
  <c r="Q6138" i="1" s="1"/>
  <c r="N6139" i="1"/>
  <c r="Q6139" i="1" s="1"/>
  <c r="N6140" i="1"/>
  <c r="Q6140" i="1" s="1"/>
  <c r="N6141" i="1"/>
  <c r="Q6141" i="1" s="1"/>
  <c r="N6142" i="1"/>
  <c r="Q6142" i="1" s="1"/>
  <c r="N6143" i="1"/>
  <c r="Q6143" i="1" s="1"/>
  <c r="N6144" i="1"/>
  <c r="Q6144" i="1" s="1"/>
  <c r="N6145" i="1"/>
  <c r="Q6145" i="1" s="1"/>
  <c r="N6146" i="1"/>
  <c r="Q6146" i="1" s="1"/>
  <c r="N6147" i="1"/>
  <c r="Q6147" i="1" s="1"/>
  <c r="N6148" i="1"/>
  <c r="Q6148" i="1" s="1"/>
  <c r="N6149" i="1"/>
  <c r="Q6149" i="1" s="1"/>
  <c r="N6150" i="1"/>
  <c r="Q6150" i="1" s="1"/>
  <c r="N6151" i="1"/>
  <c r="Q6151" i="1" s="1"/>
  <c r="N6152" i="1"/>
  <c r="Q6152" i="1" s="1"/>
  <c r="N6153" i="1"/>
  <c r="Q6153" i="1" s="1"/>
  <c r="N6154" i="1"/>
  <c r="Q6154" i="1" s="1"/>
  <c r="N6155" i="1"/>
  <c r="Q6155" i="1" s="1"/>
  <c r="N6156" i="1"/>
  <c r="Q6156" i="1" s="1"/>
  <c r="N6157" i="1"/>
  <c r="Q6157" i="1" s="1"/>
  <c r="N6158" i="1"/>
  <c r="Q6158" i="1" s="1"/>
  <c r="N6159" i="1"/>
  <c r="Q6159" i="1" s="1"/>
  <c r="N6160" i="1"/>
  <c r="Q6160" i="1" s="1"/>
  <c r="N6161" i="1"/>
  <c r="Q6161" i="1" s="1"/>
  <c r="N6162" i="1"/>
  <c r="Q6162" i="1" s="1"/>
  <c r="N6163" i="1"/>
  <c r="Q6163" i="1" s="1"/>
  <c r="N6164" i="1"/>
  <c r="Q6164" i="1" s="1"/>
  <c r="N6165" i="1"/>
  <c r="Q6165" i="1" s="1"/>
  <c r="N6166" i="1"/>
  <c r="Q6166" i="1" s="1"/>
  <c r="N6167" i="1"/>
  <c r="Q6167" i="1" s="1"/>
  <c r="N6168" i="1"/>
  <c r="Q6168" i="1" s="1"/>
  <c r="N6169" i="1"/>
  <c r="Q6169" i="1" s="1"/>
  <c r="N6170" i="1"/>
  <c r="Q6170" i="1" s="1"/>
  <c r="N6171" i="1"/>
  <c r="Q6171" i="1" s="1"/>
  <c r="N6172" i="1"/>
  <c r="Q6172" i="1" s="1"/>
  <c r="N6173" i="1"/>
  <c r="Q6173" i="1" s="1"/>
  <c r="N6174" i="1"/>
  <c r="Q6174" i="1" s="1"/>
  <c r="N6175" i="1"/>
  <c r="Q6175" i="1" s="1"/>
  <c r="N6176" i="1"/>
  <c r="Q6176" i="1" s="1"/>
  <c r="N6177" i="1"/>
  <c r="Q6177" i="1" s="1"/>
  <c r="N6178" i="1"/>
  <c r="Q6178" i="1" s="1"/>
  <c r="N6179" i="1"/>
  <c r="Q6179" i="1" s="1"/>
  <c r="N6180" i="1"/>
  <c r="Q6180" i="1" s="1"/>
  <c r="N6181" i="1"/>
  <c r="Q6181" i="1" s="1"/>
  <c r="N6182" i="1"/>
  <c r="Q6182" i="1" s="1"/>
  <c r="N6183" i="1"/>
  <c r="Q6183" i="1" s="1"/>
  <c r="N6184" i="1"/>
  <c r="Q6184" i="1" s="1"/>
  <c r="N6185" i="1"/>
  <c r="Q6185" i="1" s="1"/>
  <c r="N6186" i="1"/>
  <c r="Q6186" i="1" s="1"/>
  <c r="N6187" i="1"/>
  <c r="Q6187" i="1" s="1"/>
  <c r="N6188" i="1"/>
  <c r="Q6188" i="1" s="1"/>
  <c r="N6189" i="1"/>
  <c r="Q6189" i="1" s="1"/>
  <c r="N6190" i="1"/>
  <c r="Q6190" i="1" s="1"/>
  <c r="N6191" i="1"/>
  <c r="Q6191" i="1" s="1"/>
  <c r="N6192" i="1"/>
  <c r="Q6192" i="1" s="1"/>
  <c r="N6193" i="1"/>
  <c r="Q6193" i="1" s="1"/>
  <c r="N6194" i="1"/>
  <c r="Q6194" i="1" s="1"/>
  <c r="N6195" i="1"/>
  <c r="Q6195" i="1" s="1"/>
  <c r="N6196" i="1"/>
  <c r="Q6196" i="1" s="1"/>
  <c r="N6197" i="1"/>
  <c r="Q6197" i="1" s="1"/>
  <c r="N6198" i="1"/>
  <c r="Q6198" i="1" s="1"/>
  <c r="N6199" i="1"/>
  <c r="Q6199" i="1" s="1"/>
  <c r="N6200" i="1"/>
  <c r="Q6200" i="1" s="1"/>
  <c r="N6201" i="1"/>
  <c r="Q6201" i="1" s="1"/>
  <c r="N6202" i="1"/>
  <c r="Q6202" i="1" s="1"/>
  <c r="N6203" i="1"/>
  <c r="Q6203" i="1" s="1"/>
  <c r="N6204" i="1"/>
  <c r="Q6204" i="1" s="1"/>
  <c r="N6205" i="1"/>
  <c r="Q6205" i="1" s="1"/>
  <c r="N6206" i="1"/>
  <c r="Q6206" i="1" s="1"/>
  <c r="N6207" i="1"/>
  <c r="Q6207" i="1" s="1"/>
  <c r="N6208" i="1"/>
  <c r="Q6208" i="1" s="1"/>
  <c r="N6209" i="1"/>
  <c r="Q6209" i="1" s="1"/>
  <c r="N6210" i="1"/>
  <c r="Q6210" i="1" s="1"/>
  <c r="N6211" i="1"/>
  <c r="Q6211" i="1" s="1"/>
  <c r="N6212" i="1"/>
  <c r="Q6212" i="1" s="1"/>
  <c r="N6213" i="1"/>
  <c r="Q6213" i="1" s="1"/>
  <c r="N6214" i="1"/>
  <c r="Q6214" i="1" s="1"/>
  <c r="N6215" i="1"/>
  <c r="Q6215" i="1" s="1"/>
  <c r="N6216" i="1"/>
  <c r="Q6216" i="1" s="1"/>
  <c r="N6217" i="1"/>
  <c r="Q6217" i="1" s="1"/>
  <c r="N6218" i="1"/>
  <c r="Q6218" i="1" s="1"/>
  <c r="N6219" i="1"/>
  <c r="Q6219" i="1" s="1"/>
  <c r="N6220" i="1"/>
  <c r="Q6220" i="1" s="1"/>
  <c r="N6221" i="1"/>
  <c r="Q6221" i="1" s="1"/>
  <c r="N6222" i="1"/>
  <c r="Q6222" i="1" s="1"/>
  <c r="N6223" i="1"/>
  <c r="Q6223" i="1" s="1"/>
  <c r="N6224" i="1"/>
  <c r="Q6224" i="1" s="1"/>
  <c r="N6225" i="1"/>
  <c r="Q6225" i="1" s="1"/>
  <c r="N6226" i="1"/>
  <c r="Q6226" i="1" s="1"/>
  <c r="N6227" i="1"/>
  <c r="Q6227" i="1" s="1"/>
  <c r="N6228" i="1"/>
  <c r="Q6228" i="1" s="1"/>
  <c r="N6229" i="1"/>
  <c r="Q6229" i="1" s="1"/>
  <c r="N6230" i="1"/>
  <c r="Q6230" i="1" s="1"/>
  <c r="N6231" i="1"/>
  <c r="Q6231" i="1" s="1"/>
  <c r="N6232" i="1"/>
  <c r="Q6232" i="1" s="1"/>
  <c r="N6233" i="1"/>
  <c r="Q6233" i="1" s="1"/>
  <c r="N6234" i="1"/>
  <c r="Q6234" i="1" s="1"/>
  <c r="N6235" i="1"/>
  <c r="Q6235" i="1" s="1"/>
  <c r="N6236" i="1"/>
  <c r="Q6236" i="1" s="1"/>
  <c r="N6237" i="1"/>
  <c r="Q6237" i="1" s="1"/>
  <c r="N6238" i="1"/>
  <c r="Q6238" i="1" s="1"/>
  <c r="N6239" i="1"/>
  <c r="Q6239" i="1" s="1"/>
  <c r="N6240" i="1"/>
  <c r="Q6240" i="1" s="1"/>
  <c r="N6241" i="1"/>
  <c r="Q6241" i="1" s="1"/>
  <c r="N6242" i="1"/>
  <c r="Q6242" i="1" s="1"/>
  <c r="N6243" i="1"/>
  <c r="Q6243" i="1" s="1"/>
  <c r="N6244" i="1"/>
  <c r="Q6244" i="1" s="1"/>
  <c r="N6245" i="1"/>
  <c r="Q6245" i="1" s="1"/>
  <c r="N6246" i="1"/>
  <c r="Q6246" i="1" s="1"/>
  <c r="N6247" i="1"/>
  <c r="Q6247" i="1" s="1"/>
  <c r="N6248" i="1"/>
  <c r="Q6248" i="1" s="1"/>
  <c r="N6249" i="1"/>
  <c r="Q6249" i="1" s="1"/>
  <c r="N6250" i="1"/>
  <c r="Q6250" i="1" s="1"/>
  <c r="N6251" i="1"/>
  <c r="Q6251" i="1" s="1"/>
  <c r="N6252" i="1"/>
  <c r="Q6252" i="1" s="1"/>
  <c r="N6253" i="1"/>
  <c r="Q6253" i="1" s="1"/>
  <c r="N6254" i="1"/>
  <c r="Q6254" i="1" s="1"/>
  <c r="N6255" i="1"/>
  <c r="Q6255" i="1" s="1"/>
  <c r="N6256" i="1"/>
  <c r="Q6256" i="1" s="1"/>
  <c r="N6257" i="1"/>
  <c r="Q6257" i="1" s="1"/>
  <c r="N6258" i="1"/>
  <c r="Q6258" i="1" s="1"/>
  <c r="N6259" i="1"/>
  <c r="Q6259" i="1" s="1"/>
  <c r="N6260" i="1"/>
  <c r="Q6260" i="1" s="1"/>
  <c r="N6261" i="1"/>
  <c r="Q6261" i="1" s="1"/>
  <c r="N6262" i="1"/>
  <c r="Q6262" i="1" s="1"/>
  <c r="N6263" i="1"/>
  <c r="Q6263" i="1" s="1"/>
  <c r="N6264" i="1"/>
  <c r="Q6264" i="1" s="1"/>
  <c r="N6265" i="1"/>
  <c r="Q6265" i="1" s="1"/>
  <c r="N6266" i="1"/>
  <c r="Q6266" i="1" s="1"/>
  <c r="N6267" i="1"/>
  <c r="Q6267" i="1" s="1"/>
  <c r="N6268" i="1"/>
  <c r="Q6268" i="1" s="1"/>
  <c r="N6269" i="1"/>
  <c r="Q6269" i="1" s="1"/>
  <c r="N6270" i="1"/>
  <c r="Q6270" i="1" s="1"/>
  <c r="N6271" i="1"/>
  <c r="Q6271" i="1" s="1"/>
  <c r="N6272" i="1"/>
  <c r="Q6272" i="1" s="1"/>
  <c r="N6273" i="1"/>
  <c r="Q6273" i="1" s="1"/>
  <c r="N6274" i="1"/>
  <c r="Q6274" i="1" s="1"/>
  <c r="N6275" i="1"/>
  <c r="Q6275" i="1" s="1"/>
  <c r="N6276" i="1"/>
  <c r="Q6276" i="1" s="1"/>
  <c r="N6277" i="1"/>
  <c r="Q6277" i="1" s="1"/>
  <c r="N6278" i="1"/>
  <c r="Q6278" i="1" s="1"/>
  <c r="N6279" i="1"/>
  <c r="Q6279" i="1" s="1"/>
  <c r="N6280" i="1"/>
  <c r="Q6280" i="1" s="1"/>
  <c r="N6281" i="1"/>
  <c r="Q6281" i="1" s="1"/>
  <c r="N6282" i="1"/>
  <c r="Q6282" i="1" s="1"/>
  <c r="N6283" i="1"/>
  <c r="Q6283" i="1" s="1"/>
  <c r="N6284" i="1"/>
  <c r="Q6284" i="1" s="1"/>
  <c r="N6285" i="1"/>
  <c r="Q6285" i="1" s="1"/>
  <c r="N6286" i="1"/>
  <c r="Q6286" i="1" s="1"/>
  <c r="N6287" i="1"/>
  <c r="Q6287" i="1" s="1"/>
  <c r="N6288" i="1"/>
  <c r="Q6288" i="1" s="1"/>
  <c r="N6289" i="1"/>
  <c r="Q6289" i="1" s="1"/>
  <c r="N6290" i="1"/>
  <c r="Q6290" i="1" s="1"/>
  <c r="N6291" i="1"/>
  <c r="Q6291" i="1" s="1"/>
  <c r="N6292" i="1"/>
  <c r="Q6292" i="1" s="1"/>
  <c r="N6293" i="1"/>
  <c r="Q6293" i="1" s="1"/>
  <c r="N6294" i="1"/>
  <c r="Q6294" i="1" s="1"/>
  <c r="N6295" i="1"/>
  <c r="Q6295" i="1" s="1"/>
  <c r="N6296" i="1"/>
  <c r="Q6296" i="1" s="1"/>
  <c r="N6297" i="1"/>
  <c r="Q6297" i="1" s="1"/>
  <c r="N6298" i="1"/>
  <c r="Q6298" i="1" s="1"/>
  <c r="N6299" i="1"/>
  <c r="Q6299" i="1" s="1"/>
  <c r="N6300" i="1"/>
  <c r="Q6300" i="1" s="1"/>
  <c r="N6301" i="1"/>
  <c r="Q6301" i="1" s="1"/>
  <c r="N6302" i="1"/>
  <c r="Q6302" i="1" s="1"/>
  <c r="N6303" i="1"/>
  <c r="Q6303" i="1" s="1"/>
  <c r="N6304" i="1"/>
  <c r="Q6304" i="1" s="1"/>
  <c r="N6305" i="1"/>
  <c r="Q6305" i="1" s="1"/>
  <c r="N6306" i="1"/>
  <c r="Q6306" i="1" s="1"/>
  <c r="N6307" i="1"/>
  <c r="Q6307" i="1" s="1"/>
  <c r="N6308" i="1"/>
  <c r="Q6308" i="1" s="1"/>
  <c r="N6309" i="1"/>
  <c r="Q6309" i="1" s="1"/>
  <c r="N6310" i="1"/>
  <c r="Q6310" i="1" s="1"/>
  <c r="N6311" i="1"/>
  <c r="Q6311" i="1" s="1"/>
  <c r="N6312" i="1"/>
  <c r="Q6312" i="1" s="1"/>
  <c r="N6313" i="1"/>
  <c r="Q6313" i="1" s="1"/>
  <c r="N6314" i="1"/>
  <c r="Q6314" i="1" s="1"/>
  <c r="N6315" i="1"/>
  <c r="Q6315" i="1" s="1"/>
  <c r="N6316" i="1"/>
  <c r="Q6316" i="1" s="1"/>
  <c r="N6317" i="1"/>
  <c r="Q6317" i="1" s="1"/>
  <c r="N6318" i="1"/>
  <c r="Q6318" i="1" s="1"/>
  <c r="N6319" i="1"/>
  <c r="Q6319" i="1" s="1"/>
  <c r="N6320" i="1"/>
  <c r="Q6320" i="1" s="1"/>
  <c r="N6321" i="1"/>
  <c r="Q6321" i="1" s="1"/>
  <c r="N6322" i="1"/>
  <c r="Q6322" i="1" s="1"/>
  <c r="N6323" i="1"/>
  <c r="Q6323" i="1" s="1"/>
  <c r="N6324" i="1"/>
  <c r="Q6324" i="1" s="1"/>
  <c r="N6325" i="1"/>
  <c r="Q6325" i="1" s="1"/>
  <c r="N6326" i="1"/>
  <c r="Q6326" i="1" s="1"/>
  <c r="N6327" i="1"/>
  <c r="Q6327" i="1" s="1"/>
  <c r="N6328" i="1"/>
  <c r="Q6328" i="1" s="1"/>
  <c r="N6329" i="1"/>
  <c r="Q6329" i="1" s="1"/>
  <c r="N6330" i="1"/>
  <c r="Q6330" i="1" s="1"/>
  <c r="N6331" i="1"/>
  <c r="Q6331" i="1" s="1"/>
  <c r="N6332" i="1"/>
  <c r="Q6332" i="1" s="1"/>
  <c r="N6333" i="1"/>
  <c r="Q6333" i="1" s="1"/>
  <c r="N6334" i="1"/>
  <c r="Q6334" i="1" s="1"/>
  <c r="N6335" i="1"/>
  <c r="Q6335" i="1" s="1"/>
  <c r="N6336" i="1"/>
  <c r="Q6336" i="1" s="1"/>
  <c r="N6337" i="1"/>
  <c r="Q6337" i="1" s="1"/>
  <c r="N6338" i="1"/>
  <c r="Q6338" i="1" s="1"/>
  <c r="N6339" i="1"/>
  <c r="Q6339" i="1" s="1"/>
  <c r="N6340" i="1"/>
  <c r="Q6340" i="1" s="1"/>
  <c r="N6341" i="1"/>
  <c r="Q6341" i="1" s="1"/>
  <c r="N6342" i="1"/>
  <c r="Q6342" i="1" s="1"/>
  <c r="N6343" i="1"/>
  <c r="Q6343" i="1" s="1"/>
  <c r="N6344" i="1"/>
  <c r="Q6344" i="1" s="1"/>
  <c r="N6345" i="1"/>
  <c r="Q6345" i="1" s="1"/>
  <c r="N6346" i="1"/>
  <c r="Q6346" i="1" s="1"/>
  <c r="N6347" i="1"/>
  <c r="Q6347" i="1" s="1"/>
  <c r="N6348" i="1"/>
  <c r="Q6348" i="1" s="1"/>
  <c r="N6349" i="1"/>
  <c r="Q6349" i="1" s="1"/>
  <c r="N6350" i="1"/>
  <c r="Q6350" i="1" s="1"/>
  <c r="N6351" i="1"/>
  <c r="Q6351" i="1" s="1"/>
  <c r="N6352" i="1"/>
  <c r="Q6352" i="1" s="1"/>
  <c r="N6353" i="1"/>
  <c r="Q6353" i="1" s="1"/>
  <c r="N6354" i="1"/>
  <c r="Q6354" i="1" s="1"/>
  <c r="N6355" i="1"/>
  <c r="Q6355" i="1" s="1"/>
  <c r="N6356" i="1"/>
  <c r="Q6356" i="1" s="1"/>
  <c r="N6357" i="1"/>
  <c r="Q6357" i="1" s="1"/>
  <c r="N6358" i="1"/>
  <c r="Q6358" i="1" s="1"/>
  <c r="N6359" i="1"/>
  <c r="Q6359" i="1" s="1"/>
  <c r="N6360" i="1"/>
  <c r="Q6360" i="1" s="1"/>
  <c r="N6361" i="1"/>
  <c r="Q6361" i="1" s="1"/>
  <c r="N6362" i="1"/>
  <c r="Q6362" i="1" s="1"/>
  <c r="N6363" i="1"/>
  <c r="Q6363" i="1" s="1"/>
  <c r="N6364" i="1"/>
  <c r="Q6364" i="1" s="1"/>
  <c r="N6365" i="1"/>
  <c r="Q6365" i="1" s="1"/>
  <c r="N6366" i="1"/>
  <c r="Q6366" i="1" s="1"/>
  <c r="N6367" i="1"/>
  <c r="Q6367" i="1" s="1"/>
  <c r="N6368" i="1"/>
  <c r="Q6368" i="1" s="1"/>
  <c r="N6369" i="1"/>
  <c r="Q6369" i="1" s="1"/>
  <c r="N6370" i="1"/>
  <c r="Q6370" i="1" s="1"/>
  <c r="N6371" i="1"/>
  <c r="Q6371" i="1" s="1"/>
  <c r="N6372" i="1"/>
  <c r="Q6372" i="1" s="1"/>
  <c r="N6373" i="1"/>
  <c r="Q6373" i="1" s="1"/>
  <c r="N6374" i="1"/>
  <c r="Q6374" i="1" s="1"/>
  <c r="N6375" i="1"/>
  <c r="Q6375" i="1" s="1"/>
  <c r="N6376" i="1"/>
  <c r="Q6376" i="1" s="1"/>
  <c r="N6377" i="1"/>
  <c r="Q6377" i="1" s="1"/>
  <c r="N6378" i="1"/>
  <c r="Q6378" i="1" s="1"/>
  <c r="N6379" i="1"/>
  <c r="Q6379" i="1" s="1"/>
  <c r="N6380" i="1"/>
  <c r="Q6380" i="1" s="1"/>
  <c r="N6381" i="1"/>
  <c r="Q6381" i="1" s="1"/>
  <c r="N6382" i="1"/>
  <c r="Q6382" i="1" s="1"/>
  <c r="N6383" i="1"/>
  <c r="Q6383" i="1" s="1"/>
  <c r="N6384" i="1"/>
  <c r="Q6384" i="1" s="1"/>
  <c r="N6385" i="1"/>
  <c r="Q6385" i="1" s="1"/>
  <c r="N6386" i="1"/>
  <c r="Q6386" i="1" s="1"/>
  <c r="N6387" i="1"/>
  <c r="Q6387" i="1" s="1"/>
  <c r="N6388" i="1"/>
  <c r="Q6388" i="1" s="1"/>
  <c r="N6389" i="1"/>
  <c r="Q6389" i="1" s="1"/>
  <c r="N6390" i="1"/>
  <c r="Q6390" i="1" s="1"/>
  <c r="N6391" i="1"/>
  <c r="Q6391" i="1" s="1"/>
  <c r="N6392" i="1"/>
  <c r="Q6392" i="1" s="1"/>
  <c r="N6393" i="1"/>
  <c r="Q6393" i="1" s="1"/>
  <c r="N6394" i="1"/>
  <c r="Q6394" i="1" s="1"/>
  <c r="N6395" i="1"/>
  <c r="Q6395" i="1" s="1"/>
  <c r="N6396" i="1"/>
  <c r="Q6396" i="1" s="1"/>
  <c r="N6397" i="1"/>
  <c r="Q6397" i="1" s="1"/>
  <c r="N6398" i="1"/>
  <c r="Q6398" i="1" s="1"/>
  <c r="N6399" i="1"/>
  <c r="Q6399" i="1" s="1"/>
  <c r="N6400" i="1"/>
  <c r="Q6400" i="1" s="1"/>
  <c r="N6401" i="1"/>
  <c r="Q6401" i="1" s="1"/>
  <c r="N6402" i="1"/>
  <c r="Q6402" i="1" s="1"/>
  <c r="N6403" i="1"/>
  <c r="Q6403" i="1" s="1"/>
  <c r="N6404" i="1"/>
  <c r="Q6404" i="1" s="1"/>
  <c r="N6405" i="1"/>
  <c r="Q6405" i="1" s="1"/>
  <c r="N6406" i="1"/>
  <c r="Q6406" i="1" s="1"/>
  <c r="N6407" i="1"/>
  <c r="Q6407" i="1" s="1"/>
  <c r="N6408" i="1"/>
  <c r="Q6408" i="1" s="1"/>
  <c r="N6409" i="1"/>
  <c r="Q6409" i="1" s="1"/>
  <c r="N6410" i="1"/>
  <c r="Q6410" i="1" s="1"/>
  <c r="N6411" i="1"/>
  <c r="Q6411" i="1" s="1"/>
  <c r="N6412" i="1"/>
  <c r="Q6412" i="1" s="1"/>
  <c r="N6413" i="1"/>
  <c r="Q6413" i="1" s="1"/>
  <c r="N6414" i="1"/>
  <c r="Q6414" i="1" s="1"/>
  <c r="N6415" i="1"/>
  <c r="Q6415" i="1" s="1"/>
  <c r="N6416" i="1"/>
  <c r="Q6416" i="1" s="1"/>
  <c r="N6417" i="1"/>
  <c r="Q6417" i="1" s="1"/>
  <c r="N6418" i="1"/>
  <c r="Q6418" i="1" s="1"/>
  <c r="N6419" i="1"/>
  <c r="Q6419" i="1" s="1"/>
  <c r="N6420" i="1"/>
  <c r="Q6420" i="1" s="1"/>
  <c r="N6421" i="1"/>
  <c r="Q6421" i="1" s="1"/>
  <c r="N6422" i="1"/>
  <c r="Q6422" i="1" s="1"/>
  <c r="N6423" i="1"/>
  <c r="Q6423" i="1" s="1"/>
  <c r="N6424" i="1"/>
  <c r="Q6424" i="1" s="1"/>
  <c r="N6425" i="1"/>
  <c r="Q6425" i="1" s="1"/>
  <c r="N6426" i="1"/>
  <c r="Q6426" i="1" s="1"/>
  <c r="N6427" i="1"/>
  <c r="Q6427" i="1" s="1"/>
  <c r="N6428" i="1"/>
  <c r="Q6428" i="1" s="1"/>
  <c r="N6429" i="1"/>
  <c r="Q6429" i="1" s="1"/>
  <c r="N6430" i="1"/>
  <c r="Q6430" i="1" s="1"/>
  <c r="N6431" i="1"/>
  <c r="Q6431" i="1" s="1"/>
  <c r="N6432" i="1"/>
  <c r="Q6432" i="1" s="1"/>
  <c r="N6433" i="1"/>
  <c r="Q6433" i="1" s="1"/>
  <c r="N6434" i="1"/>
  <c r="Q6434" i="1" s="1"/>
  <c r="N6435" i="1"/>
  <c r="Q6435" i="1" s="1"/>
  <c r="N6436" i="1"/>
  <c r="Q6436" i="1" s="1"/>
  <c r="N6437" i="1"/>
  <c r="Q6437" i="1" s="1"/>
  <c r="N6438" i="1"/>
  <c r="Q6438" i="1" s="1"/>
  <c r="N6439" i="1"/>
  <c r="Q6439" i="1" s="1"/>
  <c r="N6440" i="1"/>
  <c r="Q6440" i="1" s="1"/>
  <c r="N6441" i="1"/>
  <c r="Q6441" i="1" s="1"/>
  <c r="N6442" i="1"/>
  <c r="Q6442" i="1" s="1"/>
  <c r="N6443" i="1"/>
  <c r="Q6443" i="1" s="1"/>
  <c r="N6444" i="1"/>
  <c r="Q6444" i="1" s="1"/>
  <c r="N6445" i="1"/>
  <c r="Q6445" i="1" s="1"/>
  <c r="N6446" i="1"/>
  <c r="Q6446" i="1" s="1"/>
  <c r="N6447" i="1"/>
  <c r="Q6447" i="1" s="1"/>
  <c r="N6448" i="1"/>
  <c r="Q6448" i="1" s="1"/>
  <c r="N6449" i="1"/>
  <c r="Q6449" i="1" s="1"/>
  <c r="N6450" i="1"/>
  <c r="Q6450" i="1" s="1"/>
  <c r="N6451" i="1"/>
  <c r="Q6451" i="1" s="1"/>
  <c r="N6452" i="1"/>
  <c r="Q6452" i="1" s="1"/>
  <c r="N6453" i="1"/>
  <c r="Q6453" i="1" s="1"/>
  <c r="N6454" i="1"/>
  <c r="Q6454" i="1" s="1"/>
  <c r="N6455" i="1"/>
  <c r="Q6455" i="1" s="1"/>
  <c r="N6456" i="1"/>
  <c r="Q6456" i="1" s="1"/>
  <c r="N6457" i="1"/>
  <c r="Q6457" i="1" s="1"/>
  <c r="N6458" i="1"/>
  <c r="Q6458" i="1" s="1"/>
  <c r="N6459" i="1"/>
  <c r="Q6459" i="1" s="1"/>
  <c r="N6460" i="1"/>
  <c r="Q6460" i="1" s="1"/>
  <c r="N6461" i="1"/>
  <c r="Q6461" i="1" s="1"/>
  <c r="N6462" i="1"/>
  <c r="Q6462" i="1" s="1"/>
  <c r="N6463" i="1"/>
  <c r="Q6463" i="1" s="1"/>
  <c r="N6464" i="1"/>
  <c r="Q6464" i="1" s="1"/>
  <c r="N6465" i="1"/>
  <c r="Q6465" i="1" s="1"/>
  <c r="N6466" i="1"/>
  <c r="Q6466" i="1" s="1"/>
  <c r="N6467" i="1"/>
  <c r="Q6467" i="1" s="1"/>
  <c r="N6468" i="1"/>
  <c r="Q6468" i="1" s="1"/>
  <c r="N6469" i="1"/>
  <c r="Q6469" i="1" s="1"/>
  <c r="N6470" i="1"/>
  <c r="Q6470" i="1" s="1"/>
  <c r="N6471" i="1"/>
  <c r="Q6471" i="1" s="1"/>
  <c r="N6472" i="1"/>
  <c r="Q6472" i="1" s="1"/>
  <c r="N6473" i="1"/>
  <c r="Q6473" i="1" s="1"/>
  <c r="N6474" i="1"/>
  <c r="Q6474" i="1" s="1"/>
  <c r="N6475" i="1"/>
  <c r="Q6475" i="1" s="1"/>
  <c r="N6476" i="1"/>
  <c r="Q6476" i="1" s="1"/>
  <c r="N6477" i="1"/>
  <c r="Q6477" i="1" s="1"/>
  <c r="N6478" i="1"/>
  <c r="Q6478" i="1" s="1"/>
  <c r="N6479" i="1"/>
  <c r="Q6479" i="1" s="1"/>
  <c r="N6480" i="1"/>
  <c r="Q6480" i="1" s="1"/>
  <c r="N6481" i="1"/>
  <c r="Q6481" i="1" s="1"/>
  <c r="N6482" i="1"/>
  <c r="Q6482" i="1" s="1"/>
  <c r="N6483" i="1"/>
  <c r="Q6483" i="1" s="1"/>
  <c r="N6484" i="1"/>
  <c r="Q6484" i="1" s="1"/>
  <c r="N6485" i="1"/>
  <c r="Q6485" i="1" s="1"/>
  <c r="N6486" i="1"/>
  <c r="Q6486" i="1" s="1"/>
  <c r="N6487" i="1"/>
  <c r="Q6487" i="1" s="1"/>
  <c r="N6488" i="1"/>
  <c r="Q6488" i="1" s="1"/>
  <c r="N6489" i="1"/>
  <c r="Q6489" i="1" s="1"/>
  <c r="N6490" i="1"/>
  <c r="Q6490" i="1" s="1"/>
  <c r="N6491" i="1"/>
  <c r="Q6491" i="1" s="1"/>
  <c r="N6492" i="1"/>
  <c r="Q6492" i="1" s="1"/>
  <c r="N6493" i="1"/>
  <c r="Q6493" i="1" s="1"/>
  <c r="N6494" i="1"/>
  <c r="Q6494" i="1" s="1"/>
  <c r="N6495" i="1"/>
  <c r="Q6495" i="1" s="1"/>
  <c r="N6496" i="1"/>
  <c r="Q6496" i="1" s="1"/>
  <c r="N6497" i="1"/>
  <c r="Q6497" i="1" s="1"/>
  <c r="N6498" i="1"/>
  <c r="Q6498" i="1" s="1"/>
  <c r="N6499" i="1"/>
  <c r="Q6499" i="1" s="1"/>
  <c r="N6500" i="1"/>
  <c r="Q6500" i="1" s="1"/>
  <c r="N6501" i="1"/>
  <c r="Q6501" i="1" s="1"/>
  <c r="N6502" i="1"/>
  <c r="Q6502" i="1" s="1"/>
  <c r="N6503" i="1"/>
  <c r="Q6503" i="1" s="1"/>
  <c r="N6504" i="1"/>
  <c r="Q6504" i="1" s="1"/>
  <c r="N6505" i="1"/>
  <c r="Q6505" i="1" s="1"/>
  <c r="N6506" i="1"/>
  <c r="Q6506" i="1" s="1"/>
  <c r="N6507" i="1"/>
  <c r="Q6507" i="1" s="1"/>
  <c r="N6508" i="1"/>
  <c r="Q6508" i="1" s="1"/>
  <c r="N6509" i="1"/>
  <c r="Q6509" i="1" s="1"/>
  <c r="N6510" i="1"/>
  <c r="Q6510" i="1" s="1"/>
  <c r="N6511" i="1"/>
  <c r="Q6511" i="1" s="1"/>
  <c r="N6512" i="1"/>
  <c r="Q6512" i="1" s="1"/>
  <c r="N6513" i="1"/>
  <c r="Q6513" i="1" s="1"/>
  <c r="N6514" i="1"/>
  <c r="Q6514" i="1" s="1"/>
  <c r="N6515" i="1"/>
  <c r="Q6515" i="1" s="1"/>
  <c r="N6516" i="1"/>
  <c r="Q6516" i="1" s="1"/>
  <c r="N6517" i="1"/>
  <c r="Q6517" i="1" s="1"/>
  <c r="N6518" i="1"/>
  <c r="Q6518" i="1" s="1"/>
  <c r="N6519" i="1"/>
  <c r="Q6519" i="1" s="1"/>
  <c r="N6520" i="1"/>
  <c r="Q6520" i="1" s="1"/>
  <c r="N6521" i="1"/>
  <c r="Q6521" i="1" s="1"/>
  <c r="N6522" i="1"/>
  <c r="Q6522" i="1" s="1"/>
  <c r="N6523" i="1"/>
  <c r="Q6523" i="1" s="1"/>
  <c r="N6524" i="1"/>
  <c r="Q6524" i="1" s="1"/>
  <c r="N6525" i="1"/>
  <c r="Q6525" i="1" s="1"/>
  <c r="N6526" i="1"/>
  <c r="Q6526" i="1" s="1"/>
  <c r="N6527" i="1"/>
  <c r="Q6527" i="1" s="1"/>
  <c r="N6528" i="1"/>
  <c r="Q6528" i="1" s="1"/>
  <c r="N6529" i="1"/>
  <c r="Q6529" i="1" s="1"/>
  <c r="N6530" i="1"/>
  <c r="Q6530" i="1" s="1"/>
  <c r="N6531" i="1"/>
  <c r="Q6531" i="1" s="1"/>
  <c r="N6532" i="1"/>
  <c r="Q6532" i="1" s="1"/>
  <c r="N6533" i="1"/>
  <c r="Q6533" i="1" s="1"/>
  <c r="N6534" i="1"/>
  <c r="Q6534" i="1" s="1"/>
  <c r="N6535" i="1"/>
  <c r="Q6535" i="1" s="1"/>
  <c r="N6536" i="1"/>
  <c r="Q6536" i="1" s="1"/>
  <c r="N6537" i="1"/>
  <c r="Q6537" i="1" s="1"/>
  <c r="N6538" i="1"/>
  <c r="Q6538" i="1" s="1"/>
  <c r="N6539" i="1"/>
  <c r="Q6539" i="1" s="1"/>
  <c r="N6540" i="1"/>
  <c r="Q6540" i="1" s="1"/>
  <c r="N6541" i="1"/>
  <c r="Q6541" i="1" s="1"/>
  <c r="N6542" i="1"/>
  <c r="Q6542" i="1" s="1"/>
  <c r="N6543" i="1"/>
  <c r="Q6543" i="1" s="1"/>
  <c r="N6544" i="1"/>
  <c r="Q6544" i="1" s="1"/>
  <c r="N6545" i="1"/>
  <c r="Q6545" i="1" s="1"/>
  <c r="N6546" i="1"/>
  <c r="Q6546" i="1" s="1"/>
  <c r="N6547" i="1"/>
  <c r="Q6547" i="1" s="1"/>
  <c r="N6548" i="1"/>
  <c r="Q6548" i="1" s="1"/>
  <c r="N6549" i="1"/>
  <c r="Q6549" i="1" s="1"/>
  <c r="N6550" i="1"/>
  <c r="Q6550" i="1" s="1"/>
  <c r="N6551" i="1"/>
  <c r="Q6551" i="1" s="1"/>
  <c r="N6552" i="1"/>
  <c r="Q6552" i="1" s="1"/>
  <c r="N6553" i="1"/>
  <c r="Q6553" i="1" s="1"/>
  <c r="N6554" i="1"/>
  <c r="Q6554" i="1" s="1"/>
  <c r="N6555" i="1"/>
  <c r="Q6555" i="1" s="1"/>
  <c r="N6556" i="1"/>
  <c r="Q6556" i="1" s="1"/>
  <c r="N6557" i="1"/>
  <c r="Q6557" i="1" s="1"/>
  <c r="N6558" i="1"/>
  <c r="Q6558" i="1" s="1"/>
  <c r="N6559" i="1"/>
  <c r="Q6559" i="1" s="1"/>
  <c r="N6560" i="1"/>
  <c r="Q6560" i="1" s="1"/>
  <c r="N6561" i="1"/>
  <c r="Q6561" i="1" s="1"/>
  <c r="N6562" i="1"/>
  <c r="Q6562" i="1" s="1"/>
  <c r="N6563" i="1"/>
  <c r="Q6563" i="1" s="1"/>
  <c r="N6564" i="1"/>
  <c r="Q6564" i="1" s="1"/>
  <c r="N6565" i="1"/>
  <c r="Q6565" i="1" s="1"/>
  <c r="N6566" i="1"/>
  <c r="Q6566" i="1" s="1"/>
  <c r="N6567" i="1"/>
  <c r="Q6567" i="1" s="1"/>
  <c r="N6568" i="1"/>
  <c r="Q6568" i="1" s="1"/>
  <c r="N6569" i="1"/>
  <c r="Q6569" i="1" s="1"/>
  <c r="N6570" i="1"/>
  <c r="Q6570" i="1" s="1"/>
  <c r="N6571" i="1"/>
  <c r="Q6571" i="1" s="1"/>
  <c r="N6572" i="1"/>
  <c r="Q6572" i="1" s="1"/>
  <c r="N6573" i="1"/>
  <c r="Q6573" i="1" s="1"/>
  <c r="N6574" i="1"/>
  <c r="Q6574" i="1" s="1"/>
  <c r="N6575" i="1"/>
  <c r="Q6575" i="1" s="1"/>
  <c r="N6576" i="1"/>
  <c r="Q6576" i="1" s="1"/>
  <c r="N6577" i="1"/>
  <c r="Q6577" i="1" s="1"/>
  <c r="N6578" i="1"/>
  <c r="Q6578" i="1" s="1"/>
  <c r="N6579" i="1"/>
  <c r="Q6579" i="1" s="1"/>
  <c r="N6580" i="1"/>
  <c r="Q6580" i="1" s="1"/>
  <c r="N6581" i="1"/>
  <c r="Q6581" i="1" s="1"/>
  <c r="N6582" i="1"/>
  <c r="Q6582" i="1" s="1"/>
  <c r="N6583" i="1"/>
  <c r="Q6583" i="1" s="1"/>
  <c r="N6584" i="1"/>
  <c r="Q6584" i="1" s="1"/>
  <c r="N6585" i="1"/>
  <c r="Q6585" i="1" s="1"/>
  <c r="N6586" i="1"/>
  <c r="Q6586" i="1" s="1"/>
  <c r="N6587" i="1"/>
  <c r="Q6587" i="1" s="1"/>
  <c r="N6588" i="1"/>
  <c r="Q6588" i="1" s="1"/>
  <c r="N6589" i="1"/>
  <c r="Q6589" i="1" s="1"/>
  <c r="N6590" i="1"/>
  <c r="Q6590" i="1" s="1"/>
  <c r="N6591" i="1"/>
  <c r="Q6591" i="1" s="1"/>
  <c r="N6592" i="1"/>
  <c r="Q6592" i="1" s="1"/>
  <c r="N6593" i="1"/>
  <c r="Q6593" i="1" s="1"/>
  <c r="N6594" i="1"/>
  <c r="Q6594" i="1" s="1"/>
  <c r="N6595" i="1"/>
  <c r="Q6595" i="1" s="1"/>
  <c r="N6596" i="1"/>
  <c r="Q6596" i="1" s="1"/>
  <c r="N6597" i="1"/>
  <c r="Q6597" i="1" s="1"/>
  <c r="N6598" i="1"/>
  <c r="Q6598" i="1" s="1"/>
  <c r="N6599" i="1"/>
  <c r="Q6599" i="1" s="1"/>
  <c r="N6600" i="1"/>
  <c r="Q6600" i="1" s="1"/>
  <c r="N6601" i="1"/>
  <c r="Q6601" i="1" s="1"/>
  <c r="N6602" i="1"/>
  <c r="Q6602" i="1" s="1"/>
  <c r="N6603" i="1"/>
  <c r="Q6603" i="1" s="1"/>
  <c r="N6604" i="1"/>
  <c r="Q6604" i="1" s="1"/>
  <c r="N6605" i="1"/>
  <c r="Q6605" i="1" s="1"/>
  <c r="N6606" i="1"/>
  <c r="Q6606" i="1" s="1"/>
  <c r="N6607" i="1"/>
  <c r="Q6607" i="1" s="1"/>
  <c r="N6608" i="1"/>
  <c r="Q6608" i="1" s="1"/>
  <c r="N6609" i="1"/>
  <c r="Q6609" i="1" s="1"/>
  <c r="N6610" i="1"/>
  <c r="Q6610" i="1" s="1"/>
  <c r="N6611" i="1"/>
  <c r="Q6611" i="1" s="1"/>
  <c r="N6612" i="1"/>
  <c r="Q6612" i="1" s="1"/>
  <c r="N6613" i="1"/>
  <c r="Q6613" i="1" s="1"/>
  <c r="N6614" i="1"/>
  <c r="Q6614" i="1" s="1"/>
  <c r="N6615" i="1"/>
  <c r="Q6615" i="1" s="1"/>
  <c r="N6616" i="1"/>
  <c r="Q6616" i="1" s="1"/>
  <c r="N6617" i="1"/>
  <c r="Q6617" i="1" s="1"/>
  <c r="N6618" i="1"/>
  <c r="Q6618" i="1" s="1"/>
  <c r="N6619" i="1"/>
  <c r="Q6619" i="1" s="1"/>
  <c r="N6620" i="1"/>
  <c r="Q6620" i="1" s="1"/>
  <c r="N6621" i="1"/>
  <c r="Q6621" i="1" s="1"/>
  <c r="N6622" i="1"/>
  <c r="Q6622" i="1" s="1"/>
  <c r="N6623" i="1"/>
  <c r="Q6623" i="1" s="1"/>
  <c r="N6624" i="1"/>
  <c r="Q6624" i="1" s="1"/>
  <c r="N6625" i="1"/>
  <c r="Q6625" i="1" s="1"/>
  <c r="N6626" i="1"/>
  <c r="Q6626" i="1" s="1"/>
  <c r="N6627" i="1"/>
  <c r="Q6627" i="1" s="1"/>
  <c r="N6628" i="1"/>
  <c r="Q6628" i="1" s="1"/>
  <c r="N6629" i="1"/>
  <c r="Q6629" i="1" s="1"/>
  <c r="N6630" i="1"/>
  <c r="Q6630" i="1" s="1"/>
  <c r="N6631" i="1"/>
  <c r="Q6631" i="1" s="1"/>
  <c r="N6632" i="1"/>
  <c r="Q6632" i="1" s="1"/>
  <c r="N6633" i="1"/>
  <c r="Q6633" i="1" s="1"/>
  <c r="N6634" i="1"/>
  <c r="Q6634" i="1" s="1"/>
  <c r="N6635" i="1"/>
  <c r="Q6635" i="1" s="1"/>
  <c r="N6636" i="1"/>
  <c r="Q6636" i="1" s="1"/>
  <c r="N6637" i="1"/>
  <c r="Q6637" i="1" s="1"/>
  <c r="N6638" i="1"/>
  <c r="Q6638" i="1" s="1"/>
  <c r="N6639" i="1"/>
  <c r="Q6639" i="1" s="1"/>
  <c r="N6640" i="1"/>
  <c r="Q6640" i="1" s="1"/>
  <c r="N6641" i="1"/>
  <c r="Q6641" i="1" s="1"/>
  <c r="N6642" i="1"/>
  <c r="Q6642" i="1" s="1"/>
  <c r="N6643" i="1"/>
  <c r="Q6643" i="1" s="1"/>
  <c r="N6644" i="1"/>
  <c r="Q6644" i="1" s="1"/>
  <c r="N6645" i="1"/>
  <c r="Q6645" i="1" s="1"/>
  <c r="N6646" i="1"/>
  <c r="Q6646" i="1" s="1"/>
  <c r="N6647" i="1"/>
  <c r="Q6647" i="1" s="1"/>
  <c r="N6648" i="1"/>
  <c r="Q6648" i="1" s="1"/>
  <c r="N6649" i="1"/>
  <c r="Q6649" i="1" s="1"/>
  <c r="N6650" i="1"/>
  <c r="Q6650" i="1" s="1"/>
  <c r="N6651" i="1"/>
  <c r="Q6651" i="1" s="1"/>
  <c r="N6652" i="1"/>
  <c r="Q6652" i="1" s="1"/>
  <c r="N6653" i="1"/>
  <c r="Q6653" i="1" s="1"/>
  <c r="N6654" i="1"/>
  <c r="Q6654" i="1" s="1"/>
  <c r="N6655" i="1"/>
  <c r="Q6655" i="1" s="1"/>
  <c r="N6656" i="1"/>
  <c r="Q6656" i="1" s="1"/>
  <c r="N6657" i="1"/>
  <c r="Q6657" i="1" s="1"/>
  <c r="N6658" i="1"/>
  <c r="Q6658" i="1" s="1"/>
  <c r="N6659" i="1"/>
  <c r="Q6659" i="1" s="1"/>
  <c r="N6660" i="1"/>
  <c r="Q6660" i="1" s="1"/>
  <c r="N6661" i="1"/>
  <c r="Q6661" i="1" s="1"/>
  <c r="N6662" i="1"/>
  <c r="Q6662" i="1" s="1"/>
  <c r="N6663" i="1"/>
  <c r="Q6663" i="1" s="1"/>
  <c r="N6664" i="1"/>
  <c r="Q6664" i="1" s="1"/>
  <c r="N6665" i="1"/>
  <c r="Q6665" i="1" s="1"/>
  <c r="N6666" i="1"/>
  <c r="Q6666" i="1" s="1"/>
  <c r="N6667" i="1"/>
  <c r="Q6667" i="1" s="1"/>
  <c r="N6668" i="1"/>
  <c r="Q6668" i="1" s="1"/>
  <c r="N6669" i="1"/>
  <c r="Q6669" i="1" s="1"/>
  <c r="N6670" i="1"/>
  <c r="Q6670" i="1" s="1"/>
  <c r="N6671" i="1"/>
  <c r="Q6671" i="1" s="1"/>
  <c r="N6672" i="1"/>
  <c r="Q6672" i="1" s="1"/>
  <c r="N6673" i="1"/>
  <c r="Q6673" i="1" s="1"/>
  <c r="N6674" i="1"/>
  <c r="Q6674" i="1" s="1"/>
  <c r="N6675" i="1"/>
  <c r="Q6675" i="1" s="1"/>
  <c r="N6676" i="1"/>
  <c r="Q6676" i="1" s="1"/>
  <c r="N6677" i="1"/>
  <c r="Q6677" i="1" s="1"/>
  <c r="N6678" i="1"/>
  <c r="Q6678" i="1" s="1"/>
  <c r="N6679" i="1"/>
  <c r="Q6679" i="1" s="1"/>
  <c r="N6680" i="1"/>
  <c r="Q6680" i="1" s="1"/>
  <c r="N6681" i="1"/>
  <c r="Q6681" i="1" s="1"/>
  <c r="N6682" i="1"/>
  <c r="Q6682" i="1" s="1"/>
  <c r="N6683" i="1"/>
  <c r="Q6683" i="1" s="1"/>
  <c r="N6684" i="1"/>
  <c r="Q6684" i="1" s="1"/>
  <c r="N6685" i="1"/>
  <c r="Q6685" i="1" s="1"/>
  <c r="N6686" i="1"/>
  <c r="Q6686" i="1" s="1"/>
  <c r="N6687" i="1"/>
  <c r="Q6687" i="1" s="1"/>
  <c r="N6688" i="1"/>
  <c r="Q6688" i="1" s="1"/>
  <c r="N6689" i="1"/>
  <c r="Q6689" i="1" s="1"/>
  <c r="N6690" i="1"/>
  <c r="Q6690" i="1" s="1"/>
  <c r="N6691" i="1"/>
  <c r="Q6691" i="1" s="1"/>
  <c r="N6692" i="1"/>
  <c r="Q6692" i="1" s="1"/>
  <c r="N6693" i="1"/>
  <c r="Q6693" i="1" s="1"/>
  <c r="N6694" i="1"/>
  <c r="Q6694" i="1" s="1"/>
  <c r="N6695" i="1"/>
  <c r="Q6695" i="1" s="1"/>
  <c r="N6696" i="1"/>
  <c r="Q6696" i="1" s="1"/>
  <c r="N6697" i="1"/>
  <c r="Q6697" i="1" s="1"/>
  <c r="N6698" i="1"/>
  <c r="Q6698" i="1" s="1"/>
  <c r="N6699" i="1"/>
  <c r="Q6699" i="1" s="1"/>
  <c r="N6700" i="1"/>
  <c r="Q6700" i="1" s="1"/>
  <c r="N6701" i="1"/>
  <c r="Q6701" i="1" s="1"/>
  <c r="N6702" i="1"/>
  <c r="Q6702" i="1" s="1"/>
  <c r="N6703" i="1"/>
  <c r="Q6703" i="1" s="1"/>
  <c r="N6704" i="1"/>
  <c r="Q6704" i="1" s="1"/>
  <c r="N6705" i="1"/>
  <c r="Q6705" i="1" s="1"/>
  <c r="N6706" i="1"/>
  <c r="Q6706" i="1" s="1"/>
  <c r="N6707" i="1"/>
  <c r="Q6707" i="1" s="1"/>
  <c r="N6708" i="1"/>
  <c r="Q6708" i="1" s="1"/>
  <c r="N6709" i="1"/>
  <c r="Q6709" i="1" s="1"/>
  <c r="N6710" i="1"/>
  <c r="Q6710" i="1" s="1"/>
  <c r="N6711" i="1"/>
  <c r="Q6711" i="1" s="1"/>
  <c r="N6712" i="1"/>
  <c r="Q6712" i="1" s="1"/>
  <c r="N6713" i="1"/>
  <c r="Q6713" i="1" s="1"/>
  <c r="N6714" i="1"/>
  <c r="Q6714" i="1" s="1"/>
  <c r="N6715" i="1"/>
  <c r="Q6715" i="1" s="1"/>
  <c r="N6716" i="1"/>
  <c r="Q6716" i="1" s="1"/>
  <c r="N6717" i="1"/>
  <c r="Q6717" i="1" s="1"/>
  <c r="N6718" i="1"/>
  <c r="Q6718" i="1" s="1"/>
  <c r="N6719" i="1"/>
  <c r="Q6719" i="1" s="1"/>
  <c r="N6720" i="1"/>
  <c r="Q6720" i="1" s="1"/>
  <c r="N6721" i="1"/>
  <c r="Q6721" i="1" s="1"/>
  <c r="N6722" i="1"/>
  <c r="Q6722" i="1" s="1"/>
  <c r="N6723" i="1"/>
  <c r="Q6723" i="1" s="1"/>
  <c r="N6724" i="1"/>
  <c r="Q6724" i="1" s="1"/>
  <c r="N6725" i="1"/>
  <c r="Q6725" i="1" s="1"/>
  <c r="N6726" i="1"/>
  <c r="Q6726" i="1" s="1"/>
  <c r="N6727" i="1"/>
  <c r="Q6727" i="1" s="1"/>
  <c r="N6728" i="1"/>
  <c r="Q6728" i="1" s="1"/>
  <c r="N6729" i="1"/>
  <c r="Q6729" i="1" s="1"/>
  <c r="N6730" i="1"/>
  <c r="Q6730" i="1" s="1"/>
  <c r="N6731" i="1"/>
  <c r="Q6731" i="1" s="1"/>
  <c r="N6732" i="1"/>
  <c r="Q6732" i="1" s="1"/>
  <c r="N6733" i="1"/>
  <c r="Q6733" i="1" s="1"/>
  <c r="N6734" i="1"/>
  <c r="Q6734" i="1" s="1"/>
  <c r="N6735" i="1"/>
  <c r="Q6735" i="1" s="1"/>
  <c r="N6736" i="1"/>
  <c r="Q6736" i="1" s="1"/>
  <c r="N6737" i="1"/>
  <c r="Q6737" i="1" s="1"/>
  <c r="N6738" i="1"/>
  <c r="Q6738" i="1" s="1"/>
  <c r="N6739" i="1"/>
  <c r="Q6739" i="1" s="1"/>
  <c r="N6740" i="1"/>
  <c r="Q6740" i="1" s="1"/>
  <c r="N6741" i="1"/>
  <c r="Q6741" i="1" s="1"/>
  <c r="N6742" i="1"/>
  <c r="Q6742" i="1" s="1"/>
  <c r="N6743" i="1"/>
  <c r="Q6743" i="1" s="1"/>
  <c r="N6744" i="1"/>
  <c r="Q6744" i="1" s="1"/>
  <c r="N6745" i="1"/>
  <c r="Q6745" i="1" s="1"/>
  <c r="N6746" i="1"/>
  <c r="Q6746" i="1" s="1"/>
  <c r="N6747" i="1"/>
  <c r="Q6747" i="1" s="1"/>
  <c r="N6748" i="1"/>
  <c r="Q6748" i="1" s="1"/>
  <c r="N6749" i="1"/>
  <c r="Q6749" i="1" s="1"/>
  <c r="N6750" i="1"/>
  <c r="Q6750" i="1" s="1"/>
  <c r="N6751" i="1"/>
  <c r="Q6751" i="1" s="1"/>
  <c r="N6752" i="1"/>
  <c r="Q6752" i="1" s="1"/>
  <c r="N6753" i="1"/>
  <c r="Q6753" i="1" s="1"/>
  <c r="N6754" i="1"/>
  <c r="Q6754" i="1" s="1"/>
  <c r="N6755" i="1"/>
  <c r="Q6755" i="1" s="1"/>
  <c r="N6756" i="1"/>
  <c r="Q6756" i="1" s="1"/>
  <c r="N6757" i="1"/>
  <c r="Q6757" i="1" s="1"/>
  <c r="N6758" i="1"/>
  <c r="Q6758" i="1" s="1"/>
  <c r="N6759" i="1"/>
  <c r="Q6759" i="1" s="1"/>
  <c r="N6760" i="1"/>
  <c r="Q6760" i="1" s="1"/>
  <c r="N6761" i="1"/>
  <c r="Q6761" i="1" s="1"/>
  <c r="N6762" i="1"/>
  <c r="Q6762" i="1" s="1"/>
  <c r="N6763" i="1"/>
  <c r="Q6763" i="1" s="1"/>
  <c r="N6764" i="1"/>
  <c r="Q6764" i="1" s="1"/>
  <c r="N6765" i="1"/>
  <c r="Q6765" i="1" s="1"/>
  <c r="N6766" i="1"/>
  <c r="Q6766" i="1" s="1"/>
  <c r="N6767" i="1"/>
  <c r="Q6767" i="1" s="1"/>
  <c r="N6768" i="1"/>
  <c r="Q6768" i="1" s="1"/>
  <c r="N6769" i="1"/>
  <c r="Q6769" i="1" s="1"/>
  <c r="N6770" i="1"/>
  <c r="Q6770" i="1" s="1"/>
  <c r="N6771" i="1"/>
  <c r="Q6771" i="1" s="1"/>
  <c r="N6772" i="1"/>
  <c r="Q6772" i="1" s="1"/>
  <c r="N6773" i="1"/>
  <c r="Q6773" i="1" s="1"/>
  <c r="N6774" i="1"/>
  <c r="Q6774" i="1" s="1"/>
  <c r="N6775" i="1"/>
  <c r="Q6775" i="1" s="1"/>
  <c r="N6776" i="1"/>
  <c r="Q6776" i="1" s="1"/>
  <c r="N6777" i="1"/>
  <c r="Q6777" i="1" s="1"/>
  <c r="N6778" i="1"/>
  <c r="Q6778" i="1" s="1"/>
  <c r="N6779" i="1"/>
  <c r="Q6779" i="1" s="1"/>
  <c r="N6780" i="1"/>
  <c r="Q6780" i="1" s="1"/>
  <c r="N6781" i="1"/>
  <c r="Q6781" i="1" s="1"/>
  <c r="N6782" i="1"/>
  <c r="Q6782" i="1" s="1"/>
  <c r="N6783" i="1"/>
  <c r="Q6783" i="1" s="1"/>
  <c r="N6784" i="1"/>
  <c r="Q6784" i="1" s="1"/>
  <c r="N6785" i="1"/>
  <c r="Q6785" i="1" s="1"/>
  <c r="N6786" i="1"/>
  <c r="Q6786" i="1" s="1"/>
  <c r="N6787" i="1"/>
  <c r="Q6787" i="1" s="1"/>
  <c r="N6788" i="1"/>
  <c r="Q6788" i="1" s="1"/>
  <c r="N6789" i="1"/>
  <c r="Q6789" i="1" s="1"/>
  <c r="N6790" i="1"/>
  <c r="Q6790" i="1" s="1"/>
  <c r="N6791" i="1"/>
  <c r="Q6791" i="1" s="1"/>
  <c r="N6792" i="1"/>
  <c r="Q6792" i="1" s="1"/>
  <c r="N6793" i="1"/>
  <c r="Q6793" i="1" s="1"/>
  <c r="N6794" i="1"/>
  <c r="Q6794" i="1" s="1"/>
  <c r="N6795" i="1"/>
  <c r="Q6795" i="1" s="1"/>
  <c r="N6796" i="1"/>
  <c r="Q6796" i="1" s="1"/>
  <c r="N6797" i="1"/>
  <c r="Q6797" i="1" s="1"/>
  <c r="N6798" i="1"/>
  <c r="Q6798" i="1" s="1"/>
  <c r="N6799" i="1"/>
  <c r="Q6799" i="1" s="1"/>
  <c r="N6800" i="1"/>
  <c r="Q6800" i="1" s="1"/>
  <c r="N6801" i="1"/>
  <c r="Q6801" i="1" s="1"/>
  <c r="N6802" i="1"/>
  <c r="Q6802" i="1" s="1"/>
  <c r="N6803" i="1"/>
  <c r="Q6803" i="1" s="1"/>
  <c r="N6804" i="1"/>
  <c r="Q6804" i="1" s="1"/>
  <c r="N6805" i="1"/>
  <c r="Q6805" i="1" s="1"/>
  <c r="N6806" i="1"/>
  <c r="Q6806" i="1" s="1"/>
  <c r="N6807" i="1"/>
  <c r="Q6807" i="1" s="1"/>
  <c r="N6808" i="1"/>
  <c r="Q6808" i="1" s="1"/>
  <c r="N6809" i="1"/>
  <c r="Q6809" i="1" s="1"/>
  <c r="N6810" i="1"/>
  <c r="Q6810" i="1" s="1"/>
  <c r="N6811" i="1"/>
  <c r="Q6811" i="1" s="1"/>
  <c r="N6812" i="1"/>
  <c r="Q6812" i="1" s="1"/>
  <c r="N6813" i="1"/>
  <c r="Q6813" i="1" s="1"/>
  <c r="N6814" i="1"/>
  <c r="Q6814" i="1" s="1"/>
  <c r="N6815" i="1"/>
  <c r="Q6815" i="1" s="1"/>
  <c r="N6816" i="1"/>
  <c r="Q6816" i="1" s="1"/>
  <c r="N6817" i="1"/>
  <c r="Q6817" i="1" s="1"/>
  <c r="N6818" i="1"/>
  <c r="Q6818" i="1" s="1"/>
  <c r="N6819" i="1"/>
  <c r="Q6819" i="1" s="1"/>
  <c r="N6820" i="1"/>
  <c r="Q6820" i="1" s="1"/>
  <c r="N6821" i="1"/>
  <c r="Q6821" i="1" s="1"/>
  <c r="N6822" i="1"/>
  <c r="Q6822" i="1" s="1"/>
  <c r="N6823" i="1"/>
  <c r="Q6823" i="1" s="1"/>
  <c r="N6824" i="1"/>
  <c r="Q6824" i="1" s="1"/>
  <c r="N6825" i="1"/>
  <c r="Q6825" i="1" s="1"/>
  <c r="N6826" i="1"/>
  <c r="Q6826" i="1" s="1"/>
  <c r="N6827" i="1"/>
  <c r="Q6827" i="1" s="1"/>
  <c r="N6828" i="1"/>
  <c r="Q6828" i="1" s="1"/>
  <c r="N6829" i="1"/>
  <c r="Q6829" i="1" s="1"/>
  <c r="N6830" i="1"/>
  <c r="Q6830" i="1" s="1"/>
  <c r="N6831" i="1"/>
  <c r="Q6831" i="1" s="1"/>
  <c r="N6832" i="1"/>
  <c r="Q6832" i="1" s="1"/>
  <c r="N6833" i="1"/>
  <c r="Q6833" i="1" s="1"/>
  <c r="N6834" i="1"/>
  <c r="Q6834" i="1" s="1"/>
  <c r="N6835" i="1"/>
  <c r="Q6835" i="1" s="1"/>
  <c r="N6836" i="1"/>
  <c r="Q6836" i="1" s="1"/>
  <c r="N6837" i="1"/>
  <c r="Q6837" i="1" s="1"/>
  <c r="N6838" i="1"/>
  <c r="Q6838" i="1" s="1"/>
  <c r="N6839" i="1"/>
  <c r="Q6839" i="1" s="1"/>
  <c r="N6840" i="1"/>
  <c r="Q6840" i="1" s="1"/>
  <c r="N6841" i="1"/>
  <c r="Q6841" i="1" s="1"/>
  <c r="N6842" i="1"/>
  <c r="Q6842" i="1" s="1"/>
  <c r="N6843" i="1"/>
  <c r="Q6843" i="1" s="1"/>
  <c r="N6844" i="1"/>
  <c r="Q6844" i="1" s="1"/>
  <c r="N6845" i="1"/>
  <c r="Q6845" i="1" s="1"/>
  <c r="N6846" i="1"/>
  <c r="Q6846" i="1" s="1"/>
  <c r="N6847" i="1"/>
  <c r="Q6847" i="1" s="1"/>
  <c r="N6848" i="1"/>
  <c r="Q6848" i="1" s="1"/>
  <c r="N6849" i="1"/>
  <c r="Q6849" i="1" s="1"/>
  <c r="N6850" i="1"/>
  <c r="Q6850" i="1" s="1"/>
  <c r="N6851" i="1"/>
  <c r="Q6851" i="1" s="1"/>
  <c r="N6852" i="1"/>
  <c r="Q6852" i="1" s="1"/>
  <c r="N6853" i="1"/>
  <c r="Q6853" i="1" s="1"/>
  <c r="N6854" i="1"/>
  <c r="Q6854" i="1" s="1"/>
  <c r="N6855" i="1"/>
  <c r="Q6855" i="1" s="1"/>
  <c r="N6856" i="1"/>
  <c r="Q6856" i="1" s="1"/>
  <c r="N6857" i="1"/>
  <c r="Q6857" i="1" s="1"/>
  <c r="N6858" i="1"/>
  <c r="Q6858" i="1" s="1"/>
  <c r="N6859" i="1"/>
  <c r="Q6859" i="1" s="1"/>
  <c r="N6860" i="1"/>
  <c r="Q6860" i="1" s="1"/>
  <c r="N6861" i="1"/>
  <c r="Q6861" i="1" s="1"/>
  <c r="N6862" i="1"/>
  <c r="Q6862" i="1" s="1"/>
  <c r="N6863" i="1"/>
  <c r="Q6863" i="1" s="1"/>
  <c r="N6864" i="1"/>
  <c r="Q6864" i="1" s="1"/>
  <c r="N6865" i="1"/>
  <c r="Q6865" i="1" s="1"/>
  <c r="N6866" i="1"/>
  <c r="Q6866" i="1" s="1"/>
  <c r="N6867" i="1"/>
  <c r="Q6867" i="1" s="1"/>
  <c r="N6868" i="1"/>
  <c r="Q6868" i="1" s="1"/>
  <c r="N6869" i="1"/>
  <c r="Q6869" i="1" s="1"/>
  <c r="N6870" i="1"/>
  <c r="Q6870" i="1" s="1"/>
  <c r="N6871" i="1"/>
  <c r="Q6871" i="1" s="1"/>
  <c r="N6872" i="1"/>
  <c r="Q6872" i="1" s="1"/>
  <c r="N6873" i="1"/>
  <c r="Q6873" i="1" s="1"/>
  <c r="N6874" i="1"/>
  <c r="Q6874" i="1" s="1"/>
  <c r="N6875" i="1"/>
  <c r="Q6875" i="1" s="1"/>
  <c r="N6876" i="1"/>
  <c r="Q6876" i="1" s="1"/>
  <c r="N6877" i="1"/>
  <c r="Q6877" i="1" s="1"/>
  <c r="N6878" i="1"/>
  <c r="Q6878" i="1" s="1"/>
  <c r="N6879" i="1"/>
  <c r="Q6879" i="1" s="1"/>
  <c r="N6880" i="1"/>
  <c r="Q6880" i="1" s="1"/>
  <c r="N6881" i="1"/>
  <c r="Q6881" i="1" s="1"/>
  <c r="N6882" i="1"/>
  <c r="Q6882" i="1" s="1"/>
  <c r="N6883" i="1"/>
  <c r="Q6883" i="1" s="1"/>
  <c r="N6884" i="1"/>
  <c r="Q6884" i="1" s="1"/>
  <c r="N6885" i="1"/>
  <c r="Q6885" i="1" s="1"/>
  <c r="N6886" i="1"/>
  <c r="Q6886" i="1" s="1"/>
  <c r="N6887" i="1"/>
  <c r="Q6887" i="1" s="1"/>
  <c r="N6888" i="1"/>
  <c r="Q6888" i="1" s="1"/>
  <c r="N6889" i="1"/>
  <c r="Q6889" i="1" s="1"/>
  <c r="N6890" i="1"/>
  <c r="Q6890" i="1" s="1"/>
  <c r="N6891" i="1"/>
  <c r="Q6891" i="1" s="1"/>
  <c r="N6892" i="1"/>
  <c r="Q6892" i="1" s="1"/>
  <c r="N6893" i="1"/>
  <c r="Q6893" i="1" s="1"/>
  <c r="N6894" i="1"/>
  <c r="Q6894" i="1" s="1"/>
  <c r="N6895" i="1"/>
  <c r="Q6895" i="1" s="1"/>
  <c r="N6896" i="1"/>
  <c r="Q6896" i="1" s="1"/>
  <c r="N6897" i="1"/>
  <c r="Q6897" i="1" s="1"/>
  <c r="N6898" i="1"/>
  <c r="Q6898" i="1" s="1"/>
  <c r="N6899" i="1"/>
  <c r="Q6899" i="1" s="1"/>
  <c r="N6900" i="1"/>
  <c r="Q6900" i="1" s="1"/>
  <c r="N6901" i="1"/>
  <c r="Q6901" i="1" s="1"/>
  <c r="N6902" i="1"/>
  <c r="Q6902" i="1" s="1"/>
  <c r="N6903" i="1"/>
  <c r="Q6903" i="1" s="1"/>
  <c r="N6904" i="1"/>
  <c r="Q6904" i="1" s="1"/>
  <c r="N6905" i="1"/>
  <c r="Q6905" i="1" s="1"/>
  <c r="N6906" i="1"/>
  <c r="Q6906" i="1" s="1"/>
  <c r="N6907" i="1"/>
  <c r="Q6907" i="1" s="1"/>
  <c r="N6908" i="1"/>
  <c r="Q6908" i="1" s="1"/>
  <c r="N6909" i="1"/>
  <c r="Q6909" i="1" s="1"/>
  <c r="N6910" i="1"/>
  <c r="Q6910" i="1" s="1"/>
  <c r="N6911" i="1"/>
  <c r="Q6911" i="1" s="1"/>
  <c r="N6912" i="1"/>
  <c r="Q6912" i="1" s="1"/>
  <c r="N6913" i="1"/>
  <c r="Q6913" i="1" s="1"/>
  <c r="N6914" i="1"/>
  <c r="Q6914" i="1" s="1"/>
  <c r="N6915" i="1"/>
  <c r="Q6915" i="1" s="1"/>
  <c r="N6916" i="1"/>
  <c r="Q6916" i="1" s="1"/>
  <c r="N6917" i="1"/>
  <c r="Q6917" i="1" s="1"/>
  <c r="N6918" i="1"/>
  <c r="Q6918" i="1" s="1"/>
  <c r="N6919" i="1"/>
  <c r="Q6919" i="1" s="1"/>
  <c r="N6920" i="1"/>
  <c r="Q6920" i="1" s="1"/>
  <c r="N6921" i="1"/>
  <c r="Q6921" i="1" s="1"/>
  <c r="N6922" i="1"/>
  <c r="Q6922" i="1" s="1"/>
  <c r="N6923" i="1"/>
  <c r="Q6923" i="1" s="1"/>
  <c r="N6924" i="1"/>
  <c r="Q6924" i="1" s="1"/>
  <c r="N6925" i="1"/>
  <c r="Q6925" i="1" s="1"/>
  <c r="N6926" i="1"/>
  <c r="Q6926" i="1" s="1"/>
  <c r="N6927" i="1"/>
  <c r="Q6927" i="1" s="1"/>
  <c r="N6928" i="1"/>
  <c r="Q6928" i="1" s="1"/>
  <c r="N6929" i="1"/>
  <c r="Q6929" i="1" s="1"/>
  <c r="N6930" i="1"/>
  <c r="Q6930" i="1" s="1"/>
  <c r="N6931" i="1"/>
  <c r="Q6931" i="1" s="1"/>
  <c r="N6932" i="1"/>
  <c r="Q6932" i="1" s="1"/>
  <c r="N6933" i="1"/>
  <c r="Q6933" i="1" s="1"/>
  <c r="N6934" i="1"/>
  <c r="Q6934" i="1" s="1"/>
  <c r="N6935" i="1"/>
  <c r="Q6935" i="1" s="1"/>
  <c r="N6936" i="1"/>
  <c r="Q6936" i="1" s="1"/>
  <c r="N6937" i="1"/>
  <c r="Q6937" i="1" s="1"/>
  <c r="N6938" i="1"/>
  <c r="Q6938" i="1" s="1"/>
  <c r="N6939" i="1"/>
  <c r="Q6939" i="1" s="1"/>
  <c r="N6940" i="1"/>
  <c r="Q6940" i="1" s="1"/>
  <c r="N6941" i="1"/>
  <c r="Q6941" i="1" s="1"/>
  <c r="N6942" i="1"/>
  <c r="Q6942" i="1" s="1"/>
  <c r="N6943" i="1"/>
  <c r="Q6943" i="1" s="1"/>
  <c r="N6944" i="1"/>
  <c r="Q6944" i="1" s="1"/>
  <c r="N6945" i="1"/>
  <c r="Q6945" i="1" s="1"/>
  <c r="N6946" i="1"/>
  <c r="Q6946" i="1" s="1"/>
  <c r="N6947" i="1"/>
  <c r="Q6947" i="1" s="1"/>
  <c r="N6948" i="1"/>
  <c r="Q6948" i="1" s="1"/>
  <c r="N6949" i="1"/>
  <c r="Q6949" i="1" s="1"/>
  <c r="N6950" i="1"/>
  <c r="Q6950" i="1" s="1"/>
  <c r="N6951" i="1"/>
  <c r="Q6951" i="1" s="1"/>
  <c r="N6952" i="1"/>
  <c r="Q6952" i="1" s="1"/>
  <c r="N6953" i="1"/>
  <c r="Q6953" i="1" s="1"/>
  <c r="N6954" i="1"/>
  <c r="Q6954" i="1" s="1"/>
  <c r="N6955" i="1"/>
  <c r="Q6955" i="1" s="1"/>
  <c r="N6956" i="1"/>
  <c r="Q6956" i="1" s="1"/>
  <c r="N6957" i="1"/>
  <c r="Q6957" i="1" s="1"/>
  <c r="N6958" i="1"/>
  <c r="Q6958" i="1" s="1"/>
  <c r="N6959" i="1"/>
  <c r="Q6959" i="1" s="1"/>
  <c r="N6960" i="1"/>
  <c r="Q6960" i="1" s="1"/>
  <c r="N6961" i="1"/>
  <c r="Q6961" i="1" s="1"/>
  <c r="N6962" i="1"/>
  <c r="Q6962" i="1" s="1"/>
  <c r="N6963" i="1"/>
  <c r="Q6963" i="1" s="1"/>
  <c r="N6964" i="1"/>
  <c r="Q6964" i="1" s="1"/>
  <c r="N6965" i="1"/>
  <c r="Q6965" i="1" s="1"/>
  <c r="N6966" i="1"/>
  <c r="Q6966" i="1" s="1"/>
  <c r="N6967" i="1"/>
  <c r="Q6967" i="1" s="1"/>
  <c r="N6968" i="1"/>
  <c r="Q6968" i="1" s="1"/>
  <c r="N6969" i="1"/>
  <c r="Q6969" i="1" s="1"/>
  <c r="N6970" i="1"/>
  <c r="Q6970" i="1" s="1"/>
  <c r="N6971" i="1"/>
  <c r="Q6971" i="1" s="1"/>
  <c r="N6972" i="1"/>
  <c r="Q6972" i="1" s="1"/>
  <c r="N6973" i="1"/>
  <c r="Q6973" i="1" s="1"/>
  <c r="N6974" i="1"/>
  <c r="Q6974" i="1" s="1"/>
  <c r="N6975" i="1"/>
  <c r="Q6975" i="1" s="1"/>
  <c r="N6976" i="1"/>
  <c r="Q6976" i="1" s="1"/>
  <c r="N6977" i="1"/>
  <c r="Q6977" i="1" s="1"/>
  <c r="N6978" i="1"/>
  <c r="Q6978" i="1" s="1"/>
  <c r="N6979" i="1"/>
  <c r="Q6979" i="1" s="1"/>
  <c r="N6980" i="1"/>
  <c r="Q6980" i="1" s="1"/>
  <c r="N6981" i="1"/>
  <c r="Q6981" i="1" s="1"/>
  <c r="N6982" i="1"/>
  <c r="Q6982" i="1" s="1"/>
  <c r="N6983" i="1"/>
  <c r="Q6983" i="1" s="1"/>
  <c r="N6984" i="1"/>
  <c r="Q6984" i="1" s="1"/>
  <c r="N6985" i="1"/>
  <c r="Q6985" i="1" s="1"/>
  <c r="N6986" i="1"/>
  <c r="Q6986" i="1" s="1"/>
  <c r="N6987" i="1"/>
  <c r="Q6987" i="1" s="1"/>
  <c r="N6988" i="1"/>
  <c r="Q6988" i="1" s="1"/>
  <c r="N6989" i="1"/>
  <c r="Q6989" i="1" s="1"/>
  <c r="N6990" i="1"/>
  <c r="Q6990" i="1" s="1"/>
  <c r="N6991" i="1"/>
  <c r="Q6991" i="1" s="1"/>
  <c r="N6992" i="1"/>
  <c r="Q6992" i="1" s="1"/>
  <c r="N6993" i="1"/>
  <c r="Q6993" i="1" s="1"/>
  <c r="N6994" i="1"/>
  <c r="Q6994" i="1" s="1"/>
  <c r="N6995" i="1"/>
  <c r="Q6995" i="1" s="1"/>
  <c r="N6996" i="1"/>
  <c r="Q6996" i="1" s="1"/>
  <c r="N6997" i="1"/>
  <c r="Q6997" i="1" s="1"/>
  <c r="N6998" i="1"/>
  <c r="Q6998" i="1" s="1"/>
  <c r="N6999" i="1"/>
  <c r="Q6999" i="1" s="1"/>
  <c r="N7000" i="1"/>
  <c r="Q7000" i="1" s="1"/>
  <c r="N7001" i="1"/>
  <c r="Q7001" i="1" s="1"/>
  <c r="N7002" i="1"/>
  <c r="Q7002" i="1" s="1"/>
  <c r="N7003" i="1"/>
  <c r="Q7003" i="1" s="1"/>
  <c r="N7004" i="1"/>
  <c r="Q7004" i="1" s="1"/>
  <c r="N7005" i="1"/>
  <c r="Q7005" i="1" s="1"/>
  <c r="N7006" i="1"/>
  <c r="Q7006" i="1" s="1"/>
  <c r="N7007" i="1"/>
  <c r="Q7007" i="1" s="1"/>
  <c r="N7008" i="1"/>
  <c r="Q7008" i="1" s="1"/>
  <c r="N7009" i="1"/>
  <c r="Q7009" i="1" s="1"/>
  <c r="N7010" i="1"/>
  <c r="Q7010" i="1" s="1"/>
  <c r="N7011" i="1"/>
  <c r="Q7011" i="1" s="1"/>
  <c r="N7012" i="1"/>
  <c r="Q7012" i="1" s="1"/>
  <c r="N7013" i="1"/>
  <c r="Q7013" i="1" s="1"/>
  <c r="N7014" i="1"/>
  <c r="Q7014" i="1" s="1"/>
  <c r="N7015" i="1"/>
  <c r="Q7015" i="1" s="1"/>
  <c r="N7016" i="1"/>
  <c r="Q7016" i="1" s="1"/>
  <c r="N7017" i="1"/>
  <c r="Q7017" i="1" s="1"/>
  <c r="N7018" i="1"/>
  <c r="Q7018" i="1" s="1"/>
  <c r="N7019" i="1"/>
  <c r="Q7019" i="1" s="1"/>
  <c r="N7020" i="1"/>
  <c r="Q7020" i="1" s="1"/>
  <c r="N7021" i="1"/>
  <c r="Q7021" i="1" s="1"/>
  <c r="N7022" i="1"/>
  <c r="Q7022" i="1" s="1"/>
  <c r="N7023" i="1"/>
  <c r="Q7023" i="1" s="1"/>
  <c r="N7024" i="1"/>
  <c r="Q7024" i="1" s="1"/>
  <c r="N7025" i="1"/>
  <c r="Q7025" i="1" s="1"/>
  <c r="N7026" i="1"/>
  <c r="Q7026" i="1" s="1"/>
  <c r="N7027" i="1"/>
  <c r="Q7027" i="1" s="1"/>
  <c r="N7028" i="1"/>
  <c r="Q7028" i="1" s="1"/>
  <c r="N7029" i="1"/>
  <c r="Q7029" i="1" s="1"/>
  <c r="N7030" i="1"/>
  <c r="Q7030" i="1" s="1"/>
  <c r="N7031" i="1"/>
  <c r="Q7031" i="1" s="1"/>
  <c r="N7032" i="1"/>
  <c r="Q7032" i="1" s="1"/>
  <c r="N7033" i="1"/>
  <c r="Q7033" i="1" s="1"/>
  <c r="N7034" i="1"/>
  <c r="Q7034" i="1" s="1"/>
  <c r="N7035" i="1"/>
  <c r="Q7035" i="1" s="1"/>
  <c r="N7036" i="1"/>
  <c r="Q7036" i="1" s="1"/>
  <c r="N7037" i="1"/>
  <c r="Q7037" i="1" s="1"/>
  <c r="N7038" i="1"/>
  <c r="Q7038" i="1" s="1"/>
  <c r="N7039" i="1"/>
  <c r="Q7039" i="1" s="1"/>
  <c r="N7040" i="1"/>
  <c r="Q7040" i="1" s="1"/>
  <c r="N7041" i="1"/>
  <c r="Q7041" i="1" s="1"/>
  <c r="N7042" i="1"/>
  <c r="Q7042" i="1" s="1"/>
  <c r="N7043" i="1"/>
  <c r="Q7043" i="1" s="1"/>
  <c r="N7044" i="1"/>
  <c r="Q7044" i="1" s="1"/>
  <c r="N7045" i="1"/>
  <c r="Q7045" i="1" s="1"/>
  <c r="N7046" i="1"/>
  <c r="Q7046" i="1" s="1"/>
  <c r="N7047" i="1"/>
  <c r="Q7047" i="1" s="1"/>
  <c r="N7048" i="1"/>
  <c r="Q7048" i="1" s="1"/>
  <c r="N7049" i="1"/>
  <c r="Q7049" i="1" s="1"/>
  <c r="N7050" i="1"/>
  <c r="Q7050" i="1" s="1"/>
  <c r="N7051" i="1"/>
  <c r="Q7051" i="1" s="1"/>
  <c r="N7052" i="1"/>
  <c r="Q7052" i="1" s="1"/>
  <c r="N7053" i="1"/>
  <c r="Q7053" i="1" s="1"/>
  <c r="N7054" i="1"/>
  <c r="Q7054" i="1" s="1"/>
  <c r="N7055" i="1"/>
  <c r="Q7055" i="1" s="1"/>
  <c r="N7056" i="1"/>
  <c r="Q7056" i="1" s="1"/>
  <c r="N7057" i="1"/>
  <c r="Q7057" i="1" s="1"/>
  <c r="N7058" i="1"/>
  <c r="Q7058" i="1" s="1"/>
  <c r="N7059" i="1"/>
  <c r="Q7059" i="1" s="1"/>
  <c r="N7060" i="1"/>
  <c r="Q7060" i="1" s="1"/>
  <c r="N7061" i="1"/>
  <c r="Q7061" i="1" s="1"/>
  <c r="N7062" i="1"/>
  <c r="Q7062" i="1" s="1"/>
  <c r="N7063" i="1"/>
  <c r="Q7063" i="1" s="1"/>
  <c r="N7064" i="1"/>
  <c r="Q7064" i="1" s="1"/>
  <c r="N7065" i="1"/>
  <c r="Q7065" i="1" s="1"/>
  <c r="N7066" i="1"/>
  <c r="Q7066" i="1" s="1"/>
  <c r="N7067" i="1"/>
  <c r="Q7067" i="1" s="1"/>
  <c r="N7068" i="1"/>
  <c r="Q7068" i="1" s="1"/>
  <c r="N7069" i="1"/>
  <c r="Q7069" i="1" s="1"/>
  <c r="N7070" i="1"/>
  <c r="Q7070" i="1" s="1"/>
  <c r="N7071" i="1"/>
  <c r="Q7071" i="1" s="1"/>
  <c r="N7072" i="1"/>
  <c r="Q7072" i="1" s="1"/>
  <c r="N7073" i="1"/>
  <c r="Q7073" i="1" s="1"/>
  <c r="N7074" i="1"/>
  <c r="Q7074" i="1" s="1"/>
  <c r="N7075" i="1"/>
  <c r="Q7075" i="1" s="1"/>
  <c r="N7076" i="1"/>
  <c r="Q7076" i="1" s="1"/>
  <c r="N7077" i="1"/>
  <c r="Q7077" i="1" s="1"/>
  <c r="N7078" i="1"/>
  <c r="Q7078" i="1" s="1"/>
  <c r="N7079" i="1"/>
  <c r="Q7079" i="1" s="1"/>
  <c r="N7080" i="1"/>
  <c r="Q7080" i="1" s="1"/>
  <c r="N7081" i="1"/>
  <c r="Q7081" i="1" s="1"/>
  <c r="N7082" i="1"/>
  <c r="Q7082" i="1" s="1"/>
  <c r="N7083" i="1"/>
  <c r="Q7083" i="1" s="1"/>
  <c r="N7084" i="1"/>
  <c r="Q7084" i="1" s="1"/>
  <c r="N7085" i="1"/>
  <c r="Q7085" i="1" s="1"/>
  <c r="N7086" i="1"/>
  <c r="Q7086" i="1" s="1"/>
  <c r="N7087" i="1"/>
  <c r="Q7087" i="1" s="1"/>
  <c r="N7088" i="1"/>
  <c r="Q7088" i="1" s="1"/>
  <c r="N7089" i="1"/>
  <c r="Q7089" i="1" s="1"/>
  <c r="N7090" i="1"/>
  <c r="Q7090" i="1" s="1"/>
  <c r="N7091" i="1"/>
  <c r="Q7091" i="1" s="1"/>
  <c r="N7092" i="1"/>
  <c r="Q7092" i="1" s="1"/>
  <c r="N7093" i="1"/>
  <c r="Q7093" i="1" s="1"/>
  <c r="N7094" i="1"/>
  <c r="Q7094" i="1" s="1"/>
  <c r="N7095" i="1"/>
  <c r="Q7095" i="1" s="1"/>
  <c r="N7096" i="1"/>
  <c r="Q7096" i="1" s="1"/>
  <c r="N7097" i="1"/>
  <c r="Q7097" i="1" s="1"/>
  <c r="N7098" i="1"/>
  <c r="Q7098" i="1" s="1"/>
  <c r="N7099" i="1"/>
  <c r="Q7099" i="1" s="1"/>
  <c r="N7100" i="1"/>
  <c r="Q7100" i="1" s="1"/>
  <c r="N7101" i="1"/>
  <c r="Q7101" i="1" s="1"/>
  <c r="N7102" i="1"/>
  <c r="Q7102" i="1" s="1"/>
  <c r="N7103" i="1"/>
  <c r="Q7103" i="1" s="1"/>
  <c r="N7104" i="1"/>
  <c r="Q7104" i="1" s="1"/>
  <c r="N7105" i="1"/>
  <c r="Q7105" i="1" s="1"/>
  <c r="N7106" i="1"/>
  <c r="Q7106" i="1" s="1"/>
  <c r="N7107" i="1"/>
  <c r="Q7107" i="1" s="1"/>
  <c r="N7108" i="1"/>
  <c r="Q7108" i="1" s="1"/>
  <c r="N7109" i="1"/>
  <c r="Q7109" i="1" s="1"/>
  <c r="N7110" i="1"/>
  <c r="Q7110" i="1" s="1"/>
  <c r="N7111" i="1"/>
  <c r="Q7111" i="1" s="1"/>
  <c r="N7112" i="1"/>
  <c r="Q7112" i="1" s="1"/>
  <c r="N7113" i="1"/>
  <c r="Q7113" i="1" s="1"/>
  <c r="N7114" i="1"/>
  <c r="Q7114" i="1" s="1"/>
  <c r="N7115" i="1"/>
  <c r="Q7115" i="1" s="1"/>
  <c r="N7116" i="1"/>
  <c r="Q7116" i="1" s="1"/>
  <c r="N7117" i="1"/>
  <c r="Q7117" i="1" s="1"/>
  <c r="N7118" i="1"/>
  <c r="Q7118" i="1" s="1"/>
  <c r="N7119" i="1"/>
  <c r="Q7119" i="1" s="1"/>
  <c r="N7120" i="1"/>
  <c r="Q7120" i="1" s="1"/>
  <c r="N7121" i="1"/>
  <c r="Q7121" i="1" s="1"/>
  <c r="N7122" i="1"/>
  <c r="Q7122" i="1" s="1"/>
  <c r="N7123" i="1"/>
  <c r="Q7123" i="1" s="1"/>
  <c r="N7124" i="1"/>
  <c r="Q7124" i="1" s="1"/>
  <c r="N7125" i="1"/>
  <c r="Q7125" i="1" s="1"/>
  <c r="N7126" i="1"/>
  <c r="Q7126" i="1" s="1"/>
  <c r="N7127" i="1"/>
  <c r="Q7127" i="1" s="1"/>
  <c r="N7128" i="1"/>
  <c r="Q7128" i="1" s="1"/>
  <c r="N7129" i="1"/>
  <c r="Q7129" i="1" s="1"/>
  <c r="N7130" i="1"/>
  <c r="Q7130" i="1" s="1"/>
  <c r="N7131" i="1"/>
  <c r="Q7131" i="1" s="1"/>
  <c r="N7132" i="1"/>
  <c r="Q7132" i="1" s="1"/>
  <c r="N7133" i="1"/>
  <c r="Q7133" i="1" s="1"/>
  <c r="N7134" i="1"/>
  <c r="Q7134" i="1" s="1"/>
  <c r="N7135" i="1"/>
  <c r="Q7135" i="1" s="1"/>
  <c r="N7136" i="1"/>
  <c r="Q7136" i="1" s="1"/>
  <c r="N7137" i="1"/>
  <c r="Q7137" i="1" s="1"/>
  <c r="N7138" i="1"/>
  <c r="Q7138" i="1" s="1"/>
  <c r="N7139" i="1"/>
  <c r="Q7139" i="1" s="1"/>
  <c r="N7140" i="1"/>
  <c r="Q7140" i="1" s="1"/>
  <c r="N7141" i="1"/>
  <c r="Q7141" i="1" s="1"/>
  <c r="N7142" i="1"/>
  <c r="Q7142" i="1" s="1"/>
  <c r="N7143" i="1"/>
  <c r="Q7143" i="1" s="1"/>
  <c r="N7144" i="1"/>
  <c r="Q7144" i="1" s="1"/>
  <c r="N7145" i="1"/>
  <c r="Q7145" i="1" s="1"/>
  <c r="N7146" i="1"/>
  <c r="Q7146" i="1" s="1"/>
  <c r="N7147" i="1"/>
  <c r="Q7147" i="1" s="1"/>
  <c r="N7148" i="1"/>
  <c r="Q7148" i="1" s="1"/>
  <c r="N7149" i="1"/>
  <c r="Q7149" i="1" s="1"/>
  <c r="N7150" i="1"/>
  <c r="Q7150" i="1" s="1"/>
  <c r="N7151" i="1"/>
  <c r="Q7151" i="1" s="1"/>
  <c r="N7152" i="1"/>
  <c r="Q7152" i="1" s="1"/>
  <c r="N7153" i="1"/>
  <c r="Q7153" i="1" s="1"/>
  <c r="N7154" i="1"/>
  <c r="Q7154" i="1" s="1"/>
  <c r="N7155" i="1"/>
  <c r="Q7155" i="1" s="1"/>
  <c r="N7156" i="1"/>
  <c r="Q7156" i="1" s="1"/>
  <c r="N7157" i="1"/>
  <c r="Q7157" i="1" s="1"/>
  <c r="N7158" i="1"/>
  <c r="Q7158" i="1" s="1"/>
  <c r="N7159" i="1"/>
  <c r="Q7159" i="1" s="1"/>
  <c r="N7160" i="1"/>
  <c r="Q7160" i="1" s="1"/>
  <c r="N7161" i="1"/>
  <c r="Q7161" i="1" s="1"/>
  <c r="N7162" i="1"/>
  <c r="Q7162" i="1" s="1"/>
  <c r="N7163" i="1"/>
  <c r="Q7163" i="1" s="1"/>
  <c r="N7164" i="1"/>
  <c r="Q7164" i="1" s="1"/>
  <c r="N7165" i="1"/>
  <c r="Q7165" i="1" s="1"/>
  <c r="N7166" i="1"/>
  <c r="Q7166" i="1" s="1"/>
  <c r="N7167" i="1"/>
  <c r="Q7167" i="1" s="1"/>
  <c r="N7168" i="1"/>
  <c r="Q7168" i="1" s="1"/>
  <c r="N7169" i="1"/>
  <c r="Q7169" i="1" s="1"/>
  <c r="N7170" i="1"/>
  <c r="Q7170" i="1" s="1"/>
  <c r="N7171" i="1"/>
  <c r="Q7171" i="1" s="1"/>
  <c r="N7172" i="1"/>
  <c r="Q7172" i="1" s="1"/>
  <c r="N7173" i="1"/>
  <c r="Q7173" i="1" s="1"/>
  <c r="N7174" i="1"/>
  <c r="Q7174" i="1" s="1"/>
  <c r="N7175" i="1"/>
  <c r="Q7175" i="1" s="1"/>
  <c r="N7176" i="1"/>
  <c r="Q7176" i="1" s="1"/>
  <c r="N7177" i="1"/>
  <c r="Q7177" i="1" s="1"/>
  <c r="N7178" i="1"/>
  <c r="Q7178" i="1" s="1"/>
  <c r="N7179" i="1"/>
  <c r="Q7179" i="1" s="1"/>
  <c r="N7180" i="1"/>
  <c r="Q7180" i="1" s="1"/>
  <c r="N7181" i="1"/>
  <c r="Q7181" i="1" s="1"/>
  <c r="N7182" i="1"/>
  <c r="Q7182" i="1" s="1"/>
  <c r="N7183" i="1"/>
  <c r="Q7183" i="1" s="1"/>
  <c r="N7184" i="1"/>
  <c r="Q7184" i="1" s="1"/>
  <c r="N7185" i="1"/>
  <c r="Q7185" i="1" s="1"/>
  <c r="N7186" i="1"/>
  <c r="Q7186" i="1" s="1"/>
  <c r="N7187" i="1"/>
  <c r="Q7187" i="1" s="1"/>
  <c r="N7188" i="1"/>
  <c r="Q7188" i="1" s="1"/>
  <c r="N7189" i="1"/>
  <c r="Q7189" i="1" s="1"/>
  <c r="N7190" i="1"/>
  <c r="Q7190" i="1" s="1"/>
  <c r="N7191" i="1"/>
  <c r="Q7191" i="1" s="1"/>
  <c r="N7192" i="1"/>
  <c r="Q7192" i="1" s="1"/>
  <c r="N7193" i="1"/>
  <c r="Q7193" i="1" s="1"/>
  <c r="N7194" i="1"/>
  <c r="Q7194" i="1" s="1"/>
  <c r="N7195" i="1"/>
  <c r="Q7195" i="1" s="1"/>
  <c r="N7196" i="1"/>
  <c r="Q7196" i="1" s="1"/>
  <c r="N7197" i="1"/>
  <c r="Q7197" i="1" s="1"/>
  <c r="N7198" i="1"/>
  <c r="Q7198" i="1" s="1"/>
  <c r="N7199" i="1"/>
  <c r="Q7199" i="1" s="1"/>
  <c r="N7200" i="1"/>
  <c r="Q7200" i="1" s="1"/>
  <c r="N7201" i="1"/>
  <c r="Q7201" i="1" s="1"/>
  <c r="N7202" i="1"/>
  <c r="Q7202" i="1" s="1"/>
  <c r="N7203" i="1"/>
  <c r="Q7203" i="1" s="1"/>
  <c r="N7204" i="1"/>
  <c r="Q7204" i="1" s="1"/>
  <c r="N7205" i="1"/>
  <c r="Q7205" i="1" s="1"/>
  <c r="N7206" i="1"/>
  <c r="Q7206" i="1" s="1"/>
  <c r="N7207" i="1"/>
  <c r="Q7207" i="1" s="1"/>
  <c r="N7208" i="1"/>
  <c r="Q7208" i="1" s="1"/>
  <c r="N7209" i="1"/>
  <c r="Q7209" i="1" s="1"/>
  <c r="N7210" i="1"/>
  <c r="Q7210" i="1" s="1"/>
  <c r="N7211" i="1"/>
  <c r="Q7211" i="1" s="1"/>
  <c r="N7212" i="1"/>
  <c r="Q7212" i="1" s="1"/>
  <c r="N7213" i="1"/>
  <c r="Q7213" i="1" s="1"/>
  <c r="N7214" i="1"/>
  <c r="Q7214" i="1" s="1"/>
  <c r="N7215" i="1"/>
  <c r="Q7215" i="1" s="1"/>
  <c r="N7216" i="1"/>
  <c r="Q7216" i="1" s="1"/>
  <c r="N7217" i="1"/>
  <c r="Q7217" i="1" s="1"/>
  <c r="N7218" i="1"/>
  <c r="Q7218" i="1" s="1"/>
  <c r="N7219" i="1"/>
  <c r="Q7219" i="1" s="1"/>
  <c r="N7220" i="1"/>
  <c r="Q7220" i="1" s="1"/>
  <c r="N7221" i="1"/>
  <c r="Q7221" i="1" s="1"/>
  <c r="N7222" i="1"/>
  <c r="Q7222" i="1" s="1"/>
  <c r="N7223" i="1"/>
  <c r="Q7223" i="1" s="1"/>
  <c r="N7224" i="1"/>
  <c r="Q7224" i="1" s="1"/>
  <c r="N7225" i="1"/>
  <c r="Q7225" i="1" s="1"/>
  <c r="N7226" i="1"/>
  <c r="Q7226" i="1" s="1"/>
  <c r="N7227" i="1"/>
  <c r="Q7227" i="1" s="1"/>
  <c r="N7228" i="1"/>
  <c r="Q7228" i="1" s="1"/>
  <c r="N7229" i="1"/>
  <c r="Q7229" i="1" s="1"/>
  <c r="N7230" i="1"/>
  <c r="Q7230" i="1" s="1"/>
  <c r="N7231" i="1"/>
  <c r="Q7231" i="1" s="1"/>
  <c r="N7232" i="1"/>
  <c r="Q7232" i="1" s="1"/>
  <c r="N7233" i="1"/>
  <c r="Q7233" i="1" s="1"/>
  <c r="N7234" i="1"/>
  <c r="Q7234" i="1" s="1"/>
  <c r="N7235" i="1"/>
  <c r="Q7235" i="1" s="1"/>
  <c r="N7236" i="1"/>
  <c r="Q7236" i="1" s="1"/>
  <c r="N7237" i="1"/>
  <c r="Q7237" i="1" s="1"/>
  <c r="N7238" i="1"/>
  <c r="Q7238" i="1" s="1"/>
  <c r="N7239" i="1"/>
  <c r="Q7239" i="1" s="1"/>
  <c r="N7240" i="1"/>
  <c r="Q7240" i="1" s="1"/>
  <c r="N7241" i="1"/>
  <c r="Q7241" i="1" s="1"/>
  <c r="N7242" i="1"/>
  <c r="Q7242" i="1" s="1"/>
  <c r="N7243" i="1"/>
  <c r="Q7243" i="1" s="1"/>
  <c r="N7244" i="1"/>
  <c r="Q7244" i="1" s="1"/>
  <c r="N7245" i="1"/>
  <c r="Q7245" i="1" s="1"/>
  <c r="N7246" i="1"/>
  <c r="Q7246" i="1" s="1"/>
  <c r="N7247" i="1"/>
  <c r="Q7247" i="1" s="1"/>
  <c r="N7248" i="1"/>
  <c r="Q7248" i="1" s="1"/>
  <c r="N7249" i="1"/>
  <c r="Q7249" i="1" s="1"/>
  <c r="N7250" i="1"/>
  <c r="Q7250" i="1" s="1"/>
  <c r="N7251" i="1"/>
  <c r="Q7251" i="1" s="1"/>
  <c r="N7252" i="1"/>
  <c r="Q7252" i="1" s="1"/>
  <c r="N7253" i="1"/>
  <c r="Q7253" i="1" s="1"/>
  <c r="N7254" i="1"/>
  <c r="Q7254" i="1" s="1"/>
  <c r="N7255" i="1"/>
  <c r="Q7255" i="1" s="1"/>
  <c r="N7256" i="1"/>
  <c r="Q7256" i="1" s="1"/>
  <c r="N7257" i="1"/>
  <c r="Q7257" i="1" s="1"/>
  <c r="N7258" i="1"/>
  <c r="Q7258" i="1" s="1"/>
  <c r="N7259" i="1"/>
  <c r="Q7259" i="1" s="1"/>
  <c r="N7260" i="1"/>
  <c r="Q7260" i="1" s="1"/>
  <c r="N7261" i="1"/>
  <c r="Q7261" i="1" s="1"/>
  <c r="N7262" i="1"/>
  <c r="Q7262" i="1" s="1"/>
  <c r="N7263" i="1"/>
  <c r="Q7263" i="1" s="1"/>
  <c r="N7264" i="1"/>
  <c r="Q7264" i="1" s="1"/>
  <c r="N7265" i="1"/>
  <c r="Q7265" i="1" s="1"/>
  <c r="N7266" i="1"/>
  <c r="Q7266" i="1" s="1"/>
  <c r="N7267" i="1"/>
  <c r="Q7267" i="1" s="1"/>
  <c r="N7268" i="1"/>
  <c r="Q7268" i="1" s="1"/>
  <c r="N7269" i="1"/>
  <c r="Q7269" i="1" s="1"/>
  <c r="N7270" i="1"/>
  <c r="Q7270" i="1" s="1"/>
  <c r="N7271" i="1"/>
  <c r="Q7271" i="1" s="1"/>
  <c r="N7272" i="1"/>
  <c r="Q7272" i="1" s="1"/>
  <c r="N7273" i="1"/>
  <c r="Q7273" i="1" s="1"/>
  <c r="N7274" i="1"/>
  <c r="Q7274" i="1" s="1"/>
  <c r="N7275" i="1"/>
  <c r="Q7275" i="1" s="1"/>
  <c r="N7276" i="1"/>
  <c r="Q7276" i="1" s="1"/>
  <c r="N7277" i="1"/>
  <c r="Q7277" i="1" s="1"/>
  <c r="N7278" i="1"/>
  <c r="Q7278" i="1" s="1"/>
  <c r="N7279" i="1"/>
  <c r="Q7279" i="1" s="1"/>
  <c r="N7280" i="1"/>
  <c r="Q7280" i="1" s="1"/>
  <c r="N7281" i="1"/>
  <c r="Q7281" i="1" s="1"/>
  <c r="N7282" i="1"/>
  <c r="Q7282" i="1" s="1"/>
  <c r="N7283" i="1"/>
  <c r="Q7283" i="1" s="1"/>
  <c r="N7284" i="1"/>
  <c r="Q7284" i="1" s="1"/>
  <c r="N7285" i="1"/>
  <c r="Q7285" i="1" s="1"/>
  <c r="N7286" i="1"/>
  <c r="Q7286" i="1" s="1"/>
  <c r="N7287" i="1"/>
  <c r="Q7287" i="1" s="1"/>
  <c r="N7288" i="1"/>
  <c r="Q7288" i="1" s="1"/>
  <c r="N7289" i="1"/>
  <c r="Q7289" i="1" s="1"/>
  <c r="N7290" i="1"/>
  <c r="Q7290" i="1" s="1"/>
  <c r="N7291" i="1"/>
  <c r="Q7291" i="1" s="1"/>
  <c r="N7292" i="1"/>
  <c r="Q7292" i="1" s="1"/>
  <c r="N7293" i="1"/>
  <c r="Q7293" i="1" s="1"/>
  <c r="N7294" i="1"/>
  <c r="Q7294" i="1" s="1"/>
  <c r="N7295" i="1"/>
  <c r="Q7295" i="1" s="1"/>
  <c r="N7296" i="1"/>
  <c r="Q7296" i="1" s="1"/>
  <c r="N7297" i="1"/>
  <c r="Q7297" i="1" s="1"/>
  <c r="N7298" i="1"/>
  <c r="Q7298" i="1" s="1"/>
  <c r="N7299" i="1"/>
  <c r="Q7299" i="1" s="1"/>
  <c r="N7300" i="1"/>
  <c r="Q7300" i="1" s="1"/>
  <c r="N7301" i="1"/>
  <c r="Q7301" i="1" s="1"/>
  <c r="N7302" i="1"/>
  <c r="Q7302" i="1" s="1"/>
  <c r="N7303" i="1"/>
  <c r="Q7303" i="1" s="1"/>
  <c r="N7304" i="1"/>
  <c r="Q7304" i="1" s="1"/>
  <c r="N7305" i="1"/>
  <c r="Q7305" i="1" s="1"/>
  <c r="N7306" i="1"/>
  <c r="Q7306" i="1" s="1"/>
  <c r="N7307" i="1"/>
  <c r="Q7307" i="1" s="1"/>
  <c r="N7308" i="1"/>
  <c r="Q7308" i="1" s="1"/>
  <c r="N7309" i="1"/>
  <c r="Q7309" i="1" s="1"/>
  <c r="N7310" i="1"/>
  <c r="Q7310" i="1" s="1"/>
  <c r="N7311" i="1"/>
  <c r="Q7311" i="1" s="1"/>
  <c r="N7312" i="1"/>
  <c r="Q7312" i="1" s="1"/>
  <c r="N7313" i="1"/>
  <c r="Q7313" i="1" s="1"/>
  <c r="N7314" i="1"/>
  <c r="Q7314" i="1" s="1"/>
  <c r="N7315" i="1"/>
  <c r="Q7315" i="1" s="1"/>
  <c r="N7316" i="1"/>
  <c r="Q7316" i="1" s="1"/>
  <c r="N7317" i="1"/>
  <c r="Q7317" i="1" s="1"/>
  <c r="N7318" i="1"/>
  <c r="Q7318" i="1" s="1"/>
  <c r="N7319" i="1"/>
  <c r="Q7319" i="1" s="1"/>
  <c r="N7320" i="1"/>
  <c r="Q7320" i="1" s="1"/>
  <c r="N7321" i="1"/>
  <c r="Q7321" i="1" s="1"/>
  <c r="N7322" i="1"/>
  <c r="Q7322" i="1" s="1"/>
  <c r="N7323" i="1"/>
  <c r="Q7323" i="1" s="1"/>
  <c r="N7324" i="1"/>
  <c r="Q7324" i="1" s="1"/>
  <c r="N7325" i="1"/>
  <c r="Q7325" i="1" s="1"/>
  <c r="N7326" i="1"/>
  <c r="Q7326" i="1" s="1"/>
  <c r="N7327" i="1"/>
  <c r="Q7327" i="1" s="1"/>
  <c r="N7328" i="1"/>
  <c r="Q7328" i="1" s="1"/>
  <c r="N7329" i="1"/>
  <c r="Q7329" i="1" s="1"/>
  <c r="N7330" i="1"/>
  <c r="Q7330" i="1" s="1"/>
  <c r="N7331" i="1"/>
  <c r="Q7331" i="1" s="1"/>
  <c r="N7332" i="1"/>
  <c r="Q7332" i="1" s="1"/>
  <c r="N7333" i="1"/>
  <c r="Q7333" i="1" s="1"/>
  <c r="N7334" i="1"/>
  <c r="Q7334" i="1" s="1"/>
  <c r="N7335" i="1"/>
  <c r="Q7335" i="1" s="1"/>
  <c r="N7336" i="1"/>
  <c r="Q7336" i="1" s="1"/>
  <c r="N7337" i="1"/>
  <c r="Q7337" i="1" s="1"/>
  <c r="N7338" i="1"/>
  <c r="Q7338" i="1" s="1"/>
  <c r="N7339" i="1"/>
  <c r="Q7339" i="1" s="1"/>
  <c r="N7340" i="1"/>
  <c r="Q7340" i="1" s="1"/>
  <c r="N7341" i="1"/>
  <c r="Q7341" i="1" s="1"/>
  <c r="N7342" i="1"/>
  <c r="Q7342" i="1" s="1"/>
  <c r="N7343" i="1"/>
  <c r="Q7343" i="1" s="1"/>
  <c r="N7344" i="1"/>
  <c r="Q7344" i="1" s="1"/>
  <c r="N7345" i="1"/>
  <c r="Q7345" i="1" s="1"/>
  <c r="N7346" i="1"/>
  <c r="Q7346" i="1" s="1"/>
  <c r="N7347" i="1"/>
  <c r="Q7347" i="1" s="1"/>
  <c r="N7348" i="1"/>
  <c r="Q7348" i="1" s="1"/>
  <c r="N7349" i="1"/>
  <c r="Q7349" i="1" s="1"/>
  <c r="N7350" i="1"/>
  <c r="Q7350" i="1" s="1"/>
  <c r="N7351" i="1"/>
  <c r="Q7351" i="1" s="1"/>
  <c r="N7352" i="1"/>
  <c r="Q7352" i="1" s="1"/>
  <c r="N7353" i="1"/>
  <c r="Q7353" i="1" s="1"/>
  <c r="N7354" i="1"/>
  <c r="Q7354" i="1" s="1"/>
  <c r="N7355" i="1"/>
  <c r="Q7355" i="1" s="1"/>
  <c r="N7356" i="1"/>
  <c r="Q7356" i="1" s="1"/>
  <c r="N7357" i="1"/>
  <c r="Q7357" i="1" s="1"/>
  <c r="N7358" i="1"/>
  <c r="Q7358" i="1" s="1"/>
  <c r="N7359" i="1"/>
  <c r="Q7359" i="1" s="1"/>
  <c r="N7360" i="1"/>
  <c r="Q7360" i="1" s="1"/>
  <c r="N7361" i="1"/>
  <c r="Q7361" i="1" s="1"/>
  <c r="N7362" i="1"/>
  <c r="Q7362" i="1" s="1"/>
  <c r="N7363" i="1"/>
  <c r="Q7363" i="1" s="1"/>
  <c r="N7364" i="1"/>
  <c r="Q7364" i="1" s="1"/>
  <c r="N7365" i="1"/>
  <c r="Q7365" i="1" s="1"/>
  <c r="N7366" i="1"/>
  <c r="Q7366" i="1" s="1"/>
  <c r="N7367" i="1"/>
  <c r="Q7367" i="1" s="1"/>
  <c r="N7368" i="1"/>
  <c r="Q7368" i="1" s="1"/>
  <c r="N7369" i="1"/>
  <c r="Q7369" i="1" s="1"/>
  <c r="N7370" i="1"/>
  <c r="Q7370" i="1" s="1"/>
  <c r="N7371" i="1"/>
  <c r="Q7371" i="1" s="1"/>
  <c r="N7372" i="1"/>
  <c r="Q7372" i="1" s="1"/>
  <c r="N7373" i="1"/>
  <c r="Q7373" i="1" s="1"/>
  <c r="N7374" i="1"/>
  <c r="Q7374" i="1" s="1"/>
  <c r="N7375" i="1"/>
  <c r="Q7375" i="1" s="1"/>
  <c r="N7376" i="1"/>
  <c r="Q7376" i="1" s="1"/>
  <c r="N7377" i="1"/>
  <c r="Q7377" i="1" s="1"/>
  <c r="N7378" i="1"/>
  <c r="Q7378" i="1" s="1"/>
  <c r="N7379" i="1"/>
  <c r="Q7379" i="1" s="1"/>
  <c r="N7380" i="1"/>
  <c r="Q7380" i="1" s="1"/>
  <c r="N7381" i="1"/>
  <c r="Q7381" i="1" s="1"/>
  <c r="N7382" i="1"/>
  <c r="Q7382" i="1" s="1"/>
  <c r="N7383" i="1"/>
  <c r="Q7383" i="1" s="1"/>
  <c r="N7384" i="1"/>
  <c r="Q7384" i="1" s="1"/>
  <c r="N7385" i="1"/>
  <c r="Q7385" i="1" s="1"/>
  <c r="N7386" i="1"/>
  <c r="Q7386" i="1" s="1"/>
  <c r="N7387" i="1"/>
  <c r="Q7387" i="1" s="1"/>
  <c r="N7388" i="1"/>
  <c r="Q7388" i="1" s="1"/>
  <c r="N7389" i="1"/>
  <c r="Q7389" i="1" s="1"/>
  <c r="N7390" i="1"/>
  <c r="Q7390" i="1" s="1"/>
  <c r="N7391" i="1"/>
  <c r="Q7391" i="1" s="1"/>
  <c r="N7392" i="1"/>
  <c r="Q7392" i="1" s="1"/>
  <c r="N7393" i="1"/>
  <c r="Q7393" i="1" s="1"/>
  <c r="N7394" i="1"/>
  <c r="Q7394" i="1" s="1"/>
  <c r="N7395" i="1"/>
  <c r="Q7395" i="1" s="1"/>
  <c r="N7396" i="1"/>
  <c r="Q7396" i="1" s="1"/>
  <c r="N7397" i="1"/>
  <c r="Q7397" i="1" s="1"/>
  <c r="N7398" i="1"/>
  <c r="Q7398" i="1" s="1"/>
  <c r="N7399" i="1"/>
  <c r="Q7399" i="1" s="1"/>
  <c r="N7400" i="1"/>
  <c r="Q7400" i="1" s="1"/>
  <c r="N7401" i="1"/>
  <c r="Q7401" i="1" s="1"/>
  <c r="N7402" i="1"/>
  <c r="Q7402" i="1" s="1"/>
  <c r="N7403" i="1"/>
  <c r="Q7403" i="1" s="1"/>
  <c r="N7404" i="1"/>
  <c r="Q7404" i="1" s="1"/>
  <c r="N7405" i="1"/>
  <c r="Q7405" i="1" s="1"/>
  <c r="N7406" i="1"/>
  <c r="Q7406" i="1" s="1"/>
  <c r="N7407" i="1"/>
  <c r="Q7407" i="1" s="1"/>
  <c r="N7408" i="1"/>
  <c r="Q7408" i="1" s="1"/>
  <c r="N7409" i="1"/>
  <c r="Q7409" i="1" s="1"/>
  <c r="N7410" i="1"/>
  <c r="Q7410" i="1" s="1"/>
  <c r="N7411" i="1"/>
  <c r="Q7411" i="1" s="1"/>
  <c r="N7412" i="1"/>
  <c r="Q7412" i="1" s="1"/>
  <c r="N7413" i="1"/>
  <c r="Q7413" i="1" s="1"/>
  <c r="N7414" i="1"/>
  <c r="Q7414" i="1" s="1"/>
  <c r="N7415" i="1"/>
  <c r="Q7415" i="1" s="1"/>
  <c r="N7416" i="1"/>
  <c r="Q7416" i="1" s="1"/>
  <c r="N7417" i="1"/>
  <c r="Q7417" i="1" s="1"/>
  <c r="N7418" i="1"/>
  <c r="Q7418" i="1" s="1"/>
  <c r="N7419" i="1"/>
  <c r="Q7419" i="1" s="1"/>
  <c r="N7420" i="1"/>
  <c r="Q7420" i="1" s="1"/>
  <c r="N7421" i="1"/>
  <c r="Q7421" i="1" s="1"/>
  <c r="N7422" i="1"/>
  <c r="Q7422" i="1" s="1"/>
  <c r="N7423" i="1"/>
  <c r="Q7423" i="1" s="1"/>
  <c r="N7424" i="1"/>
  <c r="Q7424" i="1" s="1"/>
  <c r="N7425" i="1"/>
  <c r="Q7425" i="1" s="1"/>
  <c r="N7426" i="1"/>
  <c r="Q7426" i="1" s="1"/>
  <c r="N7427" i="1"/>
  <c r="Q7427" i="1" s="1"/>
  <c r="N7428" i="1"/>
  <c r="Q7428" i="1" s="1"/>
  <c r="N7429" i="1"/>
  <c r="Q7429" i="1" s="1"/>
  <c r="N7430" i="1"/>
  <c r="Q7430" i="1" s="1"/>
  <c r="N7431" i="1"/>
  <c r="Q7431" i="1" s="1"/>
  <c r="N7432" i="1"/>
  <c r="Q7432" i="1" s="1"/>
  <c r="N7433" i="1"/>
  <c r="Q7433" i="1" s="1"/>
  <c r="N7434" i="1"/>
  <c r="Q7434" i="1" s="1"/>
  <c r="N7435" i="1"/>
  <c r="Q7435" i="1" s="1"/>
  <c r="N7436" i="1"/>
  <c r="Q7436" i="1" s="1"/>
  <c r="N7437" i="1"/>
  <c r="Q7437" i="1" s="1"/>
  <c r="N7438" i="1"/>
  <c r="Q7438" i="1" s="1"/>
  <c r="N7439" i="1"/>
  <c r="Q7439" i="1" s="1"/>
  <c r="N7440" i="1"/>
  <c r="Q7440" i="1" s="1"/>
  <c r="N7441" i="1"/>
  <c r="Q7441" i="1" s="1"/>
  <c r="N7442" i="1"/>
  <c r="Q7442" i="1" s="1"/>
  <c r="N7443" i="1"/>
  <c r="Q7443" i="1" s="1"/>
  <c r="N7444" i="1"/>
  <c r="Q7444" i="1" s="1"/>
  <c r="N7445" i="1"/>
  <c r="Q7445" i="1" s="1"/>
  <c r="N7446" i="1"/>
  <c r="Q7446" i="1" s="1"/>
  <c r="N7447" i="1"/>
  <c r="Q7447" i="1" s="1"/>
  <c r="N7448" i="1"/>
  <c r="Q7448" i="1" s="1"/>
  <c r="N7449" i="1"/>
  <c r="Q7449" i="1" s="1"/>
  <c r="N7450" i="1"/>
  <c r="Q7450" i="1" s="1"/>
  <c r="N7451" i="1"/>
  <c r="Q7451" i="1" s="1"/>
  <c r="N7452" i="1"/>
  <c r="Q7452" i="1" s="1"/>
  <c r="N7453" i="1"/>
  <c r="Q7453" i="1" s="1"/>
  <c r="N7454" i="1"/>
  <c r="Q7454" i="1" s="1"/>
  <c r="N7455" i="1"/>
  <c r="Q7455" i="1" s="1"/>
  <c r="N7456" i="1"/>
  <c r="Q7456" i="1" s="1"/>
  <c r="N7457" i="1"/>
  <c r="Q7457" i="1" s="1"/>
  <c r="N7458" i="1"/>
  <c r="Q7458" i="1" s="1"/>
  <c r="N7459" i="1"/>
  <c r="Q7459" i="1" s="1"/>
  <c r="N7460" i="1"/>
  <c r="Q7460" i="1" s="1"/>
  <c r="N7461" i="1"/>
  <c r="Q7461" i="1" s="1"/>
  <c r="N7462" i="1"/>
  <c r="Q7462" i="1" s="1"/>
  <c r="N7463" i="1"/>
  <c r="Q7463" i="1" s="1"/>
  <c r="N7464" i="1"/>
  <c r="Q7464" i="1" s="1"/>
  <c r="N7465" i="1"/>
  <c r="Q7465" i="1" s="1"/>
  <c r="N7466" i="1"/>
  <c r="Q7466" i="1" s="1"/>
  <c r="N7467" i="1"/>
  <c r="Q7467" i="1" s="1"/>
  <c r="N7468" i="1"/>
  <c r="Q7468" i="1" s="1"/>
  <c r="N7469" i="1"/>
  <c r="Q7469" i="1" s="1"/>
  <c r="N7470" i="1"/>
  <c r="Q7470" i="1" s="1"/>
  <c r="N7471" i="1"/>
  <c r="Q7471" i="1" s="1"/>
  <c r="N7472" i="1"/>
  <c r="Q7472" i="1" s="1"/>
  <c r="N7473" i="1"/>
  <c r="Q7473" i="1" s="1"/>
  <c r="N7474" i="1"/>
  <c r="Q7474" i="1" s="1"/>
  <c r="N7475" i="1"/>
  <c r="Q7475" i="1" s="1"/>
  <c r="N7476" i="1"/>
  <c r="Q7476" i="1" s="1"/>
  <c r="N7477" i="1"/>
  <c r="Q7477" i="1" s="1"/>
  <c r="N7478" i="1"/>
  <c r="Q7478" i="1" s="1"/>
  <c r="N7479" i="1"/>
  <c r="Q7479" i="1" s="1"/>
  <c r="N7480" i="1"/>
  <c r="Q7480" i="1" s="1"/>
  <c r="N7481" i="1"/>
  <c r="Q7481" i="1" s="1"/>
  <c r="N7482" i="1"/>
  <c r="Q7482" i="1" s="1"/>
  <c r="N7483" i="1"/>
  <c r="Q7483" i="1" s="1"/>
  <c r="N7484" i="1"/>
  <c r="Q7484" i="1" s="1"/>
  <c r="N7485" i="1"/>
  <c r="Q7485" i="1" s="1"/>
  <c r="N7486" i="1"/>
  <c r="Q7486" i="1" s="1"/>
  <c r="N7487" i="1"/>
  <c r="Q7487" i="1" s="1"/>
  <c r="N7488" i="1"/>
  <c r="Q7488" i="1" s="1"/>
  <c r="N7489" i="1"/>
  <c r="Q7489" i="1" s="1"/>
  <c r="N7490" i="1"/>
  <c r="Q7490" i="1" s="1"/>
  <c r="N7491" i="1"/>
  <c r="Q7491" i="1" s="1"/>
  <c r="N7492" i="1"/>
  <c r="Q7492" i="1" s="1"/>
  <c r="N7493" i="1"/>
  <c r="Q7493" i="1" s="1"/>
  <c r="N7494" i="1"/>
  <c r="Q7494" i="1" s="1"/>
  <c r="N7495" i="1"/>
  <c r="Q7495" i="1" s="1"/>
  <c r="N7496" i="1"/>
  <c r="Q7496" i="1" s="1"/>
  <c r="N7497" i="1"/>
  <c r="Q7497" i="1" s="1"/>
  <c r="N7498" i="1"/>
  <c r="Q7498" i="1" s="1"/>
  <c r="N7499" i="1"/>
  <c r="Q7499" i="1" s="1"/>
  <c r="N7500" i="1"/>
  <c r="Q7500" i="1" s="1"/>
  <c r="N7501" i="1"/>
  <c r="Q7501" i="1" s="1"/>
  <c r="N7502" i="1"/>
  <c r="Q7502" i="1" s="1"/>
  <c r="N7503" i="1"/>
  <c r="Q7503" i="1" s="1"/>
  <c r="N7504" i="1"/>
  <c r="Q7504" i="1" s="1"/>
  <c r="N7505" i="1"/>
  <c r="Q7505" i="1" s="1"/>
  <c r="N7506" i="1"/>
  <c r="Q7506" i="1" s="1"/>
  <c r="N7507" i="1"/>
  <c r="Q7507" i="1" s="1"/>
  <c r="N7508" i="1"/>
  <c r="Q7508" i="1" s="1"/>
  <c r="N7509" i="1"/>
  <c r="Q7509" i="1" s="1"/>
  <c r="N7510" i="1"/>
  <c r="Q7510" i="1" s="1"/>
  <c r="N7511" i="1"/>
  <c r="Q7511" i="1" s="1"/>
  <c r="N7512" i="1"/>
  <c r="Q7512" i="1" s="1"/>
  <c r="N7513" i="1"/>
  <c r="Q7513" i="1" s="1"/>
  <c r="N7514" i="1"/>
  <c r="Q7514" i="1" s="1"/>
  <c r="N7515" i="1"/>
  <c r="Q7515" i="1" s="1"/>
  <c r="N7516" i="1"/>
  <c r="Q7516" i="1" s="1"/>
  <c r="N7517" i="1"/>
  <c r="Q7517" i="1" s="1"/>
  <c r="N7518" i="1"/>
  <c r="Q7518" i="1" s="1"/>
  <c r="N7519" i="1"/>
  <c r="Q7519" i="1" s="1"/>
  <c r="N7520" i="1"/>
  <c r="Q7520" i="1" s="1"/>
  <c r="N7521" i="1"/>
  <c r="Q7521" i="1" s="1"/>
  <c r="N7522" i="1"/>
  <c r="Q7522" i="1" s="1"/>
  <c r="N7523" i="1"/>
  <c r="Q7523" i="1" s="1"/>
  <c r="N7524" i="1"/>
  <c r="Q7524" i="1" s="1"/>
  <c r="N7525" i="1"/>
  <c r="Q7525" i="1" s="1"/>
  <c r="N7526" i="1"/>
  <c r="Q7526" i="1" s="1"/>
  <c r="N7527" i="1"/>
  <c r="Q7527" i="1" s="1"/>
  <c r="N7528" i="1"/>
  <c r="Q7528" i="1" s="1"/>
  <c r="N7529" i="1"/>
  <c r="Q7529" i="1" s="1"/>
  <c r="N7530" i="1"/>
  <c r="Q7530" i="1" s="1"/>
  <c r="N7531" i="1"/>
  <c r="Q7531" i="1" s="1"/>
  <c r="N7532" i="1"/>
  <c r="Q7532" i="1" s="1"/>
  <c r="N7533" i="1"/>
  <c r="Q7533" i="1" s="1"/>
  <c r="N7534" i="1"/>
  <c r="Q7534" i="1" s="1"/>
  <c r="N7535" i="1"/>
  <c r="Q7535" i="1" s="1"/>
  <c r="N7536" i="1"/>
  <c r="Q7536" i="1" s="1"/>
  <c r="N7537" i="1"/>
  <c r="Q7537" i="1" s="1"/>
  <c r="N7538" i="1"/>
  <c r="Q7538" i="1" s="1"/>
  <c r="N7539" i="1"/>
  <c r="Q7539" i="1" s="1"/>
  <c r="N7540" i="1"/>
  <c r="Q7540" i="1" s="1"/>
  <c r="N7541" i="1"/>
  <c r="Q7541" i="1" s="1"/>
  <c r="N7542" i="1"/>
  <c r="Q7542" i="1" s="1"/>
  <c r="N7543" i="1"/>
  <c r="Q7543" i="1" s="1"/>
  <c r="N7544" i="1"/>
  <c r="Q7544" i="1" s="1"/>
  <c r="N7545" i="1"/>
  <c r="Q7545" i="1" s="1"/>
  <c r="N7546" i="1"/>
  <c r="Q7546" i="1" s="1"/>
  <c r="N7547" i="1"/>
  <c r="Q7547" i="1" s="1"/>
  <c r="N7548" i="1"/>
  <c r="Q7548" i="1" s="1"/>
  <c r="N7549" i="1"/>
  <c r="Q7549" i="1" s="1"/>
  <c r="N7550" i="1"/>
  <c r="Q7550" i="1" s="1"/>
  <c r="N7551" i="1"/>
  <c r="Q7551" i="1" s="1"/>
  <c r="N7552" i="1"/>
  <c r="Q7552" i="1" s="1"/>
  <c r="N7553" i="1"/>
  <c r="Q7553" i="1" s="1"/>
  <c r="N7554" i="1"/>
  <c r="Q7554" i="1" s="1"/>
  <c r="N7555" i="1"/>
  <c r="Q7555" i="1" s="1"/>
  <c r="N7556" i="1"/>
  <c r="Q7556" i="1" s="1"/>
  <c r="N7557" i="1"/>
  <c r="Q7557" i="1" s="1"/>
  <c r="N7558" i="1"/>
  <c r="Q7558" i="1" s="1"/>
  <c r="N7559" i="1"/>
  <c r="Q7559" i="1" s="1"/>
  <c r="N7560" i="1"/>
  <c r="Q7560" i="1" s="1"/>
  <c r="N7561" i="1"/>
  <c r="Q7561" i="1" s="1"/>
  <c r="N7562" i="1"/>
  <c r="Q7562" i="1" s="1"/>
  <c r="N7563" i="1"/>
  <c r="Q7563" i="1" s="1"/>
  <c r="N7564" i="1"/>
  <c r="Q7564" i="1" s="1"/>
  <c r="N7565" i="1"/>
  <c r="Q7565" i="1" s="1"/>
  <c r="N7566" i="1"/>
  <c r="Q7566" i="1" s="1"/>
  <c r="N7567" i="1"/>
  <c r="Q7567" i="1" s="1"/>
  <c r="N7568" i="1"/>
  <c r="Q7568" i="1" s="1"/>
  <c r="N7569" i="1"/>
  <c r="Q7569" i="1" s="1"/>
  <c r="N7570" i="1"/>
  <c r="Q7570" i="1" s="1"/>
  <c r="N7571" i="1"/>
  <c r="Q7571" i="1" s="1"/>
  <c r="N7572" i="1"/>
  <c r="Q7572" i="1" s="1"/>
  <c r="N7573" i="1"/>
  <c r="Q7573" i="1" s="1"/>
  <c r="N7574" i="1"/>
  <c r="Q7574" i="1" s="1"/>
  <c r="N7575" i="1"/>
  <c r="Q7575" i="1" s="1"/>
  <c r="N7576" i="1"/>
  <c r="Q7576" i="1" s="1"/>
  <c r="N7577" i="1"/>
  <c r="Q7577" i="1" s="1"/>
  <c r="N7578" i="1"/>
  <c r="Q7578" i="1" s="1"/>
  <c r="N7579" i="1"/>
  <c r="Q7579" i="1" s="1"/>
  <c r="N7580" i="1"/>
  <c r="Q7580" i="1" s="1"/>
  <c r="N7581" i="1"/>
  <c r="Q7581" i="1" s="1"/>
  <c r="N7582" i="1"/>
  <c r="Q7582" i="1" s="1"/>
  <c r="N7583" i="1"/>
  <c r="Q7583" i="1" s="1"/>
  <c r="N7584" i="1"/>
  <c r="Q7584" i="1" s="1"/>
  <c r="N7585" i="1"/>
  <c r="Q7585" i="1" s="1"/>
  <c r="N7586" i="1"/>
  <c r="Q7586" i="1" s="1"/>
  <c r="N7587" i="1"/>
  <c r="Q7587" i="1" s="1"/>
  <c r="N7588" i="1"/>
  <c r="Q7588" i="1" s="1"/>
  <c r="N7589" i="1"/>
  <c r="Q7589" i="1" s="1"/>
  <c r="N7590" i="1"/>
  <c r="Q7590" i="1" s="1"/>
  <c r="N7591" i="1"/>
  <c r="Q7591" i="1" s="1"/>
  <c r="N7592" i="1"/>
  <c r="Q7592" i="1" s="1"/>
  <c r="N7593" i="1"/>
  <c r="Q7593" i="1" s="1"/>
  <c r="N7594" i="1"/>
  <c r="Q7594" i="1" s="1"/>
  <c r="N7595" i="1"/>
  <c r="Q7595" i="1" s="1"/>
  <c r="N7596" i="1"/>
  <c r="Q7596" i="1" s="1"/>
  <c r="N7597" i="1"/>
  <c r="Q7597" i="1" s="1"/>
  <c r="N7598" i="1"/>
  <c r="Q7598" i="1" s="1"/>
  <c r="N7599" i="1"/>
  <c r="Q7599" i="1" s="1"/>
  <c r="N7600" i="1"/>
  <c r="Q7600" i="1" s="1"/>
  <c r="N7601" i="1"/>
  <c r="Q7601" i="1" s="1"/>
  <c r="N7602" i="1"/>
  <c r="Q7602" i="1" s="1"/>
  <c r="N7603" i="1"/>
  <c r="Q7603" i="1" s="1"/>
  <c r="N7604" i="1"/>
  <c r="Q7604" i="1" s="1"/>
  <c r="N7605" i="1"/>
  <c r="Q7605" i="1" s="1"/>
  <c r="N7606" i="1"/>
  <c r="Q7606" i="1" s="1"/>
  <c r="N7607" i="1"/>
  <c r="Q7607" i="1" s="1"/>
  <c r="N7608" i="1"/>
  <c r="Q7608" i="1" s="1"/>
  <c r="N7609" i="1"/>
  <c r="Q7609" i="1" s="1"/>
  <c r="N7610" i="1"/>
  <c r="Q7610" i="1" s="1"/>
  <c r="N7611" i="1"/>
  <c r="Q7611" i="1" s="1"/>
  <c r="N7612" i="1"/>
  <c r="Q7612" i="1" s="1"/>
  <c r="N7613" i="1"/>
  <c r="Q7613" i="1" s="1"/>
  <c r="N7614" i="1"/>
  <c r="Q7614" i="1" s="1"/>
  <c r="N7615" i="1"/>
  <c r="Q7615" i="1" s="1"/>
  <c r="N7616" i="1"/>
  <c r="Q7616" i="1" s="1"/>
  <c r="N7617" i="1"/>
  <c r="Q7617" i="1" s="1"/>
  <c r="N7618" i="1"/>
  <c r="Q7618" i="1" s="1"/>
  <c r="N7619" i="1"/>
  <c r="Q7619" i="1" s="1"/>
  <c r="N7620" i="1"/>
  <c r="Q7620" i="1" s="1"/>
  <c r="N7621" i="1"/>
  <c r="Q7621" i="1" s="1"/>
  <c r="N7622" i="1"/>
  <c r="Q7622" i="1" s="1"/>
  <c r="N7623" i="1"/>
  <c r="Q7623" i="1" s="1"/>
  <c r="N7624" i="1"/>
  <c r="Q7624" i="1" s="1"/>
  <c r="N7625" i="1"/>
  <c r="Q7625" i="1" s="1"/>
  <c r="N7626" i="1"/>
  <c r="Q7626" i="1" s="1"/>
  <c r="N7627" i="1"/>
  <c r="Q7627" i="1" s="1"/>
  <c r="N7628" i="1"/>
  <c r="Q7628" i="1" s="1"/>
  <c r="N7629" i="1"/>
  <c r="Q7629" i="1" s="1"/>
  <c r="N7630" i="1"/>
  <c r="Q7630" i="1" s="1"/>
  <c r="N7631" i="1"/>
  <c r="Q7631" i="1" s="1"/>
  <c r="N7632" i="1"/>
  <c r="Q7632" i="1" s="1"/>
  <c r="N7633" i="1"/>
  <c r="Q7633" i="1" s="1"/>
  <c r="N7634" i="1"/>
  <c r="Q7634" i="1" s="1"/>
  <c r="N7635" i="1"/>
  <c r="Q7635" i="1" s="1"/>
  <c r="N7636" i="1"/>
  <c r="Q7636" i="1" s="1"/>
  <c r="N7637" i="1"/>
  <c r="Q7637" i="1" s="1"/>
  <c r="N7638" i="1"/>
  <c r="Q7638" i="1" s="1"/>
  <c r="N7639" i="1"/>
  <c r="Q7639" i="1" s="1"/>
  <c r="N7640" i="1"/>
  <c r="Q7640" i="1" s="1"/>
  <c r="N7641" i="1"/>
  <c r="Q7641" i="1" s="1"/>
  <c r="N7642" i="1"/>
  <c r="Q7642" i="1" s="1"/>
  <c r="N7643" i="1"/>
  <c r="Q7643" i="1" s="1"/>
  <c r="N7644" i="1"/>
  <c r="Q7644" i="1" s="1"/>
  <c r="N7645" i="1"/>
  <c r="Q7645" i="1" s="1"/>
  <c r="N7646" i="1"/>
  <c r="Q7646" i="1" s="1"/>
  <c r="N7647" i="1"/>
  <c r="Q7647" i="1" s="1"/>
  <c r="N7648" i="1"/>
  <c r="Q7648" i="1" s="1"/>
  <c r="N7649" i="1"/>
  <c r="Q7649" i="1" s="1"/>
  <c r="N7650" i="1"/>
  <c r="Q7650" i="1" s="1"/>
  <c r="N7651" i="1"/>
  <c r="Q7651" i="1" s="1"/>
  <c r="N7652" i="1"/>
  <c r="Q7652" i="1" s="1"/>
  <c r="N7653" i="1"/>
  <c r="Q7653" i="1" s="1"/>
  <c r="N7654" i="1"/>
  <c r="Q7654" i="1" s="1"/>
  <c r="N7655" i="1"/>
  <c r="Q7655" i="1" s="1"/>
  <c r="N7656" i="1"/>
  <c r="Q7656" i="1" s="1"/>
  <c r="N7657" i="1"/>
  <c r="Q7657" i="1" s="1"/>
  <c r="N7658" i="1"/>
  <c r="Q7658" i="1" s="1"/>
  <c r="N7659" i="1"/>
  <c r="Q7659" i="1" s="1"/>
  <c r="N7660" i="1"/>
  <c r="Q7660" i="1" s="1"/>
  <c r="N7661" i="1"/>
  <c r="Q7661" i="1" s="1"/>
  <c r="N7662" i="1"/>
  <c r="Q7662" i="1" s="1"/>
  <c r="N7663" i="1"/>
  <c r="Q7663" i="1" s="1"/>
  <c r="N7664" i="1"/>
  <c r="Q7664" i="1" s="1"/>
  <c r="N7665" i="1"/>
  <c r="Q7665" i="1" s="1"/>
  <c r="N7666" i="1"/>
  <c r="Q7666" i="1" s="1"/>
  <c r="N7667" i="1"/>
  <c r="Q7667" i="1" s="1"/>
  <c r="N7668" i="1"/>
  <c r="Q7668" i="1" s="1"/>
  <c r="N7669" i="1"/>
  <c r="Q7669" i="1" s="1"/>
  <c r="N7670" i="1"/>
  <c r="Q7670" i="1" s="1"/>
  <c r="N7671" i="1"/>
  <c r="Q7671" i="1" s="1"/>
  <c r="N7672" i="1"/>
  <c r="Q7672" i="1" s="1"/>
  <c r="N7673" i="1"/>
  <c r="Q7673" i="1" s="1"/>
  <c r="N7674" i="1"/>
  <c r="Q7674" i="1" s="1"/>
  <c r="N7675" i="1"/>
  <c r="Q7675" i="1" s="1"/>
  <c r="N7676" i="1"/>
  <c r="Q7676" i="1" s="1"/>
  <c r="N7677" i="1"/>
  <c r="Q7677" i="1" s="1"/>
  <c r="N7678" i="1"/>
  <c r="Q7678" i="1" s="1"/>
  <c r="N7679" i="1"/>
  <c r="Q7679" i="1" s="1"/>
  <c r="N7680" i="1"/>
  <c r="Q7680" i="1" s="1"/>
  <c r="N7681" i="1"/>
  <c r="Q7681" i="1" s="1"/>
  <c r="N7682" i="1"/>
  <c r="Q7682" i="1" s="1"/>
  <c r="N7683" i="1"/>
  <c r="Q7683" i="1" s="1"/>
  <c r="N7684" i="1"/>
  <c r="Q7684" i="1" s="1"/>
  <c r="N7685" i="1"/>
  <c r="Q7685" i="1" s="1"/>
  <c r="N7686" i="1"/>
  <c r="Q7686" i="1" s="1"/>
  <c r="N7687" i="1"/>
  <c r="Q7687" i="1" s="1"/>
  <c r="N7688" i="1"/>
  <c r="Q7688" i="1" s="1"/>
  <c r="N7689" i="1"/>
  <c r="Q7689" i="1" s="1"/>
  <c r="N7690" i="1"/>
  <c r="Q7690" i="1" s="1"/>
  <c r="N7691" i="1"/>
  <c r="Q7691" i="1" s="1"/>
  <c r="N7692" i="1"/>
  <c r="Q7692" i="1" s="1"/>
  <c r="N7693" i="1"/>
  <c r="Q7693" i="1" s="1"/>
  <c r="N7694" i="1"/>
  <c r="Q7694" i="1" s="1"/>
  <c r="N7695" i="1"/>
  <c r="Q7695" i="1" s="1"/>
  <c r="N7696" i="1"/>
  <c r="Q7696" i="1" s="1"/>
  <c r="N7697" i="1"/>
  <c r="Q7697" i="1" s="1"/>
  <c r="N7698" i="1"/>
  <c r="Q7698" i="1" s="1"/>
  <c r="N7699" i="1"/>
  <c r="Q7699" i="1" s="1"/>
  <c r="N7700" i="1"/>
  <c r="Q7700" i="1" s="1"/>
  <c r="N7701" i="1"/>
  <c r="Q7701" i="1" s="1"/>
  <c r="N7702" i="1"/>
  <c r="Q7702" i="1" s="1"/>
  <c r="N7703" i="1"/>
  <c r="Q7703" i="1" s="1"/>
  <c r="N7704" i="1"/>
  <c r="Q7704" i="1" s="1"/>
  <c r="N7705" i="1"/>
  <c r="Q7705" i="1" s="1"/>
  <c r="N7706" i="1"/>
  <c r="Q7706" i="1" s="1"/>
  <c r="N7707" i="1"/>
  <c r="Q7707" i="1" s="1"/>
  <c r="N7708" i="1"/>
  <c r="Q7708" i="1" s="1"/>
  <c r="N7709" i="1"/>
  <c r="Q7709" i="1" s="1"/>
  <c r="N7710" i="1"/>
  <c r="Q7710" i="1" s="1"/>
  <c r="N7711" i="1"/>
  <c r="Q7711" i="1" s="1"/>
  <c r="N7712" i="1"/>
  <c r="Q7712" i="1" s="1"/>
  <c r="N7713" i="1"/>
  <c r="Q7713" i="1" s="1"/>
  <c r="N7714" i="1"/>
  <c r="Q7714" i="1" s="1"/>
  <c r="N7715" i="1"/>
  <c r="Q7715" i="1" s="1"/>
  <c r="N7716" i="1"/>
  <c r="Q7716" i="1" s="1"/>
  <c r="N7717" i="1"/>
  <c r="Q7717" i="1" s="1"/>
  <c r="N7718" i="1"/>
  <c r="Q7718" i="1" s="1"/>
  <c r="N7719" i="1"/>
  <c r="Q7719" i="1" s="1"/>
  <c r="N7720" i="1"/>
  <c r="Q7720" i="1" s="1"/>
  <c r="N7721" i="1"/>
  <c r="Q7721" i="1" s="1"/>
  <c r="N7722" i="1"/>
  <c r="Q7722" i="1" s="1"/>
  <c r="N7723" i="1"/>
  <c r="Q7723" i="1" s="1"/>
  <c r="N7724" i="1"/>
  <c r="Q7724" i="1" s="1"/>
  <c r="N7725" i="1"/>
  <c r="Q7725" i="1" s="1"/>
  <c r="N7726" i="1"/>
  <c r="Q7726" i="1" s="1"/>
  <c r="N7727" i="1"/>
  <c r="Q7727" i="1" s="1"/>
  <c r="N7728" i="1"/>
  <c r="Q7728" i="1" s="1"/>
  <c r="N7729" i="1"/>
  <c r="Q7729" i="1" s="1"/>
  <c r="N7730" i="1"/>
  <c r="Q7730" i="1" s="1"/>
  <c r="N7731" i="1"/>
  <c r="Q7731" i="1" s="1"/>
  <c r="N7732" i="1"/>
  <c r="Q7732" i="1" s="1"/>
  <c r="N7733" i="1"/>
  <c r="Q7733" i="1" s="1"/>
  <c r="N7734" i="1"/>
  <c r="Q7734" i="1" s="1"/>
  <c r="N7735" i="1"/>
  <c r="Q7735" i="1" s="1"/>
  <c r="N7736" i="1"/>
  <c r="Q7736" i="1" s="1"/>
  <c r="N7737" i="1"/>
  <c r="Q7737" i="1" s="1"/>
  <c r="N7738" i="1"/>
  <c r="Q7738" i="1" s="1"/>
  <c r="N7739" i="1"/>
  <c r="Q7739" i="1" s="1"/>
  <c r="N7740" i="1"/>
  <c r="Q7740" i="1" s="1"/>
  <c r="N7741" i="1"/>
  <c r="Q7741" i="1" s="1"/>
  <c r="N7742" i="1"/>
  <c r="Q7742" i="1" s="1"/>
  <c r="N7743" i="1"/>
  <c r="Q7743" i="1" s="1"/>
  <c r="N7744" i="1"/>
  <c r="Q7744" i="1" s="1"/>
  <c r="N7745" i="1"/>
  <c r="Q7745" i="1" s="1"/>
  <c r="N7746" i="1"/>
  <c r="Q7746" i="1" s="1"/>
  <c r="N7747" i="1"/>
  <c r="Q7747" i="1" s="1"/>
  <c r="N7748" i="1"/>
  <c r="Q7748" i="1" s="1"/>
  <c r="N7749" i="1"/>
  <c r="Q7749" i="1" s="1"/>
  <c r="N7750" i="1"/>
  <c r="Q7750" i="1" s="1"/>
  <c r="N7751" i="1"/>
  <c r="Q7751" i="1" s="1"/>
  <c r="N7752" i="1"/>
  <c r="Q7752" i="1" s="1"/>
  <c r="N7753" i="1"/>
  <c r="Q7753" i="1" s="1"/>
  <c r="N7754" i="1"/>
  <c r="Q7754" i="1" s="1"/>
  <c r="N7755" i="1"/>
  <c r="Q7755" i="1" s="1"/>
  <c r="N7756" i="1"/>
  <c r="Q7756" i="1" s="1"/>
  <c r="N7757" i="1"/>
  <c r="Q7757" i="1" s="1"/>
  <c r="N7758" i="1"/>
  <c r="Q7758" i="1" s="1"/>
  <c r="N7759" i="1"/>
  <c r="Q7759" i="1" s="1"/>
  <c r="N7760" i="1"/>
  <c r="Q7760" i="1" s="1"/>
  <c r="N7761" i="1"/>
  <c r="Q7761" i="1" s="1"/>
  <c r="N7762" i="1"/>
  <c r="Q7762" i="1" s="1"/>
  <c r="N7763" i="1"/>
  <c r="Q7763" i="1" s="1"/>
  <c r="N7764" i="1"/>
  <c r="Q7764" i="1" s="1"/>
  <c r="N7765" i="1"/>
  <c r="Q7765" i="1" s="1"/>
  <c r="N7766" i="1"/>
  <c r="Q7766" i="1" s="1"/>
  <c r="N7767" i="1"/>
  <c r="Q7767" i="1" s="1"/>
  <c r="N7768" i="1"/>
  <c r="Q7768" i="1" s="1"/>
  <c r="N7769" i="1"/>
  <c r="Q7769" i="1" s="1"/>
  <c r="N7770" i="1"/>
  <c r="Q7770" i="1" s="1"/>
  <c r="N7771" i="1"/>
  <c r="Q7771" i="1" s="1"/>
  <c r="N7772" i="1"/>
  <c r="Q7772" i="1" s="1"/>
  <c r="N7773" i="1"/>
  <c r="Q7773" i="1" s="1"/>
  <c r="N7774" i="1"/>
  <c r="Q7774" i="1" s="1"/>
  <c r="N7775" i="1"/>
  <c r="Q7775" i="1" s="1"/>
  <c r="N7776" i="1"/>
  <c r="Q7776" i="1" s="1"/>
  <c r="N7777" i="1"/>
  <c r="Q7777" i="1" s="1"/>
  <c r="N7778" i="1"/>
  <c r="Q7778" i="1" s="1"/>
  <c r="N7779" i="1"/>
  <c r="Q7779" i="1" s="1"/>
  <c r="N7780" i="1"/>
  <c r="Q7780" i="1" s="1"/>
  <c r="N7781" i="1"/>
  <c r="Q7781" i="1" s="1"/>
  <c r="N7782" i="1"/>
  <c r="Q7782" i="1" s="1"/>
  <c r="N7783" i="1"/>
  <c r="Q7783" i="1" s="1"/>
  <c r="N7784" i="1"/>
  <c r="Q7784" i="1" s="1"/>
  <c r="N7785" i="1"/>
  <c r="Q7785" i="1" s="1"/>
  <c r="N7786" i="1"/>
  <c r="Q7786" i="1" s="1"/>
  <c r="N7787" i="1"/>
  <c r="Q7787" i="1" s="1"/>
  <c r="N7788" i="1"/>
  <c r="Q7788" i="1" s="1"/>
  <c r="N7789" i="1"/>
  <c r="Q7789" i="1" s="1"/>
  <c r="N7790" i="1"/>
  <c r="Q7790" i="1" s="1"/>
  <c r="N7791" i="1"/>
  <c r="Q7791" i="1" s="1"/>
  <c r="N7792" i="1"/>
  <c r="Q7792" i="1" s="1"/>
  <c r="N7793" i="1"/>
  <c r="Q7793" i="1" s="1"/>
  <c r="N7794" i="1"/>
  <c r="Q7794" i="1" s="1"/>
  <c r="N7795" i="1"/>
  <c r="Q7795" i="1" s="1"/>
  <c r="N7796" i="1"/>
  <c r="Q7796" i="1" s="1"/>
  <c r="N7797" i="1"/>
  <c r="Q7797" i="1" s="1"/>
  <c r="N7798" i="1"/>
  <c r="Q7798" i="1" s="1"/>
  <c r="N7799" i="1"/>
  <c r="Q7799" i="1" s="1"/>
  <c r="N7800" i="1"/>
  <c r="Q7800" i="1" s="1"/>
  <c r="N7801" i="1"/>
  <c r="Q7801" i="1" s="1"/>
  <c r="N7802" i="1"/>
  <c r="Q7802" i="1" s="1"/>
  <c r="N7803" i="1"/>
  <c r="Q7803" i="1" s="1"/>
  <c r="N7804" i="1"/>
  <c r="Q7804" i="1" s="1"/>
  <c r="N7805" i="1"/>
  <c r="Q7805" i="1" s="1"/>
  <c r="N7806" i="1"/>
  <c r="Q7806" i="1" s="1"/>
  <c r="N7807" i="1"/>
  <c r="Q7807" i="1" s="1"/>
  <c r="N7808" i="1"/>
  <c r="Q7808" i="1" s="1"/>
  <c r="N7809" i="1"/>
  <c r="Q7809" i="1" s="1"/>
  <c r="N7810" i="1"/>
  <c r="Q7810" i="1" s="1"/>
  <c r="N7811" i="1"/>
  <c r="Q7811" i="1" s="1"/>
  <c r="N7812" i="1"/>
  <c r="Q7812" i="1" s="1"/>
  <c r="N7813" i="1"/>
  <c r="Q7813" i="1" s="1"/>
  <c r="N7814" i="1"/>
  <c r="Q7814" i="1" s="1"/>
  <c r="N7815" i="1"/>
  <c r="Q7815" i="1" s="1"/>
  <c r="N7816" i="1"/>
  <c r="Q7816" i="1" s="1"/>
  <c r="N7817" i="1"/>
  <c r="Q7817" i="1" s="1"/>
  <c r="N7818" i="1"/>
  <c r="Q7818" i="1" s="1"/>
  <c r="N7819" i="1"/>
  <c r="Q7819" i="1" s="1"/>
  <c r="N7820" i="1"/>
  <c r="Q7820" i="1" s="1"/>
  <c r="N7821" i="1"/>
  <c r="Q7821" i="1" s="1"/>
  <c r="N7822" i="1"/>
  <c r="Q7822" i="1" s="1"/>
  <c r="N7823" i="1"/>
  <c r="Q7823" i="1" s="1"/>
  <c r="N7824" i="1"/>
  <c r="Q7824" i="1" s="1"/>
  <c r="N7825" i="1"/>
  <c r="Q7825" i="1" s="1"/>
  <c r="N7826" i="1"/>
  <c r="Q7826" i="1" s="1"/>
  <c r="N7827" i="1"/>
  <c r="Q7827" i="1" s="1"/>
  <c r="N7828" i="1"/>
  <c r="Q7828" i="1" s="1"/>
  <c r="N7829" i="1"/>
  <c r="Q7829" i="1" s="1"/>
  <c r="N7830" i="1"/>
  <c r="Q7830" i="1" s="1"/>
  <c r="N7831" i="1"/>
  <c r="Q7831" i="1" s="1"/>
  <c r="N7832" i="1"/>
  <c r="Q7832" i="1" s="1"/>
  <c r="N7833" i="1"/>
  <c r="Q7833" i="1" s="1"/>
  <c r="N7834" i="1"/>
  <c r="Q7834" i="1" s="1"/>
  <c r="N7835" i="1"/>
  <c r="Q7835" i="1" s="1"/>
  <c r="N7836" i="1"/>
  <c r="Q7836" i="1" s="1"/>
  <c r="N7837" i="1"/>
  <c r="Q7837" i="1" s="1"/>
  <c r="N7838" i="1"/>
  <c r="Q7838" i="1" s="1"/>
  <c r="N7839" i="1"/>
  <c r="Q7839" i="1" s="1"/>
  <c r="N7840" i="1"/>
  <c r="Q7840" i="1" s="1"/>
  <c r="N7841" i="1"/>
  <c r="Q7841" i="1" s="1"/>
  <c r="N7842" i="1"/>
  <c r="Q7842" i="1" s="1"/>
  <c r="N7843" i="1"/>
  <c r="Q7843" i="1" s="1"/>
  <c r="N7844" i="1"/>
  <c r="Q7844" i="1" s="1"/>
  <c r="N7845" i="1"/>
  <c r="Q7845" i="1" s="1"/>
  <c r="N7846" i="1"/>
  <c r="Q7846" i="1" s="1"/>
  <c r="N7847" i="1"/>
  <c r="Q7847" i="1" s="1"/>
  <c r="N7848" i="1"/>
  <c r="Q7848" i="1" s="1"/>
  <c r="N7849" i="1"/>
  <c r="Q7849" i="1" s="1"/>
  <c r="N7850" i="1"/>
  <c r="Q7850" i="1" s="1"/>
  <c r="N7851" i="1"/>
  <c r="Q7851" i="1" s="1"/>
  <c r="N7852" i="1"/>
  <c r="Q7852" i="1" s="1"/>
  <c r="N7853" i="1"/>
  <c r="Q7853" i="1" s="1"/>
  <c r="N7854" i="1"/>
  <c r="Q7854" i="1" s="1"/>
  <c r="N7855" i="1"/>
  <c r="Q7855" i="1" s="1"/>
  <c r="N7856" i="1"/>
  <c r="Q7856" i="1" s="1"/>
  <c r="N7857" i="1"/>
  <c r="Q7857" i="1" s="1"/>
  <c r="N7858" i="1"/>
  <c r="Q7858" i="1" s="1"/>
  <c r="N7859" i="1"/>
  <c r="Q7859" i="1" s="1"/>
  <c r="N7860" i="1"/>
  <c r="Q7860" i="1" s="1"/>
  <c r="N7861" i="1"/>
  <c r="Q7861" i="1" s="1"/>
  <c r="N7862" i="1"/>
  <c r="Q7862" i="1" s="1"/>
  <c r="N7863" i="1"/>
  <c r="Q7863" i="1" s="1"/>
  <c r="N7864" i="1"/>
  <c r="Q7864" i="1" s="1"/>
  <c r="N7865" i="1"/>
  <c r="Q7865" i="1" s="1"/>
  <c r="N7866" i="1"/>
  <c r="Q7866" i="1" s="1"/>
  <c r="N7867" i="1"/>
  <c r="Q7867" i="1" s="1"/>
  <c r="N7868" i="1"/>
  <c r="Q7868" i="1" s="1"/>
  <c r="N7869" i="1"/>
  <c r="Q7869" i="1" s="1"/>
  <c r="N7870" i="1"/>
  <c r="Q7870" i="1" s="1"/>
  <c r="N7871" i="1"/>
  <c r="Q7871" i="1" s="1"/>
  <c r="N7872" i="1"/>
  <c r="Q7872" i="1" s="1"/>
  <c r="N7873" i="1"/>
  <c r="Q7873" i="1" s="1"/>
  <c r="N7874" i="1"/>
  <c r="Q7874" i="1" s="1"/>
  <c r="N7875" i="1"/>
  <c r="Q7875" i="1" s="1"/>
  <c r="N7876" i="1"/>
  <c r="Q7876" i="1" s="1"/>
  <c r="N7877" i="1"/>
  <c r="Q7877" i="1" s="1"/>
  <c r="N7878" i="1"/>
  <c r="Q7878" i="1" s="1"/>
  <c r="N7879" i="1"/>
  <c r="Q7879" i="1" s="1"/>
  <c r="N7880" i="1"/>
  <c r="Q7880" i="1" s="1"/>
  <c r="N7881" i="1"/>
  <c r="Q7881" i="1" s="1"/>
  <c r="N7882" i="1"/>
  <c r="Q7882" i="1" s="1"/>
  <c r="N7883" i="1"/>
  <c r="Q7883" i="1" s="1"/>
  <c r="N7884" i="1"/>
  <c r="Q7884" i="1" s="1"/>
  <c r="N7885" i="1"/>
  <c r="Q7885" i="1" s="1"/>
  <c r="N7886" i="1"/>
  <c r="Q7886" i="1" s="1"/>
  <c r="N7887" i="1"/>
  <c r="Q7887" i="1" s="1"/>
  <c r="N7888" i="1"/>
  <c r="Q7888" i="1" s="1"/>
  <c r="N7889" i="1"/>
  <c r="Q7889" i="1" s="1"/>
  <c r="N7890" i="1"/>
  <c r="Q7890" i="1" s="1"/>
  <c r="N7891" i="1"/>
  <c r="Q7891" i="1" s="1"/>
  <c r="N7892" i="1"/>
  <c r="Q7892" i="1" s="1"/>
  <c r="N7893" i="1"/>
  <c r="Q7893" i="1" s="1"/>
  <c r="N7894" i="1"/>
  <c r="Q7894" i="1" s="1"/>
  <c r="N7895" i="1"/>
  <c r="Q7895" i="1" s="1"/>
  <c r="N7896" i="1"/>
  <c r="Q7896" i="1" s="1"/>
  <c r="N7897" i="1"/>
  <c r="Q7897" i="1" s="1"/>
  <c r="N7898" i="1"/>
  <c r="Q7898" i="1" s="1"/>
  <c r="N7899" i="1"/>
  <c r="Q7899" i="1" s="1"/>
  <c r="N7900" i="1"/>
  <c r="Q7900" i="1" s="1"/>
  <c r="N7901" i="1"/>
  <c r="Q7901" i="1" s="1"/>
  <c r="N7902" i="1"/>
  <c r="Q7902" i="1" s="1"/>
  <c r="N7903" i="1"/>
  <c r="Q7903" i="1" s="1"/>
  <c r="N7904" i="1"/>
  <c r="Q7904" i="1" s="1"/>
  <c r="N7905" i="1"/>
  <c r="Q7905" i="1" s="1"/>
  <c r="N7906" i="1"/>
  <c r="Q7906" i="1" s="1"/>
  <c r="N7907" i="1"/>
  <c r="Q7907" i="1" s="1"/>
  <c r="N7908" i="1"/>
  <c r="Q7908" i="1" s="1"/>
  <c r="N7909" i="1"/>
  <c r="Q7909" i="1" s="1"/>
  <c r="N7910" i="1"/>
  <c r="Q7910" i="1" s="1"/>
  <c r="N7911" i="1"/>
  <c r="Q7911" i="1" s="1"/>
  <c r="N7912" i="1"/>
  <c r="Q7912" i="1" s="1"/>
  <c r="N7913" i="1"/>
  <c r="Q7913" i="1" s="1"/>
  <c r="N7914" i="1"/>
  <c r="Q7914" i="1" s="1"/>
  <c r="N7915" i="1"/>
  <c r="Q7915" i="1" s="1"/>
  <c r="N7916" i="1"/>
  <c r="Q7916" i="1" s="1"/>
  <c r="N7917" i="1"/>
  <c r="Q7917" i="1" s="1"/>
  <c r="N7918" i="1"/>
  <c r="Q7918" i="1" s="1"/>
  <c r="N7919" i="1"/>
  <c r="Q7919" i="1" s="1"/>
  <c r="N7920" i="1"/>
  <c r="Q7920" i="1" s="1"/>
  <c r="N7921" i="1"/>
  <c r="Q7921" i="1" s="1"/>
  <c r="N7922" i="1"/>
  <c r="Q7922" i="1" s="1"/>
  <c r="N7923" i="1"/>
  <c r="Q7923" i="1" s="1"/>
  <c r="N7924" i="1"/>
  <c r="Q7924" i="1" s="1"/>
  <c r="N7925" i="1"/>
  <c r="Q7925" i="1" s="1"/>
  <c r="N7926" i="1"/>
  <c r="Q7926" i="1" s="1"/>
  <c r="N7927" i="1"/>
  <c r="Q7927" i="1" s="1"/>
  <c r="N7928" i="1"/>
  <c r="Q7928" i="1" s="1"/>
  <c r="N7929" i="1"/>
  <c r="Q7929" i="1" s="1"/>
  <c r="N7930" i="1"/>
  <c r="Q7930" i="1" s="1"/>
  <c r="N7931" i="1"/>
  <c r="Q7931" i="1" s="1"/>
  <c r="N7932" i="1"/>
  <c r="Q7932" i="1" s="1"/>
  <c r="N7933" i="1"/>
  <c r="Q7933" i="1" s="1"/>
  <c r="N7934" i="1"/>
  <c r="Q7934" i="1" s="1"/>
  <c r="N7935" i="1"/>
  <c r="Q7935" i="1" s="1"/>
  <c r="N7936" i="1"/>
  <c r="Q7936" i="1" s="1"/>
  <c r="N7937" i="1"/>
  <c r="Q7937" i="1" s="1"/>
  <c r="N7938" i="1"/>
  <c r="Q7938" i="1" s="1"/>
  <c r="N7939" i="1"/>
  <c r="Q7939" i="1" s="1"/>
  <c r="N7940" i="1"/>
  <c r="Q7940" i="1" s="1"/>
  <c r="N7941" i="1"/>
  <c r="Q7941" i="1" s="1"/>
  <c r="N7942" i="1"/>
  <c r="Q7942" i="1" s="1"/>
  <c r="N7943" i="1"/>
  <c r="Q7943" i="1" s="1"/>
  <c r="N7944" i="1"/>
  <c r="Q7944" i="1" s="1"/>
  <c r="N7945" i="1"/>
  <c r="Q7945" i="1" s="1"/>
  <c r="N7946" i="1"/>
  <c r="Q7946" i="1" s="1"/>
  <c r="N7947" i="1"/>
  <c r="Q7947" i="1" s="1"/>
  <c r="N7948" i="1"/>
  <c r="Q7948" i="1" s="1"/>
  <c r="N7949" i="1"/>
  <c r="Q7949" i="1" s="1"/>
  <c r="N7950" i="1"/>
  <c r="Q7950" i="1" s="1"/>
  <c r="N7951" i="1"/>
  <c r="Q7951" i="1" s="1"/>
  <c r="N7952" i="1"/>
  <c r="Q7952" i="1" s="1"/>
  <c r="N7953" i="1"/>
  <c r="Q7953" i="1" s="1"/>
  <c r="N7954" i="1"/>
  <c r="Q7954" i="1" s="1"/>
  <c r="N7955" i="1"/>
  <c r="Q7955" i="1" s="1"/>
  <c r="N7956" i="1"/>
  <c r="Q7956" i="1" s="1"/>
  <c r="N7957" i="1"/>
  <c r="Q7957" i="1" s="1"/>
  <c r="N7958" i="1"/>
  <c r="Q7958" i="1" s="1"/>
  <c r="N7959" i="1"/>
  <c r="Q7959" i="1" s="1"/>
  <c r="N7960" i="1"/>
  <c r="Q7960" i="1" s="1"/>
  <c r="N7961" i="1"/>
  <c r="Q7961" i="1" s="1"/>
  <c r="N7962" i="1"/>
  <c r="Q7962" i="1" s="1"/>
  <c r="N7963" i="1"/>
  <c r="Q7963" i="1" s="1"/>
  <c r="N7964" i="1"/>
  <c r="Q7964" i="1" s="1"/>
  <c r="N7965" i="1"/>
  <c r="Q7965" i="1" s="1"/>
  <c r="N7966" i="1"/>
  <c r="Q7966" i="1" s="1"/>
  <c r="N7967" i="1"/>
  <c r="Q7967" i="1" s="1"/>
  <c r="N7968" i="1"/>
  <c r="Q7968" i="1" s="1"/>
  <c r="N7969" i="1"/>
  <c r="Q7969" i="1" s="1"/>
  <c r="N7970" i="1"/>
  <c r="Q7970" i="1" s="1"/>
  <c r="N7971" i="1"/>
  <c r="Q7971" i="1" s="1"/>
  <c r="N7972" i="1"/>
  <c r="Q7972" i="1" s="1"/>
  <c r="N7973" i="1"/>
  <c r="Q7973" i="1" s="1"/>
  <c r="N7974" i="1"/>
  <c r="Q7974" i="1" s="1"/>
  <c r="N7975" i="1"/>
  <c r="Q7975" i="1" s="1"/>
  <c r="N7976" i="1"/>
  <c r="Q7976" i="1" s="1"/>
  <c r="N7977" i="1"/>
  <c r="Q7977" i="1" s="1"/>
  <c r="N7978" i="1"/>
  <c r="Q7978" i="1" s="1"/>
  <c r="N7979" i="1"/>
  <c r="Q7979" i="1" s="1"/>
  <c r="N7980" i="1"/>
  <c r="Q7980" i="1" s="1"/>
  <c r="N7981" i="1"/>
  <c r="Q7981" i="1" s="1"/>
  <c r="N7982" i="1"/>
  <c r="Q7982" i="1" s="1"/>
  <c r="N7983" i="1"/>
  <c r="Q7983" i="1" s="1"/>
  <c r="N7984" i="1"/>
  <c r="Q7984" i="1" s="1"/>
  <c r="N7985" i="1"/>
  <c r="Q7985" i="1" s="1"/>
  <c r="N7986" i="1"/>
  <c r="Q7986" i="1" s="1"/>
  <c r="N7987" i="1"/>
  <c r="Q7987" i="1" s="1"/>
  <c r="N7988" i="1"/>
  <c r="Q7988" i="1" s="1"/>
  <c r="N7989" i="1"/>
  <c r="Q7989" i="1" s="1"/>
  <c r="N7990" i="1"/>
  <c r="Q7990" i="1" s="1"/>
  <c r="N7991" i="1"/>
  <c r="Q7991" i="1" s="1"/>
  <c r="N7992" i="1"/>
  <c r="Q7992" i="1" s="1"/>
  <c r="N7993" i="1"/>
  <c r="Q7993" i="1" s="1"/>
  <c r="N7994" i="1"/>
  <c r="Q7994" i="1" s="1"/>
  <c r="N7995" i="1"/>
  <c r="Q7995" i="1" s="1"/>
  <c r="N7996" i="1"/>
  <c r="Q7996" i="1" s="1"/>
  <c r="N7997" i="1"/>
  <c r="Q7997" i="1" s="1"/>
  <c r="N7998" i="1"/>
  <c r="Q7998" i="1" s="1"/>
  <c r="N7999" i="1"/>
  <c r="Q7999" i="1" s="1"/>
  <c r="N8000" i="1"/>
  <c r="Q8000" i="1" s="1"/>
  <c r="N8001" i="1"/>
  <c r="Q8001" i="1" s="1"/>
  <c r="N8002" i="1"/>
  <c r="Q8002" i="1" s="1"/>
  <c r="N8003" i="1"/>
  <c r="Q8003" i="1" s="1"/>
  <c r="N8004" i="1"/>
  <c r="Q8004" i="1" s="1"/>
  <c r="N8005" i="1"/>
  <c r="Q8005" i="1" s="1"/>
  <c r="N8006" i="1"/>
  <c r="Q8006" i="1" s="1"/>
  <c r="N8007" i="1"/>
  <c r="Q8007" i="1" s="1"/>
  <c r="N8008" i="1"/>
  <c r="Q8008" i="1" s="1"/>
  <c r="N8009" i="1"/>
  <c r="Q8009" i="1" s="1"/>
  <c r="N8010" i="1"/>
  <c r="Q8010" i="1" s="1"/>
  <c r="N8011" i="1"/>
  <c r="Q8011" i="1" s="1"/>
  <c r="N8012" i="1"/>
  <c r="Q8012" i="1" s="1"/>
  <c r="N8013" i="1"/>
  <c r="Q8013" i="1" s="1"/>
  <c r="N8014" i="1"/>
  <c r="Q8014" i="1" s="1"/>
  <c r="N8015" i="1"/>
  <c r="Q8015" i="1" s="1"/>
  <c r="N8016" i="1"/>
  <c r="Q8016" i="1" s="1"/>
  <c r="N8017" i="1"/>
  <c r="Q8017" i="1" s="1"/>
  <c r="N8018" i="1"/>
  <c r="Q8018" i="1" s="1"/>
  <c r="N8019" i="1"/>
  <c r="Q8019" i="1" s="1"/>
  <c r="N8020" i="1"/>
  <c r="Q8020" i="1" s="1"/>
  <c r="N8021" i="1"/>
  <c r="Q8021" i="1" s="1"/>
  <c r="N8022" i="1"/>
  <c r="Q8022" i="1" s="1"/>
  <c r="N8023" i="1"/>
  <c r="Q8023" i="1" s="1"/>
  <c r="N8024" i="1"/>
  <c r="Q8024" i="1" s="1"/>
  <c r="N8025" i="1"/>
  <c r="Q8025" i="1" s="1"/>
  <c r="N8026" i="1"/>
  <c r="Q8026" i="1" s="1"/>
  <c r="N8027" i="1"/>
  <c r="Q8027" i="1" s="1"/>
  <c r="N8028" i="1"/>
  <c r="Q8028" i="1" s="1"/>
  <c r="N8029" i="1"/>
  <c r="Q8029" i="1" s="1"/>
  <c r="N8030" i="1"/>
  <c r="Q8030" i="1" s="1"/>
  <c r="N8031" i="1"/>
  <c r="Q8031" i="1" s="1"/>
  <c r="N8032" i="1"/>
  <c r="Q8032" i="1" s="1"/>
  <c r="N8033" i="1"/>
  <c r="Q8033" i="1" s="1"/>
  <c r="N8034" i="1"/>
  <c r="Q8034" i="1" s="1"/>
  <c r="N8035" i="1"/>
  <c r="Q8035" i="1" s="1"/>
  <c r="N8036" i="1"/>
  <c r="Q8036" i="1" s="1"/>
  <c r="N8037" i="1"/>
  <c r="Q8037" i="1" s="1"/>
  <c r="N8038" i="1"/>
  <c r="Q8038" i="1" s="1"/>
  <c r="N8039" i="1"/>
  <c r="Q8039" i="1" s="1"/>
  <c r="N8040" i="1"/>
  <c r="Q8040" i="1" s="1"/>
  <c r="N8041" i="1"/>
  <c r="Q8041" i="1" s="1"/>
  <c r="N8042" i="1"/>
  <c r="Q8042" i="1" s="1"/>
  <c r="N8043" i="1"/>
  <c r="Q8043" i="1" s="1"/>
  <c r="N8044" i="1"/>
  <c r="Q8044" i="1" s="1"/>
  <c r="N8045" i="1"/>
  <c r="Q8045" i="1" s="1"/>
  <c r="N8046" i="1"/>
  <c r="Q8046" i="1" s="1"/>
  <c r="N8047" i="1"/>
  <c r="Q8047" i="1" s="1"/>
  <c r="N8048" i="1"/>
  <c r="Q8048" i="1" s="1"/>
  <c r="N8049" i="1"/>
  <c r="Q8049" i="1" s="1"/>
  <c r="N8050" i="1"/>
  <c r="Q8050" i="1" s="1"/>
  <c r="N8051" i="1"/>
  <c r="Q8051" i="1" s="1"/>
  <c r="N8052" i="1"/>
  <c r="Q8052" i="1" s="1"/>
  <c r="N8053" i="1"/>
  <c r="Q8053" i="1" s="1"/>
  <c r="N8054" i="1"/>
  <c r="Q8054" i="1" s="1"/>
  <c r="N8055" i="1"/>
  <c r="Q8055" i="1" s="1"/>
  <c r="N8056" i="1"/>
  <c r="Q8056" i="1" s="1"/>
  <c r="N8057" i="1"/>
  <c r="Q8057" i="1" s="1"/>
  <c r="N8058" i="1"/>
  <c r="Q8058" i="1" s="1"/>
  <c r="N8059" i="1"/>
  <c r="Q8059" i="1" s="1"/>
  <c r="N8060" i="1"/>
  <c r="Q8060" i="1" s="1"/>
  <c r="N8061" i="1"/>
  <c r="Q8061" i="1" s="1"/>
  <c r="N8062" i="1"/>
  <c r="Q8062" i="1" s="1"/>
  <c r="N8063" i="1"/>
  <c r="Q8063" i="1" s="1"/>
  <c r="N8064" i="1"/>
  <c r="Q8064" i="1" s="1"/>
  <c r="N8065" i="1"/>
  <c r="Q8065" i="1" s="1"/>
  <c r="N8066" i="1"/>
  <c r="Q8066" i="1" s="1"/>
  <c r="N8067" i="1"/>
  <c r="Q8067" i="1" s="1"/>
  <c r="N8068" i="1"/>
  <c r="Q8068" i="1" s="1"/>
  <c r="N8069" i="1"/>
  <c r="Q8069" i="1" s="1"/>
  <c r="N8070" i="1"/>
  <c r="Q8070" i="1" s="1"/>
  <c r="N8071" i="1"/>
  <c r="Q8071" i="1" s="1"/>
  <c r="N8072" i="1"/>
  <c r="Q8072" i="1" s="1"/>
  <c r="N8073" i="1"/>
  <c r="Q8073" i="1" s="1"/>
  <c r="N8074" i="1"/>
  <c r="Q8074" i="1" s="1"/>
  <c r="N8075" i="1"/>
  <c r="Q8075" i="1" s="1"/>
  <c r="N8076" i="1"/>
  <c r="Q8076" i="1" s="1"/>
  <c r="N8077" i="1"/>
  <c r="Q8077" i="1" s="1"/>
  <c r="N8078" i="1"/>
  <c r="Q8078" i="1" s="1"/>
  <c r="N8079" i="1"/>
  <c r="Q8079" i="1" s="1"/>
  <c r="N8080" i="1"/>
  <c r="Q8080" i="1" s="1"/>
  <c r="N8081" i="1"/>
  <c r="Q8081" i="1" s="1"/>
  <c r="N8082" i="1"/>
  <c r="Q8082" i="1" s="1"/>
  <c r="N8083" i="1"/>
  <c r="Q8083" i="1" s="1"/>
  <c r="N8084" i="1"/>
  <c r="Q8084" i="1" s="1"/>
  <c r="N8085" i="1"/>
  <c r="Q8085" i="1" s="1"/>
  <c r="N8086" i="1"/>
  <c r="Q8086" i="1" s="1"/>
  <c r="N8087" i="1"/>
  <c r="Q8087" i="1" s="1"/>
  <c r="N8088" i="1"/>
  <c r="Q8088" i="1" s="1"/>
  <c r="N8089" i="1"/>
  <c r="Q8089" i="1" s="1"/>
  <c r="N8090" i="1"/>
  <c r="Q8090" i="1" s="1"/>
  <c r="N8091" i="1"/>
  <c r="Q8091" i="1" s="1"/>
  <c r="N8092" i="1"/>
  <c r="Q8092" i="1" s="1"/>
  <c r="N8093" i="1"/>
  <c r="Q8093" i="1" s="1"/>
  <c r="N8094" i="1"/>
  <c r="Q8094" i="1" s="1"/>
  <c r="N8095" i="1"/>
  <c r="Q8095" i="1" s="1"/>
  <c r="N8096" i="1"/>
  <c r="Q8096" i="1" s="1"/>
  <c r="N8097" i="1"/>
  <c r="Q8097" i="1" s="1"/>
  <c r="N8098" i="1"/>
  <c r="Q8098" i="1" s="1"/>
  <c r="N8099" i="1"/>
  <c r="Q8099" i="1" s="1"/>
  <c r="N8100" i="1"/>
  <c r="Q8100" i="1" s="1"/>
  <c r="N8101" i="1"/>
  <c r="Q8101" i="1" s="1"/>
  <c r="N8102" i="1"/>
  <c r="Q8102" i="1" s="1"/>
  <c r="N8103" i="1"/>
  <c r="Q8103" i="1" s="1"/>
  <c r="N8104" i="1"/>
  <c r="Q8104" i="1" s="1"/>
  <c r="N8105" i="1"/>
  <c r="Q8105" i="1" s="1"/>
  <c r="N8106" i="1"/>
  <c r="Q8106" i="1" s="1"/>
  <c r="N8107" i="1"/>
  <c r="Q8107" i="1" s="1"/>
  <c r="N8108" i="1"/>
  <c r="Q8108" i="1" s="1"/>
  <c r="N8109" i="1"/>
  <c r="Q8109" i="1" s="1"/>
  <c r="N8110" i="1"/>
  <c r="Q8110" i="1" s="1"/>
  <c r="N8111" i="1"/>
  <c r="Q8111" i="1" s="1"/>
  <c r="N8112" i="1"/>
  <c r="Q8112" i="1" s="1"/>
  <c r="N8113" i="1"/>
  <c r="Q8113" i="1" s="1"/>
  <c r="N8114" i="1"/>
  <c r="Q8114" i="1" s="1"/>
  <c r="N8115" i="1"/>
  <c r="Q8115" i="1" s="1"/>
  <c r="N8116" i="1"/>
  <c r="Q8116" i="1" s="1"/>
  <c r="N8117" i="1"/>
  <c r="Q8117" i="1" s="1"/>
  <c r="N8118" i="1"/>
  <c r="Q8118" i="1" s="1"/>
  <c r="N8119" i="1"/>
  <c r="Q8119" i="1" s="1"/>
  <c r="N8120" i="1"/>
  <c r="Q8120" i="1" s="1"/>
  <c r="N8121" i="1"/>
  <c r="Q8121" i="1" s="1"/>
  <c r="N8122" i="1"/>
  <c r="Q8122" i="1" s="1"/>
  <c r="N8123" i="1"/>
  <c r="Q8123" i="1" s="1"/>
  <c r="N8124" i="1"/>
  <c r="Q8124" i="1" s="1"/>
  <c r="N8125" i="1"/>
  <c r="Q8125" i="1" s="1"/>
  <c r="N8126" i="1"/>
  <c r="Q8126" i="1" s="1"/>
  <c r="N8127" i="1"/>
  <c r="Q8127" i="1" s="1"/>
  <c r="N8128" i="1"/>
  <c r="Q8128" i="1" s="1"/>
  <c r="N8129" i="1"/>
  <c r="Q8129" i="1" s="1"/>
  <c r="N8130" i="1"/>
  <c r="Q8130" i="1" s="1"/>
  <c r="N8131" i="1"/>
  <c r="Q8131" i="1" s="1"/>
  <c r="N8132" i="1"/>
  <c r="Q8132" i="1" s="1"/>
  <c r="N8133" i="1"/>
  <c r="Q8133" i="1" s="1"/>
  <c r="N8134" i="1"/>
  <c r="Q8134" i="1" s="1"/>
  <c r="N8135" i="1"/>
  <c r="Q8135" i="1" s="1"/>
  <c r="N8136" i="1"/>
  <c r="Q8136" i="1" s="1"/>
  <c r="N8137" i="1"/>
  <c r="Q8137" i="1" s="1"/>
  <c r="N8138" i="1"/>
  <c r="Q8138" i="1" s="1"/>
  <c r="N8139" i="1"/>
  <c r="Q8139" i="1" s="1"/>
  <c r="N8140" i="1"/>
  <c r="Q8140" i="1" s="1"/>
  <c r="N8141" i="1"/>
  <c r="Q8141" i="1" s="1"/>
  <c r="N8142" i="1"/>
  <c r="Q8142" i="1" s="1"/>
  <c r="N8143" i="1"/>
  <c r="Q8143" i="1" s="1"/>
  <c r="N8144" i="1"/>
  <c r="Q8144" i="1" s="1"/>
  <c r="N8145" i="1"/>
  <c r="Q8145" i="1" s="1"/>
  <c r="N8146" i="1"/>
  <c r="Q8146" i="1" s="1"/>
  <c r="N8147" i="1"/>
  <c r="Q8147" i="1" s="1"/>
  <c r="N8148" i="1"/>
  <c r="Q8148" i="1" s="1"/>
  <c r="N8149" i="1"/>
  <c r="Q8149" i="1" s="1"/>
  <c r="N8150" i="1"/>
  <c r="Q8150" i="1" s="1"/>
  <c r="N8151" i="1"/>
  <c r="Q8151" i="1" s="1"/>
  <c r="N8152" i="1"/>
  <c r="Q8152" i="1" s="1"/>
  <c r="N8153" i="1"/>
  <c r="Q8153" i="1" s="1"/>
  <c r="N8154" i="1"/>
  <c r="Q8154" i="1" s="1"/>
  <c r="N8155" i="1"/>
  <c r="Q8155" i="1" s="1"/>
  <c r="N8156" i="1"/>
  <c r="Q8156" i="1" s="1"/>
  <c r="N8157" i="1"/>
  <c r="Q8157" i="1" s="1"/>
  <c r="N8158" i="1"/>
  <c r="Q8158" i="1" s="1"/>
  <c r="N8159" i="1"/>
  <c r="Q8159" i="1" s="1"/>
  <c r="N8160" i="1"/>
  <c r="Q8160" i="1" s="1"/>
  <c r="N8161" i="1"/>
  <c r="Q8161" i="1" s="1"/>
  <c r="N8162" i="1"/>
  <c r="Q8162" i="1" s="1"/>
  <c r="N8163" i="1"/>
  <c r="Q8163" i="1" s="1"/>
  <c r="N8164" i="1"/>
  <c r="Q8164" i="1" s="1"/>
  <c r="N8165" i="1"/>
  <c r="Q8165" i="1" s="1"/>
  <c r="N8166" i="1"/>
  <c r="Q8166" i="1" s="1"/>
  <c r="N8167" i="1"/>
  <c r="Q8167" i="1" s="1"/>
  <c r="N8168" i="1"/>
  <c r="Q8168" i="1" s="1"/>
  <c r="N8169" i="1"/>
  <c r="Q8169" i="1" s="1"/>
  <c r="N8170" i="1"/>
  <c r="Q8170" i="1" s="1"/>
  <c r="N8171" i="1"/>
  <c r="Q8171" i="1" s="1"/>
  <c r="N8172" i="1"/>
  <c r="Q8172" i="1" s="1"/>
  <c r="N8173" i="1"/>
  <c r="Q8173" i="1" s="1"/>
  <c r="N8174" i="1"/>
  <c r="Q8174" i="1" s="1"/>
  <c r="N8175" i="1"/>
  <c r="Q8175" i="1" s="1"/>
  <c r="N8176" i="1"/>
  <c r="Q8176" i="1" s="1"/>
  <c r="N8177" i="1"/>
  <c r="Q8177" i="1" s="1"/>
  <c r="N8178" i="1"/>
  <c r="Q8178" i="1" s="1"/>
  <c r="N8179" i="1"/>
  <c r="Q8179" i="1" s="1"/>
  <c r="N8180" i="1"/>
  <c r="Q8180" i="1" s="1"/>
  <c r="N8181" i="1"/>
  <c r="Q8181" i="1" s="1"/>
  <c r="N8182" i="1"/>
  <c r="Q8182" i="1" s="1"/>
  <c r="N8183" i="1"/>
  <c r="Q8183" i="1" s="1"/>
  <c r="N8184" i="1"/>
  <c r="Q8184" i="1" s="1"/>
  <c r="N8185" i="1"/>
  <c r="Q8185" i="1" s="1"/>
  <c r="N8186" i="1"/>
  <c r="Q8186" i="1" s="1"/>
  <c r="N8187" i="1"/>
  <c r="Q8187" i="1" s="1"/>
  <c r="N8188" i="1"/>
  <c r="Q8188" i="1" s="1"/>
  <c r="N8189" i="1"/>
  <c r="Q8189" i="1" s="1"/>
  <c r="N8190" i="1"/>
  <c r="Q8190" i="1" s="1"/>
  <c r="N8191" i="1"/>
  <c r="Q8191" i="1" s="1"/>
  <c r="N8192" i="1"/>
  <c r="Q8192" i="1" s="1"/>
  <c r="N8193" i="1"/>
  <c r="Q8193" i="1" s="1"/>
  <c r="N8194" i="1"/>
  <c r="Q8194" i="1" s="1"/>
  <c r="N8195" i="1"/>
  <c r="Q8195" i="1" s="1"/>
  <c r="N8196" i="1"/>
  <c r="Q8196" i="1" s="1"/>
  <c r="N8197" i="1"/>
  <c r="Q8197" i="1" s="1"/>
  <c r="N8198" i="1"/>
  <c r="Q8198" i="1" s="1"/>
  <c r="N8199" i="1"/>
  <c r="Q8199" i="1" s="1"/>
  <c r="N8200" i="1"/>
  <c r="Q8200" i="1" s="1"/>
  <c r="N8201" i="1"/>
  <c r="Q8201" i="1" s="1"/>
  <c r="N8202" i="1"/>
  <c r="Q8202" i="1" s="1"/>
  <c r="N8203" i="1"/>
  <c r="Q8203" i="1" s="1"/>
  <c r="N8204" i="1"/>
  <c r="Q8204" i="1" s="1"/>
  <c r="N8205" i="1"/>
  <c r="Q8205" i="1" s="1"/>
  <c r="N8206" i="1"/>
  <c r="Q8206" i="1" s="1"/>
  <c r="N8207" i="1"/>
  <c r="Q8207" i="1" s="1"/>
  <c r="N8208" i="1"/>
  <c r="Q8208" i="1" s="1"/>
  <c r="N8209" i="1"/>
  <c r="Q8209" i="1" s="1"/>
  <c r="N8210" i="1"/>
  <c r="Q8210" i="1" s="1"/>
  <c r="N8211" i="1"/>
  <c r="Q8211" i="1" s="1"/>
  <c r="N8212" i="1"/>
  <c r="Q8212" i="1" s="1"/>
  <c r="N8213" i="1"/>
  <c r="Q8213" i="1" s="1"/>
  <c r="N8214" i="1"/>
  <c r="Q8214" i="1" s="1"/>
  <c r="N8215" i="1"/>
  <c r="Q8215" i="1" s="1"/>
  <c r="N8216" i="1"/>
  <c r="Q8216" i="1" s="1"/>
  <c r="N8217" i="1"/>
  <c r="Q8217" i="1" s="1"/>
  <c r="N8218" i="1"/>
  <c r="Q8218" i="1" s="1"/>
  <c r="N8219" i="1"/>
  <c r="Q8219" i="1" s="1"/>
  <c r="N8220" i="1"/>
  <c r="Q8220" i="1" s="1"/>
  <c r="N8221" i="1"/>
  <c r="Q8221" i="1" s="1"/>
  <c r="N8222" i="1"/>
  <c r="Q8222" i="1" s="1"/>
  <c r="N8223" i="1"/>
  <c r="Q8223" i="1" s="1"/>
  <c r="N8224" i="1"/>
  <c r="Q8224" i="1" s="1"/>
  <c r="N8225" i="1"/>
  <c r="Q8225" i="1" s="1"/>
  <c r="N8226" i="1"/>
  <c r="Q8226" i="1" s="1"/>
  <c r="N8227" i="1"/>
  <c r="Q8227" i="1" s="1"/>
  <c r="N8228" i="1"/>
  <c r="Q8228" i="1" s="1"/>
  <c r="N8229" i="1"/>
  <c r="Q8229" i="1" s="1"/>
  <c r="N8230" i="1"/>
  <c r="Q8230" i="1" s="1"/>
  <c r="N8231" i="1"/>
  <c r="Q8231" i="1" s="1"/>
  <c r="N8232" i="1"/>
  <c r="Q8232" i="1" s="1"/>
  <c r="N8233" i="1"/>
  <c r="Q8233" i="1" s="1"/>
  <c r="N8234" i="1"/>
  <c r="Q8234" i="1" s="1"/>
  <c r="N8235" i="1"/>
  <c r="Q8235" i="1" s="1"/>
  <c r="N8236" i="1"/>
  <c r="Q8236" i="1" s="1"/>
  <c r="N8237" i="1"/>
  <c r="Q8237" i="1" s="1"/>
  <c r="N8238" i="1"/>
  <c r="Q8238" i="1" s="1"/>
  <c r="N8239" i="1"/>
  <c r="Q8239" i="1" s="1"/>
  <c r="N8240" i="1"/>
  <c r="Q8240" i="1" s="1"/>
  <c r="N8241" i="1"/>
  <c r="Q8241" i="1" s="1"/>
  <c r="N8242" i="1"/>
  <c r="Q8242" i="1" s="1"/>
  <c r="N8243" i="1"/>
  <c r="Q8243" i="1" s="1"/>
  <c r="N8244" i="1"/>
  <c r="Q8244" i="1" s="1"/>
  <c r="N8245" i="1"/>
  <c r="Q8245" i="1" s="1"/>
  <c r="N8246" i="1"/>
  <c r="Q8246" i="1" s="1"/>
  <c r="N8247" i="1"/>
  <c r="Q8247" i="1" s="1"/>
  <c r="N8248" i="1"/>
  <c r="Q8248" i="1" s="1"/>
  <c r="N8249" i="1"/>
  <c r="Q8249" i="1" s="1"/>
  <c r="N8250" i="1"/>
  <c r="Q8250" i="1" s="1"/>
  <c r="N8251" i="1"/>
  <c r="Q8251" i="1" s="1"/>
  <c r="N8252" i="1"/>
  <c r="Q8252" i="1" s="1"/>
  <c r="N8253" i="1"/>
  <c r="Q8253" i="1" s="1"/>
  <c r="N8254" i="1"/>
  <c r="Q8254" i="1" s="1"/>
  <c r="N8255" i="1"/>
  <c r="Q8255" i="1" s="1"/>
  <c r="N8256" i="1"/>
  <c r="Q8256" i="1" s="1"/>
  <c r="N8257" i="1"/>
  <c r="Q8257" i="1" s="1"/>
  <c r="N8258" i="1"/>
  <c r="Q8258" i="1" s="1"/>
  <c r="N8259" i="1"/>
  <c r="Q8259" i="1" s="1"/>
  <c r="N8260" i="1"/>
  <c r="Q8260" i="1" s="1"/>
  <c r="N8261" i="1"/>
  <c r="Q8261" i="1" s="1"/>
  <c r="N8262" i="1"/>
  <c r="Q8262" i="1" s="1"/>
  <c r="N8263" i="1"/>
  <c r="Q8263" i="1" s="1"/>
  <c r="N8264" i="1"/>
  <c r="Q8264" i="1" s="1"/>
  <c r="N8265" i="1"/>
  <c r="Q8265" i="1" s="1"/>
  <c r="N8266" i="1"/>
  <c r="Q8266" i="1" s="1"/>
  <c r="N8267" i="1"/>
  <c r="Q8267" i="1" s="1"/>
  <c r="N8268" i="1"/>
  <c r="Q8268" i="1" s="1"/>
  <c r="N8269" i="1"/>
  <c r="Q8269" i="1" s="1"/>
  <c r="N8270" i="1"/>
  <c r="Q8270" i="1" s="1"/>
  <c r="N8271" i="1"/>
  <c r="Q8271" i="1" s="1"/>
  <c r="N8272" i="1"/>
  <c r="Q8272" i="1" s="1"/>
  <c r="N8273" i="1"/>
  <c r="Q8273" i="1" s="1"/>
  <c r="N8274" i="1"/>
  <c r="Q8274" i="1" s="1"/>
  <c r="N8275" i="1"/>
  <c r="Q8275" i="1" s="1"/>
  <c r="N8276" i="1"/>
  <c r="Q8276" i="1" s="1"/>
  <c r="N8277" i="1"/>
  <c r="Q8277" i="1" s="1"/>
  <c r="N8278" i="1"/>
  <c r="Q8278" i="1" s="1"/>
  <c r="N8279" i="1"/>
  <c r="Q8279" i="1" s="1"/>
  <c r="N8280" i="1"/>
  <c r="Q8280" i="1" s="1"/>
  <c r="N8281" i="1"/>
  <c r="Q8281" i="1" s="1"/>
  <c r="N8282" i="1"/>
  <c r="Q8282" i="1" s="1"/>
  <c r="N8283" i="1"/>
  <c r="Q8283" i="1" s="1"/>
  <c r="N8284" i="1"/>
  <c r="Q8284" i="1" s="1"/>
  <c r="N8285" i="1"/>
  <c r="Q8285" i="1" s="1"/>
  <c r="N8286" i="1"/>
  <c r="Q8286" i="1" s="1"/>
  <c r="N8287" i="1"/>
  <c r="Q8287" i="1" s="1"/>
  <c r="N8288" i="1"/>
  <c r="Q8288" i="1" s="1"/>
  <c r="N8289" i="1"/>
  <c r="Q8289" i="1" s="1"/>
  <c r="N8290" i="1"/>
  <c r="Q8290" i="1" s="1"/>
  <c r="N8291" i="1"/>
  <c r="Q8291" i="1" s="1"/>
  <c r="N8292" i="1"/>
  <c r="Q8292" i="1" s="1"/>
  <c r="N8293" i="1"/>
  <c r="Q8293" i="1" s="1"/>
  <c r="N8294" i="1"/>
  <c r="Q8294" i="1" s="1"/>
  <c r="N8295" i="1"/>
  <c r="Q8295" i="1" s="1"/>
  <c r="N8296" i="1"/>
  <c r="Q8296" i="1" s="1"/>
  <c r="N8297" i="1"/>
  <c r="Q8297" i="1" s="1"/>
  <c r="N8298" i="1"/>
  <c r="Q8298" i="1" s="1"/>
  <c r="N8299" i="1"/>
  <c r="Q8299" i="1" s="1"/>
  <c r="N8300" i="1"/>
  <c r="Q8300" i="1" s="1"/>
  <c r="N8301" i="1"/>
  <c r="Q8301" i="1" s="1"/>
  <c r="N8302" i="1"/>
  <c r="Q8302" i="1" s="1"/>
  <c r="N8303" i="1"/>
  <c r="Q8303" i="1" s="1"/>
  <c r="N8304" i="1"/>
  <c r="Q8304" i="1" s="1"/>
  <c r="N8305" i="1"/>
  <c r="Q8305" i="1" s="1"/>
  <c r="N8306" i="1"/>
  <c r="Q8306" i="1" s="1"/>
  <c r="N8307" i="1"/>
  <c r="Q8307" i="1" s="1"/>
  <c r="N8308" i="1"/>
  <c r="Q8308" i="1" s="1"/>
  <c r="N8309" i="1"/>
  <c r="Q8309" i="1" s="1"/>
  <c r="N8310" i="1"/>
  <c r="Q8310" i="1" s="1"/>
  <c r="N8311" i="1"/>
  <c r="Q8311" i="1" s="1"/>
  <c r="N8312" i="1"/>
  <c r="Q8312" i="1" s="1"/>
  <c r="N8313" i="1"/>
  <c r="Q8313" i="1" s="1"/>
  <c r="N8314" i="1"/>
  <c r="Q8314" i="1" s="1"/>
  <c r="N8315" i="1"/>
  <c r="Q8315" i="1" s="1"/>
  <c r="N8316" i="1"/>
  <c r="Q8316" i="1" s="1"/>
  <c r="N8317" i="1"/>
  <c r="Q8317" i="1" s="1"/>
  <c r="N8318" i="1"/>
  <c r="Q8318" i="1" s="1"/>
  <c r="N8319" i="1"/>
  <c r="Q8319" i="1" s="1"/>
  <c r="N8320" i="1"/>
  <c r="Q8320" i="1" s="1"/>
  <c r="N8321" i="1"/>
  <c r="Q8321" i="1" s="1"/>
  <c r="N8322" i="1"/>
  <c r="Q8322" i="1" s="1"/>
  <c r="N8323" i="1"/>
  <c r="Q8323" i="1" s="1"/>
  <c r="N8324" i="1"/>
  <c r="Q8324" i="1" s="1"/>
  <c r="N8325" i="1"/>
  <c r="Q8325" i="1" s="1"/>
  <c r="N8326" i="1"/>
  <c r="Q8326" i="1" s="1"/>
  <c r="N8327" i="1"/>
  <c r="Q8327" i="1" s="1"/>
  <c r="N8328" i="1"/>
  <c r="Q8328" i="1" s="1"/>
  <c r="N8329" i="1"/>
  <c r="Q8329" i="1" s="1"/>
  <c r="N8330" i="1"/>
  <c r="Q8330" i="1" s="1"/>
  <c r="N8331" i="1"/>
  <c r="Q8331" i="1" s="1"/>
  <c r="N8332" i="1"/>
  <c r="Q8332" i="1" s="1"/>
  <c r="N8333" i="1"/>
  <c r="Q8333" i="1" s="1"/>
  <c r="N8334" i="1"/>
  <c r="Q8334" i="1" s="1"/>
  <c r="N8335" i="1"/>
  <c r="Q8335" i="1" s="1"/>
  <c r="N8336" i="1"/>
  <c r="Q8336" i="1" s="1"/>
  <c r="N8337" i="1"/>
  <c r="Q8337" i="1" s="1"/>
  <c r="N8338" i="1"/>
  <c r="Q8338" i="1" s="1"/>
  <c r="N8339" i="1"/>
  <c r="Q8339" i="1" s="1"/>
  <c r="N8340" i="1"/>
  <c r="Q8340" i="1" s="1"/>
  <c r="N8341" i="1"/>
  <c r="Q8341" i="1" s="1"/>
  <c r="N8342" i="1"/>
  <c r="Q8342" i="1" s="1"/>
  <c r="N8343" i="1"/>
  <c r="Q8343" i="1" s="1"/>
  <c r="N8344" i="1"/>
  <c r="Q8344" i="1" s="1"/>
  <c r="N8345" i="1"/>
  <c r="Q8345" i="1" s="1"/>
  <c r="N8346" i="1"/>
  <c r="Q8346" i="1" s="1"/>
  <c r="N8347" i="1"/>
  <c r="Q8347" i="1" s="1"/>
  <c r="N8348" i="1"/>
  <c r="Q8348" i="1" s="1"/>
  <c r="N8349" i="1"/>
  <c r="Q8349" i="1" s="1"/>
  <c r="N8350" i="1"/>
  <c r="Q8350" i="1" s="1"/>
  <c r="N8351" i="1"/>
  <c r="Q8351" i="1" s="1"/>
  <c r="N8352" i="1"/>
  <c r="Q8352" i="1" s="1"/>
  <c r="N8353" i="1"/>
  <c r="Q8353" i="1" s="1"/>
  <c r="N8354" i="1"/>
  <c r="Q8354" i="1" s="1"/>
  <c r="N8355" i="1"/>
  <c r="Q8355" i="1" s="1"/>
  <c r="N8356" i="1"/>
  <c r="Q8356" i="1" s="1"/>
  <c r="N8357" i="1"/>
  <c r="Q8357" i="1" s="1"/>
  <c r="N8358" i="1"/>
  <c r="Q8358" i="1" s="1"/>
  <c r="N8359" i="1"/>
  <c r="Q8359" i="1" s="1"/>
  <c r="N8360" i="1"/>
  <c r="Q8360" i="1" s="1"/>
  <c r="N8361" i="1"/>
  <c r="Q8361" i="1" s="1"/>
  <c r="N8362" i="1"/>
  <c r="Q8362" i="1" s="1"/>
  <c r="N8363" i="1"/>
  <c r="Q8363" i="1" s="1"/>
  <c r="N8364" i="1"/>
  <c r="Q8364" i="1" s="1"/>
  <c r="N8365" i="1"/>
  <c r="Q8365" i="1" s="1"/>
  <c r="N8366" i="1"/>
  <c r="Q8366" i="1" s="1"/>
  <c r="N8367" i="1"/>
  <c r="Q8367" i="1" s="1"/>
  <c r="N8368" i="1"/>
  <c r="Q8368" i="1" s="1"/>
  <c r="N8369" i="1"/>
  <c r="Q8369" i="1" s="1"/>
  <c r="N8370" i="1"/>
  <c r="Q8370" i="1" s="1"/>
  <c r="N8371" i="1"/>
  <c r="Q8371" i="1" s="1"/>
  <c r="N8372" i="1"/>
  <c r="Q8372" i="1" s="1"/>
  <c r="N8373" i="1"/>
  <c r="Q8373" i="1" s="1"/>
  <c r="N8374" i="1"/>
  <c r="Q8374" i="1" s="1"/>
  <c r="N8375" i="1"/>
  <c r="Q8375" i="1" s="1"/>
  <c r="N8376" i="1"/>
  <c r="Q8376" i="1" s="1"/>
  <c r="N8377" i="1"/>
  <c r="Q8377" i="1" s="1"/>
  <c r="N8378" i="1"/>
  <c r="Q8378" i="1" s="1"/>
  <c r="N8379" i="1"/>
  <c r="Q8379" i="1" s="1"/>
  <c r="N8380" i="1"/>
  <c r="Q8380" i="1" s="1"/>
  <c r="N8381" i="1"/>
  <c r="Q8381" i="1" s="1"/>
  <c r="N8382" i="1"/>
  <c r="Q8382" i="1" s="1"/>
  <c r="N8383" i="1"/>
  <c r="Q8383" i="1" s="1"/>
  <c r="N8384" i="1"/>
  <c r="Q8384" i="1" s="1"/>
  <c r="N8385" i="1"/>
  <c r="Q8385" i="1" s="1"/>
  <c r="N8386" i="1"/>
  <c r="Q8386" i="1" s="1"/>
  <c r="N8387" i="1"/>
  <c r="Q8387" i="1" s="1"/>
  <c r="N8388" i="1"/>
  <c r="Q8388" i="1" s="1"/>
  <c r="N8389" i="1"/>
  <c r="Q8389" i="1" s="1"/>
  <c r="N8390" i="1"/>
  <c r="Q8390" i="1" s="1"/>
  <c r="N8391" i="1"/>
  <c r="Q8391" i="1" s="1"/>
  <c r="N8392" i="1"/>
  <c r="Q8392" i="1" s="1"/>
  <c r="N8393" i="1"/>
  <c r="Q8393" i="1" s="1"/>
  <c r="N8394" i="1"/>
  <c r="Q8394" i="1" s="1"/>
  <c r="N8395" i="1"/>
  <c r="Q8395" i="1" s="1"/>
  <c r="N8396" i="1"/>
  <c r="Q8396" i="1" s="1"/>
  <c r="N8397" i="1"/>
  <c r="Q8397" i="1" s="1"/>
  <c r="N8398" i="1"/>
  <c r="Q8398" i="1" s="1"/>
  <c r="N8399" i="1"/>
  <c r="Q8399" i="1" s="1"/>
  <c r="N8400" i="1"/>
  <c r="Q8400" i="1" s="1"/>
  <c r="N8401" i="1"/>
  <c r="Q8401" i="1" s="1"/>
  <c r="N8402" i="1"/>
  <c r="Q8402" i="1" s="1"/>
  <c r="N8403" i="1"/>
  <c r="Q8403" i="1" s="1"/>
  <c r="N8404" i="1"/>
  <c r="Q8404" i="1" s="1"/>
  <c r="N8405" i="1"/>
  <c r="Q8405" i="1" s="1"/>
  <c r="N8406" i="1"/>
  <c r="Q8406" i="1" s="1"/>
  <c r="N8407" i="1"/>
  <c r="Q8407" i="1" s="1"/>
  <c r="N8408" i="1"/>
  <c r="Q8408" i="1" s="1"/>
  <c r="N8409" i="1"/>
  <c r="Q8409" i="1" s="1"/>
  <c r="N8410" i="1"/>
  <c r="Q8410" i="1" s="1"/>
  <c r="N8411" i="1"/>
  <c r="Q8411" i="1" s="1"/>
  <c r="N8412" i="1"/>
  <c r="Q8412" i="1" s="1"/>
  <c r="N8413" i="1"/>
  <c r="Q8413" i="1" s="1"/>
  <c r="N8414" i="1"/>
  <c r="Q8414" i="1" s="1"/>
  <c r="N8415" i="1"/>
  <c r="Q8415" i="1" s="1"/>
  <c r="N8416" i="1"/>
  <c r="Q8416" i="1" s="1"/>
  <c r="N8417" i="1"/>
  <c r="Q8417" i="1" s="1"/>
  <c r="N8418" i="1"/>
  <c r="Q8418" i="1" s="1"/>
  <c r="N8419" i="1"/>
  <c r="Q8419" i="1" s="1"/>
  <c r="N8420" i="1"/>
  <c r="Q8420" i="1" s="1"/>
  <c r="N8421" i="1"/>
  <c r="Q8421" i="1" s="1"/>
  <c r="N8422" i="1"/>
  <c r="Q8422" i="1" s="1"/>
  <c r="N8423" i="1"/>
  <c r="Q8423" i="1" s="1"/>
  <c r="N8424" i="1"/>
  <c r="Q8424" i="1" s="1"/>
  <c r="N8425" i="1"/>
  <c r="Q8425" i="1" s="1"/>
  <c r="N8426" i="1"/>
  <c r="Q8426" i="1" s="1"/>
  <c r="N8427" i="1"/>
  <c r="Q8427" i="1" s="1"/>
  <c r="N8428" i="1"/>
  <c r="Q8428" i="1" s="1"/>
  <c r="N8429" i="1"/>
  <c r="Q8429" i="1" s="1"/>
  <c r="N8430" i="1"/>
  <c r="Q8430" i="1" s="1"/>
  <c r="N8431" i="1"/>
  <c r="Q8431" i="1" s="1"/>
  <c r="N8432" i="1"/>
  <c r="Q8432" i="1" s="1"/>
  <c r="N8433" i="1"/>
  <c r="Q8433" i="1" s="1"/>
  <c r="N8434" i="1"/>
  <c r="Q8434" i="1" s="1"/>
  <c r="N8435" i="1"/>
  <c r="Q8435" i="1" s="1"/>
  <c r="N8436" i="1"/>
  <c r="Q8436" i="1" s="1"/>
  <c r="N8437" i="1"/>
  <c r="Q8437" i="1" s="1"/>
  <c r="N8438" i="1"/>
  <c r="Q8438" i="1" s="1"/>
  <c r="N8439" i="1"/>
  <c r="Q8439" i="1" s="1"/>
  <c r="N8440" i="1"/>
  <c r="Q8440" i="1" s="1"/>
  <c r="N8441" i="1"/>
  <c r="Q8441" i="1" s="1"/>
  <c r="N8442" i="1"/>
  <c r="Q8442" i="1" s="1"/>
  <c r="N8443" i="1"/>
  <c r="Q8443" i="1" s="1"/>
  <c r="N8444" i="1"/>
  <c r="Q8444" i="1" s="1"/>
  <c r="N8445" i="1"/>
  <c r="Q8445" i="1" s="1"/>
  <c r="N8446" i="1"/>
  <c r="Q8446" i="1" s="1"/>
  <c r="N8447" i="1"/>
  <c r="Q8447" i="1" s="1"/>
  <c r="N8448" i="1"/>
  <c r="Q8448" i="1" s="1"/>
  <c r="N8449" i="1"/>
  <c r="Q8449" i="1" s="1"/>
  <c r="N8450" i="1"/>
  <c r="Q8450" i="1" s="1"/>
  <c r="N8451" i="1"/>
  <c r="Q8451" i="1" s="1"/>
  <c r="N8452" i="1"/>
  <c r="Q8452" i="1" s="1"/>
  <c r="N8453" i="1"/>
  <c r="Q8453" i="1" s="1"/>
  <c r="N8454" i="1"/>
  <c r="Q8454" i="1" s="1"/>
  <c r="N8455" i="1"/>
  <c r="Q8455" i="1" s="1"/>
  <c r="N8456" i="1"/>
  <c r="Q8456" i="1" s="1"/>
  <c r="N8457" i="1"/>
  <c r="Q8457" i="1" s="1"/>
  <c r="N8458" i="1"/>
  <c r="Q8458" i="1" s="1"/>
  <c r="N8459" i="1"/>
  <c r="Q8459" i="1" s="1"/>
  <c r="N8460" i="1"/>
  <c r="Q8460" i="1" s="1"/>
  <c r="N8461" i="1"/>
  <c r="Q8461" i="1" s="1"/>
  <c r="N8462" i="1"/>
  <c r="Q8462" i="1" s="1"/>
  <c r="N8463" i="1"/>
  <c r="Q8463" i="1" s="1"/>
  <c r="N8464" i="1"/>
  <c r="Q8464" i="1" s="1"/>
  <c r="N8465" i="1"/>
  <c r="Q8465" i="1" s="1"/>
  <c r="N8466" i="1"/>
  <c r="Q8466" i="1" s="1"/>
  <c r="N8467" i="1"/>
  <c r="Q8467" i="1" s="1"/>
  <c r="N8468" i="1"/>
  <c r="Q8468" i="1" s="1"/>
  <c r="N8469" i="1"/>
  <c r="Q8469" i="1" s="1"/>
  <c r="N8470" i="1"/>
  <c r="Q8470" i="1" s="1"/>
  <c r="N8471" i="1"/>
  <c r="Q8471" i="1" s="1"/>
  <c r="N8472" i="1"/>
  <c r="Q8472" i="1" s="1"/>
  <c r="N8473" i="1"/>
  <c r="Q8473" i="1" s="1"/>
  <c r="N8474" i="1"/>
  <c r="Q8474" i="1" s="1"/>
  <c r="N8475" i="1"/>
  <c r="Q8475" i="1" s="1"/>
  <c r="N8476" i="1"/>
  <c r="Q8476" i="1" s="1"/>
  <c r="N8477" i="1"/>
  <c r="Q8477" i="1" s="1"/>
  <c r="N8478" i="1"/>
  <c r="Q8478" i="1" s="1"/>
  <c r="N8479" i="1"/>
  <c r="Q8479" i="1" s="1"/>
  <c r="N8480" i="1"/>
  <c r="Q8480" i="1" s="1"/>
  <c r="N8481" i="1"/>
  <c r="Q8481" i="1" s="1"/>
  <c r="N8482" i="1"/>
  <c r="Q8482" i="1" s="1"/>
  <c r="N8483" i="1"/>
  <c r="Q8483" i="1" s="1"/>
  <c r="N8484" i="1"/>
  <c r="Q8484" i="1" s="1"/>
  <c r="N8485" i="1"/>
  <c r="Q8485" i="1" s="1"/>
  <c r="N8486" i="1"/>
  <c r="Q8486" i="1" s="1"/>
  <c r="N8487" i="1"/>
  <c r="Q8487" i="1" s="1"/>
  <c r="N8488" i="1"/>
  <c r="Q8488" i="1" s="1"/>
  <c r="N8489" i="1"/>
  <c r="Q8489" i="1" s="1"/>
  <c r="N8490" i="1"/>
  <c r="Q8490" i="1" s="1"/>
  <c r="N8491" i="1"/>
  <c r="Q8491" i="1" s="1"/>
  <c r="N8492" i="1"/>
  <c r="Q8492" i="1" s="1"/>
  <c r="N8493" i="1"/>
  <c r="Q8493" i="1" s="1"/>
  <c r="N8494" i="1"/>
  <c r="Q8494" i="1" s="1"/>
  <c r="N8495" i="1"/>
  <c r="Q8495" i="1" s="1"/>
  <c r="N8496" i="1"/>
  <c r="Q8496" i="1" s="1"/>
  <c r="N8497" i="1"/>
  <c r="Q8497" i="1" s="1"/>
  <c r="N8498" i="1"/>
  <c r="Q8498" i="1" s="1"/>
  <c r="N8499" i="1"/>
  <c r="Q8499" i="1" s="1"/>
  <c r="N8500" i="1"/>
  <c r="Q8500" i="1" s="1"/>
  <c r="N8501" i="1"/>
  <c r="Q8501" i="1" s="1"/>
  <c r="N8502" i="1"/>
  <c r="Q8502" i="1" s="1"/>
  <c r="N8503" i="1"/>
  <c r="Q8503" i="1" s="1"/>
  <c r="N8504" i="1"/>
  <c r="Q8504" i="1" s="1"/>
  <c r="N8505" i="1"/>
  <c r="Q8505" i="1" s="1"/>
  <c r="N8506" i="1"/>
  <c r="Q8506" i="1" s="1"/>
  <c r="N8507" i="1"/>
  <c r="Q8507" i="1" s="1"/>
  <c r="N8508" i="1"/>
  <c r="Q8508" i="1" s="1"/>
  <c r="N8509" i="1"/>
  <c r="Q8509" i="1" s="1"/>
  <c r="N8510" i="1"/>
  <c r="Q8510" i="1" s="1"/>
  <c r="N8511" i="1"/>
  <c r="Q8511" i="1" s="1"/>
  <c r="N8512" i="1"/>
  <c r="Q8512" i="1" s="1"/>
  <c r="N8513" i="1"/>
  <c r="Q8513" i="1" s="1"/>
  <c r="N8514" i="1"/>
  <c r="Q8514" i="1" s="1"/>
  <c r="N8515" i="1"/>
  <c r="Q8515" i="1" s="1"/>
  <c r="N8516" i="1"/>
  <c r="Q8516" i="1" s="1"/>
  <c r="N8517" i="1"/>
  <c r="Q8517" i="1" s="1"/>
  <c r="N8518" i="1"/>
  <c r="Q8518" i="1" s="1"/>
  <c r="N8519" i="1"/>
  <c r="Q8519" i="1" s="1"/>
  <c r="N8520" i="1"/>
  <c r="Q8520" i="1" s="1"/>
  <c r="N8521" i="1"/>
  <c r="Q8521" i="1" s="1"/>
  <c r="N8522" i="1"/>
  <c r="Q8522" i="1" s="1"/>
  <c r="N8523" i="1"/>
  <c r="Q8523" i="1" s="1"/>
  <c r="N8524" i="1"/>
  <c r="Q8524" i="1" s="1"/>
  <c r="N8525" i="1"/>
  <c r="Q8525" i="1" s="1"/>
  <c r="N8526" i="1"/>
  <c r="Q8526" i="1" s="1"/>
  <c r="N8527" i="1"/>
  <c r="Q8527" i="1" s="1"/>
  <c r="N8528" i="1"/>
  <c r="Q8528" i="1" s="1"/>
  <c r="N8529" i="1"/>
  <c r="Q8529" i="1" s="1"/>
  <c r="N8530" i="1"/>
  <c r="Q8530" i="1" s="1"/>
  <c r="N8531" i="1"/>
  <c r="Q8531" i="1" s="1"/>
  <c r="N8532" i="1"/>
  <c r="Q8532" i="1" s="1"/>
  <c r="N8533" i="1"/>
  <c r="Q8533" i="1" s="1"/>
  <c r="N8534" i="1"/>
  <c r="Q8534" i="1" s="1"/>
  <c r="N8535" i="1"/>
  <c r="Q8535" i="1" s="1"/>
  <c r="N8536" i="1"/>
  <c r="Q8536" i="1" s="1"/>
  <c r="N8537" i="1"/>
  <c r="Q8537" i="1" s="1"/>
  <c r="N8538" i="1"/>
  <c r="Q8538" i="1" s="1"/>
  <c r="N8539" i="1"/>
  <c r="Q8539" i="1" s="1"/>
  <c r="N8540" i="1"/>
  <c r="Q8540" i="1" s="1"/>
  <c r="N8541" i="1"/>
  <c r="Q8541" i="1" s="1"/>
  <c r="N8542" i="1"/>
  <c r="Q8542" i="1" s="1"/>
  <c r="N8543" i="1"/>
  <c r="Q8543" i="1" s="1"/>
  <c r="N8544" i="1"/>
  <c r="Q8544" i="1" s="1"/>
  <c r="N8545" i="1"/>
  <c r="Q8545" i="1" s="1"/>
  <c r="N8546" i="1"/>
  <c r="Q8546" i="1" s="1"/>
  <c r="N8547" i="1"/>
  <c r="Q8547" i="1" s="1"/>
  <c r="N8548" i="1"/>
  <c r="Q8548" i="1" s="1"/>
  <c r="N8549" i="1"/>
  <c r="Q8549" i="1" s="1"/>
  <c r="N8550" i="1"/>
  <c r="Q8550" i="1" s="1"/>
  <c r="N8551" i="1"/>
  <c r="Q8551" i="1" s="1"/>
  <c r="N8552" i="1"/>
  <c r="Q8552" i="1" s="1"/>
  <c r="N8553" i="1"/>
  <c r="Q8553" i="1" s="1"/>
  <c r="N8554" i="1"/>
  <c r="Q8554" i="1" s="1"/>
  <c r="N8555" i="1"/>
  <c r="Q8555" i="1" s="1"/>
  <c r="N8556" i="1"/>
  <c r="Q8556" i="1" s="1"/>
  <c r="N8557" i="1"/>
  <c r="Q8557" i="1" s="1"/>
  <c r="N8558" i="1"/>
  <c r="Q8558" i="1" s="1"/>
  <c r="N8559" i="1"/>
  <c r="Q8559" i="1" s="1"/>
  <c r="N8560" i="1"/>
  <c r="Q8560" i="1" s="1"/>
  <c r="N8561" i="1"/>
  <c r="Q8561" i="1" s="1"/>
  <c r="N8562" i="1"/>
  <c r="Q8562" i="1" s="1"/>
  <c r="N8563" i="1"/>
  <c r="Q8563" i="1" s="1"/>
  <c r="N8564" i="1"/>
  <c r="Q8564" i="1" s="1"/>
  <c r="N8565" i="1"/>
  <c r="Q8565" i="1" s="1"/>
  <c r="N8566" i="1"/>
  <c r="Q8566" i="1" s="1"/>
  <c r="N8567" i="1"/>
  <c r="Q8567" i="1" s="1"/>
  <c r="N8568" i="1"/>
  <c r="Q8568" i="1" s="1"/>
  <c r="N8569" i="1"/>
  <c r="Q8569" i="1" s="1"/>
  <c r="N8570" i="1"/>
  <c r="Q8570" i="1" s="1"/>
  <c r="N8571" i="1"/>
  <c r="Q8571" i="1" s="1"/>
  <c r="N8572" i="1"/>
  <c r="Q8572" i="1" s="1"/>
  <c r="N8573" i="1"/>
  <c r="Q8573" i="1" s="1"/>
  <c r="N8574" i="1"/>
  <c r="Q8574" i="1" s="1"/>
  <c r="N8575" i="1"/>
  <c r="Q8575" i="1" s="1"/>
  <c r="N8576" i="1"/>
  <c r="Q8576" i="1" s="1"/>
  <c r="N8577" i="1"/>
  <c r="Q8577" i="1" s="1"/>
  <c r="N8578" i="1"/>
  <c r="Q8578" i="1" s="1"/>
  <c r="N8579" i="1"/>
  <c r="Q8579" i="1" s="1"/>
  <c r="N8580" i="1"/>
  <c r="Q8580" i="1" s="1"/>
  <c r="N8581" i="1"/>
  <c r="Q8581" i="1" s="1"/>
  <c r="N8582" i="1"/>
  <c r="Q8582" i="1" s="1"/>
  <c r="N8583" i="1"/>
  <c r="Q8583" i="1" s="1"/>
  <c r="N8584" i="1"/>
  <c r="Q8584" i="1" s="1"/>
  <c r="N8585" i="1"/>
  <c r="Q8585" i="1" s="1"/>
  <c r="N8586" i="1"/>
  <c r="Q8586" i="1" s="1"/>
  <c r="N8587" i="1"/>
  <c r="Q8587" i="1" s="1"/>
  <c r="N8588" i="1"/>
  <c r="Q8588" i="1" s="1"/>
  <c r="N8589" i="1"/>
  <c r="Q8589" i="1" s="1"/>
  <c r="N8590" i="1"/>
  <c r="Q8590" i="1" s="1"/>
  <c r="N8591" i="1"/>
  <c r="Q8591" i="1" s="1"/>
  <c r="N8592" i="1"/>
  <c r="Q8592" i="1" s="1"/>
  <c r="N8593" i="1"/>
  <c r="Q8593" i="1" s="1"/>
  <c r="N8594" i="1"/>
  <c r="Q8594" i="1" s="1"/>
  <c r="N8595" i="1"/>
  <c r="Q8595" i="1" s="1"/>
  <c r="N8596" i="1"/>
  <c r="Q8596" i="1" s="1"/>
  <c r="N8597" i="1"/>
  <c r="Q8597" i="1" s="1"/>
  <c r="N8598" i="1"/>
  <c r="Q8598" i="1" s="1"/>
  <c r="N8599" i="1"/>
  <c r="Q8599" i="1" s="1"/>
  <c r="N8600" i="1"/>
  <c r="Q8600" i="1" s="1"/>
  <c r="N8601" i="1"/>
  <c r="Q8601" i="1" s="1"/>
  <c r="N8602" i="1"/>
  <c r="Q8602" i="1" s="1"/>
  <c r="N8603" i="1"/>
  <c r="Q8603" i="1" s="1"/>
  <c r="N8604" i="1"/>
  <c r="Q8604" i="1" s="1"/>
  <c r="N8605" i="1"/>
  <c r="Q8605" i="1" s="1"/>
  <c r="N8606" i="1"/>
  <c r="Q8606" i="1" s="1"/>
  <c r="N8607" i="1"/>
  <c r="Q8607" i="1" s="1"/>
  <c r="N8608" i="1"/>
  <c r="Q8608" i="1" s="1"/>
  <c r="N8609" i="1"/>
  <c r="Q8609" i="1" s="1"/>
  <c r="N8610" i="1"/>
  <c r="Q8610" i="1" s="1"/>
  <c r="N8611" i="1"/>
  <c r="Q8611" i="1" s="1"/>
  <c r="N8612" i="1"/>
  <c r="Q8612" i="1" s="1"/>
  <c r="N8613" i="1"/>
  <c r="Q8613" i="1" s="1"/>
  <c r="N8614" i="1"/>
  <c r="Q8614" i="1" s="1"/>
  <c r="N8615" i="1"/>
  <c r="Q8615" i="1" s="1"/>
  <c r="N8616" i="1"/>
  <c r="Q8616" i="1" s="1"/>
  <c r="N8617" i="1"/>
  <c r="Q8617" i="1" s="1"/>
  <c r="N8618" i="1"/>
  <c r="Q8618" i="1" s="1"/>
  <c r="N8619" i="1"/>
  <c r="Q8619" i="1" s="1"/>
  <c r="N8620" i="1"/>
  <c r="Q8620" i="1" s="1"/>
  <c r="N8621" i="1"/>
  <c r="Q8621" i="1" s="1"/>
  <c r="N8622" i="1"/>
  <c r="Q8622" i="1" s="1"/>
  <c r="N8623" i="1"/>
  <c r="Q8623" i="1" s="1"/>
  <c r="N8624" i="1"/>
  <c r="Q8624" i="1" s="1"/>
  <c r="N8625" i="1"/>
  <c r="Q8625" i="1" s="1"/>
  <c r="N8626" i="1"/>
  <c r="Q8626" i="1" s="1"/>
  <c r="N8627" i="1"/>
  <c r="Q8627" i="1" s="1"/>
  <c r="N8628" i="1"/>
  <c r="Q8628" i="1" s="1"/>
  <c r="N8629" i="1"/>
  <c r="Q8629" i="1" s="1"/>
  <c r="N8630" i="1"/>
  <c r="Q8630" i="1" s="1"/>
  <c r="N8631" i="1"/>
  <c r="Q8631" i="1" s="1"/>
  <c r="N8632" i="1"/>
  <c r="Q8632" i="1" s="1"/>
  <c r="N8633" i="1"/>
  <c r="Q8633" i="1" s="1"/>
  <c r="N8634" i="1"/>
  <c r="Q8634" i="1" s="1"/>
  <c r="N8635" i="1"/>
  <c r="Q8635" i="1" s="1"/>
  <c r="N8636" i="1"/>
  <c r="Q8636" i="1" s="1"/>
  <c r="N8637" i="1"/>
  <c r="Q8637" i="1" s="1"/>
  <c r="N8638" i="1"/>
  <c r="Q8638" i="1" s="1"/>
  <c r="N8639" i="1"/>
  <c r="Q8639" i="1" s="1"/>
  <c r="N8640" i="1"/>
  <c r="Q8640" i="1" s="1"/>
  <c r="N8641" i="1"/>
  <c r="Q8641" i="1" s="1"/>
  <c r="N8642" i="1"/>
  <c r="Q8642" i="1" s="1"/>
  <c r="N8643" i="1"/>
  <c r="Q8643" i="1" s="1"/>
  <c r="N8644" i="1"/>
  <c r="Q8644" i="1" s="1"/>
  <c r="N8645" i="1"/>
  <c r="Q8645" i="1" s="1"/>
  <c r="N8646" i="1"/>
  <c r="Q8646" i="1" s="1"/>
  <c r="N8647" i="1"/>
  <c r="Q8647" i="1" s="1"/>
  <c r="N8648" i="1"/>
  <c r="Q8648" i="1" s="1"/>
  <c r="N8649" i="1"/>
  <c r="Q8649" i="1" s="1"/>
  <c r="N8650" i="1"/>
  <c r="Q8650" i="1" s="1"/>
  <c r="N8651" i="1"/>
  <c r="Q8651" i="1" s="1"/>
  <c r="N8652" i="1"/>
  <c r="Q8652" i="1" s="1"/>
  <c r="N8653" i="1"/>
  <c r="Q8653" i="1" s="1"/>
  <c r="N8654" i="1"/>
  <c r="Q8654" i="1" s="1"/>
  <c r="N8655" i="1"/>
  <c r="Q8655" i="1" s="1"/>
  <c r="N8656" i="1"/>
  <c r="Q8656" i="1" s="1"/>
  <c r="N8657" i="1"/>
  <c r="Q8657" i="1" s="1"/>
  <c r="N8658" i="1"/>
  <c r="Q8658" i="1" s="1"/>
  <c r="N8659" i="1"/>
  <c r="Q8659" i="1" s="1"/>
  <c r="N8660" i="1"/>
  <c r="Q8660" i="1" s="1"/>
  <c r="N8661" i="1"/>
  <c r="Q8661" i="1" s="1"/>
  <c r="N8662" i="1"/>
  <c r="Q8662" i="1" s="1"/>
  <c r="N8663" i="1"/>
  <c r="Q8663" i="1" s="1"/>
  <c r="N8664" i="1"/>
  <c r="Q8664" i="1" s="1"/>
  <c r="N8665" i="1"/>
  <c r="Q8665" i="1" s="1"/>
  <c r="N8666" i="1"/>
  <c r="Q8666" i="1" s="1"/>
  <c r="N8667" i="1"/>
  <c r="Q8667" i="1" s="1"/>
  <c r="N8668" i="1"/>
  <c r="Q8668" i="1" s="1"/>
  <c r="N8669" i="1"/>
  <c r="Q8669" i="1" s="1"/>
  <c r="N8670" i="1"/>
  <c r="Q8670" i="1" s="1"/>
  <c r="N8671" i="1"/>
  <c r="Q8671" i="1" s="1"/>
  <c r="N8672" i="1"/>
  <c r="Q8672" i="1" s="1"/>
  <c r="N8673" i="1"/>
  <c r="Q8673" i="1" s="1"/>
  <c r="N8674" i="1"/>
  <c r="Q8674" i="1" s="1"/>
  <c r="N8675" i="1"/>
  <c r="Q8675" i="1" s="1"/>
  <c r="N8676" i="1"/>
  <c r="Q8676" i="1" s="1"/>
  <c r="N8677" i="1"/>
  <c r="Q8677" i="1" s="1"/>
  <c r="N8678" i="1"/>
  <c r="Q8678" i="1" s="1"/>
  <c r="N8679" i="1"/>
  <c r="Q8679" i="1" s="1"/>
  <c r="N8680" i="1"/>
  <c r="Q8680" i="1" s="1"/>
  <c r="N8681" i="1"/>
  <c r="Q8681" i="1" s="1"/>
  <c r="N8682" i="1"/>
  <c r="Q8682" i="1" s="1"/>
  <c r="N8683" i="1"/>
  <c r="Q8683" i="1" s="1"/>
  <c r="N8684" i="1"/>
  <c r="Q8684" i="1" s="1"/>
  <c r="N8685" i="1"/>
  <c r="Q8685" i="1" s="1"/>
  <c r="N8686" i="1"/>
  <c r="Q8686" i="1" s="1"/>
  <c r="N8687" i="1"/>
  <c r="Q8687" i="1" s="1"/>
  <c r="N8688" i="1"/>
  <c r="Q8688" i="1" s="1"/>
  <c r="N8689" i="1"/>
  <c r="Q8689" i="1" s="1"/>
  <c r="N8690" i="1"/>
  <c r="Q8690" i="1" s="1"/>
  <c r="N8691" i="1"/>
  <c r="Q8691" i="1" s="1"/>
  <c r="N8692" i="1"/>
  <c r="Q8692" i="1" s="1"/>
  <c r="N8693" i="1"/>
  <c r="Q8693" i="1" s="1"/>
  <c r="N8694" i="1"/>
  <c r="Q8694" i="1" s="1"/>
  <c r="N8695" i="1"/>
  <c r="Q8695" i="1" s="1"/>
  <c r="N8696" i="1"/>
  <c r="Q8696" i="1" s="1"/>
  <c r="N8697" i="1"/>
  <c r="Q8697" i="1" s="1"/>
  <c r="N8698" i="1"/>
  <c r="Q8698" i="1" s="1"/>
  <c r="N8699" i="1"/>
  <c r="Q8699" i="1" s="1"/>
  <c r="N8700" i="1"/>
  <c r="Q8700" i="1" s="1"/>
  <c r="N8701" i="1"/>
  <c r="Q8701" i="1" s="1"/>
  <c r="N8702" i="1"/>
  <c r="Q8702" i="1" s="1"/>
  <c r="N8703" i="1"/>
  <c r="Q8703" i="1" s="1"/>
  <c r="N8704" i="1"/>
  <c r="Q8704" i="1" s="1"/>
  <c r="N8705" i="1"/>
  <c r="Q8705" i="1" s="1"/>
  <c r="N8706" i="1"/>
  <c r="Q8706" i="1" s="1"/>
  <c r="N8707" i="1"/>
  <c r="Q8707" i="1" s="1"/>
  <c r="N8708" i="1"/>
  <c r="Q8708" i="1" s="1"/>
  <c r="N8709" i="1"/>
  <c r="Q8709" i="1" s="1"/>
  <c r="N8710" i="1"/>
  <c r="Q8710" i="1" s="1"/>
  <c r="N8711" i="1"/>
  <c r="Q8711" i="1" s="1"/>
  <c r="N8712" i="1"/>
  <c r="Q8712" i="1" s="1"/>
  <c r="N8713" i="1"/>
  <c r="Q8713" i="1" s="1"/>
  <c r="N8714" i="1"/>
  <c r="Q8714" i="1" s="1"/>
  <c r="N8715" i="1"/>
  <c r="Q8715" i="1" s="1"/>
  <c r="N8716" i="1"/>
  <c r="Q8716" i="1" s="1"/>
  <c r="N8717" i="1"/>
  <c r="Q8717" i="1" s="1"/>
  <c r="N8718" i="1"/>
  <c r="Q8718" i="1" s="1"/>
  <c r="N8719" i="1"/>
  <c r="Q8719" i="1" s="1"/>
  <c r="N8720" i="1"/>
  <c r="Q8720" i="1" s="1"/>
  <c r="N8721" i="1"/>
  <c r="Q8721" i="1" s="1"/>
  <c r="N8722" i="1"/>
  <c r="Q8722" i="1" s="1"/>
  <c r="N8723" i="1"/>
  <c r="Q8723" i="1" s="1"/>
  <c r="N8724" i="1"/>
  <c r="Q8724" i="1" s="1"/>
  <c r="N8725" i="1"/>
  <c r="Q8725" i="1" s="1"/>
  <c r="N8726" i="1"/>
  <c r="Q8726" i="1" s="1"/>
  <c r="N8727" i="1"/>
  <c r="Q8727" i="1" s="1"/>
  <c r="N8728" i="1"/>
  <c r="Q8728" i="1" s="1"/>
  <c r="N8729" i="1"/>
  <c r="Q8729" i="1" s="1"/>
  <c r="N8730" i="1"/>
  <c r="Q8730" i="1" s="1"/>
  <c r="N8731" i="1"/>
  <c r="Q8731" i="1" s="1"/>
  <c r="N8732" i="1"/>
  <c r="Q8732" i="1" s="1"/>
  <c r="N8733" i="1"/>
  <c r="Q8733" i="1" s="1"/>
  <c r="N8734" i="1"/>
  <c r="Q8734" i="1" s="1"/>
  <c r="N8735" i="1"/>
  <c r="Q8735" i="1" s="1"/>
  <c r="N8736" i="1"/>
  <c r="Q8736" i="1" s="1"/>
  <c r="N8737" i="1"/>
  <c r="Q8737" i="1" s="1"/>
  <c r="N8738" i="1"/>
  <c r="Q8738" i="1" s="1"/>
  <c r="N8739" i="1"/>
  <c r="Q8739" i="1" s="1"/>
  <c r="N8740" i="1"/>
  <c r="Q8740" i="1" s="1"/>
  <c r="N8741" i="1"/>
  <c r="Q8741" i="1" s="1"/>
  <c r="N8742" i="1"/>
  <c r="Q8742" i="1" s="1"/>
  <c r="N8743" i="1"/>
  <c r="Q8743" i="1" s="1"/>
  <c r="N8744" i="1"/>
  <c r="Q8744" i="1" s="1"/>
  <c r="N8745" i="1"/>
  <c r="Q8745" i="1" s="1"/>
  <c r="N8746" i="1"/>
  <c r="Q8746" i="1" s="1"/>
  <c r="N8747" i="1"/>
  <c r="Q8747" i="1" s="1"/>
  <c r="N8748" i="1"/>
  <c r="Q8748" i="1" s="1"/>
  <c r="N8749" i="1"/>
  <c r="Q8749" i="1" s="1"/>
  <c r="N8750" i="1"/>
  <c r="Q8750" i="1" s="1"/>
  <c r="N8751" i="1"/>
  <c r="Q8751" i="1" s="1"/>
  <c r="N8752" i="1"/>
  <c r="Q8752" i="1" s="1"/>
  <c r="N8753" i="1"/>
  <c r="Q8753" i="1" s="1"/>
  <c r="N8754" i="1"/>
  <c r="Q8754" i="1" s="1"/>
  <c r="N8755" i="1"/>
  <c r="Q8755" i="1" s="1"/>
  <c r="N8756" i="1"/>
  <c r="Q8756" i="1" s="1"/>
  <c r="N8757" i="1"/>
  <c r="Q8757" i="1" s="1"/>
  <c r="N8758" i="1"/>
  <c r="Q8758" i="1" s="1"/>
  <c r="N8759" i="1"/>
  <c r="Q8759" i="1" s="1"/>
  <c r="N8760" i="1"/>
  <c r="Q8760" i="1" s="1"/>
  <c r="N8761" i="1"/>
  <c r="Q8761" i="1" s="1"/>
  <c r="N8762" i="1"/>
  <c r="Q8762" i="1" s="1"/>
  <c r="N8763" i="1"/>
  <c r="Q8763" i="1" s="1"/>
  <c r="N8764" i="1"/>
  <c r="Q8764" i="1" s="1"/>
  <c r="N8765" i="1"/>
  <c r="Q8765" i="1" s="1"/>
  <c r="N8766" i="1"/>
  <c r="Q8766" i="1" s="1"/>
  <c r="N8767" i="1"/>
  <c r="Q8767" i="1" s="1"/>
  <c r="N8768" i="1"/>
  <c r="Q8768" i="1" s="1"/>
  <c r="N8769" i="1"/>
  <c r="Q8769" i="1" s="1"/>
  <c r="N8770" i="1"/>
  <c r="Q8770" i="1" s="1"/>
  <c r="N8771" i="1"/>
  <c r="Q8771" i="1" s="1"/>
  <c r="N8772" i="1"/>
  <c r="Q8772" i="1" s="1"/>
  <c r="N8773" i="1"/>
  <c r="Q8773" i="1" s="1"/>
  <c r="N8774" i="1"/>
  <c r="Q8774" i="1" s="1"/>
  <c r="N8775" i="1"/>
  <c r="Q8775" i="1" s="1"/>
  <c r="N8776" i="1"/>
  <c r="Q8776" i="1" s="1"/>
  <c r="N8777" i="1"/>
  <c r="Q8777" i="1" s="1"/>
  <c r="N8778" i="1"/>
  <c r="Q8778" i="1" s="1"/>
  <c r="N8779" i="1"/>
  <c r="Q8779" i="1" s="1"/>
  <c r="N8780" i="1"/>
  <c r="Q8780" i="1" s="1"/>
  <c r="N8781" i="1"/>
  <c r="Q8781" i="1" s="1"/>
  <c r="N8782" i="1"/>
  <c r="Q8782" i="1" s="1"/>
  <c r="N8783" i="1"/>
  <c r="Q8783" i="1" s="1"/>
  <c r="N8784" i="1"/>
  <c r="Q8784" i="1" s="1"/>
  <c r="N8785" i="1"/>
  <c r="Q8785" i="1" s="1"/>
  <c r="N8786" i="1"/>
  <c r="Q8786" i="1" s="1"/>
  <c r="N8787" i="1"/>
  <c r="Q8787" i="1" s="1"/>
  <c r="N8788" i="1"/>
  <c r="Q8788" i="1" s="1"/>
  <c r="N8789" i="1"/>
  <c r="Q8789" i="1" s="1"/>
  <c r="N8790" i="1"/>
  <c r="Q8790" i="1" s="1"/>
  <c r="N8791" i="1"/>
  <c r="Q8791" i="1" s="1"/>
  <c r="N8792" i="1"/>
  <c r="Q8792" i="1" s="1"/>
  <c r="N8793" i="1"/>
  <c r="Q8793" i="1" s="1"/>
  <c r="N8794" i="1"/>
  <c r="Q8794" i="1" s="1"/>
  <c r="N8795" i="1"/>
  <c r="Q8795" i="1" s="1"/>
  <c r="N8796" i="1"/>
  <c r="Q8796" i="1" s="1"/>
  <c r="N8797" i="1"/>
  <c r="Q8797" i="1" s="1"/>
  <c r="N8798" i="1"/>
  <c r="Q8798" i="1" s="1"/>
  <c r="N8799" i="1"/>
  <c r="Q8799" i="1" s="1"/>
  <c r="N8800" i="1"/>
  <c r="Q8800" i="1" s="1"/>
  <c r="N8801" i="1"/>
  <c r="Q8801" i="1" s="1"/>
  <c r="N8802" i="1"/>
  <c r="Q8802" i="1" s="1"/>
  <c r="N8803" i="1"/>
  <c r="Q8803" i="1" s="1"/>
  <c r="N8804" i="1"/>
  <c r="Q8804" i="1" s="1"/>
  <c r="N8805" i="1"/>
  <c r="Q8805" i="1" s="1"/>
  <c r="N8806" i="1"/>
  <c r="Q8806" i="1" s="1"/>
  <c r="N8807" i="1"/>
  <c r="Q8807" i="1" s="1"/>
  <c r="N8808" i="1"/>
  <c r="Q8808" i="1" s="1"/>
  <c r="N8809" i="1"/>
  <c r="Q8809" i="1" s="1"/>
  <c r="N8810" i="1"/>
  <c r="Q8810" i="1" s="1"/>
  <c r="N8811" i="1"/>
  <c r="Q8811" i="1" s="1"/>
  <c r="N8812" i="1"/>
  <c r="Q8812" i="1" s="1"/>
  <c r="N8813" i="1"/>
  <c r="Q8813" i="1" s="1"/>
  <c r="N8814" i="1"/>
  <c r="Q8814" i="1" s="1"/>
  <c r="N8815" i="1"/>
  <c r="Q8815" i="1" s="1"/>
  <c r="N8816" i="1"/>
  <c r="Q8816" i="1" s="1"/>
  <c r="N8817" i="1"/>
  <c r="Q8817" i="1" s="1"/>
  <c r="N8818" i="1"/>
  <c r="Q8818" i="1" s="1"/>
  <c r="N8819" i="1"/>
  <c r="Q8819" i="1" s="1"/>
  <c r="N8820" i="1"/>
  <c r="Q8820" i="1" s="1"/>
  <c r="N8821" i="1"/>
  <c r="Q8821" i="1" s="1"/>
  <c r="N8822" i="1"/>
  <c r="Q8822" i="1" s="1"/>
  <c r="N8823" i="1"/>
  <c r="Q8823" i="1" s="1"/>
  <c r="N8824" i="1"/>
  <c r="Q8824" i="1" s="1"/>
  <c r="N8825" i="1"/>
  <c r="Q8825" i="1" s="1"/>
  <c r="N8826" i="1"/>
  <c r="Q8826" i="1" s="1"/>
  <c r="N8827" i="1"/>
  <c r="Q8827" i="1" s="1"/>
  <c r="N8828" i="1"/>
  <c r="Q8828" i="1" s="1"/>
  <c r="N8829" i="1"/>
  <c r="Q8829" i="1" s="1"/>
  <c r="N8830" i="1"/>
  <c r="Q8830" i="1" s="1"/>
  <c r="N8831" i="1"/>
  <c r="Q8831" i="1" s="1"/>
  <c r="N8832" i="1"/>
  <c r="Q8832" i="1" s="1"/>
  <c r="N8833" i="1"/>
  <c r="Q8833" i="1" s="1"/>
  <c r="N8834" i="1"/>
  <c r="Q8834" i="1" s="1"/>
  <c r="N8835" i="1"/>
  <c r="Q8835" i="1" s="1"/>
  <c r="N8836" i="1"/>
  <c r="Q8836" i="1" s="1"/>
  <c r="N8837" i="1"/>
  <c r="Q8837" i="1" s="1"/>
  <c r="N8838" i="1"/>
  <c r="Q8838" i="1" s="1"/>
  <c r="N8839" i="1"/>
  <c r="Q8839" i="1" s="1"/>
  <c r="N8840" i="1"/>
  <c r="Q8840" i="1" s="1"/>
  <c r="N8841" i="1"/>
  <c r="Q8841" i="1" s="1"/>
  <c r="N8842" i="1"/>
  <c r="Q8842" i="1" s="1"/>
  <c r="N8843" i="1"/>
  <c r="Q8843" i="1" s="1"/>
  <c r="N8844" i="1"/>
  <c r="Q8844" i="1" s="1"/>
  <c r="N8845" i="1"/>
  <c r="Q8845" i="1" s="1"/>
  <c r="N8846" i="1"/>
  <c r="Q8846" i="1" s="1"/>
  <c r="N8847" i="1"/>
  <c r="Q8847" i="1" s="1"/>
  <c r="N8848" i="1"/>
  <c r="Q8848" i="1" s="1"/>
  <c r="N8849" i="1"/>
  <c r="Q8849" i="1" s="1"/>
  <c r="N8850" i="1"/>
  <c r="Q8850" i="1" s="1"/>
  <c r="N8851" i="1"/>
  <c r="Q8851" i="1" s="1"/>
  <c r="N8852" i="1"/>
  <c r="Q8852" i="1" s="1"/>
  <c r="N8853" i="1"/>
  <c r="Q8853" i="1" s="1"/>
  <c r="N8854" i="1"/>
  <c r="Q8854" i="1" s="1"/>
  <c r="N8855" i="1"/>
  <c r="Q8855" i="1" s="1"/>
  <c r="N8856" i="1"/>
  <c r="Q8856" i="1" s="1"/>
  <c r="N8857" i="1"/>
  <c r="Q8857" i="1" s="1"/>
  <c r="N8858" i="1"/>
  <c r="Q8858" i="1" s="1"/>
  <c r="N8859" i="1"/>
  <c r="Q8859" i="1" s="1"/>
  <c r="N8860" i="1"/>
  <c r="Q8860" i="1" s="1"/>
  <c r="N8861" i="1"/>
  <c r="Q8861" i="1" s="1"/>
  <c r="N8862" i="1"/>
  <c r="Q8862" i="1" s="1"/>
  <c r="N8863" i="1"/>
  <c r="Q8863" i="1" s="1"/>
  <c r="N8864" i="1"/>
  <c r="Q8864" i="1" s="1"/>
  <c r="N8865" i="1"/>
  <c r="Q8865" i="1" s="1"/>
  <c r="N8866" i="1"/>
  <c r="Q8866" i="1" s="1"/>
  <c r="N8867" i="1"/>
  <c r="Q8867" i="1" s="1"/>
  <c r="N8868" i="1"/>
  <c r="Q8868" i="1" s="1"/>
  <c r="N8869" i="1"/>
  <c r="Q8869" i="1" s="1"/>
  <c r="N8870" i="1"/>
  <c r="Q8870" i="1" s="1"/>
  <c r="N8871" i="1"/>
  <c r="Q8871" i="1" s="1"/>
  <c r="N8872" i="1"/>
  <c r="Q8872" i="1" s="1"/>
  <c r="N8873" i="1"/>
  <c r="Q8873" i="1" s="1"/>
  <c r="N8874" i="1"/>
  <c r="Q8874" i="1" s="1"/>
  <c r="N8875" i="1"/>
  <c r="Q8875" i="1" s="1"/>
  <c r="N8876" i="1"/>
  <c r="Q8876" i="1" s="1"/>
  <c r="N8877" i="1"/>
  <c r="Q8877" i="1" s="1"/>
  <c r="N8878" i="1"/>
  <c r="Q8878" i="1" s="1"/>
  <c r="N8879" i="1"/>
  <c r="Q8879" i="1" s="1"/>
  <c r="N8880" i="1"/>
  <c r="Q8880" i="1" s="1"/>
  <c r="N8881" i="1"/>
  <c r="Q8881" i="1" s="1"/>
  <c r="N8882" i="1"/>
  <c r="Q8882" i="1" s="1"/>
  <c r="N8883" i="1"/>
  <c r="Q8883" i="1" s="1"/>
  <c r="N8884" i="1"/>
  <c r="Q8884" i="1" s="1"/>
  <c r="N8885" i="1"/>
  <c r="Q8885" i="1" s="1"/>
  <c r="N8886" i="1"/>
  <c r="Q8886" i="1" s="1"/>
  <c r="N8887" i="1"/>
  <c r="Q8887" i="1" s="1"/>
  <c r="N8888" i="1"/>
  <c r="Q8888" i="1" s="1"/>
  <c r="N8889" i="1"/>
  <c r="Q8889" i="1" s="1"/>
  <c r="N8890" i="1"/>
  <c r="Q8890" i="1" s="1"/>
  <c r="N8891" i="1"/>
  <c r="Q8891" i="1" s="1"/>
  <c r="N8892" i="1"/>
  <c r="Q8892" i="1" s="1"/>
  <c r="N8893" i="1"/>
  <c r="Q8893" i="1" s="1"/>
  <c r="N8894" i="1"/>
  <c r="Q8894" i="1" s="1"/>
  <c r="N8895" i="1"/>
  <c r="Q8895" i="1" s="1"/>
  <c r="N8896" i="1"/>
  <c r="Q8896" i="1" s="1"/>
  <c r="N8897" i="1"/>
  <c r="Q8897" i="1" s="1"/>
  <c r="N8898" i="1"/>
  <c r="Q8898" i="1" s="1"/>
  <c r="N8899" i="1"/>
  <c r="Q8899" i="1" s="1"/>
  <c r="N8900" i="1"/>
  <c r="Q8900" i="1" s="1"/>
  <c r="N8901" i="1"/>
  <c r="Q8901" i="1" s="1"/>
  <c r="N8902" i="1"/>
  <c r="Q8902" i="1" s="1"/>
  <c r="N8903" i="1"/>
  <c r="Q8903" i="1" s="1"/>
  <c r="N8904" i="1"/>
  <c r="Q8904" i="1" s="1"/>
  <c r="N8905" i="1"/>
  <c r="Q8905" i="1" s="1"/>
  <c r="N8906" i="1"/>
  <c r="Q8906" i="1" s="1"/>
  <c r="N8907" i="1"/>
  <c r="Q8907" i="1" s="1"/>
  <c r="N8908" i="1"/>
  <c r="Q8908" i="1" s="1"/>
  <c r="N8909" i="1"/>
  <c r="Q8909" i="1" s="1"/>
  <c r="N8910" i="1"/>
  <c r="Q8910" i="1" s="1"/>
  <c r="N8911" i="1"/>
  <c r="Q8911" i="1" s="1"/>
  <c r="N8912" i="1"/>
  <c r="Q8912" i="1" s="1"/>
  <c r="N8913" i="1"/>
  <c r="Q8913" i="1" s="1"/>
  <c r="N8914" i="1"/>
  <c r="Q8914" i="1" s="1"/>
  <c r="N8915" i="1"/>
  <c r="Q8915" i="1" s="1"/>
  <c r="N8916" i="1"/>
  <c r="Q8916" i="1" s="1"/>
  <c r="N8917" i="1"/>
  <c r="Q8917" i="1" s="1"/>
  <c r="N8918" i="1"/>
  <c r="Q8918" i="1" s="1"/>
  <c r="N8919" i="1"/>
  <c r="Q8919" i="1" s="1"/>
  <c r="N8920" i="1"/>
  <c r="Q8920" i="1" s="1"/>
  <c r="N8921" i="1"/>
  <c r="Q8921" i="1" s="1"/>
  <c r="N8922" i="1"/>
  <c r="Q8922" i="1" s="1"/>
  <c r="N8923" i="1"/>
  <c r="Q8923" i="1" s="1"/>
  <c r="N8924" i="1"/>
  <c r="Q8924" i="1" s="1"/>
  <c r="N8925" i="1"/>
  <c r="Q8925" i="1" s="1"/>
  <c r="N8926" i="1"/>
  <c r="Q8926" i="1" s="1"/>
  <c r="N8927" i="1"/>
  <c r="Q8927" i="1" s="1"/>
  <c r="N8928" i="1"/>
  <c r="Q8928" i="1" s="1"/>
  <c r="N8929" i="1"/>
  <c r="Q8929" i="1" s="1"/>
  <c r="N8930" i="1"/>
  <c r="Q8930" i="1" s="1"/>
  <c r="N8931" i="1"/>
  <c r="Q8931" i="1" s="1"/>
  <c r="N8932" i="1"/>
  <c r="Q8932" i="1" s="1"/>
  <c r="N8933" i="1"/>
  <c r="Q8933" i="1" s="1"/>
  <c r="N8934" i="1"/>
  <c r="Q8934" i="1" s="1"/>
  <c r="N8935" i="1"/>
  <c r="Q8935" i="1" s="1"/>
  <c r="N8936" i="1"/>
  <c r="Q8936" i="1" s="1"/>
  <c r="N8937" i="1"/>
  <c r="Q8937" i="1" s="1"/>
  <c r="N8938" i="1"/>
  <c r="Q8938" i="1" s="1"/>
  <c r="N8939" i="1"/>
  <c r="Q8939" i="1" s="1"/>
  <c r="N8940" i="1"/>
  <c r="Q8940" i="1" s="1"/>
  <c r="N8941" i="1"/>
  <c r="Q8941" i="1" s="1"/>
  <c r="N8942" i="1"/>
  <c r="Q8942" i="1" s="1"/>
  <c r="N8943" i="1"/>
  <c r="Q8943" i="1" s="1"/>
  <c r="N8944" i="1"/>
  <c r="Q8944" i="1" s="1"/>
  <c r="N8945" i="1"/>
  <c r="Q8945" i="1" s="1"/>
  <c r="N8946" i="1"/>
  <c r="Q8946" i="1" s="1"/>
  <c r="N8947" i="1"/>
  <c r="Q8947" i="1" s="1"/>
  <c r="N8948" i="1"/>
  <c r="Q8948" i="1" s="1"/>
  <c r="N8949" i="1"/>
  <c r="Q8949" i="1" s="1"/>
  <c r="N8950" i="1"/>
  <c r="Q8950" i="1" s="1"/>
  <c r="N8951" i="1"/>
  <c r="Q8951" i="1" s="1"/>
  <c r="N8952" i="1"/>
  <c r="Q8952" i="1" s="1"/>
  <c r="N8953" i="1"/>
  <c r="Q8953" i="1" s="1"/>
  <c r="N8954" i="1"/>
  <c r="Q8954" i="1" s="1"/>
  <c r="N8955" i="1"/>
  <c r="Q8955" i="1" s="1"/>
  <c r="N8956" i="1"/>
  <c r="Q8956" i="1" s="1"/>
  <c r="N8957" i="1"/>
  <c r="Q8957" i="1" s="1"/>
  <c r="N8958" i="1"/>
  <c r="Q8958" i="1" s="1"/>
  <c r="N8959" i="1"/>
  <c r="Q8959" i="1" s="1"/>
  <c r="N8960" i="1"/>
  <c r="Q8960" i="1" s="1"/>
  <c r="N8961" i="1"/>
  <c r="Q8961" i="1" s="1"/>
  <c r="N8962" i="1"/>
  <c r="Q8962" i="1" s="1"/>
  <c r="N8963" i="1"/>
  <c r="Q8963" i="1" s="1"/>
  <c r="N8964" i="1"/>
  <c r="Q8964" i="1" s="1"/>
  <c r="N8965" i="1"/>
  <c r="Q8965" i="1" s="1"/>
  <c r="N8966" i="1"/>
  <c r="Q8966" i="1" s="1"/>
  <c r="N8967" i="1"/>
  <c r="Q8967" i="1" s="1"/>
  <c r="N8968" i="1"/>
  <c r="Q8968" i="1" s="1"/>
  <c r="N8969" i="1"/>
  <c r="Q8969" i="1" s="1"/>
  <c r="N8970" i="1"/>
  <c r="Q8970" i="1" s="1"/>
  <c r="N8971" i="1"/>
  <c r="Q8971" i="1" s="1"/>
  <c r="N8972" i="1"/>
  <c r="Q8972" i="1" s="1"/>
  <c r="N8973" i="1"/>
  <c r="Q8973" i="1" s="1"/>
  <c r="N8974" i="1"/>
  <c r="Q8974" i="1" s="1"/>
  <c r="N8975" i="1"/>
  <c r="Q8975" i="1" s="1"/>
  <c r="N8976" i="1"/>
  <c r="Q8976" i="1" s="1"/>
  <c r="N8977" i="1"/>
  <c r="Q8977" i="1" s="1"/>
  <c r="N8978" i="1"/>
  <c r="Q8978" i="1" s="1"/>
  <c r="N8979" i="1"/>
  <c r="Q8979" i="1" s="1"/>
  <c r="N8980" i="1"/>
  <c r="Q8980" i="1" s="1"/>
  <c r="N8981" i="1"/>
  <c r="Q8981" i="1" s="1"/>
  <c r="N8982" i="1"/>
  <c r="Q8982" i="1" s="1"/>
  <c r="N8983" i="1"/>
  <c r="Q8983" i="1" s="1"/>
  <c r="N8984" i="1"/>
  <c r="Q8984" i="1" s="1"/>
  <c r="N8985" i="1"/>
  <c r="Q8985" i="1" s="1"/>
  <c r="N8986" i="1"/>
  <c r="Q8986" i="1" s="1"/>
  <c r="N8987" i="1"/>
  <c r="Q8987" i="1" s="1"/>
  <c r="N8988" i="1"/>
  <c r="Q8988" i="1" s="1"/>
  <c r="N8989" i="1"/>
  <c r="Q8989" i="1" s="1"/>
  <c r="N8990" i="1"/>
  <c r="Q8990" i="1" s="1"/>
  <c r="N8991" i="1"/>
  <c r="Q8991" i="1" s="1"/>
  <c r="N8992" i="1"/>
  <c r="Q8992" i="1" s="1"/>
  <c r="N8993" i="1"/>
  <c r="Q8993" i="1" s="1"/>
  <c r="N8994" i="1"/>
  <c r="Q8994" i="1" s="1"/>
  <c r="N8995" i="1"/>
  <c r="Q8995" i="1" s="1"/>
  <c r="N8996" i="1"/>
  <c r="Q8996" i="1" s="1"/>
  <c r="N8997" i="1"/>
  <c r="Q8997" i="1" s="1"/>
  <c r="N8998" i="1"/>
  <c r="Q8998" i="1" s="1"/>
  <c r="N8999" i="1"/>
  <c r="Q8999" i="1" s="1"/>
  <c r="N9000" i="1"/>
  <c r="Q9000" i="1" s="1"/>
  <c r="N9001" i="1"/>
  <c r="Q9001" i="1" s="1"/>
  <c r="N9002" i="1"/>
  <c r="Q9002" i="1" s="1"/>
  <c r="N9003" i="1"/>
  <c r="Q9003" i="1" s="1"/>
  <c r="N9004" i="1"/>
  <c r="Q9004" i="1" s="1"/>
  <c r="N9005" i="1"/>
  <c r="Q9005" i="1" s="1"/>
  <c r="N9006" i="1"/>
  <c r="Q9006" i="1" s="1"/>
  <c r="N9007" i="1"/>
  <c r="Q9007" i="1" s="1"/>
  <c r="N9008" i="1"/>
  <c r="Q9008" i="1" s="1"/>
  <c r="N9009" i="1"/>
  <c r="Q9009" i="1" s="1"/>
  <c r="N9010" i="1"/>
  <c r="Q9010" i="1" s="1"/>
  <c r="N9011" i="1"/>
  <c r="Q9011" i="1" s="1"/>
  <c r="N9012" i="1"/>
  <c r="Q9012" i="1" s="1"/>
  <c r="N9013" i="1"/>
  <c r="Q9013" i="1" s="1"/>
  <c r="N9014" i="1"/>
  <c r="Q9014" i="1" s="1"/>
  <c r="N9015" i="1"/>
  <c r="Q9015" i="1" s="1"/>
  <c r="N9016" i="1"/>
  <c r="Q9016" i="1" s="1"/>
  <c r="N9017" i="1"/>
  <c r="Q9017" i="1" s="1"/>
  <c r="N9018" i="1"/>
  <c r="Q9018" i="1" s="1"/>
  <c r="N9019" i="1"/>
  <c r="Q9019" i="1" s="1"/>
  <c r="N9020" i="1"/>
  <c r="Q9020" i="1" s="1"/>
  <c r="N9021" i="1"/>
  <c r="Q9021" i="1" s="1"/>
  <c r="N9022" i="1"/>
  <c r="Q9022" i="1" s="1"/>
  <c r="N9023" i="1"/>
  <c r="Q9023" i="1" s="1"/>
  <c r="N9024" i="1"/>
  <c r="Q9024" i="1" s="1"/>
  <c r="N9025" i="1"/>
  <c r="Q9025" i="1" s="1"/>
  <c r="N9026" i="1"/>
  <c r="Q9026" i="1" s="1"/>
  <c r="N9027" i="1"/>
  <c r="Q9027" i="1" s="1"/>
  <c r="N9028" i="1"/>
  <c r="Q9028" i="1" s="1"/>
  <c r="N9029" i="1"/>
  <c r="Q9029" i="1" s="1"/>
  <c r="N9030" i="1"/>
  <c r="Q9030" i="1" s="1"/>
  <c r="N9031" i="1"/>
  <c r="Q9031" i="1" s="1"/>
  <c r="N9032" i="1"/>
  <c r="Q9032" i="1" s="1"/>
  <c r="N9033" i="1"/>
  <c r="Q9033" i="1" s="1"/>
  <c r="N9034" i="1"/>
  <c r="Q9034" i="1" s="1"/>
  <c r="N9035" i="1"/>
  <c r="Q9035" i="1" s="1"/>
  <c r="N9036" i="1"/>
  <c r="Q9036" i="1" s="1"/>
  <c r="N9037" i="1"/>
  <c r="Q9037" i="1" s="1"/>
  <c r="N9038" i="1"/>
  <c r="Q9038" i="1" s="1"/>
  <c r="N9039" i="1"/>
  <c r="Q9039" i="1" s="1"/>
  <c r="N9040" i="1"/>
  <c r="Q9040" i="1" s="1"/>
  <c r="N9041" i="1"/>
  <c r="Q9041" i="1" s="1"/>
  <c r="N9042" i="1"/>
  <c r="Q9042" i="1" s="1"/>
  <c r="N9043" i="1"/>
  <c r="Q9043" i="1" s="1"/>
  <c r="N9044" i="1"/>
  <c r="Q9044" i="1" s="1"/>
  <c r="N9045" i="1"/>
  <c r="Q9045" i="1" s="1"/>
  <c r="N9046" i="1"/>
  <c r="Q9046" i="1" s="1"/>
  <c r="N9047" i="1"/>
  <c r="Q9047" i="1" s="1"/>
  <c r="N9048" i="1"/>
  <c r="Q9048" i="1" s="1"/>
  <c r="N9049" i="1"/>
  <c r="Q9049" i="1" s="1"/>
  <c r="N9050" i="1"/>
  <c r="Q9050" i="1" s="1"/>
  <c r="N9051" i="1"/>
  <c r="Q9051" i="1" s="1"/>
  <c r="N9052" i="1"/>
  <c r="Q9052" i="1" s="1"/>
  <c r="N9053" i="1"/>
  <c r="Q9053" i="1" s="1"/>
  <c r="N9054" i="1"/>
  <c r="Q9054" i="1" s="1"/>
  <c r="N9055" i="1"/>
  <c r="Q9055" i="1" s="1"/>
  <c r="N9056" i="1"/>
  <c r="Q9056" i="1" s="1"/>
  <c r="N9057" i="1"/>
  <c r="Q9057" i="1" s="1"/>
  <c r="N9058" i="1"/>
  <c r="Q9058" i="1" s="1"/>
  <c r="N9059" i="1"/>
  <c r="Q9059" i="1" s="1"/>
  <c r="N9060" i="1"/>
  <c r="Q9060" i="1" s="1"/>
  <c r="N9061" i="1"/>
  <c r="Q9061" i="1" s="1"/>
  <c r="N9062" i="1"/>
  <c r="Q9062" i="1" s="1"/>
  <c r="N9063" i="1"/>
  <c r="Q9063" i="1" s="1"/>
  <c r="N9064" i="1"/>
  <c r="Q9064" i="1" s="1"/>
  <c r="N9065" i="1"/>
  <c r="Q9065" i="1" s="1"/>
  <c r="N9066" i="1"/>
  <c r="Q9066" i="1" s="1"/>
  <c r="N9067" i="1"/>
  <c r="Q9067" i="1" s="1"/>
  <c r="N9068" i="1"/>
  <c r="Q9068" i="1" s="1"/>
  <c r="N9069" i="1"/>
  <c r="Q9069" i="1" s="1"/>
  <c r="N9070" i="1"/>
  <c r="Q9070" i="1" s="1"/>
  <c r="N9071" i="1"/>
  <c r="Q9071" i="1" s="1"/>
  <c r="N9072" i="1"/>
  <c r="Q9072" i="1" s="1"/>
  <c r="N9073" i="1"/>
  <c r="Q9073" i="1" s="1"/>
  <c r="N9074" i="1"/>
  <c r="Q9074" i="1" s="1"/>
  <c r="N9075" i="1"/>
  <c r="Q9075" i="1" s="1"/>
  <c r="N9076" i="1"/>
  <c r="Q9076" i="1" s="1"/>
  <c r="N9077" i="1"/>
  <c r="Q9077" i="1" s="1"/>
  <c r="N9078" i="1"/>
  <c r="Q9078" i="1" s="1"/>
  <c r="N9079" i="1"/>
  <c r="Q9079" i="1" s="1"/>
  <c r="N9080" i="1"/>
  <c r="Q9080" i="1" s="1"/>
  <c r="N9081" i="1"/>
  <c r="Q9081" i="1" s="1"/>
  <c r="N9082" i="1"/>
  <c r="Q9082" i="1" s="1"/>
  <c r="N9083" i="1"/>
  <c r="Q9083" i="1" s="1"/>
  <c r="N9084" i="1"/>
  <c r="Q9084" i="1" s="1"/>
  <c r="N9085" i="1"/>
  <c r="Q9085" i="1" s="1"/>
  <c r="N9086" i="1"/>
  <c r="Q9086" i="1" s="1"/>
  <c r="N9087" i="1"/>
  <c r="Q9087" i="1" s="1"/>
  <c r="N9088" i="1"/>
  <c r="Q9088" i="1" s="1"/>
  <c r="N9089" i="1"/>
  <c r="Q9089" i="1" s="1"/>
  <c r="N9090" i="1"/>
  <c r="Q9090" i="1" s="1"/>
  <c r="N9091" i="1"/>
  <c r="Q9091" i="1" s="1"/>
  <c r="N9092" i="1"/>
  <c r="Q9092" i="1" s="1"/>
  <c r="N9093" i="1"/>
  <c r="Q9093" i="1" s="1"/>
  <c r="N9094" i="1"/>
  <c r="Q9094" i="1" s="1"/>
  <c r="N9095" i="1"/>
  <c r="Q9095" i="1" s="1"/>
  <c r="N9096" i="1"/>
  <c r="Q9096" i="1" s="1"/>
  <c r="N9097" i="1"/>
  <c r="Q9097" i="1" s="1"/>
  <c r="N9098" i="1"/>
  <c r="Q9098" i="1" s="1"/>
  <c r="N9099" i="1"/>
  <c r="Q9099" i="1" s="1"/>
  <c r="N9100" i="1"/>
  <c r="Q9100" i="1" s="1"/>
  <c r="N9101" i="1"/>
  <c r="Q9101" i="1" s="1"/>
  <c r="N9102" i="1"/>
  <c r="Q9102" i="1" s="1"/>
  <c r="N9103" i="1"/>
  <c r="Q9103" i="1" s="1"/>
  <c r="N9104" i="1"/>
  <c r="Q9104" i="1" s="1"/>
  <c r="N9105" i="1"/>
  <c r="Q9105" i="1" s="1"/>
  <c r="N9106" i="1"/>
  <c r="Q9106" i="1" s="1"/>
  <c r="N9107" i="1"/>
  <c r="Q9107" i="1" s="1"/>
  <c r="N9108" i="1"/>
  <c r="Q9108" i="1" s="1"/>
  <c r="N9109" i="1"/>
  <c r="Q9109" i="1" s="1"/>
  <c r="N9110" i="1"/>
  <c r="Q9110" i="1" s="1"/>
  <c r="N9111" i="1"/>
  <c r="Q9111" i="1" s="1"/>
  <c r="N9112" i="1"/>
  <c r="Q9112" i="1" s="1"/>
  <c r="N9113" i="1"/>
  <c r="Q9113" i="1" s="1"/>
  <c r="N9114" i="1"/>
  <c r="Q9114" i="1" s="1"/>
  <c r="N9115" i="1"/>
  <c r="Q9115" i="1" s="1"/>
  <c r="N9116" i="1"/>
  <c r="Q9116" i="1" s="1"/>
  <c r="N9117" i="1"/>
  <c r="Q9117" i="1" s="1"/>
  <c r="N9118" i="1"/>
  <c r="Q9118" i="1" s="1"/>
  <c r="N9119" i="1"/>
  <c r="Q9119" i="1" s="1"/>
  <c r="N9120" i="1"/>
  <c r="Q9120" i="1" s="1"/>
  <c r="N9121" i="1"/>
  <c r="Q9121" i="1" s="1"/>
  <c r="N9122" i="1"/>
  <c r="Q9122" i="1" s="1"/>
  <c r="N9123" i="1"/>
  <c r="Q9123" i="1" s="1"/>
  <c r="N9124" i="1"/>
  <c r="Q9124" i="1" s="1"/>
  <c r="N9125" i="1"/>
  <c r="Q9125" i="1" s="1"/>
  <c r="N9126" i="1"/>
  <c r="Q9126" i="1" s="1"/>
  <c r="N9127" i="1"/>
  <c r="Q9127" i="1" s="1"/>
  <c r="N9128" i="1"/>
  <c r="Q9128" i="1" s="1"/>
  <c r="N9129" i="1"/>
  <c r="Q9129" i="1" s="1"/>
  <c r="N9130" i="1"/>
  <c r="Q9130" i="1" s="1"/>
  <c r="N9131" i="1"/>
  <c r="Q9131" i="1" s="1"/>
  <c r="N9132" i="1"/>
  <c r="Q9132" i="1" s="1"/>
  <c r="N9133" i="1"/>
  <c r="Q9133" i="1" s="1"/>
  <c r="N9134" i="1"/>
  <c r="Q9134" i="1" s="1"/>
  <c r="N9135" i="1"/>
  <c r="Q9135" i="1" s="1"/>
  <c r="N9136" i="1"/>
  <c r="Q9136" i="1" s="1"/>
  <c r="N9137" i="1"/>
  <c r="Q9137" i="1" s="1"/>
  <c r="N9138" i="1"/>
  <c r="Q9138" i="1" s="1"/>
  <c r="N9139" i="1"/>
  <c r="Q9139" i="1" s="1"/>
  <c r="N9140" i="1"/>
  <c r="Q9140" i="1" s="1"/>
  <c r="N9141" i="1"/>
  <c r="Q9141" i="1" s="1"/>
  <c r="N9142" i="1"/>
  <c r="Q9142" i="1" s="1"/>
  <c r="N9143" i="1"/>
  <c r="Q9143" i="1" s="1"/>
  <c r="N9144" i="1"/>
  <c r="Q9144" i="1" s="1"/>
  <c r="N9145" i="1"/>
  <c r="Q9145" i="1" s="1"/>
  <c r="N9146" i="1"/>
  <c r="Q9146" i="1" s="1"/>
  <c r="N9147" i="1"/>
  <c r="Q9147" i="1" s="1"/>
  <c r="N9148" i="1"/>
  <c r="Q9148" i="1" s="1"/>
  <c r="N9149" i="1"/>
  <c r="Q9149" i="1" s="1"/>
  <c r="N9150" i="1"/>
  <c r="Q9150" i="1" s="1"/>
  <c r="N9151" i="1"/>
  <c r="Q9151" i="1" s="1"/>
  <c r="N9152" i="1"/>
  <c r="Q9152" i="1" s="1"/>
  <c r="N9153" i="1"/>
  <c r="Q9153" i="1" s="1"/>
  <c r="N9154" i="1"/>
  <c r="Q9154" i="1" s="1"/>
  <c r="N9155" i="1"/>
  <c r="Q9155" i="1" s="1"/>
  <c r="N9156" i="1"/>
  <c r="Q9156" i="1" s="1"/>
  <c r="N9157" i="1"/>
  <c r="Q9157" i="1" s="1"/>
  <c r="N9158" i="1"/>
  <c r="Q9158" i="1" s="1"/>
  <c r="N9159" i="1"/>
  <c r="Q9159" i="1" s="1"/>
  <c r="N9160" i="1"/>
  <c r="Q9160" i="1" s="1"/>
  <c r="N9161" i="1"/>
  <c r="Q9161" i="1" s="1"/>
  <c r="N9162" i="1"/>
  <c r="Q9162" i="1" s="1"/>
  <c r="N9163" i="1"/>
  <c r="Q9163" i="1" s="1"/>
  <c r="N9164" i="1"/>
  <c r="Q9164" i="1" s="1"/>
  <c r="N9165" i="1"/>
  <c r="Q9165" i="1" s="1"/>
  <c r="N9166" i="1"/>
  <c r="Q9166" i="1" s="1"/>
  <c r="N9167" i="1"/>
  <c r="Q9167" i="1" s="1"/>
  <c r="N9168" i="1"/>
  <c r="Q9168" i="1" s="1"/>
  <c r="N9169" i="1"/>
  <c r="Q9169" i="1" s="1"/>
  <c r="N9170" i="1"/>
  <c r="Q9170" i="1" s="1"/>
  <c r="N9171" i="1"/>
  <c r="Q9171" i="1" s="1"/>
  <c r="N9172" i="1"/>
  <c r="Q9172" i="1" s="1"/>
  <c r="N9173" i="1"/>
  <c r="Q9173" i="1" s="1"/>
  <c r="N9174" i="1"/>
  <c r="Q9174" i="1" s="1"/>
  <c r="N9175" i="1"/>
  <c r="Q9175" i="1" s="1"/>
  <c r="N9176" i="1"/>
  <c r="Q9176" i="1" s="1"/>
  <c r="N9177" i="1"/>
  <c r="Q9177" i="1" s="1"/>
  <c r="N9178" i="1"/>
  <c r="Q9178" i="1" s="1"/>
  <c r="N9179" i="1"/>
  <c r="Q9179" i="1" s="1"/>
  <c r="N9180" i="1"/>
  <c r="Q9180" i="1" s="1"/>
  <c r="N9181" i="1"/>
  <c r="Q9181" i="1" s="1"/>
  <c r="N9182" i="1"/>
  <c r="Q9182" i="1" s="1"/>
  <c r="N9183" i="1"/>
  <c r="Q9183" i="1" s="1"/>
  <c r="N9184" i="1"/>
  <c r="Q9184" i="1" s="1"/>
  <c r="N9185" i="1"/>
  <c r="Q9185" i="1" s="1"/>
  <c r="N9186" i="1"/>
  <c r="Q9186" i="1" s="1"/>
  <c r="N9187" i="1"/>
  <c r="Q9187" i="1" s="1"/>
  <c r="N9188" i="1"/>
  <c r="Q9188" i="1" s="1"/>
  <c r="N9189" i="1"/>
  <c r="Q9189" i="1" s="1"/>
  <c r="N9190" i="1"/>
  <c r="Q9190" i="1" s="1"/>
  <c r="N9191" i="1"/>
  <c r="Q9191" i="1" s="1"/>
  <c r="N9192" i="1"/>
  <c r="Q9192" i="1" s="1"/>
  <c r="N9193" i="1"/>
  <c r="Q9193" i="1" s="1"/>
  <c r="N9194" i="1"/>
  <c r="Q9194" i="1" s="1"/>
  <c r="N9195" i="1"/>
  <c r="Q9195" i="1" s="1"/>
  <c r="N9196" i="1"/>
  <c r="Q9196" i="1" s="1"/>
  <c r="N9197" i="1"/>
  <c r="Q9197" i="1" s="1"/>
  <c r="N9198" i="1"/>
  <c r="Q9198" i="1" s="1"/>
  <c r="N9199" i="1"/>
  <c r="Q9199" i="1" s="1"/>
  <c r="N9200" i="1"/>
  <c r="Q9200" i="1" s="1"/>
  <c r="N9201" i="1"/>
  <c r="Q9201" i="1" s="1"/>
  <c r="N9202" i="1"/>
  <c r="Q9202" i="1" s="1"/>
  <c r="N9203" i="1"/>
  <c r="Q9203" i="1" s="1"/>
  <c r="N9204" i="1"/>
  <c r="Q9204" i="1" s="1"/>
  <c r="N9205" i="1"/>
  <c r="Q9205" i="1" s="1"/>
  <c r="N9206" i="1"/>
  <c r="Q9206" i="1" s="1"/>
  <c r="N9207" i="1"/>
  <c r="Q9207" i="1" s="1"/>
  <c r="N9208" i="1"/>
  <c r="Q9208" i="1" s="1"/>
  <c r="N9209" i="1"/>
  <c r="Q9209" i="1" s="1"/>
  <c r="N9210" i="1"/>
  <c r="Q9210" i="1" s="1"/>
  <c r="N9211" i="1"/>
  <c r="Q9211" i="1" s="1"/>
  <c r="N9212" i="1"/>
  <c r="Q9212" i="1" s="1"/>
  <c r="N9213" i="1"/>
  <c r="Q9213" i="1" s="1"/>
  <c r="N9214" i="1"/>
  <c r="Q9214" i="1" s="1"/>
  <c r="N9215" i="1"/>
  <c r="Q9215" i="1" s="1"/>
  <c r="N9216" i="1"/>
  <c r="Q9216" i="1" s="1"/>
  <c r="N9217" i="1"/>
  <c r="Q9217" i="1" s="1"/>
  <c r="N9218" i="1"/>
  <c r="Q9218" i="1" s="1"/>
  <c r="N9219" i="1"/>
  <c r="Q9219" i="1" s="1"/>
  <c r="N9220" i="1"/>
  <c r="Q9220" i="1" s="1"/>
  <c r="N9221" i="1"/>
  <c r="Q9221" i="1" s="1"/>
  <c r="N9222" i="1"/>
  <c r="Q9222" i="1" s="1"/>
  <c r="N9223" i="1"/>
  <c r="Q9223" i="1" s="1"/>
  <c r="N9224" i="1"/>
  <c r="Q9224" i="1" s="1"/>
  <c r="N9225" i="1"/>
  <c r="Q9225" i="1" s="1"/>
  <c r="N9226" i="1"/>
  <c r="Q9226" i="1" s="1"/>
  <c r="N9227" i="1"/>
  <c r="Q9227" i="1" s="1"/>
  <c r="N9228" i="1"/>
  <c r="Q9228" i="1" s="1"/>
  <c r="N9229" i="1"/>
  <c r="Q9229" i="1" s="1"/>
  <c r="N9230" i="1"/>
  <c r="Q9230" i="1" s="1"/>
  <c r="N9231" i="1"/>
  <c r="Q9231" i="1" s="1"/>
  <c r="N9232" i="1"/>
  <c r="Q9232" i="1" s="1"/>
  <c r="N9233" i="1"/>
  <c r="Q9233" i="1" s="1"/>
  <c r="N9234" i="1"/>
  <c r="Q9234" i="1" s="1"/>
  <c r="N9235" i="1"/>
  <c r="Q9235" i="1" s="1"/>
  <c r="N9236" i="1"/>
  <c r="Q9236" i="1" s="1"/>
  <c r="N9237" i="1"/>
  <c r="Q9237" i="1" s="1"/>
  <c r="N9238" i="1"/>
  <c r="Q9238" i="1" s="1"/>
  <c r="N9239" i="1"/>
  <c r="Q9239" i="1" s="1"/>
  <c r="N9240" i="1"/>
  <c r="Q9240" i="1" s="1"/>
  <c r="N9241" i="1"/>
  <c r="Q9241" i="1" s="1"/>
  <c r="N9242" i="1"/>
  <c r="Q9242" i="1" s="1"/>
  <c r="N9243" i="1"/>
  <c r="Q9243" i="1" s="1"/>
  <c r="N9244" i="1"/>
  <c r="Q9244" i="1" s="1"/>
  <c r="N9245" i="1"/>
  <c r="Q9245" i="1" s="1"/>
  <c r="N9246" i="1"/>
  <c r="Q9246" i="1" s="1"/>
  <c r="N9247" i="1"/>
  <c r="Q9247" i="1" s="1"/>
  <c r="N9248" i="1"/>
  <c r="Q9248" i="1" s="1"/>
  <c r="N9249" i="1"/>
  <c r="Q9249" i="1" s="1"/>
  <c r="N9250" i="1"/>
  <c r="Q9250" i="1" s="1"/>
  <c r="N9251" i="1"/>
  <c r="Q9251" i="1" s="1"/>
  <c r="N9252" i="1"/>
  <c r="Q9252" i="1" s="1"/>
  <c r="N9253" i="1"/>
  <c r="Q9253" i="1" s="1"/>
  <c r="N9254" i="1"/>
  <c r="Q9254" i="1" s="1"/>
  <c r="N9255" i="1"/>
  <c r="Q9255" i="1" s="1"/>
  <c r="N9256" i="1"/>
  <c r="Q9256" i="1" s="1"/>
  <c r="N9257" i="1"/>
  <c r="Q9257" i="1" s="1"/>
  <c r="N9258" i="1"/>
  <c r="Q9258" i="1" s="1"/>
  <c r="N9259" i="1"/>
  <c r="Q9259" i="1" s="1"/>
  <c r="N9260" i="1"/>
  <c r="Q9260" i="1" s="1"/>
  <c r="N9261" i="1"/>
  <c r="Q9261" i="1" s="1"/>
  <c r="N9262" i="1"/>
  <c r="Q9262" i="1" s="1"/>
  <c r="N9263" i="1"/>
  <c r="Q9263" i="1" s="1"/>
  <c r="N9264" i="1"/>
  <c r="Q9264" i="1" s="1"/>
  <c r="N9265" i="1"/>
  <c r="Q9265" i="1" s="1"/>
  <c r="N9266" i="1"/>
  <c r="Q9266" i="1" s="1"/>
  <c r="N9267" i="1"/>
  <c r="Q9267" i="1" s="1"/>
  <c r="N9268" i="1"/>
  <c r="Q9268" i="1" s="1"/>
  <c r="N9269" i="1"/>
  <c r="Q9269" i="1" s="1"/>
  <c r="N9270" i="1"/>
  <c r="Q9270" i="1" s="1"/>
  <c r="N9271" i="1"/>
  <c r="Q9271" i="1" s="1"/>
  <c r="N9272" i="1"/>
  <c r="Q9272" i="1" s="1"/>
  <c r="N9273" i="1"/>
  <c r="Q9273" i="1" s="1"/>
  <c r="N9274" i="1"/>
  <c r="Q9274" i="1" s="1"/>
  <c r="N9275" i="1"/>
  <c r="Q9275" i="1" s="1"/>
  <c r="N9276" i="1"/>
  <c r="Q9276" i="1" s="1"/>
  <c r="N9277" i="1"/>
  <c r="Q9277" i="1" s="1"/>
  <c r="N9278" i="1"/>
  <c r="Q9278" i="1" s="1"/>
  <c r="N9279" i="1"/>
  <c r="Q9279" i="1" s="1"/>
  <c r="N9280" i="1"/>
  <c r="Q9280" i="1" s="1"/>
  <c r="N9281" i="1"/>
  <c r="Q9281" i="1" s="1"/>
  <c r="N9282" i="1"/>
  <c r="Q9282" i="1" s="1"/>
  <c r="N9283" i="1"/>
  <c r="Q9283" i="1" s="1"/>
  <c r="N9284" i="1"/>
  <c r="Q9284" i="1" s="1"/>
  <c r="N9285" i="1"/>
  <c r="Q9285" i="1" s="1"/>
  <c r="N9286" i="1"/>
  <c r="Q9286" i="1" s="1"/>
  <c r="N9287" i="1"/>
  <c r="Q9287" i="1" s="1"/>
  <c r="N9288" i="1"/>
  <c r="Q9288" i="1" s="1"/>
  <c r="N9289" i="1"/>
  <c r="Q9289" i="1" s="1"/>
  <c r="N9290" i="1"/>
  <c r="Q9290" i="1" s="1"/>
  <c r="N9291" i="1"/>
  <c r="Q9291" i="1" s="1"/>
  <c r="N9292" i="1"/>
  <c r="Q9292" i="1" s="1"/>
  <c r="N9293" i="1"/>
  <c r="Q9293" i="1" s="1"/>
  <c r="N9294" i="1"/>
  <c r="Q9294" i="1" s="1"/>
  <c r="N9295" i="1"/>
  <c r="Q9295" i="1" s="1"/>
  <c r="N9296" i="1"/>
  <c r="Q9296" i="1" s="1"/>
  <c r="N9297" i="1"/>
  <c r="Q9297" i="1" s="1"/>
  <c r="N9298" i="1"/>
  <c r="Q9298" i="1" s="1"/>
  <c r="N9299" i="1"/>
  <c r="Q9299" i="1" s="1"/>
  <c r="N9300" i="1"/>
  <c r="Q9300" i="1" s="1"/>
  <c r="N9301" i="1"/>
  <c r="Q9301" i="1" s="1"/>
  <c r="N9302" i="1"/>
  <c r="Q9302" i="1" s="1"/>
  <c r="N9303" i="1"/>
  <c r="Q9303" i="1" s="1"/>
  <c r="N9304" i="1"/>
  <c r="Q9304" i="1" s="1"/>
  <c r="N9305" i="1"/>
  <c r="Q9305" i="1" s="1"/>
  <c r="N9306" i="1"/>
  <c r="Q9306" i="1" s="1"/>
  <c r="N9307" i="1"/>
  <c r="Q9307" i="1" s="1"/>
  <c r="N9308" i="1"/>
  <c r="Q9308" i="1" s="1"/>
  <c r="N9309" i="1"/>
  <c r="Q9309" i="1" s="1"/>
  <c r="N9310" i="1"/>
  <c r="Q9310" i="1" s="1"/>
  <c r="N9311" i="1"/>
  <c r="Q9311" i="1" s="1"/>
  <c r="N9312" i="1"/>
  <c r="Q9312" i="1" s="1"/>
  <c r="N9313" i="1"/>
  <c r="Q9313" i="1" s="1"/>
  <c r="N9314" i="1"/>
  <c r="Q9314" i="1" s="1"/>
  <c r="N9315" i="1"/>
  <c r="Q9315" i="1" s="1"/>
  <c r="N9316" i="1"/>
  <c r="Q9316" i="1" s="1"/>
  <c r="N9317" i="1"/>
  <c r="Q9317" i="1" s="1"/>
  <c r="N9318" i="1"/>
  <c r="Q9318" i="1" s="1"/>
  <c r="N9319" i="1"/>
  <c r="Q9319" i="1" s="1"/>
  <c r="N9320" i="1"/>
  <c r="Q9320" i="1" s="1"/>
  <c r="N9321" i="1"/>
  <c r="Q9321" i="1" s="1"/>
  <c r="N9322" i="1"/>
  <c r="Q9322" i="1" s="1"/>
  <c r="N9323" i="1"/>
  <c r="Q9323" i="1" s="1"/>
  <c r="N9324" i="1"/>
  <c r="Q9324" i="1" s="1"/>
  <c r="N9325" i="1"/>
  <c r="Q9325" i="1" s="1"/>
  <c r="N9326" i="1"/>
  <c r="Q9326" i="1" s="1"/>
  <c r="N9327" i="1"/>
  <c r="Q9327" i="1" s="1"/>
  <c r="N9328" i="1"/>
  <c r="Q9328" i="1" s="1"/>
  <c r="N9329" i="1"/>
  <c r="Q9329" i="1" s="1"/>
  <c r="N9330" i="1"/>
  <c r="Q9330" i="1" s="1"/>
  <c r="N9331" i="1"/>
  <c r="Q9331" i="1" s="1"/>
  <c r="N9332" i="1"/>
  <c r="Q9332" i="1" s="1"/>
  <c r="N9333" i="1"/>
  <c r="Q9333" i="1" s="1"/>
  <c r="N9334" i="1"/>
  <c r="Q9334" i="1" s="1"/>
  <c r="N9335" i="1"/>
  <c r="Q9335" i="1" s="1"/>
  <c r="N9336" i="1"/>
  <c r="Q9336" i="1" s="1"/>
  <c r="N9337" i="1"/>
  <c r="Q9337" i="1" s="1"/>
  <c r="N9338" i="1"/>
  <c r="Q9338" i="1" s="1"/>
  <c r="N9339" i="1"/>
  <c r="Q9339" i="1" s="1"/>
  <c r="N9340" i="1"/>
  <c r="Q9340" i="1" s="1"/>
  <c r="N9341" i="1"/>
  <c r="Q9341" i="1" s="1"/>
  <c r="N9342" i="1"/>
  <c r="Q9342" i="1" s="1"/>
  <c r="N9343" i="1"/>
  <c r="Q9343" i="1" s="1"/>
  <c r="N9344" i="1"/>
  <c r="Q9344" i="1" s="1"/>
  <c r="N9345" i="1"/>
  <c r="Q9345" i="1" s="1"/>
  <c r="N9346" i="1"/>
  <c r="Q9346" i="1" s="1"/>
  <c r="N9347" i="1"/>
  <c r="Q9347" i="1" s="1"/>
  <c r="N9348" i="1"/>
  <c r="Q9348" i="1" s="1"/>
  <c r="N9349" i="1"/>
  <c r="Q9349" i="1" s="1"/>
  <c r="N9350" i="1"/>
  <c r="Q9350" i="1" s="1"/>
  <c r="N9351" i="1"/>
  <c r="Q9351" i="1" s="1"/>
  <c r="N9352" i="1"/>
  <c r="Q9352" i="1" s="1"/>
  <c r="N9353" i="1"/>
  <c r="Q9353" i="1" s="1"/>
  <c r="N9354" i="1"/>
  <c r="Q9354" i="1" s="1"/>
  <c r="N9355" i="1"/>
  <c r="Q9355" i="1" s="1"/>
  <c r="N9356" i="1"/>
  <c r="Q9356" i="1" s="1"/>
  <c r="N9357" i="1"/>
  <c r="Q9357" i="1" s="1"/>
  <c r="N9358" i="1"/>
  <c r="Q9358" i="1" s="1"/>
  <c r="N9359" i="1"/>
  <c r="Q9359" i="1" s="1"/>
  <c r="N9360" i="1"/>
  <c r="Q9360" i="1" s="1"/>
  <c r="N9361" i="1"/>
  <c r="Q9361" i="1" s="1"/>
  <c r="N9362" i="1"/>
  <c r="Q9362" i="1" s="1"/>
  <c r="N9363" i="1"/>
  <c r="Q9363" i="1" s="1"/>
  <c r="N9364" i="1"/>
  <c r="Q9364" i="1" s="1"/>
  <c r="N9365" i="1"/>
  <c r="Q9365" i="1" s="1"/>
  <c r="N9366" i="1"/>
  <c r="Q9366" i="1" s="1"/>
  <c r="N9367" i="1"/>
  <c r="Q9367" i="1" s="1"/>
  <c r="N9368" i="1"/>
  <c r="Q9368" i="1" s="1"/>
  <c r="N9369" i="1"/>
  <c r="Q9369" i="1" s="1"/>
  <c r="N9370" i="1"/>
  <c r="Q9370" i="1" s="1"/>
  <c r="N9371" i="1"/>
  <c r="Q9371" i="1" s="1"/>
  <c r="N9372" i="1"/>
  <c r="Q9372" i="1" s="1"/>
  <c r="N9373" i="1"/>
  <c r="Q9373" i="1" s="1"/>
  <c r="N9374" i="1"/>
  <c r="Q9374" i="1" s="1"/>
  <c r="N9375" i="1"/>
  <c r="Q9375" i="1" s="1"/>
  <c r="N9376" i="1"/>
  <c r="Q9376" i="1" s="1"/>
  <c r="N9377" i="1"/>
  <c r="Q9377" i="1" s="1"/>
  <c r="N9378" i="1"/>
  <c r="Q9378" i="1" s="1"/>
  <c r="N9379" i="1"/>
  <c r="Q9379" i="1" s="1"/>
  <c r="N9380" i="1"/>
  <c r="Q9380" i="1" s="1"/>
  <c r="N9381" i="1"/>
  <c r="Q9381" i="1" s="1"/>
  <c r="N9382" i="1"/>
  <c r="Q9382" i="1" s="1"/>
  <c r="N9383" i="1"/>
  <c r="Q9383" i="1" s="1"/>
  <c r="N9384" i="1"/>
  <c r="Q9384" i="1" s="1"/>
  <c r="N9385" i="1"/>
  <c r="Q9385" i="1" s="1"/>
  <c r="N9386" i="1"/>
  <c r="Q9386" i="1" s="1"/>
  <c r="N9387" i="1"/>
  <c r="Q9387" i="1" s="1"/>
  <c r="N9388" i="1"/>
  <c r="Q9388" i="1" s="1"/>
  <c r="N9389" i="1"/>
  <c r="Q9389" i="1" s="1"/>
  <c r="N9390" i="1"/>
  <c r="Q9390" i="1" s="1"/>
  <c r="N9391" i="1"/>
  <c r="Q9391" i="1" s="1"/>
  <c r="N9392" i="1"/>
  <c r="Q9392" i="1" s="1"/>
  <c r="N9393" i="1"/>
  <c r="Q9393" i="1" s="1"/>
  <c r="N9394" i="1"/>
  <c r="Q9394" i="1" s="1"/>
  <c r="N9395" i="1"/>
  <c r="Q9395" i="1" s="1"/>
  <c r="N9396" i="1"/>
  <c r="Q9396" i="1" s="1"/>
  <c r="N9397" i="1"/>
  <c r="Q9397" i="1" s="1"/>
  <c r="N9398" i="1"/>
  <c r="Q9398" i="1" s="1"/>
  <c r="N9399" i="1"/>
  <c r="Q9399" i="1" s="1"/>
  <c r="N9400" i="1"/>
  <c r="Q9400" i="1" s="1"/>
  <c r="N9401" i="1"/>
  <c r="Q9401" i="1" s="1"/>
  <c r="N9402" i="1"/>
  <c r="Q9402" i="1" s="1"/>
  <c r="N9403" i="1"/>
  <c r="Q9403" i="1" s="1"/>
  <c r="N9404" i="1"/>
  <c r="Q9404" i="1" s="1"/>
  <c r="N9405" i="1"/>
  <c r="Q9405" i="1" s="1"/>
  <c r="N9406" i="1"/>
  <c r="Q9406" i="1" s="1"/>
  <c r="N9407" i="1"/>
  <c r="Q9407" i="1" s="1"/>
  <c r="N9408" i="1"/>
  <c r="Q9408" i="1" s="1"/>
  <c r="N9409" i="1"/>
  <c r="Q9409" i="1" s="1"/>
  <c r="N9410" i="1"/>
  <c r="Q9410" i="1" s="1"/>
  <c r="N9411" i="1"/>
  <c r="Q9411" i="1" s="1"/>
  <c r="N9412" i="1"/>
  <c r="Q9412" i="1" s="1"/>
  <c r="N9413" i="1"/>
  <c r="Q9413" i="1" s="1"/>
  <c r="N9414" i="1"/>
  <c r="Q9414" i="1" s="1"/>
  <c r="N9415" i="1"/>
  <c r="Q9415" i="1" s="1"/>
  <c r="N9416" i="1"/>
  <c r="Q9416" i="1" s="1"/>
  <c r="N9417" i="1"/>
  <c r="Q9417" i="1" s="1"/>
  <c r="N9418" i="1"/>
  <c r="Q9418" i="1" s="1"/>
  <c r="N9419" i="1"/>
  <c r="Q9419" i="1" s="1"/>
  <c r="N9420" i="1"/>
  <c r="Q9420" i="1" s="1"/>
  <c r="N9421" i="1"/>
  <c r="Q9421" i="1" s="1"/>
  <c r="N9422" i="1"/>
  <c r="Q9422" i="1" s="1"/>
  <c r="N9423" i="1"/>
  <c r="Q9423" i="1" s="1"/>
  <c r="N9424" i="1"/>
  <c r="Q9424" i="1" s="1"/>
  <c r="N9425" i="1"/>
  <c r="Q9425" i="1" s="1"/>
  <c r="N9426" i="1"/>
  <c r="Q9426" i="1" s="1"/>
  <c r="N9427" i="1"/>
  <c r="Q9427" i="1" s="1"/>
  <c r="N9428" i="1"/>
  <c r="Q9428" i="1" s="1"/>
  <c r="N9429" i="1"/>
  <c r="Q9429" i="1" s="1"/>
  <c r="N9430" i="1"/>
  <c r="Q9430" i="1" s="1"/>
  <c r="N9431" i="1"/>
  <c r="Q9431" i="1" s="1"/>
  <c r="N9432" i="1"/>
  <c r="Q9432" i="1" s="1"/>
  <c r="N9433" i="1"/>
  <c r="Q9433" i="1" s="1"/>
  <c r="N9434" i="1"/>
  <c r="Q9434" i="1" s="1"/>
  <c r="N9435" i="1"/>
  <c r="Q9435" i="1" s="1"/>
  <c r="N9436" i="1"/>
  <c r="Q9436" i="1" s="1"/>
  <c r="N9437" i="1"/>
  <c r="Q9437" i="1" s="1"/>
  <c r="N9438" i="1"/>
  <c r="Q9438" i="1" s="1"/>
  <c r="N9439" i="1"/>
  <c r="Q9439" i="1" s="1"/>
  <c r="N9440" i="1"/>
  <c r="Q9440" i="1" s="1"/>
  <c r="N9441" i="1"/>
  <c r="Q9441" i="1" s="1"/>
  <c r="N9442" i="1"/>
  <c r="Q9442" i="1" s="1"/>
  <c r="N9443" i="1"/>
  <c r="Q9443" i="1" s="1"/>
  <c r="N9444" i="1"/>
  <c r="Q9444" i="1" s="1"/>
  <c r="N9445" i="1"/>
  <c r="Q9445" i="1" s="1"/>
  <c r="N9446" i="1"/>
  <c r="Q9446" i="1" s="1"/>
  <c r="N9447" i="1"/>
  <c r="Q9447" i="1" s="1"/>
  <c r="N9448" i="1"/>
  <c r="Q9448" i="1" s="1"/>
  <c r="N9449" i="1"/>
  <c r="Q9449" i="1" s="1"/>
  <c r="N9450" i="1"/>
  <c r="Q9450" i="1" s="1"/>
  <c r="N9451" i="1"/>
  <c r="Q9451" i="1" s="1"/>
  <c r="N9452" i="1"/>
  <c r="Q9452" i="1" s="1"/>
  <c r="N9453" i="1"/>
  <c r="Q9453" i="1" s="1"/>
  <c r="N9454" i="1"/>
  <c r="Q9454" i="1" s="1"/>
  <c r="N9455" i="1"/>
  <c r="Q9455" i="1" s="1"/>
  <c r="N9456" i="1"/>
  <c r="Q9456" i="1" s="1"/>
  <c r="N9457" i="1"/>
  <c r="Q9457" i="1" s="1"/>
  <c r="N9458" i="1"/>
  <c r="Q9458" i="1" s="1"/>
  <c r="N9459" i="1"/>
  <c r="Q9459" i="1" s="1"/>
  <c r="N9460" i="1"/>
  <c r="Q9460" i="1" s="1"/>
  <c r="N9461" i="1"/>
  <c r="Q9461" i="1" s="1"/>
  <c r="N9462" i="1"/>
  <c r="Q9462" i="1" s="1"/>
  <c r="N9463" i="1"/>
  <c r="Q9463" i="1" s="1"/>
  <c r="N9464" i="1"/>
  <c r="Q9464" i="1" s="1"/>
  <c r="N9465" i="1"/>
  <c r="Q9465" i="1" s="1"/>
  <c r="N9466" i="1"/>
  <c r="Q9466" i="1" s="1"/>
  <c r="N9467" i="1"/>
  <c r="Q9467" i="1" s="1"/>
  <c r="N9468" i="1"/>
  <c r="Q9468" i="1" s="1"/>
  <c r="N9469" i="1"/>
  <c r="Q9469" i="1" s="1"/>
  <c r="N9470" i="1"/>
  <c r="Q9470" i="1" s="1"/>
  <c r="N9471" i="1"/>
  <c r="Q9471" i="1" s="1"/>
  <c r="N9472" i="1"/>
  <c r="Q9472" i="1" s="1"/>
  <c r="N9473" i="1"/>
  <c r="Q9473" i="1" s="1"/>
  <c r="N9474" i="1"/>
  <c r="Q9474" i="1" s="1"/>
  <c r="N9475" i="1"/>
  <c r="Q9475" i="1" s="1"/>
  <c r="N9476" i="1"/>
  <c r="Q9476" i="1" s="1"/>
  <c r="N9477" i="1"/>
  <c r="Q9477" i="1" s="1"/>
  <c r="N9478" i="1"/>
  <c r="Q9478" i="1" s="1"/>
  <c r="N9479" i="1"/>
  <c r="Q9479" i="1" s="1"/>
  <c r="N9480" i="1"/>
  <c r="Q9480" i="1" s="1"/>
  <c r="N9481" i="1"/>
  <c r="Q9481" i="1" s="1"/>
  <c r="N9482" i="1"/>
  <c r="Q9482" i="1" s="1"/>
  <c r="N9483" i="1"/>
  <c r="Q9483" i="1" s="1"/>
  <c r="N9484" i="1"/>
  <c r="Q9484" i="1" s="1"/>
  <c r="N9485" i="1"/>
  <c r="Q9485" i="1" s="1"/>
  <c r="N9486" i="1"/>
  <c r="Q9486" i="1" s="1"/>
  <c r="N9487" i="1"/>
  <c r="Q9487" i="1" s="1"/>
  <c r="N9488" i="1"/>
  <c r="Q9488" i="1" s="1"/>
  <c r="N9489" i="1"/>
  <c r="Q9489" i="1" s="1"/>
  <c r="N9490" i="1"/>
  <c r="Q9490" i="1" s="1"/>
  <c r="N9491" i="1"/>
  <c r="Q9491" i="1" s="1"/>
  <c r="N9492" i="1"/>
  <c r="Q9492" i="1" s="1"/>
  <c r="N9493" i="1"/>
  <c r="Q9493" i="1" s="1"/>
  <c r="N9494" i="1"/>
  <c r="Q9494" i="1" s="1"/>
  <c r="N9495" i="1"/>
  <c r="Q9495" i="1" s="1"/>
  <c r="N9496" i="1"/>
  <c r="Q9496" i="1" s="1"/>
  <c r="N9497" i="1"/>
  <c r="Q9497" i="1" s="1"/>
  <c r="N9498" i="1"/>
  <c r="Q9498" i="1" s="1"/>
  <c r="N9499" i="1"/>
  <c r="Q9499" i="1" s="1"/>
  <c r="N9500" i="1"/>
  <c r="Q9500" i="1" s="1"/>
  <c r="N9501" i="1"/>
  <c r="Q9501" i="1" s="1"/>
  <c r="N9502" i="1"/>
  <c r="Q9502" i="1" s="1"/>
  <c r="N9503" i="1"/>
  <c r="Q9503" i="1" s="1"/>
  <c r="N9504" i="1"/>
  <c r="Q9504" i="1" s="1"/>
  <c r="N9505" i="1"/>
  <c r="Q9505" i="1" s="1"/>
  <c r="N9506" i="1"/>
  <c r="Q9506" i="1" s="1"/>
  <c r="N9507" i="1"/>
  <c r="Q9507" i="1" s="1"/>
  <c r="N9508" i="1"/>
  <c r="Q9508" i="1" s="1"/>
  <c r="N9509" i="1"/>
  <c r="Q9509" i="1" s="1"/>
  <c r="N9510" i="1"/>
  <c r="Q9510" i="1" s="1"/>
  <c r="N9511" i="1"/>
  <c r="Q9511" i="1" s="1"/>
  <c r="N9512" i="1"/>
  <c r="Q9512" i="1" s="1"/>
  <c r="N9513" i="1"/>
  <c r="Q9513" i="1" s="1"/>
  <c r="N9514" i="1"/>
  <c r="Q9514" i="1" s="1"/>
  <c r="N9515" i="1"/>
  <c r="Q9515" i="1" s="1"/>
  <c r="N9516" i="1"/>
  <c r="Q9516" i="1" s="1"/>
  <c r="N9517" i="1"/>
  <c r="Q9517" i="1" s="1"/>
  <c r="N9518" i="1"/>
  <c r="Q9518" i="1" s="1"/>
  <c r="N9519" i="1"/>
  <c r="Q9519" i="1" s="1"/>
  <c r="N9520" i="1"/>
  <c r="Q9520" i="1" s="1"/>
  <c r="N9521" i="1"/>
  <c r="Q9521" i="1" s="1"/>
  <c r="N9522" i="1"/>
  <c r="Q9522" i="1" s="1"/>
  <c r="N9523" i="1"/>
  <c r="Q9523" i="1" s="1"/>
  <c r="N9524" i="1"/>
  <c r="Q9524" i="1" s="1"/>
  <c r="N9525" i="1"/>
  <c r="Q9525" i="1" s="1"/>
  <c r="N9526" i="1"/>
  <c r="Q9526" i="1" s="1"/>
  <c r="N9527" i="1"/>
  <c r="Q9527" i="1" s="1"/>
  <c r="N9528" i="1"/>
  <c r="Q9528" i="1" s="1"/>
  <c r="N9529" i="1"/>
  <c r="Q9529" i="1" s="1"/>
  <c r="N9530" i="1"/>
  <c r="Q9530" i="1" s="1"/>
  <c r="N9531" i="1"/>
  <c r="Q9531" i="1" s="1"/>
  <c r="N9532" i="1"/>
  <c r="Q9532" i="1" s="1"/>
  <c r="N9533" i="1"/>
  <c r="Q9533" i="1" s="1"/>
  <c r="N9534" i="1"/>
  <c r="Q9534" i="1" s="1"/>
  <c r="N9535" i="1"/>
  <c r="Q9535" i="1" s="1"/>
  <c r="N9536" i="1"/>
  <c r="Q9536" i="1" s="1"/>
  <c r="N9537" i="1"/>
  <c r="Q9537" i="1" s="1"/>
  <c r="N9538" i="1"/>
  <c r="Q9538" i="1" s="1"/>
  <c r="N9539" i="1"/>
  <c r="Q9539" i="1" s="1"/>
  <c r="N9540" i="1"/>
  <c r="Q9540" i="1" s="1"/>
  <c r="N9541" i="1"/>
  <c r="Q9541" i="1" s="1"/>
  <c r="N9542" i="1"/>
  <c r="Q9542" i="1" s="1"/>
  <c r="N9543" i="1"/>
  <c r="Q9543" i="1" s="1"/>
  <c r="N9544" i="1"/>
  <c r="Q9544" i="1" s="1"/>
  <c r="N9545" i="1"/>
  <c r="Q9545" i="1" s="1"/>
  <c r="N9546" i="1"/>
  <c r="Q9546" i="1" s="1"/>
  <c r="N9547" i="1"/>
  <c r="Q9547" i="1" s="1"/>
  <c r="N9548" i="1"/>
  <c r="Q9548" i="1" s="1"/>
  <c r="N9549" i="1"/>
  <c r="Q9549" i="1" s="1"/>
  <c r="N9550" i="1"/>
  <c r="Q9550" i="1" s="1"/>
  <c r="N9551" i="1"/>
  <c r="Q9551" i="1" s="1"/>
  <c r="N9552" i="1"/>
  <c r="Q9552" i="1" s="1"/>
  <c r="N9553" i="1"/>
  <c r="Q9553" i="1" s="1"/>
  <c r="N9554" i="1"/>
  <c r="Q9554" i="1" s="1"/>
  <c r="N9555" i="1"/>
  <c r="Q9555" i="1" s="1"/>
  <c r="N9556" i="1"/>
  <c r="Q9556" i="1" s="1"/>
  <c r="N9557" i="1"/>
  <c r="Q9557" i="1" s="1"/>
  <c r="N9558" i="1"/>
  <c r="Q9558" i="1" s="1"/>
  <c r="N9559" i="1"/>
  <c r="Q9559" i="1" s="1"/>
  <c r="N9560" i="1"/>
  <c r="Q9560" i="1" s="1"/>
  <c r="N9561" i="1"/>
  <c r="Q9561" i="1" s="1"/>
  <c r="N9562" i="1"/>
  <c r="Q9562" i="1" s="1"/>
  <c r="N9563" i="1"/>
  <c r="Q9563" i="1" s="1"/>
  <c r="N9564" i="1"/>
  <c r="Q9564" i="1" s="1"/>
  <c r="N9565" i="1"/>
  <c r="Q9565" i="1" s="1"/>
  <c r="N9566" i="1"/>
  <c r="Q9566" i="1" s="1"/>
  <c r="N9567" i="1"/>
  <c r="Q9567" i="1" s="1"/>
  <c r="N9568" i="1"/>
  <c r="Q9568" i="1" s="1"/>
  <c r="N9569" i="1"/>
  <c r="Q9569" i="1" s="1"/>
  <c r="N9570" i="1"/>
  <c r="Q9570" i="1" s="1"/>
  <c r="N9571" i="1"/>
  <c r="Q9571" i="1" s="1"/>
  <c r="N9572" i="1"/>
  <c r="Q9572" i="1" s="1"/>
  <c r="N9573" i="1"/>
  <c r="Q9573" i="1" s="1"/>
  <c r="N9574" i="1"/>
  <c r="Q9574" i="1" s="1"/>
  <c r="N9575" i="1"/>
  <c r="Q9575" i="1" s="1"/>
  <c r="N9576" i="1"/>
  <c r="Q9576" i="1" s="1"/>
  <c r="N9577" i="1"/>
  <c r="Q9577" i="1" s="1"/>
  <c r="N9578" i="1"/>
  <c r="Q9578" i="1" s="1"/>
  <c r="N9579" i="1"/>
  <c r="Q9579" i="1" s="1"/>
  <c r="N9580" i="1"/>
  <c r="Q9580" i="1" s="1"/>
  <c r="N9581" i="1"/>
  <c r="Q9581" i="1" s="1"/>
  <c r="N9582" i="1"/>
  <c r="Q9582" i="1" s="1"/>
  <c r="N9583" i="1"/>
  <c r="Q9583" i="1" s="1"/>
  <c r="N9584" i="1"/>
  <c r="Q9584" i="1" s="1"/>
  <c r="N9585" i="1"/>
  <c r="Q9585" i="1" s="1"/>
  <c r="N9586" i="1"/>
  <c r="Q9586" i="1" s="1"/>
  <c r="N9587" i="1"/>
  <c r="Q9587" i="1" s="1"/>
  <c r="N9588" i="1"/>
  <c r="Q9588" i="1" s="1"/>
  <c r="N9589" i="1"/>
  <c r="Q9589" i="1" s="1"/>
  <c r="N9590" i="1"/>
  <c r="Q9590" i="1" s="1"/>
  <c r="N9591" i="1"/>
  <c r="Q9591" i="1" s="1"/>
  <c r="N9592" i="1"/>
  <c r="Q9592" i="1" s="1"/>
  <c r="N9593" i="1"/>
  <c r="Q9593" i="1" s="1"/>
  <c r="N9594" i="1"/>
  <c r="Q9594" i="1" s="1"/>
  <c r="N9595" i="1"/>
  <c r="Q9595" i="1" s="1"/>
  <c r="N9596" i="1"/>
  <c r="Q9596" i="1" s="1"/>
  <c r="N9597" i="1"/>
  <c r="Q9597" i="1" s="1"/>
  <c r="N9598" i="1"/>
  <c r="Q9598" i="1" s="1"/>
  <c r="N9599" i="1"/>
  <c r="Q9599" i="1" s="1"/>
  <c r="N9600" i="1"/>
  <c r="Q9600" i="1" s="1"/>
  <c r="N9601" i="1"/>
  <c r="Q9601" i="1" s="1"/>
  <c r="N9602" i="1"/>
  <c r="Q9602" i="1" s="1"/>
  <c r="N9603" i="1"/>
  <c r="Q9603" i="1" s="1"/>
  <c r="N9604" i="1"/>
  <c r="Q9604" i="1" s="1"/>
  <c r="N9605" i="1"/>
  <c r="Q9605" i="1" s="1"/>
  <c r="N9606" i="1"/>
  <c r="Q9606" i="1" s="1"/>
  <c r="N9607" i="1"/>
  <c r="Q9607" i="1" s="1"/>
  <c r="N9608" i="1"/>
  <c r="Q9608" i="1" s="1"/>
  <c r="N9609" i="1"/>
  <c r="Q9609" i="1" s="1"/>
  <c r="N9610" i="1"/>
  <c r="Q9610" i="1" s="1"/>
  <c r="N9611" i="1"/>
  <c r="Q9611" i="1" s="1"/>
  <c r="N9612" i="1"/>
  <c r="Q9612" i="1" s="1"/>
  <c r="N9613" i="1"/>
  <c r="Q9613" i="1" s="1"/>
  <c r="N9614" i="1"/>
  <c r="Q9614" i="1" s="1"/>
  <c r="N9615" i="1"/>
  <c r="Q9615" i="1" s="1"/>
  <c r="N9616" i="1"/>
  <c r="Q9616" i="1" s="1"/>
  <c r="N9617" i="1"/>
  <c r="Q9617" i="1" s="1"/>
  <c r="N9618" i="1"/>
  <c r="Q9618" i="1" s="1"/>
  <c r="N9619" i="1"/>
  <c r="Q9619" i="1" s="1"/>
  <c r="N9620" i="1"/>
  <c r="Q9620" i="1" s="1"/>
  <c r="N9621" i="1"/>
  <c r="Q9621" i="1" s="1"/>
  <c r="N9622" i="1"/>
  <c r="Q9622" i="1" s="1"/>
  <c r="N9623" i="1"/>
  <c r="Q9623" i="1" s="1"/>
  <c r="N9624" i="1"/>
  <c r="Q9624" i="1" s="1"/>
  <c r="N9625" i="1"/>
  <c r="Q9625" i="1" s="1"/>
  <c r="N9626" i="1"/>
  <c r="Q9626" i="1" s="1"/>
  <c r="N9627" i="1"/>
  <c r="Q9627" i="1" s="1"/>
  <c r="N9628" i="1"/>
  <c r="Q9628" i="1" s="1"/>
  <c r="N9629" i="1"/>
  <c r="Q9629" i="1" s="1"/>
  <c r="N9630" i="1"/>
  <c r="Q9630" i="1" s="1"/>
  <c r="N9631" i="1"/>
  <c r="Q9631" i="1" s="1"/>
  <c r="N9632" i="1"/>
  <c r="Q9632" i="1" s="1"/>
  <c r="N9633" i="1"/>
  <c r="Q9633" i="1" s="1"/>
  <c r="N9634" i="1"/>
  <c r="Q9634" i="1" s="1"/>
  <c r="N9635" i="1"/>
  <c r="Q9635" i="1" s="1"/>
  <c r="N9636" i="1"/>
  <c r="Q9636" i="1" s="1"/>
  <c r="N9637" i="1"/>
  <c r="Q9637" i="1" s="1"/>
  <c r="N2" i="1"/>
  <c r="O2" i="1"/>
  <c r="P2"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R2" i="1" l="1"/>
  <c r="Q2" i="1"/>
</calcChain>
</file>

<file path=xl/connections.xml><?xml version="1.0" encoding="utf-8"?>
<connections xmlns="http://schemas.openxmlformats.org/spreadsheetml/2006/main">
  <connection id="1" keepAlive="1" name="ModelConnection_ExternalData_1" description="Data Model" type="5" refreshedVersion="6" minRefreshableVersion="5" saveData="1">
    <dbPr connection="Data Model Connection" command="DRILLTHROUGH MAXROWS 1000 SELECT FROM [Model] WHERE (([Measures].[Average of Avg Ticket Price],[AircraftPivot].[AircraftType].&amp;[A320])) RETURN [$FlightsPivot 1].[FlightID],[$FlightsPivot 1].[Date],[$FlightsPivot 1].[RouteID],[$FlightsPivot 1].[Departure Delay],[$FlightsPivot 1].[AircraftID],[$FlightsPivot 1].[Scheduled Departure],[$FlightsPivot 1].[Avg Ticket Price],[$FlightsPivot 1].[Total Fare],[$FlightsPivot 1].[Total Revenue],[$FlightsPivot 1].[Tax],[$FlightsPivot 1].[Flight Month],[$FlightsPivot 1].[Flight Year]" commandType="4"/>
    <extLst>
      <ext xmlns:x15="http://schemas.microsoft.com/office/spreadsheetml/2010/11/main" uri="{DE250136-89BD-433C-8126-D09CA5730AF9}">
        <x15:connection id="" model="1"/>
      </ext>
    </extLst>
  </connection>
  <connection id="2"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name="WorksheetConnection_GIP Case Week 3.xlsx!AircraftPivot" type="102" refreshedVersion="6" minRefreshableVersion="5">
    <extLst>
      <ext xmlns:x15="http://schemas.microsoft.com/office/spreadsheetml/2010/11/main" uri="{DE250136-89BD-433C-8126-D09CA5730AF9}">
        <x15:connection id="AircraftPivot-fdc4da71-f583-47b3-b781-c682cb410d3d">
          <x15:rangePr sourceName="_xlcn.WorksheetConnection_GIPCaseWeek3.xlsxAircraftPivot1"/>
        </x15:connection>
      </ext>
    </extLst>
  </connection>
  <connection id="4" name="WorksheetConnection_GIP Case Week 3.xlsx!AircraftPivot1" type="102" refreshedVersion="6" minRefreshableVersion="5">
    <extLst>
      <ext xmlns:x15="http://schemas.microsoft.com/office/spreadsheetml/2010/11/main" uri="{DE250136-89BD-433C-8126-D09CA5730AF9}">
        <x15:connection id="AircraftPivot-4fb86f56-63d6-4153-89e7-3f628faa3bdc">
          <x15:rangePr sourceName="_xlcn.WorksheetConnection_GIPCaseWeek3.xlsxAircraftPivot11"/>
        </x15:connection>
      </ext>
    </extLst>
  </connection>
  <connection id="5" name="WorksheetConnection_GIP Case Week 3.xlsx!AircraftPivot2" type="102" refreshedVersion="6" minRefreshableVersion="5">
    <extLst>
      <ext xmlns:x15="http://schemas.microsoft.com/office/spreadsheetml/2010/11/main" uri="{DE250136-89BD-433C-8126-D09CA5730AF9}">
        <x15:connection id="AircraftPivot1" autoDelete="1">
          <x15:rangePr sourceName="_xlcn.WorksheetConnection_GIPCaseWeek3.xlsxAircraftPivot21"/>
        </x15:connection>
      </ext>
    </extLst>
  </connection>
  <connection id="6" name="WorksheetConnection_GIP Case Week 3.xlsx!AirportPivot" type="102" refreshedVersion="6" minRefreshableVersion="5">
    <extLst>
      <ext xmlns:x15="http://schemas.microsoft.com/office/spreadsheetml/2010/11/main" uri="{DE250136-89BD-433C-8126-D09CA5730AF9}">
        <x15:connection id="AirportPivot">
          <x15:rangePr sourceName="_xlcn.WorksheetConnection_GIPCaseWeek3.xlsxAirportPivot1"/>
        </x15:connection>
      </ext>
    </extLst>
  </connection>
  <connection id="7" name="WorksheetConnection_GIP Case Week 3.xlsx!FlightsPivot" type="102" refreshedVersion="6" minRefreshableVersion="5">
    <extLst>
      <ext xmlns:x15="http://schemas.microsoft.com/office/spreadsheetml/2010/11/main" uri="{DE250136-89BD-433C-8126-D09CA5730AF9}">
        <x15:connection id="FlightsPivot" autoDelete="1">
          <x15:rangePr sourceName="_xlcn.WorksheetConnection_GIPCaseWeek3.xlsxFlightsPivot1"/>
        </x15:connection>
      </ext>
    </extLst>
  </connection>
  <connection id="8" name="WorksheetConnection_GIP Case Week 3.xlsx!FlightsPivot1" type="102" refreshedVersion="6" minRefreshableVersion="5">
    <extLst>
      <ext xmlns:x15="http://schemas.microsoft.com/office/spreadsheetml/2010/11/main" uri="{DE250136-89BD-433C-8126-D09CA5730AF9}">
        <x15:connection id="FlightsPivot-bb343efc-59a2-4687-b60b-a255b1a90a22" autoDelete="1">
          <x15:rangePr sourceName="_xlcn.WorksheetConnection_GIPCaseWeek3.xlsxFlightsPivot11"/>
        </x15:connection>
      </ext>
    </extLst>
  </connection>
  <connection id="9" name="WorksheetConnection_GIP Case Week 3.xlsx!RoutesPivot" type="102" refreshedVersion="6" minRefreshableVersion="5">
    <extLst>
      <ext xmlns:x15="http://schemas.microsoft.com/office/spreadsheetml/2010/11/main" uri="{DE250136-89BD-433C-8126-D09CA5730AF9}">
        <x15:connection id="RoutesPivot">
          <x15:rangePr sourceName="_xlcn.WorksheetConnection_GIPCaseWeek3.xlsxRoutesPivot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AirportPivot].[AirportID].&amp;[FLL]}"/>
    <s v="{[RoutesPivot].[RouteID].&amp;[ORD-PH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<sst xmlns="http://schemas.openxmlformats.org/spreadsheetml/2006/main" count="21808" uniqueCount="9775">
  <si>
    <t>FlightID</t>
  </si>
  <si>
    <t>Date</t>
  </si>
  <si>
    <t>RouteID</t>
  </si>
  <si>
    <t>Departure Delay</t>
  </si>
  <si>
    <t>AircraftID</t>
  </si>
  <si>
    <t>Scheduled Departure</t>
  </si>
  <si>
    <t>Avg Ticket Price</t>
  </si>
  <si>
    <t>Total Fare</t>
  </si>
  <si>
    <t>Flight Month</t>
  </si>
  <si>
    <t>Flight Year</t>
  </si>
  <si>
    <t>Flight1</t>
  </si>
  <si>
    <t>ORD-BOS</t>
  </si>
  <si>
    <t>Flight2</t>
  </si>
  <si>
    <t>ORD-JFK</t>
  </si>
  <si>
    <t>Flight3</t>
  </si>
  <si>
    <t>ORD-EWR</t>
  </si>
  <si>
    <t>Flight4</t>
  </si>
  <si>
    <t>ORD-LAX</t>
  </si>
  <si>
    <t>Flight5</t>
  </si>
  <si>
    <t>ORD-IAH</t>
  </si>
  <si>
    <t>Flight6</t>
  </si>
  <si>
    <t>ORD-CLT</t>
  </si>
  <si>
    <t>Flight7</t>
  </si>
  <si>
    <t>ORD-DEN</t>
  </si>
  <si>
    <t>Flight8</t>
  </si>
  <si>
    <t>ORD-DFW</t>
  </si>
  <si>
    <t>Flight9</t>
  </si>
  <si>
    <t>ORD-ATL</t>
  </si>
  <si>
    <t>Flight10</t>
  </si>
  <si>
    <t>Flight11</t>
  </si>
  <si>
    <t>ORD-MCO</t>
  </si>
  <si>
    <t>Flight12</t>
  </si>
  <si>
    <t>Flight13</t>
  </si>
  <si>
    <t>ORD-SFO</t>
  </si>
  <si>
    <t>Flight14</t>
  </si>
  <si>
    <t>Flight15</t>
  </si>
  <si>
    <t>Flight16</t>
  </si>
  <si>
    <t>ORD-SEA</t>
  </si>
  <si>
    <t>Flight17</t>
  </si>
  <si>
    <t>Flight18</t>
  </si>
  <si>
    <t>ORD-MSP</t>
  </si>
  <si>
    <t>Flight19</t>
  </si>
  <si>
    <t>Flight20</t>
  </si>
  <si>
    <t>Flight21</t>
  </si>
  <si>
    <t>Flight22</t>
  </si>
  <si>
    <t>Flight23</t>
  </si>
  <si>
    <t>Flight24</t>
  </si>
  <si>
    <t>ORD-PHX</t>
  </si>
  <si>
    <t>Flight25</t>
  </si>
  <si>
    <t>Flight26</t>
  </si>
  <si>
    <t>ORD-LGA</t>
  </si>
  <si>
    <t>Flight27</t>
  </si>
  <si>
    <t>Flight28</t>
  </si>
  <si>
    <t>ORD-FLL</t>
  </si>
  <si>
    <t>Flight29</t>
  </si>
  <si>
    <t>Flight30</t>
  </si>
  <si>
    <t>Flight31</t>
  </si>
  <si>
    <t>Flight32</t>
  </si>
  <si>
    <t>Flight33</t>
  </si>
  <si>
    <t>Flight34</t>
  </si>
  <si>
    <t>Flight35</t>
  </si>
  <si>
    <t>Flight36</t>
  </si>
  <si>
    <t>Flight37</t>
  </si>
  <si>
    <t>Flight38</t>
  </si>
  <si>
    <t>Flight39</t>
  </si>
  <si>
    <t>Flight40</t>
  </si>
  <si>
    <t>Flight41</t>
  </si>
  <si>
    <t>Flight42</t>
  </si>
  <si>
    <t>Flight43</t>
  </si>
  <si>
    <t>Flight44</t>
  </si>
  <si>
    <t>ORD-LAS</t>
  </si>
  <si>
    <t>Flight45</t>
  </si>
  <si>
    <t>Flight46</t>
  </si>
  <si>
    <t>Flight47</t>
  </si>
  <si>
    <t>Flight48</t>
  </si>
  <si>
    <t>Flight49</t>
  </si>
  <si>
    <t>Flight50</t>
  </si>
  <si>
    <t>Flight51</t>
  </si>
  <si>
    <t>Flight52</t>
  </si>
  <si>
    <t>Flight53</t>
  </si>
  <si>
    <t>ORD-MIA</t>
  </si>
  <si>
    <t>Flight54</t>
  </si>
  <si>
    <t>Flight55</t>
  </si>
  <si>
    <t>ORD-BWI</t>
  </si>
  <si>
    <t>Flight56</t>
  </si>
  <si>
    <t>Flight57</t>
  </si>
  <si>
    <t>ORD-DTW</t>
  </si>
  <si>
    <t>Flight58</t>
  </si>
  <si>
    <t>Flight59</t>
  </si>
  <si>
    <t>Flight60</t>
  </si>
  <si>
    <t>Flight61</t>
  </si>
  <si>
    <t>Flight62</t>
  </si>
  <si>
    <t>Flight63</t>
  </si>
  <si>
    <t>Flight64</t>
  </si>
  <si>
    <t>Flight65</t>
  </si>
  <si>
    <t>Flight66</t>
  </si>
  <si>
    <t>Flight67</t>
  </si>
  <si>
    <t>Flight68</t>
  </si>
  <si>
    <t>ORD-PHL</t>
  </si>
  <si>
    <t>Flight69</t>
  </si>
  <si>
    <t>Flight70</t>
  </si>
  <si>
    <t>Flight71</t>
  </si>
  <si>
    <t>Flight72</t>
  </si>
  <si>
    <t>ORD-IAD</t>
  </si>
  <si>
    <t>Flight73</t>
  </si>
  <si>
    <t>Flight74</t>
  </si>
  <si>
    <t>Flight75</t>
  </si>
  <si>
    <t>Flight76</t>
  </si>
  <si>
    <t>Flight77</t>
  </si>
  <si>
    <t>Flight78</t>
  </si>
  <si>
    <t>Flight79</t>
  </si>
  <si>
    <t>Flight80</t>
  </si>
  <si>
    <t>Flight81</t>
  </si>
  <si>
    <t>Flight82</t>
  </si>
  <si>
    <t>Flight83</t>
  </si>
  <si>
    <t>Flight84</t>
  </si>
  <si>
    <t>Flight85</t>
  </si>
  <si>
    <t>Flight86</t>
  </si>
  <si>
    <t>Flight87</t>
  </si>
  <si>
    <t>Flight88</t>
  </si>
  <si>
    <t>Flight89</t>
  </si>
  <si>
    <t>Flight90</t>
  </si>
  <si>
    <t>Flight91</t>
  </si>
  <si>
    <t>Flight92</t>
  </si>
  <si>
    <t>Flight93</t>
  </si>
  <si>
    <t>Flight94</t>
  </si>
  <si>
    <t>Flight95</t>
  </si>
  <si>
    <t>Flight96</t>
  </si>
  <si>
    <t>Flight97</t>
  </si>
  <si>
    <t>Flight98</t>
  </si>
  <si>
    <t>Flight99</t>
  </si>
  <si>
    <t>Flight100</t>
  </si>
  <si>
    <t>Flight101</t>
  </si>
  <si>
    <t>Flight102</t>
  </si>
  <si>
    <t>Flight103</t>
  </si>
  <si>
    <t>Flight104</t>
  </si>
  <si>
    <t>Flight105</t>
  </si>
  <si>
    <t>Flight106</t>
  </si>
  <si>
    <t>Flight107</t>
  </si>
  <si>
    <t>Flight108</t>
  </si>
  <si>
    <t>Flight109</t>
  </si>
  <si>
    <t>Flight110</t>
  </si>
  <si>
    <t>Flight111</t>
  </si>
  <si>
    <t>Flight112</t>
  </si>
  <si>
    <t>Flight113</t>
  </si>
  <si>
    <t>Flight114</t>
  </si>
  <si>
    <t>Flight115</t>
  </si>
  <si>
    <t>Flight116</t>
  </si>
  <si>
    <t>Flight117</t>
  </si>
  <si>
    <t>Flight118</t>
  </si>
  <si>
    <t>Flight119</t>
  </si>
  <si>
    <t>Flight120</t>
  </si>
  <si>
    <t>Flight121</t>
  </si>
  <si>
    <t>Flight122</t>
  </si>
  <si>
    <t>Flight123</t>
  </si>
  <si>
    <t>Flight124</t>
  </si>
  <si>
    <t>Flight125</t>
  </si>
  <si>
    <t>Flight126</t>
  </si>
  <si>
    <t>Flight127</t>
  </si>
  <si>
    <t>Flight128</t>
  </si>
  <si>
    <t>Flight129</t>
  </si>
  <si>
    <t>Flight130</t>
  </si>
  <si>
    <t>Flight131</t>
  </si>
  <si>
    <t>Flight132</t>
  </si>
  <si>
    <t>Flight133</t>
  </si>
  <si>
    <t>Flight134</t>
  </si>
  <si>
    <t>Flight135</t>
  </si>
  <si>
    <t>Flight136</t>
  </si>
  <si>
    <t>Flight137</t>
  </si>
  <si>
    <t>Flight138</t>
  </si>
  <si>
    <t>Flight139</t>
  </si>
  <si>
    <t>Flight140</t>
  </si>
  <si>
    <t>Flight141</t>
  </si>
  <si>
    <t>Flight142</t>
  </si>
  <si>
    <t>Flight143</t>
  </si>
  <si>
    <t>Flight144</t>
  </si>
  <si>
    <t>Flight145</t>
  </si>
  <si>
    <t>Flight146</t>
  </si>
  <si>
    <t>Flight147</t>
  </si>
  <si>
    <t>Flight148</t>
  </si>
  <si>
    <t>Flight149</t>
  </si>
  <si>
    <t>Flight150</t>
  </si>
  <si>
    <t>Flight151</t>
  </si>
  <si>
    <t>Flight152</t>
  </si>
  <si>
    <t>Flight153</t>
  </si>
  <si>
    <t>Flight154</t>
  </si>
  <si>
    <t>Flight155</t>
  </si>
  <si>
    <t>Flight156</t>
  </si>
  <si>
    <t>Flight157</t>
  </si>
  <si>
    <t>Flight158</t>
  </si>
  <si>
    <t>Flight159</t>
  </si>
  <si>
    <t>Flight160</t>
  </si>
  <si>
    <t>Flight161</t>
  </si>
  <si>
    <t>Flight162</t>
  </si>
  <si>
    <t>Flight163</t>
  </si>
  <si>
    <t>Flight164</t>
  </si>
  <si>
    <t>Flight165</t>
  </si>
  <si>
    <t>Flight166</t>
  </si>
  <si>
    <t>Flight167</t>
  </si>
  <si>
    <t>Flight168</t>
  </si>
  <si>
    <t>Flight169</t>
  </si>
  <si>
    <t>Flight170</t>
  </si>
  <si>
    <t>Flight171</t>
  </si>
  <si>
    <t>Flight172</t>
  </si>
  <si>
    <t>Flight173</t>
  </si>
  <si>
    <t>Flight174</t>
  </si>
  <si>
    <t>Flight175</t>
  </si>
  <si>
    <t>Flight176</t>
  </si>
  <si>
    <t>Flight177</t>
  </si>
  <si>
    <t>Flight178</t>
  </si>
  <si>
    <t>Flight179</t>
  </si>
  <si>
    <t>Flight180</t>
  </si>
  <si>
    <t>Flight181</t>
  </si>
  <si>
    <t>Flight182</t>
  </si>
  <si>
    <t>Flight183</t>
  </si>
  <si>
    <t>Flight184</t>
  </si>
  <si>
    <t>Flight185</t>
  </si>
  <si>
    <t>Flight186</t>
  </si>
  <si>
    <t>Flight187</t>
  </si>
  <si>
    <t>Flight188</t>
  </si>
  <si>
    <t>Flight189</t>
  </si>
  <si>
    <t>Flight190</t>
  </si>
  <si>
    <t>Flight191</t>
  </si>
  <si>
    <t>Flight192</t>
  </si>
  <si>
    <t>Flight193</t>
  </si>
  <si>
    <t>Flight194</t>
  </si>
  <si>
    <t>Flight195</t>
  </si>
  <si>
    <t>Flight196</t>
  </si>
  <si>
    <t>Flight197</t>
  </si>
  <si>
    <t>Flight198</t>
  </si>
  <si>
    <t>Flight199</t>
  </si>
  <si>
    <t>Flight200</t>
  </si>
  <si>
    <t>Flight201</t>
  </si>
  <si>
    <t>Flight202</t>
  </si>
  <si>
    <t>Flight203</t>
  </si>
  <si>
    <t>Flight204</t>
  </si>
  <si>
    <t>Flight205</t>
  </si>
  <si>
    <t>Flight206</t>
  </si>
  <si>
    <t>Flight207</t>
  </si>
  <si>
    <t>Flight208</t>
  </si>
  <si>
    <t>Flight209</t>
  </si>
  <si>
    <t>Flight210</t>
  </si>
  <si>
    <t>Flight211</t>
  </si>
  <si>
    <t>Flight212</t>
  </si>
  <si>
    <t>Flight213</t>
  </si>
  <si>
    <t>Flight214</t>
  </si>
  <si>
    <t>Flight215</t>
  </si>
  <si>
    <t>Flight216</t>
  </si>
  <si>
    <t>Flight217</t>
  </si>
  <si>
    <t>Flight218</t>
  </si>
  <si>
    <t>Flight219</t>
  </si>
  <si>
    <t>Flight220</t>
  </si>
  <si>
    <t>Flight221</t>
  </si>
  <si>
    <t>Flight222</t>
  </si>
  <si>
    <t>Flight223</t>
  </si>
  <si>
    <t>Flight224</t>
  </si>
  <si>
    <t>Flight225</t>
  </si>
  <si>
    <t>Flight226</t>
  </si>
  <si>
    <t>Flight227</t>
  </si>
  <si>
    <t>Flight228</t>
  </si>
  <si>
    <t>Flight229</t>
  </si>
  <si>
    <t>Flight230</t>
  </si>
  <si>
    <t>Flight231</t>
  </si>
  <si>
    <t>Flight232</t>
  </si>
  <si>
    <t>Flight233</t>
  </si>
  <si>
    <t>Flight234</t>
  </si>
  <si>
    <t>Flight235</t>
  </si>
  <si>
    <t>Flight236</t>
  </si>
  <si>
    <t>Flight237</t>
  </si>
  <si>
    <t>Flight238</t>
  </si>
  <si>
    <t>Flight239</t>
  </si>
  <si>
    <t>Flight240</t>
  </si>
  <si>
    <t>Flight241</t>
  </si>
  <si>
    <t>Flight242</t>
  </si>
  <si>
    <t>Flight243</t>
  </si>
  <si>
    <t>Flight244</t>
  </si>
  <si>
    <t>Flight245</t>
  </si>
  <si>
    <t>Flight246</t>
  </si>
  <si>
    <t>Flight247</t>
  </si>
  <si>
    <t>Flight248</t>
  </si>
  <si>
    <t>Flight249</t>
  </si>
  <si>
    <t>Flight250</t>
  </si>
  <si>
    <t>Flight251</t>
  </si>
  <si>
    <t>Flight252</t>
  </si>
  <si>
    <t>Flight253</t>
  </si>
  <si>
    <t>Flight254</t>
  </si>
  <si>
    <t>Flight255</t>
  </si>
  <si>
    <t>Flight256</t>
  </si>
  <si>
    <t>Flight257</t>
  </si>
  <si>
    <t>Flight258</t>
  </si>
  <si>
    <t>Flight259</t>
  </si>
  <si>
    <t>Flight260</t>
  </si>
  <si>
    <t>Flight261</t>
  </si>
  <si>
    <t>Flight262</t>
  </si>
  <si>
    <t>Flight263</t>
  </si>
  <si>
    <t>Flight264</t>
  </si>
  <si>
    <t>Flight265</t>
  </si>
  <si>
    <t>Flight266</t>
  </si>
  <si>
    <t>Flight267</t>
  </si>
  <si>
    <t>Flight268</t>
  </si>
  <si>
    <t>Flight269</t>
  </si>
  <si>
    <t>Flight270</t>
  </si>
  <si>
    <t>Flight271</t>
  </si>
  <si>
    <t>Flight272</t>
  </si>
  <si>
    <t>Flight273</t>
  </si>
  <si>
    <t>Flight274</t>
  </si>
  <si>
    <t>Flight275</t>
  </si>
  <si>
    <t>Flight276</t>
  </si>
  <si>
    <t>Flight277</t>
  </si>
  <si>
    <t>Flight278</t>
  </si>
  <si>
    <t>Flight279</t>
  </si>
  <si>
    <t>Flight280</t>
  </si>
  <si>
    <t>Flight281</t>
  </si>
  <si>
    <t>Flight282</t>
  </si>
  <si>
    <t>Flight283</t>
  </si>
  <si>
    <t>Flight284</t>
  </si>
  <si>
    <t>Flight285</t>
  </si>
  <si>
    <t>Flight286</t>
  </si>
  <si>
    <t>Flight287</t>
  </si>
  <si>
    <t>Flight288</t>
  </si>
  <si>
    <t>Flight289</t>
  </si>
  <si>
    <t>Flight290</t>
  </si>
  <si>
    <t>Flight291</t>
  </si>
  <si>
    <t>Flight292</t>
  </si>
  <si>
    <t>Flight293</t>
  </si>
  <si>
    <t>Flight294</t>
  </si>
  <si>
    <t>Flight295</t>
  </si>
  <si>
    <t>Flight296</t>
  </si>
  <si>
    <t>Flight297</t>
  </si>
  <si>
    <t>Flight298</t>
  </si>
  <si>
    <t>Flight299</t>
  </si>
  <si>
    <t>Flight300</t>
  </si>
  <si>
    <t>Flight301</t>
  </si>
  <si>
    <t>Flight302</t>
  </si>
  <si>
    <t>Flight303</t>
  </si>
  <si>
    <t>Flight304</t>
  </si>
  <si>
    <t>Flight305</t>
  </si>
  <si>
    <t>Flight306</t>
  </si>
  <si>
    <t>Flight307</t>
  </si>
  <si>
    <t>Flight308</t>
  </si>
  <si>
    <t>Flight309</t>
  </si>
  <si>
    <t>Flight310</t>
  </si>
  <si>
    <t>Flight311</t>
  </si>
  <si>
    <t>Flight312</t>
  </si>
  <si>
    <t>Flight313</t>
  </si>
  <si>
    <t>Flight314</t>
  </si>
  <si>
    <t>Flight315</t>
  </si>
  <si>
    <t>Flight316</t>
  </si>
  <si>
    <t>Flight317</t>
  </si>
  <si>
    <t>Flight318</t>
  </si>
  <si>
    <t>Flight319</t>
  </si>
  <si>
    <t>Flight320</t>
  </si>
  <si>
    <t>Flight321</t>
  </si>
  <si>
    <t>Flight322</t>
  </si>
  <si>
    <t>Flight323</t>
  </si>
  <si>
    <t>Flight324</t>
  </si>
  <si>
    <t>Flight325</t>
  </si>
  <si>
    <t>Flight326</t>
  </si>
  <si>
    <t>Flight327</t>
  </si>
  <si>
    <t>Flight328</t>
  </si>
  <si>
    <t>Flight329</t>
  </si>
  <si>
    <t>Flight330</t>
  </si>
  <si>
    <t>Flight331</t>
  </si>
  <si>
    <t>Flight332</t>
  </si>
  <si>
    <t>Flight333</t>
  </si>
  <si>
    <t>Flight334</t>
  </si>
  <si>
    <t>Flight335</t>
  </si>
  <si>
    <t>Flight336</t>
  </si>
  <si>
    <t>Flight337</t>
  </si>
  <si>
    <t>Flight338</t>
  </si>
  <si>
    <t>Flight339</t>
  </si>
  <si>
    <t>Flight340</t>
  </si>
  <si>
    <t>Flight341</t>
  </si>
  <si>
    <t>Flight342</t>
  </si>
  <si>
    <t>Flight343</t>
  </si>
  <si>
    <t>Flight344</t>
  </si>
  <si>
    <t>Flight345</t>
  </si>
  <si>
    <t>Flight346</t>
  </si>
  <si>
    <t>Flight347</t>
  </si>
  <si>
    <t>Flight348</t>
  </si>
  <si>
    <t>Flight349</t>
  </si>
  <si>
    <t>Flight350</t>
  </si>
  <si>
    <t>Flight351</t>
  </si>
  <si>
    <t>Flight352</t>
  </si>
  <si>
    <t>Flight353</t>
  </si>
  <si>
    <t>Flight354</t>
  </si>
  <si>
    <t>Flight355</t>
  </si>
  <si>
    <t>Flight356</t>
  </si>
  <si>
    <t>Flight357</t>
  </si>
  <si>
    <t>Flight358</t>
  </si>
  <si>
    <t>Flight359</t>
  </si>
  <si>
    <t>Flight360</t>
  </si>
  <si>
    <t>Flight361</t>
  </si>
  <si>
    <t>Flight362</t>
  </si>
  <si>
    <t>Flight363</t>
  </si>
  <si>
    <t>Flight364</t>
  </si>
  <si>
    <t>Flight365</t>
  </si>
  <si>
    <t>Flight366</t>
  </si>
  <si>
    <t>Flight367</t>
  </si>
  <si>
    <t>Flight368</t>
  </si>
  <si>
    <t>Flight369</t>
  </si>
  <si>
    <t>Flight370</t>
  </si>
  <si>
    <t>Flight371</t>
  </si>
  <si>
    <t>Flight372</t>
  </si>
  <si>
    <t>Flight373</t>
  </si>
  <si>
    <t>Flight374</t>
  </si>
  <si>
    <t>Flight375</t>
  </si>
  <si>
    <t>Flight376</t>
  </si>
  <si>
    <t>Flight377</t>
  </si>
  <si>
    <t>Flight378</t>
  </si>
  <si>
    <t>Flight379</t>
  </si>
  <si>
    <t>Flight380</t>
  </si>
  <si>
    <t>Flight381</t>
  </si>
  <si>
    <t>Flight382</t>
  </si>
  <si>
    <t>Flight383</t>
  </si>
  <si>
    <t>Flight384</t>
  </si>
  <si>
    <t>Flight385</t>
  </si>
  <si>
    <t>Flight386</t>
  </si>
  <si>
    <t>Flight387</t>
  </si>
  <si>
    <t>Flight388</t>
  </si>
  <si>
    <t>Flight389</t>
  </si>
  <si>
    <t>Flight390</t>
  </si>
  <si>
    <t>Flight391</t>
  </si>
  <si>
    <t>Flight392</t>
  </si>
  <si>
    <t>Flight393</t>
  </si>
  <si>
    <t>Flight394</t>
  </si>
  <si>
    <t>Flight395</t>
  </si>
  <si>
    <t>Flight396</t>
  </si>
  <si>
    <t>Flight397</t>
  </si>
  <si>
    <t>Flight398</t>
  </si>
  <si>
    <t>Flight399</t>
  </si>
  <si>
    <t>Flight400</t>
  </si>
  <si>
    <t>Flight401</t>
  </si>
  <si>
    <t>Flight402</t>
  </si>
  <si>
    <t>Flight403</t>
  </si>
  <si>
    <t>Flight404</t>
  </si>
  <si>
    <t>Flight405</t>
  </si>
  <si>
    <t>Flight406</t>
  </si>
  <si>
    <t>Flight407</t>
  </si>
  <si>
    <t>Flight408</t>
  </si>
  <si>
    <t>Flight409</t>
  </si>
  <si>
    <t>Flight410</t>
  </si>
  <si>
    <t>Flight411</t>
  </si>
  <si>
    <t>Flight412</t>
  </si>
  <si>
    <t>Flight413</t>
  </si>
  <si>
    <t>Flight414</t>
  </si>
  <si>
    <t>Flight415</t>
  </si>
  <si>
    <t>Flight416</t>
  </si>
  <si>
    <t>Flight417</t>
  </si>
  <si>
    <t>Flight418</t>
  </si>
  <si>
    <t>Flight419</t>
  </si>
  <si>
    <t>Flight420</t>
  </si>
  <si>
    <t>Flight421</t>
  </si>
  <si>
    <t>Flight422</t>
  </si>
  <si>
    <t>Flight423</t>
  </si>
  <si>
    <t>Flight424</t>
  </si>
  <si>
    <t>Flight425</t>
  </si>
  <si>
    <t>Flight426</t>
  </si>
  <si>
    <t>Flight427</t>
  </si>
  <si>
    <t>Flight428</t>
  </si>
  <si>
    <t>Flight429</t>
  </si>
  <si>
    <t>Flight430</t>
  </si>
  <si>
    <t>Flight431</t>
  </si>
  <si>
    <t>Flight432</t>
  </si>
  <si>
    <t>Flight433</t>
  </si>
  <si>
    <t>Flight434</t>
  </si>
  <si>
    <t>Flight435</t>
  </si>
  <si>
    <t>Flight436</t>
  </si>
  <si>
    <t>Flight437</t>
  </si>
  <si>
    <t>Flight438</t>
  </si>
  <si>
    <t>Flight439</t>
  </si>
  <si>
    <t>Flight440</t>
  </si>
  <si>
    <t>Flight441</t>
  </si>
  <si>
    <t>Flight442</t>
  </si>
  <si>
    <t>Flight443</t>
  </si>
  <si>
    <t>Flight444</t>
  </si>
  <si>
    <t>Flight445</t>
  </si>
  <si>
    <t>Flight446</t>
  </si>
  <si>
    <t>Flight447</t>
  </si>
  <si>
    <t>Flight448</t>
  </si>
  <si>
    <t>Flight449</t>
  </si>
  <si>
    <t>Flight450</t>
  </si>
  <si>
    <t>Flight451</t>
  </si>
  <si>
    <t>Flight452</t>
  </si>
  <si>
    <t>Flight453</t>
  </si>
  <si>
    <t>Flight454</t>
  </si>
  <si>
    <t>Flight455</t>
  </si>
  <si>
    <t>Flight456</t>
  </si>
  <si>
    <t>Flight457</t>
  </si>
  <si>
    <t>Flight458</t>
  </si>
  <si>
    <t>Flight459</t>
  </si>
  <si>
    <t>Flight460</t>
  </si>
  <si>
    <t>Flight461</t>
  </si>
  <si>
    <t>Flight462</t>
  </si>
  <si>
    <t>Flight463</t>
  </si>
  <si>
    <t>Flight464</t>
  </si>
  <si>
    <t>Flight465</t>
  </si>
  <si>
    <t>Flight466</t>
  </si>
  <si>
    <t>Flight467</t>
  </si>
  <si>
    <t>Flight468</t>
  </si>
  <si>
    <t>Flight469</t>
  </si>
  <si>
    <t>Flight470</t>
  </si>
  <si>
    <t>Flight471</t>
  </si>
  <si>
    <t>Flight472</t>
  </si>
  <si>
    <t>Flight473</t>
  </si>
  <si>
    <t>Flight474</t>
  </si>
  <si>
    <t>Flight475</t>
  </si>
  <si>
    <t>Flight476</t>
  </si>
  <si>
    <t>Flight477</t>
  </si>
  <si>
    <t>Flight478</t>
  </si>
  <si>
    <t>Flight479</t>
  </si>
  <si>
    <t>Flight480</t>
  </si>
  <si>
    <t>Flight481</t>
  </si>
  <si>
    <t>Flight482</t>
  </si>
  <si>
    <t>Flight483</t>
  </si>
  <si>
    <t>Flight484</t>
  </si>
  <si>
    <t>Flight485</t>
  </si>
  <si>
    <t>Flight486</t>
  </si>
  <si>
    <t>Flight487</t>
  </si>
  <si>
    <t>Flight488</t>
  </si>
  <si>
    <t>Flight489</t>
  </si>
  <si>
    <t>Flight490</t>
  </si>
  <si>
    <t>Flight491</t>
  </si>
  <si>
    <t>Flight492</t>
  </si>
  <si>
    <t>Flight493</t>
  </si>
  <si>
    <t>Flight494</t>
  </si>
  <si>
    <t>Flight495</t>
  </si>
  <si>
    <t>Flight496</t>
  </si>
  <si>
    <t>Flight497</t>
  </si>
  <si>
    <t>Flight498</t>
  </si>
  <si>
    <t>Flight499</t>
  </si>
  <si>
    <t>Flight500</t>
  </si>
  <si>
    <t>Flight501</t>
  </si>
  <si>
    <t>Flight502</t>
  </si>
  <si>
    <t>Flight503</t>
  </si>
  <si>
    <t>Flight504</t>
  </si>
  <si>
    <t>Flight505</t>
  </si>
  <si>
    <t>Flight506</t>
  </si>
  <si>
    <t>Flight507</t>
  </si>
  <si>
    <t>Flight508</t>
  </si>
  <si>
    <t>Flight509</t>
  </si>
  <si>
    <t>Flight510</t>
  </si>
  <si>
    <t>Flight511</t>
  </si>
  <si>
    <t>Flight512</t>
  </si>
  <si>
    <t>Flight513</t>
  </si>
  <si>
    <t>Flight514</t>
  </si>
  <si>
    <t>Flight515</t>
  </si>
  <si>
    <t>Flight516</t>
  </si>
  <si>
    <t>Flight517</t>
  </si>
  <si>
    <t>Flight518</t>
  </si>
  <si>
    <t>Flight519</t>
  </si>
  <si>
    <t>Flight520</t>
  </si>
  <si>
    <t>Flight521</t>
  </si>
  <si>
    <t>Flight522</t>
  </si>
  <si>
    <t>Flight523</t>
  </si>
  <si>
    <t>Flight524</t>
  </si>
  <si>
    <t>Flight525</t>
  </si>
  <si>
    <t>Flight526</t>
  </si>
  <si>
    <t>Flight527</t>
  </si>
  <si>
    <t>Flight528</t>
  </si>
  <si>
    <t>Flight529</t>
  </si>
  <si>
    <t>Flight530</t>
  </si>
  <si>
    <t>Flight531</t>
  </si>
  <si>
    <t>Flight532</t>
  </si>
  <si>
    <t>Flight533</t>
  </si>
  <si>
    <t>Flight534</t>
  </si>
  <si>
    <t>Flight535</t>
  </si>
  <si>
    <t>Flight536</t>
  </si>
  <si>
    <t>Flight537</t>
  </si>
  <si>
    <t>Flight538</t>
  </si>
  <si>
    <t>Flight539</t>
  </si>
  <si>
    <t>Flight540</t>
  </si>
  <si>
    <t>Flight541</t>
  </si>
  <si>
    <t>Flight542</t>
  </si>
  <si>
    <t>Flight543</t>
  </si>
  <si>
    <t>Flight544</t>
  </si>
  <si>
    <t>Flight545</t>
  </si>
  <si>
    <t>Flight546</t>
  </si>
  <si>
    <t>Flight547</t>
  </si>
  <si>
    <t>Flight548</t>
  </si>
  <si>
    <t>Flight549</t>
  </si>
  <si>
    <t>Flight550</t>
  </si>
  <si>
    <t>Flight551</t>
  </si>
  <si>
    <t>Flight552</t>
  </si>
  <si>
    <t>Flight553</t>
  </si>
  <si>
    <t>Flight554</t>
  </si>
  <si>
    <t>Flight555</t>
  </si>
  <si>
    <t>Flight556</t>
  </si>
  <si>
    <t>Flight557</t>
  </si>
  <si>
    <t>Flight558</t>
  </si>
  <si>
    <t>Flight559</t>
  </si>
  <si>
    <t>Flight560</t>
  </si>
  <si>
    <t>Flight561</t>
  </si>
  <si>
    <t>Flight562</t>
  </si>
  <si>
    <t>Flight563</t>
  </si>
  <si>
    <t>Flight564</t>
  </si>
  <si>
    <t>Flight565</t>
  </si>
  <si>
    <t>Flight566</t>
  </si>
  <si>
    <t>Flight567</t>
  </si>
  <si>
    <t>Flight568</t>
  </si>
  <si>
    <t>Flight569</t>
  </si>
  <si>
    <t>Flight570</t>
  </si>
  <si>
    <t>Flight571</t>
  </si>
  <si>
    <t>Flight572</t>
  </si>
  <si>
    <t>Flight573</t>
  </si>
  <si>
    <t>Flight574</t>
  </si>
  <si>
    <t>Flight575</t>
  </si>
  <si>
    <t>Flight576</t>
  </si>
  <si>
    <t>Flight577</t>
  </si>
  <si>
    <t>Flight578</t>
  </si>
  <si>
    <t>Flight579</t>
  </si>
  <si>
    <t>Flight580</t>
  </si>
  <si>
    <t>Flight581</t>
  </si>
  <si>
    <t>Flight582</t>
  </si>
  <si>
    <t>Flight583</t>
  </si>
  <si>
    <t>Flight584</t>
  </si>
  <si>
    <t>Flight585</t>
  </si>
  <si>
    <t>Flight586</t>
  </si>
  <si>
    <t>Flight587</t>
  </si>
  <si>
    <t>Flight588</t>
  </si>
  <si>
    <t>Flight589</t>
  </si>
  <si>
    <t>Flight590</t>
  </si>
  <si>
    <t>Flight591</t>
  </si>
  <si>
    <t>Flight592</t>
  </si>
  <si>
    <t>Flight593</t>
  </si>
  <si>
    <t>Flight594</t>
  </si>
  <si>
    <t>Flight595</t>
  </si>
  <si>
    <t>Flight596</t>
  </si>
  <si>
    <t>Flight597</t>
  </si>
  <si>
    <t>Flight598</t>
  </si>
  <si>
    <t>Flight599</t>
  </si>
  <si>
    <t>Flight600</t>
  </si>
  <si>
    <t>Flight601</t>
  </si>
  <si>
    <t>Flight602</t>
  </si>
  <si>
    <t>Flight603</t>
  </si>
  <si>
    <t>Flight604</t>
  </si>
  <si>
    <t>Flight605</t>
  </si>
  <si>
    <t>Flight606</t>
  </si>
  <si>
    <t>Flight607</t>
  </si>
  <si>
    <t>Flight608</t>
  </si>
  <si>
    <t>Flight609</t>
  </si>
  <si>
    <t>Flight610</t>
  </si>
  <si>
    <t>Flight611</t>
  </si>
  <si>
    <t>Flight612</t>
  </si>
  <si>
    <t>Flight613</t>
  </si>
  <si>
    <t>Flight614</t>
  </si>
  <si>
    <t>Flight615</t>
  </si>
  <si>
    <t>Flight616</t>
  </si>
  <si>
    <t>Flight617</t>
  </si>
  <si>
    <t>Flight618</t>
  </si>
  <si>
    <t>Flight619</t>
  </si>
  <si>
    <t>Flight620</t>
  </si>
  <si>
    <t>Flight621</t>
  </si>
  <si>
    <t>Flight622</t>
  </si>
  <si>
    <t>Flight623</t>
  </si>
  <si>
    <t>Flight624</t>
  </si>
  <si>
    <t>Flight625</t>
  </si>
  <si>
    <t>Flight626</t>
  </si>
  <si>
    <t>Flight627</t>
  </si>
  <si>
    <t>Flight628</t>
  </si>
  <si>
    <t>Flight629</t>
  </si>
  <si>
    <t>Flight630</t>
  </si>
  <si>
    <t>Flight631</t>
  </si>
  <si>
    <t>Flight632</t>
  </si>
  <si>
    <t>Flight633</t>
  </si>
  <si>
    <t>Flight634</t>
  </si>
  <si>
    <t>Flight635</t>
  </si>
  <si>
    <t>Flight636</t>
  </si>
  <si>
    <t>Flight637</t>
  </si>
  <si>
    <t>Flight638</t>
  </si>
  <si>
    <t>Flight639</t>
  </si>
  <si>
    <t>Flight640</t>
  </si>
  <si>
    <t>Flight641</t>
  </si>
  <si>
    <t>Flight642</t>
  </si>
  <si>
    <t>Flight643</t>
  </si>
  <si>
    <t>Flight644</t>
  </si>
  <si>
    <t>Flight645</t>
  </si>
  <si>
    <t>Flight646</t>
  </si>
  <si>
    <t>Flight647</t>
  </si>
  <si>
    <t>Flight648</t>
  </si>
  <si>
    <t>Flight649</t>
  </si>
  <si>
    <t>Flight650</t>
  </si>
  <si>
    <t>Flight651</t>
  </si>
  <si>
    <t>Flight652</t>
  </si>
  <si>
    <t>Flight653</t>
  </si>
  <si>
    <t>Flight654</t>
  </si>
  <si>
    <t>Flight655</t>
  </si>
  <si>
    <t>Flight656</t>
  </si>
  <si>
    <t>Flight657</t>
  </si>
  <si>
    <t>Flight658</t>
  </si>
  <si>
    <t>Flight659</t>
  </si>
  <si>
    <t>Flight660</t>
  </si>
  <si>
    <t>Flight661</t>
  </si>
  <si>
    <t>Flight662</t>
  </si>
  <si>
    <t>Flight663</t>
  </si>
  <si>
    <t>Flight664</t>
  </si>
  <si>
    <t>Flight665</t>
  </si>
  <si>
    <t>Flight666</t>
  </si>
  <si>
    <t>Flight667</t>
  </si>
  <si>
    <t>Flight668</t>
  </si>
  <si>
    <t>Flight669</t>
  </si>
  <si>
    <t>Flight670</t>
  </si>
  <si>
    <t>Flight671</t>
  </si>
  <si>
    <t>Flight672</t>
  </si>
  <si>
    <t>Flight673</t>
  </si>
  <si>
    <t>Flight674</t>
  </si>
  <si>
    <t>Flight675</t>
  </si>
  <si>
    <t>Flight676</t>
  </si>
  <si>
    <t>Flight677</t>
  </si>
  <si>
    <t>Flight678</t>
  </si>
  <si>
    <t>Flight679</t>
  </si>
  <si>
    <t>Flight680</t>
  </si>
  <si>
    <t>Flight681</t>
  </si>
  <si>
    <t>Flight682</t>
  </si>
  <si>
    <t>Flight683</t>
  </si>
  <si>
    <t>Flight684</t>
  </si>
  <si>
    <t>Flight685</t>
  </si>
  <si>
    <t>Flight686</t>
  </si>
  <si>
    <t>Flight687</t>
  </si>
  <si>
    <t>Flight688</t>
  </si>
  <si>
    <t>Flight689</t>
  </si>
  <si>
    <t>Flight690</t>
  </si>
  <si>
    <t>Flight691</t>
  </si>
  <si>
    <t>Flight692</t>
  </si>
  <si>
    <t>Flight693</t>
  </si>
  <si>
    <t>Flight694</t>
  </si>
  <si>
    <t>Flight695</t>
  </si>
  <si>
    <t>Flight696</t>
  </si>
  <si>
    <t>Flight697</t>
  </si>
  <si>
    <t>Flight698</t>
  </si>
  <si>
    <t>Flight699</t>
  </si>
  <si>
    <t>Flight700</t>
  </si>
  <si>
    <t>Flight701</t>
  </si>
  <si>
    <t>Flight702</t>
  </si>
  <si>
    <t>Flight703</t>
  </si>
  <si>
    <t>Flight704</t>
  </si>
  <si>
    <t>Flight705</t>
  </si>
  <si>
    <t>Flight706</t>
  </si>
  <si>
    <t>Flight707</t>
  </si>
  <si>
    <t>Flight708</t>
  </si>
  <si>
    <t>Flight709</t>
  </si>
  <si>
    <t>Flight710</t>
  </si>
  <si>
    <t>Flight711</t>
  </si>
  <si>
    <t>Flight712</t>
  </si>
  <si>
    <t>Flight713</t>
  </si>
  <si>
    <t>Flight714</t>
  </si>
  <si>
    <t>Flight715</t>
  </si>
  <si>
    <t>Flight716</t>
  </si>
  <si>
    <t>Flight717</t>
  </si>
  <si>
    <t>Flight718</t>
  </si>
  <si>
    <t>Flight719</t>
  </si>
  <si>
    <t>Flight720</t>
  </si>
  <si>
    <t>Flight721</t>
  </si>
  <si>
    <t>Flight722</t>
  </si>
  <si>
    <t>Flight723</t>
  </si>
  <si>
    <t>Flight724</t>
  </si>
  <si>
    <t>Flight725</t>
  </si>
  <si>
    <t>Flight726</t>
  </si>
  <si>
    <t>Flight727</t>
  </si>
  <si>
    <t>Flight728</t>
  </si>
  <si>
    <t>Flight729</t>
  </si>
  <si>
    <t>Flight730</t>
  </si>
  <si>
    <t>Flight731</t>
  </si>
  <si>
    <t>Flight732</t>
  </si>
  <si>
    <t>Flight733</t>
  </si>
  <si>
    <t>Flight734</t>
  </si>
  <si>
    <t>Flight735</t>
  </si>
  <si>
    <t>Flight736</t>
  </si>
  <si>
    <t>Flight737</t>
  </si>
  <si>
    <t>Flight738</t>
  </si>
  <si>
    <t>Flight739</t>
  </si>
  <si>
    <t>Flight740</t>
  </si>
  <si>
    <t>Flight741</t>
  </si>
  <si>
    <t>Flight742</t>
  </si>
  <si>
    <t>Flight743</t>
  </si>
  <si>
    <t>Flight744</t>
  </si>
  <si>
    <t>Flight745</t>
  </si>
  <si>
    <t>Flight746</t>
  </si>
  <si>
    <t>Flight747</t>
  </si>
  <si>
    <t>Flight748</t>
  </si>
  <si>
    <t>Flight749</t>
  </si>
  <si>
    <t>Flight750</t>
  </si>
  <si>
    <t>Flight751</t>
  </si>
  <si>
    <t>Flight752</t>
  </si>
  <si>
    <t>Flight753</t>
  </si>
  <si>
    <t>Flight754</t>
  </si>
  <si>
    <t>Flight755</t>
  </si>
  <si>
    <t>Flight756</t>
  </si>
  <si>
    <t>Flight757</t>
  </si>
  <si>
    <t>Flight758</t>
  </si>
  <si>
    <t>Flight759</t>
  </si>
  <si>
    <t>Flight760</t>
  </si>
  <si>
    <t>Flight761</t>
  </si>
  <si>
    <t>Flight762</t>
  </si>
  <si>
    <t>Flight763</t>
  </si>
  <si>
    <t>Flight764</t>
  </si>
  <si>
    <t>Flight765</t>
  </si>
  <si>
    <t>Flight766</t>
  </si>
  <si>
    <t>Flight767</t>
  </si>
  <si>
    <t>Flight768</t>
  </si>
  <si>
    <t>Flight769</t>
  </si>
  <si>
    <t>Flight770</t>
  </si>
  <si>
    <t>Flight771</t>
  </si>
  <si>
    <t>Flight772</t>
  </si>
  <si>
    <t>Flight773</t>
  </si>
  <si>
    <t>ORD-SLC</t>
  </si>
  <si>
    <t>Flight774</t>
  </si>
  <si>
    <t>Flight775</t>
  </si>
  <si>
    <t>Flight776</t>
  </si>
  <si>
    <t>Flight777</t>
  </si>
  <si>
    <t>Flight778</t>
  </si>
  <si>
    <t>Flight779</t>
  </si>
  <si>
    <t>Flight780</t>
  </si>
  <si>
    <t>Flight781</t>
  </si>
  <si>
    <t>Flight782</t>
  </si>
  <si>
    <t>Flight783</t>
  </si>
  <si>
    <t>Flight784</t>
  </si>
  <si>
    <t>Flight785</t>
  </si>
  <si>
    <t>Flight786</t>
  </si>
  <si>
    <t>Flight787</t>
  </si>
  <si>
    <t>Flight788</t>
  </si>
  <si>
    <t>Flight789</t>
  </si>
  <si>
    <t>Flight790</t>
  </si>
  <si>
    <t>Flight791</t>
  </si>
  <si>
    <t>Flight792</t>
  </si>
  <si>
    <t>Flight793</t>
  </si>
  <si>
    <t>Flight794</t>
  </si>
  <si>
    <t>Flight795</t>
  </si>
  <si>
    <t>Flight796</t>
  </si>
  <si>
    <t>Flight797</t>
  </si>
  <si>
    <t>Flight798</t>
  </si>
  <si>
    <t>Flight799</t>
  </si>
  <si>
    <t>Flight800</t>
  </si>
  <si>
    <t>Flight801</t>
  </si>
  <si>
    <t>Flight802</t>
  </si>
  <si>
    <t>Flight803</t>
  </si>
  <si>
    <t>Flight804</t>
  </si>
  <si>
    <t>Flight805</t>
  </si>
  <si>
    <t>Flight806</t>
  </si>
  <si>
    <t>Flight807</t>
  </si>
  <si>
    <t>Flight808</t>
  </si>
  <si>
    <t>Flight809</t>
  </si>
  <si>
    <t>Flight810</t>
  </si>
  <si>
    <t>Flight811</t>
  </si>
  <si>
    <t>Flight812</t>
  </si>
  <si>
    <t>Flight813</t>
  </si>
  <si>
    <t>Flight814</t>
  </si>
  <si>
    <t>Flight815</t>
  </si>
  <si>
    <t>Flight816</t>
  </si>
  <si>
    <t>Flight817</t>
  </si>
  <si>
    <t>Flight818</t>
  </si>
  <si>
    <t>Flight819</t>
  </si>
  <si>
    <t>Flight820</t>
  </si>
  <si>
    <t>Flight821</t>
  </si>
  <si>
    <t>Flight822</t>
  </si>
  <si>
    <t>Flight823</t>
  </si>
  <si>
    <t>Flight824</t>
  </si>
  <si>
    <t>Flight825</t>
  </si>
  <si>
    <t>Flight826</t>
  </si>
  <si>
    <t>Flight827</t>
  </si>
  <si>
    <t>Flight828</t>
  </si>
  <si>
    <t>Flight829</t>
  </si>
  <si>
    <t>Flight830</t>
  </si>
  <si>
    <t>Flight831</t>
  </si>
  <si>
    <t>Flight832</t>
  </si>
  <si>
    <t>Flight833</t>
  </si>
  <si>
    <t>Flight834</t>
  </si>
  <si>
    <t>Flight835</t>
  </si>
  <si>
    <t>Flight836</t>
  </si>
  <si>
    <t>Flight837</t>
  </si>
  <si>
    <t>Flight838</t>
  </si>
  <si>
    <t>Flight839</t>
  </si>
  <si>
    <t>Flight840</t>
  </si>
  <si>
    <t>Flight841</t>
  </si>
  <si>
    <t>Flight842</t>
  </si>
  <si>
    <t>Flight843</t>
  </si>
  <si>
    <t>Flight844</t>
  </si>
  <si>
    <t>Flight845</t>
  </si>
  <si>
    <t>Flight846</t>
  </si>
  <si>
    <t>Flight847</t>
  </si>
  <si>
    <t>Flight848</t>
  </si>
  <si>
    <t>Flight849</t>
  </si>
  <si>
    <t>Flight850</t>
  </si>
  <si>
    <t>Flight851</t>
  </si>
  <si>
    <t>Flight852</t>
  </si>
  <si>
    <t>Flight853</t>
  </si>
  <si>
    <t>Flight854</t>
  </si>
  <si>
    <t>Flight855</t>
  </si>
  <si>
    <t>Flight856</t>
  </si>
  <si>
    <t>Flight857</t>
  </si>
  <si>
    <t>Flight858</t>
  </si>
  <si>
    <t>Flight859</t>
  </si>
  <si>
    <t>Flight860</t>
  </si>
  <si>
    <t>Flight861</t>
  </si>
  <si>
    <t>Flight862</t>
  </si>
  <si>
    <t>Flight863</t>
  </si>
  <si>
    <t>Flight864</t>
  </si>
  <si>
    <t>Flight865</t>
  </si>
  <si>
    <t>Flight866</t>
  </si>
  <si>
    <t>Flight867</t>
  </si>
  <si>
    <t>Flight868</t>
  </si>
  <si>
    <t>Flight869</t>
  </si>
  <si>
    <t>Flight870</t>
  </si>
  <si>
    <t>Flight871</t>
  </si>
  <si>
    <t>Flight872</t>
  </si>
  <si>
    <t>Flight873</t>
  </si>
  <si>
    <t>Flight874</t>
  </si>
  <si>
    <t>Flight875</t>
  </si>
  <si>
    <t>Flight876</t>
  </si>
  <si>
    <t>Flight877</t>
  </si>
  <si>
    <t>Flight878</t>
  </si>
  <si>
    <t>Flight879</t>
  </si>
  <si>
    <t>Flight880</t>
  </si>
  <si>
    <t>Flight881</t>
  </si>
  <si>
    <t>Flight882</t>
  </si>
  <si>
    <t>Flight883</t>
  </si>
  <si>
    <t>Flight884</t>
  </si>
  <si>
    <t>Flight885</t>
  </si>
  <si>
    <t>Flight886</t>
  </si>
  <si>
    <t>Flight887</t>
  </si>
  <si>
    <t>Flight888</t>
  </si>
  <si>
    <t>Flight889</t>
  </si>
  <si>
    <t>Flight890</t>
  </si>
  <si>
    <t>Flight891</t>
  </si>
  <si>
    <t>Flight892</t>
  </si>
  <si>
    <t>Flight893</t>
  </si>
  <si>
    <t>Flight894</t>
  </si>
  <si>
    <t>Flight895</t>
  </si>
  <si>
    <t>Flight896</t>
  </si>
  <si>
    <t>Flight897</t>
  </si>
  <si>
    <t>Flight898</t>
  </si>
  <si>
    <t>Flight899</t>
  </si>
  <si>
    <t>Flight900</t>
  </si>
  <si>
    <t>Flight901</t>
  </si>
  <si>
    <t>Flight902</t>
  </si>
  <si>
    <t>Flight903</t>
  </si>
  <si>
    <t>Flight904</t>
  </si>
  <si>
    <t>Flight905</t>
  </si>
  <si>
    <t>Flight906</t>
  </si>
  <si>
    <t>Flight907</t>
  </si>
  <si>
    <t>Flight908</t>
  </si>
  <si>
    <t>Flight909</t>
  </si>
  <si>
    <t>Flight910</t>
  </si>
  <si>
    <t>Flight911</t>
  </si>
  <si>
    <t>Flight912</t>
  </si>
  <si>
    <t>Flight913</t>
  </si>
  <si>
    <t>Flight914</t>
  </si>
  <si>
    <t>Flight915</t>
  </si>
  <si>
    <t>Flight916</t>
  </si>
  <si>
    <t>Flight917</t>
  </si>
  <si>
    <t>Flight918</t>
  </si>
  <si>
    <t>Flight919</t>
  </si>
  <si>
    <t>Flight920</t>
  </si>
  <si>
    <t>Flight921</t>
  </si>
  <si>
    <t>Flight922</t>
  </si>
  <si>
    <t>Flight923</t>
  </si>
  <si>
    <t>Flight924</t>
  </si>
  <si>
    <t>Flight925</t>
  </si>
  <si>
    <t>Flight926</t>
  </si>
  <si>
    <t>Flight927</t>
  </si>
  <si>
    <t>Flight928</t>
  </si>
  <si>
    <t>Flight929</t>
  </si>
  <si>
    <t>Flight930</t>
  </si>
  <si>
    <t>Flight931</t>
  </si>
  <si>
    <t>Flight932</t>
  </si>
  <si>
    <t>Flight933</t>
  </si>
  <si>
    <t>Flight934</t>
  </si>
  <si>
    <t>Flight935</t>
  </si>
  <si>
    <t>Flight936</t>
  </si>
  <si>
    <t>Flight937</t>
  </si>
  <si>
    <t>Flight938</t>
  </si>
  <si>
    <t>Flight939</t>
  </si>
  <si>
    <t>Flight940</t>
  </si>
  <si>
    <t>Flight941</t>
  </si>
  <si>
    <t>Flight942</t>
  </si>
  <si>
    <t>Flight943</t>
  </si>
  <si>
    <t>Flight944</t>
  </si>
  <si>
    <t>Flight945</t>
  </si>
  <si>
    <t>Flight946</t>
  </si>
  <si>
    <t>Flight947</t>
  </si>
  <si>
    <t>Flight948</t>
  </si>
  <si>
    <t>Flight949</t>
  </si>
  <si>
    <t>Flight950</t>
  </si>
  <si>
    <t>Flight951</t>
  </si>
  <si>
    <t>Flight952</t>
  </si>
  <si>
    <t>Flight953</t>
  </si>
  <si>
    <t>Flight954</t>
  </si>
  <si>
    <t>Flight955</t>
  </si>
  <si>
    <t>Flight956</t>
  </si>
  <si>
    <t>Flight957</t>
  </si>
  <si>
    <t>Flight958</t>
  </si>
  <si>
    <t>Flight959</t>
  </si>
  <si>
    <t>Flight960</t>
  </si>
  <si>
    <t>Flight961</t>
  </si>
  <si>
    <t>Flight962</t>
  </si>
  <si>
    <t>Flight963</t>
  </si>
  <si>
    <t>Flight964</t>
  </si>
  <si>
    <t>Flight965</t>
  </si>
  <si>
    <t>Flight966</t>
  </si>
  <si>
    <t>Flight967</t>
  </si>
  <si>
    <t>Flight968</t>
  </si>
  <si>
    <t>Flight969</t>
  </si>
  <si>
    <t>Flight970</t>
  </si>
  <si>
    <t>Flight971</t>
  </si>
  <si>
    <t>Flight972</t>
  </si>
  <si>
    <t>Flight973</t>
  </si>
  <si>
    <t>Flight974</t>
  </si>
  <si>
    <t>Flight975</t>
  </si>
  <si>
    <t>Flight976</t>
  </si>
  <si>
    <t>Flight977</t>
  </si>
  <si>
    <t>Flight978</t>
  </si>
  <si>
    <t>Flight979</t>
  </si>
  <si>
    <t>Flight980</t>
  </si>
  <si>
    <t>Flight981</t>
  </si>
  <si>
    <t>Flight982</t>
  </si>
  <si>
    <t>Flight983</t>
  </si>
  <si>
    <t>Flight984</t>
  </si>
  <si>
    <t>Flight985</t>
  </si>
  <si>
    <t>Flight986</t>
  </si>
  <si>
    <t>Flight987</t>
  </si>
  <si>
    <t>Flight988</t>
  </si>
  <si>
    <t>Flight989</t>
  </si>
  <si>
    <t>Flight990</t>
  </si>
  <si>
    <t>Flight991</t>
  </si>
  <si>
    <t>Flight992</t>
  </si>
  <si>
    <t>Flight993</t>
  </si>
  <si>
    <t>Flight994</t>
  </si>
  <si>
    <t>Flight995</t>
  </si>
  <si>
    <t>Flight996</t>
  </si>
  <si>
    <t>Flight997</t>
  </si>
  <si>
    <t>Flight998</t>
  </si>
  <si>
    <t>Flight999</t>
  </si>
  <si>
    <t>Flight1000</t>
  </si>
  <si>
    <t>Flight1001</t>
  </si>
  <si>
    <t>Flight1002</t>
  </si>
  <si>
    <t>Flight1003</t>
  </si>
  <si>
    <t>Flight1004</t>
  </si>
  <si>
    <t>Flight1005</t>
  </si>
  <si>
    <t>Flight1006</t>
  </si>
  <si>
    <t>Flight1007</t>
  </si>
  <si>
    <t>Flight1008</t>
  </si>
  <si>
    <t>Flight1009</t>
  </si>
  <si>
    <t>Flight1010</t>
  </si>
  <si>
    <t>Flight1011</t>
  </si>
  <si>
    <t>Flight1012</t>
  </si>
  <si>
    <t>Flight1013</t>
  </si>
  <si>
    <t>Flight1014</t>
  </si>
  <si>
    <t>Flight1015</t>
  </si>
  <si>
    <t>Flight1016</t>
  </si>
  <si>
    <t>Flight1017</t>
  </si>
  <si>
    <t>Flight1018</t>
  </si>
  <si>
    <t>Flight1019</t>
  </si>
  <si>
    <t>Flight1020</t>
  </si>
  <si>
    <t>Flight1021</t>
  </si>
  <si>
    <t>Flight1022</t>
  </si>
  <si>
    <t>Flight1023</t>
  </si>
  <si>
    <t>Flight1024</t>
  </si>
  <si>
    <t>Flight1025</t>
  </si>
  <si>
    <t>Flight1026</t>
  </si>
  <si>
    <t>Flight1027</t>
  </si>
  <si>
    <t>Flight1028</t>
  </si>
  <si>
    <t>Flight1029</t>
  </si>
  <si>
    <t>Flight1030</t>
  </si>
  <si>
    <t>Flight1031</t>
  </si>
  <si>
    <t>Flight1032</t>
  </si>
  <si>
    <t>Flight1033</t>
  </si>
  <si>
    <t>Flight1034</t>
  </si>
  <si>
    <t>Flight1035</t>
  </si>
  <si>
    <t>Flight1036</t>
  </si>
  <si>
    <t>Flight1037</t>
  </si>
  <si>
    <t>Flight1038</t>
  </si>
  <si>
    <t>Flight1039</t>
  </si>
  <si>
    <t>Flight1040</t>
  </si>
  <si>
    <t>Flight1041</t>
  </si>
  <si>
    <t>Flight1042</t>
  </si>
  <si>
    <t>Flight1043</t>
  </si>
  <si>
    <t>Flight1044</t>
  </si>
  <si>
    <t>Flight1045</t>
  </si>
  <si>
    <t>Flight1046</t>
  </si>
  <si>
    <t>Flight1047</t>
  </si>
  <si>
    <t>Flight1048</t>
  </si>
  <si>
    <t>Flight1049</t>
  </si>
  <si>
    <t>Flight1050</t>
  </si>
  <si>
    <t>Flight1051</t>
  </si>
  <si>
    <t>Flight1052</t>
  </si>
  <si>
    <t>Flight1053</t>
  </si>
  <si>
    <t>Flight1054</t>
  </si>
  <si>
    <t>Flight1055</t>
  </si>
  <si>
    <t>Flight1056</t>
  </si>
  <si>
    <t>Flight1057</t>
  </si>
  <si>
    <t>Flight1058</t>
  </si>
  <si>
    <t>Flight1059</t>
  </si>
  <si>
    <t>Flight1060</t>
  </si>
  <si>
    <t>Flight1061</t>
  </si>
  <si>
    <t>Flight1062</t>
  </si>
  <si>
    <t>Flight1063</t>
  </si>
  <si>
    <t>Flight1064</t>
  </si>
  <si>
    <t>Flight1065</t>
  </si>
  <si>
    <t>Flight1066</t>
  </si>
  <si>
    <t>Flight1067</t>
  </si>
  <si>
    <t>Flight1068</t>
  </si>
  <si>
    <t>Flight1069</t>
  </si>
  <si>
    <t>Flight1070</t>
  </si>
  <si>
    <t>Flight1071</t>
  </si>
  <si>
    <t>Flight1072</t>
  </si>
  <si>
    <t>Flight1073</t>
  </si>
  <si>
    <t>Flight1074</t>
  </si>
  <si>
    <t>Flight1075</t>
  </si>
  <si>
    <t>Flight1076</t>
  </si>
  <si>
    <t>Flight1077</t>
  </si>
  <si>
    <t>Flight1078</t>
  </si>
  <si>
    <t>Flight1079</t>
  </si>
  <si>
    <t>Flight1080</t>
  </si>
  <si>
    <t>Flight1081</t>
  </si>
  <si>
    <t>Flight1082</t>
  </si>
  <si>
    <t>Flight1083</t>
  </si>
  <si>
    <t>Flight1084</t>
  </si>
  <si>
    <t>Flight1085</t>
  </si>
  <si>
    <t>Flight1086</t>
  </si>
  <si>
    <t>Flight1087</t>
  </si>
  <si>
    <t>Flight1088</t>
  </si>
  <si>
    <t>Flight1089</t>
  </si>
  <si>
    <t>Flight1090</t>
  </si>
  <si>
    <t>Flight1091</t>
  </si>
  <si>
    <t>Flight1092</t>
  </si>
  <si>
    <t>Flight1093</t>
  </si>
  <si>
    <t>Flight1094</t>
  </si>
  <si>
    <t>Flight1095</t>
  </si>
  <si>
    <t>Flight1096</t>
  </si>
  <si>
    <t>Flight1097</t>
  </si>
  <si>
    <t>Flight1098</t>
  </si>
  <si>
    <t>Flight1099</t>
  </si>
  <si>
    <t>Flight1100</t>
  </si>
  <si>
    <t>Flight1101</t>
  </si>
  <si>
    <t>Flight1102</t>
  </si>
  <si>
    <t>Flight1103</t>
  </si>
  <si>
    <t>Flight1104</t>
  </si>
  <si>
    <t>Flight1105</t>
  </si>
  <si>
    <t>Flight1106</t>
  </si>
  <si>
    <t>Flight1107</t>
  </si>
  <si>
    <t>Flight1108</t>
  </si>
  <si>
    <t>Flight1109</t>
  </si>
  <si>
    <t>Flight1110</t>
  </si>
  <si>
    <t>Flight1111</t>
  </si>
  <si>
    <t>Flight1112</t>
  </si>
  <si>
    <t>Flight1113</t>
  </si>
  <si>
    <t>Flight1114</t>
  </si>
  <si>
    <t>Flight1115</t>
  </si>
  <si>
    <t>Flight1116</t>
  </si>
  <si>
    <t>Flight1117</t>
  </si>
  <si>
    <t>Flight1118</t>
  </si>
  <si>
    <t>Flight1119</t>
  </si>
  <si>
    <t>Flight1120</t>
  </si>
  <si>
    <t>Flight1121</t>
  </si>
  <si>
    <t>Flight1122</t>
  </si>
  <si>
    <t>Flight1123</t>
  </si>
  <si>
    <t>Flight1124</t>
  </si>
  <si>
    <t>Flight1125</t>
  </si>
  <si>
    <t>Flight1126</t>
  </si>
  <si>
    <t>Flight1127</t>
  </si>
  <si>
    <t>Flight1128</t>
  </si>
  <si>
    <t>Flight1129</t>
  </si>
  <si>
    <t>Flight1130</t>
  </si>
  <si>
    <t>Flight1131</t>
  </si>
  <si>
    <t>Flight1132</t>
  </si>
  <si>
    <t>Flight1133</t>
  </si>
  <si>
    <t>Flight1134</t>
  </si>
  <si>
    <t>Flight1135</t>
  </si>
  <si>
    <t>Flight1136</t>
  </si>
  <si>
    <t>Flight1137</t>
  </si>
  <si>
    <t>Flight1138</t>
  </si>
  <si>
    <t>Flight1139</t>
  </si>
  <si>
    <t>Flight1140</t>
  </si>
  <si>
    <t>Flight1141</t>
  </si>
  <si>
    <t>Flight1142</t>
  </si>
  <si>
    <t>Flight1143</t>
  </si>
  <si>
    <t>Flight1144</t>
  </si>
  <si>
    <t>Flight1145</t>
  </si>
  <si>
    <t>Flight1146</t>
  </si>
  <si>
    <t>Flight1147</t>
  </si>
  <si>
    <t>Flight1148</t>
  </si>
  <si>
    <t>Flight1149</t>
  </si>
  <si>
    <t>Flight1150</t>
  </si>
  <si>
    <t>Flight1151</t>
  </si>
  <si>
    <t>Flight1152</t>
  </si>
  <si>
    <t>Flight1153</t>
  </si>
  <si>
    <t>Flight1154</t>
  </si>
  <si>
    <t>Flight1155</t>
  </si>
  <si>
    <t>Flight1156</t>
  </si>
  <si>
    <t>Flight1157</t>
  </si>
  <si>
    <t>Flight1158</t>
  </si>
  <si>
    <t>Flight1159</t>
  </si>
  <si>
    <t>Flight1160</t>
  </si>
  <si>
    <t>Flight1161</t>
  </si>
  <si>
    <t>Flight1162</t>
  </si>
  <si>
    <t>Flight1163</t>
  </si>
  <si>
    <t>Flight1164</t>
  </si>
  <si>
    <t>Flight1165</t>
  </si>
  <si>
    <t>Flight1166</t>
  </si>
  <si>
    <t>Flight1167</t>
  </si>
  <si>
    <t>Flight1168</t>
  </si>
  <si>
    <t>Flight1169</t>
  </si>
  <si>
    <t>Flight1170</t>
  </si>
  <si>
    <t>Flight1171</t>
  </si>
  <si>
    <t>Flight1172</t>
  </si>
  <si>
    <t>Flight1173</t>
  </si>
  <si>
    <t>Flight1174</t>
  </si>
  <si>
    <t>Flight1175</t>
  </si>
  <si>
    <t>Flight1176</t>
  </si>
  <si>
    <t>Flight1177</t>
  </si>
  <si>
    <t>Flight1178</t>
  </si>
  <si>
    <t>Flight1179</t>
  </si>
  <si>
    <t>Flight1180</t>
  </si>
  <si>
    <t>Flight1181</t>
  </si>
  <si>
    <t>Flight1182</t>
  </si>
  <si>
    <t>Flight1183</t>
  </si>
  <si>
    <t>Flight1184</t>
  </si>
  <si>
    <t>Flight1185</t>
  </si>
  <si>
    <t>Flight1186</t>
  </si>
  <si>
    <t>Flight1187</t>
  </si>
  <si>
    <t>Flight1188</t>
  </si>
  <si>
    <t>Flight1189</t>
  </si>
  <si>
    <t>Flight1190</t>
  </si>
  <si>
    <t>Flight1191</t>
  </si>
  <si>
    <t>Flight1192</t>
  </si>
  <si>
    <t>Flight1193</t>
  </si>
  <si>
    <t>Flight1194</t>
  </si>
  <si>
    <t>Flight1195</t>
  </si>
  <si>
    <t>Flight1196</t>
  </si>
  <si>
    <t>Flight1197</t>
  </si>
  <si>
    <t>Flight1198</t>
  </si>
  <si>
    <t>Flight1199</t>
  </si>
  <si>
    <t>Flight1200</t>
  </si>
  <si>
    <t>Flight1201</t>
  </si>
  <si>
    <t>Flight1202</t>
  </si>
  <si>
    <t>Flight1203</t>
  </si>
  <si>
    <t>Flight1204</t>
  </si>
  <si>
    <t>Flight1205</t>
  </si>
  <si>
    <t>Flight1206</t>
  </si>
  <si>
    <t>Flight1207</t>
  </si>
  <si>
    <t>Flight1208</t>
  </si>
  <si>
    <t>Flight1209</t>
  </si>
  <si>
    <t>Flight1210</t>
  </si>
  <si>
    <t>Flight1211</t>
  </si>
  <si>
    <t>Flight1212</t>
  </si>
  <si>
    <t>Flight1213</t>
  </si>
  <si>
    <t>Flight1214</t>
  </si>
  <si>
    <t>Flight1215</t>
  </si>
  <si>
    <t>Flight1216</t>
  </si>
  <si>
    <t>Flight1217</t>
  </si>
  <si>
    <t>Flight1218</t>
  </si>
  <si>
    <t>Flight1219</t>
  </si>
  <si>
    <t>Flight1220</t>
  </si>
  <si>
    <t>Flight1221</t>
  </si>
  <si>
    <t>Flight1222</t>
  </si>
  <si>
    <t>Flight1223</t>
  </si>
  <si>
    <t>Flight1224</t>
  </si>
  <si>
    <t>Flight1225</t>
  </si>
  <si>
    <t>Flight1226</t>
  </si>
  <si>
    <t>Flight1227</t>
  </si>
  <si>
    <t>Flight1228</t>
  </si>
  <si>
    <t>Flight1229</t>
  </si>
  <si>
    <t>Flight1230</t>
  </si>
  <si>
    <t>Flight1231</t>
  </si>
  <si>
    <t>Flight1232</t>
  </si>
  <si>
    <t>Flight1233</t>
  </si>
  <si>
    <t>Flight1234</t>
  </si>
  <si>
    <t>Flight1235</t>
  </si>
  <si>
    <t>Flight1236</t>
  </si>
  <si>
    <t>Flight1237</t>
  </si>
  <si>
    <t>Flight1238</t>
  </si>
  <si>
    <t>Flight1239</t>
  </si>
  <si>
    <t>Flight1240</t>
  </si>
  <si>
    <t>Flight1241</t>
  </si>
  <si>
    <t>Flight1242</t>
  </si>
  <si>
    <t>Flight1243</t>
  </si>
  <si>
    <t>Flight1244</t>
  </si>
  <si>
    <t>Flight1245</t>
  </si>
  <si>
    <t>Flight1246</t>
  </si>
  <si>
    <t>Flight1247</t>
  </si>
  <si>
    <t>Flight1248</t>
  </si>
  <si>
    <t>Flight1249</t>
  </si>
  <si>
    <t>Flight1250</t>
  </si>
  <si>
    <t>Flight1251</t>
  </si>
  <si>
    <t>Flight1252</t>
  </si>
  <si>
    <t>Flight1253</t>
  </si>
  <si>
    <t>Flight1254</t>
  </si>
  <si>
    <t>Flight1255</t>
  </si>
  <si>
    <t>Flight1256</t>
  </si>
  <si>
    <t>Flight1257</t>
  </si>
  <si>
    <t>Flight1258</t>
  </si>
  <si>
    <t>Flight1259</t>
  </si>
  <si>
    <t>Flight1260</t>
  </si>
  <si>
    <t>Flight1261</t>
  </si>
  <si>
    <t>Flight1262</t>
  </si>
  <si>
    <t>Flight1263</t>
  </si>
  <si>
    <t>Flight1264</t>
  </si>
  <si>
    <t>Flight1265</t>
  </si>
  <si>
    <t>Flight1266</t>
  </si>
  <si>
    <t>Flight1267</t>
  </si>
  <si>
    <t>Flight1268</t>
  </si>
  <si>
    <t>Flight1269</t>
  </si>
  <si>
    <t>Flight1270</t>
  </si>
  <si>
    <t>Flight1271</t>
  </si>
  <si>
    <t>Flight1272</t>
  </si>
  <si>
    <t>Flight1273</t>
  </si>
  <si>
    <t>Flight1274</t>
  </si>
  <si>
    <t>Flight1275</t>
  </si>
  <si>
    <t>Flight1276</t>
  </si>
  <si>
    <t>Flight1277</t>
  </si>
  <si>
    <t>Flight1278</t>
  </si>
  <si>
    <t>Flight1279</t>
  </si>
  <si>
    <t>Flight1280</t>
  </si>
  <si>
    <t>Flight1281</t>
  </si>
  <si>
    <t>Flight1282</t>
  </si>
  <si>
    <t>Flight1283</t>
  </si>
  <si>
    <t>Flight1284</t>
  </si>
  <si>
    <t>Flight1285</t>
  </si>
  <si>
    <t>Flight1286</t>
  </si>
  <si>
    <t>Flight1287</t>
  </si>
  <si>
    <t>Flight1288</t>
  </si>
  <si>
    <t>Flight1289</t>
  </si>
  <si>
    <t>Flight1290</t>
  </si>
  <si>
    <t>Flight1291</t>
  </si>
  <si>
    <t>Flight1292</t>
  </si>
  <si>
    <t>Flight1293</t>
  </si>
  <si>
    <t>Flight1294</t>
  </si>
  <si>
    <t>Flight1295</t>
  </si>
  <si>
    <t>Flight1296</t>
  </si>
  <si>
    <t>Flight1297</t>
  </si>
  <si>
    <t>Flight1298</t>
  </si>
  <si>
    <t>Flight1299</t>
  </si>
  <si>
    <t>Flight1300</t>
  </si>
  <si>
    <t>Flight1301</t>
  </si>
  <si>
    <t>Flight1302</t>
  </si>
  <si>
    <t>Flight1303</t>
  </si>
  <si>
    <t>Flight1304</t>
  </si>
  <si>
    <t>Flight1305</t>
  </si>
  <si>
    <t>Flight1306</t>
  </si>
  <si>
    <t>Flight1307</t>
  </si>
  <si>
    <t>Flight1308</t>
  </si>
  <si>
    <t>Flight1309</t>
  </si>
  <si>
    <t>Flight1310</t>
  </si>
  <si>
    <t>Flight1311</t>
  </si>
  <si>
    <t>Flight1312</t>
  </si>
  <si>
    <t>Flight1313</t>
  </si>
  <si>
    <t>Flight1314</t>
  </si>
  <si>
    <t>Flight1315</t>
  </si>
  <si>
    <t>Flight1316</t>
  </si>
  <si>
    <t>Flight1317</t>
  </si>
  <si>
    <t>Flight1318</t>
  </si>
  <si>
    <t>Flight1319</t>
  </si>
  <si>
    <t>Flight1320</t>
  </si>
  <si>
    <t>Flight1321</t>
  </si>
  <si>
    <t>Flight1322</t>
  </si>
  <si>
    <t>Flight1323</t>
  </si>
  <si>
    <t>Flight1324</t>
  </si>
  <si>
    <t>Flight1325</t>
  </si>
  <si>
    <t>Flight1326</t>
  </si>
  <si>
    <t>Flight1327</t>
  </si>
  <si>
    <t>Flight1328</t>
  </si>
  <si>
    <t>Flight1329</t>
  </si>
  <si>
    <t>Flight1330</t>
  </si>
  <si>
    <t>Flight1331</t>
  </si>
  <si>
    <t>Flight1332</t>
  </si>
  <si>
    <t>Flight1333</t>
  </si>
  <si>
    <t>Flight1334</t>
  </si>
  <si>
    <t>Flight1335</t>
  </si>
  <si>
    <t>Flight1336</t>
  </si>
  <si>
    <t>Flight1337</t>
  </si>
  <si>
    <t>Flight1338</t>
  </si>
  <si>
    <t>Flight1339</t>
  </si>
  <si>
    <t>Flight1340</t>
  </si>
  <si>
    <t>Flight1341</t>
  </si>
  <si>
    <t>Flight1342</t>
  </si>
  <si>
    <t>Flight1343</t>
  </si>
  <si>
    <t>Flight1344</t>
  </si>
  <si>
    <t>Flight1345</t>
  </si>
  <si>
    <t>Flight1346</t>
  </si>
  <si>
    <t>Flight1347</t>
  </si>
  <si>
    <t>Flight1348</t>
  </si>
  <si>
    <t>Flight1349</t>
  </si>
  <si>
    <t>Flight1350</t>
  </si>
  <si>
    <t>Flight1351</t>
  </si>
  <si>
    <t>Flight1352</t>
  </si>
  <si>
    <t>Flight1353</t>
  </si>
  <si>
    <t>Flight1354</t>
  </si>
  <si>
    <t>Flight1355</t>
  </si>
  <si>
    <t>Flight1356</t>
  </si>
  <si>
    <t>Flight1357</t>
  </si>
  <si>
    <t>Flight1358</t>
  </si>
  <si>
    <t>Flight1359</t>
  </si>
  <si>
    <t>Flight1360</t>
  </si>
  <si>
    <t>Flight1361</t>
  </si>
  <si>
    <t>Flight1362</t>
  </si>
  <si>
    <t>Flight1363</t>
  </si>
  <si>
    <t>Flight1364</t>
  </si>
  <si>
    <t>Flight1365</t>
  </si>
  <si>
    <t>Flight1366</t>
  </si>
  <si>
    <t>Flight1367</t>
  </si>
  <si>
    <t>Flight1368</t>
  </si>
  <si>
    <t>Flight1369</t>
  </si>
  <si>
    <t>Flight1370</t>
  </si>
  <si>
    <t>Flight1371</t>
  </si>
  <si>
    <t>Flight1372</t>
  </si>
  <si>
    <t>Flight1373</t>
  </si>
  <si>
    <t>Flight1374</t>
  </si>
  <si>
    <t>Flight1375</t>
  </si>
  <si>
    <t>Flight1376</t>
  </si>
  <si>
    <t>Flight1377</t>
  </si>
  <si>
    <t>Flight1378</t>
  </si>
  <si>
    <t>Flight1379</t>
  </si>
  <si>
    <t>Flight1380</t>
  </si>
  <si>
    <t>Flight1381</t>
  </si>
  <si>
    <t>Flight1382</t>
  </si>
  <si>
    <t>Flight1383</t>
  </si>
  <si>
    <t>Flight1384</t>
  </si>
  <si>
    <t>Flight1385</t>
  </si>
  <si>
    <t>Flight1386</t>
  </si>
  <si>
    <t>Flight1387</t>
  </si>
  <si>
    <t>Flight1388</t>
  </si>
  <si>
    <t>Flight1389</t>
  </si>
  <si>
    <t>Flight1390</t>
  </si>
  <si>
    <t>Flight1391</t>
  </si>
  <si>
    <t>Flight1392</t>
  </si>
  <si>
    <t>Flight1393</t>
  </si>
  <si>
    <t>Flight1394</t>
  </si>
  <si>
    <t>Flight1395</t>
  </si>
  <si>
    <t>Flight1396</t>
  </si>
  <si>
    <t>Flight1397</t>
  </si>
  <si>
    <t>Flight1398</t>
  </si>
  <si>
    <t>Flight1399</t>
  </si>
  <si>
    <t>Flight1400</t>
  </si>
  <si>
    <t>Flight1401</t>
  </si>
  <si>
    <t>Flight1402</t>
  </si>
  <si>
    <t>Flight1403</t>
  </si>
  <si>
    <t>Flight1404</t>
  </si>
  <si>
    <t>Flight1405</t>
  </si>
  <si>
    <t>Flight1406</t>
  </si>
  <si>
    <t>Flight1407</t>
  </si>
  <si>
    <t>Flight1408</t>
  </si>
  <si>
    <t>Flight1409</t>
  </si>
  <si>
    <t>Flight1410</t>
  </si>
  <si>
    <t>Flight1411</t>
  </si>
  <si>
    <t>Flight1412</t>
  </si>
  <si>
    <t>Flight1413</t>
  </si>
  <si>
    <t>Flight1414</t>
  </si>
  <si>
    <t>Flight1415</t>
  </si>
  <si>
    <t>Flight1416</t>
  </si>
  <si>
    <t>Flight1417</t>
  </si>
  <si>
    <t>Flight1418</t>
  </si>
  <si>
    <t>Flight1419</t>
  </si>
  <si>
    <t>Flight1420</t>
  </si>
  <si>
    <t>Flight1421</t>
  </si>
  <si>
    <t>Flight1422</t>
  </si>
  <si>
    <t>Flight1423</t>
  </si>
  <si>
    <t>Flight1424</t>
  </si>
  <si>
    <t>Flight1425</t>
  </si>
  <si>
    <t>Flight1426</t>
  </si>
  <si>
    <t>Flight1427</t>
  </si>
  <si>
    <t>Flight1428</t>
  </si>
  <si>
    <t>Flight1429</t>
  </si>
  <si>
    <t>Flight1430</t>
  </si>
  <si>
    <t>Flight1431</t>
  </si>
  <si>
    <t>Flight1432</t>
  </si>
  <si>
    <t>Flight1433</t>
  </si>
  <si>
    <t>Flight1434</t>
  </si>
  <si>
    <t>Flight1435</t>
  </si>
  <si>
    <t>Flight1436</t>
  </si>
  <si>
    <t>Flight1437</t>
  </si>
  <si>
    <t>Flight1438</t>
  </si>
  <si>
    <t>Flight1439</t>
  </si>
  <si>
    <t>Flight1440</t>
  </si>
  <si>
    <t>Flight1441</t>
  </si>
  <si>
    <t>Flight1442</t>
  </si>
  <si>
    <t>Flight1443</t>
  </si>
  <si>
    <t>Flight1444</t>
  </si>
  <si>
    <t>Flight1445</t>
  </si>
  <si>
    <t>Flight1446</t>
  </si>
  <si>
    <t>Flight1447</t>
  </si>
  <si>
    <t>Flight1448</t>
  </si>
  <si>
    <t>Flight1449</t>
  </si>
  <si>
    <t>ORD-DCA</t>
  </si>
  <si>
    <t>Flight1450</t>
  </si>
  <si>
    <t>Flight1451</t>
  </si>
  <si>
    <t>Flight1452</t>
  </si>
  <si>
    <t>Flight1453</t>
  </si>
  <si>
    <t>Flight1454</t>
  </si>
  <si>
    <t>Flight1455</t>
  </si>
  <si>
    <t>Flight1456</t>
  </si>
  <si>
    <t>Flight1457</t>
  </si>
  <si>
    <t>Flight1458</t>
  </si>
  <si>
    <t>Flight1459</t>
  </si>
  <si>
    <t>Flight1460</t>
  </si>
  <si>
    <t>Flight1461</t>
  </si>
  <si>
    <t>Flight1462</t>
  </si>
  <si>
    <t>Flight1463</t>
  </si>
  <si>
    <t>Flight1464</t>
  </si>
  <si>
    <t>Flight1465</t>
  </si>
  <si>
    <t>Flight1466</t>
  </si>
  <si>
    <t>Flight1467</t>
  </si>
  <si>
    <t>Flight1468</t>
  </si>
  <si>
    <t>Flight1469</t>
  </si>
  <si>
    <t>Flight1470</t>
  </si>
  <si>
    <t>Flight1471</t>
  </si>
  <si>
    <t>Flight1472</t>
  </si>
  <si>
    <t>Flight1473</t>
  </si>
  <si>
    <t>Flight1474</t>
  </si>
  <si>
    <t>Flight1475</t>
  </si>
  <si>
    <t>Flight1476</t>
  </si>
  <si>
    <t>Flight1477</t>
  </si>
  <si>
    <t>Flight1478</t>
  </si>
  <si>
    <t>Flight1479</t>
  </si>
  <si>
    <t>Flight1480</t>
  </si>
  <si>
    <t>Flight1481</t>
  </si>
  <si>
    <t>Flight1482</t>
  </si>
  <si>
    <t>Flight1483</t>
  </si>
  <si>
    <t>Flight1484</t>
  </si>
  <si>
    <t>Flight1485</t>
  </si>
  <si>
    <t>Flight1486</t>
  </si>
  <si>
    <t>Flight1487</t>
  </si>
  <si>
    <t>Flight1488</t>
  </si>
  <si>
    <t>Flight1489</t>
  </si>
  <si>
    <t>Flight1490</t>
  </si>
  <si>
    <t>Flight1491</t>
  </si>
  <si>
    <t>Flight1492</t>
  </si>
  <si>
    <t>Flight1493</t>
  </si>
  <si>
    <t>Flight1494</t>
  </si>
  <si>
    <t>Flight1495</t>
  </si>
  <si>
    <t>Flight1496</t>
  </si>
  <si>
    <t>Flight1497</t>
  </si>
  <si>
    <t>Flight1498</t>
  </si>
  <si>
    <t>Flight1499</t>
  </si>
  <si>
    <t>Flight1500</t>
  </si>
  <si>
    <t>Flight1501</t>
  </si>
  <si>
    <t>Flight1502</t>
  </si>
  <si>
    <t>Flight1503</t>
  </si>
  <si>
    <t>Flight1504</t>
  </si>
  <si>
    <t>Flight1505</t>
  </si>
  <si>
    <t>Flight1506</t>
  </si>
  <si>
    <t>Flight1507</t>
  </si>
  <si>
    <t>Flight1508</t>
  </si>
  <si>
    <t>Flight1509</t>
  </si>
  <si>
    <t>Flight1510</t>
  </si>
  <si>
    <t>Flight1511</t>
  </si>
  <si>
    <t>Flight1512</t>
  </si>
  <si>
    <t>Flight1513</t>
  </si>
  <si>
    <t>Flight1514</t>
  </si>
  <si>
    <t>Flight1515</t>
  </si>
  <si>
    <t>Flight1516</t>
  </si>
  <si>
    <t>Flight1517</t>
  </si>
  <si>
    <t>Flight1518</t>
  </si>
  <si>
    <t>Flight1519</t>
  </si>
  <si>
    <t>Flight1520</t>
  </si>
  <si>
    <t>Flight1521</t>
  </si>
  <si>
    <t>Flight1522</t>
  </si>
  <si>
    <t>Flight1523</t>
  </si>
  <si>
    <t>Flight1524</t>
  </si>
  <si>
    <t>Flight1525</t>
  </si>
  <si>
    <t>Flight1526</t>
  </si>
  <si>
    <t>Flight1527</t>
  </si>
  <si>
    <t>Flight1528</t>
  </si>
  <si>
    <t>Flight1529</t>
  </si>
  <si>
    <t>Flight1530</t>
  </si>
  <si>
    <t>Flight1531</t>
  </si>
  <si>
    <t>Flight1532</t>
  </si>
  <si>
    <t>Flight1533</t>
  </si>
  <si>
    <t>Flight1534</t>
  </si>
  <si>
    <t>Flight1535</t>
  </si>
  <si>
    <t>Flight1536</t>
  </si>
  <si>
    <t>Flight1537</t>
  </si>
  <si>
    <t>Flight1538</t>
  </si>
  <si>
    <t>Flight1539</t>
  </si>
  <si>
    <t>Flight1540</t>
  </si>
  <si>
    <t>Flight1541</t>
  </si>
  <si>
    <t>Flight1542</t>
  </si>
  <si>
    <t>Flight1543</t>
  </si>
  <si>
    <t>Flight1544</t>
  </si>
  <si>
    <t>Flight1545</t>
  </si>
  <si>
    <t>Flight1546</t>
  </si>
  <si>
    <t>Flight1547</t>
  </si>
  <si>
    <t>Flight1548</t>
  </si>
  <si>
    <t>Flight1549</t>
  </si>
  <si>
    <t>Flight1550</t>
  </si>
  <si>
    <t>Flight1551</t>
  </si>
  <si>
    <t>Flight1552</t>
  </si>
  <si>
    <t>Flight1553</t>
  </si>
  <si>
    <t>Flight1554</t>
  </si>
  <si>
    <t>Flight1555</t>
  </si>
  <si>
    <t>Flight1556</t>
  </si>
  <si>
    <t>Flight1557</t>
  </si>
  <si>
    <t>Flight1558</t>
  </si>
  <si>
    <t>Flight1559</t>
  </si>
  <si>
    <t>Flight1560</t>
  </si>
  <si>
    <t>Flight1561</t>
  </si>
  <si>
    <t>Flight1562</t>
  </si>
  <si>
    <t>Flight1563</t>
  </si>
  <si>
    <t>Flight1564</t>
  </si>
  <si>
    <t>Flight1565</t>
  </si>
  <si>
    <t>Flight1566</t>
  </si>
  <si>
    <t>Flight1567</t>
  </si>
  <si>
    <t>Flight1568</t>
  </si>
  <si>
    <t>Flight1569</t>
  </si>
  <si>
    <t>Flight1570</t>
  </si>
  <si>
    <t>Flight1571</t>
  </si>
  <si>
    <t>Flight1572</t>
  </si>
  <si>
    <t>Flight1573</t>
  </si>
  <si>
    <t>Flight1574</t>
  </si>
  <si>
    <t>Flight1575</t>
  </si>
  <si>
    <t>Flight1576</t>
  </si>
  <si>
    <t>Flight1577</t>
  </si>
  <si>
    <t>Flight1578</t>
  </si>
  <si>
    <t>Flight1579</t>
  </si>
  <si>
    <t>Flight1580</t>
  </si>
  <si>
    <t>Flight1581</t>
  </si>
  <si>
    <t>Flight1582</t>
  </si>
  <si>
    <t>Flight1583</t>
  </si>
  <si>
    <t>Flight1584</t>
  </si>
  <si>
    <t>Flight1585</t>
  </si>
  <si>
    <t>Flight1586</t>
  </si>
  <si>
    <t>Flight1587</t>
  </si>
  <si>
    <t>Flight1588</t>
  </si>
  <si>
    <t>Flight1589</t>
  </si>
  <si>
    <t>Flight1590</t>
  </si>
  <si>
    <t>Flight1591</t>
  </si>
  <si>
    <t>Flight1592</t>
  </si>
  <si>
    <t>Flight1593</t>
  </si>
  <si>
    <t>Flight1594</t>
  </si>
  <si>
    <t>Flight1595</t>
  </si>
  <si>
    <t>Flight1596</t>
  </si>
  <si>
    <t>Flight1597</t>
  </si>
  <si>
    <t>Flight1598</t>
  </si>
  <si>
    <t>Flight1599</t>
  </si>
  <si>
    <t>Flight1600</t>
  </si>
  <si>
    <t>Flight1601</t>
  </si>
  <si>
    <t>Flight1602</t>
  </si>
  <si>
    <t>Flight1603</t>
  </si>
  <si>
    <t>Flight1604</t>
  </si>
  <si>
    <t>Flight1605</t>
  </si>
  <si>
    <t>Flight1606</t>
  </si>
  <si>
    <t>Flight1607</t>
  </si>
  <si>
    <t>Flight1608</t>
  </si>
  <si>
    <t>Flight1609</t>
  </si>
  <si>
    <t>Flight1610</t>
  </si>
  <si>
    <t>Flight1611</t>
  </si>
  <si>
    <t>Flight1612</t>
  </si>
  <si>
    <t>Flight1613</t>
  </si>
  <si>
    <t>Flight1614</t>
  </si>
  <si>
    <t>Flight1615</t>
  </si>
  <si>
    <t>Flight1616</t>
  </si>
  <si>
    <t>Flight1617</t>
  </si>
  <si>
    <t>Flight1618</t>
  </si>
  <si>
    <t>Flight1619</t>
  </si>
  <si>
    <t>Flight1620</t>
  </si>
  <si>
    <t>Flight1621</t>
  </si>
  <si>
    <t>Flight1622</t>
  </si>
  <si>
    <t>Flight1623</t>
  </si>
  <si>
    <t>Flight1624</t>
  </si>
  <si>
    <t>Flight1625</t>
  </si>
  <si>
    <t>Flight1626</t>
  </si>
  <si>
    <t>Flight1627</t>
  </si>
  <si>
    <t>Flight1628</t>
  </si>
  <si>
    <t>Flight1629</t>
  </si>
  <si>
    <t>Flight1630</t>
  </si>
  <si>
    <t>Flight1631</t>
  </si>
  <si>
    <t>Flight1632</t>
  </si>
  <si>
    <t>Flight1633</t>
  </si>
  <si>
    <t>Flight1634</t>
  </si>
  <si>
    <t>Flight1635</t>
  </si>
  <si>
    <t>Flight1636</t>
  </si>
  <si>
    <t>Flight1637</t>
  </si>
  <si>
    <t>Flight1638</t>
  </si>
  <si>
    <t>Flight1639</t>
  </si>
  <si>
    <t>Flight1640</t>
  </si>
  <si>
    <t>Flight1641</t>
  </si>
  <si>
    <t>Flight1642</t>
  </si>
  <si>
    <t>Flight1643</t>
  </si>
  <si>
    <t>Flight1644</t>
  </si>
  <si>
    <t>Flight1645</t>
  </si>
  <si>
    <t>Flight1646</t>
  </si>
  <si>
    <t>Flight1647</t>
  </si>
  <si>
    <t>Flight1648</t>
  </si>
  <si>
    <t>Flight1649</t>
  </si>
  <si>
    <t>Flight1650</t>
  </si>
  <si>
    <t>Flight1651</t>
  </si>
  <si>
    <t>Flight1652</t>
  </si>
  <si>
    <t>Flight1653</t>
  </si>
  <si>
    <t>Flight1654</t>
  </si>
  <si>
    <t>Flight1655</t>
  </si>
  <si>
    <t>Flight1656</t>
  </si>
  <si>
    <t>Flight1657</t>
  </si>
  <si>
    <t>Flight1658</t>
  </si>
  <si>
    <t>Flight1659</t>
  </si>
  <si>
    <t>Flight1660</t>
  </si>
  <si>
    <t>Flight1661</t>
  </si>
  <si>
    <t>Flight1662</t>
  </si>
  <si>
    <t>Flight1663</t>
  </si>
  <si>
    <t>Flight1664</t>
  </si>
  <si>
    <t>Flight1665</t>
  </si>
  <si>
    <t>Flight1666</t>
  </si>
  <si>
    <t>Flight1667</t>
  </si>
  <si>
    <t>Flight1668</t>
  </si>
  <si>
    <t>Flight1669</t>
  </si>
  <si>
    <t>Flight1670</t>
  </si>
  <si>
    <t>Flight1671</t>
  </si>
  <si>
    <t>Flight1672</t>
  </si>
  <si>
    <t>Flight1673</t>
  </si>
  <si>
    <t>Flight1674</t>
  </si>
  <si>
    <t>Flight1675</t>
  </si>
  <si>
    <t>Flight1676</t>
  </si>
  <si>
    <t>Flight1677</t>
  </si>
  <si>
    <t>Flight1678</t>
  </si>
  <si>
    <t>Flight1679</t>
  </si>
  <si>
    <t>Flight1680</t>
  </si>
  <si>
    <t>Flight1681</t>
  </si>
  <si>
    <t>Flight1682</t>
  </si>
  <si>
    <t>Flight1683</t>
  </si>
  <si>
    <t>Flight1684</t>
  </si>
  <si>
    <t>Flight1685</t>
  </si>
  <si>
    <t>Flight1686</t>
  </si>
  <si>
    <t>Flight1687</t>
  </si>
  <si>
    <t>Flight1688</t>
  </si>
  <si>
    <t>Flight1689</t>
  </si>
  <si>
    <t>Flight1690</t>
  </si>
  <si>
    <t>Flight1691</t>
  </si>
  <si>
    <t>Flight1692</t>
  </si>
  <si>
    <t>Flight1693</t>
  </si>
  <si>
    <t>Flight1694</t>
  </si>
  <si>
    <t>Flight1695</t>
  </si>
  <si>
    <t>Flight1696</t>
  </si>
  <si>
    <t>Flight1697</t>
  </si>
  <si>
    <t>Flight1698</t>
  </si>
  <si>
    <t>Flight1699</t>
  </si>
  <si>
    <t>Flight1700</t>
  </si>
  <si>
    <t>Flight1701</t>
  </si>
  <si>
    <t>Flight1702</t>
  </si>
  <si>
    <t>Flight1703</t>
  </si>
  <si>
    <t>Flight1704</t>
  </si>
  <si>
    <t>Flight1705</t>
  </si>
  <si>
    <t>Flight1706</t>
  </si>
  <si>
    <t>Flight1707</t>
  </si>
  <si>
    <t>Flight1708</t>
  </si>
  <si>
    <t>Flight1709</t>
  </si>
  <si>
    <t>Flight1710</t>
  </si>
  <si>
    <t>Flight1711</t>
  </si>
  <si>
    <t>Flight1712</t>
  </si>
  <si>
    <t>Flight1713</t>
  </si>
  <si>
    <t>Flight1714</t>
  </si>
  <si>
    <t>Flight1715</t>
  </si>
  <si>
    <t>Flight1716</t>
  </si>
  <si>
    <t>Flight1717</t>
  </si>
  <si>
    <t>Flight1718</t>
  </si>
  <si>
    <t>Flight1719</t>
  </si>
  <si>
    <t>Flight1720</t>
  </si>
  <si>
    <t>Flight1721</t>
  </si>
  <si>
    <t>Flight1722</t>
  </si>
  <si>
    <t>Flight1723</t>
  </si>
  <si>
    <t>Flight1724</t>
  </si>
  <si>
    <t>Flight1725</t>
  </si>
  <si>
    <t>Flight1726</t>
  </si>
  <si>
    <t>Flight1727</t>
  </si>
  <si>
    <t>Flight1728</t>
  </si>
  <si>
    <t>Flight1729</t>
  </si>
  <si>
    <t>Flight1730</t>
  </si>
  <si>
    <t>Flight1731</t>
  </si>
  <si>
    <t>Flight1732</t>
  </si>
  <si>
    <t>Flight1733</t>
  </si>
  <si>
    <t>Flight1734</t>
  </si>
  <si>
    <t>Flight1735</t>
  </si>
  <si>
    <t>Flight1736</t>
  </si>
  <si>
    <t>Flight1737</t>
  </si>
  <si>
    <t>Flight1738</t>
  </si>
  <si>
    <t>Flight1739</t>
  </si>
  <si>
    <t>Flight1740</t>
  </si>
  <si>
    <t>Flight1741</t>
  </si>
  <si>
    <t>Flight1742</t>
  </si>
  <si>
    <t>Flight1743</t>
  </si>
  <si>
    <t>Flight1744</t>
  </si>
  <si>
    <t>Flight1745</t>
  </si>
  <si>
    <t>Flight1746</t>
  </si>
  <si>
    <t>Flight1747</t>
  </si>
  <si>
    <t>Flight1748</t>
  </si>
  <si>
    <t>Flight1749</t>
  </si>
  <si>
    <t>Flight1750</t>
  </si>
  <si>
    <t>Flight1751</t>
  </si>
  <si>
    <t>Flight1752</t>
  </si>
  <si>
    <t>Flight1753</t>
  </si>
  <si>
    <t>Flight1754</t>
  </si>
  <si>
    <t>Flight1755</t>
  </si>
  <si>
    <t>Flight1756</t>
  </si>
  <si>
    <t>Flight1757</t>
  </si>
  <si>
    <t>Flight1758</t>
  </si>
  <si>
    <t>Flight1759</t>
  </si>
  <si>
    <t>Flight1760</t>
  </si>
  <si>
    <t>Flight1761</t>
  </si>
  <si>
    <t>Flight1762</t>
  </si>
  <si>
    <t>Flight1763</t>
  </si>
  <si>
    <t>Flight1764</t>
  </si>
  <si>
    <t>Flight1765</t>
  </si>
  <si>
    <t>Flight1766</t>
  </si>
  <si>
    <t>Flight1767</t>
  </si>
  <si>
    <t>Flight1768</t>
  </si>
  <si>
    <t>Flight1769</t>
  </si>
  <si>
    <t>Flight1770</t>
  </si>
  <si>
    <t>Flight1771</t>
  </si>
  <si>
    <t>Flight1772</t>
  </si>
  <si>
    <t>Flight1773</t>
  </si>
  <si>
    <t>Flight1774</t>
  </si>
  <si>
    <t>Flight1775</t>
  </si>
  <si>
    <t>Flight1776</t>
  </si>
  <si>
    <t>Flight1777</t>
  </si>
  <si>
    <t>Flight1778</t>
  </si>
  <si>
    <t>Flight1779</t>
  </si>
  <si>
    <t>Flight1780</t>
  </si>
  <si>
    <t>Flight1781</t>
  </si>
  <si>
    <t>Flight1782</t>
  </si>
  <si>
    <t>Flight1783</t>
  </si>
  <si>
    <t>Flight1784</t>
  </si>
  <si>
    <t>Flight1785</t>
  </si>
  <si>
    <t>Flight1786</t>
  </si>
  <si>
    <t>Flight1787</t>
  </si>
  <si>
    <t>Flight1788</t>
  </si>
  <si>
    <t>Flight1789</t>
  </si>
  <si>
    <t>Flight1790</t>
  </si>
  <si>
    <t>Flight1791</t>
  </si>
  <si>
    <t>Flight1792</t>
  </si>
  <si>
    <t>Flight1793</t>
  </si>
  <si>
    <t>Flight1794</t>
  </si>
  <si>
    <t>Flight1795</t>
  </si>
  <si>
    <t>Flight1796</t>
  </si>
  <si>
    <t>Flight1797</t>
  </si>
  <si>
    <t>Flight1798</t>
  </si>
  <si>
    <t>Flight1799</t>
  </si>
  <si>
    <t>Flight1800</t>
  </si>
  <si>
    <t>Flight1801</t>
  </si>
  <si>
    <t>Flight1802</t>
  </si>
  <si>
    <t>Flight1803</t>
  </si>
  <si>
    <t>Flight1804</t>
  </si>
  <si>
    <t>Flight1805</t>
  </si>
  <si>
    <t>Flight1806</t>
  </si>
  <si>
    <t>Flight1807</t>
  </si>
  <si>
    <t>Flight1808</t>
  </si>
  <si>
    <t>Flight1809</t>
  </si>
  <si>
    <t>Flight1810</t>
  </si>
  <si>
    <t>Flight1811</t>
  </si>
  <si>
    <t>Flight1812</t>
  </si>
  <si>
    <t>Flight1813</t>
  </si>
  <si>
    <t>Flight1814</t>
  </si>
  <si>
    <t>Flight1815</t>
  </si>
  <si>
    <t>Flight1816</t>
  </si>
  <si>
    <t>Flight1817</t>
  </si>
  <si>
    <t>Flight1818</t>
  </si>
  <si>
    <t>Flight1819</t>
  </si>
  <si>
    <t>Flight1820</t>
  </si>
  <si>
    <t>Flight1821</t>
  </si>
  <si>
    <t>Flight1822</t>
  </si>
  <si>
    <t>Flight1823</t>
  </si>
  <si>
    <t>Flight1824</t>
  </si>
  <si>
    <t>Flight1825</t>
  </si>
  <si>
    <t>Flight1826</t>
  </si>
  <si>
    <t>Flight1827</t>
  </si>
  <si>
    <t>Flight1828</t>
  </si>
  <si>
    <t>Flight1829</t>
  </si>
  <si>
    <t>Flight1830</t>
  </si>
  <si>
    <t>Flight1831</t>
  </si>
  <si>
    <t>Flight1832</t>
  </si>
  <si>
    <t>Flight1833</t>
  </si>
  <si>
    <t>Flight1834</t>
  </si>
  <si>
    <t>Flight1835</t>
  </si>
  <si>
    <t>Flight1836</t>
  </si>
  <si>
    <t>Flight1837</t>
  </si>
  <si>
    <t>Flight1838</t>
  </si>
  <si>
    <t>Flight1839</t>
  </si>
  <si>
    <t>Flight1840</t>
  </si>
  <si>
    <t>Flight1841</t>
  </si>
  <si>
    <t>Flight1842</t>
  </si>
  <si>
    <t>Flight1843</t>
  </si>
  <si>
    <t>Flight1844</t>
  </si>
  <si>
    <t>Flight1845</t>
  </si>
  <si>
    <t>Flight1846</t>
  </si>
  <si>
    <t>Flight1847</t>
  </si>
  <si>
    <t>Flight1848</t>
  </si>
  <si>
    <t>Flight1849</t>
  </si>
  <si>
    <t>Flight1850</t>
  </si>
  <si>
    <t>Flight1851</t>
  </si>
  <si>
    <t>Flight1852</t>
  </si>
  <si>
    <t>Flight1853</t>
  </si>
  <si>
    <t>Flight1854</t>
  </si>
  <si>
    <t>Flight1855</t>
  </si>
  <si>
    <t>Flight1856</t>
  </si>
  <si>
    <t>Flight1857</t>
  </si>
  <si>
    <t>Flight1858</t>
  </si>
  <si>
    <t>Flight1859</t>
  </si>
  <si>
    <t>Flight1860</t>
  </si>
  <si>
    <t>Flight1861</t>
  </si>
  <si>
    <t>Flight1862</t>
  </si>
  <si>
    <t>Flight1863</t>
  </si>
  <si>
    <t>Flight1864</t>
  </si>
  <si>
    <t>Flight1865</t>
  </si>
  <si>
    <t>Flight1866</t>
  </si>
  <si>
    <t>Flight1867</t>
  </si>
  <si>
    <t>Flight1868</t>
  </si>
  <si>
    <t>Flight1869</t>
  </si>
  <si>
    <t>Flight1870</t>
  </si>
  <si>
    <t>Flight1871</t>
  </si>
  <si>
    <t>Flight1872</t>
  </si>
  <si>
    <t>Flight1873</t>
  </si>
  <si>
    <t>Flight1874</t>
  </si>
  <si>
    <t>Flight1875</t>
  </si>
  <si>
    <t>Flight1876</t>
  </si>
  <si>
    <t>Flight1877</t>
  </si>
  <si>
    <t>Flight1878</t>
  </si>
  <si>
    <t>Flight1879</t>
  </si>
  <si>
    <t>Flight1880</t>
  </si>
  <si>
    <t>Flight1881</t>
  </si>
  <si>
    <t>Flight1882</t>
  </si>
  <si>
    <t>Flight1883</t>
  </si>
  <si>
    <t>Flight1884</t>
  </si>
  <si>
    <t>Flight1885</t>
  </si>
  <si>
    <t>Flight1886</t>
  </si>
  <si>
    <t>Flight1887</t>
  </si>
  <si>
    <t>Flight1888</t>
  </si>
  <si>
    <t>Flight1889</t>
  </si>
  <si>
    <t>Flight1890</t>
  </si>
  <si>
    <t>Flight1891</t>
  </si>
  <si>
    <t>Flight1892</t>
  </si>
  <si>
    <t>Flight1893</t>
  </si>
  <si>
    <t>Flight1894</t>
  </si>
  <si>
    <t>Flight1895</t>
  </si>
  <si>
    <t>Flight1896</t>
  </si>
  <si>
    <t>Flight1897</t>
  </si>
  <si>
    <t>Flight1898</t>
  </si>
  <si>
    <t>Flight1899</t>
  </si>
  <si>
    <t>Flight1900</t>
  </si>
  <si>
    <t>Flight1901</t>
  </si>
  <si>
    <t>Flight1902</t>
  </si>
  <si>
    <t>Flight1903</t>
  </si>
  <si>
    <t>Flight1904</t>
  </si>
  <si>
    <t>Flight1905</t>
  </si>
  <si>
    <t>Flight1906</t>
  </si>
  <si>
    <t>Flight1907</t>
  </si>
  <si>
    <t>Flight1908</t>
  </si>
  <si>
    <t>Flight1909</t>
  </si>
  <si>
    <t>Flight1910</t>
  </si>
  <si>
    <t>Flight1911</t>
  </si>
  <si>
    <t>Flight1912</t>
  </si>
  <si>
    <t>Flight1913</t>
  </si>
  <si>
    <t>Flight1914</t>
  </si>
  <si>
    <t>Flight1915</t>
  </si>
  <si>
    <t>Flight1916</t>
  </si>
  <si>
    <t>Flight1917</t>
  </si>
  <si>
    <t>Flight1918</t>
  </si>
  <si>
    <t>Flight1919</t>
  </si>
  <si>
    <t>Flight1920</t>
  </si>
  <si>
    <t>Flight1921</t>
  </si>
  <si>
    <t>Flight1922</t>
  </si>
  <si>
    <t>Flight1923</t>
  </si>
  <si>
    <t>Flight1924</t>
  </si>
  <si>
    <t>Flight1925</t>
  </si>
  <si>
    <t>Flight1926</t>
  </si>
  <si>
    <t>Flight1927</t>
  </si>
  <si>
    <t>Flight1928</t>
  </si>
  <si>
    <t>Flight1929</t>
  </si>
  <si>
    <t>Flight1930</t>
  </si>
  <si>
    <t>Flight1931</t>
  </si>
  <si>
    <t>Flight1932</t>
  </si>
  <si>
    <t>Flight1933</t>
  </si>
  <si>
    <t>Flight1934</t>
  </si>
  <si>
    <t>Flight1935</t>
  </si>
  <si>
    <t>Flight1936</t>
  </si>
  <si>
    <t>Flight1937</t>
  </si>
  <si>
    <t>Flight1938</t>
  </si>
  <si>
    <t>Flight1939</t>
  </si>
  <si>
    <t>Flight1940</t>
  </si>
  <si>
    <t>Flight1941</t>
  </si>
  <si>
    <t>Flight1942</t>
  </si>
  <si>
    <t>Flight1943</t>
  </si>
  <si>
    <t>Flight1944</t>
  </si>
  <si>
    <t>Flight1945</t>
  </si>
  <si>
    <t>Flight1946</t>
  </si>
  <si>
    <t>Flight1947</t>
  </si>
  <si>
    <t>Flight1948</t>
  </si>
  <si>
    <t>Flight1949</t>
  </si>
  <si>
    <t>Flight1950</t>
  </si>
  <si>
    <t>Flight1951</t>
  </si>
  <si>
    <t>Flight1952</t>
  </si>
  <si>
    <t>Flight1953</t>
  </si>
  <si>
    <t>Flight1954</t>
  </si>
  <si>
    <t>Flight1955</t>
  </si>
  <si>
    <t>Flight1956</t>
  </si>
  <si>
    <t>Flight1957</t>
  </si>
  <si>
    <t>Flight1958</t>
  </si>
  <si>
    <t>Flight1959</t>
  </si>
  <si>
    <t>Flight1960</t>
  </si>
  <si>
    <t>Flight1961</t>
  </si>
  <si>
    <t>Flight1962</t>
  </si>
  <si>
    <t>Flight1963</t>
  </si>
  <si>
    <t>Flight1964</t>
  </si>
  <si>
    <t>Flight1965</t>
  </si>
  <si>
    <t>Flight1966</t>
  </si>
  <si>
    <t>Flight1967</t>
  </si>
  <si>
    <t>Flight1968</t>
  </si>
  <si>
    <t>Flight1969</t>
  </si>
  <si>
    <t>Flight1970</t>
  </si>
  <si>
    <t>Flight1971</t>
  </si>
  <si>
    <t>Flight1972</t>
  </si>
  <si>
    <t>Flight1973</t>
  </si>
  <si>
    <t>Flight1974</t>
  </si>
  <si>
    <t>Flight1975</t>
  </si>
  <si>
    <t>Flight1976</t>
  </si>
  <si>
    <t>Flight1977</t>
  </si>
  <si>
    <t>Flight1978</t>
  </si>
  <si>
    <t>Flight1979</t>
  </si>
  <si>
    <t>Flight1980</t>
  </si>
  <si>
    <t>Flight1981</t>
  </si>
  <si>
    <t>Flight1982</t>
  </si>
  <si>
    <t>Flight1983</t>
  </si>
  <si>
    <t>Flight1984</t>
  </si>
  <si>
    <t>Flight1985</t>
  </si>
  <si>
    <t>Flight1986</t>
  </si>
  <si>
    <t>Flight1987</t>
  </si>
  <si>
    <t>Flight1988</t>
  </si>
  <si>
    <t>Flight1989</t>
  </si>
  <si>
    <t>Flight1990</t>
  </si>
  <si>
    <t>Flight1991</t>
  </si>
  <si>
    <t>Flight1992</t>
  </si>
  <si>
    <t>Flight1993</t>
  </si>
  <si>
    <t>Flight1994</t>
  </si>
  <si>
    <t>Flight1995</t>
  </si>
  <si>
    <t>Flight1996</t>
  </si>
  <si>
    <t>Flight1997</t>
  </si>
  <si>
    <t>Flight1998</t>
  </si>
  <si>
    <t>Flight1999</t>
  </si>
  <si>
    <t>Flight2000</t>
  </si>
  <si>
    <t>Flight2001</t>
  </si>
  <si>
    <t>Flight2002</t>
  </si>
  <si>
    <t>Flight2003</t>
  </si>
  <si>
    <t>Flight2004</t>
  </si>
  <si>
    <t>Flight2005</t>
  </si>
  <si>
    <t>Flight2006</t>
  </si>
  <si>
    <t>Flight2007</t>
  </si>
  <si>
    <t>Flight2008</t>
  </si>
  <si>
    <t>Flight2009</t>
  </si>
  <si>
    <t>Flight2010</t>
  </si>
  <si>
    <t>Flight2011</t>
  </si>
  <si>
    <t>Flight2012</t>
  </si>
  <si>
    <t>Flight2013</t>
  </si>
  <si>
    <t>Flight2014</t>
  </si>
  <si>
    <t>Flight2015</t>
  </si>
  <si>
    <t>Flight2016</t>
  </si>
  <si>
    <t>Flight2017</t>
  </si>
  <si>
    <t>Flight2018</t>
  </si>
  <si>
    <t>Flight2019</t>
  </si>
  <si>
    <t>Flight2020</t>
  </si>
  <si>
    <t>Flight2021</t>
  </si>
  <si>
    <t>Flight2022</t>
  </si>
  <si>
    <t>Flight2023</t>
  </si>
  <si>
    <t>Flight2024</t>
  </si>
  <si>
    <t>Flight2025</t>
  </si>
  <si>
    <t>Flight2026</t>
  </si>
  <si>
    <t>Flight2027</t>
  </si>
  <si>
    <t>Flight2028</t>
  </si>
  <si>
    <t>Flight2029</t>
  </si>
  <si>
    <t>Flight2030</t>
  </si>
  <si>
    <t>Flight2031</t>
  </si>
  <si>
    <t>Flight2032</t>
  </si>
  <si>
    <t>Flight2033</t>
  </si>
  <si>
    <t>Flight2034</t>
  </si>
  <si>
    <t>Flight2035</t>
  </si>
  <si>
    <t>Flight2036</t>
  </si>
  <si>
    <t>Flight2037</t>
  </si>
  <si>
    <t>Flight2038</t>
  </si>
  <si>
    <t>Flight2039</t>
  </si>
  <si>
    <t>Flight2040</t>
  </si>
  <si>
    <t>Flight2041</t>
  </si>
  <si>
    <t>Flight2042</t>
  </si>
  <si>
    <t>Flight2043</t>
  </si>
  <si>
    <t>Flight2044</t>
  </si>
  <si>
    <t>Flight2045</t>
  </si>
  <si>
    <t>Flight2046</t>
  </si>
  <si>
    <t>Flight2047</t>
  </si>
  <si>
    <t>Flight2048</t>
  </si>
  <si>
    <t>Flight2049</t>
  </si>
  <si>
    <t>Flight2050</t>
  </si>
  <si>
    <t>Flight2051</t>
  </si>
  <si>
    <t>Flight2052</t>
  </si>
  <si>
    <t>Flight2053</t>
  </si>
  <si>
    <t>Flight2054</t>
  </si>
  <si>
    <t>Flight2055</t>
  </si>
  <si>
    <t>Flight2056</t>
  </si>
  <si>
    <t>Flight2057</t>
  </si>
  <si>
    <t>Flight2058</t>
  </si>
  <si>
    <t>Flight2059</t>
  </si>
  <si>
    <t>Flight2060</t>
  </si>
  <si>
    <t>Flight2061</t>
  </si>
  <si>
    <t>Flight2062</t>
  </si>
  <si>
    <t>Flight2063</t>
  </si>
  <si>
    <t>Flight2064</t>
  </si>
  <si>
    <t>Flight2065</t>
  </si>
  <si>
    <t>Flight2066</t>
  </si>
  <si>
    <t>Flight2067</t>
  </si>
  <si>
    <t>Flight2068</t>
  </si>
  <si>
    <t>Flight2069</t>
  </si>
  <si>
    <t>Flight2070</t>
  </si>
  <si>
    <t>Flight2071</t>
  </si>
  <si>
    <t>Flight2072</t>
  </si>
  <si>
    <t>Flight2073</t>
  </si>
  <si>
    <t>Flight2074</t>
  </si>
  <si>
    <t>Flight2075</t>
  </si>
  <si>
    <t>Flight2076</t>
  </si>
  <si>
    <t>Flight2077</t>
  </si>
  <si>
    <t>Flight2078</t>
  </si>
  <si>
    <t>Flight2079</t>
  </si>
  <si>
    <t>Flight2080</t>
  </si>
  <si>
    <t>Flight2081</t>
  </si>
  <si>
    <t>Flight2082</t>
  </si>
  <si>
    <t>Flight2083</t>
  </si>
  <si>
    <t>Flight2084</t>
  </si>
  <si>
    <t>Flight2085</t>
  </si>
  <si>
    <t>Flight2086</t>
  </si>
  <si>
    <t>Flight2087</t>
  </si>
  <si>
    <t>Flight2088</t>
  </si>
  <si>
    <t>Flight2089</t>
  </si>
  <si>
    <t>Flight2090</t>
  </si>
  <si>
    <t>Flight2091</t>
  </si>
  <si>
    <t>Flight2092</t>
  </si>
  <si>
    <t>Flight2093</t>
  </si>
  <si>
    <t>Flight2094</t>
  </si>
  <si>
    <t>Flight2095</t>
  </si>
  <si>
    <t>Flight2096</t>
  </si>
  <si>
    <t>Flight2097</t>
  </si>
  <si>
    <t>Flight2098</t>
  </si>
  <si>
    <t>Flight2099</t>
  </si>
  <si>
    <t>Flight2100</t>
  </si>
  <si>
    <t>Flight2101</t>
  </si>
  <si>
    <t>Flight2102</t>
  </si>
  <si>
    <t>Flight2103</t>
  </si>
  <si>
    <t>Flight2104</t>
  </si>
  <si>
    <t>Flight2105</t>
  </si>
  <si>
    <t>Flight2106</t>
  </si>
  <si>
    <t>Flight2107</t>
  </si>
  <si>
    <t>Flight2108</t>
  </si>
  <si>
    <t>Flight2109</t>
  </si>
  <si>
    <t>Flight2110</t>
  </si>
  <si>
    <t>Flight2111</t>
  </si>
  <si>
    <t>Flight2112</t>
  </si>
  <si>
    <t>Flight2113</t>
  </si>
  <si>
    <t>Flight2114</t>
  </si>
  <si>
    <t>Flight2115</t>
  </si>
  <si>
    <t>Flight2116</t>
  </si>
  <si>
    <t>Flight2117</t>
  </si>
  <si>
    <t>Flight2118</t>
  </si>
  <si>
    <t>Flight2119</t>
  </si>
  <si>
    <t>Flight2120</t>
  </si>
  <si>
    <t>Flight2121</t>
  </si>
  <si>
    <t>Flight2122</t>
  </si>
  <si>
    <t>Flight2123</t>
  </si>
  <si>
    <t>Flight2124</t>
  </si>
  <si>
    <t>Flight2125</t>
  </si>
  <si>
    <t>Flight2126</t>
  </si>
  <si>
    <t>Flight2127</t>
  </si>
  <si>
    <t>Flight2128</t>
  </si>
  <si>
    <t>Flight2129</t>
  </si>
  <si>
    <t>Flight2130</t>
  </si>
  <si>
    <t>Flight2131</t>
  </si>
  <si>
    <t>Flight2132</t>
  </si>
  <si>
    <t>Flight2133</t>
  </si>
  <si>
    <t>Flight2134</t>
  </si>
  <si>
    <t>Flight2135</t>
  </si>
  <si>
    <t>Flight2136</t>
  </si>
  <si>
    <t>Flight2137</t>
  </si>
  <si>
    <t>Flight2138</t>
  </si>
  <si>
    <t>Flight2139</t>
  </si>
  <si>
    <t>Flight2140</t>
  </si>
  <si>
    <t>Flight2141</t>
  </si>
  <si>
    <t>Flight2142</t>
  </si>
  <si>
    <t>Flight2143</t>
  </si>
  <si>
    <t>Flight2144</t>
  </si>
  <si>
    <t>Flight2145</t>
  </si>
  <si>
    <t>Flight2146</t>
  </si>
  <si>
    <t>Flight2147</t>
  </si>
  <si>
    <t>Flight2148</t>
  </si>
  <si>
    <t>Flight2149</t>
  </si>
  <si>
    <t>Flight2150</t>
  </si>
  <si>
    <t>Flight2151</t>
  </si>
  <si>
    <t>Flight2152</t>
  </si>
  <si>
    <t>Flight2153</t>
  </si>
  <si>
    <t>Flight2154</t>
  </si>
  <si>
    <t>Flight2155</t>
  </si>
  <si>
    <t>Flight2156</t>
  </si>
  <si>
    <t>Flight2157</t>
  </si>
  <si>
    <t>Flight2158</t>
  </si>
  <si>
    <t>Flight2159</t>
  </si>
  <si>
    <t>Flight2160</t>
  </si>
  <si>
    <t>Flight2161</t>
  </si>
  <si>
    <t>Flight2162</t>
  </si>
  <si>
    <t>Flight2163</t>
  </si>
  <si>
    <t>Flight2164</t>
  </si>
  <si>
    <t>Flight2165</t>
  </si>
  <si>
    <t>Flight2166</t>
  </si>
  <si>
    <t>Flight2167</t>
  </si>
  <si>
    <t>Flight2168</t>
  </si>
  <si>
    <t>Flight2169</t>
  </si>
  <si>
    <t>Flight2170</t>
  </si>
  <si>
    <t>Flight2171</t>
  </si>
  <si>
    <t>Flight2172</t>
  </si>
  <si>
    <t>Flight2173</t>
  </si>
  <si>
    <t>Flight2174</t>
  </si>
  <si>
    <t>Flight2175</t>
  </si>
  <si>
    <t>Flight2176</t>
  </si>
  <si>
    <t>Flight2177</t>
  </si>
  <si>
    <t>Flight2178</t>
  </si>
  <si>
    <t>Flight2179</t>
  </si>
  <si>
    <t>Flight2180</t>
  </si>
  <si>
    <t>Flight2181</t>
  </si>
  <si>
    <t>Flight2182</t>
  </si>
  <si>
    <t>Flight2183</t>
  </si>
  <si>
    <t>Flight2184</t>
  </si>
  <si>
    <t>Flight2185</t>
  </si>
  <si>
    <t>Flight2186</t>
  </si>
  <si>
    <t>Flight2187</t>
  </si>
  <si>
    <t>Flight2188</t>
  </si>
  <si>
    <t>Flight2189</t>
  </si>
  <si>
    <t>Flight2190</t>
  </si>
  <si>
    <t>Flight2191</t>
  </si>
  <si>
    <t>Flight2192</t>
  </si>
  <si>
    <t>Flight2193</t>
  </si>
  <si>
    <t>Flight2194</t>
  </si>
  <si>
    <t>Flight2195</t>
  </si>
  <si>
    <t>Flight2196</t>
  </si>
  <si>
    <t>Flight2197</t>
  </si>
  <si>
    <t>Flight2198</t>
  </si>
  <si>
    <t>Flight2199</t>
  </si>
  <si>
    <t>Flight2200</t>
  </si>
  <si>
    <t>Flight2201</t>
  </si>
  <si>
    <t>Flight2202</t>
  </si>
  <si>
    <t>Flight2203</t>
  </si>
  <si>
    <t>Flight2204</t>
  </si>
  <si>
    <t>Flight2205</t>
  </si>
  <si>
    <t>Flight2206</t>
  </si>
  <si>
    <t>Flight2207</t>
  </si>
  <si>
    <t>Flight2208</t>
  </si>
  <si>
    <t>Flight2209</t>
  </si>
  <si>
    <t>Flight2210</t>
  </si>
  <si>
    <t>Flight2211</t>
  </si>
  <si>
    <t>Flight2212</t>
  </si>
  <si>
    <t>Flight2213</t>
  </si>
  <si>
    <t>Flight2214</t>
  </si>
  <si>
    <t>Flight2215</t>
  </si>
  <si>
    <t>Flight2216</t>
  </si>
  <si>
    <t>Flight2217</t>
  </si>
  <si>
    <t>Flight2218</t>
  </si>
  <si>
    <t>Flight2219</t>
  </si>
  <si>
    <t>Flight2220</t>
  </si>
  <si>
    <t>Flight2221</t>
  </si>
  <si>
    <t>Flight2222</t>
  </si>
  <si>
    <t>Flight2223</t>
  </si>
  <si>
    <t>Flight2224</t>
  </si>
  <si>
    <t>Flight2225</t>
  </si>
  <si>
    <t>Flight2226</t>
  </si>
  <si>
    <t>Flight2227</t>
  </si>
  <si>
    <t>Flight2228</t>
  </si>
  <si>
    <t>Flight2229</t>
  </si>
  <si>
    <t>Flight2230</t>
  </si>
  <si>
    <t>Flight2231</t>
  </si>
  <si>
    <t>Flight2232</t>
  </si>
  <si>
    <t>Flight2233</t>
  </si>
  <si>
    <t>Flight2234</t>
  </si>
  <si>
    <t>Flight2235</t>
  </si>
  <si>
    <t>Flight2236</t>
  </si>
  <si>
    <t>Flight2237</t>
  </si>
  <si>
    <t>Flight2238</t>
  </si>
  <si>
    <t>Flight2239</t>
  </si>
  <si>
    <t>Flight2240</t>
  </si>
  <si>
    <t>Flight2241</t>
  </si>
  <si>
    <t>Flight2242</t>
  </si>
  <si>
    <t>Flight2243</t>
  </si>
  <si>
    <t>Flight2244</t>
  </si>
  <si>
    <t>Flight2245</t>
  </si>
  <si>
    <t>Flight2246</t>
  </si>
  <si>
    <t>Flight2247</t>
  </si>
  <si>
    <t>Flight2248</t>
  </si>
  <si>
    <t>Flight2249</t>
  </si>
  <si>
    <t>Flight2250</t>
  </si>
  <si>
    <t>Flight2251</t>
  </si>
  <si>
    <t>Flight2252</t>
  </si>
  <si>
    <t>Flight2253</t>
  </si>
  <si>
    <t>Flight2254</t>
  </si>
  <si>
    <t>Flight2255</t>
  </si>
  <si>
    <t>Flight2256</t>
  </si>
  <si>
    <t>Flight2257</t>
  </si>
  <si>
    <t>Flight2258</t>
  </si>
  <si>
    <t>Flight2259</t>
  </si>
  <si>
    <t>Flight2260</t>
  </si>
  <si>
    <t>Flight2261</t>
  </si>
  <si>
    <t>Flight2262</t>
  </si>
  <si>
    <t>Flight2263</t>
  </si>
  <si>
    <t>Flight2264</t>
  </si>
  <si>
    <t>Flight2265</t>
  </si>
  <si>
    <t>Flight2266</t>
  </si>
  <si>
    <t>Flight2267</t>
  </si>
  <si>
    <t>Flight2268</t>
  </si>
  <si>
    <t>Flight2269</t>
  </si>
  <si>
    <t>Flight2270</t>
  </si>
  <si>
    <t>Flight2271</t>
  </si>
  <si>
    <t>Flight2272</t>
  </si>
  <si>
    <t>Flight2273</t>
  </si>
  <si>
    <t>Flight2274</t>
  </si>
  <si>
    <t>Flight2275</t>
  </si>
  <si>
    <t>Flight2276</t>
  </si>
  <si>
    <t>Flight2277</t>
  </si>
  <si>
    <t>Flight2278</t>
  </si>
  <si>
    <t>Flight2279</t>
  </si>
  <si>
    <t>Flight2280</t>
  </si>
  <si>
    <t>Flight2281</t>
  </si>
  <si>
    <t>Flight2282</t>
  </si>
  <si>
    <t>Flight2283</t>
  </si>
  <si>
    <t>Flight2284</t>
  </si>
  <si>
    <t>Flight2285</t>
  </si>
  <si>
    <t>Flight2286</t>
  </si>
  <si>
    <t>Flight2287</t>
  </si>
  <si>
    <t>Flight2288</t>
  </si>
  <si>
    <t>Flight2289</t>
  </si>
  <si>
    <t>Flight2290</t>
  </si>
  <si>
    <t>Flight2291</t>
  </si>
  <si>
    <t>Flight2292</t>
  </si>
  <si>
    <t>Flight2293</t>
  </si>
  <si>
    <t>Flight2294</t>
  </si>
  <si>
    <t>Flight2295</t>
  </si>
  <si>
    <t>Flight2296</t>
  </si>
  <si>
    <t>Flight2297</t>
  </si>
  <si>
    <t>Flight2298</t>
  </si>
  <si>
    <t>Flight2299</t>
  </si>
  <si>
    <t>Flight2300</t>
  </si>
  <si>
    <t>Flight2301</t>
  </si>
  <si>
    <t>Flight2302</t>
  </si>
  <si>
    <t>Flight2303</t>
  </si>
  <si>
    <t>Flight2304</t>
  </si>
  <si>
    <t>Flight2305</t>
  </si>
  <si>
    <t>Flight2306</t>
  </si>
  <si>
    <t>Flight2307</t>
  </si>
  <si>
    <t>Flight2308</t>
  </si>
  <si>
    <t>Flight2309</t>
  </si>
  <si>
    <t>Flight2310</t>
  </si>
  <si>
    <t>Flight2311</t>
  </si>
  <si>
    <t>Flight2312</t>
  </si>
  <si>
    <t>Flight2313</t>
  </si>
  <si>
    <t>Flight2314</t>
  </si>
  <si>
    <t>Flight2315</t>
  </si>
  <si>
    <t>Flight2316</t>
  </si>
  <si>
    <t>Flight2317</t>
  </si>
  <si>
    <t>Flight2318</t>
  </si>
  <si>
    <t>Flight2319</t>
  </si>
  <si>
    <t>Flight2320</t>
  </si>
  <si>
    <t>Flight2321</t>
  </si>
  <si>
    <t>Flight2322</t>
  </si>
  <si>
    <t>Flight2323</t>
  </si>
  <si>
    <t>Flight2324</t>
  </si>
  <si>
    <t>Flight2325</t>
  </si>
  <si>
    <t>Flight2326</t>
  </si>
  <si>
    <t>Flight2327</t>
  </si>
  <si>
    <t>Flight2328</t>
  </si>
  <si>
    <t>Flight2329</t>
  </si>
  <si>
    <t>Flight2330</t>
  </si>
  <si>
    <t>Flight2331</t>
  </si>
  <si>
    <t>Flight2332</t>
  </si>
  <si>
    <t>Flight2333</t>
  </si>
  <si>
    <t>Flight2334</t>
  </si>
  <si>
    <t>Flight2335</t>
  </si>
  <si>
    <t>Flight2336</t>
  </si>
  <si>
    <t>Flight2337</t>
  </si>
  <si>
    <t>Flight2338</t>
  </si>
  <si>
    <t>Flight2339</t>
  </si>
  <si>
    <t>Flight2340</t>
  </si>
  <si>
    <t>Flight2341</t>
  </si>
  <si>
    <t>Flight2342</t>
  </si>
  <si>
    <t>Flight2343</t>
  </si>
  <si>
    <t>Flight2344</t>
  </si>
  <si>
    <t>Flight2345</t>
  </si>
  <si>
    <t>Flight2346</t>
  </si>
  <si>
    <t>Flight2347</t>
  </si>
  <si>
    <t>Flight2348</t>
  </si>
  <si>
    <t>Flight2349</t>
  </si>
  <si>
    <t>Flight2350</t>
  </si>
  <si>
    <t>Flight2351</t>
  </si>
  <si>
    <t>Flight2352</t>
  </si>
  <si>
    <t>Flight2353</t>
  </si>
  <si>
    <t>Flight2354</t>
  </si>
  <si>
    <t>Flight2355</t>
  </si>
  <si>
    <t>Flight2356</t>
  </si>
  <si>
    <t>Flight2357</t>
  </si>
  <si>
    <t>Flight2358</t>
  </si>
  <si>
    <t>Flight2359</t>
  </si>
  <si>
    <t>Flight2360</t>
  </si>
  <si>
    <t>Flight2361</t>
  </si>
  <si>
    <t>Flight2362</t>
  </si>
  <si>
    <t>Flight2363</t>
  </si>
  <si>
    <t>Flight2364</t>
  </si>
  <si>
    <t>Flight2365</t>
  </si>
  <si>
    <t>Flight2366</t>
  </si>
  <si>
    <t>Flight2367</t>
  </si>
  <si>
    <t>Flight2368</t>
  </si>
  <si>
    <t>Flight2369</t>
  </si>
  <si>
    <t>Flight2370</t>
  </si>
  <si>
    <t>Flight2371</t>
  </si>
  <si>
    <t>Flight2372</t>
  </si>
  <si>
    <t>Flight2373</t>
  </si>
  <si>
    <t>Flight2374</t>
  </si>
  <si>
    <t>Flight2375</t>
  </si>
  <si>
    <t>Flight2376</t>
  </si>
  <si>
    <t>Flight2377</t>
  </si>
  <si>
    <t>Flight2378</t>
  </si>
  <si>
    <t>Flight2379</t>
  </si>
  <si>
    <t>Flight2380</t>
  </si>
  <si>
    <t>Flight2381</t>
  </si>
  <si>
    <t>Flight2382</t>
  </si>
  <si>
    <t>Flight2383</t>
  </si>
  <si>
    <t>Flight2384</t>
  </si>
  <si>
    <t>Flight2385</t>
  </si>
  <si>
    <t>Flight2386</t>
  </si>
  <si>
    <t>Flight2387</t>
  </si>
  <si>
    <t>Flight2388</t>
  </si>
  <si>
    <t>Flight2389</t>
  </si>
  <si>
    <t>Flight2390</t>
  </si>
  <si>
    <t>Flight2391</t>
  </si>
  <si>
    <t>Flight2392</t>
  </si>
  <si>
    <t>Flight2393</t>
  </si>
  <si>
    <t>Flight2394</t>
  </si>
  <si>
    <t>Flight2395</t>
  </si>
  <si>
    <t>Flight2396</t>
  </si>
  <si>
    <t>Flight2397</t>
  </si>
  <si>
    <t>Flight2398</t>
  </si>
  <si>
    <t>Flight2399</t>
  </si>
  <si>
    <t>Flight2400</t>
  </si>
  <si>
    <t>Flight2401</t>
  </si>
  <si>
    <t>Flight2402</t>
  </si>
  <si>
    <t>Flight2403</t>
  </si>
  <si>
    <t>Flight2404</t>
  </si>
  <si>
    <t>Flight2405</t>
  </si>
  <si>
    <t>Flight2406</t>
  </si>
  <si>
    <t>Flight2407</t>
  </si>
  <si>
    <t>Flight2408</t>
  </si>
  <si>
    <t>Flight2409</t>
  </si>
  <si>
    <t>Flight2410</t>
  </si>
  <si>
    <t>Flight2411</t>
  </si>
  <si>
    <t>Flight2412</t>
  </si>
  <si>
    <t>Flight2413</t>
  </si>
  <si>
    <t>Flight2414</t>
  </si>
  <si>
    <t>Flight2415</t>
  </si>
  <si>
    <t>Flight2416</t>
  </si>
  <si>
    <t>Flight2417</t>
  </si>
  <si>
    <t>Flight2418</t>
  </si>
  <si>
    <t>Flight2419</t>
  </si>
  <si>
    <t>Flight2420</t>
  </si>
  <si>
    <t>Flight2421</t>
  </si>
  <si>
    <t>Flight2422</t>
  </si>
  <si>
    <t>Flight2423</t>
  </si>
  <si>
    <t>Flight2424</t>
  </si>
  <si>
    <t>Flight2425</t>
  </si>
  <si>
    <t>Flight2426</t>
  </si>
  <si>
    <t>Flight2427</t>
  </si>
  <si>
    <t>Flight2428</t>
  </si>
  <si>
    <t>Flight2429</t>
  </si>
  <si>
    <t>Flight2430</t>
  </si>
  <si>
    <t>Flight2431</t>
  </si>
  <si>
    <t>Flight2432</t>
  </si>
  <si>
    <t>Flight2433</t>
  </si>
  <si>
    <t>Flight2434</t>
  </si>
  <si>
    <t>Flight2435</t>
  </si>
  <si>
    <t>Flight2436</t>
  </si>
  <si>
    <t>Flight2437</t>
  </si>
  <si>
    <t>Flight2438</t>
  </si>
  <si>
    <t>Flight2439</t>
  </si>
  <si>
    <t>Flight2440</t>
  </si>
  <si>
    <t>Flight2441</t>
  </si>
  <si>
    <t>Flight2442</t>
  </si>
  <si>
    <t>Flight2443</t>
  </si>
  <si>
    <t>Flight2444</t>
  </si>
  <si>
    <t>Flight2445</t>
  </si>
  <si>
    <t>Flight2446</t>
  </si>
  <si>
    <t>Flight2447</t>
  </si>
  <si>
    <t>Flight2448</t>
  </si>
  <si>
    <t>Flight2449</t>
  </si>
  <si>
    <t>Flight2450</t>
  </si>
  <si>
    <t>Flight2451</t>
  </si>
  <si>
    <t>Flight2452</t>
  </si>
  <si>
    <t>Flight2453</t>
  </si>
  <si>
    <t>Flight2454</t>
  </si>
  <si>
    <t>Flight2455</t>
  </si>
  <si>
    <t>Flight2456</t>
  </si>
  <si>
    <t>Flight2457</t>
  </si>
  <si>
    <t>Flight2458</t>
  </si>
  <si>
    <t>Flight2459</t>
  </si>
  <si>
    <t>Flight2460</t>
  </si>
  <si>
    <t>Flight2461</t>
  </si>
  <si>
    <t>Flight2462</t>
  </si>
  <si>
    <t>Flight2463</t>
  </si>
  <si>
    <t>Flight2464</t>
  </si>
  <si>
    <t>Flight2465</t>
  </si>
  <si>
    <t>Flight2466</t>
  </si>
  <si>
    <t>Flight2467</t>
  </si>
  <si>
    <t>Flight2468</t>
  </si>
  <si>
    <t>Flight2469</t>
  </si>
  <si>
    <t>Flight2470</t>
  </si>
  <si>
    <t>Flight2471</t>
  </si>
  <si>
    <t>Flight2472</t>
  </si>
  <si>
    <t>Flight2473</t>
  </si>
  <si>
    <t>Flight2474</t>
  </si>
  <si>
    <t>Flight2475</t>
  </si>
  <si>
    <t>Flight2476</t>
  </si>
  <si>
    <t>Flight2477</t>
  </si>
  <si>
    <t>Flight2478</t>
  </si>
  <si>
    <t>Flight2479</t>
  </si>
  <si>
    <t>Flight2480</t>
  </si>
  <si>
    <t>Flight2481</t>
  </si>
  <si>
    <t>Flight2482</t>
  </si>
  <si>
    <t>Flight2483</t>
  </si>
  <si>
    <t>Flight2484</t>
  </si>
  <si>
    <t>Flight2485</t>
  </si>
  <si>
    <t>Flight2486</t>
  </si>
  <si>
    <t>Flight2487</t>
  </si>
  <si>
    <t>Flight2488</t>
  </si>
  <si>
    <t>Flight2489</t>
  </si>
  <si>
    <t>Flight2490</t>
  </si>
  <si>
    <t>Flight2491</t>
  </si>
  <si>
    <t>Flight2492</t>
  </si>
  <si>
    <t>Flight2493</t>
  </si>
  <si>
    <t>Flight2494</t>
  </si>
  <si>
    <t>Flight2495</t>
  </si>
  <si>
    <t>Flight2496</t>
  </si>
  <si>
    <t>Flight2497</t>
  </si>
  <si>
    <t>Flight2498</t>
  </si>
  <si>
    <t>Flight2499</t>
  </si>
  <si>
    <t>Flight2500</t>
  </si>
  <si>
    <t>Flight2501</t>
  </si>
  <si>
    <t>Flight2502</t>
  </si>
  <si>
    <t>Flight2503</t>
  </si>
  <si>
    <t>Flight2504</t>
  </si>
  <si>
    <t>Flight2505</t>
  </si>
  <si>
    <t>Flight2506</t>
  </si>
  <si>
    <t>Flight2507</t>
  </si>
  <si>
    <t>Flight2508</t>
  </si>
  <si>
    <t>Flight2509</t>
  </si>
  <si>
    <t>Flight2510</t>
  </si>
  <si>
    <t>Flight2511</t>
  </si>
  <si>
    <t>Flight2512</t>
  </si>
  <si>
    <t>Flight2513</t>
  </si>
  <si>
    <t>Flight2514</t>
  </si>
  <si>
    <t>Flight2515</t>
  </si>
  <si>
    <t>Flight2516</t>
  </si>
  <si>
    <t>Flight2517</t>
  </si>
  <si>
    <t>Flight2518</t>
  </si>
  <si>
    <t>Flight2519</t>
  </si>
  <si>
    <t>Flight2520</t>
  </si>
  <si>
    <t>Flight2521</t>
  </si>
  <si>
    <t>Flight2522</t>
  </si>
  <si>
    <t>Flight2523</t>
  </si>
  <si>
    <t>Flight2524</t>
  </si>
  <si>
    <t>Flight2525</t>
  </si>
  <si>
    <t>Flight2526</t>
  </si>
  <si>
    <t>Flight2527</t>
  </si>
  <si>
    <t>Flight2528</t>
  </si>
  <si>
    <t>Flight2529</t>
  </si>
  <si>
    <t>Flight2530</t>
  </si>
  <si>
    <t>Flight2531</t>
  </si>
  <si>
    <t>Flight2532</t>
  </si>
  <si>
    <t>Flight2533</t>
  </si>
  <si>
    <t>Flight2534</t>
  </si>
  <si>
    <t>Flight2535</t>
  </si>
  <si>
    <t>Flight2536</t>
  </si>
  <si>
    <t>Flight2537</t>
  </si>
  <si>
    <t>Flight2538</t>
  </si>
  <si>
    <t>Flight2539</t>
  </si>
  <si>
    <t>Flight2540</t>
  </si>
  <si>
    <t>Flight2541</t>
  </si>
  <si>
    <t>Flight2542</t>
  </si>
  <si>
    <t>Flight2543</t>
  </si>
  <si>
    <t>Flight2544</t>
  </si>
  <si>
    <t>Flight2545</t>
  </si>
  <si>
    <t>Flight2546</t>
  </si>
  <si>
    <t>Flight2547</t>
  </si>
  <si>
    <t>Flight2548</t>
  </si>
  <si>
    <t>Flight2549</t>
  </si>
  <si>
    <t>Flight2550</t>
  </si>
  <si>
    <t>Flight2551</t>
  </si>
  <si>
    <t>Flight2552</t>
  </si>
  <si>
    <t>Flight2553</t>
  </si>
  <si>
    <t>Flight2554</t>
  </si>
  <si>
    <t>Flight2555</t>
  </si>
  <si>
    <t>Flight2556</t>
  </si>
  <si>
    <t>Flight2557</t>
  </si>
  <si>
    <t>Flight2558</t>
  </si>
  <si>
    <t>Flight2559</t>
  </si>
  <si>
    <t>Flight2560</t>
  </si>
  <si>
    <t>Flight2561</t>
  </si>
  <si>
    <t>Flight2562</t>
  </si>
  <si>
    <t>Flight2563</t>
  </si>
  <si>
    <t>Flight2564</t>
  </si>
  <si>
    <t>Flight2565</t>
  </si>
  <si>
    <t>Flight2566</t>
  </si>
  <si>
    <t>Flight2567</t>
  </si>
  <si>
    <t>Flight2568</t>
  </si>
  <si>
    <t>Flight2569</t>
  </si>
  <si>
    <t>Flight2570</t>
  </si>
  <si>
    <t>Flight2571</t>
  </si>
  <si>
    <t>Flight2572</t>
  </si>
  <si>
    <t>Flight2573</t>
  </si>
  <si>
    <t>Flight2574</t>
  </si>
  <si>
    <t>Flight2575</t>
  </si>
  <si>
    <t>Flight2576</t>
  </si>
  <si>
    <t>Flight2577</t>
  </si>
  <si>
    <t>Flight2578</t>
  </si>
  <si>
    <t>Flight2579</t>
  </si>
  <si>
    <t>Flight2580</t>
  </si>
  <si>
    <t>Flight2581</t>
  </si>
  <si>
    <t>Flight2582</t>
  </si>
  <si>
    <t>Flight2583</t>
  </si>
  <si>
    <t>Flight2584</t>
  </si>
  <si>
    <t>Flight2585</t>
  </si>
  <si>
    <t>Flight2586</t>
  </si>
  <si>
    <t>Flight2587</t>
  </si>
  <si>
    <t>Flight2588</t>
  </si>
  <si>
    <t>Flight2589</t>
  </si>
  <si>
    <t>Flight2590</t>
  </si>
  <si>
    <t>Flight2591</t>
  </si>
  <si>
    <t>Flight2592</t>
  </si>
  <si>
    <t>Flight2593</t>
  </si>
  <si>
    <t>Flight2594</t>
  </si>
  <si>
    <t>Flight2595</t>
  </si>
  <si>
    <t>Flight2596</t>
  </si>
  <si>
    <t>Flight2597</t>
  </si>
  <si>
    <t>Flight2598</t>
  </si>
  <si>
    <t>Flight2599</t>
  </si>
  <si>
    <t>Flight2600</t>
  </si>
  <si>
    <t>Flight2601</t>
  </si>
  <si>
    <t>Flight2602</t>
  </si>
  <si>
    <t>Flight2603</t>
  </si>
  <si>
    <t>Flight2604</t>
  </si>
  <si>
    <t>Flight2605</t>
  </si>
  <si>
    <t>Flight2606</t>
  </si>
  <si>
    <t>Flight2607</t>
  </si>
  <si>
    <t>Flight2608</t>
  </si>
  <si>
    <t>Flight2609</t>
  </si>
  <si>
    <t>Flight2610</t>
  </si>
  <si>
    <t>Flight2611</t>
  </si>
  <si>
    <t>Flight2612</t>
  </si>
  <si>
    <t>Flight2613</t>
  </si>
  <si>
    <t>Flight2614</t>
  </si>
  <si>
    <t>Flight2615</t>
  </si>
  <si>
    <t>Flight2616</t>
  </si>
  <si>
    <t>Flight2617</t>
  </si>
  <si>
    <t>Flight2618</t>
  </si>
  <si>
    <t>Flight2619</t>
  </si>
  <si>
    <t>Flight2620</t>
  </si>
  <si>
    <t>Flight2621</t>
  </si>
  <si>
    <t>Flight2622</t>
  </si>
  <si>
    <t>Flight2623</t>
  </si>
  <si>
    <t>Flight2624</t>
  </si>
  <si>
    <t>Flight2625</t>
  </si>
  <si>
    <t>Flight2626</t>
  </si>
  <si>
    <t>Flight2627</t>
  </si>
  <si>
    <t>Flight2628</t>
  </si>
  <si>
    <t>Flight2629</t>
  </si>
  <si>
    <t>Flight2630</t>
  </si>
  <si>
    <t>Flight2631</t>
  </si>
  <si>
    <t>Flight2632</t>
  </si>
  <si>
    <t>Flight2633</t>
  </si>
  <si>
    <t>Flight2634</t>
  </si>
  <si>
    <t>Flight2635</t>
  </si>
  <si>
    <t>Flight2636</t>
  </si>
  <si>
    <t>Flight2637</t>
  </si>
  <si>
    <t>Flight2638</t>
  </si>
  <si>
    <t>Flight2639</t>
  </si>
  <si>
    <t>Flight2640</t>
  </si>
  <si>
    <t>Flight2641</t>
  </si>
  <si>
    <t>Flight2642</t>
  </si>
  <si>
    <t>Flight2643</t>
  </si>
  <si>
    <t>Flight2644</t>
  </si>
  <si>
    <t>Flight2645</t>
  </si>
  <si>
    <t>Flight2646</t>
  </si>
  <si>
    <t>Flight2647</t>
  </si>
  <si>
    <t>Flight2648</t>
  </si>
  <si>
    <t>Flight2649</t>
  </si>
  <si>
    <t>Flight2650</t>
  </si>
  <si>
    <t>Flight2651</t>
  </si>
  <si>
    <t>Flight2652</t>
  </si>
  <si>
    <t>Flight2653</t>
  </si>
  <si>
    <t>Flight2654</t>
  </si>
  <si>
    <t>Flight2655</t>
  </si>
  <si>
    <t>Flight2656</t>
  </si>
  <si>
    <t>Flight2657</t>
  </si>
  <si>
    <t>Flight2658</t>
  </si>
  <si>
    <t>Flight2659</t>
  </si>
  <si>
    <t>Flight2660</t>
  </si>
  <si>
    <t>Flight2661</t>
  </si>
  <si>
    <t>Flight2662</t>
  </si>
  <si>
    <t>Flight2663</t>
  </si>
  <si>
    <t>Flight2664</t>
  </si>
  <si>
    <t>Flight2665</t>
  </si>
  <si>
    <t>Flight2666</t>
  </si>
  <si>
    <t>Flight2667</t>
  </si>
  <si>
    <t>Flight2668</t>
  </si>
  <si>
    <t>Flight2669</t>
  </si>
  <si>
    <t>Flight2670</t>
  </si>
  <si>
    <t>Flight2671</t>
  </si>
  <si>
    <t>Flight2672</t>
  </si>
  <si>
    <t>Flight2673</t>
  </si>
  <si>
    <t>Flight2674</t>
  </si>
  <si>
    <t>Flight2675</t>
  </si>
  <si>
    <t>Flight2676</t>
  </si>
  <si>
    <t>Flight2677</t>
  </si>
  <si>
    <t>Flight2678</t>
  </si>
  <si>
    <t>Flight2679</t>
  </si>
  <si>
    <t>Flight2680</t>
  </si>
  <si>
    <t>Flight2681</t>
  </si>
  <si>
    <t>Flight2682</t>
  </si>
  <si>
    <t>Flight2683</t>
  </si>
  <si>
    <t>Flight2684</t>
  </si>
  <si>
    <t>Flight2685</t>
  </si>
  <si>
    <t>Flight2686</t>
  </si>
  <si>
    <t>Flight2687</t>
  </si>
  <si>
    <t>Flight2688</t>
  </si>
  <si>
    <t>Flight2689</t>
  </si>
  <si>
    <t>Flight2690</t>
  </si>
  <si>
    <t>Flight2691</t>
  </si>
  <si>
    <t>Flight2692</t>
  </si>
  <si>
    <t>Flight2693</t>
  </si>
  <si>
    <t>Flight2694</t>
  </si>
  <si>
    <t>Flight2695</t>
  </si>
  <si>
    <t>Flight2696</t>
  </si>
  <si>
    <t>Flight2697</t>
  </si>
  <si>
    <t>Flight2698</t>
  </si>
  <si>
    <t>Flight2699</t>
  </si>
  <si>
    <t>Flight2700</t>
  </si>
  <si>
    <t>Flight2701</t>
  </si>
  <si>
    <t>Flight2702</t>
  </si>
  <si>
    <t>Flight2703</t>
  </si>
  <si>
    <t>Flight2704</t>
  </si>
  <si>
    <t>Flight2705</t>
  </si>
  <si>
    <t>Flight2706</t>
  </si>
  <si>
    <t>Flight2707</t>
  </si>
  <si>
    <t>Flight2708</t>
  </si>
  <si>
    <t>Flight2709</t>
  </si>
  <si>
    <t>Flight2710</t>
  </si>
  <si>
    <t>Flight2711</t>
  </si>
  <si>
    <t>Flight2712</t>
  </si>
  <si>
    <t>Flight2713</t>
  </si>
  <si>
    <t>Flight2714</t>
  </si>
  <si>
    <t>Flight2715</t>
  </si>
  <si>
    <t>Flight2716</t>
  </si>
  <si>
    <t>Flight2717</t>
  </si>
  <si>
    <t>Flight2718</t>
  </si>
  <si>
    <t>Flight2719</t>
  </si>
  <si>
    <t>Flight2720</t>
  </si>
  <si>
    <t>Flight2721</t>
  </si>
  <si>
    <t>Flight2722</t>
  </si>
  <si>
    <t>Flight2723</t>
  </si>
  <si>
    <t>Flight2724</t>
  </si>
  <si>
    <t>Flight2725</t>
  </si>
  <si>
    <t>Flight2726</t>
  </si>
  <si>
    <t>Flight2727</t>
  </si>
  <si>
    <t>Flight2728</t>
  </si>
  <si>
    <t>Flight2729</t>
  </si>
  <si>
    <t>Flight2730</t>
  </si>
  <si>
    <t>Flight2731</t>
  </si>
  <si>
    <t>Flight2732</t>
  </si>
  <si>
    <t>Flight2733</t>
  </si>
  <si>
    <t>Flight2734</t>
  </si>
  <si>
    <t>Flight2735</t>
  </si>
  <si>
    <t>Flight2736</t>
  </si>
  <si>
    <t>Flight2737</t>
  </si>
  <si>
    <t>Flight2738</t>
  </si>
  <si>
    <t>Flight2739</t>
  </si>
  <si>
    <t>Flight2740</t>
  </si>
  <si>
    <t>Flight2741</t>
  </si>
  <si>
    <t>Flight2742</t>
  </si>
  <si>
    <t>Flight2743</t>
  </si>
  <si>
    <t>Flight2744</t>
  </si>
  <si>
    <t>Flight2745</t>
  </si>
  <si>
    <t>Flight2746</t>
  </si>
  <si>
    <t>Flight2747</t>
  </si>
  <si>
    <t>Flight2748</t>
  </si>
  <si>
    <t>Flight2749</t>
  </si>
  <si>
    <t>Flight2750</t>
  </si>
  <si>
    <t>Flight2751</t>
  </si>
  <si>
    <t>Flight2752</t>
  </si>
  <si>
    <t>Flight2753</t>
  </si>
  <si>
    <t>Flight2754</t>
  </si>
  <si>
    <t>Flight2755</t>
  </si>
  <si>
    <t>Flight2756</t>
  </si>
  <si>
    <t>Flight2757</t>
  </si>
  <si>
    <t>Flight2758</t>
  </si>
  <si>
    <t>Flight2759</t>
  </si>
  <si>
    <t>Flight2760</t>
  </si>
  <si>
    <t>Flight2761</t>
  </si>
  <si>
    <t>Flight2762</t>
  </si>
  <si>
    <t>Flight2763</t>
  </si>
  <si>
    <t>Flight2764</t>
  </si>
  <si>
    <t>Flight2765</t>
  </si>
  <si>
    <t>Flight2766</t>
  </si>
  <si>
    <t>Flight2767</t>
  </si>
  <si>
    <t>Flight2768</t>
  </si>
  <si>
    <t>Flight2769</t>
  </si>
  <si>
    <t>Flight2770</t>
  </si>
  <si>
    <t>Flight2771</t>
  </si>
  <si>
    <t>Flight2772</t>
  </si>
  <si>
    <t>Flight2773</t>
  </si>
  <si>
    <t>Flight2774</t>
  </si>
  <si>
    <t>Flight2775</t>
  </si>
  <si>
    <t>Flight2776</t>
  </si>
  <si>
    <t>Flight2777</t>
  </si>
  <si>
    <t>Flight2778</t>
  </si>
  <si>
    <t>Flight2779</t>
  </si>
  <si>
    <t>Flight2780</t>
  </si>
  <si>
    <t>Flight2781</t>
  </si>
  <si>
    <t>Flight2782</t>
  </si>
  <si>
    <t>Flight2783</t>
  </si>
  <si>
    <t>Flight2784</t>
  </si>
  <si>
    <t>Flight2785</t>
  </si>
  <si>
    <t>Flight2786</t>
  </si>
  <si>
    <t>Flight2787</t>
  </si>
  <si>
    <t>Flight2788</t>
  </si>
  <si>
    <t>Flight2789</t>
  </si>
  <si>
    <t>Flight2790</t>
  </si>
  <si>
    <t>Flight2791</t>
  </si>
  <si>
    <t>Flight2792</t>
  </si>
  <si>
    <t>Flight2793</t>
  </si>
  <si>
    <t>Flight2794</t>
  </si>
  <si>
    <t>Flight2795</t>
  </si>
  <si>
    <t>Flight2796</t>
  </si>
  <si>
    <t>Flight2797</t>
  </si>
  <si>
    <t>Flight2798</t>
  </si>
  <si>
    <t>Flight2799</t>
  </si>
  <si>
    <t>Flight2800</t>
  </si>
  <si>
    <t>Flight2801</t>
  </si>
  <si>
    <t>Flight2802</t>
  </si>
  <si>
    <t>Flight2803</t>
  </si>
  <si>
    <t>Flight2804</t>
  </si>
  <si>
    <t>Flight2805</t>
  </si>
  <si>
    <t>Flight2806</t>
  </si>
  <si>
    <t>Flight2807</t>
  </si>
  <si>
    <t>Flight2808</t>
  </si>
  <si>
    <t>Flight2809</t>
  </si>
  <si>
    <t>Flight2810</t>
  </si>
  <si>
    <t>Flight2811</t>
  </si>
  <si>
    <t>Flight2812</t>
  </si>
  <si>
    <t>Flight2813</t>
  </si>
  <si>
    <t>Flight2814</t>
  </si>
  <si>
    <t>Flight2815</t>
  </si>
  <si>
    <t>Flight2816</t>
  </si>
  <si>
    <t>Flight2817</t>
  </si>
  <si>
    <t>Flight2818</t>
  </si>
  <si>
    <t>Flight2819</t>
  </si>
  <si>
    <t>Flight2820</t>
  </si>
  <si>
    <t>Flight2821</t>
  </si>
  <si>
    <t>Flight2822</t>
  </si>
  <si>
    <t>Flight2823</t>
  </si>
  <si>
    <t>Flight2824</t>
  </si>
  <si>
    <t>Flight2825</t>
  </si>
  <si>
    <t>Flight2826</t>
  </si>
  <si>
    <t>Flight2827</t>
  </si>
  <si>
    <t>Flight2828</t>
  </si>
  <si>
    <t>Flight2829</t>
  </si>
  <si>
    <t>Flight2830</t>
  </si>
  <si>
    <t>Flight2831</t>
  </si>
  <si>
    <t>Flight2832</t>
  </si>
  <si>
    <t>Flight2833</t>
  </si>
  <si>
    <t>Flight2834</t>
  </si>
  <si>
    <t>Flight2835</t>
  </si>
  <si>
    <t>Flight2836</t>
  </si>
  <si>
    <t>Flight2837</t>
  </si>
  <si>
    <t>Flight2838</t>
  </si>
  <si>
    <t>Flight2839</t>
  </si>
  <si>
    <t>Flight2840</t>
  </si>
  <si>
    <t>Flight2841</t>
  </si>
  <si>
    <t>Flight2842</t>
  </si>
  <si>
    <t>Flight2843</t>
  </si>
  <si>
    <t>Flight2844</t>
  </si>
  <si>
    <t>Flight2845</t>
  </si>
  <si>
    <t>Flight2846</t>
  </si>
  <si>
    <t>Flight2847</t>
  </si>
  <si>
    <t>Flight2848</t>
  </si>
  <si>
    <t>Flight2849</t>
  </si>
  <si>
    <t>Flight2850</t>
  </si>
  <si>
    <t>Flight2851</t>
  </si>
  <si>
    <t>Flight2852</t>
  </si>
  <si>
    <t>Flight2853</t>
  </si>
  <si>
    <t>Flight2854</t>
  </si>
  <si>
    <t>Flight2855</t>
  </si>
  <si>
    <t>Flight2856</t>
  </si>
  <si>
    <t>Flight2857</t>
  </si>
  <si>
    <t>Flight2858</t>
  </si>
  <si>
    <t>Flight2859</t>
  </si>
  <si>
    <t>Flight2860</t>
  </si>
  <si>
    <t>Flight2861</t>
  </si>
  <si>
    <t>Flight2862</t>
  </si>
  <si>
    <t>Flight2863</t>
  </si>
  <si>
    <t>Flight2864</t>
  </si>
  <si>
    <t>Flight2865</t>
  </si>
  <si>
    <t>Flight2866</t>
  </si>
  <si>
    <t>Flight2867</t>
  </si>
  <si>
    <t>Flight2868</t>
  </si>
  <si>
    <t>Flight2869</t>
  </si>
  <si>
    <t>Flight2870</t>
  </si>
  <si>
    <t>Flight2871</t>
  </si>
  <si>
    <t>Flight2872</t>
  </si>
  <si>
    <t>Flight2873</t>
  </si>
  <si>
    <t>Flight2874</t>
  </si>
  <si>
    <t>Flight2875</t>
  </si>
  <si>
    <t>Flight2876</t>
  </si>
  <si>
    <t>Flight2877</t>
  </si>
  <si>
    <t>Flight2878</t>
  </si>
  <si>
    <t>Flight2879</t>
  </si>
  <si>
    <t>Flight2880</t>
  </si>
  <si>
    <t>Flight2881</t>
  </si>
  <si>
    <t>Flight2882</t>
  </si>
  <si>
    <t>Flight2883</t>
  </si>
  <si>
    <t>Flight2884</t>
  </si>
  <si>
    <t>Flight2885</t>
  </si>
  <si>
    <t>Flight2886</t>
  </si>
  <si>
    <t>Flight2887</t>
  </si>
  <si>
    <t>Flight2888</t>
  </si>
  <si>
    <t>Flight2889</t>
  </si>
  <si>
    <t>Flight2890</t>
  </si>
  <si>
    <t>Flight2891</t>
  </si>
  <si>
    <t>Flight2892</t>
  </si>
  <si>
    <t>Flight2893</t>
  </si>
  <si>
    <t>Flight2894</t>
  </si>
  <si>
    <t>Flight2895</t>
  </si>
  <si>
    <t>Flight2896</t>
  </si>
  <si>
    <t>Flight2897</t>
  </si>
  <si>
    <t>Flight2898</t>
  </si>
  <si>
    <t>Flight2899</t>
  </si>
  <si>
    <t>Flight2900</t>
  </si>
  <si>
    <t>Flight2901</t>
  </si>
  <si>
    <t>Flight2902</t>
  </si>
  <si>
    <t>Flight2903</t>
  </si>
  <si>
    <t>Flight2904</t>
  </si>
  <si>
    <t>Flight2905</t>
  </si>
  <si>
    <t>Flight2906</t>
  </si>
  <si>
    <t>Flight2907</t>
  </si>
  <si>
    <t>Flight2908</t>
  </si>
  <si>
    <t>Flight2909</t>
  </si>
  <si>
    <t>Flight2910</t>
  </si>
  <si>
    <t>Flight2911</t>
  </si>
  <si>
    <t>Flight2912</t>
  </si>
  <si>
    <t>Flight2913</t>
  </si>
  <si>
    <t>Flight2914</t>
  </si>
  <si>
    <t>Flight2915</t>
  </si>
  <si>
    <t>Flight2916</t>
  </si>
  <si>
    <t>Flight2917</t>
  </si>
  <si>
    <t>Flight2918</t>
  </si>
  <si>
    <t>Flight2919</t>
  </si>
  <si>
    <t>Flight2920</t>
  </si>
  <si>
    <t>Flight2921</t>
  </si>
  <si>
    <t>Flight2922</t>
  </si>
  <si>
    <t>Flight2923</t>
  </si>
  <si>
    <t>Flight2924</t>
  </si>
  <si>
    <t>Flight2925</t>
  </si>
  <si>
    <t>Flight2926</t>
  </si>
  <si>
    <t>Flight2927</t>
  </si>
  <si>
    <t>Flight2928</t>
  </si>
  <si>
    <t>Flight2929</t>
  </si>
  <si>
    <t>Flight2930</t>
  </si>
  <si>
    <t>Flight2931</t>
  </si>
  <si>
    <t>Flight2932</t>
  </si>
  <si>
    <t>Flight2933</t>
  </si>
  <si>
    <t>Flight2934</t>
  </si>
  <si>
    <t>Flight2935</t>
  </si>
  <si>
    <t>Flight2936</t>
  </si>
  <si>
    <t>Flight2937</t>
  </si>
  <si>
    <t>Flight2938</t>
  </si>
  <si>
    <t>Flight2939</t>
  </si>
  <si>
    <t>Flight2940</t>
  </si>
  <si>
    <t>Flight2941</t>
  </si>
  <si>
    <t>Flight2942</t>
  </si>
  <si>
    <t>Flight2943</t>
  </si>
  <si>
    <t>Flight2944</t>
  </si>
  <si>
    <t>Flight2945</t>
  </si>
  <si>
    <t>Flight2946</t>
  </si>
  <si>
    <t>Flight2947</t>
  </si>
  <si>
    <t>Flight2948</t>
  </si>
  <si>
    <t>Flight2949</t>
  </si>
  <si>
    <t>Flight2950</t>
  </si>
  <si>
    <t>Flight2951</t>
  </si>
  <si>
    <t>Flight2952</t>
  </si>
  <si>
    <t>Flight2953</t>
  </si>
  <si>
    <t>Flight2954</t>
  </si>
  <si>
    <t>Flight2955</t>
  </si>
  <si>
    <t>Flight2956</t>
  </si>
  <si>
    <t>Flight2957</t>
  </si>
  <si>
    <t>Flight2958</t>
  </si>
  <si>
    <t>Flight2959</t>
  </si>
  <si>
    <t>Flight2960</t>
  </si>
  <si>
    <t>Flight2961</t>
  </si>
  <si>
    <t>Flight2962</t>
  </si>
  <si>
    <t>Flight2963</t>
  </si>
  <si>
    <t>Flight2964</t>
  </si>
  <si>
    <t>Flight2965</t>
  </si>
  <si>
    <t>Flight2966</t>
  </si>
  <si>
    <t>Flight2967</t>
  </si>
  <si>
    <t>Flight2968</t>
  </si>
  <si>
    <t>Flight2969</t>
  </si>
  <si>
    <t>Flight2970</t>
  </si>
  <si>
    <t>Flight2971</t>
  </si>
  <si>
    <t>Flight2972</t>
  </si>
  <si>
    <t>Flight2973</t>
  </si>
  <si>
    <t>Flight2974</t>
  </si>
  <si>
    <t>Flight2975</t>
  </si>
  <si>
    <t>Flight2976</t>
  </si>
  <si>
    <t>Flight2977</t>
  </si>
  <si>
    <t>Flight2978</t>
  </si>
  <si>
    <t>Flight2979</t>
  </si>
  <si>
    <t>Flight2980</t>
  </si>
  <si>
    <t>Flight2981</t>
  </si>
  <si>
    <t>Flight2982</t>
  </si>
  <si>
    <t>Flight2983</t>
  </si>
  <si>
    <t>Flight2984</t>
  </si>
  <si>
    <t>Flight2985</t>
  </si>
  <si>
    <t>Flight2986</t>
  </si>
  <si>
    <t>Flight2987</t>
  </si>
  <si>
    <t>Flight2988</t>
  </si>
  <si>
    <t>Flight2989</t>
  </si>
  <si>
    <t>Flight2990</t>
  </si>
  <si>
    <t>Flight2991</t>
  </si>
  <si>
    <t>Flight2992</t>
  </si>
  <si>
    <t>Flight2993</t>
  </si>
  <si>
    <t>Flight2994</t>
  </si>
  <si>
    <t>Flight2995</t>
  </si>
  <si>
    <t>Flight2996</t>
  </si>
  <si>
    <t>Flight2997</t>
  </si>
  <si>
    <t>Flight2998</t>
  </si>
  <si>
    <t>Flight2999</t>
  </si>
  <si>
    <t>Flight3000</t>
  </si>
  <si>
    <t>Flight3001</t>
  </si>
  <si>
    <t>Flight3002</t>
  </si>
  <si>
    <t>Flight3003</t>
  </si>
  <si>
    <t>Flight3004</t>
  </si>
  <si>
    <t>Flight3005</t>
  </si>
  <si>
    <t>Flight3006</t>
  </si>
  <si>
    <t>Flight3007</t>
  </si>
  <si>
    <t>Flight3008</t>
  </si>
  <si>
    <t>Flight3009</t>
  </si>
  <si>
    <t>Flight3010</t>
  </si>
  <si>
    <t>Flight3011</t>
  </si>
  <si>
    <t>Flight3012</t>
  </si>
  <si>
    <t>Flight3013</t>
  </si>
  <si>
    <t>Flight3014</t>
  </si>
  <si>
    <t>Flight3015</t>
  </si>
  <si>
    <t>Flight3016</t>
  </si>
  <si>
    <t>Flight3017</t>
  </si>
  <si>
    <t>Flight3018</t>
  </si>
  <si>
    <t>Flight3019</t>
  </si>
  <si>
    <t>Flight3020</t>
  </si>
  <si>
    <t>Flight3021</t>
  </si>
  <si>
    <t>Flight3022</t>
  </si>
  <si>
    <t>Flight3023</t>
  </si>
  <si>
    <t>Flight3024</t>
  </si>
  <si>
    <t>Flight3025</t>
  </si>
  <si>
    <t>Flight3026</t>
  </si>
  <si>
    <t>Flight3027</t>
  </si>
  <si>
    <t>Flight3028</t>
  </si>
  <si>
    <t>Flight3029</t>
  </si>
  <si>
    <t>Flight3030</t>
  </si>
  <si>
    <t>Flight3031</t>
  </si>
  <si>
    <t>Flight3032</t>
  </si>
  <si>
    <t>Flight3033</t>
  </si>
  <si>
    <t>Flight3034</t>
  </si>
  <si>
    <t>Flight3035</t>
  </si>
  <si>
    <t>Flight3036</t>
  </si>
  <si>
    <t>Flight3037</t>
  </si>
  <si>
    <t>Flight3038</t>
  </si>
  <si>
    <t>Flight3039</t>
  </si>
  <si>
    <t>Flight3040</t>
  </si>
  <si>
    <t>Flight3041</t>
  </si>
  <si>
    <t>Flight3042</t>
  </si>
  <si>
    <t>Flight3043</t>
  </si>
  <si>
    <t>Flight3044</t>
  </si>
  <si>
    <t>Flight3045</t>
  </si>
  <si>
    <t>Flight3046</t>
  </si>
  <si>
    <t>Flight3047</t>
  </si>
  <si>
    <t>Flight3048</t>
  </si>
  <si>
    <t>Flight3049</t>
  </si>
  <si>
    <t>Flight3050</t>
  </si>
  <si>
    <t>Flight3051</t>
  </si>
  <si>
    <t>Flight3052</t>
  </si>
  <si>
    <t>Flight3053</t>
  </si>
  <si>
    <t>Flight3054</t>
  </si>
  <si>
    <t>Flight3055</t>
  </si>
  <si>
    <t>Flight3056</t>
  </si>
  <si>
    <t>Flight3057</t>
  </si>
  <si>
    <t>Flight3058</t>
  </si>
  <si>
    <t>Flight3059</t>
  </si>
  <si>
    <t>Flight3060</t>
  </si>
  <si>
    <t>Flight3061</t>
  </si>
  <si>
    <t>Flight3062</t>
  </si>
  <si>
    <t>Flight3063</t>
  </si>
  <si>
    <t>Flight3064</t>
  </si>
  <si>
    <t>Flight3065</t>
  </si>
  <si>
    <t>Flight3066</t>
  </si>
  <si>
    <t>Flight3067</t>
  </si>
  <si>
    <t>Flight3068</t>
  </si>
  <si>
    <t>Flight3069</t>
  </si>
  <si>
    <t>Flight3070</t>
  </si>
  <si>
    <t>Flight3071</t>
  </si>
  <si>
    <t>Flight3072</t>
  </si>
  <si>
    <t>Flight3073</t>
  </si>
  <si>
    <t>Flight3074</t>
  </si>
  <si>
    <t>Flight3075</t>
  </si>
  <si>
    <t>Flight3076</t>
  </si>
  <si>
    <t>Flight3077</t>
  </si>
  <si>
    <t>Flight3078</t>
  </si>
  <si>
    <t>Flight3079</t>
  </si>
  <si>
    <t>Flight3080</t>
  </si>
  <si>
    <t>Flight3081</t>
  </si>
  <si>
    <t>Flight3082</t>
  </si>
  <si>
    <t>Flight3083</t>
  </si>
  <si>
    <t>Flight3084</t>
  </si>
  <si>
    <t>Flight3085</t>
  </si>
  <si>
    <t>Flight3086</t>
  </si>
  <si>
    <t>Flight3087</t>
  </si>
  <si>
    <t>Flight3088</t>
  </si>
  <si>
    <t>Flight3089</t>
  </si>
  <si>
    <t>Flight3090</t>
  </si>
  <si>
    <t>Flight3091</t>
  </si>
  <si>
    <t>Flight3092</t>
  </si>
  <si>
    <t>Flight3093</t>
  </si>
  <si>
    <t>Flight3094</t>
  </si>
  <si>
    <t>Flight3095</t>
  </si>
  <si>
    <t>Flight3096</t>
  </si>
  <si>
    <t>Flight3097</t>
  </si>
  <si>
    <t>Flight3098</t>
  </si>
  <si>
    <t>Flight3099</t>
  </si>
  <si>
    <t>Flight3100</t>
  </si>
  <si>
    <t>Flight3101</t>
  </si>
  <si>
    <t>Flight3102</t>
  </si>
  <si>
    <t>Flight3103</t>
  </si>
  <si>
    <t>Flight3104</t>
  </si>
  <si>
    <t>Flight3105</t>
  </si>
  <si>
    <t>Flight3106</t>
  </si>
  <si>
    <t>Flight3107</t>
  </si>
  <si>
    <t>Flight3108</t>
  </si>
  <si>
    <t>Flight3109</t>
  </si>
  <si>
    <t>Flight3110</t>
  </si>
  <si>
    <t>Flight3111</t>
  </si>
  <si>
    <t>Flight3112</t>
  </si>
  <si>
    <t>Flight3113</t>
  </si>
  <si>
    <t>Flight3114</t>
  </si>
  <si>
    <t>Flight3115</t>
  </si>
  <si>
    <t>Flight3116</t>
  </si>
  <si>
    <t>Flight3117</t>
  </si>
  <si>
    <t>Flight3118</t>
  </si>
  <si>
    <t>Flight3119</t>
  </si>
  <si>
    <t>Flight3120</t>
  </si>
  <si>
    <t>Flight3121</t>
  </si>
  <si>
    <t>Flight3122</t>
  </si>
  <si>
    <t>Flight3123</t>
  </si>
  <si>
    <t>Flight3124</t>
  </si>
  <si>
    <t>Flight3125</t>
  </si>
  <si>
    <t>Flight3126</t>
  </si>
  <si>
    <t>Flight3127</t>
  </si>
  <si>
    <t>Flight3128</t>
  </si>
  <si>
    <t>Flight3129</t>
  </si>
  <si>
    <t>Flight3130</t>
  </si>
  <si>
    <t>Flight3131</t>
  </si>
  <si>
    <t>Flight3132</t>
  </si>
  <si>
    <t>Flight3133</t>
  </si>
  <si>
    <t>Flight3134</t>
  </si>
  <si>
    <t>Flight3135</t>
  </si>
  <si>
    <t>Flight3136</t>
  </si>
  <si>
    <t>Flight3137</t>
  </si>
  <si>
    <t>Flight3138</t>
  </si>
  <si>
    <t>Flight3139</t>
  </si>
  <si>
    <t>Flight3140</t>
  </si>
  <si>
    <t>Flight3141</t>
  </si>
  <si>
    <t>Flight3142</t>
  </si>
  <si>
    <t>Flight3143</t>
  </si>
  <si>
    <t>Flight3144</t>
  </si>
  <si>
    <t>Flight3145</t>
  </si>
  <si>
    <t>Flight3146</t>
  </si>
  <si>
    <t>Flight3147</t>
  </si>
  <si>
    <t>Flight3148</t>
  </si>
  <si>
    <t>Flight3149</t>
  </si>
  <si>
    <t>Flight3150</t>
  </si>
  <si>
    <t>Flight3151</t>
  </si>
  <si>
    <t>Flight3152</t>
  </si>
  <si>
    <t>Flight3153</t>
  </si>
  <si>
    <t>Flight3154</t>
  </si>
  <si>
    <t>Flight3155</t>
  </si>
  <si>
    <t>Flight3156</t>
  </si>
  <si>
    <t>Flight3157</t>
  </si>
  <si>
    <t>Flight3158</t>
  </si>
  <si>
    <t>Flight3159</t>
  </si>
  <si>
    <t>Flight3160</t>
  </si>
  <si>
    <t>Flight3161</t>
  </si>
  <si>
    <t>Flight3162</t>
  </si>
  <si>
    <t>Flight3163</t>
  </si>
  <si>
    <t>Flight3164</t>
  </si>
  <si>
    <t>Flight3165</t>
  </si>
  <si>
    <t>Flight3166</t>
  </si>
  <si>
    <t>Flight3167</t>
  </si>
  <si>
    <t>Flight3168</t>
  </si>
  <si>
    <t>Flight3169</t>
  </si>
  <si>
    <t>Flight3170</t>
  </si>
  <si>
    <t>Flight3171</t>
  </si>
  <si>
    <t>Flight3172</t>
  </si>
  <si>
    <t>Flight3173</t>
  </si>
  <si>
    <t>Flight3174</t>
  </si>
  <si>
    <t>Flight3175</t>
  </si>
  <si>
    <t>Flight3176</t>
  </si>
  <si>
    <t>Flight3177</t>
  </si>
  <si>
    <t>Flight3178</t>
  </si>
  <si>
    <t>Flight3179</t>
  </si>
  <si>
    <t>Flight3180</t>
  </si>
  <si>
    <t>Flight3181</t>
  </si>
  <si>
    <t>Flight3182</t>
  </si>
  <si>
    <t>Flight3183</t>
  </si>
  <si>
    <t>Flight3184</t>
  </si>
  <si>
    <t>Flight3185</t>
  </si>
  <si>
    <t>Flight3186</t>
  </si>
  <si>
    <t>Flight3187</t>
  </si>
  <si>
    <t>Flight3188</t>
  </si>
  <si>
    <t>Flight3189</t>
  </si>
  <si>
    <t>Flight3190</t>
  </si>
  <si>
    <t>Flight3191</t>
  </si>
  <si>
    <t>Flight3192</t>
  </si>
  <si>
    <t>Flight3193</t>
  </si>
  <si>
    <t>Flight3194</t>
  </si>
  <si>
    <t>Flight3195</t>
  </si>
  <si>
    <t>Flight3196</t>
  </si>
  <si>
    <t>Flight3197</t>
  </si>
  <si>
    <t>Flight3198</t>
  </si>
  <si>
    <t>Flight3199</t>
  </si>
  <si>
    <t>Flight3200</t>
  </si>
  <si>
    <t>Flight3201</t>
  </si>
  <si>
    <t>Flight3202</t>
  </si>
  <si>
    <t>Flight3203</t>
  </si>
  <si>
    <t>Flight3204</t>
  </si>
  <si>
    <t>Flight3205</t>
  </si>
  <si>
    <t>Flight3206</t>
  </si>
  <si>
    <t>Flight3207</t>
  </si>
  <si>
    <t>Flight3208</t>
  </si>
  <si>
    <t>Flight3209</t>
  </si>
  <si>
    <t>Flight3210</t>
  </si>
  <si>
    <t>Flight3211</t>
  </si>
  <si>
    <t>Flight3212</t>
  </si>
  <si>
    <t>Flight3213</t>
  </si>
  <si>
    <t>Flight3214</t>
  </si>
  <si>
    <t>Flight3215</t>
  </si>
  <si>
    <t>Flight3216</t>
  </si>
  <si>
    <t>Flight3217</t>
  </si>
  <si>
    <t>Flight3218</t>
  </si>
  <si>
    <t>Flight3219</t>
  </si>
  <si>
    <t>Flight3220</t>
  </si>
  <si>
    <t>Flight3221</t>
  </si>
  <si>
    <t>Flight3222</t>
  </si>
  <si>
    <t>Flight3223</t>
  </si>
  <si>
    <t>Flight3224</t>
  </si>
  <si>
    <t>Flight3225</t>
  </si>
  <si>
    <t>Flight3226</t>
  </si>
  <si>
    <t>Flight3227</t>
  </si>
  <si>
    <t>Flight3228</t>
  </si>
  <si>
    <t>Flight3229</t>
  </si>
  <si>
    <t>Flight3230</t>
  </si>
  <si>
    <t>Flight3231</t>
  </si>
  <si>
    <t>Flight3232</t>
  </si>
  <si>
    <t>Flight3233</t>
  </si>
  <si>
    <t>Flight3234</t>
  </si>
  <si>
    <t>Flight3235</t>
  </si>
  <si>
    <t>Flight3236</t>
  </si>
  <si>
    <t>Flight3237</t>
  </si>
  <si>
    <t>Flight3238</t>
  </si>
  <si>
    <t>Flight3239</t>
  </si>
  <si>
    <t>Flight3240</t>
  </si>
  <si>
    <t>Flight3241</t>
  </si>
  <si>
    <t>Flight3242</t>
  </si>
  <si>
    <t>Flight3243</t>
  </si>
  <si>
    <t>Flight3244</t>
  </si>
  <si>
    <t>Flight3245</t>
  </si>
  <si>
    <t>Flight3246</t>
  </si>
  <si>
    <t>Flight3247</t>
  </si>
  <si>
    <t>Flight3248</t>
  </si>
  <si>
    <t>Flight3249</t>
  </si>
  <si>
    <t>Flight3250</t>
  </si>
  <si>
    <t>Flight3251</t>
  </si>
  <si>
    <t>Flight3252</t>
  </si>
  <si>
    <t>Flight3253</t>
  </si>
  <si>
    <t>Flight3254</t>
  </si>
  <si>
    <t>Flight3255</t>
  </si>
  <si>
    <t>Flight3256</t>
  </si>
  <si>
    <t>Flight3257</t>
  </si>
  <si>
    <t>Flight3258</t>
  </si>
  <si>
    <t>Flight3259</t>
  </si>
  <si>
    <t>Flight3260</t>
  </si>
  <si>
    <t>Flight3261</t>
  </si>
  <si>
    <t>Flight3262</t>
  </si>
  <si>
    <t>Flight3263</t>
  </si>
  <si>
    <t>Flight3264</t>
  </si>
  <si>
    <t>Flight3265</t>
  </si>
  <si>
    <t>Flight3266</t>
  </si>
  <si>
    <t>Flight3267</t>
  </si>
  <si>
    <t>Flight3268</t>
  </si>
  <si>
    <t>Flight3269</t>
  </si>
  <si>
    <t>Flight3270</t>
  </si>
  <si>
    <t>Flight3271</t>
  </si>
  <si>
    <t>Flight3272</t>
  </si>
  <si>
    <t>Flight3273</t>
  </si>
  <si>
    <t>Flight3274</t>
  </si>
  <si>
    <t>Flight3275</t>
  </si>
  <si>
    <t>Flight3276</t>
  </si>
  <si>
    <t>Flight3277</t>
  </si>
  <si>
    <t>Flight3278</t>
  </si>
  <si>
    <t>Flight3279</t>
  </si>
  <si>
    <t>Flight3280</t>
  </si>
  <si>
    <t>Flight3281</t>
  </si>
  <si>
    <t>Flight3282</t>
  </si>
  <si>
    <t>Flight3283</t>
  </si>
  <si>
    <t>Flight3284</t>
  </si>
  <si>
    <t>Flight3285</t>
  </si>
  <si>
    <t>Flight3286</t>
  </si>
  <si>
    <t>Flight3287</t>
  </si>
  <si>
    <t>Flight3288</t>
  </si>
  <si>
    <t>Flight3289</t>
  </si>
  <si>
    <t>Flight3290</t>
  </si>
  <si>
    <t>Flight3291</t>
  </si>
  <si>
    <t>Flight3292</t>
  </si>
  <si>
    <t>Flight3293</t>
  </si>
  <si>
    <t>Flight3294</t>
  </si>
  <si>
    <t>Flight3295</t>
  </si>
  <si>
    <t>Flight3296</t>
  </si>
  <si>
    <t>Flight3297</t>
  </si>
  <si>
    <t>Flight3298</t>
  </si>
  <si>
    <t>Flight3299</t>
  </si>
  <si>
    <t>Flight3300</t>
  </si>
  <si>
    <t>Flight3301</t>
  </si>
  <si>
    <t>Flight3302</t>
  </si>
  <si>
    <t>Flight3303</t>
  </si>
  <si>
    <t>Flight3304</t>
  </si>
  <si>
    <t>Flight3305</t>
  </si>
  <si>
    <t>Flight3306</t>
  </si>
  <si>
    <t>Flight3307</t>
  </si>
  <si>
    <t>Flight3308</t>
  </si>
  <si>
    <t>Flight3309</t>
  </si>
  <si>
    <t>Flight3310</t>
  </si>
  <si>
    <t>Flight3311</t>
  </si>
  <si>
    <t>Flight3312</t>
  </si>
  <si>
    <t>Flight3313</t>
  </si>
  <si>
    <t>Flight3314</t>
  </si>
  <si>
    <t>Flight3315</t>
  </si>
  <si>
    <t>Flight3316</t>
  </si>
  <si>
    <t>Flight3317</t>
  </si>
  <si>
    <t>Flight3318</t>
  </si>
  <si>
    <t>Flight3319</t>
  </si>
  <si>
    <t>Flight3320</t>
  </si>
  <si>
    <t>Flight3321</t>
  </si>
  <si>
    <t>Flight3322</t>
  </si>
  <si>
    <t>Flight3323</t>
  </si>
  <si>
    <t>Flight3324</t>
  </si>
  <si>
    <t>Flight3325</t>
  </si>
  <si>
    <t>Flight3326</t>
  </si>
  <si>
    <t>Flight3327</t>
  </si>
  <si>
    <t>Flight3328</t>
  </si>
  <si>
    <t>Flight3329</t>
  </si>
  <si>
    <t>Flight3330</t>
  </si>
  <si>
    <t>Flight3331</t>
  </si>
  <si>
    <t>Flight3332</t>
  </si>
  <si>
    <t>Flight3333</t>
  </si>
  <si>
    <t>Flight3334</t>
  </si>
  <si>
    <t>Flight3335</t>
  </si>
  <si>
    <t>Flight3336</t>
  </si>
  <si>
    <t>Flight3337</t>
  </si>
  <si>
    <t>Flight3338</t>
  </si>
  <si>
    <t>Flight3339</t>
  </si>
  <si>
    <t>Flight3340</t>
  </si>
  <si>
    <t>Flight3341</t>
  </si>
  <si>
    <t>Flight3342</t>
  </si>
  <si>
    <t>Flight3343</t>
  </si>
  <si>
    <t>Flight3344</t>
  </si>
  <si>
    <t>Flight3345</t>
  </si>
  <si>
    <t>Flight3346</t>
  </si>
  <si>
    <t>Flight3347</t>
  </si>
  <si>
    <t>Flight3348</t>
  </si>
  <si>
    <t>Flight3349</t>
  </si>
  <si>
    <t>Flight3350</t>
  </si>
  <si>
    <t>Flight3351</t>
  </si>
  <si>
    <t>Flight3352</t>
  </si>
  <si>
    <t>Flight3353</t>
  </si>
  <si>
    <t>Flight3354</t>
  </si>
  <si>
    <t>Flight3355</t>
  </si>
  <si>
    <t>Flight3356</t>
  </si>
  <si>
    <t>Flight3357</t>
  </si>
  <si>
    <t>Flight3358</t>
  </si>
  <si>
    <t>Flight3359</t>
  </si>
  <si>
    <t>Flight3360</t>
  </si>
  <si>
    <t>Flight3361</t>
  </si>
  <si>
    <t>Flight3362</t>
  </si>
  <si>
    <t>Flight3363</t>
  </si>
  <si>
    <t>Flight3364</t>
  </si>
  <si>
    <t>Flight3365</t>
  </si>
  <si>
    <t>Flight3366</t>
  </si>
  <si>
    <t>Flight3367</t>
  </si>
  <si>
    <t>Flight3368</t>
  </si>
  <si>
    <t>Flight3369</t>
  </si>
  <si>
    <t>Flight3370</t>
  </si>
  <si>
    <t>Flight3371</t>
  </si>
  <si>
    <t>Flight3372</t>
  </si>
  <si>
    <t>Flight3373</t>
  </si>
  <si>
    <t>Flight3374</t>
  </si>
  <si>
    <t>Flight3375</t>
  </si>
  <si>
    <t>Flight3376</t>
  </si>
  <si>
    <t>Flight3377</t>
  </si>
  <si>
    <t>Flight3378</t>
  </si>
  <si>
    <t>Flight3379</t>
  </si>
  <si>
    <t>Flight3380</t>
  </si>
  <si>
    <t>Flight3381</t>
  </si>
  <si>
    <t>Flight3382</t>
  </si>
  <si>
    <t>Flight3383</t>
  </si>
  <si>
    <t>Flight3384</t>
  </si>
  <si>
    <t>Flight3385</t>
  </si>
  <si>
    <t>Flight3386</t>
  </si>
  <si>
    <t>Flight3387</t>
  </si>
  <si>
    <t>Flight3388</t>
  </si>
  <si>
    <t>Flight3389</t>
  </si>
  <si>
    <t>Flight3390</t>
  </si>
  <si>
    <t>Flight3391</t>
  </si>
  <si>
    <t>Flight3392</t>
  </si>
  <si>
    <t>Flight3393</t>
  </si>
  <si>
    <t>Flight3394</t>
  </si>
  <si>
    <t>Flight3395</t>
  </si>
  <si>
    <t>Flight3396</t>
  </si>
  <si>
    <t>Flight3397</t>
  </si>
  <si>
    <t>Flight3398</t>
  </si>
  <si>
    <t>Flight3399</t>
  </si>
  <si>
    <t>Flight3400</t>
  </si>
  <si>
    <t>Flight3401</t>
  </si>
  <si>
    <t>Flight3402</t>
  </si>
  <si>
    <t>Flight3403</t>
  </si>
  <si>
    <t>Flight3404</t>
  </si>
  <si>
    <t>Flight3405</t>
  </si>
  <si>
    <t>Flight3406</t>
  </si>
  <si>
    <t>Flight3407</t>
  </si>
  <si>
    <t>Flight3408</t>
  </si>
  <si>
    <t>Flight3409</t>
  </si>
  <si>
    <t>Flight3410</t>
  </si>
  <si>
    <t>Flight3411</t>
  </si>
  <si>
    <t>Flight3412</t>
  </si>
  <si>
    <t>Flight3413</t>
  </si>
  <si>
    <t>Flight3414</t>
  </si>
  <si>
    <t>Flight3415</t>
  </si>
  <si>
    <t>Flight3416</t>
  </si>
  <si>
    <t>Flight3417</t>
  </si>
  <si>
    <t>Flight3418</t>
  </si>
  <si>
    <t>Flight3419</t>
  </si>
  <si>
    <t>Flight3420</t>
  </si>
  <si>
    <t>Flight3421</t>
  </si>
  <si>
    <t>Flight3422</t>
  </si>
  <si>
    <t>Flight3423</t>
  </si>
  <si>
    <t>Flight3424</t>
  </si>
  <si>
    <t>Flight3425</t>
  </si>
  <si>
    <t>Flight3426</t>
  </si>
  <si>
    <t>Flight3427</t>
  </si>
  <si>
    <t>Flight3428</t>
  </si>
  <si>
    <t>Flight3429</t>
  </si>
  <si>
    <t>Flight3430</t>
  </si>
  <si>
    <t>Flight3431</t>
  </si>
  <si>
    <t>Flight3432</t>
  </si>
  <si>
    <t>Flight3433</t>
  </si>
  <si>
    <t>Flight3434</t>
  </si>
  <si>
    <t>Flight3435</t>
  </si>
  <si>
    <t>Flight3436</t>
  </si>
  <si>
    <t>Flight3437</t>
  </si>
  <si>
    <t>Flight3438</t>
  </si>
  <si>
    <t>Flight3439</t>
  </si>
  <si>
    <t>Flight3440</t>
  </si>
  <si>
    <t>Flight3441</t>
  </si>
  <si>
    <t>Flight3442</t>
  </si>
  <si>
    <t>Flight3443</t>
  </si>
  <si>
    <t>Flight3444</t>
  </si>
  <si>
    <t>Flight3445</t>
  </si>
  <si>
    <t>Flight3446</t>
  </si>
  <si>
    <t>Flight3447</t>
  </si>
  <si>
    <t>Flight3448</t>
  </si>
  <si>
    <t>Flight3449</t>
  </si>
  <si>
    <t>Flight3450</t>
  </si>
  <si>
    <t>Flight3451</t>
  </si>
  <si>
    <t>Flight3452</t>
  </si>
  <si>
    <t>Flight3453</t>
  </si>
  <si>
    <t>Flight3454</t>
  </si>
  <si>
    <t>Flight3455</t>
  </si>
  <si>
    <t>Flight3456</t>
  </si>
  <si>
    <t>Flight3457</t>
  </si>
  <si>
    <t>Flight3458</t>
  </si>
  <si>
    <t>Flight3459</t>
  </si>
  <si>
    <t>Flight3460</t>
  </si>
  <si>
    <t>Flight3461</t>
  </si>
  <si>
    <t>Flight3462</t>
  </si>
  <si>
    <t>Flight3463</t>
  </si>
  <si>
    <t>Flight3464</t>
  </si>
  <si>
    <t>Flight3465</t>
  </si>
  <si>
    <t>Flight3466</t>
  </si>
  <si>
    <t>Flight3467</t>
  </si>
  <si>
    <t>Flight3468</t>
  </si>
  <si>
    <t>Flight3469</t>
  </si>
  <si>
    <t>Flight3470</t>
  </si>
  <si>
    <t>Flight3471</t>
  </si>
  <si>
    <t>Flight3472</t>
  </si>
  <si>
    <t>Flight3473</t>
  </si>
  <si>
    <t>Flight3474</t>
  </si>
  <si>
    <t>Flight3475</t>
  </si>
  <si>
    <t>Flight3476</t>
  </si>
  <si>
    <t>Flight3477</t>
  </si>
  <si>
    <t>Flight3478</t>
  </si>
  <si>
    <t>Flight3479</t>
  </si>
  <si>
    <t>Flight3480</t>
  </si>
  <si>
    <t>Flight3481</t>
  </si>
  <si>
    <t>Flight3482</t>
  </si>
  <si>
    <t>Flight3483</t>
  </si>
  <si>
    <t>Flight3484</t>
  </si>
  <si>
    <t>Flight3485</t>
  </si>
  <si>
    <t>Flight3486</t>
  </si>
  <si>
    <t>Flight3487</t>
  </si>
  <si>
    <t>Flight3488</t>
  </si>
  <si>
    <t>Flight3489</t>
  </si>
  <si>
    <t>Flight3490</t>
  </si>
  <si>
    <t>Flight3491</t>
  </si>
  <si>
    <t>Flight3492</t>
  </si>
  <si>
    <t>Flight3493</t>
  </si>
  <si>
    <t>Flight3494</t>
  </si>
  <si>
    <t>Flight3495</t>
  </si>
  <si>
    <t>Flight3496</t>
  </si>
  <si>
    <t>Flight3497</t>
  </si>
  <si>
    <t>Flight3498</t>
  </si>
  <si>
    <t>Flight3499</t>
  </si>
  <si>
    <t>Flight3500</t>
  </si>
  <si>
    <t>Flight3501</t>
  </si>
  <si>
    <t>Flight3502</t>
  </si>
  <si>
    <t>Flight3503</t>
  </si>
  <si>
    <t>Flight3504</t>
  </si>
  <si>
    <t>Flight3505</t>
  </si>
  <si>
    <t>Flight3506</t>
  </si>
  <si>
    <t>Flight3507</t>
  </si>
  <si>
    <t>Flight3508</t>
  </si>
  <si>
    <t>Flight3509</t>
  </si>
  <si>
    <t>Flight3510</t>
  </si>
  <si>
    <t>Flight3511</t>
  </si>
  <si>
    <t>Flight3512</t>
  </si>
  <si>
    <t>Flight3513</t>
  </si>
  <si>
    <t>Flight3514</t>
  </si>
  <si>
    <t>Flight3515</t>
  </si>
  <si>
    <t>Flight3516</t>
  </si>
  <si>
    <t>Flight3517</t>
  </si>
  <si>
    <t>Flight3518</t>
  </si>
  <si>
    <t>Flight3519</t>
  </si>
  <si>
    <t>Flight3520</t>
  </si>
  <si>
    <t>Flight3521</t>
  </si>
  <si>
    <t>Flight3522</t>
  </si>
  <si>
    <t>Flight3523</t>
  </si>
  <si>
    <t>Flight3524</t>
  </si>
  <si>
    <t>Flight3525</t>
  </si>
  <si>
    <t>Flight3526</t>
  </si>
  <si>
    <t>Flight3527</t>
  </si>
  <si>
    <t>Flight3528</t>
  </si>
  <si>
    <t>Flight3529</t>
  </si>
  <si>
    <t>Flight3530</t>
  </si>
  <si>
    <t>Flight3531</t>
  </si>
  <si>
    <t>Flight3532</t>
  </si>
  <si>
    <t>Flight3533</t>
  </si>
  <si>
    <t>Flight3534</t>
  </si>
  <si>
    <t>Flight3535</t>
  </si>
  <si>
    <t>Flight3536</t>
  </si>
  <si>
    <t>Flight3537</t>
  </si>
  <si>
    <t>Flight3538</t>
  </si>
  <si>
    <t>Flight3539</t>
  </si>
  <si>
    <t>Flight3540</t>
  </si>
  <si>
    <t>Flight3541</t>
  </si>
  <si>
    <t>Flight3542</t>
  </si>
  <si>
    <t>Flight3543</t>
  </si>
  <si>
    <t>Flight3544</t>
  </si>
  <si>
    <t>Flight3545</t>
  </si>
  <si>
    <t>Flight3546</t>
  </si>
  <si>
    <t>Flight3547</t>
  </si>
  <si>
    <t>Flight3548</t>
  </si>
  <si>
    <t>Flight3549</t>
  </si>
  <si>
    <t>Flight3550</t>
  </si>
  <si>
    <t>Flight3551</t>
  </si>
  <si>
    <t>Flight3552</t>
  </si>
  <si>
    <t>Flight3553</t>
  </si>
  <si>
    <t>Flight3554</t>
  </si>
  <si>
    <t>Flight3555</t>
  </si>
  <si>
    <t>Flight3556</t>
  </si>
  <si>
    <t>Flight3557</t>
  </si>
  <si>
    <t>Flight3558</t>
  </si>
  <si>
    <t>Flight3559</t>
  </si>
  <si>
    <t>Flight3560</t>
  </si>
  <si>
    <t>Flight3561</t>
  </si>
  <si>
    <t>Flight3562</t>
  </si>
  <si>
    <t>Flight3563</t>
  </si>
  <si>
    <t>Flight3564</t>
  </si>
  <si>
    <t>Flight3565</t>
  </si>
  <si>
    <t>Flight3566</t>
  </si>
  <si>
    <t>Flight3567</t>
  </si>
  <si>
    <t>Flight3568</t>
  </si>
  <si>
    <t>Flight3569</t>
  </si>
  <si>
    <t>Flight3570</t>
  </si>
  <si>
    <t>Flight3571</t>
  </si>
  <si>
    <t>Flight3572</t>
  </si>
  <si>
    <t>Flight3573</t>
  </si>
  <si>
    <t>Flight3574</t>
  </si>
  <si>
    <t>Flight3575</t>
  </si>
  <si>
    <t>Flight3576</t>
  </si>
  <si>
    <t>Flight3577</t>
  </si>
  <si>
    <t>Flight3578</t>
  </si>
  <si>
    <t>Flight3579</t>
  </si>
  <si>
    <t>Flight3580</t>
  </si>
  <si>
    <t>Flight3581</t>
  </si>
  <si>
    <t>Flight3582</t>
  </si>
  <si>
    <t>Flight3583</t>
  </si>
  <si>
    <t>Flight3584</t>
  </si>
  <si>
    <t>Flight3585</t>
  </si>
  <si>
    <t>Flight3586</t>
  </si>
  <si>
    <t>Flight3587</t>
  </si>
  <si>
    <t>Flight3588</t>
  </si>
  <si>
    <t>Flight3589</t>
  </si>
  <si>
    <t>Flight3590</t>
  </si>
  <si>
    <t>Flight3591</t>
  </si>
  <si>
    <t>Flight3592</t>
  </si>
  <si>
    <t>Flight3593</t>
  </si>
  <si>
    <t>Flight3594</t>
  </si>
  <si>
    <t>Flight3595</t>
  </si>
  <si>
    <t>Flight3596</t>
  </si>
  <si>
    <t>Flight3597</t>
  </si>
  <si>
    <t>Flight3598</t>
  </si>
  <si>
    <t>Flight3599</t>
  </si>
  <si>
    <t>Flight3600</t>
  </si>
  <si>
    <t>Flight3601</t>
  </si>
  <si>
    <t>Flight3602</t>
  </si>
  <si>
    <t>Flight3603</t>
  </si>
  <si>
    <t>Flight3604</t>
  </si>
  <si>
    <t>Flight3605</t>
  </si>
  <si>
    <t>Flight3606</t>
  </si>
  <si>
    <t>Flight3607</t>
  </si>
  <si>
    <t>Flight3608</t>
  </si>
  <si>
    <t>Flight3609</t>
  </si>
  <si>
    <t>Flight3610</t>
  </si>
  <si>
    <t>Flight3611</t>
  </si>
  <si>
    <t>Flight3612</t>
  </si>
  <si>
    <t>Flight3613</t>
  </si>
  <si>
    <t>Flight3614</t>
  </si>
  <si>
    <t>Flight3615</t>
  </si>
  <si>
    <t>Flight3616</t>
  </si>
  <si>
    <t>Flight3617</t>
  </si>
  <si>
    <t>Flight3618</t>
  </si>
  <si>
    <t>Flight3619</t>
  </si>
  <si>
    <t>Flight3620</t>
  </si>
  <si>
    <t>Flight3621</t>
  </si>
  <si>
    <t>Flight3622</t>
  </si>
  <si>
    <t>Flight3623</t>
  </si>
  <si>
    <t>Flight3624</t>
  </si>
  <si>
    <t>Flight3625</t>
  </si>
  <si>
    <t>Flight3626</t>
  </si>
  <si>
    <t>Flight3627</t>
  </si>
  <si>
    <t>Flight3628</t>
  </si>
  <si>
    <t>Flight3629</t>
  </si>
  <si>
    <t>Flight3630</t>
  </si>
  <si>
    <t>Flight3631</t>
  </si>
  <si>
    <t>Flight3632</t>
  </si>
  <si>
    <t>Flight3633</t>
  </si>
  <si>
    <t>Flight3634</t>
  </si>
  <si>
    <t>Flight3635</t>
  </si>
  <si>
    <t>Flight3636</t>
  </si>
  <si>
    <t>Flight3637</t>
  </si>
  <si>
    <t>Flight3638</t>
  </si>
  <si>
    <t>Flight3639</t>
  </si>
  <si>
    <t>Flight3640</t>
  </si>
  <si>
    <t>Flight3641</t>
  </si>
  <si>
    <t>Flight3642</t>
  </si>
  <si>
    <t>Flight3643</t>
  </si>
  <si>
    <t>Flight3644</t>
  </si>
  <si>
    <t>Flight3645</t>
  </si>
  <si>
    <t>Flight3646</t>
  </si>
  <si>
    <t>Flight3647</t>
  </si>
  <si>
    <t>Flight3648</t>
  </si>
  <si>
    <t>Flight3649</t>
  </si>
  <si>
    <t>Flight3650</t>
  </si>
  <si>
    <t>Flight3651</t>
  </si>
  <si>
    <t>Flight3652</t>
  </si>
  <si>
    <t>Flight3653</t>
  </si>
  <si>
    <t>Flight3654</t>
  </si>
  <si>
    <t>Flight3655</t>
  </si>
  <si>
    <t>Flight3656</t>
  </si>
  <si>
    <t>Flight3657</t>
  </si>
  <si>
    <t>Flight3658</t>
  </si>
  <si>
    <t>Flight3659</t>
  </si>
  <si>
    <t>Flight3660</t>
  </si>
  <si>
    <t>Flight3661</t>
  </si>
  <si>
    <t>Flight3662</t>
  </si>
  <si>
    <t>Flight3663</t>
  </si>
  <si>
    <t>Flight3664</t>
  </si>
  <si>
    <t>Flight3665</t>
  </si>
  <si>
    <t>Flight3666</t>
  </si>
  <si>
    <t>Flight3667</t>
  </si>
  <si>
    <t>Flight3668</t>
  </si>
  <si>
    <t>Flight3669</t>
  </si>
  <si>
    <t>Flight3670</t>
  </si>
  <si>
    <t>Flight3671</t>
  </si>
  <si>
    <t>Flight3672</t>
  </si>
  <si>
    <t>Flight3673</t>
  </si>
  <si>
    <t>Flight3674</t>
  </si>
  <si>
    <t>Flight3675</t>
  </si>
  <si>
    <t>Flight3676</t>
  </si>
  <si>
    <t>Flight3677</t>
  </si>
  <si>
    <t>Flight3678</t>
  </si>
  <si>
    <t>Flight3679</t>
  </si>
  <si>
    <t>Flight3680</t>
  </si>
  <si>
    <t>Flight3681</t>
  </si>
  <si>
    <t>Flight3682</t>
  </si>
  <si>
    <t>Flight3683</t>
  </si>
  <si>
    <t>Flight3684</t>
  </si>
  <si>
    <t>Flight3685</t>
  </si>
  <si>
    <t>Flight3686</t>
  </si>
  <si>
    <t>Flight3687</t>
  </si>
  <si>
    <t>Flight3688</t>
  </si>
  <si>
    <t>Flight3689</t>
  </si>
  <si>
    <t>Flight3690</t>
  </si>
  <si>
    <t>Flight3691</t>
  </si>
  <si>
    <t>Flight3692</t>
  </si>
  <si>
    <t>Flight3693</t>
  </si>
  <si>
    <t>Flight3694</t>
  </si>
  <si>
    <t>Flight3695</t>
  </si>
  <si>
    <t>Flight3696</t>
  </si>
  <si>
    <t>Flight3697</t>
  </si>
  <si>
    <t>Flight3698</t>
  </si>
  <si>
    <t>Flight3699</t>
  </si>
  <si>
    <t>Flight3700</t>
  </si>
  <si>
    <t>Flight3701</t>
  </si>
  <si>
    <t>Flight3702</t>
  </si>
  <si>
    <t>Flight3703</t>
  </si>
  <si>
    <t>Flight3704</t>
  </si>
  <si>
    <t>Flight3705</t>
  </si>
  <si>
    <t>Flight3706</t>
  </si>
  <si>
    <t>Flight3707</t>
  </si>
  <si>
    <t>Flight3708</t>
  </si>
  <si>
    <t>Flight3709</t>
  </si>
  <si>
    <t>Flight3710</t>
  </si>
  <si>
    <t>Flight3711</t>
  </si>
  <si>
    <t>Flight3712</t>
  </si>
  <si>
    <t>Flight3713</t>
  </si>
  <si>
    <t>Flight3714</t>
  </si>
  <si>
    <t>Flight3715</t>
  </si>
  <si>
    <t>Flight3716</t>
  </si>
  <si>
    <t>Flight3717</t>
  </si>
  <si>
    <t>Flight3718</t>
  </si>
  <si>
    <t>Flight3719</t>
  </si>
  <si>
    <t>Flight3720</t>
  </si>
  <si>
    <t>Flight3721</t>
  </si>
  <si>
    <t>Flight3722</t>
  </si>
  <si>
    <t>Flight3723</t>
  </si>
  <si>
    <t>Flight3724</t>
  </si>
  <si>
    <t>Flight3725</t>
  </si>
  <si>
    <t>Flight3726</t>
  </si>
  <si>
    <t>Flight3727</t>
  </si>
  <si>
    <t>Flight3728</t>
  </si>
  <si>
    <t>Flight3729</t>
  </si>
  <si>
    <t>Flight3730</t>
  </si>
  <si>
    <t>Flight3731</t>
  </si>
  <si>
    <t>Flight3732</t>
  </si>
  <si>
    <t>Flight3733</t>
  </si>
  <si>
    <t>Flight3734</t>
  </si>
  <si>
    <t>Flight3735</t>
  </si>
  <si>
    <t>Flight3736</t>
  </si>
  <si>
    <t>Flight3737</t>
  </si>
  <si>
    <t>Flight3738</t>
  </si>
  <si>
    <t>Flight3739</t>
  </si>
  <si>
    <t>Flight3740</t>
  </si>
  <si>
    <t>Flight3741</t>
  </si>
  <si>
    <t>Flight3742</t>
  </si>
  <si>
    <t>Flight3743</t>
  </si>
  <si>
    <t>Flight3744</t>
  </si>
  <si>
    <t>Flight3745</t>
  </si>
  <si>
    <t>Flight3746</t>
  </si>
  <si>
    <t>Flight3747</t>
  </si>
  <si>
    <t>Flight3748</t>
  </si>
  <si>
    <t>Flight3749</t>
  </si>
  <si>
    <t>Flight3750</t>
  </si>
  <si>
    <t>Flight3751</t>
  </si>
  <si>
    <t>Flight3752</t>
  </si>
  <si>
    <t>Flight3753</t>
  </si>
  <si>
    <t>Flight3754</t>
  </si>
  <si>
    <t>Flight3755</t>
  </si>
  <si>
    <t>Flight3756</t>
  </si>
  <si>
    <t>Flight3757</t>
  </si>
  <si>
    <t>Flight3758</t>
  </si>
  <si>
    <t>Flight3759</t>
  </si>
  <si>
    <t>Flight3760</t>
  </si>
  <si>
    <t>Flight3761</t>
  </si>
  <si>
    <t>Flight3762</t>
  </si>
  <si>
    <t>Flight3763</t>
  </si>
  <si>
    <t>Flight3764</t>
  </si>
  <si>
    <t>Flight3765</t>
  </si>
  <si>
    <t>Flight3766</t>
  </si>
  <si>
    <t>Flight3767</t>
  </si>
  <si>
    <t>Flight3768</t>
  </si>
  <si>
    <t>Flight3769</t>
  </si>
  <si>
    <t>Flight3770</t>
  </si>
  <si>
    <t>Flight3771</t>
  </si>
  <si>
    <t>Flight3772</t>
  </si>
  <si>
    <t>Flight3773</t>
  </si>
  <si>
    <t>Flight3774</t>
  </si>
  <si>
    <t>Flight3775</t>
  </si>
  <si>
    <t>Flight3776</t>
  </si>
  <si>
    <t>Flight3777</t>
  </si>
  <si>
    <t>Flight3778</t>
  </si>
  <si>
    <t>Flight3779</t>
  </si>
  <si>
    <t>Flight3780</t>
  </si>
  <si>
    <t>Flight3781</t>
  </si>
  <si>
    <t>Flight3782</t>
  </si>
  <si>
    <t>Flight3783</t>
  </si>
  <si>
    <t>Flight3784</t>
  </si>
  <si>
    <t>Flight3785</t>
  </si>
  <si>
    <t>Flight3786</t>
  </si>
  <si>
    <t>Flight3787</t>
  </si>
  <si>
    <t>Flight3788</t>
  </si>
  <si>
    <t>Flight3789</t>
  </si>
  <si>
    <t>Flight3790</t>
  </si>
  <si>
    <t>Flight3791</t>
  </si>
  <si>
    <t>Flight3792</t>
  </si>
  <si>
    <t>Flight3793</t>
  </si>
  <si>
    <t>Flight3794</t>
  </si>
  <si>
    <t>Flight3795</t>
  </si>
  <si>
    <t>Flight3796</t>
  </si>
  <si>
    <t>Flight3797</t>
  </si>
  <si>
    <t>Flight3798</t>
  </si>
  <si>
    <t>Flight3799</t>
  </si>
  <si>
    <t>Flight3800</t>
  </si>
  <si>
    <t>Flight3801</t>
  </si>
  <si>
    <t>Flight3802</t>
  </si>
  <si>
    <t>Flight3803</t>
  </si>
  <si>
    <t>Flight3804</t>
  </si>
  <si>
    <t>Flight3805</t>
  </si>
  <si>
    <t>Flight3806</t>
  </si>
  <si>
    <t>Flight3807</t>
  </si>
  <si>
    <t>Flight3808</t>
  </si>
  <si>
    <t>Flight3809</t>
  </si>
  <si>
    <t>Flight3810</t>
  </si>
  <si>
    <t>Flight3811</t>
  </si>
  <si>
    <t>Flight3812</t>
  </si>
  <si>
    <t>Flight3813</t>
  </si>
  <si>
    <t>Flight3814</t>
  </si>
  <si>
    <t>Flight3815</t>
  </si>
  <si>
    <t>Flight3816</t>
  </si>
  <si>
    <t>Flight3817</t>
  </si>
  <si>
    <t>Flight3818</t>
  </si>
  <si>
    <t>Flight3819</t>
  </si>
  <si>
    <t>Flight3820</t>
  </si>
  <si>
    <t>Flight3821</t>
  </si>
  <si>
    <t>Flight3822</t>
  </si>
  <si>
    <t>Flight3823</t>
  </si>
  <si>
    <t>Flight3824</t>
  </si>
  <si>
    <t>Flight3825</t>
  </si>
  <si>
    <t>Flight3826</t>
  </si>
  <si>
    <t>Flight3827</t>
  </si>
  <si>
    <t>Flight3828</t>
  </si>
  <si>
    <t>Flight3829</t>
  </si>
  <si>
    <t>Flight3830</t>
  </si>
  <si>
    <t>Flight3831</t>
  </si>
  <si>
    <t>Flight3832</t>
  </si>
  <si>
    <t>Flight3833</t>
  </si>
  <si>
    <t>Flight3834</t>
  </si>
  <si>
    <t>Flight3835</t>
  </si>
  <si>
    <t>Flight3836</t>
  </si>
  <si>
    <t>Flight3837</t>
  </si>
  <si>
    <t>Flight3838</t>
  </si>
  <si>
    <t>Flight3839</t>
  </si>
  <si>
    <t>Flight3840</t>
  </si>
  <si>
    <t>Flight3841</t>
  </si>
  <si>
    <t>Flight3842</t>
  </si>
  <si>
    <t>Flight3843</t>
  </si>
  <si>
    <t>Flight3844</t>
  </si>
  <si>
    <t>Flight3845</t>
  </si>
  <si>
    <t>Flight3846</t>
  </si>
  <si>
    <t>Flight3847</t>
  </si>
  <si>
    <t>Flight3848</t>
  </si>
  <si>
    <t>Flight3849</t>
  </si>
  <si>
    <t>Flight3850</t>
  </si>
  <si>
    <t>Flight3851</t>
  </si>
  <si>
    <t>Flight3852</t>
  </si>
  <si>
    <t>Flight3853</t>
  </si>
  <si>
    <t>Flight3854</t>
  </si>
  <si>
    <t>Flight3855</t>
  </si>
  <si>
    <t>Flight3856</t>
  </si>
  <si>
    <t>Flight3857</t>
  </si>
  <si>
    <t>Flight3858</t>
  </si>
  <si>
    <t>Flight3859</t>
  </si>
  <si>
    <t>Flight3860</t>
  </si>
  <si>
    <t>Flight3861</t>
  </si>
  <si>
    <t>Flight3862</t>
  </si>
  <si>
    <t>Flight3863</t>
  </si>
  <si>
    <t>Flight3864</t>
  </si>
  <si>
    <t>Flight3865</t>
  </si>
  <si>
    <t>Flight3866</t>
  </si>
  <si>
    <t>Flight3867</t>
  </si>
  <si>
    <t>Flight3868</t>
  </si>
  <si>
    <t>Flight3869</t>
  </si>
  <si>
    <t>Flight3870</t>
  </si>
  <si>
    <t>Flight3871</t>
  </si>
  <si>
    <t>Flight3872</t>
  </si>
  <si>
    <t>Flight3873</t>
  </si>
  <si>
    <t>Flight3874</t>
  </si>
  <si>
    <t>Flight3875</t>
  </si>
  <si>
    <t>Flight3876</t>
  </si>
  <si>
    <t>Flight3877</t>
  </si>
  <si>
    <t>Flight3878</t>
  </si>
  <si>
    <t>Flight3879</t>
  </si>
  <si>
    <t>Flight3880</t>
  </si>
  <si>
    <t>Flight3881</t>
  </si>
  <si>
    <t>Flight3882</t>
  </si>
  <si>
    <t>Flight3883</t>
  </si>
  <si>
    <t>Flight3884</t>
  </si>
  <si>
    <t>Flight3885</t>
  </si>
  <si>
    <t>Flight3886</t>
  </si>
  <si>
    <t>Flight3887</t>
  </si>
  <si>
    <t>Flight3888</t>
  </si>
  <si>
    <t>Flight3889</t>
  </si>
  <si>
    <t>Flight3890</t>
  </si>
  <si>
    <t>Flight3891</t>
  </si>
  <si>
    <t>Flight3892</t>
  </si>
  <si>
    <t>Flight3893</t>
  </si>
  <si>
    <t>Flight3894</t>
  </si>
  <si>
    <t>Flight3895</t>
  </si>
  <si>
    <t>Flight3896</t>
  </si>
  <si>
    <t>Flight3897</t>
  </si>
  <si>
    <t>Flight3898</t>
  </si>
  <si>
    <t>Flight3899</t>
  </si>
  <si>
    <t>Flight3900</t>
  </si>
  <si>
    <t>Flight3901</t>
  </si>
  <si>
    <t>Flight3902</t>
  </si>
  <si>
    <t>Flight3903</t>
  </si>
  <si>
    <t>Flight3904</t>
  </si>
  <si>
    <t>Flight3905</t>
  </si>
  <si>
    <t>Flight3906</t>
  </si>
  <si>
    <t>Flight3907</t>
  </si>
  <si>
    <t>Flight3908</t>
  </si>
  <si>
    <t>Flight3909</t>
  </si>
  <si>
    <t>Flight3910</t>
  </si>
  <si>
    <t>Flight3911</t>
  </si>
  <si>
    <t>Flight3912</t>
  </si>
  <si>
    <t>Flight3913</t>
  </si>
  <si>
    <t>Flight3914</t>
  </si>
  <si>
    <t>Flight3915</t>
  </si>
  <si>
    <t>Flight3916</t>
  </si>
  <si>
    <t>Flight3917</t>
  </si>
  <si>
    <t>Flight3918</t>
  </si>
  <si>
    <t>Flight3919</t>
  </si>
  <si>
    <t>Flight3920</t>
  </si>
  <si>
    <t>Flight3921</t>
  </si>
  <si>
    <t>Flight3922</t>
  </si>
  <si>
    <t>Flight3923</t>
  </si>
  <si>
    <t>Flight3924</t>
  </si>
  <si>
    <t>Flight3925</t>
  </si>
  <si>
    <t>Flight3926</t>
  </si>
  <si>
    <t>Flight3927</t>
  </si>
  <si>
    <t>Flight3928</t>
  </si>
  <si>
    <t>Flight3929</t>
  </si>
  <si>
    <t>Flight3930</t>
  </si>
  <si>
    <t>Flight3931</t>
  </si>
  <si>
    <t>Flight3932</t>
  </si>
  <si>
    <t>Flight3933</t>
  </si>
  <si>
    <t>Flight3934</t>
  </si>
  <si>
    <t>Flight3935</t>
  </si>
  <si>
    <t>Flight3936</t>
  </si>
  <si>
    <t>Flight3937</t>
  </si>
  <si>
    <t>Flight3938</t>
  </si>
  <si>
    <t>Flight3939</t>
  </si>
  <si>
    <t>Flight3940</t>
  </si>
  <si>
    <t>Flight3941</t>
  </si>
  <si>
    <t>Flight3942</t>
  </si>
  <si>
    <t>Flight3943</t>
  </si>
  <si>
    <t>Flight3944</t>
  </si>
  <si>
    <t>Flight3945</t>
  </si>
  <si>
    <t>Flight3946</t>
  </si>
  <si>
    <t>Flight3947</t>
  </si>
  <si>
    <t>Flight3948</t>
  </si>
  <si>
    <t>Flight3949</t>
  </si>
  <si>
    <t>Flight3950</t>
  </si>
  <si>
    <t>Flight3951</t>
  </si>
  <si>
    <t>Flight3952</t>
  </si>
  <si>
    <t>Flight3953</t>
  </si>
  <si>
    <t>Flight3954</t>
  </si>
  <si>
    <t>Flight3955</t>
  </si>
  <si>
    <t>Flight3956</t>
  </si>
  <si>
    <t>Flight3957</t>
  </si>
  <si>
    <t>Flight3958</t>
  </si>
  <si>
    <t>Flight3959</t>
  </si>
  <si>
    <t>Flight3960</t>
  </si>
  <si>
    <t>Flight3961</t>
  </si>
  <si>
    <t>Flight3962</t>
  </si>
  <si>
    <t>Flight3963</t>
  </si>
  <si>
    <t>Flight3964</t>
  </si>
  <si>
    <t>Flight3965</t>
  </si>
  <si>
    <t>Flight3966</t>
  </si>
  <si>
    <t>Flight3967</t>
  </si>
  <si>
    <t>Flight3968</t>
  </si>
  <si>
    <t>Flight3969</t>
  </si>
  <si>
    <t>Flight3970</t>
  </si>
  <si>
    <t>Flight3971</t>
  </si>
  <si>
    <t>Flight3972</t>
  </si>
  <si>
    <t>Flight3973</t>
  </si>
  <si>
    <t>Flight3974</t>
  </si>
  <si>
    <t>Flight3975</t>
  </si>
  <si>
    <t>Flight3976</t>
  </si>
  <si>
    <t>Flight3977</t>
  </si>
  <si>
    <t>Flight3978</t>
  </si>
  <si>
    <t>Flight3979</t>
  </si>
  <si>
    <t>Flight3980</t>
  </si>
  <si>
    <t>Flight3981</t>
  </si>
  <si>
    <t>Flight3982</t>
  </si>
  <si>
    <t>Flight3983</t>
  </si>
  <si>
    <t>Flight3984</t>
  </si>
  <si>
    <t>Flight3985</t>
  </si>
  <si>
    <t>Flight3986</t>
  </si>
  <si>
    <t>Flight3987</t>
  </si>
  <si>
    <t>Flight3988</t>
  </si>
  <si>
    <t>Flight3989</t>
  </si>
  <si>
    <t>Flight3990</t>
  </si>
  <si>
    <t>Flight3991</t>
  </si>
  <si>
    <t>Flight3992</t>
  </si>
  <si>
    <t>Flight3993</t>
  </si>
  <si>
    <t>Flight3994</t>
  </si>
  <si>
    <t>Flight3995</t>
  </si>
  <si>
    <t>Flight3996</t>
  </si>
  <si>
    <t>Flight3997</t>
  </si>
  <si>
    <t>Flight3998</t>
  </si>
  <si>
    <t>Flight3999</t>
  </si>
  <si>
    <t>Flight4000</t>
  </si>
  <si>
    <t>Flight4001</t>
  </si>
  <si>
    <t>Flight4002</t>
  </si>
  <si>
    <t>Flight4003</t>
  </si>
  <si>
    <t>Flight4004</t>
  </si>
  <si>
    <t>Flight4005</t>
  </si>
  <si>
    <t>Flight4006</t>
  </si>
  <si>
    <t>Flight4007</t>
  </si>
  <si>
    <t>Flight4008</t>
  </si>
  <si>
    <t>Flight4009</t>
  </si>
  <si>
    <t>Flight4010</t>
  </si>
  <si>
    <t>Flight4011</t>
  </si>
  <si>
    <t>Flight4012</t>
  </si>
  <si>
    <t>Flight4013</t>
  </si>
  <si>
    <t>Flight4014</t>
  </si>
  <si>
    <t>Flight4015</t>
  </si>
  <si>
    <t>Flight4016</t>
  </si>
  <si>
    <t>Flight4017</t>
  </si>
  <si>
    <t>Flight4018</t>
  </si>
  <si>
    <t>Flight4019</t>
  </si>
  <si>
    <t>Flight4020</t>
  </si>
  <si>
    <t>Flight4021</t>
  </si>
  <si>
    <t>Flight4022</t>
  </si>
  <si>
    <t>Flight4023</t>
  </si>
  <si>
    <t>Flight4024</t>
  </si>
  <si>
    <t>Flight4025</t>
  </si>
  <si>
    <t>Flight4026</t>
  </si>
  <si>
    <t>Flight4027</t>
  </si>
  <si>
    <t>Flight4028</t>
  </si>
  <si>
    <t>Flight4029</t>
  </si>
  <si>
    <t>Flight4030</t>
  </si>
  <si>
    <t>Flight4031</t>
  </si>
  <si>
    <t>Flight4032</t>
  </si>
  <si>
    <t>Flight4033</t>
  </si>
  <si>
    <t>Flight4034</t>
  </si>
  <si>
    <t>Flight4035</t>
  </si>
  <si>
    <t>Flight4036</t>
  </si>
  <si>
    <t>Flight4037</t>
  </si>
  <si>
    <t>Flight4038</t>
  </si>
  <si>
    <t>Flight4039</t>
  </si>
  <si>
    <t>Flight4040</t>
  </si>
  <si>
    <t>Flight4041</t>
  </si>
  <si>
    <t>Flight4042</t>
  </si>
  <si>
    <t>Flight4043</t>
  </si>
  <si>
    <t>Flight4044</t>
  </si>
  <si>
    <t>Flight4045</t>
  </si>
  <si>
    <t>Flight4046</t>
  </si>
  <si>
    <t>Flight4047</t>
  </si>
  <si>
    <t>Flight4048</t>
  </si>
  <si>
    <t>Flight4049</t>
  </si>
  <si>
    <t>Flight4050</t>
  </si>
  <si>
    <t>Flight4051</t>
  </si>
  <si>
    <t>Flight4052</t>
  </si>
  <si>
    <t>Flight4053</t>
  </si>
  <si>
    <t>Flight4054</t>
  </si>
  <si>
    <t>Flight4055</t>
  </si>
  <si>
    <t>Flight4056</t>
  </si>
  <si>
    <t>Flight4057</t>
  </si>
  <si>
    <t>Flight4058</t>
  </si>
  <si>
    <t>Flight4059</t>
  </si>
  <si>
    <t>Flight4060</t>
  </si>
  <si>
    <t>Flight4061</t>
  </si>
  <si>
    <t>Flight4062</t>
  </si>
  <si>
    <t>Flight4063</t>
  </si>
  <si>
    <t>Flight4064</t>
  </si>
  <si>
    <t>Flight4065</t>
  </si>
  <si>
    <t>Flight4066</t>
  </si>
  <si>
    <t>Flight4067</t>
  </si>
  <si>
    <t>Flight4068</t>
  </si>
  <si>
    <t>Flight4069</t>
  </si>
  <si>
    <t>Flight4070</t>
  </si>
  <si>
    <t>Flight4071</t>
  </si>
  <si>
    <t>Flight4072</t>
  </si>
  <si>
    <t>Flight4073</t>
  </si>
  <si>
    <t>Flight4074</t>
  </si>
  <si>
    <t>Flight4075</t>
  </si>
  <si>
    <t>Flight4076</t>
  </si>
  <si>
    <t>Flight4077</t>
  </si>
  <si>
    <t>Flight4078</t>
  </si>
  <si>
    <t>Flight4079</t>
  </si>
  <si>
    <t>Flight4080</t>
  </si>
  <si>
    <t>Flight4081</t>
  </si>
  <si>
    <t>Flight4082</t>
  </si>
  <si>
    <t>Flight4083</t>
  </si>
  <si>
    <t>Flight4084</t>
  </si>
  <si>
    <t>Flight4085</t>
  </si>
  <si>
    <t>Flight4086</t>
  </si>
  <si>
    <t>Flight4087</t>
  </si>
  <si>
    <t>Flight4088</t>
  </si>
  <si>
    <t>Flight4089</t>
  </si>
  <si>
    <t>Flight4090</t>
  </si>
  <si>
    <t>Flight4091</t>
  </si>
  <si>
    <t>Flight4092</t>
  </si>
  <si>
    <t>Flight4093</t>
  </si>
  <si>
    <t>Flight4094</t>
  </si>
  <si>
    <t>Flight4095</t>
  </si>
  <si>
    <t>Flight4096</t>
  </si>
  <si>
    <t>Flight4097</t>
  </si>
  <si>
    <t>Flight4098</t>
  </si>
  <si>
    <t>Flight4099</t>
  </si>
  <si>
    <t>Flight4100</t>
  </si>
  <si>
    <t>Flight4101</t>
  </si>
  <si>
    <t>Flight4102</t>
  </si>
  <si>
    <t>Flight4103</t>
  </si>
  <si>
    <t>Flight4104</t>
  </si>
  <si>
    <t>Flight4105</t>
  </si>
  <si>
    <t>Flight4106</t>
  </si>
  <si>
    <t>Flight4107</t>
  </si>
  <si>
    <t>Flight4108</t>
  </si>
  <si>
    <t>Flight4109</t>
  </si>
  <si>
    <t>Flight4110</t>
  </si>
  <si>
    <t>Flight4111</t>
  </si>
  <si>
    <t>Flight4112</t>
  </si>
  <si>
    <t>Flight4113</t>
  </si>
  <si>
    <t>Flight4114</t>
  </si>
  <si>
    <t>Flight4115</t>
  </si>
  <si>
    <t>Flight4116</t>
  </si>
  <si>
    <t>Flight4117</t>
  </si>
  <si>
    <t>Flight4118</t>
  </si>
  <si>
    <t>Flight4119</t>
  </si>
  <si>
    <t>Flight4120</t>
  </si>
  <si>
    <t>Flight4121</t>
  </si>
  <si>
    <t>Flight4122</t>
  </si>
  <si>
    <t>Flight4123</t>
  </si>
  <si>
    <t>Flight4124</t>
  </si>
  <si>
    <t>Flight4125</t>
  </si>
  <si>
    <t>Flight4126</t>
  </si>
  <si>
    <t>Flight4127</t>
  </si>
  <si>
    <t>Flight4128</t>
  </si>
  <si>
    <t>Flight4129</t>
  </si>
  <si>
    <t>Flight4130</t>
  </si>
  <si>
    <t>Flight4131</t>
  </si>
  <si>
    <t>Flight4132</t>
  </si>
  <si>
    <t>Flight4133</t>
  </si>
  <si>
    <t>Flight4134</t>
  </si>
  <si>
    <t>Flight4135</t>
  </si>
  <si>
    <t>Flight4136</t>
  </si>
  <si>
    <t>Flight4137</t>
  </si>
  <si>
    <t>Flight4138</t>
  </si>
  <si>
    <t>Flight4139</t>
  </si>
  <si>
    <t>Flight4140</t>
  </si>
  <si>
    <t>Flight4141</t>
  </si>
  <si>
    <t>Flight4142</t>
  </si>
  <si>
    <t>Flight4143</t>
  </si>
  <si>
    <t>Flight4144</t>
  </si>
  <si>
    <t>Flight4145</t>
  </si>
  <si>
    <t>Flight4146</t>
  </si>
  <si>
    <t>Flight4147</t>
  </si>
  <si>
    <t>Flight4148</t>
  </si>
  <si>
    <t>Flight4149</t>
  </si>
  <si>
    <t>Flight4150</t>
  </si>
  <si>
    <t>Flight4151</t>
  </si>
  <si>
    <t>Flight4152</t>
  </si>
  <si>
    <t>Flight4153</t>
  </si>
  <si>
    <t>Flight4154</t>
  </si>
  <si>
    <t>Flight4155</t>
  </si>
  <si>
    <t>Flight4156</t>
  </si>
  <si>
    <t>Flight4157</t>
  </si>
  <si>
    <t>Flight4158</t>
  </si>
  <si>
    <t>Flight4159</t>
  </si>
  <si>
    <t>Flight4160</t>
  </si>
  <si>
    <t>Flight4161</t>
  </si>
  <si>
    <t>Flight4162</t>
  </si>
  <si>
    <t>Flight4163</t>
  </si>
  <si>
    <t>Flight4164</t>
  </si>
  <si>
    <t>Flight4165</t>
  </si>
  <si>
    <t>Flight4166</t>
  </si>
  <si>
    <t>Flight4167</t>
  </si>
  <si>
    <t>Flight4168</t>
  </si>
  <si>
    <t>Flight4169</t>
  </si>
  <si>
    <t>Flight4170</t>
  </si>
  <si>
    <t>Flight4171</t>
  </si>
  <si>
    <t>Flight4172</t>
  </si>
  <si>
    <t>Flight4173</t>
  </si>
  <si>
    <t>Flight4174</t>
  </si>
  <si>
    <t>Flight4175</t>
  </si>
  <si>
    <t>Flight4176</t>
  </si>
  <si>
    <t>Flight4177</t>
  </si>
  <si>
    <t>Flight4178</t>
  </si>
  <si>
    <t>Flight4179</t>
  </si>
  <si>
    <t>Flight4180</t>
  </si>
  <si>
    <t>Flight4181</t>
  </si>
  <si>
    <t>Flight4182</t>
  </si>
  <si>
    <t>Flight4183</t>
  </si>
  <si>
    <t>Flight4184</t>
  </si>
  <si>
    <t>Flight4185</t>
  </si>
  <si>
    <t>Flight4186</t>
  </si>
  <si>
    <t>Flight4187</t>
  </si>
  <si>
    <t>Flight4188</t>
  </si>
  <si>
    <t>Flight4189</t>
  </si>
  <si>
    <t>Flight4190</t>
  </si>
  <si>
    <t>Flight4191</t>
  </si>
  <si>
    <t>Flight4192</t>
  </si>
  <si>
    <t>Flight4193</t>
  </si>
  <si>
    <t>Flight4194</t>
  </si>
  <si>
    <t>Flight4195</t>
  </si>
  <si>
    <t>Flight4196</t>
  </si>
  <si>
    <t>Flight4197</t>
  </si>
  <si>
    <t>Flight4198</t>
  </si>
  <si>
    <t>Flight4199</t>
  </si>
  <si>
    <t>Flight4200</t>
  </si>
  <si>
    <t>Flight4201</t>
  </si>
  <si>
    <t>Flight4202</t>
  </si>
  <si>
    <t>Flight4203</t>
  </si>
  <si>
    <t>Flight4204</t>
  </si>
  <si>
    <t>Flight4205</t>
  </si>
  <si>
    <t>Flight4206</t>
  </si>
  <si>
    <t>Flight4207</t>
  </si>
  <si>
    <t>Flight4208</t>
  </si>
  <si>
    <t>Flight4209</t>
  </si>
  <si>
    <t>Flight4210</t>
  </si>
  <si>
    <t>Flight4211</t>
  </si>
  <si>
    <t>Flight4212</t>
  </si>
  <si>
    <t>Flight4213</t>
  </si>
  <si>
    <t>Flight4214</t>
  </si>
  <si>
    <t>Flight4215</t>
  </si>
  <si>
    <t>Flight4216</t>
  </si>
  <si>
    <t>Flight4217</t>
  </si>
  <si>
    <t>Flight4218</t>
  </si>
  <si>
    <t>Flight4219</t>
  </si>
  <si>
    <t>Flight4220</t>
  </si>
  <si>
    <t>Flight4221</t>
  </si>
  <si>
    <t>Flight4222</t>
  </si>
  <si>
    <t>Flight4223</t>
  </si>
  <si>
    <t>Flight4224</t>
  </si>
  <si>
    <t>Flight4225</t>
  </si>
  <si>
    <t>Flight4226</t>
  </si>
  <si>
    <t>Flight4227</t>
  </si>
  <si>
    <t>Flight4228</t>
  </si>
  <si>
    <t>Flight4229</t>
  </si>
  <si>
    <t>Flight4230</t>
  </si>
  <si>
    <t>Flight4231</t>
  </si>
  <si>
    <t>Flight4232</t>
  </si>
  <si>
    <t>Flight4233</t>
  </si>
  <si>
    <t>Flight4234</t>
  </si>
  <si>
    <t>Flight4235</t>
  </si>
  <si>
    <t>Flight4236</t>
  </si>
  <si>
    <t>Flight4237</t>
  </si>
  <si>
    <t>Flight4238</t>
  </si>
  <si>
    <t>Flight4239</t>
  </si>
  <si>
    <t>Flight4240</t>
  </si>
  <si>
    <t>Flight4241</t>
  </si>
  <si>
    <t>Flight4242</t>
  </si>
  <si>
    <t>Flight4243</t>
  </si>
  <si>
    <t>Flight4244</t>
  </si>
  <si>
    <t>Flight4245</t>
  </si>
  <si>
    <t>Flight4246</t>
  </si>
  <si>
    <t>Flight4247</t>
  </si>
  <si>
    <t>Flight4248</t>
  </si>
  <si>
    <t>Flight4249</t>
  </si>
  <si>
    <t>Flight4250</t>
  </si>
  <si>
    <t>Flight4251</t>
  </si>
  <si>
    <t>Flight4252</t>
  </si>
  <si>
    <t>Flight4253</t>
  </si>
  <si>
    <t>Flight4254</t>
  </si>
  <si>
    <t>Flight4255</t>
  </si>
  <si>
    <t>Flight4256</t>
  </si>
  <si>
    <t>Flight4257</t>
  </si>
  <si>
    <t>Flight4258</t>
  </si>
  <si>
    <t>Flight4259</t>
  </si>
  <si>
    <t>Flight4260</t>
  </si>
  <si>
    <t>Flight4261</t>
  </si>
  <si>
    <t>Flight4262</t>
  </si>
  <si>
    <t>Flight4263</t>
  </si>
  <si>
    <t>Flight4264</t>
  </si>
  <si>
    <t>Flight4265</t>
  </si>
  <si>
    <t>Flight4266</t>
  </si>
  <si>
    <t>Flight4267</t>
  </si>
  <si>
    <t>Flight4268</t>
  </si>
  <si>
    <t>Flight4269</t>
  </si>
  <si>
    <t>Flight4270</t>
  </si>
  <si>
    <t>Flight4271</t>
  </si>
  <si>
    <t>Flight4272</t>
  </si>
  <si>
    <t>Flight4273</t>
  </si>
  <si>
    <t>Flight4274</t>
  </si>
  <si>
    <t>Flight4275</t>
  </si>
  <si>
    <t>Flight4276</t>
  </si>
  <si>
    <t>Flight4277</t>
  </si>
  <si>
    <t>Flight4278</t>
  </si>
  <si>
    <t>Flight4279</t>
  </si>
  <si>
    <t>Flight4280</t>
  </si>
  <si>
    <t>Flight4281</t>
  </si>
  <si>
    <t>Flight4282</t>
  </si>
  <si>
    <t>Flight4283</t>
  </si>
  <si>
    <t>Flight4284</t>
  </si>
  <si>
    <t>Flight4285</t>
  </si>
  <si>
    <t>Flight4286</t>
  </si>
  <si>
    <t>Flight4287</t>
  </si>
  <si>
    <t>Flight4288</t>
  </si>
  <si>
    <t>Flight4289</t>
  </si>
  <si>
    <t>Flight4290</t>
  </si>
  <si>
    <t>Flight4291</t>
  </si>
  <si>
    <t>Flight4292</t>
  </si>
  <si>
    <t>Flight4293</t>
  </si>
  <si>
    <t>Flight4294</t>
  </si>
  <si>
    <t>Flight4295</t>
  </si>
  <si>
    <t>Flight4296</t>
  </si>
  <si>
    <t>Flight4297</t>
  </si>
  <si>
    <t>Flight4298</t>
  </si>
  <si>
    <t>Flight4299</t>
  </si>
  <si>
    <t>Flight4300</t>
  </si>
  <si>
    <t>Flight4301</t>
  </si>
  <si>
    <t>Flight4302</t>
  </si>
  <si>
    <t>Flight4303</t>
  </si>
  <si>
    <t>Flight4304</t>
  </si>
  <si>
    <t>Flight4305</t>
  </si>
  <si>
    <t>Flight4306</t>
  </si>
  <si>
    <t>Flight4307</t>
  </si>
  <si>
    <t>Flight4308</t>
  </si>
  <si>
    <t>Flight4309</t>
  </si>
  <si>
    <t>Flight4310</t>
  </si>
  <si>
    <t>Flight4311</t>
  </si>
  <si>
    <t>Flight4312</t>
  </si>
  <si>
    <t>Flight4313</t>
  </si>
  <si>
    <t>Flight4314</t>
  </si>
  <si>
    <t>Flight4315</t>
  </si>
  <si>
    <t>Flight4316</t>
  </si>
  <si>
    <t>Flight4317</t>
  </si>
  <si>
    <t>Flight4318</t>
  </si>
  <si>
    <t>Flight4319</t>
  </si>
  <si>
    <t>Flight4320</t>
  </si>
  <si>
    <t>Flight4321</t>
  </si>
  <si>
    <t>Flight4322</t>
  </si>
  <si>
    <t>Flight4323</t>
  </si>
  <si>
    <t>Flight4324</t>
  </si>
  <si>
    <t>Flight4325</t>
  </si>
  <si>
    <t>Flight4326</t>
  </si>
  <si>
    <t>Flight4327</t>
  </si>
  <si>
    <t>Flight4328</t>
  </si>
  <si>
    <t>Flight4329</t>
  </si>
  <si>
    <t>Flight4330</t>
  </si>
  <si>
    <t>Flight4331</t>
  </si>
  <si>
    <t>Flight4332</t>
  </si>
  <si>
    <t>Flight4333</t>
  </si>
  <si>
    <t>Flight4334</t>
  </si>
  <si>
    <t>Flight4335</t>
  </si>
  <si>
    <t>Flight4336</t>
  </si>
  <si>
    <t>Flight4337</t>
  </si>
  <si>
    <t>Flight4338</t>
  </si>
  <si>
    <t>Flight4339</t>
  </si>
  <si>
    <t>Flight4340</t>
  </si>
  <si>
    <t>Flight4341</t>
  </si>
  <si>
    <t>Flight4342</t>
  </si>
  <si>
    <t>Flight4343</t>
  </si>
  <si>
    <t>Flight4344</t>
  </si>
  <si>
    <t>Flight4345</t>
  </si>
  <si>
    <t>Flight4346</t>
  </si>
  <si>
    <t>Flight4347</t>
  </si>
  <si>
    <t>Flight4348</t>
  </si>
  <si>
    <t>Flight4349</t>
  </si>
  <si>
    <t>Flight4350</t>
  </si>
  <si>
    <t>Flight4351</t>
  </si>
  <si>
    <t>Flight4352</t>
  </si>
  <si>
    <t>Flight4353</t>
  </si>
  <si>
    <t>Flight4354</t>
  </si>
  <si>
    <t>Flight4355</t>
  </si>
  <si>
    <t>Flight4356</t>
  </si>
  <si>
    <t>Flight4357</t>
  </si>
  <si>
    <t>Flight4358</t>
  </si>
  <si>
    <t>Flight4359</t>
  </si>
  <si>
    <t>Flight4360</t>
  </si>
  <si>
    <t>Flight4361</t>
  </si>
  <si>
    <t>Flight4362</t>
  </si>
  <si>
    <t>Flight4363</t>
  </si>
  <si>
    <t>Flight4364</t>
  </si>
  <si>
    <t>Flight4365</t>
  </si>
  <si>
    <t>Flight4366</t>
  </si>
  <si>
    <t>Flight4367</t>
  </si>
  <si>
    <t>Flight4368</t>
  </si>
  <si>
    <t>Flight4369</t>
  </si>
  <si>
    <t>Flight4370</t>
  </si>
  <si>
    <t>Flight4371</t>
  </si>
  <si>
    <t>Flight4372</t>
  </si>
  <si>
    <t>Flight4373</t>
  </si>
  <si>
    <t>Flight4374</t>
  </si>
  <si>
    <t>Flight4375</t>
  </si>
  <si>
    <t>Flight4376</t>
  </si>
  <si>
    <t>Flight4377</t>
  </si>
  <si>
    <t>Flight4378</t>
  </si>
  <si>
    <t>Flight4379</t>
  </si>
  <si>
    <t>Flight4380</t>
  </si>
  <si>
    <t>Flight4381</t>
  </si>
  <si>
    <t>Flight4382</t>
  </si>
  <si>
    <t>Flight4383</t>
  </si>
  <si>
    <t>Flight4384</t>
  </si>
  <si>
    <t>Flight4385</t>
  </si>
  <si>
    <t>Flight4386</t>
  </si>
  <si>
    <t>Flight4387</t>
  </si>
  <si>
    <t>Flight4388</t>
  </si>
  <si>
    <t>Flight4389</t>
  </si>
  <si>
    <t>Flight4390</t>
  </si>
  <si>
    <t>Flight4391</t>
  </si>
  <si>
    <t>Flight4392</t>
  </si>
  <si>
    <t>Flight4393</t>
  </si>
  <si>
    <t>Flight4394</t>
  </si>
  <si>
    <t>Flight4395</t>
  </si>
  <si>
    <t>Flight4396</t>
  </si>
  <si>
    <t>Flight4397</t>
  </si>
  <si>
    <t>Flight4398</t>
  </si>
  <si>
    <t>Flight4399</t>
  </si>
  <si>
    <t>Flight4400</t>
  </si>
  <si>
    <t>Flight4401</t>
  </si>
  <si>
    <t>Flight4402</t>
  </si>
  <si>
    <t>Flight4403</t>
  </si>
  <si>
    <t>Flight4404</t>
  </si>
  <si>
    <t>Flight4405</t>
  </si>
  <si>
    <t>Flight4406</t>
  </si>
  <si>
    <t>Flight4407</t>
  </si>
  <si>
    <t>Flight4408</t>
  </si>
  <si>
    <t>Flight4409</t>
  </si>
  <si>
    <t>Flight4410</t>
  </si>
  <si>
    <t>Flight4411</t>
  </si>
  <si>
    <t>Flight4412</t>
  </si>
  <si>
    <t>Flight4413</t>
  </si>
  <si>
    <t>Flight4414</t>
  </si>
  <si>
    <t>Flight4415</t>
  </si>
  <si>
    <t>Flight4416</t>
  </si>
  <si>
    <t>Flight4417</t>
  </si>
  <si>
    <t>Flight4418</t>
  </si>
  <si>
    <t>Flight4419</t>
  </si>
  <si>
    <t>Flight4420</t>
  </si>
  <si>
    <t>Flight4421</t>
  </si>
  <si>
    <t>Flight4422</t>
  </si>
  <si>
    <t>Flight4423</t>
  </si>
  <si>
    <t>Flight4424</t>
  </si>
  <si>
    <t>Flight4425</t>
  </si>
  <si>
    <t>Flight4426</t>
  </si>
  <si>
    <t>Flight4427</t>
  </si>
  <si>
    <t>Flight4428</t>
  </si>
  <si>
    <t>Flight4429</t>
  </si>
  <si>
    <t>Flight4430</t>
  </si>
  <si>
    <t>Flight4431</t>
  </si>
  <si>
    <t>Flight4432</t>
  </si>
  <si>
    <t>Flight4433</t>
  </si>
  <si>
    <t>Flight4434</t>
  </si>
  <si>
    <t>Flight4435</t>
  </si>
  <si>
    <t>Flight4436</t>
  </si>
  <si>
    <t>Flight4437</t>
  </si>
  <si>
    <t>Flight4438</t>
  </si>
  <si>
    <t>Flight4439</t>
  </si>
  <si>
    <t>Flight4440</t>
  </si>
  <si>
    <t>Flight4441</t>
  </si>
  <si>
    <t>Flight4442</t>
  </si>
  <si>
    <t>Flight4443</t>
  </si>
  <si>
    <t>Flight4444</t>
  </si>
  <si>
    <t>Flight4445</t>
  </si>
  <si>
    <t>Flight4446</t>
  </si>
  <si>
    <t>Flight4447</t>
  </si>
  <si>
    <t>Flight4448</t>
  </si>
  <si>
    <t>Flight4449</t>
  </si>
  <si>
    <t>Flight4450</t>
  </si>
  <si>
    <t>Flight4451</t>
  </si>
  <si>
    <t>Flight4452</t>
  </si>
  <si>
    <t>Flight4453</t>
  </si>
  <si>
    <t>Flight4454</t>
  </si>
  <si>
    <t>Flight4455</t>
  </si>
  <si>
    <t>Flight4456</t>
  </si>
  <si>
    <t>Flight4457</t>
  </si>
  <si>
    <t>Flight4458</t>
  </si>
  <si>
    <t>Flight4459</t>
  </si>
  <si>
    <t>Flight4460</t>
  </si>
  <si>
    <t>Flight4461</t>
  </si>
  <si>
    <t>Flight4462</t>
  </si>
  <si>
    <t>Flight4463</t>
  </si>
  <si>
    <t>Flight4464</t>
  </si>
  <si>
    <t>Flight4465</t>
  </si>
  <si>
    <t>Flight4466</t>
  </si>
  <si>
    <t>Flight4467</t>
  </si>
  <si>
    <t>Flight4468</t>
  </si>
  <si>
    <t>Flight4469</t>
  </si>
  <si>
    <t>Flight4470</t>
  </si>
  <si>
    <t>Flight4471</t>
  </si>
  <si>
    <t>Flight4472</t>
  </si>
  <si>
    <t>Flight4473</t>
  </si>
  <si>
    <t>Flight4474</t>
  </si>
  <si>
    <t>Flight4475</t>
  </si>
  <si>
    <t>Flight4476</t>
  </si>
  <si>
    <t>Flight4477</t>
  </si>
  <si>
    <t>Flight4478</t>
  </si>
  <si>
    <t>Flight4479</t>
  </si>
  <si>
    <t>Flight4480</t>
  </si>
  <si>
    <t>Flight4481</t>
  </si>
  <si>
    <t>Flight4482</t>
  </si>
  <si>
    <t>Flight4483</t>
  </si>
  <si>
    <t>Flight4484</t>
  </si>
  <si>
    <t>Flight4485</t>
  </si>
  <si>
    <t>Flight4486</t>
  </si>
  <si>
    <t>Flight4487</t>
  </si>
  <si>
    <t>Flight4488</t>
  </si>
  <si>
    <t>Flight4489</t>
  </si>
  <si>
    <t>Flight4490</t>
  </si>
  <si>
    <t>Flight4491</t>
  </si>
  <si>
    <t>Flight4492</t>
  </si>
  <si>
    <t>Flight4493</t>
  </si>
  <si>
    <t>Flight4494</t>
  </si>
  <si>
    <t>Flight4495</t>
  </si>
  <si>
    <t>Flight4496</t>
  </si>
  <si>
    <t>Flight4497</t>
  </si>
  <si>
    <t>Flight4498</t>
  </si>
  <si>
    <t>Flight4499</t>
  </si>
  <si>
    <t>Flight4500</t>
  </si>
  <si>
    <t>Flight4501</t>
  </si>
  <si>
    <t>Flight4502</t>
  </si>
  <si>
    <t>Flight4503</t>
  </si>
  <si>
    <t>Flight4504</t>
  </si>
  <si>
    <t>Flight4505</t>
  </si>
  <si>
    <t>Flight4506</t>
  </si>
  <si>
    <t>Flight4507</t>
  </si>
  <si>
    <t>Flight4508</t>
  </si>
  <si>
    <t>Flight4509</t>
  </si>
  <si>
    <t>Flight4510</t>
  </si>
  <si>
    <t>Flight4511</t>
  </si>
  <si>
    <t>Flight4512</t>
  </si>
  <si>
    <t>Flight4513</t>
  </si>
  <si>
    <t>Flight4514</t>
  </si>
  <si>
    <t>Flight4515</t>
  </si>
  <si>
    <t>Flight4516</t>
  </si>
  <si>
    <t>Flight4517</t>
  </si>
  <si>
    <t>Flight4518</t>
  </si>
  <si>
    <t>Flight4519</t>
  </si>
  <si>
    <t>Flight4520</t>
  </si>
  <si>
    <t>Flight4521</t>
  </si>
  <si>
    <t>Flight4522</t>
  </si>
  <si>
    <t>Flight4523</t>
  </si>
  <si>
    <t>Flight4524</t>
  </si>
  <si>
    <t>Flight4525</t>
  </si>
  <si>
    <t>Flight4526</t>
  </si>
  <si>
    <t>Flight4527</t>
  </si>
  <si>
    <t>Flight4528</t>
  </si>
  <si>
    <t>Flight4529</t>
  </si>
  <si>
    <t>Flight4530</t>
  </si>
  <si>
    <t>Flight4531</t>
  </si>
  <si>
    <t>Flight4532</t>
  </si>
  <si>
    <t>Flight4533</t>
  </si>
  <si>
    <t>Flight4534</t>
  </si>
  <si>
    <t>Flight4535</t>
  </si>
  <si>
    <t>Flight4536</t>
  </si>
  <si>
    <t>Flight4537</t>
  </si>
  <si>
    <t>Flight4538</t>
  </si>
  <si>
    <t>Flight4539</t>
  </si>
  <si>
    <t>Flight4540</t>
  </si>
  <si>
    <t>Flight4541</t>
  </si>
  <si>
    <t>Flight4542</t>
  </si>
  <si>
    <t>Flight4543</t>
  </si>
  <si>
    <t>Flight4544</t>
  </si>
  <si>
    <t>Flight4545</t>
  </si>
  <si>
    <t>Flight4546</t>
  </si>
  <si>
    <t>Flight4547</t>
  </si>
  <si>
    <t>Flight4548</t>
  </si>
  <si>
    <t>Flight4549</t>
  </si>
  <si>
    <t>Flight4550</t>
  </si>
  <si>
    <t>Flight4551</t>
  </si>
  <si>
    <t>Flight4552</t>
  </si>
  <si>
    <t>Flight4553</t>
  </si>
  <si>
    <t>Flight4554</t>
  </si>
  <si>
    <t>Flight4555</t>
  </si>
  <si>
    <t>Flight4556</t>
  </si>
  <si>
    <t>Flight4557</t>
  </si>
  <si>
    <t>Flight4558</t>
  </si>
  <si>
    <t>Flight4559</t>
  </si>
  <si>
    <t>Flight4560</t>
  </si>
  <si>
    <t>Flight4561</t>
  </si>
  <si>
    <t>Flight4562</t>
  </si>
  <si>
    <t>Flight4563</t>
  </si>
  <si>
    <t>Flight4564</t>
  </si>
  <si>
    <t>Flight4565</t>
  </si>
  <si>
    <t>Flight4566</t>
  </si>
  <si>
    <t>Flight4567</t>
  </si>
  <si>
    <t>Flight4568</t>
  </si>
  <si>
    <t>Flight4569</t>
  </si>
  <si>
    <t>Flight4570</t>
  </si>
  <si>
    <t>Flight4571</t>
  </si>
  <si>
    <t>Flight4572</t>
  </si>
  <si>
    <t>Flight4573</t>
  </si>
  <si>
    <t>Flight4574</t>
  </si>
  <si>
    <t>Flight4575</t>
  </si>
  <si>
    <t>Flight4576</t>
  </si>
  <si>
    <t>Flight4577</t>
  </si>
  <si>
    <t>Flight4578</t>
  </si>
  <si>
    <t>Flight4579</t>
  </si>
  <si>
    <t>Flight4580</t>
  </si>
  <si>
    <t>Flight4581</t>
  </si>
  <si>
    <t>Flight4582</t>
  </si>
  <si>
    <t>Flight4583</t>
  </si>
  <si>
    <t>Flight4584</t>
  </si>
  <si>
    <t>Flight4585</t>
  </si>
  <si>
    <t>Flight4586</t>
  </si>
  <si>
    <t>Flight4587</t>
  </si>
  <si>
    <t>Flight4588</t>
  </si>
  <si>
    <t>Flight4589</t>
  </si>
  <si>
    <t>Flight4590</t>
  </si>
  <si>
    <t>Flight4591</t>
  </si>
  <si>
    <t>Flight4592</t>
  </si>
  <si>
    <t>Flight4593</t>
  </si>
  <si>
    <t>Flight4594</t>
  </si>
  <si>
    <t>Flight4595</t>
  </si>
  <si>
    <t>Flight4596</t>
  </si>
  <si>
    <t>Flight4597</t>
  </si>
  <si>
    <t>Flight4598</t>
  </si>
  <si>
    <t>Flight4599</t>
  </si>
  <si>
    <t>Flight4600</t>
  </si>
  <si>
    <t>Flight4601</t>
  </si>
  <si>
    <t>Flight4602</t>
  </si>
  <si>
    <t>Flight4603</t>
  </si>
  <si>
    <t>Flight4604</t>
  </si>
  <si>
    <t>Flight4605</t>
  </si>
  <si>
    <t>Flight4606</t>
  </si>
  <si>
    <t>Flight4607</t>
  </si>
  <si>
    <t>Flight4608</t>
  </si>
  <si>
    <t>Flight4609</t>
  </si>
  <si>
    <t>Flight4610</t>
  </si>
  <si>
    <t>Flight4611</t>
  </si>
  <si>
    <t>Flight4612</t>
  </si>
  <si>
    <t>Flight4613</t>
  </si>
  <si>
    <t>Flight4614</t>
  </si>
  <si>
    <t>Flight4615</t>
  </si>
  <si>
    <t>Flight4616</t>
  </si>
  <si>
    <t>Flight4617</t>
  </si>
  <si>
    <t>Flight4618</t>
  </si>
  <si>
    <t>Flight4619</t>
  </si>
  <si>
    <t>Flight4620</t>
  </si>
  <si>
    <t>Flight4621</t>
  </si>
  <si>
    <t>Flight4622</t>
  </si>
  <si>
    <t>Flight4623</t>
  </si>
  <si>
    <t>Flight4624</t>
  </si>
  <si>
    <t>Flight4625</t>
  </si>
  <si>
    <t>Flight4626</t>
  </si>
  <si>
    <t>Flight4627</t>
  </si>
  <si>
    <t>Flight4628</t>
  </si>
  <si>
    <t>Flight4629</t>
  </si>
  <si>
    <t>Flight4630</t>
  </si>
  <si>
    <t>Flight4631</t>
  </si>
  <si>
    <t>Flight4632</t>
  </si>
  <si>
    <t>Flight4633</t>
  </si>
  <si>
    <t>Flight4634</t>
  </si>
  <si>
    <t>Flight4635</t>
  </si>
  <si>
    <t>Flight4636</t>
  </si>
  <si>
    <t>Flight4637</t>
  </si>
  <si>
    <t>Flight4638</t>
  </si>
  <si>
    <t>Flight4639</t>
  </si>
  <si>
    <t>Flight4640</t>
  </si>
  <si>
    <t>Flight4641</t>
  </si>
  <si>
    <t>Flight4642</t>
  </si>
  <si>
    <t>Flight4643</t>
  </si>
  <si>
    <t>Flight4644</t>
  </si>
  <si>
    <t>Flight4645</t>
  </si>
  <si>
    <t>Flight4646</t>
  </si>
  <si>
    <t>Flight4647</t>
  </si>
  <si>
    <t>Flight4648</t>
  </si>
  <si>
    <t>Flight4649</t>
  </si>
  <si>
    <t>Flight4650</t>
  </si>
  <si>
    <t>Flight4651</t>
  </si>
  <si>
    <t>Flight4652</t>
  </si>
  <si>
    <t>Flight4653</t>
  </si>
  <si>
    <t>Flight4654</t>
  </si>
  <si>
    <t>Flight4655</t>
  </si>
  <si>
    <t>Flight4656</t>
  </si>
  <si>
    <t>Flight4657</t>
  </si>
  <si>
    <t>Flight4658</t>
  </si>
  <si>
    <t>Flight4659</t>
  </si>
  <si>
    <t>Flight4660</t>
  </si>
  <si>
    <t>Flight4661</t>
  </si>
  <si>
    <t>Flight4662</t>
  </si>
  <si>
    <t>Flight4663</t>
  </si>
  <si>
    <t>Flight4664</t>
  </si>
  <si>
    <t>Flight4665</t>
  </si>
  <si>
    <t>Flight4666</t>
  </si>
  <si>
    <t>Flight4667</t>
  </si>
  <si>
    <t>Flight4668</t>
  </si>
  <si>
    <t>Flight4669</t>
  </si>
  <si>
    <t>Flight4670</t>
  </si>
  <si>
    <t>Flight4671</t>
  </si>
  <si>
    <t>Flight4672</t>
  </si>
  <si>
    <t>Flight4673</t>
  </si>
  <si>
    <t>Flight4674</t>
  </si>
  <si>
    <t>Flight4675</t>
  </si>
  <si>
    <t>Flight4676</t>
  </si>
  <si>
    <t>Flight4677</t>
  </si>
  <si>
    <t>Flight4678</t>
  </si>
  <si>
    <t>Flight4679</t>
  </si>
  <si>
    <t>Flight4680</t>
  </si>
  <si>
    <t>Flight4681</t>
  </si>
  <si>
    <t>Flight4682</t>
  </si>
  <si>
    <t>Flight4683</t>
  </si>
  <si>
    <t>Flight4684</t>
  </si>
  <si>
    <t>Flight4685</t>
  </si>
  <si>
    <t>Flight4686</t>
  </si>
  <si>
    <t>Flight4687</t>
  </si>
  <si>
    <t>Flight4688</t>
  </si>
  <si>
    <t>Flight4689</t>
  </si>
  <si>
    <t>Flight4690</t>
  </si>
  <si>
    <t>Flight4691</t>
  </si>
  <si>
    <t>Flight4692</t>
  </si>
  <si>
    <t>Flight4693</t>
  </si>
  <si>
    <t>Flight4694</t>
  </si>
  <si>
    <t>Flight4695</t>
  </si>
  <si>
    <t>Flight4696</t>
  </si>
  <si>
    <t>Flight4697</t>
  </si>
  <si>
    <t>Flight4698</t>
  </si>
  <si>
    <t>Flight4699</t>
  </si>
  <si>
    <t>Flight4700</t>
  </si>
  <si>
    <t>Flight4701</t>
  </si>
  <si>
    <t>Flight4702</t>
  </si>
  <si>
    <t>Flight4703</t>
  </si>
  <si>
    <t>Flight4704</t>
  </si>
  <si>
    <t>Flight4705</t>
  </si>
  <si>
    <t>Flight4706</t>
  </si>
  <si>
    <t>Flight4707</t>
  </si>
  <si>
    <t>Flight4708</t>
  </si>
  <si>
    <t>Flight4709</t>
  </si>
  <si>
    <t>Flight4710</t>
  </si>
  <si>
    <t>Flight4711</t>
  </si>
  <si>
    <t>Flight4712</t>
  </si>
  <si>
    <t>Flight4713</t>
  </si>
  <si>
    <t>Flight4714</t>
  </si>
  <si>
    <t>Flight4715</t>
  </si>
  <si>
    <t>Flight4716</t>
  </si>
  <si>
    <t>Flight4717</t>
  </si>
  <si>
    <t>Flight4718</t>
  </si>
  <si>
    <t>Flight4719</t>
  </si>
  <si>
    <t>Flight4720</t>
  </si>
  <si>
    <t>Flight4721</t>
  </si>
  <si>
    <t>Flight4722</t>
  </si>
  <si>
    <t>Flight4723</t>
  </si>
  <si>
    <t>Flight4724</t>
  </si>
  <si>
    <t>Flight4725</t>
  </si>
  <si>
    <t>Flight4726</t>
  </si>
  <si>
    <t>Flight4727</t>
  </si>
  <si>
    <t>Flight4728</t>
  </si>
  <si>
    <t>Flight4729</t>
  </si>
  <si>
    <t>Flight4730</t>
  </si>
  <si>
    <t>Flight4731</t>
  </si>
  <si>
    <t>Flight4732</t>
  </si>
  <si>
    <t>Flight4733</t>
  </si>
  <si>
    <t>Flight4734</t>
  </si>
  <si>
    <t>Flight4735</t>
  </si>
  <si>
    <t>Flight4736</t>
  </si>
  <si>
    <t>Flight4737</t>
  </si>
  <si>
    <t>Flight4738</t>
  </si>
  <si>
    <t>Flight4739</t>
  </si>
  <si>
    <t>Flight4740</t>
  </si>
  <si>
    <t>Flight4741</t>
  </si>
  <si>
    <t>Flight4742</t>
  </si>
  <si>
    <t>Flight4743</t>
  </si>
  <si>
    <t>Flight4744</t>
  </si>
  <si>
    <t>Flight4745</t>
  </si>
  <si>
    <t>Flight4746</t>
  </si>
  <si>
    <t>Flight4747</t>
  </si>
  <si>
    <t>Flight4748</t>
  </si>
  <si>
    <t>Flight4749</t>
  </si>
  <si>
    <t>Flight4750</t>
  </si>
  <si>
    <t>Flight4751</t>
  </si>
  <si>
    <t>Flight4752</t>
  </si>
  <si>
    <t>Flight4753</t>
  </si>
  <si>
    <t>Flight4754</t>
  </si>
  <si>
    <t>Flight4755</t>
  </si>
  <si>
    <t>Flight4756</t>
  </si>
  <si>
    <t>Flight4757</t>
  </si>
  <si>
    <t>Flight4758</t>
  </si>
  <si>
    <t>Flight4759</t>
  </si>
  <si>
    <t>Flight4760</t>
  </si>
  <si>
    <t>Flight4761</t>
  </si>
  <si>
    <t>Flight4762</t>
  </si>
  <si>
    <t>Flight4763</t>
  </si>
  <si>
    <t>Flight4764</t>
  </si>
  <si>
    <t>Flight4765</t>
  </si>
  <si>
    <t>Flight4766</t>
  </si>
  <si>
    <t>Flight4767</t>
  </si>
  <si>
    <t>Flight4768</t>
  </si>
  <si>
    <t>Flight4769</t>
  </si>
  <si>
    <t>Flight4770</t>
  </si>
  <si>
    <t>Flight4771</t>
  </si>
  <si>
    <t>Flight4772</t>
  </si>
  <si>
    <t>Flight4773</t>
  </si>
  <si>
    <t>Flight4774</t>
  </si>
  <si>
    <t>Flight4775</t>
  </si>
  <si>
    <t>Flight4776</t>
  </si>
  <si>
    <t>Flight4777</t>
  </si>
  <si>
    <t>Flight4778</t>
  </si>
  <si>
    <t>Flight4779</t>
  </si>
  <si>
    <t>Flight4780</t>
  </si>
  <si>
    <t>Flight4781</t>
  </si>
  <si>
    <t>Flight4782</t>
  </si>
  <si>
    <t>Flight4783</t>
  </si>
  <si>
    <t>Flight4784</t>
  </si>
  <si>
    <t>Flight4785</t>
  </si>
  <si>
    <t>Flight4786</t>
  </si>
  <si>
    <t>Flight4787</t>
  </si>
  <si>
    <t>Flight4788</t>
  </si>
  <si>
    <t>Flight4789</t>
  </si>
  <si>
    <t>Flight4790</t>
  </si>
  <si>
    <t>Flight4791</t>
  </si>
  <si>
    <t>Flight4792</t>
  </si>
  <si>
    <t>Flight4793</t>
  </si>
  <si>
    <t>Flight4794</t>
  </si>
  <si>
    <t>Flight4795</t>
  </si>
  <si>
    <t>Flight4796</t>
  </si>
  <si>
    <t>Flight4797</t>
  </si>
  <si>
    <t>Flight4798</t>
  </si>
  <si>
    <t>Flight4799</t>
  </si>
  <si>
    <t>Flight4800</t>
  </si>
  <si>
    <t>Flight4801</t>
  </si>
  <si>
    <t>Flight4802</t>
  </si>
  <si>
    <t>Flight4803</t>
  </si>
  <si>
    <t>Flight4804</t>
  </si>
  <si>
    <t>Flight4805</t>
  </si>
  <si>
    <t>Flight4806</t>
  </si>
  <si>
    <t>Flight4807</t>
  </si>
  <si>
    <t>Flight4808</t>
  </si>
  <si>
    <t>Flight4809</t>
  </si>
  <si>
    <t>Flight4810</t>
  </si>
  <si>
    <t>Flight4811</t>
  </si>
  <si>
    <t>Flight4812</t>
  </si>
  <si>
    <t>Flight4813</t>
  </si>
  <si>
    <t>Flight4814</t>
  </si>
  <si>
    <t>Flight4815</t>
  </si>
  <si>
    <t>Flight4816</t>
  </si>
  <si>
    <t>Flight4817</t>
  </si>
  <si>
    <t>Flight4818</t>
  </si>
  <si>
    <t>Flight4819</t>
  </si>
  <si>
    <t>Flight4820</t>
  </si>
  <si>
    <t>Flight4821</t>
  </si>
  <si>
    <t>Flight4822</t>
  </si>
  <si>
    <t>Flight4823</t>
  </si>
  <si>
    <t>Flight4824</t>
  </si>
  <si>
    <t>Flight4825</t>
  </si>
  <si>
    <t>Flight4826</t>
  </si>
  <si>
    <t>Flight4827</t>
  </si>
  <si>
    <t>Flight4828</t>
  </si>
  <si>
    <t>Flight4829</t>
  </si>
  <si>
    <t>Flight4830</t>
  </si>
  <si>
    <t>Flight4831</t>
  </si>
  <si>
    <t>Flight4832</t>
  </si>
  <si>
    <t>Flight4833</t>
  </si>
  <si>
    <t>Flight4834</t>
  </si>
  <si>
    <t>Flight4835</t>
  </si>
  <si>
    <t>Flight4836</t>
  </si>
  <si>
    <t>Flight4837</t>
  </si>
  <si>
    <t>Flight4838</t>
  </si>
  <si>
    <t>Flight4839</t>
  </si>
  <si>
    <t>Flight4840</t>
  </si>
  <si>
    <t>Flight4841</t>
  </si>
  <si>
    <t>Flight4842</t>
  </si>
  <si>
    <t>Flight4843</t>
  </si>
  <si>
    <t>Flight4844</t>
  </si>
  <si>
    <t>Flight4845</t>
  </si>
  <si>
    <t>Flight4846</t>
  </si>
  <si>
    <t>Flight4847</t>
  </si>
  <si>
    <t>Flight4848</t>
  </si>
  <si>
    <t>Flight4849</t>
  </si>
  <si>
    <t>Flight4850</t>
  </si>
  <si>
    <t>Flight4851</t>
  </si>
  <si>
    <t>Flight4852</t>
  </si>
  <si>
    <t>Flight4853</t>
  </si>
  <si>
    <t>Flight4854</t>
  </si>
  <si>
    <t>Flight4855</t>
  </si>
  <si>
    <t>Flight4856</t>
  </si>
  <si>
    <t>Flight4857</t>
  </si>
  <si>
    <t>Flight4858</t>
  </si>
  <si>
    <t>Flight4859</t>
  </si>
  <si>
    <t>Flight4860</t>
  </si>
  <si>
    <t>Flight4861</t>
  </si>
  <si>
    <t>Flight4862</t>
  </si>
  <si>
    <t>Flight4863</t>
  </si>
  <si>
    <t>Flight4864</t>
  </si>
  <si>
    <t>Flight4865</t>
  </si>
  <si>
    <t>Flight4866</t>
  </si>
  <si>
    <t>Flight4867</t>
  </si>
  <si>
    <t>Flight4868</t>
  </si>
  <si>
    <t>Flight4869</t>
  </si>
  <si>
    <t>Flight4870</t>
  </si>
  <si>
    <t>Flight4871</t>
  </si>
  <si>
    <t>Flight4872</t>
  </si>
  <si>
    <t>Flight4873</t>
  </si>
  <si>
    <t>Flight4874</t>
  </si>
  <si>
    <t>Flight4875</t>
  </si>
  <si>
    <t>Flight4876</t>
  </si>
  <si>
    <t>Flight4877</t>
  </si>
  <si>
    <t>Flight4878</t>
  </si>
  <si>
    <t>Flight4879</t>
  </si>
  <si>
    <t>Flight4880</t>
  </si>
  <si>
    <t>Flight4881</t>
  </si>
  <si>
    <t>Flight4882</t>
  </si>
  <si>
    <t>Flight4883</t>
  </si>
  <si>
    <t>Flight4884</t>
  </si>
  <si>
    <t>Flight4885</t>
  </si>
  <si>
    <t>Flight4886</t>
  </si>
  <si>
    <t>Flight4887</t>
  </si>
  <si>
    <t>Flight4888</t>
  </si>
  <si>
    <t>Flight4889</t>
  </si>
  <si>
    <t>Flight4890</t>
  </si>
  <si>
    <t>Flight4891</t>
  </si>
  <si>
    <t>Flight4892</t>
  </si>
  <si>
    <t>Flight4893</t>
  </si>
  <si>
    <t>Flight4894</t>
  </si>
  <si>
    <t>Flight4895</t>
  </si>
  <si>
    <t>Flight4896</t>
  </si>
  <si>
    <t>Flight4897</t>
  </si>
  <si>
    <t>Flight4898</t>
  </si>
  <si>
    <t>Flight4899</t>
  </si>
  <si>
    <t>Flight4900</t>
  </si>
  <si>
    <t>Flight4901</t>
  </si>
  <si>
    <t>Flight4902</t>
  </si>
  <si>
    <t>Flight4903</t>
  </si>
  <si>
    <t>Flight4904</t>
  </si>
  <si>
    <t>Flight4905</t>
  </si>
  <si>
    <t>Flight4906</t>
  </si>
  <si>
    <t>Flight4907</t>
  </si>
  <si>
    <t>Flight4908</t>
  </si>
  <si>
    <t>Flight4909</t>
  </si>
  <si>
    <t>Flight4910</t>
  </si>
  <si>
    <t>Flight4911</t>
  </si>
  <si>
    <t>Flight4912</t>
  </si>
  <si>
    <t>Flight4913</t>
  </si>
  <si>
    <t>Flight4914</t>
  </si>
  <si>
    <t>Flight4915</t>
  </si>
  <si>
    <t>Flight4916</t>
  </si>
  <si>
    <t>Flight4917</t>
  </si>
  <si>
    <t>Flight4918</t>
  </si>
  <si>
    <t>Flight4919</t>
  </si>
  <si>
    <t>Flight4920</t>
  </si>
  <si>
    <t>Flight4921</t>
  </si>
  <si>
    <t>Flight4922</t>
  </si>
  <si>
    <t>Flight4923</t>
  </si>
  <si>
    <t>Flight4924</t>
  </si>
  <si>
    <t>Flight4925</t>
  </si>
  <si>
    <t>Flight4926</t>
  </si>
  <si>
    <t>Flight4927</t>
  </si>
  <si>
    <t>Flight4928</t>
  </si>
  <si>
    <t>Flight4929</t>
  </si>
  <si>
    <t>Flight4930</t>
  </si>
  <si>
    <t>Flight4931</t>
  </si>
  <si>
    <t>Flight4932</t>
  </si>
  <si>
    <t>Flight4933</t>
  </si>
  <si>
    <t>Flight4934</t>
  </si>
  <si>
    <t>Flight4935</t>
  </si>
  <si>
    <t>Flight4936</t>
  </si>
  <si>
    <t>Flight4937</t>
  </si>
  <si>
    <t>Flight4938</t>
  </si>
  <si>
    <t>Flight4939</t>
  </si>
  <si>
    <t>Flight4940</t>
  </si>
  <si>
    <t>Flight4941</t>
  </si>
  <si>
    <t>Flight4942</t>
  </si>
  <si>
    <t>Flight4943</t>
  </si>
  <si>
    <t>Flight4944</t>
  </si>
  <si>
    <t>Flight4945</t>
  </si>
  <si>
    <t>Flight4946</t>
  </si>
  <si>
    <t>Flight4947</t>
  </si>
  <si>
    <t>Flight4948</t>
  </si>
  <si>
    <t>Flight4949</t>
  </si>
  <si>
    <t>Flight4950</t>
  </si>
  <si>
    <t>Flight4951</t>
  </si>
  <si>
    <t>Flight4952</t>
  </si>
  <si>
    <t>Flight4953</t>
  </si>
  <si>
    <t>Flight4954</t>
  </si>
  <si>
    <t>Flight4955</t>
  </si>
  <si>
    <t>Flight4956</t>
  </si>
  <si>
    <t>Flight4957</t>
  </si>
  <si>
    <t>Flight4958</t>
  </si>
  <si>
    <t>Flight4959</t>
  </si>
  <si>
    <t>Flight4960</t>
  </si>
  <si>
    <t>Flight4961</t>
  </si>
  <si>
    <t>Flight4962</t>
  </si>
  <si>
    <t>Flight4963</t>
  </si>
  <si>
    <t>Flight4964</t>
  </si>
  <si>
    <t>Flight4965</t>
  </si>
  <si>
    <t>Flight4966</t>
  </si>
  <si>
    <t>Flight4967</t>
  </si>
  <si>
    <t>Flight4968</t>
  </si>
  <si>
    <t>Flight4969</t>
  </si>
  <si>
    <t>Flight4970</t>
  </si>
  <si>
    <t>Flight4971</t>
  </si>
  <si>
    <t>Flight4972</t>
  </si>
  <si>
    <t>Flight4973</t>
  </si>
  <si>
    <t>Flight4974</t>
  </si>
  <si>
    <t>Flight4975</t>
  </si>
  <si>
    <t>Flight4976</t>
  </si>
  <si>
    <t>Flight4977</t>
  </si>
  <si>
    <t>Flight4978</t>
  </si>
  <si>
    <t>Flight4979</t>
  </si>
  <si>
    <t>Flight4980</t>
  </si>
  <si>
    <t>Flight4981</t>
  </si>
  <si>
    <t>Flight4982</t>
  </si>
  <si>
    <t>Flight4983</t>
  </si>
  <si>
    <t>Flight4984</t>
  </si>
  <si>
    <t>Flight4985</t>
  </si>
  <si>
    <t>Flight4986</t>
  </si>
  <si>
    <t>Flight4987</t>
  </si>
  <si>
    <t>Flight4988</t>
  </si>
  <si>
    <t>Flight4989</t>
  </si>
  <si>
    <t>Flight4990</t>
  </si>
  <si>
    <t>Flight4991</t>
  </si>
  <si>
    <t>Flight4992</t>
  </si>
  <si>
    <t>Flight4993</t>
  </si>
  <si>
    <t>Flight4994</t>
  </si>
  <si>
    <t>Flight4995</t>
  </si>
  <si>
    <t>Flight4996</t>
  </si>
  <si>
    <t>Flight4997</t>
  </si>
  <si>
    <t>Flight4998</t>
  </si>
  <si>
    <t>Flight4999</t>
  </si>
  <si>
    <t>Flight5000</t>
  </si>
  <si>
    <t>Flight5001</t>
  </si>
  <si>
    <t>Flight5002</t>
  </si>
  <si>
    <t>Flight5003</t>
  </si>
  <si>
    <t>Flight5004</t>
  </si>
  <si>
    <t>Flight5005</t>
  </si>
  <si>
    <t>Flight5006</t>
  </si>
  <si>
    <t>Flight5007</t>
  </si>
  <si>
    <t>Flight5008</t>
  </si>
  <si>
    <t>Flight5009</t>
  </si>
  <si>
    <t>Flight5010</t>
  </si>
  <si>
    <t>Flight5011</t>
  </si>
  <si>
    <t>Flight5012</t>
  </si>
  <si>
    <t>Flight5013</t>
  </si>
  <si>
    <t>Flight5014</t>
  </si>
  <si>
    <t>Flight5015</t>
  </si>
  <si>
    <t>Flight5016</t>
  </si>
  <si>
    <t>Flight5017</t>
  </si>
  <si>
    <t>Flight5018</t>
  </si>
  <si>
    <t>Flight5019</t>
  </si>
  <si>
    <t>Flight5020</t>
  </si>
  <si>
    <t>Flight5021</t>
  </si>
  <si>
    <t>Flight5022</t>
  </si>
  <si>
    <t>Flight5023</t>
  </si>
  <si>
    <t>Flight5024</t>
  </si>
  <si>
    <t>Flight5025</t>
  </si>
  <si>
    <t>Flight5026</t>
  </si>
  <si>
    <t>Flight5027</t>
  </si>
  <si>
    <t>Flight5028</t>
  </si>
  <si>
    <t>Flight5029</t>
  </si>
  <si>
    <t>Flight5030</t>
  </si>
  <si>
    <t>Flight5031</t>
  </si>
  <si>
    <t>Flight5032</t>
  </si>
  <si>
    <t>Flight5033</t>
  </si>
  <si>
    <t>Flight5034</t>
  </si>
  <si>
    <t>Flight5035</t>
  </si>
  <si>
    <t>Flight5036</t>
  </si>
  <si>
    <t>Flight5037</t>
  </si>
  <si>
    <t>Flight5038</t>
  </si>
  <si>
    <t>Flight5039</t>
  </si>
  <si>
    <t>Flight5040</t>
  </si>
  <si>
    <t>Flight5041</t>
  </si>
  <si>
    <t>Flight5042</t>
  </si>
  <si>
    <t>Flight5043</t>
  </si>
  <si>
    <t>Flight5044</t>
  </si>
  <si>
    <t>Flight5045</t>
  </si>
  <si>
    <t>Flight5046</t>
  </si>
  <si>
    <t>Flight5047</t>
  </si>
  <si>
    <t>Flight5048</t>
  </si>
  <si>
    <t>Flight5049</t>
  </si>
  <si>
    <t>Flight5050</t>
  </si>
  <si>
    <t>Flight5051</t>
  </si>
  <si>
    <t>Flight5052</t>
  </si>
  <si>
    <t>Flight5053</t>
  </si>
  <si>
    <t>Flight5054</t>
  </si>
  <si>
    <t>Flight5055</t>
  </si>
  <si>
    <t>Flight5056</t>
  </si>
  <si>
    <t>Flight5057</t>
  </si>
  <si>
    <t>Flight5058</t>
  </si>
  <si>
    <t>Flight5059</t>
  </si>
  <si>
    <t>Flight5060</t>
  </si>
  <si>
    <t>Flight5061</t>
  </si>
  <si>
    <t>Flight5062</t>
  </si>
  <si>
    <t>Flight5063</t>
  </si>
  <si>
    <t>Flight5064</t>
  </si>
  <si>
    <t>Flight5065</t>
  </si>
  <si>
    <t>Flight5066</t>
  </si>
  <si>
    <t>Flight5067</t>
  </si>
  <si>
    <t>Flight5068</t>
  </si>
  <si>
    <t>Flight5069</t>
  </si>
  <si>
    <t>Flight5070</t>
  </si>
  <si>
    <t>Flight5071</t>
  </si>
  <si>
    <t>Flight5072</t>
  </si>
  <si>
    <t>Flight5073</t>
  </si>
  <si>
    <t>Flight5074</t>
  </si>
  <si>
    <t>Flight5075</t>
  </si>
  <si>
    <t>Flight5076</t>
  </si>
  <si>
    <t>Flight5077</t>
  </si>
  <si>
    <t>Flight5078</t>
  </si>
  <si>
    <t>Flight5079</t>
  </si>
  <si>
    <t>Flight5080</t>
  </si>
  <si>
    <t>Flight5081</t>
  </si>
  <si>
    <t>Flight5082</t>
  </si>
  <si>
    <t>Flight5083</t>
  </si>
  <si>
    <t>Flight5084</t>
  </si>
  <si>
    <t>Flight5085</t>
  </si>
  <si>
    <t>Flight5086</t>
  </si>
  <si>
    <t>Flight5087</t>
  </si>
  <si>
    <t>Flight5088</t>
  </si>
  <si>
    <t>Flight5089</t>
  </si>
  <si>
    <t>Flight5090</t>
  </si>
  <si>
    <t>Flight5091</t>
  </si>
  <si>
    <t>Flight5092</t>
  </si>
  <si>
    <t>Flight5093</t>
  </si>
  <si>
    <t>Flight5094</t>
  </si>
  <si>
    <t>Flight5095</t>
  </si>
  <si>
    <t>Flight5096</t>
  </si>
  <si>
    <t>Flight5097</t>
  </si>
  <si>
    <t>Flight5098</t>
  </si>
  <si>
    <t>Flight5099</t>
  </si>
  <si>
    <t>Flight5100</t>
  </si>
  <si>
    <t>Flight5101</t>
  </si>
  <si>
    <t>Flight5102</t>
  </si>
  <si>
    <t>Flight5103</t>
  </si>
  <si>
    <t>Flight5104</t>
  </si>
  <si>
    <t>Flight5105</t>
  </si>
  <si>
    <t>Flight5106</t>
  </si>
  <si>
    <t>Flight5107</t>
  </si>
  <si>
    <t>Flight5108</t>
  </si>
  <si>
    <t>Flight5109</t>
  </si>
  <si>
    <t>Flight5110</t>
  </si>
  <si>
    <t>Flight5111</t>
  </si>
  <si>
    <t>Flight5112</t>
  </si>
  <si>
    <t>Flight5113</t>
  </si>
  <si>
    <t>Flight5114</t>
  </si>
  <si>
    <t>Flight5115</t>
  </si>
  <si>
    <t>Flight5116</t>
  </si>
  <si>
    <t>Flight5117</t>
  </si>
  <si>
    <t>Flight5118</t>
  </si>
  <si>
    <t>Flight5119</t>
  </si>
  <si>
    <t>Flight5120</t>
  </si>
  <si>
    <t>Flight5121</t>
  </si>
  <si>
    <t>Flight5122</t>
  </si>
  <si>
    <t>Flight5123</t>
  </si>
  <si>
    <t>Flight5124</t>
  </si>
  <si>
    <t>Flight5125</t>
  </si>
  <si>
    <t>Flight5126</t>
  </si>
  <si>
    <t>Flight5127</t>
  </si>
  <si>
    <t>Flight5128</t>
  </si>
  <si>
    <t>Flight5129</t>
  </si>
  <si>
    <t>Flight5130</t>
  </si>
  <si>
    <t>Flight5131</t>
  </si>
  <si>
    <t>Flight5132</t>
  </si>
  <si>
    <t>Flight5133</t>
  </si>
  <si>
    <t>Flight5134</t>
  </si>
  <si>
    <t>Flight5135</t>
  </si>
  <si>
    <t>Flight5136</t>
  </si>
  <si>
    <t>Flight5137</t>
  </si>
  <si>
    <t>Flight5138</t>
  </si>
  <si>
    <t>Flight5139</t>
  </si>
  <si>
    <t>Flight5140</t>
  </si>
  <si>
    <t>Flight5141</t>
  </si>
  <si>
    <t>Flight5142</t>
  </si>
  <si>
    <t>Flight5143</t>
  </si>
  <si>
    <t>Flight5144</t>
  </si>
  <si>
    <t>Flight5145</t>
  </si>
  <si>
    <t>Flight5146</t>
  </si>
  <si>
    <t>Flight5147</t>
  </si>
  <si>
    <t>Flight5148</t>
  </si>
  <si>
    <t>Flight5149</t>
  </si>
  <si>
    <t>Flight5150</t>
  </si>
  <si>
    <t>Flight5151</t>
  </si>
  <si>
    <t>Flight5152</t>
  </si>
  <si>
    <t>Flight5153</t>
  </si>
  <si>
    <t>Flight5154</t>
  </si>
  <si>
    <t>Flight5155</t>
  </si>
  <si>
    <t>Flight5156</t>
  </si>
  <si>
    <t>Flight5157</t>
  </si>
  <si>
    <t>Flight5158</t>
  </si>
  <si>
    <t>Flight5159</t>
  </si>
  <si>
    <t>Flight5160</t>
  </si>
  <si>
    <t>Flight5161</t>
  </si>
  <si>
    <t>Flight5162</t>
  </si>
  <si>
    <t>Flight5163</t>
  </si>
  <si>
    <t>Flight5164</t>
  </si>
  <si>
    <t>Flight5165</t>
  </si>
  <si>
    <t>Flight5166</t>
  </si>
  <si>
    <t>Flight5167</t>
  </si>
  <si>
    <t>Flight5168</t>
  </si>
  <si>
    <t>Flight5169</t>
  </si>
  <si>
    <t>Flight5170</t>
  </si>
  <si>
    <t>Flight5171</t>
  </si>
  <si>
    <t>Flight5172</t>
  </si>
  <si>
    <t>Flight5173</t>
  </si>
  <si>
    <t>Flight5174</t>
  </si>
  <si>
    <t>Flight5175</t>
  </si>
  <si>
    <t>Flight5176</t>
  </si>
  <si>
    <t>Flight5177</t>
  </si>
  <si>
    <t>Flight5178</t>
  </si>
  <si>
    <t>Flight5179</t>
  </si>
  <si>
    <t>Flight5180</t>
  </si>
  <si>
    <t>Flight5181</t>
  </si>
  <si>
    <t>Flight5182</t>
  </si>
  <si>
    <t>Flight5183</t>
  </si>
  <si>
    <t>Flight5184</t>
  </si>
  <si>
    <t>Flight5185</t>
  </si>
  <si>
    <t>Flight5186</t>
  </si>
  <si>
    <t>Flight5187</t>
  </si>
  <si>
    <t>Flight5188</t>
  </si>
  <si>
    <t>Flight5189</t>
  </si>
  <si>
    <t>Flight5190</t>
  </si>
  <si>
    <t>Flight5191</t>
  </si>
  <si>
    <t>Flight5192</t>
  </si>
  <si>
    <t>Flight5193</t>
  </si>
  <si>
    <t>Flight5194</t>
  </si>
  <si>
    <t>Flight5195</t>
  </si>
  <si>
    <t>Flight5196</t>
  </si>
  <si>
    <t>Flight5197</t>
  </si>
  <si>
    <t>Flight5198</t>
  </si>
  <si>
    <t>Flight5199</t>
  </si>
  <si>
    <t>Flight5200</t>
  </si>
  <si>
    <t>Flight5201</t>
  </si>
  <si>
    <t>Flight5202</t>
  </si>
  <si>
    <t>Flight5203</t>
  </si>
  <si>
    <t>Flight5204</t>
  </si>
  <si>
    <t>Flight5205</t>
  </si>
  <si>
    <t>Flight5206</t>
  </si>
  <si>
    <t>Flight5207</t>
  </si>
  <si>
    <t>Flight5208</t>
  </si>
  <si>
    <t>Flight5209</t>
  </si>
  <si>
    <t>Flight5210</t>
  </si>
  <si>
    <t>Flight5211</t>
  </si>
  <si>
    <t>Flight5212</t>
  </si>
  <si>
    <t>Flight5213</t>
  </si>
  <si>
    <t>Flight5214</t>
  </si>
  <si>
    <t>Flight5215</t>
  </si>
  <si>
    <t>Flight5216</t>
  </si>
  <si>
    <t>Flight5217</t>
  </si>
  <si>
    <t>Flight5218</t>
  </si>
  <si>
    <t>Flight5219</t>
  </si>
  <si>
    <t>Flight5220</t>
  </si>
  <si>
    <t>Flight5221</t>
  </si>
  <si>
    <t>Flight5222</t>
  </si>
  <si>
    <t>Flight5223</t>
  </si>
  <si>
    <t>Flight5224</t>
  </si>
  <si>
    <t>Flight5225</t>
  </si>
  <si>
    <t>Flight5226</t>
  </si>
  <si>
    <t>Flight5227</t>
  </si>
  <si>
    <t>Flight5228</t>
  </si>
  <si>
    <t>Flight5229</t>
  </si>
  <si>
    <t>Flight5230</t>
  </si>
  <si>
    <t>Flight5231</t>
  </si>
  <si>
    <t>Flight5232</t>
  </si>
  <si>
    <t>Flight5233</t>
  </si>
  <si>
    <t>Flight5234</t>
  </si>
  <si>
    <t>Flight5235</t>
  </si>
  <si>
    <t>Flight5236</t>
  </si>
  <si>
    <t>Flight5237</t>
  </si>
  <si>
    <t>Flight5238</t>
  </si>
  <si>
    <t>Flight5239</t>
  </si>
  <si>
    <t>Flight5240</t>
  </si>
  <si>
    <t>Flight5241</t>
  </si>
  <si>
    <t>Flight5242</t>
  </si>
  <si>
    <t>Flight5243</t>
  </si>
  <si>
    <t>Flight5244</t>
  </si>
  <si>
    <t>Flight5245</t>
  </si>
  <si>
    <t>Flight5246</t>
  </si>
  <si>
    <t>Flight5247</t>
  </si>
  <si>
    <t>Flight5248</t>
  </si>
  <si>
    <t>Flight5249</t>
  </si>
  <si>
    <t>Flight5250</t>
  </si>
  <si>
    <t>Flight5251</t>
  </si>
  <si>
    <t>Flight5252</t>
  </si>
  <si>
    <t>Flight5253</t>
  </si>
  <si>
    <t>Flight5254</t>
  </si>
  <si>
    <t>Flight5255</t>
  </si>
  <si>
    <t>Flight5256</t>
  </si>
  <si>
    <t>Flight5257</t>
  </si>
  <si>
    <t>Flight5258</t>
  </si>
  <si>
    <t>Flight5259</t>
  </si>
  <si>
    <t>Flight5260</t>
  </si>
  <si>
    <t>Flight5261</t>
  </si>
  <si>
    <t>Flight5262</t>
  </si>
  <si>
    <t>Flight5263</t>
  </si>
  <si>
    <t>Flight5264</t>
  </si>
  <si>
    <t>Flight5265</t>
  </si>
  <si>
    <t>Flight5266</t>
  </si>
  <si>
    <t>Flight5267</t>
  </si>
  <si>
    <t>Flight5268</t>
  </si>
  <si>
    <t>Flight5269</t>
  </si>
  <si>
    <t>Flight5270</t>
  </si>
  <si>
    <t>Flight5271</t>
  </si>
  <si>
    <t>Flight5272</t>
  </si>
  <si>
    <t>Flight5273</t>
  </si>
  <si>
    <t>Flight5274</t>
  </si>
  <si>
    <t>Flight5275</t>
  </si>
  <si>
    <t>Flight5276</t>
  </si>
  <si>
    <t>Flight5277</t>
  </si>
  <si>
    <t>Flight5278</t>
  </si>
  <si>
    <t>Flight5279</t>
  </si>
  <si>
    <t>Flight5280</t>
  </si>
  <si>
    <t>Flight5281</t>
  </si>
  <si>
    <t>Flight5282</t>
  </si>
  <si>
    <t>Flight5283</t>
  </si>
  <si>
    <t>Flight5284</t>
  </si>
  <si>
    <t>Flight5285</t>
  </si>
  <si>
    <t>Flight5286</t>
  </si>
  <si>
    <t>Flight5287</t>
  </si>
  <si>
    <t>Flight5288</t>
  </si>
  <si>
    <t>Flight5289</t>
  </si>
  <si>
    <t>Flight5290</t>
  </si>
  <si>
    <t>Flight5291</t>
  </si>
  <si>
    <t>Flight5292</t>
  </si>
  <si>
    <t>Flight5293</t>
  </si>
  <si>
    <t>Flight5294</t>
  </si>
  <si>
    <t>Flight5295</t>
  </si>
  <si>
    <t>Flight5296</t>
  </si>
  <si>
    <t>Flight5297</t>
  </si>
  <si>
    <t>Flight5298</t>
  </si>
  <si>
    <t>Flight5299</t>
  </si>
  <si>
    <t>Flight5300</t>
  </si>
  <si>
    <t>Flight5301</t>
  </si>
  <si>
    <t>Flight5302</t>
  </si>
  <si>
    <t>Flight5303</t>
  </si>
  <si>
    <t>Flight5304</t>
  </si>
  <si>
    <t>Flight5305</t>
  </si>
  <si>
    <t>Flight5306</t>
  </si>
  <si>
    <t>Flight5307</t>
  </si>
  <si>
    <t>Flight5308</t>
  </si>
  <si>
    <t>Flight5309</t>
  </si>
  <si>
    <t>Flight5310</t>
  </si>
  <si>
    <t>Flight5311</t>
  </si>
  <si>
    <t>Flight5312</t>
  </si>
  <si>
    <t>Flight5313</t>
  </si>
  <si>
    <t>Flight5314</t>
  </si>
  <si>
    <t>Flight5315</t>
  </si>
  <si>
    <t>Flight5316</t>
  </si>
  <si>
    <t>Flight5317</t>
  </si>
  <si>
    <t>Flight5318</t>
  </si>
  <si>
    <t>Flight5319</t>
  </si>
  <si>
    <t>Flight5320</t>
  </si>
  <si>
    <t>Flight5321</t>
  </si>
  <si>
    <t>Flight5322</t>
  </si>
  <si>
    <t>Flight5323</t>
  </si>
  <si>
    <t>Flight5324</t>
  </si>
  <si>
    <t>Flight5325</t>
  </si>
  <si>
    <t>Flight5326</t>
  </si>
  <si>
    <t>Flight5327</t>
  </si>
  <si>
    <t>Flight5328</t>
  </si>
  <si>
    <t>Flight5329</t>
  </si>
  <si>
    <t>Flight5330</t>
  </si>
  <si>
    <t>Flight5331</t>
  </si>
  <si>
    <t>Flight5332</t>
  </si>
  <si>
    <t>Flight5333</t>
  </si>
  <si>
    <t>Flight5334</t>
  </si>
  <si>
    <t>Flight5335</t>
  </si>
  <si>
    <t>Flight5336</t>
  </si>
  <si>
    <t>Flight5337</t>
  </si>
  <si>
    <t>Flight5338</t>
  </si>
  <si>
    <t>Flight5339</t>
  </si>
  <si>
    <t>Flight5340</t>
  </si>
  <si>
    <t>Flight5341</t>
  </si>
  <si>
    <t>Flight5342</t>
  </si>
  <si>
    <t>Flight5343</t>
  </si>
  <si>
    <t>Flight5344</t>
  </si>
  <si>
    <t>Flight5345</t>
  </si>
  <si>
    <t>Flight5346</t>
  </si>
  <si>
    <t>Flight5347</t>
  </si>
  <si>
    <t>Flight5348</t>
  </si>
  <si>
    <t>Flight5349</t>
  </si>
  <si>
    <t>Flight5350</t>
  </si>
  <si>
    <t>Flight5351</t>
  </si>
  <si>
    <t>Flight5352</t>
  </si>
  <si>
    <t>Flight5353</t>
  </si>
  <si>
    <t>Flight5354</t>
  </si>
  <si>
    <t>Flight5355</t>
  </si>
  <si>
    <t>Flight5356</t>
  </si>
  <si>
    <t>Flight5357</t>
  </si>
  <si>
    <t>Flight5358</t>
  </si>
  <si>
    <t>Flight5359</t>
  </si>
  <si>
    <t>Flight5360</t>
  </si>
  <si>
    <t>Flight5361</t>
  </si>
  <si>
    <t>Flight5362</t>
  </si>
  <si>
    <t>Flight5363</t>
  </si>
  <si>
    <t>Flight5364</t>
  </si>
  <si>
    <t>Flight5365</t>
  </si>
  <si>
    <t>Flight5366</t>
  </si>
  <si>
    <t>Flight5367</t>
  </si>
  <si>
    <t>Flight5368</t>
  </si>
  <si>
    <t>Flight5369</t>
  </si>
  <si>
    <t>Flight5370</t>
  </si>
  <si>
    <t>Flight5371</t>
  </si>
  <si>
    <t>Flight5372</t>
  </si>
  <si>
    <t>Flight5373</t>
  </si>
  <si>
    <t>Flight5374</t>
  </si>
  <si>
    <t>Flight5375</t>
  </si>
  <si>
    <t>Flight5376</t>
  </si>
  <si>
    <t>Flight5377</t>
  </si>
  <si>
    <t>Flight5378</t>
  </si>
  <si>
    <t>Flight5379</t>
  </si>
  <si>
    <t>Flight5380</t>
  </si>
  <si>
    <t>Flight5381</t>
  </si>
  <si>
    <t>Flight5382</t>
  </si>
  <si>
    <t>Flight5383</t>
  </si>
  <si>
    <t>Flight5384</t>
  </si>
  <si>
    <t>Flight5385</t>
  </si>
  <si>
    <t>Flight5386</t>
  </si>
  <si>
    <t>Flight5387</t>
  </si>
  <si>
    <t>Flight5388</t>
  </si>
  <si>
    <t>Flight5389</t>
  </si>
  <si>
    <t>Flight5390</t>
  </si>
  <si>
    <t>Flight5391</t>
  </si>
  <si>
    <t>Flight5392</t>
  </si>
  <si>
    <t>Flight5393</t>
  </si>
  <si>
    <t>Flight5394</t>
  </si>
  <si>
    <t>Flight5395</t>
  </si>
  <si>
    <t>Flight5396</t>
  </si>
  <si>
    <t>Flight5397</t>
  </si>
  <si>
    <t>Flight5398</t>
  </si>
  <si>
    <t>Flight5399</t>
  </si>
  <si>
    <t>Flight5400</t>
  </si>
  <si>
    <t>Flight5401</t>
  </si>
  <si>
    <t>Flight5402</t>
  </si>
  <si>
    <t>Flight5403</t>
  </si>
  <si>
    <t>Flight5404</t>
  </si>
  <si>
    <t>Flight5405</t>
  </si>
  <si>
    <t>Flight5406</t>
  </si>
  <si>
    <t>Flight5407</t>
  </si>
  <si>
    <t>Flight5408</t>
  </si>
  <si>
    <t>Flight5409</t>
  </si>
  <si>
    <t>Flight5410</t>
  </si>
  <si>
    <t>Flight5411</t>
  </si>
  <si>
    <t>Flight5412</t>
  </si>
  <si>
    <t>Flight5413</t>
  </si>
  <si>
    <t>Flight5414</t>
  </si>
  <si>
    <t>Flight5415</t>
  </si>
  <si>
    <t>Flight5416</t>
  </si>
  <si>
    <t>Flight5417</t>
  </si>
  <si>
    <t>Flight5418</t>
  </si>
  <si>
    <t>Flight5419</t>
  </si>
  <si>
    <t>Flight5420</t>
  </si>
  <si>
    <t>Flight5421</t>
  </si>
  <si>
    <t>Flight5422</t>
  </si>
  <si>
    <t>Flight5423</t>
  </si>
  <si>
    <t>Flight5424</t>
  </si>
  <si>
    <t>Flight5425</t>
  </si>
  <si>
    <t>Flight5426</t>
  </si>
  <si>
    <t>Flight5427</t>
  </si>
  <si>
    <t>Flight5428</t>
  </si>
  <si>
    <t>Flight5429</t>
  </si>
  <si>
    <t>Flight5430</t>
  </si>
  <si>
    <t>Flight5431</t>
  </si>
  <si>
    <t>Flight5432</t>
  </si>
  <si>
    <t>Flight5433</t>
  </si>
  <si>
    <t>Flight5434</t>
  </si>
  <si>
    <t>Flight5435</t>
  </si>
  <si>
    <t>Flight5436</t>
  </si>
  <si>
    <t>Flight5437</t>
  </si>
  <si>
    <t>Flight5438</t>
  </si>
  <si>
    <t>Flight5439</t>
  </si>
  <si>
    <t>Flight5440</t>
  </si>
  <si>
    <t>Flight5441</t>
  </si>
  <si>
    <t>Flight5442</t>
  </si>
  <si>
    <t>Flight5443</t>
  </si>
  <si>
    <t>Flight5444</t>
  </si>
  <si>
    <t>Flight5445</t>
  </si>
  <si>
    <t>Flight5446</t>
  </si>
  <si>
    <t>Flight5447</t>
  </si>
  <si>
    <t>Flight5448</t>
  </si>
  <si>
    <t>Flight5449</t>
  </si>
  <si>
    <t>Flight5450</t>
  </si>
  <si>
    <t>Flight5451</t>
  </si>
  <si>
    <t>Flight5452</t>
  </si>
  <si>
    <t>Flight5453</t>
  </si>
  <si>
    <t>Flight5454</t>
  </si>
  <si>
    <t>Flight5455</t>
  </si>
  <si>
    <t>Flight5456</t>
  </si>
  <si>
    <t>Flight5457</t>
  </si>
  <si>
    <t>Flight5458</t>
  </si>
  <si>
    <t>Flight5459</t>
  </si>
  <si>
    <t>Flight5460</t>
  </si>
  <si>
    <t>Flight5461</t>
  </si>
  <si>
    <t>Flight5462</t>
  </si>
  <si>
    <t>Flight5463</t>
  </si>
  <si>
    <t>Flight5464</t>
  </si>
  <si>
    <t>Flight5465</t>
  </si>
  <si>
    <t>Flight5466</t>
  </si>
  <si>
    <t>Flight5467</t>
  </si>
  <si>
    <t>Flight5468</t>
  </si>
  <si>
    <t>Flight5469</t>
  </si>
  <si>
    <t>Flight5470</t>
  </si>
  <si>
    <t>Flight5471</t>
  </si>
  <si>
    <t>Flight5472</t>
  </si>
  <si>
    <t>Flight5473</t>
  </si>
  <si>
    <t>Flight5474</t>
  </si>
  <si>
    <t>Flight5475</t>
  </si>
  <si>
    <t>Flight5476</t>
  </si>
  <si>
    <t>Flight5477</t>
  </si>
  <si>
    <t>Flight5478</t>
  </si>
  <si>
    <t>Flight5479</t>
  </si>
  <si>
    <t>Flight5480</t>
  </si>
  <si>
    <t>Flight5481</t>
  </si>
  <si>
    <t>Flight5482</t>
  </si>
  <si>
    <t>Flight5483</t>
  </si>
  <si>
    <t>Flight5484</t>
  </si>
  <si>
    <t>Flight5485</t>
  </si>
  <si>
    <t>Flight5486</t>
  </si>
  <si>
    <t>Flight5487</t>
  </si>
  <si>
    <t>Flight5488</t>
  </si>
  <si>
    <t>Flight5489</t>
  </si>
  <si>
    <t>Flight5490</t>
  </si>
  <si>
    <t>Flight5491</t>
  </si>
  <si>
    <t>Flight5492</t>
  </si>
  <si>
    <t>Flight5493</t>
  </si>
  <si>
    <t>Flight5494</t>
  </si>
  <si>
    <t>Flight5495</t>
  </si>
  <si>
    <t>Flight5496</t>
  </si>
  <si>
    <t>Flight5497</t>
  </si>
  <si>
    <t>Flight5498</t>
  </si>
  <si>
    <t>Flight5499</t>
  </si>
  <si>
    <t>Flight5500</t>
  </si>
  <si>
    <t>Flight5501</t>
  </si>
  <si>
    <t>Flight5502</t>
  </si>
  <si>
    <t>Flight5503</t>
  </si>
  <si>
    <t>Flight5504</t>
  </si>
  <si>
    <t>Flight5505</t>
  </si>
  <si>
    <t>Flight5506</t>
  </si>
  <si>
    <t>Flight5507</t>
  </si>
  <si>
    <t>Flight5508</t>
  </si>
  <si>
    <t>Flight5509</t>
  </si>
  <si>
    <t>Flight5510</t>
  </si>
  <si>
    <t>Flight5511</t>
  </si>
  <si>
    <t>Flight5512</t>
  </si>
  <si>
    <t>Flight5513</t>
  </si>
  <si>
    <t>Flight5514</t>
  </si>
  <si>
    <t>Flight5515</t>
  </si>
  <si>
    <t>Flight5516</t>
  </si>
  <si>
    <t>Flight5517</t>
  </si>
  <si>
    <t>Flight5518</t>
  </si>
  <si>
    <t>Flight5519</t>
  </si>
  <si>
    <t>Flight5520</t>
  </si>
  <si>
    <t>Flight5521</t>
  </si>
  <si>
    <t>Flight5522</t>
  </si>
  <si>
    <t>Flight5523</t>
  </si>
  <si>
    <t>Flight5524</t>
  </si>
  <si>
    <t>Flight5525</t>
  </si>
  <si>
    <t>Flight5526</t>
  </si>
  <si>
    <t>Flight5527</t>
  </si>
  <si>
    <t>Flight5528</t>
  </si>
  <si>
    <t>Flight5529</t>
  </si>
  <si>
    <t>Flight5530</t>
  </si>
  <si>
    <t>Flight5531</t>
  </si>
  <si>
    <t>Flight5532</t>
  </si>
  <si>
    <t>Flight5533</t>
  </si>
  <si>
    <t>Flight5534</t>
  </si>
  <si>
    <t>Flight5535</t>
  </si>
  <si>
    <t>Flight5536</t>
  </si>
  <si>
    <t>Flight5537</t>
  </si>
  <si>
    <t>Flight5538</t>
  </si>
  <si>
    <t>Flight5539</t>
  </si>
  <si>
    <t>Flight5540</t>
  </si>
  <si>
    <t>Flight5541</t>
  </si>
  <si>
    <t>Flight5542</t>
  </si>
  <si>
    <t>Flight5543</t>
  </si>
  <si>
    <t>Flight5544</t>
  </si>
  <si>
    <t>Flight5545</t>
  </si>
  <si>
    <t>Flight5546</t>
  </si>
  <si>
    <t>Flight5547</t>
  </si>
  <si>
    <t>Flight5548</t>
  </si>
  <si>
    <t>Flight5549</t>
  </si>
  <si>
    <t>Flight5550</t>
  </si>
  <si>
    <t>Flight5551</t>
  </si>
  <si>
    <t>Flight5552</t>
  </si>
  <si>
    <t>Flight5553</t>
  </si>
  <si>
    <t>Flight5554</t>
  </si>
  <si>
    <t>Flight5555</t>
  </si>
  <si>
    <t>Flight5556</t>
  </si>
  <si>
    <t>Flight5557</t>
  </si>
  <si>
    <t>Flight5558</t>
  </si>
  <si>
    <t>Flight5559</t>
  </si>
  <si>
    <t>Flight5560</t>
  </si>
  <si>
    <t>Flight5561</t>
  </si>
  <si>
    <t>Flight5562</t>
  </si>
  <si>
    <t>Flight5563</t>
  </si>
  <si>
    <t>Flight5564</t>
  </si>
  <si>
    <t>Flight5565</t>
  </si>
  <si>
    <t>Flight5566</t>
  </si>
  <si>
    <t>Flight5567</t>
  </si>
  <si>
    <t>Flight5568</t>
  </si>
  <si>
    <t>Flight5569</t>
  </si>
  <si>
    <t>Flight5570</t>
  </si>
  <si>
    <t>Flight5571</t>
  </si>
  <si>
    <t>Flight5572</t>
  </si>
  <si>
    <t>Flight5573</t>
  </si>
  <si>
    <t>Flight5574</t>
  </si>
  <si>
    <t>Flight5575</t>
  </si>
  <si>
    <t>Flight5576</t>
  </si>
  <si>
    <t>Flight5577</t>
  </si>
  <si>
    <t>Flight5578</t>
  </si>
  <si>
    <t>Flight5579</t>
  </si>
  <si>
    <t>Flight5580</t>
  </si>
  <si>
    <t>Flight5581</t>
  </si>
  <si>
    <t>Flight5582</t>
  </si>
  <si>
    <t>Flight5583</t>
  </si>
  <si>
    <t>Flight5584</t>
  </si>
  <si>
    <t>Flight5585</t>
  </si>
  <si>
    <t>Flight5586</t>
  </si>
  <si>
    <t>Flight5587</t>
  </si>
  <si>
    <t>Flight5588</t>
  </si>
  <si>
    <t>Flight5589</t>
  </si>
  <si>
    <t>Flight5590</t>
  </si>
  <si>
    <t>Flight5591</t>
  </si>
  <si>
    <t>Flight5592</t>
  </si>
  <si>
    <t>Flight5593</t>
  </si>
  <si>
    <t>Flight5594</t>
  </si>
  <si>
    <t>Flight5595</t>
  </si>
  <si>
    <t>Flight5596</t>
  </si>
  <si>
    <t>Flight5597</t>
  </si>
  <si>
    <t>Flight5598</t>
  </si>
  <si>
    <t>Flight5599</t>
  </si>
  <si>
    <t>Flight5600</t>
  </si>
  <si>
    <t>Flight5601</t>
  </si>
  <si>
    <t>Flight5602</t>
  </si>
  <si>
    <t>Flight5603</t>
  </si>
  <si>
    <t>Flight5604</t>
  </si>
  <si>
    <t>Flight5605</t>
  </si>
  <si>
    <t>Flight5606</t>
  </si>
  <si>
    <t>Flight5607</t>
  </si>
  <si>
    <t>Flight5608</t>
  </si>
  <si>
    <t>Flight5609</t>
  </si>
  <si>
    <t>Flight5610</t>
  </si>
  <si>
    <t>Flight5611</t>
  </si>
  <si>
    <t>Flight5612</t>
  </si>
  <si>
    <t>Flight5613</t>
  </si>
  <si>
    <t>Flight5614</t>
  </si>
  <si>
    <t>Flight5615</t>
  </si>
  <si>
    <t>Flight5616</t>
  </si>
  <si>
    <t>Flight5617</t>
  </si>
  <si>
    <t>Flight5618</t>
  </si>
  <si>
    <t>Flight5619</t>
  </si>
  <si>
    <t>Flight5620</t>
  </si>
  <si>
    <t>Flight5621</t>
  </si>
  <si>
    <t>Flight5622</t>
  </si>
  <si>
    <t>Flight5623</t>
  </si>
  <si>
    <t>Flight5624</t>
  </si>
  <si>
    <t>Flight5625</t>
  </si>
  <si>
    <t>Flight5626</t>
  </si>
  <si>
    <t>Flight5627</t>
  </si>
  <si>
    <t>Flight5628</t>
  </si>
  <si>
    <t>Flight5629</t>
  </si>
  <si>
    <t>Flight5630</t>
  </si>
  <si>
    <t>Flight5631</t>
  </si>
  <si>
    <t>Flight5632</t>
  </si>
  <si>
    <t>Flight5633</t>
  </si>
  <si>
    <t>Flight5634</t>
  </si>
  <si>
    <t>Flight5635</t>
  </si>
  <si>
    <t>Flight5636</t>
  </si>
  <si>
    <t>Flight5637</t>
  </si>
  <si>
    <t>Flight5638</t>
  </si>
  <si>
    <t>Flight5639</t>
  </si>
  <si>
    <t>Flight5640</t>
  </si>
  <si>
    <t>Flight5641</t>
  </si>
  <si>
    <t>Flight5642</t>
  </si>
  <si>
    <t>Flight5643</t>
  </si>
  <si>
    <t>Flight5644</t>
  </si>
  <si>
    <t>Flight5645</t>
  </si>
  <si>
    <t>Flight5646</t>
  </si>
  <si>
    <t>Flight5647</t>
  </si>
  <si>
    <t>Flight5648</t>
  </si>
  <si>
    <t>Flight5649</t>
  </si>
  <si>
    <t>Flight5650</t>
  </si>
  <si>
    <t>Flight5651</t>
  </si>
  <si>
    <t>Flight5652</t>
  </si>
  <si>
    <t>Flight5653</t>
  </si>
  <si>
    <t>Flight5654</t>
  </si>
  <si>
    <t>Flight5655</t>
  </si>
  <si>
    <t>Flight5656</t>
  </si>
  <si>
    <t>Flight5657</t>
  </si>
  <si>
    <t>Flight5658</t>
  </si>
  <si>
    <t>Flight5659</t>
  </si>
  <si>
    <t>Flight5660</t>
  </si>
  <si>
    <t>Flight5661</t>
  </si>
  <si>
    <t>Flight5662</t>
  </si>
  <si>
    <t>Flight5663</t>
  </si>
  <si>
    <t>Flight5664</t>
  </si>
  <si>
    <t>Flight5665</t>
  </si>
  <si>
    <t>Flight5666</t>
  </si>
  <si>
    <t>Flight5667</t>
  </si>
  <si>
    <t>Flight5668</t>
  </si>
  <si>
    <t>Flight5669</t>
  </si>
  <si>
    <t>Flight5670</t>
  </si>
  <si>
    <t>Flight5671</t>
  </si>
  <si>
    <t>Flight5672</t>
  </si>
  <si>
    <t>Flight5673</t>
  </si>
  <si>
    <t>Flight5674</t>
  </si>
  <si>
    <t>Flight5675</t>
  </si>
  <si>
    <t>Flight5676</t>
  </si>
  <si>
    <t>Flight5677</t>
  </si>
  <si>
    <t>Flight5678</t>
  </si>
  <si>
    <t>Flight5679</t>
  </si>
  <si>
    <t>Flight5680</t>
  </si>
  <si>
    <t>Flight5681</t>
  </si>
  <si>
    <t>Flight5682</t>
  </si>
  <si>
    <t>Flight5683</t>
  </si>
  <si>
    <t>Flight5684</t>
  </si>
  <si>
    <t>Flight5685</t>
  </si>
  <si>
    <t>Flight5686</t>
  </si>
  <si>
    <t>Flight5687</t>
  </si>
  <si>
    <t>Flight5688</t>
  </si>
  <si>
    <t>Flight5689</t>
  </si>
  <si>
    <t>Flight5690</t>
  </si>
  <si>
    <t>Flight5691</t>
  </si>
  <si>
    <t>Flight5692</t>
  </si>
  <si>
    <t>Flight5693</t>
  </si>
  <si>
    <t>Flight5694</t>
  </si>
  <si>
    <t>Flight5695</t>
  </si>
  <si>
    <t>Flight5696</t>
  </si>
  <si>
    <t>Flight5697</t>
  </si>
  <si>
    <t>Flight5698</t>
  </si>
  <si>
    <t>Flight5699</t>
  </si>
  <si>
    <t>Flight5700</t>
  </si>
  <si>
    <t>Flight5701</t>
  </si>
  <si>
    <t>Flight5702</t>
  </si>
  <si>
    <t>Flight5703</t>
  </si>
  <si>
    <t>Flight5704</t>
  </si>
  <si>
    <t>Flight5705</t>
  </si>
  <si>
    <t>Flight5706</t>
  </si>
  <si>
    <t>Flight5707</t>
  </si>
  <si>
    <t>Flight5708</t>
  </si>
  <si>
    <t>Flight5709</t>
  </si>
  <si>
    <t>Flight5710</t>
  </si>
  <si>
    <t>Flight5711</t>
  </si>
  <si>
    <t>Flight5712</t>
  </si>
  <si>
    <t>Flight5713</t>
  </si>
  <si>
    <t>Flight5714</t>
  </si>
  <si>
    <t>Flight5715</t>
  </si>
  <si>
    <t>Flight5716</t>
  </si>
  <si>
    <t>Flight5717</t>
  </si>
  <si>
    <t>Flight5718</t>
  </si>
  <si>
    <t>Flight5719</t>
  </si>
  <si>
    <t>Flight5720</t>
  </si>
  <si>
    <t>Flight5721</t>
  </si>
  <si>
    <t>Flight5722</t>
  </si>
  <si>
    <t>Flight5723</t>
  </si>
  <si>
    <t>Flight5724</t>
  </si>
  <si>
    <t>Flight5725</t>
  </si>
  <si>
    <t>Flight5726</t>
  </si>
  <si>
    <t>Flight5727</t>
  </si>
  <si>
    <t>Flight5728</t>
  </si>
  <si>
    <t>Flight5729</t>
  </si>
  <si>
    <t>Flight5730</t>
  </si>
  <si>
    <t>Flight5731</t>
  </si>
  <si>
    <t>Flight5732</t>
  </si>
  <si>
    <t>Flight5733</t>
  </si>
  <si>
    <t>Flight5734</t>
  </si>
  <si>
    <t>Flight5735</t>
  </si>
  <si>
    <t>Flight5736</t>
  </si>
  <si>
    <t>Flight5737</t>
  </si>
  <si>
    <t>Flight5738</t>
  </si>
  <si>
    <t>Flight5739</t>
  </si>
  <si>
    <t>Flight5740</t>
  </si>
  <si>
    <t>Flight5741</t>
  </si>
  <si>
    <t>Flight5742</t>
  </si>
  <si>
    <t>Flight5743</t>
  </si>
  <si>
    <t>Flight5744</t>
  </si>
  <si>
    <t>Flight5745</t>
  </si>
  <si>
    <t>Flight5746</t>
  </si>
  <si>
    <t>Flight5747</t>
  </si>
  <si>
    <t>Flight5748</t>
  </si>
  <si>
    <t>Flight5749</t>
  </si>
  <si>
    <t>Flight5750</t>
  </si>
  <si>
    <t>Flight5751</t>
  </si>
  <si>
    <t>Flight5752</t>
  </si>
  <si>
    <t>Flight5753</t>
  </si>
  <si>
    <t>Flight5754</t>
  </si>
  <si>
    <t>Flight5755</t>
  </si>
  <si>
    <t>Flight5756</t>
  </si>
  <si>
    <t>Flight5757</t>
  </si>
  <si>
    <t>Flight5758</t>
  </si>
  <si>
    <t>Flight5759</t>
  </si>
  <si>
    <t>Flight5760</t>
  </si>
  <si>
    <t>Flight5761</t>
  </si>
  <si>
    <t>Flight5762</t>
  </si>
  <si>
    <t>Flight5763</t>
  </si>
  <si>
    <t>Flight5764</t>
  </si>
  <si>
    <t>Flight5765</t>
  </si>
  <si>
    <t>Flight5766</t>
  </si>
  <si>
    <t>Flight5767</t>
  </si>
  <si>
    <t>Flight5768</t>
  </si>
  <si>
    <t>Flight5769</t>
  </si>
  <si>
    <t>Flight5770</t>
  </si>
  <si>
    <t>Flight5771</t>
  </si>
  <si>
    <t>Flight5772</t>
  </si>
  <si>
    <t>Flight5773</t>
  </si>
  <si>
    <t>Flight5774</t>
  </si>
  <si>
    <t>Flight5775</t>
  </si>
  <si>
    <t>Flight5776</t>
  </si>
  <si>
    <t>Flight5777</t>
  </si>
  <si>
    <t>Flight5778</t>
  </si>
  <si>
    <t>Flight5779</t>
  </si>
  <si>
    <t>Flight5780</t>
  </si>
  <si>
    <t>Flight5781</t>
  </si>
  <si>
    <t>Flight5782</t>
  </si>
  <si>
    <t>Flight5783</t>
  </si>
  <si>
    <t>Flight5784</t>
  </si>
  <si>
    <t>Flight5785</t>
  </si>
  <si>
    <t>Flight5786</t>
  </si>
  <si>
    <t>Flight5787</t>
  </si>
  <si>
    <t>Flight5788</t>
  </si>
  <si>
    <t>Flight5789</t>
  </si>
  <si>
    <t>Flight5790</t>
  </si>
  <si>
    <t>Flight5791</t>
  </si>
  <si>
    <t>Flight5792</t>
  </si>
  <si>
    <t>Flight5793</t>
  </si>
  <si>
    <t>Flight5794</t>
  </si>
  <si>
    <t>Flight5795</t>
  </si>
  <si>
    <t>Flight5796</t>
  </si>
  <si>
    <t>Flight5797</t>
  </si>
  <si>
    <t>Flight5798</t>
  </si>
  <si>
    <t>Flight5799</t>
  </si>
  <si>
    <t>Flight5800</t>
  </si>
  <si>
    <t>Flight5801</t>
  </si>
  <si>
    <t>Flight5802</t>
  </si>
  <si>
    <t>Flight5803</t>
  </si>
  <si>
    <t>Flight5804</t>
  </si>
  <si>
    <t>Flight5805</t>
  </si>
  <si>
    <t>Flight5806</t>
  </si>
  <si>
    <t>Flight5807</t>
  </si>
  <si>
    <t>Flight5808</t>
  </si>
  <si>
    <t>Flight5809</t>
  </si>
  <si>
    <t>Flight5810</t>
  </si>
  <si>
    <t>Flight5811</t>
  </si>
  <si>
    <t>Flight5812</t>
  </si>
  <si>
    <t>Flight5813</t>
  </si>
  <si>
    <t>Flight5814</t>
  </si>
  <si>
    <t>Flight5815</t>
  </si>
  <si>
    <t>Flight5816</t>
  </si>
  <si>
    <t>Flight5817</t>
  </si>
  <si>
    <t>Flight5818</t>
  </si>
  <si>
    <t>Flight5819</t>
  </si>
  <si>
    <t>Flight5820</t>
  </si>
  <si>
    <t>Flight5821</t>
  </si>
  <si>
    <t>Flight5822</t>
  </si>
  <si>
    <t>Flight5823</t>
  </si>
  <si>
    <t>Flight5824</t>
  </si>
  <si>
    <t>Flight5825</t>
  </si>
  <si>
    <t>Flight5826</t>
  </si>
  <si>
    <t>Flight5827</t>
  </si>
  <si>
    <t>Flight5828</t>
  </si>
  <si>
    <t>Flight5829</t>
  </si>
  <si>
    <t>Flight5830</t>
  </si>
  <si>
    <t>Flight5831</t>
  </si>
  <si>
    <t>Flight5832</t>
  </si>
  <si>
    <t>Flight5833</t>
  </si>
  <si>
    <t>Flight5834</t>
  </si>
  <si>
    <t>Flight5835</t>
  </si>
  <si>
    <t>Flight5836</t>
  </si>
  <si>
    <t>Flight5837</t>
  </si>
  <si>
    <t>Flight5838</t>
  </si>
  <si>
    <t>Flight5839</t>
  </si>
  <si>
    <t>Flight5840</t>
  </si>
  <si>
    <t>Flight5841</t>
  </si>
  <si>
    <t>Flight5842</t>
  </si>
  <si>
    <t>Flight5843</t>
  </si>
  <si>
    <t>Flight5844</t>
  </si>
  <si>
    <t>Flight5845</t>
  </si>
  <si>
    <t>Flight5846</t>
  </si>
  <si>
    <t>Flight5847</t>
  </si>
  <si>
    <t>Flight5848</t>
  </si>
  <si>
    <t>Flight5849</t>
  </si>
  <si>
    <t>Flight5850</t>
  </si>
  <si>
    <t>Flight5851</t>
  </si>
  <si>
    <t>Flight5852</t>
  </si>
  <si>
    <t>Flight5853</t>
  </si>
  <si>
    <t>Flight5854</t>
  </si>
  <si>
    <t>Flight5855</t>
  </si>
  <si>
    <t>Flight5856</t>
  </si>
  <si>
    <t>Flight5857</t>
  </si>
  <si>
    <t>Flight5858</t>
  </si>
  <si>
    <t>Flight5859</t>
  </si>
  <si>
    <t>Flight5860</t>
  </si>
  <si>
    <t>Flight5861</t>
  </si>
  <si>
    <t>Flight5862</t>
  </si>
  <si>
    <t>Flight5863</t>
  </si>
  <si>
    <t>Flight5864</t>
  </si>
  <si>
    <t>Flight5865</t>
  </si>
  <si>
    <t>Flight5866</t>
  </si>
  <si>
    <t>Flight5867</t>
  </si>
  <si>
    <t>Flight5868</t>
  </si>
  <si>
    <t>Flight5869</t>
  </si>
  <si>
    <t>Flight5870</t>
  </si>
  <si>
    <t>Flight5871</t>
  </si>
  <si>
    <t>Flight5872</t>
  </si>
  <si>
    <t>Flight5873</t>
  </si>
  <si>
    <t>Flight5874</t>
  </si>
  <si>
    <t>Flight5875</t>
  </si>
  <si>
    <t>Flight5876</t>
  </si>
  <si>
    <t>Flight5877</t>
  </si>
  <si>
    <t>Flight5878</t>
  </si>
  <si>
    <t>Flight5879</t>
  </si>
  <si>
    <t>Flight5880</t>
  </si>
  <si>
    <t>Flight5881</t>
  </si>
  <si>
    <t>Flight5882</t>
  </si>
  <si>
    <t>Flight5883</t>
  </si>
  <si>
    <t>Flight5884</t>
  </si>
  <si>
    <t>Flight5885</t>
  </si>
  <si>
    <t>Flight5886</t>
  </si>
  <si>
    <t>Flight5887</t>
  </si>
  <si>
    <t>Flight5888</t>
  </si>
  <si>
    <t>Flight5889</t>
  </si>
  <si>
    <t>Flight5890</t>
  </si>
  <si>
    <t>Flight5891</t>
  </si>
  <si>
    <t>Flight5892</t>
  </si>
  <si>
    <t>Flight5893</t>
  </si>
  <si>
    <t>Flight5894</t>
  </si>
  <si>
    <t>Flight5895</t>
  </si>
  <si>
    <t>Flight5896</t>
  </si>
  <si>
    <t>Flight5897</t>
  </si>
  <si>
    <t>Flight5898</t>
  </si>
  <si>
    <t>Flight5899</t>
  </si>
  <si>
    <t>Flight5900</t>
  </si>
  <si>
    <t>Flight5901</t>
  </si>
  <si>
    <t>Flight5902</t>
  </si>
  <si>
    <t>Flight5903</t>
  </si>
  <si>
    <t>Flight5904</t>
  </si>
  <si>
    <t>Flight5905</t>
  </si>
  <si>
    <t>Flight5906</t>
  </si>
  <si>
    <t>Flight5907</t>
  </si>
  <si>
    <t>Flight5908</t>
  </si>
  <si>
    <t>Flight5909</t>
  </si>
  <si>
    <t>Flight5910</t>
  </si>
  <si>
    <t>Flight5911</t>
  </si>
  <si>
    <t>Flight5912</t>
  </si>
  <si>
    <t>Flight5913</t>
  </si>
  <si>
    <t>Flight5914</t>
  </si>
  <si>
    <t>Flight5915</t>
  </si>
  <si>
    <t>Flight5916</t>
  </si>
  <si>
    <t>Flight5917</t>
  </si>
  <si>
    <t>Flight5918</t>
  </si>
  <si>
    <t>Flight5919</t>
  </si>
  <si>
    <t>Flight5920</t>
  </si>
  <si>
    <t>Flight5921</t>
  </si>
  <si>
    <t>Flight5922</t>
  </si>
  <si>
    <t>Flight5923</t>
  </si>
  <si>
    <t>Flight5924</t>
  </si>
  <si>
    <t>Flight5925</t>
  </si>
  <si>
    <t>Flight5926</t>
  </si>
  <si>
    <t>Flight5927</t>
  </si>
  <si>
    <t>Flight5928</t>
  </si>
  <si>
    <t>Flight5929</t>
  </si>
  <si>
    <t>Flight5930</t>
  </si>
  <si>
    <t>Flight5931</t>
  </si>
  <si>
    <t>Flight5932</t>
  </si>
  <si>
    <t>Flight5933</t>
  </si>
  <si>
    <t>Flight5934</t>
  </si>
  <si>
    <t>Flight5935</t>
  </si>
  <si>
    <t>Flight5936</t>
  </si>
  <si>
    <t>Flight5937</t>
  </si>
  <si>
    <t>Flight5938</t>
  </si>
  <si>
    <t>Flight5939</t>
  </si>
  <si>
    <t>Flight5940</t>
  </si>
  <si>
    <t>Flight5941</t>
  </si>
  <si>
    <t>Flight5942</t>
  </si>
  <si>
    <t>Flight5943</t>
  </si>
  <si>
    <t>Flight5944</t>
  </si>
  <si>
    <t>Flight5945</t>
  </si>
  <si>
    <t>Flight5946</t>
  </si>
  <si>
    <t>Flight5947</t>
  </si>
  <si>
    <t>Flight5948</t>
  </si>
  <si>
    <t>Flight5949</t>
  </si>
  <si>
    <t>Flight5950</t>
  </si>
  <si>
    <t>Flight5951</t>
  </si>
  <si>
    <t>Flight5952</t>
  </si>
  <si>
    <t>Flight5953</t>
  </si>
  <si>
    <t>Flight5954</t>
  </si>
  <si>
    <t>Flight5955</t>
  </si>
  <si>
    <t>Flight5956</t>
  </si>
  <si>
    <t>Flight5957</t>
  </si>
  <si>
    <t>Flight5958</t>
  </si>
  <si>
    <t>Flight5959</t>
  </si>
  <si>
    <t>Flight5960</t>
  </si>
  <si>
    <t>Flight5961</t>
  </si>
  <si>
    <t>Flight5962</t>
  </si>
  <si>
    <t>Flight5963</t>
  </si>
  <si>
    <t>Flight5964</t>
  </si>
  <si>
    <t>Flight5965</t>
  </si>
  <si>
    <t>Flight5966</t>
  </si>
  <si>
    <t>Flight5967</t>
  </si>
  <si>
    <t>Flight5968</t>
  </si>
  <si>
    <t>Flight5969</t>
  </si>
  <si>
    <t>Flight5970</t>
  </si>
  <si>
    <t>Flight5971</t>
  </si>
  <si>
    <t>Flight5972</t>
  </si>
  <si>
    <t>Flight5973</t>
  </si>
  <si>
    <t>Flight5974</t>
  </si>
  <si>
    <t>Flight5975</t>
  </si>
  <si>
    <t>Flight5976</t>
  </si>
  <si>
    <t>Flight5977</t>
  </si>
  <si>
    <t>Flight5978</t>
  </si>
  <si>
    <t>Flight5979</t>
  </si>
  <si>
    <t>Flight5980</t>
  </si>
  <si>
    <t>Flight5981</t>
  </si>
  <si>
    <t>Flight5982</t>
  </si>
  <si>
    <t>Flight5983</t>
  </si>
  <si>
    <t>Flight5984</t>
  </si>
  <si>
    <t>Flight5985</t>
  </si>
  <si>
    <t>Flight5986</t>
  </si>
  <si>
    <t>Flight5987</t>
  </si>
  <si>
    <t>Flight5988</t>
  </si>
  <si>
    <t>Flight5989</t>
  </si>
  <si>
    <t>Flight5990</t>
  </si>
  <si>
    <t>Flight5991</t>
  </si>
  <si>
    <t>Flight5992</t>
  </si>
  <si>
    <t>Flight5993</t>
  </si>
  <si>
    <t>Flight5994</t>
  </si>
  <si>
    <t>Flight5995</t>
  </si>
  <si>
    <t>Flight5996</t>
  </si>
  <si>
    <t>Flight5997</t>
  </si>
  <si>
    <t>Flight5998</t>
  </si>
  <si>
    <t>Flight5999</t>
  </si>
  <si>
    <t>Flight6000</t>
  </si>
  <si>
    <t>Flight6001</t>
  </si>
  <si>
    <t>Flight6002</t>
  </si>
  <si>
    <t>Flight6003</t>
  </si>
  <si>
    <t>Flight6004</t>
  </si>
  <si>
    <t>Flight6005</t>
  </si>
  <si>
    <t>Flight6006</t>
  </si>
  <si>
    <t>Flight6007</t>
  </si>
  <si>
    <t>Flight6008</t>
  </si>
  <si>
    <t>Flight6009</t>
  </si>
  <si>
    <t>Flight6010</t>
  </si>
  <si>
    <t>Flight6011</t>
  </si>
  <si>
    <t>Flight6012</t>
  </si>
  <si>
    <t>Flight6013</t>
  </si>
  <si>
    <t>Flight6014</t>
  </si>
  <si>
    <t>Flight6015</t>
  </si>
  <si>
    <t>Flight6016</t>
  </si>
  <si>
    <t>Flight6017</t>
  </si>
  <si>
    <t>Flight6018</t>
  </si>
  <si>
    <t>Flight6019</t>
  </si>
  <si>
    <t>Flight6020</t>
  </si>
  <si>
    <t>Flight6021</t>
  </si>
  <si>
    <t>Flight6022</t>
  </si>
  <si>
    <t>Flight6023</t>
  </si>
  <si>
    <t>Flight6024</t>
  </si>
  <si>
    <t>Flight6025</t>
  </si>
  <si>
    <t>Flight6026</t>
  </si>
  <si>
    <t>Flight6027</t>
  </si>
  <si>
    <t>Flight6028</t>
  </si>
  <si>
    <t>Flight6029</t>
  </si>
  <si>
    <t>Flight6030</t>
  </si>
  <si>
    <t>Flight6031</t>
  </si>
  <si>
    <t>Flight6032</t>
  </si>
  <si>
    <t>Flight6033</t>
  </si>
  <si>
    <t>Flight6034</t>
  </si>
  <si>
    <t>Flight6035</t>
  </si>
  <si>
    <t>Flight6036</t>
  </si>
  <si>
    <t>Flight6037</t>
  </si>
  <si>
    <t>Flight6038</t>
  </si>
  <si>
    <t>Flight6039</t>
  </si>
  <si>
    <t>Flight6040</t>
  </si>
  <si>
    <t>Flight6041</t>
  </si>
  <si>
    <t>Flight6042</t>
  </si>
  <si>
    <t>Flight6043</t>
  </si>
  <si>
    <t>Flight6044</t>
  </si>
  <si>
    <t>Flight6045</t>
  </si>
  <si>
    <t>Flight6046</t>
  </si>
  <si>
    <t>Flight6047</t>
  </si>
  <si>
    <t>Flight6048</t>
  </si>
  <si>
    <t>Flight6049</t>
  </si>
  <si>
    <t>Flight6050</t>
  </si>
  <si>
    <t>Flight6051</t>
  </si>
  <si>
    <t>Flight6052</t>
  </si>
  <si>
    <t>Flight6053</t>
  </si>
  <si>
    <t>Flight6054</t>
  </si>
  <si>
    <t>Flight6055</t>
  </si>
  <si>
    <t>Flight6056</t>
  </si>
  <si>
    <t>Flight6057</t>
  </si>
  <si>
    <t>Flight6058</t>
  </si>
  <si>
    <t>Flight6059</t>
  </si>
  <si>
    <t>Flight6060</t>
  </si>
  <si>
    <t>Flight6061</t>
  </si>
  <si>
    <t>Flight6062</t>
  </si>
  <si>
    <t>Flight6063</t>
  </si>
  <si>
    <t>Flight6064</t>
  </si>
  <si>
    <t>Flight6065</t>
  </si>
  <si>
    <t>Flight6066</t>
  </si>
  <si>
    <t>Flight6067</t>
  </si>
  <si>
    <t>Flight6068</t>
  </si>
  <si>
    <t>Flight6069</t>
  </si>
  <si>
    <t>Flight6070</t>
  </si>
  <si>
    <t>Flight6071</t>
  </si>
  <si>
    <t>Flight6072</t>
  </si>
  <si>
    <t>Flight6073</t>
  </si>
  <si>
    <t>Flight6074</t>
  </si>
  <si>
    <t>Flight6075</t>
  </si>
  <si>
    <t>Flight6076</t>
  </si>
  <si>
    <t>Flight6077</t>
  </si>
  <si>
    <t>Flight6078</t>
  </si>
  <si>
    <t>Flight6079</t>
  </si>
  <si>
    <t>Flight6080</t>
  </si>
  <si>
    <t>Flight6081</t>
  </si>
  <si>
    <t>Flight6082</t>
  </si>
  <si>
    <t>Flight6083</t>
  </si>
  <si>
    <t>Flight6084</t>
  </si>
  <si>
    <t>Flight6085</t>
  </si>
  <si>
    <t>Flight6086</t>
  </si>
  <si>
    <t>Flight6087</t>
  </si>
  <si>
    <t>Flight6088</t>
  </si>
  <si>
    <t>Flight6089</t>
  </si>
  <si>
    <t>Flight6090</t>
  </si>
  <si>
    <t>Flight6091</t>
  </si>
  <si>
    <t>Flight6092</t>
  </si>
  <si>
    <t>Flight6093</t>
  </si>
  <si>
    <t>Flight6094</t>
  </si>
  <si>
    <t>Flight6095</t>
  </si>
  <si>
    <t>Flight6096</t>
  </si>
  <si>
    <t>Flight6097</t>
  </si>
  <si>
    <t>Flight6098</t>
  </si>
  <si>
    <t>Flight6099</t>
  </si>
  <si>
    <t>Flight6100</t>
  </si>
  <si>
    <t>Flight6101</t>
  </si>
  <si>
    <t>Flight6102</t>
  </si>
  <si>
    <t>Flight6103</t>
  </si>
  <si>
    <t>Flight6104</t>
  </si>
  <si>
    <t>Flight6105</t>
  </si>
  <si>
    <t>Flight6106</t>
  </si>
  <si>
    <t>Flight6107</t>
  </si>
  <si>
    <t>Flight6108</t>
  </si>
  <si>
    <t>Flight6109</t>
  </si>
  <si>
    <t>Flight6110</t>
  </si>
  <si>
    <t>Flight6111</t>
  </si>
  <si>
    <t>Flight6112</t>
  </si>
  <si>
    <t>Flight6113</t>
  </si>
  <si>
    <t>Flight6114</t>
  </si>
  <si>
    <t>Flight6115</t>
  </si>
  <si>
    <t>Flight6116</t>
  </si>
  <si>
    <t>Flight6117</t>
  </si>
  <si>
    <t>Flight6118</t>
  </si>
  <si>
    <t>Flight6119</t>
  </si>
  <si>
    <t>Flight6120</t>
  </si>
  <si>
    <t>Flight6121</t>
  </si>
  <si>
    <t>Flight6122</t>
  </si>
  <si>
    <t>Flight6123</t>
  </si>
  <si>
    <t>Flight6124</t>
  </si>
  <si>
    <t>Flight6125</t>
  </si>
  <si>
    <t>Flight6126</t>
  </si>
  <si>
    <t>Flight6127</t>
  </si>
  <si>
    <t>Flight6128</t>
  </si>
  <si>
    <t>Flight6129</t>
  </si>
  <si>
    <t>Flight6130</t>
  </si>
  <si>
    <t>Flight6131</t>
  </si>
  <si>
    <t>Flight6132</t>
  </si>
  <si>
    <t>Flight6133</t>
  </si>
  <si>
    <t>Flight6134</t>
  </si>
  <si>
    <t>Flight6135</t>
  </si>
  <si>
    <t>Flight6136</t>
  </si>
  <si>
    <t>Flight6137</t>
  </si>
  <si>
    <t>Flight6138</t>
  </si>
  <si>
    <t>Flight6139</t>
  </si>
  <si>
    <t>Flight6140</t>
  </si>
  <si>
    <t>Flight6141</t>
  </si>
  <si>
    <t>Flight6142</t>
  </si>
  <si>
    <t>Flight6143</t>
  </si>
  <si>
    <t>Flight6144</t>
  </si>
  <si>
    <t>Flight6145</t>
  </si>
  <si>
    <t>Flight6146</t>
  </si>
  <si>
    <t>Flight6147</t>
  </si>
  <si>
    <t>Flight6148</t>
  </si>
  <si>
    <t>Flight6149</t>
  </si>
  <si>
    <t>Flight6150</t>
  </si>
  <si>
    <t>Flight6151</t>
  </si>
  <si>
    <t>Flight6152</t>
  </si>
  <si>
    <t>Flight6153</t>
  </si>
  <si>
    <t>Flight6154</t>
  </si>
  <si>
    <t>Flight6155</t>
  </si>
  <si>
    <t>Flight6156</t>
  </si>
  <si>
    <t>Flight6157</t>
  </si>
  <si>
    <t>Flight6158</t>
  </si>
  <si>
    <t>Flight6159</t>
  </si>
  <si>
    <t>Flight6160</t>
  </si>
  <si>
    <t>Flight6161</t>
  </si>
  <si>
    <t>Flight6162</t>
  </si>
  <si>
    <t>Flight6163</t>
  </si>
  <si>
    <t>Flight6164</t>
  </si>
  <si>
    <t>Flight6165</t>
  </si>
  <si>
    <t>Flight6166</t>
  </si>
  <si>
    <t>Flight6167</t>
  </si>
  <si>
    <t>Flight6168</t>
  </si>
  <si>
    <t>Flight6169</t>
  </si>
  <si>
    <t>Flight6170</t>
  </si>
  <si>
    <t>Flight6171</t>
  </si>
  <si>
    <t>Flight6172</t>
  </si>
  <si>
    <t>Flight6173</t>
  </si>
  <si>
    <t>Flight6174</t>
  </si>
  <si>
    <t>Flight6175</t>
  </si>
  <si>
    <t>Flight6176</t>
  </si>
  <si>
    <t>Flight6177</t>
  </si>
  <si>
    <t>Flight6178</t>
  </si>
  <si>
    <t>Flight6179</t>
  </si>
  <si>
    <t>Flight6180</t>
  </si>
  <si>
    <t>Flight6181</t>
  </si>
  <si>
    <t>Flight6182</t>
  </si>
  <si>
    <t>Flight6183</t>
  </si>
  <si>
    <t>Flight6184</t>
  </si>
  <si>
    <t>Flight6185</t>
  </si>
  <si>
    <t>Flight6186</t>
  </si>
  <si>
    <t>Flight6187</t>
  </si>
  <si>
    <t>Flight6188</t>
  </si>
  <si>
    <t>Flight6189</t>
  </si>
  <si>
    <t>Flight6190</t>
  </si>
  <si>
    <t>Flight6191</t>
  </si>
  <si>
    <t>Flight6192</t>
  </si>
  <si>
    <t>Flight6193</t>
  </si>
  <si>
    <t>Flight6194</t>
  </si>
  <si>
    <t>Flight6195</t>
  </si>
  <si>
    <t>Flight6196</t>
  </si>
  <si>
    <t>Flight6197</t>
  </si>
  <si>
    <t>Flight6198</t>
  </si>
  <si>
    <t>Flight6199</t>
  </si>
  <si>
    <t>Flight6200</t>
  </si>
  <si>
    <t>Flight6201</t>
  </si>
  <si>
    <t>Flight6202</t>
  </si>
  <si>
    <t>Flight6203</t>
  </si>
  <si>
    <t>Flight6204</t>
  </si>
  <si>
    <t>Flight6205</t>
  </si>
  <si>
    <t>Flight6206</t>
  </si>
  <si>
    <t>Flight6207</t>
  </si>
  <si>
    <t>Flight6208</t>
  </si>
  <si>
    <t>Flight6209</t>
  </si>
  <si>
    <t>Flight6210</t>
  </si>
  <si>
    <t>Flight6211</t>
  </si>
  <si>
    <t>Flight6212</t>
  </si>
  <si>
    <t>Flight6213</t>
  </si>
  <si>
    <t>Flight6214</t>
  </si>
  <si>
    <t>Flight6215</t>
  </si>
  <si>
    <t>Flight6216</t>
  </si>
  <si>
    <t>Flight6217</t>
  </si>
  <si>
    <t>Flight6218</t>
  </si>
  <si>
    <t>Flight6219</t>
  </si>
  <si>
    <t>Flight6220</t>
  </si>
  <si>
    <t>Flight6221</t>
  </si>
  <si>
    <t>Flight6222</t>
  </si>
  <si>
    <t>Flight6223</t>
  </si>
  <si>
    <t>Flight6224</t>
  </si>
  <si>
    <t>Flight6225</t>
  </si>
  <si>
    <t>Flight6226</t>
  </si>
  <si>
    <t>Flight6227</t>
  </si>
  <si>
    <t>Flight6228</t>
  </si>
  <si>
    <t>Flight6229</t>
  </si>
  <si>
    <t>Flight6230</t>
  </si>
  <si>
    <t>Flight6231</t>
  </si>
  <si>
    <t>Flight6232</t>
  </si>
  <si>
    <t>Flight6233</t>
  </si>
  <si>
    <t>Flight6234</t>
  </si>
  <si>
    <t>Flight6235</t>
  </si>
  <si>
    <t>Flight6236</t>
  </si>
  <si>
    <t>Flight6237</t>
  </si>
  <si>
    <t>Flight6238</t>
  </si>
  <si>
    <t>Flight6239</t>
  </si>
  <si>
    <t>Flight6240</t>
  </si>
  <si>
    <t>Flight6241</t>
  </si>
  <si>
    <t>Flight6242</t>
  </si>
  <si>
    <t>Flight6243</t>
  </si>
  <si>
    <t>Flight6244</t>
  </si>
  <si>
    <t>Flight6245</t>
  </si>
  <si>
    <t>Flight6246</t>
  </si>
  <si>
    <t>Flight6247</t>
  </si>
  <si>
    <t>Flight6248</t>
  </si>
  <si>
    <t>Flight6249</t>
  </si>
  <si>
    <t>Flight6250</t>
  </si>
  <si>
    <t>Flight6251</t>
  </si>
  <si>
    <t>Flight6252</t>
  </si>
  <si>
    <t>Flight6253</t>
  </si>
  <si>
    <t>Flight6254</t>
  </si>
  <si>
    <t>Flight6255</t>
  </si>
  <si>
    <t>Flight6256</t>
  </si>
  <si>
    <t>Flight6257</t>
  </si>
  <si>
    <t>Flight6258</t>
  </si>
  <si>
    <t>Flight6259</t>
  </si>
  <si>
    <t>Flight6260</t>
  </si>
  <si>
    <t>Flight6261</t>
  </si>
  <si>
    <t>Flight6262</t>
  </si>
  <si>
    <t>Flight6263</t>
  </si>
  <si>
    <t>Flight6264</t>
  </si>
  <si>
    <t>Flight6265</t>
  </si>
  <si>
    <t>Flight6266</t>
  </si>
  <si>
    <t>Flight6267</t>
  </si>
  <si>
    <t>Flight6268</t>
  </si>
  <si>
    <t>Flight6269</t>
  </si>
  <si>
    <t>Flight6270</t>
  </si>
  <si>
    <t>Flight6271</t>
  </si>
  <si>
    <t>Flight6272</t>
  </si>
  <si>
    <t>Flight6273</t>
  </si>
  <si>
    <t>Flight6274</t>
  </si>
  <si>
    <t>Flight6275</t>
  </si>
  <si>
    <t>Flight6276</t>
  </si>
  <si>
    <t>Flight6277</t>
  </si>
  <si>
    <t>Flight6278</t>
  </si>
  <si>
    <t>Flight6279</t>
  </si>
  <si>
    <t>Flight6280</t>
  </si>
  <si>
    <t>Flight6281</t>
  </si>
  <si>
    <t>Flight6282</t>
  </si>
  <si>
    <t>Flight6283</t>
  </si>
  <si>
    <t>Flight6284</t>
  </si>
  <si>
    <t>Flight6285</t>
  </si>
  <si>
    <t>Flight6286</t>
  </si>
  <si>
    <t>Flight6287</t>
  </si>
  <si>
    <t>Flight6288</t>
  </si>
  <si>
    <t>Flight6289</t>
  </si>
  <si>
    <t>Flight6290</t>
  </si>
  <si>
    <t>Flight6291</t>
  </si>
  <si>
    <t>Flight6292</t>
  </si>
  <si>
    <t>Flight6293</t>
  </si>
  <si>
    <t>Flight6294</t>
  </si>
  <si>
    <t>Flight6295</t>
  </si>
  <si>
    <t>Flight6296</t>
  </si>
  <si>
    <t>Flight6297</t>
  </si>
  <si>
    <t>Flight6298</t>
  </si>
  <si>
    <t>Flight6299</t>
  </si>
  <si>
    <t>Flight6300</t>
  </si>
  <si>
    <t>Flight6301</t>
  </si>
  <si>
    <t>Flight6302</t>
  </si>
  <si>
    <t>Flight6303</t>
  </si>
  <si>
    <t>Flight6304</t>
  </si>
  <si>
    <t>Flight6305</t>
  </si>
  <si>
    <t>Flight6306</t>
  </si>
  <si>
    <t>Flight6307</t>
  </si>
  <si>
    <t>Flight6308</t>
  </si>
  <si>
    <t>Flight6309</t>
  </si>
  <si>
    <t>Flight6310</t>
  </si>
  <si>
    <t>Flight6311</t>
  </si>
  <si>
    <t>Flight6312</t>
  </si>
  <si>
    <t>Flight6313</t>
  </si>
  <si>
    <t>Flight6314</t>
  </si>
  <si>
    <t>Flight6315</t>
  </si>
  <si>
    <t>Flight6316</t>
  </si>
  <si>
    <t>Flight6317</t>
  </si>
  <si>
    <t>Flight6318</t>
  </si>
  <si>
    <t>Flight6319</t>
  </si>
  <si>
    <t>Flight6320</t>
  </si>
  <si>
    <t>Flight6321</t>
  </si>
  <si>
    <t>Flight6322</t>
  </si>
  <si>
    <t>Flight6323</t>
  </si>
  <si>
    <t>Flight6324</t>
  </si>
  <si>
    <t>Flight6325</t>
  </si>
  <si>
    <t>Flight6326</t>
  </si>
  <si>
    <t>Flight6327</t>
  </si>
  <si>
    <t>Flight6328</t>
  </si>
  <si>
    <t>Flight6329</t>
  </si>
  <si>
    <t>Flight6330</t>
  </si>
  <si>
    <t>Flight6331</t>
  </si>
  <si>
    <t>Flight6332</t>
  </si>
  <si>
    <t>Flight6333</t>
  </si>
  <si>
    <t>Flight6334</t>
  </si>
  <si>
    <t>Flight6335</t>
  </si>
  <si>
    <t>Flight6336</t>
  </si>
  <si>
    <t>Flight6337</t>
  </si>
  <si>
    <t>Flight6338</t>
  </si>
  <si>
    <t>Flight6339</t>
  </si>
  <si>
    <t>Flight6340</t>
  </si>
  <si>
    <t>Flight6341</t>
  </si>
  <si>
    <t>Flight6342</t>
  </si>
  <si>
    <t>Flight6343</t>
  </si>
  <si>
    <t>Flight6344</t>
  </si>
  <si>
    <t>Flight6345</t>
  </si>
  <si>
    <t>Flight6346</t>
  </si>
  <si>
    <t>Flight6347</t>
  </si>
  <si>
    <t>Flight6348</t>
  </si>
  <si>
    <t>Flight6349</t>
  </si>
  <si>
    <t>Flight6350</t>
  </si>
  <si>
    <t>Flight6351</t>
  </si>
  <si>
    <t>Flight6352</t>
  </si>
  <si>
    <t>Flight6353</t>
  </si>
  <si>
    <t>Flight6354</t>
  </si>
  <si>
    <t>Flight6355</t>
  </si>
  <si>
    <t>Flight6356</t>
  </si>
  <si>
    <t>Flight6357</t>
  </si>
  <si>
    <t>Flight6358</t>
  </si>
  <si>
    <t>Flight6359</t>
  </si>
  <si>
    <t>Flight6360</t>
  </si>
  <si>
    <t>Flight6361</t>
  </si>
  <si>
    <t>Flight6362</t>
  </si>
  <si>
    <t>Flight6363</t>
  </si>
  <si>
    <t>Flight6364</t>
  </si>
  <si>
    <t>Flight6365</t>
  </si>
  <si>
    <t>Flight6366</t>
  </si>
  <si>
    <t>Flight6367</t>
  </si>
  <si>
    <t>Flight6368</t>
  </si>
  <si>
    <t>Flight6369</t>
  </si>
  <si>
    <t>Flight6370</t>
  </si>
  <si>
    <t>Flight6371</t>
  </si>
  <si>
    <t>Flight6372</t>
  </si>
  <si>
    <t>Flight6373</t>
  </si>
  <si>
    <t>Flight6374</t>
  </si>
  <si>
    <t>Flight6375</t>
  </si>
  <si>
    <t>Flight6376</t>
  </si>
  <si>
    <t>Flight6377</t>
  </si>
  <si>
    <t>Flight6378</t>
  </si>
  <si>
    <t>Flight6379</t>
  </si>
  <si>
    <t>Flight6380</t>
  </si>
  <si>
    <t>Flight6381</t>
  </si>
  <si>
    <t>Flight6382</t>
  </si>
  <si>
    <t>Flight6383</t>
  </si>
  <si>
    <t>Flight6384</t>
  </si>
  <si>
    <t>Flight6385</t>
  </si>
  <si>
    <t>Flight6386</t>
  </si>
  <si>
    <t>Flight6387</t>
  </si>
  <si>
    <t>Flight6388</t>
  </si>
  <si>
    <t>Flight6389</t>
  </si>
  <si>
    <t>Flight6390</t>
  </si>
  <si>
    <t>Flight6391</t>
  </si>
  <si>
    <t>Flight6392</t>
  </si>
  <si>
    <t>Flight6393</t>
  </si>
  <si>
    <t>Flight6394</t>
  </si>
  <si>
    <t>Flight6395</t>
  </si>
  <si>
    <t>Flight6396</t>
  </si>
  <si>
    <t>Flight6397</t>
  </si>
  <si>
    <t>Flight6398</t>
  </si>
  <si>
    <t>Flight6399</t>
  </si>
  <si>
    <t>Flight6400</t>
  </si>
  <si>
    <t>Flight6401</t>
  </si>
  <si>
    <t>Flight6402</t>
  </si>
  <si>
    <t>Flight6403</t>
  </si>
  <si>
    <t>Flight6404</t>
  </si>
  <si>
    <t>Flight6405</t>
  </si>
  <si>
    <t>Flight6406</t>
  </si>
  <si>
    <t>Flight6407</t>
  </si>
  <si>
    <t>Flight6408</t>
  </si>
  <si>
    <t>Flight6409</t>
  </si>
  <si>
    <t>Flight6410</t>
  </si>
  <si>
    <t>Flight6411</t>
  </si>
  <si>
    <t>Flight6412</t>
  </si>
  <si>
    <t>Flight6413</t>
  </si>
  <si>
    <t>Flight6414</t>
  </si>
  <si>
    <t>Flight6415</t>
  </si>
  <si>
    <t>Flight6416</t>
  </si>
  <si>
    <t>Flight6417</t>
  </si>
  <si>
    <t>Flight6418</t>
  </si>
  <si>
    <t>Flight6419</t>
  </si>
  <si>
    <t>Flight6420</t>
  </si>
  <si>
    <t>Flight6421</t>
  </si>
  <si>
    <t>Flight6422</t>
  </si>
  <si>
    <t>Flight6423</t>
  </si>
  <si>
    <t>Flight6424</t>
  </si>
  <si>
    <t>Flight6425</t>
  </si>
  <si>
    <t>Flight6426</t>
  </si>
  <si>
    <t>Flight6427</t>
  </si>
  <si>
    <t>Flight6428</t>
  </si>
  <si>
    <t>Flight6429</t>
  </si>
  <si>
    <t>Flight6430</t>
  </si>
  <si>
    <t>Flight6431</t>
  </si>
  <si>
    <t>Flight6432</t>
  </si>
  <si>
    <t>Flight6433</t>
  </si>
  <si>
    <t>Flight6434</t>
  </si>
  <si>
    <t>Flight6435</t>
  </si>
  <si>
    <t>Flight6436</t>
  </si>
  <si>
    <t>Flight6437</t>
  </si>
  <si>
    <t>Flight6438</t>
  </si>
  <si>
    <t>Flight6439</t>
  </si>
  <si>
    <t>Flight6440</t>
  </si>
  <si>
    <t>Flight6441</t>
  </si>
  <si>
    <t>Flight6442</t>
  </si>
  <si>
    <t>Flight6443</t>
  </si>
  <si>
    <t>Flight6444</t>
  </si>
  <si>
    <t>Flight6445</t>
  </si>
  <si>
    <t>Flight6446</t>
  </si>
  <si>
    <t>Flight6447</t>
  </si>
  <si>
    <t>Flight6448</t>
  </si>
  <si>
    <t>Flight6449</t>
  </si>
  <si>
    <t>Flight6450</t>
  </si>
  <si>
    <t>Flight6451</t>
  </si>
  <si>
    <t>Flight6452</t>
  </si>
  <si>
    <t>Flight6453</t>
  </si>
  <si>
    <t>Flight6454</t>
  </si>
  <si>
    <t>Flight6455</t>
  </si>
  <si>
    <t>Flight6456</t>
  </si>
  <si>
    <t>Flight6457</t>
  </si>
  <si>
    <t>Flight6458</t>
  </si>
  <si>
    <t>Flight6459</t>
  </si>
  <si>
    <t>Flight6460</t>
  </si>
  <si>
    <t>Flight6461</t>
  </si>
  <si>
    <t>Flight6462</t>
  </si>
  <si>
    <t>Flight6463</t>
  </si>
  <si>
    <t>Flight6464</t>
  </si>
  <si>
    <t>Flight6465</t>
  </si>
  <si>
    <t>Flight6466</t>
  </si>
  <si>
    <t>Flight6467</t>
  </si>
  <si>
    <t>Flight6468</t>
  </si>
  <si>
    <t>Flight6469</t>
  </si>
  <si>
    <t>Flight6470</t>
  </si>
  <si>
    <t>Flight6471</t>
  </si>
  <si>
    <t>Flight6472</t>
  </si>
  <si>
    <t>Flight6473</t>
  </si>
  <si>
    <t>Flight6474</t>
  </si>
  <si>
    <t>Flight6475</t>
  </si>
  <si>
    <t>Flight6476</t>
  </si>
  <si>
    <t>Flight6477</t>
  </si>
  <si>
    <t>Flight6478</t>
  </si>
  <si>
    <t>Flight6479</t>
  </si>
  <si>
    <t>Flight6480</t>
  </si>
  <si>
    <t>Flight6481</t>
  </si>
  <si>
    <t>Flight6482</t>
  </si>
  <si>
    <t>Flight6483</t>
  </si>
  <si>
    <t>Flight6484</t>
  </si>
  <si>
    <t>Flight6485</t>
  </si>
  <si>
    <t>Flight6486</t>
  </si>
  <si>
    <t>Flight6487</t>
  </si>
  <si>
    <t>Flight6488</t>
  </si>
  <si>
    <t>Flight6489</t>
  </si>
  <si>
    <t>Flight6490</t>
  </si>
  <si>
    <t>Flight6491</t>
  </si>
  <si>
    <t>Flight6492</t>
  </si>
  <si>
    <t>Flight6493</t>
  </si>
  <si>
    <t>Flight6494</t>
  </si>
  <si>
    <t>Flight6495</t>
  </si>
  <si>
    <t>Flight6496</t>
  </si>
  <si>
    <t>Flight6497</t>
  </si>
  <si>
    <t>Flight6498</t>
  </si>
  <si>
    <t>Flight6499</t>
  </si>
  <si>
    <t>Flight6500</t>
  </si>
  <si>
    <t>Flight6501</t>
  </si>
  <si>
    <t>Flight6502</t>
  </si>
  <si>
    <t>Flight6503</t>
  </si>
  <si>
    <t>Flight6504</t>
  </si>
  <si>
    <t>Flight6505</t>
  </si>
  <si>
    <t>Flight6506</t>
  </si>
  <si>
    <t>Flight6507</t>
  </si>
  <si>
    <t>Flight6508</t>
  </si>
  <si>
    <t>Flight6509</t>
  </si>
  <si>
    <t>Flight6510</t>
  </si>
  <si>
    <t>Flight6511</t>
  </si>
  <si>
    <t>Flight6512</t>
  </si>
  <si>
    <t>Flight6513</t>
  </si>
  <si>
    <t>Flight6514</t>
  </si>
  <si>
    <t>Flight6515</t>
  </si>
  <si>
    <t>Flight6516</t>
  </si>
  <si>
    <t>Flight6517</t>
  </si>
  <si>
    <t>Flight6518</t>
  </si>
  <si>
    <t>Flight6519</t>
  </si>
  <si>
    <t>Flight6520</t>
  </si>
  <si>
    <t>Flight6521</t>
  </si>
  <si>
    <t>Flight6522</t>
  </si>
  <si>
    <t>Flight6523</t>
  </si>
  <si>
    <t>Flight6524</t>
  </si>
  <si>
    <t>Flight6525</t>
  </si>
  <si>
    <t>Flight6526</t>
  </si>
  <si>
    <t>Flight6527</t>
  </si>
  <si>
    <t>Flight6528</t>
  </si>
  <si>
    <t>Flight6529</t>
  </si>
  <si>
    <t>Flight6530</t>
  </si>
  <si>
    <t>Flight6531</t>
  </si>
  <si>
    <t>Flight6532</t>
  </si>
  <si>
    <t>Flight6533</t>
  </si>
  <si>
    <t>Flight6534</t>
  </si>
  <si>
    <t>Flight6535</t>
  </si>
  <si>
    <t>Flight6536</t>
  </si>
  <si>
    <t>Flight6537</t>
  </si>
  <si>
    <t>Flight6538</t>
  </si>
  <si>
    <t>Flight6539</t>
  </si>
  <si>
    <t>Flight6540</t>
  </si>
  <si>
    <t>Flight6541</t>
  </si>
  <si>
    <t>Flight6542</t>
  </si>
  <si>
    <t>Flight6543</t>
  </si>
  <si>
    <t>Flight6544</t>
  </si>
  <si>
    <t>Flight6545</t>
  </si>
  <si>
    <t>Flight6546</t>
  </si>
  <si>
    <t>Flight6547</t>
  </si>
  <si>
    <t>Flight6548</t>
  </si>
  <si>
    <t>Flight6549</t>
  </si>
  <si>
    <t>Flight6550</t>
  </si>
  <si>
    <t>Flight6551</t>
  </si>
  <si>
    <t>Flight6552</t>
  </si>
  <si>
    <t>Flight6553</t>
  </si>
  <si>
    <t>Flight6554</t>
  </si>
  <si>
    <t>Flight6555</t>
  </si>
  <si>
    <t>Flight6556</t>
  </si>
  <si>
    <t>Flight6557</t>
  </si>
  <si>
    <t>Flight6558</t>
  </si>
  <si>
    <t>Flight6559</t>
  </si>
  <si>
    <t>Flight6560</t>
  </si>
  <si>
    <t>Flight6561</t>
  </si>
  <si>
    <t>Flight6562</t>
  </si>
  <si>
    <t>Flight6563</t>
  </si>
  <si>
    <t>Flight6564</t>
  </si>
  <si>
    <t>Flight6565</t>
  </si>
  <si>
    <t>Flight6566</t>
  </si>
  <si>
    <t>Flight6567</t>
  </si>
  <si>
    <t>Flight6568</t>
  </si>
  <si>
    <t>Flight6569</t>
  </si>
  <si>
    <t>Flight6570</t>
  </si>
  <si>
    <t>Flight6571</t>
  </si>
  <si>
    <t>Flight6572</t>
  </si>
  <si>
    <t>Flight6573</t>
  </si>
  <si>
    <t>Flight6574</t>
  </si>
  <si>
    <t>Flight6575</t>
  </si>
  <si>
    <t>Flight6576</t>
  </si>
  <si>
    <t>Flight6577</t>
  </si>
  <si>
    <t>Flight6578</t>
  </si>
  <si>
    <t>Flight6579</t>
  </si>
  <si>
    <t>Flight6580</t>
  </si>
  <si>
    <t>Flight6581</t>
  </si>
  <si>
    <t>Flight6582</t>
  </si>
  <si>
    <t>Flight6583</t>
  </si>
  <si>
    <t>Flight6584</t>
  </si>
  <si>
    <t>Flight6585</t>
  </si>
  <si>
    <t>Flight6586</t>
  </si>
  <si>
    <t>Flight6587</t>
  </si>
  <si>
    <t>Flight6588</t>
  </si>
  <si>
    <t>Flight6589</t>
  </si>
  <si>
    <t>Flight6590</t>
  </si>
  <si>
    <t>Flight6591</t>
  </si>
  <si>
    <t>Flight6592</t>
  </si>
  <si>
    <t>Flight6593</t>
  </si>
  <si>
    <t>Flight6594</t>
  </si>
  <si>
    <t>Flight6595</t>
  </si>
  <si>
    <t>Flight6596</t>
  </si>
  <si>
    <t>Flight6597</t>
  </si>
  <si>
    <t>Flight6598</t>
  </si>
  <si>
    <t>Flight6599</t>
  </si>
  <si>
    <t>Flight6600</t>
  </si>
  <si>
    <t>Flight6601</t>
  </si>
  <si>
    <t>Flight6602</t>
  </si>
  <si>
    <t>Flight6603</t>
  </si>
  <si>
    <t>Flight6604</t>
  </si>
  <si>
    <t>Flight6605</t>
  </si>
  <si>
    <t>Flight6606</t>
  </si>
  <si>
    <t>Flight6607</t>
  </si>
  <si>
    <t>Flight6608</t>
  </si>
  <si>
    <t>Flight6609</t>
  </si>
  <si>
    <t>Flight6610</t>
  </si>
  <si>
    <t>Flight6611</t>
  </si>
  <si>
    <t>Flight6612</t>
  </si>
  <si>
    <t>Flight6613</t>
  </si>
  <si>
    <t>Flight6614</t>
  </si>
  <si>
    <t>Flight6615</t>
  </si>
  <si>
    <t>Flight6616</t>
  </si>
  <si>
    <t>Flight6617</t>
  </si>
  <si>
    <t>Flight6618</t>
  </si>
  <si>
    <t>Flight6619</t>
  </si>
  <si>
    <t>Flight6620</t>
  </si>
  <si>
    <t>Flight6621</t>
  </si>
  <si>
    <t>Flight6622</t>
  </si>
  <si>
    <t>Flight6623</t>
  </si>
  <si>
    <t>Flight6624</t>
  </si>
  <si>
    <t>Flight6625</t>
  </si>
  <si>
    <t>Flight6626</t>
  </si>
  <si>
    <t>Flight6627</t>
  </si>
  <si>
    <t>Flight6628</t>
  </si>
  <si>
    <t>Flight6629</t>
  </si>
  <si>
    <t>Flight6630</t>
  </si>
  <si>
    <t>Flight6631</t>
  </si>
  <si>
    <t>Flight6632</t>
  </si>
  <si>
    <t>Flight6633</t>
  </si>
  <si>
    <t>Flight6634</t>
  </si>
  <si>
    <t>Flight6635</t>
  </si>
  <si>
    <t>Flight6636</t>
  </si>
  <si>
    <t>Flight6637</t>
  </si>
  <si>
    <t>Flight6638</t>
  </si>
  <si>
    <t>Flight6639</t>
  </si>
  <si>
    <t>Flight6640</t>
  </si>
  <si>
    <t>Flight6641</t>
  </si>
  <si>
    <t>Flight6642</t>
  </si>
  <si>
    <t>Flight6643</t>
  </si>
  <si>
    <t>Flight6644</t>
  </si>
  <si>
    <t>Flight6645</t>
  </si>
  <si>
    <t>Flight6646</t>
  </si>
  <si>
    <t>Flight6647</t>
  </si>
  <si>
    <t>Flight6648</t>
  </si>
  <si>
    <t>Flight6649</t>
  </si>
  <si>
    <t>Flight6650</t>
  </si>
  <si>
    <t>Flight6651</t>
  </si>
  <si>
    <t>Flight6652</t>
  </si>
  <si>
    <t>Flight6653</t>
  </si>
  <si>
    <t>Flight6654</t>
  </si>
  <si>
    <t>Flight6655</t>
  </si>
  <si>
    <t>Flight6656</t>
  </si>
  <si>
    <t>Flight6657</t>
  </si>
  <si>
    <t>Flight6658</t>
  </si>
  <si>
    <t>Flight6659</t>
  </si>
  <si>
    <t>Flight6660</t>
  </si>
  <si>
    <t>Flight6661</t>
  </si>
  <si>
    <t>Flight6662</t>
  </si>
  <si>
    <t>Flight6663</t>
  </si>
  <si>
    <t>Flight6664</t>
  </si>
  <si>
    <t>Flight6665</t>
  </si>
  <si>
    <t>Flight6666</t>
  </si>
  <si>
    <t>Flight6667</t>
  </si>
  <si>
    <t>Flight6668</t>
  </si>
  <si>
    <t>Flight6669</t>
  </si>
  <si>
    <t>Flight6670</t>
  </si>
  <si>
    <t>Flight6671</t>
  </si>
  <si>
    <t>Flight6672</t>
  </si>
  <si>
    <t>Flight6673</t>
  </si>
  <si>
    <t>Flight6674</t>
  </si>
  <si>
    <t>Flight6675</t>
  </si>
  <si>
    <t>Flight6676</t>
  </si>
  <si>
    <t>Flight6677</t>
  </si>
  <si>
    <t>Flight6678</t>
  </si>
  <si>
    <t>Flight6679</t>
  </si>
  <si>
    <t>Flight6680</t>
  </si>
  <si>
    <t>Flight6681</t>
  </si>
  <si>
    <t>Flight6682</t>
  </si>
  <si>
    <t>Flight6683</t>
  </si>
  <si>
    <t>Flight6684</t>
  </si>
  <si>
    <t>Flight6685</t>
  </si>
  <si>
    <t>Flight6686</t>
  </si>
  <si>
    <t>Flight6687</t>
  </si>
  <si>
    <t>Flight6688</t>
  </si>
  <si>
    <t>Flight6689</t>
  </si>
  <si>
    <t>Flight6690</t>
  </si>
  <si>
    <t>Flight6691</t>
  </si>
  <si>
    <t>Flight6692</t>
  </si>
  <si>
    <t>Flight6693</t>
  </si>
  <si>
    <t>Flight6694</t>
  </si>
  <si>
    <t>Flight6695</t>
  </si>
  <si>
    <t>Flight6696</t>
  </si>
  <si>
    <t>Flight6697</t>
  </si>
  <si>
    <t>Flight6698</t>
  </si>
  <si>
    <t>Flight6699</t>
  </si>
  <si>
    <t>Flight6700</t>
  </si>
  <si>
    <t>Flight6701</t>
  </si>
  <si>
    <t>Flight6702</t>
  </si>
  <si>
    <t>Flight6703</t>
  </si>
  <si>
    <t>Flight6704</t>
  </si>
  <si>
    <t>Flight6705</t>
  </si>
  <si>
    <t>Flight6706</t>
  </si>
  <si>
    <t>Flight6707</t>
  </si>
  <si>
    <t>Flight6708</t>
  </si>
  <si>
    <t>Flight6709</t>
  </si>
  <si>
    <t>Flight6710</t>
  </si>
  <si>
    <t>Flight6711</t>
  </si>
  <si>
    <t>Flight6712</t>
  </si>
  <si>
    <t>Flight6713</t>
  </si>
  <si>
    <t>Flight6714</t>
  </si>
  <si>
    <t>Flight6715</t>
  </si>
  <si>
    <t>Flight6716</t>
  </si>
  <si>
    <t>Flight6717</t>
  </si>
  <si>
    <t>Flight6718</t>
  </si>
  <si>
    <t>Flight6719</t>
  </si>
  <si>
    <t>Flight6720</t>
  </si>
  <si>
    <t>Flight6721</t>
  </si>
  <si>
    <t>Flight6722</t>
  </si>
  <si>
    <t>Flight6723</t>
  </si>
  <si>
    <t>Flight6724</t>
  </si>
  <si>
    <t>Flight6725</t>
  </si>
  <si>
    <t>Flight6726</t>
  </si>
  <si>
    <t>Flight6727</t>
  </si>
  <si>
    <t>Flight6728</t>
  </si>
  <si>
    <t>Flight6729</t>
  </si>
  <si>
    <t>Flight6730</t>
  </si>
  <si>
    <t>Flight6731</t>
  </si>
  <si>
    <t>Flight6732</t>
  </si>
  <si>
    <t>Flight6733</t>
  </si>
  <si>
    <t>Flight6734</t>
  </si>
  <si>
    <t>Flight6735</t>
  </si>
  <si>
    <t>Flight6736</t>
  </si>
  <si>
    <t>Flight6737</t>
  </si>
  <si>
    <t>Flight6738</t>
  </si>
  <si>
    <t>Flight6739</t>
  </si>
  <si>
    <t>Flight6740</t>
  </si>
  <si>
    <t>Flight6741</t>
  </si>
  <si>
    <t>Flight6742</t>
  </si>
  <si>
    <t>Flight6743</t>
  </si>
  <si>
    <t>Flight6744</t>
  </si>
  <si>
    <t>Flight6745</t>
  </si>
  <si>
    <t>Flight6746</t>
  </si>
  <si>
    <t>Flight6747</t>
  </si>
  <si>
    <t>Flight6748</t>
  </si>
  <si>
    <t>Flight6749</t>
  </si>
  <si>
    <t>Flight6750</t>
  </si>
  <si>
    <t>Flight6751</t>
  </si>
  <si>
    <t>Flight6752</t>
  </si>
  <si>
    <t>Flight6753</t>
  </si>
  <si>
    <t>Flight6754</t>
  </si>
  <si>
    <t>Flight6755</t>
  </si>
  <si>
    <t>Flight6756</t>
  </si>
  <si>
    <t>Flight6757</t>
  </si>
  <si>
    <t>Flight6758</t>
  </si>
  <si>
    <t>Flight6759</t>
  </si>
  <si>
    <t>Flight6760</t>
  </si>
  <si>
    <t>Flight6761</t>
  </si>
  <si>
    <t>Flight6762</t>
  </si>
  <si>
    <t>Flight6763</t>
  </si>
  <si>
    <t>Flight6764</t>
  </si>
  <si>
    <t>Flight6765</t>
  </si>
  <si>
    <t>Flight6766</t>
  </si>
  <si>
    <t>Flight6767</t>
  </si>
  <si>
    <t>Flight6768</t>
  </si>
  <si>
    <t>Flight6769</t>
  </si>
  <si>
    <t>Flight6770</t>
  </si>
  <si>
    <t>Flight6771</t>
  </si>
  <si>
    <t>Flight6772</t>
  </si>
  <si>
    <t>Flight6773</t>
  </si>
  <si>
    <t>Flight6774</t>
  </si>
  <si>
    <t>Flight6775</t>
  </si>
  <si>
    <t>Flight6776</t>
  </si>
  <si>
    <t>Flight6777</t>
  </si>
  <si>
    <t>Flight6778</t>
  </si>
  <si>
    <t>Flight6779</t>
  </si>
  <si>
    <t>Flight6780</t>
  </si>
  <si>
    <t>Flight6781</t>
  </si>
  <si>
    <t>Flight6782</t>
  </si>
  <si>
    <t>Flight6783</t>
  </si>
  <si>
    <t>Flight6784</t>
  </si>
  <si>
    <t>Flight6785</t>
  </si>
  <si>
    <t>Flight6786</t>
  </si>
  <si>
    <t>Flight6787</t>
  </si>
  <si>
    <t>Flight6788</t>
  </si>
  <si>
    <t>Flight6789</t>
  </si>
  <si>
    <t>Flight6790</t>
  </si>
  <si>
    <t>Flight6791</t>
  </si>
  <si>
    <t>Flight6792</t>
  </si>
  <si>
    <t>Flight6793</t>
  </si>
  <si>
    <t>Flight6794</t>
  </si>
  <si>
    <t>Flight6795</t>
  </si>
  <si>
    <t>Flight6796</t>
  </si>
  <si>
    <t>Flight6797</t>
  </si>
  <si>
    <t>Flight6798</t>
  </si>
  <si>
    <t>Flight6799</t>
  </si>
  <si>
    <t>Flight6800</t>
  </si>
  <si>
    <t>Flight6801</t>
  </si>
  <si>
    <t>Flight6802</t>
  </si>
  <si>
    <t>Flight6803</t>
  </si>
  <si>
    <t>Flight6804</t>
  </si>
  <si>
    <t>Flight6805</t>
  </si>
  <si>
    <t>Flight6806</t>
  </si>
  <si>
    <t>Flight6807</t>
  </si>
  <si>
    <t>Flight6808</t>
  </si>
  <si>
    <t>Flight6809</t>
  </si>
  <si>
    <t>Flight6810</t>
  </si>
  <si>
    <t>Flight6811</t>
  </si>
  <si>
    <t>Flight6812</t>
  </si>
  <si>
    <t>Flight6813</t>
  </si>
  <si>
    <t>Flight6814</t>
  </si>
  <si>
    <t>Flight6815</t>
  </si>
  <si>
    <t>Flight6816</t>
  </si>
  <si>
    <t>Flight6817</t>
  </si>
  <si>
    <t>Flight6818</t>
  </si>
  <si>
    <t>Flight6819</t>
  </si>
  <si>
    <t>Flight6820</t>
  </si>
  <si>
    <t>Flight6821</t>
  </si>
  <si>
    <t>Flight6822</t>
  </si>
  <si>
    <t>Flight6823</t>
  </si>
  <si>
    <t>Flight6824</t>
  </si>
  <si>
    <t>Flight6825</t>
  </si>
  <si>
    <t>Flight6826</t>
  </si>
  <si>
    <t>Flight6827</t>
  </si>
  <si>
    <t>Flight6828</t>
  </si>
  <si>
    <t>Flight6829</t>
  </si>
  <si>
    <t>Flight6830</t>
  </si>
  <si>
    <t>Flight6831</t>
  </si>
  <si>
    <t>Flight6832</t>
  </si>
  <si>
    <t>Flight6833</t>
  </si>
  <si>
    <t>Flight6834</t>
  </si>
  <si>
    <t>Flight6835</t>
  </si>
  <si>
    <t>Flight6836</t>
  </si>
  <si>
    <t>Flight6837</t>
  </si>
  <si>
    <t>Flight6838</t>
  </si>
  <si>
    <t>Flight6839</t>
  </si>
  <si>
    <t>Flight6840</t>
  </si>
  <si>
    <t>Flight6841</t>
  </si>
  <si>
    <t>Flight6842</t>
  </si>
  <si>
    <t>Flight6843</t>
  </si>
  <si>
    <t>Flight6844</t>
  </si>
  <si>
    <t>Flight6845</t>
  </si>
  <si>
    <t>Flight6846</t>
  </si>
  <si>
    <t>Flight6847</t>
  </si>
  <si>
    <t>Flight6848</t>
  </si>
  <si>
    <t>Flight6849</t>
  </si>
  <si>
    <t>Flight6850</t>
  </si>
  <si>
    <t>Flight6851</t>
  </si>
  <si>
    <t>Flight6852</t>
  </si>
  <si>
    <t>Flight6853</t>
  </si>
  <si>
    <t>Flight6854</t>
  </si>
  <si>
    <t>Flight6855</t>
  </si>
  <si>
    <t>Flight6856</t>
  </si>
  <si>
    <t>Flight6857</t>
  </si>
  <si>
    <t>Flight6858</t>
  </si>
  <si>
    <t>Flight6859</t>
  </si>
  <si>
    <t>Flight6860</t>
  </si>
  <si>
    <t>Flight6861</t>
  </si>
  <si>
    <t>Flight6862</t>
  </si>
  <si>
    <t>Flight6863</t>
  </si>
  <si>
    <t>Flight6864</t>
  </si>
  <si>
    <t>Flight6865</t>
  </si>
  <si>
    <t>Flight6866</t>
  </si>
  <si>
    <t>Flight6867</t>
  </si>
  <si>
    <t>Flight6868</t>
  </si>
  <si>
    <t>Flight6869</t>
  </si>
  <si>
    <t>Flight6870</t>
  </si>
  <si>
    <t>Flight6871</t>
  </si>
  <si>
    <t>Flight6872</t>
  </si>
  <si>
    <t>Flight6873</t>
  </si>
  <si>
    <t>Flight6874</t>
  </si>
  <si>
    <t>Flight6875</t>
  </si>
  <si>
    <t>Flight6876</t>
  </si>
  <si>
    <t>Flight6877</t>
  </si>
  <si>
    <t>Flight6878</t>
  </si>
  <si>
    <t>Flight6879</t>
  </si>
  <si>
    <t>Flight6880</t>
  </si>
  <si>
    <t>Flight6881</t>
  </si>
  <si>
    <t>Flight6882</t>
  </si>
  <si>
    <t>Flight6883</t>
  </si>
  <si>
    <t>Flight6884</t>
  </si>
  <si>
    <t>Flight6885</t>
  </si>
  <si>
    <t>Flight6886</t>
  </si>
  <si>
    <t>Flight6887</t>
  </si>
  <si>
    <t>Flight6888</t>
  </si>
  <si>
    <t>Flight6889</t>
  </si>
  <si>
    <t>Flight6890</t>
  </si>
  <si>
    <t>Flight6891</t>
  </si>
  <si>
    <t>Flight6892</t>
  </si>
  <si>
    <t>Flight6893</t>
  </si>
  <si>
    <t>Flight6894</t>
  </si>
  <si>
    <t>Flight6895</t>
  </si>
  <si>
    <t>Flight6896</t>
  </si>
  <si>
    <t>Flight6897</t>
  </si>
  <si>
    <t>Flight6898</t>
  </si>
  <si>
    <t>Flight6899</t>
  </si>
  <si>
    <t>Flight6900</t>
  </si>
  <si>
    <t>Flight6901</t>
  </si>
  <si>
    <t>Flight6902</t>
  </si>
  <si>
    <t>Flight6903</t>
  </si>
  <si>
    <t>Flight6904</t>
  </si>
  <si>
    <t>Flight6905</t>
  </si>
  <si>
    <t>Flight6906</t>
  </si>
  <si>
    <t>Flight6907</t>
  </si>
  <si>
    <t>Flight6908</t>
  </si>
  <si>
    <t>Flight6909</t>
  </si>
  <si>
    <t>Flight6910</t>
  </si>
  <si>
    <t>Flight6911</t>
  </si>
  <si>
    <t>Flight6912</t>
  </si>
  <si>
    <t>Flight6913</t>
  </si>
  <si>
    <t>Flight6914</t>
  </si>
  <si>
    <t>Flight6915</t>
  </si>
  <si>
    <t>Flight6916</t>
  </si>
  <si>
    <t>Flight6917</t>
  </si>
  <si>
    <t>Flight6918</t>
  </si>
  <si>
    <t>Flight6919</t>
  </si>
  <si>
    <t>Flight6920</t>
  </si>
  <si>
    <t>Flight6921</t>
  </si>
  <si>
    <t>Flight6922</t>
  </si>
  <si>
    <t>Flight6923</t>
  </si>
  <si>
    <t>Flight6924</t>
  </si>
  <si>
    <t>Flight6925</t>
  </si>
  <si>
    <t>Flight6926</t>
  </si>
  <si>
    <t>Flight6927</t>
  </si>
  <si>
    <t>Flight6928</t>
  </si>
  <si>
    <t>Flight6929</t>
  </si>
  <si>
    <t>Flight6930</t>
  </si>
  <si>
    <t>Flight6931</t>
  </si>
  <si>
    <t>Flight6932</t>
  </si>
  <si>
    <t>Flight6933</t>
  </si>
  <si>
    <t>Flight6934</t>
  </si>
  <si>
    <t>Flight6935</t>
  </si>
  <si>
    <t>Flight6936</t>
  </si>
  <si>
    <t>Flight6937</t>
  </si>
  <si>
    <t>Flight6938</t>
  </si>
  <si>
    <t>Flight6939</t>
  </si>
  <si>
    <t>Flight6940</t>
  </si>
  <si>
    <t>Flight6941</t>
  </si>
  <si>
    <t>Flight6942</t>
  </si>
  <si>
    <t>Flight6943</t>
  </si>
  <si>
    <t>Flight6944</t>
  </si>
  <si>
    <t>Flight6945</t>
  </si>
  <si>
    <t>Flight6946</t>
  </si>
  <si>
    <t>Flight6947</t>
  </si>
  <si>
    <t>Flight6948</t>
  </si>
  <si>
    <t>Flight6949</t>
  </si>
  <si>
    <t>Flight6950</t>
  </si>
  <si>
    <t>Flight6951</t>
  </si>
  <si>
    <t>Flight6952</t>
  </si>
  <si>
    <t>Flight6953</t>
  </si>
  <si>
    <t>Flight6954</t>
  </si>
  <si>
    <t>Flight6955</t>
  </si>
  <si>
    <t>Flight6956</t>
  </si>
  <si>
    <t>Flight6957</t>
  </si>
  <si>
    <t>Flight6958</t>
  </si>
  <si>
    <t>Flight6959</t>
  </si>
  <si>
    <t>Flight6960</t>
  </si>
  <si>
    <t>Flight6961</t>
  </si>
  <si>
    <t>Flight6962</t>
  </si>
  <si>
    <t>Flight6963</t>
  </si>
  <si>
    <t>Flight6964</t>
  </si>
  <si>
    <t>Flight6965</t>
  </si>
  <si>
    <t>Flight6966</t>
  </si>
  <si>
    <t>Flight6967</t>
  </si>
  <si>
    <t>Flight6968</t>
  </si>
  <si>
    <t>Flight6969</t>
  </si>
  <si>
    <t>Flight6970</t>
  </si>
  <si>
    <t>Flight6971</t>
  </si>
  <si>
    <t>Flight6972</t>
  </si>
  <si>
    <t>Flight6973</t>
  </si>
  <si>
    <t>Flight6974</t>
  </si>
  <si>
    <t>Flight6975</t>
  </si>
  <si>
    <t>Flight6976</t>
  </si>
  <si>
    <t>Flight6977</t>
  </si>
  <si>
    <t>Flight6978</t>
  </si>
  <si>
    <t>Flight6979</t>
  </si>
  <si>
    <t>Flight6980</t>
  </si>
  <si>
    <t>Flight6981</t>
  </si>
  <si>
    <t>Flight6982</t>
  </si>
  <si>
    <t>Flight6983</t>
  </si>
  <si>
    <t>Flight6984</t>
  </si>
  <si>
    <t>Flight6985</t>
  </si>
  <si>
    <t>Flight6986</t>
  </si>
  <si>
    <t>Flight6987</t>
  </si>
  <si>
    <t>Flight6988</t>
  </si>
  <si>
    <t>Flight6989</t>
  </si>
  <si>
    <t>Flight6990</t>
  </si>
  <si>
    <t>Flight6991</t>
  </si>
  <si>
    <t>Flight6992</t>
  </si>
  <si>
    <t>Flight6993</t>
  </si>
  <si>
    <t>Flight6994</t>
  </si>
  <si>
    <t>Flight6995</t>
  </si>
  <si>
    <t>Flight6996</t>
  </si>
  <si>
    <t>Flight6997</t>
  </si>
  <si>
    <t>Flight6998</t>
  </si>
  <si>
    <t>Flight6999</t>
  </si>
  <si>
    <t>Flight7000</t>
  </si>
  <si>
    <t>Flight7001</t>
  </si>
  <si>
    <t>Flight7002</t>
  </si>
  <si>
    <t>Flight7003</t>
  </si>
  <si>
    <t>Flight7004</t>
  </si>
  <si>
    <t>Flight7005</t>
  </si>
  <si>
    <t>Flight7006</t>
  </si>
  <si>
    <t>Flight7007</t>
  </si>
  <si>
    <t>Flight7008</t>
  </si>
  <si>
    <t>Flight7009</t>
  </si>
  <si>
    <t>Flight7010</t>
  </si>
  <si>
    <t>Flight7011</t>
  </si>
  <si>
    <t>Flight7012</t>
  </si>
  <si>
    <t>Flight7013</t>
  </si>
  <si>
    <t>Flight7014</t>
  </si>
  <si>
    <t>Flight7015</t>
  </si>
  <si>
    <t>Flight7016</t>
  </si>
  <si>
    <t>Flight7017</t>
  </si>
  <si>
    <t>Flight7018</t>
  </si>
  <si>
    <t>Flight7019</t>
  </si>
  <si>
    <t>Flight7020</t>
  </si>
  <si>
    <t>Flight7021</t>
  </si>
  <si>
    <t>Flight7022</t>
  </si>
  <si>
    <t>Flight7023</t>
  </si>
  <si>
    <t>Flight7024</t>
  </si>
  <si>
    <t>Flight7025</t>
  </si>
  <si>
    <t>Flight7026</t>
  </si>
  <si>
    <t>Flight7027</t>
  </si>
  <si>
    <t>Flight7028</t>
  </si>
  <si>
    <t>Flight7029</t>
  </si>
  <si>
    <t>Flight7030</t>
  </si>
  <si>
    <t>Flight7031</t>
  </si>
  <si>
    <t>Flight7032</t>
  </si>
  <si>
    <t>Flight7033</t>
  </si>
  <si>
    <t>Flight7034</t>
  </si>
  <si>
    <t>Flight7035</t>
  </si>
  <si>
    <t>Flight7036</t>
  </si>
  <si>
    <t>Flight7037</t>
  </si>
  <si>
    <t>Flight7038</t>
  </si>
  <si>
    <t>Flight7039</t>
  </si>
  <si>
    <t>Flight7040</t>
  </si>
  <si>
    <t>Flight7041</t>
  </si>
  <si>
    <t>Flight7042</t>
  </si>
  <si>
    <t>Flight7043</t>
  </si>
  <si>
    <t>Flight7044</t>
  </si>
  <si>
    <t>Flight7045</t>
  </si>
  <si>
    <t>Flight7046</t>
  </si>
  <si>
    <t>Flight7047</t>
  </si>
  <si>
    <t>Flight7048</t>
  </si>
  <si>
    <t>Flight7049</t>
  </si>
  <si>
    <t>Flight7050</t>
  </si>
  <si>
    <t>Flight7051</t>
  </si>
  <si>
    <t>Flight7052</t>
  </si>
  <si>
    <t>Flight7053</t>
  </si>
  <si>
    <t>Flight7054</t>
  </si>
  <si>
    <t>Flight7055</t>
  </si>
  <si>
    <t>Flight7056</t>
  </si>
  <si>
    <t>Flight7057</t>
  </si>
  <si>
    <t>Flight7058</t>
  </si>
  <si>
    <t>Flight7059</t>
  </si>
  <si>
    <t>Flight7060</t>
  </si>
  <si>
    <t>Flight7061</t>
  </si>
  <si>
    <t>Flight7062</t>
  </si>
  <si>
    <t>Flight7063</t>
  </si>
  <si>
    <t>Flight7064</t>
  </si>
  <si>
    <t>Flight7065</t>
  </si>
  <si>
    <t>Flight7066</t>
  </si>
  <si>
    <t>Flight7067</t>
  </si>
  <si>
    <t>Flight7068</t>
  </si>
  <si>
    <t>Flight7069</t>
  </si>
  <si>
    <t>Flight7070</t>
  </si>
  <si>
    <t>Flight7071</t>
  </si>
  <si>
    <t>Flight7072</t>
  </si>
  <si>
    <t>Flight7073</t>
  </si>
  <si>
    <t>Flight7074</t>
  </si>
  <si>
    <t>Flight7075</t>
  </si>
  <si>
    <t>Flight7076</t>
  </si>
  <si>
    <t>Flight7077</t>
  </si>
  <si>
    <t>Flight7078</t>
  </si>
  <si>
    <t>Flight7079</t>
  </si>
  <si>
    <t>Flight7080</t>
  </si>
  <si>
    <t>Flight7081</t>
  </si>
  <si>
    <t>Flight7082</t>
  </si>
  <si>
    <t>Flight7083</t>
  </si>
  <si>
    <t>Flight7084</t>
  </si>
  <si>
    <t>Flight7085</t>
  </si>
  <si>
    <t>Flight7086</t>
  </si>
  <si>
    <t>Flight7087</t>
  </si>
  <si>
    <t>Flight7088</t>
  </si>
  <si>
    <t>Flight7089</t>
  </si>
  <si>
    <t>Flight7090</t>
  </si>
  <si>
    <t>Flight7091</t>
  </si>
  <si>
    <t>Flight7092</t>
  </si>
  <si>
    <t>Flight7093</t>
  </si>
  <si>
    <t>Flight7094</t>
  </si>
  <si>
    <t>Flight7095</t>
  </si>
  <si>
    <t>Flight7096</t>
  </si>
  <si>
    <t>Flight7097</t>
  </si>
  <si>
    <t>Flight7098</t>
  </si>
  <si>
    <t>Flight7099</t>
  </si>
  <si>
    <t>Flight7100</t>
  </si>
  <si>
    <t>Flight7101</t>
  </si>
  <si>
    <t>Flight7102</t>
  </si>
  <si>
    <t>Flight7103</t>
  </si>
  <si>
    <t>Flight7104</t>
  </si>
  <si>
    <t>Flight7105</t>
  </si>
  <si>
    <t>Flight7106</t>
  </si>
  <si>
    <t>Flight7107</t>
  </si>
  <si>
    <t>Flight7108</t>
  </si>
  <si>
    <t>Flight7109</t>
  </si>
  <si>
    <t>Flight7110</t>
  </si>
  <si>
    <t>Flight7111</t>
  </si>
  <si>
    <t>Flight7112</t>
  </si>
  <si>
    <t>Flight7113</t>
  </si>
  <si>
    <t>Flight7114</t>
  </si>
  <si>
    <t>Flight7115</t>
  </si>
  <si>
    <t>Flight7116</t>
  </si>
  <si>
    <t>Flight7117</t>
  </si>
  <si>
    <t>Flight7118</t>
  </si>
  <si>
    <t>Flight7119</t>
  </si>
  <si>
    <t>Flight7120</t>
  </si>
  <si>
    <t>Flight7121</t>
  </si>
  <si>
    <t>Flight7122</t>
  </si>
  <si>
    <t>Flight7123</t>
  </si>
  <si>
    <t>Flight7124</t>
  </si>
  <si>
    <t>Flight7125</t>
  </si>
  <si>
    <t>Flight7126</t>
  </si>
  <si>
    <t>Flight7127</t>
  </si>
  <si>
    <t>Flight7128</t>
  </si>
  <si>
    <t>Flight7129</t>
  </si>
  <si>
    <t>Flight7130</t>
  </si>
  <si>
    <t>Flight7131</t>
  </si>
  <si>
    <t>Flight7132</t>
  </si>
  <si>
    <t>Flight7133</t>
  </si>
  <si>
    <t>Flight7134</t>
  </si>
  <si>
    <t>Flight7135</t>
  </si>
  <si>
    <t>Flight7136</t>
  </si>
  <si>
    <t>Flight7137</t>
  </si>
  <si>
    <t>Flight7138</t>
  </si>
  <si>
    <t>Flight7139</t>
  </si>
  <si>
    <t>Flight7140</t>
  </si>
  <si>
    <t>Flight7141</t>
  </si>
  <si>
    <t>Flight7142</t>
  </si>
  <si>
    <t>Flight7143</t>
  </si>
  <si>
    <t>Flight7144</t>
  </si>
  <si>
    <t>Flight7145</t>
  </si>
  <si>
    <t>Flight7146</t>
  </si>
  <si>
    <t>Flight7147</t>
  </si>
  <si>
    <t>Flight7148</t>
  </si>
  <si>
    <t>Flight7149</t>
  </si>
  <si>
    <t>Flight7150</t>
  </si>
  <si>
    <t>Flight7151</t>
  </si>
  <si>
    <t>Flight7152</t>
  </si>
  <si>
    <t>Flight7153</t>
  </si>
  <si>
    <t>Flight7154</t>
  </si>
  <si>
    <t>Flight7155</t>
  </si>
  <si>
    <t>Flight7156</t>
  </si>
  <si>
    <t>Flight7157</t>
  </si>
  <si>
    <t>Flight7158</t>
  </si>
  <si>
    <t>Flight7159</t>
  </si>
  <si>
    <t>Flight7160</t>
  </si>
  <si>
    <t>Flight7161</t>
  </si>
  <si>
    <t>Flight7162</t>
  </si>
  <si>
    <t>Flight7163</t>
  </si>
  <si>
    <t>Flight7164</t>
  </si>
  <si>
    <t>Flight7165</t>
  </si>
  <si>
    <t>Flight7166</t>
  </si>
  <si>
    <t>Flight7167</t>
  </si>
  <si>
    <t>Flight7168</t>
  </si>
  <si>
    <t>Flight7169</t>
  </si>
  <si>
    <t>Flight7170</t>
  </si>
  <si>
    <t>Flight7171</t>
  </si>
  <si>
    <t>Flight7172</t>
  </si>
  <si>
    <t>Flight7173</t>
  </si>
  <si>
    <t>Flight7174</t>
  </si>
  <si>
    <t>Flight7175</t>
  </si>
  <si>
    <t>Flight7176</t>
  </si>
  <si>
    <t>Flight7177</t>
  </si>
  <si>
    <t>Flight7178</t>
  </si>
  <si>
    <t>Flight7179</t>
  </si>
  <si>
    <t>Flight7180</t>
  </si>
  <si>
    <t>Flight7181</t>
  </si>
  <si>
    <t>Flight7182</t>
  </si>
  <si>
    <t>Flight7183</t>
  </si>
  <si>
    <t>Flight7184</t>
  </si>
  <si>
    <t>Flight7185</t>
  </si>
  <si>
    <t>Flight7186</t>
  </si>
  <si>
    <t>Flight7187</t>
  </si>
  <si>
    <t>Flight7188</t>
  </si>
  <si>
    <t>Flight7189</t>
  </si>
  <si>
    <t>Flight7190</t>
  </si>
  <si>
    <t>Flight7191</t>
  </si>
  <si>
    <t>Flight7192</t>
  </si>
  <si>
    <t>Flight7193</t>
  </si>
  <si>
    <t>Flight7194</t>
  </si>
  <si>
    <t>Flight7195</t>
  </si>
  <si>
    <t>Flight7196</t>
  </si>
  <si>
    <t>Flight7197</t>
  </si>
  <si>
    <t>Flight7198</t>
  </si>
  <si>
    <t>Flight7199</t>
  </si>
  <si>
    <t>Flight7200</t>
  </si>
  <si>
    <t>Flight7201</t>
  </si>
  <si>
    <t>Flight7202</t>
  </si>
  <si>
    <t>Flight7203</t>
  </si>
  <si>
    <t>Flight7204</t>
  </si>
  <si>
    <t>Flight7205</t>
  </si>
  <si>
    <t>Flight7206</t>
  </si>
  <si>
    <t>Flight7207</t>
  </si>
  <si>
    <t>Flight7208</t>
  </si>
  <si>
    <t>Flight7209</t>
  </si>
  <si>
    <t>Flight7210</t>
  </si>
  <si>
    <t>Flight7211</t>
  </si>
  <si>
    <t>Flight7212</t>
  </si>
  <si>
    <t>Flight7213</t>
  </si>
  <si>
    <t>Flight7214</t>
  </si>
  <si>
    <t>Flight7215</t>
  </si>
  <si>
    <t>Flight7216</t>
  </si>
  <si>
    <t>Flight7217</t>
  </si>
  <si>
    <t>Flight7218</t>
  </si>
  <si>
    <t>Flight7219</t>
  </si>
  <si>
    <t>Flight7220</t>
  </si>
  <si>
    <t>Flight7221</t>
  </si>
  <si>
    <t>Flight7222</t>
  </si>
  <si>
    <t>Flight7223</t>
  </si>
  <si>
    <t>Flight7224</t>
  </si>
  <si>
    <t>Flight7225</t>
  </si>
  <si>
    <t>Flight7226</t>
  </si>
  <si>
    <t>Flight7227</t>
  </si>
  <si>
    <t>Flight7228</t>
  </si>
  <si>
    <t>Flight7229</t>
  </si>
  <si>
    <t>Flight7230</t>
  </si>
  <si>
    <t>Flight7231</t>
  </si>
  <si>
    <t>Flight7232</t>
  </si>
  <si>
    <t>Flight7233</t>
  </si>
  <si>
    <t>Flight7234</t>
  </si>
  <si>
    <t>Flight7235</t>
  </si>
  <si>
    <t>Flight7236</t>
  </si>
  <si>
    <t>Flight7237</t>
  </si>
  <si>
    <t>Flight7238</t>
  </si>
  <si>
    <t>Flight7239</t>
  </si>
  <si>
    <t>Flight7240</t>
  </si>
  <si>
    <t>Flight7241</t>
  </si>
  <si>
    <t>Flight7242</t>
  </si>
  <si>
    <t>Flight7243</t>
  </si>
  <si>
    <t>Flight7244</t>
  </si>
  <si>
    <t>Flight7245</t>
  </si>
  <si>
    <t>Flight7246</t>
  </si>
  <si>
    <t>Flight7247</t>
  </si>
  <si>
    <t>Flight7248</t>
  </si>
  <si>
    <t>Flight7249</t>
  </si>
  <si>
    <t>Flight7250</t>
  </si>
  <si>
    <t>Flight7251</t>
  </si>
  <si>
    <t>Flight7252</t>
  </si>
  <si>
    <t>Flight7253</t>
  </si>
  <si>
    <t>Flight7254</t>
  </si>
  <si>
    <t>Flight7255</t>
  </si>
  <si>
    <t>Flight7256</t>
  </si>
  <si>
    <t>Flight7257</t>
  </si>
  <si>
    <t>Flight7258</t>
  </si>
  <si>
    <t>Flight7259</t>
  </si>
  <si>
    <t>Flight7260</t>
  </si>
  <si>
    <t>Flight7261</t>
  </si>
  <si>
    <t>Flight7262</t>
  </si>
  <si>
    <t>Flight7263</t>
  </si>
  <si>
    <t>Flight7264</t>
  </si>
  <si>
    <t>Flight7265</t>
  </si>
  <si>
    <t>Flight7266</t>
  </si>
  <si>
    <t>Flight7267</t>
  </si>
  <si>
    <t>Flight7268</t>
  </si>
  <si>
    <t>Flight7269</t>
  </si>
  <si>
    <t>Flight7270</t>
  </si>
  <si>
    <t>Flight7271</t>
  </si>
  <si>
    <t>Flight7272</t>
  </si>
  <si>
    <t>Flight7273</t>
  </si>
  <si>
    <t>Flight7274</t>
  </si>
  <si>
    <t>Flight7275</t>
  </si>
  <si>
    <t>Flight7276</t>
  </si>
  <si>
    <t>Flight7277</t>
  </si>
  <si>
    <t>Flight7278</t>
  </si>
  <si>
    <t>Flight7279</t>
  </si>
  <si>
    <t>Flight7280</t>
  </si>
  <si>
    <t>Flight7281</t>
  </si>
  <si>
    <t>Flight7282</t>
  </si>
  <si>
    <t>Flight7283</t>
  </si>
  <si>
    <t>Flight7284</t>
  </si>
  <si>
    <t>Flight7285</t>
  </si>
  <si>
    <t>Flight7286</t>
  </si>
  <si>
    <t>Flight7287</t>
  </si>
  <si>
    <t>Flight7288</t>
  </si>
  <si>
    <t>Flight7289</t>
  </si>
  <si>
    <t>Flight7290</t>
  </si>
  <si>
    <t>Flight7291</t>
  </si>
  <si>
    <t>Flight7292</t>
  </si>
  <si>
    <t>Flight7293</t>
  </si>
  <si>
    <t>Flight7294</t>
  </si>
  <si>
    <t>Flight7295</t>
  </si>
  <si>
    <t>Flight7296</t>
  </si>
  <si>
    <t>Flight7297</t>
  </si>
  <si>
    <t>Flight7298</t>
  </si>
  <si>
    <t>Flight7299</t>
  </si>
  <si>
    <t>Flight7300</t>
  </si>
  <si>
    <t>Flight7301</t>
  </si>
  <si>
    <t>Flight7302</t>
  </si>
  <si>
    <t>Flight7303</t>
  </si>
  <si>
    <t>Flight7304</t>
  </si>
  <si>
    <t>Flight7305</t>
  </si>
  <si>
    <t>Flight7306</t>
  </si>
  <si>
    <t>Flight7307</t>
  </si>
  <si>
    <t>Flight7308</t>
  </si>
  <si>
    <t>Flight7309</t>
  </si>
  <si>
    <t>Flight7310</t>
  </si>
  <si>
    <t>Flight7311</t>
  </si>
  <si>
    <t>Flight7312</t>
  </si>
  <si>
    <t>Flight7313</t>
  </si>
  <si>
    <t>Flight7314</t>
  </si>
  <si>
    <t>Flight7315</t>
  </si>
  <si>
    <t>Flight7316</t>
  </si>
  <si>
    <t>Flight7317</t>
  </si>
  <si>
    <t>Flight7318</t>
  </si>
  <si>
    <t>Flight7319</t>
  </si>
  <si>
    <t>Flight7320</t>
  </si>
  <si>
    <t>Flight7321</t>
  </si>
  <si>
    <t>Flight7322</t>
  </si>
  <si>
    <t>Flight7323</t>
  </si>
  <si>
    <t>Flight7324</t>
  </si>
  <si>
    <t>Flight7325</t>
  </si>
  <si>
    <t>Flight7326</t>
  </si>
  <si>
    <t>Flight7327</t>
  </si>
  <si>
    <t>Flight7328</t>
  </si>
  <si>
    <t>Flight7329</t>
  </si>
  <si>
    <t>Flight7330</t>
  </si>
  <si>
    <t>Flight7331</t>
  </si>
  <si>
    <t>Flight7332</t>
  </si>
  <si>
    <t>Flight7333</t>
  </si>
  <si>
    <t>Flight7334</t>
  </si>
  <si>
    <t>Flight7335</t>
  </si>
  <si>
    <t>Flight7336</t>
  </si>
  <si>
    <t>Flight7337</t>
  </si>
  <si>
    <t>Flight7338</t>
  </si>
  <si>
    <t>Flight7339</t>
  </si>
  <si>
    <t>Flight7340</t>
  </si>
  <si>
    <t>Flight7341</t>
  </si>
  <si>
    <t>Flight7342</t>
  </si>
  <si>
    <t>Flight7343</t>
  </si>
  <si>
    <t>Flight7344</t>
  </si>
  <si>
    <t>Flight7345</t>
  </si>
  <si>
    <t>Flight7346</t>
  </si>
  <si>
    <t>Flight7347</t>
  </si>
  <si>
    <t>Flight7348</t>
  </si>
  <si>
    <t>Flight7349</t>
  </si>
  <si>
    <t>Flight7350</t>
  </si>
  <si>
    <t>Flight7351</t>
  </si>
  <si>
    <t>Flight7352</t>
  </si>
  <si>
    <t>Flight7353</t>
  </si>
  <si>
    <t>Flight7354</t>
  </si>
  <si>
    <t>Flight7355</t>
  </si>
  <si>
    <t>Flight7356</t>
  </si>
  <si>
    <t>Flight7357</t>
  </si>
  <si>
    <t>Flight7358</t>
  </si>
  <si>
    <t>Flight7359</t>
  </si>
  <si>
    <t>Flight7360</t>
  </si>
  <si>
    <t>Flight7361</t>
  </si>
  <si>
    <t>Flight7362</t>
  </si>
  <si>
    <t>Flight7363</t>
  </si>
  <si>
    <t>Flight7364</t>
  </si>
  <si>
    <t>Flight7365</t>
  </si>
  <si>
    <t>Flight7366</t>
  </si>
  <si>
    <t>Flight7367</t>
  </si>
  <si>
    <t>Flight7368</t>
  </si>
  <si>
    <t>Flight7369</t>
  </si>
  <si>
    <t>Flight7370</t>
  </si>
  <si>
    <t>Flight7371</t>
  </si>
  <si>
    <t>Flight7372</t>
  </si>
  <si>
    <t>Flight7373</t>
  </si>
  <si>
    <t>Flight7374</t>
  </si>
  <si>
    <t>Flight7375</t>
  </si>
  <si>
    <t>Flight7376</t>
  </si>
  <si>
    <t>Flight7377</t>
  </si>
  <si>
    <t>Flight7378</t>
  </si>
  <si>
    <t>Flight7379</t>
  </si>
  <si>
    <t>Flight7380</t>
  </si>
  <si>
    <t>Flight7381</t>
  </si>
  <si>
    <t>Flight7382</t>
  </si>
  <si>
    <t>Flight7383</t>
  </si>
  <si>
    <t>Flight7384</t>
  </si>
  <si>
    <t>Flight7385</t>
  </si>
  <si>
    <t>Flight7386</t>
  </si>
  <si>
    <t>Flight7387</t>
  </si>
  <si>
    <t>Flight7388</t>
  </si>
  <si>
    <t>Flight7389</t>
  </si>
  <si>
    <t>Flight7390</t>
  </si>
  <si>
    <t>Flight7391</t>
  </si>
  <si>
    <t>Flight7392</t>
  </si>
  <si>
    <t>Flight7393</t>
  </si>
  <si>
    <t>Flight7394</t>
  </si>
  <si>
    <t>Flight7395</t>
  </si>
  <si>
    <t>Flight7396</t>
  </si>
  <si>
    <t>Flight7397</t>
  </si>
  <si>
    <t>Flight7398</t>
  </si>
  <si>
    <t>Flight7399</t>
  </si>
  <si>
    <t>Flight7400</t>
  </si>
  <si>
    <t>Flight7401</t>
  </si>
  <si>
    <t>Flight7402</t>
  </si>
  <si>
    <t>Flight7403</t>
  </si>
  <si>
    <t>Flight7404</t>
  </si>
  <si>
    <t>Flight7405</t>
  </si>
  <si>
    <t>Flight7406</t>
  </si>
  <si>
    <t>Flight7407</t>
  </si>
  <si>
    <t>Flight7408</t>
  </si>
  <si>
    <t>Flight7409</t>
  </si>
  <si>
    <t>Flight7410</t>
  </si>
  <si>
    <t>Flight7411</t>
  </si>
  <si>
    <t>Flight7412</t>
  </si>
  <si>
    <t>Flight7413</t>
  </si>
  <si>
    <t>Flight7414</t>
  </si>
  <si>
    <t>Flight7415</t>
  </si>
  <si>
    <t>Flight7416</t>
  </si>
  <si>
    <t>Flight7417</t>
  </si>
  <si>
    <t>Flight7418</t>
  </si>
  <si>
    <t>Flight7419</t>
  </si>
  <si>
    <t>Flight7420</t>
  </si>
  <si>
    <t>Flight7421</t>
  </si>
  <si>
    <t>Flight7422</t>
  </si>
  <si>
    <t>Flight7423</t>
  </si>
  <si>
    <t>Flight7424</t>
  </si>
  <si>
    <t>Flight7425</t>
  </si>
  <si>
    <t>Flight7426</t>
  </si>
  <si>
    <t>Flight7427</t>
  </si>
  <si>
    <t>Flight7428</t>
  </si>
  <si>
    <t>Flight7429</t>
  </si>
  <si>
    <t>Flight7430</t>
  </si>
  <si>
    <t>Flight7431</t>
  </si>
  <si>
    <t>Flight7432</t>
  </si>
  <si>
    <t>Flight7433</t>
  </si>
  <si>
    <t>Flight7434</t>
  </si>
  <si>
    <t>Flight7435</t>
  </si>
  <si>
    <t>Flight7436</t>
  </si>
  <si>
    <t>Flight7437</t>
  </si>
  <si>
    <t>Flight7438</t>
  </si>
  <si>
    <t>Flight7439</t>
  </si>
  <si>
    <t>Flight7440</t>
  </si>
  <si>
    <t>Flight7441</t>
  </si>
  <si>
    <t>Flight7442</t>
  </si>
  <si>
    <t>Flight7443</t>
  </si>
  <si>
    <t>Flight7444</t>
  </si>
  <si>
    <t>Flight7445</t>
  </si>
  <si>
    <t>Flight7446</t>
  </si>
  <si>
    <t>Flight7447</t>
  </si>
  <si>
    <t>Flight7448</t>
  </si>
  <si>
    <t>Flight7449</t>
  </si>
  <si>
    <t>Flight7450</t>
  </si>
  <si>
    <t>Flight7451</t>
  </si>
  <si>
    <t>Flight7452</t>
  </si>
  <si>
    <t>Flight7453</t>
  </si>
  <si>
    <t>Flight7454</t>
  </si>
  <si>
    <t>Flight7455</t>
  </si>
  <si>
    <t>Flight7456</t>
  </si>
  <si>
    <t>Flight7457</t>
  </si>
  <si>
    <t>Flight7458</t>
  </si>
  <si>
    <t>Flight7459</t>
  </si>
  <si>
    <t>Flight7460</t>
  </si>
  <si>
    <t>Flight7461</t>
  </si>
  <si>
    <t>Flight7462</t>
  </si>
  <si>
    <t>Flight7463</t>
  </si>
  <si>
    <t>Flight7464</t>
  </si>
  <si>
    <t>Flight7465</t>
  </si>
  <si>
    <t>Flight7466</t>
  </si>
  <si>
    <t>Flight7467</t>
  </si>
  <si>
    <t>Flight7468</t>
  </si>
  <si>
    <t>Flight7469</t>
  </si>
  <si>
    <t>Flight7470</t>
  </si>
  <si>
    <t>Flight7471</t>
  </si>
  <si>
    <t>Flight7472</t>
  </si>
  <si>
    <t>Flight7473</t>
  </si>
  <si>
    <t>Flight7474</t>
  </si>
  <si>
    <t>Flight7475</t>
  </si>
  <si>
    <t>Flight7476</t>
  </si>
  <si>
    <t>Flight7477</t>
  </si>
  <si>
    <t>Flight7478</t>
  </si>
  <si>
    <t>Flight7479</t>
  </si>
  <si>
    <t>Flight7480</t>
  </si>
  <si>
    <t>Flight7481</t>
  </si>
  <si>
    <t>Flight7482</t>
  </si>
  <si>
    <t>Flight7483</t>
  </si>
  <si>
    <t>Flight7484</t>
  </si>
  <si>
    <t>Flight7485</t>
  </si>
  <si>
    <t>Flight7486</t>
  </si>
  <si>
    <t>Flight7487</t>
  </si>
  <si>
    <t>Flight7488</t>
  </si>
  <si>
    <t>Flight7489</t>
  </si>
  <si>
    <t>Flight7490</t>
  </si>
  <si>
    <t>Flight7491</t>
  </si>
  <si>
    <t>Flight7492</t>
  </si>
  <si>
    <t>Flight7493</t>
  </si>
  <si>
    <t>Flight7494</t>
  </si>
  <si>
    <t>Flight7495</t>
  </si>
  <si>
    <t>Flight7496</t>
  </si>
  <si>
    <t>Flight7497</t>
  </si>
  <si>
    <t>Flight7498</t>
  </si>
  <si>
    <t>Flight7499</t>
  </si>
  <si>
    <t>Flight7500</t>
  </si>
  <si>
    <t>Flight7501</t>
  </si>
  <si>
    <t>Flight7502</t>
  </si>
  <si>
    <t>Flight7503</t>
  </si>
  <si>
    <t>Flight7504</t>
  </si>
  <si>
    <t>Flight7505</t>
  </si>
  <si>
    <t>Flight7506</t>
  </si>
  <si>
    <t>Flight7507</t>
  </si>
  <si>
    <t>Flight7508</t>
  </si>
  <si>
    <t>Flight7509</t>
  </si>
  <si>
    <t>Flight7510</t>
  </si>
  <si>
    <t>Flight7511</t>
  </si>
  <si>
    <t>Flight7512</t>
  </si>
  <si>
    <t>Flight7513</t>
  </si>
  <si>
    <t>Flight7514</t>
  </si>
  <si>
    <t>Flight7515</t>
  </si>
  <si>
    <t>Flight7516</t>
  </si>
  <si>
    <t>Flight7517</t>
  </si>
  <si>
    <t>Flight7518</t>
  </si>
  <si>
    <t>Flight7519</t>
  </si>
  <si>
    <t>Flight7520</t>
  </si>
  <si>
    <t>Flight7521</t>
  </si>
  <si>
    <t>Flight7522</t>
  </si>
  <si>
    <t>Flight7523</t>
  </si>
  <si>
    <t>Flight7524</t>
  </si>
  <si>
    <t>Flight7525</t>
  </si>
  <si>
    <t>Flight7526</t>
  </si>
  <si>
    <t>Flight7527</t>
  </si>
  <si>
    <t>Flight7528</t>
  </si>
  <si>
    <t>Flight7529</t>
  </si>
  <si>
    <t>Flight7530</t>
  </si>
  <si>
    <t>Flight7531</t>
  </si>
  <si>
    <t>Flight7532</t>
  </si>
  <si>
    <t>Flight7533</t>
  </si>
  <si>
    <t>Flight7534</t>
  </si>
  <si>
    <t>Flight7535</t>
  </si>
  <si>
    <t>Flight7536</t>
  </si>
  <si>
    <t>Flight7537</t>
  </si>
  <si>
    <t>Flight7538</t>
  </si>
  <si>
    <t>Flight7539</t>
  </si>
  <si>
    <t>Flight7540</t>
  </si>
  <si>
    <t>Flight7541</t>
  </si>
  <si>
    <t>Flight7542</t>
  </si>
  <si>
    <t>Flight7543</t>
  </si>
  <si>
    <t>Flight7544</t>
  </si>
  <si>
    <t>Flight7545</t>
  </si>
  <si>
    <t>Flight7546</t>
  </si>
  <si>
    <t>Flight7547</t>
  </si>
  <si>
    <t>Flight7548</t>
  </si>
  <si>
    <t>Flight7549</t>
  </si>
  <si>
    <t>Flight7550</t>
  </si>
  <si>
    <t>Flight7551</t>
  </si>
  <si>
    <t>Flight7552</t>
  </si>
  <si>
    <t>Flight7553</t>
  </si>
  <si>
    <t>Flight7554</t>
  </si>
  <si>
    <t>Flight7555</t>
  </si>
  <si>
    <t>Flight7556</t>
  </si>
  <si>
    <t>Flight7557</t>
  </si>
  <si>
    <t>Flight7558</t>
  </si>
  <si>
    <t>Flight7559</t>
  </si>
  <si>
    <t>Flight7560</t>
  </si>
  <si>
    <t>Flight7561</t>
  </si>
  <si>
    <t>Flight7562</t>
  </si>
  <si>
    <t>Flight7563</t>
  </si>
  <si>
    <t>Flight7564</t>
  </si>
  <si>
    <t>Flight7565</t>
  </si>
  <si>
    <t>Flight7566</t>
  </si>
  <si>
    <t>Flight7567</t>
  </si>
  <si>
    <t>Flight7568</t>
  </si>
  <si>
    <t>Flight7569</t>
  </si>
  <si>
    <t>Flight7570</t>
  </si>
  <si>
    <t>Flight7571</t>
  </si>
  <si>
    <t>Flight7572</t>
  </si>
  <si>
    <t>Flight7573</t>
  </si>
  <si>
    <t>Flight7574</t>
  </si>
  <si>
    <t>Flight7575</t>
  </si>
  <si>
    <t>Flight7576</t>
  </si>
  <si>
    <t>Flight7577</t>
  </si>
  <si>
    <t>Flight7578</t>
  </si>
  <si>
    <t>Flight7579</t>
  </si>
  <si>
    <t>Flight7580</t>
  </si>
  <si>
    <t>Flight7581</t>
  </si>
  <si>
    <t>Flight7582</t>
  </si>
  <si>
    <t>Flight7583</t>
  </si>
  <si>
    <t>Flight7584</t>
  </si>
  <si>
    <t>Flight7585</t>
  </si>
  <si>
    <t>Flight7586</t>
  </si>
  <si>
    <t>Flight7587</t>
  </si>
  <si>
    <t>Flight7588</t>
  </si>
  <si>
    <t>Flight7589</t>
  </si>
  <si>
    <t>Flight7590</t>
  </si>
  <si>
    <t>Flight7591</t>
  </si>
  <si>
    <t>Flight7592</t>
  </si>
  <si>
    <t>Flight7593</t>
  </si>
  <si>
    <t>Flight7594</t>
  </si>
  <si>
    <t>Flight7595</t>
  </si>
  <si>
    <t>Flight7596</t>
  </si>
  <si>
    <t>Flight7597</t>
  </si>
  <si>
    <t>Flight7598</t>
  </si>
  <si>
    <t>Flight7599</t>
  </si>
  <si>
    <t>Flight7600</t>
  </si>
  <si>
    <t>Flight7601</t>
  </si>
  <si>
    <t>Flight7602</t>
  </si>
  <si>
    <t>Flight7603</t>
  </si>
  <si>
    <t>Flight7604</t>
  </si>
  <si>
    <t>Flight7605</t>
  </si>
  <si>
    <t>Flight7606</t>
  </si>
  <si>
    <t>Flight7607</t>
  </si>
  <si>
    <t>Flight7608</t>
  </si>
  <si>
    <t>Flight7609</t>
  </si>
  <si>
    <t>Flight7610</t>
  </si>
  <si>
    <t>Flight7611</t>
  </si>
  <si>
    <t>Flight7612</t>
  </si>
  <si>
    <t>Flight7613</t>
  </si>
  <si>
    <t>Flight7614</t>
  </si>
  <si>
    <t>Flight7615</t>
  </si>
  <si>
    <t>Flight7616</t>
  </si>
  <si>
    <t>Flight7617</t>
  </si>
  <si>
    <t>Flight7618</t>
  </si>
  <si>
    <t>Flight7619</t>
  </si>
  <si>
    <t>Flight7620</t>
  </si>
  <si>
    <t>Flight7621</t>
  </si>
  <si>
    <t>Flight7622</t>
  </si>
  <si>
    <t>Flight7623</t>
  </si>
  <si>
    <t>Flight7624</t>
  </si>
  <si>
    <t>Flight7625</t>
  </si>
  <si>
    <t>Flight7626</t>
  </si>
  <si>
    <t>Flight7627</t>
  </si>
  <si>
    <t>Flight7628</t>
  </si>
  <si>
    <t>Flight7629</t>
  </si>
  <si>
    <t>Flight7630</t>
  </si>
  <si>
    <t>Flight7631</t>
  </si>
  <si>
    <t>Flight7632</t>
  </si>
  <si>
    <t>Flight7633</t>
  </si>
  <si>
    <t>Flight7634</t>
  </si>
  <si>
    <t>Flight7635</t>
  </si>
  <si>
    <t>Flight7636</t>
  </si>
  <si>
    <t>Flight7637</t>
  </si>
  <si>
    <t>Flight7638</t>
  </si>
  <si>
    <t>Flight7639</t>
  </si>
  <si>
    <t>Flight7640</t>
  </si>
  <si>
    <t>Flight7641</t>
  </si>
  <si>
    <t>Flight7642</t>
  </si>
  <si>
    <t>Flight7643</t>
  </si>
  <si>
    <t>Flight7644</t>
  </si>
  <si>
    <t>Flight7645</t>
  </si>
  <si>
    <t>Flight7646</t>
  </si>
  <si>
    <t>Flight7647</t>
  </si>
  <si>
    <t>Flight7648</t>
  </si>
  <si>
    <t>Flight7649</t>
  </si>
  <si>
    <t>Flight7650</t>
  </si>
  <si>
    <t>Flight7651</t>
  </si>
  <si>
    <t>Flight7652</t>
  </si>
  <si>
    <t>Flight7653</t>
  </si>
  <si>
    <t>Flight7654</t>
  </si>
  <si>
    <t>Flight7655</t>
  </si>
  <si>
    <t>Flight7656</t>
  </si>
  <si>
    <t>Flight7657</t>
  </si>
  <si>
    <t>Flight7658</t>
  </si>
  <si>
    <t>Flight7659</t>
  </si>
  <si>
    <t>Flight7660</t>
  </si>
  <si>
    <t>Flight7661</t>
  </si>
  <si>
    <t>Flight7662</t>
  </si>
  <si>
    <t>Flight7663</t>
  </si>
  <si>
    <t>Flight7664</t>
  </si>
  <si>
    <t>Flight7665</t>
  </si>
  <si>
    <t>Flight7666</t>
  </si>
  <si>
    <t>Flight7667</t>
  </si>
  <si>
    <t>Flight7668</t>
  </si>
  <si>
    <t>Flight7669</t>
  </si>
  <si>
    <t>Flight7670</t>
  </si>
  <si>
    <t>Flight7671</t>
  </si>
  <si>
    <t>Flight7672</t>
  </si>
  <si>
    <t>Flight7673</t>
  </si>
  <si>
    <t>Flight7674</t>
  </si>
  <si>
    <t>Flight7675</t>
  </si>
  <si>
    <t>Flight7676</t>
  </si>
  <si>
    <t>Flight7677</t>
  </si>
  <si>
    <t>Flight7678</t>
  </si>
  <si>
    <t>Flight7679</t>
  </si>
  <si>
    <t>Flight7680</t>
  </si>
  <si>
    <t>Flight7681</t>
  </si>
  <si>
    <t>Flight7682</t>
  </si>
  <si>
    <t>Flight7683</t>
  </si>
  <si>
    <t>Flight7684</t>
  </si>
  <si>
    <t>Flight7685</t>
  </si>
  <si>
    <t>Flight7686</t>
  </si>
  <si>
    <t>Flight7687</t>
  </si>
  <si>
    <t>Flight7688</t>
  </si>
  <si>
    <t>Flight7689</t>
  </si>
  <si>
    <t>Flight7690</t>
  </si>
  <si>
    <t>Flight7691</t>
  </si>
  <si>
    <t>Flight7692</t>
  </si>
  <si>
    <t>Flight7693</t>
  </si>
  <si>
    <t>Flight7694</t>
  </si>
  <si>
    <t>Flight7695</t>
  </si>
  <si>
    <t>Flight7696</t>
  </si>
  <si>
    <t>Flight7697</t>
  </si>
  <si>
    <t>Flight7698</t>
  </si>
  <si>
    <t>Flight7699</t>
  </si>
  <si>
    <t>Flight7700</t>
  </si>
  <si>
    <t>Flight7701</t>
  </si>
  <si>
    <t>Flight7702</t>
  </si>
  <si>
    <t>Flight7703</t>
  </si>
  <si>
    <t>Flight7704</t>
  </si>
  <si>
    <t>Flight7705</t>
  </si>
  <si>
    <t>Flight7706</t>
  </si>
  <si>
    <t>Flight7707</t>
  </si>
  <si>
    <t>Flight7708</t>
  </si>
  <si>
    <t>Flight7709</t>
  </si>
  <si>
    <t>Flight7710</t>
  </si>
  <si>
    <t>Flight7711</t>
  </si>
  <si>
    <t>Flight7712</t>
  </si>
  <si>
    <t>Flight7713</t>
  </si>
  <si>
    <t>Flight7714</t>
  </si>
  <si>
    <t>Flight7715</t>
  </si>
  <si>
    <t>Flight7716</t>
  </si>
  <si>
    <t>Flight7717</t>
  </si>
  <si>
    <t>Flight7718</t>
  </si>
  <si>
    <t>Flight7719</t>
  </si>
  <si>
    <t>Flight7720</t>
  </si>
  <si>
    <t>Flight7721</t>
  </si>
  <si>
    <t>Flight7722</t>
  </si>
  <si>
    <t>Flight7723</t>
  </si>
  <si>
    <t>Flight7724</t>
  </si>
  <si>
    <t>Flight7725</t>
  </si>
  <si>
    <t>Flight7726</t>
  </si>
  <si>
    <t>Flight7727</t>
  </si>
  <si>
    <t>Flight7728</t>
  </si>
  <si>
    <t>Flight7729</t>
  </si>
  <si>
    <t>Flight7730</t>
  </si>
  <si>
    <t>Flight7731</t>
  </si>
  <si>
    <t>Flight7732</t>
  </si>
  <si>
    <t>Flight7733</t>
  </si>
  <si>
    <t>Flight7734</t>
  </si>
  <si>
    <t>Flight7735</t>
  </si>
  <si>
    <t>Flight7736</t>
  </si>
  <si>
    <t>Flight7737</t>
  </si>
  <si>
    <t>Flight7738</t>
  </si>
  <si>
    <t>Flight7739</t>
  </si>
  <si>
    <t>Flight7740</t>
  </si>
  <si>
    <t>Flight7741</t>
  </si>
  <si>
    <t>Flight7742</t>
  </si>
  <si>
    <t>Flight7743</t>
  </si>
  <si>
    <t>Flight7744</t>
  </si>
  <si>
    <t>Flight7745</t>
  </si>
  <si>
    <t>Flight7746</t>
  </si>
  <si>
    <t>Flight7747</t>
  </si>
  <si>
    <t>Flight7748</t>
  </si>
  <si>
    <t>Flight7749</t>
  </si>
  <si>
    <t>Flight7750</t>
  </si>
  <si>
    <t>Flight7751</t>
  </si>
  <si>
    <t>Flight7752</t>
  </si>
  <si>
    <t>Flight7753</t>
  </si>
  <si>
    <t>Flight7754</t>
  </si>
  <si>
    <t>Flight7755</t>
  </si>
  <si>
    <t>Flight7756</t>
  </si>
  <si>
    <t>Flight7757</t>
  </si>
  <si>
    <t>Flight7758</t>
  </si>
  <si>
    <t>Flight7759</t>
  </si>
  <si>
    <t>Flight7760</t>
  </si>
  <si>
    <t>Flight7761</t>
  </si>
  <si>
    <t>Flight7762</t>
  </si>
  <si>
    <t>Flight7763</t>
  </si>
  <si>
    <t>Flight7764</t>
  </si>
  <si>
    <t>Flight7765</t>
  </si>
  <si>
    <t>Flight7766</t>
  </si>
  <si>
    <t>Flight7767</t>
  </si>
  <si>
    <t>Flight7768</t>
  </si>
  <si>
    <t>Flight7769</t>
  </si>
  <si>
    <t>Flight7770</t>
  </si>
  <si>
    <t>Flight7771</t>
  </si>
  <si>
    <t>Flight7772</t>
  </si>
  <si>
    <t>Flight7773</t>
  </si>
  <si>
    <t>Flight7774</t>
  </si>
  <si>
    <t>Flight7775</t>
  </si>
  <si>
    <t>Flight7776</t>
  </si>
  <si>
    <t>Flight7777</t>
  </si>
  <si>
    <t>Flight7778</t>
  </si>
  <si>
    <t>Flight7779</t>
  </si>
  <si>
    <t>Flight7780</t>
  </si>
  <si>
    <t>Flight7781</t>
  </si>
  <si>
    <t>Flight7782</t>
  </si>
  <si>
    <t>Flight7783</t>
  </si>
  <si>
    <t>Flight7784</t>
  </si>
  <si>
    <t>Flight7785</t>
  </si>
  <si>
    <t>Flight7786</t>
  </si>
  <si>
    <t>Flight7787</t>
  </si>
  <si>
    <t>Flight7788</t>
  </si>
  <si>
    <t>Flight7789</t>
  </si>
  <si>
    <t>Flight7790</t>
  </si>
  <si>
    <t>Flight7791</t>
  </si>
  <si>
    <t>Flight7792</t>
  </si>
  <si>
    <t>Flight7793</t>
  </si>
  <si>
    <t>Flight7794</t>
  </si>
  <si>
    <t>Flight7795</t>
  </si>
  <si>
    <t>Flight7796</t>
  </si>
  <si>
    <t>Flight7797</t>
  </si>
  <si>
    <t>Flight7798</t>
  </si>
  <si>
    <t>Flight7799</t>
  </si>
  <si>
    <t>Flight7800</t>
  </si>
  <si>
    <t>Flight7801</t>
  </si>
  <si>
    <t>Flight7802</t>
  </si>
  <si>
    <t>Flight7803</t>
  </si>
  <si>
    <t>Flight7804</t>
  </si>
  <si>
    <t>Flight7805</t>
  </si>
  <si>
    <t>Flight7806</t>
  </si>
  <si>
    <t>Flight7807</t>
  </si>
  <si>
    <t>Flight7808</t>
  </si>
  <si>
    <t>Flight7809</t>
  </si>
  <si>
    <t>Flight7810</t>
  </si>
  <si>
    <t>Flight7811</t>
  </si>
  <si>
    <t>Flight7812</t>
  </si>
  <si>
    <t>Flight7813</t>
  </si>
  <si>
    <t>Flight7814</t>
  </si>
  <si>
    <t>Flight7815</t>
  </si>
  <si>
    <t>Flight7816</t>
  </si>
  <si>
    <t>Flight7817</t>
  </si>
  <si>
    <t>Flight7818</t>
  </si>
  <si>
    <t>Flight7819</t>
  </si>
  <si>
    <t>Flight7820</t>
  </si>
  <si>
    <t>Flight7821</t>
  </si>
  <si>
    <t>Flight7822</t>
  </si>
  <si>
    <t>Flight7823</t>
  </si>
  <si>
    <t>Flight7824</t>
  </si>
  <si>
    <t>Flight7825</t>
  </si>
  <si>
    <t>Flight7826</t>
  </si>
  <si>
    <t>Flight7827</t>
  </si>
  <si>
    <t>Flight7828</t>
  </si>
  <si>
    <t>Flight7829</t>
  </si>
  <si>
    <t>Flight7830</t>
  </si>
  <si>
    <t>Flight7831</t>
  </si>
  <si>
    <t>Flight7832</t>
  </si>
  <si>
    <t>Flight7833</t>
  </si>
  <si>
    <t>Flight7834</t>
  </si>
  <si>
    <t>Flight7835</t>
  </si>
  <si>
    <t>Flight7836</t>
  </si>
  <si>
    <t>Flight7837</t>
  </si>
  <si>
    <t>Flight7838</t>
  </si>
  <si>
    <t>Flight7839</t>
  </si>
  <si>
    <t>Flight7840</t>
  </si>
  <si>
    <t>Flight7841</t>
  </si>
  <si>
    <t>Flight7842</t>
  </si>
  <si>
    <t>Flight7843</t>
  </si>
  <si>
    <t>Flight7844</t>
  </si>
  <si>
    <t>Flight7845</t>
  </si>
  <si>
    <t>Flight7846</t>
  </si>
  <si>
    <t>Flight7847</t>
  </si>
  <si>
    <t>Flight7848</t>
  </si>
  <si>
    <t>Flight7849</t>
  </si>
  <si>
    <t>Flight7850</t>
  </si>
  <si>
    <t>Flight7851</t>
  </si>
  <si>
    <t>Flight7852</t>
  </si>
  <si>
    <t>Flight7853</t>
  </si>
  <si>
    <t>Flight7854</t>
  </si>
  <si>
    <t>Flight7855</t>
  </si>
  <si>
    <t>Flight7856</t>
  </si>
  <si>
    <t>Flight7857</t>
  </si>
  <si>
    <t>Flight7858</t>
  </si>
  <si>
    <t>Flight7859</t>
  </si>
  <si>
    <t>Flight7860</t>
  </si>
  <si>
    <t>Flight7861</t>
  </si>
  <si>
    <t>Flight7862</t>
  </si>
  <si>
    <t>Flight7863</t>
  </si>
  <si>
    <t>Flight7864</t>
  </si>
  <si>
    <t>Flight7865</t>
  </si>
  <si>
    <t>Flight7866</t>
  </si>
  <si>
    <t>Flight7867</t>
  </si>
  <si>
    <t>Flight7868</t>
  </si>
  <si>
    <t>Flight7869</t>
  </si>
  <si>
    <t>Flight7870</t>
  </si>
  <si>
    <t>Flight7871</t>
  </si>
  <si>
    <t>Flight7872</t>
  </si>
  <si>
    <t>Flight7873</t>
  </si>
  <si>
    <t>Flight7874</t>
  </si>
  <si>
    <t>Flight7875</t>
  </si>
  <si>
    <t>Flight7876</t>
  </si>
  <si>
    <t>Flight7877</t>
  </si>
  <si>
    <t>Flight7878</t>
  </si>
  <si>
    <t>Flight7879</t>
  </si>
  <si>
    <t>Flight7880</t>
  </si>
  <si>
    <t>Flight7881</t>
  </si>
  <si>
    <t>Flight7882</t>
  </si>
  <si>
    <t>Flight7883</t>
  </si>
  <si>
    <t>Flight7884</t>
  </si>
  <si>
    <t>Flight7885</t>
  </si>
  <si>
    <t>Flight7886</t>
  </si>
  <si>
    <t>Flight7887</t>
  </si>
  <si>
    <t>Flight7888</t>
  </si>
  <si>
    <t>Flight7889</t>
  </si>
  <si>
    <t>Flight7890</t>
  </si>
  <si>
    <t>Flight7891</t>
  </si>
  <si>
    <t>Flight7892</t>
  </si>
  <si>
    <t>Flight7893</t>
  </si>
  <si>
    <t>Flight7894</t>
  </si>
  <si>
    <t>Flight7895</t>
  </si>
  <si>
    <t>Flight7896</t>
  </si>
  <si>
    <t>Flight7897</t>
  </si>
  <si>
    <t>Flight7898</t>
  </si>
  <si>
    <t>Flight7899</t>
  </si>
  <si>
    <t>Flight7900</t>
  </si>
  <si>
    <t>Flight7901</t>
  </si>
  <si>
    <t>Flight7902</t>
  </si>
  <si>
    <t>Flight7903</t>
  </si>
  <si>
    <t>Flight7904</t>
  </si>
  <si>
    <t>Flight7905</t>
  </si>
  <si>
    <t>Flight7906</t>
  </si>
  <si>
    <t>Flight7907</t>
  </si>
  <si>
    <t>Flight7908</t>
  </si>
  <si>
    <t>Flight7909</t>
  </si>
  <si>
    <t>Flight7910</t>
  </si>
  <si>
    <t>Flight7911</t>
  </si>
  <si>
    <t>Flight7912</t>
  </si>
  <si>
    <t>Flight7913</t>
  </si>
  <si>
    <t>Flight7914</t>
  </si>
  <si>
    <t>Flight7915</t>
  </si>
  <si>
    <t>Flight7916</t>
  </si>
  <si>
    <t>Flight7917</t>
  </si>
  <si>
    <t>Flight7918</t>
  </si>
  <si>
    <t>Flight7919</t>
  </si>
  <si>
    <t>Flight7920</t>
  </si>
  <si>
    <t>Flight7921</t>
  </si>
  <si>
    <t>Flight7922</t>
  </si>
  <si>
    <t>Flight7923</t>
  </si>
  <si>
    <t>Flight7924</t>
  </si>
  <si>
    <t>Flight7925</t>
  </si>
  <si>
    <t>Flight7926</t>
  </si>
  <si>
    <t>Flight7927</t>
  </si>
  <si>
    <t>Flight7928</t>
  </si>
  <si>
    <t>Flight7929</t>
  </si>
  <si>
    <t>Flight7930</t>
  </si>
  <si>
    <t>Flight7931</t>
  </si>
  <si>
    <t>Flight7932</t>
  </si>
  <si>
    <t>Flight7933</t>
  </si>
  <si>
    <t>Flight7934</t>
  </si>
  <si>
    <t>Flight7935</t>
  </si>
  <si>
    <t>Flight7936</t>
  </si>
  <si>
    <t>Flight7937</t>
  </si>
  <si>
    <t>Flight7938</t>
  </si>
  <si>
    <t>Flight7939</t>
  </si>
  <si>
    <t>Flight7940</t>
  </si>
  <si>
    <t>Flight7941</t>
  </si>
  <si>
    <t>Flight7942</t>
  </si>
  <si>
    <t>Flight7943</t>
  </si>
  <si>
    <t>Flight7944</t>
  </si>
  <si>
    <t>Flight7945</t>
  </si>
  <si>
    <t>Flight7946</t>
  </si>
  <si>
    <t>Flight7947</t>
  </si>
  <si>
    <t>Flight7948</t>
  </si>
  <si>
    <t>Flight7949</t>
  </si>
  <si>
    <t>Flight7950</t>
  </si>
  <si>
    <t>Flight7951</t>
  </si>
  <si>
    <t>Flight7952</t>
  </si>
  <si>
    <t>Flight7953</t>
  </si>
  <si>
    <t>Flight7954</t>
  </si>
  <si>
    <t>Flight7955</t>
  </si>
  <si>
    <t>Flight7956</t>
  </si>
  <si>
    <t>Flight7957</t>
  </si>
  <si>
    <t>Flight7958</t>
  </si>
  <si>
    <t>Flight7959</t>
  </si>
  <si>
    <t>Flight7960</t>
  </si>
  <si>
    <t>Flight7961</t>
  </si>
  <si>
    <t>Flight7962</t>
  </si>
  <si>
    <t>Flight7963</t>
  </si>
  <si>
    <t>Flight7964</t>
  </si>
  <si>
    <t>Flight7965</t>
  </si>
  <si>
    <t>Flight7966</t>
  </si>
  <si>
    <t>Flight7967</t>
  </si>
  <si>
    <t>Flight7968</t>
  </si>
  <si>
    <t>Flight7969</t>
  </si>
  <si>
    <t>Flight7970</t>
  </si>
  <si>
    <t>Flight7971</t>
  </si>
  <si>
    <t>Flight7972</t>
  </si>
  <si>
    <t>Flight7973</t>
  </si>
  <si>
    <t>Flight7974</t>
  </si>
  <si>
    <t>Flight7975</t>
  </si>
  <si>
    <t>Flight7976</t>
  </si>
  <si>
    <t>Flight7977</t>
  </si>
  <si>
    <t>Flight7978</t>
  </si>
  <si>
    <t>Flight7979</t>
  </si>
  <si>
    <t>Flight7980</t>
  </si>
  <si>
    <t>Flight7981</t>
  </si>
  <si>
    <t>Flight7982</t>
  </si>
  <si>
    <t>Flight7983</t>
  </si>
  <si>
    <t>Flight7984</t>
  </si>
  <si>
    <t>Flight7985</t>
  </si>
  <si>
    <t>Flight7986</t>
  </si>
  <si>
    <t>Flight7987</t>
  </si>
  <si>
    <t>Flight7988</t>
  </si>
  <si>
    <t>Flight7989</t>
  </si>
  <si>
    <t>Flight7990</t>
  </si>
  <si>
    <t>Flight7991</t>
  </si>
  <si>
    <t>Flight7992</t>
  </si>
  <si>
    <t>Flight7993</t>
  </si>
  <si>
    <t>Flight7994</t>
  </si>
  <si>
    <t>Flight7995</t>
  </si>
  <si>
    <t>Flight7996</t>
  </si>
  <si>
    <t>Flight7997</t>
  </si>
  <si>
    <t>Flight7998</t>
  </si>
  <si>
    <t>Flight7999</t>
  </si>
  <si>
    <t>Flight8000</t>
  </si>
  <si>
    <t>Flight8001</t>
  </si>
  <si>
    <t>Flight8002</t>
  </si>
  <si>
    <t>Flight8003</t>
  </si>
  <si>
    <t>Flight8004</t>
  </si>
  <si>
    <t>Flight8005</t>
  </si>
  <si>
    <t>Flight8006</t>
  </si>
  <si>
    <t>Flight8007</t>
  </si>
  <si>
    <t>Flight8008</t>
  </si>
  <si>
    <t>Flight8009</t>
  </si>
  <si>
    <t>Flight8010</t>
  </si>
  <si>
    <t>Flight8011</t>
  </si>
  <si>
    <t>Flight8012</t>
  </si>
  <si>
    <t>Flight8013</t>
  </si>
  <si>
    <t>Flight8014</t>
  </si>
  <si>
    <t>Flight8015</t>
  </si>
  <si>
    <t>Flight8016</t>
  </si>
  <si>
    <t>Flight8017</t>
  </si>
  <si>
    <t>Flight8018</t>
  </si>
  <si>
    <t>Flight8019</t>
  </si>
  <si>
    <t>Flight8020</t>
  </si>
  <si>
    <t>Flight8021</t>
  </si>
  <si>
    <t>Flight8022</t>
  </si>
  <si>
    <t>Flight8023</t>
  </si>
  <si>
    <t>Flight8024</t>
  </si>
  <si>
    <t>Flight8025</t>
  </si>
  <si>
    <t>Flight8026</t>
  </si>
  <si>
    <t>Flight8027</t>
  </si>
  <si>
    <t>Flight8028</t>
  </si>
  <si>
    <t>Flight8029</t>
  </si>
  <si>
    <t>Flight8030</t>
  </si>
  <si>
    <t>Flight8031</t>
  </si>
  <si>
    <t>Flight8032</t>
  </si>
  <si>
    <t>Flight8033</t>
  </si>
  <si>
    <t>Flight8034</t>
  </si>
  <si>
    <t>Flight8035</t>
  </si>
  <si>
    <t>Flight8036</t>
  </si>
  <si>
    <t>Flight8037</t>
  </si>
  <si>
    <t>Flight8038</t>
  </si>
  <si>
    <t>Flight8039</t>
  </si>
  <si>
    <t>Flight8040</t>
  </si>
  <si>
    <t>Flight8041</t>
  </si>
  <si>
    <t>Flight8042</t>
  </si>
  <si>
    <t>Flight8043</t>
  </si>
  <si>
    <t>Flight8044</t>
  </si>
  <si>
    <t>Flight8045</t>
  </si>
  <si>
    <t>Flight8046</t>
  </si>
  <si>
    <t>Flight8047</t>
  </si>
  <si>
    <t>Flight8048</t>
  </si>
  <si>
    <t>Flight8049</t>
  </si>
  <si>
    <t>Flight8050</t>
  </si>
  <si>
    <t>Flight8051</t>
  </si>
  <si>
    <t>Flight8052</t>
  </si>
  <si>
    <t>Flight8053</t>
  </si>
  <si>
    <t>Flight8054</t>
  </si>
  <si>
    <t>Flight8055</t>
  </si>
  <si>
    <t>Flight8056</t>
  </si>
  <si>
    <t>Flight8057</t>
  </si>
  <si>
    <t>Flight8058</t>
  </si>
  <si>
    <t>Flight8059</t>
  </si>
  <si>
    <t>Flight8060</t>
  </si>
  <si>
    <t>Flight8061</t>
  </si>
  <si>
    <t>Flight8062</t>
  </si>
  <si>
    <t>Flight8063</t>
  </si>
  <si>
    <t>Flight8064</t>
  </si>
  <si>
    <t>Flight8065</t>
  </si>
  <si>
    <t>Flight8066</t>
  </si>
  <si>
    <t>Flight8067</t>
  </si>
  <si>
    <t>Flight8068</t>
  </si>
  <si>
    <t>Flight8069</t>
  </si>
  <si>
    <t>Flight8070</t>
  </si>
  <si>
    <t>Flight8071</t>
  </si>
  <si>
    <t>Flight8072</t>
  </si>
  <si>
    <t>Flight8073</t>
  </si>
  <si>
    <t>Flight8074</t>
  </si>
  <si>
    <t>Flight8075</t>
  </si>
  <si>
    <t>Flight8076</t>
  </si>
  <si>
    <t>Flight8077</t>
  </si>
  <si>
    <t>Flight8078</t>
  </si>
  <si>
    <t>Flight8079</t>
  </si>
  <si>
    <t>Flight8080</t>
  </si>
  <si>
    <t>Flight8081</t>
  </si>
  <si>
    <t>Flight8082</t>
  </si>
  <si>
    <t>Flight8083</t>
  </si>
  <si>
    <t>Flight8084</t>
  </si>
  <si>
    <t>Flight8085</t>
  </si>
  <si>
    <t>Flight8086</t>
  </si>
  <si>
    <t>Flight8087</t>
  </si>
  <si>
    <t>Flight8088</t>
  </si>
  <si>
    <t>Flight8089</t>
  </si>
  <si>
    <t>Flight8090</t>
  </si>
  <si>
    <t>Flight8091</t>
  </si>
  <si>
    <t>Flight8092</t>
  </si>
  <si>
    <t>Flight8093</t>
  </si>
  <si>
    <t>Flight8094</t>
  </si>
  <si>
    <t>Flight8095</t>
  </si>
  <si>
    <t>Flight8096</t>
  </si>
  <si>
    <t>Flight8097</t>
  </si>
  <si>
    <t>Flight8098</t>
  </si>
  <si>
    <t>Flight8099</t>
  </si>
  <si>
    <t>Flight8100</t>
  </si>
  <si>
    <t>Flight8101</t>
  </si>
  <si>
    <t>Flight8102</t>
  </si>
  <si>
    <t>Flight8103</t>
  </si>
  <si>
    <t>Flight8104</t>
  </si>
  <si>
    <t>Flight8105</t>
  </si>
  <si>
    <t>Flight8106</t>
  </si>
  <si>
    <t>Flight8107</t>
  </si>
  <si>
    <t>Flight8108</t>
  </si>
  <si>
    <t>Flight8109</t>
  </si>
  <si>
    <t>Flight8110</t>
  </si>
  <si>
    <t>Flight8111</t>
  </si>
  <si>
    <t>Flight8112</t>
  </si>
  <si>
    <t>Flight8113</t>
  </si>
  <si>
    <t>Flight8114</t>
  </si>
  <si>
    <t>Flight8115</t>
  </si>
  <si>
    <t>Flight8116</t>
  </si>
  <si>
    <t>Flight8117</t>
  </si>
  <si>
    <t>Flight8118</t>
  </si>
  <si>
    <t>Flight8119</t>
  </si>
  <si>
    <t>Flight8120</t>
  </si>
  <si>
    <t>Flight8121</t>
  </si>
  <si>
    <t>Flight8122</t>
  </si>
  <si>
    <t>Flight8123</t>
  </si>
  <si>
    <t>Flight8124</t>
  </si>
  <si>
    <t>Flight8125</t>
  </si>
  <si>
    <t>Flight8126</t>
  </si>
  <si>
    <t>Flight8127</t>
  </si>
  <si>
    <t>Flight8128</t>
  </si>
  <si>
    <t>Flight8129</t>
  </si>
  <si>
    <t>Flight8130</t>
  </si>
  <si>
    <t>Flight8131</t>
  </si>
  <si>
    <t>Flight8132</t>
  </si>
  <si>
    <t>Flight8133</t>
  </si>
  <si>
    <t>Flight8134</t>
  </si>
  <si>
    <t>Flight8135</t>
  </si>
  <si>
    <t>Flight8136</t>
  </si>
  <si>
    <t>Flight8137</t>
  </si>
  <si>
    <t>Flight8138</t>
  </si>
  <si>
    <t>Flight8139</t>
  </si>
  <si>
    <t>Flight8140</t>
  </si>
  <si>
    <t>Flight8141</t>
  </si>
  <si>
    <t>Flight8142</t>
  </si>
  <si>
    <t>Flight8143</t>
  </si>
  <si>
    <t>Flight8144</t>
  </si>
  <si>
    <t>Flight8145</t>
  </si>
  <si>
    <t>Flight8146</t>
  </si>
  <si>
    <t>Flight8147</t>
  </si>
  <si>
    <t>Flight8148</t>
  </si>
  <si>
    <t>Flight8149</t>
  </si>
  <si>
    <t>Flight8150</t>
  </si>
  <si>
    <t>Flight8151</t>
  </si>
  <si>
    <t>Flight8152</t>
  </si>
  <si>
    <t>Flight8153</t>
  </si>
  <si>
    <t>Flight8154</t>
  </si>
  <si>
    <t>Flight8155</t>
  </si>
  <si>
    <t>Flight8156</t>
  </si>
  <si>
    <t>Flight8157</t>
  </si>
  <si>
    <t>Flight8158</t>
  </si>
  <si>
    <t>Flight8159</t>
  </si>
  <si>
    <t>Flight8160</t>
  </si>
  <si>
    <t>Flight8161</t>
  </si>
  <si>
    <t>Flight8162</t>
  </si>
  <si>
    <t>Flight8163</t>
  </si>
  <si>
    <t>Flight8164</t>
  </si>
  <si>
    <t>Flight8165</t>
  </si>
  <si>
    <t>Flight8166</t>
  </si>
  <si>
    <t>Flight8167</t>
  </si>
  <si>
    <t>Flight8168</t>
  </si>
  <si>
    <t>Flight8169</t>
  </si>
  <si>
    <t>Flight8170</t>
  </si>
  <si>
    <t>Flight8171</t>
  </si>
  <si>
    <t>Flight8172</t>
  </si>
  <si>
    <t>Flight8173</t>
  </si>
  <si>
    <t>Flight8174</t>
  </si>
  <si>
    <t>Flight8175</t>
  </si>
  <si>
    <t>Flight8176</t>
  </si>
  <si>
    <t>Flight8177</t>
  </si>
  <si>
    <t>Flight8178</t>
  </si>
  <si>
    <t>Flight8179</t>
  </si>
  <si>
    <t>Flight8180</t>
  </si>
  <si>
    <t>Flight8181</t>
  </si>
  <si>
    <t>Flight8182</t>
  </si>
  <si>
    <t>Flight8183</t>
  </si>
  <si>
    <t>Flight8184</t>
  </si>
  <si>
    <t>Flight8185</t>
  </si>
  <si>
    <t>Flight8186</t>
  </si>
  <si>
    <t>Flight8187</t>
  </si>
  <si>
    <t>Flight8188</t>
  </si>
  <si>
    <t>Flight8189</t>
  </si>
  <si>
    <t>Flight8190</t>
  </si>
  <si>
    <t>Flight8191</t>
  </si>
  <si>
    <t>Flight8192</t>
  </si>
  <si>
    <t>Flight8193</t>
  </si>
  <si>
    <t>Flight8194</t>
  </si>
  <si>
    <t>Flight8195</t>
  </si>
  <si>
    <t>Flight8196</t>
  </si>
  <si>
    <t>Flight8197</t>
  </si>
  <si>
    <t>Flight8198</t>
  </si>
  <si>
    <t>Flight8199</t>
  </si>
  <si>
    <t>Flight8200</t>
  </si>
  <si>
    <t>Flight8201</t>
  </si>
  <si>
    <t>Flight8202</t>
  </si>
  <si>
    <t>Flight8203</t>
  </si>
  <si>
    <t>Flight8204</t>
  </si>
  <si>
    <t>Flight8205</t>
  </si>
  <si>
    <t>Flight8206</t>
  </si>
  <si>
    <t>Flight8207</t>
  </si>
  <si>
    <t>Flight8208</t>
  </si>
  <si>
    <t>Flight8209</t>
  </si>
  <si>
    <t>Flight8210</t>
  </si>
  <si>
    <t>Flight8211</t>
  </si>
  <si>
    <t>Flight8212</t>
  </si>
  <si>
    <t>Flight8213</t>
  </si>
  <si>
    <t>Flight8214</t>
  </si>
  <si>
    <t>Flight8215</t>
  </si>
  <si>
    <t>Flight8216</t>
  </si>
  <si>
    <t>Flight8217</t>
  </si>
  <si>
    <t>Flight8218</t>
  </si>
  <si>
    <t>Flight8219</t>
  </si>
  <si>
    <t>Flight8220</t>
  </si>
  <si>
    <t>Flight8221</t>
  </si>
  <si>
    <t>Flight8222</t>
  </si>
  <si>
    <t>Flight8223</t>
  </si>
  <si>
    <t>Flight8224</t>
  </si>
  <si>
    <t>Flight8225</t>
  </si>
  <si>
    <t>Flight8226</t>
  </si>
  <si>
    <t>Flight8227</t>
  </si>
  <si>
    <t>Flight8228</t>
  </si>
  <si>
    <t>Flight8229</t>
  </si>
  <si>
    <t>Flight8230</t>
  </si>
  <si>
    <t>Flight8231</t>
  </si>
  <si>
    <t>Flight8232</t>
  </si>
  <si>
    <t>Flight8233</t>
  </si>
  <si>
    <t>Flight8234</t>
  </si>
  <si>
    <t>Flight8235</t>
  </si>
  <si>
    <t>Flight8236</t>
  </si>
  <si>
    <t>Flight8237</t>
  </si>
  <si>
    <t>Flight8238</t>
  </si>
  <si>
    <t>Flight8239</t>
  </si>
  <si>
    <t>Flight8240</t>
  </si>
  <si>
    <t>Flight8241</t>
  </si>
  <si>
    <t>Flight8242</t>
  </si>
  <si>
    <t>Flight8243</t>
  </si>
  <si>
    <t>Flight8244</t>
  </si>
  <si>
    <t>Flight8245</t>
  </si>
  <si>
    <t>Flight8246</t>
  </si>
  <si>
    <t>Flight8247</t>
  </si>
  <si>
    <t>Flight8248</t>
  </si>
  <si>
    <t>Flight8249</t>
  </si>
  <si>
    <t>Flight8250</t>
  </si>
  <si>
    <t>Flight8251</t>
  </si>
  <si>
    <t>Flight8252</t>
  </si>
  <si>
    <t>Flight8253</t>
  </si>
  <si>
    <t>Flight8254</t>
  </si>
  <si>
    <t>Flight8255</t>
  </si>
  <si>
    <t>Flight8256</t>
  </si>
  <si>
    <t>Flight8257</t>
  </si>
  <si>
    <t>Flight8258</t>
  </si>
  <si>
    <t>Flight8259</t>
  </si>
  <si>
    <t>Flight8260</t>
  </si>
  <si>
    <t>Flight8261</t>
  </si>
  <si>
    <t>Flight8262</t>
  </si>
  <si>
    <t>Flight8263</t>
  </si>
  <si>
    <t>Flight8264</t>
  </si>
  <si>
    <t>Flight8265</t>
  </si>
  <si>
    <t>Flight8266</t>
  </si>
  <si>
    <t>Flight8267</t>
  </si>
  <si>
    <t>Flight8268</t>
  </si>
  <si>
    <t>Flight8269</t>
  </si>
  <si>
    <t>Flight8270</t>
  </si>
  <si>
    <t>Flight8271</t>
  </si>
  <si>
    <t>Flight8272</t>
  </si>
  <si>
    <t>Flight8273</t>
  </si>
  <si>
    <t>Flight8274</t>
  </si>
  <si>
    <t>Flight8275</t>
  </si>
  <si>
    <t>Flight8276</t>
  </si>
  <si>
    <t>Flight8277</t>
  </si>
  <si>
    <t>Flight8278</t>
  </si>
  <si>
    <t>Flight8279</t>
  </si>
  <si>
    <t>Flight8280</t>
  </si>
  <si>
    <t>Flight8281</t>
  </si>
  <si>
    <t>Flight8282</t>
  </si>
  <si>
    <t>Flight8283</t>
  </si>
  <si>
    <t>Flight8284</t>
  </si>
  <si>
    <t>Flight8285</t>
  </si>
  <si>
    <t>Flight8286</t>
  </si>
  <si>
    <t>Flight8287</t>
  </si>
  <si>
    <t>Flight8288</t>
  </si>
  <si>
    <t>Flight8289</t>
  </si>
  <si>
    <t>Flight8290</t>
  </si>
  <si>
    <t>Flight8291</t>
  </si>
  <si>
    <t>Flight8292</t>
  </si>
  <si>
    <t>Flight8293</t>
  </si>
  <si>
    <t>Flight8294</t>
  </si>
  <si>
    <t>Flight8295</t>
  </si>
  <si>
    <t>Flight8296</t>
  </si>
  <si>
    <t>Flight8297</t>
  </si>
  <si>
    <t>Flight8298</t>
  </si>
  <si>
    <t>Flight8299</t>
  </si>
  <si>
    <t>Flight8300</t>
  </si>
  <si>
    <t>Flight8301</t>
  </si>
  <si>
    <t>Flight8302</t>
  </si>
  <si>
    <t>Flight8303</t>
  </si>
  <si>
    <t>Flight8304</t>
  </si>
  <si>
    <t>Flight8305</t>
  </si>
  <si>
    <t>Flight8306</t>
  </si>
  <si>
    <t>Flight8307</t>
  </si>
  <si>
    <t>Flight8308</t>
  </si>
  <si>
    <t>Flight8309</t>
  </si>
  <si>
    <t>Flight8310</t>
  </si>
  <si>
    <t>Flight8311</t>
  </si>
  <si>
    <t>Flight8312</t>
  </si>
  <si>
    <t>Flight8313</t>
  </si>
  <si>
    <t>Flight8314</t>
  </si>
  <si>
    <t>Flight8315</t>
  </si>
  <si>
    <t>Flight8316</t>
  </si>
  <si>
    <t>Flight8317</t>
  </si>
  <si>
    <t>Flight8318</t>
  </si>
  <si>
    <t>Flight8319</t>
  </si>
  <si>
    <t>Flight8320</t>
  </si>
  <si>
    <t>Flight8321</t>
  </si>
  <si>
    <t>Flight8322</t>
  </si>
  <si>
    <t>Flight8323</t>
  </si>
  <si>
    <t>Flight8324</t>
  </si>
  <si>
    <t>Flight8325</t>
  </si>
  <si>
    <t>Flight8326</t>
  </si>
  <si>
    <t>Flight8327</t>
  </si>
  <si>
    <t>Flight8328</t>
  </si>
  <si>
    <t>Flight8329</t>
  </si>
  <si>
    <t>Flight8330</t>
  </si>
  <si>
    <t>Flight8331</t>
  </si>
  <si>
    <t>Flight8332</t>
  </si>
  <si>
    <t>Flight8333</t>
  </si>
  <si>
    <t>Flight8334</t>
  </si>
  <si>
    <t>Flight8335</t>
  </si>
  <si>
    <t>Flight8336</t>
  </si>
  <si>
    <t>Flight8337</t>
  </si>
  <si>
    <t>Flight8338</t>
  </si>
  <si>
    <t>Flight8339</t>
  </si>
  <si>
    <t>Flight8340</t>
  </si>
  <si>
    <t>Flight8341</t>
  </si>
  <si>
    <t>Flight8342</t>
  </si>
  <si>
    <t>Flight8343</t>
  </si>
  <si>
    <t>Flight8344</t>
  </si>
  <si>
    <t>Flight8345</t>
  </si>
  <si>
    <t>Flight8346</t>
  </si>
  <si>
    <t>Flight8347</t>
  </si>
  <si>
    <t>Flight8348</t>
  </si>
  <si>
    <t>Flight8349</t>
  </si>
  <si>
    <t>Flight8350</t>
  </si>
  <si>
    <t>Flight8351</t>
  </si>
  <si>
    <t>Flight8352</t>
  </si>
  <si>
    <t>Flight8353</t>
  </si>
  <si>
    <t>Flight8354</t>
  </si>
  <si>
    <t>Flight8355</t>
  </si>
  <si>
    <t>Flight8356</t>
  </si>
  <si>
    <t>Flight8357</t>
  </si>
  <si>
    <t>Flight8358</t>
  </si>
  <si>
    <t>Flight8359</t>
  </si>
  <si>
    <t>Flight8360</t>
  </si>
  <si>
    <t>Flight8361</t>
  </si>
  <si>
    <t>Flight8362</t>
  </si>
  <si>
    <t>Flight8363</t>
  </si>
  <si>
    <t>Flight8364</t>
  </si>
  <si>
    <t>Flight8365</t>
  </si>
  <si>
    <t>Flight8366</t>
  </si>
  <si>
    <t>Flight8367</t>
  </si>
  <si>
    <t>Flight8368</t>
  </si>
  <si>
    <t>Flight8369</t>
  </si>
  <si>
    <t>Flight8370</t>
  </si>
  <si>
    <t>Flight8371</t>
  </si>
  <si>
    <t>Flight8372</t>
  </si>
  <si>
    <t>Flight8373</t>
  </si>
  <si>
    <t>Flight8374</t>
  </si>
  <si>
    <t>Flight8375</t>
  </si>
  <si>
    <t>Flight8376</t>
  </si>
  <si>
    <t>Flight8377</t>
  </si>
  <si>
    <t>Flight8378</t>
  </si>
  <si>
    <t>Flight8379</t>
  </si>
  <si>
    <t>Flight8380</t>
  </si>
  <si>
    <t>Flight8381</t>
  </si>
  <si>
    <t>Flight8382</t>
  </si>
  <si>
    <t>Flight8383</t>
  </si>
  <si>
    <t>Flight8384</t>
  </si>
  <si>
    <t>Flight8385</t>
  </si>
  <si>
    <t>Flight8386</t>
  </si>
  <si>
    <t>Flight8387</t>
  </si>
  <si>
    <t>Flight8388</t>
  </si>
  <si>
    <t>Flight8389</t>
  </si>
  <si>
    <t>Flight8390</t>
  </si>
  <si>
    <t>Flight8391</t>
  </si>
  <si>
    <t>Flight8392</t>
  </si>
  <si>
    <t>Flight8393</t>
  </si>
  <si>
    <t>Flight8394</t>
  </si>
  <si>
    <t>Flight8395</t>
  </si>
  <si>
    <t>Flight8396</t>
  </si>
  <si>
    <t>Flight8397</t>
  </si>
  <si>
    <t>Flight8398</t>
  </si>
  <si>
    <t>Flight8399</t>
  </si>
  <si>
    <t>Flight8400</t>
  </si>
  <si>
    <t>Flight8401</t>
  </si>
  <si>
    <t>Flight8402</t>
  </si>
  <si>
    <t>Flight8403</t>
  </si>
  <si>
    <t>Flight8404</t>
  </si>
  <si>
    <t>Flight8405</t>
  </si>
  <si>
    <t>Flight8406</t>
  </si>
  <si>
    <t>Flight8407</t>
  </si>
  <si>
    <t>Flight8408</t>
  </si>
  <si>
    <t>Flight8409</t>
  </si>
  <si>
    <t>Flight8410</t>
  </si>
  <si>
    <t>Flight8411</t>
  </si>
  <si>
    <t>Flight8412</t>
  </si>
  <si>
    <t>Flight8413</t>
  </si>
  <si>
    <t>Flight8414</t>
  </si>
  <si>
    <t>Flight8415</t>
  </si>
  <si>
    <t>Flight8416</t>
  </si>
  <si>
    <t>Flight8417</t>
  </si>
  <si>
    <t>Flight8418</t>
  </si>
  <si>
    <t>Flight8419</t>
  </si>
  <si>
    <t>Flight8420</t>
  </si>
  <si>
    <t>Flight8421</t>
  </si>
  <si>
    <t>Flight8422</t>
  </si>
  <si>
    <t>Flight8423</t>
  </si>
  <si>
    <t>Flight8424</t>
  </si>
  <si>
    <t>Flight8425</t>
  </si>
  <si>
    <t>Flight8426</t>
  </si>
  <si>
    <t>Flight8427</t>
  </si>
  <si>
    <t>Flight8428</t>
  </si>
  <si>
    <t>Flight8429</t>
  </si>
  <si>
    <t>Flight8430</t>
  </si>
  <si>
    <t>Flight8431</t>
  </si>
  <si>
    <t>Flight8432</t>
  </si>
  <si>
    <t>Flight8433</t>
  </si>
  <si>
    <t>Flight8434</t>
  </si>
  <si>
    <t>Flight8435</t>
  </si>
  <si>
    <t>Flight8436</t>
  </si>
  <si>
    <t>Flight8437</t>
  </si>
  <si>
    <t>Flight8438</t>
  </si>
  <si>
    <t>Flight8439</t>
  </si>
  <si>
    <t>Flight8440</t>
  </si>
  <si>
    <t>Flight8441</t>
  </si>
  <si>
    <t>Flight8442</t>
  </si>
  <si>
    <t>Flight8443</t>
  </si>
  <si>
    <t>Flight8444</t>
  </si>
  <si>
    <t>Flight8445</t>
  </si>
  <si>
    <t>Flight8446</t>
  </si>
  <si>
    <t>Flight8447</t>
  </si>
  <si>
    <t>Flight8448</t>
  </si>
  <si>
    <t>Flight8449</t>
  </si>
  <si>
    <t>Flight8450</t>
  </si>
  <si>
    <t>Flight8451</t>
  </si>
  <si>
    <t>Flight8452</t>
  </si>
  <si>
    <t>Flight8453</t>
  </si>
  <si>
    <t>Flight8454</t>
  </si>
  <si>
    <t>Flight8455</t>
  </si>
  <si>
    <t>Flight8456</t>
  </si>
  <si>
    <t>Flight8457</t>
  </si>
  <si>
    <t>Flight8458</t>
  </si>
  <si>
    <t>Flight8459</t>
  </si>
  <si>
    <t>Flight8460</t>
  </si>
  <si>
    <t>Flight8461</t>
  </si>
  <si>
    <t>Flight8462</t>
  </si>
  <si>
    <t>Flight8463</t>
  </si>
  <si>
    <t>Flight8464</t>
  </si>
  <si>
    <t>Flight8465</t>
  </si>
  <si>
    <t>Flight8466</t>
  </si>
  <si>
    <t>Flight8467</t>
  </si>
  <si>
    <t>Flight8468</t>
  </si>
  <si>
    <t>Flight8469</t>
  </si>
  <si>
    <t>Flight8470</t>
  </si>
  <si>
    <t>Flight8471</t>
  </si>
  <si>
    <t>Flight8472</t>
  </si>
  <si>
    <t>Flight8473</t>
  </si>
  <si>
    <t>Flight8474</t>
  </si>
  <si>
    <t>Flight8475</t>
  </si>
  <si>
    <t>Flight8476</t>
  </si>
  <si>
    <t>Flight8477</t>
  </si>
  <si>
    <t>Flight8478</t>
  </si>
  <si>
    <t>Flight8479</t>
  </si>
  <si>
    <t>Flight8480</t>
  </si>
  <si>
    <t>Flight8481</t>
  </si>
  <si>
    <t>Flight8482</t>
  </si>
  <si>
    <t>Flight8483</t>
  </si>
  <si>
    <t>Flight8484</t>
  </si>
  <si>
    <t>Flight8485</t>
  </si>
  <si>
    <t>Flight8486</t>
  </si>
  <si>
    <t>Flight8487</t>
  </si>
  <si>
    <t>Flight8488</t>
  </si>
  <si>
    <t>Flight8489</t>
  </si>
  <si>
    <t>Flight8490</t>
  </si>
  <si>
    <t>Flight8491</t>
  </si>
  <si>
    <t>Flight8492</t>
  </si>
  <si>
    <t>Flight8493</t>
  </si>
  <si>
    <t>Flight8494</t>
  </si>
  <si>
    <t>Flight8495</t>
  </si>
  <si>
    <t>Flight8496</t>
  </si>
  <si>
    <t>Flight8497</t>
  </si>
  <si>
    <t>Flight8498</t>
  </si>
  <si>
    <t>Flight8499</t>
  </si>
  <si>
    <t>Flight8500</t>
  </si>
  <si>
    <t>Flight8501</t>
  </si>
  <si>
    <t>Flight8502</t>
  </si>
  <si>
    <t>Flight8503</t>
  </si>
  <si>
    <t>Flight8504</t>
  </si>
  <si>
    <t>Flight8505</t>
  </si>
  <si>
    <t>Flight8506</t>
  </si>
  <si>
    <t>Flight8507</t>
  </si>
  <si>
    <t>Flight8508</t>
  </si>
  <si>
    <t>Flight8509</t>
  </si>
  <si>
    <t>Flight8510</t>
  </si>
  <si>
    <t>Flight8511</t>
  </si>
  <si>
    <t>Flight8512</t>
  </si>
  <si>
    <t>Flight8513</t>
  </si>
  <si>
    <t>Flight8514</t>
  </si>
  <si>
    <t>Flight8515</t>
  </si>
  <si>
    <t>Flight8516</t>
  </si>
  <si>
    <t>Flight8517</t>
  </si>
  <si>
    <t>Flight8518</t>
  </si>
  <si>
    <t>Flight8519</t>
  </si>
  <si>
    <t>Flight8520</t>
  </si>
  <si>
    <t>Flight8521</t>
  </si>
  <si>
    <t>Flight8522</t>
  </si>
  <si>
    <t>Flight8523</t>
  </si>
  <si>
    <t>Flight8524</t>
  </si>
  <si>
    <t>Flight8525</t>
  </si>
  <si>
    <t>Flight8526</t>
  </si>
  <si>
    <t>Flight8527</t>
  </si>
  <si>
    <t>Flight8528</t>
  </si>
  <si>
    <t>Flight8529</t>
  </si>
  <si>
    <t>Flight8530</t>
  </si>
  <si>
    <t>Flight8531</t>
  </si>
  <si>
    <t>Flight8532</t>
  </si>
  <si>
    <t>Flight8533</t>
  </si>
  <si>
    <t>Flight8534</t>
  </si>
  <si>
    <t>Flight8535</t>
  </si>
  <si>
    <t>Flight8536</t>
  </si>
  <si>
    <t>Flight8537</t>
  </si>
  <si>
    <t>Flight8538</t>
  </si>
  <si>
    <t>Flight8539</t>
  </si>
  <si>
    <t>Flight8540</t>
  </si>
  <si>
    <t>Flight8541</t>
  </si>
  <si>
    <t>Flight8542</t>
  </si>
  <si>
    <t>Flight8543</t>
  </si>
  <si>
    <t>Flight8544</t>
  </si>
  <si>
    <t>Flight8545</t>
  </si>
  <si>
    <t>Flight8546</t>
  </si>
  <si>
    <t>Flight8547</t>
  </si>
  <si>
    <t>Flight8548</t>
  </si>
  <si>
    <t>Flight8549</t>
  </si>
  <si>
    <t>Flight8550</t>
  </si>
  <si>
    <t>Flight8551</t>
  </si>
  <si>
    <t>Flight8552</t>
  </si>
  <si>
    <t>Flight8553</t>
  </si>
  <si>
    <t>Flight8554</t>
  </si>
  <si>
    <t>Flight8555</t>
  </si>
  <si>
    <t>Flight8556</t>
  </si>
  <si>
    <t>Flight8557</t>
  </si>
  <si>
    <t>Flight8558</t>
  </si>
  <si>
    <t>Flight8559</t>
  </si>
  <si>
    <t>Flight8560</t>
  </si>
  <si>
    <t>Flight8561</t>
  </si>
  <si>
    <t>Flight8562</t>
  </si>
  <si>
    <t>Flight8563</t>
  </si>
  <si>
    <t>Flight8564</t>
  </si>
  <si>
    <t>Flight8565</t>
  </si>
  <si>
    <t>Flight8566</t>
  </si>
  <si>
    <t>Flight8567</t>
  </si>
  <si>
    <t>Flight8568</t>
  </si>
  <si>
    <t>Flight8569</t>
  </si>
  <si>
    <t>Flight8570</t>
  </si>
  <si>
    <t>Flight8571</t>
  </si>
  <si>
    <t>Flight8572</t>
  </si>
  <si>
    <t>Flight8573</t>
  </si>
  <si>
    <t>Flight8574</t>
  </si>
  <si>
    <t>Flight8575</t>
  </si>
  <si>
    <t>Flight8576</t>
  </si>
  <si>
    <t>Flight8577</t>
  </si>
  <si>
    <t>Flight8578</t>
  </si>
  <si>
    <t>Flight8579</t>
  </si>
  <si>
    <t>Flight8580</t>
  </si>
  <si>
    <t>Flight8581</t>
  </si>
  <si>
    <t>Flight8582</t>
  </si>
  <si>
    <t>Flight8583</t>
  </si>
  <si>
    <t>Flight8584</t>
  </si>
  <si>
    <t>Flight8585</t>
  </si>
  <si>
    <t>Flight8586</t>
  </si>
  <si>
    <t>Flight8587</t>
  </si>
  <si>
    <t>Flight8588</t>
  </si>
  <si>
    <t>Flight8589</t>
  </si>
  <si>
    <t>Flight8590</t>
  </si>
  <si>
    <t>Flight8591</t>
  </si>
  <si>
    <t>Flight8592</t>
  </si>
  <si>
    <t>Flight8593</t>
  </si>
  <si>
    <t>Flight8594</t>
  </si>
  <si>
    <t>Flight8595</t>
  </si>
  <si>
    <t>Flight8596</t>
  </si>
  <si>
    <t>Flight8597</t>
  </si>
  <si>
    <t>Flight8598</t>
  </si>
  <si>
    <t>Flight8599</t>
  </si>
  <si>
    <t>Flight8600</t>
  </si>
  <si>
    <t>Flight8601</t>
  </si>
  <si>
    <t>Flight8602</t>
  </si>
  <si>
    <t>Flight8603</t>
  </si>
  <si>
    <t>Flight8604</t>
  </si>
  <si>
    <t>Flight8605</t>
  </si>
  <si>
    <t>Flight8606</t>
  </si>
  <si>
    <t>Flight8607</t>
  </si>
  <si>
    <t>Flight8608</t>
  </si>
  <si>
    <t>Flight8609</t>
  </si>
  <si>
    <t>Flight8610</t>
  </si>
  <si>
    <t>Flight8611</t>
  </si>
  <si>
    <t>Flight8612</t>
  </si>
  <si>
    <t>Flight8613</t>
  </si>
  <si>
    <t>Flight8614</t>
  </si>
  <si>
    <t>Flight8615</t>
  </si>
  <si>
    <t>Flight8616</t>
  </si>
  <si>
    <t>Flight8617</t>
  </si>
  <si>
    <t>Flight8618</t>
  </si>
  <si>
    <t>Flight8619</t>
  </si>
  <si>
    <t>Flight8620</t>
  </si>
  <si>
    <t>Flight8621</t>
  </si>
  <si>
    <t>Flight8622</t>
  </si>
  <si>
    <t>Flight8623</t>
  </si>
  <si>
    <t>Flight8624</t>
  </si>
  <si>
    <t>Flight8625</t>
  </si>
  <si>
    <t>Flight8626</t>
  </si>
  <si>
    <t>Flight8627</t>
  </si>
  <si>
    <t>Flight8628</t>
  </si>
  <si>
    <t>Flight8629</t>
  </si>
  <si>
    <t>Flight8630</t>
  </si>
  <si>
    <t>Flight8631</t>
  </si>
  <si>
    <t>Flight8632</t>
  </si>
  <si>
    <t>Flight8633</t>
  </si>
  <si>
    <t>Flight8634</t>
  </si>
  <si>
    <t>Flight8635</t>
  </si>
  <si>
    <t>Flight8636</t>
  </si>
  <si>
    <t>Flight8637</t>
  </si>
  <si>
    <t>Flight8638</t>
  </si>
  <si>
    <t>Flight8639</t>
  </si>
  <si>
    <t>Flight8640</t>
  </si>
  <si>
    <t>Flight8641</t>
  </si>
  <si>
    <t>Flight8642</t>
  </si>
  <si>
    <t>Flight8643</t>
  </si>
  <si>
    <t>Flight8644</t>
  </si>
  <si>
    <t>Flight8645</t>
  </si>
  <si>
    <t>Flight8646</t>
  </si>
  <si>
    <t>Flight8647</t>
  </si>
  <si>
    <t>Flight8648</t>
  </si>
  <si>
    <t>Flight8649</t>
  </si>
  <si>
    <t>Flight8650</t>
  </si>
  <si>
    <t>Flight8651</t>
  </si>
  <si>
    <t>Flight8652</t>
  </si>
  <si>
    <t>Flight8653</t>
  </si>
  <si>
    <t>Flight8654</t>
  </si>
  <si>
    <t>Flight8655</t>
  </si>
  <si>
    <t>Flight8656</t>
  </si>
  <si>
    <t>Flight8657</t>
  </si>
  <si>
    <t>Flight8658</t>
  </si>
  <si>
    <t>Flight8659</t>
  </si>
  <si>
    <t>Flight8660</t>
  </si>
  <si>
    <t>Flight8661</t>
  </si>
  <si>
    <t>Flight8662</t>
  </si>
  <si>
    <t>Flight8663</t>
  </si>
  <si>
    <t>Flight8664</t>
  </si>
  <si>
    <t>Flight8665</t>
  </si>
  <si>
    <t>Flight8666</t>
  </si>
  <si>
    <t>Flight8667</t>
  </si>
  <si>
    <t>Flight8668</t>
  </si>
  <si>
    <t>Flight8669</t>
  </si>
  <si>
    <t>Flight8670</t>
  </si>
  <si>
    <t>Flight8671</t>
  </si>
  <si>
    <t>Flight8672</t>
  </si>
  <si>
    <t>Flight8673</t>
  </si>
  <si>
    <t>Flight8674</t>
  </si>
  <si>
    <t>Flight8675</t>
  </si>
  <si>
    <t>Flight8676</t>
  </si>
  <si>
    <t>Flight8677</t>
  </si>
  <si>
    <t>Flight8678</t>
  </si>
  <si>
    <t>Flight8679</t>
  </si>
  <si>
    <t>Flight8680</t>
  </si>
  <si>
    <t>Flight8681</t>
  </si>
  <si>
    <t>Flight8682</t>
  </si>
  <si>
    <t>Flight8683</t>
  </si>
  <si>
    <t>Flight8684</t>
  </si>
  <si>
    <t>Flight8685</t>
  </si>
  <si>
    <t>Flight8686</t>
  </si>
  <si>
    <t>Flight8687</t>
  </si>
  <si>
    <t>Flight8688</t>
  </si>
  <si>
    <t>Flight8689</t>
  </si>
  <si>
    <t>Flight8690</t>
  </si>
  <si>
    <t>Flight8691</t>
  </si>
  <si>
    <t>Flight8692</t>
  </si>
  <si>
    <t>Flight8693</t>
  </si>
  <si>
    <t>Flight8694</t>
  </si>
  <si>
    <t>Flight8695</t>
  </si>
  <si>
    <t>Flight8696</t>
  </si>
  <si>
    <t>Flight8697</t>
  </si>
  <si>
    <t>Flight8698</t>
  </si>
  <si>
    <t>Flight8699</t>
  </si>
  <si>
    <t>Flight8700</t>
  </si>
  <si>
    <t>Flight8701</t>
  </si>
  <si>
    <t>Flight8702</t>
  </si>
  <si>
    <t>Flight8703</t>
  </si>
  <si>
    <t>Flight8704</t>
  </si>
  <si>
    <t>Flight8705</t>
  </si>
  <si>
    <t>Flight8706</t>
  </si>
  <si>
    <t>Flight8707</t>
  </si>
  <si>
    <t>Flight8708</t>
  </si>
  <si>
    <t>Flight8709</t>
  </si>
  <si>
    <t>Flight8710</t>
  </si>
  <si>
    <t>Flight8711</t>
  </si>
  <si>
    <t>Flight8712</t>
  </si>
  <si>
    <t>Flight8713</t>
  </si>
  <si>
    <t>Flight8714</t>
  </si>
  <si>
    <t>Flight8715</t>
  </si>
  <si>
    <t>Flight8716</t>
  </si>
  <si>
    <t>Flight8717</t>
  </si>
  <si>
    <t>Flight8718</t>
  </si>
  <si>
    <t>Flight8719</t>
  </si>
  <si>
    <t>Flight8720</t>
  </si>
  <si>
    <t>Flight8721</t>
  </si>
  <si>
    <t>Flight8722</t>
  </si>
  <si>
    <t>Flight8723</t>
  </si>
  <si>
    <t>Flight8724</t>
  </si>
  <si>
    <t>Flight8725</t>
  </si>
  <si>
    <t>Flight8726</t>
  </si>
  <si>
    <t>Flight8727</t>
  </si>
  <si>
    <t>Flight8728</t>
  </si>
  <si>
    <t>Flight8729</t>
  </si>
  <si>
    <t>Flight8730</t>
  </si>
  <si>
    <t>Flight8731</t>
  </si>
  <si>
    <t>Flight8732</t>
  </si>
  <si>
    <t>Flight8733</t>
  </si>
  <si>
    <t>Flight8734</t>
  </si>
  <si>
    <t>Flight8735</t>
  </si>
  <si>
    <t>Flight8736</t>
  </si>
  <si>
    <t>Flight8737</t>
  </si>
  <si>
    <t>Flight8738</t>
  </si>
  <si>
    <t>Flight8739</t>
  </si>
  <si>
    <t>Flight8740</t>
  </si>
  <si>
    <t>Flight8741</t>
  </si>
  <si>
    <t>Flight8742</t>
  </si>
  <si>
    <t>Flight8743</t>
  </si>
  <si>
    <t>Flight8744</t>
  </si>
  <si>
    <t>Flight8745</t>
  </si>
  <si>
    <t>Flight8746</t>
  </si>
  <si>
    <t>Flight8747</t>
  </si>
  <si>
    <t>Flight8748</t>
  </si>
  <si>
    <t>Flight8749</t>
  </si>
  <si>
    <t>Flight8750</t>
  </si>
  <si>
    <t>Flight8751</t>
  </si>
  <si>
    <t>Flight8752</t>
  </si>
  <si>
    <t>Flight8753</t>
  </si>
  <si>
    <t>Flight8754</t>
  </si>
  <si>
    <t>Flight8755</t>
  </si>
  <si>
    <t>Flight8756</t>
  </si>
  <si>
    <t>Flight8757</t>
  </si>
  <si>
    <t>Flight8758</t>
  </si>
  <si>
    <t>Flight8759</t>
  </si>
  <si>
    <t>Flight8760</t>
  </si>
  <si>
    <t>Flight8761</t>
  </si>
  <si>
    <t>Flight8762</t>
  </si>
  <si>
    <t>Flight8763</t>
  </si>
  <si>
    <t>Flight8764</t>
  </si>
  <si>
    <t>Flight8765</t>
  </si>
  <si>
    <t>Flight8766</t>
  </si>
  <si>
    <t>Flight8767</t>
  </si>
  <si>
    <t>Flight8768</t>
  </si>
  <si>
    <t>Flight8769</t>
  </si>
  <si>
    <t>Flight8770</t>
  </si>
  <si>
    <t>Flight8771</t>
  </si>
  <si>
    <t>Flight8772</t>
  </si>
  <si>
    <t>Flight8773</t>
  </si>
  <si>
    <t>Flight8774</t>
  </si>
  <si>
    <t>Flight8775</t>
  </si>
  <si>
    <t>Flight8776</t>
  </si>
  <si>
    <t>Flight8777</t>
  </si>
  <si>
    <t>Flight8778</t>
  </si>
  <si>
    <t>Flight8779</t>
  </si>
  <si>
    <t>Flight8780</t>
  </si>
  <si>
    <t>Flight8781</t>
  </si>
  <si>
    <t>Flight8782</t>
  </si>
  <si>
    <t>Flight8783</t>
  </si>
  <si>
    <t>Flight8784</t>
  </si>
  <si>
    <t>Flight8785</t>
  </si>
  <si>
    <t>Flight8786</t>
  </si>
  <si>
    <t>Flight8787</t>
  </si>
  <si>
    <t>Flight8788</t>
  </si>
  <si>
    <t>Flight8789</t>
  </si>
  <si>
    <t>Flight8790</t>
  </si>
  <si>
    <t>Flight8791</t>
  </si>
  <si>
    <t>Flight8792</t>
  </si>
  <si>
    <t>Flight8793</t>
  </si>
  <si>
    <t>Flight8794</t>
  </si>
  <si>
    <t>Flight8795</t>
  </si>
  <si>
    <t>Flight8796</t>
  </si>
  <si>
    <t>Flight8797</t>
  </si>
  <si>
    <t>Flight8798</t>
  </si>
  <si>
    <t>Flight8799</t>
  </si>
  <si>
    <t>Flight8800</t>
  </si>
  <si>
    <t>Flight8801</t>
  </si>
  <si>
    <t>Flight8802</t>
  </si>
  <si>
    <t>Flight8803</t>
  </si>
  <si>
    <t>Flight8804</t>
  </si>
  <si>
    <t>Flight8805</t>
  </si>
  <si>
    <t>Flight8806</t>
  </si>
  <si>
    <t>Flight8807</t>
  </si>
  <si>
    <t>Flight8808</t>
  </si>
  <si>
    <t>Flight8809</t>
  </si>
  <si>
    <t>Flight8810</t>
  </si>
  <si>
    <t>Flight8811</t>
  </si>
  <si>
    <t>Flight8812</t>
  </si>
  <si>
    <t>Flight8813</t>
  </si>
  <si>
    <t>Flight8814</t>
  </si>
  <si>
    <t>Flight8815</t>
  </si>
  <si>
    <t>Flight8816</t>
  </si>
  <si>
    <t>Flight8817</t>
  </si>
  <si>
    <t>Flight8818</t>
  </si>
  <si>
    <t>Flight8819</t>
  </si>
  <si>
    <t>Flight8820</t>
  </si>
  <si>
    <t>Flight8821</t>
  </si>
  <si>
    <t>Flight8822</t>
  </si>
  <si>
    <t>Flight8823</t>
  </si>
  <si>
    <t>Flight8824</t>
  </si>
  <si>
    <t>Flight8825</t>
  </si>
  <si>
    <t>Flight8826</t>
  </si>
  <si>
    <t>Flight8827</t>
  </si>
  <si>
    <t>Flight8828</t>
  </si>
  <si>
    <t>Flight8829</t>
  </si>
  <si>
    <t>Flight8830</t>
  </si>
  <si>
    <t>Flight8831</t>
  </si>
  <si>
    <t>Flight8832</t>
  </si>
  <si>
    <t>Flight8833</t>
  </si>
  <si>
    <t>Flight8834</t>
  </si>
  <si>
    <t>Flight8835</t>
  </si>
  <si>
    <t>Flight8836</t>
  </si>
  <si>
    <t>Flight8837</t>
  </si>
  <si>
    <t>Flight8838</t>
  </si>
  <si>
    <t>Flight8839</t>
  </si>
  <si>
    <t>Flight8840</t>
  </si>
  <si>
    <t>Flight8841</t>
  </si>
  <si>
    <t>Flight8842</t>
  </si>
  <si>
    <t>Flight8843</t>
  </si>
  <si>
    <t>Flight8844</t>
  </si>
  <si>
    <t>Flight8845</t>
  </si>
  <si>
    <t>Flight8846</t>
  </si>
  <si>
    <t>Flight8847</t>
  </si>
  <si>
    <t>Flight8848</t>
  </si>
  <si>
    <t>Flight8849</t>
  </si>
  <si>
    <t>Flight8850</t>
  </si>
  <si>
    <t>Flight8851</t>
  </si>
  <si>
    <t>Flight8852</t>
  </si>
  <si>
    <t>Flight8853</t>
  </si>
  <si>
    <t>Flight8854</t>
  </si>
  <si>
    <t>Flight8855</t>
  </si>
  <si>
    <t>Flight8856</t>
  </si>
  <si>
    <t>Flight8857</t>
  </si>
  <si>
    <t>Flight8858</t>
  </si>
  <si>
    <t>Flight8859</t>
  </si>
  <si>
    <t>Flight8860</t>
  </si>
  <si>
    <t>Flight8861</t>
  </si>
  <si>
    <t>Flight8862</t>
  </si>
  <si>
    <t>Flight8863</t>
  </si>
  <si>
    <t>Flight8864</t>
  </si>
  <si>
    <t>Flight8865</t>
  </si>
  <si>
    <t>Flight8866</t>
  </si>
  <si>
    <t>Flight8867</t>
  </si>
  <si>
    <t>Flight8868</t>
  </si>
  <si>
    <t>Flight8869</t>
  </si>
  <si>
    <t>Flight8870</t>
  </si>
  <si>
    <t>Flight8871</t>
  </si>
  <si>
    <t>Flight8872</t>
  </si>
  <si>
    <t>Flight8873</t>
  </si>
  <si>
    <t>Flight8874</t>
  </si>
  <si>
    <t>Flight8875</t>
  </si>
  <si>
    <t>Flight8876</t>
  </si>
  <si>
    <t>Flight8877</t>
  </si>
  <si>
    <t>Flight8878</t>
  </si>
  <si>
    <t>Flight8879</t>
  </si>
  <si>
    <t>Flight8880</t>
  </si>
  <si>
    <t>Flight8881</t>
  </si>
  <si>
    <t>Flight8882</t>
  </si>
  <si>
    <t>Flight8883</t>
  </si>
  <si>
    <t>Flight8884</t>
  </si>
  <si>
    <t>Flight8885</t>
  </si>
  <si>
    <t>Flight8886</t>
  </si>
  <si>
    <t>Flight8887</t>
  </si>
  <si>
    <t>Flight8888</t>
  </si>
  <si>
    <t>Flight8889</t>
  </si>
  <si>
    <t>Flight8890</t>
  </si>
  <si>
    <t>Flight8891</t>
  </si>
  <si>
    <t>Flight8892</t>
  </si>
  <si>
    <t>Flight8893</t>
  </si>
  <si>
    <t>Flight8894</t>
  </si>
  <si>
    <t>Flight8895</t>
  </si>
  <si>
    <t>Flight8896</t>
  </si>
  <si>
    <t>Flight8897</t>
  </si>
  <si>
    <t>Flight8898</t>
  </si>
  <si>
    <t>Flight8899</t>
  </si>
  <si>
    <t>Flight8900</t>
  </si>
  <si>
    <t>Flight8901</t>
  </si>
  <si>
    <t>Flight8902</t>
  </si>
  <si>
    <t>Flight8903</t>
  </si>
  <si>
    <t>Flight8904</t>
  </si>
  <si>
    <t>Flight8905</t>
  </si>
  <si>
    <t>Flight8906</t>
  </si>
  <si>
    <t>Flight8907</t>
  </si>
  <si>
    <t>Flight8908</t>
  </si>
  <si>
    <t>Flight8909</t>
  </si>
  <si>
    <t>Flight8910</t>
  </si>
  <si>
    <t>Flight8911</t>
  </si>
  <si>
    <t>Flight8912</t>
  </si>
  <si>
    <t>Flight8913</t>
  </si>
  <si>
    <t>Flight8914</t>
  </si>
  <si>
    <t>Flight8915</t>
  </si>
  <si>
    <t>Flight8916</t>
  </si>
  <si>
    <t>Flight8917</t>
  </si>
  <si>
    <t>Flight8918</t>
  </si>
  <si>
    <t>Flight8919</t>
  </si>
  <si>
    <t>Flight8920</t>
  </si>
  <si>
    <t>Flight8921</t>
  </si>
  <si>
    <t>Flight8922</t>
  </si>
  <si>
    <t>Flight8923</t>
  </si>
  <si>
    <t>Flight8924</t>
  </si>
  <si>
    <t>Flight8925</t>
  </si>
  <si>
    <t>Flight8926</t>
  </si>
  <si>
    <t>Flight8927</t>
  </si>
  <si>
    <t>Flight8928</t>
  </si>
  <si>
    <t>Flight8929</t>
  </si>
  <si>
    <t>Flight8930</t>
  </si>
  <si>
    <t>Flight8931</t>
  </si>
  <si>
    <t>Flight8932</t>
  </si>
  <si>
    <t>Flight8933</t>
  </si>
  <si>
    <t>Flight8934</t>
  </si>
  <si>
    <t>Flight8935</t>
  </si>
  <si>
    <t>Flight8936</t>
  </si>
  <si>
    <t>Flight8937</t>
  </si>
  <si>
    <t>Flight8938</t>
  </si>
  <si>
    <t>Flight8939</t>
  </si>
  <si>
    <t>Flight8940</t>
  </si>
  <si>
    <t>Flight8941</t>
  </si>
  <si>
    <t>Flight8942</t>
  </si>
  <si>
    <t>Flight8943</t>
  </si>
  <si>
    <t>Flight8944</t>
  </si>
  <si>
    <t>Flight8945</t>
  </si>
  <si>
    <t>Flight8946</t>
  </si>
  <si>
    <t>Flight8947</t>
  </si>
  <si>
    <t>Flight8948</t>
  </si>
  <si>
    <t>Flight8949</t>
  </si>
  <si>
    <t>Flight8950</t>
  </si>
  <si>
    <t>Flight8951</t>
  </si>
  <si>
    <t>Flight8952</t>
  </si>
  <si>
    <t>Flight8953</t>
  </si>
  <si>
    <t>Flight8954</t>
  </si>
  <si>
    <t>Flight8955</t>
  </si>
  <si>
    <t>Flight8956</t>
  </si>
  <si>
    <t>Flight8957</t>
  </si>
  <si>
    <t>Flight8958</t>
  </si>
  <si>
    <t>Flight8959</t>
  </si>
  <si>
    <t>Flight8960</t>
  </si>
  <si>
    <t>Flight8961</t>
  </si>
  <si>
    <t>Flight8962</t>
  </si>
  <si>
    <t>Flight8963</t>
  </si>
  <si>
    <t>Flight8964</t>
  </si>
  <si>
    <t>Flight8965</t>
  </si>
  <si>
    <t>Flight8966</t>
  </si>
  <si>
    <t>Flight8967</t>
  </si>
  <si>
    <t>Flight8968</t>
  </si>
  <si>
    <t>Flight8969</t>
  </si>
  <si>
    <t>Flight8970</t>
  </si>
  <si>
    <t>Flight8971</t>
  </si>
  <si>
    <t>Flight8972</t>
  </si>
  <si>
    <t>Flight8973</t>
  </si>
  <si>
    <t>Flight8974</t>
  </si>
  <si>
    <t>Flight8975</t>
  </si>
  <si>
    <t>Flight8976</t>
  </si>
  <si>
    <t>Flight8977</t>
  </si>
  <si>
    <t>Flight8978</t>
  </si>
  <si>
    <t>Flight8979</t>
  </si>
  <si>
    <t>Flight8980</t>
  </si>
  <si>
    <t>Flight8981</t>
  </si>
  <si>
    <t>Flight8982</t>
  </si>
  <si>
    <t>Flight8983</t>
  </si>
  <si>
    <t>Flight8984</t>
  </si>
  <si>
    <t>Flight8985</t>
  </si>
  <si>
    <t>Flight8986</t>
  </si>
  <si>
    <t>Flight8987</t>
  </si>
  <si>
    <t>Flight8988</t>
  </si>
  <si>
    <t>Flight8989</t>
  </si>
  <si>
    <t>Flight8990</t>
  </si>
  <si>
    <t>Flight8991</t>
  </si>
  <si>
    <t>Flight8992</t>
  </si>
  <si>
    <t>Flight8993</t>
  </si>
  <si>
    <t>Flight8994</t>
  </si>
  <si>
    <t>Flight8995</t>
  </si>
  <si>
    <t>Flight8996</t>
  </si>
  <si>
    <t>Flight8997</t>
  </si>
  <si>
    <t>Flight8998</t>
  </si>
  <si>
    <t>Flight8999</t>
  </si>
  <si>
    <t>Flight9000</t>
  </si>
  <si>
    <t>Flight9001</t>
  </si>
  <si>
    <t>Flight9002</t>
  </si>
  <si>
    <t>Flight9003</t>
  </si>
  <si>
    <t>Flight9004</t>
  </si>
  <si>
    <t>Flight9005</t>
  </si>
  <si>
    <t>Flight9006</t>
  </si>
  <si>
    <t>Flight9007</t>
  </si>
  <si>
    <t>Flight9008</t>
  </si>
  <si>
    <t>Flight9009</t>
  </si>
  <si>
    <t>Flight9010</t>
  </si>
  <si>
    <t>Flight9011</t>
  </si>
  <si>
    <t>Flight9012</t>
  </si>
  <si>
    <t>Flight9013</t>
  </si>
  <si>
    <t>Flight9014</t>
  </si>
  <si>
    <t>Flight9015</t>
  </si>
  <si>
    <t>Flight9016</t>
  </si>
  <si>
    <t>Flight9017</t>
  </si>
  <si>
    <t>Flight9018</t>
  </si>
  <si>
    <t>Flight9019</t>
  </si>
  <si>
    <t>Flight9020</t>
  </si>
  <si>
    <t>Flight9021</t>
  </si>
  <si>
    <t>Flight9022</t>
  </si>
  <si>
    <t>Flight9023</t>
  </si>
  <si>
    <t>Flight9024</t>
  </si>
  <si>
    <t>Flight9025</t>
  </si>
  <si>
    <t>Flight9026</t>
  </si>
  <si>
    <t>Flight9027</t>
  </si>
  <si>
    <t>Flight9028</t>
  </si>
  <si>
    <t>Flight9029</t>
  </si>
  <si>
    <t>Flight9030</t>
  </si>
  <si>
    <t>Flight9031</t>
  </si>
  <si>
    <t>Flight9032</t>
  </si>
  <si>
    <t>Flight9033</t>
  </si>
  <si>
    <t>Flight9034</t>
  </si>
  <si>
    <t>Flight9035</t>
  </si>
  <si>
    <t>Flight9036</t>
  </si>
  <si>
    <t>Flight9037</t>
  </si>
  <si>
    <t>Flight9038</t>
  </si>
  <si>
    <t>Flight9039</t>
  </si>
  <si>
    <t>Flight9040</t>
  </si>
  <si>
    <t>Flight9041</t>
  </si>
  <si>
    <t>Flight9042</t>
  </si>
  <si>
    <t>Flight9043</t>
  </si>
  <si>
    <t>Flight9044</t>
  </si>
  <si>
    <t>Flight9045</t>
  </si>
  <si>
    <t>Flight9046</t>
  </si>
  <si>
    <t>Flight9047</t>
  </si>
  <si>
    <t>Flight9048</t>
  </si>
  <si>
    <t>Flight9049</t>
  </si>
  <si>
    <t>Flight9050</t>
  </si>
  <si>
    <t>Flight9051</t>
  </si>
  <si>
    <t>Flight9052</t>
  </si>
  <si>
    <t>Flight9053</t>
  </si>
  <si>
    <t>Flight9054</t>
  </si>
  <si>
    <t>Flight9055</t>
  </si>
  <si>
    <t>Flight9056</t>
  </si>
  <si>
    <t>Flight9057</t>
  </si>
  <si>
    <t>Flight9058</t>
  </si>
  <si>
    <t>Flight9059</t>
  </si>
  <si>
    <t>Flight9060</t>
  </si>
  <si>
    <t>Flight9061</t>
  </si>
  <si>
    <t>Flight9062</t>
  </si>
  <si>
    <t>Flight9063</t>
  </si>
  <si>
    <t>Flight9064</t>
  </si>
  <si>
    <t>Flight9065</t>
  </si>
  <si>
    <t>Flight9066</t>
  </si>
  <si>
    <t>Flight9067</t>
  </si>
  <si>
    <t>Flight9068</t>
  </si>
  <si>
    <t>Flight9069</t>
  </si>
  <si>
    <t>Flight9070</t>
  </si>
  <si>
    <t>Flight9071</t>
  </si>
  <si>
    <t>Flight9072</t>
  </si>
  <si>
    <t>Flight9073</t>
  </si>
  <si>
    <t>Flight9074</t>
  </si>
  <si>
    <t>Flight9075</t>
  </si>
  <si>
    <t>Flight9076</t>
  </si>
  <si>
    <t>Flight9077</t>
  </si>
  <si>
    <t>Flight9078</t>
  </si>
  <si>
    <t>Flight9079</t>
  </si>
  <si>
    <t>Flight9080</t>
  </si>
  <si>
    <t>Flight9081</t>
  </si>
  <si>
    <t>Flight9082</t>
  </si>
  <si>
    <t>Flight9083</t>
  </si>
  <si>
    <t>Flight9084</t>
  </si>
  <si>
    <t>Flight9085</t>
  </si>
  <si>
    <t>Flight9086</t>
  </si>
  <si>
    <t>Flight9087</t>
  </si>
  <si>
    <t>Flight9088</t>
  </si>
  <si>
    <t>Flight9089</t>
  </si>
  <si>
    <t>Flight9090</t>
  </si>
  <si>
    <t>Flight9091</t>
  </si>
  <si>
    <t>Flight9092</t>
  </si>
  <si>
    <t>Flight9093</t>
  </si>
  <si>
    <t>Flight9094</t>
  </si>
  <si>
    <t>Flight9095</t>
  </si>
  <si>
    <t>Flight9096</t>
  </si>
  <si>
    <t>Flight9097</t>
  </si>
  <si>
    <t>Flight9098</t>
  </si>
  <si>
    <t>Flight9099</t>
  </si>
  <si>
    <t>Flight9100</t>
  </si>
  <si>
    <t>Flight9101</t>
  </si>
  <si>
    <t>Flight9102</t>
  </si>
  <si>
    <t>Flight9103</t>
  </si>
  <si>
    <t>Flight9104</t>
  </si>
  <si>
    <t>Flight9105</t>
  </si>
  <si>
    <t>Flight9106</t>
  </si>
  <si>
    <t>Flight9107</t>
  </si>
  <si>
    <t>Flight9108</t>
  </si>
  <si>
    <t>Flight9109</t>
  </si>
  <si>
    <t>Flight9110</t>
  </si>
  <si>
    <t>Flight9111</t>
  </si>
  <si>
    <t>Flight9112</t>
  </si>
  <si>
    <t>Flight9113</t>
  </si>
  <si>
    <t>Flight9114</t>
  </si>
  <si>
    <t>Flight9115</t>
  </si>
  <si>
    <t>Flight9116</t>
  </si>
  <si>
    <t>Flight9117</t>
  </si>
  <si>
    <t>Flight9118</t>
  </si>
  <si>
    <t>Flight9119</t>
  </si>
  <si>
    <t>Flight9120</t>
  </si>
  <si>
    <t>Flight9121</t>
  </si>
  <si>
    <t>Flight9122</t>
  </si>
  <si>
    <t>Flight9123</t>
  </si>
  <si>
    <t>Flight9124</t>
  </si>
  <si>
    <t>Flight9125</t>
  </si>
  <si>
    <t>Flight9126</t>
  </si>
  <si>
    <t>Flight9127</t>
  </si>
  <si>
    <t>Flight9128</t>
  </si>
  <si>
    <t>Flight9129</t>
  </si>
  <si>
    <t>Flight9130</t>
  </si>
  <si>
    <t>Flight9131</t>
  </si>
  <si>
    <t>Flight9132</t>
  </si>
  <si>
    <t>Flight9133</t>
  </si>
  <si>
    <t>Flight9134</t>
  </si>
  <si>
    <t>Flight9135</t>
  </si>
  <si>
    <t>Flight9136</t>
  </si>
  <si>
    <t>Flight9137</t>
  </si>
  <si>
    <t>Flight9138</t>
  </si>
  <si>
    <t>Flight9139</t>
  </si>
  <si>
    <t>Flight9140</t>
  </si>
  <si>
    <t>Flight9141</t>
  </si>
  <si>
    <t>Flight9142</t>
  </si>
  <si>
    <t>Flight9143</t>
  </si>
  <si>
    <t>Flight9144</t>
  </si>
  <si>
    <t>Flight9145</t>
  </si>
  <si>
    <t>Flight9146</t>
  </si>
  <si>
    <t>Flight9147</t>
  </si>
  <si>
    <t>Flight9148</t>
  </si>
  <si>
    <t>Flight9149</t>
  </si>
  <si>
    <t>Flight9150</t>
  </si>
  <si>
    <t>Flight9151</t>
  </si>
  <si>
    <t>Flight9152</t>
  </si>
  <si>
    <t>Flight9153</t>
  </si>
  <si>
    <t>Flight9154</t>
  </si>
  <si>
    <t>Flight9155</t>
  </si>
  <si>
    <t>Flight9156</t>
  </si>
  <si>
    <t>Flight9157</t>
  </si>
  <si>
    <t>Flight9158</t>
  </si>
  <si>
    <t>Flight9159</t>
  </si>
  <si>
    <t>Flight9160</t>
  </si>
  <si>
    <t>Flight9161</t>
  </si>
  <si>
    <t>Flight9162</t>
  </si>
  <si>
    <t>Flight9163</t>
  </si>
  <si>
    <t>Flight9164</t>
  </si>
  <si>
    <t>Flight9165</t>
  </si>
  <si>
    <t>Flight9166</t>
  </si>
  <si>
    <t>Flight9167</t>
  </si>
  <si>
    <t>Flight9168</t>
  </si>
  <si>
    <t>Flight9169</t>
  </si>
  <si>
    <t>Flight9170</t>
  </si>
  <si>
    <t>Flight9171</t>
  </si>
  <si>
    <t>Flight9172</t>
  </si>
  <si>
    <t>Flight9173</t>
  </si>
  <si>
    <t>Flight9174</t>
  </si>
  <si>
    <t>Flight9175</t>
  </si>
  <si>
    <t>Flight9176</t>
  </si>
  <si>
    <t>Flight9177</t>
  </si>
  <si>
    <t>Flight9178</t>
  </si>
  <si>
    <t>Flight9179</t>
  </si>
  <si>
    <t>Flight9180</t>
  </si>
  <si>
    <t>Flight9181</t>
  </si>
  <si>
    <t>Flight9182</t>
  </si>
  <si>
    <t>Flight9183</t>
  </si>
  <si>
    <t>Flight9184</t>
  </si>
  <si>
    <t>Flight9185</t>
  </si>
  <si>
    <t>Flight9186</t>
  </si>
  <si>
    <t>Flight9187</t>
  </si>
  <si>
    <t>Flight9188</t>
  </si>
  <si>
    <t>Flight9189</t>
  </si>
  <si>
    <t>Flight9190</t>
  </si>
  <si>
    <t>Flight9191</t>
  </si>
  <si>
    <t>Flight9192</t>
  </si>
  <si>
    <t>Flight9193</t>
  </si>
  <si>
    <t>Flight9194</t>
  </si>
  <si>
    <t>Flight9195</t>
  </si>
  <si>
    <t>Flight9196</t>
  </si>
  <si>
    <t>Flight9197</t>
  </si>
  <si>
    <t>Flight9198</t>
  </si>
  <si>
    <t>Flight9199</t>
  </si>
  <si>
    <t>Flight9200</t>
  </si>
  <si>
    <t>Flight9201</t>
  </si>
  <si>
    <t>Flight9202</t>
  </si>
  <si>
    <t>Flight9203</t>
  </si>
  <si>
    <t>Flight9204</t>
  </si>
  <si>
    <t>Flight9205</t>
  </si>
  <si>
    <t>Flight9206</t>
  </si>
  <si>
    <t>Flight9207</t>
  </si>
  <si>
    <t>Flight9208</t>
  </si>
  <si>
    <t>Flight9209</t>
  </si>
  <si>
    <t>Flight9210</t>
  </si>
  <si>
    <t>Flight9211</t>
  </si>
  <si>
    <t>Flight9212</t>
  </si>
  <si>
    <t>Flight9213</t>
  </si>
  <si>
    <t>Flight9214</t>
  </si>
  <si>
    <t>Flight9215</t>
  </si>
  <si>
    <t>Flight9216</t>
  </si>
  <si>
    <t>Flight9217</t>
  </si>
  <si>
    <t>Flight9218</t>
  </si>
  <si>
    <t>Flight9219</t>
  </si>
  <si>
    <t>Flight9220</t>
  </si>
  <si>
    <t>Flight9221</t>
  </si>
  <si>
    <t>Flight9222</t>
  </si>
  <si>
    <t>Flight9223</t>
  </si>
  <si>
    <t>Flight9224</t>
  </si>
  <si>
    <t>Flight9225</t>
  </si>
  <si>
    <t>Flight9226</t>
  </si>
  <si>
    <t>Flight9227</t>
  </si>
  <si>
    <t>Flight9228</t>
  </si>
  <si>
    <t>Flight9229</t>
  </si>
  <si>
    <t>Flight9230</t>
  </si>
  <si>
    <t>Flight9231</t>
  </si>
  <si>
    <t>Flight9232</t>
  </si>
  <si>
    <t>Flight9233</t>
  </si>
  <si>
    <t>Flight9234</t>
  </si>
  <si>
    <t>Flight9235</t>
  </si>
  <si>
    <t>Flight9236</t>
  </si>
  <si>
    <t>Flight9237</t>
  </si>
  <si>
    <t>Flight9238</t>
  </si>
  <si>
    <t>Flight9239</t>
  </si>
  <si>
    <t>Flight9240</t>
  </si>
  <si>
    <t>Flight9241</t>
  </si>
  <si>
    <t>Flight9242</t>
  </si>
  <si>
    <t>Flight9243</t>
  </si>
  <si>
    <t>Flight9244</t>
  </si>
  <si>
    <t>Flight9245</t>
  </si>
  <si>
    <t>Flight9246</t>
  </si>
  <si>
    <t>Flight9247</t>
  </si>
  <si>
    <t>Flight9248</t>
  </si>
  <si>
    <t>Flight9249</t>
  </si>
  <si>
    <t>Flight9250</t>
  </si>
  <si>
    <t>Flight9251</t>
  </si>
  <si>
    <t>Flight9252</t>
  </si>
  <si>
    <t>Flight9253</t>
  </si>
  <si>
    <t>Flight9254</t>
  </si>
  <si>
    <t>Flight9255</t>
  </si>
  <si>
    <t>Flight9256</t>
  </si>
  <si>
    <t>Flight9257</t>
  </si>
  <si>
    <t>Flight9258</t>
  </si>
  <si>
    <t>Flight9259</t>
  </si>
  <si>
    <t>Flight9260</t>
  </si>
  <si>
    <t>Flight9261</t>
  </si>
  <si>
    <t>Flight9262</t>
  </si>
  <si>
    <t>Flight9263</t>
  </si>
  <si>
    <t>Flight9264</t>
  </si>
  <si>
    <t>Flight9265</t>
  </si>
  <si>
    <t>Flight9266</t>
  </si>
  <si>
    <t>Flight9267</t>
  </si>
  <si>
    <t>Flight9268</t>
  </si>
  <si>
    <t>Flight9269</t>
  </si>
  <si>
    <t>Flight9270</t>
  </si>
  <si>
    <t>Flight9271</t>
  </si>
  <si>
    <t>Flight9272</t>
  </si>
  <si>
    <t>Flight9273</t>
  </si>
  <si>
    <t>Flight9274</t>
  </si>
  <si>
    <t>Flight9275</t>
  </si>
  <si>
    <t>Flight9276</t>
  </si>
  <si>
    <t>Flight9277</t>
  </si>
  <si>
    <t>Flight9278</t>
  </si>
  <si>
    <t>Flight9279</t>
  </si>
  <si>
    <t>Flight9280</t>
  </si>
  <si>
    <t>Flight9281</t>
  </si>
  <si>
    <t>Flight9282</t>
  </si>
  <si>
    <t>Flight9283</t>
  </si>
  <si>
    <t>Flight9284</t>
  </si>
  <si>
    <t>Flight9285</t>
  </si>
  <si>
    <t>Flight9286</t>
  </si>
  <si>
    <t>Flight9287</t>
  </si>
  <si>
    <t>Flight9288</t>
  </si>
  <si>
    <t>Flight9289</t>
  </si>
  <si>
    <t>Flight9290</t>
  </si>
  <si>
    <t>Flight9291</t>
  </si>
  <si>
    <t>Flight9292</t>
  </si>
  <si>
    <t>Flight9293</t>
  </si>
  <si>
    <t>Flight9294</t>
  </si>
  <si>
    <t>Flight9295</t>
  </si>
  <si>
    <t>Flight9296</t>
  </si>
  <si>
    <t>Flight9297</t>
  </si>
  <si>
    <t>Flight9298</t>
  </si>
  <si>
    <t>Flight9299</t>
  </si>
  <si>
    <t>Flight9300</t>
  </si>
  <si>
    <t>Flight9301</t>
  </si>
  <si>
    <t>Flight9302</t>
  </si>
  <si>
    <t>Flight9303</t>
  </si>
  <si>
    <t>Flight9304</t>
  </si>
  <si>
    <t>Flight9305</t>
  </si>
  <si>
    <t>Flight9306</t>
  </si>
  <si>
    <t>Flight9307</t>
  </si>
  <si>
    <t>Flight9308</t>
  </si>
  <si>
    <t>Flight9309</t>
  </si>
  <si>
    <t>Flight9310</t>
  </si>
  <si>
    <t>Flight9311</t>
  </si>
  <si>
    <t>Flight9312</t>
  </si>
  <si>
    <t>Flight9313</t>
  </si>
  <si>
    <t>Flight9314</t>
  </si>
  <si>
    <t>Flight9315</t>
  </si>
  <si>
    <t>Flight9316</t>
  </si>
  <si>
    <t>Flight9317</t>
  </si>
  <si>
    <t>Flight9318</t>
  </si>
  <si>
    <t>Flight9319</t>
  </si>
  <si>
    <t>Flight9320</t>
  </si>
  <si>
    <t>Flight9321</t>
  </si>
  <si>
    <t>Flight9322</t>
  </si>
  <si>
    <t>Flight9323</t>
  </si>
  <si>
    <t>Flight9324</t>
  </si>
  <si>
    <t>Flight9325</t>
  </si>
  <si>
    <t>Flight9326</t>
  </si>
  <si>
    <t>Flight9327</t>
  </si>
  <si>
    <t>Flight9328</t>
  </si>
  <si>
    <t>Flight9329</t>
  </si>
  <si>
    <t>Flight9330</t>
  </si>
  <si>
    <t>Flight9331</t>
  </si>
  <si>
    <t>Flight9332</t>
  </si>
  <si>
    <t>Flight9333</t>
  </si>
  <si>
    <t>Flight9334</t>
  </si>
  <si>
    <t>Flight9335</t>
  </si>
  <si>
    <t>Flight9336</t>
  </si>
  <si>
    <t>Flight9337</t>
  </si>
  <si>
    <t>Flight9338</t>
  </si>
  <si>
    <t>Flight9339</t>
  </si>
  <si>
    <t>Flight9340</t>
  </si>
  <si>
    <t>Flight9341</t>
  </si>
  <si>
    <t>Flight9342</t>
  </si>
  <si>
    <t>Flight9343</t>
  </si>
  <si>
    <t>Flight9344</t>
  </si>
  <si>
    <t>Flight9345</t>
  </si>
  <si>
    <t>Flight9346</t>
  </si>
  <si>
    <t>Flight9347</t>
  </si>
  <si>
    <t>Flight9348</t>
  </si>
  <si>
    <t>Flight9349</t>
  </si>
  <si>
    <t>Flight9350</t>
  </si>
  <si>
    <t>Flight9351</t>
  </si>
  <si>
    <t>Flight9352</t>
  </si>
  <si>
    <t>Flight9353</t>
  </si>
  <si>
    <t>Flight9354</t>
  </si>
  <si>
    <t>Flight9355</t>
  </si>
  <si>
    <t>Flight9356</t>
  </si>
  <si>
    <t>Flight9357</t>
  </si>
  <si>
    <t>Flight9358</t>
  </si>
  <si>
    <t>Flight9359</t>
  </si>
  <si>
    <t>Flight9360</t>
  </si>
  <si>
    <t>Flight9361</t>
  </si>
  <si>
    <t>Flight9362</t>
  </si>
  <si>
    <t>Flight9363</t>
  </si>
  <si>
    <t>Flight9364</t>
  </si>
  <si>
    <t>Flight9365</t>
  </si>
  <si>
    <t>Flight9366</t>
  </si>
  <si>
    <t>Flight9367</t>
  </si>
  <si>
    <t>Flight9368</t>
  </si>
  <si>
    <t>Flight9369</t>
  </si>
  <si>
    <t>Flight9370</t>
  </si>
  <si>
    <t>Flight9371</t>
  </si>
  <si>
    <t>Flight9372</t>
  </si>
  <si>
    <t>Flight9373</t>
  </si>
  <si>
    <t>Flight9374</t>
  </si>
  <si>
    <t>Flight9375</t>
  </si>
  <si>
    <t>Flight9376</t>
  </si>
  <si>
    <t>Flight9377</t>
  </si>
  <si>
    <t>Flight9378</t>
  </si>
  <si>
    <t>Flight9379</t>
  </si>
  <si>
    <t>Flight9380</t>
  </si>
  <si>
    <t>Flight9381</t>
  </si>
  <si>
    <t>Flight9382</t>
  </si>
  <si>
    <t>Flight9383</t>
  </si>
  <si>
    <t>Flight9384</t>
  </si>
  <si>
    <t>Flight9385</t>
  </si>
  <si>
    <t>Flight9386</t>
  </si>
  <si>
    <t>Flight9387</t>
  </si>
  <si>
    <t>Flight9388</t>
  </si>
  <si>
    <t>Flight9389</t>
  </si>
  <si>
    <t>Flight9390</t>
  </si>
  <si>
    <t>Flight9391</t>
  </si>
  <si>
    <t>Flight9392</t>
  </si>
  <si>
    <t>Flight9393</t>
  </si>
  <si>
    <t>Flight9394</t>
  </si>
  <si>
    <t>Flight9395</t>
  </si>
  <si>
    <t>Flight9396</t>
  </si>
  <si>
    <t>Flight9397</t>
  </si>
  <si>
    <t>Flight9398</t>
  </si>
  <si>
    <t>Flight9399</t>
  </si>
  <si>
    <t>Flight9400</t>
  </si>
  <si>
    <t>Flight9401</t>
  </si>
  <si>
    <t>Flight9402</t>
  </si>
  <si>
    <t>Flight9403</t>
  </si>
  <si>
    <t>Flight9404</t>
  </si>
  <si>
    <t>Flight9405</t>
  </si>
  <si>
    <t>Flight9406</t>
  </si>
  <si>
    <t>Flight9407</t>
  </si>
  <si>
    <t>Flight9408</t>
  </si>
  <si>
    <t>Flight9409</t>
  </si>
  <si>
    <t>Flight9410</t>
  </si>
  <si>
    <t>Flight9411</t>
  </si>
  <si>
    <t>Flight9412</t>
  </si>
  <si>
    <t>Flight9413</t>
  </si>
  <si>
    <t>Flight9414</t>
  </si>
  <si>
    <t>Flight9415</t>
  </si>
  <si>
    <t>Flight9416</t>
  </si>
  <si>
    <t>Flight9417</t>
  </si>
  <si>
    <t>Flight9418</t>
  </si>
  <si>
    <t>Flight9419</t>
  </si>
  <si>
    <t>Flight9420</t>
  </si>
  <si>
    <t>Flight9421</t>
  </si>
  <si>
    <t>Flight9422</t>
  </si>
  <si>
    <t>Flight9423</t>
  </si>
  <si>
    <t>Flight9424</t>
  </si>
  <si>
    <t>Flight9425</t>
  </si>
  <si>
    <t>Flight9426</t>
  </si>
  <si>
    <t>Flight9427</t>
  </si>
  <si>
    <t>Flight9428</t>
  </si>
  <si>
    <t>Flight9429</t>
  </si>
  <si>
    <t>Flight9430</t>
  </si>
  <si>
    <t>Flight9431</t>
  </si>
  <si>
    <t>Flight9432</t>
  </si>
  <si>
    <t>Flight9433</t>
  </si>
  <si>
    <t>Flight9434</t>
  </si>
  <si>
    <t>Flight9435</t>
  </si>
  <si>
    <t>Flight9436</t>
  </si>
  <si>
    <t>Flight9437</t>
  </si>
  <si>
    <t>Flight9438</t>
  </si>
  <si>
    <t>Flight9439</t>
  </si>
  <si>
    <t>Flight9440</t>
  </si>
  <si>
    <t>Flight9441</t>
  </si>
  <si>
    <t>Flight9442</t>
  </si>
  <si>
    <t>Flight9443</t>
  </si>
  <si>
    <t>Flight9444</t>
  </si>
  <si>
    <t>Flight9445</t>
  </si>
  <si>
    <t>Flight9446</t>
  </si>
  <si>
    <t>Flight9447</t>
  </si>
  <si>
    <t>Flight9448</t>
  </si>
  <si>
    <t>Flight9449</t>
  </si>
  <si>
    <t>Flight9450</t>
  </si>
  <si>
    <t>Flight9451</t>
  </si>
  <si>
    <t>Flight9452</t>
  </si>
  <si>
    <t>Flight9453</t>
  </si>
  <si>
    <t>Flight9454</t>
  </si>
  <si>
    <t>Flight9455</t>
  </si>
  <si>
    <t>Flight9456</t>
  </si>
  <si>
    <t>Flight9457</t>
  </si>
  <si>
    <t>Flight9458</t>
  </si>
  <si>
    <t>Flight9459</t>
  </si>
  <si>
    <t>Flight9460</t>
  </si>
  <si>
    <t>Flight9461</t>
  </si>
  <si>
    <t>Flight9462</t>
  </si>
  <si>
    <t>Flight9463</t>
  </si>
  <si>
    <t>Flight9464</t>
  </si>
  <si>
    <t>Flight9465</t>
  </si>
  <si>
    <t>Flight9466</t>
  </si>
  <si>
    <t>Flight9467</t>
  </si>
  <si>
    <t>Flight9468</t>
  </si>
  <si>
    <t>Flight9469</t>
  </si>
  <si>
    <t>Flight9470</t>
  </si>
  <si>
    <t>Flight9471</t>
  </si>
  <si>
    <t>Flight9472</t>
  </si>
  <si>
    <t>Flight9473</t>
  </si>
  <si>
    <t>Flight9474</t>
  </si>
  <si>
    <t>Flight9475</t>
  </si>
  <si>
    <t>Flight9476</t>
  </si>
  <si>
    <t>Flight9477</t>
  </si>
  <si>
    <t>Flight9478</t>
  </si>
  <si>
    <t>Flight9479</t>
  </si>
  <si>
    <t>Flight9480</t>
  </si>
  <si>
    <t>Flight9481</t>
  </si>
  <si>
    <t>Flight9482</t>
  </si>
  <si>
    <t>Flight9483</t>
  </si>
  <si>
    <t>Flight9484</t>
  </si>
  <si>
    <t>Flight9485</t>
  </si>
  <si>
    <t>Flight9486</t>
  </si>
  <si>
    <t>Flight9487</t>
  </si>
  <si>
    <t>Flight9488</t>
  </si>
  <si>
    <t>Flight9489</t>
  </si>
  <si>
    <t>Flight9490</t>
  </si>
  <si>
    <t>Flight9491</t>
  </si>
  <si>
    <t>Flight9492</t>
  </si>
  <si>
    <t>Flight9493</t>
  </si>
  <si>
    <t>Flight9494</t>
  </si>
  <si>
    <t>Flight9495</t>
  </si>
  <si>
    <t>Flight9496</t>
  </si>
  <si>
    <t>Flight9497</t>
  </si>
  <si>
    <t>Flight9498</t>
  </si>
  <si>
    <t>Flight9499</t>
  </si>
  <si>
    <t>Flight9500</t>
  </si>
  <si>
    <t>Flight9501</t>
  </si>
  <si>
    <t>Flight9502</t>
  </si>
  <si>
    <t>Flight9503</t>
  </si>
  <si>
    <t>Flight9504</t>
  </si>
  <si>
    <t>Flight9505</t>
  </si>
  <si>
    <t>Flight9506</t>
  </si>
  <si>
    <t>Flight9507</t>
  </si>
  <si>
    <t>Flight9508</t>
  </si>
  <si>
    <t>Flight9509</t>
  </si>
  <si>
    <t>Flight9510</t>
  </si>
  <si>
    <t>Flight9511</t>
  </si>
  <si>
    <t>Flight9512</t>
  </si>
  <si>
    <t>Flight9513</t>
  </si>
  <si>
    <t>Flight9514</t>
  </si>
  <si>
    <t>Flight9515</t>
  </si>
  <si>
    <t>Flight9516</t>
  </si>
  <si>
    <t>Flight9517</t>
  </si>
  <si>
    <t>Flight9518</t>
  </si>
  <si>
    <t>Flight9519</t>
  </si>
  <si>
    <t>Flight9520</t>
  </si>
  <si>
    <t>Flight9521</t>
  </si>
  <si>
    <t>Flight9522</t>
  </si>
  <si>
    <t>Flight9523</t>
  </si>
  <si>
    <t>Flight9524</t>
  </si>
  <si>
    <t>Flight9525</t>
  </si>
  <si>
    <t>Flight9526</t>
  </si>
  <si>
    <t>Flight9527</t>
  </si>
  <si>
    <t>Flight9528</t>
  </si>
  <si>
    <t>Flight9529</t>
  </si>
  <si>
    <t>Flight9530</t>
  </si>
  <si>
    <t>Flight9531</t>
  </si>
  <si>
    <t>Flight9532</t>
  </si>
  <si>
    <t>Flight9533</t>
  </si>
  <si>
    <t>Flight9534</t>
  </si>
  <si>
    <t>Flight9535</t>
  </si>
  <si>
    <t>Flight9536</t>
  </si>
  <si>
    <t>Flight9537</t>
  </si>
  <si>
    <t>Flight9538</t>
  </si>
  <si>
    <t>Flight9539</t>
  </si>
  <si>
    <t>Flight9540</t>
  </si>
  <si>
    <t>Flight9541</t>
  </si>
  <si>
    <t>Flight9542</t>
  </si>
  <si>
    <t>Flight9543</t>
  </si>
  <si>
    <t>Flight9544</t>
  </si>
  <si>
    <t>Flight9545</t>
  </si>
  <si>
    <t>Flight9546</t>
  </si>
  <si>
    <t>Flight9547</t>
  </si>
  <si>
    <t>Flight9548</t>
  </si>
  <si>
    <t>Flight9549</t>
  </si>
  <si>
    <t>Flight9550</t>
  </si>
  <si>
    <t>Flight9551</t>
  </si>
  <si>
    <t>Flight9552</t>
  </si>
  <si>
    <t>Flight9553</t>
  </si>
  <si>
    <t>Flight9554</t>
  </si>
  <si>
    <t>Flight9555</t>
  </si>
  <si>
    <t>Flight9556</t>
  </si>
  <si>
    <t>Flight9557</t>
  </si>
  <si>
    <t>Flight9558</t>
  </si>
  <si>
    <t>Flight9559</t>
  </si>
  <si>
    <t>Flight9560</t>
  </si>
  <si>
    <t>Flight9561</t>
  </si>
  <si>
    <t>Flight9562</t>
  </si>
  <si>
    <t>Flight9563</t>
  </si>
  <si>
    <t>Flight9564</t>
  </si>
  <si>
    <t>Flight9565</t>
  </si>
  <si>
    <t>Flight9566</t>
  </si>
  <si>
    <t>Flight9567</t>
  </si>
  <si>
    <t>Flight9568</t>
  </si>
  <si>
    <t>Flight9569</t>
  </si>
  <si>
    <t>Flight9570</t>
  </si>
  <si>
    <t>Flight9571</t>
  </si>
  <si>
    <t>Flight9572</t>
  </si>
  <si>
    <t>Flight9573</t>
  </si>
  <si>
    <t>Flight9574</t>
  </si>
  <si>
    <t>Flight9575</t>
  </si>
  <si>
    <t>Flight9576</t>
  </si>
  <si>
    <t>Flight9577</t>
  </si>
  <si>
    <t>Flight9578</t>
  </si>
  <si>
    <t>Flight9579</t>
  </si>
  <si>
    <t>Flight9580</t>
  </si>
  <si>
    <t>Flight9581</t>
  </si>
  <si>
    <t>Flight9582</t>
  </si>
  <si>
    <t>Flight9583</t>
  </si>
  <si>
    <t>Flight9584</t>
  </si>
  <si>
    <t>Flight9585</t>
  </si>
  <si>
    <t>Flight9586</t>
  </si>
  <si>
    <t>Flight9587</t>
  </si>
  <si>
    <t>Flight9588</t>
  </si>
  <si>
    <t>Flight9589</t>
  </si>
  <si>
    <t>Flight9590</t>
  </si>
  <si>
    <t>Flight9591</t>
  </si>
  <si>
    <t>Flight9592</t>
  </si>
  <si>
    <t>Flight9593</t>
  </si>
  <si>
    <t>Flight9594</t>
  </si>
  <si>
    <t>Flight9595</t>
  </si>
  <si>
    <t>Flight9596</t>
  </si>
  <si>
    <t>Flight9597</t>
  </si>
  <si>
    <t>Flight9598</t>
  </si>
  <si>
    <t>Flight9599</t>
  </si>
  <si>
    <t>Flight9600</t>
  </si>
  <si>
    <t>Flight9601</t>
  </si>
  <si>
    <t>Flight9602</t>
  </si>
  <si>
    <t>Flight9603</t>
  </si>
  <si>
    <t>Flight9604</t>
  </si>
  <si>
    <t>Flight9605</t>
  </si>
  <si>
    <t>Flight9606</t>
  </si>
  <si>
    <t>Flight9607</t>
  </si>
  <si>
    <t>Flight9608</t>
  </si>
  <si>
    <t>Flight9609</t>
  </si>
  <si>
    <t>Flight9610</t>
  </si>
  <si>
    <t>Flight9611</t>
  </si>
  <si>
    <t>Flight9612</t>
  </si>
  <si>
    <t>Flight9613</t>
  </si>
  <si>
    <t>Flight9614</t>
  </si>
  <si>
    <t>Flight9615</t>
  </si>
  <si>
    <t>Flight9616</t>
  </si>
  <si>
    <t>Flight9617</t>
  </si>
  <si>
    <t>Flight9618</t>
  </si>
  <si>
    <t>Flight9619</t>
  </si>
  <si>
    <t>Flight9620</t>
  </si>
  <si>
    <t>Flight9621</t>
  </si>
  <si>
    <t>Flight9622</t>
  </si>
  <si>
    <t>Flight9623</t>
  </si>
  <si>
    <t>Flight9624</t>
  </si>
  <si>
    <t>Flight9625</t>
  </si>
  <si>
    <t>Flight9626</t>
  </si>
  <si>
    <t>Flight9627</t>
  </si>
  <si>
    <t>Flight9628</t>
  </si>
  <si>
    <t>Flight9629</t>
  </si>
  <si>
    <t>Flight9630</t>
  </si>
  <si>
    <t>Flight9631</t>
  </si>
  <si>
    <t>Flight9632</t>
  </si>
  <si>
    <t>Flight9633</t>
  </si>
  <si>
    <t>Flight9634</t>
  </si>
  <si>
    <t>Flight9635</t>
  </si>
  <si>
    <t>Flight9636</t>
  </si>
  <si>
    <t>DepAirport</t>
  </si>
  <si>
    <t>AirportID</t>
  </si>
  <si>
    <t>Distance</t>
  </si>
  <si>
    <t>ListPrice</t>
  </si>
  <si>
    <t>ORD</t>
  </si>
  <si>
    <t>ATL</t>
  </si>
  <si>
    <t>LAX</t>
  </si>
  <si>
    <t>DFW</t>
  </si>
  <si>
    <t>JFK</t>
  </si>
  <si>
    <t>DEN</t>
  </si>
  <si>
    <t>SFO</t>
  </si>
  <si>
    <t>CLT</t>
  </si>
  <si>
    <t>LAS</t>
  </si>
  <si>
    <t>PHX</t>
  </si>
  <si>
    <t>IAH</t>
  </si>
  <si>
    <t>MIA</t>
  </si>
  <si>
    <t>SEA</t>
  </si>
  <si>
    <t>EWR</t>
  </si>
  <si>
    <t>MCO</t>
  </si>
  <si>
    <t>MSP</t>
  </si>
  <si>
    <t>DTW</t>
  </si>
  <si>
    <t>BOS</t>
  </si>
  <si>
    <t>PHL</t>
  </si>
  <si>
    <t>LGA</t>
  </si>
  <si>
    <t>FLL</t>
  </si>
  <si>
    <t>BWI</t>
  </si>
  <si>
    <t>IAD</t>
  </si>
  <si>
    <t>SLC</t>
  </si>
  <si>
    <t>DCA</t>
  </si>
  <si>
    <t>AircraftType</t>
  </si>
  <si>
    <t>SeatCapacity</t>
  </si>
  <si>
    <t>FuelCostperSeatMile (Cents)</t>
  </si>
  <si>
    <t>B737</t>
  </si>
  <si>
    <t>A319</t>
  </si>
  <si>
    <t>A320</t>
  </si>
  <si>
    <t>AirportName</t>
  </si>
  <si>
    <t>Gates (number of available)</t>
  </si>
  <si>
    <t>Hartsfield-Jackson Atlanta International</t>
  </si>
  <si>
    <t>Los Angeles International</t>
  </si>
  <si>
    <t>Chicago O'Hare International</t>
  </si>
  <si>
    <t>Dallas/Fort Worth International</t>
  </si>
  <si>
    <t>John F Kennedy International</t>
  </si>
  <si>
    <t>Denver International</t>
  </si>
  <si>
    <t>San Francisco International</t>
  </si>
  <si>
    <t>Charlotte/Douglas International</t>
  </si>
  <si>
    <t>McCarran International</t>
  </si>
  <si>
    <t>Phoenix Sky Harbor International</t>
  </si>
  <si>
    <t>George Bush Intercontinental/Houston</t>
  </si>
  <si>
    <t>Miami International</t>
  </si>
  <si>
    <t>Seattle-Tacoma International</t>
  </si>
  <si>
    <t>Newark Liberty International</t>
  </si>
  <si>
    <t>Orlando International</t>
  </si>
  <si>
    <t>Minneapolis-St Paul International/Wold-Chamberlain</t>
  </si>
  <si>
    <t>Detroit Metropolitan Wayne County</t>
  </si>
  <si>
    <t>General Edward Lawrence Logan International</t>
  </si>
  <si>
    <t>Philadelphia International</t>
  </si>
  <si>
    <t>Laguardia</t>
  </si>
  <si>
    <t>Fort Lauderdale/Hollywood International</t>
  </si>
  <si>
    <t>Baltimore/Washington International Thurgood Marshall</t>
  </si>
  <si>
    <t>Washington Dulles International</t>
  </si>
  <si>
    <t>MDW</t>
  </si>
  <si>
    <t>Chicago Midway International</t>
  </si>
  <si>
    <t>Salt Lake City International</t>
  </si>
  <si>
    <t>Ronald Reagan Washington National Airport</t>
  </si>
  <si>
    <t>Row Labels</t>
  </si>
  <si>
    <t>Grand Total</t>
  </si>
  <si>
    <t>Jan</t>
  </si>
  <si>
    <t>Feb</t>
  </si>
  <si>
    <t>Mar</t>
  </si>
  <si>
    <t>Apr</t>
  </si>
  <si>
    <t>May</t>
  </si>
  <si>
    <t>Jun</t>
  </si>
  <si>
    <t>Jul</t>
  </si>
  <si>
    <t>Aug</t>
  </si>
  <si>
    <t>Sep</t>
  </si>
  <si>
    <t>Oct</t>
  </si>
  <si>
    <t>Nov</t>
  </si>
  <si>
    <t>Dec</t>
  </si>
  <si>
    <t>Count of FlightID</t>
  </si>
  <si>
    <t>Airport Id</t>
  </si>
  <si>
    <t>Count of AircraftType</t>
  </si>
  <si>
    <t>Count of AircraftID</t>
  </si>
  <si>
    <t>Fuel Cost per Seat Mile (Cents)</t>
  </si>
  <si>
    <t xml:space="preserve">Total revenue asuming 10% tax </t>
  </si>
  <si>
    <t>case 5</t>
  </si>
  <si>
    <t>No. of fligts from O'hare to Los Angeles airport</t>
  </si>
  <si>
    <t>route with lowest percentage of Total Revenue</t>
  </si>
  <si>
    <t>Average of Avg Ticket Price</t>
  </si>
  <si>
    <t>FlightsPivot 1[FlightID]</t>
  </si>
  <si>
    <t>FlightsPivot 1[Date]</t>
  </si>
  <si>
    <t>FlightsPivot 1[RouteID]</t>
  </si>
  <si>
    <t>FlightsPivot 1[Departure Delay]</t>
  </si>
  <si>
    <t>FlightsPivot 1[AircraftID]</t>
  </si>
  <si>
    <t>FlightsPivot 1[Scheduled Departure]</t>
  </si>
  <si>
    <t>FlightsPivot 1[Avg Ticket Price]</t>
  </si>
  <si>
    <t>FlightsPivot 1[Total Fare]</t>
  </si>
  <si>
    <t>FlightsPivot 1[Total Revenue]</t>
  </si>
  <si>
    <t>FlightsPivot 1[Tax]</t>
  </si>
  <si>
    <t>FlightsPivot 1[Flight Month]</t>
  </si>
  <si>
    <t>FlightsPivot 1[Flight Year]</t>
  </si>
  <si>
    <t>Data returned for Average of Avg Ticket Price, A320 (First 1000 rows).</t>
  </si>
  <si>
    <t>case1</t>
  </si>
  <si>
    <t xml:space="preserve">10% tax </t>
  </si>
  <si>
    <t>Total revenue</t>
  </si>
  <si>
    <t>Sum of Total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</si>
</sst>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F400]h:mm:ss\ AM/PM"/>
    <numFmt numFmtId="165" formatCode="_(&quot;$&quot;* #,##0.00_);_(&quot;$&quot;* \(#,##0.00\);_(&quot;$&quot;* &quot;-&quot;??_);_(@_)"/>
    <numFmt numFmtId="166" formatCode="_(* #,##0.00_);_(* \(#,##0.00\);_(* &quot;-&quot;??_);_(@_)"/>
    <numFmt numFmtId="167" formatCode="_(* #,##0_);_(* \(#,##0\);_(* &quot;-&quot;??_);_(@_)"/>
    <numFmt numFmtId="168" formatCode="_(&quot;$&quot;* #,##0_);_(&quot;$&quot;* \(#,##0\);_(&quot;$&quot;* &quot;-&quot;??_);_(@_)"/>
    <numFmt numFmtId="169" formatCode="[$$-409]#,##0"/>
    <numFmt numFmtId="172" formatCode="[$$-409]#,##0;[Red][$$-409]#,##0"/>
  </numFmts>
  <fonts count="8" x14ac:knownFonts="1">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b/>
      <sz val="11"/>
      <color theme="1"/>
      <name val="Calibri"/>
      <family val="2"/>
      <scheme val="minor"/>
    </font>
    <font>
      <b/>
      <sz val="11"/>
      <name val="Calibri"/>
      <scheme val="minor"/>
    </font>
    <font>
      <b/>
      <sz val="14"/>
      <color theme="1"/>
      <name val="Calibri"/>
      <family val="2"/>
      <scheme val="minor"/>
    </font>
    <font>
      <b/>
      <sz val="11"/>
      <color rgb="FFFF0000"/>
      <name val="Calibri"/>
      <family val="2"/>
      <scheme val="minor"/>
    </font>
  </fonts>
  <fills count="3">
    <fill>
      <patternFill patternType="none"/>
    </fill>
    <fill>
      <patternFill patternType="gray125"/>
    </fill>
    <fill>
      <patternFill patternType="solid">
        <fgColor theme="4" tint="0.79998168889431442"/>
        <bgColor indexed="64"/>
      </patternFill>
    </fill>
  </fills>
  <borders count="7">
    <border>
      <left/>
      <right/>
      <top/>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
      <left style="thin">
        <color indexed="65"/>
      </left>
      <right style="thin">
        <color rgb="FF999999"/>
      </right>
      <top style="thin">
        <color rgb="FF999999"/>
      </top>
      <bottom/>
      <diagonal/>
    </border>
    <border>
      <left style="thin">
        <color indexed="65"/>
      </left>
      <right style="thin">
        <color rgb="FF999999"/>
      </right>
      <top style="thin">
        <color indexed="65"/>
      </top>
      <bottom/>
      <diagonal/>
    </border>
    <border>
      <left style="thin">
        <color indexed="65"/>
      </left>
      <right style="thin">
        <color rgb="FF999999"/>
      </right>
      <top style="thin">
        <color indexed="65"/>
      </top>
      <bottom style="thin">
        <color rgb="FF999999"/>
      </bottom>
      <diagonal/>
    </border>
  </borders>
  <cellStyleXfs count="3">
    <xf numFmtId="0" fontId="0" fillId="0" borderId="0"/>
    <xf numFmtId="166" fontId="1" fillId="0" borderId="0" applyFont="0" applyFill="0" applyBorder="0" applyAlignment="0" applyProtection="0"/>
    <xf numFmtId="165" fontId="1" fillId="0" borderId="0" applyFont="0" applyFill="0" applyBorder="0" applyAlignment="0" applyProtection="0"/>
  </cellStyleXfs>
  <cellXfs count="33">
    <xf numFmtId="0" fontId="0" fillId="0" borderId="0" xfId="0"/>
    <xf numFmtId="0" fontId="2" fillId="0" borderId="0" xfId="0" applyFont="1"/>
    <xf numFmtId="0" fontId="2" fillId="0" borderId="1" xfId="0" applyFont="1" applyBorder="1"/>
    <xf numFmtId="0" fontId="0" fillId="0" borderId="2" xfId="0" applyBorder="1"/>
    <xf numFmtId="0" fontId="0" fillId="0" borderId="3" xfId="0" applyBorder="1"/>
    <xf numFmtId="164" fontId="0" fillId="0" borderId="3" xfId="0" applyNumberFormat="1" applyBorder="1"/>
    <xf numFmtId="165" fontId="0" fillId="0" borderId="3" xfId="2" applyFont="1" applyFill="1" applyBorder="1"/>
    <xf numFmtId="167" fontId="0" fillId="0" borderId="3" xfId="1" applyNumberFormat="1" applyFont="1" applyFill="1" applyBorder="1"/>
    <xf numFmtId="168" fontId="0" fillId="0" borderId="3" xfId="2" applyNumberFormat="1" applyFont="1" applyFill="1" applyBorder="1"/>
    <xf numFmtId="0" fontId="3" fillId="0" borderId="2" xfId="0" applyFont="1" applyBorder="1"/>
    <xf numFmtId="0" fontId="3" fillId="0" borderId="3" xfId="0" applyFont="1" applyBorder="1"/>
    <xf numFmtId="14" fontId="2" fillId="0" borderId="1" xfId="0" applyNumberFormat="1" applyFont="1" applyBorder="1"/>
    <xf numFmtId="14" fontId="0" fillId="0" borderId="3" xfId="0" applyNumberFormat="1" applyBorder="1"/>
    <xf numFmtId="14" fontId="0" fillId="0" borderId="0" xfId="0" applyNumberFormat="1"/>
    <xf numFmtId="0" fontId="0" fillId="0" borderId="4" xfId="0" applyBorder="1"/>
    <xf numFmtId="0" fontId="0" fillId="0" borderId="5" xfId="0" applyBorder="1"/>
    <xf numFmtId="0" fontId="0" fillId="0" borderId="6" xfId="0" applyBorder="1"/>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NumberFormat="1"/>
    <xf numFmtId="0" fontId="5" fillId="0" borderId="0" xfId="0" applyFont="1" applyFill="1"/>
    <xf numFmtId="1" fontId="0" fillId="0" borderId="0" xfId="0" applyNumberFormat="1"/>
    <xf numFmtId="169" fontId="0" fillId="0" borderId="0" xfId="0" applyNumberFormat="1"/>
    <xf numFmtId="3" fontId="0" fillId="0" borderId="0" xfId="0" applyNumberFormat="1"/>
    <xf numFmtId="0" fontId="6" fillId="0" borderId="0" xfId="0" applyFont="1"/>
    <xf numFmtId="10" fontId="0" fillId="0" borderId="0" xfId="0" applyNumberFormat="1"/>
    <xf numFmtId="21" fontId="0" fillId="0" borderId="0" xfId="0" applyNumberFormat="1"/>
    <xf numFmtId="0" fontId="7" fillId="0" borderId="0" xfId="0" applyFont="1"/>
    <xf numFmtId="0" fontId="4" fillId="0" borderId="0" xfId="0" applyFont="1"/>
    <xf numFmtId="0" fontId="2" fillId="0" borderId="0" xfId="0" applyFont="1" applyFill="1"/>
    <xf numFmtId="0" fontId="0" fillId="2" borderId="0" xfId="0" applyFill="1"/>
    <xf numFmtId="172" fontId="0" fillId="0" borderId="0" xfId="0" applyNumberFormat="1"/>
  </cellXfs>
  <cellStyles count="3">
    <cellStyle name="Comma" xfId="1" builtinId="3"/>
    <cellStyle name="Currency" xfId="2" builtinId="4"/>
    <cellStyle name="Normal" xfId="0" builtinId="0"/>
  </cellStyles>
  <dxfs count="37">
    <dxf>
      <font>
        <b val="0"/>
        <i val="0"/>
        <strike val="0"/>
        <condense val="0"/>
        <extend val="0"/>
        <outline val="0"/>
        <shadow val="0"/>
        <u val="none"/>
        <vertAlign val="baseline"/>
        <sz val="11"/>
        <color theme="1"/>
        <name val="Calibri"/>
        <scheme val="minor"/>
      </font>
      <numFmt numFmtId="167" formatCode="_(* #,##0_);_(* \(#,##0\);_(*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167" formatCode="_(* #,##0_);_(* \(#,##0\);_(* &quot;-&quot;??_);_(@_)"/>
      <fill>
        <patternFill patternType="none">
          <fgColor indexed="64"/>
          <bgColor indexed="65"/>
        </patternFill>
      </fill>
      <border diagonalUp="0" diagonalDown="0">
        <left style="thin">
          <color indexed="64"/>
        </left>
        <right/>
        <top style="thin">
          <color indexed="64"/>
        </top>
        <bottom/>
        <vertical/>
        <horizontal/>
      </border>
    </dxf>
    <dxf>
      <numFmt numFmtId="26" formatCode="hh:mm:ss"/>
    </dxf>
    <dxf>
      <numFmt numFmtId="0" formatCode="General"/>
    </dxf>
    <dxf>
      <numFmt numFmtId="0" formatCode="General"/>
    </dxf>
    <dxf>
      <font>
        <b val="0"/>
        <i val="0"/>
        <strike val="0"/>
        <condense val="0"/>
        <extend val="0"/>
        <outline val="0"/>
        <shadow val="0"/>
        <u val="none"/>
        <vertAlign val="baseline"/>
        <sz val="11"/>
        <color theme="1"/>
        <name val="Calibri"/>
        <scheme val="minor"/>
      </font>
      <numFmt numFmtId="19" formatCode="dd/mm/yyyy"/>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right/>
        <top style="thin">
          <color indexed="64"/>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numFmt numFmtId="168" formatCode="_(&quot;$&quot;* #,##0_);_(&quot;$&quot;* \(#,##0\);_(&quot;$&quot;*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167" formatCode="_(* #,##0_);_(* \(#,##0\);_(*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165" formatCode="_(&quot;$&quot;* #,##0.00_);_(&quot;$&quot;* \(#,##0.00\);_(&quot;$&quot;*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164" formatCode="[$-F400]h:mm:ss\ AM/PM"/>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pivotCacheDefinition" Target="pivotCache/pivotCacheDefinition14.xml"/><Relationship Id="rId39" Type="http://schemas.openxmlformats.org/officeDocument/2006/relationships/calcChain" Target="calcChain.xml"/><Relationship Id="rId21" Type="http://schemas.openxmlformats.org/officeDocument/2006/relationships/pivotCacheDefinition" Target="pivotCache/pivotCacheDefinition9.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openxmlformats.org/officeDocument/2006/relationships/theme" Target="theme/theme1.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29"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microsoft.com/office/2007/relationships/slicerCache" Target="slicerCaches/slicerCache5.xml"/><Relationship Id="rId37"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microsoft.com/office/2007/relationships/slicerCache" Target="slicerCaches/slicerCache1.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microsoft.com/office/2007/relationships/slicerCache" Target="slicerCaches/slicerCache3.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Airlines Analysis.xlsx]Sheet2!PivotTable2</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none"/>
          </c:marker>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Sheet2!$B$4:$B$16</c:f>
              <c:numCache>
                <c:formatCode>General</c:formatCode>
                <c:ptCount val="12"/>
                <c:pt idx="0">
                  <c:v>8</c:v>
                </c:pt>
                <c:pt idx="1">
                  <c:v>10</c:v>
                </c:pt>
                <c:pt idx="2">
                  <c:v>8</c:v>
                </c:pt>
                <c:pt idx="3">
                  <c:v>8</c:v>
                </c:pt>
                <c:pt idx="4">
                  <c:v>10</c:v>
                </c:pt>
                <c:pt idx="5">
                  <c:v>26</c:v>
                </c:pt>
                <c:pt idx="6">
                  <c:v>14</c:v>
                </c:pt>
                <c:pt idx="7">
                  <c:v>25</c:v>
                </c:pt>
                <c:pt idx="8">
                  <c:v>10</c:v>
                </c:pt>
                <c:pt idx="9">
                  <c:v>4</c:v>
                </c:pt>
                <c:pt idx="10">
                  <c:v>15</c:v>
                </c:pt>
                <c:pt idx="11">
                  <c:v>10</c:v>
                </c:pt>
              </c:numCache>
            </c:numRef>
          </c:val>
          <c:smooth val="0"/>
          <c:extLst>
            <c:ext xmlns:c16="http://schemas.microsoft.com/office/drawing/2014/chart" uri="{C3380CC4-5D6E-409C-BE32-E72D297353CC}">
              <c16:uniqueId val="{00000000-C489-4A59-8DB7-3907A90D75FA}"/>
            </c:ext>
          </c:extLst>
        </c:ser>
        <c:dLbls>
          <c:showLegendKey val="0"/>
          <c:showVal val="0"/>
          <c:showCatName val="0"/>
          <c:showSerName val="0"/>
          <c:showPercent val="0"/>
          <c:showBubbleSize val="0"/>
        </c:dLbls>
        <c:smooth val="0"/>
        <c:axId val="1994960016"/>
        <c:axId val="1994957104"/>
      </c:lineChart>
      <c:catAx>
        <c:axId val="199496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957104"/>
        <c:crosses val="autoZero"/>
        <c:auto val="1"/>
        <c:lblAlgn val="ctr"/>
        <c:lblOffset val="100"/>
        <c:noMultiLvlLbl val="0"/>
      </c:catAx>
      <c:valAx>
        <c:axId val="1994957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960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Airlines Analysis.xlsx]Sheet2!PivotTable3</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cked"/>
        <c:varyColors val="0"/>
        <c:ser>
          <c:idx val="0"/>
          <c:order val="0"/>
          <c:tx>
            <c:strRef>
              <c:f>Sheet2!$B$25</c:f>
              <c:strCache>
                <c:ptCount val="1"/>
                <c:pt idx="0">
                  <c:v>Total</c:v>
                </c:pt>
              </c:strCache>
            </c:strRef>
          </c:tx>
          <c:spPr>
            <a:ln w="28575" cap="rnd">
              <a:solidFill>
                <a:schemeClr val="accent1"/>
              </a:solidFill>
              <a:round/>
            </a:ln>
            <a:effectLst/>
          </c:spPr>
          <c:marker>
            <c:symbol val="none"/>
          </c:marker>
          <c:cat>
            <c:strRef>
              <c:f>Sheet2!$A$26:$A$38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Sheet2!$B$26:$B$38</c:f>
              <c:numCache>
                <c:formatCode>General</c:formatCode>
                <c:ptCount val="12"/>
                <c:pt idx="0">
                  <c:v>28</c:v>
                </c:pt>
                <c:pt idx="1">
                  <c:v>21</c:v>
                </c:pt>
                <c:pt idx="2">
                  <c:v>17</c:v>
                </c:pt>
                <c:pt idx="3">
                  <c:v>19</c:v>
                </c:pt>
                <c:pt idx="4">
                  <c:v>27</c:v>
                </c:pt>
                <c:pt idx="5">
                  <c:v>32</c:v>
                </c:pt>
                <c:pt idx="6">
                  <c:v>26</c:v>
                </c:pt>
                <c:pt idx="7">
                  <c:v>29</c:v>
                </c:pt>
                <c:pt idx="8">
                  <c:v>24</c:v>
                </c:pt>
                <c:pt idx="9">
                  <c:v>27</c:v>
                </c:pt>
                <c:pt idx="10">
                  <c:v>33</c:v>
                </c:pt>
                <c:pt idx="11">
                  <c:v>32</c:v>
                </c:pt>
              </c:numCache>
            </c:numRef>
          </c:val>
          <c:smooth val="0"/>
          <c:extLst>
            <c:ext xmlns:c16="http://schemas.microsoft.com/office/drawing/2014/chart" uri="{C3380CC4-5D6E-409C-BE32-E72D297353CC}">
              <c16:uniqueId val="{00000000-5C8C-4931-B10B-350BBD567FC6}"/>
            </c:ext>
          </c:extLst>
        </c:ser>
        <c:dLbls>
          <c:showLegendKey val="0"/>
          <c:showVal val="0"/>
          <c:showCatName val="0"/>
          <c:showSerName val="0"/>
          <c:showPercent val="0"/>
          <c:showBubbleSize val="0"/>
        </c:dLbls>
        <c:smooth val="0"/>
        <c:axId val="1354159344"/>
        <c:axId val="1996509168"/>
      </c:lineChart>
      <c:catAx>
        <c:axId val="135415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509168"/>
        <c:crosses val="autoZero"/>
        <c:auto val="1"/>
        <c:lblAlgn val="ctr"/>
        <c:lblOffset val="100"/>
        <c:noMultiLvlLbl val="0"/>
      </c:catAx>
      <c:valAx>
        <c:axId val="1996509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4159344"/>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Airlines Analysis.xlsx]Sheet2!PivotTable3</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t>flights per</a:t>
            </a:r>
          </a:p>
          <a:p>
            <a:pPr>
              <a:defRPr/>
            </a:pPr>
            <a:r>
              <a:rPr lang="en-US" b="1"/>
              <a:t>month on the ORD-PHL route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cked"/>
        <c:varyColors val="0"/>
        <c:ser>
          <c:idx val="0"/>
          <c:order val="0"/>
          <c:tx>
            <c:strRef>
              <c:f>Sheet2!$B$25</c:f>
              <c:strCache>
                <c:ptCount val="1"/>
                <c:pt idx="0">
                  <c:v>Total</c:v>
                </c:pt>
              </c:strCache>
            </c:strRef>
          </c:tx>
          <c:spPr>
            <a:ln w="28575" cap="rnd">
              <a:solidFill>
                <a:schemeClr val="accent1"/>
              </a:solidFill>
              <a:round/>
            </a:ln>
            <a:effectLst/>
          </c:spPr>
          <c:marker>
            <c:symbol val="none"/>
          </c:marker>
          <c:cat>
            <c:strRef>
              <c:f>Sheet2!$A$26:$A$38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Sheet2!$B$26:$B$38</c:f>
              <c:numCache>
                <c:formatCode>General</c:formatCode>
                <c:ptCount val="12"/>
                <c:pt idx="0">
                  <c:v>28</c:v>
                </c:pt>
                <c:pt idx="1">
                  <c:v>21</c:v>
                </c:pt>
                <c:pt idx="2">
                  <c:v>17</c:v>
                </c:pt>
                <c:pt idx="3">
                  <c:v>19</c:v>
                </c:pt>
                <c:pt idx="4">
                  <c:v>27</c:v>
                </c:pt>
                <c:pt idx="5">
                  <c:v>32</c:v>
                </c:pt>
                <c:pt idx="6">
                  <c:v>26</c:v>
                </c:pt>
                <c:pt idx="7">
                  <c:v>29</c:v>
                </c:pt>
                <c:pt idx="8">
                  <c:v>24</c:v>
                </c:pt>
                <c:pt idx="9">
                  <c:v>27</c:v>
                </c:pt>
                <c:pt idx="10">
                  <c:v>33</c:v>
                </c:pt>
                <c:pt idx="11">
                  <c:v>32</c:v>
                </c:pt>
              </c:numCache>
            </c:numRef>
          </c:val>
          <c:smooth val="0"/>
          <c:extLst>
            <c:ext xmlns:c16="http://schemas.microsoft.com/office/drawing/2014/chart" uri="{C3380CC4-5D6E-409C-BE32-E72D297353CC}">
              <c16:uniqueId val="{00000000-46AF-4A68-A148-B6152107ED4F}"/>
            </c:ext>
          </c:extLst>
        </c:ser>
        <c:dLbls>
          <c:showLegendKey val="0"/>
          <c:showVal val="0"/>
          <c:showCatName val="0"/>
          <c:showSerName val="0"/>
          <c:showPercent val="0"/>
          <c:showBubbleSize val="0"/>
        </c:dLbls>
        <c:smooth val="0"/>
        <c:axId val="1354159344"/>
        <c:axId val="1996509168"/>
      </c:lineChart>
      <c:catAx>
        <c:axId val="135415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6509168"/>
        <c:crosses val="autoZero"/>
        <c:auto val="1"/>
        <c:lblAlgn val="ctr"/>
        <c:lblOffset val="100"/>
        <c:noMultiLvlLbl val="0"/>
      </c:catAx>
      <c:valAx>
        <c:axId val="19965091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4159344"/>
        <c:crosses val="autoZero"/>
        <c:crossBetween val="between"/>
      </c:valAx>
      <c:spPr>
        <a:solidFill>
          <a:schemeClr val="tx2"/>
        </a:solidFill>
        <a:ln>
          <a:noFill/>
        </a:ln>
        <a:effectLst/>
      </c:spPr>
    </c:plotArea>
    <c:plotVisOnly val="1"/>
    <c:dispBlanksAs val="zero"/>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Airlines Analysis.xlsx]workings!PivotTable13</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t>Route accounts for the lowest percentage of total revenue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rgbClr val="92D050"/>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workings!$B$108</c:f>
              <c:strCache>
                <c:ptCount val="1"/>
                <c:pt idx="0">
                  <c:v>Total</c:v>
                </c:pt>
              </c:strCache>
            </c:strRef>
          </c:tx>
          <c:spPr>
            <a:solidFill>
              <a:srgbClr val="92D05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workings!$A$109:$A$115</c:f>
              <c:strCache>
                <c:ptCount val="6"/>
                <c:pt idx="0">
                  <c:v>ORD-SLC</c:v>
                </c:pt>
                <c:pt idx="1">
                  <c:v>ORD-BWI</c:v>
                </c:pt>
                <c:pt idx="2">
                  <c:v>ORD-IAD</c:v>
                </c:pt>
                <c:pt idx="3">
                  <c:v>ORD-DTW</c:v>
                </c:pt>
                <c:pt idx="4">
                  <c:v>ORD-MSP</c:v>
                </c:pt>
                <c:pt idx="5">
                  <c:v>ORD-FLL</c:v>
                </c:pt>
              </c:strCache>
            </c:strRef>
          </c:cat>
          <c:val>
            <c:numRef>
              <c:f>workings!$B$109:$B$115</c:f>
              <c:numCache>
                <c:formatCode>0.00%</c:formatCode>
                <c:ptCount val="6"/>
                <c:pt idx="0">
                  <c:v>6.1063588739063229E-2</c:v>
                </c:pt>
                <c:pt idx="1">
                  <c:v>0.1436867380809434</c:v>
                </c:pt>
                <c:pt idx="2">
                  <c:v>0.15001296487593213</c:v>
                </c:pt>
                <c:pt idx="3">
                  <c:v>0.18633852830841352</c:v>
                </c:pt>
                <c:pt idx="4">
                  <c:v>0.19848234195062628</c:v>
                </c:pt>
                <c:pt idx="5">
                  <c:v>0.26041583804502133</c:v>
                </c:pt>
              </c:numCache>
            </c:numRef>
          </c:val>
          <c:extLst>
            <c:ext xmlns:c16="http://schemas.microsoft.com/office/drawing/2014/chart" uri="{C3380CC4-5D6E-409C-BE32-E72D297353CC}">
              <c16:uniqueId val="{00000000-2849-4068-A774-564F674A814D}"/>
            </c:ext>
          </c:extLst>
        </c:ser>
        <c:dLbls>
          <c:showLegendKey val="0"/>
          <c:showVal val="0"/>
          <c:showCatName val="0"/>
          <c:showSerName val="0"/>
          <c:showPercent val="0"/>
          <c:showBubbleSize val="0"/>
        </c:dLbls>
        <c:gapWidth val="150"/>
        <c:shape val="box"/>
        <c:axId val="1994955024"/>
        <c:axId val="1994957936"/>
        <c:axId val="0"/>
      </c:bar3DChart>
      <c:catAx>
        <c:axId val="19949550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4957936"/>
        <c:crosses val="autoZero"/>
        <c:auto val="1"/>
        <c:lblAlgn val="ctr"/>
        <c:lblOffset val="100"/>
        <c:noMultiLvlLbl val="0"/>
      </c:catAx>
      <c:valAx>
        <c:axId val="199495793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49550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Airlines Analysis.xlsx]workings!PivotTable26</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t>Where we are most profitable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92D05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workings!$B$64</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workings!$A$65:$A$70</c:f>
              <c:strCache>
                <c:ptCount val="5"/>
                <c:pt idx="0">
                  <c:v>ORD-BWI</c:v>
                </c:pt>
                <c:pt idx="1">
                  <c:v>ORD-DTW</c:v>
                </c:pt>
                <c:pt idx="2">
                  <c:v>ORD-IAD</c:v>
                </c:pt>
                <c:pt idx="3">
                  <c:v>ORD-MSP</c:v>
                </c:pt>
                <c:pt idx="4">
                  <c:v>ORD-SLC</c:v>
                </c:pt>
              </c:strCache>
            </c:strRef>
          </c:cat>
          <c:val>
            <c:numRef>
              <c:f>workings!$B$65:$B$70</c:f>
              <c:numCache>
                <c:formatCode>General</c:formatCode>
                <c:ptCount val="5"/>
                <c:pt idx="0">
                  <c:v>5096467.1999999993</c:v>
                </c:pt>
                <c:pt idx="1">
                  <c:v>6609296.1000000015</c:v>
                </c:pt>
                <c:pt idx="2">
                  <c:v>5320854</c:v>
                </c:pt>
                <c:pt idx="3">
                  <c:v>7040028.6000000006</c:v>
                </c:pt>
                <c:pt idx="4">
                  <c:v>2165882.4</c:v>
                </c:pt>
              </c:numCache>
            </c:numRef>
          </c:val>
          <c:extLst>
            <c:ext xmlns:c16="http://schemas.microsoft.com/office/drawing/2014/chart" uri="{C3380CC4-5D6E-409C-BE32-E72D297353CC}">
              <c16:uniqueId val="{00000000-A809-4C5B-8AF7-973CF5D54460}"/>
            </c:ext>
          </c:extLst>
        </c:ser>
        <c:dLbls>
          <c:dLblPos val="ctr"/>
          <c:showLegendKey val="0"/>
          <c:showVal val="1"/>
          <c:showCatName val="0"/>
          <c:showSerName val="0"/>
          <c:showPercent val="0"/>
          <c:showBubbleSize val="0"/>
        </c:dLbls>
        <c:gapWidth val="150"/>
        <c:overlap val="100"/>
        <c:axId val="1281521552"/>
        <c:axId val="1995235648"/>
      </c:barChart>
      <c:catAx>
        <c:axId val="1281521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5235648"/>
        <c:crosses val="autoZero"/>
        <c:auto val="1"/>
        <c:lblAlgn val="ctr"/>
        <c:lblOffset val="100"/>
        <c:noMultiLvlLbl val="0"/>
      </c:catAx>
      <c:valAx>
        <c:axId val="1995235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15215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Airlines Analysis.xlsx]Sheet2!PivotTable2</c:name>
    <c:fmtId val="1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t>most popular month to fly to Fort Lauderdale (FLL)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none"/>
          </c:marker>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Sheet2!$B$4:$B$16</c:f>
              <c:numCache>
                <c:formatCode>General</c:formatCode>
                <c:ptCount val="12"/>
                <c:pt idx="0">
                  <c:v>8</c:v>
                </c:pt>
                <c:pt idx="1">
                  <c:v>10</c:v>
                </c:pt>
                <c:pt idx="2">
                  <c:v>8</c:v>
                </c:pt>
                <c:pt idx="3">
                  <c:v>8</c:v>
                </c:pt>
                <c:pt idx="4">
                  <c:v>10</c:v>
                </c:pt>
                <c:pt idx="5">
                  <c:v>26</c:v>
                </c:pt>
                <c:pt idx="6">
                  <c:v>14</c:v>
                </c:pt>
                <c:pt idx="7">
                  <c:v>25</c:v>
                </c:pt>
                <c:pt idx="8">
                  <c:v>10</c:v>
                </c:pt>
                <c:pt idx="9">
                  <c:v>4</c:v>
                </c:pt>
                <c:pt idx="10">
                  <c:v>15</c:v>
                </c:pt>
                <c:pt idx="11">
                  <c:v>10</c:v>
                </c:pt>
              </c:numCache>
            </c:numRef>
          </c:val>
          <c:smooth val="0"/>
          <c:extLst>
            <c:ext xmlns:c16="http://schemas.microsoft.com/office/drawing/2014/chart" uri="{C3380CC4-5D6E-409C-BE32-E72D297353CC}">
              <c16:uniqueId val="{00000000-18DA-47B8-923A-A016A3693EDC}"/>
            </c:ext>
          </c:extLst>
        </c:ser>
        <c:dLbls>
          <c:showLegendKey val="0"/>
          <c:showVal val="0"/>
          <c:showCatName val="0"/>
          <c:showSerName val="0"/>
          <c:showPercent val="0"/>
          <c:showBubbleSize val="0"/>
        </c:dLbls>
        <c:smooth val="0"/>
        <c:axId val="1994960016"/>
        <c:axId val="1994957104"/>
      </c:lineChart>
      <c:catAx>
        <c:axId val="199496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4957104"/>
        <c:crosses val="autoZero"/>
        <c:auto val="1"/>
        <c:lblAlgn val="ctr"/>
        <c:lblOffset val="100"/>
        <c:noMultiLvlLbl val="0"/>
      </c:catAx>
      <c:valAx>
        <c:axId val="1994957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4960016"/>
        <c:crosses val="autoZero"/>
        <c:crossBetween val="between"/>
      </c:valAx>
      <c:spPr>
        <a:solidFill>
          <a:schemeClr val="tx2"/>
        </a:solid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Airlines Analysis.xlsx]workings!PivotTable27</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t>Where are we losing the most money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92D05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workings!$B$51</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workings!$A$52:$A$57</c:f>
              <c:strCache>
                <c:ptCount val="5"/>
                <c:pt idx="0">
                  <c:v>ORD-BWI</c:v>
                </c:pt>
                <c:pt idx="1">
                  <c:v>ORD-DTW</c:v>
                </c:pt>
                <c:pt idx="2">
                  <c:v>ORD-IAD</c:v>
                </c:pt>
                <c:pt idx="3">
                  <c:v>ORD-MSP</c:v>
                </c:pt>
                <c:pt idx="4">
                  <c:v>ORD-SLC</c:v>
                </c:pt>
              </c:strCache>
            </c:strRef>
          </c:cat>
          <c:val>
            <c:numRef>
              <c:f>workings!$B$52:$B$57</c:f>
              <c:numCache>
                <c:formatCode>General</c:formatCode>
                <c:ptCount val="5"/>
                <c:pt idx="0">
                  <c:v>5096467.1999999993</c:v>
                </c:pt>
                <c:pt idx="1">
                  <c:v>6609296.1000000015</c:v>
                </c:pt>
                <c:pt idx="2">
                  <c:v>5320854</c:v>
                </c:pt>
                <c:pt idx="3">
                  <c:v>7040028.6000000006</c:v>
                </c:pt>
                <c:pt idx="4">
                  <c:v>2165882.4</c:v>
                </c:pt>
              </c:numCache>
            </c:numRef>
          </c:val>
          <c:extLst>
            <c:ext xmlns:c16="http://schemas.microsoft.com/office/drawing/2014/chart" uri="{C3380CC4-5D6E-409C-BE32-E72D297353CC}">
              <c16:uniqueId val="{00000000-C96D-4ABF-90AA-796803B4FD10}"/>
            </c:ext>
          </c:extLst>
        </c:ser>
        <c:dLbls>
          <c:showLegendKey val="0"/>
          <c:showVal val="0"/>
          <c:showCatName val="0"/>
          <c:showSerName val="0"/>
          <c:showPercent val="0"/>
          <c:showBubbleSize val="0"/>
        </c:dLbls>
        <c:gapWidth val="150"/>
        <c:overlap val="100"/>
        <c:axId val="1346674240"/>
        <c:axId val="1346674656"/>
      </c:barChart>
      <c:catAx>
        <c:axId val="1346674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46674656"/>
        <c:crosses val="autoZero"/>
        <c:auto val="1"/>
        <c:lblAlgn val="ctr"/>
        <c:lblOffset val="100"/>
        <c:noMultiLvlLbl val="0"/>
      </c:catAx>
      <c:valAx>
        <c:axId val="1346674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466742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Airlines Analysis.xlsx]Sheet2!PivotTable2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popular month to fly to Fort Lauderdale (FLL)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none"/>
          </c:marker>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Sheet2!$B$4:$B$16</c:f>
              <c:numCache>
                <c:formatCode>General</c:formatCode>
                <c:ptCount val="12"/>
                <c:pt idx="0">
                  <c:v>8</c:v>
                </c:pt>
                <c:pt idx="1">
                  <c:v>10</c:v>
                </c:pt>
                <c:pt idx="2">
                  <c:v>8</c:v>
                </c:pt>
                <c:pt idx="3">
                  <c:v>8</c:v>
                </c:pt>
                <c:pt idx="4">
                  <c:v>10</c:v>
                </c:pt>
                <c:pt idx="5">
                  <c:v>26</c:v>
                </c:pt>
                <c:pt idx="6">
                  <c:v>14</c:v>
                </c:pt>
                <c:pt idx="7">
                  <c:v>25</c:v>
                </c:pt>
                <c:pt idx="8">
                  <c:v>10</c:v>
                </c:pt>
                <c:pt idx="9">
                  <c:v>4</c:v>
                </c:pt>
                <c:pt idx="10">
                  <c:v>15</c:v>
                </c:pt>
                <c:pt idx="11">
                  <c:v>10</c:v>
                </c:pt>
              </c:numCache>
            </c:numRef>
          </c:val>
          <c:smooth val="0"/>
          <c:extLst>
            <c:ext xmlns:c16="http://schemas.microsoft.com/office/drawing/2014/chart" uri="{C3380CC4-5D6E-409C-BE32-E72D297353CC}">
              <c16:uniqueId val="{00000000-0420-4026-B5AD-3E8344F308B4}"/>
            </c:ext>
          </c:extLst>
        </c:ser>
        <c:dLbls>
          <c:showLegendKey val="0"/>
          <c:showVal val="0"/>
          <c:showCatName val="0"/>
          <c:showSerName val="0"/>
          <c:showPercent val="0"/>
          <c:showBubbleSize val="0"/>
        </c:dLbls>
        <c:smooth val="0"/>
        <c:axId val="1994960016"/>
        <c:axId val="1994957104"/>
      </c:lineChart>
      <c:catAx>
        <c:axId val="199496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957104"/>
        <c:crosses val="autoZero"/>
        <c:auto val="1"/>
        <c:lblAlgn val="ctr"/>
        <c:lblOffset val="100"/>
        <c:noMultiLvlLbl val="0"/>
      </c:catAx>
      <c:valAx>
        <c:axId val="1994957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960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Airlines Analysis.xlsx]Sheet2!PivotTable3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flights per</a:t>
            </a:r>
          </a:p>
          <a:p>
            <a:pPr>
              <a:defRPr/>
            </a:pPr>
            <a:r>
              <a:rPr lang="en-US"/>
              <a:t>month on the ORD-PHL route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cked"/>
        <c:varyColors val="0"/>
        <c:ser>
          <c:idx val="0"/>
          <c:order val="0"/>
          <c:tx>
            <c:strRef>
              <c:f>Sheet2!$B$25</c:f>
              <c:strCache>
                <c:ptCount val="1"/>
                <c:pt idx="0">
                  <c:v>Total</c:v>
                </c:pt>
              </c:strCache>
            </c:strRef>
          </c:tx>
          <c:spPr>
            <a:ln w="28575" cap="rnd">
              <a:solidFill>
                <a:schemeClr val="accent1"/>
              </a:solidFill>
              <a:round/>
            </a:ln>
            <a:effectLst/>
          </c:spPr>
          <c:marker>
            <c:symbol val="none"/>
          </c:marker>
          <c:cat>
            <c:strRef>
              <c:f>Sheet2!$A$26:$A$38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Sheet2!$B$26:$B$38</c:f>
              <c:numCache>
                <c:formatCode>General</c:formatCode>
                <c:ptCount val="12"/>
                <c:pt idx="0">
                  <c:v>28</c:v>
                </c:pt>
                <c:pt idx="1">
                  <c:v>21</c:v>
                </c:pt>
                <c:pt idx="2">
                  <c:v>17</c:v>
                </c:pt>
                <c:pt idx="3">
                  <c:v>19</c:v>
                </c:pt>
                <c:pt idx="4">
                  <c:v>27</c:v>
                </c:pt>
                <c:pt idx="5">
                  <c:v>32</c:v>
                </c:pt>
                <c:pt idx="6">
                  <c:v>26</c:v>
                </c:pt>
                <c:pt idx="7">
                  <c:v>29</c:v>
                </c:pt>
                <c:pt idx="8">
                  <c:v>24</c:v>
                </c:pt>
                <c:pt idx="9">
                  <c:v>27</c:v>
                </c:pt>
                <c:pt idx="10">
                  <c:v>33</c:v>
                </c:pt>
                <c:pt idx="11">
                  <c:v>32</c:v>
                </c:pt>
              </c:numCache>
            </c:numRef>
          </c:val>
          <c:smooth val="0"/>
          <c:extLst>
            <c:ext xmlns:c16="http://schemas.microsoft.com/office/drawing/2014/chart" uri="{C3380CC4-5D6E-409C-BE32-E72D297353CC}">
              <c16:uniqueId val="{00000000-C60A-424C-B2F5-B6E12C6749EB}"/>
            </c:ext>
          </c:extLst>
        </c:ser>
        <c:dLbls>
          <c:showLegendKey val="0"/>
          <c:showVal val="0"/>
          <c:showCatName val="0"/>
          <c:showSerName val="0"/>
          <c:showPercent val="0"/>
          <c:showBubbleSize val="0"/>
        </c:dLbls>
        <c:smooth val="0"/>
        <c:axId val="1354159344"/>
        <c:axId val="1996509168"/>
      </c:lineChart>
      <c:catAx>
        <c:axId val="135415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509168"/>
        <c:crosses val="autoZero"/>
        <c:auto val="1"/>
        <c:lblAlgn val="ctr"/>
        <c:lblOffset val="100"/>
        <c:noMultiLvlLbl val="0"/>
      </c:catAx>
      <c:valAx>
        <c:axId val="1996509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4159344"/>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Airlines Analysis.xlsx]workings!PivotTable26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Where we </a:t>
            </a:r>
            <a:r>
              <a:rPr lang="en-US" sz="1400" b="0" i="0" u="none" strike="noStrike" baseline="0">
                <a:effectLst/>
              </a:rPr>
              <a:t>are </a:t>
            </a:r>
            <a:r>
              <a:rPr lang="en-US"/>
              <a:t>most profitable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stacked"/>
        <c:varyColors val="0"/>
        <c:ser>
          <c:idx val="0"/>
          <c:order val="0"/>
          <c:tx>
            <c:strRef>
              <c:f>workings!$B$64</c:f>
              <c:strCache>
                <c:ptCount val="1"/>
                <c:pt idx="0">
                  <c:v>Total</c:v>
                </c:pt>
              </c:strCache>
            </c:strRef>
          </c:tx>
          <c:spPr>
            <a:solidFill>
              <a:schemeClr val="accent1"/>
            </a:solidFill>
            <a:ln>
              <a:noFill/>
            </a:ln>
            <a:effectLst/>
          </c:spPr>
          <c:invertIfNegative val="0"/>
          <c:cat>
            <c:strRef>
              <c:f>workings!$A$65:$A$70</c:f>
              <c:strCache>
                <c:ptCount val="5"/>
                <c:pt idx="0">
                  <c:v>ORD-BWI</c:v>
                </c:pt>
                <c:pt idx="1">
                  <c:v>ORD-DTW</c:v>
                </c:pt>
                <c:pt idx="2">
                  <c:v>ORD-IAD</c:v>
                </c:pt>
                <c:pt idx="3">
                  <c:v>ORD-MSP</c:v>
                </c:pt>
                <c:pt idx="4">
                  <c:v>ORD-SLC</c:v>
                </c:pt>
              </c:strCache>
            </c:strRef>
          </c:cat>
          <c:val>
            <c:numRef>
              <c:f>workings!$B$65:$B$70</c:f>
              <c:numCache>
                <c:formatCode>General</c:formatCode>
                <c:ptCount val="5"/>
                <c:pt idx="0">
                  <c:v>5096467.1999999993</c:v>
                </c:pt>
                <c:pt idx="1">
                  <c:v>6609296.1000000015</c:v>
                </c:pt>
                <c:pt idx="2">
                  <c:v>5320854</c:v>
                </c:pt>
                <c:pt idx="3">
                  <c:v>7040028.6000000006</c:v>
                </c:pt>
                <c:pt idx="4">
                  <c:v>2165882.4</c:v>
                </c:pt>
              </c:numCache>
            </c:numRef>
          </c:val>
          <c:extLst>
            <c:ext xmlns:c16="http://schemas.microsoft.com/office/drawing/2014/chart" uri="{C3380CC4-5D6E-409C-BE32-E72D297353CC}">
              <c16:uniqueId val="{00000000-5282-485E-8895-00EEC5C3A444}"/>
            </c:ext>
          </c:extLst>
        </c:ser>
        <c:dLbls>
          <c:showLegendKey val="0"/>
          <c:showVal val="0"/>
          <c:showCatName val="0"/>
          <c:showSerName val="0"/>
          <c:showPercent val="0"/>
          <c:showBubbleSize val="0"/>
        </c:dLbls>
        <c:gapWidth val="150"/>
        <c:overlap val="100"/>
        <c:axId val="1281521552"/>
        <c:axId val="1995235648"/>
      </c:barChart>
      <c:catAx>
        <c:axId val="1281521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35648"/>
        <c:crosses val="autoZero"/>
        <c:auto val="1"/>
        <c:lblAlgn val="ctr"/>
        <c:lblOffset val="100"/>
        <c:noMultiLvlLbl val="0"/>
      </c:catAx>
      <c:valAx>
        <c:axId val="1995235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521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Airlines Analysis.xlsx]workings!PivotTable27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Where are we losing the most money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stacked"/>
        <c:varyColors val="0"/>
        <c:ser>
          <c:idx val="0"/>
          <c:order val="0"/>
          <c:tx>
            <c:strRef>
              <c:f>workings!$B$51</c:f>
              <c:strCache>
                <c:ptCount val="1"/>
                <c:pt idx="0">
                  <c:v>Total</c:v>
                </c:pt>
              </c:strCache>
            </c:strRef>
          </c:tx>
          <c:spPr>
            <a:solidFill>
              <a:schemeClr val="accent1"/>
            </a:solidFill>
            <a:ln>
              <a:noFill/>
            </a:ln>
            <a:effectLst/>
          </c:spPr>
          <c:invertIfNegative val="0"/>
          <c:cat>
            <c:strRef>
              <c:f>workings!$A$52:$A$57</c:f>
              <c:strCache>
                <c:ptCount val="5"/>
                <c:pt idx="0">
                  <c:v>ORD-BWI</c:v>
                </c:pt>
                <c:pt idx="1">
                  <c:v>ORD-DTW</c:v>
                </c:pt>
                <c:pt idx="2">
                  <c:v>ORD-IAD</c:v>
                </c:pt>
                <c:pt idx="3">
                  <c:v>ORD-MSP</c:v>
                </c:pt>
                <c:pt idx="4">
                  <c:v>ORD-SLC</c:v>
                </c:pt>
              </c:strCache>
            </c:strRef>
          </c:cat>
          <c:val>
            <c:numRef>
              <c:f>workings!$B$52:$B$57</c:f>
              <c:numCache>
                <c:formatCode>General</c:formatCode>
                <c:ptCount val="5"/>
                <c:pt idx="0">
                  <c:v>5096467.1999999993</c:v>
                </c:pt>
                <c:pt idx="1">
                  <c:v>6609296.1000000015</c:v>
                </c:pt>
                <c:pt idx="2">
                  <c:v>5320854</c:v>
                </c:pt>
                <c:pt idx="3">
                  <c:v>7040028.6000000006</c:v>
                </c:pt>
                <c:pt idx="4">
                  <c:v>2165882.4</c:v>
                </c:pt>
              </c:numCache>
            </c:numRef>
          </c:val>
          <c:extLst>
            <c:ext xmlns:c16="http://schemas.microsoft.com/office/drawing/2014/chart" uri="{C3380CC4-5D6E-409C-BE32-E72D297353CC}">
              <c16:uniqueId val="{00000000-40B3-4F91-A4AD-833BAA306FC5}"/>
            </c:ext>
          </c:extLst>
        </c:ser>
        <c:dLbls>
          <c:showLegendKey val="0"/>
          <c:showVal val="0"/>
          <c:showCatName val="0"/>
          <c:showSerName val="0"/>
          <c:showPercent val="0"/>
          <c:showBubbleSize val="0"/>
        </c:dLbls>
        <c:gapWidth val="150"/>
        <c:overlap val="100"/>
        <c:axId val="1346674240"/>
        <c:axId val="1346674656"/>
      </c:barChart>
      <c:catAx>
        <c:axId val="1346674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674656"/>
        <c:crosses val="autoZero"/>
        <c:auto val="1"/>
        <c:lblAlgn val="ctr"/>
        <c:lblOffset val="100"/>
        <c:noMultiLvlLbl val="0"/>
      </c:catAx>
      <c:valAx>
        <c:axId val="1346674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674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Airlines Analysis.xlsx]workings!PivotTable13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route accounts for the lowest percentage of total revenue</a:t>
            </a:r>
            <a:endParaRPr lang="en-US">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workings!$B$108</c:f>
              <c:strCache>
                <c:ptCount val="1"/>
                <c:pt idx="0">
                  <c:v>Total</c:v>
                </c:pt>
              </c:strCache>
            </c:strRef>
          </c:tx>
          <c:spPr>
            <a:solidFill>
              <a:schemeClr val="accent1"/>
            </a:solidFill>
            <a:ln>
              <a:noFill/>
            </a:ln>
            <a:effectLst/>
            <a:sp3d/>
          </c:spPr>
          <c:invertIfNegative val="0"/>
          <c:cat>
            <c:strRef>
              <c:f>workings!$A$109:$A$115</c:f>
              <c:strCache>
                <c:ptCount val="6"/>
                <c:pt idx="0">
                  <c:v>ORD-SLC</c:v>
                </c:pt>
                <c:pt idx="1">
                  <c:v>ORD-BWI</c:v>
                </c:pt>
                <c:pt idx="2">
                  <c:v>ORD-IAD</c:v>
                </c:pt>
                <c:pt idx="3">
                  <c:v>ORD-DTW</c:v>
                </c:pt>
                <c:pt idx="4">
                  <c:v>ORD-MSP</c:v>
                </c:pt>
                <c:pt idx="5">
                  <c:v>ORD-FLL</c:v>
                </c:pt>
              </c:strCache>
            </c:strRef>
          </c:cat>
          <c:val>
            <c:numRef>
              <c:f>workings!$B$109:$B$115</c:f>
              <c:numCache>
                <c:formatCode>0.00%</c:formatCode>
                <c:ptCount val="6"/>
                <c:pt idx="0">
                  <c:v>6.1063588739063229E-2</c:v>
                </c:pt>
                <c:pt idx="1">
                  <c:v>0.1436867380809434</c:v>
                </c:pt>
                <c:pt idx="2">
                  <c:v>0.15001296487593213</c:v>
                </c:pt>
                <c:pt idx="3">
                  <c:v>0.18633852830841352</c:v>
                </c:pt>
                <c:pt idx="4">
                  <c:v>0.19848234195062628</c:v>
                </c:pt>
                <c:pt idx="5">
                  <c:v>0.26041583804502133</c:v>
                </c:pt>
              </c:numCache>
            </c:numRef>
          </c:val>
          <c:extLst>
            <c:ext xmlns:c16="http://schemas.microsoft.com/office/drawing/2014/chart" uri="{C3380CC4-5D6E-409C-BE32-E72D297353CC}">
              <c16:uniqueId val="{00000000-AD73-49FD-9B0E-C8DF46BF4BC6}"/>
            </c:ext>
          </c:extLst>
        </c:ser>
        <c:dLbls>
          <c:showLegendKey val="0"/>
          <c:showVal val="0"/>
          <c:showCatName val="0"/>
          <c:showSerName val="0"/>
          <c:showPercent val="0"/>
          <c:showBubbleSize val="0"/>
        </c:dLbls>
        <c:gapWidth val="150"/>
        <c:shape val="box"/>
        <c:axId val="1994955024"/>
        <c:axId val="1994957936"/>
        <c:axId val="0"/>
      </c:bar3DChart>
      <c:catAx>
        <c:axId val="19949550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957936"/>
        <c:crosses val="autoZero"/>
        <c:auto val="1"/>
        <c:lblAlgn val="ctr"/>
        <c:lblOffset val="100"/>
        <c:noMultiLvlLbl val="0"/>
      </c:catAx>
      <c:valAx>
        <c:axId val="199495793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9550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image" Target="../media/image1.JPG"/><Relationship Id="rId5" Type="http://schemas.openxmlformats.org/officeDocument/2006/relationships/chart" Target="../charts/chart7.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300037</xdr:colOff>
      <xdr:row>1</xdr:row>
      <xdr:rowOff>161925</xdr:rowOff>
    </xdr:from>
    <xdr:to>
      <xdr:col>9</xdr:col>
      <xdr:colOff>604837</xdr:colOff>
      <xdr:row>16</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142875</xdr:colOff>
      <xdr:row>24</xdr:row>
      <xdr:rowOff>47624</xdr:rowOff>
    </xdr:from>
    <xdr:to>
      <xdr:col>9</xdr:col>
      <xdr:colOff>414337</xdr:colOff>
      <xdr:row>38</xdr:row>
      <xdr:rowOff>76199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349250</xdr:colOff>
      <xdr:row>0</xdr:row>
      <xdr:rowOff>125186</xdr:rowOff>
    </xdr:from>
    <xdr:to>
      <xdr:col>25</xdr:col>
      <xdr:colOff>317500</xdr:colOff>
      <xdr:row>5</xdr:row>
      <xdr:rowOff>108857</xdr:rowOff>
    </xdr:to>
    <xdr:sp macro="" textlink="">
      <xdr:nvSpPr>
        <xdr:cNvPr id="2" name="Rounded Rectangle 1"/>
        <xdr:cNvSpPr/>
      </xdr:nvSpPr>
      <xdr:spPr>
        <a:xfrm>
          <a:off x="6381750" y="125186"/>
          <a:ext cx="9017000" cy="936171"/>
        </a:xfrm>
        <a:prstGeom prst="roundRect">
          <a:avLst>
            <a:gd name="adj" fmla="val 50000"/>
          </a:avLst>
        </a:prstGeom>
        <a:noFill/>
        <a:ln>
          <a:noFill/>
        </a:ln>
        <a:effectLst>
          <a:glow rad="63500">
            <a:schemeClr val="accent5">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400" b="1" cap="none" spc="0">
              <a:ln w="22225">
                <a:solidFill>
                  <a:schemeClr val="tx1">
                    <a:lumMod val="85000"/>
                    <a:lumOff val="15000"/>
                  </a:schemeClr>
                </a:solidFill>
                <a:prstDash val="solid"/>
              </a:ln>
              <a:solidFill>
                <a:schemeClr val="accent1">
                  <a:lumMod val="50000"/>
                </a:schemeClr>
              </a:solidFill>
              <a:effectLst/>
            </a:rPr>
            <a:t>REDOX Airlines Analysis  Dashboard</a:t>
          </a:r>
        </a:p>
      </xdr:txBody>
    </xdr:sp>
    <xdr:clientData/>
  </xdr:twoCellAnchor>
  <xdr:twoCellAnchor>
    <xdr:from>
      <xdr:col>0</xdr:col>
      <xdr:colOff>588168</xdr:colOff>
      <xdr:row>8</xdr:row>
      <xdr:rowOff>83345</xdr:rowOff>
    </xdr:from>
    <xdr:to>
      <xdr:col>5</xdr:col>
      <xdr:colOff>166687</xdr:colOff>
      <xdr:row>19</xdr:row>
      <xdr:rowOff>47625</xdr:rowOff>
    </xdr:to>
    <xdr:sp macro="" textlink="workings!$B$4">
      <xdr:nvSpPr>
        <xdr:cNvPr id="3" name="Rounded Rectangle 2"/>
        <xdr:cNvSpPr/>
      </xdr:nvSpPr>
      <xdr:spPr>
        <a:xfrm>
          <a:off x="588168" y="1607345"/>
          <a:ext cx="2614613" cy="20597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9F17FCB-6E0D-445A-A6AC-EAD7FABFC2D9}" type="TxLink">
            <a:rPr lang="en-US" sz="5400" b="1" i="0" u="none" strike="noStrike">
              <a:solidFill>
                <a:schemeClr val="bg1"/>
              </a:solidFill>
              <a:latin typeface="Georgia" panose="02040502050405020303" pitchFamily="18" charset="0"/>
              <a:ea typeface="+mn-ea"/>
              <a:cs typeface="Calibri"/>
            </a:rPr>
            <a:pPr marL="0" indent="0" algn="ctr"/>
            <a:t>86</a:t>
          </a:fld>
          <a:endParaRPr lang="en-US" sz="5400" b="1">
            <a:solidFill>
              <a:schemeClr val="bg1"/>
            </a:solidFill>
            <a:latin typeface="Georgia" panose="02040502050405020303" pitchFamily="18" charset="0"/>
            <a:ea typeface="+mn-ea"/>
            <a:cs typeface="+mn-cs"/>
          </a:endParaRPr>
        </a:p>
      </xdr:txBody>
    </xdr:sp>
    <xdr:clientData/>
  </xdr:twoCellAnchor>
  <xdr:twoCellAnchor>
    <xdr:from>
      <xdr:col>0</xdr:col>
      <xdr:colOff>590552</xdr:colOff>
      <xdr:row>20</xdr:row>
      <xdr:rowOff>47626</xdr:rowOff>
    </xdr:from>
    <xdr:to>
      <xdr:col>5</xdr:col>
      <xdr:colOff>214314</xdr:colOff>
      <xdr:row>31</xdr:row>
      <xdr:rowOff>47626</xdr:rowOff>
    </xdr:to>
    <xdr:sp macro="" textlink="workings!$A$36">
      <xdr:nvSpPr>
        <xdr:cNvPr id="5" name="Rounded Rectangle 4"/>
        <xdr:cNvSpPr/>
      </xdr:nvSpPr>
      <xdr:spPr>
        <a:xfrm>
          <a:off x="590552" y="3857626"/>
          <a:ext cx="2659856" cy="2095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DEC085D-0687-42AB-87D1-51B46F23AAFE}" type="TxLink">
            <a:rPr lang="en-US" sz="5400" b="1" i="0" u="none" strike="noStrike">
              <a:solidFill>
                <a:schemeClr val="bg1"/>
              </a:solidFill>
              <a:latin typeface="Georgia" panose="02040502050405020303" pitchFamily="18" charset="0"/>
              <a:cs typeface="Calibri"/>
            </a:rPr>
            <a:pPr algn="ctr"/>
            <a:t>$423</a:t>
          </a:fld>
          <a:endParaRPr lang="en-US" sz="5400" b="1">
            <a:solidFill>
              <a:schemeClr val="bg1"/>
            </a:solidFill>
            <a:latin typeface="Georgia" panose="02040502050405020303" pitchFamily="18" charset="0"/>
          </a:endParaRPr>
        </a:p>
      </xdr:txBody>
    </xdr:sp>
    <xdr:clientData/>
  </xdr:twoCellAnchor>
  <xdr:twoCellAnchor>
    <xdr:from>
      <xdr:col>10</xdr:col>
      <xdr:colOff>102393</xdr:colOff>
      <xdr:row>8</xdr:row>
      <xdr:rowOff>47627</xdr:rowOff>
    </xdr:from>
    <xdr:to>
      <xdr:col>14</xdr:col>
      <xdr:colOff>285750</xdr:colOff>
      <xdr:row>19</xdr:row>
      <xdr:rowOff>83345</xdr:rowOff>
    </xdr:to>
    <xdr:sp macro="" textlink="workings!A43">
      <xdr:nvSpPr>
        <xdr:cNvPr id="6" name="Rounded Rectangle 5"/>
        <xdr:cNvSpPr/>
      </xdr:nvSpPr>
      <xdr:spPr>
        <a:xfrm>
          <a:off x="6174581" y="1571627"/>
          <a:ext cx="2612232" cy="213121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5E7F060-F47F-4746-83AE-FE530D8350E5}" type="TxLink">
            <a:rPr lang="en-US" sz="2400" b="1" i="0" u="none" strike="noStrike">
              <a:solidFill>
                <a:schemeClr val="bg1"/>
              </a:solidFill>
              <a:latin typeface="Georgia" panose="02040502050405020303" pitchFamily="18" charset="0"/>
              <a:cs typeface="Calibri"/>
            </a:rPr>
            <a:pPr algn="ctr"/>
            <a:t>531,076,087</a:t>
          </a:fld>
          <a:endParaRPr lang="en-US" sz="2400" b="1">
            <a:solidFill>
              <a:schemeClr val="bg1"/>
            </a:solidFill>
            <a:latin typeface="Georgia" panose="02040502050405020303" pitchFamily="18" charset="0"/>
          </a:endParaRPr>
        </a:p>
      </xdr:txBody>
    </xdr:sp>
    <xdr:clientData/>
  </xdr:twoCellAnchor>
  <xdr:twoCellAnchor>
    <xdr:from>
      <xdr:col>5</xdr:col>
      <xdr:colOff>273163</xdr:colOff>
      <xdr:row>8</xdr:row>
      <xdr:rowOff>87088</xdr:rowOff>
    </xdr:from>
    <xdr:to>
      <xdr:col>9</xdr:col>
      <xdr:colOff>583405</xdr:colOff>
      <xdr:row>19</xdr:row>
      <xdr:rowOff>47626</xdr:rowOff>
    </xdr:to>
    <xdr:sp macro="" textlink="workings!$A$17">
      <xdr:nvSpPr>
        <xdr:cNvPr id="7" name="Rounded Rectangle 6"/>
        <xdr:cNvSpPr/>
      </xdr:nvSpPr>
      <xdr:spPr>
        <a:xfrm>
          <a:off x="3309257" y="1611088"/>
          <a:ext cx="2739117" cy="205603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628519C-7E15-4232-A537-A0CCB4FDB05D}" type="TxLink">
            <a:rPr lang="en-US" sz="5400" b="1" i="0" u="none" strike="noStrike">
              <a:solidFill>
                <a:schemeClr val="bg1"/>
              </a:solidFill>
              <a:latin typeface="Georgia" panose="02040502050405020303" pitchFamily="18" charset="0"/>
              <a:cs typeface="Calibri"/>
            </a:rPr>
            <a:pPr algn="ctr"/>
            <a:t>B737</a:t>
          </a:fld>
          <a:endParaRPr lang="en-US" sz="5400" b="1">
            <a:solidFill>
              <a:schemeClr val="bg1"/>
            </a:solidFill>
            <a:latin typeface="Georgia" panose="02040502050405020303" pitchFamily="18" charset="0"/>
          </a:endParaRPr>
        </a:p>
      </xdr:txBody>
    </xdr:sp>
    <xdr:clientData/>
  </xdr:twoCellAnchor>
  <xdr:twoCellAnchor>
    <xdr:from>
      <xdr:col>5</xdr:col>
      <xdr:colOff>357187</xdr:colOff>
      <xdr:row>20</xdr:row>
      <xdr:rowOff>90488</xdr:rowOff>
    </xdr:from>
    <xdr:to>
      <xdr:col>9</xdr:col>
      <xdr:colOff>523874</xdr:colOff>
      <xdr:row>31</xdr:row>
      <xdr:rowOff>166687</xdr:rowOff>
    </xdr:to>
    <xdr:sp macro="" textlink="workings!$B$29">
      <xdr:nvSpPr>
        <xdr:cNvPr id="8" name="Rounded Rectangle 7"/>
        <xdr:cNvSpPr/>
      </xdr:nvSpPr>
      <xdr:spPr>
        <a:xfrm>
          <a:off x="3393281" y="3900488"/>
          <a:ext cx="2595562" cy="217169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9B88B24-3D9F-4FFA-9010-80110E214EC2}" type="TxLink">
            <a:rPr lang="en-US" sz="5400" b="1" i="0" u="none" strike="noStrike">
              <a:solidFill>
                <a:schemeClr val="bg1"/>
              </a:solidFill>
              <a:latin typeface="Georgia" panose="02040502050405020303" pitchFamily="18" charset="0"/>
              <a:cs typeface="Calibri"/>
            </a:rPr>
            <a:t>$279</a:t>
          </a:fld>
          <a:endParaRPr lang="en-US" sz="5400" b="1">
            <a:solidFill>
              <a:schemeClr val="bg1"/>
            </a:solidFill>
            <a:latin typeface="Georgia" panose="02040502050405020303" pitchFamily="18" charset="0"/>
          </a:endParaRPr>
        </a:p>
      </xdr:txBody>
    </xdr:sp>
    <xdr:clientData/>
  </xdr:twoCellAnchor>
  <xdr:twoCellAnchor>
    <xdr:from>
      <xdr:col>15</xdr:col>
      <xdr:colOff>38100</xdr:colOff>
      <xdr:row>7</xdr:row>
      <xdr:rowOff>169070</xdr:rowOff>
    </xdr:from>
    <xdr:to>
      <xdr:col>22</xdr:col>
      <xdr:colOff>321467</xdr:colOff>
      <xdr:row>23</xdr:row>
      <xdr:rowOff>47625</xdr:rowOff>
    </xdr:to>
    <xdr:sp macro="" textlink="">
      <xdr:nvSpPr>
        <xdr:cNvPr id="9" name="Rounded Rectangle 8"/>
        <xdr:cNvSpPr/>
      </xdr:nvSpPr>
      <xdr:spPr>
        <a:xfrm>
          <a:off x="9146381" y="1502570"/>
          <a:ext cx="4533899" cy="292655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588170</xdr:colOff>
      <xdr:row>23</xdr:row>
      <xdr:rowOff>188120</xdr:rowOff>
    </xdr:from>
    <xdr:to>
      <xdr:col>30</xdr:col>
      <xdr:colOff>209550</xdr:colOff>
      <xdr:row>38</xdr:row>
      <xdr:rowOff>188120</xdr:rowOff>
    </xdr:to>
    <xdr:sp macro="" textlink="">
      <xdr:nvSpPr>
        <xdr:cNvPr id="10" name="Rounded Rectangle 9"/>
        <xdr:cNvSpPr/>
      </xdr:nvSpPr>
      <xdr:spPr>
        <a:xfrm>
          <a:off x="13946983" y="4569620"/>
          <a:ext cx="4479130" cy="2857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559595</xdr:colOff>
      <xdr:row>7</xdr:row>
      <xdr:rowOff>188121</xdr:rowOff>
    </xdr:from>
    <xdr:to>
      <xdr:col>30</xdr:col>
      <xdr:colOff>180975</xdr:colOff>
      <xdr:row>23</xdr:row>
      <xdr:rowOff>47625</xdr:rowOff>
    </xdr:to>
    <xdr:sp macro="" textlink="">
      <xdr:nvSpPr>
        <xdr:cNvPr id="11" name="Rounded Rectangle 10"/>
        <xdr:cNvSpPr/>
      </xdr:nvSpPr>
      <xdr:spPr>
        <a:xfrm>
          <a:off x="13918408" y="1521621"/>
          <a:ext cx="4479130" cy="290750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190502</xdr:colOff>
      <xdr:row>9</xdr:row>
      <xdr:rowOff>54769</xdr:rowOff>
    </xdr:from>
    <xdr:to>
      <xdr:col>4</xdr:col>
      <xdr:colOff>447676</xdr:colOff>
      <xdr:row>10</xdr:row>
      <xdr:rowOff>140494</xdr:rowOff>
    </xdr:to>
    <xdr:sp macro="" textlink="">
      <xdr:nvSpPr>
        <xdr:cNvPr id="15" name="TextBox 14"/>
        <xdr:cNvSpPr txBox="1"/>
      </xdr:nvSpPr>
      <xdr:spPr>
        <a:xfrm>
          <a:off x="797721" y="1769269"/>
          <a:ext cx="207883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rPr>
            <a:t>Flights that use the A319 aircraft</a:t>
          </a:r>
        </a:p>
      </xdr:txBody>
    </xdr:sp>
    <xdr:clientData/>
  </xdr:twoCellAnchor>
  <xdr:twoCellAnchor>
    <xdr:from>
      <xdr:col>6</xdr:col>
      <xdr:colOff>11908</xdr:colOff>
      <xdr:row>21</xdr:row>
      <xdr:rowOff>7144</xdr:rowOff>
    </xdr:from>
    <xdr:to>
      <xdr:col>9</xdr:col>
      <xdr:colOff>266701</xdr:colOff>
      <xdr:row>24</xdr:row>
      <xdr:rowOff>119062</xdr:rowOff>
    </xdr:to>
    <xdr:sp macro="" textlink="">
      <xdr:nvSpPr>
        <xdr:cNvPr id="18" name="TextBox 17"/>
        <xdr:cNvSpPr txBox="1"/>
      </xdr:nvSpPr>
      <xdr:spPr>
        <a:xfrm>
          <a:off x="3655221" y="4007644"/>
          <a:ext cx="2076449" cy="683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Maximum Average of Avg Ticket Price For</a:t>
          </a:r>
          <a:r>
            <a:rPr lang="en-US" sz="1400" b="1" baseline="0">
              <a:solidFill>
                <a:schemeClr val="bg1"/>
              </a:solidFill>
            </a:rPr>
            <a:t> A319</a:t>
          </a:r>
          <a:endParaRPr lang="en-US" sz="1400" b="1">
            <a:solidFill>
              <a:schemeClr val="bg1"/>
            </a:solidFill>
          </a:endParaRPr>
        </a:p>
      </xdr:txBody>
    </xdr:sp>
    <xdr:clientData/>
  </xdr:twoCellAnchor>
  <xdr:twoCellAnchor>
    <xdr:from>
      <xdr:col>6</xdr:col>
      <xdr:colOff>67356</xdr:colOff>
      <xdr:row>8</xdr:row>
      <xdr:rowOff>122806</xdr:rowOff>
    </xdr:from>
    <xdr:to>
      <xdr:col>9</xdr:col>
      <xdr:colOff>322149</xdr:colOff>
      <xdr:row>12</xdr:row>
      <xdr:rowOff>77562</xdr:rowOff>
    </xdr:to>
    <xdr:sp macro="" textlink="">
      <xdr:nvSpPr>
        <xdr:cNvPr id="19" name="TextBox 18"/>
        <xdr:cNvSpPr txBox="1"/>
      </xdr:nvSpPr>
      <xdr:spPr>
        <a:xfrm>
          <a:off x="3710669" y="1646806"/>
          <a:ext cx="2076449" cy="716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most common type of aircraft across all flights</a:t>
          </a:r>
        </a:p>
      </xdr:txBody>
    </xdr:sp>
    <xdr:clientData/>
  </xdr:twoCellAnchor>
  <xdr:twoCellAnchor>
    <xdr:from>
      <xdr:col>1</xdr:col>
      <xdr:colOff>271465</xdr:colOff>
      <xdr:row>20</xdr:row>
      <xdr:rowOff>135731</xdr:rowOff>
    </xdr:from>
    <xdr:to>
      <xdr:col>4</xdr:col>
      <xdr:colOff>526258</xdr:colOff>
      <xdr:row>24</xdr:row>
      <xdr:rowOff>47625</xdr:rowOff>
    </xdr:to>
    <xdr:sp macro="" textlink="">
      <xdr:nvSpPr>
        <xdr:cNvPr id="20" name="TextBox 19"/>
        <xdr:cNvSpPr txBox="1"/>
      </xdr:nvSpPr>
      <xdr:spPr>
        <a:xfrm>
          <a:off x="878684" y="3945731"/>
          <a:ext cx="2076449" cy="673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fuel cost per mile in Dollars</a:t>
          </a:r>
        </a:p>
      </xdr:txBody>
    </xdr:sp>
    <xdr:clientData/>
  </xdr:twoCellAnchor>
  <xdr:twoCellAnchor>
    <xdr:from>
      <xdr:col>10</xdr:col>
      <xdr:colOff>426246</xdr:colOff>
      <xdr:row>8</xdr:row>
      <xdr:rowOff>123825</xdr:rowOff>
    </xdr:from>
    <xdr:to>
      <xdr:col>14</xdr:col>
      <xdr:colOff>73820</xdr:colOff>
      <xdr:row>12</xdr:row>
      <xdr:rowOff>107156</xdr:rowOff>
    </xdr:to>
    <xdr:sp macro="" textlink="">
      <xdr:nvSpPr>
        <xdr:cNvPr id="21" name="TextBox 20"/>
        <xdr:cNvSpPr txBox="1"/>
      </xdr:nvSpPr>
      <xdr:spPr>
        <a:xfrm>
          <a:off x="6498434" y="1647825"/>
          <a:ext cx="2076449" cy="745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total revenue per flight, assuming a 10% tax on all fares</a:t>
          </a:r>
        </a:p>
      </xdr:txBody>
    </xdr:sp>
    <xdr:clientData/>
  </xdr:twoCellAnchor>
  <xdr:twoCellAnchor>
    <xdr:from>
      <xdr:col>10</xdr:col>
      <xdr:colOff>131762</xdr:colOff>
      <xdr:row>20</xdr:row>
      <xdr:rowOff>100808</xdr:rowOff>
    </xdr:from>
    <xdr:to>
      <xdr:col>14</xdr:col>
      <xdr:colOff>448469</xdr:colOff>
      <xdr:row>31</xdr:row>
      <xdr:rowOff>186531</xdr:rowOff>
    </xdr:to>
    <xdr:sp macro="" textlink="workings!A93">
      <xdr:nvSpPr>
        <xdr:cNvPr id="22" name="Rounded Rectangle 21"/>
        <xdr:cNvSpPr/>
      </xdr:nvSpPr>
      <xdr:spPr>
        <a:xfrm>
          <a:off x="6164262" y="3910808"/>
          <a:ext cx="2729707" cy="218122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20AE8A0-AC83-4E10-A420-CC3E94D59C6E}" type="TxLink">
            <a:rPr lang="en-US" sz="5400" b="1" i="0" u="none" strike="noStrike">
              <a:solidFill>
                <a:schemeClr val="bg1"/>
              </a:solidFill>
              <a:latin typeface="Georgia" panose="02040502050405020303" pitchFamily="18" charset="0"/>
              <a:cs typeface="Calibri"/>
            </a:rPr>
            <a:pPr algn="ctr"/>
            <a:t>699</a:t>
          </a:fld>
          <a:endParaRPr lang="en-US" sz="5400" b="1">
            <a:solidFill>
              <a:schemeClr val="bg1"/>
            </a:solidFill>
            <a:latin typeface="Georgia" panose="02040502050405020303" pitchFamily="18" charset="0"/>
          </a:endParaRPr>
        </a:p>
      </xdr:txBody>
    </xdr:sp>
    <xdr:clientData/>
  </xdr:twoCellAnchor>
  <xdr:twoCellAnchor>
    <xdr:from>
      <xdr:col>10</xdr:col>
      <xdr:colOff>39687</xdr:colOff>
      <xdr:row>21</xdr:row>
      <xdr:rowOff>40480</xdr:rowOff>
    </xdr:from>
    <xdr:to>
      <xdr:col>15</xdr:col>
      <xdr:colOff>3968</xdr:colOff>
      <xdr:row>26</xdr:row>
      <xdr:rowOff>23811</xdr:rowOff>
    </xdr:to>
    <xdr:sp macro="" textlink="">
      <xdr:nvSpPr>
        <xdr:cNvPr id="23" name="TextBox 22"/>
        <xdr:cNvSpPr txBox="1"/>
      </xdr:nvSpPr>
      <xdr:spPr>
        <a:xfrm>
          <a:off x="6072187" y="4040980"/>
          <a:ext cx="2980531" cy="935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flights flown from O'Hare (ORD) to Los Angeles</a:t>
          </a:r>
        </a:p>
        <a:p>
          <a:pPr algn="ctr"/>
          <a:r>
            <a:rPr lang="en-US" sz="1400" b="1">
              <a:solidFill>
                <a:schemeClr val="bg1"/>
              </a:solidFill>
            </a:rPr>
            <a:t>International Airport (LAX)?</a:t>
          </a:r>
        </a:p>
      </xdr:txBody>
    </xdr:sp>
    <xdr:clientData/>
  </xdr:twoCellAnchor>
  <xdr:twoCellAnchor>
    <xdr:from>
      <xdr:col>15</xdr:col>
      <xdr:colOff>47626</xdr:colOff>
      <xdr:row>23</xdr:row>
      <xdr:rowOff>178594</xdr:rowOff>
    </xdr:from>
    <xdr:to>
      <xdr:col>22</xdr:col>
      <xdr:colOff>276224</xdr:colOff>
      <xdr:row>39</xdr:row>
      <xdr:rowOff>57149</xdr:rowOff>
    </xdr:to>
    <xdr:sp macro="" textlink="">
      <xdr:nvSpPr>
        <xdr:cNvPr id="24" name="Rounded Rectangle 23"/>
        <xdr:cNvSpPr/>
      </xdr:nvSpPr>
      <xdr:spPr>
        <a:xfrm>
          <a:off x="9155907" y="4560094"/>
          <a:ext cx="4479130" cy="292655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214312</xdr:colOff>
      <xdr:row>25</xdr:row>
      <xdr:rowOff>0</xdr:rowOff>
    </xdr:from>
    <xdr:to>
      <xdr:col>29</xdr:col>
      <xdr:colOff>500062</xdr:colOff>
      <xdr:row>38</xdr:row>
      <xdr:rowOff>26195</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226219</xdr:colOff>
      <xdr:row>24</xdr:row>
      <xdr:rowOff>166686</xdr:rowOff>
    </xdr:from>
    <xdr:to>
      <xdr:col>22</xdr:col>
      <xdr:colOff>23812</xdr:colOff>
      <xdr:row>38</xdr:row>
      <xdr:rowOff>47625</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404813</xdr:colOff>
      <xdr:row>8</xdr:row>
      <xdr:rowOff>23812</xdr:rowOff>
    </xdr:from>
    <xdr:to>
      <xdr:col>22</xdr:col>
      <xdr:colOff>23812</xdr:colOff>
      <xdr:row>22</xdr:row>
      <xdr:rowOff>130969</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263526</xdr:colOff>
      <xdr:row>8</xdr:row>
      <xdr:rowOff>7146</xdr:rowOff>
    </xdr:from>
    <xdr:to>
      <xdr:col>37</xdr:col>
      <xdr:colOff>492125</xdr:colOff>
      <xdr:row>23</xdr:row>
      <xdr:rowOff>57150</xdr:rowOff>
    </xdr:to>
    <xdr:sp macro="" textlink="">
      <xdr:nvSpPr>
        <xdr:cNvPr id="29" name="Rounded Rectangle 28"/>
        <xdr:cNvSpPr/>
      </xdr:nvSpPr>
      <xdr:spPr>
        <a:xfrm>
          <a:off x="18361026" y="1531146"/>
          <a:ext cx="4451349" cy="290750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557214</xdr:colOff>
      <xdr:row>8</xdr:row>
      <xdr:rowOff>70646</xdr:rowOff>
    </xdr:from>
    <xdr:to>
      <xdr:col>37</xdr:col>
      <xdr:colOff>25402</xdr:colOff>
      <xdr:row>23</xdr:row>
      <xdr:rowOff>23021</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250033</xdr:colOff>
      <xdr:row>8</xdr:row>
      <xdr:rowOff>104777</xdr:rowOff>
    </xdr:from>
    <xdr:to>
      <xdr:col>29</xdr:col>
      <xdr:colOff>469108</xdr:colOff>
      <xdr:row>22</xdr:row>
      <xdr:rowOff>166687</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519112</xdr:colOff>
      <xdr:row>39</xdr:row>
      <xdr:rowOff>123826</xdr:rowOff>
    </xdr:from>
    <xdr:to>
      <xdr:col>3</xdr:col>
      <xdr:colOff>526256</xdr:colOff>
      <xdr:row>47</xdr:row>
      <xdr:rowOff>47626</xdr:rowOff>
    </xdr:to>
    <mc:AlternateContent xmlns:mc="http://schemas.openxmlformats.org/markup-compatibility/2006">
      <mc:Choice xmlns:a14="http://schemas.microsoft.com/office/drawing/2010/main" Requires="a14">
        <xdr:graphicFrame macro="">
          <xdr:nvGraphicFramePr>
            <xdr:cNvPr id="48" name="AircraftType"/>
            <xdr:cNvGraphicFramePr/>
          </xdr:nvGraphicFramePr>
          <xdr:xfrm>
            <a:off x="0" y="0"/>
            <a:ext cx="0" cy="0"/>
          </xdr:xfrm>
          <a:graphic>
            <a:graphicData uri="http://schemas.microsoft.com/office/drawing/2010/slicer">
              <sle:slicer xmlns:sle="http://schemas.microsoft.com/office/drawing/2010/slicer" name="AircraftType"/>
            </a:graphicData>
          </a:graphic>
        </xdr:graphicFrame>
      </mc:Choice>
      <mc:Fallback>
        <xdr:sp macro="" textlink="">
          <xdr:nvSpPr>
            <xdr:cNvPr id="0" name=""/>
            <xdr:cNvSpPr>
              <a:spLocks noTextEdit="1"/>
            </xdr:cNvSpPr>
          </xdr:nvSpPr>
          <xdr:spPr>
            <a:xfrm>
              <a:off x="519112" y="7553326"/>
              <a:ext cx="1816894"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114298</xdr:colOff>
      <xdr:row>39</xdr:row>
      <xdr:rowOff>135732</xdr:rowOff>
    </xdr:from>
    <xdr:to>
      <xdr:col>35</xdr:col>
      <xdr:colOff>333374</xdr:colOff>
      <xdr:row>47</xdr:row>
      <xdr:rowOff>23813</xdr:rowOff>
    </xdr:to>
    <mc:AlternateContent xmlns:mc="http://schemas.openxmlformats.org/markup-compatibility/2006">
      <mc:Choice xmlns:a14="http://schemas.microsoft.com/office/drawing/2010/main" Requires="a14">
        <xdr:graphicFrame macro="">
          <xdr:nvGraphicFramePr>
            <xdr:cNvPr id="49" name="Airport Id"/>
            <xdr:cNvGraphicFramePr/>
          </xdr:nvGraphicFramePr>
          <xdr:xfrm>
            <a:off x="0" y="0"/>
            <a:ext cx="0" cy="0"/>
          </xdr:xfrm>
          <a:graphic>
            <a:graphicData uri="http://schemas.microsoft.com/office/drawing/2010/slicer">
              <sle:slicer xmlns:sle="http://schemas.microsoft.com/office/drawing/2010/slicer" name="Airport Id"/>
            </a:graphicData>
          </a:graphic>
        </xdr:graphicFrame>
      </mc:Choice>
      <mc:Fallback>
        <xdr:sp macro="" textlink="">
          <xdr:nvSpPr>
            <xdr:cNvPr id="0" name=""/>
            <xdr:cNvSpPr>
              <a:spLocks noTextEdit="1"/>
            </xdr:cNvSpPr>
          </xdr:nvSpPr>
          <xdr:spPr>
            <a:xfrm>
              <a:off x="15195548" y="7565232"/>
              <a:ext cx="6251576" cy="14120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392906</xdr:colOff>
      <xdr:row>39</xdr:row>
      <xdr:rowOff>123826</xdr:rowOff>
    </xdr:from>
    <xdr:to>
      <xdr:col>25</xdr:col>
      <xdr:colOff>71436</xdr:colOff>
      <xdr:row>47</xdr:row>
      <xdr:rowOff>23813</xdr:rowOff>
    </xdr:to>
    <mc:AlternateContent xmlns:mc="http://schemas.openxmlformats.org/markup-compatibility/2006">
      <mc:Choice xmlns:a14="http://schemas.microsoft.com/office/drawing/2010/main" Requires="a14">
        <xdr:graphicFrame macro="">
          <xdr:nvGraphicFramePr>
            <xdr:cNvPr id="50" name="AirportName"/>
            <xdr:cNvGraphicFramePr/>
          </xdr:nvGraphicFramePr>
          <xdr:xfrm>
            <a:off x="0" y="0"/>
            <a:ext cx="0" cy="0"/>
          </xdr:xfrm>
          <a:graphic>
            <a:graphicData uri="http://schemas.microsoft.com/office/drawing/2010/slicer">
              <sle:slicer xmlns:sle="http://schemas.microsoft.com/office/drawing/2010/slicer" name="AirportName"/>
            </a:graphicData>
          </a:graphic>
        </xdr:graphicFrame>
      </mc:Choice>
      <mc:Fallback>
        <xdr:sp macro="" textlink="">
          <xdr:nvSpPr>
            <xdr:cNvPr id="0" name=""/>
            <xdr:cNvSpPr>
              <a:spLocks noTextEdit="1"/>
            </xdr:cNvSpPr>
          </xdr:nvSpPr>
          <xdr:spPr>
            <a:xfrm>
              <a:off x="8838406" y="7553326"/>
              <a:ext cx="6314280" cy="14239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435770</xdr:colOff>
      <xdr:row>39</xdr:row>
      <xdr:rowOff>159543</xdr:rowOff>
    </xdr:from>
    <xdr:to>
      <xdr:col>38</xdr:col>
      <xdr:colOff>396876</xdr:colOff>
      <xdr:row>46</xdr:row>
      <xdr:rowOff>142874</xdr:rowOff>
    </xdr:to>
    <mc:AlternateContent xmlns:mc="http://schemas.openxmlformats.org/markup-compatibility/2006">
      <mc:Choice xmlns:a14="http://schemas.microsoft.com/office/drawing/2010/main" Requires="a14">
        <xdr:graphicFrame macro="">
          <xdr:nvGraphicFramePr>
            <xdr:cNvPr id="54" name="Flight Year"/>
            <xdr:cNvGraphicFramePr/>
          </xdr:nvGraphicFramePr>
          <xdr:xfrm>
            <a:off x="0" y="0"/>
            <a:ext cx="0" cy="0"/>
          </xdr:xfrm>
          <a:graphic>
            <a:graphicData uri="http://schemas.microsoft.com/office/drawing/2010/slicer">
              <sle:slicer xmlns:sle="http://schemas.microsoft.com/office/drawing/2010/slicer" name="Flight Year"/>
            </a:graphicData>
          </a:graphic>
        </xdr:graphicFrame>
      </mc:Choice>
      <mc:Fallback>
        <xdr:sp macro="" textlink="">
          <xdr:nvSpPr>
            <xdr:cNvPr id="0" name=""/>
            <xdr:cNvSpPr>
              <a:spLocks noTextEdit="1"/>
            </xdr:cNvSpPr>
          </xdr:nvSpPr>
          <xdr:spPr>
            <a:xfrm>
              <a:off x="21549520" y="7589043"/>
              <a:ext cx="1770856" cy="13168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23812</xdr:colOff>
      <xdr:row>39</xdr:row>
      <xdr:rowOff>111918</xdr:rowOff>
    </xdr:from>
    <xdr:to>
      <xdr:col>14</xdr:col>
      <xdr:colOff>333374</xdr:colOff>
      <xdr:row>47</xdr:row>
      <xdr:rowOff>35719</xdr:rowOff>
    </xdr:to>
    <mc:AlternateContent xmlns:mc="http://schemas.openxmlformats.org/markup-compatibility/2006">
      <mc:Choice xmlns:a14="http://schemas.microsoft.com/office/drawing/2010/main" Requires="a14">
        <xdr:graphicFrame macro="">
          <xdr:nvGraphicFramePr>
            <xdr:cNvPr id="56" name="RouteID"/>
            <xdr:cNvGraphicFramePr/>
          </xdr:nvGraphicFramePr>
          <xdr:xfrm>
            <a:off x="0" y="0"/>
            <a:ext cx="0" cy="0"/>
          </xdr:xfrm>
          <a:graphic>
            <a:graphicData uri="http://schemas.microsoft.com/office/drawing/2010/slicer">
              <sle:slicer xmlns:sle="http://schemas.microsoft.com/office/drawing/2010/slicer" name="RouteID"/>
            </a:graphicData>
          </a:graphic>
        </xdr:graphicFrame>
      </mc:Choice>
      <mc:Fallback>
        <xdr:sp macro="" textlink="">
          <xdr:nvSpPr>
            <xdr:cNvPr id="0" name=""/>
            <xdr:cNvSpPr>
              <a:spLocks noTextEdit="1"/>
            </xdr:cNvSpPr>
          </xdr:nvSpPr>
          <xdr:spPr>
            <a:xfrm>
              <a:off x="2436812" y="7541418"/>
              <a:ext cx="6342062" cy="14478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238125</xdr:colOff>
      <xdr:row>0</xdr:row>
      <xdr:rowOff>79376</xdr:rowOff>
    </xdr:from>
    <xdr:to>
      <xdr:col>7</xdr:col>
      <xdr:colOff>326913</xdr:colOff>
      <xdr:row>7</xdr:row>
      <xdr:rowOff>79376</xdr:rowOff>
    </xdr:to>
    <xdr:pic>
      <xdr:nvPicPr>
        <xdr:cNvPr id="57" name="Picture 5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47875" y="79376"/>
          <a:ext cx="2501788" cy="1333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123825</xdr:colOff>
      <xdr:row>186</xdr:row>
      <xdr:rowOff>19050</xdr:rowOff>
    </xdr:from>
    <xdr:to>
      <xdr:col>9</xdr:col>
      <xdr:colOff>428625</xdr:colOff>
      <xdr:row>200</xdr:row>
      <xdr:rowOff>95250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66675</xdr:colOff>
      <xdr:row>217</xdr:row>
      <xdr:rowOff>19050</xdr:rowOff>
    </xdr:from>
    <xdr:to>
      <xdr:col>9</xdr:col>
      <xdr:colOff>338137</xdr:colOff>
      <xdr:row>231</xdr:row>
      <xdr:rowOff>47625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90487</xdr:colOff>
      <xdr:row>63</xdr:row>
      <xdr:rowOff>28575</xdr:rowOff>
    </xdr:from>
    <xdr:to>
      <xdr:col>7</xdr:col>
      <xdr:colOff>552450</xdr:colOff>
      <xdr:row>74</xdr:row>
      <xdr:rowOff>104775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61912</xdr:colOff>
      <xdr:row>50</xdr:row>
      <xdr:rowOff>9525</xdr:rowOff>
    </xdr:from>
    <xdr:to>
      <xdr:col>8</xdr:col>
      <xdr:colOff>266700</xdr:colOff>
      <xdr:row>61</xdr:row>
      <xdr:rowOff>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395287</xdr:colOff>
      <xdr:row>106</xdr:row>
      <xdr:rowOff>19050</xdr:rowOff>
    </xdr:from>
    <xdr:to>
      <xdr:col>10</xdr:col>
      <xdr:colOff>276225</xdr:colOff>
      <xdr:row>119</xdr:row>
      <xdr:rowOff>180975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IP%20Case%20Week%203_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ights"/>
      <sheetName val="workings"/>
      <sheetName val="Routes"/>
      <sheetName val="Aircraft"/>
      <sheetName val="Airports"/>
    </sheetNames>
    <sheetDataSet>
      <sheetData sheetId="0"/>
      <sheetData sheetId="1"/>
      <sheetData sheetId="2"/>
      <sheetData sheetId="3"/>
      <sheetData sheetId="4"/>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GIP%20Case%20Week%203_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GIP%20Case%20Week%203_1.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Eliz electronics" refreshedDate="45336.763640740741" createdVersion="6" refreshedVersion="6" minRefreshableVersion="3" recordCount="9636">
  <cacheSource type="worksheet">
    <worksheetSource name="FlightsPivot" r:id="rId2"/>
  </cacheSource>
  <cacheFields count="12">
    <cacheField name="FlightID" numFmtId="0">
      <sharedItems/>
    </cacheField>
    <cacheField name="Date" numFmtId="14">
      <sharedItems containsSemiMixedTypes="0" containsNonDate="0" containsDate="1" containsString="0" minDate="2014-01-01T00:00:00" maxDate="2016-01-01T00:00:00"/>
    </cacheField>
    <cacheField name="RouteID" numFmtId="0">
      <sharedItems count="24">
        <s v="ORD-BOS"/>
        <s v="ORD-JFK"/>
        <s v="ORD-EWR"/>
        <s v="ORD-LAX"/>
        <s v="ORD-IAH"/>
        <s v="ORD-CLT"/>
        <s v="ORD-DEN"/>
        <s v="ORD-DFW"/>
        <s v="ORD-ATL"/>
        <s v="ORD-MCO"/>
        <s v="ORD-SFO"/>
        <s v="ORD-SEA"/>
        <s v="ORD-MSP"/>
        <s v="ORD-PHX"/>
        <s v="ORD-LGA"/>
        <s v="ORD-FLL"/>
        <s v="ORD-LAS"/>
        <s v="ORD-MIA"/>
        <s v="ORD-BWI"/>
        <s v="ORD-DTW"/>
        <s v="ORD-PHL"/>
        <s v="ORD-IAD"/>
        <s v="ORD-SLC"/>
        <s v="ORD-DCA"/>
      </sharedItems>
    </cacheField>
    <cacheField name="Departure Delay" numFmtId="0">
      <sharedItems containsSemiMixedTypes="0" containsString="0" containsNumber="1" minValue="-0.6" maxValue="21.3"/>
    </cacheField>
    <cacheField name="AircraftID" numFmtId="0">
      <sharedItems containsSemiMixedTypes="0" containsString="0" containsNumber="1" containsInteger="1" minValue="1" maxValue="210"/>
    </cacheField>
    <cacheField name="Scheduled Departure" numFmtId="164">
      <sharedItems containsSemiMixedTypes="0" containsNonDate="0" containsDate="1" containsString="0" minDate="1899-12-30T07:00:00" maxDate="1899-12-30T21:30:00" count="30">
        <d v="1899-12-30T18:00:00"/>
        <d v="1899-12-30T19:00:00"/>
        <d v="1899-12-30T17:00:00"/>
        <d v="1899-12-30T17:30:00"/>
        <d v="1899-12-30T11:30:00"/>
        <d v="1899-12-30T15:00:00"/>
        <d v="1899-12-30T07:00:00"/>
        <d v="1899-12-30T12:30:00"/>
        <d v="1899-12-30T10:00:00"/>
        <d v="1899-12-30T15:30:00"/>
        <d v="1899-12-30T09:00:00"/>
        <d v="1899-12-30T14:00:00"/>
        <d v="1899-12-30T11:00:00"/>
        <d v="1899-12-30T16:30:00"/>
        <d v="1899-12-30T10:30:00"/>
        <d v="1899-12-30T18:30:00"/>
        <d v="1899-12-30T12:00:00"/>
        <d v="1899-12-30T16:00:00"/>
        <d v="1899-12-30T08:00:00"/>
        <d v="1899-12-30T20:00:00"/>
        <d v="1899-12-30T14:30:00"/>
        <d v="1899-12-30T13:00:00"/>
        <d v="1899-12-30T07:30:00"/>
        <d v="1899-12-30T09:30:00"/>
        <d v="1899-12-30T21:00:00"/>
        <d v="1899-12-30T19:30:00"/>
        <d v="1899-12-30T21:30:00"/>
        <d v="1899-12-30T08:30:00"/>
        <d v="1899-12-30T13:30:00"/>
        <d v="1899-12-30T20:30:00"/>
      </sharedItems>
    </cacheField>
    <cacheField name="Avg Ticket Price" numFmtId="165">
      <sharedItems containsSemiMixedTypes="0" containsString="0" containsNumber="1" minValue="115" maxValue="5500"/>
    </cacheField>
    <cacheField name="Total Fare" numFmtId="167">
      <sharedItems containsSemiMixedTypes="0" containsString="0" containsNumber="1" minValue="18975" maxValue="1017500"/>
    </cacheField>
    <cacheField name="Total Revenue" numFmtId="167">
      <sharedItems containsSemiMixedTypes="0" containsString="0" containsNumber="1" minValue="11" maxValue="1119250"/>
    </cacheField>
    <cacheField name="Tax" numFmtId="167">
      <sharedItems containsSemiMixedTypes="0" containsString="0" containsNumber="1" minValue="1897.5" maxValue="101750"/>
    </cacheField>
    <cacheField name="Flight Month" numFmtId="0">
      <sharedItems containsSemiMixedTypes="0" containsString="0" containsNumber="1" containsInteger="1" minValue="1" maxValue="12" count="12">
        <n v="11"/>
        <n v="8"/>
        <n v="7"/>
        <n v="5"/>
        <n v="12"/>
        <n v="3"/>
        <n v="9"/>
        <n v="1"/>
        <n v="2"/>
        <n v="4"/>
        <n v="6"/>
        <n v="10"/>
      </sharedItems>
    </cacheField>
    <cacheField name="Flight Year" numFmtId="0">
      <sharedItems containsSemiMixedTypes="0" containsString="0" containsNumber="1" containsInteger="1" minValue="2014" maxValue="2015" count="2">
        <n v="2014"/>
        <n v="2015"/>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Eliz electronics" refreshedDate="45336.763641898149" createdVersion="6" refreshedVersion="6" minRefreshableVersion="3" recordCount="211">
  <cacheSource type="worksheet">
    <worksheetSource name="AircraftPivot" r:id="rId2"/>
  </cacheSource>
  <cacheFields count="4">
    <cacheField name="AircraftID" numFmtId="0">
      <sharedItems containsSemiMixedTypes="0" containsString="0" containsNumber="1" containsInteger="1" minValue="1" maxValue="211"/>
    </cacheField>
    <cacheField name="AircraftType" numFmtId="0">
      <sharedItems count="3">
        <s v="B737"/>
        <s v="A319"/>
        <s v="A320"/>
      </sharedItems>
    </cacheField>
    <cacheField name="SeatCapacity" numFmtId="0">
      <sharedItems containsSemiMixedTypes="0" containsString="0" containsNumber="1" containsInteger="1" minValue="165" maxValue="185" count="3">
        <n v="185"/>
        <n v="165"/>
        <n v="181"/>
      </sharedItems>
    </cacheField>
    <cacheField name="FuelCostperSeatMile (Cents)" numFmtId="0">
      <sharedItems containsSemiMixedTypes="0" containsString="0" containsNumber="1" minValue="1.91" maxValue="2.08" count="3">
        <n v="2.08"/>
        <n v="1.91"/>
        <n v="2.02"/>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saveData="0" refreshedBy="Eliz electronics" refreshedDate="45336.763623379629" backgroundQuery="1" createdVersion="6" refreshedVersion="6" minRefreshableVersion="3" recordCount="0" supportSubquery="1" supportAdvancedDrill="1">
  <cacheSource type="external" connectionId="2"/>
  <cacheFields count="5">
    <cacheField name="[AirportPivot].[AirportName].[AirportName]" caption="AirportName" numFmtId="0" hierarchy="13" level="1">
      <sharedItems containsSemiMixedTypes="0" containsNonDate="0" containsString="0"/>
    </cacheField>
    <cacheField name="[AirportPivot].[AirportID].[AirportID]" caption="AirportID" numFmtId="0" hierarchy="12" level="1">
      <sharedItems containsSemiMixedTypes="0" containsNonDate="0" containsString="0"/>
    </cacheField>
    <cacheField name="[FlightsPivot].[Date (Month)].[Date (Month)]" caption="Date (Month)" numFmtId="0" hierarchy="27" level="1">
      <sharedItems count="12">
        <s v="Jan"/>
        <s v="Feb"/>
        <s v="Mar"/>
        <s v="Apr"/>
        <s v="May"/>
        <s v="Jun"/>
        <s v="Jul"/>
        <s v="Aug"/>
        <s v="Sep"/>
        <s v="Oct"/>
        <s v="Nov"/>
        <s v="Dec"/>
      </sharedItems>
    </cacheField>
    <cacheField name="[Measures].[Count of FlightID]" caption="Count of FlightID" numFmtId="0" hierarchy="60" level="32767"/>
    <cacheField name="[RoutesPivot].[RouteID].[RouteID]" caption="RouteID" numFmtId="0" hierarchy="46" level="1">
      <sharedItems containsSemiMixedTypes="0" containsNonDate="0" containsString="0"/>
    </cacheField>
  </cacheFields>
  <cacheHierarchies count="71">
    <cacheHierarchy uniqueName="[AircraftPivot].[AircraftID]" caption="AircraftID" attribute="1" defaultMemberUniqueName="[AircraftPivot].[AircraftID].[All]" allUniqueName="[AircraftPivot].[AircraftID].[All]" dimensionUniqueName="[AircraftPivot]" displayFolder="" count="0" memberValueDatatype="20" unbalanced="0"/>
    <cacheHierarchy uniqueName="[AircraftPivot].[AircraftType]" caption="AircraftType" attribute="1" defaultMemberUniqueName="[AircraftPivot].[AircraftType].[All]" allUniqueName="[AircraftPivot].[AircraftType].[All]" dimensionUniqueName="[AircraftPivot]" displayFolder="" count="0" memberValueDatatype="130" unbalanced="0"/>
    <cacheHierarchy uniqueName="[AircraftPivot].[SeatCapacity]" caption="SeatCapacity" attribute="1" defaultMemberUniqueName="[AircraftPivot].[SeatCapacity].[All]" allUniqueName="[AircraftPivot].[SeatCapacity].[All]" dimensionUniqueName="[AircraftPivot]" displayFolder="" count="0" memberValueDatatype="20" unbalanced="0"/>
    <cacheHierarchy uniqueName="[AircraftPivot].[FuelCostperSeatMile (Cents)]" caption="FuelCostperSeatMile (Cents)" attribute="1" defaultMemberUniqueName="[AircraftPivot].[FuelCostperSeatMile (Cents)].[All]" allUniqueName="[AircraftPivot].[FuelCostperSeatMile (Cents)].[All]" dimensionUniqueName="[AircraftPivot]" displayFolder="" count="0" memberValueDatatype="5" unbalanced="0"/>
    <cacheHierarchy uniqueName="[AircraftPivot 1].[AircraftID]" caption="AircraftID" attribute="1" defaultMemberUniqueName="[AircraftPivot 1].[AircraftID].[All]" allUniqueName="[AircraftPivot 1].[AircraftID].[All]" dimensionUniqueName="[AircraftPivot 1]" displayFolder="" count="0" memberValueDatatype="20" unbalanced="0"/>
    <cacheHierarchy uniqueName="[AircraftPivot 1].[AircraftType]" caption="AircraftType" attribute="1" defaultMemberUniqueName="[AircraftPivot 1].[AircraftType].[All]" allUniqueName="[AircraftPivot 1].[AircraftType].[All]" dimensionUniqueName="[AircraftPivot 1]" displayFolder="" count="0" memberValueDatatype="130" unbalanced="0"/>
    <cacheHierarchy uniqueName="[AircraftPivot 1].[SeatCapacity]" caption="SeatCapacity" attribute="1" defaultMemberUniqueName="[AircraftPivot 1].[SeatCapacity].[All]" allUniqueName="[AircraftPivot 1].[SeatCapacity].[All]" dimensionUniqueName="[AircraftPivot 1]" displayFolder="" count="0" memberValueDatatype="20" unbalanced="0"/>
    <cacheHierarchy uniqueName="[AircraftPivot 1].[FuelCostperSeatMile (Cents)]" caption="FuelCostperSeatMile (Cents)" attribute="1" defaultMemberUniqueName="[AircraftPivot 1].[FuelCostperSeatMile (Cents)].[All]" allUniqueName="[AircraftPivot 1].[FuelCostperSeatMile (Cents)].[All]" dimensionUniqueName="[AircraftPivot 1]" displayFolder="" count="0" memberValueDatatype="5" unbalanced="0"/>
    <cacheHierarchy uniqueName="[AircraftPivot1].[AircraftID]" caption="AircraftID" attribute="1" defaultMemberUniqueName="[AircraftPivot1].[AircraftID].[All]" allUniqueName="[AircraftPivot1].[AircraftID].[All]" dimensionUniqueName="[AircraftPivot1]" displayFolder="" count="0" memberValueDatatype="20" unbalanced="0"/>
    <cacheHierarchy uniqueName="[AircraftPivot1].[AircraftType]" caption="AircraftType" attribute="1" defaultMemberUniqueName="[AircraftPivot1].[AircraftType].[All]" allUniqueName="[AircraftPivot1].[AircraftType].[All]" dimensionUniqueName="[AircraftPivot1]" displayFolder="" count="0" memberValueDatatype="130" unbalanced="0"/>
    <cacheHierarchy uniqueName="[AircraftPivot1].[SeatCapacity]" caption="SeatCapacity" attribute="1" defaultMemberUniqueName="[AircraftPivot1].[SeatCapacity].[All]" allUniqueName="[AircraftPivot1].[SeatCapacity].[All]" dimensionUniqueName="[AircraftPivot1]" displayFolder="" count="0" memberValueDatatype="20" unbalanced="0"/>
    <cacheHierarchy uniqueName="[AircraftPivot1].[FuelCostperSeatMile (Cents)]" caption="FuelCostperSeatMile (Cents)" attribute="1" defaultMemberUniqueName="[AircraftPivot1].[FuelCostperSeatMile (Cents)].[All]" allUniqueName="[AircraftPivot1].[FuelCostperSeatMile (Cents)].[All]" dimensionUniqueName="[AircraftPivot1]" displayFolder="" count="0" memberValueDatatype="5" unbalanced="0"/>
    <cacheHierarchy uniqueName="[AirportPivot].[AirportID]" caption="AirportID" attribute="1" defaultMemberUniqueName="[AirportPivot].[AirportID].[All]" allUniqueName="[AirportPivot].[AirportID].[All]" dimensionUniqueName="[AirportPivot]" displayFolder="" count="2" memberValueDatatype="130" unbalanced="0">
      <fieldsUsage count="2">
        <fieldUsage x="-1"/>
        <fieldUsage x="1"/>
      </fieldsUsage>
    </cacheHierarchy>
    <cacheHierarchy uniqueName="[AirportPivot].[AirportName]" caption="AirportName" attribute="1" defaultMemberUniqueName="[AirportPivot].[AirportName].[All]" allUniqueName="[AirportPivot].[AirportName].[All]" dimensionUniqueName="[AirportPivot]" displayFolder="" count="2" memberValueDatatype="130" unbalanced="0">
      <fieldsUsage count="2">
        <fieldUsage x="-1"/>
        <fieldUsage x="0"/>
      </fieldsUsage>
    </cacheHierarchy>
    <cacheHierarchy uniqueName="[AirportPivot].[Gates (number of available)]" caption="Gates (number of available)" attribute="1" defaultMemberUniqueName="[AirportPivot].[Gates (number of available)].[All]" allUniqueName="[AirportPivot].[Gates (number of available)].[All]" dimensionUniqueName="[AirportPivot]" displayFolder="" count="0" memberValueDatatype="20" unbalanced="0"/>
    <cacheHierarchy uniqueName="[FlightsPivot].[FlightID]" caption="FlightID" attribute="1" defaultMemberUniqueName="[FlightsPivot].[FlightID].[All]" allUniqueName="[FlightsPivot].[FlightID].[All]" dimensionUniqueName="[FlightsPivot]" displayFolder="" count="0" memberValueDatatype="130" unbalanced="0"/>
    <cacheHierarchy uniqueName="[FlightsPivot].[Date]" caption="Date" attribute="1" time="1" defaultMemberUniqueName="[FlightsPivot].[Date].[All]" allUniqueName="[FlightsPivot].[Date].[All]" dimensionUniqueName="[FlightsPivot]" displayFolder="" count="0" memberValueDatatype="7" unbalanced="0"/>
    <cacheHierarchy uniqueName="[FlightsPivot].[RouteID]" caption="RouteID" attribute="1" defaultMemberUniqueName="[FlightsPivot].[RouteID].[All]" allUniqueName="[FlightsPivot].[RouteID].[All]" dimensionUniqueName="[FlightsPivot]" displayFolder="" count="0" memberValueDatatype="130" unbalanced="0"/>
    <cacheHierarchy uniqueName="[FlightsPivot].[Departure Delay]" caption="Departure Delay" attribute="1" defaultMemberUniqueName="[FlightsPivot].[Departure Delay].[All]" allUniqueName="[FlightsPivot].[Departure Delay].[All]" dimensionUniqueName="[FlightsPivot]" displayFolder="" count="0" memberValueDatatype="5" unbalanced="0"/>
    <cacheHierarchy uniqueName="[FlightsPivot].[AircraftID]" caption="AircraftID" attribute="1" defaultMemberUniqueName="[FlightsPivot].[AircraftID].[All]" allUniqueName="[FlightsPivot].[AircraftID].[All]" dimensionUniqueName="[FlightsPivot]" displayFolder="" count="0" memberValueDatatype="20" unbalanced="0"/>
    <cacheHierarchy uniqueName="[FlightsPivot].[Scheduled Departure]" caption="Scheduled Departure" attribute="1" time="1" defaultMemberUniqueName="[FlightsPivot].[Scheduled Departure].[All]" allUniqueName="[FlightsPivot].[Scheduled Departure].[All]" dimensionUniqueName="[FlightsPivot]" displayFolder="" count="0" memberValueDatatype="7" unbalanced="0"/>
    <cacheHierarchy uniqueName="[FlightsPivot].[Avg Ticket Price]" caption="Avg Ticket Price" attribute="1" defaultMemberUniqueName="[FlightsPivot].[Avg Ticket Price].[All]" allUniqueName="[FlightsPivot].[Avg Ticket Price].[All]" dimensionUniqueName="[FlightsPivot]" displayFolder="" count="0" memberValueDatatype="5" unbalanced="0"/>
    <cacheHierarchy uniqueName="[FlightsPivot].[Total Fare]" caption="Total Fare" attribute="1" defaultMemberUniqueName="[FlightsPivot].[Total Fare].[All]" allUniqueName="[FlightsPivot].[Total Fare].[All]" dimensionUniqueName="[FlightsPivot]" displayFolder="" count="0" memberValueDatatype="5" unbalanced="0"/>
    <cacheHierarchy uniqueName="[FlightsPivot].[10% tax]" caption="10% tax" attribute="1" defaultMemberUniqueName="[FlightsPivot].[10% tax].[All]" allUniqueName="[FlightsPivot].[10% tax].[All]" dimensionUniqueName="[FlightsPivot]" displayFolder="" count="0" memberValueDatatype="5" unbalanced="0"/>
    <cacheHierarchy uniqueName="[FlightsPivot].[Total revenue]" caption="Total revenue" attribute="1" defaultMemberUniqueName="[FlightsPivot].[Total revenue].[All]" allUniqueName="[FlightsPivot].[Total revenue].[All]" dimensionUniqueName="[FlightsPivot]" displayFolder="" count="0" memberValueDatatype="5" unbalanced="0"/>
    <cacheHierarchy uniqueName="[FlightsPivot].[Flight Month]" caption="Flight Month" attribute="1" defaultMemberUniqueName="[FlightsPivot].[Flight Month].[All]" allUniqueName="[FlightsPivot].[Flight Month].[All]" dimensionUniqueName="[FlightsPivot]" displayFolder="" count="0" memberValueDatatype="20" unbalanced="0"/>
    <cacheHierarchy uniqueName="[FlightsPivot].[Flight Year]" caption="Flight Year" attribute="1" defaultMemberUniqueName="[FlightsPivot].[Flight Year].[All]" allUniqueName="[FlightsPivot].[Flight Year].[All]" dimensionUniqueName="[FlightsPivot]" displayFolder="" count="0" memberValueDatatype="20" unbalanced="0"/>
    <cacheHierarchy uniqueName="[FlightsPivot].[Date (Month)]" caption="Date (Month)" attribute="1" defaultMemberUniqueName="[FlightsPivot].[Date (Month)].[All]" allUniqueName="[FlightsPivot].[Date (Month)].[All]" dimensionUniqueName="[FlightsPivot]" displayFolder="" count="2" memberValueDatatype="130" unbalanced="0">
      <fieldsUsage count="2">
        <fieldUsage x="-1"/>
        <fieldUsage x="2"/>
      </fieldsUsage>
    </cacheHierarchy>
    <cacheHierarchy uniqueName="[FlightsPivot].[DepAirport]" caption="DepAirport" attribute="1" defaultMemberUniqueName="[FlightsPivot].[DepAirport].[All]" allUniqueName="[FlightsPivot].[DepAirport].[All]" dimensionUniqueName="[FlightsPivot]" displayFolder="" count="0" memberValueDatatype="130" unbalanced="0"/>
    <cacheHierarchy uniqueName="[FlightsPivot].[Airport Id]" caption="Airport Id" attribute="1" defaultMemberUniqueName="[FlightsPivot].[Airport Id].[All]" allUniqueName="[FlightsPivot].[Airport Id].[All]" dimensionUniqueName="[FlightsPivot]" displayFolder="" count="0" memberValueDatatype="130" unbalanced="0"/>
    <cacheHierarchy uniqueName="[FlightsPivot].[Distance]" caption="Distance" attribute="1" defaultMemberUniqueName="[FlightsPivot].[Distance].[All]" allUniqueName="[FlightsPivot].[Distance].[All]" dimensionUniqueName="[FlightsPivot]" displayFolder="" count="0" memberValueDatatype="20" unbalanced="0"/>
    <cacheHierarchy uniqueName="[FlightsPivot].[ListPrice]" caption="ListPrice" attribute="1" defaultMemberUniqueName="[FlightsPivot].[ListPrice].[All]" allUniqueName="[FlightsPivot].[ListPrice].[All]" dimensionUniqueName="[FlightsPivot]" displayFolder="" count="0" memberValueDatatype="20" unbalanced="0"/>
    <cacheHierarchy uniqueName="[FlightsPivot].[AirportName]" caption="AirportName" attribute="1" defaultMemberUniqueName="[FlightsPivot].[AirportName].[All]" allUniqueName="[FlightsPivot].[AirportName].[All]" dimensionUniqueName="[FlightsPivot]" displayFolder="" count="0" memberValueDatatype="130" unbalanced="0"/>
    <cacheHierarchy uniqueName="[FlightsPivot].[Gates (number of available)]" caption="Gates (number of available)" attribute="1" defaultMemberUniqueName="[FlightsPivot].[Gates (number of available)].[All]" allUniqueName="[FlightsPivot].[Gates (number of available)].[All]" dimensionUniqueName="[FlightsPivot]" displayFolder="" count="0" memberValueDatatype="20" unbalanced="0"/>
    <cacheHierarchy uniqueName="[FlightsPivot 1].[FlightID]" caption="FlightID" attribute="1" defaultMemberUniqueName="[FlightsPivot 1].[FlightID].[All]" allUniqueName="[FlightsPivot 1].[FlightID].[All]" dimensionUniqueName="[FlightsPivot 1]" displayFolder="" count="0" memberValueDatatype="130" unbalanced="0"/>
    <cacheHierarchy uniqueName="[FlightsPivot 1].[Date]" caption="Date" attribute="1" time="1" defaultMemberUniqueName="[FlightsPivot 1].[Date].[All]" allUniqueName="[FlightsPivot 1].[Date].[All]" dimensionUniqueName="[FlightsPivot 1]" displayFolder="" count="0" memberValueDatatype="7" unbalanced="0"/>
    <cacheHierarchy uniqueName="[FlightsPivot 1].[RouteID]" caption="RouteID" attribute="1" defaultMemberUniqueName="[FlightsPivot 1].[RouteID].[All]" allUniqueName="[FlightsPivot 1].[RouteID].[All]" dimensionUniqueName="[FlightsPivot 1]" displayFolder="" count="0" memberValueDatatype="130" unbalanced="0"/>
    <cacheHierarchy uniqueName="[FlightsPivot 1].[Departure Delay]" caption="Departure Delay" attribute="1" defaultMemberUniqueName="[FlightsPivot 1].[Departure Delay].[All]" allUniqueName="[FlightsPivot 1].[Departure Delay].[All]" dimensionUniqueName="[FlightsPivot 1]" displayFolder="" count="0" memberValueDatatype="5" unbalanced="0"/>
    <cacheHierarchy uniqueName="[FlightsPivot 1].[AircraftID]" caption="AircraftID" attribute="1" defaultMemberUniqueName="[FlightsPivot 1].[AircraftID].[All]" allUniqueName="[FlightsPivot 1].[AircraftID].[All]" dimensionUniqueName="[FlightsPivot 1]" displayFolder="" count="0" memberValueDatatype="20" unbalanced="0"/>
    <cacheHierarchy uniqueName="[FlightsPivot 1].[Scheduled Departure]" caption="Scheduled Departure" attribute="1" time="1" defaultMemberUniqueName="[FlightsPivot 1].[Scheduled Departure].[All]" allUniqueName="[FlightsPivot 1].[Scheduled Departure].[All]" dimensionUniqueName="[FlightsPivot 1]" displayFolder="" count="0" memberValueDatatype="7" unbalanced="0"/>
    <cacheHierarchy uniqueName="[FlightsPivot 1].[Avg Ticket Price]" caption="Avg Ticket Price" attribute="1" defaultMemberUniqueName="[FlightsPivot 1].[Avg Ticket Price].[All]" allUniqueName="[FlightsPivot 1].[Avg Ticket Price].[All]" dimensionUniqueName="[FlightsPivot 1]" displayFolder="" count="0" memberValueDatatype="5" unbalanced="0"/>
    <cacheHierarchy uniqueName="[FlightsPivot 1].[Total Fare]" caption="Total Fare" attribute="1" defaultMemberUniqueName="[FlightsPivot 1].[Total Fare].[All]" allUniqueName="[FlightsPivot 1].[Total Fare].[All]" dimensionUniqueName="[FlightsPivot 1]" displayFolder="" count="0" memberValueDatatype="5" unbalanced="0"/>
    <cacheHierarchy uniqueName="[FlightsPivot 1].[Total Revenue]" caption="Total Revenue" attribute="1" defaultMemberUniqueName="[FlightsPivot 1].[Total Revenue].[All]" allUniqueName="[FlightsPivot 1].[Total Revenue].[All]" dimensionUniqueName="[FlightsPivot 1]" displayFolder="" count="0" memberValueDatatype="5" unbalanced="0"/>
    <cacheHierarchy uniqueName="[FlightsPivot 1].[Tax]" caption="Tax" attribute="1" defaultMemberUniqueName="[FlightsPivot 1].[Tax].[All]" allUniqueName="[FlightsPivot 1].[Tax].[All]" dimensionUniqueName="[FlightsPivot 1]" displayFolder="" count="0" memberValueDatatype="5" unbalanced="0"/>
    <cacheHierarchy uniqueName="[FlightsPivot 1].[Flight Month]" caption="Flight Month" attribute="1" defaultMemberUniqueName="[FlightsPivot 1].[Flight Month].[All]" allUniqueName="[FlightsPivot 1].[Flight Month].[All]" dimensionUniqueName="[FlightsPivot 1]" displayFolder="" count="0" memberValueDatatype="20" unbalanced="0"/>
    <cacheHierarchy uniqueName="[FlightsPivot 1].[Flight Year]" caption="Flight Year" attribute="1" defaultMemberUniqueName="[FlightsPivot 1].[Flight Year].[All]" allUniqueName="[FlightsPivot 1].[Flight Year].[All]" dimensionUniqueName="[FlightsPivot 1]" displayFolder="" count="0" memberValueDatatype="20" unbalanced="0"/>
    <cacheHierarchy uniqueName="[RoutesPivot].[RouteID]" caption="RouteID" attribute="1" defaultMemberUniqueName="[RoutesPivot].[RouteID].[All]" allUniqueName="[RoutesPivot].[RouteID].[All]" dimensionUniqueName="[RoutesPivot]" displayFolder="" count="2" memberValueDatatype="130" unbalanced="0">
      <fieldsUsage count="2">
        <fieldUsage x="-1"/>
        <fieldUsage x="4"/>
      </fieldsUsage>
    </cacheHierarchy>
    <cacheHierarchy uniqueName="[RoutesPivot].[DepAirport]" caption="DepAirport" attribute="1" defaultMemberUniqueName="[RoutesPivot].[DepAirport].[All]" allUniqueName="[RoutesPivot].[DepAirport].[All]" dimensionUniqueName="[RoutesPivot]" displayFolder="" count="0" memberValueDatatype="130" unbalanced="0"/>
    <cacheHierarchy uniqueName="[RoutesPivot].[AirportID]" caption="AirportID" attribute="1" defaultMemberUniqueName="[RoutesPivot].[AirportID].[All]" allUniqueName="[RoutesPivot].[AirportID].[All]" dimensionUniqueName="[RoutesPivot]" displayFolder="" count="0" memberValueDatatype="130" unbalanced="0"/>
    <cacheHierarchy uniqueName="[RoutesPivot].[Distance]" caption="Distance" attribute="1" defaultMemberUniqueName="[RoutesPivot].[Distance].[All]" allUniqueName="[RoutesPivot].[Distance].[All]" dimensionUniqueName="[RoutesPivot]" displayFolder="" count="0" memberValueDatatype="20" unbalanced="0"/>
    <cacheHierarchy uniqueName="[RoutesPivot].[ListPrice]" caption="ListPrice" attribute="1" defaultMemberUniqueName="[RoutesPivot].[ListPrice].[All]" allUniqueName="[RoutesPivot].[ListPrice].[All]" dimensionUniqueName="[RoutesPivot]" displayFolder="" count="0" memberValueDatatype="20" unbalanced="0"/>
    <cacheHierarchy uniqueName="[FlightsPivot].[Date (Month Index)]" caption="Date (Month Index)" attribute="1" defaultMemberUniqueName="[FlightsPivot].[Date (Month Index)].[All]" allUniqueName="[FlightsPivot].[Date (Month Index)].[All]" dimensionUniqueName="[FlightsPivot]" displayFolder="" count="0" memberValueDatatype="20" unbalanced="0" hidden="1"/>
    <cacheHierarchy uniqueName="[Measures].[__XL_Count FlightsPivot]" caption="__XL_Count FlightsPivot" measure="1" displayFolder="" measureGroup="FlightsPivot" count="0" hidden="1"/>
    <cacheHierarchy uniqueName="[Measures].[__XL_Count AirportPivot]" caption="__XL_Count AirportPivot" measure="1" displayFolder="" measureGroup="AirportPivot" count="0" hidden="1"/>
    <cacheHierarchy uniqueName="[Measures].[__XL_Count RoutesPivot]" caption="__XL_Count RoutesPivot" measure="1" displayFolder="" measureGroup="RoutesPivot" count="0" hidden="1"/>
    <cacheHierarchy uniqueName="[Measures].[__XL_Count AircraftPivot]" caption="__XL_Count AircraftPivot" measure="1" displayFolder="" measureGroup="AircraftPivot" count="0" hidden="1"/>
    <cacheHierarchy uniqueName="[Measures].[__XL_Count FlightsPivot 1]" caption="__XL_Count FlightsPivot 1" measure="1" displayFolder="" measureGroup="FlightsPivot 1" count="0" hidden="1"/>
    <cacheHierarchy uniqueName="[Measures].[__XL_Count AircraftPivot 1]" caption="__XL_Count AircraftPivot 1" measure="1" displayFolder="" measureGroup="AircraftPivot 1" count="0" hidden="1"/>
    <cacheHierarchy uniqueName="[Measures].[__XL_Count AircraftPivot1]" caption="__XL_Count AircraftPivot1" measure="1" displayFolder="" measureGroup="AircraftPivot1" count="0" hidden="1"/>
    <cacheHierarchy uniqueName="[Measures].[__No measures defined]" caption="__No measures defined" measure="1" displayFolder="" count="0" hidden="1"/>
    <cacheHierarchy uniqueName="[Measures].[Count of FlightID]" caption="Count of FlightID" measure="1" displayFolder="" measureGroup="FlightsPivot" count="0" oneField="1" hidden="1">
      <fieldsUsage count="1">
        <fieldUsage x="3"/>
      </fieldsUsage>
      <extLst>
        <ext xmlns:x15="http://schemas.microsoft.com/office/spreadsheetml/2010/11/main" uri="{B97F6D7D-B522-45F9-BDA1-12C45D357490}">
          <x15:cacheHierarchy aggregatedColumn="15"/>
        </ext>
      </extLst>
    </cacheHierarchy>
    <cacheHierarchy uniqueName="[Measures].[Average of Avg Ticket Price]" caption="Average of Avg Ticket Price" measure="1" displayFolder="" measureGroup="FlightsPivot 1" count="0" hidden="1">
      <extLst>
        <ext xmlns:x15="http://schemas.microsoft.com/office/spreadsheetml/2010/11/main" uri="{B97F6D7D-B522-45F9-BDA1-12C45D357490}">
          <x15:cacheHierarchy aggregatedColumn="40"/>
        </ext>
      </extLst>
    </cacheHierarchy>
    <cacheHierarchy uniqueName="[Measures].[Sum of FuelCostperSeatMile (Cents)]" caption="Sum of FuelCostperSeatMile (Cents)" measure="1" displayFolder="" measureGroup="AircraftPivot" count="0" hidden="1">
      <extLst>
        <ext xmlns:x15="http://schemas.microsoft.com/office/spreadsheetml/2010/11/main" uri="{B97F6D7D-B522-45F9-BDA1-12C45D357490}">
          <x15:cacheHierarchy aggregatedColumn="3"/>
        </ext>
      </extLst>
    </cacheHierarchy>
    <cacheHierarchy uniqueName="[Measures].[Sum of Flight Month]" caption="Sum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Count of Flight Month]" caption="Count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Sum of FuelCostperSeatMile (Cents) 2]" caption="Sum of FuelCostperSeatMile (Cents) 2" measure="1" displayFolder="" measureGroup="AircraftPivot 1" count="0" hidden="1">
      <extLst>
        <ext xmlns:x15="http://schemas.microsoft.com/office/spreadsheetml/2010/11/main" uri="{B97F6D7D-B522-45F9-BDA1-12C45D357490}">
          <x15:cacheHierarchy aggregatedColumn="7"/>
        </ext>
      </extLst>
    </cacheHierarchy>
    <cacheHierarchy uniqueName="[Measures].[Sum of Avg Ticket Price]" caption="Sum of Avg Ticket Price" measure="1" displayFolder="" measureGroup="FlightsPivot 1"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lightsPivot 1" count="0" hidden="1">
      <extLst>
        <ext xmlns:x15="http://schemas.microsoft.com/office/spreadsheetml/2010/11/main" uri="{B97F6D7D-B522-45F9-BDA1-12C45D357490}">
          <x15:cacheHierarchy aggregatedColumn="42"/>
        </ext>
      </extLst>
    </cacheHierarchy>
    <cacheHierarchy uniqueName="[Measures].[Sum of Avg Ticket Price 2]" caption="Sum of Avg Ticket Price 2" measure="1" displayFolder="" measureGroup="FlightsPivot" count="0" hidden="1">
      <extLst>
        <ext xmlns:x15="http://schemas.microsoft.com/office/spreadsheetml/2010/11/main" uri="{B97F6D7D-B522-45F9-BDA1-12C45D357490}">
          <x15:cacheHierarchy aggregatedColumn="21"/>
        </ext>
      </extLst>
    </cacheHierarchy>
    <cacheHierarchy uniqueName="[Measures].[Max of Avg Ticket Price]" caption="Max of Avg Ticket Price" measure="1" displayFolder="" measureGroup="FlightsPivot" count="0" hidden="1">
      <extLst>
        <ext xmlns:x15="http://schemas.microsoft.com/office/spreadsheetml/2010/11/main" uri="{B97F6D7D-B522-45F9-BDA1-12C45D357490}">
          <x15:cacheHierarchy aggregatedColumn="21"/>
        </ext>
      </extLst>
    </cacheHierarchy>
    <cacheHierarchy uniqueName="[Measures].[Sum of Total revenue 2]" caption="Sum of Total revenue 2" measure="1" displayFolder="" measureGroup="FlightsPivot" count="0" hidden="1">
      <extLst>
        <ext xmlns:x15="http://schemas.microsoft.com/office/spreadsheetml/2010/11/main" uri="{B97F6D7D-B522-45F9-BDA1-12C45D357490}">
          <x15:cacheHierarchy aggregatedColumn="24"/>
        </ext>
      </extLst>
    </cacheHierarchy>
  </cacheHierarchies>
  <kpis count="0"/>
  <dimensions count="8">
    <dimension name="AircraftPivot" uniqueName="[AircraftPivot]" caption="AircraftPivot"/>
    <dimension name="AircraftPivot 1" uniqueName="[AircraftPivot 1]" caption="AircraftPivot 1"/>
    <dimension name="AircraftPivot1" uniqueName="[AircraftPivot1]" caption="AircraftPivot1"/>
    <dimension name="AirportPivot" uniqueName="[AirportPivot]" caption="AirportPivot"/>
    <dimension name="FlightsPivot" uniqueName="[FlightsPivot]" caption="FlightsPivot"/>
    <dimension name="FlightsPivot 1" uniqueName="[FlightsPivot 1]" caption="FlightsPivot 1"/>
    <dimension measure="1" name="Measures" uniqueName="[Measures]" caption="Measures"/>
    <dimension name="RoutesPivot" uniqueName="[RoutesPivot]" caption="RoutesPivot"/>
  </dimensions>
  <measureGroups count="7">
    <measureGroup name="AircraftPivot" caption="AircraftPivot"/>
    <measureGroup name="AircraftPivot 1" caption="AircraftPivot 1"/>
    <measureGroup name="AircraftPivot1" caption="AircraftPivot1"/>
    <measureGroup name="AirportPivot" caption="AirportPivot"/>
    <measureGroup name="FlightsPivot" caption="FlightsPivot"/>
    <measureGroup name="FlightsPivot 1" caption="FlightsPivot 1"/>
    <measureGroup name="RoutesPivot" caption="RoutesPivot"/>
  </measureGroups>
  <maps count="13">
    <map measureGroup="0" dimension="0"/>
    <map measureGroup="1" dimension="1"/>
    <map measureGroup="2" dimension="2"/>
    <map measureGroup="3" dimension="3"/>
    <map measureGroup="4" dimension="3"/>
    <map measureGroup="4" dimension="4"/>
    <map measureGroup="4" dimension="7"/>
    <map measureGroup="5" dimension="0"/>
    <map measureGroup="5" dimension="3"/>
    <map measureGroup="5" dimension="4"/>
    <map measureGroup="5" dimension="5"/>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Eliz electronics" refreshedDate="45336.763621180558" backgroundQuery="1" createdVersion="6" refreshedVersion="6" minRefreshableVersion="3" recordCount="0" supportSubquery="1" supportAdvancedDrill="1">
  <cacheSource type="external" connectionId="2"/>
  <cacheFields count="4">
    <cacheField name="[AirportPivot].[AirportName].[AirportName]" caption="AirportName" numFmtId="0" hierarchy="13" level="1">
      <sharedItems containsSemiMixedTypes="0" containsNonDate="0" containsString="0"/>
    </cacheField>
    <cacheField name="[AirportPivot].[AirportID].[AirportID]" caption="AirportID" numFmtId="0" hierarchy="12" level="1">
      <sharedItems containsSemiMixedTypes="0" containsNonDate="0" containsString="0"/>
    </cacheField>
    <cacheField name="[FlightsPivot].[Date (Month)].[Date (Month)]" caption="Date (Month)" numFmtId="0" hierarchy="27" level="1">
      <sharedItems count="12">
        <s v="Jan"/>
        <s v="Feb"/>
        <s v="Mar"/>
        <s v="Apr"/>
        <s v="May"/>
        <s v="Jun"/>
        <s v="Jul"/>
        <s v="Aug"/>
        <s v="Sep"/>
        <s v="Oct"/>
        <s v="Nov"/>
        <s v="Dec"/>
      </sharedItems>
    </cacheField>
    <cacheField name="[Measures].[Count of FlightID]" caption="Count of FlightID" numFmtId="0" hierarchy="60" level="32767"/>
  </cacheFields>
  <cacheHierarchies count="71">
    <cacheHierarchy uniqueName="[AircraftPivot].[AircraftID]" caption="AircraftID" attribute="1" defaultMemberUniqueName="[AircraftPivot].[AircraftID].[All]" allUniqueName="[AircraftPivot].[AircraftID].[All]" dimensionUniqueName="[AircraftPivot]" displayFolder="" count="0" memberValueDatatype="20" unbalanced="0"/>
    <cacheHierarchy uniqueName="[AircraftPivot].[AircraftType]" caption="AircraftType" attribute="1" defaultMemberUniqueName="[AircraftPivot].[AircraftType].[All]" allUniqueName="[AircraftPivot].[AircraftType].[All]" dimensionUniqueName="[AircraftPivot]" displayFolder="" count="0" memberValueDatatype="130" unbalanced="0"/>
    <cacheHierarchy uniqueName="[AircraftPivot].[SeatCapacity]" caption="SeatCapacity" attribute="1" defaultMemberUniqueName="[AircraftPivot].[SeatCapacity].[All]" allUniqueName="[AircraftPivot].[SeatCapacity].[All]" dimensionUniqueName="[AircraftPivot]" displayFolder="" count="0" memberValueDatatype="20" unbalanced="0"/>
    <cacheHierarchy uniqueName="[AircraftPivot].[FuelCostperSeatMile (Cents)]" caption="FuelCostperSeatMile (Cents)" attribute="1" defaultMemberUniqueName="[AircraftPivot].[FuelCostperSeatMile (Cents)].[All]" allUniqueName="[AircraftPivot].[FuelCostperSeatMile (Cents)].[All]" dimensionUniqueName="[AircraftPivot]" displayFolder="" count="0" memberValueDatatype="5" unbalanced="0"/>
    <cacheHierarchy uniqueName="[AircraftPivot 1].[AircraftID]" caption="AircraftID" attribute="1" defaultMemberUniqueName="[AircraftPivot 1].[AircraftID].[All]" allUniqueName="[AircraftPivot 1].[AircraftID].[All]" dimensionUniqueName="[AircraftPivot 1]" displayFolder="" count="0" memberValueDatatype="20" unbalanced="0"/>
    <cacheHierarchy uniqueName="[AircraftPivot 1].[AircraftType]" caption="AircraftType" attribute="1" defaultMemberUniqueName="[AircraftPivot 1].[AircraftType].[All]" allUniqueName="[AircraftPivot 1].[AircraftType].[All]" dimensionUniqueName="[AircraftPivot 1]" displayFolder="" count="0" memberValueDatatype="130" unbalanced="0"/>
    <cacheHierarchy uniqueName="[AircraftPivot 1].[SeatCapacity]" caption="SeatCapacity" attribute="1" defaultMemberUniqueName="[AircraftPivot 1].[SeatCapacity].[All]" allUniqueName="[AircraftPivot 1].[SeatCapacity].[All]" dimensionUniqueName="[AircraftPivot 1]" displayFolder="" count="0" memberValueDatatype="20" unbalanced="0"/>
    <cacheHierarchy uniqueName="[AircraftPivot 1].[FuelCostperSeatMile (Cents)]" caption="FuelCostperSeatMile (Cents)" attribute="1" defaultMemberUniqueName="[AircraftPivot 1].[FuelCostperSeatMile (Cents)].[All]" allUniqueName="[AircraftPivot 1].[FuelCostperSeatMile (Cents)].[All]" dimensionUniqueName="[AircraftPivot 1]" displayFolder="" count="0" memberValueDatatype="5" unbalanced="0"/>
    <cacheHierarchy uniqueName="[AircraftPivot1].[AircraftID]" caption="AircraftID" attribute="1" defaultMemberUniqueName="[AircraftPivot1].[AircraftID].[All]" allUniqueName="[AircraftPivot1].[AircraftID].[All]" dimensionUniqueName="[AircraftPivot1]" displayFolder="" count="0" memberValueDatatype="20" unbalanced="0"/>
    <cacheHierarchy uniqueName="[AircraftPivot1].[AircraftType]" caption="AircraftType" attribute="1" defaultMemberUniqueName="[AircraftPivot1].[AircraftType].[All]" allUniqueName="[AircraftPivot1].[AircraftType].[All]" dimensionUniqueName="[AircraftPivot1]" displayFolder="" count="0" memberValueDatatype="130" unbalanced="0"/>
    <cacheHierarchy uniqueName="[AircraftPivot1].[SeatCapacity]" caption="SeatCapacity" attribute="1" defaultMemberUniqueName="[AircraftPivot1].[SeatCapacity].[All]" allUniqueName="[AircraftPivot1].[SeatCapacity].[All]" dimensionUniqueName="[AircraftPivot1]" displayFolder="" count="0" memberValueDatatype="20" unbalanced="0"/>
    <cacheHierarchy uniqueName="[AircraftPivot1].[FuelCostperSeatMile (Cents)]" caption="FuelCostperSeatMile (Cents)" attribute="1" defaultMemberUniqueName="[AircraftPivot1].[FuelCostperSeatMile (Cents)].[All]" allUniqueName="[AircraftPivot1].[FuelCostperSeatMile (Cents)].[All]" dimensionUniqueName="[AircraftPivot1]" displayFolder="" count="0" memberValueDatatype="5" unbalanced="0"/>
    <cacheHierarchy uniqueName="[AirportPivot].[AirportID]" caption="AirportID" attribute="1" defaultMemberUniqueName="[AirportPivot].[AirportID].[All]" allUniqueName="[AirportPivot].[AirportID].[All]" dimensionUniqueName="[AirportPivot]" displayFolder="" count="2" memberValueDatatype="130" unbalanced="0">
      <fieldsUsage count="2">
        <fieldUsage x="-1"/>
        <fieldUsage x="1"/>
      </fieldsUsage>
    </cacheHierarchy>
    <cacheHierarchy uniqueName="[AirportPivot].[AirportName]" caption="AirportName" attribute="1" defaultMemberUniqueName="[AirportPivot].[AirportName].[All]" allUniqueName="[AirportPivot].[AirportName].[All]" dimensionUniqueName="[AirportPivot]" displayFolder="" count="2" memberValueDatatype="130" unbalanced="0">
      <fieldsUsage count="2">
        <fieldUsage x="-1"/>
        <fieldUsage x="0"/>
      </fieldsUsage>
    </cacheHierarchy>
    <cacheHierarchy uniqueName="[AirportPivot].[Gates (number of available)]" caption="Gates (number of available)" attribute="1" defaultMemberUniqueName="[AirportPivot].[Gates (number of available)].[All]" allUniqueName="[AirportPivot].[Gates (number of available)].[All]" dimensionUniqueName="[AirportPivot]" displayFolder="" count="0" memberValueDatatype="20" unbalanced="0"/>
    <cacheHierarchy uniqueName="[FlightsPivot].[FlightID]" caption="FlightID" attribute="1" defaultMemberUniqueName="[FlightsPivot].[FlightID].[All]" allUniqueName="[FlightsPivot].[FlightID].[All]" dimensionUniqueName="[FlightsPivot]" displayFolder="" count="0" memberValueDatatype="130" unbalanced="0"/>
    <cacheHierarchy uniqueName="[FlightsPivot].[Date]" caption="Date" attribute="1" time="1" defaultMemberUniqueName="[FlightsPivot].[Date].[All]" allUniqueName="[FlightsPivot].[Date].[All]" dimensionUniqueName="[FlightsPivot]" displayFolder="" count="0" memberValueDatatype="7" unbalanced="0"/>
    <cacheHierarchy uniqueName="[FlightsPivot].[RouteID]" caption="RouteID" attribute="1" defaultMemberUniqueName="[FlightsPivot].[RouteID].[All]" allUniqueName="[FlightsPivot].[RouteID].[All]" dimensionUniqueName="[FlightsPivot]" displayFolder="" count="0" memberValueDatatype="130" unbalanced="0"/>
    <cacheHierarchy uniqueName="[FlightsPivot].[Departure Delay]" caption="Departure Delay" attribute="1" defaultMemberUniqueName="[FlightsPivot].[Departure Delay].[All]" allUniqueName="[FlightsPivot].[Departure Delay].[All]" dimensionUniqueName="[FlightsPivot]" displayFolder="" count="0" memberValueDatatype="5" unbalanced="0"/>
    <cacheHierarchy uniqueName="[FlightsPivot].[AircraftID]" caption="AircraftID" attribute="1" defaultMemberUniqueName="[FlightsPivot].[AircraftID].[All]" allUniqueName="[FlightsPivot].[AircraftID].[All]" dimensionUniqueName="[FlightsPivot]" displayFolder="" count="0" memberValueDatatype="20" unbalanced="0"/>
    <cacheHierarchy uniqueName="[FlightsPivot].[Scheduled Departure]" caption="Scheduled Departure" attribute="1" time="1" defaultMemberUniqueName="[FlightsPivot].[Scheduled Departure].[All]" allUniqueName="[FlightsPivot].[Scheduled Departure].[All]" dimensionUniqueName="[FlightsPivot]" displayFolder="" count="0" memberValueDatatype="7" unbalanced="0"/>
    <cacheHierarchy uniqueName="[FlightsPivot].[Avg Ticket Price]" caption="Avg Ticket Price" attribute="1" defaultMemberUniqueName="[FlightsPivot].[Avg Ticket Price].[All]" allUniqueName="[FlightsPivot].[Avg Ticket Price].[All]" dimensionUniqueName="[FlightsPivot]" displayFolder="" count="0" memberValueDatatype="5" unbalanced="0"/>
    <cacheHierarchy uniqueName="[FlightsPivot].[Total Fare]" caption="Total Fare" attribute="1" defaultMemberUniqueName="[FlightsPivot].[Total Fare].[All]" allUniqueName="[FlightsPivot].[Total Fare].[All]" dimensionUniqueName="[FlightsPivot]" displayFolder="" count="0" memberValueDatatype="5" unbalanced="0"/>
    <cacheHierarchy uniqueName="[FlightsPivot].[10% tax]" caption="10% tax" attribute="1" defaultMemberUniqueName="[FlightsPivot].[10% tax].[All]" allUniqueName="[FlightsPivot].[10% tax].[All]" dimensionUniqueName="[FlightsPivot]" displayFolder="" count="0" memberValueDatatype="5" unbalanced="0"/>
    <cacheHierarchy uniqueName="[FlightsPivot].[Total revenue]" caption="Total revenue" attribute="1" defaultMemberUniqueName="[FlightsPivot].[Total revenue].[All]" allUniqueName="[FlightsPivot].[Total revenue].[All]" dimensionUniqueName="[FlightsPivot]" displayFolder="" count="0" memberValueDatatype="5" unbalanced="0"/>
    <cacheHierarchy uniqueName="[FlightsPivot].[Flight Month]" caption="Flight Month" attribute="1" defaultMemberUniqueName="[FlightsPivot].[Flight Month].[All]" allUniqueName="[FlightsPivot].[Flight Month].[All]" dimensionUniqueName="[FlightsPivot]" displayFolder="" count="0" memberValueDatatype="20" unbalanced="0"/>
    <cacheHierarchy uniqueName="[FlightsPivot].[Flight Year]" caption="Flight Year" attribute="1" defaultMemberUniqueName="[FlightsPivot].[Flight Year].[All]" allUniqueName="[FlightsPivot].[Flight Year].[All]" dimensionUniqueName="[FlightsPivot]" displayFolder="" count="0" memberValueDatatype="20" unbalanced="0"/>
    <cacheHierarchy uniqueName="[FlightsPivot].[Date (Month)]" caption="Date (Month)" attribute="1" defaultMemberUniqueName="[FlightsPivot].[Date (Month)].[All]" allUniqueName="[FlightsPivot].[Date (Month)].[All]" dimensionUniqueName="[FlightsPivot]" displayFolder="" count="2" memberValueDatatype="130" unbalanced="0">
      <fieldsUsage count="2">
        <fieldUsage x="-1"/>
        <fieldUsage x="2"/>
      </fieldsUsage>
    </cacheHierarchy>
    <cacheHierarchy uniqueName="[FlightsPivot].[DepAirport]" caption="DepAirport" attribute="1" defaultMemberUniqueName="[FlightsPivot].[DepAirport].[All]" allUniqueName="[FlightsPivot].[DepAirport].[All]" dimensionUniqueName="[FlightsPivot]" displayFolder="" count="0" memberValueDatatype="130" unbalanced="0"/>
    <cacheHierarchy uniqueName="[FlightsPivot].[Airport Id]" caption="Airport Id" attribute="1" defaultMemberUniqueName="[FlightsPivot].[Airport Id].[All]" allUniqueName="[FlightsPivot].[Airport Id].[All]" dimensionUniqueName="[FlightsPivot]" displayFolder="" count="0" memberValueDatatype="130" unbalanced="0"/>
    <cacheHierarchy uniqueName="[FlightsPivot].[Distance]" caption="Distance" attribute="1" defaultMemberUniqueName="[FlightsPivot].[Distance].[All]" allUniqueName="[FlightsPivot].[Distance].[All]" dimensionUniqueName="[FlightsPivot]" displayFolder="" count="0" memberValueDatatype="20" unbalanced="0"/>
    <cacheHierarchy uniqueName="[FlightsPivot].[ListPrice]" caption="ListPrice" attribute="1" defaultMemberUniqueName="[FlightsPivot].[ListPrice].[All]" allUniqueName="[FlightsPivot].[ListPrice].[All]" dimensionUniqueName="[FlightsPivot]" displayFolder="" count="0" memberValueDatatype="20" unbalanced="0"/>
    <cacheHierarchy uniqueName="[FlightsPivot].[AirportName]" caption="AirportName" attribute="1" defaultMemberUniqueName="[FlightsPivot].[AirportName].[All]" allUniqueName="[FlightsPivot].[AirportName].[All]" dimensionUniqueName="[FlightsPivot]" displayFolder="" count="0" memberValueDatatype="130" unbalanced="0"/>
    <cacheHierarchy uniqueName="[FlightsPivot].[Gates (number of available)]" caption="Gates (number of available)" attribute="1" defaultMemberUniqueName="[FlightsPivot].[Gates (number of available)].[All]" allUniqueName="[FlightsPivot].[Gates (number of available)].[All]" dimensionUniqueName="[FlightsPivot]" displayFolder="" count="0" memberValueDatatype="20" unbalanced="0"/>
    <cacheHierarchy uniqueName="[FlightsPivot 1].[FlightID]" caption="FlightID" attribute="1" defaultMemberUniqueName="[FlightsPivot 1].[FlightID].[All]" allUniqueName="[FlightsPivot 1].[FlightID].[All]" dimensionUniqueName="[FlightsPivot 1]" displayFolder="" count="0" memberValueDatatype="130" unbalanced="0"/>
    <cacheHierarchy uniqueName="[FlightsPivot 1].[Date]" caption="Date" attribute="1" time="1" defaultMemberUniqueName="[FlightsPivot 1].[Date].[All]" allUniqueName="[FlightsPivot 1].[Date].[All]" dimensionUniqueName="[FlightsPivot 1]" displayFolder="" count="0" memberValueDatatype="7" unbalanced="0"/>
    <cacheHierarchy uniqueName="[FlightsPivot 1].[RouteID]" caption="RouteID" attribute="1" defaultMemberUniqueName="[FlightsPivot 1].[RouteID].[All]" allUniqueName="[FlightsPivot 1].[RouteID].[All]" dimensionUniqueName="[FlightsPivot 1]" displayFolder="" count="0" memberValueDatatype="130" unbalanced="0"/>
    <cacheHierarchy uniqueName="[FlightsPivot 1].[Departure Delay]" caption="Departure Delay" attribute="1" defaultMemberUniqueName="[FlightsPivot 1].[Departure Delay].[All]" allUniqueName="[FlightsPivot 1].[Departure Delay].[All]" dimensionUniqueName="[FlightsPivot 1]" displayFolder="" count="0" memberValueDatatype="5" unbalanced="0"/>
    <cacheHierarchy uniqueName="[FlightsPivot 1].[AircraftID]" caption="AircraftID" attribute="1" defaultMemberUniqueName="[FlightsPivot 1].[AircraftID].[All]" allUniqueName="[FlightsPivot 1].[AircraftID].[All]" dimensionUniqueName="[FlightsPivot 1]" displayFolder="" count="0" memberValueDatatype="20" unbalanced="0"/>
    <cacheHierarchy uniqueName="[FlightsPivot 1].[Scheduled Departure]" caption="Scheduled Departure" attribute="1" time="1" defaultMemberUniqueName="[FlightsPivot 1].[Scheduled Departure].[All]" allUniqueName="[FlightsPivot 1].[Scheduled Departure].[All]" dimensionUniqueName="[FlightsPivot 1]" displayFolder="" count="0" memberValueDatatype="7" unbalanced="0"/>
    <cacheHierarchy uniqueName="[FlightsPivot 1].[Avg Ticket Price]" caption="Avg Ticket Price" attribute="1" defaultMemberUniqueName="[FlightsPivot 1].[Avg Ticket Price].[All]" allUniqueName="[FlightsPivot 1].[Avg Ticket Price].[All]" dimensionUniqueName="[FlightsPivot 1]" displayFolder="" count="0" memberValueDatatype="5" unbalanced="0"/>
    <cacheHierarchy uniqueName="[FlightsPivot 1].[Total Fare]" caption="Total Fare" attribute="1" defaultMemberUniqueName="[FlightsPivot 1].[Total Fare].[All]" allUniqueName="[FlightsPivot 1].[Total Fare].[All]" dimensionUniqueName="[FlightsPivot 1]" displayFolder="" count="0" memberValueDatatype="5" unbalanced="0"/>
    <cacheHierarchy uniqueName="[FlightsPivot 1].[Total Revenue]" caption="Total Revenue" attribute="1" defaultMemberUniqueName="[FlightsPivot 1].[Total Revenue].[All]" allUniqueName="[FlightsPivot 1].[Total Revenue].[All]" dimensionUniqueName="[FlightsPivot 1]" displayFolder="" count="0" memberValueDatatype="5" unbalanced="0"/>
    <cacheHierarchy uniqueName="[FlightsPivot 1].[Tax]" caption="Tax" attribute="1" defaultMemberUniqueName="[FlightsPivot 1].[Tax].[All]" allUniqueName="[FlightsPivot 1].[Tax].[All]" dimensionUniqueName="[FlightsPivot 1]" displayFolder="" count="0" memberValueDatatype="5" unbalanced="0"/>
    <cacheHierarchy uniqueName="[FlightsPivot 1].[Flight Month]" caption="Flight Month" attribute="1" defaultMemberUniqueName="[FlightsPivot 1].[Flight Month].[All]" allUniqueName="[FlightsPivot 1].[Flight Month].[All]" dimensionUniqueName="[FlightsPivot 1]" displayFolder="" count="0" memberValueDatatype="20" unbalanced="0"/>
    <cacheHierarchy uniqueName="[FlightsPivot 1].[Flight Year]" caption="Flight Year" attribute="1" defaultMemberUniqueName="[FlightsPivot 1].[Flight Year].[All]" allUniqueName="[FlightsPivot 1].[Flight Year].[All]" dimensionUniqueName="[FlightsPivot 1]" displayFolder="" count="0" memberValueDatatype="20" unbalanced="0"/>
    <cacheHierarchy uniqueName="[RoutesPivot].[RouteID]" caption="RouteID" attribute="1" defaultMemberUniqueName="[RoutesPivot].[RouteID].[All]" allUniqueName="[RoutesPivot].[RouteID].[All]" dimensionUniqueName="[RoutesPivot]" displayFolder="" count="0" memberValueDatatype="130" unbalanced="0"/>
    <cacheHierarchy uniqueName="[RoutesPivot].[DepAirport]" caption="DepAirport" attribute="1" defaultMemberUniqueName="[RoutesPivot].[DepAirport].[All]" allUniqueName="[RoutesPivot].[DepAirport].[All]" dimensionUniqueName="[RoutesPivot]" displayFolder="" count="0" memberValueDatatype="130" unbalanced="0"/>
    <cacheHierarchy uniqueName="[RoutesPivot].[AirportID]" caption="AirportID" attribute="1" defaultMemberUniqueName="[RoutesPivot].[AirportID].[All]" allUniqueName="[RoutesPivot].[AirportID].[All]" dimensionUniqueName="[RoutesPivot]" displayFolder="" count="0" memberValueDatatype="130" unbalanced="0"/>
    <cacheHierarchy uniqueName="[RoutesPivot].[Distance]" caption="Distance" attribute="1" defaultMemberUniqueName="[RoutesPivot].[Distance].[All]" allUniqueName="[RoutesPivot].[Distance].[All]" dimensionUniqueName="[RoutesPivot]" displayFolder="" count="0" memberValueDatatype="20" unbalanced="0"/>
    <cacheHierarchy uniqueName="[RoutesPivot].[ListPrice]" caption="ListPrice" attribute="1" defaultMemberUniqueName="[RoutesPivot].[ListPrice].[All]" allUniqueName="[RoutesPivot].[ListPrice].[All]" dimensionUniqueName="[RoutesPivot]" displayFolder="" count="0" memberValueDatatype="20" unbalanced="0"/>
    <cacheHierarchy uniqueName="[FlightsPivot].[Date (Month Index)]" caption="Date (Month Index)" attribute="1" defaultMemberUniqueName="[FlightsPivot].[Date (Month Index)].[All]" allUniqueName="[FlightsPivot].[Date (Month Index)].[All]" dimensionUniqueName="[FlightsPivot]" displayFolder="" count="0" memberValueDatatype="20" unbalanced="0" hidden="1"/>
    <cacheHierarchy uniqueName="[Measures].[__XL_Count FlightsPivot]" caption="__XL_Count FlightsPivot" measure="1" displayFolder="" measureGroup="FlightsPivot" count="0" hidden="1"/>
    <cacheHierarchy uniqueName="[Measures].[__XL_Count AirportPivot]" caption="__XL_Count AirportPivot" measure="1" displayFolder="" measureGroup="AirportPivot" count="0" hidden="1"/>
    <cacheHierarchy uniqueName="[Measures].[__XL_Count RoutesPivot]" caption="__XL_Count RoutesPivot" measure="1" displayFolder="" measureGroup="RoutesPivot" count="0" hidden="1"/>
    <cacheHierarchy uniqueName="[Measures].[__XL_Count AircraftPivot]" caption="__XL_Count AircraftPivot" measure="1" displayFolder="" measureGroup="AircraftPivot" count="0" hidden="1"/>
    <cacheHierarchy uniqueName="[Measures].[__XL_Count FlightsPivot 1]" caption="__XL_Count FlightsPivot 1" measure="1" displayFolder="" measureGroup="FlightsPivot 1" count="0" hidden="1"/>
    <cacheHierarchy uniqueName="[Measures].[__XL_Count AircraftPivot 1]" caption="__XL_Count AircraftPivot 1" measure="1" displayFolder="" measureGroup="AircraftPivot 1" count="0" hidden="1"/>
    <cacheHierarchy uniqueName="[Measures].[__XL_Count AircraftPivot1]" caption="__XL_Count AircraftPivot1" measure="1" displayFolder="" measureGroup="AircraftPivot1" count="0" hidden="1"/>
    <cacheHierarchy uniqueName="[Measures].[__No measures defined]" caption="__No measures defined" measure="1" displayFolder="" count="0" hidden="1"/>
    <cacheHierarchy uniqueName="[Measures].[Count of FlightID]" caption="Count of FlightID" measure="1" displayFolder="" measureGroup="FlightsPivot" count="0" oneField="1" hidden="1">
      <fieldsUsage count="1">
        <fieldUsage x="3"/>
      </fieldsUsage>
      <extLst>
        <ext xmlns:x15="http://schemas.microsoft.com/office/spreadsheetml/2010/11/main" uri="{B97F6D7D-B522-45F9-BDA1-12C45D357490}">
          <x15:cacheHierarchy aggregatedColumn="15"/>
        </ext>
      </extLst>
    </cacheHierarchy>
    <cacheHierarchy uniqueName="[Measures].[Average of Avg Ticket Price]" caption="Average of Avg Ticket Price" measure="1" displayFolder="" measureGroup="FlightsPivot 1" count="0" hidden="1">
      <extLst>
        <ext xmlns:x15="http://schemas.microsoft.com/office/spreadsheetml/2010/11/main" uri="{B97F6D7D-B522-45F9-BDA1-12C45D357490}">
          <x15:cacheHierarchy aggregatedColumn="40"/>
        </ext>
      </extLst>
    </cacheHierarchy>
    <cacheHierarchy uniqueName="[Measures].[Sum of FuelCostperSeatMile (Cents)]" caption="Sum of FuelCostperSeatMile (Cents)" measure="1" displayFolder="" measureGroup="AircraftPivot" count="0" hidden="1">
      <extLst>
        <ext xmlns:x15="http://schemas.microsoft.com/office/spreadsheetml/2010/11/main" uri="{B97F6D7D-B522-45F9-BDA1-12C45D357490}">
          <x15:cacheHierarchy aggregatedColumn="3"/>
        </ext>
      </extLst>
    </cacheHierarchy>
    <cacheHierarchy uniqueName="[Measures].[Sum of Flight Month]" caption="Sum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Count of Flight Month]" caption="Count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Sum of FuelCostperSeatMile (Cents) 2]" caption="Sum of FuelCostperSeatMile (Cents) 2" measure="1" displayFolder="" measureGroup="AircraftPivot 1" count="0" hidden="1">
      <extLst>
        <ext xmlns:x15="http://schemas.microsoft.com/office/spreadsheetml/2010/11/main" uri="{B97F6D7D-B522-45F9-BDA1-12C45D357490}">
          <x15:cacheHierarchy aggregatedColumn="7"/>
        </ext>
      </extLst>
    </cacheHierarchy>
    <cacheHierarchy uniqueName="[Measures].[Sum of Avg Ticket Price]" caption="Sum of Avg Ticket Price" measure="1" displayFolder="" measureGroup="FlightsPivot 1"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lightsPivot 1" count="0" hidden="1">
      <extLst>
        <ext xmlns:x15="http://schemas.microsoft.com/office/spreadsheetml/2010/11/main" uri="{B97F6D7D-B522-45F9-BDA1-12C45D357490}">
          <x15:cacheHierarchy aggregatedColumn="42"/>
        </ext>
      </extLst>
    </cacheHierarchy>
    <cacheHierarchy uniqueName="[Measures].[Sum of Avg Ticket Price 2]" caption="Sum of Avg Ticket Price 2" measure="1" displayFolder="" measureGroup="FlightsPivot" count="0" hidden="1">
      <extLst>
        <ext xmlns:x15="http://schemas.microsoft.com/office/spreadsheetml/2010/11/main" uri="{B97F6D7D-B522-45F9-BDA1-12C45D357490}">
          <x15:cacheHierarchy aggregatedColumn="21"/>
        </ext>
      </extLst>
    </cacheHierarchy>
    <cacheHierarchy uniqueName="[Measures].[Max of Avg Ticket Price]" caption="Max of Avg Ticket Price" measure="1" displayFolder="" measureGroup="FlightsPivot" count="0" hidden="1">
      <extLst>
        <ext xmlns:x15="http://schemas.microsoft.com/office/spreadsheetml/2010/11/main" uri="{B97F6D7D-B522-45F9-BDA1-12C45D357490}">
          <x15:cacheHierarchy aggregatedColumn="21"/>
        </ext>
      </extLst>
    </cacheHierarchy>
    <cacheHierarchy uniqueName="[Measures].[Sum of Total revenue 2]" caption="Sum of Total revenue 2" measure="1" displayFolder="" measureGroup="FlightsPivot" count="0" hidden="1">
      <extLst>
        <ext xmlns:x15="http://schemas.microsoft.com/office/spreadsheetml/2010/11/main" uri="{B97F6D7D-B522-45F9-BDA1-12C45D357490}">
          <x15:cacheHierarchy aggregatedColumn="24"/>
        </ext>
      </extLst>
    </cacheHierarchy>
  </cacheHierarchies>
  <kpis count="0"/>
  <dimensions count="8">
    <dimension name="AircraftPivot" uniqueName="[AircraftPivot]" caption="AircraftPivot"/>
    <dimension name="AircraftPivot 1" uniqueName="[AircraftPivot 1]" caption="AircraftPivot 1"/>
    <dimension name="AircraftPivot1" uniqueName="[AircraftPivot1]" caption="AircraftPivot1"/>
    <dimension name="AirportPivot" uniqueName="[AirportPivot]" caption="AirportPivot"/>
    <dimension name="FlightsPivot" uniqueName="[FlightsPivot]" caption="FlightsPivot"/>
    <dimension name="FlightsPivot 1" uniqueName="[FlightsPivot 1]" caption="FlightsPivot 1"/>
    <dimension measure="1" name="Measures" uniqueName="[Measures]" caption="Measures"/>
    <dimension name="RoutesPivot" uniqueName="[RoutesPivot]" caption="RoutesPivot"/>
  </dimensions>
  <measureGroups count="7">
    <measureGroup name="AircraftPivot" caption="AircraftPivot"/>
    <measureGroup name="AircraftPivot 1" caption="AircraftPivot 1"/>
    <measureGroup name="AircraftPivot1" caption="AircraftPivot1"/>
    <measureGroup name="AirportPivot" caption="AirportPivot"/>
    <measureGroup name="FlightsPivot" caption="FlightsPivot"/>
    <measureGroup name="FlightsPivot 1" caption="FlightsPivot 1"/>
    <measureGroup name="RoutesPivot" caption="RoutesPivot"/>
  </measureGroups>
  <maps count="13">
    <map measureGroup="0" dimension="0"/>
    <map measureGroup="1" dimension="1"/>
    <map measureGroup="2" dimension="2"/>
    <map measureGroup="3" dimension="3"/>
    <map measureGroup="4" dimension="3"/>
    <map measureGroup="4" dimension="4"/>
    <map measureGroup="4" dimension="7"/>
    <map measureGroup="5" dimension="0"/>
    <map measureGroup="5" dimension="3"/>
    <map measureGroup="5" dimension="4"/>
    <map measureGroup="5" dimension="5"/>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Eliz electronics" refreshedDate="45336.763619212965" backgroundQuery="1" createdVersion="6" refreshedVersion="6" minRefreshableVersion="3" recordCount="0" supportSubquery="1" supportAdvancedDrill="1">
  <cacheSource type="external" connectionId="2"/>
  <cacheFields count="2">
    <cacheField name="[AircraftPivot].[AircraftType].[AircraftType]" caption="AircraftType" numFmtId="0" hierarchy="1" level="1">
      <sharedItems count="1">
        <s v="A320"/>
      </sharedItems>
    </cacheField>
    <cacheField name="[Measures].[Average of Avg Ticket Price]" caption="Average of Avg Ticket Price" numFmtId="0" hierarchy="61" level="32767"/>
  </cacheFields>
  <cacheHierarchies count="71">
    <cacheHierarchy uniqueName="[AircraftPivot].[AircraftID]" caption="AircraftID" attribute="1" defaultMemberUniqueName="[AircraftPivot].[AircraftID].[All]" allUniqueName="[AircraftPivot].[AircraftID].[All]" dimensionUniqueName="[AircraftPivot]" displayFolder="" count="0" memberValueDatatype="20" unbalanced="0"/>
    <cacheHierarchy uniqueName="[AircraftPivot].[AircraftType]" caption="AircraftType" attribute="1" defaultMemberUniqueName="[AircraftPivot].[AircraftType].[All]" allUniqueName="[AircraftPivot].[AircraftType].[All]" dimensionUniqueName="[AircraftPivot]" displayFolder="" count="2" memberValueDatatype="130" unbalanced="0">
      <fieldsUsage count="2">
        <fieldUsage x="-1"/>
        <fieldUsage x="0"/>
      </fieldsUsage>
    </cacheHierarchy>
    <cacheHierarchy uniqueName="[AircraftPivot].[SeatCapacity]" caption="SeatCapacity" attribute="1" defaultMemberUniqueName="[AircraftPivot].[SeatCapacity].[All]" allUniqueName="[AircraftPivot].[SeatCapacity].[All]" dimensionUniqueName="[AircraftPivot]" displayFolder="" count="0" memberValueDatatype="20" unbalanced="0"/>
    <cacheHierarchy uniqueName="[AircraftPivot].[FuelCostperSeatMile (Cents)]" caption="FuelCostperSeatMile (Cents)" attribute="1" defaultMemberUniqueName="[AircraftPivot].[FuelCostperSeatMile (Cents)].[All]" allUniqueName="[AircraftPivot].[FuelCostperSeatMile (Cents)].[All]" dimensionUniqueName="[AircraftPivot]" displayFolder="" count="0" memberValueDatatype="5" unbalanced="0"/>
    <cacheHierarchy uniqueName="[AircraftPivot 1].[AircraftID]" caption="AircraftID" attribute="1" defaultMemberUniqueName="[AircraftPivot 1].[AircraftID].[All]" allUniqueName="[AircraftPivot 1].[AircraftID].[All]" dimensionUniqueName="[AircraftPivot 1]" displayFolder="" count="0" memberValueDatatype="20" unbalanced="0"/>
    <cacheHierarchy uniqueName="[AircraftPivot 1].[AircraftType]" caption="AircraftType" attribute="1" defaultMemberUniqueName="[AircraftPivot 1].[AircraftType].[All]" allUniqueName="[AircraftPivot 1].[AircraftType].[All]" dimensionUniqueName="[AircraftPivot 1]" displayFolder="" count="0" memberValueDatatype="130" unbalanced="0"/>
    <cacheHierarchy uniqueName="[AircraftPivot 1].[SeatCapacity]" caption="SeatCapacity" attribute="1" defaultMemberUniqueName="[AircraftPivot 1].[SeatCapacity].[All]" allUniqueName="[AircraftPivot 1].[SeatCapacity].[All]" dimensionUniqueName="[AircraftPivot 1]" displayFolder="" count="0" memberValueDatatype="20" unbalanced="0"/>
    <cacheHierarchy uniqueName="[AircraftPivot 1].[FuelCostperSeatMile (Cents)]" caption="FuelCostperSeatMile (Cents)" attribute="1" defaultMemberUniqueName="[AircraftPivot 1].[FuelCostperSeatMile (Cents)].[All]" allUniqueName="[AircraftPivot 1].[FuelCostperSeatMile (Cents)].[All]" dimensionUniqueName="[AircraftPivot 1]" displayFolder="" count="0" memberValueDatatype="5" unbalanced="0"/>
    <cacheHierarchy uniqueName="[AircraftPivot1].[AircraftID]" caption="AircraftID" attribute="1" defaultMemberUniqueName="[AircraftPivot1].[AircraftID].[All]" allUniqueName="[AircraftPivot1].[AircraftID].[All]" dimensionUniqueName="[AircraftPivot1]" displayFolder="" count="0" memberValueDatatype="20" unbalanced="0"/>
    <cacheHierarchy uniqueName="[AircraftPivot1].[AircraftType]" caption="AircraftType" attribute="1" defaultMemberUniqueName="[AircraftPivot1].[AircraftType].[All]" allUniqueName="[AircraftPivot1].[AircraftType].[All]" dimensionUniqueName="[AircraftPivot1]" displayFolder="" count="0" memberValueDatatype="130" unbalanced="0"/>
    <cacheHierarchy uniqueName="[AircraftPivot1].[SeatCapacity]" caption="SeatCapacity" attribute="1" defaultMemberUniqueName="[AircraftPivot1].[SeatCapacity].[All]" allUniqueName="[AircraftPivot1].[SeatCapacity].[All]" dimensionUniqueName="[AircraftPivot1]" displayFolder="" count="0" memberValueDatatype="20" unbalanced="0"/>
    <cacheHierarchy uniqueName="[AircraftPivot1].[FuelCostperSeatMile (Cents)]" caption="FuelCostperSeatMile (Cents)" attribute="1" defaultMemberUniqueName="[AircraftPivot1].[FuelCostperSeatMile (Cents)].[All]" allUniqueName="[AircraftPivot1].[FuelCostperSeatMile (Cents)].[All]" dimensionUniqueName="[AircraftPivot1]" displayFolder="" count="0" memberValueDatatype="5" unbalanced="0"/>
    <cacheHierarchy uniqueName="[AirportPivot].[AirportID]" caption="AirportID" attribute="1" defaultMemberUniqueName="[AirportPivot].[AirportID].[All]" allUniqueName="[AirportPivot].[AirportID].[All]" dimensionUniqueName="[AirportPivot]" displayFolder="" count="0" memberValueDatatype="130" unbalanced="0"/>
    <cacheHierarchy uniqueName="[AirportPivot].[AirportName]" caption="AirportName" attribute="1" defaultMemberUniqueName="[AirportPivot].[AirportName].[All]" allUniqueName="[AirportPivot].[AirportName].[All]" dimensionUniqueName="[AirportPivot]" displayFolder="" count="0" memberValueDatatype="130" unbalanced="0"/>
    <cacheHierarchy uniqueName="[AirportPivot].[Gates (number of available)]" caption="Gates (number of available)" attribute="1" defaultMemberUniqueName="[AirportPivot].[Gates (number of available)].[All]" allUniqueName="[AirportPivot].[Gates (number of available)].[All]" dimensionUniqueName="[AirportPivot]" displayFolder="" count="0" memberValueDatatype="20" unbalanced="0"/>
    <cacheHierarchy uniqueName="[FlightsPivot].[FlightID]" caption="FlightID" attribute="1" defaultMemberUniqueName="[FlightsPivot].[FlightID].[All]" allUniqueName="[FlightsPivot].[FlightID].[All]" dimensionUniqueName="[FlightsPivot]" displayFolder="" count="0" memberValueDatatype="130" unbalanced="0"/>
    <cacheHierarchy uniqueName="[FlightsPivot].[Date]" caption="Date" attribute="1" time="1" defaultMemberUniqueName="[FlightsPivot].[Date].[All]" allUniqueName="[FlightsPivot].[Date].[All]" dimensionUniqueName="[FlightsPivot]" displayFolder="" count="0" memberValueDatatype="7" unbalanced="0"/>
    <cacheHierarchy uniqueName="[FlightsPivot].[RouteID]" caption="RouteID" attribute="1" defaultMemberUniqueName="[FlightsPivot].[RouteID].[All]" allUniqueName="[FlightsPivot].[RouteID].[All]" dimensionUniqueName="[FlightsPivot]" displayFolder="" count="0" memberValueDatatype="130" unbalanced="0"/>
    <cacheHierarchy uniqueName="[FlightsPivot].[Departure Delay]" caption="Departure Delay" attribute="1" defaultMemberUniqueName="[FlightsPivot].[Departure Delay].[All]" allUniqueName="[FlightsPivot].[Departure Delay].[All]" dimensionUniqueName="[FlightsPivot]" displayFolder="" count="0" memberValueDatatype="5" unbalanced="0"/>
    <cacheHierarchy uniqueName="[FlightsPivot].[AircraftID]" caption="AircraftID" attribute="1" defaultMemberUniqueName="[FlightsPivot].[AircraftID].[All]" allUniqueName="[FlightsPivot].[AircraftID].[All]" dimensionUniqueName="[FlightsPivot]" displayFolder="" count="0" memberValueDatatype="20" unbalanced="0"/>
    <cacheHierarchy uniqueName="[FlightsPivot].[Scheduled Departure]" caption="Scheduled Departure" attribute="1" time="1" defaultMemberUniqueName="[FlightsPivot].[Scheduled Departure].[All]" allUniqueName="[FlightsPivot].[Scheduled Departure].[All]" dimensionUniqueName="[FlightsPivot]" displayFolder="" count="0" memberValueDatatype="7" unbalanced="0"/>
    <cacheHierarchy uniqueName="[FlightsPivot].[Avg Ticket Price]" caption="Avg Ticket Price" attribute="1" defaultMemberUniqueName="[FlightsPivot].[Avg Ticket Price].[All]" allUniqueName="[FlightsPivot].[Avg Ticket Price].[All]" dimensionUniqueName="[FlightsPivot]" displayFolder="" count="0" memberValueDatatype="5" unbalanced="0"/>
    <cacheHierarchy uniqueName="[FlightsPivot].[Total Fare]" caption="Total Fare" attribute="1" defaultMemberUniqueName="[FlightsPivot].[Total Fare].[All]" allUniqueName="[FlightsPivot].[Total Fare].[All]" dimensionUniqueName="[FlightsPivot]" displayFolder="" count="0" memberValueDatatype="5" unbalanced="0"/>
    <cacheHierarchy uniqueName="[FlightsPivot].[10% tax]" caption="10% tax" attribute="1" defaultMemberUniqueName="[FlightsPivot].[10% tax].[All]" allUniqueName="[FlightsPivot].[10% tax].[All]" dimensionUniqueName="[FlightsPivot]" displayFolder="" count="0" memberValueDatatype="5" unbalanced="0"/>
    <cacheHierarchy uniqueName="[FlightsPivot].[Total revenue]" caption="Total revenue" attribute="1" defaultMemberUniqueName="[FlightsPivot].[Total revenue].[All]" allUniqueName="[FlightsPivot].[Total revenue].[All]" dimensionUniqueName="[FlightsPivot]" displayFolder="" count="0" memberValueDatatype="5" unbalanced="0"/>
    <cacheHierarchy uniqueName="[FlightsPivot].[Flight Month]" caption="Flight Month" attribute="1" defaultMemberUniqueName="[FlightsPivot].[Flight Month].[All]" allUniqueName="[FlightsPivot].[Flight Month].[All]" dimensionUniqueName="[FlightsPivot]" displayFolder="" count="0" memberValueDatatype="20" unbalanced="0"/>
    <cacheHierarchy uniqueName="[FlightsPivot].[Flight Year]" caption="Flight Year" attribute="1" defaultMemberUniqueName="[FlightsPivot].[Flight Year].[All]" allUniqueName="[FlightsPivot].[Flight Year].[All]" dimensionUniqueName="[FlightsPivot]" displayFolder="" count="0" memberValueDatatype="20" unbalanced="0"/>
    <cacheHierarchy uniqueName="[FlightsPivot].[Date (Month)]" caption="Date (Month)" attribute="1" defaultMemberUniqueName="[FlightsPivot].[Date (Month)].[All]" allUniqueName="[FlightsPivot].[Date (Month)].[All]" dimensionUniqueName="[FlightsPivot]" displayFolder="" count="0" memberValueDatatype="130" unbalanced="0"/>
    <cacheHierarchy uniqueName="[FlightsPivot].[DepAirport]" caption="DepAirport" attribute="1" defaultMemberUniqueName="[FlightsPivot].[DepAirport].[All]" allUniqueName="[FlightsPivot].[DepAirport].[All]" dimensionUniqueName="[FlightsPivot]" displayFolder="" count="0" memberValueDatatype="130" unbalanced="0"/>
    <cacheHierarchy uniqueName="[FlightsPivot].[Airport Id]" caption="Airport Id" attribute="1" defaultMemberUniqueName="[FlightsPivot].[Airport Id].[All]" allUniqueName="[FlightsPivot].[Airport Id].[All]" dimensionUniqueName="[FlightsPivot]" displayFolder="" count="0" memberValueDatatype="130" unbalanced="0"/>
    <cacheHierarchy uniqueName="[FlightsPivot].[Distance]" caption="Distance" attribute="1" defaultMemberUniqueName="[FlightsPivot].[Distance].[All]" allUniqueName="[FlightsPivot].[Distance].[All]" dimensionUniqueName="[FlightsPivot]" displayFolder="" count="0" memberValueDatatype="20" unbalanced="0"/>
    <cacheHierarchy uniqueName="[FlightsPivot].[ListPrice]" caption="ListPrice" attribute="1" defaultMemberUniqueName="[FlightsPivot].[ListPrice].[All]" allUniqueName="[FlightsPivot].[ListPrice].[All]" dimensionUniqueName="[FlightsPivot]" displayFolder="" count="0" memberValueDatatype="20" unbalanced="0"/>
    <cacheHierarchy uniqueName="[FlightsPivot].[AirportName]" caption="AirportName" attribute="1" defaultMemberUniqueName="[FlightsPivot].[AirportName].[All]" allUniqueName="[FlightsPivot].[AirportName].[All]" dimensionUniqueName="[FlightsPivot]" displayFolder="" count="0" memberValueDatatype="130" unbalanced="0"/>
    <cacheHierarchy uniqueName="[FlightsPivot].[Gates (number of available)]" caption="Gates (number of available)" attribute="1" defaultMemberUniqueName="[FlightsPivot].[Gates (number of available)].[All]" allUniqueName="[FlightsPivot].[Gates (number of available)].[All]" dimensionUniqueName="[FlightsPivot]" displayFolder="" count="0" memberValueDatatype="20" unbalanced="0"/>
    <cacheHierarchy uniqueName="[FlightsPivot 1].[FlightID]" caption="FlightID" attribute="1" defaultMemberUniqueName="[FlightsPivot 1].[FlightID].[All]" allUniqueName="[FlightsPivot 1].[FlightID].[All]" dimensionUniqueName="[FlightsPivot 1]" displayFolder="" count="0" memberValueDatatype="130" unbalanced="0"/>
    <cacheHierarchy uniqueName="[FlightsPivot 1].[Date]" caption="Date" attribute="1" time="1" defaultMemberUniqueName="[FlightsPivot 1].[Date].[All]" allUniqueName="[FlightsPivot 1].[Date].[All]" dimensionUniqueName="[FlightsPivot 1]" displayFolder="" count="0" memberValueDatatype="7" unbalanced="0"/>
    <cacheHierarchy uniqueName="[FlightsPivot 1].[RouteID]" caption="RouteID" attribute="1" defaultMemberUniqueName="[FlightsPivot 1].[RouteID].[All]" allUniqueName="[FlightsPivot 1].[RouteID].[All]" dimensionUniqueName="[FlightsPivot 1]" displayFolder="" count="0" memberValueDatatype="130" unbalanced="0"/>
    <cacheHierarchy uniqueName="[FlightsPivot 1].[Departure Delay]" caption="Departure Delay" attribute="1" defaultMemberUniqueName="[FlightsPivot 1].[Departure Delay].[All]" allUniqueName="[FlightsPivot 1].[Departure Delay].[All]" dimensionUniqueName="[FlightsPivot 1]" displayFolder="" count="0" memberValueDatatype="5" unbalanced="0"/>
    <cacheHierarchy uniqueName="[FlightsPivot 1].[AircraftID]" caption="AircraftID" attribute="1" defaultMemberUniqueName="[FlightsPivot 1].[AircraftID].[All]" allUniqueName="[FlightsPivot 1].[AircraftID].[All]" dimensionUniqueName="[FlightsPivot 1]" displayFolder="" count="0" memberValueDatatype="20" unbalanced="0"/>
    <cacheHierarchy uniqueName="[FlightsPivot 1].[Scheduled Departure]" caption="Scheduled Departure" attribute="1" time="1" defaultMemberUniqueName="[FlightsPivot 1].[Scheduled Departure].[All]" allUniqueName="[FlightsPivot 1].[Scheduled Departure].[All]" dimensionUniqueName="[FlightsPivot 1]" displayFolder="" count="0" memberValueDatatype="7" unbalanced="0"/>
    <cacheHierarchy uniqueName="[FlightsPivot 1].[Avg Ticket Price]" caption="Avg Ticket Price" attribute="1" defaultMemberUniqueName="[FlightsPivot 1].[Avg Ticket Price].[All]" allUniqueName="[FlightsPivot 1].[Avg Ticket Price].[All]" dimensionUniqueName="[FlightsPivot 1]" displayFolder="" count="0" memberValueDatatype="5" unbalanced="0"/>
    <cacheHierarchy uniqueName="[FlightsPivot 1].[Total Fare]" caption="Total Fare" attribute="1" defaultMemberUniqueName="[FlightsPivot 1].[Total Fare].[All]" allUniqueName="[FlightsPivot 1].[Total Fare].[All]" dimensionUniqueName="[FlightsPivot 1]" displayFolder="" count="0" memberValueDatatype="5" unbalanced="0"/>
    <cacheHierarchy uniqueName="[FlightsPivot 1].[Total Revenue]" caption="Total Revenue" attribute="1" defaultMemberUniqueName="[FlightsPivot 1].[Total Revenue].[All]" allUniqueName="[FlightsPivot 1].[Total Revenue].[All]" dimensionUniqueName="[FlightsPivot 1]" displayFolder="" count="0" memberValueDatatype="5" unbalanced="0"/>
    <cacheHierarchy uniqueName="[FlightsPivot 1].[Tax]" caption="Tax" attribute="1" defaultMemberUniqueName="[FlightsPivot 1].[Tax].[All]" allUniqueName="[FlightsPivot 1].[Tax].[All]" dimensionUniqueName="[FlightsPivot 1]" displayFolder="" count="0" memberValueDatatype="5" unbalanced="0"/>
    <cacheHierarchy uniqueName="[FlightsPivot 1].[Flight Month]" caption="Flight Month" attribute="1" defaultMemberUniqueName="[FlightsPivot 1].[Flight Month].[All]" allUniqueName="[FlightsPivot 1].[Flight Month].[All]" dimensionUniqueName="[FlightsPivot 1]" displayFolder="" count="0" memberValueDatatype="20" unbalanced="0"/>
    <cacheHierarchy uniqueName="[FlightsPivot 1].[Flight Year]" caption="Flight Year" attribute="1" defaultMemberUniqueName="[FlightsPivot 1].[Flight Year].[All]" allUniqueName="[FlightsPivot 1].[Flight Year].[All]" dimensionUniqueName="[FlightsPivot 1]" displayFolder="" count="0" memberValueDatatype="20" unbalanced="0"/>
    <cacheHierarchy uniqueName="[RoutesPivot].[RouteID]" caption="RouteID" attribute="1" defaultMemberUniqueName="[RoutesPivot].[RouteID].[All]" allUniqueName="[RoutesPivot].[RouteID].[All]" dimensionUniqueName="[RoutesPivot]" displayFolder="" count="0" memberValueDatatype="130" unbalanced="0"/>
    <cacheHierarchy uniqueName="[RoutesPivot].[DepAirport]" caption="DepAirport" attribute="1" defaultMemberUniqueName="[RoutesPivot].[DepAirport].[All]" allUniqueName="[RoutesPivot].[DepAirport].[All]" dimensionUniqueName="[RoutesPivot]" displayFolder="" count="0" memberValueDatatype="130" unbalanced="0"/>
    <cacheHierarchy uniqueName="[RoutesPivot].[AirportID]" caption="AirportID" attribute="1" defaultMemberUniqueName="[RoutesPivot].[AirportID].[All]" allUniqueName="[RoutesPivot].[AirportID].[All]" dimensionUniqueName="[RoutesPivot]" displayFolder="" count="0" memberValueDatatype="130" unbalanced="0"/>
    <cacheHierarchy uniqueName="[RoutesPivot].[Distance]" caption="Distance" attribute="1" defaultMemberUniqueName="[RoutesPivot].[Distance].[All]" allUniqueName="[RoutesPivot].[Distance].[All]" dimensionUniqueName="[RoutesPivot]" displayFolder="" count="0" memberValueDatatype="20" unbalanced="0"/>
    <cacheHierarchy uniqueName="[RoutesPivot].[ListPrice]" caption="ListPrice" attribute="1" defaultMemberUniqueName="[RoutesPivot].[ListPrice].[All]" allUniqueName="[RoutesPivot].[ListPrice].[All]" dimensionUniqueName="[RoutesPivot]" displayFolder="" count="0" memberValueDatatype="20" unbalanced="0"/>
    <cacheHierarchy uniqueName="[FlightsPivot].[Date (Month Index)]" caption="Date (Month Index)" attribute="1" defaultMemberUniqueName="[FlightsPivot].[Date (Month Index)].[All]" allUniqueName="[FlightsPivot].[Date (Month Index)].[All]" dimensionUniqueName="[FlightsPivot]" displayFolder="" count="0" memberValueDatatype="20" unbalanced="0" hidden="1"/>
    <cacheHierarchy uniqueName="[Measures].[__XL_Count FlightsPivot]" caption="__XL_Count FlightsPivot" measure="1" displayFolder="" measureGroup="FlightsPivot" count="0" hidden="1"/>
    <cacheHierarchy uniqueName="[Measures].[__XL_Count AirportPivot]" caption="__XL_Count AirportPivot" measure="1" displayFolder="" measureGroup="AirportPivot" count="0" hidden="1"/>
    <cacheHierarchy uniqueName="[Measures].[__XL_Count RoutesPivot]" caption="__XL_Count RoutesPivot" measure="1" displayFolder="" measureGroup="RoutesPivot" count="0" hidden="1"/>
    <cacheHierarchy uniqueName="[Measures].[__XL_Count AircraftPivot]" caption="__XL_Count AircraftPivot" measure="1" displayFolder="" measureGroup="AircraftPivot" count="0" hidden="1"/>
    <cacheHierarchy uniqueName="[Measures].[__XL_Count FlightsPivot 1]" caption="__XL_Count FlightsPivot 1" measure="1" displayFolder="" measureGroup="FlightsPivot 1" count="0" hidden="1"/>
    <cacheHierarchy uniqueName="[Measures].[__XL_Count AircraftPivot 1]" caption="__XL_Count AircraftPivot 1" measure="1" displayFolder="" measureGroup="AircraftPivot 1" count="0" hidden="1"/>
    <cacheHierarchy uniqueName="[Measures].[__XL_Count AircraftPivot1]" caption="__XL_Count AircraftPivot1" measure="1" displayFolder="" measureGroup="AircraftPivot1" count="0" hidden="1"/>
    <cacheHierarchy uniqueName="[Measures].[__No measures defined]" caption="__No measures defined" measure="1" displayFolder="" count="0" hidden="1"/>
    <cacheHierarchy uniqueName="[Measures].[Count of FlightID]" caption="Count of FlightID" measure="1" displayFolder="" measureGroup="FlightsPivot" count="0" hidden="1">
      <extLst>
        <ext xmlns:x15="http://schemas.microsoft.com/office/spreadsheetml/2010/11/main" uri="{B97F6D7D-B522-45F9-BDA1-12C45D357490}">
          <x15:cacheHierarchy aggregatedColumn="15"/>
        </ext>
      </extLst>
    </cacheHierarchy>
    <cacheHierarchy uniqueName="[Measures].[Average of Avg Ticket Price]" caption="Average of Avg Ticket Price" measure="1" displayFolder="" measureGroup="FlightsPivot 1"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FuelCostperSeatMile (Cents)]" caption="Sum of FuelCostperSeatMile (Cents)" measure="1" displayFolder="" measureGroup="AircraftPivot" count="0" hidden="1">
      <extLst>
        <ext xmlns:x15="http://schemas.microsoft.com/office/spreadsheetml/2010/11/main" uri="{B97F6D7D-B522-45F9-BDA1-12C45D357490}">
          <x15:cacheHierarchy aggregatedColumn="3"/>
        </ext>
      </extLst>
    </cacheHierarchy>
    <cacheHierarchy uniqueName="[Measures].[Sum of Flight Month]" caption="Sum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Count of Flight Month]" caption="Count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Sum of FuelCostperSeatMile (Cents) 2]" caption="Sum of FuelCostperSeatMile (Cents) 2" measure="1" displayFolder="" measureGroup="AircraftPivot 1" count="0" hidden="1">
      <extLst>
        <ext xmlns:x15="http://schemas.microsoft.com/office/spreadsheetml/2010/11/main" uri="{B97F6D7D-B522-45F9-BDA1-12C45D357490}">
          <x15:cacheHierarchy aggregatedColumn="7"/>
        </ext>
      </extLst>
    </cacheHierarchy>
    <cacheHierarchy uniqueName="[Measures].[Sum of Avg Ticket Price]" caption="Sum of Avg Ticket Price" measure="1" displayFolder="" measureGroup="FlightsPivot 1"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lightsPivot 1" count="0" hidden="1">
      <extLst>
        <ext xmlns:x15="http://schemas.microsoft.com/office/spreadsheetml/2010/11/main" uri="{B97F6D7D-B522-45F9-BDA1-12C45D357490}">
          <x15:cacheHierarchy aggregatedColumn="42"/>
        </ext>
      </extLst>
    </cacheHierarchy>
    <cacheHierarchy uniqueName="[Measures].[Sum of Avg Ticket Price 2]" caption="Sum of Avg Ticket Price 2" measure="1" displayFolder="" measureGroup="FlightsPivot" count="0" hidden="1">
      <extLst>
        <ext xmlns:x15="http://schemas.microsoft.com/office/spreadsheetml/2010/11/main" uri="{B97F6D7D-B522-45F9-BDA1-12C45D357490}">
          <x15:cacheHierarchy aggregatedColumn="21"/>
        </ext>
      </extLst>
    </cacheHierarchy>
    <cacheHierarchy uniqueName="[Measures].[Max of Avg Ticket Price]" caption="Max of Avg Ticket Price" measure="1" displayFolder="" measureGroup="FlightsPivot" count="0" hidden="1">
      <extLst>
        <ext xmlns:x15="http://schemas.microsoft.com/office/spreadsheetml/2010/11/main" uri="{B97F6D7D-B522-45F9-BDA1-12C45D357490}">
          <x15:cacheHierarchy aggregatedColumn="21"/>
        </ext>
      </extLst>
    </cacheHierarchy>
    <cacheHierarchy uniqueName="[Measures].[Sum of Total revenue 2]" caption="Sum of Total revenue 2" measure="1" displayFolder="" measureGroup="FlightsPivot" count="0" hidden="1">
      <extLst>
        <ext xmlns:x15="http://schemas.microsoft.com/office/spreadsheetml/2010/11/main" uri="{B97F6D7D-B522-45F9-BDA1-12C45D357490}">
          <x15:cacheHierarchy aggregatedColumn="24"/>
        </ext>
      </extLst>
    </cacheHierarchy>
  </cacheHierarchies>
  <kpis count="0"/>
  <dimensions count="8">
    <dimension name="AircraftPivot" uniqueName="[AircraftPivot]" caption="AircraftPivot"/>
    <dimension name="AircraftPivot 1" uniqueName="[AircraftPivot 1]" caption="AircraftPivot 1"/>
    <dimension name="AircraftPivot1" uniqueName="[AircraftPivot1]" caption="AircraftPivot1"/>
    <dimension name="AirportPivot" uniqueName="[AirportPivot]" caption="AirportPivot"/>
    <dimension name="FlightsPivot" uniqueName="[FlightsPivot]" caption="FlightsPivot"/>
    <dimension name="FlightsPivot 1" uniqueName="[FlightsPivot 1]" caption="FlightsPivot 1"/>
    <dimension measure="1" name="Measures" uniqueName="[Measures]" caption="Measures"/>
    <dimension name="RoutesPivot" uniqueName="[RoutesPivot]" caption="RoutesPivot"/>
  </dimensions>
  <measureGroups count="7">
    <measureGroup name="AircraftPivot" caption="AircraftPivot"/>
    <measureGroup name="AircraftPivot 1" caption="AircraftPivot 1"/>
    <measureGroup name="AircraftPivot1" caption="AircraftPivot1"/>
    <measureGroup name="AirportPivot" caption="AirportPivot"/>
    <measureGroup name="FlightsPivot" caption="FlightsPivot"/>
    <measureGroup name="FlightsPivot 1" caption="FlightsPivot 1"/>
    <measureGroup name="RoutesPivot" caption="RoutesPivot"/>
  </measureGroups>
  <maps count="13">
    <map measureGroup="0" dimension="0"/>
    <map measureGroup="1" dimension="1"/>
    <map measureGroup="2" dimension="2"/>
    <map measureGroup="3" dimension="3"/>
    <map measureGroup="4" dimension="3"/>
    <map measureGroup="4" dimension="4"/>
    <map measureGroup="4" dimension="7"/>
    <map measureGroup="5" dimension="0"/>
    <map measureGroup="5" dimension="3"/>
    <map measureGroup="5" dimension="4"/>
    <map measureGroup="5" dimension="5"/>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Eliz electronics" refreshedDate="45336.763610879629" backgroundQuery="1" createdVersion="6" refreshedVersion="6" minRefreshableVersion="3" recordCount="0" supportSubquery="1" supportAdvancedDrill="1">
  <cacheSource type="external" connectionId="2"/>
  <cacheFields count="1">
    <cacheField name="[FlightsPivot].[RouteID].[RouteID]" caption="RouteID" numFmtId="0" hierarchy="17" level="1">
      <sharedItems count="24">
        <s v="ORD-ATL"/>
        <s v="ORD-BOS"/>
        <s v="ORD-BWI"/>
        <s v="ORD-CLT"/>
        <s v="ORD-DCA"/>
        <s v="ORD-DEN"/>
        <s v="ORD-DFW"/>
        <s v="ORD-DTW"/>
        <s v="ORD-EWR"/>
        <s v="ORD-FLL"/>
        <s v="ORD-IAD"/>
        <s v="ORD-IAH"/>
        <s v="ORD-JFK"/>
        <s v="ORD-LAS"/>
        <s v="ORD-LAX"/>
        <s v="ORD-LGA"/>
        <s v="ORD-MCO"/>
        <s v="ORD-MIA"/>
        <s v="ORD-MSP"/>
        <s v="ORD-PHL"/>
        <s v="ORD-PHX"/>
        <s v="ORD-SEA"/>
        <s v="ORD-SFO"/>
        <s v="ORD-SLC"/>
      </sharedItems>
    </cacheField>
  </cacheFields>
  <cacheHierarchies count="71">
    <cacheHierarchy uniqueName="[AircraftPivot].[AircraftID]" caption="AircraftID" attribute="1" defaultMemberUniqueName="[AircraftPivot].[AircraftID].[All]" allUniqueName="[AircraftPivot].[AircraftID].[All]" dimensionUniqueName="[AircraftPivot]" displayFolder="" count="0" memberValueDatatype="20" unbalanced="0"/>
    <cacheHierarchy uniqueName="[AircraftPivot].[AircraftType]" caption="AircraftType" attribute="1" defaultMemberUniqueName="[AircraftPivot].[AircraftType].[All]" allUniqueName="[AircraftPivot].[AircraftType].[All]" dimensionUniqueName="[AircraftPivot]" displayFolder="" count="0" memberValueDatatype="130" unbalanced="0"/>
    <cacheHierarchy uniqueName="[AircraftPivot].[SeatCapacity]" caption="SeatCapacity" attribute="1" defaultMemberUniqueName="[AircraftPivot].[SeatCapacity].[All]" allUniqueName="[AircraftPivot].[SeatCapacity].[All]" dimensionUniqueName="[AircraftPivot]" displayFolder="" count="0" memberValueDatatype="20" unbalanced="0"/>
    <cacheHierarchy uniqueName="[AircraftPivot].[FuelCostperSeatMile (Cents)]" caption="FuelCostperSeatMile (Cents)" attribute="1" defaultMemberUniqueName="[AircraftPivot].[FuelCostperSeatMile (Cents)].[All]" allUniqueName="[AircraftPivot].[FuelCostperSeatMile (Cents)].[All]" dimensionUniqueName="[AircraftPivot]" displayFolder="" count="0" memberValueDatatype="5" unbalanced="0"/>
    <cacheHierarchy uniqueName="[AircraftPivot 1].[AircraftID]" caption="AircraftID" attribute="1" defaultMemberUniqueName="[AircraftPivot 1].[AircraftID].[All]" allUniqueName="[AircraftPivot 1].[AircraftID].[All]" dimensionUniqueName="[AircraftPivot 1]" displayFolder="" count="0" memberValueDatatype="20" unbalanced="0"/>
    <cacheHierarchy uniqueName="[AircraftPivot 1].[AircraftType]" caption="AircraftType" attribute="1" defaultMemberUniqueName="[AircraftPivot 1].[AircraftType].[All]" allUniqueName="[AircraftPivot 1].[AircraftType].[All]" dimensionUniqueName="[AircraftPivot 1]" displayFolder="" count="0" memberValueDatatype="130" unbalanced="0"/>
    <cacheHierarchy uniqueName="[AircraftPivot 1].[SeatCapacity]" caption="SeatCapacity" attribute="1" defaultMemberUniqueName="[AircraftPivot 1].[SeatCapacity].[All]" allUniqueName="[AircraftPivot 1].[SeatCapacity].[All]" dimensionUniqueName="[AircraftPivot 1]" displayFolder="" count="0" memberValueDatatype="20" unbalanced="0"/>
    <cacheHierarchy uniqueName="[AircraftPivot 1].[FuelCostperSeatMile (Cents)]" caption="FuelCostperSeatMile (Cents)" attribute="1" defaultMemberUniqueName="[AircraftPivot 1].[FuelCostperSeatMile (Cents)].[All]" allUniqueName="[AircraftPivot 1].[FuelCostperSeatMile (Cents)].[All]" dimensionUniqueName="[AircraftPivot 1]" displayFolder="" count="0" memberValueDatatype="5" unbalanced="0"/>
    <cacheHierarchy uniqueName="[AircraftPivot1].[AircraftID]" caption="AircraftID" attribute="1" defaultMemberUniqueName="[AircraftPivot1].[AircraftID].[All]" allUniqueName="[AircraftPivot1].[AircraftID].[All]" dimensionUniqueName="[AircraftPivot1]" displayFolder="" count="0" memberValueDatatype="20" unbalanced="0"/>
    <cacheHierarchy uniqueName="[AircraftPivot1].[AircraftType]" caption="AircraftType" attribute="1" defaultMemberUniqueName="[AircraftPivot1].[AircraftType].[All]" allUniqueName="[AircraftPivot1].[AircraftType].[All]" dimensionUniqueName="[AircraftPivot1]" displayFolder="" count="0" memberValueDatatype="130" unbalanced="0"/>
    <cacheHierarchy uniqueName="[AircraftPivot1].[SeatCapacity]" caption="SeatCapacity" attribute="1" defaultMemberUniqueName="[AircraftPivot1].[SeatCapacity].[All]" allUniqueName="[AircraftPivot1].[SeatCapacity].[All]" dimensionUniqueName="[AircraftPivot1]" displayFolder="" count="0" memberValueDatatype="20" unbalanced="0"/>
    <cacheHierarchy uniqueName="[AircraftPivot1].[FuelCostperSeatMile (Cents)]" caption="FuelCostperSeatMile (Cents)" attribute="1" defaultMemberUniqueName="[AircraftPivot1].[FuelCostperSeatMile (Cents)].[All]" allUniqueName="[AircraftPivot1].[FuelCostperSeatMile (Cents)].[All]" dimensionUniqueName="[AircraftPivot1]" displayFolder="" count="0" memberValueDatatype="5" unbalanced="0"/>
    <cacheHierarchy uniqueName="[AirportPivot].[AirportID]" caption="AirportID" attribute="1" defaultMemberUniqueName="[AirportPivot].[AirportID].[All]" allUniqueName="[AirportPivot].[AirportID].[All]" dimensionUniqueName="[AirportPivot]" displayFolder="" count="0" memberValueDatatype="130" unbalanced="0"/>
    <cacheHierarchy uniqueName="[AirportPivot].[AirportName]" caption="AirportName" attribute="1" defaultMemberUniqueName="[AirportPivot].[AirportName].[All]" allUniqueName="[AirportPivot].[AirportName].[All]" dimensionUniqueName="[AirportPivot]" displayFolder="" count="0" memberValueDatatype="130" unbalanced="0"/>
    <cacheHierarchy uniqueName="[AirportPivot].[Gates (number of available)]" caption="Gates (number of available)" attribute="1" defaultMemberUniqueName="[AirportPivot].[Gates (number of available)].[All]" allUniqueName="[AirportPivot].[Gates (number of available)].[All]" dimensionUniqueName="[AirportPivot]" displayFolder="" count="0" memberValueDatatype="20" unbalanced="0"/>
    <cacheHierarchy uniqueName="[FlightsPivot].[FlightID]" caption="FlightID" attribute="1" defaultMemberUniqueName="[FlightsPivot].[FlightID].[All]" allUniqueName="[FlightsPivot].[FlightID].[All]" dimensionUniqueName="[FlightsPivot]" displayFolder="" count="0" memberValueDatatype="130" unbalanced="0"/>
    <cacheHierarchy uniqueName="[FlightsPivot].[Date]" caption="Date" attribute="1" time="1" defaultMemberUniqueName="[FlightsPivot].[Date].[All]" allUniqueName="[FlightsPivot].[Date].[All]" dimensionUniqueName="[FlightsPivot]" displayFolder="" count="0" memberValueDatatype="7" unbalanced="0"/>
    <cacheHierarchy uniqueName="[FlightsPivot].[RouteID]" caption="RouteID" attribute="1" defaultMemberUniqueName="[FlightsPivot].[RouteID].[All]" allUniqueName="[FlightsPivot].[RouteID].[All]" dimensionUniqueName="[FlightsPivot]" displayFolder="" count="2" memberValueDatatype="130" unbalanced="0">
      <fieldsUsage count="2">
        <fieldUsage x="-1"/>
        <fieldUsage x="0"/>
      </fieldsUsage>
    </cacheHierarchy>
    <cacheHierarchy uniqueName="[FlightsPivot].[Departure Delay]" caption="Departure Delay" attribute="1" defaultMemberUniqueName="[FlightsPivot].[Departure Delay].[All]" allUniqueName="[FlightsPivot].[Departure Delay].[All]" dimensionUniqueName="[FlightsPivot]" displayFolder="" count="0" memberValueDatatype="5" unbalanced="0"/>
    <cacheHierarchy uniqueName="[FlightsPivot].[AircraftID]" caption="AircraftID" attribute="1" defaultMemberUniqueName="[FlightsPivot].[AircraftID].[All]" allUniqueName="[FlightsPivot].[AircraftID].[All]" dimensionUniqueName="[FlightsPivot]" displayFolder="" count="0" memberValueDatatype="20" unbalanced="0"/>
    <cacheHierarchy uniqueName="[FlightsPivot].[Scheduled Departure]" caption="Scheduled Departure" attribute="1" time="1" defaultMemberUniqueName="[FlightsPivot].[Scheduled Departure].[All]" allUniqueName="[FlightsPivot].[Scheduled Departure].[All]" dimensionUniqueName="[FlightsPivot]" displayFolder="" count="0" memberValueDatatype="7" unbalanced="0"/>
    <cacheHierarchy uniqueName="[FlightsPivot].[Avg Ticket Price]" caption="Avg Ticket Price" attribute="1" defaultMemberUniqueName="[FlightsPivot].[Avg Ticket Price].[All]" allUniqueName="[FlightsPivot].[Avg Ticket Price].[All]" dimensionUniqueName="[FlightsPivot]" displayFolder="" count="0" memberValueDatatype="5" unbalanced="0"/>
    <cacheHierarchy uniqueName="[FlightsPivot].[Total Fare]" caption="Total Fare" attribute="1" defaultMemberUniqueName="[FlightsPivot].[Total Fare].[All]" allUniqueName="[FlightsPivot].[Total Fare].[All]" dimensionUniqueName="[FlightsPivot]" displayFolder="" count="0" memberValueDatatype="5" unbalanced="0"/>
    <cacheHierarchy uniqueName="[FlightsPivot].[10% tax]" caption="10% tax" attribute="1" defaultMemberUniqueName="[FlightsPivot].[10% tax].[All]" allUniqueName="[FlightsPivot].[10% tax].[All]" dimensionUniqueName="[FlightsPivot]" displayFolder="" count="0" memberValueDatatype="5" unbalanced="0"/>
    <cacheHierarchy uniqueName="[FlightsPivot].[Total revenue]" caption="Total revenue" attribute="1" defaultMemberUniqueName="[FlightsPivot].[Total revenue].[All]" allUniqueName="[FlightsPivot].[Total revenue].[All]" dimensionUniqueName="[FlightsPivot]" displayFolder="" count="0" memberValueDatatype="5" unbalanced="0"/>
    <cacheHierarchy uniqueName="[FlightsPivot].[Flight Month]" caption="Flight Month" attribute="1" defaultMemberUniqueName="[FlightsPivot].[Flight Month].[All]" allUniqueName="[FlightsPivot].[Flight Month].[All]" dimensionUniqueName="[FlightsPivot]" displayFolder="" count="0" memberValueDatatype="20" unbalanced="0"/>
    <cacheHierarchy uniqueName="[FlightsPivot].[Flight Year]" caption="Flight Year" attribute="1" defaultMemberUniqueName="[FlightsPivot].[Flight Year].[All]" allUniqueName="[FlightsPivot].[Flight Year].[All]" dimensionUniqueName="[FlightsPivot]" displayFolder="" count="0" memberValueDatatype="20" unbalanced="0"/>
    <cacheHierarchy uniqueName="[FlightsPivot].[Date (Month)]" caption="Date (Month)" attribute="1" defaultMemberUniqueName="[FlightsPivot].[Date (Month)].[All]" allUniqueName="[FlightsPivot].[Date (Month)].[All]" dimensionUniqueName="[FlightsPivot]" displayFolder="" count="0" memberValueDatatype="130" unbalanced="0"/>
    <cacheHierarchy uniqueName="[FlightsPivot].[DepAirport]" caption="DepAirport" attribute="1" defaultMemberUniqueName="[FlightsPivot].[DepAirport].[All]" allUniqueName="[FlightsPivot].[DepAirport].[All]" dimensionUniqueName="[FlightsPivot]" displayFolder="" count="0" memberValueDatatype="130" unbalanced="0"/>
    <cacheHierarchy uniqueName="[FlightsPivot].[Airport Id]" caption="Airport Id" attribute="1" defaultMemberUniqueName="[FlightsPivot].[Airport Id].[All]" allUniqueName="[FlightsPivot].[Airport Id].[All]" dimensionUniqueName="[FlightsPivot]" displayFolder="" count="0" memberValueDatatype="130" unbalanced="0"/>
    <cacheHierarchy uniqueName="[FlightsPivot].[Distance]" caption="Distance" attribute="1" defaultMemberUniqueName="[FlightsPivot].[Distance].[All]" allUniqueName="[FlightsPivot].[Distance].[All]" dimensionUniqueName="[FlightsPivot]" displayFolder="" count="0" memberValueDatatype="20" unbalanced="0"/>
    <cacheHierarchy uniqueName="[FlightsPivot].[ListPrice]" caption="ListPrice" attribute="1" defaultMemberUniqueName="[FlightsPivot].[ListPrice].[All]" allUniqueName="[FlightsPivot].[ListPrice].[All]" dimensionUniqueName="[FlightsPivot]" displayFolder="" count="0" memberValueDatatype="20" unbalanced="0"/>
    <cacheHierarchy uniqueName="[FlightsPivot].[AirportName]" caption="AirportName" attribute="1" defaultMemberUniqueName="[FlightsPivot].[AirportName].[All]" allUniqueName="[FlightsPivot].[AirportName].[All]" dimensionUniqueName="[FlightsPivot]" displayFolder="" count="0" memberValueDatatype="130" unbalanced="0"/>
    <cacheHierarchy uniqueName="[FlightsPivot].[Gates (number of available)]" caption="Gates (number of available)" attribute="1" defaultMemberUniqueName="[FlightsPivot].[Gates (number of available)].[All]" allUniqueName="[FlightsPivot].[Gates (number of available)].[All]" dimensionUniqueName="[FlightsPivot]" displayFolder="" count="0" memberValueDatatype="20" unbalanced="0"/>
    <cacheHierarchy uniqueName="[FlightsPivot 1].[FlightID]" caption="FlightID" attribute="1" defaultMemberUniqueName="[FlightsPivot 1].[FlightID].[All]" allUniqueName="[FlightsPivot 1].[FlightID].[All]" dimensionUniqueName="[FlightsPivot 1]" displayFolder="" count="0" memberValueDatatype="130" unbalanced="0"/>
    <cacheHierarchy uniqueName="[FlightsPivot 1].[Date]" caption="Date" attribute="1" time="1" defaultMemberUniqueName="[FlightsPivot 1].[Date].[All]" allUniqueName="[FlightsPivot 1].[Date].[All]" dimensionUniqueName="[FlightsPivot 1]" displayFolder="" count="0" memberValueDatatype="7" unbalanced="0"/>
    <cacheHierarchy uniqueName="[FlightsPivot 1].[RouteID]" caption="RouteID" attribute="1" defaultMemberUniqueName="[FlightsPivot 1].[RouteID].[All]" allUniqueName="[FlightsPivot 1].[RouteID].[All]" dimensionUniqueName="[FlightsPivot 1]" displayFolder="" count="0" memberValueDatatype="130" unbalanced="0"/>
    <cacheHierarchy uniqueName="[FlightsPivot 1].[Departure Delay]" caption="Departure Delay" attribute="1" defaultMemberUniqueName="[FlightsPivot 1].[Departure Delay].[All]" allUniqueName="[FlightsPivot 1].[Departure Delay].[All]" dimensionUniqueName="[FlightsPivot 1]" displayFolder="" count="0" memberValueDatatype="5" unbalanced="0"/>
    <cacheHierarchy uniqueName="[FlightsPivot 1].[AircraftID]" caption="AircraftID" attribute="1" defaultMemberUniqueName="[FlightsPivot 1].[AircraftID].[All]" allUniqueName="[FlightsPivot 1].[AircraftID].[All]" dimensionUniqueName="[FlightsPivot 1]" displayFolder="" count="0" memberValueDatatype="20" unbalanced="0"/>
    <cacheHierarchy uniqueName="[FlightsPivot 1].[Scheduled Departure]" caption="Scheduled Departure" attribute="1" time="1" defaultMemberUniqueName="[FlightsPivot 1].[Scheduled Departure].[All]" allUniqueName="[FlightsPivot 1].[Scheduled Departure].[All]" dimensionUniqueName="[FlightsPivot 1]" displayFolder="" count="0" memberValueDatatype="7" unbalanced="0"/>
    <cacheHierarchy uniqueName="[FlightsPivot 1].[Avg Ticket Price]" caption="Avg Ticket Price" attribute="1" defaultMemberUniqueName="[FlightsPivot 1].[Avg Ticket Price].[All]" allUniqueName="[FlightsPivot 1].[Avg Ticket Price].[All]" dimensionUniqueName="[FlightsPivot 1]" displayFolder="" count="0" memberValueDatatype="5" unbalanced="0"/>
    <cacheHierarchy uniqueName="[FlightsPivot 1].[Total Fare]" caption="Total Fare" attribute="1" defaultMemberUniqueName="[FlightsPivot 1].[Total Fare].[All]" allUniqueName="[FlightsPivot 1].[Total Fare].[All]" dimensionUniqueName="[FlightsPivot 1]" displayFolder="" count="0" memberValueDatatype="5" unbalanced="0"/>
    <cacheHierarchy uniqueName="[FlightsPivot 1].[Total Revenue]" caption="Total Revenue" attribute="1" defaultMemberUniqueName="[FlightsPivot 1].[Total Revenue].[All]" allUniqueName="[FlightsPivot 1].[Total Revenue].[All]" dimensionUniqueName="[FlightsPivot 1]" displayFolder="" count="0" memberValueDatatype="5" unbalanced="0"/>
    <cacheHierarchy uniqueName="[FlightsPivot 1].[Tax]" caption="Tax" attribute="1" defaultMemberUniqueName="[FlightsPivot 1].[Tax].[All]" allUniqueName="[FlightsPivot 1].[Tax].[All]" dimensionUniqueName="[FlightsPivot 1]" displayFolder="" count="0" memberValueDatatype="5" unbalanced="0"/>
    <cacheHierarchy uniqueName="[FlightsPivot 1].[Flight Month]" caption="Flight Month" attribute="1" defaultMemberUniqueName="[FlightsPivot 1].[Flight Month].[All]" allUniqueName="[FlightsPivot 1].[Flight Month].[All]" dimensionUniqueName="[FlightsPivot 1]" displayFolder="" count="0" memberValueDatatype="20" unbalanced="0"/>
    <cacheHierarchy uniqueName="[FlightsPivot 1].[Flight Year]" caption="Flight Year" attribute="1" defaultMemberUniqueName="[FlightsPivot 1].[Flight Year].[All]" allUniqueName="[FlightsPivot 1].[Flight Year].[All]" dimensionUniqueName="[FlightsPivot 1]" displayFolder="" count="0" memberValueDatatype="20" unbalanced="0"/>
    <cacheHierarchy uniqueName="[RoutesPivot].[RouteID]" caption="RouteID" attribute="1" defaultMemberUniqueName="[RoutesPivot].[RouteID].[All]" allUniqueName="[RoutesPivot].[RouteID].[All]" dimensionUniqueName="[RoutesPivot]" displayFolder="" count="0" memberValueDatatype="130" unbalanced="0"/>
    <cacheHierarchy uniqueName="[RoutesPivot].[DepAirport]" caption="DepAirport" attribute="1" defaultMemberUniqueName="[RoutesPivot].[DepAirport].[All]" allUniqueName="[RoutesPivot].[DepAirport].[All]" dimensionUniqueName="[RoutesPivot]" displayFolder="" count="0" memberValueDatatype="130" unbalanced="0"/>
    <cacheHierarchy uniqueName="[RoutesPivot].[AirportID]" caption="AirportID" attribute="1" defaultMemberUniqueName="[RoutesPivot].[AirportID].[All]" allUniqueName="[RoutesPivot].[AirportID].[All]" dimensionUniqueName="[RoutesPivot]" displayFolder="" count="0" memberValueDatatype="130" unbalanced="0"/>
    <cacheHierarchy uniqueName="[RoutesPivot].[Distance]" caption="Distance" attribute="1" defaultMemberUniqueName="[RoutesPivot].[Distance].[All]" allUniqueName="[RoutesPivot].[Distance].[All]" dimensionUniqueName="[RoutesPivot]" displayFolder="" count="0" memberValueDatatype="20" unbalanced="0"/>
    <cacheHierarchy uniqueName="[RoutesPivot].[ListPrice]" caption="ListPrice" attribute="1" defaultMemberUniqueName="[RoutesPivot].[ListPrice].[All]" allUniqueName="[RoutesPivot].[ListPrice].[All]" dimensionUniqueName="[RoutesPivot]" displayFolder="" count="0" memberValueDatatype="20" unbalanced="0"/>
    <cacheHierarchy uniqueName="[FlightsPivot].[Date (Month Index)]" caption="Date (Month Index)" attribute="1" defaultMemberUniqueName="[FlightsPivot].[Date (Month Index)].[All]" allUniqueName="[FlightsPivot].[Date (Month Index)].[All]" dimensionUniqueName="[FlightsPivot]" displayFolder="" count="0" memberValueDatatype="20" unbalanced="0" hidden="1"/>
    <cacheHierarchy uniqueName="[Measures].[__XL_Count FlightsPivot]" caption="__XL_Count FlightsPivot" measure="1" displayFolder="" measureGroup="FlightsPivot" count="0" hidden="1"/>
    <cacheHierarchy uniqueName="[Measures].[__XL_Count AirportPivot]" caption="__XL_Count AirportPivot" measure="1" displayFolder="" measureGroup="AirportPivot" count="0" hidden="1"/>
    <cacheHierarchy uniqueName="[Measures].[__XL_Count RoutesPivot]" caption="__XL_Count RoutesPivot" measure="1" displayFolder="" measureGroup="RoutesPivot" count="0" hidden="1"/>
    <cacheHierarchy uniqueName="[Measures].[__XL_Count AircraftPivot]" caption="__XL_Count AircraftPivot" measure="1" displayFolder="" measureGroup="AircraftPivot" count="0" hidden="1"/>
    <cacheHierarchy uniqueName="[Measures].[__XL_Count FlightsPivot 1]" caption="__XL_Count FlightsPivot 1" measure="1" displayFolder="" measureGroup="FlightsPivot 1" count="0" hidden="1"/>
    <cacheHierarchy uniqueName="[Measures].[__XL_Count AircraftPivot 1]" caption="__XL_Count AircraftPivot 1" measure="1" displayFolder="" measureGroup="AircraftPivot 1" count="0" hidden="1"/>
    <cacheHierarchy uniqueName="[Measures].[__XL_Count AircraftPivot1]" caption="__XL_Count AircraftPivot1" measure="1" displayFolder="" measureGroup="AircraftPivot1" count="0" hidden="1"/>
    <cacheHierarchy uniqueName="[Measures].[__No measures defined]" caption="__No measures defined" measure="1" displayFolder="" count="0" hidden="1"/>
    <cacheHierarchy uniqueName="[Measures].[Count of FlightID]" caption="Count of FlightID" measure="1" displayFolder="" measureGroup="FlightsPivot" count="0" hidden="1">
      <extLst>
        <ext xmlns:x15="http://schemas.microsoft.com/office/spreadsheetml/2010/11/main" uri="{B97F6D7D-B522-45F9-BDA1-12C45D357490}">
          <x15:cacheHierarchy aggregatedColumn="15"/>
        </ext>
      </extLst>
    </cacheHierarchy>
    <cacheHierarchy uniqueName="[Measures].[Average of Avg Ticket Price]" caption="Average of Avg Ticket Price" measure="1" displayFolder="" measureGroup="FlightsPivot 1" count="0" hidden="1">
      <extLst>
        <ext xmlns:x15="http://schemas.microsoft.com/office/spreadsheetml/2010/11/main" uri="{B97F6D7D-B522-45F9-BDA1-12C45D357490}">
          <x15:cacheHierarchy aggregatedColumn="40"/>
        </ext>
      </extLst>
    </cacheHierarchy>
    <cacheHierarchy uniqueName="[Measures].[Sum of FuelCostperSeatMile (Cents)]" caption="Sum of FuelCostperSeatMile (Cents)" measure="1" displayFolder="" measureGroup="AircraftPivot" count="0" hidden="1">
      <extLst>
        <ext xmlns:x15="http://schemas.microsoft.com/office/spreadsheetml/2010/11/main" uri="{B97F6D7D-B522-45F9-BDA1-12C45D357490}">
          <x15:cacheHierarchy aggregatedColumn="3"/>
        </ext>
      </extLst>
    </cacheHierarchy>
    <cacheHierarchy uniqueName="[Measures].[Sum of Flight Month]" caption="Sum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Count of Flight Month]" caption="Count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Sum of FuelCostperSeatMile (Cents) 2]" caption="Sum of FuelCostperSeatMile (Cents) 2" measure="1" displayFolder="" measureGroup="AircraftPivot 1" count="0" hidden="1">
      <extLst>
        <ext xmlns:x15="http://schemas.microsoft.com/office/spreadsheetml/2010/11/main" uri="{B97F6D7D-B522-45F9-BDA1-12C45D357490}">
          <x15:cacheHierarchy aggregatedColumn="7"/>
        </ext>
      </extLst>
    </cacheHierarchy>
    <cacheHierarchy uniqueName="[Measures].[Sum of Avg Ticket Price]" caption="Sum of Avg Ticket Price" measure="1" displayFolder="" measureGroup="FlightsPivot 1"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lightsPivot 1" count="0" hidden="1">
      <extLst>
        <ext xmlns:x15="http://schemas.microsoft.com/office/spreadsheetml/2010/11/main" uri="{B97F6D7D-B522-45F9-BDA1-12C45D357490}">
          <x15:cacheHierarchy aggregatedColumn="42"/>
        </ext>
      </extLst>
    </cacheHierarchy>
    <cacheHierarchy uniqueName="[Measures].[Sum of Avg Ticket Price 2]" caption="Sum of Avg Ticket Price 2" measure="1" displayFolder="" measureGroup="FlightsPivot" count="0" hidden="1">
      <extLst>
        <ext xmlns:x15="http://schemas.microsoft.com/office/spreadsheetml/2010/11/main" uri="{B97F6D7D-B522-45F9-BDA1-12C45D357490}">
          <x15:cacheHierarchy aggregatedColumn="21"/>
        </ext>
      </extLst>
    </cacheHierarchy>
    <cacheHierarchy uniqueName="[Measures].[Max of Avg Ticket Price]" caption="Max of Avg Ticket Price" measure="1" displayFolder="" measureGroup="FlightsPivot" count="0" hidden="1">
      <extLst>
        <ext xmlns:x15="http://schemas.microsoft.com/office/spreadsheetml/2010/11/main" uri="{B97F6D7D-B522-45F9-BDA1-12C45D357490}">
          <x15:cacheHierarchy aggregatedColumn="21"/>
        </ext>
      </extLst>
    </cacheHierarchy>
    <cacheHierarchy uniqueName="[Measures].[Sum of Total revenue 2]" caption="Sum of Total revenue 2" measure="1" displayFolder="" measureGroup="FlightsPivot" count="0" hidden="1">
      <extLst>
        <ext xmlns:x15="http://schemas.microsoft.com/office/spreadsheetml/2010/11/main" uri="{B97F6D7D-B522-45F9-BDA1-12C45D357490}">
          <x15:cacheHierarchy aggregatedColumn="24"/>
        </ext>
      </extLst>
    </cacheHierarchy>
  </cacheHierarchies>
  <kpis count="0"/>
  <dimensions count="8">
    <dimension name="AircraftPivot" uniqueName="[AircraftPivot]" caption="AircraftPivot"/>
    <dimension name="AircraftPivot 1" uniqueName="[AircraftPivot 1]" caption="AircraftPivot 1"/>
    <dimension name="AircraftPivot1" uniqueName="[AircraftPivot1]" caption="AircraftPivot1"/>
    <dimension name="AirportPivot" uniqueName="[AirportPivot]" caption="AirportPivot"/>
    <dimension name="FlightsPivot" uniqueName="[FlightsPivot]" caption="FlightsPivot"/>
    <dimension name="FlightsPivot 1" uniqueName="[FlightsPivot 1]" caption="FlightsPivot 1"/>
    <dimension measure="1" name="Measures" uniqueName="[Measures]" caption="Measures"/>
    <dimension name="RoutesPivot" uniqueName="[RoutesPivot]" caption="RoutesPivot"/>
  </dimensions>
  <measureGroups count="7">
    <measureGroup name="AircraftPivot" caption="AircraftPivot"/>
    <measureGroup name="AircraftPivot 1" caption="AircraftPivot 1"/>
    <measureGroup name="AircraftPivot1" caption="AircraftPivot1"/>
    <measureGroup name="AirportPivot" caption="AirportPivot"/>
    <measureGroup name="FlightsPivot" caption="FlightsPivot"/>
    <measureGroup name="FlightsPivot 1" caption="FlightsPivot 1"/>
    <measureGroup name="RoutesPivot" caption="RoutesPivot"/>
  </measureGroups>
  <maps count="13">
    <map measureGroup="0" dimension="0"/>
    <map measureGroup="1" dimension="1"/>
    <map measureGroup="2" dimension="2"/>
    <map measureGroup="3" dimension="3"/>
    <map measureGroup="4" dimension="3"/>
    <map measureGroup="4" dimension="4"/>
    <map measureGroup="4" dimension="7"/>
    <map measureGroup="5" dimension="0"/>
    <map measureGroup="5" dimension="3"/>
    <map measureGroup="5" dimension="4"/>
    <map measureGroup="5" dimension="5"/>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Eliz electronics" refreshedDate="45336.76361736111" backgroundQuery="1" createdVersion="6" refreshedVersion="6" minRefreshableVersion="3" recordCount="0" supportSubquery="1" supportAdvancedDrill="1">
  <cacheSource type="external" connectionId="2"/>
  <cacheFields count="5">
    <cacheField name="[AirportPivot].[AirportName].[AirportName]" caption="AirportName" numFmtId="0" hierarchy="13" level="1">
      <sharedItems containsSemiMixedTypes="0" containsNonDate="0" containsString="0"/>
    </cacheField>
    <cacheField name="[AirportPivot].[AirportID].[AirportID]" caption="AirportID" numFmtId="0" hierarchy="12" level="1">
      <sharedItems containsSemiMixedTypes="0" containsNonDate="0" containsString="0"/>
    </cacheField>
    <cacheField name="[FlightsPivot].[Date (Month)].[Date (Month)]" caption="Date (Month)" numFmtId="0" hierarchy="27" level="1">
      <sharedItems count="12">
        <s v="Jan"/>
        <s v="Feb"/>
        <s v="Mar"/>
        <s v="Apr"/>
        <s v="May"/>
        <s v="Jun"/>
        <s v="Jul"/>
        <s v="Aug"/>
        <s v="Sep"/>
        <s v="Oct"/>
        <s v="Nov"/>
        <s v="Dec"/>
      </sharedItems>
    </cacheField>
    <cacheField name="[Measures].[Count of FlightID]" caption="Count of FlightID" numFmtId="0" hierarchy="60" level="32767"/>
    <cacheField name="[RoutesPivot].[RouteID].[RouteID]" caption="RouteID" numFmtId="0" hierarchy="46" level="1">
      <sharedItems containsSemiMixedTypes="0" containsNonDate="0" containsString="0"/>
    </cacheField>
  </cacheFields>
  <cacheHierarchies count="71">
    <cacheHierarchy uniqueName="[AircraftPivot].[AircraftID]" caption="AircraftID" attribute="1" defaultMemberUniqueName="[AircraftPivot].[AircraftID].[All]" allUniqueName="[AircraftPivot].[AircraftID].[All]" dimensionUniqueName="[AircraftPivot]" displayFolder="" count="0" memberValueDatatype="20" unbalanced="0"/>
    <cacheHierarchy uniqueName="[AircraftPivot].[AircraftType]" caption="AircraftType" attribute="1" defaultMemberUniqueName="[AircraftPivot].[AircraftType].[All]" allUniqueName="[AircraftPivot].[AircraftType].[All]" dimensionUniqueName="[AircraftPivot]" displayFolder="" count="0" memberValueDatatype="130" unbalanced="0"/>
    <cacheHierarchy uniqueName="[AircraftPivot].[SeatCapacity]" caption="SeatCapacity" attribute="1" defaultMemberUniqueName="[AircraftPivot].[SeatCapacity].[All]" allUniqueName="[AircraftPivot].[SeatCapacity].[All]" dimensionUniqueName="[AircraftPivot]" displayFolder="" count="0" memberValueDatatype="20" unbalanced="0"/>
    <cacheHierarchy uniqueName="[AircraftPivot].[FuelCostperSeatMile (Cents)]" caption="FuelCostperSeatMile (Cents)" attribute="1" defaultMemberUniqueName="[AircraftPivot].[FuelCostperSeatMile (Cents)].[All]" allUniqueName="[AircraftPivot].[FuelCostperSeatMile (Cents)].[All]" dimensionUniqueName="[AircraftPivot]" displayFolder="" count="0" memberValueDatatype="5" unbalanced="0"/>
    <cacheHierarchy uniqueName="[AircraftPivot 1].[AircraftID]" caption="AircraftID" attribute="1" defaultMemberUniqueName="[AircraftPivot 1].[AircraftID].[All]" allUniqueName="[AircraftPivot 1].[AircraftID].[All]" dimensionUniqueName="[AircraftPivot 1]" displayFolder="" count="0" memberValueDatatype="20" unbalanced="0"/>
    <cacheHierarchy uniqueName="[AircraftPivot 1].[AircraftType]" caption="AircraftType" attribute="1" defaultMemberUniqueName="[AircraftPivot 1].[AircraftType].[All]" allUniqueName="[AircraftPivot 1].[AircraftType].[All]" dimensionUniqueName="[AircraftPivot 1]" displayFolder="" count="0" memberValueDatatype="130" unbalanced="0"/>
    <cacheHierarchy uniqueName="[AircraftPivot 1].[SeatCapacity]" caption="SeatCapacity" attribute="1" defaultMemberUniqueName="[AircraftPivot 1].[SeatCapacity].[All]" allUniqueName="[AircraftPivot 1].[SeatCapacity].[All]" dimensionUniqueName="[AircraftPivot 1]" displayFolder="" count="0" memberValueDatatype="20" unbalanced="0"/>
    <cacheHierarchy uniqueName="[AircraftPivot 1].[FuelCostperSeatMile (Cents)]" caption="FuelCostperSeatMile (Cents)" attribute="1" defaultMemberUniqueName="[AircraftPivot 1].[FuelCostperSeatMile (Cents)].[All]" allUniqueName="[AircraftPivot 1].[FuelCostperSeatMile (Cents)].[All]" dimensionUniqueName="[AircraftPivot 1]" displayFolder="" count="0" memberValueDatatype="5" unbalanced="0"/>
    <cacheHierarchy uniqueName="[AircraftPivot1].[AircraftID]" caption="AircraftID" attribute="1" defaultMemberUniqueName="[AircraftPivot1].[AircraftID].[All]" allUniqueName="[AircraftPivot1].[AircraftID].[All]" dimensionUniqueName="[AircraftPivot1]" displayFolder="" count="0" memberValueDatatype="20" unbalanced="0"/>
    <cacheHierarchy uniqueName="[AircraftPivot1].[AircraftType]" caption="AircraftType" attribute="1" defaultMemberUniqueName="[AircraftPivot1].[AircraftType].[All]" allUniqueName="[AircraftPivot1].[AircraftType].[All]" dimensionUniqueName="[AircraftPivot1]" displayFolder="" count="0" memberValueDatatype="130" unbalanced="0"/>
    <cacheHierarchy uniqueName="[AircraftPivot1].[SeatCapacity]" caption="SeatCapacity" attribute="1" defaultMemberUniqueName="[AircraftPivot1].[SeatCapacity].[All]" allUniqueName="[AircraftPivot1].[SeatCapacity].[All]" dimensionUniqueName="[AircraftPivot1]" displayFolder="" count="0" memberValueDatatype="20" unbalanced="0"/>
    <cacheHierarchy uniqueName="[AircraftPivot1].[FuelCostperSeatMile (Cents)]" caption="FuelCostperSeatMile (Cents)" attribute="1" defaultMemberUniqueName="[AircraftPivot1].[FuelCostperSeatMile (Cents)].[All]" allUniqueName="[AircraftPivot1].[FuelCostperSeatMile (Cents)].[All]" dimensionUniqueName="[AircraftPivot1]" displayFolder="" count="0" memberValueDatatype="5" unbalanced="0"/>
    <cacheHierarchy uniqueName="[AirportPivot].[AirportID]" caption="AirportID" attribute="1" defaultMemberUniqueName="[AirportPivot].[AirportID].[All]" allUniqueName="[AirportPivot].[AirportID].[All]" dimensionUniqueName="[AirportPivot]" displayFolder="" count="2" memberValueDatatype="130" unbalanced="0">
      <fieldsUsage count="2">
        <fieldUsage x="-1"/>
        <fieldUsage x="1"/>
      </fieldsUsage>
    </cacheHierarchy>
    <cacheHierarchy uniqueName="[AirportPivot].[AirportName]" caption="AirportName" attribute="1" defaultMemberUniqueName="[AirportPivot].[AirportName].[All]" allUniqueName="[AirportPivot].[AirportName].[All]" dimensionUniqueName="[AirportPivot]" displayFolder="" count="2" memberValueDatatype="130" unbalanced="0">
      <fieldsUsage count="2">
        <fieldUsage x="-1"/>
        <fieldUsage x="0"/>
      </fieldsUsage>
    </cacheHierarchy>
    <cacheHierarchy uniqueName="[AirportPivot].[Gates (number of available)]" caption="Gates (number of available)" attribute="1" defaultMemberUniqueName="[AirportPivot].[Gates (number of available)].[All]" allUniqueName="[AirportPivot].[Gates (number of available)].[All]" dimensionUniqueName="[AirportPivot]" displayFolder="" count="0" memberValueDatatype="20" unbalanced="0"/>
    <cacheHierarchy uniqueName="[FlightsPivot].[FlightID]" caption="FlightID" attribute="1" defaultMemberUniqueName="[FlightsPivot].[FlightID].[All]" allUniqueName="[FlightsPivot].[FlightID].[All]" dimensionUniqueName="[FlightsPivot]" displayFolder="" count="0" memberValueDatatype="130" unbalanced="0"/>
    <cacheHierarchy uniqueName="[FlightsPivot].[Date]" caption="Date" attribute="1" time="1" defaultMemberUniqueName="[FlightsPivot].[Date].[All]" allUniqueName="[FlightsPivot].[Date].[All]" dimensionUniqueName="[FlightsPivot]" displayFolder="" count="0" memberValueDatatype="7" unbalanced="0"/>
    <cacheHierarchy uniqueName="[FlightsPivot].[RouteID]" caption="RouteID" attribute="1" defaultMemberUniqueName="[FlightsPivot].[RouteID].[All]" allUniqueName="[FlightsPivot].[RouteID].[All]" dimensionUniqueName="[FlightsPivot]" displayFolder="" count="0" memberValueDatatype="130" unbalanced="0"/>
    <cacheHierarchy uniqueName="[FlightsPivot].[Departure Delay]" caption="Departure Delay" attribute="1" defaultMemberUniqueName="[FlightsPivot].[Departure Delay].[All]" allUniqueName="[FlightsPivot].[Departure Delay].[All]" dimensionUniqueName="[FlightsPivot]" displayFolder="" count="0" memberValueDatatype="5" unbalanced="0"/>
    <cacheHierarchy uniqueName="[FlightsPivot].[AircraftID]" caption="AircraftID" attribute="1" defaultMemberUniqueName="[FlightsPivot].[AircraftID].[All]" allUniqueName="[FlightsPivot].[AircraftID].[All]" dimensionUniqueName="[FlightsPivot]" displayFolder="" count="0" memberValueDatatype="20" unbalanced="0"/>
    <cacheHierarchy uniqueName="[FlightsPivot].[Scheduled Departure]" caption="Scheduled Departure" attribute="1" time="1" defaultMemberUniqueName="[FlightsPivot].[Scheduled Departure].[All]" allUniqueName="[FlightsPivot].[Scheduled Departure].[All]" dimensionUniqueName="[FlightsPivot]" displayFolder="" count="0" memberValueDatatype="7" unbalanced="0"/>
    <cacheHierarchy uniqueName="[FlightsPivot].[Avg Ticket Price]" caption="Avg Ticket Price" attribute="1" defaultMemberUniqueName="[FlightsPivot].[Avg Ticket Price].[All]" allUniqueName="[FlightsPivot].[Avg Ticket Price].[All]" dimensionUniqueName="[FlightsPivot]" displayFolder="" count="0" memberValueDatatype="5" unbalanced="0"/>
    <cacheHierarchy uniqueName="[FlightsPivot].[Total Fare]" caption="Total Fare" attribute="1" defaultMemberUniqueName="[FlightsPivot].[Total Fare].[All]" allUniqueName="[FlightsPivot].[Total Fare].[All]" dimensionUniqueName="[FlightsPivot]" displayFolder="" count="0" memberValueDatatype="5" unbalanced="0"/>
    <cacheHierarchy uniqueName="[FlightsPivot].[10% tax]" caption="10% tax" attribute="1" defaultMemberUniqueName="[FlightsPivot].[10% tax].[All]" allUniqueName="[FlightsPivot].[10% tax].[All]" dimensionUniqueName="[FlightsPivot]" displayFolder="" count="0" memberValueDatatype="5" unbalanced="0"/>
    <cacheHierarchy uniqueName="[FlightsPivot].[Total revenue]" caption="Total revenue" attribute="1" defaultMemberUniqueName="[FlightsPivot].[Total revenue].[All]" allUniqueName="[FlightsPivot].[Total revenue].[All]" dimensionUniqueName="[FlightsPivot]" displayFolder="" count="0" memberValueDatatype="5" unbalanced="0"/>
    <cacheHierarchy uniqueName="[FlightsPivot].[Flight Month]" caption="Flight Month" attribute="1" defaultMemberUniqueName="[FlightsPivot].[Flight Month].[All]" allUniqueName="[FlightsPivot].[Flight Month].[All]" dimensionUniqueName="[FlightsPivot]" displayFolder="" count="0" memberValueDatatype="20" unbalanced="0"/>
    <cacheHierarchy uniqueName="[FlightsPivot].[Flight Year]" caption="Flight Year" attribute="1" defaultMemberUniqueName="[FlightsPivot].[Flight Year].[All]" allUniqueName="[FlightsPivot].[Flight Year].[All]" dimensionUniqueName="[FlightsPivot]" displayFolder="" count="0" memberValueDatatype="20" unbalanced="0"/>
    <cacheHierarchy uniqueName="[FlightsPivot].[Date (Month)]" caption="Date (Month)" attribute="1" defaultMemberUniqueName="[FlightsPivot].[Date (Month)].[All]" allUniqueName="[FlightsPivot].[Date (Month)].[All]" dimensionUniqueName="[FlightsPivot]" displayFolder="" count="2" memberValueDatatype="130" unbalanced="0">
      <fieldsUsage count="2">
        <fieldUsage x="-1"/>
        <fieldUsage x="2"/>
      </fieldsUsage>
    </cacheHierarchy>
    <cacheHierarchy uniqueName="[FlightsPivot].[DepAirport]" caption="DepAirport" attribute="1" defaultMemberUniqueName="[FlightsPivot].[DepAirport].[All]" allUniqueName="[FlightsPivot].[DepAirport].[All]" dimensionUniqueName="[FlightsPivot]" displayFolder="" count="0" memberValueDatatype="130" unbalanced="0"/>
    <cacheHierarchy uniqueName="[FlightsPivot].[Airport Id]" caption="Airport Id" attribute="1" defaultMemberUniqueName="[FlightsPivot].[Airport Id].[All]" allUniqueName="[FlightsPivot].[Airport Id].[All]" dimensionUniqueName="[FlightsPivot]" displayFolder="" count="0" memberValueDatatype="130" unbalanced="0"/>
    <cacheHierarchy uniqueName="[FlightsPivot].[Distance]" caption="Distance" attribute="1" defaultMemberUniqueName="[FlightsPivot].[Distance].[All]" allUniqueName="[FlightsPivot].[Distance].[All]" dimensionUniqueName="[FlightsPivot]" displayFolder="" count="0" memberValueDatatype="20" unbalanced="0"/>
    <cacheHierarchy uniqueName="[FlightsPivot].[ListPrice]" caption="ListPrice" attribute="1" defaultMemberUniqueName="[FlightsPivot].[ListPrice].[All]" allUniqueName="[FlightsPivot].[ListPrice].[All]" dimensionUniqueName="[FlightsPivot]" displayFolder="" count="0" memberValueDatatype="20" unbalanced="0"/>
    <cacheHierarchy uniqueName="[FlightsPivot].[AirportName]" caption="AirportName" attribute="1" defaultMemberUniqueName="[FlightsPivot].[AirportName].[All]" allUniqueName="[FlightsPivot].[AirportName].[All]" dimensionUniqueName="[FlightsPivot]" displayFolder="" count="0" memberValueDatatype="130" unbalanced="0"/>
    <cacheHierarchy uniqueName="[FlightsPivot].[Gates (number of available)]" caption="Gates (number of available)" attribute="1" defaultMemberUniqueName="[FlightsPivot].[Gates (number of available)].[All]" allUniqueName="[FlightsPivot].[Gates (number of available)].[All]" dimensionUniqueName="[FlightsPivot]" displayFolder="" count="0" memberValueDatatype="20" unbalanced="0"/>
    <cacheHierarchy uniqueName="[FlightsPivot 1].[FlightID]" caption="FlightID" attribute="1" defaultMemberUniqueName="[FlightsPivot 1].[FlightID].[All]" allUniqueName="[FlightsPivot 1].[FlightID].[All]" dimensionUniqueName="[FlightsPivot 1]" displayFolder="" count="0" memberValueDatatype="130" unbalanced="0"/>
    <cacheHierarchy uniqueName="[FlightsPivot 1].[Date]" caption="Date" attribute="1" time="1" defaultMemberUniqueName="[FlightsPivot 1].[Date].[All]" allUniqueName="[FlightsPivot 1].[Date].[All]" dimensionUniqueName="[FlightsPivot 1]" displayFolder="" count="0" memberValueDatatype="7" unbalanced="0"/>
    <cacheHierarchy uniqueName="[FlightsPivot 1].[RouteID]" caption="RouteID" attribute="1" defaultMemberUniqueName="[FlightsPivot 1].[RouteID].[All]" allUniqueName="[FlightsPivot 1].[RouteID].[All]" dimensionUniqueName="[FlightsPivot 1]" displayFolder="" count="0" memberValueDatatype="130" unbalanced="0"/>
    <cacheHierarchy uniqueName="[FlightsPivot 1].[Departure Delay]" caption="Departure Delay" attribute="1" defaultMemberUniqueName="[FlightsPivot 1].[Departure Delay].[All]" allUniqueName="[FlightsPivot 1].[Departure Delay].[All]" dimensionUniqueName="[FlightsPivot 1]" displayFolder="" count="0" memberValueDatatype="5" unbalanced="0"/>
    <cacheHierarchy uniqueName="[FlightsPivot 1].[AircraftID]" caption="AircraftID" attribute="1" defaultMemberUniqueName="[FlightsPivot 1].[AircraftID].[All]" allUniqueName="[FlightsPivot 1].[AircraftID].[All]" dimensionUniqueName="[FlightsPivot 1]" displayFolder="" count="0" memberValueDatatype="20" unbalanced="0"/>
    <cacheHierarchy uniqueName="[FlightsPivot 1].[Scheduled Departure]" caption="Scheduled Departure" attribute="1" time="1" defaultMemberUniqueName="[FlightsPivot 1].[Scheduled Departure].[All]" allUniqueName="[FlightsPivot 1].[Scheduled Departure].[All]" dimensionUniqueName="[FlightsPivot 1]" displayFolder="" count="0" memberValueDatatype="7" unbalanced="0"/>
    <cacheHierarchy uniqueName="[FlightsPivot 1].[Avg Ticket Price]" caption="Avg Ticket Price" attribute="1" defaultMemberUniqueName="[FlightsPivot 1].[Avg Ticket Price].[All]" allUniqueName="[FlightsPivot 1].[Avg Ticket Price].[All]" dimensionUniqueName="[FlightsPivot 1]" displayFolder="" count="0" memberValueDatatype="5" unbalanced="0"/>
    <cacheHierarchy uniqueName="[FlightsPivot 1].[Total Fare]" caption="Total Fare" attribute="1" defaultMemberUniqueName="[FlightsPivot 1].[Total Fare].[All]" allUniqueName="[FlightsPivot 1].[Total Fare].[All]" dimensionUniqueName="[FlightsPivot 1]" displayFolder="" count="0" memberValueDatatype="5" unbalanced="0"/>
    <cacheHierarchy uniqueName="[FlightsPivot 1].[Total Revenue]" caption="Total Revenue" attribute="1" defaultMemberUniqueName="[FlightsPivot 1].[Total Revenue].[All]" allUniqueName="[FlightsPivot 1].[Total Revenue].[All]" dimensionUniqueName="[FlightsPivot 1]" displayFolder="" count="0" memberValueDatatype="5" unbalanced="0"/>
    <cacheHierarchy uniqueName="[FlightsPivot 1].[Tax]" caption="Tax" attribute="1" defaultMemberUniqueName="[FlightsPivot 1].[Tax].[All]" allUniqueName="[FlightsPivot 1].[Tax].[All]" dimensionUniqueName="[FlightsPivot 1]" displayFolder="" count="0" memberValueDatatype="5" unbalanced="0"/>
    <cacheHierarchy uniqueName="[FlightsPivot 1].[Flight Month]" caption="Flight Month" attribute="1" defaultMemberUniqueName="[FlightsPivot 1].[Flight Month].[All]" allUniqueName="[FlightsPivot 1].[Flight Month].[All]" dimensionUniqueName="[FlightsPivot 1]" displayFolder="" count="0" memberValueDatatype="20" unbalanced="0"/>
    <cacheHierarchy uniqueName="[FlightsPivot 1].[Flight Year]" caption="Flight Year" attribute="1" defaultMemberUniqueName="[FlightsPivot 1].[Flight Year].[All]" allUniqueName="[FlightsPivot 1].[Flight Year].[All]" dimensionUniqueName="[FlightsPivot 1]" displayFolder="" count="0" memberValueDatatype="20" unbalanced="0"/>
    <cacheHierarchy uniqueName="[RoutesPivot].[RouteID]" caption="RouteID" attribute="1" defaultMemberUniqueName="[RoutesPivot].[RouteID].[All]" allUniqueName="[RoutesPivot].[RouteID].[All]" dimensionUniqueName="[RoutesPivot]" displayFolder="" count="2" memberValueDatatype="130" unbalanced="0">
      <fieldsUsage count="2">
        <fieldUsage x="-1"/>
        <fieldUsage x="4"/>
      </fieldsUsage>
    </cacheHierarchy>
    <cacheHierarchy uniqueName="[RoutesPivot].[DepAirport]" caption="DepAirport" attribute="1" defaultMemberUniqueName="[RoutesPivot].[DepAirport].[All]" allUniqueName="[RoutesPivot].[DepAirport].[All]" dimensionUniqueName="[RoutesPivot]" displayFolder="" count="0" memberValueDatatype="130" unbalanced="0"/>
    <cacheHierarchy uniqueName="[RoutesPivot].[AirportID]" caption="AirportID" attribute="1" defaultMemberUniqueName="[RoutesPivot].[AirportID].[All]" allUniqueName="[RoutesPivot].[AirportID].[All]" dimensionUniqueName="[RoutesPivot]" displayFolder="" count="0" memberValueDatatype="130" unbalanced="0"/>
    <cacheHierarchy uniqueName="[RoutesPivot].[Distance]" caption="Distance" attribute="1" defaultMemberUniqueName="[RoutesPivot].[Distance].[All]" allUniqueName="[RoutesPivot].[Distance].[All]" dimensionUniqueName="[RoutesPivot]" displayFolder="" count="0" memberValueDatatype="20" unbalanced="0"/>
    <cacheHierarchy uniqueName="[RoutesPivot].[ListPrice]" caption="ListPrice" attribute="1" defaultMemberUniqueName="[RoutesPivot].[ListPrice].[All]" allUniqueName="[RoutesPivot].[ListPrice].[All]" dimensionUniqueName="[RoutesPivot]" displayFolder="" count="0" memberValueDatatype="20" unbalanced="0"/>
    <cacheHierarchy uniqueName="[FlightsPivot].[Date (Month Index)]" caption="Date (Month Index)" attribute="1" defaultMemberUniqueName="[FlightsPivot].[Date (Month Index)].[All]" allUniqueName="[FlightsPivot].[Date (Month Index)].[All]" dimensionUniqueName="[FlightsPivot]" displayFolder="" count="0" memberValueDatatype="20" unbalanced="0" hidden="1"/>
    <cacheHierarchy uniqueName="[Measures].[__XL_Count FlightsPivot]" caption="__XL_Count FlightsPivot" measure="1" displayFolder="" measureGroup="FlightsPivot" count="0" hidden="1"/>
    <cacheHierarchy uniqueName="[Measures].[__XL_Count AirportPivot]" caption="__XL_Count AirportPivot" measure="1" displayFolder="" measureGroup="AirportPivot" count="0" hidden="1"/>
    <cacheHierarchy uniqueName="[Measures].[__XL_Count RoutesPivot]" caption="__XL_Count RoutesPivot" measure="1" displayFolder="" measureGroup="RoutesPivot" count="0" hidden="1"/>
    <cacheHierarchy uniqueName="[Measures].[__XL_Count AircraftPivot]" caption="__XL_Count AircraftPivot" measure="1" displayFolder="" measureGroup="AircraftPivot" count="0" hidden="1"/>
    <cacheHierarchy uniqueName="[Measures].[__XL_Count FlightsPivot 1]" caption="__XL_Count FlightsPivot 1" measure="1" displayFolder="" measureGroup="FlightsPivot 1" count="0" hidden="1"/>
    <cacheHierarchy uniqueName="[Measures].[__XL_Count AircraftPivot 1]" caption="__XL_Count AircraftPivot 1" measure="1" displayFolder="" measureGroup="AircraftPivot 1" count="0" hidden="1"/>
    <cacheHierarchy uniqueName="[Measures].[__XL_Count AircraftPivot1]" caption="__XL_Count AircraftPivot1" measure="1" displayFolder="" measureGroup="AircraftPivot1" count="0" hidden="1"/>
    <cacheHierarchy uniqueName="[Measures].[__No measures defined]" caption="__No measures defined" measure="1" displayFolder="" count="0" hidden="1"/>
    <cacheHierarchy uniqueName="[Measures].[Count of FlightID]" caption="Count of FlightID" measure="1" displayFolder="" measureGroup="FlightsPivot" count="0" oneField="1" hidden="1">
      <fieldsUsage count="1">
        <fieldUsage x="3"/>
      </fieldsUsage>
      <extLst>
        <ext xmlns:x15="http://schemas.microsoft.com/office/spreadsheetml/2010/11/main" uri="{B97F6D7D-B522-45F9-BDA1-12C45D357490}">
          <x15:cacheHierarchy aggregatedColumn="15"/>
        </ext>
      </extLst>
    </cacheHierarchy>
    <cacheHierarchy uniqueName="[Measures].[Average of Avg Ticket Price]" caption="Average of Avg Ticket Price" measure="1" displayFolder="" measureGroup="FlightsPivot 1" count="0" hidden="1">
      <extLst>
        <ext xmlns:x15="http://schemas.microsoft.com/office/spreadsheetml/2010/11/main" uri="{B97F6D7D-B522-45F9-BDA1-12C45D357490}">
          <x15:cacheHierarchy aggregatedColumn="40"/>
        </ext>
      </extLst>
    </cacheHierarchy>
    <cacheHierarchy uniqueName="[Measures].[Sum of FuelCostperSeatMile (Cents)]" caption="Sum of FuelCostperSeatMile (Cents)" measure="1" displayFolder="" measureGroup="AircraftPivot" count="0" hidden="1">
      <extLst>
        <ext xmlns:x15="http://schemas.microsoft.com/office/spreadsheetml/2010/11/main" uri="{B97F6D7D-B522-45F9-BDA1-12C45D357490}">
          <x15:cacheHierarchy aggregatedColumn="3"/>
        </ext>
      </extLst>
    </cacheHierarchy>
    <cacheHierarchy uniqueName="[Measures].[Sum of Flight Month]" caption="Sum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Count of Flight Month]" caption="Count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Sum of FuelCostperSeatMile (Cents) 2]" caption="Sum of FuelCostperSeatMile (Cents) 2" measure="1" displayFolder="" measureGroup="AircraftPivot 1" count="0" hidden="1">
      <extLst>
        <ext xmlns:x15="http://schemas.microsoft.com/office/spreadsheetml/2010/11/main" uri="{B97F6D7D-B522-45F9-BDA1-12C45D357490}">
          <x15:cacheHierarchy aggregatedColumn="7"/>
        </ext>
      </extLst>
    </cacheHierarchy>
    <cacheHierarchy uniqueName="[Measures].[Sum of Avg Ticket Price]" caption="Sum of Avg Ticket Price" measure="1" displayFolder="" measureGroup="FlightsPivot 1"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lightsPivot 1" count="0" hidden="1">
      <extLst>
        <ext xmlns:x15="http://schemas.microsoft.com/office/spreadsheetml/2010/11/main" uri="{B97F6D7D-B522-45F9-BDA1-12C45D357490}">
          <x15:cacheHierarchy aggregatedColumn="42"/>
        </ext>
      </extLst>
    </cacheHierarchy>
    <cacheHierarchy uniqueName="[Measures].[Sum of Avg Ticket Price 2]" caption="Sum of Avg Ticket Price 2" measure="1" displayFolder="" measureGroup="FlightsPivot" count="0" hidden="1">
      <extLst>
        <ext xmlns:x15="http://schemas.microsoft.com/office/spreadsheetml/2010/11/main" uri="{B97F6D7D-B522-45F9-BDA1-12C45D357490}">
          <x15:cacheHierarchy aggregatedColumn="21"/>
        </ext>
      </extLst>
    </cacheHierarchy>
    <cacheHierarchy uniqueName="[Measures].[Max of Avg Ticket Price]" caption="Max of Avg Ticket Price" measure="1" displayFolder="" measureGroup="FlightsPivot" count="0" hidden="1">
      <extLst>
        <ext xmlns:x15="http://schemas.microsoft.com/office/spreadsheetml/2010/11/main" uri="{B97F6D7D-B522-45F9-BDA1-12C45D357490}">
          <x15:cacheHierarchy aggregatedColumn="21"/>
        </ext>
      </extLst>
    </cacheHierarchy>
    <cacheHierarchy uniqueName="[Measures].[Sum of Total revenue 2]" caption="Sum of Total revenue 2" measure="1" displayFolder="" measureGroup="FlightsPivot" count="0" hidden="1">
      <extLst>
        <ext xmlns:x15="http://schemas.microsoft.com/office/spreadsheetml/2010/11/main" uri="{B97F6D7D-B522-45F9-BDA1-12C45D357490}">
          <x15:cacheHierarchy aggregatedColumn="24"/>
        </ext>
      </extLst>
    </cacheHierarchy>
  </cacheHierarchies>
  <kpis count="0"/>
  <dimensions count="8">
    <dimension name="AircraftPivot" uniqueName="[AircraftPivot]" caption="AircraftPivot"/>
    <dimension name="AircraftPivot 1" uniqueName="[AircraftPivot 1]" caption="AircraftPivot 1"/>
    <dimension name="AircraftPivot1" uniqueName="[AircraftPivot1]" caption="AircraftPivot1"/>
    <dimension name="AirportPivot" uniqueName="[AirportPivot]" caption="AirportPivot"/>
    <dimension name="FlightsPivot" uniqueName="[FlightsPivot]" caption="FlightsPivot"/>
    <dimension name="FlightsPivot 1" uniqueName="[FlightsPivot 1]" caption="FlightsPivot 1"/>
    <dimension measure="1" name="Measures" uniqueName="[Measures]" caption="Measures"/>
    <dimension name="RoutesPivot" uniqueName="[RoutesPivot]" caption="RoutesPivot"/>
  </dimensions>
  <measureGroups count="7">
    <measureGroup name="AircraftPivot" caption="AircraftPivot"/>
    <measureGroup name="AircraftPivot 1" caption="AircraftPivot 1"/>
    <measureGroup name="AircraftPivot1" caption="AircraftPivot1"/>
    <measureGroup name="AirportPivot" caption="AirportPivot"/>
    <measureGroup name="FlightsPivot" caption="FlightsPivot"/>
    <measureGroup name="FlightsPivot 1" caption="FlightsPivot 1"/>
    <measureGroup name="RoutesPivot" caption="RoutesPivot"/>
  </measureGroups>
  <maps count="13">
    <map measureGroup="0" dimension="0"/>
    <map measureGroup="1" dimension="1"/>
    <map measureGroup="2" dimension="2"/>
    <map measureGroup="3" dimension="3"/>
    <map measureGroup="4" dimension="3"/>
    <map measureGroup="4" dimension="4"/>
    <map measureGroup="4" dimension="7"/>
    <map measureGroup="5" dimension="0"/>
    <map measureGroup="5" dimension="3"/>
    <map measureGroup="5" dimension="4"/>
    <map measureGroup="5" dimension="5"/>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Eliz electronics" refreshedDate="45336.763614814816" backgroundQuery="1" createdVersion="6" refreshedVersion="6" minRefreshableVersion="3" recordCount="0" supportSubquery="1" supportAdvancedDrill="1">
  <cacheSource type="external" connectionId="2"/>
  <cacheFields count="4">
    <cacheField name="[AirportPivot].[AirportName].[AirportName]" caption="AirportName" numFmtId="0" hierarchy="13" level="1">
      <sharedItems containsSemiMixedTypes="0" containsNonDate="0" containsString="0"/>
    </cacheField>
    <cacheField name="[AirportPivot].[AirportID].[AirportID]" caption="AirportID" numFmtId="0" hierarchy="12" level="1">
      <sharedItems containsSemiMixedTypes="0" containsNonDate="0" containsString="0"/>
    </cacheField>
    <cacheField name="[FlightsPivot].[Date (Month)].[Date (Month)]" caption="Date (Month)" numFmtId="0" hierarchy="27" level="1">
      <sharedItems count="12">
        <s v="Jan"/>
        <s v="Feb"/>
        <s v="Mar"/>
        <s v="Apr"/>
        <s v="May"/>
        <s v="Jun"/>
        <s v="Jul"/>
        <s v="Aug"/>
        <s v="Sep"/>
        <s v="Oct"/>
        <s v="Nov"/>
        <s v="Dec"/>
      </sharedItems>
    </cacheField>
    <cacheField name="[Measures].[Count of FlightID]" caption="Count of FlightID" numFmtId="0" hierarchy="60" level="32767"/>
  </cacheFields>
  <cacheHierarchies count="71">
    <cacheHierarchy uniqueName="[AircraftPivot].[AircraftID]" caption="AircraftID" attribute="1" defaultMemberUniqueName="[AircraftPivot].[AircraftID].[All]" allUniqueName="[AircraftPivot].[AircraftID].[All]" dimensionUniqueName="[AircraftPivot]" displayFolder="" count="0" memberValueDatatype="20" unbalanced="0"/>
    <cacheHierarchy uniqueName="[AircraftPivot].[AircraftType]" caption="AircraftType" attribute="1" defaultMemberUniqueName="[AircraftPivot].[AircraftType].[All]" allUniqueName="[AircraftPivot].[AircraftType].[All]" dimensionUniqueName="[AircraftPivot]" displayFolder="" count="0" memberValueDatatype="130" unbalanced="0"/>
    <cacheHierarchy uniqueName="[AircraftPivot].[SeatCapacity]" caption="SeatCapacity" attribute="1" defaultMemberUniqueName="[AircraftPivot].[SeatCapacity].[All]" allUniqueName="[AircraftPivot].[SeatCapacity].[All]" dimensionUniqueName="[AircraftPivot]" displayFolder="" count="0" memberValueDatatype="20" unbalanced="0"/>
    <cacheHierarchy uniqueName="[AircraftPivot].[FuelCostperSeatMile (Cents)]" caption="FuelCostperSeatMile (Cents)" attribute="1" defaultMemberUniqueName="[AircraftPivot].[FuelCostperSeatMile (Cents)].[All]" allUniqueName="[AircraftPivot].[FuelCostperSeatMile (Cents)].[All]" dimensionUniqueName="[AircraftPivot]" displayFolder="" count="0" memberValueDatatype="5" unbalanced="0"/>
    <cacheHierarchy uniqueName="[AircraftPivot 1].[AircraftID]" caption="AircraftID" attribute="1" defaultMemberUniqueName="[AircraftPivot 1].[AircraftID].[All]" allUniqueName="[AircraftPivot 1].[AircraftID].[All]" dimensionUniqueName="[AircraftPivot 1]" displayFolder="" count="0" memberValueDatatype="20" unbalanced="0"/>
    <cacheHierarchy uniqueName="[AircraftPivot 1].[AircraftType]" caption="AircraftType" attribute="1" defaultMemberUniqueName="[AircraftPivot 1].[AircraftType].[All]" allUniqueName="[AircraftPivot 1].[AircraftType].[All]" dimensionUniqueName="[AircraftPivot 1]" displayFolder="" count="0" memberValueDatatype="130" unbalanced="0"/>
    <cacheHierarchy uniqueName="[AircraftPivot 1].[SeatCapacity]" caption="SeatCapacity" attribute="1" defaultMemberUniqueName="[AircraftPivot 1].[SeatCapacity].[All]" allUniqueName="[AircraftPivot 1].[SeatCapacity].[All]" dimensionUniqueName="[AircraftPivot 1]" displayFolder="" count="0" memberValueDatatype="20" unbalanced="0"/>
    <cacheHierarchy uniqueName="[AircraftPivot 1].[FuelCostperSeatMile (Cents)]" caption="FuelCostperSeatMile (Cents)" attribute="1" defaultMemberUniqueName="[AircraftPivot 1].[FuelCostperSeatMile (Cents)].[All]" allUniqueName="[AircraftPivot 1].[FuelCostperSeatMile (Cents)].[All]" dimensionUniqueName="[AircraftPivot 1]" displayFolder="" count="0" memberValueDatatype="5" unbalanced="0"/>
    <cacheHierarchy uniqueName="[AircraftPivot1].[AircraftID]" caption="AircraftID" attribute="1" defaultMemberUniqueName="[AircraftPivot1].[AircraftID].[All]" allUniqueName="[AircraftPivot1].[AircraftID].[All]" dimensionUniqueName="[AircraftPivot1]" displayFolder="" count="0" memberValueDatatype="20" unbalanced="0"/>
    <cacheHierarchy uniqueName="[AircraftPivot1].[AircraftType]" caption="AircraftType" attribute="1" defaultMemberUniqueName="[AircraftPivot1].[AircraftType].[All]" allUniqueName="[AircraftPivot1].[AircraftType].[All]" dimensionUniqueName="[AircraftPivot1]" displayFolder="" count="0" memberValueDatatype="130" unbalanced="0"/>
    <cacheHierarchy uniqueName="[AircraftPivot1].[SeatCapacity]" caption="SeatCapacity" attribute="1" defaultMemberUniqueName="[AircraftPivot1].[SeatCapacity].[All]" allUniqueName="[AircraftPivot1].[SeatCapacity].[All]" dimensionUniqueName="[AircraftPivot1]" displayFolder="" count="0" memberValueDatatype="20" unbalanced="0"/>
    <cacheHierarchy uniqueName="[AircraftPivot1].[FuelCostperSeatMile (Cents)]" caption="FuelCostperSeatMile (Cents)" attribute="1" defaultMemberUniqueName="[AircraftPivot1].[FuelCostperSeatMile (Cents)].[All]" allUniqueName="[AircraftPivot1].[FuelCostperSeatMile (Cents)].[All]" dimensionUniqueName="[AircraftPivot1]" displayFolder="" count="0" memberValueDatatype="5" unbalanced="0"/>
    <cacheHierarchy uniqueName="[AirportPivot].[AirportID]" caption="AirportID" attribute="1" defaultMemberUniqueName="[AirportPivot].[AirportID].[All]" allUniqueName="[AirportPivot].[AirportID].[All]" dimensionUniqueName="[AirportPivot]" displayFolder="" count="2" memberValueDatatype="130" unbalanced="0">
      <fieldsUsage count="2">
        <fieldUsage x="-1"/>
        <fieldUsage x="1"/>
      </fieldsUsage>
    </cacheHierarchy>
    <cacheHierarchy uniqueName="[AirportPivot].[AirportName]" caption="AirportName" attribute="1" defaultMemberUniqueName="[AirportPivot].[AirportName].[All]" allUniqueName="[AirportPivot].[AirportName].[All]" dimensionUniqueName="[AirportPivot]" displayFolder="" count="2" memberValueDatatype="130" unbalanced="0">
      <fieldsUsage count="2">
        <fieldUsage x="-1"/>
        <fieldUsage x="0"/>
      </fieldsUsage>
    </cacheHierarchy>
    <cacheHierarchy uniqueName="[AirportPivot].[Gates (number of available)]" caption="Gates (number of available)" attribute="1" defaultMemberUniqueName="[AirportPivot].[Gates (number of available)].[All]" allUniqueName="[AirportPivot].[Gates (number of available)].[All]" dimensionUniqueName="[AirportPivot]" displayFolder="" count="0" memberValueDatatype="20" unbalanced="0"/>
    <cacheHierarchy uniqueName="[FlightsPivot].[FlightID]" caption="FlightID" attribute="1" defaultMemberUniqueName="[FlightsPivot].[FlightID].[All]" allUniqueName="[FlightsPivot].[FlightID].[All]" dimensionUniqueName="[FlightsPivot]" displayFolder="" count="0" memberValueDatatype="130" unbalanced="0"/>
    <cacheHierarchy uniqueName="[FlightsPivot].[Date]" caption="Date" attribute="1" time="1" defaultMemberUniqueName="[FlightsPivot].[Date].[All]" allUniqueName="[FlightsPivot].[Date].[All]" dimensionUniqueName="[FlightsPivot]" displayFolder="" count="0" memberValueDatatype="7" unbalanced="0"/>
    <cacheHierarchy uniqueName="[FlightsPivot].[RouteID]" caption="RouteID" attribute="1" defaultMemberUniqueName="[FlightsPivot].[RouteID].[All]" allUniqueName="[FlightsPivot].[RouteID].[All]" dimensionUniqueName="[FlightsPivot]" displayFolder="" count="0" memberValueDatatype="130" unbalanced="0"/>
    <cacheHierarchy uniqueName="[FlightsPivot].[Departure Delay]" caption="Departure Delay" attribute="1" defaultMemberUniqueName="[FlightsPivot].[Departure Delay].[All]" allUniqueName="[FlightsPivot].[Departure Delay].[All]" dimensionUniqueName="[FlightsPivot]" displayFolder="" count="0" memberValueDatatype="5" unbalanced="0"/>
    <cacheHierarchy uniqueName="[FlightsPivot].[AircraftID]" caption="AircraftID" attribute="1" defaultMemberUniqueName="[FlightsPivot].[AircraftID].[All]" allUniqueName="[FlightsPivot].[AircraftID].[All]" dimensionUniqueName="[FlightsPivot]" displayFolder="" count="0" memberValueDatatype="20" unbalanced="0"/>
    <cacheHierarchy uniqueName="[FlightsPivot].[Scheduled Departure]" caption="Scheduled Departure" attribute="1" time="1" defaultMemberUniqueName="[FlightsPivot].[Scheduled Departure].[All]" allUniqueName="[FlightsPivot].[Scheduled Departure].[All]" dimensionUniqueName="[FlightsPivot]" displayFolder="" count="0" memberValueDatatype="7" unbalanced="0"/>
    <cacheHierarchy uniqueName="[FlightsPivot].[Avg Ticket Price]" caption="Avg Ticket Price" attribute="1" defaultMemberUniqueName="[FlightsPivot].[Avg Ticket Price].[All]" allUniqueName="[FlightsPivot].[Avg Ticket Price].[All]" dimensionUniqueName="[FlightsPivot]" displayFolder="" count="0" memberValueDatatype="5" unbalanced="0"/>
    <cacheHierarchy uniqueName="[FlightsPivot].[Total Fare]" caption="Total Fare" attribute="1" defaultMemberUniqueName="[FlightsPivot].[Total Fare].[All]" allUniqueName="[FlightsPivot].[Total Fare].[All]" dimensionUniqueName="[FlightsPivot]" displayFolder="" count="0" memberValueDatatype="5" unbalanced="0"/>
    <cacheHierarchy uniqueName="[FlightsPivot].[10% tax]" caption="10% tax" attribute="1" defaultMemberUniqueName="[FlightsPivot].[10% tax].[All]" allUniqueName="[FlightsPivot].[10% tax].[All]" dimensionUniqueName="[FlightsPivot]" displayFolder="" count="0" memberValueDatatype="5" unbalanced="0"/>
    <cacheHierarchy uniqueName="[FlightsPivot].[Total revenue]" caption="Total revenue" attribute="1" defaultMemberUniqueName="[FlightsPivot].[Total revenue].[All]" allUniqueName="[FlightsPivot].[Total revenue].[All]" dimensionUniqueName="[FlightsPivot]" displayFolder="" count="0" memberValueDatatype="5" unbalanced="0"/>
    <cacheHierarchy uniqueName="[FlightsPivot].[Flight Month]" caption="Flight Month" attribute="1" defaultMemberUniqueName="[FlightsPivot].[Flight Month].[All]" allUniqueName="[FlightsPivot].[Flight Month].[All]" dimensionUniqueName="[FlightsPivot]" displayFolder="" count="0" memberValueDatatype="20" unbalanced="0"/>
    <cacheHierarchy uniqueName="[FlightsPivot].[Flight Year]" caption="Flight Year" attribute="1" defaultMemberUniqueName="[FlightsPivot].[Flight Year].[All]" allUniqueName="[FlightsPivot].[Flight Year].[All]" dimensionUniqueName="[FlightsPivot]" displayFolder="" count="0" memberValueDatatype="20" unbalanced="0"/>
    <cacheHierarchy uniqueName="[FlightsPivot].[Date (Month)]" caption="Date (Month)" attribute="1" defaultMemberUniqueName="[FlightsPivot].[Date (Month)].[All]" allUniqueName="[FlightsPivot].[Date (Month)].[All]" dimensionUniqueName="[FlightsPivot]" displayFolder="" count="2" memberValueDatatype="130" unbalanced="0">
      <fieldsUsage count="2">
        <fieldUsage x="-1"/>
        <fieldUsage x="2"/>
      </fieldsUsage>
    </cacheHierarchy>
    <cacheHierarchy uniqueName="[FlightsPivot].[DepAirport]" caption="DepAirport" attribute="1" defaultMemberUniqueName="[FlightsPivot].[DepAirport].[All]" allUniqueName="[FlightsPivot].[DepAirport].[All]" dimensionUniqueName="[FlightsPivot]" displayFolder="" count="0" memberValueDatatype="130" unbalanced="0"/>
    <cacheHierarchy uniqueName="[FlightsPivot].[Airport Id]" caption="Airport Id" attribute="1" defaultMemberUniqueName="[FlightsPivot].[Airport Id].[All]" allUniqueName="[FlightsPivot].[Airport Id].[All]" dimensionUniqueName="[FlightsPivot]" displayFolder="" count="0" memberValueDatatype="130" unbalanced="0"/>
    <cacheHierarchy uniqueName="[FlightsPivot].[Distance]" caption="Distance" attribute="1" defaultMemberUniqueName="[FlightsPivot].[Distance].[All]" allUniqueName="[FlightsPivot].[Distance].[All]" dimensionUniqueName="[FlightsPivot]" displayFolder="" count="0" memberValueDatatype="20" unbalanced="0"/>
    <cacheHierarchy uniqueName="[FlightsPivot].[ListPrice]" caption="ListPrice" attribute="1" defaultMemberUniqueName="[FlightsPivot].[ListPrice].[All]" allUniqueName="[FlightsPivot].[ListPrice].[All]" dimensionUniqueName="[FlightsPivot]" displayFolder="" count="0" memberValueDatatype="20" unbalanced="0"/>
    <cacheHierarchy uniqueName="[FlightsPivot].[AirportName]" caption="AirportName" attribute="1" defaultMemberUniqueName="[FlightsPivot].[AirportName].[All]" allUniqueName="[FlightsPivot].[AirportName].[All]" dimensionUniqueName="[FlightsPivot]" displayFolder="" count="0" memberValueDatatype="130" unbalanced="0"/>
    <cacheHierarchy uniqueName="[FlightsPivot].[Gates (number of available)]" caption="Gates (number of available)" attribute="1" defaultMemberUniqueName="[FlightsPivot].[Gates (number of available)].[All]" allUniqueName="[FlightsPivot].[Gates (number of available)].[All]" dimensionUniqueName="[FlightsPivot]" displayFolder="" count="0" memberValueDatatype="20" unbalanced="0"/>
    <cacheHierarchy uniqueName="[FlightsPivot 1].[FlightID]" caption="FlightID" attribute="1" defaultMemberUniqueName="[FlightsPivot 1].[FlightID].[All]" allUniqueName="[FlightsPivot 1].[FlightID].[All]" dimensionUniqueName="[FlightsPivot 1]" displayFolder="" count="0" memberValueDatatype="130" unbalanced="0"/>
    <cacheHierarchy uniqueName="[FlightsPivot 1].[Date]" caption="Date" attribute="1" time="1" defaultMemberUniqueName="[FlightsPivot 1].[Date].[All]" allUniqueName="[FlightsPivot 1].[Date].[All]" dimensionUniqueName="[FlightsPivot 1]" displayFolder="" count="0" memberValueDatatype="7" unbalanced="0"/>
    <cacheHierarchy uniqueName="[FlightsPivot 1].[RouteID]" caption="RouteID" attribute="1" defaultMemberUniqueName="[FlightsPivot 1].[RouteID].[All]" allUniqueName="[FlightsPivot 1].[RouteID].[All]" dimensionUniqueName="[FlightsPivot 1]" displayFolder="" count="0" memberValueDatatype="130" unbalanced="0"/>
    <cacheHierarchy uniqueName="[FlightsPivot 1].[Departure Delay]" caption="Departure Delay" attribute="1" defaultMemberUniqueName="[FlightsPivot 1].[Departure Delay].[All]" allUniqueName="[FlightsPivot 1].[Departure Delay].[All]" dimensionUniqueName="[FlightsPivot 1]" displayFolder="" count="0" memberValueDatatype="5" unbalanced="0"/>
    <cacheHierarchy uniqueName="[FlightsPivot 1].[AircraftID]" caption="AircraftID" attribute="1" defaultMemberUniqueName="[FlightsPivot 1].[AircraftID].[All]" allUniqueName="[FlightsPivot 1].[AircraftID].[All]" dimensionUniqueName="[FlightsPivot 1]" displayFolder="" count="0" memberValueDatatype="20" unbalanced="0"/>
    <cacheHierarchy uniqueName="[FlightsPivot 1].[Scheduled Departure]" caption="Scheduled Departure" attribute="1" time="1" defaultMemberUniqueName="[FlightsPivot 1].[Scheduled Departure].[All]" allUniqueName="[FlightsPivot 1].[Scheduled Departure].[All]" dimensionUniqueName="[FlightsPivot 1]" displayFolder="" count="0" memberValueDatatype="7" unbalanced="0"/>
    <cacheHierarchy uniqueName="[FlightsPivot 1].[Avg Ticket Price]" caption="Avg Ticket Price" attribute="1" defaultMemberUniqueName="[FlightsPivot 1].[Avg Ticket Price].[All]" allUniqueName="[FlightsPivot 1].[Avg Ticket Price].[All]" dimensionUniqueName="[FlightsPivot 1]" displayFolder="" count="0" memberValueDatatype="5" unbalanced="0"/>
    <cacheHierarchy uniqueName="[FlightsPivot 1].[Total Fare]" caption="Total Fare" attribute="1" defaultMemberUniqueName="[FlightsPivot 1].[Total Fare].[All]" allUniqueName="[FlightsPivot 1].[Total Fare].[All]" dimensionUniqueName="[FlightsPivot 1]" displayFolder="" count="0" memberValueDatatype="5" unbalanced="0"/>
    <cacheHierarchy uniqueName="[FlightsPivot 1].[Total Revenue]" caption="Total Revenue" attribute="1" defaultMemberUniqueName="[FlightsPivot 1].[Total Revenue].[All]" allUniqueName="[FlightsPivot 1].[Total Revenue].[All]" dimensionUniqueName="[FlightsPivot 1]" displayFolder="" count="0" memberValueDatatype="5" unbalanced="0"/>
    <cacheHierarchy uniqueName="[FlightsPivot 1].[Tax]" caption="Tax" attribute="1" defaultMemberUniqueName="[FlightsPivot 1].[Tax].[All]" allUniqueName="[FlightsPivot 1].[Tax].[All]" dimensionUniqueName="[FlightsPivot 1]" displayFolder="" count="0" memberValueDatatype="5" unbalanced="0"/>
    <cacheHierarchy uniqueName="[FlightsPivot 1].[Flight Month]" caption="Flight Month" attribute="1" defaultMemberUniqueName="[FlightsPivot 1].[Flight Month].[All]" allUniqueName="[FlightsPivot 1].[Flight Month].[All]" dimensionUniqueName="[FlightsPivot 1]" displayFolder="" count="0" memberValueDatatype="20" unbalanced="0"/>
    <cacheHierarchy uniqueName="[FlightsPivot 1].[Flight Year]" caption="Flight Year" attribute="1" defaultMemberUniqueName="[FlightsPivot 1].[Flight Year].[All]" allUniqueName="[FlightsPivot 1].[Flight Year].[All]" dimensionUniqueName="[FlightsPivot 1]" displayFolder="" count="0" memberValueDatatype="20" unbalanced="0"/>
    <cacheHierarchy uniqueName="[RoutesPivot].[RouteID]" caption="RouteID" attribute="1" defaultMemberUniqueName="[RoutesPivot].[RouteID].[All]" allUniqueName="[RoutesPivot].[RouteID].[All]" dimensionUniqueName="[RoutesPivot]" displayFolder="" count="0" memberValueDatatype="130" unbalanced="0"/>
    <cacheHierarchy uniqueName="[RoutesPivot].[DepAirport]" caption="DepAirport" attribute="1" defaultMemberUniqueName="[RoutesPivot].[DepAirport].[All]" allUniqueName="[RoutesPivot].[DepAirport].[All]" dimensionUniqueName="[RoutesPivot]" displayFolder="" count="0" memberValueDatatype="130" unbalanced="0"/>
    <cacheHierarchy uniqueName="[RoutesPivot].[AirportID]" caption="AirportID" attribute="1" defaultMemberUniqueName="[RoutesPivot].[AirportID].[All]" allUniqueName="[RoutesPivot].[AirportID].[All]" dimensionUniqueName="[RoutesPivot]" displayFolder="" count="0" memberValueDatatype="130" unbalanced="0"/>
    <cacheHierarchy uniqueName="[RoutesPivot].[Distance]" caption="Distance" attribute="1" defaultMemberUniqueName="[RoutesPivot].[Distance].[All]" allUniqueName="[RoutesPivot].[Distance].[All]" dimensionUniqueName="[RoutesPivot]" displayFolder="" count="0" memberValueDatatype="20" unbalanced="0"/>
    <cacheHierarchy uniqueName="[RoutesPivot].[ListPrice]" caption="ListPrice" attribute="1" defaultMemberUniqueName="[RoutesPivot].[ListPrice].[All]" allUniqueName="[RoutesPivot].[ListPrice].[All]" dimensionUniqueName="[RoutesPivot]" displayFolder="" count="0" memberValueDatatype="20" unbalanced="0"/>
    <cacheHierarchy uniqueName="[FlightsPivot].[Date (Month Index)]" caption="Date (Month Index)" attribute="1" defaultMemberUniqueName="[FlightsPivot].[Date (Month Index)].[All]" allUniqueName="[FlightsPivot].[Date (Month Index)].[All]" dimensionUniqueName="[FlightsPivot]" displayFolder="" count="0" memberValueDatatype="20" unbalanced="0" hidden="1"/>
    <cacheHierarchy uniqueName="[Measures].[__XL_Count FlightsPivot]" caption="__XL_Count FlightsPivot" measure="1" displayFolder="" measureGroup="FlightsPivot" count="0" hidden="1"/>
    <cacheHierarchy uniqueName="[Measures].[__XL_Count AirportPivot]" caption="__XL_Count AirportPivot" measure="1" displayFolder="" measureGroup="AirportPivot" count="0" hidden="1"/>
    <cacheHierarchy uniqueName="[Measures].[__XL_Count RoutesPivot]" caption="__XL_Count RoutesPivot" measure="1" displayFolder="" measureGroup="RoutesPivot" count="0" hidden="1"/>
    <cacheHierarchy uniqueName="[Measures].[__XL_Count AircraftPivot]" caption="__XL_Count AircraftPivot" measure="1" displayFolder="" measureGroup="AircraftPivot" count="0" hidden="1"/>
    <cacheHierarchy uniqueName="[Measures].[__XL_Count FlightsPivot 1]" caption="__XL_Count FlightsPivot 1" measure="1" displayFolder="" measureGroup="FlightsPivot 1" count="0" hidden="1"/>
    <cacheHierarchy uniqueName="[Measures].[__XL_Count AircraftPivot 1]" caption="__XL_Count AircraftPivot 1" measure="1" displayFolder="" measureGroup="AircraftPivot 1" count="0" hidden="1"/>
    <cacheHierarchy uniqueName="[Measures].[__XL_Count AircraftPivot1]" caption="__XL_Count AircraftPivot1" measure="1" displayFolder="" measureGroup="AircraftPivot1" count="0" hidden="1"/>
    <cacheHierarchy uniqueName="[Measures].[__No measures defined]" caption="__No measures defined" measure="1" displayFolder="" count="0" hidden="1"/>
    <cacheHierarchy uniqueName="[Measures].[Count of FlightID]" caption="Count of FlightID" measure="1" displayFolder="" measureGroup="FlightsPivot" count="0" oneField="1" hidden="1">
      <fieldsUsage count="1">
        <fieldUsage x="3"/>
      </fieldsUsage>
      <extLst>
        <ext xmlns:x15="http://schemas.microsoft.com/office/spreadsheetml/2010/11/main" uri="{B97F6D7D-B522-45F9-BDA1-12C45D357490}">
          <x15:cacheHierarchy aggregatedColumn="15"/>
        </ext>
      </extLst>
    </cacheHierarchy>
    <cacheHierarchy uniqueName="[Measures].[Average of Avg Ticket Price]" caption="Average of Avg Ticket Price" measure="1" displayFolder="" measureGroup="FlightsPivot 1" count="0" hidden="1">
      <extLst>
        <ext xmlns:x15="http://schemas.microsoft.com/office/spreadsheetml/2010/11/main" uri="{B97F6D7D-B522-45F9-BDA1-12C45D357490}">
          <x15:cacheHierarchy aggregatedColumn="40"/>
        </ext>
      </extLst>
    </cacheHierarchy>
    <cacheHierarchy uniqueName="[Measures].[Sum of FuelCostperSeatMile (Cents)]" caption="Sum of FuelCostperSeatMile (Cents)" measure="1" displayFolder="" measureGroup="AircraftPivot" count="0" hidden="1">
      <extLst>
        <ext xmlns:x15="http://schemas.microsoft.com/office/spreadsheetml/2010/11/main" uri="{B97F6D7D-B522-45F9-BDA1-12C45D357490}">
          <x15:cacheHierarchy aggregatedColumn="3"/>
        </ext>
      </extLst>
    </cacheHierarchy>
    <cacheHierarchy uniqueName="[Measures].[Sum of Flight Month]" caption="Sum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Count of Flight Month]" caption="Count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Sum of FuelCostperSeatMile (Cents) 2]" caption="Sum of FuelCostperSeatMile (Cents) 2" measure="1" displayFolder="" measureGroup="AircraftPivot 1" count="0" hidden="1">
      <extLst>
        <ext xmlns:x15="http://schemas.microsoft.com/office/spreadsheetml/2010/11/main" uri="{B97F6D7D-B522-45F9-BDA1-12C45D357490}">
          <x15:cacheHierarchy aggregatedColumn="7"/>
        </ext>
      </extLst>
    </cacheHierarchy>
    <cacheHierarchy uniqueName="[Measures].[Sum of Avg Ticket Price]" caption="Sum of Avg Ticket Price" measure="1" displayFolder="" measureGroup="FlightsPivot 1"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lightsPivot 1" count="0" hidden="1">
      <extLst>
        <ext xmlns:x15="http://schemas.microsoft.com/office/spreadsheetml/2010/11/main" uri="{B97F6D7D-B522-45F9-BDA1-12C45D357490}">
          <x15:cacheHierarchy aggregatedColumn="42"/>
        </ext>
      </extLst>
    </cacheHierarchy>
    <cacheHierarchy uniqueName="[Measures].[Sum of Avg Ticket Price 2]" caption="Sum of Avg Ticket Price 2" measure="1" displayFolder="" measureGroup="FlightsPivot" count="0" hidden="1">
      <extLst>
        <ext xmlns:x15="http://schemas.microsoft.com/office/spreadsheetml/2010/11/main" uri="{B97F6D7D-B522-45F9-BDA1-12C45D357490}">
          <x15:cacheHierarchy aggregatedColumn="21"/>
        </ext>
      </extLst>
    </cacheHierarchy>
    <cacheHierarchy uniqueName="[Measures].[Max of Avg Ticket Price]" caption="Max of Avg Ticket Price" measure="1" displayFolder="" measureGroup="FlightsPivot" count="0" hidden="1">
      <extLst>
        <ext xmlns:x15="http://schemas.microsoft.com/office/spreadsheetml/2010/11/main" uri="{B97F6D7D-B522-45F9-BDA1-12C45D357490}">
          <x15:cacheHierarchy aggregatedColumn="21"/>
        </ext>
      </extLst>
    </cacheHierarchy>
    <cacheHierarchy uniqueName="[Measures].[Sum of Total revenue 2]" caption="Sum of Total revenue 2" measure="1" displayFolder="" measureGroup="FlightsPivot" count="0" hidden="1">
      <extLst>
        <ext xmlns:x15="http://schemas.microsoft.com/office/spreadsheetml/2010/11/main" uri="{B97F6D7D-B522-45F9-BDA1-12C45D357490}">
          <x15:cacheHierarchy aggregatedColumn="24"/>
        </ext>
      </extLst>
    </cacheHierarchy>
  </cacheHierarchies>
  <kpis count="0"/>
  <dimensions count="8">
    <dimension name="AircraftPivot" uniqueName="[AircraftPivot]" caption="AircraftPivot"/>
    <dimension name="AircraftPivot 1" uniqueName="[AircraftPivot 1]" caption="AircraftPivot 1"/>
    <dimension name="AircraftPivot1" uniqueName="[AircraftPivot1]" caption="AircraftPivot1"/>
    <dimension name="AirportPivot" uniqueName="[AirportPivot]" caption="AirportPivot"/>
    <dimension name="FlightsPivot" uniqueName="[FlightsPivot]" caption="FlightsPivot"/>
    <dimension name="FlightsPivot 1" uniqueName="[FlightsPivot 1]" caption="FlightsPivot 1"/>
    <dimension measure="1" name="Measures" uniqueName="[Measures]" caption="Measures"/>
    <dimension name="RoutesPivot" uniqueName="[RoutesPivot]" caption="RoutesPivot"/>
  </dimensions>
  <measureGroups count="7">
    <measureGroup name="AircraftPivot" caption="AircraftPivot"/>
    <measureGroup name="AircraftPivot 1" caption="AircraftPivot 1"/>
    <measureGroup name="AircraftPivot1" caption="AircraftPivot1"/>
    <measureGroup name="AirportPivot" caption="AirportPivot"/>
    <measureGroup name="FlightsPivot" caption="FlightsPivot"/>
    <measureGroup name="FlightsPivot 1" caption="FlightsPivot 1"/>
    <measureGroup name="RoutesPivot" caption="RoutesPivot"/>
  </measureGroups>
  <maps count="13">
    <map measureGroup="0" dimension="0"/>
    <map measureGroup="1" dimension="1"/>
    <map measureGroup="2" dimension="2"/>
    <map measureGroup="3" dimension="3"/>
    <map measureGroup="4" dimension="3"/>
    <map measureGroup="4" dimension="4"/>
    <map measureGroup="4" dimension="7"/>
    <map measureGroup="5" dimension="0"/>
    <map measureGroup="5" dimension="3"/>
    <map measureGroup="5" dimension="4"/>
    <map measureGroup="5" dimension="5"/>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Eliz electronics" refreshedDate="45336.763632175927" backgroundQuery="1" createdVersion="6" refreshedVersion="6" minRefreshableVersion="3" recordCount="0" supportSubquery="1" supportAdvancedDrill="1">
  <cacheSource type="external" connectionId="2"/>
  <cacheFields count="1">
    <cacheField name="[Measures].[Sum of FuelCostperSeatMile (Cents) 2]" caption="Sum of FuelCostperSeatMile (Cents) 2" numFmtId="0" hierarchy="65" level="32767"/>
  </cacheFields>
  <cacheHierarchies count="71">
    <cacheHierarchy uniqueName="[AircraftPivot].[AircraftID]" caption="AircraftID" attribute="1" defaultMemberUniqueName="[AircraftPivot].[AircraftID].[All]" allUniqueName="[AircraftPivot].[AircraftID].[All]" dimensionUniqueName="[AircraftPivot]" displayFolder="" count="0" memberValueDatatype="20" unbalanced="0"/>
    <cacheHierarchy uniqueName="[AircraftPivot].[AircraftType]" caption="AircraftType" attribute="1" defaultMemberUniqueName="[AircraftPivot].[AircraftType].[All]" allUniqueName="[AircraftPivot].[AircraftType].[All]" dimensionUniqueName="[AircraftPivot]" displayFolder="" count="0" memberValueDatatype="130" unbalanced="0"/>
    <cacheHierarchy uniqueName="[AircraftPivot].[SeatCapacity]" caption="SeatCapacity" attribute="1" defaultMemberUniqueName="[AircraftPivot].[SeatCapacity].[All]" allUniqueName="[AircraftPivot].[SeatCapacity].[All]" dimensionUniqueName="[AircraftPivot]" displayFolder="" count="0" memberValueDatatype="20" unbalanced="0"/>
    <cacheHierarchy uniqueName="[AircraftPivot].[FuelCostperSeatMile (Cents)]" caption="FuelCostperSeatMile (Cents)" attribute="1" defaultMemberUniqueName="[AircraftPivot].[FuelCostperSeatMile (Cents)].[All]" allUniqueName="[AircraftPivot].[FuelCostperSeatMile (Cents)].[All]" dimensionUniqueName="[AircraftPivot]" displayFolder="" count="0" memberValueDatatype="5" unbalanced="0"/>
    <cacheHierarchy uniqueName="[AircraftPivot 1].[AircraftID]" caption="AircraftID" attribute="1" defaultMemberUniqueName="[AircraftPivot 1].[AircraftID].[All]" allUniqueName="[AircraftPivot 1].[AircraftID].[All]" dimensionUniqueName="[AircraftPivot 1]" displayFolder="" count="0" memberValueDatatype="20" unbalanced="0"/>
    <cacheHierarchy uniqueName="[AircraftPivot 1].[AircraftType]" caption="AircraftType" attribute="1" defaultMemberUniqueName="[AircraftPivot 1].[AircraftType].[All]" allUniqueName="[AircraftPivot 1].[AircraftType].[All]" dimensionUniqueName="[AircraftPivot 1]" displayFolder="" count="0" memberValueDatatype="130" unbalanced="0"/>
    <cacheHierarchy uniqueName="[AircraftPivot 1].[SeatCapacity]" caption="SeatCapacity" attribute="1" defaultMemberUniqueName="[AircraftPivot 1].[SeatCapacity].[All]" allUniqueName="[AircraftPivot 1].[SeatCapacity].[All]" dimensionUniqueName="[AircraftPivot 1]" displayFolder="" count="0" memberValueDatatype="20" unbalanced="0"/>
    <cacheHierarchy uniqueName="[AircraftPivot 1].[FuelCostperSeatMile (Cents)]" caption="FuelCostperSeatMile (Cents)" attribute="1" defaultMemberUniqueName="[AircraftPivot 1].[FuelCostperSeatMile (Cents)].[All]" allUniqueName="[AircraftPivot 1].[FuelCostperSeatMile (Cents)].[All]" dimensionUniqueName="[AircraftPivot 1]" displayFolder="" count="0" memberValueDatatype="5" unbalanced="0"/>
    <cacheHierarchy uniqueName="[AircraftPivot1].[AircraftID]" caption="AircraftID" attribute="1" defaultMemberUniqueName="[AircraftPivot1].[AircraftID].[All]" allUniqueName="[AircraftPivot1].[AircraftID].[All]" dimensionUniqueName="[AircraftPivot1]" displayFolder="" count="0" memberValueDatatype="20" unbalanced="0"/>
    <cacheHierarchy uniqueName="[AircraftPivot1].[AircraftType]" caption="AircraftType" attribute="1" defaultMemberUniqueName="[AircraftPivot1].[AircraftType].[All]" allUniqueName="[AircraftPivot1].[AircraftType].[All]" dimensionUniqueName="[AircraftPivot1]" displayFolder="" count="0" memberValueDatatype="130" unbalanced="0"/>
    <cacheHierarchy uniqueName="[AircraftPivot1].[SeatCapacity]" caption="SeatCapacity" attribute="1" defaultMemberUniqueName="[AircraftPivot1].[SeatCapacity].[All]" allUniqueName="[AircraftPivot1].[SeatCapacity].[All]" dimensionUniqueName="[AircraftPivot1]" displayFolder="" count="0" memberValueDatatype="20" unbalanced="0"/>
    <cacheHierarchy uniqueName="[AircraftPivot1].[FuelCostperSeatMile (Cents)]" caption="FuelCostperSeatMile (Cents)" attribute="1" defaultMemberUniqueName="[AircraftPivot1].[FuelCostperSeatMile (Cents)].[All]" allUniqueName="[AircraftPivot1].[FuelCostperSeatMile (Cents)].[All]" dimensionUniqueName="[AircraftPivot1]" displayFolder="" count="0" memberValueDatatype="5" unbalanced="0"/>
    <cacheHierarchy uniqueName="[AirportPivot].[AirportID]" caption="AirportID" attribute="1" defaultMemberUniqueName="[AirportPivot].[AirportID].[All]" allUniqueName="[AirportPivot].[AirportID].[All]" dimensionUniqueName="[AirportPivot]" displayFolder="" count="0" memberValueDatatype="130" unbalanced="0"/>
    <cacheHierarchy uniqueName="[AirportPivot].[AirportName]" caption="AirportName" attribute="1" defaultMemberUniqueName="[AirportPivot].[AirportName].[All]" allUniqueName="[AirportPivot].[AirportName].[All]" dimensionUniqueName="[AirportPivot]" displayFolder="" count="0" memberValueDatatype="130" unbalanced="0"/>
    <cacheHierarchy uniqueName="[AirportPivot].[Gates (number of available)]" caption="Gates (number of available)" attribute="1" defaultMemberUniqueName="[AirportPivot].[Gates (number of available)].[All]" allUniqueName="[AirportPivot].[Gates (number of available)].[All]" dimensionUniqueName="[AirportPivot]" displayFolder="" count="0" memberValueDatatype="20" unbalanced="0"/>
    <cacheHierarchy uniqueName="[FlightsPivot].[FlightID]" caption="FlightID" attribute="1" defaultMemberUniqueName="[FlightsPivot].[FlightID].[All]" allUniqueName="[FlightsPivot].[FlightID].[All]" dimensionUniqueName="[FlightsPivot]" displayFolder="" count="0" memberValueDatatype="130" unbalanced="0"/>
    <cacheHierarchy uniqueName="[FlightsPivot].[Date]" caption="Date" attribute="1" time="1" defaultMemberUniqueName="[FlightsPivot].[Date].[All]" allUniqueName="[FlightsPivot].[Date].[All]" dimensionUniqueName="[FlightsPivot]" displayFolder="" count="0" memberValueDatatype="7" unbalanced="0"/>
    <cacheHierarchy uniqueName="[FlightsPivot].[RouteID]" caption="RouteID" attribute="1" defaultMemberUniqueName="[FlightsPivot].[RouteID].[All]" allUniqueName="[FlightsPivot].[RouteID].[All]" dimensionUniqueName="[FlightsPivot]" displayFolder="" count="0" memberValueDatatype="130" unbalanced="0"/>
    <cacheHierarchy uniqueName="[FlightsPivot].[Departure Delay]" caption="Departure Delay" attribute="1" defaultMemberUniqueName="[FlightsPivot].[Departure Delay].[All]" allUniqueName="[FlightsPivot].[Departure Delay].[All]" dimensionUniqueName="[FlightsPivot]" displayFolder="" count="0" memberValueDatatype="5" unbalanced="0"/>
    <cacheHierarchy uniqueName="[FlightsPivot].[AircraftID]" caption="AircraftID" attribute="1" defaultMemberUniqueName="[FlightsPivot].[AircraftID].[All]" allUniqueName="[FlightsPivot].[AircraftID].[All]" dimensionUniqueName="[FlightsPivot]" displayFolder="" count="0" memberValueDatatype="20" unbalanced="0"/>
    <cacheHierarchy uniqueName="[FlightsPivot].[Scheduled Departure]" caption="Scheduled Departure" attribute="1" time="1" defaultMemberUniqueName="[FlightsPivot].[Scheduled Departure].[All]" allUniqueName="[FlightsPivot].[Scheduled Departure].[All]" dimensionUniqueName="[FlightsPivot]" displayFolder="" count="0" memberValueDatatype="7" unbalanced="0"/>
    <cacheHierarchy uniqueName="[FlightsPivot].[Avg Ticket Price]" caption="Avg Ticket Price" attribute="1" defaultMemberUniqueName="[FlightsPivot].[Avg Ticket Price].[All]" allUniqueName="[FlightsPivot].[Avg Ticket Price].[All]" dimensionUniqueName="[FlightsPivot]" displayFolder="" count="0" memberValueDatatype="5" unbalanced="0"/>
    <cacheHierarchy uniqueName="[FlightsPivot].[Total Fare]" caption="Total Fare" attribute="1" defaultMemberUniqueName="[FlightsPivot].[Total Fare].[All]" allUniqueName="[FlightsPivot].[Total Fare].[All]" dimensionUniqueName="[FlightsPivot]" displayFolder="" count="0" memberValueDatatype="5" unbalanced="0"/>
    <cacheHierarchy uniqueName="[FlightsPivot].[10% tax]" caption="10% tax" attribute="1" defaultMemberUniqueName="[FlightsPivot].[10% tax].[All]" allUniqueName="[FlightsPivot].[10% tax].[All]" dimensionUniqueName="[FlightsPivot]" displayFolder="" count="0" memberValueDatatype="5" unbalanced="0"/>
    <cacheHierarchy uniqueName="[FlightsPivot].[Total revenue]" caption="Total revenue" attribute="1" defaultMemberUniqueName="[FlightsPivot].[Total revenue].[All]" allUniqueName="[FlightsPivot].[Total revenue].[All]" dimensionUniqueName="[FlightsPivot]" displayFolder="" count="0" memberValueDatatype="5" unbalanced="0"/>
    <cacheHierarchy uniqueName="[FlightsPivot].[Flight Month]" caption="Flight Month" attribute="1" defaultMemberUniqueName="[FlightsPivot].[Flight Month].[All]" allUniqueName="[FlightsPivot].[Flight Month].[All]" dimensionUniqueName="[FlightsPivot]" displayFolder="" count="0" memberValueDatatype="20" unbalanced="0"/>
    <cacheHierarchy uniqueName="[FlightsPivot].[Flight Year]" caption="Flight Year" attribute="1" defaultMemberUniqueName="[FlightsPivot].[Flight Year].[All]" allUniqueName="[FlightsPivot].[Flight Year].[All]" dimensionUniqueName="[FlightsPivot]" displayFolder="" count="0" memberValueDatatype="20" unbalanced="0"/>
    <cacheHierarchy uniqueName="[FlightsPivot].[Date (Month)]" caption="Date (Month)" attribute="1" defaultMemberUniqueName="[FlightsPivot].[Date (Month)].[All]" allUniqueName="[FlightsPivot].[Date (Month)].[All]" dimensionUniqueName="[FlightsPivot]" displayFolder="" count="0" memberValueDatatype="130" unbalanced="0"/>
    <cacheHierarchy uniqueName="[FlightsPivot].[DepAirport]" caption="DepAirport" attribute="1" defaultMemberUniqueName="[FlightsPivot].[DepAirport].[All]" allUniqueName="[FlightsPivot].[DepAirport].[All]" dimensionUniqueName="[FlightsPivot]" displayFolder="" count="0" memberValueDatatype="130" unbalanced="0"/>
    <cacheHierarchy uniqueName="[FlightsPivot].[Airport Id]" caption="Airport Id" attribute="1" defaultMemberUniqueName="[FlightsPivot].[Airport Id].[All]" allUniqueName="[FlightsPivot].[Airport Id].[All]" dimensionUniqueName="[FlightsPivot]" displayFolder="" count="0" memberValueDatatype="130" unbalanced="0"/>
    <cacheHierarchy uniqueName="[FlightsPivot].[Distance]" caption="Distance" attribute="1" defaultMemberUniqueName="[FlightsPivot].[Distance].[All]" allUniqueName="[FlightsPivot].[Distance].[All]" dimensionUniqueName="[FlightsPivot]" displayFolder="" count="0" memberValueDatatype="20" unbalanced="0"/>
    <cacheHierarchy uniqueName="[FlightsPivot].[ListPrice]" caption="ListPrice" attribute="1" defaultMemberUniqueName="[FlightsPivot].[ListPrice].[All]" allUniqueName="[FlightsPivot].[ListPrice].[All]" dimensionUniqueName="[FlightsPivot]" displayFolder="" count="0" memberValueDatatype="20" unbalanced="0"/>
    <cacheHierarchy uniqueName="[FlightsPivot].[AirportName]" caption="AirportName" attribute="1" defaultMemberUniqueName="[FlightsPivot].[AirportName].[All]" allUniqueName="[FlightsPivot].[AirportName].[All]" dimensionUniqueName="[FlightsPivot]" displayFolder="" count="0" memberValueDatatype="130" unbalanced="0"/>
    <cacheHierarchy uniqueName="[FlightsPivot].[Gates (number of available)]" caption="Gates (number of available)" attribute="1" defaultMemberUniqueName="[FlightsPivot].[Gates (number of available)].[All]" allUniqueName="[FlightsPivot].[Gates (number of available)].[All]" dimensionUniqueName="[FlightsPivot]" displayFolder="" count="0" memberValueDatatype="20" unbalanced="0"/>
    <cacheHierarchy uniqueName="[FlightsPivot 1].[FlightID]" caption="FlightID" attribute="1" defaultMemberUniqueName="[FlightsPivot 1].[FlightID].[All]" allUniqueName="[FlightsPivot 1].[FlightID].[All]" dimensionUniqueName="[FlightsPivot 1]" displayFolder="" count="0" memberValueDatatype="130" unbalanced="0"/>
    <cacheHierarchy uniqueName="[FlightsPivot 1].[Date]" caption="Date" attribute="1" time="1" defaultMemberUniqueName="[FlightsPivot 1].[Date].[All]" allUniqueName="[FlightsPivot 1].[Date].[All]" dimensionUniqueName="[FlightsPivot 1]" displayFolder="" count="0" memberValueDatatype="7" unbalanced="0"/>
    <cacheHierarchy uniqueName="[FlightsPivot 1].[RouteID]" caption="RouteID" attribute="1" defaultMemberUniqueName="[FlightsPivot 1].[RouteID].[All]" allUniqueName="[FlightsPivot 1].[RouteID].[All]" dimensionUniqueName="[FlightsPivot 1]" displayFolder="" count="0" memberValueDatatype="130" unbalanced="0"/>
    <cacheHierarchy uniqueName="[FlightsPivot 1].[Departure Delay]" caption="Departure Delay" attribute="1" defaultMemberUniqueName="[FlightsPivot 1].[Departure Delay].[All]" allUniqueName="[FlightsPivot 1].[Departure Delay].[All]" dimensionUniqueName="[FlightsPivot 1]" displayFolder="" count="0" memberValueDatatype="5" unbalanced="0"/>
    <cacheHierarchy uniqueName="[FlightsPivot 1].[AircraftID]" caption="AircraftID" attribute="1" defaultMemberUniqueName="[FlightsPivot 1].[AircraftID].[All]" allUniqueName="[FlightsPivot 1].[AircraftID].[All]" dimensionUniqueName="[FlightsPivot 1]" displayFolder="" count="0" memberValueDatatype="20" unbalanced="0"/>
    <cacheHierarchy uniqueName="[FlightsPivot 1].[Scheduled Departure]" caption="Scheduled Departure" attribute="1" time="1" defaultMemberUniqueName="[FlightsPivot 1].[Scheduled Departure].[All]" allUniqueName="[FlightsPivot 1].[Scheduled Departure].[All]" dimensionUniqueName="[FlightsPivot 1]" displayFolder="" count="0" memberValueDatatype="7" unbalanced="0"/>
    <cacheHierarchy uniqueName="[FlightsPivot 1].[Avg Ticket Price]" caption="Avg Ticket Price" attribute="1" defaultMemberUniqueName="[FlightsPivot 1].[Avg Ticket Price].[All]" allUniqueName="[FlightsPivot 1].[Avg Ticket Price].[All]" dimensionUniqueName="[FlightsPivot 1]" displayFolder="" count="0" memberValueDatatype="5" unbalanced="0"/>
    <cacheHierarchy uniqueName="[FlightsPivot 1].[Total Fare]" caption="Total Fare" attribute="1" defaultMemberUniqueName="[FlightsPivot 1].[Total Fare].[All]" allUniqueName="[FlightsPivot 1].[Total Fare].[All]" dimensionUniqueName="[FlightsPivot 1]" displayFolder="" count="0" memberValueDatatype="5" unbalanced="0"/>
    <cacheHierarchy uniqueName="[FlightsPivot 1].[Total Revenue]" caption="Total Revenue" attribute="1" defaultMemberUniqueName="[FlightsPivot 1].[Total Revenue].[All]" allUniqueName="[FlightsPivot 1].[Total Revenue].[All]" dimensionUniqueName="[FlightsPivot 1]" displayFolder="" count="0" memberValueDatatype="5" unbalanced="0"/>
    <cacheHierarchy uniqueName="[FlightsPivot 1].[Tax]" caption="Tax" attribute="1" defaultMemberUniqueName="[FlightsPivot 1].[Tax].[All]" allUniqueName="[FlightsPivot 1].[Tax].[All]" dimensionUniqueName="[FlightsPivot 1]" displayFolder="" count="0" memberValueDatatype="5" unbalanced="0"/>
    <cacheHierarchy uniqueName="[FlightsPivot 1].[Flight Month]" caption="Flight Month" attribute="1" defaultMemberUniqueName="[FlightsPivot 1].[Flight Month].[All]" allUniqueName="[FlightsPivot 1].[Flight Month].[All]" dimensionUniqueName="[FlightsPivot 1]" displayFolder="" count="0" memberValueDatatype="20" unbalanced="0"/>
    <cacheHierarchy uniqueName="[FlightsPivot 1].[Flight Year]" caption="Flight Year" attribute="1" defaultMemberUniqueName="[FlightsPivot 1].[Flight Year].[All]" allUniqueName="[FlightsPivot 1].[Flight Year].[All]" dimensionUniqueName="[FlightsPivot 1]" displayFolder="" count="0" memberValueDatatype="20" unbalanced="0"/>
    <cacheHierarchy uniqueName="[RoutesPivot].[RouteID]" caption="RouteID" attribute="1" defaultMemberUniqueName="[RoutesPivot].[RouteID].[All]" allUniqueName="[RoutesPivot].[RouteID].[All]" dimensionUniqueName="[RoutesPivot]" displayFolder="" count="0" memberValueDatatype="130" unbalanced="0"/>
    <cacheHierarchy uniqueName="[RoutesPivot].[DepAirport]" caption="DepAirport" attribute="1" defaultMemberUniqueName="[RoutesPivot].[DepAirport].[All]" allUniqueName="[RoutesPivot].[DepAirport].[All]" dimensionUniqueName="[RoutesPivot]" displayFolder="" count="0" memberValueDatatype="130" unbalanced="0"/>
    <cacheHierarchy uniqueName="[RoutesPivot].[AirportID]" caption="AirportID" attribute="1" defaultMemberUniqueName="[RoutesPivot].[AirportID].[All]" allUniqueName="[RoutesPivot].[AirportID].[All]" dimensionUniqueName="[RoutesPivot]" displayFolder="" count="0" memberValueDatatype="130" unbalanced="0"/>
    <cacheHierarchy uniqueName="[RoutesPivot].[Distance]" caption="Distance" attribute="1" defaultMemberUniqueName="[RoutesPivot].[Distance].[All]" allUniqueName="[RoutesPivot].[Distance].[All]" dimensionUniqueName="[RoutesPivot]" displayFolder="" count="0" memberValueDatatype="20" unbalanced="0"/>
    <cacheHierarchy uniqueName="[RoutesPivot].[ListPrice]" caption="ListPrice" attribute="1" defaultMemberUniqueName="[RoutesPivot].[ListPrice].[All]" allUniqueName="[RoutesPivot].[ListPrice].[All]" dimensionUniqueName="[RoutesPivot]" displayFolder="" count="0" memberValueDatatype="20" unbalanced="0"/>
    <cacheHierarchy uniqueName="[FlightsPivot].[Date (Month Index)]" caption="Date (Month Index)" attribute="1" defaultMemberUniqueName="[FlightsPivot].[Date (Month Index)].[All]" allUniqueName="[FlightsPivot].[Date (Month Index)].[All]" dimensionUniqueName="[FlightsPivot]" displayFolder="" count="0" memberValueDatatype="20" unbalanced="0" hidden="1"/>
    <cacheHierarchy uniqueName="[Measures].[__XL_Count FlightsPivot]" caption="__XL_Count FlightsPivot" measure="1" displayFolder="" measureGroup="FlightsPivot" count="0" hidden="1"/>
    <cacheHierarchy uniqueName="[Measures].[__XL_Count AirportPivot]" caption="__XL_Count AirportPivot" measure="1" displayFolder="" measureGroup="AirportPivot" count="0" hidden="1"/>
    <cacheHierarchy uniqueName="[Measures].[__XL_Count RoutesPivot]" caption="__XL_Count RoutesPivot" measure="1" displayFolder="" measureGroup="RoutesPivot" count="0" hidden="1"/>
    <cacheHierarchy uniqueName="[Measures].[__XL_Count AircraftPivot]" caption="__XL_Count AircraftPivot" measure="1" displayFolder="" measureGroup="AircraftPivot" count="0" hidden="1"/>
    <cacheHierarchy uniqueName="[Measures].[__XL_Count FlightsPivot 1]" caption="__XL_Count FlightsPivot 1" measure="1" displayFolder="" measureGroup="FlightsPivot 1" count="0" hidden="1"/>
    <cacheHierarchy uniqueName="[Measures].[__XL_Count AircraftPivot 1]" caption="__XL_Count AircraftPivot 1" measure="1" displayFolder="" measureGroup="AircraftPivot 1" count="0" hidden="1"/>
    <cacheHierarchy uniqueName="[Measures].[__XL_Count AircraftPivot1]" caption="__XL_Count AircraftPivot1" measure="1" displayFolder="" measureGroup="AircraftPivot1" count="0" hidden="1"/>
    <cacheHierarchy uniqueName="[Measures].[__No measures defined]" caption="__No measures defined" measure="1" displayFolder="" count="0" hidden="1"/>
    <cacheHierarchy uniqueName="[Measures].[Count of FlightID]" caption="Count of FlightID" measure="1" displayFolder="" measureGroup="FlightsPivot" count="0" hidden="1">
      <extLst>
        <ext xmlns:x15="http://schemas.microsoft.com/office/spreadsheetml/2010/11/main" uri="{B97F6D7D-B522-45F9-BDA1-12C45D357490}">
          <x15:cacheHierarchy aggregatedColumn="15"/>
        </ext>
      </extLst>
    </cacheHierarchy>
    <cacheHierarchy uniqueName="[Measures].[Average of Avg Ticket Price]" caption="Average of Avg Ticket Price" measure="1" displayFolder="" measureGroup="FlightsPivot 1" count="0" hidden="1">
      <extLst>
        <ext xmlns:x15="http://schemas.microsoft.com/office/spreadsheetml/2010/11/main" uri="{B97F6D7D-B522-45F9-BDA1-12C45D357490}">
          <x15:cacheHierarchy aggregatedColumn="40"/>
        </ext>
      </extLst>
    </cacheHierarchy>
    <cacheHierarchy uniqueName="[Measures].[Sum of FuelCostperSeatMile (Cents)]" caption="Sum of FuelCostperSeatMile (Cents)" measure="1" displayFolder="" measureGroup="AircraftPivot" count="0" hidden="1">
      <extLst>
        <ext xmlns:x15="http://schemas.microsoft.com/office/spreadsheetml/2010/11/main" uri="{B97F6D7D-B522-45F9-BDA1-12C45D357490}">
          <x15:cacheHierarchy aggregatedColumn="3"/>
        </ext>
      </extLst>
    </cacheHierarchy>
    <cacheHierarchy uniqueName="[Measures].[Sum of Flight Month]" caption="Sum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Count of Flight Month]" caption="Count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Sum of FuelCostperSeatMile (Cents) 2]" caption="Sum of FuelCostperSeatMile (Cents) 2" measure="1" displayFolder="" measureGroup="AircraftPivot 1"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Avg Ticket Price]" caption="Sum of Avg Ticket Price" measure="1" displayFolder="" measureGroup="FlightsPivot 1"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lightsPivot 1" count="0" hidden="1">
      <extLst>
        <ext xmlns:x15="http://schemas.microsoft.com/office/spreadsheetml/2010/11/main" uri="{B97F6D7D-B522-45F9-BDA1-12C45D357490}">
          <x15:cacheHierarchy aggregatedColumn="42"/>
        </ext>
      </extLst>
    </cacheHierarchy>
    <cacheHierarchy uniqueName="[Measures].[Sum of Avg Ticket Price 2]" caption="Sum of Avg Ticket Price 2" measure="1" displayFolder="" measureGroup="FlightsPivot" count="0" hidden="1">
      <extLst>
        <ext xmlns:x15="http://schemas.microsoft.com/office/spreadsheetml/2010/11/main" uri="{B97F6D7D-B522-45F9-BDA1-12C45D357490}">
          <x15:cacheHierarchy aggregatedColumn="21"/>
        </ext>
      </extLst>
    </cacheHierarchy>
    <cacheHierarchy uniqueName="[Measures].[Max of Avg Ticket Price]" caption="Max of Avg Ticket Price" measure="1" displayFolder="" measureGroup="FlightsPivot" count="0" hidden="1">
      <extLst>
        <ext xmlns:x15="http://schemas.microsoft.com/office/spreadsheetml/2010/11/main" uri="{B97F6D7D-B522-45F9-BDA1-12C45D357490}">
          <x15:cacheHierarchy aggregatedColumn="21"/>
        </ext>
      </extLst>
    </cacheHierarchy>
    <cacheHierarchy uniqueName="[Measures].[Sum of Total revenue 2]" caption="Sum of Total revenue 2" measure="1" displayFolder="" measureGroup="FlightsPivot" count="0" hidden="1">
      <extLst>
        <ext xmlns:x15="http://schemas.microsoft.com/office/spreadsheetml/2010/11/main" uri="{B97F6D7D-B522-45F9-BDA1-12C45D357490}">
          <x15:cacheHierarchy aggregatedColumn="24"/>
        </ext>
      </extLst>
    </cacheHierarchy>
  </cacheHierarchies>
  <kpis count="0"/>
  <dimensions count="8">
    <dimension name="AircraftPivot" uniqueName="[AircraftPivot]" caption="AircraftPivot"/>
    <dimension name="AircraftPivot 1" uniqueName="[AircraftPivot 1]" caption="AircraftPivot 1"/>
    <dimension name="AircraftPivot1" uniqueName="[AircraftPivot1]" caption="AircraftPivot1"/>
    <dimension name="AirportPivot" uniqueName="[AirportPivot]" caption="AirportPivot"/>
    <dimension name="FlightsPivot" uniqueName="[FlightsPivot]" caption="FlightsPivot"/>
    <dimension name="FlightsPivot 1" uniqueName="[FlightsPivot 1]" caption="FlightsPivot 1"/>
    <dimension measure="1" name="Measures" uniqueName="[Measures]" caption="Measures"/>
    <dimension name="RoutesPivot" uniqueName="[RoutesPivot]" caption="RoutesPivot"/>
  </dimensions>
  <measureGroups count="7">
    <measureGroup name="AircraftPivot" caption="AircraftPivot"/>
    <measureGroup name="AircraftPivot 1" caption="AircraftPivot 1"/>
    <measureGroup name="AircraftPivot1" caption="AircraftPivot1"/>
    <measureGroup name="AirportPivot" caption="AirportPivot"/>
    <measureGroup name="FlightsPivot" caption="FlightsPivot"/>
    <measureGroup name="FlightsPivot 1" caption="FlightsPivot 1"/>
    <measureGroup name="RoutesPivot" caption="RoutesPivot"/>
  </measureGroups>
  <maps count="13">
    <map measureGroup="0" dimension="0"/>
    <map measureGroup="1" dimension="1"/>
    <map measureGroup="2" dimension="2"/>
    <map measureGroup="3" dimension="3"/>
    <map measureGroup="4" dimension="3"/>
    <map measureGroup="4" dimension="4"/>
    <map measureGroup="4" dimension="7"/>
    <map measureGroup="5" dimension="0"/>
    <map measureGroup="5" dimension="3"/>
    <map measureGroup="5" dimension="4"/>
    <map measureGroup="5" dimension="5"/>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Eliz electronics" refreshedDate="45336.764596180554" backgroundQuery="1" createdVersion="6" refreshedVersion="6" minRefreshableVersion="3" recordCount="0" supportSubquery="1" supportAdvancedDrill="1">
  <cacheSource type="external" connectionId="2"/>
  <cacheFields count="2">
    <cacheField name="[FlightsPivot].[RouteID].[RouteID]" caption="RouteID" numFmtId="0" hierarchy="17" level="1">
      <sharedItems count="5">
        <s v="ORD-BWI"/>
        <s v="ORD-DTW"/>
        <s v="ORD-IAD"/>
        <s v="ORD-MSP"/>
        <s v="ORD-SLC"/>
      </sharedItems>
    </cacheField>
    <cacheField name="[Measures].[Sum of Total revenue 2]" caption="Sum of Total revenue 2" numFmtId="0" hierarchy="70" level="32767"/>
  </cacheFields>
  <cacheHierarchies count="71">
    <cacheHierarchy uniqueName="[AircraftPivot].[AircraftID]" caption="AircraftID" attribute="1" defaultMemberUniqueName="[AircraftPivot].[AircraftID].[All]" allUniqueName="[AircraftPivot].[AircraftID].[All]" dimensionUniqueName="[AircraftPivot]" displayFolder="" count="0" memberValueDatatype="20" unbalanced="0"/>
    <cacheHierarchy uniqueName="[AircraftPivot].[AircraftType]" caption="AircraftType" attribute="1" defaultMemberUniqueName="[AircraftPivot].[AircraftType].[All]" allUniqueName="[AircraftPivot].[AircraftType].[All]" dimensionUniqueName="[AircraftPivot]" displayFolder="" count="0" memberValueDatatype="130" unbalanced="0"/>
    <cacheHierarchy uniqueName="[AircraftPivot].[SeatCapacity]" caption="SeatCapacity" attribute="1" defaultMemberUniqueName="[AircraftPivot].[SeatCapacity].[All]" allUniqueName="[AircraftPivot].[SeatCapacity].[All]" dimensionUniqueName="[AircraftPivot]" displayFolder="" count="0" memberValueDatatype="20" unbalanced="0"/>
    <cacheHierarchy uniqueName="[AircraftPivot].[FuelCostperSeatMile (Cents)]" caption="FuelCostperSeatMile (Cents)" attribute="1" defaultMemberUniqueName="[AircraftPivot].[FuelCostperSeatMile (Cents)].[All]" allUniqueName="[AircraftPivot].[FuelCostperSeatMile (Cents)].[All]" dimensionUniqueName="[AircraftPivot]" displayFolder="" count="0" memberValueDatatype="5" unbalanced="0"/>
    <cacheHierarchy uniqueName="[AircraftPivot 1].[AircraftID]" caption="AircraftID" attribute="1" defaultMemberUniqueName="[AircraftPivot 1].[AircraftID].[All]" allUniqueName="[AircraftPivot 1].[AircraftID].[All]" dimensionUniqueName="[AircraftPivot 1]" displayFolder="" count="0" memberValueDatatype="20" unbalanced="0"/>
    <cacheHierarchy uniqueName="[AircraftPivot 1].[AircraftType]" caption="AircraftType" attribute="1" defaultMemberUniqueName="[AircraftPivot 1].[AircraftType].[All]" allUniqueName="[AircraftPivot 1].[AircraftType].[All]" dimensionUniqueName="[AircraftPivot 1]" displayFolder="" count="0" memberValueDatatype="130" unbalanced="0"/>
    <cacheHierarchy uniqueName="[AircraftPivot 1].[SeatCapacity]" caption="SeatCapacity" attribute="1" defaultMemberUniqueName="[AircraftPivot 1].[SeatCapacity].[All]" allUniqueName="[AircraftPivot 1].[SeatCapacity].[All]" dimensionUniqueName="[AircraftPivot 1]" displayFolder="" count="0" memberValueDatatype="20" unbalanced="0"/>
    <cacheHierarchy uniqueName="[AircraftPivot 1].[FuelCostperSeatMile (Cents)]" caption="FuelCostperSeatMile (Cents)" attribute="1" defaultMemberUniqueName="[AircraftPivot 1].[FuelCostperSeatMile (Cents)].[All]" allUniqueName="[AircraftPivot 1].[FuelCostperSeatMile (Cents)].[All]" dimensionUniqueName="[AircraftPivot 1]" displayFolder="" count="0" memberValueDatatype="5" unbalanced="0"/>
    <cacheHierarchy uniqueName="[AircraftPivot1].[AircraftID]" caption="AircraftID" attribute="1" defaultMemberUniqueName="[AircraftPivot1].[AircraftID].[All]" allUniqueName="[AircraftPivot1].[AircraftID].[All]" dimensionUniqueName="[AircraftPivot1]" displayFolder="" count="0" memberValueDatatype="20" unbalanced="0"/>
    <cacheHierarchy uniqueName="[AircraftPivot1].[AircraftType]" caption="AircraftType" attribute="1" defaultMemberUniqueName="[AircraftPivot1].[AircraftType].[All]" allUniqueName="[AircraftPivot1].[AircraftType].[All]" dimensionUniqueName="[AircraftPivot1]" displayFolder="" count="0" memberValueDatatype="130" unbalanced="0"/>
    <cacheHierarchy uniqueName="[AircraftPivot1].[SeatCapacity]" caption="SeatCapacity" attribute="1" defaultMemberUniqueName="[AircraftPivot1].[SeatCapacity].[All]" allUniqueName="[AircraftPivot1].[SeatCapacity].[All]" dimensionUniqueName="[AircraftPivot1]" displayFolder="" count="0" memberValueDatatype="20" unbalanced="0"/>
    <cacheHierarchy uniqueName="[AircraftPivot1].[FuelCostperSeatMile (Cents)]" caption="FuelCostperSeatMile (Cents)" attribute="1" defaultMemberUniqueName="[AircraftPivot1].[FuelCostperSeatMile (Cents)].[All]" allUniqueName="[AircraftPivot1].[FuelCostperSeatMile (Cents)].[All]" dimensionUniqueName="[AircraftPivot1]" displayFolder="" count="0" memberValueDatatype="5" unbalanced="0"/>
    <cacheHierarchy uniqueName="[AirportPivot].[AirportID]" caption="AirportID" attribute="1" defaultMemberUniqueName="[AirportPivot].[AirportID].[All]" allUniqueName="[AirportPivot].[AirportID].[All]" dimensionUniqueName="[AirportPivot]" displayFolder="" count="0" memberValueDatatype="130" unbalanced="0"/>
    <cacheHierarchy uniqueName="[AirportPivot].[AirportName]" caption="AirportName" attribute="1" defaultMemberUniqueName="[AirportPivot].[AirportName].[All]" allUniqueName="[AirportPivot].[AirportName].[All]" dimensionUniqueName="[AirportPivot]" displayFolder="" count="0" memberValueDatatype="130" unbalanced="0"/>
    <cacheHierarchy uniqueName="[AirportPivot].[Gates (number of available)]" caption="Gates (number of available)" attribute="1" defaultMemberUniqueName="[AirportPivot].[Gates (number of available)].[All]" allUniqueName="[AirportPivot].[Gates (number of available)].[All]" dimensionUniqueName="[AirportPivot]" displayFolder="" count="0" memberValueDatatype="20" unbalanced="0"/>
    <cacheHierarchy uniqueName="[FlightsPivot].[FlightID]" caption="FlightID" attribute="1" defaultMemberUniqueName="[FlightsPivot].[FlightID].[All]" allUniqueName="[FlightsPivot].[FlightID].[All]" dimensionUniqueName="[FlightsPivot]" displayFolder="" count="0" memberValueDatatype="130" unbalanced="0"/>
    <cacheHierarchy uniqueName="[FlightsPivot].[Date]" caption="Date" attribute="1" time="1" defaultMemberUniqueName="[FlightsPivot].[Date].[All]" allUniqueName="[FlightsPivot].[Date].[All]" dimensionUniqueName="[FlightsPivot]" displayFolder="" count="0" memberValueDatatype="7" unbalanced="0"/>
    <cacheHierarchy uniqueName="[FlightsPivot].[RouteID]" caption="RouteID" attribute="1" defaultMemberUniqueName="[FlightsPivot].[RouteID].[All]" allUniqueName="[FlightsPivot].[RouteID].[All]" dimensionUniqueName="[FlightsPivot]" displayFolder="" count="2" memberValueDatatype="130" unbalanced="0">
      <fieldsUsage count="2">
        <fieldUsage x="-1"/>
        <fieldUsage x="0"/>
      </fieldsUsage>
    </cacheHierarchy>
    <cacheHierarchy uniqueName="[FlightsPivot].[Departure Delay]" caption="Departure Delay" attribute="1" defaultMemberUniqueName="[FlightsPivot].[Departure Delay].[All]" allUniqueName="[FlightsPivot].[Departure Delay].[All]" dimensionUniqueName="[FlightsPivot]" displayFolder="" count="0" memberValueDatatype="5" unbalanced="0"/>
    <cacheHierarchy uniqueName="[FlightsPivot].[AircraftID]" caption="AircraftID" attribute="1" defaultMemberUniqueName="[FlightsPivot].[AircraftID].[All]" allUniqueName="[FlightsPivot].[AircraftID].[All]" dimensionUniqueName="[FlightsPivot]" displayFolder="" count="0" memberValueDatatype="20" unbalanced="0"/>
    <cacheHierarchy uniqueName="[FlightsPivot].[Scheduled Departure]" caption="Scheduled Departure" attribute="1" time="1" defaultMemberUniqueName="[FlightsPivot].[Scheduled Departure].[All]" allUniqueName="[FlightsPivot].[Scheduled Departure].[All]" dimensionUniqueName="[FlightsPivot]" displayFolder="" count="0" memberValueDatatype="7" unbalanced="0"/>
    <cacheHierarchy uniqueName="[FlightsPivot].[Avg Ticket Price]" caption="Avg Ticket Price" attribute="1" defaultMemberUniqueName="[FlightsPivot].[Avg Ticket Price].[All]" allUniqueName="[FlightsPivot].[Avg Ticket Price].[All]" dimensionUniqueName="[FlightsPivot]" displayFolder="" count="0" memberValueDatatype="5" unbalanced="0"/>
    <cacheHierarchy uniqueName="[FlightsPivot].[Total Fare]" caption="Total Fare" attribute="1" defaultMemberUniqueName="[FlightsPivot].[Total Fare].[All]" allUniqueName="[FlightsPivot].[Total Fare].[All]" dimensionUniqueName="[FlightsPivot]" displayFolder="" count="0" memberValueDatatype="5" unbalanced="0"/>
    <cacheHierarchy uniqueName="[FlightsPivot].[10% tax]" caption="10% tax" attribute="1" defaultMemberUniqueName="[FlightsPivot].[10% tax].[All]" allUniqueName="[FlightsPivot].[10% tax].[All]" dimensionUniqueName="[FlightsPivot]" displayFolder="" count="0" memberValueDatatype="5" unbalanced="0"/>
    <cacheHierarchy uniqueName="[FlightsPivot].[Total revenue]" caption="Total revenue" attribute="1" defaultMemberUniqueName="[FlightsPivot].[Total revenue].[All]" allUniqueName="[FlightsPivot].[Total revenue].[All]" dimensionUniqueName="[FlightsPivot]" displayFolder="" count="0" memberValueDatatype="5" unbalanced="0"/>
    <cacheHierarchy uniqueName="[FlightsPivot].[Flight Month]" caption="Flight Month" attribute="1" defaultMemberUniqueName="[FlightsPivot].[Flight Month].[All]" allUniqueName="[FlightsPivot].[Flight Month].[All]" dimensionUniqueName="[FlightsPivot]" displayFolder="" count="0" memberValueDatatype="20" unbalanced="0"/>
    <cacheHierarchy uniqueName="[FlightsPivot].[Flight Year]" caption="Flight Year" attribute="1" defaultMemberUniqueName="[FlightsPivot].[Flight Year].[All]" allUniqueName="[FlightsPivot].[Flight Year].[All]" dimensionUniqueName="[FlightsPivot]" displayFolder="" count="0" memberValueDatatype="20" unbalanced="0"/>
    <cacheHierarchy uniqueName="[FlightsPivot].[Date (Month)]" caption="Date (Month)" attribute="1" defaultMemberUniqueName="[FlightsPivot].[Date (Month)].[All]" allUniqueName="[FlightsPivot].[Date (Month)].[All]" dimensionUniqueName="[FlightsPivot]" displayFolder="" count="0" memberValueDatatype="130" unbalanced="0"/>
    <cacheHierarchy uniqueName="[FlightsPivot].[DepAirport]" caption="DepAirport" attribute="1" defaultMemberUniqueName="[FlightsPivot].[DepAirport].[All]" allUniqueName="[FlightsPivot].[DepAirport].[All]" dimensionUniqueName="[FlightsPivot]" displayFolder="" count="0" memberValueDatatype="130" unbalanced="0"/>
    <cacheHierarchy uniqueName="[FlightsPivot].[Airport Id]" caption="Airport Id" attribute="1" defaultMemberUniqueName="[FlightsPivot].[Airport Id].[All]" allUniqueName="[FlightsPivot].[Airport Id].[All]" dimensionUniqueName="[FlightsPivot]" displayFolder="" count="0" memberValueDatatype="130" unbalanced="0"/>
    <cacheHierarchy uniqueName="[FlightsPivot].[Distance]" caption="Distance" attribute="1" defaultMemberUniqueName="[FlightsPivot].[Distance].[All]" allUniqueName="[FlightsPivot].[Distance].[All]" dimensionUniqueName="[FlightsPivot]" displayFolder="" count="0" memberValueDatatype="20" unbalanced="0"/>
    <cacheHierarchy uniqueName="[FlightsPivot].[ListPrice]" caption="ListPrice" attribute="1" defaultMemberUniqueName="[FlightsPivot].[ListPrice].[All]" allUniqueName="[FlightsPivot].[ListPrice].[All]" dimensionUniqueName="[FlightsPivot]" displayFolder="" count="0" memberValueDatatype="20" unbalanced="0"/>
    <cacheHierarchy uniqueName="[FlightsPivot].[AirportName]" caption="AirportName" attribute="1" defaultMemberUniqueName="[FlightsPivot].[AirportName].[All]" allUniqueName="[FlightsPivot].[AirportName].[All]" dimensionUniqueName="[FlightsPivot]" displayFolder="" count="0" memberValueDatatype="130" unbalanced="0"/>
    <cacheHierarchy uniqueName="[FlightsPivot].[Gates (number of available)]" caption="Gates (number of available)" attribute="1" defaultMemberUniqueName="[FlightsPivot].[Gates (number of available)].[All]" allUniqueName="[FlightsPivot].[Gates (number of available)].[All]" dimensionUniqueName="[FlightsPivot]" displayFolder="" count="0" memberValueDatatype="20" unbalanced="0"/>
    <cacheHierarchy uniqueName="[FlightsPivot 1].[FlightID]" caption="FlightID" attribute="1" defaultMemberUniqueName="[FlightsPivot 1].[FlightID].[All]" allUniqueName="[FlightsPivot 1].[FlightID].[All]" dimensionUniqueName="[FlightsPivot 1]" displayFolder="" count="0" memberValueDatatype="130" unbalanced="0"/>
    <cacheHierarchy uniqueName="[FlightsPivot 1].[Date]" caption="Date" attribute="1" time="1" defaultMemberUniqueName="[FlightsPivot 1].[Date].[All]" allUniqueName="[FlightsPivot 1].[Date].[All]" dimensionUniqueName="[FlightsPivot 1]" displayFolder="" count="0" memberValueDatatype="7" unbalanced="0"/>
    <cacheHierarchy uniqueName="[FlightsPivot 1].[RouteID]" caption="RouteID" attribute="1" defaultMemberUniqueName="[FlightsPivot 1].[RouteID].[All]" allUniqueName="[FlightsPivot 1].[RouteID].[All]" dimensionUniqueName="[FlightsPivot 1]" displayFolder="" count="0" memberValueDatatype="130" unbalanced="0"/>
    <cacheHierarchy uniqueName="[FlightsPivot 1].[Departure Delay]" caption="Departure Delay" attribute="1" defaultMemberUniqueName="[FlightsPivot 1].[Departure Delay].[All]" allUniqueName="[FlightsPivot 1].[Departure Delay].[All]" dimensionUniqueName="[FlightsPivot 1]" displayFolder="" count="0" memberValueDatatype="5" unbalanced="0"/>
    <cacheHierarchy uniqueName="[FlightsPivot 1].[AircraftID]" caption="AircraftID" attribute="1" defaultMemberUniqueName="[FlightsPivot 1].[AircraftID].[All]" allUniqueName="[FlightsPivot 1].[AircraftID].[All]" dimensionUniqueName="[FlightsPivot 1]" displayFolder="" count="0" memberValueDatatype="20" unbalanced="0"/>
    <cacheHierarchy uniqueName="[FlightsPivot 1].[Scheduled Departure]" caption="Scheduled Departure" attribute="1" time="1" defaultMemberUniqueName="[FlightsPivot 1].[Scheduled Departure].[All]" allUniqueName="[FlightsPivot 1].[Scheduled Departure].[All]" dimensionUniqueName="[FlightsPivot 1]" displayFolder="" count="0" memberValueDatatype="7" unbalanced="0"/>
    <cacheHierarchy uniqueName="[FlightsPivot 1].[Avg Ticket Price]" caption="Avg Ticket Price" attribute="1" defaultMemberUniqueName="[FlightsPivot 1].[Avg Ticket Price].[All]" allUniqueName="[FlightsPivot 1].[Avg Ticket Price].[All]" dimensionUniqueName="[FlightsPivot 1]" displayFolder="" count="0" memberValueDatatype="5" unbalanced="0"/>
    <cacheHierarchy uniqueName="[FlightsPivot 1].[Total Fare]" caption="Total Fare" attribute="1" defaultMemberUniqueName="[FlightsPivot 1].[Total Fare].[All]" allUniqueName="[FlightsPivot 1].[Total Fare].[All]" dimensionUniqueName="[FlightsPivot 1]" displayFolder="" count="0" memberValueDatatype="5" unbalanced="0"/>
    <cacheHierarchy uniqueName="[FlightsPivot 1].[Total Revenue]" caption="Total Revenue" attribute="1" defaultMemberUniqueName="[FlightsPivot 1].[Total Revenue].[All]" allUniqueName="[FlightsPivot 1].[Total Revenue].[All]" dimensionUniqueName="[FlightsPivot 1]" displayFolder="" count="0" memberValueDatatype="5" unbalanced="0"/>
    <cacheHierarchy uniqueName="[FlightsPivot 1].[Tax]" caption="Tax" attribute="1" defaultMemberUniqueName="[FlightsPivot 1].[Tax].[All]" allUniqueName="[FlightsPivot 1].[Tax].[All]" dimensionUniqueName="[FlightsPivot 1]" displayFolder="" count="0" memberValueDatatype="5" unbalanced="0"/>
    <cacheHierarchy uniqueName="[FlightsPivot 1].[Flight Month]" caption="Flight Month" attribute="1" defaultMemberUniqueName="[FlightsPivot 1].[Flight Month].[All]" allUniqueName="[FlightsPivot 1].[Flight Month].[All]" dimensionUniqueName="[FlightsPivot 1]" displayFolder="" count="0" memberValueDatatype="20" unbalanced="0"/>
    <cacheHierarchy uniqueName="[FlightsPivot 1].[Flight Year]" caption="Flight Year" attribute="1" defaultMemberUniqueName="[FlightsPivot 1].[Flight Year].[All]" allUniqueName="[FlightsPivot 1].[Flight Year].[All]" dimensionUniqueName="[FlightsPivot 1]" displayFolder="" count="0" memberValueDatatype="20" unbalanced="0"/>
    <cacheHierarchy uniqueName="[RoutesPivot].[RouteID]" caption="RouteID" attribute="1" defaultMemberUniqueName="[RoutesPivot].[RouteID].[All]" allUniqueName="[RoutesPivot].[RouteID].[All]" dimensionUniqueName="[RoutesPivot]" displayFolder="" count="0" memberValueDatatype="130" unbalanced="0"/>
    <cacheHierarchy uniqueName="[RoutesPivot].[DepAirport]" caption="DepAirport" attribute="1" defaultMemberUniqueName="[RoutesPivot].[DepAirport].[All]" allUniqueName="[RoutesPivot].[DepAirport].[All]" dimensionUniqueName="[RoutesPivot]" displayFolder="" count="0" memberValueDatatype="130" unbalanced="0"/>
    <cacheHierarchy uniqueName="[RoutesPivot].[AirportID]" caption="AirportID" attribute="1" defaultMemberUniqueName="[RoutesPivot].[AirportID].[All]" allUniqueName="[RoutesPivot].[AirportID].[All]" dimensionUniqueName="[RoutesPivot]" displayFolder="" count="0" memberValueDatatype="130" unbalanced="0"/>
    <cacheHierarchy uniqueName="[RoutesPivot].[Distance]" caption="Distance" attribute="1" defaultMemberUniqueName="[RoutesPivot].[Distance].[All]" allUniqueName="[RoutesPivot].[Distance].[All]" dimensionUniqueName="[RoutesPivot]" displayFolder="" count="0" memberValueDatatype="20" unbalanced="0"/>
    <cacheHierarchy uniqueName="[RoutesPivot].[ListPrice]" caption="ListPrice" attribute="1" defaultMemberUniqueName="[RoutesPivot].[ListPrice].[All]" allUniqueName="[RoutesPivot].[ListPrice].[All]" dimensionUniqueName="[RoutesPivot]" displayFolder="" count="0" memberValueDatatype="20" unbalanced="0"/>
    <cacheHierarchy uniqueName="[FlightsPivot].[Date (Month Index)]" caption="Date (Month Index)" attribute="1" defaultMemberUniqueName="[FlightsPivot].[Date (Month Index)].[All]" allUniqueName="[FlightsPivot].[Date (Month Index)].[All]" dimensionUniqueName="[FlightsPivot]" displayFolder="" count="0" memberValueDatatype="20" unbalanced="0" hidden="1"/>
    <cacheHierarchy uniqueName="[Measures].[__XL_Count FlightsPivot]" caption="__XL_Count FlightsPivot" measure="1" displayFolder="" measureGroup="FlightsPivot" count="0" hidden="1"/>
    <cacheHierarchy uniqueName="[Measures].[__XL_Count AirportPivot]" caption="__XL_Count AirportPivot" measure="1" displayFolder="" measureGroup="AirportPivot" count="0" hidden="1"/>
    <cacheHierarchy uniqueName="[Measures].[__XL_Count RoutesPivot]" caption="__XL_Count RoutesPivot" measure="1" displayFolder="" measureGroup="RoutesPivot" count="0" hidden="1"/>
    <cacheHierarchy uniqueName="[Measures].[__XL_Count AircraftPivot]" caption="__XL_Count AircraftPivot" measure="1" displayFolder="" measureGroup="AircraftPivot" count="0" hidden="1"/>
    <cacheHierarchy uniqueName="[Measures].[__XL_Count FlightsPivot 1]" caption="__XL_Count FlightsPivot 1" measure="1" displayFolder="" measureGroup="FlightsPivot 1" count="0" hidden="1"/>
    <cacheHierarchy uniqueName="[Measures].[__XL_Count AircraftPivot 1]" caption="__XL_Count AircraftPivot 1" measure="1" displayFolder="" measureGroup="AircraftPivot 1" count="0" hidden="1"/>
    <cacheHierarchy uniqueName="[Measures].[__XL_Count AircraftPivot1]" caption="__XL_Count AircraftPivot1" measure="1" displayFolder="" measureGroup="AircraftPivot1" count="0" hidden="1"/>
    <cacheHierarchy uniqueName="[Measures].[__No measures defined]" caption="__No measures defined" measure="1" displayFolder="" count="0" hidden="1"/>
    <cacheHierarchy uniqueName="[Measures].[Count of FlightID]" caption="Count of FlightID" measure="1" displayFolder="" measureGroup="FlightsPivot" count="0" hidden="1">
      <extLst>
        <ext xmlns:x15="http://schemas.microsoft.com/office/spreadsheetml/2010/11/main" uri="{B97F6D7D-B522-45F9-BDA1-12C45D357490}">
          <x15:cacheHierarchy aggregatedColumn="15"/>
        </ext>
      </extLst>
    </cacheHierarchy>
    <cacheHierarchy uniqueName="[Measures].[Average of Avg Ticket Price]" caption="Average of Avg Ticket Price" measure="1" displayFolder="" measureGroup="FlightsPivot 1" count="0" hidden="1">
      <extLst>
        <ext xmlns:x15="http://schemas.microsoft.com/office/spreadsheetml/2010/11/main" uri="{B97F6D7D-B522-45F9-BDA1-12C45D357490}">
          <x15:cacheHierarchy aggregatedColumn="40"/>
        </ext>
      </extLst>
    </cacheHierarchy>
    <cacheHierarchy uniqueName="[Measures].[Sum of FuelCostperSeatMile (Cents)]" caption="Sum of FuelCostperSeatMile (Cents)" measure="1" displayFolder="" measureGroup="AircraftPivot" count="0" hidden="1">
      <extLst>
        <ext xmlns:x15="http://schemas.microsoft.com/office/spreadsheetml/2010/11/main" uri="{B97F6D7D-B522-45F9-BDA1-12C45D357490}">
          <x15:cacheHierarchy aggregatedColumn="3"/>
        </ext>
      </extLst>
    </cacheHierarchy>
    <cacheHierarchy uniqueName="[Measures].[Sum of Flight Month]" caption="Sum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Count of Flight Month]" caption="Count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Sum of FuelCostperSeatMile (Cents) 2]" caption="Sum of FuelCostperSeatMile (Cents) 2" measure="1" displayFolder="" measureGroup="AircraftPivot 1" count="0" hidden="1">
      <extLst>
        <ext xmlns:x15="http://schemas.microsoft.com/office/spreadsheetml/2010/11/main" uri="{B97F6D7D-B522-45F9-BDA1-12C45D357490}">
          <x15:cacheHierarchy aggregatedColumn="7"/>
        </ext>
      </extLst>
    </cacheHierarchy>
    <cacheHierarchy uniqueName="[Measures].[Sum of Avg Ticket Price]" caption="Sum of Avg Ticket Price" measure="1" displayFolder="" measureGroup="FlightsPivot 1"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lightsPivot 1" count="0" hidden="1">
      <extLst>
        <ext xmlns:x15="http://schemas.microsoft.com/office/spreadsheetml/2010/11/main" uri="{B97F6D7D-B522-45F9-BDA1-12C45D357490}">
          <x15:cacheHierarchy aggregatedColumn="42"/>
        </ext>
      </extLst>
    </cacheHierarchy>
    <cacheHierarchy uniqueName="[Measures].[Sum of Avg Ticket Price 2]" caption="Sum of Avg Ticket Price 2" measure="1" displayFolder="" measureGroup="FlightsPivot" count="0" hidden="1">
      <extLst>
        <ext xmlns:x15="http://schemas.microsoft.com/office/spreadsheetml/2010/11/main" uri="{B97F6D7D-B522-45F9-BDA1-12C45D357490}">
          <x15:cacheHierarchy aggregatedColumn="21"/>
        </ext>
      </extLst>
    </cacheHierarchy>
    <cacheHierarchy uniqueName="[Measures].[Max of Avg Ticket Price]" caption="Max of Avg Ticket Price" measure="1" displayFolder="" measureGroup="FlightsPivot" count="0" hidden="1">
      <extLst>
        <ext xmlns:x15="http://schemas.microsoft.com/office/spreadsheetml/2010/11/main" uri="{B97F6D7D-B522-45F9-BDA1-12C45D357490}">
          <x15:cacheHierarchy aggregatedColumn="21"/>
        </ext>
      </extLst>
    </cacheHierarchy>
    <cacheHierarchy uniqueName="[Measures].[Sum of Total revenue 2]" caption="Sum of Total revenue 2" measure="1" displayFolder="" measureGroup="FlightsPivot" count="0" oneField="1" hidden="1">
      <fieldsUsage count="1">
        <fieldUsage x="1"/>
      </fieldsUsage>
      <extLst>
        <ext xmlns:x15="http://schemas.microsoft.com/office/spreadsheetml/2010/11/main" uri="{B97F6D7D-B522-45F9-BDA1-12C45D357490}">
          <x15:cacheHierarchy aggregatedColumn="24"/>
        </ext>
      </extLst>
    </cacheHierarchy>
  </cacheHierarchies>
  <kpis count="0"/>
  <dimensions count="8">
    <dimension name="AircraftPivot" uniqueName="[AircraftPivot]" caption="AircraftPivot"/>
    <dimension name="AircraftPivot 1" uniqueName="[AircraftPivot 1]" caption="AircraftPivot 1"/>
    <dimension name="AircraftPivot1" uniqueName="[AircraftPivot1]" caption="AircraftPivot1"/>
    <dimension name="AirportPivot" uniqueName="[AirportPivot]" caption="AirportPivot"/>
    <dimension name="FlightsPivot" uniqueName="[FlightsPivot]" caption="FlightsPivot"/>
    <dimension name="FlightsPivot 1" uniqueName="[FlightsPivot 1]" caption="FlightsPivot 1"/>
    <dimension measure="1" name="Measures" uniqueName="[Measures]" caption="Measures"/>
    <dimension name="RoutesPivot" uniqueName="[RoutesPivot]" caption="RoutesPivot"/>
  </dimensions>
  <measureGroups count="7">
    <measureGroup name="AircraftPivot" caption="AircraftPivot"/>
    <measureGroup name="AircraftPivot 1" caption="AircraftPivot 1"/>
    <measureGroup name="AircraftPivot1" caption="AircraftPivot1"/>
    <measureGroup name="AirportPivot" caption="AirportPivot"/>
    <measureGroup name="FlightsPivot" caption="FlightsPivot"/>
    <measureGroup name="FlightsPivot 1" caption="FlightsPivot 1"/>
    <measureGroup name="RoutesPivot" caption="RoutesPivot"/>
  </measureGroups>
  <maps count="13">
    <map measureGroup="0" dimension="0"/>
    <map measureGroup="1" dimension="1"/>
    <map measureGroup="2" dimension="2"/>
    <map measureGroup="3" dimension="3"/>
    <map measureGroup="4" dimension="3"/>
    <map measureGroup="4" dimension="4"/>
    <map measureGroup="4" dimension="7"/>
    <map measureGroup="5" dimension="0"/>
    <map measureGroup="5" dimension="3"/>
    <map measureGroup="5" dimension="4"/>
    <map measureGroup="5" dimension="5"/>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Eliz electronics" refreshedDate="45336.764596180554" backgroundQuery="1" createdVersion="6" refreshedVersion="6" minRefreshableVersion="3" recordCount="0" supportSubquery="1" supportAdvancedDrill="1">
  <cacheSource type="external" connectionId="2"/>
  <cacheFields count="2">
    <cacheField name="[FlightsPivot].[RouteID].[RouteID]" caption="RouteID" numFmtId="0" hierarchy="17" level="1">
      <sharedItems count="5">
        <s v="ORD-BWI"/>
        <s v="ORD-DTW"/>
        <s v="ORD-IAD"/>
        <s v="ORD-MSP"/>
        <s v="ORD-SLC"/>
      </sharedItems>
    </cacheField>
    <cacheField name="[Measures].[Sum of Total revenue 2]" caption="Sum of Total revenue 2" numFmtId="0" hierarchy="70" level="32767"/>
  </cacheFields>
  <cacheHierarchies count="71">
    <cacheHierarchy uniqueName="[AircraftPivot].[AircraftID]" caption="AircraftID" attribute="1" defaultMemberUniqueName="[AircraftPivot].[AircraftID].[All]" allUniqueName="[AircraftPivot].[AircraftID].[All]" dimensionUniqueName="[AircraftPivot]" displayFolder="" count="0" memberValueDatatype="20" unbalanced="0"/>
    <cacheHierarchy uniqueName="[AircraftPivot].[AircraftType]" caption="AircraftType" attribute="1" defaultMemberUniqueName="[AircraftPivot].[AircraftType].[All]" allUniqueName="[AircraftPivot].[AircraftType].[All]" dimensionUniqueName="[AircraftPivot]" displayFolder="" count="0" memberValueDatatype="130" unbalanced="0"/>
    <cacheHierarchy uniqueName="[AircraftPivot].[SeatCapacity]" caption="SeatCapacity" attribute="1" defaultMemberUniqueName="[AircraftPivot].[SeatCapacity].[All]" allUniqueName="[AircraftPivot].[SeatCapacity].[All]" dimensionUniqueName="[AircraftPivot]" displayFolder="" count="0" memberValueDatatype="20" unbalanced="0"/>
    <cacheHierarchy uniqueName="[AircraftPivot].[FuelCostperSeatMile (Cents)]" caption="FuelCostperSeatMile (Cents)" attribute="1" defaultMemberUniqueName="[AircraftPivot].[FuelCostperSeatMile (Cents)].[All]" allUniqueName="[AircraftPivot].[FuelCostperSeatMile (Cents)].[All]" dimensionUniqueName="[AircraftPivot]" displayFolder="" count="0" memberValueDatatype="5" unbalanced="0"/>
    <cacheHierarchy uniqueName="[AircraftPivot 1].[AircraftID]" caption="AircraftID" attribute="1" defaultMemberUniqueName="[AircraftPivot 1].[AircraftID].[All]" allUniqueName="[AircraftPivot 1].[AircraftID].[All]" dimensionUniqueName="[AircraftPivot 1]" displayFolder="" count="0" memberValueDatatype="20" unbalanced="0"/>
    <cacheHierarchy uniqueName="[AircraftPivot 1].[AircraftType]" caption="AircraftType" attribute="1" defaultMemberUniqueName="[AircraftPivot 1].[AircraftType].[All]" allUniqueName="[AircraftPivot 1].[AircraftType].[All]" dimensionUniqueName="[AircraftPivot 1]" displayFolder="" count="0" memberValueDatatype="130" unbalanced="0"/>
    <cacheHierarchy uniqueName="[AircraftPivot 1].[SeatCapacity]" caption="SeatCapacity" attribute="1" defaultMemberUniqueName="[AircraftPivot 1].[SeatCapacity].[All]" allUniqueName="[AircraftPivot 1].[SeatCapacity].[All]" dimensionUniqueName="[AircraftPivot 1]" displayFolder="" count="0" memberValueDatatype="20" unbalanced="0"/>
    <cacheHierarchy uniqueName="[AircraftPivot 1].[FuelCostperSeatMile (Cents)]" caption="FuelCostperSeatMile (Cents)" attribute="1" defaultMemberUniqueName="[AircraftPivot 1].[FuelCostperSeatMile (Cents)].[All]" allUniqueName="[AircraftPivot 1].[FuelCostperSeatMile (Cents)].[All]" dimensionUniqueName="[AircraftPivot 1]" displayFolder="" count="0" memberValueDatatype="5" unbalanced="0"/>
    <cacheHierarchy uniqueName="[AircraftPivot1].[AircraftID]" caption="AircraftID" attribute="1" defaultMemberUniqueName="[AircraftPivot1].[AircraftID].[All]" allUniqueName="[AircraftPivot1].[AircraftID].[All]" dimensionUniqueName="[AircraftPivot1]" displayFolder="" count="0" memberValueDatatype="20" unbalanced="0"/>
    <cacheHierarchy uniqueName="[AircraftPivot1].[AircraftType]" caption="AircraftType" attribute="1" defaultMemberUniqueName="[AircraftPivot1].[AircraftType].[All]" allUniqueName="[AircraftPivot1].[AircraftType].[All]" dimensionUniqueName="[AircraftPivot1]" displayFolder="" count="0" memberValueDatatype="130" unbalanced="0"/>
    <cacheHierarchy uniqueName="[AircraftPivot1].[SeatCapacity]" caption="SeatCapacity" attribute="1" defaultMemberUniqueName="[AircraftPivot1].[SeatCapacity].[All]" allUniqueName="[AircraftPivot1].[SeatCapacity].[All]" dimensionUniqueName="[AircraftPivot1]" displayFolder="" count="0" memberValueDatatype="20" unbalanced="0"/>
    <cacheHierarchy uniqueName="[AircraftPivot1].[FuelCostperSeatMile (Cents)]" caption="FuelCostperSeatMile (Cents)" attribute="1" defaultMemberUniqueName="[AircraftPivot1].[FuelCostperSeatMile (Cents)].[All]" allUniqueName="[AircraftPivot1].[FuelCostperSeatMile (Cents)].[All]" dimensionUniqueName="[AircraftPivot1]" displayFolder="" count="0" memberValueDatatype="5" unbalanced="0"/>
    <cacheHierarchy uniqueName="[AirportPivot].[AirportID]" caption="AirportID" attribute="1" defaultMemberUniqueName="[AirportPivot].[AirportID].[All]" allUniqueName="[AirportPivot].[AirportID].[All]" dimensionUniqueName="[AirportPivot]" displayFolder="" count="0" memberValueDatatype="130" unbalanced="0"/>
    <cacheHierarchy uniqueName="[AirportPivot].[AirportName]" caption="AirportName" attribute="1" defaultMemberUniqueName="[AirportPivot].[AirportName].[All]" allUniqueName="[AirportPivot].[AirportName].[All]" dimensionUniqueName="[AirportPivot]" displayFolder="" count="0" memberValueDatatype="130" unbalanced="0"/>
    <cacheHierarchy uniqueName="[AirportPivot].[Gates (number of available)]" caption="Gates (number of available)" attribute="1" defaultMemberUniqueName="[AirportPivot].[Gates (number of available)].[All]" allUniqueName="[AirportPivot].[Gates (number of available)].[All]" dimensionUniqueName="[AirportPivot]" displayFolder="" count="0" memberValueDatatype="20" unbalanced="0"/>
    <cacheHierarchy uniqueName="[FlightsPivot].[FlightID]" caption="FlightID" attribute="1" defaultMemberUniqueName="[FlightsPivot].[FlightID].[All]" allUniqueName="[FlightsPivot].[FlightID].[All]" dimensionUniqueName="[FlightsPivot]" displayFolder="" count="0" memberValueDatatype="130" unbalanced="0"/>
    <cacheHierarchy uniqueName="[FlightsPivot].[Date]" caption="Date" attribute="1" time="1" defaultMemberUniqueName="[FlightsPivot].[Date].[All]" allUniqueName="[FlightsPivot].[Date].[All]" dimensionUniqueName="[FlightsPivot]" displayFolder="" count="0" memberValueDatatype="7" unbalanced="0"/>
    <cacheHierarchy uniqueName="[FlightsPivot].[RouteID]" caption="RouteID" attribute="1" defaultMemberUniqueName="[FlightsPivot].[RouteID].[All]" allUniqueName="[FlightsPivot].[RouteID].[All]" dimensionUniqueName="[FlightsPivot]" displayFolder="" count="2" memberValueDatatype="130" unbalanced="0">
      <fieldsUsage count="2">
        <fieldUsage x="-1"/>
        <fieldUsage x="0"/>
      </fieldsUsage>
    </cacheHierarchy>
    <cacheHierarchy uniqueName="[FlightsPivot].[Departure Delay]" caption="Departure Delay" attribute="1" defaultMemberUniqueName="[FlightsPivot].[Departure Delay].[All]" allUniqueName="[FlightsPivot].[Departure Delay].[All]" dimensionUniqueName="[FlightsPivot]" displayFolder="" count="0" memberValueDatatype="5" unbalanced="0"/>
    <cacheHierarchy uniqueName="[FlightsPivot].[AircraftID]" caption="AircraftID" attribute="1" defaultMemberUniqueName="[FlightsPivot].[AircraftID].[All]" allUniqueName="[FlightsPivot].[AircraftID].[All]" dimensionUniqueName="[FlightsPivot]" displayFolder="" count="0" memberValueDatatype="20" unbalanced="0"/>
    <cacheHierarchy uniqueName="[FlightsPivot].[Scheduled Departure]" caption="Scheduled Departure" attribute="1" time="1" defaultMemberUniqueName="[FlightsPivot].[Scheduled Departure].[All]" allUniqueName="[FlightsPivot].[Scheduled Departure].[All]" dimensionUniqueName="[FlightsPivot]" displayFolder="" count="0" memberValueDatatype="7" unbalanced="0"/>
    <cacheHierarchy uniqueName="[FlightsPivot].[Avg Ticket Price]" caption="Avg Ticket Price" attribute="1" defaultMemberUniqueName="[FlightsPivot].[Avg Ticket Price].[All]" allUniqueName="[FlightsPivot].[Avg Ticket Price].[All]" dimensionUniqueName="[FlightsPivot]" displayFolder="" count="0" memberValueDatatype="5" unbalanced="0"/>
    <cacheHierarchy uniqueName="[FlightsPivot].[Total Fare]" caption="Total Fare" attribute="1" defaultMemberUniqueName="[FlightsPivot].[Total Fare].[All]" allUniqueName="[FlightsPivot].[Total Fare].[All]" dimensionUniqueName="[FlightsPivot]" displayFolder="" count="0" memberValueDatatype="5" unbalanced="0"/>
    <cacheHierarchy uniqueName="[FlightsPivot].[10% tax]" caption="10% tax" attribute="1" defaultMemberUniqueName="[FlightsPivot].[10% tax].[All]" allUniqueName="[FlightsPivot].[10% tax].[All]" dimensionUniqueName="[FlightsPivot]" displayFolder="" count="0" memberValueDatatype="5" unbalanced="0"/>
    <cacheHierarchy uniqueName="[FlightsPivot].[Total revenue]" caption="Total revenue" attribute="1" defaultMemberUniqueName="[FlightsPivot].[Total revenue].[All]" allUniqueName="[FlightsPivot].[Total revenue].[All]" dimensionUniqueName="[FlightsPivot]" displayFolder="" count="0" memberValueDatatype="5" unbalanced="0"/>
    <cacheHierarchy uniqueName="[FlightsPivot].[Flight Month]" caption="Flight Month" attribute="1" defaultMemberUniqueName="[FlightsPivot].[Flight Month].[All]" allUniqueName="[FlightsPivot].[Flight Month].[All]" dimensionUniqueName="[FlightsPivot]" displayFolder="" count="0" memberValueDatatype="20" unbalanced="0"/>
    <cacheHierarchy uniqueName="[FlightsPivot].[Flight Year]" caption="Flight Year" attribute="1" defaultMemberUniqueName="[FlightsPivot].[Flight Year].[All]" allUniqueName="[FlightsPivot].[Flight Year].[All]" dimensionUniqueName="[FlightsPivot]" displayFolder="" count="0" memberValueDatatype="20" unbalanced="0"/>
    <cacheHierarchy uniqueName="[FlightsPivot].[Date (Month)]" caption="Date (Month)" attribute="1" defaultMemberUniqueName="[FlightsPivot].[Date (Month)].[All]" allUniqueName="[FlightsPivot].[Date (Month)].[All]" dimensionUniqueName="[FlightsPivot]" displayFolder="" count="0" memberValueDatatype="130" unbalanced="0"/>
    <cacheHierarchy uniqueName="[FlightsPivot].[DepAirport]" caption="DepAirport" attribute="1" defaultMemberUniqueName="[FlightsPivot].[DepAirport].[All]" allUniqueName="[FlightsPivot].[DepAirport].[All]" dimensionUniqueName="[FlightsPivot]" displayFolder="" count="0" memberValueDatatype="130" unbalanced="0"/>
    <cacheHierarchy uniqueName="[FlightsPivot].[Airport Id]" caption="Airport Id" attribute="1" defaultMemberUniqueName="[FlightsPivot].[Airport Id].[All]" allUniqueName="[FlightsPivot].[Airport Id].[All]" dimensionUniqueName="[FlightsPivot]" displayFolder="" count="0" memberValueDatatype="130" unbalanced="0"/>
    <cacheHierarchy uniqueName="[FlightsPivot].[Distance]" caption="Distance" attribute="1" defaultMemberUniqueName="[FlightsPivot].[Distance].[All]" allUniqueName="[FlightsPivot].[Distance].[All]" dimensionUniqueName="[FlightsPivot]" displayFolder="" count="0" memberValueDatatype="20" unbalanced="0"/>
    <cacheHierarchy uniqueName="[FlightsPivot].[ListPrice]" caption="ListPrice" attribute="1" defaultMemberUniqueName="[FlightsPivot].[ListPrice].[All]" allUniqueName="[FlightsPivot].[ListPrice].[All]" dimensionUniqueName="[FlightsPivot]" displayFolder="" count="0" memberValueDatatype="20" unbalanced="0"/>
    <cacheHierarchy uniqueName="[FlightsPivot].[AirportName]" caption="AirportName" attribute="1" defaultMemberUniqueName="[FlightsPivot].[AirportName].[All]" allUniqueName="[FlightsPivot].[AirportName].[All]" dimensionUniqueName="[FlightsPivot]" displayFolder="" count="0" memberValueDatatype="130" unbalanced="0"/>
    <cacheHierarchy uniqueName="[FlightsPivot].[Gates (number of available)]" caption="Gates (number of available)" attribute="1" defaultMemberUniqueName="[FlightsPivot].[Gates (number of available)].[All]" allUniqueName="[FlightsPivot].[Gates (number of available)].[All]" dimensionUniqueName="[FlightsPivot]" displayFolder="" count="0" memberValueDatatype="20" unbalanced="0"/>
    <cacheHierarchy uniqueName="[FlightsPivot 1].[FlightID]" caption="FlightID" attribute="1" defaultMemberUniqueName="[FlightsPivot 1].[FlightID].[All]" allUniqueName="[FlightsPivot 1].[FlightID].[All]" dimensionUniqueName="[FlightsPivot 1]" displayFolder="" count="0" memberValueDatatype="130" unbalanced="0"/>
    <cacheHierarchy uniqueName="[FlightsPivot 1].[Date]" caption="Date" attribute="1" time="1" defaultMemberUniqueName="[FlightsPivot 1].[Date].[All]" allUniqueName="[FlightsPivot 1].[Date].[All]" dimensionUniqueName="[FlightsPivot 1]" displayFolder="" count="0" memberValueDatatype="7" unbalanced="0"/>
    <cacheHierarchy uniqueName="[FlightsPivot 1].[RouteID]" caption="RouteID" attribute="1" defaultMemberUniqueName="[FlightsPivot 1].[RouteID].[All]" allUniqueName="[FlightsPivot 1].[RouteID].[All]" dimensionUniqueName="[FlightsPivot 1]" displayFolder="" count="0" memberValueDatatype="130" unbalanced="0"/>
    <cacheHierarchy uniqueName="[FlightsPivot 1].[Departure Delay]" caption="Departure Delay" attribute="1" defaultMemberUniqueName="[FlightsPivot 1].[Departure Delay].[All]" allUniqueName="[FlightsPivot 1].[Departure Delay].[All]" dimensionUniqueName="[FlightsPivot 1]" displayFolder="" count="0" memberValueDatatype="5" unbalanced="0"/>
    <cacheHierarchy uniqueName="[FlightsPivot 1].[AircraftID]" caption="AircraftID" attribute="1" defaultMemberUniqueName="[FlightsPivot 1].[AircraftID].[All]" allUniqueName="[FlightsPivot 1].[AircraftID].[All]" dimensionUniqueName="[FlightsPivot 1]" displayFolder="" count="0" memberValueDatatype="20" unbalanced="0"/>
    <cacheHierarchy uniqueName="[FlightsPivot 1].[Scheduled Departure]" caption="Scheduled Departure" attribute="1" time="1" defaultMemberUniqueName="[FlightsPivot 1].[Scheduled Departure].[All]" allUniqueName="[FlightsPivot 1].[Scheduled Departure].[All]" dimensionUniqueName="[FlightsPivot 1]" displayFolder="" count="0" memberValueDatatype="7" unbalanced="0"/>
    <cacheHierarchy uniqueName="[FlightsPivot 1].[Avg Ticket Price]" caption="Avg Ticket Price" attribute="1" defaultMemberUniqueName="[FlightsPivot 1].[Avg Ticket Price].[All]" allUniqueName="[FlightsPivot 1].[Avg Ticket Price].[All]" dimensionUniqueName="[FlightsPivot 1]" displayFolder="" count="0" memberValueDatatype="5" unbalanced="0"/>
    <cacheHierarchy uniqueName="[FlightsPivot 1].[Total Fare]" caption="Total Fare" attribute="1" defaultMemberUniqueName="[FlightsPivot 1].[Total Fare].[All]" allUniqueName="[FlightsPivot 1].[Total Fare].[All]" dimensionUniqueName="[FlightsPivot 1]" displayFolder="" count="0" memberValueDatatype="5" unbalanced="0"/>
    <cacheHierarchy uniqueName="[FlightsPivot 1].[Total Revenue]" caption="Total Revenue" attribute="1" defaultMemberUniqueName="[FlightsPivot 1].[Total Revenue].[All]" allUniqueName="[FlightsPivot 1].[Total Revenue].[All]" dimensionUniqueName="[FlightsPivot 1]" displayFolder="" count="0" memberValueDatatype="5" unbalanced="0"/>
    <cacheHierarchy uniqueName="[FlightsPivot 1].[Tax]" caption="Tax" attribute="1" defaultMemberUniqueName="[FlightsPivot 1].[Tax].[All]" allUniqueName="[FlightsPivot 1].[Tax].[All]" dimensionUniqueName="[FlightsPivot 1]" displayFolder="" count="0" memberValueDatatype="5" unbalanced="0"/>
    <cacheHierarchy uniqueName="[FlightsPivot 1].[Flight Month]" caption="Flight Month" attribute="1" defaultMemberUniqueName="[FlightsPivot 1].[Flight Month].[All]" allUniqueName="[FlightsPivot 1].[Flight Month].[All]" dimensionUniqueName="[FlightsPivot 1]" displayFolder="" count="0" memberValueDatatype="20" unbalanced="0"/>
    <cacheHierarchy uniqueName="[FlightsPivot 1].[Flight Year]" caption="Flight Year" attribute="1" defaultMemberUniqueName="[FlightsPivot 1].[Flight Year].[All]" allUniqueName="[FlightsPivot 1].[Flight Year].[All]" dimensionUniqueName="[FlightsPivot 1]" displayFolder="" count="0" memberValueDatatype="20" unbalanced="0"/>
    <cacheHierarchy uniqueName="[RoutesPivot].[RouteID]" caption="RouteID" attribute="1" defaultMemberUniqueName="[RoutesPivot].[RouteID].[All]" allUniqueName="[RoutesPivot].[RouteID].[All]" dimensionUniqueName="[RoutesPivot]" displayFolder="" count="0" memberValueDatatype="130" unbalanced="0"/>
    <cacheHierarchy uniqueName="[RoutesPivot].[DepAirport]" caption="DepAirport" attribute="1" defaultMemberUniqueName="[RoutesPivot].[DepAirport].[All]" allUniqueName="[RoutesPivot].[DepAirport].[All]" dimensionUniqueName="[RoutesPivot]" displayFolder="" count="0" memberValueDatatype="130" unbalanced="0"/>
    <cacheHierarchy uniqueName="[RoutesPivot].[AirportID]" caption="AirportID" attribute="1" defaultMemberUniqueName="[RoutesPivot].[AirportID].[All]" allUniqueName="[RoutesPivot].[AirportID].[All]" dimensionUniqueName="[RoutesPivot]" displayFolder="" count="0" memberValueDatatype="130" unbalanced="0"/>
    <cacheHierarchy uniqueName="[RoutesPivot].[Distance]" caption="Distance" attribute="1" defaultMemberUniqueName="[RoutesPivot].[Distance].[All]" allUniqueName="[RoutesPivot].[Distance].[All]" dimensionUniqueName="[RoutesPivot]" displayFolder="" count="0" memberValueDatatype="20" unbalanced="0"/>
    <cacheHierarchy uniqueName="[RoutesPivot].[ListPrice]" caption="ListPrice" attribute="1" defaultMemberUniqueName="[RoutesPivot].[ListPrice].[All]" allUniqueName="[RoutesPivot].[ListPrice].[All]" dimensionUniqueName="[RoutesPivot]" displayFolder="" count="0" memberValueDatatype="20" unbalanced="0"/>
    <cacheHierarchy uniqueName="[FlightsPivot].[Date (Month Index)]" caption="Date (Month Index)" attribute="1" defaultMemberUniqueName="[FlightsPivot].[Date (Month Index)].[All]" allUniqueName="[FlightsPivot].[Date (Month Index)].[All]" dimensionUniqueName="[FlightsPivot]" displayFolder="" count="0" memberValueDatatype="20" unbalanced="0" hidden="1"/>
    <cacheHierarchy uniqueName="[Measures].[__XL_Count FlightsPivot]" caption="__XL_Count FlightsPivot" measure="1" displayFolder="" measureGroup="FlightsPivot" count="0" hidden="1"/>
    <cacheHierarchy uniqueName="[Measures].[__XL_Count AirportPivot]" caption="__XL_Count AirportPivot" measure="1" displayFolder="" measureGroup="AirportPivot" count="0" hidden="1"/>
    <cacheHierarchy uniqueName="[Measures].[__XL_Count RoutesPivot]" caption="__XL_Count RoutesPivot" measure="1" displayFolder="" measureGroup="RoutesPivot" count="0" hidden="1"/>
    <cacheHierarchy uniqueName="[Measures].[__XL_Count AircraftPivot]" caption="__XL_Count AircraftPivot" measure="1" displayFolder="" measureGroup="AircraftPivot" count="0" hidden="1"/>
    <cacheHierarchy uniqueName="[Measures].[__XL_Count FlightsPivot 1]" caption="__XL_Count FlightsPivot 1" measure="1" displayFolder="" measureGroup="FlightsPivot 1" count="0" hidden="1"/>
    <cacheHierarchy uniqueName="[Measures].[__XL_Count AircraftPivot 1]" caption="__XL_Count AircraftPivot 1" measure="1" displayFolder="" measureGroup="AircraftPivot 1" count="0" hidden="1"/>
    <cacheHierarchy uniqueName="[Measures].[__XL_Count AircraftPivot1]" caption="__XL_Count AircraftPivot1" measure="1" displayFolder="" measureGroup="AircraftPivot1" count="0" hidden="1"/>
    <cacheHierarchy uniqueName="[Measures].[__No measures defined]" caption="__No measures defined" measure="1" displayFolder="" count="0" hidden="1"/>
    <cacheHierarchy uniqueName="[Measures].[Count of FlightID]" caption="Count of FlightID" measure="1" displayFolder="" measureGroup="FlightsPivot" count="0" hidden="1">
      <extLst>
        <ext xmlns:x15="http://schemas.microsoft.com/office/spreadsheetml/2010/11/main" uri="{B97F6D7D-B522-45F9-BDA1-12C45D357490}">
          <x15:cacheHierarchy aggregatedColumn="15"/>
        </ext>
      </extLst>
    </cacheHierarchy>
    <cacheHierarchy uniqueName="[Measures].[Average of Avg Ticket Price]" caption="Average of Avg Ticket Price" measure="1" displayFolder="" measureGroup="FlightsPivot 1" count="0" hidden="1">
      <extLst>
        <ext xmlns:x15="http://schemas.microsoft.com/office/spreadsheetml/2010/11/main" uri="{B97F6D7D-B522-45F9-BDA1-12C45D357490}">
          <x15:cacheHierarchy aggregatedColumn="40"/>
        </ext>
      </extLst>
    </cacheHierarchy>
    <cacheHierarchy uniqueName="[Measures].[Sum of FuelCostperSeatMile (Cents)]" caption="Sum of FuelCostperSeatMile (Cents)" measure="1" displayFolder="" measureGroup="AircraftPivot" count="0" hidden="1">
      <extLst>
        <ext xmlns:x15="http://schemas.microsoft.com/office/spreadsheetml/2010/11/main" uri="{B97F6D7D-B522-45F9-BDA1-12C45D357490}">
          <x15:cacheHierarchy aggregatedColumn="3"/>
        </ext>
      </extLst>
    </cacheHierarchy>
    <cacheHierarchy uniqueName="[Measures].[Sum of Flight Month]" caption="Sum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Count of Flight Month]" caption="Count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Sum of FuelCostperSeatMile (Cents) 2]" caption="Sum of FuelCostperSeatMile (Cents) 2" measure="1" displayFolder="" measureGroup="AircraftPivot 1" count="0" hidden="1">
      <extLst>
        <ext xmlns:x15="http://schemas.microsoft.com/office/spreadsheetml/2010/11/main" uri="{B97F6D7D-B522-45F9-BDA1-12C45D357490}">
          <x15:cacheHierarchy aggregatedColumn="7"/>
        </ext>
      </extLst>
    </cacheHierarchy>
    <cacheHierarchy uniqueName="[Measures].[Sum of Avg Ticket Price]" caption="Sum of Avg Ticket Price" measure="1" displayFolder="" measureGroup="FlightsPivot 1"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lightsPivot 1" count="0" hidden="1">
      <extLst>
        <ext xmlns:x15="http://schemas.microsoft.com/office/spreadsheetml/2010/11/main" uri="{B97F6D7D-B522-45F9-BDA1-12C45D357490}">
          <x15:cacheHierarchy aggregatedColumn="42"/>
        </ext>
      </extLst>
    </cacheHierarchy>
    <cacheHierarchy uniqueName="[Measures].[Sum of Avg Ticket Price 2]" caption="Sum of Avg Ticket Price 2" measure="1" displayFolder="" measureGroup="FlightsPivot" count="0" hidden="1">
      <extLst>
        <ext xmlns:x15="http://schemas.microsoft.com/office/spreadsheetml/2010/11/main" uri="{B97F6D7D-B522-45F9-BDA1-12C45D357490}">
          <x15:cacheHierarchy aggregatedColumn="21"/>
        </ext>
      </extLst>
    </cacheHierarchy>
    <cacheHierarchy uniqueName="[Measures].[Max of Avg Ticket Price]" caption="Max of Avg Ticket Price" measure="1" displayFolder="" measureGroup="FlightsPivot" count="0" hidden="1">
      <extLst>
        <ext xmlns:x15="http://schemas.microsoft.com/office/spreadsheetml/2010/11/main" uri="{B97F6D7D-B522-45F9-BDA1-12C45D357490}">
          <x15:cacheHierarchy aggregatedColumn="21"/>
        </ext>
      </extLst>
    </cacheHierarchy>
    <cacheHierarchy uniqueName="[Measures].[Sum of Total revenue 2]" caption="Sum of Total revenue 2" measure="1" displayFolder="" measureGroup="FlightsPivot" count="0" oneField="1" hidden="1">
      <fieldsUsage count="1">
        <fieldUsage x="1"/>
      </fieldsUsage>
      <extLst>
        <ext xmlns:x15="http://schemas.microsoft.com/office/spreadsheetml/2010/11/main" uri="{B97F6D7D-B522-45F9-BDA1-12C45D357490}">
          <x15:cacheHierarchy aggregatedColumn="24"/>
        </ext>
      </extLst>
    </cacheHierarchy>
  </cacheHierarchies>
  <kpis count="0"/>
  <dimensions count="8">
    <dimension name="AircraftPivot" uniqueName="[AircraftPivot]" caption="AircraftPivot"/>
    <dimension name="AircraftPivot 1" uniqueName="[AircraftPivot 1]" caption="AircraftPivot 1"/>
    <dimension name="AircraftPivot1" uniqueName="[AircraftPivot1]" caption="AircraftPivot1"/>
    <dimension name="AirportPivot" uniqueName="[AirportPivot]" caption="AirportPivot"/>
    <dimension name="FlightsPivot" uniqueName="[FlightsPivot]" caption="FlightsPivot"/>
    <dimension name="FlightsPivot 1" uniqueName="[FlightsPivot 1]" caption="FlightsPivot 1"/>
    <dimension measure="1" name="Measures" uniqueName="[Measures]" caption="Measures"/>
    <dimension name="RoutesPivot" uniqueName="[RoutesPivot]" caption="RoutesPivot"/>
  </dimensions>
  <measureGroups count="7">
    <measureGroup name="AircraftPivot" caption="AircraftPivot"/>
    <measureGroup name="AircraftPivot 1" caption="AircraftPivot 1"/>
    <measureGroup name="AircraftPivot1" caption="AircraftPivot1"/>
    <measureGroup name="AirportPivot" caption="AirportPivot"/>
    <measureGroup name="FlightsPivot" caption="FlightsPivot"/>
    <measureGroup name="FlightsPivot 1" caption="FlightsPivot 1"/>
    <measureGroup name="RoutesPivot" caption="RoutesPivot"/>
  </measureGroups>
  <maps count="13">
    <map measureGroup="0" dimension="0"/>
    <map measureGroup="1" dimension="1"/>
    <map measureGroup="2" dimension="2"/>
    <map measureGroup="3" dimension="3"/>
    <map measureGroup="4" dimension="3"/>
    <map measureGroup="4" dimension="4"/>
    <map measureGroup="4" dimension="7"/>
    <map measureGroup="5" dimension="0"/>
    <map measureGroup="5" dimension="3"/>
    <map measureGroup="5" dimension="4"/>
    <map measureGroup="5" dimension="5"/>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Eliz electronics" refreshedDate="45336.764596180554" backgroundQuery="1" createdVersion="6" refreshedVersion="6" minRefreshableVersion="3" recordCount="0" supportSubquery="1" supportAdvancedDrill="1">
  <cacheSource type="external" connectionId="2"/>
  <cacheFields count="2">
    <cacheField name="[FlightsPivot].[RouteID].[RouteID]" caption="RouteID" numFmtId="0" hierarchy="17" level="1">
      <sharedItems count="5">
        <s v="ORD-BWI"/>
        <s v="ORD-DTW"/>
        <s v="ORD-IAD"/>
        <s v="ORD-MSP"/>
        <s v="ORD-SLC"/>
      </sharedItems>
    </cacheField>
    <cacheField name="[Measures].[Sum of Total revenue 2]" caption="Sum of Total revenue 2" numFmtId="0" hierarchy="70" level="32767"/>
  </cacheFields>
  <cacheHierarchies count="71">
    <cacheHierarchy uniqueName="[AircraftPivot].[AircraftID]" caption="AircraftID" attribute="1" defaultMemberUniqueName="[AircraftPivot].[AircraftID].[All]" allUniqueName="[AircraftPivot].[AircraftID].[All]" dimensionUniqueName="[AircraftPivot]" displayFolder="" count="0" memberValueDatatype="20" unbalanced="0"/>
    <cacheHierarchy uniqueName="[AircraftPivot].[AircraftType]" caption="AircraftType" attribute="1" defaultMemberUniqueName="[AircraftPivot].[AircraftType].[All]" allUniqueName="[AircraftPivot].[AircraftType].[All]" dimensionUniqueName="[AircraftPivot]" displayFolder="" count="0" memberValueDatatype="130" unbalanced="0"/>
    <cacheHierarchy uniqueName="[AircraftPivot].[SeatCapacity]" caption="SeatCapacity" attribute="1" defaultMemberUniqueName="[AircraftPivot].[SeatCapacity].[All]" allUniqueName="[AircraftPivot].[SeatCapacity].[All]" dimensionUniqueName="[AircraftPivot]" displayFolder="" count="0" memberValueDatatype="20" unbalanced="0"/>
    <cacheHierarchy uniqueName="[AircraftPivot].[FuelCostperSeatMile (Cents)]" caption="FuelCostperSeatMile (Cents)" attribute="1" defaultMemberUniqueName="[AircraftPivot].[FuelCostperSeatMile (Cents)].[All]" allUniqueName="[AircraftPivot].[FuelCostperSeatMile (Cents)].[All]" dimensionUniqueName="[AircraftPivot]" displayFolder="" count="0" memberValueDatatype="5" unbalanced="0"/>
    <cacheHierarchy uniqueName="[AircraftPivot 1].[AircraftID]" caption="AircraftID" attribute="1" defaultMemberUniqueName="[AircraftPivot 1].[AircraftID].[All]" allUniqueName="[AircraftPivot 1].[AircraftID].[All]" dimensionUniqueName="[AircraftPivot 1]" displayFolder="" count="0" memberValueDatatype="20" unbalanced="0"/>
    <cacheHierarchy uniqueName="[AircraftPivot 1].[AircraftType]" caption="AircraftType" attribute="1" defaultMemberUniqueName="[AircraftPivot 1].[AircraftType].[All]" allUniqueName="[AircraftPivot 1].[AircraftType].[All]" dimensionUniqueName="[AircraftPivot 1]" displayFolder="" count="0" memberValueDatatype="130" unbalanced="0"/>
    <cacheHierarchy uniqueName="[AircraftPivot 1].[SeatCapacity]" caption="SeatCapacity" attribute="1" defaultMemberUniqueName="[AircraftPivot 1].[SeatCapacity].[All]" allUniqueName="[AircraftPivot 1].[SeatCapacity].[All]" dimensionUniqueName="[AircraftPivot 1]" displayFolder="" count="0" memberValueDatatype="20" unbalanced="0"/>
    <cacheHierarchy uniqueName="[AircraftPivot 1].[FuelCostperSeatMile (Cents)]" caption="FuelCostperSeatMile (Cents)" attribute="1" defaultMemberUniqueName="[AircraftPivot 1].[FuelCostperSeatMile (Cents)].[All]" allUniqueName="[AircraftPivot 1].[FuelCostperSeatMile (Cents)].[All]" dimensionUniqueName="[AircraftPivot 1]" displayFolder="" count="0" memberValueDatatype="5" unbalanced="0"/>
    <cacheHierarchy uniqueName="[AircraftPivot1].[AircraftID]" caption="AircraftID" attribute="1" defaultMemberUniqueName="[AircraftPivot1].[AircraftID].[All]" allUniqueName="[AircraftPivot1].[AircraftID].[All]" dimensionUniqueName="[AircraftPivot1]" displayFolder="" count="0" memberValueDatatype="20" unbalanced="0"/>
    <cacheHierarchy uniqueName="[AircraftPivot1].[AircraftType]" caption="AircraftType" attribute="1" defaultMemberUniqueName="[AircraftPivot1].[AircraftType].[All]" allUniqueName="[AircraftPivot1].[AircraftType].[All]" dimensionUniqueName="[AircraftPivot1]" displayFolder="" count="0" memberValueDatatype="130" unbalanced="0"/>
    <cacheHierarchy uniqueName="[AircraftPivot1].[SeatCapacity]" caption="SeatCapacity" attribute="1" defaultMemberUniqueName="[AircraftPivot1].[SeatCapacity].[All]" allUniqueName="[AircraftPivot1].[SeatCapacity].[All]" dimensionUniqueName="[AircraftPivot1]" displayFolder="" count="0" memberValueDatatype="20" unbalanced="0"/>
    <cacheHierarchy uniqueName="[AircraftPivot1].[FuelCostperSeatMile (Cents)]" caption="FuelCostperSeatMile (Cents)" attribute="1" defaultMemberUniqueName="[AircraftPivot1].[FuelCostperSeatMile (Cents)].[All]" allUniqueName="[AircraftPivot1].[FuelCostperSeatMile (Cents)].[All]" dimensionUniqueName="[AircraftPivot1]" displayFolder="" count="0" memberValueDatatype="5" unbalanced="0"/>
    <cacheHierarchy uniqueName="[AirportPivot].[AirportID]" caption="AirportID" attribute="1" defaultMemberUniqueName="[AirportPivot].[AirportID].[All]" allUniqueName="[AirportPivot].[AirportID].[All]" dimensionUniqueName="[AirportPivot]" displayFolder="" count="0" memberValueDatatype="130" unbalanced="0"/>
    <cacheHierarchy uniqueName="[AirportPivot].[AirportName]" caption="AirportName" attribute="1" defaultMemberUniqueName="[AirportPivot].[AirportName].[All]" allUniqueName="[AirportPivot].[AirportName].[All]" dimensionUniqueName="[AirportPivot]" displayFolder="" count="0" memberValueDatatype="130" unbalanced="0"/>
    <cacheHierarchy uniqueName="[AirportPivot].[Gates (number of available)]" caption="Gates (number of available)" attribute="1" defaultMemberUniqueName="[AirportPivot].[Gates (number of available)].[All]" allUniqueName="[AirportPivot].[Gates (number of available)].[All]" dimensionUniqueName="[AirportPivot]" displayFolder="" count="0" memberValueDatatype="20" unbalanced="0"/>
    <cacheHierarchy uniqueName="[FlightsPivot].[FlightID]" caption="FlightID" attribute="1" defaultMemberUniqueName="[FlightsPivot].[FlightID].[All]" allUniqueName="[FlightsPivot].[FlightID].[All]" dimensionUniqueName="[FlightsPivot]" displayFolder="" count="0" memberValueDatatype="130" unbalanced="0"/>
    <cacheHierarchy uniqueName="[FlightsPivot].[Date]" caption="Date" attribute="1" time="1" defaultMemberUniqueName="[FlightsPivot].[Date].[All]" allUniqueName="[FlightsPivot].[Date].[All]" dimensionUniqueName="[FlightsPivot]" displayFolder="" count="0" memberValueDatatype="7" unbalanced="0"/>
    <cacheHierarchy uniqueName="[FlightsPivot].[RouteID]" caption="RouteID" attribute="1" defaultMemberUniqueName="[FlightsPivot].[RouteID].[All]" allUniqueName="[FlightsPivot].[RouteID].[All]" dimensionUniqueName="[FlightsPivot]" displayFolder="" count="2" memberValueDatatype="130" unbalanced="0">
      <fieldsUsage count="2">
        <fieldUsage x="-1"/>
        <fieldUsage x="0"/>
      </fieldsUsage>
    </cacheHierarchy>
    <cacheHierarchy uniqueName="[FlightsPivot].[Departure Delay]" caption="Departure Delay" attribute="1" defaultMemberUniqueName="[FlightsPivot].[Departure Delay].[All]" allUniqueName="[FlightsPivot].[Departure Delay].[All]" dimensionUniqueName="[FlightsPivot]" displayFolder="" count="0" memberValueDatatype="5" unbalanced="0"/>
    <cacheHierarchy uniqueName="[FlightsPivot].[AircraftID]" caption="AircraftID" attribute="1" defaultMemberUniqueName="[FlightsPivot].[AircraftID].[All]" allUniqueName="[FlightsPivot].[AircraftID].[All]" dimensionUniqueName="[FlightsPivot]" displayFolder="" count="0" memberValueDatatype="20" unbalanced="0"/>
    <cacheHierarchy uniqueName="[FlightsPivot].[Scheduled Departure]" caption="Scheduled Departure" attribute="1" time="1" defaultMemberUniqueName="[FlightsPivot].[Scheduled Departure].[All]" allUniqueName="[FlightsPivot].[Scheduled Departure].[All]" dimensionUniqueName="[FlightsPivot]" displayFolder="" count="0" memberValueDatatype="7" unbalanced="0"/>
    <cacheHierarchy uniqueName="[FlightsPivot].[Avg Ticket Price]" caption="Avg Ticket Price" attribute="1" defaultMemberUniqueName="[FlightsPivot].[Avg Ticket Price].[All]" allUniqueName="[FlightsPivot].[Avg Ticket Price].[All]" dimensionUniqueName="[FlightsPivot]" displayFolder="" count="0" memberValueDatatype="5" unbalanced="0"/>
    <cacheHierarchy uniqueName="[FlightsPivot].[Total Fare]" caption="Total Fare" attribute="1" defaultMemberUniqueName="[FlightsPivot].[Total Fare].[All]" allUniqueName="[FlightsPivot].[Total Fare].[All]" dimensionUniqueName="[FlightsPivot]" displayFolder="" count="0" memberValueDatatype="5" unbalanced="0"/>
    <cacheHierarchy uniqueName="[FlightsPivot].[10% tax]" caption="10% tax" attribute="1" defaultMemberUniqueName="[FlightsPivot].[10% tax].[All]" allUniqueName="[FlightsPivot].[10% tax].[All]" dimensionUniqueName="[FlightsPivot]" displayFolder="" count="0" memberValueDatatype="5" unbalanced="0"/>
    <cacheHierarchy uniqueName="[FlightsPivot].[Total revenue]" caption="Total revenue" attribute="1" defaultMemberUniqueName="[FlightsPivot].[Total revenue].[All]" allUniqueName="[FlightsPivot].[Total revenue].[All]" dimensionUniqueName="[FlightsPivot]" displayFolder="" count="0" memberValueDatatype="5" unbalanced="0"/>
    <cacheHierarchy uniqueName="[FlightsPivot].[Flight Month]" caption="Flight Month" attribute="1" defaultMemberUniqueName="[FlightsPivot].[Flight Month].[All]" allUniqueName="[FlightsPivot].[Flight Month].[All]" dimensionUniqueName="[FlightsPivot]" displayFolder="" count="0" memberValueDatatype="20" unbalanced="0"/>
    <cacheHierarchy uniqueName="[FlightsPivot].[Flight Year]" caption="Flight Year" attribute="1" defaultMemberUniqueName="[FlightsPivot].[Flight Year].[All]" allUniqueName="[FlightsPivot].[Flight Year].[All]" dimensionUniqueName="[FlightsPivot]" displayFolder="" count="0" memberValueDatatype="20" unbalanced="0"/>
    <cacheHierarchy uniqueName="[FlightsPivot].[Date (Month)]" caption="Date (Month)" attribute="1" defaultMemberUniqueName="[FlightsPivot].[Date (Month)].[All]" allUniqueName="[FlightsPivot].[Date (Month)].[All]" dimensionUniqueName="[FlightsPivot]" displayFolder="" count="0" memberValueDatatype="130" unbalanced="0"/>
    <cacheHierarchy uniqueName="[FlightsPivot].[DepAirport]" caption="DepAirport" attribute="1" defaultMemberUniqueName="[FlightsPivot].[DepAirport].[All]" allUniqueName="[FlightsPivot].[DepAirport].[All]" dimensionUniqueName="[FlightsPivot]" displayFolder="" count="0" memberValueDatatype="130" unbalanced="0"/>
    <cacheHierarchy uniqueName="[FlightsPivot].[Airport Id]" caption="Airport Id" attribute="1" defaultMemberUniqueName="[FlightsPivot].[Airport Id].[All]" allUniqueName="[FlightsPivot].[Airport Id].[All]" dimensionUniqueName="[FlightsPivot]" displayFolder="" count="0" memberValueDatatype="130" unbalanced="0"/>
    <cacheHierarchy uniqueName="[FlightsPivot].[Distance]" caption="Distance" attribute="1" defaultMemberUniqueName="[FlightsPivot].[Distance].[All]" allUniqueName="[FlightsPivot].[Distance].[All]" dimensionUniqueName="[FlightsPivot]" displayFolder="" count="0" memberValueDatatype="20" unbalanced="0"/>
    <cacheHierarchy uniqueName="[FlightsPivot].[ListPrice]" caption="ListPrice" attribute="1" defaultMemberUniqueName="[FlightsPivot].[ListPrice].[All]" allUniqueName="[FlightsPivot].[ListPrice].[All]" dimensionUniqueName="[FlightsPivot]" displayFolder="" count="0" memberValueDatatype="20" unbalanced="0"/>
    <cacheHierarchy uniqueName="[FlightsPivot].[AirportName]" caption="AirportName" attribute="1" defaultMemberUniqueName="[FlightsPivot].[AirportName].[All]" allUniqueName="[FlightsPivot].[AirportName].[All]" dimensionUniqueName="[FlightsPivot]" displayFolder="" count="0" memberValueDatatype="130" unbalanced="0"/>
    <cacheHierarchy uniqueName="[FlightsPivot].[Gates (number of available)]" caption="Gates (number of available)" attribute="1" defaultMemberUniqueName="[FlightsPivot].[Gates (number of available)].[All]" allUniqueName="[FlightsPivot].[Gates (number of available)].[All]" dimensionUniqueName="[FlightsPivot]" displayFolder="" count="0" memberValueDatatype="20" unbalanced="0"/>
    <cacheHierarchy uniqueName="[FlightsPivot 1].[FlightID]" caption="FlightID" attribute="1" defaultMemberUniqueName="[FlightsPivot 1].[FlightID].[All]" allUniqueName="[FlightsPivot 1].[FlightID].[All]" dimensionUniqueName="[FlightsPivot 1]" displayFolder="" count="0" memberValueDatatype="130" unbalanced="0"/>
    <cacheHierarchy uniqueName="[FlightsPivot 1].[Date]" caption="Date" attribute="1" time="1" defaultMemberUniqueName="[FlightsPivot 1].[Date].[All]" allUniqueName="[FlightsPivot 1].[Date].[All]" dimensionUniqueName="[FlightsPivot 1]" displayFolder="" count="0" memberValueDatatype="7" unbalanced="0"/>
    <cacheHierarchy uniqueName="[FlightsPivot 1].[RouteID]" caption="RouteID" attribute="1" defaultMemberUniqueName="[FlightsPivot 1].[RouteID].[All]" allUniqueName="[FlightsPivot 1].[RouteID].[All]" dimensionUniqueName="[FlightsPivot 1]" displayFolder="" count="0" memberValueDatatype="130" unbalanced="0"/>
    <cacheHierarchy uniqueName="[FlightsPivot 1].[Departure Delay]" caption="Departure Delay" attribute="1" defaultMemberUniqueName="[FlightsPivot 1].[Departure Delay].[All]" allUniqueName="[FlightsPivot 1].[Departure Delay].[All]" dimensionUniqueName="[FlightsPivot 1]" displayFolder="" count="0" memberValueDatatype="5" unbalanced="0"/>
    <cacheHierarchy uniqueName="[FlightsPivot 1].[AircraftID]" caption="AircraftID" attribute="1" defaultMemberUniqueName="[FlightsPivot 1].[AircraftID].[All]" allUniqueName="[FlightsPivot 1].[AircraftID].[All]" dimensionUniqueName="[FlightsPivot 1]" displayFolder="" count="0" memberValueDatatype="20" unbalanced="0"/>
    <cacheHierarchy uniqueName="[FlightsPivot 1].[Scheduled Departure]" caption="Scheduled Departure" attribute="1" time="1" defaultMemberUniqueName="[FlightsPivot 1].[Scheduled Departure].[All]" allUniqueName="[FlightsPivot 1].[Scheduled Departure].[All]" dimensionUniqueName="[FlightsPivot 1]" displayFolder="" count="0" memberValueDatatype="7" unbalanced="0"/>
    <cacheHierarchy uniqueName="[FlightsPivot 1].[Avg Ticket Price]" caption="Avg Ticket Price" attribute="1" defaultMemberUniqueName="[FlightsPivot 1].[Avg Ticket Price].[All]" allUniqueName="[FlightsPivot 1].[Avg Ticket Price].[All]" dimensionUniqueName="[FlightsPivot 1]" displayFolder="" count="0" memberValueDatatype="5" unbalanced="0"/>
    <cacheHierarchy uniqueName="[FlightsPivot 1].[Total Fare]" caption="Total Fare" attribute="1" defaultMemberUniqueName="[FlightsPivot 1].[Total Fare].[All]" allUniqueName="[FlightsPivot 1].[Total Fare].[All]" dimensionUniqueName="[FlightsPivot 1]" displayFolder="" count="0" memberValueDatatype="5" unbalanced="0"/>
    <cacheHierarchy uniqueName="[FlightsPivot 1].[Total Revenue]" caption="Total Revenue" attribute="1" defaultMemberUniqueName="[FlightsPivot 1].[Total Revenue].[All]" allUniqueName="[FlightsPivot 1].[Total Revenue].[All]" dimensionUniqueName="[FlightsPivot 1]" displayFolder="" count="0" memberValueDatatype="5" unbalanced="0"/>
    <cacheHierarchy uniqueName="[FlightsPivot 1].[Tax]" caption="Tax" attribute="1" defaultMemberUniqueName="[FlightsPivot 1].[Tax].[All]" allUniqueName="[FlightsPivot 1].[Tax].[All]" dimensionUniqueName="[FlightsPivot 1]" displayFolder="" count="0" memberValueDatatype="5" unbalanced="0"/>
    <cacheHierarchy uniqueName="[FlightsPivot 1].[Flight Month]" caption="Flight Month" attribute="1" defaultMemberUniqueName="[FlightsPivot 1].[Flight Month].[All]" allUniqueName="[FlightsPivot 1].[Flight Month].[All]" dimensionUniqueName="[FlightsPivot 1]" displayFolder="" count="0" memberValueDatatype="20" unbalanced="0"/>
    <cacheHierarchy uniqueName="[FlightsPivot 1].[Flight Year]" caption="Flight Year" attribute="1" defaultMemberUniqueName="[FlightsPivot 1].[Flight Year].[All]" allUniqueName="[FlightsPivot 1].[Flight Year].[All]" dimensionUniqueName="[FlightsPivot 1]" displayFolder="" count="0" memberValueDatatype="20" unbalanced="0"/>
    <cacheHierarchy uniqueName="[RoutesPivot].[RouteID]" caption="RouteID" attribute="1" defaultMemberUniqueName="[RoutesPivot].[RouteID].[All]" allUniqueName="[RoutesPivot].[RouteID].[All]" dimensionUniqueName="[RoutesPivot]" displayFolder="" count="0" memberValueDatatype="130" unbalanced="0"/>
    <cacheHierarchy uniqueName="[RoutesPivot].[DepAirport]" caption="DepAirport" attribute="1" defaultMemberUniqueName="[RoutesPivot].[DepAirport].[All]" allUniqueName="[RoutesPivot].[DepAirport].[All]" dimensionUniqueName="[RoutesPivot]" displayFolder="" count="0" memberValueDatatype="130" unbalanced="0"/>
    <cacheHierarchy uniqueName="[RoutesPivot].[AirportID]" caption="AirportID" attribute="1" defaultMemberUniqueName="[RoutesPivot].[AirportID].[All]" allUniqueName="[RoutesPivot].[AirportID].[All]" dimensionUniqueName="[RoutesPivot]" displayFolder="" count="0" memberValueDatatype="130" unbalanced="0"/>
    <cacheHierarchy uniqueName="[RoutesPivot].[Distance]" caption="Distance" attribute="1" defaultMemberUniqueName="[RoutesPivot].[Distance].[All]" allUniqueName="[RoutesPivot].[Distance].[All]" dimensionUniqueName="[RoutesPivot]" displayFolder="" count="0" memberValueDatatype="20" unbalanced="0"/>
    <cacheHierarchy uniqueName="[RoutesPivot].[ListPrice]" caption="ListPrice" attribute="1" defaultMemberUniqueName="[RoutesPivot].[ListPrice].[All]" allUniqueName="[RoutesPivot].[ListPrice].[All]" dimensionUniqueName="[RoutesPivot]" displayFolder="" count="0" memberValueDatatype="20" unbalanced="0"/>
    <cacheHierarchy uniqueName="[FlightsPivot].[Date (Month Index)]" caption="Date (Month Index)" attribute="1" defaultMemberUniqueName="[FlightsPivot].[Date (Month Index)].[All]" allUniqueName="[FlightsPivot].[Date (Month Index)].[All]" dimensionUniqueName="[FlightsPivot]" displayFolder="" count="0" memberValueDatatype="20" unbalanced="0" hidden="1"/>
    <cacheHierarchy uniqueName="[Measures].[__XL_Count FlightsPivot]" caption="__XL_Count FlightsPivot" measure="1" displayFolder="" measureGroup="FlightsPivot" count="0" hidden="1"/>
    <cacheHierarchy uniqueName="[Measures].[__XL_Count AirportPivot]" caption="__XL_Count AirportPivot" measure="1" displayFolder="" measureGroup="AirportPivot" count="0" hidden="1"/>
    <cacheHierarchy uniqueName="[Measures].[__XL_Count RoutesPivot]" caption="__XL_Count RoutesPivot" measure="1" displayFolder="" measureGroup="RoutesPivot" count="0" hidden="1"/>
    <cacheHierarchy uniqueName="[Measures].[__XL_Count AircraftPivot]" caption="__XL_Count AircraftPivot" measure="1" displayFolder="" measureGroup="AircraftPivot" count="0" hidden="1"/>
    <cacheHierarchy uniqueName="[Measures].[__XL_Count FlightsPivot 1]" caption="__XL_Count FlightsPivot 1" measure="1" displayFolder="" measureGroup="FlightsPivot 1" count="0" hidden="1"/>
    <cacheHierarchy uniqueName="[Measures].[__XL_Count AircraftPivot 1]" caption="__XL_Count AircraftPivot 1" measure="1" displayFolder="" measureGroup="AircraftPivot 1" count="0" hidden="1"/>
    <cacheHierarchy uniqueName="[Measures].[__XL_Count AircraftPivot1]" caption="__XL_Count AircraftPivot1" measure="1" displayFolder="" measureGroup="AircraftPivot1" count="0" hidden="1"/>
    <cacheHierarchy uniqueName="[Measures].[__No measures defined]" caption="__No measures defined" measure="1" displayFolder="" count="0" hidden="1"/>
    <cacheHierarchy uniqueName="[Measures].[Count of FlightID]" caption="Count of FlightID" measure="1" displayFolder="" measureGroup="FlightsPivot" count="0" hidden="1">
      <extLst>
        <ext xmlns:x15="http://schemas.microsoft.com/office/spreadsheetml/2010/11/main" uri="{B97F6D7D-B522-45F9-BDA1-12C45D357490}">
          <x15:cacheHierarchy aggregatedColumn="15"/>
        </ext>
      </extLst>
    </cacheHierarchy>
    <cacheHierarchy uniqueName="[Measures].[Average of Avg Ticket Price]" caption="Average of Avg Ticket Price" measure="1" displayFolder="" measureGroup="FlightsPivot 1" count="0" hidden="1">
      <extLst>
        <ext xmlns:x15="http://schemas.microsoft.com/office/spreadsheetml/2010/11/main" uri="{B97F6D7D-B522-45F9-BDA1-12C45D357490}">
          <x15:cacheHierarchy aggregatedColumn="40"/>
        </ext>
      </extLst>
    </cacheHierarchy>
    <cacheHierarchy uniqueName="[Measures].[Sum of FuelCostperSeatMile (Cents)]" caption="Sum of FuelCostperSeatMile (Cents)" measure="1" displayFolder="" measureGroup="AircraftPivot" count="0" hidden="1">
      <extLst>
        <ext xmlns:x15="http://schemas.microsoft.com/office/spreadsheetml/2010/11/main" uri="{B97F6D7D-B522-45F9-BDA1-12C45D357490}">
          <x15:cacheHierarchy aggregatedColumn="3"/>
        </ext>
      </extLst>
    </cacheHierarchy>
    <cacheHierarchy uniqueName="[Measures].[Sum of Flight Month]" caption="Sum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Count of Flight Month]" caption="Count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Sum of FuelCostperSeatMile (Cents) 2]" caption="Sum of FuelCostperSeatMile (Cents) 2" measure="1" displayFolder="" measureGroup="AircraftPivot 1" count="0" hidden="1">
      <extLst>
        <ext xmlns:x15="http://schemas.microsoft.com/office/spreadsheetml/2010/11/main" uri="{B97F6D7D-B522-45F9-BDA1-12C45D357490}">
          <x15:cacheHierarchy aggregatedColumn="7"/>
        </ext>
      </extLst>
    </cacheHierarchy>
    <cacheHierarchy uniqueName="[Measures].[Sum of Avg Ticket Price]" caption="Sum of Avg Ticket Price" measure="1" displayFolder="" measureGroup="FlightsPivot 1"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lightsPivot 1" count="0" hidden="1">
      <extLst>
        <ext xmlns:x15="http://schemas.microsoft.com/office/spreadsheetml/2010/11/main" uri="{B97F6D7D-B522-45F9-BDA1-12C45D357490}">
          <x15:cacheHierarchy aggregatedColumn="42"/>
        </ext>
      </extLst>
    </cacheHierarchy>
    <cacheHierarchy uniqueName="[Measures].[Sum of Avg Ticket Price 2]" caption="Sum of Avg Ticket Price 2" measure="1" displayFolder="" measureGroup="FlightsPivot" count="0" hidden="1">
      <extLst>
        <ext xmlns:x15="http://schemas.microsoft.com/office/spreadsheetml/2010/11/main" uri="{B97F6D7D-B522-45F9-BDA1-12C45D357490}">
          <x15:cacheHierarchy aggregatedColumn="21"/>
        </ext>
      </extLst>
    </cacheHierarchy>
    <cacheHierarchy uniqueName="[Measures].[Max of Avg Ticket Price]" caption="Max of Avg Ticket Price" measure="1" displayFolder="" measureGroup="FlightsPivot" count="0" hidden="1">
      <extLst>
        <ext xmlns:x15="http://schemas.microsoft.com/office/spreadsheetml/2010/11/main" uri="{B97F6D7D-B522-45F9-BDA1-12C45D357490}">
          <x15:cacheHierarchy aggregatedColumn="21"/>
        </ext>
      </extLst>
    </cacheHierarchy>
    <cacheHierarchy uniqueName="[Measures].[Sum of Total revenue 2]" caption="Sum of Total revenue 2" measure="1" displayFolder="" measureGroup="FlightsPivot" count="0" oneField="1" hidden="1">
      <fieldsUsage count="1">
        <fieldUsage x="1"/>
      </fieldsUsage>
      <extLst>
        <ext xmlns:x15="http://schemas.microsoft.com/office/spreadsheetml/2010/11/main" uri="{B97F6D7D-B522-45F9-BDA1-12C45D357490}">
          <x15:cacheHierarchy aggregatedColumn="24"/>
        </ext>
      </extLst>
    </cacheHierarchy>
  </cacheHierarchies>
  <kpis count="0"/>
  <dimensions count="8">
    <dimension name="AircraftPivot" uniqueName="[AircraftPivot]" caption="AircraftPivot"/>
    <dimension name="AircraftPivot 1" uniqueName="[AircraftPivot 1]" caption="AircraftPivot 1"/>
    <dimension name="AircraftPivot1" uniqueName="[AircraftPivot1]" caption="AircraftPivot1"/>
    <dimension name="AirportPivot" uniqueName="[AirportPivot]" caption="AirportPivot"/>
    <dimension name="FlightsPivot" uniqueName="[FlightsPivot]" caption="FlightsPivot"/>
    <dimension name="FlightsPivot 1" uniqueName="[FlightsPivot 1]" caption="FlightsPivot 1"/>
    <dimension measure="1" name="Measures" uniqueName="[Measures]" caption="Measures"/>
    <dimension name="RoutesPivot" uniqueName="[RoutesPivot]" caption="RoutesPivot"/>
  </dimensions>
  <measureGroups count="7">
    <measureGroup name="AircraftPivot" caption="AircraftPivot"/>
    <measureGroup name="AircraftPivot 1" caption="AircraftPivot 1"/>
    <measureGroup name="AircraftPivot1" caption="AircraftPivot1"/>
    <measureGroup name="AirportPivot" caption="AirportPivot"/>
    <measureGroup name="FlightsPivot" caption="FlightsPivot"/>
    <measureGroup name="FlightsPivot 1" caption="FlightsPivot 1"/>
    <measureGroup name="RoutesPivot" caption="RoutesPivot"/>
  </measureGroups>
  <maps count="13">
    <map measureGroup="0" dimension="0"/>
    <map measureGroup="1" dimension="1"/>
    <map measureGroup="2" dimension="2"/>
    <map measureGroup="3" dimension="3"/>
    <map measureGroup="4" dimension="3"/>
    <map measureGroup="4" dimension="4"/>
    <map measureGroup="4" dimension="7"/>
    <map measureGroup="5" dimension="0"/>
    <map measureGroup="5" dimension="3"/>
    <map measureGroup="5" dimension="4"/>
    <map measureGroup="5" dimension="5"/>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Eliz electronics" refreshedDate="45336.868897453707" backgroundQuery="1" createdVersion="6" refreshedVersion="6" minRefreshableVersion="3" recordCount="0" supportSubquery="1" supportAdvancedDrill="1">
  <cacheSource type="external" connectionId="2"/>
  <cacheFields count="2">
    <cacheField name="[AircraftPivot].[AircraftType].[AircraftType]" caption="AircraftType" numFmtId="0" hierarchy="1" level="1">
      <sharedItems count="1">
        <s v="A320"/>
      </sharedItems>
    </cacheField>
    <cacheField name="[Measures].[Average of Avg Ticket Price]" caption="Average of Avg Ticket Price" numFmtId="0" hierarchy="61" level="32767"/>
  </cacheFields>
  <cacheHierarchies count="71">
    <cacheHierarchy uniqueName="[AircraftPivot].[AircraftID]" caption="AircraftID" attribute="1" defaultMemberUniqueName="[AircraftPivot].[AircraftID].[All]" allUniqueName="[AircraftPivot].[AircraftID].[All]" dimensionUniqueName="[AircraftPivot]" displayFolder="" count="0" memberValueDatatype="20" unbalanced="0"/>
    <cacheHierarchy uniqueName="[AircraftPivot].[AircraftType]" caption="AircraftType" attribute="1" defaultMemberUniqueName="[AircraftPivot].[AircraftType].[All]" allUniqueName="[AircraftPivot].[AircraftType].[All]" dimensionUniqueName="[AircraftPivot]" displayFolder="" count="2" memberValueDatatype="130" unbalanced="0">
      <fieldsUsage count="2">
        <fieldUsage x="-1"/>
        <fieldUsage x="0"/>
      </fieldsUsage>
    </cacheHierarchy>
    <cacheHierarchy uniqueName="[AircraftPivot].[SeatCapacity]" caption="SeatCapacity" attribute="1" defaultMemberUniqueName="[AircraftPivot].[SeatCapacity].[All]" allUniqueName="[AircraftPivot].[SeatCapacity].[All]" dimensionUniqueName="[AircraftPivot]" displayFolder="" count="0" memberValueDatatype="20" unbalanced="0"/>
    <cacheHierarchy uniqueName="[AircraftPivot].[FuelCostperSeatMile (Cents)]" caption="FuelCostperSeatMile (Cents)" attribute="1" defaultMemberUniqueName="[AircraftPivot].[FuelCostperSeatMile (Cents)].[All]" allUniqueName="[AircraftPivot].[FuelCostperSeatMile (Cents)].[All]" dimensionUniqueName="[AircraftPivot]" displayFolder="" count="0" memberValueDatatype="5" unbalanced="0"/>
    <cacheHierarchy uniqueName="[AircraftPivot 1].[AircraftID]" caption="AircraftID" attribute="1" defaultMemberUniqueName="[AircraftPivot 1].[AircraftID].[All]" allUniqueName="[AircraftPivot 1].[AircraftID].[All]" dimensionUniqueName="[AircraftPivot 1]" displayFolder="" count="0" memberValueDatatype="20" unbalanced="0"/>
    <cacheHierarchy uniqueName="[AircraftPivot 1].[AircraftType]" caption="AircraftType" attribute="1" defaultMemberUniqueName="[AircraftPivot 1].[AircraftType].[All]" allUniqueName="[AircraftPivot 1].[AircraftType].[All]" dimensionUniqueName="[AircraftPivot 1]" displayFolder="" count="0" memberValueDatatype="130" unbalanced="0"/>
    <cacheHierarchy uniqueName="[AircraftPivot 1].[SeatCapacity]" caption="SeatCapacity" attribute="1" defaultMemberUniqueName="[AircraftPivot 1].[SeatCapacity].[All]" allUniqueName="[AircraftPivot 1].[SeatCapacity].[All]" dimensionUniqueName="[AircraftPivot 1]" displayFolder="" count="0" memberValueDatatype="20" unbalanced="0"/>
    <cacheHierarchy uniqueName="[AircraftPivot 1].[FuelCostperSeatMile (Cents)]" caption="FuelCostperSeatMile (Cents)" attribute="1" defaultMemberUniqueName="[AircraftPivot 1].[FuelCostperSeatMile (Cents)].[All]" allUniqueName="[AircraftPivot 1].[FuelCostperSeatMile (Cents)].[All]" dimensionUniqueName="[AircraftPivot 1]" displayFolder="" count="0" memberValueDatatype="5" unbalanced="0"/>
    <cacheHierarchy uniqueName="[AircraftPivot1].[AircraftID]" caption="AircraftID" attribute="1" defaultMemberUniqueName="[AircraftPivot1].[AircraftID].[All]" allUniqueName="[AircraftPivot1].[AircraftID].[All]" dimensionUniqueName="[AircraftPivot1]" displayFolder="" count="0" memberValueDatatype="20" unbalanced="0"/>
    <cacheHierarchy uniqueName="[AircraftPivot1].[AircraftType]" caption="AircraftType" attribute="1" defaultMemberUniqueName="[AircraftPivot1].[AircraftType].[All]" allUniqueName="[AircraftPivot1].[AircraftType].[All]" dimensionUniqueName="[AircraftPivot1]" displayFolder="" count="0" memberValueDatatype="130" unbalanced="0"/>
    <cacheHierarchy uniqueName="[AircraftPivot1].[SeatCapacity]" caption="SeatCapacity" attribute="1" defaultMemberUniqueName="[AircraftPivot1].[SeatCapacity].[All]" allUniqueName="[AircraftPivot1].[SeatCapacity].[All]" dimensionUniqueName="[AircraftPivot1]" displayFolder="" count="0" memberValueDatatype="20" unbalanced="0"/>
    <cacheHierarchy uniqueName="[AircraftPivot1].[FuelCostperSeatMile (Cents)]" caption="FuelCostperSeatMile (Cents)" attribute="1" defaultMemberUniqueName="[AircraftPivot1].[FuelCostperSeatMile (Cents)].[All]" allUniqueName="[AircraftPivot1].[FuelCostperSeatMile (Cents)].[All]" dimensionUniqueName="[AircraftPivot1]" displayFolder="" count="0" memberValueDatatype="5" unbalanced="0"/>
    <cacheHierarchy uniqueName="[AirportPivot].[AirportID]" caption="AirportID" attribute="1" defaultMemberUniqueName="[AirportPivot].[AirportID].[All]" allUniqueName="[AirportPivot].[AirportID].[All]" dimensionUniqueName="[AirportPivot]" displayFolder="" count="0" memberValueDatatype="130" unbalanced="0"/>
    <cacheHierarchy uniqueName="[AirportPivot].[AirportName]" caption="AirportName" attribute="1" defaultMemberUniqueName="[AirportPivot].[AirportName].[All]" allUniqueName="[AirportPivot].[AirportName].[All]" dimensionUniqueName="[AirportPivot]" displayFolder="" count="0" memberValueDatatype="130" unbalanced="0"/>
    <cacheHierarchy uniqueName="[AirportPivot].[Gates (number of available)]" caption="Gates (number of available)" attribute="1" defaultMemberUniqueName="[AirportPivot].[Gates (number of available)].[All]" allUniqueName="[AirportPivot].[Gates (number of available)].[All]" dimensionUniqueName="[AirportPivot]" displayFolder="" count="0" memberValueDatatype="20" unbalanced="0"/>
    <cacheHierarchy uniqueName="[FlightsPivot].[FlightID]" caption="FlightID" attribute="1" defaultMemberUniqueName="[FlightsPivot].[FlightID].[All]" allUniqueName="[FlightsPivot].[FlightID].[All]" dimensionUniqueName="[FlightsPivot]" displayFolder="" count="0" memberValueDatatype="130" unbalanced="0"/>
    <cacheHierarchy uniqueName="[FlightsPivot].[Date]" caption="Date" attribute="1" time="1" defaultMemberUniqueName="[FlightsPivot].[Date].[All]" allUniqueName="[FlightsPivot].[Date].[All]" dimensionUniqueName="[FlightsPivot]" displayFolder="" count="0" memberValueDatatype="7" unbalanced="0"/>
    <cacheHierarchy uniqueName="[FlightsPivot].[RouteID]" caption="RouteID" attribute="1" defaultMemberUniqueName="[FlightsPivot].[RouteID].[All]" allUniqueName="[FlightsPivot].[RouteID].[All]" dimensionUniqueName="[FlightsPivot]" displayFolder="" count="0" memberValueDatatype="130" unbalanced="0"/>
    <cacheHierarchy uniqueName="[FlightsPivot].[Departure Delay]" caption="Departure Delay" attribute="1" defaultMemberUniqueName="[FlightsPivot].[Departure Delay].[All]" allUniqueName="[FlightsPivot].[Departure Delay].[All]" dimensionUniqueName="[FlightsPivot]" displayFolder="" count="0" memberValueDatatype="5" unbalanced="0"/>
    <cacheHierarchy uniqueName="[FlightsPivot].[AircraftID]" caption="AircraftID" attribute="1" defaultMemberUniqueName="[FlightsPivot].[AircraftID].[All]" allUniqueName="[FlightsPivot].[AircraftID].[All]" dimensionUniqueName="[FlightsPivot]" displayFolder="" count="0" memberValueDatatype="20" unbalanced="0"/>
    <cacheHierarchy uniqueName="[FlightsPivot].[Scheduled Departure]" caption="Scheduled Departure" attribute="1" time="1" defaultMemberUniqueName="[FlightsPivot].[Scheduled Departure].[All]" allUniqueName="[FlightsPivot].[Scheduled Departure].[All]" dimensionUniqueName="[FlightsPivot]" displayFolder="" count="0" memberValueDatatype="7" unbalanced="0"/>
    <cacheHierarchy uniqueName="[FlightsPivot].[Avg Ticket Price]" caption="Avg Ticket Price" attribute="1" defaultMemberUniqueName="[FlightsPivot].[Avg Ticket Price].[All]" allUniqueName="[FlightsPivot].[Avg Ticket Price].[All]" dimensionUniqueName="[FlightsPivot]" displayFolder="" count="0" memberValueDatatype="5" unbalanced="0"/>
    <cacheHierarchy uniqueName="[FlightsPivot].[Total Fare]" caption="Total Fare" attribute="1" defaultMemberUniqueName="[FlightsPivot].[Total Fare].[All]" allUniqueName="[FlightsPivot].[Total Fare].[All]" dimensionUniqueName="[FlightsPivot]" displayFolder="" count="0" memberValueDatatype="5" unbalanced="0"/>
    <cacheHierarchy uniqueName="[FlightsPivot].[10% tax]" caption="10% tax" attribute="1" defaultMemberUniqueName="[FlightsPivot].[10% tax].[All]" allUniqueName="[FlightsPivot].[10% tax].[All]" dimensionUniqueName="[FlightsPivot]" displayFolder="" count="0" memberValueDatatype="5" unbalanced="0"/>
    <cacheHierarchy uniqueName="[FlightsPivot].[Total revenue]" caption="Total revenue" attribute="1" defaultMemberUniqueName="[FlightsPivot].[Total revenue].[All]" allUniqueName="[FlightsPivot].[Total revenue].[All]" dimensionUniqueName="[FlightsPivot]" displayFolder="" count="0" memberValueDatatype="5" unbalanced="0"/>
    <cacheHierarchy uniqueName="[FlightsPivot].[Flight Month]" caption="Flight Month" attribute="1" defaultMemberUniqueName="[FlightsPivot].[Flight Month].[All]" allUniqueName="[FlightsPivot].[Flight Month].[All]" dimensionUniqueName="[FlightsPivot]" displayFolder="" count="0" memberValueDatatype="20" unbalanced="0"/>
    <cacheHierarchy uniqueName="[FlightsPivot].[Flight Year]" caption="Flight Year" attribute="1" defaultMemberUniqueName="[FlightsPivot].[Flight Year].[All]" allUniqueName="[FlightsPivot].[Flight Year].[All]" dimensionUniqueName="[FlightsPivot]" displayFolder="" count="0" memberValueDatatype="20" unbalanced="0"/>
    <cacheHierarchy uniqueName="[FlightsPivot].[Date (Month)]" caption="Date (Month)" attribute="1" defaultMemberUniqueName="[FlightsPivot].[Date (Month)].[All]" allUniqueName="[FlightsPivot].[Date (Month)].[All]" dimensionUniqueName="[FlightsPivot]" displayFolder="" count="0" memberValueDatatype="130" unbalanced="0"/>
    <cacheHierarchy uniqueName="[FlightsPivot].[DepAirport]" caption="DepAirport" attribute="1" defaultMemberUniqueName="[FlightsPivot].[DepAirport].[All]" allUniqueName="[FlightsPivot].[DepAirport].[All]" dimensionUniqueName="[FlightsPivot]" displayFolder="" count="0" memberValueDatatype="130" unbalanced="0"/>
    <cacheHierarchy uniqueName="[FlightsPivot].[Airport Id]" caption="Airport Id" attribute="1" defaultMemberUniqueName="[FlightsPivot].[Airport Id].[All]" allUniqueName="[FlightsPivot].[Airport Id].[All]" dimensionUniqueName="[FlightsPivot]" displayFolder="" count="0" memberValueDatatype="130" unbalanced="0"/>
    <cacheHierarchy uniqueName="[FlightsPivot].[Distance]" caption="Distance" attribute="1" defaultMemberUniqueName="[FlightsPivot].[Distance].[All]" allUniqueName="[FlightsPivot].[Distance].[All]" dimensionUniqueName="[FlightsPivot]" displayFolder="" count="0" memberValueDatatype="20" unbalanced="0"/>
    <cacheHierarchy uniqueName="[FlightsPivot].[ListPrice]" caption="ListPrice" attribute="1" defaultMemberUniqueName="[FlightsPivot].[ListPrice].[All]" allUniqueName="[FlightsPivot].[ListPrice].[All]" dimensionUniqueName="[FlightsPivot]" displayFolder="" count="0" memberValueDatatype="20" unbalanced="0"/>
    <cacheHierarchy uniqueName="[FlightsPivot].[AirportName]" caption="AirportName" attribute="1" defaultMemberUniqueName="[FlightsPivot].[AirportName].[All]" allUniqueName="[FlightsPivot].[AirportName].[All]" dimensionUniqueName="[FlightsPivot]" displayFolder="" count="0" memberValueDatatype="130" unbalanced="0"/>
    <cacheHierarchy uniqueName="[FlightsPivot].[Gates (number of available)]" caption="Gates (number of available)" attribute="1" defaultMemberUniqueName="[FlightsPivot].[Gates (number of available)].[All]" allUniqueName="[FlightsPivot].[Gates (number of available)].[All]" dimensionUniqueName="[FlightsPivot]" displayFolder="" count="0" memberValueDatatype="20" unbalanced="0"/>
    <cacheHierarchy uniqueName="[FlightsPivot 1].[FlightID]" caption="FlightID" attribute="1" defaultMemberUniqueName="[FlightsPivot 1].[FlightID].[All]" allUniqueName="[FlightsPivot 1].[FlightID].[All]" dimensionUniqueName="[FlightsPivot 1]" displayFolder="" count="0" memberValueDatatype="130" unbalanced="0"/>
    <cacheHierarchy uniqueName="[FlightsPivot 1].[Date]" caption="Date" attribute="1" time="1" defaultMemberUniqueName="[FlightsPivot 1].[Date].[All]" allUniqueName="[FlightsPivot 1].[Date].[All]" dimensionUniqueName="[FlightsPivot 1]" displayFolder="" count="0" memberValueDatatype="7" unbalanced="0"/>
    <cacheHierarchy uniqueName="[FlightsPivot 1].[RouteID]" caption="RouteID" attribute="1" defaultMemberUniqueName="[FlightsPivot 1].[RouteID].[All]" allUniqueName="[FlightsPivot 1].[RouteID].[All]" dimensionUniqueName="[FlightsPivot 1]" displayFolder="" count="0" memberValueDatatype="130" unbalanced="0"/>
    <cacheHierarchy uniqueName="[FlightsPivot 1].[Departure Delay]" caption="Departure Delay" attribute="1" defaultMemberUniqueName="[FlightsPivot 1].[Departure Delay].[All]" allUniqueName="[FlightsPivot 1].[Departure Delay].[All]" dimensionUniqueName="[FlightsPivot 1]" displayFolder="" count="0" memberValueDatatype="5" unbalanced="0"/>
    <cacheHierarchy uniqueName="[FlightsPivot 1].[AircraftID]" caption="AircraftID" attribute="1" defaultMemberUniqueName="[FlightsPivot 1].[AircraftID].[All]" allUniqueName="[FlightsPivot 1].[AircraftID].[All]" dimensionUniqueName="[FlightsPivot 1]" displayFolder="" count="0" memberValueDatatype="20" unbalanced="0"/>
    <cacheHierarchy uniqueName="[FlightsPivot 1].[Scheduled Departure]" caption="Scheduled Departure" attribute="1" time="1" defaultMemberUniqueName="[FlightsPivot 1].[Scheduled Departure].[All]" allUniqueName="[FlightsPivot 1].[Scheduled Departure].[All]" dimensionUniqueName="[FlightsPivot 1]" displayFolder="" count="0" memberValueDatatype="7" unbalanced="0"/>
    <cacheHierarchy uniqueName="[FlightsPivot 1].[Avg Ticket Price]" caption="Avg Ticket Price" attribute="1" defaultMemberUniqueName="[FlightsPivot 1].[Avg Ticket Price].[All]" allUniqueName="[FlightsPivot 1].[Avg Ticket Price].[All]" dimensionUniqueName="[FlightsPivot 1]" displayFolder="" count="0" memberValueDatatype="5" unbalanced="0"/>
    <cacheHierarchy uniqueName="[FlightsPivot 1].[Total Fare]" caption="Total Fare" attribute="1" defaultMemberUniqueName="[FlightsPivot 1].[Total Fare].[All]" allUniqueName="[FlightsPivot 1].[Total Fare].[All]" dimensionUniqueName="[FlightsPivot 1]" displayFolder="" count="0" memberValueDatatype="5" unbalanced="0"/>
    <cacheHierarchy uniqueName="[FlightsPivot 1].[Total Revenue]" caption="Total Revenue" attribute="1" defaultMemberUniqueName="[FlightsPivot 1].[Total Revenue].[All]" allUniqueName="[FlightsPivot 1].[Total Revenue].[All]" dimensionUniqueName="[FlightsPivot 1]" displayFolder="" count="0" memberValueDatatype="5" unbalanced="0"/>
    <cacheHierarchy uniqueName="[FlightsPivot 1].[Tax]" caption="Tax" attribute="1" defaultMemberUniqueName="[FlightsPivot 1].[Tax].[All]" allUniqueName="[FlightsPivot 1].[Tax].[All]" dimensionUniqueName="[FlightsPivot 1]" displayFolder="" count="0" memberValueDatatype="5" unbalanced="0"/>
    <cacheHierarchy uniqueName="[FlightsPivot 1].[Flight Month]" caption="Flight Month" attribute="1" defaultMemberUniqueName="[FlightsPivot 1].[Flight Month].[All]" allUniqueName="[FlightsPivot 1].[Flight Month].[All]" dimensionUniqueName="[FlightsPivot 1]" displayFolder="" count="0" memberValueDatatype="20" unbalanced="0"/>
    <cacheHierarchy uniqueName="[FlightsPivot 1].[Flight Year]" caption="Flight Year" attribute="1" defaultMemberUniqueName="[FlightsPivot 1].[Flight Year].[All]" allUniqueName="[FlightsPivot 1].[Flight Year].[All]" dimensionUniqueName="[FlightsPivot 1]" displayFolder="" count="0" memberValueDatatype="20" unbalanced="0"/>
    <cacheHierarchy uniqueName="[RoutesPivot].[RouteID]" caption="RouteID" attribute="1" defaultMemberUniqueName="[RoutesPivot].[RouteID].[All]" allUniqueName="[RoutesPivot].[RouteID].[All]" dimensionUniqueName="[RoutesPivot]" displayFolder="" count="0" memberValueDatatype="130" unbalanced="0"/>
    <cacheHierarchy uniqueName="[RoutesPivot].[DepAirport]" caption="DepAirport" attribute="1" defaultMemberUniqueName="[RoutesPivot].[DepAirport].[All]" allUniqueName="[RoutesPivot].[DepAirport].[All]" dimensionUniqueName="[RoutesPivot]" displayFolder="" count="0" memberValueDatatype="130" unbalanced="0"/>
    <cacheHierarchy uniqueName="[RoutesPivot].[AirportID]" caption="AirportID" attribute="1" defaultMemberUniqueName="[RoutesPivot].[AirportID].[All]" allUniqueName="[RoutesPivot].[AirportID].[All]" dimensionUniqueName="[RoutesPivot]" displayFolder="" count="0" memberValueDatatype="130" unbalanced="0"/>
    <cacheHierarchy uniqueName="[RoutesPivot].[Distance]" caption="Distance" attribute="1" defaultMemberUniqueName="[RoutesPivot].[Distance].[All]" allUniqueName="[RoutesPivot].[Distance].[All]" dimensionUniqueName="[RoutesPivot]" displayFolder="" count="0" memberValueDatatype="20" unbalanced="0"/>
    <cacheHierarchy uniqueName="[RoutesPivot].[ListPrice]" caption="ListPrice" attribute="1" defaultMemberUniqueName="[RoutesPivot].[ListPrice].[All]" allUniqueName="[RoutesPivot].[ListPrice].[All]" dimensionUniqueName="[RoutesPivot]" displayFolder="" count="0" memberValueDatatype="20" unbalanced="0"/>
    <cacheHierarchy uniqueName="[FlightsPivot].[Date (Month Index)]" caption="Date (Month Index)" attribute="1" defaultMemberUniqueName="[FlightsPivot].[Date (Month Index)].[All]" allUniqueName="[FlightsPivot].[Date (Month Index)].[All]" dimensionUniqueName="[FlightsPivot]" displayFolder="" count="0" memberValueDatatype="20" unbalanced="0" hidden="1"/>
    <cacheHierarchy uniqueName="[Measures].[__XL_Count FlightsPivot]" caption="__XL_Count FlightsPivot" measure="1" displayFolder="" measureGroup="FlightsPivot" count="0" hidden="1"/>
    <cacheHierarchy uniqueName="[Measures].[__XL_Count AirportPivot]" caption="__XL_Count AirportPivot" measure="1" displayFolder="" measureGroup="AirportPivot" count="0" hidden="1"/>
    <cacheHierarchy uniqueName="[Measures].[__XL_Count RoutesPivot]" caption="__XL_Count RoutesPivot" measure="1" displayFolder="" measureGroup="RoutesPivot" count="0" hidden="1"/>
    <cacheHierarchy uniqueName="[Measures].[__XL_Count AircraftPivot]" caption="__XL_Count AircraftPivot" measure="1" displayFolder="" measureGroup="AircraftPivot" count="0" hidden="1"/>
    <cacheHierarchy uniqueName="[Measures].[__XL_Count FlightsPivot 1]" caption="__XL_Count FlightsPivot 1" measure="1" displayFolder="" measureGroup="FlightsPivot 1" count="0" hidden="1"/>
    <cacheHierarchy uniqueName="[Measures].[__XL_Count AircraftPivot 1]" caption="__XL_Count AircraftPivot 1" measure="1" displayFolder="" measureGroup="AircraftPivot 1" count="0" hidden="1"/>
    <cacheHierarchy uniqueName="[Measures].[__XL_Count AircraftPivot1]" caption="__XL_Count AircraftPivot1" measure="1" displayFolder="" measureGroup="AircraftPivot1" count="0" hidden="1"/>
    <cacheHierarchy uniqueName="[Measures].[__No measures defined]" caption="__No measures defined" measure="1" displayFolder="" count="0" hidden="1"/>
    <cacheHierarchy uniqueName="[Measures].[Count of FlightID]" caption="Count of FlightID" measure="1" displayFolder="" measureGroup="FlightsPivot" count="0" hidden="1">
      <extLst>
        <ext xmlns:x15="http://schemas.microsoft.com/office/spreadsheetml/2010/11/main" uri="{B97F6D7D-B522-45F9-BDA1-12C45D357490}">
          <x15:cacheHierarchy aggregatedColumn="15"/>
        </ext>
      </extLst>
    </cacheHierarchy>
    <cacheHierarchy uniqueName="[Measures].[Average of Avg Ticket Price]" caption="Average of Avg Ticket Price" measure="1" displayFolder="" measureGroup="FlightsPivot 1"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FuelCostperSeatMile (Cents)]" caption="Sum of FuelCostperSeatMile (Cents)" measure="1" displayFolder="" measureGroup="AircraftPivot" count="0" hidden="1">
      <extLst>
        <ext xmlns:x15="http://schemas.microsoft.com/office/spreadsheetml/2010/11/main" uri="{B97F6D7D-B522-45F9-BDA1-12C45D357490}">
          <x15:cacheHierarchy aggregatedColumn="3"/>
        </ext>
      </extLst>
    </cacheHierarchy>
    <cacheHierarchy uniqueName="[Measures].[Sum of Flight Month]" caption="Sum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Count of Flight Month]" caption="Count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Sum of FuelCostperSeatMile (Cents) 2]" caption="Sum of FuelCostperSeatMile (Cents) 2" measure="1" displayFolder="" measureGroup="AircraftPivot 1" count="0" hidden="1">
      <extLst>
        <ext xmlns:x15="http://schemas.microsoft.com/office/spreadsheetml/2010/11/main" uri="{B97F6D7D-B522-45F9-BDA1-12C45D357490}">
          <x15:cacheHierarchy aggregatedColumn="7"/>
        </ext>
      </extLst>
    </cacheHierarchy>
    <cacheHierarchy uniqueName="[Measures].[Sum of Avg Ticket Price]" caption="Sum of Avg Ticket Price" measure="1" displayFolder="" measureGroup="FlightsPivot 1"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lightsPivot 1" count="0" hidden="1">
      <extLst>
        <ext xmlns:x15="http://schemas.microsoft.com/office/spreadsheetml/2010/11/main" uri="{B97F6D7D-B522-45F9-BDA1-12C45D357490}">
          <x15:cacheHierarchy aggregatedColumn="42"/>
        </ext>
      </extLst>
    </cacheHierarchy>
    <cacheHierarchy uniqueName="[Measures].[Sum of Avg Ticket Price 2]" caption="Sum of Avg Ticket Price 2" measure="1" displayFolder="" measureGroup="FlightsPivot" count="0" hidden="1">
      <extLst>
        <ext xmlns:x15="http://schemas.microsoft.com/office/spreadsheetml/2010/11/main" uri="{B97F6D7D-B522-45F9-BDA1-12C45D357490}">
          <x15:cacheHierarchy aggregatedColumn="21"/>
        </ext>
      </extLst>
    </cacheHierarchy>
    <cacheHierarchy uniqueName="[Measures].[Max of Avg Ticket Price]" caption="Max of Avg Ticket Price" measure="1" displayFolder="" measureGroup="FlightsPivot" count="0" hidden="1">
      <extLst>
        <ext xmlns:x15="http://schemas.microsoft.com/office/spreadsheetml/2010/11/main" uri="{B97F6D7D-B522-45F9-BDA1-12C45D357490}">
          <x15:cacheHierarchy aggregatedColumn="21"/>
        </ext>
      </extLst>
    </cacheHierarchy>
    <cacheHierarchy uniqueName="[Measures].[Sum of Total revenue 2]" caption="Sum of Total revenue 2" measure="1" displayFolder="" measureGroup="FlightsPivot" count="0" hidden="1">
      <extLst>
        <ext xmlns:x15="http://schemas.microsoft.com/office/spreadsheetml/2010/11/main" uri="{B97F6D7D-B522-45F9-BDA1-12C45D357490}">
          <x15:cacheHierarchy aggregatedColumn="24"/>
        </ext>
      </extLst>
    </cacheHierarchy>
  </cacheHierarchies>
  <kpis count="0"/>
  <dimensions count="8">
    <dimension name="AircraftPivot" uniqueName="[AircraftPivot]" caption="AircraftPivot"/>
    <dimension name="AircraftPivot 1" uniqueName="[AircraftPivot 1]" caption="AircraftPivot 1"/>
    <dimension name="AircraftPivot1" uniqueName="[AircraftPivot1]" caption="AircraftPivot1"/>
    <dimension name="AirportPivot" uniqueName="[AirportPivot]" caption="AirportPivot"/>
    <dimension name="FlightsPivot" uniqueName="[FlightsPivot]" caption="FlightsPivot"/>
    <dimension name="FlightsPivot 1" uniqueName="[FlightsPivot 1]" caption="FlightsPivot 1"/>
    <dimension measure="1" name="Measures" uniqueName="[Measures]" caption="Measures"/>
    <dimension name="RoutesPivot" uniqueName="[RoutesPivot]" caption="RoutesPivot"/>
  </dimensions>
  <measureGroups count="7">
    <measureGroup name="AircraftPivot" caption="AircraftPivot"/>
    <measureGroup name="AircraftPivot 1" caption="AircraftPivot 1"/>
    <measureGroup name="AircraftPivot1" caption="AircraftPivot1"/>
    <measureGroup name="AirportPivot" caption="AirportPivot"/>
    <measureGroup name="FlightsPivot" caption="FlightsPivot"/>
    <measureGroup name="FlightsPivot 1" caption="FlightsPivot 1"/>
    <measureGroup name="RoutesPivot" caption="RoutesPivot"/>
  </measureGroups>
  <maps count="13">
    <map measureGroup="0" dimension="0"/>
    <map measureGroup="1" dimension="1"/>
    <map measureGroup="2" dimension="2"/>
    <map measureGroup="3" dimension="3"/>
    <map measureGroup="4" dimension="3"/>
    <map measureGroup="4" dimension="4"/>
    <map measureGroup="4" dimension="7"/>
    <map measureGroup="5" dimension="0"/>
    <map measureGroup="5" dimension="3"/>
    <map measureGroup="5" dimension="4"/>
    <map measureGroup="5" dimension="5"/>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Eliz electronics" refreshedDate="45336.888728124999" backgroundQuery="1" createdVersion="6" refreshedVersion="6" minRefreshableVersion="3" recordCount="0" supportSubquery="1" supportAdvancedDrill="1">
  <cacheSource type="external" connectionId="2"/>
  <cacheFields count="3">
    <cacheField name="[FlightsPivot].[RouteID].[RouteID]" caption="RouteID" numFmtId="0" hierarchy="17" level="1">
      <sharedItems count="5">
        <s v="ORD-BWI"/>
        <s v="ORD-DTW"/>
        <s v="ORD-IAD"/>
        <s v="ORD-MSP"/>
        <s v="ORD-SLC"/>
      </sharedItems>
    </cacheField>
    <cacheField name="[Measures].[Sum of Total revenue 2]" caption="Sum of Total revenue 2" numFmtId="0" hierarchy="70" level="32767"/>
    <cacheField name="[AircraftPivot1].[AircraftID].[AircraftID]" caption="AircraftID" numFmtId="0" hierarchy="8" level="1">
      <sharedItems containsSemiMixedTypes="0" containsNonDate="0" containsString="0"/>
    </cacheField>
  </cacheFields>
  <cacheHierarchies count="71">
    <cacheHierarchy uniqueName="[AircraftPivot].[AircraftID]" caption="AircraftID" attribute="1" defaultMemberUniqueName="[AircraftPivot].[AircraftID].[All]" allUniqueName="[AircraftPivot].[AircraftID].[All]" dimensionUniqueName="[AircraftPivot]" displayFolder="" count="2" memberValueDatatype="20" unbalanced="0"/>
    <cacheHierarchy uniqueName="[AircraftPivot].[AircraftType]" caption="AircraftType" attribute="1" defaultMemberUniqueName="[AircraftPivot].[AircraftType].[All]" allUniqueName="[AircraftPivot].[AircraftType].[All]" dimensionUniqueName="[AircraftPivot]" displayFolder="" count="2" memberValueDatatype="130" unbalanced="0"/>
    <cacheHierarchy uniqueName="[AircraftPivot].[SeatCapacity]" caption="SeatCapacity" attribute="1" defaultMemberUniqueName="[AircraftPivot].[SeatCapacity].[All]" allUniqueName="[AircraftPivot].[SeatCapacity].[All]" dimensionUniqueName="[AircraftPivot]" displayFolder="" count="2" memberValueDatatype="20" unbalanced="0"/>
    <cacheHierarchy uniqueName="[AircraftPivot].[FuelCostperSeatMile (Cents)]" caption="FuelCostperSeatMile (Cents)" attribute="1" defaultMemberUniqueName="[AircraftPivot].[FuelCostperSeatMile (Cents)].[All]" allUniqueName="[AircraftPivot].[FuelCostperSeatMile (Cents)].[All]" dimensionUniqueName="[AircraftPivot]" displayFolder="" count="2" memberValueDatatype="5" unbalanced="0"/>
    <cacheHierarchy uniqueName="[AircraftPivot 1].[AircraftID]" caption="AircraftID" attribute="1" defaultMemberUniqueName="[AircraftPivot 1].[AircraftID].[All]" allUniqueName="[AircraftPivot 1].[AircraftID].[All]" dimensionUniqueName="[AircraftPivot 1]" displayFolder="" count="2" memberValueDatatype="20" unbalanced="0"/>
    <cacheHierarchy uniqueName="[AircraftPivot 1].[AircraftType]" caption="AircraftType" attribute="1" defaultMemberUniqueName="[AircraftPivot 1].[AircraftType].[All]" allUniqueName="[AircraftPivot 1].[AircraftType].[All]" dimensionUniqueName="[AircraftPivot 1]" displayFolder="" count="2" memberValueDatatype="130" unbalanced="0"/>
    <cacheHierarchy uniqueName="[AircraftPivot 1].[SeatCapacity]" caption="SeatCapacity" attribute="1" defaultMemberUniqueName="[AircraftPivot 1].[SeatCapacity].[All]" allUniqueName="[AircraftPivot 1].[SeatCapacity].[All]" dimensionUniqueName="[AircraftPivot 1]" displayFolder="" count="2" memberValueDatatype="20" unbalanced="0"/>
    <cacheHierarchy uniqueName="[AircraftPivot 1].[FuelCostperSeatMile (Cents)]" caption="FuelCostperSeatMile (Cents)" attribute="1" defaultMemberUniqueName="[AircraftPivot 1].[FuelCostperSeatMile (Cents)].[All]" allUniqueName="[AircraftPivot 1].[FuelCostperSeatMile (Cents)].[All]" dimensionUniqueName="[AircraftPivot 1]" displayFolder="" count="2" memberValueDatatype="5" unbalanced="0"/>
    <cacheHierarchy uniqueName="[AircraftPivot1].[AircraftID]" caption="AircraftID" attribute="1" defaultMemberUniqueName="[AircraftPivot1].[AircraftID].[All]" allUniqueName="[AircraftPivot1].[AircraftID].[All]" dimensionUniqueName="[AircraftPivot1]" displayFolder="" count="2" memberValueDatatype="20" unbalanced="0">
      <fieldsUsage count="2">
        <fieldUsage x="-1"/>
        <fieldUsage x="2"/>
      </fieldsUsage>
    </cacheHierarchy>
    <cacheHierarchy uniqueName="[AircraftPivot1].[AircraftType]" caption="AircraftType" attribute="1" defaultMemberUniqueName="[AircraftPivot1].[AircraftType].[All]" allUniqueName="[AircraftPivot1].[AircraftType].[All]" dimensionUniqueName="[AircraftPivot1]" displayFolder="" count="2" memberValueDatatype="130" unbalanced="0"/>
    <cacheHierarchy uniqueName="[AircraftPivot1].[SeatCapacity]" caption="SeatCapacity" attribute="1" defaultMemberUniqueName="[AircraftPivot1].[SeatCapacity].[All]" allUniqueName="[AircraftPivot1].[SeatCapacity].[All]" dimensionUniqueName="[AircraftPivot1]" displayFolder="" count="2" memberValueDatatype="20" unbalanced="0"/>
    <cacheHierarchy uniqueName="[AircraftPivot1].[FuelCostperSeatMile (Cents)]" caption="FuelCostperSeatMile (Cents)" attribute="1" defaultMemberUniqueName="[AircraftPivot1].[FuelCostperSeatMile (Cents)].[All]" allUniqueName="[AircraftPivot1].[FuelCostperSeatMile (Cents)].[All]" dimensionUniqueName="[AircraftPivot1]" displayFolder="" count="2" memberValueDatatype="5" unbalanced="0"/>
    <cacheHierarchy uniqueName="[AirportPivot].[AirportID]" caption="AirportID" attribute="1" defaultMemberUniqueName="[AirportPivot].[AirportID].[All]" allUniqueName="[AirportPivot].[AirportID].[All]" dimensionUniqueName="[AirportPivot]" displayFolder="" count="2" memberValueDatatype="130" unbalanced="0"/>
    <cacheHierarchy uniqueName="[AirportPivot].[AirportName]" caption="AirportName" attribute="1" defaultMemberUniqueName="[AirportPivot].[AirportName].[All]" allUniqueName="[AirportPivot].[AirportName].[All]" dimensionUniqueName="[AirportPivot]" displayFolder="" count="2" memberValueDatatype="130" unbalanced="0"/>
    <cacheHierarchy uniqueName="[AirportPivot].[Gates (number of available)]" caption="Gates (number of available)" attribute="1" defaultMemberUniqueName="[AirportPivot].[Gates (number of available)].[All]" allUniqueName="[AirportPivot].[Gates (number of available)].[All]" dimensionUniqueName="[AirportPivot]" displayFolder="" count="2" memberValueDatatype="20" unbalanced="0"/>
    <cacheHierarchy uniqueName="[FlightsPivot].[FlightID]" caption="FlightID" attribute="1" defaultMemberUniqueName="[FlightsPivot].[FlightID].[All]" allUniqueName="[FlightsPivot].[FlightID].[All]" dimensionUniqueName="[FlightsPivot]" displayFolder="" count="2" memberValueDatatype="130" unbalanced="0"/>
    <cacheHierarchy uniqueName="[FlightsPivot].[Date]" caption="Date" attribute="1" time="1" defaultMemberUniqueName="[FlightsPivot].[Date].[All]" allUniqueName="[FlightsPivot].[Date].[All]" dimensionUniqueName="[FlightsPivot]" displayFolder="" count="2" memberValueDatatype="7" unbalanced="0"/>
    <cacheHierarchy uniqueName="[FlightsPivot].[RouteID]" caption="RouteID" attribute="1" defaultMemberUniqueName="[FlightsPivot].[RouteID].[All]" allUniqueName="[FlightsPivot].[RouteID].[All]" dimensionUniqueName="[FlightsPivot]" displayFolder="" count="2" memberValueDatatype="130" unbalanced="0">
      <fieldsUsage count="2">
        <fieldUsage x="-1"/>
        <fieldUsage x="0"/>
      </fieldsUsage>
    </cacheHierarchy>
    <cacheHierarchy uniqueName="[FlightsPivot].[Departure Delay]" caption="Departure Delay" attribute="1" defaultMemberUniqueName="[FlightsPivot].[Departure Delay].[All]" allUniqueName="[FlightsPivot].[Departure Delay].[All]" dimensionUniqueName="[FlightsPivot]" displayFolder="" count="2" memberValueDatatype="5" unbalanced="0"/>
    <cacheHierarchy uniqueName="[FlightsPivot].[AircraftID]" caption="AircraftID" attribute="1" defaultMemberUniqueName="[FlightsPivot].[AircraftID].[All]" allUniqueName="[FlightsPivot].[AircraftID].[All]" dimensionUniqueName="[FlightsPivot]" displayFolder="" count="2" memberValueDatatype="20" unbalanced="0"/>
    <cacheHierarchy uniqueName="[FlightsPivot].[Scheduled Departure]" caption="Scheduled Departure" attribute="1" time="1" defaultMemberUniqueName="[FlightsPivot].[Scheduled Departure].[All]" allUniqueName="[FlightsPivot].[Scheduled Departure].[All]" dimensionUniqueName="[FlightsPivot]" displayFolder="" count="2" memberValueDatatype="7" unbalanced="0"/>
    <cacheHierarchy uniqueName="[FlightsPivot].[Avg Ticket Price]" caption="Avg Ticket Price" attribute="1" defaultMemberUniqueName="[FlightsPivot].[Avg Ticket Price].[All]" allUniqueName="[FlightsPivot].[Avg Ticket Price].[All]" dimensionUniqueName="[FlightsPivot]" displayFolder="" count="2" memberValueDatatype="5" unbalanced="0"/>
    <cacheHierarchy uniqueName="[FlightsPivot].[Total Fare]" caption="Total Fare" attribute="1" defaultMemberUniqueName="[FlightsPivot].[Total Fare].[All]" allUniqueName="[FlightsPivot].[Total Fare].[All]" dimensionUniqueName="[FlightsPivot]" displayFolder="" count="2" memberValueDatatype="5" unbalanced="0"/>
    <cacheHierarchy uniqueName="[FlightsPivot].[10% tax]" caption="10% tax" attribute="1" defaultMemberUniqueName="[FlightsPivot].[10% tax].[All]" allUniqueName="[FlightsPivot].[10% tax].[All]" dimensionUniqueName="[FlightsPivot]" displayFolder="" count="2" memberValueDatatype="5" unbalanced="0"/>
    <cacheHierarchy uniqueName="[FlightsPivot].[Total revenue]" caption="Total revenue" attribute="1" defaultMemberUniqueName="[FlightsPivot].[Total revenue].[All]" allUniqueName="[FlightsPivot].[Total revenue].[All]" dimensionUniqueName="[FlightsPivot]" displayFolder="" count="2" memberValueDatatype="5" unbalanced="0"/>
    <cacheHierarchy uniqueName="[FlightsPivot].[Flight Month]" caption="Flight Month" attribute="1" defaultMemberUniqueName="[FlightsPivot].[Flight Month].[All]" allUniqueName="[FlightsPivot].[Flight Month].[All]" dimensionUniqueName="[FlightsPivot]" displayFolder="" count="2" memberValueDatatype="20" unbalanced="0"/>
    <cacheHierarchy uniqueName="[FlightsPivot].[Flight Year]" caption="Flight Year" attribute="1" defaultMemberUniqueName="[FlightsPivot].[Flight Year].[All]" allUniqueName="[FlightsPivot].[Flight Year].[All]" dimensionUniqueName="[FlightsPivot]" displayFolder="" count="2" memberValueDatatype="20" unbalanced="0"/>
    <cacheHierarchy uniqueName="[FlightsPivot].[Date (Month)]" caption="Date (Month)" attribute="1" defaultMemberUniqueName="[FlightsPivot].[Date (Month)].[All]" allUniqueName="[FlightsPivot].[Date (Month)].[All]" dimensionUniqueName="[FlightsPivot]" displayFolder="" count="2" memberValueDatatype="130" unbalanced="0"/>
    <cacheHierarchy uniqueName="[FlightsPivot].[DepAirport]" caption="DepAirport" attribute="1" defaultMemberUniqueName="[FlightsPivot].[DepAirport].[All]" allUniqueName="[FlightsPivot].[DepAirport].[All]" dimensionUniqueName="[FlightsPivot]" displayFolder="" count="2" memberValueDatatype="130" unbalanced="0"/>
    <cacheHierarchy uniqueName="[FlightsPivot].[Airport Id]" caption="Airport Id" attribute="1" defaultMemberUniqueName="[FlightsPivot].[Airport Id].[All]" allUniqueName="[FlightsPivot].[Airport Id].[All]" dimensionUniqueName="[FlightsPivot]" displayFolder="" count="2" memberValueDatatype="130" unbalanced="0"/>
    <cacheHierarchy uniqueName="[FlightsPivot].[Distance]" caption="Distance" attribute="1" defaultMemberUniqueName="[FlightsPivot].[Distance].[All]" allUniqueName="[FlightsPivot].[Distance].[All]" dimensionUniqueName="[FlightsPivot]" displayFolder="" count="2" memberValueDatatype="20" unbalanced="0"/>
    <cacheHierarchy uniqueName="[FlightsPivot].[ListPrice]" caption="ListPrice" attribute="1" defaultMemberUniqueName="[FlightsPivot].[ListPrice].[All]" allUniqueName="[FlightsPivot].[ListPrice].[All]" dimensionUniqueName="[FlightsPivot]" displayFolder="" count="2" memberValueDatatype="20" unbalanced="0"/>
    <cacheHierarchy uniqueName="[FlightsPivot].[AirportName]" caption="AirportName" attribute="1" defaultMemberUniqueName="[FlightsPivot].[AirportName].[All]" allUniqueName="[FlightsPivot].[AirportName].[All]" dimensionUniqueName="[FlightsPivot]" displayFolder="" count="2" memberValueDatatype="130" unbalanced="0"/>
    <cacheHierarchy uniqueName="[FlightsPivot].[Gates (number of available)]" caption="Gates (number of available)" attribute="1" defaultMemberUniqueName="[FlightsPivot].[Gates (number of available)].[All]" allUniqueName="[FlightsPivot].[Gates (number of available)].[All]" dimensionUniqueName="[FlightsPivot]" displayFolder="" count="2" memberValueDatatype="20" unbalanced="0"/>
    <cacheHierarchy uniqueName="[FlightsPivot 1].[FlightID]" caption="FlightID" attribute="1" defaultMemberUniqueName="[FlightsPivot 1].[FlightID].[All]" allUniqueName="[FlightsPivot 1].[FlightID].[All]" dimensionUniqueName="[FlightsPivot 1]" displayFolder="" count="2" memberValueDatatype="130" unbalanced="0"/>
    <cacheHierarchy uniqueName="[FlightsPivot 1].[Date]" caption="Date" attribute="1" time="1" defaultMemberUniqueName="[FlightsPivot 1].[Date].[All]" allUniqueName="[FlightsPivot 1].[Date].[All]" dimensionUniqueName="[FlightsPivot 1]" displayFolder="" count="2" memberValueDatatype="7" unbalanced="0"/>
    <cacheHierarchy uniqueName="[FlightsPivot 1].[RouteID]" caption="RouteID" attribute="1" defaultMemberUniqueName="[FlightsPivot 1].[RouteID].[All]" allUniqueName="[FlightsPivot 1].[RouteID].[All]" dimensionUniqueName="[FlightsPivot 1]" displayFolder="" count="2" memberValueDatatype="130" unbalanced="0"/>
    <cacheHierarchy uniqueName="[FlightsPivot 1].[Departure Delay]" caption="Departure Delay" attribute="1" defaultMemberUniqueName="[FlightsPivot 1].[Departure Delay].[All]" allUniqueName="[FlightsPivot 1].[Departure Delay].[All]" dimensionUniqueName="[FlightsPivot 1]" displayFolder="" count="2" memberValueDatatype="5" unbalanced="0"/>
    <cacheHierarchy uniqueName="[FlightsPivot 1].[AircraftID]" caption="AircraftID" attribute="1" defaultMemberUniqueName="[FlightsPivot 1].[AircraftID].[All]" allUniqueName="[FlightsPivot 1].[AircraftID].[All]" dimensionUniqueName="[FlightsPivot 1]" displayFolder="" count="2" memberValueDatatype="20" unbalanced="0"/>
    <cacheHierarchy uniqueName="[FlightsPivot 1].[Scheduled Departure]" caption="Scheduled Departure" attribute="1" time="1" defaultMemberUniqueName="[FlightsPivot 1].[Scheduled Departure].[All]" allUniqueName="[FlightsPivot 1].[Scheduled Departure].[All]" dimensionUniqueName="[FlightsPivot 1]" displayFolder="" count="2" memberValueDatatype="7" unbalanced="0"/>
    <cacheHierarchy uniqueName="[FlightsPivot 1].[Avg Ticket Price]" caption="Avg Ticket Price" attribute="1" defaultMemberUniqueName="[FlightsPivot 1].[Avg Ticket Price].[All]" allUniqueName="[FlightsPivot 1].[Avg Ticket Price].[All]" dimensionUniqueName="[FlightsPivot 1]" displayFolder="" count="2" memberValueDatatype="5" unbalanced="0"/>
    <cacheHierarchy uniqueName="[FlightsPivot 1].[Total Fare]" caption="Total Fare" attribute="1" defaultMemberUniqueName="[FlightsPivot 1].[Total Fare].[All]" allUniqueName="[FlightsPivot 1].[Total Fare].[All]" dimensionUniqueName="[FlightsPivot 1]" displayFolder="" count="2" memberValueDatatype="5" unbalanced="0"/>
    <cacheHierarchy uniqueName="[FlightsPivot 1].[Total Revenue]" caption="Total Revenue" attribute="1" defaultMemberUniqueName="[FlightsPivot 1].[Total Revenue].[All]" allUniqueName="[FlightsPivot 1].[Total Revenue].[All]" dimensionUniqueName="[FlightsPivot 1]" displayFolder="" count="2" memberValueDatatype="5" unbalanced="0"/>
    <cacheHierarchy uniqueName="[FlightsPivot 1].[Tax]" caption="Tax" attribute="1" defaultMemberUniqueName="[FlightsPivot 1].[Tax].[All]" allUniqueName="[FlightsPivot 1].[Tax].[All]" dimensionUniqueName="[FlightsPivot 1]" displayFolder="" count="2" memberValueDatatype="5" unbalanced="0"/>
    <cacheHierarchy uniqueName="[FlightsPivot 1].[Flight Month]" caption="Flight Month" attribute="1" defaultMemberUniqueName="[FlightsPivot 1].[Flight Month].[All]" allUniqueName="[FlightsPivot 1].[Flight Month].[All]" dimensionUniqueName="[FlightsPivot 1]" displayFolder="" count="2" memberValueDatatype="20" unbalanced="0"/>
    <cacheHierarchy uniqueName="[FlightsPivot 1].[Flight Year]" caption="Flight Year" attribute="1" defaultMemberUniqueName="[FlightsPivot 1].[Flight Year].[All]" allUniqueName="[FlightsPivot 1].[Flight Year].[All]" dimensionUniqueName="[FlightsPivot 1]" displayFolder="" count="2" memberValueDatatype="20" unbalanced="0"/>
    <cacheHierarchy uniqueName="[RoutesPivot].[RouteID]" caption="RouteID" attribute="1" defaultMemberUniqueName="[RoutesPivot].[RouteID].[All]" allUniqueName="[RoutesPivot].[RouteID].[All]" dimensionUniqueName="[RoutesPivot]" displayFolder="" count="2" memberValueDatatype="130" unbalanced="0"/>
    <cacheHierarchy uniqueName="[RoutesPivot].[DepAirport]" caption="DepAirport" attribute="1" defaultMemberUniqueName="[RoutesPivot].[DepAirport].[All]" allUniqueName="[RoutesPivot].[DepAirport].[All]" dimensionUniqueName="[RoutesPivot]" displayFolder="" count="2" memberValueDatatype="130" unbalanced="0"/>
    <cacheHierarchy uniqueName="[RoutesPivot].[AirportID]" caption="AirportID" attribute="1" defaultMemberUniqueName="[RoutesPivot].[AirportID].[All]" allUniqueName="[RoutesPivot].[AirportID].[All]" dimensionUniqueName="[RoutesPivot]" displayFolder="" count="2" memberValueDatatype="130" unbalanced="0"/>
    <cacheHierarchy uniqueName="[RoutesPivot].[Distance]" caption="Distance" attribute="1" defaultMemberUniqueName="[RoutesPivot].[Distance].[All]" allUniqueName="[RoutesPivot].[Distance].[All]" dimensionUniqueName="[RoutesPivot]" displayFolder="" count="2" memberValueDatatype="20" unbalanced="0"/>
    <cacheHierarchy uniqueName="[RoutesPivot].[ListPrice]" caption="ListPrice" attribute="1" defaultMemberUniqueName="[RoutesPivot].[ListPrice].[All]" allUniqueName="[RoutesPivot].[ListPrice].[All]" dimensionUniqueName="[RoutesPivot]" displayFolder="" count="2" memberValueDatatype="20" unbalanced="0"/>
    <cacheHierarchy uniqueName="[FlightsPivot].[Date (Month Index)]" caption="Date (Month Index)" attribute="1" defaultMemberUniqueName="[FlightsPivot].[Date (Month Index)].[All]" allUniqueName="[FlightsPivot].[Date (Month Index)].[All]" dimensionUniqueName="[FlightsPivot]" displayFolder="" count="2" memberValueDatatype="20" unbalanced="0" hidden="1"/>
    <cacheHierarchy uniqueName="[Measures].[__XL_Count FlightsPivot]" caption="__XL_Count FlightsPivot" measure="1" displayFolder="" measureGroup="FlightsPivot" count="0" hidden="1"/>
    <cacheHierarchy uniqueName="[Measures].[__XL_Count AirportPivot]" caption="__XL_Count AirportPivot" measure="1" displayFolder="" measureGroup="AirportPivot" count="0" hidden="1"/>
    <cacheHierarchy uniqueName="[Measures].[__XL_Count RoutesPivot]" caption="__XL_Count RoutesPivot" measure="1" displayFolder="" measureGroup="RoutesPivot" count="0" hidden="1"/>
    <cacheHierarchy uniqueName="[Measures].[__XL_Count AircraftPivot]" caption="__XL_Count AircraftPivot" measure="1" displayFolder="" measureGroup="AircraftPivot" count="0" hidden="1"/>
    <cacheHierarchy uniqueName="[Measures].[__XL_Count FlightsPivot 1]" caption="__XL_Count FlightsPivot 1" measure="1" displayFolder="" measureGroup="FlightsPivot 1" count="0" hidden="1"/>
    <cacheHierarchy uniqueName="[Measures].[__XL_Count AircraftPivot 1]" caption="__XL_Count AircraftPivot 1" measure="1" displayFolder="" measureGroup="AircraftPivot 1" count="0" hidden="1"/>
    <cacheHierarchy uniqueName="[Measures].[__XL_Count AircraftPivot1]" caption="__XL_Count AircraftPivot1" measure="1" displayFolder="" measureGroup="AircraftPivot1" count="0" hidden="1"/>
    <cacheHierarchy uniqueName="[Measures].[__No measures defined]" caption="__No measures defined" measure="1" displayFolder="" count="0" hidden="1"/>
    <cacheHierarchy uniqueName="[Measures].[Count of FlightID]" caption="Count of FlightID" measure="1" displayFolder="" measureGroup="FlightsPivot" count="0" hidden="1">
      <extLst>
        <ext xmlns:x15="http://schemas.microsoft.com/office/spreadsheetml/2010/11/main" uri="{B97F6D7D-B522-45F9-BDA1-12C45D357490}">
          <x15:cacheHierarchy aggregatedColumn="15"/>
        </ext>
      </extLst>
    </cacheHierarchy>
    <cacheHierarchy uniqueName="[Measures].[Average of Avg Ticket Price]" caption="Average of Avg Ticket Price" measure="1" displayFolder="" measureGroup="FlightsPivot 1" count="0" hidden="1">
      <extLst>
        <ext xmlns:x15="http://schemas.microsoft.com/office/spreadsheetml/2010/11/main" uri="{B97F6D7D-B522-45F9-BDA1-12C45D357490}">
          <x15:cacheHierarchy aggregatedColumn="40"/>
        </ext>
      </extLst>
    </cacheHierarchy>
    <cacheHierarchy uniqueName="[Measures].[Sum of FuelCostperSeatMile (Cents)]" caption="Sum of FuelCostperSeatMile (Cents)" measure="1" displayFolder="" measureGroup="AircraftPivot" count="0" hidden="1">
      <extLst>
        <ext xmlns:x15="http://schemas.microsoft.com/office/spreadsheetml/2010/11/main" uri="{B97F6D7D-B522-45F9-BDA1-12C45D357490}">
          <x15:cacheHierarchy aggregatedColumn="3"/>
        </ext>
      </extLst>
    </cacheHierarchy>
    <cacheHierarchy uniqueName="[Measures].[Sum of Flight Month]" caption="Sum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Count of Flight Month]" caption="Count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Sum of FuelCostperSeatMile (Cents) 2]" caption="Sum of FuelCostperSeatMile (Cents) 2" measure="1" displayFolder="" measureGroup="AircraftPivot 1" count="0" hidden="1">
      <extLst>
        <ext xmlns:x15="http://schemas.microsoft.com/office/spreadsheetml/2010/11/main" uri="{B97F6D7D-B522-45F9-BDA1-12C45D357490}">
          <x15:cacheHierarchy aggregatedColumn="7"/>
        </ext>
      </extLst>
    </cacheHierarchy>
    <cacheHierarchy uniqueName="[Measures].[Sum of Avg Ticket Price]" caption="Sum of Avg Ticket Price" measure="1" displayFolder="" measureGroup="FlightsPivot 1"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lightsPivot 1" count="0" hidden="1">
      <extLst>
        <ext xmlns:x15="http://schemas.microsoft.com/office/spreadsheetml/2010/11/main" uri="{B97F6D7D-B522-45F9-BDA1-12C45D357490}">
          <x15:cacheHierarchy aggregatedColumn="42"/>
        </ext>
      </extLst>
    </cacheHierarchy>
    <cacheHierarchy uniqueName="[Measures].[Sum of Avg Ticket Price 2]" caption="Sum of Avg Ticket Price 2" measure="1" displayFolder="" measureGroup="FlightsPivot" count="0" hidden="1">
      <extLst>
        <ext xmlns:x15="http://schemas.microsoft.com/office/spreadsheetml/2010/11/main" uri="{B97F6D7D-B522-45F9-BDA1-12C45D357490}">
          <x15:cacheHierarchy aggregatedColumn="21"/>
        </ext>
      </extLst>
    </cacheHierarchy>
    <cacheHierarchy uniqueName="[Measures].[Max of Avg Ticket Price]" caption="Max of Avg Ticket Price" measure="1" displayFolder="" measureGroup="FlightsPivot" count="0" hidden="1">
      <extLst>
        <ext xmlns:x15="http://schemas.microsoft.com/office/spreadsheetml/2010/11/main" uri="{B97F6D7D-B522-45F9-BDA1-12C45D357490}">
          <x15:cacheHierarchy aggregatedColumn="21"/>
        </ext>
      </extLst>
    </cacheHierarchy>
    <cacheHierarchy uniqueName="[Measures].[Sum of Total revenue 2]" caption="Sum of Total revenue 2" measure="1" displayFolder="" measureGroup="FlightsPivot" count="0" oneField="1" hidden="1">
      <fieldsUsage count="1">
        <fieldUsage x="1"/>
      </fieldsUsage>
      <extLst>
        <ext xmlns:x15="http://schemas.microsoft.com/office/spreadsheetml/2010/11/main" uri="{B97F6D7D-B522-45F9-BDA1-12C45D357490}">
          <x15:cacheHierarchy aggregatedColumn="24"/>
        </ext>
      </extLst>
    </cacheHierarchy>
  </cacheHierarchies>
  <kpis count="0"/>
  <dimensions count="8">
    <dimension name="AircraftPivot" uniqueName="[AircraftPivot]" caption="AircraftPivot"/>
    <dimension name="AircraftPivot 1" uniqueName="[AircraftPivot 1]" caption="AircraftPivot 1"/>
    <dimension name="AircraftPivot1" uniqueName="[AircraftPivot1]" caption="AircraftPivot1"/>
    <dimension name="AirportPivot" uniqueName="[AirportPivot]" caption="AirportPivot"/>
    <dimension name="FlightsPivot" uniqueName="[FlightsPivot]" caption="FlightsPivot"/>
    <dimension name="FlightsPivot 1" uniqueName="[FlightsPivot 1]" caption="FlightsPivot 1"/>
    <dimension measure="1" name="Measures" uniqueName="[Measures]" caption="Measures"/>
    <dimension name="RoutesPivot" uniqueName="[RoutesPivot]" caption="RoutesPivot"/>
  </dimensions>
  <measureGroups count="7">
    <measureGroup name="AircraftPivot" caption="AircraftPivot"/>
    <measureGroup name="AircraftPivot 1" caption="AircraftPivot 1"/>
    <measureGroup name="AircraftPivot1" caption="AircraftPivot1"/>
    <measureGroup name="AirportPivot" caption="AirportPivot"/>
    <measureGroup name="FlightsPivot" caption="FlightsPivot"/>
    <measureGroup name="FlightsPivot 1" caption="FlightsPivot 1"/>
    <measureGroup name="RoutesPivot" caption="RoutesPivot"/>
  </measureGroups>
  <maps count="13">
    <map measureGroup="0" dimension="0"/>
    <map measureGroup="1" dimension="1"/>
    <map measureGroup="2" dimension="2"/>
    <map measureGroup="3" dimension="3"/>
    <map measureGroup="4" dimension="3"/>
    <map measureGroup="4" dimension="4"/>
    <map measureGroup="4" dimension="7"/>
    <map measureGroup="5" dimension="0"/>
    <map measureGroup="5" dimension="3"/>
    <map measureGroup="5" dimension="4"/>
    <map measureGroup="5" dimension="5"/>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Eliz electronics" refreshedDate="45336.883359375002" backgroundQuery="1" createdVersion="3" refreshedVersion="6"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0"/>
  <cacheHierarchies count="71">
    <cacheHierarchy uniqueName="[AircraftPivot].[AircraftID]" caption="AircraftID" attribute="1" defaultMemberUniqueName="[AircraftPivot].[AircraftID].[All]" allUniqueName="[AircraftPivot].[AircraftID].[All]" dimensionUniqueName="[AircraftPivot]" displayFolder="" count="0" memberValueDatatype="20" unbalanced="0"/>
    <cacheHierarchy uniqueName="[AircraftPivot].[AircraftType]" caption="AircraftType" attribute="1" defaultMemberUniqueName="[AircraftPivot].[AircraftType].[All]" allUniqueName="[AircraftPivot].[AircraftType].[All]" dimensionUniqueName="[AircraftPivot]" displayFolder="" count="0" memberValueDatatype="130" unbalanced="0"/>
    <cacheHierarchy uniqueName="[AircraftPivot].[SeatCapacity]" caption="SeatCapacity" attribute="1" defaultMemberUniqueName="[AircraftPivot].[SeatCapacity].[All]" allUniqueName="[AircraftPivot].[SeatCapacity].[All]" dimensionUniqueName="[AircraftPivot]" displayFolder="" count="0" memberValueDatatype="20" unbalanced="0"/>
    <cacheHierarchy uniqueName="[AircraftPivot].[FuelCostperSeatMile (Cents)]" caption="FuelCostperSeatMile (Cents)" attribute="1" defaultMemberUniqueName="[AircraftPivot].[FuelCostperSeatMile (Cents)].[All]" allUniqueName="[AircraftPivot].[FuelCostperSeatMile (Cents)].[All]" dimensionUniqueName="[AircraftPivot]" displayFolder="" count="0" memberValueDatatype="5" unbalanced="0"/>
    <cacheHierarchy uniqueName="[AircraftPivot 1].[AircraftID]" caption="AircraftID" attribute="1" defaultMemberUniqueName="[AircraftPivot 1].[AircraftID].[All]" allUniqueName="[AircraftPivot 1].[AircraftID].[All]" dimensionUniqueName="[AircraftPivot 1]" displayFolder="" count="0" memberValueDatatype="20" unbalanced="0"/>
    <cacheHierarchy uniqueName="[AircraftPivot 1].[AircraftType]" caption="AircraftType" attribute="1" defaultMemberUniqueName="[AircraftPivot 1].[AircraftType].[All]" allUniqueName="[AircraftPivot 1].[AircraftType].[All]" dimensionUniqueName="[AircraftPivot 1]" displayFolder="" count="0" memberValueDatatype="130" unbalanced="0"/>
    <cacheHierarchy uniqueName="[AircraftPivot 1].[SeatCapacity]" caption="SeatCapacity" attribute="1" defaultMemberUniqueName="[AircraftPivot 1].[SeatCapacity].[All]" allUniqueName="[AircraftPivot 1].[SeatCapacity].[All]" dimensionUniqueName="[AircraftPivot 1]" displayFolder="" count="0" memberValueDatatype="20" unbalanced="0"/>
    <cacheHierarchy uniqueName="[AircraftPivot 1].[FuelCostperSeatMile (Cents)]" caption="FuelCostperSeatMile (Cents)" attribute="1" defaultMemberUniqueName="[AircraftPivot 1].[FuelCostperSeatMile (Cents)].[All]" allUniqueName="[AircraftPivot 1].[FuelCostperSeatMile (Cents)].[All]" dimensionUniqueName="[AircraftPivot 1]" displayFolder="" count="0" memberValueDatatype="5" unbalanced="0"/>
    <cacheHierarchy uniqueName="[AircraftPivot1].[AircraftID]" caption="AircraftID" attribute="1" defaultMemberUniqueName="[AircraftPivot1].[AircraftID].[All]" allUniqueName="[AircraftPivot1].[AircraftID].[All]" dimensionUniqueName="[AircraftPivot1]" displayFolder="" count="2" memberValueDatatype="20" unbalanced="0"/>
    <cacheHierarchy uniqueName="[AircraftPivot1].[AircraftType]" caption="AircraftType" attribute="1" defaultMemberUniqueName="[AircraftPivot1].[AircraftType].[All]" allUniqueName="[AircraftPivot1].[AircraftType].[All]" dimensionUniqueName="[AircraftPivot1]" displayFolder="" count="2" memberValueDatatype="130" unbalanced="0"/>
    <cacheHierarchy uniqueName="[AircraftPivot1].[SeatCapacity]" caption="SeatCapacity" attribute="1" defaultMemberUniqueName="[AircraftPivot1].[SeatCapacity].[All]" allUniqueName="[AircraftPivot1].[SeatCapacity].[All]" dimensionUniqueName="[AircraftPivot1]" displayFolder="" count="0" memberValueDatatype="20" unbalanced="0"/>
    <cacheHierarchy uniqueName="[AircraftPivot1].[FuelCostperSeatMile (Cents)]" caption="FuelCostperSeatMile (Cents)" attribute="1" defaultMemberUniqueName="[AircraftPivot1].[FuelCostperSeatMile (Cents)].[All]" allUniqueName="[AircraftPivot1].[FuelCostperSeatMile (Cents)].[All]" dimensionUniqueName="[AircraftPivot1]" displayFolder="" count="0" memberValueDatatype="5" unbalanced="0"/>
    <cacheHierarchy uniqueName="[AirportPivot].[AirportID]" caption="AirportID" attribute="1" defaultMemberUniqueName="[AirportPivot].[AirportID].[All]" allUniqueName="[AirportPivot].[AirportID].[All]" dimensionUniqueName="[AirportPivot]" displayFolder="" count="0" memberValueDatatype="130" unbalanced="0"/>
    <cacheHierarchy uniqueName="[AirportPivot].[AirportName]" caption="AirportName" attribute="1" defaultMemberUniqueName="[AirportPivot].[AirportName].[All]" allUniqueName="[AirportPivot].[AirportName].[All]" dimensionUniqueName="[AirportPivot]" displayFolder="" count="0" memberValueDatatype="130" unbalanced="0"/>
    <cacheHierarchy uniqueName="[AirportPivot].[Gates (number of available)]" caption="Gates (number of available)" attribute="1" defaultMemberUniqueName="[AirportPivot].[Gates (number of available)].[All]" allUniqueName="[AirportPivot].[Gates (number of available)].[All]" dimensionUniqueName="[AirportPivot]" displayFolder="" count="0" memberValueDatatype="20" unbalanced="0"/>
    <cacheHierarchy uniqueName="[FlightsPivot].[FlightID]" caption="FlightID" attribute="1" defaultMemberUniqueName="[FlightsPivot].[FlightID].[All]" allUniqueName="[FlightsPivot].[FlightID].[All]" dimensionUniqueName="[FlightsPivot]" displayFolder="" count="2" memberValueDatatype="130" unbalanced="0"/>
    <cacheHierarchy uniqueName="[FlightsPivot].[Date]" caption="Date" attribute="1" time="1" defaultMemberUniqueName="[FlightsPivot].[Date].[All]" allUniqueName="[FlightsPivot].[Date].[All]" dimensionUniqueName="[FlightsPivot]" displayFolder="" count="0" memberValueDatatype="7" unbalanced="0"/>
    <cacheHierarchy uniqueName="[FlightsPivot].[RouteID]" caption="RouteID" attribute="1" defaultMemberUniqueName="[FlightsPivot].[RouteID].[All]" allUniqueName="[FlightsPivot].[RouteID].[All]" dimensionUniqueName="[FlightsPivot]" displayFolder="" count="2" memberValueDatatype="130" unbalanced="0"/>
    <cacheHierarchy uniqueName="[FlightsPivot].[Departure Delay]" caption="Departure Delay" attribute="1" defaultMemberUniqueName="[FlightsPivot].[Departure Delay].[All]" allUniqueName="[FlightsPivot].[Departure Delay].[All]" dimensionUniqueName="[FlightsPivot]" displayFolder="" count="0" memberValueDatatype="5" unbalanced="0"/>
    <cacheHierarchy uniqueName="[FlightsPivot].[AircraftID]" caption="AircraftID" attribute="1" defaultMemberUniqueName="[FlightsPivot].[AircraftID].[All]" allUniqueName="[FlightsPivot].[AircraftID].[All]" dimensionUniqueName="[FlightsPivot]" displayFolder="" count="0" memberValueDatatype="20" unbalanced="0"/>
    <cacheHierarchy uniqueName="[FlightsPivot].[Scheduled Departure]" caption="Scheduled Departure" attribute="1" time="1" defaultMemberUniqueName="[FlightsPivot].[Scheduled Departure].[All]" allUniqueName="[FlightsPivot].[Scheduled Departure].[All]" dimensionUniqueName="[FlightsPivot]" displayFolder="" count="0" memberValueDatatype="7" unbalanced="0"/>
    <cacheHierarchy uniqueName="[FlightsPivot].[Avg Ticket Price]" caption="Avg Ticket Price" attribute="1" defaultMemberUniqueName="[FlightsPivot].[Avg Ticket Price].[All]" allUniqueName="[FlightsPivot].[Avg Ticket Price].[All]" dimensionUniqueName="[FlightsPivot]" displayFolder="" count="0" memberValueDatatype="5" unbalanced="0"/>
    <cacheHierarchy uniqueName="[FlightsPivot].[Total Fare]" caption="Total Fare" attribute="1" defaultMemberUniqueName="[FlightsPivot].[Total Fare].[All]" allUniqueName="[FlightsPivot].[Total Fare].[All]" dimensionUniqueName="[FlightsPivot]" displayFolder="" count="0" memberValueDatatype="5" unbalanced="0"/>
    <cacheHierarchy uniqueName="[FlightsPivot].[10% tax]" caption="10% tax" attribute="1" defaultMemberUniqueName="[FlightsPivot].[10% tax].[All]" allUniqueName="[FlightsPivot].[10% tax].[All]" dimensionUniqueName="[FlightsPivot]" displayFolder="" count="0" memberValueDatatype="5" unbalanced="0"/>
    <cacheHierarchy uniqueName="[FlightsPivot].[Total revenue]" caption="Total revenue" attribute="1" defaultMemberUniqueName="[FlightsPivot].[Total revenue].[All]" allUniqueName="[FlightsPivot].[Total revenue].[All]" dimensionUniqueName="[FlightsPivot]" displayFolder="" count="0" memberValueDatatype="5" unbalanced="0"/>
    <cacheHierarchy uniqueName="[FlightsPivot].[Flight Month]" caption="Flight Month" attribute="1" defaultMemberUniqueName="[FlightsPivot].[Flight Month].[All]" allUniqueName="[FlightsPivot].[Flight Month].[All]" dimensionUniqueName="[FlightsPivot]" displayFolder="" count="2" memberValueDatatype="20" unbalanced="0"/>
    <cacheHierarchy uniqueName="[FlightsPivot].[Flight Year]" caption="Flight Year" attribute="1" defaultMemberUniqueName="[FlightsPivot].[Flight Year].[All]" allUniqueName="[FlightsPivot].[Flight Year].[All]" dimensionUniqueName="[FlightsPivot]" displayFolder="" count="2" memberValueDatatype="20" unbalanced="0"/>
    <cacheHierarchy uniqueName="[FlightsPivot].[Date (Month)]" caption="Date (Month)" attribute="1" defaultMemberUniqueName="[FlightsPivot].[Date (Month)].[All]" allUniqueName="[FlightsPivot].[Date (Month)].[All]" dimensionUniqueName="[FlightsPivot]" displayFolder="" count="2" memberValueDatatype="130" unbalanced="0"/>
    <cacheHierarchy uniqueName="[FlightsPivot].[DepAirport]" caption="DepAirport" attribute="1" defaultMemberUniqueName="[FlightsPivot].[DepAirport].[All]" allUniqueName="[FlightsPivot].[DepAirport].[All]" dimensionUniqueName="[FlightsPivot]" displayFolder="" count="2" memberValueDatatype="130" unbalanced="0"/>
    <cacheHierarchy uniqueName="[FlightsPivot].[Airport Id]" caption="Airport Id" attribute="1" defaultMemberUniqueName="[FlightsPivot].[Airport Id].[All]" allUniqueName="[FlightsPivot].[Airport Id].[All]" dimensionUniqueName="[FlightsPivot]" displayFolder="" count="2" memberValueDatatype="130" unbalanced="0"/>
    <cacheHierarchy uniqueName="[FlightsPivot].[Distance]" caption="Distance" attribute="1" defaultMemberUniqueName="[FlightsPivot].[Distance].[All]" allUniqueName="[FlightsPivot].[Distance].[All]" dimensionUniqueName="[FlightsPivot]" displayFolder="" count="0" memberValueDatatype="20" unbalanced="0"/>
    <cacheHierarchy uniqueName="[FlightsPivot].[ListPrice]" caption="ListPrice" attribute="1" defaultMemberUniqueName="[FlightsPivot].[ListPrice].[All]" allUniqueName="[FlightsPivot].[ListPrice].[All]" dimensionUniqueName="[FlightsPivot]" displayFolder="" count="0" memberValueDatatype="20" unbalanced="0"/>
    <cacheHierarchy uniqueName="[FlightsPivot].[AirportName]" caption="AirportName" attribute="1" defaultMemberUniqueName="[FlightsPivot].[AirportName].[All]" allUniqueName="[FlightsPivot].[AirportName].[All]" dimensionUniqueName="[FlightsPivot]" displayFolder="" count="2" memberValueDatatype="130" unbalanced="0"/>
    <cacheHierarchy uniqueName="[FlightsPivot].[Gates (number of available)]" caption="Gates (number of available)" attribute="1" defaultMemberUniqueName="[FlightsPivot].[Gates (number of available)].[All]" allUniqueName="[FlightsPivot].[Gates (number of available)].[All]" dimensionUniqueName="[FlightsPivot]" displayFolder="" count="0" memberValueDatatype="20" unbalanced="0"/>
    <cacheHierarchy uniqueName="[FlightsPivot 1].[FlightID]" caption="FlightID" attribute="1" defaultMemberUniqueName="[FlightsPivot 1].[FlightID].[All]" allUniqueName="[FlightsPivot 1].[FlightID].[All]" dimensionUniqueName="[FlightsPivot 1]" displayFolder="" count="0" memberValueDatatype="130" unbalanced="0"/>
    <cacheHierarchy uniqueName="[FlightsPivot 1].[Date]" caption="Date" attribute="1" time="1" defaultMemberUniqueName="[FlightsPivot 1].[Date].[All]" allUniqueName="[FlightsPivot 1].[Date].[All]" dimensionUniqueName="[FlightsPivot 1]" displayFolder="" count="0" memberValueDatatype="7" unbalanced="0"/>
    <cacheHierarchy uniqueName="[FlightsPivot 1].[RouteID]" caption="RouteID" attribute="1" defaultMemberUniqueName="[FlightsPivot 1].[RouteID].[All]" allUniqueName="[FlightsPivot 1].[RouteID].[All]" dimensionUniqueName="[FlightsPivot 1]" displayFolder="" count="0" memberValueDatatype="130" unbalanced="0"/>
    <cacheHierarchy uniqueName="[FlightsPivot 1].[Departure Delay]" caption="Departure Delay" attribute="1" defaultMemberUniqueName="[FlightsPivot 1].[Departure Delay].[All]" allUniqueName="[FlightsPivot 1].[Departure Delay].[All]" dimensionUniqueName="[FlightsPivot 1]" displayFolder="" count="0" memberValueDatatype="5" unbalanced="0"/>
    <cacheHierarchy uniqueName="[FlightsPivot 1].[AircraftID]" caption="AircraftID" attribute="1" defaultMemberUniqueName="[FlightsPivot 1].[AircraftID].[All]" allUniqueName="[FlightsPivot 1].[AircraftID].[All]" dimensionUniqueName="[FlightsPivot 1]" displayFolder="" count="0" memberValueDatatype="20" unbalanced="0"/>
    <cacheHierarchy uniqueName="[FlightsPivot 1].[Scheduled Departure]" caption="Scheduled Departure" attribute="1" time="1" defaultMemberUniqueName="[FlightsPivot 1].[Scheduled Departure].[All]" allUniqueName="[FlightsPivot 1].[Scheduled Departure].[All]" dimensionUniqueName="[FlightsPivot 1]" displayFolder="" count="0" memberValueDatatype="7" unbalanced="0"/>
    <cacheHierarchy uniqueName="[FlightsPivot 1].[Avg Ticket Price]" caption="Avg Ticket Price" attribute="1" defaultMemberUniqueName="[FlightsPivot 1].[Avg Ticket Price].[All]" allUniqueName="[FlightsPivot 1].[Avg Ticket Price].[All]" dimensionUniqueName="[FlightsPivot 1]" displayFolder="" count="0" memberValueDatatype="5" unbalanced="0"/>
    <cacheHierarchy uniqueName="[FlightsPivot 1].[Total Fare]" caption="Total Fare" attribute="1" defaultMemberUniqueName="[FlightsPivot 1].[Total Fare].[All]" allUniqueName="[FlightsPivot 1].[Total Fare].[All]" dimensionUniqueName="[FlightsPivot 1]" displayFolder="" count="0" memberValueDatatype="5" unbalanced="0"/>
    <cacheHierarchy uniqueName="[FlightsPivot 1].[Total Revenue]" caption="Total Revenue" attribute="1" defaultMemberUniqueName="[FlightsPivot 1].[Total Revenue].[All]" allUniqueName="[FlightsPivot 1].[Total Revenue].[All]" dimensionUniqueName="[FlightsPivot 1]" displayFolder="" count="0" memberValueDatatype="5" unbalanced="0"/>
    <cacheHierarchy uniqueName="[FlightsPivot 1].[Tax]" caption="Tax" attribute="1" defaultMemberUniqueName="[FlightsPivot 1].[Tax].[All]" allUniqueName="[FlightsPivot 1].[Tax].[All]" dimensionUniqueName="[FlightsPivot 1]" displayFolder="" count="0" memberValueDatatype="5" unbalanced="0"/>
    <cacheHierarchy uniqueName="[FlightsPivot 1].[Flight Month]" caption="Flight Month" attribute="1" defaultMemberUniqueName="[FlightsPivot 1].[Flight Month].[All]" allUniqueName="[FlightsPivot 1].[Flight Month].[All]" dimensionUniqueName="[FlightsPivot 1]" displayFolder="" count="0" memberValueDatatype="20" unbalanced="0"/>
    <cacheHierarchy uniqueName="[FlightsPivot 1].[Flight Year]" caption="Flight Year" attribute="1" defaultMemberUniqueName="[FlightsPivot 1].[Flight Year].[All]" allUniqueName="[FlightsPivot 1].[Flight Year].[All]" dimensionUniqueName="[FlightsPivot 1]" displayFolder="" count="0" memberValueDatatype="20" unbalanced="0"/>
    <cacheHierarchy uniqueName="[RoutesPivot].[RouteID]" caption="RouteID" attribute="1" defaultMemberUniqueName="[RoutesPivot].[RouteID].[All]" allUniqueName="[RoutesPivot].[RouteID].[All]" dimensionUniqueName="[RoutesPivot]" displayFolder="" count="0" memberValueDatatype="130" unbalanced="0"/>
    <cacheHierarchy uniqueName="[RoutesPivot].[DepAirport]" caption="DepAirport" attribute="1" defaultMemberUniqueName="[RoutesPivot].[DepAirport].[All]" allUniqueName="[RoutesPivot].[DepAirport].[All]" dimensionUniqueName="[RoutesPivot]" displayFolder="" count="0" memberValueDatatype="130" unbalanced="0"/>
    <cacheHierarchy uniqueName="[RoutesPivot].[AirportID]" caption="AirportID" attribute="1" defaultMemberUniqueName="[RoutesPivot].[AirportID].[All]" allUniqueName="[RoutesPivot].[AirportID].[All]" dimensionUniqueName="[RoutesPivot]" displayFolder="" count="0" memberValueDatatype="130" unbalanced="0"/>
    <cacheHierarchy uniqueName="[RoutesPivot].[Distance]" caption="Distance" attribute="1" defaultMemberUniqueName="[RoutesPivot].[Distance].[All]" allUniqueName="[RoutesPivot].[Distance].[All]" dimensionUniqueName="[RoutesPivot]" displayFolder="" count="0" memberValueDatatype="20" unbalanced="0"/>
    <cacheHierarchy uniqueName="[RoutesPivot].[ListPrice]" caption="ListPrice" attribute="1" defaultMemberUniqueName="[RoutesPivot].[ListPrice].[All]" allUniqueName="[RoutesPivot].[ListPrice].[All]" dimensionUniqueName="[RoutesPivot]" displayFolder="" count="0" memberValueDatatype="20" unbalanced="0"/>
    <cacheHierarchy uniqueName="[FlightsPivot].[Date (Month Index)]" caption="Date (Month Index)" attribute="1" defaultMemberUniqueName="[FlightsPivot].[Date (Month Index)].[All]" allUniqueName="[FlightsPivot].[Date (Month Index)].[All]" dimensionUniqueName="[FlightsPivot]" displayFolder="" count="0" memberValueDatatype="20" unbalanced="0" hidden="1"/>
    <cacheHierarchy uniqueName="[Measures].[__XL_Count FlightsPivot]" caption="__XL_Count FlightsPivot" measure="1" displayFolder="" measureGroup="FlightsPivot" count="0" hidden="1"/>
    <cacheHierarchy uniqueName="[Measures].[__XL_Count AirportPivot]" caption="__XL_Count AirportPivot" measure="1" displayFolder="" measureGroup="AirportPivot" count="0" hidden="1"/>
    <cacheHierarchy uniqueName="[Measures].[__XL_Count RoutesPivot]" caption="__XL_Count RoutesPivot" measure="1" displayFolder="" measureGroup="RoutesPivot" count="0" hidden="1"/>
    <cacheHierarchy uniqueName="[Measures].[__XL_Count AircraftPivot]" caption="__XL_Count AircraftPivot" measure="1" displayFolder="" measureGroup="AircraftPivot" count="0" hidden="1"/>
    <cacheHierarchy uniqueName="[Measures].[__XL_Count FlightsPivot 1]" caption="__XL_Count FlightsPivot 1" measure="1" displayFolder="" measureGroup="FlightsPivot 1" count="0" hidden="1"/>
    <cacheHierarchy uniqueName="[Measures].[__XL_Count AircraftPivot 1]" caption="__XL_Count AircraftPivot 1" measure="1" displayFolder="" measureGroup="AircraftPivot 1" count="0" hidden="1"/>
    <cacheHierarchy uniqueName="[Measures].[__XL_Count AircraftPivot1]" caption="__XL_Count AircraftPivot1" measure="1" displayFolder="" measureGroup="AircraftPivot1" count="0" hidden="1"/>
    <cacheHierarchy uniqueName="[Measures].[__No measures defined]" caption="__No measures defined" measure="1" displayFolder="" count="0" hidden="1"/>
    <cacheHierarchy uniqueName="[Measures].[Count of FlightID]" caption="Count of FlightID" measure="1" displayFolder="" measureGroup="FlightsPivot" count="0" hidden="1">
      <extLst>
        <ext xmlns:x15="http://schemas.microsoft.com/office/spreadsheetml/2010/11/main" uri="{B97F6D7D-B522-45F9-BDA1-12C45D357490}">
          <x15:cacheHierarchy aggregatedColumn="15"/>
        </ext>
      </extLst>
    </cacheHierarchy>
    <cacheHierarchy uniqueName="[Measures].[Average of Avg Ticket Price]" caption="Average of Avg Ticket Price" measure="1" displayFolder="" measureGroup="FlightsPivot 1" count="0" hidden="1">
      <extLst>
        <ext xmlns:x15="http://schemas.microsoft.com/office/spreadsheetml/2010/11/main" uri="{B97F6D7D-B522-45F9-BDA1-12C45D357490}">
          <x15:cacheHierarchy aggregatedColumn="40"/>
        </ext>
      </extLst>
    </cacheHierarchy>
    <cacheHierarchy uniqueName="[Measures].[Sum of FuelCostperSeatMile (Cents)]" caption="Sum of FuelCostperSeatMile (Cents)" measure="1" displayFolder="" measureGroup="AircraftPivot" count="0" hidden="1">
      <extLst>
        <ext xmlns:x15="http://schemas.microsoft.com/office/spreadsheetml/2010/11/main" uri="{B97F6D7D-B522-45F9-BDA1-12C45D357490}">
          <x15:cacheHierarchy aggregatedColumn="3"/>
        </ext>
      </extLst>
    </cacheHierarchy>
    <cacheHierarchy uniqueName="[Measures].[Sum of Flight Month]" caption="Sum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Count of Flight Month]" caption="Count of Flight Month" measure="1" displayFolder="" measureGroup="FlightsPivot 1" count="0" hidden="1">
      <extLst>
        <ext xmlns:x15="http://schemas.microsoft.com/office/spreadsheetml/2010/11/main" uri="{B97F6D7D-B522-45F9-BDA1-12C45D357490}">
          <x15:cacheHierarchy aggregatedColumn="44"/>
        </ext>
      </extLst>
    </cacheHierarchy>
    <cacheHierarchy uniqueName="[Measures].[Sum of FuelCostperSeatMile (Cents) 2]" caption="Sum of FuelCostperSeatMile (Cents) 2" measure="1" displayFolder="" measureGroup="AircraftPivot 1" count="0" hidden="1">
      <extLst>
        <ext xmlns:x15="http://schemas.microsoft.com/office/spreadsheetml/2010/11/main" uri="{B97F6D7D-B522-45F9-BDA1-12C45D357490}">
          <x15:cacheHierarchy aggregatedColumn="7"/>
        </ext>
      </extLst>
    </cacheHierarchy>
    <cacheHierarchy uniqueName="[Measures].[Sum of Avg Ticket Price]" caption="Sum of Avg Ticket Price" measure="1" displayFolder="" measureGroup="FlightsPivot 1" count="0" hidden="1">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lightsPivot 1" count="0" hidden="1">
      <extLst>
        <ext xmlns:x15="http://schemas.microsoft.com/office/spreadsheetml/2010/11/main" uri="{B97F6D7D-B522-45F9-BDA1-12C45D357490}">
          <x15:cacheHierarchy aggregatedColumn="42"/>
        </ext>
      </extLst>
    </cacheHierarchy>
    <cacheHierarchy uniqueName="[Measures].[Sum of Avg Ticket Price 2]" caption="Sum of Avg Ticket Price 2" measure="1" displayFolder="" measureGroup="FlightsPivot" count="0" hidden="1">
      <extLst>
        <ext xmlns:x15="http://schemas.microsoft.com/office/spreadsheetml/2010/11/main" uri="{B97F6D7D-B522-45F9-BDA1-12C45D357490}">
          <x15:cacheHierarchy aggregatedColumn="21"/>
        </ext>
      </extLst>
    </cacheHierarchy>
    <cacheHierarchy uniqueName="[Measures].[Max of Avg Ticket Price]" caption="Max of Avg Ticket Price" measure="1" displayFolder="" measureGroup="FlightsPivot" count="0" hidden="1">
      <extLst>
        <ext xmlns:x15="http://schemas.microsoft.com/office/spreadsheetml/2010/11/main" uri="{B97F6D7D-B522-45F9-BDA1-12C45D357490}">
          <x15:cacheHierarchy aggregatedColumn="21"/>
        </ext>
      </extLst>
    </cacheHierarchy>
    <cacheHierarchy uniqueName="[Measures].[Sum of Total revenue 2]" caption="Sum of Total revenue 2" measure="1" displayFolder="" measureGroup="FlightsPivot"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9636">
  <r>
    <s v="Flight1"/>
    <d v="2014-11-29T00:00:00"/>
    <x v="0"/>
    <n v="3.9"/>
    <n v="43"/>
    <x v="0"/>
    <n v="450"/>
    <n v="74250"/>
    <n v="11"/>
    <n v="7425"/>
    <x v="0"/>
    <x v="0"/>
  </r>
  <r>
    <s v="Flight2"/>
    <d v="2014-11-24T00:00:00"/>
    <x v="1"/>
    <n v="6.8"/>
    <n v="61"/>
    <x v="1"/>
    <n v="375"/>
    <n v="61875"/>
    <n v="11"/>
    <n v="6187.5"/>
    <x v="0"/>
    <x v="0"/>
  </r>
  <r>
    <s v="Flight3"/>
    <d v="2015-08-22T00:00:00"/>
    <x v="2"/>
    <n v="2.7"/>
    <n v="72"/>
    <x v="2"/>
    <n v="247.5"/>
    <n v="44797.5"/>
    <n v="49277.25"/>
    <n v="4479.75"/>
    <x v="1"/>
    <x v="1"/>
  </r>
  <r>
    <s v="Flight4"/>
    <d v="2014-07-13T00:00:00"/>
    <x v="3"/>
    <n v="3.8"/>
    <n v="172"/>
    <x v="3"/>
    <n v="385"/>
    <n v="63525"/>
    <n v="69877.5"/>
    <n v="6352.5"/>
    <x v="2"/>
    <x v="0"/>
  </r>
  <r>
    <s v="Flight5"/>
    <d v="2015-05-11T00:00:00"/>
    <x v="4"/>
    <n v="3"/>
    <n v="89"/>
    <x v="2"/>
    <n v="200"/>
    <n v="36200"/>
    <n v="39820"/>
    <n v="3620"/>
    <x v="3"/>
    <x v="1"/>
  </r>
  <r>
    <s v="Flight6"/>
    <d v="2015-12-21T00:00:00"/>
    <x v="5"/>
    <n v="3.5"/>
    <n v="91"/>
    <x v="4"/>
    <n v="175"/>
    <n v="32375"/>
    <n v="35612.5"/>
    <n v="3237.5"/>
    <x v="4"/>
    <x v="1"/>
  </r>
  <r>
    <s v="Flight7"/>
    <d v="2014-03-28T00:00:00"/>
    <x v="6"/>
    <n v="1.7"/>
    <n v="138"/>
    <x v="5"/>
    <n v="300"/>
    <n v="55500"/>
    <n v="61050"/>
    <n v="5550"/>
    <x v="5"/>
    <x v="0"/>
  </r>
  <r>
    <s v="Flight8"/>
    <d v="2015-11-10T00:00:00"/>
    <x v="7"/>
    <n v="2.2999999999999998"/>
    <n v="131"/>
    <x v="0"/>
    <n v="200"/>
    <n v="37000"/>
    <n v="40700"/>
    <n v="3700"/>
    <x v="0"/>
    <x v="1"/>
  </r>
  <r>
    <s v="Flight9"/>
    <d v="2014-05-15T00:00:00"/>
    <x v="8"/>
    <n v="10.6"/>
    <n v="23"/>
    <x v="0"/>
    <n v="200"/>
    <n v="37000"/>
    <n v="40700"/>
    <n v="3700"/>
    <x v="3"/>
    <x v="0"/>
  </r>
  <r>
    <s v="Flight10"/>
    <d v="2014-09-18T00:00:00"/>
    <x v="5"/>
    <n v="2"/>
    <n v="169"/>
    <x v="6"/>
    <n v="125"/>
    <n v="20625"/>
    <n v="22687.5"/>
    <n v="2062.5"/>
    <x v="6"/>
    <x v="0"/>
  </r>
  <r>
    <s v="Flight11"/>
    <d v="2015-08-03T00:00:00"/>
    <x v="9"/>
    <n v="2.6"/>
    <n v="197"/>
    <x v="0"/>
    <n v="275"/>
    <n v="45375"/>
    <n v="49912.5"/>
    <n v="4537.5"/>
    <x v="1"/>
    <x v="1"/>
  </r>
  <r>
    <s v="Flight12"/>
    <d v="2014-01-09T00:00:00"/>
    <x v="3"/>
    <n v="3.2"/>
    <n v="209"/>
    <x v="7"/>
    <n v="350"/>
    <n v="57750"/>
    <n v="63525"/>
    <n v="5775"/>
    <x v="7"/>
    <x v="0"/>
  </r>
  <r>
    <s v="Flight13"/>
    <d v="2015-08-18T00:00:00"/>
    <x v="10"/>
    <n v="1.6"/>
    <n v="97"/>
    <x v="8"/>
    <n v="412.5"/>
    <n v="76312.5"/>
    <n v="83943.75"/>
    <n v="7631.25"/>
    <x v="1"/>
    <x v="1"/>
  </r>
  <r>
    <s v="Flight14"/>
    <d v="2014-07-08T00:00:00"/>
    <x v="3"/>
    <n v="5.5"/>
    <n v="6"/>
    <x v="2"/>
    <n v="385"/>
    <n v="71225"/>
    <n v="78347.5"/>
    <n v="7122.5"/>
    <x v="2"/>
    <x v="0"/>
  </r>
  <r>
    <s v="Flight15"/>
    <d v="2014-02-06T00:00:00"/>
    <x v="3"/>
    <n v="4.0999999999999996"/>
    <n v="116"/>
    <x v="5"/>
    <n v="350"/>
    <n v="64750"/>
    <n v="71225"/>
    <n v="6475"/>
    <x v="8"/>
    <x v="0"/>
  </r>
  <r>
    <s v="Flight16"/>
    <d v="2014-04-07T00:00:00"/>
    <x v="11"/>
    <n v="2.1"/>
    <n v="178"/>
    <x v="9"/>
    <n v="350"/>
    <n v="57750"/>
    <n v="63525"/>
    <n v="5775"/>
    <x v="9"/>
    <x v="0"/>
  </r>
  <r>
    <s v="Flight17"/>
    <d v="2014-03-18T00:00:00"/>
    <x v="9"/>
    <n v="2.2999999999999998"/>
    <n v="154"/>
    <x v="3"/>
    <n v="250"/>
    <n v="41250"/>
    <n v="45375"/>
    <n v="4125"/>
    <x v="5"/>
    <x v="0"/>
  </r>
  <r>
    <s v="Flight18"/>
    <d v="2015-07-23T00:00:00"/>
    <x v="12"/>
    <n v="1"/>
    <n v="100"/>
    <x v="0"/>
    <n v="126.5"/>
    <n v="23402.5"/>
    <n v="25742.75"/>
    <n v="2340.25"/>
    <x v="2"/>
    <x v="1"/>
  </r>
  <r>
    <s v="Flight19"/>
    <d v="2014-12-23T00:00:00"/>
    <x v="6"/>
    <n v="4.0999999999999996"/>
    <n v="7"/>
    <x v="6"/>
    <n v="420"/>
    <n v="77700"/>
    <n v="85470"/>
    <n v="7770"/>
    <x v="4"/>
    <x v="0"/>
  </r>
  <r>
    <s v="Flight20"/>
    <d v="2014-04-04T00:00:00"/>
    <x v="6"/>
    <n v="1.3"/>
    <n v="190"/>
    <x v="1"/>
    <n v="300"/>
    <n v="49500"/>
    <n v="54450"/>
    <n v="4950"/>
    <x v="9"/>
    <x v="0"/>
  </r>
  <r>
    <s v="Flight21"/>
    <d v="2015-04-25T00:00:00"/>
    <x v="7"/>
    <n v="1.5"/>
    <n v="63"/>
    <x v="0"/>
    <n v="200"/>
    <n v="36200"/>
    <n v="39820"/>
    <n v="3620"/>
    <x v="9"/>
    <x v="1"/>
  </r>
  <r>
    <s v="Flight22"/>
    <d v="2014-03-25T00:00:00"/>
    <x v="0"/>
    <n v="1.6"/>
    <n v="194"/>
    <x v="10"/>
    <n v="300"/>
    <n v="49500"/>
    <n v="54450"/>
    <n v="4950"/>
    <x v="5"/>
    <x v="0"/>
  </r>
  <r>
    <s v="Flight23"/>
    <d v="2014-11-11T00:00:00"/>
    <x v="3"/>
    <n v="5.2"/>
    <n v="137"/>
    <x v="6"/>
    <n v="350"/>
    <n v="64750"/>
    <n v="71225"/>
    <n v="6475"/>
    <x v="0"/>
    <x v="0"/>
  </r>
  <r>
    <s v="Flight24"/>
    <d v="2014-07-25T00:00:00"/>
    <x v="13"/>
    <n v="1.6"/>
    <n v="54"/>
    <x v="2"/>
    <n v="275"/>
    <n v="45375"/>
    <n v="49912.5"/>
    <n v="4537.5"/>
    <x v="2"/>
    <x v="0"/>
  </r>
  <r>
    <s v="Flight25"/>
    <d v="2014-07-04T00:00:00"/>
    <x v="5"/>
    <n v="2"/>
    <n v="166"/>
    <x v="11"/>
    <n v="137.5"/>
    <n v="22687.5"/>
    <n v="24956.25"/>
    <n v="2268.75"/>
    <x v="2"/>
    <x v="0"/>
  </r>
  <r>
    <s v="Flight26"/>
    <d v="2014-12-26T00:00:00"/>
    <x v="14"/>
    <n v="5.6"/>
    <n v="26"/>
    <x v="12"/>
    <n v="385"/>
    <n v="71225"/>
    <n v="78347.5"/>
    <n v="7122.5"/>
    <x v="4"/>
    <x v="0"/>
  </r>
  <r>
    <s v="Flight27"/>
    <d v="2014-07-03T00:00:00"/>
    <x v="4"/>
    <n v="0.8"/>
    <n v="204"/>
    <x v="1"/>
    <n v="220"/>
    <n v="36300"/>
    <n v="39930"/>
    <n v="3630"/>
    <x v="2"/>
    <x v="0"/>
  </r>
  <r>
    <s v="Flight28"/>
    <d v="2014-08-18T00:00:00"/>
    <x v="15"/>
    <n v="1.6"/>
    <n v="71"/>
    <x v="13"/>
    <n v="330"/>
    <n v="59730"/>
    <n v="65703"/>
    <n v="5973"/>
    <x v="1"/>
    <x v="0"/>
  </r>
  <r>
    <s v="Flight29"/>
    <d v="2014-06-28T00:00:00"/>
    <x v="8"/>
    <n v="7.3"/>
    <n v="149"/>
    <x v="14"/>
    <n v="220"/>
    <n v="40700"/>
    <n v="44770"/>
    <n v="4070"/>
    <x v="10"/>
    <x v="0"/>
  </r>
  <r>
    <s v="Flight30"/>
    <d v="2015-10-13T00:00:00"/>
    <x v="9"/>
    <n v="2.2000000000000002"/>
    <n v="123"/>
    <x v="15"/>
    <n v="250"/>
    <n v="46250"/>
    <n v="50875"/>
    <n v="4625"/>
    <x v="11"/>
    <x v="1"/>
  </r>
  <r>
    <s v="Flight31"/>
    <d v="2015-02-10T00:00:00"/>
    <x v="3"/>
    <n v="4.5"/>
    <n v="172"/>
    <x v="2"/>
    <n v="350"/>
    <n v="57750"/>
    <n v="63525"/>
    <n v="5775"/>
    <x v="8"/>
    <x v="1"/>
  </r>
  <r>
    <s v="Flight32"/>
    <d v="2015-12-23T00:00:00"/>
    <x v="6"/>
    <n v="3.8"/>
    <n v="11"/>
    <x v="0"/>
    <n v="420"/>
    <n v="77700"/>
    <n v="85470"/>
    <n v="7770"/>
    <x v="4"/>
    <x v="1"/>
  </r>
  <r>
    <s v="Flight33"/>
    <d v="2015-10-11T00:00:00"/>
    <x v="10"/>
    <n v="1.7"/>
    <n v="108"/>
    <x v="16"/>
    <n v="375"/>
    <n v="69375"/>
    <n v="76312.5"/>
    <n v="6937.5"/>
    <x v="11"/>
    <x v="1"/>
  </r>
  <r>
    <s v="Flight34"/>
    <d v="2014-02-25T00:00:00"/>
    <x v="9"/>
    <n v="1.2"/>
    <n v="74"/>
    <x v="17"/>
    <n v="250"/>
    <n v="45250"/>
    <n v="49775"/>
    <n v="4525"/>
    <x v="8"/>
    <x v="0"/>
  </r>
  <r>
    <s v="Flight35"/>
    <d v="2015-04-09T00:00:00"/>
    <x v="0"/>
    <n v="2.9"/>
    <n v="83"/>
    <x v="18"/>
    <n v="300"/>
    <n v="54300"/>
    <n v="59730"/>
    <n v="5430"/>
    <x v="9"/>
    <x v="1"/>
  </r>
  <r>
    <s v="Flight36"/>
    <d v="2015-10-23T00:00:00"/>
    <x v="1"/>
    <n v="1.7"/>
    <n v="141"/>
    <x v="13"/>
    <n v="250"/>
    <n v="46250"/>
    <n v="50875"/>
    <n v="4625"/>
    <x v="11"/>
    <x v="1"/>
  </r>
  <r>
    <s v="Flight37"/>
    <d v="2015-11-08T00:00:00"/>
    <x v="7"/>
    <n v="1.7"/>
    <n v="80"/>
    <x v="12"/>
    <n v="200"/>
    <n v="36200"/>
    <n v="39820"/>
    <n v="3620"/>
    <x v="0"/>
    <x v="1"/>
  </r>
  <r>
    <s v="Flight38"/>
    <d v="2014-07-02T00:00:00"/>
    <x v="2"/>
    <n v="1.8"/>
    <n v="20"/>
    <x v="2"/>
    <n v="247.5"/>
    <n v="45787.5"/>
    <n v="50366.25"/>
    <n v="4578.75"/>
    <x v="2"/>
    <x v="0"/>
  </r>
  <r>
    <s v="Flight39"/>
    <d v="2015-09-23T00:00:00"/>
    <x v="7"/>
    <n v="1.5"/>
    <n v="81"/>
    <x v="0"/>
    <n v="200"/>
    <n v="36200"/>
    <n v="39820"/>
    <n v="3620"/>
    <x v="6"/>
    <x v="1"/>
  </r>
  <r>
    <s v="Flight40"/>
    <d v="2014-08-15T00:00:00"/>
    <x v="5"/>
    <n v="2.7"/>
    <n v="86"/>
    <x v="11"/>
    <n v="137.5"/>
    <n v="24887.5"/>
    <n v="27376.25"/>
    <n v="2488.75"/>
    <x v="1"/>
    <x v="0"/>
  </r>
  <r>
    <s v="Flight41"/>
    <d v="2015-08-16T00:00:00"/>
    <x v="5"/>
    <n v="1.9"/>
    <n v="69"/>
    <x v="1"/>
    <n v="137.5"/>
    <n v="24887.5"/>
    <n v="27376.25"/>
    <n v="2488.75"/>
    <x v="1"/>
    <x v="1"/>
  </r>
  <r>
    <s v="Flight42"/>
    <d v="2015-12-21T00:00:00"/>
    <x v="2"/>
    <n v="3.3"/>
    <n v="43"/>
    <x v="2"/>
    <n v="315"/>
    <n v="51975"/>
    <n v="57172.5"/>
    <n v="5197.5"/>
    <x v="4"/>
    <x v="1"/>
  </r>
  <r>
    <s v="Flight43"/>
    <d v="2015-04-07T00:00:00"/>
    <x v="14"/>
    <n v="2"/>
    <n v="104"/>
    <x v="9"/>
    <n v="275"/>
    <n v="50875"/>
    <n v="55962.5"/>
    <n v="5087.5"/>
    <x v="9"/>
    <x v="1"/>
  </r>
  <r>
    <s v="Flight44"/>
    <d v="2014-08-15T00:00:00"/>
    <x v="16"/>
    <n v="1.2"/>
    <n v="166"/>
    <x v="2"/>
    <n v="302.5"/>
    <n v="49912.5"/>
    <n v="54903.75"/>
    <n v="4991.25"/>
    <x v="1"/>
    <x v="0"/>
  </r>
  <r>
    <s v="Flight45"/>
    <d v="2015-05-30T00:00:00"/>
    <x v="2"/>
    <n v="3"/>
    <n v="8"/>
    <x v="0"/>
    <n v="225"/>
    <n v="41625"/>
    <n v="45787.5"/>
    <n v="4162.5"/>
    <x v="3"/>
    <x v="1"/>
  </r>
  <r>
    <s v="Flight46"/>
    <d v="2015-01-02T00:00:00"/>
    <x v="2"/>
    <n v="2.5"/>
    <n v="205"/>
    <x v="1"/>
    <n v="225"/>
    <n v="37125"/>
    <n v="40837.5"/>
    <n v="3712.5"/>
    <x v="7"/>
    <x v="1"/>
  </r>
  <r>
    <s v="Flight47"/>
    <d v="2015-08-26T00:00:00"/>
    <x v="13"/>
    <n v="0.5"/>
    <n v="70"/>
    <x v="19"/>
    <n v="275"/>
    <n v="49775"/>
    <n v="54752.5"/>
    <n v="4977.5"/>
    <x v="1"/>
    <x v="1"/>
  </r>
  <r>
    <s v="Flight48"/>
    <d v="2015-07-16T00:00:00"/>
    <x v="12"/>
    <n v="2.2000000000000002"/>
    <n v="1"/>
    <x v="20"/>
    <n v="126.5"/>
    <n v="23402.5"/>
    <n v="25742.75"/>
    <n v="2340.25"/>
    <x v="2"/>
    <x v="1"/>
  </r>
  <r>
    <s v="Flight49"/>
    <d v="2015-11-28T00:00:00"/>
    <x v="15"/>
    <n v="4.5999999999999996"/>
    <n v="50"/>
    <x v="11"/>
    <n v="450"/>
    <n v="74250"/>
    <n v="81675"/>
    <n v="7425"/>
    <x v="0"/>
    <x v="1"/>
  </r>
  <r>
    <s v="Flight50"/>
    <d v="2015-09-14T00:00:00"/>
    <x v="6"/>
    <n v="1.3"/>
    <n v="87"/>
    <x v="2"/>
    <n v="300"/>
    <n v="54300"/>
    <n v="59730"/>
    <n v="5430"/>
    <x v="6"/>
    <x v="1"/>
  </r>
  <r>
    <s v="Flight51"/>
    <d v="2015-06-09T00:00:00"/>
    <x v="1"/>
    <n v="1.5"/>
    <n v="3"/>
    <x v="1"/>
    <n v="275"/>
    <n v="50875"/>
    <n v="55962.5"/>
    <n v="5087.5"/>
    <x v="10"/>
    <x v="1"/>
  </r>
  <r>
    <s v="Flight52"/>
    <d v="2014-09-05T00:00:00"/>
    <x v="16"/>
    <n v="3.5"/>
    <n v="155"/>
    <x v="4"/>
    <n v="275"/>
    <n v="45375"/>
    <n v="49912.5"/>
    <n v="4537.5"/>
    <x v="6"/>
    <x v="0"/>
  </r>
  <r>
    <s v="Flight53"/>
    <d v="2015-03-09T00:00:00"/>
    <x v="17"/>
    <n v="2.1"/>
    <n v="83"/>
    <x v="15"/>
    <n v="300"/>
    <n v="54300"/>
    <n v="59730"/>
    <n v="5430"/>
    <x v="5"/>
    <x v="1"/>
  </r>
  <r>
    <s v="Flight54"/>
    <d v="2015-04-01T00:00:00"/>
    <x v="17"/>
    <n v="1.6"/>
    <n v="206"/>
    <x v="18"/>
    <n v="300"/>
    <n v="49500"/>
    <n v="54450"/>
    <n v="4950"/>
    <x v="9"/>
    <x v="1"/>
  </r>
  <r>
    <s v="Flight55"/>
    <d v="2015-08-28T00:00:00"/>
    <x v="18"/>
    <n v="1.5"/>
    <n v="203"/>
    <x v="2"/>
    <n v="264"/>
    <n v="43560"/>
    <n v="47916"/>
    <n v="4356"/>
    <x v="1"/>
    <x v="1"/>
  </r>
  <r>
    <s v="Flight56"/>
    <d v="2014-11-09T00:00:00"/>
    <x v="0"/>
    <n v="3"/>
    <n v="173"/>
    <x v="16"/>
    <n v="300"/>
    <n v="49500"/>
    <n v="54450"/>
    <n v="4950"/>
    <x v="0"/>
    <x v="0"/>
  </r>
  <r>
    <s v="Flight57"/>
    <d v="2014-01-14T00:00:00"/>
    <x v="19"/>
    <n v="2.1"/>
    <n v="75"/>
    <x v="0"/>
    <n v="115"/>
    <n v="20815"/>
    <n v="22896.5"/>
    <n v="2081.5"/>
    <x v="7"/>
    <x v="0"/>
  </r>
  <r>
    <s v="Flight58"/>
    <d v="2015-11-23T00:00:00"/>
    <x v="3"/>
    <n v="10"/>
    <n v="17"/>
    <x v="2"/>
    <n v="525"/>
    <n v="97125"/>
    <n v="106837.5"/>
    <n v="9712.5"/>
    <x v="0"/>
    <x v="1"/>
  </r>
  <r>
    <s v="Flight59"/>
    <d v="2015-12-03T00:00:00"/>
    <x v="7"/>
    <n v="1.5"/>
    <n v="16"/>
    <x v="15"/>
    <n v="200"/>
    <n v="37000"/>
    <n v="40700"/>
    <n v="3700"/>
    <x v="4"/>
    <x v="1"/>
  </r>
  <r>
    <s v="Flight60"/>
    <d v="2014-04-18T00:00:00"/>
    <x v="1"/>
    <n v="1.9"/>
    <n v="82"/>
    <x v="6"/>
    <n v="250"/>
    <n v="45250"/>
    <n v="49775"/>
    <n v="4525"/>
    <x v="9"/>
    <x v="0"/>
  </r>
  <r>
    <s v="Flight61"/>
    <d v="2014-12-23T00:00:00"/>
    <x v="0"/>
    <n v="3.2"/>
    <n v="125"/>
    <x v="18"/>
    <n v="420"/>
    <n v="77700"/>
    <n v="85470"/>
    <n v="7770"/>
    <x v="4"/>
    <x v="0"/>
  </r>
  <r>
    <s v="Flight62"/>
    <d v="2014-08-25T00:00:00"/>
    <x v="6"/>
    <n v="2.5"/>
    <n v="202"/>
    <x v="21"/>
    <n v="330"/>
    <n v="54450"/>
    <n v="59895"/>
    <n v="5445"/>
    <x v="1"/>
    <x v="0"/>
  </r>
  <r>
    <s v="Flight63"/>
    <d v="2014-07-27T00:00:00"/>
    <x v="17"/>
    <n v="2.9"/>
    <n v="136"/>
    <x v="1"/>
    <n v="330"/>
    <n v="61050"/>
    <n v="67155"/>
    <n v="6105"/>
    <x v="2"/>
    <x v="0"/>
  </r>
  <r>
    <s v="Flight64"/>
    <d v="2014-10-06T00:00:00"/>
    <x v="13"/>
    <n v="3.1"/>
    <n v="38"/>
    <x v="3"/>
    <n v="250"/>
    <n v="41250"/>
    <n v="45375"/>
    <n v="4125"/>
    <x v="11"/>
    <x v="0"/>
  </r>
  <r>
    <s v="Flight65"/>
    <d v="2015-07-04T00:00:00"/>
    <x v="1"/>
    <n v="2.1"/>
    <n v="65"/>
    <x v="0"/>
    <n v="275"/>
    <n v="49775"/>
    <n v="54752.5"/>
    <n v="4977.5"/>
    <x v="2"/>
    <x v="1"/>
  </r>
  <r>
    <s v="Flight66"/>
    <d v="2014-02-11T00:00:00"/>
    <x v="12"/>
    <n v="1.8"/>
    <n v="124"/>
    <x v="2"/>
    <n v="115"/>
    <n v="21275"/>
    <n v="23402.5"/>
    <n v="2127.5"/>
    <x v="8"/>
    <x v="0"/>
  </r>
  <r>
    <s v="Flight67"/>
    <d v="2015-03-06T00:00:00"/>
    <x v="19"/>
    <n v="2.7"/>
    <n v="115"/>
    <x v="12"/>
    <n v="115"/>
    <n v="21275"/>
    <n v="23402.5"/>
    <n v="2127.5"/>
    <x v="5"/>
    <x v="1"/>
  </r>
  <r>
    <s v="Flight68"/>
    <d v="2015-05-08T00:00:00"/>
    <x v="20"/>
    <n v="2"/>
    <n v="77"/>
    <x v="18"/>
    <n v="275"/>
    <n v="49775"/>
    <n v="54752.5"/>
    <n v="4977.5"/>
    <x v="3"/>
    <x v="1"/>
  </r>
  <r>
    <s v="Flight69"/>
    <d v="2015-05-01T00:00:00"/>
    <x v="4"/>
    <n v="1.5"/>
    <n v="72"/>
    <x v="22"/>
    <n v="200"/>
    <n v="36200"/>
    <n v="39820"/>
    <n v="3620"/>
    <x v="3"/>
    <x v="1"/>
  </r>
  <r>
    <s v="Flight70"/>
    <d v="2015-03-20T00:00:00"/>
    <x v="13"/>
    <n v="1.6"/>
    <n v="12"/>
    <x v="23"/>
    <n v="250"/>
    <n v="46250"/>
    <n v="50875"/>
    <n v="4625"/>
    <x v="5"/>
    <x v="1"/>
  </r>
  <r>
    <s v="Flight71"/>
    <d v="2014-02-10T00:00:00"/>
    <x v="17"/>
    <n v="3.6"/>
    <n v="95"/>
    <x v="10"/>
    <n v="300"/>
    <n v="55500"/>
    <n v="61050"/>
    <n v="5550"/>
    <x v="8"/>
    <x v="0"/>
  </r>
  <r>
    <s v="Flight72"/>
    <d v="2015-08-29T00:00:00"/>
    <x v="21"/>
    <n v="2"/>
    <n v="143"/>
    <x v="19"/>
    <n v="330"/>
    <n v="61050"/>
    <n v="67155"/>
    <n v="6105"/>
    <x v="1"/>
    <x v="1"/>
  </r>
  <r>
    <s v="Flight73"/>
    <d v="2014-12-01T00:00:00"/>
    <x v="16"/>
    <n v="2.2999999999999998"/>
    <n v="186"/>
    <x v="20"/>
    <n v="275"/>
    <n v="45375"/>
    <n v="49912.5"/>
    <n v="4537.5"/>
    <x v="4"/>
    <x v="0"/>
  </r>
  <r>
    <s v="Flight74"/>
    <d v="2014-06-13T00:00:00"/>
    <x v="2"/>
    <n v="1.2"/>
    <n v="52"/>
    <x v="18"/>
    <n v="247.5"/>
    <n v="40837.5"/>
    <n v="44921.25"/>
    <n v="4083.75"/>
    <x v="10"/>
    <x v="0"/>
  </r>
  <r>
    <s v="Flight75"/>
    <d v="2014-11-05T00:00:00"/>
    <x v="16"/>
    <n v="1.7"/>
    <n v="69"/>
    <x v="6"/>
    <n v="275"/>
    <n v="49775"/>
    <n v="54752.5"/>
    <n v="4977.5"/>
    <x v="0"/>
    <x v="0"/>
  </r>
  <r>
    <s v="Flight76"/>
    <d v="2014-05-10T00:00:00"/>
    <x v="14"/>
    <n v="1.7"/>
    <n v="86"/>
    <x v="2"/>
    <n v="275"/>
    <n v="49775"/>
    <n v="54752.5"/>
    <n v="4977.5"/>
    <x v="3"/>
    <x v="0"/>
  </r>
  <r>
    <s v="Flight77"/>
    <d v="2014-11-18T00:00:00"/>
    <x v="7"/>
    <n v="1"/>
    <n v="23"/>
    <x v="6"/>
    <n v="200"/>
    <n v="37000"/>
    <n v="40700"/>
    <n v="3700"/>
    <x v="0"/>
    <x v="0"/>
  </r>
  <r>
    <s v="Flight78"/>
    <d v="2015-10-29T00:00:00"/>
    <x v="10"/>
    <n v="1.1000000000000001"/>
    <n v="121"/>
    <x v="2"/>
    <n v="375"/>
    <n v="69375"/>
    <n v="76312.5"/>
    <n v="6937.5"/>
    <x v="11"/>
    <x v="1"/>
  </r>
  <r>
    <s v="Flight79"/>
    <d v="2014-02-24T00:00:00"/>
    <x v="1"/>
    <n v="2.4"/>
    <n v="175"/>
    <x v="2"/>
    <n v="250"/>
    <n v="41250"/>
    <n v="45375"/>
    <n v="4125"/>
    <x v="8"/>
    <x v="0"/>
  </r>
  <r>
    <s v="Flight80"/>
    <d v="2015-11-01T00:00:00"/>
    <x v="10"/>
    <n v="2.2000000000000002"/>
    <n v="146"/>
    <x v="22"/>
    <n v="375"/>
    <n v="69375"/>
    <n v="76312.5"/>
    <n v="6937.5"/>
    <x v="0"/>
    <x v="1"/>
  </r>
  <r>
    <s v="Flight81"/>
    <d v="2014-05-05T00:00:00"/>
    <x v="7"/>
    <n v="1.6"/>
    <n v="76"/>
    <x v="21"/>
    <n v="200"/>
    <n v="36200"/>
    <n v="39820"/>
    <n v="3620"/>
    <x v="3"/>
    <x v="0"/>
  </r>
  <r>
    <s v="Flight82"/>
    <d v="2014-06-12T00:00:00"/>
    <x v="11"/>
    <n v="3.3"/>
    <n v="70"/>
    <x v="0"/>
    <n v="385"/>
    <n v="69685"/>
    <n v="76653.5"/>
    <n v="6968.5"/>
    <x v="10"/>
    <x v="0"/>
  </r>
  <r>
    <s v="Flight83"/>
    <d v="2015-11-08T00:00:00"/>
    <x v="5"/>
    <n v="3.3"/>
    <n v="101"/>
    <x v="24"/>
    <n v="125"/>
    <n v="23125"/>
    <n v="25437.5"/>
    <n v="2312.5"/>
    <x v="0"/>
    <x v="1"/>
  </r>
  <r>
    <s v="Flight84"/>
    <d v="2014-12-22T00:00:00"/>
    <x v="0"/>
    <n v="3.2"/>
    <n v="203"/>
    <x v="16"/>
    <n v="420"/>
    <n v="69300"/>
    <n v="76230"/>
    <n v="6930"/>
    <x v="4"/>
    <x v="0"/>
  </r>
  <r>
    <s v="Flight85"/>
    <d v="2014-07-25T00:00:00"/>
    <x v="15"/>
    <n v="0.9"/>
    <n v="153"/>
    <x v="5"/>
    <n v="330"/>
    <n v="54450"/>
    <n v="59895"/>
    <n v="5445"/>
    <x v="2"/>
    <x v="0"/>
  </r>
  <r>
    <s v="Flight86"/>
    <d v="2015-11-27T00:00:00"/>
    <x v="9"/>
    <n v="6.3"/>
    <n v="187"/>
    <x v="25"/>
    <n v="375"/>
    <n v="61875"/>
    <n v="68062.5"/>
    <n v="6187.5"/>
    <x v="0"/>
    <x v="1"/>
  </r>
  <r>
    <s v="Flight87"/>
    <d v="2015-03-10T00:00:00"/>
    <x v="14"/>
    <n v="0.9"/>
    <n v="126"/>
    <x v="1"/>
    <n v="275"/>
    <n v="50875"/>
    <n v="55962.5"/>
    <n v="5087.5"/>
    <x v="5"/>
    <x v="1"/>
  </r>
  <r>
    <s v="Flight88"/>
    <d v="2014-06-17T00:00:00"/>
    <x v="16"/>
    <n v="2"/>
    <n v="116"/>
    <x v="25"/>
    <n v="302.5"/>
    <n v="55962.5"/>
    <n v="61558.75"/>
    <n v="5596.25"/>
    <x v="10"/>
    <x v="0"/>
  </r>
  <r>
    <s v="Flight89"/>
    <d v="2015-08-23T00:00:00"/>
    <x v="0"/>
    <n v="3.2"/>
    <n v="198"/>
    <x v="7"/>
    <n v="330"/>
    <n v="54450"/>
    <n v="59895"/>
    <n v="5445"/>
    <x v="1"/>
    <x v="1"/>
  </r>
  <r>
    <s v="Flight90"/>
    <d v="2015-04-16T00:00:00"/>
    <x v="12"/>
    <n v="0.7"/>
    <n v="136"/>
    <x v="6"/>
    <n v="115"/>
    <n v="21275"/>
    <n v="23402.5"/>
    <n v="2127.5"/>
    <x v="9"/>
    <x v="1"/>
  </r>
  <r>
    <s v="Flight91"/>
    <d v="2014-06-14T00:00:00"/>
    <x v="10"/>
    <n v="0.5"/>
    <n v="117"/>
    <x v="7"/>
    <n v="412.5"/>
    <n v="76312.5"/>
    <n v="83943.75"/>
    <n v="7631.25"/>
    <x v="10"/>
    <x v="0"/>
  </r>
  <r>
    <s v="Flight92"/>
    <d v="2014-02-07T00:00:00"/>
    <x v="8"/>
    <n v="12.3"/>
    <n v="15"/>
    <x v="2"/>
    <n v="200"/>
    <n v="37000"/>
    <n v="40700"/>
    <n v="3700"/>
    <x v="8"/>
    <x v="0"/>
  </r>
  <r>
    <s v="Flight93"/>
    <d v="2015-03-12T00:00:00"/>
    <x v="11"/>
    <n v="1.8"/>
    <n v="70"/>
    <x v="17"/>
    <n v="350"/>
    <n v="63350"/>
    <n v="69685"/>
    <n v="6335"/>
    <x v="5"/>
    <x v="1"/>
  </r>
  <r>
    <s v="Flight94"/>
    <d v="2014-03-06T00:00:00"/>
    <x v="10"/>
    <n v="2.2999999999999998"/>
    <n v="187"/>
    <x v="0"/>
    <n v="375"/>
    <n v="61875"/>
    <n v="68062.5"/>
    <n v="6187.5"/>
    <x v="5"/>
    <x v="0"/>
  </r>
  <r>
    <s v="Flight95"/>
    <d v="2014-02-22T00:00:00"/>
    <x v="0"/>
    <n v="2.6"/>
    <n v="14"/>
    <x v="24"/>
    <n v="300"/>
    <n v="55500"/>
    <n v="61050"/>
    <n v="5550"/>
    <x v="8"/>
    <x v="0"/>
  </r>
  <r>
    <s v="Flight96"/>
    <d v="2015-08-24T00:00:00"/>
    <x v="2"/>
    <n v="3.6"/>
    <n v="138"/>
    <x v="6"/>
    <n v="247.5"/>
    <n v="45787.5"/>
    <n v="50366.25"/>
    <n v="4578.75"/>
    <x v="1"/>
    <x v="1"/>
  </r>
  <r>
    <s v="Flight97"/>
    <d v="2014-07-05T00:00:00"/>
    <x v="11"/>
    <n v="0.9"/>
    <n v="110"/>
    <x v="2"/>
    <n v="385"/>
    <n v="71225"/>
    <n v="78347.5"/>
    <n v="7122.5"/>
    <x v="2"/>
    <x v="0"/>
  </r>
  <r>
    <s v="Flight98"/>
    <d v="2015-07-17T00:00:00"/>
    <x v="8"/>
    <n v="10.3"/>
    <n v="34"/>
    <x v="3"/>
    <n v="220"/>
    <n v="40700"/>
    <n v="44770"/>
    <n v="4070"/>
    <x v="2"/>
    <x v="1"/>
  </r>
  <r>
    <s v="Flight99"/>
    <d v="2015-07-27T00:00:00"/>
    <x v="17"/>
    <n v="0.7"/>
    <n v="26"/>
    <x v="2"/>
    <n v="330"/>
    <n v="61050"/>
    <n v="67155"/>
    <n v="6105"/>
    <x v="2"/>
    <x v="1"/>
  </r>
  <r>
    <s v="Flight100"/>
    <d v="2015-09-04T00:00:00"/>
    <x v="4"/>
    <n v="1"/>
    <n v="204"/>
    <x v="26"/>
    <n v="200"/>
    <n v="33000"/>
    <n v="36300"/>
    <n v="3300"/>
    <x v="6"/>
    <x v="1"/>
  </r>
  <r>
    <s v="Flight101"/>
    <d v="2014-06-03T00:00:00"/>
    <x v="5"/>
    <n v="1.2"/>
    <n v="131"/>
    <x v="7"/>
    <n v="137.5"/>
    <n v="25437.5"/>
    <n v="27981.25"/>
    <n v="2543.75"/>
    <x v="10"/>
    <x v="0"/>
  </r>
  <r>
    <s v="Flight102"/>
    <d v="2014-11-29T00:00:00"/>
    <x v="17"/>
    <n v="7.1"/>
    <n v="90"/>
    <x v="12"/>
    <n v="450"/>
    <n v="81450"/>
    <n v="89595"/>
    <n v="8145"/>
    <x v="0"/>
    <x v="0"/>
  </r>
  <r>
    <s v="Flight103"/>
    <d v="2014-01-25T00:00:00"/>
    <x v="12"/>
    <n v="1.7"/>
    <n v="153"/>
    <x v="11"/>
    <n v="115"/>
    <n v="18975"/>
    <n v="20872.5"/>
    <n v="1897.5"/>
    <x v="7"/>
    <x v="0"/>
  </r>
  <r>
    <s v="Flight104"/>
    <d v="2015-05-20T00:00:00"/>
    <x v="21"/>
    <n v="2.5"/>
    <n v="51"/>
    <x v="1"/>
    <n v="300"/>
    <n v="49500"/>
    <n v="54450"/>
    <n v="4950"/>
    <x v="3"/>
    <x v="1"/>
  </r>
  <r>
    <s v="Flight105"/>
    <d v="2014-11-28T00:00:00"/>
    <x v="16"/>
    <n v="5.6"/>
    <n v="196"/>
    <x v="16"/>
    <n v="412.5"/>
    <n v="68062.5"/>
    <n v="74868.75"/>
    <n v="6806.25"/>
    <x v="0"/>
    <x v="0"/>
  </r>
  <r>
    <s v="Flight106"/>
    <d v="2014-11-24T00:00:00"/>
    <x v="5"/>
    <n v="4.5999999999999996"/>
    <n v="43"/>
    <x v="17"/>
    <n v="187.5"/>
    <n v="30937.5"/>
    <n v="34031.25"/>
    <n v="3093.75"/>
    <x v="0"/>
    <x v="0"/>
  </r>
  <r>
    <s v="Flight107"/>
    <d v="2015-01-22T00:00:00"/>
    <x v="7"/>
    <n v="2.1"/>
    <n v="117"/>
    <x v="6"/>
    <n v="200"/>
    <n v="37000"/>
    <n v="40700"/>
    <n v="3700"/>
    <x v="7"/>
    <x v="1"/>
  </r>
  <r>
    <s v="Flight108"/>
    <d v="2015-06-09T00:00:00"/>
    <x v="5"/>
    <n v="1.3"/>
    <n v="29"/>
    <x v="12"/>
    <n v="137.5"/>
    <n v="25437.5"/>
    <n v="27981.25"/>
    <n v="2543.75"/>
    <x v="10"/>
    <x v="1"/>
  </r>
  <r>
    <s v="Flight109"/>
    <d v="2014-05-27T00:00:00"/>
    <x v="0"/>
    <n v="1.6"/>
    <n v="49"/>
    <x v="6"/>
    <n v="300"/>
    <n v="49500"/>
    <n v="54450"/>
    <n v="4950"/>
    <x v="3"/>
    <x v="0"/>
  </r>
  <r>
    <s v="Flight110"/>
    <d v="2015-02-23T00:00:00"/>
    <x v="3"/>
    <n v="3.8"/>
    <n v="83"/>
    <x v="21"/>
    <n v="350"/>
    <n v="63350"/>
    <n v="69685"/>
    <n v="6335"/>
    <x v="8"/>
    <x v="1"/>
  </r>
  <r>
    <s v="Flight111"/>
    <d v="2015-08-25T00:00:00"/>
    <x v="11"/>
    <n v="1.4"/>
    <n v="43"/>
    <x v="2"/>
    <n v="385"/>
    <n v="63525"/>
    <n v="69877.5"/>
    <n v="6352.5"/>
    <x v="1"/>
    <x v="1"/>
  </r>
  <r>
    <s v="Flight112"/>
    <d v="2014-12-08T00:00:00"/>
    <x v="8"/>
    <n v="9.1"/>
    <n v="32"/>
    <x v="12"/>
    <n v="200"/>
    <n v="37000"/>
    <n v="40700"/>
    <n v="3700"/>
    <x v="4"/>
    <x v="0"/>
  </r>
  <r>
    <s v="Flight113"/>
    <d v="2014-06-08T00:00:00"/>
    <x v="4"/>
    <n v="2.2999999999999998"/>
    <n v="95"/>
    <x v="22"/>
    <n v="220"/>
    <n v="40700"/>
    <n v="44770"/>
    <n v="4070"/>
    <x v="10"/>
    <x v="0"/>
  </r>
  <r>
    <s v="Flight114"/>
    <d v="2014-12-09T00:00:00"/>
    <x v="16"/>
    <n v="2.6"/>
    <n v="122"/>
    <x v="8"/>
    <n v="275"/>
    <n v="50875"/>
    <n v="55962.5"/>
    <n v="5087.5"/>
    <x v="4"/>
    <x v="0"/>
  </r>
  <r>
    <s v="Flight115"/>
    <d v="2015-05-09T00:00:00"/>
    <x v="2"/>
    <n v="2.2000000000000002"/>
    <n v="32"/>
    <x v="1"/>
    <n v="225"/>
    <n v="41625"/>
    <n v="45787.5"/>
    <n v="4162.5"/>
    <x v="3"/>
    <x v="1"/>
  </r>
  <r>
    <s v="Flight116"/>
    <d v="2014-09-24T00:00:00"/>
    <x v="3"/>
    <n v="4.7"/>
    <n v="140"/>
    <x v="17"/>
    <n v="350"/>
    <n v="64750"/>
    <n v="71225"/>
    <n v="6475"/>
    <x v="6"/>
    <x v="0"/>
  </r>
  <r>
    <s v="Flight117"/>
    <d v="2015-05-12T00:00:00"/>
    <x v="5"/>
    <n v="2.7"/>
    <n v="81"/>
    <x v="18"/>
    <n v="125"/>
    <n v="22625"/>
    <n v="24887.5"/>
    <n v="2262.5"/>
    <x v="3"/>
    <x v="1"/>
  </r>
  <r>
    <s v="Flight118"/>
    <d v="2015-02-14T00:00:00"/>
    <x v="6"/>
    <n v="1.3"/>
    <n v="115"/>
    <x v="10"/>
    <n v="300"/>
    <n v="55500"/>
    <n v="61050"/>
    <n v="5550"/>
    <x v="8"/>
    <x v="1"/>
  </r>
  <r>
    <s v="Flight119"/>
    <d v="2014-08-15T00:00:00"/>
    <x v="1"/>
    <n v="2.6"/>
    <n v="158"/>
    <x v="14"/>
    <n v="275"/>
    <n v="45375"/>
    <n v="49912.5"/>
    <n v="4537.5"/>
    <x v="1"/>
    <x v="0"/>
  </r>
  <r>
    <s v="Flight120"/>
    <d v="2014-02-04T00:00:00"/>
    <x v="10"/>
    <n v="1"/>
    <n v="21"/>
    <x v="3"/>
    <n v="375"/>
    <n v="69375"/>
    <n v="76312.5"/>
    <n v="6937.5"/>
    <x v="8"/>
    <x v="0"/>
  </r>
  <r>
    <s v="Flight121"/>
    <d v="2014-04-17T00:00:00"/>
    <x v="5"/>
    <n v="1.7"/>
    <n v="74"/>
    <x v="18"/>
    <n v="125"/>
    <n v="22625"/>
    <n v="24887.5"/>
    <n v="2262.5"/>
    <x v="9"/>
    <x v="0"/>
  </r>
  <r>
    <s v="Flight122"/>
    <d v="2014-11-26T00:00:00"/>
    <x v="8"/>
    <n v="14.8"/>
    <n v="38"/>
    <x v="27"/>
    <n v="300"/>
    <n v="49500"/>
    <n v="54450"/>
    <n v="4950"/>
    <x v="0"/>
    <x v="0"/>
  </r>
  <r>
    <s v="Flight123"/>
    <d v="2014-07-06T00:00:00"/>
    <x v="6"/>
    <n v="3"/>
    <n v="26"/>
    <x v="10"/>
    <n v="330"/>
    <n v="61050"/>
    <n v="67155"/>
    <n v="6105"/>
    <x v="2"/>
    <x v="0"/>
  </r>
  <r>
    <s v="Flight124"/>
    <d v="2014-12-05T00:00:00"/>
    <x v="7"/>
    <n v="1.8"/>
    <n v="131"/>
    <x v="6"/>
    <n v="200"/>
    <n v="37000"/>
    <n v="40700"/>
    <n v="3700"/>
    <x v="4"/>
    <x v="0"/>
  </r>
  <r>
    <s v="Flight125"/>
    <d v="2015-08-26T00:00:00"/>
    <x v="11"/>
    <n v="2.2999999999999998"/>
    <n v="94"/>
    <x v="16"/>
    <n v="385"/>
    <n v="71225"/>
    <n v="78347.5"/>
    <n v="7122.5"/>
    <x v="1"/>
    <x v="1"/>
  </r>
  <r>
    <s v="Flight126"/>
    <d v="2015-09-01T00:00:00"/>
    <x v="6"/>
    <n v="1.1000000000000001"/>
    <n v="183"/>
    <x v="4"/>
    <n v="300"/>
    <n v="49500"/>
    <n v="54450"/>
    <n v="4950"/>
    <x v="6"/>
    <x v="1"/>
  </r>
  <r>
    <s v="Flight127"/>
    <d v="2014-02-14T00:00:00"/>
    <x v="11"/>
    <n v="1.8"/>
    <n v="140"/>
    <x v="15"/>
    <n v="350"/>
    <n v="64750"/>
    <n v="71225"/>
    <n v="6475"/>
    <x v="8"/>
    <x v="0"/>
  </r>
  <r>
    <s v="Flight128"/>
    <d v="2014-08-23T00:00:00"/>
    <x v="3"/>
    <n v="5.6"/>
    <n v="110"/>
    <x v="1"/>
    <n v="385"/>
    <n v="71225"/>
    <n v="78347.5"/>
    <n v="7122.5"/>
    <x v="1"/>
    <x v="0"/>
  </r>
  <r>
    <s v="Flight129"/>
    <d v="2015-02-08T00:00:00"/>
    <x v="10"/>
    <n v="2.4"/>
    <n v="179"/>
    <x v="10"/>
    <n v="375"/>
    <n v="61875"/>
    <n v="68062.5"/>
    <n v="6187.5"/>
    <x v="8"/>
    <x v="1"/>
  </r>
  <r>
    <s v="Flight130"/>
    <d v="2015-01-09T00:00:00"/>
    <x v="13"/>
    <n v="2.1"/>
    <n v="204"/>
    <x v="18"/>
    <n v="250"/>
    <n v="41250"/>
    <n v="45375"/>
    <n v="4125"/>
    <x v="7"/>
    <x v="1"/>
  </r>
  <r>
    <s v="Flight131"/>
    <d v="2014-04-29T00:00:00"/>
    <x v="14"/>
    <n v="2.7"/>
    <n v="90"/>
    <x v="1"/>
    <n v="275"/>
    <n v="49775"/>
    <n v="54752.5"/>
    <n v="4977.5"/>
    <x v="9"/>
    <x v="0"/>
  </r>
  <r>
    <s v="Flight132"/>
    <d v="2015-01-31T00:00:00"/>
    <x v="8"/>
    <n v="9.4"/>
    <n v="13"/>
    <x v="9"/>
    <n v="200"/>
    <n v="37000"/>
    <n v="40700"/>
    <n v="3700"/>
    <x v="7"/>
    <x v="1"/>
  </r>
  <r>
    <s v="Flight133"/>
    <d v="2015-04-12T00:00:00"/>
    <x v="10"/>
    <n v="1.8"/>
    <n v="42"/>
    <x v="2"/>
    <n v="375"/>
    <n v="61875"/>
    <n v="68062.5"/>
    <n v="6187.5"/>
    <x v="9"/>
    <x v="1"/>
  </r>
  <r>
    <s v="Flight134"/>
    <d v="2015-05-08T00:00:00"/>
    <x v="15"/>
    <n v="1.4"/>
    <n v="142"/>
    <x v="19"/>
    <n v="300"/>
    <n v="55500"/>
    <n v="61050"/>
    <n v="5550"/>
    <x v="3"/>
    <x v="1"/>
  </r>
  <r>
    <s v="Flight135"/>
    <d v="2014-08-22T00:00:00"/>
    <x v="7"/>
    <n v="2.1"/>
    <n v="84"/>
    <x v="18"/>
    <n v="220"/>
    <n v="39820"/>
    <n v="43802"/>
    <n v="3982"/>
    <x v="1"/>
    <x v="0"/>
  </r>
  <r>
    <s v="Flight136"/>
    <d v="2015-12-14T00:00:00"/>
    <x v="9"/>
    <n v="2.9"/>
    <n v="23"/>
    <x v="9"/>
    <n v="250"/>
    <n v="46250"/>
    <n v="50875"/>
    <n v="4625"/>
    <x v="4"/>
    <x v="1"/>
  </r>
  <r>
    <s v="Flight137"/>
    <d v="2015-10-05T00:00:00"/>
    <x v="7"/>
    <n v="2.1"/>
    <n v="160"/>
    <x v="2"/>
    <n v="200"/>
    <n v="33000"/>
    <n v="36300"/>
    <n v="3300"/>
    <x v="11"/>
    <x v="1"/>
  </r>
  <r>
    <s v="Flight138"/>
    <d v="2015-08-04T00:00:00"/>
    <x v="16"/>
    <n v="2.1"/>
    <n v="25"/>
    <x v="8"/>
    <n v="302.5"/>
    <n v="55962.5"/>
    <n v="61558.75"/>
    <n v="5596.25"/>
    <x v="1"/>
    <x v="1"/>
  </r>
  <r>
    <s v="Flight139"/>
    <d v="2014-10-19T00:00:00"/>
    <x v="7"/>
    <n v="1.1000000000000001"/>
    <n v="172"/>
    <x v="13"/>
    <n v="200"/>
    <n v="33000"/>
    <n v="36300"/>
    <n v="3300"/>
    <x v="11"/>
    <x v="0"/>
  </r>
  <r>
    <s v="Flight140"/>
    <d v="2014-01-13T00:00:00"/>
    <x v="17"/>
    <n v="2.6"/>
    <n v="45"/>
    <x v="18"/>
    <n v="300"/>
    <n v="49500"/>
    <n v="54450"/>
    <n v="4950"/>
    <x v="7"/>
    <x v="0"/>
  </r>
  <r>
    <s v="Flight141"/>
    <d v="2014-02-16T00:00:00"/>
    <x v="20"/>
    <n v="2.2000000000000002"/>
    <n v="94"/>
    <x v="16"/>
    <n v="275"/>
    <n v="50875"/>
    <n v="55962.5"/>
    <n v="5087.5"/>
    <x v="8"/>
    <x v="0"/>
  </r>
  <r>
    <s v="Flight142"/>
    <d v="2014-08-30T00:00:00"/>
    <x v="5"/>
    <n v="1"/>
    <n v="75"/>
    <x v="1"/>
    <n v="137.5"/>
    <n v="24887.5"/>
    <n v="27376.25"/>
    <n v="2488.75"/>
    <x v="1"/>
    <x v="0"/>
  </r>
  <r>
    <s v="Flight143"/>
    <d v="2014-11-03T00:00:00"/>
    <x v="2"/>
    <n v="1"/>
    <n v="156"/>
    <x v="5"/>
    <n v="225"/>
    <n v="37125"/>
    <n v="40837.5"/>
    <n v="3712.5"/>
    <x v="0"/>
    <x v="0"/>
  </r>
  <r>
    <s v="Flight144"/>
    <d v="2014-08-26T00:00:00"/>
    <x v="10"/>
    <n v="1.5"/>
    <n v="137"/>
    <x v="8"/>
    <n v="412.5"/>
    <n v="76312.5"/>
    <n v="83943.75"/>
    <n v="7631.25"/>
    <x v="1"/>
    <x v="0"/>
  </r>
  <r>
    <s v="Flight145"/>
    <d v="2015-08-31T00:00:00"/>
    <x v="4"/>
    <n v="3"/>
    <n v="39"/>
    <x v="1"/>
    <n v="220"/>
    <n v="36300"/>
    <n v="39930"/>
    <n v="3630"/>
    <x v="1"/>
    <x v="1"/>
  </r>
  <r>
    <s v="Flight146"/>
    <d v="2014-04-22T00:00:00"/>
    <x v="5"/>
    <n v="3.5"/>
    <n v="202"/>
    <x v="24"/>
    <n v="125"/>
    <n v="20625"/>
    <n v="22687.5"/>
    <n v="2062.5"/>
    <x v="9"/>
    <x v="0"/>
  </r>
  <r>
    <s v="Flight147"/>
    <d v="2015-11-07T00:00:00"/>
    <x v="16"/>
    <n v="1.8"/>
    <n v="188"/>
    <x v="2"/>
    <n v="275"/>
    <n v="45375"/>
    <n v="49912.5"/>
    <n v="4537.5"/>
    <x v="0"/>
    <x v="1"/>
  </r>
  <r>
    <s v="Flight148"/>
    <d v="2014-09-04T00:00:00"/>
    <x v="3"/>
    <n v="3"/>
    <n v="117"/>
    <x v="22"/>
    <n v="350"/>
    <n v="64750"/>
    <n v="71225"/>
    <n v="6475"/>
    <x v="6"/>
    <x v="0"/>
  </r>
  <r>
    <s v="Flight149"/>
    <d v="2014-01-09T00:00:00"/>
    <x v="12"/>
    <n v="1.8"/>
    <n v="38"/>
    <x v="16"/>
    <n v="115"/>
    <n v="18975"/>
    <n v="20872.5"/>
    <n v="1897.5"/>
    <x v="7"/>
    <x v="0"/>
  </r>
  <r>
    <s v="Flight150"/>
    <d v="2014-12-23T00:00:00"/>
    <x v="6"/>
    <n v="2.2999999999999998"/>
    <n v="104"/>
    <x v="15"/>
    <n v="420"/>
    <n v="77700"/>
    <n v="85470"/>
    <n v="7770"/>
    <x v="4"/>
    <x v="0"/>
  </r>
  <r>
    <s v="Flight151"/>
    <d v="2015-10-10T00:00:00"/>
    <x v="14"/>
    <n v="2.2999999999999998"/>
    <n v="41"/>
    <x v="15"/>
    <n v="275"/>
    <n v="45375"/>
    <n v="49912.5"/>
    <n v="4537.5"/>
    <x v="11"/>
    <x v="1"/>
  </r>
  <r>
    <s v="Flight152"/>
    <d v="2014-07-17T00:00:00"/>
    <x v="3"/>
    <n v="6.2"/>
    <n v="165"/>
    <x v="18"/>
    <n v="385"/>
    <n v="63525"/>
    <n v="69877.5"/>
    <n v="6352.5"/>
    <x v="2"/>
    <x v="0"/>
  </r>
  <r>
    <s v="Flight153"/>
    <d v="2015-01-10T00:00:00"/>
    <x v="17"/>
    <n v="2.8"/>
    <n v="93"/>
    <x v="12"/>
    <n v="300"/>
    <n v="55500"/>
    <n v="61050"/>
    <n v="5550"/>
    <x v="7"/>
    <x v="1"/>
  </r>
  <r>
    <s v="Flight154"/>
    <d v="2015-01-23T00:00:00"/>
    <x v="13"/>
    <n v="2.8"/>
    <n v="50"/>
    <x v="15"/>
    <n v="250"/>
    <n v="41250"/>
    <n v="45375"/>
    <n v="4125"/>
    <x v="7"/>
    <x v="1"/>
  </r>
  <r>
    <s v="Flight155"/>
    <d v="2015-09-22T00:00:00"/>
    <x v="11"/>
    <n v="2.2000000000000002"/>
    <n v="75"/>
    <x v="11"/>
    <n v="350"/>
    <n v="63350"/>
    <n v="69685"/>
    <n v="6335"/>
    <x v="6"/>
    <x v="1"/>
  </r>
  <r>
    <s v="Flight156"/>
    <d v="2015-05-11T00:00:00"/>
    <x v="10"/>
    <n v="2.1"/>
    <n v="179"/>
    <x v="14"/>
    <n v="375"/>
    <n v="61875"/>
    <n v="68062.5"/>
    <n v="6187.5"/>
    <x v="3"/>
    <x v="1"/>
  </r>
  <r>
    <s v="Flight157"/>
    <d v="2015-09-19T00:00:00"/>
    <x v="18"/>
    <n v="1.6"/>
    <n v="162"/>
    <x v="23"/>
    <n v="240"/>
    <n v="39600"/>
    <n v="43560"/>
    <n v="3960"/>
    <x v="6"/>
    <x v="1"/>
  </r>
  <r>
    <s v="Flight158"/>
    <d v="2015-09-08T00:00:00"/>
    <x v="20"/>
    <n v="2.9"/>
    <n v="205"/>
    <x v="2"/>
    <n v="275"/>
    <n v="45375"/>
    <n v="49912.5"/>
    <n v="4537.5"/>
    <x v="6"/>
    <x v="1"/>
  </r>
  <r>
    <s v="Flight159"/>
    <d v="2014-11-16T00:00:00"/>
    <x v="8"/>
    <n v="6.9"/>
    <n v="80"/>
    <x v="11"/>
    <n v="200"/>
    <n v="36200"/>
    <n v="39820"/>
    <n v="3620"/>
    <x v="0"/>
    <x v="0"/>
  </r>
  <r>
    <s v="Flight160"/>
    <d v="2014-07-21T00:00:00"/>
    <x v="13"/>
    <n v="2.2000000000000002"/>
    <n v="112"/>
    <x v="11"/>
    <n v="275"/>
    <n v="50875"/>
    <n v="55962.5"/>
    <n v="5087.5"/>
    <x v="2"/>
    <x v="0"/>
  </r>
  <r>
    <s v="Flight161"/>
    <d v="2014-10-04T00:00:00"/>
    <x v="5"/>
    <n v="1.4"/>
    <n v="120"/>
    <x v="24"/>
    <n v="125"/>
    <n v="23125"/>
    <n v="25437.5"/>
    <n v="2312.5"/>
    <x v="11"/>
    <x v="0"/>
  </r>
  <r>
    <s v="Flight162"/>
    <d v="2014-09-20T00:00:00"/>
    <x v="5"/>
    <n v="0.7"/>
    <n v="185"/>
    <x v="2"/>
    <n v="125"/>
    <n v="20625"/>
    <n v="22687.5"/>
    <n v="2062.5"/>
    <x v="6"/>
    <x v="0"/>
  </r>
  <r>
    <s v="Flight163"/>
    <d v="2014-07-28T00:00:00"/>
    <x v="1"/>
    <n v="0.8"/>
    <n v="26"/>
    <x v="7"/>
    <n v="275"/>
    <n v="50875"/>
    <n v="55962.5"/>
    <n v="5087.5"/>
    <x v="2"/>
    <x v="0"/>
  </r>
  <r>
    <s v="Flight164"/>
    <d v="2015-03-17T00:00:00"/>
    <x v="9"/>
    <n v="2.6"/>
    <n v="87"/>
    <x v="0"/>
    <n v="250"/>
    <n v="45250"/>
    <n v="49775"/>
    <n v="4525"/>
    <x v="5"/>
    <x v="1"/>
  </r>
  <r>
    <s v="Flight165"/>
    <d v="2014-10-14T00:00:00"/>
    <x v="5"/>
    <n v="2.2000000000000002"/>
    <n v="110"/>
    <x v="15"/>
    <n v="125"/>
    <n v="23125"/>
    <n v="25437.5"/>
    <n v="2312.5"/>
    <x v="11"/>
    <x v="0"/>
  </r>
  <r>
    <s v="Flight166"/>
    <d v="2015-11-29T00:00:00"/>
    <x v="6"/>
    <n v="4.4000000000000004"/>
    <n v="152"/>
    <x v="1"/>
    <n v="450"/>
    <n v="74250"/>
    <n v="81675"/>
    <n v="7425"/>
    <x v="0"/>
    <x v="1"/>
  </r>
  <r>
    <s v="Flight167"/>
    <d v="2015-08-30T00:00:00"/>
    <x v="13"/>
    <n v="3.2"/>
    <n v="112"/>
    <x v="8"/>
    <n v="275"/>
    <n v="50875"/>
    <n v="55962.5"/>
    <n v="5087.5"/>
    <x v="1"/>
    <x v="1"/>
  </r>
  <r>
    <s v="Flight168"/>
    <d v="2014-12-14T00:00:00"/>
    <x v="13"/>
    <n v="2.2999999999999998"/>
    <n v="84"/>
    <x v="18"/>
    <n v="250"/>
    <n v="45250"/>
    <n v="49775"/>
    <n v="4525"/>
    <x v="4"/>
    <x v="0"/>
  </r>
  <r>
    <s v="Flight169"/>
    <d v="2014-04-27T00:00:00"/>
    <x v="20"/>
    <n v="1.5"/>
    <n v="173"/>
    <x v="0"/>
    <n v="275"/>
    <n v="45375"/>
    <n v="49912.5"/>
    <n v="4537.5"/>
    <x v="9"/>
    <x v="0"/>
  </r>
  <r>
    <s v="Flight170"/>
    <d v="2014-04-18T00:00:00"/>
    <x v="7"/>
    <n v="2.4"/>
    <n v="204"/>
    <x v="13"/>
    <n v="200"/>
    <n v="33000"/>
    <n v="36300"/>
    <n v="3300"/>
    <x v="9"/>
    <x v="0"/>
  </r>
  <r>
    <s v="Flight171"/>
    <d v="2015-02-19T00:00:00"/>
    <x v="7"/>
    <n v="0.9"/>
    <n v="101"/>
    <x v="2"/>
    <n v="200"/>
    <n v="37000"/>
    <n v="40700"/>
    <n v="3700"/>
    <x v="8"/>
    <x v="1"/>
  </r>
  <r>
    <s v="Flight172"/>
    <d v="2014-06-19T00:00:00"/>
    <x v="13"/>
    <n v="2.5"/>
    <n v="128"/>
    <x v="24"/>
    <n v="275"/>
    <n v="50875"/>
    <n v="55962.5"/>
    <n v="5087.5"/>
    <x v="10"/>
    <x v="0"/>
  </r>
  <r>
    <s v="Flight173"/>
    <d v="2014-09-02T00:00:00"/>
    <x v="10"/>
    <n v="1.5"/>
    <n v="46"/>
    <x v="26"/>
    <n v="375"/>
    <n v="61875"/>
    <n v="68062.5"/>
    <n v="6187.5"/>
    <x v="6"/>
    <x v="0"/>
  </r>
  <r>
    <s v="Flight174"/>
    <d v="2014-11-10T00:00:00"/>
    <x v="7"/>
    <n v="2.1"/>
    <n v="35"/>
    <x v="10"/>
    <n v="200"/>
    <n v="37000"/>
    <n v="40700"/>
    <n v="3700"/>
    <x v="0"/>
    <x v="0"/>
  </r>
  <r>
    <s v="Flight175"/>
    <d v="2015-05-24T00:00:00"/>
    <x v="8"/>
    <n v="8.1999999999999993"/>
    <n v="171"/>
    <x v="26"/>
    <n v="200"/>
    <n v="33000"/>
    <n v="36300"/>
    <n v="3300"/>
    <x v="3"/>
    <x v="1"/>
  </r>
  <r>
    <s v="Flight176"/>
    <d v="2015-10-28T00:00:00"/>
    <x v="8"/>
    <n v="8.1"/>
    <n v="134"/>
    <x v="19"/>
    <n v="200"/>
    <n v="37000"/>
    <n v="40700"/>
    <n v="3700"/>
    <x v="11"/>
    <x v="1"/>
  </r>
  <r>
    <s v="Flight177"/>
    <d v="2015-10-11T00:00:00"/>
    <x v="10"/>
    <n v="1"/>
    <n v="34"/>
    <x v="19"/>
    <n v="375"/>
    <n v="69375"/>
    <n v="76312.5"/>
    <n v="6937.5"/>
    <x v="11"/>
    <x v="1"/>
  </r>
  <r>
    <s v="Flight178"/>
    <d v="2014-06-02T00:00:00"/>
    <x v="11"/>
    <n v="1.1000000000000001"/>
    <n v="142"/>
    <x v="24"/>
    <n v="385"/>
    <n v="71225"/>
    <n v="78347.5"/>
    <n v="7122.5"/>
    <x v="10"/>
    <x v="0"/>
  </r>
  <r>
    <s v="Flight179"/>
    <d v="2015-08-30T00:00:00"/>
    <x v="16"/>
    <n v="2.5"/>
    <n v="101"/>
    <x v="6"/>
    <n v="302.5"/>
    <n v="55962.5"/>
    <n v="61558.75"/>
    <n v="5596.25"/>
    <x v="1"/>
    <x v="1"/>
  </r>
  <r>
    <s v="Flight180"/>
    <d v="2015-05-26T00:00:00"/>
    <x v="1"/>
    <n v="1.6"/>
    <n v="16"/>
    <x v="6"/>
    <n v="250"/>
    <n v="46250"/>
    <n v="50875"/>
    <n v="4625"/>
    <x v="3"/>
    <x v="1"/>
  </r>
  <r>
    <s v="Flight181"/>
    <d v="2015-03-15T00:00:00"/>
    <x v="12"/>
    <n v="0.8"/>
    <n v="121"/>
    <x v="2"/>
    <n v="115"/>
    <n v="21275"/>
    <n v="23402.5"/>
    <n v="2127.5"/>
    <x v="5"/>
    <x v="1"/>
  </r>
  <r>
    <s v="Flight182"/>
    <d v="2014-05-11T00:00:00"/>
    <x v="13"/>
    <n v="1.5"/>
    <n v="198"/>
    <x v="3"/>
    <n v="250"/>
    <n v="41250"/>
    <n v="45375"/>
    <n v="4125"/>
    <x v="3"/>
    <x v="0"/>
  </r>
  <r>
    <s v="Flight183"/>
    <d v="2015-12-27T00:00:00"/>
    <x v="16"/>
    <n v="1.1000000000000001"/>
    <n v="137"/>
    <x v="28"/>
    <n v="385"/>
    <n v="71225"/>
    <n v="78347.5"/>
    <n v="7122.5"/>
    <x v="4"/>
    <x v="1"/>
  </r>
  <r>
    <s v="Flight184"/>
    <d v="2015-07-18T00:00:00"/>
    <x v="6"/>
    <n v="2.6"/>
    <n v="26"/>
    <x v="25"/>
    <n v="330"/>
    <n v="61050"/>
    <n v="67155"/>
    <n v="6105"/>
    <x v="2"/>
    <x v="1"/>
  </r>
  <r>
    <s v="Flight185"/>
    <d v="2014-11-15T00:00:00"/>
    <x v="3"/>
    <n v="4.5999999999999996"/>
    <n v="24"/>
    <x v="12"/>
    <n v="350"/>
    <n v="64750"/>
    <n v="71225"/>
    <n v="6475"/>
    <x v="0"/>
    <x v="0"/>
  </r>
  <r>
    <s v="Flight186"/>
    <d v="2014-01-06T00:00:00"/>
    <x v="8"/>
    <n v="8.4"/>
    <n v="36"/>
    <x v="8"/>
    <n v="200"/>
    <n v="33000"/>
    <n v="36300"/>
    <n v="3300"/>
    <x v="7"/>
    <x v="0"/>
  </r>
  <r>
    <s v="Flight187"/>
    <d v="2014-03-30T00:00:00"/>
    <x v="11"/>
    <n v="1.6"/>
    <n v="152"/>
    <x v="19"/>
    <n v="350"/>
    <n v="57750"/>
    <n v="63525"/>
    <n v="5775"/>
    <x v="5"/>
    <x v="0"/>
  </r>
  <r>
    <s v="Flight188"/>
    <d v="2014-08-17T00:00:00"/>
    <x v="6"/>
    <n v="2.5"/>
    <n v="206"/>
    <x v="2"/>
    <n v="330"/>
    <n v="54450"/>
    <n v="59895"/>
    <n v="5445"/>
    <x v="1"/>
    <x v="0"/>
  </r>
  <r>
    <s v="Flight189"/>
    <d v="2015-06-04T00:00:00"/>
    <x v="7"/>
    <n v="2.9"/>
    <n v="171"/>
    <x v="12"/>
    <n v="220"/>
    <n v="36300"/>
    <n v="39930"/>
    <n v="3630"/>
    <x v="10"/>
    <x v="1"/>
  </r>
  <r>
    <s v="Flight190"/>
    <d v="2015-07-25T00:00:00"/>
    <x v="7"/>
    <n v="2.2000000000000002"/>
    <n v="145"/>
    <x v="0"/>
    <n v="220"/>
    <n v="40700"/>
    <n v="44770"/>
    <n v="4070"/>
    <x v="2"/>
    <x v="1"/>
  </r>
  <r>
    <s v="Flight191"/>
    <d v="2015-03-16T00:00:00"/>
    <x v="3"/>
    <n v="3.2"/>
    <n v="150"/>
    <x v="2"/>
    <n v="350"/>
    <n v="64750"/>
    <n v="71225"/>
    <n v="6475"/>
    <x v="5"/>
    <x v="1"/>
  </r>
  <r>
    <s v="Flight192"/>
    <d v="2014-03-09T00:00:00"/>
    <x v="13"/>
    <n v="2.6"/>
    <n v="117"/>
    <x v="12"/>
    <n v="250"/>
    <n v="46250"/>
    <n v="50875"/>
    <n v="4625"/>
    <x v="5"/>
    <x v="0"/>
  </r>
  <r>
    <s v="Flight193"/>
    <d v="2015-12-28T00:00:00"/>
    <x v="2"/>
    <n v="2.5"/>
    <n v="58"/>
    <x v="2"/>
    <n v="225"/>
    <n v="37125"/>
    <n v="40837.5"/>
    <n v="3712.5"/>
    <x v="4"/>
    <x v="1"/>
  </r>
  <r>
    <s v="Flight194"/>
    <d v="2015-04-20T00:00:00"/>
    <x v="20"/>
    <n v="1.9"/>
    <n v="182"/>
    <x v="9"/>
    <n v="275"/>
    <n v="45375"/>
    <n v="49912.5"/>
    <n v="4537.5"/>
    <x v="9"/>
    <x v="1"/>
  </r>
  <r>
    <s v="Flight195"/>
    <d v="2014-07-13T00:00:00"/>
    <x v="12"/>
    <n v="3.2"/>
    <n v="174"/>
    <x v="4"/>
    <n v="126.5"/>
    <n v="20872.5"/>
    <n v="22959.75"/>
    <n v="2087.25"/>
    <x v="2"/>
    <x v="0"/>
  </r>
  <r>
    <s v="Flight196"/>
    <d v="2014-07-23T00:00:00"/>
    <x v="16"/>
    <n v="2.2000000000000002"/>
    <n v="21"/>
    <x v="1"/>
    <n v="302.5"/>
    <n v="55962.5"/>
    <n v="61558.75"/>
    <n v="5596.25"/>
    <x v="2"/>
    <x v="0"/>
  </r>
  <r>
    <s v="Flight197"/>
    <d v="2014-11-08T00:00:00"/>
    <x v="8"/>
    <n v="9.6999999999999993"/>
    <n v="191"/>
    <x v="25"/>
    <n v="200"/>
    <n v="33000"/>
    <n v="36300"/>
    <n v="3300"/>
    <x v="0"/>
    <x v="0"/>
  </r>
  <r>
    <s v="Flight198"/>
    <d v="2014-01-28T00:00:00"/>
    <x v="4"/>
    <n v="1.7"/>
    <n v="68"/>
    <x v="25"/>
    <n v="200"/>
    <n v="36200"/>
    <n v="39820"/>
    <n v="3620"/>
    <x v="7"/>
    <x v="0"/>
  </r>
  <r>
    <s v="Flight199"/>
    <d v="2014-06-02T00:00:00"/>
    <x v="0"/>
    <n v="2.5"/>
    <n v="201"/>
    <x v="2"/>
    <n v="330"/>
    <n v="54450"/>
    <n v="59895"/>
    <n v="5445"/>
    <x v="10"/>
    <x v="0"/>
  </r>
  <r>
    <s v="Flight200"/>
    <d v="2014-12-10T00:00:00"/>
    <x v="8"/>
    <n v="8.3000000000000007"/>
    <n v="205"/>
    <x v="0"/>
    <n v="200"/>
    <n v="33000"/>
    <n v="36300"/>
    <n v="3300"/>
    <x v="4"/>
    <x v="0"/>
  </r>
  <r>
    <s v="Flight201"/>
    <d v="2015-12-07T00:00:00"/>
    <x v="13"/>
    <n v="2.5"/>
    <n v="14"/>
    <x v="18"/>
    <n v="250"/>
    <n v="46250"/>
    <n v="50875"/>
    <n v="4625"/>
    <x v="4"/>
    <x v="1"/>
  </r>
  <r>
    <s v="Flight202"/>
    <d v="2014-01-30T00:00:00"/>
    <x v="1"/>
    <n v="2.7"/>
    <n v="28"/>
    <x v="27"/>
    <n v="250"/>
    <n v="46250"/>
    <n v="50875"/>
    <n v="4625"/>
    <x v="7"/>
    <x v="0"/>
  </r>
  <r>
    <s v="Flight203"/>
    <d v="2014-12-27T00:00:00"/>
    <x v="13"/>
    <n v="5.0999999999999996"/>
    <n v="180"/>
    <x v="0"/>
    <n v="350"/>
    <n v="57750"/>
    <n v="63525"/>
    <n v="5775"/>
    <x v="4"/>
    <x v="0"/>
  </r>
  <r>
    <s v="Flight204"/>
    <d v="2015-11-05T00:00:00"/>
    <x v="7"/>
    <n v="3.1"/>
    <n v="193"/>
    <x v="5"/>
    <n v="200"/>
    <n v="33000"/>
    <n v="36300"/>
    <n v="3300"/>
    <x v="0"/>
    <x v="1"/>
  </r>
  <r>
    <s v="Flight205"/>
    <d v="2014-09-08T00:00:00"/>
    <x v="1"/>
    <n v="1.7"/>
    <n v="197"/>
    <x v="2"/>
    <n v="250"/>
    <n v="41250"/>
    <n v="45375"/>
    <n v="4125"/>
    <x v="6"/>
    <x v="0"/>
  </r>
  <r>
    <s v="Flight206"/>
    <d v="2014-12-28T00:00:00"/>
    <x v="7"/>
    <n v="5.5"/>
    <n v="139"/>
    <x v="2"/>
    <n v="280"/>
    <n v="51800"/>
    <n v="56980"/>
    <n v="5180"/>
    <x v="4"/>
    <x v="0"/>
  </r>
  <r>
    <s v="Flight207"/>
    <d v="2014-01-07T00:00:00"/>
    <x v="5"/>
    <n v="2.7"/>
    <n v="137"/>
    <x v="18"/>
    <n v="125"/>
    <n v="23125"/>
    <n v="25437.5"/>
    <n v="2312.5"/>
    <x v="7"/>
    <x v="0"/>
  </r>
  <r>
    <s v="Flight208"/>
    <d v="2014-09-28T00:00:00"/>
    <x v="17"/>
    <n v="2.4"/>
    <n v="88"/>
    <x v="11"/>
    <n v="300"/>
    <n v="54300"/>
    <n v="59730"/>
    <n v="5430"/>
    <x v="6"/>
    <x v="0"/>
  </r>
  <r>
    <s v="Flight209"/>
    <d v="2015-02-09T00:00:00"/>
    <x v="4"/>
    <n v="1.4"/>
    <n v="73"/>
    <x v="3"/>
    <n v="200"/>
    <n v="36200"/>
    <n v="39820"/>
    <n v="3620"/>
    <x v="8"/>
    <x v="1"/>
  </r>
  <r>
    <s v="Flight210"/>
    <d v="2015-03-13T00:00:00"/>
    <x v="1"/>
    <n v="2.9"/>
    <n v="171"/>
    <x v="18"/>
    <n v="250"/>
    <n v="41250"/>
    <n v="45375"/>
    <n v="4125"/>
    <x v="5"/>
    <x v="1"/>
  </r>
  <r>
    <s v="Flight211"/>
    <d v="2015-09-08T00:00:00"/>
    <x v="10"/>
    <n v="1.8"/>
    <n v="190"/>
    <x v="25"/>
    <n v="375"/>
    <n v="61875"/>
    <n v="68062.5"/>
    <n v="6187.5"/>
    <x v="6"/>
    <x v="1"/>
  </r>
  <r>
    <s v="Flight212"/>
    <d v="2014-03-06T00:00:00"/>
    <x v="1"/>
    <n v="2.4"/>
    <n v="106"/>
    <x v="19"/>
    <n v="250"/>
    <n v="46250"/>
    <n v="50875"/>
    <n v="4625"/>
    <x v="5"/>
    <x v="0"/>
  </r>
  <r>
    <s v="Flight213"/>
    <d v="2014-10-31T00:00:00"/>
    <x v="4"/>
    <n v="2.2999999999999998"/>
    <n v="72"/>
    <x v="12"/>
    <n v="200"/>
    <n v="36200"/>
    <n v="39820"/>
    <n v="3620"/>
    <x v="11"/>
    <x v="0"/>
  </r>
  <r>
    <s v="Flight214"/>
    <d v="2014-07-23T00:00:00"/>
    <x v="5"/>
    <n v="3.7"/>
    <n v="204"/>
    <x v="2"/>
    <n v="137.5"/>
    <n v="22687.5"/>
    <n v="24956.25"/>
    <n v="2268.75"/>
    <x v="2"/>
    <x v="0"/>
  </r>
  <r>
    <s v="Flight215"/>
    <d v="2015-11-22T00:00:00"/>
    <x v="17"/>
    <n v="1.6"/>
    <n v="205"/>
    <x v="0"/>
    <n v="300"/>
    <n v="49500"/>
    <n v="54450"/>
    <n v="4950"/>
    <x v="0"/>
    <x v="1"/>
  </r>
  <r>
    <s v="Flight216"/>
    <d v="2014-07-28T00:00:00"/>
    <x v="17"/>
    <n v="3.8"/>
    <n v="70"/>
    <x v="16"/>
    <n v="330"/>
    <n v="59730"/>
    <n v="65703"/>
    <n v="5973"/>
    <x v="2"/>
    <x v="0"/>
  </r>
  <r>
    <s v="Flight217"/>
    <d v="2014-10-17T00:00:00"/>
    <x v="1"/>
    <n v="1.1000000000000001"/>
    <n v="172"/>
    <x v="3"/>
    <n v="250"/>
    <n v="41250"/>
    <n v="45375"/>
    <n v="4125"/>
    <x v="11"/>
    <x v="0"/>
  </r>
  <r>
    <s v="Flight218"/>
    <d v="2015-09-09T00:00:00"/>
    <x v="12"/>
    <n v="1.9"/>
    <n v="176"/>
    <x v="19"/>
    <n v="115"/>
    <n v="18975"/>
    <n v="20872.5"/>
    <n v="1897.5"/>
    <x v="6"/>
    <x v="1"/>
  </r>
  <r>
    <s v="Flight219"/>
    <d v="2014-11-18T00:00:00"/>
    <x v="5"/>
    <n v="2.6"/>
    <n v="137"/>
    <x v="15"/>
    <n v="125"/>
    <n v="23125"/>
    <n v="25437.5"/>
    <n v="2312.5"/>
    <x v="0"/>
    <x v="0"/>
  </r>
  <r>
    <s v="Flight220"/>
    <d v="2015-09-20T00:00:00"/>
    <x v="4"/>
    <n v="0.9"/>
    <n v="170"/>
    <x v="15"/>
    <n v="200"/>
    <n v="33000"/>
    <n v="36300"/>
    <n v="3300"/>
    <x v="6"/>
    <x v="1"/>
  </r>
  <r>
    <s v="Flight221"/>
    <d v="2014-04-09T00:00:00"/>
    <x v="9"/>
    <n v="1.8"/>
    <n v="138"/>
    <x v="29"/>
    <n v="250"/>
    <n v="46250"/>
    <n v="50875"/>
    <n v="4625"/>
    <x v="9"/>
    <x v="0"/>
  </r>
  <r>
    <s v="Flight222"/>
    <d v="2015-12-20T00:00:00"/>
    <x v="8"/>
    <n v="5.8"/>
    <n v="139"/>
    <x v="20"/>
    <n v="200"/>
    <n v="37000"/>
    <n v="40700"/>
    <n v="3700"/>
    <x v="4"/>
    <x v="1"/>
  </r>
  <r>
    <s v="Flight223"/>
    <d v="2014-05-23T00:00:00"/>
    <x v="5"/>
    <n v="2"/>
    <n v="156"/>
    <x v="11"/>
    <n v="125"/>
    <n v="20625"/>
    <n v="22687.5"/>
    <n v="2062.5"/>
    <x v="3"/>
    <x v="0"/>
  </r>
  <r>
    <s v="Flight224"/>
    <d v="2014-07-24T00:00:00"/>
    <x v="9"/>
    <n v="1"/>
    <n v="51"/>
    <x v="0"/>
    <n v="275"/>
    <n v="45375"/>
    <n v="49912.5"/>
    <n v="4537.5"/>
    <x v="2"/>
    <x v="0"/>
  </r>
  <r>
    <s v="Flight225"/>
    <d v="2015-10-16T00:00:00"/>
    <x v="3"/>
    <n v="3.1"/>
    <n v="11"/>
    <x v="22"/>
    <n v="350"/>
    <n v="64750"/>
    <n v="71225"/>
    <n v="6475"/>
    <x v="11"/>
    <x v="1"/>
  </r>
  <r>
    <s v="Flight226"/>
    <d v="2014-08-20T00:00:00"/>
    <x v="3"/>
    <n v="3.5"/>
    <n v="6"/>
    <x v="6"/>
    <n v="385"/>
    <n v="71225"/>
    <n v="78347.5"/>
    <n v="7122.5"/>
    <x v="1"/>
    <x v="0"/>
  </r>
  <r>
    <s v="Flight227"/>
    <d v="2014-12-22T00:00:00"/>
    <x v="1"/>
    <n v="2.8"/>
    <n v="30"/>
    <x v="6"/>
    <n v="350"/>
    <n v="64750"/>
    <n v="71225"/>
    <n v="6475"/>
    <x v="4"/>
    <x v="0"/>
  </r>
  <r>
    <s v="Flight228"/>
    <d v="2014-07-27T00:00:00"/>
    <x v="1"/>
    <n v="2"/>
    <n v="8"/>
    <x v="29"/>
    <n v="275"/>
    <n v="50875"/>
    <n v="55962.5"/>
    <n v="5087.5"/>
    <x v="2"/>
    <x v="0"/>
  </r>
  <r>
    <s v="Flight229"/>
    <d v="2014-08-13T00:00:00"/>
    <x v="4"/>
    <n v="2.9"/>
    <n v="177"/>
    <x v="9"/>
    <n v="220"/>
    <n v="36300"/>
    <n v="39930"/>
    <n v="3630"/>
    <x v="1"/>
    <x v="0"/>
  </r>
  <r>
    <s v="Flight230"/>
    <d v="2015-11-29T00:00:00"/>
    <x v="7"/>
    <n v="5.8"/>
    <n v="9"/>
    <x v="19"/>
    <n v="300"/>
    <n v="55500"/>
    <n v="61050"/>
    <n v="5550"/>
    <x v="0"/>
    <x v="1"/>
  </r>
  <r>
    <s v="Flight231"/>
    <d v="2015-07-09T00:00:00"/>
    <x v="20"/>
    <n v="2.1"/>
    <n v="176"/>
    <x v="1"/>
    <n v="302.5"/>
    <n v="49912.5"/>
    <n v="54903.75"/>
    <n v="4991.25"/>
    <x v="2"/>
    <x v="1"/>
  </r>
  <r>
    <s v="Flight232"/>
    <d v="2014-06-06T00:00:00"/>
    <x v="14"/>
    <n v="2.2999999999999998"/>
    <n v="166"/>
    <x v="1"/>
    <n v="302.5"/>
    <n v="49912.5"/>
    <n v="54903.75"/>
    <n v="4991.25"/>
    <x v="10"/>
    <x v="0"/>
  </r>
  <r>
    <s v="Flight233"/>
    <d v="2014-11-23T00:00:00"/>
    <x v="12"/>
    <n v="2.9"/>
    <n v="118"/>
    <x v="18"/>
    <n v="115"/>
    <n v="21275"/>
    <n v="23402.5"/>
    <n v="2127.5"/>
    <x v="0"/>
    <x v="0"/>
  </r>
  <r>
    <s v="Flight234"/>
    <d v="2015-11-27T00:00:00"/>
    <x v="3"/>
    <n v="10.3"/>
    <n v="190"/>
    <x v="25"/>
    <n v="525"/>
    <n v="86625"/>
    <n v="95287.5"/>
    <n v="8662.5"/>
    <x v="0"/>
    <x v="1"/>
  </r>
  <r>
    <s v="Flight235"/>
    <d v="2015-04-15T00:00:00"/>
    <x v="16"/>
    <n v="3.2"/>
    <n v="125"/>
    <x v="2"/>
    <n v="275"/>
    <n v="50875"/>
    <n v="55962.5"/>
    <n v="5087.5"/>
    <x v="9"/>
    <x v="1"/>
  </r>
  <r>
    <s v="Flight236"/>
    <d v="2014-02-24T00:00:00"/>
    <x v="4"/>
    <n v="2.2999999999999998"/>
    <n v="122"/>
    <x v="15"/>
    <n v="200"/>
    <n v="37000"/>
    <n v="40700"/>
    <n v="3700"/>
    <x v="8"/>
    <x v="0"/>
  </r>
  <r>
    <s v="Flight237"/>
    <d v="2015-03-23T00:00:00"/>
    <x v="13"/>
    <n v="2.1"/>
    <n v="97"/>
    <x v="0"/>
    <n v="250"/>
    <n v="46250"/>
    <n v="50875"/>
    <n v="4625"/>
    <x v="5"/>
    <x v="1"/>
  </r>
  <r>
    <s v="Flight238"/>
    <d v="2015-12-27T00:00:00"/>
    <x v="5"/>
    <n v="7.4"/>
    <n v="182"/>
    <x v="18"/>
    <n v="175"/>
    <n v="28875"/>
    <n v="31762.5"/>
    <n v="2887.5"/>
    <x v="4"/>
    <x v="1"/>
  </r>
  <r>
    <s v="Flight239"/>
    <d v="2015-08-21T00:00:00"/>
    <x v="8"/>
    <n v="4.7"/>
    <n v="181"/>
    <x v="17"/>
    <n v="220"/>
    <n v="36300"/>
    <n v="39930"/>
    <n v="3630"/>
    <x v="1"/>
    <x v="1"/>
  </r>
  <r>
    <s v="Flight240"/>
    <d v="2014-11-17T00:00:00"/>
    <x v="15"/>
    <n v="1.9"/>
    <n v="100"/>
    <x v="2"/>
    <n v="300"/>
    <n v="55500"/>
    <n v="61050"/>
    <n v="5550"/>
    <x v="0"/>
    <x v="0"/>
  </r>
  <r>
    <s v="Flight241"/>
    <d v="2014-03-14T00:00:00"/>
    <x v="13"/>
    <n v="2.2999999999999998"/>
    <n v="146"/>
    <x v="24"/>
    <n v="250"/>
    <n v="46250"/>
    <n v="50875"/>
    <n v="4625"/>
    <x v="5"/>
    <x v="0"/>
  </r>
  <r>
    <s v="Flight242"/>
    <d v="2015-07-18T00:00:00"/>
    <x v="17"/>
    <n v="3.1"/>
    <n v="103"/>
    <x v="5"/>
    <n v="330"/>
    <n v="61050"/>
    <n v="67155"/>
    <n v="6105"/>
    <x v="2"/>
    <x v="1"/>
  </r>
  <r>
    <s v="Flight243"/>
    <d v="2015-08-26T00:00:00"/>
    <x v="15"/>
    <n v="1.9"/>
    <n v="111"/>
    <x v="27"/>
    <n v="330"/>
    <n v="61050"/>
    <n v="67155"/>
    <n v="6105"/>
    <x v="1"/>
    <x v="1"/>
  </r>
  <r>
    <s v="Flight244"/>
    <d v="2015-07-26T00:00:00"/>
    <x v="16"/>
    <n v="1.6"/>
    <n v="54"/>
    <x v="29"/>
    <n v="302.5"/>
    <n v="49912.5"/>
    <n v="54903.75"/>
    <n v="4991.25"/>
    <x v="2"/>
    <x v="1"/>
  </r>
  <r>
    <s v="Flight245"/>
    <d v="2014-10-20T00:00:00"/>
    <x v="17"/>
    <n v="1.2"/>
    <n v="157"/>
    <x v="8"/>
    <n v="300"/>
    <n v="49500"/>
    <n v="54450"/>
    <n v="4950"/>
    <x v="11"/>
    <x v="0"/>
  </r>
  <r>
    <s v="Flight246"/>
    <d v="2014-12-25T00:00:00"/>
    <x v="0"/>
    <n v="4.7"/>
    <n v="33"/>
    <x v="2"/>
    <n v="420"/>
    <n v="77700"/>
    <n v="85470"/>
    <n v="7770"/>
    <x v="4"/>
    <x v="0"/>
  </r>
  <r>
    <s v="Flight247"/>
    <d v="2015-10-15T00:00:00"/>
    <x v="6"/>
    <n v="3.6"/>
    <n v="88"/>
    <x v="22"/>
    <n v="300"/>
    <n v="54300"/>
    <n v="59730"/>
    <n v="5430"/>
    <x v="11"/>
    <x v="1"/>
  </r>
  <r>
    <s v="Flight248"/>
    <d v="2015-08-09T00:00:00"/>
    <x v="3"/>
    <n v="6.3"/>
    <n v="190"/>
    <x v="14"/>
    <n v="385"/>
    <n v="63525"/>
    <n v="69877.5"/>
    <n v="6352.5"/>
    <x v="1"/>
    <x v="1"/>
  </r>
  <r>
    <s v="Flight249"/>
    <d v="2015-07-03T00:00:00"/>
    <x v="10"/>
    <n v="2"/>
    <n v="176"/>
    <x v="12"/>
    <n v="412.5"/>
    <n v="68062.5"/>
    <n v="74868.75"/>
    <n v="6806.25"/>
    <x v="2"/>
    <x v="1"/>
  </r>
  <r>
    <s v="Flight250"/>
    <d v="2015-07-02T00:00:00"/>
    <x v="7"/>
    <n v="2.8"/>
    <n v="37"/>
    <x v="21"/>
    <n v="220"/>
    <n v="36300"/>
    <n v="39930"/>
    <n v="3630"/>
    <x v="2"/>
    <x v="1"/>
  </r>
  <r>
    <s v="Flight251"/>
    <d v="2014-05-12T00:00:00"/>
    <x v="2"/>
    <n v="2.2999999999999998"/>
    <n v="41"/>
    <x v="27"/>
    <n v="225"/>
    <n v="37125"/>
    <n v="40837.5"/>
    <n v="3712.5"/>
    <x v="3"/>
    <x v="0"/>
  </r>
  <r>
    <s v="Flight252"/>
    <d v="2014-11-30T00:00:00"/>
    <x v="20"/>
    <n v="3.6"/>
    <n v="173"/>
    <x v="6"/>
    <n v="412.5"/>
    <n v="68062.5"/>
    <n v="74868.75"/>
    <n v="6806.25"/>
    <x v="0"/>
    <x v="0"/>
  </r>
  <r>
    <s v="Flight253"/>
    <d v="2014-05-14T00:00:00"/>
    <x v="11"/>
    <n v="1.9"/>
    <n v="150"/>
    <x v="4"/>
    <n v="350"/>
    <n v="64750"/>
    <n v="71225"/>
    <n v="6475"/>
    <x v="3"/>
    <x v="0"/>
  </r>
  <r>
    <s v="Flight254"/>
    <d v="2014-02-02T00:00:00"/>
    <x v="6"/>
    <n v="1.9"/>
    <n v="43"/>
    <x v="2"/>
    <n v="300"/>
    <n v="49500"/>
    <n v="54450"/>
    <n v="4950"/>
    <x v="8"/>
    <x v="0"/>
  </r>
  <r>
    <s v="Flight255"/>
    <d v="2015-07-04T00:00:00"/>
    <x v="10"/>
    <n v="2.9"/>
    <n v="135"/>
    <x v="25"/>
    <n v="412.5"/>
    <n v="76312.5"/>
    <n v="83943.75"/>
    <n v="7631.25"/>
    <x v="2"/>
    <x v="1"/>
  </r>
  <r>
    <s v="Flight256"/>
    <d v="2015-07-04T00:00:00"/>
    <x v="1"/>
    <n v="3.5"/>
    <n v="64"/>
    <x v="25"/>
    <n v="275"/>
    <n v="49775"/>
    <n v="54752.5"/>
    <n v="4977.5"/>
    <x v="2"/>
    <x v="1"/>
  </r>
  <r>
    <s v="Flight257"/>
    <d v="2014-08-18T00:00:00"/>
    <x v="8"/>
    <n v="5.7"/>
    <n v="132"/>
    <x v="2"/>
    <n v="220"/>
    <n v="40700"/>
    <n v="44770"/>
    <n v="4070"/>
    <x v="1"/>
    <x v="0"/>
  </r>
  <r>
    <s v="Flight258"/>
    <d v="2014-07-29T00:00:00"/>
    <x v="1"/>
    <n v="1.7"/>
    <n v="29"/>
    <x v="25"/>
    <n v="275"/>
    <n v="50875"/>
    <n v="55962.5"/>
    <n v="5087.5"/>
    <x v="2"/>
    <x v="0"/>
  </r>
  <r>
    <s v="Flight259"/>
    <d v="2015-12-19T00:00:00"/>
    <x v="8"/>
    <n v="7.2"/>
    <n v="10"/>
    <x v="12"/>
    <n v="200"/>
    <n v="37000"/>
    <n v="40700"/>
    <n v="3700"/>
    <x v="4"/>
    <x v="1"/>
  </r>
  <r>
    <s v="Flight260"/>
    <d v="2014-08-30T00:00:00"/>
    <x v="14"/>
    <n v="1.6"/>
    <n v="9"/>
    <x v="22"/>
    <n v="302.5"/>
    <n v="55962.5"/>
    <n v="61558.75"/>
    <n v="5596.25"/>
    <x v="1"/>
    <x v="0"/>
  </r>
  <r>
    <s v="Flight261"/>
    <d v="2015-10-24T00:00:00"/>
    <x v="8"/>
    <n v="8.4"/>
    <n v="122"/>
    <x v="18"/>
    <n v="200"/>
    <n v="37000"/>
    <n v="40700"/>
    <n v="3700"/>
    <x v="11"/>
    <x v="1"/>
  </r>
  <r>
    <s v="Flight262"/>
    <d v="2014-04-10T00:00:00"/>
    <x v="6"/>
    <n v="0.5"/>
    <n v="85"/>
    <x v="6"/>
    <n v="300"/>
    <n v="54300"/>
    <n v="59730"/>
    <n v="5430"/>
    <x v="9"/>
    <x v="0"/>
  </r>
  <r>
    <s v="Flight263"/>
    <d v="2015-03-12T00:00:00"/>
    <x v="11"/>
    <n v="2.7"/>
    <n v="151"/>
    <x v="8"/>
    <n v="350"/>
    <n v="64750"/>
    <n v="71225"/>
    <n v="6475"/>
    <x v="5"/>
    <x v="1"/>
  </r>
  <r>
    <s v="Flight264"/>
    <d v="2014-11-06T00:00:00"/>
    <x v="7"/>
    <n v="1.3"/>
    <n v="6"/>
    <x v="25"/>
    <n v="200"/>
    <n v="37000"/>
    <n v="40700"/>
    <n v="3700"/>
    <x v="0"/>
    <x v="0"/>
  </r>
  <r>
    <s v="Flight265"/>
    <d v="2015-11-23T00:00:00"/>
    <x v="17"/>
    <n v="5.7"/>
    <n v="71"/>
    <x v="8"/>
    <n v="450"/>
    <n v="81450"/>
    <n v="89595"/>
    <n v="8145"/>
    <x v="0"/>
    <x v="1"/>
  </r>
  <r>
    <s v="Flight266"/>
    <d v="2014-08-19T00:00:00"/>
    <x v="2"/>
    <n v="1.6"/>
    <n v="146"/>
    <x v="22"/>
    <n v="247.5"/>
    <n v="45787.5"/>
    <n v="50366.25"/>
    <n v="4578.75"/>
    <x v="1"/>
    <x v="0"/>
  </r>
  <r>
    <s v="Flight267"/>
    <d v="2015-02-05T00:00:00"/>
    <x v="1"/>
    <n v="2.1"/>
    <n v="166"/>
    <x v="6"/>
    <n v="250"/>
    <n v="41250"/>
    <n v="45375"/>
    <n v="4125"/>
    <x v="8"/>
    <x v="1"/>
  </r>
  <r>
    <s v="Flight268"/>
    <d v="2014-05-10T00:00:00"/>
    <x v="8"/>
    <n v="10"/>
    <n v="160"/>
    <x v="6"/>
    <n v="200"/>
    <n v="33000"/>
    <n v="36300"/>
    <n v="3300"/>
    <x v="3"/>
    <x v="0"/>
  </r>
  <r>
    <s v="Flight269"/>
    <d v="2015-02-20T00:00:00"/>
    <x v="1"/>
    <n v="1.6"/>
    <n v="74"/>
    <x v="29"/>
    <n v="250"/>
    <n v="45250"/>
    <n v="49775"/>
    <n v="4525"/>
    <x v="8"/>
    <x v="1"/>
  </r>
  <r>
    <s v="Flight270"/>
    <d v="2014-11-25T00:00:00"/>
    <x v="10"/>
    <n v="4.8"/>
    <n v="35"/>
    <x v="25"/>
    <n v="562.5"/>
    <n v="104062.5"/>
    <n v="114468.75"/>
    <n v="10406.25"/>
    <x v="0"/>
    <x v="0"/>
  </r>
  <r>
    <s v="Flight271"/>
    <d v="2014-09-13T00:00:00"/>
    <x v="11"/>
    <n v="2.4"/>
    <n v="17"/>
    <x v="7"/>
    <n v="350"/>
    <n v="64750"/>
    <n v="71225"/>
    <n v="6475"/>
    <x v="6"/>
    <x v="0"/>
  </r>
  <r>
    <s v="Flight272"/>
    <d v="2014-04-30T00:00:00"/>
    <x v="13"/>
    <n v="1"/>
    <n v="55"/>
    <x v="0"/>
    <n v="250"/>
    <n v="41250"/>
    <n v="45375"/>
    <n v="4125"/>
    <x v="9"/>
    <x v="0"/>
  </r>
  <r>
    <s v="Flight273"/>
    <d v="2014-11-26T00:00:00"/>
    <x v="8"/>
    <n v="21.3"/>
    <n v="187"/>
    <x v="17"/>
    <n v="300"/>
    <n v="49500"/>
    <n v="54450"/>
    <n v="4950"/>
    <x v="0"/>
    <x v="0"/>
  </r>
  <r>
    <s v="Flight274"/>
    <d v="2015-06-06T00:00:00"/>
    <x v="7"/>
    <n v="2.2000000000000002"/>
    <n v="135"/>
    <x v="13"/>
    <n v="220"/>
    <n v="40700"/>
    <n v="44770"/>
    <n v="4070"/>
    <x v="10"/>
    <x v="1"/>
  </r>
  <r>
    <s v="Flight275"/>
    <d v="2014-04-01T00:00:00"/>
    <x v="6"/>
    <n v="3.2"/>
    <n v="21"/>
    <x v="18"/>
    <n v="300"/>
    <n v="55500"/>
    <n v="61050"/>
    <n v="5550"/>
    <x v="9"/>
    <x v="0"/>
  </r>
  <r>
    <s v="Flight276"/>
    <d v="2014-11-06T00:00:00"/>
    <x v="4"/>
    <n v="1.4"/>
    <n v="114"/>
    <x v="19"/>
    <n v="200"/>
    <n v="37000"/>
    <n v="40700"/>
    <n v="3700"/>
    <x v="0"/>
    <x v="0"/>
  </r>
  <r>
    <s v="Flight277"/>
    <d v="2014-03-28T00:00:00"/>
    <x v="16"/>
    <n v="2.2999999999999998"/>
    <n v="196"/>
    <x v="2"/>
    <n v="275"/>
    <n v="45375"/>
    <n v="49912.5"/>
    <n v="4537.5"/>
    <x v="5"/>
    <x v="0"/>
  </r>
  <r>
    <s v="Flight278"/>
    <d v="2014-11-29T00:00:00"/>
    <x v="7"/>
    <n v="3.1"/>
    <n v="190"/>
    <x v="21"/>
    <n v="300"/>
    <n v="49500"/>
    <n v="54450"/>
    <n v="4950"/>
    <x v="0"/>
    <x v="0"/>
  </r>
  <r>
    <s v="Flight279"/>
    <d v="2014-05-15T00:00:00"/>
    <x v="5"/>
    <n v="2"/>
    <n v="46"/>
    <x v="18"/>
    <n v="125"/>
    <n v="20625"/>
    <n v="22687.5"/>
    <n v="2062.5"/>
    <x v="3"/>
    <x v="0"/>
  </r>
  <r>
    <s v="Flight280"/>
    <d v="2015-07-30T00:00:00"/>
    <x v="19"/>
    <n v="2.7"/>
    <n v="80"/>
    <x v="0"/>
    <n v="126.5"/>
    <n v="22896.5"/>
    <n v="25186.15"/>
    <n v="2289.65"/>
    <x v="2"/>
    <x v="1"/>
  </r>
  <r>
    <s v="Flight281"/>
    <d v="2015-09-07T00:00:00"/>
    <x v="7"/>
    <n v="1.9"/>
    <n v="60"/>
    <x v="1"/>
    <n v="200"/>
    <n v="33000"/>
    <n v="36300"/>
    <n v="3300"/>
    <x v="6"/>
    <x v="1"/>
  </r>
  <r>
    <s v="Flight282"/>
    <d v="2014-04-06T00:00:00"/>
    <x v="17"/>
    <n v="2.1"/>
    <n v="172"/>
    <x v="19"/>
    <n v="300"/>
    <n v="49500"/>
    <n v="54450"/>
    <n v="4950"/>
    <x v="9"/>
    <x v="0"/>
  </r>
  <r>
    <s v="Flight283"/>
    <d v="2014-11-27T00:00:00"/>
    <x v="11"/>
    <n v="7.4"/>
    <n v="52"/>
    <x v="27"/>
    <n v="525"/>
    <n v="86625"/>
    <n v="95287.5"/>
    <n v="8662.5"/>
    <x v="0"/>
    <x v="0"/>
  </r>
  <r>
    <s v="Flight284"/>
    <d v="2015-10-01T00:00:00"/>
    <x v="16"/>
    <n v="1.6"/>
    <n v="156"/>
    <x v="1"/>
    <n v="275"/>
    <n v="45375"/>
    <n v="49912.5"/>
    <n v="4537.5"/>
    <x v="11"/>
    <x v="1"/>
  </r>
  <r>
    <s v="Flight285"/>
    <d v="2015-04-09T00:00:00"/>
    <x v="6"/>
    <n v="3.2"/>
    <n v="111"/>
    <x v="17"/>
    <n v="300"/>
    <n v="55500"/>
    <n v="61050"/>
    <n v="5550"/>
    <x v="9"/>
    <x v="1"/>
  </r>
  <r>
    <s v="Flight286"/>
    <d v="2015-04-16T00:00:00"/>
    <x v="3"/>
    <n v="5.6"/>
    <n v="47"/>
    <x v="1"/>
    <n v="350"/>
    <n v="57750"/>
    <n v="63525"/>
    <n v="5775"/>
    <x v="9"/>
    <x v="1"/>
  </r>
  <r>
    <s v="Flight287"/>
    <d v="2015-06-25T00:00:00"/>
    <x v="11"/>
    <n v="1.5"/>
    <n v="134"/>
    <x v="0"/>
    <n v="385"/>
    <n v="71225"/>
    <n v="78347.5"/>
    <n v="7122.5"/>
    <x v="10"/>
    <x v="1"/>
  </r>
  <r>
    <s v="Flight288"/>
    <d v="2014-07-22T00:00:00"/>
    <x v="1"/>
    <n v="2.4"/>
    <n v="21"/>
    <x v="6"/>
    <n v="275"/>
    <n v="50875"/>
    <n v="55962.5"/>
    <n v="5087.5"/>
    <x v="2"/>
    <x v="0"/>
  </r>
  <r>
    <s v="Flight289"/>
    <d v="2014-11-25T00:00:00"/>
    <x v="5"/>
    <n v="5"/>
    <n v="32"/>
    <x v="9"/>
    <n v="187.5"/>
    <n v="34687.5"/>
    <n v="38156.25"/>
    <n v="3468.75"/>
    <x v="0"/>
    <x v="0"/>
  </r>
  <r>
    <s v="Flight290"/>
    <d v="2014-05-21T00:00:00"/>
    <x v="10"/>
    <n v="1.6"/>
    <n v="93"/>
    <x v="24"/>
    <n v="375"/>
    <n v="69375"/>
    <n v="76312.5"/>
    <n v="6937.5"/>
    <x v="3"/>
    <x v="0"/>
  </r>
  <r>
    <s v="Flight291"/>
    <d v="2015-06-11T00:00:00"/>
    <x v="2"/>
    <n v="3.6"/>
    <n v="31"/>
    <x v="25"/>
    <n v="247.5"/>
    <n v="45787.5"/>
    <n v="50366.25"/>
    <n v="4578.75"/>
    <x v="10"/>
    <x v="1"/>
  </r>
  <r>
    <s v="Flight292"/>
    <d v="2014-04-11T00:00:00"/>
    <x v="8"/>
    <n v="8.8000000000000007"/>
    <n v="68"/>
    <x v="0"/>
    <n v="200"/>
    <n v="36200"/>
    <n v="39820"/>
    <n v="3620"/>
    <x v="9"/>
    <x v="0"/>
  </r>
  <r>
    <s v="Flight293"/>
    <d v="2014-12-22T00:00:00"/>
    <x v="8"/>
    <n v="15.5"/>
    <n v="162"/>
    <x v="1"/>
    <n v="280"/>
    <n v="46200"/>
    <n v="50820"/>
    <n v="4620"/>
    <x v="4"/>
    <x v="0"/>
  </r>
  <r>
    <s v="Flight294"/>
    <d v="2015-05-31T00:00:00"/>
    <x v="12"/>
    <n v="1.8"/>
    <n v="174"/>
    <x v="22"/>
    <n v="115"/>
    <n v="18975"/>
    <n v="20872.5"/>
    <n v="1897.5"/>
    <x v="3"/>
    <x v="1"/>
  </r>
  <r>
    <s v="Flight295"/>
    <d v="2015-09-07T00:00:00"/>
    <x v="8"/>
    <n v="6.1"/>
    <n v="15"/>
    <x v="11"/>
    <n v="200"/>
    <n v="37000"/>
    <n v="40700"/>
    <n v="3700"/>
    <x v="6"/>
    <x v="1"/>
  </r>
  <r>
    <s v="Flight296"/>
    <d v="2015-10-24T00:00:00"/>
    <x v="16"/>
    <n v="2.8"/>
    <n v="85"/>
    <x v="0"/>
    <n v="275"/>
    <n v="49775"/>
    <n v="54752.5"/>
    <n v="4977.5"/>
    <x v="11"/>
    <x v="1"/>
  </r>
  <r>
    <s v="Flight297"/>
    <d v="2014-06-06T00:00:00"/>
    <x v="8"/>
    <n v="6.8"/>
    <n v="139"/>
    <x v="2"/>
    <n v="220"/>
    <n v="40700"/>
    <n v="44770"/>
    <n v="4070"/>
    <x v="10"/>
    <x v="0"/>
  </r>
  <r>
    <s v="Flight298"/>
    <d v="2015-12-15T00:00:00"/>
    <x v="8"/>
    <n v="11.5"/>
    <n v="110"/>
    <x v="6"/>
    <n v="200"/>
    <n v="37000"/>
    <n v="40700"/>
    <n v="3700"/>
    <x v="4"/>
    <x v="1"/>
  </r>
  <r>
    <s v="Flight299"/>
    <d v="2015-01-22T00:00:00"/>
    <x v="1"/>
    <n v="0.5"/>
    <n v="53"/>
    <x v="28"/>
    <n v="250"/>
    <n v="41250"/>
    <n v="45375"/>
    <n v="4125"/>
    <x v="7"/>
    <x v="1"/>
  </r>
  <r>
    <s v="Flight300"/>
    <d v="2014-06-13T00:00:00"/>
    <x v="13"/>
    <n v="1.7"/>
    <n v="207"/>
    <x v="12"/>
    <n v="275"/>
    <n v="45375"/>
    <n v="49912.5"/>
    <n v="4537.5"/>
    <x v="10"/>
    <x v="0"/>
  </r>
  <r>
    <s v="Flight301"/>
    <d v="2014-11-29T00:00:00"/>
    <x v="1"/>
    <n v="5.6"/>
    <n v="171"/>
    <x v="2"/>
    <n v="375"/>
    <n v="61875"/>
    <n v="68062.5"/>
    <n v="6187.5"/>
    <x v="0"/>
    <x v="0"/>
  </r>
  <r>
    <s v="Flight302"/>
    <d v="2015-05-28T00:00:00"/>
    <x v="16"/>
    <n v="2.5"/>
    <n v="113"/>
    <x v="21"/>
    <n v="275"/>
    <n v="50875"/>
    <n v="55962.5"/>
    <n v="5087.5"/>
    <x v="3"/>
    <x v="1"/>
  </r>
  <r>
    <s v="Flight303"/>
    <d v="2014-05-28T00:00:00"/>
    <x v="17"/>
    <n v="3.1"/>
    <n v="148"/>
    <x v="0"/>
    <n v="300"/>
    <n v="55500"/>
    <n v="61050"/>
    <n v="5550"/>
    <x v="3"/>
    <x v="0"/>
  </r>
  <r>
    <s v="Flight304"/>
    <d v="2014-12-08T00:00:00"/>
    <x v="5"/>
    <n v="1.3"/>
    <n v="20"/>
    <x v="8"/>
    <n v="125"/>
    <n v="23125"/>
    <n v="25437.5"/>
    <n v="2312.5"/>
    <x v="4"/>
    <x v="0"/>
  </r>
  <r>
    <s v="Flight305"/>
    <d v="2015-10-14T00:00:00"/>
    <x v="6"/>
    <n v="2.9"/>
    <n v="66"/>
    <x v="17"/>
    <n v="300"/>
    <n v="54300"/>
    <n v="59730"/>
    <n v="5430"/>
    <x v="11"/>
    <x v="1"/>
  </r>
  <r>
    <s v="Flight306"/>
    <d v="2014-11-23T00:00:00"/>
    <x v="10"/>
    <n v="1.2"/>
    <n v="174"/>
    <x v="6"/>
    <n v="375"/>
    <n v="61875"/>
    <n v="68062.5"/>
    <n v="6187.5"/>
    <x v="0"/>
    <x v="0"/>
  </r>
  <r>
    <s v="Flight307"/>
    <d v="2014-12-04T00:00:00"/>
    <x v="20"/>
    <n v="1.3"/>
    <n v="132"/>
    <x v="26"/>
    <n v="275"/>
    <n v="50875"/>
    <n v="55962.5"/>
    <n v="5087.5"/>
    <x v="4"/>
    <x v="0"/>
  </r>
  <r>
    <s v="Flight308"/>
    <d v="2014-02-07T00:00:00"/>
    <x v="3"/>
    <n v="6"/>
    <n v="102"/>
    <x v="2"/>
    <n v="350"/>
    <n v="64750"/>
    <n v="71225"/>
    <n v="6475"/>
    <x v="8"/>
    <x v="0"/>
  </r>
  <r>
    <s v="Flight309"/>
    <d v="2014-11-25T00:00:00"/>
    <x v="6"/>
    <n v="5.5"/>
    <n v="90"/>
    <x v="10"/>
    <n v="450"/>
    <n v="81450"/>
    <n v="89595"/>
    <n v="8145"/>
    <x v="0"/>
    <x v="0"/>
  </r>
  <r>
    <s v="Flight310"/>
    <d v="2015-08-30T00:00:00"/>
    <x v="6"/>
    <n v="1.4"/>
    <n v="81"/>
    <x v="19"/>
    <n v="330"/>
    <n v="59730"/>
    <n v="65703"/>
    <n v="5973"/>
    <x v="1"/>
    <x v="1"/>
  </r>
  <r>
    <s v="Flight311"/>
    <d v="2015-06-27T00:00:00"/>
    <x v="12"/>
    <n v="2.2000000000000002"/>
    <n v="31"/>
    <x v="17"/>
    <n v="126.5"/>
    <n v="23402.5"/>
    <n v="25742.75"/>
    <n v="2340.25"/>
    <x v="10"/>
    <x v="1"/>
  </r>
  <r>
    <s v="Flight312"/>
    <d v="2014-10-01T00:00:00"/>
    <x v="10"/>
    <n v="2.4"/>
    <n v="143"/>
    <x v="0"/>
    <n v="375"/>
    <n v="69375"/>
    <n v="76312.5"/>
    <n v="6937.5"/>
    <x v="11"/>
    <x v="0"/>
  </r>
  <r>
    <s v="Flight313"/>
    <d v="2014-12-16T00:00:00"/>
    <x v="0"/>
    <n v="2.2000000000000002"/>
    <n v="23"/>
    <x v="2"/>
    <n v="300"/>
    <n v="55500"/>
    <n v="61050"/>
    <n v="5550"/>
    <x v="4"/>
    <x v="0"/>
  </r>
  <r>
    <s v="Flight314"/>
    <d v="2014-05-20T00:00:00"/>
    <x v="11"/>
    <n v="2.2999999999999998"/>
    <n v="135"/>
    <x v="24"/>
    <n v="350"/>
    <n v="64750"/>
    <n v="71225"/>
    <n v="6475"/>
    <x v="3"/>
    <x v="0"/>
  </r>
  <r>
    <s v="Flight315"/>
    <d v="2015-07-25T00:00:00"/>
    <x v="6"/>
    <n v="1.8"/>
    <n v="91"/>
    <x v="14"/>
    <n v="330"/>
    <n v="61050"/>
    <n v="67155"/>
    <n v="6105"/>
    <x v="2"/>
    <x v="1"/>
  </r>
  <r>
    <s v="Flight316"/>
    <d v="2014-11-26T00:00:00"/>
    <x v="0"/>
    <n v="4.4000000000000004"/>
    <n v="70"/>
    <x v="8"/>
    <n v="450"/>
    <n v="81450"/>
    <n v="89595"/>
    <n v="8145"/>
    <x v="0"/>
    <x v="0"/>
  </r>
  <r>
    <s v="Flight317"/>
    <d v="2015-07-18T00:00:00"/>
    <x v="11"/>
    <n v="1.7"/>
    <n v="104"/>
    <x v="11"/>
    <n v="385"/>
    <n v="71225"/>
    <n v="78347.5"/>
    <n v="7122.5"/>
    <x v="2"/>
    <x v="1"/>
  </r>
  <r>
    <s v="Flight318"/>
    <d v="2015-08-03T00:00:00"/>
    <x v="17"/>
    <n v="2.5"/>
    <n v="71"/>
    <x v="0"/>
    <n v="330"/>
    <n v="59730"/>
    <n v="65703"/>
    <n v="5973"/>
    <x v="1"/>
    <x v="1"/>
  </r>
  <r>
    <s v="Flight319"/>
    <d v="2014-05-14T00:00:00"/>
    <x v="12"/>
    <n v="1.6"/>
    <n v="15"/>
    <x v="6"/>
    <n v="115"/>
    <n v="21275"/>
    <n v="23402.5"/>
    <n v="2127.5"/>
    <x v="3"/>
    <x v="0"/>
  </r>
  <r>
    <s v="Flight320"/>
    <d v="2014-09-07T00:00:00"/>
    <x v="11"/>
    <n v="3.4"/>
    <n v="51"/>
    <x v="9"/>
    <n v="350"/>
    <n v="57750"/>
    <n v="63525"/>
    <n v="5775"/>
    <x v="6"/>
    <x v="0"/>
  </r>
  <r>
    <s v="Flight321"/>
    <d v="2015-10-24T00:00:00"/>
    <x v="8"/>
    <n v="8.6"/>
    <n v="175"/>
    <x v="6"/>
    <n v="200"/>
    <n v="33000"/>
    <n v="36300"/>
    <n v="3300"/>
    <x v="11"/>
    <x v="1"/>
  </r>
  <r>
    <s v="Flight322"/>
    <d v="2014-03-14T00:00:00"/>
    <x v="7"/>
    <n v="2.1"/>
    <n v="45"/>
    <x v="20"/>
    <n v="200"/>
    <n v="33000"/>
    <n v="36300"/>
    <n v="3300"/>
    <x v="5"/>
    <x v="0"/>
  </r>
  <r>
    <s v="Flight323"/>
    <d v="2014-08-18T00:00:00"/>
    <x v="11"/>
    <n v="2.7"/>
    <n v="101"/>
    <x v="3"/>
    <n v="385"/>
    <n v="71225"/>
    <n v="78347.5"/>
    <n v="7122.5"/>
    <x v="1"/>
    <x v="0"/>
  </r>
  <r>
    <s v="Flight324"/>
    <d v="2015-02-13T00:00:00"/>
    <x v="1"/>
    <n v="2.2999999999999998"/>
    <n v="5"/>
    <x v="2"/>
    <n v="250"/>
    <n v="46250"/>
    <n v="50875"/>
    <n v="4625"/>
    <x v="8"/>
    <x v="1"/>
  </r>
  <r>
    <s v="Flight325"/>
    <d v="2015-06-03T00:00:00"/>
    <x v="4"/>
    <n v="2.6"/>
    <n v="124"/>
    <x v="13"/>
    <n v="220"/>
    <n v="40700"/>
    <n v="44770"/>
    <n v="4070"/>
    <x v="10"/>
    <x v="1"/>
  </r>
  <r>
    <s v="Flight326"/>
    <d v="2015-09-07T00:00:00"/>
    <x v="17"/>
    <n v="1.1000000000000001"/>
    <n v="150"/>
    <x v="2"/>
    <n v="300"/>
    <n v="55500"/>
    <n v="61050"/>
    <n v="5550"/>
    <x v="6"/>
    <x v="1"/>
  </r>
  <r>
    <s v="Flight327"/>
    <d v="2014-10-08T00:00:00"/>
    <x v="11"/>
    <n v="1.3"/>
    <n v="121"/>
    <x v="18"/>
    <n v="350"/>
    <n v="64750"/>
    <n v="71225"/>
    <n v="6475"/>
    <x v="11"/>
    <x v="0"/>
  </r>
  <r>
    <s v="Flight328"/>
    <d v="2015-08-03T00:00:00"/>
    <x v="0"/>
    <n v="0.9"/>
    <n v="1"/>
    <x v="2"/>
    <n v="330"/>
    <n v="61050"/>
    <n v="67155"/>
    <n v="6105"/>
    <x v="1"/>
    <x v="1"/>
  </r>
  <r>
    <s v="Flight329"/>
    <d v="2014-09-28T00:00:00"/>
    <x v="2"/>
    <n v="1.1000000000000001"/>
    <n v="104"/>
    <x v="16"/>
    <n v="225"/>
    <n v="41625"/>
    <n v="45787.5"/>
    <n v="4162.5"/>
    <x v="6"/>
    <x v="0"/>
  </r>
  <r>
    <s v="Flight330"/>
    <d v="2015-04-04T00:00:00"/>
    <x v="17"/>
    <n v="1.8"/>
    <n v="22"/>
    <x v="22"/>
    <n v="300"/>
    <n v="55500"/>
    <n v="61050"/>
    <n v="5550"/>
    <x v="9"/>
    <x v="1"/>
  </r>
  <r>
    <s v="Flight331"/>
    <d v="2015-09-28T00:00:00"/>
    <x v="7"/>
    <n v="1.2"/>
    <n v="98"/>
    <x v="6"/>
    <n v="200"/>
    <n v="37000"/>
    <n v="40700"/>
    <n v="3700"/>
    <x v="6"/>
    <x v="1"/>
  </r>
  <r>
    <s v="Flight332"/>
    <d v="2014-03-25T00:00:00"/>
    <x v="15"/>
    <n v="1.7"/>
    <n v="125"/>
    <x v="0"/>
    <n v="300"/>
    <n v="55500"/>
    <n v="61050"/>
    <n v="5550"/>
    <x v="5"/>
    <x v="0"/>
  </r>
  <r>
    <s v="Flight333"/>
    <d v="2015-08-30T00:00:00"/>
    <x v="8"/>
    <n v="8.1999999999999993"/>
    <n v="196"/>
    <x v="12"/>
    <n v="220"/>
    <n v="36300"/>
    <n v="39930"/>
    <n v="3630"/>
    <x v="1"/>
    <x v="1"/>
  </r>
  <r>
    <s v="Flight334"/>
    <d v="2015-03-23T00:00:00"/>
    <x v="1"/>
    <n v="1.9"/>
    <n v="134"/>
    <x v="22"/>
    <n v="250"/>
    <n v="46250"/>
    <n v="50875"/>
    <n v="4625"/>
    <x v="5"/>
    <x v="1"/>
  </r>
  <r>
    <s v="Flight335"/>
    <d v="2014-01-29T00:00:00"/>
    <x v="9"/>
    <n v="0.1"/>
    <n v="195"/>
    <x v="10"/>
    <n v="250"/>
    <n v="41250"/>
    <n v="45375"/>
    <n v="4125"/>
    <x v="7"/>
    <x v="0"/>
  </r>
  <r>
    <s v="Flight336"/>
    <d v="2015-01-15T00:00:00"/>
    <x v="19"/>
    <n v="1.6"/>
    <n v="114"/>
    <x v="18"/>
    <n v="115"/>
    <n v="21275"/>
    <n v="23402.5"/>
    <n v="2127.5"/>
    <x v="7"/>
    <x v="1"/>
  </r>
  <r>
    <s v="Flight337"/>
    <d v="2015-10-30T00:00:00"/>
    <x v="0"/>
    <n v="2.5"/>
    <n v="29"/>
    <x v="18"/>
    <n v="300"/>
    <n v="55500"/>
    <n v="61050"/>
    <n v="5550"/>
    <x v="11"/>
    <x v="1"/>
  </r>
  <r>
    <s v="Flight338"/>
    <d v="2014-02-07T00:00:00"/>
    <x v="4"/>
    <n v="2.6"/>
    <n v="135"/>
    <x v="6"/>
    <n v="200"/>
    <n v="37000"/>
    <n v="40700"/>
    <n v="3700"/>
    <x v="8"/>
    <x v="0"/>
  </r>
  <r>
    <s v="Flight339"/>
    <d v="2015-09-14T00:00:00"/>
    <x v="4"/>
    <n v="2.6"/>
    <n v="186"/>
    <x v="12"/>
    <n v="200"/>
    <n v="33000"/>
    <n v="36300"/>
    <n v="3300"/>
    <x v="6"/>
    <x v="1"/>
  </r>
  <r>
    <s v="Flight340"/>
    <d v="2014-05-31T00:00:00"/>
    <x v="9"/>
    <n v="2.2000000000000002"/>
    <n v="81"/>
    <x v="6"/>
    <n v="250"/>
    <n v="45250"/>
    <n v="49775"/>
    <n v="4525"/>
    <x v="3"/>
    <x v="0"/>
  </r>
  <r>
    <s v="Flight341"/>
    <d v="2015-03-10T00:00:00"/>
    <x v="20"/>
    <n v="1.9"/>
    <n v="68"/>
    <x v="24"/>
    <n v="275"/>
    <n v="49775"/>
    <n v="54752.5"/>
    <n v="4977.5"/>
    <x v="5"/>
    <x v="1"/>
  </r>
  <r>
    <s v="Flight342"/>
    <d v="2014-12-05T00:00:00"/>
    <x v="15"/>
    <n v="1.7"/>
    <n v="66"/>
    <x v="6"/>
    <n v="300"/>
    <n v="54300"/>
    <n v="59730"/>
    <n v="5430"/>
    <x v="4"/>
    <x v="0"/>
  </r>
  <r>
    <s v="Flight343"/>
    <d v="2015-08-31T00:00:00"/>
    <x v="6"/>
    <n v="1.7"/>
    <n v="101"/>
    <x v="24"/>
    <n v="330"/>
    <n v="61050"/>
    <n v="67155"/>
    <n v="6105"/>
    <x v="1"/>
    <x v="1"/>
  </r>
  <r>
    <s v="Flight344"/>
    <d v="2015-11-24T00:00:00"/>
    <x v="7"/>
    <n v="4.9000000000000004"/>
    <n v="160"/>
    <x v="3"/>
    <n v="300"/>
    <n v="49500"/>
    <n v="54450"/>
    <n v="4950"/>
    <x v="0"/>
    <x v="1"/>
  </r>
  <r>
    <s v="Flight345"/>
    <d v="2014-09-19T00:00:00"/>
    <x v="6"/>
    <n v="1.7"/>
    <n v="103"/>
    <x v="0"/>
    <n v="300"/>
    <n v="55500"/>
    <n v="61050"/>
    <n v="5550"/>
    <x v="6"/>
    <x v="0"/>
  </r>
  <r>
    <s v="Flight346"/>
    <d v="2014-06-26T00:00:00"/>
    <x v="10"/>
    <n v="2.6"/>
    <n v="63"/>
    <x v="19"/>
    <n v="412.5"/>
    <n v="74662.5"/>
    <n v="82128.75"/>
    <n v="7466.25"/>
    <x v="10"/>
    <x v="0"/>
  </r>
  <r>
    <s v="Flight347"/>
    <d v="2014-06-02T00:00:00"/>
    <x v="6"/>
    <n v="2"/>
    <n v="155"/>
    <x v="2"/>
    <n v="330"/>
    <n v="54450"/>
    <n v="59895"/>
    <n v="5445"/>
    <x v="10"/>
    <x v="0"/>
  </r>
  <r>
    <s v="Flight348"/>
    <d v="2015-09-28T00:00:00"/>
    <x v="8"/>
    <n v="10.3"/>
    <n v="19"/>
    <x v="5"/>
    <n v="200"/>
    <n v="37000"/>
    <n v="40700"/>
    <n v="3700"/>
    <x v="6"/>
    <x v="1"/>
  </r>
  <r>
    <s v="Flight349"/>
    <d v="2015-06-22T00:00:00"/>
    <x v="13"/>
    <n v="3.7"/>
    <n v="2"/>
    <x v="6"/>
    <n v="275"/>
    <n v="50875"/>
    <n v="55962.5"/>
    <n v="5087.5"/>
    <x v="10"/>
    <x v="1"/>
  </r>
  <r>
    <s v="Flight350"/>
    <d v="2014-06-30T00:00:00"/>
    <x v="12"/>
    <n v="1.6"/>
    <n v="53"/>
    <x v="2"/>
    <n v="126.5"/>
    <n v="20872.5"/>
    <n v="22959.75"/>
    <n v="2087.25"/>
    <x v="10"/>
    <x v="0"/>
  </r>
  <r>
    <s v="Flight351"/>
    <d v="2015-06-15T00:00:00"/>
    <x v="10"/>
    <n v="1.9"/>
    <n v="85"/>
    <x v="20"/>
    <n v="412.5"/>
    <n v="74662.5"/>
    <n v="82128.75"/>
    <n v="7466.25"/>
    <x v="10"/>
    <x v="1"/>
  </r>
  <r>
    <s v="Flight352"/>
    <d v="2015-04-19T00:00:00"/>
    <x v="9"/>
    <n v="2.2999999999999998"/>
    <n v="208"/>
    <x v="16"/>
    <n v="250"/>
    <n v="41250"/>
    <n v="45375"/>
    <n v="4125"/>
    <x v="9"/>
    <x v="1"/>
  </r>
  <r>
    <s v="Flight353"/>
    <d v="2014-02-04T00:00:00"/>
    <x v="3"/>
    <n v="3.3"/>
    <n v="70"/>
    <x v="9"/>
    <n v="350"/>
    <n v="63350"/>
    <n v="69685"/>
    <n v="6335"/>
    <x v="8"/>
    <x v="0"/>
  </r>
  <r>
    <s v="Flight354"/>
    <d v="2014-08-11T00:00:00"/>
    <x v="4"/>
    <n v="1.2"/>
    <n v="185"/>
    <x v="6"/>
    <n v="220"/>
    <n v="36300"/>
    <n v="39930"/>
    <n v="3630"/>
    <x v="1"/>
    <x v="0"/>
  </r>
  <r>
    <s v="Flight355"/>
    <d v="2014-07-16T00:00:00"/>
    <x v="3"/>
    <n v="5.4"/>
    <n v="191"/>
    <x v="0"/>
    <n v="385"/>
    <n v="63525"/>
    <n v="69877.5"/>
    <n v="6352.5"/>
    <x v="2"/>
    <x v="0"/>
  </r>
  <r>
    <s v="Flight356"/>
    <d v="2014-01-24T00:00:00"/>
    <x v="3"/>
    <n v="2.6"/>
    <n v="78"/>
    <x v="2"/>
    <n v="350"/>
    <n v="63350"/>
    <n v="69685"/>
    <n v="6335"/>
    <x v="7"/>
    <x v="0"/>
  </r>
  <r>
    <s v="Flight357"/>
    <d v="2014-06-15T00:00:00"/>
    <x v="6"/>
    <n v="3.3"/>
    <n v="167"/>
    <x v="6"/>
    <n v="330"/>
    <n v="54450"/>
    <n v="59895"/>
    <n v="5445"/>
    <x v="10"/>
    <x v="0"/>
  </r>
  <r>
    <s v="Flight358"/>
    <d v="2014-06-06T00:00:00"/>
    <x v="12"/>
    <n v="1.4"/>
    <n v="143"/>
    <x v="6"/>
    <n v="126.5"/>
    <n v="23402.5"/>
    <n v="25742.75"/>
    <n v="2340.25"/>
    <x v="10"/>
    <x v="0"/>
  </r>
  <r>
    <s v="Flight359"/>
    <d v="2015-10-04T00:00:00"/>
    <x v="9"/>
    <n v="3.6"/>
    <n v="19"/>
    <x v="6"/>
    <n v="250"/>
    <n v="46250"/>
    <n v="50875"/>
    <n v="4625"/>
    <x v="11"/>
    <x v="1"/>
  </r>
  <r>
    <s v="Flight360"/>
    <d v="2015-08-28T00:00:00"/>
    <x v="13"/>
    <n v="2.7"/>
    <n v="30"/>
    <x v="0"/>
    <n v="275"/>
    <n v="50875"/>
    <n v="55962.5"/>
    <n v="5087.5"/>
    <x v="1"/>
    <x v="1"/>
  </r>
  <r>
    <s v="Flight361"/>
    <d v="2014-09-04T00:00:00"/>
    <x v="6"/>
    <n v="2.7"/>
    <n v="159"/>
    <x v="6"/>
    <n v="300"/>
    <n v="49500"/>
    <n v="54450"/>
    <n v="4950"/>
    <x v="6"/>
    <x v="0"/>
  </r>
  <r>
    <s v="Flight362"/>
    <d v="2015-05-26T00:00:00"/>
    <x v="7"/>
    <n v="2.1"/>
    <n v="153"/>
    <x v="18"/>
    <n v="200"/>
    <n v="33000"/>
    <n v="36300"/>
    <n v="3300"/>
    <x v="3"/>
    <x v="1"/>
  </r>
  <r>
    <s v="Flight363"/>
    <d v="2014-12-18T00:00:00"/>
    <x v="1"/>
    <n v="2"/>
    <n v="162"/>
    <x v="10"/>
    <n v="250"/>
    <n v="41250"/>
    <n v="45375"/>
    <n v="4125"/>
    <x v="4"/>
    <x v="0"/>
  </r>
  <r>
    <s v="Flight364"/>
    <d v="2014-07-13T00:00:00"/>
    <x v="14"/>
    <n v="2.2000000000000002"/>
    <n v="57"/>
    <x v="2"/>
    <n v="302.5"/>
    <n v="49912.5"/>
    <n v="54903.75"/>
    <n v="4991.25"/>
    <x v="2"/>
    <x v="0"/>
  </r>
  <r>
    <s v="Flight365"/>
    <d v="2015-05-04T00:00:00"/>
    <x v="7"/>
    <n v="2.2999999999999998"/>
    <n v="182"/>
    <x v="0"/>
    <n v="200"/>
    <n v="33000"/>
    <n v="36300"/>
    <n v="3300"/>
    <x v="3"/>
    <x v="1"/>
  </r>
  <r>
    <s v="Flight366"/>
    <d v="2014-09-11T00:00:00"/>
    <x v="9"/>
    <n v="1.1000000000000001"/>
    <n v="198"/>
    <x v="0"/>
    <n v="250"/>
    <n v="41250"/>
    <n v="45375"/>
    <n v="4125"/>
    <x v="6"/>
    <x v="0"/>
  </r>
  <r>
    <s v="Flight367"/>
    <d v="2014-05-12T00:00:00"/>
    <x v="6"/>
    <n v="3.6"/>
    <n v="126"/>
    <x v="2"/>
    <n v="300"/>
    <n v="55500"/>
    <n v="61050"/>
    <n v="5550"/>
    <x v="3"/>
    <x v="0"/>
  </r>
  <r>
    <s v="Flight368"/>
    <d v="2014-12-18T00:00:00"/>
    <x v="7"/>
    <n v="1.2"/>
    <n v="122"/>
    <x v="0"/>
    <n v="200"/>
    <n v="37000"/>
    <n v="40700"/>
    <n v="3700"/>
    <x v="4"/>
    <x v="0"/>
  </r>
  <r>
    <s v="Flight369"/>
    <d v="2015-12-20T00:00:00"/>
    <x v="20"/>
    <n v="0.8"/>
    <n v="15"/>
    <x v="24"/>
    <n v="275"/>
    <n v="50875"/>
    <n v="55962.5"/>
    <n v="5087.5"/>
    <x v="4"/>
    <x v="1"/>
  </r>
  <r>
    <s v="Flight370"/>
    <d v="2015-08-09T00:00:00"/>
    <x v="8"/>
    <n v="9.6999999999999993"/>
    <n v="110"/>
    <x v="3"/>
    <n v="220"/>
    <n v="40700"/>
    <n v="44770"/>
    <n v="4070"/>
    <x v="1"/>
    <x v="1"/>
  </r>
  <r>
    <s v="Flight371"/>
    <d v="2015-09-13T00:00:00"/>
    <x v="16"/>
    <n v="1.3"/>
    <n v="148"/>
    <x v="12"/>
    <n v="275"/>
    <n v="50875"/>
    <n v="55962.5"/>
    <n v="5087.5"/>
    <x v="6"/>
    <x v="1"/>
  </r>
  <r>
    <s v="Flight372"/>
    <d v="2015-03-03T00:00:00"/>
    <x v="10"/>
    <n v="1.7"/>
    <n v="195"/>
    <x v="10"/>
    <n v="375"/>
    <n v="61875"/>
    <n v="68062.5"/>
    <n v="6187.5"/>
    <x v="5"/>
    <x v="1"/>
  </r>
  <r>
    <s v="Flight373"/>
    <d v="2014-11-30T00:00:00"/>
    <x v="14"/>
    <n v="3.7"/>
    <n v="107"/>
    <x v="6"/>
    <n v="412.5"/>
    <n v="76312.5"/>
    <n v="83943.75"/>
    <n v="7631.25"/>
    <x v="0"/>
    <x v="0"/>
  </r>
  <r>
    <s v="Flight374"/>
    <d v="2015-12-25T00:00:00"/>
    <x v="13"/>
    <n v="5.4"/>
    <n v="70"/>
    <x v="0"/>
    <n v="350"/>
    <n v="63350"/>
    <n v="69685"/>
    <n v="6335"/>
    <x v="4"/>
    <x v="1"/>
  </r>
  <r>
    <s v="Flight375"/>
    <d v="2014-10-10T00:00:00"/>
    <x v="16"/>
    <n v="1.2"/>
    <n v="162"/>
    <x v="27"/>
    <n v="275"/>
    <n v="45375"/>
    <n v="49912.5"/>
    <n v="4537.5"/>
    <x v="11"/>
    <x v="0"/>
  </r>
  <r>
    <s v="Flight376"/>
    <d v="2015-08-27T00:00:00"/>
    <x v="19"/>
    <n v="1.7"/>
    <n v="173"/>
    <x v="2"/>
    <n v="126.5"/>
    <n v="20872.5"/>
    <n v="22959.75"/>
    <n v="2087.25"/>
    <x v="1"/>
    <x v="1"/>
  </r>
  <r>
    <s v="Flight377"/>
    <d v="2015-04-24T00:00:00"/>
    <x v="6"/>
    <n v="1.9"/>
    <n v="4"/>
    <x v="1"/>
    <n v="300"/>
    <n v="55500"/>
    <n v="61050"/>
    <n v="5550"/>
    <x v="9"/>
    <x v="1"/>
  </r>
  <r>
    <s v="Flight378"/>
    <d v="2014-06-11T00:00:00"/>
    <x v="2"/>
    <n v="1.2"/>
    <n v="161"/>
    <x v="2"/>
    <n v="247.5"/>
    <n v="40837.5"/>
    <n v="44921.25"/>
    <n v="4083.75"/>
    <x v="10"/>
    <x v="0"/>
  </r>
  <r>
    <s v="Flight379"/>
    <d v="2014-03-29T00:00:00"/>
    <x v="13"/>
    <n v="1.1000000000000001"/>
    <n v="180"/>
    <x v="1"/>
    <n v="250"/>
    <n v="41250"/>
    <n v="45375"/>
    <n v="4125"/>
    <x v="5"/>
    <x v="0"/>
  </r>
  <r>
    <s v="Flight380"/>
    <d v="2015-08-28T00:00:00"/>
    <x v="16"/>
    <n v="2.2000000000000002"/>
    <n v="43"/>
    <x v="18"/>
    <n v="302.5"/>
    <n v="49912.5"/>
    <n v="54903.75"/>
    <n v="4991.25"/>
    <x v="1"/>
    <x v="1"/>
  </r>
  <r>
    <s v="Flight381"/>
    <d v="2015-02-12T00:00:00"/>
    <x v="6"/>
    <n v="1.9"/>
    <n v="24"/>
    <x v="16"/>
    <n v="300"/>
    <n v="55500"/>
    <n v="61050"/>
    <n v="5550"/>
    <x v="8"/>
    <x v="1"/>
  </r>
  <r>
    <s v="Flight382"/>
    <d v="2014-07-17T00:00:00"/>
    <x v="5"/>
    <n v="1.9"/>
    <n v="109"/>
    <x v="2"/>
    <n v="137.5"/>
    <n v="25437.5"/>
    <n v="27981.25"/>
    <n v="2543.75"/>
    <x v="2"/>
    <x v="0"/>
  </r>
  <r>
    <s v="Flight383"/>
    <d v="2014-04-19T00:00:00"/>
    <x v="5"/>
    <n v="0.7"/>
    <n v="98"/>
    <x v="12"/>
    <n v="125"/>
    <n v="23125"/>
    <n v="25437.5"/>
    <n v="2312.5"/>
    <x v="9"/>
    <x v="0"/>
  </r>
  <r>
    <s v="Flight384"/>
    <d v="2015-10-14T00:00:00"/>
    <x v="8"/>
    <n v="10"/>
    <n v="86"/>
    <x v="25"/>
    <n v="200"/>
    <n v="36200"/>
    <n v="39820"/>
    <n v="3620"/>
    <x v="11"/>
    <x v="1"/>
  </r>
  <r>
    <s v="Flight385"/>
    <d v="2014-10-08T00:00:00"/>
    <x v="14"/>
    <n v="3.3"/>
    <n v="205"/>
    <x v="15"/>
    <n v="275"/>
    <n v="45375"/>
    <n v="49912.5"/>
    <n v="4537.5"/>
    <x v="11"/>
    <x v="0"/>
  </r>
  <r>
    <s v="Flight386"/>
    <d v="2015-12-14T00:00:00"/>
    <x v="0"/>
    <n v="1.9"/>
    <n v="27"/>
    <x v="5"/>
    <n v="300"/>
    <n v="55500"/>
    <n v="61050"/>
    <n v="5550"/>
    <x v="4"/>
    <x v="1"/>
  </r>
  <r>
    <s v="Flight387"/>
    <d v="2014-01-03T00:00:00"/>
    <x v="10"/>
    <n v="1.1000000000000001"/>
    <n v="123"/>
    <x v="12"/>
    <n v="375"/>
    <n v="69375"/>
    <n v="76312.5"/>
    <n v="6937.5"/>
    <x v="7"/>
    <x v="0"/>
  </r>
  <r>
    <s v="Flight388"/>
    <d v="2014-11-29T00:00:00"/>
    <x v="11"/>
    <n v="5.7"/>
    <n v="38"/>
    <x v="18"/>
    <n v="525"/>
    <n v="86625"/>
    <n v="95287.5"/>
    <n v="8662.5"/>
    <x v="0"/>
    <x v="0"/>
  </r>
  <r>
    <s v="Flight389"/>
    <d v="2015-03-21T00:00:00"/>
    <x v="1"/>
    <n v="2"/>
    <n v="110"/>
    <x v="6"/>
    <n v="250"/>
    <n v="46250"/>
    <n v="50875"/>
    <n v="4625"/>
    <x v="5"/>
    <x v="1"/>
  </r>
  <r>
    <s v="Flight390"/>
    <d v="2014-10-12T00:00:00"/>
    <x v="11"/>
    <n v="2.2999999999999998"/>
    <n v="130"/>
    <x v="6"/>
    <n v="350"/>
    <n v="64750"/>
    <n v="71225"/>
    <n v="6475"/>
    <x v="11"/>
    <x v="0"/>
  </r>
  <r>
    <s v="Flight391"/>
    <d v="2014-09-20T00:00:00"/>
    <x v="7"/>
    <n v="2.5"/>
    <n v="98"/>
    <x v="2"/>
    <n v="200"/>
    <n v="37000"/>
    <n v="40700"/>
    <n v="3700"/>
    <x v="6"/>
    <x v="0"/>
  </r>
  <r>
    <s v="Flight392"/>
    <d v="2014-04-16T00:00:00"/>
    <x v="14"/>
    <n v="2.6"/>
    <n v="58"/>
    <x v="25"/>
    <n v="275"/>
    <n v="45375"/>
    <n v="49912.5"/>
    <n v="4537.5"/>
    <x v="9"/>
    <x v="0"/>
  </r>
  <r>
    <s v="Flight393"/>
    <d v="2014-03-27T00:00:00"/>
    <x v="3"/>
    <n v="3.7"/>
    <n v="67"/>
    <x v="16"/>
    <n v="350"/>
    <n v="63350"/>
    <n v="69685"/>
    <n v="6335"/>
    <x v="5"/>
    <x v="0"/>
  </r>
  <r>
    <s v="Flight394"/>
    <d v="2014-10-30T00:00:00"/>
    <x v="16"/>
    <n v="1.7"/>
    <n v="75"/>
    <x v="26"/>
    <n v="275"/>
    <n v="49775"/>
    <n v="54752.5"/>
    <n v="4977.5"/>
    <x v="11"/>
    <x v="0"/>
  </r>
  <r>
    <s v="Flight395"/>
    <d v="2015-01-12T00:00:00"/>
    <x v="19"/>
    <n v="1.8"/>
    <n v="176"/>
    <x v="0"/>
    <n v="115"/>
    <n v="18975"/>
    <n v="20872.5"/>
    <n v="1897.5"/>
    <x v="7"/>
    <x v="1"/>
  </r>
  <r>
    <s v="Flight396"/>
    <d v="2015-02-21T00:00:00"/>
    <x v="16"/>
    <n v="2.4"/>
    <n v="99"/>
    <x v="4"/>
    <n v="275"/>
    <n v="50875"/>
    <n v="55962.5"/>
    <n v="5087.5"/>
    <x v="8"/>
    <x v="1"/>
  </r>
  <r>
    <s v="Flight397"/>
    <d v="2014-03-23T00:00:00"/>
    <x v="21"/>
    <n v="1.7"/>
    <n v="15"/>
    <x v="25"/>
    <n v="300"/>
    <n v="55500"/>
    <n v="61050"/>
    <n v="5550"/>
    <x v="5"/>
    <x v="0"/>
  </r>
  <r>
    <s v="Flight398"/>
    <d v="2015-06-05T00:00:00"/>
    <x v="10"/>
    <n v="2.2000000000000002"/>
    <n v="102"/>
    <x v="5"/>
    <n v="412.5"/>
    <n v="76312.5"/>
    <n v="83943.75"/>
    <n v="7631.25"/>
    <x v="10"/>
    <x v="1"/>
  </r>
  <r>
    <s v="Flight399"/>
    <d v="2015-11-21T00:00:00"/>
    <x v="7"/>
    <n v="2.1"/>
    <n v="184"/>
    <x v="11"/>
    <n v="200"/>
    <n v="33000"/>
    <n v="36300"/>
    <n v="3300"/>
    <x v="0"/>
    <x v="1"/>
  </r>
  <r>
    <s v="Flight400"/>
    <d v="2015-04-29T00:00:00"/>
    <x v="7"/>
    <n v="2.2999999999999998"/>
    <n v="33"/>
    <x v="11"/>
    <n v="200"/>
    <n v="37000"/>
    <n v="40700"/>
    <n v="3700"/>
    <x v="9"/>
    <x v="1"/>
  </r>
  <r>
    <s v="Flight401"/>
    <d v="2015-10-22T00:00:00"/>
    <x v="2"/>
    <n v="2.2000000000000002"/>
    <n v="84"/>
    <x v="27"/>
    <n v="225"/>
    <n v="40725"/>
    <n v="44797.5"/>
    <n v="4072.5"/>
    <x v="11"/>
    <x v="1"/>
  </r>
  <r>
    <s v="Flight402"/>
    <d v="2014-12-02T00:00:00"/>
    <x v="16"/>
    <n v="2.1"/>
    <n v="147"/>
    <x v="1"/>
    <n v="275"/>
    <n v="50875"/>
    <n v="55962.5"/>
    <n v="5087.5"/>
    <x v="4"/>
    <x v="0"/>
  </r>
  <r>
    <s v="Flight403"/>
    <d v="2015-02-06T00:00:00"/>
    <x v="1"/>
    <n v="2.4"/>
    <n v="42"/>
    <x v="10"/>
    <n v="250"/>
    <n v="41250"/>
    <n v="45375"/>
    <n v="4125"/>
    <x v="8"/>
    <x v="1"/>
  </r>
  <r>
    <s v="Flight404"/>
    <d v="2014-06-10T00:00:00"/>
    <x v="9"/>
    <n v="2.7"/>
    <n v="66"/>
    <x v="19"/>
    <n v="275"/>
    <n v="49775"/>
    <n v="54752.5"/>
    <n v="4977.5"/>
    <x v="10"/>
    <x v="0"/>
  </r>
  <r>
    <s v="Flight405"/>
    <d v="2015-01-02T00:00:00"/>
    <x v="7"/>
    <n v="1"/>
    <n v="37"/>
    <x v="11"/>
    <n v="200"/>
    <n v="33000"/>
    <n v="36300"/>
    <n v="3300"/>
    <x v="7"/>
    <x v="1"/>
  </r>
  <r>
    <s v="Flight406"/>
    <d v="2014-03-06T00:00:00"/>
    <x v="10"/>
    <n v="2"/>
    <n v="168"/>
    <x v="2"/>
    <n v="375"/>
    <n v="61875"/>
    <n v="68062.5"/>
    <n v="6187.5"/>
    <x v="5"/>
    <x v="0"/>
  </r>
  <r>
    <s v="Flight407"/>
    <d v="2014-08-03T00:00:00"/>
    <x v="17"/>
    <n v="2.2999999999999998"/>
    <n v="6"/>
    <x v="4"/>
    <n v="330"/>
    <n v="61050"/>
    <n v="67155"/>
    <n v="6105"/>
    <x v="1"/>
    <x v="0"/>
  </r>
  <r>
    <s v="Flight408"/>
    <d v="2014-08-13T00:00:00"/>
    <x v="7"/>
    <n v="1.8"/>
    <n v="91"/>
    <x v="19"/>
    <n v="220"/>
    <n v="40700"/>
    <n v="44770"/>
    <n v="4070"/>
    <x v="1"/>
    <x v="0"/>
  </r>
  <r>
    <s v="Flight409"/>
    <d v="2014-09-22T00:00:00"/>
    <x v="7"/>
    <n v="2.5"/>
    <n v="124"/>
    <x v="2"/>
    <n v="200"/>
    <n v="37000"/>
    <n v="40700"/>
    <n v="3700"/>
    <x v="6"/>
    <x v="0"/>
  </r>
  <r>
    <s v="Flight410"/>
    <d v="2014-01-03T00:00:00"/>
    <x v="14"/>
    <n v="0.3"/>
    <n v="143"/>
    <x v="22"/>
    <n v="275"/>
    <n v="50875"/>
    <n v="55962.5"/>
    <n v="5087.5"/>
    <x v="7"/>
    <x v="0"/>
  </r>
  <r>
    <s v="Flight411"/>
    <d v="2014-09-22T00:00:00"/>
    <x v="1"/>
    <n v="1.6"/>
    <n v="153"/>
    <x v="6"/>
    <n v="250"/>
    <n v="41250"/>
    <n v="45375"/>
    <n v="4125"/>
    <x v="6"/>
    <x v="0"/>
  </r>
  <r>
    <s v="Flight412"/>
    <d v="2015-02-25T00:00:00"/>
    <x v="19"/>
    <n v="2"/>
    <n v="121"/>
    <x v="18"/>
    <n v="115"/>
    <n v="21275"/>
    <n v="23402.5"/>
    <n v="2127.5"/>
    <x v="8"/>
    <x v="1"/>
  </r>
  <r>
    <s v="Flight413"/>
    <d v="2014-05-10T00:00:00"/>
    <x v="19"/>
    <n v="2.9"/>
    <n v="104"/>
    <x v="0"/>
    <n v="115"/>
    <n v="21275"/>
    <n v="23402.5"/>
    <n v="2127.5"/>
    <x v="3"/>
    <x v="0"/>
  </r>
  <r>
    <s v="Flight414"/>
    <d v="2014-08-29T00:00:00"/>
    <x v="2"/>
    <n v="2.2000000000000002"/>
    <n v="61"/>
    <x v="16"/>
    <n v="247.5"/>
    <n v="40837.5"/>
    <n v="44921.25"/>
    <n v="4083.75"/>
    <x v="1"/>
    <x v="0"/>
  </r>
  <r>
    <s v="Flight415"/>
    <d v="2015-08-29T00:00:00"/>
    <x v="17"/>
    <n v="1.1000000000000001"/>
    <n v="172"/>
    <x v="17"/>
    <n v="330"/>
    <n v="54450"/>
    <n v="59895"/>
    <n v="5445"/>
    <x v="1"/>
    <x v="1"/>
  </r>
  <r>
    <s v="Flight416"/>
    <d v="2014-11-26T00:00:00"/>
    <x v="0"/>
    <n v="5.6"/>
    <n v="192"/>
    <x v="21"/>
    <n v="450"/>
    <n v="74250"/>
    <n v="81675"/>
    <n v="7425"/>
    <x v="0"/>
    <x v="0"/>
  </r>
  <r>
    <s v="Flight417"/>
    <d v="2014-02-18T00:00:00"/>
    <x v="1"/>
    <n v="1.6"/>
    <n v="160"/>
    <x v="2"/>
    <n v="250"/>
    <n v="41250"/>
    <n v="45375"/>
    <n v="4125"/>
    <x v="8"/>
    <x v="0"/>
  </r>
  <r>
    <s v="Flight418"/>
    <d v="2015-05-05T00:00:00"/>
    <x v="6"/>
    <n v="1.6"/>
    <n v="70"/>
    <x v="19"/>
    <n v="300"/>
    <n v="54300"/>
    <n v="59730"/>
    <n v="5430"/>
    <x v="3"/>
    <x v="1"/>
  </r>
  <r>
    <s v="Flight419"/>
    <d v="2015-09-05T00:00:00"/>
    <x v="11"/>
    <n v="2.1"/>
    <n v="91"/>
    <x v="19"/>
    <n v="350"/>
    <n v="64750"/>
    <n v="71225"/>
    <n v="6475"/>
    <x v="6"/>
    <x v="1"/>
  </r>
  <r>
    <s v="Flight420"/>
    <d v="2014-08-15T00:00:00"/>
    <x v="3"/>
    <n v="5"/>
    <n v="78"/>
    <x v="6"/>
    <n v="385"/>
    <n v="69685"/>
    <n v="76653.5"/>
    <n v="6968.5"/>
    <x v="1"/>
    <x v="0"/>
  </r>
  <r>
    <s v="Flight421"/>
    <d v="2014-03-06T00:00:00"/>
    <x v="8"/>
    <n v="5.4"/>
    <n v="21"/>
    <x v="2"/>
    <n v="200"/>
    <n v="37000"/>
    <n v="40700"/>
    <n v="3700"/>
    <x v="5"/>
    <x v="0"/>
  </r>
  <r>
    <s v="Flight422"/>
    <d v="2014-07-21T00:00:00"/>
    <x v="14"/>
    <n v="1.9"/>
    <n v="1"/>
    <x v="2"/>
    <n v="302.5"/>
    <n v="55962.5"/>
    <n v="61558.75"/>
    <n v="5596.25"/>
    <x v="2"/>
    <x v="0"/>
  </r>
  <r>
    <s v="Flight423"/>
    <d v="2015-11-17T00:00:00"/>
    <x v="19"/>
    <n v="2.1"/>
    <n v="210"/>
    <x v="1"/>
    <n v="115"/>
    <n v="18975"/>
    <n v="20872.5"/>
    <n v="1897.5"/>
    <x v="0"/>
    <x v="1"/>
  </r>
  <r>
    <s v="Flight424"/>
    <d v="2014-08-29T00:00:00"/>
    <x v="7"/>
    <n v="2.6"/>
    <n v="41"/>
    <x v="18"/>
    <n v="220"/>
    <n v="36300"/>
    <n v="39930"/>
    <n v="3630"/>
    <x v="1"/>
    <x v="0"/>
  </r>
  <r>
    <s v="Flight425"/>
    <d v="2014-09-01T00:00:00"/>
    <x v="13"/>
    <n v="2.6"/>
    <n v="31"/>
    <x v="15"/>
    <n v="250"/>
    <n v="46250"/>
    <n v="50875"/>
    <n v="4625"/>
    <x v="6"/>
    <x v="0"/>
  </r>
  <r>
    <s v="Flight426"/>
    <d v="2015-08-02T00:00:00"/>
    <x v="14"/>
    <n v="1.2"/>
    <n v="154"/>
    <x v="2"/>
    <n v="302.5"/>
    <n v="49912.5"/>
    <n v="54903.75"/>
    <n v="4991.25"/>
    <x v="1"/>
    <x v="1"/>
  </r>
  <r>
    <s v="Flight427"/>
    <d v="2015-05-29T00:00:00"/>
    <x v="5"/>
    <n v="2.1"/>
    <n v="56"/>
    <x v="0"/>
    <n v="125"/>
    <n v="20625"/>
    <n v="22687.5"/>
    <n v="2062.5"/>
    <x v="3"/>
    <x v="1"/>
  </r>
  <r>
    <s v="Flight428"/>
    <d v="2014-11-13T00:00:00"/>
    <x v="3"/>
    <n v="4.0999999999999996"/>
    <n v="8"/>
    <x v="16"/>
    <n v="350"/>
    <n v="64750"/>
    <n v="71225"/>
    <n v="6475"/>
    <x v="0"/>
    <x v="0"/>
  </r>
  <r>
    <s v="Flight429"/>
    <d v="2015-12-22T00:00:00"/>
    <x v="14"/>
    <n v="5.3"/>
    <n v="148"/>
    <x v="18"/>
    <n v="385"/>
    <n v="71225"/>
    <n v="78347.5"/>
    <n v="7122.5"/>
    <x v="4"/>
    <x v="1"/>
  </r>
  <r>
    <s v="Flight430"/>
    <d v="2014-07-23T00:00:00"/>
    <x v="16"/>
    <n v="2.9"/>
    <n v="151"/>
    <x v="6"/>
    <n v="302.5"/>
    <n v="55962.5"/>
    <n v="61558.75"/>
    <n v="5596.25"/>
    <x v="2"/>
    <x v="0"/>
  </r>
  <r>
    <s v="Flight431"/>
    <d v="2014-09-14T00:00:00"/>
    <x v="7"/>
    <n v="2.2000000000000002"/>
    <n v="88"/>
    <x v="18"/>
    <n v="200"/>
    <n v="36200"/>
    <n v="39820"/>
    <n v="3620"/>
    <x v="6"/>
    <x v="0"/>
  </r>
  <r>
    <s v="Flight432"/>
    <d v="2014-09-16T00:00:00"/>
    <x v="10"/>
    <n v="1.9"/>
    <n v="87"/>
    <x v="25"/>
    <n v="375"/>
    <n v="67875"/>
    <n v="74662.5"/>
    <n v="6787.5"/>
    <x v="6"/>
    <x v="0"/>
  </r>
  <r>
    <s v="Flight433"/>
    <d v="2014-12-07T00:00:00"/>
    <x v="8"/>
    <n v="10.3"/>
    <n v="28"/>
    <x v="4"/>
    <n v="200"/>
    <n v="37000"/>
    <n v="40700"/>
    <n v="3700"/>
    <x v="4"/>
    <x v="0"/>
  </r>
  <r>
    <s v="Flight434"/>
    <d v="2015-04-04T00:00:00"/>
    <x v="8"/>
    <n v="11.2"/>
    <n v="183"/>
    <x v="0"/>
    <n v="200"/>
    <n v="33000"/>
    <n v="36300"/>
    <n v="3300"/>
    <x v="9"/>
    <x v="1"/>
  </r>
  <r>
    <s v="Flight435"/>
    <d v="2014-03-04T00:00:00"/>
    <x v="8"/>
    <n v="8.1"/>
    <n v="140"/>
    <x v="5"/>
    <n v="200"/>
    <n v="37000"/>
    <n v="40700"/>
    <n v="3700"/>
    <x v="5"/>
    <x v="0"/>
  </r>
  <r>
    <s v="Flight436"/>
    <d v="2015-05-29T00:00:00"/>
    <x v="8"/>
    <n v="6"/>
    <n v="32"/>
    <x v="3"/>
    <n v="200"/>
    <n v="37000"/>
    <n v="40700"/>
    <n v="3700"/>
    <x v="3"/>
    <x v="1"/>
  </r>
  <r>
    <s v="Flight437"/>
    <d v="2015-08-27T00:00:00"/>
    <x v="1"/>
    <n v="2.5"/>
    <n v="207"/>
    <x v="19"/>
    <n v="275"/>
    <n v="45375"/>
    <n v="49912.5"/>
    <n v="4537.5"/>
    <x v="1"/>
    <x v="1"/>
  </r>
  <r>
    <s v="Flight438"/>
    <d v="2014-08-03T00:00:00"/>
    <x v="5"/>
    <n v="1.5"/>
    <n v="152"/>
    <x v="0"/>
    <n v="137.5"/>
    <n v="22687.5"/>
    <n v="24956.25"/>
    <n v="2268.75"/>
    <x v="1"/>
    <x v="0"/>
  </r>
  <r>
    <s v="Flight439"/>
    <d v="2014-11-28T00:00:00"/>
    <x v="4"/>
    <n v="4.5999999999999996"/>
    <n v="38"/>
    <x v="2"/>
    <n v="300"/>
    <n v="49500"/>
    <n v="54450"/>
    <n v="4950"/>
    <x v="0"/>
    <x v="0"/>
  </r>
  <r>
    <s v="Flight440"/>
    <d v="2015-05-04T00:00:00"/>
    <x v="8"/>
    <n v="9.5"/>
    <n v="145"/>
    <x v="1"/>
    <n v="200"/>
    <n v="37000"/>
    <n v="40700"/>
    <n v="3700"/>
    <x v="3"/>
    <x v="1"/>
  </r>
  <r>
    <s v="Flight441"/>
    <d v="2015-08-29T00:00:00"/>
    <x v="0"/>
    <n v="0.7"/>
    <n v="189"/>
    <x v="19"/>
    <n v="330"/>
    <n v="54450"/>
    <n v="59895"/>
    <n v="5445"/>
    <x v="1"/>
    <x v="1"/>
  </r>
  <r>
    <s v="Flight442"/>
    <d v="2015-06-16T00:00:00"/>
    <x v="12"/>
    <n v="2.1"/>
    <n v="77"/>
    <x v="1"/>
    <n v="126.5"/>
    <n v="22896.5"/>
    <n v="25186.15"/>
    <n v="2289.65"/>
    <x v="10"/>
    <x v="1"/>
  </r>
  <r>
    <s v="Flight443"/>
    <d v="2015-08-16T00:00:00"/>
    <x v="10"/>
    <n v="1.3"/>
    <n v="139"/>
    <x v="25"/>
    <n v="412.5"/>
    <n v="76312.5"/>
    <n v="83943.75"/>
    <n v="7631.25"/>
    <x v="1"/>
    <x v="1"/>
  </r>
  <r>
    <s v="Flight444"/>
    <d v="2015-07-20T00:00:00"/>
    <x v="17"/>
    <n v="2"/>
    <n v="182"/>
    <x v="0"/>
    <n v="330"/>
    <n v="54450"/>
    <n v="59895"/>
    <n v="5445"/>
    <x v="2"/>
    <x v="1"/>
  </r>
  <r>
    <s v="Flight445"/>
    <d v="2015-09-16T00:00:00"/>
    <x v="19"/>
    <n v="1.1000000000000001"/>
    <n v="58"/>
    <x v="1"/>
    <n v="115"/>
    <n v="18975"/>
    <n v="20872.5"/>
    <n v="1897.5"/>
    <x v="6"/>
    <x v="1"/>
  </r>
  <r>
    <s v="Flight446"/>
    <d v="2014-03-15T00:00:00"/>
    <x v="8"/>
    <n v="10.1"/>
    <n v="113"/>
    <x v="19"/>
    <n v="200"/>
    <n v="37000"/>
    <n v="40700"/>
    <n v="3700"/>
    <x v="5"/>
    <x v="0"/>
  </r>
  <r>
    <s v="Flight447"/>
    <d v="2014-03-26T00:00:00"/>
    <x v="7"/>
    <n v="3.8"/>
    <n v="180"/>
    <x v="22"/>
    <n v="200"/>
    <n v="33000"/>
    <n v="36300"/>
    <n v="3300"/>
    <x v="5"/>
    <x v="0"/>
  </r>
  <r>
    <s v="Flight448"/>
    <d v="2014-07-18T00:00:00"/>
    <x v="8"/>
    <n v="11.2"/>
    <n v="189"/>
    <x v="18"/>
    <n v="220"/>
    <n v="36300"/>
    <n v="39930"/>
    <n v="3630"/>
    <x v="2"/>
    <x v="0"/>
  </r>
  <r>
    <s v="Flight449"/>
    <d v="2015-11-14T00:00:00"/>
    <x v="17"/>
    <n v="3.6"/>
    <n v="50"/>
    <x v="6"/>
    <n v="300"/>
    <n v="49500"/>
    <n v="54450"/>
    <n v="4950"/>
    <x v="0"/>
    <x v="1"/>
  </r>
  <r>
    <s v="Flight450"/>
    <d v="2015-05-09T00:00:00"/>
    <x v="12"/>
    <n v="2.1"/>
    <n v="154"/>
    <x v="16"/>
    <n v="115"/>
    <n v="18975"/>
    <n v="20872.5"/>
    <n v="1897.5"/>
    <x v="3"/>
    <x v="1"/>
  </r>
  <r>
    <s v="Flight451"/>
    <d v="2015-06-17T00:00:00"/>
    <x v="11"/>
    <n v="1.2"/>
    <n v="131"/>
    <x v="5"/>
    <n v="385"/>
    <n v="71225"/>
    <n v="78347.5"/>
    <n v="7122.5"/>
    <x v="10"/>
    <x v="1"/>
  </r>
  <r>
    <s v="Flight452"/>
    <d v="2015-11-21T00:00:00"/>
    <x v="8"/>
    <n v="8"/>
    <n v="129"/>
    <x v="6"/>
    <n v="200"/>
    <n v="37000"/>
    <n v="40700"/>
    <n v="3700"/>
    <x v="0"/>
    <x v="1"/>
  </r>
  <r>
    <s v="Flight453"/>
    <d v="2015-01-02T00:00:00"/>
    <x v="3"/>
    <n v="4.7"/>
    <n v="60"/>
    <x v="8"/>
    <n v="350"/>
    <n v="57750"/>
    <n v="63525"/>
    <n v="5775"/>
    <x v="7"/>
    <x v="1"/>
  </r>
  <r>
    <s v="Flight454"/>
    <d v="2014-05-11T00:00:00"/>
    <x v="1"/>
    <n v="2.2999999999999998"/>
    <n v="23"/>
    <x v="6"/>
    <n v="250"/>
    <n v="46250"/>
    <n v="50875"/>
    <n v="4625"/>
    <x v="3"/>
    <x v="0"/>
  </r>
  <r>
    <s v="Flight455"/>
    <d v="2014-08-14T00:00:00"/>
    <x v="19"/>
    <n v="1.4"/>
    <n v="19"/>
    <x v="11"/>
    <n v="126.5"/>
    <n v="23402.5"/>
    <n v="25742.75"/>
    <n v="2340.25"/>
    <x v="1"/>
    <x v="0"/>
  </r>
  <r>
    <s v="Flight456"/>
    <d v="2015-07-07T00:00:00"/>
    <x v="11"/>
    <n v="1.7"/>
    <n v="148"/>
    <x v="4"/>
    <n v="385"/>
    <n v="71225"/>
    <n v="78347.5"/>
    <n v="7122.5"/>
    <x v="2"/>
    <x v="1"/>
  </r>
  <r>
    <s v="Flight457"/>
    <d v="2014-05-19T00:00:00"/>
    <x v="7"/>
    <n v="1.3"/>
    <n v="138"/>
    <x v="4"/>
    <n v="200"/>
    <n v="37000"/>
    <n v="40700"/>
    <n v="3700"/>
    <x v="3"/>
    <x v="0"/>
  </r>
  <r>
    <s v="Flight458"/>
    <d v="2014-10-30T00:00:00"/>
    <x v="14"/>
    <n v="2.4"/>
    <n v="40"/>
    <x v="24"/>
    <n v="275"/>
    <n v="45375"/>
    <n v="49912.5"/>
    <n v="4537.5"/>
    <x v="11"/>
    <x v="0"/>
  </r>
  <r>
    <s v="Flight459"/>
    <d v="2014-06-20T00:00:00"/>
    <x v="3"/>
    <n v="4.2"/>
    <n v="2"/>
    <x v="15"/>
    <n v="385"/>
    <n v="71225"/>
    <n v="78347.5"/>
    <n v="7122.5"/>
    <x v="10"/>
    <x v="0"/>
  </r>
  <r>
    <s v="Flight460"/>
    <d v="2014-01-31T00:00:00"/>
    <x v="20"/>
    <n v="0.8"/>
    <n v="95"/>
    <x v="1"/>
    <n v="275"/>
    <n v="50875"/>
    <n v="55962.5"/>
    <n v="5087.5"/>
    <x v="7"/>
    <x v="0"/>
  </r>
  <r>
    <s v="Flight461"/>
    <d v="2015-09-19T00:00:00"/>
    <x v="2"/>
    <n v="2.9"/>
    <n v="208"/>
    <x v="29"/>
    <n v="225"/>
    <n v="37125"/>
    <n v="40837.5"/>
    <n v="3712.5"/>
    <x v="6"/>
    <x v="1"/>
  </r>
  <r>
    <s v="Flight462"/>
    <d v="2015-06-30T00:00:00"/>
    <x v="6"/>
    <n v="1.1000000000000001"/>
    <n v="21"/>
    <x v="29"/>
    <n v="330"/>
    <n v="61050"/>
    <n v="67155"/>
    <n v="6105"/>
    <x v="10"/>
    <x v="1"/>
  </r>
  <r>
    <s v="Flight463"/>
    <d v="2014-01-20T00:00:00"/>
    <x v="5"/>
    <n v="1.6"/>
    <n v="69"/>
    <x v="19"/>
    <n v="125"/>
    <n v="22625"/>
    <n v="24887.5"/>
    <n v="2262.5"/>
    <x v="7"/>
    <x v="0"/>
  </r>
  <r>
    <s v="Flight464"/>
    <d v="2014-09-12T00:00:00"/>
    <x v="1"/>
    <n v="3.3"/>
    <n v="104"/>
    <x v="26"/>
    <n v="250"/>
    <n v="46250"/>
    <n v="50875"/>
    <n v="4625"/>
    <x v="6"/>
    <x v="0"/>
  </r>
  <r>
    <s v="Flight465"/>
    <d v="2015-11-26T00:00:00"/>
    <x v="20"/>
    <n v="5.8"/>
    <n v="124"/>
    <x v="1"/>
    <n v="412.5"/>
    <n v="76312.5"/>
    <n v="83943.75"/>
    <n v="7631.25"/>
    <x v="0"/>
    <x v="1"/>
  </r>
  <r>
    <s v="Flight466"/>
    <d v="2015-09-12T00:00:00"/>
    <x v="2"/>
    <n v="2"/>
    <n v="168"/>
    <x v="2"/>
    <n v="225"/>
    <n v="37125"/>
    <n v="40837.5"/>
    <n v="3712.5"/>
    <x v="6"/>
    <x v="1"/>
  </r>
  <r>
    <s v="Flight467"/>
    <d v="2014-07-18T00:00:00"/>
    <x v="9"/>
    <n v="2.9"/>
    <n v="10"/>
    <x v="8"/>
    <n v="275"/>
    <n v="50875"/>
    <n v="55962.5"/>
    <n v="5087.5"/>
    <x v="2"/>
    <x v="0"/>
  </r>
  <r>
    <s v="Flight468"/>
    <d v="2015-09-09T00:00:00"/>
    <x v="3"/>
    <n v="5.9"/>
    <n v="96"/>
    <x v="25"/>
    <n v="350"/>
    <n v="64750"/>
    <n v="71225"/>
    <n v="6475"/>
    <x v="6"/>
    <x v="1"/>
  </r>
  <r>
    <s v="Flight469"/>
    <d v="2015-10-03T00:00:00"/>
    <x v="8"/>
    <n v="10.1"/>
    <n v="3"/>
    <x v="2"/>
    <n v="200"/>
    <n v="37000"/>
    <n v="40700"/>
    <n v="3700"/>
    <x v="11"/>
    <x v="1"/>
  </r>
  <r>
    <s v="Flight470"/>
    <d v="2014-04-26T00:00:00"/>
    <x v="10"/>
    <n v="1.4"/>
    <n v="128"/>
    <x v="5"/>
    <n v="375"/>
    <n v="69375"/>
    <n v="76312.5"/>
    <n v="6937.5"/>
    <x v="9"/>
    <x v="0"/>
  </r>
  <r>
    <s v="Flight471"/>
    <d v="2014-12-27T00:00:00"/>
    <x v="3"/>
    <n v="8.3000000000000007"/>
    <n v="113"/>
    <x v="24"/>
    <n v="490"/>
    <n v="90650"/>
    <n v="99715"/>
    <n v="9065"/>
    <x v="4"/>
    <x v="0"/>
  </r>
  <r>
    <s v="Flight472"/>
    <d v="2014-03-16T00:00:00"/>
    <x v="19"/>
    <n v="2.9"/>
    <n v="130"/>
    <x v="29"/>
    <n v="115"/>
    <n v="21275"/>
    <n v="23402.5"/>
    <n v="2127.5"/>
    <x v="5"/>
    <x v="0"/>
  </r>
  <r>
    <s v="Flight473"/>
    <d v="2014-07-25T00:00:00"/>
    <x v="19"/>
    <n v="3"/>
    <n v="59"/>
    <x v="18"/>
    <n v="126.5"/>
    <n v="20872.5"/>
    <n v="22959.75"/>
    <n v="2087.25"/>
    <x v="2"/>
    <x v="0"/>
  </r>
  <r>
    <s v="Flight474"/>
    <d v="2015-03-06T00:00:00"/>
    <x v="7"/>
    <n v="2"/>
    <n v="116"/>
    <x v="2"/>
    <n v="200"/>
    <n v="37000"/>
    <n v="40700"/>
    <n v="3700"/>
    <x v="5"/>
    <x v="1"/>
  </r>
  <r>
    <s v="Flight475"/>
    <d v="2015-10-03T00:00:00"/>
    <x v="3"/>
    <n v="3.6"/>
    <n v="127"/>
    <x v="6"/>
    <n v="350"/>
    <n v="64750"/>
    <n v="71225"/>
    <n v="6475"/>
    <x v="11"/>
    <x v="1"/>
  </r>
  <r>
    <s v="Flight476"/>
    <d v="2015-07-17T00:00:00"/>
    <x v="1"/>
    <n v="2.2000000000000002"/>
    <n v="201"/>
    <x v="6"/>
    <n v="275"/>
    <n v="45375"/>
    <n v="49912.5"/>
    <n v="4537.5"/>
    <x v="2"/>
    <x v="1"/>
  </r>
  <r>
    <s v="Flight477"/>
    <d v="2015-01-05T00:00:00"/>
    <x v="17"/>
    <n v="2.7"/>
    <n v="100"/>
    <x v="0"/>
    <n v="300"/>
    <n v="55500"/>
    <n v="61050"/>
    <n v="5550"/>
    <x v="7"/>
    <x v="1"/>
  </r>
  <r>
    <s v="Flight478"/>
    <d v="2015-12-12T00:00:00"/>
    <x v="19"/>
    <n v="2.2999999999999998"/>
    <n v="9"/>
    <x v="29"/>
    <n v="115"/>
    <n v="21275"/>
    <n v="23402.5"/>
    <n v="2127.5"/>
    <x v="4"/>
    <x v="1"/>
  </r>
  <r>
    <s v="Flight479"/>
    <d v="2015-06-24T00:00:00"/>
    <x v="17"/>
    <n v="3.2"/>
    <n v="61"/>
    <x v="24"/>
    <n v="330"/>
    <n v="54450"/>
    <n v="59895"/>
    <n v="5445"/>
    <x v="10"/>
    <x v="1"/>
  </r>
  <r>
    <s v="Flight480"/>
    <d v="2015-06-20T00:00:00"/>
    <x v="20"/>
    <n v="1.8"/>
    <n v="76"/>
    <x v="2"/>
    <n v="302.5"/>
    <n v="54752.5"/>
    <n v="60227.75"/>
    <n v="5475.25"/>
    <x v="10"/>
    <x v="1"/>
  </r>
  <r>
    <s v="Flight481"/>
    <d v="2015-06-18T00:00:00"/>
    <x v="11"/>
    <n v="3.1"/>
    <n v="85"/>
    <x v="17"/>
    <n v="385"/>
    <n v="69685"/>
    <n v="76653.5"/>
    <n v="6968.5"/>
    <x v="10"/>
    <x v="1"/>
  </r>
  <r>
    <s v="Flight482"/>
    <d v="2015-05-19T00:00:00"/>
    <x v="7"/>
    <n v="1.5"/>
    <n v="27"/>
    <x v="1"/>
    <n v="200"/>
    <n v="37000"/>
    <n v="40700"/>
    <n v="3700"/>
    <x v="3"/>
    <x v="1"/>
  </r>
  <r>
    <s v="Flight483"/>
    <d v="2014-08-17T00:00:00"/>
    <x v="10"/>
    <n v="1.8"/>
    <n v="171"/>
    <x v="12"/>
    <n v="412.5"/>
    <n v="68062.5"/>
    <n v="74868.75"/>
    <n v="6806.25"/>
    <x v="1"/>
    <x v="0"/>
  </r>
  <r>
    <s v="Flight484"/>
    <d v="2014-07-05T00:00:00"/>
    <x v="12"/>
    <n v="1.4"/>
    <n v="183"/>
    <x v="6"/>
    <n v="126.5"/>
    <n v="20872.5"/>
    <n v="22959.75"/>
    <n v="2087.25"/>
    <x v="2"/>
    <x v="0"/>
  </r>
  <r>
    <s v="Flight485"/>
    <d v="2014-01-02T00:00:00"/>
    <x v="7"/>
    <n v="3.6"/>
    <n v="3"/>
    <x v="1"/>
    <n v="200"/>
    <n v="37000"/>
    <n v="40700"/>
    <n v="3700"/>
    <x v="7"/>
    <x v="0"/>
  </r>
  <r>
    <s v="Flight486"/>
    <d v="2014-05-22T00:00:00"/>
    <x v="12"/>
    <n v="2.5"/>
    <n v="106"/>
    <x v="10"/>
    <n v="115"/>
    <n v="21275"/>
    <n v="23402.5"/>
    <n v="2127.5"/>
    <x v="3"/>
    <x v="0"/>
  </r>
  <r>
    <s v="Flight487"/>
    <d v="2014-07-23T00:00:00"/>
    <x v="3"/>
    <n v="6.7"/>
    <n v="155"/>
    <x v="6"/>
    <n v="385"/>
    <n v="63525"/>
    <n v="69877.5"/>
    <n v="6352.5"/>
    <x v="2"/>
    <x v="0"/>
  </r>
  <r>
    <s v="Flight488"/>
    <d v="2015-05-21T00:00:00"/>
    <x v="5"/>
    <n v="2.7"/>
    <n v="147"/>
    <x v="0"/>
    <n v="125"/>
    <n v="23125"/>
    <n v="25437.5"/>
    <n v="2312.5"/>
    <x v="3"/>
    <x v="1"/>
  </r>
  <r>
    <s v="Flight489"/>
    <d v="2014-05-31T00:00:00"/>
    <x v="5"/>
    <n v="2"/>
    <n v="179"/>
    <x v="2"/>
    <n v="125"/>
    <n v="20625"/>
    <n v="22687.5"/>
    <n v="2062.5"/>
    <x v="3"/>
    <x v="0"/>
  </r>
  <r>
    <s v="Flight490"/>
    <d v="2014-03-21T00:00:00"/>
    <x v="1"/>
    <n v="2.2999999999999998"/>
    <n v="79"/>
    <x v="18"/>
    <n v="250"/>
    <n v="45250"/>
    <n v="49775"/>
    <n v="4525"/>
    <x v="5"/>
    <x v="0"/>
  </r>
  <r>
    <s v="Flight491"/>
    <d v="2014-11-15T00:00:00"/>
    <x v="8"/>
    <n v="8.5"/>
    <n v="126"/>
    <x v="8"/>
    <n v="200"/>
    <n v="37000"/>
    <n v="40700"/>
    <n v="3700"/>
    <x v="0"/>
    <x v="0"/>
  </r>
  <r>
    <s v="Flight492"/>
    <d v="2014-02-27T00:00:00"/>
    <x v="2"/>
    <n v="1.6"/>
    <n v="41"/>
    <x v="20"/>
    <n v="225"/>
    <n v="37125"/>
    <n v="40837.5"/>
    <n v="3712.5"/>
    <x v="8"/>
    <x v="0"/>
  </r>
  <r>
    <s v="Flight493"/>
    <d v="2014-08-01T00:00:00"/>
    <x v="5"/>
    <n v="2"/>
    <n v="185"/>
    <x v="19"/>
    <n v="137.5"/>
    <n v="22687.5"/>
    <n v="24956.25"/>
    <n v="2268.75"/>
    <x v="1"/>
    <x v="0"/>
  </r>
  <r>
    <s v="Flight494"/>
    <d v="2014-03-25T00:00:00"/>
    <x v="3"/>
    <n v="4.2"/>
    <n v="37"/>
    <x v="18"/>
    <n v="350"/>
    <n v="57750"/>
    <n v="63525"/>
    <n v="5775"/>
    <x v="5"/>
    <x v="0"/>
  </r>
  <r>
    <s v="Flight495"/>
    <d v="2014-04-03T00:00:00"/>
    <x v="5"/>
    <n v="1.6"/>
    <n v="201"/>
    <x v="1"/>
    <n v="125"/>
    <n v="20625"/>
    <n v="22687.5"/>
    <n v="2062.5"/>
    <x v="9"/>
    <x v="0"/>
  </r>
  <r>
    <s v="Flight496"/>
    <d v="2014-05-21T00:00:00"/>
    <x v="16"/>
    <n v="3.3"/>
    <n v="76"/>
    <x v="18"/>
    <n v="275"/>
    <n v="49775"/>
    <n v="54752.5"/>
    <n v="4977.5"/>
    <x v="3"/>
    <x v="0"/>
  </r>
  <r>
    <s v="Flight497"/>
    <d v="2014-08-22T00:00:00"/>
    <x v="3"/>
    <n v="5.3"/>
    <n v="48"/>
    <x v="1"/>
    <n v="385"/>
    <n v="63525"/>
    <n v="69877.5"/>
    <n v="6352.5"/>
    <x v="1"/>
    <x v="0"/>
  </r>
  <r>
    <s v="Flight498"/>
    <d v="2014-11-25T00:00:00"/>
    <x v="13"/>
    <n v="5.2"/>
    <n v="89"/>
    <x v="2"/>
    <n v="375"/>
    <n v="67875"/>
    <n v="74662.5"/>
    <n v="6787.5"/>
    <x v="0"/>
    <x v="0"/>
  </r>
  <r>
    <s v="Flight499"/>
    <d v="2014-05-10T00:00:00"/>
    <x v="4"/>
    <n v="1.8"/>
    <n v="202"/>
    <x v="9"/>
    <n v="200"/>
    <n v="33000"/>
    <n v="36300"/>
    <n v="3300"/>
    <x v="3"/>
    <x v="0"/>
  </r>
  <r>
    <s v="Flight500"/>
    <d v="2014-08-19T00:00:00"/>
    <x v="2"/>
    <n v="1.3"/>
    <n v="74"/>
    <x v="6"/>
    <n v="247.5"/>
    <n v="44797.5"/>
    <n v="49277.25"/>
    <n v="4479.75"/>
    <x v="1"/>
    <x v="0"/>
  </r>
  <r>
    <s v="Flight501"/>
    <d v="2015-07-27T00:00:00"/>
    <x v="14"/>
    <n v="2.6"/>
    <n v="183"/>
    <x v="23"/>
    <n v="302.5"/>
    <n v="49912.5"/>
    <n v="54903.75"/>
    <n v="4991.25"/>
    <x v="2"/>
    <x v="1"/>
  </r>
  <r>
    <s v="Flight502"/>
    <d v="2015-07-23T00:00:00"/>
    <x v="8"/>
    <n v="11.2"/>
    <n v="33"/>
    <x v="6"/>
    <n v="220"/>
    <n v="40700"/>
    <n v="44770"/>
    <n v="4070"/>
    <x v="2"/>
    <x v="1"/>
  </r>
  <r>
    <s v="Flight503"/>
    <d v="2014-08-07T00:00:00"/>
    <x v="7"/>
    <n v="2.2999999999999998"/>
    <n v="95"/>
    <x v="19"/>
    <n v="220"/>
    <n v="40700"/>
    <n v="44770"/>
    <n v="4070"/>
    <x v="1"/>
    <x v="0"/>
  </r>
  <r>
    <s v="Flight504"/>
    <d v="2015-02-23T00:00:00"/>
    <x v="15"/>
    <n v="2.2000000000000002"/>
    <n v="8"/>
    <x v="11"/>
    <n v="300"/>
    <n v="55500"/>
    <n v="61050"/>
    <n v="5550"/>
    <x v="8"/>
    <x v="1"/>
  </r>
  <r>
    <s v="Flight505"/>
    <d v="2015-04-14T00:00:00"/>
    <x v="0"/>
    <n v="1.3"/>
    <n v="207"/>
    <x v="24"/>
    <n v="300"/>
    <n v="49500"/>
    <n v="54450"/>
    <n v="4950"/>
    <x v="9"/>
    <x v="1"/>
  </r>
  <r>
    <s v="Flight506"/>
    <d v="2015-12-24T00:00:00"/>
    <x v="2"/>
    <n v="4.4000000000000004"/>
    <n v="51"/>
    <x v="1"/>
    <n v="315"/>
    <n v="51975"/>
    <n v="57172.5"/>
    <n v="5197.5"/>
    <x v="4"/>
    <x v="1"/>
  </r>
  <r>
    <s v="Flight507"/>
    <d v="2014-07-14T00:00:00"/>
    <x v="10"/>
    <n v="0.7"/>
    <n v="153"/>
    <x v="9"/>
    <n v="412.5"/>
    <n v="68062.5"/>
    <n v="74868.75"/>
    <n v="6806.25"/>
    <x v="2"/>
    <x v="0"/>
  </r>
  <r>
    <s v="Flight508"/>
    <d v="2015-10-27T00:00:00"/>
    <x v="3"/>
    <n v="2.6"/>
    <n v="40"/>
    <x v="17"/>
    <n v="350"/>
    <n v="57750"/>
    <n v="63525"/>
    <n v="5775"/>
    <x v="11"/>
    <x v="1"/>
  </r>
  <r>
    <s v="Flight509"/>
    <d v="2015-03-23T00:00:00"/>
    <x v="16"/>
    <n v="1.5"/>
    <n v="112"/>
    <x v="0"/>
    <n v="275"/>
    <n v="50875"/>
    <n v="55962.5"/>
    <n v="5087.5"/>
    <x v="5"/>
    <x v="1"/>
  </r>
  <r>
    <s v="Flight510"/>
    <d v="2014-02-14T00:00:00"/>
    <x v="7"/>
    <n v="2.2000000000000002"/>
    <n v="46"/>
    <x v="8"/>
    <n v="200"/>
    <n v="33000"/>
    <n v="36300"/>
    <n v="3300"/>
    <x v="8"/>
    <x v="0"/>
  </r>
  <r>
    <s v="Flight511"/>
    <d v="2015-04-14T00:00:00"/>
    <x v="8"/>
    <n v="10.4"/>
    <n v="57"/>
    <x v="0"/>
    <n v="200"/>
    <n v="33000"/>
    <n v="36300"/>
    <n v="3300"/>
    <x v="9"/>
    <x v="1"/>
  </r>
  <r>
    <s v="Flight512"/>
    <d v="2015-12-14T00:00:00"/>
    <x v="4"/>
    <n v="1.7"/>
    <n v="81"/>
    <x v="6"/>
    <n v="200"/>
    <n v="36200"/>
    <n v="39820"/>
    <n v="3620"/>
    <x v="4"/>
    <x v="1"/>
  </r>
  <r>
    <s v="Flight513"/>
    <d v="2015-07-12T00:00:00"/>
    <x v="7"/>
    <n v="1.9"/>
    <n v="202"/>
    <x v="1"/>
    <n v="220"/>
    <n v="36300"/>
    <n v="39930"/>
    <n v="3630"/>
    <x v="2"/>
    <x v="1"/>
  </r>
  <r>
    <s v="Flight514"/>
    <d v="2014-09-02T00:00:00"/>
    <x v="14"/>
    <n v="1.5"/>
    <n v="39"/>
    <x v="24"/>
    <n v="275"/>
    <n v="45375"/>
    <n v="49912.5"/>
    <n v="4537.5"/>
    <x v="6"/>
    <x v="0"/>
  </r>
  <r>
    <s v="Flight515"/>
    <d v="2015-06-09T00:00:00"/>
    <x v="1"/>
    <n v="0.8"/>
    <n v="137"/>
    <x v="19"/>
    <n v="275"/>
    <n v="50875"/>
    <n v="55962.5"/>
    <n v="5087.5"/>
    <x v="10"/>
    <x v="1"/>
  </r>
  <r>
    <s v="Flight516"/>
    <d v="2015-07-17T00:00:00"/>
    <x v="11"/>
    <n v="1.7"/>
    <n v="62"/>
    <x v="0"/>
    <n v="385"/>
    <n v="63525"/>
    <n v="69877.5"/>
    <n v="6352.5"/>
    <x v="2"/>
    <x v="1"/>
  </r>
  <r>
    <s v="Flight517"/>
    <d v="2015-12-03T00:00:00"/>
    <x v="15"/>
    <n v="2.1"/>
    <n v="129"/>
    <x v="0"/>
    <n v="300"/>
    <n v="55500"/>
    <n v="61050"/>
    <n v="5550"/>
    <x v="4"/>
    <x v="1"/>
  </r>
  <r>
    <s v="Flight518"/>
    <d v="2015-05-31T00:00:00"/>
    <x v="13"/>
    <n v="1.8"/>
    <n v="101"/>
    <x v="1"/>
    <n v="250"/>
    <n v="46250"/>
    <n v="50875"/>
    <n v="4625"/>
    <x v="3"/>
    <x v="1"/>
  </r>
  <r>
    <s v="Flight519"/>
    <d v="2015-02-25T00:00:00"/>
    <x v="16"/>
    <n v="1.6"/>
    <n v="10"/>
    <x v="22"/>
    <n v="275"/>
    <n v="50875"/>
    <n v="55962.5"/>
    <n v="5087.5"/>
    <x v="8"/>
    <x v="1"/>
  </r>
  <r>
    <s v="Flight520"/>
    <d v="2015-03-03T00:00:00"/>
    <x v="7"/>
    <n v="2.6"/>
    <n v="84"/>
    <x v="21"/>
    <n v="200"/>
    <n v="36200"/>
    <n v="39820"/>
    <n v="3620"/>
    <x v="5"/>
    <x v="1"/>
  </r>
  <r>
    <s v="Flight521"/>
    <d v="2015-02-22T00:00:00"/>
    <x v="17"/>
    <n v="1.8"/>
    <n v="137"/>
    <x v="18"/>
    <n v="300"/>
    <n v="55500"/>
    <n v="61050"/>
    <n v="5550"/>
    <x v="8"/>
    <x v="1"/>
  </r>
  <r>
    <s v="Flight522"/>
    <d v="2014-03-15T00:00:00"/>
    <x v="0"/>
    <n v="1.5"/>
    <n v="12"/>
    <x v="0"/>
    <n v="300"/>
    <n v="55500"/>
    <n v="61050"/>
    <n v="5550"/>
    <x v="5"/>
    <x v="0"/>
  </r>
  <r>
    <s v="Flight523"/>
    <d v="2015-03-14T00:00:00"/>
    <x v="17"/>
    <n v="2.2000000000000002"/>
    <n v="7"/>
    <x v="18"/>
    <n v="300"/>
    <n v="55500"/>
    <n v="61050"/>
    <n v="5550"/>
    <x v="5"/>
    <x v="1"/>
  </r>
  <r>
    <s v="Flight524"/>
    <d v="2015-07-30T00:00:00"/>
    <x v="11"/>
    <n v="2.5"/>
    <n v="165"/>
    <x v="0"/>
    <n v="385"/>
    <n v="63525"/>
    <n v="69877.5"/>
    <n v="6352.5"/>
    <x v="2"/>
    <x v="1"/>
  </r>
  <r>
    <s v="Flight525"/>
    <d v="2015-03-23T00:00:00"/>
    <x v="8"/>
    <n v="9.1999999999999993"/>
    <n v="86"/>
    <x v="28"/>
    <n v="200"/>
    <n v="36200"/>
    <n v="39820"/>
    <n v="3620"/>
    <x v="5"/>
    <x v="1"/>
  </r>
  <r>
    <s v="Flight526"/>
    <d v="2014-12-28T00:00:00"/>
    <x v="11"/>
    <n v="3.6"/>
    <n v="183"/>
    <x v="0"/>
    <n v="490"/>
    <n v="80850"/>
    <n v="88935"/>
    <n v="8085"/>
    <x v="4"/>
    <x v="0"/>
  </r>
  <r>
    <s v="Flight527"/>
    <d v="2014-12-08T00:00:00"/>
    <x v="2"/>
    <n v="0.8"/>
    <n v="93"/>
    <x v="1"/>
    <n v="225"/>
    <n v="41625"/>
    <n v="45787.5"/>
    <n v="4162.5"/>
    <x v="4"/>
    <x v="0"/>
  </r>
  <r>
    <s v="Flight528"/>
    <d v="2014-04-29T00:00:00"/>
    <x v="17"/>
    <n v="1.6"/>
    <n v="81"/>
    <x v="10"/>
    <n v="300"/>
    <n v="54300"/>
    <n v="59730"/>
    <n v="5430"/>
    <x v="9"/>
    <x v="0"/>
  </r>
  <r>
    <s v="Flight529"/>
    <d v="2014-06-06T00:00:00"/>
    <x v="9"/>
    <n v="2.6"/>
    <n v="63"/>
    <x v="1"/>
    <n v="275"/>
    <n v="49775"/>
    <n v="54752.5"/>
    <n v="4977.5"/>
    <x v="10"/>
    <x v="0"/>
  </r>
  <r>
    <s v="Flight530"/>
    <d v="2015-05-26T00:00:00"/>
    <x v="7"/>
    <n v="2.7"/>
    <n v="95"/>
    <x v="8"/>
    <n v="200"/>
    <n v="37000"/>
    <n v="40700"/>
    <n v="3700"/>
    <x v="3"/>
    <x v="1"/>
  </r>
  <r>
    <s v="Flight531"/>
    <d v="2014-07-14T00:00:00"/>
    <x v="0"/>
    <n v="3.4"/>
    <n v="164"/>
    <x v="6"/>
    <n v="330"/>
    <n v="54450"/>
    <n v="59895"/>
    <n v="5445"/>
    <x v="2"/>
    <x v="0"/>
  </r>
  <r>
    <s v="Flight532"/>
    <d v="2015-01-11T00:00:00"/>
    <x v="1"/>
    <n v="2.8"/>
    <n v="2"/>
    <x v="25"/>
    <n v="250"/>
    <n v="46250"/>
    <n v="50875"/>
    <n v="4625"/>
    <x v="7"/>
    <x v="1"/>
  </r>
  <r>
    <s v="Flight533"/>
    <d v="2015-07-23T00:00:00"/>
    <x v="6"/>
    <n v="1.5"/>
    <n v="141"/>
    <x v="12"/>
    <n v="330"/>
    <n v="61050"/>
    <n v="67155"/>
    <n v="6105"/>
    <x v="2"/>
    <x v="1"/>
  </r>
  <r>
    <s v="Flight534"/>
    <d v="2015-07-29T00:00:00"/>
    <x v="6"/>
    <n v="2.7"/>
    <n v="150"/>
    <x v="25"/>
    <n v="330"/>
    <n v="61050"/>
    <n v="67155"/>
    <n v="6105"/>
    <x v="2"/>
    <x v="1"/>
  </r>
  <r>
    <s v="Flight535"/>
    <d v="2015-10-04T00:00:00"/>
    <x v="12"/>
    <n v="2.9"/>
    <n v="47"/>
    <x v="27"/>
    <n v="115"/>
    <n v="18975"/>
    <n v="20872.5"/>
    <n v="1897.5"/>
    <x v="11"/>
    <x v="1"/>
  </r>
  <r>
    <s v="Flight536"/>
    <d v="2014-12-15T00:00:00"/>
    <x v="8"/>
    <n v="7.3"/>
    <n v="167"/>
    <x v="10"/>
    <n v="200"/>
    <n v="33000"/>
    <n v="36300"/>
    <n v="3300"/>
    <x v="4"/>
    <x v="0"/>
  </r>
  <r>
    <s v="Flight537"/>
    <d v="2015-09-14T00:00:00"/>
    <x v="13"/>
    <n v="1.3"/>
    <n v="92"/>
    <x v="19"/>
    <n v="250"/>
    <n v="46250"/>
    <n v="50875"/>
    <n v="4625"/>
    <x v="6"/>
    <x v="1"/>
  </r>
  <r>
    <s v="Flight538"/>
    <d v="2015-11-23T00:00:00"/>
    <x v="11"/>
    <n v="4.9000000000000004"/>
    <n v="38"/>
    <x v="27"/>
    <n v="525"/>
    <n v="86625"/>
    <n v="95287.5"/>
    <n v="8662.5"/>
    <x v="0"/>
    <x v="1"/>
  </r>
  <r>
    <s v="Flight539"/>
    <d v="2014-01-15T00:00:00"/>
    <x v="6"/>
    <n v="0.7"/>
    <n v="96"/>
    <x v="3"/>
    <n v="300"/>
    <n v="55500"/>
    <n v="61050"/>
    <n v="5550"/>
    <x v="7"/>
    <x v="0"/>
  </r>
  <r>
    <s v="Flight540"/>
    <d v="2015-10-10T00:00:00"/>
    <x v="7"/>
    <n v="2.2999999999999998"/>
    <n v="193"/>
    <x v="1"/>
    <n v="200"/>
    <n v="33000"/>
    <n v="36300"/>
    <n v="3300"/>
    <x v="11"/>
    <x v="1"/>
  </r>
  <r>
    <s v="Flight541"/>
    <d v="2014-07-04T00:00:00"/>
    <x v="17"/>
    <n v="0.9"/>
    <n v="206"/>
    <x v="18"/>
    <n v="330"/>
    <n v="54450"/>
    <n v="59895"/>
    <n v="5445"/>
    <x v="2"/>
    <x v="0"/>
  </r>
  <r>
    <s v="Flight542"/>
    <d v="2014-11-24T00:00:00"/>
    <x v="7"/>
    <n v="4.4000000000000004"/>
    <n v="153"/>
    <x v="0"/>
    <n v="300"/>
    <n v="49500"/>
    <n v="54450"/>
    <n v="4950"/>
    <x v="0"/>
    <x v="0"/>
  </r>
  <r>
    <s v="Flight543"/>
    <d v="2015-11-29T00:00:00"/>
    <x v="11"/>
    <n v="3.9"/>
    <n v="168"/>
    <x v="11"/>
    <n v="525"/>
    <n v="86625"/>
    <n v="95287.5"/>
    <n v="8662.5"/>
    <x v="0"/>
    <x v="1"/>
  </r>
  <r>
    <s v="Flight544"/>
    <d v="2014-06-07T00:00:00"/>
    <x v="4"/>
    <n v="2.5"/>
    <n v="23"/>
    <x v="2"/>
    <n v="220"/>
    <n v="40700"/>
    <n v="44770"/>
    <n v="4070"/>
    <x v="10"/>
    <x v="0"/>
  </r>
  <r>
    <s v="Flight545"/>
    <d v="2014-01-02T00:00:00"/>
    <x v="16"/>
    <n v="3.8"/>
    <n v="171"/>
    <x v="22"/>
    <n v="275"/>
    <n v="45375"/>
    <n v="49912.5"/>
    <n v="4537.5"/>
    <x v="7"/>
    <x v="0"/>
  </r>
  <r>
    <s v="Flight546"/>
    <d v="2014-11-05T00:00:00"/>
    <x v="7"/>
    <n v="1.1000000000000001"/>
    <n v="55"/>
    <x v="18"/>
    <n v="200"/>
    <n v="33000"/>
    <n v="36300"/>
    <n v="3300"/>
    <x v="0"/>
    <x v="0"/>
  </r>
  <r>
    <s v="Flight547"/>
    <d v="2015-11-25T00:00:00"/>
    <x v="3"/>
    <n v="11.5"/>
    <n v="13"/>
    <x v="6"/>
    <n v="525"/>
    <n v="97125"/>
    <n v="106837.5"/>
    <n v="9712.5"/>
    <x v="0"/>
    <x v="1"/>
  </r>
  <r>
    <s v="Flight548"/>
    <d v="2014-11-24T00:00:00"/>
    <x v="16"/>
    <n v="5.6"/>
    <n v="177"/>
    <x v="16"/>
    <n v="412.5"/>
    <n v="68062.5"/>
    <n v="74868.75"/>
    <n v="6806.25"/>
    <x v="0"/>
    <x v="0"/>
  </r>
  <r>
    <s v="Flight549"/>
    <d v="2015-04-14T00:00:00"/>
    <x v="2"/>
    <n v="1.4"/>
    <n v="46"/>
    <x v="0"/>
    <n v="225"/>
    <n v="37125"/>
    <n v="40837.5"/>
    <n v="3712.5"/>
    <x v="9"/>
    <x v="1"/>
  </r>
  <r>
    <s v="Flight550"/>
    <d v="2014-07-24T00:00:00"/>
    <x v="6"/>
    <n v="3"/>
    <n v="42"/>
    <x v="25"/>
    <n v="330"/>
    <n v="54450"/>
    <n v="59895"/>
    <n v="5445"/>
    <x v="2"/>
    <x v="0"/>
  </r>
  <r>
    <s v="Flight551"/>
    <d v="2014-05-29T00:00:00"/>
    <x v="6"/>
    <n v="2.1"/>
    <n v="143"/>
    <x v="10"/>
    <n v="300"/>
    <n v="55500"/>
    <n v="61050"/>
    <n v="5550"/>
    <x v="3"/>
    <x v="0"/>
  </r>
  <r>
    <s v="Flight552"/>
    <d v="2014-10-16T00:00:00"/>
    <x v="14"/>
    <n v="2.2999999999999998"/>
    <n v="31"/>
    <x v="2"/>
    <n v="275"/>
    <n v="50875"/>
    <n v="55962.5"/>
    <n v="5087.5"/>
    <x v="11"/>
    <x v="0"/>
  </r>
  <r>
    <s v="Flight553"/>
    <d v="2015-05-02T00:00:00"/>
    <x v="3"/>
    <n v="4.5999999999999996"/>
    <n v="19"/>
    <x v="17"/>
    <n v="350"/>
    <n v="64750"/>
    <n v="71225"/>
    <n v="6475"/>
    <x v="3"/>
    <x v="1"/>
  </r>
  <r>
    <s v="Flight554"/>
    <d v="2014-02-22T00:00:00"/>
    <x v="6"/>
    <n v="1.7"/>
    <n v="82"/>
    <x v="11"/>
    <n v="300"/>
    <n v="54300"/>
    <n v="59730"/>
    <n v="5430"/>
    <x v="8"/>
    <x v="0"/>
  </r>
  <r>
    <s v="Flight555"/>
    <d v="2014-11-28T00:00:00"/>
    <x v="4"/>
    <n v="4.0999999999999996"/>
    <n v="194"/>
    <x v="18"/>
    <n v="300"/>
    <n v="49500"/>
    <n v="54450"/>
    <n v="4950"/>
    <x v="0"/>
    <x v="0"/>
  </r>
  <r>
    <s v="Flight556"/>
    <d v="2015-04-13T00:00:00"/>
    <x v="2"/>
    <n v="2"/>
    <n v="12"/>
    <x v="2"/>
    <n v="225"/>
    <n v="41625"/>
    <n v="45787.5"/>
    <n v="4162.5"/>
    <x v="9"/>
    <x v="1"/>
  </r>
  <r>
    <s v="Flight557"/>
    <d v="2015-08-22T00:00:00"/>
    <x v="9"/>
    <n v="1.8"/>
    <n v="182"/>
    <x v="6"/>
    <n v="275"/>
    <n v="45375"/>
    <n v="49912.5"/>
    <n v="4537.5"/>
    <x v="1"/>
    <x v="1"/>
  </r>
  <r>
    <s v="Flight558"/>
    <d v="2015-06-30T00:00:00"/>
    <x v="7"/>
    <n v="2.1"/>
    <n v="24"/>
    <x v="19"/>
    <n v="220"/>
    <n v="40700"/>
    <n v="44770"/>
    <n v="4070"/>
    <x v="10"/>
    <x v="1"/>
  </r>
  <r>
    <s v="Flight559"/>
    <d v="2015-06-06T00:00:00"/>
    <x v="4"/>
    <n v="1.7"/>
    <n v="57"/>
    <x v="2"/>
    <n v="220"/>
    <n v="36300"/>
    <n v="39930"/>
    <n v="3630"/>
    <x v="10"/>
    <x v="1"/>
  </r>
  <r>
    <s v="Flight560"/>
    <d v="2015-03-29T00:00:00"/>
    <x v="13"/>
    <n v="3.1"/>
    <n v="34"/>
    <x v="18"/>
    <n v="250"/>
    <n v="46250"/>
    <n v="50875"/>
    <n v="4625"/>
    <x v="5"/>
    <x v="1"/>
  </r>
  <r>
    <s v="Flight561"/>
    <d v="2015-03-24T00:00:00"/>
    <x v="17"/>
    <n v="2.2999999999999998"/>
    <n v="120"/>
    <x v="1"/>
    <n v="300"/>
    <n v="55500"/>
    <n v="61050"/>
    <n v="5550"/>
    <x v="5"/>
    <x v="1"/>
  </r>
  <r>
    <s v="Flight562"/>
    <d v="2015-12-15T00:00:00"/>
    <x v="11"/>
    <n v="1.5"/>
    <n v="190"/>
    <x v="2"/>
    <n v="350"/>
    <n v="57750"/>
    <n v="63525"/>
    <n v="5775"/>
    <x v="4"/>
    <x v="1"/>
  </r>
  <r>
    <s v="Flight563"/>
    <d v="2014-06-29T00:00:00"/>
    <x v="12"/>
    <n v="2.4"/>
    <n v="183"/>
    <x v="15"/>
    <n v="126.5"/>
    <n v="20872.5"/>
    <n v="22959.75"/>
    <n v="2087.25"/>
    <x v="10"/>
    <x v="0"/>
  </r>
  <r>
    <s v="Flight564"/>
    <d v="2015-09-26T00:00:00"/>
    <x v="8"/>
    <n v="11.3"/>
    <n v="1"/>
    <x v="15"/>
    <n v="200"/>
    <n v="37000"/>
    <n v="40700"/>
    <n v="3700"/>
    <x v="6"/>
    <x v="1"/>
  </r>
  <r>
    <s v="Flight565"/>
    <d v="2014-06-05T00:00:00"/>
    <x v="5"/>
    <n v="2.9"/>
    <n v="41"/>
    <x v="18"/>
    <n v="137.5"/>
    <n v="22687.5"/>
    <n v="24956.25"/>
    <n v="2268.75"/>
    <x v="10"/>
    <x v="0"/>
  </r>
  <r>
    <s v="Flight566"/>
    <d v="2014-01-22T00:00:00"/>
    <x v="17"/>
    <n v="1.6"/>
    <n v="127"/>
    <x v="18"/>
    <n v="300"/>
    <n v="55500"/>
    <n v="61050"/>
    <n v="5550"/>
    <x v="7"/>
    <x v="0"/>
  </r>
  <r>
    <s v="Flight567"/>
    <d v="2014-08-23T00:00:00"/>
    <x v="17"/>
    <n v="2.2000000000000002"/>
    <n v="31"/>
    <x v="15"/>
    <n v="330"/>
    <n v="61050"/>
    <n v="67155"/>
    <n v="6105"/>
    <x v="1"/>
    <x v="0"/>
  </r>
  <r>
    <s v="Flight568"/>
    <d v="2015-06-25T00:00:00"/>
    <x v="13"/>
    <n v="2.9"/>
    <n v="159"/>
    <x v="24"/>
    <n v="275"/>
    <n v="45375"/>
    <n v="49912.5"/>
    <n v="4537.5"/>
    <x v="10"/>
    <x v="1"/>
  </r>
  <r>
    <s v="Flight569"/>
    <d v="2014-12-23T00:00:00"/>
    <x v="10"/>
    <n v="3.5"/>
    <n v="19"/>
    <x v="0"/>
    <n v="525"/>
    <n v="97125"/>
    <n v="106837.5"/>
    <n v="9712.5"/>
    <x v="4"/>
    <x v="0"/>
  </r>
  <r>
    <s v="Flight570"/>
    <d v="2015-09-18T00:00:00"/>
    <x v="20"/>
    <n v="2.2000000000000002"/>
    <n v="1"/>
    <x v="0"/>
    <n v="275"/>
    <n v="50875"/>
    <n v="55962.5"/>
    <n v="5087.5"/>
    <x v="6"/>
    <x v="1"/>
  </r>
  <r>
    <s v="Flight571"/>
    <d v="2015-01-20T00:00:00"/>
    <x v="1"/>
    <n v="0.7"/>
    <n v="63"/>
    <x v="12"/>
    <n v="250"/>
    <n v="45250"/>
    <n v="49775"/>
    <n v="4525"/>
    <x v="7"/>
    <x v="1"/>
  </r>
  <r>
    <s v="Flight572"/>
    <d v="2014-10-06T00:00:00"/>
    <x v="10"/>
    <n v="1.8"/>
    <n v="181"/>
    <x v="1"/>
    <n v="375"/>
    <n v="61875"/>
    <n v="68062.5"/>
    <n v="6187.5"/>
    <x v="11"/>
    <x v="0"/>
  </r>
  <r>
    <s v="Flight573"/>
    <d v="2015-07-19T00:00:00"/>
    <x v="2"/>
    <n v="1.3"/>
    <n v="57"/>
    <x v="0"/>
    <n v="247.5"/>
    <n v="40837.5"/>
    <n v="44921.25"/>
    <n v="4083.75"/>
    <x v="2"/>
    <x v="1"/>
  </r>
  <r>
    <s v="Flight574"/>
    <d v="2015-06-19T00:00:00"/>
    <x v="4"/>
    <n v="1.8"/>
    <n v="99"/>
    <x v="2"/>
    <n v="220"/>
    <n v="40700"/>
    <n v="44770"/>
    <n v="4070"/>
    <x v="10"/>
    <x v="1"/>
  </r>
  <r>
    <s v="Flight575"/>
    <d v="2014-01-10T00:00:00"/>
    <x v="7"/>
    <n v="1.3"/>
    <n v="20"/>
    <x v="17"/>
    <n v="200"/>
    <n v="37000"/>
    <n v="40700"/>
    <n v="3700"/>
    <x v="7"/>
    <x v="0"/>
  </r>
  <r>
    <s v="Flight576"/>
    <d v="2014-01-10T00:00:00"/>
    <x v="19"/>
    <n v="0.9"/>
    <n v="104"/>
    <x v="3"/>
    <n v="115"/>
    <n v="21275"/>
    <n v="23402.5"/>
    <n v="2127.5"/>
    <x v="7"/>
    <x v="0"/>
  </r>
  <r>
    <s v="Flight577"/>
    <d v="2014-03-06T00:00:00"/>
    <x v="20"/>
    <n v="2.2999999999999998"/>
    <n v="69"/>
    <x v="28"/>
    <n v="275"/>
    <n v="49775"/>
    <n v="54752.5"/>
    <n v="4977.5"/>
    <x v="5"/>
    <x v="0"/>
  </r>
  <r>
    <s v="Flight578"/>
    <d v="2015-05-12T00:00:00"/>
    <x v="10"/>
    <n v="2.2000000000000002"/>
    <n v="172"/>
    <x v="0"/>
    <n v="375"/>
    <n v="61875"/>
    <n v="68062.5"/>
    <n v="6187.5"/>
    <x v="3"/>
    <x v="1"/>
  </r>
  <r>
    <s v="Flight579"/>
    <d v="2015-12-21T00:00:00"/>
    <x v="3"/>
    <n v="9.6999999999999993"/>
    <n v="195"/>
    <x v="17"/>
    <n v="490"/>
    <n v="80850"/>
    <n v="88935"/>
    <n v="8085"/>
    <x v="4"/>
    <x v="1"/>
  </r>
  <r>
    <s v="Flight580"/>
    <d v="2014-03-23T00:00:00"/>
    <x v="7"/>
    <n v="1.7"/>
    <n v="33"/>
    <x v="0"/>
    <n v="200"/>
    <n v="37000"/>
    <n v="40700"/>
    <n v="3700"/>
    <x v="5"/>
    <x v="0"/>
  </r>
  <r>
    <s v="Flight581"/>
    <d v="2014-02-01T00:00:00"/>
    <x v="14"/>
    <n v="1.5"/>
    <n v="190"/>
    <x v="18"/>
    <n v="275"/>
    <n v="45375"/>
    <n v="49912.5"/>
    <n v="4537.5"/>
    <x v="8"/>
    <x v="0"/>
  </r>
  <r>
    <s v="Flight582"/>
    <d v="2015-09-18T00:00:00"/>
    <x v="5"/>
    <n v="2.1"/>
    <n v="12"/>
    <x v="15"/>
    <n v="125"/>
    <n v="23125"/>
    <n v="25437.5"/>
    <n v="2312.5"/>
    <x v="6"/>
    <x v="1"/>
  </r>
  <r>
    <s v="Flight583"/>
    <d v="2015-12-13T00:00:00"/>
    <x v="16"/>
    <n v="1.2"/>
    <n v="71"/>
    <x v="1"/>
    <n v="275"/>
    <n v="49775"/>
    <n v="54752.5"/>
    <n v="4977.5"/>
    <x v="4"/>
    <x v="1"/>
  </r>
  <r>
    <s v="Flight584"/>
    <d v="2015-04-19T00:00:00"/>
    <x v="10"/>
    <n v="2.9"/>
    <n v="45"/>
    <x v="19"/>
    <n v="375"/>
    <n v="61875"/>
    <n v="68062.5"/>
    <n v="6187.5"/>
    <x v="9"/>
    <x v="1"/>
  </r>
  <r>
    <s v="Flight585"/>
    <d v="2015-11-28T00:00:00"/>
    <x v="8"/>
    <n v="20.2"/>
    <n v="173"/>
    <x v="5"/>
    <n v="300"/>
    <n v="49500"/>
    <n v="54450"/>
    <n v="4950"/>
    <x v="0"/>
    <x v="1"/>
  </r>
  <r>
    <s v="Flight586"/>
    <d v="2014-06-15T00:00:00"/>
    <x v="19"/>
    <n v="2.4"/>
    <n v="146"/>
    <x v="2"/>
    <n v="126.5"/>
    <n v="23402.5"/>
    <n v="25742.75"/>
    <n v="2340.25"/>
    <x v="10"/>
    <x v="0"/>
  </r>
  <r>
    <s v="Flight587"/>
    <d v="2015-09-27T00:00:00"/>
    <x v="18"/>
    <n v="1.3"/>
    <n v="49"/>
    <x v="18"/>
    <n v="240"/>
    <n v="39600"/>
    <n v="43560"/>
    <n v="3960"/>
    <x v="6"/>
    <x v="1"/>
  </r>
  <r>
    <s v="Flight588"/>
    <d v="2014-12-10T00:00:00"/>
    <x v="20"/>
    <n v="1.7"/>
    <n v="70"/>
    <x v="12"/>
    <n v="275"/>
    <n v="49775"/>
    <n v="54752.5"/>
    <n v="4977.5"/>
    <x v="4"/>
    <x v="0"/>
  </r>
  <r>
    <s v="Flight589"/>
    <d v="2015-10-14T00:00:00"/>
    <x v="13"/>
    <n v="1.6"/>
    <n v="201"/>
    <x v="2"/>
    <n v="250"/>
    <n v="41250"/>
    <n v="45375"/>
    <n v="4125"/>
    <x v="11"/>
    <x v="1"/>
  </r>
  <r>
    <s v="Flight590"/>
    <d v="2015-06-05T00:00:00"/>
    <x v="0"/>
    <n v="3.4"/>
    <n v="181"/>
    <x v="18"/>
    <n v="330"/>
    <n v="54450"/>
    <n v="59895"/>
    <n v="5445"/>
    <x v="10"/>
    <x v="1"/>
  </r>
  <r>
    <s v="Flight591"/>
    <d v="2014-06-28T00:00:00"/>
    <x v="7"/>
    <n v="2"/>
    <n v="43"/>
    <x v="17"/>
    <n v="220"/>
    <n v="36300"/>
    <n v="39930"/>
    <n v="3630"/>
    <x v="10"/>
    <x v="0"/>
  </r>
  <r>
    <s v="Flight592"/>
    <d v="2015-01-11T00:00:00"/>
    <x v="10"/>
    <n v="2.9"/>
    <n v="41"/>
    <x v="18"/>
    <n v="375"/>
    <n v="61875"/>
    <n v="68062.5"/>
    <n v="6187.5"/>
    <x v="7"/>
    <x v="1"/>
  </r>
  <r>
    <s v="Flight593"/>
    <d v="2015-12-23T00:00:00"/>
    <x v="4"/>
    <n v="3.7"/>
    <n v="25"/>
    <x v="1"/>
    <n v="280"/>
    <n v="51800"/>
    <n v="56980"/>
    <n v="5180"/>
    <x v="4"/>
    <x v="1"/>
  </r>
  <r>
    <s v="Flight594"/>
    <d v="2014-11-26T00:00:00"/>
    <x v="1"/>
    <n v="5"/>
    <n v="132"/>
    <x v="15"/>
    <n v="375"/>
    <n v="69375"/>
    <n v="76312.5"/>
    <n v="6937.5"/>
    <x v="0"/>
    <x v="0"/>
  </r>
  <r>
    <s v="Flight595"/>
    <d v="2015-01-03T00:00:00"/>
    <x v="16"/>
    <n v="1.8"/>
    <n v="158"/>
    <x v="23"/>
    <n v="275"/>
    <n v="45375"/>
    <n v="49912.5"/>
    <n v="4537.5"/>
    <x v="7"/>
    <x v="1"/>
  </r>
  <r>
    <s v="Flight596"/>
    <d v="2015-11-27T00:00:00"/>
    <x v="7"/>
    <n v="4.5999999999999996"/>
    <n v="109"/>
    <x v="24"/>
    <n v="300"/>
    <n v="55500"/>
    <n v="61050"/>
    <n v="5550"/>
    <x v="0"/>
    <x v="1"/>
  </r>
  <r>
    <s v="Flight597"/>
    <d v="2014-08-04T00:00:00"/>
    <x v="10"/>
    <n v="1.3"/>
    <n v="2"/>
    <x v="15"/>
    <n v="412.5"/>
    <n v="76312.5"/>
    <n v="83943.75"/>
    <n v="7631.25"/>
    <x v="1"/>
    <x v="0"/>
  </r>
  <r>
    <s v="Flight598"/>
    <d v="2015-02-26T00:00:00"/>
    <x v="6"/>
    <n v="2"/>
    <n v="9"/>
    <x v="1"/>
    <n v="300"/>
    <n v="55500"/>
    <n v="61050"/>
    <n v="5550"/>
    <x v="8"/>
    <x v="1"/>
  </r>
  <r>
    <s v="Flight599"/>
    <d v="2015-05-21T00:00:00"/>
    <x v="14"/>
    <n v="1.2"/>
    <n v="152"/>
    <x v="2"/>
    <n v="275"/>
    <n v="45375"/>
    <n v="49912.5"/>
    <n v="4537.5"/>
    <x v="3"/>
    <x v="1"/>
  </r>
  <r>
    <s v="Flight600"/>
    <d v="2014-07-01T00:00:00"/>
    <x v="1"/>
    <n v="2.2999999999999998"/>
    <n v="98"/>
    <x v="0"/>
    <n v="275"/>
    <n v="50875"/>
    <n v="55962.5"/>
    <n v="5087.5"/>
    <x v="2"/>
    <x v="0"/>
  </r>
  <r>
    <s v="Flight601"/>
    <d v="2015-09-13T00:00:00"/>
    <x v="8"/>
    <n v="6.9"/>
    <n v="32"/>
    <x v="28"/>
    <n v="200"/>
    <n v="37000"/>
    <n v="40700"/>
    <n v="3700"/>
    <x v="6"/>
    <x v="1"/>
  </r>
  <r>
    <s v="Flight602"/>
    <d v="2015-12-20T00:00:00"/>
    <x v="1"/>
    <n v="3.5"/>
    <n v="145"/>
    <x v="21"/>
    <n v="250"/>
    <n v="46250"/>
    <n v="50875"/>
    <n v="4625"/>
    <x v="4"/>
    <x v="1"/>
  </r>
  <r>
    <s v="Flight603"/>
    <d v="2014-11-28T00:00:00"/>
    <x v="3"/>
    <n v="10.3"/>
    <n v="134"/>
    <x v="18"/>
    <n v="525"/>
    <n v="97125"/>
    <n v="106837.5"/>
    <n v="9712.5"/>
    <x v="0"/>
    <x v="0"/>
  </r>
  <r>
    <s v="Flight604"/>
    <d v="2015-12-06T00:00:00"/>
    <x v="0"/>
    <n v="2.6"/>
    <n v="49"/>
    <x v="6"/>
    <n v="300"/>
    <n v="49500"/>
    <n v="54450"/>
    <n v="4950"/>
    <x v="4"/>
    <x v="1"/>
  </r>
  <r>
    <s v="Flight605"/>
    <d v="2015-01-20T00:00:00"/>
    <x v="9"/>
    <n v="1.9"/>
    <n v="65"/>
    <x v="5"/>
    <n v="250"/>
    <n v="45250"/>
    <n v="49775"/>
    <n v="4525"/>
    <x v="7"/>
    <x v="1"/>
  </r>
  <r>
    <s v="Flight606"/>
    <d v="2015-03-31T00:00:00"/>
    <x v="0"/>
    <n v="2.5"/>
    <n v="26"/>
    <x v="0"/>
    <n v="300"/>
    <n v="55500"/>
    <n v="61050"/>
    <n v="5550"/>
    <x v="5"/>
    <x v="1"/>
  </r>
  <r>
    <s v="Flight607"/>
    <d v="2015-08-04T00:00:00"/>
    <x v="13"/>
    <n v="1.8"/>
    <n v="15"/>
    <x v="2"/>
    <n v="275"/>
    <n v="50875"/>
    <n v="55962.5"/>
    <n v="5087.5"/>
    <x v="1"/>
    <x v="1"/>
  </r>
  <r>
    <s v="Flight608"/>
    <d v="2015-12-15T00:00:00"/>
    <x v="10"/>
    <n v="0.5"/>
    <n v="56"/>
    <x v="19"/>
    <n v="375"/>
    <n v="61875"/>
    <n v="68062.5"/>
    <n v="6187.5"/>
    <x v="4"/>
    <x v="1"/>
  </r>
  <r>
    <s v="Flight609"/>
    <d v="2014-04-05T00:00:00"/>
    <x v="8"/>
    <n v="7.9"/>
    <n v="66"/>
    <x v="9"/>
    <n v="200"/>
    <n v="36200"/>
    <n v="39820"/>
    <n v="3620"/>
    <x v="9"/>
    <x v="0"/>
  </r>
  <r>
    <s v="Flight610"/>
    <d v="2014-11-18T00:00:00"/>
    <x v="19"/>
    <n v="2"/>
    <n v="110"/>
    <x v="17"/>
    <n v="115"/>
    <n v="21275"/>
    <n v="23402.5"/>
    <n v="2127.5"/>
    <x v="0"/>
    <x v="0"/>
  </r>
  <r>
    <s v="Flight611"/>
    <d v="2015-12-21T00:00:00"/>
    <x v="7"/>
    <n v="1.7"/>
    <n v="159"/>
    <x v="18"/>
    <n v="280"/>
    <n v="46200"/>
    <n v="50820"/>
    <n v="4620"/>
    <x v="4"/>
    <x v="1"/>
  </r>
  <r>
    <s v="Flight612"/>
    <d v="2015-12-10T00:00:00"/>
    <x v="8"/>
    <n v="10.4"/>
    <n v="78"/>
    <x v="0"/>
    <n v="200"/>
    <n v="36200"/>
    <n v="39820"/>
    <n v="3620"/>
    <x v="4"/>
    <x v="1"/>
  </r>
  <r>
    <s v="Flight613"/>
    <d v="2014-07-06T00:00:00"/>
    <x v="7"/>
    <n v="1.8"/>
    <n v="7"/>
    <x v="0"/>
    <n v="220"/>
    <n v="40700"/>
    <n v="44770"/>
    <n v="4070"/>
    <x v="2"/>
    <x v="0"/>
  </r>
  <r>
    <s v="Flight614"/>
    <d v="2015-12-10T00:00:00"/>
    <x v="8"/>
    <n v="6.7"/>
    <n v="39"/>
    <x v="19"/>
    <n v="200"/>
    <n v="33000"/>
    <n v="36300"/>
    <n v="3300"/>
    <x v="4"/>
    <x v="1"/>
  </r>
  <r>
    <s v="Flight615"/>
    <d v="2015-02-06T00:00:00"/>
    <x v="9"/>
    <n v="2.8"/>
    <n v="144"/>
    <x v="5"/>
    <n v="250"/>
    <n v="46250"/>
    <n v="50875"/>
    <n v="4625"/>
    <x v="8"/>
    <x v="1"/>
  </r>
  <r>
    <s v="Flight616"/>
    <d v="2015-09-04T00:00:00"/>
    <x v="9"/>
    <n v="2.8"/>
    <n v="138"/>
    <x v="6"/>
    <n v="250"/>
    <n v="46250"/>
    <n v="50875"/>
    <n v="4625"/>
    <x v="6"/>
    <x v="1"/>
  </r>
  <r>
    <s v="Flight617"/>
    <d v="2014-10-28T00:00:00"/>
    <x v="3"/>
    <n v="5"/>
    <n v="159"/>
    <x v="17"/>
    <n v="350"/>
    <n v="57750"/>
    <n v="63525"/>
    <n v="5775"/>
    <x v="11"/>
    <x v="0"/>
  </r>
  <r>
    <s v="Flight618"/>
    <d v="2014-06-14T00:00:00"/>
    <x v="8"/>
    <n v="10.4"/>
    <n v="103"/>
    <x v="21"/>
    <n v="220"/>
    <n v="40700"/>
    <n v="44770"/>
    <n v="4070"/>
    <x v="10"/>
    <x v="0"/>
  </r>
  <r>
    <s v="Flight619"/>
    <d v="2015-08-25T00:00:00"/>
    <x v="8"/>
    <n v="7.8"/>
    <n v="111"/>
    <x v="27"/>
    <n v="220"/>
    <n v="40700"/>
    <n v="44770"/>
    <n v="4070"/>
    <x v="1"/>
    <x v="1"/>
  </r>
  <r>
    <s v="Flight620"/>
    <d v="2014-01-18T00:00:00"/>
    <x v="8"/>
    <n v="10.1"/>
    <n v="171"/>
    <x v="7"/>
    <n v="200"/>
    <n v="33000"/>
    <n v="36300"/>
    <n v="3300"/>
    <x v="7"/>
    <x v="0"/>
  </r>
  <r>
    <s v="Flight621"/>
    <d v="2014-09-14T00:00:00"/>
    <x v="3"/>
    <n v="4.9000000000000004"/>
    <n v="199"/>
    <x v="18"/>
    <n v="350"/>
    <n v="57750"/>
    <n v="63525"/>
    <n v="5775"/>
    <x v="6"/>
    <x v="0"/>
  </r>
  <r>
    <s v="Flight622"/>
    <d v="2015-05-16T00:00:00"/>
    <x v="8"/>
    <n v="8.1999999999999993"/>
    <n v="188"/>
    <x v="27"/>
    <n v="200"/>
    <n v="33000"/>
    <n v="36300"/>
    <n v="3300"/>
    <x v="3"/>
    <x v="1"/>
  </r>
  <r>
    <s v="Flight623"/>
    <d v="2014-01-22T00:00:00"/>
    <x v="8"/>
    <n v="11.9"/>
    <n v="187"/>
    <x v="1"/>
    <n v="200"/>
    <n v="33000"/>
    <n v="36300"/>
    <n v="3300"/>
    <x v="7"/>
    <x v="0"/>
  </r>
  <r>
    <s v="Flight624"/>
    <d v="2015-08-31T00:00:00"/>
    <x v="14"/>
    <n v="1.3"/>
    <n v="56"/>
    <x v="0"/>
    <n v="302.5"/>
    <n v="49912.5"/>
    <n v="54903.75"/>
    <n v="4991.25"/>
    <x v="1"/>
    <x v="1"/>
  </r>
  <r>
    <s v="Flight625"/>
    <d v="2014-06-09T00:00:00"/>
    <x v="9"/>
    <n v="1.2"/>
    <n v="195"/>
    <x v="18"/>
    <n v="275"/>
    <n v="45375"/>
    <n v="49912.5"/>
    <n v="4537.5"/>
    <x v="10"/>
    <x v="0"/>
  </r>
  <r>
    <s v="Flight626"/>
    <d v="2014-05-13T00:00:00"/>
    <x v="1"/>
    <n v="0.9"/>
    <n v="42"/>
    <x v="18"/>
    <n v="250"/>
    <n v="41250"/>
    <n v="45375"/>
    <n v="4125"/>
    <x v="3"/>
    <x v="0"/>
  </r>
  <r>
    <s v="Flight627"/>
    <d v="2014-09-09T00:00:00"/>
    <x v="3"/>
    <n v="5.7"/>
    <n v="198"/>
    <x v="17"/>
    <n v="350"/>
    <n v="57750"/>
    <n v="63525"/>
    <n v="5775"/>
    <x v="6"/>
    <x v="0"/>
  </r>
  <r>
    <s v="Flight628"/>
    <d v="2015-12-22T00:00:00"/>
    <x v="14"/>
    <n v="4.7"/>
    <n v="45"/>
    <x v="2"/>
    <n v="385"/>
    <n v="63525"/>
    <n v="69877.5"/>
    <n v="6352.5"/>
    <x v="4"/>
    <x v="1"/>
  </r>
  <r>
    <s v="Flight629"/>
    <d v="2015-08-30T00:00:00"/>
    <x v="4"/>
    <n v="1.4"/>
    <n v="9"/>
    <x v="1"/>
    <n v="220"/>
    <n v="40700"/>
    <n v="44770"/>
    <n v="4070"/>
    <x v="1"/>
    <x v="1"/>
  </r>
  <r>
    <s v="Flight630"/>
    <d v="2015-01-04T00:00:00"/>
    <x v="0"/>
    <n v="2.2000000000000002"/>
    <n v="59"/>
    <x v="0"/>
    <n v="300"/>
    <n v="49500"/>
    <n v="54450"/>
    <n v="4950"/>
    <x v="7"/>
    <x v="1"/>
  </r>
  <r>
    <s v="Flight631"/>
    <d v="2015-06-20T00:00:00"/>
    <x v="14"/>
    <n v="1.2"/>
    <n v="57"/>
    <x v="12"/>
    <n v="302.5"/>
    <n v="49912.5"/>
    <n v="54903.75"/>
    <n v="4991.25"/>
    <x v="10"/>
    <x v="1"/>
  </r>
  <r>
    <s v="Flight632"/>
    <d v="2014-06-07T00:00:00"/>
    <x v="16"/>
    <n v="1.5"/>
    <n v="142"/>
    <x v="3"/>
    <n v="302.5"/>
    <n v="55962.5"/>
    <n v="61558.75"/>
    <n v="5596.25"/>
    <x v="10"/>
    <x v="0"/>
  </r>
  <r>
    <s v="Flight633"/>
    <d v="2014-03-18T00:00:00"/>
    <x v="5"/>
    <n v="1.9"/>
    <n v="103"/>
    <x v="27"/>
    <n v="125"/>
    <n v="23125"/>
    <n v="25437.5"/>
    <n v="2312.5"/>
    <x v="5"/>
    <x v="0"/>
  </r>
  <r>
    <s v="Flight634"/>
    <d v="2014-07-13T00:00:00"/>
    <x v="5"/>
    <n v="2.2999999999999998"/>
    <n v="17"/>
    <x v="19"/>
    <n v="137.5"/>
    <n v="25437.5"/>
    <n v="27981.25"/>
    <n v="2543.75"/>
    <x v="2"/>
    <x v="0"/>
  </r>
  <r>
    <s v="Flight635"/>
    <d v="2014-12-26T00:00:00"/>
    <x v="8"/>
    <n v="10.8"/>
    <n v="177"/>
    <x v="6"/>
    <n v="280"/>
    <n v="46200"/>
    <n v="50820"/>
    <n v="4620"/>
    <x v="4"/>
    <x v="0"/>
  </r>
  <r>
    <s v="Flight636"/>
    <d v="2014-04-28T00:00:00"/>
    <x v="5"/>
    <n v="1.8"/>
    <n v="6"/>
    <x v="1"/>
    <n v="125"/>
    <n v="23125"/>
    <n v="25437.5"/>
    <n v="2312.5"/>
    <x v="9"/>
    <x v="0"/>
  </r>
  <r>
    <s v="Flight637"/>
    <d v="2014-10-26T00:00:00"/>
    <x v="20"/>
    <n v="2.2999999999999998"/>
    <n v="123"/>
    <x v="1"/>
    <n v="275"/>
    <n v="50875"/>
    <n v="55962.5"/>
    <n v="5087.5"/>
    <x v="11"/>
    <x v="0"/>
  </r>
  <r>
    <s v="Flight638"/>
    <d v="2015-03-13T00:00:00"/>
    <x v="16"/>
    <n v="3.3"/>
    <n v="190"/>
    <x v="15"/>
    <n v="275"/>
    <n v="45375"/>
    <n v="49912.5"/>
    <n v="4537.5"/>
    <x v="5"/>
    <x v="1"/>
  </r>
  <r>
    <s v="Flight639"/>
    <d v="2015-01-24T00:00:00"/>
    <x v="6"/>
    <n v="2.9"/>
    <n v="81"/>
    <x v="18"/>
    <n v="300"/>
    <n v="54300"/>
    <n v="59730"/>
    <n v="5430"/>
    <x v="7"/>
    <x v="1"/>
  </r>
  <r>
    <s v="Flight640"/>
    <d v="2014-07-21T00:00:00"/>
    <x v="10"/>
    <n v="2.8"/>
    <n v="171"/>
    <x v="16"/>
    <n v="412.5"/>
    <n v="68062.5"/>
    <n v="74868.75"/>
    <n v="6806.25"/>
    <x v="2"/>
    <x v="0"/>
  </r>
  <r>
    <s v="Flight641"/>
    <d v="2014-01-30T00:00:00"/>
    <x v="13"/>
    <n v="1.7"/>
    <n v="65"/>
    <x v="29"/>
    <n v="250"/>
    <n v="45250"/>
    <n v="49775"/>
    <n v="4525"/>
    <x v="7"/>
    <x v="0"/>
  </r>
  <r>
    <s v="Flight642"/>
    <d v="2015-02-22T00:00:00"/>
    <x v="4"/>
    <n v="1.7"/>
    <n v="181"/>
    <x v="11"/>
    <n v="200"/>
    <n v="33000"/>
    <n v="36300"/>
    <n v="3300"/>
    <x v="8"/>
    <x v="1"/>
  </r>
  <r>
    <s v="Flight643"/>
    <d v="2014-05-21T00:00:00"/>
    <x v="7"/>
    <n v="2.4"/>
    <n v="150"/>
    <x v="6"/>
    <n v="200"/>
    <n v="37000"/>
    <n v="40700"/>
    <n v="3700"/>
    <x v="3"/>
    <x v="0"/>
  </r>
  <r>
    <s v="Flight644"/>
    <d v="2015-07-06T00:00:00"/>
    <x v="20"/>
    <n v="1.7"/>
    <n v="105"/>
    <x v="5"/>
    <n v="302.5"/>
    <n v="55962.5"/>
    <n v="61558.75"/>
    <n v="5596.25"/>
    <x v="2"/>
    <x v="1"/>
  </r>
  <r>
    <s v="Flight645"/>
    <d v="2014-05-01T00:00:00"/>
    <x v="7"/>
    <n v="2.2999999999999998"/>
    <n v="183"/>
    <x v="27"/>
    <n v="200"/>
    <n v="33000"/>
    <n v="36300"/>
    <n v="3300"/>
    <x v="3"/>
    <x v="0"/>
  </r>
  <r>
    <s v="Flight646"/>
    <d v="2014-07-14T00:00:00"/>
    <x v="13"/>
    <n v="2.1"/>
    <n v="185"/>
    <x v="0"/>
    <n v="275"/>
    <n v="45375"/>
    <n v="49912.5"/>
    <n v="4537.5"/>
    <x v="2"/>
    <x v="0"/>
  </r>
  <r>
    <s v="Flight647"/>
    <d v="2015-08-18T00:00:00"/>
    <x v="16"/>
    <n v="4.2"/>
    <n v="89"/>
    <x v="3"/>
    <n v="302.5"/>
    <n v="54752.5"/>
    <n v="60227.75"/>
    <n v="5475.25"/>
    <x v="1"/>
    <x v="1"/>
  </r>
  <r>
    <s v="Flight648"/>
    <d v="2014-08-14T00:00:00"/>
    <x v="15"/>
    <n v="2.1"/>
    <n v="28"/>
    <x v="27"/>
    <n v="330"/>
    <n v="61050"/>
    <n v="67155"/>
    <n v="6105"/>
    <x v="1"/>
    <x v="0"/>
  </r>
  <r>
    <s v="Flight649"/>
    <d v="2015-09-23T00:00:00"/>
    <x v="1"/>
    <n v="2"/>
    <n v="121"/>
    <x v="18"/>
    <n v="250"/>
    <n v="46250"/>
    <n v="50875"/>
    <n v="4625"/>
    <x v="6"/>
    <x v="1"/>
  </r>
  <r>
    <s v="Flight650"/>
    <d v="2014-12-02T00:00:00"/>
    <x v="6"/>
    <n v="2.2000000000000002"/>
    <n v="119"/>
    <x v="2"/>
    <n v="300"/>
    <n v="55500"/>
    <n v="61050"/>
    <n v="5550"/>
    <x v="4"/>
    <x v="0"/>
  </r>
  <r>
    <s v="Flight651"/>
    <d v="2014-02-05T00:00:00"/>
    <x v="13"/>
    <n v="2.2000000000000002"/>
    <n v="76"/>
    <x v="16"/>
    <n v="250"/>
    <n v="45250"/>
    <n v="49775"/>
    <n v="4525"/>
    <x v="8"/>
    <x v="0"/>
  </r>
  <r>
    <s v="Flight652"/>
    <d v="2014-11-05T00:00:00"/>
    <x v="5"/>
    <n v="1.1000000000000001"/>
    <n v="188"/>
    <x v="1"/>
    <n v="125"/>
    <n v="20625"/>
    <n v="22687.5"/>
    <n v="2062.5"/>
    <x v="0"/>
    <x v="0"/>
  </r>
  <r>
    <s v="Flight653"/>
    <d v="2015-10-30T00:00:00"/>
    <x v="13"/>
    <n v="1.4"/>
    <n v="3"/>
    <x v="0"/>
    <n v="250"/>
    <n v="46250"/>
    <n v="50875"/>
    <n v="4625"/>
    <x v="11"/>
    <x v="1"/>
  </r>
  <r>
    <s v="Flight654"/>
    <d v="2014-08-13T00:00:00"/>
    <x v="10"/>
    <n v="2.4"/>
    <n v="206"/>
    <x v="29"/>
    <n v="412.5"/>
    <n v="68062.5"/>
    <n v="74868.75"/>
    <n v="6806.25"/>
    <x v="1"/>
    <x v="0"/>
  </r>
  <r>
    <s v="Flight655"/>
    <d v="2015-02-07T00:00:00"/>
    <x v="8"/>
    <n v="9.4"/>
    <n v="128"/>
    <x v="0"/>
    <n v="200"/>
    <n v="37000"/>
    <n v="40700"/>
    <n v="3700"/>
    <x v="8"/>
    <x v="1"/>
  </r>
  <r>
    <s v="Flight656"/>
    <d v="2014-03-17T00:00:00"/>
    <x v="14"/>
    <n v="2.2999999999999998"/>
    <n v="197"/>
    <x v="1"/>
    <n v="275"/>
    <n v="45375"/>
    <n v="49912.5"/>
    <n v="4537.5"/>
    <x v="5"/>
    <x v="0"/>
  </r>
  <r>
    <s v="Flight657"/>
    <d v="2015-10-10T00:00:00"/>
    <x v="11"/>
    <n v="1.2"/>
    <n v="58"/>
    <x v="1"/>
    <n v="350"/>
    <n v="57750"/>
    <n v="63525"/>
    <n v="5775"/>
    <x v="11"/>
    <x v="1"/>
  </r>
  <r>
    <s v="Flight658"/>
    <d v="2015-03-07T00:00:00"/>
    <x v="8"/>
    <n v="9.1"/>
    <n v="95"/>
    <x v="0"/>
    <n v="200"/>
    <n v="37000"/>
    <n v="40700"/>
    <n v="3700"/>
    <x v="5"/>
    <x v="1"/>
  </r>
  <r>
    <s v="Flight659"/>
    <d v="2015-07-26T00:00:00"/>
    <x v="4"/>
    <n v="1.9"/>
    <n v="118"/>
    <x v="0"/>
    <n v="220"/>
    <n v="40700"/>
    <n v="44770"/>
    <n v="4070"/>
    <x v="2"/>
    <x v="1"/>
  </r>
  <r>
    <s v="Flight660"/>
    <d v="2014-12-26T00:00:00"/>
    <x v="3"/>
    <n v="7.2"/>
    <n v="198"/>
    <x v="5"/>
    <n v="490"/>
    <n v="80850"/>
    <n v="88935"/>
    <n v="8085"/>
    <x v="4"/>
    <x v="0"/>
  </r>
  <r>
    <s v="Flight661"/>
    <d v="2014-07-02T00:00:00"/>
    <x v="5"/>
    <n v="3"/>
    <n v="153"/>
    <x v="1"/>
    <n v="137.5"/>
    <n v="22687.5"/>
    <n v="24956.25"/>
    <n v="2268.75"/>
    <x v="2"/>
    <x v="0"/>
  </r>
  <r>
    <s v="Flight662"/>
    <d v="2014-11-13T00:00:00"/>
    <x v="17"/>
    <n v="1.1000000000000001"/>
    <n v="176"/>
    <x v="25"/>
    <n v="300"/>
    <n v="49500"/>
    <n v="54450"/>
    <n v="4950"/>
    <x v="0"/>
    <x v="0"/>
  </r>
  <r>
    <s v="Flight663"/>
    <d v="2015-02-13T00:00:00"/>
    <x v="5"/>
    <n v="2"/>
    <n v="36"/>
    <x v="6"/>
    <n v="125"/>
    <n v="20625"/>
    <n v="22687.5"/>
    <n v="2062.5"/>
    <x v="8"/>
    <x v="1"/>
  </r>
  <r>
    <s v="Flight664"/>
    <d v="2015-01-04T00:00:00"/>
    <x v="8"/>
    <n v="11.7"/>
    <n v="93"/>
    <x v="24"/>
    <n v="200"/>
    <n v="37000"/>
    <n v="40700"/>
    <n v="3700"/>
    <x v="7"/>
    <x v="1"/>
  </r>
  <r>
    <s v="Flight665"/>
    <d v="2014-05-07T00:00:00"/>
    <x v="17"/>
    <n v="1.4"/>
    <n v="66"/>
    <x v="6"/>
    <n v="300"/>
    <n v="54300"/>
    <n v="59730"/>
    <n v="5430"/>
    <x v="3"/>
    <x v="0"/>
  </r>
  <r>
    <s v="Flight666"/>
    <d v="2015-04-14T00:00:00"/>
    <x v="5"/>
    <n v="1.1000000000000001"/>
    <n v="77"/>
    <x v="22"/>
    <n v="125"/>
    <n v="22625"/>
    <n v="24887.5"/>
    <n v="2262.5"/>
    <x v="9"/>
    <x v="1"/>
  </r>
  <r>
    <s v="Flight667"/>
    <d v="2015-12-28T00:00:00"/>
    <x v="8"/>
    <n v="7.2"/>
    <n v="90"/>
    <x v="16"/>
    <n v="200"/>
    <n v="36200"/>
    <n v="39820"/>
    <n v="3620"/>
    <x v="4"/>
    <x v="1"/>
  </r>
  <r>
    <s v="Flight668"/>
    <d v="2015-11-24T00:00:00"/>
    <x v="4"/>
    <n v="4.0999999999999996"/>
    <n v="4"/>
    <x v="13"/>
    <n v="300"/>
    <n v="55500"/>
    <n v="61050"/>
    <n v="5550"/>
    <x v="0"/>
    <x v="1"/>
  </r>
  <r>
    <s v="Flight669"/>
    <d v="2014-03-24T00:00:00"/>
    <x v="6"/>
    <n v="3.1"/>
    <n v="8"/>
    <x v="18"/>
    <n v="300"/>
    <n v="55500"/>
    <n v="61050"/>
    <n v="5550"/>
    <x v="5"/>
    <x v="0"/>
  </r>
  <r>
    <s v="Flight670"/>
    <d v="2015-08-14T00:00:00"/>
    <x v="8"/>
    <n v="8.6999999999999993"/>
    <n v="89"/>
    <x v="25"/>
    <n v="220"/>
    <n v="39820"/>
    <n v="43802"/>
    <n v="3982"/>
    <x v="1"/>
    <x v="1"/>
  </r>
  <r>
    <s v="Flight671"/>
    <d v="2014-02-07T00:00:00"/>
    <x v="10"/>
    <n v="2.1"/>
    <n v="33"/>
    <x v="0"/>
    <n v="375"/>
    <n v="69375"/>
    <n v="76312.5"/>
    <n v="6937.5"/>
    <x v="8"/>
    <x v="0"/>
  </r>
  <r>
    <s v="Flight672"/>
    <d v="2015-02-23T00:00:00"/>
    <x v="8"/>
    <n v="8"/>
    <n v="152"/>
    <x v="2"/>
    <n v="200"/>
    <n v="33000"/>
    <n v="36300"/>
    <n v="3300"/>
    <x v="8"/>
    <x v="1"/>
  </r>
  <r>
    <s v="Flight673"/>
    <d v="2015-11-17T00:00:00"/>
    <x v="21"/>
    <n v="2.2000000000000002"/>
    <n v="189"/>
    <x v="8"/>
    <n v="300"/>
    <n v="49500"/>
    <n v="54450"/>
    <n v="4950"/>
    <x v="0"/>
    <x v="1"/>
  </r>
  <r>
    <s v="Flight674"/>
    <d v="2014-08-03T00:00:00"/>
    <x v="15"/>
    <n v="2.2999999999999998"/>
    <n v="31"/>
    <x v="14"/>
    <n v="330"/>
    <n v="61050"/>
    <n v="67155"/>
    <n v="6105"/>
    <x v="1"/>
    <x v="0"/>
  </r>
  <r>
    <s v="Flight675"/>
    <d v="2014-12-23T00:00:00"/>
    <x v="10"/>
    <n v="3"/>
    <n v="56"/>
    <x v="10"/>
    <n v="525"/>
    <n v="86625"/>
    <n v="95287.5"/>
    <n v="8662.5"/>
    <x v="4"/>
    <x v="0"/>
  </r>
  <r>
    <s v="Flight676"/>
    <d v="2015-10-21T00:00:00"/>
    <x v="12"/>
    <n v="1.7"/>
    <n v="63"/>
    <x v="1"/>
    <n v="115"/>
    <n v="20815"/>
    <n v="22896.5"/>
    <n v="2081.5"/>
    <x v="11"/>
    <x v="1"/>
  </r>
  <r>
    <s v="Flight677"/>
    <d v="2015-04-18T00:00:00"/>
    <x v="0"/>
    <n v="2.5"/>
    <n v="195"/>
    <x v="22"/>
    <n v="300"/>
    <n v="49500"/>
    <n v="54450"/>
    <n v="4950"/>
    <x v="9"/>
    <x v="1"/>
  </r>
  <r>
    <s v="Flight678"/>
    <d v="2014-02-11T00:00:00"/>
    <x v="20"/>
    <n v="1.6"/>
    <n v="55"/>
    <x v="6"/>
    <n v="275"/>
    <n v="45375"/>
    <n v="49912.5"/>
    <n v="4537.5"/>
    <x v="8"/>
    <x v="0"/>
  </r>
  <r>
    <s v="Flight679"/>
    <d v="2015-06-14T00:00:00"/>
    <x v="6"/>
    <n v="2.4"/>
    <n v="40"/>
    <x v="22"/>
    <n v="330"/>
    <n v="54450"/>
    <n v="59895"/>
    <n v="5445"/>
    <x v="10"/>
    <x v="1"/>
  </r>
  <r>
    <s v="Flight680"/>
    <d v="2015-08-02T00:00:00"/>
    <x v="5"/>
    <n v="2.6"/>
    <n v="80"/>
    <x v="29"/>
    <n v="137.5"/>
    <n v="24887.5"/>
    <n v="27376.25"/>
    <n v="2488.75"/>
    <x v="1"/>
    <x v="1"/>
  </r>
  <r>
    <s v="Flight681"/>
    <d v="2014-07-12T00:00:00"/>
    <x v="3"/>
    <n v="4.0999999999999996"/>
    <n v="175"/>
    <x v="16"/>
    <n v="385"/>
    <n v="63525"/>
    <n v="69877.5"/>
    <n v="6352.5"/>
    <x v="2"/>
    <x v="0"/>
  </r>
  <r>
    <s v="Flight682"/>
    <d v="2014-01-03T00:00:00"/>
    <x v="20"/>
    <n v="2"/>
    <n v="39"/>
    <x v="1"/>
    <n v="275"/>
    <n v="45375"/>
    <n v="49912.5"/>
    <n v="4537.5"/>
    <x v="7"/>
    <x v="0"/>
  </r>
  <r>
    <s v="Flight683"/>
    <d v="2015-06-12T00:00:00"/>
    <x v="5"/>
    <n v="2.2000000000000002"/>
    <n v="65"/>
    <x v="28"/>
    <n v="137.5"/>
    <n v="24887.5"/>
    <n v="27376.25"/>
    <n v="2488.75"/>
    <x v="10"/>
    <x v="1"/>
  </r>
  <r>
    <s v="Flight684"/>
    <d v="2015-04-28T00:00:00"/>
    <x v="10"/>
    <n v="2.1"/>
    <n v="61"/>
    <x v="18"/>
    <n v="375"/>
    <n v="61875"/>
    <n v="68062.5"/>
    <n v="6187.5"/>
    <x v="9"/>
    <x v="1"/>
  </r>
  <r>
    <s v="Flight685"/>
    <d v="2015-01-30T00:00:00"/>
    <x v="2"/>
    <n v="1.7"/>
    <n v="172"/>
    <x v="4"/>
    <n v="225"/>
    <n v="37125"/>
    <n v="40837.5"/>
    <n v="3712.5"/>
    <x v="7"/>
    <x v="1"/>
  </r>
  <r>
    <s v="Flight686"/>
    <d v="2015-05-17T00:00:00"/>
    <x v="10"/>
    <n v="2"/>
    <n v="36"/>
    <x v="29"/>
    <n v="375"/>
    <n v="61875"/>
    <n v="68062.5"/>
    <n v="6187.5"/>
    <x v="3"/>
    <x v="1"/>
  </r>
  <r>
    <s v="Flight687"/>
    <d v="2014-12-04T00:00:00"/>
    <x v="2"/>
    <n v="0.4"/>
    <n v="165"/>
    <x v="8"/>
    <n v="225"/>
    <n v="37125"/>
    <n v="40837.5"/>
    <n v="3712.5"/>
    <x v="4"/>
    <x v="0"/>
  </r>
  <r>
    <s v="Flight688"/>
    <d v="2014-05-03T00:00:00"/>
    <x v="5"/>
    <n v="2.8"/>
    <n v="50"/>
    <x v="18"/>
    <n v="125"/>
    <n v="20625"/>
    <n v="22687.5"/>
    <n v="2062.5"/>
    <x v="3"/>
    <x v="0"/>
  </r>
  <r>
    <s v="Flight689"/>
    <d v="2014-12-13T00:00:00"/>
    <x v="7"/>
    <n v="0.6"/>
    <n v="191"/>
    <x v="22"/>
    <n v="200"/>
    <n v="33000"/>
    <n v="36300"/>
    <n v="3300"/>
    <x v="4"/>
    <x v="0"/>
  </r>
  <r>
    <s v="Flight690"/>
    <d v="2014-12-07T00:00:00"/>
    <x v="17"/>
    <n v="1.6"/>
    <n v="169"/>
    <x v="0"/>
    <n v="300"/>
    <n v="49500"/>
    <n v="54450"/>
    <n v="4950"/>
    <x v="4"/>
    <x v="0"/>
  </r>
  <r>
    <s v="Flight691"/>
    <d v="2014-03-20T00:00:00"/>
    <x v="0"/>
    <n v="0.3"/>
    <n v="18"/>
    <x v="8"/>
    <n v="300"/>
    <n v="55500"/>
    <n v="61050"/>
    <n v="5550"/>
    <x v="5"/>
    <x v="0"/>
  </r>
  <r>
    <s v="Flight692"/>
    <d v="2015-03-03T00:00:00"/>
    <x v="13"/>
    <n v="0.5"/>
    <n v="66"/>
    <x v="17"/>
    <n v="250"/>
    <n v="45250"/>
    <n v="49775"/>
    <n v="4525"/>
    <x v="5"/>
    <x v="1"/>
  </r>
  <r>
    <s v="Flight693"/>
    <d v="2015-10-17T00:00:00"/>
    <x v="16"/>
    <n v="1.1000000000000001"/>
    <n v="111"/>
    <x v="25"/>
    <n v="275"/>
    <n v="50875"/>
    <n v="55962.5"/>
    <n v="5087.5"/>
    <x v="11"/>
    <x v="1"/>
  </r>
  <r>
    <s v="Flight694"/>
    <d v="2015-10-18T00:00:00"/>
    <x v="6"/>
    <n v="2.5"/>
    <n v="132"/>
    <x v="2"/>
    <n v="300"/>
    <n v="55500"/>
    <n v="61050"/>
    <n v="5550"/>
    <x v="11"/>
    <x v="1"/>
  </r>
  <r>
    <s v="Flight695"/>
    <d v="2015-01-26T00:00:00"/>
    <x v="17"/>
    <n v="1.1000000000000001"/>
    <n v="201"/>
    <x v="27"/>
    <n v="300"/>
    <n v="49500"/>
    <n v="54450"/>
    <n v="4950"/>
    <x v="7"/>
    <x v="1"/>
  </r>
  <r>
    <s v="Flight696"/>
    <d v="2015-10-05T00:00:00"/>
    <x v="13"/>
    <n v="2"/>
    <n v="109"/>
    <x v="12"/>
    <n v="250"/>
    <n v="46250"/>
    <n v="50875"/>
    <n v="4625"/>
    <x v="11"/>
    <x v="1"/>
  </r>
  <r>
    <s v="Flight697"/>
    <d v="2015-02-04T00:00:00"/>
    <x v="3"/>
    <n v="2.6"/>
    <n v="90"/>
    <x v="1"/>
    <n v="350"/>
    <n v="63350"/>
    <n v="69685"/>
    <n v="6335"/>
    <x v="8"/>
    <x v="1"/>
  </r>
  <r>
    <s v="Flight698"/>
    <d v="2014-12-22T00:00:00"/>
    <x v="13"/>
    <n v="4.3"/>
    <n v="33"/>
    <x v="6"/>
    <n v="350"/>
    <n v="64750"/>
    <n v="71225"/>
    <n v="6475"/>
    <x v="4"/>
    <x v="0"/>
  </r>
  <r>
    <s v="Flight699"/>
    <d v="2014-10-03T00:00:00"/>
    <x v="7"/>
    <n v="0.8"/>
    <n v="64"/>
    <x v="6"/>
    <n v="200"/>
    <n v="36200"/>
    <n v="39820"/>
    <n v="3620"/>
    <x v="11"/>
    <x v="0"/>
  </r>
  <r>
    <s v="Flight700"/>
    <d v="2014-08-23T00:00:00"/>
    <x v="0"/>
    <n v="1.8"/>
    <n v="142"/>
    <x v="11"/>
    <n v="330"/>
    <n v="61050"/>
    <n v="67155"/>
    <n v="6105"/>
    <x v="1"/>
    <x v="0"/>
  </r>
  <r>
    <s v="Flight701"/>
    <d v="2014-09-27T00:00:00"/>
    <x v="4"/>
    <n v="3.1"/>
    <n v="3"/>
    <x v="21"/>
    <n v="200"/>
    <n v="37000"/>
    <n v="40700"/>
    <n v="3700"/>
    <x v="6"/>
    <x v="0"/>
  </r>
  <r>
    <s v="Flight702"/>
    <d v="2014-12-13T00:00:00"/>
    <x v="10"/>
    <n v="1.7"/>
    <n v="46"/>
    <x v="6"/>
    <n v="375"/>
    <n v="61875"/>
    <n v="68062.5"/>
    <n v="6187.5"/>
    <x v="4"/>
    <x v="0"/>
  </r>
  <r>
    <s v="Flight703"/>
    <d v="2015-08-01T00:00:00"/>
    <x v="12"/>
    <n v="1.5"/>
    <n v="37"/>
    <x v="0"/>
    <n v="126.5"/>
    <n v="20872.5"/>
    <n v="22959.75"/>
    <n v="2087.25"/>
    <x v="1"/>
    <x v="1"/>
  </r>
  <r>
    <s v="Flight704"/>
    <d v="2014-08-10T00:00:00"/>
    <x v="1"/>
    <n v="2.7"/>
    <n v="103"/>
    <x v="27"/>
    <n v="275"/>
    <n v="50875"/>
    <n v="55962.5"/>
    <n v="5087.5"/>
    <x v="1"/>
    <x v="0"/>
  </r>
  <r>
    <s v="Flight705"/>
    <d v="2015-09-25T00:00:00"/>
    <x v="1"/>
    <n v="1.7"/>
    <n v="196"/>
    <x v="25"/>
    <n v="250"/>
    <n v="41250"/>
    <n v="45375"/>
    <n v="4125"/>
    <x v="6"/>
    <x v="1"/>
  </r>
  <r>
    <s v="Flight706"/>
    <d v="2014-08-12T00:00:00"/>
    <x v="1"/>
    <n v="2.1"/>
    <n v="137"/>
    <x v="13"/>
    <n v="275"/>
    <n v="50875"/>
    <n v="55962.5"/>
    <n v="5087.5"/>
    <x v="1"/>
    <x v="0"/>
  </r>
  <r>
    <s v="Flight707"/>
    <d v="2015-06-22T00:00:00"/>
    <x v="1"/>
    <n v="3.3"/>
    <n v="86"/>
    <x v="24"/>
    <n v="275"/>
    <n v="49775"/>
    <n v="54752.5"/>
    <n v="4977.5"/>
    <x v="10"/>
    <x v="1"/>
  </r>
  <r>
    <s v="Flight708"/>
    <d v="2014-01-30T00:00:00"/>
    <x v="5"/>
    <n v="1.4"/>
    <n v="55"/>
    <x v="0"/>
    <n v="125"/>
    <n v="20625"/>
    <n v="22687.5"/>
    <n v="2062.5"/>
    <x v="7"/>
    <x v="0"/>
  </r>
  <r>
    <s v="Flight709"/>
    <d v="2014-06-15T00:00:00"/>
    <x v="15"/>
    <n v="2.6"/>
    <n v="113"/>
    <x v="16"/>
    <n v="330"/>
    <n v="61050"/>
    <n v="67155"/>
    <n v="6105"/>
    <x v="10"/>
    <x v="0"/>
  </r>
  <r>
    <s v="Flight710"/>
    <d v="2014-05-21T00:00:00"/>
    <x v="1"/>
    <n v="2.8"/>
    <n v="49"/>
    <x v="25"/>
    <n v="250"/>
    <n v="41250"/>
    <n v="45375"/>
    <n v="4125"/>
    <x v="3"/>
    <x v="0"/>
  </r>
  <r>
    <s v="Flight711"/>
    <d v="2015-11-07T00:00:00"/>
    <x v="11"/>
    <n v="2.7"/>
    <n v="200"/>
    <x v="18"/>
    <n v="350"/>
    <n v="57750"/>
    <n v="63525"/>
    <n v="5775"/>
    <x v="0"/>
    <x v="1"/>
  </r>
  <r>
    <s v="Flight712"/>
    <d v="2015-02-08T00:00:00"/>
    <x v="21"/>
    <n v="3"/>
    <n v="107"/>
    <x v="3"/>
    <n v="300"/>
    <n v="55500"/>
    <n v="61050"/>
    <n v="5550"/>
    <x v="8"/>
    <x v="1"/>
  </r>
  <r>
    <s v="Flight713"/>
    <d v="2014-01-06T00:00:00"/>
    <x v="0"/>
    <n v="1.4"/>
    <n v="91"/>
    <x v="25"/>
    <n v="300"/>
    <n v="55500"/>
    <n v="61050"/>
    <n v="5550"/>
    <x v="7"/>
    <x v="0"/>
  </r>
  <r>
    <s v="Flight714"/>
    <d v="2014-08-23T00:00:00"/>
    <x v="8"/>
    <n v="11.2"/>
    <n v="17"/>
    <x v="25"/>
    <n v="220"/>
    <n v="40700"/>
    <n v="44770"/>
    <n v="4070"/>
    <x v="1"/>
    <x v="0"/>
  </r>
  <r>
    <s v="Flight715"/>
    <d v="2014-02-24T00:00:00"/>
    <x v="1"/>
    <n v="2.1"/>
    <n v="85"/>
    <x v="22"/>
    <n v="250"/>
    <n v="45250"/>
    <n v="49775"/>
    <n v="4525"/>
    <x v="8"/>
    <x v="0"/>
  </r>
  <r>
    <s v="Flight716"/>
    <d v="2015-06-23T00:00:00"/>
    <x v="2"/>
    <n v="2.9"/>
    <n v="29"/>
    <x v="1"/>
    <n v="247.5"/>
    <n v="45787.5"/>
    <n v="50366.25"/>
    <n v="4578.75"/>
    <x v="10"/>
    <x v="1"/>
  </r>
  <r>
    <s v="Flight717"/>
    <d v="2015-07-27T00:00:00"/>
    <x v="20"/>
    <n v="2.1"/>
    <n v="114"/>
    <x v="17"/>
    <n v="302.5"/>
    <n v="55962.5"/>
    <n v="61558.75"/>
    <n v="5596.25"/>
    <x v="2"/>
    <x v="1"/>
  </r>
  <r>
    <s v="Flight718"/>
    <d v="2014-07-07T00:00:00"/>
    <x v="5"/>
    <n v="1.8"/>
    <n v="120"/>
    <x v="15"/>
    <n v="137.5"/>
    <n v="25437.5"/>
    <n v="27981.25"/>
    <n v="2543.75"/>
    <x v="2"/>
    <x v="0"/>
  </r>
  <r>
    <s v="Flight719"/>
    <d v="2015-05-17T00:00:00"/>
    <x v="2"/>
    <n v="1.5"/>
    <n v="37"/>
    <x v="1"/>
    <n v="225"/>
    <n v="37125"/>
    <n v="40837.5"/>
    <n v="3712.5"/>
    <x v="3"/>
    <x v="1"/>
  </r>
  <r>
    <s v="Flight720"/>
    <d v="2014-03-10T00:00:00"/>
    <x v="11"/>
    <n v="3.7"/>
    <n v="167"/>
    <x v="25"/>
    <n v="350"/>
    <n v="57750"/>
    <n v="63525"/>
    <n v="5775"/>
    <x v="5"/>
    <x v="0"/>
  </r>
  <r>
    <s v="Flight721"/>
    <d v="2014-07-15T00:00:00"/>
    <x v="7"/>
    <n v="2.1"/>
    <n v="195"/>
    <x v="16"/>
    <n v="220"/>
    <n v="36300"/>
    <n v="39930"/>
    <n v="3630"/>
    <x v="2"/>
    <x v="0"/>
  </r>
  <r>
    <s v="Flight722"/>
    <d v="2014-03-04T00:00:00"/>
    <x v="14"/>
    <n v="2.5"/>
    <n v="13"/>
    <x v="18"/>
    <n v="275"/>
    <n v="50875"/>
    <n v="55962.5"/>
    <n v="5087.5"/>
    <x v="5"/>
    <x v="0"/>
  </r>
  <r>
    <s v="Flight723"/>
    <d v="2015-08-20T00:00:00"/>
    <x v="3"/>
    <n v="6.3"/>
    <n v="189"/>
    <x v="25"/>
    <n v="385"/>
    <n v="63525"/>
    <n v="69877.5"/>
    <n v="6352.5"/>
    <x v="1"/>
    <x v="1"/>
  </r>
  <r>
    <s v="Flight724"/>
    <d v="2015-11-24T00:00:00"/>
    <x v="6"/>
    <n v="3.2"/>
    <n v="139"/>
    <x v="4"/>
    <n v="450"/>
    <n v="83250"/>
    <n v="91575"/>
    <n v="8325"/>
    <x v="0"/>
    <x v="1"/>
  </r>
  <r>
    <s v="Flight725"/>
    <d v="2014-08-08T00:00:00"/>
    <x v="3"/>
    <n v="5.5"/>
    <n v="169"/>
    <x v="22"/>
    <n v="385"/>
    <n v="63525"/>
    <n v="69877.5"/>
    <n v="6352.5"/>
    <x v="1"/>
    <x v="0"/>
  </r>
  <r>
    <s v="Flight726"/>
    <d v="2015-04-30T00:00:00"/>
    <x v="10"/>
    <n v="2.5"/>
    <n v="209"/>
    <x v="19"/>
    <n v="375"/>
    <n v="61875"/>
    <n v="68062.5"/>
    <n v="6187.5"/>
    <x v="9"/>
    <x v="1"/>
  </r>
  <r>
    <s v="Flight727"/>
    <d v="2015-04-01T00:00:00"/>
    <x v="6"/>
    <n v="1.5"/>
    <n v="137"/>
    <x v="2"/>
    <n v="300"/>
    <n v="55500"/>
    <n v="61050"/>
    <n v="5550"/>
    <x v="9"/>
    <x v="1"/>
  </r>
  <r>
    <s v="Flight728"/>
    <d v="2014-06-20T00:00:00"/>
    <x v="7"/>
    <n v="3"/>
    <n v="7"/>
    <x v="11"/>
    <n v="220"/>
    <n v="40700"/>
    <n v="44770"/>
    <n v="4070"/>
    <x v="10"/>
    <x v="0"/>
  </r>
  <r>
    <s v="Flight729"/>
    <d v="2015-08-01T00:00:00"/>
    <x v="20"/>
    <n v="1.4"/>
    <n v="198"/>
    <x v="29"/>
    <n v="302.5"/>
    <n v="49912.5"/>
    <n v="54903.75"/>
    <n v="4991.25"/>
    <x v="1"/>
    <x v="1"/>
  </r>
  <r>
    <s v="Flight730"/>
    <d v="2015-11-23T00:00:00"/>
    <x v="4"/>
    <n v="2.8"/>
    <n v="83"/>
    <x v="11"/>
    <n v="300"/>
    <n v="54300"/>
    <n v="59730"/>
    <n v="5430"/>
    <x v="0"/>
    <x v="1"/>
  </r>
  <r>
    <s v="Flight731"/>
    <d v="2014-04-09T00:00:00"/>
    <x v="2"/>
    <n v="0.8"/>
    <n v="139"/>
    <x v="6"/>
    <n v="225"/>
    <n v="41625"/>
    <n v="45787.5"/>
    <n v="4162.5"/>
    <x v="9"/>
    <x v="0"/>
  </r>
  <r>
    <s v="Flight732"/>
    <d v="2014-10-06T00:00:00"/>
    <x v="6"/>
    <n v="1.5"/>
    <n v="155"/>
    <x v="6"/>
    <n v="300"/>
    <n v="49500"/>
    <n v="54450"/>
    <n v="4950"/>
    <x v="11"/>
    <x v="0"/>
  </r>
  <r>
    <s v="Flight733"/>
    <d v="2015-04-23T00:00:00"/>
    <x v="9"/>
    <n v="0.6"/>
    <n v="104"/>
    <x v="6"/>
    <n v="250"/>
    <n v="46250"/>
    <n v="50875"/>
    <n v="4625"/>
    <x v="9"/>
    <x v="1"/>
  </r>
  <r>
    <s v="Flight734"/>
    <d v="2015-06-07T00:00:00"/>
    <x v="0"/>
    <n v="1.5"/>
    <n v="76"/>
    <x v="18"/>
    <n v="330"/>
    <n v="59730"/>
    <n v="65703"/>
    <n v="5973"/>
    <x v="10"/>
    <x v="1"/>
  </r>
  <r>
    <s v="Flight735"/>
    <d v="2014-05-23T00:00:00"/>
    <x v="7"/>
    <n v="0.9"/>
    <n v="161"/>
    <x v="19"/>
    <n v="200"/>
    <n v="33000"/>
    <n v="36300"/>
    <n v="3300"/>
    <x v="3"/>
    <x v="0"/>
  </r>
  <r>
    <s v="Flight736"/>
    <d v="2015-07-19T00:00:00"/>
    <x v="11"/>
    <n v="0.1"/>
    <n v="126"/>
    <x v="12"/>
    <n v="385"/>
    <n v="71225"/>
    <n v="78347.5"/>
    <n v="7122.5"/>
    <x v="2"/>
    <x v="1"/>
  </r>
  <r>
    <s v="Flight737"/>
    <d v="2015-02-07T00:00:00"/>
    <x v="20"/>
    <n v="3.3"/>
    <n v="188"/>
    <x v="2"/>
    <n v="275"/>
    <n v="45375"/>
    <n v="49912.5"/>
    <n v="4537.5"/>
    <x v="8"/>
    <x v="1"/>
  </r>
  <r>
    <s v="Flight738"/>
    <d v="2014-11-26T00:00:00"/>
    <x v="3"/>
    <n v="10.3"/>
    <n v="96"/>
    <x v="26"/>
    <n v="525"/>
    <n v="97125"/>
    <n v="106837.5"/>
    <n v="9712.5"/>
    <x v="0"/>
    <x v="0"/>
  </r>
  <r>
    <s v="Flight739"/>
    <d v="2015-08-14T00:00:00"/>
    <x v="7"/>
    <n v="2.2000000000000002"/>
    <n v="68"/>
    <x v="25"/>
    <n v="220"/>
    <n v="39820"/>
    <n v="43802"/>
    <n v="3982"/>
    <x v="1"/>
    <x v="1"/>
  </r>
  <r>
    <s v="Flight740"/>
    <d v="2015-05-28T00:00:00"/>
    <x v="8"/>
    <n v="9.6999999999999993"/>
    <n v="98"/>
    <x v="2"/>
    <n v="200"/>
    <n v="37000"/>
    <n v="40700"/>
    <n v="3700"/>
    <x v="3"/>
    <x v="1"/>
  </r>
  <r>
    <s v="Flight741"/>
    <d v="2015-11-19T00:00:00"/>
    <x v="17"/>
    <n v="1.4"/>
    <n v="117"/>
    <x v="2"/>
    <n v="300"/>
    <n v="55500"/>
    <n v="61050"/>
    <n v="5550"/>
    <x v="0"/>
    <x v="1"/>
  </r>
  <r>
    <s v="Flight742"/>
    <d v="2014-06-24T00:00:00"/>
    <x v="19"/>
    <n v="2.8"/>
    <n v="129"/>
    <x v="11"/>
    <n v="126.5"/>
    <n v="23402.5"/>
    <n v="25742.75"/>
    <n v="2340.25"/>
    <x v="10"/>
    <x v="0"/>
  </r>
  <r>
    <s v="Flight743"/>
    <d v="2015-06-23T00:00:00"/>
    <x v="14"/>
    <n v="1.1000000000000001"/>
    <n v="178"/>
    <x v="0"/>
    <n v="302.5"/>
    <n v="49912.5"/>
    <n v="54903.75"/>
    <n v="4991.25"/>
    <x v="10"/>
    <x v="1"/>
  </r>
  <r>
    <s v="Flight744"/>
    <d v="2015-08-28T00:00:00"/>
    <x v="1"/>
    <n v="1.4"/>
    <n v="49"/>
    <x v="12"/>
    <n v="275"/>
    <n v="45375"/>
    <n v="49912.5"/>
    <n v="4537.5"/>
    <x v="1"/>
    <x v="1"/>
  </r>
  <r>
    <s v="Flight745"/>
    <d v="2015-02-13T00:00:00"/>
    <x v="1"/>
    <n v="1.3"/>
    <n v="136"/>
    <x v="0"/>
    <n v="250"/>
    <n v="46250"/>
    <n v="50875"/>
    <n v="4625"/>
    <x v="8"/>
    <x v="1"/>
  </r>
  <r>
    <s v="Flight746"/>
    <d v="2015-12-09T00:00:00"/>
    <x v="15"/>
    <n v="3"/>
    <n v="190"/>
    <x v="2"/>
    <n v="300"/>
    <n v="49500"/>
    <n v="54450"/>
    <n v="4950"/>
    <x v="4"/>
    <x v="1"/>
  </r>
  <r>
    <s v="Flight747"/>
    <d v="2014-03-27T00:00:00"/>
    <x v="5"/>
    <n v="2.4"/>
    <n v="109"/>
    <x v="0"/>
    <n v="125"/>
    <n v="23125"/>
    <n v="25437.5"/>
    <n v="2312.5"/>
    <x v="5"/>
    <x v="0"/>
  </r>
  <r>
    <s v="Flight748"/>
    <d v="2014-09-18T00:00:00"/>
    <x v="2"/>
    <n v="2.5"/>
    <n v="7"/>
    <x v="16"/>
    <n v="225"/>
    <n v="41625"/>
    <n v="45787.5"/>
    <n v="4162.5"/>
    <x v="6"/>
    <x v="0"/>
  </r>
  <r>
    <s v="Flight749"/>
    <d v="2015-03-28T00:00:00"/>
    <x v="4"/>
    <n v="1.9"/>
    <n v="19"/>
    <x v="0"/>
    <n v="200"/>
    <n v="37000"/>
    <n v="40700"/>
    <n v="3700"/>
    <x v="5"/>
    <x v="1"/>
  </r>
  <r>
    <s v="Flight750"/>
    <d v="2015-09-09T00:00:00"/>
    <x v="0"/>
    <n v="1.3"/>
    <n v="194"/>
    <x v="11"/>
    <n v="300"/>
    <n v="49500"/>
    <n v="54450"/>
    <n v="4950"/>
    <x v="6"/>
    <x v="1"/>
  </r>
  <r>
    <s v="Flight751"/>
    <d v="2014-09-03T00:00:00"/>
    <x v="3"/>
    <n v="3.9"/>
    <n v="30"/>
    <x v="0"/>
    <n v="350"/>
    <n v="64750"/>
    <n v="71225"/>
    <n v="6475"/>
    <x v="6"/>
    <x v="0"/>
  </r>
  <r>
    <s v="Flight752"/>
    <d v="2014-04-08T00:00:00"/>
    <x v="7"/>
    <n v="1.2"/>
    <n v="135"/>
    <x v="15"/>
    <n v="200"/>
    <n v="37000"/>
    <n v="40700"/>
    <n v="3700"/>
    <x v="9"/>
    <x v="0"/>
  </r>
  <r>
    <s v="Flight753"/>
    <d v="2014-01-27T00:00:00"/>
    <x v="19"/>
    <n v="1.1000000000000001"/>
    <n v="124"/>
    <x v="12"/>
    <n v="115"/>
    <n v="21275"/>
    <n v="23402.5"/>
    <n v="2127.5"/>
    <x v="7"/>
    <x v="0"/>
  </r>
  <r>
    <s v="Flight754"/>
    <d v="2014-08-03T00:00:00"/>
    <x v="16"/>
    <n v="1.4"/>
    <n v="10"/>
    <x v="0"/>
    <n v="302.5"/>
    <n v="55962.5"/>
    <n v="61558.75"/>
    <n v="5596.25"/>
    <x v="1"/>
    <x v="0"/>
  </r>
  <r>
    <s v="Flight755"/>
    <d v="2015-12-08T00:00:00"/>
    <x v="3"/>
    <n v="4.7"/>
    <n v="190"/>
    <x v="12"/>
    <n v="350"/>
    <n v="57750"/>
    <n v="63525"/>
    <n v="5775"/>
    <x v="4"/>
    <x v="1"/>
  </r>
  <r>
    <s v="Flight756"/>
    <d v="2015-01-25T00:00:00"/>
    <x v="5"/>
    <n v="3"/>
    <n v="5"/>
    <x v="6"/>
    <n v="125"/>
    <n v="23125"/>
    <n v="25437.5"/>
    <n v="2312.5"/>
    <x v="7"/>
    <x v="1"/>
  </r>
  <r>
    <s v="Flight757"/>
    <d v="2015-08-18T00:00:00"/>
    <x v="8"/>
    <n v="10"/>
    <n v="16"/>
    <x v="22"/>
    <n v="220"/>
    <n v="40700"/>
    <n v="44770"/>
    <n v="4070"/>
    <x v="1"/>
    <x v="1"/>
  </r>
  <r>
    <s v="Flight758"/>
    <d v="2015-07-05T00:00:00"/>
    <x v="7"/>
    <n v="1.8"/>
    <n v="160"/>
    <x v="0"/>
    <n v="220"/>
    <n v="36300"/>
    <n v="39930"/>
    <n v="3630"/>
    <x v="2"/>
    <x v="1"/>
  </r>
  <r>
    <s v="Flight759"/>
    <d v="2015-10-02T00:00:00"/>
    <x v="3"/>
    <n v="2.5"/>
    <n v="33"/>
    <x v="28"/>
    <n v="350"/>
    <n v="64750"/>
    <n v="71225"/>
    <n v="6475"/>
    <x v="11"/>
    <x v="1"/>
  </r>
  <r>
    <s v="Flight760"/>
    <d v="2015-09-08T00:00:00"/>
    <x v="3"/>
    <n v="3.2"/>
    <n v="143"/>
    <x v="24"/>
    <n v="350"/>
    <n v="64750"/>
    <n v="71225"/>
    <n v="6475"/>
    <x v="6"/>
    <x v="1"/>
  </r>
  <r>
    <s v="Flight761"/>
    <d v="2014-06-10T00:00:00"/>
    <x v="4"/>
    <n v="1.9"/>
    <n v="12"/>
    <x v="21"/>
    <n v="220"/>
    <n v="40700"/>
    <n v="44770"/>
    <n v="4070"/>
    <x v="10"/>
    <x v="0"/>
  </r>
  <r>
    <s v="Flight762"/>
    <d v="2015-11-10T00:00:00"/>
    <x v="16"/>
    <n v="1"/>
    <n v="112"/>
    <x v="2"/>
    <n v="275"/>
    <n v="50875"/>
    <n v="55962.5"/>
    <n v="5087.5"/>
    <x v="0"/>
    <x v="1"/>
  </r>
  <r>
    <s v="Flight763"/>
    <d v="2015-11-25T00:00:00"/>
    <x v="11"/>
    <n v="6.2"/>
    <n v="52"/>
    <x v="21"/>
    <n v="525"/>
    <n v="86625"/>
    <n v="95287.5"/>
    <n v="8662.5"/>
    <x v="0"/>
    <x v="1"/>
  </r>
  <r>
    <s v="Flight764"/>
    <d v="2015-11-01T00:00:00"/>
    <x v="13"/>
    <n v="1.3"/>
    <n v="15"/>
    <x v="16"/>
    <n v="250"/>
    <n v="46250"/>
    <n v="50875"/>
    <n v="4625"/>
    <x v="0"/>
    <x v="1"/>
  </r>
  <r>
    <s v="Flight765"/>
    <d v="2014-04-13T00:00:00"/>
    <x v="18"/>
    <n v="1.5"/>
    <n v="181"/>
    <x v="0"/>
    <n v="240"/>
    <n v="39600"/>
    <n v="43560"/>
    <n v="3960"/>
    <x v="9"/>
    <x v="0"/>
  </r>
  <r>
    <s v="Flight766"/>
    <d v="2015-03-22T00:00:00"/>
    <x v="9"/>
    <n v="2"/>
    <n v="109"/>
    <x v="5"/>
    <n v="250"/>
    <n v="46250"/>
    <n v="50875"/>
    <n v="4625"/>
    <x v="5"/>
    <x v="1"/>
  </r>
  <r>
    <s v="Flight767"/>
    <d v="2015-02-01T00:00:00"/>
    <x v="13"/>
    <n v="3.4"/>
    <n v="25"/>
    <x v="4"/>
    <n v="250"/>
    <n v="46250"/>
    <n v="50875"/>
    <n v="4625"/>
    <x v="8"/>
    <x v="1"/>
  </r>
  <r>
    <s v="Flight768"/>
    <d v="2015-11-21T00:00:00"/>
    <x v="5"/>
    <n v="2.1"/>
    <n v="201"/>
    <x v="5"/>
    <n v="125"/>
    <n v="20625"/>
    <n v="22687.5"/>
    <n v="2062.5"/>
    <x v="0"/>
    <x v="1"/>
  </r>
  <r>
    <s v="Flight769"/>
    <d v="2014-02-11T00:00:00"/>
    <x v="5"/>
    <n v="2.2999999999999998"/>
    <n v="168"/>
    <x v="1"/>
    <n v="125"/>
    <n v="20625"/>
    <n v="22687.5"/>
    <n v="2062.5"/>
    <x v="8"/>
    <x v="0"/>
  </r>
  <r>
    <s v="Flight770"/>
    <d v="2014-05-31T00:00:00"/>
    <x v="7"/>
    <n v="2.7"/>
    <n v="55"/>
    <x v="1"/>
    <n v="200"/>
    <n v="33000"/>
    <n v="36300"/>
    <n v="3300"/>
    <x v="3"/>
    <x v="0"/>
  </r>
  <r>
    <s v="Flight771"/>
    <d v="2014-05-23T00:00:00"/>
    <x v="14"/>
    <n v="2.8"/>
    <n v="95"/>
    <x v="14"/>
    <n v="275"/>
    <n v="50875"/>
    <n v="55962.5"/>
    <n v="5087.5"/>
    <x v="3"/>
    <x v="0"/>
  </r>
  <r>
    <s v="Flight772"/>
    <d v="2015-08-26T00:00:00"/>
    <x v="13"/>
    <n v="1.4"/>
    <n v="63"/>
    <x v="1"/>
    <n v="275"/>
    <n v="49775"/>
    <n v="54752.5"/>
    <n v="4977.5"/>
    <x v="1"/>
    <x v="1"/>
  </r>
  <r>
    <s v="Flight773"/>
    <d v="2015-12-10T00:00:00"/>
    <x v="22"/>
    <n v="1.7"/>
    <n v="205"/>
    <x v="22"/>
    <n v="290"/>
    <n v="47850"/>
    <n v="52635"/>
    <n v="4785"/>
    <x v="4"/>
    <x v="1"/>
  </r>
  <r>
    <s v="Flight774"/>
    <d v="2015-08-27T00:00:00"/>
    <x v="8"/>
    <n v="9.6"/>
    <n v="192"/>
    <x v="9"/>
    <n v="220"/>
    <n v="36300"/>
    <n v="39930"/>
    <n v="3630"/>
    <x v="1"/>
    <x v="1"/>
  </r>
  <r>
    <s v="Flight775"/>
    <d v="2014-11-25T00:00:00"/>
    <x v="17"/>
    <n v="3"/>
    <n v="66"/>
    <x v="22"/>
    <n v="450"/>
    <n v="81450"/>
    <n v="89595"/>
    <n v="8145"/>
    <x v="0"/>
    <x v="0"/>
  </r>
  <r>
    <s v="Flight776"/>
    <d v="2015-11-10T00:00:00"/>
    <x v="0"/>
    <n v="3.4"/>
    <n v="52"/>
    <x v="20"/>
    <n v="300"/>
    <n v="49500"/>
    <n v="54450"/>
    <n v="4950"/>
    <x v="0"/>
    <x v="1"/>
  </r>
  <r>
    <s v="Flight777"/>
    <d v="2014-05-29T00:00:00"/>
    <x v="20"/>
    <n v="1.7"/>
    <n v="62"/>
    <x v="21"/>
    <n v="275"/>
    <n v="45375"/>
    <n v="49912.5"/>
    <n v="4537.5"/>
    <x v="3"/>
    <x v="0"/>
  </r>
  <r>
    <s v="Flight778"/>
    <d v="2014-06-02T00:00:00"/>
    <x v="8"/>
    <n v="8.3000000000000007"/>
    <n v="167"/>
    <x v="1"/>
    <n v="220"/>
    <n v="36300"/>
    <n v="39930"/>
    <n v="3630"/>
    <x v="10"/>
    <x v="0"/>
  </r>
  <r>
    <s v="Flight779"/>
    <d v="2014-03-26T00:00:00"/>
    <x v="10"/>
    <n v="2.6"/>
    <n v="36"/>
    <x v="5"/>
    <n v="375"/>
    <n v="61875"/>
    <n v="68062.5"/>
    <n v="6187.5"/>
    <x v="5"/>
    <x v="0"/>
  </r>
  <r>
    <s v="Flight780"/>
    <d v="2014-03-26T00:00:00"/>
    <x v="5"/>
    <n v="1"/>
    <n v="92"/>
    <x v="25"/>
    <n v="125"/>
    <n v="23125"/>
    <n v="25437.5"/>
    <n v="2312.5"/>
    <x v="5"/>
    <x v="0"/>
  </r>
  <r>
    <s v="Flight781"/>
    <d v="2014-09-12T00:00:00"/>
    <x v="15"/>
    <n v="2"/>
    <n v="18"/>
    <x v="0"/>
    <n v="300"/>
    <n v="55500"/>
    <n v="61050"/>
    <n v="5550"/>
    <x v="6"/>
    <x v="0"/>
  </r>
  <r>
    <s v="Flight782"/>
    <d v="2014-12-29T00:00:00"/>
    <x v="20"/>
    <n v="1.9"/>
    <n v="67"/>
    <x v="24"/>
    <n v="275"/>
    <n v="49775"/>
    <n v="54752.5"/>
    <n v="4977.5"/>
    <x v="4"/>
    <x v="0"/>
  </r>
  <r>
    <s v="Flight783"/>
    <d v="2015-01-16T00:00:00"/>
    <x v="14"/>
    <n v="1.8"/>
    <n v="40"/>
    <x v="0"/>
    <n v="275"/>
    <n v="45375"/>
    <n v="49912.5"/>
    <n v="4537.5"/>
    <x v="7"/>
    <x v="1"/>
  </r>
  <r>
    <s v="Flight784"/>
    <d v="2014-07-07T00:00:00"/>
    <x v="3"/>
    <n v="4.0999999999999996"/>
    <n v="32"/>
    <x v="6"/>
    <n v="385"/>
    <n v="71225"/>
    <n v="78347.5"/>
    <n v="7122.5"/>
    <x v="2"/>
    <x v="0"/>
  </r>
  <r>
    <s v="Flight785"/>
    <d v="2015-10-08T00:00:00"/>
    <x v="13"/>
    <n v="1.2"/>
    <n v="153"/>
    <x v="1"/>
    <n v="250"/>
    <n v="41250"/>
    <n v="45375"/>
    <n v="4125"/>
    <x v="11"/>
    <x v="1"/>
  </r>
  <r>
    <s v="Flight786"/>
    <d v="2014-11-07T00:00:00"/>
    <x v="1"/>
    <n v="2.2000000000000002"/>
    <n v="141"/>
    <x v="6"/>
    <n v="250"/>
    <n v="46250"/>
    <n v="50875"/>
    <n v="4625"/>
    <x v="0"/>
    <x v="0"/>
  </r>
  <r>
    <s v="Flight787"/>
    <d v="2015-11-27T00:00:00"/>
    <x v="6"/>
    <n v="6.7"/>
    <n v="20"/>
    <x v="6"/>
    <n v="450"/>
    <n v="83250"/>
    <n v="91575"/>
    <n v="8325"/>
    <x v="0"/>
    <x v="1"/>
  </r>
  <r>
    <s v="Flight788"/>
    <d v="2014-12-22T00:00:00"/>
    <x v="12"/>
    <n v="7"/>
    <n v="186"/>
    <x v="0"/>
    <n v="161"/>
    <n v="26565"/>
    <n v="29221.5"/>
    <n v="2656.5"/>
    <x v="4"/>
    <x v="0"/>
  </r>
  <r>
    <s v="Flight789"/>
    <d v="2014-07-24T00:00:00"/>
    <x v="2"/>
    <n v="1.8"/>
    <n v="195"/>
    <x v="19"/>
    <n v="247.5"/>
    <n v="40837.5"/>
    <n v="44921.25"/>
    <n v="4083.75"/>
    <x v="2"/>
    <x v="0"/>
  </r>
  <r>
    <s v="Flight790"/>
    <d v="2014-05-18T00:00:00"/>
    <x v="8"/>
    <n v="10.199999999999999"/>
    <n v="86"/>
    <x v="21"/>
    <n v="200"/>
    <n v="36200"/>
    <n v="39820"/>
    <n v="3620"/>
    <x v="3"/>
    <x v="0"/>
  </r>
  <r>
    <s v="Flight791"/>
    <d v="2014-08-10T00:00:00"/>
    <x v="1"/>
    <n v="1.8"/>
    <n v="200"/>
    <x v="6"/>
    <n v="275"/>
    <n v="45375"/>
    <n v="49912.5"/>
    <n v="4537.5"/>
    <x v="1"/>
    <x v="0"/>
  </r>
  <r>
    <s v="Flight792"/>
    <d v="2014-09-21T00:00:00"/>
    <x v="1"/>
    <n v="3.1"/>
    <n v="99"/>
    <x v="1"/>
    <n v="250"/>
    <n v="46250"/>
    <n v="50875"/>
    <n v="4625"/>
    <x v="6"/>
    <x v="0"/>
  </r>
  <r>
    <s v="Flight793"/>
    <d v="2014-02-14T00:00:00"/>
    <x v="6"/>
    <n v="3.6"/>
    <n v="167"/>
    <x v="17"/>
    <n v="300"/>
    <n v="49500"/>
    <n v="54450"/>
    <n v="4950"/>
    <x v="8"/>
    <x v="0"/>
  </r>
  <r>
    <s v="Flight794"/>
    <d v="2014-09-11T00:00:00"/>
    <x v="13"/>
    <n v="1.6"/>
    <n v="43"/>
    <x v="2"/>
    <n v="250"/>
    <n v="41250"/>
    <n v="45375"/>
    <n v="4125"/>
    <x v="6"/>
    <x v="0"/>
  </r>
  <r>
    <s v="Flight795"/>
    <d v="2015-01-03T00:00:00"/>
    <x v="14"/>
    <n v="1.1000000000000001"/>
    <n v="31"/>
    <x v="6"/>
    <n v="275"/>
    <n v="50875"/>
    <n v="55962.5"/>
    <n v="5087.5"/>
    <x v="7"/>
    <x v="1"/>
  </r>
  <r>
    <s v="Flight796"/>
    <d v="2015-02-18T00:00:00"/>
    <x v="11"/>
    <n v="1.8"/>
    <n v="29"/>
    <x v="2"/>
    <n v="350"/>
    <n v="64750"/>
    <n v="71225"/>
    <n v="6475"/>
    <x v="8"/>
    <x v="1"/>
  </r>
  <r>
    <s v="Flight797"/>
    <d v="2014-11-27T00:00:00"/>
    <x v="13"/>
    <n v="5.2"/>
    <n v="94"/>
    <x v="1"/>
    <n v="375"/>
    <n v="69375"/>
    <n v="76312.5"/>
    <n v="6937.5"/>
    <x v="0"/>
    <x v="0"/>
  </r>
  <r>
    <s v="Flight798"/>
    <d v="2015-07-05T00:00:00"/>
    <x v="3"/>
    <n v="6.4"/>
    <n v="172"/>
    <x v="0"/>
    <n v="385"/>
    <n v="63525"/>
    <n v="69877.5"/>
    <n v="6352.5"/>
    <x v="2"/>
    <x v="1"/>
  </r>
  <r>
    <s v="Flight799"/>
    <d v="2014-08-06T00:00:00"/>
    <x v="0"/>
    <n v="2.6"/>
    <n v="188"/>
    <x v="18"/>
    <n v="330"/>
    <n v="54450"/>
    <n v="59895"/>
    <n v="5445"/>
    <x v="1"/>
    <x v="0"/>
  </r>
  <r>
    <s v="Flight800"/>
    <d v="2014-08-23T00:00:00"/>
    <x v="15"/>
    <n v="2.5"/>
    <n v="149"/>
    <x v="24"/>
    <n v="330"/>
    <n v="61050"/>
    <n v="67155"/>
    <n v="6105"/>
    <x v="1"/>
    <x v="0"/>
  </r>
  <r>
    <s v="Flight801"/>
    <d v="2014-08-11T00:00:00"/>
    <x v="11"/>
    <n v="2.2999999999999998"/>
    <n v="131"/>
    <x v="6"/>
    <n v="385"/>
    <n v="71225"/>
    <n v="78347.5"/>
    <n v="7122.5"/>
    <x v="1"/>
    <x v="0"/>
  </r>
  <r>
    <s v="Flight802"/>
    <d v="2015-01-24T00:00:00"/>
    <x v="3"/>
    <n v="3.5"/>
    <n v="153"/>
    <x v="6"/>
    <n v="350"/>
    <n v="57750"/>
    <n v="63525"/>
    <n v="5775"/>
    <x v="7"/>
    <x v="1"/>
  </r>
  <r>
    <s v="Flight803"/>
    <d v="2014-07-02T00:00:00"/>
    <x v="10"/>
    <n v="0.4"/>
    <n v="194"/>
    <x v="6"/>
    <n v="412.5"/>
    <n v="68062.5"/>
    <n v="74868.75"/>
    <n v="6806.25"/>
    <x v="2"/>
    <x v="0"/>
  </r>
  <r>
    <s v="Flight804"/>
    <d v="2014-06-04T00:00:00"/>
    <x v="7"/>
    <n v="2"/>
    <n v="45"/>
    <x v="2"/>
    <n v="220"/>
    <n v="36300"/>
    <n v="39930"/>
    <n v="3630"/>
    <x v="10"/>
    <x v="0"/>
  </r>
  <r>
    <s v="Flight805"/>
    <d v="2014-05-07T00:00:00"/>
    <x v="6"/>
    <n v="2.7"/>
    <n v="141"/>
    <x v="0"/>
    <n v="300"/>
    <n v="55500"/>
    <n v="61050"/>
    <n v="5550"/>
    <x v="3"/>
    <x v="0"/>
  </r>
  <r>
    <s v="Flight806"/>
    <d v="2014-01-02T00:00:00"/>
    <x v="8"/>
    <n v="9"/>
    <n v="159"/>
    <x v="9"/>
    <n v="200"/>
    <n v="33000"/>
    <n v="36300"/>
    <n v="3300"/>
    <x v="7"/>
    <x v="0"/>
  </r>
  <r>
    <s v="Flight807"/>
    <d v="2014-07-09T00:00:00"/>
    <x v="15"/>
    <n v="2.7"/>
    <n v="178"/>
    <x v="18"/>
    <n v="330"/>
    <n v="54450"/>
    <n v="59895"/>
    <n v="5445"/>
    <x v="2"/>
    <x v="0"/>
  </r>
  <r>
    <s v="Flight808"/>
    <d v="2014-09-27T00:00:00"/>
    <x v="3"/>
    <n v="4.0999999999999996"/>
    <n v="34"/>
    <x v="17"/>
    <n v="350"/>
    <n v="64750"/>
    <n v="71225"/>
    <n v="6475"/>
    <x v="6"/>
    <x v="0"/>
  </r>
  <r>
    <s v="Flight809"/>
    <d v="2015-06-11T00:00:00"/>
    <x v="8"/>
    <n v="11.4"/>
    <n v="205"/>
    <x v="17"/>
    <n v="220"/>
    <n v="36300"/>
    <n v="39930"/>
    <n v="3630"/>
    <x v="10"/>
    <x v="1"/>
  </r>
  <r>
    <s v="Flight810"/>
    <d v="2015-10-29T00:00:00"/>
    <x v="16"/>
    <n v="1.3"/>
    <n v="57"/>
    <x v="11"/>
    <n v="275"/>
    <n v="45375"/>
    <n v="49912.5"/>
    <n v="4537.5"/>
    <x v="11"/>
    <x v="1"/>
  </r>
  <r>
    <s v="Flight811"/>
    <d v="2014-05-17T00:00:00"/>
    <x v="3"/>
    <n v="4"/>
    <n v="124"/>
    <x v="1"/>
    <n v="350"/>
    <n v="64750"/>
    <n v="71225"/>
    <n v="6475"/>
    <x v="3"/>
    <x v="0"/>
  </r>
  <r>
    <s v="Flight812"/>
    <d v="2014-12-23T00:00:00"/>
    <x v="17"/>
    <n v="5.7"/>
    <n v="55"/>
    <x v="19"/>
    <n v="420"/>
    <n v="69300"/>
    <n v="76230"/>
    <n v="6930"/>
    <x v="4"/>
    <x v="0"/>
  </r>
  <r>
    <s v="Flight813"/>
    <d v="2014-08-06T00:00:00"/>
    <x v="10"/>
    <n v="2.2000000000000002"/>
    <n v="183"/>
    <x v="12"/>
    <n v="412.5"/>
    <n v="68062.5"/>
    <n v="74868.75"/>
    <n v="6806.25"/>
    <x v="1"/>
    <x v="0"/>
  </r>
  <r>
    <s v="Flight814"/>
    <d v="2014-06-10T00:00:00"/>
    <x v="13"/>
    <n v="1.1000000000000001"/>
    <n v="9"/>
    <x v="8"/>
    <n v="275"/>
    <n v="50875"/>
    <n v="55962.5"/>
    <n v="5087.5"/>
    <x v="10"/>
    <x v="0"/>
  </r>
  <r>
    <s v="Flight815"/>
    <d v="2014-07-21T00:00:00"/>
    <x v="0"/>
    <n v="1.5"/>
    <n v="44"/>
    <x v="2"/>
    <n v="330"/>
    <n v="54450"/>
    <n v="59895"/>
    <n v="5445"/>
    <x v="2"/>
    <x v="0"/>
  </r>
  <r>
    <s v="Flight816"/>
    <d v="2015-09-04T00:00:00"/>
    <x v="21"/>
    <n v="1.7"/>
    <n v="116"/>
    <x v="3"/>
    <n v="300"/>
    <n v="55500"/>
    <n v="61050"/>
    <n v="5550"/>
    <x v="6"/>
    <x v="1"/>
  </r>
  <r>
    <s v="Flight817"/>
    <d v="2015-12-30T00:00:00"/>
    <x v="7"/>
    <n v="1.7"/>
    <n v="35"/>
    <x v="8"/>
    <n v="200"/>
    <n v="37000"/>
    <n v="40700"/>
    <n v="3700"/>
    <x v="4"/>
    <x v="1"/>
  </r>
  <r>
    <s v="Flight818"/>
    <d v="2014-05-19T00:00:00"/>
    <x v="8"/>
    <n v="8.6999999999999993"/>
    <n v="140"/>
    <x v="24"/>
    <n v="200"/>
    <n v="37000"/>
    <n v="40700"/>
    <n v="3700"/>
    <x v="3"/>
    <x v="0"/>
  </r>
  <r>
    <s v="Flight819"/>
    <d v="2014-06-30T00:00:00"/>
    <x v="6"/>
    <n v="1.5"/>
    <n v="61"/>
    <x v="1"/>
    <n v="330"/>
    <n v="54450"/>
    <n v="59895"/>
    <n v="5445"/>
    <x v="10"/>
    <x v="0"/>
  </r>
  <r>
    <s v="Flight820"/>
    <d v="2014-12-14T00:00:00"/>
    <x v="1"/>
    <n v="1.6"/>
    <n v="16"/>
    <x v="20"/>
    <n v="250"/>
    <n v="46250"/>
    <n v="50875"/>
    <n v="4625"/>
    <x v="4"/>
    <x v="0"/>
  </r>
  <r>
    <s v="Flight821"/>
    <d v="2015-01-29T00:00:00"/>
    <x v="11"/>
    <n v="1.8"/>
    <n v="77"/>
    <x v="6"/>
    <n v="350"/>
    <n v="63350"/>
    <n v="69685"/>
    <n v="6335"/>
    <x v="7"/>
    <x v="1"/>
  </r>
  <r>
    <s v="Flight822"/>
    <d v="2015-07-05T00:00:00"/>
    <x v="7"/>
    <n v="1.8"/>
    <n v="165"/>
    <x v="1"/>
    <n v="220"/>
    <n v="36300"/>
    <n v="39930"/>
    <n v="3630"/>
    <x v="2"/>
    <x v="1"/>
  </r>
  <r>
    <s v="Flight823"/>
    <d v="2015-03-30T00:00:00"/>
    <x v="21"/>
    <n v="1.1000000000000001"/>
    <n v="10"/>
    <x v="14"/>
    <n v="300"/>
    <n v="55500"/>
    <n v="61050"/>
    <n v="5550"/>
    <x v="5"/>
    <x v="1"/>
  </r>
  <r>
    <s v="Flight824"/>
    <d v="2015-11-25T00:00:00"/>
    <x v="16"/>
    <n v="3.7"/>
    <n v="187"/>
    <x v="22"/>
    <n v="412.5"/>
    <n v="68062.5"/>
    <n v="74868.75"/>
    <n v="6806.25"/>
    <x v="0"/>
    <x v="1"/>
  </r>
  <r>
    <s v="Flight825"/>
    <d v="2015-04-28T00:00:00"/>
    <x v="4"/>
    <n v="2.8"/>
    <n v="24"/>
    <x v="10"/>
    <n v="200"/>
    <n v="37000"/>
    <n v="40700"/>
    <n v="3700"/>
    <x v="9"/>
    <x v="1"/>
  </r>
  <r>
    <s v="Flight826"/>
    <d v="2014-11-30T00:00:00"/>
    <x v="6"/>
    <n v="4.8"/>
    <n v="89"/>
    <x v="0"/>
    <n v="450"/>
    <n v="81450"/>
    <n v="89595"/>
    <n v="8145"/>
    <x v="0"/>
    <x v="0"/>
  </r>
  <r>
    <s v="Flight827"/>
    <d v="2015-11-05T00:00:00"/>
    <x v="16"/>
    <n v="2.9"/>
    <n v="168"/>
    <x v="21"/>
    <n v="275"/>
    <n v="45375"/>
    <n v="49912.5"/>
    <n v="4537.5"/>
    <x v="0"/>
    <x v="1"/>
  </r>
  <r>
    <s v="Flight828"/>
    <d v="2014-05-18T00:00:00"/>
    <x v="11"/>
    <n v="2.2999999999999998"/>
    <n v="88"/>
    <x v="27"/>
    <n v="350"/>
    <n v="63350"/>
    <n v="69685"/>
    <n v="6335"/>
    <x v="3"/>
    <x v="0"/>
  </r>
  <r>
    <s v="Flight829"/>
    <d v="2014-02-24T00:00:00"/>
    <x v="5"/>
    <n v="2.7"/>
    <n v="182"/>
    <x v="8"/>
    <n v="125"/>
    <n v="20625"/>
    <n v="22687.5"/>
    <n v="2062.5"/>
    <x v="8"/>
    <x v="0"/>
  </r>
  <r>
    <s v="Flight830"/>
    <d v="2015-08-22T00:00:00"/>
    <x v="9"/>
    <n v="1.8"/>
    <n v="140"/>
    <x v="0"/>
    <n v="275"/>
    <n v="50875"/>
    <n v="55962.5"/>
    <n v="5087.5"/>
    <x v="1"/>
    <x v="1"/>
  </r>
  <r>
    <s v="Flight831"/>
    <d v="2015-12-27T00:00:00"/>
    <x v="17"/>
    <n v="4.7"/>
    <n v="64"/>
    <x v="29"/>
    <n v="420"/>
    <n v="76020"/>
    <n v="83622"/>
    <n v="7602"/>
    <x v="4"/>
    <x v="1"/>
  </r>
  <r>
    <s v="Flight832"/>
    <d v="2014-08-30T00:00:00"/>
    <x v="0"/>
    <n v="1.6"/>
    <n v="68"/>
    <x v="18"/>
    <n v="330"/>
    <n v="59730"/>
    <n v="65703"/>
    <n v="5973"/>
    <x v="1"/>
    <x v="0"/>
  </r>
  <r>
    <s v="Flight833"/>
    <d v="2014-08-21T00:00:00"/>
    <x v="8"/>
    <n v="10.199999999999999"/>
    <n v="171"/>
    <x v="1"/>
    <n v="220"/>
    <n v="36300"/>
    <n v="39930"/>
    <n v="3630"/>
    <x v="1"/>
    <x v="0"/>
  </r>
  <r>
    <s v="Flight834"/>
    <d v="2014-03-15T00:00:00"/>
    <x v="19"/>
    <n v="1.8"/>
    <n v="74"/>
    <x v="29"/>
    <n v="115"/>
    <n v="20815"/>
    <n v="22896.5"/>
    <n v="2081.5"/>
    <x v="5"/>
    <x v="0"/>
  </r>
  <r>
    <s v="Flight835"/>
    <d v="2015-09-25T00:00:00"/>
    <x v="11"/>
    <n v="1.7"/>
    <n v="36"/>
    <x v="2"/>
    <n v="350"/>
    <n v="57750"/>
    <n v="63525"/>
    <n v="5775"/>
    <x v="6"/>
    <x v="1"/>
  </r>
  <r>
    <s v="Flight836"/>
    <d v="2015-02-06T00:00:00"/>
    <x v="6"/>
    <n v="1.6"/>
    <n v="179"/>
    <x v="1"/>
    <n v="300"/>
    <n v="49500"/>
    <n v="54450"/>
    <n v="4950"/>
    <x v="8"/>
    <x v="1"/>
  </r>
  <r>
    <s v="Flight837"/>
    <d v="2014-08-25T00:00:00"/>
    <x v="10"/>
    <n v="1.7"/>
    <n v="161"/>
    <x v="19"/>
    <n v="412.5"/>
    <n v="68062.5"/>
    <n v="74868.75"/>
    <n v="6806.25"/>
    <x v="1"/>
    <x v="0"/>
  </r>
  <r>
    <s v="Flight838"/>
    <d v="2015-10-25T00:00:00"/>
    <x v="16"/>
    <n v="2.2999999999999998"/>
    <n v="139"/>
    <x v="24"/>
    <n v="275"/>
    <n v="50875"/>
    <n v="55962.5"/>
    <n v="5087.5"/>
    <x v="11"/>
    <x v="1"/>
  </r>
  <r>
    <s v="Flight839"/>
    <d v="2015-07-01T00:00:00"/>
    <x v="0"/>
    <n v="0.9"/>
    <n v="126"/>
    <x v="22"/>
    <n v="330"/>
    <n v="61050"/>
    <n v="67155"/>
    <n v="6105"/>
    <x v="2"/>
    <x v="1"/>
  </r>
  <r>
    <s v="Flight840"/>
    <d v="2014-07-18T00:00:00"/>
    <x v="16"/>
    <n v="1.3"/>
    <n v="129"/>
    <x v="8"/>
    <n v="302.5"/>
    <n v="55962.5"/>
    <n v="61558.75"/>
    <n v="5596.25"/>
    <x v="2"/>
    <x v="0"/>
  </r>
  <r>
    <s v="Flight841"/>
    <d v="2014-06-17T00:00:00"/>
    <x v="20"/>
    <n v="2.7"/>
    <n v="143"/>
    <x v="1"/>
    <n v="302.5"/>
    <n v="55962.5"/>
    <n v="61558.75"/>
    <n v="5596.25"/>
    <x v="10"/>
    <x v="0"/>
  </r>
  <r>
    <s v="Flight842"/>
    <d v="2014-06-16T00:00:00"/>
    <x v="21"/>
    <n v="2.5"/>
    <n v="79"/>
    <x v="5"/>
    <n v="330"/>
    <n v="59730"/>
    <n v="65703"/>
    <n v="5973"/>
    <x v="10"/>
    <x v="0"/>
  </r>
  <r>
    <s v="Flight843"/>
    <d v="2015-04-06T00:00:00"/>
    <x v="7"/>
    <n v="1.4"/>
    <n v="124"/>
    <x v="6"/>
    <n v="200"/>
    <n v="37000"/>
    <n v="40700"/>
    <n v="3700"/>
    <x v="9"/>
    <x v="1"/>
  </r>
  <r>
    <s v="Flight844"/>
    <d v="2014-02-25T00:00:00"/>
    <x v="5"/>
    <n v="2.7"/>
    <n v="16"/>
    <x v="21"/>
    <n v="125"/>
    <n v="23125"/>
    <n v="25437.5"/>
    <n v="2312.5"/>
    <x v="8"/>
    <x v="0"/>
  </r>
  <r>
    <s v="Flight845"/>
    <d v="2015-03-16T00:00:00"/>
    <x v="8"/>
    <n v="9.3000000000000007"/>
    <n v="197"/>
    <x v="1"/>
    <n v="200"/>
    <n v="33000"/>
    <n v="36300"/>
    <n v="3300"/>
    <x v="5"/>
    <x v="1"/>
  </r>
  <r>
    <s v="Flight846"/>
    <d v="2015-05-11T00:00:00"/>
    <x v="2"/>
    <n v="1.5"/>
    <n v="187"/>
    <x v="2"/>
    <n v="225"/>
    <n v="37125"/>
    <n v="40837.5"/>
    <n v="3712.5"/>
    <x v="3"/>
    <x v="1"/>
  </r>
  <r>
    <s v="Flight847"/>
    <d v="2014-07-16T00:00:00"/>
    <x v="1"/>
    <n v="1.9"/>
    <n v="18"/>
    <x v="28"/>
    <n v="275"/>
    <n v="50875"/>
    <n v="55962.5"/>
    <n v="5087.5"/>
    <x v="2"/>
    <x v="0"/>
  </r>
  <r>
    <s v="Flight848"/>
    <d v="2015-06-01T00:00:00"/>
    <x v="11"/>
    <n v="1.6"/>
    <n v="195"/>
    <x v="29"/>
    <n v="385"/>
    <n v="63525"/>
    <n v="69877.5"/>
    <n v="6352.5"/>
    <x v="10"/>
    <x v="1"/>
  </r>
  <r>
    <s v="Flight849"/>
    <d v="2014-11-02T00:00:00"/>
    <x v="14"/>
    <n v="0.8"/>
    <n v="89"/>
    <x v="6"/>
    <n v="275"/>
    <n v="49775"/>
    <n v="54752.5"/>
    <n v="4977.5"/>
    <x v="0"/>
    <x v="0"/>
  </r>
  <r>
    <s v="Flight850"/>
    <d v="2014-11-25T00:00:00"/>
    <x v="17"/>
    <n v="4.5999999999999996"/>
    <n v="159"/>
    <x v="6"/>
    <n v="450"/>
    <n v="74250"/>
    <n v="81675"/>
    <n v="7425"/>
    <x v="0"/>
    <x v="0"/>
  </r>
  <r>
    <s v="Flight851"/>
    <d v="2014-07-19T00:00:00"/>
    <x v="1"/>
    <n v="1.6"/>
    <n v="200"/>
    <x v="4"/>
    <n v="275"/>
    <n v="45375"/>
    <n v="49912.5"/>
    <n v="4537.5"/>
    <x v="2"/>
    <x v="0"/>
  </r>
  <r>
    <s v="Flight852"/>
    <d v="2014-02-22T00:00:00"/>
    <x v="19"/>
    <n v="2.4"/>
    <n v="66"/>
    <x v="1"/>
    <n v="115"/>
    <n v="20815"/>
    <n v="22896.5"/>
    <n v="2081.5"/>
    <x v="8"/>
    <x v="0"/>
  </r>
  <r>
    <s v="Flight853"/>
    <d v="2015-12-25T00:00:00"/>
    <x v="3"/>
    <n v="6.2"/>
    <n v="118"/>
    <x v="25"/>
    <n v="490"/>
    <n v="90650"/>
    <n v="99715"/>
    <n v="9065"/>
    <x v="4"/>
    <x v="1"/>
  </r>
  <r>
    <s v="Flight854"/>
    <d v="2015-12-14T00:00:00"/>
    <x v="1"/>
    <n v="3.2"/>
    <n v="100"/>
    <x v="24"/>
    <n v="250"/>
    <n v="46250"/>
    <n v="50875"/>
    <n v="4625"/>
    <x v="4"/>
    <x v="1"/>
  </r>
  <r>
    <s v="Flight855"/>
    <d v="2015-10-08T00:00:00"/>
    <x v="8"/>
    <n v="12"/>
    <n v="5"/>
    <x v="16"/>
    <n v="200"/>
    <n v="37000"/>
    <n v="40700"/>
    <n v="3700"/>
    <x v="11"/>
    <x v="1"/>
  </r>
  <r>
    <s v="Flight856"/>
    <d v="2015-07-25T00:00:00"/>
    <x v="8"/>
    <n v="9.8000000000000007"/>
    <n v="111"/>
    <x v="15"/>
    <n v="220"/>
    <n v="40700"/>
    <n v="44770"/>
    <n v="4070"/>
    <x v="2"/>
    <x v="1"/>
  </r>
  <r>
    <s v="Flight857"/>
    <d v="2014-08-04T00:00:00"/>
    <x v="5"/>
    <n v="2.9"/>
    <n v="40"/>
    <x v="2"/>
    <n v="137.5"/>
    <n v="22687.5"/>
    <n v="24956.25"/>
    <n v="2268.75"/>
    <x v="1"/>
    <x v="0"/>
  </r>
  <r>
    <s v="Flight858"/>
    <d v="2014-11-26T00:00:00"/>
    <x v="20"/>
    <n v="3.9"/>
    <n v="72"/>
    <x v="22"/>
    <n v="412.5"/>
    <n v="74662.5"/>
    <n v="82128.75"/>
    <n v="7466.25"/>
    <x v="0"/>
    <x v="0"/>
  </r>
  <r>
    <s v="Flight859"/>
    <d v="2014-08-01T00:00:00"/>
    <x v="7"/>
    <n v="1.9"/>
    <n v="116"/>
    <x v="20"/>
    <n v="220"/>
    <n v="40700"/>
    <n v="44770"/>
    <n v="4070"/>
    <x v="1"/>
    <x v="0"/>
  </r>
  <r>
    <s v="Flight860"/>
    <d v="2015-07-24T00:00:00"/>
    <x v="20"/>
    <n v="2.1"/>
    <n v="138"/>
    <x v="2"/>
    <n v="302.5"/>
    <n v="55962.5"/>
    <n v="61558.75"/>
    <n v="5596.25"/>
    <x v="2"/>
    <x v="1"/>
  </r>
  <r>
    <s v="Flight861"/>
    <d v="2015-08-28T00:00:00"/>
    <x v="8"/>
    <n v="12.2"/>
    <n v="16"/>
    <x v="15"/>
    <n v="220"/>
    <n v="40700"/>
    <n v="44770"/>
    <n v="4070"/>
    <x v="1"/>
    <x v="1"/>
  </r>
  <r>
    <s v="Flight862"/>
    <d v="2015-04-12T00:00:00"/>
    <x v="5"/>
    <n v="1.4"/>
    <n v="165"/>
    <x v="21"/>
    <n v="125"/>
    <n v="20625"/>
    <n v="22687.5"/>
    <n v="2062.5"/>
    <x v="9"/>
    <x v="1"/>
  </r>
  <r>
    <s v="Flight863"/>
    <d v="2015-12-23T00:00:00"/>
    <x v="6"/>
    <n v="3.1"/>
    <n v="98"/>
    <x v="5"/>
    <n v="420"/>
    <n v="77700"/>
    <n v="85470"/>
    <n v="7770"/>
    <x v="4"/>
    <x v="1"/>
  </r>
  <r>
    <s v="Flight864"/>
    <d v="2014-07-31T00:00:00"/>
    <x v="3"/>
    <n v="5.0999999999999996"/>
    <n v="81"/>
    <x v="6"/>
    <n v="385"/>
    <n v="69685"/>
    <n v="76653.5"/>
    <n v="6968.5"/>
    <x v="2"/>
    <x v="0"/>
  </r>
  <r>
    <s v="Flight865"/>
    <d v="2015-03-05T00:00:00"/>
    <x v="1"/>
    <n v="1.7"/>
    <n v="33"/>
    <x v="4"/>
    <n v="250"/>
    <n v="46250"/>
    <n v="50875"/>
    <n v="4625"/>
    <x v="5"/>
    <x v="1"/>
  </r>
  <r>
    <s v="Flight866"/>
    <d v="2014-06-01T00:00:00"/>
    <x v="6"/>
    <n v="1.7"/>
    <n v="55"/>
    <x v="22"/>
    <n v="330"/>
    <n v="54450"/>
    <n v="59895"/>
    <n v="5445"/>
    <x v="10"/>
    <x v="0"/>
  </r>
  <r>
    <s v="Flight867"/>
    <d v="2014-10-03T00:00:00"/>
    <x v="11"/>
    <n v="2.1"/>
    <n v="32"/>
    <x v="19"/>
    <n v="350"/>
    <n v="64750"/>
    <n v="71225"/>
    <n v="6475"/>
    <x v="11"/>
    <x v="0"/>
  </r>
  <r>
    <s v="Flight868"/>
    <d v="2015-07-22T00:00:00"/>
    <x v="16"/>
    <n v="2.5"/>
    <n v="84"/>
    <x v="2"/>
    <n v="302.5"/>
    <n v="54752.5"/>
    <n v="60227.75"/>
    <n v="5475.25"/>
    <x v="2"/>
    <x v="1"/>
  </r>
  <r>
    <s v="Flight869"/>
    <d v="2014-03-07T00:00:00"/>
    <x v="17"/>
    <n v="1.3"/>
    <n v="165"/>
    <x v="2"/>
    <n v="300"/>
    <n v="49500"/>
    <n v="54450"/>
    <n v="4950"/>
    <x v="5"/>
    <x v="0"/>
  </r>
  <r>
    <s v="Flight870"/>
    <d v="2014-12-24T00:00:00"/>
    <x v="16"/>
    <n v="5.9"/>
    <n v="73"/>
    <x v="1"/>
    <n v="385"/>
    <n v="69685"/>
    <n v="76653.5"/>
    <n v="6968.5"/>
    <x v="4"/>
    <x v="0"/>
  </r>
  <r>
    <s v="Flight871"/>
    <d v="2015-08-12T00:00:00"/>
    <x v="6"/>
    <n v="3.3"/>
    <n v="162"/>
    <x v="18"/>
    <n v="330"/>
    <n v="54450"/>
    <n v="59895"/>
    <n v="5445"/>
    <x v="1"/>
    <x v="1"/>
  </r>
  <r>
    <s v="Flight872"/>
    <d v="2015-07-12T00:00:00"/>
    <x v="15"/>
    <n v="0.2"/>
    <n v="132"/>
    <x v="1"/>
    <n v="330"/>
    <n v="61050"/>
    <n v="67155"/>
    <n v="6105"/>
    <x v="2"/>
    <x v="1"/>
  </r>
  <r>
    <s v="Flight873"/>
    <d v="2015-08-25T00:00:00"/>
    <x v="10"/>
    <n v="2"/>
    <n v="134"/>
    <x v="6"/>
    <n v="412.5"/>
    <n v="76312.5"/>
    <n v="83943.75"/>
    <n v="7631.25"/>
    <x v="1"/>
    <x v="1"/>
  </r>
  <r>
    <s v="Flight874"/>
    <d v="2015-12-20T00:00:00"/>
    <x v="3"/>
    <n v="3.8"/>
    <n v="89"/>
    <x v="6"/>
    <n v="350"/>
    <n v="63350"/>
    <n v="69685"/>
    <n v="6335"/>
    <x v="4"/>
    <x v="1"/>
  </r>
  <r>
    <s v="Flight875"/>
    <d v="2014-06-19T00:00:00"/>
    <x v="1"/>
    <n v="2.4"/>
    <n v="92"/>
    <x v="7"/>
    <n v="275"/>
    <n v="50875"/>
    <n v="55962.5"/>
    <n v="5087.5"/>
    <x v="10"/>
    <x v="0"/>
  </r>
  <r>
    <s v="Flight876"/>
    <d v="2015-07-28T00:00:00"/>
    <x v="3"/>
    <n v="7.3"/>
    <n v="149"/>
    <x v="1"/>
    <n v="385"/>
    <n v="71225"/>
    <n v="78347.5"/>
    <n v="7122.5"/>
    <x v="2"/>
    <x v="1"/>
  </r>
  <r>
    <s v="Flight877"/>
    <d v="2014-11-15T00:00:00"/>
    <x v="3"/>
    <n v="3.8"/>
    <n v="6"/>
    <x v="2"/>
    <n v="350"/>
    <n v="64750"/>
    <n v="71225"/>
    <n v="6475"/>
    <x v="0"/>
    <x v="0"/>
  </r>
  <r>
    <s v="Flight878"/>
    <d v="2015-12-08T00:00:00"/>
    <x v="7"/>
    <n v="2.2999999999999998"/>
    <n v="75"/>
    <x v="3"/>
    <n v="200"/>
    <n v="36200"/>
    <n v="39820"/>
    <n v="3620"/>
    <x v="4"/>
    <x v="1"/>
  </r>
  <r>
    <s v="Flight879"/>
    <d v="2015-06-21T00:00:00"/>
    <x v="13"/>
    <n v="1.8"/>
    <n v="190"/>
    <x v="6"/>
    <n v="275"/>
    <n v="45375"/>
    <n v="49912.5"/>
    <n v="4537.5"/>
    <x v="10"/>
    <x v="1"/>
  </r>
  <r>
    <s v="Flight880"/>
    <d v="2014-04-23T00:00:00"/>
    <x v="9"/>
    <n v="2.8"/>
    <n v="157"/>
    <x v="3"/>
    <n v="250"/>
    <n v="41250"/>
    <n v="45375"/>
    <n v="4125"/>
    <x v="9"/>
    <x v="0"/>
  </r>
  <r>
    <s v="Flight881"/>
    <d v="2014-01-22T00:00:00"/>
    <x v="3"/>
    <n v="2.5"/>
    <n v="11"/>
    <x v="25"/>
    <n v="350"/>
    <n v="64750"/>
    <n v="71225"/>
    <n v="6475"/>
    <x v="7"/>
    <x v="0"/>
  </r>
  <r>
    <s v="Flight882"/>
    <d v="2014-01-18T00:00:00"/>
    <x v="3"/>
    <n v="3.5"/>
    <n v="157"/>
    <x v="2"/>
    <n v="350"/>
    <n v="57750"/>
    <n v="63525"/>
    <n v="5775"/>
    <x v="7"/>
    <x v="0"/>
  </r>
  <r>
    <s v="Flight883"/>
    <d v="2014-08-22T00:00:00"/>
    <x v="8"/>
    <n v="8.6"/>
    <n v="29"/>
    <x v="6"/>
    <n v="220"/>
    <n v="40700"/>
    <n v="44770"/>
    <n v="4070"/>
    <x v="1"/>
    <x v="0"/>
  </r>
  <r>
    <s v="Flight884"/>
    <d v="2015-03-23T00:00:00"/>
    <x v="13"/>
    <n v="0.4"/>
    <n v="107"/>
    <x v="22"/>
    <n v="250"/>
    <n v="46250"/>
    <n v="50875"/>
    <n v="4625"/>
    <x v="5"/>
    <x v="1"/>
  </r>
  <r>
    <s v="Flight885"/>
    <d v="2014-05-25T00:00:00"/>
    <x v="18"/>
    <n v="1.3"/>
    <n v="120"/>
    <x v="6"/>
    <n v="240"/>
    <n v="44400"/>
    <n v="48840"/>
    <n v="4440"/>
    <x v="3"/>
    <x v="0"/>
  </r>
  <r>
    <s v="Flight886"/>
    <d v="2015-10-30T00:00:00"/>
    <x v="6"/>
    <n v="3.1"/>
    <n v="52"/>
    <x v="6"/>
    <n v="300"/>
    <n v="49500"/>
    <n v="54450"/>
    <n v="4950"/>
    <x v="11"/>
    <x v="1"/>
  </r>
  <r>
    <s v="Flight887"/>
    <d v="2014-03-08T00:00:00"/>
    <x v="3"/>
    <n v="3.2"/>
    <n v="204"/>
    <x v="29"/>
    <n v="350"/>
    <n v="57750"/>
    <n v="63525"/>
    <n v="5775"/>
    <x v="5"/>
    <x v="0"/>
  </r>
  <r>
    <s v="Flight888"/>
    <d v="2015-08-13T00:00:00"/>
    <x v="4"/>
    <n v="2.2000000000000002"/>
    <n v="37"/>
    <x v="27"/>
    <n v="220"/>
    <n v="36300"/>
    <n v="39930"/>
    <n v="3630"/>
    <x v="1"/>
    <x v="1"/>
  </r>
  <r>
    <s v="Flight889"/>
    <d v="2015-04-24T00:00:00"/>
    <x v="13"/>
    <n v="2.2999999999999998"/>
    <n v="60"/>
    <x v="21"/>
    <n v="250"/>
    <n v="41250"/>
    <n v="45375"/>
    <n v="4125"/>
    <x v="9"/>
    <x v="1"/>
  </r>
  <r>
    <s v="Flight890"/>
    <d v="2014-02-13T00:00:00"/>
    <x v="5"/>
    <n v="2.2999999999999998"/>
    <n v="105"/>
    <x v="25"/>
    <n v="125"/>
    <n v="23125"/>
    <n v="25437.5"/>
    <n v="2312.5"/>
    <x v="8"/>
    <x v="0"/>
  </r>
  <r>
    <s v="Flight891"/>
    <d v="2015-04-25T00:00:00"/>
    <x v="1"/>
    <n v="2.2000000000000002"/>
    <n v="98"/>
    <x v="14"/>
    <n v="250"/>
    <n v="46250"/>
    <n v="50875"/>
    <n v="4625"/>
    <x v="9"/>
    <x v="1"/>
  </r>
  <r>
    <s v="Flight892"/>
    <d v="2014-07-26T00:00:00"/>
    <x v="3"/>
    <n v="7.2"/>
    <n v="16"/>
    <x v="29"/>
    <n v="385"/>
    <n v="71225"/>
    <n v="78347.5"/>
    <n v="7122.5"/>
    <x v="2"/>
    <x v="0"/>
  </r>
  <r>
    <s v="Flight893"/>
    <d v="2015-08-06T00:00:00"/>
    <x v="12"/>
    <n v="2.1"/>
    <n v="182"/>
    <x v="0"/>
    <n v="126.5"/>
    <n v="20872.5"/>
    <n v="22959.75"/>
    <n v="2087.25"/>
    <x v="1"/>
    <x v="1"/>
  </r>
  <r>
    <s v="Flight894"/>
    <d v="2015-10-15T00:00:00"/>
    <x v="9"/>
    <n v="3"/>
    <n v="204"/>
    <x v="5"/>
    <n v="250"/>
    <n v="41250"/>
    <n v="45375"/>
    <n v="4125"/>
    <x v="11"/>
    <x v="1"/>
  </r>
  <r>
    <s v="Flight895"/>
    <d v="2014-06-30T00:00:00"/>
    <x v="20"/>
    <n v="0.8"/>
    <n v="24"/>
    <x v="29"/>
    <n v="302.5"/>
    <n v="55962.5"/>
    <n v="61558.75"/>
    <n v="5596.25"/>
    <x v="10"/>
    <x v="0"/>
  </r>
  <r>
    <s v="Flight896"/>
    <d v="2014-06-26T00:00:00"/>
    <x v="2"/>
    <n v="1.1000000000000001"/>
    <n v="153"/>
    <x v="22"/>
    <n v="247.5"/>
    <n v="40837.5"/>
    <n v="44921.25"/>
    <n v="4083.75"/>
    <x v="10"/>
    <x v="0"/>
  </r>
  <r>
    <s v="Flight897"/>
    <d v="2014-10-15T00:00:00"/>
    <x v="7"/>
    <n v="1.6"/>
    <n v="145"/>
    <x v="6"/>
    <n v="200"/>
    <n v="37000"/>
    <n v="40700"/>
    <n v="3700"/>
    <x v="11"/>
    <x v="0"/>
  </r>
  <r>
    <s v="Flight898"/>
    <d v="2014-10-10T00:00:00"/>
    <x v="3"/>
    <n v="4.8"/>
    <n v="32"/>
    <x v="6"/>
    <n v="350"/>
    <n v="64750"/>
    <n v="71225"/>
    <n v="6475"/>
    <x v="11"/>
    <x v="0"/>
  </r>
  <r>
    <s v="Flight899"/>
    <d v="2014-07-27T00:00:00"/>
    <x v="7"/>
    <n v="2.8"/>
    <n v="200"/>
    <x v="8"/>
    <n v="220"/>
    <n v="36300"/>
    <n v="39930"/>
    <n v="3630"/>
    <x v="2"/>
    <x v="0"/>
  </r>
  <r>
    <s v="Flight900"/>
    <d v="2014-04-25T00:00:00"/>
    <x v="16"/>
    <n v="2.2000000000000002"/>
    <n v="61"/>
    <x v="2"/>
    <n v="275"/>
    <n v="45375"/>
    <n v="49912.5"/>
    <n v="4537.5"/>
    <x v="9"/>
    <x v="0"/>
  </r>
  <r>
    <s v="Flight901"/>
    <d v="2015-12-31T00:00:00"/>
    <x v="8"/>
    <n v="11.2"/>
    <n v="144"/>
    <x v="2"/>
    <n v="200"/>
    <n v="37000"/>
    <n v="40700"/>
    <n v="3700"/>
    <x v="4"/>
    <x v="1"/>
  </r>
  <r>
    <s v="Flight902"/>
    <d v="2014-10-02T00:00:00"/>
    <x v="10"/>
    <n v="1.5"/>
    <n v="74"/>
    <x v="9"/>
    <n v="375"/>
    <n v="67875"/>
    <n v="74662.5"/>
    <n v="6787.5"/>
    <x v="11"/>
    <x v="0"/>
  </r>
  <r>
    <s v="Flight903"/>
    <d v="2014-11-25T00:00:00"/>
    <x v="5"/>
    <n v="3.2"/>
    <n v="141"/>
    <x v="21"/>
    <n v="187.5"/>
    <n v="34687.5"/>
    <n v="38156.25"/>
    <n v="3468.75"/>
    <x v="0"/>
    <x v="0"/>
  </r>
  <r>
    <s v="Flight904"/>
    <d v="2014-12-07T00:00:00"/>
    <x v="21"/>
    <n v="1"/>
    <n v="100"/>
    <x v="0"/>
    <n v="300"/>
    <n v="55500"/>
    <n v="61050"/>
    <n v="5550"/>
    <x v="4"/>
    <x v="0"/>
  </r>
  <r>
    <s v="Flight905"/>
    <d v="2015-10-21T00:00:00"/>
    <x v="3"/>
    <n v="4"/>
    <n v="33"/>
    <x v="15"/>
    <n v="350"/>
    <n v="64750"/>
    <n v="71225"/>
    <n v="6475"/>
    <x v="11"/>
    <x v="1"/>
  </r>
  <r>
    <s v="Flight906"/>
    <d v="2014-07-15T00:00:00"/>
    <x v="7"/>
    <n v="1.4"/>
    <n v="181"/>
    <x v="27"/>
    <n v="220"/>
    <n v="36300"/>
    <n v="39930"/>
    <n v="3630"/>
    <x v="2"/>
    <x v="0"/>
  </r>
  <r>
    <s v="Flight907"/>
    <d v="2015-11-07T00:00:00"/>
    <x v="9"/>
    <n v="0.9"/>
    <n v="210"/>
    <x v="26"/>
    <n v="250"/>
    <n v="41250"/>
    <n v="45375"/>
    <n v="4125"/>
    <x v="0"/>
    <x v="1"/>
  </r>
  <r>
    <s v="Flight908"/>
    <d v="2014-07-03T00:00:00"/>
    <x v="5"/>
    <n v="2.1"/>
    <n v="92"/>
    <x v="0"/>
    <n v="137.5"/>
    <n v="25437.5"/>
    <n v="27981.25"/>
    <n v="2543.75"/>
    <x v="2"/>
    <x v="0"/>
  </r>
  <r>
    <s v="Flight909"/>
    <d v="2014-08-02T00:00:00"/>
    <x v="3"/>
    <n v="4.7"/>
    <n v="207"/>
    <x v="2"/>
    <n v="385"/>
    <n v="63525"/>
    <n v="69877.5"/>
    <n v="6352.5"/>
    <x v="1"/>
    <x v="0"/>
  </r>
  <r>
    <s v="Flight910"/>
    <d v="2015-02-13T00:00:00"/>
    <x v="3"/>
    <n v="4.3"/>
    <n v="21"/>
    <x v="6"/>
    <n v="350"/>
    <n v="64750"/>
    <n v="71225"/>
    <n v="6475"/>
    <x v="8"/>
    <x v="1"/>
  </r>
  <r>
    <s v="Flight911"/>
    <d v="2014-07-10T00:00:00"/>
    <x v="6"/>
    <n v="1.5"/>
    <n v="76"/>
    <x v="15"/>
    <n v="330"/>
    <n v="59730"/>
    <n v="65703"/>
    <n v="5973"/>
    <x v="2"/>
    <x v="0"/>
  </r>
  <r>
    <s v="Flight912"/>
    <d v="2015-06-28T00:00:00"/>
    <x v="15"/>
    <n v="1.8"/>
    <n v="61"/>
    <x v="17"/>
    <n v="330"/>
    <n v="54450"/>
    <n v="59895"/>
    <n v="5445"/>
    <x v="10"/>
    <x v="1"/>
  </r>
  <r>
    <s v="Flight913"/>
    <d v="2015-04-11T00:00:00"/>
    <x v="16"/>
    <n v="2"/>
    <n v="79"/>
    <x v="1"/>
    <n v="275"/>
    <n v="49775"/>
    <n v="54752.5"/>
    <n v="4977.5"/>
    <x v="9"/>
    <x v="1"/>
  </r>
  <r>
    <s v="Flight914"/>
    <d v="2015-10-19T00:00:00"/>
    <x v="6"/>
    <n v="2"/>
    <n v="85"/>
    <x v="1"/>
    <n v="300"/>
    <n v="54300"/>
    <n v="59730"/>
    <n v="5430"/>
    <x v="11"/>
    <x v="1"/>
  </r>
  <r>
    <s v="Flight915"/>
    <d v="2015-04-04T00:00:00"/>
    <x v="6"/>
    <n v="2.2000000000000002"/>
    <n v="142"/>
    <x v="3"/>
    <n v="300"/>
    <n v="55500"/>
    <n v="61050"/>
    <n v="5550"/>
    <x v="9"/>
    <x v="1"/>
  </r>
  <r>
    <s v="Flight916"/>
    <d v="2014-11-28T00:00:00"/>
    <x v="6"/>
    <n v="4.0999999999999996"/>
    <n v="61"/>
    <x v="8"/>
    <n v="450"/>
    <n v="74250"/>
    <n v="81675"/>
    <n v="7425"/>
    <x v="0"/>
    <x v="0"/>
  </r>
  <r>
    <s v="Flight917"/>
    <d v="2014-05-06T00:00:00"/>
    <x v="1"/>
    <n v="2.2000000000000002"/>
    <n v="24"/>
    <x v="0"/>
    <n v="250"/>
    <n v="46250"/>
    <n v="50875"/>
    <n v="4625"/>
    <x v="3"/>
    <x v="0"/>
  </r>
  <r>
    <s v="Flight918"/>
    <d v="2015-01-04T00:00:00"/>
    <x v="0"/>
    <n v="1.6"/>
    <n v="53"/>
    <x v="9"/>
    <n v="300"/>
    <n v="49500"/>
    <n v="54450"/>
    <n v="4950"/>
    <x v="7"/>
    <x v="1"/>
  </r>
  <r>
    <s v="Flight919"/>
    <d v="2015-03-09T00:00:00"/>
    <x v="8"/>
    <n v="9"/>
    <n v="95"/>
    <x v="6"/>
    <n v="200"/>
    <n v="37000"/>
    <n v="40700"/>
    <n v="3700"/>
    <x v="5"/>
    <x v="1"/>
  </r>
  <r>
    <s v="Flight920"/>
    <d v="2015-12-25T00:00:00"/>
    <x v="6"/>
    <n v="4.9000000000000004"/>
    <n v="129"/>
    <x v="0"/>
    <n v="420"/>
    <n v="77700"/>
    <n v="85470"/>
    <n v="7770"/>
    <x v="4"/>
    <x v="1"/>
  </r>
  <r>
    <s v="Flight921"/>
    <d v="2015-11-27T00:00:00"/>
    <x v="5"/>
    <n v="4.7"/>
    <n v="197"/>
    <x v="3"/>
    <n v="187.5"/>
    <n v="30937.5"/>
    <n v="34031.25"/>
    <n v="3093.75"/>
    <x v="0"/>
    <x v="1"/>
  </r>
  <r>
    <s v="Flight922"/>
    <d v="2014-12-28T00:00:00"/>
    <x v="10"/>
    <n v="2.7"/>
    <n v="21"/>
    <x v="1"/>
    <n v="525"/>
    <n v="97125"/>
    <n v="106837.5"/>
    <n v="9712.5"/>
    <x v="4"/>
    <x v="0"/>
  </r>
  <r>
    <s v="Flight923"/>
    <d v="2014-07-07T00:00:00"/>
    <x v="3"/>
    <n v="5"/>
    <n v="19"/>
    <x v="18"/>
    <n v="385"/>
    <n v="71225"/>
    <n v="78347.5"/>
    <n v="7122.5"/>
    <x v="2"/>
    <x v="0"/>
  </r>
  <r>
    <s v="Flight924"/>
    <d v="2014-05-09T00:00:00"/>
    <x v="15"/>
    <n v="1.4"/>
    <n v="44"/>
    <x v="6"/>
    <n v="300"/>
    <n v="49500"/>
    <n v="54450"/>
    <n v="4950"/>
    <x v="3"/>
    <x v="0"/>
  </r>
  <r>
    <s v="Flight925"/>
    <d v="2014-04-28T00:00:00"/>
    <x v="19"/>
    <n v="1.3"/>
    <n v="203"/>
    <x v="22"/>
    <n v="115"/>
    <n v="18975"/>
    <n v="20872.5"/>
    <n v="1897.5"/>
    <x v="9"/>
    <x v="0"/>
  </r>
  <r>
    <s v="Flight926"/>
    <d v="2014-10-21T00:00:00"/>
    <x v="7"/>
    <n v="1.6"/>
    <n v="8"/>
    <x v="6"/>
    <n v="200"/>
    <n v="37000"/>
    <n v="40700"/>
    <n v="3700"/>
    <x v="11"/>
    <x v="0"/>
  </r>
  <r>
    <s v="Flight927"/>
    <d v="2014-11-29T00:00:00"/>
    <x v="12"/>
    <n v="3.6"/>
    <n v="101"/>
    <x v="0"/>
    <n v="172.5"/>
    <n v="31912.5"/>
    <n v="35103.75"/>
    <n v="3191.25"/>
    <x v="0"/>
    <x v="0"/>
  </r>
  <r>
    <s v="Flight928"/>
    <d v="2015-09-08T00:00:00"/>
    <x v="20"/>
    <n v="2"/>
    <n v="171"/>
    <x v="8"/>
    <n v="275"/>
    <n v="45375"/>
    <n v="49912.5"/>
    <n v="4537.5"/>
    <x v="6"/>
    <x v="1"/>
  </r>
  <r>
    <s v="Flight929"/>
    <d v="2014-08-09T00:00:00"/>
    <x v="0"/>
    <n v="2.2999999999999998"/>
    <n v="146"/>
    <x v="19"/>
    <n v="330"/>
    <n v="61050"/>
    <n v="67155"/>
    <n v="6105"/>
    <x v="1"/>
    <x v="0"/>
  </r>
  <r>
    <s v="Flight930"/>
    <d v="2014-08-31T00:00:00"/>
    <x v="10"/>
    <n v="1.9"/>
    <n v="131"/>
    <x v="15"/>
    <n v="412.5"/>
    <n v="76312.5"/>
    <n v="83943.75"/>
    <n v="7631.25"/>
    <x v="1"/>
    <x v="0"/>
  </r>
  <r>
    <s v="Flight931"/>
    <d v="2015-04-30T00:00:00"/>
    <x v="4"/>
    <n v="2"/>
    <n v="69"/>
    <x v="6"/>
    <n v="200"/>
    <n v="36200"/>
    <n v="39820"/>
    <n v="3620"/>
    <x v="9"/>
    <x v="1"/>
  </r>
  <r>
    <s v="Flight932"/>
    <d v="2014-11-03T00:00:00"/>
    <x v="21"/>
    <n v="2.2000000000000002"/>
    <n v="98"/>
    <x v="12"/>
    <n v="300"/>
    <n v="55500"/>
    <n v="61050"/>
    <n v="5550"/>
    <x v="0"/>
    <x v="0"/>
  </r>
  <r>
    <s v="Flight933"/>
    <d v="2014-12-23T00:00:00"/>
    <x v="11"/>
    <n v="4.2"/>
    <n v="33"/>
    <x v="1"/>
    <n v="490"/>
    <n v="90650"/>
    <n v="99715"/>
    <n v="9065"/>
    <x v="4"/>
    <x v="0"/>
  </r>
  <r>
    <s v="Flight934"/>
    <d v="2015-03-06T00:00:00"/>
    <x v="12"/>
    <n v="1.8"/>
    <n v="172"/>
    <x v="3"/>
    <n v="115"/>
    <n v="18975"/>
    <n v="20872.5"/>
    <n v="1897.5"/>
    <x v="5"/>
    <x v="1"/>
  </r>
  <r>
    <s v="Flight935"/>
    <d v="2014-04-30T00:00:00"/>
    <x v="13"/>
    <n v="2.1"/>
    <n v="3"/>
    <x v="19"/>
    <n v="250"/>
    <n v="46250"/>
    <n v="50875"/>
    <n v="4625"/>
    <x v="9"/>
    <x v="0"/>
  </r>
  <r>
    <s v="Flight936"/>
    <d v="2014-02-25T00:00:00"/>
    <x v="8"/>
    <n v="10"/>
    <n v="176"/>
    <x v="5"/>
    <n v="200"/>
    <n v="33000"/>
    <n v="36300"/>
    <n v="3300"/>
    <x v="8"/>
    <x v="0"/>
  </r>
  <r>
    <s v="Flight937"/>
    <d v="2014-04-30T00:00:00"/>
    <x v="10"/>
    <n v="2.7"/>
    <n v="173"/>
    <x v="1"/>
    <n v="375"/>
    <n v="61875"/>
    <n v="68062.5"/>
    <n v="6187.5"/>
    <x v="9"/>
    <x v="0"/>
  </r>
  <r>
    <s v="Flight938"/>
    <d v="2015-08-09T00:00:00"/>
    <x v="12"/>
    <n v="2.2000000000000002"/>
    <n v="184"/>
    <x v="0"/>
    <n v="126.5"/>
    <n v="20872.5"/>
    <n v="22959.75"/>
    <n v="2087.25"/>
    <x v="1"/>
    <x v="1"/>
  </r>
  <r>
    <s v="Flight939"/>
    <d v="2014-06-02T00:00:00"/>
    <x v="16"/>
    <n v="2.5"/>
    <n v="210"/>
    <x v="0"/>
    <n v="302.5"/>
    <n v="49912.5"/>
    <n v="54903.75"/>
    <n v="4991.25"/>
    <x v="10"/>
    <x v="0"/>
  </r>
  <r>
    <s v="Flight940"/>
    <d v="2014-07-06T00:00:00"/>
    <x v="1"/>
    <n v="1.7"/>
    <n v="206"/>
    <x v="2"/>
    <n v="275"/>
    <n v="45375"/>
    <n v="49912.5"/>
    <n v="4537.5"/>
    <x v="2"/>
    <x v="0"/>
  </r>
  <r>
    <s v="Flight941"/>
    <d v="2015-11-03T00:00:00"/>
    <x v="4"/>
    <n v="1.6"/>
    <n v="116"/>
    <x v="11"/>
    <n v="200"/>
    <n v="37000"/>
    <n v="40700"/>
    <n v="3700"/>
    <x v="0"/>
    <x v="1"/>
  </r>
  <r>
    <s v="Flight942"/>
    <d v="2014-03-15T00:00:00"/>
    <x v="11"/>
    <n v="2.4"/>
    <n v="93"/>
    <x v="8"/>
    <n v="350"/>
    <n v="64750"/>
    <n v="71225"/>
    <n v="6475"/>
    <x v="5"/>
    <x v="0"/>
  </r>
  <r>
    <s v="Flight943"/>
    <d v="2014-01-02T00:00:00"/>
    <x v="14"/>
    <n v="2.7"/>
    <n v="19"/>
    <x v="8"/>
    <n v="275"/>
    <n v="50875"/>
    <n v="55962.5"/>
    <n v="5087.5"/>
    <x v="7"/>
    <x v="0"/>
  </r>
  <r>
    <s v="Flight944"/>
    <d v="2014-08-04T00:00:00"/>
    <x v="5"/>
    <n v="2.9"/>
    <n v="161"/>
    <x v="1"/>
    <n v="137.5"/>
    <n v="22687.5"/>
    <n v="24956.25"/>
    <n v="2268.75"/>
    <x v="1"/>
    <x v="0"/>
  </r>
  <r>
    <s v="Flight945"/>
    <d v="2015-08-22T00:00:00"/>
    <x v="19"/>
    <n v="1.5"/>
    <n v="53"/>
    <x v="1"/>
    <n v="126.5"/>
    <n v="20872.5"/>
    <n v="22959.75"/>
    <n v="2087.25"/>
    <x v="1"/>
    <x v="1"/>
  </r>
  <r>
    <s v="Flight946"/>
    <d v="2015-10-16T00:00:00"/>
    <x v="4"/>
    <n v="1.6"/>
    <n v="171"/>
    <x v="6"/>
    <n v="200"/>
    <n v="33000"/>
    <n v="36300"/>
    <n v="3300"/>
    <x v="11"/>
    <x v="1"/>
  </r>
  <r>
    <s v="Flight947"/>
    <d v="2014-08-22T00:00:00"/>
    <x v="15"/>
    <n v="2.1"/>
    <n v="32"/>
    <x v="21"/>
    <n v="330"/>
    <n v="61050"/>
    <n v="67155"/>
    <n v="6105"/>
    <x v="1"/>
    <x v="0"/>
  </r>
  <r>
    <s v="Flight948"/>
    <d v="2014-10-02T00:00:00"/>
    <x v="2"/>
    <n v="2.1"/>
    <n v="10"/>
    <x v="8"/>
    <n v="225"/>
    <n v="41625"/>
    <n v="45787.5"/>
    <n v="4162.5"/>
    <x v="11"/>
    <x v="0"/>
  </r>
  <r>
    <s v="Flight949"/>
    <d v="2014-10-12T00:00:00"/>
    <x v="4"/>
    <n v="2"/>
    <n v="133"/>
    <x v="22"/>
    <n v="200"/>
    <n v="37000"/>
    <n v="40700"/>
    <n v="3700"/>
    <x v="11"/>
    <x v="0"/>
  </r>
  <r>
    <s v="Flight950"/>
    <d v="2014-06-01T00:00:00"/>
    <x v="1"/>
    <n v="2.4"/>
    <n v="159"/>
    <x v="1"/>
    <n v="275"/>
    <n v="45375"/>
    <n v="49912.5"/>
    <n v="4537.5"/>
    <x v="10"/>
    <x v="0"/>
  </r>
  <r>
    <s v="Flight951"/>
    <d v="2015-12-30T00:00:00"/>
    <x v="4"/>
    <n v="1.3"/>
    <n v="61"/>
    <x v="2"/>
    <n v="200"/>
    <n v="33000"/>
    <n v="36300"/>
    <n v="3300"/>
    <x v="4"/>
    <x v="1"/>
  </r>
  <r>
    <s v="Flight952"/>
    <d v="2014-11-25T00:00:00"/>
    <x v="8"/>
    <n v="16.399999999999999"/>
    <n v="8"/>
    <x v="18"/>
    <n v="300"/>
    <n v="55500"/>
    <n v="61050"/>
    <n v="5550"/>
    <x v="0"/>
    <x v="0"/>
  </r>
  <r>
    <s v="Flight953"/>
    <d v="2015-04-16T00:00:00"/>
    <x v="7"/>
    <n v="0.5"/>
    <n v="97"/>
    <x v="1"/>
    <n v="200"/>
    <n v="37000"/>
    <n v="40700"/>
    <n v="3700"/>
    <x v="9"/>
    <x v="1"/>
  </r>
  <r>
    <s v="Flight954"/>
    <d v="2015-12-21T00:00:00"/>
    <x v="13"/>
    <n v="4.3"/>
    <n v="30"/>
    <x v="19"/>
    <n v="350"/>
    <n v="64750"/>
    <n v="71225"/>
    <n v="6475"/>
    <x v="4"/>
    <x v="1"/>
  </r>
  <r>
    <s v="Flight955"/>
    <d v="2015-02-12T00:00:00"/>
    <x v="8"/>
    <n v="10.3"/>
    <n v="16"/>
    <x v="27"/>
    <n v="200"/>
    <n v="37000"/>
    <n v="40700"/>
    <n v="3700"/>
    <x v="8"/>
    <x v="1"/>
  </r>
  <r>
    <s v="Flight956"/>
    <d v="2015-08-17T00:00:00"/>
    <x v="13"/>
    <n v="2.6"/>
    <n v="7"/>
    <x v="14"/>
    <n v="275"/>
    <n v="50875"/>
    <n v="55962.5"/>
    <n v="5087.5"/>
    <x v="1"/>
    <x v="1"/>
  </r>
  <r>
    <s v="Flight957"/>
    <d v="2014-11-24T00:00:00"/>
    <x v="8"/>
    <n v="18.600000000000001"/>
    <n v="37"/>
    <x v="0"/>
    <n v="300"/>
    <n v="49500"/>
    <n v="54450"/>
    <n v="4950"/>
    <x v="0"/>
    <x v="0"/>
  </r>
  <r>
    <s v="Flight958"/>
    <d v="2015-04-04T00:00:00"/>
    <x v="8"/>
    <n v="8.5"/>
    <n v="139"/>
    <x v="28"/>
    <n v="200"/>
    <n v="37000"/>
    <n v="40700"/>
    <n v="3700"/>
    <x v="9"/>
    <x v="1"/>
  </r>
  <r>
    <s v="Flight959"/>
    <d v="2014-08-10T00:00:00"/>
    <x v="0"/>
    <n v="2.5"/>
    <n v="4"/>
    <x v="10"/>
    <n v="330"/>
    <n v="61050"/>
    <n v="67155"/>
    <n v="6105"/>
    <x v="1"/>
    <x v="0"/>
  </r>
  <r>
    <s v="Flight960"/>
    <d v="2014-04-09T00:00:00"/>
    <x v="14"/>
    <n v="2.5"/>
    <n v="198"/>
    <x v="1"/>
    <n v="275"/>
    <n v="45375"/>
    <n v="49912.5"/>
    <n v="4537.5"/>
    <x v="9"/>
    <x v="0"/>
  </r>
  <r>
    <s v="Flight961"/>
    <d v="2015-03-31T00:00:00"/>
    <x v="8"/>
    <n v="10.3"/>
    <n v="110"/>
    <x v="10"/>
    <n v="200"/>
    <n v="37000"/>
    <n v="40700"/>
    <n v="3700"/>
    <x v="5"/>
    <x v="1"/>
  </r>
  <r>
    <s v="Flight962"/>
    <d v="2014-05-19T00:00:00"/>
    <x v="20"/>
    <n v="2.4"/>
    <n v="66"/>
    <x v="1"/>
    <n v="275"/>
    <n v="49775"/>
    <n v="54752.5"/>
    <n v="4977.5"/>
    <x v="3"/>
    <x v="0"/>
  </r>
  <r>
    <s v="Flight963"/>
    <d v="2015-08-24T00:00:00"/>
    <x v="16"/>
    <n v="1.8"/>
    <n v="115"/>
    <x v="3"/>
    <n v="302.5"/>
    <n v="55962.5"/>
    <n v="61558.75"/>
    <n v="5596.25"/>
    <x v="1"/>
    <x v="1"/>
  </r>
  <r>
    <s v="Flight964"/>
    <d v="2014-03-18T00:00:00"/>
    <x v="11"/>
    <n v="1"/>
    <n v="200"/>
    <x v="17"/>
    <n v="350"/>
    <n v="57750"/>
    <n v="63525"/>
    <n v="5775"/>
    <x v="5"/>
    <x v="0"/>
  </r>
  <r>
    <s v="Flight965"/>
    <d v="2015-05-20T00:00:00"/>
    <x v="8"/>
    <n v="7.7"/>
    <n v="162"/>
    <x v="0"/>
    <n v="200"/>
    <n v="33000"/>
    <n v="36300"/>
    <n v="3300"/>
    <x v="3"/>
    <x v="1"/>
  </r>
  <r>
    <s v="Flight966"/>
    <d v="2015-06-27T00:00:00"/>
    <x v="10"/>
    <n v="2.2000000000000002"/>
    <n v="151"/>
    <x v="2"/>
    <n v="412.5"/>
    <n v="76312.5"/>
    <n v="83943.75"/>
    <n v="7631.25"/>
    <x v="10"/>
    <x v="1"/>
  </r>
  <r>
    <s v="Flight967"/>
    <d v="2014-08-06T00:00:00"/>
    <x v="9"/>
    <n v="2.2999999999999998"/>
    <n v="63"/>
    <x v="3"/>
    <n v="275"/>
    <n v="49775"/>
    <n v="54752.5"/>
    <n v="4977.5"/>
    <x v="1"/>
    <x v="0"/>
  </r>
  <r>
    <s v="Flight968"/>
    <d v="2015-09-14T00:00:00"/>
    <x v="17"/>
    <n v="1.7"/>
    <n v="195"/>
    <x v="27"/>
    <n v="300"/>
    <n v="49500"/>
    <n v="54450"/>
    <n v="4950"/>
    <x v="6"/>
    <x v="1"/>
  </r>
  <r>
    <s v="Flight969"/>
    <d v="2015-06-23T00:00:00"/>
    <x v="6"/>
    <n v="1.7"/>
    <n v="175"/>
    <x v="29"/>
    <n v="330"/>
    <n v="54450"/>
    <n v="59895"/>
    <n v="5445"/>
    <x v="10"/>
    <x v="1"/>
  </r>
  <r>
    <s v="Flight970"/>
    <d v="2014-09-16T00:00:00"/>
    <x v="8"/>
    <n v="9.9"/>
    <n v="76"/>
    <x v="0"/>
    <n v="200"/>
    <n v="36200"/>
    <n v="39820"/>
    <n v="3620"/>
    <x v="6"/>
    <x v="0"/>
  </r>
  <r>
    <s v="Flight971"/>
    <d v="2015-07-18T00:00:00"/>
    <x v="13"/>
    <n v="2.2000000000000002"/>
    <n v="98"/>
    <x v="2"/>
    <n v="275"/>
    <n v="50875"/>
    <n v="55962.5"/>
    <n v="5087.5"/>
    <x v="2"/>
    <x v="1"/>
  </r>
  <r>
    <s v="Flight972"/>
    <d v="2015-01-19T00:00:00"/>
    <x v="6"/>
    <n v="2.2000000000000002"/>
    <n v="49"/>
    <x v="5"/>
    <n v="300"/>
    <n v="49500"/>
    <n v="54450"/>
    <n v="4950"/>
    <x v="7"/>
    <x v="1"/>
  </r>
  <r>
    <s v="Flight973"/>
    <d v="2014-09-11T00:00:00"/>
    <x v="2"/>
    <n v="2.8"/>
    <n v="171"/>
    <x v="19"/>
    <n v="225"/>
    <n v="37125"/>
    <n v="40837.5"/>
    <n v="3712.5"/>
    <x v="6"/>
    <x v="0"/>
  </r>
  <r>
    <s v="Flight974"/>
    <d v="2014-03-28T00:00:00"/>
    <x v="5"/>
    <n v="2.2999999999999998"/>
    <n v="54"/>
    <x v="19"/>
    <n v="125"/>
    <n v="20625"/>
    <n v="22687.5"/>
    <n v="2062.5"/>
    <x v="5"/>
    <x v="0"/>
  </r>
  <r>
    <s v="Flight975"/>
    <d v="2014-10-27T00:00:00"/>
    <x v="7"/>
    <n v="2.6"/>
    <n v="157"/>
    <x v="8"/>
    <n v="200"/>
    <n v="33000"/>
    <n v="36300"/>
    <n v="3300"/>
    <x v="11"/>
    <x v="0"/>
  </r>
  <r>
    <s v="Flight976"/>
    <d v="2014-06-23T00:00:00"/>
    <x v="15"/>
    <n v="2.2999999999999998"/>
    <n v="176"/>
    <x v="1"/>
    <n v="330"/>
    <n v="54450"/>
    <n v="59895"/>
    <n v="5445"/>
    <x v="10"/>
    <x v="0"/>
  </r>
  <r>
    <s v="Flight977"/>
    <d v="2015-11-09T00:00:00"/>
    <x v="13"/>
    <n v="2"/>
    <n v="90"/>
    <x v="6"/>
    <n v="250"/>
    <n v="45250"/>
    <n v="49775"/>
    <n v="4525"/>
    <x v="0"/>
    <x v="1"/>
  </r>
  <r>
    <s v="Flight978"/>
    <d v="2015-04-07T00:00:00"/>
    <x v="21"/>
    <n v="1.5"/>
    <n v="149"/>
    <x v="10"/>
    <n v="300"/>
    <n v="55500"/>
    <n v="61050"/>
    <n v="5550"/>
    <x v="9"/>
    <x v="1"/>
  </r>
  <r>
    <s v="Flight979"/>
    <d v="2014-09-04T00:00:00"/>
    <x v="7"/>
    <n v="1.5"/>
    <n v="185"/>
    <x v="13"/>
    <n v="200"/>
    <n v="33000"/>
    <n v="36300"/>
    <n v="3300"/>
    <x v="6"/>
    <x v="0"/>
  </r>
  <r>
    <s v="Flight980"/>
    <d v="2014-11-14T00:00:00"/>
    <x v="3"/>
    <n v="4.2"/>
    <n v="3"/>
    <x v="18"/>
    <n v="350"/>
    <n v="64750"/>
    <n v="71225"/>
    <n v="6475"/>
    <x v="0"/>
    <x v="0"/>
  </r>
  <r>
    <s v="Flight981"/>
    <d v="2014-11-24T00:00:00"/>
    <x v="16"/>
    <n v="6.8"/>
    <n v="54"/>
    <x v="2"/>
    <n v="412.5"/>
    <n v="68062.5"/>
    <n v="74868.75"/>
    <n v="6806.25"/>
    <x v="0"/>
    <x v="0"/>
  </r>
  <r>
    <s v="Flight982"/>
    <d v="2014-03-11T00:00:00"/>
    <x v="6"/>
    <n v="2.8"/>
    <n v="104"/>
    <x v="15"/>
    <n v="300"/>
    <n v="55500"/>
    <n v="61050"/>
    <n v="5550"/>
    <x v="5"/>
    <x v="0"/>
  </r>
  <r>
    <s v="Flight983"/>
    <d v="2015-04-24T00:00:00"/>
    <x v="21"/>
    <n v="1.2"/>
    <n v="144"/>
    <x v="8"/>
    <n v="300"/>
    <n v="55500"/>
    <n v="61050"/>
    <n v="5550"/>
    <x v="9"/>
    <x v="1"/>
  </r>
  <r>
    <s v="Flight984"/>
    <d v="2014-12-15T00:00:00"/>
    <x v="11"/>
    <n v="1.7"/>
    <n v="195"/>
    <x v="23"/>
    <n v="350"/>
    <n v="57750"/>
    <n v="63525"/>
    <n v="5775"/>
    <x v="4"/>
    <x v="0"/>
  </r>
  <r>
    <s v="Flight985"/>
    <d v="2015-08-13T00:00:00"/>
    <x v="5"/>
    <n v="2.4"/>
    <n v="9"/>
    <x v="6"/>
    <n v="137.5"/>
    <n v="25437.5"/>
    <n v="27981.25"/>
    <n v="2543.75"/>
    <x v="1"/>
    <x v="1"/>
  </r>
  <r>
    <s v="Flight986"/>
    <d v="2015-03-28T00:00:00"/>
    <x v="13"/>
    <n v="1.5"/>
    <n v="168"/>
    <x v="8"/>
    <n v="250"/>
    <n v="41250"/>
    <n v="45375"/>
    <n v="4125"/>
    <x v="5"/>
    <x v="1"/>
  </r>
  <r>
    <s v="Flight987"/>
    <d v="2015-01-13T00:00:00"/>
    <x v="11"/>
    <n v="1.9"/>
    <n v="190"/>
    <x v="2"/>
    <n v="350"/>
    <n v="57750"/>
    <n v="63525"/>
    <n v="5775"/>
    <x v="7"/>
    <x v="1"/>
  </r>
  <r>
    <s v="Flight988"/>
    <d v="2014-11-12T00:00:00"/>
    <x v="1"/>
    <n v="1.2"/>
    <n v="66"/>
    <x v="2"/>
    <n v="250"/>
    <n v="45250"/>
    <n v="49775"/>
    <n v="4525"/>
    <x v="0"/>
    <x v="0"/>
  </r>
  <r>
    <s v="Flight989"/>
    <d v="2015-06-02T00:00:00"/>
    <x v="14"/>
    <n v="2.9"/>
    <n v="127"/>
    <x v="2"/>
    <n v="302.5"/>
    <n v="55962.5"/>
    <n v="61558.75"/>
    <n v="5596.25"/>
    <x v="10"/>
    <x v="1"/>
  </r>
  <r>
    <s v="Flight990"/>
    <d v="2014-01-27T00:00:00"/>
    <x v="3"/>
    <n v="1.5"/>
    <n v="159"/>
    <x v="17"/>
    <n v="350"/>
    <n v="57750"/>
    <n v="63525"/>
    <n v="5775"/>
    <x v="7"/>
    <x v="0"/>
  </r>
  <r>
    <s v="Flight991"/>
    <d v="2014-10-01T00:00:00"/>
    <x v="2"/>
    <n v="2"/>
    <n v="207"/>
    <x v="10"/>
    <n v="225"/>
    <n v="37125"/>
    <n v="40837.5"/>
    <n v="3712.5"/>
    <x v="11"/>
    <x v="0"/>
  </r>
  <r>
    <s v="Flight992"/>
    <d v="2015-09-13T00:00:00"/>
    <x v="4"/>
    <n v="2.2000000000000002"/>
    <n v="87"/>
    <x v="16"/>
    <n v="200"/>
    <n v="36200"/>
    <n v="39820"/>
    <n v="3620"/>
    <x v="6"/>
    <x v="1"/>
  </r>
  <r>
    <s v="Flight993"/>
    <d v="2015-06-25T00:00:00"/>
    <x v="4"/>
    <n v="1.2"/>
    <n v="195"/>
    <x v="2"/>
    <n v="220"/>
    <n v="36300"/>
    <n v="39930"/>
    <n v="3630"/>
    <x v="10"/>
    <x v="1"/>
  </r>
  <r>
    <s v="Flight994"/>
    <d v="2015-09-13T00:00:00"/>
    <x v="13"/>
    <n v="3.4"/>
    <n v="60"/>
    <x v="19"/>
    <n v="250"/>
    <n v="41250"/>
    <n v="45375"/>
    <n v="4125"/>
    <x v="6"/>
    <x v="1"/>
  </r>
  <r>
    <s v="Flight995"/>
    <d v="2014-09-24T00:00:00"/>
    <x v="14"/>
    <n v="1.5"/>
    <n v="44"/>
    <x v="18"/>
    <n v="275"/>
    <n v="45375"/>
    <n v="49912.5"/>
    <n v="4537.5"/>
    <x v="6"/>
    <x v="0"/>
  </r>
  <r>
    <s v="Flight996"/>
    <d v="2014-03-08T00:00:00"/>
    <x v="3"/>
    <n v="3.9"/>
    <n v="43"/>
    <x v="18"/>
    <n v="350"/>
    <n v="57750"/>
    <n v="63525"/>
    <n v="5775"/>
    <x v="5"/>
    <x v="0"/>
  </r>
  <r>
    <s v="Flight997"/>
    <d v="2015-05-16T00:00:00"/>
    <x v="2"/>
    <n v="2.6"/>
    <n v="147"/>
    <x v="10"/>
    <n v="225"/>
    <n v="41625"/>
    <n v="45787.5"/>
    <n v="4162.5"/>
    <x v="3"/>
    <x v="1"/>
  </r>
  <r>
    <s v="Flight998"/>
    <d v="2014-05-01T00:00:00"/>
    <x v="11"/>
    <n v="1.8"/>
    <n v="26"/>
    <x v="2"/>
    <n v="350"/>
    <n v="64750"/>
    <n v="71225"/>
    <n v="6475"/>
    <x v="3"/>
    <x v="0"/>
  </r>
  <r>
    <s v="Flight999"/>
    <d v="2014-09-04T00:00:00"/>
    <x v="0"/>
    <n v="2.9"/>
    <n v="66"/>
    <x v="11"/>
    <n v="300"/>
    <n v="54300"/>
    <n v="59730"/>
    <n v="5430"/>
    <x v="6"/>
    <x v="0"/>
  </r>
  <r>
    <s v="Flight1000"/>
    <d v="2014-04-21T00:00:00"/>
    <x v="17"/>
    <n v="3"/>
    <n v="209"/>
    <x v="1"/>
    <n v="300"/>
    <n v="49500"/>
    <n v="54450"/>
    <n v="4950"/>
    <x v="9"/>
    <x v="0"/>
  </r>
  <r>
    <s v="Flight1001"/>
    <d v="2015-07-09T00:00:00"/>
    <x v="4"/>
    <n v="1.9"/>
    <n v="200"/>
    <x v="19"/>
    <n v="220"/>
    <n v="36300"/>
    <n v="39930"/>
    <n v="3630"/>
    <x v="2"/>
    <x v="1"/>
  </r>
  <r>
    <s v="Flight1002"/>
    <d v="2015-09-26T00:00:00"/>
    <x v="2"/>
    <n v="2"/>
    <n v="129"/>
    <x v="0"/>
    <n v="225"/>
    <n v="41625"/>
    <n v="45787.5"/>
    <n v="4162.5"/>
    <x v="6"/>
    <x v="1"/>
  </r>
  <r>
    <s v="Flight1003"/>
    <d v="2014-02-24T00:00:00"/>
    <x v="7"/>
    <n v="1.8"/>
    <n v="132"/>
    <x v="18"/>
    <n v="200"/>
    <n v="37000"/>
    <n v="40700"/>
    <n v="3700"/>
    <x v="8"/>
    <x v="0"/>
  </r>
  <r>
    <s v="Flight1004"/>
    <d v="2014-11-27T00:00:00"/>
    <x v="0"/>
    <n v="3.9"/>
    <n v="133"/>
    <x v="4"/>
    <n v="450"/>
    <n v="83250"/>
    <n v="91575"/>
    <n v="8325"/>
    <x v="0"/>
    <x v="0"/>
  </r>
  <r>
    <s v="Flight1005"/>
    <d v="2015-06-20T00:00:00"/>
    <x v="4"/>
    <n v="3.1"/>
    <n v="32"/>
    <x v="29"/>
    <n v="220"/>
    <n v="40700"/>
    <n v="44770"/>
    <n v="4070"/>
    <x v="10"/>
    <x v="1"/>
  </r>
  <r>
    <s v="Flight1006"/>
    <d v="2015-02-28T00:00:00"/>
    <x v="20"/>
    <n v="1.2"/>
    <n v="33"/>
    <x v="3"/>
    <n v="275"/>
    <n v="50875"/>
    <n v="55962.5"/>
    <n v="5087.5"/>
    <x v="8"/>
    <x v="1"/>
  </r>
  <r>
    <s v="Flight1007"/>
    <d v="2015-07-11T00:00:00"/>
    <x v="12"/>
    <n v="0.8"/>
    <n v="80"/>
    <x v="24"/>
    <n v="126.5"/>
    <n v="22896.5"/>
    <n v="25186.15"/>
    <n v="2289.65"/>
    <x v="2"/>
    <x v="1"/>
  </r>
  <r>
    <s v="Flight1008"/>
    <d v="2015-04-02T00:00:00"/>
    <x v="1"/>
    <n v="0.7"/>
    <n v="91"/>
    <x v="12"/>
    <n v="250"/>
    <n v="46250"/>
    <n v="50875"/>
    <n v="4625"/>
    <x v="9"/>
    <x v="1"/>
  </r>
  <r>
    <s v="Flight1009"/>
    <d v="2015-03-09T00:00:00"/>
    <x v="0"/>
    <n v="2.6"/>
    <n v="13"/>
    <x v="11"/>
    <n v="300"/>
    <n v="55500"/>
    <n v="61050"/>
    <n v="5550"/>
    <x v="5"/>
    <x v="1"/>
  </r>
  <r>
    <s v="Flight1010"/>
    <d v="2014-09-09T00:00:00"/>
    <x v="15"/>
    <n v="1.5"/>
    <n v="11"/>
    <x v="2"/>
    <n v="300"/>
    <n v="55500"/>
    <n v="61050"/>
    <n v="5550"/>
    <x v="6"/>
    <x v="0"/>
  </r>
  <r>
    <s v="Flight1011"/>
    <d v="2014-08-25T00:00:00"/>
    <x v="16"/>
    <n v="1.3"/>
    <n v="189"/>
    <x v="22"/>
    <n v="302.5"/>
    <n v="49912.5"/>
    <n v="54903.75"/>
    <n v="4991.25"/>
    <x v="1"/>
    <x v="0"/>
  </r>
  <r>
    <s v="Flight1012"/>
    <d v="2014-12-07T00:00:00"/>
    <x v="4"/>
    <n v="2.7"/>
    <n v="49"/>
    <x v="2"/>
    <n v="200"/>
    <n v="33000"/>
    <n v="36300"/>
    <n v="3300"/>
    <x v="4"/>
    <x v="0"/>
  </r>
  <r>
    <s v="Flight1013"/>
    <d v="2015-05-31T00:00:00"/>
    <x v="14"/>
    <n v="2.8"/>
    <n v="158"/>
    <x v="7"/>
    <n v="275"/>
    <n v="45375"/>
    <n v="49912.5"/>
    <n v="4537.5"/>
    <x v="3"/>
    <x v="1"/>
  </r>
  <r>
    <s v="Flight1014"/>
    <d v="2015-11-26T00:00:00"/>
    <x v="1"/>
    <n v="3.7"/>
    <n v="200"/>
    <x v="2"/>
    <n v="375"/>
    <n v="61875"/>
    <n v="68062.5"/>
    <n v="6187.5"/>
    <x v="0"/>
    <x v="1"/>
  </r>
  <r>
    <s v="Flight1015"/>
    <d v="2015-08-01T00:00:00"/>
    <x v="1"/>
    <n v="2.7"/>
    <n v="166"/>
    <x v="0"/>
    <n v="275"/>
    <n v="45375"/>
    <n v="49912.5"/>
    <n v="4537.5"/>
    <x v="1"/>
    <x v="1"/>
  </r>
  <r>
    <s v="Flight1016"/>
    <d v="2015-11-27T00:00:00"/>
    <x v="7"/>
    <n v="4.2"/>
    <n v="147"/>
    <x v="5"/>
    <n v="300"/>
    <n v="55500"/>
    <n v="61050"/>
    <n v="5550"/>
    <x v="0"/>
    <x v="1"/>
  </r>
  <r>
    <s v="Flight1017"/>
    <d v="2015-02-20T00:00:00"/>
    <x v="4"/>
    <n v="1"/>
    <n v="192"/>
    <x v="18"/>
    <n v="200"/>
    <n v="33000"/>
    <n v="36300"/>
    <n v="3300"/>
    <x v="8"/>
    <x v="1"/>
  </r>
  <r>
    <s v="Flight1018"/>
    <d v="2014-11-28T00:00:00"/>
    <x v="8"/>
    <n v="17.3"/>
    <n v="156"/>
    <x v="12"/>
    <n v="300"/>
    <n v="49500"/>
    <n v="54450"/>
    <n v="4950"/>
    <x v="0"/>
    <x v="0"/>
  </r>
  <r>
    <s v="Flight1019"/>
    <d v="2014-09-14T00:00:00"/>
    <x v="1"/>
    <n v="2.9"/>
    <n v="110"/>
    <x v="6"/>
    <n v="250"/>
    <n v="46250"/>
    <n v="50875"/>
    <n v="4625"/>
    <x v="6"/>
    <x v="0"/>
  </r>
  <r>
    <s v="Flight1020"/>
    <d v="2015-03-25T00:00:00"/>
    <x v="12"/>
    <n v="1.4"/>
    <n v="113"/>
    <x v="2"/>
    <n v="115"/>
    <n v="21275"/>
    <n v="23402.5"/>
    <n v="2127.5"/>
    <x v="5"/>
    <x v="1"/>
  </r>
  <r>
    <s v="Flight1021"/>
    <d v="2015-06-14T00:00:00"/>
    <x v="3"/>
    <n v="5.5"/>
    <n v="201"/>
    <x v="6"/>
    <n v="385"/>
    <n v="63525"/>
    <n v="69877.5"/>
    <n v="6352.5"/>
    <x v="10"/>
    <x v="1"/>
  </r>
  <r>
    <s v="Flight1022"/>
    <d v="2015-06-28T00:00:00"/>
    <x v="6"/>
    <n v="2.2000000000000002"/>
    <n v="94"/>
    <x v="25"/>
    <n v="330"/>
    <n v="61050"/>
    <n v="67155"/>
    <n v="6105"/>
    <x v="10"/>
    <x v="1"/>
  </r>
  <r>
    <s v="Flight1023"/>
    <d v="2014-12-25T00:00:00"/>
    <x v="3"/>
    <n v="6.5"/>
    <n v="121"/>
    <x v="1"/>
    <n v="490"/>
    <n v="90650"/>
    <n v="99715"/>
    <n v="9065"/>
    <x v="4"/>
    <x v="0"/>
  </r>
  <r>
    <s v="Flight1024"/>
    <d v="2015-06-12T00:00:00"/>
    <x v="12"/>
    <n v="0.5"/>
    <n v="27"/>
    <x v="6"/>
    <n v="126.5"/>
    <n v="23402.5"/>
    <n v="25742.75"/>
    <n v="2340.25"/>
    <x v="10"/>
    <x v="1"/>
  </r>
  <r>
    <s v="Flight1025"/>
    <d v="2014-08-07T00:00:00"/>
    <x v="16"/>
    <n v="2.1"/>
    <n v="58"/>
    <x v="22"/>
    <n v="302.5"/>
    <n v="49912.5"/>
    <n v="54903.75"/>
    <n v="4991.25"/>
    <x v="1"/>
    <x v="0"/>
  </r>
  <r>
    <s v="Flight1026"/>
    <d v="2014-08-25T00:00:00"/>
    <x v="6"/>
    <n v="1.3"/>
    <n v="129"/>
    <x v="2"/>
    <n v="330"/>
    <n v="61050"/>
    <n v="67155"/>
    <n v="6105"/>
    <x v="1"/>
    <x v="0"/>
  </r>
  <r>
    <s v="Flight1027"/>
    <d v="2015-12-28T00:00:00"/>
    <x v="7"/>
    <n v="2.1"/>
    <n v="114"/>
    <x v="9"/>
    <n v="200"/>
    <n v="37000"/>
    <n v="40700"/>
    <n v="3700"/>
    <x v="4"/>
    <x v="1"/>
  </r>
  <r>
    <s v="Flight1028"/>
    <d v="2014-12-04T00:00:00"/>
    <x v="13"/>
    <n v="1.5"/>
    <n v="173"/>
    <x v="19"/>
    <n v="250"/>
    <n v="41250"/>
    <n v="45375"/>
    <n v="4125"/>
    <x v="4"/>
    <x v="0"/>
  </r>
  <r>
    <s v="Flight1029"/>
    <d v="2014-07-29T00:00:00"/>
    <x v="19"/>
    <n v="2.5"/>
    <n v="131"/>
    <x v="3"/>
    <n v="126.5"/>
    <n v="23402.5"/>
    <n v="25742.75"/>
    <n v="2340.25"/>
    <x v="2"/>
    <x v="0"/>
  </r>
  <r>
    <s v="Flight1030"/>
    <d v="2015-12-22T00:00:00"/>
    <x v="13"/>
    <n v="2.7"/>
    <n v="55"/>
    <x v="15"/>
    <n v="350"/>
    <n v="57750"/>
    <n v="63525"/>
    <n v="5775"/>
    <x v="4"/>
    <x v="1"/>
  </r>
  <r>
    <s v="Flight1031"/>
    <d v="2014-05-12T00:00:00"/>
    <x v="6"/>
    <n v="2.2999999999999998"/>
    <n v="45"/>
    <x v="3"/>
    <n v="300"/>
    <n v="49500"/>
    <n v="54450"/>
    <n v="4950"/>
    <x v="3"/>
    <x v="0"/>
  </r>
  <r>
    <s v="Flight1032"/>
    <d v="2014-12-02T00:00:00"/>
    <x v="4"/>
    <n v="1.4"/>
    <n v="70"/>
    <x v="6"/>
    <n v="200"/>
    <n v="36200"/>
    <n v="39820"/>
    <n v="3620"/>
    <x v="4"/>
    <x v="0"/>
  </r>
  <r>
    <s v="Flight1033"/>
    <d v="2015-10-17T00:00:00"/>
    <x v="3"/>
    <n v="3.4"/>
    <n v="28"/>
    <x v="22"/>
    <n v="350"/>
    <n v="64750"/>
    <n v="71225"/>
    <n v="6475"/>
    <x v="11"/>
    <x v="1"/>
  </r>
  <r>
    <s v="Flight1034"/>
    <d v="2014-03-06T00:00:00"/>
    <x v="10"/>
    <n v="2.9"/>
    <n v="111"/>
    <x v="22"/>
    <n v="375"/>
    <n v="69375"/>
    <n v="76312.5"/>
    <n v="6937.5"/>
    <x v="5"/>
    <x v="0"/>
  </r>
  <r>
    <s v="Flight1035"/>
    <d v="2014-04-02T00:00:00"/>
    <x v="2"/>
    <n v="1.9"/>
    <n v="2"/>
    <x v="12"/>
    <n v="225"/>
    <n v="41625"/>
    <n v="45787.5"/>
    <n v="4162.5"/>
    <x v="9"/>
    <x v="0"/>
  </r>
  <r>
    <s v="Flight1036"/>
    <d v="2015-05-07T00:00:00"/>
    <x v="4"/>
    <n v="2.5"/>
    <n v="26"/>
    <x v="0"/>
    <n v="200"/>
    <n v="37000"/>
    <n v="40700"/>
    <n v="3700"/>
    <x v="3"/>
    <x v="1"/>
  </r>
  <r>
    <s v="Flight1037"/>
    <d v="2014-09-28T00:00:00"/>
    <x v="0"/>
    <n v="2.4"/>
    <n v="17"/>
    <x v="25"/>
    <n v="300"/>
    <n v="55500"/>
    <n v="61050"/>
    <n v="5550"/>
    <x v="6"/>
    <x v="0"/>
  </r>
  <r>
    <s v="Flight1038"/>
    <d v="2014-09-26T00:00:00"/>
    <x v="2"/>
    <n v="2.1"/>
    <n v="2"/>
    <x v="6"/>
    <n v="225"/>
    <n v="41625"/>
    <n v="45787.5"/>
    <n v="4162.5"/>
    <x v="6"/>
    <x v="0"/>
  </r>
  <r>
    <s v="Flight1039"/>
    <d v="2014-12-24T00:00:00"/>
    <x v="0"/>
    <n v="5"/>
    <n v="181"/>
    <x v="0"/>
    <n v="420"/>
    <n v="69300"/>
    <n v="76230"/>
    <n v="6930"/>
    <x v="4"/>
    <x v="0"/>
  </r>
  <r>
    <s v="Flight1040"/>
    <d v="2014-05-12T00:00:00"/>
    <x v="9"/>
    <n v="2.2999999999999998"/>
    <n v="77"/>
    <x v="1"/>
    <n v="250"/>
    <n v="45250"/>
    <n v="49775"/>
    <n v="4525"/>
    <x v="3"/>
    <x v="0"/>
  </r>
  <r>
    <s v="Flight1041"/>
    <d v="2015-06-20T00:00:00"/>
    <x v="11"/>
    <n v="1.1000000000000001"/>
    <n v="110"/>
    <x v="1"/>
    <n v="385"/>
    <n v="71225"/>
    <n v="78347.5"/>
    <n v="7122.5"/>
    <x v="10"/>
    <x v="1"/>
  </r>
  <r>
    <s v="Flight1042"/>
    <d v="2014-09-21T00:00:00"/>
    <x v="9"/>
    <n v="0.6"/>
    <n v="6"/>
    <x v="1"/>
    <n v="250"/>
    <n v="46250"/>
    <n v="50875"/>
    <n v="4625"/>
    <x v="6"/>
    <x v="0"/>
  </r>
  <r>
    <s v="Flight1043"/>
    <d v="2014-04-11T00:00:00"/>
    <x v="6"/>
    <n v="1.9"/>
    <n v="177"/>
    <x v="17"/>
    <n v="300"/>
    <n v="49500"/>
    <n v="54450"/>
    <n v="4950"/>
    <x v="9"/>
    <x v="0"/>
  </r>
  <r>
    <s v="Flight1044"/>
    <d v="2015-06-10T00:00:00"/>
    <x v="1"/>
    <n v="0.6"/>
    <n v="83"/>
    <x v="7"/>
    <n v="275"/>
    <n v="49775"/>
    <n v="54752.5"/>
    <n v="4977.5"/>
    <x v="10"/>
    <x v="1"/>
  </r>
  <r>
    <s v="Flight1045"/>
    <d v="2014-11-21T00:00:00"/>
    <x v="5"/>
    <n v="2.7"/>
    <n v="194"/>
    <x v="2"/>
    <n v="125"/>
    <n v="20625"/>
    <n v="22687.5"/>
    <n v="2062.5"/>
    <x v="0"/>
    <x v="0"/>
  </r>
  <r>
    <s v="Flight1046"/>
    <d v="2015-08-13T00:00:00"/>
    <x v="11"/>
    <n v="2.8"/>
    <n v="3"/>
    <x v="11"/>
    <n v="385"/>
    <n v="71225"/>
    <n v="78347.5"/>
    <n v="7122.5"/>
    <x v="1"/>
    <x v="1"/>
  </r>
  <r>
    <s v="Flight1047"/>
    <d v="2015-11-29T00:00:00"/>
    <x v="20"/>
    <n v="4"/>
    <n v="76"/>
    <x v="29"/>
    <n v="412.5"/>
    <n v="74662.5"/>
    <n v="82128.75"/>
    <n v="7466.25"/>
    <x v="0"/>
    <x v="1"/>
  </r>
  <r>
    <s v="Flight1048"/>
    <d v="2014-03-15T00:00:00"/>
    <x v="13"/>
    <n v="2.7"/>
    <n v="135"/>
    <x v="26"/>
    <n v="250"/>
    <n v="46250"/>
    <n v="50875"/>
    <n v="4625"/>
    <x v="5"/>
    <x v="0"/>
  </r>
  <r>
    <s v="Flight1049"/>
    <d v="2014-01-03T00:00:00"/>
    <x v="3"/>
    <n v="3.9"/>
    <n v="156"/>
    <x v="1"/>
    <n v="350"/>
    <n v="57750"/>
    <n v="63525"/>
    <n v="5775"/>
    <x v="7"/>
    <x v="0"/>
  </r>
  <r>
    <s v="Flight1050"/>
    <d v="2015-12-08T00:00:00"/>
    <x v="14"/>
    <n v="2.2999999999999998"/>
    <n v="70"/>
    <x v="18"/>
    <n v="275"/>
    <n v="49775"/>
    <n v="54752.5"/>
    <n v="4977.5"/>
    <x v="4"/>
    <x v="1"/>
  </r>
  <r>
    <s v="Flight1051"/>
    <d v="2014-02-07T00:00:00"/>
    <x v="13"/>
    <n v="2.5"/>
    <n v="56"/>
    <x v="4"/>
    <n v="250"/>
    <n v="41250"/>
    <n v="45375"/>
    <n v="4125"/>
    <x v="8"/>
    <x v="0"/>
  </r>
  <r>
    <s v="Flight1052"/>
    <d v="2015-08-20T00:00:00"/>
    <x v="3"/>
    <n v="3.6"/>
    <n v="87"/>
    <x v="21"/>
    <n v="385"/>
    <n v="69685"/>
    <n v="76653.5"/>
    <n v="6968.5"/>
    <x v="1"/>
    <x v="1"/>
  </r>
  <r>
    <s v="Flight1053"/>
    <d v="2015-02-02T00:00:00"/>
    <x v="1"/>
    <n v="0.8"/>
    <n v="99"/>
    <x v="15"/>
    <n v="250"/>
    <n v="46250"/>
    <n v="50875"/>
    <n v="4625"/>
    <x v="8"/>
    <x v="1"/>
  </r>
  <r>
    <s v="Flight1054"/>
    <d v="2014-12-25T00:00:00"/>
    <x v="8"/>
    <n v="16.3"/>
    <n v="67"/>
    <x v="19"/>
    <n v="280"/>
    <n v="50680"/>
    <n v="55748"/>
    <n v="5068"/>
    <x v="4"/>
    <x v="0"/>
  </r>
  <r>
    <s v="Flight1055"/>
    <d v="2015-11-18T00:00:00"/>
    <x v="0"/>
    <n v="1.9"/>
    <n v="207"/>
    <x v="13"/>
    <n v="300"/>
    <n v="49500"/>
    <n v="54450"/>
    <n v="4950"/>
    <x v="0"/>
    <x v="1"/>
  </r>
  <r>
    <s v="Flight1056"/>
    <d v="2015-07-28T00:00:00"/>
    <x v="10"/>
    <n v="2.4"/>
    <n v="82"/>
    <x v="5"/>
    <n v="412.5"/>
    <n v="74662.5"/>
    <n v="82128.75"/>
    <n v="7466.25"/>
    <x v="2"/>
    <x v="1"/>
  </r>
  <r>
    <s v="Flight1057"/>
    <d v="2015-04-06T00:00:00"/>
    <x v="4"/>
    <n v="1.4"/>
    <n v="198"/>
    <x v="1"/>
    <n v="200"/>
    <n v="33000"/>
    <n v="36300"/>
    <n v="3300"/>
    <x v="9"/>
    <x v="1"/>
  </r>
  <r>
    <s v="Flight1058"/>
    <d v="2015-04-17T00:00:00"/>
    <x v="20"/>
    <n v="2.1"/>
    <n v="22"/>
    <x v="2"/>
    <n v="275"/>
    <n v="50875"/>
    <n v="55962.5"/>
    <n v="5087.5"/>
    <x v="9"/>
    <x v="1"/>
  </r>
  <r>
    <s v="Flight1059"/>
    <d v="2014-04-17T00:00:00"/>
    <x v="10"/>
    <n v="2.2999999999999998"/>
    <n v="114"/>
    <x v="2"/>
    <n v="375"/>
    <n v="69375"/>
    <n v="76312.5"/>
    <n v="6937.5"/>
    <x v="9"/>
    <x v="0"/>
  </r>
  <r>
    <s v="Flight1060"/>
    <d v="2014-11-17T00:00:00"/>
    <x v="5"/>
    <n v="1.8"/>
    <n v="1"/>
    <x v="1"/>
    <n v="125"/>
    <n v="23125"/>
    <n v="25437.5"/>
    <n v="2312.5"/>
    <x v="0"/>
    <x v="0"/>
  </r>
  <r>
    <s v="Flight1061"/>
    <d v="2015-11-07T00:00:00"/>
    <x v="3"/>
    <n v="4.3"/>
    <n v="179"/>
    <x v="6"/>
    <n v="350"/>
    <n v="57750"/>
    <n v="63525"/>
    <n v="5775"/>
    <x v="0"/>
    <x v="1"/>
  </r>
  <r>
    <s v="Flight1062"/>
    <d v="2015-04-26T00:00:00"/>
    <x v="11"/>
    <n v="0.9"/>
    <n v="65"/>
    <x v="25"/>
    <n v="350"/>
    <n v="63350"/>
    <n v="69685"/>
    <n v="6335"/>
    <x v="9"/>
    <x v="1"/>
  </r>
  <r>
    <s v="Flight1063"/>
    <d v="2014-01-07T00:00:00"/>
    <x v="18"/>
    <n v="1.9"/>
    <n v="57"/>
    <x v="1"/>
    <n v="240"/>
    <n v="39600"/>
    <n v="43560"/>
    <n v="3960"/>
    <x v="7"/>
    <x v="0"/>
  </r>
  <r>
    <s v="Flight1064"/>
    <d v="2015-02-17T00:00:00"/>
    <x v="1"/>
    <n v="2.8"/>
    <n v="25"/>
    <x v="16"/>
    <n v="250"/>
    <n v="46250"/>
    <n v="50875"/>
    <n v="4625"/>
    <x v="8"/>
    <x v="1"/>
  </r>
  <r>
    <s v="Flight1065"/>
    <d v="2014-01-26T00:00:00"/>
    <x v="2"/>
    <n v="2.8"/>
    <n v="56"/>
    <x v="8"/>
    <n v="225"/>
    <n v="37125"/>
    <n v="40837.5"/>
    <n v="3712.5"/>
    <x v="7"/>
    <x v="0"/>
  </r>
  <r>
    <s v="Flight1066"/>
    <d v="2015-11-07T00:00:00"/>
    <x v="13"/>
    <n v="3.7"/>
    <n v="161"/>
    <x v="1"/>
    <n v="250"/>
    <n v="41250"/>
    <n v="45375"/>
    <n v="4125"/>
    <x v="0"/>
    <x v="1"/>
  </r>
  <r>
    <s v="Flight1067"/>
    <d v="2014-10-18T00:00:00"/>
    <x v="8"/>
    <n v="9"/>
    <n v="33"/>
    <x v="6"/>
    <n v="200"/>
    <n v="37000"/>
    <n v="40700"/>
    <n v="3700"/>
    <x v="11"/>
    <x v="0"/>
  </r>
  <r>
    <s v="Flight1068"/>
    <d v="2014-08-02T00:00:00"/>
    <x v="4"/>
    <n v="2.2999999999999998"/>
    <n v="175"/>
    <x v="19"/>
    <n v="220"/>
    <n v="36300"/>
    <n v="39930"/>
    <n v="3630"/>
    <x v="1"/>
    <x v="0"/>
  </r>
  <r>
    <s v="Flight1069"/>
    <d v="2015-01-21T00:00:00"/>
    <x v="5"/>
    <n v="2.2000000000000002"/>
    <n v="125"/>
    <x v="18"/>
    <n v="125"/>
    <n v="23125"/>
    <n v="25437.5"/>
    <n v="2312.5"/>
    <x v="7"/>
    <x v="1"/>
  </r>
  <r>
    <s v="Flight1070"/>
    <d v="2014-01-11T00:00:00"/>
    <x v="13"/>
    <n v="1.2"/>
    <n v="195"/>
    <x v="22"/>
    <n v="250"/>
    <n v="41250"/>
    <n v="45375"/>
    <n v="4125"/>
    <x v="7"/>
    <x v="0"/>
  </r>
  <r>
    <s v="Flight1071"/>
    <d v="2014-06-11T00:00:00"/>
    <x v="3"/>
    <n v="4.9000000000000004"/>
    <n v="107"/>
    <x v="19"/>
    <n v="385"/>
    <n v="71225"/>
    <n v="78347.5"/>
    <n v="7122.5"/>
    <x v="10"/>
    <x v="0"/>
  </r>
  <r>
    <s v="Flight1072"/>
    <d v="2015-06-17T00:00:00"/>
    <x v="11"/>
    <n v="2.4"/>
    <n v="184"/>
    <x v="6"/>
    <n v="385"/>
    <n v="63525"/>
    <n v="69877.5"/>
    <n v="6352.5"/>
    <x v="10"/>
    <x v="1"/>
  </r>
  <r>
    <s v="Flight1073"/>
    <d v="2014-09-25T00:00:00"/>
    <x v="9"/>
    <n v="1.9"/>
    <n v="129"/>
    <x v="22"/>
    <n v="250"/>
    <n v="46250"/>
    <n v="50875"/>
    <n v="4625"/>
    <x v="6"/>
    <x v="0"/>
  </r>
  <r>
    <s v="Flight1074"/>
    <d v="2014-10-29T00:00:00"/>
    <x v="16"/>
    <n v="1.9"/>
    <n v="180"/>
    <x v="26"/>
    <n v="275"/>
    <n v="45375"/>
    <n v="49912.5"/>
    <n v="4537.5"/>
    <x v="11"/>
    <x v="0"/>
  </r>
  <r>
    <s v="Flight1075"/>
    <d v="2015-05-27T00:00:00"/>
    <x v="20"/>
    <n v="2.4"/>
    <n v="38"/>
    <x v="19"/>
    <n v="275"/>
    <n v="45375"/>
    <n v="49912.5"/>
    <n v="4537.5"/>
    <x v="3"/>
    <x v="1"/>
  </r>
  <r>
    <s v="Flight1076"/>
    <d v="2014-12-24T00:00:00"/>
    <x v="3"/>
    <n v="4.7"/>
    <n v="96"/>
    <x v="15"/>
    <n v="490"/>
    <n v="90650"/>
    <n v="99715"/>
    <n v="9065"/>
    <x v="4"/>
    <x v="0"/>
  </r>
  <r>
    <s v="Flight1077"/>
    <d v="2015-05-29T00:00:00"/>
    <x v="9"/>
    <n v="2.4"/>
    <n v="124"/>
    <x v="25"/>
    <n v="250"/>
    <n v="46250"/>
    <n v="50875"/>
    <n v="4625"/>
    <x v="3"/>
    <x v="1"/>
  </r>
  <r>
    <s v="Flight1078"/>
    <d v="2014-08-29T00:00:00"/>
    <x v="7"/>
    <n v="3.1"/>
    <n v="128"/>
    <x v="22"/>
    <n v="220"/>
    <n v="40700"/>
    <n v="44770"/>
    <n v="4070"/>
    <x v="1"/>
    <x v="0"/>
  </r>
  <r>
    <s v="Flight1079"/>
    <d v="2014-03-13T00:00:00"/>
    <x v="8"/>
    <n v="9.1999999999999993"/>
    <n v="44"/>
    <x v="6"/>
    <n v="200"/>
    <n v="33000"/>
    <n v="36300"/>
    <n v="3300"/>
    <x v="5"/>
    <x v="0"/>
  </r>
  <r>
    <s v="Flight1080"/>
    <d v="2014-05-14T00:00:00"/>
    <x v="10"/>
    <n v="2.2000000000000002"/>
    <n v="7"/>
    <x v="0"/>
    <n v="375"/>
    <n v="69375"/>
    <n v="76312.5"/>
    <n v="6937.5"/>
    <x v="3"/>
    <x v="0"/>
  </r>
  <r>
    <s v="Flight1081"/>
    <d v="2014-06-29T00:00:00"/>
    <x v="3"/>
    <n v="5.5"/>
    <n v="45"/>
    <x v="22"/>
    <n v="385"/>
    <n v="63525"/>
    <n v="69877.5"/>
    <n v="6352.5"/>
    <x v="10"/>
    <x v="0"/>
  </r>
  <r>
    <s v="Flight1082"/>
    <d v="2015-03-01T00:00:00"/>
    <x v="4"/>
    <n v="1.1000000000000001"/>
    <n v="141"/>
    <x v="2"/>
    <n v="200"/>
    <n v="37000"/>
    <n v="40700"/>
    <n v="3700"/>
    <x v="5"/>
    <x v="1"/>
  </r>
  <r>
    <s v="Flight1083"/>
    <d v="2015-06-03T00:00:00"/>
    <x v="4"/>
    <n v="1.5"/>
    <n v="209"/>
    <x v="2"/>
    <n v="220"/>
    <n v="36300"/>
    <n v="39930"/>
    <n v="3630"/>
    <x v="10"/>
    <x v="1"/>
  </r>
  <r>
    <s v="Flight1084"/>
    <d v="2015-02-01T00:00:00"/>
    <x v="9"/>
    <n v="2"/>
    <n v="74"/>
    <x v="1"/>
    <n v="250"/>
    <n v="45250"/>
    <n v="49775"/>
    <n v="4525"/>
    <x v="8"/>
    <x v="1"/>
  </r>
  <r>
    <s v="Flight1085"/>
    <d v="2014-01-26T00:00:00"/>
    <x v="1"/>
    <n v="2.7"/>
    <n v="137"/>
    <x v="21"/>
    <n v="250"/>
    <n v="46250"/>
    <n v="50875"/>
    <n v="4625"/>
    <x v="7"/>
    <x v="0"/>
  </r>
  <r>
    <s v="Flight1086"/>
    <d v="2015-08-01T00:00:00"/>
    <x v="6"/>
    <n v="2.4"/>
    <n v="120"/>
    <x v="15"/>
    <n v="330"/>
    <n v="61050"/>
    <n v="67155"/>
    <n v="6105"/>
    <x v="1"/>
    <x v="1"/>
  </r>
  <r>
    <s v="Flight1087"/>
    <d v="2015-02-17T00:00:00"/>
    <x v="8"/>
    <n v="9.4"/>
    <n v="208"/>
    <x v="18"/>
    <n v="200"/>
    <n v="33000"/>
    <n v="36300"/>
    <n v="3300"/>
    <x v="8"/>
    <x v="1"/>
  </r>
  <r>
    <s v="Flight1088"/>
    <d v="2015-12-14T00:00:00"/>
    <x v="12"/>
    <n v="1.6"/>
    <n v="152"/>
    <x v="22"/>
    <n v="115"/>
    <n v="18975"/>
    <n v="20872.5"/>
    <n v="1897.5"/>
    <x v="4"/>
    <x v="1"/>
  </r>
  <r>
    <s v="Flight1089"/>
    <d v="2015-08-17T00:00:00"/>
    <x v="19"/>
    <n v="2.2000000000000002"/>
    <n v="125"/>
    <x v="21"/>
    <n v="126.5"/>
    <n v="23402.5"/>
    <n v="25742.75"/>
    <n v="2340.25"/>
    <x v="1"/>
    <x v="1"/>
  </r>
  <r>
    <s v="Flight1090"/>
    <d v="2014-09-11T00:00:00"/>
    <x v="9"/>
    <n v="3.2"/>
    <n v="41"/>
    <x v="10"/>
    <n v="250"/>
    <n v="41250"/>
    <n v="45375"/>
    <n v="4125"/>
    <x v="6"/>
    <x v="0"/>
  </r>
  <r>
    <s v="Flight1091"/>
    <d v="2015-04-12T00:00:00"/>
    <x v="3"/>
    <n v="4.4000000000000004"/>
    <n v="135"/>
    <x v="25"/>
    <n v="350"/>
    <n v="64750"/>
    <n v="71225"/>
    <n v="6475"/>
    <x v="9"/>
    <x v="1"/>
  </r>
  <r>
    <s v="Flight1092"/>
    <d v="2014-01-29T00:00:00"/>
    <x v="22"/>
    <n v="1.8"/>
    <n v="33"/>
    <x v="27"/>
    <n v="290"/>
    <n v="53650"/>
    <n v="59015"/>
    <n v="5365"/>
    <x v="7"/>
    <x v="0"/>
  </r>
  <r>
    <s v="Flight1093"/>
    <d v="2014-02-20T00:00:00"/>
    <x v="11"/>
    <n v="2.1"/>
    <n v="36"/>
    <x v="12"/>
    <n v="350"/>
    <n v="57750"/>
    <n v="63525"/>
    <n v="5775"/>
    <x v="8"/>
    <x v="0"/>
  </r>
  <r>
    <s v="Flight1094"/>
    <d v="2014-03-12T00:00:00"/>
    <x v="8"/>
    <n v="10.5"/>
    <n v="99"/>
    <x v="19"/>
    <n v="200"/>
    <n v="37000"/>
    <n v="40700"/>
    <n v="3700"/>
    <x v="5"/>
    <x v="0"/>
  </r>
  <r>
    <s v="Flight1095"/>
    <d v="2015-02-16T00:00:00"/>
    <x v="21"/>
    <n v="2.2000000000000002"/>
    <n v="35"/>
    <x v="6"/>
    <n v="300"/>
    <n v="55500"/>
    <n v="61050"/>
    <n v="5550"/>
    <x v="8"/>
    <x v="1"/>
  </r>
  <r>
    <s v="Flight1096"/>
    <d v="2014-06-26T00:00:00"/>
    <x v="4"/>
    <n v="2.8"/>
    <n v="41"/>
    <x v="3"/>
    <n v="220"/>
    <n v="36300"/>
    <n v="39930"/>
    <n v="3630"/>
    <x v="10"/>
    <x v="0"/>
  </r>
  <r>
    <s v="Flight1097"/>
    <d v="2015-11-26T00:00:00"/>
    <x v="5"/>
    <n v="4"/>
    <n v="102"/>
    <x v="21"/>
    <n v="187.5"/>
    <n v="34687.5"/>
    <n v="38156.25"/>
    <n v="3468.75"/>
    <x v="0"/>
    <x v="1"/>
  </r>
  <r>
    <s v="Flight1098"/>
    <d v="2015-11-15T00:00:00"/>
    <x v="7"/>
    <n v="1.4"/>
    <n v="119"/>
    <x v="10"/>
    <n v="200"/>
    <n v="37000"/>
    <n v="40700"/>
    <n v="3700"/>
    <x v="0"/>
    <x v="1"/>
  </r>
  <r>
    <s v="Flight1099"/>
    <d v="2015-12-05T00:00:00"/>
    <x v="4"/>
    <n v="1.6"/>
    <n v="174"/>
    <x v="22"/>
    <n v="200"/>
    <n v="33000"/>
    <n v="36300"/>
    <n v="3300"/>
    <x v="4"/>
    <x v="1"/>
  </r>
  <r>
    <s v="Flight1100"/>
    <d v="2014-08-24T00:00:00"/>
    <x v="13"/>
    <n v="1.7"/>
    <n v="78"/>
    <x v="12"/>
    <n v="275"/>
    <n v="49775"/>
    <n v="54752.5"/>
    <n v="4977.5"/>
    <x v="1"/>
    <x v="0"/>
  </r>
  <r>
    <s v="Flight1101"/>
    <d v="2015-11-05T00:00:00"/>
    <x v="4"/>
    <n v="2.9"/>
    <n v="113"/>
    <x v="1"/>
    <n v="200"/>
    <n v="37000"/>
    <n v="40700"/>
    <n v="3700"/>
    <x v="0"/>
    <x v="1"/>
  </r>
  <r>
    <s v="Flight1102"/>
    <d v="2015-06-24T00:00:00"/>
    <x v="3"/>
    <n v="7.1"/>
    <n v="129"/>
    <x v="19"/>
    <n v="385"/>
    <n v="71225"/>
    <n v="78347.5"/>
    <n v="7122.5"/>
    <x v="10"/>
    <x v="1"/>
  </r>
  <r>
    <s v="Flight1103"/>
    <d v="2015-02-28T00:00:00"/>
    <x v="17"/>
    <n v="1"/>
    <n v="110"/>
    <x v="17"/>
    <n v="300"/>
    <n v="55500"/>
    <n v="61050"/>
    <n v="5550"/>
    <x v="8"/>
    <x v="1"/>
  </r>
  <r>
    <s v="Flight1104"/>
    <d v="2015-07-19T00:00:00"/>
    <x v="13"/>
    <n v="1.7"/>
    <n v="4"/>
    <x v="2"/>
    <n v="275"/>
    <n v="50875"/>
    <n v="55962.5"/>
    <n v="5087.5"/>
    <x v="2"/>
    <x v="1"/>
  </r>
  <r>
    <s v="Flight1105"/>
    <d v="2015-05-24T00:00:00"/>
    <x v="13"/>
    <n v="1.6"/>
    <n v="74"/>
    <x v="0"/>
    <n v="250"/>
    <n v="45250"/>
    <n v="49775"/>
    <n v="4525"/>
    <x v="3"/>
    <x v="1"/>
  </r>
  <r>
    <s v="Flight1106"/>
    <d v="2015-07-03T00:00:00"/>
    <x v="19"/>
    <n v="2.2999999999999998"/>
    <n v="9"/>
    <x v="2"/>
    <n v="126.5"/>
    <n v="23402.5"/>
    <n v="25742.75"/>
    <n v="2340.25"/>
    <x v="2"/>
    <x v="1"/>
  </r>
  <r>
    <s v="Flight1107"/>
    <d v="2014-11-24T00:00:00"/>
    <x v="14"/>
    <n v="3.9"/>
    <n v="108"/>
    <x v="22"/>
    <n v="412.5"/>
    <n v="76312.5"/>
    <n v="83943.75"/>
    <n v="7631.25"/>
    <x v="0"/>
    <x v="0"/>
  </r>
  <r>
    <s v="Flight1108"/>
    <d v="2015-12-12T00:00:00"/>
    <x v="7"/>
    <n v="1.7"/>
    <n v="207"/>
    <x v="12"/>
    <n v="200"/>
    <n v="33000"/>
    <n v="36300"/>
    <n v="3300"/>
    <x v="4"/>
    <x v="1"/>
  </r>
  <r>
    <s v="Flight1109"/>
    <d v="2015-04-29T00:00:00"/>
    <x v="2"/>
    <n v="1"/>
    <n v="181"/>
    <x v="2"/>
    <n v="225"/>
    <n v="37125"/>
    <n v="40837.5"/>
    <n v="3712.5"/>
    <x v="9"/>
    <x v="1"/>
  </r>
  <r>
    <s v="Flight1110"/>
    <d v="2014-01-17T00:00:00"/>
    <x v="8"/>
    <n v="8"/>
    <n v="146"/>
    <x v="6"/>
    <n v="200"/>
    <n v="37000"/>
    <n v="40700"/>
    <n v="3700"/>
    <x v="7"/>
    <x v="0"/>
  </r>
  <r>
    <s v="Flight1111"/>
    <d v="2015-07-14T00:00:00"/>
    <x v="1"/>
    <n v="2.8"/>
    <n v="26"/>
    <x v="6"/>
    <n v="275"/>
    <n v="50875"/>
    <n v="55962.5"/>
    <n v="5087.5"/>
    <x v="2"/>
    <x v="1"/>
  </r>
  <r>
    <s v="Flight1112"/>
    <d v="2014-04-21T00:00:00"/>
    <x v="2"/>
    <n v="2.2999999999999998"/>
    <n v="83"/>
    <x v="11"/>
    <n v="225"/>
    <n v="40725"/>
    <n v="44797.5"/>
    <n v="4072.5"/>
    <x v="9"/>
    <x v="0"/>
  </r>
  <r>
    <s v="Flight1113"/>
    <d v="2014-01-21T00:00:00"/>
    <x v="3"/>
    <n v="4.7"/>
    <n v="115"/>
    <x v="1"/>
    <n v="350"/>
    <n v="64750"/>
    <n v="71225"/>
    <n v="6475"/>
    <x v="7"/>
    <x v="0"/>
  </r>
  <r>
    <s v="Flight1114"/>
    <d v="2015-01-21T00:00:00"/>
    <x v="13"/>
    <n v="1.8"/>
    <n v="151"/>
    <x v="0"/>
    <n v="250"/>
    <n v="46250"/>
    <n v="50875"/>
    <n v="4625"/>
    <x v="7"/>
    <x v="1"/>
  </r>
  <r>
    <s v="Flight1115"/>
    <d v="2014-08-01T00:00:00"/>
    <x v="17"/>
    <n v="3"/>
    <n v="159"/>
    <x v="7"/>
    <n v="330"/>
    <n v="54450"/>
    <n v="59895"/>
    <n v="5445"/>
    <x v="1"/>
    <x v="0"/>
  </r>
  <r>
    <s v="Flight1116"/>
    <d v="2015-06-22T00:00:00"/>
    <x v="10"/>
    <n v="2.2999999999999998"/>
    <n v="100"/>
    <x v="6"/>
    <n v="412.5"/>
    <n v="76312.5"/>
    <n v="83943.75"/>
    <n v="7631.25"/>
    <x v="10"/>
    <x v="1"/>
  </r>
  <r>
    <s v="Flight1117"/>
    <d v="2015-08-03T00:00:00"/>
    <x v="14"/>
    <n v="2.4"/>
    <n v="42"/>
    <x v="2"/>
    <n v="302.5"/>
    <n v="49912.5"/>
    <n v="54903.75"/>
    <n v="4991.25"/>
    <x v="1"/>
    <x v="1"/>
  </r>
  <r>
    <s v="Flight1118"/>
    <d v="2015-08-14T00:00:00"/>
    <x v="4"/>
    <n v="1.9"/>
    <n v="92"/>
    <x v="26"/>
    <n v="220"/>
    <n v="40700"/>
    <n v="44770"/>
    <n v="4070"/>
    <x v="1"/>
    <x v="1"/>
  </r>
  <r>
    <s v="Flight1119"/>
    <d v="2015-12-18T00:00:00"/>
    <x v="8"/>
    <n v="7.9"/>
    <n v="151"/>
    <x v="13"/>
    <n v="200"/>
    <n v="37000"/>
    <n v="40700"/>
    <n v="3700"/>
    <x v="4"/>
    <x v="1"/>
  </r>
  <r>
    <s v="Flight1120"/>
    <d v="2015-12-21T00:00:00"/>
    <x v="7"/>
    <n v="2"/>
    <n v="75"/>
    <x v="3"/>
    <n v="280"/>
    <n v="50680"/>
    <n v="55748"/>
    <n v="5068"/>
    <x v="4"/>
    <x v="1"/>
  </r>
  <r>
    <s v="Flight1121"/>
    <d v="2014-10-31T00:00:00"/>
    <x v="3"/>
    <n v="4.5999999999999996"/>
    <n v="54"/>
    <x v="1"/>
    <n v="350"/>
    <n v="57750"/>
    <n v="63525"/>
    <n v="5775"/>
    <x v="11"/>
    <x v="0"/>
  </r>
  <r>
    <s v="Flight1122"/>
    <d v="2014-04-10T00:00:00"/>
    <x v="6"/>
    <n v="2.7"/>
    <n v="106"/>
    <x v="8"/>
    <n v="300"/>
    <n v="55500"/>
    <n v="61050"/>
    <n v="5550"/>
    <x v="9"/>
    <x v="0"/>
  </r>
  <r>
    <s v="Flight1123"/>
    <d v="2015-06-09T00:00:00"/>
    <x v="17"/>
    <n v="2"/>
    <n v="105"/>
    <x v="0"/>
    <n v="330"/>
    <n v="61050"/>
    <n v="67155"/>
    <n v="6105"/>
    <x v="10"/>
    <x v="1"/>
  </r>
  <r>
    <s v="Flight1124"/>
    <d v="2015-11-19T00:00:00"/>
    <x v="7"/>
    <n v="2.9"/>
    <n v="187"/>
    <x v="15"/>
    <n v="200"/>
    <n v="33000"/>
    <n v="36300"/>
    <n v="3300"/>
    <x v="0"/>
    <x v="1"/>
  </r>
  <r>
    <s v="Flight1125"/>
    <d v="2014-05-30T00:00:00"/>
    <x v="10"/>
    <n v="2.2000000000000002"/>
    <n v="29"/>
    <x v="2"/>
    <n v="375"/>
    <n v="69375"/>
    <n v="76312.5"/>
    <n v="6937.5"/>
    <x v="3"/>
    <x v="0"/>
  </r>
  <r>
    <s v="Flight1126"/>
    <d v="2015-05-13T00:00:00"/>
    <x v="10"/>
    <n v="2.4"/>
    <n v="174"/>
    <x v="1"/>
    <n v="375"/>
    <n v="61875"/>
    <n v="68062.5"/>
    <n v="6187.5"/>
    <x v="3"/>
    <x v="1"/>
  </r>
  <r>
    <s v="Flight1127"/>
    <d v="2015-12-19T00:00:00"/>
    <x v="20"/>
    <n v="2.7"/>
    <n v="33"/>
    <x v="6"/>
    <n v="275"/>
    <n v="50875"/>
    <n v="55962.5"/>
    <n v="5087.5"/>
    <x v="4"/>
    <x v="1"/>
  </r>
  <r>
    <s v="Flight1128"/>
    <d v="2014-12-20T00:00:00"/>
    <x v="10"/>
    <n v="0.4"/>
    <n v="144"/>
    <x v="6"/>
    <n v="375"/>
    <n v="69375"/>
    <n v="76312.5"/>
    <n v="6937.5"/>
    <x v="4"/>
    <x v="0"/>
  </r>
  <r>
    <s v="Flight1129"/>
    <d v="2014-03-14T00:00:00"/>
    <x v="7"/>
    <n v="1.9"/>
    <n v="193"/>
    <x v="2"/>
    <n v="200"/>
    <n v="33000"/>
    <n v="36300"/>
    <n v="3300"/>
    <x v="5"/>
    <x v="0"/>
  </r>
  <r>
    <s v="Flight1130"/>
    <d v="2015-12-23T00:00:00"/>
    <x v="14"/>
    <n v="4.5999999999999996"/>
    <n v="100"/>
    <x v="12"/>
    <n v="385"/>
    <n v="71225"/>
    <n v="78347.5"/>
    <n v="7122.5"/>
    <x v="4"/>
    <x v="1"/>
  </r>
  <r>
    <s v="Flight1131"/>
    <d v="2015-12-25T00:00:00"/>
    <x v="7"/>
    <n v="4.7"/>
    <n v="96"/>
    <x v="14"/>
    <n v="280"/>
    <n v="51800"/>
    <n v="56980"/>
    <n v="5180"/>
    <x v="4"/>
    <x v="1"/>
  </r>
  <r>
    <s v="Flight1132"/>
    <d v="2014-07-03T00:00:00"/>
    <x v="8"/>
    <n v="10.199999999999999"/>
    <n v="133"/>
    <x v="0"/>
    <n v="220"/>
    <n v="40700"/>
    <n v="44770"/>
    <n v="4070"/>
    <x v="2"/>
    <x v="0"/>
  </r>
  <r>
    <s v="Flight1133"/>
    <d v="2015-07-27T00:00:00"/>
    <x v="7"/>
    <n v="1.3"/>
    <n v="79"/>
    <x v="16"/>
    <n v="220"/>
    <n v="39820"/>
    <n v="43802"/>
    <n v="3982"/>
    <x v="2"/>
    <x v="1"/>
  </r>
  <r>
    <s v="Flight1134"/>
    <d v="2015-06-26T00:00:00"/>
    <x v="5"/>
    <n v="3.1"/>
    <n v="191"/>
    <x v="16"/>
    <n v="137.5"/>
    <n v="22687.5"/>
    <n v="24956.25"/>
    <n v="2268.75"/>
    <x v="10"/>
    <x v="1"/>
  </r>
  <r>
    <s v="Flight1135"/>
    <d v="2014-12-09T00:00:00"/>
    <x v="8"/>
    <n v="9.3000000000000007"/>
    <n v="19"/>
    <x v="0"/>
    <n v="200"/>
    <n v="37000"/>
    <n v="40700"/>
    <n v="3700"/>
    <x v="4"/>
    <x v="0"/>
  </r>
  <r>
    <s v="Flight1136"/>
    <d v="2014-08-09T00:00:00"/>
    <x v="8"/>
    <n v="9.5"/>
    <n v="61"/>
    <x v="19"/>
    <n v="220"/>
    <n v="36300"/>
    <n v="39930"/>
    <n v="3630"/>
    <x v="1"/>
    <x v="0"/>
  </r>
  <r>
    <s v="Flight1137"/>
    <d v="2015-06-10T00:00:00"/>
    <x v="7"/>
    <n v="2.5"/>
    <n v="131"/>
    <x v="29"/>
    <n v="220"/>
    <n v="40700"/>
    <n v="44770"/>
    <n v="4070"/>
    <x v="10"/>
    <x v="1"/>
  </r>
  <r>
    <s v="Flight1138"/>
    <d v="2014-12-09T00:00:00"/>
    <x v="11"/>
    <n v="2.7"/>
    <n v="126"/>
    <x v="6"/>
    <n v="350"/>
    <n v="64750"/>
    <n v="71225"/>
    <n v="6475"/>
    <x v="4"/>
    <x v="0"/>
  </r>
  <r>
    <s v="Flight1139"/>
    <d v="2015-06-28T00:00:00"/>
    <x v="11"/>
    <n v="1.6"/>
    <n v="68"/>
    <x v="27"/>
    <n v="385"/>
    <n v="69685"/>
    <n v="76653.5"/>
    <n v="6968.5"/>
    <x v="10"/>
    <x v="1"/>
  </r>
  <r>
    <s v="Flight1140"/>
    <d v="2015-03-13T00:00:00"/>
    <x v="0"/>
    <n v="1.8"/>
    <n v="121"/>
    <x v="0"/>
    <n v="300"/>
    <n v="55500"/>
    <n v="61050"/>
    <n v="5550"/>
    <x v="5"/>
    <x v="1"/>
  </r>
  <r>
    <s v="Flight1141"/>
    <d v="2014-10-24T00:00:00"/>
    <x v="7"/>
    <n v="3.2"/>
    <n v="182"/>
    <x v="0"/>
    <n v="200"/>
    <n v="33000"/>
    <n v="36300"/>
    <n v="3300"/>
    <x v="11"/>
    <x v="0"/>
  </r>
  <r>
    <s v="Flight1142"/>
    <d v="2015-05-07T00:00:00"/>
    <x v="1"/>
    <n v="1.5"/>
    <n v="75"/>
    <x v="0"/>
    <n v="250"/>
    <n v="45250"/>
    <n v="49775"/>
    <n v="4525"/>
    <x v="3"/>
    <x v="1"/>
  </r>
  <r>
    <s v="Flight1143"/>
    <d v="2015-06-17T00:00:00"/>
    <x v="5"/>
    <n v="1.8"/>
    <n v="22"/>
    <x v="25"/>
    <n v="137.5"/>
    <n v="25437.5"/>
    <n v="27981.25"/>
    <n v="2543.75"/>
    <x v="10"/>
    <x v="1"/>
  </r>
  <r>
    <s v="Flight1144"/>
    <d v="2014-07-18T00:00:00"/>
    <x v="14"/>
    <n v="1.9"/>
    <n v="58"/>
    <x v="27"/>
    <n v="302.5"/>
    <n v="49912.5"/>
    <n v="54903.75"/>
    <n v="4991.25"/>
    <x v="2"/>
    <x v="0"/>
  </r>
  <r>
    <s v="Flight1145"/>
    <d v="2015-09-24T00:00:00"/>
    <x v="12"/>
    <n v="2.5"/>
    <n v="170"/>
    <x v="1"/>
    <n v="115"/>
    <n v="18975"/>
    <n v="20872.5"/>
    <n v="1897.5"/>
    <x v="6"/>
    <x v="1"/>
  </r>
  <r>
    <s v="Flight1146"/>
    <d v="2015-06-24T00:00:00"/>
    <x v="17"/>
    <n v="1.9"/>
    <n v="20"/>
    <x v="18"/>
    <n v="330"/>
    <n v="61050"/>
    <n v="67155"/>
    <n v="6105"/>
    <x v="10"/>
    <x v="1"/>
  </r>
  <r>
    <s v="Flight1147"/>
    <d v="2014-06-16T00:00:00"/>
    <x v="0"/>
    <n v="2.4"/>
    <n v="97"/>
    <x v="25"/>
    <n v="330"/>
    <n v="61050"/>
    <n v="67155"/>
    <n v="6105"/>
    <x v="10"/>
    <x v="0"/>
  </r>
  <r>
    <s v="Flight1148"/>
    <d v="2015-04-28T00:00:00"/>
    <x v="19"/>
    <n v="1.5"/>
    <n v="132"/>
    <x v="1"/>
    <n v="115"/>
    <n v="21275"/>
    <n v="23402.5"/>
    <n v="2127.5"/>
    <x v="9"/>
    <x v="1"/>
  </r>
  <r>
    <s v="Flight1149"/>
    <d v="2015-07-19T00:00:00"/>
    <x v="10"/>
    <n v="2"/>
    <n v="90"/>
    <x v="28"/>
    <n v="412.5"/>
    <n v="74662.5"/>
    <n v="82128.75"/>
    <n v="7466.25"/>
    <x v="2"/>
    <x v="1"/>
  </r>
  <r>
    <s v="Flight1150"/>
    <d v="2015-04-29T00:00:00"/>
    <x v="0"/>
    <n v="1.9"/>
    <n v="92"/>
    <x v="1"/>
    <n v="300"/>
    <n v="55500"/>
    <n v="61050"/>
    <n v="5550"/>
    <x v="9"/>
    <x v="1"/>
  </r>
  <r>
    <s v="Flight1151"/>
    <d v="2015-12-23T00:00:00"/>
    <x v="18"/>
    <n v="2"/>
    <n v="188"/>
    <x v="15"/>
    <n v="336"/>
    <n v="55440"/>
    <n v="60984"/>
    <n v="5544"/>
    <x v="4"/>
    <x v="1"/>
  </r>
  <r>
    <s v="Flight1152"/>
    <d v="2015-03-27T00:00:00"/>
    <x v="1"/>
    <n v="2.6"/>
    <n v="109"/>
    <x v="18"/>
    <n v="250"/>
    <n v="46250"/>
    <n v="50875"/>
    <n v="4625"/>
    <x v="5"/>
    <x v="1"/>
  </r>
  <r>
    <s v="Flight1153"/>
    <d v="2014-01-10T00:00:00"/>
    <x v="17"/>
    <n v="2.6"/>
    <n v="122"/>
    <x v="1"/>
    <n v="300"/>
    <n v="55500"/>
    <n v="61050"/>
    <n v="5550"/>
    <x v="7"/>
    <x v="0"/>
  </r>
  <r>
    <s v="Flight1154"/>
    <d v="2014-05-15T00:00:00"/>
    <x v="8"/>
    <n v="12.2"/>
    <n v="162"/>
    <x v="21"/>
    <n v="200"/>
    <n v="33000"/>
    <n v="36300"/>
    <n v="3300"/>
    <x v="3"/>
    <x v="0"/>
  </r>
  <r>
    <s v="Flight1155"/>
    <d v="2015-02-16T00:00:00"/>
    <x v="8"/>
    <n v="10.199999999999999"/>
    <n v="116"/>
    <x v="18"/>
    <n v="200"/>
    <n v="37000"/>
    <n v="40700"/>
    <n v="3700"/>
    <x v="8"/>
    <x v="1"/>
  </r>
  <r>
    <s v="Flight1156"/>
    <d v="2014-09-17T00:00:00"/>
    <x v="16"/>
    <n v="1.4"/>
    <n v="8"/>
    <x v="6"/>
    <n v="275"/>
    <n v="50875"/>
    <n v="55962.5"/>
    <n v="5087.5"/>
    <x v="6"/>
    <x v="0"/>
  </r>
  <r>
    <s v="Flight1157"/>
    <d v="2014-03-11T00:00:00"/>
    <x v="5"/>
    <n v="2.1"/>
    <n v="164"/>
    <x v="10"/>
    <n v="125"/>
    <n v="20625"/>
    <n v="22687.5"/>
    <n v="2062.5"/>
    <x v="5"/>
    <x v="0"/>
  </r>
  <r>
    <s v="Flight1158"/>
    <d v="2014-03-19T00:00:00"/>
    <x v="0"/>
    <n v="2"/>
    <n v="110"/>
    <x v="2"/>
    <n v="300"/>
    <n v="55500"/>
    <n v="61050"/>
    <n v="5550"/>
    <x v="5"/>
    <x v="0"/>
  </r>
  <r>
    <s v="Flight1159"/>
    <d v="2015-01-01T00:00:00"/>
    <x v="13"/>
    <n v="1.9"/>
    <n v="172"/>
    <x v="2"/>
    <n v="250"/>
    <n v="41250"/>
    <n v="45375"/>
    <n v="4125"/>
    <x v="7"/>
    <x v="1"/>
  </r>
  <r>
    <s v="Flight1160"/>
    <d v="2014-07-20T00:00:00"/>
    <x v="7"/>
    <n v="2.2999999999999998"/>
    <n v="50"/>
    <x v="3"/>
    <n v="220"/>
    <n v="36300"/>
    <n v="39930"/>
    <n v="3630"/>
    <x v="2"/>
    <x v="0"/>
  </r>
  <r>
    <s v="Flight1161"/>
    <d v="2014-11-11T00:00:00"/>
    <x v="18"/>
    <n v="1.9"/>
    <n v="152"/>
    <x v="2"/>
    <n v="240"/>
    <n v="39600"/>
    <n v="43560"/>
    <n v="3960"/>
    <x v="0"/>
    <x v="0"/>
  </r>
  <r>
    <s v="Flight1162"/>
    <d v="2015-07-26T00:00:00"/>
    <x v="9"/>
    <n v="3"/>
    <n v="93"/>
    <x v="8"/>
    <n v="275"/>
    <n v="50875"/>
    <n v="55962.5"/>
    <n v="5087.5"/>
    <x v="2"/>
    <x v="1"/>
  </r>
  <r>
    <s v="Flight1163"/>
    <d v="2014-02-05T00:00:00"/>
    <x v="2"/>
    <n v="1.8"/>
    <n v="185"/>
    <x v="22"/>
    <n v="225"/>
    <n v="37125"/>
    <n v="40837.5"/>
    <n v="3712.5"/>
    <x v="8"/>
    <x v="0"/>
  </r>
  <r>
    <s v="Flight1164"/>
    <d v="2015-08-16T00:00:00"/>
    <x v="8"/>
    <n v="11"/>
    <n v="128"/>
    <x v="21"/>
    <n v="220"/>
    <n v="40700"/>
    <n v="44770"/>
    <n v="4070"/>
    <x v="1"/>
    <x v="1"/>
  </r>
  <r>
    <s v="Flight1165"/>
    <d v="2015-03-01T00:00:00"/>
    <x v="19"/>
    <n v="2.2000000000000002"/>
    <n v="60"/>
    <x v="0"/>
    <n v="115"/>
    <n v="18975"/>
    <n v="20872.5"/>
    <n v="1897.5"/>
    <x v="5"/>
    <x v="1"/>
  </r>
  <r>
    <s v="Flight1166"/>
    <d v="2014-08-07T00:00:00"/>
    <x v="15"/>
    <n v="2.5"/>
    <n v="187"/>
    <x v="17"/>
    <n v="330"/>
    <n v="54450"/>
    <n v="59895"/>
    <n v="5445"/>
    <x v="1"/>
    <x v="0"/>
  </r>
  <r>
    <s v="Flight1167"/>
    <d v="2015-09-17T00:00:00"/>
    <x v="10"/>
    <n v="1.4"/>
    <n v="175"/>
    <x v="18"/>
    <n v="375"/>
    <n v="61875"/>
    <n v="68062.5"/>
    <n v="6187.5"/>
    <x v="6"/>
    <x v="1"/>
  </r>
  <r>
    <s v="Flight1168"/>
    <d v="2014-01-17T00:00:00"/>
    <x v="3"/>
    <n v="3.7"/>
    <n v="119"/>
    <x v="19"/>
    <n v="350"/>
    <n v="64750"/>
    <n v="71225"/>
    <n v="6475"/>
    <x v="7"/>
    <x v="0"/>
  </r>
  <r>
    <s v="Flight1169"/>
    <d v="2014-12-27T00:00:00"/>
    <x v="10"/>
    <n v="2.7"/>
    <n v="96"/>
    <x v="14"/>
    <n v="525"/>
    <n v="97125"/>
    <n v="106837.5"/>
    <n v="9712.5"/>
    <x v="4"/>
    <x v="0"/>
  </r>
  <r>
    <s v="Flight1170"/>
    <d v="2015-02-22T00:00:00"/>
    <x v="0"/>
    <n v="1.5"/>
    <n v="177"/>
    <x v="22"/>
    <n v="300"/>
    <n v="49500"/>
    <n v="54450"/>
    <n v="4950"/>
    <x v="8"/>
    <x v="1"/>
  </r>
  <r>
    <s v="Flight1171"/>
    <d v="2015-02-16T00:00:00"/>
    <x v="7"/>
    <n v="2.2999999999999998"/>
    <n v="178"/>
    <x v="25"/>
    <n v="200"/>
    <n v="33000"/>
    <n v="36300"/>
    <n v="3300"/>
    <x v="8"/>
    <x v="1"/>
  </r>
  <r>
    <s v="Flight1172"/>
    <d v="2014-05-07T00:00:00"/>
    <x v="3"/>
    <n v="4"/>
    <n v="87"/>
    <x v="25"/>
    <n v="350"/>
    <n v="63350"/>
    <n v="69685"/>
    <n v="6335"/>
    <x v="3"/>
    <x v="0"/>
  </r>
  <r>
    <s v="Flight1173"/>
    <d v="2014-12-25T00:00:00"/>
    <x v="5"/>
    <n v="3.3"/>
    <n v="80"/>
    <x v="27"/>
    <n v="175"/>
    <n v="31675"/>
    <n v="34842.5"/>
    <n v="3167.5"/>
    <x v="4"/>
    <x v="0"/>
  </r>
  <r>
    <s v="Flight1174"/>
    <d v="2014-01-17T00:00:00"/>
    <x v="0"/>
    <n v="1.1000000000000001"/>
    <n v="88"/>
    <x v="0"/>
    <n v="300"/>
    <n v="54300"/>
    <n v="59730"/>
    <n v="5430"/>
    <x v="7"/>
    <x v="0"/>
  </r>
  <r>
    <s v="Flight1175"/>
    <d v="2015-07-18T00:00:00"/>
    <x v="4"/>
    <n v="1.9"/>
    <n v="186"/>
    <x v="2"/>
    <n v="220"/>
    <n v="36300"/>
    <n v="39930"/>
    <n v="3630"/>
    <x v="2"/>
    <x v="1"/>
  </r>
  <r>
    <s v="Flight1176"/>
    <d v="2015-02-17T00:00:00"/>
    <x v="9"/>
    <n v="2.2999999999999998"/>
    <n v="47"/>
    <x v="1"/>
    <n v="250"/>
    <n v="41250"/>
    <n v="45375"/>
    <n v="4125"/>
    <x v="8"/>
    <x v="1"/>
  </r>
  <r>
    <s v="Flight1177"/>
    <d v="2015-05-10T00:00:00"/>
    <x v="16"/>
    <n v="1.6"/>
    <n v="146"/>
    <x v="0"/>
    <n v="275"/>
    <n v="50875"/>
    <n v="55962.5"/>
    <n v="5087.5"/>
    <x v="3"/>
    <x v="1"/>
  </r>
  <r>
    <s v="Flight1178"/>
    <d v="2015-09-10T00:00:00"/>
    <x v="1"/>
    <n v="1.2"/>
    <n v="30"/>
    <x v="1"/>
    <n v="250"/>
    <n v="46250"/>
    <n v="50875"/>
    <n v="4625"/>
    <x v="6"/>
    <x v="1"/>
  </r>
  <r>
    <s v="Flight1179"/>
    <d v="2015-01-26T00:00:00"/>
    <x v="6"/>
    <n v="1.8"/>
    <n v="133"/>
    <x v="6"/>
    <n v="300"/>
    <n v="55500"/>
    <n v="61050"/>
    <n v="5550"/>
    <x v="7"/>
    <x v="1"/>
  </r>
  <r>
    <s v="Flight1180"/>
    <d v="2014-02-02T00:00:00"/>
    <x v="8"/>
    <n v="9.5"/>
    <n v="195"/>
    <x v="2"/>
    <n v="200"/>
    <n v="33000"/>
    <n v="36300"/>
    <n v="3300"/>
    <x v="8"/>
    <x v="0"/>
  </r>
  <r>
    <s v="Flight1181"/>
    <d v="2014-06-04T00:00:00"/>
    <x v="15"/>
    <n v="3.6"/>
    <n v="170"/>
    <x v="4"/>
    <n v="330"/>
    <n v="54450"/>
    <n v="59895"/>
    <n v="5445"/>
    <x v="10"/>
    <x v="0"/>
  </r>
  <r>
    <s v="Flight1182"/>
    <d v="2015-07-16T00:00:00"/>
    <x v="5"/>
    <n v="2.4"/>
    <n v="183"/>
    <x v="2"/>
    <n v="137.5"/>
    <n v="22687.5"/>
    <n v="24956.25"/>
    <n v="2268.75"/>
    <x v="2"/>
    <x v="1"/>
  </r>
  <r>
    <s v="Flight1183"/>
    <d v="2015-08-18T00:00:00"/>
    <x v="17"/>
    <n v="0.7"/>
    <n v="191"/>
    <x v="0"/>
    <n v="330"/>
    <n v="54450"/>
    <n v="59895"/>
    <n v="5445"/>
    <x v="1"/>
    <x v="1"/>
  </r>
  <r>
    <s v="Flight1184"/>
    <d v="2014-06-25T00:00:00"/>
    <x v="3"/>
    <n v="4.8"/>
    <n v="168"/>
    <x v="5"/>
    <n v="385"/>
    <n v="63525"/>
    <n v="69877.5"/>
    <n v="6352.5"/>
    <x v="10"/>
    <x v="0"/>
  </r>
  <r>
    <s v="Flight1185"/>
    <d v="2015-08-10T00:00:00"/>
    <x v="2"/>
    <n v="1.3"/>
    <n v="89"/>
    <x v="8"/>
    <n v="247.5"/>
    <n v="44797.5"/>
    <n v="49277.25"/>
    <n v="4479.75"/>
    <x v="1"/>
    <x v="1"/>
  </r>
  <r>
    <s v="Flight1186"/>
    <d v="2015-04-30T00:00:00"/>
    <x v="11"/>
    <n v="2.2000000000000002"/>
    <n v="28"/>
    <x v="24"/>
    <n v="350"/>
    <n v="64750"/>
    <n v="71225"/>
    <n v="6475"/>
    <x v="9"/>
    <x v="1"/>
  </r>
  <r>
    <s v="Flight1187"/>
    <d v="2014-05-11T00:00:00"/>
    <x v="7"/>
    <n v="1.3"/>
    <n v="165"/>
    <x v="1"/>
    <n v="200"/>
    <n v="33000"/>
    <n v="36300"/>
    <n v="3300"/>
    <x v="3"/>
    <x v="0"/>
  </r>
  <r>
    <s v="Flight1188"/>
    <d v="2014-08-30T00:00:00"/>
    <x v="8"/>
    <n v="8.6"/>
    <n v="10"/>
    <x v="2"/>
    <n v="220"/>
    <n v="40700"/>
    <n v="44770"/>
    <n v="4070"/>
    <x v="1"/>
    <x v="0"/>
  </r>
  <r>
    <s v="Flight1189"/>
    <d v="2015-04-27T00:00:00"/>
    <x v="16"/>
    <n v="0.9"/>
    <n v="182"/>
    <x v="3"/>
    <n v="275"/>
    <n v="45375"/>
    <n v="49912.5"/>
    <n v="4537.5"/>
    <x v="9"/>
    <x v="1"/>
  </r>
  <r>
    <s v="Flight1190"/>
    <d v="2015-02-21T00:00:00"/>
    <x v="19"/>
    <n v="4.2"/>
    <n v="49"/>
    <x v="2"/>
    <n v="115"/>
    <n v="18975"/>
    <n v="20872.5"/>
    <n v="1897.5"/>
    <x v="8"/>
    <x v="1"/>
  </r>
  <r>
    <s v="Flight1191"/>
    <d v="2014-11-15T00:00:00"/>
    <x v="10"/>
    <n v="1.7"/>
    <n v="22"/>
    <x v="2"/>
    <n v="375"/>
    <n v="69375"/>
    <n v="76312.5"/>
    <n v="6937.5"/>
    <x v="0"/>
    <x v="0"/>
  </r>
  <r>
    <s v="Flight1192"/>
    <d v="2015-01-11T00:00:00"/>
    <x v="7"/>
    <n v="1.2"/>
    <n v="86"/>
    <x v="18"/>
    <n v="200"/>
    <n v="36200"/>
    <n v="39820"/>
    <n v="3620"/>
    <x v="7"/>
    <x v="1"/>
  </r>
  <r>
    <s v="Flight1193"/>
    <d v="2014-05-08T00:00:00"/>
    <x v="5"/>
    <n v="1.6"/>
    <n v="20"/>
    <x v="8"/>
    <n v="125"/>
    <n v="23125"/>
    <n v="25437.5"/>
    <n v="2312.5"/>
    <x v="3"/>
    <x v="0"/>
  </r>
  <r>
    <s v="Flight1194"/>
    <d v="2014-07-01T00:00:00"/>
    <x v="4"/>
    <n v="3.5"/>
    <n v="36"/>
    <x v="10"/>
    <n v="220"/>
    <n v="36300"/>
    <n v="39930"/>
    <n v="3630"/>
    <x v="2"/>
    <x v="0"/>
  </r>
  <r>
    <s v="Flight1195"/>
    <d v="2015-04-14T00:00:00"/>
    <x v="7"/>
    <n v="0.6"/>
    <n v="155"/>
    <x v="6"/>
    <n v="200"/>
    <n v="33000"/>
    <n v="36300"/>
    <n v="3300"/>
    <x v="9"/>
    <x v="1"/>
  </r>
  <r>
    <s v="Flight1196"/>
    <d v="2014-03-27T00:00:00"/>
    <x v="0"/>
    <n v="1.3"/>
    <n v="141"/>
    <x v="23"/>
    <n v="300"/>
    <n v="55500"/>
    <n v="61050"/>
    <n v="5550"/>
    <x v="5"/>
    <x v="0"/>
  </r>
  <r>
    <s v="Flight1197"/>
    <d v="2015-10-14T00:00:00"/>
    <x v="8"/>
    <n v="8.9"/>
    <n v="134"/>
    <x v="0"/>
    <n v="200"/>
    <n v="37000"/>
    <n v="40700"/>
    <n v="3700"/>
    <x v="11"/>
    <x v="1"/>
  </r>
  <r>
    <s v="Flight1198"/>
    <d v="2015-01-04T00:00:00"/>
    <x v="10"/>
    <n v="2.8"/>
    <n v="185"/>
    <x v="0"/>
    <n v="375"/>
    <n v="61875"/>
    <n v="68062.5"/>
    <n v="6187.5"/>
    <x v="7"/>
    <x v="1"/>
  </r>
  <r>
    <s v="Flight1199"/>
    <d v="2014-12-25T00:00:00"/>
    <x v="7"/>
    <n v="5.9"/>
    <n v="38"/>
    <x v="3"/>
    <n v="280"/>
    <n v="46200"/>
    <n v="50820"/>
    <n v="4620"/>
    <x v="4"/>
    <x v="0"/>
  </r>
  <r>
    <s v="Flight1200"/>
    <d v="2015-03-14T00:00:00"/>
    <x v="3"/>
    <n v="4"/>
    <n v="200"/>
    <x v="16"/>
    <n v="350"/>
    <n v="57750"/>
    <n v="63525"/>
    <n v="5775"/>
    <x v="5"/>
    <x v="1"/>
  </r>
  <r>
    <s v="Flight1201"/>
    <d v="2014-01-19T00:00:00"/>
    <x v="3"/>
    <n v="3.4"/>
    <n v="72"/>
    <x v="1"/>
    <n v="350"/>
    <n v="63350"/>
    <n v="69685"/>
    <n v="6335"/>
    <x v="7"/>
    <x v="0"/>
  </r>
  <r>
    <s v="Flight1202"/>
    <d v="2014-11-30T00:00:00"/>
    <x v="11"/>
    <n v="4.9000000000000004"/>
    <n v="121"/>
    <x v="18"/>
    <n v="525"/>
    <n v="97125"/>
    <n v="106837.5"/>
    <n v="9712.5"/>
    <x v="0"/>
    <x v="0"/>
  </r>
  <r>
    <s v="Flight1203"/>
    <d v="2015-08-08T00:00:00"/>
    <x v="17"/>
    <n v="1.4"/>
    <n v="140"/>
    <x v="4"/>
    <n v="330"/>
    <n v="61050"/>
    <n v="67155"/>
    <n v="6105"/>
    <x v="1"/>
    <x v="1"/>
  </r>
  <r>
    <s v="Flight1204"/>
    <d v="2015-02-02T00:00:00"/>
    <x v="1"/>
    <n v="2.4"/>
    <n v="10"/>
    <x v="24"/>
    <n v="250"/>
    <n v="46250"/>
    <n v="50875"/>
    <n v="4625"/>
    <x v="8"/>
    <x v="1"/>
  </r>
  <r>
    <s v="Flight1205"/>
    <d v="2014-11-05T00:00:00"/>
    <x v="3"/>
    <n v="4.9000000000000004"/>
    <n v="53"/>
    <x v="6"/>
    <n v="350"/>
    <n v="57750"/>
    <n v="63525"/>
    <n v="5775"/>
    <x v="0"/>
    <x v="0"/>
  </r>
  <r>
    <s v="Flight1206"/>
    <d v="2015-11-18T00:00:00"/>
    <x v="16"/>
    <n v="2.2000000000000002"/>
    <n v="85"/>
    <x v="18"/>
    <n v="275"/>
    <n v="49775"/>
    <n v="54752.5"/>
    <n v="4977.5"/>
    <x v="0"/>
    <x v="1"/>
  </r>
  <r>
    <s v="Flight1207"/>
    <d v="2015-06-08T00:00:00"/>
    <x v="8"/>
    <n v="9"/>
    <n v="42"/>
    <x v="25"/>
    <n v="220"/>
    <n v="36300"/>
    <n v="39930"/>
    <n v="3630"/>
    <x v="10"/>
    <x v="1"/>
  </r>
  <r>
    <s v="Flight1208"/>
    <d v="2015-09-15T00:00:00"/>
    <x v="16"/>
    <n v="1"/>
    <n v="45"/>
    <x v="25"/>
    <n v="275"/>
    <n v="45375"/>
    <n v="49912.5"/>
    <n v="4537.5"/>
    <x v="6"/>
    <x v="1"/>
  </r>
  <r>
    <s v="Flight1209"/>
    <d v="2015-10-20T00:00:00"/>
    <x v="13"/>
    <n v="2.1"/>
    <n v="171"/>
    <x v="29"/>
    <n v="250"/>
    <n v="41250"/>
    <n v="45375"/>
    <n v="4125"/>
    <x v="11"/>
    <x v="1"/>
  </r>
  <r>
    <s v="Flight1210"/>
    <d v="2014-01-28T00:00:00"/>
    <x v="13"/>
    <n v="1.7"/>
    <n v="205"/>
    <x v="1"/>
    <n v="250"/>
    <n v="41250"/>
    <n v="45375"/>
    <n v="4125"/>
    <x v="7"/>
    <x v="0"/>
  </r>
  <r>
    <s v="Flight1211"/>
    <d v="2015-07-28T00:00:00"/>
    <x v="7"/>
    <n v="2"/>
    <n v="146"/>
    <x v="23"/>
    <n v="220"/>
    <n v="40700"/>
    <n v="44770"/>
    <n v="4070"/>
    <x v="2"/>
    <x v="1"/>
  </r>
  <r>
    <s v="Flight1212"/>
    <d v="2014-07-07T00:00:00"/>
    <x v="6"/>
    <n v="2.4"/>
    <n v="210"/>
    <x v="18"/>
    <n v="330"/>
    <n v="54450"/>
    <n v="59895"/>
    <n v="5445"/>
    <x v="2"/>
    <x v="0"/>
  </r>
  <r>
    <s v="Flight1213"/>
    <d v="2015-06-09T00:00:00"/>
    <x v="4"/>
    <n v="1.3"/>
    <n v="174"/>
    <x v="1"/>
    <n v="220"/>
    <n v="36300"/>
    <n v="39930"/>
    <n v="3630"/>
    <x v="10"/>
    <x v="1"/>
  </r>
  <r>
    <s v="Flight1214"/>
    <d v="2014-08-22T00:00:00"/>
    <x v="5"/>
    <n v="3"/>
    <n v="100"/>
    <x v="17"/>
    <n v="137.5"/>
    <n v="25437.5"/>
    <n v="27981.25"/>
    <n v="2543.75"/>
    <x v="1"/>
    <x v="0"/>
  </r>
  <r>
    <s v="Flight1215"/>
    <d v="2015-10-23T00:00:00"/>
    <x v="16"/>
    <n v="2.4"/>
    <n v="166"/>
    <x v="21"/>
    <n v="275"/>
    <n v="45375"/>
    <n v="49912.5"/>
    <n v="4537.5"/>
    <x v="11"/>
    <x v="1"/>
  </r>
  <r>
    <s v="Flight1216"/>
    <d v="2014-09-24T00:00:00"/>
    <x v="19"/>
    <n v="1"/>
    <n v="91"/>
    <x v="1"/>
    <n v="115"/>
    <n v="21275"/>
    <n v="23402.5"/>
    <n v="2127.5"/>
    <x v="6"/>
    <x v="0"/>
  </r>
  <r>
    <s v="Flight1217"/>
    <d v="2015-08-30T00:00:00"/>
    <x v="3"/>
    <n v="4.9000000000000004"/>
    <n v="73"/>
    <x v="6"/>
    <n v="385"/>
    <n v="69685"/>
    <n v="76653.5"/>
    <n v="6968.5"/>
    <x v="1"/>
    <x v="1"/>
  </r>
  <r>
    <s v="Flight1218"/>
    <d v="2015-06-13T00:00:00"/>
    <x v="6"/>
    <n v="2.7"/>
    <n v="159"/>
    <x v="1"/>
    <n v="330"/>
    <n v="54450"/>
    <n v="59895"/>
    <n v="5445"/>
    <x v="10"/>
    <x v="1"/>
  </r>
  <r>
    <s v="Flight1219"/>
    <d v="2014-01-25T00:00:00"/>
    <x v="8"/>
    <n v="7"/>
    <n v="123"/>
    <x v="2"/>
    <n v="200"/>
    <n v="37000"/>
    <n v="40700"/>
    <n v="3700"/>
    <x v="7"/>
    <x v="0"/>
  </r>
  <r>
    <s v="Flight1220"/>
    <d v="2015-01-14T00:00:00"/>
    <x v="10"/>
    <n v="2.1"/>
    <n v="144"/>
    <x v="8"/>
    <n v="375"/>
    <n v="69375"/>
    <n v="76312.5"/>
    <n v="6937.5"/>
    <x v="7"/>
    <x v="1"/>
  </r>
  <r>
    <s v="Flight1221"/>
    <d v="2014-08-03T00:00:00"/>
    <x v="3"/>
    <n v="3.7"/>
    <n v="196"/>
    <x v="25"/>
    <n v="385"/>
    <n v="63525"/>
    <n v="69877.5"/>
    <n v="6352.5"/>
    <x v="1"/>
    <x v="0"/>
  </r>
  <r>
    <s v="Flight1222"/>
    <d v="2014-08-14T00:00:00"/>
    <x v="21"/>
    <n v="2.1"/>
    <n v="7"/>
    <x v="8"/>
    <n v="330"/>
    <n v="61050"/>
    <n v="67155"/>
    <n v="6105"/>
    <x v="1"/>
    <x v="0"/>
  </r>
  <r>
    <s v="Flight1223"/>
    <d v="2014-07-20T00:00:00"/>
    <x v="3"/>
    <n v="4.0999999999999996"/>
    <n v="132"/>
    <x v="1"/>
    <n v="385"/>
    <n v="71225"/>
    <n v="78347.5"/>
    <n v="7122.5"/>
    <x v="2"/>
    <x v="0"/>
  </r>
  <r>
    <s v="Flight1224"/>
    <d v="2014-06-28T00:00:00"/>
    <x v="19"/>
    <n v="1.2"/>
    <n v="65"/>
    <x v="24"/>
    <n v="126.5"/>
    <n v="22896.5"/>
    <n v="25186.15"/>
    <n v="2289.65"/>
    <x v="10"/>
    <x v="0"/>
  </r>
  <r>
    <s v="Flight1225"/>
    <d v="2014-12-23T00:00:00"/>
    <x v="16"/>
    <n v="4"/>
    <n v="43"/>
    <x v="3"/>
    <n v="385"/>
    <n v="63525"/>
    <n v="69877.5"/>
    <n v="6352.5"/>
    <x v="4"/>
    <x v="0"/>
  </r>
  <r>
    <s v="Flight1226"/>
    <d v="2015-06-15T00:00:00"/>
    <x v="15"/>
    <n v="1.7"/>
    <n v="111"/>
    <x v="2"/>
    <n v="330"/>
    <n v="61050"/>
    <n v="67155"/>
    <n v="6105"/>
    <x v="10"/>
    <x v="1"/>
  </r>
  <r>
    <s v="Flight1227"/>
    <d v="2015-08-02T00:00:00"/>
    <x v="12"/>
    <n v="3"/>
    <n v="72"/>
    <x v="29"/>
    <n v="126.5"/>
    <n v="22896.5"/>
    <n v="25186.15"/>
    <n v="2289.65"/>
    <x v="1"/>
    <x v="1"/>
  </r>
  <r>
    <s v="Flight1228"/>
    <d v="2014-03-13T00:00:00"/>
    <x v="7"/>
    <n v="2.4"/>
    <n v="68"/>
    <x v="25"/>
    <n v="200"/>
    <n v="36200"/>
    <n v="39820"/>
    <n v="3620"/>
    <x v="5"/>
    <x v="0"/>
  </r>
  <r>
    <s v="Flight1229"/>
    <d v="2015-11-04T00:00:00"/>
    <x v="11"/>
    <n v="1.7"/>
    <n v="185"/>
    <x v="18"/>
    <n v="350"/>
    <n v="57750"/>
    <n v="63525"/>
    <n v="5775"/>
    <x v="0"/>
    <x v="1"/>
  </r>
  <r>
    <s v="Flight1230"/>
    <d v="2015-08-11T00:00:00"/>
    <x v="11"/>
    <n v="3.3"/>
    <n v="77"/>
    <x v="6"/>
    <n v="385"/>
    <n v="69685"/>
    <n v="76653.5"/>
    <n v="6968.5"/>
    <x v="1"/>
    <x v="1"/>
  </r>
  <r>
    <s v="Flight1231"/>
    <d v="2015-11-26T00:00:00"/>
    <x v="7"/>
    <n v="6.4"/>
    <n v="209"/>
    <x v="24"/>
    <n v="300"/>
    <n v="49500"/>
    <n v="54450"/>
    <n v="4950"/>
    <x v="0"/>
    <x v="1"/>
  </r>
  <r>
    <s v="Flight1232"/>
    <d v="2015-10-22T00:00:00"/>
    <x v="10"/>
    <n v="1.5"/>
    <n v="27"/>
    <x v="22"/>
    <n v="375"/>
    <n v="69375"/>
    <n v="76312.5"/>
    <n v="6937.5"/>
    <x v="11"/>
    <x v="1"/>
  </r>
  <r>
    <s v="Flight1233"/>
    <d v="2015-09-03T00:00:00"/>
    <x v="17"/>
    <n v="2.2000000000000002"/>
    <n v="47"/>
    <x v="0"/>
    <n v="300"/>
    <n v="49500"/>
    <n v="54450"/>
    <n v="4950"/>
    <x v="6"/>
    <x v="1"/>
  </r>
  <r>
    <s v="Flight1234"/>
    <d v="2014-12-31T00:00:00"/>
    <x v="8"/>
    <n v="6.3"/>
    <n v="161"/>
    <x v="20"/>
    <n v="200"/>
    <n v="33000"/>
    <n v="36300"/>
    <n v="3300"/>
    <x v="4"/>
    <x v="0"/>
  </r>
  <r>
    <s v="Flight1235"/>
    <d v="2015-12-22T00:00:00"/>
    <x v="10"/>
    <n v="3.6"/>
    <n v="32"/>
    <x v="15"/>
    <n v="525"/>
    <n v="97125"/>
    <n v="106837.5"/>
    <n v="9712.5"/>
    <x v="4"/>
    <x v="1"/>
  </r>
  <r>
    <s v="Flight1236"/>
    <d v="2015-04-13T00:00:00"/>
    <x v="10"/>
    <n v="1"/>
    <n v="195"/>
    <x v="24"/>
    <n v="375"/>
    <n v="61875"/>
    <n v="68062.5"/>
    <n v="6187.5"/>
    <x v="9"/>
    <x v="1"/>
  </r>
  <r>
    <s v="Flight1237"/>
    <d v="2015-08-31T00:00:00"/>
    <x v="6"/>
    <n v="1.9"/>
    <n v="62"/>
    <x v="1"/>
    <n v="330"/>
    <n v="54450"/>
    <n v="59895"/>
    <n v="5445"/>
    <x v="1"/>
    <x v="1"/>
  </r>
  <r>
    <s v="Flight1238"/>
    <d v="2015-08-16T00:00:00"/>
    <x v="9"/>
    <n v="1.5"/>
    <n v="147"/>
    <x v="29"/>
    <n v="275"/>
    <n v="50875"/>
    <n v="55962.5"/>
    <n v="5087.5"/>
    <x v="1"/>
    <x v="1"/>
  </r>
  <r>
    <s v="Flight1239"/>
    <d v="2015-04-22T00:00:00"/>
    <x v="13"/>
    <n v="2.6"/>
    <n v="76"/>
    <x v="6"/>
    <n v="250"/>
    <n v="45250"/>
    <n v="49775"/>
    <n v="4525"/>
    <x v="9"/>
    <x v="1"/>
  </r>
  <r>
    <s v="Flight1240"/>
    <d v="2015-07-27T00:00:00"/>
    <x v="1"/>
    <n v="3.2"/>
    <n v="195"/>
    <x v="16"/>
    <n v="275"/>
    <n v="45375"/>
    <n v="49912.5"/>
    <n v="4537.5"/>
    <x v="2"/>
    <x v="1"/>
  </r>
  <r>
    <s v="Flight1241"/>
    <d v="2014-01-07T00:00:00"/>
    <x v="8"/>
    <n v="7.9"/>
    <n v="6"/>
    <x v="2"/>
    <n v="200"/>
    <n v="37000"/>
    <n v="40700"/>
    <n v="3700"/>
    <x v="7"/>
    <x v="0"/>
  </r>
  <r>
    <s v="Flight1242"/>
    <d v="2014-10-18T00:00:00"/>
    <x v="3"/>
    <n v="4"/>
    <n v="132"/>
    <x v="6"/>
    <n v="350"/>
    <n v="64750"/>
    <n v="71225"/>
    <n v="6475"/>
    <x v="11"/>
    <x v="0"/>
  </r>
  <r>
    <s v="Flight1243"/>
    <d v="2014-03-29T00:00:00"/>
    <x v="11"/>
    <n v="1.9"/>
    <n v="183"/>
    <x v="25"/>
    <n v="350"/>
    <n v="57750"/>
    <n v="63525"/>
    <n v="5775"/>
    <x v="5"/>
    <x v="0"/>
  </r>
  <r>
    <s v="Flight1244"/>
    <d v="2015-11-27T00:00:00"/>
    <x v="6"/>
    <n v="4.5"/>
    <n v="159"/>
    <x v="6"/>
    <n v="450"/>
    <n v="74250"/>
    <n v="81675"/>
    <n v="7425"/>
    <x v="0"/>
    <x v="1"/>
  </r>
  <r>
    <s v="Flight1245"/>
    <d v="2015-03-30T00:00:00"/>
    <x v="19"/>
    <n v="2.2999999999999998"/>
    <n v="25"/>
    <x v="1"/>
    <n v="115"/>
    <n v="21275"/>
    <n v="23402.5"/>
    <n v="2127.5"/>
    <x v="5"/>
    <x v="1"/>
  </r>
  <r>
    <s v="Flight1246"/>
    <d v="2015-11-22T00:00:00"/>
    <x v="1"/>
    <n v="2.1"/>
    <n v="62"/>
    <x v="0"/>
    <n v="250"/>
    <n v="41250"/>
    <n v="45375"/>
    <n v="4125"/>
    <x v="0"/>
    <x v="1"/>
  </r>
  <r>
    <s v="Flight1247"/>
    <d v="2015-08-21T00:00:00"/>
    <x v="13"/>
    <n v="1.8"/>
    <n v="89"/>
    <x v="17"/>
    <n v="275"/>
    <n v="49775"/>
    <n v="54752.5"/>
    <n v="4977.5"/>
    <x v="1"/>
    <x v="1"/>
  </r>
  <r>
    <s v="Flight1248"/>
    <d v="2014-11-27T00:00:00"/>
    <x v="19"/>
    <n v="4.5999999999999996"/>
    <n v="196"/>
    <x v="17"/>
    <n v="172.5"/>
    <n v="28462.5"/>
    <n v="31308.75"/>
    <n v="2846.25"/>
    <x v="0"/>
    <x v="0"/>
  </r>
  <r>
    <s v="Flight1249"/>
    <d v="2014-06-20T00:00:00"/>
    <x v="3"/>
    <n v="5.8"/>
    <n v="191"/>
    <x v="23"/>
    <n v="385"/>
    <n v="63525"/>
    <n v="69877.5"/>
    <n v="6352.5"/>
    <x v="10"/>
    <x v="0"/>
  </r>
  <r>
    <s v="Flight1250"/>
    <d v="2014-04-05T00:00:00"/>
    <x v="7"/>
    <n v="2"/>
    <n v="42"/>
    <x v="6"/>
    <n v="200"/>
    <n v="33000"/>
    <n v="36300"/>
    <n v="3300"/>
    <x v="9"/>
    <x v="0"/>
  </r>
  <r>
    <s v="Flight1251"/>
    <d v="2015-05-20T00:00:00"/>
    <x v="10"/>
    <n v="2.6"/>
    <n v="25"/>
    <x v="1"/>
    <n v="375"/>
    <n v="69375"/>
    <n v="76312.5"/>
    <n v="6937.5"/>
    <x v="3"/>
    <x v="1"/>
  </r>
  <r>
    <s v="Flight1252"/>
    <d v="2014-07-29T00:00:00"/>
    <x v="12"/>
    <n v="1.6"/>
    <n v="129"/>
    <x v="7"/>
    <n v="126.5"/>
    <n v="23402.5"/>
    <n v="25742.75"/>
    <n v="2340.25"/>
    <x v="2"/>
    <x v="0"/>
  </r>
  <r>
    <s v="Flight1253"/>
    <d v="2015-12-21T00:00:00"/>
    <x v="4"/>
    <n v="3.3"/>
    <n v="178"/>
    <x v="26"/>
    <n v="280"/>
    <n v="46200"/>
    <n v="50820"/>
    <n v="4620"/>
    <x v="4"/>
    <x v="1"/>
  </r>
  <r>
    <s v="Flight1254"/>
    <d v="2015-06-23T00:00:00"/>
    <x v="10"/>
    <n v="2.4"/>
    <n v="155"/>
    <x v="2"/>
    <n v="412.5"/>
    <n v="68062.5"/>
    <n v="74868.75"/>
    <n v="6806.25"/>
    <x v="10"/>
    <x v="1"/>
  </r>
  <r>
    <s v="Flight1255"/>
    <d v="2014-12-26T00:00:00"/>
    <x v="9"/>
    <n v="3.1"/>
    <n v="1"/>
    <x v="0"/>
    <n v="350"/>
    <n v="64750"/>
    <n v="71225"/>
    <n v="6475"/>
    <x v="4"/>
    <x v="0"/>
  </r>
  <r>
    <s v="Flight1256"/>
    <d v="2015-11-18T00:00:00"/>
    <x v="11"/>
    <n v="2.7"/>
    <n v="15"/>
    <x v="3"/>
    <n v="350"/>
    <n v="64750"/>
    <n v="71225"/>
    <n v="6475"/>
    <x v="0"/>
    <x v="1"/>
  </r>
  <r>
    <s v="Flight1257"/>
    <d v="2015-03-21T00:00:00"/>
    <x v="10"/>
    <n v="1.9"/>
    <n v="182"/>
    <x v="15"/>
    <n v="375"/>
    <n v="61875"/>
    <n v="68062.5"/>
    <n v="6187.5"/>
    <x v="5"/>
    <x v="1"/>
  </r>
  <r>
    <s v="Flight1258"/>
    <d v="2015-02-10T00:00:00"/>
    <x v="8"/>
    <n v="9.3000000000000007"/>
    <n v="126"/>
    <x v="22"/>
    <n v="200"/>
    <n v="37000"/>
    <n v="40700"/>
    <n v="3700"/>
    <x v="8"/>
    <x v="1"/>
  </r>
  <r>
    <s v="Flight1259"/>
    <d v="2015-01-12T00:00:00"/>
    <x v="10"/>
    <n v="1.6"/>
    <n v="30"/>
    <x v="0"/>
    <n v="375"/>
    <n v="69375"/>
    <n v="76312.5"/>
    <n v="6937.5"/>
    <x v="7"/>
    <x v="1"/>
  </r>
  <r>
    <s v="Flight1260"/>
    <d v="2015-06-03T00:00:00"/>
    <x v="10"/>
    <n v="1.7"/>
    <n v="31"/>
    <x v="16"/>
    <n v="412.5"/>
    <n v="76312.5"/>
    <n v="83943.75"/>
    <n v="7631.25"/>
    <x v="10"/>
    <x v="1"/>
  </r>
  <r>
    <s v="Flight1261"/>
    <d v="2014-10-30T00:00:00"/>
    <x v="8"/>
    <n v="7.4"/>
    <n v="195"/>
    <x v="16"/>
    <n v="200"/>
    <n v="33000"/>
    <n v="36300"/>
    <n v="3300"/>
    <x v="11"/>
    <x v="0"/>
  </r>
  <r>
    <s v="Flight1262"/>
    <d v="2015-01-19T00:00:00"/>
    <x v="7"/>
    <n v="2.4"/>
    <n v="204"/>
    <x v="0"/>
    <n v="200"/>
    <n v="33000"/>
    <n v="36300"/>
    <n v="3300"/>
    <x v="7"/>
    <x v="1"/>
  </r>
  <r>
    <s v="Flight1263"/>
    <d v="2015-07-03T00:00:00"/>
    <x v="9"/>
    <n v="2.5"/>
    <n v="55"/>
    <x v="1"/>
    <n v="275"/>
    <n v="45375"/>
    <n v="49912.5"/>
    <n v="4537.5"/>
    <x v="2"/>
    <x v="1"/>
  </r>
  <r>
    <s v="Flight1264"/>
    <d v="2014-07-03T00:00:00"/>
    <x v="13"/>
    <n v="2.7"/>
    <n v="152"/>
    <x v="12"/>
    <n v="275"/>
    <n v="45375"/>
    <n v="49912.5"/>
    <n v="4537.5"/>
    <x v="2"/>
    <x v="0"/>
  </r>
  <r>
    <s v="Flight1265"/>
    <d v="2015-01-02T00:00:00"/>
    <x v="8"/>
    <n v="7.8"/>
    <n v="59"/>
    <x v="2"/>
    <n v="200"/>
    <n v="33000"/>
    <n v="36300"/>
    <n v="3300"/>
    <x v="7"/>
    <x v="1"/>
  </r>
  <r>
    <s v="Flight1266"/>
    <d v="2015-11-01T00:00:00"/>
    <x v="4"/>
    <n v="2.5"/>
    <n v="33"/>
    <x v="23"/>
    <n v="200"/>
    <n v="37000"/>
    <n v="40700"/>
    <n v="3700"/>
    <x v="0"/>
    <x v="1"/>
  </r>
  <r>
    <s v="Flight1267"/>
    <d v="2014-08-06T00:00:00"/>
    <x v="17"/>
    <n v="2.4"/>
    <n v="168"/>
    <x v="3"/>
    <n v="330"/>
    <n v="54450"/>
    <n v="59895"/>
    <n v="5445"/>
    <x v="1"/>
    <x v="0"/>
  </r>
  <r>
    <s v="Flight1268"/>
    <d v="2014-11-28T00:00:00"/>
    <x v="1"/>
    <n v="3.8"/>
    <n v="43"/>
    <x v="14"/>
    <n v="375"/>
    <n v="61875"/>
    <n v="68062.5"/>
    <n v="6187.5"/>
    <x v="0"/>
    <x v="0"/>
  </r>
  <r>
    <s v="Flight1269"/>
    <d v="2015-09-07T00:00:00"/>
    <x v="3"/>
    <n v="5.0999999999999996"/>
    <n v="76"/>
    <x v="11"/>
    <n v="350"/>
    <n v="63350"/>
    <n v="69685"/>
    <n v="6335"/>
    <x v="6"/>
    <x v="1"/>
  </r>
  <r>
    <s v="Flight1270"/>
    <d v="2015-09-10T00:00:00"/>
    <x v="11"/>
    <n v="3.1"/>
    <n v="110"/>
    <x v="22"/>
    <n v="350"/>
    <n v="64750"/>
    <n v="71225"/>
    <n v="6475"/>
    <x v="6"/>
    <x v="1"/>
  </r>
  <r>
    <s v="Flight1271"/>
    <d v="2014-05-22T00:00:00"/>
    <x v="17"/>
    <n v="3"/>
    <n v="103"/>
    <x v="24"/>
    <n v="300"/>
    <n v="55500"/>
    <n v="61050"/>
    <n v="5550"/>
    <x v="3"/>
    <x v="0"/>
  </r>
  <r>
    <s v="Flight1272"/>
    <d v="2014-01-28T00:00:00"/>
    <x v="6"/>
    <n v="1.5"/>
    <n v="127"/>
    <x v="1"/>
    <n v="300"/>
    <n v="55500"/>
    <n v="61050"/>
    <n v="5550"/>
    <x v="7"/>
    <x v="0"/>
  </r>
  <r>
    <s v="Flight1273"/>
    <d v="2015-04-05T00:00:00"/>
    <x v="7"/>
    <n v="1.7"/>
    <n v="102"/>
    <x v="2"/>
    <n v="200"/>
    <n v="37000"/>
    <n v="40700"/>
    <n v="3700"/>
    <x v="9"/>
    <x v="1"/>
  </r>
  <r>
    <s v="Flight1274"/>
    <d v="2014-08-12T00:00:00"/>
    <x v="3"/>
    <n v="4.8"/>
    <n v="63"/>
    <x v="13"/>
    <n v="385"/>
    <n v="69685"/>
    <n v="76653.5"/>
    <n v="6968.5"/>
    <x v="1"/>
    <x v="0"/>
  </r>
  <r>
    <s v="Flight1275"/>
    <d v="2014-02-07T00:00:00"/>
    <x v="17"/>
    <n v="2.2999999999999998"/>
    <n v="125"/>
    <x v="26"/>
    <n v="300"/>
    <n v="55500"/>
    <n v="61050"/>
    <n v="5550"/>
    <x v="8"/>
    <x v="0"/>
  </r>
  <r>
    <s v="Flight1276"/>
    <d v="2015-03-09T00:00:00"/>
    <x v="1"/>
    <n v="1.7"/>
    <n v="142"/>
    <x v="8"/>
    <n v="250"/>
    <n v="46250"/>
    <n v="50875"/>
    <n v="4625"/>
    <x v="5"/>
    <x v="1"/>
  </r>
  <r>
    <s v="Flight1277"/>
    <d v="2015-10-11T00:00:00"/>
    <x v="5"/>
    <n v="2.2000000000000002"/>
    <n v="88"/>
    <x v="17"/>
    <n v="125"/>
    <n v="22625"/>
    <n v="24887.5"/>
    <n v="2262.5"/>
    <x v="11"/>
    <x v="1"/>
  </r>
  <r>
    <s v="Flight1278"/>
    <d v="2014-06-09T00:00:00"/>
    <x v="2"/>
    <n v="1.8"/>
    <n v="29"/>
    <x v="18"/>
    <n v="247.5"/>
    <n v="45787.5"/>
    <n v="50366.25"/>
    <n v="4578.75"/>
    <x v="10"/>
    <x v="0"/>
  </r>
  <r>
    <s v="Flight1279"/>
    <d v="2014-09-26T00:00:00"/>
    <x v="14"/>
    <n v="2.5"/>
    <n v="189"/>
    <x v="6"/>
    <n v="275"/>
    <n v="45375"/>
    <n v="49912.5"/>
    <n v="4537.5"/>
    <x v="6"/>
    <x v="0"/>
  </r>
  <r>
    <s v="Flight1280"/>
    <d v="2014-11-23T00:00:00"/>
    <x v="8"/>
    <n v="9.6"/>
    <n v="126"/>
    <x v="1"/>
    <n v="200"/>
    <n v="37000"/>
    <n v="40700"/>
    <n v="3700"/>
    <x v="0"/>
    <x v="0"/>
  </r>
  <r>
    <s v="Flight1281"/>
    <d v="2014-07-04T00:00:00"/>
    <x v="14"/>
    <n v="1.5"/>
    <n v="42"/>
    <x v="2"/>
    <n v="302.5"/>
    <n v="49912.5"/>
    <n v="54903.75"/>
    <n v="4991.25"/>
    <x v="2"/>
    <x v="0"/>
  </r>
  <r>
    <s v="Flight1282"/>
    <d v="2015-09-16T00:00:00"/>
    <x v="12"/>
    <n v="3"/>
    <n v="27"/>
    <x v="0"/>
    <n v="115"/>
    <n v="21275"/>
    <n v="23402.5"/>
    <n v="2127.5"/>
    <x v="6"/>
    <x v="1"/>
  </r>
  <r>
    <s v="Flight1283"/>
    <d v="2014-05-01T00:00:00"/>
    <x v="11"/>
    <n v="1.8"/>
    <n v="196"/>
    <x v="14"/>
    <n v="350"/>
    <n v="57750"/>
    <n v="63525"/>
    <n v="5775"/>
    <x v="3"/>
    <x v="0"/>
  </r>
  <r>
    <s v="Flight1284"/>
    <d v="2014-07-22T00:00:00"/>
    <x v="3"/>
    <n v="5.6"/>
    <n v="102"/>
    <x v="6"/>
    <n v="385"/>
    <n v="71225"/>
    <n v="78347.5"/>
    <n v="7122.5"/>
    <x v="2"/>
    <x v="0"/>
  </r>
  <r>
    <s v="Flight1285"/>
    <d v="2015-06-20T00:00:00"/>
    <x v="1"/>
    <n v="1.7"/>
    <n v="159"/>
    <x v="6"/>
    <n v="275"/>
    <n v="45375"/>
    <n v="49912.5"/>
    <n v="4537.5"/>
    <x v="10"/>
    <x v="1"/>
  </r>
  <r>
    <s v="Flight1286"/>
    <d v="2015-12-22T00:00:00"/>
    <x v="20"/>
    <n v="5.3"/>
    <n v="168"/>
    <x v="1"/>
    <n v="385"/>
    <n v="63525"/>
    <n v="69877.5"/>
    <n v="6352.5"/>
    <x v="4"/>
    <x v="1"/>
  </r>
  <r>
    <s v="Flight1287"/>
    <d v="2015-08-28T00:00:00"/>
    <x v="2"/>
    <n v="2.4"/>
    <n v="138"/>
    <x v="16"/>
    <n v="247.5"/>
    <n v="45787.5"/>
    <n v="50366.25"/>
    <n v="4578.75"/>
    <x v="1"/>
    <x v="1"/>
  </r>
  <r>
    <s v="Flight1288"/>
    <d v="2014-10-04T00:00:00"/>
    <x v="7"/>
    <n v="1.7"/>
    <n v="187"/>
    <x v="22"/>
    <n v="200"/>
    <n v="33000"/>
    <n v="36300"/>
    <n v="3300"/>
    <x v="11"/>
    <x v="0"/>
  </r>
  <r>
    <s v="Flight1289"/>
    <d v="2014-08-21T00:00:00"/>
    <x v="4"/>
    <n v="3"/>
    <n v="59"/>
    <x v="18"/>
    <n v="220"/>
    <n v="36300"/>
    <n v="39930"/>
    <n v="3630"/>
    <x v="1"/>
    <x v="0"/>
  </r>
  <r>
    <s v="Flight1290"/>
    <d v="2014-06-19T00:00:00"/>
    <x v="17"/>
    <n v="2.4"/>
    <n v="83"/>
    <x v="11"/>
    <n v="330"/>
    <n v="59730"/>
    <n v="65703"/>
    <n v="5973"/>
    <x v="10"/>
    <x v="0"/>
  </r>
  <r>
    <s v="Flight1291"/>
    <d v="2015-07-08T00:00:00"/>
    <x v="6"/>
    <n v="3.3"/>
    <n v="180"/>
    <x v="0"/>
    <n v="330"/>
    <n v="54450"/>
    <n v="59895"/>
    <n v="5445"/>
    <x v="2"/>
    <x v="1"/>
  </r>
  <r>
    <s v="Flight1292"/>
    <d v="2014-10-13T00:00:00"/>
    <x v="11"/>
    <n v="1.7"/>
    <n v="157"/>
    <x v="10"/>
    <n v="350"/>
    <n v="57750"/>
    <n v="63525"/>
    <n v="5775"/>
    <x v="11"/>
    <x v="0"/>
  </r>
  <r>
    <s v="Flight1293"/>
    <d v="2015-09-06T00:00:00"/>
    <x v="4"/>
    <n v="2.7"/>
    <n v="138"/>
    <x v="6"/>
    <n v="200"/>
    <n v="37000"/>
    <n v="40700"/>
    <n v="3700"/>
    <x v="6"/>
    <x v="1"/>
  </r>
  <r>
    <s v="Flight1294"/>
    <d v="2015-12-12T00:00:00"/>
    <x v="4"/>
    <n v="1.5"/>
    <n v="15"/>
    <x v="25"/>
    <n v="200"/>
    <n v="37000"/>
    <n v="40700"/>
    <n v="3700"/>
    <x v="4"/>
    <x v="1"/>
  </r>
  <r>
    <s v="Flight1295"/>
    <d v="2015-05-22T00:00:00"/>
    <x v="8"/>
    <n v="10.1"/>
    <n v="162"/>
    <x v="16"/>
    <n v="200"/>
    <n v="33000"/>
    <n v="36300"/>
    <n v="3300"/>
    <x v="3"/>
    <x v="1"/>
  </r>
  <r>
    <s v="Flight1296"/>
    <d v="2015-08-19T00:00:00"/>
    <x v="2"/>
    <n v="2.6"/>
    <n v="68"/>
    <x v="17"/>
    <n v="247.5"/>
    <n v="44797.5"/>
    <n v="49277.25"/>
    <n v="4479.75"/>
    <x v="1"/>
    <x v="1"/>
  </r>
  <r>
    <s v="Flight1297"/>
    <d v="2015-12-13T00:00:00"/>
    <x v="14"/>
    <n v="1.3"/>
    <n v="18"/>
    <x v="2"/>
    <n v="275"/>
    <n v="50875"/>
    <n v="55962.5"/>
    <n v="5087.5"/>
    <x v="4"/>
    <x v="1"/>
  </r>
  <r>
    <s v="Flight1298"/>
    <d v="2014-02-19T00:00:00"/>
    <x v="3"/>
    <n v="3.8"/>
    <n v="35"/>
    <x v="2"/>
    <n v="350"/>
    <n v="64750"/>
    <n v="71225"/>
    <n v="6475"/>
    <x v="8"/>
    <x v="0"/>
  </r>
  <r>
    <s v="Flight1299"/>
    <d v="2015-07-18T00:00:00"/>
    <x v="10"/>
    <n v="0.6"/>
    <n v="201"/>
    <x v="0"/>
    <n v="412.5"/>
    <n v="68062.5"/>
    <n v="74868.75"/>
    <n v="6806.25"/>
    <x v="2"/>
    <x v="1"/>
  </r>
  <r>
    <s v="Flight1300"/>
    <d v="2015-04-23T00:00:00"/>
    <x v="18"/>
    <n v="2.7"/>
    <n v="116"/>
    <x v="0"/>
    <n v="240"/>
    <n v="44400"/>
    <n v="48840"/>
    <n v="4440"/>
    <x v="9"/>
    <x v="1"/>
  </r>
  <r>
    <s v="Flight1301"/>
    <d v="2014-04-24T00:00:00"/>
    <x v="7"/>
    <n v="3.3"/>
    <n v="195"/>
    <x v="12"/>
    <n v="200"/>
    <n v="33000"/>
    <n v="36300"/>
    <n v="3300"/>
    <x v="9"/>
    <x v="0"/>
  </r>
  <r>
    <s v="Flight1302"/>
    <d v="2015-12-03T00:00:00"/>
    <x v="18"/>
    <n v="0.8"/>
    <n v="24"/>
    <x v="6"/>
    <n v="240"/>
    <n v="44400"/>
    <n v="48840"/>
    <n v="4440"/>
    <x v="4"/>
    <x v="1"/>
  </r>
  <r>
    <s v="Flight1303"/>
    <d v="2015-08-25T00:00:00"/>
    <x v="8"/>
    <n v="9.4"/>
    <n v="198"/>
    <x v="15"/>
    <n v="220"/>
    <n v="36300"/>
    <n v="39930"/>
    <n v="3630"/>
    <x v="1"/>
    <x v="1"/>
  </r>
  <r>
    <s v="Flight1304"/>
    <d v="2015-12-16T00:00:00"/>
    <x v="5"/>
    <n v="1.7"/>
    <n v="97"/>
    <x v="6"/>
    <n v="125"/>
    <n v="23125"/>
    <n v="25437.5"/>
    <n v="2312.5"/>
    <x v="4"/>
    <x v="1"/>
  </r>
  <r>
    <s v="Flight1305"/>
    <d v="2014-04-16T00:00:00"/>
    <x v="5"/>
    <n v="2.8"/>
    <n v="45"/>
    <x v="12"/>
    <n v="125"/>
    <n v="20625"/>
    <n v="22687.5"/>
    <n v="2062.5"/>
    <x v="9"/>
    <x v="0"/>
  </r>
  <r>
    <s v="Flight1306"/>
    <d v="2015-06-12T00:00:00"/>
    <x v="6"/>
    <n v="2.5"/>
    <n v="37"/>
    <x v="2"/>
    <n v="330"/>
    <n v="54450"/>
    <n v="59895"/>
    <n v="5445"/>
    <x v="10"/>
    <x v="1"/>
  </r>
  <r>
    <s v="Flight1307"/>
    <d v="2015-12-22T00:00:00"/>
    <x v="13"/>
    <n v="6.2"/>
    <n v="54"/>
    <x v="1"/>
    <n v="350"/>
    <n v="57750"/>
    <n v="63525"/>
    <n v="5775"/>
    <x v="4"/>
    <x v="1"/>
  </r>
  <r>
    <s v="Flight1308"/>
    <d v="2014-07-04T00:00:00"/>
    <x v="10"/>
    <n v="2"/>
    <n v="1"/>
    <x v="26"/>
    <n v="412.5"/>
    <n v="76312.5"/>
    <n v="83943.75"/>
    <n v="7631.25"/>
    <x v="2"/>
    <x v="0"/>
  </r>
  <r>
    <s v="Flight1309"/>
    <d v="2014-10-09T00:00:00"/>
    <x v="3"/>
    <n v="3.7"/>
    <n v="89"/>
    <x v="18"/>
    <n v="350"/>
    <n v="63350"/>
    <n v="69685"/>
    <n v="6335"/>
    <x v="11"/>
    <x v="0"/>
  </r>
  <r>
    <s v="Flight1310"/>
    <d v="2014-07-16T00:00:00"/>
    <x v="7"/>
    <n v="2.5"/>
    <n v="201"/>
    <x v="27"/>
    <n v="220"/>
    <n v="36300"/>
    <n v="39930"/>
    <n v="3630"/>
    <x v="2"/>
    <x v="0"/>
  </r>
  <r>
    <s v="Flight1311"/>
    <d v="2015-06-16T00:00:00"/>
    <x v="8"/>
    <n v="10"/>
    <n v="125"/>
    <x v="1"/>
    <n v="220"/>
    <n v="40700"/>
    <n v="44770"/>
    <n v="4070"/>
    <x v="10"/>
    <x v="1"/>
  </r>
  <r>
    <s v="Flight1312"/>
    <d v="2014-02-05T00:00:00"/>
    <x v="1"/>
    <n v="1.9"/>
    <n v="189"/>
    <x v="6"/>
    <n v="250"/>
    <n v="41250"/>
    <n v="45375"/>
    <n v="4125"/>
    <x v="8"/>
    <x v="0"/>
  </r>
  <r>
    <s v="Flight1313"/>
    <d v="2015-01-16T00:00:00"/>
    <x v="0"/>
    <n v="2.7"/>
    <n v="20"/>
    <x v="2"/>
    <n v="300"/>
    <n v="55500"/>
    <n v="61050"/>
    <n v="5550"/>
    <x v="7"/>
    <x v="1"/>
  </r>
  <r>
    <s v="Flight1314"/>
    <d v="2014-07-06T00:00:00"/>
    <x v="10"/>
    <n v="2.4"/>
    <n v="188"/>
    <x v="12"/>
    <n v="412.5"/>
    <n v="68062.5"/>
    <n v="74868.75"/>
    <n v="6806.25"/>
    <x v="2"/>
    <x v="0"/>
  </r>
  <r>
    <s v="Flight1315"/>
    <d v="2014-06-09T00:00:00"/>
    <x v="6"/>
    <n v="1.8"/>
    <n v="8"/>
    <x v="0"/>
    <n v="330"/>
    <n v="61050"/>
    <n v="67155"/>
    <n v="6105"/>
    <x v="10"/>
    <x v="0"/>
  </r>
  <r>
    <s v="Flight1316"/>
    <d v="2015-03-07T00:00:00"/>
    <x v="14"/>
    <n v="1.2"/>
    <n v="124"/>
    <x v="6"/>
    <n v="275"/>
    <n v="50875"/>
    <n v="55962.5"/>
    <n v="5087.5"/>
    <x v="5"/>
    <x v="1"/>
  </r>
  <r>
    <s v="Flight1317"/>
    <d v="2015-11-22T00:00:00"/>
    <x v="3"/>
    <n v="4.8"/>
    <n v="50"/>
    <x v="16"/>
    <n v="350"/>
    <n v="57750"/>
    <n v="63525"/>
    <n v="5775"/>
    <x v="0"/>
    <x v="1"/>
  </r>
  <r>
    <s v="Flight1318"/>
    <d v="2014-03-16T00:00:00"/>
    <x v="1"/>
    <n v="3.1"/>
    <n v="4"/>
    <x v="1"/>
    <n v="250"/>
    <n v="46250"/>
    <n v="50875"/>
    <n v="4625"/>
    <x v="5"/>
    <x v="0"/>
  </r>
  <r>
    <s v="Flight1319"/>
    <d v="2014-02-11T00:00:00"/>
    <x v="1"/>
    <n v="2.9"/>
    <n v="35"/>
    <x v="19"/>
    <n v="250"/>
    <n v="46250"/>
    <n v="50875"/>
    <n v="4625"/>
    <x v="8"/>
    <x v="0"/>
  </r>
  <r>
    <s v="Flight1320"/>
    <d v="2015-01-02T00:00:00"/>
    <x v="0"/>
    <n v="1.5"/>
    <n v="90"/>
    <x v="6"/>
    <n v="300"/>
    <n v="54300"/>
    <n v="59730"/>
    <n v="5430"/>
    <x v="7"/>
    <x v="1"/>
  </r>
  <r>
    <s v="Flight1321"/>
    <d v="2015-09-05T00:00:00"/>
    <x v="5"/>
    <n v="3"/>
    <n v="41"/>
    <x v="17"/>
    <n v="125"/>
    <n v="20625"/>
    <n v="22687.5"/>
    <n v="2062.5"/>
    <x v="6"/>
    <x v="1"/>
  </r>
  <r>
    <s v="Flight1322"/>
    <d v="2014-06-03T00:00:00"/>
    <x v="1"/>
    <n v="2.2999999999999998"/>
    <n v="146"/>
    <x v="1"/>
    <n v="275"/>
    <n v="50875"/>
    <n v="55962.5"/>
    <n v="5087.5"/>
    <x v="10"/>
    <x v="0"/>
  </r>
  <r>
    <s v="Flight1323"/>
    <d v="2014-11-27T00:00:00"/>
    <x v="3"/>
    <n v="12"/>
    <n v="98"/>
    <x v="15"/>
    <n v="525"/>
    <n v="97125"/>
    <n v="106837.5"/>
    <n v="9712.5"/>
    <x v="0"/>
    <x v="0"/>
  </r>
  <r>
    <s v="Flight1324"/>
    <d v="2014-05-10T00:00:00"/>
    <x v="8"/>
    <n v="7"/>
    <n v="89"/>
    <x v="6"/>
    <n v="200"/>
    <n v="36200"/>
    <n v="39820"/>
    <n v="3620"/>
    <x v="3"/>
    <x v="0"/>
  </r>
  <r>
    <s v="Flight1325"/>
    <d v="2014-06-19T00:00:00"/>
    <x v="8"/>
    <n v="12.1"/>
    <n v="180"/>
    <x v="18"/>
    <n v="220"/>
    <n v="36300"/>
    <n v="39930"/>
    <n v="3630"/>
    <x v="10"/>
    <x v="0"/>
  </r>
  <r>
    <s v="Flight1326"/>
    <d v="2014-11-04T00:00:00"/>
    <x v="6"/>
    <n v="1.2"/>
    <n v="149"/>
    <x v="25"/>
    <n v="300"/>
    <n v="55500"/>
    <n v="61050"/>
    <n v="5550"/>
    <x v="0"/>
    <x v="0"/>
  </r>
  <r>
    <s v="Flight1327"/>
    <d v="2014-08-15T00:00:00"/>
    <x v="5"/>
    <n v="0.9"/>
    <n v="183"/>
    <x v="2"/>
    <n v="137.5"/>
    <n v="22687.5"/>
    <n v="24956.25"/>
    <n v="2268.75"/>
    <x v="1"/>
    <x v="0"/>
  </r>
  <r>
    <s v="Flight1328"/>
    <d v="2014-02-25T00:00:00"/>
    <x v="13"/>
    <n v="1.9"/>
    <n v="9"/>
    <x v="18"/>
    <n v="250"/>
    <n v="46250"/>
    <n v="50875"/>
    <n v="4625"/>
    <x v="8"/>
    <x v="0"/>
  </r>
  <r>
    <s v="Flight1329"/>
    <d v="2015-11-28T00:00:00"/>
    <x v="20"/>
    <n v="5"/>
    <n v="171"/>
    <x v="2"/>
    <n v="412.5"/>
    <n v="68062.5"/>
    <n v="74868.75"/>
    <n v="6806.25"/>
    <x v="0"/>
    <x v="1"/>
  </r>
  <r>
    <s v="Flight1330"/>
    <d v="2015-06-14T00:00:00"/>
    <x v="16"/>
    <n v="3.1"/>
    <n v="64"/>
    <x v="5"/>
    <n v="302.5"/>
    <n v="54752.5"/>
    <n v="60227.75"/>
    <n v="5475.25"/>
    <x v="10"/>
    <x v="1"/>
  </r>
  <r>
    <s v="Flight1331"/>
    <d v="2015-02-08T00:00:00"/>
    <x v="15"/>
    <n v="1.4"/>
    <n v="102"/>
    <x v="2"/>
    <n v="300"/>
    <n v="55500"/>
    <n v="61050"/>
    <n v="5550"/>
    <x v="8"/>
    <x v="1"/>
  </r>
  <r>
    <s v="Flight1332"/>
    <d v="2015-01-04T00:00:00"/>
    <x v="17"/>
    <n v="3.2"/>
    <n v="19"/>
    <x v="1"/>
    <n v="300"/>
    <n v="55500"/>
    <n v="61050"/>
    <n v="5550"/>
    <x v="7"/>
    <x v="1"/>
  </r>
  <r>
    <s v="Flight1333"/>
    <d v="2015-10-15T00:00:00"/>
    <x v="19"/>
    <n v="0.8"/>
    <n v="169"/>
    <x v="6"/>
    <n v="115"/>
    <n v="18975"/>
    <n v="20872.5"/>
    <n v="1897.5"/>
    <x v="11"/>
    <x v="1"/>
  </r>
  <r>
    <s v="Flight1334"/>
    <d v="2014-10-21T00:00:00"/>
    <x v="1"/>
    <n v="1.6"/>
    <n v="50"/>
    <x v="1"/>
    <n v="250"/>
    <n v="41250"/>
    <n v="45375"/>
    <n v="4125"/>
    <x v="11"/>
    <x v="0"/>
  </r>
  <r>
    <s v="Flight1335"/>
    <d v="2015-09-15T00:00:00"/>
    <x v="16"/>
    <n v="1.8"/>
    <n v="164"/>
    <x v="2"/>
    <n v="275"/>
    <n v="45375"/>
    <n v="49912.5"/>
    <n v="4537.5"/>
    <x v="6"/>
    <x v="1"/>
  </r>
  <r>
    <s v="Flight1336"/>
    <d v="2014-11-21T00:00:00"/>
    <x v="16"/>
    <n v="2.1"/>
    <n v="96"/>
    <x v="0"/>
    <n v="275"/>
    <n v="50875"/>
    <n v="55962.5"/>
    <n v="5087.5"/>
    <x v="0"/>
    <x v="0"/>
  </r>
  <r>
    <s v="Flight1337"/>
    <d v="2015-10-04T00:00:00"/>
    <x v="10"/>
    <n v="1.5"/>
    <n v="120"/>
    <x v="19"/>
    <n v="375"/>
    <n v="69375"/>
    <n v="76312.5"/>
    <n v="6937.5"/>
    <x v="11"/>
    <x v="1"/>
  </r>
  <r>
    <s v="Flight1338"/>
    <d v="2015-08-22T00:00:00"/>
    <x v="17"/>
    <n v="2"/>
    <n v="38"/>
    <x v="18"/>
    <n v="330"/>
    <n v="54450"/>
    <n v="59895"/>
    <n v="5445"/>
    <x v="1"/>
    <x v="1"/>
  </r>
  <r>
    <s v="Flight1339"/>
    <d v="2014-07-29T00:00:00"/>
    <x v="17"/>
    <n v="1.4"/>
    <n v="53"/>
    <x v="2"/>
    <n v="330"/>
    <n v="54450"/>
    <n v="59895"/>
    <n v="5445"/>
    <x v="2"/>
    <x v="0"/>
  </r>
  <r>
    <s v="Flight1340"/>
    <d v="2015-11-27T00:00:00"/>
    <x v="6"/>
    <n v="3.9"/>
    <n v="153"/>
    <x v="18"/>
    <n v="450"/>
    <n v="74250"/>
    <n v="81675"/>
    <n v="7425"/>
    <x v="0"/>
    <x v="1"/>
  </r>
  <r>
    <s v="Flight1341"/>
    <d v="2015-10-28T00:00:00"/>
    <x v="19"/>
    <n v="2.4"/>
    <n v="141"/>
    <x v="19"/>
    <n v="115"/>
    <n v="21275"/>
    <n v="23402.5"/>
    <n v="2127.5"/>
    <x v="11"/>
    <x v="1"/>
  </r>
  <r>
    <s v="Flight1342"/>
    <d v="2014-03-18T00:00:00"/>
    <x v="9"/>
    <n v="1.7"/>
    <n v="184"/>
    <x v="11"/>
    <n v="250"/>
    <n v="41250"/>
    <n v="45375"/>
    <n v="4125"/>
    <x v="5"/>
    <x v="0"/>
  </r>
  <r>
    <s v="Flight1343"/>
    <d v="2014-07-18T00:00:00"/>
    <x v="10"/>
    <n v="2"/>
    <n v="205"/>
    <x v="1"/>
    <n v="412.5"/>
    <n v="68062.5"/>
    <n v="74868.75"/>
    <n v="6806.25"/>
    <x v="2"/>
    <x v="0"/>
  </r>
  <r>
    <s v="Flight1344"/>
    <d v="2015-06-04T00:00:00"/>
    <x v="18"/>
    <n v="1"/>
    <n v="41"/>
    <x v="11"/>
    <n v="264"/>
    <n v="43560"/>
    <n v="47916"/>
    <n v="4356"/>
    <x v="10"/>
    <x v="1"/>
  </r>
  <r>
    <s v="Flight1345"/>
    <d v="2014-09-28T00:00:00"/>
    <x v="4"/>
    <n v="3.5"/>
    <n v="65"/>
    <x v="2"/>
    <n v="200"/>
    <n v="36200"/>
    <n v="39820"/>
    <n v="3620"/>
    <x v="6"/>
    <x v="0"/>
  </r>
  <r>
    <s v="Flight1346"/>
    <d v="2015-11-12T00:00:00"/>
    <x v="10"/>
    <n v="2"/>
    <n v="16"/>
    <x v="0"/>
    <n v="375"/>
    <n v="69375"/>
    <n v="76312.5"/>
    <n v="6937.5"/>
    <x v="0"/>
    <x v="1"/>
  </r>
  <r>
    <s v="Flight1347"/>
    <d v="2014-09-25T00:00:00"/>
    <x v="5"/>
    <n v="1.7"/>
    <n v="5"/>
    <x v="20"/>
    <n v="125"/>
    <n v="23125"/>
    <n v="25437.5"/>
    <n v="2312.5"/>
    <x v="6"/>
    <x v="0"/>
  </r>
  <r>
    <s v="Flight1348"/>
    <d v="2015-07-07T00:00:00"/>
    <x v="13"/>
    <n v="2.2000000000000002"/>
    <n v="36"/>
    <x v="25"/>
    <n v="275"/>
    <n v="45375"/>
    <n v="49912.5"/>
    <n v="4537.5"/>
    <x v="2"/>
    <x v="1"/>
  </r>
  <r>
    <s v="Flight1349"/>
    <d v="2014-04-26T00:00:00"/>
    <x v="20"/>
    <n v="4.5"/>
    <n v="109"/>
    <x v="5"/>
    <n v="275"/>
    <n v="50875"/>
    <n v="55962.5"/>
    <n v="5087.5"/>
    <x v="9"/>
    <x v="0"/>
  </r>
  <r>
    <s v="Flight1350"/>
    <d v="2015-07-15T00:00:00"/>
    <x v="14"/>
    <n v="2.5"/>
    <n v="126"/>
    <x v="11"/>
    <n v="302.5"/>
    <n v="55962.5"/>
    <n v="61558.75"/>
    <n v="5596.25"/>
    <x v="2"/>
    <x v="1"/>
  </r>
  <r>
    <s v="Flight1351"/>
    <d v="2015-05-02T00:00:00"/>
    <x v="0"/>
    <n v="1.3"/>
    <n v="136"/>
    <x v="19"/>
    <n v="300"/>
    <n v="55500"/>
    <n v="61050"/>
    <n v="5550"/>
    <x v="3"/>
    <x v="1"/>
  </r>
  <r>
    <s v="Flight1352"/>
    <d v="2015-09-14T00:00:00"/>
    <x v="12"/>
    <n v="1.7"/>
    <n v="103"/>
    <x v="17"/>
    <n v="115"/>
    <n v="21275"/>
    <n v="23402.5"/>
    <n v="2127.5"/>
    <x v="6"/>
    <x v="1"/>
  </r>
  <r>
    <s v="Flight1353"/>
    <d v="2015-11-27T00:00:00"/>
    <x v="14"/>
    <n v="6.7"/>
    <n v="170"/>
    <x v="11"/>
    <n v="412.5"/>
    <n v="68062.5"/>
    <n v="74868.75"/>
    <n v="6806.25"/>
    <x v="0"/>
    <x v="1"/>
  </r>
  <r>
    <s v="Flight1354"/>
    <d v="2014-11-06T00:00:00"/>
    <x v="15"/>
    <n v="2.1"/>
    <n v="92"/>
    <x v="6"/>
    <n v="300"/>
    <n v="55500"/>
    <n v="61050"/>
    <n v="5550"/>
    <x v="0"/>
    <x v="0"/>
  </r>
  <r>
    <s v="Flight1355"/>
    <d v="2014-11-26T00:00:00"/>
    <x v="8"/>
    <n v="15.6"/>
    <n v="59"/>
    <x v="1"/>
    <n v="300"/>
    <n v="49500"/>
    <n v="54450"/>
    <n v="4950"/>
    <x v="0"/>
    <x v="0"/>
  </r>
  <r>
    <s v="Flight1356"/>
    <d v="2015-06-03T00:00:00"/>
    <x v="8"/>
    <n v="10.1"/>
    <n v="172"/>
    <x v="6"/>
    <n v="220"/>
    <n v="36300"/>
    <n v="39930"/>
    <n v="3630"/>
    <x v="10"/>
    <x v="1"/>
  </r>
  <r>
    <s v="Flight1357"/>
    <d v="2015-04-09T00:00:00"/>
    <x v="2"/>
    <n v="1.4"/>
    <n v="88"/>
    <x v="8"/>
    <n v="225"/>
    <n v="40725"/>
    <n v="44797.5"/>
    <n v="4072.5"/>
    <x v="9"/>
    <x v="1"/>
  </r>
  <r>
    <s v="Flight1358"/>
    <d v="2014-01-16T00:00:00"/>
    <x v="4"/>
    <n v="0.4"/>
    <n v="30"/>
    <x v="8"/>
    <n v="200"/>
    <n v="37000"/>
    <n v="40700"/>
    <n v="3700"/>
    <x v="7"/>
    <x v="0"/>
  </r>
  <r>
    <s v="Flight1359"/>
    <d v="2014-04-16T00:00:00"/>
    <x v="1"/>
    <n v="2.4"/>
    <n v="149"/>
    <x v="18"/>
    <n v="250"/>
    <n v="46250"/>
    <n v="50875"/>
    <n v="4625"/>
    <x v="9"/>
    <x v="0"/>
  </r>
  <r>
    <s v="Flight1360"/>
    <d v="2015-01-13T00:00:00"/>
    <x v="20"/>
    <n v="2.2000000000000002"/>
    <n v="119"/>
    <x v="18"/>
    <n v="275"/>
    <n v="50875"/>
    <n v="55962.5"/>
    <n v="5087.5"/>
    <x v="7"/>
    <x v="1"/>
  </r>
  <r>
    <s v="Flight1361"/>
    <d v="2014-09-13T00:00:00"/>
    <x v="3"/>
    <n v="3.5"/>
    <n v="84"/>
    <x v="1"/>
    <n v="350"/>
    <n v="63350"/>
    <n v="69685"/>
    <n v="6335"/>
    <x v="6"/>
    <x v="0"/>
  </r>
  <r>
    <s v="Flight1362"/>
    <d v="2014-02-01T00:00:00"/>
    <x v="6"/>
    <n v="2.4"/>
    <n v="64"/>
    <x v="6"/>
    <n v="300"/>
    <n v="54300"/>
    <n v="59730"/>
    <n v="5430"/>
    <x v="8"/>
    <x v="0"/>
  </r>
  <r>
    <s v="Flight1363"/>
    <d v="2015-06-21T00:00:00"/>
    <x v="14"/>
    <n v="0.4"/>
    <n v="38"/>
    <x v="29"/>
    <n v="302.5"/>
    <n v="49912.5"/>
    <n v="54903.75"/>
    <n v="4991.25"/>
    <x v="10"/>
    <x v="1"/>
  </r>
  <r>
    <s v="Flight1364"/>
    <d v="2015-06-29T00:00:00"/>
    <x v="8"/>
    <n v="9.1999999999999993"/>
    <n v="81"/>
    <x v="8"/>
    <n v="220"/>
    <n v="39820"/>
    <n v="43802"/>
    <n v="3982"/>
    <x v="10"/>
    <x v="1"/>
  </r>
  <r>
    <s v="Flight1365"/>
    <d v="2015-11-16T00:00:00"/>
    <x v="8"/>
    <n v="8.9"/>
    <n v="25"/>
    <x v="0"/>
    <n v="200"/>
    <n v="37000"/>
    <n v="40700"/>
    <n v="3700"/>
    <x v="0"/>
    <x v="1"/>
  </r>
  <r>
    <s v="Flight1366"/>
    <d v="2015-05-15T00:00:00"/>
    <x v="3"/>
    <n v="5.2"/>
    <n v="68"/>
    <x v="8"/>
    <n v="350"/>
    <n v="63350"/>
    <n v="69685"/>
    <n v="6335"/>
    <x v="3"/>
    <x v="1"/>
  </r>
  <r>
    <s v="Flight1367"/>
    <d v="2015-01-23T00:00:00"/>
    <x v="21"/>
    <n v="1.9"/>
    <n v="186"/>
    <x v="8"/>
    <n v="300"/>
    <n v="49500"/>
    <n v="54450"/>
    <n v="4950"/>
    <x v="7"/>
    <x v="1"/>
  </r>
  <r>
    <s v="Flight1368"/>
    <d v="2014-08-07T00:00:00"/>
    <x v="16"/>
    <n v="1.1000000000000001"/>
    <n v="129"/>
    <x v="15"/>
    <n v="302.5"/>
    <n v="55962.5"/>
    <n v="61558.75"/>
    <n v="5596.25"/>
    <x v="1"/>
    <x v="0"/>
  </r>
  <r>
    <s v="Flight1369"/>
    <d v="2014-03-30T00:00:00"/>
    <x v="9"/>
    <n v="0.9"/>
    <n v="93"/>
    <x v="5"/>
    <n v="250"/>
    <n v="46250"/>
    <n v="50875"/>
    <n v="4625"/>
    <x v="5"/>
    <x v="0"/>
  </r>
  <r>
    <s v="Flight1370"/>
    <d v="2014-02-15T00:00:00"/>
    <x v="4"/>
    <n v="2.2000000000000002"/>
    <n v="15"/>
    <x v="18"/>
    <n v="200"/>
    <n v="37000"/>
    <n v="40700"/>
    <n v="3700"/>
    <x v="8"/>
    <x v="0"/>
  </r>
  <r>
    <s v="Flight1371"/>
    <d v="2015-12-25T00:00:00"/>
    <x v="17"/>
    <n v="4.7"/>
    <n v="95"/>
    <x v="28"/>
    <n v="420"/>
    <n v="77700"/>
    <n v="85470"/>
    <n v="7770"/>
    <x v="4"/>
    <x v="1"/>
  </r>
  <r>
    <s v="Flight1372"/>
    <d v="2014-08-18T00:00:00"/>
    <x v="5"/>
    <n v="0.8"/>
    <n v="66"/>
    <x v="10"/>
    <n v="137.5"/>
    <n v="24887.5"/>
    <n v="27376.25"/>
    <n v="2488.75"/>
    <x v="1"/>
    <x v="0"/>
  </r>
  <r>
    <s v="Flight1373"/>
    <d v="2014-02-25T00:00:00"/>
    <x v="5"/>
    <n v="2.6"/>
    <n v="17"/>
    <x v="15"/>
    <n v="125"/>
    <n v="23125"/>
    <n v="25437.5"/>
    <n v="2312.5"/>
    <x v="8"/>
    <x v="0"/>
  </r>
  <r>
    <s v="Flight1374"/>
    <d v="2015-02-10T00:00:00"/>
    <x v="8"/>
    <n v="8.1999999999999993"/>
    <n v="119"/>
    <x v="6"/>
    <n v="200"/>
    <n v="37000"/>
    <n v="40700"/>
    <n v="3700"/>
    <x v="8"/>
    <x v="1"/>
  </r>
  <r>
    <s v="Flight1375"/>
    <d v="2015-06-02T00:00:00"/>
    <x v="2"/>
    <n v="1"/>
    <n v="131"/>
    <x v="5"/>
    <n v="247.5"/>
    <n v="45787.5"/>
    <n v="50366.25"/>
    <n v="4578.75"/>
    <x v="10"/>
    <x v="1"/>
  </r>
  <r>
    <s v="Flight1376"/>
    <d v="2014-10-24T00:00:00"/>
    <x v="1"/>
    <n v="1.6"/>
    <n v="56"/>
    <x v="22"/>
    <n v="250"/>
    <n v="41250"/>
    <n v="45375"/>
    <n v="4125"/>
    <x v="11"/>
    <x v="0"/>
  </r>
  <r>
    <s v="Flight1377"/>
    <d v="2015-12-24T00:00:00"/>
    <x v="15"/>
    <n v="4.7"/>
    <n v="35"/>
    <x v="12"/>
    <n v="420"/>
    <n v="77700"/>
    <n v="85470"/>
    <n v="7770"/>
    <x v="4"/>
    <x v="1"/>
  </r>
  <r>
    <s v="Flight1378"/>
    <d v="2015-08-07T00:00:00"/>
    <x v="9"/>
    <n v="2.2999999999999998"/>
    <n v="37"/>
    <x v="0"/>
    <n v="275"/>
    <n v="45375"/>
    <n v="49912.5"/>
    <n v="4537.5"/>
    <x v="1"/>
    <x v="1"/>
  </r>
  <r>
    <s v="Flight1379"/>
    <d v="2014-08-07T00:00:00"/>
    <x v="17"/>
    <n v="2"/>
    <n v="147"/>
    <x v="25"/>
    <n v="330"/>
    <n v="61050"/>
    <n v="67155"/>
    <n v="6105"/>
    <x v="1"/>
    <x v="0"/>
  </r>
  <r>
    <s v="Flight1380"/>
    <d v="2014-12-28T00:00:00"/>
    <x v="3"/>
    <n v="7"/>
    <n v="170"/>
    <x v="27"/>
    <n v="490"/>
    <n v="80850"/>
    <n v="88935"/>
    <n v="8085"/>
    <x v="4"/>
    <x v="0"/>
  </r>
  <r>
    <s v="Flight1381"/>
    <d v="2014-04-21T00:00:00"/>
    <x v="7"/>
    <n v="2.1"/>
    <n v="95"/>
    <x v="27"/>
    <n v="200"/>
    <n v="37000"/>
    <n v="40700"/>
    <n v="3700"/>
    <x v="9"/>
    <x v="0"/>
  </r>
  <r>
    <s v="Flight1382"/>
    <d v="2014-07-27T00:00:00"/>
    <x v="17"/>
    <n v="2.7"/>
    <n v="159"/>
    <x v="6"/>
    <n v="330"/>
    <n v="54450"/>
    <n v="59895"/>
    <n v="5445"/>
    <x v="2"/>
    <x v="0"/>
  </r>
  <r>
    <s v="Flight1383"/>
    <d v="2015-11-30T00:00:00"/>
    <x v="20"/>
    <n v="2.1"/>
    <n v="62"/>
    <x v="21"/>
    <n v="275"/>
    <n v="45375"/>
    <n v="49912.5"/>
    <n v="4537.5"/>
    <x v="0"/>
    <x v="1"/>
  </r>
  <r>
    <s v="Flight1384"/>
    <d v="2014-11-13T00:00:00"/>
    <x v="13"/>
    <n v="2.1"/>
    <n v="20"/>
    <x v="11"/>
    <n v="250"/>
    <n v="46250"/>
    <n v="50875"/>
    <n v="4625"/>
    <x v="0"/>
    <x v="0"/>
  </r>
  <r>
    <s v="Flight1385"/>
    <d v="2015-12-17T00:00:00"/>
    <x v="14"/>
    <n v="1.9"/>
    <n v="210"/>
    <x v="25"/>
    <n v="275"/>
    <n v="45375"/>
    <n v="49912.5"/>
    <n v="4537.5"/>
    <x v="4"/>
    <x v="1"/>
  </r>
  <r>
    <s v="Flight1386"/>
    <d v="2014-09-10T00:00:00"/>
    <x v="1"/>
    <n v="1.6"/>
    <n v="50"/>
    <x v="6"/>
    <n v="250"/>
    <n v="41250"/>
    <n v="45375"/>
    <n v="4125"/>
    <x v="6"/>
    <x v="0"/>
  </r>
  <r>
    <s v="Flight1387"/>
    <d v="2015-10-24T00:00:00"/>
    <x v="5"/>
    <n v="1.4"/>
    <n v="58"/>
    <x v="4"/>
    <n v="125"/>
    <n v="20625"/>
    <n v="22687.5"/>
    <n v="2062.5"/>
    <x v="11"/>
    <x v="1"/>
  </r>
  <r>
    <s v="Flight1388"/>
    <d v="2015-08-06T00:00:00"/>
    <x v="10"/>
    <n v="2.6"/>
    <n v="171"/>
    <x v="0"/>
    <n v="412.5"/>
    <n v="68062.5"/>
    <n v="74868.75"/>
    <n v="6806.25"/>
    <x v="1"/>
    <x v="1"/>
  </r>
  <r>
    <s v="Flight1389"/>
    <d v="2014-01-25T00:00:00"/>
    <x v="12"/>
    <n v="2.5"/>
    <n v="37"/>
    <x v="25"/>
    <n v="115"/>
    <n v="18975"/>
    <n v="20872.5"/>
    <n v="1897.5"/>
    <x v="7"/>
    <x v="0"/>
  </r>
  <r>
    <s v="Flight1390"/>
    <d v="2015-02-15T00:00:00"/>
    <x v="13"/>
    <n v="1.7"/>
    <n v="208"/>
    <x v="29"/>
    <n v="250"/>
    <n v="41250"/>
    <n v="45375"/>
    <n v="4125"/>
    <x v="8"/>
    <x v="1"/>
  </r>
  <r>
    <s v="Flight1391"/>
    <d v="2015-05-04T00:00:00"/>
    <x v="6"/>
    <n v="2"/>
    <n v="47"/>
    <x v="3"/>
    <n v="300"/>
    <n v="49500"/>
    <n v="54450"/>
    <n v="4950"/>
    <x v="3"/>
    <x v="1"/>
  </r>
  <r>
    <s v="Flight1392"/>
    <d v="2014-12-05T00:00:00"/>
    <x v="6"/>
    <n v="3"/>
    <n v="205"/>
    <x v="2"/>
    <n v="300"/>
    <n v="49500"/>
    <n v="54450"/>
    <n v="4950"/>
    <x v="4"/>
    <x v="0"/>
  </r>
  <r>
    <s v="Flight1393"/>
    <d v="2015-05-22T00:00:00"/>
    <x v="16"/>
    <n v="2.4"/>
    <n v="190"/>
    <x v="18"/>
    <n v="275"/>
    <n v="45375"/>
    <n v="49912.5"/>
    <n v="4537.5"/>
    <x v="3"/>
    <x v="1"/>
  </r>
  <r>
    <s v="Flight1394"/>
    <d v="2014-06-28T00:00:00"/>
    <x v="12"/>
    <n v="1.7"/>
    <n v="66"/>
    <x v="21"/>
    <n v="126.5"/>
    <n v="22896.5"/>
    <n v="25186.15"/>
    <n v="2289.65"/>
    <x v="10"/>
    <x v="0"/>
  </r>
  <r>
    <s v="Flight1395"/>
    <d v="2015-09-08T00:00:00"/>
    <x v="14"/>
    <n v="3"/>
    <n v="168"/>
    <x v="22"/>
    <n v="275"/>
    <n v="45375"/>
    <n v="49912.5"/>
    <n v="4537.5"/>
    <x v="6"/>
    <x v="1"/>
  </r>
  <r>
    <s v="Flight1396"/>
    <d v="2014-04-06T00:00:00"/>
    <x v="17"/>
    <n v="2.1"/>
    <n v="151"/>
    <x v="2"/>
    <n v="300"/>
    <n v="55500"/>
    <n v="61050"/>
    <n v="5550"/>
    <x v="9"/>
    <x v="0"/>
  </r>
  <r>
    <s v="Flight1397"/>
    <d v="2014-09-05T00:00:00"/>
    <x v="8"/>
    <n v="9.4"/>
    <n v="81"/>
    <x v="3"/>
    <n v="200"/>
    <n v="36200"/>
    <n v="39820"/>
    <n v="3620"/>
    <x v="6"/>
    <x v="0"/>
  </r>
  <r>
    <s v="Flight1398"/>
    <d v="2014-01-13T00:00:00"/>
    <x v="6"/>
    <n v="1.6"/>
    <n v="169"/>
    <x v="21"/>
    <n v="300"/>
    <n v="49500"/>
    <n v="54450"/>
    <n v="4950"/>
    <x v="7"/>
    <x v="0"/>
  </r>
  <r>
    <s v="Flight1399"/>
    <d v="2014-05-14T00:00:00"/>
    <x v="7"/>
    <n v="1.8"/>
    <n v="162"/>
    <x v="22"/>
    <n v="200"/>
    <n v="33000"/>
    <n v="36300"/>
    <n v="3300"/>
    <x v="3"/>
    <x v="0"/>
  </r>
  <r>
    <s v="Flight1400"/>
    <d v="2015-09-02T00:00:00"/>
    <x v="14"/>
    <n v="3.1"/>
    <n v="149"/>
    <x v="2"/>
    <n v="275"/>
    <n v="50875"/>
    <n v="55962.5"/>
    <n v="5087.5"/>
    <x v="6"/>
    <x v="1"/>
  </r>
  <r>
    <s v="Flight1401"/>
    <d v="2014-06-30T00:00:00"/>
    <x v="15"/>
    <n v="2.9"/>
    <n v="83"/>
    <x v="1"/>
    <n v="330"/>
    <n v="59730"/>
    <n v="65703"/>
    <n v="5973"/>
    <x v="10"/>
    <x v="0"/>
  </r>
  <r>
    <s v="Flight1402"/>
    <d v="2014-01-10T00:00:00"/>
    <x v="20"/>
    <n v="3"/>
    <n v="120"/>
    <x v="0"/>
    <n v="275"/>
    <n v="50875"/>
    <n v="55962.5"/>
    <n v="5087.5"/>
    <x v="7"/>
    <x v="0"/>
  </r>
  <r>
    <s v="Flight1403"/>
    <d v="2014-01-17T00:00:00"/>
    <x v="5"/>
    <n v="1"/>
    <n v="200"/>
    <x v="0"/>
    <n v="125"/>
    <n v="20625"/>
    <n v="22687.5"/>
    <n v="2062.5"/>
    <x v="7"/>
    <x v="0"/>
  </r>
  <r>
    <s v="Flight1404"/>
    <d v="2014-08-14T00:00:00"/>
    <x v="16"/>
    <n v="1.8"/>
    <n v="121"/>
    <x v="23"/>
    <n v="302.5"/>
    <n v="55962.5"/>
    <n v="61558.75"/>
    <n v="5596.25"/>
    <x v="1"/>
    <x v="0"/>
  </r>
  <r>
    <s v="Flight1405"/>
    <d v="2014-05-08T00:00:00"/>
    <x v="19"/>
    <n v="1.7"/>
    <n v="115"/>
    <x v="21"/>
    <n v="115"/>
    <n v="21275"/>
    <n v="23402.5"/>
    <n v="2127.5"/>
    <x v="3"/>
    <x v="0"/>
  </r>
  <r>
    <s v="Flight1406"/>
    <d v="2014-01-09T00:00:00"/>
    <x v="20"/>
    <n v="1.4"/>
    <n v="102"/>
    <x v="18"/>
    <n v="275"/>
    <n v="50875"/>
    <n v="55962.5"/>
    <n v="5087.5"/>
    <x v="7"/>
    <x v="0"/>
  </r>
  <r>
    <s v="Flight1407"/>
    <d v="2014-04-18T00:00:00"/>
    <x v="16"/>
    <n v="2.4"/>
    <n v="122"/>
    <x v="18"/>
    <n v="275"/>
    <n v="50875"/>
    <n v="55962.5"/>
    <n v="5087.5"/>
    <x v="9"/>
    <x v="0"/>
  </r>
  <r>
    <s v="Flight1408"/>
    <d v="2015-03-15T00:00:00"/>
    <x v="16"/>
    <n v="2.7"/>
    <n v="195"/>
    <x v="3"/>
    <n v="275"/>
    <n v="45375"/>
    <n v="49912.5"/>
    <n v="4537.5"/>
    <x v="5"/>
    <x v="1"/>
  </r>
  <r>
    <s v="Flight1409"/>
    <d v="2015-01-17T00:00:00"/>
    <x v="1"/>
    <n v="2.1"/>
    <n v="89"/>
    <x v="1"/>
    <n v="250"/>
    <n v="45250"/>
    <n v="49775"/>
    <n v="4525"/>
    <x v="7"/>
    <x v="1"/>
  </r>
  <r>
    <s v="Flight1410"/>
    <d v="2014-03-30T00:00:00"/>
    <x v="5"/>
    <n v="3.2"/>
    <n v="88"/>
    <x v="0"/>
    <n v="125"/>
    <n v="22625"/>
    <n v="24887.5"/>
    <n v="2262.5"/>
    <x v="5"/>
    <x v="0"/>
  </r>
  <r>
    <s v="Flight1411"/>
    <d v="2014-09-05T00:00:00"/>
    <x v="7"/>
    <n v="2.6"/>
    <n v="79"/>
    <x v="3"/>
    <n v="200"/>
    <n v="36200"/>
    <n v="39820"/>
    <n v="3620"/>
    <x v="6"/>
    <x v="0"/>
  </r>
  <r>
    <s v="Flight1412"/>
    <d v="2015-07-22T00:00:00"/>
    <x v="10"/>
    <n v="2.2000000000000002"/>
    <n v="207"/>
    <x v="19"/>
    <n v="412.5"/>
    <n v="68062.5"/>
    <n v="74868.75"/>
    <n v="6806.25"/>
    <x v="2"/>
    <x v="1"/>
  </r>
  <r>
    <s v="Flight1413"/>
    <d v="2014-12-27T00:00:00"/>
    <x v="5"/>
    <n v="3"/>
    <n v="22"/>
    <x v="0"/>
    <n v="175"/>
    <n v="32375"/>
    <n v="35612.5"/>
    <n v="3237.5"/>
    <x v="4"/>
    <x v="0"/>
  </r>
  <r>
    <s v="Flight1414"/>
    <d v="2015-12-16T00:00:00"/>
    <x v="21"/>
    <n v="2.5"/>
    <n v="14"/>
    <x v="11"/>
    <n v="300"/>
    <n v="55500"/>
    <n v="61050"/>
    <n v="5550"/>
    <x v="4"/>
    <x v="1"/>
  </r>
  <r>
    <s v="Flight1415"/>
    <d v="2014-07-14T00:00:00"/>
    <x v="11"/>
    <n v="2.8"/>
    <n v="40"/>
    <x v="2"/>
    <n v="385"/>
    <n v="63525"/>
    <n v="69877.5"/>
    <n v="6352.5"/>
    <x v="2"/>
    <x v="0"/>
  </r>
  <r>
    <s v="Flight1416"/>
    <d v="2015-07-12T00:00:00"/>
    <x v="4"/>
    <n v="0.4"/>
    <n v="58"/>
    <x v="8"/>
    <n v="220"/>
    <n v="36300"/>
    <n v="39930"/>
    <n v="3630"/>
    <x v="2"/>
    <x v="1"/>
  </r>
  <r>
    <s v="Flight1417"/>
    <d v="2014-05-06T00:00:00"/>
    <x v="9"/>
    <n v="2.2000000000000002"/>
    <n v="67"/>
    <x v="2"/>
    <n v="250"/>
    <n v="45250"/>
    <n v="49775"/>
    <n v="4525"/>
    <x v="3"/>
    <x v="0"/>
  </r>
  <r>
    <s v="Flight1418"/>
    <d v="2015-06-24T00:00:00"/>
    <x v="17"/>
    <n v="2.8"/>
    <n v="208"/>
    <x v="23"/>
    <n v="330"/>
    <n v="54450"/>
    <n v="59895"/>
    <n v="5445"/>
    <x v="10"/>
    <x v="1"/>
  </r>
  <r>
    <s v="Flight1419"/>
    <d v="2014-04-02T00:00:00"/>
    <x v="20"/>
    <n v="2.7"/>
    <n v="118"/>
    <x v="19"/>
    <n v="275"/>
    <n v="50875"/>
    <n v="55962.5"/>
    <n v="5087.5"/>
    <x v="9"/>
    <x v="0"/>
  </r>
  <r>
    <s v="Flight1420"/>
    <d v="2014-11-26T00:00:00"/>
    <x v="1"/>
    <n v="5"/>
    <n v="94"/>
    <x v="18"/>
    <n v="375"/>
    <n v="69375"/>
    <n v="76312.5"/>
    <n v="6937.5"/>
    <x v="0"/>
    <x v="0"/>
  </r>
  <r>
    <s v="Flight1421"/>
    <d v="2014-11-21T00:00:00"/>
    <x v="12"/>
    <n v="2.5"/>
    <n v="42"/>
    <x v="29"/>
    <n v="115"/>
    <n v="18975"/>
    <n v="20872.5"/>
    <n v="1897.5"/>
    <x v="0"/>
    <x v="0"/>
  </r>
  <r>
    <s v="Flight1422"/>
    <d v="2015-06-16T00:00:00"/>
    <x v="0"/>
    <n v="2.2000000000000002"/>
    <n v="109"/>
    <x v="11"/>
    <n v="330"/>
    <n v="61050"/>
    <n v="67155"/>
    <n v="6105"/>
    <x v="10"/>
    <x v="1"/>
  </r>
  <r>
    <s v="Flight1423"/>
    <d v="2015-12-24T00:00:00"/>
    <x v="13"/>
    <n v="3.7"/>
    <n v="195"/>
    <x v="25"/>
    <n v="350"/>
    <n v="57750"/>
    <n v="63525"/>
    <n v="5775"/>
    <x v="4"/>
    <x v="1"/>
  </r>
  <r>
    <s v="Flight1424"/>
    <d v="2014-03-13T00:00:00"/>
    <x v="0"/>
    <n v="2"/>
    <n v="189"/>
    <x v="12"/>
    <n v="300"/>
    <n v="49500"/>
    <n v="54450"/>
    <n v="4950"/>
    <x v="5"/>
    <x v="0"/>
  </r>
  <r>
    <s v="Flight1425"/>
    <d v="2015-08-25T00:00:00"/>
    <x v="3"/>
    <n v="4.3"/>
    <n v="108"/>
    <x v="27"/>
    <n v="385"/>
    <n v="71225"/>
    <n v="78347.5"/>
    <n v="7122.5"/>
    <x v="1"/>
    <x v="1"/>
  </r>
  <r>
    <s v="Flight1426"/>
    <d v="2015-08-16T00:00:00"/>
    <x v="11"/>
    <n v="3.2"/>
    <n v="181"/>
    <x v="25"/>
    <n v="385"/>
    <n v="63525"/>
    <n v="69877.5"/>
    <n v="6352.5"/>
    <x v="1"/>
    <x v="1"/>
  </r>
  <r>
    <s v="Flight1427"/>
    <d v="2015-08-08T00:00:00"/>
    <x v="9"/>
    <n v="2.2999999999999998"/>
    <n v="23"/>
    <x v="1"/>
    <n v="275"/>
    <n v="50875"/>
    <n v="55962.5"/>
    <n v="5087.5"/>
    <x v="1"/>
    <x v="1"/>
  </r>
  <r>
    <s v="Flight1428"/>
    <d v="2014-08-16T00:00:00"/>
    <x v="12"/>
    <n v="1.9"/>
    <n v="54"/>
    <x v="6"/>
    <n v="126.5"/>
    <n v="20872.5"/>
    <n v="22959.75"/>
    <n v="2087.25"/>
    <x v="1"/>
    <x v="0"/>
  </r>
  <r>
    <s v="Flight1429"/>
    <d v="2015-07-20T00:00:00"/>
    <x v="2"/>
    <n v="2.2000000000000002"/>
    <n v="19"/>
    <x v="0"/>
    <n v="247.5"/>
    <n v="45787.5"/>
    <n v="50366.25"/>
    <n v="4578.75"/>
    <x v="2"/>
    <x v="1"/>
  </r>
  <r>
    <s v="Flight1430"/>
    <d v="2014-03-05T00:00:00"/>
    <x v="18"/>
    <n v="2"/>
    <n v="66"/>
    <x v="21"/>
    <n v="240"/>
    <n v="43440"/>
    <n v="47784"/>
    <n v="4344"/>
    <x v="5"/>
    <x v="0"/>
  </r>
  <r>
    <s v="Flight1431"/>
    <d v="2014-04-20T00:00:00"/>
    <x v="13"/>
    <n v="2.6"/>
    <n v="2"/>
    <x v="2"/>
    <n v="250"/>
    <n v="46250"/>
    <n v="50875"/>
    <n v="4625"/>
    <x v="9"/>
    <x v="0"/>
  </r>
  <r>
    <s v="Flight1432"/>
    <d v="2014-12-21T00:00:00"/>
    <x v="4"/>
    <n v="2.1"/>
    <n v="141"/>
    <x v="22"/>
    <n v="200"/>
    <n v="37000"/>
    <n v="40700"/>
    <n v="3700"/>
    <x v="4"/>
    <x v="0"/>
  </r>
  <r>
    <s v="Flight1433"/>
    <d v="2014-11-25T00:00:00"/>
    <x v="3"/>
    <n v="8.8000000000000007"/>
    <n v="139"/>
    <x v="19"/>
    <n v="525"/>
    <n v="97125"/>
    <n v="106837.5"/>
    <n v="9712.5"/>
    <x v="0"/>
    <x v="0"/>
  </r>
  <r>
    <s v="Flight1434"/>
    <d v="2014-03-19T00:00:00"/>
    <x v="19"/>
    <n v="0.7"/>
    <n v="197"/>
    <x v="9"/>
    <n v="115"/>
    <n v="18975"/>
    <n v="20872.5"/>
    <n v="1897.5"/>
    <x v="5"/>
    <x v="0"/>
  </r>
  <r>
    <s v="Flight1435"/>
    <d v="2014-06-25T00:00:00"/>
    <x v="19"/>
    <n v="2.2999999999999998"/>
    <n v="204"/>
    <x v="25"/>
    <n v="126.5"/>
    <n v="20872.5"/>
    <n v="22959.75"/>
    <n v="2087.25"/>
    <x v="10"/>
    <x v="0"/>
  </r>
  <r>
    <s v="Flight1436"/>
    <d v="2014-09-11T00:00:00"/>
    <x v="11"/>
    <n v="2.4"/>
    <n v="9"/>
    <x v="19"/>
    <n v="350"/>
    <n v="64750"/>
    <n v="71225"/>
    <n v="6475"/>
    <x v="6"/>
    <x v="0"/>
  </r>
  <r>
    <s v="Flight1437"/>
    <d v="2015-03-01T00:00:00"/>
    <x v="9"/>
    <n v="1.2"/>
    <n v="30"/>
    <x v="6"/>
    <n v="250"/>
    <n v="46250"/>
    <n v="50875"/>
    <n v="4625"/>
    <x v="5"/>
    <x v="1"/>
  </r>
  <r>
    <s v="Flight1438"/>
    <d v="2014-04-12T00:00:00"/>
    <x v="6"/>
    <n v="1.5"/>
    <n v="38"/>
    <x v="0"/>
    <n v="300"/>
    <n v="49500"/>
    <n v="54450"/>
    <n v="4950"/>
    <x v="9"/>
    <x v="0"/>
  </r>
  <r>
    <s v="Flight1439"/>
    <d v="2015-07-05T00:00:00"/>
    <x v="0"/>
    <n v="2.5"/>
    <n v="72"/>
    <x v="0"/>
    <n v="330"/>
    <n v="59730"/>
    <n v="65703"/>
    <n v="5973"/>
    <x v="2"/>
    <x v="1"/>
  </r>
  <r>
    <s v="Flight1440"/>
    <d v="2015-06-14T00:00:00"/>
    <x v="16"/>
    <n v="1.8"/>
    <n v="152"/>
    <x v="2"/>
    <n v="302.5"/>
    <n v="49912.5"/>
    <n v="54903.75"/>
    <n v="4991.25"/>
    <x v="10"/>
    <x v="1"/>
  </r>
  <r>
    <s v="Flight1441"/>
    <d v="2014-09-19T00:00:00"/>
    <x v="3"/>
    <n v="4.2"/>
    <n v="160"/>
    <x v="16"/>
    <n v="350"/>
    <n v="57750"/>
    <n v="63525"/>
    <n v="5775"/>
    <x v="6"/>
    <x v="0"/>
  </r>
  <r>
    <s v="Flight1442"/>
    <d v="2015-09-02T00:00:00"/>
    <x v="0"/>
    <n v="2.7"/>
    <n v="75"/>
    <x v="25"/>
    <n v="300"/>
    <n v="54300"/>
    <n v="59730"/>
    <n v="5430"/>
    <x v="6"/>
    <x v="1"/>
  </r>
  <r>
    <s v="Flight1443"/>
    <d v="2014-04-12T00:00:00"/>
    <x v="4"/>
    <n v="1.4"/>
    <n v="23"/>
    <x v="0"/>
    <n v="200"/>
    <n v="37000"/>
    <n v="40700"/>
    <n v="3700"/>
    <x v="9"/>
    <x v="0"/>
  </r>
  <r>
    <s v="Flight1444"/>
    <d v="2014-05-26T00:00:00"/>
    <x v="7"/>
    <n v="2.2999999999999998"/>
    <n v="136"/>
    <x v="22"/>
    <n v="200"/>
    <n v="37000"/>
    <n v="40700"/>
    <n v="3700"/>
    <x v="3"/>
    <x v="0"/>
  </r>
  <r>
    <s v="Flight1445"/>
    <d v="2014-08-22T00:00:00"/>
    <x v="7"/>
    <n v="1.9"/>
    <n v="164"/>
    <x v="2"/>
    <n v="220"/>
    <n v="36300"/>
    <n v="39930"/>
    <n v="3630"/>
    <x v="1"/>
    <x v="0"/>
  </r>
  <r>
    <s v="Flight1446"/>
    <d v="2014-05-13T00:00:00"/>
    <x v="6"/>
    <n v="1.6"/>
    <n v="151"/>
    <x v="2"/>
    <n v="300"/>
    <n v="55500"/>
    <n v="61050"/>
    <n v="5550"/>
    <x v="3"/>
    <x v="0"/>
  </r>
  <r>
    <s v="Flight1447"/>
    <d v="2015-09-10T00:00:00"/>
    <x v="17"/>
    <n v="2.7"/>
    <n v="161"/>
    <x v="2"/>
    <n v="300"/>
    <n v="49500"/>
    <n v="54450"/>
    <n v="4950"/>
    <x v="6"/>
    <x v="1"/>
  </r>
  <r>
    <s v="Flight1448"/>
    <d v="2014-11-01T00:00:00"/>
    <x v="18"/>
    <n v="3.1"/>
    <n v="182"/>
    <x v="26"/>
    <n v="240"/>
    <n v="39600"/>
    <n v="43560"/>
    <n v="3960"/>
    <x v="0"/>
    <x v="0"/>
  </r>
  <r>
    <s v="Flight1449"/>
    <d v="2015-10-02T00:00:00"/>
    <x v="23"/>
    <n v="1.5"/>
    <n v="128"/>
    <x v="2"/>
    <n v="5000"/>
    <n v="925000"/>
    <n v="1017500"/>
    <n v="92500"/>
    <x v="11"/>
    <x v="1"/>
  </r>
  <r>
    <s v="Flight1450"/>
    <d v="2015-05-02T00:00:00"/>
    <x v="7"/>
    <n v="1.7"/>
    <n v="36"/>
    <x v="11"/>
    <n v="200"/>
    <n v="33000"/>
    <n v="36300"/>
    <n v="3300"/>
    <x v="3"/>
    <x v="1"/>
  </r>
  <r>
    <s v="Flight1451"/>
    <d v="2015-12-18T00:00:00"/>
    <x v="14"/>
    <n v="1.1000000000000001"/>
    <n v="177"/>
    <x v="21"/>
    <n v="275"/>
    <n v="45375"/>
    <n v="49912.5"/>
    <n v="4537.5"/>
    <x v="4"/>
    <x v="1"/>
  </r>
  <r>
    <s v="Flight1452"/>
    <d v="2014-01-30T00:00:00"/>
    <x v="6"/>
    <n v="2.2999999999999998"/>
    <n v="110"/>
    <x v="14"/>
    <n v="300"/>
    <n v="55500"/>
    <n v="61050"/>
    <n v="5550"/>
    <x v="7"/>
    <x v="0"/>
  </r>
  <r>
    <s v="Flight1453"/>
    <d v="2015-06-13T00:00:00"/>
    <x v="5"/>
    <n v="1.2"/>
    <n v="201"/>
    <x v="18"/>
    <n v="137.5"/>
    <n v="22687.5"/>
    <n v="24956.25"/>
    <n v="2268.75"/>
    <x v="10"/>
    <x v="1"/>
  </r>
  <r>
    <s v="Flight1454"/>
    <d v="2015-02-21T00:00:00"/>
    <x v="6"/>
    <n v="2.4"/>
    <n v="71"/>
    <x v="13"/>
    <n v="300"/>
    <n v="54300"/>
    <n v="59730"/>
    <n v="5430"/>
    <x v="8"/>
    <x v="1"/>
  </r>
  <r>
    <s v="Flight1455"/>
    <d v="2015-07-06T00:00:00"/>
    <x v="12"/>
    <n v="1.7"/>
    <n v="162"/>
    <x v="0"/>
    <n v="126.5"/>
    <n v="20872.5"/>
    <n v="22959.75"/>
    <n v="2087.25"/>
    <x v="2"/>
    <x v="1"/>
  </r>
  <r>
    <s v="Flight1456"/>
    <d v="2014-03-22T00:00:00"/>
    <x v="7"/>
    <n v="2.4"/>
    <n v="164"/>
    <x v="25"/>
    <n v="200"/>
    <n v="33000"/>
    <n v="36300"/>
    <n v="3300"/>
    <x v="5"/>
    <x v="0"/>
  </r>
  <r>
    <s v="Flight1457"/>
    <d v="2015-04-01T00:00:00"/>
    <x v="6"/>
    <n v="3.1"/>
    <n v="53"/>
    <x v="6"/>
    <n v="300"/>
    <n v="49500"/>
    <n v="54450"/>
    <n v="4950"/>
    <x v="9"/>
    <x v="1"/>
  </r>
  <r>
    <s v="Flight1458"/>
    <d v="2015-04-24T00:00:00"/>
    <x v="2"/>
    <n v="2.1"/>
    <n v="185"/>
    <x v="6"/>
    <n v="225"/>
    <n v="37125"/>
    <n v="40837.5"/>
    <n v="3712.5"/>
    <x v="9"/>
    <x v="1"/>
  </r>
  <r>
    <s v="Flight1459"/>
    <d v="2015-09-23T00:00:00"/>
    <x v="15"/>
    <n v="2.5"/>
    <n v="140"/>
    <x v="21"/>
    <n v="300"/>
    <n v="55500"/>
    <n v="61050"/>
    <n v="5550"/>
    <x v="6"/>
    <x v="1"/>
  </r>
  <r>
    <s v="Flight1460"/>
    <d v="2014-09-22T00:00:00"/>
    <x v="0"/>
    <n v="2.9"/>
    <n v="160"/>
    <x v="18"/>
    <n v="300"/>
    <n v="49500"/>
    <n v="54450"/>
    <n v="4950"/>
    <x v="6"/>
    <x v="0"/>
  </r>
  <r>
    <s v="Flight1461"/>
    <d v="2014-07-08T00:00:00"/>
    <x v="17"/>
    <n v="2.2000000000000002"/>
    <n v="184"/>
    <x v="24"/>
    <n v="330"/>
    <n v="54450"/>
    <n v="59895"/>
    <n v="5445"/>
    <x v="2"/>
    <x v="0"/>
  </r>
  <r>
    <s v="Flight1462"/>
    <d v="2014-02-02T00:00:00"/>
    <x v="3"/>
    <n v="4.2"/>
    <n v="157"/>
    <x v="18"/>
    <n v="350"/>
    <n v="57750"/>
    <n v="63525"/>
    <n v="5775"/>
    <x v="8"/>
    <x v="0"/>
  </r>
  <r>
    <s v="Flight1463"/>
    <d v="2015-11-10T00:00:00"/>
    <x v="19"/>
    <n v="2.6"/>
    <n v="20"/>
    <x v="8"/>
    <n v="115"/>
    <n v="21275"/>
    <n v="23402.5"/>
    <n v="2127.5"/>
    <x v="0"/>
    <x v="1"/>
  </r>
  <r>
    <s v="Flight1464"/>
    <d v="2014-03-16T00:00:00"/>
    <x v="13"/>
    <n v="1.7"/>
    <n v="10"/>
    <x v="0"/>
    <n v="250"/>
    <n v="46250"/>
    <n v="50875"/>
    <n v="4625"/>
    <x v="5"/>
    <x v="0"/>
  </r>
  <r>
    <s v="Flight1465"/>
    <d v="2015-08-12T00:00:00"/>
    <x v="16"/>
    <n v="2.2999999999999998"/>
    <n v="19"/>
    <x v="2"/>
    <n v="302.5"/>
    <n v="55962.5"/>
    <n v="61558.75"/>
    <n v="5596.25"/>
    <x v="1"/>
    <x v="1"/>
  </r>
  <r>
    <s v="Flight1466"/>
    <d v="2015-02-14T00:00:00"/>
    <x v="17"/>
    <n v="2.2000000000000002"/>
    <n v="90"/>
    <x v="6"/>
    <n v="300"/>
    <n v="54300"/>
    <n v="59730"/>
    <n v="5430"/>
    <x v="8"/>
    <x v="1"/>
  </r>
  <r>
    <s v="Flight1467"/>
    <d v="2014-12-10T00:00:00"/>
    <x v="3"/>
    <n v="5"/>
    <n v="78"/>
    <x v="2"/>
    <n v="350"/>
    <n v="63350"/>
    <n v="69685"/>
    <n v="6335"/>
    <x v="4"/>
    <x v="0"/>
  </r>
  <r>
    <s v="Flight1468"/>
    <d v="2014-07-07T00:00:00"/>
    <x v="6"/>
    <n v="2.1"/>
    <n v="102"/>
    <x v="27"/>
    <n v="330"/>
    <n v="61050"/>
    <n v="67155"/>
    <n v="6105"/>
    <x v="2"/>
    <x v="0"/>
  </r>
  <r>
    <s v="Flight1469"/>
    <d v="2015-08-25T00:00:00"/>
    <x v="14"/>
    <n v="1.3"/>
    <n v="66"/>
    <x v="1"/>
    <n v="302.5"/>
    <n v="54752.5"/>
    <n v="60227.75"/>
    <n v="5475.25"/>
    <x v="1"/>
    <x v="1"/>
  </r>
  <r>
    <s v="Flight1470"/>
    <d v="2015-03-01T00:00:00"/>
    <x v="16"/>
    <n v="2.8"/>
    <n v="127"/>
    <x v="8"/>
    <n v="275"/>
    <n v="50875"/>
    <n v="55962.5"/>
    <n v="5087.5"/>
    <x v="5"/>
    <x v="1"/>
  </r>
  <r>
    <s v="Flight1471"/>
    <d v="2015-11-25T00:00:00"/>
    <x v="13"/>
    <n v="5"/>
    <n v="113"/>
    <x v="22"/>
    <n v="375"/>
    <n v="69375"/>
    <n v="76312.5"/>
    <n v="6937.5"/>
    <x v="0"/>
    <x v="1"/>
  </r>
  <r>
    <s v="Flight1472"/>
    <d v="2015-12-12T00:00:00"/>
    <x v="10"/>
    <n v="1.4"/>
    <n v="39"/>
    <x v="29"/>
    <n v="375"/>
    <n v="61875"/>
    <n v="68062.5"/>
    <n v="6187.5"/>
    <x v="4"/>
    <x v="1"/>
  </r>
  <r>
    <s v="Flight1473"/>
    <d v="2014-11-26T00:00:00"/>
    <x v="7"/>
    <n v="6.2"/>
    <n v="89"/>
    <x v="0"/>
    <n v="300"/>
    <n v="54300"/>
    <n v="59730"/>
    <n v="5430"/>
    <x v="0"/>
    <x v="0"/>
  </r>
  <r>
    <s v="Flight1474"/>
    <d v="2015-01-25T00:00:00"/>
    <x v="7"/>
    <n v="1.8"/>
    <n v="13"/>
    <x v="5"/>
    <n v="200"/>
    <n v="37000"/>
    <n v="40700"/>
    <n v="3700"/>
    <x v="7"/>
    <x v="1"/>
  </r>
  <r>
    <s v="Flight1475"/>
    <d v="2015-10-15T00:00:00"/>
    <x v="10"/>
    <n v="2.1"/>
    <n v="116"/>
    <x v="6"/>
    <n v="375"/>
    <n v="69375"/>
    <n v="76312.5"/>
    <n v="6937.5"/>
    <x v="11"/>
    <x v="1"/>
  </r>
  <r>
    <s v="Flight1476"/>
    <d v="2014-02-07T00:00:00"/>
    <x v="15"/>
    <n v="1.9"/>
    <n v="81"/>
    <x v="24"/>
    <n v="300"/>
    <n v="54300"/>
    <n v="59730"/>
    <n v="5430"/>
    <x v="8"/>
    <x v="0"/>
  </r>
  <r>
    <s v="Flight1477"/>
    <d v="2015-09-10T00:00:00"/>
    <x v="7"/>
    <n v="1.8"/>
    <n v="80"/>
    <x v="2"/>
    <n v="200"/>
    <n v="36200"/>
    <n v="39820"/>
    <n v="3620"/>
    <x v="6"/>
    <x v="1"/>
  </r>
  <r>
    <s v="Flight1478"/>
    <d v="2014-07-19T00:00:00"/>
    <x v="10"/>
    <n v="1.5"/>
    <n v="202"/>
    <x v="12"/>
    <n v="412.5"/>
    <n v="68062.5"/>
    <n v="74868.75"/>
    <n v="6806.25"/>
    <x v="2"/>
    <x v="0"/>
  </r>
  <r>
    <s v="Flight1479"/>
    <d v="2015-11-06T00:00:00"/>
    <x v="1"/>
    <n v="1.8"/>
    <n v="14"/>
    <x v="6"/>
    <n v="250"/>
    <n v="46250"/>
    <n v="50875"/>
    <n v="4625"/>
    <x v="0"/>
    <x v="1"/>
  </r>
  <r>
    <s v="Flight1480"/>
    <d v="2015-12-20T00:00:00"/>
    <x v="2"/>
    <n v="1.6"/>
    <n v="2"/>
    <x v="6"/>
    <n v="225"/>
    <n v="41625"/>
    <n v="45787.5"/>
    <n v="4162.5"/>
    <x v="4"/>
    <x v="1"/>
  </r>
  <r>
    <s v="Flight1481"/>
    <d v="2014-05-29T00:00:00"/>
    <x v="1"/>
    <n v="1.6"/>
    <n v="77"/>
    <x v="0"/>
    <n v="250"/>
    <n v="45250"/>
    <n v="49775"/>
    <n v="4525"/>
    <x v="3"/>
    <x v="0"/>
  </r>
  <r>
    <s v="Flight1482"/>
    <d v="2015-07-26T00:00:00"/>
    <x v="20"/>
    <n v="2.6"/>
    <n v="46"/>
    <x v="0"/>
    <n v="302.5"/>
    <n v="49912.5"/>
    <n v="54903.75"/>
    <n v="4991.25"/>
    <x v="2"/>
    <x v="1"/>
  </r>
  <r>
    <s v="Flight1483"/>
    <d v="2014-02-25T00:00:00"/>
    <x v="20"/>
    <n v="1.6"/>
    <n v="55"/>
    <x v="18"/>
    <n v="275"/>
    <n v="45375"/>
    <n v="49912.5"/>
    <n v="4537.5"/>
    <x v="8"/>
    <x v="0"/>
  </r>
  <r>
    <s v="Flight1484"/>
    <d v="2015-03-02T00:00:00"/>
    <x v="5"/>
    <n v="-0.2"/>
    <n v="141"/>
    <x v="22"/>
    <n v="125"/>
    <n v="23125"/>
    <n v="25437.5"/>
    <n v="2312.5"/>
    <x v="5"/>
    <x v="1"/>
  </r>
  <r>
    <s v="Flight1485"/>
    <d v="2014-01-13T00:00:00"/>
    <x v="3"/>
    <n v="5.5"/>
    <n v="50"/>
    <x v="1"/>
    <n v="350"/>
    <n v="57750"/>
    <n v="63525"/>
    <n v="5775"/>
    <x v="7"/>
    <x v="0"/>
  </r>
  <r>
    <s v="Flight1486"/>
    <d v="2014-02-04T00:00:00"/>
    <x v="10"/>
    <n v="2.2000000000000002"/>
    <n v="32"/>
    <x v="27"/>
    <n v="375"/>
    <n v="69375"/>
    <n v="76312.5"/>
    <n v="6937.5"/>
    <x v="8"/>
    <x v="0"/>
  </r>
  <r>
    <s v="Flight1487"/>
    <d v="2015-05-28T00:00:00"/>
    <x v="20"/>
    <n v="2.2000000000000002"/>
    <n v="47"/>
    <x v="0"/>
    <n v="275"/>
    <n v="45375"/>
    <n v="49912.5"/>
    <n v="4537.5"/>
    <x v="3"/>
    <x v="1"/>
  </r>
  <r>
    <s v="Flight1488"/>
    <d v="2014-09-04T00:00:00"/>
    <x v="16"/>
    <n v="1.7"/>
    <n v="165"/>
    <x v="23"/>
    <n v="275"/>
    <n v="45375"/>
    <n v="49912.5"/>
    <n v="4537.5"/>
    <x v="6"/>
    <x v="0"/>
  </r>
  <r>
    <s v="Flight1489"/>
    <d v="2015-11-26T00:00:00"/>
    <x v="14"/>
    <n v="4.5999999999999996"/>
    <n v="83"/>
    <x v="22"/>
    <n v="412.5"/>
    <n v="74662.5"/>
    <n v="82128.75"/>
    <n v="7466.25"/>
    <x v="0"/>
    <x v="1"/>
  </r>
  <r>
    <s v="Flight1490"/>
    <d v="2015-11-28T00:00:00"/>
    <x v="3"/>
    <n v="9"/>
    <n v="124"/>
    <x v="2"/>
    <n v="525"/>
    <n v="97125"/>
    <n v="106837.5"/>
    <n v="9712.5"/>
    <x v="0"/>
    <x v="1"/>
  </r>
  <r>
    <s v="Flight1491"/>
    <d v="2015-06-22T00:00:00"/>
    <x v="6"/>
    <n v="1"/>
    <n v="169"/>
    <x v="11"/>
    <n v="330"/>
    <n v="54450"/>
    <n v="59895"/>
    <n v="5445"/>
    <x v="10"/>
    <x v="1"/>
  </r>
  <r>
    <s v="Flight1492"/>
    <d v="2014-12-05T00:00:00"/>
    <x v="12"/>
    <n v="1"/>
    <n v="114"/>
    <x v="13"/>
    <n v="115"/>
    <n v="21275"/>
    <n v="23402.5"/>
    <n v="2127.5"/>
    <x v="4"/>
    <x v="0"/>
  </r>
  <r>
    <s v="Flight1493"/>
    <d v="2014-03-06T00:00:00"/>
    <x v="10"/>
    <n v="1.6"/>
    <n v="8"/>
    <x v="19"/>
    <n v="375"/>
    <n v="69375"/>
    <n v="76312.5"/>
    <n v="6937.5"/>
    <x v="5"/>
    <x v="0"/>
  </r>
  <r>
    <s v="Flight1494"/>
    <d v="2014-01-03T00:00:00"/>
    <x v="5"/>
    <n v="2.7"/>
    <n v="182"/>
    <x v="2"/>
    <n v="125"/>
    <n v="20625"/>
    <n v="22687.5"/>
    <n v="2062.5"/>
    <x v="7"/>
    <x v="0"/>
  </r>
  <r>
    <s v="Flight1495"/>
    <d v="2014-11-02T00:00:00"/>
    <x v="4"/>
    <n v="1.3"/>
    <n v="117"/>
    <x v="1"/>
    <n v="200"/>
    <n v="37000"/>
    <n v="40700"/>
    <n v="3700"/>
    <x v="0"/>
    <x v="0"/>
  </r>
  <r>
    <s v="Flight1496"/>
    <d v="2015-09-06T00:00:00"/>
    <x v="16"/>
    <n v="2.2999999999999998"/>
    <n v="93"/>
    <x v="0"/>
    <n v="275"/>
    <n v="50875"/>
    <n v="55962.5"/>
    <n v="5087.5"/>
    <x v="6"/>
    <x v="1"/>
  </r>
  <r>
    <s v="Flight1497"/>
    <d v="2014-01-26T00:00:00"/>
    <x v="2"/>
    <n v="1.7"/>
    <n v="29"/>
    <x v="25"/>
    <n v="225"/>
    <n v="41625"/>
    <n v="45787.5"/>
    <n v="4162.5"/>
    <x v="7"/>
    <x v="0"/>
  </r>
  <r>
    <s v="Flight1498"/>
    <d v="2015-12-03T00:00:00"/>
    <x v="21"/>
    <n v="2.1"/>
    <n v="210"/>
    <x v="12"/>
    <n v="300"/>
    <n v="49500"/>
    <n v="54450"/>
    <n v="4950"/>
    <x v="4"/>
    <x v="1"/>
  </r>
  <r>
    <s v="Flight1499"/>
    <d v="2014-11-20T00:00:00"/>
    <x v="0"/>
    <n v="2.2000000000000002"/>
    <n v="66"/>
    <x v="3"/>
    <n v="300"/>
    <n v="54300"/>
    <n v="59730"/>
    <n v="5430"/>
    <x v="0"/>
    <x v="0"/>
  </r>
  <r>
    <s v="Flight1500"/>
    <d v="2015-07-02T00:00:00"/>
    <x v="10"/>
    <n v="2.2000000000000002"/>
    <n v="114"/>
    <x v="6"/>
    <n v="412.5"/>
    <n v="76312.5"/>
    <n v="83943.75"/>
    <n v="7631.25"/>
    <x v="2"/>
    <x v="1"/>
  </r>
  <r>
    <s v="Flight1501"/>
    <d v="2014-04-30T00:00:00"/>
    <x v="10"/>
    <n v="2.5"/>
    <n v="112"/>
    <x v="18"/>
    <n v="375"/>
    <n v="69375"/>
    <n v="76312.5"/>
    <n v="6937.5"/>
    <x v="9"/>
    <x v="0"/>
  </r>
  <r>
    <s v="Flight1502"/>
    <d v="2015-10-03T00:00:00"/>
    <x v="6"/>
    <n v="2"/>
    <n v="18"/>
    <x v="23"/>
    <n v="300"/>
    <n v="55500"/>
    <n v="61050"/>
    <n v="5550"/>
    <x v="11"/>
    <x v="1"/>
  </r>
  <r>
    <s v="Flight1503"/>
    <d v="2014-05-25T00:00:00"/>
    <x v="7"/>
    <n v="1.9"/>
    <n v="188"/>
    <x v="18"/>
    <n v="200"/>
    <n v="33000"/>
    <n v="36300"/>
    <n v="3300"/>
    <x v="3"/>
    <x v="0"/>
  </r>
  <r>
    <s v="Flight1504"/>
    <d v="2015-04-24T00:00:00"/>
    <x v="8"/>
    <n v="9.9"/>
    <n v="182"/>
    <x v="6"/>
    <n v="200"/>
    <n v="33000"/>
    <n v="36300"/>
    <n v="3300"/>
    <x v="9"/>
    <x v="1"/>
  </r>
  <r>
    <s v="Flight1505"/>
    <d v="2015-08-21T00:00:00"/>
    <x v="14"/>
    <n v="1.5"/>
    <n v="81"/>
    <x v="0"/>
    <n v="302.5"/>
    <n v="54752.5"/>
    <n v="60227.75"/>
    <n v="5475.25"/>
    <x v="1"/>
    <x v="1"/>
  </r>
  <r>
    <s v="Flight1506"/>
    <d v="2015-12-01T00:00:00"/>
    <x v="19"/>
    <n v="2.2999999999999998"/>
    <n v="31"/>
    <x v="6"/>
    <n v="115"/>
    <n v="21275"/>
    <n v="23402.5"/>
    <n v="2127.5"/>
    <x v="4"/>
    <x v="1"/>
  </r>
  <r>
    <s v="Flight1507"/>
    <d v="2015-12-24T00:00:00"/>
    <x v="9"/>
    <n v="3.3"/>
    <n v="120"/>
    <x v="27"/>
    <n v="350"/>
    <n v="64750"/>
    <n v="71225"/>
    <n v="6475"/>
    <x v="4"/>
    <x v="1"/>
  </r>
  <r>
    <s v="Flight1508"/>
    <d v="2015-03-25T00:00:00"/>
    <x v="0"/>
    <n v="3"/>
    <n v="142"/>
    <x v="1"/>
    <n v="300"/>
    <n v="55500"/>
    <n v="61050"/>
    <n v="5550"/>
    <x v="5"/>
    <x v="1"/>
  </r>
  <r>
    <s v="Flight1509"/>
    <d v="2015-03-20T00:00:00"/>
    <x v="17"/>
    <n v="2.1"/>
    <n v="88"/>
    <x v="2"/>
    <n v="300"/>
    <n v="54300"/>
    <n v="59730"/>
    <n v="5430"/>
    <x v="5"/>
    <x v="1"/>
  </r>
  <r>
    <s v="Flight1510"/>
    <d v="2015-11-30T00:00:00"/>
    <x v="0"/>
    <n v="1.1000000000000001"/>
    <n v="21"/>
    <x v="18"/>
    <n v="300"/>
    <n v="55500"/>
    <n v="61050"/>
    <n v="5550"/>
    <x v="0"/>
    <x v="1"/>
  </r>
  <r>
    <s v="Flight1511"/>
    <d v="2015-05-31T00:00:00"/>
    <x v="5"/>
    <n v="1.7"/>
    <n v="52"/>
    <x v="25"/>
    <n v="125"/>
    <n v="20625"/>
    <n v="22687.5"/>
    <n v="2062.5"/>
    <x v="3"/>
    <x v="1"/>
  </r>
  <r>
    <s v="Flight1512"/>
    <d v="2014-07-13T00:00:00"/>
    <x v="6"/>
    <n v="2.6"/>
    <n v="86"/>
    <x v="6"/>
    <n v="330"/>
    <n v="59730"/>
    <n v="65703"/>
    <n v="5973"/>
    <x v="2"/>
    <x v="0"/>
  </r>
  <r>
    <s v="Flight1513"/>
    <d v="2014-08-22T00:00:00"/>
    <x v="3"/>
    <n v="4.0999999999999996"/>
    <n v="156"/>
    <x v="15"/>
    <n v="385"/>
    <n v="63525"/>
    <n v="69877.5"/>
    <n v="6352.5"/>
    <x v="1"/>
    <x v="0"/>
  </r>
  <r>
    <s v="Flight1514"/>
    <d v="2015-08-25T00:00:00"/>
    <x v="14"/>
    <n v="1.4"/>
    <n v="80"/>
    <x v="2"/>
    <n v="302.5"/>
    <n v="54752.5"/>
    <n v="60227.75"/>
    <n v="5475.25"/>
    <x v="1"/>
    <x v="1"/>
  </r>
  <r>
    <s v="Flight1515"/>
    <d v="2015-11-13T00:00:00"/>
    <x v="4"/>
    <n v="1.8"/>
    <n v="208"/>
    <x v="18"/>
    <n v="200"/>
    <n v="33000"/>
    <n v="36300"/>
    <n v="3300"/>
    <x v="0"/>
    <x v="1"/>
  </r>
  <r>
    <s v="Flight1516"/>
    <d v="2014-09-12T00:00:00"/>
    <x v="5"/>
    <n v="2.1"/>
    <n v="12"/>
    <x v="18"/>
    <n v="125"/>
    <n v="23125"/>
    <n v="25437.5"/>
    <n v="2312.5"/>
    <x v="6"/>
    <x v="0"/>
  </r>
  <r>
    <s v="Flight1517"/>
    <d v="2014-09-18T00:00:00"/>
    <x v="18"/>
    <n v="2.7"/>
    <n v="54"/>
    <x v="22"/>
    <n v="240"/>
    <n v="39600"/>
    <n v="43560"/>
    <n v="3960"/>
    <x v="6"/>
    <x v="0"/>
  </r>
  <r>
    <s v="Flight1518"/>
    <d v="2014-12-03T00:00:00"/>
    <x v="0"/>
    <n v="2.2999999999999998"/>
    <n v="136"/>
    <x v="12"/>
    <n v="300"/>
    <n v="55500"/>
    <n v="61050"/>
    <n v="5550"/>
    <x v="4"/>
    <x v="0"/>
  </r>
  <r>
    <s v="Flight1519"/>
    <d v="2015-06-07T00:00:00"/>
    <x v="13"/>
    <n v="2.8"/>
    <n v="197"/>
    <x v="3"/>
    <n v="275"/>
    <n v="45375"/>
    <n v="49912.5"/>
    <n v="4537.5"/>
    <x v="10"/>
    <x v="1"/>
  </r>
  <r>
    <s v="Flight1520"/>
    <d v="2015-11-04T00:00:00"/>
    <x v="20"/>
    <n v="2.8"/>
    <n v="122"/>
    <x v="2"/>
    <n v="275"/>
    <n v="50875"/>
    <n v="55962.5"/>
    <n v="5087.5"/>
    <x v="0"/>
    <x v="1"/>
  </r>
  <r>
    <s v="Flight1521"/>
    <d v="2015-11-27T00:00:00"/>
    <x v="16"/>
    <n v="5"/>
    <n v="104"/>
    <x v="3"/>
    <n v="412.5"/>
    <n v="76312.5"/>
    <n v="83943.75"/>
    <n v="7631.25"/>
    <x v="0"/>
    <x v="1"/>
  </r>
  <r>
    <s v="Flight1522"/>
    <d v="2014-01-17T00:00:00"/>
    <x v="1"/>
    <n v="1.9"/>
    <n v="145"/>
    <x v="17"/>
    <n v="250"/>
    <n v="46250"/>
    <n v="50875"/>
    <n v="4625"/>
    <x v="7"/>
    <x v="0"/>
  </r>
  <r>
    <s v="Flight1523"/>
    <d v="2015-12-23T00:00:00"/>
    <x v="2"/>
    <n v="4"/>
    <n v="13"/>
    <x v="12"/>
    <n v="315"/>
    <n v="58275"/>
    <n v="64102.5"/>
    <n v="5827.5"/>
    <x v="4"/>
    <x v="1"/>
  </r>
  <r>
    <s v="Flight1524"/>
    <d v="2015-01-20T00:00:00"/>
    <x v="5"/>
    <n v="1.6"/>
    <n v="29"/>
    <x v="19"/>
    <n v="125"/>
    <n v="23125"/>
    <n v="25437.5"/>
    <n v="2312.5"/>
    <x v="7"/>
    <x v="1"/>
  </r>
  <r>
    <s v="Flight1525"/>
    <d v="2014-06-20T00:00:00"/>
    <x v="2"/>
    <n v="1.3"/>
    <n v="171"/>
    <x v="19"/>
    <n v="247.5"/>
    <n v="40837.5"/>
    <n v="44921.25"/>
    <n v="4083.75"/>
    <x v="10"/>
    <x v="0"/>
  </r>
  <r>
    <s v="Flight1526"/>
    <d v="2014-10-18T00:00:00"/>
    <x v="11"/>
    <n v="1.8"/>
    <n v="128"/>
    <x v="27"/>
    <n v="350"/>
    <n v="64750"/>
    <n v="71225"/>
    <n v="6475"/>
    <x v="11"/>
    <x v="0"/>
  </r>
  <r>
    <s v="Flight1527"/>
    <d v="2014-12-23T00:00:00"/>
    <x v="12"/>
    <n v="3.7"/>
    <n v="52"/>
    <x v="3"/>
    <n v="161"/>
    <n v="26565"/>
    <n v="29221.5"/>
    <n v="2656.5"/>
    <x v="4"/>
    <x v="0"/>
  </r>
  <r>
    <s v="Flight1528"/>
    <d v="2015-12-03T00:00:00"/>
    <x v="7"/>
    <n v="3.2"/>
    <n v="126"/>
    <x v="10"/>
    <n v="200"/>
    <n v="37000"/>
    <n v="40700"/>
    <n v="3700"/>
    <x v="4"/>
    <x v="1"/>
  </r>
  <r>
    <s v="Flight1529"/>
    <d v="2014-02-11T00:00:00"/>
    <x v="2"/>
    <n v="2.4"/>
    <n v="71"/>
    <x v="0"/>
    <n v="225"/>
    <n v="40725"/>
    <n v="44797.5"/>
    <n v="4072.5"/>
    <x v="8"/>
    <x v="0"/>
  </r>
  <r>
    <s v="Flight1530"/>
    <d v="2015-06-13T00:00:00"/>
    <x v="5"/>
    <n v="1.7"/>
    <n v="34"/>
    <x v="0"/>
    <n v="137.5"/>
    <n v="25437.5"/>
    <n v="27981.25"/>
    <n v="2543.75"/>
    <x v="10"/>
    <x v="1"/>
  </r>
  <r>
    <s v="Flight1531"/>
    <d v="2014-05-04T00:00:00"/>
    <x v="4"/>
    <n v="1.2"/>
    <n v="40"/>
    <x v="0"/>
    <n v="200"/>
    <n v="33000"/>
    <n v="36300"/>
    <n v="3300"/>
    <x v="3"/>
    <x v="0"/>
  </r>
  <r>
    <s v="Flight1532"/>
    <d v="2015-09-12T00:00:00"/>
    <x v="7"/>
    <n v="3.1"/>
    <n v="118"/>
    <x v="1"/>
    <n v="200"/>
    <n v="37000"/>
    <n v="40700"/>
    <n v="3700"/>
    <x v="6"/>
    <x v="1"/>
  </r>
  <r>
    <s v="Flight1533"/>
    <d v="2014-03-01T00:00:00"/>
    <x v="1"/>
    <n v="1.7"/>
    <n v="195"/>
    <x v="2"/>
    <n v="250"/>
    <n v="41250"/>
    <n v="45375"/>
    <n v="4125"/>
    <x v="5"/>
    <x v="0"/>
  </r>
  <r>
    <s v="Flight1534"/>
    <d v="2014-06-01T00:00:00"/>
    <x v="17"/>
    <n v="2.8"/>
    <n v="105"/>
    <x v="2"/>
    <n v="330"/>
    <n v="61050"/>
    <n v="67155"/>
    <n v="6105"/>
    <x v="10"/>
    <x v="0"/>
  </r>
  <r>
    <s v="Flight1535"/>
    <d v="2015-01-01T00:00:00"/>
    <x v="17"/>
    <n v="1.1000000000000001"/>
    <n v="48"/>
    <x v="29"/>
    <n v="300"/>
    <n v="49500"/>
    <n v="54450"/>
    <n v="4950"/>
    <x v="7"/>
    <x v="1"/>
  </r>
  <r>
    <s v="Flight1536"/>
    <d v="2014-12-12T00:00:00"/>
    <x v="17"/>
    <n v="1.6"/>
    <n v="6"/>
    <x v="10"/>
    <n v="300"/>
    <n v="55500"/>
    <n v="61050"/>
    <n v="5550"/>
    <x v="4"/>
    <x v="0"/>
  </r>
  <r>
    <s v="Flight1537"/>
    <d v="2014-01-01T00:00:00"/>
    <x v="8"/>
    <n v="6"/>
    <n v="17"/>
    <x v="19"/>
    <n v="200"/>
    <n v="37000"/>
    <n v="40700"/>
    <n v="3700"/>
    <x v="7"/>
    <x v="0"/>
  </r>
  <r>
    <s v="Flight1538"/>
    <d v="2014-01-23T00:00:00"/>
    <x v="1"/>
    <n v="1.7"/>
    <n v="34"/>
    <x v="24"/>
    <n v="250"/>
    <n v="46250"/>
    <n v="50875"/>
    <n v="4625"/>
    <x v="7"/>
    <x v="0"/>
  </r>
  <r>
    <s v="Flight1539"/>
    <d v="2015-01-20T00:00:00"/>
    <x v="3"/>
    <n v="2.6"/>
    <n v="111"/>
    <x v="1"/>
    <n v="350"/>
    <n v="64750"/>
    <n v="71225"/>
    <n v="6475"/>
    <x v="7"/>
    <x v="1"/>
  </r>
  <r>
    <s v="Flight1540"/>
    <d v="2014-09-26T00:00:00"/>
    <x v="3"/>
    <n v="4.2"/>
    <n v="88"/>
    <x v="1"/>
    <n v="350"/>
    <n v="63350"/>
    <n v="69685"/>
    <n v="6335"/>
    <x v="6"/>
    <x v="0"/>
  </r>
  <r>
    <s v="Flight1541"/>
    <d v="2015-08-02T00:00:00"/>
    <x v="8"/>
    <n v="8.6"/>
    <n v="44"/>
    <x v="3"/>
    <n v="220"/>
    <n v="36300"/>
    <n v="39930"/>
    <n v="3630"/>
    <x v="1"/>
    <x v="1"/>
  </r>
  <r>
    <s v="Flight1542"/>
    <d v="2014-08-20T00:00:00"/>
    <x v="6"/>
    <n v="1.5"/>
    <n v="12"/>
    <x v="6"/>
    <n v="330"/>
    <n v="61050"/>
    <n v="67155"/>
    <n v="6105"/>
    <x v="1"/>
    <x v="0"/>
  </r>
  <r>
    <s v="Flight1543"/>
    <d v="2015-06-25T00:00:00"/>
    <x v="8"/>
    <n v="7.8"/>
    <n v="145"/>
    <x v="24"/>
    <n v="220"/>
    <n v="40700"/>
    <n v="44770"/>
    <n v="4070"/>
    <x v="10"/>
    <x v="1"/>
  </r>
  <r>
    <s v="Flight1544"/>
    <d v="2015-05-09T00:00:00"/>
    <x v="10"/>
    <n v="2.1"/>
    <n v="8"/>
    <x v="4"/>
    <n v="375"/>
    <n v="69375"/>
    <n v="76312.5"/>
    <n v="6937.5"/>
    <x v="3"/>
    <x v="1"/>
  </r>
  <r>
    <s v="Flight1545"/>
    <d v="2015-06-17T00:00:00"/>
    <x v="0"/>
    <n v="1.5"/>
    <n v="7"/>
    <x v="23"/>
    <n v="330"/>
    <n v="61050"/>
    <n v="67155"/>
    <n v="6105"/>
    <x v="10"/>
    <x v="1"/>
  </r>
  <r>
    <s v="Flight1546"/>
    <d v="2014-03-30T00:00:00"/>
    <x v="13"/>
    <n v="2.2000000000000002"/>
    <n v="115"/>
    <x v="24"/>
    <n v="250"/>
    <n v="46250"/>
    <n v="50875"/>
    <n v="4625"/>
    <x v="5"/>
    <x v="0"/>
  </r>
  <r>
    <s v="Flight1547"/>
    <d v="2014-12-24T00:00:00"/>
    <x v="13"/>
    <n v="4"/>
    <n v="76"/>
    <x v="15"/>
    <n v="350"/>
    <n v="63350"/>
    <n v="69685"/>
    <n v="6335"/>
    <x v="4"/>
    <x v="0"/>
  </r>
  <r>
    <s v="Flight1548"/>
    <d v="2014-01-02T00:00:00"/>
    <x v="16"/>
    <n v="1.7"/>
    <n v="198"/>
    <x v="13"/>
    <n v="275"/>
    <n v="45375"/>
    <n v="49912.5"/>
    <n v="4537.5"/>
    <x v="7"/>
    <x v="0"/>
  </r>
  <r>
    <s v="Flight1549"/>
    <d v="2015-10-11T00:00:00"/>
    <x v="7"/>
    <n v="2.7"/>
    <n v="41"/>
    <x v="3"/>
    <n v="200"/>
    <n v="33000"/>
    <n v="36300"/>
    <n v="3300"/>
    <x v="11"/>
    <x v="1"/>
  </r>
  <r>
    <s v="Flight1550"/>
    <d v="2014-08-27T00:00:00"/>
    <x v="12"/>
    <n v="1.1000000000000001"/>
    <n v="21"/>
    <x v="0"/>
    <n v="126.5"/>
    <n v="23402.5"/>
    <n v="25742.75"/>
    <n v="2340.25"/>
    <x v="1"/>
    <x v="0"/>
  </r>
  <r>
    <s v="Flight1551"/>
    <d v="2015-02-23T00:00:00"/>
    <x v="8"/>
    <n v="8.1"/>
    <n v="73"/>
    <x v="21"/>
    <n v="200"/>
    <n v="36200"/>
    <n v="39820"/>
    <n v="3620"/>
    <x v="8"/>
    <x v="1"/>
  </r>
  <r>
    <s v="Flight1552"/>
    <d v="2014-11-09T00:00:00"/>
    <x v="19"/>
    <n v="2.2999999999999998"/>
    <n v="192"/>
    <x v="20"/>
    <n v="115"/>
    <n v="18975"/>
    <n v="20872.5"/>
    <n v="1897.5"/>
    <x v="0"/>
    <x v="0"/>
  </r>
  <r>
    <s v="Flight1553"/>
    <d v="2015-10-11T00:00:00"/>
    <x v="7"/>
    <n v="3.1"/>
    <n v="113"/>
    <x v="7"/>
    <n v="200"/>
    <n v="37000"/>
    <n v="40700"/>
    <n v="3700"/>
    <x v="11"/>
    <x v="1"/>
  </r>
  <r>
    <s v="Flight1554"/>
    <d v="2014-03-22T00:00:00"/>
    <x v="17"/>
    <n v="2.7"/>
    <n v="36"/>
    <x v="11"/>
    <n v="300"/>
    <n v="49500"/>
    <n v="54450"/>
    <n v="4950"/>
    <x v="5"/>
    <x v="0"/>
  </r>
  <r>
    <s v="Flight1555"/>
    <d v="2014-02-07T00:00:00"/>
    <x v="1"/>
    <n v="2"/>
    <n v="22"/>
    <x v="5"/>
    <n v="250"/>
    <n v="46250"/>
    <n v="50875"/>
    <n v="4625"/>
    <x v="8"/>
    <x v="0"/>
  </r>
  <r>
    <s v="Flight1556"/>
    <d v="2014-07-28T00:00:00"/>
    <x v="17"/>
    <n v="1.8"/>
    <n v="58"/>
    <x v="5"/>
    <n v="330"/>
    <n v="54450"/>
    <n v="59895"/>
    <n v="5445"/>
    <x v="2"/>
    <x v="0"/>
  </r>
  <r>
    <s v="Flight1557"/>
    <d v="2014-11-06T00:00:00"/>
    <x v="17"/>
    <n v="0.6"/>
    <n v="194"/>
    <x v="0"/>
    <n v="300"/>
    <n v="49500"/>
    <n v="54450"/>
    <n v="4950"/>
    <x v="0"/>
    <x v="0"/>
  </r>
  <r>
    <s v="Flight1558"/>
    <d v="2015-11-02T00:00:00"/>
    <x v="7"/>
    <n v="1.1000000000000001"/>
    <n v="66"/>
    <x v="26"/>
    <n v="200"/>
    <n v="36200"/>
    <n v="39820"/>
    <n v="3620"/>
    <x v="0"/>
    <x v="1"/>
  </r>
  <r>
    <s v="Flight1559"/>
    <d v="2014-11-30T00:00:00"/>
    <x v="5"/>
    <n v="5.2"/>
    <n v="168"/>
    <x v="6"/>
    <n v="187.5"/>
    <n v="30937.5"/>
    <n v="34031.25"/>
    <n v="3093.75"/>
    <x v="0"/>
    <x v="0"/>
  </r>
  <r>
    <s v="Flight1560"/>
    <d v="2014-10-07T00:00:00"/>
    <x v="15"/>
    <n v="1.9"/>
    <n v="49"/>
    <x v="4"/>
    <n v="300"/>
    <n v="49500"/>
    <n v="54450"/>
    <n v="4950"/>
    <x v="11"/>
    <x v="0"/>
  </r>
  <r>
    <s v="Flight1561"/>
    <d v="2015-01-27T00:00:00"/>
    <x v="7"/>
    <n v="1.5"/>
    <n v="202"/>
    <x v="25"/>
    <n v="200"/>
    <n v="33000"/>
    <n v="36300"/>
    <n v="3300"/>
    <x v="7"/>
    <x v="1"/>
  </r>
  <r>
    <s v="Flight1562"/>
    <d v="2015-04-17T00:00:00"/>
    <x v="4"/>
    <n v="1.2"/>
    <n v="81"/>
    <x v="1"/>
    <n v="200"/>
    <n v="36200"/>
    <n v="39820"/>
    <n v="3620"/>
    <x v="9"/>
    <x v="1"/>
  </r>
  <r>
    <s v="Flight1563"/>
    <d v="2014-07-23T00:00:00"/>
    <x v="14"/>
    <n v="2.9"/>
    <n v="17"/>
    <x v="1"/>
    <n v="302.5"/>
    <n v="55962.5"/>
    <n v="61558.75"/>
    <n v="5596.25"/>
    <x v="2"/>
    <x v="0"/>
  </r>
  <r>
    <s v="Flight1564"/>
    <d v="2014-05-09T00:00:00"/>
    <x v="6"/>
    <n v="2.4"/>
    <n v="50"/>
    <x v="8"/>
    <n v="300"/>
    <n v="49500"/>
    <n v="54450"/>
    <n v="4950"/>
    <x v="3"/>
    <x v="0"/>
  </r>
  <r>
    <s v="Flight1565"/>
    <d v="2014-12-25T00:00:00"/>
    <x v="12"/>
    <n v="2.1"/>
    <n v="204"/>
    <x v="16"/>
    <n v="161"/>
    <n v="26565"/>
    <n v="29221.5"/>
    <n v="2656.5"/>
    <x v="4"/>
    <x v="0"/>
  </r>
  <r>
    <s v="Flight1566"/>
    <d v="2014-07-31T00:00:00"/>
    <x v="9"/>
    <n v="1.7"/>
    <n v="58"/>
    <x v="25"/>
    <n v="275"/>
    <n v="45375"/>
    <n v="49912.5"/>
    <n v="4537.5"/>
    <x v="2"/>
    <x v="0"/>
  </r>
  <r>
    <s v="Flight1567"/>
    <d v="2015-12-25T00:00:00"/>
    <x v="1"/>
    <n v="3.1"/>
    <n v="187"/>
    <x v="1"/>
    <n v="350"/>
    <n v="57750"/>
    <n v="63525"/>
    <n v="5775"/>
    <x v="4"/>
    <x v="1"/>
  </r>
  <r>
    <s v="Flight1568"/>
    <d v="2015-07-06T00:00:00"/>
    <x v="7"/>
    <n v="2"/>
    <n v="179"/>
    <x v="26"/>
    <n v="220"/>
    <n v="36300"/>
    <n v="39930"/>
    <n v="3630"/>
    <x v="2"/>
    <x v="1"/>
  </r>
  <r>
    <s v="Flight1569"/>
    <d v="2015-06-28T00:00:00"/>
    <x v="2"/>
    <n v="2"/>
    <n v="67"/>
    <x v="0"/>
    <n v="247.5"/>
    <n v="44797.5"/>
    <n v="49277.25"/>
    <n v="4479.75"/>
    <x v="10"/>
    <x v="1"/>
  </r>
  <r>
    <s v="Flight1570"/>
    <d v="2015-02-28T00:00:00"/>
    <x v="21"/>
    <n v="2.4"/>
    <n v="91"/>
    <x v="1"/>
    <n v="300"/>
    <n v="55500"/>
    <n v="61050"/>
    <n v="5550"/>
    <x v="8"/>
    <x v="1"/>
  </r>
  <r>
    <s v="Flight1571"/>
    <d v="2014-05-06T00:00:00"/>
    <x v="10"/>
    <n v="3"/>
    <n v="171"/>
    <x v="1"/>
    <n v="375"/>
    <n v="61875"/>
    <n v="68062.5"/>
    <n v="6187.5"/>
    <x v="3"/>
    <x v="0"/>
  </r>
  <r>
    <s v="Flight1572"/>
    <d v="2014-07-26T00:00:00"/>
    <x v="21"/>
    <n v="2.1"/>
    <n v="156"/>
    <x v="11"/>
    <n v="330"/>
    <n v="54450"/>
    <n v="59895"/>
    <n v="5445"/>
    <x v="2"/>
    <x v="0"/>
  </r>
  <r>
    <s v="Flight1573"/>
    <d v="2014-05-02T00:00:00"/>
    <x v="9"/>
    <n v="2.7"/>
    <n v="145"/>
    <x v="1"/>
    <n v="250"/>
    <n v="46250"/>
    <n v="50875"/>
    <n v="4625"/>
    <x v="3"/>
    <x v="0"/>
  </r>
  <r>
    <s v="Flight1574"/>
    <d v="2014-05-24T00:00:00"/>
    <x v="11"/>
    <n v="1.7"/>
    <n v="46"/>
    <x v="18"/>
    <n v="350"/>
    <n v="57750"/>
    <n v="63525"/>
    <n v="5775"/>
    <x v="3"/>
    <x v="0"/>
  </r>
  <r>
    <s v="Flight1575"/>
    <d v="2014-11-30T00:00:00"/>
    <x v="9"/>
    <n v="4.8"/>
    <n v="43"/>
    <x v="29"/>
    <n v="375"/>
    <n v="61875"/>
    <n v="68062.5"/>
    <n v="6187.5"/>
    <x v="0"/>
    <x v="0"/>
  </r>
  <r>
    <s v="Flight1576"/>
    <d v="2014-04-08T00:00:00"/>
    <x v="7"/>
    <n v="3.4"/>
    <n v="143"/>
    <x v="29"/>
    <n v="200"/>
    <n v="37000"/>
    <n v="40700"/>
    <n v="3700"/>
    <x v="9"/>
    <x v="0"/>
  </r>
  <r>
    <s v="Flight1577"/>
    <d v="2014-08-28T00:00:00"/>
    <x v="14"/>
    <n v="1.4"/>
    <n v="65"/>
    <x v="10"/>
    <n v="302.5"/>
    <n v="54752.5"/>
    <n v="60227.75"/>
    <n v="5475.25"/>
    <x v="1"/>
    <x v="0"/>
  </r>
  <r>
    <s v="Flight1578"/>
    <d v="2014-08-26T00:00:00"/>
    <x v="10"/>
    <n v="1.6"/>
    <n v="91"/>
    <x v="17"/>
    <n v="412.5"/>
    <n v="76312.5"/>
    <n v="83943.75"/>
    <n v="7631.25"/>
    <x v="1"/>
    <x v="0"/>
  </r>
  <r>
    <s v="Flight1579"/>
    <d v="2015-07-23T00:00:00"/>
    <x v="5"/>
    <n v="2.7"/>
    <n v="147"/>
    <x v="21"/>
    <n v="137.5"/>
    <n v="25437.5"/>
    <n v="27981.25"/>
    <n v="2543.75"/>
    <x v="2"/>
    <x v="1"/>
  </r>
  <r>
    <s v="Flight1580"/>
    <d v="2014-10-06T00:00:00"/>
    <x v="23"/>
    <n v="1.8"/>
    <n v="99"/>
    <x v="2"/>
    <n v="5000"/>
    <n v="925000"/>
    <n v="1017500"/>
    <n v="92500"/>
    <x v="11"/>
    <x v="0"/>
  </r>
  <r>
    <s v="Flight1581"/>
    <d v="2014-06-21T00:00:00"/>
    <x v="19"/>
    <n v="2.2999999999999998"/>
    <n v="180"/>
    <x v="15"/>
    <n v="126.5"/>
    <n v="20872.5"/>
    <n v="22959.75"/>
    <n v="2087.25"/>
    <x v="10"/>
    <x v="0"/>
  </r>
  <r>
    <s v="Flight1582"/>
    <d v="2014-03-25T00:00:00"/>
    <x v="18"/>
    <n v="1.5"/>
    <n v="33"/>
    <x v="6"/>
    <n v="240"/>
    <n v="44400"/>
    <n v="48840"/>
    <n v="4440"/>
    <x v="5"/>
    <x v="0"/>
  </r>
  <r>
    <s v="Flight1583"/>
    <d v="2015-01-17T00:00:00"/>
    <x v="8"/>
    <n v="11"/>
    <n v="123"/>
    <x v="1"/>
    <n v="200"/>
    <n v="37000"/>
    <n v="40700"/>
    <n v="3700"/>
    <x v="7"/>
    <x v="1"/>
  </r>
  <r>
    <s v="Flight1584"/>
    <d v="2014-05-20T00:00:00"/>
    <x v="17"/>
    <n v="1.9"/>
    <n v="165"/>
    <x v="20"/>
    <n v="300"/>
    <n v="49500"/>
    <n v="54450"/>
    <n v="4950"/>
    <x v="3"/>
    <x v="0"/>
  </r>
  <r>
    <s v="Flight1585"/>
    <d v="2014-12-24T00:00:00"/>
    <x v="8"/>
    <n v="12.9"/>
    <n v="136"/>
    <x v="11"/>
    <n v="280"/>
    <n v="51800"/>
    <n v="56980"/>
    <n v="5180"/>
    <x v="4"/>
    <x v="0"/>
  </r>
  <r>
    <s v="Flight1586"/>
    <d v="2014-07-04T00:00:00"/>
    <x v="8"/>
    <n v="11"/>
    <n v="184"/>
    <x v="25"/>
    <n v="220"/>
    <n v="36300"/>
    <n v="39930"/>
    <n v="3630"/>
    <x v="2"/>
    <x v="0"/>
  </r>
  <r>
    <s v="Flight1587"/>
    <d v="2014-12-23T00:00:00"/>
    <x v="1"/>
    <n v="5.2"/>
    <n v="65"/>
    <x v="15"/>
    <n v="350"/>
    <n v="63350"/>
    <n v="69685"/>
    <n v="6335"/>
    <x v="4"/>
    <x v="0"/>
  </r>
  <r>
    <s v="Flight1588"/>
    <d v="2015-09-28T00:00:00"/>
    <x v="20"/>
    <n v="1.9"/>
    <n v="121"/>
    <x v="18"/>
    <n v="275"/>
    <n v="50875"/>
    <n v="55962.5"/>
    <n v="5087.5"/>
    <x v="6"/>
    <x v="1"/>
  </r>
  <r>
    <s v="Flight1589"/>
    <d v="2015-01-16T00:00:00"/>
    <x v="6"/>
    <n v="2.4"/>
    <n v="9"/>
    <x v="5"/>
    <n v="300"/>
    <n v="55500"/>
    <n v="61050"/>
    <n v="5550"/>
    <x v="7"/>
    <x v="1"/>
  </r>
  <r>
    <s v="Flight1590"/>
    <d v="2014-01-31T00:00:00"/>
    <x v="19"/>
    <n v="2.2000000000000002"/>
    <n v="32"/>
    <x v="3"/>
    <n v="115"/>
    <n v="21275"/>
    <n v="23402.5"/>
    <n v="2127.5"/>
    <x v="7"/>
    <x v="0"/>
  </r>
  <r>
    <s v="Flight1591"/>
    <d v="2014-08-09T00:00:00"/>
    <x v="10"/>
    <n v="2.1"/>
    <n v="193"/>
    <x v="6"/>
    <n v="412.5"/>
    <n v="68062.5"/>
    <n v="74868.75"/>
    <n v="6806.25"/>
    <x v="1"/>
    <x v="0"/>
  </r>
  <r>
    <s v="Flight1592"/>
    <d v="2015-08-04T00:00:00"/>
    <x v="1"/>
    <n v="1.3"/>
    <n v="185"/>
    <x v="1"/>
    <n v="275"/>
    <n v="45375"/>
    <n v="49912.5"/>
    <n v="4537.5"/>
    <x v="1"/>
    <x v="1"/>
  </r>
  <r>
    <s v="Flight1593"/>
    <d v="2015-04-11T00:00:00"/>
    <x v="5"/>
    <n v="2"/>
    <n v="118"/>
    <x v="6"/>
    <n v="125"/>
    <n v="23125"/>
    <n v="25437.5"/>
    <n v="2312.5"/>
    <x v="9"/>
    <x v="1"/>
  </r>
  <r>
    <s v="Flight1594"/>
    <d v="2015-04-13T00:00:00"/>
    <x v="10"/>
    <n v="2.2999999999999998"/>
    <n v="77"/>
    <x v="8"/>
    <n v="375"/>
    <n v="67875"/>
    <n v="74662.5"/>
    <n v="6787.5"/>
    <x v="9"/>
    <x v="1"/>
  </r>
  <r>
    <s v="Flight1595"/>
    <d v="2014-05-28T00:00:00"/>
    <x v="3"/>
    <n v="2.5"/>
    <n v="140"/>
    <x v="2"/>
    <n v="350"/>
    <n v="64750"/>
    <n v="71225"/>
    <n v="6475"/>
    <x v="3"/>
    <x v="0"/>
  </r>
  <r>
    <s v="Flight1596"/>
    <d v="2015-05-11T00:00:00"/>
    <x v="15"/>
    <n v="2.5"/>
    <n v="141"/>
    <x v="1"/>
    <n v="300"/>
    <n v="55500"/>
    <n v="61050"/>
    <n v="5550"/>
    <x v="3"/>
    <x v="1"/>
  </r>
  <r>
    <s v="Flight1597"/>
    <d v="2014-07-21T00:00:00"/>
    <x v="9"/>
    <n v="2.1"/>
    <n v="157"/>
    <x v="27"/>
    <n v="275"/>
    <n v="45375"/>
    <n v="49912.5"/>
    <n v="4537.5"/>
    <x v="2"/>
    <x v="0"/>
  </r>
  <r>
    <s v="Flight1598"/>
    <d v="2014-09-26T00:00:00"/>
    <x v="19"/>
    <n v="1.2"/>
    <n v="103"/>
    <x v="21"/>
    <n v="115"/>
    <n v="21275"/>
    <n v="23402.5"/>
    <n v="2127.5"/>
    <x v="6"/>
    <x v="0"/>
  </r>
  <r>
    <s v="Flight1599"/>
    <d v="2014-08-22T00:00:00"/>
    <x v="10"/>
    <n v="1.8"/>
    <n v="51"/>
    <x v="6"/>
    <n v="412.5"/>
    <n v="68062.5"/>
    <n v="74868.75"/>
    <n v="6806.25"/>
    <x v="1"/>
    <x v="0"/>
  </r>
  <r>
    <s v="Flight1600"/>
    <d v="2014-07-31T00:00:00"/>
    <x v="6"/>
    <n v="1.3"/>
    <n v="155"/>
    <x v="21"/>
    <n v="330"/>
    <n v="54450"/>
    <n v="59895"/>
    <n v="5445"/>
    <x v="2"/>
    <x v="0"/>
  </r>
  <r>
    <s v="Flight1601"/>
    <d v="2014-09-17T00:00:00"/>
    <x v="4"/>
    <n v="2.1"/>
    <n v="35"/>
    <x v="18"/>
    <n v="200"/>
    <n v="37000"/>
    <n v="40700"/>
    <n v="3700"/>
    <x v="6"/>
    <x v="0"/>
  </r>
  <r>
    <s v="Flight1602"/>
    <d v="2015-10-09T00:00:00"/>
    <x v="7"/>
    <n v="1.8"/>
    <n v="74"/>
    <x v="10"/>
    <n v="200"/>
    <n v="36200"/>
    <n v="39820"/>
    <n v="3620"/>
    <x v="11"/>
    <x v="1"/>
  </r>
  <r>
    <s v="Flight1603"/>
    <d v="2015-09-04T00:00:00"/>
    <x v="10"/>
    <n v="1.7"/>
    <n v="111"/>
    <x v="0"/>
    <n v="375"/>
    <n v="69375"/>
    <n v="76312.5"/>
    <n v="6937.5"/>
    <x v="6"/>
    <x v="1"/>
  </r>
  <r>
    <s v="Flight1604"/>
    <d v="2014-06-15T00:00:00"/>
    <x v="20"/>
    <n v="0.7"/>
    <n v="95"/>
    <x v="21"/>
    <n v="302.5"/>
    <n v="55962.5"/>
    <n v="61558.75"/>
    <n v="5596.25"/>
    <x v="10"/>
    <x v="0"/>
  </r>
  <r>
    <s v="Flight1605"/>
    <d v="2014-02-07T00:00:00"/>
    <x v="6"/>
    <n v="3.3"/>
    <n v="65"/>
    <x v="6"/>
    <n v="300"/>
    <n v="54300"/>
    <n v="59730"/>
    <n v="5430"/>
    <x v="8"/>
    <x v="0"/>
  </r>
  <r>
    <s v="Flight1606"/>
    <d v="2015-03-23T00:00:00"/>
    <x v="10"/>
    <n v="2.2000000000000002"/>
    <n v="91"/>
    <x v="0"/>
    <n v="375"/>
    <n v="69375"/>
    <n v="76312.5"/>
    <n v="6937.5"/>
    <x v="5"/>
    <x v="1"/>
  </r>
  <r>
    <s v="Flight1607"/>
    <d v="2014-04-06T00:00:00"/>
    <x v="16"/>
    <n v="2.4"/>
    <n v="149"/>
    <x v="15"/>
    <n v="275"/>
    <n v="50875"/>
    <n v="55962.5"/>
    <n v="5087.5"/>
    <x v="9"/>
    <x v="0"/>
  </r>
  <r>
    <s v="Flight1608"/>
    <d v="2014-02-15T00:00:00"/>
    <x v="10"/>
    <n v="2.1"/>
    <n v="61"/>
    <x v="6"/>
    <n v="375"/>
    <n v="61875"/>
    <n v="68062.5"/>
    <n v="6187.5"/>
    <x v="8"/>
    <x v="0"/>
  </r>
  <r>
    <s v="Flight1609"/>
    <d v="2014-04-19T00:00:00"/>
    <x v="7"/>
    <n v="2.4"/>
    <n v="94"/>
    <x v="18"/>
    <n v="200"/>
    <n v="37000"/>
    <n v="40700"/>
    <n v="3700"/>
    <x v="9"/>
    <x v="0"/>
  </r>
  <r>
    <s v="Flight1610"/>
    <d v="2014-12-08T00:00:00"/>
    <x v="16"/>
    <n v="2"/>
    <n v="155"/>
    <x v="3"/>
    <n v="275"/>
    <n v="45375"/>
    <n v="49912.5"/>
    <n v="4537.5"/>
    <x v="4"/>
    <x v="0"/>
  </r>
  <r>
    <s v="Flight1611"/>
    <d v="2014-08-09T00:00:00"/>
    <x v="8"/>
    <n v="8.8000000000000007"/>
    <n v="54"/>
    <x v="24"/>
    <n v="220"/>
    <n v="36300"/>
    <n v="39930"/>
    <n v="3630"/>
    <x v="1"/>
    <x v="0"/>
  </r>
  <r>
    <s v="Flight1612"/>
    <d v="2014-04-19T00:00:00"/>
    <x v="0"/>
    <n v="1.5"/>
    <n v="53"/>
    <x v="15"/>
    <n v="300"/>
    <n v="49500"/>
    <n v="54450"/>
    <n v="4950"/>
    <x v="9"/>
    <x v="0"/>
  </r>
  <r>
    <s v="Flight1613"/>
    <d v="2014-02-06T00:00:00"/>
    <x v="7"/>
    <n v="1.3"/>
    <n v="73"/>
    <x v="2"/>
    <n v="200"/>
    <n v="36200"/>
    <n v="39820"/>
    <n v="3620"/>
    <x v="8"/>
    <x v="0"/>
  </r>
  <r>
    <s v="Flight1614"/>
    <d v="2014-11-15T00:00:00"/>
    <x v="6"/>
    <n v="3.1"/>
    <n v="3"/>
    <x v="27"/>
    <n v="300"/>
    <n v="55500"/>
    <n v="61050"/>
    <n v="5550"/>
    <x v="0"/>
    <x v="0"/>
  </r>
  <r>
    <s v="Flight1615"/>
    <d v="2014-11-28T00:00:00"/>
    <x v="8"/>
    <n v="17.399999999999999"/>
    <n v="171"/>
    <x v="6"/>
    <n v="300"/>
    <n v="49500"/>
    <n v="54450"/>
    <n v="4950"/>
    <x v="0"/>
    <x v="0"/>
  </r>
  <r>
    <s v="Flight1616"/>
    <d v="2014-08-21T00:00:00"/>
    <x v="14"/>
    <n v="2.7"/>
    <n v="200"/>
    <x v="8"/>
    <n v="302.5"/>
    <n v="49912.5"/>
    <n v="54903.75"/>
    <n v="4991.25"/>
    <x v="1"/>
    <x v="0"/>
  </r>
  <r>
    <s v="Flight1617"/>
    <d v="2015-02-25T00:00:00"/>
    <x v="17"/>
    <n v="1.7"/>
    <n v="99"/>
    <x v="1"/>
    <n v="300"/>
    <n v="55500"/>
    <n v="61050"/>
    <n v="5550"/>
    <x v="8"/>
    <x v="1"/>
  </r>
  <r>
    <s v="Flight1618"/>
    <d v="2015-11-25T00:00:00"/>
    <x v="10"/>
    <n v="6.6"/>
    <n v="32"/>
    <x v="16"/>
    <n v="562.5"/>
    <n v="104062.5"/>
    <n v="114468.75"/>
    <n v="10406.25"/>
    <x v="0"/>
    <x v="1"/>
  </r>
  <r>
    <s v="Flight1619"/>
    <d v="2014-04-10T00:00:00"/>
    <x v="4"/>
    <n v="2.2999999999999998"/>
    <n v="46"/>
    <x v="3"/>
    <n v="200"/>
    <n v="33000"/>
    <n v="36300"/>
    <n v="3300"/>
    <x v="9"/>
    <x v="0"/>
  </r>
  <r>
    <s v="Flight1620"/>
    <d v="2015-08-29T00:00:00"/>
    <x v="7"/>
    <n v="1.9"/>
    <n v="82"/>
    <x v="11"/>
    <n v="220"/>
    <n v="39820"/>
    <n v="43802"/>
    <n v="3982"/>
    <x v="1"/>
    <x v="1"/>
  </r>
  <r>
    <s v="Flight1621"/>
    <d v="2015-03-10T00:00:00"/>
    <x v="7"/>
    <n v="2.7"/>
    <n v="138"/>
    <x v="6"/>
    <n v="200"/>
    <n v="37000"/>
    <n v="40700"/>
    <n v="3700"/>
    <x v="5"/>
    <x v="1"/>
  </r>
  <r>
    <s v="Flight1622"/>
    <d v="2014-12-11T00:00:00"/>
    <x v="10"/>
    <n v="3.3"/>
    <n v="205"/>
    <x v="3"/>
    <n v="375"/>
    <n v="61875"/>
    <n v="68062.5"/>
    <n v="6187.5"/>
    <x v="4"/>
    <x v="0"/>
  </r>
  <r>
    <s v="Flight1623"/>
    <d v="2014-08-15T00:00:00"/>
    <x v="4"/>
    <n v="1.6"/>
    <n v="44"/>
    <x v="0"/>
    <n v="220"/>
    <n v="36300"/>
    <n v="39930"/>
    <n v="3630"/>
    <x v="1"/>
    <x v="0"/>
  </r>
  <r>
    <s v="Flight1624"/>
    <d v="2015-11-26T00:00:00"/>
    <x v="1"/>
    <n v="5.9"/>
    <n v="54"/>
    <x v="28"/>
    <n v="375"/>
    <n v="61875"/>
    <n v="68062.5"/>
    <n v="6187.5"/>
    <x v="0"/>
    <x v="1"/>
  </r>
  <r>
    <s v="Flight1625"/>
    <d v="2014-05-19T00:00:00"/>
    <x v="3"/>
    <n v="3.5"/>
    <n v="21"/>
    <x v="0"/>
    <n v="350"/>
    <n v="64750"/>
    <n v="71225"/>
    <n v="6475"/>
    <x v="3"/>
    <x v="0"/>
  </r>
  <r>
    <s v="Flight1626"/>
    <d v="2015-06-08T00:00:00"/>
    <x v="7"/>
    <n v="2.6"/>
    <n v="210"/>
    <x v="13"/>
    <n v="220"/>
    <n v="36300"/>
    <n v="39930"/>
    <n v="3630"/>
    <x v="10"/>
    <x v="1"/>
  </r>
  <r>
    <s v="Flight1627"/>
    <d v="2015-02-01T00:00:00"/>
    <x v="8"/>
    <n v="5.5"/>
    <n v="148"/>
    <x v="19"/>
    <n v="200"/>
    <n v="37000"/>
    <n v="40700"/>
    <n v="3700"/>
    <x v="8"/>
    <x v="1"/>
  </r>
  <r>
    <s v="Flight1628"/>
    <d v="2015-05-20T00:00:00"/>
    <x v="6"/>
    <n v="3.1"/>
    <n v="70"/>
    <x v="22"/>
    <n v="300"/>
    <n v="54300"/>
    <n v="59730"/>
    <n v="5430"/>
    <x v="3"/>
    <x v="1"/>
  </r>
  <r>
    <s v="Flight1629"/>
    <d v="2015-02-11T00:00:00"/>
    <x v="1"/>
    <n v="1.6"/>
    <n v="67"/>
    <x v="18"/>
    <n v="250"/>
    <n v="45250"/>
    <n v="49775"/>
    <n v="4525"/>
    <x v="8"/>
    <x v="1"/>
  </r>
  <r>
    <s v="Flight1630"/>
    <d v="2014-09-15T00:00:00"/>
    <x v="5"/>
    <n v="2.2000000000000002"/>
    <n v="166"/>
    <x v="22"/>
    <n v="125"/>
    <n v="20625"/>
    <n v="22687.5"/>
    <n v="2062.5"/>
    <x v="6"/>
    <x v="0"/>
  </r>
  <r>
    <s v="Flight1631"/>
    <d v="2015-07-19T00:00:00"/>
    <x v="3"/>
    <n v="5.4"/>
    <n v="82"/>
    <x v="29"/>
    <n v="385"/>
    <n v="69685"/>
    <n v="76653.5"/>
    <n v="6968.5"/>
    <x v="2"/>
    <x v="1"/>
  </r>
  <r>
    <s v="Flight1632"/>
    <d v="2014-11-01T00:00:00"/>
    <x v="11"/>
    <n v="1.3"/>
    <n v="28"/>
    <x v="2"/>
    <n v="350"/>
    <n v="64750"/>
    <n v="71225"/>
    <n v="6475"/>
    <x v="0"/>
    <x v="0"/>
  </r>
  <r>
    <s v="Flight1633"/>
    <d v="2015-03-30T00:00:00"/>
    <x v="11"/>
    <n v="2.6"/>
    <n v="164"/>
    <x v="17"/>
    <n v="350"/>
    <n v="57750"/>
    <n v="63525"/>
    <n v="5775"/>
    <x v="5"/>
    <x v="1"/>
  </r>
  <r>
    <s v="Flight1634"/>
    <d v="2014-06-21T00:00:00"/>
    <x v="6"/>
    <n v="3.1"/>
    <n v="55"/>
    <x v="0"/>
    <n v="330"/>
    <n v="54450"/>
    <n v="59895"/>
    <n v="5445"/>
    <x v="10"/>
    <x v="0"/>
  </r>
  <r>
    <s v="Flight1635"/>
    <d v="2014-05-07T00:00:00"/>
    <x v="1"/>
    <n v="2.7"/>
    <n v="189"/>
    <x v="0"/>
    <n v="250"/>
    <n v="41250"/>
    <n v="45375"/>
    <n v="4125"/>
    <x v="3"/>
    <x v="0"/>
  </r>
  <r>
    <s v="Flight1636"/>
    <d v="2014-02-06T00:00:00"/>
    <x v="1"/>
    <n v="2.8"/>
    <n v="57"/>
    <x v="6"/>
    <n v="250"/>
    <n v="41250"/>
    <n v="45375"/>
    <n v="4125"/>
    <x v="8"/>
    <x v="0"/>
  </r>
  <r>
    <s v="Flight1637"/>
    <d v="2014-07-06T00:00:00"/>
    <x v="16"/>
    <n v="2.2999999999999998"/>
    <n v="16"/>
    <x v="8"/>
    <n v="302.5"/>
    <n v="55962.5"/>
    <n v="61558.75"/>
    <n v="5596.25"/>
    <x v="2"/>
    <x v="0"/>
  </r>
  <r>
    <s v="Flight1638"/>
    <d v="2014-10-23T00:00:00"/>
    <x v="17"/>
    <n v="1.4"/>
    <n v="96"/>
    <x v="27"/>
    <n v="300"/>
    <n v="55500"/>
    <n v="61050"/>
    <n v="5550"/>
    <x v="11"/>
    <x v="0"/>
  </r>
  <r>
    <s v="Flight1639"/>
    <d v="2015-11-24T00:00:00"/>
    <x v="6"/>
    <n v="6"/>
    <n v="100"/>
    <x v="6"/>
    <n v="450"/>
    <n v="83250"/>
    <n v="91575"/>
    <n v="8325"/>
    <x v="0"/>
    <x v="1"/>
  </r>
  <r>
    <s v="Flight1640"/>
    <d v="2015-12-05T00:00:00"/>
    <x v="3"/>
    <n v="5.0999999999999996"/>
    <n v="51"/>
    <x v="5"/>
    <n v="350"/>
    <n v="57750"/>
    <n v="63525"/>
    <n v="5775"/>
    <x v="4"/>
    <x v="1"/>
  </r>
  <r>
    <s v="Flight1641"/>
    <d v="2015-12-23T00:00:00"/>
    <x v="8"/>
    <n v="12.9"/>
    <n v="64"/>
    <x v="2"/>
    <n v="280"/>
    <n v="50680"/>
    <n v="55748"/>
    <n v="5068"/>
    <x v="4"/>
    <x v="1"/>
  </r>
  <r>
    <s v="Flight1642"/>
    <d v="2014-11-09T00:00:00"/>
    <x v="13"/>
    <n v="1.8"/>
    <n v="25"/>
    <x v="1"/>
    <n v="250"/>
    <n v="46250"/>
    <n v="50875"/>
    <n v="4625"/>
    <x v="0"/>
    <x v="0"/>
  </r>
  <r>
    <s v="Flight1643"/>
    <d v="2015-04-04T00:00:00"/>
    <x v="15"/>
    <n v="2.7"/>
    <n v="20"/>
    <x v="0"/>
    <n v="300"/>
    <n v="55500"/>
    <n v="61050"/>
    <n v="5550"/>
    <x v="9"/>
    <x v="1"/>
  </r>
  <r>
    <s v="Flight1644"/>
    <d v="2015-06-07T00:00:00"/>
    <x v="11"/>
    <n v="2.5"/>
    <n v="129"/>
    <x v="0"/>
    <n v="385"/>
    <n v="71225"/>
    <n v="78347.5"/>
    <n v="7122.5"/>
    <x v="10"/>
    <x v="1"/>
  </r>
  <r>
    <s v="Flight1645"/>
    <d v="2015-07-25T00:00:00"/>
    <x v="10"/>
    <n v="2.2000000000000002"/>
    <n v="186"/>
    <x v="3"/>
    <n v="412.5"/>
    <n v="68062.5"/>
    <n v="74868.75"/>
    <n v="6806.25"/>
    <x v="2"/>
    <x v="1"/>
  </r>
  <r>
    <s v="Flight1646"/>
    <d v="2015-08-04T00:00:00"/>
    <x v="7"/>
    <n v="2.4"/>
    <n v="114"/>
    <x v="12"/>
    <n v="220"/>
    <n v="40700"/>
    <n v="44770"/>
    <n v="4070"/>
    <x v="1"/>
    <x v="1"/>
  </r>
  <r>
    <s v="Flight1647"/>
    <d v="2014-06-11T00:00:00"/>
    <x v="3"/>
    <n v="4.9000000000000004"/>
    <n v="78"/>
    <x v="24"/>
    <n v="385"/>
    <n v="69685"/>
    <n v="76653.5"/>
    <n v="6968.5"/>
    <x v="10"/>
    <x v="0"/>
  </r>
  <r>
    <s v="Flight1648"/>
    <d v="2015-08-25T00:00:00"/>
    <x v="5"/>
    <n v="1.3"/>
    <n v="152"/>
    <x v="1"/>
    <n v="137.5"/>
    <n v="22687.5"/>
    <n v="24956.25"/>
    <n v="2268.75"/>
    <x v="1"/>
    <x v="1"/>
  </r>
  <r>
    <s v="Flight1649"/>
    <d v="2015-10-29T00:00:00"/>
    <x v="1"/>
    <n v="2.4"/>
    <n v="19"/>
    <x v="1"/>
    <n v="250"/>
    <n v="46250"/>
    <n v="50875"/>
    <n v="4625"/>
    <x v="11"/>
    <x v="1"/>
  </r>
  <r>
    <s v="Flight1650"/>
    <d v="2014-04-18T00:00:00"/>
    <x v="16"/>
    <n v="1.1000000000000001"/>
    <n v="27"/>
    <x v="8"/>
    <n v="275"/>
    <n v="50875"/>
    <n v="55962.5"/>
    <n v="5087.5"/>
    <x v="9"/>
    <x v="0"/>
  </r>
  <r>
    <s v="Flight1651"/>
    <d v="2014-06-13T00:00:00"/>
    <x v="9"/>
    <n v="2.1"/>
    <n v="148"/>
    <x v="8"/>
    <n v="275"/>
    <n v="50875"/>
    <n v="55962.5"/>
    <n v="5087.5"/>
    <x v="10"/>
    <x v="0"/>
  </r>
  <r>
    <s v="Flight1652"/>
    <d v="2014-08-27T00:00:00"/>
    <x v="13"/>
    <n v="1.7"/>
    <n v="104"/>
    <x v="25"/>
    <n v="275"/>
    <n v="50875"/>
    <n v="55962.5"/>
    <n v="5087.5"/>
    <x v="1"/>
    <x v="0"/>
  </r>
  <r>
    <s v="Flight1653"/>
    <d v="2014-10-08T00:00:00"/>
    <x v="6"/>
    <n v="2.4"/>
    <n v="88"/>
    <x v="10"/>
    <n v="300"/>
    <n v="54300"/>
    <n v="59730"/>
    <n v="5430"/>
    <x v="11"/>
    <x v="0"/>
  </r>
  <r>
    <s v="Flight1654"/>
    <d v="2015-07-10T00:00:00"/>
    <x v="0"/>
    <n v="1.4"/>
    <n v="192"/>
    <x v="21"/>
    <n v="330"/>
    <n v="54450"/>
    <n v="59895"/>
    <n v="5445"/>
    <x v="2"/>
    <x v="1"/>
  </r>
  <r>
    <s v="Flight1655"/>
    <d v="2014-02-16T00:00:00"/>
    <x v="7"/>
    <n v="2.2999999999999998"/>
    <n v="41"/>
    <x v="6"/>
    <n v="200"/>
    <n v="33000"/>
    <n v="36300"/>
    <n v="3300"/>
    <x v="8"/>
    <x v="0"/>
  </r>
  <r>
    <s v="Flight1656"/>
    <d v="2015-11-16T00:00:00"/>
    <x v="9"/>
    <n v="2.1"/>
    <n v="190"/>
    <x v="28"/>
    <n v="250"/>
    <n v="41250"/>
    <n v="45375"/>
    <n v="4125"/>
    <x v="0"/>
    <x v="1"/>
  </r>
  <r>
    <s v="Flight1657"/>
    <d v="2014-09-25T00:00:00"/>
    <x v="7"/>
    <n v="3.4"/>
    <n v="52"/>
    <x v="6"/>
    <n v="200"/>
    <n v="33000"/>
    <n v="36300"/>
    <n v="3300"/>
    <x v="6"/>
    <x v="0"/>
  </r>
  <r>
    <s v="Flight1658"/>
    <d v="2015-06-08T00:00:00"/>
    <x v="10"/>
    <n v="2.1"/>
    <n v="182"/>
    <x v="19"/>
    <n v="412.5"/>
    <n v="68062.5"/>
    <n v="74868.75"/>
    <n v="6806.25"/>
    <x v="10"/>
    <x v="1"/>
  </r>
  <r>
    <s v="Flight1659"/>
    <d v="2015-11-11T00:00:00"/>
    <x v="5"/>
    <n v="1.4"/>
    <n v="83"/>
    <x v="13"/>
    <n v="125"/>
    <n v="22625"/>
    <n v="24887.5"/>
    <n v="2262.5"/>
    <x v="0"/>
    <x v="1"/>
  </r>
  <r>
    <s v="Flight1660"/>
    <d v="2015-08-17T00:00:00"/>
    <x v="7"/>
    <n v="1.3"/>
    <n v="2"/>
    <x v="28"/>
    <n v="220"/>
    <n v="40700"/>
    <n v="44770"/>
    <n v="4070"/>
    <x v="1"/>
    <x v="1"/>
  </r>
  <r>
    <s v="Flight1661"/>
    <d v="2015-04-17T00:00:00"/>
    <x v="6"/>
    <n v="2.9"/>
    <n v="175"/>
    <x v="5"/>
    <n v="300"/>
    <n v="49500"/>
    <n v="54450"/>
    <n v="4950"/>
    <x v="9"/>
    <x v="1"/>
  </r>
  <r>
    <s v="Flight1662"/>
    <d v="2014-06-27T00:00:00"/>
    <x v="4"/>
    <n v="2.6"/>
    <n v="152"/>
    <x v="0"/>
    <n v="220"/>
    <n v="36300"/>
    <n v="39930"/>
    <n v="3630"/>
    <x v="10"/>
    <x v="0"/>
  </r>
  <r>
    <s v="Flight1663"/>
    <d v="2015-06-26T00:00:00"/>
    <x v="10"/>
    <n v="0.9"/>
    <n v="36"/>
    <x v="18"/>
    <n v="412.5"/>
    <n v="68062.5"/>
    <n v="74868.75"/>
    <n v="6806.25"/>
    <x v="10"/>
    <x v="1"/>
  </r>
  <r>
    <s v="Flight1664"/>
    <d v="2015-11-20T00:00:00"/>
    <x v="14"/>
    <n v="3.1"/>
    <n v="61"/>
    <x v="2"/>
    <n v="275"/>
    <n v="45375"/>
    <n v="49912.5"/>
    <n v="4537.5"/>
    <x v="0"/>
    <x v="1"/>
  </r>
  <r>
    <s v="Flight1665"/>
    <d v="2014-09-05T00:00:00"/>
    <x v="8"/>
    <n v="6.5"/>
    <n v="97"/>
    <x v="2"/>
    <n v="200"/>
    <n v="37000"/>
    <n v="40700"/>
    <n v="3700"/>
    <x v="6"/>
    <x v="0"/>
  </r>
  <r>
    <s v="Flight1666"/>
    <d v="2014-11-22T00:00:00"/>
    <x v="17"/>
    <n v="1.1000000000000001"/>
    <n v="69"/>
    <x v="6"/>
    <n v="300"/>
    <n v="54300"/>
    <n v="59730"/>
    <n v="5430"/>
    <x v="0"/>
    <x v="0"/>
  </r>
  <r>
    <s v="Flight1667"/>
    <d v="2015-08-06T00:00:00"/>
    <x v="11"/>
    <n v="1.2"/>
    <n v="167"/>
    <x v="3"/>
    <n v="385"/>
    <n v="63525"/>
    <n v="69877.5"/>
    <n v="6352.5"/>
    <x v="1"/>
    <x v="1"/>
  </r>
  <r>
    <s v="Flight1668"/>
    <d v="2014-10-09T00:00:00"/>
    <x v="4"/>
    <n v="2.2000000000000002"/>
    <n v="19"/>
    <x v="6"/>
    <n v="200"/>
    <n v="37000"/>
    <n v="40700"/>
    <n v="3700"/>
    <x v="11"/>
    <x v="0"/>
  </r>
  <r>
    <s v="Flight1669"/>
    <d v="2015-08-30T00:00:00"/>
    <x v="10"/>
    <n v="0.5"/>
    <n v="74"/>
    <x v="2"/>
    <n v="412.5"/>
    <n v="74662.5"/>
    <n v="82128.75"/>
    <n v="7466.25"/>
    <x v="1"/>
    <x v="1"/>
  </r>
  <r>
    <s v="Flight1670"/>
    <d v="2014-06-23T00:00:00"/>
    <x v="10"/>
    <n v="2.5"/>
    <n v="14"/>
    <x v="6"/>
    <n v="412.5"/>
    <n v="76312.5"/>
    <n v="83943.75"/>
    <n v="7631.25"/>
    <x v="10"/>
    <x v="0"/>
  </r>
  <r>
    <s v="Flight1671"/>
    <d v="2014-08-16T00:00:00"/>
    <x v="10"/>
    <n v="1.8"/>
    <n v="110"/>
    <x v="20"/>
    <n v="412.5"/>
    <n v="76312.5"/>
    <n v="83943.75"/>
    <n v="7631.25"/>
    <x v="1"/>
    <x v="0"/>
  </r>
  <r>
    <s v="Flight1672"/>
    <d v="2014-04-04T00:00:00"/>
    <x v="2"/>
    <n v="2"/>
    <n v="82"/>
    <x v="27"/>
    <n v="225"/>
    <n v="40725"/>
    <n v="44797.5"/>
    <n v="4072.5"/>
    <x v="9"/>
    <x v="0"/>
  </r>
  <r>
    <s v="Flight1673"/>
    <d v="2014-08-24T00:00:00"/>
    <x v="13"/>
    <n v="3"/>
    <n v="193"/>
    <x v="6"/>
    <n v="275"/>
    <n v="45375"/>
    <n v="49912.5"/>
    <n v="4537.5"/>
    <x v="1"/>
    <x v="0"/>
  </r>
  <r>
    <s v="Flight1674"/>
    <d v="2014-05-18T00:00:00"/>
    <x v="6"/>
    <n v="2.5"/>
    <n v="159"/>
    <x v="6"/>
    <n v="300"/>
    <n v="49500"/>
    <n v="54450"/>
    <n v="4950"/>
    <x v="3"/>
    <x v="0"/>
  </r>
  <r>
    <s v="Flight1675"/>
    <d v="2015-05-10T00:00:00"/>
    <x v="4"/>
    <n v="2.7"/>
    <n v="70"/>
    <x v="20"/>
    <n v="200"/>
    <n v="36200"/>
    <n v="39820"/>
    <n v="3620"/>
    <x v="3"/>
    <x v="1"/>
  </r>
  <r>
    <s v="Flight1676"/>
    <d v="2014-02-03T00:00:00"/>
    <x v="11"/>
    <n v="2.2999999999999998"/>
    <n v="210"/>
    <x v="6"/>
    <n v="350"/>
    <n v="57750"/>
    <n v="63525"/>
    <n v="5775"/>
    <x v="8"/>
    <x v="0"/>
  </r>
  <r>
    <s v="Flight1677"/>
    <d v="2014-01-15T00:00:00"/>
    <x v="17"/>
    <n v="2.5"/>
    <n v="188"/>
    <x v="5"/>
    <n v="300"/>
    <n v="49500"/>
    <n v="54450"/>
    <n v="4950"/>
    <x v="7"/>
    <x v="0"/>
  </r>
  <r>
    <s v="Flight1678"/>
    <d v="2015-07-09T00:00:00"/>
    <x v="11"/>
    <n v="1.8"/>
    <n v="58"/>
    <x v="16"/>
    <n v="385"/>
    <n v="63525"/>
    <n v="69877.5"/>
    <n v="6352.5"/>
    <x v="2"/>
    <x v="1"/>
  </r>
  <r>
    <s v="Flight1679"/>
    <d v="2015-03-07T00:00:00"/>
    <x v="16"/>
    <n v="2.6"/>
    <n v="79"/>
    <x v="15"/>
    <n v="275"/>
    <n v="49775"/>
    <n v="54752.5"/>
    <n v="4977.5"/>
    <x v="5"/>
    <x v="1"/>
  </r>
  <r>
    <s v="Flight1680"/>
    <d v="2014-05-17T00:00:00"/>
    <x v="8"/>
    <n v="10.1"/>
    <n v="101"/>
    <x v="25"/>
    <n v="200"/>
    <n v="37000"/>
    <n v="40700"/>
    <n v="3700"/>
    <x v="3"/>
    <x v="0"/>
  </r>
  <r>
    <s v="Flight1681"/>
    <d v="2014-06-22T00:00:00"/>
    <x v="11"/>
    <n v="2.4"/>
    <n v="96"/>
    <x v="23"/>
    <n v="385"/>
    <n v="71225"/>
    <n v="78347.5"/>
    <n v="7122.5"/>
    <x v="10"/>
    <x v="0"/>
  </r>
  <r>
    <s v="Flight1682"/>
    <d v="2015-03-02T00:00:00"/>
    <x v="5"/>
    <n v="2.2000000000000002"/>
    <n v="132"/>
    <x v="0"/>
    <n v="125"/>
    <n v="23125"/>
    <n v="25437.5"/>
    <n v="2312.5"/>
    <x v="5"/>
    <x v="1"/>
  </r>
  <r>
    <s v="Flight1683"/>
    <d v="2015-09-26T00:00:00"/>
    <x v="21"/>
    <n v="3.4"/>
    <n v="67"/>
    <x v="29"/>
    <n v="300"/>
    <n v="54300"/>
    <n v="59730"/>
    <n v="5430"/>
    <x v="6"/>
    <x v="1"/>
  </r>
  <r>
    <s v="Flight1684"/>
    <d v="2014-01-26T00:00:00"/>
    <x v="5"/>
    <n v="3.1"/>
    <n v="95"/>
    <x v="2"/>
    <n v="125"/>
    <n v="23125"/>
    <n v="25437.5"/>
    <n v="2312.5"/>
    <x v="7"/>
    <x v="0"/>
  </r>
  <r>
    <s v="Flight1685"/>
    <d v="2014-08-30T00:00:00"/>
    <x v="0"/>
    <n v="1.6"/>
    <n v="78"/>
    <x v="12"/>
    <n v="330"/>
    <n v="59730"/>
    <n v="65703"/>
    <n v="5973"/>
    <x v="1"/>
    <x v="0"/>
  </r>
  <r>
    <s v="Flight1686"/>
    <d v="2015-04-09T00:00:00"/>
    <x v="3"/>
    <n v="3.9"/>
    <n v="22"/>
    <x v="19"/>
    <n v="350"/>
    <n v="64750"/>
    <n v="71225"/>
    <n v="6475"/>
    <x v="9"/>
    <x v="1"/>
  </r>
  <r>
    <s v="Flight1687"/>
    <d v="2014-08-11T00:00:00"/>
    <x v="6"/>
    <n v="2.9"/>
    <n v="116"/>
    <x v="13"/>
    <n v="330"/>
    <n v="61050"/>
    <n v="67155"/>
    <n v="6105"/>
    <x v="1"/>
    <x v="0"/>
  </r>
  <r>
    <s v="Flight1688"/>
    <d v="2014-09-30T00:00:00"/>
    <x v="9"/>
    <n v="2"/>
    <n v="72"/>
    <x v="16"/>
    <n v="250"/>
    <n v="45250"/>
    <n v="49775"/>
    <n v="4525"/>
    <x v="6"/>
    <x v="0"/>
  </r>
  <r>
    <s v="Flight1689"/>
    <d v="2014-07-11T00:00:00"/>
    <x v="5"/>
    <n v="2.8"/>
    <n v="204"/>
    <x v="3"/>
    <n v="137.5"/>
    <n v="22687.5"/>
    <n v="24956.25"/>
    <n v="2268.75"/>
    <x v="2"/>
    <x v="0"/>
  </r>
  <r>
    <s v="Flight1690"/>
    <d v="2014-11-28T00:00:00"/>
    <x v="1"/>
    <n v="6.2"/>
    <n v="210"/>
    <x v="24"/>
    <n v="375"/>
    <n v="61875"/>
    <n v="68062.5"/>
    <n v="6187.5"/>
    <x v="0"/>
    <x v="0"/>
  </r>
  <r>
    <s v="Flight1691"/>
    <d v="2014-02-05T00:00:00"/>
    <x v="5"/>
    <n v="1.4"/>
    <n v="163"/>
    <x v="21"/>
    <n v="125"/>
    <n v="20625"/>
    <n v="22687.5"/>
    <n v="2062.5"/>
    <x v="8"/>
    <x v="0"/>
  </r>
  <r>
    <s v="Flight1692"/>
    <d v="2014-12-03T00:00:00"/>
    <x v="18"/>
    <n v="1.5"/>
    <n v="83"/>
    <x v="3"/>
    <n v="240"/>
    <n v="43440"/>
    <n v="47784"/>
    <n v="4344"/>
    <x v="4"/>
    <x v="0"/>
  </r>
  <r>
    <s v="Flight1693"/>
    <d v="2015-05-06T00:00:00"/>
    <x v="14"/>
    <n v="1.9"/>
    <n v="12"/>
    <x v="2"/>
    <n v="275"/>
    <n v="50875"/>
    <n v="55962.5"/>
    <n v="5087.5"/>
    <x v="3"/>
    <x v="1"/>
  </r>
  <r>
    <s v="Flight1694"/>
    <d v="2015-12-18T00:00:00"/>
    <x v="4"/>
    <n v="2.6"/>
    <n v="119"/>
    <x v="16"/>
    <n v="200"/>
    <n v="37000"/>
    <n v="40700"/>
    <n v="3700"/>
    <x v="4"/>
    <x v="1"/>
  </r>
  <r>
    <s v="Flight1695"/>
    <d v="2015-03-23T00:00:00"/>
    <x v="8"/>
    <n v="9.9"/>
    <n v="21"/>
    <x v="2"/>
    <n v="200"/>
    <n v="37000"/>
    <n v="40700"/>
    <n v="3700"/>
    <x v="5"/>
    <x v="1"/>
  </r>
  <r>
    <s v="Flight1696"/>
    <d v="2015-06-23T00:00:00"/>
    <x v="4"/>
    <n v="1.5"/>
    <n v="129"/>
    <x v="6"/>
    <n v="220"/>
    <n v="40700"/>
    <n v="44770"/>
    <n v="4070"/>
    <x v="10"/>
    <x v="1"/>
  </r>
  <r>
    <s v="Flight1697"/>
    <d v="2014-10-17T00:00:00"/>
    <x v="1"/>
    <n v="1.5"/>
    <n v="183"/>
    <x v="12"/>
    <n v="250"/>
    <n v="41250"/>
    <n v="45375"/>
    <n v="4125"/>
    <x v="11"/>
    <x v="0"/>
  </r>
  <r>
    <s v="Flight1698"/>
    <d v="2014-11-05T00:00:00"/>
    <x v="8"/>
    <n v="8.1999999999999993"/>
    <n v="195"/>
    <x v="8"/>
    <n v="200"/>
    <n v="33000"/>
    <n v="36300"/>
    <n v="3300"/>
    <x v="0"/>
    <x v="0"/>
  </r>
  <r>
    <s v="Flight1699"/>
    <d v="2015-02-20T00:00:00"/>
    <x v="1"/>
    <n v="3.5"/>
    <n v="144"/>
    <x v="12"/>
    <n v="250"/>
    <n v="46250"/>
    <n v="50875"/>
    <n v="4625"/>
    <x v="8"/>
    <x v="1"/>
  </r>
  <r>
    <s v="Flight1700"/>
    <d v="2014-12-25T00:00:00"/>
    <x v="8"/>
    <n v="14.7"/>
    <n v="174"/>
    <x v="2"/>
    <n v="280"/>
    <n v="46200"/>
    <n v="50820"/>
    <n v="4620"/>
    <x v="4"/>
    <x v="0"/>
  </r>
  <r>
    <s v="Flight1701"/>
    <d v="2015-06-20T00:00:00"/>
    <x v="1"/>
    <n v="2.7"/>
    <n v="63"/>
    <x v="17"/>
    <n v="275"/>
    <n v="49775"/>
    <n v="54752.5"/>
    <n v="4977.5"/>
    <x v="10"/>
    <x v="1"/>
  </r>
  <r>
    <s v="Flight1702"/>
    <d v="2015-10-25T00:00:00"/>
    <x v="11"/>
    <n v="1.7"/>
    <n v="29"/>
    <x v="22"/>
    <n v="350"/>
    <n v="64750"/>
    <n v="71225"/>
    <n v="6475"/>
    <x v="11"/>
    <x v="1"/>
  </r>
  <r>
    <s v="Flight1703"/>
    <d v="2015-08-13T00:00:00"/>
    <x v="17"/>
    <n v="2.4"/>
    <n v="57"/>
    <x v="2"/>
    <n v="330"/>
    <n v="54450"/>
    <n v="59895"/>
    <n v="5445"/>
    <x v="1"/>
    <x v="1"/>
  </r>
  <r>
    <s v="Flight1704"/>
    <d v="2015-11-01T00:00:00"/>
    <x v="9"/>
    <n v="3.3"/>
    <n v="113"/>
    <x v="26"/>
    <n v="250"/>
    <n v="46250"/>
    <n v="50875"/>
    <n v="4625"/>
    <x v="0"/>
    <x v="1"/>
  </r>
  <r>
    <s v="Flight1705"/>
    <d v="2015-12-11T00:00:00"/>
    <x v="16"/>
    <n v="1.6"/>
    <n v="32"/>
    <x v="25"/>
    <n v="275"/>
    <n v="50875"/>
    <n v="55962.5"/>
    <n v="5087.5"/>
    <x v="4"/>
    <x v="1"/>
  </r>
  <r>
    <s v="Flight1706"/>
    <d v="2015-04-26T00:00:00"/>
    <x v="7"/>
    <n v="2.1"/>
    <n v="122"/>
    <x v="18"/>
    <n v="200"/>
    <n v="37000"/>
    <n v="40700"/>
    <n v="3700"/>
    <x v="9"/>
    <x v="1"/>
  </r>
  <r>
    <s v="Flight1707"/>
    <d v="2014-07-09T00:00:00"/>
    <x v="17"/>
    <n v="1.5"/>
    <n v="68"/>
    <x v="3"/>
    <n v="330"/>
    <n v="59730"/>
    <n v="65703"/>
    <n v="5973"/>
    <x v="2"/>
    <x v="0"/>
  </r>
  <r>
    <s v="Flight1708"/>
    <d v="2014-02-11T00:00:00"/>
    <x v="1"/>
    <n v="1.1000000000000001"/>
    <n v="17"/>
    <x v="22"/>
    <n v="250"/>
    <n v="46250"/>
    <n v="50875"/>
    <n v="4625"/>
    <x v="8"/>
    <x v="0"/>
  </r>
  <r>
    <s v="Flight1709"/>
    <d v="2015-07-10T00:00:00"/>
    <x v="20"/>
    <n v="2.7"/>
    <n v="209"/>
    <x v="11"/>
    <n v="302.5"/>
    <n v="49912.5"/>
    <n v="54903.75"/>
    <n v="4991.25"/>
    <x v="2"/>
    <x v="1"/>
  </r>
  <r>
    <s v="Flight1710"/>
    <d v="2015-11-24T00:00:00"/>
    <x v="10"/>
    <n v="7"/>
    <n v="31"/>
    <x v="27"/>
    <n v="562.5"/>
    <n v="104062.5"/>
    <n v="114468.75"/>
    <n v="10406.25"/>
    <x v="0"/>
    <x v="1"/>
  </r>
  <r>
    <s v="Flight1711"/>
    <d v="2014-03-22T00:00:00"/>
    <x v="5"/>
    <n v="1.5"/>
    <n v="168"/>
    <x v="21"/>
    <n v="125"/>
    <n v="20625"/>
    <n v="22687.5"/>
    <n v="2062.5"/>
    <x v="5"/>
    <x v="0"/>
  </r>
  <r>
    <s v="Flight1712"/>
    <d v="2015-11-10T00:00:00"/>
    <x v="16"/>
    <n v="0.2"/>
    <n v="55"/>
    <x v="1"/>
    <n v="275"/>
    <n v="45375"/>
    <n v="49912.5"/>
    <n v="4537.5"/>
    <x v="0"/>
    <x v="1"/>
  </r>
  <r>
    <s v="Flight1713"/>
    <d v="2014-12-22T00:00:00"/>
    <x v="7"/>
    <n v="5.4"/>
    <n v="157"/>
    <x v="29"/>
    <n v="280"/>
    <n v="46200"/>
    <n v="50820"/>
    <n v="4620"/>
    <x v="4"/>
    <x v="0"/>
  </r>
  <r>
    <s v="Flight1714"/>
    <d v="2014-09-18T00:00:00"/>
    <x v="7"/>
    <n v="2"/>
    <n v="14"/>
    <x v="17"/>
    <n v="200"/>
    <n v="37000"/>
    <n v="40700"/>
    <n v="3700"/>
    <x v="6"/>
    <x v="0"/>
  </r>
  <r>
    <s v="Flight1715"/>
    <d v="2015-02-20T00:00:00"/>
    <x v="10"/>
    <n v="2.7"/>
    <n v="175"/>
    <x v="25"/>
    <n v="375"/>
    <n v="61875"/>
    <n v="68062.5"/>
    <n v="6187.5"/>
    <x v="8"/>
    <x v="1"/>
  </r>
  <r>
    <s v="Flight1716"/>
    <d v="2015-06-19T00:00:00"/>
    <x v="4"/>
    <n v="2.2000000000000002"/>
    <n v="61"/>
    <x v="2"/>
    <n v="220"/>
    <n v="36300"/>
    <n v="39930"/>
    <n v="3630"/>
    <x v="10"/>
    <x v="1"/>
  </r>
  <r>
    <s v="Flight1717"/>
    <d v="2015-11-06T00:00:00"/>
    <x v="0"/>
    <n v="2"/>
    <n v="183"/>
    <x v="0"/>
    <n v="300"/>
    <n v="49500"/>
    <n v="54450"/>
    <n v="4950"/>
    <x v="0"/>
    <x v="1"/>
  </r>
  <r>
    <s v="Flight1718"/>
    <d v="2014-08-17T00:00:00"/>
    <x v="8"/>
    <n v="9.8000000000000007"/>
    <n v="63"/>
    <x v="2"/>
    <n v="220"/>
    <n v="39820"/>
    <n v="43802"/>
    <n v="3982"/>
    <x v="1"/>
    <x v="0"/>
  </r>
  <r>
    <s v="Flight1719"/>
    <d v="2014-07-01T00:00:00"/>
    <x v="1"/>
    <n v="2.5"/>
    <n v="194"/>
    <x v="29"/>
    <n v="275"/>
    <n v="45375"/>
    <n v="49912.5"/>
    <n v="4537.5"/>
    <x v="2"/>
    <x v="0"/>
  </r>
  <r>
    <s v="Flight1720"/>
    <d v="2014-11-28T00:00:00"/>
    <x v="5"/>
    <n v="5.3"/>
    <n v="141"/>
    <x v="6"/>
    <n v="187.5"/>
    <n v="34687.5"/>
    <n v="38156.25"/>
    <n v="3468.75"/>
    <x v="0"/>
    <x v="0"/>
  </r>
  <r>
    <s v="Flight1721"/>
    <d v="2015-10-07T00:00:00"/>
    <x v="6"/>
    <n v="1.5"/>
    <n v="172"/>
    <x v="11"/>
    <n v="300"/>
    <n v="49500"/>
    <n v="54450"/>
    <n v="4950"/>
    <x v="11"/>
    <x v="1"/>
  </r>
  <r>
    <s v="Flight1722"/>
    <d v="2015-09-01T00:00:00"/>
    <x v="3"/>
    <n v="3"/>
    <n v="97"/>
    <x v="11"/>
    <n v="350"/>
    <n v="64750"/>
    <n v="71225"/>
    <n v="6475"/>
    <x v="6"/>
    <x v="1"/>
  </r>
  <r>
    <s v="Flight1723"/>
    <d v="2014-08-31T00:00:00"/>
    <x v="4"/>
    <n v="1.9"/>
    <n v="91"/>
    <x v="9"/>
    <n v="220"/>
    <n v="40700"/>
    <n v="44770"/>
    <n v="4070"/>
    <x v="1"/>
    <x v="0"/>
  </r>
  <r>
    <s v="Flight1724"/>
    <d v="2015-12-22T00:00:00"/>
    <x v="11"/>
    <n v="4.4000000000000004"/>
    <n v="19"/>
    <x v="22"/>
    <n v="490"/>
    <n v="90650"/>
    <n v="99715"/>
    <n v="9065"/>
    <x v="4"/>
    <x v="1"/>
  </r>
  <r>
    <s v="Flight1725"/>
    <d v="2015-07-23T00:00:00"/>
    <x v="1"/>
    <n v="2.2000000000000002"/>
    <n v="191"/>
    <x v="23"/>
    <n v="275"/>
    <n v="45375"/>
    <n v="49912.5"/>
    <n v="4537.5"/>
    <x v="2"/>
    <x v="1"/>
  </r>
  <r>
    <s v="Flight1726"/>
    <d v="2015-11-24T00:00:00"/>
    <x v="20"/>
    <n v="6.7"/>
    <n v="45"/>
    <x v="1"/>
    <n v="412.5"/>
    <n v="68062.5"/>
    <n v="74868.75"/>
    <n v="6806.25"/>
    <x v="0"/>
    <x v="1"/>
  </r>
  <r>
    <s v="Flight1727"/>
    <d v="2014-06-01T00:00:00"/>
    <x v="17"/>
    <n v="2.2000000000000002"/>
    <n v="52"/>
    <x v="18"/>
    <n v="330"/>
    <n v="54450"/>
    <n v="59895"/>
    <n v="5445"/>
    <x v="10"/>
    <x v="0"/>
  </r>
  <r>
    <s v="Flight1728"/>
    <d v="2015-08-16T00:00:00"/>
    <x v="3"/>
    <n v="3.3"/>
    <n v="2"/>
    <x v="6"/>
    <n v="385"/>
    <n v="71225"/>
    <n v="78347.5"/>
    <n v="7122.5"/>
    <x v="1"/>
    <x v="1"/>
  </r>
  <r>
    <s v="Flight1729"/>
    <d v="2014-11-26T00:00:00"/>
    <x v="5"/>
    <n v="4.5"/>
    <n v="178"/>
    <x v="24"/>
    <n v="187.5"/>
    <n v="30937.5"/>
    <n v="34031.25"/>
    <n v="3093.75"/>
    <x v="0"/>
    <x v="0"/>
  </r>
  <r>
    <s v="Flight1730"/>
    <d v="2014-01-16T00:00:00"/>
    <x v="9"/>
    <n v="2.8"/>
    <n v="167"/>
    <x v="2"/>
    <n v="250"/>
    <n v="41250"/>
    <n v="45375"/>
    <n v="4125"/>
    <x v="7"/>
    <x v="0"/>
  </r>
  <r>
    <s v="Flight1731"/>
    <d v="2015-05-02T00:00:00"/>
    <x v="4"/>
    <n v="1.6"/>
    <n v="145"/>
    <x v="17"/>
    <n v="200"/>
    <n v="37000"/>
    <n v="40700"/>
    <n v="3700"/>
    <x v="3"/>
    <x v="1"/>
  </r>
  <r>
    <s v="Flight1732"/>
    <d v="2014-01-08T00:00:00"/>
    <x v="14"/>
    <n v="1.9"/>
    <n v="150"/>
    <x v="18"/>
    <n v="275"/>
    <n v="50875"/>
    <n v="55962.5"/>
    <n v="5087.5"/>
    <x v="7"/>
    <x v="0"/>
  </r>
  <r>
    <s v="Flight1733"/>
    <d v="2015-12-29T00:00:00"/>
    <x v="6"/>
    <n v="1.9"/>
    <n v="156"/>
    <x v="7"/>
    <n v="300"/>
    <n v="49500"/>
    <n v="54450"/>
    <n v="4950"/>
    <x v="4"/>
    <x v="1"/>
  </r>
  <r>
    <s v="Flight1734"/>
    <d v="2014-07-05T00:00:00"/>
    <x v="13"/>
    <n v="1.2"/>
    <n v="13"/>
    <x v="19"/>
    <n v="275"/>
    <n v="50875"/>
    <n v="55962.5"/>
    <n v="5087.5"/>
    <x v="2"/>
    <x v="0"/>
  </r>
  <r>
    <s v="Flight1735"/>
    <d v="2015-01-21T00:00:00"/>
    <x v="13"/>
    <n v="1.8"/>
    <n v="97"/>
    <x v="20"/>
    <n v="250"/>
    <n v="46250"/>
    <n v="50875"/>
    <n v="4625"/>
    <x v="7"/>
    <x v="1"/>
  </r>
  <r>
    <s v="Flight1736"/>
    <d v="2015-04-25T00:00:00"/>
    <x v="2"/>
    <n v="1.7"/>
    <n v="203"/>
    <x v="13"/>
    <n v="225"/>
    <n v="37125"/>
    <n v="40837.5"/>
    <n v="3712.5"/>
    <x v="9"/>
    <x v="1"/>
  </r>
  <r>
    <s v="Flight1737"/>
    <d v="2014-08-29T00:00:00"/>
    <x v="5"/>
    <n v="3.1"/>
    <n v="146"/>
    <x v="16"/>
    <n v="137.5"/>
    <n v="25437.5"/>
    <n v="27981.25"/>
    <n v="2543.75"/>
    <x v="1"/>
    <x v="0"/>
  </r>
  <r>
    <s v="Flight1738"/>
    <d v="2014-06-14T00:00:00"/>
    <x v="8"/>
    <n v="7.5"/>
    <n v="50"/>
    <x v="2"/>
    <n v="220"/>
    <n v="36300"/>
    <n v="39930"/>
    <n v="3630"/>
    <x v="10"/>
    <x v="0"/>
  </r>
  <r>
    <s v="Flight1739"/>
    <d v="2015-04-20T00:00:00"/>
    <x v="5"/>
    <n v="1.8"/>
    <n v="160"/>
    <x v="18"/>
    <n v="125"/>
    <n v="20625"/>
    <n v="22687.5"/>
    <n v="2062.5"/>
    <x v="9"/>
    <x v="1"/>
  </r>
  <r>
    <s v="Flight1740"/>
    <d v="2015-08-19T00:00:00"/>
    <x v="10"/>
    <n v="2"/>
    <n v="208"/>
    <x v="16"/>
    <n v="412.5"/>
    <n v="68062.5"/>
    <n v="74868.75"/>
    <n v="6806.25"/>
    <x v="1"/>
    <x v="1"/>
  </r>
  <r>
    <s v="Flight1741"/>
    <d v="2014-07-11T00:00:00"/>
    <x v="3"/>
    <n v="3.9"/>
    <n v="130"/>
    <x v="2"/>
    <n v="385"/>
    <n v="71225"/>
    <n v="78347.5"/>
    <n v="7122.5"/>
    <x v="2"/>
    <x v="0"/>
  </r>
  <r>
    <s v="Flight1742"/>
    <d v="2015-08-21T00:00:00"/>
    <x v="15"/>
    <n v="1.8"/>
    <n v="142"/>
    <x v="12"/>
    <n v="330"/>
    <n v="61050"/>
    <n v="67155"/>
    <n v="6105"/>
    <x v="1"/>
    <x v="1"/>
  </r>
  <r>
    <s v="Flight1743"/>
    <d v="2015-01-05T00:00:00"/>
    <x v="0"/>
    <n v="1.7"/>
    <n v="163"/>
    <x v="26"/>
    <n v="300"/>
    <n v="49500"/>
    <n v="54450"/>
    <n v="4950"/>
    <x v="7"/>
    <x v="1"/>
  </r>
  <r>
    <s v="Flight1744"/>
    <d v="2015-05-01T00:00:00"/>
    <x v="6"/>
    <n v="1.9"/>
    <n v="57"/>
    <x v="6"/>
    <n v="300"/>
    <n v="49500"/>
    <n v="54450"/>
    <n v="4950"/>
    <x v="3"/>
    <x v="1"/>
  </r>
  <r>
    <s v="Flight1745"/>
    <d v="2014-11-12T00:00:00"/>
    <x v="3"/>
    <n v="4.0999999999999996"/>
    <n v="33"/>
    <x v="16"/>
    <n v="350"/>
    <n v="64750"/>
    <n v="71225"/>
    <n v="6475"/>
    <x v="0"/>
    <x v="0"/>
  </r>
  <r>
    <s v="Flight1746"/>
    <d v="2015-12-09T00:00:00"/>
    <x v="3"/>
    <n v="2.2000000000000002"/>
    <n v="199"/>
    <x v="12"/>
    <n v="350"/>
    <n v="57750"/>
    <n v="63525"/>
    <n v="5775"/>
    <x v="4"/>
    <x v="1"/>
  </r>
  <r>
    <s v="Flight1747"/>
    <d v="2014-06-08T00:00:00"/>
    <x v="21"/>
    <n v="1.2"/>
    <n v="195"/>
    <x v="6"/>
    <n v="330"/>
    <n v="54450"/>
    <n v="59895"/>
    <n v="5445"/>
    <x v="10"/>
    <x v="0"/>
  </r>
  <r>
    <s v="Flight1748"/>
    <d v="2015-07-31T00:00:00"/>
    <x v="7"/>
    <n v="2.5"/>
    <n v="121"/>
    <x v="1"/>
    <n v="220"/>
    <n v="40700"/>
    <n v="44770"/>
    <n v="4070"/>
    <x v="2"/>
    <x v="1"/>
  </r>
  <r>
    <s v="Flight1749"/>
    <d v="2015-08-02T00:00:00"/>
    <x v="11"/>
    <n v="3.4"/>
    <n v="181"/>
    <x v="16"/>
    <n v="385"/>
    <n v="63525"/>
    <n v="69877.5"/>
    <n v="6352.5"/>
    <x v="1"/>
    <x v="1"/>
  </r>
  <r>
    <s v="Flight1750"/>
    <d v="2015-06-15T00:00:00"/>
    <x v="1"/>
    <n v="0.8"/>
    <n v="173"/>
    <x v="8"/>
    <n v="275"/>
    <n v="45375"/>
    <n v="49912.5"/>
    <n v="4537.5"/>
    <x v="10"/>
    <x v="1"/>
  </r>
  <r>
    <s v="Flight1751"/>
    <d v="2014-08-01T00:00:00"/>
    <x v="13"/>
    <n v="2.4"/>
    <n v="72"/>
    <x v="8"/>
    <n v="275"/>
    <n v="49775"/>
    <n v="54752.5"/>
    <n v="4977.5"/>
    <x v="1"/>
    <x v="0"/>
  </r>
  <r>
    <s v="Flight1752"/>
    <d v="2015-07-19T00:00:00"/>
    <x v="1"/>
    <n v="0.4"/>
    <n v="189"/>
    <x v="22"/>
    <n v="275"/>
    <n v="45375"/>
    <n v="49912.5"/>
    <n v="4537.5"/>
    <x v="2"/>
    <x v="1"/>
  </r>
  <r>
    <s v="Flight1753"/>
    <d v="2015-12-23T00:00:00"/>
    <x v="10"/>
    <n v="4"/>
    <n v="101"/>
    <x v="6"/>
    <n v="525"/>
    <n v="97125"/>
    <n v="106837.5"/>
    <n v="9712.5"/>
    <x v="4"/>
    <x v="1"/>
  </r>
  <r>
    <s v="Flight1754"/>
    <d v="2015-06-15T00:00:00"/>
    <x v="6"/>
    <n v="2.6"/>
    <n v="109"/>
    <x v="29"/>
    <n v="330"/>
    <n v="61050"/>
    <n v="67155"/>
    <n v="6105"/>
    <x v="10"/>
    <x v="1"/>
  </r>
  <r>
    <s v="Flight1755"/>
    <d v="2015-12-26T00:00:00"/>
    <x v="6"/>
    <n v="3.7"/>
    <n v="64"/>
    <x v="2"/>
    <n v="420"/>
    <n v="76020"/>
    <n v="83622"/>
    <n v="7602"/>
    <x v="4"/>
    <x v="1"/>
  </r>
  <r>
    <s v="Flight1756"/>
    <d v="2014-12-12T00:00:00"/>
    <x v="12"/>
    <n v="2"/>
    <n v="209"/>
    <x v="18"/>
    <n v="115"/>
    <n v="18975"/>
    <n v="20872.5"/>
    <n v="1897.5"/>
    <x v="4"/>
    <x v="0"/>
  </r>
  <r>
    <s v="Flight1757"/>
    <d v="2015-04-26T00:00:00"/>
    <x v="1"/>
    <n v="1.4"/>
    <n v="61"/>
    <x v="23"/>
    <n v="250"/>
    <n v="41250"/>
    <n v="45375"/>
    <n v="4125"/>
    <x v="9"/>
    <x v="1"/>
  </r>
  <r>
    <s v="Flight1758"/>
    <d v="2014-02-18T00:00:00"/>
    <x v="8"/>
    <n v="9.6999999999999993"/>
    <n v="77"/>
    <x v="25"/>
    <n v="200"/>
    <n v="36200"/>
    <n v="39820"/>
    <n v="3620"/>
    <x v="8"/>
    <x v="0"/>
  </r>
  <r>
    <s v="Flight1759"/>
    <d v="2014-11-20T00:00:00"/>
    <x v="9"/>
    <n v="2.7"/>
    <n v="116"/>
    <x v="6"/>
    <n v="250"/>
    <n v="46250"/>
    <n v="50875"/>
    <n v="4625"/>
    <x v="0"/>
    <x v="0"/>
  </r>
  <r>
    <s v="Flight1760"/>
    <d v="2015-04-03T00:00:00"/>
    <x v="11"/>
    <n v="1.9"/>
    <n v="37"/>
    <x v="2"/>
    <n v="350"/>
    <n v="57750"/>
    <n v="63525"/>
    <n v="5775"/>
    <x v="9"/>
    <x v="1"/>
  </r>
  <r>
    <s v="Flight1761"/>
    <d v="2015-10-08T00:00:00"/>
    <x v="6"/>
    <n v="1.4"/>
    <n v="113"/>
    <x v="10"/>
    <n v="300"/>
    <n v="55500"/>
    <n v="61050"/>
    <n v="5550"/>
    <x v="11"/>
    <x v="1"/>
  </r>
  <r>
    <s v="Flight1762"/>
    <d v="2015-03-10T00:00:00"/>
    <x v="2"/>
    <n v="2.2000000000000002"/>
    <n v="43"/>
    <x v="25"/>
    <n v="225"/>
    <n v="37125"/>
    <n v="40837.5"/>
    <n v="3712.5"/>
    <x v="5"/>
    <x v="1"/>
  </r>
  <r>
    <s v="Flight1763"/>
    <d v="2014-11-30T00:00:00"/>
    <x v="0"/>
    <n v="4.8"/>
    <n v="33"/>
    <x v="6"/>
    <n v="450"/>
    <n v="83250"/>
    <n v="91575"/>
    <n v="8325"/>
    <x v="0"/>
    <x v="0"/>
  </r>
  <r>
    <s v="Flight1764"/>
    <d v="2014-08-01T00:00:00"/>
    <x v="9"/>
    <n v="2.5"/>
    <n v="11"/>
    <x v="0"/>
    <n v="275"/>
    <n v="50875"/>
    <n v="55962.5"/>
    <n v="5087.5"/>
    <x v="1"/>
    <x v="0"/>
  </r>
  <r>
    <s v="Flight1765"/>
    <d v="2015-12-27T00:00:00"/>
    <x v="16"/>
    <n v="4.8"/>
    <n v="20"/>
    <x v="18"/>
    <n v="385"/>
    <n v="71225"/>
    <n v="78347.5"/>
    <n v="7122.5"/>
    <x v="4"/>
    <x v="1"/>
  </r>
  <r>
    <s v="Flight1766"/>
    <d v="2014-07-21T00:00:00"/>
    <x v="7"/>
    <n v="3.2"/>
    <n v="173"/>
    <x v="17"/>
    <n v="220"/>
    <n v="36300"/>
    <n v="39930"/>
    <n v="3630"/>
    <x v="2"/>
    <x v="0"/>
  </r>
  <r>
    <s v="Flight1767"/>
    <d v="2014-02-05T00:00:00"/>
    <x v="8"/>
    <n v="8.5"/>
    <n v="64"/>
    <x v="1"/>
    <n v="200"/>
    <n v="36200"/>
    <n v="39820"/>
    <n v="3620"/>
    <x v="8"/>
    <x v="0"/>
  </r>
  <r>
    <s v="Flight1768"/>
    <d v="2015-06-25T00:00:00"/>
    <x v="6"/>
    <n v="2.8"/>
    <n v="201"/>
    <x v="23"/>
    <n v="330"/>
    <n v="54450"/>
    <n v="59895"/>
    <n v="5445"/>
    <x v="10"/>
    <x v="1"/>
  </r>
  <r>
    <s v="Flight1769"/>
    <d v="2014-08-16T00:00:00"/>
    <x v="4"/>
    <n v="2.1"/>
    <n v="155"/>
    <x v="2"/>
    <n v="220"/>
    <n v="36300"/>
    <n v="39930"/>
    <n v="3630"/>
    <x v="1"/>
    <x v="0"/>
  </r>
  <r>
    <s v="Flight1770"/>
    <d v="2014-09-06T00:00:00"/>
    <x v="20"/>
    <n v="2.7"/>
    <n v="6"/>
    <x v="19"/>
    <n v="275"/>
    <n v="50875"/>
    <n v="55962.5"/>
    <n v="5087.5"/>
    <x v="6"/>
    <x v="0"/>
  </r>
  <r>
    <s v="Flight1771"/>
    <d v="2015-08-05T00:00:00"/>
    <x v="16"/>
    <n v="2.1"/>
    <n v="66"/>
    <x v="25"/>
    <n v="302.5"/>
    <n v="54752.5"/>
    <n v="60227.75"/>
    <n v="5475.25"/>
    <x v="1"/>
    <x v="1"/>
  </r>
  <r>
    <s v="Flight1772"/>
    <d v="2015-03-14T00:00:00"/>
    <x v="1"/>
    <n v="0.7"/>
    <n v="195"/>
    <x v="15"/>
    <n v="250"/>
    <n v="41250"/>
    <n v="45375"/>
    <n v="4125"/>
    <x v="5"/>
    <x v="1"/>
  </r>
  <r>
    <s v="Flight1773"/>
    <d v="2015-04-13T00:00:00"/>
    <x v="11"/>
    <n v="2.4"/>
    <n v="176"/>
    <x v="1"/>
    <n v="350"/>
    <n v="57750"/>
    <n v="63525"/>
    <n v="5775"/>
    <x v="9"/>
    <x v="1"/>
  </r>
  <r>
    <s v="Flight1774"/>
    <d v="2015-08-29T00:00:00"/>
    <x v="20"/>
    <n v="2.2999999999999998"/>
    <n v="140"/>
    <x v="19"/>
    <n v="302.5"/>
    <n v="55962.5"/>
    <n v="61558.75"/>
    <n v="5596.25"/>
    <x v="1"/>
    <x v="1"/>
  </r>
  <r>
    <s v="Flight1775"/>
    <d v="2015-07-06T00:00:00"/>
    <x v="9"/>
    <n v="1.2"/>
    <n v="1"/>
    <x v="2"/>
    <n v="275"/>
    <n v="50875"/>
    <n v="55962.5"/>
    <n v="5087.5"/>
    <x v="2"/>
    <x v="1"/>
  </r>
  <r>
    <s v="Flight1776"/>
    <d v="2014-05-28T00:00:00"/>
    <x v="5"/>
    <n v="1.9"/>
    <n v="82"/>
    <x v="2"/>
    <n v="125"/>
    <n v="22625"/>
    <n v="24887.5"/>
    <n v="2262.5"/>
    <x v="3"/>
    <x v="0"/>
  </r>
  <r>
    <s v="Flight1777"/>
    <d v="2014-06-20T00:00:00"/>
    <x v="11"/>
    <n v="2.1"/>
    <n v="87"/>
    <x v="2"/>
    <n v="385"/>
    <n v="69685"/>
    <n v="76653.5"/>
    <n v="6968.5"/>
    <x v="10"/>
    <x v="0"/>
  </r>
  <r>
    <s v="Flight1778"/>
    <d v="2015-04-21T00:00:00"/>
    <x v="4"/>
    <n v="2.8"/>
    <n v="149"/>
    <x v="24"/>
    <n v="200"/>
    <n v="37000"/>
    <n v="40700"/>
    <n v="3700"/>
    <x v="9"/>
    <x v="1"/>
  </r>
  <r>
    <s v="Flight1779"/>
    <d v="2014-08-26T00:00:00"/>
    <x v="19"/>
    <n v="2"/>
    <n v="192"/>
    <x v="21"/>
    <n v="126.5"/>
    <n v="20872.5"/>
    <n v="22959.75"/>
    <n v="2087.25"/>
    <x v="1"/>
    <x v="0"/>
  </r>
  <r>
    <s v="Flight1780"/>
    <d v="2015-12-25T00:00:00"/>
    <x v="3"/>
    <n v="8.1"/>
    <n v="153"/>
    <x v="0"/>
    <n v="490"/>
    <n v="80850"/>
    <n v="88935"/>
    <n v="8085"/>
    <x v="4"/>
    <x v="1"/>
  </r>
  <r>
    <s v="Flight1781"/>
    <d v="2015-11-08T00:00:00"/>
    <x v="3"/>
    <n v="4.4000000000000004"/>
    <n v="27"/>
    <x v="0"/>
    <n v="350"/>
    <n v="64750"/>
    <n v="71225"/>
    <n v="6475"/>
    <x v="0"/>
    <x v="1"/>
  </r>
  <r>
    <s v="Flight1782"/>
    <d v="2015-07-25T00:00:00"/>
    <x v="14"/>
    <n v="2.2999999999999998"/>
    <n v="93"/>
    <x v="1"/>
    <n v="302.5"/>
    <n v="55962.5"/>
    <n v="61558.75"/>
    <n v="5596.25"/>
    <x v="2"/>
    <x v="1"/>
  </r>
  <r>
    <s v="Flight1783"/>
    <d v="2015-10-26T00:00:00"/>
    <x v="20"/>
    <n v="2.2999999999999998"/>
    <n v="37"/>
    <x v="6"/>
    <n v="275"/>
    <n v="45375"/>
    <n v="49912.5"/>
    <n v="4537.5"/>
    <x v="11"/>
    <x v="1"/>
  </r>
  <r>
    <s v="Flight1784"/>
    <d v="2015-11-29T00:00:00"/>
    <x v="4"/>
    <n v="6"/>
    <n v="139"/>
    <x v="16"/>
    <n v="300"/>
    <n v="55500"/>
    <n v="61050"/>
    <n v="5550"/>
    <x v="0"/>
    <x v="1"/>
  </r>
  <r>
    <s v="Flight1785"/>
    <d v="2015-12-13T00:00:00"/>
    <x v="8"/>
    <n v="9"/>
    <n v="187"/>
    <x v="12"/>
    <n v="200"/>
    <n v="33000"/>
    <n v="36300"/>
    <n v="3300"/>
    <x v="4"/>
    <x v="1"/>
  </r>
  <r>
    <s v="Flight1786"/>
    <d v="2014-12-28T00:00:00"/>
    <x v="12"/>
    <n v="3.8"/>
    <n v="196"/>
    <x v="8"/>
    <n v="161"/>
    <n v="26565"/>
    <n v="29221.5"/>
    <n v="2656.5"/>
    <x v="4"/>
    <x v="0"/>
  </r>
  <r>
    <s v="Flight1787"/>
    <d v="2015-07-12T00:00:00"/>
    <x v="6"/>
    <n v="3"/>
    <n v="166"/>
    <x v="18"/>
    <n v="330"/>
    <n v="54450"/>
    <n v="59895"/>
    <n v="5445"/>
    <x v="2"/>
    <x v="1"/>
  </r>
  <r>
    <s v="Flight1788"/>
    <d v="2015-05-30T00:00:00"/>
    <x v="10"/>
    <n v="2.7"/>
    <n v="116"/>
    <x v="14"/>
    <n v="375"/>
    <n v="69375"/>
    <n v="76312.5"/>
    <n v="6937.5"/>
    <x v="3"/>
    <x v="1"/>
  </r>
  <r>
    <s v="Flight1789"/>
    <d v="2014-05-07T00:00:00"/>
    <x v="17"/>
    <n v="3"/>
    <n v="46"/>
    <x v="1"/>
    <n v="300"/>
    <n v="49500"/>
    <n v="54450"/>
    <n v="4950"/>
    <x v="3"/>
    <x v="0"/>
  </r>
  <r>
    <s v="Flight1790"/>
    <d v="2015-09-02T00:00:00"/>
    <x v="18"/>
    <n v="2"/>
    <n v="35"/>
    <x v="11"/>
    <n v="240"/>
    <n v="44400"/>
    <n v="48840"/>
    <n v="4440"/>
    <x v="6"/>
    <x v="1"/>
  </r>
  <r>
    <s v="Flight1791"/>
    <d v="2014-08-03T00:00:00"/>
    <x v="13"/>
    <n v="2.2000000000000002"/>
    <n v="20"/>
    <x v="11"/>
    <n v="275"/>
    <n v="50875"/>
    <n v="55962.5"/>
    <n v="5087.5"/>
    <x v="1"/>
    <x v="0"/>
  </r>
  <r>
    <s v="Flight1792"/>
    <d v="2015-06-25T00:00:00"/>
    <x v="1"/>
    <n v="2.1"/>
    <n v="202"/>
    <x v="15"/>
    <n v="275"/>
    <n v="45375"/>
    <n v="49912.5"/>
    <n v="4537.5"/>
    <x v="10"/>
    <x v="1"/>
  </r>
  <r>
    <s v="Flight1793"/>
    <d v="2014-12-15T00:00:00"/>
    <x v="11"/>
    <n v="1.7"/>
    <n v="96"/>
    <x v="2"/>
    <n v="350"/>
    <n v="64750"/>
    <n v="71225"/>
    <n v="6475"/>
    <x v="4"/>
    <x v="0"/>
  </r>
  <r>
    <s v="Flight1794"/>
    <d v="2014-03-17T00:00:00"/>
    <x v="10"/>
    <n v="1.1000000000000001"/>
    <n v="138"/>
    <x v="15"/>
    <n v="375"/>
    <n v="69375"/>
    <n v="76312.5"/>
    <n v="6937.5"/>
    <x v="5"/>
    <x v="0"/>
  </r>
  <r>
    <s v="Flight1795"/>
    <d v="2014-04-30T00:00:00"/>
    <x v="5"/>
    <n v="3.1"/>
    <n v="68"/>
    <x v="18"/>
    <n v="125"/>
    <n v="22625"/>
    <n v="24887.5"/>
    <n v="2262.5"/>
    <x v="9"/>
    <x v="0"/>
  </r>
  <r>
    <s v="Flight1796"/>
    <d v="2014-01-16T00:00:00"/>
    <x v="4"/>
    <n v="1.4"/>
    <n v="207"/>
    <x v="22"/>
    <n v="200"/>
    <n v="33000"/>
    <n v="36300"/>
    <n v="3300"/>
    <x v="7"/>
    <x v="0"/>
  </r>
  <r>
    <s v="Flight1797"/>
    <d v="2015-01-30T00:00:00"/>
    <x v="7"/>
    <n v="1.2"/>
    <n v="206"/>
    <x v="16"/>
    <n v="200"/>
    <n v="33000"/>
    <n v="36300"/>
    <n v="3300"/>
    <x v="7"/>
    <x v="1"/>
  </r>
  <r>
    <s v="Flight1798"/>
    <d v="2015-05-15T00:00:00"/>
    <x v="7"/>
    <n v="2"/>
    <n v="127"/>
    <x v="11"/>
    <n v="200"/>
    <n v="37000"/>
    <n v="40700"/>
    <n v="3700"/>
    <x v="3"/>
    <x v="1"/>
  </r>
  <r>
    <s v="Flight1799"/>
    <d v="2015-07-10T00:00:00"/>
    <x v="8"/>
    <n v="9.6"/>
    <n v="179"/>
    <x v="25"/>
    <n v="220"/>
    <n v="36300"/>
    <n v="39930"/>
    <n v="3630"/>
    <x v="2"/>
    <x v="1"/>
  </r>
  <r>
    <s v="Flight1800"/>
    <d v="2014-04-06T00:00:00"/>
    <x v="10"/>
    <n v="2.8"/>
    <n v="125"/>
    <x v="19"/>
    <n v="375"/>
    <n v="69375"/>
    <n v="76312.5"/>
    <n v="6937.5"/>
    <x v="9"/>
    <x v="0"/>
  </r>
  <r>
    <s v="Flight1801"/>
    <d v="2015-06-20T00:00:00"/>
    <x v="16"/>
    <n v="1.3"/>
    <n v="139"/>
    <x v="25"/>
    <n v="302.5"/>
    <n v="55962.5"/>
    <n v="61558.75"/>
    <n v="5596.25"/>
    <x v="10"/>
    <x v="1"/>
  </r>
  <r>
    <s v="Flight1802"/>
    <d v="2014-09-23T00:00:00"/>
    <x v="0"/>
    <n v="0.9"/>
    <n v="50"/>
    <x v="6"/>
    <n v="300"/>
    <n v="49500"/>
    <n v="54450"/>
    <n v="4950"/>
    <x v="6"/>
    <x v="0"/>
  </r>
  <r>
    <s v="Flight1803"/>
    <d v="2014-04-24T00:00:00"/>
    <x v="7"/>
    <n v="2.2000000000000002"/>
    <n v="193"/>
    <x v="1"/>
    <n v="200"/>
    <n v="33000"/>
    <n v="36300"/>
    <n v="3300"/>
    <x v="9"/>
    <x v="0"/>
  </r>
  <r>
    <s v="Flight1804"/>
    <d v="2015-12-01T00:00:00"/>
    <x v="1"/>
    <n v="2"/>
    <n v="188"/>
    <x v="17"/>
    <n v="250"/>
    <n v="41250"/>
    <n v="45375"/>
    <n v="4125"/>
    <x v="4"/>
    <x v="1"/>
  </r>
  <r>
    <s v="Flight1805"/>
    <d v="2015-09-12T00:00:00"/>
    <x v="15"/>
    <n v="1.3"/>
    <n v="162"/>
    <x v="8"/>
    <n v="300"/>
    <n v="49500"/>
    <n v="54450"/>
    <n v="4950"/>
    <x v="6"/>
    <x v="1"/>
  </r>
  <r>
    <s v="Flight1806"/>
    <d v="2015-08-05T00:00:00"/>
    <x v="20"/>
    <n v="2.6"/>
    <n v="141"/>
    <x v="0"/>
    <n v="302.5"/>
    <n v="55962.5"/>
    <n v="61558.75"/>
    <n v="5596.25"/>
    <x v="1"/>
    <x v="1"/>
  </r>
  <r>
    <s v="Flight1807"/>
    <d v="2015-06-10T00:00:00"/>
    <x v="13"/>
    <n v="2.2000000000000002"/>
    <n v="106"/>
    <x v="1"/>
    <n v="275"/>
    <n v="50875"/>
    <n v="55962.5"/>
    <n v="5087.5"/>
    <x v="10"/>
    <x v="1"/>
  </r>
  <r>
    <s v="Flight1808"/>
    <d v="2014-08-13T00:00:00"/>
    <x v="1"/>
    <n v="2"/>
    <n v="190"/>
    <x v="0"/>
    <n v="275"/>
    <n v="45375"/>
    <n v="49912.5"/>
    <n v="4537.5"/>
    <x v="1"/>
    <x v="0"/>
  </r>
  <r>
    <s v="Flight1809"/>
    <d v="2015-04-10T00:00:00"/>
    <x v="18"/>
    <n v="2.2000000000000002"/>
    <n v="79"/>
    <x v="6"/>
    <n v="240"/>
    <n v="43440"/>
    <n v="47784"/>
    <n v="4344"/>
    <x v="9"/>
    <x v="1"/>
  </r>
  <r>
    <s v="Flight1810"/>
    <d v="2015-03-02T00:00:00"/>
    <x v="11"/>
    <n v="2.4"/>
    <n v="31"/>
    <x v="22"/>
    <n v="350"/>
    <n v="64750"/>
    <n v="71225"/>
    <n v="6475"/>
    <x v="5"/>
    <x v="1"/>
  </r>
  <r>
    <s v="Flight1811"/>
    <d v="2015-10-07T00:00:00"/>
    <x v="7"/>
    <n v="1.5"/>
    <n v="59"/>
    <x v="18"/>
    <n v="200"/>
    <n v="33000"/>
    <n v="36300"/>
    <n v="3300"/>
    <x v="11"/>
    <x v="1"/>
  </r>
  <r>
    <s v="Flight1812"/>
    <d v="2015-07-13T00:00:00"/>
    <x v="1"/>
    <n v="2.7"/>
    <n v="50"/>
    <x v="6"/>
    <n v="275"/>
    <n v="45375"/>
    <n v="49912.5"/>
    <n v="4537.5"/>
    <x v="2"/>
    <x v="1"/>
  </r>
  <r>
    <s v="Flight1813"/>
    <d v="2014-01-15T00:00:00"/>
    <x v="13"/>
    <n v="2"/>
    <n v="104"/>
    <x v="18"/>
    <n v="250"/>
    <n v="46250"/>
    <n v="50875"/>
    <n v="4625"/>
    <x v="7"/>
    <x v="0"/>
  </r>
  <r>
    <s v="Flight1814"/>
    <d v="2015-10-31T00:00:00"/>
    <x v="1"/>
    <n v="2.1"/>
    <n v="107"/>
    <x v="18"/>
    <n v="250"/>
    <n v="46250"/>
    <n v="50875"/>
    <n v="4625"/>
    <x v="11"/>
    <x v="1"/>
  </r>
  <r>
    <s v="Flight1815"/>
    <d v="2014-12-27T00:00:00"/>
    <x v="2"/>
    <n v="2.7"/>
    <n v="32"/>
    <x v="5"/>
    <n v="315"/>
    <n v="58275"/>
    <n v="64102.5"/>
    <n v="5827.5"/>
    <x v="4"/>
    <x v="0"/>
  </r>
  <r>
    <s v="Flight1816"/>
    <d v="2014-09-29T00:00:00"/>
    <x v="5"/>
    <n v="2.8"/>
    <n v="51"/>
    <x v="1"/>
    <n v="125"/>
    <n v="20625"/>
    <n v="22687.5"/>
    <n v="2062.5"/>
    <x v="6"/>
    <x v="0"/>
  </r>
  <r>
    <s v="Flight1817"/>
    <d v="2014-07-16T00:00:00"/>
    <x v="20"/>
    <n v="2.1"/>
    <n v="39"/>
    <x v="5"/>
    <n v="302.5"/>
    <n v="49912.5"/>
    <n v="54903.75"/>
    <n v="4991.25"/>
    <x v="2"/>
    <x v="0"/>
  </r>
  <r>
    <s v="Flight1818"/>
    <d v="2015-12-26T00:00:00"/>
    <x v="12"/>
    <n v="2.2999999999999998"/>
    <n v="85"/>
    <x v="6"/>
    <n v="161"/>
    <n v="29141"/>
    <n v="32055.1"/>
    <n v="2914.1000000000004"/>
    <x v="4"/>
    <x v="1"/>
  </r>
  <r>
    <s v="Flight1819"/>
    <d v="2014-06-30T00:00:00"/>
    <x v="23"/>
    <n v="1.9"/>
    <n v="117"/>
    <x v="25"/>
    <n v="5500"/>
    <n v="1017500"/>
    <n v="1119250"/>
    <n v="101750"/>
    <x v="10"/>
    <x v="0"/>
  </r>
  <r>
    <s v="Flight1820"/>
    <d v="2015-05-24T00:00:00"/>
    <x v="10"/>
    <n v="2"/>
    <n v="82"/>
    <x v="14"/>
    <n v="375"/>
    <n v="67875"/>
    <n v="74662.5"/>
    <n v="6787.5"/>
    <x v="3"/>
    <x v="1"/>
  </r>
  <r>
    <s v="Flight1821"/>
    <d v="2015-02-10T00:00:00"/>
    <x v="2"/>
    <n v="2.9"/>
    <n v="17"/>
    <x v="0"/>
    <n v="225"/>
    <n v="41625"/>
    <n v="45787.5"/>
    <n v="4162.5"/>
    <x v="8"/>
    <x v="1"/>
  </r>
  <r>
    <s v="Flight1822"/>
    <d v="2014-08-16T00:00:00"/>
    <x v="14"/>
    <n v="1.7"/>
    <n v="100"/>
    <x v="2"/>
    <n v="302.5"/>
    <n v="55962.5"/>
    <n v="61558.75"/>
    <n v="5596.25"/>
    <x v="1"/>
    <x v="0"/>
  </r>
  <r>
    <s v="Flight1823"/>
    <d v="2014-11-28T00:00:00"/>
    <x v="9"/>
    <n v="5.5"/>
    <n v="37"/>
    <x v="0"/>
    <n v="375"/>
    <n v="61875"/>
    <n v="68062.5"/>
    <n v="6187.5"/>
    <x v="0"/>
    <x v="0"/>
  </r>
  <r>
    <s v="Flight1824"/>
    <d v="2014-11-23T00:00:00"/>
    <x v="9"/>
    <n v="2"/>
    <n v="183"/>
    <x v="19"/>
    <n v="250"/>
    <n v="41250"/>
    <n v="45375"/>
    <n v="4125"/>
    <x v="0"/>
    <x v="0"/>
  </r>
  <r>
    <s v="Flight1825"/>
    <d v="2014-08-31T00:00:00"/>
    <x v="14"/>
    <n v="2.8"/>
    <n v="125"/>
    <x v="24"/>
    <n v="302.5"/>
    <n v="55962.5"/>
    <n v="61558.75"/>
    <n v="5596.25"/>
    <x v="1"/>
    <x v="0"/>
  </r>
  <r>
    <s v="Flight1826"/>
    <d v="2015-12-21T00:00:00"/>
    <x v="0"/>
    <n v="3.8"/>
    <n v="175"/>
    <x v="21"/>
    <n v="420"/>
    <n v="69300"/>
    <n v="76230"/>
    <n v="6930"/>
    <x v="4"/>
    <x v="1"/>
  </r>
  <r>
    <s v="Flight1827"/>
    <d v="2014-06-23T00:00:00"/>
    <x v="3"/>
    <n v="6.6"/>
    <n v="116"/>
    <x v="8"/>
    <n v="385"/>
    <n v="71225"/>
    <n v="78347.5"/>
    <n v="7122.5"/>
    <x v="10"/>
    <x v="0"/>
  </r>
  <r>
    <s v="Flight1828"/>
    <d v="2014-12-24T00:00:00"/>
    <x v="6"/>
    <n v="4.0999999999999996"/>
    <n v="119"/>
    <x v="6"/>
    <n v="420"/>
    <n v="77700"/>
    <n v="85470"/>
    <n v="7770"/>
    <x v="4"/>
    <x v="0"/>
  </r>
  <r>
    <s v="Flight1829"/>
    <d v="2015-01-15T00:00:00"/>
    <x v="4"/>
    <n v="1.4"/>
    <n v="143"/>
    <x v="1"/>
    <n v="200"/>
    <n v="37000"/>
    <n v="40700"/>
    <n v="3700"/>
    <x v="7"/>
    <x v="1"/>
  </r>
  <r>
    <s v="Flight1830"/>
    <d v="2014-06-03T00:00:00"/>
    <x v="14"/>
    <n v="1.5"/>
    <n v="47"/>
    <x v="18"/>
    <n v="302.5"/>
    <n v="49912.5"/>
    <n v="54903.75"/>
    <n v="4991.25"/>
    <x v="10"/>
    <x v="0"/>
  </r>
  <r>
    <s v="Flight1831"/>
    <d v="2014-08-10T00:00:00"/>
    <x v="20"/>
    <n v="1.2"/>
    <n v="172"/>
    <x v="2"/>
    <n v="302.5"/>
    <n v="49912.5"/>
    <n v="54903.75"/>
    <n v="4991.25"/>
    <x v="1"/>
    <x v="0"/>
  </r>
  <r>
    <s v="Flight1832"/>
    <d v="2015-08-14T00:00:00"/>
    <x v="10"/>
    <n v="2.2000000000000002"/>
    <n v="163"/>
    <x v="28"/>
    <n v="412.5"/>
    <n v="68062.5"/>
    <n v="74868.75"/>
    <n v="6806.25"/>
    <x v="1"/>
    <x v="1"/>
  </r>
  <r>
    <s v="Flight1833"/>
    <d v="2014-10-08T00:00:00"/>
    <x v="1"/>
    <n v="2.4"/>
    <n v="188"/>
    <x v="25"/>
    <n v="250"/>
    <n v="41250"/>
    <n v="45375"/>
    <n v="4125"/>
    <x v="11"/>
    <x v="0"/>
  </r>
  <r>
    <s v="Flight1834"/>
    <d v="2015-06-03T00:00:00"/>
    <x v="4"/>
    <n v="2"/>
    <n v="99"/>
    <x v="2"/>
    <n v="220"/>
    <n v="40700"/>
    <n v="44770"/>
    <n v="4070"/>
    <x v="10"/>
    <x v="1"/>
  </r>
  <r>
    <s v="Flight1835"/>
    <d v="2014-01-08T00:00:00"/>
    <x v="6"/>
    <n v="2"/>
    <n v="137"/>
    <x v="3"/>
    <n v="300"/>
    <n v="55500"/>
    <n v="61050"/>
    <n v="5550"/>
    <x v="7"/>
    <x v="0"/>
  </r>
  <r>
    <s v="Flight1836"/>
    <d v="2014-05-14T00:00:00"/>
    <x v="17"/>
    <n v="2.2000000000000002"/>
    <n v="68"/>
    <x v="0"/>
    <n v="300"/>
    <n v="54300"/>
    <n v="59730"/>
    <n v="5430"/>
    <x v="3"/>
    <x v="0"/>
  </r>
  <r>
    <s v="Flight1837"/>
    <d v="2015-08-22T00:00:00"/>
    <x v="7"/>
    <n v="2.2000000000000002"/>
    <n v="138"/>
    <x v="0"/>
    <n v="220"/>
    <n v="40700"/>
    <n v="44770"/>
    <n v="4070"/>
    <x v="1"/>
    <x v="1"/>
  </r>
  <r>
    <s v="Flight1838"/>
    <d v="2014-06-27T00:00:00"/>
    <x v="19"/>
    <n v="1.3"/>
    <n v="176"/>
    <x v="17"/>
    <n v="126.5"/>
    <n v="20872.5"/>
    <n v="22959.75"/>
    <n v="2087.25"/>
    <x v="10"/>
    <x v="0"/>
  </r>
  <r>
    <s v="Flight1839"/>
    <d v="2015-08-28T00:00:00"/>
    <x v="1"/>
    <n v="0.9"/>
    <n v="182"/>
    <x v="1"/>
    <n v="275"/>
    <n v="45375"/>
    <n v="49912.5"/>
    <n v="4537.5"/>
    <x v="1"/>
    <x v="1"/>
  </r>
  <r>
    <s v="Flight1840"/>
    <d v="2014-12-19T00:00:00"/>
    <x v="10"/>
    <n v="2.6"/>
    <n v="164"/>
    <x v="1"/>
    <n v="375"/>
    <n v="61875"/>
    <n v="68062.5"/>
    <n v="6187.5"/>
    <x v="4"/>
    <x v="0"/>
  </r>
  <r>
    <s v="Flight1841"/>
    <d v="2015-02-05T00:00:00"/>
    <x v="8"/>
    <n v="9"/>
    <n v="94"/>
    <x v="6"/>
    <n v="200"/>
    <n v="37000"/>
    <n v="40700"/>
    <n v="3700"/>
    <x v="8"/>
    <x v="1"/>
  </r>
  <r>
    <s v="Flight1842"/>
    <d v="2014-11-29T00:00:00"/>
    <x v="13"/>
    <n v="3.7"/>
    <n v="110"/>
    <x v="3"/>
    <n v="375"/>
    <n v="69375"/>
    <n v="76312.5"/>
    <n v="6937.5"/>
    <x v="0"/>
    <x v="0"/>
  </r>
  <r>
    <s v="Flight1843"/>
    <d v="2015-06-14T00:00:00"/>
    <x v="13"/>
    <n v="1.7"/>
    <n v="204"/>
    <x v="16"/>
    <n v="275"/>
    <n v="45375"/>
    <n v="49912.5"/>
    <n v="4537.5"/>
    <x v="10"/>
    <x v="1"/>
  </r>
  <r>
    <s v="Flight1844"/>
    <d v="2015-11-29T00:00:00"/>
    <x v="9"/>
    <n v="5.3"/>
    <n v="14"/>
    <x v="5"/>
    <n v="375"/>
    <n v="69375"/>
    <n v="76312.5"/>
    <n v="6937.5"/>
    <x v="0"/>
    <x v="1"/>
  </r>
  <r>
    <s v="Flight1845"/>
    <d v="2015-01-13T00:00:00"/>
    <x v="1"/>
    <n v="2.2000000000000002"/>
    <n v="96"/>
    <x v="27"/>
    <n v="250"/>
    <n v="46250"/>
    <n v="50875"/>
    <n v="4625"/>
    <x v="7"/>
    <x v="1"/>
  </r>
  <r>
    <s v="Flight1846"/>
    <d v="2015-07-01T00:00:00"/>
    <x v="17"/>
    <n v="1.8"/>
    <n v="147"/>
    <x v="13"/>
    <n v="330"/>
    <n v="61050"/>
    <n v="67155"/>
    <n v="6105"/>
    <x v="2"/>
    <x v="1"/>
  </r>
  <r>
    <s v="Flight1847"/>
    <d v="2015-01-09T00:00:00"/>
    <x v="1"/>
    <n v="2.1"/>
    <n v="26"/>
    <x v="1"/>
    <n v="250"/>
    <n v="46250"/>
    <n v="50875"/>
    <n v="4625"/>
    <x v="7"/>
    <x v="1"/>
  </r>
  <r>
    <s v="Flight1848"/>
    <d v="2015-03-31T00:00:00"/>
    <x v="16"/>
    <n v="2.2999999999999998"/>
    <n v="81"/>
    <x v="26"/>
    <n v="275"/>
    <n v="49775"/>
    <n v="54752.5"/>
    <n v="4977.5"/>
    <x v="5"/>
    <x v="1"/>
  </r>
  <r>
    <s v="Flight1849"/>
    <d v="2014-08-09T00:00:00"/>
    <x v="7"/>
    <n v="3.1"/>
    <n v="33"/>
    <x v="10"/>
    <n v="220"/>
    <n v="40700"/>
    <n v="44770"/>
    <n v="4070"/>
    <x v="1"/>
    <x v="0"/>
  </r>
  <r>
    <s v="Flight1850"/>
    <d v="2015-01-13T00:00:00"/>
    <x v="3"/>
    <n v="4.3"/>
    <n v="40"/>
    <x v="1"/>
    <n v="350"/>
    <n v="57750"/>
    <n v="63525"/>
    <n v="5775"/>
    <x v="7"/>
    <x v="1"/>
  </r>
  <r>
    <s v="Flight1851"/>
    <d v="2014-01-30T00:00:00"/>
    <x v="23"/>
    <n v="1.4"/>
    <n v="51"/>
    <x v="5"/>
    <n v="5000"/>
    <n v="825000"/>
    <n v="907500"/>
    <n v="82500"/>
    <x v="7"/>
    <x v="0"/>
  </r>
  <r>
    <s v="Flight1852"/>
    <d v="2015-03-05T00:00:00"/>
    <x v="8"/>
    <n v="7.6"/>
    <n v="141"/>
    <x v="1"/>
    <n v="200"/>
    <n v="37000"/>
    <n v="40700"/>
    <n v="3700"/>
    <x v="5"/>
    <x v="1"/>
  </r>
  <r>
    <s v="Flight1853"/>
    <d v="2015-12-22T00:00:00"/>
    <x v="16"/>
    <n v="5.7"/>
    <n v="1"/>
    <x v="2"/>
    <n v="385"/>
    <n v="71225"/>
    <n v="78347.5"/>
    <n v="7122.5"/>
    <x v="4"/>
    <x v="1"/>
  </r>
  <r>
    <s v="Flight1854"/>
    <d v="2014-07-10T00:00:00"/>
    <x v="16"/>
    <n v="1.9"/>
    <n v="60"/>
    <x v="19"/>
    <n v="302.5"/>
    <n v="49912.5"/>
    <n v="54903.75"/>
    <n v="4991.25"/>
    <x v="2"/>
    <x v="0"/>
  </r>
  <r>
    <s v="Flight1855"/>
    <d v="2015-04-13T00:00:00"/>
    <x v="1"/>
    <n v="1.7"/>
    <n v="191"/>
    <x v="22"/>
    <n v="250"/>
    <n v="41250"/>
    <n v="45375"/>
    <n v="4125"/>
    <x v="9"/>
    <x v="1"/>
  </r>
  <r>
    <s v="Flight1856"/>
    <d v="2015-06-10T00:00:00"/>
    <x v="4"/>
    <n v="1.3"/>
    <n v="48"/>
    <x v="19"/>
    <n v="220"/>
    <n v="36300"/>
    <n v="39930"/>
    <n v="3630"/>
    <x v="10"/>
    <x v="1"/>
  </r>
  <r>
    <s v="Flight1857"/>
    <d v="2014-12-28T00:00:00"/>
    <x v="6"/>
    <n v="3.9"/>
    <n v="157"/>
    <x v="18"/>
    <n v="420"/>
    <n v="69300"/>
    <n v="76230"/>
    <n v="6930"/>
    <x v="4"/>
    <x v="0"/>
  </r>
  <r>
    <s v="Flight1858"/>
    <d v="2015-05-08T00:00:00"/>
    <x v="16"/>
    <n v="2.8"/>
    <n v="98"/>
    <x v="18"/>
    <n v="275"/>
    <n v="50875"/>
    <n v="55962.5"/>
    <n v="5087.5"/>
    <x v="3"/>
    <x v="1"/>
  </r>
  <r>
    <s v="Flight1859"/>
    <d v="2015-05-04T00:00:00"/>
    <x v="10"/>
    <n v="2.9"/>
    <n v="37"/>
    <x v="28"/>
    <n v="375"/>
    <n v="61875"/>
    <n v="68062.5"/>
    <n v="6187.5"/>
    <x v="3"/>
    <x v="1"/>
  </r>
  <r>
    <s v="Flight1860"/>
    <d v="2015-10-18T00:00:00"/>
    <x v="8"/>
    <n v="5.8"/>
    <n v="68"/>
    <x v="23"/>
    <n v="200"/>
    <n v="36200"/>
    <n v="39820"/>
    <n v="3620"/>
    <x v="11"/>
    <x v="1"/>
  </r>
  <r>
    <s v="Flight1861"/>
    <d v="2015-08-29T00:00:00"/>
    <x v="8"/>
    <n v="10.8"/>
    <n v="117"/>
    <x v="2"/>
    <n v="220"/>
    <n v="40700"/>
    <n v="44770"/>
    <n v="4070"/>
    <x v="1"/>
    <x v="1"/>
  </r>
  <r>
    <s v="Flight1862"/>
    <d v="2014-07-14T00:00:00"/>
    <x v="7"/>
    <n v="1.3"/>
    <n v="10"/>
    <x v="18"/>
    <n v="220"/>
    <n v="40700"/>
    <n v="44770"/>
    <n v="4070"/>
    <x v="2"/>
    <x v="0"/>
  </r>
  <r>
    <s v="Flight1863"/>
    <d v="2015-02-22T00:00:00"/>
    <x v="5"/>
    <n v="1.3"/>
    <n v="156"/>
    <x v="6"/>
    <n v="125"/>
    <n v="20625"/>
    <n v="22687.5"/>
    <n v="2062.5"/>
    <x v="8"/>
    <x v="1"/>
  </r>
  <r>
    <s v="Flight1864"/>
    <d v="2015-09-05T00:00:00"/>
    <x v="16"/>
    <n v="2.4"/>
    <n v="55"/>
    <x v="15"/>
    <n v="275"/>
    <n v="45375"/>
    <n v="49912.5"/>
    <n v="4537.5"/>
    <x v="6"/>
    <x v="1"/>
  </r>
  <r>
    <s v="Flight1865"/>
    <d v="2015-12-09T00:00:00"/>
    <x v="6"/>
    <n v="1.1000000000000001"/>
    <n v="110"/>
    <x v="19"/>
    <n v="300"/>
    <n v="55500"/>
    <n v="61050"/>
    <n v="5550"/>
    <x v="4"/>
    <x v="1"/>
  </r>
  <r>
    <s v="Flight1866"/>
    <d v="2014-08-02T00:00:00"/>
    <x v="16"/>
    <n v="3.1"/>
    <n v="68"/>
    <x v="11"/>
    <n v="302.5"/>
    <n v="54752.5"/>
    <n v="60227.75"/>
    <n v="5475.25"/>
    <x v="1"/>
    <x v="0"/>
  </r>
  <r>
    <s v="Flight1867"/>
    <d v="2015-02-26T00:00:00"/>
    <x v="9"/>
    <n v="2.5"/>
    <n v="60"/>
    <x v="2"/>
    <n v="250"/>
    <n v="41250"/>
    <n v="45375"/>
    <n v="4125"/>
    <x v="8"/>
    <x v="1"/>
  </r>
  <r>
    <s v="Flight1868"/>
    <d v="2014-06-06T00:00:00"/>
    <x v="8"/>
    <n v="8.5"/>
    <n v="31"/>
    <x v="16"/>
    <n v="220"/>
    <n v="40700"/>
    <n v="44770"/>
    <n v="4070"/>
    <x v="10"/>
    <x v="0"/>
  </r>
  <r>
    <s v="Flight1869"/>
    <d v="2014-04-27T00:00:00"/>
    <x v="12"/>
    <n v="1.6"/>
    <n v="56"/>
    <x v="15"/>
    <n v="115"/>
    <n v="18975"/>
    <n v="20872.5"/>
    <n v="1897.5"/>
    <x v="9"/>
    <x v="0"/>
  </r>
  <r>
    <s v="Flight1870"/>
    <d v="2014-04-21T00:00:00"/>
    <x v="19"/>
    <n v="1.3"/>
    <n v="159"/>
    <x v="0"/>
    <n v="115"/>
    <n v="18975"/>
    <n v="20872.5"/>
    <n v="1897.5"/>
    <x v="9"/>
    <x v="0"/>
  </r>
  <r>
    <s v="Flight1871"/>
    <d v="2014-08-14T00:00:00"/>
    <x v="17"/>
    <n v="1.1000000000000001"/>
    <n v="128"/>
    <x v="2"/>
    <n v="330"/>
    <n v="61050"/>
    <n v="67155"/>
    <n v="6105"/>
    <x v="1"/>
    <x v="0"/>
  </r>
  <r>
    <s v="Flight1872"/>
    <d v="2015-09-13T00:00:00"/>
    <x v="0"/>
    <n v="2.1"/>
    <n v="76"/>
    <x v="0"/>
    <n v="300"/>
    <n v="54300"/>
    <n v="59730"/>
    <n v="5430"/>
    <x v="6"/>
    <x v="1"/>
  </r>
  <r>
    <s v="Flight1873"/>
    <d v="2014-07-13T00:00:00"/>
    <x v="13"/>
    <n v="2.8"/>
    <n v="133"/>
    <x v="5"/>
    <n v="275"/>
    <n v="50875"/>
    <n v="55962.5"/>
    <n v="5087.5"/>
    <x v="2"/>
    <x v="0"/>
  </r>
  <r>
    <s v="Flight1874"/>
    <d v="2014-08-16T00:00:00"/>
    <x v="7"/>
    <n v="1.4"/>
    <n v="167"/>
    <x v="18"/>
    <n v="220"/>
    <n v="36300"/>
    <n v="39930"/>
    <n v="3630"/>
    <x v="1"/>
    <x v="0"/>
  </r>
  <r>
    <s v="Flight1875"/>
    <d v="2015-07-23T00:00:00"/>
    <x v="16"/>
    <n v="1.9"/>
    <n v="75"/>
    <x v="0"/>
    <n v="302.5"/>
    <n v="54752.5"/>
    <n v="60227.75"/>
    <n v="5475.25"/>
    <x v="2"/>
    <x v="1"/>
  </r>
  <r>
    <s v="Flight1876"/>
    <d v="2015-12-04T00:00:00"/>
    <x v="0"/>
    <n v="2.5"/>
    <n v="184"/>
    <x v="1"/>
    <n v="300"/>
    <n v="49500"/>
    <n v="54450"/>
    <n v="4950"/>
    <x v="4"/>
    <x v="1"/>
  </r>
  <r>
    <s v="Flight1877"/>
    <d v="2014-09-07T00:00:00"/>
    <x v="4"/>
    <n v="0.6"/>
    <n v="54"/>
    <x v="0"/>
    <n v="200"/>
    <n v="33000"/>
    <n v="36300"/>
    <n v="3300"/>
    <x v="6"/>
    <x v="0"/>
  </r>
  <r>
    <s v="Flight1878"/>
    <d v="2014-11-06T00:00:00"/>
    <x v="1"/>
    <n v="2.1"/>
    <n v="17"/>
    <x v="11"/>
    <n v="250"/>
    <n v="46250"/>
    <n v="50875"/>
    <n v="4625"/>
    <x v="0"/>
    <x v="0"/>
  </r>
  <r>
    <s v="Flight1879"/>
    <d v="2015-09-28T00:00:00"/>
    <x v="8"/>
    <n v="9.3000000000000007"/>
    <n v="8"/>
    <x v="0"/>
    <n v="200"/>
    <n v="37000"/>
    <n v="40700"/>
    <n v="3700"/>
    <x v="6"/>
    <x v="1"/>
  </r>
  <r>
    <s v="Flight1880"/>
    <d v="2015-03-27T00:00:00"/>
    <x v="10"/>
    <n v="2.7"/>
    <n v="116"/>
    <x v="1"/>
    <n v="375"/>
    <n v="69375"/>
    <n v="76312.5"/>
    <n v="6937.5"/>
    <x v="5"/>
    <x v="1"/>
  </r>
  <r>
    <s v="Flight1881"/>
    <d v="2015-08-02T00:00:00"/>
    <x v="3"/>
    <n v="4.0999999999999996"/>
    <n v="25"/>
    <x v="22"/>
    <n v="385"/>
    <n v="71225"/>
    <n v="78347.5"/>
    <n v="7122.5"/>
    <x v="1"/>
    <x v="1"/>
  </r>
  <r>
    <s v="Flight1882"/>
    <d v="2015-09-28T00:00:00"/>
    <x v="3"/>
    <n v="4.5999999999999996"/>
    <n v="151"/>
    <x v="0"/>
    <n v="350"/>
    <n v="64750"/>
    <n v="71225"/>
    <n v="6475"/>
    <x v="6"/>
    <x v="1"/>
  </r>
  <r>
    <s v="Flight1883"/>
    <d v="2015-03-19T00:00:00"/>
    <x v="21"/>
    <n v="2.4"/>
    <n v="171"/>
    <x v="6"/>
    <n v="300"/>
    <n v="49500"/>
    <n v="54450"/>
    <n v="4950"/>
    <x v="5"/>
    <x v="1"/>
  </r>
  <r>
    <s v="Flight1884"/>
    <d v="2014-12-09T00:00:00"/>
    <x v="0"/>
    <n v="1.7"/>
    <n v="209"/>
    <x v="24"/>
    <n v="300"/>
    <n v="49500"/>
    <n v="54450"/>
    <n v="4950"/>
    <x v="4"/>
    <x v="0"/>
  </r>
  <r>
    <s v="Flight1885"/>
    <d v="2014-09-15T00:00:00"/>
    <x v="2"/>
    <n v="4.4000000000000004"/>
    <n v="134"/>
    <x v="1"/>
    <n v="225"/>
    <n v="41625"/>
    <n v="45787.5"/>
    <n v="4162.5"/>
    <x v="6"/>
    <x v="0"/>
  </r>
  <r>
    <s v="Flight1886"/>
    <d v="2015-11-23T00:00:00"/>
    <x v="17"/>
    <n v="3.6"/>
    <n v="46"/>
    <x v="7"/>
    <n v="450"/>
    <n v="74250"/>
    <n v="81675"/>
    <n v="7425"/>
    <x v="0"/>
    <x v="1"/>
  </r>
  <r>
    <s v="Flight1887"/>
    <d v="2014-11-09T00:00:00"/>
    <x v="22"/>
    <n v="1.7"/>
    <n v="67"/>
    <x v="25"/>
    <n v="290"/>
    <n v="52490"/>
    <n v="57739"/>
    <n v="5249"/>
    <x v="0"/>
    <x v="0"/>
  </r>
  <r>
    <s v="Flight1888"/>
    <d v="2015-02-08T00:00:00"/>
    <x v="2"/>
    <n v="3.2"/>
    <n v="51"/>
    <x v="17"/>
    <n v="225"/>
    <n v="37125"/>
    <n v="40837.5"/>
    <n v="3712.5"/>
    <x v="8"/>
    <x v="1"/>
  </r>
  <r>
    <s v="Flight1889"/>
    <d v="2014-06-28T00:00:00"/>
    <x v="7"/>
    <n v="1.3"/>
    <n v="125"/>
    <x v="10"/>
    <n v="220"/>
    <n v="40700"/>
    <n v="44770"/>
    <n v="4070"/>
    <x v="10"/>
    <x v="0"/>
  </r>
  <r>
    <s v="Flight1890"/>
    <d v="2015-04-25T00:00:00"/>
    <x v="12"/>
    <n v="2.2999999999999998"/>
    <n v="86"/>
    <x v="28"/>
    <n v="115"/>
    <n v="20815"/>
    <n v="22896.5"/>
    <n v="2081.5"/>
    <x v="9"/>
    <x v="1"/>
  </r>
  <r>
    <s v="Flight1891"/>
    <d v="2015-08-07T00:00:00"/>
    <x v="2"/>
    <n v="3"/>
    <n v="148"/>
    <x v="2"/>
    <n v="247.5"/>
    <n v="45787.5"/>
    <n v="50366.25"/>
    <n v="4578.75"/>
    <x v="1"/>
    <x v="1"/>
  </r>
  <r>
    <s v="Flight1892"/>
    <d v="2014-04-23T00:00:00"/>
    <x v="5"/>
    <n v="1.1000000000000001"/>
    <n v="102"/>
    <x v="18"/>
    <n v="125"/>
    <n v="23125"/>
    <n v="25437.5"/>
    <n v="2312.5"/>
    <x v="9"/>
    <x v="0"/>
  </r>
  <r>
    <s v="Flight1893"/>
    <d v="2014-03-16T00:00:00"/>
    <x v="12"/>
    <n v="2.2000000000000002"/>
    <n v="150"/>
    <x v="6"/>
    <n v="115"/>
    <n v="21275"/>
    <n v="23402.5"/>
    <n v="2127.5"/>
    <x v="5"/>
    <x v="0"/>
  </r>
  <r>
    <s v="Flight1894"/>
    <d v="2015-01-19T00:00:00"/>
    <x v="8"/>
    <n v="10.7"/>
    <n v="113"/>
    <x v="0"/>
    <n v="200"/>
    <n v="37000"/>
    <n v="40700"/>
    <n v="3700"/>
    <x v="7"/>
    <x v="1"/>
  </r>
  <r>
    <s v="Flight1895"/>
    <d v="2015-07-09T00:00:00"/>
    <x v="0"/>
    <n v="1.9"/>
    <n v="171"/>
    <x v="19"/>
    <n v="330"/>
    <n v="54450"/>
    <n v="59895"/>
    <n v="5445"/>
    <x v="2"/>
    <x v="1"/>
  </r>
  <r>
    <s v="Flight1896"/>
    <d v="2014-10-05T00:00:00"/>
    <x v="14"/>
    <n v="3"/>
    <n v="185"/>
    <x v="1"/>
    <n v="275"/>
    <n v="45375"/>
    <n v="49912.5"/>
    <n v="4537.5"/>
    <x v="11"/>
    <x v="0"/>
  </r>
  <r>
    <s v="Flight1897"/>
    <d v="2014-06-25T00:00:00"/>
    <x v="9"/>
    <n v="1.8"/>
    <n v="12"/>
    <x v="27"/>
    <n v="275"/>
    <n v="50875"/>
    <n v="55962.5"/>
    <n v="5087.5"/>
    <x v="10"/>
    <x v="0"/>
  </r>
  <r>
    <s v="Flight1898"/>
    <d v="2014-04-05T00:00:00"/>
    <x v="10"/>
    <n v="1.7"/>
    <n v="119"/>
    <x v="1"/>
    <n v="375"/>
    <n v="69375"/>
    <n v="76312.5"/>
    <n v="6937.5"/>
    <x v="9"/>
    <x v="0"/>
  </r>
  <r>
    <s v="Flight1899"/>
    <d v="2014-06-23T00:00:00"/>
    <x v="1"/>
    <n v="3.1"/>
    <n v="27"/>
    <x v="10"/>
    <n v="275"/>
    <n v="50875"/>
    <n v="55962.5"/>
    <n v="5087.5"/>
    <x v="10"/>
    <x v="0"/>
  </r>
  <r>
    <s v="Flight1900"/>
    <d v="2015-03-29T00:00:00"/>
    <x v="7"/>
    <n v="1.4"/>
    <n v="75"/>
    <x v="0"/>
    <n v="200"/>
    <n v="36200"/>
    <n v="39820"/>
    <n v="3620"/>
    <x v="5"/>
    <x v="1"/>
  </r>
  <r>
    <s v="Flight1901"/>
    <d v="2015-02-18T00:00:00"/>
    <x v="6"/>
    <n v="2"/>
    <n v="144"/>
    <x v="1"/>
    <n v="300"/>
    <n v="55500"/>
    <n v="61050"/>
    <n v="5550"/>
    <x v="8"/>
    <x v="1"/>
  </r>
  <r>
    <s v="Flight1902"/>
    <d v="2015-11-29T00:00:00"/>
    <x v="16"/>
    <n v="3.3"/>
    <n v="70"/>
    <x v="10"/>
    <n v="412.5"/>
    <n v="74662.5"/>
    <n v="82128.75"/>
    <n v="7466.25"/>
    <x v="0"/>
    <x v="1"/>
  </r>
  <r>
    <s v="Flight1903"/>
    <d v="2015-03-25T00:00:00"/>
    <x v="11"/>
    <n v="1.7"/>
    <n v="80"/>
    <x v="10"/>
    <n v="350"/>
    <n v="63350"/>
    <n v="69685"/>
    <n v="6335"/>
    <x v="5"/>
    <x v="1"/>
  </r>
  <r>
    <s v="Flight1904"/>
    <d v="2014-12-26T00:00:00"/>
    <x v="2"/>
    <n v="6.1"/>
    <n v="111"/>
    <x v="3"/>
    <n v="315"/>
    <n v="58275"/>
    <n v="64102.5"/>
    <n v="5827.5"/>
    <x v="4"/>
    <x v="0"/>
  </r>
  <r>
    <s v="Flight1905"/>
    <d v="2015-10-02T00:00:00"/>
    <x v="1"/>
    <n v="0.1"/>
    <n v="31"/>
    <x v="13"/>
    <n v="250"/>
    <n v="46250"/>
    <n v="50875"/>
    <n v="4625"/>
    <x v="11"/>
    <x v="1"/>
  </r>
  <r>
    <s v="Flight1906"/>
    <d v="2015-04-09T00:00:00"/>
    <x v="14"/>
    <n v="1.3"/>
    <n v="79"/>
    <x v="1"/>
    <n v="275"/>
    <n v="49775"/>
    <n v="54752.5"/>
    <n v="4977.5"/>
    <x v="9"/>
    <x v="1"/>
  </r>
  <r>
    <s v="Flight1907"/>
    <d v="2014-06-03T00:00:00"/>
    <x v="12"/>
    <n v="2.6"/>
    <n v="27"/>
    <x v="12"/>
    <n v="126.5"/>
    <n v="23402.5"/>
    <n v="25742.75"/>
    <n v="2340.25"/>
    <x v="10"/>
    <x v="0"/>
  </r>
  <r>
    <s v="Flight1908"/>
    <d v="2014-08-28T00:00:00"/>
    <x v="1"/>
    <n v="2.9"/>
    <n v="51"/>
    <x v="2"/>
    <n v="275"/>
    <n v="45375"/>
    <n v="49912.5"/>
    <n v="4537.5"/>
    <x v="1"/>
    <x v="0"/>
  </r>
  <r>
    <s v="Flight1909"/>
    <d v="2014-12-14T00:00:00"/>
    <x v="2"/>
    <n v="0.7"/>
    <n v="37"/>
    <x v="5"/>
    <n v="225"/>
    <n v="37125"/>
    <n v="40837.5"/>
    <n v="3712.5"/>
    <x v="4"/>
    <x v="0"/>
  </r>
  <r>
    <s v="Flight1910"/>
    <d v="2015-08-27T00:00:00"/>
    <x v="10"/>
    <n v="1.6"/>
    <n v="199"/>
    <x v="19"/>
    <n v="412.5"/>
    <n v="68062.5"/>
    <n v="74868.75"/>
    <n v="6806.25"/>
    <x v="1"/>
    <x v="1"/>
  </r>
  <r>
    <s v="Flight1911"/>
    <d v="2014-08-01T00:00:00"/>
    <x v="12"/>
    <n v="2.6"/>
    <n v="143"/>
    <x v="8"/>
    <n v="126.5"/>
    <n v="23402.5"/>
    <n v="25742.75"/>
    <n v="2340.25"/>
    <x v="1"/>
    <x v="0"/>
  </r>
  <r>
    <s v="Flight1912"/>
    <d v="2014-07-14T00:00:00"/>
    <x v="16"/>
    <n v="1.9"/>
    <n v="69"/>
    <x v="18"/>
    <n v="302.5"/>
    <n v="54752.5"/>
    <n v="60227.75"/>
    <n v="5475.25"/>
    <x v="2"/>
    <x v="0"/>
  </r>
  <r>
    <s v="Flight1913"/>
    <d v="2014-06-01T00:00:00"/>
    <x v="13"/>
    <n v="1.6"/>
    <n v="168"/>
    <x v="0"/>
    <n v="275"/>
    <n v="45375"/>
    <n v="49912.5"/>
    <n v="4537.5"/>
    <x v="10"/>
    <x v="0"/>
  </r>
  <r>
    <s v="Flight1914"/>
    <d v="2014-08-04T00:00:00"/>
    <x v="12"/>
    <n v="3.2"/>
    <n v="72"/>
    <x v="25"/>
    <n v="126.5"/>
    <n v="22896.5"/>
    <n v="25186.15"/>
    <n v="2289.65"/>
    <x v="1"/>
    <x v="0"/>
  </r>
  <r>
    <s v="Flight1915"/>
    <d v="2015-05-05T00:00:00"/>
    <x v="1"/>
    <n v="1.2"/>
    <n v="128"/>
    <x v="18"/>
    <n v="250"/>
    <n v="46250"/>
    <n v="50875"/>
    <n v="4625"/>
    <x v="3"/>
    <x v="1"/>
  </r>
  <r>
    <s v="Flight1916"/>
    <d v="2015-09-29T00:00:00"/>
    <x v="19"/>
    <n v="1.9"/>
    <n v="110"/>
    <x v="0"/>
    <n v="115"/>
    <n v="21275"/>
    <n v="23402.5"/>
    <n v="2127.5"/>
    <x v="6"/>
    <x v="1"/>
  </r>
  <r>
    <s v="Flight1917"/>
    <d v="2014-03-05T00:00:00"/>
    <x v="4"/>
    <n v="2.2999999999999998"/>
    <n v="132"/>
    <x v="11"/>
    <n v="200"/>
    <n v="37000"/>
    <n v="40700"/>
    <n v="3700"/>
    <x v="5"/>
    <x v="0"/>
  </r>
  <r>
    <s v="Flight1918"/>
    <d v="2015-01-17T00:00:00"/>
    <x v="7"/>
    <n v="2.2999999999999998"/>
    <n v="111"/>
    <x v="18"/>
    <n v="200"/>
    <n v="37000"/>
    <n v="40700"/>
    <n v="3700"/>
    <x v="7"/>
    <x v="1"/>
  </r>
  <r>
    <s v="Flight1919"/>
    <d v="2015-10-08T00:00:00"/>
    <x v="6"/>
    <n v="1.8"/>
    <n v="87"/>
    <x v="25"/>
    <n v="300"/>
    <n v="54300"/>
    <n v="59730"/>
    <n v="5430"/>
    <x v="11"/>
    <x v="1"/>
  </r>
  <r>
    <s v="Flight1920"/>
    <d v="2014-11-01T00:00:00"/>
    <x v="19"/>
    <n v="2.7"/>
    <n v="193"/>
    <x v="21"/>
    <n v="115"/>
    <n v="18975"/>
    <n v="20872.5"/>
    <n v="1897.5"/>
    <x v="0"/>
    <x v="0"/>
  </r>
  <r>
    <s v="Flight1921"/>
    <d v="2015-05-14T00:00:00"/>
    <x v="8"/>
    <n v="10.3"/>
    <n v="197"/>
    <x v="0"/>
    <n v="200"/>
    <n v="33000"/>
    <n v="36300"/>
    <n v="3300"/>
    <x v="3"/>
    <x v="1"/>
  </r>
  <r>
    <s v="Flight1922"/>
    <d v="2014-08-25T00:00:00"/>
    <x v="13"/>
    <n v="1.9"/>
    <n v="95"/>
    <x v="5"/>
    <n v="275"/>
    <n v="50875"/>
    <n v="55962.5"/>
    <n v="5087.5"/>
    <x v="1"/>
    <x v="0"/>
  </r>
  <r>
    <s v="Flight1923"/>
    <d v="2014-05-14T00:00:00"/>
    <x v="10"/>
    <n v="1.8"/>
    <n v="129"/>
    <x v="21"/>
    <n v="375"/>
    <n v="69375"/>
    <n v="76312.5"/>
    <n v="6937.5"/>
    <x v="3"/>
    <x v="0"/>
  </r>
  <r>
    <s v="Flight1924"/>
    <d v="2014-04-22T00:00:00"/>
    <x v="6"/>
    <n v="0.7"/>
    <n v="13"/>
    <x v="0"/>
    <n v="300"/>
    <n v="55500"/>
    <n v="61050"/>
    <n v="5550"/>
    <x v="9"/>
    <x v="0"/>
  </r>
  <r>
    <s v="Flight1925"/>
    <d v="2014-01-27T00:00:00"/>
    <x v="21"/>
    <n v="2.5"/>
    <n v="32"/>
    <x v="18"/>
    <n v="300"/>
    <n v="55500"/>
    <n v="61050"/>
    <n v="5550"/>
    <x v="7"/>
    <x v="0"/>
  </r>
  <r>
    <s v="Flight1926"/>
    <d v="2015-07-24T00:00:00"/>
    <x v="10"/>
    <n v="0.9"/>
    <n v="17"/>
    <x v="11"/>
    <n v="412.5"/>
    <n v="76312.5"/>
    <n v="83943.75"/>
    <n v="7631.25"/>
    <x v="2"/>
    <x v="1"/>
  </r>
  <r>
    <s v="Flight1927"/>
    <d v="2015-02-13T00:00:00"/>
    <x v="5"/>
    <n v="1.4"/>
    <n v="62"/>
    <x v="0"/>
    <n v="125"/>
    <n v="20625"/>
    <n v="22687.5"/>
    <n v="2062.5"/>
    <x v="8"/>
    <x v="1"/>
  </r>
  <r>
    <s v="Flight1928"/>
    <d v="2015-12-25T00:00:00"/>
    <x v="11"/>
    <n v="6"/>
    <n v="156"/>
    <x v="6"/>
    <n v="490"/>
    <n v="80850"/>
    <n v="88935"/>
    <n v="8085"/>
    <x v="4"/>
    <x v="1"/>
  </r>
  <r>
    <s v="Flight1929"/>
    <d v="2014-11-26T00:00:00"/>
    <x v="4"/>
    <n v="3.6"/>
    <n v="98"/>
    <x v="12"/>
    <n v="300"/>
    <n v="55500"/>
    <n v="61050"/>
    <n v="5550"/>
    <x v="0"/>
    <x v="0"/>
  </r>
  <r>
    <s v="Flight1930"/>
    <d v="2015-03-02T00:00:00"/>
    <x v="3"/>
    <n v="3.6"/>
    <n v="84"/>
    <x v="23"/>
    <n v="350"/>
    <n v="63350"/>
    <n v="69685"/>
    <n v="6335"/>
    <x v="5"/>
    <x v="1"/>
  </r>
  <r>
    <s v="Flight1931"/>
    <d v="2015-01-02T00:00:00"/>
    <x v="7"/>
    <n v="3.7"/>
    <n v="110"/>
    <x v="14"/>
    <n v="200"/>
    <n v="37000"/>
    <n v="40700"/>
    <n v="3700"/>
    <x v="7"/>
    <x v="1"/>
  </r>
  <r>
    <s v="Flight1932"/>
    <d v="2014-03-22T00:00:00"/>
    <x v="20"/>
    <n v="2.9"/>
    <n v="44"/>
    <x v="13"/>
    <n v="275"/>
    <n v="45375"/>
    <n v="49912.5"/>
    <n v="4537.5"/>
    <x v="5"/>
    <x v="0"/>
  </r>
  <r>
    <s v="Flight1933"/>
    <d v="2015-12-27T00:00:00"/>
    <x v="4"/>
    <n v="2.8"/>
    <n v="12"/>
    <x v="18"/>
    <n v="280"/>
    <n v="51800"/>
    <n v="56980"/>
    <n v="5180"/>
    <x v="4"/>
    <x v="1"/>
  </r>
  <r>
    <s v="Flight1934"/>
    <d v="2014-06-28T00:00:00"/>
    <x v="5"/>
    <n v="1.6"/>
    <n v="147"/>
    <x v="11"/>
    <n v="137.5"/>
    <n v="25437.5"/>
    <n v="27981.25"/>
    <n v="2543.75"/>
    <x v="10"/>
    <x v="0"/>
  </r>
  <r>
    <s v="Flight1935"/>
    <d v="2014-04-03T00:00:00"/>
    <x v="5"/>
    <n v="2.7"/>
    <n v="150"/>
    <x v="5"/>
    <n v="125"/>
    <n v="23125"/>
    <n v="25437.5"/>
    <n v="2312.5"/>
    <x v="9"/>
    <x v="0"/>
  </r>
  <r>
    <s v="Flight1936"/>
    <d v="2014-10-13T00:00:00"/>
    <x v="1"/>
    <n v="2.6"/>
    <n v="14"/>
    <x v="27"/>
    <n v="250"/>
    <n v="46250"/>
    <n v="50875"/>
    <n v="4625"/>
    <x v="11"/>
    <x v="0"/>
  </r>
  <r>
    <s v="Flight1937"/>
    <d v="2015-10-10T00:00:00"/>
    <x v="3"/>
    <n v="3.3"/>
    <n v="139"/>
    <x v="6"/>
    <n v="350"/>
    <n v="64750"/>
    <n v="71225"/>
    <n v="6475"/>
    <x v="11"/>
    <x v="1"/>
  </r>
  <r>
    <s v="Flight1938"/>
    <d v="2015-04-06T00:00:00"/>
    <x v="3"/>
    <n v="3.9"/>
    <n v="90"/>
    <x v="0"/>
    <n v="350"/>
    <n v="63350"/>
    <n v="69685"/>
    <n v="6335"/>
    <x v="9"/>
    <x v="1"/>
  </r>
  <r>
    <s v="Flight1939"/>
    <d v="2015-09-05T00:00:00"/>
    <x v="14"/>
    <n v="2.9"/>
    <n v="57"/>
    <x v="6"/>
    <n v="275"/>
    <n v="45375"/>
    <n v="49912.5"/>
    <n v="4537.5"/>
    <x v="6"/>
    <x v="1"/>
  </r>
  <r>
    <s v="Flight1940"/>
    <d v="2015-08-16T00:00:00"/>
    <x v="5"/>
    <n v="2.2999999999999998"/>
    <n v="150"/>
    <x v="19"/>
    <n v="137.5"/>
    <n v="25437.5"/>
    <n v="27981.25"/>
    <n v="2543.75"/>
    <x v="1"/>
    <x v="1"/>
  </r>
  <r>
    <s v="Flight1941"/>
    <d v="2015-03-22T00:00:00"/>
    <x v="12"/>
    <n v="1.2"/>
    <n v="196"/>
    <x v="24"/>
    <n v="115"/>
    <n v="18975"/>
    <n v="20872.5"/>
    <n v="1897.5"/>
    <x v="5"/>
    <x v="1"/>
  </r>
  <r>
    <s v="Flight1942"/>
    <d v="2014-04-25T00:00:00"/>
    <x v="17"/>
    <n v="2.7"/>
    <n v="54"/>
    <x v="24"/>
    <n v="300"/>
    <n v="49500"/>
    <n v="54450"/>
    <n v="4950"/>
    <x v="9"/>
    <x v="0"/>
  </r>
  <r>
    <s v="Flight1943"/>
    <d v="2015-04-04T00:00:00"/>
    <x v="16"/>
    <n v="3.3"/>
    <n v="202"/>
    <x v="2"/>
    <n v="275"/>
    <n v="45375"/>
    <n v="49912.5"/>
    <n v="4537.5"/>
    <x v="9"/>
    <x v="1"/>
  </r>
  <r>
    <s v="Flight1944"/>
    <d v="2014-06-05T00:00:00"/>
    <x v="0"/>
    <n v="2.2000000000000002"/>
    <n v="51"/>
    <x v="1"/>
    <n v="330"/>
    <n v="54450"/>
    <n v="59895"/>
    <n v="5445"/>
    <x v="10"/>
    <x v="0"/>
  </r>
  <r>
    <s v="Flight1945"/>
    <d v="2014-07-21T00:00:00"/>
    <x v="16"/>
    <n v="0.8"/>
    <n v="192"/>
    <x v="5"/>
    <n v="302.5"/>
    <n v="49912.5"/>
    <n v="54903.75"/>
    <n v="4991.25"/>
    <x v="2"/>
    <x v="0"/>
  </r>
  <r>
    <s v="Flight1946"/>
    <d v="2015-06-21T00:00:00"/>
    <x v="7"/>
    <n v="2.2000000000000002"/>
    <n v="183"/>
    <x v="9"/>
    <n v="220"/>
    <n v="36300"/>
    <n v="39930"/>
    <n v="3630"/>
    <x v="10"/>
    <x v="1"/>
  </r>
  <r>
    <s v="Flight1947"/>
    <d v="2014-12-25T00:00:00"/>
    <x v="16"/>
    <n v="3.3"/>
    <n v="159"/>
    <x v="2"/>
    <n v="385"/>
    <n v="63525"/>
    <n v="69877.5"/>
    <n v="6352.5"/>
    <x v="4"/>
    <x v="0"/>
  </r>
  <r>
    <s v="Flight1948"/>
    <d v="2014-11-13T00:00:00"/>
    <x v="12"/>
    <n v="2.2999999999999998"/>
    <n v="53"/>
    <x v="5"/>
    <n v="115"/>
    <n v="18975"/>
    <n v="20872.5"/>
    <n v="1897.5"/>
    <x v="0"/>
    <x v="0"/>
  </r>
  <r>
    <s v="Flight1949"/>
    <d v="2014-12-31T00:00:00"/>
    <x v="2"/>
    <n v="2.1"/>
    <n v="111"/>
    <x v="5"/>
    <n v="225"/>
    <n v="41625"/>
    <n v="45787.5"/>
    <n v="4162.5"/>
    <x v="4"/>
    <x v="0"/>
  </r>
  <r>
    <s v="Flight1950"/>
    <d v="2014-04-10T00:00:00"/>
    <x v="10"/>
    <n v="3.1"/>
    <n v="76"/>
    <x v="23"/>
    <n v="375"/>
    <n v="67875"/>
    <n v="74662.5"/>
    <n v="6787.5"/>
    <x v="9"/>
    <x v="0"/>
  </r>
  <r>
    <s v="Flight1951"/>
    <d v="2015-10-27T00:00:00"/>
    <x v="3"/>
    <n v="4.0999999999999996"/>
    <n v="39"/>
    <x v="24"/>
    <n v="350"/>
    <n v="57750"/>
    <n v="63525"/>
    <n v="5775"/>
    <x v="11"/>
    <x v="1"/>
  </r>
  <r>
    <s v="Flight1952"/>
    <d v="2015-04-19T00:00:00"/>
    <x v="13"/>
    <n v="0.8"/>
    <n v="104"/>
    <x v="11"/>
    <n v="250"/>
    <n v="46250"/>
    <n v="50875"/>
    <n v="4625"/>
    <x v="9"/>
    <x v="1"/>
  </r>
  <r>
    <s v="Flight1953"/>
    <d v="2015-07-08T00:00:00"/>
    <x v="0"/>
    <n v="3.1"/>
    <n v="208"/>
    <x v="1"/>
    <n v="330"/>
    <n v="54450"/>
    <n v="59895"/>
    <n v="5445"/>
    <x v="2"/>
    <x v="1"/>
  </r>
  <r>
    <s v="Flight1954"/>
    <d v="2014-04-14T00:00:00"/>
    <x v="16"/>
    <n v="1.7"/>
    <n v="50"/>
    <x v="6"/>
    <n v="275"/>
    <n v="45375"/>
    <n v="49912.5"/>
    <n v="4537.5"/>
    <x v="9"/>
    <x v="0"/>
  </r>
  <r>
    <s v="Flight1955"/>
    <d v="2014-04-20T00:00:00"/>
    <x v="3"/>
    <n v="3.2"/>
    <n v="164"/>
    <x v="4"/>
    <n v="350"/>
    <n v="57750"/>
    <n v="63525"/>
    <n v="5775"/>
    <x v="9"/>
    <x v="0"/>
  </r>
  <r>
    <s v="Flight1956"/>
    <d v="2015-04-27T00:00:00"/>
    <x v="13"/>
    <n v="1.2"/>
    <n v="17"/>
    <x v="10"/>
    <n v="250"/>
    <n v="46250"/>
    <n v="50875"/>
    <n v="4625"/>
    <x v="9"/>
    <x v="1"/>
  </r>
  <r>
    <s v="Flight1957"/>
    <d v="2015-06-08T00:00:00"/>
    <x v="8"/>
    <n v="9.1"/>
    <n v="30"/>
    <x v="19"/>
    <n v="220"/>
    <n v="40700"/>
    <n v="44770"/>
    <n v="4070"/>
    <x v="10"/>
    <x v="1"/>
  </r>
  <r>
    <s v="Flight1958"/>
    <d v="2014-07-01T00:00:00"/>
    <x v="0"/>
    <n v="2.8"/>
    <n v="16"/>
    <x v="6"/>
    <n v="330"/>
    <n v="61050"/>
    <n v="67155"/>
    <n v="6105"/>
    <x v="2"/>
    <x v="0"/>
  </r>
  <r>
    <s v="Flight1959"/>
    <d v="2014-08-14T00:00:00"/>
    <x v="11"/>
    <n v="2.6"/>
    <n v="137"/>
    <x v="0"/>
    <n v="385"/>
    <n v="71225"/>
    <n v="78347.5"/>
    <n v="7122.5"/>
    <x v="1"/>
    <x v="0"/>
  </r>
  <r>
    <s v="Flight1960"/>
    <d v="2014-05-26T00:00:00"/>
    <x v="13"/>
    <n v="2.2999999999999998"/>
    <n v="77"/>
    <x v="2"/>
    <n v="250"/>
    <n v="45250"/>
    <n v="49775"/>
    <n v="4525"/>
    <x v="3"/>
    <x v="0"/>
  </r>
  <r>
    <s v="Flight1961"/>
    <d v="2014-11-05T00:00:00"/>
    <x v="9"/>
    <n v="1.5"/>
    <n v="107"/>
    <x v="6"/>
    <n v="250"/>
    <n v="46250"/>
    <n v="50875"/>
    <n v="4625"/>
    <x v="0"/>
    <x v="0"/>
  </r>
  <r>
    <s v="Flight1962"/>
    <d v="2015-11-28T00:00:00"/>
    <x v="0"/>
    <n v="4.5999999999999996"/>
    <n v="111"/>
    <x v="0"/>
    <n v="450"/>
    <n v="83250"/>
    <n v="91575"/>
    <n v="8325"/>
    <x v="0"/>
    <x v="1"/>
  </r>
  <r>
    <s v="Flight1963"/>
    <d v="2015-06-30T00:00:00"/>
    <x v="1"/>
    <n v="2"/>
    <n v="118"/>
    <x v="8"/>
    <n v="275"/>
    <n v="50875"/>
    <n v="55962.5"/>
    <n v="5087.5"/>
    <x v="10"/>
    <x v="1"/>
  </r>
  <r>
    <s v="Flight1964"/>
    <d v="2014-10-16T00:00:00"/>
    <x v="10"/>
    <n v="1.4"/>
    <n v="35"/>
    <x v="2"/>
    <n v="375"/>
    <n v="69375"/>
    <n v="76312.5"/>
    <n v="6937.5"/>
    <x v="11"/>
    <x v="0"/>
  </r>
  <r>
    <s v="Flight1965"/>
    <d v="2014-04-21T00:00:00"/>
    <x v="2"/>
    <n v="1.9"/>
    <n v="101"/>
    <x v="5"/>
    <n v="225"/>
    <n v="41625"/>
    <n v="45787.5"/>
    <n v="4162.5"/>
    <x v="9"/>
    <x v="0"/>
  </r>
  <r>
    <s v="Flight1966"/>
    <d v="2014-06-05T00:00:00"/>
    <x v="20"/>
    <n v="2"/>
    <n v="151"/>
    <x v="10"/>
    <n v="302.5"/>
    <n v="55962.5"/>
    <n v="61558.75"/>
    <n v="5596.25"/>
    <x v="10"/>
    <x v="0"/>
  </r>
  <r>
    <s v="Flight1967"/>
    <d v="2015-07-07T00:00:00"/>
    <x v="12"/>
    <n v="2.8"/>
    <n v="6"/>
    <x v="8"/>
    <n v="126.5"/>
    <n v="23402.5"/>
    <n v="25742.75"/>
    <n v="2340.25"/>
    <x v="2"/>
    <x v="1"/>
  </r>
  <r>
    <s v="Flight1968"/>
    <d v="2015-04-01T00:00:00"/>
    <x v="4"/>
    <n v="1.7"/>
    <n v="204"/>
    <x v="8"/>
    <n v="200"/>
    <n v="33000"/>
    <n v="36300"/>
    <n v="3300"/>
    <x v="9"/>
    <x v="1"/>
  </r>
  <r>
    <s v="Flight1969"/>
    <d v="2014-06-06T00:00:00"/>
    <x v="8"/>
    <n v="6.7"/>
    <n v="21"/>
    <x v="1"/>
    <n v="220"/>
    <n v="40700"/>
    <n v="44770"/>
    <n v="4070"/>
    <x v="10"/>
    <x v="0"/>
  </r>
  <r>
    <s v="Flight1970"/>
    <d v="2015-11-25T00:00:00"/>
    <x v="8"/>
    <n v="18.7"/>
    <n v="54"/>
    <x v="16"/>
    <n v="300"/>
    <n v="49500"/>
    <n v="54450"/>
    <n v="4950"/>
    <x v="0"/>
    <x v="1"/>
  </r>
  <r>
    <s v="Flight1971"/>
    <d v="2015-08-04T00:00:00"/>
    <x v="15"/>
    <n v="2.6"/>
    <n v="117"/>
    <x v="18"/>
    <n v="330"/>
    <n v="61050"/>
    <n v="67155"/>
    <n v="6105"/>
    <x v="1"/>
    <x v="1"/>
  </r>
  <r>
    <s v="Flight1972"/>
    <d v="2014-01-14T00:00:00"/>
    <x v="0"/>
    <n v="0.9"/>
    <n v="157"/>
    <x v="19"/>
    <n v="300"/>
    <n v="49500"/>
    <n v="54450"/>
    <n v="4950"/>
    <x v="7"/>
    <x v="0"/>
  </r>
  <r>
    <s v="Flight1973"/>
    <d v="2015-08-14T00:00:00"/>
    <x v="12"/>
    <n v="2.2000000000000002"/>
    <n v="124"/>
    <x v="22"/>
    <n v="126.5"/>
    <n v="23402.5"/>
    <n v="25742.75"/>
    <n v="2340.25"/>
    <x v="1"/>
    <x v="1"/>
  </r>
  <r>
    <s v="Flight1974"/>
    <d v="2015-04-24T00:00:00"/>
    <x v="17"/>
    <n v="3.7"/>
    <n v="23"/>
    <x v="5"/>
    <n v="300"/>
    <n v="55500"/>
    <n v="61050"/>
    <n v="5550"/>
    <x v="9"/>
    <x v="1"/>
  </r>
  <r>
    <s v="Flight1975"/>
    <d v="2014-09-09T00:00:00"/>
    <x v="7"/>
    <n v="1.1000000000000001"/>
    <n v="113"/>
    <x v="23"/>
    <n v="200"/>
    <n v="37000"/>
    <n v="40700"/>
    <n v="3700"/>
    <x v="6"/>
    <x v="0"/>
  </r>
  <r>
    <s v="Flight1976"/>
    <d v="2014-04-16T00:00:00"/>
    <x v="9"/>
    <n v="2.6"/>
    <n v="36"/>
    <x v="2"/>
    <n v="250"/>
    <n v="41250"/>
    <n v="45375"/>
    <n v="4125"/>
    <x v="9"/>
    <x v="0"/>
  </r>
  <r>
    <s v="Flight1977"/>
    <d v="2014-08-24T00:00:00"/>
    <x v="7"/>
    <n v="1.4"/>
    <n v="3"/>
    <x v="23"/>
    <n v="220"/>
    <n v="40700"/>
    <n v="44770"/>
    <n v="4070"/>
    <x v="1"/>
    <x v="0"/>
  </r>
  <r>
    <s v="Flight1978"/>
    <d v="2015-05-09T00:00:00"/>
    <x v="16"/>
    <n v="2.2000000000000002"/>
    <n v="109"/>
    <x v="3"/>
    <n v="275"/>
    <n v="50875"/>
    <n v="55962.5"/>
    <n v="5087.5"/>
    <x v="3"/>
    <x v="1"/>
  </r>
  <r>
    <s v="Flight1979"/>
    <d v="2014-11-10T00:00:00"/>
    <x v="3"/>
    <n v="5.5"/>
    <n v="150"/>
    <x v="6"/>
    <n v="350"/>
    <n v="64750"/>
    <n v="71225"/>
    <n v="6475"/>
    <x v="0"/>
    <x v="0"/>
  </r>
  <r>
    <s v="Flight1980"/>
    <d v="2014-11-23T00:00:00"/>
    <x v="1"/>
    <n v="0.1"/>
    <n v="203"/>
    <x v="6"/>
    <n v="250"/>
    <n v="41250"/>
    <n v="45375"/>
    <n v="4125"/>
    <x v="0"/>
    <x v="0"/>
  </r>
  <r>
    <s v="Flight1981"/>
    <d v="2014-06-03T00:00:00"/>
    <x v="20"/>
    <n v="2.6"/>
    <n v="87"/>
    <x v="15"/>
    <n v="302.5"/>
    <n v="54752.5"/>
    <n v="60227.75"/>
    <n v="5475.25"/>
    <x v="10"/>
    <x v="0"/>
  </r>
  <r>
    <s v="Flight1982"/>
    <d v="2015-04-13T00:00:00"/>
    <x v="17"/>
    <n v="4"/>
    <n v="173"/>
    <x v="6"/>
    <n v="300"/>
    <n v="49500"/>
    <n v="54450"/>
    <n v="4950"/>
    <x v="9"/>
    <x v="1"/>
  </r>
  <r>
    <s v="Flight1983"/>
    <d v="2015-02-20T00:00:00"/>
    <x v="21"/>
    <n v="2"/>
    <n v="183"/>
    <x v="0"/>
    <n v="300"/>
    <n v="49500"/>
    <n v="54450"/>
    <n v="4950"/>
    <x v="8"/>
    <x v="1"/>
  </r>
  <r>
    <s v="Flight1984"/>
    <d v="2014-09-08T00:00:00"/>
    <x v="12"/>
    <n v="2.2000000000000002"/>
    <n v="208"/>
    <x v="18"/>
    <n v="115"/>
    <n v="18975"/>
    <n v="20872.5"/>
    <n v="1897.5"/>
    <x v="6"/>
    <x v="0"/>
  </r>
  <r>
    <s v="Flight1985"/>
    <d v="2014-06-07T00:00:00"/>
    <x v="6"/>
    <n v="2.1"/>
    <n v="151"/>
    <x v="5"/>
    <n v="330"/>
    <n v="61050"/>
    <n v="67155"/>
    <n v="6105"/>
    <x v="10"/>
    <x v="0"/>
  </r>
  <r>
    <s v="Flight1986"/>
    <d v="2014-01-19T00:00:00"/>
    <x v="1"/>
    <n v="2.4"/>
    <n v="154"/>
    <x v="1"/>
    <n v="250"/>
    <n v="41250"/>
    <n v="45375"/>
    <n v="4125"/>
    <x v="7"/>
    <x v="0"/>
  </r>
  <r>
    <s v="Flight1987"/>
    <d v="2015-10-25T00:00:00"/>
    <x v="0"/>
    <n v="2"/>
    <n v="127"/>
    <x v="22"/>
    <n v="300"/>
    <n v="55500"/>
    <n v="61050"/>
    <n v="5550"/>
    <x v="11"/>
    <x v="1"/>
  </r>
  <r>
    <s v="Flight1988"/>
    <d v="2015-03-12T00:00:00"/>
    <x v="6"/>
    <n v="2"/>
    <n v="210"/>
    <x v="26"/>
    <n v="300"/>
    <n v="49500"/>
    <n v="54450"/>
    <n v="4950"/>
    <x v="5"/>
    <x v="1"/>
  </r>
  <r>
    <s v="Flight1989"/>
    <d v="2014-03-02T00:00:00"/>
    <x v="9"/>
    <n v="2.4"/>
    <n v="21"/>
    <x v="22"/>
    <n v="250"/>
    <n v="46250"/>
    <n v="50875"/>
    <n v="4625"/>
    <x v="5"/>
    <x v="0"/>
  </r>
  <r>
    <s v="Flight1990"/>
    <d v="2015-08-03T00:00:00"/>
    <x v="1"/>
    <n v="1.6"/>
    <n v="23"/>
    <x v="9"/>
    <n v="275"/>
    <n v="50875"/>
    <n v="55962.5"/>
    <n v="5087.5"/>
    <x v="1"/>
    <x v="1"/>
  </r>
  <r>
    <s v="Flight1991"/>
    <d v="2014-09-04T00:00:00"/>
    <x v="2"/>
    <n v="2"/>
    <n v="157"/>
    <x v="10"/>
    <n v="225"/>
    <n v="37125"/>
    <n v="40837.5"/>
    <n v="3712.5"/>
    <x v="6"/>
    <x v="0"/>
  </r>
  <r>
    <s v="Flight1992"/>
    <d v="2014-10-01T00:00:00"/>
    <x v="21"/>
    <n v="1.8"/>
    <n v="88"/>
    <x v="21"/>
    <n v="300"/>
    <n v="54300"/>
    <n v="59730"/>
    <n v="5430"/>
    <x v="11"/>
    <x v="0"/>
  </r>
  <r>
    <s v="Flight1993"/>
    <d v="2015-07-28T00:00:00"/>
    <x v="2"/>
    <n v="1.8"/>
    <n v="208"/>
    <x v="18"/>
    <n v="247.5"/>
    <n v="40837.5"/>
    <n v="44921.25"/>
    <n v="4083.75"/>
    <x v="2"/>
    <x v="1"/>
  </r>
  <r>
    <s v="Flight1994"/>
    <d v="2014-09-23T00:00:00"/>
    <x v="14"/>
    <n v="2.8"/>
    <n v="44"/>
    <x v="6"/>
    <n v="275"/>
    <n v="45375"/>
    <n v="49912.5"/>
    <n v="4537.5"/>
    <x v="6"/>
    <x v="0"/>
  </r>
  <r>
    <s v="Flight1995"/>
    <d v="2014-10-20T00:00:00"/>
    <x v="14"/>
    <n v="0.3"/>
    <n v="136"/>
    <x v="6"/>
    <n v="275"/>
    <n v="50875"/>
    <n v="55962.5"/>
    <n v="5087.5"/>
    <x v="11"/>
    <x v="0"/>
  </r>
  <r>
    <s v="Flight1996"/>
    <d v="2015-07-07T00:00:00"/>
    <x v="3"/>
    <n v="3.7"/>
    <n v="26"/>
    <x v="6"/>
    <n v="385"/>
    <n v="71225"/>
    <n v="78347.5"/>
    <n v="7122.5"/>
    <x v="2"/>
    <x v="1"/>
  </r>
  <r>
    <s v="Flight1997"/>
    <d v="2015-07-13T00:00:00"/>
    <x v="19"/>
    <n v="1.4"/>
    <n v="14"/>
    <x v="10"/>
    <n v="126.5"/>
    <n v="23402.5"/>
    <n v="25742.75"/>
    <n v="2340.25"/>
    <x v="2"/>
    <x v="1"/>
  </r>
  <r>
    <s v="Flight1998"/>
    <d v="2014-11-05T00:00:00"/>
    <x v="8"/>
    <n v="10.3"/>
    <n v="142"/>
    <x v="29"/>
    <n v="200"/>
    <n v="37000"/>
    <n v="40700"/>
    <n v="3700"/>
    <x v="0"/>
    <x v="0"/>
  </r>
  <r>
    <s v="Flight1999"/>
    <d v="2015-02-13T00:00:00"/>
    <x v="11"/>
    <n v="2.2999999999999998"/>
    <n v="71"/>
    <x v="6"/>
    <n v="350"/>
    <n v="63350"/>
    <n v="69685"/>
    <n v="6335"/>
    <x v="8"/>
    <x v="1"/>
  </r>
  <r>
    <s v="Flight2000"/>
    <d v="2015-02-03T00:00:00"/>
    <x v="8"/>
    <n v="9.6999999999999993"/>
    <n v="127"/>
    <x v="18"/>
    <n v="200"/>
    <n v="37000"/>
    <n v="40700"/>
    <n v="3700"/>
    <x v="8"/>
    <x v="1"/>
  </r>
  <r>
    <s v="Flight2001"/>
    <d v="2014-12-30T00:00:00"/>
    <x v="7"/>
    <n v="1.8"/>
    <n v="84"/>
    <x v="2"/>
    <n v="200"/>
    <n v="36200"/>
    <n v="39820"/>
    <n v="3620"/>
    <x v="4"/>
    <x v="0"/>
  </r>
  <r>
    <s v="Flight2002"/>
    <d v="2015-03-31T00:00:00"/>
    <x v="4"/>
    <n v="1.9"/>
    <n v="144"/>
    <x v="20"/>
    <n v="200"/>
    <n v="37000"/>
    <n v="40700"/>
    <n v="3700"/>
    <x v="5"/>
    <x v="1"/>
  </r>
  <r>
    <s v="Flight2003"/>
    <d v="2014-02-22T00:00:00"/>
    <x v="16"/>
    <n v="1.5"/>
    <n v="174"/>
    <x v="2"/>
    <n v="275"/>
    <n v="45375"/>
    <n v="49912.5"/>
    <n v="4537.5"/>
    <x v="8"/>
    <x v="0"/>
  </r>
  <r>
    <s v="Flight2004"/>
    <d v="2015-09-29T00:00:00"/>
    <x v="8"/>
    <n v="10.199999999999999"/>
    <n v="30"/>
    <x v="25"/>
    <n v="200"/>
    <n v="37000"/>
    <n v="40700"/>
    <n v="3700"/>
    <x v="6"/>
    <x v="1"/>
  </r>
  <r>
    <s v="Flight2005"/>
    <d v="2014-09-04T00:00:00"/>
    <x v="11"/>
    <n v="1.6"/>
    <n v="35"/>
    <x v="22"/>
    <n v="350"/>
    <n v="64750"/>
    <n v="71225"/>
    <n v="6475"/>
    <x v="6"/>
    <x v="0"/>
  </r>
  <r>
    <s v="Flight2006"/>
    <d v="2014-12-02T00:00:00"/>
    <x v="7"/>
    <n v="2.9"/>
    <n v="104"/>
    <x v="18"/>
    <n v="200"/>
    <n v="37000"/>
    <n v="40700"/>
    <n v="3700"/>
    <x v="4"/>
    <x v="0"/>
  </r>
  <r>
    <s v="Flight2007"/>
    <d v="2015-08-30T00:00:00"/>
    <x v="20"/>
    <n v="2.2999999999999998"/>
    <n v="182"/>
    <x v="2"/>
    <n v="302.5"/>
    <n v="49912.5"/>
    <n v="54903.75"/>
    <n v="4991.25"/>
    <x v="1"/>
    <x v="1"/>
  </r>
  <r>
    <s v="Flight2008"/>
    <d v="2014-10-27T00:00:00"/>
    <x v="3"/>
    <n v="2.9"/>
    <n v="177"/>
    <x v="1"/>
    <n v="350"/>
    <n v="57750"/>
    <n v="63525"/>
    <n v="5775"/>
    <x v="11"/>
    <x v="0"/>
  </r>
  <r>
    <s v="Flight2009"/>
    <d v="2015-06-07T00:00:00"/>
    <x v="7"/>
    <n v="1.8"/>
    <n v="135"/>
    <x v="6"/>
    <n v="220"/>
    <n v="40700"/>
    <n v="44770"/>
    <n v="4070"/>
    <x v="10"/>
    <x v="1"/>
  </r>
  <r>
    <s v="Flight2010"/>
    <d v="2014-04-15T00:00:00"/>
    <x v="2"/>
    <n v="3.7"/>
    <n v="130"/>
    <x v="2"/>
    <n v="225"/>
    <n v="41625"/>
    <n v="45787.5"/>
    <n v="4162.5"/>
    <x v="9"/>
    <x v="0"/>
  </r>
  <r>
    <s v="Flight2011"/>
    <d v="2015-03-30T00:00:00"/>
    <x v="13"/>
    <n v="2.1"/>
    <n v="149"/>
    <x v="2"/>
    <n v="250"/>
    <n v="46250"/>
    <n v="50875"/>
    <n v="4625"/>
    <x v="5"/>
    <x v="1"/>
  </r>
  <r>
    <s v="Flight2012"/>
    <d v="2015-05-15T00:00:00"/>
    <x v="2"/>
    <n v="1.7"/>
    <n v="129"/>
    <x v="2"/>
    <n v="225"/>
    <n v="41625"/>
    <n v="45787.5"/>
    <n v="4162.5"/>
    <x v="3"/>
    <x v="1"/>
  </r>
  <r>
    <s v="Flight2013"/>
    <d v="2014-09-02T00:00:00"/>
    <x v="11"/>
    <n v="3"/>
    <n v="165"/>
    <x v="28"/>
    <n v="350"/>
    <n v="57750"/>
    <n v="63525"/>
    <n v="5775"/>
    <x v="6"/>
    <x v="0"/>
  </r>
  <r>
    <s v="Flight2014"/>
    <d v="2015-12-24T00:00:00"/>
    <x v="1"/>
    <n v="4.2"/>
    <n v="88"/>
    <x v="13"/>
    <n v="350"/>
    <n v="63350"/>
    <n v="69685"/>
    <n v="6335"/>
    <x v="4"/>
    <x v="1"/>
  </r>
  <r>
    <s v="Flight2015"/>
    <d v="2015-10-12T00:00:00"/>
    <x v="18"/>
    <n v="0.7"/>
    <n v="13"/>
    <x v="21"/>
    <n v="240"/>
    <n v="44400"/>
    <n v="48840"/>
    <n v="4440"/>
    <x v="11"/>
    <x v="1"/>
  </r>
  <r>
    <s v="Flight2016"/>
    <d v="2015-11-24T00:00:00"/>
    <x v="7"/>
    <n v="3.2"/>
    <n v="163"/>
    <x v="18"/>
    <n v="300"/>
    <n v="49500"/>
    <n v="54450"/>
    <n v="4950"/>
    <x v="0"/>
    <x v="1"/>
  </r>
  <r>
    <s v="Flight2017"/>
    <d v="2015-10-19T00:00:00"/>
    <x v="7"/>
    <n v="2.2999999999999998"/>
    <n v="74"/>
    <x v="0"/>
    <n v="200"/>
    <n v="36200"/>
    <n v="39820"/>
    <n v="3620"/>
    <x v="11"/>
    <x v="1"/>
  </r>
  <r>
    <s v="Flight2018"/>
    <d v="2014-05-23T00:00:00"/>
    <x v="14"/>
    <n v="2.6"/>
    <n v="179"/>
    <x v="1"/>
    <n v="275"/>
    <n v="45375"/>
    <n v="49912.5"/>
    <n v="4537.5"/>
    <x v="3"/>
    <x v="0"/>
  </r>
  <r>
    <s v="Flight2019"/>
    <d v="2014-06-25T00:00:00"/>
    <x v="17"/>
    <n v="1.7"/>
    <n v="15"/>
    <x v="19"/>
    <n v="330"/>
    <n v="61050"/>
    <n v="67155"/>
    <n v="6105"/>
    <x v="10"/>
    <x v="0"/>
  </r>
  <r>
    <s v="Flight2020"/>
    <d v="2015-11-18T00:00:00"/>
    <x v="14"/>
    <n v="1.8"/>
    <n v="54"/>
    <x v="1"/>
    <n v="275"/>
    <n v="45375"/>
    <n v="49912.5"/>
    <n v="4537.5"/>
    <x v="0"/>
    <x v="1"/>
  </r>
  <r>
    <s v="Flight2021"/>
    <d v="2014-10-11T00:00:00"/>
    <x v="0"/>
    <n v="2"/>
    <n v="70"/>
    <x v="23"/>
    <n v="300"/>
    <n v="54300"/>
    <n v="59730"/>
    <n v="5430"/>
    <x v="11"/>
    <x v="0"/>
  </r>
  <r>
    <s v="Flight2022"/>
    <d v="2014-04-07T00:00:00"/>
    <x v="3"/>
    <n v="4.0999999999999996"/>
    <n v="202"/>
    <x v="11"/>
    <n v="350"/>
    <n v="57750"/>
    <n v="63525"/>
    <n v="5775"/>
    <x v="9"/>
    <x v="0"/>
  </r>
  <r>
    <s v="Flight2023"/>
    <d v="2015-01-15T00:00:00"/>
    <x v="13"/>
    <n v="1.1000000000000001"/>
    <n v="66"/>
    <x v="8"/>
    <n v="250"/>
    <n v="45250"/>
    <n v="49775"/>
    <n v="4525"/>
    <x v="7"/>
    <x v="1"/>
  </r>
  <r>
    <s v="Flight2024"/>
    <d v="2015-11-29T00:00:00"/>
    <x v="8"/>
    <n v="16.600000000000001"/>
    <n v="178"/>
    <x v="5"/>
    <n v="300"/>
    <n v="49500"/>
    <n v="54450"/>
    <n v="4950"/>
    <x v="0"/>
    <x v="1"/>
  </r>
  <r>
    <s v="Flight2025"/>
    <d v="2015-12-27T00:00:00"/>
    <x v="3"/>
    <n v="8.1"/>
    <n v="141"/>
    <x v="2"/>
    <n v="490"/>
    <n v="90650"/>
    <n v="99715"/>
    <n v="9065"/>
    <x v="4"/>
    <x v="1"/>
  </r>
  <r>
    <s v="Flight2026"/>
    <d v="2014-11-27T00:00:00"/>
    <x v="3"/>
    <n v="11.2"/>
    <n v="105"/>
    <x v="17"/>
    <n v="525"/>
    <n v="97125"/>
    <n v="106837.5"/>
    <n v="9712.5"/>
    <x v="0"/>
    <x v="0"/>
  </r>
  <r>
    <s v="Flight2027"/>
    <d v="2015-12-27T00:00:00"/>
    <x v="3"/>
    <n v="8.1"/>
    <n v="17"/>
    <x v="21"/>
    <n v="490"/>
    <n v="90650"/>
    <n v="99715"/>
    <n v="9065"/>
    <x v="4"/>
    <x v="1"/>
  </r>
  <r>
    <s v="Flight2028"/>
    <d v="2015-07-10T00:00:00"/>
    <x v="7"/>
    <n v="1"/>
    <n v="201"/>
    <x v="16"/>
    <n v="220"/>
    <n v="36300"/>
    <n v="39930"/>
    <n v="3630"/>
    <x v="2"/>
    <x v="1"/>
  </r>
  <r>
    <s v="Flight2029"/>
    <d v="2014-01-29T00:00:00"/>
    <x v="2"/>
    <n v="2.6"/>
    <n v="104"/>
    <x v="18"/>
    <n v="225"/>
    <n v="41625"/>
    <n v="45787.5"/>
    <n v="4162.5"/>
    <x v="7"/>
    <x v="0"/>
  </r>
  <r>
    <s v="Flight2030"/>
    <d v="2014-04-23T00:00:00"/>
    <x v="0"/>
    <n v="3.4"/>
    <n v="46"/>
    <x v="25"/>
    <n v="300"/>
    <n v="49500"/>
    <n v="54450"/>
    <n v="4950"/>
    <x v="9"/>
    <x v="0"/>
  </r>
  <r>
    <s v="Flight2031"/>
    <d v="2014-11-04T00:00:00"/>
    <x v="6"/>
    <n v="2.1"/>
    <n v="163"/>
    <x v="1"/>
    <n v="300"/>
    <n v="49500"/>
    <n v="54450"/>
    <n v="4950"/>
    <x v="0"/>
    <x v="0"/>
  </r>
  <r>
    <s v="Flight2032"/>
    <d v="2014-04-09T00:00:00"/>
    <x v="1"/>
    <n v="2"/>
    <n v="188"/>
    <x v="18"/>
    <n v="250"/>
    <n v="41250"/>
    <n v="45375"/>
    <n v="4125"/>
    <x v="9"/>
    <x v="0"/>
  </r>
  <r>
    <s v="Flight2033"/>
    <d v="2015-07-12T00:00:00"/>
    <x v="17"/>
    <n v="1.5"/>
    <n v="196"/>
    <x v="16"/>
    <n v="330"/>
    <n v="54450"/>
    <n v="59895"/>
    <n v="5445"/>
    <x v="2"/>
    <x v="1"/>
  </r>
  <r>
    <s v="Flight2034"/>
    <d v="2015-12-29T00:00:00"/>
    <x v="3"/>
    <n v="3.8"/>
    <n v="85"/>
    <x v="24"/>
    <n v="350"/>
    <n v="63350"/>
    <n v="69685"/>
    <n v="6335"/>
    <x v="4"/>
    <x v="1"/>
  </r>
  <r>
    <s v="Flight2035"/>
    <d v="2015-09-23T00:00:00"/>
    <x v="20"/>
    <n v="2.6"/>
    <n v="108"/>
    <x v="0"/>
    <n v="275"/>
    <n v="50875"/>
    <n v="55962.5"/>
    <n v="5087.5"/>
    <x v="6"/>
    <x v="1"/>
  </r>
  <r>
    <s v="Flight2036"/>
    <d v="2015-06-09T00:00:00"/>
    <x v="5"/>
    <n v="2.1"/>
    <n v="127"/>
    <x v="2"/>
    <n v="137.5"/>
    <n v="25437.5"/>
    <n v="27981.25"/>
    <n v="2543.75"/>
    <x v="10"/>
    <x v="1"/>
  </r>
  <r>
    <s v="Flight2037"/>
    <d v="2014-05-08T00:00:00"/>
    <x v="19"/>
    <n v="2.8"/>
    <n v="34"/>
    <x v="18"/>
    <n v="115"/>
    <n v="21275"/>
    <n v="23402.5"/>
    <n v="2127.5"/>
    <x v="3"/>
    <x v="0"/>
  </r>
  <r>
    <s v="Flight2038"/>
    <d v="2015-03-11T00:00:00"/>
    <x v="8"/>
    <n v="10.4"/>
    <n v="117"/>
    <x v="3"/>
    <n v="200"/>
    <n v="37000"/>
    <n v="40700"/>
    <n v="3700"/>
    <x v="5"/>
    <x v="1"/>
  </r>
  <r>
    <s v="Flight2039"/>
    <d v="2015-06-05T00:00:00"/>
    <x v="15"/>
    <n v="0.9"/>
    <n v="129"/>
    <x v="6"/>
    <n v="330"/>
    <n v="61050"/>
    <n v="67155"/>
    <n v="6105"/>
    <x v="10"/>
    <x v="1"/>
  </r>
  <r>
    <s v="Flight2040"/>
    <d v="2014-05-21T00:00:00"/>
    <x v="2"/>
    <n v="2.8"/>
    <n v="54"/>
    <x v="18"/>
    <n v="225"/>
    <n v="37125"/>
    <n v="40837.5"/>
    <n v="3712.5"/>
    <x v="3"/>
    <x v="0"/>
  </r>
  <r>
    <s v="Flight2041"/>
    <d v="2015-12-08T00:00:00"/>
    <x v="3"/>
    <n v="2.9"/>
    <n v="128"/>
    <x v="22"/>
    <n v="350"/>
    <n v="64750"/>
    <n v="71225"/>
    <n v="6475"/>
    <x v="4"/>
    <x v="1"/>
  </r>
  <r>
    <s v="Flight2042"/>
    <d v="2014-01-29T00:00:00"/>
    <x v="16"/>
    <n v="2"/>
    <n v="155"/>
    <x v="23"/>
    <n v="275"/>
    <n v="45375"/>
    <n v="49912.5"/>
    <n v="4537.5"/>
    <x v="7"/>
    <x v="0"/>
  </r>
  <r>
    <s v="Flight2043"/>
    <d v="2015-06-13T00:00:00"/>
    <x v="17"/>
    <n v="2.2999999999999998"/>
    <n v="32"/>
    <x v="17"/>
    <n v="330"/>
    <n v="61050"/>
    <n v="67155"/>
    <n v="6105"/>
    <x v="10"/>
    <x v="1"/>
  </r>
  <r>
    <s v="Flight2044"/>
    <d v="2015-04-18T00:00:00"/>
    <x v="8"/>
    <n v="11.8"/>
    <n v="189"/>
    <x v="26"/>
    <n v="200"/>
    <n v="33000"/>
    <n v="36300"/>
    <n v="3300"/>
    <x v="9"/>
    <x v="1"/>
  </r>
  <r>
    <s v="Flight2045"/>
    <d v="2015-06-03T00:00:00"/>
    <x v="16"/>
    <n v="2.6"/>
    <n v="42"/>
    <x v="19"/>
    <n v="302.5"/>
    <n v="49912.5"/>
    <n v="54903.75"/>
    <n v="4991.25"/>
    <x v="10"/>
    <x v="1"/>
  </r>
  <r>
    <s v="Flight2046"/>
    <d v="2015-01-30T00:00:00"/>
    <x v="6"/>
    <n v="1.7"/>
    <n v="72"/>
    <x v="1"/>
    <n v="300"/>
    <n v="54300"/>
    <n v="59730"/>
    <n v="5430"/>
    <x v="7"/>
    <x v="1"/>
  </r>
  <r>
    <s v="Flight2047"/>
    <d v="2015-07-03T00:00:00"/>
    <x v="7"/>
    <n v="2.8"/>
    <n v="122"/>
    <x v="29"/>
    <n v="220"/>
    <n v="40700"/>
    <n v="44770"/>
    <n v="4070"/>
    <x v="2"/>
    <x v="1"/>
  </r>
  <r>
    <s v="Flight2048"/>
    <d v="2014-07-13T00:00:00"/>
    <x v="0"/>
    <n v="3.2"/>
    <n v="12"/>
    <x v="27"/>
    <n v="330"/>
    <n v="61050"/>
    <n v="67155"/>
    <n v="6105"/>
    <x v="2"/>
    <x v="0"/>
  </r>
  <r>
    <s v="Flight2049"/>
    <d v="2014-05-21T00:00:00"/>
    <x v="5"/>
    <n v="2.1"/>
    <n v="44"/>
    <x v="0"/>
    <n v="125"/>
    <n v="20625"/>
    <n v="22687.5"/>
    <n v="2062.5"/>
    <x v="3"/>
    <x v="0"/>
  </r>
  <r>
    <s v="Flight2050"/>
    <d v="2015-01-14T00:00:00"/>
    <x v="1"/>
    <n v="2"/>
    <n v="70"/>
    <x v="19"/>
    <n v="250"/>
    <n v="45250"/>
    <n v="49775"/>
    <n v="4525"/>
    <x v="7"/>
    <x v="1"/>
  </r>
  <r>
    <s v="Flight2051"/>
    <d v="2014-12-08T00:00:00"/>
    <x v="9"/>
    <n v="1.8"/>
    <n v="62"/>
    <x v="18"/>
    <n v="250"/>
    <n v="41250"/>
    <n v="45375"/>
    <n v="4125"/>
    <x v="4"/>
    <x v="0"/>
  </r>
  <r>
    <s v="Flight2052"/>
    <d v="2015-03-31T00:00:00"/>
    <x v="7"/>
    <n v="2"/>
    <n v="125"/>
    <x v="0"/>
    <n v="200"/>
    <n v="37000"/>
    <n v="40700"/>
    <n v="3700"/>
    <x v="5"/>
    <x v="1"/>
  </r>
  <r>
    <s v="Flight2053"/>
    <d v="2014-08-07T00:00:00"/>
    <x v="18"/>
    <n v="0.4"/>
    <n v="132"/>
    <x v="11"/>
    <n v="264"/>
    <n v="48840"/>
    <n v="53724"/>
    <n v="4884"/>
    <x v="1"/>
    <x v="0"/>
  </r>
  <r>
    <s v="Flight2054"/>
    <d v="2015-09-03T00:00:00"/>
    <x v="14"/>
    <n v="2.1"/>
    <n v="5"/>
    <x v="6"/>
    <n v="275"/>
    <n v="50875"/>
    <n v="55962.5"/>
    <n v="5087.5"/>
    <x v="6"/>
    <x v="1"/>
  </r>
  <r>
    <s v="Flight2055"/>
    <d v="2014-07-09T00:00:00"/>
    <x v="4"/>
    <n v="1.2"/>
    <n v="191"/>
    <x v="19"/>
    <n v="220"/>
    <n v="36300"/>
    <n v="39930"/>
    <n v="3630"/>
    <x v="2"/>
    <x v="0"/>
  </r>
  <r>
    <s v="Flight2056"/>
    <d v="2015-05-18T00:00:00"/>
    <x v="8"/>
    <n v="9"/>
    <n v="58"/>
    <x v="9"/>
    <n v="200"/>
    <n v="33000"/>
    <n v="36300"/>
    <n v="3300"/>
    <x v="3"/>
    <x v="1"/>
  </r>
  <r>
    <s v="Flight2057"/>
    <d v="2014-01-04T00:00:00"/>
    <x v="19"/>
    <n v="1.8"/>
    <n v="68"/>
    <x v="16"/>
    <n v="115"/>
    <n v="20815"/>
    <n v="22896.5"/>
    <n v="2081.5"/>
    <x v="7"/>
    <x v="0"/>
  </r>
  <r>
    <s v="Flight2058"/>
    <d v="2015-01-10T00:00:00"/>
    <x v="5"/>
    <n v="2.1"/>
    <n v="163"/>
    <x v="26"/>
    <n v="125"/>
    <n v="20625"/>
    <n v="22687.5"/>
    <n v="2062.5"/>
    <x v="7"/>
    <x v="1"/>
  </r>
  <r>
    <s v="Flight2059"/>
    <d v="2014-05-14T00:00:00"/>
    <x v="20"/>
    <n v="2.2999999999999998"/>
    <n v="144"/>
    <x v="1"/>
    <n v="275"/>
    <n v="50875"/>
    <n v="55962.5"/>
    <n v="5087.5"/>
    <x v="3"/>
    <x v="0"/>
  </r>
  <r>
    <s v="Flight2060"/>
    <d v="2014-06-10T00:00:00"/>
    <x v="5"/>
    <n v="2.5"/>
    <n v="34"/>
    <x v="13"/>
    <n v="137.5"/>
    <n v="25437.5"/>
    <n v="27981.25"/>
    <n v="2543.75"/>
    <x v="10"/>
    <x v="0"/>
  </r>
  <r>
    <s v="Flight2061"/>
    <d v="2014-12-29T00:00:00"/>
    <x v="8"/>
    <n v="12.1"/>
    <n v="49"/>
    <x v="1"/>
    <n v="200"/>
    <n v="33000"/>
    <n v="36300"/>
    <n v="3300"/>
    <x v="4"/>
    <x v="0"/>
  </r>
  <r>
    <s v="Flight2062"/>
    <d v="2015-08-02T00:00:00"/>
    <x v="3"/>
    <n v="5.8"/>
    <n v="116"/>
    <x v="3"/>
    <n v="385"/>
    <n v="71225"/>
    <n v="78347.5"/>
    <n v="7122.5"/>
    <x v="1"/>
    <x v="1"/>
  </r>
  <r>
    <s v="Flight2063"/>
    <d v="2014-02-18T00:00:00"/>
    <x v="16"/>
    <n v="3.1"/>
    <n v="65"/>
    <x v="2"/>
    <n v="275"/>
    <n v="49775"/>
    <n v="54752.5"/>
    <n v="4977.5"/>
    <x v="8"/>
    <x v="0"/>
  </r>
  <r>
    <s v="Flight2064"/>
    <d v="2015-08-31T00:00:00"/>
    <x v="4"/>
    <n v="2.2000000000000002"/>
    <n v="35"/>
    <x v="13"/>
    <n v="220"/>
    <n v="40700"/>
    <n v="44770"/>
    <n v="4070"/>
    <x v="1"/>
    <x v="1"/>
  </r>
  <r>
    <s v="Flight2065"/>
    <d v="2014-08-05T00:00:00"/>
    <x v="15"/>
    <n v="2.4"/>
    <n v="5"/>
    <x v="16"/>
    <n v="330"/>
    <n v="61050"/>
    <n v="67155"/>
    <n v="6105"/>
    <x v="1"/>
    <x v="0"/>
  </r>
  <r>
    <s v="Flight2066"/>
    <d v="2015-04-01T00:00:00"/>
    <x v="15"/>
    <n v="2.2000000000000002"/>
    <n v="80"/>
    <x v="2"/>
    <n v="300"/>
    <n v="54300"/>
    <n v="59730"/>
    <n v="5430"/>
    <x v="9"/>
    <x v="1"/>
  </r>
  <r>
    <s v="Flight2067"/>
    <d v="2015-09-08T00:00:00"/>
    <x v="8"/>
    <n v="9.6999999999999993"/>
    <n v="104"/>
    <x v="0"/>
    <n v="200"/>
    <n v="37000"/>
    <n v="40700"/>
    <n v="3700"/>
    <x v="6"/>
    <x v="1"/>
  </r>
  <r>
    <s v="Flight2068"/>
    <d v="2015-05-29T00:00:00"/>
    <x v="1"/>
    <n v="2"/>
    <n v="40"/>
    <x v="0"/>
    <n v="250"/>
    <n v="41250"/>
    <n v="45375"/>
    <n v="4125"/>
    <x v="3"/>
    <x v="1"/>
  </r>
  <r>
    <s v="Flight2069"/>
    <d v="2014-06-07T00:00:00"/>
    <x v="7"/>
    <n v="2.6"/>
    <n v="50"/>
    <x v="6"/>
    <n v="220"/>
    <n v="36300"/>
    <n v="39930"/>
    <n v="3630"/>
    <x v="10"/>
    <x v="0"/>
  </r>
  <r>
    <s v="Flight2070"/>
    <d v="2015-07-13T00:00:00"/>
    <x v="16"/>
    <n v="2.9"/>
    <n v="158"/>
    <x v="1"/>
    <n v="302.5"/>
    <n v="49912.5"/>
    <n v="54903.75"/>
    <n v="4991.25"/>
    <x v="2"/>
    <x v="1"/>
  </r>
  <r>
    <s v="Flight2071"/>
    <d v="2015-07-01T00:00:00"/>
    <x v="3"/>
    <n v="5.8"/>
    <n v="28"/>
    <x v="1"/>
    <n v="385"/>
    <n v="71225"/>
    <n v="78347.5"/>
    <n v="7122.5"/>
    <x v="2"/>
    <x v="1"/>
  </r>
  <r>
    <s v="Flight2072"/>
    <d v="2014-03-28T00:00:00"/>
    <x v="3"/>
    <n v="3.4"/>
    <n v="147"/>
    <x v="0"/>
    <n v="350"/>
    <n v="64750"/>
    <n v="71225"/>
    <n v="6475"/>
    <x v="5"/>
    <x v="0"/>
  </r>
  <r>
    <s v="Flight2073"/>
    <d v="2014-09-16T00:00:00"/>
    <x v="0"/>
    <n v="1.8"/>
    <n v="110"/>
    <x v="5"/>
    <n v="300"/>
    <n v="55500"/>
    <n v="61050"/>
    <n v="5550"/>
    <x v="6"/>
    <x v="0"/>
  </r>
  <r>
    <s v="Flight2074"/>
    <d v="2015-12-16T00:00:00"/>
    <x v="4"/>
    <n v="2"/>
    <n v="51"/>
    <x v="21"/>
    <n v="200"/>
    <n v="33000"/>
    <n v="36300"/>
    <n v="3300"/>
    <x v="4"/>
    <x v="1"/>
  </r>
  <r>
    <s v="Flight2075"/>
    <d v="2015-09-17T00:00:00"/>
    <x v="12"/>
    <n v="2.5"/>
    <n v="30"/>
    <x v="1"/>
    <n v="115"/>
    <n v="21275"/>
    <n v="23402.5"/>
    <n v="2127.5"/>
    <x v="6"/>
    <x v="1"/>
  </r>
  <r>
    <s v="Flight2076"/>
    <d v="2015-12-23T00:00:00"/>
    <x v="8"/>
    <n v="13.9"/>
    <n v="106"/>
    <x v="11"/>
    <n v="280"/>
    <n v="51800"/>
    <n v="56980"/>
    <n v="5180"/>
    <x v="4"/>
    <x v="1"/>
  </r>
  <r>
    <s v="Flight2077"/>
    <d v="2014-01-29T00:00:00"/>
    <x v="11"/>
    <n v="1.3"/>
    <n v="77"/>
    <x v="6"/>
    <n v="350"/>
    <n v="63350"/>
    <n v="69685"/>
    <n v="6335"/>
    <x v="7"/>
    <x v="0"/>
  </r>
  <r>
    <s v="Flight2078"/>
    <d v="2014-07-17T00:00:00"/>
    <x v="20"/>
    <n v="2.2999999999999998"/>
    <n v="69"/>
    <x v="1"/>
    <n v="302.5"/>
    <n v="54752.5"/>
    <n v="60227.75"/>
    <n v="5475.25"/>
    <x v="2"/>
    <x v="0"/>
  </r>
  <r>
    <s v="Flight2079"/>
    <d v="2014-06-05T00:00:00"/>
    <x v="4"/>
    <n v="1.5"/>
    <n v="79"/>
    <x v="25"/>
    <n v="220"/>
    <n v="39820"/>
    <n v="43802"/>
    <n v="3982"/>
    <x v="10"/>
    <x v="0"/>
  </r>
  <r>
    <s v="Flight2080"/>
    <d v="2015-08-06T00:00:00"/>
    <x v="2"/>
    <n v="2.6"/>
    <n v="153"/>
    <x v="0"/>
    <n v="247.5"/>
    <n v="40837.5"/>
    <n v="44921.25"/>
    <n v="4083.75"/>
    <x v="1"/>
    <x v="1"/>
  </r>
  <r>
    <s v="Flight2081"/>
    <d v="2015-07-01T00:00:00"/>
    <x v="7"/>
    <n v="1.2"/>
    <n v="139"/>
    <x v="2"/>
    <n v="220"/>
    <n v="40700"/>
    <n v="44770"/>
    <n v="4070"/>
    <x v="2"/>
    <x v="1"/>
  </r>
  <r>
    <s v="Flight2082"/>
    <d v="2014-11-03T00:00:00"/>
    <x v="20"/>
    <n v="0.9"/>
    <n v="21"/>
    <x v="27"/>
    <n v="275"/>
    <n v="50875"/>
    <n v="55962.5"/>
    <n v="5087.5"/>
    <x v="0"/>
    <x v="0"/>
  </r>
  <r>
    <s v="Flight2083"/>
    <d v="2014-07-23T00:00:00"/>
    <x v="5"/>
    <n v="2"/>
    <n v="58"/>
    <x v="27"/>
    <n v="137.5"/>
    <n v="22687.5"/>
    <n v="24956.25"/>
    <n v="2268.75"/>
    <x v="2"/>
    <x v="0"/>
  </r>
  <r>
    <s v="Flight2084"/>
    <d v="2014-08-01T00:00:00"/>
    <x v="12"/>
    <n v="1.7"/>
    <n v="166"/>
    <x v="22"/>
    <n v="126.5"/>
    <n v="20872.5"/>
    <n v="22959.75"/>
    <n v="2087.25"/>
    <x v="1"/>
    <x v="0"/>
  </r>
  <r>
    <s v="Flight2085"/>
    <d v="2015-03-17T00:00:00"/>
    <x v="5"/>
    <n v="1.7"/>
    <n v="150"/>
    <x v="0"/>
    <n v="125"/>
    <n v="23125"/>
    <n v="25437.5"/>
    <n v="2312.5"/>
    <x v="5"/>
    <x v="1"/>
  </r>
  <r>
    <s v="Flight2086"/>
    <d v="2015-10-29T00:00:00"/>
    <x v="6"/>
    <n v="1.5"/>
    <n v="177"/>
    <x v="19"/>
    <n v="300"/>
    <n v="49500"/>
    <n v="54450"/>
    <n v="4950"/>
    <x v="11"/>
    <x v="1"/>
  </r>
  <r>
    <s v="Flight2087"/>
    <d v="2014-01-12T00:00:00"/>
    <x v="1"/>
    <n v="2.8"/>
    <n v="36"/>
    <x v="8"/>
    <n v="250"/>
    <n v="41250"/>
    <n v="45375"/>
    <n v="4125"/>
    <x v="7"/>
    <x v="0"/>
  </r>
  <r>
    <s v="Flight2088"/>
    <d v="2014-04-01T00:00:00"/>
    <x v="17"/>
    <n v="1.7"/>
    <n v="117"/>
    <x v="27"/>
    <n v="300"/>
    <n v="55500"/>
    <n v="61050"/>
    <n v="5550"/>
    <x v="9"/>
    <x v="0"/>
  </r>
  <r>
    <s v="Flight2089"/>
    <d v="2015-07-29T00:00:00"/>
    <x v="1"/>
    <n v="2.5"/>
    <n v="114"/>
    <x v="10"/>
    <n v="275"/>
    <n v="50875"/>
    <n v="55962.5"/>
    <n v="5087.5"/>
    <x v="2"/>
    <x v="1"/>
  </r>
  <r>
    <s v="Flight2090"/>
    <d v="2014-03-22T00:00:00"/>
    <x v="14"/>
    <n v="1.8"/>
    <n v="134"/>
    <x v="2"/>
    <n v="275"/>
    <n v="50875"/>
    <n v="55962.5"/>
    <n v="5087.5"/>
    <x v="5"/>
    <x v="0"/>
  </r>
  <r>
    <s v="Flight2091"/>
    <d v="2014-07-17T00:00:00"/>
    <x v="13"/>
    <n v="3.2"/>
    <n v="152"/>
    <x v="18"/>
    <n v="275"/>
    <n v="45375"/>
    <n v="49912.5"/>
    <n v="4537.5"/>
    <x v="2"/>
    <x v="0"/>
  </r>
  <r>
    <s v="Flight2092"/>
    <d v="2014-03-31T00:00:00"/>
    <x v="19"/>
    <n v="1"/>
    <n v="82"/>
    <x v="6"/>
    <n v="115"/>
    <n v="20815"/>
    <n v="22896.5"/>
    <n v="2081.5"/>
    <x v="5"/>
    <x v="0"/>
  </r>
  <r>
    <s v="Flight2093"/>
    <d v="2015-01-17T00:00:00"/>
    <x v="10"/>
    <n v="3.8"/>
    <n v="87"/>
    <x v="18"/>
    <n v="375"/>
    <n v="67875"/>
    <n v="74662.5"/>
    <n v="6787.5"/>
    <x v="7"/>
    <x v="1"/>
  </r>
  <r>
    <s v="Flight2094"/>
    <d v="2015-08-12T00:00:00"/>
    <x v="8"/>
    <n v="10.4"/>
    <n v="41"/>
    <x v="8"/>
    <n v="220"/>
    <n v="36300"/>
    <n v="39930"/>
    <n v="3630"/>
    <x v="1"/>
    <x v="1"/>
  </r>
  <r>
    <s v="Flight2095"/>
    <d v="2015-08-15T00:00:00"/>
    <x v="12"/>
    <n v="2.8"/>
    <n v="153"/>
    <x v="0"/>
    <n v="126.5"/>
    <n v="20872.5"/>
    <n v="22959.75"/>
    <n v="2087.25"/>
    <x v="1"/>
    <x v="1"/>
  </r>
  <r>
    <s v="Flight2096"/>
    <d v="2015-03-18T00:00:00"/>
    <x v="5"/>
    <n v="1.4"/>
    <n v="15"/>
    <x v="5"/>
    <n v="125"/>
    <n v="23125"/>
    <n v="25437.5"/>
    <n v="2312.5"/>
    <x v="5"/>
    <x v="1"/>
  </r>
  <r>
    <s v="Flight2097"/>
    <d v="2015-06-17T00:00:00"/>
    <x v="17"/>
    <n v="2"/>
    <n v="43"/>
    <x v="12"/>
    <n v="330"/>
    <n v="54450"/>
    <n v="59895"/>
    <n v="5445"/>
    <x v="10"/>
    <x v="1"/>
  </r>
  <r>
    <s v="Flight2098"/>
    <d v="2015-07-16T00:00:00"/>
    <x v="10"/>
    <n v="1.1000000000000001"/>
    <n v="45"/>
    <x v="0"/>
    <n v="412.5"/>
    <n v="68062.5"/>
    <n v="74868.75"/>
    <n v="6806.25"/>
    <x v="2"/>
    <x v="1"/>
  </r>
  <r>
    <s v="Flight2099"/>
    <d v="2015-10-03T00:00:00"/>
    <x v="0"/>
    <n v="1.4"/>
    <n v="131"/>
    <x v="2"/>
    <n v="300"/>
    <n v="55500"/>
    <n v="61050"/>
    <n v="5550"/>
    <x v="11"/>
    <x v="1"/>
  </r>
  <r>
    <s v="Flight2100"/>
    <d v="2014-08-10T00:00:00"/>
    <x v="1"/>
    <n v="1.1000000000000001"/>
    <n v="3"/>
    <x v="22"/>
    <n v="275"/>
    <n v="50875"/>
    <n v="55962.5"/>
    <n v="5087.5"/>
    <x v="1"/>
    <x v="0"/>
  </r>
  <r>
    <s v="Flight2101"/>
    <d v="2015-07-26T00:00:00"/>
    <x v="14"/>
    <n v="1.3"/>
    <n v="85"/>
    <x v="16"/>
    <n v="302.5"/>
    <n v="54752.5"/>
    <n v="60227.75"/>
    <n v="5475.25"/>
    <x v="2"/>
    <x v="1"/>
  </r>
  <r>
    <s v="Flight2102"/>
    <d v="2014-12-25T00:00:00"/>
    <x v="8"/>
    <n v="17.2"/>
    <n v="112"/>
    <x v="6"/>
    <n v="280"/>
    <n v="51800"/>
    <n v="56980"/>
    <n v="5180"/>
    <x v="4"/>
    <x v="0"/>
  </r>
  <r>
    <s v="Flight2103"/>
    <d v="2015-03-24T00:00:00"/>
    <x v="6"/>
    <n v="2.2000000000000002"/>
    <n v="83"/>
    <x v="0"/>
    <n v="300"/>
    <n v="54300"/>
    <n v="59730"/>
    <n v="5430"/>
    <x v="5"/>
    <x v="1"/>
  </r>
  <r>
    <s v="Flight2104"/>
    <d v="2014-09-21T00:00:00"/>
    <x v="1"/>
    <n v="2.1"/>
    <n v="92"/>
    <x v="6"/>
    <n v="250"/>
    <n v="46250"/>
    <n v="50875"/>
    <n v="4625"/>
    <x v="6"/>
    <x v="0"/>
  </r>
  <r>
    <s v="Flight2105"/>
    <d v="2015-10-05T00:00:00"/>
    <x v="2"/>
    <n v="1.4"/>
    <n v="141"/>
    <x v="1"/>
    <n v="225"/>
    <n v="41625"/>
    <n v="45787.5"/>
    <n v="4162.5"/>
    <x v="11"/>
    <x v="1"/>
  </r>
  <r>
    <s v="Flight2106"/>
    <d v="2015-03-20T00:00:00"/>
    <x v="4"/>
    <n v="1.6"/>
    <n v="102"/>
    <x v="0"/>
    <n v="200"/>
    <n v="37000"/>
    <n v="40700"/>
    <n v="3700"/>
    <x v="5"/>
    <x v="1"/>
  </r>
  <r>
    <s v="Flight2107"/>
    <d v="2015-11-21T00:00:00"/>
    <x v="13"/>
    <n v="2.6"/>
    <n v="117"/>
    <x v="0"/>
    <n v="250"/>
    <n v="46250"/>
    <n v="50875"/>
    <n v="4625"/>
    <x v="0"/>
    <x v="1"/>
  </r>
  <r>
    <s v="Flight2108"/>
    <d v="2014-01-10T00:00:00"/>
    <x v="1"/>
    <n v="3.1"/>
    <n v="16"/>
    <x v="15"/>
    <n v="250"/>
    <n v="46250"/>
    <n v="50875"/>
    <n v="4625"/>
    <x v="7"/>
    <x v="0"/>
  </r>
  <r>
    <s v="Flight2109"/>
    <d v="2015-01-05T00:00:00"/>
    <x v="7"/>
    <n v="2.2999999999999998"/>
    <n v="202"/>
    <x v="1"/>
    <n v="200"/>
    <n v="33000"/>
    <n v="36300"/>
    <n v="3300"/>
    <x v="7"/>
    <x v="1"/>
  </r>
  <r>
    <s v="Flight2110"/>
    <d v="2015-02-10T00:00:00"/>
    <x v="10"/>
    <n v="2.2999999999999998"/>
    <n v="132"/>
    <x v="2"/>
    <n v="375"/>
    <n v="69375"/>
    <n v="76312.5"/>
    <n v="6937.5"/>
    <x v="8"/>
    <x v="1"/>
  </r>
  <r>
    <s v="Flight2111"/>
    <d v="2015-04-11T00:00:00"/>
    <x v="5"/>
    <n v="1"/>
    <n v="141"/>
    <x v="4"/>
    <n v="125"/>
    <n v="23125"/>
    <n v="25437.5"/>
    <n v="2312.5"/>
    <x v="9"/>
    <x v="1"/>
  </r>
  <r>
    <s v="Flight2112"/>
    <d v="2014-02-22T00:00:00"/>
    <x v="7"/>
    <n v="1.5"/>
    <n v="77"/>
    <x v="1"/>
    <n v="200"/>
    <n v="36200"/>
    <n v="39820"/>
    <n v="3620"/>
    <x v="8"/>
    <x v="0"/>
  </r>
  <r>
    <s v="Flight2113"/>
    <d v="2014-01-25T00:00:00"/>
    <x v="10"/>
    <n v="1.8"/>
    <n v="81"/>
    <x v="6"/>
    <n v="375"/>
    <n v="67875"/>
    <n v="74662.5"/>
    <n v="6787.5"/>
    <x v="7"/>
    <x v="0"/>
  </r>
  <r>
    <s v="Flight2114"/>
    <d v="2014-07-29T00:00:00"/>
    <x v="4"/>
    <n v="0.9"/>
    <n v="208"/>
    <x v="1"/>
    <n v="220"/>
    <n v="36300"/>
    <n v="39930"/>
    <n v="3630"/>
    <x v="2"/>
    <x v="0"/>
  </r>
  <r>
    <s v="Flight2115"/>
    <d v="2014-01-23T00:00:00"/>
    <x v="10"/>
    <n v="1.6"/>
    <n v="171"/>
    <x v="12"/>
    <n v="375"/>
    <n v="61875"/>
    <n v="68062.5"/>
    <n v="6187.5"/>
    <x v="7"/>
    <x v="0"/>
  </r>
  <r>
    <s v="Flight2116"/>
    <d v="2015-02-01T00:00:00"/>
    <x v="2"/>
    <n v="1.5"/>
    <n v="23"/>
    <x v="18"/>
    <n v="225"/>
    <n v="41625"/>
    <n v="45787.5"/>
    <n v="4162.5"/>
    <x v="8"/>
    <x v="1"/>
  </r>
  <r>
    <s v="Flight2117"/>
    <d v="2014-05-21T00:00:00"/>
    <x v="17"/>
    <n v="3.3"/>
    <n v="31"/>
    <x v="1"/>
    <n v="300"/>
    <n v="55500"/>
    <n v="61050"/>
    <n v="5550"/>
    <x v="3"/>
    <x v="0"/>
  </r>
  <r>
    <s v="Flight2118"/>
    <d v="2014-01-18T00:00:00"/>
    <x v="6"/>
    <n v="1.1000000000000001"/>
    <n v="17"/>
    <x v="17"/>
    <n v="300"/>
    <n v="55500"/>
    <n v="61050"/>
    <n v="5550"/>
    <x v="7"/>
    <x v="0"/>
  </r>
  <r>
    <s v="Flight2119"/>
    <d v="2015-07-13T00:00:00"/>
    <x v="16"/>
    <n v="1.4"/>
    <n v="82"/>
    <x v="1"/>
    <n v="302.5"/>
    <n v="54752.5"/>
    <n v="60227.75"/>
    <n v="5475.25"/>
    <x v="2"/>
    <x v="1"/>
  </r>
  <r>
    <s v="Flight2120"/>
    <d v="2015-09-20T00:00:00"/>
    <x v="20"/>
    <n v="2.5"/>
    <n v="36"/>
    <x v="5"/>
    <n v="275"/>
    <n v="45375"/>
    <n v="49912.5"/>
    <n v="4537.5"/>
    <x v="6"/>
    <x v="1"/>
  </r>
  <r>
    <s v="Flight2121"/>
    <d v="2015-11-17T00:00:00"/>
    <x v="11"/>
    <n v="3.2"/>
    <n v="64"/>
    <x v="0"/>
    <n v="350"/>
    <n v="63350"/>
    <n v="69685"/>
    <n v="6335"/>
    <x v="0"/>
    <x v="1"/>
  </r>
  <r>
    <s v="Flight2122"/>
    <d v="2014-10-24T00:00:00"/>
    <x v="4"/>
    <n v="1.4"/>
    <n v="105"/>
    <x v="2"/>
    <n v="200"/>
    <n v="37000"/>
    <n v="40700"/>
    <n v="3700"/>
    <x v="11"/>
    <x v="0"/>
  </r>
  <r>
    <s v="Flight2123"/>
    <d v="2015-12-02T00:00:00"/>
    <x v="5"/>
    <n v="2.9"/>
    <n v="11"/>
    <x v="15"/>
    <n v="125"/>
    <n v="23125"/>
    <n v="25437.5"/>
    <n v="2312.5"/>
    <x v="4"/>
    <x v="1"/>
  </r>
  <r>
    <s v="Flight2124"/>
    <d v="2014-07-15T00:00:00"/>
    <x v="20"/>
    <n v="2.7"/>
    <n v="198"/>
    <x v="18"/>
    <n v="302.5"/>
    <n v="49912.5"/>
    <n v="54903.75"/>
    <n v="4991.25"/>
    <x v="2"/>
    <x v="0"/>
  </r>
  <r>
    <s v="Flight2125"/>
    <d v="2015-09-04T00:00:00"/>
    <x v="4"/>
    <n v="1.6"/>
    <n v="200"/>
    <x v="4"/>
    <n v="200"/>
    <n v="33000"/>
    <n v="36300"/>
    <n v="3300"/>
    <x v="6"/>
    <x v="1"/>
  </r>
  <r>
    <s v="Flight2126"/>
    <d v="2015-02-02T00:00:00"/>
    <x v="4"/>
    <n v="1.8"/>
    <n v="156"/>
    <x v="18"/>
    <n v="200"/>
    <n v="33000"/>
    <n v="36300"/>
    <n v="3300"/>
    <x v="8"/>
    <x v="1"/>
  </r>
  <r>
    <s v="Flight2127"/>
    <d v="2015-02-27T00:00:00"/>
    <x v="5"/>
    <n v="2.1"/>
    <n v="167"/>
    <x v="0"/>
    <n v="125"/>
    <n v="20625"/>
    <n v="22687.5"/>
    <n v="2062.5"/>
    <x v="8"/>
    <x v="1"/>
  </r>
  <r>
    <s v="Flight2128"/>
    <d v="2015-11-16T00:00:00"/>
    <x v="16"/>
    <n v="1.2"/>
    <n v="3"/>
    <x v="6"/>
    <n v="275"/>
    <n v="50875"/>
    <n v="55962.5"/>
    <n v="5087.5"/>
    <x v="0"/>
    <x v="1"/>
  </r>
  <r>
    <s v="Flight2129"/>
    <d v="2015-08-17T00:00:00"/>
    <x v="6"/>
    <n v="2.2000000000000002"/>
    <n v="55"/>
    <x v="2"/>
    <n v="330"/>
    <n v="54450"/>
    <n v="59895"/>
    <n v="5445"/>
    <x v="1"/>
    <x v="1"/>
  </r>
  <r>
    <s v="Flight2130"/>
    <d v="2014-06-25T00:00:00"/>
    <x v="19"/>
    <n v="1.7"/>
    <n v="98"/>
    <x v="1"/>
    <n v="126.5"/>
    <n v="23402.5"/>
    <n v="25742.75"/>
    <n v="2340.25"/>
    <x v="10"/>
    <x v="0"/>
  </r>
  <r>
    <s v="Flight2131"/>
    <d v="2015-12-07T00:00:00"/>
    <x v="13"/>
    <n v="2.2999999999999998"/>
    <n v="104"/>
    <x v="7"/>
    <n v="250"/>
    <n v="46250"/>
    <n v="50875"/>
    <n v="4625"/>
    <x v="4"/>
    <x v="1"/>
  </r>
  <r>
    <s v="Flight2132"/>
    <d v="2015-08-06T00:00:00"/>
    <x v="1"/>
    <n v="0.9"/>
    <n v="83"/>
    <x v="1"/>
    <n v="275"/>
    <n v="49775"/>
    <n v="54752.5"/>
    <n v="4977.5"/>
    <x v="1"/>
    <x v="1"/>
  </r>
  <r>
    <s v="Flight2133"/>
    <d v="2014-07-22T00:00:00"/>
    <x v="3"/>
    <n v="7.1"/>
    <n v="140"/>
    <x v="27"/>
    <n v="385"/>
    <n v="71225"/>
    <n v="78347.5"/>
    <n v="7122.5"/>
    <x v="2"/>
    <x v="0"/>
  </r>
  <r>
    <s v="Flight2134"/>
    <d v="2015-10-26T00:00:00"/>
    <x v="2"/>
    <n v="1.6"/>
    <n v="129"/>
    <x v="19"/>
    <n v="225"/>
    <n v="41625"/>
    <n v="45787.5"/>
    <n v="4162.5"/>
    <x v="11"/>
    <x v="1"/>
  </r>
  <r>
    <s v="Flight2135"/>
    <d v="2014-12-20T00:00:00"/>
    <x v="19"/>
    <n v="2.6"/>
    <n v="186"/>
    <x v="18"/>
    <n v="115"/>
    <n v="18975"/>
    <n v="20872.5"/>
    <n v="1897.5"/>
    <x v="4"/>
    <x v="0"/>
  </r>
  <r>
    <s v="Flight2136"/>
    <d v="2015-09-13T00:00:00"/>
    <x v="20"/>
    <n v="3.1"/>
    <n v="38"/>
    <x v="24"/>
    <n v="275"/>
    <n v="45375"/>
    <n v="49912.5"/>
    <n v="4537.5"/>
    <x v="6"/>
    <x v="1"/>
  </r>
  <r>
    <s v="Flight2137"/>
    <d v="2015-04-27T00:00:00"/>
    <x v="7"/>
    <n v="1.7"/>
    <n v="208"/>
    <x v="24"/>
    <n v="200"/>
    <n v="33000"/>
    <n v="36300"/>
    <n v="3300"/>
    <x v="9"/>
    <x v="1"/>
  </r>
  <r>
    <s v="Flight2138"/>
    <d v="2015-03-07T00:00:00"/>
    <x v="4"/>
    <n v="2.7"/>
    <n v="50"/>
    <x v="19"/>
    <n v="200"/>
    <n v="33000"/>
    <n v="36300"/>
    <n v="3300"/>
    <x v="5"/>
    <x v="1"/>
  </r>
  <r>
    <s v="Flight2139"/>
    <d v="2014-09-04T00:00:00"/>
    <x v="2"/>
    <n v="3"/>
    <n v="142"/>
    <x v="21"/>
    <n v="225"/>
    <n v="41625"/>
    <n v="45787.5"/>
    <n v="4162.5"/>
    <x v="6"/>
    <x v="0"/>
  </r>
  <r>
    <s v="Flight2140"/>
    <d v="2015-06-07T00:00:00"/>
    <x v="15"/>
    <n v="2.5"/>
    <n v="155"/>
    <x v="6"/>
    <n v="330"/>
    <n v="54450"/>
    <n v="59895"/>
    <n v="5445"/>
    <x v="10"/>
    <x v="1"/>
  </r>
  <r>
    <s v="Flight2141"/>
    <d v="2014-11-02T00:00:00"/>
    <x v="7"/>
    <n v="3.4"/>
    <n v="195"/>
    <x v="19"/>
    <n v="200"/>
    <n v="33000"/>
    <n v="36300"/>
    <n v="3300"/>
    <x v="0"/>
    <x v="0"/>
  </r>
  <r>
    <s v="Flight2142"/>
    <d v="2014-07-19T00:00:00"/>
    <x v="11"/>
    <n v="1.3"/>
    <n v="19"/>
    <x v="5"/>
    <n v="385"/>
    <n v="71225"/>
    <n v="78347.5"/>
    <n v="7122.5"/>
    <x v="2"/>
    <x v="0"/>
  </r>
  <r>
    <s v="Flight2143"/>
    <d v="2014-04-08T00:00:00"/>
    <x v="6"/>
    <n v="1.9"/>
    <n v="157"/>
    <x v="18"/>
    <n v="300"/>
    <n v="49500"/>
    <n v="54450"/>
    <n v="4950"/>
    <x v="9"/>
    <x v="0"/>
  </r>
  <r>
    <s v="Flight2144"/>
    <d v="2014-01-24T00:00:00"/>
    <x v="20"/>
    <n v="2.1"/>
    <n v="96"/>
    <x v="0"/>
    <n v="275"/>
    <n v="50875"/>
    <n v="55962.5"/>
    <n v="5087.5"/>
    <x v="7"/>
    <x v="0"/>
  </r>
  <r>
    <s v="Flight2145"/>
    <d v="2014-05-25T00:00:00"/>
    <x v="2"/>
    <n v="2"/>
    <n v="164"/>
    <x v="18"/>
    <n v="225"/>
    <n v="37125"/>
    <n v="40837.5"/>
    <n v="3712.5"/>
    <x v="3"/>
    <x v="0"/>
  </r>
  <r>
    <s v="Flight2146"/>
    <d v="2014-04-15T00:00:00"/>
    <x v="14"/>
    <n v="2.2000000000000002"/>
    <n v="74"/>
    <x v="19"/>
    <n v="275"/>
    <n v="49775"/>
    <n v="54752.5"/>
    <n v="4977.5"/>
    <x v="9"/>
    <x v="0"/>
  </r>
  <r>
    <s v="Flight2147"/>
    <d v="2015-08-20T00:00:00"/>
    <x v="17"/>
    <n v="2.5"/>
    <n v="119"/>
    <x v="25"/>
    <n v="330"/>
    <n v="61050"/>
    <n v="67155"/>
    <n v="6105"/>
    <x v="1"/>
    <x v="1"/>
  </r>
  <r>
    <s v="Flight2148"/>
    <d v="2014-09-30T00:00:00"/>
    <x v="0"/>
    <n v="2.7"/>
    <n v="133"/>
    <x v="18"/>
    <n v="300"/>
    <n v="55500"/>
    <n v="61050"/>
    <n v="5550"/>
    <x v="6"/>
    <x v="0"/>
  </r>
  <r>
    <s v="Flight2149"/>
    <d v="2014-06-09T00:00:00"/>
    <x v="1"/>
    <n v="2.6"/>
    <n v="15"/>
    <x v="5"/>
    <n v="275"/>
    <n v="50875"/>
    <n v="55962.5"/>
    <n v="5087.5"/>
    <x v="10"/>
    <x v="0"/>
  </r>
  <r>
    <s v="Flight2150"/>
    <d v="2014-03-21T00:00:00"/>
    <x v="7"/>
    <n v="3.2"/>
    <n v="57"/>
    <x v="0"/>
    <n v="200"/>
    <n v="33000"/>
    <n v="36300"/>
    <n v="3300"/>
    <x v="5"/>
    <x v="0"/>
  </r>
  <r>
    <s v="Flight2151"/>
    <d v="2014-11-11T00:00:00"/>
    <x v="6"/>
    <n v="1.9"/>
    <n v="10"/>
    <x v="18"/>
    <n v="300"/>
    <n v="55500"/>
    <n v="61050"/>
    <n v="5550"/>
    <x v="0"/>
    <x v="0"/>
  </r>
  <r>
    <s v="Flight2152"/>
    <d v="2015-05-30T00:00:00"/>
    <x v="12"/>
    <n v="2.1"/>
    <n v="1"/>
    <x v="1"/>
    <n v="115"/>
    <n v="21275"/>
    <n v="23402.5"/>
    <n v="2127.5"/>
    <x v="3"/>
    <x v="1"/>
  </r>
  <r>
    <s v="Flight2153"/>
    <d v="2015-12-13T00:00:00"/>
    <x v="1"/>
    <n v="1.6"/>
    <n v="16"/>
    <x v="1"/>
    <n v="250"/>
    <n v="46250"/>
    <n v="50875"/>
    <n v="4625"/>
    <x v="4"/>
    <x v="1"/>
  </r>
  <r>
    <s v="Flight2154"/>
    <d v="2015-06-17T00:00:00"/>
    <x v="13"/>
    <n v="1.7"/>
    <n v="137"/>
    <x v="2"/>
    <n v="275"/>
    <n v="50875"/>
    <n v="55962.5"/>
    <n v="5087.5"/>
    <x v="10"/>
    <x v="1"/>
  </r>
  <r>
    <s v="Flight2155"/>
    <d v="2015-09-16T00:00:00"/>
    <x v="10"/>
    <n v="2.6"/>
    <n v="183"/>
    <x v="0"/>
    <n v="375"/>
    <n v="61875"/>
    <n v="68062.5"/>
    <n v="6187.5"/>
    <x v="6"/>
    <x v="1"/>
  </r>
  <r>
    <s v="Flight2156"/>
    <d v="2015-10-23T00:00:00"/>
    <x v="8"/>
    <n v="9.6999999999999993"/>
    <n v="110"/>
    <x v="5"/>
    <n v="200"/>
    <n v="37000"/>
    <n v="40700"/>
    <n v="3700"/>
    <x v="11"/>
    <x v="1"/>
  </r>
  <r>
    <s v="Flight2157"/>
    <d v="2015-04-28T00:00:00"/>
    <x v="9"/>
    <n v="2.2000000000000002"/>
    <n v="192"/>
    <x v="0"/>
    <n v="250"/>
    <n v="41250"/>
    <n v="45375"/>
    <n v="4125"/>
    <x v="9"/>
    <x v="1"/>
  </r>
  <r>
    <s v="Flight2158"/>
    <d v="2014-10-21T00:00:00"/>
    <x v="3"/>
    <n v="2.2999999999999998"/>
    <n v="86"/>
    <x v="6"/>
    <n v="350"/>
    <n v="63350"/>
    <n v="69685"/>
    <n v="6335"/>
    <x v="11"/>
    <x v="0"/>
  </r>
  <r>
    <s v="Flight2159"/>
    <d v="2015-07-02T00:00:00"/>
    <x v="1"/>
    <n v="2.2000000000000002"/>
    <n v="97"/>
    <x v="15"/>
    <n v="275"/>
    <n v="50875"/>
    <n v="55962.5"/>
    <n v="5087.5"/>
    <x v="2"/>
    <x v="1"/>
  </r>
  <r>
    <s v="Flight2160"/>
    <d v="2014-05-26T00:00:00"/>
    <x v="0"/>
    <n v="2.5"/>
    <n v="73"/>
    <x v="2"/>
    <n v="300"/>
    <n v="54300"/>
    <n v="59730"/>
    <n v="5430"/>
    <x v="3"/>
    <x v="0"/>
  </r>
  <r>
    <s v="Flight2161"/>
    <d v="2015-11-30T00:00:00"/>
    <x v="6"/>
    <n v="2.9"/>
    <n v="38"/>
    <x v="1"/>
    <n v="300"/>
    <n v="49500"/>
    <n v="54450"/>
    <n v="4950"/>
    <x v="0"/>
    <x v="1"/>
  </r>
  <r>
    <s v="Flight2162"/>
    <d v="2015-05-09T00:00:00"/>
    <x v="21"/>
    <n v="1.7"/>
    <n v="207"/>
    <x v="11"/>
    <n v="300"/>
    <n v="49500"/>
    <n v="54450"/>
    <n v="4950"/>
    <x v="3"/>
    <x v="1"/>
  </r>
  <r>
    <s v="Flight2163"/>
    <d v="2015-04-08T00:00:00"/>
    <x v="20"/>
    <n v="2.2000000000000002"/>
    <n v="2"/>
    <x v="4"/>
    <n v="275"/>
    <n v="50875"/>
    <n v="55962.5"/>
    <n v="5087.5"/>
    <x v="9"/>
    <x v="1"/>
  </r>
  <r>
    <s v="Flight2164"/>
    <d v="2015-03-12T00:00:00"/>
    <x v="7"/>
    <n v="2.1"/>
    <n v="72"/>
    <x v="24"/>
    <n v="200"/>
    <n v="36200"/>
    <n v="39820"/>
    <n v="3620"/>
    <x v="5"/>
    <x v="1"/>
  </r>
  <r>
    <s v="Flight2165"/>
    <d v="2015-11-23T00:00:00"/>
    <x v="0"/>
    <n v="4.7"/>
    <n v="42"/>
    <x v="2"/>
    <n v="450"/>
    <n v="74250"/>
    <n v="81675"/>
    <n v="7425"/>
    <x v="0"/>
    <x v="1"/>
  </r>
  <r>
    <s v="Flight2166"/>
    <d v="2015-04-28T00:00:00"/>
    <x v="0"/>
    <n v="0.8"/>
    <n v="184"/>
    <x v="1"/>
    <n v="300"/>
    <n v="49500"/>
    <n v="54450"/>
    <n v="4950"/>
    <x v="9"/>
    <x v="1"/>
  </r>
  <r>
    <s v="Flight2167"/>
    <d v="2014-10-06T00:00:00"/>
    <x v="7"/>
    <n v="1.5"/>
    <n v="204"/>
    <x v="27"/>
    <n v="200"/>
    <n v="33000"/>
    <n v="36300"/>
    <n v="3300"/>
    <x v="11"/>
    <x v="0"/>
  </r>
  <r>
    <s v="Flight2168"/>
    <d v="2014-01-13T00:00:00"/>
    <x v="3"/>
    <n v="5.5"/>
    <n v="43"/>
    <x v="18"/>
    <n v="350"/>
    <n v="57750"/>
    <n v="63525"/>
    <n v="5775"/>
    <x v="7"/>
    <x v="0"/>
  </r>
  <r>
    <s v="Flight2169"/>
    <d v="2015-03-29T00:00:00"/>
    <x v="13"/>
    <n v="2.1"/>
    <n v="116"/>
    <x v="25"/>
    <n v="250"/>
    <n v="46250"/>
    <n v="50875"/>
    <n v="4625"/>
    <x v="5"/>
    <x v="1"/>
  </r>
  <r>
    <s v="Flight2170"/>
    <d v="2014-08-30T00:00:00"/>
    <x v="5"/>
    <n v="1.2"/>
    <n v="181"/>
    <x v="24"/>
    <n v="137.5"/>
    <n v="22687.5"/>
    <n v="24956.25"/>
    <n v="2268.75"/>
    <x v="1"/>
    <x v="0"/>
  </r>
  <r>
    <s v="Flight2171"/>
    <d v="2014-07-28T00:00:00"/>
    <x v="10"/>
    <n v="3"/>
    <n v="21"/>
    <x v="3"/>
    <n v="412.5"/>
    <n v="76312.5"/>
    <n v="83943.75"/>
    <n v="7631.25"/>
    <x v="2"/>
    <x v="0"/>
  </r>
  <r>
    <s v="Flight2172"/>
    <d v="2014-09-05T00:00:00"/>
    <x v="7"/>
    <n v="1.8"/>
    <n v="183"/>
    <x v="19"/>
    <n v="200"/>
    <n v="33000"/>
    <n v="36300"/>
    <n v="3300"/>
    <x v="6"/>
    <x v="0"/>
  </r>
  <r>
    <s v="Flight2173"/>
    <d v="2015-06-13T00:00:00"/>
    <x v="3"/>
    <n v="3.7"/>
    <n v="203"/>
    <x v="0"/>
    <n v="385"/>
    <n v="63525"/>
    <n v="69877.5"/>
    <n v="6352.5"/>
    <x v="10"/>
    <x v="1"/>
  </r>
  <r>
    <s v="Flight2174"/>
    <d v="2015-12-10T00:00:00"/>
    <x v="8"/>
    <n v="10.199999999999999"/>
    <n v="47"/>
    <x v="0"/>
    <n v="200"/>
    <n v="33000"/>
    <n v="36300"/>
    <n v="3300"/>
    <x v="4"/>
    <x v="1"/>
  </r>
  <r>
    <s v="Flight2175"/>
    <d v="2015-06-21T00:00:00"/>
    <x v="4"/>
    <n v="3.1"/>
    <n v="132"/>
    <x v="2"/>
    <n v="220"/>
    <n v="40700"/>
    <n v="44770"/>
    <n v="4070"/>
    <x v="10"/>
    <x v="1"/>
  </r>
  <r>
    <s v="Flight2176"/>
    <d v="2015-01-19T00:00:00"/>
    <x v="17"/>
    <n v="2.4"/>
    <n v="61"/>
    <x v="16"/>
    <n v="300"/>
    <n v="49500"/>
    <n v="54450"/>
    <n v="4950"/>
    <x v="7"/>
    <x v="1"/>
  </r>
  <r>
    <s v="Flight2177"/>
    <d v="2014-08-03T00:00:00"/>
    <x v="20"/>
    <n v="2.2999999999999998"/>
    <n v="82"/>
    <x v="2"/>
    <n v="302.5"/>
    <n v="54752.5"/>
    <n v="60227.75"/>
    <n v="5475.25"/>
    <x v="1"/>
    <x v="0"/>
  </r>
  <r>
    <s v="Flight2178"/>
    <d v="2015-07-08T00:00:00"/>
    <x v="13"/>
    <n v="3"/>
    <n v="105"/>
    <x v="3"/>
    <n v="275"/>
    <n v="50875"/>
    <n v="55962.5"/>
    <n v="5087.5"/>
    <x v="2"/>
    <x v="1"/>
  </r>
  <r>
    <s v="Flight2179"/>
    <d v="2015-09-29T00:00:00"/>
    <x v="3"/>
    <n v="4.5999999999999996"/>
    <n v="55"/>
    <x v="26"/>
    <n v="350"/>
    <n v="57750"/>
    <n v="63525"/>
    <n v="5775"/>
    <x v="6"/>
    <x v="1"/>
  </r>
  <r>
    <s v="Flight2180"/>
    <d v="2015-05-05T00:00:00"/>
    <x v="3"/>
    <n v="6.2"/>
    <n v="143"/>
    <x v="8"/>
    <n v="350"/>
    <n v="64750"/>
    <n v="71225"/>
    <n v="6475"/>
    <x v="3"/>
    <x v="1"/>
  </r>
  <r>
    <s v="Flight2181"/>
    <d v="2014-05-13T00:00:00"/>
    <x v="19"/>
    <n v="1.3"/>
    <n v="145"/>
    <x v="8"/>
    <n v="115"/>
    <n v="21275"/>
    <n v="23402.5"/>
    <n v="2127.5"/>
    <x v="3"/>
    <x v="0"/>
  </r>
  <r>
    <s v="Flight2182"/>
    <d v="2014-11-09T00:00:00"/>
    <x v="11"/>
    <n v="1.7"/>
    <n v="116"/>
    <x v="10"/>
    <n v="350"/>
    <n v="64750"/>
    <n v="71225"/>
    <n v="6475"/>
    <x v="0"/>
    <x v="0"/>
  </r>
  <r>
    <s v="Flight2183"/>
    <d v="2014-12-22T00:00:00"/>
    <x v="14"/>
    <n v="5.0999999999999996"/>
    <n v="78"/>
    <x v="3"/>
    <n v="385"/>
    <n v="69685"/>
    <n v="76653.5"/>
    <n v="6968.5"/>
    <x v="4"/>
    <x v="0"/>
  </r>
  <r>
    <s v="Flight2184"/>
    <d v="2014-11-29T00:00:00"/>
    <x v="8"/>
    <n v="18.3"/>
    <n v="122"/>
    <x v="6"/>
    <n v="300"/>
    <n v="55500"/>
    <n v="61050"/>
    <n v="5550"/>
    <x v="0"/>
    <x v="0"/>
  </r>
  <r>
    <s v="Flight2185"/>
    <d v="2015-05-18T00:00:00"/>
    <x v="14"/>
    <n v="2.8"/>
    <n v="92"/>
    <x v="8"/>
    <n v="275"/>
    <n v="50875"/>
    <n v="55962.5"/>
    <n v="5087.5"/>
    <x v="3"/>
    <x v="1"/>
  </r>
  <r>
    <s v="Flight2186"/>
    <d v="2015-10-27T00:00:00"/>
    <x v="7"/>
    <n v="1"/>
    <n v="123"/>
    <x v="21"/>
    <n v="200"/>
    <n v="37000"/>
    <n v="40700"/>
    <n v="3700"/>
    <x v="11"/>
    <x v="1"/>
  </r>
  <r>
    <s v="Flight2187"/>
    <d v="2014-08-02T00:00:00"/>
    <x v="7"/>
    <n v="2.6"/>
    <n v="81"/>
    <x v="25"/>
    <n v="220"/>
    <n v="39820"/>
    <n v="43802"/>
    <n v="3982"/>
    <x v="1"/>
    <x v="0"/>
  </r>
  <r>
    <s v="Flight2188"/>
    <d v="2015-11-10T00:00:00"/>
    <x v="10"/>
    <n v="1.6"/>
    <n v="9"/>
    <x v="17"/>
    <n v="375"/>
    <n v="69375"/>
    <n v="76312.5"/>
    <n v="6937.5"/>
    <x v="0"/>
    <x v="1"/>
  </r>
  <r>
    <s v="Flight2189"/>
    <d v="2014-02-28T00:00:00"/>
    <x v="6"/>
    <n v="2.8"/>
    <n v="50"/>
    <x v="0"/>
    <n v="300"/>
    <n v="49500"/>
    <n v="54450"/>
    <n v="4950"/>
    <x v="8"/>
    <x v="0"/>
  </r>
  <r>
    <s v="Flight2190"/>
    <d v="2015-03-13T00:00:00"/>
    <x v="5"/>
    <n v="0.4"/>
    <n v="152"/>
    <x v="19"/>
    <n v="125"/>
    <n v="20625"/>
    <n v="22687.5"/>
    <n v="2062.5"/>
    <x v="5"/>
    <x v="1"/>
  </r>
  <r>
    <s v="Flight2191"/>
    <d v="2015-03-16T00:00:00"/>
    <x v="6"/>
    <n v="1.5"/>
    <n v="18"/>
    <x v="6"/>
    <n v="300"/>
    <n v="55500"/>
    <n v="61050"/>
    <n v="5550"/>
    <x v="5"/>
    <x v="1"/>
  </r>
  <r>
    <s v="Flight2192"/>
    <d v="2014-07-08T00:00:00"/>
    <x v="12"/>
    <n v="1.6"/>
    <n v="164"/>
    <x v="0"/>
    <n v="126.5"/>
    <n v="20872.5"/>
    <n v="22959.75"/>
    <n v="2087.25"/>
    <x v="2"/>
    <x v="0"/>
  </r>
  <r>
    <s v="Flight2193"/>
    <d v="2015-10-14T00:00:00"/>
    <x v="7"/>
    <n v="3.2"/>
    <n v="183"/>
    <x v="2"/>
    <n v="200"/>
    <n v="33000"/>
    <n v="36300"/>
    <n v="3300"/>
    <x v="11"/>
    <x v="1"/>
  </r>
  <r>
    <s v="Flight2194"/>
    <d v="2014-03-28T00:00:00"/>
    <x v="17"/>
    <n v="2"/>
    <n v="93"/>
    <x v="16"/>
    <n v="300"/>
    <n v="55500"/>
    <n v="61050"/>
    <n v="5550"/>
    <x v="5"/>
    <x v="0"/>
  </r>
  <r>
    <s v="Flight2195"/>
    <d v="2014-06-23T00:00:00"/>
    <x v="2"/>
    <n v="1.3"/>
    <n v="45"/>
    <x v="3"/>
    <n v="247.5"/>
    <n v="40837.5"/>
    <n v="44921.25"/>
    <n v="4083.75"/>
    <x v="10"/>
    <x v="0"/>
  </r>
  <r>
    <s v="Flight2196"/>
    <d v="2015-08-04T00:00:00"/>
    <x v="16"/>
    <n v="2.6"/>
    <n v="118"/>
    <x v="6"/>
    <n v="302.5"/>
    <n v="55962.5"/>
    <n v="61558.75"/>
    <n v="5596.25"/>
    <x v="1"/>
    <x v="1"/>
  </r>
  <r>
    <s v="Flight2197"/>
    <d v="2014-11-13T00:00:00"/>
    <x v="17"/>
    <n v="2.6"/>
    <n v="206"/>
    <x v="21"/>
    <n v="300"/>
    <n v="49500"/>
    <n v="54450"/>
    <n v="4950"/>
    <x v="0"/>
    <x v="0"/>
  </r>
  <r>
    <s v="Flight2198"/>
    <d v="2014-09-16T00:00:00"/>
    <x v="7"/>
    <n v="3.5"/>
    <n v="143"/>
    <x v="27"/>
    <n v="200"/>
    <n v="37000"/>
    <n v="40700"/>
    <n v="3700"/>
    <x v="6"/>
    <x v="0"/>
  </r>
  <r>
    <s v="Flight2199"/>
    <d v="2015-01-14T00:00:00"/>
    <x v="8"/>
    <n v="8.6999999999999993"/>
    <n v="132"/>
    <x v="19"/>
    <n v="200"/>
    <n v="37000"/>
    <n v="40700"/>
    <n v="3700"/>
    <x v="7"/>
    <x v="1"/>
  </r>
  <r>
    <s v="Flight2200"/>
    <d v="2015-03-28T00:00:00"/>
    <x v="10"/>
    <n v="1"/>
    <n v="26"/>
    <x v="18"/>
    <n v="375"/>
    <n v="69375"/>
    <n v="76312.5"/>
    <n v="6937.5"/>
    <x v="5"/>
    <x v="1"/>
  </r>
  <r>
    <s v="Flight2201"/>
    <d v="2015-12-07T00:00:00"/>
    <x v="6"/>
    <n v="2.2999999999999998"/>
    <n v="20"/>
    <x v="8"/>
    <n v="300"/>
    <n v="55500"/>
    <n v="61050"/>
    <n v="5550"/>
    <x v="4"/>
    <x v="1"/>
  </r>
  <r>
    <s v="Flight2202"/>
    <d v="2014-02-03T00:00:00"/>
    <x v="12"/>
    <n v="2.2000000000000002"/>
    <n v="139"/>
    <x v="1"/>
    <n v="115"/>
    <n v="21275"/>
    <n v="23402.5"/>
    <n v="2127.5"/>
    <x v="8"/>
    <x v="0"/>
  </r>
  <r>
    <s v="Flight2203"/>
    <d v="2015-06-14T00:00:00"/>
    <x v="13"/>
    <n v="1.9"/>
    <n v="146"/>
    <x v="5"/>
    <n v="275"/>
    <n v="50875"/>
    <n v="55962.5"/>
    <n v="5087.5"/>
    <x v="10"/>
    <x v="1"/>
  </r>
  <r>
    <s v="Flight2204"/>
    <d v="2014-05-29T00:00:00"/>
    <x v="0"/>
    <n v="1.8"/>
    <n v="141"/>
    <x v="26"/>
    <n v="300"/>
    <n v="55500"/>
    <n v="61050"/>
    <n v="5550"/>
    <x v="3"/>
    <x v="0"/>
  </r>
  <r>
    <s v="Flight2205"/>
    <d v="2015-08-15T00:00:00"/>
    <x v="10"/>
    <n v="2.8"/>
    <n v="128"/>
    <x v="27"/>
    <n v="412.5"/>
    <n v="76312.5"/>
    <n v="83943.75"/>
    <n v="7631.25"/>
    <x v="1"/>
    <x v="1"/>
  </r>
  <r>
    <s v="Flight2206"/>
    <d v="2014-10-23T00:00:00"/>
    <x v="21"/>
    <n v="2"/>
    <n v="197"/>
    <x v="14"/>
    <n v="300"/>
    <n v="49500"/>
    <n v="54450"/>
    <n v="4950"/>
    <x v="11"/>
    <x v="0"/>
  </r>
  <r>
    <s v="Flight2207"/>
    <d v="2015-11-01T00:00:00"/>
    <x v="16"/>
    <n v="1.4"/>
    <n v="123"/>
    <x v="2"/>
    <n v="275"/>
    <n v="50875"/>
    <n v="55962.5"/>
    <n v="5087.5"/>
    <x v="0"/>
    <x v="1"/>
  </r>
  <r>
    <s v="Flight2208"/>
    <d v="2014-03-09T00:00:00"/>
    <x v="10"/>
    <n v="0.9"/>
    <n v="68"/>
    <x v="19"/>
    <n v="375"/>
    <n v="67875"/>
    <n v="74662.5"/>
    <n v="6787.5"/>
    <x v="5"/>
    <x v="0"/>
  </r>
  <r>
    <s v="Flight2209"/>
    <d v="2015-11-20T00:00:00"/>
    <x v="3"/>
    <n v="5.6"/>
    <n v="121"/>
    <x v="2"/>
    <n v="350"/>
    <n v="64750"/>
    <n v="71225"/>
    <n v="6475"/>
    <x v="0"/>
    <x v="1"/>
  </r>
  <r>
    <s v="Flight2210"/>
    <d v="2014-03-04T00:00:00"/>
    <x v="7"/>
    <n v="3"/>
    <n v="114"/>
    <x v="22"/>
    <n v="200"/>
    <n v="37000"/>
    <n v="40700"/>
    <n v="3700"/>
    <x v="5"/>
    <x v="0"/>
  </r>
  <r>
    <s v="Flight2211"/>
    <d v="2014-02-25T00:00:00"/>
    <x v="7"/>
    <n v="1.7"/>
    <n v="38"/>
    <x v="18"/>
    <n v="200"/>
    <n v="33000"/>
    <n v="36300"/>
    <n v="3300"/>
    <x v="8"/>
    <x v="0"/>
  </r>
  <r>
    <s v="Flight2212"/>
    <d v="2015-02-25T00:00:00"/>
    <x v="17"/>
    <n v="2.4"/>
    <n v="84"/>
    <x v="10"/>
    <n v="300"/>
    <n v="54300"/>
    <n v="59730"/>
    <n v="5430"/>
    <x v="8"/>
    <x v="1"/>
  </r>
  <r>
    <s v="Flight2213"/>
    <d v="2015-01-28T00:00:00"/>
    <x v="17"/>
    <n v="1.5"/>
    <n v="94"/>
    <x v="3"/>
    <n v="300"/>
    <n v="55500"/>
    <n v="61050"/>
    <n v="5550"/>
    <x v="7"/>
    <x v="1"/>
  </r>
  <r>
    <s v="Flight2214"/>
    <d v="2014-07-29T00:00:00"/>
    <x v="0"/>
    <n v="2.1"/>
    <n v="205"/>
    <x v="2"/>
    <n v="330"/>
    <n v="54450"/>
    <n v="59895"/>
    <n v="5445"/>
    <x v="2"/>
    <x v="0"/>
  </r>
  <r>
    <s v="Flight2215"/>
    <d v="2014-07-13T00:00:00"/>
    <x v="8"/>
    <n v="8.6999999999999993"/>
    <n v="159"/>
    <x v="2"/>
    <n v="220"/>
    <n v="36300"/>
    <n v="39930"/>
    <n v="3630"/>
    <x v="2"/>
    <x v="0"/>
  </r>
  <r>
    <s v="Flight2216"/>
    <d v="2015-09-05T00:00:00"/>
    <x v="4"/>
    <n v="3"/>
    <n v="136"/>
    <x v="8"/>
    <n v="200"/>
    <n v="37000"/>
    <n v="40700"/>
    <n v="3700"/>
    <x v="6"/>
    <x v="1"/>
  </r>
  <r>
    <s v="Flight2217"/>
    <d v="2015-11-30T00:00:00"/>
    <x v="10"/>
    <n v="2.9"/>
    <n v="146"/>
    <x v="11"/>
    <n v="375"/>
    <n v="69375"/>
    <n v="76312.5"/>
    <n v="6937.5"/>
    <x v="0"/>
    <x v="1"/>
  </r>
  <r>
    <s v="Flight2218"/>
    <d v="2014-05-30T00:00:00"/>
    <x v="5"/>
    <n v="1.6"/>
    <n v="198"/>
    <x v="6"/>
    <n v="125"/>
    <n v="20625"/>
    <n v="22687.5"/>
    <n v="2062.5"/>
    <x v="3"/>
    <x v="0"/>
  </r>
  <r>
    <s v="Flight2219"/>
    <d v="2015-02-10T00:00:00"/>
    <x v="8"/>
    <n v="9.9"/>
    <n v="30"/>
    <x v="24"/>
    <n v="200"/>
    <n v="37000"/>
    <n v="40700"/>
    <n v="3700"/>
    <x v="8"/>
    <x v="1"/>
  </r>
  <r>
    <s v="Flight2220"/>
    <d v="2015-03-09T00:00:00"/>
    <x v="20"/>
    <n v="2.4"/>
    <n v="6"/>
    <x v="12"/>
    <n v="275"/>
    <n v="50875"/>
    <n v="55962.5"/>
    <n v="5087.5"/>
    <x v="5"/>
    <x v="1"/>
  </r>
  <r>
    <s v="Flight2221"/>
    <d v="2015-11-10T00:00:00"/>
    <x v="17"/>
    <n v="1.3"/>
    <n v="89"/>
    <x v="18"/>
    <n v="300"/>
    <n v="54300"/>
    <n v="59730"/>
    <n v="5430"/>
    <x v="0"/>
    <x v="1"/>
  </r>
  <r>
    <s v="Flight2222"/>
    <d v="2015-03-19T00:00:00"/>
    <x v="0"/>
    <n v="1.2"/>
    <n v="151"/>
    <x v="8"/>
    <n v="300"/>
    <n v="55500"/>
    <n v="61050"/>
    <n v="5550"/>
    <x v="5"/>
    <x v="1"/>
  </r>
  <r>
    <s v="Flight2223"/>
    <d v="2014-07-23T00:00:00"/>
    <x v="12"/>
    <n v="2.1"/>
    <n v="86"/>
    <x v="2"/>
    <n v="126.5"/>
    <n v="22896.5"/>
    <n v="25186.15"/>
    <n v="2289.65"/>
    <x v="2"/>
    <x v="0"/>
  </r>
  <r>
    <s v="Flight2224"/>
    <d v="2015-03-27T00:00:00"/>
    <x v="14"/>
    <n v="1.7"/>
    <n v="50"/>
    <x v="5"/>
    <n v="275"/>
    <n v="45375"/>
    <n v="49912.5"/>
    <n v="4537.5"/>
    <x v="5"/>
    <x v="1"/>
  </r>
  <r>
    <s v="Flight2225"/>
    <d v="2015-08-13T00:00:00"/>
    <x v="11"/>
    <n v="1.8"/>
    <n v="144"/>
    <x v="12"/>
    <n v="385"/>
    <n v="71225"/>
    <n v="78347.5"/>
    <n v="7122.5"/>
    <x v="1"/>
    <x v="1"/>
  </r>
  <r>
    <s v="Flight2226"/>
    <d v="2015-08-03T00:00:00"/>
    <x v="20"/>
    <n v="4.3"/>
    <n v="134"/>
    <x v="7"/>
    <n v="302.5"/>
    <n v="55962.5"/>
    <n v="61558.75"/>
    <n v="5596.25"/>
    <x v="1"/>
    <x v="1"/>
  </r>
  <r>
    <s v="Flight2227"/>
    <d v="2014-04-24T00:00:00"/>
    <x v="4"/>
    <n v="1.3"/>
    <n v="33"/>
    <x v="11"/>
    <n v="200"/>
    <n v="37000"/>
    <n v="40700"/>
    <n v="3700"/>
    <x v="9"/>
    <x v="0"/>
  </r>
  <r>
    <s v="Flight2228"/>
    <d v="2015-01-24T00:00:00"/>
    <x v="8"/>
    <n v="9.4"/>
    <n v="137"/>
    <x v="27"/>
    <n v="200"/>
    <n v="37000"/>
    <n v="40700"/>
    <n v="3700"/>
    <x v="7"/>
    <x v="1"/>
  </r>
  <r>
    <s v="Flight2229"/>
    <d v="2015-03-06T00:00:00"/>
    <x v="10"/>
    <n v="2.4"/>
    <n v="2"/>
    <x v="0"/>
    <n v="375"/>
    <n v="69375"/>
    <n v="76312.5"/>
    <n v="6937.5"/>
    <x v="5"/>
    <x v="1"/>
  </r>
  <r>
    <s v="Flight2230"/>
    <d v="2015-07-22T00:00:00"/>
    <x v="3"/>
    <n v="5.5"/>
    <n v="35"/>
    <x v="1"/>
    <n v="385"/>
    <n v="71225"/>
    <n v="78347.5"/>
    <n v="7122.5"/>
    <x v="2"/>
    <x v="1"/>
  </r>
  <r>
    <s v="Flight2231"/>
    <d v="2015-06-07T00:00:00"/>
    <x v="10"/>
    <n v="3.1"/>
    <n v="139"/>
    <x v="22"/>
    <n v="412.5"/>
    <n v="76312.5"/>
    <n v="83943.75"/>
    <n v="7631.25"/>
    <x v="10"/>
    <x v="1"/>
  </r>
  <r>
    <s v="Flight2232"/>
    <d v="2014-09-07T00:00:00"/>
    <x v="23"/>
    <n v="1.7"/>
    <n v="4"/>
    <x v="3"/>
    <n v="5000"/>
    <n v="925000"/>
    <n v="1017500"/>
    <n v="92500"/>
    <x v="6"/>
    <x v="0"/>
  </r>
  <r>
    <s v="Flight2233"/>
    <d v="2014-02-08T00:00:00"/>
    <x v="6"/>
    <n v="2.8"/>
    <n v="76"/>
    <x v="15"/>
    <n v="300"/>
    <n v="54300"/>
    <n v="59730"/>
    <n v="5430"/>
    <x v="8"/>
    <x v="0"/>
  </r>
  <r>
    <s v="Flight2234"/>
    <d v="2014-12-16T00:00:00"/>
    <x v="0"/>
    <n v="2.1"/>
    <n v="138"/>
    <x v="1"/>
    <n v="300"/>
    <n v="55500"/>
    <n v="61050"/>
    <n v="5550"/>
    <x v="4"/>
    <x v="0"/>
  </r>
  <r>
    <s v="Flight2235"/>
    <d v="2015-10-12T00:00:00"/>
    <x v="12"/>
    <n v="2.8"/>
    <n v="70"/>
    <x v="11"/>
    <n v="115"/>
    <n v="20815"/>
    <n v="22896.5"/>
    <n v="2081.5"/>
    <x v="11"/>
    <x v="1"/>
  </r>
  <r>
    <s v="Flight2236"/>
    <d v="2014-11-24T00:00:00"/>
    <x v="19"/>
    <n v="6"/>
    <n v="1"/>
    <x v="0"/>
    <n v="172.5"/>
    <n v="31912.5"/>
    <n v="35103.75"/>
    <n v="3191.25"/>
    <x v="0"/>
    <x v="0"/>
  </r>
  <r>
    <s v="Flight2237"/>
    <d v="2015-05-25T00:00:00"/>
    <x v="3"/>
    <n v="4.2"/>
    <n v="96"/>
    <x v="0"/>
    <n v="350"/>
    <n v="64750"/>
    <n v="71225"/>
    <n v="6475"/>
    <x v="3"/>
    <x v="1"/>
  </r>
  <r>
    <s v="Flight2238"/>
    <d v="2015-01-15T00:00:00"/>
    <x v="11"/>
    <n v="2.2999999999999998"/>
    <n v="194"/>
    <x v="18"/>
    <n v="350"/>
    <n v="57750"/>
    <n v="63525"/>
    <n v="5775"/>
    <x v="7"/>
    <x v="1"/>
  </r>
  <r>
    <s v="Flight2239"/>
    <d v="2015-02-14T00:00:00"/>
    <x v="13"/>
    <n v="1.6"/>
    <n v="71"/>
    <x v="19"/>
    <n v="250"/>
    <n v="45250"/>
    <n v="49775"/>
    <n v="4525"/>
    <x v="8"/>
    <x v="1"/>
  </r>
  <r>
    <s v="Flight2240"/>
    <d v="2015-11-27T00:00:00"/>
    <x v="11"/>
    <n v="5.0999999999999996"/>
    <n v="22"/>
    <x v="1"/>
    <n v="525"/>
    <n v="97125"/>
    <n v="106837.5"/>
    <n v="9712.5"/>
    <x v="0"/>
    <x v="1"/>
  </r>
  <r>
    <s v="Flight2241"/>
    <d v="2015-11-04T00:00:00"/>
    <x v="19"/>
    <n v="1.8"/>
    <n v="101"/>
    <x v="18"/>
    <n v="115"/>
    <n v="21275"/>
    <n v="23402.5"/>
    <n v="2127.5"/>
    <x v="0"/>
    <x v="1"/>
  </r>
  <r>
    <s v="Flight2242"/>
    <d v="2014-03-26T00:00:00"/>
    <x v="3"/>
    <n v="4"/>
    <n v="69"/>
    <x v="28"/>
    <n v="350"/>
    <n v="63350"/>
    <n v="69685"/>
    <n v="6335"/>
    <x v="5"/>
    <x v="0"/>
  </r>
  <r>
    <s v="Flight2243"/>
    <d v="2015-11-07T00:00:00"/>
    <x v="11"/>
    <n v="2.4"/>
    <n v="190"/>
    <x v="11"/>
    <n v="350"/>
    <n v="57750"/>
    <n v="63525"/>
    <n v="5775"/>
    <x v="0"/>
    <x v="1"/>
  </r>
  <r>
    <s v="Flight2244"/>
    <d v="2014-02-02T00:00:00"/>
    <x v="5"/>
    <n v="1.3"/>
    <n v="188"/>
    <x v="27"/>
    <n v="125"/>
    <n v="20625"/>
    <n v="22687.5"/>
    <n v="2062.5"/>
    <x v="8"/>
    <x v="0"/>
  </r>
  <r>
    <s v="Flight2245"/>
    <d v="2014-02-18T00:00:00"/>
    <x v="6"/>
    <n v="1.4"/>
    <n v="182"/>
    <x v="0"/>
    <n v="300"/>
    <n v="49500"/>
    <n v="54450"/>
    <n v="4950"/>
    <x v="8"/>
    <x v="0"/>
  </r>
  <r>
    <s v="Flight2246"/>
    <d v="2015-08-20T00:00:00"/>
    <x v="4"/>
    <n v="1.5"/>
    <n v="196"/>
    <x v="3"/>
    <n v="220"/>
    <n v="36300"/>
    <n v="39930"/>
    <n v="3630"/>
    <x v="1"/>
    <x v="1"/>
  </r>
  <r>
    <s v="Flight2247"/>
    <d v="2015-06-26T00:00:00"/>
    <x v="6"/>
    <n v="2.2999999999999998"/>
    <n v="43"/>
    <x v="21"/>
    <n v="330"/>
    <n v="54450"/>
    <n v="59895"/>
    <n v="5445"/>
    <x v="10"/>
    <x v="1"/>
  </r>
  <r>
    <s v="Flight2248"/>
    <d v="2015-01-13T00:00:00"/>
    <x v="13"/>
    <n v="0.6"/>
    <n v="61"/>
    <x v="6"/>
    <n v="250"/>
    <n v="41250"/>
    <n v="45375"/>
    <n v="4125"/>
    <x v="7"/>
    <x v="1"/>
  </r>
  <r>
    <s v="Flight2249"/>
    <d v="2015-06-21T00:00:00"/>
    <x v="17"/>
    <n v="0.8"/>
    <n v="52"/>
    <x v="6"/>
    <n v="330"/>
    <n v="54450"/>
    <n v="59895"/>
    <n v="5445"/>
    <x v="10"/>
    <x v="1"/>
  </r>
  <r>
    <s v="Flight2250"/>
    <d v="2014-07-29T00:00:00"/>
    <x v="4"/>
    <n v="2.4"/>
    <n v="110"/>
    <x v="3"/>
    <n v="220"/>
    <n v="40700"/>
    <n v="44770"/>
    <n v="4070"/>
    <x v="2"/>
    <x v="0"/>
  </r>
  <r>
    <s v="Flight2251"/>
    <d v="2015-09-25T00:00:00"/>
    <x v="20"/>
    <n v="2.4"/>
    <n v="24"/>
    <x v="0"/>
    <n v="275"/>
    <n v="50875"/>
    <n v="55962.5"/>
    <n v="5087.5"/>
    <x v="6"/>
    <x v="1"/>
  </r>
  <r>
    <s v="Flight2252"/>
    <d v="2014-12-23T00:00:00"/>
    <x v="3"/>
    <n v="6.7"/>
    <n v="119"/>
    <x v="0"/>
    <n v="490"/>
    <n v="90650"/>
    <n v="99715"/>
    <n v="9065"/>
    <x v="4"/>
    <x v="0"/>
  </r>
  <r>
    <s v="Flight2253"/>
    <d v="2014-10-14T00:00:00"/>
    <x v="2"/>
    <n v="3.3"/>
    <n v="161"/>
    <x v="3"/>
    <n v="225"/>
    <n v="37125"/>
    <n v="40837.5"/>
    <n v="3712.5"/>
    <x v="11"/>
    <x v="0"/>
  </r>
  <r>
    <s v="Flight2254"/>
    <d v="2015-07-20T00:00:00"/>
    <x v="19"/>
    <n v="1.3"/>
    <n v="175"/>
    <x v="27"/>
    <n v="126.5"/>
    <n v="20872.5"/>
    <n v="22959.75"/>
    <n v="2087.25"/>
    <x v="2"/>
    <x v="1"/>
  </r>
  <r>
    <s v="Flight2255"/>
    <d v="2015-08-08T00:00:00"/>
    <x v="3"/>
    <n v="7.3"/>
    <n v="147"/>
    <x v="15"/>
    <n v="385"/>
    <n v="71225"/>
    <n v="78347.5"/>
    <n v="7122.5"/>
    <x v="1"/>
    <x v="1"/>
  </r>
  <r>
    <s v="Flight2256"/>
    <d v="2015-01-27T00:00:00"/>
    <x v="22"/>
    <n v="1.9"/>
    <n v="48"/>
    <x v="19"/>
    <n v="290"/>
    <n v="47850"/>
    <n v="52635"/>
    <n v="4785"/>
    <x v="7"/>
    <x v="1"/>
  </r>
  <r>
    <s v="Flight2257"/>
    <d v="2014-12-14T00:00:00"/>
    <x v="8"/>
    <n v="10.6"/>
    <n v="73"/>
    <x v="20"/>
    <n v="200"/>
    <n v="36200"/>
    <n v="39820"/>
    <n v="3620"/>
    <x v="4"/>
    <x v="0"/>
  </r>
  <r>
    <s v="Flight2258"/>
    <d v="2014-08-16T00:00:00"/>
    <x v="11"/>
    <n v="1.4"/>
    <n v="158"/>
    <x v="21"/>
    <n v="385"/>
    <n v="63525"/>
    <n v="69877.5"/>
    <n v="6352.5"/>
    <x v="1"/>
    <x v="0"/>
  </r>
  <r>
    <s v="Flight2259"/>
    <d v="2014-08-23T00:00:00"/>
    <x v="1"/>
    <n v="2.6"/>
    <n v="163"/>
    <x v="1"/>
    <n v="275"/>
    <n v="45375"/>
    <n v="49912.5"/>
    <n v="4537.5"/>
    <x v="1"/>
    <x v="0"/>
  </r>
  <r>
    <s v="Flight2260"/>
    <d v="2014-07-27T00:00:00"/>
    <x v="8"/>
    <n v="9"/>
    <n v="182"/>
    <x v="1"/>
    <n v="220"/>
    <n v="36300"/>
    <n v="39930"/>
    <n v="3630"/>
    <x v="2"/>
    <x v="0"/>
  </r>
  <r>
    <s v="Flight2261"/>
    <d v="2015-11-22T00:00:00"/>
    <x v="9"/>
    <n v="0.9"/>
    <n v="138"/>
    <x v="24"/>
    <n v="250"/>
    <n v="46250"/>
    <n v="50875"/>
    <n v="4625"/>
    <x v="0"/>
    <x v="1"/>
  </r>
  <r>
    <s v="Flight2262"/>
    <d v="2014-11-29T00:00:00"/>
    <x v="4"/>
    <n v="5.2"/>
    <n v="33"/>
    <x v="0"/>
    <n v="300"/>
    <n v="55500"/>
    <n v="61050"/>
    <n v="5550"/>
    <x v="0"/>
    <x v="0"/>
  </r>
  <r>
    <s v="Flight2263"/>
    <d v="2014-01-31T00:00:00"/>
    <x v="9"/>
    <n v="1.3"/>
    <n v="196"/>
    <x v="6"/>
    <n v="250"/>
    <n v="41250"/>
    <n v="45375"/>
    <n v="4125"/>
    <x v="7"/>
    <x v="0"/>
  </r>
  <r>
    <s v="Flight2264"/>
    <d v="2015-02-22T00:00:00"/>
    <x v="21"/>
    <n v="0.9"/>
    <n v="108"/>
    <x v="27"/>
    <n v="300"/>
    <n v="55500"/>
    <n v="61050"/>
    <n v="5550"/>
    <x v="8"/>
    <x v="1"/>
  </r>
  <r>
    <s v="Flight2265"/>
    <d v="2015-09-27T00:00:00"/>
    <x v="8"/>
    <n v="9.5"/>
    <n v="64"/>
    <x v="11"/>
    <n v="200"/>
    <n v="36200"/>
    <n v="39820"/>
    <n v="3620"/>
    <x v="6"/>
    <x v="1"/>
  </r>
  <r>
    <s v="Flight2266"/>
    <d v="2015-08-26T00:00:00"/>
    <x v="6"/>
    <n v="2.2000000000000002"/>
    <n v="151"/>
    <x v="22"/>
    <n v="330"/>
    <n v="61050"/>
    <n v="67155"/>
    <n v="6105"/>
    <x v="1"/>
    <x v="1"/>
  </r>
  <r>
    <s v="Flight2267"/>
    <d v="2015-05-06T00:00:00"/>
    <x v="8"/>
    <n v="9.4"/>
    <n v="63"/>
    <x v="18"/>
    <n v="200"/>
    <n v="36200"/>
    <n v="39820"/>
    <n v="3620"/>
    <x v="3"/>
    <x v="1"/>
  </r>
  <r>
    <s v="Flight2268"/>
    <d v="2015-07-09T00:00:00"/>
    <x v="8"/>
    <n v="12.7"/>
    <n v="25"/>
    <x v="23"/>
    <n v="220"/>
    <n v="40700"/>
    <n v="44770"/>
    <n v="4070"/>
    <x v="2"/>
    <x v="1"/>
  </r>
  <r>
    <s v="Flight2269"/>
    <d v="2015-09-13T00:00:00"/>
    <x v="0"/>
    <n v="1.7"/>
    <n v="9"/>
    <x v="1"/>
    <n v="300"/>
    <n v="55500"/>
    <n v="61050"/>
    <n v="5550"/>
    <x v="6"/>
    <x v="1"/>
  </r>
  <r>
    <s v="Flight2270"/>
    <d v="2015-05-17T00:00:00"/>
    <x v="13"/>
    <n v="2.4"/>
    <n v="167"/>
    <x v="25"/>
    <n v="250"/>
    <n v="41250"/>
    <n v="45375"/>
    <n v="4125"/>
    <x v="3"/>
    <x v="1"/>
  </r>
  <r>
    <s v="Flight2271"/>
    <d v="2015-11-27T00:00:00"/>
    <x v="3"/>
    <n v="9.4"/>
    <n v="139"/>
    <x v="24"/>
    <n v="525"/>
    <n v="97125"/>
    <n v="106837.5"/>
    <n v="9712.5"/>
    <x v="0"/>
    <x v="1"/>
  </r>
  <r>
    <s v="Flight2272"/>
    <d v="2014-11-15T00:00:00"/>
    <x v="6"/>
    <n v="2"/>
    <n v="50"/>
    <x v="2"/>
    <n v="300"/>
    <n v="49500"/>
    <n v="54450"/>
    <n v="4950"/>
    <x v="0"/>
    <x v="0"/>
  </r>
  <r>
    <s v="Flight2273"/>
    <d v="2015-12-31T00:00:00"/>
    <x v="3"/>
    <n v="5.5"/>
    <n v="13"/>
    <x v="11"/>
    <n v="350"/>
    <n v="64750"/>
    <n v="71225"/>
    <n v="6475"/>
    <x v="4"/>
    <x v="1"/>
  </r>
  <r>
    <s v="Flight2274"/>
    <d v="2015-08-12T00:00:00"/>
    <x v="8"/>
    <n v="9.9"/>
    <n v="92"/>
    <x v="1"/>
    <n v="220"/>
    <n v="40700"/>
    <n v="44770"/>
    <n v="4070"/>
    <x v="1"/>
    <x v="1"/>
  </r>
  <r>
    <s v="Flight2275"/>
    <d v="2014-08-09T00:00:00"/>
    <x v="13"/>
    <n v="2.2000000000000002"/>
    <n v="156"/>
    <x v="27"/>
    <n v="275"/>
    <n v="45375"/>
    <n v="49912.5"/>
    <n v="4537.5"/>
    <x v="1"/>
    <x v="0"/>
  </r>
  <r>
    <s v="Flight2276"/>
    <d v="2015-12-24T00:00:00"/>
    <x v="17"/>
    <n v="4.5"/>
    <n v="206"/>
    <x v="8"/>
    <n v="420"/>
    <n v="69300"/>
    <n v="76230"/>
    <n v="6930"/>
    <x v="4"/>
    <x v="1"/>
  </r>
  <r>
    <s v="Flight2277"/>
    <d v="2015-03-18T00:00:00"/>
    <x v="13"/>
    <n v="1.9"/>
    <n v="87"/>
    <x v="3"/>
    <n v="250"/>
    <n v="45250"/>
    <n v="49775"/>
    <n v="4525"/>
    <x v="5"/>
    <x v="1"/>
  </r>
  <r>
    <s v="Flight2278"/>
    <d v="2014-09-27T00:00:00"/>
    <x v="3"/>
    <n v="1.1000000000000001"/>
    <n v="88"/>
    <x v="19"/>
    <n v="350"/>
    <n v="63350"/>
    <n v="69685"/>
    <n v="6335"/>
    <x v="6"/>
    <x v="0"/>
  </r>
  <r>
    <s v="Flight2279"/>
    <d v="2014-11-09T00:00:00"/>
    <x v="21"/>
    <n v="2.8"/>
    <n v="119"/>
    <x v="1"/>
    <n v="300"/>
    <n v="55500"/>
    <n v="61050"/>
    <n v="5550"/>
    <x v="0"/>
    <x v="0"/>
  </r>
  <r>
    <s v="Flight2280"/>
    <d v="2015-01-30T00:00:00"/>
    <x v="10"/>
    <n v="1.8"/>
    <n v="209"/>
    <x v="21"/>
    <n v="375"/>
    <n v="61875"/>
    <n v="68062.5"/>
    <n v="6187.5"/>
    <x v="7"/>
    <x v="1"/>
  </r>
  <r>
    <s v="Flight2281"/>
    <d v="2015-11-10T00:00:00"/>
    <x v="22"/>
    <n v="2.9"/>
    <n v="134"/>
    <x v="11"/>
    <n v="290"/>
    <n v="53650"/>
    <n v="59015"/>
    <n v="5365"/>
    <x v="0"/>
    <x v="1"/>
  </r>
  <r>
    <s v="Flight2282"/>
    <d v="2015-11-04T00:00:00"/>
    <x v="20"/>
    <n v="1.9"/>
    <n v="45"/>
    <x v="1"/>
    <n v="275"/>
    <n v="45375"/>
    <n v="49912.5"/>
    <n v="4537.5"/>
    <x v="0"/>
    <x v="1"/>
  </r>
  <r>
    <s v="Flight2283"/>
    <d v="2014-07-12T00:00:00"/>
    <x v="10"/>
    <n v="1.6"/>
    <n v="102"/>
    <x v="0"/>
    <n v="412.5"/>
    <n v="76312.5"/>
    <n v="83943.75"/>
    <n v="7631.25"/>
    <x v="2"/>
    <x v="0"/>
  </r>
  <r>
    <s v="Flight2284"/>
    <d v="2015-09-13T00:00:00"/>
    <x v="19"/>
    <n v="2.8"/>
    <n v="66"/>
    <x v="0"/>
    <n v="115"/>
    <n v="20815"/>
    <n v="22896.5"/>
    <n v="2081.5"/>
    <x v="6"/>
    <x v="1"/>
  </r>
  <r>
    <s v="Flight2285"/>
    <d v="2015-06-02T00:00:00"/>
    <x v="13"/>
    <n v="1.4"/>
    <n v="142"/>
    <x v="0"/>
    <n v="275"/>
    <n v="50875"/>
    <n v="55962.5"/>
    <n v="5087.5"/>
    <x v="10"/>
    <x v="1"/>
  </r>
  <r>
    <s v="Flight2286"/>
    <d v="2014-07-10T00:00:00"/>
    <x v="12"/>
    <n v="2.4"/>
    <n v="86"/>
    <x v="12"/>
    <n v="126.5"/>
    <n v="22896.5"/>
    <n v="25186.15"/>
    <n v="2289.65"/>
    <x v="2"/>
    <x v="0"/>
  </r>
  <r>
    <s v="Flight2287"/>
    <d v="2014-08-10T00:00:00"/>
    <x v="3"/>
    <n v="3.9"/>
    <n v="193"/>
    <x v="24"/>
    <n v="385"/>
    <n v="63525"/>
    <n v="69877.5"/>
    <n v="6352.5"/>
    <x v="1"/>
    <x v="0"/>
  </r>
  <r>
    <s v="Flight2288"/>
    <d v="2014-12-15T00:00:00"/>
    <x v="19"/>
    <n v="2"/>
    <n v="48"/>
    <x v="3"/>
    <n v="115"/>
    <n v="18975"/>
    <n v="20872.5"/>
    <n v="1897.5"/>
    <x v="4"/>
    <x v="0"/>
  </r>
  <r>
    <s v="Flight2289"/>
    <d v="2015-09-09T00:00:00"/>
    <x v="8"/>
    <n v="11.6"/>
    <n v="205"/>
    <x v="10"/>
    <n v="200"/>
    <n v="33000"/>
    <n v="36300"/>
    <n v="3300"/>
    <x v="6"/>
    <x v="1"/>
  </r>
  <r>
    <s v="Flight2290"/>
    <d v="2015-06-19T00:00:00"/>
    <x v="20"/>
    <n v="1.4"/>
    <n v="46"/>
    <x v="2"/>
    <n v="302.5"/>
    <n v="49912.5"/>
    <n v="54903.75"/>
    <n v="4991.25"/>
    <x v="10"/>
    <x v="1"/>
  </r>
  <r>
    <s v="Flight2291"/>
    <d v="2014-07-11T00:00:00"/>
    <x v="3"/>
    <n v="7"/>
    <n v="143"/>
    <x v="21"/>
    <n v="385"/>
    <n v="71225"/>
    <n v="78347.5"/>
    <n v="7122.5"/>
    <x v="2"/>
    <x v="0"/>
  </r>
  <r>
    <s v="Flight2292"/>
    <d v="2014-01-21T00:00:00"/>
    <x v="9"/>
    <n v="2"/>
    <n v="181"/>
    <x v="21"/>
    <n v="250"/>
    <n v="41250"/>
    <n v="45375"/>
    <n v="4125"/>
    <x v="7"/>
    <x v="0"/>
  </r>
  <r>
    <s v="Flight2293"/>
    <d v="2014-09-22T00:00:00"/>
    <x v="5"/>
    <n v="3.1"/>
    <n v="192"/>
    <x v="16"/>
    <n v="125"/>
    <n v="20625"/>
    <n v="22687.5"/>
    <n v="2062.5"/>
    <x v="6"/>
    <x v="0"/>
  </r>
  <r>
    <s v="Flight2294"/>
    <d v="2015-10-24T00:00:00"/>
    <x v="20"/>
    <n v="1.4"/>
    <n v="52"/>
    <x v="18"/>
    <n v="275"/>
    <n v="45375"/>
    <n v="49912.5"/>
    <n v="4537.5"/>
    <x v="11"/>
    <x v="1"/>
  </r>
  <r>
    <s v="Flight2295"/>
    <d v="2014-01-24T00:00:00"/>
    <x v="10"/>
    <n v="2.1"/>
    <n v="177"/>
    <x v="6"/>
    <n v="375"/>
    <n v="61875"/>
    <n v="68062.5"/>
    <n v="6187.5"/>
    <x v="7"/>
    <x v="0"/>
  </r>
  <r>
    <s v="Flight2296"/>
    <d v="2015-05-05T00:00:00"/>
    <x v="5"/>
    <n v="2.2000000000000002"/>
    <n v="55"/>
    <x v="3"/>
    <n v="125"/>
    <n v="20625"/>
    <n v="22687.5"/>
    <n v="2062.5"/>
    <x v="3"/>
    <x v="1"/>
  </r>
  <r>
    <s v="Flight2297"/>
    <d v="2015-02-26T00:00:00"/>
    <x v="13"/>
    <n v="2.7"/>
    <n v="20"/>
    <x v="11"/>
    <n v="250"/>
    <n v="46250"/>
    <n v="50875"/>
    <n v="4625"/>
    <x v="8"/>
    <x v="1"/>
  </r>
  <r>
    <s v="Flight2298"/>
    <d v="2014-07-25T00:00:00"/>
    <x v="13"/>
    <n v="3.4"/>
    <n v="145"/>
    <x v="7"/>
    <n v="275"/>
    <n v="50875"/>
    <n v="55962.5"/>
    <n v="5087.5"/>
    <x v="2"/>
    <x v="0"/>
  </r>
  <r>
    <s v="Flight2299"/>
    <d v="2014-05-26T00:00:00"/>
    <x v="11"/>
    <n v="2.1"/>
    <n v="161"/>
    <x v="22"/>
    <n v="350"/>
    <n v="57750"/>
    <n v="63525"/>
    <n v="5775"/>
    <x v="3"/>
    <x v="0"/>
  </r>
  <r>
    <s v="Flight2300"/>
    <d v="2015-07-19T00:00:00"/>
    <x v="14"/>
    <n v="1.7"/>
    <n v="51"/>
    <x v="22"/>
    <n v="302.5"/>
    <n v="49912.5"/>
    <n v="54903.75"/>
    <n v="4991.25"/>
    <x v="2"/>
    <x v="1"/>
  </r>
  <r>
    <s v="Flight2301"/>
    <d v="2015-08-06T00:00:00"/>
    <x v="16"/>
    <n v="1.3"/>
    <n v="47"/>
    <x v="3"/>
    <n v="302.5"/>
    <n v="49912.5"/>
    <n v="54903.75"/>
    <n v="4991.25"/>
    <x v="1"/>
    <x v="1"/>
  </r>
  <r>
    <s v="Flight2302"/>
    <d v="2015-06-08T00:00:00"/>
    <x v="15"/>
    <n v="2.2999999999999998"/>
    <n v="44"/>
    <x v="16"/>
    <n v="330"/>
    <n v="54450"/>
    <n v="59895"/>
    <n v="5445"/>
    <x v="10"/>
    <x v="1"/>
  </r>
  <r>
    <s v="Flight2303"/>
    <d v="2015-11-28T00:00:00"/>
    <x v="4"/>
    <n v="5.2"/>
    <n v="75"/>
    <x v="0"/>
    <n v="300"/>
    <n v="54300"/>
    <n v="59730"/>
    <n v="5430"/>
    <x v="0"/>
    <x v="1"/>
  </r>
  <r>
    <s v="Flight2304"/>
    <d v="2014-07-20T00:00:00"/>
    <x v="19"/>
    <n v="2"/>
    <n v="105"/>
    <x v="26"/>
    <n v="126.5"/>
    <n v="23402.5"/>
    <n v="25742.75"/>
    <n v="2340.25"/>
    <x v="2"/>
    <x v="0"/>
  </r>
  <r>
    <s v="Flight2305"/>
    <d v="2014-01-24T00:00:00"/>
    <x v="6"/>
    <n v="2.1"/>
    <n v="104"/>
    <x v="1"/>
    <n v="300"/>
    <n v="55500"/>
    <n v="61050"/>
    <n v="5550"/>
    <x v="7"/>
    <x v="0"/>
  </r>
  <r>
    <s v="Flight2306"/>
    <d v="2015-06-01T00:00:00"/>
    <x v="2"/>
    <n v="1.3"/>
    <n v="164"/>
    <x v="20"/>
    <n v="247.5"/>
    <n v="40837.5"/>
    <n v="44921.25"/>
    <n v="4083.75"/>
    <x v="10"/>
    <x v="1"/>
  </r>
  <r>
    <s v="Flight2307"/>
    <d v="2014-04-10T00:00:00"/>
    <x v="6"/>
    <n v="-0.1"/>
    <n v="25"/>
    <x v="19"/>
    <n v="300"/>
    <n v="55500"/>
    <n v="61050"/>
    <n v="5550"/>
    <x v="9"/>
    <x v="0"/>
  </r>
  <r>
    <s v="Flight2308"/>
    <d v="2015-06-30T00:00:00"/>
    <x v="11"/>
    <n v="2.8"/>
    <n v="166"/>
    <x v="1"/>
    <n v="385"/>
    <n v="63525"/>
    <n v="69877.5"/>
    <n v="6352.5"/>
    <x v="10"/>
    <x v="1"/>
  </r>
  <r>
    <s v="Flight2309"/>
    <d v="2014-02-01T00:00:00"/>
    <x v="7"/>
    <n v="1.8"/>
    <n v="128"/>
    <x v="19"/>
    <n v="200"/>
    <n v="37000"/>
    <n v="40700"/>
    <n v="3700"/>
    <x v="8"/>
    <x v="0"/>
  </r>
  <r>
    <s v="Flight2310"/>
    <d v="2014-11-27T00:00:00"/>
    <x v="3"/>
    <n v="9.4"/>
    <n v="16"/>
    <x v="0"/>
    <n v="525"/>
    <n v="97125"/>
    <n v="106837.5"/>
    <n v="9712.5"/>
    <x v="0"/>
    <x v="0"/>
  </r>
  <r>
    <s v="Flight2311"/>
    <d v="2014-07-01T00:00:00"/>
    <x v="3"/>
    <n v="6.2"/>
    <n v="24"/>
    <x v="25"/>
    <n v="385"/>
    <n v="71225"/>
    <n v="78347.5"/>
    <n v="7122.5"/>
    <x v="2"/>
    <x v="0"/>
  </r>
  <r>
    <s v="Flight2312"/>
    <d v="2014-06-19T00:00:00"/>
    <x v="14"/>
    <n v="3.1"/>
    <n v="181"/>
    <x v="5"/>
    <n v="302.5"/>
    <n v="49912.5"/>
    <n v="54903.75"/>
    <n v="4991.25"/>
    <x v="10"/>
    <x v="0"/>
  </r>
  <r>
    <s v="Flight2313"/>
    <d v="2014-11-03T00:00:00"/>
    <x v="8"/>
    <n v="12"/>
    <n v="139"/>
    <x v="0"/>
    <n v="200"/>
    <n v="37000"/>
    <n v="40700"/>
    <n v="3700"/>
    <x v="0"/>
    <x v="0"/>
  </r>
  <r>
    <s v="Flight2314"/>
    <d v="2015-09-29T00:00:00"/>
    <x v="5"/>
    <n v="1.4"/>
    <n v="182"/>
    <x v="1"/>
    <n v="125"/>
    <n v="20625"/>
    <n v="22687.5"/>
    <n v="2062.5"/>
    <x v="6"/>
    <x v="1"/>
  </r>
  <r>
    <s v="Flight2315"/>
    <d v="2015-11-24T00:00:00"/>
    <x v="9"/>
    <n v="5.6"/>
    <n v="30"/>
    <x v="0"/>
    <n v="375"/>
    <n v="69375"/>
    <n v="76312.5"/>
    <n v="6937.5"/>
    <x v="0"/>
    <x v="1"/>
  </r>
  <r>
    <s v="Flight2316"/>
    <d v="2014-12-25T00:00:00"/>
    <x v="12"/>
    <n v="5.2"/>
    <n v="68"/>
    <x v="1"/>
    <n v="161"/>
    <n v="29141"/>
    <n v="32055.1"/>
    <n v="2914.1000000000004"/>
    <x v="4"/>
    <x v="0"/>
  </r>
  <r>
    <s v="Flight2317"/>
    <d v="2015-12-25T00:00:00"/>
    <x v="18"/>
    <n v="2.7"/>
    <n v="188"/>
    <x v="10"/>
    <n v="336"/>
    <n v="55440"/>
    <n v="60984"/>
    <n v="5544"/>
    <x v="4"/>
    <x v="1"/>
  </r>
  <r>
    <s v="Flight2318"/>
    <d v="2015-08-23T00:00:00"/>
    <x v="12"/>
    <n v="0.6"/>
    <n v="39"/>
    <x v="2"/>
    <n v="126.5"/>
    <n v="20872.5"/>
    <n v="22959.75"/>
    <n v="2087.25"/>
    <x v="1"/>
    <x v="1"/>
  </r>
  <r>
    <s v="Flight2319"/>
    <d v="2014-08-24T00:00:00"/>
    <x v="1"/>
    <n v="1"/>
    <n v="67"/>
    <x v="11"/>
    <n v="275"/>
    <n v="49775"/>
    <n v="54752.5"/>
    <n v="4977.5"/>
    <x v="1"/>
    <x v="0"/>
  </r>
  <r>
    <s v="Flight2320"/>
    <d v="2015-12-22T00:00:00"/>
    <x v="8"/>
    <n v="16.399999999999999"/>
    <n v="74"/>
    <x v="1"/>
    <n v="280"/>
    <n v="50680"/>
    <n v="55748"/>
    <n v="5068"/>
    <x v="4"/>
    <x v="1"/>
  </r>
  <r>
    <s v="Flight2321"/>
    <d v="2015-11-26T00:00:00"/>
    <x v="20"/>
    <n v="7.5"/>
    <n v="158"/>
    <x v="0"/>
    <n v="412.5"/>
    <n v="68062.5"/>
    <n v="74868.75"/>
    <n v="6806.25"/>
    <x v="0"/>
    <x v="1"/>
  </r>
  <r>
    <s v="Flight2322"/>
    <d v="2015-02-01T00:00:00"/>
    <x v="14"/>
    <n v="2"/>
    <n v="45"/>
    <x v="1"/>
    <n v="275"/>
    <n v="45375"/>
    <n v="49912.5"/>
    <n v="4537.5"/>
    <x v="8"/>
    <x v="1"/>
  </r>
  <r>
    <s v="Flight2323"/>
    <d v="2015-06-22T00:00:00"/>
    <x v="0"/>
    <n v="2"/>
    <n v="26"/>
    <x v="6"/>
    <n v="330"/>
    <n v="61050"/>
    <n v="67155"/>
    <n v="6105"/>
    <x v="10"/>
    <x v="1"/>
  </r>
  <r>
    <s v="Flight2324"/>
    <d v="2015-10-30T00:00:00"/>
    <x v="11"/>
    <n v="2.5"/>
    <n v="125"/>
    <x v="18"/>
    <n v="350"/>
    <n v="64750"/>
    <n v="71225"/>
    <n v="6475"/>
    <x v="11"/>
    <x v="1"/>
  </r>
  <r>
    <s v="Flight2325"/>
    <d v="2015-05-04T00:00:00"/>
    <x v="6"/>
    <n v="3.3"/>
    <n v="40"/>
    <x v="17"/>
    <n v="300"/>
    <n v="49500"/>
    <n v="54450"/>
    <n v="4950"/>
    <x v="3"/>
    <x v="1"/>
  </r>
  <r>
    <s v="Flight2326"/>
    <d v="2014-11-24T00:00:00"/>
    <x v="6"/>
    <n v="5.9"/>
    <n v="47"/>
    <x v="0"/>
    <n v="450"/>
    <n v="74250"/>
    <n v="81675"/>
    <n v="7425"/>
    <x v="0"/>
    <x v="0"/>
  </r>
  <r>
    <s v="Flight2327"/>
    <d v="2014-10-16T00:00:00"/>
    <x v="20"/>
    <n v="2.1"/>
    <n v="182"/>
    <x v="24"/>
    <n v="275"/>
    <n v="45375"/>
    <n v="49912.5"/>
    <n v="4537.5"/>
    <x v="11"/>
    <x v="0"/>
  </r>
  <r>
    <s v="Flight2328"/>
    <d v="2014-07-20T00:00:00"/>
    <x v="12"/>
    <n v="1.9"/>
    <n v="56"/>
    <x v="6"/>
    <n v="126.5"/>
    <n v="20872.5"/>
    <n v="22959.75"/>
    <n v="2087.25"/>
    <x v="2"/>
    <x v="0"/>
  </r>
  <r>
    <s v="Flight2329"/>
    <d v="2014-11-25T00:00:00"/>
    <x v="8"/>
    <n v="18.100000000000001"/>
    <n v="179"/>
    <x v="17"/>
    <n v="300"/>
    <n v="49500"/>
    <n v="54450"/>
    <n v="4950"/>
    <x v="0"/>
    <x v="0"/>
  </r>
  <r>
    <s v="Flight2330"/>
    <d v="2015-11-24T00:00:00"/>
    <x v="18"/>
    <n v="6.6"/>
    <n v="190"/>
    <x v="1"/>
    <n v="360"/>
    <n v="59400"/>
    <n v="65340"/>
    <n v="5940"/>
    <x v="0"/>
    <x v="1"/>
  </r>
  <r>
    <s v="Flight2331"/>
    <d v="2014-02-03T00:00:00"/>
    <x v="10"/>
    <n v="2.1"/>
    <n v="162"/>
    <x v="0"/>
    <n v="375"/>
    <n v="61875"/>
    <n v="68062.5"/>
    <n v="6187.5"/>
    <x v="8"/>
    <x v="0"/>
  </r>
  <r>
    <s v="Flight2332"/>
    <d v="2014-06-01T00:00:00"/>
    <x v="6"/>
    <n v="3.5"/>
    <n v="152"/>
    <x v="1"/>
    <n v="330"/>
    <n v="54450"/>
    <n v="59895"/>
    <n v="5445"/>
    <x v="10"/>
    <x v="0"/>
  </r>
  <r>
    <s v="Flight2333"/>
    <d v="2014-11-29T00:00:00"/>
    <x v="15"/>
    <n v="6.1"/>
    <n v="117"/>
    <x v="0"/>
    <n v="450"/>
    <n v="83250"/>
    <n v="91575"/>
    <n v="8325"/>
    <x v="0"/>
    <x v="0"/>
  </r>
  <r>
    <s v="Flight2334"/>
    <d v="2015-09-26T00:00:00"/>
    <x v="9"/>
    <n v="1.9"/>
    <n v="193"/>
    <x v="22"/>
    <n v="250"/>
    <n v="41250"/>
    <n v="45375"/>
    <n v="4125"/>
    <x v="6"/>
    <x v="1"/>
  </r>
  <r>
    <s v="Flight2335"/>
    <d v="2014-09-30T00:00:00"/>
    <x v="1"/>
    <n v="2.7"/>
    <n v="64"/>
    <x v="20"/>
    <n v="250"/>
    <n v="45250"/>
    <n v="49775"/>
    <n v="4525"/>
    <x v="6"/>
    <x v="0"/>
  </r>
  <r>
    <s v="Flight2336"/>
    <d v="2014-11-10T00:00:00"/>
    <x v="6"/>
    <n v="2.9"/>
    <n v="10"/>
    <x v="5"/>
    <n v="300"/>
    <n v="55500"/>
    <n v="61050"/>
    <n v="5550"/>
    <x v="0"/>
    <x v="0"/>
  </r>
  <r>
    <s v="Flight2337"/>
    <d v="2014-11-06T00:00:00"/>
    <x v="3"/>
    <n v="4"/>
    <n v="196"/>
    <x v="1"/>
    <n v="350"/>
    <n v="57750"/>
    <n v="63525"/>
    <n v="5775"/>
    <x v="0"/>
    <x v="0"/>
  </r>
  <r>
    <s v="Flight2338"/>
    <d v="2014-06-10T00:00:00"/>
    <x v="17"/>
    <n v="1.4"/>
    <n v="170"/>
    <x v="15"/>
    <n v="330"/>
    <n v="54450"/>
    <n v="59895"/>
    <n v="5445"/>
    <x v="10"/>
    <x v="0"/>
  </r>
  <r>
    <s v="Flight2339"/>
    <d v="2014-06-18T00:00:00"/>
    <x v="15"/>
    <n v="1.4"/>
    <n v="42"/>
    <x v="0"/>
    <n v="330"/>
    <n v="54450"/>
    <n v="59895"/>
    <n v="5445"/>
    <x v="10"/>
    <x v="0"/>
  </r>
  <r>
    <s v="Flight2340"/>
    <d v="2014-09-23T00:00:00"/>
    <x v="2"/>
    <n v="1.1000000000000001"/>
    <n v="90"/>
    <x v="1"/>
    <n v="225"/>
    <n v="40725"/>
    <n v="44797.5"/>
    <n v="4072.5"/>
    <x v="6"/>
    <x v="0"/>
  </r>
  <r>
    <s v="Flight2341"/>
    <d v="2015-06-02T00:00:00"/>
    <x v="19"/>
    <n v="2"/>
    <n v="125"/>
    <x v="14"/>
    <n v="126.5"/>
    <n v="23402.5"/>
    <n v="25742.75"/>
    <n v="2340.25"/>
    <x v="10"/>
    <x v="1"/>
  </r>
  <r>
    <s v="Flight2342"/>
    <d v="2014-08-12T00:00:00"/>
    <x v="8"/>
    <n v="9.1"/>
    <n v="182"/>
    <x v="19"/>
    <n v="220"/>
    <n v="36300"/>
    <n v="39930"/>
    <n v="3630"/>
    <x v="1"/>
    <x v="0"/>
  </r>
  <r>
    <s v="Flight2343"/>
    <d v="2014-02-02T00:00:00"/>
    <x v="12"/>
    <n v="1.3"/>
    <n v="186"/>
    <x v="24"/>
    <n v="115"/>
    <n v="18975"/>
    <n v="20872.5"/>
    <n v="1897.5"/>
    <x v="8"/>
    <x v="0"/>
  </r>
  <r>
    <s v="Flight2344"/>
    <d v="2014-06-21T00:00:00"/>
    <x v="2"/>
    <n v="1.4"/>
    <n v="88"/>
    <x v="18"/>
    <n v="247.5"/>
    <n v="44797.5"/>
    <n v="49277.25"/>
    <n v="4479.75"/>
    <x v="10"/>
    <x v="0"/>
  </r>
  <r>
    <s v="Flight2345"/>
    <d v="2015-06-15T00:00:00"/>
    <x v="11"/>
    <n v="2"/>
    <n v="5"/>
    <x v="24"/>
    <n v="385"/>
    <n v="71225"/>
    <n v="78347.5"/>
    <n v="7122.5"/>
    <x v="10"/>
    <x v="1"/>
  </r>
  <r>
    <s v="Flight2346"/>
    <d v="2015-06-26T00:00:00"/>
    <x v="12"/>
    <n v="2.6"/>
    <n v="21"/>
    <x v="19"/>
    <n v="126.5"/>
    <n v="23402.5"/>
    <n v="25742.75"/>
    <n v="2340.25"/>
    <x v="10"/>
    <x v="1"/>
  </r>
  <r>
    <s v="Flight2347"/>
    <d v="2014-05-03T00:00:00"/>
    <x v="0"/>
    <n v="3.5"/>
    <n v="45"/>
    <x v="21"/>
    <n v="300"/>
    <n v="49500"/>
    <n v="54450"/>
    <n v="4950"/>
    <x v="3"/>
    <x v="0"/>
  </r>
  <r>
    <s v="Flight2348"/>
    <d v="2015-03-01T00:00:00"/>
    <x v="8"/>
    <n v="12.5"/>
    <n v="101"/>
    <x v="3"/>
    <n v="200"/>
    <n v="37000"/>
    <n v="40700"/>
    <n v="3700"/>
    <x v="5"/>
    <x v="1"/>
  </r>
  <r>
    <s v="Flight2349"/>
    <d v="2015-06-08T00:00:00"/>
    <x v="2"/>
    <n v="3"/>
    <n v="199"/>
    <x v="0"/>
    <n v="247.5"/>
    <n v="40837.5"/>
    <n v="44921.25"/>
    <n v="4083.75"/>
    <x v="10"/>
    <x v="1"/>
  </r>
  <r>
    <s v="Flight2350"/>
    <d v="2015-09-29T00:00:00"/>
    <x v="6"/>
    <n v="2.2000000000000002"/>
    <n v="133"/>
    <x v="1"/>
    <n v="300"/>
    <n v="55500"/>
    <n v="61050"/>
    <n v="5550"/>
    <x v="6"/>
    <x v="1"/>
  </r>
  <r>
    <s v="Flight2351"/>
    <d v="2014-12-27T00:00:00"/>
    <x v="7"/>
    <n v="4.9000000000000004"/>
    <n v="115"/>
    <x v="27"/>
    <n v="280"/>
    <n v="51800"/>
    <n v="56980"/>
    <n v="5180"/>
    <x v="4"/>
    <x v="0"/>
  </r>
  <r>
    <s v="Flight2352"/>
    <d v="2014-07-10T00:00:00"/>
    <x v="0"/>
    <n v="2"/>
    <n v="20"/>
    <x v="1"/>
    <n v="330"/>
    <n v="61050"/>
    <n v="67155"/>
    <n v="6105"/>
    <x v="2"/>
    <x v="0"/>
  </r>
  <r>
    <s v="Flight2353"/>
    <d v="2014-11-02T00:00:00"/>
    <x v="7"/>
    <n v="1.3"/>
    <n v="81"/>
    <x v="11"/>
    <n v="200"/>
    <n v="36200"/>
    <n v="39820"/>
    <n v="3620"/>
    <x v="0"/>
    <x v="0"/>
  </r>
  <r>
    <s v="Flight2354"/>
    <d v="2015-08-13T00:00:00"/>
    <x v="4"/>
    <n v="2.1"/>
    <n v="155"/>
    <x v="0"/>
    <n v="220"/>
    <n v="36300"/>
    <n v="39930"/>
    <n v="3630"/>
    <x v="1"/>
    <x v="1"/>
  </r>
  <r>
    <s v="Flight2355"/>
    <d v="2015-10-09T00:00:00"/>
    <x v="1"/>
    <n v="1.6"/>
    <n v="112"/>
    <x v="2"/>
    <n v="250"/>
    <n v="46250"/>
    <n v="50875"/>
    <n v="4625"/>
    <x v="11"/>
    <x v="1"/>
  </r>
  <r>
    <s v="Flight2356"/>
    <d v="2014-10-26T00:00:00"/>
    <x v="7"/>
    <n v="1.2"/>
    <n v="189"/>
    <x v="27"/>
    <n v="200"/>
    <n v="33000"/>
    <n v="36300"/>
    <n v="3300"/>
    <x v="11"/>
    <x v="0"/>
  </r>
  <r>
    <s v="Flight2357"/>
    <d v="2014-11-24T00:00:00"/>
    <x v="0"/>
    <n v="4.5999999999999996"/>
    <n v="96"/>
    <x v="11"/>
    <n v="450"/>
    <n v="83250"/>
    <n v="91575"/>
    <n v="8325"/>
    <x v="0"/>
    <x v="0"/>
  </r>
  <r>
    <s v="Flight2358"/>
    <d v="2015-01-30T00:00:00"/>
    <x v="6"/>
    <n v="1.2"/>
    <n v="19"/>
    <x v="2"/>
    <n v="300"/>
    <n v="55500"/>
    <n v="61050"/>
    <n v="5550"/>
    <x v="7"/>
    <x v="1"/>
  </r>
  <r>
    <s v="Flight2359"/>
    <d v="2015-10-28T00:00:00"/>
    <x v="11"/>
    <n v="2.9"/>
    <n v="127"/>
    <x v="17"/>
    <n v="350"/>
    <n v="64750"/>
    <n v="71225"/>
    <n v="6475"/>
    <x v="11"/>
    <x v="1"/>
  </r>
  <r>
    <s v="Flight2360"/>
    <d v="2014-09-22T00:00:00"/>
    <x v="1"/>
    <n v="0.8"/>
    <n v="171"/>
    <x v="24"/>
    <n v="250"/>
    <n v="41250"/>
    <n v="45375"/>
    <n v="4125"/>
    <x v="6"/>
    <x v="0"/>
  </r>
  <r>
    <s v="Flight2361"/>
    <d v="2014-11-24T00:00:00"/>
    <x v="1"/>
    <n v="3.1"/>
    <n v="143"/>
    <x v="18"/>
    <n v="375"/>
    <n v="69375"/>
    <n v="76312.5"/>
    <n v="6937.5"/>
    <x v="0"/>
    <x v="0"/>
  </r>
  <r>
    <s v="Flight2362"/>
    <d v="2014-07-09T00:00:00"/>
    <x v="1"/>
    <n v="1.8"/>
    <n v="21"/>
    <x v="19"/>
    <n v="275"/>
    <n v="50875"/>
    <n v="55962.5"/>
    <n v="5087.5"/>
    <x v="2"/>
    <x v="0"/>
  </r>
  <r>
    <s v="Flight2363"/>
    <d v="2014-03-20T00:00:00"/>
    <x v="1"/>
    <n v="1.6"/>
    <n v="25"/>
    <x v="27"/>
    <n v="250"/>
    <n v="46250"/>
    <n v="50875"/>
    <n v="4625"/>
    <x v="5"/>
    <x v="0"/>
  </r>
  <r>
    <s v="Flight2364"/>
    <d v="2014-05-08T00:00:00"/>
    <x v="5"/>
    <n v="1.6"/>
    <n v="66"/>
    <x v="19"/>
    <n v="125"/>
    <n v="22625"/>
    <n v="24887.5"/>
    <n v="2262.5"/>
    <x v="3"/>
    <x v="0"/>
  </r>
  <r>
    <s v="Flight2365"/>
    <d v="2015-03-15T00:00:00"/>
    <x v="10"/>
    <n v="2.2999999999999998"/>
    <n v="74"/>
    <x v="25"/>
    <n v="375"/>
    <n v="67875"/>
    <n v="74662.5"/>
    <n v="6787.5"/>
    <x v="5"/>
    <x v="1"/>
  </r>
  <r>
    <s v="Flight2366"/>
    <d v="2014-11-21T00:00:00"/>
    <x v="11"/>
    <n v="1.7"/>
    <n v="47"/>
    <x v="1"/>
    <n v="350"/>
    <n v="57750"/>
    <n v="63525"/>
    <n v="5775"/>
    <x v="0"/>
    <x v="0"/>
  </r>
  <r>
    <s v="Flight2367"/>
    <d v="2015-07-15T00:00:00"/>
    <x v="6"/>
    <n v="1.9"/>
    <n v="172"/>
    <x v="16"/>
    <n v="330"/>
    <n v="54450"/>
    <n v="59895"/>
    <n v="5445"/>
    <x v="2"/>
    <x v="1"/>
  </r>
  <r>
    <s v="Flight2368"/>
    <d v="2014-06-16T00:00:00"/>
    <x v="9"/>
    <n v="2.5"/>
    <n v="43"/>
    <x v="0"/>
    <n v="275"/>
    <n v="45375"/>
    <n v="49912.5"/>
    <n v="4537.5"/>
    <x v="10"/>
    <x v="0"/>
  </r>
  <r>
    <s v="Flight2369"/>
    <d v="2014-09-12T00:00:00"/>
    <x v="14"/>
    <n v="1"/>
    <n v="84"/>
    <x v="6"/>
    <n v="275"/>
    <n v="49775"/>
    <n v="54752.5"/>
    <n v="4977.5"/>
    <x v="6"/>
    <x v="0"/>
  </r>
  <r>
    <s v="Flight2370"/>
    <d v="2014-09-28T00:00:00"/>
    <x v="2"/>
    <n v="2.1"/>
    <n v="15"/>
    <x v="1"/>
    <n v="225"/>
    <n v="41625"/>
    <n v="45787.5"/>
    <n v="4162.5"/>
    <x v="6"/>
    <x v="0"/>
  </r>
  <r>
    <s v="Flight2371"/>
    <d v="2014-06-26T00:00:00"/>
    <x v="1"/>
    <n v="2.6"/>
    <n v="76"/>
    <x v="24"/>
    <n v="275"/>
    <n v="49775"/>
    <n v="54752.5"/>
    <n v="4977.5"/>
    <x v="10"/>
    <x v="0"/>
  </r>
  <r>
    <s v="Flight2372"/>
    <d v="2014-03-07T00:00:00"/>
    <x v="7"/>
    <n v="2.8"/>
    <n v="162"/>
    <x v="28"/>
    <n v="200"/>
    <n v="33000"/>
    <n v="36300"/>
    <n v="3300"/>
    <x v="5"/>
    <x v="0"/>
  </r>
  <r>
    <s v="Flight2373"/>
    <d v="2014-03-08T00:00:00"/>
    <x v="7"/>
    <n v="1.7"/>
    <n v="101"/>
    <x v="19"/>
    <n v="200"/>
    <n v="37000"/>
    <n v="40700"/>
    <n v="3700"/>
    <x v="5"/>
    <x v="0"/>
  </r>
  <r>
    <s v="Flight2374"/>
    <d v="2015-12-23T00:00:00"/>
    <x v="9"/>
    <n v="5.2"/>
    <n v="134"/>
    <x v="18"/>
    <n v="350"/>
    <n v="64750"/>
    <n v="71225"/>
    <n v="6475"/>
    <x v="4"/>
    <x v="1"/>
  </r>
  <r>
    <s v="Flight2375"/>
    <d v="2015-06-04T00:00:00"/>
    <x v="8"/>
    <n v="9"/>
    <n v="186"/>
    <x v="10"/>
    <n v="220"/>
    <n v="36300"/>
    <n v="39930"/>
    <n v="3630"/>
    <x v="10"/>
    <x v="1"/>
  </r>
  <r>
    <s v="Flight2376"/>
    <d v="2015-08-25T00:00:00"/>
    <x v="10"/>
    <n v="2.5"/>
    <n v="165"/>
    <x v="28"/>
    <n v="412.5"/>
    <n v="68062.5"/>
    <n v="74868.75"/>
    <n v="6806.25"/>
    <x v="1"/>
    <x v="1"/>
  </r>
  <r>
    <s v="Flight2377"/>
    <d v="2014-12-22T00:00:00"/>
    <x v="8"/>
    <n v="13.9"/>
    <n v="93"/>
    <x v="1"/>
    <n v="280"/>
    <n v="51800"/>
    <n v="56980"/>
    <n v="5180"/>
    <x v="4"/>
    <x v="0"/>
  </r>
  <r>
    <s v="Flight2378"/>
    <d v="2014-09-26T00:00:00"/>
    <x v="6"/>
    <n v="1.8"/>
    <n v="83"/>
    <x v="25"/>
    <n v="300"/>
    <n v="54300"/>
    <n v="59730"/>
    <n v="5430"/>
    <x v="6"/>
    <x v="0"/>
  </r>
  <r>
    <s v="Flight2379"/>
    <d v="2015-03-08T00:00:00"/>
    <x v="4"/>
    <n v="2"/>
    <n v="129"/>
    <x v="6"/>
    <n v="200"/>
    <n v="37000"/>
    <n v="40700"/>
    <n v="3700"/>
    <x v="5"/>
    <x v="1"/>
  </r>
  <r>
    <s v="Flight2380"/>
    <d v="2015-08-08T00:00:00"/>
    <x v="15"/>
    <n v="1.6"/>
    <n v="21"/>
    <x v="2"/>
    <n v="330"/>
    <n v="61050"/>
    <n v="67155"/>
    <n v="6105"/>
    <x v="1"/>
    <x v="1"/>
  </r>
  <r>
    <s v="Flight2381"/>
    <d v="2014-05-11T00:00:00"/>
    <x v="10"/>
    <n v="2.2000000000000002"/>
    <n v="105"/>
    <x v="2"/>
    <n v="375"/>
    <n v="69375"/>
    <n v="76312.5"/>
    <n v="6937.5"/>
    <x v="3"/>
    <x v="0"/>
  </r>
  <r>
    <s v="Flight2382"/>
    <d v="2015-01-18T00:00:00"/>
    <x v="16"/>
    <n v="2.7"/>
    <n v="160"/>
    <x v="19"/>
    <n v="275"/>
    <n v="45375"/>
    <n v="49912.5"/>
    <n v="4537.5"/>
    <x v="7"/>
    <x v="1"/>
  </r>
  <r>
    <s v="Flight2383"/>
    <d v="2015-02-20T00:00:00"/>
    <x v="11"/>
    <n v="1.2"/>
    <n v="199"/>
    <x v="0"/>
    <n v="350"/>
    <n v="57750"/>
    <n v="63525"/>
    <n v="5775"/>
    <x v="8"/>
    <x v="1"/>
  </r>
  <r>
    <s v="Flight2384"/>
    <d v="2014-01-24T00:00:00"/>
    <x v="2"/>
    <n v="1.8"/>
    <n v="183"/>
    <x v="5"/>
    <n v="225"/>
    <n v="37125"/>
    <n v="40837.5"/>
    <n v="3712.5"/>
    <x v="7"/>
    <x v="0"/>
  </r>
  <r>
    <s v="Flight2385"/>
    <d v="2014-10-04T00:00:00"/>
    <x v="16"/>
    <n v="2.1"/>
    <n v="11"/>
    <x v="5"/>
    <n v="275"/>
    <n v="50875"/>
    <n v="55962.5"/>
    <n v="5087.5"/>
    <x v="11"/>
    <x v="0"/>
  </r>
  <r>
    <s v="Flight2386"/>
    <d v="2014-04-26T00:00:00"/>
    <x v="17"/>
    <n v="2"/>
    <n v="5"/>
    <x v="0"/>
    <n v="300"/>
    <n v="55500"/>
    <n v="61050"/>
    <n v="5550"/>
    <x v="9"/>
    <x v="0"/>
  </r>
  <r>
    <s v="Flight2387"/>
    <d v="2014-09-24T00:00:00"/>
    <x v="19"/>
    <n v="1.7"/>
    <n v="57"/>
    <x v="11"/>
    <n v="115"/>
    <n v="18975"/>
    <n v="20872.5"/>
    <n v="1897.5"/>
    <x v="6"/>
    <x v="0"/>
  </r>
  <r>
    <s v="Flight2388"/>
    <d v="2014-08-01T00:00:00"/>
    <x v="8"/>
    <n v="11.3"/>
    <n v="153"/>
    <x v="24"/>
    <n v="220"/>
    <n v="36300"/>
    <n v="39930"/>
    <n v="3630"/>
    <x v="1"/>
    <x v="0"/>
  </r>
  <r>
    <s v="Flight2389"/>
    <d v="2015-07-14T00:00:00"/>
    <x v="17"/>
    <n v="2.8"/>
    <n v="200"/>
    <x v="3"/>
    <n v="330"/>
    <n v="54450"/>
    <n v="59895"/>
    <n v="5445"/>
    <x v="2"/>
    <x v="1"/>
  </r>
  <r>
    <s v="Flight2390"/>
    <d v="2015-12-11T00:00:00"/>
    <x v="5"/>
    <n v="1.8"/>
    <n v="198"/>
    <x v="22"/>
    <n v="125"/>
    <n v="20625"/>
    <n v="22687.5"/>
    <n v="2062.5"/>
    <x v="4"/>
    <x v="1"/>
  </r>
  <r>
    <s v="Flight2391"/>
    <d v="2014-10-18T00:00:00"/>
    <x v="19"/>
    <n v="2.2999999999999998"/>
    <n v="91"/>
    <x v="4"/>
    <n v="115"/>
    <n v="21275"/>
    <n v="23402.5"/>
    <n v="2127.5"/>
    <x v="11"/>
    <x v="0"/>
  </r>
  <r>
    <s v="Flight2392"/>
    <d v="2014-11-25T00:00:00"/>
    <x v="1"/>
    <n v="3.5"/>
    <n v="134"/>
    <x v="0"/>
    <n v="375"/>
    <n v="69375"/>
    <n v="76312.5"/>
    <n v="6937.5"/>
    <x v="0"/>
    <x v="0"/>
  </r>
  <r>
    <s v="Flight2393"/>
    <d v="2014-10-24T00:00:00"/>
    <x v="1"/>
    <n v="2.2000000000000002"/>
    <n v="186"/>
    <x v="21"/>
    <n v="250"/>
    <n v="41250"/>
    <n v="45375"/>
    <n v="4125"/>
    <x v="11"/>
    <x v="0"/>
  </r>
  <r>
    <s v="Flight2394"/>
    <d v="2015-03-27T00:00:00"/>
    <x v="3"/>
    <n v="4.4000000000000004"/>
    <n v="55"/>
    <x v="24"/>
    <n v="350"/>
    <n v="57750"/>
    <n v="63525"/>
    <n v="5775"/>
    <x v="5"/>
    <x v="1"/>
  </r>
  <r>
    <s v="Flight2395"/>
    <d v="2015-12-31T00:00:00"/>
    <x v="9"/>
    <n v="2.8"/>
    <n v="103"/>
    <x v="17"/>
    <n v="250"/>
    <n v="46250"/>
    <n v="50875"/>
    <n v="4625"/>
    <x v="4"/>
    <x v="1"/>
  </r>
  <r>
    <s v="Flight2396"/>
    <d v="2015-08-12T00:00:00"/>
    <x v="8"/>
    <n v="10.9"/>
    <n v="67"/>
    <x v="13"/>
    <n v="220"/>
    <n v="39820"/>
    <n v="43802"/>
    <n v="3982"/>
    <x v="1"/>
    <x v="1"/>
  </r>
  <r>
    <s v="Flight2397"/>
    <d v="2015-02-20T00:00:00"/>
    <x v="7"/>
    <n v="2.7"/>
    <n v="58"/>
    <x v="29"/>
    <n v="200"/>
    <n v="33000"/>
    <n v="36300"/>
    <n v="3300"/>
    <x v="8"/>
    <x v="1"/>
  </r>
  <r>
    <s v="Flight2398"/>
    <d v="2014-07-26T00:00:00"/>
    <x v="5"/>
    <n v="2.6"/>
    <n v="170"/>
    <x v="11"/>
    <n v="137.5"/>
    <n v="22687.5"/>
    <n v="24956.25"/>
    <n v="2268.75"/>
    <x v="2"/>
    <x v="0"/>
  </r>
  <r>
    <s v="Flight2399"/>
    <d v="2015-07-29T00:00:00"/>
    <x v="8"/>
    <n v="10"/>
    <n v="91"/>
    <x v="18"/>
    <n v="220"/>
    <n v="40700"/>
    <n v="44770"/>
    <n v="4070"/>
    <x v="2"/>
    <x v="1"/>
  </r>
  <r>
    <s v="Flight2400"/>
    <d v="2015-04-14T00:00:00"/>
    <x v="3"/>
    <n v="3.9"/>
    <n v="4"/>
    <x v="18"/>
    <n v="350"/>
    <n v="64750"/>
    <n v="71225"/>
    <n v="6475"/>
    <x v="9"/>
    <x v="1"/>
  </r>
  <r>
    <s v="Flight2401"/>
    <d v="2014-08-03T00:00:00"/>
    <x v="8"/>
    <n v="9.6"/>
    <n v="73"/>
    <x v="29"/>
    <n v="220"/>
    <n v="39820"/>
    <n v="43802"/>
    <n v="3982"/>
    <x v="1"/>
    <x v="0"/>
  </r>
  <r>
    <s v="Flight2402"/>
    <d v="2014-11-16T00:00:00"/>
    <x v="1"/>
    <n v="2.6"/>
    <n v="77"/>
    <x v="3"/>
    <n v="250"/>
    <n v="45250"/>
    <n v="49775"/>
    <n v="4525"/>
    <x v="0"/>
    <x v="0"/>
  </r>
  <r>
    <s v="Flight2403"/>
    <d v="2015-08-14T00:00:00"/>
    <x v="11"/>
    <n v="2.8"/>
    <n v="90"/>
    <x v="1"/>
    <n v="385"/>
    <n v="69685"/>
    <n v="76653.5"/>
    <n v="6968.5"/>
    <x v="1"/>
    <x v="1"/>
  </r>
  <r>
    <s v="Flight2404"/>
    <d v="2014-07-08T00:00:00"/>
    <x v="19"/>
    <n v="1.5"/>
    <n v="39"/>
    <x v="6"/>
    <n v="126.5"/>
    <n v="20872.5"/>
    <n v="22959.75"/>
    <n v="2087.25"/>
    <x v="2"/>
    <x v="0"/>
  </r>
  <r>
    <s v="Flight2405"/>
    <d v="2014-11-08T00:00:00"/>
    <x v="8"/>
    <n v="9.4"/>
    <n v="7"/>
    <x v="15"/>
    <n v="200"/>
    <n v="37000"/>
    <n v="40700"/>
    <n v="3700"/>
    <x v="0"/>
    <x v="0"/>
  </r>
  <r>
    <s v="Flight2406"/>
    <d v="2015-08-31T00:00:00"/>
    <x v="4"/>
    <n v="2"/>
    <n v="94"/>
    <x v="8"/>
    <n v="220"/>
    <n v="40700"/>
    <n v="44770"/>
    <n v="4070"/>
    <x v="1"/>
    <x v="1"/>
  </r>
  <r>
    <s v="Flight2407"/>
    <d v="2014-11-05T00:00:00"/>
    <x v="1"/>
    <n v="2.6"/>
    <n v="169"/>
    <x v="17"/>
    <n v="250"/>
    <n v="41250"/>
    <n v="45375"/>
    <n v="4125"/>
    <x v="0"/>
    <x v="0"/>
  </r>
  <r>
    <s v="Flight2408"/>
    <d v="2015-12-11T00:00:00"/>
    <x v="10"/>
    <n v="3.6"/>
    <n v="164"/>
    <x v="2"/>
    <n v="375"/>
    <n v="61875"/>
    <n v="68062.5"/>
    <n v="6187.5"/>
    <x v="4"/>
    <x v="1"/>
  </r>
  <r>
    <s v="Flight2409"/>
    <d v="2014-09-01T00:00:00"/>
    <x v="2"/>
    <n v="2.1"/>
    <n v="172"/>
    <x v="19"/>
    <n v="225"/>
    <n v="37125"/>
    <n v="40837.5"/>
    <n v="3712.5"/>
    <x v="6"/>
    <x v="0"/>
  </r>
  <r>
    <s v="Flight2410"/>
    <d v="2014-09-22T00:00:00"/>
    <x v="8"/>
    <n v="9"/>
    <n v="105"/>
    <x v="18"/>
    <n v="200"/>
    <n v="37000"/>
    <n v="40700"/>
    <n v="3700"/>
    <x v="6"/>
    <x v="0"/>
  </r>
  <r>
    <s v="Flight2411"/>
    <d v="2014-11-16T00:00:00"/>
    <x v="20"/>
    <n v="2"/>
    <n v="133"/>
    <x v="17"/>
    <n v="275"/>
    <n v="50875"/>
    <n v="55962.5"/>
    <n v="5087.5"/>
    <x v="0"/>
    <x v="0"/>
  </r>
  <r>
    <s v="Flight2412"/>
    <d v="2014-06-12T00:00:00"/>
    <x v="16"/>
    <n v="2.1"/>
    <n v="173"/>
    <x v="15"/>
    <n v="302.5"/>
    <n v="49912.5"/>
    <n v="54903.75"/>
    <n v="4991.25"/>
    <x v="10"/>
    <x v="0"/>
  </r>
  <r>
    <s v="Flight2413"/>
    <d v="2014-03-08T00:00:00"/>
    <x v="12"/>
    <n v="2.4"/>
    <n v="153"/>
    <x v="0"/>
    <n v="115"/>
    <n v="18975"/>
    <n v="20872.5"/>
    <n v="1897.5"/>
    <x v="5"/>
    <x v="0"/>
  </r>
  <r>
    <s v="Flight2414"/>
    <d v="2014-08-20T00:00:00"/>
    <x v="6"/>
    <n v="2.4"/>
    <n v="138"/>
    <x v="22"/>
    <n v="330"/>
    <n v="61050"/>
    <n v="67155"/>
    <n v="6105"/>
    <x v="1"/>
    <x v="0"/>
  </r>
  <r>
    <s v="Flight2415"/>
    <d v="2015-09-13T00:00:00"/>
    <x v="12"/>
    <n v="1.1000000000000001"/>
    <n v="5"/>
    <x v="9"/>
    <n v="115"/>
    <n v="21275"/>
    <n v="23402.5"/>
    <n v="2127.5"/>
    <x v="6"/>
    <x v="1"/>
  </r>
  <r>
    <s v="Flight2416"/>
    <d v="2014-11-08T00:00:00"/>
    <x v="20"/>
    <n v="0.9"/>
    <n v="203"/>
    <x v="4"/>
    <n v="275"/>
    <n v="45375"/>
    <n v="49912.5"/>
    <n v="4537.5"/>
    <x v="0"/>
    <x v="0"/>
  </r>
  <r>
    <s v="Flight2417"/>
    <d v="2014-10-25T00:00:00"/>
    <x v="5"/>
    <n v="1.9"/>
    <n v="47"/>
    <x v="15"/>
    <n v="125"/>
    <n v="20625"/>
    <n v="22687.5"/>
    <n v="2062.5"/>
    <x v="11"/>
    <x v="0"/>
  </r>
  <r>
    <s v="Flight2418"/>
    <d v="2014-03-14T00:00:00"/>
    <x v="1"/>
    <n v="2.1"/>
    <n v="160"/>
    <x v="18"/>
    <n v="250"/>
    <n v="41250"/>
    <n v="45375"/>
    <n v="4125"/>
    <x v="5"/>
    <x v="0"/>
  </r>
  <r>
    <s v="Flight2419"/>
    <d v="2015-12-29T00:00:00"/>
    <x v="16"/>
    <n v="2.8"/>
    <n v="188"/>
    <x v="5"/>
    <n v="275"/>
    <n v="45375"/>
    <n v="49912.5"/>
    <n v="4537.5"/>
    <x v="4"/>
    <x v="1"/>
  </r>
  <r>
    <s v="Flight2420"/>
    <d v="2014-08-05T00:00:00"/>
    <x v="0"/>
    <n v="1.8"/>
    <n v="72"/>
    <x v="19"/>
    <n v="330"/>
    <n v="59730"/>
    <n v="65703"/>
    <n v="5973"/>
    <x v="1"/>
    <x v="0"/>
  </r>
  <r>
    <s v="Flight2421"/>
    <d v="2014-01-02T00:00:00"/>
    <x v="1"/>
    <n v="2.5"/>
    <n v="195"/>
    <x v="17"/>
    <n v="250"/>
    <n v="41250"/>
    <n v="45375"/>
    <n v="4125"/>
    <x v="7"/>
    <x v="0"/>
  </r>
  <r>
    <s v="Flight2422"/>
    <d v="2014-06-25T00:00:00"/>
    <x v="12"/>
    <n v="1.4"/>
    <n v="75"/>
    <x v="20"/>
    <n v="126.5"/>
    <n v="22896.5"/>
    <n v="25186.15"/>
    <n v="2289.65"/>
    <x v="10"/>
    <x v="0"/>
  </r>
  <r>
    <s v="Flight2423"/>
    <d v="2014-12-27T00:00:00"/>
    <x v="2"/>
    <n v="4"/>
    <n v="97"/>
    <x v="0"/>
    <n v="315"/>
    <n v="58275"/>
    <n v="64102.5"/>
    <n v="5827.5"/>
    <x v="4"/>
    <x v="0"/>
  </r>
  <r>
    <s v="Flight2424"/>
    <d v="2015-03-27T00:00:00"/>
    <x v="8"/>
    <n v="9.4"/>
    <n v="136"/>
    <x v="16"/>
    <n v="200"/>
    <n v="37000"/>
    <n v="40700"/>
    <n v="3700"/>
    <x v="5"/>
    <x v="1"/>
  </r>
  <r>
    <s v="Flight2425"/>
    <d v="2015-10-27T00:00:00"/>
    <x v="1"/>
    <n v="1.3"/>
    <n v="159"/>
    <x v="1"/>
    <n v="250"/>
    <n v="41250"/>
    <n v="45375"/>
    <n v="4125"/>
    <x v="11"/>
    <x v="1"/>
  </r>
  <r>
    <s v="Flight2426"/>
    <d v="2015-08-14T00:00:00"/>
    <x v="8"/>
    <n v="10"/>
    <n v="140"/>
    <x v="19"/>
    <n v="220"/>
    <n v="40700"/>
    <n v="44770"/>
    <n v="4070"/>
    <x v="1"/>
    <x v="1"/>
  </r>
  <r>
    <s v="Flight2427"/>
    <d v="2014-09-30T00:00:00"/>
    <x v="1"/>
    <n v="2.8"/>
    <n v="60"/>
    <x v="29"/>
    <n v="250"/>
    <n v="41250"/>
    <n v="45375"/>
    <n v="4125"/>
    <x v="6"/>
    <x v="0"/>
  </r>
  <r>
    <s v="Flight2428"/>
    <d v="2015-06-17T00:00:00"/>
    <x v="1"/>
    <n v="2.2000000000000002"/>
    <n v="85"/>
    <x v="18"/>
    <n v="275"/>
    <n v="49775"/>
    <n v="54752.5"/>
    <n v="4977.5"/>
    <x v="10"/>
    <x v="1"/>
  </r>
  <r>
    <s v="Flight2429"/>
    <d v="2014-08-26T00:00:00"/>
    <x v="3"/>
    <n v="4.8"/>
    <n v="32"/>
    <x v="15"/>
    <n v="385"/>
    <n v="71225"/>
    <n v="78347.5"/>
    <n v="7122.5"/>
    <x v="1"/>
    <x v="0"/>
  </r>
  <r>
    <s v="Flight2430"/>
    <d v="2015-08-01T00:00:00"/>
    <x v="13"/>
    <n v="1.6"/>
    <n v="33"/>
    <x v="1"/>
    <n v="275"/>
    <n v="50875"/>
    <n v="55962.5"/>
    <n v="5087.5"/>
    <x v="1"/>
    <x v="1"/>
  </r>
  <r>
    <s v="Flight2431"/>
    <d v="2014-08-08T00:00:00"/>
    <x v="10"/>
    <n v="1.9"/>
    <n v="11"/>
    <x v="29"/>
    <n v="412.5"/>
    <n v="76312.5"/>
    <n v="83943.75"/>
    <n v="7631.25"/>
    <x v="1"/>
    <x v="0"/>
  </r>
  <r>
    <s v="Flight2432"/>
    <d v="2015-12-26T00:00:00"/>
    <x v="10"/>
    <n v="3.9"/>
    <n v="181"/>
    <x v="1"/>
    <n v="525"/>
    <n v="86625"/>
    <n v="95287.5"/>
    <n v="8662.5"/>
    <x v="4"/>
    <x v="1"/>
  </r>
  <r>
    <s v="Flight2433"/>
    <d v="2015-02-23T00:00:00"/>
    <x v="17"/>
    <n v="1.8"/>
    <n v="82"/>
    <x v="18"/>
    <n v="300"/>
    <n v="54300"/>
    <n v="59730"/>
    <n v="5430"/>
    <x v="8"/>
    <x v="1"/>
  </r>
  <r>
    <s v="Flight2434"/>
    <d v="2015-11-18T00:00:00"/>
    <x v="8"/>
    <n v="9.5"/>
    <n v="187"/>
    <x v="0"/>
    <n v="200"/>
    <n v="33000"/>
    <n v="36300"/>
    <n v="3300"/>
    <x v="0"/>
    <x v="1"/>
  </r>
  <r>
    <s v="Flight2435"/>
    <d v="2015-05-24T00:00:00"/>
    <x v="2"/>
    <n v="3"/>
    <n v="188"/>
    <x v="17"/>
    <n v="225"/>
    <n v="37125"/>
    <n v="40837.5"/>
    <n v="3712.5"/>
    <x v="3"/>
    <x v="1"/>
  </r>
  <r>
    <s v="Flight2436"/>
    <d v="2015-07-22T00:00:00"/>
    <x v="1"/>
    <n v="1.1000000000000001"/>
    <n v="121"/>
    <x v="0"/>
    <n v="275"/>
    <n v="50875"/>
    <n v="55962.5"/>
    <n v="5087.5"/>
    <x v="2"/>
    <x v="1"/>
  </r>
  <r>
    <s v="Flight2437"/>
    <d v="2015-07-28T00:00:00"/>
    <x v="3"/>
    <n v="6.6"/>
    <n v="111"/>
    <x v="18"/>
    <n v="385"/>
    <n v="71225"/>
    <n v="78347.5"/>
    <n v="7122.5"/>
    <x v="2"/>
    <x v="1"/>
  </r>
  <r>
    <s v="Flight2438"/>
    <d v="2014-08-23T00:00:00"/>
    <x v="7"/>
    <n v="2.2000000000000002"/>
    <n v="47"/>
    <x v="2"/>
    <n v="220"/>
    <n v="36300"/>
    <n v="39930"/>
    <n v="3630"/>
    <x v="1"/>
    <x v="0"/>
  </r>
  <r>
    <s v="Flight2439"/>
    <d v="2014-05-06T00:00:00"/>
    <x v="1"/>
    <n v="2"/>
    <n v="129"/>
    <x v="6"/>
    <n v="250"/>
    <n v="46250"/>
    <n v="50875"/>
    <n v="4625"/>
    <x v="3"/>
    <x v="0"/>
  </r>
  <r>
    <s v="Flight2440"/>
    <d v="2015-01-01T00:00:00"/>
    <x v="17"/>
    <n v="1.2"/>
    <n v="210"/>
    <x v="16"/>
    <n v="300"/>
    <n v="49500"/>
    <n v="54450"/>
    <n v="4950"/>
    <x v="7"/>
    <x v="1"/>
  </r>
  <r>
    <s v="Flight2441"/>
    <d v="2014-06-07T00:00:00"/>
    <x v="6"/>
    <n v="3.1"/>
    <n v="52"/>
    <x v="19"/>
    <n v="330"/>
    <n v="54450"/>
    <n v="59895"/>
    <n v="5445"/>
    <x v="10"/>
    <x v="0"/>
  </r>
  <r>
    <s v="Flight2442"/>
    <d v="2015-09-26T00:00:00"/>
    <x v="6"/>
    <n v="1.5"/>
    <n v="166"/>
    <x v="22"/>
    <n v="300"/>
    <n v="49500"/>
    <n v="54450"/>
    <n v="4950"/>
    <x v="6"/>
    <x v="1"/>
  </r>
  <r>
    <s v="Flight2443"/>
    <d v="2014-03-24T00:00:00"/>
    <x v="9"/>
    <n v="1.2"/>
    <n v="26"/>
    <x v="0"/>
    <n v="250"/>
    <n v="46250"/>
    <n v="50875"/>
    <n v="4625"/>
    <x v="5"/>
    <x v="0"/>
  </r>
  <r>
    <s v="Flight2444"/>
    <d v="2015-12-23T00:00:00"/>
    <x v="6"/>
    <n v="3.5"/>
    <n v="54"/>
    <x v="6"/>
    <n v="420"/>
    <n v="69300"/>
    <n v="76230"/>
    <n v="6930"/>
    <x v="4"/>
    <x v="1"/>
  </r>
  <r>
    <s v="Flight2445"/>
    <d v="2014-04-11T00:00:00"/>
    <x v="20"/>
    <n v="2"/>
    <n v="11"/>
    <x v="11"/>
    <n v="275"/>
    <n v="50875"/>
    <n v="55962.5"/>
    <n v="5087.5"/>
    <x v="9"/>
    <x v="0"/>
  </r>
  <r>
    <s v="Flight2446"/>
    <d v="2014-03-30T00:00:00"/>
    <x v="2"/>
    <n v="2.6"/>
    <n v="197"/>
    <x v="6"/>
    <n v="225"/>
    <n v="37125"/>
    <n v="40837.5"/>
    <n v="3712.5"/>
    <x v="5"/>
    <x v="0"/>
  </r>
  <r>
    <s v="Flight2447"/>
    <d v="2014-06-06T00:00:00"/>
    <x v="12"/>
    <n v="2"/>
    <n v="174"/>
    <x v="8"/>
    <n v="126.5"/>
    <n v="20872.5"/>
    <n v="22959.75"/>
    <n v="2087.25"/>
    <x v="10"/>
    <x v="0"/>
  </r>
  <r>
    <s v="Flight2448"/>
    <d v="2015-04-04T00:00:00"/>
    <x v="7"/>
    <n v="1.7"/>
    <n v="191"/>
    <x v="1"/>
    <n v="200"/>
    <n v="33000"/>
    <n v="36300"/>
    <n v="3300"/>
    <x v="9"/>
    <x v="1"/>
  </r>
  <r>
    <s v="Flight2449"/>
    <d v="2015-04-08T00:00:00"/>
    <x v="1"/>
    <n v="2.5"/>
    <n v="209"/>
    <x v="5"/>
    <n v="250"/>
    <n v="41250"/>
    <n v="45375"/>
    <n v="4125"/>
    <x v="9"/>
    <x v="1"/>
  </r>
  <r>
    <s v="Flight2450"/>
    <d v="2014-03-28T00:00:00"/>
    <x v="0"/>
    <n v="2.5"/>
    <n v="161"/>
    <x v="1"/>
    <n v="300"/>
    <n v="49500"/>
    <n v="54450"/>
    <n v="4950"/>
    <x v="5"/>
    <x v="0"/>
  </r>
  <r>
    <s v="Flight2451"/>
    <d v="2014-07-04T00:00:00"/>
    <x v="12"/>
    <n v="3.2"/>
    <n v="204"/>
    <x v="0"/>
    <n v="126.5"/>
    <n v="20872.5"/>
    <n v="22959.75"/>
    <n v="2087.25"/>
    <x v="2"/>
    <x v="0"/>
  </r>
  <r>
    <s v="Flight2452"/>
    <d v="2015-02-07T00:00:00"/>
    <x v="10"/>
    <n v="2.5"/>
    <n v="145"/>
    <x v="16"/>
    <n v="375"/>
    <n v="69375"/>
    <n v="76312.5"/>
    <n v="6937.5"/>
    <x v="8"/>
    <x v="1"/>
  </r>
  <r>
    <s v="Flight2453"/>
    <d v="2015-07-16T00:00:00"/>
    <x v="19"/>
    <n v="1.7"/>
    <n v="186"/>
    <x v="1"/>
    <n v="126.5"/>
    <n v="20872.5"/>
    <n v="22959.75"/>
    <n v="2087.25"/>
    <x v="2"/>
    <x v="1"/>
  </r>
  <r>
    <s v="Flight2454"/>
    <d v="2015-12-28T00:00:00"/>
    <x v="13"/>
    <n v="1.4"/>
    <n v="44"/>
    <x v="6"/>
    <n v="250"/>
    <n v="41250"/>
    <n v="45375"/>
    <n v="4125"/>
    <x v="4"/>
    <x v="1"/>
  </r>
  <r>
    <s v="Flight2455"/>
    <d v="2014-07-26T00:00:00"/>
    <x v="5"/>
    <n v="2.6"/>
    <n v="24"/>
    <x v="28"/>
    <n v="137.5"/>
    <n v="25437.5"/>
    <n v="27981.25"/>
    <n v="2543.75"/>
    <x v="2"/>
    <x v="0"/>
  </r>
  <r>
    <s v="Flight2456"/>
    <d v="2015-10-03T00:00:00"/>
    <x v="19"/>
    <n v="2.9"/>
    <n v="148"/>
    <x v="18"/>
    <n v="115"/>
    <n v="21275"/>
    <n v="23402.5"/>
    <n v="2127.5"/>
    <x v="11"/>
    <x v="1"/>
  </r>
  <r>
    <s v="Flight2457"/>
    <d v="2014-08-10T00:00:00"/>
    <x v="10"/>
    <n v="2.2999999999999998"/>
    <n v="16"/>
    <x v="6"/>
    <n v="412.5"/>
    <n v="76312.5"/>
    <n v="83943.75"/>
    <n v="7631.25"/>
    <x v="1"/>
    <x v="0"/>
  </r>
  <r>
    <s v="Flight2458"/>
    <d v="2014-08-06T00:00:00"/>
    <x v="1"/>
    <n v="0.9"/>
    <n v="67"/>
    <x v="6"/>
    <n v="275"/>
    <n v="49775"/>
    <n v="54752.5"/>
    <n v="4977.5"/>
    <x v="1"/>
    <x v="0"/>
  </r>
  <r>
    <s v="Flight2459"/>
    <d v="2014-02-25T00:00:00"/>
    <x v="15"/>
    <n v="1.4"/>
    <n v="131"/>
    <x v="1"/>
    <n v="300"/>
    <n v="55500"/>
    <n v="61050"/>
    <n v="5550"/>
    <x v="8"/>
    <x v="0"/>
  </r>
  <r>
    <s v="Flight2460"/>
    <d v="2014-08-13T00:00:00"/>
    <x v="8"/>
    <n v="8.1"/>
    <n v="176"/>
    <x v="18"/>
    <n v="220"/>
    <n v="36300"/>
    <n v="39930"/>
    <n v="3630"/>
    <x v="1"/>
    <x v="0"/>
  </r>
  <r>
    <s v="Flight2461"/>
    <d v="2014-11-28T00:00:00"/>
    <x v="3"/>
    <n v="10.1"/>
    <n v="9"/>
    <x v="6"/>
    <n v="525"/>
    <n v="97125"/>
    <n v="106837.5"/>
    <n v="9712.5"/>
    <x v="0"/>
    <x v="0"/>
  </r>
  <r>
    <s v="Flight2462"/>
    <d v="2014-03-19T00:00:00"/>
    <x v="4"/>
    <n v="2.7"/>
    <n v="208"/>
    <x v="1"/>
    <n v="200"/>
    <n v="33000"/>
    <n v="36300"/>
    <n v="3300"/>
    <x v="5"/>
    <x v="0"/>
  </r>
  <r>
    <s v="Flight2463"/>
    <d v="2014-02-06T00:00:00"/>
    <x v="20"/>
    <n v="2.6"/>
    <n v="115"/>
    <x v="17"/>
    <n v="275"/>
    <n v="50875"/>
    <n v="55962.5"/>
    <n v="5087.5"/>
    <x v="8"/>
    <x v="0"/>
  </r>
  <r>
    <s v="Flight2464"/>
    <d v="2015-10-29T00:00:00"/>
    <x v="19"/>
    <n v="2.4"/>
    <n v="165"/>
    <x v="28"/>
    <n v="115"/>
    <n v="18975"/>
    <n v="20872.5"/>
    <n v="1897.5"/>
    <x v="11"/>
    <x v="1"/>
  </r>
  <r>
    <s v="Flight2465"/>
    <d v="2014-12-23T00:00:00"/>
    <x v="1"/>
    <n v="4.2"/>
    <n v="128"/>
    <x v="1"/>
    <n v="350"/>
    <n v="64750"/>
    <n v="71225"/>
    <n v="6475"/>
    <x v="4"/>
    <x v="0"/>
  </r>
  <r>
    <s v="Flight2466"/>
    <d v="2015-02-01T00:00:00"/>
    <x v="23"/>
    <n v="2.4"/>
    <n v="24"/>
    <x v="0"/>
    <n v="5000"/>
    <n v="925000"/>
    <n v="1017500"/>
    <n v="92500"/>
    <x v="8"/>
    <x v="1"/>
  </r>
  <r>
    <s v="Flight2467"/>
    <d v="2015-02-13T00:00:00"/>
    <x v="6"/>
    <n v="2.5"/>
    <n v="191"/>
    <x v="6"/>
    <n v="300"/>
    <n v="49500"/>
    <n v="54450"/>
    <n v="4950"/>
    <x v="8"/>
    <x v="1"/>
  </r>
  <r>
    <s v="Flight2468"/>
    <d v="2014-07-31T00:00:00"/>
    <x v="13"/>
    <n v="2"/>
    <n v="93"/>
    <x v="6"/>
    <n v="275"/>
    <n v="50875"/>
    <n v="55962.5"/>
    <n v="5087.5"/>
    <x v="2"/>
    <x v="0"/>
  </r>
  <r>
    <s v="Flight2469"/>
    <d v="2014-12-20T00:00:00"/>
    <x v="7"/>
    <n v="1.9"/>
    <n v="29"/>
    <x v="22"/>
    <n v="200"/>
    <n v="37000"/>
    <n v="40700"/>
    <n v="3700"/>
    <x v="4"/>
    <x v="0"/>
  </r>
  <r>
    <s v="Flight2470"/>
    <d v="2015-03-22T00:00:00"/>
    <x v="3"/>
    <n v="2.4"/>
    <n v="19"/>
    <x v="16"/>
    <n v="350"/>
    <n v="64750"/>
    <n v="71225"/>
    <n v="6475"/>
    <x v="5"/>
    <x v="1"/>
  </r>
  <r>
    <s v="Flight2471"/>
    <d v="2015-07-28T00:00:00"/>
    <x v="1"/>
    <n v="2"/>
    <n v="40"/>
    <x v="12"/>
    <n v="275"/>
    <n v="45375"/>
    <n v="49912.5"/>
    <n v="4537.5"/>
    <x v="2"/>
    <x v="1"/>
  </r>
  <r>
    <s v="Flight2472"/>
    <d v="2015-07-23T00:00:00"/>
    <x v="13"/>
    <n v="2"/>
    <n v="6"/>
    <x v="19"/>
    <n v="275"/>
    <n v="50875"/>
    <n v="55962.5"/>
    <n v="5087.5"/>
    <x v="2"/>
    <x v="1"/>
  </r>
  <r>
    <s v="Flight2473"/>
    <d v="2014-05-26T00:00:00"/>
    <x v="14"/>
    <n v="1.7"/>
    <n v="107"/>
    <x v="14"/>
    <n v="275"/>
    <n v="50875"/>
    <n v="55962.5"/>
    <n v="5087.5"/>
    <x v="3"/>
    <x v="0"/>
  </r>
  <r>
    <s v="Flight2474"/>
    <d v="2014-06-02T00:00:00"/>
    <x v="8"/>
    <n v="12.1"/>
    <n v="15"/>
    <x v="1"/>
    <n v="220"/>
    <n v="40700"/>
    <n v="44770"/>
    <n v="4070"/>
    <x v="10"/>
    <x v="0"/>
  </r>
  <r>
    <s v="Flight2475"/>
    <d v="2014-09-30T00:00:00"/>
    <x v="10"/>
    <n v="2.4"/>
    <n v="38"/>
    <x v="25"/>
    <n v="375"/>
    <n v="61875"/>
    <n v="68062.5"/>
    <n v="6187.5"/>
    <x v="6"/>
    <x v="0"/>
  </r>
  <r>
    <s v="Flight2476"/>
    <d v="2015-08-17T00:00:00"/>
    <x v="16"/>
    <n v="0.5"/>
    <n v="118"/>
    <x v="6"/>
    <n v="302.5"/>
    <n v="55962.5"/>
    <n v="61558.75"/>
    <n v="5596.25"/>
    <x v="1"/>
    <x v="1"/>
  </r>
  <r>
    <s v="Flight2477"/>
    <d v="2015-04-20T00:00:00"/>
    <x v="9"/>
    <n v="1.4"/>
    <n v="187"/>
    <x v="0"/>
    <n v="250"/>
    <n v="41250"/>
    <n v="45375"/>
    <n v="4125"/>
    <x v="9"/>
    <x v="1"/>
  </r>
  <r>
    <s v="Flight2478"/>
    <d v="2014-07-28T00:00:00"/>
    <x v="6"/>
    <n v="2.4"/>
    <n v="9"/>
    <x v="6"/>
    <n v="330"/>
    <n v="61050"/>
    <n v="67155"/>
    <n v="6105"/>
    <x v="2"/>
    <x v="0"/>
  </r>
  <r>
    <s v="Flight2479"/>
    <d v="2015-10-03T00:00:00"/>
    <x v="18"/>
    <n v="1.9"/>
    <n v="204"/>
    <x v="0"/>
    <n v="240"/>
    <n v="39600"/>
    <n v="43560"/>
    <n v="3960"/>
    <x v="11"/>
    <x v="1"/>
  </r>
  <r>
    <s v="Flight2480"/>
    <d v="2014-02-02T00:00:00"/>
    <x v="13"/>
    <n v="0.9"/>
    <n v="16"/>
    <x v="15"/>
    <n v="250"/>
    <n v="46250"/>
    <n v="50875"/>
    <n v="4625"/>
    <x v="8"/>
    <x v="0"/>
  </r>
  <r>
    <s v="Flight2481"/>
    <d v="2014-03-27T00:00:00"/>
    <x v="11"/>
    <n v="1.8"/>
    <n v="140"/>
    <x v="6"/>
    <n v="350"/>
    <n v="64750"/>
    <n v="71225"/>
    <n v="6475"/>
    <x v="5"/>
    <x v="0"/>
  </r>
  <r>
    <s v="Flight2482"/>
    <d v="2014-07-29T00:00:00"/>
    <x v="12"/>
    <n v="1.7"/>
    <n v="67"/>
    <x v="15"/>
    <n v="126.5"/>
    <n v="22896.5"/>
    <n v="25186.15"/>
    <n v="2289.65"/>
    <x v="2"/>
    <x v="0"/>
  </r>
  <r>
    <s v="Flight2483"/>
    <d v="2015-07-04T00:00:00"/>
    <x v="19"/>
    <n v="1.9"/>
    <n v="151"/>
    <x v="22"/>
    <n v="126.5"/>
    <n v="23402.5"/>
    <n v="25742.75"/>
    <n v="2340.25"/>
    <x v="2"/>
    <x v="1"/>
  </r>
  <r>
    <s v="Flight2484"/>
    <d v="2014-08-21T00:00:00"/>
    <x v="17"/>
    <n v="3.3"/>
    <n v="26"/>
    <x v="28"/>
    <n v="330"/>
    <n v="61050"/>
    <n v="67155"/>
    <n v="6105"/>
    <x v="1"/>
    <x v="0"/>
  </r>
  <r>
    <s v="Flight2485"/>
    <d v="2014-02-28T00:00:00"/>
    <x v="5"/>
    <n v="1.2"/>
    <n v="102"/>
    <x v="6"/>
    <n v="125"/>
    <n v="23125"/>
    <n v="25437.5"/>
    <n v="2312.5"/>
    <x v="8"/>
    <x v="0"/>
  </r>
  <r>
    <s v="Flight2486"/>
    <d v="2014-07-08T00:00:00"/>
    <x v="4"/>
    <n v="1.3"/>
    <n v="135"/>
    <x v="1"/>
    <n v="220"/>
    <n v="40700"/>
    <n v="44770"/>
    <n v="4070"/>
    <x v="2"/>
    <x v="0"/>
  </r>
  <r>
    <s v="Flight2487"/>
    <d v="2015-07-22T00:00:00"/>
    <x v="9"/>
    <n v="0.9"/>
    <n v="113"/>
    <x v="6"/>
    <n v="275"/>
    <n v="50875"/>
    <n v="55962.5"/>
    <n v="5087.5"/>
    <x v="2"/>
    <x v="1"/>
  </r>
  <r>
    <s v="Flight2488"/>
    <d v="2015-02-10T00:00:00"/>
    <x v="19"/>
    <n v="1.4"/>
    <n v="82"/>
    <x v="15"/>
    <n v="115"/>
    <n v="20815"/>
    <n v="22896.5"/>
    <n v="2081.5"/>
    <x v="8"/>
    <x v="1"/>
  </r>
  <r>
    <s v="Flight2489"/>
    <d v="2015-07-25T00:00:00"/>
    <x v="10"/>
    <n v="2.2999999999999998"/>
    <n v="42"/>
    <x v="7"/>
    <n v="412.5"/>
    <n v="68062.5"/>
    <n v="74868.75"/>
    <n v="6806.25"/>
    <x v="2"/>
    <x v="1"/>
  </r>
  <r>
    <s v="Flight2490"/>
    <d v="2014-11-26T00:00:00"/>
    <x v="7"/>
    <n v="4.8"/>
    <n v="55"/>
    <x v="20"/>
    <n v="300"/>
    <n v="49500"/>
    <n v="54450"/>
    <n v="4950"/>
    <x v="0"/>
    <x v="0"/>
  </r>
  <r>
    <s v="Flight2491"/>
    <d v="2014-08-30T00:00:00"/>
    <x v="8"/>
    <n v="10.4"/>
    <n v="153"/>
    <x v="1"/>
    <n v="220"/>
    <n v="36300"/>
    <n v="39930"/>
    <n v="3630"/>
    <x v="1"/>
    <x v="0"/>
  </r>
  <r>
    <s v="Flight2492"/>
    <d v="2014-09-15T00:00:00"/>
    <x v="1"/>
    <n v="1.6"/>
    <n v="111"/>
    <x v="13"/>
    <n v="250"/>
    <n v="46250"/>
    <n v="50875"/>
    <n v="4625"/>
    <x v="6"/>
    <x v="0"/>
  </r>
  <r>
    <s v="Flight2493"/>
    <d v="2014-10-31T00:00:00"/>
    <x v="10"/>
    <n v="1.5"/>
    <n v="206"/>
    <x v="0"/>
    <n v="375"/>
    <n v="61875"/>
    <n v="68062.5"/>
    <n v="6187.5"/>
    <x v="11"/>
    <x v="0"/>
  </r>
  <r>
    <s v="Flight2494"/>
    <d v="2015-06-28T00:00:00"/>
    <x v="4"/>
    <n v="2.9"/>
    <n v="77"/>
    <x v="18"/>
    <n v="220"/>
    <n v="39820"/>
    <n v="43802"/>
    <n v="3982"/>
    <x v="10"/>
    <x v="1"/>
  </r>
  <r>
    <s v="Flight2495"/>
    <d v="2014-03-22T00:00:00"/>
    <x v="6"/>
    <n v="1.6"/>
    <n v="200"/>
    <x v="2"/>
    <n v="300"/>
    <n v="49500"/>
    <n v="54450"/>
    <n v="4950"/>
    <x v="5"/>
    <x v="0"/>
  </r>
  <r>
    <s v="Flight2496"/>
    <d v="2015-04-28T00:00:00"/>
    <x v="10"/>
    <n v="2.6"/>
    <n v="90"/>
    <x v="17"/>
    <n v="375"/>
    <n v="67875"/>
    <n v="74662.5"/>
    <n v="6787.5"/>
    <x v="9"/>
    <x v="1"/>
  </r>
  <r>
    <s v="Flight2497"/>
    <d v="2014-07-13T00:00:00"/>
    <x v="16"/>
    <n v="2.5"/>
    <n v="64"/>
    <x v="18"/>
    <n v="302.5"/>
    <n v="54752.5"/>
    <n v="60227.75"/>
    <n v="5475.25"/>
    <x v="2"/>
    <x v="0"/>
  </r>
  <r>
    <s v="Flight2498"/>
    <d v="2014-11-29T00:00:00"/>
    <x v="0"/>
    <n v="6.5"/>
    <n v="154"/>
    <x v="5"/>
    <n v="450"/>
    <n v="74250"/>
    <n v="81675"/>
    <n v="7425"/>
    <x v="0"/>
    <x v="0"/>
  </r>
  <r>
    <s v="Flight2499"/>
    <d v="2015-05-03T00:00:00"/>
    <x v="10"/>
    <n v="2.5"/>
    <n v="119"/>
    <x v="0"/>
    <n v="375"/>
    <n v="69375"/>
    <n v="76312.5"/>
    <n v="6937.5"/>
    <x v="3"/>
    <x v="1"/>
  </r>
  <r>
    <s v="Flight2500"/>
    <d v="2014-11-20T00:00:00"/>
    <x v="22"/>
    <n v="1.9"/>
    <n v="52"/>
    <x v="7"/>
    <n v="290"/>
    <n v="47850"/>
    <n v="52635"/>
    <n v="4785"/>
    <x v="0"/>
    <x v="0"/>
  </r>
  <r>
    <s v="Flight2501"/>
    <d v="2014-05-01T00:00:00"/>
    <x v="14"/>
    <n v="2.7"/>
    <n v="116"/>
    <x v="18"/>
    <n v="275"/>
    <n v="50875"/>
    <n v="55962.5"/>
    <n v="5087.5"/>
    <x v="3"/>
    <x v="0"/>
  </r>
  <r>
    <s v="Flight2502"/>
    <d v="2014-10-02T00:00:00"/>
    <x v="6"/>
    <n v="1.3"/>
    <n v="150"/>
    <x v="24"/>
    <n v="300"/>
    <n v="55500"/>
    <n v="61050"/>
    <n v="5550"/>
    <x v="11"/>
    <x v="0"/>
  </r>
  <r>
    <s v="Flight2503"/>
    <d v="2014-08-31T00:00:00"/>
    <x v="13"/>
    <n v="3"/>
    <n v="76"/>
    <x v="12"/>
    <n v="275"/>
    <n v="49775"/>
    <n v="54752.5"/>
    <n v="4977.5"/>
    <x v="1"/>
    <x v="0"/>
  </r>
  <r>
    <s v="Flight2504"/>
    <d v="2015-07-22T00:00:00"/>
    <x v="7"/>
    <n v="1.1000000000000001"/>
    <n v="33"/>
    <x v="16"/>
    <n v="220"/>
    <n v="40700"/>
    <n v="44770"/>
    <n v="4070"/>
    <x v="2"/>
    <x v="1"/>
  </r>
  <r>
    <s v="Flight2505"/>
    <d v="2014-12-28T00:00:00"/>
    <x v="14"/>
    <n v="4.5999999999999996"/>
    <n v="54"/>
    <x v="0"/>
    <n v="385"/>
    <n v="63525"/>
    <n v="69877.5"/>
    <n v="6352.5"/>
    <x v="4"/>
    <x v="0"/>
  </r>
  <r>
    <s v="Flight2506"/>
    <d v="2015-08-23T00:00:00"/>
    <x v="12"/>
    <n v="2"/>
    <n v="91"/>
    <x v="21"/>
    <n v="126.5"/>
    <n v="23402.5"/>
    <n v="25742.75"/>
    <n v="2340.25"/>
    <x v="1"/>
    <x v="1"/>
  </r>
  <r>
    <s v="Flight2507"/>
    <d v="2015-06-20T00:00:00"/>
    <x v="17"/>
    <n v="1.5"/>
    <n v="28"/>
    <x v="6"/>
    <n v="330"/>
    <n v="61050"/>
    <n v="67155"/>
    <n v="6105"/>
    <x v="10"/>
    <x v="1"/>
  </r>
  <r>
    <s v="Flight2508"/>
    <d v="2014-11-25T00:00:00"/>
    <x v="17"/>
    <n v="5.3"/>
    <n v="156"/>
    <x v="6"/>
    <n v="450"/>
    <n v="74250"/>
    <n v="81675"/>
    <n v="7425"/>
    <x v="0"/>
    <x v="0"/>
  </r>
  <r>
    <s v="Flight2509"/>
    <d v="2014-12-04T00:00:00"/>
    <x v="17"/>
    <n v="2.4"/>
    <n v="97"/>
    <x v="21"/>
    <n v="300"/>
    <n v="55500"/>
    <n v="61050"/>
    <n v="5550"/>
    <x v="4"/>
    <x v="0"/>
  </r>
  <r>
    <s v="Flight2510"/>
    <d v="2014-05-06T00:00:00"/>
    <x v="9"/>
    <n v="1.1000000000000001"/>
    <n v="121"/>
    <x v="6"/>
    <n v="250"/>
    <n v="46250"/>
    <n v="50875"/>
    <n v="4625"/>
    <x v="3"/>
    <x v="0"/>
  </r>
  <r>
    <s v="Flight2511"/>
    <d v="2014-05-16T00:00:00"/>
    <x v="13"/>
    <n v="2"/>
    <n v="114"/>
    <x v="1"/>
    <n v="250"/>
    <n v="46250"/>
    <n v="50875"/>
    <n v="4625"/>
    <x v="3"/>
    <x v="0"/>
  </r>
  <r>
    <s v="Flight2512"/>
    <d v="2015-10-22T00:00:00"/>
    <x v="8"/>
    <n v="6"/>
    <n v="183"/>
    <x v="25"/>
    <n v="200"/>
    <n v="33000"/>
    <n v="36300"/>
    <n v="3300"/>
    <x v="11"/>
    <x v="1"/>
  </r>
  <r>
    <s v="Flight2513"/>
    <d v="2014-11-22T00:00:00"/>
    <x v="4"/>
    <n v="0.9"/>
    <n v="136"/>
    <x v="27"/>
    <n v="200"/>
    <n v="37000"/>
    <n v="40700"/>
    <n v="3700"/>
    <x v="0"/>
    <x v="0"/>
  </r>
  <r>
    <s v="Flight2514"/>
    <d v="2015-01-12T00:00:00"/>
    <x v="17"/>
    <n v="1.8"/>
    <n v="199"/>
    <x v="2"/>
    <n v="300"/>
    <n v="49500"/>
    <n v="54450"/>
    <n v="4950"/>
    <x v="7"/>
    <x v="1"/>
  </r>
  <r>
    <s v="Flight2515"/>
    <d v="2014-12-01T00:00:00"/>
    <x v="14"/>
    <n v="3.2"/>
    <n v="180"/>
    <x v="0"/>
    <n v="275"/>
    <n v="45375"/>
    <n v="49912.5"/>
    <n v="4537.5"/>
    <x v="4"/>
    <x v="0"/>
  </r>
  <r>
    <s v="Flight2516"/>
    <d v="2014-06-10T00:00:00"/>
    <x v="4"/>
    <n v="2.6"/>
    <n v="101"/>
    <x v="11"/>
    <n v="220"/>
    <n v="40700"/>
    <n v="44770"/>
    <n v="4070"/>
    <x v="10"/>
    <x v="0"/>
  </r>
  <r>
    <s v="Flight2517"/>
    <d v="2014-05-13T00:00:00"/>
    <x v="6"/>
    <n v="0.7"/>
    <n v="62"/>
    <x v="12"/>
    <n v="300"/>
    <n v="49500"/>
    <n v="54450"/>
    <n v="4950"/>
    <x v="3"/>
    <x v="0"/>
  </r>
  <r>
    <s v="Flight2518"/>
    <d v="2015-02-05T00:00:00"/>
    <x v="3"/>
    <n v="4.2"/>
    <n v="103"/>
    <x v="11"/>
    <n v="350"/>
    <n v="64750"/>
    <n v="71225"/>
    <n v="6475"/>
    <x v="8"/>
    <x v="1"/>
  </r>
  <r>
    <s v="Flight2519"/>
    <d v="2014-04-30T00:00:00"/>
    <x v="10"/>
    <n v="2.1"/>
    <n v="56"/>
    <x v="15"/>
    <n v="375"/>
    <n v="61875"/>
    <n v="68062.5"/>
    <n v="6187.5"/>
    <x v="9"/>
    <x v="0"/>
  </r>
  <r>
    <s v="Flight2520"/>
    <d v="2015-07-10T00:00:00"/>
    <x v="2"/>
    <n v="2.5"/>
    <n v="110"/>
    <x v="26"/>
    <n v="247.5"/>
    <n v="45787.5"/>
    <n v="50366.25"/>
    <n v="4578.75"/>
    <x v="2"/>
    <x v="1"/>
  </r>
  <r>
    <s v="Flight2521"/>
    <d v="2014-11-21T00:00:00"/>
    <x v="1"/>
    <n v="1.3"/>
    <n v="172"/>
    <x v="9"/>
    <n v="250"/>
    <n v="41250"/>
    <n v="45375"/>
    <n v="4125"/>
    <x v="0"/>
    <x v="0"/>
  </r>
  <r>
    <s v="Flight2522"/>
    <d v="2015-12-23T00:00:00"/>
    <x v="13"/>
    <n v="1.1000000000000001"/>
    <n v="151"/>
    <x v="28"/>
    <n v="350"/>
    <n v="64750"/>
    <n v="71225"/>
    <n v="6475"/>
    <x v="4"/>
    <x v="1"/>
  </r>
  <r>
    <s v="Flight2523"/>
    <d v="2014-03-13T00:00:00"/>
    <x v="20"/>
    <n v="2.4"/>
    <n v="117"/>
    <x v="0"/>
    <n v="275"/>
    <n v="50875"/>
    <n v="55962.5"/>
    <n v="5087.5"/>
    <x v="5"/>
    <x v="0"/>
  </r>
  <r>
    <s v="Flight2524"/>
    <d v="2015-08-14T00:00:00"/>
    <x v="19"/>
    <n v="1.8"/>
    <n v="139"/>
    <x v="29"/>
    <n v="126.5"/>
    <n v="23402.5"/>
    <n v="25742.75"/>
    <n v="2340.25"/>
    <x v="1"/>
    <x v="1"/>
  </r>
  <r>
    <s v="Flight2525"/>
    <d v="2014-02-18T00:00:00"/>
    <x v="0"/>
    <n v="1.4"/>
    <n v="113"/>
    <x v="18"/>
    <n v="300"/>
    <n v="55500"/>
    <n v="61050"/>
    <n v="5550"/>
    <x v="8"/>
    <x v="0"/>
  </r>
  <r>
    <s v="Flight2526"/>
    <d v="2014-01-21T00:00:00"/>
    <x v="12"/>
    <n v="1.5"/>
    <n v="91"/>
    <x v="1"/>
    <n v="115"/>
    <n v="21275"/>
    <n v="23402.5"/>
    <n v="2127.5"/>
    <x v="7"/>
    <x v="0"/>
  </r>
  <r>
    <s v="Flight2527"/>
    <d v="2015-04-21T00:00:00"/>
    <x v="11"/>
    <n v="0.9"/>
    <n v="71"/>
    <x v="0"/>
    <n v="350"/>
    <n v="63350"/>
    <n v="69685"/>
    <n v="6335"/>
    <x v="9"/>
    <x v="1"/>
  </r>
  <r>
    <s v="Flight2528"/>
    <d v="2015-02-11T00:00:00"/>
    <x v="16"/>
    <n v="2"/>
    <n v="62"/>
    <x v="1"/>
    <n v="275"/>
    <n v="45375"/>
    <n v="49912.5"/>
    <n v="4537.5"/>
    <x v="8"/>
    <x v="1"/>
  </r>
  <r>
    <s v="Flight2529"/>
    <d v="2015-07-30T00:00:00"/>
    <x v="6"/>
    <n v="2"/>
    <n v="47"/>
    <x v="2"/>
    <n v="330"/>
    <n v="54450"/>
    <n v="59895"/>
    <n v="5445"/>
    <x v="2"/>
    <x v="1"/>
  </r>
  <r>
    <s v="Flight2530"/>
    <d v="2015-04-03T00:00:00"/>
    <x v="6"/>
    <n v="1.9"/>
    <n v="125"/>
    <x v="20"/>
    <n v="300"/>
    <n v="55500"/>
    <n v="61050"/>
    <n v="5550"/>
    <x v="9"/>
    <x v="1"/>
  </r>
  <r>
    <s v="Flight2531"/>
    <d v="2014-03-22T00:00:00"/>
    <x v="4"/>
    <n v="2"/>
    <n v="82"/>
    <x v="5"/>
    <n v="200"/>
    <n v="36200"/>
    <n v="39820"/>
    <n v="3620"/>
    <x v="5"/>
    <x v="0"/>
  </r>
  <r>
    <s v="Flight2532"/>
    <d v="2015-11-26T00:00:00"/>
    <x v="6"/>
    <n v="3.8"/>
    <n v="206"/>
    <x v="6"/>
    <n v="450"/>
    <n v="74250"/>
    <n v="81675"/>
    <n v="7425"/>
    <x v="0"/>
    <x v="1"/>
  </r>
  <r>
    <s v="Flight2533"/>
    <d v="2015-05-16T00:00:00"/>
    <x v="7"/>
    <n v="1"/>
    <n v="65"/>
    <x v="4"/>
    <n v="200"/>
    <n v="36200"/>
    <n v="39820"/>
    <n v="3620"/>
    <x v="3"/>
    <x v="1"/>
  </r>
  <r>
    <s v="Flight2534"/>
    <d v="2014-08-12T00:00:00"/>
    <x v="8"/>
    <n v="8.3000000000000007"/>
    <n v="145"/>
    <x v="26"/>
    <n v="220"/>
    <n v="40700"/>
    <n v="44770"/>
    <n v="4070"/>
    <x v="1"/>
    <x v="0"/>
  </r>
  <r>
    <s v="Flight2535"/>
    <d v="2014-10-20T00:00:00"/>
    <x v="19"/>
    <n v="1.8"/>
    <n v="49"/>
    <x v="10"/>
    <n v="115"/>
    <n v="18975"/>
    <n v="20872.5"/>
    <n v="1897.5"/>
    <x v="11"/>
    <x v="0"/>
  </r>
  <r>
    <s v="Flight2536"/>
    <d v="2015-07-26T00:00:00"/>
    <x v="16"/>
    <n v="1.1000000000000001"/>
    <n v="185"/>
    <x v="25"/>
    <n v="302.5"/>
    <n v="49912.5"/>
    <n v="54903.75"/>
    <n v="4991.25"/>
    <x v="2"/>
    <x v="1"/>
  </r>
  <r>
    <s v="Flight2537"/>
    <d v="2015-10-30T00:00:00"/>
    <x v="15"/>
    <n v="1.8"/>
    <n v="25"/>
    <x v="2"/>
    <n v="300"/>
    <n v="55500"/>
    <n v="61050"/>
    <n v="5550"/>
    <x v="11"/>
    <x v="1"/>
  </r>
  <r>
    <s v="Flight2538"/>
    <d v="2015-06-08T00:00:00"/>
    <x v="20"/>
    <n v="2.2999999999999998"/>
    <n v="117"/>
    <x v="10"/>
    <n v="302.5"/>
    <n v="55962.5"/>
    <n v="61558.75"/>
    <n v="5596.25"/>
    <x v="10"/>
    <x v="1"/>
  </r>
  <r>
    <s v="Flight2539"/>
    <d v="2015-11-24T00:00:00"/>
    <x v="7"/>
    <n v="6.4"/>
    <n v="181"/>
    <x v="2"/>
    <n v="300"/>
    <n v="49500"/>
    <n v="54450"/>
    <n v="4950"/>
    <x v="0"/>
    <x v="1"/>
  </r>
  <r>
    <s v="Flight2540"/>
    <d v="2014-07-19T00:00:00"/>
    <x v="12"/>
    <n v="2.1"/>
    <n v="11"/>
    <x v="2"/>
    <n v="126.5"/>
    <n v="23402.5"/>
    <n v="25742.75"/>
    <n v="2340.25"/>
    <x v="2"/>
    <x v="0"/>
  </r>
  <r>
    <s v="Flight2541"/>
    <d v="2014-08-17T00:00:00"/>
    <x v="4"/>
    <n v="0.9"/>
    <n v="176"/>
    <x v="15"/>
    <n v="220"/>
    <n v="36300"/>
    <n v="39930"/>
    <n v="3630"/>
    <x v="1"/>
    <x v="0"/>
  </r>
  <r>
    <s v="Flight2542"/>
    <d v="2014-07-23T00:00:00"/>
    <x v="1"/>
    <n v="2.2000000000000002"/>
    <n v="173"/>
    <x v="18"/>
    <n v="275"/>
    <n v="45375"/>
    <n v="49912.5"/>
    <n v="4537.5"/>
    <x v="2"/>
    <x v="0"/>
  </r>
  <r>
    <s v="Flight2543"/>
    <d v="2014-06-26T00:00:00"/>
    <x v="13"/>
    <n v="2.1"/>
    <n v="29"/>
    <x v="21"/>
    <n v="275"/>
    <n v="50875"/>
    <n v="55962.5"/>
    <n v="5087.5"/>
    <x v="10"/>
    <x v="0"/>
  </r>
  <r>
    <s v="Flight2544"/>
    <d v="2014-09-09T00:00:00"/>
    <x v="7"/>
    <n v="2.4"/>
    <n v="115"/>
    <x v="3"/>
    <n v="200"/>
    <n v="37000"/>
    <n v="40700"/>
    <n v="3700"/>
    <x v="6"/>
    <x v="0"/>
  </r>
  <r>
    <s v="Flight2545"/>
    <d v="2014-08-23T00:00:00"/>
    <x v="3"/>
    <n v="5.3"/>
    <n v="132"/>
    <x v="0"/>
    <n v="385"/>
    <n v="71225"/>
    <n v="78347.5"/>
    <n v="7122.5"/>
    <x v="1"/>
    <x v="0"/>
  </r>
  <r>
    <s v="Flight2546"/>
    <d v="2014-12-12T00:00:00"/>
    <x v="2"/>
    <n v="2"/>
    <n v="20"/>
    <x v="0"/>
    <n v="225"/>
    <n v="41625"/>
    <n v="45787.5"/>
    <n v="4162.5"/>
    <x v="4"/>
    <x v="0"/>
  </r>
  <r>
    <s v="Flight2547"/>
    <d v="2015-07-14T00:00:00"/>
    <x v="1"/>
    <n v="2.4"/>
    <n v="78"/>
    <x v="4"/>
    <n v="275"/>
    <n v="49775"/>
    <n v="54752.5"/>
    <n v="4977.5"/>
    <x v="2"/>
    <x v="1"/>
  </r>
  <r>
    <s v="Flight2548"/>
    <d v="2014-06-07T00:00:00"/>
    <x v="6"/>
    <n v="2.1"/>
    <n v="177"/>
    <x v="6"/>
    <n v="330"/>
    <n v="54450"/>
    <n v="59895"/>
    <n v="5445"/>
    <x v="10"/>
    <x v="0"/>
  </r>
  <r>
    <s v="Flight2549"/>
    <d v="2015-07-07T00:00:00"/>
    <x v="9"/>
    <n v="3.1"/>
    <n v="27"/>
    <x v="5"/>
    <n v="275"/>
    <n v="50875"/>
    <n v="55962.5"/>
    <n v="5087.5"/>
    <x v="2"/>
    <x v="1"/>
  </r>
  <r>
    <s v="Flight2550"/>
    <d v="2015-04-09T00:00:00"/>
    <x v="1"/>
    <n v="1.6"/>
    <n v="164"/>
    <x v="19"/>
    <n v="250"/>
    <n v="41250"/>
    <n v="45375"/>
    <n v="4125"/>
    <x v="9"/>
    <x v="1"/>
  </r>
  <r>
    <s v="Flight2551"/>
    <d v="2015-11-29T00:00:00"/>
    <x v="13"/>
    <n v="4"/>
    <n v="53"/>
    <x v="6"/>
    <n v="375"/>
    <n v="61875"/>
    <n v="68062.5"/>
    <n v="6187.5"/>
    <x v="0"/>
    <x v="1"/>
  </r>
  <r>
    <s v="Flight2552"/>
    <d v="2015-07-30T00:00:00"/>
    <x v="13"/>
    <n v="2.4"/>
    <n v="50"/>
    <x v="3"/>
    <n v="275"/>
    <n v="45375"/>
    <n v="49912.5"/>
    <n v="4537.5"/>
    <x v="2"/>
    <x v="1"/>
  </r>
  <r>
    <s v="Flight2553"/>
    <d v="2014-11-28T00:00:00"/>
    <x v="19"/>
    <n v="5.7"/>
    <n v="40"/>
    <x v="0"/>
    <n v="172.5"/>
    <n v="28462.5"/>
    <n v="31308.75"/>
    <n v="2846.25"/>
    <x v="0"/>
    <x v="0"/>
  </r>
  <r>
    <s v="Flight2554"/>
    <d v="2014-11-18T00:00:00"/>
    <x v="12"/>
    <n v="1.5"/>
    <n v="91"/>
    <x v="24"/>
    <n v="115"/>
    <n v="21275"/>
    <n v="23402.5"/>
    <n v="2127.5"/>
    <x v="0"/>
    <x v="0"/>
  </r>
  <r>
    <s v="Flight2555"/>
    <d v="2014-02-10T00:00:00"/>
    <x v="12"/>
    <n v="2.6"/>
    <n v="210"/>
    <x v="24"/>
    <n v="115"/>
    <n v="18975"/>
    <n v="20872.5"/>
    <n v="1897.5"/>
    <x v="8"/>
    <x v="0"/>
  </r>
  <r>
    <s v="Flight2556"/>
    <d v="2015-10-13T00:00:00"/>
    <x v="6"/>
    <n v="2.1"/>
    <n v="70"/>
    <x v="18"/>
    <n v="300"/>
    <n v="54300"/>
    <n v="59730"/>
    <n v="5430"/>
    <x v="11"/>
    <x v="1"/>
  </r>
  <r>
    <s v="Flight2557"/>
    <d v="2014-07-01T00:00:00"/>
    <x v="10"/>
    <n v="1.7"/>
    <n v="112"/>
    <x v="15"/>
    <n v="412.5"/>
    <n v="76312.5"/>
    <n v="83943.75"/>
    <n v="7631.25"/>
    <x v="2"/>
    <x v="0"/>
  </r>
  <r>
    <s v="Flight2558"/>
    <d v="2015-06-25T00:00:00"/>
    <x v="4"/>
    <n v="2"/>
    <n v="45"/>
    <x v="25"/>
    <n v="220"/>
    <n v="36300"/>
    <n v="39930"/>
    <n v="3630"/>
    <x v="10"/>
    <x v="1"/>
  </r>
  <r>
    <s v="Flight2559"/>
    <d v="2015-09-29T00:00:00"/>
    <x v="8"/>
    <n v="6.9"/>
    <n v="142"/>
    <x v="1"/>
    <n v="200"/>
    <n v="37000"/>
    <n v="40700"/>
    <n v="3700"/>
    <x v="6"/>
    <x v="1"/>
  </r>
  <r>
    <s v="Flight2560"/>
    <d v="2015-12-18T00:00:00"/>
    <x v="7"/>
    <n v="2.7"/>
    <n v="75"/>
    <x v="2"/>
    <n v="200"/>
    <n v="36200"/>
    <n v="39820"/>
    <n v="3620"/>
    <x v="4"/>
    <x v="1"/>
  </r>
  <r>
    <s v="Flight2561"/>
    <d v="2015-10-14T00:00:00"/>
    <x v="13"/>
    <n v="2.2999999999999998"/>
    <n v="85"/>
    <x v="12"/>
    <n v="250"/>
    <n v="45250"/>
    <n v="49775"/>
    <n v="4525"/>
    <x v="11"/>
    <x v="1"/>
  </r>
  <r>
    <s v="Flight2562"/>
    <d v="2015-07-01T00:00:00"/>
    <x v="3"/>
    <n v="6.4"/>
    <n v="159"/>
    <x v="25"/>
    <n v="385"/>
    <n v="63525"/>
    <n v="69877.5"/>
    <n v="6352.5"/>
    <x v="2"/>
    <x v="1"/>
  </r>
  <r>
    <s v="Flight2563"/>
    <d v="2015-10-22T00:00:00"/>
    <x v="10"/>
    <n v="2.9"/>
    <n v="123"/>
    <x v="2"/>
    <n v="375"/>
    <n v="69375"/>
    <n v="76312.5"/>
    <n v="6937.5"/>
    <x v="11"/>
    <x v="1"/>
  </r>
  <r>
    <s v="Flight2564"/>
    <d v="2014-09-29T00:00:00"/>
    <x v="14"/>
    <n v="2.7"/>
    <n v="34"/>
    <x v="12"/>
    <n v="275"/>
    <n v="50875"/>
    <n v="55962.5"/>
    <n v="5087.5"/>
    <x v="6"/>
    <x v="0"/>
  </r>
  <r>
    <s v="Flight2565"/>
    <d v="2014-08-12T00:00:00"/>
    <x v="6"/>
    <n v="3.3"/>
    <n v="206"/>
    <x v="1"/>
    <n v="330"/>
    <n v="54450"/>
    <n v="59895"/>
    <n v="5445"/>
    <x v="1"/>
    <x v="0"/>
  </r>
  <r>
    <s v="Flight2566"/>
    <d v="2015-12-15T00:00:00"/>
    <x v="7"/>
    <n v="2.6"/>
    <n v="100"/>
    <x v="18"/>
    <n v="200"/>
    <n v="37000"/>
    <n v="40700"/>
    <n v="3700"/>
    <x v="4"/>
    <x v="1"/>
  </r>
  <r>
    <s v="Flight2567"/>
    <d v="2014-02-08T00:00:00"/>
    <x v="8"/>
    <n v="6.7"/>
    <n v="119"/>
    <x v="25"/>
    <n v="200"/>
    <n v="37000"/>
    <n v="40700"/>
    <n v="3700"/>
    <x v="8"/>
    <x v="0"/>
  </r>
  <r>
    <s v="Flight2568"/>
    <d v="2015-06-10T00:00:00"/>
    <x v="1"/>
    <n v="3.8"/>
    <n v="27"/>
    <x v="18"/>
    <n v="275"/>
    <n v="50875"/>
    <n v="55962.5"/>
    <n v="5087.5"/>
    <x v="10"/>
    <x v="1"/>
  </r>
  <r>
    <s v="Flight2569"/>
    <d v="2014-07-17T00:00:00"/>
    <x v="16"/>
    <n v="1.6"/>
    <n v="42"/>
    <x v="8"/>
    <n v="302.5"/>
    <n v="49912.5"/>
    <n v="54903.75"/>
    <n v="4991.25"/>
    <x v="2"/>
    <x v="0"/>
  </r>
  <r>
    <s v="Flight2570"/>
    <d v="2015-11-24T00:00:00"/>
    <x v="9"/>
    <n v="4.7"/>
    <n v="166"/>
    <x v="28"/>
    <n v="375"/>
    <n v="61875"/>
    <n v="68062.5"/>
    <n v="6187.5"/>
    <x v="0"/>
    <x v="1"/>
  </r>
  <r>
    <s v="Flight2571"/>
    <d v="2014-10-12T00:00:00"/>
    <x v="14"/>
    <n v="1.4"/>
    <n v="171"/>
    <x v="10"/>
    <n v="275"/>
    <n v="45375"/>
    <n v="49912.5"/>
    <n v="4537.5"/>
    <x v="11"/>
    <x v="0"/>
  </r>
  <r>
    <s v="Flight2572"/>
    <d v="2014-07-01T00:00:00"/>
    <x v="6"/>
    <n v="2.6"/>
    <n v="161"/>
    <x v="6"/>
    <n v="330"/>
    <n v="54450"/>
    <n v="59895"/>
    <n v="5445"/>
    <x v="2"/>
    <x v="0"/>
  </r>
  <r>
    <s v="Flight2573"/>
    <d v="2014-02-21T00:00:00"/>
    <x v="5"/>
    <n v="1.7"/>
    <n v="200"/>
    <x v="3"/>
    <n v="125"/>
    <n v="20625"/>
    <n v="22687.5"/>
    <n v="2062.5"/>
    <x v="8"/>
    <x v="0"/>
  </r>
  <r>
    <s v="Flight2574"/>
    <d v="2015-10-21T00:00:00"/>
    <x v="5"/>
    <n v="2.4"/>
    <n v="142"/>
    <x v="18"/>
    <n v="125"/>
    <n v="23125"/>
    <n v="25437.5"/>
    <n v="2312.5"/>
    <x v="11"/>
    <x v="1"/>
  </r>
  <r>
    <s v="Flight2575"/>
    <d v="2014-03-23T00:00:00"/>
    <x v="5"/>
    <n v="4.0999999999999996"/>
    <n v="81"/>
    <x v="24"/>
    <n v="125"/>
    <n v="22625"/>
    <n v="24887.5"/>
    <n v="2262.5"/>
    <x v="5"/>
    <x v="0"/>
  </r>
  <r>
    <s v="Flight2576"/>
    <d v="2015-09-09T00:00:00"/>
    <x v="5"/>
    <n v="1.4"/>
    <n v="121"/>
    <x v="27"/>
    <n v="125"/>
    <n v="23125"/>
    <n v="25437.5"/>
    <n v="2312.5"/>
    <x v="6"/>
    <x v="1"/>
  </r>
  <r>
    <s v="Flight2577"/>
    <d v="2014-09-03T00:00:00"/>
    <x v="17"/>
    <n v="1.7"/>
    <n v="98"/>
    <x v="8"/>
    <n v="300"/>
    <n v="55500"/>
    <n v="61050"/>
    <n v="5550"/>
    <x v="6"/>
    <x v="0"/>
  </r>
  <r>
    <s v="Flight2578"/>
    <d v="2014-05-21T00:00:00"/>
    <x v="16"/>
    <n v="2.4"/>
    <n v="92"/>
    <x v="19"/>
    <n v="275"/>
    <n v="50875"/>
    <n v="55962.5"/>
    <n v="5087.5"/>
    <x v="3"/>
    <x v="0"/>
  </r>
  <r>
    <s v="Flight2579"/>
    <d v="2014-02-11T00:00:00"/>
    <x v="1"/>
    <n v="1.7"/>
    <n v="161"/>
    <x v="12"/>
    <n v="250"/>
    <n v="41250"/>
    <n v="45375"/>
    <n v="4125"/>
    <x v="8"/>
    <x v="0"/>
  </r>
  <r>
    <s v="Flight2580"/>
    <d v="2014-09-15T00:00:00"/>
    <x v="8"/>
    <n v="9.3000000000000007"/>
    <n v="42"/>
    <x v="6"/>
    <n v="200"/>
    <n v="33000"/>
    <n v="36300"/>
    <n v="3300"/>
    <x v="6"/>
    <x v="0"/>
  </r>
  <r>
    <s v="Flight2581"/>
    <d v="2014-03-28T00:00:00"/>
    <x v="14"/>
    <n v="2.4"/>
    <n v="140"/>
    <x v="3"/>
    <n v="275"/>
    <n v="50875"/>
    <n v="55962.5"/>
    <n v="5087.5"/>
    <x v="5"/>
    <x v="0"/>
  </r>
  <r>
    <s v="Flight2582"/>
    <d v="2014-05-21T00:00:00"/>
    <x v="4"/>
    <n v="2.1"/>
    <n v="71"/>
    <x v="5"/>
    <n v="200"/>
    <n v="36200"/>
    <n v="39820"/>
    <n v="3620"/>
    <x v="3"/>
    <x v="0"/>
  </r>
  <r>
    <s v="Flight2583"/>
    <d v="2014-10-07T00:00:00"/>
    <x v="5"/>
    <n v="2"/>
    <n v="147"/>
    <x v="25"/>
    <n v="125"/>
    <n v="23125"/>
    <n v="25437.5"/>
    <n v="2312.5"/>
    <x v="11"/>
    <x v="0"/>
  </r>
  <r>
    <s v="Flight2584"/>
    <d v="2015-04-17T00:00:00"/>
    <x v="12"/>
    <n v="1.8"/>
    <n v="84"/>
    <x v="1"/>
    <n v="115"/>
    <n v="20815"/>
    <n v="22896.5"/>
    <n v="2081.5"/>
    <x v="9"/>
    <x v="1"/>
  </r>
  <r>
    <s v="Flight2585"/>
    <d v="2014-12-25T00:00:00"/>
    <x v="1"/>
    <n v="4.4000000000000004"/>
    <n v="21"/>
    <x v="2"/>
    <n v="350"/>
    <n v="64750"/>
    <n v="71225"/>
    <n v="6475"/>
    <x v="4"/>
    <x v="0"/>
  </r>
  <r>
    <s v="Flight2586"/>
    <d v="2015-12-25T00:00:00"/>
    <x v="11"/>
    <n v="2.7"/>
    <n v="86"/>
    <x v="1"/>
    <n v="490"/>
    <n v="88690"/>
    <n v="97559"/>
    <n v="8869"/>
    <x v="4"/>
    <x v="1"/>
  </r>
  <r>
    <s v="Flight2587"/>
    <d v="2014-09-24T00:00:00"/>
    <x v="5"/>
    <n v="2"/>
    <n v="153"/>
    <x v="24"/>
    <n v="125"/>
    <n v="20625"/>
    <n v="22687.5"/>
    <n v="2062.5"/>
    <x v="6"/>
    <x v="0"/>
  </r>
  <r>
    <s v="Flight2588"/>
    <d v="2014-04-23T00:00:00"/>
    <x v="5"/>
    <n v="2.2000000000000002"/>
    <n v="15"/>
    <x v="21"/>
    <n v="125"/>
    <n v="23125"/>
    <n v="25437.5"/>
    <n v="2312.5"/>
    <x v="9"/>
    <x v="0"/>
  </r>
  <r>
    <s v="Flight2589"/>
    <d v="2014-02-15T00:00:00"/>
    <x v="4"/>
    <n v="2.1"/>
    <n v="40"/>
    <x v="1"/>
    <n v="200"/>
    <n v="33000"/>
    <n v="36300"/>
    <n v="3300"/>
    <x v="8"/>
    <x v="0"/>
  </r>
  <r>
    <s v="Flight2590"/>
    <d v="2014-01-14T00:00:00"/>
    <x v="10"/>
    <n v="1.8"/>
    <n v="26"/>
    <x v="6"/>
    <n v="375"/>
    <n v="69375"/>
    <n v="76312.5"/>
    <n v="6937.5"/>
    <x v="7"/>
    <x v="0"/>
  </r>
  <r>
    <s v="Flight2591"/>
    <d v="2015-10-09T00:00:00"/>
    <x v="8"/>
    <n v="8.5"/>
    <n v="124"/>
    <x v="0"/>
    <n v="200"/>
    <n v="37000"/>
    <n v="40700"/>
    <n v="3700"/>
    <x v="11"/>
    <x v="1"/>
  </r>
  <r>
    <s v="Flight2592"/>
    <d v="2014-11-09T00:00:00"/>
    <x v="8"/>
    <n v="10.3"/>
    <n v="160"/>
    <x v="7"/>
    <n v="200"/>
    <n v="33000"/>
    <n v="36300"/>
    <n v="3300"/>
    <x v="0"/>
    <x v="0"/>
  </r>
  <r>
    <s v="Flight2593"/>
    <d v="2014-10-04T00:00:00"/>
    <x v="16"/>
    <n v="1.7"/>
    <n v="167"/>
    <x v="8"/>
    <n v="275"/>
    <n v="45375"/>
    <n v="49912.5"/>
    <n v="4537.5"/>
    <x v="11"/>
    <x v="0"/>
  </r>
  <r>
    <s v="Flight2594"/>
    <d v="2014-03-18T00:00:00"/>
    <x v="3"/>
    <n v="4.2"/>
    <n v="9"/>
    <x v="12"/>
    <n v="350"/>
    <n v="64750"/>
    <n v="71225"/>
    <n v="6475"/>
    <x v="5"/>
    <x v="0"/>
  </r>
  <r>
    <s v="Flight2595"/>
    <d v="2015-10-30T00:00:00"/>
    <x v="7"/>
    <n v="3.1"/>
    <n v="35"/>
    <x v="6"/>
    <n v="200"/>
    <n v="37000"/>
    <n v="40700"/>
    <n v="3700"/>
    <x v="11"/>
    <x v="1"/>
  </r>
  <r>
    <s v="Flight2596"/>
    <d v="2015-03-14T00:00:00"/>
    <x v="13"/>
    <n v="2.2000000000000002"/>
    <n v="77"/>
    <x v="1"/>
    <n v="250"/>
    <n v="45250"/>
    <n v="49775"/>
    <n v="4525"/>
    <x v="5"/>
    <x v="1"/>
  </r>
  <r>
    <s v="Flight2597"/>
    <d v="2015-01-31T00:00:00"/>
    <x v="10"/>
    <n v="3.1"/>
    <n v="187"/>
    <x v="18"/>
    <n v="375"/>
    <n v="61875"/>
    <n v="68062.5"/>
    <n v="6187.5"/>
    <x v="7"/>
    <x v="1"/>
  </r>
  <r>
    <s v="Flight2598"/>
    <d v="2014-03-18T00:00:00"/>
    <x v="8"/>
    <n v="8.6"/>
    <n v="209"/>
    <x v="1"/>
    <n v="200"/>
    <n v="33000"/>
    <n v="36300"/>
    <n v="3300"/>
    <x v="5"/>
    <x v="0"/>
  </r>
  <r>
    <s v="Flight2599"/>
    <d v="2014-09-05T00:00:00"/>
    <x v="1"/>
    <n v="2.2999999999999998"/>
    <n v="186"/>
    <x v="0"/>
    <n v="250"/>
    <n v="41250"/>
    <n v="45375"/>
    <n v="4125"/>
    <x v="6"/>
    <x v="0"/>
  </r>
  <r>
    <s v="Flight2600"/>
    <d v="2015-05-19T00:00:00"/>
    <x v="4"/>
    <n v="2"/>
    <n v="39"/>
    <x v="10"/>
    <n v="200"/>
    <n v="33000"/>
    <n v="36300"/>
    <n v="3300"/>
    <x v="3"/>
    <x v="1"/>
  </r>
  <r>
    <s v="Flight2601"/>
    <d v="2014-01-23T00:00:00"/>
    <x v="5"/>
    <n v="1.6"/>
    <n v="188"/>
    <x v="6"/>
    <n v="125"/>
    <n v="20625"/>
    <n v="22687.5"/>
    <n v="2062.5"/>
    <x v="7"/>
    <x v="0"/>
  </r>
  <r>
    <s v="Flight2602"/>
    <d v="2014-02-01T00:00:00"/>
    <x v="17"/>
    <n v="1.6"/>
    <n v="7"/>
    <x v="15"/>
    <n v="300"/>
    <n v="55500"/>
    <n v="61050"/>
    <n v="5550"/>
    <x v="8"/>
    <x v="0"/>
  </r>
  <r>
    <s v="Flight2603"/>
    <d v="2014-08-12T00:00:00"/>
    <x v="8"/>
    <n v="7.3"/>
    <n v="135"/>
    <x v="1"/>
    <n v="220"/>
    <n v="40700"/>
    <n v="44770"/>
    <n v="4070"/>
    <x v="1"/>
    <x v="0"/>
  </r>
  <r>
    <s v="Flight2604"/>
    <d v="2014-10-17T00:00:00"/>
    <x v="10"/>
    <n v="0.7"/>
    <n v="132"/>
    <x v="2"/>
    <n v="375"/>
    <n v="69375"/>
    <n v="76312.5"/>
    <n v="6937.5"/>
    <x v="11"/>
    <x v="0"/>
  </r>
  <r>
    <s v="Flight2605"/>
    <d v="2015-12-19T00:00:00"/>
    <x v="17"/>
    <n v="1.8"/>
    <n v="172"/>
    <x v="1"/>
    <n v="300"/>
    <n v="49500"/>
    <n v="54450"/>
    <n v="4950"/>
    <x v="4"/>
    <x v="1"/>
  </r>
  <r>
    <s v="Flight2606"/>
    <d v="2015-09-24T00:00:00"/>
    <x v="16"/>
    <n v="2.9"/>
    <n v="197"/>
    <x v="6"/>
    <n v="275"/>
    <n v="45375"/>
    <n v="49912.5"/>
    <n v="4537.5"/>
    <x v="6"/>
    <x v="1"/>
  </r>
  <r>
    <s v="Flight2607"/>
    <d v="2015-07-02T00:00:00"/>
    <x v="13"/>
    <n v="2.7"/>
    <n v="5"/>
    <x v="14"/>
    <n v="275"/>
    <n v="50875"/>
    <n v="55962.5"/>
    <n v="5087.5"/>
    <x v="2"/>
    <x v="1"/>
  </r>
  <r>
    <s v="Flight2608"/>
    <d v="2015-03-09T00:00:00"/>
    <x v="8"/>
    <n v="9.5"/>
    <n v="155"/>
    <x v="14"/>
    <n v="200"/>
    <n v="33000"/>
    <n v="36300"/>
    <n v="3300"/>
    <x v="5"/>
    <x v="1"/>
  </r>
  <r>
    <s v="Flight2609"/>
    <d v="2014-10-23T00:00:00"/>
    <x v="9"/>
    <n v="2.2000000000000002"/>
    <n v="178"/>
    <x v="0"/>
    <n v="250"/>
    <n v="41250"/>
    <n v="45375"/>
    <n v="4125"/>
    <x v="11"/>
    <x v="0"/>
  </r>
  <r>
    <s v="Flight2610"/>
    <d v="2015-07-08T00:00:00"/>
    <x v="5"/>
    <n v="2.4"/>
    <n v="109"/>
    <x v="18"/>
    <n v="137.5"/>
    <n v="25437.5"/>
    <n v="27981.25"/>
    <n v="2543.75"/>
    <x v="2"/>
    <x v="1"/>
  </r>
  <r>
    <s v="Flight2611"/>
    <d v="2014-10-03T00:00:00"/>
    <x v="11"/>
    <n v="2.4"/>
    <n v="53"/>
    <x v="21"/>
    <n v="350"/>
    <n v="57750"/>
    <n v="63525"/>
    <n v="5775"/>
    <x v="11"/>
    <x v="0"/>
  </r>
  <r>
    <s v="Flight2612"/>
    <d v="2014-12-22T00:00:00"/>
    <x v="5"/>
    <n v="4.5999999999999996"/>
    <n v="12"/>
    <x v="1"/>
    <n v="175"/>
    <n v="32375"/>
    <n v="35612.5"/>
    <n v="3237.5"/>
    <x v="4"/>
    <x v="0"/>
  </r>
  <r>
    <s v="Flight2613"/>
    <d v="2015-07-12T00:00:00"/>
    <x v="13"/>
    <n v="2.4"/>
    <n v="59"/>
    <x v="28"/>
    <n v="275"/>
    <n v="45375"/>
    <n v="49912.5"/>
    <n v="4537.5"/>
    <x v="2"/>
    <x v="1"/>
  </r>
  <r>
    <s v="Flight2614"/>
    <d v="2015-05-19T00:00:00"/>
    <x v="9"/>
    <n v="2.7"/>
    <n v="163"/>
    <x v="18"/>
    <n v="250"/>
    <n v="41250"/>
    <n v="45375"/>
    <n v="4125"/>
    <x v="3"/>
    <x v="1"/>
  </r>
  <r>
    <s v="Flight2615"/>
    <d v="2014-04-09T00:00:00"/>
    <x v="6"/>
    <n v="1.4"/>
    <n v="23"/>
    <x v="25"/>
    <n v="300"/>
    <n v="55500"/>
    <n v="61050"/>
    <n v="5550"/>
    <x v="9"/>
    <x v="0"/>
  </r>
  <r>
    <s v="Flight2616"/>
    <d v="2014-03-22T00:00:00"/>
    <x v="16"/>
    <n v="2.1"/>
    <n v="3"/>
    <x v="6"/>
    <n v="275"/>
    <n v="50875"/>
    <n v="55962.5"/>
    <n v="5087.5"/>
    <x v="5"/>
    <x v="0"/>
  </r>
  <r>
    <s v="Flight2617"/>
    <d v="2015-11-24T00:00:00"/>
    <x v="2"/>
    <n v="4.5999999999999996"/>
    <n v="38"/>
    <x v="6"/>
    <n v="337.5"/>
    <n v="55687.5"/>
    <n v="61256.25"/>
    <n v="5568.75"/>
    <x v="0"/>
    <x v="1"/>
  </r>
  <r>
    <s v="Flight2618"/>
    <d v="2015-06-01T00:00:00"/>
    <x v="10"/>
    <n v="2.4"/>
    <n v="107"/>
    <x v="1"/>
    <n v="412.5"/>
    <n v="76312.5"/>
    <n v="83943.75"/>
    <n v="7631.25"/>
    <x v="10"/>
    <x v="1"/>
  </r>
  <r>
    <s v="Flight2619"/>
    <d v="2015-06-01T00:00:00"/>
    <x v="12"/>
    <n v="1.8"/>
    <n v="8"/>
    <x v="12"/>
    <n v="126.5"/>
    <n v="23402.5"/>
    <n v="25742.75"/>
    <n v="2340.25"/>
    <x v="10"/>
    <x v="1"/>
  </r>
  <r>
    <s v="Flight2620"/>
    <d v="2015-12-08T00:00:00"/>
    <x v="20"/>
    <n v="1.9"/>
    <n v="61"/>
    <x v="25"/>
    <n v="275"/>
    <n v="45375"/>
    <n v="49912.5"/>
    <n v="4537.5"/>
    <x v="4"/>
    <x v="1"/>
  </r>
  <r>
    <s v="Flight2621"/>
    <d v="2014-06-02T00:00:00"/>
    <x v="5"/>
    <n v="1.1000000000000001"/>
    <n v="17"/>
    <x v="10"/>
    <n v="137.5"/>
    <n v="25437.5"/>
    <n v="27981.25"/>
    <n v="2543.75"/>
    <x v="10"/>
    <x v="0"/>
  </r>
  <r>
    <s v="Flight2622"/>
    <d v="2015-08-21T00:00:00"/>
    <x v="6"/>
    <n v="1.8"/>
    <n v="156"/>
    <x v="2"/>
    <n v="330"/>
    <n v="54450"/>
    <n v="59895"/>
    <n v="5445"/>
    <x v="1"/>
    <x v="1"/>
  </r>
  <r>
    <s v="Flight2623"/>
    <d v="2014-01-30T00:00:00"/>
    <x v="17"/>
    <n v="2.8"/>
    <n v="7"/>
    <x v="22"/>
    <n v="300"/>
    <n v="55500"/>
    <n v="61050"/>
    <n v="5550"/>
    <x v="7"/>
    <x v="0"/>
  </r>
  <r>
    <s v="Flight2624"/>
    <d v="2014-09-07T00:00:00"/>
    <x v="2"/>
    <n v="1.4"/>
    <n v="111"/>
    <x v="0"/>
    <n v="225"/>
    <n v="41625"/>
    <n v="45787.5"/>
    <n v="4162.5"/>
    <x v="6"/>
    <x v="0"/>
  </r>
  <r>
    <s v="Flight2625"/>
    <d v="2014-11-27T00:00:00"/>
    <x v="17"/>
    <n v="5"/>
    <n v="66"/>
    <x v="18"/>
    <n v="450"/>
    <n v="81450"/>
    <n v="89595"/>
    <n v="8145"/>
    <x v="0"/>
    <x v="0"/>
  </r>
  <r>
    <s v="Flight2626"/>
    <d v="2014-06-04T00:00:00"/>
    <x v="2"/>
    <n v="2.6"/>
    <n v="153"/>
    <x v="2"/>
    <n v="247.5"/>
    <n v="40837.5"/>
    <n v="44921.25"/>
    <n v="4083.75"/>
    <x v="10"/>
    <x v="0"/>
  </r>
  <r>
    <s v="Flight2627"/>
    <d v="2015-02-19T00:00:00"/>
    <x v="1"/>
    <n v="1.3"/>
    <n v="195"/>
    <x v="8"/>
    <n v="250"/>
    <n v="41250"/>
    <n v="45375"/>
    <n v="4125"/>
    <x v="8"/>
    <x v="1"/>
  </r>
  <r>
    <s v="Flight2628"/>
    <d v="2015-08-22T00:00:00"/>
    <x v="3"/>
    <n v="3.9"/>
    <n v="190"/>
    <x v="22"/>
    <n v="385"/>
    <n v="63525"/>
    <n v="69877.5"/>
    <n v="6352.5"/>
    <x v="1"/>
    <x v="1"/>
  </r>
  <r>
    <s v="Flight2629"/>
    <d v="2014-02-18T00:00:00"/>
    <x v="5"/>
    <n v="2.8"/>
    <n v="207"/>
    <x v="18"/>
    <n v="125"/>
    <n v="20625"/>
    <n v="22687.5"/>
    <n v="2062.5"/>
    <x v="8"/>
    <x v="0"/>
  </r>
  <r>
    <s v="Flight2630"/>
    <d v="2014-07-26T00:00:00"/>
    <x v="2"/>
    <n v="3.5"/>
    <n v="18"/>
    <x v="29"/>
    <n v="247.5"/>
    <n v="45787.5"/>
    <n v="50366.25"/>
    <n v="4578.75"/>
    <x v="2"/>
    <x v="0"/>
  </r>
  <r>
    <s v="Flight2631"/>
    <d v="2015-08-30T00:00:00"/>
    <x v="16"/>
    <n v="2.9"/>
    <n v="61"/>
    <x v="11"/>
    <n v="302.5"/>
    <n v="49912.5"/>
    <n v="54903.75"/>
    <n v="4991.25"/>
    <x v="1"/>
    <x v="1"/>
  </r>
  <r>
    <s v="Flight2632"/>
    <d v="2014-11-26T00:00:00"/>
    <x v="3"/>
    <n v="10"/>
    <n v="82"/>
    <x v="2"/>
    <n v="525"/>
    <n v="95025"/>
    <n v="104527.5"/>
    <n v="9502.5"/>
    <x v="0"/>
    <x v="0"/>
  </r>
  <r>
    <s v="Flight2633"/>
    <d v="2015-12-04T00:00:00"/>
    <x v="8"/>
    <n v="7.4"/>
    <n v="73"/>
    <x v="19"/>
    <n v="200"/>
    <n v="36200"/>
    <n v="39820"/>
    <n v="3620"/>
    <x v="4"/>
    <x v="1"/>
  </r>
  <r>
    <s v="Flight2634"/>
    <d v="2015-05-09T00:00:00"/>
    <x v="13"/>
    <n v="1.3"/>
    <n v="19"/>
    <x v="6"/>
    <n v="250"/>
    <n v="46250"/>
    <n v="50875"/>
    <n v="4625"/>
    <x v="3"/>
    <x v="1"/>
  </r>
  <r>
    <s v="Flight2635"/>
    <d v="2014-05-02T00:00:00"/>
    <x v="10"/>
    <n v="3.8"/>
    <n v="69"/>
    <x v="1"/>
    <n v="375"/>
    <n v="67875"/>
    <n v="74662.5"/>
    <n v="6787.5"/>
    <x v="3"/>
    <x v="0"/>
  </r>
  <r>
    <s v="Flight2636"/>
    <d v="2014-04-13T00:00:00"/>
    <x v="2"/>
    <n v="1.8"/>
    <n v="204"/>
    <x v="2"/>
    <n v="225"/>
    <n v="37125"/>
    <n v="40837.5"/>
    <n v="3712.5"/>
    <x v="9"/>
    <x v="0"/>
  </r>
  <r>
    <s v="Flight2637"/>
    <d v="2015-10-08T00:00:00"/>
    <x v="5"/>
    <n v="2.1"/>
    <n v="182"/>
    <x v="6"/>
    <n v="125"/>
    <n v="20625"/>
    <n v="22687.5"/>
    <n v="2062.5"/>
    <x v="11"/>
    <x v="1"/>
  </r>
  <r>
    <s v="Flight2638"/>
    <d v="2015-04-21T00:00:00"/>
    <x v="2"/>
    <n v="2.2000000000000002"/>
    <n v="137"/>
    <x v="6"/>
    <n v="225"/>
    <n v="41625"/>
    <n v="45787.5"/>
    <n v="4162.5"/>
    <x v="9"/>
    <x v="1"/>
  </r>
  <r>
    <s v="Flight2639"/>
    <d v="2015-11-25T00:00:00"/>
    <x v="8"/>
    <n v="19.2"/>
    <n v="138"/>
    <x v="4"/>
    <n v="300"/>
    <n v="55500"/>
    <n v="61050"/>
    <n v="5550"/>
    <x v="0"/>
    <x v="1"/>
  </r>
  <r>
    <s v="Flight2640"/>
    <d v="2015-08-06T00:00:00"/>
    <x v="9"/>
    <n v="1.6"/>
    <n v="148"/>
    <x v="25"/>
    <n v="275"/>
    <n v="50875"/>
    <n v="55962.5"/>
    <n v="5087.5"/>
    <x v="1"/>
    <x v="1"/>
  </r>
  <r>
    <s v="Flight2641"/>
    <d v="2015-12-31T00:00:00"/>
    <x v="2"/>
    <n v="2.2000000000000002"/>
    <n v="34"/>
    <x v="18"/>
    <n v="225"/>
    <n v="41625"/>
    <n v="45787.5"/>
    <n v="4162.5"/>
    <x v="4"/>
    <x v="1"/>
  </r>
  <r>
    <s v="Flight2642"/>
    <d v="2014-12-24T00:00:00"/>
    <x v="7"/>
    <n v="4.3"/>
    <n v="44"/>
    <x v="11"/>
    <n v="280"/>
    <n v="46200"/>
    <n v="50820"/>
    <n v="4620"/>
    <x v="4"/>
    <x v="0"/>
  </r>
  <r>
    <s v="Flight2643"/>
    <d v="2015-12-21T00:00:00"/>
    <x v="20"/>
    <n v="1.8"/>
    <n v="173"/>
    <x v="0"/>
    <n v="385"/>
    <n v="63525"/>
    <n v="69877.5"/>
    <n v="6352.5"/>
    <x v="4"/>
    <x v="1"/>
  </r>
  <r>
    <s v="Flight2644"/>
    <d v="2015-08-07T00:00:00"/>
    <x v="5"/>
    <n v="1.2"/>
    <n v="142"/>
    <x v="16"/>
    <n v="137.5"/>
    <n v="25437.5"/>
    <n v="27981.25"/>
    <n v="2543.75"/>
    <x v="1"/>
    <x v="1"/>
  </r>
  <r>
    <s v="Flight2645"/>
    <d v="2014-11-28T00:00:00"/>
    <x v="9"/>
    <n v="6.1"/>
    <n v="76"/>
    <x v="7"/>
    <n v="375"/>
    <n v="67875"/>
    <n v="74662.5"/>
    <n v="6787.5"/>
    <x v="0"/>
    <x v="0"/>
  </r>
  <r>
    <s v="Flight2646"/>
    <d v="2015-11-28T00:00:00"/>
    <x v="11"/>
    <n v="4.0999999999999996"/>
    <n v="190"/>
    <x v="19"/>
    <n v="525"/>
    <n v="86625"/>
    <n v="95287.5"/>
    <n v="8662.5"/>
    <x v="0"/>
    <x v="1"/>
  </r>
  <r>
    <s v="Flight2647"/>
    <d v="2015-10-19T00:00:00"/>
    <x v="3"/>
    <n v="4.2"/>
    <n v="189"/>
    <x v="2"/>
    <n v="350"/>
    <n v="57750"/>
    <n v="63525"/>
    <n v="5775"/>
    <x v="11"/>
    <x v="1"/>
  </r>
  <r>
    <s v="Flight2648"/>
    <d v="2015-01-10T00:00:00"/>
    <x v="7"/>
    <n v="1.8"/>
    <n v="97"/>
    <x v="6"/>
    <n v="200"/>
    <n v="37000"/>
    <n v="40700"/>
    <n v="3700"/>
    <x v="7"/>
    <x v="1"/>
  </r>
  <r>
    <s v="Flight2649"/>
    <d v="2014-01-17T00:00:00"/>
    <x v="8"/>
    <n v="6"/>
    <n v="43"/>
    <x v="15"/>
    <n v="200"/>
    <n v="33000"/>
    <n v="36300"/>
    <n v="3300"/>
    <x v="7"/>
    <x v="0"/>
  </r>
  <r>
    <s v="Flight2650"/>
    <d v="2014-07-03T00:00:00"/>
    <x v="0"/>
    <n v="2"/>
    <n v="113"/>
    <x v="0"/>
    <n v="330"/>
    <n v="61050"/>
    <n v="67155"/>
    <n v="6105"/>
    <x v="2"/>
    <x v="0"/>
  </r>
  <r>
    <s v="Flight2651"/>
    <d v="2014-06-06T00:00:00"/>
    <x v="5"/>
    <n v="1.9"/>
    <n v="144"/>
    <x v="0"/>
    <n v="137.5"/>
    <n v="25437.5"/>
    <n v="27981.25"/>
    <n v="2543.75"/>
    <x v="10"/>
    <x v="0"/>
  </r>
  <r>
    <s v="Flight2652"/>
    <d v="2014-11-13T00:00:00"/>
    <x v="11"/>
    <n v="1.7"/>
    <n v="65"/>
    <x v="16"/>
    <n v="350"/>
    <n v="63350"/>
    <n v="69685"/>
    <n v="6335"/>
    <x v="0"/>
    <x v="0"/>
  </r>
  <r>
    <s v="Flight2653"/>
    <d v="2014-06-22T00:00:00"/>
    <x v="11"/>
    <n v="1.3"/>
    <n v="58"/>
    <x v="16"/>
    <n v="385"/>
    <n v="63525"/>
    <n v="69877.5"/>
    <n v="6352.5"/>
    <x v="10"/>
    <x v="0"/>
  </r>
  <r>
    <s v="Flight2654"/>
    <d v="2015-01-22T00:00:00"/>
    <x v="11"/>
    <n v="2.2999999999999998"/>
    <n v="105"/>
    <x v="22"/>
    <n v="350"/>
    <n v="64750"/>
    <n v="71225"/>
    <n v="6475"/>
    <x v="7"/>
    <x v="1"/>
  </r>
  <r>
    <s v="Flight2655"/>
    <d v="2015-06-22T00:00:00"/>
    <x v="7"/>
    <n v="2.2999999999999998"/>
    <n v="194"/>
    <x v="7"/>
    <n v="220"/>
    <n v="36300"/>
    <n v="39930"/>
    <n v="3630"/>
    <x v="10"/>
    <x v="1"/>
  </r>
  <r>
    <s v="Flight2656"/>
    <d v="2015-05-06T00:00:00"/>
    <x v="6"/>
    <n v="0.8"/>
    <n v="162"/>
    <x v="2"/>
    <n v="300"/>
    <n v="49500"/>
    <n v="54450"/>
    <n v="4950"/>
    <x v="3"/>
    <x v="1"/>
  </r>
  <r>
    <s v="Flight2657"/>
    <d v="2014-02-24T00:00:00"/>
    <x v="6"/>
    <n v="1.7"/>
    <n v="83"/>
    <x v="22"/>
    <n v="300"/>
    <n v="54300"/>
    <n v="59730"/>
    <n v="5430"/>
    <x v="8"/>
    <x v="0"/>
  </r>
  <r>
    <s v="Flight2658"/>
    <d v="2015-02-25T00:00:00"/>
    <x v="14"/>
    <n v="2.4"/>
    <n v="106"/>
    <x v="0"/>
    <n v="275"/>
    <n v="50875"/>
    <n v="55962.5"/>
    <n v="5087.5"/>
    <x v="8"/>
    <x v="1"/>
  </r>
  <r>
    <s v="Flight2659"/>
    <d v="2014-08-16T00:00:00"/>
    <x v="0"/>
    <n v="1.1000000000000001"/>
    <n v="58"/>
    <x v="18"/>
    <n v="330"/>
    <n v="54450"/>
    <n v="59895"/>
    <n v="5445"/>
    <x v="1"/>
    <x v="0"/>
  </r>
  <r>
    <s v="Flight2660"/>
    <d v="2015-06-29T00:00:00"/>
    <x v="3"/>
    <n v="4.5"/>
    <n v="65"/>
    <x v="9"/>
    <n v="385"/>
    <n v="69685"/>
    <n v="76653.5"/>
    <n v="6968.5"/>
    <x v="10"/>
    <x v="1"/>
  </r>
  <r>
    <s v="Flight2661"/>
    <d v="2015-03-20T00:00:00"/>
    <x v="6"/>
    <n v="1.1000000000000001"/>
    <n v="104"/>
    <x v="25"/>
    <n v="300"/>
    <n v="55500"/>
    <n v="61050"/>
    <n v="5550"/>
    <x v="5"/>
    <x v="1"/>
  </r>
  <r>
    <s v="Flight2662"/>
    <d v="2015-04-23T00:00:00"/>
    <x v="3"/>
    <n v="3.2"/>
    <n v="6"/>
    <x v="24"/>
    <n v="350"/>
    <n v="64750"/>
    <n v="71225"/>
    <n v="6475"/>
    <x v="9"/>
    <x v="1"/>
  </r>
  <r>
    <s v="Flight2663"/>
    <d v="2015-11-24T00:00:00"/>
    <x v="10"/>
    <n v="2.8"/>
    <n v="110"/>
    <x v="24"/>
    <n v="562.5"/>
    <n v="104062.5"/>
    <n v="114468.75"/>
    <n v="10406.25"/>
    <x v="0"/>
    <x v="1"/>
  </r>
  <r>
    <s v="Flight2664"/>
    <d v="2015-12-30T00:00:00"/>
    <x v="6"/>
    <n v="1.8"/>
    <n v="188"/>
    <x v="1"/>
    <n v="300"/>
    <n v="49500"/>
    <n v="54450"/>
    <n v="4950"/>
    <x v="4"/>
    <x v="1"/>
  </r>
  <r>
    <s v="Flight2665"/>
    <d v="2015-09-11T00:00:00"/>
    <x v="4"/>
    <n v="2.9"/>
    <n v="154"/>
    <x v="12"/>
    <n v="200"/>
    <n v="33000"/>
    <n v="36300"/>
    <n v="3300"/>
    <x v="6"/>
    <x v="1"/>
  </r>
  <r>
    <s v="Flight2666"/>
    <d v="2014-06-09T00:00:00"/>
    <x v="1"/>
    <n v="2.5"/>
    <n v="17"/>
    <x v="2"/>
    <n v="275"/>
    <n v="50875"/>
    <n v="55962.5"/>
    <n v="5087.5"/>
    <x v="10"/>
    <x v="0"/>
  </r>
  <r>
    <s v="Flight2667"/>
    <d v="2014-10-08T00:00:00"/>
    <x v="7"/>
    <n v="3"/>
    <n v="165"/>
    <x v="22"/>
    <n v="200"/>
    <n v="33000"/>
    <n v="36300"/>
    <n v="3300"/>
    <x v="11"/>
    <x v="0"/>
  </r>
  <r>
    <s v="Flight2668"/>
    <d v="2015-04-10T00:00:00"/>
    <x v="17"/>
    <n v="1.9"/>
    <n v="2"/>
    <x v="0"/>
    <n v="300"/>
    <n v="55500"/>
    <n v="61050"/>
    <n v="5550"/>
    <x v="9"/>
    <x v="1"/>
  </r>
  <r>
    <s v="Flight2669"/>
    <d v="2014-08-10T00:00:00"/>
    <x v="17"/>
    <n v="2.2000000000000002"/>
    <n v="132"/>
    <x v="6"/>
    <n v="330"/>
    <n v="61050"/>
    <n v="67155"/>
    <n v="6105"/>
    <x v="1"/>
    <x v="0"/>
  </r>
  <r>
    <s v="Flight2670"/>
    <d v="2014-11-05T00:00:00"/>
    <x v="8"/>
    <n v="8.5"/>
    <n v="185"/>
    <x v="1"/>
    <n v="200"/>
    <n v="33000"/>
    <n v="36300"/>
    <n v="3300"/>
    <x v="0"/>
    <x v="0"/>
  </r>
  <r>
    <s v="Flight2671"/>
    <d v="2014-02-08T00:00:00"/>
    <x v="5"/>
    <n v="2.6"/>
    <n v="173"/>
    <x v="3"/>
    <n v="125"/>
    <n v="20625"/>
    <n v="22687.5"/>
    <n v="2062.5"/>
    <x v="8"/>
    <x v="0"/>
  </r>
  <r>
    <s v="Flight2672"/>
    <d v="2015-07-22T00:00:00"/>
    <x v="14"/>
    <n v="0.8"/>
    <n v="177"/>
    <x v="17"/>
    <n v="302.5"/>
    <n v="49912.5"/>
    <n v="54903.75"/>
    <n v="4991.25"/>
    <x v="2"/>
    <x v="1"/>
  </r>
  <r>
    <s v="Flight2673"/>
    <d v="2015-01-20T00:00:00"/>
    <x v="10"/>
    <n v="1.7"/>
    <n v="158"/>
    <x v="25"/>
    <n v="375"/>
    <n v="61875"/>
    <n v="68062.5"/>
    <n v="6187.5"/>
    <x v="7"/>
    <x v="1"/>
  </r>
  <r>
    <s v="Flight2674"/>
    <d v="2014-04-17T00:00:00"/>
    <x v="8"/>
    <n v="7.8"/>
    <n v="29"/>
    <x v="13"/>
    <n v="200"/>
    <n v="37000"/>
    <n v="40700"/>
    <n v="3700"/>
    <x v="9"/>
    <x v="0"/>
  </r>
  <r>
    <s v="Flight2675"/>
    <d v="2014-07-10T00:00:00"/>
    <x v="5"/>
    <n v="2"/>
    <n v="116"/>
    <x v="1"/>
    <n v="137.5"/>
    <n v="25437.5"/>
    <n v="27981.25"/>
    <n v="2543.75"/>
    <x v="2"/>
    <x v="0"/>
  </r>
  <r>
    <s v="Flight2676"/>
    <d v="2014-12-27T00:00:00"/>
    <x v="5"/>
    <n v="5.5"/>
    <n v="179"/>
    <x v="10"/>
    <n v="175"/>
    <n v="28875"/>
    <n v="31762.5"/>
    <n v="2887.5"/>
    <x v="4"/>
    <x v="0"/>
  </r>
  <r>
    <s v="Flight2677"/>
    <d v="2015-04-23T00:00:00"/>
    <x v="8"/>
    <n v="10.4"/>
    <n v="71"/>
    <x v="16"/>
    <n v="200"/>
    <n v="36200"/>
    <n v="39820"/>
    <n v="3620"/>
    <x v="9"/>
    <x v="1"/>
  </r>
  <r>
    <s v="Flight2678"/>
    <d v="2015-01-14T00:00:00"/>
    <x v="5"/>
    <n v="2.4"/>
    <n v="30"/>
    <x v="21"/>
    <n v="125"/>
    <n v="23125"/>
    <n v="25437.5"/>
    <n v="2312.5"/>
    <x v="7"/>
    <x v="1"/>
  </r>
  <r>
    <s v="Flight2679"/>
    <d v="2015-07-19T00:00:00"/>
    <x v="8"/>
    <n v="6"/>
    <n v="113"/>
    <x v="6"/>
    <n v="220"/>
    <n v="40700"/>
    <n v="44770"/>
    <n v="4070"/>
    <x v="2"/>
    <x v="1"/>
  </r>
  <r>
    <s v="Flight2680"/>
    <d v="2014-04-12T00:00:00"/>
    <x v="17"/>
    <n v="1.3"/>
    <n v="149"/>
    <x v="2"/>
    <n v="300"/>
    <n v="55500"/>
    <n v="61050"/>
    <n v="5550"/>
    <x v="9"/>
    <x v="0"/>
  </r>
  <r>
    <s v="Flight2681"/>
    <d v="2015-03-31T00:00:00"/>
    <x v="14"/>
    <n v="2.7"/>
    <n v="31"/>
    <x v="23"/>
    <n v="275"/>
    <n v="50875"/>
    <n v="55962.5"/>
    <n v="5087.5"/>
    <x v="5"/>
    <x v="1"/>
  </r>
  <r>
    <s v="Flight2682"/>
    <d v="2015-10-04T00:00:00"/>
    <x v="1"/>
    <n v="2.4"/>
    <n v="42"/>
    <x v="10"/>
    <n v="250"/>
    <n v="41250"/>
    <n v="45375"/>
    <n v="4125"/>
    <x v="11"/>
    <x v="1"/>
  </r>
  <r>
    <s v="Flight2683"/>
    <d v="2015-08-23T00:00:00"/>
    <x v="17"/>
    <n v="2.2999999999999998"/>
    <n v="10"/>
    <x v="22"/>
    <n v="330"/>
    <n v="61050"/>
    <n v="67155"/>
    <n v="6105"/>
    <x v="1"/>
    <x v="1"/>
  </r>
  <r>
    <s v="Flight2684"/>
    <d v="2015-03-01T00:00:00"/>
    <x v="2"/>
    <n v="2.1"/>
    <n v="59"/>
    <x v="1"/>
    <n v="225"/>
    <n v="37125"/>
    <n v="40837.5"/>
    <n v="3712.5"/>
    <x v="5"/>
    <x v="1"/>
  </r>
  <r>
    <s v="Flight2685"/>
    <d v="2015-05-20T00:00:00"/>
    <x v="2"/>
    <n v="1.8"/>
    <n v="74"/>
    <x v="1"/>
    <n v="225"/>
    <n v="40725"/>
    <n v="44797.5"/>
    <n v="4072.5"/>
    <x v="3"/>
    <x v="1"/>
  </r>
  <r>
    <s v="Flight2686"/>
    <d v="2015-05-07T00:00:00"/>
    <x v="9"/>
    <n v="1.9"/>
    <n v="5"/>
    <x v="15"/>
    <n v="250"/>
    <n v="46250"/>
    <n v="50875"/>
    <n v="4625"/>
    <x v="3"/>
    <x v="1"/>
  </r>
  <r>
    <s v="Flight2687"/>
    <d v="2014-08-05T00:00:00"/>
    <x v="13"/>
    <n v="1"/>
    <n v="93"/>
    <x v="1"/>
    <n v="275"/>
    <n v="50875"/>
    <n v="55962.5"/>
    <n v="5087.5"/>
    <x v="1"/>
    <x v="0"/>
  </r>
  <r>
    <s v="Flight2688"/>
    <d v="2014-02-11T00:00:00"/>
    <x v="1"/>
    <n v="2.6"/>
    <n v="22"/>
    <x v="0"/>
    <n v="250"/>
    <n v="46250"/>
    <n v="50875"/>
    <n v="4625"/>
    <x v="8"/>
    <x v="0"/>
  </r>
  <r>
    <s v="Flight2689"/>
    <d v="2014-06-04T00:00:00"/>
    <x v="17"/>
    <n v="1.2"/>
    <n v="87"/>
    <x v="25"/>
    <n v="330"/>
    <n v="59730"/>
    <n v="65703"/>
    <n v="5973"/>
    <x v="10"/>
    <x v="0"/>
  </r>
  <r>
    <s v="Flight2690"/>
    <d v="2015-10-31T00:00:00"/>
    <x v="4"/>
    <n v="1.8"/>
    <n v="195"/>
    <x v="1"/>
    <n v="200"/>
    <n v="33000"/>
    <n v="36300"/>
    <n v="3300"/>
    <x v="11"/>
    <x v="1"/>
  </r>
  <r>
    <s v="Flight2691"/>
    <d v="2014-06-19T00:00:00"/>
    <x v="7"/>
    <n v="1.4"/>
    <n v="199"/>
    <x v="1"/>
    <n v="220"/>
    <n v="36300"/>
    <n v="39930"/>
    <n v="3630"/>
    <x v="10"/>
    <x v="0"/>
  </r>
  <r>
    <s v="Flight2692"/>
    <d v="2014-11-07T00:00:00"/>
    <x v="7"/>
    <n v="1"/>
    <n v="13"/>
    <x v="6"/>
    <n v="200"/>
    <n v="37000"/>
    <n v="40700"/>
    <n v="3700"/>
    <x v="0"/>
    <x v="0"/>
  </r>
  <r>
    <s v="Flight2693"/>
    <d v="2015-11-15T00:00:00"/>
    <x v="2"/>
    <n v="3.3"/>
    <n v="7"/>
    <x v="3"/>
    <n v="225"/>
    <n v="41625"/>
    <n v="45787.5"/>
    <n v="4162.5"/>
    <x v="0"/>
    <x v="1"/>
  </r>
  <r>
    <s v="Flight2694"/>
    <d v="2014-04-23T00:00:00"/>
    <x v="6"/>
    <n v="2.1"/>
    <n v="105"/>
    <x v="27"/>
    <n v="300"/>
    <n v="55500"/>
    <n v="61050"/>
    <n v="5550"/>
    <x v="9"/>
    <x v="0"/>
  </r>
  <r>
    <s v="Flight2695"/>
    <d v="2014-02-26T00:00:00"/>
    <x v="10"/>
    <n v="2.5"/>
    <n v="188"/>
    <x v="1"/>
    <n v="375"/>
    <n v="61875"/>
    <n v="68062.5"/>
    <n v="6187.5"/>
    <x v="8"/>
    <x v="0"/>
  </r>
  <r>
    <s v="Flight2696"/>
    <d v="2014-08-10T00:00:00"/>
    <x v="7"/>
    <n v="2.7"/>
    <n v="25"/>
    <x v="2"/>
    <n v="220"/>
    <n v="40700"/>
    <n v="44770"/>
    <n v="4070"/>
    <x v="1"/>
    <x v="0"/>
  </r>
  <r>
    <s v="Flight2697"/>
    <d v="2014-01-31T00:00:00"/>
    <x v="16"/>
    <n v="1.3"/>
    <n v="90"/>
    <x v="1"/>
    <n v="275"/>
    <n v="49775"/>
    <n v="54752.5"/>
    <n v="4977.5"/>
    <x v="7"/>
    <x v="0"/>
  </r>
  <r>
    <s v="Flight2698"/>
    <d v="2014-12-26T00:00:00"/>
    <x v="8"/>
    <n v="15.3"/>
    <n v="67"/>
    <x v="1"/>
    <n v="280"/>
    <n v="50680"/>
    <n v="55748"/>
    <n v="5068"/>
    <x v="4"/>
    <x v="0"/>
  </r>
  <r>
    <s v="Flight2699"/>
    <d v="2014-08-25T00:00:00"/>
    <x v="1"/>
    <n v="2.7"/>
    <n v="153"/>
    <x v="22"/>
    <n v="275"/>
    <n v="45375"/>
    <n v="49912.5"/>
    <n v="4537.5"/>
    <x v="1"/>
    <x v="0"/>
  </r>
  <r>
    <s v="Flight2700"/>
    <d v="2014-06-21T00:00:00"/>
    <x v="8"/>
    <n v="11"/>
    <n v="166"/>
    <x v="18"/>
    <n v="220"/>
    <n v="36300"/>
    <n v="39930"/>
    <n v="3630"/>
    <x v="10"/>
    <x v="0"/>
  </r>
  <r>
    <s v="Flight2701"/>
    <d v="2014-07-20T00:00:00"/>
    <x v="8"/>
    <n v="8"/>
    <n v="209"/>
    <x v="19"/>
    <n v="220"/>
    <n v="36300"/>
    <n v="39930"/>
    <n v="3630"/>
    <x v="2"/>
    <x v="0"/>
  </r>
  <r>
    <s v="Flight2702"/>
    <d v="2015-03-20T00:00:00"/>
    <x v="16"/>
    <n v="2.2000000000000002"/>
    <n v="73"/>
    <x v="1"/>
    <n v="275"/>
    <n v="49775"/>
    <n v="54752.5"/>
    <n v="4977.5"/>
    <x v="5"/>
    <x v="1"/>
  </r>
  <r>
    <s v="Flight2703"/>
    <d v="2015-09-16T00:00:00"/>
    <x v="4"/>
    <n v="2"/>
    <n v="205"/>
    <x v="15"/>
    <n v="200"/>
    <n v="33000"/>
    <n v="36300"/>
    <n v="3300"/>
    <x v="6"/>
    <x v="1"/>
  </r>
  <r>
    <s v="Flight2704"/>
    <d v="2015-09-02T00:00:00"/>
    <x v="7"/>
    <n v="1.7"/>
    <n v="117"/>
    <x v="2"/>
    <n v="200"/>
    <n v="37000"/>
    <n v="40700"/>
    <n v="3700"/>
    <x v="6"/>
    <x v="1"/>
  </r>
  <r>
    <s v="Flight2705"/>
    <d v="2015-04-30T00:00:00"/>
    <x v="12"/>
    <n v="0.7"/>
    <n v="4"/>
    <x v="1"/>
    <n v="115"/>
    <n v="21275"/>
    <n v="23402.5"/>
    <n v="2127.5"/>
    <x v="9"/>
    <x v="1"/>
  </r>
  <r>
    <s v="Flight2706"/>
    <d v="2014-10-13T00:00:00"/>
    <x v="8"/>
    <n v="12.2"/>
    <n v="189"/>
    <x v="19"/>
    <n v="200"/>
    <n v="33000"/>
    <n v="36300"/>
    <n v="3300"/>
    <x v="11"/>
    <x v="0"/>
  </r>
  <r>
    <s v="Flight2707"/>
    <d v="2014-08-28T00:00:00"/>
    <x v="3"/>
    <n v="6.4"/>
    <n v="162"/>
    <x v="1"/>
    <n v="385"/>
    <n v="63525"/>
    <n v="69877.5"/>
    <n v="6352.5"/>
    <x v="1"/>
    <x v="0"/>
  </r>
  <r>
    <s v="Flight2708"/>
    <d v="2015-08-03T00:00:00"/>
    <x v="16"/>
    <n v="2.2999999999999998"/>
    <n v="106"/>
    <x v="6"/>
    <n v="302.5"/>
    <n v="55962.5"/>
    <n v="61558.75"/>
    <n v="5596.25"/>
    <x v="1"/>
    <x v="1"/>
  </r>
  <r>
    <s v="Flight2709"/>
    <d v="2015-10-20T00:00:00"/>
    <x v="11"/>
    <n v="2.1"/>
    <n v="30"/>
    <x v="3"/>
    <n v="350"/>
    <n v="64750"/>
    <n v="71225"/>
    <n v="6475"/>
    <x v="11"/>
    <x v="1"/>
  </r>
  <r>
    <s v="Flight2710"/>
    <d v="2014-06-13T00:00:00"/>
    <x v="12"/>
    <n v="2.1"/>
    <n v="98"/>
    <x v="13"/>
    <n v="126.5"/>
    <n v="23402.5"/>
    <n v="25742.75"/>
    <n v="2340.25"/>
    <x v="10"/>
    <x v="0"/>
  </r>
  <r>
    <s v="Flight2711"/>
    <d v="2014-07-20T00:00:00"/>
    <x v="2"/>
    <n v="2.2999999999999998"/>
    <n v="123"/>
    <x v="9"/>
    <n v="247.5"/>
    <n v="45787.5"/>
    <n v="50366.25"/>
    <n v="4578.75"/>
    <x v="2"/>
    <x v="0"/>
  </r>
  <r>
    <s v="Flight2712"/>
    <d v="2015-11-10T00:00:00"/>
    <x v="3"/>
    <n v="6.2"/>
    <n v="156"/>
    <x v="22"/>
    <n v="350"/>
    <n v="57750"/>
    <n v="63525"/>
    <n v="5775"/>
    <x v="0"/>
    <x v="1"/>
  </r>
  <r>
    <s v="Flight2713"/>
    <d v="2014-07-21T00:00:00"/>
    <x v="2"/>
    <n v="1.4"/>
    <n v="11"/>
    <x v="11"/>
    <n v="247.5"/>
    <n v="45787.5"/>
    <n v="50366.25"/>
    <n v="4578.75"/>
    <x v="2"/>
    <x v="0"/>
  </r>
  <r>
    <s v="Flight2714"/>
    <d v="2015-05-01T00:00:00"/>
    <x v="20"/>
    <n v="0.8"/>
    <n v="187"/>
    <x v="8"/>
    <n v="275"/>
    <n v="45375"/>
    <n v="49912.5"/>
    <n v="4537.5"/>
    <x v="3"/>
    <x v="1"/>
  </r>
  <r>
    <s v="Flight2715"/>
    <d v="2015-02-14T00:00:00"/>
    <x v="10"/>
    <n v="2"/>
    <n v="62"/>
    <x v="1"/>
    <n v="375"/>
    <n v="61875"/>
    <n v="68062.5"/>
    <n v="6187.5"/>
    <x v="8"/>
    <x v="1"/>
  </r>
  <r>
    <s v="Flight2716"/>
    <d v="2015-07-25T00:00:00"/>
    <x v="15"/>
    <n v="2.2999999999999998"/>
    <n v="113"/>
    <x v="0"/>
    <n v="330"/>
    <n v="61050"/>
    <n v="67155"/>
    <n v="6105"/>
    <x v="2"/>
    <x v="1"/>
  </r>
  <r>
    <s v="Flight2717"/>
    <d v="2015-05-13T00:00:00"/>
    <x v="7"/>
    <n v="2.1"/>
    <n v="117"/>
    <x v="18"/>
    <n v="200"/>
    <n v="37000"/>
    <n v="40700"/>
    <n v="3700"/>
    <x v="3"/>
    <x v="1"/>
  </r>
  <r>
    <s v="Flight2718"/>
    <d v="2014-05-25T00:00:00"/>
    <x v="15"/>
    <n v="2.4"/>
    <n v="81"/>
    <x v="18"/>
    <n v="300"/>
    <n v="54300"/>
    <n v="59730"/>
    <n v="5430"/>
    <x v="3"/>
    <x v="0"/>
  </r>
  <r>
    <s v="Flight2719"/>
    <d v="2015-01-15T00:00:00"/>
    <x v="5"/>
    <n v="1.4"/>
    <n v="182"/>
    <x v="0"/>
    <n v="125"/>
    <n v="20625"/>
    <n v="22687.5"/>
    <n v="2062.5"/>
    <x v="7"/>
    <x v="1"/>
  </r>
  <r>
    <s v="Flight2720"/>
    <d v="2014-02-16T00:00:00"/>
    <x v="16"/>
    <n v="1.9"/>
    <n v="101"/>
    <x v="8"/>
    <n v="275"/>
    <n v="50875"/>
    <n v="55962.5"/>
    <n v="5087.5"/>
    <x v="8"/>
    <x v="0"/>
  </r>
  <r>
    <s v="Flight2721"/>
    <d v="2014-01-11T00:00:00"/>
    <x v="9"/>
    <n v="2.4"/>
    <n v="138"/>
    <x v="5"/>
    <n v="250"/>
    <n v="46250"/>
    <n v="50875"/>
    <n v="4625"/>
    <x v="7"/>
    <x v="0"/>
  </r>
  <r>
    <s v="Flight2722"/>
    <d v="2014-01-24T00:00:00"/>
    <x v="3"/>
    <n v="4.3"/>
    <n v="42"/>
    <x v="1"/>
    <n v="350"/>
    <n v="57750"/>
    <n v="63525"/>
    <n v="5775"/>
    <x v="7"/>
    <x v="0"/>
  </r>
  <r>
    <s v="Flight2723"/>
    <d v="2015-07-04T00:00:00"/>
    <x v="20"/>
    <n v="2.1"/>
    <n v="67"/>
    <x v="29"/>
    <n v="302.5"/>
    <n v="54752.5"/>
    <n v="60227.75"/>
    <n v="5475.25"/>
    <x v="2"/>
    <x v="1"/>
  </r>
  <r>
    <s v="Flight2724"/>
    <d v="2014-08-23T00:00:00"/>
    <x v="1"/>
    <n v="2.1"/>
    <n v="91"/>
    <x v="21"/>
    <n v="275"/>
    <n v="50875"/>
    <n v="55962.5"/>
    <n v="5087.5"/>
    <x v="1"/>
    <x v="0"/>
  </r>
  <r>
    <s v="Flight2725"/>
    <d v="2015-09-22T00:00:00"/>
    <x v="4"/>
    <n v="1.5"/>
    <n v="193"/>
    <x v="19"/>
    <n v="200"/>
    <n v="33000"/>
    <n v="36300"/>
    <n v="3300"/>
    <x v="6"/>
    <x v="1"/>
  </r>
  <r>
    <s v="Flight2726"/>
    <d v="2015-08-30T00:00:00"/>
    <x v="1"/>
    <n v="2.8"/>
    <n v="37"/>
    <x v="6"/>
    <n v="275"/>
    <n v="45375"/>
    <n v="49912.5"/>
    <n v="4537.5"/>
    <x v="1"/>
    <x v="1"/>
  </r>
  <r>
    <s v="Flight2727"/>
    <d v="2015-10-27T00:00:00"/>
    <x v="16"/>
    <n v="1.9"/>
    <n v="113"/>
    <x v="0"/>
    <n v="275"/>
    <n v="50875"/>
    <n v="55962.5"/>
    <n v="5087.5"/>
    <x v="11"/>
    <x v="1"/>
  </r>
  <r>
    <s v="Flight2728"/>
    <d v="2014-08-07T00:00:00"/>
    <x v="8"/>
    <n v="13.3"/>
    <n v="89"/>
    <x v="15"/>
    <n v="220"/>
    <n v="39820"/>
    <n v="43802"/>
    <n v="3982"/>
    <x v="1"/>
    <x v="0"/>
  </r>
  <r>
    <s v="Flight2729"/>
    <d v="2015-02-18T00:00:00"/>
    <x v="19"/>
    <n v="1.7"/>
    <n v="48"/>
    <x v="0"/>
    <n v="115"/>
    <n v="18975"/>
    <n v="20872.5"/>
    <n v="1897.5"/>
    <x v="8"/>
    <x v="1"/>
  </r>
  <r>
    <s v="Flight2730"/>
    <d v="2014-06-05T00:00:00"/>
    <x v="10"/>
    <n v="2.2999999999999998"/>
    <n v="207"/>
    <x v="11"/>
    <n v="412.5"/>
    <n v="68062.5"/>
    <n v="74868.75"/>
    <n v="6806.25"/>
    <x v="10"/>
    <x v="0"/>
  </r>
  <r>
    <s v="Flight2731"/>
    <d v="2015-05-07T00:00:00"/>
    <x v="12"/>
    <n v="3.6"/>
    <n v="57"/>
    <x v="18"/>
    <n v="115"/>
    <n v="18975"/>
    <n v="20872.5"/>
    <n v="1897.5"/>
    <x v="3"/>
    <x v="1"/>
  </r>
  <r>
    <s v="Flight2732"/>
    <d v="2014-09-07T00:00:00"/>
    <x v="12"/>
    <n v="2.1"/>
    <n v="118"/>
    <x v="2"/>
    <n v="115"/>
    <n v="21275"/>
    <n v="23402.5"/>
    <n v="2127.5"/>
    <x v="6"/>
    <x v="0"/>
  </r>
  <r>
    <s v="Flight2733"/>
    <d v="2014-05-06T00:00:00"/>
    <x v="5"/>
    <n v="2.7"/>
    <n v="126"/>
    <x v="1"/>
    <n v="125"/>
    <n v="23125"/>
    <n v="25437.5"/>
    <n v="2312.5"/>
    <x v="3"/>
    <x v="0"/>
  </r>
  <r>
    <s v="Flight2734"/>
    <d v="2015-04-04T00:00:00"/>
    <x v="8"/>
    <n v="10.4"/>
    <n v="196"/>
    <x v="1"/>
    <n v="200"/>
    <n v="33000"/>
    <n v="36300"/>
    <n v="3300"/>
    <x v="9"/>
    <x v="1"/>
  </r>
  <r>
    <s v="Flight2735"/>
    <d v="2014-07-01T00:00:00"/>
    <x v="5"/>
    <n v="2.8"/>
    <n v="47"/>
    <x v="6"/>
    <n v="137.5"/>
    <n v="22687.5"/>
    <n v="24956.25"/>
    <n v="2268.75"/>
    <x v="2"/>
    <x v="0"/>
  </r>
  <r>
    <s v="Flight2736"/>
    <d v="2015-06-21T00:00:00"/>
    <x v="1"/>
    <n v="2.1"/>
    <n v="85"/>
    <x v="6"/>
    <n v="275"/>
    <n v="49775"/>
    <n v="54752.5"/>
    <n v="4977.5"/>
    <x v="10"/>
    <x v="1"/>
  </r>
  <r>
    <s v="Flight2737"/>
    <d v="2015-05-22T00:00:00"/>
    <x v="8"/>
    <n v="9.3000000000000007"/>
    <n v="130"/>
    <x v="19"/>
    <n v="200"/>
    <n v="37000"/>
    <n v="40700"/>
    <n v="3700"/>
    <x v="3"/>
    <x v="1"/>
  </r>
  <r>
    <s v="Flight2738"/>
    <d v="2015-02-28T00:00:00"/>
    <x v="5"/>
    <n v="3.1"/>
    <n v="105"/>
    <x v="2"/>
    <n v="125"/>
    <n v="23125"/>
    <n v="25437.5"/>
    <n v="2312.5"/>
    <x v="8"/>
    <x v="1"/>
  </r>
  <r>
    <s v="Flight2739"/>
    <d v="2015-05-27T00:00:00"/>
    <x v="12"/>
    <n v="2.2999999999999998"/>
    <n v="173"/>
    <x v="14"/>
    <n v="115"/>
    <n v="18975"/>
    <n v="20872.5"/>
    <n v="1897.5"/>
    <x v="3"/>
    <x v="1"/>
  </r>
  <r>
    <s v="Flight2740"/>
    <d v="2014-09-23T00:00:00"/>
    <x v="13"/>
    <n v="2.2999999999999998"/>
    <n v="70"/>
    <x v="1"/>
    <n v="250"/>
    <n v="45250"/>
    <n v="49775"/>
    <n v="4525"/>
    <x v="6"/>
    <x v="0"/>
  </r>
  <r>
    <s v="Flight2741"/>
    <d v="2014-01-06T00:00:00"/>
    <x v="19"/>
    <n v="2.2999999999999998"/>
    <n v="98"/>
    <x v="1"/>
    <n v="115"/>
    <n v="21275"/>
    <n v="23402.5"/>
    <n v="2127.5"/>
    <x v="7"/>
    <x v="0"/>
  </r>
  <r>
    <s v="Flight2742"/>
    <d v="2015-06-23T00:00:00"/>
    <x v="3"/>
    <n v="3.8"/>
    <n v="171"/>
    <x v="1"/>
    <n v="385"/>
    <n v="63525"/>
    <n v="69877.5"/>
    <n v="6352.5"/>
    <x v="10"/>
    <x v="1"/>
  </r>
  <r>
    <s v="Flight2743"/>
    <d v="2014-02-05T00:00:00"/>
    <x v="10"/>
    <n v="0.8"/>
    <n v="45"/>
    <x v="6"/>
    <n v="375"/>
    <n v="61875"/>
    <n v="68062.5"/>
    <n v="6187.5"/>
    <x v="8"/>
    <x v="0"/>
  </r>
  <r>
    <s v="Flight2744"/>
    <d v="2015-07-13T00:00:00"/>
    <x v="4"/>
    <n v="1.4"/>
    <n v="60"/>
    <x v="6"/>
    <n v="220"/>
    <n v="36300"/>
    <n v="39930"/>
    <n v="3630"/>
    <x v="2"/>
    <x v="1"/>
  </r>
  <r>
    <s v="Flight2745"/>
    <d v="2014-02-26T00:00:00"/>
    <x v="3"/>
    <n v="5.7"/>
    <n v="161"/>
    <x v="6"/>
    <n v="350"/>
    <n v="57750"/>
    <n v="63525"/>
    <n v="5775"/>
    <x v="8"/>
    <x v="0"/>
  </r>
  <r>
    <s v="Flight2746"/>
    <d v="2015-04-25T00:00:00"/>
    <x v="8"/>
    <n v="9.3000000000000007"/>
    <n v="87"/>
    <x v="19"/>
    <n v="200"/>
    <n v="36200"/>
    <n v="39820"/>
    <n v="3620"/>
    <x v="9"/>
    <x v="1"/>
  </r>
  <r>
    <s v="Flight2747"/>
    <d v="2014-04-21T00:00:00"/>
    <x v="18"/>
    <n v="1.3"/>
    <n v="8"/>
    <x v="1"/>
    <n v="240"/>
    <n v="44400"/>
    <n v="48840"/>
    <n v="4440"/>
    <x v="9"/>
    <x v="0"/>
  </r>
  <r>
    <s v="Flight2748"/>
    <d v="2015-06-25T00:00:00"/>
    <x v="13"/>
    <n v="1.9"/>
    <n v="209"/>
    <x v="6"/>
    <n v="275"/>
    <n v="45375"/>
    <n v="49912.5"/>
    <n v="4537.5"/>
    <x v="10"/>
    <x v="1"/>
  </r>
  <r>
    <s v="Flight2749"/>
    <d v="2014-01-07T00:00:00"/>
    <x v="12"/>
    <n v="1.4"/>
    <n v="27"/>
    <x v="19"/>
    <n v="115"/>
    <n v="21275"/>
    <n v="23402.5"/>
    <n v="2127.5"/>
    <x v="7"/>
    <x v="0"/>
  </r>
  <r>
    <s v="Flight2750"/>
    <d v="2015-08-26T00:00:00"/>
    <x v="2"/>
    <n v="1.7"/>
    <n v="44"/>
    <x v="6"/>
    <n v="247.5"/>
    <n v="40837.5"/>
    <n v="44921.25"/>
    <n v="4083.75"/>
    <x v="1"/>
    <x v="1"/>
  </r>
  <r>
    <s v="Flight2751"/>
    <d v="2015-02-20T00:00:00"/>
    <x v="16"/>
    <n v="1.8"/>
    <n v="72"/>
    <x v="2"/>
    <n v="275"/>
    <n v="49775"/>
    <n v="54752.5"/>
    <n v="4977.5"/>
    <x v="8"/>
    <x v="1"/>
  </r>
  <r>
    <s v="Flight2752"/>
    <d v="2014-08-11T00:00:00"/>
    <x v="13"/>
    <n v="1.1000000000000001"/>
    <n v="34"/>
    <x v="13"/>
    <n v="275"/>
    <n v="50875"/>
    <n v="55962.5"/>
    <n v="5087.5"/>
    <x v="1"/>
    <x v="0"/>
  </r>
  <r>
    <s v="Flight2753"/>
    <d v="2015-05-06T00:00:00"/>
    <x v="8"/>
    <n v="10.7"/>
    <n v="143"/>
    <x v="17"/>
    <n v="200"/>
    <n v="37000"/>
    <n v="40700"/>
    <n v="3700"/>
    <x v="3"/>
    <x v="1"/>
  </r>
  <r>
    <s v="Flight2754"/>
    <d v="2015-11-26T00:00:00"/>
    <x v="2"/>
    <n v="5.0999999999999996"/>
    <n v="189"/>
    <x v="6"/>
    <n v="337.5"/>
    <n v="55687.5"/>
    <n v="61256.25"/>
    <n v="5568.75"/>
    <x v="0"/>
    <x v="1"/>
  </r>
  <r>
    <s v="Flight2755"/>
    <d v="2015-09-28T00:00:00"/>
    <x v="8"/>
    <n v="9"/>
    <n v="17"/>
    <x v="2"/>
    <n v="200"/>
    <n v="37000"/>
    <n v="40700"/>
    <n v="3700"/>
    <x v="6"/>
    <x v="1"/>
  </r>
  <r>
    <s v="Flight2756"/>
    <d v="2015-10-24T00:00:00"/>
    <x v="10"/>
    <n v="1.5"/>
    <n v="81"/>
    <x v="25"/>
    <n v="375"/>
    <n v="67875"/>
    <n v="74662.5"/>
    <n v="6787.5"/>
    <x v="11"/>
    <x v="1"/>
  </r>
  <r>
    <s v="Flight2757"/>
    <d v="2014-07-23T00:00:00"/>
    <x v="13"/>
    <n v="2.2000000000000002"/>
    <n v="95"/>
    <x v="16"/>
    <n v="275"/>
    <n v="50875"/>
    <n v="55962.5"/>
    <n v="5087.5"/>
    <x v="2"/>
    <x v="0"/>
  </r>
  <r>
    <s v="Flight2758"/>
    <d v="2015-10-23T00:00:00"/>
    <x v="10"/>
    <n v="1.9"/>
    <n v="208"/>
    <x v="6"/>
    <n v="375"/>
    <n v="61875"/>
    <n v="68062.5"/>
    <n v="6187.5"/>
    <x v="11"/>
    <x v="1"/>
  </r>
  <r>
    <s v="Flight2759"/>
    <d v="2015-05-03T00:00:00"/>
    <x v="9"/>
    <n v="1.1000000000000001"/>
    <n v="104"/>
    <x v="18"/>
    <n v="250"/>
    <n v="46250"/>
    <n v="50875"/>
    <n v="4625"/>
    <x v="3"/>
    <x v="1"/>
  </r>
  <r>
    <s v="Flight2760"/>
    <d v="2015-11-04T00:00:00"/>
    <x v="2"/>
    <n v="2"/>
    <n v="86"/>
    <x v="1"/>
    <n v="225"/>
    <n v="40725"/>
    <n v="44797.5"/>
    <n v="4072.5"/>
    <x v="0"/>
    <x v="1"/>
  </r>
  <r>
    <s v="Flight2761"/>
    <d v="2014-12-16T00:00:00"/>
    <x v="16"/>
    <n v="1.1000000000000001"/>
    <n v="74"/>
    <x v="18"/>
    <n v="275"/>
    <n v="49775"/>
    <n v="54752.5"/>
    <n v="4977.5"/>
    <x v="4"/>
    <x v="0"/>
  </r>
  <r>
    <s v="Flight2762"/>
    <d v="2015-09-05T00:00:00"/>
    <x v="7"/>
    <n v="1.7"/>
    <n v="14"/>
    <x v="3"/>
    <n v="200"/>
    <n v="37000"/>
    <n v="40700"/>
    <n v="3700"/>
    <x v="6"/>
    <x v="1"/>
  </r>
  <r>
    <s v="Flight2763"/>
    <d v="2014-09-07T00:00:00"/>
    <x v="5"/>
    <n v="1.9"/>
    <n v="105"/>
    <x v="29"/>
    <n v="125"/>
    <n v="23125"/>
    <n v="25437.5"/>
    <n v="2312.5"/>
    <x v="6"/>
    <x v="0"/>
  </r>
  <r>
    <s v="Flight2764"/>
    <d v="2015-11-24T00:00:00"/>
    <x v="6"/>
    <n v="5.4"/>
    <n v="40"/>
    <x v="8"/>
    <n v="450"/>
    <n v="74250"/>
    <n v="81675"/>
    <n v="7425"/>
    <x v="0"/>
    <x v="1"/>
  </r>
  <r>
    <s v="Flight2765"/>
    <d v="2014-05-17T00:00:00"/>
    <x v="1"/>
    <n v="1.3"/>
    <n v="73"/>
    <x v="12"/>
    <n v="250"/>
    <n v="45250"/>
    <n v="49775"/>
    <n v="4525"/>
    <x v="3"/>
    <x v="0"/>
  </r>
  <r>
    <s v="Flight2766"/>
    <d v="2014-12-09T00:00:00"/>
    <x v="7"/>
    <n v="1.1000000000000001"/>
    <n v="6"/>
    <x v="25"/>
    <n v="200"/>
    <n v="37000"/>
    <n v="40700"/>
    <n v="3700"/>
    <x v="4"/>
    <x v="0"/>
  </r>
  <r>
    <s v="Flight2767"/>
    <d v="2014-04-06T00:00:00"/>
    <x v="13"/>
    <n v="2.9"/>
    <n v="190"/>
    <x v="22"/>
    <n v="250"/>
    <n v="41250"/>
    <n v="45375"/>
    <n v="4125"/>
    <x v="9"/>
    <x v="0"/>
  </r>
  <r>
    <s v="Flight2768"/>
    <d v="2015-10-23T00:00:00"/>
    <x v="17"/>
    <n v="1.6"/>
    <n v="101"/>
    <x v="19"/>
    <n v="300"/>
    <n v="55500"/>
    <n v="61050"/>
    <n v="5550"/>
    <x v="11"/>
    <x v="1"/>
  </r>
  <r>
    <s v="Flight2769"/>
    <d v="2015-05-31T00:00:00"/>
    <x v="20"/>
    <n v="2.2999999999999998"/>
    <n v="26"/>
    <x v="6"/>
    <n v="275"/>
    <n v="50875"/>
    <n v="55962.5"/>
    <n v="5087.5"/>
    <x v="3"/>
    <x v="1"/>
  </r>
  <r>
    <s v="Flight2770"/>
    <d v="2014-04-16T00:00:00"/>
    <x v="17"/>
    <n v="2"/>
    <n v="6"/>
    <x v="1"/>
    <n v="300"/>
    <n v="55500"/>
    <n v="61050"/>
    <n v="5550"/>
    <x v="9"/>
    <x v="0"/>
  </r>
  <r>
    <s v="Flight2771"/>
    <d v="2014-08-06T00:00:00"/>
    <x v="17"/>
    <n v="1.1000000000000001"/>
    <n v="208"/>
    <x v="8"/>
    <n v="330"/>
    <n v="54450"/>
    <n v="59895"/>
    <n v="5445"/>
    <x v="1"/>
    <x v="0"/>
  </r>
  <r>
    <s v="Flight2772"/>
    <d v="2015-06-26T00:00:00"/>
    <x v="14"/>
    <n v="2"/>
    <n v="193"/>
    <x v="25"/>
    <n v="302.5"/>
    <n v="49912.5"/>
    <n v="54903.75"/>
    <n v="4991.25"/>
    <x v="10"/>
    <x v="1"/>
  </r>
  <r>
    <s v="Flight2773"/>
    <d v="2015-07-13T00:00:00"/>
    <x v="17"/>
    <n v="3.3"/>
    <n v="11"/>
    <x v="8"/>
    <n v="330"/>
    <n v="61050"/>
    <n v="67155"/>
    <n v="6105"/>
    <x v="2"/>
    <x v="1"/>
  </r>
  <r>
    <s v="Flight2774"/>
    <d v="2014-08-12T00:00:00"/>
    <x v="5"/>
    <n v="1.6"/>
    <n v="42"/>
    <x v="1"/>
    <n v="137.5"/>
    <n v="22687.5"/>
    <n v="24956.25"/>
    <n v="2268.75"/>
    <x v="1"/>
    <x v="0"/>
  </r>
  <r>
    <s v="Flight2775"/>
    <d v="2015-11-27T00:00:00"/>
    <x v="2"/>
    <n v="4.5999999999999996"/>
    <n v="179"/>
    <x v="0"/>
    <n v="337.5"/>
    <n v="55687.5"/>
    <n v="61256.25"/>
    <n v="5568.75"/>
    <x v="0"/>
    <x v="1"/>
  </r>
  <r>
    <s v="Flight2776"/>
    <d v="2015-05-11T00:00:00"/>
    <x v="8"/>
    <n v="7.8"/>
    <n v="199"/>
    <x v="7"/>
    <n v="200"/>
    <n v="33000"/>
    <n v="36300"/>
    <n v="3300"/>
    <x v="3"/>
    <x v="1"/>
  </r>
  <r>
    <s v="Flight2777"/>
    <d v="2015-06-21T00:00:00"/>
    <x v="6"/>
    <n v="3"/>
    <n v="9"/>
    <x v="27"/>
    <n v="330"/>
    <n v="61050"/>
    <n v="67155"/>
    <n v="6105"/>
    <x v="10"/>
    <x v="1"/>
  </r>
  <r>
    <s v="Flight2778"/>
    <d v="2014-07-07T00:00:00"/>
    <x v="11"/>
    <n v="2.2999999999999998"/>
    <n v="31"/>
    <x v="19"/>
    <n v="385"/>
    <n v="71225"/>
    <n v="78347.5"/>
    <n v="7122.5"/>
    <x v="2"/>
    <x v="0"/>
  </r>
  <r>
    <s v="Flight2779"/>
    <d v="2014-07-07T00:00:00"/>
    <x v="10"/>
    <n v="2.4"/>
    <n v="17"/>
    <x v="19"/>
    <n v="412.5"/>
    <n v="76312.5"/>
    <n v="83943.75"/>
    <n v="7631.25"/>
    <x v="2"/>
    <x v="0"/>
  </r>
  <r>
    <s v="Flight2780"/>
    <d v="2015-12-18T00:00:00"/>
    <x v="20"/>
    <n v="3"/>
    <n v="8"/>
    <x v="24"/>
    <n v="275"/>
    <n v="50875"/>
    <n v="55962.5"/>
    <n v="5087.5"/>
    <x v="4"/>
    <x v="1"/>
  </r>
  <r>
    <s v="Flight2781"/>
    <d v="2015-06-03T00:00:00"/>
    <x v="1"/>
    <n v="2.4"/>
    <n v="188"/>
    <x v="2"/>
    <n v="275"/>
    <n v="45375"/>
    <n v="49912.5"/>
    <n v="4537.5"/>
    <x v="10"/>
    <x v="1"/>
  </r>
  <r>
    <s v="Flight2782"/>
    <d v="2015-03-16T00:00:00"/>
    <x v="3"/>
    <n v="4.0999999999999996"/>
    <n v="167"/>
    <x v="0"/>
    <n v="350"/>
    <n v="57750"/>
    <n v="63525"/>
    <n v="5775"/>
    <x v="5"/>
    <x v="1"/>
  </r>
  <r>
    <s v="Flight2783"/>
    <d v="2015-10-28T00:00:00"/>
    <x v="7"/>
    <n v="2"/>
    <n v="201"/>
    <x v="1"/>
    <n v="200"/>
    <n v="33000"/>
    <n v="36300"/>
    <n v="3300"/>
    <x v="11"/>
    <x v="1"/>
  </r>
  <r>
    <s v="Flight2784"/>
    <d v="2014-08-21T00:00:00"/>
    <x v="8"/>
    <n v="13.4"/>
    <n v="180"/>
    <x v="1"/>
    <n v="220"/>
    <n v="36300"/>
    <n v="39930"/>
    <n v="3630"/>
    <x v="1"/>
    <x v="0"/>
  </r>
  <r>
    <s v="Flight2785"/>
    <d v="2014-03-16T00:00:00"/>
    <x v="15"/>
    <n v="2.5"/>
    <n v="195"/>
    <x v="24"/>
    <n v="300"/>
    <n v="49500"/>
    <n v="54450"/>
    <n v="4950"/>
    <x v="5"/>
    <x v="0"/>
  </r>
  <r>
    <s v="Flight2786"/>
    <d v="2015-04-19T00:00:00"/>
    <x v="0"/>
    <n v="1.4"/>
    <n v="198"/>
    <x v="11"/>
    <n v="300"/>
    <n v="49500"/>
    <n v="54450"/>
    <n v="4950"/>
    <x v="9"/>
    <x v="1"/>
  </r>
  <r>
    <s v="Flight2787"/>
    <d v="2014-11-30T00:00:00"/>
    <x v="6"/>
    <n v="6.9"/>
    <n v="139"/>
    <x v="6"/>
    <n v="450"/>
    <n v="83250"/>
    <n v="91575"/>
    <n v="8325"/>
    <x v="0"/>
    <x v="0"/>
  </r>
  <r>
    <s v="Flight2788"/>
    <d v="2014-07-23T00:00:00"/>
    <x v="11"/>
    <n v="1.7"/>
    <n v="184"/>
    <x v="2"/>
    <n v="385"/>
    <n v="63525"/>
    <n v="69877.5"/>
    <n v="6352.5"/>
    <x v="2"/>
    <x v="0"/>
  </r>
  <r>
    <s v="Flight2789"/>
    <d v="2014-06-28T00:00:00"/>
    <x v="14"/>
    <n v="3.4"/>
    <n v="143"/>
    <x v="20"/>
    <n v="302.5"/>
    <n v="55962.5"/>
    <n v="61558.75"/>
    <n v="5596.25"/>
    <x v="10"/>
    <x v="0"/>
  </r>
  <r>
    <s v="Flight2790"/>
    <d v="2015-08-31T00:00:00"/>
    <x v="9"/>
    <n v="2.7"/>
    <n v="68"/>
    <x v="6"/>
    <n v="275"/>
    <n v="49775"/>
    <n v="54752.5"/>
    <n v="4977.5"/>
    <x v="1"/>
    <x v="1"/>
  </r>
  <r>
    <s v="Flight2791"/>
    <d v="2015-08-07T00:00:00"/>
    <x v="8"/>
    <n v="12.9"/>
    <n v="126"/>
    <x v="3"/>
    <n v="220"/>
    <n v="40700"/>
    <n v="44770"/>
    <n v="4070"/>
    <x v="1"/>
    <x v="1"/>
  </r>
  <r>
    <s v="Flight2792"/>
    <d v="2015-07-17T00:00:00"/>
    <x v="6"/>
    <n v="1.6"/>
    <n v="203"/>
    <x v="29"/>
    <n v="330"/>
    <n v="54450"/>
    <n v="59895"/>
    <n v="5445"/>
    <x v="2"/>
    <x v="1"/>
  </r>
  <r>
    <s v="Flight2793"/>
    <d v="2015-12-19T00:00:00"/>
    <x v="19"/>
    <n v="3.3"/>
    <n v="167"/>
    <x v="18"/>
    <n v="115"/>
    <n v="18975"/>
    <n v="20872.5"/>
    <n v="1897.5"/>
    <x v="4"/>
    <x v="1"/>
  </r>
  <r>
    <s v="Flight2794"/>
    <d v="2014-03-28T00:00:00"/>
    <x v="20"/>
    <n v="1.5"/>
    <n v="56"/>
    <x v="27"/>
    <n v="275"/>
    <n v="45375"/>
    <n v="49912.5"/>
    <n v="4537.5"/>
    <x v="5"/>
    <x v="0"/>
  </r>
  <r>
    <s v="Flight2795"/>
    <d v="2014-12-28T00:00:00"/>
    <x v="11"/>
    <n v="4.7"/>
    <n v="172"/>
    <x v="21"/>
    <n v="490"/>
    <n v="80850"/>
    <n v="88935"/>
    <n v="8085"/>
    <x v="4"/>
    <x v="0"/>
  </r>
  <r>
    <s v="Flight2796"/>
    <d v="2014-12-06T00:00:00"/>
    <x v="1"/>
    <n v="1.6"/>
    <n v="164"/>
    <x v="1"/>
    <n v="250"/>
    <n v="41250"/>
    <n v="45375"/>
    <n v="4125"/>
    <x v="4"/>
    <x v="0"/>
  </r>
  <r>
    <s v="Flight2797"/>
    <d v="2015-01-21T00:00:00"/>
    <x v="12"/>
    <n v="1.5"/>
    <n v="131"/>
    <x v="18"/>
    <n v="115"/>
    <n v="21275"/>
    <n v="23402.5"/>
    <n v="2127.5"/>
    <x v="7"/>
    <x v="1"/>
  </r>
  <r>
    <s v="Flight2798"/>
    <d v="2014-03-20T00:00:00"/>
    <x v="3"/>
    <n v="4.7"/>
    <n v="210"/>
    <x v="22"/>
    <n v="350"/>
    <n v="57750"/>
    <n v="63525"/>
    <n v="5775"/>
    <x v="5"/>
    <x v="0"/>
  </r>
  <r>
    <s v="Flight2799"/>
    <d v="2014-08-30T00:00:00"/>
    <x v="11"/>
    <n v="1.5"/>
    <n v="171"/>
    <x v="0"/>
    <n v="385"/>
    <n v="63525"/>
    <n v="69877.5"/>
    <n v="6352.5"/>
    <x v="1"/>
    <x v="0"/>
  </r>
  <r>
    <s v="Flight2800"/>
    <d v="2015-01-05T00:00:00"/>
    <x v="10"/>
    <n v="3.3"/>
    <n v="8"/>
    <x v="18"/>
    <n v="375"/>
    <n v="69375"/>
    <n v="76312.5"/>
    <n v="6937.5"/>
    <x v="7"/>
    <x v="1"/>
  </r>
  <r>
    <s v="Flight2801"/>
    <d v="2014-12-13T00:00:00"/>
    <x v="10"/>
    <n v="1.4"/>
    <n v="6"/>
    <x v="27"/>
    <n v="375"/>
    <n v="69375"/>
    <n v="76312.5"/>
    <n v="6937.5"/>
    <x v="4"/>
    <x v="0"/>
  </r>
  <r>
    <s v="Flight2802"/>
    <d v="2015-07-16T00:00:00"/>
    <x v="2"/>
    <n v="1.7"/>
    <n v="181"/>
    <x v="8"/>
    <n v="247.5"/>
    <n v="40837.5"/>
    <n v="44921.25"/>
    <n v="4083.75"/>
    <x v="2"/>
    <x v="1"/>
  </r>
  <r>
    <s v="Flight2803"/>
    <d v="2015-12-03T00:00:00"/>
    <x v="6"/>
    <n v="1.1000000000000001"/>
    <n v="177"/>
    <x v="0"/>
    <n v="300"/>
    <n v="49500"/>
    <n v="54450"/>
    <n v="4950"/>
    <x v="4"/>
    <x v="1"/>
  </r>
  <r>
    <s v="Flight2804"/>
    <d v="2015-11-26T00:00:00"/>
    <x v="8"/>
    <n v="18.5"/>
    <n v="174"/>
    <x v="17"/>
    <n v="300"/>
    <n v="49500"/>
    <n v="54450"/>
    <n v="4950"/>
    <x v="0"/>
    <x v="1"/>
  </r>
  <r>
    <s v="Flight2805"/>
    <d v="2014-03-13T00:00:00"/>
    <x v="1"/>
    <n v="1.9"/>
    <n v="34"/>
    <x v="10"/>
    <n v="250"/>
    <n v="46250"/>
    <n v="50875"/>
    <n v="4625"/>
    <x v="5"/>
    <x v="0"/>
  </r>
  <r>
    <s v="Flight2806"/>
    <d v="2015-01-05T00:00:00"/>
    <x v="0"/>
    <n v="1.6"/>
    <n v="162"/>
    <x v="2"/>
    <n v="300"/>
    <n v="49500"/>
    <n v="54450"/>
    <n v="4950"/>
    <x v="7"/>
    <x v="1"/>
  </r>
  <r>
    <s v="Flight2807"/>
    <d v="2014-07-06T00:00:00"/>
    <x v="19"/>
    <n v="1.6"/>
    <n v="170"/>
    <x v="6"/>
    <n v="126.5"/>
    <n v="20872.5"/>
    <n v="22959.75"/>
    <n v="2087.25"/>
    <x v="2"/>
    <x v="0"/>
  </r>
  <r>
    <s v="Flight2808"/>
    <d v="2014-12-29T00:00:00"/>
    <x v="3"/>
    <n v="4.5999999999999996"/>
    <n v="64"/>
    <x v="19"/>
    <n v="350"/>
    <n v="63350"/>
    <n v="69685"/>
    <n v="6335"/>
    <x v="4"/>
    <x v="0"/>
  </r>
  <r>
    <s v="Flight2809"/>
    <d v="2015-03-25T00:00:00"/>
    <x v="4"/>
    <n v="2.2000000000000002"/>
    <n v="35"/>
    <x v="6"/>
    <n v="200"/>
    <n v="37000"/>
    <n v="40700"/>
    <n v="3700"/>
    <x v="5"/>
    <x v="1"/>
  </r>
  <r>
    <s v="Flight2810"/>
    <d v="2015-02-17T00:00:00"/>
    <x v="16"/>
    <n v="1.6"/>
    <n v="204"/>
    <x v="0"/>
    <n v="275"/>
    <n v="45375"/>
    <n v="49912.5"/>
    <n v="4537.5"/>
    <x v="8"/>
    <x v="1"/>
  </r>
  <r>
    <s v="Flight2811"/>
    <d v="2015-04-21T00:00:00"/>
    <x v="7"/>
    <n v="2"/>
    <n v="129"/>
    <x v="22"/>
    <n v="200"/>
    <n v="37000"/>
    <n v="40700"/>
    <n v="3700"/>
    <x v="9"/>
    <x v="1"/>
  </r>
  <r>
    <s v="Flight2812"/>
    <d v="2015-12-21T00:00:00"/>
    <x v="3"/>
    <n v="7.6"/>
    <n v="93"/>
    <x v="6"/>
    <n v="490"/>
    <n v="90650"/>
    <n v="99715"/>
    <n v="9065"/>
    <x v="4"/>
    <x v="1"/>
  </r>
  <r>
    <s v="Flight2813"/>
    <d v="2015-12-06T00:00:00"/>
    <x v="16"/>
    <n v="3.2"/>
    <n v="31"/>
    <x v="17"/>
    <n v="275"/>
    <n v="50875"/>
    <n v="55962.5"/>
    <n v="5087.5"/>
    <x v="4"/>
    <x v="1"/>
  </r>
  <r>
    <s v="Flight2814"/>
    <d v="2015-05-15T00:00:00"/>
    <x v="0"/>
    <n v="1.7"/>
    <n v="59"/>
    <x v="0"/>
    <n v="300"/>
    <n v="49500"/>
    <n v="54450"/>
    <n v="4950"/>
    <x v="3"/>
    <x v="1"/>
  </r>
  <r>
    <s v="Flight2815"/>
    <d v="2014-10-21T00:00:00"/>
    <x v="2"/>
    <n v="2.6"/>
    <n v="206"/>
    <x v="6"/>
    <n v="225"/>
    <n v="37125"/>
    <n v="40837.5"/>
    <n v="3712.5"/>
    <x v="11"/>
    <x v="0"/>
  </r>
  <r>
    <s v="Flight2816"/>
    <d v="2015-12-31T00:00:00"/>
    <x v="5"/>
    <n v="2.9"/>
    <n v="209"/>
    <x v="1"/>
    <n v="125"/>
    <n v="20625"/>
    <n v="22687.5"/>
    <n v="2062.5"/>
    <x v="4"/>
    <x v="1"/>
  </r>
  <r>
    <s v="Flight2817"/>
    <d v="2015-04-14T00:00:00"/>
    <x v="17"/>
    <n v="1.6"/>
    <n v="117"/>
    <x v="6"/>
    <n v="300"/>
    <n v="55500"/>
    <n v="61050"/>
    <n v="5550"/>
    <x v="9"/>
    <x v="1"/>
  </r>
  <r>
    <s v="Flight2818"/>
    <d v="2015-07-06T00:00:00"/>
    <x v="3"/>
    <n v="4.7"/>
    <n v="29"/>
    <x v="0"/>
    <n v="385"/>
    <n v="71225"/>
    <n v="78347.5"/>
    <n v="7122.5"/>
    <x v="2"/>
    <x v="1"/>
  </r>
  <r>
    <s v="Flight2819"/>
    <d v="2015-12-12T00:00:00"/>
    <x v="8"/>
    <n v="8.9"/>
    <n v="133"/>
    <x v="24"/>
    <n v="200"/>
    <n v="37000"/>
    <n v="40700"/>
    <n v="3700"/>
    <x v="4"/>
    <x v="1"/>
  </r>
  <r>
    <s v="Flight2820"/>
    <d v="2015-02-09T00:00:00"/>
    <x v="7"/>
    <n v="2.2000000000000002"/>
    <n v="104"/>
    <x v="19"/>
    <n v="200"/>
    <n v="37000"/>
    <n v="40700"/>
    <n v="3700"/>
    <x v="8"/>
    <x v="1"/>
  </r>
  <r>
    <s v="Flight2821"/>
    <d v="2015-05-15T00:00:00"/>
    <x v="16"/>
    <n v="2.9"/>
    <n v="25"/>
    <x v="6"/>
    <n v="275"/>
    <n v="50875"/>
    <n v="55962.5"/>
    <n v="5087.5"/>
    <x v="3"/>
    <x v="1"/>
  </r>
  <r>
    <s v="Flight2822"/>
    <d v="2015-07-04T00:00:00"/>
    <x v="13"/>
    <n v="1.9"/>
    <n v="204"/>
    <x v="15"/>
    <n v="275"/>
    <n v="45375"/>
    <n v="49912.5"/>
    <n v="4537.5"/>
    <x v="2"/>
    <x v="1"/>
  </r>
  <r>
    <s v="Flight2823"/>
    <d v="2015-12-15T00:00:00"/>
    <x v="4"/>
    <n v="1.5"/>
    <n v="2"/>
    <x v="1"/>
    <n v="200"/>
    <n v="37000"/>
    <n v="40700"/>
    <n v="3700"/>
    <x v="4"/>
    <x v="1"/>
  </r>
  <r>
    <s v="Flight2824"/>
    <d v="2014-03-26T00:00:00"/>
    <x v="0"/>
    <n v="1.4"/>
    <n v="138"/>
    <x v="2"/>
    <n v="300"/>
    <n v="55500"/>
    <n v="61050"/>
    <n v="5550"/>
    <x v="5"/>
    <x v="0"/>
  </r>
  <r>
    <s v="Flight2825"/>
    <d v="2015-06-17T00:00:00"/>
    <x v="16"/>
    <n v="1.7"/>
    <n v="121"/>
    <x v="0"/>
    <n v="302.5"/>
    <n v="55962.5"/>
    <n v="61558.75"/>
    <n v="5596.25"/>
    <x v="10"/>
    <x v="1"/>
  </r>
  <r>
    <s v="Flight2826"/>
    <d v="2015-08-21T00:00:00"/>
    <x v="7"/>
    <n v="2.9"/>
    <n v="87"/>
    <x v="27"/>
    <n v="220"/>
    <n v="39820"/>
    <n v="43802"/>
    <n v="3982"/>
    <x v="1"/>
    <x v="1"/>
  </r>
  <r>
    <s v="Flight2827"/>
    <d v="2015-10-08T00:00:00"/>
    <x v="1"/>
    <n v="0.3"/>
    <n v="64"/>
    <x v="19"/>
    <n v="250"/>
    <n v="45250"/>
    <n v="49775"/>
    <n v="4525"/>
    <x v="11"/>
    <x v="1"/>
  </r>
  <r>
    <s v="Flight2828"/>
    <d v="2014-09-06T00:00:00"/>
    <x v="4"/>
    <n v="2.2000000000000002"/>
    <n v="114"/>
    <x v="27"/>
    <n v="200"/>
    <n v="37000"/>
    <n v="40700"/>
    <n v="3700"/>
    <x v="6"/>
    <x v="0"/>
  </r>
  <r>
    <s v="Flight2829"/>
    <d v="2014-07-22T00:00:00"/>
    <x v="0"/>
    <n v="2.1"/>
    <n v="9"/>
    <x v="1"/>
    <n v="330"/>
    <n v="61050"/>
    <n v="67155"/>
    <n v="6105"/>
    <x v="2"/>
    <x v="0"/>
  </r>
  <r>
    <s v="Flight2830"/>
    <d v="2014-06-06T00:00:00"/>
    <x v="1"/>
    <n v="2.6"/>
    <n v="152"/>
    <x v="15"/>
    <n v="275"/>
    <n v="45375"/>
    <n v="49912.5"/>
    <n v="4537.5"/>
    <x v="10"/>
    <x v="0"/>
  </r>
  <r>
    <s v="Flight2831"/>
    <d v="2014-04-12T00:00:00"/>
    <x v="8"/>
    <n v="9.6"/>
    <n v="8"/>
    <x v="12"/>
    <n v="200"/>
    <n v="37000"/>
    <n v="40700"/>
    <n v="3700"/>
    <x v="9"/>
    <x v="0"/>
  </r>
  <r>
    <s v="Flight2832"/>
    <d v="2014-11-25T00:00:00"/>
    <x v="19"/>
    <n v="6.8"/>
    <n v="166"/>
    <x v="18"/>
    <n v="172.5"/>
    <n v="28462.5"/>
    <n v="31308.75"/>
    <n v="2846.25"/>
    <x v="0"/>
    <x v="0"/>
  </r>
  <r>
    <s v="Flight2833"/>
    <d v="2014-06-18T00:00:00"/>
    <x v="9"/>
    <n v="2.4"/>
    <n v="16"/>
    <x v="25"/>
    <n v="275"/>
    <n v="50875"/>
    <n v="55962.5"/>
    <n v="5087.5"/>
    <x v="10"/>
    <x v="0"/>
  </r>
  <r>
    <s v="Flight2834"/>
    <d v="2014-02-27T00:00:00"/>
    <x v="3"/>
    <n v="4.0999999999999996"/>
    <n v="37"/>
    <x v="21"/>
    <n v="350"/>
    <n v="57750"/>
    <n v="63525"/>
    <n v="5775"/>
    <x v="8"/>
    <x v="0"/>
  </r>
  <r>
    <s v="Flight2835"/>
    <d v="2014-05-10T00:00:00"/>
    <x v="7"/>
    <n v="1.7"/>
    <n v="30"/>
    <x v="11"/>
    <n v="200"/>
    <n v="37000"/>
    <n v="40700"/>
    <n v="3700"/>
    <x v="3"/>
    <x v="0"/>
  </r>
  <r>
    <s v="Flight2836"/>
    <d v="2015-03-30T00:00:00"/>
    <x v="10"/>
    <n v="2.7"/>
    <n v="156"/>
    <x v="6"/>
    <n v="375"/>
    <n v="61875"/>
    <n v="68062.5"/>
    <n v="6187.5"/>
    <x v="5"/>
    <x v="1"/>
  </r>
  <r>
    <s v="Flight2837"/>
    <d v="2015-09-16T00:00:00"/>
    <x v="2"/>
    <n v="1.9"/>
    <n v="57"/>
    <x v="18"/>
    <n v="225"/>
    <n v="37125"/>
    <n v="40837.5"/>
    <n v="3712.5"/>
    <x v="6"/>
    <x v="1"/>
  </r>
  <r>
    <s v="Flight2838"/>
    <d v="2014-05-02T00:00:00"/>
    <x v="16"/>
    <n v="1.7"/>
    <n v="193"/>
    <x v="19"/>
    <n v="275"/>
    <n v="45375"/>
    <n v="49912.5"/>
    <n v="4537.5"/>
    <x v="3"/>
    <x v="0"/>
  </r>
  <r>
    <s v="Flight2839"/>
    <d v="2015-07-05T00:00:00"/>
    <x v="3"/>
    <n v="6.6"/>
    <n v="67"/>
    <x v="12"/>
    <n v="385"/>
    <n v="69685"/>
    <n v="76653.5"/>
    <n v="6968.5"/>
    <x v="2"/>
    <x v="1"/>
  </r>
  <r>
    <s v="Flight2840"/>
    <d v="2014-03-07T00:00:00"/>
    <x v="8"/>
    <n v="10.4"/>
    <n v="166"/>
    <x v="25"/>
    <n v="200"/>
    <n v="33000"/>
    <n v="36300"/>
    <n v="3300"/>
    <x v="5"/>
    <x v="0"/>
  </r>
  <r>
    <s v="Flight2841"/>
    <d v="2015-04-23T00:00:00"/>
    <x v="2"/>
    <n v="2.6"/>
    <n v="178"/>
    <x v="29"/>
    <n v="225"/>
    <n v="37125"/>
    <n v="40837.5"/>
    <n v="3712.5"/>
    <x v="9"/>
    <x v="1"/>
  </r>
  <r>
    <s v="Flight2842"/>
    <d v="2015-07-11T00:00:00"/>
    <x v="10"/>
    <n v="1"/>
    <n v="131"/>
    <x v="1"/>
    <n v="412.5"/>
    <n v="76312.5"/>
    <n v="83943.75"/>
    <n v="7631.25"/>
    <x v="2"/>
    <x v="1"/>
  </r>
  <r>
    <s v="Flight2843"/>
    <d v="2015-08-06T00:00:00"/>
    <x v="11"/>
    <n v="1.7"/>
    <n v="135"/>
    <x v="0"/>
    <n v="385"/>
    <n v="71225"/>
    <n v="78347.5"/>
    <n v="7122.5"/>
    <x v="1"/>
    <x v="1"/>
  </r>
  <r>
    <s v="Flight2844"/>
    <d v="2014-09-12T00:00:00"/>
    <x v="7"/>
    <n v="2.4"/>
    <n v="32"/>
    <x v="19"/>
    <n v="200"/>
    <n v="37000"/>
    <n v="40700"/>
    <n v="3700"/>
    <x v="6"/>
    <x v="0"/>
  </r>
  <r>
    <s v="Flight2845"/>
    <d v="2014-07-23T00:00:00"/>
    <x v="15"/>
    <n v="3"/>
    <n v="163"/>
    <x v="3"/>
    <n v="330"/>
    <n v="54450"/>
    <n v="59895"/>
    <n v="5445"/>
    <x v="2"/>
    <x v="0"/>
  </r>
  <r>
    <s v="Flight2846"/>
    <d v="2015-12-19T00:00:00"/>
    <x v="17"/>
    <n v="3.2"/>
    <n v="152"/>
    <x v="17"/>
    <n v="300"/>
    <n v="49500"/>
    <n v="54450"/>
    <n v="4950"/>
    <x v="4"/>
    <x v="1"/>
  </r>
  <r>
    <s v="Flight2847"/>
    <d v="2014-11-13T00:00:00"/>
    <x v="16"/>
    <n v="1.3"/>
    <n v="44"/>
    <x v="6"/>
    <n v="275"/>
    <n v="45375"/>
    <n v="49912.5"/>
    <n v="4537.5"/>
    <x v="0"/>
    <x v="0"/>
  </r>
  <r>
    <s v="Flight2848"/>
    <d v="2015-08-11T00:00:00"/>
    <x v="7"/>
    <n v="1.8"/>
    <n v="148"/>
    <x v="4"/>
    <n v="220"/>
    <n v="40700"/>
    <n v="44770"/>
    <n v="4070"/>
    <x v="1"/>
    <x v="1"/>
  </r>
  <r>
    <s v="Flight2849"/>
    <d v="2014-10-25T00:00:00"/>
    <x v="6"/>
    <n v="1.7"/>
    <n v="39"/>
    <x v="11"/>
    <n v="300"/>
    <n v="49500"/>
    <n v="54450"/>
    <n v="4950"/>
    <x v="11"/>
    <x v="0"/>
  </r>
  <r>
    <s v="Flight2850"/>
    <d v="2015-03-18T00:00:00"/>
    <x v="3"/>
    <n v="3.6"/>
    <n v="174"/>
    <x v="0"/>
    <n v="350"/>
    <n v="57750"/>
    <n v="63525"/>
    <n v="5775"/>
    <x v="5"/>
    <x v="1"/>
  </r>
  <r>
    <s v="Flight2851"/>
    <d v="2015-11-24T00:00:00"/>
    <x v="0"/>
    <n v="3.4"/>
    <n v="50"/>
    <x v="2"/>
    <n v="450"/>
    <n v="74250"/>
    <n v="81675"/>
    <n v="7425"/>
    <x v="0"/>
    <x v="1"/>
  </r>
  <r>
    <s v="Flight2852"/>
    <d v="2015-08-14T00:00:00"/>
    <x v="10"/>
    <n v="1.5"/>
    <n v="121"/>
    <x v="1"/>
    <n v="412.5"/>
    <n v="76312.5"/>
    <n v="83943.75"/>
    <n v="7631.25"/>
    <x v="1"/>
    <x v="1"/>
  </r>
  <r>
    <s v="Flight2853"/>
    <d v="2014-04-23T00:00:00"/>
    <x v="10"/>
    <n v="1.8"/>
    <n v="60"/>
    <x v="5"/>
    <n v="375"/>
    <n v="61875"/>
    <n v="68062.5"/>
    <n v="6187.5"/>
    <x v="9"/>
    <x v="0"/>
  </r>
  <r>
    <s v="Flight2854"/>
    <d v="2015-12-09T00:00:00"/>
    <x v="1"/>
    <n v="1.2"/>
    <n v="33"/>
    <x v="1"/>
    <n v="250"/>
    <n v="46250"/>
    <n v="50875"/>
    <n v="4625"/>
    <x v="4"/>
    <x v="1"/>
  </r>
  <r>
    <s v="Flight2855"/>
    <d v="2014-08-15T00:00:00"/>
    <x v="8"/>
    <n v="7.5"/>
    <n v="113"/>
    <x v="21"/>
    <n v="220"/>
    <n v="40700"/>
    <n v="44770"/>
    <n v="4070"/>
    <x v="1"/>
    <x v="0"/>
  </r>
  <r>
    <s v="Flight2856"/>
    <d v="2014-05-04T00:00:00"/>
    <x v="3"/>
    <n v="4.4000000000000004"/>
    <n v="22"/>
    <x v="4"/>
    <n v="350"/>
    <n v="64750"/>
    <n v="71225"/>
    <n v="6475"/>
    <x v="3"/>
    <x v="0"/>
  </r>
  <r>
    <s v="Flight2857"/>
    <d v="2014-09-08T00:00:00"/>
    <x v="4"/>
    <n v="2.8"/>
    <n v="72"/>
    <x v="18"/>
    <n v="200"/>
    <n v="36200"/>
    <n v="39820"/>
    <n v="3620"/>
    <x v="6"/>
    <x v="0"/>
  </r>
  <r>
    <s v="Flight2858"/>
    <d v="2014-03-25T00:00:00"/>
    <x v="22"/>
    <n v="2.7"/>
    <n v="73"/>
    <x v="18"/>
    <n v="290"/>
    <n v="52490"/>
    <n v="57739"/>
    <n v="5249"/>
    <x v="5"/>
    <x v="0"/>
  </r>
  <r>
    <s v="Flight2859"/>
    <d v="2015-05-09T00:00:00"/>
    <x v="13"/>
    <n v="2"/>
    <n v="77"/>
    <x v="20"/>
    <n v="250"/>
    <n v="45250"/>
    <n v="49775"/>
    <n v="4525"/>
    <x v="3"/>
    <x v="1"/>
  </r>
  <r>
    <s v="Flight2860"/>
    <d v="2014-11-28T00:00:00"/>
    <x v="0"/>
    <n v="2.6"/>
    <n v="75"/>
    <x v="19"/>
    <n v="450"/>
    <n v="81450"/>
    <n v="89595"/>
    <n v="8145"/>
    <x v="0"/>
    <x v="0"/>
  </r>
  <r>
    <s v="Flight2861"/>
    <d v="2014-03-23T00:00:00"/>
    <x v="8"/>
    <n v="8.5"/>
    <n v="70"/>
    <x v="18"/>
    <n v="200"/>
    <n v="36200"/>
    <n v="39820"/>
    <n v="3620"/>
    <x v="5"/>
    <x v="0"/>
  </r>
  <r>
    <s v="Flight2862"/>
    <d v="2015-06-13T00:00:00"/>
    <x v="4"/>
    <n v="1.6"/>
    <n v="168"/>
    <x v="21"/>
    <n v="220"/>
    <n v="36300"/>
    <n v="39930"/>
    <n v="3630"/>
    <x v="10"/>
    <x v="1"/>
  </r>
  <r>
    <s v="Flight2863"/>
    <d v="2015-02-15T00:00:00"/>
    <x v="8"/>
    <n v="5.7"/>
    <n v="9"/>
    <x v="6"/>
    <n v="200"/>
    <n v="37000"/>
    <n v="40700"/>
    <n v="3700"/>
    <x v="8"/>
    <x v="1"/>
  </r>
  <r>
    <s v="Flight2864"/>
    <d v="2015-07-26T00:00:00"/>
    <x v="2"/>
    <n v="1.7"/>
    <n v="78"/>
    <x v="28"/>
    <n v="247.5"/>
    <n v="44797.5"/>
    <n v="49277.25"/>
    <n v="4479.75"/>
    <x v="2"/>
    <x v="1"/>
  </r>
  <r>
    <s v="Flight2865"/>
    <d v="2014-03-29T00:00:00"/>
    <x v="17"/>
    <n v="1.4"/>
    <n v="197"/>
    <x v="3"/>
    <n v="300"/>
    <n v="49500"/>
    <n v="54450"/>
    <n v="4950"/>
    <x v="5"/>
    <x v="0"/>
  </r>
  <r>
    <s v="Flight2866"/>
    <d v="2015-12-07T00:00:00"/>
    <x v="8"/>
    <n v="9.8000000000000007"/>
    <n v="207"/>
    <x v="3"/>
    <n v="200"/>
    <n v="33000"/>
    <n v="36300"/>
    <n v="3300"/>
    <x v="4"/>
    <x v="1"/>
  </r>
  <r>
    <s v="Flight2867"/>
    <d v="2015-03-23T00:00:00"/>
    <x v="8"/>
    <n v="4.5999999999999996"/>
    <n v="106"/>
    <x v="6"/>
    <n v="200"/>
    <n v="37000"/>
    <n v="40700"/>
    <n v="3700"/>
    <x v="5"/>
    <x v="1"/>
  </r>
  <r>
    <s v="Flight2868"/>
    <d v="2014-05-18T00:00:00"/>
    <x v="11"/>
    <n v="1.5"/>
    <n v="195"/>
    <x v="17"/>
    <n v="350"/>
    <n v="57750"/>
    <n v="63525"/>
    <n v="5775"/>
    <x v="3"/>
    <x v="0"/>
  </r>
  <r>
    <s v="Flight2869"/>
    <d v="2014-07-13T00:00:00"/>
    <x v="7"/>
    <n v="2"/>
    <n v="202"/>
    <x v="12"/>
    <n v="220"/>
    <n v="36300"/>
    <n v="39930"/>
    <n v="3630"/>
    <x v="2"/>
    <x v="0"/>
  </r>
  <r>
    <s v="Flight2870"/>
    <d v="2014-09-27T00:00:00"/>
    <x v="5"/>
    <n v="1.6"/>
    <n v="139"/>
    <x v="19"/>
    <n v="125"/>
    <n v="23125"/>
    <n v="25437.5"/>
    <n v="2312.5"/>
    <x v="6"/>
    <x v="0"/>
  </r>
  <r>
    <s v="Flight2871"/>
    <d v="2014-10-30T00:00:00"/>
    <x v="8"/>
    <n v="6.9"/>
    <n v="137"/>
    <x v="6"/>
    <n v="200"/>
    <n v="37000"/>
    <n v="40700"/>
    <n v="3700"/>
    <x v="11"/>
    <x v="0"/>
  </r>
  <r>
    <s v="Flight2872"/>
    <d v="2014-02-16T00:00:00"/>
    <x v="2"/>
    <n v="1.3"/>
    <n v="102"/>
    <x v="12"/>
    <n v="225"/>
    <n v="41625"/>
    <n v="45787.5"/>
    <n v="4162.5"/>
    <x v="8"/>
    <x v="0"/>
  </r>
  <r>
    <s v="Flight2873"/>
    <d v="2014-08-11T00:00:00"/>
    <x v="4"/>
    <n v="0.9"/>
    <n v="53"/>
    <x v="5"/>
    <n v="220"/>
    <n v="36300"/>
    <n v="39930"/>
    <n v="3630"/>
    <x v="1"/>
    <x v="0"/>
  </r>
  <r>
    <s v="Flight2874"/>
    <d v="2014-09-21T00:00:00"/>
    <x v="2"/>
    <n v="3.3"/>
    <n v="186"/>
    <x v="0"/>
    <n v="225"/>
    <n v="37125"/>
    <n v="40837.5"/>
    <n v="3712.5"/>
    <x v="6"/>
    <x v="0"/>
  </r>
  <r>
    <s v="Flight2875"/>
    <d v="2014-06-17T00:00:00"/>
    <x v="3"/>
    <n v="3.9"/>
    <n v="135"/>
    <x v="2"/>
    <n v="385"/>
    <n v="71225"/>
    <n v="78347.5"/>
    <n v="7122.5"/>
    <x v="10"/>
    <x v="0"/>
  </r>
  <r>
    <s v="Flight2876"/>
    <d v="2014-09-14T00:00:00"/>
    <x v="3"/>
    <n v="4"/>
    <n v="114"/>
    <x v="18"/>
    <n v="350"/>
    <n v="64750"/>
    <n v="71225"/>
    <n v="6475"/>
    <x v="6"/>
    <x v="0"/>
  </r>
  <r>
    <s v="Flight2877"/>
    <d v="2014-02-17T00:00:00"/>
    <x v="1"/>
    <n v="2.1"/>
    <n v="5"/>
    <x v="7"/>
    <n v="250"/>
    <n v="46250"/>
    <n v="50875"/>
    <n v="4625"/>
    <x v="8"/>
    <x v="0"/>
  </r>
  <r>
    <s v="Flight2878"/>
    <d v="2014-06-18T00:00:00"/>
    <x v="17"/>
    <n v="0.8"/>
    <n v="113"/>
    <x v="19"/>
    <n v="330"/>
    <n v="61050"/>
    <n v="67155"/>
    <n v="6105"/>
    <x v="10"/>
    <x v="0"/>
  </r>
  <r>
    <s v="Flight2879"/>
    <d v="2014-03-14T00:00:00"/>
    <x v="13"/>
    <n v="2.8"/>
    <n v="98"/>
    <x v="10"/>
    <n v="250"/>
    <n v="46250"/>
    <n v="50875"/>
    <n v="4625"/>
    <x v="5"/>
    <x v="0"/>
  </r>
  <r>
    <s v="Flight2880"/>
    <d v="2014-12-21T00:00:00"/>
    <x v="9"/>
    <n v="2.6"/>
    <n v="4"/>
    <x v="6"/>
    <n v="250"/>
    <n v="46250"/>
    <n v="50875"/>
    <n v="4625"/>
    <x v="4"/>
    <x v="0"/>
  </r>
  <r>
    <s v="Flight2881"/>
    <d v="2015-01-12T00:00:00"/>
    <x v="2"/>
    <n v="1.5"/>
    <n v="161"/>
    <x v="8"/>
    <n v="225"/>
    <n v="37125"/>
    <n v="40837.5"/>
    <n v="3712.5"/>
    <x v="7"/>
    <x v="1"/>
  </r>
  <r>
    <s v="Flight2882"/>
    <d v="2015-06-07T00:00:00"/>
    <x v="4"/>
    <n v="2.2000000000000002"/>
    <n v="109"/>
    <x v="19"/>
    <n v="220"/>
    <n v="40700"/>
    <n v="44770"/>
    <n v="4070"/>
    <x v="10"/>
    <x v="1"/>
  </r>
  <r>
    <s v="Flight2883"/>
    <d v="2015-11-17T00:00:00"/>
    <x v="3"/>
    <n v="4"/>
    <n v="117"/>
    <x v="2"/>
    <n v="350"/>
    <n v="64750"/>
    <n v="71225"/>
    <n v="6475"/>
    <x v="0"/>
    <x v="1"/>
  </r>
  <r>
    <s v="Flight2884"/>
    <d v="2014-08-09T00:00:00"/>
    <x v="10"/>
    <n v="2.9"/>
    <n v="145"/>
    <x v="0"/>
    <n v="412.5"/>
    <n v="76312.5"/>
    <n v="83943.75"/>
    <n v="7631.25"/>
    <x v="1"/>
    <x v="0"/>
  </r>
  <r>
    <s v="Flight2885"/>
    <d v="2014-07-30T00:00:00"/>
    <x v="8"/>
    <n v="10.4"/>
    <n v="174"/>
    <x v="2"/>
    <n v="220"/>
    <n v="36300"/>
    <n v="39930"/>
    <n v="3630"/>
    <x v="2"/>
    <x v="0"/>
  </r>
  <r>
    <s v="Flight2886"/>
    <d v="2014-06-13T00:00:00"/>
    <x v="20"/>
    <n v="2.1"/>
    <n v="202"/>
    <x v="24"/>
    <n v="302.5"/>
    <n v="49912.5"/>
    <n v="54903.75"/>
    <n v="4991.25"/>
    <x v="10"/>
    <x v="0"/>
  </r>
  <r>
    <s v="Flight2887"/>
    <d v="2015-04-07T00:00:00"/>
    <x v="14"/>
    <n v="2.4"/>
    <n v="129"/>
    <x v="6"/>
    <n v="275"/>
    <n v="50875"/>
    <n v="55962.5"/>
    <n v="5087.5"/>
    <x v="9"/>
    <x v="1"/>
  </r>
  <r>
    <s v="Flight2888"/>
    <d v="2015-07-27T00:00:00"/>
    <x v="5"/>
    <n v="1.9"/>
    <n v="59"/>
    <x v="17"/>
    <n v="137.5"/>
    <n v="22687.5"/>
    <n v="24956.25"/>
    <n v="2268.75"/>
    <x v="2"/>
    <x v="1"/>
  </r>
  <r>
    <s v="Flight2889"/>
    <d v="2014-03-20T00:00:00"/>
    <x v="20"/>
    <n v="3.5"/>
    <n v="17"/>
    <x v="2"/>
    <n v="275"/>
    <n v="50875"/>
    <n v="55962.5"/>
    <n v="5087.5"/>
    <x v="5"/>
    <x v="0"/>
  </r>
  <r>
    <s v="Flight2890"/>
    <d v="2015-09-16T00:00:00"/>
    <x v="10"/>
    <n v="1.9"/>
    <n v="5"/>
    <x v="2"/>
    <n v="375"/>
    <n v="69375"/>
    <n v="76312.5"/>
    <n v="6937.5"/>
    <x v="6"/>
    <x v="1"/>
  </r>
  <r>
    <s v="Flight2891"/>
    <d v="2014-04-08T00:00:00"/>
    <x v="6"/>
    <n v="3.2"/>
    <n v="122"/>
    <x v="0"/>
    <n v="300"/>
    <n v="55500"/>
    <n v="61050"/>
    <n v="5550"/>
    <x v="9"/>
    <x v="0"/>
  </r>
  <r>
    <s v="Flight2892"/>
    <d v="2015-03-30T00:00:00"/>
    <x v="20"/>
    <n v="3.4"/>
    <n v="97"/>
    <x v="0"/>
    <n v="275"/>
    <n v="50875"/>
    <n v="55962.5"/>
    <n v="5087.5"/>
    <x v="5"/>
    <x v="1"/>
  </r>
  <r>
    <s v="Flight2893"/>
    <d v="2014-05-09T00:00:00"/>
    <x v="3"/>
    <n v="4.2"/>
    <n v="10"/>
    <x v="0"/>
    <n v="350"/>
    <n v="64750"/>
    <n v="71225"/>
    <n v="6475"/>
    <x v="3"/>
    <x v="0"/>
  </r>
  <r>
    <s v="Flight2894"/>
    <d v="2014-11-02T00:00:00"/>
    <x v="5"/>
    <n v="2.2000000000000002"/>
    <n v="177"/>
    <x v="18"/>
    <n v="125"/>
    <n v="20625"/>
    <n v="22687.5"/>
    <n v="2062.5"/>
    <x v="0"/>
    <x v="0"/>
  </r>
  <r>
    <s v="Flight2895"/>
    <d v="2014-03-13T00:00:00"/>
    <x v="10"/>
    <n v="1"/>
    <n v="128"/>
    <x v="2"/>
    <n v="375"/>
    <n v="69375"/>
    <n v="76312.5"/>
    <n v="6937.5"/>
    <x v="5"/>
    <x v="0"/>
  </r>
  <r>
    <s v="Flight2896"/>
    <d v="2014-08-06T00:00:00"/>
    <x v="10"/>
    <n v="1.3"/>
    <n v="143"/>
    <x v="25"/>
    <n v="412.5"/>
    <n v="76312.5"/>
    <n v="83943.75"/>
    <n v="7631.25"/>
    <x v="1"/>
    <x v="0"/>
  </r>
  <r>
    <s v="Flight2897"/>
    <d v="2015-07-24T00:00:00"/>
    <x v="19"/>
    <n v="2.2000000000000002"/>
    <n v="91"/>
    <x v="6"/>
    <n v="126.5"/>
    <n v="23402.5"/>
    <n v="25742.75"/>
    <n v="2340.25"/>
    <x v="2"/>
    <x v="1"/>
  </r>
  <r>
    <s v="Flight2898"/>
    <d v="2015-11-29T00:00:00"/>
    <x v="10"/>
    <n v="3"/>
    <n v="51"/>
    <x v="25"/>
    <n v="562.5"/>
    <n v="92812.5"/>
    <n v="102093.75"/>
    <n v="9281.25"/>
    <x v="0"/>
    <x v="1"/>
  </r>
  <r>
    <s v="Flight2899"/>
    <d v="2014-12-11T00:00:00"/>
    <x v="19"/>
    <n v="2.4"/>
    <n v="142"/>
    <x v="0"/>
    <n v="115"/>
    <n v="21275"/>
    <n v="23402.5"/>
    <n v="2127.5"/>
    <x v="4"/>
    <x v="0"/>
  </r>
  <r>
    <s v="Flight2900"/>
    <d v="2015-03-27T00:00:00"/>
    <x v="18"/>
    <n v="0.8"/>
    <n v="67"/>
    <x v="0"/>
    <n v="240"/>
    <n v="43440"/>
    <n v="47784"/>
    <n v="4344"/>
    <x v="5"/>
    <x v="1"/>
  </r>
  <r>
    <s v="Flight2901"/>
    <d v="2015-08-15T00:00:00"/>
    <x v="8"/>
    <n v="7.6"/>
    <n v="43"/>
    <x v="10"/>
    <n v="220"/>
    <n v="36300"/>
    <n v="39930"/>
    <n v="3630"/>
    <x v="1"/>
    <x v="1"/>
  </r>
  <r>
    <s v="Flight2902"/>
    <d v="2015-07-11T00:00:00"/>
    <x v="8"/>
    <n v="9.9"/>
    <n v="25"/>
    <x v="10"/>
    <n v="220"/>
    <n v="40700"/>
    <n v="44770"/>
    <n v="4070"/>
    <x v="2"/>
    <x v="1"/>
  </r>
  <r>
    <s v="Flight2903"/>
    <d v="2015-08-07T00:00:00"/>
    <x v="6"/>
    <n v="2.9"/>
    <n v="152"/>
    <x v="12"/>
    <n v="330"/>
    <n v="54450"/>
    <n v="59895"/>
    <n v="5445"/>
    <x v="1"/>
    <x v="1"/>
  </r>
  <r>
    <s v="Flight2904"/>
    <d v="2014-11-01T00:00:00"/>
    <x v="17"/>
    <n v="2.2000000000000002"/>
    <n v="132"/>
    <x v="3"/>
    <n v="300"/>
    <n v="55500"/>
    <n v="61050"/>
    <n v="5550"/>
    <x v="0"/>
    <x v="0"/>
  </r>
  <r>
    <s v="Flight2905"/>
    <d v="2015-08-23T00:00:00"/>
    <x v="21"/>
    <n v="2.6"/>
    <n v="101"/>
    <x v="6"/>
    <n v="330"/>
    <n v="61050"/>
    <n v="67155"/>
    <n v="6105"/>
    <x v="1"/>
    <x v="1"/>
  </r>
  <r>
    <s v="Flight2906"/>
    <d v="2015-04-11T00:00:00"/>
    <x v="8"/>
    <n v="8.9"/>
    <n v="18"/>
    <x v="16"/>
    <n v="200"/>
    <n v="37000"/>
    <n v="40700"/>
    <n v="3700"/>
    <x v="9"/>
    <x v="1"/>
  </r>
  <r>
    <s v="Flight2907"/>
    <d v="2015-01-12T00:00:00"/>
    <x v="18"/>
    <n v="2.7"/>
    <n v="193"/>
    <x v="0"/>
    <n v="240"/>
    <n v="39600"/>
    <n v="43560"/>
    <n v="3960"/>
    <x v="7"/>
    <x v="1"/>
  </r>
  <r>
    <s v="Flight2908"/>
    <d v="2014-05-27T00:00:00"/>
    <x v="17"/>
    <n v="1.7"/>
    <n v="75"/>
    <x v="19"/>
    <n v="300"/>
    <n v="54300"/>
    <n v="59730"/>
    <n v="5430"/>
    <x v="3"/>
    <x v="0"/>
  </r>
  <r>
    <s v="Flight2909"/>
    <d v="2015-11-29T00:00:00"/>
    <x v="20"/>
    <n v="5.3"/>
    <n v="90"/>
    <x v="24"/>
    <n v="412.5"/>
    <n v="74662.5"/>
    <n v="82128.75"/>
    <n v="7466.25"/>
    <x v="0"/>
    <x v="1"/>
  </r>
  <r>
    <s v="Flight2910"/>
    <d v="2014-02-06T00:00:00"/>
    <x v="4"/>
    <n v="3"/>
    <n v="177"/>
    <x v="22"/>
    <n v="200"/>
    <n v="33000"/>
    <n v="36300"/>
    <n v="3300"/>
    <x v="8"/>
    <x v="0"/>
  </r>
  <r>
    <s v="Flight2911"/>
    <d v="2014-01-31T00:00:00"/>
    <x v="1"/>
    <n v="2"/>
    <n v="7"/>
    <x v="24"/>
    <n v="250"/>
    <n v="46250"/>
    <n v="50875"/>
    <n v="4625"/>
    <x v="7"/>
    <x v="0"/>
  </r>
  <r>
    <s v="Flight2912"/>
    <d v="2014-10-23T00:00:00"/>
    <x v="5"/>
    <n v="1.9"/>
    <n v="21"/>
    <x v="18"/>
    <n v="125"/>
    <n v="23125"/>
    <n v="25437.5"/>
    <n v="2312.5"/>
    <x v="11"/>
    <x v="0"/>
  </r>
  <r>
    <s v="Flight2913"/>
    <d v="2014-04-05T00:00:00"/>
    <x v="10"/>
    <n v="2.7"/>
    <n v="17"/>
    <x v="1"/>
    <n v="375"/>
    <n v="69375"/>
    <n v="76312.5"/>
    <n v="6937.5"/>
    <x v="9"/>
    <x v="0"/>
  </r>
  <r>
    <s v="Flight2914"/>
    <d v="2015-02-01T00:00:00"/>
    <x v="6"/>
    <n v="1.7"/>
    <n v="112"/>
    <x v="11"/>
    <n v="300"/>
    <n v="55500"/>
    <n v="61050"/>
    <n v="5550"/>
    <x v="8"/>
    <x v="1"/>
  </r>
  <r>
    <s v="Flight2915"/>
    <d v="2015-01-01T00:00:00"/>
    <x v="5"/>
    <n v="3.7"/>
    <n v="106"/>
    <x v="0"/>
    <n v="125"/>
    <n v="23125"/>
    <n v="25437.5"/>
    <n v="2312.5"/>
    <x v="7"/>
    <x v="1"/>
  </r>
  <r>
    <s v="Flight2916"/>
    <d v="2015-07-18T00:00:00"/>
    <x v="0"/>
    <n v="2.6"/>
    <n v="8"/>
    <x v="2"/>
    <n v="330"/>
    <n v="61050"/>
    <n v="67155"/>
    <n v="6105"/>
    <x v="2"/>
    <x v="1"/>
  </r>
  <r>
    <s v="Flight2917"/>
    <d v="2015-05-03T00:00:00"/>
    <x v="2"/>
    <n v="1.6"/>
    <n v="210"/>
    <x v="6"/>
    <n v="225"/>
    <n v="37125"/>
    <n v="40837.5"/>
    <n v="3712.5"/>
    <x v="3"/>
    <x v="1"/>
  </r>
  <r>
    <s v="Flight2918"/>
    <d v="2014-08-17T00:00:00"/>
    <x v="16"/>
    <n v="1.5"/>
    <n v="58"/>
    <x v="28"/>
    <n v="302.5"/>
    <n v="49912.5"/>
    <n v="54903.75"/>
    <n v="4991.25"/>
    <x v="1"/>
    <x v="0"/>
  </r>
  <r>
    <s v="Flight2919"/>
    <d v="2015-10-06T00:00:00"/>
    <x v="11"/>
    <n v="2.9"/>
    <n v="157"/>
    <x v="17"/>
    <n v="350"/>
    <n v="57750"/>
    <n v="63525"/>
    <n v="5775"/>
    <x v="11"/>
    <x v="1"/>
  </r>
  <r>
    <s v="Flight2920"/>
    <d v="2014-03-23T00:00:00"/>
    <x v="6"/>
    <n v="1.6"/>
    <n v="76"/>
    <x v="6"/>
    <n v="300"/>
    <n v="54300"/>
    <n v="59730"/>
    <n v="5430"/>
    <x v="5"/>
    <x v="0"/>
  </r>
  <r>
    <s v="Flight2921"/>
    <d v="2015-08-09T00:00:00"/>
    <x v="6"/>
    <n v="2.5"/>
    <n v="44"/>
    <x v="18"/>
    <n v="330"/>
    <n v="54450"/>
    <n v="59895"/>
    <n v="5445"/>
    <x v="1"/>
    <x v="1"/>
  </r>
  <r>
    <s v="Flight2922"/>
    <d v="2014-01-31T00:00:00"/>
    <x v="19"/>
    <n v="1.7"/>
    <n v="52"/>
    <x v="17"/>
    <n v="115"/>
    <n v="18975"/>
    <n v="20872.5"/>
    <n v="1897.5"/>
    <x v="7"/>
    <x v="0"/>
  </r>
  <r>
    <s v="Flight2923"/>
    <d v="2015-09-12T00:00:00"/>
    <x v="11"/>
    <n v="2.2000000000000002"/>
    <n v="124"/>
    <x v="25"/>
    <n v="350"/>
    <n v="64750"/>
    <n v="71225"/>
    <n v="6475"/>
    <x v="6"/>
    <x v="1"/>
  </r>
  <r>
    <s v="Flight2924"/>
    <d v="2014-03-02T00:00:00"/>
    <x v="5"/>
    <n v="1.8"/>
    <n v="108"/>
    <x v="5"/>
    <n v="125"/>
    <n v="23125"/>
    <n v="25437.5"/>
    <n v="2312.5"/>
    <x v="5"/>
    <x v="0"/>
  </r>
  <r>
    <s v="Flight2925"/>
    <d v="2014-06-16T00:00:00"/>
    <x v="14"/>
    <n v="2"/>
    <n v="183"/>
    <x v="18"/>
    <n v="302.5"/>
    <n v="49912.5"/>
    <n v="54903.75"/>
    <n v="4991.25"/>
    <x v="10"/>
    <x v="0"/>
  </r>
  <r>
    <s v="Flight2926"/>
    <d v="2014-12-17T00:00:00"/>
    <x v="20"/>
    <n v="0.8"/>
    <n v="37"/>
    <x v="10"/>
    <n v="275"/>
    <n v="45375"/>
    <n v="49912.5"/>
    <n v="4537.5"/>
    <x v="4"/>
    <x v="0"/>
  </r>
  <r>
    <s v="Flight2927"/>
    <d v="2015-08-08T00:00:00"/>
    <x v="20"/>
    <n v="0.5"/>
    <n v="66"/>
    <x v="0"/>
    <n v="302.5"/>
    <n v="54752.5"/>
    <n v="60227.75"/>
    <n v="5475.25"/>
    <x v="1"/>
    <x v="1"/>
  </r>
  <r>
    <s v="Flight2928"/>
    <d v="2015-05-30T00:00:00"/>
    <x v="9"/>
    <n v="1.8"/>
    <n v="67"/>
    <x v="18"/>
    <n v="250"/>
    <n v="45250"/>
    <n v="49775"/>
    <n v="4525"/>
    <x v="3"/>
    <x v="1"/>
  </r>
  <r>
    <s v="Flight2929"/>
    <d v="2014-04-08T00:00:00"/>
    <x v="9"/>
    <n v="2.2999999999999998"/>
    <n v="2"/>
    <x v="0"/>
    <n v="250"/>
    <n v="46250"/>
    <n v="50875"/>
    <n v="4625"/>
    <x v="9"/>
    <x v="0"/>
  </r>
  <r>
    <s v="Flight2930"/>
    <d v="2015-04-21T00:00:00"/>
    <x v="21"/>
    <n v="1.5"/>
    <n v="128"/>
    <x v="7"/>
    <n v="300"/>
    <n v="55500"/>
    <n v="61050"/>
    <n v="5550"/>
    <x v="9"/>
    <x v="1"/>
  </r>
  <r>
    <s v="Flight2931"/>
    <d v="2014-08-08T00:00:00"/>
    <x v="2"/>
    <n v="2"/>
    <n v="47"/>
    <x v="18"/>
    <n v="247.5"/>
    <n v="40837.5"/>
    <n v="44921.25"/>
    <n v="4083.75"/>
    <x v="1"/>
    <x v="0"/>
  </r>
  <r>
    <s v="Flight2932"/>
    <d v="2014-04-01T00:00:00"/>
    <x v="1"/>
    <n v="2.4"/>
    <n v="51"/>
    <x v="18"/>
    <n v="250"/>
    <n v="41250"/>
    <n v="45375"/>
    <n v="4125"/>
    <x v="9"/>
    <x v="0"/>
  </r>
  <r>
    <s v="Flight2933"/>
    <d v="2014-09-11T00:00:00"/>
    <x v="4"/>
    <n v="2.1"/>
    <n v="175"/>
    <x v="1"/>
    <n v="200"/>
    <n v="33000"/>
    <n v="36300"/>
    <n v="3300"/>
    <x v="6"/>
    <x v="0"/>
  </r>
  <r>
    <s v="Flight2934"/>
    <d v="2014-04-26T00:00:00"/>
    <x v="5"/>
    <n v="1"/>
    <n v="75"/>
    <x v="10"/>
    <n v="125"/>
    <n v="22625"/>
    <n v="24887.5"/>
    <n v="2262.5"/>
    <x v="9"/>
    <x v="0"/>
  </r>
  <r>
    <s v="Flight2935"/>
    <d v="2015-01-14T00:00:00"/>
    <x v="13"/>
    <n v="1.9"/>
    <n v="10"/>
    <x v="8"/>
    <n v="250"/>
    <n v="46250"/>
    <n v="50875"/>
    <n v="4625"/>
    <x v="7"/>
    <x v="1"/>
  </r>
  <r>
    <s v="Flight2936"/>
    <d v="2015-07-31T00:00:00"/>
    <x v="7"/>
    <n v="1.6"/>
    <n v="120"/>
    <x v="6"/>
    <n v="220"/>
    <n v="40700"/>
    <n v="44770"/>
    <n v="4070"/>
    <x v="2"/>
    <x v="1"/>
  </r>
  <r>
    <s v="Flight2937"/>
    <d v="2014-01-31T00:00:00"/>
    <x v="5"/>
    <n v="0.4"/>
    <n v="119"/>
    <x v="24"/>
    <n v="125"/>
    <n v="23125"/>
    <n v="25437.5"/>
    <n v="2312.5"/>
    <x v="7"/>
    <x v="0"/>
  </r>
  <r>
    <s v="Flight2938"/>
    <d v="2014-12-19T00:00:00"/>
    <x v="19"/>
    <n v="1.3"/>
    <n v="117"/>
    <x v="25"/>
    <n v="115"/>
    <n v="21275"/>
    <n v="23402.5"/>
    <n v="2127.5"/>
    <x v="4"/>
    <x v="0"/>
  </r>
  <r>
    <s v="Flight2939"/>
    <d v="2015-07-19T00:00:00"/>
    <x v="3"/>
    <n v="4.5999999999999996"/>
    <n v="93"/>
    <x v="18"/>
    <n v="385"/>
    <n v="71225"/>
    <n v="78347.5"/>
    <n v="7122.5"/>
    <x v="2"/>
    <x v="1"/>
  </r>
  <r>
    <s v="Flight2940"/>
    <d v="2015-01-18T00:00:00"/>
    <x v="2"/>
    <n v="3.5"/>
    <n v="147"/>
    <x v="7"/>
    <n v="225"/>
    <n v="41625"/>
    <n v="45787.5"/>
    <n v="4162.5"/>
    <x v="7"/>
    <x v="1"/>
  </r>
  <r>
    <s v="Flight2941"/>
    <d v="2014-01-09T00:00:00"/>
    <x v="15"/>
    <n v="2.2999999999999998"/>
    <n v="47"/>
    <x v="27"/>
    <n v="300"/>
    <n v="49500"/>
    <n v="54450"/>
    <n v="4950"/>
    <x v="7"/>
    <x v="0"/>
  </r>
  <r>
    <s v="Flight2942"/>
    <d v="2015-06-08T00:00:00"/>
    <x v="7"/>
    <n v="0.5"/>
    <n v="35"/>
    <x v="25"/>
    <n v="220"/>
    <n v="40700"/>
    <n v="44770"/>
    <n v="4070"/>
    <x v="10"/>
    <x v="1"/>
  </r>
  <r>
    <s v="Flight2943"/>
    <d v="2015-03-27T00:00:00"/>
    <x v="8"/>
    <n v="8.4"/>
    <n v="18"/>
    <x v="25"/>
    <n v="200"/>
    <n v="37000"/>
    <n v="40700"/>
    <n v="3700"/>
    <x v="5"/>
    <x v="1"/>
  </r>
  <r>
    <s v="Flight2944"/>
    <d v="2014-05-17T00:00:00"/>
    <x v="1"/>
    <n v="2.2999999999999998"/>
    <n v="87"/>
    <x v="18"/>
    <n v="250"/>
    <n v="45250"/>
    <n v="49775"/>
    <n v="4525"/>
    <x v="3"/>
    <x v="0"/>
  </r>
  <r>
    <s v="Flight2945"/>
    <d v="2014-05-06T00:00:00"/>
    <x v="20"/>
    <n v="0.2"/>
    <n v="199"/>
    <x v="2"/>
    <n v="275"/>
    <n v="45375"/>
    <n v="49912.5"/>
    <n v="4537.5"/>
    <x v="3"/>
    <x v="0"/>
  </r>
  <r>
    <s v="Flight2946"/>
    <d v="2015-06-07T00:00:00"/>
    <x v="16"/>
    <n v="1.9"/>
    <n v="3"/>
    <x v="2"/>
    <n v="302.5"/>
    <n v="55962.5"/>
    <n v="61558.75"/>
    <n v="5596.25"/>
    <x v="10"/>
    <x v="1"/>
  </r>
  <r>
    <s v="Flight2947"/>
    <d v="2015-06-11T00:00:00"/>
    <x v="17"/>
    <n v="2.2999999999999998"/>
    <n v="192"/>
    <x v="6"/>
    <n v="330"/>
    <n v="54450"/>
    <n v="59895"/>
    <n v="5445"/>
    <x v="10"/>
    <x v="1"/>
  </r>
  <r>
    <s v="Flight2948"/>
    <d v="2014-11-07T00:00:00"/>
    <x v="9"/>
    <n v="1.5"/>
    <n v="174"/>
    <x v="0"/>
    <n v="250"/>
    <n v="41250"/>
    <n v="45375"/>
    <n v="4125"/>
    <x v="0"/>
    <x v="0"/>
  </r>
  <r>
    <s v="Flight2949"/>
    <d v="2015-04-25T00:00:00"/>
    <x v="10"/>
    <n v="2.6"/>
    <n v="94"/>
    <x v="1"/>
    <n v="375"/>
    <n v="69375"/>
    <n v="76312.5"/>
    <n v="6937.5"/>
    <x v="9"/>
    <x v="1"/>
  </r>
  <r>
    <s v="Flight2950"/>
    <d v="2015-01-19T00:00:00"/>
    <x v="11"/>
    <n v="2.2000000000000002"/>
    <n v="177"/>
    <x v="15"/>
    <n v="350"/>
    <n v="57750"/>
    <n v="63525"/>
    <n v="5775"/>
    <x v="7"/>
    <x v="1"/>
  </r>
  <r>
    <s v="Flight2951"/>
    <d v="2014-12-22T00:00:00"/>
    <x v="2"/>
    <n v="3.4"/>
    <n v="185"/>
    <x v="12"/>
    <n v="315"/>
    <n v="51975"/>
    <n v="57172.5"/>
    <n v="5197.5"/>
    <x v="4"/>
    <x v="0"/>
  </r>
  <r>
    <s v="Flight2952"/>
    <d v="2014-05-25T00:00:00"/>
    <x v="15"/>
    <n v="2.1"/>
    <n v="174"/>
    <x v="9"/>
    <n v="300"/>
    <n v="49500"/>
    <n v="54450"/>
    <n v="4950"/>
    <x v="3"/>
    <x v="0"/>
  </r>
  <r>
    <s v="Flight2953"/>
    <d v="2015-11-22T00:00:00"/>
    <x v="7"/>
    <n v="2.2000000000000002"/>
    <n v="191"/>
    <x v="24"/>
    <n v="200"/>
    <n v="33000"/>
    <n v="36300"/>
    <n v="3300"/>
    <x v="0"/>
    <x v="1"/>
  </r>
  <r>
    <s v="Flight2954"/>
    <d v="2015-09-02T00:00:00"/>
    <x v="1"/>
    <n v="3.3"/>
    <n v="125"/>
    <x v="19"/>
    <n v="250"/>
    <n v="46250"/>
    <n v="50875"/>
    <n v="4625"/>
    <x v="6"/>
    <x v="1"/>
  </r>
  <r>
    <s v="Flight2955"/>
    <d v="2014-02-17T00:00:00"/>
    <x v="7"/>
    <n v="1.9"/>
    <n v="79"/>
    <x v="3"/>
    <n v="200"/>
    <n v="36200"/>
    <n v="39820"/>
    <n v="3620"/>
    <x v="8"/>
    <x v="0"/>
  </r>
  <r>
    <s v="Flight2956"/>
    <d v="2015-11-23T00:00:00"/>
    <x v="2"/>
    <n v="4.5"/>
    <n v="180"/>
    <x v="11"/>
    <n v="337.5"/>
    <n v="55687.5"/>
    <n v="61256.25"/>
    <n v="5568.75"/>
    <x v="0"/>
    <x v="1"/>
  </r>
  <r>
    <s v="Flight2957"/>
    <d v="2015-11-09T00:00:00"/>
    <x v="10"/>
    <n v="1.7"/>
    <n v="172"/>
    <x v="3"/>
    <n v="375"/>
    <n v="61875"/>
    <n v="68062.5"/>
    <n v="6187.5"/>
    <x v="0"/>
    <x v="1"/>
  </r>
  <r>
    <s v="Flight2958"/>
    <d v="2015-08-15T00:00:00"/>
    <x v="17"/>
    <n v="2.6"/>
    <n v="99"/>
    <x v="18"/>
    <n v="330"/>
    <n v="61050"/>
    <n v="67155"/>
    <n v="6105"/>
    <x v="1"/>
    <x v="1"/>
  </r>
  <r>
    <s v="Flight2959"/>
    <d v="2014-08-22T00:00:00"/>
    <x v="7"/>
    <n v="1"/>
    <n v="8"/>
    <x v="6"/>
    <n v="220"/>
    <n v="40700"/>
    <n v="44770"/>
    <n v="4070"/>
    <x v="1"/>
    <x v="0"/>
  </r>
  <r>
    <s v="Flight2960"/>
    <d v="2014-07-31T00:00:00"/>
    <x v="15"/>
    <n v="2"/>
    <n v="113"/>
    <x v="6"/>
    <n v="330"/>
    <n v="61050"/>
    <n v="67155"/>
    <n v="6105"/>
    <x v="2"/>
    <x v="0"/>
  </r>
  <r>
    <s v="Flight2961"/>
    <d v="2014-12-28T00:00:00"/>
    <x v="3"/>
    <n v="9.9"/>
    <n v="117"/>
    <x v="16"/>
    <n v="490"/>
    <n v="90650"/>
    <n v="99715"/>
    <n v="9065"/>
    <x v="4"/>
    <x v="0"/>
  </r>
  <r>
    <s v="Flight2962"/>
    <d v="2014-12-08T00:00:00"/>
    <x v="1"/>
    <n v="1.5"/>
    <n v="144"/>
    <x v="0"/>
    <n v="250"/>
    <n v="46250"/>
    <n v="50875"/>
    <n v="4625"/>
    <x v="4"/>
    <x v="0"/>
  </r>
  <r>
    <s v="Flight2963"/>
    <d v="2015-01-17T00:00:00"/>
    <x v="19"/>
    <n v="2.6"/>
    <n v="99"/>
    <x v="8"/>
    <n v="115"/>
    <n v="21275"/>
    <n v="23402.5"/>
    <n v="2127.5"/>
    <x v="7"/>
    <x v="1"/>
  </r>
  <r>
    <s v="Flight2964"/>
    <d v="2015-10-18T00:00:00"/>
    <x v="8"/>
    <n v="6.7"/>
    <n v="178"/>
    <x v="10"/>
    <n v="200"/>
    <n v="33000"/>
    <n v="36300"/>
    <n v="3300"/>
    <x v="11"/>
    <x v="1"/>
  </r>
  <r>
    <s v="Flight2965"/>
    <d v="2014-02-09T00:00:00"/>
    <x v="12"/>
    <n v="1.7"/>
    <n v="130"/>
    <x v="1"/>
    <n v="115"/>
    <n v="21275"/>
    <n v="23402.5"/>
    <n v="2127.5"/>
    <x v="8"/>
    <x v="0"/>
  </r>
  <r>
    <s v="Flight2966"/>
    <d v="2015-03-10T00:00:00"/>
    <x v="13"/>
    <n v="2.1"/>
    <n v="172"/>
    <x v="3"/>
    <n v="250"/>
    <n v="41250"/>
    <n v="45375"/>
    <n v="4125"/>
    <x v="5"/>
    <x v="1"/>
  </r>
  <r>
    <s v="Flight2967"/>
    <d v="2014-09-21T00:00:00"/>
    <x v="19"/>
    <n v="1.7"/>
    <n v="10"/>
    <x v="1"/>
    <n v="115"/>
    <n v="21275"/>
    <n v="23402.5"/>
    <n v="2127.5"/>
    <x v="6"/>
    <x v="0"/>
  </r>
  <r>
    <s v="Flight2968"/>
    <d v="2015-12-24T00:00:00"/>
    <x v="6"/>
    <n v="3.3"/>
    <n v="148"/>
    <x v="0"/>
    <n v="420"/>
    <n v="77700"/>
    <n v="85470"/>
    <n v="7770"/>
    <x v="4"/>
    <x v="1"/>
  </r>
  <r>
    <s v="Flight2969"/>
    <d v="2015-11-25T00:00:00"/>
    <x v="11"/>
    <n v="5.2"/>
    <n v="194"/>
    <x v="6"/>
    <n v="525"/>
    <n v="86625"/>
    <n v="95287.5"/>
    <n v="8662.5"/>
    <x v="0"/>
    <x v="1"/>
  </r>
  <r>
    <s v="Flight2970"/>
    <d v="2015-05-05T00:00:00"/>
    <x v="22"/>
    <n v="1.6"/>
    <n v="158"/>
    <x v="19"/>
    <n v="290"/>
    <n v="47850"/>
    <n v="52635"/>
    <n v="4785"/>
    <x v="3"/>
    <x v="1"/>
  </r>
  <r>
    <s v="Flight2971"/>
    <d v="2014-03-30T00:00:00"/>
    <x v="8"/>
    <n v="9.6"/>
    <n v="163"/>
    <x v="6"/>
    <n v="200"/>
    <n v="33000"/>
    <n v="36300"/>
    <n v="3300"/>
    <x v="5"/>
    <x v="0"/>
  </r>
  <r>
    <s v="Flight2972"/>
    <d v="2014-07-16T00:00:00"/>
    <x v="2"/>
    <n v="2.6"/>
    <n v="157"/>
    <x v="5"/>
    <n v="247.5"/>
    <n v="40837.5"/>
    <n v="44921.25"/>
    <n v="4083.75"/>
    <x v="2"/>
    <x v="0"/>
  </r>
  <r>
    <s v="Flight2973"/>
    <d v="2014-11-27T00:00:00"/>
    <x v="1"/>
    <n v="3.3"/>
    <n v="123"/>
    <x v="15"/>
    <n v="375"/>
    <n v="69375"/>
    <n v="76312.5"/>
    <n v="6937.5"/>
    <x v="0"/>
    <x v="0"/>
  </r>
  <r>
    <s v="Flight2974"/>
    <d v="2014-01-27T00:00:00"/>
    <x v="13"/>
    <n v="1.9"/>
    <n v="183"/>
    <x v="13"/>
    <n v="250"/>
    <n v="41250"/>
    <n v="45375"/>
    <n v="4125"/>
    <x v="7"/>
    <x v="0"/>
  </r>
  <r>
    <s v="Flight2975"/>
    <d v="2015-04-10T00:00:00"/>
    <x v="3"/>
    <n v="3.7"/>
    <n v="118"/>
    <x v="2"/>
    <n v="350"/>
    <n v="64750"/>
    <n v="71225"/>
    <n v="6475"/>
    <x v="9"/>
    <x v="1"/>
  </r>
  <r>
    <s v="Flight2976"/>
    <d v="2014-02-09T00:00:00"/>
    <x v="8"/>
    <n v="8.9"/>
    <n v="100"/>
    <x v="22"/>
    <n v="200"/>
    <n v="37000"/>
    <n v="40700"/>
    <n v="3700"/>
    <x v="8"/>
    <x v="0"/>
  </r>
  <r>
    <s v="Flight2977"/>
    <d v="2014-08-26T00:00:00"/>
    <x v="3"/>
    <n v="5.8"/>
    <n v="97"/>
    <x v="16"/>
    <n v="385"/>
    <n v="71225"/>
    <n v="78347.5"/>
    <n v="7122.5"/>
    <x v="1"/>
    <x v="0"/>
  </r>
  <r>
    <s v="Flight2978"/>
    <d v="2014-11-23T00:00:00"/>
    <x v="1"/>
    <n v="2"/>
    <n v="11"/>
    <x v="0"/>
    <n v="250"/>
    <n v="46250"/>
    <n v="50875"/>
    <n v="4625"/>
    <x v="0"/>
    <x v="0"/>
  </r>
  <r>
    <s v="Flight2979"/>
    <d v="2014-07-25T00:00:00"/>
    <x v="3"/>
    <n v="3.6"/>
    <n v="142"/>
    <x v="0"/>
    <n v="385"/>
    <n v="71225"/>
    <n v="78347.5"/>
    <n v="7122.5"/>
    <x v="2"/>
    <x v="0"/>
  </r>
  <r>
    <s v="Flight2980"/>
    <d v="2014-02-27T00:00:00"/>
    <x v="20"/>
    <n v="1.7"/>
    <n v="31"/>
    <x v="11"/>
    <n v="275"/>
    <n v="50875"/>
    <n v="55962.5"/>
    <n v="5087.5"/>
    <x v="8"/>
    <x v="0"/>
  </r>
  <r>
    <s v="Flight2981"/>
    <d v="2014-10-29T00:00:00"/>
    <x v="13"/>
    <n v="1.3"/>
    <n v="128"/>
    <x v="3"/>
    <n v="250"/>
    <n v="46250"/>
    <n v="50875"/>
    <n v="4625"/>
    <x v="11"/>
    <x v="0"/>
  </r>
  <r>
    <s v="Flight2982"/>
    <d v="2014-08-11T00:00:00"/>
    <x v="10"/>
    <n v="1.1000000000000001"/>
    <n v="145"/>
    <x v="0"/>
    <n v="412.5"/>
    <n v="76312.5"/>
    <n v="83943.75"/>
    <n v="7631.25"/>
    <x v="1"/>
    <x v="0"/>
  </r>
  <r>
    <s v="Flight2983"/>
    <d v="2014-09-12T00:00:00"/>
    <x v="16"/>
    <n v="1.4"/>
    <n v="82"/>
    <x v="15"/>
    <n v="275"/>
    <n v="49775"/>
    <n v="54752.5"/>
    <n v="4977.5"/>
    <x v="6"/>
    <x v="0"/>
  </r>
  <r>
    <s v="Flight2984"/>
    <d v="2014-04-02T00:00:00"/>
    <x v="5"/>
    <n v="1.5"/>
    <n v="109"/>
    <x v="18"/>
    <n v="125"/>
    <n v="23125"/>
    <n v="25437.5"/>
    <n v="2312.5"/>
    <x v="9"/>
    <x v="0"/>
  </r>
  <r>
    <s v="Flight2985"/>
    <d v="2014-07-24T00:00:00"/>
    <x v="3"/>
    <n v="4.5999999999999996"/>
    <n v="178"/>
    <x v="0"/>
    <n v="385"/>
    <n v="63525"/>
    <n v="69877.5"/>
    <n v="6352.5"/>
    <x v="2"/>
    <x v="0"/>
  </r>
  <r>
    <s v="Flight2986"/>
    <d v="2015-03-02T00:00:00"/>
    <x v="18"/>
    <n v="2.2999999999999998"/>
    <n v="122"/>
    <x v="1"/>
    <n v="240"/>
    <n v="44400"/>
    <n v="48840"/>
    <n v="4440"/>
    <x v="5"/>
    <x v="1"/>
  </r>
  <r>
    <s v="Flight2987"/>
    <d v="2014-04-04T00:00:00"/>
    <x v="5"/>
    <n v="1"/>
    <n v="45"/>
    <x v="16"/>
    <n v="125"/>
    <n v="20625"/>
    <n v="22687.5"/>
    <n v="2062.5"/>
    <x v="9"/>
    <x v="0"/>
  </r>
  <r>
    <s v="Flight2988"/>
    <d v="2015-06-14T00:00:00"/>
    <x v="15"/>
    <n v="2.4"/>
    <n v="77"/>
    <x v="10"/>
    <n v="330"/>
    <n v="59730"/>
    <n v="65703"/>
    <n v="5973"/>
    <x v="10"/>
    <x v="1"/>
  </r>
  <r>
    <s v="Flight2989"/>
    <d v="2014-11-03T00:00:00"/>
    <x v="8"/>
    <n v="10.4"/>
    <n v="127"/>
    <x v="18"/>
    <n v="200"/>
    <n v="37000"/>
    <n v="40700"/>
    <n v="3700"/>
    <x v="0"/>
    <x v="0"/>
  </r>
  <r>
    <s v="Flight2990"/>
    <d v="2014-07-24T00:00:00"/>
    <x v="11"/>
    <n v="2.8"/>
    <n v="169"/>
    <x v="19"/>
    <n v="385"/>
    <n v="63525"/>
    <n v="69877.5"/>
    <n v="6352.5"/>
    <x v="2"/>
    <x v="0"/>
  </r>
  <r>
    <s v="Flight2991"/>
    <d v="2015-12-23T00:00:00"/>
    <x v="11"/>
    <n v="4.7"/>
    <n v="200"/>
    <x v="19"/>
    <n v="490"/>
    <n v="80850"/>
    <n v="88935"/>
    <n v="8085"/>
    <x v="4"/>
    <x v="1"/>
  </r>
  <r>
    <s v="Flight2992"/>
    <d v="2015-12-27T00:00:00"/>
    <x v="5"/>
    <n v="4.5"/>
    <n v="173"/>
    <x v="2"/>
    <n v="175"/>
    <n v="28875"/>
    <n v="31762.5"/>
    <n v="2887.5"/>
    <x v="4"/>
    <x v="1"/>
  </r>
  <r>
    <s v="Flight2993"/>
    <d v="2014-05-14T00:00:00"/>
    <x v="16"/>
    <n v="1.6"/>
    <n v="190"/>
    <x v="6"/>
    <n v="275"/>
    <n v="45375"/>
    <n v="49912.5"/>
    <n v="4537.5"/>
    <x v="3"/>
    <x v="0"/>
  </r>
  <r>
    <s v="Flight2994"/>
    <d v="2014-02-28T00:00:00"/>
    <x v="14"/>
    <n v="1.6"/>
    <n v="38"/>
    <x v="6"/>
    <n v="275"/>
    <n v="45375"/>
    <n v="49912.5"/>
    <n v="4537.5"/>
    <x v="8"/>
    <x v="0"/>
  </r>
  <r>
    <s v="Flight2995"/>
    <d v="2015-11-28T00:00:00"/>
    <x v="5"/>
    <n v="7.1"/>
    <n v="154"/>
    <x v="2"/>
    <n v="187.5"/>
    <n v="30937.5"/>
    <n v="34031.25"/>
    <n v="3093.75"/>
    <x v="0"/>
    <x v="1"/>
  </r>
  <r>
    <s v="Flight2996"/>
    <d v="2014-08-03T00:00:00"/>
    <x v="10"/>
    <n v="2.1"/>
    <n v="120"/>
    <x v="1"/>
    <n v="412.5"/>
    <n v="76312.5"/>
    <n v="83943.75"/>
    <n v="7631.25"/>
    <x v="1"/>
    <x v="0"/>
  </r>
  <r>
    <s v="Flight2997"/>
    <d v="2015-09-26T00:00:00"/>
    <x v="15"/>
    <n v="1.7"/>
    <n v="95"/>
    <x v="19"/>
    <n v="300"/>
    <n v="55500"/>
    <n v="61050"/>
    <n v="5550"/>
    <x v="6"/>
    <x v="1"/>
  </r>
  <r>
    <s v="Flight2998"/>
    <d v="2014-08-17T00:00:00"/>
    <x v="1"/>
    <n v="1.7"/>
    <n v="53"/>
    <x v="5"/>
    <n v="275"/>
    <n v="45375"/>
    <n v="49912.5"/>
    <n v="4537.5"/>
    <x v="1"/>
    <x v="0"/>
  </r>
  <r>
    <s v="Flight2999"/>
    <d v="2015-11-10T00:00:00"/>
    <x v="8"/>
    <n v="10.1"/>
    <n v="82"/>
    <x v="0"/>
    <n v="200"/>
    <n v="36200"/>
    <n v="39820"/>
    <n v="3620"/>
    <x v="0"/>
    <x v="1"/>
  </r>
  <r>
    <s v="Flight3000"/>
    <d v="2015-11-26T00:00:00"/>
    <x v="11"/>
    <n v="6.1"/>
    <n v="165"/>
    <x v="22"/>
    <n v="525"/>
    <n v="86625"/>
    <n v="95287.5"/>
    <n v="8662.5"/>
    <x v="0"/>
    <x v="1"/>
  </r>
  <r>
    <s v="Flight3001"/>
    <d v="2015-09-15T00:00:00"/>
    <x v="21"/>
    <n v="2.5"/>
    <n v="112"/>
    <x v="1"/>
    <n v="300"/>
    <n v="55500"/>
    <n v="61050"/>
    <n v="5550"/>
    <x v="6"/>
    <x v="1"/>
  </r>
  <r>
    <s v="Flight3002"/>
    <d v="2015-05-29T00:00:00"/>
    <x v="13"/>
    <n v="1.8"/>
    <n v="24"/>
    <x v="18"/>
    <n v="250"/>
    <n v="46250"/>
    <n v="50875"/>
    <n v="4625"/>
    <x v="3"/>
    <x v="1"/>
  </r>
  <r>
    <s v="Flight3003"/>
    <d v="2015-08-20T00:00:00"/>
    <x v="3"/>
    <n v="5.0999999999999996"/>
    <n v="186"/>
    <x v="25"/>
    <n v="385"/>
    <n v="63525"/>
    <n v="69877.5"/>
    <n v="6352.5"/>
    <x v="1"/>
    <x v="1"/>
  </r>
  <r>
    <s v="Flight3004"/>
    <d v="2015-04-23T00:00:00"/>
    <x v="19"/>
    <n v="2.9"/>
    <n v="168"/>
    <x v="0"/>
    <n v="115"/>
    <n v="18975"/>
    <n v="20872.5"/>
    <n v="1897.5"/>
    <x v="9"/>
    <x v="1"/>
  </r>
  <r>
    <s v="Flight3005"/>
    <d v="2014-01-18T00:00:00"/>
    <x v="1"/>
    <n v="1.5"/>
    <n v="163"/>
    <x v="0"/>
    <n v="250"/>
    <n v="41250"/>
    <n v="45375"/>
    <n v="4125"/>
    <x v="7"/>
    <x v="0"/>
  </r>
  <r>
    <s v="Flight3006"/>
    <d v="2015-10-15T00:00:00"/>
    <x v="21"/>
    <n v="1.9"/>
    <n v="80"/>
    <x v="6"/>
    <n v="300"/>
    <n v="54300"/>
    <n v="59730"/>
    <n v="5430"/>
    <x v="11"/>
    <x v="1"/>
  </r>
  <r>
    <s v="Flight3007"/>
    <d v="2014-12-07T00:00:00"/>
    <x v="11"/>
    <n v="1.9"/>
    <n v="172"/>
    <x v="19"/>
    <n v="350"/>
    <n v="57750"/>
    <n v="63525"/>
    <n v="5775"/>
    <x v="4"/>
    <x v="0"/>
  </r>
  <r>
    <s v="Flight3008"/>
    <d v="2015-09-02T00:00:00"/>
    <x v="12"/>
    <n v="1.3"/>
    <n v="132"/>
    <x v="26"/>
    <n v="115"/>
    <n v="21275"/>
    <n v="23402.5"/>
    <n v="2127.5"/>
    <x v="6"/>
    <x v="1"/>
  </r>
  <r>
    <s v="Flight3009"/>
    <d v="2014-01-19T00:00:00"/>
    <x v="14"/>
    <n v="1.3"/>
    <n v="104"/>
    <x v="0"/>
    <n v="275"/>
    <n v="50875"/>
    <n v="55962.5"/>
    <n v="5087.5"/>
    <x v="7"/>
    <x v="0"/>
  </r>
  <r>
    <s v="Flight3010"/>
    <d v="2015-06-29T00:00:00"/>
    <x v="6"/>
    <n v="2"/>
    <n v="170"/>
    <x v="18"/>
    <n v="330"/>
    <n v="54450"/>
    <n v="59895"/>
    <n v="5445"/>
    <x v="10"/>
    <x v="1"/>
  </r>
  <r>
    <s v="Flight3011"/>
    <d v="2015-09-21T00:00:00"/>
    <x v="2"/>
    <n v="1.6"/>
    <n v="116"/>
    <x v="26"/>
    <n v="225"/>
    <n v="41625"/>
    <n v="45787.5"/>
    <n v="4162.5"/>
    <x v="6"/>
    <x v="1"/>
  </r>
  <r>
    <s v="Flight3012"/>
    <d v="2015-01-25T00:00:00"/>
    <x v="18"/>
    <n v="1.5"/>
    <n v="123"/>
    <x v="8"/>
    <n v="240"/>
    <n v="44400"/>
    <n v="48840"/>
    <n v="4440"/>
    <x v="7"/>
    <x v="1"/>
  </r>
  <r>
    <s v="Flight3013"/>
    <d v="2014-12-16T00:00:00"/>
    <x v="18"/>
    <n v="3.4"/>
    <n v="18"/>
    <x v="1"/>
    <n v="240"/>
    <n v="44400"/>
    <n v="48840"/>
    <n v="4440"/>
    <x v="4"/>
    <x v="0"/>
  </r>
  <r>
    <s v="Flight3014"/>
    <d v="2015-04-27T00:00:00"/>
    <x v="0"/>
    <n v="2.2000000000000002"/>
    <n v="39"/>
    <x v="26"/>
    <n v="300"/>
    <n v="49500"/>
    <n v="54450"/>
    <n v="4950"/>
    <x v="9"/>
    <x v="1"/>
  </r>
  <r>
    <s v="Flight3015"/>
    <d v="2015-12-03T00:00:00"/>
    <x v="10"/>
    <n v="2.2999999999999998"/>
    <n v="6"/>
    <x v="14"/>
    <n v="375"/>
    <n v="69375"/>
    <n v="76312.5"/>
    <n v="6937.5"/>
    <x v="4"/>
    <x v="1"/>
  </r>
  <r>
    <s v="Flight3016"/>
    <d v="2015-12-16T00:00:00"/>
    <x v="10"/>
    <n v="2.8"/>
    <n v="205"/>
    <x v="18"/>
    <n v="375"/>
    <n v="61875"/>
    <n v="68062.5"/>
    <n v="6187.5"/>
    <x v="4"/>
    <x v="1"/>
  </r>
  <r>
    <s v="Flight3017"/>
    <d v="2014-12-24T00:00:00"/>
    <x v="7"/>
    <n v="2.1"/>
    <n v="28"/>
    <x v="29"/>
    <n v="280"/>
    <n v="51800"/>
    <n v="56980"/>
    <n v="5180"/>
    <x v="4"/>
    <x v="0"/>
  </r>
  <r>
    <s v="Flight3018"/>
    <d v="2015-12-10T00:00:00"/>
    <x v="1"/>
    <n v="1.7"/>
    <n v="199"/>
    <x v="23"/>
    <n v="250"/>
    <n v="41250"/>
    <n v="45375"/>
    <n v="4125"/>
    <x v="4"/>
    <x v="1"/>
  </r>
  <r>
    <s v="Flight3019"/>
    <d v="2014-02-22T00:00:00"/>
    <x v="13"/>
    <n v="2.1"/>
    <n v="4"/>
    <x v="3"/>
    <n v="250"/>
    <n v="46250"/>
    <n v="50875"/>
    <n v="4625"/>
    <x v="8"/>
    <x v="0"/>
  </r>
  <r>
    <s v="Flight3020"/>
    <d v="2015-11-21T00:00:00"/>
    <x v="4"/>
    <n v="2.4"/>
    <n v="177"/>
    <x v="25"/>
    <n v="200"/>
    <n v="33000"/>
    <n v="36300"/>
    <n v="3300"/>
    <x v="0"/>
    <x v="1"/>
  </r>
  <r>
    <s v="Flight3021"/>
    <d v="2015-11-29T00:00:00"/>
    <x v="8"/>
    <n v="18.899999999999999"/>
    <n v="2"/>
    <x v="27"/>
    <n v="300"/>
    <n v="55500"/>
    <n v="61050"/>
    <n v="5550"/>
    <x v="0"/>
    <x v="1"/>
  </r>
  <r>
    <s v="Flight3022"/>
    <d v="2014-08-28T00:00:00"/>
    <x v="11"/>
    <n v="1.5"/>
    <n v="179"/>
    <x v="22"/>
    <n v="385"/>
    <n v="63525"/>
    <n v="69877.5"/>
    <n v="6352.5"/>
    <x v="1"/>
    <x v="0"/>
  </r>
  <r>
    <s v="Flight3023"/>
    <d v="2014-03-01T00:00:00"/>
    <x v="13"/>
    <n v="0.9"/>
    <n v="40"/>
    <x v="18"/>
    <n v="250"/>
    <n v="41250"/>
    <n v="45375"/>
    <n v="4125"/>
    <x v="5"/>
    <x v="0"/>
  </r>
  <r>
    <s v="Flight3024"/>
    <d v="2015-08-22T00:00:00"/>
    <x v="16"/>
    <n v="1.8"/>
    <n v="209"/>
    <x v="17"/>
    <n v="302.5"/>
    <n v="49912.5"/>
    <n v="54903.75"/>
    <n v="4991.25"/>
    <x v="1"/>
    <x v="1"/>
  </r>
  <r>
    <s v="Flight3025"/>
    <d v="2015-01-20T00:00:00"/>
    <x v="12"/>
    <n v="1.5"/>
    <n v="53"/>
    <x v="2"/>
    <n v="115"/>
    <n v="18975"/>
    <n v="20872.5"/>
    <n v="1897.5"/>
    <x v="7"/>
    <x v="1"/>
  </r>
  <r>
    <s v="Flight3026"/>
    <d v="2014-09-30T00:00:00"/>
    <x v="8"/>
    <n v="9.8000000000000007"/>
    <n v="98"/>
    <x v="1"/>
    <n v="200"/>
    <n v="37000"/>
    <n v="40700"/>
    <n v="3700"/>
    <x v="6"/>
    <x v="0"/>
  </r>
  <r>
    <s v="Flight3027"/>
    <d v="2014-10-26T00:00:00"/>
    <x v="9"/>
    <n v="2"/>
    <n v="38"/>
    <x v="0"/>
    <n v="250"/>
    <n v="41250"/>
    <n v="45375"/>
    <n v="4125"/>
    <x v="11"/>
    <x v="0"/>
  </r>
  <r>
    <s v="Flight3028"/>
    <d v="2014-08-23T00:00:00"/>
    <x v="17"/>
    <n v="1.4"/>
    <n v="42"/>
    <x v="2"/>
    <n v="330"/>
    <n v="54450"/>
    <n v="59895"/>
    <n v="5445"/>
    <x v="1"/>
    <x v="0"/>
  </r>
  <r>
    <s v="Flight3029"/>
    <d v="2014-03-04T00:00:00"/>
    <x v="9"/>
    <n v="2.2000000000000002"/>
    <n v="21"/>
    <x v="2"/>
    <n v="250"/>
    <n v="46250"/>
    <n v="50875"/>
    <n v="4625"/>
    <x v="5"/>
    <x v="0"/>
  </r>
  <r>
    <s v="Flight3030"/>
    <d v="2015-01-18T00:00:00"/>
    <x v="1"/>
    <n v="1.5"/>
    <n v="59"/>
    <x v="19"/>
    <n v="250"/>
    <n v="41250"/>
    <n v="45375"/>
    <n v="4125"/>
    <x v="7"/>
    <x v="1"/>
  </r>
  <r>
    <s v="Flight3031"/>
    <d v="2014-09-01T00:00:00"/>
    <x v="8"/>
    <n v="9.1"/>
    <n v="147"/>
    <x v="27"/>
    <n v="200"/>
    <n v="37000"/>
    <n v="40700"/>
    <n v="3700"/>
    <x v="6"/>
    <x v="0"/>
  </r>
  <r>
    <s v="Flight3032"/>
    <d v="2014-05-02T00:00:00"/>
    <x v="12"/>
    <n v="1.8"/>
    <n v="38"/>
    <x v="12"/>
    <n v="115"/>
    <n v="18975"/>
    <n v="20872.5"/>
    <n v="1897.5"/>
    <x v="3"/>
    <x v="0"/>
  </r>
  <r>
    <s v="Flight3033"/>
    <d v="2014-12-17T00:00:00"/>
    <x v="7"/>
    <n v="1.8"/>
    <n v="146"/>
    <x v="18"/>
    <n v="200"/>
    <n v="37000"/>
    <n v="40700"/>
    <n v="3700"/>
    <x v="4"/>
    <x v="0"/>
  </r>
  <r>
    <s v="Flight3034"/>
    <d v="2014-07-30T00:00:00"/>
    <x v="17"/>
    <n v="0.9"/>
    <n v="168"/>
    <x v="19"/>
    <n v="330"/>
    <n v="54450"/>
    <n v="59895"/>
    <n v="5445"/>
    <x v="2"/>
    <x v="0"/>
  </r>
  <r>
    <s v="Flight3035"/>
    <d v="2014-08-23T00:00:00"/>
    <x v="19"/>
    <n v="2.6"/>
    <n v="177"/>
    <x v="1"/>
    <n v="126.5"/>
    <n v="20872.5"/>
    <n v="22959.75"/>
    <n v="2087.25"/>
    <x v="1"/>
    <x v="0"/>
  </r>
  <r>
    <s v="Flight3036"/>
    <d v="2015-08-30T00:00:00"/>
    <x v="1"/>
    <n v="2.8"/>
    <n v="117"/>
    <x v="3"/>
    <n v="275"/>
    <n v="50875"/>
    <n v="55962.5"/>
    <n v="5087.5"/>
    <x v="1"/>
    <x v="1"/>
  </r>
  <r>
    <s v="Flight3037"/>
    <d v="2015-10-13T00:00:00"/>
    <x v="6"/>
    <n v="1"/>
    <n v="98"/>
    <x v="5"/>
    <n v="300"/>
    <n v="55500"/>
    <n v="61050"/>
    <n v="5550"/>
    <x v="11"/>
    <x v="1"/>
  </r>
  <r>
    <s v="Flight3038"/>
    <d v="2014-06-17T00:00:00"/>
    <x v="5"/>
    <n v="1.7"/>
    <n v="107"/>
    <x v="3"/>
    <n v="137.5"/>
    <n v="25437.5"/>
    <n v="27981.25"/>
    <n v="2543.75"/>
    <x v="10"/>
    <x v="0"/>
  </r>
  <r>
    <s v="Flight3039"/>
    <d v="2014-01-02T00:00:00"/>
    <x v="13"/>
    <n v="2.4"/>
    <n v="68"/>
    <x v="1"/>
    <n v="250"/>
    <n v="45250"/>
    <n v="49775"/>
    <n v="4525"/>
    <x v="7"/>
    <x v="0"/>
  </r>
  <r>
    <s v="Flight3040"/>
    <d v="2014-12-13T00:00:00"/>
    <x v="20"/>
    <n v="3.5"/>
    <n v="160"/>
    <x v="1"/>
    <n v="275"/>
    <n v="45375"/>
    <n v="49912.5"/>
    <n v="4537.5"/>
    <x v="4"/>
    <x v="0"/>
  </r>
  <r>
    <s v="Flight3041"/>
    <d v="2015-04-14T00:00:00"/>
    <x v="11"/>
    <n v="1.8"/>
    <n v="27"/>
    <x v="19"/>
    <n v="350"/>
    <n v="64750"/>
    <n v="71225"/>
    <n v="6475"/>
    <x v="9"/>
    <x v="1"/>
  </r>
  <r>
    <s v="Flight3042"/>
    <d v="2014-12-17T00:00:00"/>
    <x v="2"/>
    <n v="2.2999999999999998"/>
    <n v="38"/>
    <x v="2"/>
    <n v="225"/>
    <n v="37125"/>
    <n v="40837.5"/>
    <n v="3712.5"/>
    <x v="4"/>
    <x v="0"/>
  </r>
  <r>
    <s v="Flight3043"/>
    <d v="2014-04-29T00:00:00"/>
    <x v="16"/>
    <n v="0.6"/>
    <n v="191"/>
    <x v="23"/>
    <n v="275"/>
    <n v="45375"/>
    <n v="49912.5"/>
    <n v="4537.5"/>
    <x v="9"/>
    <x v="0"/>
  </r>
  <r>
    <s v="Flight3044"/>
    <d v="2014-12-16T00:00:00"/>
    <x v="15"/>
    <n v="2.2000000000000002"/>
    <n v="186"/>
    <x v="2"/>
    <n v="300"/>
    <n v="49500"/>
    <n v="54450"/>
    <n v="4950"/>
    <x v="4"/>
    <x v="0"/>
  </r>
  <r>
    <s v="Flight3045"/>
    <d v="2014-01-09T00:00:00"/>
    <x v="20"/>
    <n v="3.1"/>
    <n v="187"/>
    <x v="1"/>
    <n v="275"/>
    <n v="45375"/>
    <n v="49912.5"/>
    <n v="4537.5"/>
    <x v="7"/>
    <x v="0"/>
  </r>
  <r>
    <s v="Flight3046"/>
    <d v="2014-12-12T00:00:00"/>
    <x v="16"/>
    <n v="2"/>
    <n v="137"/>
    <x v="17"/>
    <n v="275"/>
    <n v="50875"/>
    <n v="55962.5"/>
    <n v="5087.5"/>
    <x v="4"/>
    <x v="0"/>
  </r>
  <r>
    <s v="Flight3047"/>
    <d v="2014-06-16T00:00:00"/>
    <x v="11"/>
    <n v="0.6"/>
    <n v="172"/>
    <x v="1"/>
    <n v="385"/>
    <n v="63525"/>
    <n v="69877.5"/>
    <n v="6352.5"/>
    <x v="10"/>
    <x v="0"/>
  </r>
  <r>
    <s v="Flight3048"/>
    <d v="2014-12-22T00:00:00"/>
    <x v="16"/>
    <n v="4.4000000000000004"/>
    <n v="183"/>
    <x v="6"/>
    <n v="385"/>
    <n v="63525"/>
    <n v="69877.5"/>
    <n v="6352.5"/>
    <x v="4"/>
    <x v="0"/>
  </r>
  <r>
    <s v="Flight3049"/>
    <d v="2014-02-18T00:00:00"/>
    <x v="8"/>
    <n v="10.5"/>
    <n v="126"/>
    <x v="2"/>
    <n v="200"/>
    <n v="37000"/>
    <n v="40700"/>
    <n v="3700"/>
    <x v="8"/>
    <x v="0"/>
  </r>
  <r>
    <s v="Flight3050"/>
    <d v="2014-11-23T00:00:00"/>
    <x v="9"/>
    <n v="3"/>
    <n v="56"/>
    <x v="6"/>
    <n v="250"/>
    <n v="41250"/>
    <n v="45375"/>
    <n v="4125"/>
    <x v="0"/>
    <x v="0"/>
  </r>
  <r>
    <s v="Flight3051"/>
    <d v="2014-07-21T00:00:00"/>
    <x v="17"/>
    <n v="2.7"/>
    <n v="41"/>
    <x v="0"/>
    <n v="330"/>
    <n v="54450"/>
    <n v="59895"/>
    <n v="5445"/>
    <x v="2"/>
    <x v="0"/>
  </r>
  <r>
    <s v="Flight3052"/>
    <d v="2014-08-25T00:00:00"/>
    <x v="6"/>
    <n v="2.1"/>
    <n v="27"/>
    <x v="8"/>
    <n v="330"/>
    <n v="61050"/>
    <n v="67155"/>
    <n v="6105"/>
    <x v="1"/>
    <x v="0"/>
  </r>
  <r>
    <s v="Flight3053"/>
    <d v="2015-03-24T00:00:00"/>
    <x v="9"/>
    <n v="1.5"/>
    <n v="96"/>
    <x v="1"/>
    <n v="250"/>
    <n v="46250"/>
    <n v="50875"/>
    <n v="4625"/>
    <x v="5"/>
    <x v="1"/>
  </r>
  <r>
    <s v="Flight3054"/>
    <d v="2015-02-19T00:00:00"/>
    <x v="9"/>
    <n v="1.2"/>
    <n v="112"/>
    <x v="1"/>
    <n v="250"/>
    <n v="46250"/>
    <n v="50875"/>
    <n v="4625"/>
    <x v="8"/>
    <x v="1"/>
  </r>
  <r>
    <s v="Flight3055"/>
    <d v="2015-03-20T00:00:00"/>
    <x v="3"/>
    <n v="5.6"/>
    <n v="185"/>
    <x v="5"/>
    <n v="350"/>
    <n v="57750"/>
    <n v="63525"/>
    <n v="5775"/>
    <x v="5"/>
    <x v="1"/>
  </r>
  <r>
    <s v="Flight3056"/>
    <d v="2014-02-22T00:00:00"/>
    <x v="13"/>
    <n v="1.9"/>
    <n v="155"/>
    <x v="13"/>
    <n v="250"/>
    <n v="41250"/>
    <n v="45375"/>
    <n v="4125"/>
    <x v="8"/>
    <x v="0"/>
  </r>
  <r>
    <s v="Flight3057"/>
    <d v="2014-10-16T00:00:00"/>
    <x v="12"/>
    <n v="1.6"/>
    <n v="160"/>
    <x v="6"/>
    <n v="115"/>
    <n v="18975"/>
    <n v="20872.5"/>
    <n v="1897.5"/>
    <x v="11"/>
    <x v="0"/>
  </r>
  <r>
    <s v="Flight3058"/>
    <d v="2014-10-21T00:00:00"/>
    <x v="20"/>
    <n v="1.8"/>
    <n v="107"/>
    <x v="5"/>
    <n v="275"/>
    <n v="50875"/>
    <n v="55962.5"/>
    <n v="5087.5"/>
    <x v="11"/>
    <x v="0"/>
  </r>
  <r>
    <s v="Flight3059"/>
    <d v="2014-02-11T00:00:00"/>
    <x v="3"/>
    <n v="4.8"/>
    <n v="37"/>
    <x v="1"/>
    <n v="350"/>
    <n v="57750"/>
    <n v="63525"/>
    <n v="5775"/>
    <x v="8"/>
    <x v="0"/>
  </r>
  <r>
    <s v="Flight3060"/>
    <d v="2015-02-02T00:00:00"/>
    <x v="10"/>
    <n v="1.5"/>
    <n v="63"/>
    <x v="22"/>
    <n v="375"/>
    <n v="67875"/>
    <n v="74662.5"/>
    <n v="6787.5"/>
    <x v="8"/>
    <x v="1"/>
  </r>
  <r>
    <s v="Flight3061"/>
    <d v="2014-09-01T00:00:00"/>
    <x v="11"/>
    <n v="1.9"/>
    <n v="162"/>
    <x v="5"/>
    <n v="350"/>
    <n v="57750"/>
    <n v="63525"/>
    <n v="5775"/>
    <x v="6"/>
    <x v="0"/>
  </r>
  <r>
    <s v="Flight3062"/>
    <d v="2014-08-30T00:00:00"/>
    <x v="17"/>
    <n v="2.8"/>
    <n v="122"/>
    <x v="5"/>
    <n v="330"/>
    <n v="61050"/>
    <n v="67155"/>
    <n v="6105"/>
    <x v="1"/>
    <x v="0"/>
  </r>
  <r>
    <s v="Flight3063"/>
    <d v="2015-04-28T00:00:00"/>
    <x v="16"/>
    <n v="1.6"/>
    <n v="109"/>
    <x v="15"/>
    <n v="275"/>
    <n v="50875"/>
    <n v="55962.5"/>
    <n v="5087.5"/>
    <x v="9"/>
    <x v="1"/>
  </r>
  <r>
    <s v="Flight3064"/>
    <d v="2015-03-26T00:00:00"/>
    <x v="2"/>
    <n v="2.8"/>
    <n v="14"/>
    <x v="12"/>
    <n v="225"/>
    <n v="41625"/>
    <n v="45787.5"/>
    <n v="4162.5"/>
    <x v="5"/>
    <x v="1"/>
  </r>
  <r>
    <s v="Flight3065"/>
    <d v="2014-06-29T00:00:00"/>
    <x v="1"/>
    <n v="1.8"/>
    <n v="86"/>
    <x v="15"/>
    <n v="275"/>
    <n v="49775"/>
    <n v="54752.5"/>
    <n v="4977.5"/>
    <x v="10"/>
    <x v="0"/>
  </r>
  <r>
    <s v="Flight3066"/>
    <d v="2014-02-16T00:00:00"/>
    <x v="4"/>
    <n v="0.4"/>
    <n v="39"/>
    <x v="12"/>
    <n v="200"/>
    <n v="33000"/>
    <n v="36300"/>
    <n v="3300"/>
    <x v="8"/>
    <x v="0"/>
  </r>
  <r>
    <s v="Flight3067"/>
    <d v="2015-04-07T00:00:00"/>
    <x v="18"/>
    <n v="3.4"/>
    <n v="188"/>
    <x v="3"/>
    <n v="240"/>
    <n v="39600"/>
    <n v="43560"/>
    <n v="3960"/>
    <x v="9"/>
    <x v="1"/>
  </r>
  <r>
    <s v="Flight3068"/>
    <d v="2014-07-02T00:00:00"/>
    <x v="7"/>
    <n v="2.5"/>
    <n v="168"/>
    <x v="6"/>
    <n v="220"/>
    <n v="36300"/>
    <n v="39930"/>
    <n v="3630"/>
    <x v="2"/>
    <x v="0"/>
  </r>
  <r>
    <s v="Flight3069"/>
    <d v="2015-06-10T00:00:00"/>
    <x v="4"/>
    <n v="1.8"/>
    <n v="139"/>
    <x v="29"/>
    <n v="220"/>
    <n v="40700"/>
    <n v="44770"/>
    <n v="4070"/>
    <x v="10"/>
    <x v="1"/>
  </r>
  <r>
    <s v="Flight3070"/>
    <d v="2015-10-06T00:00:00"/>
    <x v="0"/>
    <n v="2.1"/>
    <n v="191"/>
    <x v="2"/>
    <n v="300"/>
    <n v="49500"/>
    <n v="54450"/>
    <n v="4950"/>
    <x v="11"/>
    <x v="1"/>
  </r>
  <r>
    <s v="Flight3071"/>
    <d v="2015-06-26T00:00:00"/>
    <x v="6"/>
    <n v="2.7"/>
    <n v="115"/>
    <x v="4"/>
    <n v="330"/>
    <n v="61050"/>
    <n v="67155"/>
    <n v="6105"/>
    <x v="10"/>
    <x v="1"/>
  </r>
  <r>
    <s v="Flight3072"/>
    <d v="2015-05-12T00:00:00"/>
    <x v="3"/>
    <n v="3.1"/>
    <n v="29"/>
    <x v="24"/>
    <n v="350"/>
    <n v="64750"/>
    <n v="71225"/>
    <n v="6475"/>
    <x v="3"/>
    <x v="1"/>
  </r>
  <r>
    <s v="Flight3073"/>
    <d v="2015-05-16T00:00:00"/>
    <x v="11"/>
    <n v="2.7"/>
    <n v="169"/>
    <x v="6"/>
    <n v="350"/>
    <n v="57750"/>
    <n v="63525"/>
    <n v="5775"/>
    <x v="3"/>
    <x v="1"/>
  </r>
  <r>
    <s v="Flight3074"/>
    <d v="2014-12-25T00:00:00"/>
    <x v="5"/>
    <n v="3.3"/>
    <n v="165"/>
    <x v="29"/>
    <n v="175"/>
    <n v="28875"/>
    <n v="31762.5"/>
    <n v="2887.5"/>
    <x v="4"/>
    <x v="0"/>
  </r>
  <r>
    <s v="Flight3075"/>
    <d v="2014-12-25T00:00:00"/>
    <x v="5"/>
    <n v="5.7"/>
    <n v="183"/>
    <x v="24"/>
    <n v="175"/>
    <n v="28875"/>
    <n v="31762.5"/>
    <n v="2887.5"/>
    <x v="4"/>
    <x v="0"/>
  </r>
  <r>
    <s v="Flight3076"/>
    <d v="2014-01-15T00:00:00"/>
    <x v="7"/>
    <n v="1.6"/>
    <n v="42"/>
    <x v="21"/>
    <n v="200"/>
    <n v="33000"/>
    <n v="36300"/>
    <n v="3300"/>
    <x v="7"/>
    <x v="0"/>
  </r>
  <r>
    <s v="Flight3077"/>
    <d v="2014-07-13T00:00:00"/>
    <x v="7"/>
    <n v="2"/>
    <n v="180"/>
    <x v="25"/>
    <n v="220"/>
    <n v="36300"/>
    <n v="39930"/>
    <n v="3630"/>
    <x v="2"/>
    <x v="0"/>
  </r>
  <r>
    <s v="Flight3078"/>
    <d v="2015-07-01T00:00:00"/>
    <x v="13"/>
    <n v="1"/>
    <n v="40"/>
    <x v="23"/>
    <n v="275"/>
    <n v="45375"/>
    <n v="49912.5"/>
    <n v="4537.5"/>
    <x v="2"/>
    <x v="1"/>
  </r>
  <r>
    <s v="Flight3079"/>
    <d v="2015-06-21T00:00:00"/>
    <x v="10"/>
    <n v="3.1"/>
    <n v="3"/>
    <x v="6"/>
    <n v="412.5"/>
    <n v="76312.5"/>
    <n v="83943.75"/>
    <n v="7631.25"/>
    <x v="10"/>
    <x v="1"/>
  </r>
  <r>
    <s v="Flight3080"/>
    <d v="2014-09-09T00:00:00"/>
    <x v="3"/>
    <n v="4.2"/>
    <n v="134"/>
    <x v="2"/>
    <n v="350"/>
    <n v="64750"/>
    <n v="71225"/>
    <n v="6475"/>
    <x v="6"/>
    <x v="0"/>
  </r>
  <r>
    <s v="Flight3081"/>
    <d v="2014-06-23T00:00:00"/>
    <x v="11"/>
    <n v="3.2"/>
    <n v="83"/>
    <x v="14"/>
    <n v="385"/>
    <n v="69685"/>
    <n v="76653.5"/>
    <n v="6968.5"/>
    <x v="10"/>
    <x v="0"/>
  </r>
  <r>
    <s v="Flight3082"/>
    <d v="2014-06-07T00:00:00"/>
    <x v="9"/>
    <n v="1.7"/>
    <n v="62"/>
    <x v="3"/>
    <n v="275"/>
    <n v="45375"/>
    <n v="49912.5"/>
    <n v="4537.5"/>
    <x v="10"/>
    <x v="0"/>
  </r>
  <r>
    <s v="Flight3083"/>
    <d v="2015-01-02T00:00:00"/>
    <x v="11"/>
    <n v="2.7"/>
    <n v="129"/>
    <x v="22"/>
    <n v="350"/>
    <n v="64750"/>
    <n v="71225"/>
    <n v="6475"/>
    <x v="7"/>
    <x v="1"/>
  </r>
  <r>
    <s v="Flight3084"/>
    <d v="2015-06-06T00:00:00"/>
    <x v="20"/>
    <n v="1.7"/>
    <n v="76"/>
    <x v="24"/>
    <n v="302.5"/>
    <n v="54752.5"/>
    <n v="60227.75"/>
    <n v="5475.25"/>
    <x v="10"/>
    <x v="1"/>
  </r>
  <r>
    <s v="Flight3085"/>
    <d v="2014-02-19T00:00:00"/>
    <x v="20"/>
    <n v="1.1000000000000001"/>
    <n v="23"/>
    <x v="0"/>
    <n v="275"/>
    <n v="50875"/>
    <n v="55962.5"/>
    <n v="5087.5"/>
    <x v="8"/>
    <x v="0"/>
  </r>
  <r>
    <s v="Flight3086"/>
    <d v="2014-03-15T00:00:00"/>
    <x v="2"/>
    <n v="1.5"/>
    <n v="121"/>
    <x v="24"/>
    <n v="225"/>
    <n v="41625"/>
    <n v="45787.5"/>
    <n v="4162.5"/>
    <x v="5"/>
    <x v="0"/>
  </r>
  <r>
    <s v="Flight3087"/>
    <d v="2015-04-04T00:00:00"/>
    <x v="8"/>
    <n v="10.1"/>
    <n v="186"/>
    <x v="3"/>
    <n v="200"/>
    <n v="33000"/>
    <n v="36300"/>
    <n v="3300"/>
    <x v="9"/>
    <x v="1"/>
  </r>
  <r>
    <s v="Flight3088"/>
    <d v="2014-06-19T00:00:00"/>
    <x v="0"/>
    <n v="2.1"/>
    <n v="187"/>
    <x v="3"/>
    <n v="330"/>
    <n v="54450"/>
    <n v="59895"/>
    <n v="5445"/>
    <x v="10"/>
    <x v="0"/>
  </r>
  <r>
    <s v="Flight3089"/>
    <d v="2014-03-06T00:00:00"/>
    <x v="9"/>
    <n v="1.2"/>
    <n v="199"/>
    <x v="20"/>
    <n v="250"/>
    <n v="41250"/>
    <n v="45375"/>
    <n v="4125"/>
    <x v="5"/>
    <x v="0"/>
  </r>
  <r>
    <s v="Flight3090"/>
    <d v="2015-06-02T00:00:00"/>
    <x v="9"/>
    <n v="3.1"/>
    <n v="43"/>
    <x v="18"/>
    <n v="275"/>
    <n v="45375"/>
    <n v="49912.5"/>
    <n v="4537.5"/>
    <x v="10"/>
    <x v="1"/>
  </r>
  <r>
    <s v="Flight3091"/>
    <d v="2014-11-30T00:00:00"/>
    <x v="6"/>
    <n v="4.5"/>
    <n v="59"/>
    <x v="21"/>
    <n v="450"/>
    <n v="74250"/>
    <n v="81675"/>
    <n v="7425"/>
    <x v="0"/>
    <x v="0"/>
  </r>
  <r>
    <s v="Flight3092"/>
    <d v="2015-01-25T00:00:00"/>
    <x v="16"/>
    <n v="2.2999999999999998"/>
    <n v="209"/>
    <x v="16"/>
    <n v="275"/>
    <n v="45375"/>
    <n v="49912.5"/>
    <n v="4537.5"/>
    <x v="7"/>
    <x v="1"/>
  </r>
  <r>
    <s v="Flight3093"/>
    <d v="2015-06-17T00:00:00"/>
    <x v="19"/>
    <n v="1.6"/>
    <n v="120"/>
    <x v="15"/>
    <n v="126.5"/>
    <n v="23402.5"/>
    <n v="25742.75"/>
    <n v="2340.25"/>
    <x v="10"/>
    <x v="1"/>
  </r>
  <r>
    <s v="Flight3094"/>
    <d v="2014-11-29T00:00:00"/>
    <x v="15"/>
    <n v="6.6"/>
    <n v="151"/>
    <x v="26"/>
    <n v="450"/>
    <n v="83250"/>
    <n v="91575"/>
    <n v="8325"/>
    <x v="0"/>
    <x v="0"/>
  </r>
  <r>
    <s v="Flight3095"/>
    <d v="2015-07-31T00:00:00"/>
    <x v="13"/>
    <n v="1.9"/>
    <n v="148"/>
    <x v="0"/>
    <n v="275"/>
    <n v="50875"/>
    <n v="55962.5"/>
    <n v="5087.5"/>
    <x v="2"/>
    <x v="1"/>
  </r>
  <r>
    <s v="Flight3096"/>
    <d v="2015-01-17T00:00:00"/>
    <x v="2"/>
    <n v="0.4"/>
    <n v="179"/>
    <x v="19"/>
    <n v="225"/>
    <n v="37125"/>
    <n v="40837.5"/>
    <n v="3712.5"/>
    <x v="7"/>
    <x v="1"/>
  </r>
  <r>
    <s v="Flight3097"/>
    <d v="2014-05-14T00:00:00"/>
    <x v="10"/>
    <n v="2.2999999999999998"/>
    <n v="37"/>
    <x v="27"/>
    <n v="375"/>
    <n v="61875"/>
    <n v="68062.5"/>
    <n v="6187.5"/>
    <x v="3"/>
    <x v="0"/>
  </r>
  <r>
    <s v="Flight3098"/>
    <d v="2015-06-13T00:00:00"/>
    <x v="12"/>
    <n v="2.6"/>
    <n v="86"/>
    <x v="20"/>
    <n v="126.5"/>
    <n v="22896.5"/>
    <n v="25186.15"/>
    <n v="2289.65"/>
    <x v="10"/>
    <x v="1"/>
  </r>
  <r>
    <s v="Flight3099"/>
    <d v="2015-06-05T00:00:00"/>
    <x v="8"/>
    <n v="8.5"/>
    <n v="136"/>
    <x v="6"/>
    <n v="220"/>
    <n v="40700"/>
    <n v="44770"/>
    <n v="4070"/>
    <x v="10"/>
    <x v="1"/>
  </r>
  <r>
    <s v="Flight3100"/>
    <d v="2015-08-11T00:00:00"/>
    <x v="7"/>
    <n v="3.5"/>
    <n v="94"/>
    <x v="29"/>
    <n v="220"/>
    <n v="40700"/>
    <n v="44770"/>
    <n v="4070"/>
    <x v="1"/>
    <x v="1"/>
  </r>
  <r>
    <s v="Flight3101"/>
    <d v="2015-10-12T00:00:00"/>
    <x v="8"/>
    <n v="9.4"/>
    <n v="128"/>
    <x v="29"/>
    <n v="200"/>
    <n v="37000"/>
    <n v="40700"/>
    <n v="3700"/>
    <x v="11"/>
    <x v="1"/>
  </r>
  <r>
    <s v="Flight3102"/>
    <d v="2014-04-17T00:00:00"/>
    <x v="9"/>
    <n v="1.1000000000000001"/>
    <n v="108"/>
    <x v="1"/>
    <n v="250"/>
    <n v="46250"/>
    <n v="50875"/>
    <n v="4625"/>
    <x v="9"/>
    <x v="0"/>
  </r>
  <r>
    <s v="Flight3103"/>
    <d v="2015-09-06T00:00:00"/>
    <x v="0"/>
    <n v="3.3"/>
    <n v="135"/>
    <x v="1"/>
    <n v="300"/>
    <n v="55500"/>
    <n v="61050"/>
    <n v="5550"/>
    <x v="6"/>
    <x v="1"/>
  </r>
  <r>
    <s v="Flight3104"/>
    <d v="2014-10-22T00:00:00"/>
    <x v="8"/>
    <n v="10.1"/>
    <n v="163"/>
    <x v="0"/>
    <n v="200"/>
    <n v="33000"/>
    <n v="36300"/>
    <n v="3300"/>
    <x v="11"/>
    <x v="0"/>
  </r>
  <r>
    <s v="Flight3105"/>
    <d v="2015-06-20T00:00:00"/>
    <x v="8"/>
    <n v="7.7"/>
    <n v="68"/>
    <x v="18"/>
    <n v="220"/>
    <n v="39820"/>
    <n v="43802"/>
    <n v="3982"/>
    <x v="10"/>
    <x v="1"/>
  </r>
  <r>
    <s v="Flight3106"/>
    <d v="2015-05-15T00:00:00"/>
    <x v="6"/>
    <n v="1.8"/>
    <n v="17"/>
    <x v="0"/>
    <n v="300"/>
    <n v="55500"/>
    <n v="61050"/>
    <n v="5550"/>
    <x v="3"/>
    <x v="1"/>
  </r>
  <r>
    <s v="Flight3107"/>
    <d v="2014-07-17T00:00:00"/>
    <x v="13"/>
    <n v="1.3"/>
    <n v="195"/>
    <x v="25"/>
    <n v="275"/>
    <n v="45375"/>
    <n v="49912.5"/>
    <n v="4537.5"/>
    <x v="2"/>
    <x v="0"/>
  </r>
  <r>
    <s v="Flight3108"/>
    <d v="2015-07-19T00:00:00"/>
    <x v="6"/>
    <n v="2.1"/>
    <n v="147"/>
    <x v="24"/>
    <n v="330"/>
    <n v="61050"/>
    <n v="67155"/>
    <n v="6105"/>
    <x v="2"/>
    <x v="1"/>
  </r>
  <r>
    <s v="Flight3109"/>
    <d v="2015-07-25T00:00:00"/>
    <x v="4"/>
    <n v="2.7"/>
    <n v="16"/>
    <x v="18"/>
    <n v="220"/>
    <n v="40700"/>
    <n v="44770"/>
    <n v="4070"/>
    <x v="2"/>
    <x v="1"/>
  </r>
  <r>
    <s v="Flight3110"/>
    <d v="2015-02-25T00:00:00"/>
    <x v="8"/>
    <n v="11.7"/>
    <n v="182"/>
    <x v="15"/>
    <n v="200"/>
    <n v="33000"/>
    <n v="36300"/>
    <n v="3300"/>
    <x v="8"/>
    <x v="1"/>
  </r>
  <r>
    <s v="Flight3111"/>
    <d v="2014-06-07T00:00:00"/>
    <x v="7"/>
    <n v="3"/>
    <n v="155"/>
    <x v="2"/>
    <n v="220"/>
    <n v="36300"/>
    <n v="39930"/>
    <n v="3630"/>
    <x v="10"/>
    <x v="0"/>
  </r>
  <r>
    <s v="Flight3112"/>
    <d v="2015-03-30T00:00:00"/>
    <x v="11"/>
    <n v="2.1"/>
    <n v="115"/>
    <x v="27"/>
    <n v="350"/>
    <n v="64750"/>
    <n v="71225"/>
    <n v="6475"/>
    <x v="5"/>
    <x v="1"/>
  </r>
  <r>
    <s v="Flight3113"/>
    <d v="2014-07-24T00:00:00"/>
    <x v="4"/>
    <n v="1.5"/>
    <n v="53"/>
    <x v="4"/>
    <n v="220"/>
    <n v="36300"/>
    <n v="39930"/>
    <n v="3630"/>
    <x v="2"/>
    <x v="0"/>
  </r>
  <r>
    <s v="Flight3114"/>
    <d v="2014-08-27T00:00:00"/>
    <x v="4"/>
    <n v="3"/>
    <n v="141"/>
    <x v="3"/>
    <n v="220"/>
    <n v="40700"/>
    <n v="44770"/>
    <n v="4070"/>
    <x v="1"/>
    <x v="0"/>
  </r>
  <r>
    <s v="Flight3115"/>
    <d v="2014-12-06T00:00:00"/>
    <x v="14"/>
    <n v="1"/>
    <n v="196"/>
    <x v="6"/>
    <n v="275"/>
    <n v="45375"/>
    <n v="49912.5"/>
    <n v="4537.5"/>
    <x v="4"/>
    <x v="0"/>
  </r>
  <r>
    <s v="Flight3116"/>
    <d v="2015-10-24T00:00:00"/>
    <x v="2"/>
    <n v="2.5"/>
    <n v="169"/>
    <x v="1"/>
    <n v="225"/>
    <n v="37125"/>
    <n v="40837.5"/>
    <n v="3712.5"/>
    <x v="11"/>
    <x v="1"/>
  </r>
  <r>
    <s v="Flight3117"/>
    <d v="2015-07-15T00:00:00"/>
    <x v="10"/>
    <n v="2.7"/>
    <n v="188"/>
    <x v="0"/>
    <n v="412.5"/>
    <n v="68062.5"/>
    <n v="74868.75"/>
    <n v="6806.25"/>
    <x v="2"/>
    <x v="1"/>
  </r>
  <r>
    <s v="Flight3118"/>
    <d v="2015-11-29T00:00:00"/>
    <x v="6"/>
    <n v="3.8"/>
    <n v="192"/>
    <x v="3"/>
    <n v="450"/>
    <n v="74250"/>
    <n v="81675"/>
    <n v="7425"/>
    <x v="0"/>
    <x v="1"/>
  </r>
  <r>
    <s v="Flight3119"/>
    <d v="2015-08-11T00:00:00"/>
    <x v="17"/>
    <n v="2.5"/>
    <n v="175"/>
    <x v="24"/>
    <n v="330"/>
    <n v="54450"/>
    <n v="59895"/>
    <n v="5445"/>
    <x v="1"/>
    <x v="1"/>
  </r>
  <r>
    <s v="Flight3120"/>
    <d v="2014-04-01T00:00:00"/>
    <x v="16"/>
    <n v="1.7"/>
    <n v="116"/>
    <x v="1"/>
    <n v="275"/>
    <n v="50875"/>
    <n v="55962.5"/>
    <n v="5087.5"/>
    <x v="9"/>
    <x v="0"/>
  </r>
  <r>
    <s v="Flight3121"/>
    <d v="2015-08-15T00:00:00"/>
    <x v="17"/>
    <n v="3.4"/>
    <n v="111"/>
    <x v="1"/>
    <n v="330"/>
    <n v="61050"/>
    <n v="67155"/>
    <n v="6105"/>
    <x v="1"/>
    <x v="1"/>
  </r>
  <r>
    <s v="Flight3122"/>
    <d v="2014-08-16T00:00:00"/>
    <x v="0"/>
    <n v="1.6"/>
    <n v="101"/>
    <x v="15"/>
    <n v="330"/>
    <n v="61050"/>
    <n v="67155"/>
    <n v="6105"/>
    <x v="1"/>
    <x v="0"/>
  </r>
  <r>
    <s v="Flight3123"/>
    <d v="2014-11-27T00:00:00"/>
    <x v="20"/>
    <n v="3.6"/>
    <n v="162"/>
    <x v="6"/>
    <n v="412.5"/>
    <n v="68062.5"/>
    <n v="74868.75"/>
    <n v="6806.25"/>
    <x v="0"/>
    <x v="0"/>
  </r>
  <r>
    <s v="Flight3124"/>
    <d v="2015-07-23T00:00:00"/>
    <x v="10"/>
    <n v="2.8"/>
    <n v="143"/>
    <x v="10"/>
    <n v="412.5"/>
    <n v="76312.5"/>
    <n v="83943.75"/>
    <n v="7631.25"/>
    <x v="2"/>
    <x v="1"/>
  </r>
  <r>
    <s v="Flight3125"/>
    <d v="2014-10-26T00:00:00"/>
    <x v="11"/>
    <n v="2.7"/>
    <n v="78"/>
    <x v="18"/>
    <n v="350"/>
    <n v="63350"/>
    <n v="69685"/>
    <n v="6335"/>
    <x v="11"/>
    <x v="0"/>
  </r>
  <r>
    <s v="Flight3126"/>
    <d v="2014-07-04T00:00:00"/>
    <x v="8"/>
    <n v="7.2"/>
    <n v="61"/>
    <x v="1"/>
    <n v="220"/>
    <n v="36300"/>
    <n v="39930"/>
    <n v="3630"/>
    <x v="2"/>
    <x v="0"/>
  </r>
  <r>
    <s v="Flight3127"/>
    <d v="2014-12-26T00:00:00"/>
    <x v="2"/>
    <n v="4.8"/>
    <n v="85"/>
    <x v="0"/>
    <n v="315"/>
    <n v="57015"/>
    <n v="62716.5"/>
    <n v="5701.5"/>
    <x v="4"/>
    <x v="0"/>
  </r>
  <r>
    <s v="Flight3128"/>
    <d v="2015-04-29T00:00:00"/>
    <x v="6"/>
    <n v="2.4"/>
    <n v="11"/>
    <x v="26"/>
    <n v="300"/>
    <n v="55500"/>
    <n v="61050"/>
    <n v="5550"/>
    <x v="9"/>
    <x v="1"/>
  </r>
  <r>
    <s v="Flight3129"/>
    <d v="2015-05-20T00:00:00"/>
    <x v="6"/>
    <n v="1.3"/>
    <n v="157"/>
    <x v="8"/>
    <n v="300"/>
    <n v="49500"/>
    <n v="54450"/>
    <n v="4950"/>
    <x v="3"/>
    <x v="1"/>
  </r>
  <r>
    <s v="Flight3130"/>
    <d v="2015-06-21T00:00:00"/>
    <x v="19"/>
    <n v="2.7"/>
    <n v="65"/>
    <x v="0"/>
    <n v="126.5"/>
    <n v="22896.5"/>
    <n v="25186.15"/>
    <n v="2289.65"/>
    <x v="10"/>
    <x v="1"/>
  </r>
  <r>
    <s v="Flight3131"/>
    <d v="2014-08-21T00:00:00"/>
    <x v="3"/>
    <n v="4.2"/>
    <n v="60"/>
    <x v="6"/>
    <n v="385"/>
    <n v="63525"/>
    <n v="69877.5"/>
    <n v="6352.5"/>
    <x v="1"/>
    <x v="0"/>
  </r>
  <r>
    <s v="Flight3132"/>
    <d v="2015-10-30T00:00:00"/>
    <x v="6"/>
    <n v="2.5"/>
    <n v="140"/>
    <x v="0"/>
    <n v="300"/>
    <n v="55500"/>
    <n v="61050"/>
    <n v="5550"/>
    <x v="11"/>
    <x v="1"/>
  </r>
  <r>
    <s v="Flight3133"/>
    <d v="2014-07-18T00:00:00"/>
    <x v="7"/>
    <n v="2.5"/>
    <n v="72"/>
    <x v="1"/>
    <n v="220"/>
    <n v="39820"/>
    <n v="43802"/>
    <n v="3982"/>
    <x v="2"/>
    <x v="0"/>
  </r>
  <r>
    <s v="Flight3134"/>
    <d v="2015-12-27T00:00:00"/>
    <x v="12"/>
    <n v="2.6"/>
    <n v="56"/>
    <x v="1"/>
    <n v="161"/>
    <n v="26565"/>
    <n v="29221.5"/>
    <n v="2656.5"/>
    <x v="4"/>
    <x v="1"/>
  </r>
  <r>
    <s v="Flight3135"/>
    <d v="2014-11-27T00:00:00"/>
    <x v="19"/>
    <n v="6.9"/>
    <n v="54"/>
    <x v="15"/>
    <n v="172.5"/>
    <n v="28462.5"/>
    <n v="31308.75"/>
    <n v="2846.25"/>
    <x v="0"/>
    <x v="0"/>
  </r>
  <r>
    <s v="Flight3136"/>
    <d v="2015-06-08T00:00:00"/>
    <x v="12"/>
    <n v="2.2999999999999998"/>
    <n v="94"/>
    <x v="22"/>
    <n v="126.5"/>
    <n v="23402.5"/>
    <n v="25742.75"/>
    <n v="2340.25"/>
    <x v="10"/>
    <x v="1"/>
  </r>
  <r>
    <s v="Flight3137"/>
    <d v="2015-12-01T00:00:00"/>
    <x v="7"/>
    <n v="2.5"/>
    <n v="129"/>
    <x v="24"/>
    <n v="200"/>
    <n v="37000"/>
    <n v="40700"/>
    <n v="3700"/>
    <x v="4"/>
    <x v="1"/>
  </r>
  <r>
    <s v="Flight3138"/>
    <d v="2015-12-18T00:00:00"/>
    <x v="9"/>
    <n v="1.1000000000000001"/>
    <n v="36"/>
    <x v="1"/>
    <n v="250"/>
    <n v="41250"/>
    <n v="45375"/>
    <n v="4125"/>
    <x v="4"/>
    <x v="1"/>
  </r>
  <r>
    <s v="Flight3139"/>
    <d v="2014-10-10T00:00:00"/>
    <x v="20"/>
    <n v="1.9"/>
    <n v="145"/>
    <x v="25"/>
    <n v="275"/>
    <n v="50875"/>
    <n v="55962.5"/>
    <n v="5087.5"/>
    <x v="11"/>
    <x v="0"/>
  </r>
  <r>
    <s v="Flight3140"/>
    <d v="2015-11-20T00:00:00"/>
    <x v="7"/>
    <n v="1.8"/>
    <n v="85"/>
    <x v="0"/>
    <n v="200"/>
    <n v="36200"/>
    <n v="39820"/>
    <n v="3620"/>
    <x v="0"/>
    <x v="1"/>
  </r>
  <r>
    <s v="Flight3141"/>
    <d v="2015-01-27T00:00:00"/>
    <x v="7"/>
    <n v="2"/>
    <n v="197"/>
    <x v="17"/>
    <n v="200"/>
    <n v="33000"/>
    <n v="36300"/>
    <n v="3300"/>
    <x v="7"/>
    <x v="1"/>
  </r>
  <r>
    <s v="Flight3142"/>
    <d v="2014-06-06T00:00:00"/>
    <x v="16"/>
    <n v="1.6"/>
    <n v="73"/>
    <x v="6"/>
    <n v="302.5"/>
    <n v="54752.5"/>
    <n v="60227.75"/>
    <n v="5475.25"/>
    <x v="10"/>
    <x v="0"/>
  </r>
  <r>
    <s v="Flight3143"/>
    <d v="2014-11-26T00:00:00"/>
    <x v="6"/>
    <n v="5.9"/>
    <n v="112"/>
    <x v="19"/>
    <n v="450"/>
    <n v="83250"/>
    <n v="91575"/>
    <n v="8325"/>
    <x v="0"/>
    <x v="0"/>
  </r>
  <r>
    <s v="Flight3144"/>
    <d v="2015-11-24T00:00:00"/>
    <x v="5"/>
    <n v="4"/>
    <n v="123"/>
    <x v="6"/>
    <n v="187.5"/>
    <n v="34687.5"/>
    <n v="38156.25"/>
    <n v="3468.75"/>
    <x v="0"/>
    <x v="1"/>
  </r>
  <r>
    <s v="Flight3145"/>
    <d v="2014-11-25T00:00:00"/>
    <x v="5"/>
    <n v="5.7"/>
    <n v="172"/>
    <x v="0"/>
    <n v="187.5"/>
    <n v="30937.5"/>
    <n v="34031.25"/>
    <n v="3093.75"/>
    <x v="0"/>
    <x v="0"/>
  </r>
  <r>
    <s v="Flight3146"/>
    <d v="2014-01-08T00:00:00"/>
    <x v="18"/>
    <n v="1.2"/>
    <n v="127"/>
    <x v="27"/>
    <n v="240"/>
    <n v="44400"/>
    <n v="48840"/>
    <n v="4440"/>
    <x v="7"/>
    <x v="0"/>
  </r>
  <r>
    <s v="Flight3147"/>
    <d v="2014-11-14T00:00:00"/>
    <x v="12"/>
    <n v="2.5"/>
    <n v="17"/>
    <x v="0"/>
    <n v="115"/>
    <n v="21275"/>
    <n v="23402.5"/>
    <n v="2127.5"/>
    <x v="0"/>
    <x v="0"/>
  </r>
  <r>
    <s v="Flight3148"/>
    <d v="2015-05-09T00:00:00"/>
    <x v="3"/>
    <n v="4.3"/>
    <n v="50"/>
    <x v="6"/>
    <n v="350"/>
    <n v="57750"/>
    <n v="63525"/>
    <n v="5775"/>
    <x v="3"/>
    <x v="1"/>
  </r>
  <r>
    <s v="Flight3149"/>
    <d v="2015-11-03T00:00:00"/>
    <x v="10"/>
    <n v="2.2999999999999998"/>
    <n v="6"/>
    <x v="0"/>
    <n v="375"/>
    <n v="69375"/>
    <n v="76312.5"/>
    <n v="6937.5"/>
    <x v="0"/>
    <x v="1"/>
  </r>
  <r>
    <s v="Flight3150"/>
    <d v="2015-01-21T00:00:00"/>
    <x v="7"/>
    <n v="2.6"/>
    <n v="200"/>
    <x v="1"/>
    <n v="200"/>
    <n v="33000"/>
    <n v="36300"/>
    <n v="3300"/>
    <x v="7"/>
    <x v="1"/>
  </r>
  <r>
    <s v="Flight3151"/>
    <d v="2015-10-03T00:00:00"/>
    <x v="5"/>
    <n v="2.2000000000000002"/>
    <n v="5"/>
    <x v="8"/>
    <n v="125"/>
    <n v="23125"/>
    <n v="25437.5"/>
    <n v="2312.5"/>
    <x v="11"/>
    <x v="1"/>
  </r>
  <r>
    <s v="Flight3152"/>
    <d v="2015-12-22T00:00:00"/>
    <x v="3"/>
    <n v="7.8"/>
    <n v="52"/>
    <x v="16"/>
    <n v="490"/>
    <n v="80850"/>
    <n v="88935"/>
    <n v="8085"/>
    <x v="4"/>
    <x v="1"/>
  </r>
  <r>
    <s v="Flight3153"/>
    <d v="2014-04-18T00:00:00"/>
    <x v="13"/>
    <n v="3.1"/>
    <n v="43"/>
    <x v="3"/>
    <n v="250"/>
    <n v="41250"/>
    <n v="45375"/>
    <n v="4125"/>
    <x v="9"/>
    <x v="0"/>
  </r>
  <r>
    <s v="Flight3154"/>
    <d v="2015-05-23T00:00:00"/>
    <x v="0"/>
    <n v="2.2999999999999998"/>
    <n v="104"/>
    <x v="0"/>
    <n v="300"/>
    <n v="55500"/>
    <n v="61050"/>
    <n v="5550"/>
    <x v="3"/>
    <x v="1"/>
  </r>
  <r>
    <s v="Flight3155"/>
    <d v="2014-05-30T00:00:00"/>
    <x v="10"/>
    <n v="2.5"/>
    <n v="59"/>
    <x v="0"/>
    <n v="375"/>
    <n v="61875"/>
    <n v="68062.5"/>
    <n v="6187.5"/>
    <x v="3"/>
    <x v="0"/>
  </r>
  <r>
    <s v="Flight3156"/>
    <d v="2015-12-23T00:00:00"/>
    <x v="3"/>
    <n v="8.6999999999999993"/>
    <n v="27"/>
    <x v="1"/>
    <n v="490"/>
    <n v="90650"/>
    <n v="99715"/>
    <n v="9065"/>
    <x v="4"/>
    <x v="1"/>
  </r>
  <r>
    <s v="Flight3157"/>
    <d v="2014-09-07T00:00:00"/>
    <x v="7"/>
    <n v="1.5"/>
    <n v="19"/>
    <x v="1"/>
    <n v="200"/>
    <n v="37000"/>
    <n v="40700"/>
    <n v="3700"/>
    <x v="6"/>
    <x v="0"/>
  </r>
  <r>
    <s v="Flight3158"/>
    <d v="2014-12-23T00:00:00"/>
    <x v="12"/>
    <n v="6.2"/>
    <n v="193"/>
    <x v="10"/>
    <n v="161"/>
    <n v="26565"/>
    <n v="29221.5"/>
    <n v="2656.5"/>
    <x v="4"/>
    <x v="0"/>
  </r>
  <r>
    <s v="Flight3159"/>
    <d v="2014-10-19T00:00:00"/>
    <x v="16"/>
    <n v="1.8"/>
    <n v="195"/>
    <x v="0"/>
    <n v="275"/>
    <n v="45375"/>
    <n v="49912.5"/>
    <n v="4537.5"/>
    <x v="11"/>
    <x v="0"/>
  </r>
  <r>
    <s v="Flight3160"/>
    <d v="2014-01-09T00:00:00"/>
    <x v="3"/>
    <n v="3.6"/>
    <n v="73"/>
    <x v="2"/>
    <n v="350"/>
    <n v="63350"/>
    <n v="69685"/>
    <n v="6335"/>
    <x v="7"/>
    <x v="0"/>
  </r>
  <r>
    <s v="Flight3161"/>
    <d v="2015-11-27T00:00:00"/>
    <x v="11"/>
    <n v="5.4"/>
    <n v="173"/>
    <x v="15"/>
    <n v="525"/>
    <n v="86625"/>
    <n v="95287.5"/>
    <n v="8662.5"/>
    <x v="0"/>
    <x v="1"/>
  </r>
  <r>
    <s v="Flight3162"/>
    <d v="2015-09-04T00:00:00"/>
    <x v="13"/>
    <n v="3.4"/>
    <n v="159"/>
    <x v="21"/>
    <n v="250"/>
    <n v="41250"/>
    <n v="45375"/>
    <n v="4125"/>
    <x v="6"/>
    <x v="1"/>
  </r>
  <r>
    <s v="Flight3163"/>
    <d v="2015-07-17T00:00:00"/>
    <x v="1"/>
    <n v="1.9"/>
    <n v="66"/>
    <x v="17"/>
    <n v="275"/>
    <n v="49775"/>
    <n v="54752.5"/>
    <n v="4977.5"/>
    <x v="2"/>
    <x v="1"/>
  </r>
  <r>
    <s v="Flight3164"/>
    <d v="2015-10-19T00:00:00"/>
    <x v="9"/>
    <n v="1.5"/>
    <n v="136"/>
    <x v="2"/>
    <n v="250"/>
    <n v="46250"/>
    <n v="50875"/>
    <n v="4625"/>
    <x v="11"/>
    <x v="1"/>
  </r>
  <r>
    <s v="Flight3165"/>
    <d v="2014-09-03T00:00:00"/>
    <x v="14"/>
    <n v="2.7"/>
    <n v="32"/>
    <x v="0"/>
    <n v="275"/>
    <n v="50875"/>
    <n v="55962.5"/>
    <n v="5087.5"/>
    <x v="6"/>
    <x v="0"/>
  </r>
  <r>
    <s v="Flight3166"/>
    <d v="2014-05-28T00:00:00"/>
    <x v="20"/>
    <n v="3"/>
    <n v="200"/>
    <x v="0"/>
    <n v="275"/>
    <n v="45375"/>
    <n v="49912.5"/>
    <n v="4537.5"/>
    <x v="3"/>
    <x v="0"/>
  </r>
  <r>
    <s v="Flight3167"/>
    <d v="2015-03-16T00:00:00"/>
    <x v="5"/>
    <n v="0.8"/>
    <n v="81"/>
    <x v="1"/>
    <n v="125"/>
    <n v="22625"/>
    <n v="24887.5"/>
    <n v="2262.5"/>
    <x v="5"/>
    <x v="1"/>
  </r>
  <r>
    <s v="Flight3168"/>
    <d v="2015-10-22T00:00:00"/>
    <x v="3"/>
    <n v="3.4"/>
    <n v="26"/>
    <x v="0"/>
    <n v="350"/>
    <n v="64750"/>
    <n v="71225"/>
    <n v="6475"/>
    <x v="11"/>
    <x v="1"/>
  </r>
  <r>
    <s v="Flight3169"/>
    <d v="2014-10-06T00:00:00"/>
    <x v="5"/>
    <n v="1.9"/>
    <n v="47"/>
    <x v="15"/>
    <n v="125"/>
    <n v="20625"/>
    <n v="22687.5"/>
    <n v="2062.5"/>
    <x v="11"/>
    <x v="0"/>
  </r>
  <r>
    <s v="Flight3170"/>
    <d v="2014-03-29T00:00:00"/>
    <x v="10"/>
    <n v="1.4"/>
    <n v="11"/>
    <x v="3"/>
    <n v="375"/>
    <n v="69375"/>
    <n v="76312.5"/>
    <n v="6937.5"/>
    <x v="5"/>
    <x v="0"/>
  </r>
  <r>
    <s v="Flight3171"/>
    <d v="2015-05-06T00:00:00"/>
    <x v="8"/>
    <n v="7"/>
    <n v="146"/>
    <x v="5"/>
    <n v="200"/>
    <n v="37000"/>
    <n v="40700"/>
    <n v="3700"/>
    <x v="3"/>
    <x v="1"/>
  </r>
  <r>
    <s v="Flight3172"/>
    <d v="2015-12-27T00:00:00"/>
    <x v="4"/>
    <n v="3.4"/>
    <n v="109"/>
    <x v="27"/>
    <n v="280"/>
    <n v="51800"/>
    <n v="56980"/>
    <n v="5180"/>
    <x v="4"/>
    <x v="1"/>
  </r>
  <r>
    <s v="Flight3173"/>
    <d v="2014-07-16T00:00:00"/>
    <x v="11"/>
    <n v="3.1"/>
    <n v="24"/>
    <x v="1"/>
    <n v="385"/>
    <n v="71225"/>
    <n v="78347.5"/>
    <n v="7122.5"/>
    <x v="2"/>
    <x v="0"/>
  </r>
  <r>
    <s v="Flight3174"/>
    <d v="2014-04-27T00:00:00"/>
    <x v="2"/>
    <n v="2.2999999999999998"/>
    <n v="198"/>
    <x v="0"/>
    <n v="225"/>
    <n v="37125"/>
    <n v="40837.5"/>
    <n v="3712.5"/>
    <x v="9"/>
    <x v="0"/>
  </r>
  <r>
    <s v="Flight3175"/>
    <d v="2015-08-24T00:00:00"/>
    <x v="0"/>
    <n v="1.9"/>
    <n v="49"/>
    <x v="19"/>
    <n v="330"/>
    <n v="54450"/>
    <n v="59895"/>
    <n v="5445"/>
    <x v="1"/>
    <x v="1"/>
  </r>
  <r>
    <s v="Flight3176"/>
    <d v="2015-01-28T00:00:00"/>
    <x v="7"/>
    <n v="2.6"/>
    <n v="35"/>
    <x v="15"/>
    <n v="200"/>
    <n v="37000"/>
    <n v="40700"/>
    <n v="3700"/>
    <x v="7"/>
    <x v="1"/>
  </r>
  <r>
    <s v="Flight3177"/>
    <d v="2015-07-12T00:00:00"/>
    <x v="16"/>
    <n v="1.7"/>
    <n v="21"/>
    <x v="15"/>
    <n v="302.5"/>
    <n v="55962.5"/>
    <n v="61558.75"/>
    <n v="5596.25"/>
    <x v="2"/>
    <x v="1"/>
  </r>
  <r>
    <s v="Flight3178"/>
    <d v="2014-07-07T00:00:00"/>
    <x v="7"/>
    <n v="1.1000000000000001"/>
    <n v="28"/>
    <x v="15"/>
    <n v="220"/>
    <n v="40700"/>
    <n v="44770"/>
    <n v="4070"/>
    <x v="2"/>
    <x v="0"/>
  </r>
  <r>
    <s v="Flight3179"/>
    <d v="2015-07-31T00:00:00"/>
    <x v="8"/>
    <n v="8.3000000000000007"/>
    <n v="210"/>
    <x v="0"/>
    <n v="220"/>
    <n v="36300"/>
    <n v="39930"/>
    <n v="3630"/>
    <x v="2"/>
    <x v="1"/>
  </r>
  <r>
    <s v="Flight3180"/>
    <d v="2014-11-07T00:00:00"/>
    <x v="14"/>
    <n v="1.5"/>
    <n v="59"/>
    <x v="5"/>
    <n v="275"/>
    <n v="45375"/>
    <n v="49912.5"/>
    <n v="4537.5"/>
    <x v="0"/>
    <x v="0"/>
  </r>
  <r>
    <s v="Flight3181"/>
    <d v="2014-08-18T00:00:00"/>
    <x v="3"/>
    <n v="4.3"/>
    <n v="147"/>
    <x v="9"/>
    <n v="385"/>
    <n v="71225"/>
    <n v="78347.5"/>
    <n v="7122.5"/>
    <x v="1"/>
    <x v="0"/>
  </r>
  <r>
    <s v="Flight3182"/>
    <d v="2015-12-07T00:00:00"/>
    <x v="8"/>
    <n v="9.8000000000000007"/>
    <n v="109"/>
    <x v="1"/>
    <n v="200"/>
    <n v="37000"/>
    <n v="40700"/>
    <n v="3700"/>
    <x v="4"/>
    <x v="1"/>
  </r>
  <r>
    <s v="Flight3183"/>
    <d v="2014-05-31T00:00:00"/>
    <x v="5"/>
    <n v="0.2"/>
    <n v="62"/>
    <x v="2"/>
    <n v="125"/>
    <n v="20625"/>
    <n v="22687.5"/>
    <n v="2062.5"/>
    <x v="3"/>
    <x v="0"/>
  </r>
  <r>
    <s v="Flight3184"/>
    <d v="2014-12-29T00:00:00"/>
    <x v="10"/>
    <n v="3.5"/>
    <n v="34"/>
    <x v="6"/>
    <n v="375"/>
    <n v="69375"/>
    <n v="76312.5"/>
    <n v="6937.5"/>
    <x v="4"/>
    <x v="0"/>
  </r>
  <r>
    <s v="Flight3185"/>
    <d v="2015-06-24T00:00:00"/>
    <x v="6"/>
    <n v="2.8"/>
    <n v="51"/>
    <x v="2"/>
    <n v="330"/>
    <n v="54450"/>
    <n v="59895"/>
    <n v="5445"/>
    <x v="10"/>
    <x v="1"/>
  </r>
  <r>
    <s v="Flight3186"/>
    <d v="2015-02-22T00:00:00"/>
    <x v="3"/>
    <n v="4.5999999999999996"/>
    <n v="63"/>
    <x v="26"/>
    <n v="350"/>
    <n v="63350"/>
    <n v="69685"/>
    <n v="6335"/>
    <x v="8"/>
    <x v="1"/>
  </r>
  <r>
    <s v="Flight3187"/>
    <d v="2015-08-05T00:00:00"/>
    <x v="1"/>
    <n v="3.1"/>
    <n v="162"/>
    <x v="1"/>
    <n v="275"/>
    <n v="45375"/>
    <n v="49912.5"/>
    <n v="4537.5"/>
    <x v="1"/>
    <x v="1"/>
  </r>
  <r>
    <s v="Flight3188"/>
    <d v="2014-05-23T00:00:00"/>
    <x v="14"/>
    <n v="2.1"/>
    <n v="82"/>
    <x v="2"/>
    <n v="275"/>
    <n v="49775"/>
    <n v="54752.5"/>
    <n v="4977.5"/>
    <x v="3"/>
    <x v="0"/>
  </r>
  <r>
    <s v="Flight3189"/>
    <d v="2015-10-21T00:00:00"/>
    <x v="0"/>
    <n v="1.8"/>
    <n v="167"/>
    <x v="6"/>
    <n v="300"/>
    <n v="49500"/>
    <n v="54450"/>
    <n v="4950"/>
    <x v="11"/>
    <x v="1"/>
  </r>
  <r>
    <s v="Flight3190"/>
    <d v="2014-12-11T00:00:00"/>
    <x v="2"/>
    <n v="3.4"/>
    <n v="101"/>
    <x v="18"/>
    <n v="225"/>
    <n v="41625"/>
    <n v="45787.5"/>
    <n v="4162.5"/>
    <x v="4"/>
    <x v="0"/>
  </r>
  <r>
    <s v="Flight3191"/>
    <d v="2014-07-27T00:00:00"/>
    <x v="1"/>
    <n v="0.6"/>
    <n v="103"/>
    <x v="24"/>
    <n v="275"/>
    <n v="50875"/>
    <n v="55962.5"/>
    <n v="5087.5"/>
    <x v="2"/>
    <x v="0"/>
  </r>
  <r>
    <s v="Flight3192"/>
    <d v="2014-06-23T00:00:00"/>
    <x v="6"/>
    <n v="1.9"/>
    <n v="185"/>
    <x v="10"/>
    <n v="330"/>
    <n v="54450"/>
    <n v="59895"/>
    <n v="5445"/>
    <x v="10"/>
    <x v="0"/>
  </r>
  <r>
    <s v="Flight3193"/>
    <d v="2015-12-24T00:00:00"/>
    <x v="15"/>
    <n v="4.5999999999999996"/>
    <n v="24"/>
    <x v="15"/>
    <n v="420"/>
    <n v="77700"/>
    <n v="85470"/>
    <n v="7770"/>
    <x v="4"/>
    <x v="1"/>
  </r>
  <r>
    <s v="Flight3194"/>
    <d v="2015-06-17T00:00:00"/>
    <x v="8"/>
    <n v="12.3"/>
    <n v="84"/>
    <x v="18"/>
    <n v="220"/>
    <n v="39820"/>
    <n v="43802"/>
    <n v="3982"/>
    <x v="10"/>
    <x v="1"/>
  </r>
  <r>
    <s v="Flight3195"/>
    <d v="2015-06-02T00:00:00"/>
    <x v="6"/>
    <n v="1.1000000000000001"/>
    <n v="198"/>
    <x v="0"/>
    <n v="330"/>
    <n v="54450"/>
    <n v="59895"/>
    <n v="5445"/>
    <x v="10"/>
    <x v="1"/>
  </r>
  <r>
    <s v="Flight3196"/>
    <d v="2015-11-26T00:00:00"/>
    <x v="3"/>
    <n v="10.4"/>
    <n v="132"/>
    <x v="4"/>
    <n v="525"/>
    <n v="97125"/>
    <n v="106837.5"/>
    <n v="9712.5"/>
    <x v="0"/>
    <x v="1"/>
  </r>
  <r>
    <s v="Flight3197"/>
    <d v="2015-11-14T00:00:00"/>
    <x v="6"/>
    <n v="3"/>
    <n v="85"/>
    <x v="1"/>
    <n v="300"/>
    <n v="54300"/>
    <n v="59730"/>
    <n v="5430"/>
    <x v="0"/>
    <x v="1"/>
  </r>
  <r>
    <s v="Flight3198"/>
    <d v="2014-05-02T00:00:00"/>
    <x v="14"/>
    <n v="2.2000000000000002"/>
    <n v="173"/>
    <x v="6"/>
    <n v="275"/>
    <n v="45375"/>
    <n v="49912.5"/>
    <n v="4537.5"/>
    <x v="3"/>
    <x v="0"/>
  </r>
  <r>
    <s v="Flight3199"/>
    <d v="2015-02-09T00:00:00"/>
    <x v="17"/>
    <n v="2"/>
    <n v="57"/>
    <x v="6"/>
    <n v="300"/>
    <n v="49500"/>
    <n v="54450"/>
    <n v="4950"/>
    <x v="8"/>
    <x v="1"/>
  </r>
  <r>
    <s v="Flight3200"/>
    <d v="2014-07-07T00:00:00"/>
    <x v="1"/>
    <n v="2.5"/>
    <n v="27"/>
    <x v="0"/>
    <n v="275"/>
    <n v="50875"/>
    <n v="55962.5"/>
    <n v="5087.5"/>
    <x v="2"/>
    <x v="0"/>
  </r>
  <r>
    <s v="Flight3201"/>
    <d v="2014-03-31T00:00:00"/>
    <x v="14"/>
    <n v="1.9"/>
    <n v="181"/>
    <x v="8"/>
    <n v="275"/>
    <n v="45375"/>
    <n v="49912.5"/>
    <n v="4537.5"/>
    <x v="5"/>
    <x v="0"/>
  </r>
  <r>
    <s v="Flight3202"/>
    <d v="2014-11-15T00:00:00"/>
    <x v="3"/>
    <n v="4.5999999999999996"/>
    <n v="159"/>
    <x v="1"/>
    <n v="350"/>
    <n v="57750"/>
    <n v="63525"/>
    <n v="5775"/>
    <x v="0"/>
    <x v="0"/>
  </r>
  <r>
    <s v="Flight3203"/>
    <d v="2014-11-16T00:00:00"/>
    <x v="19"/>
    <n v="2.4"/>
    <n v="113"/>
    <x v="1"/>
    <n v="115"/>
    <n v="21275"/>
    <n v="23402.5"/>
    <n v="2127.5"/>
    <x v="0"/>
    <x v="0"/>
  </r>
  <r>
    <s v="Flight3204"/>
    <d v="2015-04-19T00:00:00"/>
    <x v="11"/>
    <n v="1.8"/>
    <n v="180"/>
    <x v="6"/>
    <n v="350"/>
    <n v="57750"/>
    <n v="63525"/>
    <n v="5775"/>
    <x v="9"/>
    <x v="1"/>
  </r>
  <r>
    <s v="Flight3205"/>
    <d v="2014-01-13T00:00:00"/>
    <x v="7"/>
    <n v="2.6"/>
    <n v="67"/>
    <x v="7"/>
    <n v="200"/>
    <n v="36200"/>
    <n v="39820"/>
    <n v="3620"/>
    <x v="7"/>
    <x v="0"/>
  </r>
  <r>
    <s v="Flight3206"/>
    <d v="2014-06-18T00:00:00"/>
    <x v="10"/>
    <n v="2.8"/>
    <n v="83"/>
    <x v="0"/>
    <n v="412.5"/>
    <n v="74662.5"/>
    <n v="82128.75"/>
    <n v="7466.25"/>
    <x v="10"/>
    <x v="0"/>
  </r>
  <r>
    <s v="Flight3207"/>
    <d v="2014-10-19T00:00:00"/>
    <x v="3"/>
    <n v="4"/>
    <n v="188"/>
    <x v="10"/>
    <n v="350"/>
    <n v="57750"/>
    <n v="63525"/>
    <n v="5775"/>
    <x v="11"/>
    <x v="0"/>
  </r>
  <r>
    <s v="Flight3208"/>
    <d v="2015-11-01T00:00:00"/>
    <x v="6"/>
    <n v="1.6"/>
    <n v="40"/>
    <x v="25"/>
    <n v="300"/>
    <n v="49500"/>
    <n v="54450"/>
    <n v="4950"/>
    <x v="0"/>
    <x v="1"/>
  </r>
  <r>
    <s v="Flight3209"/>
    <d v="2015-08-12T00:00:00"/>
    <x v="17"/>
    <n v="3.3"/>
    <n v="160"/>
    <x v="9"/>
    <n v="330"/>
    <n v="54450"/>
    <n v="59895"/>
    <n v="5445"/>
    <x v="1"/>
    <x v="1"/>
  </r>
  <r>
    <s v="Flight3210"/>
    <d v="2014-04-16T00:00:00"/>
    <x v="0"/>
    <n v="2.6"/>
    <n v="110"/>
    <x v="10"/>
    <n v="300"/>
    <n v="55500"/>
    <n v="61050"/>
    <n v="5550"/>
    <x v="9"/>
    <x v="0"/>
  </r>
  <r>
    <s v="Flight3211"/>
    <d v="2014-01-06T00:00:00"/>
    <x v="19"/>
    <n v="1.7"/>
    <n v="1"/>
    <x v="0"/>
    <n v="115"/>
    <n v="21275"/>
    <n v="23402.5"/>
    <n v="2127.5"/>
    <x v="7"/>
    <x v="0"/>
  </r>
  <r>
    <s v="Flight3212"/>
    <d v="2014-02-23T00:00:00"/>
    <x v="10"/>
    <n v="2.1"/>
    <n v="6"/>
    <x v="23"/>
    <n v="375"/>
    <n v="69375"/>
    <n v="76312.5"/>
    <n v="6937.5"/>
    <x v="8"/>
    <x v="0"/>
  </r>
  <r>
    <s v="Flight3213"/>
    <d v="2014-09-02T00:00:00"/>
    <x v="10"/>
    <n v="1.6"/>
    <n v="53"/>
    <x v="0"/>
    <n v="375"/>
    <n v="61875"/>
    <n v="68062.5"/>
    <n v="6187.5"/>
    <x v="6"/>
    <x v="0"/>
  </r>
  <r>
    <s v="Flight3214"/>
    <d v="2015-05-17T00:00:00"/>
    <x v="5"/>
    <n v="2.5"/>
    <n v="95"/>
    <x v="2"/>
    <n v="125"/>
    <n v="23125"/>
    <n v="25437.5"/>
    <n v="2312.5"/>
    <x v="3"/>
    <x v="1"/>
  </r>
  <r>
    <s v="Flight3215"/>
    <d v="2015-01-23T00:00:00"/>
    <x v="9"/>
    <n v="1.3"/>
    <n v="161"/>
    <x v="3"/>
    <n v="250"/>
    <n v="41250"/>
    <n v="45375"/>
    <n v="4125"/>
    <x v="7"/>
    <x v="1"/>
  </r>
  <r>
    <s v="Flight3216"/>
    <d v="2014-07-18T00:00:00"/>
    <x v="12"/>
    <n v="2.1"/>
    <n v="42"/>
    <x v="0"/>
    <n v="126.5"/>
    <n v="20872.5"/>
    <n v="22959.75"/>
    <n v="2087.25"/>
    <x v="2"/>
    <x v="0"/>
  </r>
  <r>
    <s v="Flight3217"/>
    <d v="2015-04-02T00:00:00"/>
    <x v="11"/>
    <n v="2.7"/>
    <n v="2"/>
    <x v="5"/>
    <n v="350"/>
    <n v="64750"/>
    <n v="71225"/>
    <n v="6475"/>
    <x v="9"/>
    <x v="1"/>
  </r>
  <r>
    <s v="Flight3218"/>
    <d v="2014-06-14T00:00:00"/>
    <x v="14"/>
    <n v="2.1"/>
    <n v="194"/>
    <x v="18"/>
    <n v="302.5"/>
    <n v="49912.5"/>
    <n v="54903.75"/>
    <n v="4991.25"/>
    <x v="10"/>
    <x v="0"/>
  </r>
  <r>
    <s v="Flight3219"/>
    <d v="2015-11-27T00:00:00"/>
    <x v="7"/>
    <n v="5.0999999999999996"/>
    <n v="36"/>
    <x v="1"/>
    <n v="300"/>
    <n v="49500"/>
    <n v="54450"/>
    <n v="4950"/>
    <x v="0"/>
    <x v="1"/>
  </r>
  <r>
    <s v="Flight3220"/>
    <d v="2015-07-31T00:00:00"/>
    <x v="10"/>
    <n v="2.2999999999999998"/>
    <n v="144"/>
    <x v="0"/>
    <n v="412.5"/>
    <n v="76312.5"/>
    <n v="83943.75"/>
    <n v="7631.25"/>
    <x v="2"/>
    <x v="1"/>
  </r>
  <r>
    <s v="Flight3221"/>
    <d v="2014-07-13T00:00:00"/>
    <x v="6"/>
    <n v="1.6"/>
    <n v="186"/>
    <x v="0"/>
    <n v="330"/>
    <n v="54450"/>
    <n v="59895"/>
    <n v="5445"/>
    <x v="2"/>
    <x v="0"/>
  </r>
  <r>
    <s v="Flight3222"/>
    <d v="2015-09-26T00:00:00"/>
    <x v="8"/>
    <n v="8.4"/>
    <n v="177"/>
    <x v="29"/>
    <n v="200"/>
    <n v="33000"/>
    <n v="36300"/>
    <n v="3300"/>
    <x v="6"/>
    <x v="1"/>
  </r>
  <r>
    <s v="Flight3223"/>
    <d v="2014-05-12T00:00:00"/>
    <x v="2"/>
    <n v="1.4"/>
    <n v="108"/>
    <x v="2"/>
    <n v="225"/>
    <n v="41625"/>
    <n v="45787.5"/>
    <n v="4162.5"/>
    <x v="3"/>
    <x v="0"/>
  </r>
  <r>
    <s v="Flight3224"/>
    <d v="2015-07-03T00:00:00"/>
    <x v="7"/>
    <n v="1.3"/>
    <n v="90"/>
    <x v="8"/>
    <n v="220"/>
    <n v="39820"/>
    <n v="43802"/>
    <n v="3982"/>
    <x v="2"/>
    <x v="1"/>
  </r>
  <r>
    <s v="Flight3225"/>
    <d v="2014-12-19T00:00:00"/>
    <x v="16"/>
    <n v="1.7"/>
    <n v="172"/>
    <x v="22"/>
    <n v="275"/>
    <n v="45375"/>
    <n v="49912.5"/>
    <n v="4537.5"/>
    <x v="4"/>
    <x v="0"/>
  </r>
  <r>
    <s v="Flight3226"/>
    <d v="2014-06-03T00:00:00"/>
    <x v="12"/>
    <n v="1.4"/>
    <n v="142"/>
    <x v="1"/>
    <n v="126.5"/>
    <n v="23402.5"/>
    <n v="25742.75"/>
    <n v="2340.25"/>
    <x v="10"/>
    <x v="0"/>
  </r>
  <r>
    <s v="Flight3227"/>
    <d v="2014-09-08T00:00:00"/>
    <x v="1"/>
    <n v="1.3"/>
    <n v="117"/>
    <x v="0"/>
    <n v="250"/>
    <n v="46250"/>
    <n v="50875"/>
    <n v="4625"/>
    <x v="6"/>
    <x v="0"/>
  </r>
  <r>
    <s v="Flight3228"/>
    <d v="2015-09-08T00:00:00"/>
    <x v="20"/>
    <n v="2.1"/>
    <n v="133"/>
    <x v="2"/>
    <n v="275"/>
    <n v="50875"/>
    <n v="55962.5"/>
    <n v="5087.5"/>
    <x v="6"/>
    <x v="1"/>
  </r>
  <r>
    <s v="Flight3229"/>
    <d v="2014-03-24T00:00:00"/>
    <x v="12"/>
    <n v="2.8"/>
    <n v="185"/>
    <x v="15"/>
    <n v="115"/>
    <n v="18975"/>
    <n v="20872.5"/>
    <n v="1897.5"/>
    <x v="5"/>
    <x v="0"/>
  </r>
  <r>
    <s v="Flight3230"/>
    <d v="2014-03-08T00:00:00"/>
    <x v="7"/>
    <n v="1.9"/>
    <n v="200"/>
    <x v="18"/>
    <n v="200"/>
    <n v="33000"/>
    <n v="36300"/>
    <n v="3300"/>
    <x v="5"/>
    <x v="0"/>
  </r>
  <r>
    <s v="Flight3231"/>
    <d v="2015-02-19T00:00:00"/>
    <x v="20"/>
    <n v="2.6"/>
    <n v="37"/>
    <x v="7"/>
    <n v="275"/>
    <n v="45375"/>
    <n v="49912.5"/>
    <n v="4537.5"/>
    <x v="8"/>
    <x v="1"/>
  </r>
  <r>
    <s v="Flight3232"/>
    <d v="2015-03-31T00:00:00"/>
    <x v="16"/>
    <n v="2.1"/>
    <n v="4"/>
    <x v="2"/>
    <n v="275"/>
    <n v="50875"/>
    <n v="55962.5"/>
    <n v="5087.5"/>
    <x v="5"/>
    <x v="1"/>
  </r>
  <r>
    <s v="Flight3233"/>
    <d v="2015-12-20T00:00:00"/>
    <x v="6"/>
    <n v="0.9"/>
    <n v="138"/>
    <x v="1"/>
    <n v="300"/>
    <n v="55500"/>
    <n v="61050"/>
    <n v="5550"/>
    <x v="4"/>
    <x v="1"/>
  </r>
  <r>
    <s v="Flight3234"/>
    <d v="2015-03-26T00:00:00"/>
    <x v="14"/>
    <n v="1.8"/>
    <n v="88"/>
    <x v="1"/>
    <n v="275"/>
    <n v="49775"/>
    <n v="54752.5"/>
    <n v="4977.5"/>
    <x v="5"/>
    <x v="1"/>
  </r>
  <r>
    <s v="Flight3235"/>
    <d v="2015-01-18T00:00:00"/>
    <x v="16"/>
    <n v="2.2000000000000002"/>
    <n v="193"/>
    <x v="8"/>
    <n v="275"/>
    <n v="45375"/>
    <n v="49912.5"/>
    <n v="4537.5"/>
    <x v="7"/>
    <x v="1"/>
  </r>
  <r>
    <s v="Flight3236"/>
    <d v="2015-10-01T00:00:00"/>
    <x v="17"/>
    <n v="1.8"/>
    <n v="178"/>
    <x v="18"/>
    <n v="300"/>
    <n v="49500"/>
    <n v="54450"/>
    <n v="4950"/>
    <x v="11"/>
    <x v="1"/>
  </r>
  <r>
    <s v="Flight3237"/>
    <d v="2015-02-24T00:00:00"/>
    <x v="12"/>
    <n v="1.7"/>
    <n v="139"/>
    <x v="6"/>
    <n v="115"/>
    <n v="21275"/>
    <n v="23402.5"/>
    <n v="2127.5"/>
    <x v="8"/>
    <x v="1"/>
  </r>
  <r>
    <s v="Flight3238"/>
    <d v="2015-05-03T00:00:00"/>
    <x v="13"/>
    <n v="2"/>
    <n v="153"/>
    <x v="24"/>
    <n v="250"/>
    <n v="41250"/>
    <n v="45375"/>
    <n v="4125"/>
    <x v="3"/>
    <x v="1"/>
  </r>
  <r>
    <s v="Flight3239"/>
    <d v="2014-04-01T00:00:00"/>
    <x v="12"/>
    <n v="1.2"/>
    <n v="47"/>
    <x v="18"/>
    <n v="115"/>
    <n v="18975"/>
    <n v="20872.5"/>
    <n v="1897.5"/>
    <x v="9"/>
    <x v="0"/>
  </r>
  <r>
    <s v="Flight3240"/>
    <d v="2014-08-24T00:00:00"/>
    <x v="3"/>
    <n v="5"/>
    <n v="75"/>
    <x v="19"/>
    <n v="385"/>
    <n v="69685"/>
    <n v="76653.5"/>
    <n v="6968.5"/>
    <x v="1"/>
    <x v="0"/>
  </r>
  <r>
    <s v="Flight3241"/>
    <d v="2015-06-16T00:00:00"/>
    <x v="16"/>
    <n v="1.8"/>
    <n v="73"/>
    <x v="19"/>
    <n v="302.5"/>
    <n v="54752.5"/>
    <n v="60227.75"/>
    <n v="5475.25"/>
    <x v="10"/>
    <x v="1"/>
  </r>
  <r>
    <s v="Flight3242"/>
    <d v="2014-01-16T00:00:00"/>
    <x v="2"/>
    <n v="1.8"/>
    <n v="159"/>
    <x v="15"/>
    <n v="225"/>
    <n v="37125"/>
    <n v="40837.5"/>
    <n v="3712.5"/>
    <x v="7"/>
    <x v="0"/>
  </r>
  <r>
    <s v="Flight3243"/>
    <d v="2015-12-17T00:00:00"/>
    <x v="16"/>
    <n v="1.3"/>
    <n v="50"/>
    <x v="13"/>
    <n v="275"/>
    <n v="45375"/>
    <n v="49912.5"/>
    <n v="4537.5"/>
    <x v="4"/>
    <x v="1"/>
  </r>
  <r>
    <s v="Flight3244"/>
    <d v="2014-03-14T00:00:00"/>
    <x v="16"/>
    <n v="2"/>
    <n v="58"/>
    <x v="0"/>
    <n v="275"/>
    <n v="45375"/>
    <n v="49912.5"/>
    <n v="4537.5"/>
    <x v="5"/>
    <x v="0"/>
  </r>
  <r>
    <s v="Flight3245"/>
    <d v="2015-08-15T00:00:00"/>
    <x v="13"/>
    <n v="1.6"/>
    <n v="179"/>
    <x v="24"/>
    <n v="275"/>
    <n v="45375"/>
    <n v="49912.5"/>
    <n v="4537.5"/>
    <x v="1"/>
    <x v="1"/>
  </r>
  <r>
    <s v="Flight3246"/>
    <d v="2015-11-05T00:00:00"/>
    <x v="10"/>
    <n v="1.7"/>
    <n v="108"/>
    <x v="5"/>
    <n v="375"/>
    <n v="69375"/>
    <n v="76312.5"/>
    <n v="6937.5"/>
    <x v="0"/>
    <x v="1"/>
  </r>
  <r>
    <s v="Flight3247"/>
    <d v="2015-09-04T00:00:00"/>
    <x v="8"/>
    <n v="9.1999999999999993"/>
    <n v="110"/>
    <x v="16"/>
    <n v="200"/>
    <n v="37000"/>
    <n v="40700"/>
    <n v="3700"/>
    <x v="6"/>
    <x v="1"/>
  </r>
  <r>
    <s v="Flight3248"/>
    <d v="2014-08-20T00:00:00"/>
    <x v="11"/>
    <n v="2.4"/>
    <n v="2"/>
    <x v="13"/>
    <n v="385"/>
    <n v="71225"/>
    <n v="78347.5"/>
    <n v="7122.5"/>
    <x v="1"/>
    <x v="0"/>
  </r>
  <r>
    <s v="Flight3249"/>
    <d v="2015-09-05T00:00:00"/>
    <x v="3"/>
    <n v="4.8"/>
    <n v="187"/>
    <x v="0"/>
    <n v="350"/>
    <n v="57750"/>
    <n v="63525"/>
    <n v="5775"/>
    <x v="6"/>
    <x v="1"/>
  </r>
  <r>
    <s v="Flight3250"/>
    <d v="2014-01-03T00:00:00"/>
    <x v="11"/>
    <n v="2.1"/>
    <n v="81"/>
    <x v="22"/>
    <n v="350"/>
    <n v="63350"/>
    <n v="69685"/>
    <n v="6335"/>
    <x v="7"/>
    <x v="0"/>
  </r>
  <r>
    <s v="Flight3251"/>
    <d v="2015-08-14T00:00:00"/>
    <x v="11"/>
    <n v="1.7"/>
    <n v="151"/>
    <x v="27"/>
    <n v="385"/>
    <n v="71225"/>
    <n v="78347.5"/>
    <n v="7122.5"/>
    <x v="1"/>
    <x v="1"/>
  </r>
  <r>
    <s v="Flight3252"/>
    <d v="2015-04-02T00:00:00"/>
    <x v="3"/>
    <n v="5"/>
    <n v="61"/>
    <x v="5"/>
    <n v="350"/>
    <n v="57750"/>
    <n v="63525"/>
    <n v="5775"/>
    <x v="9"/>
    <x v="1"/>
  </r>
  <r>
    <s v="Flight3253"/>
    <d v="2015-11-13T00:00:00"/>
    <x v="11"/>
    <n v="1.8"/>
    <n v="55"/>
    <x v="16"/>
    <n v="350"/>
    <n v="57750"/>
    <n v="63525"/>
    <n v="5775"/>
    <x v="0"/>
    <x v="1"/>
  </r>
  <r>
    <s v="Flight3254"/>
    <d v="2014-09-10T00:00:00"/>
    <x v="3"/>
    <n v="4.3"/>
    <n v="90"/>
    <x v="22"/>
    <n v="350"/>
    <n v="63350"/>
    <n v="69685"/>
    <n v="6335"/>
    <x v="6"/>
    <x v="0"/>
  </r>
  <r>
    <s v="Flight3255"/>
    <d v="2014-07-29T00:00:00"/>
    <x v="10"/>
    <n v="2.7"/>
    <n v="190"/>
    <x v="18"/>
    <n v="412.5"/>
    <n v="68062.5"/>
    <n v="74868.75"/>
    <n v="6806.25"/>
    <x v="2"/>
    <x v="0"/>
  </r>
  <r>
    <s v="Flight3256"/>
    <d v="2015-06-28T00:00:00"/>
    <x v="8"/>
    <n v="10.199999999999999"/>
    <n v="30"/>
    <x v="0"/>
    <n v="220"/>
    <n v="40700"/>
    <n v="44770"/>
    <n v="4070"/>
    <x v="10"/>
    <x v="1"/>
  </r>
  <r>
    <s v="Flight3257"/>
    <d v="2015-08-28T00:00:00"/>
    <x v="16"/>
    <n v="2.2000000000000002"/>
    <n v="109"/>
    <x v="19"/>
    <n v="302.5"/>
    <n v="55962.5"/>
    <n v="61558.75"/>
    <n v="5596.25"/>
    <x v="1"/>
    <x v="1"/>
  </r>
  <r>
    <s v="Flight3258"/>
    <d v="2014-07-19T00:00:00"/>
    <x v="0"/>
    <n v="1.4"/>
    <n v="204"/>
    <x v="19"/>
    <n v="330"/>
    <n v="54450"/>
    <n v="59895"/>
    <n v="5445"/>
    <x v="2"/>
    <x v="0"/>
  </r>
  <r>
    <s v="Flight3259"/>
    <d v="2015-04-25T00:00:00"/>
    <x v="16"/>
    <n v="2.2999999999999998"/>
    <n v="26"/>
    <x v="3"/>
    <n v="275"/>
    <n v="50875"/>
    <n v="55962.5"/>
    <n v="5087.5"/>
    <x v="9"/>
    <x v="1"/>
  </r>
  <r>
    <s v="Flight3260"/>
    <d v="2015-02-04T00:00:00"/>
    <x v="5"/>
    <n v="0.4"/>
    <n v="183"/>
    <x v="22"/>
    <n v="125"/>
    <n v="20625"/>
    <n v="22687.5"/>
    <n v="2062.5"/>
    <x v="8"/>
    <x v="1"/>
  </r>
  <r>
    <s v="Flight3261"/>
    <d v="2015-01-13T00:00:00"/>
    <x v="12"/>
    <n v="2.7"/>
    <n v="18"/>
    <x v="18"/>
    <n v="115"/>
    <n v="21275"/>
    <n v="23402.5"/>
    <n v="2127.5"/>
    <x v="7"/>
    <x v="1"/>
  </r>
  <r>
    <s v="Flight3262"/>
    <d v="2014-04-04T00:00:00"/>
    <x v="13"/>
    <n v="1.1000000000000001"/>
    <n v="84"/>
    <x v="18"/>
    <n v="250"/>
    <n v="45250"/>
    <n v="49775"/>
    <n v="4525"/>
    <x v="9"/>
    <x v="0"/>
  </r>
  <r>
    <s v="Flight3263"/>
    <d v="2015-10-14T00:00:00"/>
    <x v="10"/>
    <n v="2"/>
    <n v="12"/>
    <x v="2"/>
    <n v="375"/>
    <n v="69375"/>
    <n v="76312.5"/>
    <n v="6937.5"/>
    <x v="11"/>
    <x v="1"/>
  </r>
  <r>
    <s v="Flight3264"/>
    <d v="2014-08-30T00:00:00"/>
    <x v="10"/>
    <n v="1.5"/>
    <n v="205"/>
    <x v="18"/>
    <n v="412.5"/>
    <n v="68062.5"/>
    <n v="74868.75"/>
    <n v="6806.25"/>
    <x v="1"/>
    <x v="0"/>
  </r>
  <r>
    <s v="Flight3265"/>
    <d v="2015-04-12T00:00:00"/>
    <x v="8"/>
    <n v="6.4"/>
    <n v="157"/>
    <x v="18"/>
    <n v="200"/>
    <n v="33000"/>
    <n v="36300"/>
    <n v="3300"/>
    <x v="9"/>
    <x v="1"/>
  </r>
  <r>
    <s v="Flight3266"/>
    <d v="2014-03-03T00:00:00"/>
    <x v="7"/>
    <n v="1.6"/>
    <n v="108"/>
    <x v="0"/>
    <n v="200"/>
    <n v="37000"/>
    <n v="40700"/>
    <n v="3700"/>
    <x v="5"/>
    <x v="0"/>
  </r>
  <r>
    <s v="Flight3267"/>
    <d v="2015-05-08T00:00:00"/>
    <x v="8"/>
    <n v="11"/>
    <n v="96"/>
    <x v="2"/>
    <n v="200"/>
    <n v="37000"/>
    <n v="40700"/>
    <n v="3700"/>
    <x v="3"/>
    <x v="1"/>
  </r>
  <r>
    <s v="Flight3268"/>
    <d v="2015-11-23T00:00:00"/>
    <x v="3"/>
    <n v="10.9"/>
    <n v="168"/>
    <x v="8"/>
    <n v="525"/>
    <n v="86625"/>
    <n v="95287.5"/>
    <n v="8662.5"/>
    <x v="0"/>
    <x v="1"/>
  </r>
  <r>
    <s v="Flight3269"/>
    <d v="2015-04-01T00:00:00"/>
    <x v="5"/>
    <n v="1.1000000000000001"/>
    <n v="2"/>
    <x v="15"/>
    <n v="125"/>
    <n v="23125"/>
    <n v="25437.5"/>
    <n v="2312.5"/>
    <x v="9"/>
    <x v="1"/>
  </r>
  <r>
    <s v="Flight3270"/>
    <d v="2014-10-31T00:00:00"/>
    <x v="4"/>
    <n v="0.5"/>
    <n v="143"/>
    <x v="6"/>
    <n v="200"/>
    <n v="37000"/>
    <n v="40700"/>
    <n v="3700"/>
    <x v="11"/>
    <x v="0"/>
  </r>
  <r>
    <s v="Flight3271"/>
    <d v="2014-03-11T00:00:00"/>
    <x v="7"/>
    <n v="3.1"/>
    <n v="175"/>
    <x v="27"/>
    <n v="200"/>
    <n v="33000"/>
    <n v="36300"/>
    <n v="3300"/>
    <x v="5"/>
    <x v="0"/>
  </r>
  <r>
    <s v="Flight3272"/>
    <d v="2015-07-13T00:00:00"/>
    <x v="19"/>
    <n v="2.8"/>
    <n v="70"/>
    <x v="2"/>
    <n v="126.5"/>
    <n v="22896.5"/>
    <n v="25186.15"/>
    <n v="2289.65"/>
    <x v="2"/>
    <x v="1"/>
  </r>
  <r>
    <s v="Flight3273"/>
    <d v="2014-07-26T00:00:00"/>
    <x v="5"/>
    <n v="1.6"/>
    <n v="79"/>
    <x v="2"/>
    <n v="137.5"/>
    <n v="24887.5"/>
    <n v="27376.25"/>
    <n v="2488.75"/>
    <x v="2"/>
    <x v="0"/>
  </r>
  <r>
    <s v="Flight3274"/>
    <d v="2015-09-12T00:00:00"/>
    <x v="7"/>
    <n v="3.1"/>
    <n v="57"/>
    <x v="27"/>
    <n v="200"/>
    <n v="33000"/>
    <n v="36300"/>
    <n v="3300"/>
    <x v="6"/>
    <x v="1"/>
  </r>
  <r>
    <s v="Flight3275"/>
    <d v="2014-11-10T00:00:00"/>
    <x v="1"/>
    <n v="0.8"/>
    <n v="92"/>
    <x v="1"/>
    <n v="250"/>
    <n v="46250"/>
    <n v="50875"/>
    <n v="4625"/>
    <x v="0"/>
    <x v="0"/>
  </r>
  <r>
    <s v="Flight3276"/>
    <d v="2015-08-04T00:00:00"/>
    <x v="7"/>
    <n v="1.6"/>
    <n v="119"/>
    <x v="18"/>
    <n v="220"/>
    <n v="40700"/>
    <n v="44770"/>
    <n v="4070"/>
    <x v="1"/>
    <x v="1"/>
  </r>
  <r>
    <s v="Flight3277"/>
    <d v="2014-07-17T00:00:00"/>
    <x v="8"/>
    <n v="10.8"/>
    <n v="52"/>
    <x v="15"/>
    <n v="220"/>
    <n v="36300"/>
    <n v="39930"/>
    <n v="3630"/>
    <x v="2"/>
    <x v="0"/>
  </r>
  <r>
    <s v="Flight3278"/>
    <d v="2015-10-23T00:00:00"/>
    <x v="3"/>
    <n v="5.7"/>
    <n v="61"/>
    <x v="0"/>
    <n v="350"/>
    <n v="57750"/>
    <n v="63525"/>
    <n v="5775"/>
    <x v="11"/>
    <x v="1"/>
  </r>
  <r>
    <s v="Flight3279"/>
    <d v="2015-06-09T00:00:00"/>
    <x v="8"/>
    <n v="12.2"/>
    <n v="89"/>
    <x v="11"/>
    <n v="220"/>
    <n v="39820"/>
    <n v="43802"/>
    <n v="3982"/>
    <x v="10"/>
    <x v="1"/>
  </r>
  <r>
    <s v="Flight3280"/>
    <d v="2015-01-01T00:00:00"/>
    <x v="3"/>
    <n v="4.4000000000000004"/>
    <n v="5"/>
    <x v="6"/>
    <n v="350"/>
    <n v="64750"/>
    <n v="71225"/>
    <n v="6475"/>
    <x v="7"/>
    <x v="1"/>
  </r>
  <r>
    <s v="Flight3281"/>
    <d v="2015-02-01T00:00:00"/>
    <x v="17"/>
    <n v="1.1000000000000001"/>
    <n v="147"/>
    <x v="19"/>
    <n v="300"/>
    <n v="55500"/>
    <n v="61050"/>
    <n v="5550"/>
    <x v="8"/>
    <x v="1"/>
  </r>
  <r>
    <s v="Flight3282"/>
    <d v="2015-09-30T00:00:00"/>
    <x v="6"/>
    <n v="1.3"/>
    <n v="51"/>
    <x v="2"/>
    <n v="300"/>
    <n v="49500"/>
    <n v="54450"/>
    <n v="4950"/>
    <x v="6"/>
    <x v="1"/>
  </r>
  <r>
    <s v="Flight3283"/>
    <d v="2015-11-01T00:00:00"/>
    <x v="3"/>
    <n v="5.8"/>
    <n v="205"/>
    <x v="6"/>
    <n v="350"/>
    <n v="57750"/>
    <n v="63525"/>
    <n v="5775"/>
    <x v="0"/>
    <x v="1"/>
  </r>
  <r>
    <s v="Flight3284"/>
    <d v="2014-12-25T00:00:00"/>
    <x v="3"/>
    <n v="6.9"/>
    <n v="122"/>
    <x v="0"/>
    <n v="490"/>
    <n v="90650"/>
    <n v="99715"/>
    <n v="9065"/>
    <x v="4"/>
    <x v="0"/>
  </r>
  <r>
    <s v="Flight3285"/>
    <d v="2015-07-03T00:00:00"/>
    <x v="11"/>
    <n v="3.5"/>
    <n v="66"/>
    <x v="26"/>
    <n v="385"/>
    <n v="69685"/>
    <n v="76653.5"/>
    <n v="6968.5"/>
    <x v="2"/>
    <x v="1"/>
  </r>
  <r>
    <s v="Flight3286"/>
    <d v="2015-01-16T00:00:00"/>
    <x v="3"/>
    <n v="3.7"/>
    <n v="95"/>
    <x v="22"/>
    <n v="350"/>
    <n v="64750"/>
    <n v="71225"/>
    <n v="6475"/>
    <x v="7"/>
    <x v="1"/>
  </r>
  <r>
    <s v="Flight3287"/>
    <d v="2014-08-16T00:00:00"/>
    <x v="6"/>
    <n v="3"/>
    <n v="184"/>
    <x v="21"/>
    <n v="330"/>
    <n v="54450"/>
    <n v="59895"/>
    <n v="5445"/>
    <x v="1"/>
    <x v="0"/>
  </r>
  <r>
    <s v="Flight3288"/>
    <d v="2015-07-03T00:00:00"/>
    <x v="5"/>
    <n v="2.1"/>
    <n v="23"/>
    <x v="12"/>
    <n v="137.5"/>
    <n v="25437.5"/>
    <n v="27981.25"/>
    <n v="2543.75"/>
    <x v="2"/>
    <x v="1"/>
  </r>
  <r>
    <s v="Flight3289"/>
    <d v="2014-08-20T00:00:00"/>
    <x v="17"/>
    <n v="2.8"/>
    <n v="16"/>
    <x v="6"/>
    <n v="330"/>
    <n v="61050"/>
    <n v="67155"/>
    <n v="6105"/>
    <x v="1"/>
    <x v="0"/>
  </r>
  <r>
    <s v="Flight3290"/>
    <d v="2015-05-31T00:00:00"/>
    <x v="3"/>
    <n v="4.3"/>
    <n v="107"/>
    <x v="1"/>
    <n v="350"/>
    <n v="64750"/>
    <n v="71225"/>
    <n v="6475"/>
    <x v="3"/>
    <x v="1"/>
  </r>
  <r>
    <s v="Flight3291"/>
    <d v="2014-02-01T00:00:00"/>
    <x v="3"/>
    <n v="4.5"/>
    <n v="202"/>
    <x v="16"/>
    <n v="350"/>
    <n v="57750"/>
    <n v="63525"/>
    <n v="5775"/>
    <x v="8"/>
    <x v="0"/>
  </r>
  <r>
    <s v="Flight3292"/>
    <d v="2015-12-24T00:00:00"/>
    <x v="16"/>
    <n v="3"/>
    <n v="178"/>
    <x v="0"/>
    <n v="385"/>
    <n v="63525"/>
    <n v="69877.5"/>
    <n v="6352.5"/>
    <x v="4"/>
    <x v="1"/>
  </r>
  <r>
    <s v="Flight3293"/>
    <d v="2015-11-18T00:00:00"/>
    <x v="18"/>
    <n v="2.1"/>
    <n v="114"/>
    <x v="0"/>
    <n v="240"/>
    <n v="44400"/>
    <n v="48840"/>
    <n v="4440"/>
    <x v="0"/>
    <x v="1"/>
  </r>
  <r>
    <s v="Flight3294"/>
    <d v="2015-09-28T00:00:00"/>
    <x v="6"/>
    <n v="1.5"/>
    <n v="174"/>
    <x v="18"/>
    <n v="300"/>
    <n v="49500"/>
    <n v="54450"/>
    <n v="4950"/>
    <x v="6"/>
    <x v="1"/>
  </r>
  <r>
    <s v="Flight3295"/>
    <d v="2014-07-02T00:00:00"/>
    <x v="16"/>
    <n v="2.4"/>
    <n v="163"/>
    <x v="0"/>
    <n v="302.5"/>
    <n v="49912.5"/>
    <n v="54903.75"/>
    <n v="4991.25"/>
    <x v="2"/>
    <x v="0"/>
  </r>
  <r>
    <s v="Flight3296"/>
    <d v="2014-01-24T00:00:00"/>
    <x v="16"/>
    <n v="1.2"/>
    <n v="131"/>
    <x v="19"/>
    <n v="275"/>
    <n v="50875"/>
    <n v="55962.5"/>
    <n v="5087.5"/>
    <x v="7"/>
    <x v="0"/>
  </r>
  <r>
    <s v="Flight3297"/>
    <d v="2014-02-11T00:00:00"/>
    <x v="2"/>
    <n v="1.8"/>
    <n v="5"/>
    <x v="26"/>
    <n v="225"/>
    <n v="41625"/>
    <n v="45787.5"/>
    <n v="4162.5"/>
    <x v="8"/>
    <x v="0"/>
  </r>
  <r>
    <s v="Flight3298"/>
    <d v="2014-07-28T00:00:00"/>
    <x v="13"/>
    <n v="3.6"/>
    <n v="12"/>
    <x v="17"/>
    <n v="275"/>
    <n v="50875"/>
    <n v="55962.5"/>
    <n v="5087.5"/>
    <x v="2"/>
    <x v="0"/>
  </r>
  <r>
    <s v="Flight3299"/>
    <d v="2014-11-30T00:00:00"/>
    <x v="13"/>
    <n v="3.8"/>
    <n v="58"/>
    <x v="24"/>
    <n v="375"/>
    <n v="61875"/>
    <n v="68062.5"/>
    <n v="6187.5"/>
    <x v="0"/>
    <x v="0"/>
  </r>
  <r>
    <s v="Flight3300"/>
    <d v="2015-08-31T00:00:00"/>
    <x v="18"/>
    <n v="1.8"/>
    <n v="57"/>
    <x v="22"/>
    <n v="264"/>
    <n v="43560"/>
    <n v="47916"/>
    <n v="4356"/>
    <x v="1"/>
    <x v="1"/>
  </r>
  <r>
    <s v="Flight3301"/>
    <d v="2015-02-28T00:00:00"/>
    <x v="10"/>
    <n v="3.5"/>
    <n v="54"/>
    <x v="2"/>
    <n v="375"/>
    <n v="61875"/>
    <n v="68062.5"/>
    <n v="6187.5"/>
    <x v="8"/>
    <x v="1"/>
  </r>
  <r>
    <s v="Flight3302"/>
    <d v="2014-12-28T00:00:00"/>
    <x v="17"/>
    <n v="4.5"/>
    <n v="16"/>
    <x v="16"/>
    <n v="420"/>
    <n v="77700"/>
    <n v="85470"/>
    <n v="7770"/>
    <x v="4"/>
    <x v="0"/>
  </r>
  <r>
    <s v="Flight3303"/>
    <d v="2014-08-05T00:00:00"/>
    <x v="7"/>
    <n v="3.3"/>
    <n v="75"/>
    <x v="2"/>
    <n v="220"/>
    <n v="39820"/>
    <n v="43802"/>
    <n v="3982"/>
    <x v="1"/>
    <x v="0"/>
  </r>
  <r>
    <s v="Flight3304"/>
    <d v="2014-11-12T00:00:00"/>
    <x v="17"/>
    <n v="2.4"/>
    <n v="137"/>
    <x v="14"/>
    <n v="300"/>
    <n v="55500"/>
    <n v="61050"/>
    <n v="5550"/>
    <x v="0"/>
    <x v="0"/>
  </r>
  <r>
    <s v="Flight3305"/>
    <d v="2014-07-21T00:00:00"/>
    <x v="3"/>
    <n v="6.8"/>
    <n v="37"/>
    <x v="18"/>
    <n v="385"/>
    <n v="63525"/>
    <n v="69877.5"/>
    <n v="6352.5"/>
    <x v="2"/>
    <x v="0"/>
  </r>
  <r>
    <s v="Flight3306"/>
    <d v="2015-02-26T00:00:00"/>
    <x v="3"/>
    <n v="4"/>
    <n v="150"/>
    <x v="10"/>
    <n v="350"/>
    <n v="64750"/>
    <n v="71225"/>
    <n v="6475"/>
    <x v="8"/>
    <x v="1"/>
  </r>
  <r>
    <s v="Flight3307"/>
    <d v="2015-07-31T00:00:00"/>
    <x v="4"/>
    <n v="1.6"/>
    <n v="77"/>
    <x v="0"/>
    <n v="220"/>
    <n v="39820"/>
    <n v="43802"/>
    <n v="3982"/>
    <x v="2"/>
    <x v="1"/>
  </r>
  <r>
    <s v="Flight3308"/>
    <d v="2014-10-11T00:00:00"/>
    <x v="0"/>
    <n v="1.3"/>
    <n v="184"/>
    <x v="17"/>
    <n v="300"/>
    <n v="49500"/>
    <n v="54450"/>
    <n v="4950"/>
    <x v="11"/>
    <x v="0"/>
  </r>
  <r>
    <s v="Flight3309"/>
    <d v="2014-08-21T00:00:00"/>
    <x v="1"/>
    <n v="2.9"/>
    <n v="168"/>
    <x v="21"/>
    <n v="275"/>
    <n v="45375"/>
    <n v="49912.5"/>
    <n v="4537.5"/>
    <x v="1"/>
    <x v="0"/>
  </r>
  <r>
    <s v="Flight3310"/>
    <d v="2015-05-07T00:00:00"/>
    <x v="11"/>
    <n v="0.7"/>
    <n v="106"/>
    <x v="6"/>
    <n v="350"/>
    <n v="64750"/>
    <n v="71225"/>
    <n v="6475"/>
    <x v="3"/>
    <x v="1"/>
  </r>
  <r>
    <s v="Flight3311"/>
    <d v="2014-05-08T00:00:00"/>
    <x v="8"/>
    <n v="9.6"/>
    <n v="2"/>
    <x v="20"/>
    <n v="200"/>
    <n v="37000"/>
    <n v="40700"/>
    <n v="3700"/>
    <x v="3"/>
    <x v="0"/>
  </r>
  <r>
    <s v="Flight3312"/>
    <d v="2015-11-23T00:00:00"/>
    <x v="6"/>
    <n v="4.0999999999999996"/>
    <n v="15"/>
    <x v="11"/>
    <n v="450"/>
    <n v="83250"/>
    <n v="91575"/>
    <n v="8325"/>
    <x v="0"/>
    <x v="1"/>
  </r>
  <r>
    <s v="Flight3313"/>
    <d v="2015-11-18T00:00:00"/>
    <x v="9"/>
    <n v="2.8"/>
    <n v="22"/>
    <x v="1"/>
    <n v="250"/>
    <n v="46250"/>
    <n v="50875"/>
    <n v="4625"/>
    <x v="0"/>
    <x v="1"/>
  </r>
  <r>
    <s v="Flight3314"/>
    <d v="2015-10-15T00:00:00"/>
    <x v="5"/>
    <n v="2.5"/>
    <n v="125"/>
    <x v="6"/>
    <n v="125"/>
    <n v="23125"/>
    <n v="25437.5"/>
    <n v="2312.5"/>
    <x v="11"/>
    <x v="1"/>
  </r>
  <r>
    <s v="Flight3315"/>
    <d v="2014-06-02T00:00:00"/>
    <x v="3"/>
    <n v="4.7"/>
    <n v="73"/>
    <x v="0"/>
    <n v="385"/>
    <n v="69685"/>
    <n v="76653.5"/>
    <n v="6968.5"/>
    <x v="10"/>
    <x v="0"/>
  </r>
  <r>
    <s v="Flight3316"/>
    <d v="2015-09-12T00:00:00"/>
    <x v="16"/>
    <n v="1.9"/>
    <n v="123"/>
    <x v="18"/>
    <n v="275"/>
    <n v="50875"/>
    <n v="55962.5"/>
    <n v="5087.5"/>
    <x v="6"/>
    <x v="1"/>
  </r>
  <r>
    <s v="Flight3317"/>
    <d v="2014-11-14T00:00:00"/>
    <x v="7"/>
    <n v="3.2"/>
    <n v="20"/>
    <x v="5"/>
    <n v="200"/>
    <n v="37000"/>
    <n v="40700"/>
    <n v="3700"/>
    <x v="0"/>
    <x v="0"/>
  </r>
  <r>
    <s v="Flight3318"/>
    <d v="2015-02-05T00:00:00"/>
    <x v="6"/>
    <n v="1.6"/>
    <n v="210"/>
    <x v="16"/>
    <n v="300"/>
    <n v="49500"/>
    <n v="54450"/>
    <n v="4950"/>
    <x v="8"/>
    <x v="1"/>
  </r>
  <r>
    <s v="Flight3319"/>
    <d v="2015-04-04T00:00:00"/>
    <x v="10"/>
    <n v="-0.2"/>
    <n v="98"/>
    <x v="19"/>
    <n v="375"/>
    <n v="69375"/>
    <n v="76312.5"/>
    <n v="6937.5"/>
    <x v="9"/>
    <x v="1"/>
  </r>
  <r>
    <s v="Flight3320"/>
    <d v="2014-08-17T00:00:00"/>
    <x v="12"/>
    <n v="2.7"/>
    <n v="29"/>
    <x v="12"/>
    <n v="126.5"/>
    <n v="23402.5"/>
    <n v="25742.75"/>
    <n v="2340.25"/>
    <x v="1"/>
    <x v="0"/>
  </r>
  <r>
    <s v="Flight3321"/>
    <d v="2014-02-06T00:00:00"/>
    <x v="14"/>
    <n v="1.5"/>
    <n v="111"/>
    <x v="16"/>
    <n v="275"/>
    <n v="50875"/>
    <n v="55962.5"/>
    <n v="5087.5"/>
    <x v="8"/>
    <x v="0"/>
  </r>
  <r>
    <s v="Flight3322"/>
    <d v="2014-07-21T00:00:00"/>
    <x v="11"/>
    <n v="2.6"/>
    <n v="164"/>
    <x v="6"/>
    <n v="385"/>
    <n v="63525"/>
    <n v="69877.5"/>
    <n v="6352.5"/>
    <x v="2"/>
    <x v="0"/>
  </r>
  <r>
    <s v="Flight3323"/>
    <d v="2014-10-07T00:00:00"/>
    <x v="4"/>
    <n v="1.2"/>
    <n v="28"/>
    <x v="0"/>
    <n v="200"/>
    <n v="37000"/>
    <n v="40700"/>
    <n v="3700"/>
    <x v="11"/>
    <x v="0"/>
  </r>
  <r>
    <s v="Flight3324"/>
    <d v="2014-07-20T00:00:00"/>
    <x v="2"/>
    <n v="2.7"/>
    <n v="31"/>
    <x v="0"/>
    <n v="247.5"/>
    <n v="45787.5"/>
    <n v="50366.25"/>
    <n v="4578.75"/>
    <x v="2"/>
    <x v="0"/>
  </r>
  <r>
    <s v="Flight3325"/>
    <d v="2014-03-24T00:00:00"/>
    <x v="4"/>
    <n v="3.7"/>
    <n v="200"/>
    <x v="6"/>
    <n v="200"/>
    <n v="33000"/>
    <n v="36300"/>
    <n v="3300"/>
    <x v="5"/>
    <x v="0"/>
  </r>
  <r>
    <s v="Flight3326"/>
    <d v="2015-01-17T00:00:00"/>
    <x v="6"/>
    <n v="1.9"/>
    <n v="151"/>
    <x v="3"/>
    <n v="300"/>
    <n v="55500"/>
    <n v="61050"/>
    <n v="5550"/>
    <x v="7"/>
    <x v="1"/>
  </r>
  <r>
    <s v="Flight3327"/>
    <d v="2015-10-10T00:00:00"/>
    <x v="14"/>
    <n v="2"/>
    <n v="134"/>
    <x v="17"/>
    <n v="275"/>
    <n v="50875"/>
    <n v="55962.5"/>
    <n v="5087.5"/>
    <x v="11"/>
    <x v="1"/>
  </r>
  <r>
    <s v="Flight3328"/>
    <d v="2014-01-12T00:00:00"/>
    <x v="20"/>
    <n v="2.4"/>
    <n v="54"/>
    <x v="0"/>
    <n v="275"/>
    <n v="45375"/>
    <n v="49912.5"/>
    <n v="4537.5"/>
    <x v="7"/>
    <x v="0"/>
  </r>
  <r>
    <s v="Flight3329"/>
    <d v="2015-09-14T00:00:00"/>
    <x v="10"/>
    <n v="0.4"/>
    <n v="96"/>
    <x v="23"/>
    <n v="375"/>
    <n v="69375"/>
    <n v="76312.5"/>
    <n v="6937.5"/>
    <x v="6"/>
    <x v="1"/>
  </r>
  <r>
    <s v="Flight3330"/>
    <d v="2015-11-26T00:00:00"/>
    <x v="1"/>
    <n v="5.0999999999999996"/>
    <n v="183"/>
    <x v="21"/>
    <n v="375"/>
    <n v="61875"/>
    <n v="68062.5"/>
    <n v="6187.5"/>
    <x v="0"/>
    <x v="1"/>
  </r>
  <r>
    <s v="Flight3331"/>
    <d v="2015-11-09T00:00:00"/>
    <x v="14"/>
    <n v="1.9"/>
    <n v="93"/>
    <x v="1"/>
    <n v="275"/>
    <n v="50875"/>
    <n v="55962.5"/>
    <n v="5087.5"/>
    <x v="0"/>
    <x v="1"/>
  </r>
  <r>
    <s v="Flight3332"/>
    <d v="2015-05-02T00:00:00"/>
    <x v="19"/>
    <n v="2.5"/>
    <n v="155"/>
    <x v="3"/>
    <n v="115"/>
    <n v="18975"/>
    <n v="20872.5"/>
    <n v="1897.5"/>
    <x v="3"/>
    <x v="1"/>
  </r>
  <r>
    <s v="Flight3333"/>
    <d v="2015-10-31T00:00:00"/>
    <x v="11"/>
    <n v="1.2"/>
    <n v="117"/>
    <x v="0"/>
    <n v="350"/>
    <n v="64750"/>
    <n v="71225"/>
    <n v="6475"/>
    <x v="11"/>
    <x v="1"/>
  </r>
  <r>
    <s v="Flight3334"/>
    <d v="2014-08-18T00:00:00"/>
    <x v="13"/>
    <n v="3.5"/>
    <n v="136"/>
    <x v="2"/>
    <n v="275"/>
    <n v="50875"/>
    <n v="55962.5"/>
    <n v="5087.5"/>
    <x v="1"/>
    <x v="0"/>
  </r>
  <r>
    <s v="Flight3335"/>
    <d v="2015-08-04T00:00:00"/>
    <x v="1"/>
    <n v="2"/>
    <n v="157"/>
    <x v="6"/>
    <n v="275"/>
    <n v="45375"/>
    <n v="49912.5"/>
    <n v="4537.5"/>
    <x v="1"/>
    <x v="1"/>
  </r>
  <r>
    <s v="Flight3336"/>
    <d v="2015-12-19T00:00:00"/>
    <x v="7"/>
    <n v="1.9"/>
    <n v="29"/>
    <x v="22"/>
    <n v="200"/>
    <n v="37000"/>
    <n v="40700"/>
    <n v="3700"/>
    <x v="4"/>
    <x v="1"/>
  </r>
  <r>
    <s v="Flight3337"/>
    <d v="2014-07-07T00:00:00"/>
    <x v="2"/>
    <n v="0.9"/>
    <n v="146"/>
    <x v="6"/>
    <n v="247.5"/>
    <n v="45787.5"/>
    <n v="50366.25"/>
    <n v="4578.75"/>
    <x v="2"/>
    <x v="0"/>
  </r>
  <r>
    <s v="Flight3338"/>
    <d v="2015-07-05T00:00:00"/>
    <x v="13"/>
    <n v="2.1"/>
    <n v="74"/>
    <x v="1"/>
    <n v="275"/>
    <n v="49775"/>
    <n v="54752.5"/>
    <n v="4977.5"/>
    <x v="2"/>
    <x v="1"/>
  </r>
  <r>
    <s v="Flight3339"/>
    <d v="2014-02-02T00:00:00"/>
    <x v="6"/>
    <n v="3.3"/>
    <n v="5"/>
    <x v="6"/>
    <n v="300"/>
    <n v="55500"/>
    <n v="61050"/>
    <n v="5550"/>
    <x v="8"/>
    <x v="0"/>
  </r>
  <r>
    <s v="Flight3340"/>
    <d v="2015-04-27T00:00:00"/>
    <x v="10"/>
    <n v="2.7"/>
    <n v="88"/>
    <x v="0"/>
    <n v="375"/>
    <n v="67875"/>
    <n v="74662.5"/>
    <n v="6787.5"/>
    <x v="9"/>
    <x v="1"/>
  </r>
  <r>
    <s v="Flight3341"/>
    <d v="2015-12-23T00:00:00"/>
    <x v="9"/>
    <n v="5.4"/>
    <n v="122"/>
    <x v="8"/>
    <n v="350"/>
    <n v="64750"/>
    <n v="71225"/>
    <n v="6475"/>
    <x v="4"/>
    <x v="1"/>
  </r>
  <r>
    <s v="Flight3342"/>
    <d v="2014-01-27T00:00:00"/>
    <x v="7"/>
    <n v="2.2000000000000002"/>
    <n v="161"/>
    <x v="18"/>
    <n v="200"/>
    <n v="33000"/>
    <n v="36300"/>
    <n v="3300"/>
    <x v="7"/>
    <x v="0"/>
  </r>
  <r>
    <s v="Flight3343"/>
    <d v="2014-12-24T00:00:00"/>
    <x v="20"/>
    <n v="2.2000000000000002"/>
    <n v="182"/>
    <x v="15"/>
    <n v="385"/>
    <n v="63525"/>
    <n v="69877.5"/>
    <n v="6352.5"/>
    <x v="4"/>
    <x v="0"/>
  </r>
  <r>
    <s v="Flight3344"/>
    <d v="2014-07-09T00:00:00"/>
    <x v="6"/>
    <n v="2.5"/>
    <n v="160"/>
    <x v="6"/>
    <n v="330"/>
    <n v="54450"/>
    <n v="59895"/>
    <n v="5445"/>
    <x v="2"/>
    <x v="0"/>
  </r>
  <r>
    <s v="Flight3345"/>
    <d v="2014-09-25T00:00:00"/>
    <x v="6"/>
    <n v="2"/>
    <n v="28"/>
    <x v="11"/>
    <n v="300"/>
    <n v="55500"/>
    <n v="61050"/>
    <n v="5550"/>
    <x v="6"/>
    <x v="0"/>
  </r>
  <r>
    <s v="Flight3346"/>
    <d v="2014-12-19T00:00:00"/>
    <x v="1"/>
    <n v="2.4"/>
    <n v="189"/>
    <x v="18"/>
    <n v="250"/>
    <n v="41250"/>
    <n v="45375"/>
    <n v="4125"/>
    <x v="4"/>
    <x v="0"/>
  </r>
  <r>
    <s v="Flight3347"/>
    <d v="2014-01-30T00:00:00"/>
    <x v="4"/>
    <n v="1.6"/>
    <n v="90"/>
    <x v="0"/>
    <n v="200"/>
    <n v="36200"/>
    <n v="39820"/>
    <n v="3620"/>
    <x v="7"/>
    <x v="0"/>
  </r>
  <r>
    <s v="Flight3348"/>
    <d v="2014-06-30T00:00:00"/>
    <x v="19"/>
    <n v="2.5"/>
    <n v="43"/>
    <x v="6"/>
    <n v="126.5"/>
    <n v="20872.5"/>
    <n v="22959.75"/>
    <n v="2087.25"/>
    <x v="10"/>
    <x v="0"/>
  </r>
  <r>
    <s v="Flight3349"/>
    <d v="2015-07-23T00:00:00"/>
    <x v="2"/>
    <n v="2.2999999999999998"/>
    <n v="124"/>
    <x v="1"/>
    <n v="247.5"/>
    <n v="45787.5"/>
    <n v="50366.25"/>
    <n v="4578.75"/>
    <x v="2"/>
    <x v="1"/>
  </r>
  <r>
    <s v="Flight3350"/>
    <d v="2015-01-18T00:00:00"/>
    <x v="7"/>
    <n v="1.3"/>
    <n v="77"/>
    <x v="13"/>
    <n v="200"/>
    <n v="36200"/>
    <n v="39820"/>
    <n v="3620"/>
    <x v="7"/>
    <x v="1"/>
  </r>
  <r>
    <s v="Flight3351"/>
    <d v="2015-11-26T00:00:00"/>
    <x v="1"/>
    <n v="3.9"/>
    <n v="40"/>
    <x v="18"/>
    <n v="375"/>
    <n v="61875"/>
    <n v="68062.5"/>
    <n v="6187.5"/>
    <x v="0"/>
    <x v="1"/>
  </r>
  <r>
    <s v="Flight3352"/>
    <d v="2015-06-29T00:00:00"/>
    <x v="11"/>
    <n v="0.4"/>
    <n v="127"/>
    <x v="0"/>
    <n v="385"/>
    <n v="71225"/>
    <n v="78347.5"/>
    <n v="7122.5"/>
    <x v="10"/>
    <x v="1"/>
  </r>
  <r>
    <s v="Flight3353"/>
    <d v="2014-05-02T00:00:00"/>
    <x v="5"/>
    <n v="2"/>
    <n v="15"/>
    <x v="21"/>
    <n v="125"/>
    <n v="23125"/>
    <n v="25437.5"/>
    <n v="2312.5"/>
    <x v="3"/>
    <x v="0"/>
  </r>
  <r>
    <s v="Flight3354"/>
    <d v="2015-05-04T00:00:00"/>
    <x v="2"/>
    <n v="2.6"/>
    <n v="190"/>
    <x v="0"/>
    <n v="225"/>
    <n v="37125"/>
    <n v="40837.5"/>
    <n v="3712.5"/>
    <x v="3"/>
    <x v="1"/>
  </r>
  <r>
    <s v="Flight3355"/>
    <d v="2014-03-03T00:00:00"/>
    <x v="4"/>
    <n v="2"/>
    <n v="76"/>
    <x v="29"/>
    <n v="200"/>
    <n v="36200"/>
    <n v="39820"/>
    <n v="3620"/>
    <x v="5"/>
    <x v="0"/>
  </r>
  <r>
    <s v="Flight3356"/>
    <d v="2015-05-22T00:00:00"/>
    <x v="18"/>
    <n v="2.9"/>
    <n v="112"/>
    <x v="1"/>
    <n v="240"/>
    <n v="44400"/>
    <n v="48840"/>
    <n v="4440"/>
    <x v="3"/>
    <x v="1"/>
  </r>
  <r>
    <s v="Flight3357"/>
    <d v="2015-11-25T00:00:00"/>
    <x v="9"/>
    <n v="4.8"/>
    <n v="176"/>
    <x v="0"/>
    <n v="375"/>
    <n v="61875"/>
    <n v="68062.5"/>
    <n v="6187.5"/>
    <x v="0"/>
    <x v="1"/>
  </r>
  <r>
    <s v="Flight3358"/>
    <d v="2015-06-30T00:00:00"/>
    <x v="14"/>
    <n v="1.2"/>
    <n v="32"/>
    <x v="18"/>
    <n v="302.5"/>
    <n v="55962.5"/>
    <n v="61558.75"/>
    <n v="5596.25"/>
    <x v="10"/>
    <x v="1"/>
  </r>
  <r>
    <s v="Flight3359"/>
    <d v="2015-03-21T00:00:00"/>
    <x v="8"/>
    <n v="9.4"/>
    <n v="148"/>
    <x v="26"/>
    <n v="200"/>
    <n v="37000"/>
    <n v="40700"/>
    <n v="3700"/>
    <x v="5"/>
    <x v="1"/>
  </r>
  <r>
    <s v="Flight3360"/>
    <d v="2014-02-05T00:00:00"/>
    <x v="5"/>
    <n v="-0.2"/>
    <n v="140"/>
    <x v="16"/>
    <n v="125"/>
    <n v="23125"/>
    <n v="25437.5"/>
    <n v="2312.5"/>
    <x v="8"/>
    <x v="0"/>
  </r>
  <r>
    <s v="Flight3361"/>
    <d v="2014-02-19T00:00:00"/>
    <x v="12"/>
    <n v="3.1"/>
    <n v="16"/>
    <x v="19"/>
    <n v="115"/>
    <n v="21275"/>
    <n v="23402.5"/>
    <n v="2127.5"/>
    <x v="8"/>
    <x v="0"/>
  </r>
  <r>
    <s v="Flight3362"/>
    <d v="2015-06-17T00:00:00"/>
    <x v="2"/>
    <n v="2.2000000000000002"/>
    <n v="204"/>
    <x v="2"/>
    <n v="247.5"/>
    <n v="40837.5"/>
    <n v="44921.25"/>
    <n v="4083.75"/>
    <x v="10"/>
    <x v="1"/>
  </r>
  <r>
    <s v="Flight3363"/>
    <d v="2014-07-20T00:00:00"/>
    <x v="8"/>
    <n v="9.8000000000000007"/>
    <n v="18"/>
    <x v="13"/>
    <n v="220"/>
    <n v="40700"/>
    <n v="44770"/>
    <n v="4070"/>
    <x v="2"/>
    <x v="0"/>
  </r>
  <r>
    <s v="Flight3364"/>
    <d v="2014-06-15T00:00:00"/>
    <x v="11"/>
    <n v="2.7"/>
    <n v="182"/>
    <x v="22"/>
    <n v="385"/>
    <n v="63525"/>
    <n v="69877.5"/>
    <n v="6352.5"/>
    <x v="10"/>
    <x v="0"/>
  </r>
  <r>
    <s v="Flight3365"/>
    <d v="2014-10-23T00:00:00"/>
    <x v="9"/>
    <n v="2"/>
    <n v="170"/>
    <x v="6"/>
    <n v="250"/>
    <n v="41250"/>
    <n v="45375"/>
    <n v="4125"/>
    <x v="11"/>
    <x v="0"/>
  </r>
  <r>
    <s v="Flight3366"/>
    <d v="2015-11-26T00:00:00"/>
    <x v="3"/>
    <n v="11.5"/>
    <n v="178"/>
    <x v="5"/>
    <n v="525"/>
    <n v="86625"/>
    <n v="95287.5"/>
    <n v="8662.5"/>
    <x v="0"/>
    <x v="1"/>
  </r>
  <r>
    <s v="Flight3367"/>
    <d v="2015-12-27T00:00:00"/>
    <x v="18"/>
    <n v="3.4"/>
    <n v="150"/>
    <x v="2"/>
    <n v="336"/>
    <n v="62160"/>
    <n v="68376"/>
    <n v="6216"/>
    <x v="4"/>
    <x v="1"/>
  </r>
  <r>
    <s v="Flight3368"/>
    <d v="2014-03-09T00:00:00"/>
    <x v="6"/>
    <n v="1.8"/>
    <n v="200"/>
    <x v="17"/>
    <n v="300"/>
    <n v="49500"/>
    <n v="54450"/>
    <n v="4950"/>
    <x v="5"/>
    <x v="0"/>
  </r>
  <r>
    <s v="Flight3369"/>
    <d v="2014-07-30T00:00:00"/>
    <x v="7"/>
    <n v="1.6"/>
    <n v="163"/>
    <x v="1"/>
    <n v="220"/>
    <n v="36300"/>
    <n v="39930"/>
    <n v="3630"/>
    <x v="2"/>
    <x v="0"/>
  </r>
  <r>
    <s v="Flight3370"/>
    <d v="2015-11-17T00:00:00"/>
    <x v="4"/>
    <n v="1.8"/>
    <n v="81"/>
    <x v="1"/>
    <n v="200"/>
    <n v="36200"/>
    <n v="39820"/>
    <n v="3620"/>
    <x v="0"/>
    <x v="1"/>
  </r>
  <r>
    <s v="Flight3371"/>
    <d v="2015-12-06T00:00:00"/>
    <x v="5"/>
    <n v="2.1"/>
    <n v="84"/>
    <x v="1"/>
    <n v="125"/>
    <n v="22625"/>
    <n v="24887.5"/>
    <n v="2262.5"/>
    <x v="4"/>
    <x v="1"/>
  </r>
  <r>
    <s v="Flight3372"/>
    <d v="2015-06-13T00:00:00"/>
    <x v="5"/>
    <n v="1.7"/>
    <n v="104"/>
    <x v="18"/>
    <n v="137.5"/>
    <n v="25437.5"/>
    <n v="27981.25"/>
    <n v="2543.75"/>
    <x v="10"/>
    <x v="1"/>
  </r>
  <r>
    <s v="Flight3373"/>
    <d v="2014-04-24T00:00:00"/>
    <x v="10"/>
    <n v="3"/>
    <n v="68"/>
    <x v="0"/>
    <n v="375"/>
    <n v="67875"/>
    <n v="74662.5"/>
    <n v="6787.5"/>
    <x v="9"/>
    <x v="0"/>
  </r>
  <r>
    <s v="Flight3374"/>
    <d v="2014-08-21T00:00:00"/>
    <x v="22"/>
    <n v="2.5"/>
    <n v="14"/>
    <x v="10"/>
    <n v="319"/>
    <n v="59015"/>
    <n v="64916.5"/>
    <n v="5901.5"/>
    <x v="1"/>
    <x v="0"/>
  </r>
  <r>
    <s v="Flight3375"/>
    <d v="2015-03-26T00:00:00"/>
    <x v="0"/>
    <n v="1.9"/>
    <n v="35"/>
    <x v="17"/>
    <n v="300"/>
    <n v="55500"/>
    <n v="61050"/>
    <n v="5550"/>
    <x v="5"/>
    <x v="1"/>
  </r>
  <r>
    <s v="Flight3376"/>
    <d v="2015-05-24T00:00:00"/>
    <x v="17"/>
    <n v="3"/>
    <n v="117"/>
    <x v="26"/>
    <n v="300"/>
    <n v="55500"/>
    <n v="61050"/>
    <n v="5550"/>
    <x v="3"/>
    <x v="1"/>
  </r>
  <r>
    <s v="Flight3377"/>
    <d v="2015-08-08T00:00:00"/>
    <x v="13"/>
    <n v="1.2"/>
    <n v="165"/>
    <x v="16"/>
    <n v="275"/>
    <n v="45375"/>
    <n v="49912.5"/>
    <n v="4537.5"/>
    <x v="1"/>
    <x v="1"/>
  </r>
  <r>
    <s v="Flight3378"/>
    <d v="2015-11-22T00:00:00"/>
    <x v="11"/>
    <n v="2.2999999999999998"/>
    <n v="178"/>
    <x v="20"/>
    <n v="350"/>
    <n v="57750"/>
    <n v="63525"/>
    <n v="5775"/>
    <x v="0"/>
    <x v="1"/>
  </r>
  <r>
    <s v="Flight3379"/>
    <d v="2015-07-17T00:00:00"/>
    <x v="6"/>
    <n v="2.7"/>
    <n v="85"/>
    <x v="11"/>
    <n v="330"/>
    <n v="59730"/>
    <n v="65703"/>
    <n v="5973"/>
    <x v="2"/>
    <x v="1"/>
  </r>
  <r>
    <s v="Flight3380"/>
    <d v="2015-07-13T00:00:00"/>
    <x v="6"/>
    <n v="1.5"/>
    <n v="140"/>
    <x v="0"/>
    <n v="330"/>
    <n v="61050"/>
    <n v="67155"/>
    <n v="6105"/>
    <x v="2"/>
    <x v="1"/>
  </r>
  <r>
    <s v="Flight3381"/>
    <d v="2015-04-27T00:00:00"/>
    <x v="5"/>
    <n v="1.2"/>
    <n v="59"/>
    <x v="1"/>
    <n v="125"/>
    <n v="20625"/>
    <n v="22687.5"/>
    <n v="2062.5"/>
    <x v="9"/>
    <x v="1"/>
  </r>
  <r>
    <s v="Flight3382"/>
    <d v="2015-09-25T00:00:00"/>
    <x v="13"/>
    <n v="0.6"/>
    <n v="15"/>
    <x v="6"/>
    <n v="250"/>
    <n v="46250"/>
    <n v="50875"/>
    <n v="4625"/>
    <x v="6"/>
    <x v="1"/>
  </r>
  <r>
    <s v="Flight3383"/>
    <d v="2014-02-12T00:00:00"/>
    <x v="13"/>
    <n v="3.4"/>
    <n v="120"/>
    <x v="3"/>
    <n v="250"/>
    <n v="46250"/>
    <n v="50875"/>
    <n v="4625"/>
    <x v="8"/>
    <x v="0"/>
  </r>
  <r>
    <s v="Flight3384"/>
    <d v="2015-06-17T00:00:00"/>
    <x v="18"/>
    <n v="3"/>
    <n v="90"/>
    <x v="27"/>
    <n v="264"/>
    <n v="47784"/>
    <n v="52562.400000000001"/>
    <n v="4778.4000000000005"/>
    <x v="10"/>
    <x v="1"/>
  </r>
  <r>
    <s v="Flight3385"/>
    <d v="2014-05-25T00:00:00"/>
    <x v="2"/>
    <n v="2.2999999999999998"/>
    <n v="160"/>
    <x v="23"/>
    <n v="225"/>
    <n v="37125"/>
    <n v="40837.5"/>
    <n v="3712.5"/>
    <x v="3"/>
    <x v="0"/>
  </r>
  <r>
    <s v="Flight3386"/>
    <d v="2015-09-17T00:00:00"/>
    <x v="7"/>
    <n v="2.5"/>
    <n v="197"/>
    <x v="8"/>
    <n v="200"/>
    <n v="33000"/>
    <n v="36300"/>
    <n v="3300"/>
    <x v="6"/>
    <x v="1"/>
  </r>
  <r>
    <s v="Flight3387"/>
    <d v="2014-12-07T00:00:00"/>
    <x v="10"/>
    <n v="2.2000000000000002"/>
    <n v="47"/>
    <x v="2"/>
    <n v="375"/>
    <n v="61875"/>
    <n v="68062.5"/>
    <n v="6187.5"/>
    <x v="4"/>
    <x v="0"/>
  </r>
  <r>
    <s v="Flight3388"/>
    <d v="2015-01-29T00:00:00"/>
    <x v="6"/>
    <n v="2.8"/>
    <n v="34"/>
    <x v="29"/>
    <n v="300"/>
    <n v="55500"/>
    <n v="61050"/>
    <n v="5550"/>
    <x v="7"/>
    <x v="1"/>
  </r>
  <r>
    <s v="Flight3389"/>
    <d v="2014-07-19T00:00:00"/>
    <x v="12"/>
    <n v="1.4"/>
    <n v="162"/>
    <x v="2"/>
    <n v="126.5"/>
    <n v="20872.5"/>
    <n v="22959.75"/>
    <n v="2087.25"/>
    <x v="2"/>
    <x v="0"/>
  </r>
  <r>
    <s v="Flight3390"/>
    <d v="2014-09-25T00:00:00"/>
    <x v="5"/>
    <n v="2.1"/>
    <n v="15"/>
    <x v="25"/>
    <n v="125"/>
    <n v="23125"/>
    <n v="25437.5"/>
    <n v="2312.5"/>
    <x v="6"/>
    <x v="0"/>
  </r>
  <r>
    <s v="Flight3391"/>
    <d v="2014-06-30T00:00:00"/>
    <x v="16"/>
    <n v="1.9"/>
    <n v="208"/>
    <x v="19"/>
    <n v="302.5"/>
    <n v="49912.5"/>
    <n v="54903.75"/>
    <n v="4991.25"/>
    <x v="10"/>
    <x v="0"/>
  </r>
  <r>
    <s v="Flight3392"/>
    <d v="2015-08-23T00:00:00"/>
    <x v="0"/>
    <n v="1"/>
    <n v="59"/>
    <x v="25"/>
    <n v="330"/>
    <n v="54450"/>
    <n v="59895"/>
    <n v="5445"/>
    <x v="1"/>
    <x v="1"/>
  </r>
  <r>
    <s v="Flight3393"/>
    <d v="2014-10-10T00:00:00"/>
    <x v="20"/>
    <n v="1.2"/>
    <n v="87"/>
    <x v="15"/>
    <n v="275"/>
    <n v="49775"/>
    <n v="54752.5"/>
    <n v="4977.5"/>
    <x v="11"/>
    <x v="0"/>
  </r>
  <r>
    <s v="Flight3394"/>
    <d v="2015-09-15T00:00:00"/>
    <x v="6"/>
    <n v="1"/>
    <n v="81"/>
    <x v="2"/>
    <n v="300"/>
    <n v="54300"/>
    <n v="59730"/>
    <n v="5430"/>
    <x v="6"/>
    <x v="1"/>
  </r>
  <r>
    <s v="Flight3395"/>
    <d v="2015-07-10T00:00:00"/>
    <x v="16"/>
    <n v="1.3"/>
    <n v="75"/>
    <x v="2"/>
    <n v="302.5"/>
    <n v="54752.5"/>
    <n v="60227.75"/>
    <n v="5475.25"/>
    <x v="2"/>
    <x v="1"/>
  </r>
  <r>
    <s v="Flight3396"/>
    <d v="2014-06-07T00:00:00"/>
    <x v="11"/>
    <n v="3.5"/>
    <n v="80"/>
    <x v="27"/>
    <n v="385"/>
    <n v="69685"/>
    <n v="76653.5"/>
    <n v="6968.5"/>
    <x v="10"/>
    <x v="0"/>
  </r>
  <r>
    <s v="Flight3397"/>
    <d v="2015-03-22T00:00:00"/>
    <x v="6"/>
    <n v="2.2999999999999998"/>
    <n v="86"/>
    <x v="3"/>
    <n v="300"/>
    <n v="54300"/>
    <n v="59730"/>
    <n v="5430"/>
    <x v="5"/>
    <x v="1"/>
  </r>
  <r>
    <s v="Flight3398"/>
    <d v="2014-08-30T00:00:00"/>
    <x v="11"/>
    <n v="2.9"/>
    <n v="133"/>
    <x v="2"/>
    <n v="385"/>
    <n v="71225"/>
    <n v="78347.5"/>
    <n v="7122.5"/>
    <x v="1"/>
    <x v="0"/>
  </r>
  <r>
    <s v="Flight3399"/>
    <d v="2015-05-04T00:00:00"/>
    <x v="12"/>
    <n v="3.1"/>
    <n v="110"/>
    <x v="17"/>
    <n v="115"/>
    <n v="21275"/>
    <n v="23402.5"/>
    <n v="2127.5"/>
    <x v="3"/>
    <x v="1"/>
  </r>
  <r>
    <s v="Flight3400"/>
    <d v="2015-05-24T00:00:00"/>
    <x v="7"/>
    <n v="2.9"/>
    <n v="209"/>
    <x v="1"/>
    <n v="200"/>
    <n v="33000"/>
    <n v="36300"/>
    <n v="3300"/>
    <x v="3"/>
    <x v="1"/>
  </r>
  <r>
    <s v="Flight3401"/>
    <d v="2014-07-02T00:00:00"/>
    <x v="11"/>
    <n v="1.9"/>
    <n v="32"/>
    <x v="1"/>
    <n v="385"/>
    <n v="71225"/>
    <n v="78347.5"/>
    <n v="7122.5"/>
    <x v="2"/>
    <x v="0"/>
  </r>
  <r>
    <s v="Flight3402"/>
    <d v="2015-06-03T00:00:00"/>
    <x v="15"/>
    <n v="2.5"/>
    <n v="79"/>
    <x v="0"/>
    <n v="330"/>
    <n v="59730"/>
    <n v="65703"/>
    <n v="5973"/>
    <x v="10"/>
    <x v="1"/>
  </r>
  <r>
    <s v="Flight3403"/>
    <d v="2015-01-10T00:00:00"/>
    <x v="17"/>
    <n v="2.2999999999999998"/>
    <n v="171"/>
    <x v="2"/>
    <n v="300"/>
    <n v="49500"/>
    <n v="54450"/>
    <n v="4950"/>
    <x v="7"/>
    <x v="1"/>
  </r>
  <r>
    <s v="Flight3404"/>
    <d v="2015-12-21T00:00:00"/>
    <x v="8"/>
    <n v="16.3"/>
    <n v="190"/>
    <x v="22"/>
    <n v="280"/>
    <n v="46200"/>
    <n v="50820"/>
    <n v="4620"/>
    <x v="4"/>
    <x v="1"/>
  </r>
  <r>
    <s v="Flight3405"/>
    <d v="2014-04-25T00:00:00"/>
    <x v="22"/>
    <n v="1.7"/>
    <n v="20"/>
    <x v="0"/>
    <n v="290"/>
    <n v="53650"/>
    <n v="59015"/>
    <n v="5365"/>
    <x v="9"/>
    <x v="0"/>
  </r>
  <r>
    <s v="Flight3406"/>
    <d v="2014-12-13T00:00:00"/>
    <x v="14"/>
    <n v="1.9"/>
    <n v="153"/>
    <x v="2"/>
    <n v="275"/>
    <n v="45375"/>
    <n v="49912.5"/>
    <n v="4537.5"/>
    <x v="4"/>
    <x v="0"/>
  </r>
  <r>
    <s v="Flight3407"/>
    <d v="2015-09-26T00:00:00"/>
    <x v="3"/>
    <n v="3.8"/>
    <n v="179"/>
    <x v="5"/>
    <n v="350"/>
    <n v="57750"/>
    <n v="63525"/>
    <n v="5775"/>
    <x v="6"/>
    <x v="1"/>
  </r>
  <r>
    <s v="Flight3408"/>
    <d v="2014-01-02T00:00:00"/>
    <x v="2"/>
    <n v="1.5"/>
    <n v="13"/>
    <x v="13"/>
    <n v="225"/>
    <n v="41625"/>
    <n v="45787.5"/>
    <n v="4162.5"/>
    <x v="7"/>
    <x v="0"/>
  </r>
  <r>
    <s v="Flight3409"/>
    <d v="2014-05-24T00:00:00"/>
    <x v="22"/>
    <n v="1.4"/>
    <n v="83"/>
    <x v="19"/>
    <n v="290"/>
    <n v="52490"/>
    <n v="57739"/>
    <n v="5249"/>
    <x v="3"/>
    <x v="0"/>
  </r>
  <r>
    <s v="Flight3410"/>
    <d v="2014-12-19T00:00:00"/>
    <x v="2"/>
    <n v="3.3"/>
    <n v="183"/>
    <x v="12"/>
    <n v="225"/>
    <n v="37125"/>
    <n v="40837.5"/>
    <n v="3712.5"/>
    <x v="4"/>
    <x v="0"/>
  </r>
  <r>
    <s v="Flight3411"/>
    <d v="2015-08-11T00:00:00"/>
    <x v="4"/>
    <n v="0.9"/>
    <n v="11"/>
    <x v="19"/>
    <n v="220"/>
    <n v="40700"/>
    <n v="44770"/>
    <n v="4070"/>
    <x v="1"/>
    <x v="1"/>
  </r>
  <r>
    <s v="Flight3412"/>
    <d v="2015-04-30T00:00:00"/>
    <x v="6"/>
    <n v="1.6"/>
    <n v="186"/>
    <x v="23"/>
    <n v="300"/>
    <n v="49500"/>
    <n v="54450"/>
    <n v="4950"/>
    <x v="9"/>
    <x v="1"/>
  </r>
  <r>
    <s v="Flight3413"/>
    <d v="2015-10-22T00:00:00"/>
    <x v="12"/>
    <n v="2.6"/>
    <n v="200"/>
    <x v="2"/>
    <n v="115"/>
    <n v="18975"/>
    <n v="20872.5"/>
    <n v="1897.5"/>
    <x v="11"/>
    <x v="1"/>
  </r>
  <r>
    <s v="Flight3414"/>
    <d v="2015-04-19T00:00:00"/>
    <x v="4"/>
    <n v="1.6"/>
    <n v="127"/>
    <x v="11"/>
    <n v="200"/>
    <n v="37000"/>
    <n v="40700"/>
    <n v="3700"/>
    <x v="9"/>
    <x v="1"/>
  </r>
  <r>
    <s v="Flight3415"/>
    <d v="2015-12-22T00:00:00"/>
    <x v="3"/>
    <n v="6.7"/>
    <n v="95"/>
    <x v="23"/>
    <n v="490"/>
    <n v="90650"/>
    <n v="99715"/>
    <n v="9065"/>
    <x v="4"/>
    <x v="1"/>
  </r>
  <r>
    <s v="Flight3416"/>
    <d v="2014-05-15T00:00:00"/>
    <x v="20"/>
    <n v="1.7"/>
    <n v="158"/>
    <x v="24"/>
    <n v="275"/>
    <n v="45375"/>
    <n v="49912.5"/>
    <n v="4537.5"/>
    <x v="3"/>
    <x v="0"/>
  </r>
  <r>
    <s v="Flight3417"/>
    <d v="2014-09-12T00:00:00"/>
    <x v="23"/>
    <n v="1.8"/>
    <n v="171"/>
    <x v="6"/>
    <n v="5000"/>
    <n v="825000"/>
    <n v="907500"/>
    <n v="82500"/>
    <x v="6"/>
    <x v="0"/>
  </r>
  <r>
    <s v="Flight3418"/>
    <d v="2015-02-27T00:00:00"/>
    <x v="1"/>
    <n v="1.8"/>
    <n v="100"/>
    <x v="0"/>
    <n v="250"/>
    <n v="46250"/>
    <n v="50875"/>
    <n v="4625"/>
    <x v="8"/>
    <x v="1"/>
  </r>
  <r>
    <s v="Flight3419"/>
    <d v="2014-08-31T00:00:00"/>
    <x v="6"/>
    <n v="0.7"/>
    <n v="4"/>
    <x v="15"/>
    <n v="330"/>
    <n v="61050"/>
    <n v="67155"/>
    <n v="6105"/>
    <x v="1"/>
    <x v="0"/>
  </r>
  <r>
    <s v="Flight3420"/>
    <d v="2015-07-17T00:00:00"/>
    <x v="3"/>
    <n v="4.9000000000000004"/>
    <n v="149"/>
    <x v="24"/>
    <n v="385"/>
    <n v="71225"/>
    <n v="78347.5"/>
    <n v="7122.5"/>
    <x v="2"/>
    <x v="1"/>
  </r>
  <r>
    <s v="Flight3421"/>
    <d v="2014-11-06T00:00:00"/>
    <x v="5"/>
    <n v="2.1"/>
    <n v="83"/>
    <x v="0"/>
    <n v="125"/>
    <n v="22625"/>
    <n v="24887.5"/>
    <n v="2262.5"/>
    <x v="0"/>
    <x v="0"/>
  </r>
  <r>
    <s v="Flight3422"/>
    <d v="2015-03-28T00:00:00"/>
    <x v="12"/>
    <n v="2"/>
    <n v="44"/>
    <x v="17"/>
    <n v="115"/>
    <n v="18975"/>
    <n v="20872.5"/>
    <n v="1897.5"/>
    <x v="5"/>
    <x v="1"/>
  </r>
  <r>
    <s v="Flight3423"/>
    <d v="2014-09-03T00:00:00"/>
    <x v="9"/>
    <n v="2.8"/>
    <n v="9"/>
    <x v="2"/>
    <n v="250"/>
    <n v="46250"/>
    <n v="50875"/>
    <n v="4625"/>
    <x v="6"/>
    <x v="0"/>
  </r>
  <r>
    <s v="Flight3424"/>
    <d v="2014-04-30T00:00:00"/>
    <x v="7"/>
    <n v="3.1"/>
    <n v="134"/>
    <x v="6"/>
    <n v="200"/>
    <n v="37000"/>
    <n v="40700"/>
    <n v="3700"/>
    <x v="9"/>
    <x v="0"/>
  </r>
  <r>
    <s v="Flight3425"/>
    <d v="2014-06-10T00:00:00"/>
    <x v="9"/>
    <n v="2.6"/>
    <n v="209"/>
    <x v="12"/>
    <n v="275"/>
    <n v="45375"/>
    <n v="49912.5"/>
    <n v="4537.5"/>
    <x v="10"/>
    <x v="0"/>
  </r>
  <r>
    <s v="Flight3426"/>
    <d v="2015-08-07T00:00:00"/>
    <x v="13"/>
    <n v="1.4"/>
    <n v="44"/>
    <x v="17"/>
    <n v="275"/>
    <n v="45375"/>
    <n v="49912.5"/>
    <n v="4537.5"/>
    <x v="1"/>
    <x v="1"/>
  </r>
  <r>
    <s v="Flight3427"/>
    <d v="2015-06-26T00:00:00"/>
    <x v="0"/>
    <n v="3.7"/>
    <n v="52"/>
    <x v="16"/>
    <n v="330"/>
    <n v="54450"/>
    <n v="59895"/>
    <n v="5445"/>
    <x v="10"/>
    <x v="1"/>
  </r>
  <r>
    <s v="Flight3428"/>
    <d v="2015-03-23T00:00:00"/>
    <x v="4"/>
    <n v="1"/>
    <n v="200"/>
    <x v="0"/>
    <n v="200"/>
    <n v="33000"/>
    <n v="36300"/>
    <n v="3300"/>
    <x v="5"/>
    <x v="1"/>
  </r>
  <r>
    <s v="Flight3429"/>
    <d v="2014-02-19T00:00:00"/>
    <x v="15"/>
    <n v="2.4"/>
    <n v="21"/>
    <x v="27"/>
    <n v="300"/>
    <n v="55500"/>
    <n v="61050"/>
    <n v="5550"/>
    <x v="8"/>
    <x v="0"/>
  </r>
  <r>
    <s v="Flight3430"/>
    <d v="2015-06-21T00:00:00"/>
    <x v="3"/>
    <n v="5.8"/>
    <n v="156"/>
    <x v="6"/>
    <n v="385"/>
    <n v="63525"/>
    <n v="69877.5"/>
    <n v="6352.5"/>
    <x v="10"/>
    <x v="1"/>
  </r>
  <r>
    <s v="Flight3431"/>
    <d v="2015-01-12T00:00:00"/>
    <x v="8"/>
    <n v="11.5"/>
    <n v="202"/>
    <x v="15"/>
    <n v="200"/>
    <n v="33000"/>
    <n v="36300"/>
    <n v="3300"/>
    <x v="7"/>
    <x v="1"/>
  </r>
  <r>
    <s v="Flight3432"/>
    <d v="2014-02-23T00:00:00"/>
    <x v="8"/>
    <n v="7.9"/>
    <n v="93"/>
    <x v="23"/>
    <n v="200"/>
    <n v="37000"/>
    <n v="40700"/>
    <n v="3700"/>
    <x v="8"/>
    <x v="0"/>
  </r>
  <r>
    <s v="Flight3433"/>
    <d v="2014-06-25T00:00:00"/>
    <x v="1"/>
    <n v="1.3"/>
    <n v="199"/>
    <x v="6"/>
    <n v="275"/>
    <n v="45375"/>
    <n v="49912.5"/>
    <n v="4537.5"/>
    <x v="10"/>
    <x v="0"/>
  </r>
  <r>
    <s v="Flight3434"/>
    <d v="2015-03-10T00:00:00"/>
    <x v="16"/>
    <n v="1.6"/>
    <n v="39"/>
    <x v="18"/>
    <n v="275"/>
    <n v="45375"/>
    <n v="49912.5"/>
    <n v="4537.5"/>
    <x v="5"/>
    <x v="1"/>
  </r>
  <r>
    <s v="Flight3435"/>
    <d v="2015-12-16T00:00:00"/>
    <x v="7"/>
    <n v="1.6"/>
    <n v="62"/>
    <x v="0"/>
    <n v="200"/>
    <n v="33000"/>
    <n v="36300"/>
    <n v="3300"/>
    <x v="4"/>
    <x v="1"/>
  </r>
  <r>
    <s v="Flight3436"/>
    <d v="2015-03-14T00:00:00"/>
    <x v="10"/>
    <n v="2.6"/>
    <n v="173"/>
    <x v="1"/>
    <n v="375"/>
    <n v="61875"/>
    <n v="68062.5"/>
    <n v="6187.5"/>
    <x v="5"/>
    <x v="1"/>
  </r>
  <r>
    <s v="Flight3437"/>
    <d v="2015-03-18T00:00:00"/>
    <x v="3"/>
    <n v="3.1"/>
    <n v="203"/>
    <x v="1"/>
    <n v="350"/>
    <n v="57750"/>
    <n v="63525"/>
    <n v="5775"/>
    <x v="5"/>
    <x v="1"/>
  </r>
  <r>
    <s v="Flight3438"/>
    <d v="2015-08-13T00:00:00"/>
    <x v="20"/>
    <n v="1.8"/>
    <n v="176"/>
    <x v="0"/>
    <n v="302.5"/>
    <n v="49912.5"/>
    <n v="54903.75"/>
    <n v="4991.25"/>
    <x v="1"/>
    <x v="1"/>
  </r>
  <r>
    <s v="Flight3439"/>
    <d v="2014-06-30T00:00:00"/>
    <x v="16"/>
    <n v="2"/>
    <n v="37"/>
    <x v="12"/>
    <n v="302.5"/>
    <n v="49912.5"/>
    <n v="54903.75"/>
    <n v="4991.25"/>
    <x v="10"/>
    <x v="0"/>
  </r>
  <r>
    <s v="Flight3440"/>
    <d v="2015-06-17T00:00:00"/>
    <x v="11"/>
    <n v="2.2000000000000002"/>
    <n v="145"/>
    <x v="18"/>
    <n v="385"/>
    <n v="71225"/>
    <n v="78347.5"/>
    <n v="7122.5"/>
    <x v="10"/>
    <x v="1"/>
  </r>
  <r>
    <s v="Flight3441"/>
    <d v="2014-06-26T00:00:00"/>
    <x v="8"/>
    <n v="11.2"/>
    <n v="196"/>
    <x v="0"/>
    <n v="220"/>
    <n v="36300"/>
    <n v="39930"/>
    <n v="3630"/>
    <x v="10"/>
    <x v="0"/>
  </r>
  <r>
    <s v="Flight3442"/>
    <d v="2014-03-16T00:00:00"/>
    <x v="16"/>
    <n v="1.2"/>
    <n v="105"/>
    <x v="19"/>
    <n v="275"/>
    <n v="50875"/>
    <n v="55962.5"/>
    <n v="5087.5"/>
    <x v="5"/>
    <x v="0"/>
  </r>
  <r>
    <s v="Flight3443"/>
    <d v="2015-09-23T00:00:00"/>
    <x v="13"/>
    <n v="-0.1"/>
    <n v="190"/>
    <x v="0"/>
    <n v="250"/>
    <n v="41250"/>
    <n v="45375"/>
    <n v="4125"/>
    <x v="6"/>
    <x v="1"/>
  </r>
  <r>
    <s v="Flight3444"/>
    <d v="2014-07-02T00:00:00"/>
    <x v="17"/>
    <n v="2.7"/>
    <n v="77"/>
    <x v="1"/>
    <n v="330"/>
    <n v="59730"/>
    <n v="65703"/>
    <n v="5973"/>
    <x v="2"/>
    <x v="0"/>
  </r>
  <r>
    <s v="Flight3445"/>
    <d v="2014-08-22T00:00:00"/>
    <x v="20"/>
    <n v="2.4"/>
    <n v="167"/>
    <x v="5"/>
    <n v="302.5"/>
    <n v="49912.5"/>
    <n v="54903.75"/>
    <n v="4991.25"/>
    <x v="1"/>
    <x v="0"/>
  </r>
  <r>
    <s v="Flight3446"/>
    <d v="2014-03-10T00:00:00"/>
    <x v="9"/>
    <n v="2.1"/>
    <n v="6"/>
    <x v="2"/>
    <n v="250"/>
    <n v="46250"/>
    <n v="50875"/>
    <n v="4625"/>
    <x v="5"/>
    <x v="0"/>
  </r>
  <r>
    <s v="Flight3447"/>
    <d v="2015-03-29T00:00:00"/>
    <x v="17"/>
    <n v="3.1"/>
    <n v="142"/>
    <x v="0"/>
    <n v="300"/>
    <n v="55500"/>
    <n v="61050"/>
    <n v="5550"/>
    <x v="5"/>
    <x v="1"/>
  </r>
  <r>
    <s v="Flight3448"/>
    <d v="2014-10-03T00:00:00"/>
    <x v="2"/>
    <n v="2.2999999999999998"/>
    <n v="66"/>
    <x v="18"/>
    <n v="225"/>
    <n v="40725"/>
    <n v="44797.5"/>
    <n v="4072.5"/>
    <x v="11"/>
    <x v="0"/>
  </r>
  <r>
    <s v="Flight3449"/>
    <d v="2015-11-22T00:00:00"/>
    <x v="1"/>
    <n v="2.2999999999999998"/>
    <n v="177"/>
    <x v="18"/>
    <n v="250"/>
    <n v="41250"/>
    <n v="45375"/>
    <n v="4125"/>
    <x v="0"/>
    <x v="1"/>
  </r>
  <r>
    <s v="Flight3450"/>
    <d v="2014-08-13T00:00:00"/>
    <x v="13"/>
    <n v="3"/>
    <n v="22"/>
    <x v="8"/>
    <n v="275"/>
    <n v="50875"/>
    <n v="55962.5"/>
    <n v="5087.5"/>
    <x v="1"/>
    <x v="0"/>
  </r>
  <r>
    <s v="Flight3451"/>
    <d v="2014-06-12T00:00:00"/>
    <x v="5"/>
    <n v="1.7"/>
    <n v="125"/>
    <x v="3"/>
    <n v="137.5"/>
    <n v="25437.5"/>
    <n v="27981.25"/>
    <n v="2543.75"/>
    <x v="10"/>
    <x v="0"/>
  </r>
  <r>
    <s v="Flight3452"/>
    <d v="2015-03-08T00:00:00"/>
    <x v="11"/>
    <n v="3.6"/>
    <n v="47"/>
    <x v="2"/>
    <n v="350"/>
    <n v="57750"/>
    <n v="63525"/>
    <n v="5775"/>
    <x v="5"/>
    <x v="1"/>
  </r>
  <r>
    <s v="Flight3453"/>
    <d v="2014-10-16T00:00:00"/>
    <x v="20"/>
    <n v="1.7"/>
    <n v="123"/>
    <x v="2"/>
    <n v="275"/>
    <n v="50875"/>
    <n v="55962.5"/>
    <n v="5087.5"/>
    <x v="11"/>
    <x v="0"/>
  </r>
  <r>
    <s v="Flight3454"/>
    <d v="2014-06-14T00:00:00"/>
    <x v="8"/>
    <n v="10.5"/>
    <n v="58"/>
    <x v="6"/>
    <n v="220"/>
    <n v="36300"/>
    <n v="39930"/>
    <n v="3630"/>
    <x v="10"/>
    <x v="0"/>
  </r>
  <r>
    <s v="Flight3455"/>
    <d v="2015-01-22T00:00:00"/>
    <x v="10"/>
    <n v="2.1"/>
    <n v="45"/>
    <x v="28"/>
    <n v="375"/>
    <n v="61875"/>
    <n v="68062.5"/>
    <n v="6187.5"/>
    <x v="7"/>
    <x v="1"/>
  </r>
  <r>
    <s v="Flight3456"/>
    <d v="2015-10-15T00:00:00"/>
    <x v="23"/>
    <n v="2.7"/>
    <n v="84"/>
    <x v="0"/>
    <n v="5000"/>
    <n v="905000"/>
    <n v="995500"/>
    <n v="90500"/>
    <x v="11"/>
    <x v="1"/>
  </r>
  <r>
    <s v="Flight3457"/>
    <d v="2015-05-29T00:00:00"/>
    <x v="20"/>
    <n v="0.7"/>
    <n v="174"/>
    <x v="2"/>
    <n v="275"/>
    <n v="45375"/>
    <n v="49912.5"/>
    <n v="4537.5"/>
    <x v="3"/>
    <x v="1"/>
  </r>
  <r>
    <s v="Flight3458"/>
    <d v="2014-07-27T00:00:00"/>
    <x v="5"/>
    <n v="2.7"/>
    <n v="42"/>
    <x v="19"/>
    <n v="137.5"/>
    <n v="22687.5"/>
    <n v="24956.25"/>
    <n v="2268.75"/>
    <x v="2"/>
    <x v="0"/>
  </r>
  <r>
    <s v="Flight3459"/>
    <d v="2014-12-15T00:00:00"/>
    <x v="8"/>
    <n v="9.8000000000000007"/>
    <n v="56"/>
    <x v="0"/>
    <n v="200"/>
    <n v="33000"/>
    <n v="36300"/>
    <n v="3300"/>
    <x v="4"/>
    <x v="0"/>
  </r>
  <r>
    <s v="Flight3460"/>
    <d v="2015-09-06T00:00:00"/>
    <x v="16"/>
    <n v="1.6"/>
    <n v="78"/>
    <x v="9"/>
    <n v="275"/>
    <n v="49775"/>
    <n v="54752.5"/>
    <n v="4977.5"/>
    <x v="6"/>
    <x v="1"/>
  </r>
  <r>
    <s v="Flight3461"/>
    <d v="2015-08-24T00:00:00"/>
    <x v="1"/>
    <n v="1.3"/>
    <n v="168"/>
    <x v="0"/>
    <n v="275"/>
    <n v="45375"/>
    <n v="49912.5"/>
    <n v="4537.5"/>
    <x v="1"/>
    <x v="1"/>
  </r>
  <r>
    <s v="Flight3462"/>
    <d v="2015-07-26T00:00:00"/>
    <x v="2"/>
    <n v="1.7"/>
    <n v="202"/>
    <x v="0"/>
    <n v="247.5"/>
    <n v="40837.5"/>
    <n v="44921.25"/>
    <n v="4083.75"/>
    <x v="2"/>
    <x v="1"/>
  </r>
  <r>
    <s v="Flight3463"/>
    <d v="2015-06-30T00:00:00"/>
    <x v="10"/>
    <n v="2"/>
    <n v="187"/>
    <x v="27"/>
    <n v="412.5"/>
    <n v="68062.5"/>
    <n v="74868.75"/>
    <n v="6806.25"/>
    <x v="10"/>
    <x v="1"/>
  </r>
  <r>
    <s v="Flight3464"/>
    <d v="2015-06-19T00:00:00"/>
    <x v="0"/>
    <n v="2.4"/>
    <n v="160"/>
    <x v="6"/>
    <n v="330"/>
    <n v="54450"/>
    <n v="59895"/>
    <n v="5445"/>
    <x v="10"/>
    <x v="1"/>
  </r>
  <r>
    <s v="Flight3465"/>
    <d v="2014-05-10T00:00:00"/>
    <x v="7"/>
    <n v="3.4"/>
    <n v="192"/>
    <x v="22"/>
    <n v="200"/>
    <n v="33000"/>
    <n v="36300"/>
    <n v="3300"/>
    <x v="3"/>
    <x v="0"/>
  </r>
  <r>
    <s v="Flight3466"/>
    <d v="2014-03-15T00:00:00"/>
    <x v="21"/>
    <n v="0.8"/>
    <n v="151"/>
    <x v="19"/>
    <n v="300"/>
    <n v="55500"/>
    <n v="61050"/>
    <n v="5550"/>
    <x v="5"/>
    <x v="0"/>
  </r>
  <r>
    <s v="Flight3467"/>
    <d v="2015-08-21T00:00:00"/>
    <x v="2"/>
    <n v="0"/>
    <n v="117"/>
    <x v="2"/>
    <n v="247.5"/>
    <n v="45787.5"/>
    <n v="50366.25"/>
    <n v="4578.75"/>
    <x v="1"/>
    <x v="1"/>
  </r>
  <r>
    <s v="Flight3468"/>
    <d v="2014-03-15T00:00:00"/>
    <x v="8"/>
    <n v="8.9"/>
    <n v="80"/>
    <x v="0"/>
    <n v="200"/>
    <n v="36200"/>
    <n v="39820"/>
    <n v="3620"/>
    <x v="5"/>
    <x v="0"/>
  </r>
  <r>
    <s v="Flight3469"/>
    <d v="2015-03-06T00:00:00"/>
    <x v="10"/>
    <n v="1.8"/>
    <n v="20"/>
    <x v="27"/>
    <n v="375"/>
    <n v="69375"/>
    <n v="76312.5"/>
    <n v="6937.5"/>
    <x v="5"/>
    <x v="1"/>
  </r>
  <r>
    <s v="Flight3470"/>
    <d v="2015-07-25T00:00:00"/>
    <x v="7"/>
    <n v="2.7"/>
    <n v="102"/>
    <x v="8"/>
    <n v="220"/>
    <n v="40700"/>
    <n v="44770"/>
    <n v="4070"/>
    <x v="2"/>
    <x v="1"/>
  </r>
  <r>
    <s v="Flight3471"/>
    <d v="2014-11-07T00:00:00"/>
    <x v="17"/>
    <n v="3.6"/>
    <n v="172"/>
    <x v="18"/>
    <n v="300"/>
    <n v="49500"/>
    <n v="54450"/>
    <n v="4950"/>
    <x v="0"/>
    <x v="0"/>
  </r>
  <r>
    <s v="Flight3472"/>
    <d v="2014-07-26T00:00:00"/>
    <x v="11"/>
    <n v="1.7"/>
    <n v="181"/>
    <x v="16"/>
    <n v="385"/>
    <n v="63525"/>
    <n v="69877.5"/>
    <n v="6352.5"/>
    <x v="2"/>
    <x v="0"/>
  </r>
  <r>
    <s v="Flight3473"/>
    <d v="2015-10-25T00:00:00"/>
    <x v="3"/>
    <n v="2.9"/>
    <n v="59"/>
    <x v="17"/>
    <n v="350"/>
    <n v="57750"/>
    <n v="63525"/>
    <n v="5775"/>
    <x v="11"/>
    <x v="1"/>
  </r>
  <r>
    <s v="Flight3474"/>
    <d v="2014-04-12T00:00:00"/>
    <x v="10"/>
    <n v="2.2000000000000002"/>
    <n v="84"/>
    <x v="18"/>
    <n v="375"/>
    <n v="67875"/>
    <n v="74662.5"/>
    <n v="6787.5"/>
    <x v="9"/>
    <x v="0"/>
  </r>
  <r>
    <s v="Flight3475"/>
    <d v="2014-05-11T00:00:00"/>
    <x v="2"/>
    <n v="1.4"/>
    <n v="91"/>
    <x v="25"/>
    <n v="225"/>
    <n v="41625"/>
    <n v="45787.5"/>
    <n v="4162.5"/>
    <x v="3"/>
    <x v="0"/>
  </r>
  <r>
    <s v="Flight3476"/>
    <d v="2014-10-27T00:00:00"/>
    <x v="8"/>
    <n v="10.3"/>
    <n v="61"/>
    <x v="19"/>
    <n v="200"/>
    <n v="33000"/>
    <n v="36300"/>
    <n v="3300"/>
    <x v="11"/>
    <x v="0"/>
  </r>
  <r>
    <s v="Flight3477"/>
    <d v="2014-06-13T00:00:00"/>
    <x v="12"/>
    <n v="1.9"/>
    <n v="150"/>
    <x v="15"/>
    <n v="126.5"/>
    <n v="23402.5"/>
    <n v="25742.75"/>
    <n v="2340.25"/>
    <x v="10"/>
    <x v="0"/>
  </r>
  <r>
    <s v="Flight3478"/>
    <d v="2014-12-09T00:00:00"/>
    <x v="14"/>
    <n v="2.4"/>
    <n v="185"/>
    <x v="24"/>
    <n v="275"/>
    <n v="45375"/>
    <n v="49912.5"/>
    <n v="4537.5"/>
    <x v="4"/>
    <x v="0"/>
  </r>
  <r>
    <s v="Flight3479"/>
    <d v="2015-07-20T00:00:00"/>
    <x v="1"/>
    <n v="3"/>
    <n v="150"/>
    <x v="22"/>
    <n v="275"/>
    <n v="50875"/>
    <n v="55962.5"/>
    <n v="5087.5"/>
    <x v="2"/>
    <x v="1"/>
  </r>
  <r>
    <s v="Flight3480"/>
    <d v="2014-07-01T00:00:00"/>
    <x v="7"/>
    <n v="2.9"/>
    <n v="106"/>
    <x v="0"/>
    <n v="220"/>
    <n v="40700"/>
    <n v="44770"/>
    <n v="4070"/>
    <x v="2"/>
    <x v="0"/>
  </r>
  <r>
    <s v="Flight3481"/>
    <d v="2014-10-06T00:00:00"/>
    <x v="1"/>
    <n v="1.5"/>
    <n v="12"/>
    <x v="0"/>
    <n v="250"/>
    <n v="46250"/>
    <n v="50875"/>
    <n v="4625"/>
    <x v="11"/>
    <x v="0"/>
  </r>
  <r>
    <s v="Flight3482"/>
    <d v="2014-01-22T00:00:00"/>
    <x v="10"/>
    <n v="2"/>
    <n v="73"/>
    <x v="1"/>
    <n v="375"/>
    <n v="67875"/>
    <n v="74662.5"/>
    <n v="6787.5"/>
    <x v="7"/>
    <x v="0"/>
  </r>
  <r>
    <s v="Flight3483"/>
    <d v="2015-07-13T00:00:00"/>
    <x v="2"/>
    <n v="3.1"/>
    <n v="65"/>
    <x v="24"/>
    <n v="247.5"/>
    <n v="44797.5"/>
    <n v="49277.25"/>
    <n v="4479.75"/>
    <x v="2"/>
    <x v="1"/>
  </r>
  <r>
    <s v="Flight3484"/>
    <d v="2015-04-22T00:00:00"/>
    <x v="8"/>
    <n v="10.6"/>
    <n v="104"/>
    <x v="27"/>
    <n v="200"/>
    <n v="37000"/>
    <n v="40700"/>
    <n v="3700"/>
    <x v="9"/>
    <x v="1"/>
  </r>
  <r>
    <s v="Flight3485"/>
    <d v="2014-01-26T00:00:00"/>
    <x v="5"/>
    <n v="3.6"/>
    <n v="28"/>
    <x v="1"/>
    <n v="125"/>
    <n v="23125"/>
    <n v="25437.5"/>
    <n v="2312.5"/>
    <x v="7"/>
    <x v="0"/>
  </r>
  <r>
    <s v="Flight3486"/>
    <d v="2014-05-03T00:00:00"/>
    <x v="17"/>
    <n v="2.2000000000000002"/>
    <n v="72"/>
    <x v="3"/>
    <n v="300"/>
    <n v="54300"/>
    <n v="59730"/>
    <n v="5430"/>
    <x v="3"/>
    <x v="0"/>
  </r>
  <r>
    <s v="Flight3487"/>
    <d v="2015-11-08T00:00:00"/>
    <x v="17"/>
    <n v="2.4"/>
    <n v="109"/>
    <x v="0"/>
    <n v="300"/>
    <n v="55500"/>
    <n v="61050"/>
    <n v="5550"/>
    <x v="0"/>
    <x v="1"/>
  </r>
  <r>
    <s v="Flight3488"/>
    <d v="2015-05-28T00:00:00"/>
    <x v="21"/>
    <n v="2.1"/>
    <n v="122"/>
    <x v="18"/>
    <n v="300"/>
    <n v="55500"/>
    <n v="61050"/>
    <n v="5550"/>
    <x v="3"/>
    <x v="1"/>
  </r>
  <r>
    <s v="Flight3489"/>
    <d v="2014-04-24T00:00:00"/>
    <x v="11"/>
    <n v="0.9"/>
    <n v="161"/>
    <x v="1"/>
    <n v="350"/>
    <n v="57750"/>
    <n v="63525"/>
    <n v="5775"/>
    <x v="9"/>
    <x v="0"/>
  </r>
  <r>
    <s v="Flight3490"/>
    <d v="2014-02-22T00:00:00"/>
    <x v="17"/>
    <n v="2"/>
    <n v="117"/>
    <x v="27"/>
    <n v="300"/>
    <n v="55500"/>
    <n v="61050"/>
    <n v="5550"/>
    <x v="8"/>
    <x v="0"/>
  </r>
  <r>
    <s v="Flight3491"/>
    <d v="2014-12-23T00:00:00"/>
    <x v="16"/>
    <n v="3.4"/>
    <n v="87"/>
    <x v="28"/>
    <n v="385"/>
    <n v="69685"/>
    <n v="76653.5"/>
    <n v="6968.5"/>
    <x v="4"/>
    <x v="0"/>
  </r>
  <r>
    <s v="Flight3492"/>
    <d v="2015-05-06T00:00:00"/>
    <x v="1"/>
    <n v="0.9"/>
    <n v="209"/>
    <x v="6"/>
    <n v="250"/>
    <n v="41250"/>
    <n v="45375"/>
    <n v="4125"/>
    <x v="3"/>
    <x v="1"/>
  </r>
  <r>
    <s v="Flight3493"/>
    <d v="2014-04-26T00:00:00"/>
    <x v="9"/>
    <n v="1.1000000000000001"/>
    <n v="125"/>
    <x v="10"/>
    <n v="250"/>
    <n v="46250"/>
    <n v="50875"/>
    <n v="4625"/>
    <x v="9"/>
    <x v="0"/>
  </r>
  <r>
    <s v="Flight3494"/>
    <d v="2014-08-14T00:00:00"/>
    <x v="4"/>
    <n v="2.5"/>
    <n v="167"/>
    <x v="24"/>
    <n v="220"/>
    <n v="36300"/>
    <n v="39930"/>
    <n v="3630"/>
    <x v="1"/>
    <x v="0"/>
  </r>
  <r>
    <s v="Flight3495"/>
    <d v="2015-10-23T00:00:00"/>
    <x v="21"/>
    <n v="2.8"/>
    <n v="74"/>
    <x v="19"/>
    <n v="300"/>
    <n v="54300"/>
    <n v="59730"/>
    <n v="5430"/>
    <x v="11"/>
    <x v="1"/>
  </r>
  <r>
    <s v="Flight3496"/>
    <d v="2014-05-26T00:00:00"/>
    <x v="17"/>
    <n v="1.1000000000000001"/>
    <n v="143"/>
    <x v="13"/>
    <n v="300"/>
    <n v="55500"/>
    <n v="61050"/>
    <n v="5550"/>
    <x v="3"/>
    <x v="0"/>
  </r>
  <r>
    <s v="Flight3497"/>
    <d v="2014-07-29T00:00:00"/>
    <x v="17"/>
    <n v="1.9"/>
    <n v="65"/>
    <x v="19"/>
    <n v="330"/>
    <n v="59730"/>
    <n v="65703"/>
    <n v="5973"/>
    <x v="2"/>
    <x v="0"/>
  </r>
  <r>
    <s v="Flight3498"/>
    <d v="2015-01-20T00:00:00"/>
    <x v="1"/>
    <n v="3.1"/>
    <n v="128"/>
    <x v="1"/>
    <n v="250"/>
    <n v="46250"/>
    <n v="50875"/>
    <n v="4625"/>
    <x v="7"/>
    <x v="1"/>
  </r>
  <r>
    <s v="Flight3499"/>
    <d v="2014-01-01T00:00:00"/>
    <x v="16"/>
    <n v="2.2999999999999998"/>
    <n v="78"/>
    <x v="15"/>
    <n v="275"/>
    <n v="49775"/>
    <n v="54752.5"/>
    <n v="4977.5"/>
    <x v="7"/>
    <x v="0"/>
  </r>
  <r>
    <s v="Flight3500"/>
    <d v="2015-10-18T00:00:00"/>
    <x v="8"/>
    <n v="7.7"/>
    <n v="56"/>
    <x v="0"/>
    <n v="200"/>
    <n v="33000"/>
    <n v="36300"/>
    <n v="3300"/>
    <x v="11"/>
    <x v="1"/>
  </r>
  <r>
    <s v="Flight3501"/>
    <d v="2014-07-05T00:00:00"/>
    <x v="20"/>
    <n v="2.6"/>
    <n v="133"/>
    <x v="2"/>
    <n v="302.5"/>
    <n v="55962.5"/>
    <n v="61558.75"/>
    <n v="5596.25"/>
    <x v="2"/>
    <x v="0"/>
  </r>
  <r>
    <s v="Flight3502"/>
    <d v="2014-07-24T00:00:00"/>
    <x v="19"/>
    <n v="2.2999999999999998"/>
    <n v="3"/>
    <x v="6"/>
    <n v="126.5"/>
    <n v="23402.5"/>
    <n v="25742.75"/>
    <n v="2340.25"/>
    <x v="2"/>
    <x v="0"/>
  </r>
  <r>
    <s v="Flight3503"/>
    <d v="2015-01-11T00:00:00"/>
    <x v="10"/>
    <n v="2.7"/>
    <n v="194"/>
    <x v="2"/>
    <n v="375"/>
    <n v="61875"/>
    <n v="68062.5"/>
    <n v="6187.5"/>
    <x v="7"/>
    <x v="1"/>
  </r>
  <r>
    <s v="Flight3504"/>
    <d v="2015-01-12T00:00:00"/>
    <x v="17"/>
    <n v="2.2000000000000002"/>
    <n v="137"/>
    <x v="18"/>
    <n v="300"/>
    <n v="55500"/>
    <n v="61050"/>
    <n v="5550"/>
    <x v="7"/>
    <x v="1"/>
  </r>
  <r>
    <s v="Flight3505"/>
    <d v="2014-01-13T00:00:00"/>
    <x v="7"/>
    <n v="3.9"/>
    <n v="172"/>
    <x v="4"/>
    <n v="200"/>
    <n v="33000"/>
    <n v="36300"/>
    <n v="3300"/>
    <x v="7"/>
    <x v="0"/>
  </r>
  <r>
    <s v="Flight3506"/>
    <d v="2014-11-26T00:00:00"/>
    <x v="8"/>
    <n v="17.399999999999999"/>
    <n v="107"/>
    <x v="6"/>
    <n v="300"/>
    <n v="55500"/>
    <n v="61050"/>
    <n v="5550"/>
    <x v="0"/>
    <x v="0"/>
  </r>
  <r>
    <s v="Flight3507"/>
    <d v="2014-08-09T00:00:00"/>
    <x v="7"/>
    <n v="1.4"/>
    <n v="121"/>
    <x v="22"/>
    <n v="220"/>
    <n v="40700"/>
    <n v="44770"/>
    <n v="4070"/>
    <x v="1"/>
    <x v="0"/>
  </r>
  <r>
    <s v="Flight3508"/>
    <d v="2014-12-09T00:00:00"/>
    <x v="10"/>
    <n v="1"/>
    <n v="168"/>
    <x v="1"/>
    <n v="375"/>
    <n v="61875"/>
    <n v="68062.5"/>
    <n v="6187.5"/>
    <x v="4"/>
    <x v="0"/>
  </r>
  <r>
    <s v="Flight3509"/>
    <d v="2015-06-25T00:00:00"/>
    <x v="11"/>
    <n v="2.7"/>
    <n v="182"/>
    <x v="18"/>
    <n v="385"/>
    <n v="63525"/>
    <n v="69877.5"/>
    <n v="6352.5"/>
    <x v="10"/>
    <x v="1"/>
  </r>
  <r>
    <s v="Flight3510"/>
    <d v="2014-02-25T00:00:00"/>
    <x v="19"/>
    <n v="2.7"/>
    <n v="174"/>
    <x v="16"/>
    <n v="115"/>
    <n v="18975"/>
    <n v="20872.5"/>
    <n v="1897.5"/>
    <x v="8"/>
    <x v="0"/>
  </r>
  <r>
    <s v="Flight3511"/>
    <d v="2015-12-27T00:00:00"/>
    <x v="1"/>
    <n v="2.7"/>
    <n v="190"/>
    <x v="1"/>
    <n v="350"/>
    <n v="57750"/>
    <n v="63525"/>
    <n v="5775"/>
    <x v="4"/>
    <x v="1"/>
  </r>
  <r>
    <s v="Flight3512"/>
    <d v="2015-06-12T00:00:00"/>
    <x v="14"/>
    <n v="1.4"/>
    <n v="198"/>
    <x v="15"/>
    <n v="302.5"/>
    <n v="49912.5"/>
    <n v="54903.75"/>
    <n v="4991.25"/>
    <x v="10"/>
    <x v="1"/>
  </r>
  <r>
    <s v="Flight3513"/>
    <d v="2014-10-11T00:00:00"/>
    <x v="6"/>
    <n v="1.4"/>
    <n v="88"/>
    <x v="2"/>
    <n v="300"/>
    <n v="54300"/>
    <n v="59730"/>
    <n v="5430"/>
    <x v="11"/>
    <x v="0"/>
  </r>
  <r>
    <s v="Flight3514"/>
    <d v="2015-06-29T00:00:00"/>
    <x v="13"/>
    <n v="2.5"/>
    <n v="119"/>
    <x v="6"/>
    <n v="275"/>
    <n v="50875"/>
    <n v="55962.5"/>
    <n v="5087.5"/>
    <x v="10"/>
    <x v="1"/>
  </r>
  <r>
    <s v="Flight3515"/>
    <d v="2015-07-07T00:00:00"/>
    <x v="2"/>
    <n v="1.3"/>
    <n v="42"/>
    <x v="6"/>
    <n v="247.5"/>
    <n v="40837.5"/>
    <n v="44921.25"/>
    <n v="4083.75"/>
    <x v="2"/>
    <x v="1"/>
  </r>
  <r>
    <s v="Flight3516"/>
    <d v="2014-12-22T00:00:00"/>
    <x v="11"/>
    <n v="3.2"/>
    <n v="90"/>
    <x v="22"/>
    <n v="490"/>
    <n v="88690"/>
    <n v="97559"/>
    <n v="8869"/>
    <x v="4"/>
    <x v="0"/>
  </r>
  <r>
    <s v="Flight3517"/>
    <d v="2014-02-12T00:00:00"/>
    <x v="7"/>
    <n v="2.9"/>
    <n v="165"/>
    <x v="1"/>
    <n v="200"/>
    <n v="33000"/>
    <n v="36300"/>
    <n v="3300"/>
    <x v="8"/>
    <x v="0"/>
  </r>
  <r>
    <s v="Flight3518"/>
    <d v="2014-10-12T00:00:00"/>
    <x v="5"/>
    <n v="2.2000000000000002"/>
    <n v="151"/>
    <x v="2"/>
    <n v="125"/>
    <n v="23125"/>
    <n v="25437.5"/>
    <n v="2312.5"/>
    <x v="11"/>
    <x v="0"/>
  </r>
  <r>
    <s v="Flight3519"/>
    <d v="2014-11-20T00:00:00"/>
    <x v="10"/>
    <n v="1.5"/>
    <n v="48"/>
    <x v="22"/>
    <n v="375"/>
    <n v="61875"/>
    <n v="68062.5"/>
    <n v="6187.5"/>
    <x v="0"/>
    <x v="0"/>
  </r>
  <r>
    <s v="Flight3520"/>
    <d v="2015-06-14T00:00:00"/>
    <x v="3"/>
    <n v="5"/>
    <n v="46"/>
    <x v="22"/>
    <n v="385"/>
    <n v="63525"/>
    <n v="69877.5"/>
    <n v="6352.5"/>
    <x v="10"/>
    <x v="1"/>
  </r>
  <r>
    <s v="Flight3521"/>
    <d v="2014-09-08T00:00:00"/>
    <x v="8"/>
    <n v="7.2"/>
    <n v="161"/>
    <x v="0"/>
    <n v="200"/>
    <n v="33000"/>
    <n v="36300"/>
    <n v="3300"/>
    <x v="6"/>
    <x v="0"/>
  </r>
  <r>
    <s v="Flight3522"/>
    <d v="2014-08-02T00:00:00"/>
    <x v="17"/>
    <n v="1"/>
    <n v="8"/>
    <x v="1"/>
    <n v="330"/>
    <n v="61050"/>
    <n v="67155"/>
    <n v="6105"/>
    <x v="1"/>
    <x v="0"/>
  </r>
  <r>
    <s v="Flight3523"/>
    <d v="2014-06-09T00:00:00"/>
    <x v="3"/>
    <n v="5.6"/>
    <n v="156"/>
    <x v="6"/>
    <n v="385"/>
    <n v="63525"/>
    <n v="69877.5"/>
    <n v="6352.5"/>
    <x v="10"/>
    <x v="0"/>
  </r>
  <r>
    <s v="Flight3524"/>
    <d v="2015-11-03T00:00:00"/>
    <x v="13"/>
    <n v="0.8"/>
    <n v="63"/>
    <x v="0"/>
    <n v="250"/>
    <n v="45250"/>
    <n v="49775"/>
    <n v="4525"/>
    <x v="0"/>
    <x v="1"/>
  </r>
  <r>
    <s v="Flight3525"/>
    <d v="2014-11-10T00:00:00"/>
    <x v="3"/>
    <n v="2.9"/>
    <n v="185"/>
    <x v="6"/>
    <n v="350"/>
    <n v="57750"/>
    <n v="63525"/>
    <n v="5775"/>
    <x v="0"/>
    <x v="0"/>
  </r>
  <r>
    <s v="Flight3526"/>
    <d v="2014-09-02T00:00:00"/>
    <x v="8"/>
    <n v="8.5"/>
    <n v="133"/>
    <x v="1"/>
    <n v="200"/>
    <n v="37000"/>
    <n v="40700"/>
    <n v="3700"/>
    <x v="6"/>
    <x v="0"/>
  </r>
  <r>
    <s v="Flight3527"/>
    <d v="2015-09-10T00:00:00"/>
    <x v="9"/>
    <n v="1"/>
    <n v="86"/>
    <x v="17"/>
    <n v="250"/>
    <n v="45250"/>
    <n v="49775"/>
    <n v="4525"/>
    <x v="6"/>
    <x v="1"/>
  </r>
  <r>
    <s v="Flight3528"/>
    <d v="2015-06-14T00:00:00"/>
    <x v="10"/>
    <n v="2.2999999999999998"/>
    <n v="202"/>
    <x v="1"/>
    <n v="412.5"/>
    <n v="68062.5"/>
    <n v="74868.75"/>
    <n v="6806.25"/>
    <x v="10"/>
    <x v="1"/>
  </r>
  <r>
    <s v="Flight3529"/>
    <d v="2015-06-02T00:00:00"/>
    <x v="12"/>
    <n v="3.5"/>
    <n v="7"/>
    <x v="18"/>
    <n v="126.5"/>
    <n v="23402.5"/>
    <n v="25742.75"/>
    <n v="2340.25"/>
    <x v="10"/>
    <x v="1"/>
  </r>
  <r>
    <s v="Flight3530"/>
    <d v="2015-12-03T00:00:00"/>
    <x v="23"/>
    <n v="3"/>
    <n v="37"/>
    <x v="15"/>
    <n v="5000"/>
    <n v="825000"/>
    <n v="907500"/>
    <n v="82500"/>
    <x v="4"/>
    <x v="1"/>
  </r>
  <r>
    <s v="Flight3531"/>
    <d v="2015-06-20T00:00:00"/>
    <x v="3"/>
    <n v="7.1"/>
    <n v="143"/>
    <x v="6"/>
    <n v="385"/>
    <n v="71225"/>
    <n v="78347.5"/>
    <n v="7122.5"/>
    <x v="10"/>
    <x v="1"/>
  </r>
  <r>
    <s v="Flight3532"/>
    <d v="2014-02-19T00:00:00"/>
    <x v="18"/>
    <n v="1.4"/>
    <n v="77"/>
    <x v="11"/>
    <n v="240"/>
    <n v="43440"/>
    <n v="47784"/>
    <n v="4344"/>
    <x v="8"/>
    <x v="0"/>
  </r>
  <r>
    <s v="Flight3533"/>
    <d v="2015-04-06T00:00:00"/>
    <x v="8"/>
    <n v="7.8"/>
    <n v="34"/>
    <x v="3"/>
    <n v="200"/>
    <n v="37000"/>
    <n v="40700"/>
    <n v="3700"/>
    <x v="9"/>
    <x v="1"/>
  </r>
  <r>
    <s v="Flight3534"/>
    <d v="2014-08-31T00:00:00"/>
    <x v="10"/>
    <n v="1.2"/>
    <n v="180"/>
    <x v="16"/>
    <n v="412.5"/>
    <n v="68062.5"/>
    <n v="74868.75"/>
    <n v="6806.25"/>
    <x v="1"/>
    <x v="0"/>
  </r>
  <r>
    <s v="Flight3535"/>
    <d v="2014-12-24T00:00:00"/>
    <x v="3"/>
    <n v="8.6999999999999993"/>
    <n v="162"/>
    <x v="23"/>
    <n v="490"/>
    <n v="80850"/>
    <n v="88935"/>
    <n v="8085"/>
    <x v="4"/>
    <x v="0"/>
  </r>
  <r>
    <s v="Flight3536"/>
    <d v="2014-11-18T00:00:00"/>
    <x v="22"/>
    <n v="2.7"/>
    <n v="72"/>
    <x v="19"/>
    <n v="290"/>
    <n v="52490"/>
    <n v="57739"/>
    <n v="5249"/>
    <x v="0"/>
    <x v="0"/>
  </r>
  <r>
    <s v="Flight3537"/>
    <d v="2014-02-12T00:00:00"/>
    <x v="9"/>
    <n v="2.9"/>
    <n v="113"/>
    <x v="18"/>
    <n v="250"/>
    <n v="46250"/>
    <n v="50875"/>
    <n v="4625"/>
    <x v="8"/>
    <x v="0"/>
  </r>
  <r>
    <s v="Flight3538"/>
    <d v="2015-08-13T00:00:00"/>
    <x v="13"/>
    <n v="2.1"/>
    <n v="140"/>
    <x v="19"/>
    <n v="275"/>
    <n v="50875"/>
    <n v="55962.5"/>
    <n v="5087.5"/>
    <x v="1"/>
    <x v="1"/>
  </r>
  <r>
    <s v="Flight3539"/>
    <d v="2014-05-23T00:00:00"/>
    <x v="22"/>
    <n v="1.5"/>
    <n v="130"/>
    <x v="0"/>
    <n v="290"/>
    <n v="53650"/>
    <n v="59015"/>
    <n v="5365"/>
    <x v="3"/>
    <x v="0"/>
  </r>
  <r>
    <s v="Flight3540"/>
    <d v="2015-05-30T00:00:00"/>
    <x v="2"/>
    <n v="0.1"/>
    <n v="74"/>
    <x v="8"/>
    <n v="225"/>
    <n v="40725"/>
    <n v="44797.5"/>
    <n v="4072.5"/>
    <x v="3"/>
    <x v="1"/>
  </r>
  <r>
    <s v="Flight3541"/>
    <d v="2014-08-29T00:00:00"/>
    <x v="21"/>
    <n v="2.9"/>
    <n v="24"/>
    <x v="23"/>
    <n v="330"/>
    <n v="61050"/>
    <n v="67155"/>
    <n v="6105"/>
    <x v="1"/>
    <x v="0"/>
  </r>
  <r>
    <s v="Flight3542"/>
    <d v="2015-06-10T00:00:00"/>
    <x v="14"/>
    <n v="2.4"/>
    <n v="90"/>
    <x v="1"/>
    <n v="302.5"/>
    <n v="54752.5"/>
    <n v="60227.75"/>
    <n v="5475.25"/>
    <x v="10"/>
    <x v="1"/>
  </r>
  <r>
    <s v="Flight3543"/>
    <d v="2014-11-20T00:00:00"/>
    <x v="15"/>
    <n v="1.6"/>
    <n v="103"/>
    <x v="18"/>
    <n v="300"/>
    <n v="55500"/>
    <n v="61050"/>
    <n v="5550"/>
    <x v="0"/>
    <x v="0"/>
  </r>
  <r>
    <s v="Flight3544"/>
    <d v="2015-04-02T00:00:00"/>
    <x v="5"/>
    <n v="1.4"/>
    <n v="191"/>
    <x v="17"/>
    <n v="125"/>
    <n v="20625"/>
    <n v="22687.5"/>
    <n v="2062.5"/>
    <x v="9"/>
    <x v="1"/>
  </r>
  <r>
    <s v="Flight3545"/>
    <d v="2015-12-14T00:00:00"/>
    <x v="12"/>
    <n v="3"/>
    <n v="203"/>
    <x v="0"/>
    <n v="115"/>
    <n v="18975"/>
    <n v="20872.5"/>
    <n v="1897.5"/>
    <x v="4"/>
    <x v="1"/>
  </r>
  <r>
    <s v="Flight3546"/>
    <d v="2015-05-03T00:00:00"/>
    <x v="1"/>
    <n v="1.2"/>
    <n v="159"/>
    <x v="1"/>
    <n v="250"/>
    <n v="41250"/>
    <n v="45375"/>
    <n v="4125"/>
    <x v="3"/>
    <x v="1"/>
  </r>
  <r>
    <s v="Flight3547"/>
    <d v="2015-10-07T00:00:00"/>
    <x v="8"/>
    <n v="9.8000000000000007"/>
    <n v="189"/>
    <x v="17"/>
    <n v="200"/>
    <n v="33000"/>
    <n v="36300"/>
    <n v="3300"/>
    <x v="11"/>
    <x v="1"/>
  </r>
  <r>
    <s v="Flight3548"/>
    <d v="2014-12-06T00:00:00"/>
    <x v="5"/>
    <n v="2.1"/>
    <n v="122"/>
    <x v="19"/>
    <n v="125"/>
    <n v="23125"/>
    <n v="25437.5"/>
    <n v="2312.5"/>
    <x v="4"/>
    <x v="0"/>
  </r>
  <r>
    <s v="Flight3549"/>
    <d v="2015-05-05T00:00:00"/>
    <x v="7"/>
    <n v="2.8"/>
    <n v="165"/>
    <x v="0"/>
    <n v="200"/>
    <n v="33000"/>
    <n v="36300"/>
    <n v="3300"/>
    <x v="3"/>
    <x v="1"/>
  </r>
  <r>
    <s v="Flight3550"/>
    <d v="2014-01-03T00:00:00"/>
    <x v="5"/>
    <n v="1.7"/>
    <n v="58"/>
    <x v="9"/>
    <n v="125"/>
    <n v="20625"/>
    <n v="22687.5"/>
    <n v="2062.5"/>
    <x v="7"/>
    <x v="0"/>
  </r>
  <r>
    <s v="Flight3551"/>
    <d v="2015-06-16T00:00:00"/>
    <x v="6"/>
    <n v="1.8"/>
    <n v="100"/>
    <x v="0"/>
    <n v="330"/>
    <n v="61050"/>
    <n v="67155"/>
    <n v="6105"/>
    <x v="10"/>
    <x v="1"/>
  </r>
  <r>
    <s v="Flight3552"/>
    <d v="2014-12-26T00:00:00"/>
    <x v="5"/>
    <n v="4.4000000000000004"/>
    <n v="44"/>
    <x v="2"/>
    <n v="175"/>
    <n v="28875"/>
    <n v="31762.5"/>
    <n v="2887.5"/>
    <x v="4"/>
    <x v="0"/>
  </r>
  <r>
    <s v="Flight3553"/>
    <d v="2014-02-10T00:00:00"/>
    <x v="6"/>
    <n v="2.1"/>
    <n v="179"/>
    <x v="3"/>
    <n v="300"/>
    <n v="49500"/>
    <n v="54450"/>
    <n v="4950"/>
    <x v="8"/>
    <x v="0"/>
  </r>
  <r>
    <s v="Flight3554"/>
    <d v="2014-04-10T00:00:00"/>
    <x v="3"/>
    <n v="5.7"/>
    <n v="155"/>
    <x v="6"/>
    <n v="350"/>
    <n v="57750"/>
    <n v="63525"/>
    <n v="5775"/>
    <x v="9"/>
    <x v="0"/>
  </r>
  <r>
    <s v="Flight3555"/>
    <d v="2014-05-12T00:00:00"/>
    <x v="16"/>
    <n v="2.2999999999999998"/>
    <n v="93"/>
    <x v="2"/>
    <n v="275"/>
    <n v="50875"/>
    <n v="55962.5"/>
    <n v="5087.5"/>
    <x v="3"/>
    <x v="0"/>
  </r>
  <r>
    <s v="Flight3556"/>
    <d v="2015-01-11T00:00:00"/>
    <x v="19"/>
    <n v="1.4"/>
    <n v="129"/>
    <x v="12"/>
    <n v="115"/>
    <n v="21275"/>
    <n v="23402.5"/>
    <n v="2127.5"/>
    <x v="7"/>
    <x v="1"/>
  </r>
  <r>
    <s v="Flight3557"/>
    <d v="2015-11-11T00:00:00"/>
    <x v="8"/>
    <n v="7.7"/>
    <n v="182"/>
    <x v="19"/>
    <n v="200"/>
    <n v="33000"/>
    <n v="36300"/>
    <n v="3300"/>
    <x v="0"/>
    <x v="1"/>
  </r>
  <r>
    <s v="Flight3558"/>
    <d v="2015-12-24T00:00:00"/>
    <x v="6"/>
    <n v="3.8"/>
    <n v="114"/>
    <x v="6"/>
    <n v="420"/>
    <n v="77700"/>
    <n v="85470"/>
    <n v="7770"/>
    <x v="4"/>
    <x v="1"/>
  </r>
  <r>
    <s v="Flight3559"/>
    <d v="2014-09-29T00:00:00"/>
    <x v="10"/>
    <n v="0.9"/>
    <n v="31"/>
    <x v="21"/>
    <n v="375"/>
    <n v="69375"/>
    <n v="76312.5"/>
    <n v="6937.5"/>
    <x v="6"/>
    <x v="0"/>
  </r>
  <r>
    <s v="Flight3560"/>
    <d v="2014-01-09T00:00:00"/>
    <x v="19"/>
    <n v="3.1"/>
    <n v="181"/>
    <x v="0"/>
    <n v="115"/>
    <n v="18975"/>
    <n v="20872.5"/>
    <n v="1897.5"/>
    <x v="7"/>
    <x v="0"/>
  </r>
  <r>
    <s v="Flight3561"/>
    <d v="2014-08-21T00:00:00"/>
    <x v="8"/>
    <n v="11.7"/>
    <n v="66"/>
    <x v="17"/>
    <n v="220"/>
    <n v="39820"/>
    <n v="43802"/>
    <n v="3982"/>
    <x v="1"/>
    <x v="0"/>
  </r>
  <r>
    <s v="Flight3562"/>
    <d v="2014-07-11T00:00:00"/>
    <x v="4"/>
    <n v="1.5"/>
    <n v="110"/>
    <x v="15"/>
    <n v="220"/>
    <n v="40700"/>
    <n v="44770"/>
    <n v="4070"/>
    <x v="2"/>
    <x v="0"/>
  </r>
  <r>
    <s v="Flight3563"/>
    <d v="2015-04-15T00:00:00"/>
    <x v="17"/>
    <n v="1.4"/>
    <n v="116"/>
    <x v="18"/>
    <n v="300"/>
    <n v="55500"/>
    <n v="61050"/>
    <n v="5550"/>
    <x v="9"/>
    <x v="1"/>
  </r>
  <r>
    <s v="Flight3564"/>
    <d v="2014-04-06T00:00:00"/>
    <x v="16"/>
    <n v="1.4"/>
    <n v="71"/>
    <x v="1"/>
    <n v="275"/>
    <n v="49775"/>
    <n v="54752.5"/>
    <n v="4977.5"/>
    <x v="9"/>
    <x v="0"/>
  </r>
  <r>
    <s v="Flight3565"/>
    <d v="2015-06-22T00:00:00"/>
    <x v="10"/>
    <n v="2.2999999999999998"/>
    <n v="111"/>
    <x v="6"/>
    <n v="412.5"/>
    <n v="76312.5"/>
    <n v="83943.75"/>
    <n v="7631.25"/>
    <x v="10"/>
    <x v="1"/>
  </r>
  <r>
    <s v="Flight3566"/>
    <d v="2014-11-26T00:00:00"/>
    <x v="17"/>
    <n v="4.0999999999999996"/>
    <n v="135"/>
    <x v="5"/>
    <n v="450"/>
    <n v="83250"/>
    <n v="91575"/>
    <n v="8325"/>
    <x v="0"/>
    <x v="0"/>
  </r>
  <r>
    <s v="Flight3567"/>
    <d v="2014-08-11T00:00:00"/>
    <x v="0"/>
    <n v="3.1"/>
    <n v="89"/>
    <x v="16"/>
    <n v="330"/>
    <n v="59730"/>
    <n v="65703"/>
    <n v="5973"/>
    <x v="1"/>
    <x v="0"/>
  </r>
  <r>
    <s v="Flight3568"/>
    <d v="2015-12-05T00:00:00"/>
    <x v="12"/>
    <n v="1.3"/>
    <n v="116"/>
    <x v="18"/>
    <n v="115"/>
    <n v="21275"/>
    <n v="23402.5"/>
    <n v="2127.5"/>
    <x v="4"/>
    <x v="1"/>
  </r>
  <r>
    <s v="Flight3569"/>
    <d v="2014-07-03T00:00:00"/>
    <x v="17"/>
    <n v="2.9"/>
    <n v="88"/>
    <x v="0"/>
    <n v="330"/>
    <n v="59730"/>
    <n v="65703"/>
    <n v="5973"/>
    <x v="2"/>
    <x v="0"/>
  </r>
  <r>
    <s v="Flight3570"/>
    <d v="2014-07-25T00:00:00"/>
    <x v="8"/>
    <n v="8.6"/>
    <n v="77"/>
    <x v="15"/>
    <n v="220"/>
    <n v="39820"/>
    <n v="43802"/>
    <n v="3982"/>
    <x v="2"/>
    <x v="0"/>
  </r>
  <r>
    <s v="Flight3571"/>
    <d v="2014-06-09T00:00:00"/>
    <x v="19"/>
    <n v="1.3"/>
    <n v="20"/>
    <x v="0"/>
    <n v="126.5"/>
    <n v="23402.5"/>
    <n v="25742.75"/>
    <n v="2340.25"/>
    <x v="10"/>
    <x v="0"/>
  </r>
  <r>
    <s v="Flight3572"/>
    <d v="2015-06-24T00:00:00"/>
    <x v="13"/>
    <n v="2.4"/>
    <n v="159"/>
    <x v="0"/>
    <n v="275"/>
    <n v="45375"/>
    <n v="49912.5"/>
    <n v="4537.5"/>
    <x v="10"/>
    <x v="1"/>
  </r>
  <r>
    <s v="Flight3573"/>
    <d v="2014-07-13T00:00:00"/>
    <x v="16"/>
    <n v="1.6"/>
    <n v="139"/>
    <x v="14"/>
    <n v="302.5"/>
    <n v="55962.5"/>
    <n v="61558.75"/>
    <n v="5596.25"/>
    <x v="2"/>
    <x v="0"/>
  </r>
  <r>
    <s v="Flight3574"/>
    <d v="2014-03-03T00:00:00"/>
    <x v="13"/>
    <n v="1.9"/>
    <n v="32"/>
    <x v="18"/>
    <n v="250"/>
    <n v="46250"/>
    <n v="50875"/>
    <n v="4625"/>
    <x v="5"/>
    <x v="0"/>
  </r>
  <r>
    <s v="Flight3575"/>
    <d v="2014-03-18T00:00:00"/>
    <x v="1"/>
    <n v="1.9"/>
    <n v="125"/>
    <x v="0"/>
    <n v="250"/>
    <n v="46250"/>
    <n v="50875"/>
    <n v="4625"/>
    <x v="5"/>
    <x v="0"/>
  </r>
  <r>
    <s v="Flight3576"/>
    <d v="2015-12-01T00:00:00"/>
    <x v="6"/>
    <n v="1.7"/>
    <n v="141"/>
    <x v="0"/>
    <n v="300"/>
    <n v="55500"/>
    <n v="61050"/>
    <n v="5550"/>
    <x v="4"/>
    <x v="1"/>
  </r>
  <r>
    <s v="Flight3577"/>
    <d v="2015-09-17T00:00:00"/>
    <x v="3"/>
    <n v="2.8"/>
    <n v="132"/>
    <x v="21"/>
    <n v="350"/>
    <n v="64750"/>
    <n v="71225"/>
    <n v="6475"/>
    <x v="6"/>
    <x v="1"/>
  </r>
  <r>
    <s v="Flight3578"/>
    <d v="2015-05-14T00:00:00"/>
    <x v="0"/>
    <n v="2.1"/>
    <n v="89"/>
    <x v="13"/>
    <n v="300"/>
    <n v="54300"/>
    <n v="59730"/>
    <n v="5430"/>
    <x v="3"/>
    <x v="1"/>
  </r>
  <r>
    <s v="Flight3579"/>
    <d v="2015-11-05T00:00:00"/>
    <x v="6"/>
    <n v="1.5"/>
    <n v="164"/>
    <x v="12"/>
    <n v="300"/>
    <n v="49500"/>
    <n v="54450"/>
    <n v="4950"/>
    <x v="0"/>
    <x v="1"/>
  </r>
  <r>
    <s v="Flight3580"/>
    <d v="2014-06-29T00:00:00"/>
    <x v="9"/>
    <n v="1.8"/>
    <n v="139"/>
    <x v="6"/>
    <n v="275"/>
    <n v="50875"/>
    <n v="55962.5"/>
    <n v="5087.5"/>
    <x v="10"/>
    <x v="0"/>
  </r>
  <r>
    <s v="Flight3581"/>
    <d v="2014-01-14T00:00:00"/>
    <x v="2"/>
    <n v="1.9"/>
    <n v="15"/>
    <x v="2"/>
    <n v="225"/>
    <n v="41625"/>
    <n v="45787.5"/>
    <n v="4162.5"/>
    <x v="7"/>
    <x v="0"/>
  </r>
  <r>
    <s v="Flight3582"/>
    <d v="2015-02-27T00:00:00"/>
    <x v="10"/>
    <n v="1.2"/>
    <n v="134"/>
    <x v="27"/>
    <n v="375"/>
    <n v="69375"/>
    <n v="76312.5"/>
    <n v="6937.5"/>
    <x v="8"/>
    <x v="1"/>
  </r>
  <r>
    <s v="Flight3583"/>
    <d v="2015-02-03T00:00:00"/>
    <x v="7"/>
    <n v="2.1"/>
    <n v="150"/>
    <x v="18"/>
    <n v="200"/>
    <n v="37000"/>
    <n v="40700"/>
    <n v="3700"/>
    <x v="8"/>
    <x v="1"/>
  </r>
  <r>
    <s v="Flight3584"/>
    <d v="2015-01-22T00:00:00"/>
    <x v="10"/>
    <n v="2.4"/>
    <n v="5"/>
    <x v="6"/>
    <n v="375"/>
    <n v="69375"/>
    <n v="76312.5"/>
    <n v="6937.5"/>
    <x v="7"/>
    <x v="1"/>
  </r>
  <r>
    <s v="Flight3585"/>
    <d v="2015-07-28T00:00:00"/>
    <x v="12"/>
    <n v="1.8"/>
    <n v="124"/>
    <x v="22"/>
    <n v="126.5"/>
    <n v="23402.5"/>
    <n v="25742.75"/>
    <n v="2340.25"/>
    <x v="2"/>
    <x v="1"/>
  </r>
  <r>
    <s v="Flight3586"/>
    <d v="2015-11-27T00:00:00"/>
    <x v="9"/>
    <n v="5.4"/>
    <n v="148"/>
    <x v="1"/>
    <n v="375"/>
    <n v="69375"/>
    <n v="76312.5"/>
    <n v="6937.5"/>
    <x v="0"/>
    <x v="1"/>
  </r>
  <r>
    <s v="Flight3587"/>
    <d v="2015-12-27T00:00:00"/>
    <x v="3"/>
    <n v="5.4"/>
    <n v="36"/>
    <x v="22"/>
    <n v="490"/>
    <n v="80850"/>
    <n v="88935"/>
    <n v="8085"/>
    <x v="4"/>
    <x v="1"/>
  </r>
  <r>
    <s v="Flight3588"/>
    <d v="2014-09-18T00:00:00"/>
    <x v="8"/>
    <n v="9.1"/>
    <n v="176"/>
    <x v="1"/>
    <n v="200"/>
    <n v="33000"/>
    <n v="36300"/>
    <n v="3300"/>
    <x v="6"/>
    <x v="0"/>
  </r>
  <r>
    <s v="Flight3589"/>
    <d v="2014-08-04T00:00:00"/>
    <x v="20"/>
    <n v="3.3"/>
    <n v="19"/>
    <x v="1"/>
    <n v="302.5"/>
    <n v="55962.5"/>
    <n v="61558.75"/>
    <n v="5596.25"/>
    <x v="1"/>
    <x v="0"/>
  </r>
  <r>
    <s v="Flight3590"/>
    <d v="2015-02-11T00:00:00"/>
    <x v="16"/>
    <n v="2"/>
    <n v="10"/>
    <x v="6"/>
    <n v="275"/>
    <n v="50875"/>
    <n v="55962.5"/>
    <n v="5087.5"/>
    <x v="8"/>
    <x v="1"/>
  </r>
  <r>
    <s v="Flight3591"/>
    <d v="2015-04-10T00:00:00"/>
    <x v="17"/>
    <n v="0.6"/>
    <n v="112"/>
    <x v="12"/>
    <n v="300"/>
    <n v="55500"/>
    <n v="61050"/>
    <n v="5550"/>
    <x v="9"/>
    <x v="1"/>
  </r>
  <r>
    <s v="Flight3592"/>
    <d v="2015-02-27T00:00:00"/>
    <x v="13"/>
    <n v="1"/>
    <n v="87"/>
    <x v="12"/>
    <n v="250"/>
    <n v="45250"/>
    <n v="49775"/>
    <n v="4525"/>
    <x v="8"/>
    <x v="1"/>
  </r>
  <r>
    <s v="Flight3593"/>
    <d v="2014-01-18T00:00:00"/>
    <x v="9"/>
    <n v="1.5"/>
    <n v="121"/>
    <x v="19"/>
    <n v="250"/>
    <n v="46250"/>
    <n v="50875"/>
    <n v="4625"/>
    <x v="7"/>
    <x v="0"/>
  </r>
  <r>
    <s v="Flight3594"/>
    <d v="2014-07-18T00:00:00"/>
    <x v="10"/>
    <n v="1.8"/>
    <n v="195"/>
    <x v="0"/>
    <n v="412.5"/>
    <n v="68062.5"/>
    <n v="74868.75"/>
    <n v="6806.25"/>
    <x v="2"/>
    <x v="0"/>
  </r>
  <r>
    <s v="Flight3595"/>
    <d v="2014-08-13T00:00:00"/>
    <x v="5"/>
    <n v="1.3"/>
    <n v="66"/>
    <x v="21"/>
    <n v="137.5"/>
    <n v="24887.5"/>
    <n v="27376.25"/>
    <n v="2488.75"/>
    <x v="1"/>
    <x v="0"/>
  </r>
  <r>
    <s v="Flight3596"/>
    <d v="2015-12-25T00:00:00"/>
    <x v="7"/>
    <n v="3.6"/>
    <n v="116"/>
    <x v="3"/>
    <n v="280"/>
    <n v="51800"/>
    <n v="56980"/>
    <n v="5180"/>
    <x v="4"/>
    <x v="1"/>
  </r>
  <r>
    <s v="Flight3597"/>
    <d v="2015-01-06T00:00:00"/>
    <x v="16"/>
    <n v="1.2"/>
    <n v="87"/>
    <x v="21"/>
    <n v="275"/>
    <n v="49775"/>
    <n v="54752.5"/>
    <n v="4977.5"/>
    <x v="7"/>
    <x v="1"/>
  </r>
  <r>
    <s v="Flight3598"/>
    <d v="2014-03-25T00:00:00"/>
    <x v="16"/>
    <n v="1.9"/>
    <n v="80"/>
    <x v="1"/>
    <n v="275"/>
    <n v="49775"/>
    <n v="54752.5"/>
    <n v="4977.5"/>
    <x v="5"/>
    <x v="0"/>
  </r>
  <r>
    <s v="Flight3599"/>
    <d v="2014-05-12T00:00:00"/>
    <x v="17"/>
    <n v="3.2"/>
    <n v="148"/>
    <x v="0"/>
    <n v="300"/>
    <n v="55500"/>
    <n v="61050"/>
    <n v="5550"/>
    <x v="3"/>
    <x v="0"/>
  </r>
  <r>
    <s v="Flight3600"/>
    <d v="2014-01-21T00:00:00"/>
    <x v="8"/>
    <n v="11.3"/>
    <n v="117"/>
    <x v="27"/>
    <n v="200"/>
    <n v="37000"/>
    <n v="40700"/>
    <n v="3700"/>
    <x v="7"/>
    <x v="0"/>
  </r>
  <r>
    <s v="Flight3601"/>
    <d v="2015-08-06T00:00:00"/>
    <x v="13"/>
    <n v="3.3"/>
    <n v="168"/>
    <x v="25"/>
    <n v="275"/>
    <n v="45375"/>
    <n v="49912.5"/>
    <n v="4537.5"/>
    <x v="1"/>
    <x v="1"/>
  </r>
  <r>
    <s v="Flight3602"/>
    <d v="2014-06-26T00:00:00"/>
    <x v="2"/>
    <n v="1"/>
    <n v="174"/>
    <x v="6"/>
    <n v="247.5"/>
    <n v="40837.5"/>
    <n v="44921.25"/>
    <n v="4083.75"/>
    <x v="10"/>
    <x v="0"/>
  </r>
  <r>
    <s v="Flight3603"/>
    <d v="2014-12-24T00:00:00"/>
    <x v="4"/>
    <n v="2.6"/>
    <n v="13"/>
    <x v="0"/>
    <n v="280"/>
    <n v="51800"/>
    <n v="56980"/>
    <n v="5180"/>
    <x v="4"/>
    <x v="0"/>
  </r>
  <r>
    <s v="Flight3604"/>
    <d v="2014-06-08T00:00:00"/>
    <x v="4"/>
    <n v="1.2"/>
    <n v="66"/>
    <x v="17"/>
    <n v="220"/>
    <n v="39820"/>
    <n v="43802"/>
    <n v="3982"/>
    <x v="10"/>
    <x v="0"/>
  </r>
  <r>
    <s v="Flight3605"/>
    <d v="2014-02-19T00:00:00"/>
    <x v="0"/>
    <n v="1.5"/>
    <n v="71"/>
    <x v="6"/>
    <n v="300"/>
    <n v="54300"/>
    <n v="59730"/>
    <n v="5430"/>
    <x v="8"/>
    <x v="0"/>
  </r>
  <r>
    <s v="Flight3606"/>
    <d v="2014-09-21T00:00:00"/>
    <x v="20"/>
    <n v="2.2999999999999998"/>
    <n v="56"/>
    <x v="2"/>
    <n v="275"/>
    <n v="45375"/>
    <n v="49912.5"/>
    <n v="4537.5"/>
    <x v="6"/>
    <x v="0"/>
  </r>
  <r>
    <s v="Flight3607"/>
    <d v="2015-04-15T00:00:00"/>
    <x v="16"/>
    <n v="1.7"/>
    <n v="91"/>
    <x v="0"/>
    <n v="275"/>
    <n v="50875"/>
    <n v="55962.5"/>
    <n v="5087.5"/>
    <x v="9"/>
    <x v="1"/>
  </r>
  <r>
    <s v="Flight3608"/>
    <d v="2015-06-09T00:00:00"/>
    <x v="16"/>
    <n v="1.7"/>
    <n v="195"/>
    <x v="4"/>
    <n v="302.5"/>
    <n v="49912.5"/>
    <n v="54903.75"/>
    <n v="4991.25"/>
    <x v="10"/>
    <x v="1"/>
  </r>
  <r>
    <s v="Flight3609"/>
    <d v="2015-07-19T00:00:00"/>
    <x v="6"/>
    <n v="1.5"/>
    <n v="145"/>
    <x v="5"/>
    <n v="330"/>
    <n v="61050"/>
    <n v="67155"/>
    <n v="6105"/>
    <x v="2"/>
    <x v="1"/>
  </r>
  <r>
    <s v="Flight3610"/>
    <d v="2015-04-15T00:00:00"/>
    <x v="16"/>
    <n v="1.1000000000000001"/>
    <n v="144"/>
    <x v="0"/>
    <n v="275"/>
    <n v="50875"/>
    <n v="55962.5"/>
    <n v="5087.5"/>
    <x v="9"/>
    <x v="1"/>
  </r>
  <r>
    <s v="Flight3611"/>
    <d v="2015-08-23T00:00:00"/>
    <x v="10"/>
    <n v="1.3"/>
    <n v="44"/>
    <x v="11"/>
    <n v="412.5"/>
    <n v="68062.5"/>
    <n v="74868.75"/>
    <n v="6806.25"/>
    <x v="1"/>
    <x v="1"/>
  </r>
  <r>
    <s v="Flight3612"/>
    <d v="2015-12-16T00:00:00"/>
    <x v="11"/>
    <n v="2.9"/>
    <n v="169"/>
    <x v="0"/>
    <n v="350"/>
    <n v="57750"/>
    <n v="63525"/>
    <n v="5775"/>
    <x v="4"/>
    <x v="1"/>
  </r>
  <r>
    <s v="Flight3613"/>
    <d v="2014-11-28T00:00:00"/>
    <x v="10"/>
    <n v="5.7"/>
    <n v="127"/>
    <x v="6"/>
    <n v="562.5"/>
    <n v="104062.5"/>
    <n v="114468.75"/>
    <n v="10406.25"/>
    <x v="0"/>
    <x v="0"/>
  </r>
  <r>
    <s v="Flight3614"/>
    <d v="2014-04-11T00:00:00"/>
    <x v="16"/>
    <n v="3.4"/>
    <n v="198"/>
    <x v="12"/>
    <n v="275"/>
    <n v="45375"/>
    <n v="49912.5"/>
    <n v="4537.5"/>
    <x v="9"/>
    <x v="0"/>
  </r>
  <r>
    <s v="Flight3615"/>
    <d v="2014-01-17T00:00:00"/>
    <x v="1"/>
    <n v="2"/>
    <n v="75"/>
    <x v="7"/>
    <n v="250"/>
    <n v="45250"/>
    <n v="49775"/>
    <n v="4525"/>
    <x v="7"/>
    <x v="0"/>
  </r>
  <r>
    <s v="Flight3616"/>
    <d v="2015-01-29T00:00:00"/>
    <x v="15"/>
    <n v="2"/>
    <n v="92"/>
    <x v="25"/>
    <n v="300"/>
    <n v="55500"/>
    <n v="61050"/>
    <n v="5550"/>
    <x v="7"/>
    <x v="1"/>
  </r>
  <r>
    <s v="Flight3617"/>
    <d v="2015-02-16T00:00:00"/>
    <x v="19"/>
    <n v="2.2000000000000002"/>
    <n v="163"/>
    <x v="21"/>
    <n v="115"/>
    <n v="18975"/>
    <n v="20872.5"/>
    <n v="1897.5"/>
    <x v="8"/>
    <x v="1"/>
  </r>
  <r>
    <s v="Flight3618"/>
    <d v="2015-07-26T00:00:00"/>
    <x v="13"/>
    <n v="2"/>
    <n v="53"/>
    <x v="1"/>
    <n v="275"/>
    <n v="45375"/>
    <n v="49912.5"/>
    <n v="4537.5"/>
    <x v="2"/>
    <x v="1"/>
  </r>
  <r>
    <s v="Flight3619"/>
    <d v="2015-09-24T00:00:00"/>
    <x v="7"/>
    <n v="1.9"/>
    <n v="202"/>
    <x v="8"/>
    <n v="200"/>
    <n v="33000"/>
    <n v="36300"/>
    <n v="3300"/>
    <x v="6"/>
    <x v="1"/>
  </r>
  <r>
    <s v="Flight3620"/>
    <d v="2014-02-08T00:00:00"/>
    <x v="20"/>
    <n v="3.1"/>
    <n v="208"/>
    <x v="18"/>
    <n v="275"/>
    <n v="45375"/>
    <n v="49912.5"/>
    <n v="4537.5"/>
    <x v="8"/>
    <x v="0"/>
  </r>
  <r>
    <s v="Flight3621"/>
    <d v="2014-03-18T00:00:00"/>
    <x v="3"/>
    <n v="3.7"/>
    <n v="87"/>
    <x v="5"/>
    <n v="350"/>
    <n v="63350"/>
    <n v="69685"/>
    <n v="6335"/>
    <x v="5"/>
    <x v="0"/>
  </r>
  <r>
    <s v="Flight3622"/>
    <d v="2015-01-16T00:00:00"/>
    <x v="8"/>
    <n v="7.2"/>
    <n v="27"/>
    <x v="6"/>
    <n v="200"/>
    <n v="37000"/>
    <n v="40700"/>
    <n v="3700"/>
    <x v="7"/>
    <x v="1"/>
  </r>
  <r>
    <s v="Flight3623"/>
    <d v="2015-09-22T00:00:00"/>
    <x v="3"/>
    <n v="4.3"/>
    <n v="116"/>
    <x v="3"/>
    <n v="350"/>
    <n v="64750"/>
    <n v="71225"/>
    <n v="6475"/>
    <x v="6"/>
    <x v="1"/>
  </r>
  <r>
    <s v="Flight3624"/>
    <d v="2015-07-20T00:00:00"/>
    <x v="0"/>
    <n v="0.4"/>
    <n v="181"/>
    <x v="2"/>
    <n v="330"/>
    <n v="54450"/>
    <n v="59895"/>
    <n v="5445"/>
    <x v="2"/>
    <x v="1"/>
  </r>
  <r>
    <s v="Flight3625"/>
    <d v="2015-04-25T00:00:00"/>
    <x v="3"/>
    <n v="4.5999999999999996"/>
    <n v="160"/>
    <x v="22"/>
    <n v="350"/>
    <n v="57750"/>
    <n v="63525"/>
    <n v="5775"/>
    <x v="9"/>
    <x v="1"/>
  </r>
  <r>
    <s v="Flight3626"/>
    <d v="2015-01-27T00:00:00"/>
    <x v="1"/>
    <n v="1.3"/>
    <n v="50"/>
    <x v="18"/>
    <n v="250"/>
    <n v="41250"/>
    <n v="45375"/>
    <n v="4125"/>
    <x v="7"/>
    <x v="1"/>
  </r>
  <r>
    <s v="Flight3627"/>
    <d v="2014-06-06T00:00:00"/>
    <x v="7"/>
    <n v="1.2"/>
    <n v="168"/>
    <x v="6"/>
    <n v="220"/>
    <n v="36300"/>
    <n v="39930"/>
    <n v="3630"/>
    <x v="10"/>
    <x v="0"/>
  </r>
  <r>
    <s v="Flight3628"/>
    <d v="2014-11-26T00:00:00"/>
    <x v="9"/>
    <n v="4.4000000000000004"/>
    <n v="153"/>
    <x v="1"/>
    <n v="375"/>
    <n v="61875"/>
    <n v="68062.5"/>
    <n v="6187.5"/>
    <x v="0"/>
    <x v="0"/>
  </r>
  <r>
    <s v="Flight3629"/>
    <d v="2014-04-03T00:00:00"/>
    <x v="7"/>
    <n v="2.8"/>
    <n v="138"/>
    <x v="0"/>
    <n v="200"/>
    <n v="37000"/>
    <n v="40700"/>
    <n v="3700"/>
    <x v="9"/>
    <x v="0"/>
  </r>
  <r>
    <s v="Flight3630"/>
    <d v="2015-10-14T00:00:00"/>
    <x v="0"/>
    <n v="3.4"/>
    <n v="131"/>
    <x v="12"/>
    <n v="300"/>
    <n v="55500"/>
    <n v="61050"/>
    <n v="5550"/>
    <x v="11"/>
    <x v="1"/>
  </r>
  <r>
    <s v="Flight3631"/>
    <d v="2014-01-08T00:00:00"/>
    <x v="1"/>
    <n v="1.9"/>
    <n v="44"/>
    <x v="21"/>
    <n v="250"/>
    <n v="41250"/>
    <n v="45375"/>
    <n v="4125"/>
    <x v="7"/>
    <x v="0"/>
  </r>
  <r>
    <s v="Flight3632"/>
    <d v="2014-11-10T00:00:00"/>
    <x v="5"/>
    <n v="2.2000000000000002"/>
    <n v="197"/>
    <x v="15"/>
    <n v="125"/>
    <n v="20625"/>
    <n v="22687.5"/>
    <n v="2062.5"/>
    <x v="0"/>
    <x v="0"/>
  </r>
  <r>
    <s v="Flight3633"/>
    <d v="2015-09-15T00:00:00"/>
    <x v="3"/>
    <n v="3.6"/>
    <n v="63"/>
    <x v="2"/>
    <n v="350"/>
    <n v="63350"/>
    <n v="69685"/>
    <n v="6335"/>
    <x v="6"/>
    <x v="1"/>
  </r>
  <r>
    <s v="Flight3634"/>
    <d v="2015-09-01T00:00:00"/>
    <x v="7"/>
    <n v="0.8"/>
    <n v="6"/>
    <x v="18"/>
    <n v="200"/>
    <n v="37000"/>
    <n v="40700"/>
    <n v="3700"/>
    <x v="6"/>
    <x v="1"/>
  </r>
  <r>
    <s v="Flight3635"/>
    <d v="2015-04-29T00:00:00"/>
    <x v="3"/>
    <n v="3.5"/>
    <n v="76"/>
    <x v="9"/>
    <n v="350"/>
    <n v="63350"/>
    <n v="69685"/>
    <n v="6335"/>
    <x v="9"/>
    <x v="1"/>
  </r>
  <r>
    <s v="Flight3636"/>
    <d v="2014-10-28T00:00:00"/>
    <x v="6"/>
    <n v="2"/>
    <n v="139"/>
    <x v="6"/>
    <n v="300"/>
    <n v="55500"/>
    <n v="61050"/>
    <n v="5550"/>
    <x v="11"/>
    <x v="0"/>
  </r>
  <r>
    <s v="Flight3637"/>
    <d v="2014-10-23T00:00:00"/>
    <x v="3"/>
    <n v="4.8"/>
    <n v="72"/>
    <x v="17"/>
    <n v="350"/>
    <n v="63350"/>
    <n v="69685"/>
    <n v="6335"/>
    <x v="11"/>
    <x v="0"/>
  </r>
  <r>
    <s v="Flight3638"/>
    <d v="2014-05-05T00:00:00"/>
    <x v="9"/>
    <n v="2.2000000000000002"/>
    <n v="13"/>
    <x v="6"/>
    <n v="250"/>
    <n v="46250"/>
    <n v="50875"/>
    <n v="4625"/>
    <x v="3"/>
    <x v="0"/>
  </r>
  <r>
    <s v="Flight3639"/>
    <d v="2015-10-09T00:00:00"/>
    <x v="4"/>
    <n v="1.6"/>
    <n v="19"/>
    <x v="23"/>
    <n v="200"/>
    <n v="37000"/>
    <n v="40700"/>
    <n v="3700"/>
    <x v="11"/>
    <x v="1"/>
  </r>
  <r>
    <s v="Flight3640"/>
    <d v="2014-03-23T00:00:00"/>
    <x v="1"/>
    <n v="2"/>
    <n v="71"/>
    <x v="6"/>
    <n v="250"/>
    <n v="45250"/>
    <n v="49775"/>
    <n v="4525"/>
    <x v="5"/>
    <x v="0"/>
  </r>
  <r>
    <s v="Flight3641"/>
    <d v="2014-08-14T00:00:00"/>
    <x v="3"/>
    <n v="4.9000000000000004"/>
    <n v="35"/>
    <x v="2"/>
    <n v="385"/>
    <n v="71225"/>
    <n v="78347.5"/>
    <n v="7122.5"/>
    <x v="1"/>
    <x v="0"/>
  </r>
  <r>
    <s v="Flight3642"/>
    <d v="2014-05-16T00:00:00"/>
    <x v="1"/>
    <n v="2.8"/>
    <n v="64"/>
    <x v="18"/>
    <n v="250"/>
    <n v="45250"/>
    <n v="49775"/>
    <n v="4525"/>
    <x v="3"/>
    <x v="0"/>
  </r>
  <r>
    <s v="Flight3643"/>
    <d v="2015-04-11T00:00:00"/>
    <x v="3"/>
    <n v="5"/>
    <n v="153"/>
    <x v="6"/>
    <n v="350"/>
    <n v="57750"/>
    <n v="63525"/>
    <n v="5775"/>
    <x v="9"/>
    <x v="1"/>
  </r>
  <r>
    <s v="Flight3644"/>
    <d v="2015-08-16T00:00:00"/>
    <x v="15"/>
    <n v="2.2000000000000002"/>
    <n v="125"/>
    <x v="1"/>
    <n v="330"/>
    <n v="61050"/>
    <n v="67155"/>
    <n v="6105"/>
    <x v="1"/>
    <x v="1"/>
  </r>
  <r>
    <s v="Flight3645"/>
    <d v="2015-06-20T00:00:00"/>
    <x v="1"/>
    <n v="1.9"/>
    <n v="147"/>
    <x v="8"/>
    <n v="275"/>
    <n v="50875"/>
    <n v="55962.5"/>
    <n v="5087.5"/>
    <x v="10"/>
    <x v="1"/>
  </r>
  <r>
    <s v="Flight3646"/>
    <d v="2015-04-21T00:00:00"/>
    <x v="8"/>
    <n v="7.8"/>
    <n v="47"/>
    <x v="2"/>
    <n v="200"/>
    <n v="33000"/>
    <n v="36300"/>
    <n v="3300"/>
    <x v="9"/>
    <x v="1"/>
  </r>
  <r>
    <s v="Flight3647"/>
    <d v="2015-08-31T00:00:00"/>
    <x v="18"/>
    <n v="1.3"/>
    <n v="168"/>
    <x v="13"/>
    <n v="264"/>
    <n v="43560"/>
    <n v="47916"/>
    <n v="4356"/>
    <x v="1"/>
    <x v="1"/>
  </r>
  <r>
    <s v="Flight3648"/>
    <d v="2015-10-04T00:00:00"/>
    <x v="13"/>
    <n v="2.8"/>
    <n v="78"/>
    <x v="25"/>
    <n v="250"/>
    <n v="45250"/>
    <n v="49775"/>
    <n v="4525"/>
    <x v="11"/>
    <x v="1"/>
  </r>
  <r>
    <s v="Flight3649"/>
    <d v="2014-07-02T00:00:00"/>
    <x v="13"/>
    <n v="2.6"/>
    <n v="134"/>
    <x v="16"/>
    <n v="275"/>
    <n v="50875"/>
    <n v="55962.5"/>
    <n v="5087.5"/>
    <x v="2"/>
    <x v="0"/>
  </r>
  <r>
    <s v="Flight3650"/>
    <d v="2015-08-05T00:00:00"/>
    <x v="13"/>
    <n v="1.9"/>
    <n v="130"/>
    <x v="14"/>
    <n v="275"/>
    <n v="50875"/>
    <n v="55962.5"/>
    <n v="5087.5"/>
    <x v="1"/>
    <x v="1"/>
  </r>
  <r>
    <s v="Flight3651"/>
    <d v="2015-06-28T00:00:00"/>
    <x v="7"/>
    <n v="2.7"/>
    <n v="113"/>
    <x v="4"/>
    <n v="220"/>
    <n v="40700"/>
    <n v="44770"/>
    <n v="4070"/>
    <x v="10"/>
    <x v="1"/>
  </r>
  <r>
    <s v="Flight3652"/>
    <d v="2014-04-20T00:00:00"/>
    <x v="16"/>
    <n v="1.5"/>
    <n v="170"/>
    <x v="6"/>
    <n v="275"/>
    <n v="45375"/>
    <n v="49912.5"/>
    <n v="4537.5"/>
    <x v="9"/>
    <x v="0"/>
  </r>
  <r>
    <s v="Flight3653"/>
    <d v="2014-01-01T00:00:00"/>
    <x v="13"/>
    <n v="2.1"/>
    <n v="157"/>
    <x v="5"/>
    <n v="250"/>
    <n v="41250"/>
    <n v="45375"/>
    <n v="4125"/>
    <x v="7"/>
    <x v="0"/>
  </r>
  <r>
    <s v="Flight3654"/>
    <d v="2015-10-12T00:00:00"/>
    <x v="12"/>
    <n v="1.4"/>
    <n v="165"/>
    <x v="8"/>
    <n v="115"/>
    <n v="18975"/>
    <n v="20872.5"/>
    <n v="1897.5"/>
    <x v="11"/>
    <x v="1"/>
  </r>
  <r>
    <s v="Flight3655"/>
    <d v="2014-03-27T00:00:00"/>
    <x v="3"/>
    <n v="4.4000000000000004"/>
    <n v="7"/>
    <x v="24"/>
    <n v="350"/>
    <n v="64750"/>
    <n v="71225"/>
    <n v="6475"/>
    <x v="5"/>
    <x v="0"/>
  </r>
  <r>
    <s v="Flight3656"/>
    <d v="2014-07-28T00:00:00"/>
    <x v="6"/>
    <n v="0.2"/>
    <n v="161"/>
    <x v="2"/>
    <n v="330"/>
    <n v="54450"/>
    <n v="59895"/>
    <n v="5445"/>
    <x v="2"/>
    <x v="0"/>
  </r>
  <r>
    <s v="Flight3657"/>
    <d v="2014-06-27T00:00:00"/>
    <x v="3"/>
    <n v="6.9"/>
    <n v="49"/>
    <x v="2"/>
    <n v="385"/>
    <n v="63525"/>
    <n v="69877.5"/>
    <n v="6352.5"/>
    <x v="10"/>
    <x v="0"/>
  </r>
  <r>
    <s v="Flight3658"/>
    <d v="2015-03-21T00:00:00"/>
    <x v="3"/>
    <n v="5.2"/>
    <n v="174"/>
    <x v="2"/>
    <n v="350"/>
    <n v="57750"/>
    <n v="63525"/>
    <n v="5775"/>
    <x v="5"/>
    <x v="1"/>
  </r>
  <r>
    <s v="Flight3659"/>
    <d v="2014-04-13T00:00:00"/>
    <x v="21"/>
    <n v="1.6"/>
    <n v="192"/>
    <x v="12"/>
    <n v="300"/>
    <n v="49500"/>
    <n v="54450"/>
    <n v="4950"/>
    <x v="9"/>
    <x v="0"/>
  </r>
  <r>
    <s v="Flight3660"/>
    <d v="2015-05-08T00:00:00"/>
    <x v="7"/>
    <n v="1.5"/>
    <n v="22"/>
    <x v="1"/>
    <n v="200"/>
    <n v="37000"/>
    <n v="40700"/>
    <n v="3700"/>
    <x v="3"/>
    <x v="1"/>
  </r>
  <r>
    <s v="Flight3661"/>
    <d v="2015-02-07T00:00:00"/>
    <x v="16"/>
    <n v="2.8"/>
    <n v="191"/>
    <x v="18"/>
    <n v="275"/>
    <n v="45375"/>
    <n v="49912.5"/>
    <n v="4537.5"/>
    <x v="8"/>
    <x v="1"/>
  </r>
  <r>
    <s v="Flight3662"/>
    <d v="2014-04-27T00:00:00"/>
    <x v="20"/>
    <n v="1"/>
    <n v="122"/>
    <x v="20"/>
    <n v="275"/>
    <n v="50875"/>
    <n v="55962.5"/>
    <n v="5087.5"/>
    <x v="9"/>
    <x v="0"/>
  </r>
  <r>
    <s v="Flight3663"/>
    <d v="2015-12-21T00:00:00"/>
    <x v="13"/>
    <n v="3.4"/>
    <n v="7"/>
    <x v="8"/>
    <n v="350"/>
    <n v="64750"/>
    <n v="71225"/>
    <n v="6475"/>
    <x v="4"/>
    <x v="1"/>
  </r>
  <r>
    <s v="Flight3664"/>
    <d v="2014-10-28T00:00:00"/>
    <x v="10"/>
    <n v="3.2"/>
    <n v="70"/>
    <x v="2"/>
    <n v="375"/>
    <n v="67875"/>
    <n v="74662.5"/>
    <n v="6787.5"/>
    <x v="11"/>
    <x v="0"/>
  </r>
  <r>
    <s v="Flight3665"/>
    <d v="2015-01-25T00:00:00"/>
    <x v="6"/>
    <n v="2.2999999999999998"/>
    <n v="105"/>
    <x v="0"/>
    <n v="300"/>
    <n v="55500"/>
    <n v="61050"/>
    <n v="5550"/>
    <x v="7"/>
    <x v="1"/>
  </r>
  <r>
    <s v="Flight3666"/>
    <d v="2014-12-21T00:00:00"/>
    <x v="8"/>
    <n v="12.2"/>
    <n v="133"/>
    <x v="1"/>
    <n v="200"/>
    <n v="37000"/>
    <n v="40700"/>
    <n v="3700"/>
    <x v="4"/>
    <x v="0"/>
  </r>
  <r>
    <s v="Flight3667"/>
    <d v="2014-11-13T00:00:00"/>
    <x v="13"/>
    <n v="3.2"/>
    <n v="83"/>
    <x v="22"/>
    <n v="250"/>
    <n v="45250"/>
    <n v="49775"/>
    <n v="4525"/>
    <x v="0"/>
    <x v="0"/>
  </r>
  <r>
    <s v="Flight3668"/>
    <d v="2014-08-09T00:00:00"/>
    <x v="7"/>
    <n v="1.6"/>
    <n v="160"/>
    <x v="6"/>
    <n v="220"/>
    <n v="36300"/>
    <n v="39930"/>
    <n v="3630"/>
    <x v="1"/>
    <x v="0"/>
  </r>
  <r>
    <s v="Flight3669"/>
    <d v="2015-10-11T00:00:00"/>
    <x v="7"/>
    <n v="2.1"/>
    <n v="5"/>
    <x v="27"/>
    <n v="200"/>
    <n v="37000"/>
    <n v="40700"/>
    <n v="3700"/>
    <x v="11"/>
    <x v="1"/>
  </r>
  <r>
    <s v="Flight3670"/>
    <d v="2014-07-19T00:00:00"/>
    <x v="7"/>
    <n v="1.4"/>
    <n v="6"/>
    <x v="0"/>
    <n v="220"/>
    <n v="40700"/>
    <n v="44770"/>
    <n v="4070"/>
    <x v="2"/>
    <x v="0"/>
  </r>
  <r>
    <s v="Flight3671"/>
    <d v="2014-10-16T00:00:00"/>
    <x v="4"/>
    <n v="2.2000000000000002"/>
    <n v="201"/>
    <x v="25"/>
    <n v="200"/>
    <n v="33000"/>
    <n v="36300"/>
    <n v="3300"/>
    <x v="11"/>
    <x v="0"/>
  </r>
  <r>
    <s v="Flight3672"/>
    <d v="2014-05-08T00:00:00"/>
    <x v="15"/>
    <n v="3.4"/>
    <n v="70"/>
    <x v="2"/>
    <n v="300"/>
    <n v="54300"/>
    <n v="59730"/>
    <n v="5430"/>
    <x v="3"/>
    <x v="0"/>
  </r>
  <r>
    <s v="Flight3673"/>
    <d v="2014-09-15T00:00:00"/>
    <x v="2"/>
    <n v="1.3"/>
    <n v="76"/>
    <x v="6"/>
    <n v="225"/>
    <n v="40725"/>
    <n v="44797.5"/>
    <n v="4072.5"/>
    <x v="6"/>
    <x v="0"/>
  </r>
  <r>
    <s v="Flight3674"/>
    <d v="2015-07-14T00:00:00"/>
    <x v="6"/>
    <n v="1.9"/>
    <n v="20"/>
    <x v="2"/>
    <n v="330"/>
    <n v="61050"/>
    <n v="67155"/>
    <n v="6105"/>
    <x v="2"/>
    <x v="1"/>
  </r>
  <r>
    <s v="Flight3675"/>
    <d v="2014-02-03T00:00:00"/>
    <x v="6"/>
    <n v="2.5"/>
    <n v="146"/>
    <x v="2"/>
    <n v="300"/>
    <n v="55500"/>
    <n v="61050"/>
    <n v="5550"/>
    <x v="8"/>
    <x v="0"/>
  </r>
  <r>
    <s v="Flight3676"/>
    <d v="2015-03-28T00:00:00"/>
    <x v="7"/>
    <n v="1.6"/>
    <n v="204"/>
    <x v="27"/>
    <n v="200"/>
    <n v="33000"/>
    <n v="36300"/>
    <n v="3300"/>
    <x v="5"/>
    <x v="1"/>
  </r>
  <r>
    <s v="Flight3677"/>
    <d v="2014-12-26T00:00:00"/>
    <x v="3"/>
    <n v="9.4"/>
    <n v="185"/>
    <x v="16"/>
    <n v="490"/>
    <n v="80850"/>
    <n v="88935"/>
    <n v="8085"/>
    <x v="4"/>
    <x v="0"/>
  </r>
  <r>
    <s v="Flight3678"/>
    <d v="2014-11-27T00:00:00"/>
    <x v="5"/>
    <n v="5.8"/>
    <n v="172"/>
    <x v="6"/>
    <n v="187.5"/>
    <n v="30937.5"/>
    <n v="34031.25"/>
    <n v="3093.75"/>
    <x v="0"/>
    <x v="0"/>
  </r>
  <r>
    <s v="Flight3679"/>
    <d v="2015-12-27T00:00:00"/>
    <x v="3"/>
    <n v="8.5"/>
    <n v="209"/>
    <x v="16"/>
    <n v="490"/>
    <n v="80850"/>
    <n v="88935"/>
    <n v="8085"/>
    <x v="4"/>
    <x v="1"/>
  </r>
  <r>
    <s v="Flight3680"/>
    <d v="2015-09-10T00:00:00"/>
    <x v="3"/>
    <n v="3"/>
    <n v="43"/>
    <x v="6"/>
    <n v="350"/>
    <n v="57750"/>
    <n v="63525"/>
    <n v="5775"/>
    <x v="6"/>
    <x v="1"/>
  </r>
  <r>
    <s v="Flight3681"/>
    <d v="2015-12-12T00:00:00"/>
    <x v="5"/>
    <n v="2.1"/>
    <n v="77"/>
    <x v="22"/>
    <n v="125"/>
    <n v="22625"/>
    <n v="24887.5"/>
    <n v="2262.5"/>
    <x v="4"/>
    <x v="1"/>
  </r>
  <r>
    <s v="Flight3682"/>
    <d v="2014-10-11T00:00:00"/>
    <x v="10"/>
    <n v="2.2999999999999998"/>
    <n v="2"/>
    <x v="0"/>
    <n v="375"/>
    <n v="69375"/>
    <n v="76312.5"/>
    <n v="6937.5"/>
    <x v="11"/>
    <x v="0"/>
  </r>
  <r>
    <s v="Flight3683"/>
    <d v="2015-03-10T00:00:00"/>
    <x v="9"/>
    <n v="1.5"/>
    <n v="110"/>
    <x v="21"/>
    <n v="250"/>
    <n v="46250"/>
    <n v="50875"/>
    <n v="4625"/>
    <x v="5"/>
    <x v="1"/>
  </r>
  <r>
    <s v="Flight3684"/>
    <d v="2014-06-03T00:00:00"/>
    <x v="1"/>
    <n v="3.2"/>
    <n v="157"/>
    <x v="16"/>
    <n v="275"/>
    <n v="45375"/>
    <n v="49912.5"/>
    <n v="4537.5"/>
    <x v="10"/>
    <x v="0"/>
  </r>
  <r>
    <s v="Flight3685"/>
    <d v="2015-12-22T00:00:00"/>
    <x v="3"/>
    <n v="8.3000000000000007"/>
    <n v="25"/>
    <x v="22"/>
    <n v="490"/>
    <n v="90650"/>
    <n v="99715"/>
    <n v="9065"/>
    <x v="4"/>
    <x v="1"/>
  </r>
  <r>
    <s v="Flight3686"/>
    <d v="2014-08-11T00:00:00"/>
    <x v="8"/>
    <n v="8.4"/>
    <n v="68"/>
    <x v="24"/>
    <n v="220"/>
    <n v="39820"/>
    <n v="43802"/>
    <n v="3982"/>
    <x v="1"/>
    <x v="0"/>
  </r>
  <r>
    <s v="Flight3687"/>
    <d v="2014-09-13T00:00:00"/>
    <x v="14"/>
    <n v="1.6"/>
    <n v="136"/>
    <x v="1"/>
    <n v="275"/>
    <n v="50875"/>
    <n v="55962.5"/>
    <n v="5087.5"/>
    <x v="6"/>
    <x v="0"/>
  </r>
  <r>
    <s v="Flight3688"/>
    <d v="2014-04-23T00:00:00"/>
    <x v="13"/>
    <n v="0.4"/>
    <n v="122"/>
    <x v="11"/>
    <n v="250"/>
    <n v="46250"/>
    <n v="50875"/>
    <n v="4625"/>
    <x v="9"/>
    <x v="0"/>
  </r>
  <r>
    <s v="Flight3689"/>
    <d v="2015-06-10T00:00:00"/>
    <x v="7"/>
    <n v="2.8"/>
    <n v="172"/>
    <x v="19"/>
    <n v="220"/>
    <n v="36300"/>
    <n v="39930"/>
    <n v="3630"/>
    <x v="10"/>
    <x v="1"/>
  </r>
  <r>
    <s v="Flight3690"/>
    <d v="2014-08-02T00:00:00"/>
    <x v="1"/>
    <n v="1.1000000000000001"/>
    <n v="173"/>
    <x v="18"/>
    <n v="275"/>
    <n v="45375"/>
    <n v="49912.5"/>
    <n v="4537.5"/>
    <x v="1"/>
    <x v="0"/>
  </r>
  <r>
    <s v="Flight3691"/>
    <d v="2015-05-31T00:00:00"/>
    <x v="16"/>
    <n v="1.8"/>
    <n v="79"/>
    <x v="5"/>
    <n v="275"/>
    <n v="49775"/>
    <n v="54752.5"/>
    <n v="4977.5"/>
    <x v="3"/>
    <x v="1"/>
  </r>
  <r>
    <s v="Flight3692"/>
    <d v="2015-05-27T00:00:00"/>
    <x v="20"/>
    <n v="1.7"/>
    <n v="134"/>
    <x v="17"/>
    <n v="275"/>
    <n v="50875"/>
    <n v="55962.5"/>
    <n v="5087.5"/>
    <x v="3"/>
    <x v="1"/>
  </r>
  <r>
    <s v="Flight3693"/>
    <d v="2015-10-29T00:00:00"/>
    <x v="5"/>
    <n v="2.6"/>
    <n v="102"/>
    <x v="2"/>
    <n v="125"/>
    <n v="23125"/>
    <n v="25437.5"/>
    <n v="2312.5"/>
    <x v="11"/>
    <x v="1"/>
  </r>
  <r>
    <s v="Flight3694"/>
    <d v="2015-09-20T00:00:00"/>
    <x v="14"/>
    <n v="1.4"/>
    <n v="144"/>
    <x v="2"/>
    <n v="275"/>
    <n v="50875"/>
    <n v="55962.5"/>
    <n v="5087.5"/>
    <x v="6"/>
    <x v="1"/>
  </r>
  <r>
    <s v="Flight3695"/>
    <d v="2015-03-19T00:00:00"/>
    <x v="14"/>
    <n v="2"/>
    <n v="24"/>
    <x v="29"/>
    <n v="275"/>
    <n v="50875"/>
    <n v="55962.5"/>
    <n v="5087.5"/>
    <x v="5"/>
    <x v="1"/>
  </r>
  <r>
    <s v="Flight3696"/>
    <d v="2014-06-06T00:00:00"/>
    <x v="3"/>
    <n v="4.9000000000000004"/>
    <n v="52"/>
    <x v="0"/>
    <n v="385"/>
    <n v="63525"/>
    <n v="69877.5"/>
    <n v="6352.5"/>
    <x v="10"/>
    <x v="0"/>
  </r>
  <r>
    <s v="Flight3697"/>
    <d v="2014-06-13T00:00:00"/>
    <x v="0"/>
    <n v="2.4"/>
    <n v="31"/>
    <x v="6"/>
    <n v="330"/>
    <n v="61050"/>
    <n v="67155"/>
    <n v="6105"/>
    <x v="10"/>
    <x v="0"/>
  </r>
  <r>
    <s v="Flight3698"/>
    <d v="2014-09-07T00:00:00"/>
    <x v="7"/>
    <n v="1.2"/>
    <n v="117"/>
    <x v="24"/>
    <n v="200"/>
    <n v="37000"/>
    <n v="40700"/>
    <n v="3700"/>
    <x v="6"/>
    <x v="0"/>
  </r>
  <r>
    <s v="Flight3699"/>
    <d v="2015-11-19T00:00:00"/>
    <x v="7"/>
    <n v="2.2999999999999998"/>
    <n v="135"/>
    <x v="11"/>
    <n v="200"/>
    <n v="37000"/>
    <n v="40700"/>
    <n v="3700"/>
    <x v="0"/>
    <x v="1"/>
  </r>
  <r>
    <s v="Flight3700"/>
    <d v="2015-07-29T00:00:00"/>
    <x v="18"/>
    <n v="1.6"/>
    <n v="50"/>
    <x v="17"/>
    <n v="264"/>
    <n v="43560"/>
    <n v="47916"/>
    <n v="4356"/>
    <x v="2"/>
    <x v="1"/>
  </r>
  <r>
    <s v="Flight3701"/>
    <d v="2015-12-29T00:00:00"/>
    <x v="3"/>
    <n v="5.4"/>
    <n v="122"/>
    <x v="0"/>
    <n v="350"/>
    <n v="64750"/>
    <n v="71225"/>
    <n v="6475"/>
    <x v="4"/>
    <x v="1"/>
  </r>
  <r>
    <s v="Flight3702"/>
    <d v="2014-09-04T00:00:00"/>
    <x v="2"/>
    <n v="1.9"/>
    <n v="56"/>
    <x v="24"/>
    <n v="225"/>
    <n v="37125"/>
    <n v="40837.5"/>
    <n v="3712.5"/>
    <x v="6"/>
    <x v="0"/>
  </r>
  <r>
    <s v="Flight3703"/>
    <d v="2015-11-21T00:00:00"/>
    <x v="1"/>
    <n v="2.2000000000000002"/>
    <n v="62"/>
    <x v="24"/>
    <n v="250"/>
    <n v="41250"/>
    <n v="45375"/>
    <n v="4125"/>
    <x v="0"/>
    <x v="1"/>
  </r>
  <r>
    <s v="Flight3704"/>
    <d v="2014-01-11T00:00:00"/>
    <x v="18"/>
    <n v="1.6"/>
    <n v="121"/>
    <x v="0"/>
    <n v="240"/>
    <n v="44400"/>
    <n v="48840"/>
    <n v="4440"/>
    <x v="7"/>
    <x v="0"/>
  </r>
  <r>
    <s v="Flight3705"/>
    <d v="2014-03-15T00:00:00"/>
    <x v="6"/>
    <n v="2.6"/>
    <n v="28"/>
    <x v="6"/>
    <n v="300"/>
    <n v="55500"/>
    <n v="61050"/>
    <n v="5550"/>
    <x v="5"/>
    <x v="0"/>
  </r>
  <r>
    <s v="Flight3706"/>
    <d v="2014-06-24T00:00:00"/>
    <x v="7"/>
    <n v="1.9"/>
    <n v="3"/>
    <x v="16"/>
    <n v="220"/>
    <n v="40700"/>
    <n v="44770"/>
    <n v="4070"/>
    <x v="10"/>
    <x v="0"/>
  </r>
  <r>
    <s v="Flight3707"/>
    <d v="2014-11-26T00:00:00"/>
    <x v="16"/>
    <n v="8"/>
    <n v="180"/>
    <x v="11"/>
    <n v="412.5"/>
    <n v="68062.5"/>
    <n v="74868.75"/>
    <n v="6806.25"/>
    <x v="0"/>
    <x v="0"/>
  </r>
  <r>
    <s v="Flight3708"/>
    <d v="2014-08-14T00:00:00"/>
    <x v="11"/>
    <n v="0.7"/>
    <n v="182"/>
    <x v="2"/>
    <n v="385"/>
    <n v="63525"/>
    <n v="69877.5"/>
    <n v="6352.5"/>
    <x v="1"/>
    <x v="0"/>
  </r>
  <r>
    <s v="Flight3709"/>
    <d v="2015-05-27T00:00:00"/>
    <x v="8"/>
    <n v="6.9"/>
    <n v="143"/>
    <x v="0"/>
    <n v="200"/>
    <n v="37000"/>
    <n v="40700"/>
    <n v="3700"/>
    <x v="3"/>
    <x v="1"/>
  </r>
  <r>
    <s v="Flight3710"/>
    <d v="2015-10-09T00:00:00"/>
    <x v="3"/>
    <n v="5.6"/>
    <n v="174"/>
    <x v="16"/>
    <n v="350"/>
    <n v="57750"/>
    <n v="63525"/>
    <n v="5775"/>
    <x v="11"/>
    <x v="1"/>
  </r>
  <r>
    <s v="Flight3711"/>
    <d v="2014-08-10T00:00:00"/>
    <x v="16"/>
    <n v="2.2000000000000002"/>
    <n v="111"/>
    <x v="17"/>
    <n v="302.5"/>
    <n v="55962.5"/>
    <n v="61558.75"/>
    <n v="5596.25"/>
    <x v="1"/>
    <x v="0"/>
  </r>
  <r>
    <s v="Flight3712"/>
    <d v="2014-06-19T00:00:00"/>
    <x v="6"/>
    <n v="0.9"/>
    <n v="101"/>
    <x v="28"/>
    <n v="330"/>
    <n v="61050"/>
    <n v="67155"/>
    <n v="6105"/>
    <x v="10"/>
    <x v="0"/>
  </r>
  <r>
    <s v="Flight3713"/>
    <d v="2015-05-29T00:00:00"/>
    <x v="8"/>
    <n v="7.8"/>
    <n v="1"/>
    <x v="18"/>
    <n v="200"/>
    <n v="37000"/>
    <n v="40700"/>
    <n v="3700"/>
    <x v="3"/>
    <x v="1"/>
  </r>
  <r>
    <s v="Flight3714"/>
    <d v="2014-03-18T00:00:00"/>
    <x v="3"/>
    <n v="3.9"/>
    <n v="142"/>
    <x v="21"/>
    <n v="350"/>
    <n v="64750"/>
    <n v="71225"/>
    <n v="6475"/>
    <x v="5"/>
    <x v="0"/>
  </r>
  <r>
    <s v="Flight3715"/>
    <d v="2014-11-19T00:00:00"/>
    <x v="7"/>
    <n v="2.7"/>
    <n v="11"/>
    <x v="15"/>
    <n v="200"/>
    <n v="37000"/>
    <n v="40700"/>
    <n v="3700"/>
    <x v="0"/>
    <x v="0"/>
  </r>
  <r>
    <s v="Flight3716"/>
    <d v="2014-11-15T00:00:00"/>
    <x v="10"/>
    <n v="1.7"/>
    <n v="47"/>
    <x v="0"/>
    <n v="375"/>
    <n v="61875"/>
    <n v="68062.5"/>
    <n v="6187.5"/>
    <x v="0"/>
    <x v="0"/>
  </r>
  <r>
    <s v="Flight3717"/>
    <d v="2015-04-11T00:00:00"/>
    <x v="14"/>
    <n v="1.1000000000000001"/>
    <n v="19"/>
    <x v="3"/>
    <n v="275"/>
    <n v="50875"/>
    <n v="55962.5"/>
    <n v="5087.5"/>
    <x v="9"/>
    <x v="1"/>
  </r>
  <r>
    <s v="Flight3718"/>
    <d v="2014-06-06T00:00:00"/>
    <x v="5"/>
    <n v="1.3"/>
    <n v="104"/>
    <x v="29"/>
    <n v="137.5"/>
    <n v="25437.5"/>
    <n v="27981.25"/>
    <n v="2543.75"/>
    <x v="10"/>
    <x v="0"/>
  </r>
  <r>
    <s v="Flight3719"/>
    <d v="2014-07-24T00:00:00"/>
    <x v="7"/>
    <n v="1.1000000000000001"/>
    <n v="28"/>
    <x v="12"/>
    <n v="220"/>
    <n v="40700"/>
    <n v="44770"/>
    <n v="4070"/>
    <x v="2"/>
    <x v="0"/>
  </r>
  <r>
    <s v="Flight3720"/>
    <d v="2014-08-06T00:00:00"/>
    <x v="16"/>
    <n v="2.2999999999999998"/>
    <n v="31"/>
    <x v="24"/>
    <n v="302.5"/>
    <n v="55962.5"/>
    <n v="61558.75"/>
    <n v="5596.25"/>
    <x v="1"/>
    <x v="0"/>
  </r>
  <r>
    <s v="Flight3721"/>
    <d v="2015-01-10T00:00:00"/>
    <x v="12"/>
    <n v="2.2999999999999998"/>
    <n v="44"/>
    <x v="19"/>
    <n v="115"/>
    <n v="18975"/>
    <n v="20872.5"/>
    <n v="1897.5"/>
    <x v="7"/>
    <x v="1"/>
  </r>
  <r>
    <s v="Flight3722"/>
    <d v="2015-09-19T00:00:00"/>
    <x v="7"/>
    <n v="2.1"/>
    <n v="124"/>
    <x v="17"/>
    <n v="200"/>
    <n v="37000"/>
    <n v="40700"/>
    <n v="3700"/>
    <x v="6"/>
    <x v="1"/>
  </r>
  <r>
    <s v="Flight3723"/>
    <d v="2014-11-12T00:00:00"/>
    <x v="7"/>
    <n v="2.9"/>
    <n v="136"/>
    <x v="21"/>
    <n v="200"/>
    <n v="37000"/>
    <n v="40700"/>
    <n v="3700"/>
    <x v="0"/>
    <x v="0"/>
  </r>
  <r>
    <s v="Flight3724"/>
    <d v="2014-09-03T00:00:00"/>
    <x v="6"/>
    <n v="2.2999999999999998"/>
    <n v="122"/>
    <x v="19"/>
    <n v="300"/>
    <n v="55500"/>
    <n v="61050"/>
    <n v="5550"/>
    <x v="6"/>
    <x v="0"/>
  </r>
  <r>
    <s v="Flight3725"/>
    <d v="2014-01-24T00:00:00"/>
    <x v="3"/>
    <n v="3.9"/>
    <n v="84"/>
    <x v="6"/>
    <n v="350"/>
    <n v="63350"/>
    <n v="69685"/>
    <n v="6335"/>
    <x v="7"/>
    <x v="0"/>
  </r>
  <r>
    <s v="Flight3726"/>
    <d v="2014-03-07T00:00:00"/>
    <x v="12"/>
    <n v="2.6"/>
    <n v="119"/>
    <x v="0"/>
    <n v="115"/>
    <n v="21275"/>
    <n v="23402.5"/>
    <n v="2127.5"/>
    <x v="5"/>
    <x v="0"/>
  </r>
  <r>
    <s v="Flight3727"/>
    <d v="2014-01-27T00:00:00"/>
    <x v="15"/>
    <n v="2.2000000000000002"/>
    <n v="9"/>
    <x v="6"/>
    <n v="300"/>
    <n v="55500"/>
    <n v="61050"/>
    <n v="5550"/>
    <x v="7"/>
    <x v="0"/>
  </r>
  <r>
    <s v="Flight3728"/>
    <d v="2015-11-30T00:00:00"/>
    <x v="2"/>
    <n v="0.4"/>
    <n v="87"/>
    <x v="18"/>
    <n v="225"/>
    <n v="40725"/>
    <n v="44797.5"/>
    <n v="4072.5"/>
    <x v="0"/>
    <x v="1"/>
  </r>
  <r>
    <s v="Flight3729"/>
    <d v="2014-08-30T00:00:00"/>
    <x v="0"/>
    <n v="2.2999999999999998"/>
    <n v="71"/>
    <x v="2"/>
    <n v="330"/>
    <n v="59730"/>
    <n v="65703"/>
    <n v="5973"/>
    <x v="1"/>
    <x v="0"/>
  </r>
  <r>
    <s v="Flight3730"/>
    <d v="2014-05-11T00:00:00"/>
    <x v="20"/>
    <n v="2.6"/>
    <n v="75"/>
    <x v="22"/>
    <n v="275"/>
    <n v="49775"/>
    <n v="54752.5"/>
    <n v="4977.5"/>
    <x v="3"/>
    <x v="0"/>
  </r>
  <r>
    <s v="Flight3731"/>
    <d v="2015-09-23T00:00:00"/>
    <x v="8"/>
    <n v="9.6"/>
    <n v="83"/>
    <x v="1"/>
    <n v="200"/>
    <n v="36200"/>
    <n v="39820"/>
    <n v="3620"/>
    <x v="6"/>
    <x v="1"/>
  </r>
  <r>
    <s v="Flight3732"/>
    <d v="2014-07-26T00:00:00"/>
    <x v="7"/>
    <n v="1.9"/>
    <n v="196"/>
    <x v="29"/>
    <n v="220"/>
    <n v="36300"/>
    <n v="39930"/>
    <n v="3630"/>
    <x v="2"/>
    <x v="0"/>
  </r>
  <r>
    <s v="Flight3733"/>
    <d v="2015-12-05T00:00:00"/>
    <x v="13"/>
    <n v="1"/>
    <n v="55"/>
    <x v="18"/>
    <n v="250"/>
    <n v="41250"/>
    <n v="45375"/>
    <n v="4125"/>
    <x v="4"/>
    <x v="1"/>
  </r>
  <r>
    <s v="Flight3734"/>
    <d v="2014-07-08T00:00:00"/>
    <x v="14"/>
    <n v="1.6"/>
    <n v="22"/>
    <x v="2"/>
    <n v="302.5"/>
    <n v="55962.5"/>
    <n v="61558.75"/>
    <n v="5596.25"/>
    <x v="2"/>
    <x v="0"/>
  </r>
  <r>
    <s v="Flight3735"/>
    <d v="2015-02-27T00:00:00"/>
    <x v="8"/>
    <n v="8.9"/>
    <n v="201"/>
    <x v="6"/>
    <n v="200"/>
    <n v="33000"/>
    <n v="36300"/>
    <n v="3300"/>
    <x v="8"/>
    <x v="1"/>
  </r>
  <r>
    <s v="Flight3736"/>
    <d v="2014-02-14T00:00:00"/>
    <x v="3"/>
    <n v="4.5999999999999996"/>
    <n v="113"/>
    <x v="6"/>
    <n v="350"/>
    <n v="64750"/>
    <n v="71225"/>
    <n v="6475"/>
    <x v="8"/>
    <x v="0"/>
  </r>
  <r>
    <s v="Flight3737"/>
    <d v="2014-02-21T00:00:00"/>
    <x v="4"/>
    <n v="1.3"/>
    <n v="170"/>
    <x v="18"/>
    <n v="200"/>
    <n v="33000"/>
    <n v="36300"/>
    <n v="3300"/>
    <x v="8"/>
    <x v="0"/>
  </r>
  <r>
    <s v="Flight3738"/>
    <d v="2014-09-15T00:00:00"/>
    <x v="9"/>
    <n v="2.2999999999999998"/>
    <n v="210"/>
    <x v="6"/>
    <n v="250"/>
    <n v="41250"/>
    <n v="45375"/>
    <n v="4125"/>
    <x v="6"/>
    <x v="0"/>
  </r>
  <r>
    <s v="Flight3739"/>
    <d v="2014-01-08T00:00:00"/>
    <x v="4"/>
    <n v="2.6"/>
    <n v="140"/>
    <x v="21"/>
    <n v="200"/>
    <n v="37000"/>
    <n v="40700"/>
    <n v="3700"/>
    <x v="7"/>
    <x v="0"/>
  </r>
  <r>
    <s v="Flight3740"/>
    <d v="2014-09-28T00:00:00"/>
    <x v="2"/>
    <n v="2.4"/>
    <n v="84"/>
    <x v="19"/>
    <n v="225"/>
    <n v="40725"/>
    <n v="44797.5"/>
    <n v="4072.5"/>
    <x v="6"/>
    <x v="0"/>
  </r>
  <r>
    <s v="Flight3741"/>
    <d v="2014-09-22T00:00:00"/>
    <x v="12"/>
    <n v="1.8"/>
    <n v="134"/>
    <x v="5"/>
    <n v="115"/>
    <n v="21275"/>
    <n v="23402.5"/>
    <n v="2127.5"/>
    <x v="6"/>
    <x v="0"/>
  </r>
  <r>
    <s v="Flight3742"/>
    <d v="2015-05-22T00:00:00"/>
    <x v="3"/>
    <n v="3.3"/>
    <n v="39"/>
    <x v="23"/>
    <n v="350"/>
    <n v="57750"/>
    <n v="63525"/>
    <n v="5775"/>
    <x v="3"/>
    <x v="1"/>
  </r>
  <r>
    <s v="Flight3743"/>
    <d v="2015-03-07T00:00:00"/>
    <x v="20"/>
    <n v="2.6"/>
    <n v="137"/>
    <x v="18"/>
    <n v="275"/>
    <n v="50875"/>
    <n v="55962.5"/>
    <n v="5087.5"/>
    <x v="5"/>
    <x v="1"/>
  </r>
  <r>
    <s v="Flight3744"/>
    <d v="2015-10-11T00:00:00"/>
    <x v="4"/>
    <n v="1.3"/>
    <n v="97"/>
    <x v="12"/>
    <n v="200"/>
    <n v="37000"/>
    <n v="40700"/>
    <n v="3700"/>
    <x v="11"/>
    <x v="1"/>
  </r>
  <r>
    <s v="Flight3745"/>
    <d v="2015-03-17T00:00:00"/>
    <x v="20"/>
    <n v="1.6"/>
    <n v="81"/>
    <x v="25"/>
    <n v="275"/>
    <n v="49775"/>
    <n v="54752.5"/>
    <n v="4977.5"/>
    <x v="5"/>
    <x v="1"/>
  </r>
  <r>
    <s v="Flight3746"/>
    <d v="2014-05-13T00:00:00"/>
    <x v="10"/>
    <n v="2.7"/>
    <n v="142"/>
    <x v="1"/>
    <n v="375"/>
    <n v="69375"/>
    <n v="76312.5"/>
    <n v="6937.5"/>
    <x v="3"/>
    <x v="0"/>
  </r>
  <r>
    <s v="Flight3747"/>
    <d v="2015-03-24T00:00:00"/>
    <x v="12"/>
    <n v="2.6"/>
    <n v="38"/>
    <x v="18"/>
    <n v="115"/>
    <n v="18975"/>
    <n v="20872.5"/>
    <n v="1897.5"/>
    <x v="5"/>
    <x v="1"/>
  </r>
  <r>
    <s v="Flight3748"/>
    <d v="2014-08-11T00:00:00"/>
    <x v="5"/>
    <n v="0.2"/>
    <n v="76"/>
    <x v="6"/>
    <n v="137.5"/>
    <n v="24887.5"/>
    <n v="27376.25"/>
    <n v="2488.75"/>
    <x v="1"/>
    <x v="0"/>
  </r>
  <r>
    <s v="Flight3749"/>
    <d v="2015-07-14T00:00:00"/>
    <x v="11"/>
    <n v="1.6"/>
    <n v="163"/>
    <x v="13"/>
    <n v="385"/>
    <n v="63525"/>
    <n v="69877.5"/>
    <n v="6352.5"/>
    <x v="2"/>
    <x v="1"/>
  </r>
  <r>
    <s v="Flight3750"/>
    <d v="2015-12-26T00:00:00"/>
    <x v="6"/>
    <n v="6.8"/>
    <n v="113"/>
    <x v="2"/>
    <n v="420"/>
    <n v="77700"/>
    <n v="85470"/>
    <n v="7770"/>
    <x v="4"/>
    <x v="1"/>
  </r>
  <r>
    <s v="Flight3751"/>
    <d v="2015-12-10T00:00:00"/>
    <x v="0"/>
    <n v="3.1"/>
    <n v="132"/>
    <x v="3"/>
    <n v="300"/>
    <n v="55500"/>
    <n v="61050"/>
    <n v="5550"/>
    <x v="4"/>
    <x v="1"/>
  </r>
  <r>
    <s v="Flight3752"/>
    <d v="2014-07-09T00:00:00"/>
    <x v="8"/>
    <n v="11.9"/>
    <n v="137"/>
    <x v="1"/>
    <n v="220"/>
    <n v="40700"/>
    <n v="44770"/>
    <n v="4070"/>
    <x v="2"/>
    <x v="0"/>
  </r>
  <r>
    <s v="Flight3753"/>
    <d v="2014-02-05T00:00:00"/>
    <x v="7"/>
    <n v="2"/>
    <n v="8"/>
    <x v="18"/>
    <n v="200"/>
    <n v="37000"/>
    <n v="40700"/>
    <n v="3700"/>
    <x v="8"/>
    <x v="0"/>
  </r>
  <r>
    <s v="Flight3754"/>
    <d v="2015-02-17T00:00:00"/>
    <x v="19"/>
    <n v="2"/>
    <n v="84"/>
    <x v="1"/>
    <n v="115"/>
    <n v="20815"/>
    <n v="22896.5"/>
    <n v="2081.5"/>
    <x v="8"/>
    <x v="1"/>
  </r>
  <r>
    <s v="Flight3755"/>
    <d v="2014-11-24T00:00:00"/>
    <x v="8"/>
    <n v="20.9"/>
    <n v="133"/>
    <x v="3"/>
    <n v="300"/>
    <n v="55500"/>
    <n v="61050"/>
    <n v="5550"/>
    <x v="0"/>
    <x v="0"/>
  </r>
  <r>
    <s v="Flight3756"/>
    <d v="2014-04-10T00:00:00"/>
    <x v="18"/>
    <n v="3.1"/>
    <n v="164"/>
    <x v="22"/>
    <n v="240"/>
    <n v="39600"/>
    <n v="43560"/>
    <n v="3960"/>
    <x v="9"/>
    <x v="0"/>
  </r>
  <r>
    <s v="Flight3757"/>
    <d v="2014-11-11T00:00:00"/>
    <x v="13"/>
    <n v="1.4"/>
    <n v="169"/>
    <x v="2"/>
    <n v="250"/>
    <n v="41250"/>
    <n v="45375"/>
    <n v="4125"/>
    <x v="0"/>
    <x v="0"/>
  </r>
  <r>
    <s v="Flight3758"/>
    <d v="2015-05-19T00:00:00"/>
    <x v="0"/>
    <n v="1.9"/>
    <n v="56"/>
    <x v="1"/>
    <n v="300"/>
    <n v="49500"/>
    <n v="54450"/>
    <n v="4950"/>
    <x v="3"/>
    <x v="1"/>
  </r>
  <r>
    <s v="Flight3759"/>
    <d v="2014-08-18T00:00:00"/>
    <x v="8"/>
    <n v="9.3000000000000007"/>
    <n v="196"/>
    <x v="9"/>
    <n v="220"/>
    <n v="36300"/>
    <n v="39930"/>
    <n v="3630"/>
    <x v="1"/>
    <x v="0"/>
  </r>
  <r>
    <s v="Flight3760"/>
    <d v="2015-04-17T00:00:00"/>
    <x v="21"/>
    <n v="1.9"/>
    <n v="100"/>
    <x v="0"/>
    <n v="300"/>
    <n v="55500"/>
    <n v="61050"/>
    <n v="5550"/>
    <x v="9"/>
    <x v="1"/>
  </r>
  <r>
    <s v="Flight3761"/>
    <d v="2015-03-15T00:00:00"/>
    <x v="8"/>
    <n v="7.8"/>
    <n v="103"/>
    <x v="2"/>
    <n v="200"/>
    <n v="37000"/>
    <n v="40700"/>
    <n v="3700"/>
    <x v="5"/>
    <x v="1"/>
  </r>
  <r>
    <s v="Flight3762"/>
    <d v="2014-12-11T00:00:00"/>
    <x v="14"/>
    <n v="1.9"/>
    <n v="141"/>
    <x v="18"/>
    <n v="275"/>
    <n v="50875"/>
    <n v="55962.5"/>
    <n v="5087.5"/>
    <x v="4"/>
    <x v="0"/>
  </r>
  <r>
    <s v="Flight3763"/>
    <d v="2014-08-10T00:00:00"/>
    <x v="3"/>
    <n v="5.5"/>
    <n v="194"/>
    <x v="6"/>
    <n v="385"/>
    <n v="63525"/>
    <n v="69877.5"/>
    <n v="6352.5"/>
    <x v="1"/>
    <x v="0"/>
  </r>
  <r>
    <s v="Flight3764"/>
    <d v="2015-12-22T00:00:00"/>
    <x v="11"/>
    <n v="4.8"/>
    <n v="35"/>
    <x v="2"/>
    <n v="490"/>
    <n v="90650"/>
    <n v="99715"/>
    <n v="9065"/>
    <x v="4"/>
    <x v="1"/>
  </r>
  <r>
    <s v="Flight3765"/>
    <d v="2014-06-11T00:00:00"/>
    <x v="11"/>
    <n v="2.1"/>
    <n v="159"/>
    <x v="0"/>
    <n v="385"/>
    <n v="63525"/>
    <n v="69877.5"/>
    <n v="6352.5"/>
    <x v="10"/>
    <x v="0"/>
  </r>
  <r>
    <s v="Flight3766"/>
    <d v="2014-07-16T00:00:00"/>
    <x v="3"/>
    <n v="4.8"/>
    <n v="65"/>
    <x v="11"/>
    <n v="385"/>
    <n v="69685"/>
    <n v="76653.5"/>
    <n v="6968.5"/>
    <x v="2"/>
    <x v="0"/>
  </r>
  <r>
    <s v="Flight3767"/>
    <d v="2015-08-24T00:00:00"/>
    <x v="9"/>
    <n v="1"/>
    <n v="185"/>
    <x v="1"/>
    <n v="275"/>
    <n v="45375"/>
    <n v="49912.5"/>
    <n v="4537.5"/>
    <x v="1"/>
    <x v="1"/>
  </r>
  <r>
    <s v="Flight3768"/>
    <d v="2014-01-22T00:00:00"/>
    <x v="4"/>
    <n v="1.2"/>
    <n v="137"/>
    <x v="22"/>
    <n v="200"/>
    <n v="37000"/>
    <n v="40700"/>
    <n v="3700"/>
    <x v="7"/>
    <x v="0"/>
  </r>
  <r>
    <s v="Flight3769"/>
    <d v="2015-12-06T00:00:00"/>
    <x v="23"/>
    <n v="0.8"/>
    <n v="119"/>
    <x v="18"/>
    <n v="5000"/>
    <n v="925000"/>
    <n v="1017500"/>
    <n v="92500"/>
    <x v="4"/>
    <x v="1"/>
  </r>
  <r>
    <s v="Flight3770"/>
    <d v="2015-07-01T00:00:00"/>
    <x v="10"/>
    <n v="1.2"/>
    <n v="167"/>
    <x v="2"/>
    <n v="412.5"/>
    <n v="68062.5"/>
    <n v="74868.75"/>
    <n v="6806.25"/>
    <x v="2"/>
    <x v="1"/>
  </r>
  <r>
    <s v="Flight3771"/>
    <d v="2015-11-14T00:00:00"/>
    <x v="20"/>
    <n v="2.8"/>
    <n v="64"/>
    <x v="11"/>
    <n v="275"/>
    <n v="49775"/>
    <n v="54752.5"/>
    <n v="4977.5"/>
    <x v="0"/>
    <x v="1"/>
  </r>
  <r>
    <s v="Flight3772"/>
    <d v="2015-08-12T00:00:00"/>
    <x v="3"/>
    <n v="5.5"/>
    <n v="166"/>
    <x v="18"/>
    <n v="385"/>
    <n v="63525"/>
    <n v="69877.5"/>
    <n v="6352.5"/>
    <x v="1"/>
    <x v="1"/>
  </r>
  <r>
    <s v="Flight3773"/>
    <d v="2014-12-12T00:00:00"/>
    <x v="16"/>
    <n v="1.6"/>
    <n v="186"/>
    <x v="1"/>
    <n v="275"/>
    <n v="45375"/>
    <n v="49912.5"/>
    <n v="4537.5"/>
    <x v="4"/>
    <x v="0"/>
  </r>
  <r>
    <s v="Flight3774"/>
    <d v="2015-07-18T00:00:00"/>
    <x v="10"/>
    <n v="0.9"/>
    <n v="88"/>
    <x v="1"/>
    <n v="412.5"/>
    <n v="74662.5"/>
    <n v="82128.75"/>
    <n v="7466.25"/>
    <x v="2"/>
    <x v="1"/>
  </r>
  <r>
    <s v="Flight3775"/>
    <d v="2014-09-19T00:00:00"/>
    <x v="6"/>
    <n v="2.8"/>
    <n v="153"/>
    <x v="16"/>
    <n v="300"/>
    <n v="49500"/>
    <n v="54450"/>
    <n v="4950"/>
    <x v="6"/>
    <x v="0"/>
  </r>
  <r>
    <s v="Flight3776"/>
    <d v="2015-05-09T00:00:00"/>
    <x v="10"/>
    <n v="1.3"/>
    <n v="166"/>
    <x v="1"/>
    <n v="375"/>
    <n v="61875"/>
    <n v="68062.5"/>
    <n v="6187.5"/>
    <x v="3"/>
    <x v="1"/>
  </r>
  <r>
    <s v="Flight3777"/>
    <d v="2015-08-02T00:00:00"/>
    <x v="3"/>
    <n v="4.3"/>
    <n v="185"/>
    <x v="15"/>
    <n v="385"/>
    <n v="63525"/>
    <n v="69877.5"/>
    <n v="6352.5"/>
    <x v="1"/>
    <x v="1"/>
  </r>
  <r>
    <s v="Flight3778"/>
    <d v="2015-06-11T00:00:00"/>
    <x v="10"/>
    <n v="1.7"/>
    <n v="158"/>
    <x v="0"/>
    <n v="412.5"/>
    <n v="68062.5"/>
    <n v="74868.75"/>
    <n v="6806.25"/>
    <x v="10"/>
    <x v="1"/>
  </r>
  <r>
    <s v="Flight3779"/>
    <d v="2015-07-22T00:00:00"/>
    <x v="11"/>
    <n v="1.3"/>
    <n v="110"/>
    <x v="6"/>
    <n v="385"/>
    <n v="71225"/>
    <n v="78347.5"/>
    <n v="7122.5"/>
    <x v="2"/>
    <x v="1"/>
  </r>
  <r>
    <s v="Flight3780"/>
    <d v="2014-12-10T00:00:00"/>
    <x v="5"/>
    <n v="2.8"/>
    <n v="210"/>
    <x v="4"/>
    <n v="125"/>
    <n v="20625"/>
    <n v="22687.5"/>
    <n v="2062.5"/>
    <x v="4"/>
    <x v="0"/>
  </r>
  <r>
    <s v="Flight3781"/>
    <d v="2015-06-20T00:00:00"/>
    <x v="9"/>
    <n v="3.2"/>
    <n v="6"/>
    <x v="2"/>
    <n v="275"/>
    <n v="50875"/>
    <n v="55962.5"/>
    <n v="5087.5"/>
    <x v="10"/>
    <x v="1"/>
  </r>
  <r>
    <s v="Flight3782"/>
    <d v="2015-05-16T00:00:00"/>
    <x v="1"/>
    <n v="2.2999999999999998"/>
    <n v="174"/>
    <x v="18"/>
    <n v="250"/>
    <n v="41250"/>
    <n v="45375"/>
    <n v="4125"/>
    <x v="3"/>
    <x v="1"/>
  </r>
  <r>
    <s v="Flight3783"/>
    <d v="2014-06-23T00:00:00"/>
    <x v="8"/>
    <n v="10.6"/>
    <n v="58"/>
    <x v="19"/>
    <n v="220"/>
    <n v="36300"/>
    <n v="39930"/>
    <n v="3630"/>
    <x v="10"/>
    <x v="0"/>
  </r>
  <r>
    <s v="Flight3784"/>
    <d v="2014-10-01T00:00:00"/>
    <x v="7"/>
    <n v="1.8"/>
    <n v="34"/>
    <x v="3"/>
    <n v="200"/>
    <n v="37000"/>
    <n v="40700"/>
    <n v="3700"/>
    <x v="11"/>
    <x v="0"/>
  </r>
  <r>
    <s v="Flight3785"/>
    <d v="2015-06-23T00:00:00"/>
    <x v="20"/>
    <n v="2.2999999999999998"/>
    <n v="133"/>
    <x v="2"/>
    <n v="302.5"/>
    <n v="55962.5"/>
    <n v="61558.75"/>
    <n v="5596.25"/>
    <x v="10"/>
    <x v="1"/>
  </r>
  <r>
    <s v="Flight3786"/>
    <d v="2015-04-30T00:00:00"/>
    <x v="20"/>
    <n v="1.7"/>
    <n v="60"/>
    <x v="18"/>
    <n v="275"/>
    <n v="45375"/>
    <n v="49912.5"/>
    <n v="4537.5"/>
    <x v="9"/>
    <x v="1"/>
  </r>
  <r>
    <s v="Flight3787"/>
    <d v="2014-01-04T00:00:00"/>
    <x v="4"/>
    <n v="2.2999999999999998"/>
    <n v="154"/>
    <x v="27"/>
    <n v="200"/>
    <n v="33000"/>
    <n v="36300"/>
    <n v="3300"/>
    <x v="7"/>
    <x v="0"/>
  </r>
  <r>
    <s v="Flight3788"/>
    <d v="2014-10-17T00:00:00"/>
    <x v="2"/>
    <n v="1.6"/>
    <n v="116"/>
    <x v="5"/>
    <n v="225"/>
    <n v="41625"/>
    <n v="45787.5"/>
    <n v="4162.5"/>
    <x v="11"/>
    <x v="0"/>
  </r>
  <r>
    <s v="Flight3789"/>
    <d v="2015-05-15T00:00:00"/>
    <x v="5"/>
    <n v="1.6"/>
    <n v="5"/>
    <x v="2"/>
    <n v="125"/>
    <n v="23125"/>
    <n v="25437.5"/>
    <n v="2312.5"/>
    <x v="3"/>
    <x v="1"/>
  </r>
  <r>
    <s v="Flight3790"/>
    <d v="2014-12-22T00:00:00"/>
    <x v="1"/>
    <n v="4.4000000000000004"/>
    <n v="41"/>
    <x v="15"/>
    <n v="350"/>
    <n v="57750"/>
    <n v="63525"/>
    <n v="5775"/>
    <x v="4"/>
    <x v="0"/>
  </r>
  <r>
    <s v="Flight3791"/>
    <d v="2015-08-13T00:00:00"/>
    <x v="5"/>
    <n v="2.6"/>
    <n v="38"/>
    <x v="21"/>
    <n v="137.5"/>
    <n v="22687.5"/>
    <n v="24956.25"/>
    <n v="2268.75"/>
    <x v="1"/>
    <x v="1"/>
  </r>
  <r>
    <s v="Flight3792"/>
    <d v="2015-06-14T00:00:00"/>
    <x v="13"/>
    <n v="3"/>
    <n v="175"/>
    <x v="16"/>
    <n v="275"/>
    <n v="45375"/>
    <n v="49912.5"/>
    <n v="4537.5"/>
    <x v="10"/>
    <x v="1"/>
  </r>
  <r>
    <s v="Flight3793"/>
    <d v="2015-07-14T00:00:00"/>
    <x v="20"/>
    <n v="2.8"/>
    <n v="29"/>
    <x v="25"/>
    <n v="302.5"/>
    <n v="55962.5"/>
    <n v="61558.75"/>
    <n v="5596.25"/>
    <x v="2"/>
    <x v="1"/>
  </r>
  <r>
    <s v="Flight3794"/>
    <d v="2015-02-11T00:00:00"/>
    <x v="4"/>
    <n v="1.1000000000000001"/>
    <n v="25"/>
    <x v="1"/>
    <n v="200"/>
    <n v="37000"/>
    <n v="40700"/>
    <n v="3700"/>
    <x v="8"/>
    <x v="1"/>
  </r>
  <r>
    <s v="Flight3795"/>
    <d v="2014-08-25T00:00:00"/>
    <x v="16"/>
    <n v="2.8"/>
    <n v="138"/>
    <x v="18"/>
    <n v="302.5"/>
    <n v="55962.5"/>
    <n v="61558.75"/>
    <n v="5596.25"/>
    <x v="1"/>
    <x v="0"/>
  </r>
  <r>
    <s v="Flight3796"/>
    <d v="2015-11-05T00:00:00"/>
    <x v="12"/>
    <n v="1.5"/>
    <n v="50"/>
    <x v="10"/>
    <n v="115"/>
    <n v="18975"/>
    <n v="20872.5"/>
    <n v="1897.5"/>
    <x v="0"/>
    <x v="1"/>
  </r>
  <r>
    <s v="Flight3797"/>
    <d v="2014-01-20T00:00:00"/>
    <x v="1"/>
    <n v="2.8"/>
    <n v="131"/>
    <x v="19"/>
    <n v="250"/>
    <n v="46250"/>
    <n v="50875"/>
    <n v="4625"/>
    <x v="7"/>
    <x v="0"/>
  </r>
  <r>
    <s v="Flight3798"/>
    <d v="2015-03-15T00:00:00"/>
    <x v="17"/>
    <n v="1.3"/>
    <n v="206"/>
    <x v="15"/>
    <n v="300"/>
    <n v="49500"/>
    <n v="54450"/>
    <n v="4950"/>
    <x v="5"/>
    <x v="1"/>
  </r>
  <r>
    <s v="Flight3799"/>
    <d v="2014-04-13T00:00:00"/>
    <x v="3"/>
    <n v="5.3"/>
    <n v="186"/>
    <x v="27"/>
    <n v="350"/>
    <n v="57750"/>
    <n v="63525"/>
    <n v="5775"/>
    <x v="9"/>
    <x v="0"/>
  </r>
  <r>
    <s v="Flight3800"/>
    <d v="2015-11-14T00:00:00"/>
    <x v="17"/>
    <n v="1.7"/>
    <n v="164"/>
    <x v="10"/>
    <n v="300"/>
    <n v="49500"/>
    <n v="54450"/>
    <n v="4950"/>
    <x v="0"/>
    <x v="1"/>
  </r>
  <r>
    <s v="Flight3801"/>
    <d v="2014-06-23T00:00:00"/>
    <x v="3"/>
    <n v="4.0999999999999996"/>
    <n v="128"/>
    <x v="11"/>
    <n v="385"/>
    <n v="71225"/>
    <n v="78347.5"/>
    <n v="7122.5"/>
    <x v="10"/>
    <x v="0"/>
  </r>
  <r>
    <s v="Flight3802"/>
    <d v="2014-06-09T00:00:00"/>
    <x v="7"/>
    <n v="2.4"/>
    <n v="100"/>
    <x v="16"/>
    <n v="220"/>
    <n v="40700"/>
    <n v="44770"/>
    <n v="4070"/>
    <x v="10"/>
    <x v="0"/>
  </r>
  <r>
    <s v="Flight3803"/>
    <d v="2015-12-08T00:00:00"/>
    <x v="14"/>
    <n v="2"/>
    <n v="136"/>
    <x v="18"/>
    <n v="275"/>
    <n v="50875"/>
    <n v="55962.5"/>
    <n v="5087.5"/>
    <x v="4"/>
    <x v="1"/>
  </r>
  <r>
    <s v="Flight3804"/>
    <d v="2015-12-19T00:00:00"/>
    <x v="19"/>
    <n v="2"/>
    <n v="70"/>
    <x v="19"/>
    <n v="115"/>
    <n v="20815"/>
    <n v="22896.5"/>
    <n v="2081.5"/>
    <x v="4"/>
    <x v="1"/>
  </r>
  <r>
    <s v="Flight3805"/>
    <d v="2015-09-05T00:00:00"/>
    <x v="13"/>
    <n v="2.2999999999999998"/>
    <n v="177"/>
    <x v="9"/>
    <n v="250"/>
    <n v="41250"/>
    <n v="45375"/>
    <n v="4125"/>
    <x v="6"/>
    <x v="1"/>
  </r>
  <r>
    <s v="Flight3806"/>
    <d v="2014-01-05T00:00:00"/>
    <x v="4"/>
    <n v="1.8"/>
    <n v="83"/>
    <x v="10"/>
    <n v="200"/>
    <n v="36200"/>
    <n v="39820"/>
    <n v="3620"/>
    <x v="7"/>
    <x v="0"/>
  </r>
  <r>
    <s v="Flight3807"/>
    <d v="2014-04-23T00:00:00"/>
    <x v="11"/>
    <n v="2.1"/>
    <n v="91"/>
    <x v="25"/>
    <n v="350"/>
    <n v="64750"/>
    <n v="71225"/>
    <n v="6475"/>
    <x v="9"/>
    <x v="0"/>
  </r>
  <r>
    <s v="Flight3808"/>
    <d v="2014-08-05T00:00:00"/>
    <x v="16"/>
    <n v="1.2"/>
    <n v="112"/>
    <x v="18"/>
    <n v="302.5"/>
    <n v="55962.5"/>
    <n v="61558.75"/>
    <n v="5596.25"/>
    <x v="1"/>
    <x v="0"/>
  </r>
  <r>
    <s v="Flight3809"/>
    <d v="2014-08-19T00:00:00"/>
    <x v="6"/>
    <n v="3"/>
    <n v="14"/>
    <x v="2"/>
    <n v="330"/>
    <n v="61050"/>
    <n v="67155"/>
    <n v="6105"/>
    <x v="1"/>
    <x v="0"/>
  </r>
  <r>
    <s v="Flight3810"/>
    <d v="2014-06-11T00:00:00"/>
    <x v="19"/>
    <n v="2.5"/>
    <n v="128"/>
    <x v="18"/>
    <n v="126.5"/>
    <n v="23402.5"/>
    <n v="25742.75"/>
    <n v="2340.25"/>
    <x v="10"/>
    <x v="0"/>
  </r>
  <r>
    <s v="Flight3811"/>
    <d v="2014-06-04T00:00:00"/>
    <x v="14"/>
    <n v="2.2999999999999998"/>
    <n v="167"/>
    <x v="15"/>
    <n v="302.5"/>
    <n v="49912.5"/>
    <n v="54903.75"/>
    <n v="4991.25"/>
    <x v="10"/>
    <x v="0"/>
  </r>
  <r>
    <s v="Flight3812"/>
    <d v="2014-04-17T00:00:00"/>
    <x v="9"/>
    <n v="2.5"/>
    <n v="150"/>
    <x v="1"/>
    <n v="250"/>
    <n v="46250"/>
    <n v="50875"/>
    <n v="4625"/>
    <x v="9"/>
    <x v="0"/>
  </r>
  <r>
    <s v="Flight3813"/>
    <d v="2014-12-30T00:00:00"/>
    <x v="4"/>
    <n v="2.2000000000000002"/>
    <n v="113"/>
    <x v="23"/>
    <n v="200"/>
    <n v="37000"/>
    <n v="40700"/>
    <n v="3700"/>
    <x v="4"/>
    <x v="0"/>
  </r>
  <r>
    <s v="Flight3814"/>
    <d v="2014-08-28T00:00:00"/>
    <x v="5"/>
    <n v="1.7"/>
    <n v="20"/>
    <x v="25"/>
    <n v="137.5"/>
    <n v="25437.5"/>
    <n v="27981.25"/>
    <n v="2543.75"/>
    <x v="1"/>
    <x v="0"/>
  </r>
  <r>
    <s v="Flight3815"/>
    <d v="2015-05-04T00:00:00"/>
    <x v="6"/>
    <n v="2.6"/>
    <n v="10"/>
    <x v="6"/>
    <n v="300"/>
    <n v="55500"/>
    <n v="61050"/>
    <n v="5550"/>
    <x v="3"/>
    <x v="1"/>
  </r>
  <r>
    <s v="Flight3816"/>
    <d v="2015-03-17T00:00:00"/>
    <x v="11"/>
    <n v="1.4"/>
    <n v="176"/>
    <x v="10"/>
    <n v="350"/>
    <n v="57750"/>
    <n v="63525"/>
    <n v="5775"/>
    <x v="5"/>
    <x v="1"/>
  </r>
  <r>
    <s v="Flight3817"/>
    <d v="2014-08-06T00:00:00"/>
    <x v="4"/>
    <n v="3.7"/>
    <n v="132"/>
    <x v="27"/>
    <n v="220"/>
    <n v="40700"/>
    <n v="44770"/>
    <n v="4070"/>
    <x v="1"/>
    <x v="0"/>
  </r>
  <r>
    <s v="Flight3818"/>
    <d v="2015-10-30T00:00:00"/>
    <x v="16"/>
    <n v="1.9"/>
    <n v="142"/>
    <x v="6"/>
    <n v="275"/>
    <n v="50875"/>
    <n v="55962.5"/>
    <n v="5087.5"/>
    <x v="11"/>
    <x v="1"/>
  </r>
  <r>
    <s v="Flight3819"/>
    <d v="2015-08-19T00:00:00"/>
    <x v="23"/>
    <n v="1.5"/>
    <n v="60"/>
    <x v="1"/>
    <n v="5500"/>
    <n v="907500"/>
    <n v="998250"/>
    <n v="90750"/>
    <x v="1"/>
    <x v="1"/>
  </r>
  <r>
    <s v="Flight3820"/>
    <d v="2015-12-27T00:00:00"/>
    <x v="2"/>
    <n v="1.7"/>
    <n v="28"/>
    <x v="2"/>
    <n v="315"/>
    <n v="58275"/>
    <n v="64102.5"/>
    <n v="5827.5"/>
    <x v="4"/>
    <x v="1"/>
  </r>
  <r>
    <s v="Flight3821"/>
    <d v="2014-05-05T00:00:00"/>
    <x v="4"/>
    <n v="2.1"/>
    <n v="196"/>
    <x v="1"/>
    <n v="200"/>
    <n v="33000"/>
    <n v="36300"/>
    <n v="3300"/>
    <x v="3"/>
    <x v="0"/>
  </r>
  <r>
    <s v="Flight3822"/>
    <d v="2014-05-03T00:00:00"/>
    <x v="17"/>
    <n v="1.5"/>
    <n v="12"/>
    <x v="0"/>
    <n v="300"/>
    <n v="55500"/>
    <n v="61050"/>
    <n v="5550"/>
    <x v="3"/>
    <x v="0"/>
  </r>
  <r>
    <s v="Flight3823"/>
    <d v="2014-08-11T00:00:00"/>
    <x v="7"/>
    <n v="0.4"/>
    <n v="27"/>
    <x v="18"/>
    <n v="220"/>
    <n v="40700"/>
    <n v="44770"/>
    <n v="4070"/>
    <x v="1"/>
    <x v="0"/>
  </r>
  <r>
    <s v="Flight3824"/>
    <d v="2014-02-04T00:00:00"/>
    <x v="19"/>
    <n v="1.8"/>
    <n v="88"/>
    <x v="2"/>
    <n v="115"/>
    <n v="20815"/>
    <n v="22896.5"/>
    <n v="2081.5"/>
    <x v="8"/>
    <x v="0"/>
  </r>
  <r>
    <s v="Flight3825"/>
    <d v="2014-12-17T00:00:00"/>
    <x v="13"/>
    <n v="2.9"/>
    <n v="193"/>
    <x v="20"/>
    <n v="250"/>
    <n v="41250"/>
    <n v="45375"/>
    <n v="4125"/>
    <x v="4"/>
    <x v="0"/>
  </r>
  <r>
    <s v="Flight3826"/>
    <d v="2014-05-26T00:00:00"/>
    <x v="6"/>
    <n v="1.8"/>
    <n v="125"/>
    <x v="0"/>
    <n v="300"/>
    <n v="55500"/>
    <n v="61050"/>
    <n v="5550"/>
    <x v="3"/>
    <x v="0"/>
  </r>
  <r>
    <s v="Flight3827"/>
    <d v="2015-06-18T00:00:00"/>
    <x v="4"/>
    <n v="1.6"/>
    <n v="160"/>
    <x v="6"/>
    <n v="220"/>
    <n v="36300"/>
    <n v="39930"/>
    <n v="3630"/>
    <x v="10"/>
    <x v="1"/>
  </r>
  <r>
    <s v="Flight3828"/>
    <d v="2014-12-31T00:00:00"/>
    <x v="6"/>
    <n v="2.7"/>
    <n v="55"/>
    <x v="2"/>
    <n v="300"/>
    <n v="49500"/>
    <n v="54450"/>
    <n v="4950"/>
    <x v="4"/>
    <x v="0"/>
  </r>
  <r>
    <s v="Flight3829"/>
    <d v="2015-10-08T00:00:00"/>
    <x v="11"/>
    <n v="2.2999999999999998"/>
    <n v="93"/>
    <x v="1"/>
    <n v="350"/>
    <n v="64750"/>
    <n v="71225"/>
    <n v="6475"/>
    <x v="11"/>
    <x v="1"/>
  </r>
  <r>
    <s v="Flight3830"/>
    <d v="2015-03-29T00:00:00"/>
    <x v="9"/>
    <n v="2.4"/>
    <n v="166"/>
    <x v="24"/>
    <n v="250"/>
    <n v="41250"/>
    <n v="45375"/>
    <n v="4125"/>
    <x v="5"/>
    <x v="1"/>
  </r>
  <r>
    <s v="Flight3831"/>
    <d v="2014-08-01T00:00:00"/>
    <x v="12"/>
    <n v="1.7"/>
    <n v="47"/>
    <x v="2"/>
    <n v="126.5"/>
    <n v="20872.5"/>
    <n v="22959.75"/>
    <n v="2087.25"/>
    <x v="1"/>
    <x v="0"/>
  </r>
  <r>
    <s v="Flight3832"/>
    <d v="2015-09-09T00:00:00"/>
    <x v="5"/>
    <n v="1.5"/>
    <n v="174"/>
    <x v="2"/>
    <n v="125"/>
    <n v="20625"/>
    <n v="22687.5"/>
    <n v="2062.5"/>
    <x v="6"/>
    <x v="1"/>
  </r>
  <r>
    <s v="Flight3833"/>
    <d v="2015-08-23T00:00:00"/>
    <x v="7"/>
    <n v="2.8"/>
    <n v="137"/>
    <x v="2"/>
    <n v="220"/>
    <n v="40700"/>
    <n v="44770"/>
    <n v="4070"/>
    <x v="1"/>
    <x v="1"/>
  </r>
  <r>
    <s v="Flight3834"/>
    <d v="2014-12-22T00:00:00"/>
    <x v="10"/>
    <n v="4.5"/>
    <n v="26"/>
    <x v="22"/>
    <n v="525"/>
    <n v="97125"/>
    <n v="106837.5"/>
    <n v="9712.5"/>
    <x v="4"/>
    <x v="0"/>
  </r>
  <r>
    <s v="Flight3835"/>
    <d v="2014-12-16T00:00:00"/>
    <x v="16"/>
    <n v="0.5"/>
    <n v="12"/>
    <x v="27"/>
    <n v="275"/>
    <n v="50875"/>
    <n v="55962.5"/>
    <n v="5087.5"/>
    <x v="4"/>
    <x v="0"/>
  </r>
  <r>
    <s v="Flight3836"/>
    <d v="2014-02-16T00:00:00"/>
    <x v="12"/>
    <n v="1.7"/>
    <n v="79"/>
    <x v="12"/>
    <n v="115"/>
    <n v="20815"/>
    <n v="22896.5"/>
    <n v="2081.5"/>
    <x v="8"/>
    <x v="0"/>
  </r>
  <r>
    <s v="Flight3837"/>
    <d v="2015-01-16T00:00:00"/>
    <x v="7"/>
    <n v="3"/>
    <n v="103"/>
    <x v="5"/>
    <n v="200"/>
    <n v="37000"/>
    <n v="40700"/>
    <n v="3700"/>
    <x v="7"/>
    <x v="1"/>
  </r>
  <r>
    <s v="Flight3838"/>
    <d v="2015-02-14T00:00:00"/>
    <x v="5"/>
    <n v="2.2999999999999998"/>
    <n v="197"/>
    <x v="18"/>
    <n v="125"/>
    <n v="20625"/>
    <n v="22687.5"/>
    <n v="2062.5"/>
    <x v="8"/>
    <x v="1"/>
  </r>
  <r>
    <s v="Flight3839"/>
    <d v="2015-01-23T00:00:00"/>
    <x v="6"/>
    <n v="2.6"/>
    <n v="56"/>
    <x v="22"/>
    <n v="300"/>
    <n v="49500"/>
    <n v="54450"/>
    <n v="4950"/>
    <x v="7"/>
    <x v="1"/>
  </r>
  <r>
    <s v="Flight3840"/>
    <d v="2015-08-17T00:00:00"/>
    <x v="11"/>
    <n v="1.8"/>
    <n v="137"/>
    <x v="1"/>
    <n v="385"/>
    <n v="71225"/>
    <n v="78347.5"/>
    <n v="7122.5"/>
    <x v="1"/>
    <x v="1"/>
  </r>
  <r>
    <s v="Flight3841"/>
    <d v="2014-06-13T00:00:00"/>
    <x v="4"/>
    <n v="1.9"/>
    <n v="17"/>
    <x v="19"/>
    <n v="220"/>
    <n v="40700"/>
    <n v="44770"/>
    <n v="4070"/>
    <x v="10"/>
    <x v="0"/>
  </r>
  <r>
    <s v="Flight3842"/>
    <d v="2014-11-09T00:00:00"/>
    <x v="5"/>
    <n v="2.8"/>
    <n v="45"/>
    <x v="2"/>
    <n v="125"/>
    <n v="20625"/>
    <n v="22687.5"/>
    <n v="2062.5"/>
    <x v="0"/>
    <x v="0"/>
  </r>
  <r>
    <s v="Flight3843"/>
    <d v="2015-07-20T00:00:00"/>
    <x v="5"/>
    <n v="1.4"/>
    <n v="200"/>
    <x v="12"/>
    <n v="137.5"/>
    <n v="22687.5"/>
    <n v="24956.25"/>
    <n v="2268.75"/>
    <x v="2"/>
    <x v="1"/>
  </r>
  <r>
    <s v="Flight3844"/>
    <d v="2014-10-02T00:00:00"/>
    <x v="8"/>
    <n v="9.6"/>
    <n v="145"/>
    <x v="6"/>
    <n v="200"/>
    <n v="37000"/>
    <n v="40700"/>
    <n v="3700"/>
    <x v="11"/>
    <x v="0"/>
  </r>
  <r>
    <s v="Flight3845"/>
    <d v="2015-03-31T00:00:00"/>
    <x v="3"/>
    <n v="5.0999999999999996"/>
    <n v="147"/>
    <x v="18"/>
    <n v="350"/>
    <n v="64750"/>
    <n v="71225"/>
    <n v="6475"/>
    <x v="5"/>
    <x v="1"/>
  </r>
  <r>
    <s v="Flight3846"/>
    <d v="2014-07-18T00:00:00"/>
    <x v="10"/>
    <n v="3.3"/>
    <n v="117"/>
    <x v="15"/>
    <n v="412.5"/>
    <n v="76312.5"/>
    <n v="83943.75"/>
    <n v="7631.25"/>
    <x v="2"/>
    <x v="0"/>
  </r>
  <r>
    <s v="Flight3847"/>
    <d v="2015-12-11T00:00:00"/>
    <x v="6"/>
    <n v="2.6"/>
    <n v="80"/>
    <x v="1"/>
    <n v="300"/>
    <n v="54300"/>
    <n v="59730"/>
    <n v="5430"/>
    <x v="4"/>
    <x v="1"/>
  </r>
  <r>
    <s v="Flight3848"/>
    <d v="2015-07-04T00:00:00"/>
    <x v="13"/>
    <n v="1.1000000000000001"/>
    <n v="142"/>
    <x v="24"/>
    <n v="275"/>
    <n v="50875"/>
    <n v="55962.5"/>
    <n v="5087.5"/>
    <x v="2"/>
    <x v="1"/>
  </r>
  <r>
    <s v="Flight3849"/>
    <d v="2015-04-17T00:00:00"/>
    <x v="14"/>
    <n v="1.9"/>
    <n v="9"/>
    <x v="10"/>
    <n v="275"/>
    <n v="50875"/>
    <n v="55962.5"/>
    <n v="5087.5"/>
    <x v="9"/>
    <x v="1"/>
  </r>
  <r>
    <s v="Flight3850"/>
    <d v="2014-02-25T00:00:00"/>
    <x v="6"/>
    <n v="1.1000000000000001"/>
    <n v="179"/>
    <x v="3"/>
    <n v="300"/>
    <n v="49500"/>
    <n v="54450"/>
    <n v="4950"/>
    <x v="8"/>
    <x v="0"/>
  </r>
  <r>
    <s v="Flight3851"/>
    <d v="2015-02-02T00:00:00"/>
    <x v="5"/>
    <n v="1.2"/>
    <n v="152"/>
    <x v="26"/>
    <n v="125"/>
    <n v="20625"/>
    <n v="22687.5"/>
    <n v="2062.5"/>
    <x v="8"/>
    <x v="1"/>
  </r>
  <r>
    <s v="Flight3852"/>
    <d v="2014-06-03T00:00:00"/>
    <x v="17"/>
    <n v="1.5"/>
    <n v="99"/>
    <x v="12"/>
    <n v="330"/>
    <n v="61050"/>
    <n v="67155"/>
    <n v="6105"/>
    <x v="10"/>
    <x v="0"/>
  </r>
  <r>
    <s v="Flight3853"/>
    <d v="2014-10-28T00:00:00"/>
    <x v="3"/>
    <n v="3.4"/>
    <n v="104"/>
    <x v="19"/>
    <n v="350"/>
    <n v="64750"/>
    <n v="71225"/>
    <n v="6475"/>
    <x v="11"/>
    <x v="0"/>
  </r>
  <r>
    <s v="Flight3854"/>
    <d v="2015-01-15T00:00:00"/>
    <x v="11"/>
    <n v="2.2000000000000002"/>
    <n v="171"/>
    <x v="18"/>
    <n v="350"/>
    <n v="57750"/>
    <n v="63525"/>
    <n v="5775"/>
    <x v="7"/>
    <x v="1"/>
  </r>
  <r>
    <s v="Flight3855"/>
    <d v="2014-11-01T00:00:00"/>
    <x v="6"/>
    <n v="1.9"/>
    <n v="20"/>
    <x v="2"/>
    <n v="300"/>
    <n v="55500"/>
    <n v="61050"/>
    <n v="5550"/>
    <x v="0"/>
    <x v="0"/>
  </r>
  <r>
    <s v="Flight3856"/>
    <d v="2015-06-04T00:00:00"/>
    <x v="2"/>
    <n v="2.9"/>
    <n v="16"/>
    <x v="6"/>
    <n v="247.5"/>
    <n v="45787.5"/>
    <n v="50366.25"/>
    <n v="4578.75"/>
    <x v="10"/>
    <x v="1"/>
  </r>
  <r>
    <s v="Flight3857"/>
    <d v="2014-09-10T00:00:00"/>
    <x v="1"/>
    <n v="1.9"/>
    <n v="190"/>
    <x v="16"/>
    <n v="250"/>
    <n v="41250"/>
    <n v="45375"/>
    <n v="4125"/>
    <x v="6"/>
    <x v="0"/>
  </r>
  <r>
    <s v="Flight3858"/>
    <d v="2015-01-12T00:00:00"/>
    <x v="14"/>
    <n v="2.5"/>
    <n v="185"/>
    <x v="18"/>
    <n v="275"/>
    <n v="45375"/>
    <n v="49912.5"/>
    <n v="4537.5"/>
    <x v="7"/>
    <x v="1"/>
  </r>
  <r>
    <s v="Flight3859"/>
    <d v="2015-09-02T00:00:00"/>
    <x v="3"/>
    <n v="4.2"/>
    <n v="77"/>
    <x v="6"/>
    <n v="350"/>
    <n v="63350"/>
    <n v="69685"/>
    <n v="6335"/>
    <x v="6"/>
    <x v="1"/>
  </r>
  <r>
    <s v="Flight3860"/>
    <d v="2014-04-26T00:00:00"/>
    <x v="7"/>
    <n v="2"/>
    <n v="116"/>
    <x v="1"/>
    <n v="200"/>
    <n v="37000"/>
    <n v="40700"/>
    <n v="3700"/>
    <x v="9"/>
    <x v="0"/>
  </r>
  <r>
    <s v="Flight3861"/>
    <d v="2015-11-29T00:00:00"/>
    <x v="3"/>
    <n v="9.6"/>
    <n v="105"/>
    <x v="24"/>
    <n v="525"/>
    <n v="97125"/>
    <n v="106837.5"/>
    <n v="9712.5"/>
    <x v="0"/>
    <x v="1"/>
  </r>
  <r>
    <s v="Flight3862"/>
    <d v="2015-06-06T00:00:00"/>
    <x v="8"/>
    <n v="12.8"/>
    <n v="115"/>
    <x v="16"/>
    <n v="220"/>
    <n v="40700"/>
    <n v="44770"/>
    <n v="4070"/>
    <x v="10"/>
    <x v="1"/>
  </r>
  <r>
    <s v="Flight3863"/>
    <d v="2014-02-10T00:00:00"/>
    <x v="10"/>
    <n v="1.6"/>
    <n v="91"/>
    <x v="0"/>
    <n v="375"/>
    <n v="69375"/>
    <n v="76312.5"/>
    <n v="6937.5"/>
    <x v="8"/>
    <x v="0"/>
  </r>
  <r>
    <s v="Flight3864"/>
    <d v="2014-08-14T00:00:00"/>
    <x v="10"/>
    <n v="2.6"/>
    <n v="88"/>
    <x v="1"/>
    <n v="412.5"/>
    <n v="74662.5"/>
    <n v="82128.75"/>
    <n v="7466.25"/>
    <x v="1"/>
    <x v="0"/>
  </r>
  <r>
    <s v="Flight3865"/>
    <d v="2014-08-17T00:00:00"/>
    <x v="11"/>
    <n v="3.6"/>
    <n v="154"/>
    <x v="6"/>
    <n v="385"/>
    <n v="63525"/>
    <n v="69877.5"/>
    <n v="6352.5"/>
    <x v="1"/>
    <x v="0"/>
  </r>
  <r>
    <s v="Flight3866"/>
    <d v="2014-05-26T00:00:00"/>
    <x v="8"/>
    <n v="11.2"/>
    <n v="95"/>
    <x v="15"/>
    <n v="200"/>
    <n v="37000"/>
    <n v="40700"/>
    <n v="3700"/>
    <x v="3"/>
    <x v="0"/>
  </r>
  <r>
    <s v="Flight3867"/>
    <d v="2015-06-14T00:00:00"/>
    <x v="1"/>
    <n v="1.5"/>
    <n v="54"/>
    <x v="15"/>
    <n v="275"/>
    <n v="45375"/>
    <n v="49912.5"/>
    <n v="4537.5"/>
    <x v="10"/>
    <x v="1"/>
  </r>
  <r>
    <s v="Flight3868"/>
    <d v="2015-08-21T00:00:00"/>
    <x v="7"/>
    <n v="2.2999999999999998"/>
    <n v="149"/>
    <x v="18"/>
    <n v="220"/>
    <n v="40700"/>
    <n v="44770"/>
    <n v="4070"/>
    <x v="1"/>
    <x v="1"/>
  </r>
  <r>
    <s v="Flight3869"/>
    <d v="2014-10-26T00:00:00"/>
    <x v="6"/>
    <n v="1.3"/>
    <n v="161"/>
    <x v="6"/>
    <n v="300"/>
    <n v="49500"/>
    <n v="54450"/>
    <n v="4950"/>
    <x v="11"/>
    <x v="0"/>
  </r>
  <r>
    <s v="Flight3870"/>
    <d v="2014-06-15T00:00:00"/>
    <x v="16"/>
    <n v="1.7"/>
    <n v="20"/>
    <x v="2"/>
    <n v="302.5"/>
    <n v="55962.5"/>
    <n v="61558.75"/>
    <n v="5596.25"/>
    <x v="10"/>
    <x v="0"/>
  </r>
  <r>
    <s v="Flight3871"/>
    <d v="2015-02-11T00:00:00"/>
    <x v="4"/>
    <n v="2.6"/>
    <n v="97"/>
    <x v="2"/>
    <n v="200"/>
    <n v="37000"/>
    <n v="40700"/>
    <n v="3700"/>
    <x v="8"/>
    <x v="1"/>
  </r>
  <r>
    <s v="Flight3872"/>
    <d v="2015-07-17T00:00:00"/>
    <x v="1"/>
    <n v="2.7"/>
    <n v="84"/>
    <x v="17"/>
    <n v="275"/>
    <n v="49775"/>
    <n v="54752.5"/>
    <n v="4977.5"/>
    <x v="2"/>
    <x v="1"/>
  </r>
  <r>
    <s v="Flight3873"/>
    <d v="2014-03-14T00:00:00"/>
    <x v="3"/>
    <n v="5"/>
    <n v="198"/>
    <x v="15"/>
    <n v="350"/>
    <n v="57750"/>
    <n v="63525"/>
    <n v="5775"/>
    <x v="5"/>
    <x v="0"/>
  </r>
  <r>
    <s v="Flight3874"/>
    <d v="2015-04-05T00:00:00"/>
    <x v="13"/>
    <n v="1.2"/>
    <n v="78"/>
    <x v="25"/>
    <n v="250"/>
    <n v="45250"/>
    <n v="49775"/>
    <n v="4525"/>
    <x v="9"/>
    <x v="1"/>
  </r>
  <r>
    <s v="Flight3875"/>
    <d v="2015-12-21T00:00:00"/>
    <x v="18"/>
    <n v="2.8"/>
    <n v="144"/>
    <x v="2"/>
    <n v="336"/>
    <n v="62160"/>
    <n v="68376"/>
    <n v="6216"/>
    <x v="4"/>
    <x v="1"/>
  </r>
  <r>
    <s v="Flight3876"/>
    <d v="2015-10-12T00:00:00"/>
    <x v="1"/>
    <n v="1.9"/>
    <n v="43"/>
    <x v="1"/>
    <n v="250"/>
    <n v="41250"/>
    <n v="45375"/>
    <n v="4125"/>
    <x v="11"/>
    <x v="1"/>
  </r>
  <r>
    <s v="Flight3877"/>
    <d v="2014-09-15T00:00:00"/>
    <x v="7"/>
    <n v="2.8"/>
    <n v="197"/>
    <x v="0"/>
    <n v="200"/>
    <n v="33000"/>
    <n v="36300"/>
    <n v="3300"/>
    <x v="6"/>
    <x v="0"/>
  </r>
  <r>
    <s v="Flight3878"/>
    <d v="2015-01-10T00:00:00"/>
    <x v="5"/>
    <n v="0.9"/>
    <n v="99"/>
    <x v="5"/>
    <n v="125"/>
    <n v="23125"/>
    <n v="25437.5"/>
    <n v="2312.5"/>
    <x v="7"/>
    <x v="1"/>
  </r>
  <r>
    <s v="Flight3879"/>
    <d v="2015-03-25T00:00:00"/>
    <x v="9"/>
    <n v="1.1000000000000001"/>
    <n v="78"/>
    <x v="1"/>
    <n v="250"/>
    <n v="45250"/>
    <n v="49775"/>
    <n v="4525"/>
    <x v="5"/>
    <x v="1"/>
  </r>
  <r>
    <s v="Flight3880"/>
    <d v="2015-04-15T00:00:00"/>
    <x v="19"/>
    <n v="2.2000000000000002"/>
    <n v="61"/>
    <x v="3"/>
    <n v="115"/>
    <n v="18975"/>
    <n v="20872.5"/>
    <n v="1897.5"/>
    <x v="9"/>
    <x v="1"/>
  </r>
  <r>
    <s v="Flight3881"/>
    <d v="2014-02-12T00:00:00"/>
    <x v="14"/>
    <n v="0.1"/>
    <n v="133"/>
    <x v="21"/>
    <n v="275"/>
    <n v="50875"/>
    <n v="55962.5"/>
    <n v="5087.5"/>
    <x v="8"/>
    <x v="0"/>
  </r>
  <r>
    <s v="Flight3882"/>
    <d v="2014-11-13T00:00:00"/>
    <x v="5"/>
    <n v="1.9"/>
    <n v="154"/>
    <x v="2"/>
    <n v="125"/>
    <n v="20625"/>
    <n v="22687.5"/>
    <n v="2062.5"/>
    <x v="0"/>
    <x v="0"/>
  </r>
  <r>
    <s v="Flight3883"/>
    <d v="2014-10-25T00:00:00"/>
    <x v="6"/>
    <n v="3"/>
    <n v="203"/>
    <x v="6"/>
    <n v="300"/>
    <n v="49500"/>
    <n v="54450"/>
    <n v="4950"/>
    <x v="11"/>
    <x v="0"/>
  </r>
  <r>
    <s v="Flight3884"/>
    <d v="2015-07-19T00:00:00"/>
    <x v="10"/>
    <n v="2.5"/>
    <n v="8"/>
    <x v="6"/>
    <n v="412.5"/>
    <n v="76312.5"/>
    <n v="83943.75"/>
    <n v="7631.25"/>
    <x v="2"/>
    <x v="1"/>
  </r>
  <r>
    <s v="Flight3885"/>
    <d v="2015-12-25T00:00:00"/>
    <x v="7"/>
    <n v="1.3"/>
    <n v="137"/>
    <x v="12"/>
    <n v="280"/>
    <n v="51800"/>
    <n v="56980"/>
    <n v="5180"/>
    <x v="4"/>
    <x v="1"/>
  </r>
  <r>
    <s v="Flight3886"/>
    <d v="2014-03-28T00:00:00"/>
    <x v="8"/>
    <n v="8"/>
    <n v="47"/>
    <x v="21"/>
    <n v="200"/>
    <n v="33000"/>
    <n v="36300"/>
    <n v="3300"/>
    <x v="5"/>
    <x v="0"/>
  </r>
  <r>
    <s v="Flight3887"/>
    <d v="2015-07-11T00:00:00"/>
    <x v="12"/>
    <n v="2"/>
    <n v="53"/>
    <x v="19"/>
    <n v="126.5"/>
    <n v="20872.5"/>
    <n v="22959.75"/>
    <n v="2087.25"/>
    <x v="2"/>
    <x v="1"/>
  </r>
  <r>
    <s v="Flight3888"/>
    <d v="2015-01-04T00:00:00"/>
    <x v="9"/>
    <n v="1.4"/>
    <n v="119"/>
    <x v="1"/>
    <n v="250"/>
    <n v="46250"/>
    <n v="50875"/>
    <n v="4625"/>
    <x v="7"/>
    <x v="1"/>
  </r>
  <r>
    <s v="Flight3889"/>
    <d v="2015-11-16T00:00:00"/>
    <x v="8"/>
    <n v="7.5"/>
    <n v="163"/>
    <x v="10"/>
    <n v="200"/>
    <n v="33000"/>
    <n v="36300"/>
    <n v="3300"/>
    <x v="0"/>
    <x v="1"/>
  </r>
  <r>
    <s v="Flight3890"/>
    <d v="2015-07-11T00:00:00"/>
    <x v="10"/>
    <n v="1.4"/>
    <n v="66"/>
    <x v="1"/>
    <n v="412.5"/>
    <n v="74662.5"/>
    <n v="82128.75"/>
    <n v="7466.25"/>
    <x v="2"/>
    <x v="1"/>
  </r>
  <r>
    <s v="Flight3891"/>
    <d v="2015-11-28T00:00:00"/>
    <x v="18"/>
    <n v="6.5"/>
    <n v="36"/>
    <x v="22"/>
    <n v="360"/>
    <n v="59400"/>
    <n v="65340"/>
    <n v="5940"/>
    <x v="0"/>
    <x v="1"/>
  </r>
  <r>
    <s v="Flight3892"/>
    <d v="2014-05-30T00:00:00"/>
    <x v="0"/>
    <n v="2.2999999999999998"/>
    <n v="54"/>
    <x v="15"/>
    <n v="300"/>
    <n v="49500"/>
    <n v="54450"/>
    <n v="4950"/>
    <x v="3"/>
    <x v="0"/>
  </r>
  <r>
    <s v="Flight3893"/>
    <d v="2015-05-20T00:00:00"/>
    <x v="3"/>
    <n v="4.3"/>
    <n v="75"/>
    <x v="1"/>
    <n v="350"/>
    <n v="63350"/>
    <n v="69685"/>
    <n v="6335"/>
    <x v="3"/>
    <x v="1"/>
  </r>
  <r>
    <s v="Flight3894"/>
    <d v="2015-11-27T00:00:00"/>
    <x v="14"/>
    <n v="6.5"/>
    <n v="117"/>
    <x v="2"/>
    <n v="412.5"/>
    <n v="76312.5"/>
    <n v="83943.75"/>
    <n v="7631.25"/>
    <x v="0"/>
    <x v="1"/>
  </r>
  <r>
    <s v="Flight3895"/>
    <d v="2014-08-03T00:00:00"/>
    <x v="6"/>
    <n v="2.5"/>
    <n v="140"/>
    <x v="27"/>
    <n v="330"/>
    <n v="61050"/>
    <n v="67155"/>
    <n v="6105"/>
    <x v="1"/>
    <x v="0"/>
  </r>
  <r>
    <s v="Flight3896"/>
    <d v="2014-07-26T00:00:00"/>
    <x v="16"/>
    <n v="1.6"/>
    <n v="17"/>
    <x v="18"/>
    <n v="302.5"/>
    <n v="55962.5"/>
    <n v="61558.75"/>
    <n v="5596.25"/>
    <x v="2"/>
    <x v="0"/>
  </r>
  <r>
    <s v="Flight3897"/>
    <d v="2014-12-13T00:00:00"/>
    <x v="5"/>
    <n v="1.4"/>
    <n v="151"/>
    <x v="3"/>
    <n v="125"/>
    <n v="23125"/>
    <n v="25437.5"/>
    <n v="2312.5"/>
    <x v="4"/>
    <x v="0"/>
  </r>
  <r>
    <s v="Flight3898"/>
    <d v="2014-11-05T00:00:00"/>
    <x v="11"/>
    <n v="2.5"/>
    <n v="137"/>
    <x v="18"/>
    <n v="350"/>
    <n v="64750"/>
    <n v="71225"/>
    <n v="6475"/>
    <x v="0"/>
    <x v="0"/>
  </r>
  <r>
    <s v="Flight3899"/>
    <d v="2014-09-15T00:00:00"/>
    <x v="8"/>
    <n v="8.6999999999999993"/>
    <n v="175"/>
    <x v="9"/>
    <n v="200"/>
    <n v="33000"/>
    <n v="36300"/>
    <n v="3300"/>
    <x v="6"/>
    <x v="0"/>
  </r>
  <r>
    <s v="Flight3900"/>
    <d v="2015-07-06T00:00:00"/>
    <x v="4"/>
    <n v="2.7"/>
    <n v="132"/>
    <x v="19"/>
    <n v="220"/>
    <n v="40700"/>
    <n v="44770"/>
    <n v="4070"/>
    <x v="2"/>
    <x v="1"/>
  </r>
  <r>
    <s v="Flight3901"/>
    <d v="2014-08-28T00:00:00"/>
    <x v="16"/>
    <n v="2.6"/>
    <n v="131"/>
    <x v="8"/>
    <n v="302.5"/>
    <n v="55962.5"/>
    <n v="61558.75"/>
    <n v="5596.25"/>
    <x v="1"/>
    <x v="0"/>
  </r>
  <r>
    <s v="Flight3902"/>
    <d v="2015-09-10T00:00:00"/>
    <x v="11"/>
    <n v="2"/>
    <n v="178"/>
    <x v="15"/>
    <n v="350"/>
    <n v="57750"/>
    <n v="63525"/>
    <n v="5775"/>
    <x v="6"/>
    <x v="1"/>
  </r>
  <r>
    <s v="Flight3903"/>
    <d v="2014-02-13T00:00:00"/>
    <x v="18"/>
    <n v="2.8"/>
    <n v="166"/>
    <x v="29"/>
    <n v="240"/>
    <n v="39600"/>
    <n v="43560"/>
    <n v="3960"/>
    <x v="8"/>
    <x v="0"/>
  </r>
  <r>
    <s v="Flight3904"/>
    <d v="2014-08-22T00:00:00"/>
    <x v="17"/>
    <n v="2"/>
    <n v="149"/>
    <x v="2"/>
    <n v="330"/>
    <n v="61050"/>
    <n v="67155"/>
    <n v="6105"/>
    <x v="1"/>
    <x v="0"/>
  </r>
  <r>
    <s v="Flight3905"/>
    <d v="2014-07-14T00:00:00"/>
    <x v="9"/>
    <n v="1.8"/>
    <n v="179"/>
    <x v="15"/>
    <n v="275"/>
    <n v="45375"/>
    <n v="49912.5"/>
    <n v="4537.5"/>
    <x v="2"/>
    <x v="0"/>
  </r>
  <r>
    <s v="Flight3906"/>
    <d v="2015-08-15T00:00:00"/>
    <x v="11"/>
    <n v="1.9"/>
    <n v="174"/>
    <x v="11"/>
    <n v="385"/>
    <n v="63525"/>
    <n v="69877.5"/>
    <n v="6352.5"/>
    <x v="1"/>
    <x v="1"/>
  </r>
  <r>
    <s v="Flight3907"/>
    <d v="2015-11-23T00:00:00"/>
    <x v="7"/>
    <n v="6.5"/>
    <n v="155"/>
    <x v="3"/>
    <n v="300"/>
    <n v="49500"/>
    <n v="54450"/>
    <n v="4950"/>
    <x v="0"/>
    <x v="1"/>
  </r>
  <r>
    <s v="Flight3908"/>
    <d v="2014-06-03T00:00:00"/>
    <x v="22"/>
    <n v="2.2000000000000002"/>
    <n v="90"/>
    <x v="27"/>
    <n v="319"/>
    <n v="57739"/>
    <n v="63512.9"/>
    <n v="5773.9000000000005"/>
    <x v="10"/>
    <x v="0"/>
  </r>
  <r>
    <s v="Flight3909"/>
    <d v="2014-11-16T00:00:00"/>
    <x v="9"/>
    <n v="2"/>
    <n v="129"/>
    <x v="23"/>
    <n v="250"/>
    <n v="46250"/>
    <n v="50875"/>
    <n v="4625"/>
    <x v="0"/>
    <x v="0"/>
  </r>
  <r>
    <s v="Flight3910"/>
    <d v="2015-11-23T00:00:00"/>
    <x v="17"/>
    <n v="8"/>
    <n v="16"/>
    <x v="7"/>
    <n v="450"/>
    <n v="83250"/>
    <n v="91575"/>
    <n v="8325"/>
    <x v="0"/>
    <x v="1"/>
  </r>
  <r>
    <s v="Flight3911"/>
    <d v="2015-11-18T00:00:00"/>
    <x v="6"/>
    <n v="1.3"/>
    <n v="72"/>
    <x v="8"/>
    <n v="300"/>
    <n v="54300"/>
    <n v="59730"/>
    <n v="5430"/>
    <x v="0"/>
    <x v="1"/>
  </r>
  <r>
    <s v="Flight3912"/>
    <d v="2015-07-14T00:00:00"/>
    <x v="5"/>
    <n v="1.5"/>
    <n v="50"/>
    <x v="12"/>
    <n v="137.5"/>
    <n v="22687.5"/>
    <n v="24956.25"/>
    <n v="2268.75"/>
    <x v="2"/>
    <x v="1"/>
  </r>
  <r>
    <s v="Flight3913"/>
    <d v="2015-11-25T00:00:00"/>
    <x v="22"/>
    <n v="4.5999999999999996"/>
    <n v="134"/>
    <x v="2"/>
    <n v="435"/>
    <n v="80475"/>
    <n v="88522.5"/>
    <n v="8047.5"/>
    <x v="0"/>
    <x v="1"/>
  </r>
  <r>
    <s v="Flight3914"/>
    <d v="2015-07-17T00:00:00"/>
    <x v="1"/>
    <n v="0.6"/>
    <n v="49"/>
    <x v="24"/>
    <n v="275"/>
    <n v="45375"/>
    <n v="49912.5"/>
    <n v="4537.5"/>
    <x v="2"/>
    <x v="1"/>
  </r>
  <r>
    <s v="Flight3915"/>
    <d v="2015-01-21T00:00:00"/>
    <x v="12"/>
    <n v="1.5"/>
    <n v="149"/>
    <x v="15"/>
    <n v="115"/>
    <n v="21275"/>
    <n v="23402.5"/>
    <n v="2127.5"/>
    <x v="7"/>
    <x v="1"/>
  </r>
  <r>
    <s v="Flight3916"/>
    <d v="2014-04-13T00:00:00"/>
    <x v="0"/>
    <n v="0.7"/>
    <n v="209"/>
    <x v="0"/>
    <n v="300"/>
    <n v="49500"/>
    <n v="54450"/>
    <n v="4950"/>
    <x v="9"/>
    <x v="0"/>
  </r>
  <r>
    <s v="Flight3917"/>
    <d v="2015-02-06T00:00:00"/>
    <x v="13"/>
    <n v="2.2000000000000002"/>
    <n v="40"/>
    <x v="18"/>
    <n v="250"/>
    <n v="41250"/>
    <n v="45375"/>
    <n v="4125"/>
    <x v="8"/>
    <x v="1"/>
  </r>
  <r>
    <s v="Flight3918"/>
    <d v="2014-04-30T00:00:00"/>
    <x v="17"/>
    <n v="2.2000000000000002"/>
    <n v="175"/>
    <x v="1"/>
    <n v="300"/>
    <n v="49500"/>
    <n v="54450"/>
    <n v="4950"/>
    <x v="9"/>
    <x v="0"/>
  </r>
  <r>
    <s v="Flight3919"/>
    <d v="2015-06-14T00:00:00"/>
    <x v="6"/>
    <n v="3.7"/>
    <n v="108"/>
    <x v="18"/>
    <n v="330"/>
    <n v="61050"/>
    <n v="67155"/>
    <n v="6105"/>
    <x v="10"/>
    <x v="1"/>
  </r>
  <r>
    <s v="Flight3920"/>
    <d v="2015-12-13T00:00:00"/>
    <x v="13"/>
    <n v="2.2000000000000002"/>
    <n v="61"/>
    <x v="0"/>
    <n v="250"/>
    <n v="41250"/>
    <n v="45375"/>
    <n v="4125"/>
    <x v="4"/>
    <x v="1"/>
  </r>
  <r>
    <s v="Flight3921"/>
    <d v="2015-02-14T00:00:00"/>
    <x v="2"/>
    <n v="1.6"/>
    <n v="208"/>
    <x v="0"/>
    <n v="225"/>
    <n v="37125"/>
    <n v="40837.5"/>
    <n v="3712.5"/>
    <x v="8"/>
    <x v="1"/>
  </r>
  <r>
    <s v="Flight3922"/>
    <d v="2015-01-06T00:00:00"/>
    <x v="17"/>
    <n v="3.6"/>
    <n v="131"/>
    <x v="15"/>
    <n v="300"/>
    <n v="55500"/>
    <n v="61050"/>
    <n v="5550"/>
    <x v="7"/>
    <x v="1"/>
  </r>
  <r>
    <s v="Flight3923"/>
    <d v="2015-03-21T00:00:00"/>
    <x v="14"/>
    <n v="3"/>
    <n v="149"/>
    <x v="0"/>
    <n v="275"/>
    <n v="50875"/>
    <n v="55962.5"/>
    <n v="5087.5"/>
    <x v="5"/>
    <x v="1"/>
  </r>
  <r>
    <s v="Flight3924"/>
    <d v="2015-09-30T00:00:00"/>
    <x v="3"/>
    <n v="2.6"/>
    <n v="137"/>
    <x v="1"/>
    <n v="350"/>
    <n v="64750"/>
    <n v="71225"/>
    <n v="6475"/>
    <x v="6"/>
    <x v="1"/>
  </r>
  <r>
    <s v="Flight3925"/>
    <d v="2015-01-18T00:00:00"/>
    <x v="3"/>
    <n v="3.5"/>
    <n v="174"/>
    <x v="18"/>
    <n v="350"/>
    <n v="57750"/>
    <n v="63525"/>
    <n v="5775"/>
    <x v="7"/>
    <x v="1"/>
  </r>
  <r>
    <s v="Flight3926"/>
    <d v="2015-03-14T00:00:00"/>
    <x v="17"/>
    <n v="0.9"/>
    <n v="90"/>
    <x v="16"/>
    <n v="300"/>
    <n v="54300"/>
    <n v="59730"/>
    <n v="5430"/>
    <x v="5"/>
    <x v="1"/>
  </r>
  <r>
    <s v="Flight3927"/>
    <d v="2014-09-09T00:00:00"/>
    <x v="0"/>
    <n v="1.7"/>
    <n v="87"/>
    <x v="1"/>
    <n v="300"/>
    <n v="54300"/>
    <n v="59730"/>
    <n v="5430"/>
    <x v="6"/>
    <x v="0"/>
  </r>
  <r>
    <s v="Flight3928"/>
    <d v="2015-08-14T00:00:00"/>
    <x v="6"/>
    <n v="1.9"/>
    <n v="146"/>
    <x v="11"/>
    <n v="330"/>
    <n v="61050"/>
    <n v="67155"/>
    <n v="6105"/>
    <x v="1"/>
    <x v="1"/>
  </r>
  <r>
    <s v="Flight3929"/>
    <d v="2014-08-04T00:00:00"/>
    <x v="5"/>
    <n v="1.2"/>
    <n v="62"/>
    <x v="0"/>
    <n v="137.5"/>
    <n v="22687.5"/>
    <n v="24956.25"/>
    <n v="2268.75"/>
    <x v="1"/>
    <x v="0"/>
  </r>
  <r>
    <s v="Flight3930"/>
    <d v="2014-10-22T00:00:00"/>
    <x v="0"/>
    <n v="2.2999999999999998"/>
    <n v="203"/>
    <x v="25"/>
    <n v="300"/>
    <n v="49500"/>
    <n v="54450"/>
    <n v="4950"/>
    <x v="11"/>
    <x v="0"/>
  </r>
  <r>
    <s v="Flight3931"/>
    <d v="2014-11-27T00:00:00"/>
    <x v="1"/>
    <n v="6.3"/>
    <n v="210"/>
    <x v="11"/>
    <n v="375"/>
    <n v="61875"/>
    <n v="68062.5"/>
    <n v="6187.5"/>
    <x v="0"/>
    <x v="0"/>
  </r>
  <r>
    <s v="Flight3932"/>
    <d v="2014-08-02T00:00:00"/>
    <x v="10"/>
    <n v="1.7"/>
    <n v="66"/>
    <x v="2"/>
    <n v="412.5"/>
    <n v="74662.5"/>
    <n v="82128.75"/>
    <n v="7466.25"/>
    <x v="1"/>
    <x v="0"/>
  </r>
  <r>
    <s v="Flight3933"/>
    <d v="2015-11-27T00:00:00"/>
    <x v="4"/>
    <n v="6.5"/>
    <n v="99"/>
    <x v="3"/>
    <n v="300"/>
    <n v="55500"/>
    <n v="61050"/>
    <n v="5550"/>
    <x v="0"/>
    <x v="1"/>
  </r>
  <r>
    <s v="Flight3934"/>
    <d v="2015-01-05T00:00:00"/>
    <x v="21"/>
    <n v="2.8"/>
    <n v="109"/>
    <x v="21"/>
    <n v="300"/>
    <n v="55500"/>
    <n v="61050"/>
    <n v="5550"/>
    <x v="7"/>
    <x v="1"/>
  </r>
  <r>
    <s v="Flight3935"/>
    <d v="2014-10-01T00:00:00"/>
    <x v="6"/>
    <n v="0.7"/>
    <n v="87"/>
    <x v="2"/>
    <n v="300"/>
    <n v="54300"/>
    <n v="59730"/>
    <n v="5430"/>
    <x v="11"/>
    <x v="0"/>
  </r>
  <r>
    <s v="Flight3936"/>
    <d v="2014-04-07T00:00:00"/>
    <x v="0"/>
    <n v="2.2999999999999998"/>
    <n v="200"/>
    <x v="22"/>
    <n v="300"/>
    <n v="49500"/>
    <n v="54450"/>
    <n v="4950"/>
    <x v="9"/>
    <x v="0"/>
  </r>
  <r>
    <s v="Flight3937"/>
    <d v="2015-02-08T00:00:00"/>
    <x v="5"/>
    <n v="1.7"/>
    <n v="161"/>
    <x v="2"/>
    <n v="125"/>
    <n v="20625"/>
    <n v="22687.5"/>
    <n v="2062.5"/>
    <x v="8"/>
    <x v="1"/>
  </r>
  <r>
    <s v="Flight3938"/>
    <d v="2015-09-10T00:00:00"/>
    <x v="8"/>
    <n v="8.4"/>
    <n v="202"/>
    <x v="12"/>
    <n v="200"/>
    <n v="33000"/>
    <n v="36300"/>
    <n v="3300"/>
    <x v="6"/>
    <x v="1"/>
  </r>
  <r>
    <s v="Flight3939"/>
    <d v="2015-07-04T00:00:00"/>
    <x v="8"/>
    <n v="11"/>
    <n v="190"/>
    <x v="6"/>
    <n v="220"/>
    <n v="36300"/>
    <n v="39930"/>
    <n v="3630"/>
    <x v="2"/>
    <x v="1"/>
  </r>
  <r>
    <s v="Flight3940"/>
    <d v="2014-07-25T00:00:00"/>
    <x v="1"/>
    <n v="1.8"/>
    <n v="169"/>
    <x v="2"/>
    <n v="275"/>
    <n v="45375"/>
    <n v="49912.5"/>
    <n v="4537.5"/>
    <x v="2"/>
    <x v="0"/>
  </r>
  <r>
    <s v="Flight3941"/>
    <d v="2015-02-12T00:00:00"/>
    <x v="17"/>
    <n v="3.5"/>
    <n v="72"/>
    <x v="1"/>
    <n v="300"/>
    <n v="54300"/>
    <n v="59730"/>
    <n v="5430"/>
    <x v="8"/>
    <x v="1"/>
  </r>
  <r>
    <s v="Flight3942"/>
    <d v="2015-11-11T00:00:00"/>
    <x v="3"/>
    <n v="2.8"/>
    <n v="177"/>
    <x v="15"/>
    <n v="350"/>
    <n v="57750"/>
    <n v="63525"/>
    <n v="5775"/>
    <x v="0"/>
    <x v="1"/>
  </r>
  <r>
    <s v="Flight3943"/>
    <d v="2014-08-03T00:00:00"/>
    <x v="17"/>
    <n v="2.9"/>
    <n v="208"/>
    <x v="24"/>
    <n v="330"/>
    <n v="54450"/>
    <n v="59895"/>
    <n v="5445"/>
    <x v="1"/>
    <x v="0"/>
  </r>
  <r>
    <s v="Flight3944"/>
    <d v="2014-06-13T00:00:00"/>
    <x v="15"/>
    <n v="2.2999999999999998"/>
    <n v="173"/>
    <x v="19"/>
    <n v="330"/>
    <n v="54450"/>
    <n v="59895"/>
    <n v="5445"/>
    <x v="10"/>
    <x v="0"/>
  </r>
  <r>
    <s v="Flight3945"/>
    <d v="2015-04-30T00:00:00"/>
    <x v="9"/>
    <n v="1.8"/>
    <n v="2"/>
    <x v="14"/>
    <n v="250"/>
    <n v="46250"/>
    <n v="50875"/>
    <n v="4625"/>
    <x v="9"/>
    <x v="1"/>
  </r>
  <r>
    <s v="Flight3946"/>
    <d v="2014-07-23T00:00:00"/>
    <x v="14"/>
    <n v="1.8"/>
    <n v="70"/>
    <x v="1"/>
    <n v="302.5"/>
    <n v="54752.5"/>
    <n v="60227.75"/>
    <n v="5475.25"/>
    <x v="2"/>
    <x v="0"/>
  </r>
  <r>
    <s v="Flight3947"/>
    <d v="2015-11-07T00:00:00"/>
    <x v="9"/>
    <n v="1.7"/>
    <n v="11"/>
    <x v="18"/>
    <n v="250"/>
    <n v="46250"/>
    <n v="50875"/>
    <n v="4625"/>
    <x v="0"/>
    <x v="1"/>
  </r>
  <r>
    <s v="Flight3948"/>
    <d v="2015-06-25T00:00:00"/>
    <x v="11"/>
    <n v="2.4"/>
    <n v="116"/>
    <x v="21"/>
    <n v="385"/>
    <n v="71225"/>
    <n v="78347.5"/>
    <n v="7122.5"/>
    <x v="10"/>
    <x v="1"/>
  </r>
  <r>
    <s v="Flight3949"/>
    <d v="2014-11-20T00:00:00"/>
    <x v="1"/>
    <n v="1.4"/>
    <n v="95"/>
    <x v="22"/>
    <n v="250"/>
    <n v="46250"/>
    <n v="50875"/>
    <n v="4625"/>
    <x v="0"/>
    <x v="0"/>
  </r>
  <r>
    <s v="Flight3950"/>
    <d v="2015-02-25T00:00:00"/>
    <x v="1"/>
    <n v="2.2000000000000002"/>
    <n v="160"/>
    <x v="2"/>
    <n v="250"/>
    <n v="41250"/>
    <n v="45375"/>
    <n v="4125"/>
    <x v="8"/>
    <x v="1"/>
  </r>
  <r>
    <s v="Flight3951"/>
    <d v="2015-04-05T00:00:00"/>
    <x v="1"/>
    <n v="2.2999999999999998"/>
    <n v="204"/>
    <x v="0"/>
    <n v="250"/>
    <n v="41250"/>
    <n v="45375"/>
    <n v="4125"/>
    <x v="9"/>
    <x v="1"/>
  </r>
  <r>
    <s v="Flight3952"/>
    <d v="2014-08-27T00:00:00"/>
    <x v="16"/>
    <n v="2.2000000000000002"/>
    <n v="57"/>
    <x v="19"/>
    <n v="302.5"/>
    <n v="49912.5"/>
    <n v="54903.75"/>
    <n v="4991.25"/>
    <x v="1"/>
    <x v="0"/>
  </r>
  <r>
    <s v="Flight3953"/>
    <d v="2014-06-26T00:00:00"/>
    <x v="16"/>
    <n v="2.5"/>
    <n v="53"/>
    <x v="0"/>
    <n v="302.5"/>
    <n v="49912.5"/>
    <n v="54903.75"/>
    <n v="4991.25"/>
    <x v="10"/>
    <x v="0"/>
  </r>
  <r>
    <s v="Flight3954"/>
    <d v="2014-09-15T00:00:00"/>
    <x v="1"/>
    <n v="2.2999999999999998"/>
    <n v="149"/>
    <x v="15"/>
    <n v="250"/>
    <n v="46250"/>
    <n v="50875"/>
    <n v="4625"/>
    <x v="6"/>
    <x v="0"/>
  </r>
  <r>
    <s v="Flight3955"/>
    <d v="2014-09-14T00:00:00"/>
    <x v="1"/>
    <n v="1.5"/>
    <n v="108"/>
    <x v="12"/>
    <n v="250"/>
    <n v="46250"/>
    <n v="50875"/>
    <n v="4625"/>
    <x v="6"/>
    <x v="0"/>
  </r>
  <r>
    <s v="Flight3956"/>
    <d v="2015-07-30T00:00:00"/>
    <x v="9"/>
    <n v="2.4"/>
    <n v="14"/>
    <x v="6"/>
    <n v="275"/>
    <n v="50875"/>
    <n v="55962.5"/>
    <n v="5087.5"/>
    <x v="2"/>
    <x v="1"/>
  </r>
  <r>
    <s v="Flight3957"/>
    <d v="2015-05-31T00:00:00"/>
    <x v="5"/>
    <n v="2"/>
    <n v="138"/>
    <x v="17"/>
    <n v="125"/>
    <n v="23125"/>
    <n v="25437.5"/>
    <n v="2312.5"/>
    <x v="3"/>
    <x v="1"/>
  </r>
  <r>
    <s v="Flight3958"/>
    <d v="2015-11-23T00:00:00"/>
    <x v="7"/>
    <n v="3.8"/>
    <n v="207"/>
    <x v="29"/>
    <n v="300"/>
    <n v="49500"/>
    <n v="54450"/>
    <n v="4950"/>
    <x v="0"/>
    <x v="1"/>
  </r>
  <r>
    <s v="Flight3959"/>
    <d v="2014-10-01T00:00:00"/>
    <x v="8"/>
    <n v="8.5"/>
    <n v="98"/>
    <x v="24"/>
    <n v="200"/>
    <n v="37000"/>
    <n v="40700"/>
    <n v="3700"/>
    <x v="11"/>
    <x v="0"/>
  </r>
  <r>
    <s v="Flight3960"/>
    <d v="2014-09-20T00:00:00"/>
    <x v="9"/>
    <n v="2.1"/>
    <n v="38"/>
    <x v="2"/>
    <n v="250"/>
    <n v="41250"/>
    <n v="45375"/>
    <n v="4125"/>
    <x v="6"/>
    <x v="0"/>
  </r>
  <r>
    <s v="Flight3961"/>
    <d v="2014-04-27T00:00:00"/>
    <x v="3"/>
    <n v="4.4000000000000004"/>
    <n v="134"/>
    <x v="19"/>
    <n v="350"/>
    <n v="64750"/>
    <n v="71225"/>
    <n v="6475"/>
    <x v="9"/>
    <x v="0"/>
  </r>
  <r>
    <s v="Flight3962"/>
    <d v="2014-04-12T00:00:00"/>
    <x v="13"/>
    <n v="1.3"/>
    <n v="73"/>
    <x v="24"/>
    <n v="250"/>
    <n v="45250"/>
    <n v="49775"/>
    <n v="4525"/>
    <x v="9"/>
    <x v="0"/>
  </r>
  <r>
    <s v="Flight3963"/>
    <d v="2014-07-17T00:00:00"/>
    <x v="10"/>
    <n v="2.2999999999999998"/>
    <n v="37"/>
    <x v="5"/>
    <n v="412.5"/>
    <n v="68062.5"/>
    <n v="74868.75"/>
    <n v="6806.25"/>
    <x v="2"/>
    <x v="0"/>
  </r>
  <r>
    <s v="Flight3964"/>
    <d v="2014-02-06T00:00:00"/>
    <x v="6"/>
    <n v="1.7"/>
    <n v="195"/>
    <x v="25"/>
    <n v="300"/>
    <n v="49500"/>
    <n v="54450"/>
    <n v="4950"/>
    <x v="8"/>
    <x v="0"/>
  </r>
  <r>
    <s v="Flight3965"/>
    <d v="2014-03-30T00:00:00"/>
    <x v="5"/>
    <n v="1.1000000000000001"/>
    <n v="58"/>
    <x v="19"/>
    <n v="125"/>
    <n v="20625"/>
    <n v="22687.5"/>
    <n v="2062.5"/>
    <x v="5"/>
    <x v="0"/>
  </r>
  <r>
    <s v="Flight3966"/>
    <d v="2015-07-23T00:00:00"/>
    <x v="14"/>
    <n v="1.3"/>
    <n v="187"/>
    <x v="0"/>
    <n v="302.5"/>
    <n v="49912.5"/>
    <n v="54903.75"/>
    <n v="4991.25"/>
    <x v="2"/>
    <x v="1"/>
  </r>
  <r>
    <s v="Flight3967"/>
    <d v="2015-05-12T00:00:00"/>
    <x v="16"/>
    <n v="2.2999999999999998"/>
    <n v="132"/>
    <x v="6"/>
    <n v="275"/>
    <n v="50875"/>
    <n v="55962.5"/>
    <n v="5087.5"/>
    <x v="3"/>
    <x v="1"/>
  </r>
  <r>
    <s v="Flight3968"/>
    <d v="2015-01-22T00:00:00"/>
    <x v="16"/>
    <n v="2.7"/>
    <n v="35"/>
    <x v="17"/>
    <n v="275"/>
    <n v="50875"/>
    <n v="55962.5"/>
    <n v="5087.5"/>
    <x v="7"/>
    <x v="1"/>
  </r>
  <r>
    <s v="Flight3969"/>
    <d v="2014-09-20T00:00:00"/>
    <x v="12"/>
    <n v="1"/>
    <n v="120"/>
    <x v="6"/>
    <n v="115"/>
    <n v="21275"/>
    <n v="23402.5"/>
    <n v="2127.5"/>
    <x v="6"/>
    <x v="0"/>
  </r>
  <r>
    <s v="Flight3970"/>
    <d v="2014-06-14T00:00:00"/>
    <x v="12"/>
    <n v="1.5"/>
    <n v="188"/>
    <x v="6"/>
    <n v="126.5"/>
    <n v="20872.5"/>
    <n v="22959.75"/>
    <n v="2087.25"/>
    <x v="10"/>
    <x v="0"/>
  </r>
  <r>
    <s v="Flight3971"/>
    <d v="2014-03-29T00:00:00"/>
    <x v="9"/>
    <n v="2.2000000000000002"/>
    <n v="93"/>
    <x v="19"/>
    <n v="250"/>
    <n v="46250"/>
    <n v="50875"/>
    <n v="4625"/>
    <x v="5"/>
    <x v="0"/>
  </r>
  <r>
    <s v="Flight3972"/>
    <d v="2015-11-20T00:00:00"/>
    <x v="8"/>
    <n v="5.8"/>
    <n v="111"/>
    <x v="1"/>
    <n v="200"/>
    <n v="37000"/>
    <n v="40700"/>
    <n v="3700"/>
    <x v="0"/>
    <x v="1"/>
  </r>
  <r>
    <s v="Flight3973"/>
    <d v="2015-01-17T00:00:00"/>
    <x v="1"/>
    <n v="2.7"/>
    <n v="165"/>
    <x v="10"/>
    <n v="250"/>
    <n v="41250"/>
    <n v="45375"/>
    <n v="4125"/>
    <x v="7"/>
    <x v="1"/>
  </r>
  <r>
    <s v="Flight3974"/>
    <d v="2014-01-03T00:00:00"/>
    <x v="6"/>
    <n v="2.5"/>
    <n v="115"/>
    <x v="3"/>
    <n v="300"/>
    <n v="55500"/>
    <n v="61050"/>
    <n v="5550"/>
    <x v="7"/>
    <x v="0"/>
  </r>
  <r>
    <s v="Flight3975"/>
    <d v="2014-12-24T00:00:00"/>
    <x v="7"/>
    <n v="4.7"/>
    <n v="103"/>
    <x v="12"/>
    <n v="280"/>
    <n v="51800"/>
    <n v="56980"/>
    <n v="5180"/>
    <x v="4"/>
    <x v="0"/>
  </r>
  <r>
    <s v="Flight3976"/>
    <d v="2014-10-04T00:00:00"/>
    <x v="6"/>
    <n v="2.5"/>
    <n v="62"/>
    <x v="5"/>
    <n v="300"/>
    <n v="49500"/>
    <n v="54450"/>
    <n v="4950"/>
    <x v="11"/>
    <x v="0"/>
  </r>
  <r>
    <s v="Flight3977"/>
    <d v="2014-12-15T00:00:00"/>
    <x v="1"/>
    <n v="2.4"/>
    <n v="177"/>
    <x v="1"/>
    <n v="250"/>
    <n v="41250"/>
    <n v="45375"/>
    <n v="4125"/>
    <x v="4"/>
    <x v="0"/>
  </r>
  <r>
    <s v="Flight3978"/>
    <d v="2015-07-25T00:00:00"/>
    <x v="7"/>
    <n v="2.7"/>
    <n v="112"/>
    <x v="19"/>
    <n v="220"/>
    <n v="40700"/>
    <n v="44770"/>
    <n v="4070"/>
    <x v="2"/>
    <x v="1"/>
  </r>
  <r>
    <s v="Flight3979"/>
    <d v="2015-05-28T00:00:00"/>
    <x v="8"/>
    <n v="11.8"/>
    <n v="150"/>
    <x v="1"/>
    <n v="200"/>
    <n v="37000"/>
    <n v="40700"/>
    <n v="3700"/>
    <x v="3"/>
    <x v="1"/>
  </r>
  <r>
    <s v="Flight3980"/>
    <d v="2015-05-25T00:00:00"/>
    <x v="12"/>
    <n v="1.4"/>
    <n v="128"/>
    <x v="18"/>
    <n v="115"/>
    <n v="21275"/>
    <n v="23402.5"/>
    <n v="2127.5"/>
    <x v="3"/>
    <x v="1"/>
  </r>
  <r>
    <s v="Flight3981"/>
    <d v="2015-04-19T00:00:00"/>
    <x v="6"/>
    <n v="1.6"/>
    <n v="121"/>
    <x v="11"/>
    <n v="300"/>
    <n v="55500"/>
    <n v="61050"/>
    <n v="5550"/>
    <x v="9"/>
    <x v="1"/>
  </r>
  <r>
    <s v="Flight3982"/>
    <d v="2014-07-21T00:00:00"/>
    <x v="10"/>
    <n v="1.9"/>
    <n v="106"/>
    <x v="25"/>
    <n v="412.5"/>
    <n v="76312.5"/>
    <n v="83943.75"/>
    <n v="7631.25"/>
    <x v="2"/>
    <x v="0"/>
  </r>
  <r>
    <s v="Flight3983"/>
    <d v="2015-07-07T00:00:00"/>
    <x v="2"/>
    <n v="1.4"/>
    <n v="93"/>
    <x v="18"/>
    <n v="247.5"/>
    <n v="45787.5"/>
    <n v="50366.25"/>
    <n v="4578.75"/>
    <x v="2"/>
    <x v="1"/>
  </r>
  <r>
    <s v="Flight3984"/>
    <d v="2014-04-29T00:00:00"/>
    <x v="3"/>
    <n v="3.3"/>
    <n v="11"/>
    <x v="0"/>
    <n v="350"/>
    <n v="64750"/>
    <n v="71225"/>
    <n v="6475"/>
    <x v="9"/>
    <x v="0"/>
  </r>
  <r>
    <s v="Flight3985"/>
    <d v="2015-05-23T00:00:00"/>
    <x v="2"/>
    <n v="2"/>
    <n v="108"/>
    <x v="5"/>
    <n v="225"/>
    <n v="41625"/>
    <n v="45787.5"/>
    <n v="4162.5"/>
    <x v="3"/>
    <x v="1"/>
  </r>
  <r>
    <s v="Flight3986"/>
    <d v="2014-08-13T00:00:00"/>
    <x v="4"/>
    <n v="2.1"/>
    <n v="173"/>
    <x v="19"/>
    <n v="220"/>
    <n v="36300"/>
    <n v="39930"/>
    <n v="3630"/>
    <x v="1"/>
    <x v="0"/>
  </r>
  <r>
    <s v="Flight3987"/>
    <d v="2014-07-15T00:00:00"/>
    <x v="7"/>
    <n v="1.3"/>
    <n v="165"/>
    <x v="1"/>
    <n v="220"/>
    <n v="36300"/>
    <n v="39930"/>
    <n v="3630"/>
    <x v="2"/>
    <x v="0"/>
  </r>
  <r>
    <s v="Flight3988"/>
    <d v="2015-06-29T00:00:00"/>
    <x v="2"/>
    <n v="2.2999999999999998"/>
    <n v="166"/>
    <x v="0"/>
    <n v="247.5"/>
    <n v="40837.5"/>
    <n v="44921.25"/>
    <n v="4083.75"/>
    <x v="10"/>
    <x v="1"/>
  </r>
  <r>
    <s v="Flight3989"/>
    <d v="2015-12-26T00:00:00"/>
    <x v="10"/>
    <n v="3"/>
    <n v="193"/>
    <x v="28"/>
    <n v="525"/>
    <n v="86625"/>
    <n v="95287.5"/>
    <n v="8662.5"/>
    <x v="4"/>
    <x v="1"/>
  </r>
  <r>
    <s v="Flight3990"/>
    <d v="2014-12-20T00:00:00"/>
    <x v="17"/>
    <n v="2.5"/>
    <n v="1"/>
    <x v="16"/>
    <n v="300"/>
    <n v="55500"/>
    <n v="61050"/>
    <n v="5550"/>
    <x v="4"/>
    <x v="0"/>
  </r>
  <r>
    <s v="Flight3991"/>
    <d v="2014-01-10T00:00:00"/>
    <x v="17"/>
    <n v="3.1"/>
    <n v="7"/>
    <x v="3"/>
    <n v="300"/>
    <n v="55500"/>
    <n v="61050"/>
    <n v="5550"/>
    <x v="7"/>
    <x v="0"/>
  </r>
  <r>
    <s v="Flight3992"/>
    <d v="2014-12-24T00:00:00"/>
    <x v="12"/>
    <n v="2.7"/>
    <n v="52"/>
    <x v="25"/>
    <n v="161"/>
    <n v="26565"/>
    <n v="29221.5"/>
    <n v="2656.5"/>
    <x v="4"/>
    <x v="0"/>
  </r>
  <r>
    <s v="Flight3993"/>
    <d v="2015-12-29T00:00:00"/>
    <x v="16"/>
    <n v="2.1"/>
    <n v="163"/>
    <x v="25"/>
    <n v="275"/>
    <n v="45375"/>
    <n v="49912.5"/>
    <n v="4537.5"/>
    <x v="4"/>
    <x v="1"/>
  </r>
  <r>
    <s v="Flight3994"/>
    <d v="2014-07-02T00:00:00"/>
    <x v="11"/>
    <n v="2.8"/>
    <n v="142"/>
    <x v="9"/>
    <n v="385"/>
    <n v="71225"/>
    <n v="78347.5"/>
    <n v="7122.5"/>
    <x v="2"/>
    <x v="0"/>
  </r>
  <r>
    <s v="Flight3995"/>
    <d v="2014-12-09T00:00:00"/>
    <x v="3"/>
    <n v="3.6"/>
    <n v="27"/>
    <x v="8"/>
    <n v="350"/>
    <n v="64750"/>
    <n v="71225"/>
    <n v="6475"/>
    <x v="4"/>
    <x v="0"/>
  </r>
  <r>
    <s v="Flight3996"/>
    <d v="2014-03-28T00:00:00"/>
    <x v="8"/>
    <n v="7.3"/>
    <n v="35"/>
    <x v="22"/>
    <n v="200"/>
    <n v="37000"/>
    <n v="40700"/>
    <n v="3700"/>
    <x v="5"/>
    <x v="0"/>
  </r>
  <r>
    <s v="Flight3997"/>
    <d v="2015-02-13T00:00:00"/>
    <x v="6"/>
    <n v="2.8"/>
    <n v="47"/>
    <x v="5"/>
    <n v="300"/>
    <n v="49500"/>
    <n v="54450"/>
    <n v="4950"/>
    <x v="8"/>
    <x v="1"/>
  </r>
  <r>
    <s v="Flight3998"/>
    <d v="2014-11-01T00:00:00"/>
    <x v="7"/>
    <n v="2.5"/>
    <n v="73"/>
    <x v="29"/>
    <n v="200"/>
    <n v="36200"/>
    <n v="39820"/>
    <n v="3620"/>
    <x v="0"/>
    <x v="0"/>
  </r>
  <r>
    <s v="Flight3999"/>
    <d v="2014-12-12T00:00:00"/>
    <x v="10"/>
    <n v="1.5"/>
    <n v="154"/>
    <x v="15"/>
    <n v="375"/>
    <n v="61875"/>
    <n v="68062.5"/>
    <n v="6187.5"/>
    <x v="4"/>
    <x v="0"/>
  </r>
  <r>
    <s v="Flight4000"/>
    <d v="2015-11-29T00:00:00"/>
    <x v="16"/>
    <n v="5.7"/>
    <n v="86"/>
    <x v="6"/>
    <n v="412.5"/>
    <n v="74662.5"/>
    <n v="82128.75"/>
    <n v="7466.25"/>
    <x v="0"/>
    <x v="1"/>
  </r>
  <r>
    <s v="Flight4001"/>
    <d v="2014-08-21T00:00:00"/>
    <x v="15"/>
    <n v="1.9"/>
    <n v="103"/>
    <x v="2"/>
    <n v="330"/>
    <n v="61050"/>
    <n v="67155"/>
    <n v="6105"/>
    <x v="1"/>
    <x v="0"/>
  </r>
  <r>
    <s v="Flight4002"/>
    <d v="2014-01-17T00:00:00"/>
    <x v="13"/>
    <n v="1.6"/>
    <n v="193"/>
    <x v="18"/>
    <n v="250"/>
    <n v="41250"/>
    <n v="45375"/>
    <n v="4125"/>
    <x v="7"/>
    <x v="0"/>
  </r>
  <r>
    <s v="Flight4003"/>
    <d v="2015-11-24T00:00:00"/>
    <x v="0"/>
    <n v="6.3"/>
    <n v="69"/>
    <x v="2"/>
    <n v="450"/>
    <n v="81450"/>
    <n v="89595"/>
    <n v="8145"/>
    <x v="0"/>
    <x v="1"/>
  </r>
  <r>
    <s v="Flight4004"/>
    <d v="2014-05-17T00:00:00"/>
    <x v="8"/>
    <n v="6.2"/>
    <n v="139"/>
    <x v="22"/>
    <n v="200"/>
    <n v="37000"/>
    <n v="40700"/>
    <n v="3700"/>
    <x v="3"/>
    <x v="0"/>
  </r>
  <r>
    <s v="Flight4005"/>
    <d v="2015-02-12T00:00:00"/>
    <x v="18"/>
    <n v="2.1"/>
    <n v="179"/>
    <x v="1"/>
    <n v="240"/>
    <n v="39600"/>
    <n v="43560"/>
    <n v="3960"/>
    <x v="8"/>
    <x v="1"/>
  </r>
  <r>
    <s v="Flight4006"/>
    <d v="2014-01-24T00:00:00"/>
    <x v="5"/>
    <n v="1.5"/>
    <n v="137"/>
    <x v="0"/>
    <n v="125"/>
    <n v="23125"/>
    <n v="25437.5"/>
    <n v="2312.5"/>
    <x v="7"/>
    <x v="0"/>
  </r>
  <r>
    <s v="Flight4007"/>
    <d v="2014-08-03T00:00:00"/>
    <x v="17"/>
    <n v="2.8"/>
    <n v="185"/>
    <x v="0"/>
    <n v="330"/>
    <n v="54450"/>
    <n v="59895"/>
    <n v="5445"/>
    <x v="1"/>
    <x v="0"/>
  </r>
  <r>
    <s v="Flight4008"/>
    <d v="2014-07-07T00:00:00"/>
    <x v="4"/>
    <n v="1.6"/>
    <n v="35"/>
    <x v="21"/>
    <n v="220"/>
    <n v="40700"/>
    <n v="44770"/>
    <n v="4070"/>
    <x v="2"/>
    <x v="0"/>
  </r>
  <r>
    <s v="Flight4009"/>
    <d v="2014-07-14T00:00:00"/>
    <x v="17"/>
    <n v="3"/>
    <n v="130"/>
    <x v="27"/>
    <n v="330"/>
    <n v="61050"/>
    <n v="67155"/>
    <n v="6105"/>
    <x v="2"/>
    <x v="0"/>
  </r>
  <r>
    <s v="Flight4010"/>
    <d v="2014-05-09T00:00:00"/>
    <x v="21"/>
    <n v="2.1"/>
    <n v="105"/>
    <x v="12"/>
    <n v="300"/>
    <n v="55500"/>
    <n v="61050"/>
    <n v="5550"/>
    <x v="3"/>
    <x v="0"/>
  </r>
  <r>
    <s v="Flight4011"/>
    <d v="2015-05-16T00:00:00"/>
    <x v="17"/>
    <n v="1.2"/>
    <n v="197"/>
    <x v="18"/>
    <n v="300"/>
    <n v="49500"/>
    <n v="54450"/>
    <n v="4950"/>
    <x v="3"/>
    <x v="1"/>
  </r>
  <r>
    <s v="Flight4012"/>
    <d v="2014-12-20T00:00:00"/>
    <x v="0"/>
    <n v="1.9"/>
    <n v="208"/>
    <x v="27"/>
    <n v="300"/>
    <n v="49500"/>
    <n v="54450"/>
    <n v="4950"/>
    <x v="4"/>
    <x v="0"/>
  </r>
  <r>
    <s v="Flight4013"/>
    <d v="2015-02-27T00:00:00"/>
    <x v="5"/>
    <n v="2.6"/>
    <n v="199"/>
    <x v="16"/>
    <n v="125"/>
    <n v="20625"/>
    <n v="22687.5"/>
    <n v="2062.5"/>
    <x v="8"/>
    <x v="1"/>
  </r>
  <r>
    <s v="Flight4014"/>
    <d v="2014-11-30T00:00:00"/>
    <x v="19"/>
    <n v="6.3"/>
    <n v="48"/>
    <x v="1"/>
    <n v="172.5"/>
    <n v="28462.5"/>
    <n v="31308.75"/>
    <n v="2846.25"/>
    <x v="0"/>
    <x v="0"/>
  </r>
  <r>
    <s v="Flight4015"/>
    <d v="2014-12-07T00:00:00"/>
    <x v="2"/>
    <n v="2.4"/>
    <n v="176"/>
    <x v="3"/>
    <n v="225"/>
    <n v="37125"/>
    <n v="40837.5"/>
    <n v="3712.5"/>
    <x v="4"/>
    <x v="0"/>
  </r>
  <r>
    <s v="Flight4016"/>
    <d v="2014-09-30T00:00:00"/>
    <x v="9"/>
    <n v="2.7"/>
    <n v="30"/>
    <x v="6"/>
    <n v="250"/>
    <n v="46250"/>
    <n v="50875"/>
    <n v="4625"/>
    <x v="6"/>
    <x v="0"/>
  </r>
  <r>
    <s v="Flight4017"/>
    <d v="2014-08-20T00:00:00"/>
    <x v="10"/>
    <n v="2.5"/>
    <n v="8"/>
    <x v="2"/>
    <n v="412.5"/>
    <n v="76312.5"/>
    <n v="83943.75"/>
    <n v="7631.25"/>
    <x v="1"/>
    <x v="0"/>
  </r>
  <r>
    <s v="Flight4018"/>
    <d v="2015-09-14T00:00:00"/>
    <x v="18"/>
    <n v="2.2000000000000002"/>
    <n v="161"/>
    <x v="6"/>
    <n v="240"/>
    <n v="39600"/>
    <n v="43560"/>
    <n v="3960"/>
    <x v="6"/>
    <x v="1"/>
  </r>
  <r>
    <s v="Flight4019"/>
    <d v="2015-04-03T00:00:00"/>
    <x v="8"/>
    <n v="8.1"/>
    <n v="31"/>
    <x v="12"/>
    <n v="200"/>
    <n v="37000"/>
    <n v="40700"/>
    <n v="3700"/>
    <x v="9"/>
    <x v="1"/>
  </r>
  <r>
    <s v="Flight4020"/>
    <d v="2014-07-23T00:00:00"/>
    <x v="16"/>
    <n v="2.1"/>
    <n v="76"/>
    <x v="6"/>
    <n v="302.5"/>
    <n v="54752.5"/>
    <n v="60227.75"/>
    <n v="5475.25"/>
    <x v="2"/>
    <x v="0"/>
  </r>
  <r>
    <s v="Flight4021"/>
    <d v="2015-11-23T00:00:00"/>
    <x v="7"/>
    <n v="6.3"/>
    <n v="66"/>
    <x v="0"/>
    <n v="300"/>
    <n v="54300"/>
    <n v="59730"/>
    <n v="5430"/>
    <x v="0"/>
    <x v="1"/>
  </r>
  <r>
    <s v="Flight4022"/>
    <d v="2015-04-27T00:00:00"/>
    <x v="8"/>
    <n v="8.5"/>
    <n v="117"/>
    <x v="18"/>
    <n v="200"/>
    <n v="37000"/>
    <n v="40700"/>
    <n v="3700"/>
    <x v="9"/>
    <x v="1"/>
  </r>
  <r>
    <s v="Flight4023"/>
    <d v="2014-12-23T00:00:00"/>
    <x v="9"/>
    <n v="4"/>
    <n v="5"/>
    <x v="6"/>
    <n v="350"/>
    <n v="64750"/>
    <n v="71225"/>
    <n v="6475"/>
    <x v="4"/>
    <x v="0"/>
  </r>
  <r>
    <s v="Flight4024"/>
    <d v="2014-08-26T00:00:00"/>
    <x v="14"/>
    <n v="2.2999999999999998"/>
    <n v="108"/>
    <x v="3"/>
    <n v="302.5"/>
    <n v="55962.5"/>
    <n v="61558.75"/>
    <n v="5596.25"/>
    <x v="1"/>
    <x v="0"/>
  </r>
  <r>
    <s v="Flight4025"/>
    <d v="2014-11-16T00:00:00"/>
    <x v="2"/>
    <n v="2.2000000000000002"/>
    <n v="60"/>
    <x v="6"/>
    <n v="225"/>
    <n v="37125"/>
    <n v="40837.5"/>
    <n v="3712.5"/>
    <x v="0"/>
    <x v="0"/>
  </r>
  <r>
    <s v="Flight4026"/>
    <d v="2015-01-13T00:00:00"/>
    <x v="14"/>
    <n v="3"/>
    <n v="205"/>
    <x v="18"/>
    <n v="275"/>
    <n v="45375"/>
    <n v="49912.5"/>
    <n v="4537.5"/>
    <x v="7"/>
    <x v="1"/>
  </r>
  <r>
    <s v="Flight4027"/>
    <d v="2014-06-01T00:00:00"/>
    <x v="17"/>
    <n v="1.2"/>
    <n v="149"/>
    <x v="18"/>
    <n v="330"/>
    <n v="61050"/>
    <n v="67155"/>
    <n v="6105"/>
    <x v="10"/>
    <x v="0"/>
  </r>
  <r>
    <s v="Flight4028"/>
    <d v="2015-10-14T00:00:00"/>
    <x v="16"/>
    <n v="1"/>
    <n v="193"/>
    <x v="3"/>
    <n v="275"/>
    <n v="45375"/>
    <n v="49912.5"/>
    <n v="4537.5"/>
    <x v="11"/>
    <x v="1"/>
  </r>
  <r>
    <s v="Flight4029"/>
    <d v="2014-10-12T00:00:00"/>
    <x v="17"/>
    <n v="1.2"/>
    <n v="67"/>
    <x v="12"/>
    <n v="300"/>
    <n v="54300"/>
    <n v="59730"/>
    <n v="5430"/>
    <x v="11"/>
    <x v="0"/>
  </r>
  <r>
    <s v="Flight4030"/>
    <d v="2015-02-28T00:00:00"/>
    <x v="11"/>
    <n v="3.1"/>
    <n v="61"/>
    <x v="22"/>
    <n v="350"/>
    <n v="57750"/>
    <n v="63525"/>
    <n v="5775"/>
    <x v="8"/>
    <x v="1"/>
  </r>
  <r>
    <s v="Flight4031"/>
    <d v="2014-12-22T00:00:00"/>
    <x v="2"/>
    <n v="5.8"/>
    <n v="82"/>
    <x v="28"/>
    <n v="315"/>
    <n v="57015"/>
    <n v="62716.5"/>
    <n v="5701.5"/>
    <x v="4"/>
    <x v="0"/>
  </r>
  <r>
    <s v="Flight4032"/>
    <d v="2014-03-23T00:00:00"/>
    <x v="21"/>
    <n v="2.5"/>
    <n v="47"/>
    <x v="0"/>
    <n v="300"/>
    <n v="49500"/>
    <n v="54450"/>
    <n v="4950"/>
    <x v="5"/>
    <x v="0"/>
  </r>
  <r>
    <s v="Flight4033"/>
    <d v="2015-03-07T00:00:00"/>
    <x v="6"/>
    <n v="1.6"/>
    <n v="18"/>
    <x v="15"/>
    <n v="300"/>
    <n v="55500"/>
    <n v="61050"/>
    <n v="5550"/>
    <x v="5"/>
    <x v="1"/>
  </r>
  <r>
    <s v="Flight4034"/>
    <d v="2015-08-14T00:00:00"/>
    <x v="10"/>
    <n v="2"/>
    <n v="17"/>
    <x v="16"/>
    <n v="412.5"/>
    <n v="76312.5"/>
    <n v="83943.75"/>
    <n v="7631.25"/>
    <x v="1"/>
    <x v="1"/>
  </r>
  <r>
    <s v="Flight4035"/>
    <d v="2015-08-27T00:00:00"/>
    <x v="14"/>
    <n v="1.8"/>
    <n v="184"/>
    <x v="17"/>
    <n v="302.5"/>
    <n v="49912.5"/>
    <n v="54903.75"/>
    <n v="4991.25"/>
    <x v="1"/>
    <x v="1"/>
  </r>
  <r>
    <s v="Flight4036"/>
    <d v="2015-09-18T00:00:00"/>
    <x v="4"/>
    <n v="2.2999999999999998"/>
    <n v="179"/>
    <x v="25"/>
    <n v="200"/>
    <n v="33000"/>
    <n v="36300"/>
    <n v="3300"/>
    <x v="6"/>
    <x v="1"/>
  </r>
  <r>
    <s v="Flight4037"/>
    <d v="2015-12-21T00:00:00"/>
    <x v="19"/>
    <n v="3.8"/>
    <n v="2"/>
    <x v="19"/>
    <n v="161"/>
    <n v="29785"/>
    <n v="32763.5"/>
    <n v="2978.5"/>
    <x v="4"/>
    <x v="1"/>
  </r>
  <r>
    <s v="Flight4038"/>
    <d v="2014-05-02T00:00:00"/>
    <x v="6"/>
    <n v="2.4"/>
    <n v="43"/>
    <x v="2"/>
    <n v="300"/>
    <n v="49500"/>
    <n v="54450"/>
    <n v="4950"/>
    <x v="3"/>
    <x v="0"/>
  </r>
  <r>
    <s v="Flight4039"/>
    <d v="2015-10-23T00:00:00"/>
    <x v="19"/>
    <n v="1.2"/>
    <n v="188"/>
    <x v="2"/>
    <n v="115"/>
    <n v="18975"/>
    <n v="20872.5"/>
    <n v="1897.5"/>
    <x v="11"/>
    <x v="1"/>
  </r>
  <r>
    <s v="Flight4040"/>
    <d v="2014-05-23T00:00:00"/>
    <x v="11"/>
    <n v="1.8"/>
    <n v="114"/>
    <x v="23"/>
    <n v="350"/>
    <n v="64750"/>
    <n v="71225"/>
    <n v="6475"/>
    <x v="3"/>
    <x v="0"/>
  </r>
  <r>
    <s v="Flight4041"/>
    <d v="2015-08-14T00:00:00"/>
    <x v="16"/>
    <n v="2.5"/>
    <n v="206"/>
    <x v="1"/>
    <n v="302.5"/>
    <n v="49912.5"/>
    <n v="54903.75"/>
    <n v="4991.25"/>
    <x v="1"/>
    <x v="1"/>
  </r>
  <r>
    <s v="Flight4042"/>
    <d v="2015-08-13T00:00:00"/>
    <x v="11"/>
    <n v="1.9"/>
    <n v="79"/>
    <x v="6"/>
    <n v="385"/>
    <n v="69685"/>
    <n v="76653.5"/>
    <n v="6968.5"/>
    <x v="1"/>
    <x v="1"/>
  </r>
  <r>
    <s v="Flight4043"/>
    <d v="2014-07-05T00:00:00"/>
    <x v="8"/>
    <n v="9.5"/>
    <n v="140"/>
    <x v="25"/>
    <n v="220"/>
    <n v="40700"/>
    <n v="44770"/>
    <n v="4070"/>
    <x v="2"/>
    <x v="0"/>
  </r>
  <r>
    <s v="Flight4044"/>
    <d v="2015-02-06T00:00:00"/>
    <x v="11"/>
    <n v="2.2000000000000002"/>
    <n v="136"/>
    <x v="13"/>
    <n v="350"/>
    <n v="64750"/>
    <n v="71225"/>
    <n v="6475"/>
    <x v="8"/>
    <x v="1"/>
  </r>
  <r>
    <s v="Flight4045"/>
    <d v="2014-06-05T00:00:00"/>
    <x v="7"/>
    <n v="2.5"/>
    <n v="78"/>
    <x v="9"/>
    <n v="220"/>
    <n v="39820"/>
    <n v="43802"/>
    <n v="3982"/>
    <x v="10"/>
    <x v="0"/>
  </r>
  <r>
    <s v="Flight4046"/>
    <d v="2014-06-12T00:00:00"/>
    <x v="4"/>
    <n v="2.2999999999999998"/>
    <n v="32"/>
    <x v="10"/>
    <n v="220"/>
    <n v="40700"/>
    <n v="44770"/>
    <n v="4070"/>
    <x v="10"/>
    <x v="0"/>
  </r>
  <r>
    <s v="Flight4047"/>
    <d v="2015-01-25T00:00:00"/>
    <x v="10"/>
    <n v="1.9"/>
    <n v="179"/>
    <x v="11"/>
    <n v="375"/>
    <n v="61875"/>
    <n v="68062.5"/>
    <n v="6187.5"/>
    <x v="7"/>
    <x v="1"/>
  </r>
  <r>
    <s v="Flight4048"/>
    <d v="2014-10-26T00:00:00"/>
    <x v="7"/>
    <n v="1.2"/>
    <n v="94"/>
    <x v="25"/>
    <n v="200"/>
    <n v="37000"/>
    <n v="40700"/>
    <n v="3700"/>
    <x v="11"/>
    <x v="0"/>
  </r>
  <r>
    <s v="Flight4049"/>
    <d v="2014-09-28T00:00:00"/>
    <x v="0"/>
    <n v="1.9"/>
    <n v="1"/>
    <x v="15"/>
    <n v="300"/>
    <n v="55500"/>
    <n v="61050"/>
    <n v="5550"/>
    <x v="6"/>
    <x v="0"/>
  </r>
  <r>
    <s v="Flight4050"/>
    <d v="2014-04-13T00:00:00"/>
    <x v="4"/>
    <n v="2.5"/>
    <n v="134"/>
    <x v="2"/>
    <n v="200"/>
    <n v="37000"/>
    <n v="40700"/>
    <n v="3700"/>
    <x v="9"/>
    <x v="0"/>
  </r>
  <r>
    <s v="Flight4051"/>
    <d v="2015-05-10T00:00:00"/>
    <x v="4"/>
    <n v="1.5"/>
    <n v="117"/>
    <x v="2"/>
    <n v="200"/>
    <n v="37000"/>
    <n v="40700"/>
    <n v="3700"/>
    <x v="3"/>
    <x v="1"/>
  </r>
  <r>
    <s v="Flight4052"/>
    <d v="2014-08-07T00:00:00"/>
    <x v="3"/>
    <n v="5.6"/>
    <n v="189"/>
    <x v="18"/>
    <n v="385"/>
    <n v="63525"/>
    <n v="69877.5"/>
    <n v="6352.5"/>
    <x v="1"/>
    <x v="0"/>
  </r>
  <r>
    <s v="Flight4053"/>
    <d v="2015-01-20T00:00:00"/>
    <x v="2"/>
    <n v="2.8"/>
    <n v="185"/>
    <x v="27"/>
    <n v="225"/>
    <n v="37125"/>
    <n v="40837.5"/>
    <n v="3712.5"/>
    <x v="7"/>
    <x v="1"/>
  </r>
  <r>
    <s v="Flight4054"/>
    <d v="2015-11-21T00:00:00"/>
    <x v="3"/>
    <n v="4.5"/>
    <n v="127"/>
    <x v="1"/>
    <n v="350"/>
    <n v="64750"/>
    <n v="71225"/>
    <n v="6475"/>
    <x v="0"/>
    <x v="1"/>
  </r>
  <r>
    <s v="Flight4055"/>
    <d v="2014-03-12T00:00:00"/>
    <x v="14"/>
    <n v="1.1000000000000001"/>
    <n v="193"/>
    <x v="2"/>
    <n v="275"/>
    <n v="45375"/>
    <n v="49912.5"/>
    <n v="4537.5"/>
    <x v="5"/>
    <x v="0"/>
  </r>
  <r>
    <s v="Flight4056"/>
    <d v="2015-07-23T00:00:00"/>
    <x v="2"/>
    <n v="1.6"/>
    <n v="202"/>
    <x v="1"/>
    <n v="247.5"/>
    <n v="40837.5"/>
    <n v="44921.25"/>
    <n v="4083.75"/>
    <x v="2"/>
    <x v="1"/>
  </r>
  <r>
    <s v="Flight4057"/>
    <d v="2015-07-11T00:00:00"/>
    <x v="11"/>
    <n v="2.2000000000000002"/>
    <n v="177"/>
    <x v="26"/>
    <n v="385"/>
    <n v="63525"/>
    <n v="69877.5"/>
    <n v="6352.5"/>
    <x v="2"/>
    <x v="1"/>
  </r>
  <r>
    <s v="Flight4058"/>
    <d v="2015-12-19T00:00:00"/>
    <x v="21"/>
    <n v="1.9"/>
    <n v="183"/>
    <x v="5"/>
    <n v="300"/>
    <n v="49500"/>
    <n v="54450"/>
    <n v="4950"/>
    <x v="4"/>
    <x v="1"/>
  </r>
  <r>
    <s v="Flight4059"/>
    <d v="2015-01-24T00:00:00"/>
    <x v="8"/>
    <n v="5.7"/>
    <n v="208"/>
    <x v="15"/>
    <n v="200"/>
    <n v="33000"/>
    <n v="36300"/>
    <n v="3300"/>
    <x v="7"/>
    <x v="1"/>
  </r>
  <r>
    <s v="Flight4060"/>
    <d v="2015-04-10T00:00:00"/>
    <x v="8"/>
    <n v="8.4"/>
    <n v="83"/>
    <x v="12"/>
    <n v="200"/>
    <n v="36200"/>
    <n v="39820"/>
    <n v="3620"/>
    <x v="9"/>
    <x v="1"/>
  </r>
  <r>
    <s v="Flight4061"/>
    <d v="2015-02-26T00:00:00"/>
    <x v="17"/>
    <n v="2"/>
    <n v="159"/>
    <x v="6"/>
    <n v="300"/>
    <n v="49500"/>
    <n v="54450"/>
    <n v="4950"/>
    <x v="8"/>
    <x v="1"/>
  </r>
  <r>
    <s v="Flight4062"/>
    <d v="2015-11-03T00:00:00"/>
    <x v="1"/>
    <n v="1.2"/>
    <n v="110"/>
    <x v="6"/>
    <n v="250"/>
    <n v="46250"/>
    <n v="50875"/>
    <n v="4625"/>
    <x v="0"/>
    <x v="1"/>
  </r>
  <r>
    <s v="Flight4063"/>
    <d v="2014-06-22T00:00:00"/>
    <x v="14"/>
    <n v="2.4"/>
    <n v="187"/>
    <x v="19"/>
    <n v="302.5"/>
    <n v="49912.5"/>
    <n v="54903.75"/>
    <n v="4991.25"/>
    <x v="10"/>
    <x v="0"/>
  </r>
  <r>
    <s v="Flight4064"/>
    <d v="2014-06-17T00:00:00"/>
    <x v="14"/>
    <n v="1.2"/>
    <n v="79"/>
    <x v="1"/>
    <n v="302.5"/>
    <n v="54752.5"/>
    <n v="60227.75"/>
    <n v="5475.25"/>
    <x v="10"/>
    <x v="0"/>
  </r>
  <r>
    <s v="Flight4065"/>
    <d v="2014-01-28T00:00:00"/>
    <x v="17"/>
    <n v="2.6"/>
    <n v="195"/>
    <x v="16"/>
    <n v="300"/>
    <n v="49500"/>
    <n v="54450"/>
    <n v="4950"/>
    <x v="7"/>
    <x v="0"/>
  </r>
  <r>
    <s v="Flight4066"/>
    <d v="2014-03-10T00:00:00"/>
    <x v="2"/>
    <n v="2.4"/>
    <n v="175"/>
    <x v="1"/>
    <n v="225"/>
    <n v="37125"/>
    <n v="40837.5"/>
    <n v="3712.5"/>
    <x v="5"/>
    <x v="0"/>
  </r>
  <r>
    <s v="Flight4067"/>
    <d v="2015-11-04T00:00:00"/>
    <x v="1"/>
    <n v="2.2999999999999998"/>
    <n v="132"/>
    <x v="6"/>
    <n v="250"/>
    <n v="46250"/>
    <n v="50875"/>
    <n v="4625"/>
    <x v="0"/>
    <x v="1"/>
  </r>
  <r>
    <s v="Flight4068"/>
    <d v="2014-05-30T00:00:00"/>
    <x v="22"/>
    <n v="2.7"/>
    <n v="118"/>
    <x v="0"/>
    <n v="290"/>
    <n v="53650"/>
    <n v="59015"/>
    <n v="5365"/>
    <x v="3"/>
    <x v="0"/>
  </r>
  <r>
    <s v="Flight4069"/>
    <d v="2014-11-28T00:00:00"/>
    <x v="4"/>
    <n v="4.5999999999999996"/>
    <n v="102"/>
    <x v="1"/>
    <n v="300"/>
    <n v="55500"/>
    <n v="61050"/>
    <n v="5550"/>
    <x v="0"/>
    <x v="0"/>
  </r>
  <r>
    <s v="Flight4070"/>
    <d v="2015-08-21T00:00:00"/>
    <x v="8"/>
    <n v="10.3"/>
    <n v="1"/>
    <x v="15"/>
    <n v="220"/>
    <n v="40700"/>
    <n v="44770"/>
    <n v="4070"/>
    <x v="1"/>
    <x v="1"/>
  </r>
  <r>
    <s v="Flight4071"/>
    <d v="2014-09-08T00:00:00"/>
    <x v="10"/>
    <n v="2.8"/>
    <n v="189"/>
    <x v="14"/>
    <n v="375"/>
    <n v="61875"/>
    <n v="68062.5"/>
    <n v="6187.5"/>
    <x v="6"/>
    <x v="0"/>
  </r>
  <r>
    <s v="Flight4072"/>
    <d v="2015-12-23T00:00:00"/>
    <x v="20"/>
    <n v="3.9"/>
    <n v="199"/>
    <x v="2"/>
    <n v="385"/>
    <n v="63525"/>
    <n v="69877.5"/>
    <n v="6352.5"/>
    <x v="4"/>
    <x v="1"/>
  </r>
  <r>
    <s v="Flight4073"/>
    <d v="2014-07-15T00:00:00"/>
    <x v="1"/>
    <n v="2.7"/>
    <n v="168"/>
    <x v="2"/>
    <n v="275"/>
    <n v="45375"/>
    <n v="49912.5"/>
    <n v="4537.5"/>
    <x v="2"/>
    <x v="0"/>
  </r>
  <r>
    <s v="Flight4074"/>
    <d v="2015-11-26T00:00:00"/>
    <x v="8"/>
    <n v="18.100000000000001"/>
    <n v="197"/>
    <x v="8"/>
    <n v="300"/>
    <n v="49500"/>
    <n v="54450"/>
    <n v="4950"/>
    <x v="0"/>
    <x v="1"/>
  </r>
  <r>
    <s v="Flight4075"/>
    <d v="2015-07-28T00:00:00"/>
    <x v="10"/>
    <n v="2.2000000000000002"/>
    <n v="144"/>
    <x v="29"/>
    <n v="412.5"/>
    <n v="76312.5"/>
    <n v="83943.75"/>
    <n v="7631.25"/>
    <x v="2"/>
    <x v="1"/>
  </r>
  <r>
    <s v="Flight4076"/>
    <d v="2014-01-23T00:00:00"/>
    <x v="8"/>
    <n v="7.9"/>
    <n v="208"/>
    <x v="16"/>
    <n v="200"/>
    <n v="33000"/>
    <n v="36300"/>
    <n v="3300"/>
    <x v="7"/>
    <x v="0"/>
  </r>
  <r>
    <s v="Flight4077"/>
    <d v="2015-07-18T00:00:00"/>
    <x v="14"/>
    <n v="0.9"/>
    <n v="90"/>
    <x v="10"/>
    <n v="302.5"/>
    <n v="54752.5"/>
    <n v="60227.75"/>
    <n v="5475.25"/>
    <x v="2"/>
    <x v="1"/>
  </r>
  <r>
    <s v="Flight4078"/>
    <d v="2015-07-13T00:00:00"/>
    <x v="19"/>
    <n v="1.3"/>
    <n v="97"/>
    <x v="18"/>
    <n v="126.5"/>
    <n v="23402.5"/>
    <n v="25742.75"/>
    <n v="2340.25"/>
    <x v="2"/>
    <x v="1"/>
  </r>
  <r>
    <s v="Flight4079"/>
    <d v="2015-10-01T00:00:00"/>
    <x v="8"/>
    <n v="9.9"/>
    <n v="34"/>
    <x v="12"/>
    <n v="200"/>
    <n v="37000"/>
    <n v="40700"/>
    <n v="3700"/>
    <x v="11"/>
    <x v="1"/>
  </r>
  <r>
    <s v="Flight4080"/>
    <d v="2015-03-29T00:00:00"/>
    <x v="11"/>
    <n v="3.1"/>
    <n v="123"/>
    <x v="2"/>
    <n v="350"/>
    <n v="64750"/>
    <n v="71225"/>
    <n v="6475"/>
    <x v="5"/>
    <x v="1"/>
  </r>
  <r>
    <s v="Flight4081"/>
    <d v="2015-08-18T00:00:00"/>
    <x v="8"/>
    <n v="7.6"/>
    <n v="55"/>
    <x v="6"/>
    <n v="220"/>
    <n v="36300"/>
    <n v="39930"/>
    <n v="3630"/>
    <x v="1"/>
    <x v="1"/>
  </r>
  <r>
    <s v="Flight4082"/>
    <d v="2014-07-16T00:00:00"/>
    <x v="19"/>
    <n v="1.9"/>
    <n v="151"/>
    <x v="2"/>
    <n v="126.5"/>
    <n v="23402.5"/>
    <n v="25742.75"/>
    <n v="2340.25"/>
    <x v="2"/>
    <x v="0"/>
  </r>
  <r>
    <s v="Flight4083"/>
    <d v="2014-02-22T00:00:00"/>
    <x v="5"/>
    <n v="0.5"/>
    <n v="39"/>
    <x v="11"/>
    <n v="125"/>
    <n v="20625"/>
    <n v="22687.5"/>
    <n v="2062.5"/>
    <x v="8"/>
    <x v="0"/>
  </r>
  <r>
    <s v="Flight4084"/>
    <d v="2014-07-16T00:00:00"/>
    <x v="5"/>
    <n v="1.6"/>
    <n v="152"/>
    <x v="21"/>
    <n v="137.5"/>
    <n v="22687.5"/>
    <n v="24956.25"/>
    <n v="2268.75"/>
    <x v="2"/>
    <x v="0"/>
  </r>
  <r>
    <s v="Flight4085"/>
    <d v="2014-02-04T00:00:00"/>
    <x v="5"/>
    <n v="1.8"/>
    <n v="50"/>
    <x v="2"/>
    <n v="125"/>
    <n v="20625"/>
    <n v="22687.5"/>
    <n v="2062.5"/>
    <x v="8"/>
    <x v="0"/>
  </r>
  <r>
    <s v="Flight4086"/>
    <d v="2015-05-14T00:00:00"/>
    <x v="7"/>
    <n v="2.2000000000000002"/>
    <n v="134"/>
    <x v="17"/>
    <n v="200"/>
    <n v="37000"/>
    <n v="40700"/>
    <n v="3700"/>
    <x v="3"/>
    <x v="1"/>
  </r>
  <r>
    <s v="Flight4087"/>
    <d v="2014-03-28T00:00:00"/>
    <x v="21"/>
    <n v="2.8"/>
    <n v="66"/>
    <x v="2"/>
    <n v="300"/>
    <n v="54300"/>
    <n v="59730"/>
    <n v="5430"/>
    <x v="5"/>
    <x v="0"/>
  </r>
  <r>
    <s v="Flight4088"/>
    <d v="2015-02-15T00:00:00"/>
    <x v="3"/>
    <n v="4.7"/>
    <n v="192"/>
    <x v="1"/>
    <n v="350"/>
    <n v="57750"/>
    <n v="63525"/>
    <n v="5775"/>
    <x v="8"/>
    <x v="1"/>
  </r>
  <r>
    <s v="Flight4089"/>
    <d v="2015-04-09T00:00:00"/>
    <x v="1"/>
    <n v="1.4"/>
    <n v="102"/>
    <x v="18"/>
    <n v="250"/>
    <n v="46250"/>
    <n v="50875"/>
    <n v="4625"/>
    <x v="9"/>
    <x v="1"/>
  </r>
  <r>
    <s v="Flight4090"/>
    <d v="2014-07-10T00:00:00"/>
    <x v="5"/>
    <n v="2.2000000000000002"/>
    <n v="4"/>
    <x v="22"/>
    <n v="137.5"/>
    <n v="25437.5"/>
    <n v="27981.25"/>
    <n v="2543.75"/>
    <x v="2"/>
    <x v="0"/>
  </r>
  <r>
    <s v="Flight4091"/>
    <d v="2015-08-25T00:00:00"/>
    <x v="7"/>
    <n v="2.9"/>
    <n v="102"/>
    <x v="1"/>
    <n v="220"/>
    <n v="40700"/>
    <n v="44770"/>
    <n v="4070"/>
    <x v="1"/>
    <x v="1"/>
  </r>
  <r>
    <s v="Flight4092"/>
    <d v="2015-08-29T00:00:00"/>
    <x v="15"/>
    <n v="1.7"/>
    <n v="45"/>
    <x v="1"/>
    <n v="330"/>
    <n v="54450"/>
    <n v="59895"/>
    <n v="5445"/>
    <x v="1"/>
    <x v="1"/>
  </r>
  <r>
    <s v="Flight4093"/>
    <d v="2015-05-02T00:00:00"/>
    <x v="18"/>
    <n v="2.4"/>
    <n v="200"/>
    <x v="1"/>
    <n v="240"/>
    <n v="39600"/>
    <n v="43560"/>
    <n v="3960"/>
    <x v="3"/>
    <x v="1"/>
  </r>
  <r>
    <s v="Flight4094"/>
    <d v="2015-11-07T00:00:00"/>
    <x v="17"/>
    <n v="2.4"/>
    <n v="84"/>
    <x v="1"/>
    <n v="300"/>
    <n v="54300"/>
    <n v="59730"/>
    <n v="5430"/>
    <x v="0"/>
    <x v="1"/>
  </r>
  <r>
    <s v="Flight4095"/>
    <d v="2015-12-28T00:00:00"/>
    <x v="6"/>
    <n v="3.3"/>
    <n v="47"/>
    <x v="0"/>
    <n v="300"/>
    <n v="49500"/>
    <n v="54450"/>
    <n v="4950"/>
    <x v="4"/>
    <x v="1"/>
  </r>
  <r>
    <s v="Flight4096"/>
    <d v="2014-06-19T00:00:00"/>
    <x v="2"/>
    <n v="1.5"/>
    <n v="96"/>
    <x v="12"/>
    <n v="247.5"/>
    <n v="45787.5"/>
    <n v="50366.25"/>
    <n v="4578.75"/>
    <x v="10"/>
    <x v="0"/>
  </r>
  <r>
    <s v="Flight4097"/>
    <d v="2014-10-04T00:00:00"/>
    <x v="3"/>
    <n v="4.7"/>
    <n v="135"/>
    <x v="24"/>
    <n v="350"/>
    <n v="64750"/>
    <n v="71225"/>
    <n v="6475"/>
    <x v="11"/>
    <x v="0"/>
  </r>
  <r>
    <s v="Flight4098"/>
    <d v="2014-04-04T00:00:00"/>
    <x v="8"/>
    <n v="10"/>
    <n v="87"/>
    <x v="6"/>
    <n v="200"/>
    <n v="36200"/>
    <n v="39820"/>
    <n v="3620"/>
    <x v="9"/>
    <x v="0"/>
  </r>
  <r>
    <s v="Flight4099"/>
    <d v="2015-04-06T00:00:00"/>
    <x v="1"/>
    <n v="3"/>
    <n v="119"/>
    <x v="17"/>
    <n v="250"/>
    <n v="46250"/>
    <n v="50875"/>
    <n v="4625"/>
    <x v="9"/>
    <x v="1"/>
  </r>
  <r>
    <s v="Flight4100"/>
    <d v="2015-06-29T00:00:00"/>
    <x v="17"/>
    <n v="2.8"/>
    <n v="100"/>
    <x v="15"/>
    <n v="330"/>
    <n v="61050"/>
    <n v="67155"/>
    <n v="6105"/>
    <x v="10"/>
    <x v="1"/>
  </r>
  <r>
    <s v="Flight4101"/>
    <d v="2014-02-22T00:00:00"/>
    <x v="22"/>
    <n v="2.5"/>
    <n v="171"/>
    <x v="22"/>
    <n v="290"/>
    <n v="47850"/>
    <n v="52635"/>
    <n v="4785"/>
    <x v="8"/>
    <x v="0"/>
  </r>
  <r>
    <s v="Flight4102"/>
    <d v="2014-08-24T00:00:00"/>
    <x v="6"/>
    <n v="3"/>
    <n v="129"/>
    <x v="2"/>
    <n v="330"/>
    <n v="61050"/>
    <n v="67155"/>
    <n v="6105"/>
    <x v="1"/>
    <x v="0"/>
  </r>
  <r>
    <s v="Flight4103"/>
    <d v="2015-04-05T00:00:00"/>
    <x v="4"/>
    <n v="1.7"/>
    <n v="80"/>
    <x v="1"/>
    <n v="200"/>
    <n v="36200"/>
    <n v="39820"/>
    <n v="3620"/>
    <x v="9"/>
    <x v="1"/>
  </r>
  <r>
    <s v="Flight4104"/>
    <d v="2014-09-23T00:00:00"/>
    <x v="7"/>
    <n v="4"/>
    <n v="81"/>
    <x v="19"/>
    <n v="200"/>
    <n v="36200"/>
    <n v="39820"/>
    <n v="3620"/>
    <x v="6"/>
    <x v="0"/>
  </r>
  <r>
    <s v="Flight4105"/>
    <d v="2015-11-19T00:00:00"/>
    <x v="13"/>
    <n v="1.2"/>
    <n v="174"/>
    <x v="27"/>
    <n v="250"/>
    <n v="41250"/>
    <n v="45375"/>
    <n v="4125"/>
    <x v="0"/>
    <x v="1"/>
  </r>
  <r>
    <s v="Flight4106"/>
    <d v="2014-09-16T00:00:00"/>
    <x v="16"/>
    <n v="1.7"/>
    <n v="32"/>
    <x v="19"/>
    <n v="275"/>
    <n v="50875"/>
    <n v="55962.5"/>
    <n v="5087.5"/>
    <x v="6"/>
    <x v="0"/>
  </r>
  <r>
    <s v="Flight4107"/>
    <d v="2015-05-29T00:00:00"/>
    <x v="7"/>
    <n v="2.5"/>
    <n v="37"/>
    <x v="19"/>
    <n v="200"/>
    <n v="33000"/>
    <n v="36300"/>
    <n v="3300"/>
    <x v="3"/>
    <x v="1"/>
  </r>
  <r>
    <s v="Flight4108"/>
    <d v="2014-06-09T00:00:00"/>
    <x v="7"/>
    <n v="2.1"/>
    <n v="73"/>
    <x v="2"/>
    <n v="220"/>
    <n v="39820"/>
    <n v="43802"/>
    <n v="3982"/>
    <x v="10"/>
    <x v="0"/>
  </r>
  <r>
    <s v="Flight4109"/>
    <d v="2015-09-09T00:00:00"/>
    <x v="6"/>
    <n v="1.8"/>
    <n v="192"/>
    <x v="3"/>
    <n v="300"/>
    <n v="49500"/>
    <n v="54450"/>
    <n v="4950"/>
    <x v="6"/>
    <x v="1"/>
  </r>
  <r>
    <s v="Flight4110"/>
    <d v="2015-08-20T00:00:00"/>
    <x v="5"/>
    <n v="2.2999999999999998"/>
    <n v="84"/>
    <x v="0"/>
    <n v="137.5"/>
    <n v="24887.5"/>
    <n v="27376.25"/>
    <n v="2488.75"/>
    <x v="1"/>
    <x v="1"/>
  </r>
  <r>
    <s v="Flight4111"/>
    <d v="2015-04-09T00:00:00"/>
    <x v="8"/>
    <n v="8.8000000000000007"/>
    <n v="96"/>
    <x v="18"/>
    <n v="200"/>
    <n v="37000"/>
    <n v="40700"/>
    <n v="3700"/>
    <x v="9"/>
    <x v="1"/>
  </r>
  <r>
    <s v="Flight4112"/>
    <d v="2014-08-10T00:00:00"/>
    <x v="8"/>
    <n v="9.6"/>
    <n v="124"/>
    <x v="6"/>
    <n v="220"/>
    <n v="40700"/>
    <n v="44770"/>
    <n v="4070"/>
    <x v="1"/>
    <x v="0"/>
  </r>
  <r>
    <s v="Flight4113"/>
    <d v="2015-09-19T00:00:00"/>
    <x v="16"/>
    <n v="2.9"/>
    <n v="86"/>
    <x v="1"/>
    <n v="275"/>
    <n v="49775"/>
    <n v="54752.5"/>
    <n v="4977.5"/>
    <x v="6"/>
    <x v="1"/>
  </r>
  <r>
    <s v="Flight4114"/>
    <d v="2014-12-25T00:00:00"/>
    <x v="0"/>
    <n v="5.8"/>
    <n v="97"/>
    <x v="19"/>
    <n v="420"/>
    <n v="77700"/>
    <n v="85470"/>
    <n v="7770"/>
    <x v="4"/>
    <x v="0"/>
  </r>
  <r>
    <s v="Flight4115"/>
    <d v="2015-08-04T00:00:00"/>
    <x v="7"/>
    <n v="2"/>
    <n v="138"/>
    <x v="7"/>
    <n v="220"/>
    <n v="40700"/>
    <n v="44770"/>
    <n v="4070"/>
    <x v="1"/>
    <x v="1"/>
  </r>
  <r>
    <s v="Flight4116"/>
    <d v="2015-09-14T00:00:00"/>
    <x v="9"/>
    <n v="2.6"/>
    <n v="40"/>
    <x v="6"/>
    <n v="250"/>
    <n v="41250"/>
    <n v="45375"/>
    <n v="4125"/>
    <x v="6"/>
    <x v="1"/>
  </r>
  <r>
    <s v="Flight4117"/>
    <d v="2014-12-30T00:00:00"/>
    <x v="19"/>
    <n v="2.7"/>
    <n v="41"/>
    <x v="27"/>
    <n v="115"/>
    <n v="18975"/>
    <n v="20872.5"/>
    <n v="1897.5"/>
    <x v="4"/>
    <x v="0"/>
  </r>
  <r>
    <s v="Flight4118"/>
    <d v="2015-08-20T00:00:00"/>
    <x v="2"/>
    <n v="1.9"/>
    <n v="113"/>
    <x v="18"/>
    <n v="247.5"/>
    <n v="45787.5"/>
    <n v="50366.25"/>
    <n v="4578.75"/>
    <x v="1"/>
    <x v="1"/>
  </r>
  <r>
    <s v="Flight4119"/>
    <d v="2015-11-26T00:00:00"/>
    <x v="16"/>
    <n v="7"/>
    <n v="47"/>
    <x v="11"/>
    <n v="412.5"/>
    <n v="68062.5"/>
    <n v="74868.75"/>
    <n v="6806.25"/>
    <x v="0"/>
    <x v="1"/>
  </r>
  <r>
    <s v="Flight4120"/>
    <d v="2015-02-26T00:00:00"/>
    <x v="15"/>
    <n v="2.5"/>
    <n v="49"/>
    <x v="8"/>
    <n v="300"/>
    <n v="49500"/>
    <n v="54450"/>
    <n v="4950"/>
    <x v="8"/>
    <x v="1"/>
  </r>
  <r>
    <s v="Flight4121"/>
    <d v="2015-12-25T00:00:00"/>
    <x v="1"/>
    <n v="4.5999999999999996"/>
    <n v="9"/>
    <x v="1"/>
    <n v="350"/>
    <n v="64750"/>
    <n v="71225"/>
    <n v="6475"/>
    <x v="4"/>
    <x v="1"/>
  </r>
  <r>
    <s v="Flight4122"/>
    <d v="2015-03-17T00:00:00"/>
    <x v="19"/>
    <n v="2"/>
    <n v="36"/>
    <x v="25"/>
    <n v="115"/>
    <n v="18975"/>
    <n v="20872.5"/>
    <n v="1897.5"/>
    <x v="5"/>
    <x v="1"/>
  </r>
  <r>
    <s v="Flight4123"/>
    <d v="2015-11-25T00:00:00"/>
    <x v="16"/>
    <n v="5.2"/>
    <n v="128"/>
    <x v="3"/>
    <n v="412.5"/>
    <n v="76312.5"/>
    <n v="83943.75"/>
    <n v="7631.25"/>
    <x v="0"/>
    <x v="1"/>
  </r>
  <r>
    <s v="Flight4124"/>
    <d v="2014-09-26T00:00:00"/>
    <x v="4"/>
    <n v="2.7"/>
    <n v="134"/>
    <x v="1"/>
    <n v="200"/>
    <n v="37000"/>
    <n v="40700"/>
    <n v="3700"/>
    <x v="6"/>
    <x v="0"/>
  </r>
  <r>
    <s v="Flight4125"/>
    <d v="2015-08-05T00:00:00"/>
    <x v="1"/>
    <n v="0.6"/>
    <n v="185"/>
    <x v="11"/>
    <n v="275"/>
    <n v="45375"/>
    <n v="49912.5"/>
    <n v="4537.5"/>
    <x v="1"/>
    <x v="1"/>
  </r>
  <r>
    <s v="Flight4126"/>
    <d v="2014-08-02T00:00:00"/>
    <x v="3"/>
    <n v="3.6"/>
    <n v="177"/>
    <x v="10"/>
    <n v="385"/>
    <n v="63525"/>
    <n v="69877.5"/>
    <n v="6352.5"/>
    <x v="1"/>
    <x v="0"/>
  </r>
  <r>
    <s v="Flight4127"/>
    <d v="2014-11-13T00:00:00"/>
    <x v="4"/>
    <n v="2"/>
    <n v="180"/>
    <x v="18"/>
    <n v="200"/>
    <n v="33000"/>
    <n v="36300"/>
    <n v="3300"/>
    <x v="0"/>
    <x v="0"/>
  </r>
  <r>
    <s v="Flight4128"/>
    <d v="2014-10-10T00:00:00"/>
    <x v="5"/>
    <n v="1.3"/>
    <n v="8"/>
    <x v="15"/>
    <n v="125"/>
    <n v="23125"/>
    <n v="25437.5"/>
    <n v="2312.5"/>
    <x v="11"/>
    <x v="0"/>
  </r>
  <r>
    <s v="Flight4129"/>
    <d v="2015-11-29T00:00:00"/>
    <x v="3"/>
    <n v="10.1"/>
    <n v="170"/>
    <x v="0"/>
    <n v="525"/>
    <n v="86625"/>
    <n v="95287.5"/>
    <n v="8662.5"/>
    <x v="0"/>
    <x v="1"/>
  </r>
  <r>
    <s v="Flight4130"/>
    <d v="2015-12-24T00:00:00"/>
    <x v="9"/>
    <n v="3.2"/>
    <n v="166"/>
    <x v="6"/>
    <n v="350"/>
    <n v="57750"/>
    <n v="63525"/>
    <n v="5775"/>
    <x v="4"/>
    <x v="1"/>
  </r>
  <r>
    <s v="Flight4131"/>
    <d v="2014-01-03T00:00:00"/>
    <x v="1"/>
    <n v="2.2000000000000002"/>
    <n v="118"/>
    <x v="17"/>
    <n v="250"/>
    <n v="46250"/>
    <n v="50875"/>
    <n v="4625"/>
    <x v="7"/>
    <x v="0"/>
  </r>
  <r>
    <s v="Flight4132"/>
    <d v="2014-11-18T00:00:00"/>
    <x v="11"/>
    <n v="2.2000000000000002"/>
    <n v="189"/>
    <x v="22"/>
    <n v="350"/>
    <n v="57750"/>
    <n v="63525"/>
    <n v="5775"/>
    <x v="0"/>
    <x v="0"/>
  </r>
  <r>
    <s v="Flight4133"/>
    <d v="2014-09-03T00:00:00"/>
    <x v="6"/>
    <n v="2.2999999999999998"/>
    <n v="199"/>
    <x v="0"/>
    <n v="300"/>
    <n v="49500"/>
    <n v="54450"/>
    <n v="4950"/>
    <x v="6"/>
    <x v="0"/>
  </r>
  <r>
    <s v="Flight4134"/>
    <d v="2015-11-26T00:00:00"/>
    <x v="3"/>
    <n v="10.8"/>
    <n v="121"/>
    <x v="19"/>
    <n v="525"/>
    <n v="97125"/>
    <n v="106837.5"/>
    <n v="9712.5"/>
    <x v="0"/>
    <x v="1"/>
  </r>
  <r>
    <s v="Flight4135"/>
    <d v="2015-11-01T00:00:00"/>
    <x v="8"/>
    <n v="8.3000000000000007"/>
    <n v="57"/>
    <x v="1"/>
    <n v="200"/>
    <n v="33000"/>
    <n v="36300"/>
    <n v="3300"/>
    <x v="0"/>
    <x v="1"/>
  </r>
  <r>
    <s v="Flight4136"/>
    <d v="2015-01-13T00:00:00"/>
    <x v="5"/>
    <n v="1.9"/>
    <n v="94"/>
    <x v="18"/>
    <n v="125"/>
    <n v="23125"/>
    <n v="25437.5"/>
    <n v="2312.5"/>
    <x v="7"/>
    <x v="1"/>
  </r>
  <r>
    <s v="Flight4137"/>
    <d v="2015-01-17T00:00:00"/>
    <x v="6"/>
    <n v="2.5"/>
    <n v="110"/>
    <x v="17"/>
    <n v="300"/>
    <n v="55500"/>
    <n v="61050"/>
    <n v="5550"/>
    <x v="7"/>
    <x v="1"/>
  </r>
  <r>
    <s v="Flight4138"/>
    <d v="2014-03-21T00:00:00"/>
    <x v="11"/>
    <n v="1.4"/>
    <n v="193"/>
    <x v="0"/>
    <n v="350"/>
    <n v="57750"/>
    <n v="63525"/>
    <n v="5775"/>
    <x v="5"/>
    <x v="0"/>
  </r>
  <r>
    <s v="Flight4139"/>
    <d v="2015-10-06T00:00:00"/>
    <x v="2"/>
    <n v="3.2"/>
    <n v="20"/>
    <x v="0"/>
    <n v="225"/>
    <n v="41625"/>
    <n v="45787.5"/>
    <n v="4162.5"/>
    <x v="11"/>
    <x v="1"/>
  </r>
  <r>
    <s v="Flight4140"/>
    <d v="2014-05-26T00:00:00"/>
    <x v="4"/>
    <n v="1.2"/>
    <n v="138"/>
    <x v="0"/>
    <n v="200"/>
    <n v="37000"/>
    <n v="40700"/>
    <n v="3700"/>
    <x v="3"/>
    <x v="0"/>
  </r>
  <r>
    <s v="Flight4141"/>
    <d v="2015-07-23T00:00:00"/>
    <x v="17"/>
    <n v="2.4"/>
    <n v="28"/>
    <x v="16"/>
    <n v="330"/>
    <n v="61050"/>
    <n v="67155"/>
    <n v="6105"/>
    <x v="2"/>
    <x v="1"/>
  </r>
  <r>
    <s v="Flight4142"/>
    <d v="2014-01-22T00:00:00"/>
    <x v="10"/>
    <n v="2.2999999999999998"/>
    <n v="29"/>
    <x v="19"/>
    <n v="375"/>
    <n v="69375"/>
    <n v="76312.5"/>
    <n v="6937.5"/>
    <x v="7"/>
    <x v="0"/>
  </r>
  <r>
    <s v="Flight4143"/>
    <d v="2014-11-02T00:00:00"/>
    <x v="1"/>
    <n v="1.6"/>
    <n v="20"/>
    <x v="1"/>
    <n v="250"/>
    <n v="46250"/>
    <n v="50875"/>
    <n v="4625"/>
    <x v="0"/>
    <x v="0"/>
  </r>
  <r>
    <s v="Flight4144"/>
    <d v="2015-08-03T00:00:00"/>
    <x v="16"/>
    <n v="2.1"/>
    <n v="191"/>
    <x v="6"/>
    <n v="302.5"/>
    <n v="49912.5"/>
    <n v="54903.75"/>
    <n v="4991.25"/>
    <x v="1"/>
    <x v="1"/>
  </r>
  <r>
    <s v="Flight4145"/>
    <d v="2015-11-28T00:00:00"/>
    <x v="19"/>
    <n v="8.3000000000000007"/>
    <n v="121"/>
    <x v="18"/>
    <n v="172.5"/>
    <n v="31912.5"/>
    <n v="35103.75"/>
    <n v="3191.25"/>
    <x v="0"/>
    <x v="1"/>
  </r>
  <r>
    <s v="Flight4146"/>
    <d v="2015-09-22T00:00:00"/>
    <x v="7"/>
    <n v="3.5"/>
    <n v="119"/>
    <x v="15"/>
    <n v="200"/>
    <n v="37000"/>
    <n v="40700"/>
    <n v="3700"/>
    <x v="6"/>
    <x v="1"/>
  </r>
  <r>
    <s v="Flight4147"/>
    <d v="2014-12-22T00:00:00"/>
    <x v="11"/>
    <n v="5.3"/>
    <n v="187"/>
    <x v="2"/>
    <n v="490"/>
    <n v="80850"/>
    <n v="88935"/>
    <n v="8085"/>
    <x v="4"/>
    <x v="0"/>
  </r>
  <r>
    <s v="Flight4148"/>
    <d v="2014-07-12T00:00:00"/>
    <x v="17"/>
    <n v="1.8"/>
    <n v="143"/>
    <x v="6"/>
    <n v="330"/>
    <n v="61050"/>
    <n v="67155"/>
    <n v="6105"/>
    <x v="2"/>
    <x v="0"/>
  </r>
  <r>
    <s v="Flight4149"/>
    <d v="2014-08-23T00:00:00"/>
    <x v="8"/>
    <n v="9.6"/>
    <n v="106"/>
    <x v="18"/>
    <n v="220"/>
    <n v="40700"/>
    <n v="44770"/>
    <n v="4070"/>
    <x v="1"/>
    <x v="0"/>
  </r>
  <r>
    <s v="Flight4150"/>
    <d v="2014-12-01T00:00:00"/>
    <x v="17"/>
    <n v="2.1"/>
    <n v="56"/>
    <x v="1"/>
    <n v="300"/>
    <n v="49500"/>
    <n v="54450"/>
    <n v="4950"/>
    <x v="4"/>
    <x v="0"/>
  </r>
  <r>
    <s v="Flight4151"/>
    <d v="2015-06-05T00:00:00"/>
    <x v="10"/>
    <n v="1.2"/>
    <n v="171"/>
    <x v="24"/>
    <n v="412.5"/>
    <n v="68062.5"/>
    <n v="74868.75"/>
    <n v="6806.25"/>
    <x v="10"/>
    <x v="1"/>
  </r>
  <r>
    <s v="Flight4152"/>
    <d v="2015-05-04T00:00:00"/>
    <x v="3"/>
    <n v="3.7"/>
    <n v="14"/>
    <x v="23"/>
    <n v="350"/>
    <n v="64750"/>
    <n v="71225"/>
    <n v="6475"/>
    <x v="3"/>
    <x v="1"/>
  </r>
  <r>
    <s v="Flight4153"/>
    <d v="2015-04-13T00:00:00"/>
    <x v="10"/>
    <n v="3.1"/>
    <n v="98"/>
    <x v="0"/>
    <n v="375"/>
    <n v="69375"/>
    <n v="76312.5"/>
    <n v="6937.5"/>
    <x v="9"/>
    <x v="1"/>
  </r>
  <r>
    <s v="Flight4154"/>
    <d v="2014-07-08T00:00:00"/>
    <x v="20"/>
    <n v="1.8"/>
    <n v="44"/>
    <x v="21"/>
    <n v="302.5"/>
    <n v="49912.5"/>
    <n v="54903.75"/>
    <n v="4991.25"/>
    <x v="2"/>
    <x v="0"/>
  </r>
  <r>
    <s v="Flight4155"/>
    <d v="2015-04-22T00:00:00"/>
    <x v="13"/>
    <n v="2.7"/>
    <n v="90"/>
    <x v="1"/>
    <n v="250"/>
    <n v="45250"/>
    <n v="49775"/>
    <n v="4525"/>
    <x v="9"/>
    <x v="1"/>
  </r>
  <r>
    <s v="Flight4156"/>
    <d v="2014-06-06T00:00:00"/>
    <x v="13"/>
    <n v="1.5"/>
    <n v="180"/>
    <x v="25"/>
    <n v="275"/>
    <n v="45375"/>
    <n v="49912.5"/>
    <n v="4537.5"/>
    <x v="10"/>
    <x v="0"/>
  </r>
  <r>
    <s v="Flight4157"/>
    <d v="2014-11-12T00:00:00"/>
    <x v="15"/>
    <n v="1.8"/>
    <n v="188"/>
    <x v="27"/>
    <n v="300"/>
    <n v="49500"/>
    <n v="54450"/>
    <n v="4950"/>
    <x v="0"/>
    <x v="0"/>
  </r>
  <r>
    <s v="Flight4158"/>
    <d v="2015-04-28T00:00:00"/>
    <x v="1"/>
    <n v="1.4"/>
    <n v="163"/>
    <x v="0"/>
    <n v="250"/>
    <n v="41250"/>
    <n v="45375"/>
    <n v="4125"/>
    <x v="9"/>
    <x v="1"/>
  </r>
  <r>
    <s v="Flight4159"/>
    <d v="2015-06-27T00:00:00"/>
    <x v="20"/>
    <n v="1.7"/>
    <n v="166"/>
    <x v="29"/>
    <n v="302.5"/>
    <n v="49912.5"/>
    <n v="54903.75"/>
    <n v="4991.25"/>
    <x v="10"/>
    <x v="1"/>
  </r>
  <r>
    <s v="Flight4160"/>
    <d v="2014-02-21T00:00:00"/>
    <x v="8"/>
    <n v="7.4"/>
    <n v="58"/>
    <x v="12"/>
    <n v="200"/>
    <n v="33000"/>
    <n v="36300"/>
    <n v="3300"/>
    <x v="8"/>
    <x v="0"/>
  </r>
  <r>
    <s v="Flight4161"/>
    <d v="2014-03-01T00:00:00"/>
    <x v="1"/>
    <n v="1.5"/>
    <n v="79"/>
    <x v="15"/>
    <n v="250"/>
    <n v="45250"/>
    <n v="49775"/>
    <n v="4525"/>
    <x v="5"/>
    <x v="0"/>
  </r>
  <r>
    <s v="Flight4162"/>
    <d v="2014-01-01T00:00:00"/>
    <x v="7"/>
    <n v="2.2999999999999998"/>
    <n v="107"/>
    <x v="0"/>
    <n v="200"/>
    <n v="37000"/>
    <n v="40700"/>
    <n v="3700"/>
    <x v="7"/>
    <x v="0"/>
  </r>
  <r>
    <s v="Flight4163"/>
    <d v="2014-12-02T00:00:00"/>
    <x v="1"/>
    <n v="1.9"/>
    <n v="131"/>
    <x v="2"/>
    <n v="250"/>
    <n v="46250"/>
    <n v="50875"/>
    <n v="4625"/>
    <x v="4"/>
    <x v="0"/>
  </r>
  <r>
    <s v="Flight4164"/>
    <d v="2014-11-07T00:00:00"/>
    <x v="20"/>
    <n v="1.7"/>
    <n v="62"/>
    <x v="0"/>
    <n v="275"/>
    <n v="45375"/>
    <n v="49912.5"/>
    <n v="4537.5"/>
    <x v="0"/>
    <x v="0"/>
  </r>
  <r>
    <s v="Flight4165"/>
    <d v="2014-08-22T00:00:00"/>
    <x v="6"/>
    <n v="4.4000000000000004"/>
    <n v="63"/>
    <x v="11"/>
    <n v="330"/>
    <n v="59730"/>
    <n v="65703"/>
    <n v="5973"/>
    <x v="1"/>
    <x v="0"/>
  </r>
  <r>
    <s v="Flight4166"/>
    <d v="2015-12-30T00:00:00"/>
    <x v="6"/>
    <n v="1.5"/>
    <n v="179"/>
    <x v="17"/>
    <n v="300"/>
    <n v="49500"/>
    <n v="54450"/>
    <n v="4950"/>
    <x v="4"/>
    <x v="1"/>
  </r>
  <r>
    <s v="Flight4167"/>
    <d v="2014-10-01T00:00:00"/>
    <x v="7"/>
    <n v="2"/>
    <n v="162"/>
    <x v="1"/>
    <n v="200"/>
    <n v="33000"/>
    <n v="36300"/>
    <n v="3300"/>
    <x v="11"/>
    <x v="0"/>
  </r>
  <r>
    <s v="Flight4168"/>
    <d v="2015-08-07T00:00:00"/>
    <x v="10"/>
    <n v="3.6"/>
    <n v="193"/>
    <x v="6"/>
    <n v="412.5"/>
    <n v="68062.5"/>
    <n v="74868.75"/>
    <n v="6806.25"/>
    <x v="1"/>
    <x v="1"/>
  </r>
  <r>
    <s v="Flight4169"/>
    <d v="2014-02-18T00:00:00"/>
    <x v="9"/>
    <n v="3.1"/>
    <n v="116"/>
    <x v="22"/>
    <n v="250"/>
    <n v="46250"/>
    <n v="50875"/>
    <n v="4625"/>
    <x v="8"/>
    <x v="0"/>
  </r>
  <r>
    <s v="Flight4170"/>
    <d v="2015-11-10T00:00:00"/>
    <x v="4"/>
    <n v="2.6"/>
    <n v="95"/>
    <x v="2"/>
    <n v="200"/>
    <n v="37000"/>
    <n v="40700"/>
    <n v="3700"/>
    <x v="0"/>
    <x v="1"/>
  </r>
  <r>
    <s v="Flight4171"/>
    <d v="2015-03-27T00:00:00"/>
    <x v="7"/>
    <n v="1.9"/>
    <n v="71"/>
    <x v="27"/>
    <n v="200"/>
    <n v="36200"/>
    <n v="39820"/>
    <n v="3620"/>
    <x v="5"/>
    <x v="1"/>
  </r>
  <r>
    <s v="Flight4172"/>
    <d v="2015-04-18T00:00:00"/>
    <x v="21"/>
    <n v="1"/>
    <n v="36"/>
    <x v="8"/>
    <n v="300"/>
    <n v="49500"/>
    <n v="54450"/>
    <n v="4950"/>
    <x v="9"/>
    <x v="1"/>
  </r>
  <r>
    <s v="Flight4173"/>
    <d v="2015-11-15T00:00:00"/>
    <x v="14"/>
    <n v="3.3"/>
    <n v="45"/>
    <x v="1"/>
    <n v="275"/>
    <n v="45375"/>
    <n v="49912.5"/>
    <n v="4537.5"/>
    <x v="0"/>
    <x v="1"/>
  </r>
  <r>
    <s v="Flight4174"/>
    <d v="2014-07-19T00:00:00"/>
    <x v="16"/>
    <n v="2.5"/>
    <n v="17"/>
    <x v="27"/>
    <n v="302.5"/>
    <n v="55962.5"/>
    <n v="61558.75"/>
    <n v="5596.25"/>
    <x v="2"/>
    <x v="0"/>
  </r>
  <r>
    <s v="Flight4175"/>
    <d v="2015-06-13T00:00:00"/>
    <x v="19"/>
    <n v="2.2999999999999998"/>
    <n v="208"/>
    <x v="6"/>
    <n v="126.5"/>
    <n v="20872.5"/>
    <n v="22959.75"/>
    <n v="2087.25"/>
    <x v="10"/>
    <x v="1"/>
  </r>
  <r>
    <s v="Flight4176"/>
    <d v="2015-08-19T00:00:00"/>
    <x v="8"/>
    <n v="12.4"/>
    <n v="116"/>
    <x v="19"/>
    <n v="220"/>
    <n v="40700"/>
    <n v="44770"/>
    <n v="4070"/>
    <x v="1"/>
    <x v="1"/>
  </r>
  <r>
    <s v="Flight4177"/>
    <d v="2015-04-25T00:00:00"/>
    <x v="3"/>
    <n v="4.2"/>
    <n v="176"/>
    <x v="15"/>
    <n v="350"/>
    <n v="57750"/>
    <n v="63525"/>
    <n v="5775"/>
    <x v="9"/>
    <x v="1"/>
  </r>
  <r>
    <s v="Flight4178"/>
    <d v="2015-12-01T00:00:00"/>
    <x v="11"/>
    <n v="3.2"/>
    <n v="128"/>
    <x v="19"/>
    <n v="350"/>
    <n v="64750"/>
    <n v="71225"/>
    <n v="6475"/>
    <x v="4"/>
    <x v="1"/>
  </r>
  <r>
    <s v="Flight4179"/>
    <d v="2014-02-06T00:00:00"/>
    <x v="3"/>
    <n v="4.3"/>
    <n v="207"/>
    <x v="2"/>
    <n v="350"/>
    <n v="57750"/>
    <n v="63525"/>
    <n v="5775"/>
    <x v="8"/>
    <x v="0"/>
  </r>
  <r>
    <s v="Flight4180"/>
    <d v="2014-01-31T00:00:00"/>
    <x v="9"/>
    <n v="1.7"/>
    <n v="46"/>
    <x v="13"/>
    <n v="250"/>
    <n v="41250"/>
    <n v="45375"/>
    <n v="4125"/>
    <x v="7"/>
    <x v="0"/>
  </r>
  <r>
    <s v="Flight4181"/>
    <d v="2015-07-14T00:00:00"/>
    <x v="11"/>
    <n v="1.6"/>
    <n v="150"/>
    <x v="15"/>
    <n v="385"/>
    <n v="71225"/>
    <n v="78347.5"/>
    <n v="7122.5"/>
    <x v="2"/>
    <x v="1"/>
  </r>
  <r>
    <s v="Flight4182"/>
    <d v="2015-02-10T00:00:00"/>
    <x v="10"/>
    <n v="3.1"/>
    <n v="125"/>
    <x v="0"/>
    <n v="375"/>
    <n v="69375"/>
    <n v="76312.5"/>
    <n v="6937.5"/>
    <x v="8"/>
    <x v="1"/>
  </r>
  <r>
    <s v="Flight4183"/>
    <d v="2014-10-26T00:00:00"/>
    <x v="15"/>
    <n v="1.4"/>
    <n v="34"/>
    <x v="22"/>
    <n v="300"/>
    <n v="55500"/>
    <n v="61050"/>
    <n v="5550"/>
    <x v="11"/>
    <x v="0"/>
  </r>
  <r>
    <s v="Flight4184"/>
    <d v="2015-12-01T00:00:00"/>
    <x v="19"/>
    <n v="1.1000000000000001"/>
    <n v="48"/>
    <x v="19"/>
    <n v="115"/>
    <n v="18975"/>
    <n v="20872.5"/>
    <n v="1897.5"/>
    <x v="4"/>
    <x v="1"/>
  </r>
  <r>
    <s v="Flight4185"/>
    <d v="2015-02-08T00:00:00"/>
    <x v="14"/>
    <n v="2.4"/>
    <n v="132"/>
    <x v="17"/>
    <n v="275"/>
    <n v="50875"/>
    <n v="55962.5"/>
    <n v="5087.5"/>
    <x v="8"/>
    <x v="1"/>
  </r>
  <r>
    <s v="Flight4186"/>
    <d v="2015-02-05T00:00:00"/>
    <x v="10"/>
    <n v="1.9"/>
    <n v="40"/>
    <x v="8"/>
    <n v="375"/>
    <n v="61875"/>
    <n v="68062.5"/>
    <n v="6187.5"/>
    <x v="8"/>
    <x v="1"/>
  </r>
  <r>
    <s v="Flight4187"/>
    <d v="2015-04-05T00:00:00"/>
    <x v="11"/>
    <n v="1.8"/>
    <n v="68"/>
    <x v="12"/>
    <n v="350"/>
    <n v="63350"/>
    <n v="69685"/>
    <n v="6335"/>
    <x v="9"/>
    <x v="1"/>
  </r>
  <r>
    <s v="Flight4188"/>
    <d v="2015-07-13T00:00:00"/>
    <x v="9"/>
    <n v="1.5"/>
    <n v="186"/>
    <x v="1"/>
    <n v="275"/>
    <n v="45375"/>
    <n v="49912.5"/>
    <n v="4537.5"/>
    <x v="2"/>
    <x v="1"/>
  </r>
  <r>
    <s v="Flight4189"/>
    <d v="2014-12-27T00:00:00"/>
    <x v="10"/>
    <n v="3.8"/>
    <n v="87"/>
    <x v="15"/>
    <n v="525"/>
    <n v="95025"/>
    <n v="104527.5"/>
    <n v="9502.5"/>
    <x v="4"/>
    <x v="0"/>
  </r>
  <r>
    <s v="Flight4190"/>
    <d v="2014-07-04T00:00:00"/>
    <x v="9"/>
    <n v="2.4"/>
    <n v="88"/>
    <x v="18"/>
    <n v="275"/>
    <n v="49775"/>
    <n v="54752.5"/>
    <n v="4977.5"/>
    <x v="2"/>
    <x v="0"/>
  </r>
  <r>
    <s v="Flight4191"/>
    <d v="2015-05-14T00:00:00"/>
    <x v="2"/>
    <n v="0.7"/>
    <n v="8"/>
    <x v="15"/>
    <n v="225"/>
    <n v="41625"/>
    <n v="45787.5"/>
    <n v="4162.5"/>
    <x v="3"/>
    <x v="1"/>
  </r>
  <r>
    <s v="Flight4192"/>
    <d v="2014-09-28T00:00:00"/>
    <x v="10"/>
    <n v="3.5"/>
    <n v="188"/>
    <x v="22"/>
    <n v="375"/>
    <n v="61875"/>
    <n v="68062.5"/>
    <n v="6187.5"/>
    <x v="6"/>
    <x v="0"/>
  </r>
  <r>
    <s v="Flight4193"/>
    <d v="2015-11-16T00:00:00"/>
    <x v="19"/>
    <n v="3"/>
    <n v="139"/>
    <x v="6"/>
    <n v="115"/>
    <n v="21275"/>
    <n v="23402.5"/>
    <n v="2127.5"/>
    <x v="0"/>
    <x v="1"/>
  </r>
  <r>
    <s v="Flight4194"/>
    <d v="2014-08-16T00:00:00"/>
    <x v="2"/>
    <n v="2.2999999999999998"/>
    <n v="166"/>
    <x v="17"/>
    <n v="247.5"/>
    <n v="40837.5"/>
    <n v="44921.25"/>
    <n v="4083.75"/>
    <x v="1"/>
    <x v="0"/>
  </r>
  <r>
    <s v="Flight4195"/>
    <d v="2014-02-09T00:00:00"/>
    <x v="0"/>
    <n v="1.7"/>
    <n v="141"/>
    <x v="0"/>
    <n v="300"/>
    <n v="55500"/>
    <n v="61050"/>
    <n v="5550"/>
    <x v="8"/>
    <x v="0"/>
  </r>
  <r>
    <s v="Flight4196"/>
    <d v="2014-11-12T00:00:00"/>
    <x v="9"/>
    <n v="2.6"/>
    <n v="11"/>
    <x v="16"/>
    <n v="250"/>
    <n v="46250"/>
    <n v="50875"/>
    <n v="4625"/>
    <x v="0"/>
    <x v="0"/>
  </r>
  <r>
    <s v="Flight4197"/>
    <d v="2015-07-31T00:00:00"/>
    <x v="7"/>
    <n v="1.6"/>
    <n v="3"/>
    <x v="25"/>
    <n v="220"/>
    <n v="40700"/>
    <n v="44770"/>
    <n v="4070"/>
    <x v="2"/>
    <x v="1"/>
  </r>
  <r>
    <s v="Flight4198"/>
    <d v="2015-07-27T00:00:00"/>
    <x v="1"/>
    <n v="3"/>
    <n v="135"/>
    <x v="24"/>
    <n v="275"/>
    <n v="50875"/>
    <n v="55962.5"/>
    <n v="5087.5"/>
    <x v="2"/>
    <x v="1"/>
  </r>
  <r>
    <s v="Flight4199"/>
    <d v="2015-06-09T00:00:00"/>
    <x v="1"/>
    <n v="2.8"/>
    <n v="170"/>
    <x v="16"/>
    <n v="275"/>
    <n v="45375"/>
    <n v="49912.5"/>
    <n v="4537.5"/>
    <x v="10"/>
    <x v="1"/>
  </r>
  <r>
    <s v="Flight4200"/>
    <d v="2015-05-18T00:00:00"/>
    <x v="17"/>
    <n v="2.1"/>
    <n v="191"/>
    <x v="2"/>
    <n v="300"/>
    <n v="49500"/>
    <n v="54450"/>
    <n v="4950"/>
    <x v="3"/>
    <x v="1"/>
  </r>
  <r>
    <s v="Flight4201"/>
    <d v="2015-12-06T00:00:00"/>
    <x v="11"/>
    <n v="1.3"/>
    <n v="103"/>
    <x v="6"/>
    <n v="350"/>
    <n v="64750"/>
    <n v="71225"/>
    <n v="6475"/>
    <x v="4"/>
    <x v="1"/>
  </r>
  <r>
    <s v="Flight4202"/>
    <d v="2015-11-15T00:00:00"/>
    <x v="17"/>
    <n v="2.8"/>
    <n v="30"/>
    <x v="6"/>
    <n v="300"/>
    <n v="55500"/>
    <n v="61050"/>
    <n v="5550"/>
    <x v="0"/>
    <x v="1"/>
  </r>
  <r>
    <s v="Flight4203"/>
    <d v="2015-11-25T00:00:00"/>
    <x v="1"/>
    <n v="6.2"/>
    <n v="96"/>
    <x v="0"/>
    <n v="375"/>
    <n v="69375"/>
    <n v="76312.5"/>
    <n v="6937.5"/>
    <x v="0"/>
    <x v="1"/>
  </r>
  <r>
    <s v="Flight4204"/>
    <d v="2015-09-07T00:00:00"/>
    <x v="16"/>
    <n v="2.5"/>
    <n v="173"/>
    <x v="8"/>
    <n v="275"/>
    <n v="45375"/>
    <n v="49912.5"/>
    <n v="4537.5"/>
    <x v="6"/>
    <x v="1"/>
  </r>
  <r>
    <s v="Flight4205"/>
    <d v="2015-04-21T00:00:00"/>
    <x v="8"/>
    <n v="7.4"/>
    <n v="101"/>
    <x v="18"/>
    <n v="200"/>
    <n v="37000"/>
    <n v="40700"/>
    <n v="3700"/>
    <x v="9"/>
    <x v="1"/>
  </r>
  <r>
    <s v="Flight4206"/>
    <d v="2015-01-03T00:00:00"/>
    <x v="12"/>
    <n v="2.2999999999999998"/>
    <n v="94"/>
    <x v="2"/>
    <n v="115"/>
    <n v="21275"/>
    <n v="23402.5"/>
    <n v="2127.5"/>
    <x v="7"/>
    <x v="1"/>
  </r>
  <r>
    <s v="Flight4207"/>
    <d v="2014-07-20T00:00:00"/>
    <x v="7"/>
    <n v="2.8"/>
    <n v="177"/>
    <x v="6"/>
    <n v="220"/>
    <n v="36300"/>
    <n v="39930"/>
    <n v="3630"/>
    <x v="2"/>
    <x v="0"/>
  </r>
  <r>
    <s v="Flight4208"/>
    <d v="2014-07-22T00:00:00"/>
    <x v="4"/>
    <n v="1.6"/>
    <n v="86"/>
    <x v="1"/>
    <n v="220"/>
    <n v="39820"/>
    <n v="43802"/>
    <n v="3982"/>
    <x v="2"/>
    <x v="0"/>
  </r>
  <r>
    <s v="Flight4209"/>
    <d v="2014-06-25T00:00:00"/>
    <x v="4"/>
    <n v="2.2000000000000002"/>
    <n v="178"/>
    <x v="7"/>
    <n v="220"/>
    <n v="36300"/>
    <n v="39930"/>
    <n v="3630"/>
    <x v="10"/>
    <x v="0"/>
  </r>
  <r>
    <s v="Flight4210"/>
    <d v="2015-01-23T00:00:00"/>
    <x v="19"/>
    <n v="2.1"/>
    <n v="25"/>
    <x v="22"/>
    <n v="115"/>
    <n v="21275"/>
    <n v="23402.5"/>
    <n v="2127.5"/>
    <x v="7"/>
    <x v="1"/>
  </r>
  <r>
    <s v="Flight4211"/>
    <d v="2014-11-28T00:00:00"/>
    <x v="3"/>
    <n v="10.9"/>
    <n v="110"/>
    <x v="12"/>
    <n v="525"/>
    <n v="97125"/>
    <n v="106837.5"/>
    <n v="9712.5"/>
    <x v="0"/>
    <x v="0"/>
  </r>
  <r>
    <s v="Flight4212"/>
    <d v="2015-10-12T00:00:00"/>
    <x v="1"/>
    <n v="2.9"/>
    <n v="148"/>
    <x v="9"/>
    <n v="250"/>
    <n v="46250"/>
    <n v="50875"/>
    <n v="4625"/>
    <x v="11"/>
    <x v="1"/>
  </r>
  <r>
    <s v="Flight4213"/>
    <d v="2015-07-08T00:00:00"/>
    <x v="10"/>
    <n v="0.6"/>
    <n v="22"/>
    <x v="10"/>
    <n v="412.5"/>
    <n v="76312.5"/>
    <n v="83943.75"/>
    <n v="7631.25"/>
    <x v="2"/>
    <x v="1"/>
  </r>
  <r>
    <s v="Flight4214"/>
    <d v="2014-07-15T00:00:00"/>
    <x v="20"/>
    <n v="2.5"/>
    <n v="65"/>
    <x v="5"/>
    <n v="302.5"/>
    <n v="54752.5"/>
    <n v="60227.75"/>
    <n v="5475.25"/>
    <x v="2"/>
    <x v="0"/>
  </r>
  <r>
    <s v="Flight4215"/>
    <d v="2015-04-22T00:00:00"/>
    <x v="7"/>
    <n v="1.9"/>
    <n v="110"/>
    <x v="24"/>
    <n v="200"/>
    <n v="37000"/>
    <n v="40700"/>
    <n v="3700"/>
    <x v="9"/>
    <x v="1"/>
  </r>
  <r>
    <s v="Flight4216"/>
    <d v="2014-08-29T00:00:00"/>
    <x v="6"/>
    <n v="2.2000000000000002"/>
    <n v="54"/>
    <x v="2"/>
    <n v="330"/>
    <n v="54450"/>
    <n v="59895"/>
    <n v="5445"/>
    <x v="1"/>
    <x v="0"/>
  </r>
  <r>
    <s v="Flight4217"/>
    <d v="2014-06-03T00:00:00"/>
    <x v="19"/>
    <n v="3.3"/>
    <n v="35"/>
    <x v="2"/>
    <n v="126.5"/>
    <n v="23402.5"/>
    <n v="25742.75"/>
    <n v="2340.25"/>
    <x v="10"/>
    <x v="0"/>
  </r>
  <r>
    <s v="Flight4218"/>
    <d v="2014-12-22T00:00:00"/>
    <x v="5"/>
    <n v="2.8"/>
    <n v="152"/>
    <x v="22"/>
    <n v="175"/>
    <n v="28875"/>
    <n v="31762.5"/>
    <n v="2887.5"/>
    <x v="4"/>
    <x v="0"/>
  </r>
  <r>
    <s v="Flight4219"/>
    <d v="2015-11-01T00:00:00"/>
    <x v="2"/>
    <n v="3.2"/>
    <n v="198"/>
    <x v="1"/>
    <n v="225"/>
    <n v="37125"/>
    <n v="40837.5"/>
    <n v="3712.5"/>
    <x v="0"/>
    <x v="1"/>
  </r>
  <r>
    <s v="Flight4220"/>
    <d v="2015-03-19T00:00:00"/>
    <x v="4"/>
    <n v="0.9"/>
    <n v="139"/>
    <x v="1"/>
    <n v="200"/>
    <n v="37000"/>
    <n v="40700"/>
    <n v="3700"/>
    <x v="5"/>
    <x v="1"/>
  </r>
  <r>
    <s v="Flight4221"/>
    <d v="2015-01-07T00:00:00"/>
    <x v="14"/>
    <n v="1"/>
    <n v="81"/>
    <x v="19"/>
    <n v="275"/>
    <n v="49775"/>
    <n v="54752.5"/>
    <n v="4977.5"/>
    <x v="7"/>
    <x v="1"/>
  </r>
  <r>
    <s v="Flight4222"/>
    <d v="2014-04-13T00:00:00"/>
    <x v="0"/>
    <n v="2.1"/>
    <n v="6"/>
    <x v="0"/>
    <n v="300"/>
    <n v="55500"/>
    <n v="61050"/>
    <n v="5550"/>
    <x v="9"/>
    <x v="0"/>
  </r>
  <r>
    <s v="Flight4223"/>
    <d v="2014-06-21T00:00:00"/>
    <x v="3"/>
    <n v="4.5"/>
    <n v="176"/>
    <x v="12"/>
    <n v="385"/>
    <n v="63525"/>
    <n v="69877.5"/>
    <n v="6352.5"/>
    <x v="10"/>
    <x v="0"/>
  </r>
  <r>
    <s v="Flight4224"/>
    <d v="2014-07-07T00:00:00"/>
    <x v="0"/>
    <n v="2.1"/>
    <n v="198"/>
    <x v="2"/>
    <n v="330"/>
    <n v="54450"/>
    <n v="59895"/>
    <n v="5445"/>
    <x v="2"/>
    <x v="0"/>
  </r>
  <r>
    <s v="Flight4225"/>
    <d v="2015-08-09T00:00:00"/>
    <x v="7"/>
    <n v="1.5"/>
    <n v="155"/>
    <x v="7"/>
    <n v="220"/>
    <n v="36300"/>
    <n v="39930"/>
    <n v="3630"/>
    <x v="1"/>
    <x v="1"/>
  </r>
  <r>
    <s v="Flight4226"/>
    <d v="2014-06-25T00:00:00"/>
    <x v="8"/>
    <n v="9.6999999999999993"/>
    <n v="147"/>
    <x v="1"/>
    <n v="220"/>
    <n v="40700"/>
    <n v="44770"/>
    <n v="4070"/>
    <x v="10"/>
    <x v="0"/>
  </r>
  <r>
    <s v="Flight4227"/>
    <d v="2015-10-22T00:00:00"/>
    <x v="7"/>
    <n v="2.5"/>
    <n v="190"/>
    <x v="19"/>
    <n v="200"/>
    <n v="33000"/>
    <n v="36300"/>
    <n v="3300"/>
    <x v="11"/>
    <x v="1"/>
  </r>
  <r>
    <s v="Flight4228"/>
    <d v="2015-02-10T00:00:00"/>
    <x v="0"/>
    <n v="1.4"/>
    <n v="123"/>
    <x v="18"/>
    <n v="300"/>
    <n v="55500"/>
    <n v="61050"/>
    <n v="5550"/>
    <x v="8"/>
    <x v="1"/>
  </r>
  <r>
    <s v="Flight4229"/>
    <d v="2015-04-14T00:00:00"/>
    <x v="8"/>
    <n v="7.2"/>
    <n v="160"/>
    <x v="12"/>
    <n v="200"/>
    <n v="33000"/>
    <n v="36300"/>
    <n v="3300"/>
    <x v="9"/>
    <x v="1"/>
  </r>
  <r>
    <s v="Flight4230"/>
    <d v="2015-10-28T00:00:00"/>
    <x v="3"/>
    <n v="1.7"/>
    <n v="171"/>
    <x v="3"/>
    <n v="350"/>
    <n v="57750"/>
    <n v="63525"/>
    <n v="5775"/>
    <x v="11"/>
    <x v="1"/>
  </r>
  <r>
    <s v="Flight4231"/>
    <d v="2015-11-18T00:00:00"/>
    <x v="11"/>
    <n v="3.7"/>
    <n v="129"/>
    <x v="25"/>
    <n v="350"/>
    <n v="64750"/>
    <n v="71225"/>
    <n v="6475"/>
    <x v="0"/>
    <x v="1"/>
  </r>
  <r>
    <s v="Flight4232"/>
    <d v="2014-11-30T00:00:00"/>
    <x v="14"/>
    <n v="6.5"/>
    <n v="146"/>
    <x v="18"/>
    <n v="412.5"/>
    <n v="76312.5"/>
    <n v="83943.75"/>
    <n v="7631.25"/>
    <x v="0"/>
    <x v="0"/>
  </r>
  <r>
    <s v="Flight4233"/>
    <d v="2015-12-14T00:00:00"/>
    <x v="16"/>
    <n v="1.3"/>
    <n v="37"/>
    <x v="17"/>
    <n v="275"/>
    <n v="45375"/>
    <n v="49912.5"/>
    <n v="4537.5"/>
    <x v="4"/>
    <x v="1"/>
  </r>
  <r>
    <s v="Flight4234"/>
    <d v="2015-09-23T00:00:00"/>
    <x v="20"/>
    <n v="1.8"/>
    <n v="38"/>
    <x v="5"/>
    <n v="275"/>
    <n v="45375"/>
    <n v="49912.5"/>
    <n v="4537.5"/>
    <x v="6"/>
    <x v="1"/>
  </r>
  <r>
    <s v="Flight4235"/>
    <d v="2015-07-04T00:00:00"/>
    <x v="14"/>
    <n v="2.2000000000000002"/>
    <n v="203"/>
    <x v="18"/>
    <n v="302.5"/>
    <n v="49912.5"/>
    <n v="54903.75"/>
    <n v="4991.25"/>
    <x v="2"/>
    <x v="1"/>
  </r>
  <r>
    <s v="Flight4236"/>
    <d v="2015-08-29T00:00:00"/>
    <x v="11"/>
    <n v="0.8"/>
    <n v="57"/>
    <x v="16"/>
    <n v="385"/>
    <n v="63525"/>
    <n v="69877.5"/>
    <n v="6352.5"/>
    <x v="1"/>
    <x v="1"/>
  </r>
  <r>
    <s v="Flight4237"/>
    <d v="2015-08-31T00:00:00"/>
    <x v="2"/>
    <n v="1.3"/>
    <n v="82"/>
    <x v="16"/>
    <n v="247.5"/>
    <n v="44797.5"/>
    <n v="49277.25"/>
    <n v="4479.75"/>
    <x v="1"/>
    <x v="1"/>
  </r>
  <r>
    <s v="Flight4238"/>
    <d v="2015-09-16T00:00:00"/>
    <x v="4"/>
    <n v="1.6"/>
    <n v="95"/>
    <x v="1"/>
    <n v="200"/>
    <n v="37000"/>
    <n v="40700"/>
    <n v="3700"/>
    <x v="6"/>
    <x v="1"/>
  </r>
  <r>
    <s v="Flight4239"/>
    <d v="2015-08-04T00:00:00"/>
    <x v="1"/>
    <n v="1.2"/>
    <n v="101"/>
    <x v="6"/>
    <n v="275"/>
    <n v="50875"/>
    <n v="55962.5"/>
    <n v="5087.5"/>
    <x v="1"/>
    <x v="1"/>
  </r>
  <r>
    <s v="Flight4240"/>
    <d v="2014-10-18T00:00:00"/>
    <x v="6"/>
    <n v="3"/>
    <n v="138"/>
    <x v="0"/>
    <n v="300"/>
    <n v="55500"/>
    <n v="61050"/>
    <n v="5550"/>
    <x v="11"/>
    <x v="0"/>
  </r>
  <r>
    <s v="Flight4241"/>
    <d v="2014-07-03T00:00:00"/>
    <x v="8"/>
    <n v="9.1999999999999993"/>
    <n v="80"/>
    <x v="12"/>
    <n v="220"/>
    <n v="39820"/>
    <n v="43802"/>
    <n v="3982"/>
    <x v="2"/>
    <x v="0"/>
  </r>
  <r>
    <s v="Flight4242"/>
    <d v="2014-10-30T00:00:00"/>
    <x v="6"/>
    <n v="2.2999999999999998"/>
    <n v="25"/>
    <x v="1"/>
    <n v="300"/>
    <n v="55500"/>
    <n v="61050"/>
    <n v="5550"/>
    <x v="11"/>
    <x v="0"/>
  </r>
  <r>
    <s v="Flight4243"/>
    <d v="2014-07-06T00:00:00"/>
    <x v="10"/>
    <n v="3"/>
    <n v="128"/>
    <x v="24"/>
    <n v="412.5"/>
    <n v="76312.5"/>
    <n v="83943.75"/>
    <n v="7631.25"/>
    <x v="2"/>
    <x v="0"/>
  </r>
  <r>
    <s v="Flight4244"/>
    <d v="2014-09-21T00:00:00"/>
    <x v="1"/>
    <n v="0.9"/>
    <n v="88"/>
    <x v="11"/>
    <n v="250"/>
    <n v="45250"/>
    <n v="49775"/>
    <n v="4525"/>
    <x v="6"/>
    <x v="0"/>
  </r>
  <r>
    <s v="Flight4245"/>
    <d v="2015-02-22T00:00:00"/>
    <x v="10"/>
    <n v="2.7"/>
    <n v="46"/>
    <x v="0"/>
    <n v="375"/>
    <n v="61875"/>
    <n v="68062.5"/>
    <n v="6187.5"/>
    <x v="8"/>
    <x v="1"/>
  </r>
  <r>
    <s v="Flight4246"/>
    <d v="2014-01-24T00:00:00"/>
    <x v="11"/>
    <n v="2.1"/>
    <n v="181"/>
    <x v="6"/>
    <n v="350"/>
    <n v="57750"/>
    <n v="63525"/>
    <n v="5775"/>
    <x v="7"/>
    <x v="0"/>
  </r>
  <r>
    <s v="Flight4247"/>
    <d v="2015-06-02T00:00:00"/>
    <x v="8"/>
    <n v="9.6999999999999993"/>
    <n v="52"/>
    <x v="6"/>
    <n v="220"/>
    <n v="36300"/>
    <n v="39930"/>
    <n v="3630"/>
    <x v="10"/>
    <x v="1"/>
  </r>
  <r>
    <s v="Flight4248"/>
    <d v="2014-11-30T00:00:00"/>
    <x v="4"/>
    <n v="5.4"/>
    <n v="127"/>
    <x v="6"/>
    <n v="300"/>
    <n v="55500"/>
    <n v="61050"/>
    <n v="5550"/>
    <x v="0"/>
    <x v="0"/>
  </r>
  <r>
    <s v="Flight4249"/>
    <d v="2015-09-17T00:00:00"/>
    <x v="7"/>
    <n v="1.2"/>
    <n v="149"/>
    <x v="16"/>
    <n v="200"/>
    <n v="37000"/>
    <n v="40700"/>
    <n v="3700"/>
    <x v="6"/>
    <x v="1"/>
  </r>
  <r>
    <s v="Flight4250"/>
    <d v="2015-06-26T00:00:00"/>
    <x v="20"/>
    <n v="2.8"/>
    <n v="154"/>
    <x v="0"/>
    <n v="302.5"/>
    <n v="49912.5"/>
    <n v="54903.75"/>
    <n v="4991.25"/>
    <x v="10"/>
    <x v="1"/>
  </r>
  <r>
    <s v="Flight4251"/>
    <d v="2014-06-10T00:00:00"/>
    <x v="13"/>
    <n v="1.4"/>
    <n v="82"/>
    <x v="11"/>
    <n v="275"/>
    <n v="49775"/>
    <n v="54752.5"/>
    <n v="4977.5"/>
    <x v="10"/>
    <x v="0"/>
  </r>
  <r>
    <s v="Flight4252"/>
    <d v="2014-11-29T00:00:00"/>
    <x v="4"/>
    <n v="6.7"/>
    <n v="175"/>
    <x v="18"/>
    <n v="300"/>
    <n v="49500"/>
    <n v="54450"/>
    <n v="4950"/>
    <x v="0"/>
    <x v="0"/>
  </r>
  <r>
    <s v="Flight4253"/>
    <d v="2015-09-06T00:00:00"/>
    <x v="12"/>
    <n v="1.1000000000000001"/>
    <n v="106"/>
    <x v="21"/>
    <n v="115"/>
    <n v="21275"/>
    <n v="23402.5"/>
    <n v="2127.5"/>
    <x v="6"/>
    <x v="1"/>
  </r>
  <r>
    <s v="Flight4254"/>
    <d v="2015-07-30T00:00:00"/>
    <x v="6"/>
    <n v="3.6"/>
    <n v="60"/>
    <x v="2"/>
    <n v="330"/>
    <n v="54450"/>
    <n v="59895"/>
    <n v="5445"/>
    <x v="2"/>
    <x v="1"/>
  </r>
  <r>
    <s v="Flight4255"/>
    <d v="2014-10-15T00:00:00"/>
    <x v="6"/>
    <n v="1.6"/>
    <n v="53"/>
    <x v="22"/>
    <n v="300"/>
    <n v="49500"/>
    <n v="54450"/>
    <n v="4950"/>
    <x v="11"/>
    <x v="0"/>
  </r>
  <r>
    <s v="Flight4256"/>
    <d v="2015-03-09T00:00:00"/>
    <x v="17"/>
    <n v="1.3"/>
    <n v="147"/>
    <x v="3"/>
    <n v="300"/>
    <n v="55500"/>
    <n v="61050"/>
    <n v="5550"/>
    <x v="5"/>
    <x v="1"/>
  </r>
  <r>
    <s v="Flight4257"/>
    <d v="2014-02-06T00:00:00"/>
    <x v="6"/>
    <n v="2.1"/>
    <n v="71"/>
    <x v="6"/>
    <n v="300"/>
    <n v="54300"/>
    <n v="59730"/>
    <n v="5430"/>
    <x v="8"/>
    <x v="0"/>
  </r>
  <r>
    <s v="Flight4258"/>
    <d v="2014-02-26T00:00:00"/>
    <x v="8"/>
    <n v="9.1"/>
    <n v="1"/>
    <x v="2"/>
    <n v="200"/>
    <n v="37000"/>
    <n v="40700"/>
    <n v="3700"/>
    <x v="8"/>
    <x v="0"/>
  </r>
  <r>
    <s v="Flight4259"/>
    <d v="2014-05-20T00:00:00"/>
    <x v="19"/>
    <n v="2.4"/>
    <n v="17"/>
    <x v="19"/>
    <n v="115"/>
    <n v="21275"/>
    <n v="23402.5"/>
    <n v="2127.5"/>
    <x v="3"/>
    <x v="0"/>
  </r>
  <r>
    <s v="Flight4260"/>
    <d v="2014-10-16T00:00:00"/>
    <x v="7"/>
    <n v="1.5"/>
    <n v="15"/>
    <x v="15"/>
    <n v="200"/>
    <n v="37000"/>
    <n v="40700"/>
    <n v="3700"/>
    <x v="11"/>
    <x v="0"/>
  </r>
  <r>
    <s v="Flight4261"/>
    <d v="2015-03-09T00:00:00"/>
    <x v="10"/>
    <n v="1.6"/>
    <n v="144"/>
    <x v="22"/>
    <n v="375"/>
    <n v="69375"/>
    <n v="76312.5"/>
    <n v="6937.5"/>
    <x v="5"/>
    <x v="1"/>
  </r>
  <r>
    <s v="Flight4262"/>
    <d v="2015-02-13T00:00:00"/>
    <x v="8"/>
    <n v="9.8000000000000007"/>
    <n v="28"/>
    <x v="19"/>
    <n v="200"/>
    <n v="37000"/>
    <n v="40700"/>
    <n v="3700"/>
    <x v="8"/>
    <x v="1"/>
  </r>
  <r>
    <s v="Flight4263"/>
    <d v="2014-12-05T00:00:00"/>
    <x v="14"/>
    <n v="1.4"/>
    <n v="182"/>
    <x v="19"/>
    <n v="275"/>
    <n v="45375"/>
    <n v="49912.5"/>
    <n v="4537.5"/>
    <x v="4"/>
    <x v="0"/>
  </r>
  <r>
    <s v="Flight4264"/>
    <d v="2014-10-13T00:00:00"/>
    <x v="14"/>
    <n v="2.2000000000000002"/>
    <n v="163"/>
    <x v="0"/>
    <n v="275"/>
    <n v="45375"/>
    <n v="49912.5"/>
    <n v="4537.5"/>
    <x v="11"/>
    <x v="0"/>
  </r>
  <r>
    <s v="Flight4265"/>
    <d v="2014-10-16T00:00:00"/>
    <x v="16"/>
    <n v="1.7"/>
    <n v="191"/>
    <x v="1"/>
    <n v="275"/>
    <n v="45375"/>
    <n v="49912.5"/>
    <n v="4537.5"/>
    <x v="11"/>
    <x v="0"/>
  </r>
  <r>
    <s v="Flight4266"/>
    <d v="2014-09-18T00:00:00"/>
    <x v="10"/>
    <n v="1.3"/>
    <n v="49"/>
    <x v="21"/>
    <n v="375"/>
    <n v="61875"/>
    <n v="68062.5"/>
    <n v="6187.5"/>
    <x v="6"/>
    <x v="0"/>
  </r>
  <r>
    <s v="Flight4267"/>
    <d v="2014-09-15T00:00:00"/>
    <x v="3"/>
    <n v="3.3"/>
    <n v="70"/>
    <x v="1"/>
    <n v="350"/>
    <n v="63350"/>
    <n v="69685"/>
    <n v="6335"/>
    <x v="6"/>
    <x v="0"/>
  </r>
  <r>
    <s v="Flight4268"/>
    <d v="2015-02-27T00:00:00"/>
    <x v="20"/>
    <n v="1.6"/>
    <n v="75"/>
    <x v="22"/>
    <n v="275"/>
    <n v="49775"/>
    <n v="54752.5"/>
    <n v="4977.5"/>
    <x v="8"/>
    <x v="1"/>
  </r>
  <r>
    <s v="Flight4269"/>
    <d v="2015-09-16T00:00:00"/>
    <x v="7"/>
    <n v="1.5"/>
    <n v="198"/>
    <x v="8"/>
    <n v="200"/>
    <n v="33000"/>
    <n v="36300"/>
    <n v="3300"/>
    <x v="6"/>
    <x v="1"/>
  </r>
  <r>
    <s v="Flight4270"/>
    <d v="2015-04-07T00:00:00"/>
    <x v="19"/>
    <n v="1.5"/>
    <n v="157"/>
    <x v="2"/>
    <n v="115"/>
    <n v="18975"/>
    <n v="20872.5"/>
    <n v="1897.5"/>
    <x v="9"/>
    <x v="1"/>
  </r>
  <r>
    <s v="Flight4271"/>
    <d v="2015-12-27T00:00:00"/>
    <x v="0"/>
    <n v="3.2"/>
    <n v="7"/>
    <x v="21"/>
    <n v="420"/>
    <n v="77700"/>
    <n v="85470"/>
    <n v="7770"/>
    <x v="4"/>
    <x v="1"/>
  </r>
  <r>
    <s v="Flight4272"/>
    <d v="2014-07-23T00:00:00"/>
    <x v="7"/>
    <n v="2.6"/>
    <n v="2"/>
    <x v="24"/>
    <n v="220"/>
    <n v="40700"/>
    <n v="44770"/>
    <n v="4070"/>
    <x v="2"/>
    <x v="0"/>
  </r>
  <r>
    <s v="Flight4273"/>
    <d v="2015-05-17T00:00:00"/>
    <x v="21"/>
    <n v="1.5"/>
    <n v="156"/>
    <x v="3"/>
    <n v="300"/>
    <n v="49500"/>
    <n v="54450"/>
    <n v="4950"/>
    <x v="3"/>
    <x v="1"/>
  </r>
  <r>
    <s v="Flight4274"/>
    <d v="2015-07-07T00:00:00"/>
    <x v="3"/>
    <n v="3.9"/>
    <n v="94"/>
    <x v="15"/>
    <n v="385"/>
    <n v="71225"/>
    <n v="78347.5"/>
    <n v="7122.5"/>
    <x v="2"/>
    <x v="1"/>
  </r>
  <r>
    <s v="Flight4275"/>
    <d v="2014-01-01T00:00:00"/>
    <x v="6"/>
    <n v="1.9"/>
    <n v="96"/>
    <x v="1"/>
    <n v="300"/>
    <n v="55500"/>
    <n v="61050"/>
    <n v="5550"/>
    <x v="7"/>
    <x v="0"/>
  </r>
  <r>
    <s v="Flight4276"/>
    <d v="2014-02-03T00:00:00"/>
    <x v="2"/>
    <n v="2.1"/>
    <n v="178"/>
    <x v="6"/>
    <n v="225"/>
    <n v="37125"/>
    <n v="40837.5"/>
    <n v="3712.5"/>
    <x v="8"/>
    <x v="0"/>
  </r>
  <r>
    <s v="Flight4277"/>
    <d v="2014-10-10T00:00:00"/>
    <x v="8"/>
    <n v="9.8000000000000007"/>
    <n v="108"/>
    <x v="10"/>
    <n v="200"/>
    <n v="37000"/>
    <n v="40700"/>
    <n v="3700"/>
    <x v="11"/>
    <x v="0"/>
  </r>
  <r>
    <s v="Flight4278"/>
    <d v="2015-11-27T00:00:00"/>
    <x v="1"/>
    <n v="6.2"/>
    <n v="110"/>
    <x v="2"/>
    <n v="375"/>
    <n v="69375"/>
    <n v="76312.5"/>
    <n v="6937.5"/>
    <x v="0"/>
    <x v="1"/>
  </r>
  <r>
    <s v="Flight4279"/>
    <d v="2015-12-04T00:00:00"/>
    <x v="8"/>
    <n v="7.9"/>
    <n v="79"/>
    <x v="6"/>
    <n v="200"/>
    <n v="36200"/>
    <n v="39820"/>
    <n v="3620"/>
    <x v="4"/>
    <x v="1"/>
  </r>
  <r>
    <s v="Flight4280"/>
    <d v="2015-07-06T00:00:00"/>
    <x v="8"/>
    <n v="10.7"/>
    <n v="114"/>
    <x v="16"/>
    <n v="220"/>
    <n v="40700"/>
    <n v="44770"/>
    <n v="4070"/>
    <x v="2"/>
    <x v="1"/>
  </r>
  <r>
    <s v="Flight4281"/>
    <d v="2015-12-26T00:00:00"/>
    <x v="6"/>
    <n v="3.4"/>
    <n v="207"/>
    <x v="25"/>
    <n v="420"/>
    <n v="69300"/>
    <n v="76230"/>
    <n v="6930"/>
    <x v="4"/>
    <x v="1"/>
  </r>
  <r>
    <s v="Flight4282"/>
    <d v="2014-03-13T00:00:00"/>
    <x v="16"/>
    <n v="1.5"/>
    <n v="24"/>
    <x v="0"/>
    <n v="275"/>
    <n v="50875"/>
    <n v="55962.5"/>
    <n v="5087.5"/>
    <x v="5"/>
    <x v="0"/>
  </r>
  <r>
    <s v="Flight4283"/>
    <d v="2014-12-24T00:00:00"/>
    <x v="2"/>
    <n v="3.4"/>
    <n v="164"/>
    <x v="0"/>
    <n v="315"/>
    <n v="51975"/>
    <n v="57172.5"/>
    <n v="5197.5"/>
    <x v="4"/>
    <x v="0"/>
  </r>
  <r>
    <s v="Flight4284"/>
    <d v="2015-09-05T00:00:00"/>
    <x v="13"/>
    <n v="1.8"/>
    <n v="181"/>
    <x v="0"/>
    <n v="250"/>
    <n v="41250"/>
    <n v="45375"/>
    <n v="4125"/>
    <x v="6"/>
    <x v="1"/>
  </r>
  <r>
    <s v="Flight4285"/>
    <d v="2015-02-04T00:00:00"/>
    <x v="4"/>
    <n v="1.2"/>
    <n v="120"/>
    <x v="2"/>
    <n v="200"/>
    <n v="37000"/>
    <n v="40700"/>
    <n v="3700"/>
    <x v="8"/>
    <x v="1"/>
  </r>
  <r>
    <s v="Flight4286"/>
    <d v="2014-03-29T00:00:00"/>
    <x v="5"/>
    <n v="2.9"/>
    <n v="119"/>
    <x v="18"/>
    <n v="125"/>
    <n v="23125"/>
    <n v="25437.5"/>
    <n v="2312.5"/>
    <x v="5"/>
    <x v="0"/>
  </r>
  <r>
    <s v="Flight4287"/>
    <d v="2014-05-16T00:00:00"/>
    <x v="21"/>
    <n v="2.4"/>
    <n v="208"/>
    <x v="18"/>
    <n v="300"/>
    <n v="49500"/>
    <n v="54450"/>
    <n v="4950"/>
    <x v="3"/>
    <x v="0"/>
  </r>
  <r>
    <s v="Flight4288"/>
    <d v="2015-06-14T00:00:00"/>
    <x v="3"/>
    <n v="5.2"/>
    <n v="103"/>
    <x v="4"/>
    <n v="385"/>
    <n v="71225"/>
    <n v="78347.5"/>
    <n v="7122.5"/>
    <x v="10"/>
    <x v="1"/>
  </r>
  <r>
    <s v="Flight4289"/>
    <d v="2015-02-26T00:00:00"/>
    <x v="1"/>
    <n v="2.5"/>
    <n v="53"/>
    <x v="17"/>
    <n v="250"/>
    <n v="41250"/>
    <n v="45375"/>
    <n v="4125"/>
    <x v="8"/>
    <x v="1"/>
  </r>
  <r>
    <s v="Flight4290"/>
    <d v="2014-12-20T00:00:00"/>
    <x v="1"/>
    <n v="2"/>
    <n v="127"/>
    <x v="1"/>
    <n v="250"/>
    <n v="46250"/>
    <n v="50875"/>
    <n v="4625"/>
    <x v="4"/>
    <x v="0"/>
  </r>
  <r>
    <s v="Flight4291"/>
    <d v="2015-11-26T00:00:00"/>
    <x v="3"/>
    <n v="10.7"/>
    <n v="201"/>
    <x v="2"/>
    <n v="525"/>
    <n v="86625"/>
    <n v="95287.5"/>
    <n v="8662.5"/>
    <x v="0"/>
    <x v="1"/>
  </r>
  <r>
    <s v="Flight4292"/>
    <d v="2014-10-23T00:00:00"/>
    <x v="12"/>
    <n v="2.2000000000000002"/>
    <n v="11"/>
    <x v="18"/>
    <n v="115"/>
    <n v="21275"/>
    <n v="23402.5"/>
    <n v="2127.5"/>
    <x v="11"/>
    <x v="0"/>
  </r>
  <r>
    <s v="Flight4293"/>
    <d v="2014-11-01T00:00:00"/>
    <x v="2"/>
    <n v="1.8"/>
    <n v="203"/>
    <x v="6"/>
    <n v="225"/>
    <n v="37125"/>
    <n v="40837.5"/>
    <n v="3712.5"/>
    <x v="0"/>
    <x v="0"/>
  </r>
  <r>
    <s v="Flight4294"/>
    <d v="2014-11-07T00:00:00"/>
    <x v="16"/>
    <n v="0.7"/>
    <n v="161"/>
    <x v="27"/>
    <n v="275"/>
    <n v="45375"/>
    <n v="49912.5"/>
    <n v="4537.5"/>
    <x v="0"/>
    <x v="0"/>
  </r>
  <r>
    <s v="Flight4295"/>
    <d v="2014-07-02T00:00:00"/>
    <x v="0"/>
    <n v="2.5"/>
    <n v="105"/>
    <x v="6"/>
    <n v="330"/>
    <n v="61050"/>
    <n v="67155"/>
    <n v="6105"/>
    <x v="2"/>
    <x v="0"/>
  </r>
  <r>
    <s v="Flight4296"/>
    <d v="2015-04-13T00:00:00"/>
    <x v="11"/>
    <n v="1.7"/>
    <n v="209"/>
    <x v="0"/>
    <n v="350"/>
    <n v="57750"/>
    <n v="63525"/>
    <n v="5775"/>
    <x v="9"/>
    <x v="1"/>
  </r>
  <r>
    <s v="Flight4297"/>
    <d v="2014-11-12T00:00:00"/>
    <x v="7"/>
    <n v="3.4"/>
    <n v="38"/>
    <x v="12"/>
    <n v="200"/>
    <n v="33000"/>
    <n v="36300"/>
    <n v="3300"/>
    <x v="0"/>
    <x v="0"/>
  </r>
  <r>
    <s v="Flight4298"/>
    <d v="2015-07-14T00:00:00"/>
    <x v="1"/>
    <n v="1.6"/>
    <n v="104"/>
    <x v="7"/>
    <n v="275"/>
    <n v="50875"/>
    <n v="55962.5"/>
    <n v="5087.5"/>
    <x v="2"/>
    <x v="1"/>
  </r>
  <r>
    <s v="Flight4299"/>
    <d v="2014-03-27T00:00:00"/>
    <x v="8"/>
    <n v="10.199999999999999"/>
    <n v="136"/>
    <x v="6"/>
    <n v="200"/>
    <n v="37000"/>
    <n v="40700"/>
    <n v="3700"/>
    <x v="5"/>
    <x v="0"/>
  </r>
  <r>
    <s v="Flight4300"/>
    <d v="2015-10-29T00:00:00"/>
    <x v="20"/>
    <n v="1.6"/>
    <n v="210"/>
    <x v="19"/>
    <n v="275"/>
    <n v="45375"/>
    <n v="49912.5"/>
    <n v="4537.5"/>
    <x v="11"/>
    <x v="1"/>
  </r>
  <r>
    <s v="Flight4301"/>
    <d v="2015-11-29T00:00:00"/>
    <x v="7"/>
    <n v="3.7"/>
    <n v="35"/>
    <x v="2"/>
    <n v="300"/>
    <n v="55500"/>
    <n v="61050"/>
    <n v="5550"/>
    <x v="0"/>
    <x v="1"/>
  </r>
  <r>
    <s v="Flight4302"/>
    <d v="2015-01-31T00:00:00"/>
    <x v="17"/>
    <n v="1.3"/>
    <n v="143"/>
    <x v="19"/>
    <n v="300"/>
    <n v="55500"/>
    <n v="61050"/>
    <n v="5550"/>
    <x v="7"/>
    <x v="1"/>
  </r>
  <r>
    <s v="Flight4303"/>
    <d v="2015-12-12T00:00:00"/>
    <x v="5"/>
    <n v="3"/>
    <n v="137"/>
    <x v="6"/>
    <n v="125"/>
    <n v="23125"/>
    <n v="25437.5"/>
    <n v="2312.5"/>
    <x v="4"/>
    <x v="1"/>
  </r>
  <r>
    <s v="Flight4304"/>
    <d v="2015-01-19T00:00:00"/>
    <x v="14"/>
    <n v="1.9"/>
    <n v="26"/>
    <x v="16"/>
    <n v="275"/>
    <n v="50875"/>
    <n v="55962.5"/>
    <n v="5087.5"/>
    <x v="7"/>
    <x v="1"/>
  </r>
  <r>
    <s v="Flight4305"/>
    <d v="2014-05-23T00:00:00"/>
    <x v="20"/>
    <n v="2.2999999999999998"/>
    <n v="106"/>
    <x v="2"/>
    <n v="275"/>
    <n v="50875"/>
    <n v="55962.5"/>
    <n v="5087.5"/>
    <x v="3"/>
    <x v="0"/>
  </r>
  <r>
    <s v="Flight4306"/>
    <d v="2015-03-02T00:00:00"/>
    <x v="14"/>
    <n v="1"/>
    <n v="155"/>
    <x v="2"/>
    <n v="275"/>
    <n v="45375"/>
    <n v="49912.5"/>
    <n v="4537.5"/>
    <x v="5"/>
    <x v="1"/>
  </r>
  <r>
    <s v="Flight4307"/>
    <d v="2015-02-02T00:00:00"/>
    <x v="8"/>
    <n v="7.8"/>
    <n v="27"/>
    <x v="2"/>
    <n v="200"/>
    <n v="37000"/>
    <n v="40700"/>
    <n v="3700"/>
    <x v="8"/>
    <x v="1"/>
  </r>
  <r>
    <s v="Flight4308"/>
    <d v="2015-12-05T00:00:00"/>
    <x v="0"/>
    <n v="1.8"/>
    <n v="163"/>
    <x v="21"/>
    <n v="300"/>
    <n v="49500"/>
    <n v="54450"/>
    <n v="4950"/>
    <x v="4"/>
    <x v="1"/>
  </r>
  <r>
    <s v="Flight4309"/>
    <d v="2014-02-12T00:00:00"/>
    <x v="0"/>
    <n v="1.9"/>
    <n v="77"/>
    <x v="6"/>
    <n v="300"/>
    <n v="54300"/>
    <n v="59730"/>
    <n v="5430"/>
    <x v="8"/>
    <x v="0"/>
  </r>
  <r>
    <s v="Flight4310"/>
    <d v="2015-10-15T00:00:00"/>
    <x v="10"/>
    <n v="1.7"/>
    <n v="128"/>
    <x v="27"/>
    <n v="375"/>
    <n v="69375"/>
    <n v="76312.5"/>
    <n v="6937.5"/>
    <x v="11"/>
    <x v="1"/>
  </r>
  <r>
    <s v="Flight4311"/>
    <d v="2014-11-22T00:00:00"/>
    <x v="7"/>
    <n v="2.1"/>
    <n v="140"/>
    <x v="6"/>
    <n v="200"/>
    <n v="37000"/>
    <n v="40700"/>
    <n v="3700"/>
    <x v="0"/>
    <x v="0"/>
  </r>
  <r>
    <s v="Flight4312"/>
    <d v="2014-05-07T00:00:00"/>
    <x v="4"/>
    <n v="2.6"/>
    <n v="203"/>
    <x v="19"/>
    <n v="200"/>
    <n v="33000"/>
    <n v="36300"/>
    <n v="3300"/>
    <x v="3"/>
    <x v="0"/>
  </r>
  <r>
    <s v="Flight4313"/>
    <d v="2014-07-28T00:00:00"/>
    <x v="17"/>
    <n v="1.2"/>
    <n v="206"/>
    <x v="16"/>
    <n v="330"/>
    <n v="54450"/>
    <n v="59895"/>
    <n v="5445"/>
    <x v="2"/>
    <x v="0"/>
  </r>
  <r>
    <s v="Flight4314"/>
    <d v="2015-08-22T00:00:00"/>
    <x v="2"/>
    <n v="3.2"/>
    <n v="46"/>
    <x v="0"/>
    <n v="247.5"/>
    <n v="40837.5"/>
    <n v="44921.25"/>
    <n v="4083.75"/>
    <x v="1"/>
    <x v="1"/>
  </r>
  <r>
    <s v="Flight4315"/>
    <d v="2014-07-24T00:00:00"/>
    <x v="18"/>
    <n v="2.7"/>
    <n v="172"/>
    <x v="18"/>
    <n v="264"/>
    <n v="43560"/>
    <n v="47916"/>
    <n v="4356"/>
    <x v="2"/>
    <x v="0"/>
  </r>
  <r>
    <s v="Flight4316"/>
    <d v="2015-11-27T00:00:00"/>
    <x v="9"/>
    <n v="2.7"/>
    <n v="112"/>
    <x v="6"/>
    <n v="375"/>
    <n v="69375"/>
    <n v="76312.5"/>
    <n v="6937.5"/>
    <x v="0"/>
    <x v="1"/>
  </r>
  <r>
    <s v="Flight4317"/>
    <d v="2015-06-11T00:00:00"/>
    <x v="11"/>
    <n v="2.2999999999999998"/>
    <n v="70"/>
    <x v="19"/>
    <n v="385"/>
    <n v="69685"/>
    <n v="76653.5"/>
    <n v="6968.5"/>
    <x v="10"/>
    <x v="1"/>
  </r>
  <r>
    <s v="Flight4318"/>
    <d v="2014-11-22T00:00:00"/>
    <x v="8"/>
    <n v="8.9"/>
    <n v="53"/>
    <x v="20"/>
    <n v="200"/>
    <n v="33000"/>
    <n v="36300"/>
    <n v="3300"/>
    <x v="0"/>
    <x v="0"/>
  </r>
  <r>
    <s v="Flight4319"/>
    <d v="2015-12-26T00:00:00"/>
    <x v="4"/>
    <n v="4.8"/>
    <n v="36"/>
    <x v="0"/>
    <n v="280"/>
    <n v="46200"/>
    <n v="50820"/>
    <n v="4620"/>
    <x v="4"/>
    <x v="1"/>
  </r>
  <r>
    <s v="Flight4320"/>
    <d v="2015-02-02T00:00:00"/>
    <x v="16"/>
    <n v="1.2"/>
    <n v="105"/>
    <x v="0"/>
    <n v="275"/>
    <n v="50875"/>
    <n v="55962.5"/>
    <n v="5087.5"/>
    <x v="8"/>
    <x v="1"/>
  </r>
  <r>
    <s v="Flight4321"/>
    <d v="2015-04-08T00:00:00"/>
    <x v="16"/>
    <n v="1.8"/>
    <n v="113"/>
    <x v="16"/>
    <n v="275"/>
    <n v="50875"/>
    <n v="55962.5"/>
    <n v="5087.5"/>
    <x v="9"/>
    <x v="1"/>
  </r>
  <r>
    <s v="Flight4322"/>
    <d v="2015-09-06T00:00:00"/>
    <x v="6"/>
    <n v="2.2000000000000002"/>
    <n v="129"/>
    <x v="17"/>
    <n v="300"/>
    <n v="55500"/>
    <n v="61050"/>
    <n v="5550"/>
    <x v="6"/>
    <x v="1"/>
  </r>
  <r>
    <s v="Flight4323"/>
    <d v="2015-09-02T00:00:00"/>
    <x v="5"/>
    <n v="1.5"/>
    <n v="177"/>
    <x v="0"/>
    <n v="125"/>
    <n v="20625"/>
    <n v="22687.5"/>
    <n v="2062.5"/>
    <x v="6"/>
    <x v="1"/>
  </r>
  <r>
    <s v="Flight4324"/>
    <d v="2014-07-08T00:00:00"/>
    <x v="8"/>
    <n v="8.4"/>
    <n v="28"/>
    <x v="6"/>
    <n v="220"/>
    <n v="40700"/>
    <n v="44770"/>
    <n v="4070"/>
    <x v="2"/>
    <x v="0"/>
  </r>
  <r>
    <s v="Flight4325"/>
    <d v="2014-04-29T00:00:00"/>
    <x v="5"/>
    <n v="0.6"/>
    <n v="185"/>
    <x v="22"/>
    <n v="125"/>
    <n v="20625"/>
    <n v="22687.5"/>
    <n v="2062.5"/>
    <x v="9"/>
    <x v="0"/>
  </r>
  <r>
    <s v="Flight4326"/>
    <d v="2015-02-09T00:00:00"/>
    <x v="6"/>
    <n v="2.5"/>
    <n v="11"/>
    <x v="19"/>
    <n v="300"/>
    <n v="55500"/>
    <n v="61050"/>
    <n v="5550"/>
    <x v="8"/>
    <x v="1"/>
  </r>
  <r>
    <s v="Flight4327"/>
    <d v="2015-06-29T00:00:00"/>
    <x v="5"/>
    <n v="2.1"/>
    <n v="147"/>
    <x v="2"/>
    <n v="137.5"/>
    <n v="25437.5"/>
    <n v="27981.25"/>
    <n v="2543.75"/>
    <x v="10"/>
    <x v="1"/>
  </r>
  <r>
    <s v="Flight4328"/>
    <d v="2015-05-11T00:00:00"/>
    <x v="12"/>
    <n v="2.2000000000000002"/>
    <n v="65"/>
    <x v="12"/>
    <n v="115"/>
    <n v="20815"/>
    <n v="22896.5"/>
    <n v="2081.5"/>
    <x v="3"/>
    <x v="1"/>
  </r>
  <r>
    <s v="Flight4329"/>
    <d v="2015-06-22T00:00:00"/>
    <x v="6"/>
    <n v="3.4"/>
    <n v="191"/>
    <x v="2"/>
    <n v="330"/>
    <n v="54450"/>
    <n v="59895"/>
    <n v="5445"/>
    <x v="10"/>
    <x v="1"/>
  </r>
  <r>
    <s v="Flight4330"/>
    <d v="2015-12-25T00:00:00"/>
    <x v="4"/>
    <n v="3.3"/>
    <n v="107"/>
    <x v="12"/>
    <n v="280"/>
    <n v="51800"/>
    <n v="56980"/>
    <n v="5180"/>
    <x v="4"/>
    <x v="1"/>
  </r>
  <r>
    <s v="Flight4331"/>
    <d v="2015-09-27T00:00:00"/>
    <x v="7"/>
    <n v="1.1000000000000001"/>
    <n v="190"/>
    <x v="1"/>
    <n v="200"/>
    <n v="33000"/>
    <n v="36300"/>
    <n v="3300"/>
    <x v="6"/>
    <x v="1"/>
  </r>
  <r>
    <s v="Flight4332"/>
    <d v="2014-06-02T00:00:00"/>
    <x v="10"/>
    <n v="2.8"/>
    <n v="34"/>
    <x v="22"/>
    <n v="412.5"/>
    <n v="76312.5"/>
    <n v="83943.75"/>
    <n v="7631.25"/>
    <x v="10"/>
    <x v="0"/>
  </r>
  <r>
    <s v="Flight4333"/>
    <d v="2015-08-02T00:00:00"/>
    <x v="2"/>
    <n v="2.1"/>
    <n v="75"/>
    <x v="6"/>
    <n v="247.5"/>
    <n v="44797.5"/>
    <n v="49277.25"/>
    <n v="4479.75"/>
    <x v="1"/>
    <x v="1"/>
  </r>
  <r>
    <s v="Flight4334"/>
    <d v="2015-12-26T00:00:00"/>
    <x v="20"/>
    <n v="4.5"/>
    <n v="102"/>
    <x v="1"/>
    <n v="385"/>
    <n v="71225"/>
    <n v="78347.5"/>
    <n v="7122.5"/>
    <x v="4"/>
    <x v="1"/>
  </r>
  <r>
    <s v="Flight4335"/>
    <d v="2014-03-14T00:00:00"/>
    <x v="3"/>
    <n v="4.2"/>
    <n v="180"/>
    <x v="25"/>
    <n v="350"/>
    <n v="57750"/>
    <n v="63525"/>
    <n v="5775"/>
    <x v="5"/>
    <x v="0"/>
  </r>
  <r>
    <s v="Flight4336"/>
    <d v="2014-05-28T00:00:00"/>
    <x v="5"/>
    <n v="1.8"/>
    <n v="7"/>
    <x v="2"/>
    <n v="125"/>
    <n v="23125"/>
    <n v="25437.5"/>
    <n v="2312.5"/>
    <x v="3"/>
    <x v="0"/>
  </r>
  <r>
    <s v="Flight4337"/>
    <d v="2015-07-15T00:00:00"/>
    <x v="5"/>
    <n v="3.5"/>
    <n v="91"/>
    <x v="16"/>
    <n v="137.5"/>
    <n v="25437.5"/>
    <n v="27981.25"/>
    <n v="2543.75"/>
    <x v="2"/>
    <x v="1"/>
  </r>
  <r>
    <s v="Flight4338"/>
    <d v="2014-11-30T00:00:00"/>
    <x v="3"/>
    <n v="9.4"/>
    <n v="19"/>
    <x v="29"/>
    <n v="525"/>
    <n v="97125"/>
    <n v="106837.5"/>
    <n v="9712.5"/>
    <x v="0"/>
    <x v="0"/>
  </r>
  <r>
    <s v="Flight4339"/>
    <d v="2015-12-30T00:00:00"/>
    <x v="3"/>
    <n v="4"/>
    <n v="210"/>
    <x v="1"/>
    <n v="350"/>
    <n v="57750"/>
    <n v="63525"/>
    <n v="5775"/>
    <x v="4"/>
    <x v="1"/>
  </r>
  <r>
    <s v="Flight4340"/>
    <d v="2014-07-03T00:00:00"/>
    <x v="5"/>
    <n v="1"/>
    <n v="159"/>
    <x v="0"/>
    <n v="137.5"/>
    <n v="22687.5"/>
    <n v="24956.25"/>
    <n v="2268.75"/>
    <x v="2"/>
    <x v="0"/>
  </r>
  <r>
    <s v="Flight4341"/>
    <d v="2014-08-28T00:00:00"/>
    <x v="0"/>
    <n v="2"/>
    <n v="184"/>
    <x v="25"/>
    <n v="330"/>
    <n v="54450"/>
    <n v="59895"/>
    <n v="5445"/>
    <x v="1"/>
    <x v="0"/>
  </r>
  <r>
    <s v="Flight4342"/>
    <d v="2014-07-13T00:00:00"/>
    <x v="4"/>
    <n v="2.7"/>
    <n v="192"/>
    <x v="3"/>
    <n v="220"/>
    <n v="36300"/>
    <n v="39930"/>
    <n v="3630"/>
    <x v="2"/>
    <x v="0"/>
  </r>
  <r>
    <s v="Flight4343"/>
    <d v="2015-08-16T00:00:00"/>
    <x v="8"/>
    <n v="9.6"/>
    <n v="171"/>
    <x v="1"/>
    <n v="220"/>
    <n v="36300"/>
    <n v="39930"/>
    <n v="3630"/>
    <x v="1"/>
    <x v="1"/>
  </r>
  <r>
    <s v="Flight4344"/>
    <d v="2015-08-04T00:00:00"/>
    <x v="7"/>
    <n v="1.8"/>
    <n v="9"/>
    <x v="13"/>
    <n v="220"/>
    <n v="40700"/>
    <n v="44770"/>
    <n v="4070"/>
    <x v="1"/>
    <x v="1"/>
  </r>
  <r>
    <s v="Flight4345"/>
    <d v="2014-04-16T00:00:00"/>
    <x v="19"/>
    <n v="2"/>
    <n v="81"/>
    <x v="22"/>
    <n v="115"/>
    <n v="20815"/>
    <n v="22896.5"/>
    <n v="2081.5"/>
    <x v="9"/>
    <x v="0"/>
  </r>
  <r>
    <s v="Flight4346"/>
    <d v="2014-11-10T00:00:00"/>
    <x v="14"/>
    <n v="2.2999999999999998"/>
    <n v="168"/>
    <x v="10"/>
    <n v="275"/>
    <n v="45375"/>
    <n v="49912.5"/>
    <n v="4537.5"/>
    <x v="0"/>
    <x v="0"/>
  </r>
  <r>
    <s v="Flight4347"/>
    <d v="2014-12-09T00:00:00"/>
    <x v="19"/>
    <n v="2.6"/>
    <n v="207"/>
    <x v="11"/>
    <n v="115"/>
    <n v="18975"/>
    <n v="20872.5"/>
    <n v="1897.5"/>
    <x v="4"/>
    <x v="0"/>
  </r>
  <r>
    <s v="Flight4348"/>
    <d v="2014-07-26T00:00:00"/>
    <x v="13"/>
    <n v="2.2000000000000002"/>
    <n v="115"/>
    <x v="3"/>
    <n v="275"/>
    <n v="50875"/>
    <n v="55962.5"/>
    <n v="5087.5"/>
    <x v="2"/>
    <x v="0"/>
  </r>
  <r>
    <s v="Flight4349"/>
    <d v="2015-02-13T00:00:00"/>
    <x v="6"/>
    <n v="1.3"/>
    <n v="137"/>
    <x v="0"/>
    <n v="300"/>
    <n v="55500"/>
    <n v="61050"/>
    <n v="5550"/>
    <x v="8"/>
    <x v="1"/>
  </r>
  <r>
    <s v="Flight4350"/>
    <d v="2015-10-10T00:00:00"/>
    <x v="10"/>
    <n v="2.1"/>
    <n v="114"/>
    <x v="0"/>
    <n v="375"/>
    <n v="69375"/>
    <n v="76312.5"/>
    <n v="6937.5"/>
    <x v="11"/>
    <x v="1"/>
  </r>
  <r>
    <s v="Flight4351"/>
    <d v="2015-05-31T00:00:00"/>
    <x v="13"/>
    <n v="1.6"/>
    <n v="20"/>
    <x v="0"/>
    <n v="250"/>
    <n v="46250"/>
    <n v="50875"/>
    <n v="4625"/>
    <x v="3"/>
    <x v="1"/>
  </r>
  <r>
    <s v="Flight4352"/>
    <d v="2015-05-05T00:00:00"/>
    <x v="8"/>
    <n v="9.1"/>
    <n v="205"/>
    <x v="19"/>
    <n v="200"/>
    <n v="33000"/>
    <n v="36300"/>
    <n v="3300"/>
    <x v="3"/>
    <x v="1"/>
  </r>
  <r>
    <s v="Flight4353"/>
    <d v="2015-11-12T00:00:00"/>
    <x v="6"/>
    <n v="1.2"/>
    <n v="44"/>
    <x v="22"/>
    <n v="300"/>
    <n v="49500"/>
    <n v="54450"/>
    <n v="4950"/>
    <x v="0"/>
    <x v="1"/>
  </r>
  <r>
    <s v="Flight4354"/>
    <d v="2015-02-04T00:00:00"/>
    <x v="1"/>
    <n v="0.5"/>
    <n v="105"/>
    <x v="19"/>
    <n v="250"/>
    <n v="46250"/>
    <n v="50875"/>
    <n v="4625"/>
    <x v="8"/>
    <x v="1"/>
  </r>
  <r>
    <s v="Flight4355"/>
    <d v="2014-09-13T00:00:00"/>
    <x v="5"/>
    <n v="1.4"/>
    <n v="54"/>
    <x v="6"/>
    <n v="125"/>
    <n v="20625"/>
    <n v="22687.5"/>
    <n v="2062.5"/>
    <x v="6"/>
    <x v="0"/>
  </r>
  <r>
    <s v="Flight4356"/>
    <d v="2015-10-02T00:00:00"/>
    <x v="3"/>
    <n v="4.3"/>
    <n v="139"/>
    <x v="27"/>
    <n v="350"/>
    <n v="64750"/>
    <n v="71225"/>
    <n v="6475"/>
    <x v="11"/>
    <x v="1"/>
  </r>
  <r>
    <s v="Flight4357"/>
    <d v="2014-12-27T00:00:00"/>
    <x v="9"/>
    <n v="3.6"/>
    <n v="202"/>
    <x v="0"/>
    <n v="350"/>
    <n v="57750"/>
    <n v="63525"/>
    <n v="5775"/>
    <x v="4"/>
    <x v="0"/>
  </r>
  <r>
    <s v="Flight4358"/>
    <d v="2015-12-24T00:00:00"/>
    <x v="6"/>
    <n v="1.6"/>
    <n v="89"/>
    <x v="14"/>
    <n v="420"/>
    <n v="76020"/>
    <n v="83622"/>
    <n v="7602"/>
    <x v="4"/>
    <x v="1"/>
  </r>
  <r>
    <s v="Flight4359"/>
    <d v="2015-06-04T00:00:00"/>
    <x v="8"/>
    <n v="9.6999999999999993"/>
    <n v="84"/>
    <x v="2"/>
    <n v="220"/>
    <n v="39820"/>
    <n v="43802"/>
    <n v="3982"/>
    <x v="10"/>
    <x v="1"/>
  </r>
  <r>
    <s v="Flight4360"/>
    <d v="2014-09-02T00:00:00"/>
    <x v="3"/>
    <n v="4.0999999999999996"/>
    <n v="91"/>
    <x v="25"/>
    <n v="350"/>
    <n v="64750"/>
    <n v="71225"/>
    <n v="6475"/>
    <x v="6"/>
    <x v="0"/>
  </r>
  <r>
    <s v="Flight4361"/>
    <d v="2014-04-17T00:00:00"/>
    <x v="16"/>
    <n v="2"/>
    <n v="179"/>
    <x v="17"/>
    <n v="275"/>
    <n v="45375"/>
    <n v="49912.5"/>
    <n v="4537.5"/>
    <x v="9"/>
    <x v="0"/>
  </r>
  <r>
    <s v="Flight4362"/>
    <d v="2015-03-29T00:00:00"/>
    <x v="3"/>
    <n v="4.8"/>
    <n v="133"/>
    <x v="18"/>
    <n v="350"/>
    <n v="64750"/>
    <n v="71225"/>
    <n v="6475"/>
    <x v="5"/>
    <x v="1"/>
  </r>
  <r>
    <s v="Flight4363"/>
    <d v="2014-02-13T00:00:00"/>
    <x v="16"/>
    <n v="1.5"/>
    <n v="164"/>
    <x v="27"/>
    <n v="275"/>
    <n v="45375"/>
    <n v="49912.5"/>
    <n v="4537.5"/>
    <x v="8"/>
    <x v="0"/>
  </r>
  <r>
    <s v="Flight4364"/>
    <d v="2014-04-14T00:00:00"/>
    <x v="19"/>
    <n v="2.2999999999999998"/>
    <n v="145"/>
    <x v="7"/>
    <n v="115"/>
    <n v="21275"/>
    <n v="23402.5"/>
    <n v="2127.5"/>
    <x v="9"/>
    <x v="0"/>
  </r>
  <r>
    <s v="Flight4365"/>
    <d v="2014-08-20T00:00:00"/>
    <x v="19"/>
    <n v="1.6"/>
    <n v="99"/>
    <x v="7"/>
    <n v="126.5"/>
    <n v="23402.5"/>
    <n v="25742.75"/>
    <n v="2340.25"/>
    <x v="1"/>
    <x v="0"/>
  </r>
  <r>
    <s v="Flight4366"/>
    <d v="2014-11-04T00:00:00"/>
    <x v="10"/>
    <n v="2.2000000000000002"/>
    <n v="174"/>
    <x v="11"/>
    <n v="375"/>
    <n v="61875"/>
    <n v="68062.5"/>
    <n v="6187.5"/>
    <x v="0"/>
    <x v="0"/>
  </r>
  <r>
    <s v="Flight4367"/>
    <d v="2015-07-27T00:00:00"/>
    <x v="6"/>
    <n v="2.9"/>
    <n v="188"/>
    <x v="29"/>
    <n v="330"/>
    <n v="54450"/>
    <n v="59895"/>
    <n v="5445"/>
    <x v="2"/>
    <x v="1"/>
  </r>
  <r>
    <s v="Flight4368"/>
    <d v="2014-04-17T00:00:00"/>
    <x v="4"/>
    <n v="2.1"/>
    <n v="141"/>
    <x v="2"/>
    <n v="200"/>
    <n v="37000"/>
    <n v="40700"/>
    <n v="3700"/>
    <x v="9"/>
    <x v="0"/>
  </r>
  <r>
    <s v="Flight4369"/>
    <d v="2014-11-24T00:00:00"/>
    <x v="8"/>
    <n v="17.7"/>
    <n v="11"/>
    <x v="8"/>
    <n v="300"/>
    <n v="55500"/>
    <n v="61050"/>
    <n v="5550"/>
    <x v="0"/>
    <x v="0"/>
  </r>
  <r>
    <s v="Flight4370"/>
    <d v="2014-12-12T00:00:00"/>
    <x v="17"/>
    <n v="1.1000000000000001"/>
    <n v="192"/>
    <x v="15"/>
    <n v="300"/>
    <n v="49500"/>
    <n v="54450"/>
    <n v="4950"/>
    <x v="4"/>
    <x v="0"/>
  </r>
  <r>
    <s v="Flight4371"/>
    <d v="2014-01-10T00:00:00"/>
    <x v="5"/>
    <n v="1.8"/>
    <n v="26"/>
    <x v="20"/>
    <n v="125"/>
    <n v="23125"/>
    <n v="25437.5"/>
    <n v="2312.5"/>
    <x v="7"/>
    <x v="0"/>
  </r>
  <r>
    <s v="Flight4372"/>
    <d v="2015-11-21T00:00:00"/>
    <x v="6"/>
    <n v="2.5"/>
    <n v="119"/>
    <x v="3"/>
    <n v="300"/>
    <n v="55500"/>
    <n v="61050"/>
    <n v="5550"/>
    <x v="0"/>
    <x v="1"/>
  </r>
  <r>
    <s v="Flight4373"/>
    <d v="2015-01-20T00:00:00"/>
    <x v="22"/>
    <n v="2.2000000000000002"/>
    <n v="10"/>
    <x v="23"/>
    <n v="290"/>
    <n v="53650"/>
    <n v="59015"/>
    <n v="5365"/>
    <x v="7"/>
    <x v="1"/>
  </r>
  <r>
    <s v="Flight4374"/>
    <d v="2015-06-30T00:00:00"/>
    <x v="15"/>
    <n v="1.2"/>
    <n v="28"/>
    <x v="2"/>
    <n v="330"/>
    <n v="61050"/>
    <n v="67155"/>
    <n v="6105"/>
    <x v="10"/>
    <x v="1"/>
  </r>
  <r>
    <s v="Flight4375"/>
    <d v="2015-09-02T00:00:00"/>
    <x v="7"/>
    <n v="1.8"/>
    <n v="180"/>
    <x v="25"/>
    <n v="200"/>
    <n v="33000"/>
    <n v="36300"/>
    <n v="3300"/>
    <x v="6"/>
    <x v="1"/>
  </r>
  <r>
    <s v="Flight4376"/>
    <d v="2014-06-02T00:00:00"/>
    <x v="17"/>
    <n v="1.6"/>
    <n v="127"/>
    <x v="24"/>
    <n v="330"/>
    <n v="61050"/>
    <n v="67155"/>
    <n v="6105"/>
    <x v="10"/>
    <x v="0"/>
  </r>
  <r>
    <s v="Flight4377"/>
    <d v="2015-11-27T00:00:00"/>
    <x v="5"/>
    <n v="3.9"/>
    <n v="69"/>
    <x v="21"/>
    <n v="187.5"/>
    <n v="33937.5"/>
    <n v="37331.25"/>
    <n v="3393.75"/>
    <x v="0"/>
    <x v="1"/>
  </r>
  <r>
    <s v="Flight4378"/>
    <d v="2014-03-26T00:00:00"/>
    <x v="1"/>
    <n v="1.5"/>
    <n v="106"/>
    <x v="1"/>
    <n v="250"/>
    <n v="46250"/>
    <n v="50875"/>
    <n v="4625"/>
    <x v="5"/>
    <x v="0"/>
  </r>
  <r>
    <s v="Flight4379"/>
    <d v="2015-08-30T00:00:00"/>
    <x v="0"/>
    <n v="2.9"/>
    <n v="22"/>
    <x v="5"/>
    <n v="330"/>
    <n v="61050"/>
    <n v="67155"/>
    <n v="6105"/>
    <x v="1"/>
    <x v="1"/>
  </r>
  <r>
    <s v="Flight4380"/>
    <d v="2014-11-25T00:00:00"/>
    <x v="13"/>
    <n v="7.4"/>
    <n v="75"/>
    <x v="15"/>
    <n v="375"/>
    <n v="67875"/>
    <n v="74662.5"/>
    <n v="6787.5"/>
    <x v="0"/>
    <x v="0"/>
  </r>
  <r>
    <s v="Flight4381"/>
    <d v="2014-06-28T00:00:00"/>
    <x v="17"/>
    <n v="3.1"/>
    <n v="154"/>
    <x v="18"/>
    <n v="330"/>
    <n v="54450"/>
    <n v="59895"/>
    <n v="5445"/>
    <x v="10"/>
    <x v="0"/>
  </r>
  <r>
    <s v="Flight4382"/>
    <d v="2014-05-27T00:00:00"/>
    <x v="1"/>
    <n v="1.2"/>
    <n v="18"/>
    <x v="24"/>
    <n v="250"/>
    <n v="46250"/>
    <n v="50875"/>
    <n v="4625"/>
    <x v="3"/>
    <x v="0"/>
  </r>
  <r>
    <s v="Flight4383"/>
    <d v="2014-10-16T00:00:00"/>
    <x v="11"/>
    <n v="0.6"/>
    <n v="210"/>
    <x v="19"/>
    <n v="350"/>
    <n v="57750"/>
    <n v="63525"/>
    <n v="5775"/>
    <x v="11"/>
    <x v="0"/>
  </r>
  <r>
    <s v="Flight4384"/>
    <d v="2014-01-28T00:00:00"/>
    <x v="17"/>
    <n v="1.3"/>
    <n v="58"/>
    <x v="19"/>
    <n v="300"/>
    <n v="49500"/>
    <n v="54450"/>
    <n v="4950"/>
    <x v="7"/>
    <x v="0"/>
  </r>
  <r>
    <s v="Flight4385"/>
    <d v="2015-03-09T00:00:00"/>
    <x v="13"/>
    <n v="2.1"/>
    <n v="91"/>
    <x v="0"/>
    <n v="250"/>
    <n v="46250"/>
    <n v="50875"/>
    <n v="4625"/>
    <x v="5"/>
    <x v="1"/>
  </r>
  <r>
    <s v="Flight4386"/>
    <d v="2014-12-20T00:00:00"/>
    <x v="3"/>
    <n v="1.8"/>
    <n v="66"/>
    <x v="25"/>
    <n v="350"/>
    <n v="63350"/>
    <n v="69685"/>
    <n v="6335"/>
    <x v="4"/>
    <x v="0"/>
  </r>
  <r>
    <s v="Flight4387"/>
    <d v="2015-08-20T00:00:00"/>
    <x v="7"/>
    <n v="2.1"/>
    <n v="72"/>
    <x v="0"/>
    <n v="220"/>
    <n v="39820"/>
    <n v="43802"/>
    <n v="3982"/>
    <x v="1"/>
    <x v="1"/>
  </r>
  <r>
    <s v="Flight4388"/>
    <d v="2014-06-17T00:00:00"/>
    <x v="15"/>
    <n v="1.7"/>
    <n v="197"/>
    <x v="2"/>
    <n v="330"/>
    <n v="54450"/>
    <n v="59895"/>
    <n v="5445"/>
    <x v="10"/>
    <x v="0"/>
  </r>
  <r>
    <s v="Flight4389"/>
    <d v="2014-11-01T00:00:00"/>
    <x v="7"/>
    <n v="1.8"/>
    <n v="74"/>
    <x v="0"/>
    <n v="200"/>
    <n v="36200"/>
    <n v="39820"/>
    <n v="3620"/>
    <x v="0"/>
    <x v="0"/>
  </r>
  <r>
    <s v="Flight4390"/>
    <d v="2014-02-16T00:00:00"/>
    <x v="9"/>
    <n v="1.1000000000000001"/>
    <n v="206"/>
    <x v="6"/>
    <n v="250"/>
    <n v="41250"/>
    <n v="45375"/>
    <n v="4125"/>
    <x v="8"/>
    <x v="0"/>
  </r>
  <r>
    <s v="Flight4391"/>
    <d v="2015-03-24T00:00:00"/>
    <x v="1"/>
    <n v="2.6"/>
    <n v="9"/>
    <x v="8"/>
    <n v="250"/>
    <n v="46250"/>
    <n v="50875"/>
    <n v="4625"/>
    <x v="5"/>
    <x v="1"/>
  </r>
  <r>
    <s v="Flight4392"/>
    <d v="2014-08-17T00:00:00"/>
    <x v="6"/>
    <n v="2.6"/>
    <n v="195"/>
    <x v="12"/>
    <n v="330"/>
    <n v="54450"/>
    <n v="59895"/>
    <n v="5445"/>
    <x v="1"/>
    <x v="0"/>
  </r>
  <r>
    <s v="Flight4393"/>
    <d v="2014-05-01T00:00:00"/>
    <x v="8"/>
    <n v="5.9"/>
    <n v="1"/>
    <x v="1"/>
    <n v="200"/>
    <n v="37000"/>
    <n v="40700"/>
    <n v="3700"/>
    <x v="3"/>
    <x v="0"/>
  </r>
  <r>
    <s v="Flight4394"/>
    <d v="2015-06-09T00:00:00"/>
    <x v="9"/>
    <n v="3"/>
    <n v="31"/>
    <x v="25"/>
    <n v="275"/>
    <n v="50875"/>
    <n v="55962.5"/>
    <n v="5087.5"/>
    <x v="10"/>
    <x v="1"/>
  </r>
  <r>
    <s v="Flight4395"/>
    <d v="2015-07-15T00:00:00"/>
    <x v="14"/>
    <n v="1.2"/>
    <n v="196"/>
    <x v="19"/>
    <n v="302.5"/>
    <n v="49912.5"/>
    <n v="54903.75"/>
    <n v="4991.25"/>
    <x v="2"/>
    <x v="1"/>
  </r>
  <r>
    <s v="Flight4396"/>
    <d v="2014-09-21T00:00:00"/>
    <x v="10"/>
    <n v="1.9"/>
    <n v="164"/>
    <x v="6"/>
    <n v="375"/>
    <n v="61875"/>
    <n v="68062.5"/>
    <n v="6187.5"/>
    <x v="6"/>
    <x v="0"/>
  </r>
  <r>
    <s v="Flight4397"/>
    <d v="2014-08-27T00:00:00"/>
    <x v="6"/>
    <n v="2.2000000000000002"/>
    <n v="187"/>
    <x v="9"/>
    <n v="330"/>
    <n v="54450"/>
    <n v="59895"/>
    <n v="5445"/>
    <x v="1"/>
    <x v="0"/>
  </r>
  <r>
    <s v="Flight4398"/>
    <d v="2014-12-27T00:00:00"/>
    <x v="17"/>
    <n v="4.8"/>
    <n v="107"/>
    <x v="18"/>
    <n v="420"/>
    <n v="77700"/>
    <n v="85470"/>
    <n v="7770"/>
    <x v="4"/>
    <x v="0"/>
  </r>
  <r>
    <s v="Flight4399"/>
    <d v="2014-12-14T00:00:00"/>
    <x v="3"/>
    <n v="4.2"/>
    <n v="77"/>
    <x v="23"/>
    <n v="350"/>
    <n v="63350"/>
    <n v="69685"/>
    <n v="6335"/>
    <x v="4"/>
    <x v="0"/>
  </r>
  <r>
    <s v="Flight4400"/>
    <d v="2014-09-23T00:00:00"/>
    <x v="4"/>
    <n v="2.2000000000000002"/>
    <n v="49"/>
    <x v="18"/>
    <n v="200"/>
    <n v="33000"/>
    <n v="36300"/>
    <n v="3300"/>
    <x v="6"/>
    <x v="0"/>
  </r>
  <r>
    <s v="Flight4401"/>
    <d v="2014-11-25T00:00:00"/>
    <x v="1"/>
    <n v="5.3"/>
    <n v="158"/>
    <x v="1"/>
    <n v="375"/>
    <n v="61875"/>
    <n v="68062.5"/>
    <n v="6187.5"/>
    <x v="0"/>
    <x v="0"/>
  </r>
  <r>
    <s v="Flight4402"/>
    <d v="2014-06-10T00:00:00"/>
    <x v="5"/>
    <n v="0.5"/>
    <n v="194"/>
    <x v="16"/>
    <n v="137.5"/>
    <n v="22687.5"/>
    <n v="24956.25"/>
    <n v="2268.75"/>
    <x v="10"/>
    <x v="0"/>
  </r>
  <r>
    <s v="Flight4403"/>
    <d v="2015-09-04T00:00:00"/>
    <x v="20"/>
    <n v="1.9"/>
    <n v="67"/>
    <x v="15"/>
    <n v="275"/>
    <n v="49775"/>
    <n v="54752.5"/>
    <n v="4977.5"/>
    <x v="6"/>
    <x v="1"/>
  </r>
  <r>
    <s v="Flight4404"/>
    <d v="2015-01-05T00:00:00"/>
    <x v="0"/>
    <n v="1.6"/>
    <n v="108"/>
    <x v="2"/>
    <n v="300"/>
    <n v="55500"/>
    <n v="61050"/>
    <n v="5550"/>
    <x v="7"/>
    <x v="1"/>
  </r>
  <r>
    <s v="Flight4405"/>
    <d v="2015-06-27T00:00:00"/>
    <x v="10"/>
    <n v="1.7"/>
    <n v="105"/>
    <x v="22"/>
    <n v="412.5"/>
    <n v="76312.5"/>
    <n v="83943.75"/>
    <n v="7631.25"/>
    <x v="10"/>
    <x v="1"/>
  </r>
  <r>
    <s v="Flight4406"/>
    <d v="2015-12-22T00:00:00"/>
    <x v="2"/>
    <n v="6.4"/>
    <n v="192"/>
    <x v="18"/>
    <n v="315"/>
    <n v="51975"/>
    <n v="57172.5"/>
    <n v="5197.5"/>
    <x v="4"/>
    <x v="1"/>
  </r>
  <r>
    <s v="Flight4407"/>
    <d v="2014-03-20T00:00:00"/>
    <x v="17"/>
    <n v="1.5"/>
    <n v="110"/>
    <x v="1"/>
    <n v="300"/>
    <n v="55500"/>
    <n v="61050"/>
    <n v="5550"/>
    <x v="5"/>
    <x v="0"/>
  </r>
  <r>
    <s v="Flight4408"/>
    <d v="2014-12-25T00:00:00"/>
    <x v="1"/>
    <n v="5.3"/>
    <n v="115"/>
    <x v="1"/>
    <n v="350"/>
    <n v="64750"/>
    <n v="71225"/>
    <n v="6475"/>
    <x v="4"/>
    <x v="0"/>
  </r>
  <r>
    <s v="Flight4409"/>
    <d v="2015-08-31T00:00:00"/>
    <x v="1"/>
    <n v="1.2"/>
    <n v="135"/>
    <x v="2"/>
    <n v="275"/>
    <n v="50875"/>
    <n v="55962.5"/>
    <n v="5087.5"/>
    <x v="1"/>
    <x v="1"/>
  </r>
  <r>
    <s v="Flight4410"/>
    <d v="2014-06-15T00:00:00"/>
    <x v="11"/>
    <n v="2.2000000000000002"/>
    <n v="156"/>
    <x v="14"/>
    <n v="385"/>
    <n v="63525"/>
    <n v="69877.5"/>
    <n v="6352.5"/>
    <x v="10"/>
    <x v="0"/>
  </r>
  <r>
    <s v="Flight4411"/>
    <d v="2015-05-20T00:00:00"/>
    <x v="6"/>
    <n v="1.4"/>
    <n v="56"/>
    <x v="3"/>
    <n v="300"/>
    <n v="49500"/>
    <n v="54450"/>
    <n v="4950"/>
    <x v="3"/>
    <x v="1"/>
  </r>
  <r>
    <s v="Flight4412"/>
    <d v="2014-10-15T00:00:00"/>
    <x v="16"/>
    <n v="2.6"/>
    <n v="84"/>
    <x v="2"/>
    <n v="275"/>
    <n v="49775"/>
    <n v="54752.5"/>
    <n v="4977.5"/>
    <x v="11"/>
    <x v="0"/>
  </r>
  <r>
    <s v="Flight4413"/>
    <d v="2015-10-18T00:00:00"/>
    <x v="9"/>
    <n v="1.5"/>
    <n v="201"/>
    <x v="0"/>
    <n v="250"/>
    <n v="41250"/>
    <n v="45375"/>
    <n v="4125"/>
    <x v="11"/>
    <x v="1"/>
  </r>
  <r>
    <s v="Flight4414"/>
    <d v="2015-06-15T00:00:00"/>
    <x v="11"/>
    <n v="2.2000000000000002"/>
    <n v="100"/>
    <x v="15"/>
    <n v="385"/>
    <n v="71225"/>
    <n v="78347.5"/>
    <n v="7122.5"/>
    <x v="10"/>
    <x v="1"/>
  </r>
  <r>
    <s v="Flight4415"/>
    <d v="2014-12-14T00:00:00"/>
    <x v="17"/>
    <n v="2.6"/>
    <n v="44"/>
    <x v="2"/>
    <n v="300"/>
    <n v="49500"/>
    <n v="54450"/>
    <n v="4950"/>
    <x v="4"/>
    <x v="0"/>
  </r>
  <r>
    <s v="Flight4416"/>
    <d v="2014-07-15T00:00:00"/>
    <x v="10"/>
    <n v="1.4"/>
    <n v="118"/>
    <x v="17"/>
    <n v="412.5"/>
    <n v="76312.5"/>
    <n v="83943.75"/>
    <n v="7631.25"/>
    <x v="2"/>
    <x v="0"/>
  </r>
  <r>
    <s v="Flight4417"/>
    <d v="2014-06-24T00:00:00"/>
    <x v="7"/>
    <n v="1.1000000000000001"/>
    <n v="37"/>
    <x v="9"/>
    <n v="220"/>
    <n v="36300"/>
    <n v="39930"/>
    <n v="3630"/>
    <x v="10"/>
    <x v="0"/>
  </r>
  <r>
    <s v="Flight4418"/>
    <d v="2014-08-27T00:00:00"/>
    <x v="3"/>
    <n v="5.3"/>
    <n v="184"/>
    <x v="10"/>
    <n v="385"/>
    <n v="63525"/>
    <n v="69877.5"/>
    <n v="6352.5"/>
    <x v="1"/>
    <x v="0"/>
  </r>
  <r>
    <s v="Flight4419"/>
    <d v="2014-01-15T00:00:00"/>
    <x v="16"/>
    <n v="2.5"/>
    <n v="152"/>
    <x v="6"/>
    <n v="275"/>
    <n v="45375"/>
    <n v="49912.5"/>
    <n v="4537.5"/>
    <x v="7"/>
    <x v="0"/>
  </r>
  <r>
    <s v="Flight4420"/>
    <d v="2014-08-09T00:00:00"/>
    <x v="3"/>
    <n v="3.2"/>
    <n v="148"/>
    <x v="1"/>
    <n v="385"/>
    <n v="71225"/>
    <n v="78347.5"/>
    <n v="7122.5"/>
    <x v="1"/>
    <x v="0"/>
  </r>
  <r>
    <s v="Flight4421"/>
    <d v="2015-12-03T00:00:00"/>
    <x v="1"/>
    <n v="2.2999999999999998"/>
    <n v="138"/>
    <x v="0"/>
    <n v="250"/>
    <n v="46250"/>
    <n v="50875"/>
    <n v="4625"/>
    <x v="4"/>
    <x v="1"/>
  </r>
  <r>
    <s v="Flight4422"/>
    <d v="2014-06-15T00:00:00"/>
    <x v="1"/>
    <n v="1.8"/>
    <n v="38"/>
    <x v="11"/>
    <n v="275"/>
    <n v="45375"/>
    <n v="49912.5"/>
    <n v="4537.5"/>
    <x v="10"/>
    <x v="0"/>
  </r>
  <r>
    <s v="Flight4423"/>
    <d v="2014-01-30T00:00:00"/>
    <x v="9"/>
    <n v="2"/>
    <n v="198"/>
    <x v="6"/>
    <n v="250"/>
    <n v="41250"/>
    <n v="45375"/>
    <n v="4125"/>
    <x v="7"/>
    <x v="0"/>
  </r>
  <r>
    <s v="Flight4424"/>
    <d v="2015-06-19T00:00:00"/>
    <x v="19"/>
    <n v="2.7"/>
    <n v="202"/>
    <x v="24"/>
    <n v="126.5"/>
    <n v="20872.5"/>
    <n v="22959.75"/>
    <n v="2087.25"/>
    <x v="10"/>
    <x v="1"/>
  </r>
  <r>
    <s v="Flight4425"/>
    <d v="2014-10-20T00:00:00"/>
    <x v="14"/>
    <n v="2.2000000000000002"/>
    <n v="190"/>
    <x v="10"/>
    <n v="275"/>
    <n v="45375"/>
    <n v="49912.5"/>
    <n v="4537.5"/>
    <x v="11"/>
    <x v="0"/>
  </r>
  <r>
    <s v="Flight4426"/>
    <d v="2015-10-25T00:00:00"/>
    <x v="2"/>
    <n v="3.2"/>
    <n v="5"/>
    <x v="15"/>
    <n v="225"/>
    <n v="41625"/>
    <n v="45787.5"/>
    <n v="4162.5"/>
    <x v="11"/>
    <x v="1"/>
  </r>
  <r>
    <s v="Flight4427"/>
    <d v="2014-03-01T00:00:00"/>
    <x v="16"/>
    <n v="2.4"/>
    <n v="116"/>
    <x v="12"/>
    <n v="275"/>
    <n v="50875"/>
    <n v="55962.5"/>
    <n v="5087.5"/>
    <x v="5"/>
    <x v="0"/>
  </r>
  <r>
    <s v="Flight4428"/>
    <d v="2014-06-07T00:00:00"/>
    <x v="9"/>
    <n v="1.2"/>
    <n v="76"/>
    <x v="27"/>
    <n v="275"/>
    <n v="49775"/>
    <n v="54752.5"/>
    <n v="4977.5"/>
    <x v="10"/>
    <x v="0"/>
  </r>
  <r>
    <s v="Flight4429"/>
    <d v="2015-01-27T00:00:00"/>
    <x v="18"/>
    <n v="1.1000000000000001"/>
    <n v="185"/>
    <x v="19"/>
    <n v="240"/>
    <n v="39600"/>
    <n v="43560"/>
    <n v="3960"/>
    <x v="7"/>
    <x v="1"/>
  </r>
  <r>
    <s v="Flight4430"/>
    <d v="2015-07-20T00:00:00"/>
    <x v="12"/>
    <n v="2.7"/>
    <n v="174"/>
    <x v="4"/>
    <n v="126.5"/>
    <n v="20872.5"/>
    <n v="22959.75"/>
    <n v="2087.25"/>
    <x v="2"/>
    <x v="1"/>
  </r>
  <r>
    <s v="Flight4431"/>
    <d v="2014-07-02T00:00:00"/>
    <x v="14"/>
    <n v="2.7"/>
    <n v="8"/>
    <x v="0"/>
    <n v="302.5"/>
    <n v="55962.5"/>
    <n v="61558.75"/>
    <n v="5596.25"/>
    <x v="2"/>
    <x v="0"/>
  </r>
  <r>
    <s v="Flight4432"/>
    <d v="2014-09-11T00:00:00"/>
    <x v="11"/>
    <n v="1.5"/>
    <n v="210"/>
    <x v="2"/>
    <n v="350"/>
    <n v="57750"/>
    <n v="63525"/>
    <n v="5775"/>
    <x v="6"/>
    <x v="0"/>
  </r>
  <r>
    <s v="Flight4433"/>
    <d v="2014-08-06T00:00:00"/>
    <x v="5"/>
    <n v="1.6"/>
    <n v="141"/>
    <x v="19"/>
    <n v="137.5"/>
    <n v="25437.5"/>
    <n v="27981.25"/>
    <n v="2543.75"/>
    <x v="1"/>
    <x v="0"/>
  </r>
  <r>
    <s v="Flight4434"/>
    <d v="2015-10-21T00:00:00"/>
    <x v="6"/>
    <n v="3.1"/>
    <n v="23"/>
    <x v="26"/>
    <n v="300"/>
    <n v="55500"/>
    <n v="61050"/>
    <n v="5550"/>
    <x v="11"/>
    <x v="1"/>
  </r>
  <r>
    <s v="Flight4435"/>
    <d v="2015-10-31T00:00:00"/>
    <x v="10"/>
    <n v="2.2999999999999998"/>
    <n v="50"/>
    <x v="24"/>
    <n v="375"/>
    <n v="61875"/>
    <n v="68062.5"/>
    <n v="6187.5"/>
    <x v="11"/>
    <x v="1"/>
  </r>
  <r>
    <s v="Flight4436"/>
    <d v="2015-08-10T00:00:00"/>
    <x v="17"/>
    <n v="1.6"/>
    <n v="136"/>
    <x v="5"/>
    <n v="330"/>
    <n v="61050"/>
    <n v="67155"/>
    <n v="6105"/>
    <x v="1"/>
    <x v="1"/>
  </r>
  <r>
    <s v="Flight4437"/>
    <d v="2014-08-27T00:00:00"/>
    <x v="13"/>
    <n v="2.9"/>
    <n v="4"/>
    <x v="0"/>
    <n v="275"/>
    <n v="50875"/>
    <n v="55962.5"/>
    <n v="5087.5"/>
    <x v="1"/>
    <x v="0"/>
  </r>
  <r>
    <s v="Flight4438"/>
    <d v="2014-03-10T00:00:00"/>
    <x v="3"/>
    <n v="4.8"/>
    <n v="62"/>
    <x v="21"/>
    <n v="350"/>
    <n v="57750"/>
    <n v="63525"/>
    <n v="5775"/>
    <x v="5"/>
    <x v="0"/>
  </r>
  <r>
    <s v="Flight4439"/>
    <d v="2014-02-28T00:00:00"/>
    <x v="8"/>
    <n v="12.1"/>
    <n v="45"/>
    <x v="1"/>
    <n v="200"/>
    <n v="33000"/>
    <n v="36300"/>
    <n v="3300"/>
    <x v="8"/>
    <x v="0"/>
  </r>
  <r>
    <s v="Flight4440"/>
    <d v="2015-03-27T00:00:00"/>
    <x v="15"/>
    <n v="1.7"/>
    <n v="61"/>
    <x v="10"/>
    <n v="300"/>
    <n v="49500"/>
    <n v="54450"/>
    <n v="4950"/>
    <x v="5"/>
    <x v="1"/>
  </r>
  <r>
    <s v="Flight4441"/>
    <d v="2015-11-26T00:00:00"/>
    <x v="11"/>
    <n v="3.4"/>
    <n v="145"/>
    <x v="27"/>
    <n v="525"/>
    <n v="97125"/>
    <n v="106837.5"/>
    <n v="9712.5"/>
    <x v="0"/>
    <x v="1"/>
  </r>
  <r>
    <s v="Flight4442"/>
    <d v="2015-05-26T00:00:00"/>
    <x v="3"/>
    <n v="2.8"/>
    <n v="49"/>
    <x v="1"/>
    <n v="350"/>
    <n v="57750"/>
    <n v="63525"/>
    <n v="5775"/>
    <x v="3"/>
    <x v="1"/>
  </r>
  <r>
    <s v="Flight4443"/>
    <d v="2014-02-07T00:00:00"/>
    <x v="8"/>
    <n v="8.5"/>
    <n v="19"/>
    <x v="0"/>
    <n v="200"/>
    <n v="37000"/>
    <n v="40700"/>
    <n v="3700"/>
    <x v="8"/>
    <x v="0"/>
  </r>
  <r>
    <s v="Flight4444"/>
    <d v="2014-01-09T00:00:00"/>
    <x v="4"/>
    <n v="2.1"/>
    <n v="135"/>
    <x v="5"/>
    <n v="200"/>
    <n v="37000"/>
    <n v="40700"/>
    <n v="3700"/>
    <x v="7"/>
    <x v="0"/>
  </r>
  <r>
    <s v="Flight4445"/>
    <d v="2014-10-29T00:00:00"/>
    <x v="19"/>
    <n v="2.2999999999999998"/>
    <n v="103"/>
    <x v="22"/>
    <n v="115"/>
    <n v="21275"/>
    <n v="23402.5"/>
    <n v="2127.5"/>
    <x v="11"/>
    <x v="0"/>
  </r>
  <r>
    <s v="Flight4446"/>
    <d v="2015-12-20T00:00:00"/>
    <x v="17"/>
    <n v="2.4"/>
    <n v="25"/>
    <x v="8"/>
    <n v="300"/>
    <n v="55500"/>
    <n v="61050"/>
    <n v="5550"/>
    <x v="4"/>
    <x v="1"/>
  </r>
  <r>
    <s v="Flight4447"/>
    <d v="2015-01-19T00:00:00"/>
    <x v="6"/>
    <n v="1.5"/>
    <n v="91"/>
    <x v="24"/>
    <n v="300"/>
    <n v="55500"/>
    <n v="61050"/>
    <n v="5550"/>
    <x v="7"/>
    <x v="1"/>
  </r>
  <r>
    <s v="Flight4448"/>
    <d v="2015-10-06T00:00:00"/>
    <x v="0"/>
    <n v="2"/>
    <n v="190"/>
    <x v="0"/>
    <n v="300"/>
    <n v="49500"/>
    <n v="54450"/>
    <n v="4950"/>
    <x v="11"/>
    <x v="1"/>
  </r>
  <r>
    <s v="Flight4449"/>
    <d v="2014-10-16T00:00:00"/>
    <x v="3"/>
    <n v="5.3"/>
    <n v="143"/>
    <x v="1"/>
    <n v="350"/>
    <n v="64750"/>
    <n v="71225"/>
    <n v="6475"/>
    <x v="11"/>
    <x v="0"/>
  </r>
  <r>
    <s v="Flight4450"/>
    <d v="2014-03-07T00:00:00"/>
    <x v="3"/>
    <n v="5"/>
    <n v="178"/>
    <x v="0"/>
    <n v="350"/>
    <n v="57750"/>
    <n v="63525"/>
    <n v="5775"/>
    <x v="5"/>
    <x v="0"/>
  </r>
  <r>
    <s v="Flight4451"/>
    <d v="2015-06-28T00:00:00"/>
    <x v="10"/>
    <n v="1.8"/>
    <n v="80"/>
    <x v="5"/>
    <n v="412.5"/>
    <n v="74662.5"/>
    <n v="82128.75"/>
    <n v="7466.25"/>
    <x v="10"/>
    <x v="1"/>
  </r>
  <r>
    <s v="Flight4452"/>
    <d v="2015-06-12T00:00:00"/>
    <x v="13"/>
    <n v="1.5"/>
    <n v="6"/>
    <x v="12"/>
    <n v="275"/>
    <n v="50875"/>
    <n v="55962.5"/>
    <n v="5087.5"/>
    <x v="10"/>
    <x v="1"/>
  </r>
  <r>
    <s v="Flight4453"/>
    <d v="2015-10-12T00:00:00"/>
    <x v="8"/>
    <n v="10"/>
    <n v="167"/>
    <x v="0"/>
    <n v="200"/>
    <n v="33000"/>
    <n v="36300"/>
    <n v="3300"/>
    <x v="11"/>
    <x v="1"/>
  </r>
  <r>
    <s v="Flight4454"/>
    <d v="2015-03-30T00:00:00"/>
    <x v="3"/>
    <n v="4.2"/>
    <n v="87"/>
    <x v="18"/>
    <n v="350"/>
    <n v="63350"/>
    <n v="69685"/>
    <n v="6335"/>
    <x v="5"/>
    <x v="1"/>
  </r>
  <r>
    <s v="Flight4455"/>
    <d v="2014-03-20T00:00:00"/>
    <x v="1"/>
    <n v="4.2"/>
    <n v="50"/>
    <x v="0"/>
    <n v="250"/>
    <n v="41250"/>
    <n v="45375"/>
    <n v="4125"/>
    <x v="5"/>
    <x v="0"/>
  </r>
  <r>
    <s v="Flight4456"/>
    <d v="2015-08-29T00:00:00"/>
    <x v="3"/>
    <n v="7.9"/>
    <n v="104"/>
    <x v="1"/>
    <n v="385"/>
    <n v="71225"/>
    <n v="78347.5"/>
    <n v="7122.5"/>
    <x v="1"/>
    <x v="1"/>
  </r>
  <r>
    <s v="Flight4457"/>
    <d v="2015-04-22T00:00:00"/>
    <x v="0"/>
    <n v="2.5"/>
    <n v="35"/>
    <x v="11"/>
    <n v="300"/>
    <n v="55500"/>
    <n v="61050"/>
    <n v="5550"/>
    <x v="9"/>
    <x v="1"/>
  </r>
  <r>
    <s v="Flight4458"/>
    <d v="2014-08-12T00:00:00"/>
    <x v="15"/>
    <n v="1.9"/>
    <n v="198"/>
    <x v="19"/>
    <n v="330"/>
    <n v="54450"/>
    <n v="59895"/>
    <n v="5445"/>
    <x v="1"/>
    <x v="0"/>
  </r>
  <r>
    <s v="Flight4459"/>
    <d v="2014-12-06T00:00:00"/>
    <x v="5"/>
    <n v="1.7"/>
    <n v="180"/>
    <x v="3"/>
    <n v="125"/>
    <n v="20625"/>
    <n v="22687.5"/>
    <n v="2062.5"/>
    <x v="4"/>
    <x v="0"/>
  </r>
  <r>
    <s v="Flight4460"/>
    <d v="2015-07-11T00:00:00"/>
    <x v="5"/>
    <n v="3.2"/>
    <n v="24"/>
    <x v="0"/>
    <n v="137.5"/>
    <n v="25437.5"/>
    <n v="27981.25"/>
    <n v="2543.75"/>
    <x v="2"/>
    <x v="1"/>
  </r>
  <r>
    <s v="Flight4461"/>
    <d v="2015-05-21T00:00:00"/>
    <x v="7"/>
    <n v="1.8"/>
    <n v="195"/>
    <x v="4"/>
    <n v="200"/>
    <n v="33000"/>
    <n v="36300"/>
    <n v="3300"/>
    <x v="3"/>
    <x v="1"/>
  </r>
  <r>
    <s v="Flight4462"/>
    <d v="2015-11-25T00:00:00"/>
    <x v="8"/>
    <n v="19.600000000000001"/>
    <n v="18"/>
    <x v="3"/>
    <n v="300"/>
    <n v="55500"/>
    <n v="61050"/>
    <n v="5550"/>
    <x v="0"/>
    <x v="1"/>
  </r>
  <r>
    <s v="Flight4463"/>
    <d v="2014-06-26T00:00:00"/>
    <x v="9"/>
    <n v="1.1000000000000001"/>
    <n v="67"/>
    <x v="21"/>
    <n v="275"/>
    <n v="49775"/>
    <n v="54752.5"/>
    <n v="4977.5"/>
    <x v="10"/>
    <x v="0"/>
  </r>
  <r>
    <s v="Flight4464"/>
    <d v="2015-06-29T00:00:00"/>
    <x v="17"/>
    <n v="1.6"/>
    <n v="187"/>
    <x v="0"/>
    <n v="330"/>
    <n v="54450"/>
    <n v="59895"/>
    <n v="5445"/>
    <x v="10"/>
    <x v="1"/>
  </r>
  <r>
    <s v="Flight4465"/>
    <d v="2015-03-29T00:00:00"/>
    <x v="10"/>
    <n v="2.8"/>
    <n v="186"/>
    <x v="1"/>
    <n v="375"/>
    <n v="61875"/>
    <n v="68062.5"/>
    <n v="6187.5"/>
    <x v="5"/>
    <x v="1"/>
  </r>
  <r>
    <s v="Flight4466"/>
    <d v="2015-11-13T00:00:00"/>
    <x v="8"/>
    <n v="9.5"/>
    <n v="43"/>
    <x v="19"/>
    <n v="200"/>
    <n v="33000"/>
    <n v="36300"/>
    <n v="3300"/>
    <x v="0"/>
    <x v="1"/>
  </r>
  <r>
    <s v="Flight4467"/>
    <d v="2014-08-04T00:00:00"/>
    <x v="9"/>
    <n v="2.9"/>
    <n v="163"/>
    <x v="25"/>
    <n v="275"/>
    <n v="45375"/>
    <n v="49912.5"/>
    <n v="4537.5"/>
    <x v="1"/>
    <x v="0"/>
  </r>
  <r>
    <s v="Flight4468"/>
    <d v="2014-06-27T00:00:00"/>
    <x v="7"/>
    <n v="1.5"/>
    <n v="62"/>
    <x v="6"/>
    <n v="220"/>
    <n v="36300"/>
    <n v="39930"/>
    <n v="3630"/>
    <x v="10"/>
    <x v="0"/>
  </r>
  <r>
    <s v="Flight4469"/>
    <d v="2015-03-24T00:00:00"/>
    <x v="12"/>
    <n v="1.7"/>
    <n v="97"/>
    <x v="6"/>
    <n v="115"/>
    <n v="21275"/>
    <n v="23402.5"/>
    <n v="2127.5"/>
    <x v="5"/>
    <x v="1"/>
  </r>
  <r>
    <s v="Flight4470"/>
    <d v="2014-01-25T00:00:00"/>
    <x v="17"/>
    <n v="1.9"/>
    <n v="48"/>
    <x v="11"/>
    <n v="300"/>
    <n v="49500"/>
    <n v="54450"/>
    <n v="4950"/>
    <x v="7"/>
    <x v="0"/>
  </r>
  <r>
    <s v="Flight4471"/>
    <d v="2014-11-27T00:00:00"/>
    <x v="1"/>
    <n v="5.4"/>
    <n v="73"/>
    <x v="0"/>
    <n v="375"/>
    <n v="67875"/>
    <n v="74662.5"/>
    <n v="6787.5"/>
    <x v="0"/>
    <x v="0"/>
  </r>
  <r>
    <s v="Flight4472"/>
    <d v="2015-04-21T00:00:00"/>
    <x v="5"/>
    <n v="2.2000000000000002"/>
    <n v="209"/>
    <x v="21"/>
    <n v="125"/>
    <n v="20625"/>
    <n v="22687.5"/>
    <n v="2062.5"/>
    <x v="9"/>
    <x v="1"/>
  </r>
  <r>
    <s v="Flight4473"/>
    <d v="2014-04-20T00:00:00"/>
    <x v="13"/>
    <n v="1.7"/>
    <n v="121"/>
    <x v="3"/>
    <n v="250"/>
    <n v="46250"/>
    <n v="50875"/>
    <n v="4625"/>
    <x v="9"/>
    <x v="0"/>
  </r>
  <r>
    <s v="Flight4474"/>
    <d v="2015-02-12T00:00:00"/>
    <x v="13"/>
    <n v="2"/>
    <n v="149"/>
    <x v="6"/>
    <n v="250"/>
    <n v="46250"/>
    <n v="50875"/>
    <n v="4625"/>
    <x v="8"/>
    <x v="1"/>
  </r>
  <r>
    <s v="Flight4475"/>
    <d v="2015-01-28T00:00:00"/>
    <x v="7"/>
    <n v="2"/>
    <n v="45"/>
    <x v="19"/>
    <n v="200"/>
    <n v="33000"/>
    <n v="36300"/>
    <n v="3300"/>
    <x v="7"/>
    <x v="1"/>
  </r>
  <r>
    <s v="Flight4476"/>
    <d v="2014-02-03T00:00:00"/>
    <x v="8"/>
    <n v="6.8"/>
    <n v="36"/>
    <x v="20"/>
    <n v="200"/>
    <n v="33000"/>
    <n v="36300"/>
    <n v="3300"/>
    <x v="8"/>
    <x v="0"/>
  </r>
  <r>
    <s v="Flight4477"/>
    <d v="2014-05-31T00:00:00"/>
    <x v="0"/>
    <n v="2.2999999999999998"/>
    <n v="167"/>
    <x v="2"/>
    <n v="300"/>
    <n v="49500"/>
    <n v="54450"/>
    <n v="4950"/>
    <x v="3"/>
    <x v="0"/>
  </r>
  <r>
    <s v="Flight4478"/>
    <d v="2014-08-28T00:00:00"/>
    <x v="19"/>
    <n v="3.1"/>
    <n v="158"/>
    <x v="1"/>
    <n v="126.5"/>
    <n v="20872.5"/>
    <n v="22959.75"/>
    <n v="2087.25"/>
    <x v="1"/>
    <x v="0"/>
  </r>
  <r>
    <s v="Flight4479"/>
    <d v="2014-05-02T00:00:00"/>
    <x v="10"/>
    <n v="2.8"/>
    <n v="103"/>
    <x v="1"/>
    <n v="375"/>
    <n v="69375"/>
    <n v="76312.5"/>
    <n v="6937.5"/>
    <x v="3"/>
    <x v="0"/>
  </r>
  <r>
    <s v="Flight4480"/>
    <d v="2015-08-15T00:00:00"/>
    <x v="5"/>
    <n v="2.6"/>
    <n v="20"/>
    <x v="6"/>
    <n v="137.5"/>
    <n v="25437.5"/>
    <n v="27981.25"/>
    <n v="2543.75"/>
    <x v="1"/>
    <x v="1"/>
  </r>
  <r>
    <s v="Flight4481"/>
    <d v="2015-08-28T00:00:00"/>
    <x v="5"/>
    <n v="1.5"/>
    <n v="141"/>
    <x v="19"/>
    <n v="137.5"/>
    <n v="25437.5"/>
    <n v="27981.25"/>
    <n v="2543.75"/>
    <x v="1"/>
    <x v="1"/>
  </r>
  <r>
    <s v="Flight4482"/>
    <d v="2014-10-16T00:00:00"/>
    <x v="16"/>
    <n v="1"/>
    <n v="192"/>
    <x v="10"/>
    <n v="275"/>
    <n v="45375"/>
    <n v="49912.5"/>
    <n v="4537.5"/>
    <x v="11"/>
    <x v="0"/>
  </r>
  <r>
    <s v="Flight4483"/>
    <d v="2014-06-15T00:00:00"/>
    <x v="8"/>
    <n v="9"/>
    <n v="121"/>
    <x v="5"/>
    <n v="220"/>
    <n v="40700"/>
    <n v="44770"/>
    <n v="4070"/>
    <x v="10"/>
    <x v="0"/>
  </r>
  <r>
    <s v="Flight4484"/>
    <d v="2015-05-26T00:00:00"/>
    <x v="2"/>
    <n v="1.6"/>
    <n v="206"/>
    <x v="10"/>
    <n v="225"/>
    <n v="37125"/>
    <n v="40837.5"/>
    <n v="3712.5"/>
    <x v="3"/>
    <x v="1"/>
  </r>
  <r>
    <s v="Flight4485"/>
    <d v="2015-08-02T00:00:00"/>
    <x v="13"/>
    <n v="2"/>
    <n v="17"/>
    <x v="26"/>
    <n v="275"/>
    <n v="50875"/>
    <n v="55962.5"/>
    <n v="5087.5"/>
    <x v="1"/>
    <x v="1"/>
  </r>
  <r>
    <s v="Flight4486"/>
    <d v="2015-10-24T00:00:00"/>
    <x v="11"/>
    <n v="1.7"/>
    <n v="33"/>
    <x v="21"/>
    <n v="350"/>
    <n v="64750"/>
    <n v="71225"/>
    <n v="6475"/>
    <x v="11"/>
    <x v="1"/>
  </r>
  <r>
    <s v="Flight4487"/>
    <d v="2014-07-02T00:00:00"/>
    <x v="11"/>
    <n v="1.4"/>
    <n v="155"/>
    <x v="1"/>
    <n v="385"/>
    <n v="63525"/>
    <n v="69877.5"/>
    <n v="6352.5"/>
    <x v="2"/>
    <x v="0"/>
  </r>
  <r>
    <s v="Flight4488"/>
    <d v="2014-08-10T00:00:00"/>
    <x v="0"/>
    <n v="2.2000000000000002"/>
    <n v="174"/>
    <x v="6"/>
    <n v="330"/>
    <n v="54450"/>
    <n v="59895"/>
    <n v="5445"/>
    <x v="1"/>
    <x v="0"/>
  </r>
  <r>
    <s v="Flight4489"/>
    <d v="2014-07-31T00:00:00"/>
    <x v="16"/>
    <n v="2.6"/>
    <n v="210"/>
    <x v="2"/>
    <n v="302.5"/>
    <n v="49912.5"/>
    <n v="54903.75"/>
    <n v="4991.25"/>
    <x v="2"/>
    <x v="0"/>
  </r>
  <r>
    <s v="Flight4490"/>
    <d v="2014-04-25T00:00:00"/>
    <x v="13"/>
    <n v="1.9"/>
    <n v="48"/>
    <x v="5"/>
    <n v="250"/>
    <n v="41250"/>
    <n v="45375"/>
    <n v="4125"/>
    <x v="9"/>
    <x v="0"/>
  </r>
  <r>
    <s v="Flight4491"/>
    <d v="2015-01-14T00:00:00"/>
    <x v="10"/>
    <n v="2.6"/>
    <n v="19"/>
    <x v="3"/>
    <n v="375"/>
    <n v="69375"/>
    <n v="76312.5"/>
    <n v="6937.5"/>
    <x v="7"/>
    <x v="1"/>
  </r>
  <r>
    <s v="Flight4492"/>
    <d v="2015-06-27T00:00:00"/>
    <x v="14"/>
    <n v="2.9"/>
    <n v="3"/>
    <x v="0"/>
    <n v="302.5"/>
    <n v="55962.5"/>
    <n v="61558.75"/>
    <n v="5596.25"/>
    <x v="10"/>
    <x v="1"/>
  </r>
  <r>
    <s v="Flight4493"/>
    <d v="2014-07-01T00:00:00"/>
    <x v="10"/>
    <n v="1.8"/>
    <n v="92"/>
    <x v="4"/>
    <n v="412.5"/>
    <n v="76312.5"/>
    <n v="83943.75"/>
    <n v="7631.25"/>
    <x v="2"/>
    <x v="0"/>
  </r>
  <r>
    <s v="Flight4494"/>
    <d v="2014-12-27T00:00:00"/>
    <x v="7"/>
    <n v="5.8"/>
    <n v="172"/>
    <x v="15"/>
    <n v="280"/>
    <n v="46200"/>
    <n v="50820"/>
    <n v="4620"/>
    <x v="4"/>
    <x v="0"/>
  </r>
  <r>
    <s v="Flight4495"/>
    <d v="2015-10-23T00:00:00"/>
    <x v="6"/>
    <n v="1.1000000000000001"/>
    <n v="191"/>
    <x v="6"/>
    <n v="300"/>
    <n v="49500"/>
    <n v="54450"/>
    <n v="4950"/>
    <x v="11"/>
    <x v="1"/>
  </r>
  <r>
    <s v="Flight4496"/>
    <d v="2015-01-10T00:00:00"/>
    <x v="7"/>
    <n v="2"/>
    <n v="84"/>
    <x v="1"/>
    <n v="200"/>
    <n v="36200"/>
    <n v="39820"/>
    <n v="3620"/>
    <x v="7"/>
    <x v="1"/>
  </r>
  <r>
    <s v="Flight4497"/>
    <d v="2014-01-30T00:00:00"/>
    <x v="11"/>
    <n v="3.2"/>
    <n v="158"/>
    <x v="16"/>
    <n v="350"/>
    <n v="57750"/>
    <n v="63525"/>
    <n v="5775"/>
    <x v="7"/>
    <x v="0"/>
  </r>
  <r>
    <s v="Flight4498"/>
    <d v="2015-01-28T00:00:00"/>
    <x v="10"/>
    <n v="2"/>
    <n v="6"/>
    <x v="11"/>
    <n v="375"/>
    <n v="69375"/>
    <n v="76312.5"/>
    <n v="6937.5"/>
    <x v="7"/>
    <x v="1"/>
  </r>
  <r>
    <s v="Flight4499"/>
    <d v="2015-09-17T00:00:00"/>
    <x v="4"/>
    <n v="1.4"/>
    <n v="171"/>
    <x v="5"/>
    <n v="200"/>
    <n v="33000"/>
    <n v="36300"/>
    <n v="3300"/>
    <x v="6"/>
    <x v="1"/>
  </r>
  <r>
    <s v="Flight4500"/>
    <d v="2014-09-18T00:00:00"/>
    <x v="8"/>
    <n v="13"/>
    <n v="120"/>
    <x v="8"/>
    <n v="200"/>
    <n v="37000"/>
    <n v="40700"/>
    <n v="3700"/>
    <x v="6"/>
    <x v="0"/>
  </r>
  <r>
    <s v="Flight4501"/>
    <d v="2014-10-23T00:00:00"/>
    <x v="16"/>
    <n v="1.7"/>
    <n v="16"/>
    <x v="1"/>
    <n v="275"/>
    <n v="50875"/>
    <n v="55962.5"/>
    <n v="5087.5"/>
    <x v="11"/>
    <x v="0"/>
  </r>
  <r>
    <s v="Flight4502"/>
    <d v="2015-01-04T00:00:00"/>
    <x v="19"/>
    <n v="2.7"/>
    <n v="89"/>
    <x v="21"/>
    <n v="115"/>
    <n v="20815"/>
    <n v="22896.5"/>
    <n v="2081.5"/>
    <x v="7"/>
    <x v="1"/>
  </r>
  <r>
    <s v="Flight4503"/>
    <d v="2014-06-04T00:00:00"/>
    <x v="2"/>
    <n v="2.5"/>
    <n v="5"/>
    <x v="6"/>
    <n v="247.5"/>
    <n v="45787.5"/>
    <n v="50366.25"/>
    <n v="4578.75"/>
    <x v="10"/>
    <x v="0"/>
  </r>
  <r>
    <s v="Flight4504"/>
    <d v="2014-12-16T00:00:00"/>
    <x v="6"/>
    <n v="2.2000000000000002"/>
    <n v="174"/>
    <x v="6"/>
    <n v="300"/>
    <n v="49500"/>
    <n v="54450"/>
    <n v="4950"/>
    <x v="4"/>
    <x v="0"/>
  </r>
  <r>
    <s v="Flight4505"/>
    <d v="2014-01-18T00:00:00"/>
    <x v="2"/>
    <n v="2.6"/>
    <n v="46"/>
    <x v="3"/>
    <n v="225"/>
    <n v="37125"/>
    <n v="40837.5"/>
    <n v="3712.5"/>
    <x v="7"/>
    <x v="0"/>
  </r>
  <r>
    <s v="Flight4506"/>
    <d v="2014-08-07T00:00:00"/>
    <x v="5"/>
    <n v="1.6"/>
    <n v="8"/>
    <x v="3"/>
    <n v="137.5"/>
    <n v="25437.5"/>
    <n v="27981.25"/>
    <n v="2543.75"/>
    <x v="1"/>
    <x v="0"/>
  </r>
  <r>
    <s v="Flight4507"/>
    <d v="2015-09-26T00:00:00"/>
    <x v="7"/>
    <n v="2"/>
    <n v="122"/>
    <x v="16"/>
    <n v="200"/>
    <n v="37000"/>
    <n v="40700"/>
    <n v="3700"/>
    <x v="6"/>
    <x v="1"/>
  </r>
  <r>
    <s v="Flight4508"/>
    <d v="2014-04-23T00:00:00"/>
    <x v="7"/>
    <n v="2.5"/>
    <n v="153"/>
    <x v="0"/>
    <n v="200"/>
    <n v="33000"/>
    <n v="36300"/>
    <n v="3300"/>
    <x v="9"/>
    <x v="0"/>
  </r>
  <r>
    <s v="Flight4509"/>
    <d v="2015-05-13T00:00:00"/>
    <x v="9"/>
    <n v="0.9"/>
    <n v="49"/>
    <x v="2"/>
    <n v="250"/>
    <n v="41250"/>
    <n v="45375"/>
    <n v="4125"/>
    <x v="3"/>
    <x v="1"/>
  </r>
  <r>
    <s v="Flight4510"/>
    <d v="2015-04-17T00:00:00"/>
    <x v="19"/>
    <n v="0.8"/>
    <n v="12"/>
    <x v="0"/>
    <n v="115"/>
    <n v="21275"/>
    <n v="23402.5"/>
    <n v="2127.5"/>
    <x v="9"/>
    <x v="1"/>
  </r>
  <r>
    <s v="Flight4511"/>
    <d v="2014-01-02T00:00:00"/>
    <x v="7"/>
    <n v="3.4"/>
    <n v="56"/>
    <x v="1"/>
    <n v="200"/>
    <n v="33000"/>
    <n v="36300"/>
    <n v="3300"/>
    <x v="7"/>
    <x v="0"/>
  </r>
  <r>
    <s v="Flight4512"/>
    <d v="2015-08-03T00:00:00"/>
    <x v="7"/>
    <n v="1.5"/>
    <n v="202"/>
    <x v="3"/>
    <n v="220"/>
    <n v="36300"/>
    <n v="39930"/>
    <n v="3630"/>
    <x v="1"/>
    <x v="1"/>
  </r>
  <r>
    <s v="Flight4513"/>
    <d v="2014-02-19T00:00:00"/>
    <x v="8"/>
    <n v="6.2"/>
    <n v="164"/>
    <x v="25"/>
    <n v="200"/>
    <n v="33000"/>
    <n v="36300"/>
    <n v="3300"/>
    <x v="8"/>
    <x v="0"/>
  </r>
  <r>
    <s v="Flight4514"/>
    <d v="2014-06-26T00:00:00"/>
    <x v="0"/>
    <n v="2.6"/>
    <n v="74"/>
    <x v="6"/>
    <n v="330"/>
    <n v="59730"/>
    <n v="65703"/>
    <n v="5973"/>
    <x v="10"/>
    <x v="0"/>
  </r>
  <r>
    <s v="Flight4515"/>
    <d v="2014-08-10T00:00:00"/>
    <x v="7"/>
    <n v="0.7"/>
    <n v="7"/>
    <x v="1"/>
    <n v="220"/>
    <n v="40700"/>
    <n v="44770"/>
    <n v="4070"/>
    <x v="1"/>
    <x v="0"/>
  </r>
  <r>
    <s v="Flight4516"/>
    <d v="2015-07-05T00:00:00"/>
    <x v="19"/>
    <n v="2.1"/>
    <n v="156"/>
    <x v="9"/>
    <n v="126.5"/>
    <n v="20872.5"/>
    <n v="22959.75"/>
    <n v="2087.25"/>
    <x v="2"/>
    <x v="1"/>
  </r>
  <r>
    <s v="Flight4517"/>
    <d v="2015-09-14T00:00:00"/>
    <x v="16"/>
    <n v="2.6"/>
    <n v="68"/>
    <x v="2"/>
    <n v="275"/>
    <n v="49775"/>
    <n v="54752.5"/>
    <n v="4977.5"/>
    <x v="6"/>
    <x v="1"/>
  </r>
  <r>
    <s v="Flight4518"/>
    <d v="2014-02-08T00:00:00"/>
    <x v="13"/>
    <n v="1.2"/>
    <n v="58"/>
    <x v="0"/>
    <n v="250"/>
    <n v="41250"/>
    <n v="45375"/>
    <n v="4125"/>
    <x v="8"/>
    <x v="0"/>
  </r>
  <r>
    <s v="Flight4519"/>
    <d v="2015-05-17T00:00:00"/>
    <x v="9"/>
    <n v="2.2999999999999998"/>
    <n v="139"/>
    <x v="2"/>
    <n v="250"/>
    <n v="46250"/>
    <n v="50875"/>
    <n v="4625"/>
    <x v="3"/>
    <x v="1"/>
  </r>
  <r>
    <s v="Flight4520"/>
    <d v="2014-06-02T00:00:00"/>
    <x v="1"/>
    <n v="2.9"/>
    <n v="89"/>
    <x v="15"/>
    <n v="275"/>
    <n v="49775"/>
    <n v="54752.5"/>
    <n v="4977.5"/>
    <x v="10"/>
    <x v="0"/>
  </r>
  <r>
    <s v="Flight4521"/>
    <d v="2015-04-21T00:00:00"/>
    <x v="10"/>
    <n v="1.8"/>
    <n v="56"/>
    <x v="18"/>
    <n v="375"/>
    <n v="61875"/>
    <n v="68062.5"/>
    <n v="6187.5"/>
    <x v="9"/>
    <x v="1"/>
  </r>
  <r>
    <s v="Flight4522"/>
    <d v="2014-09-18T00:00:00"/>
    <x v="8"/>
    <n v="7.2"/>
    <n v="16"/>
    <x v="29"/>
    <n v="200"/>
    <n v="37000"/>
    <n v="40700"/>
    <n v="3700"/>
    <x v="6"/>
    <x v="0"/>
  </r>
  <r>
    <s v="Flight4523"/>
    <d v="2014-02-27T00:00:00"/>
    <x v="1"/>
    <n v="0.6"/>
    <n v="123"/>
    <x v="3"/>
    <n v="250"/>
    <n v="46250"/>
    <n v="50875"/>
    <n v="4625"/>
    <x v="8"/>
    <x v="0"/>
  </r>
  <r>
    <s v="Flight4524"/>
    <d v="2015-05-11T00:00:00"/>
    <x v="1"/>
    <n v="1"/>
    <n v="174"/>
    <x v="1"/>
    <n v="250"/>
    <n v="41250"/>
    <n v="45375"/>
    <n v="4125"/>
    <x v="3"/>
    <x v="1"/>
  </r>
  <r>
    <s v="Flight4525"/>
    <d v="2014-02-26T00:00:00"/>
    <x v="7"/>
    <n v="2"/>
    <n v="125"/>
    <x v="1"/>
    <n v="200"/>
    <n v="37000"/>
    <n v="40700"/>
    <n v="3700"/>
    <x v="8"/>
    <x v="0"/>
  </r>
  <r>
    <s v="Flight4526"/>
    <d v="2014-08-18T00:00:00"/>
    <x v="10"/>
    <n v="1.5"/>
    <n v="80"/>
    <x v="22"/>
    <n v="412.5"/>
    <n v="74662.5"/>
    <n v="82128.75"/>
    <n v="7466.25"/>
    <x v="1"/>
    <x v="0"/>
  </r>
  <r>
    <s v="Flight4527"/>
    <d v="2014-10-22T00:00:00"/>
    <x v="16"/>
    <n v="2.2000000000000002"/>
    <n v="169"/>
    <x v="15"/>
    <n v="275"/>
    <n v="45375"/>
    <n v="49912.5"/>
    <n v="4537.5"/>
    <x v="11"/>
    <x v="0"/>
  </r>
  <r>
    <s v="Flight4528"/>
    <d v="2015-04-05T00:00:00"/>
    <x v="17"/>
    <n v="0.8"/>
    <n v="55"/>
    <x v="16"/>
    <n v="300"/>
    <n v="49500"/>
    <n v="54450"/>
    <n v="4950"/>
    <x v="9"/>
    <x v="1"/>
  </r>
  <r>
    <s v="Flight4529"/>
    <d v="2014-12-19T00:00:00"/>
    <x v="3"/>
    <n v="3.5"/>
    <n v="118"/>
    <x v="9"/>
    <n v="350"/>
    <n v="64750"/>
    <n v="71225"/>
    <n v="6475"/>
    <x v="4"/>
    <x v="0"/>
  </r>
  <r>
    <s v="Flight4530"/>
    <d v="2015-07-24T00:00:00"/>
    <x v="3"/>
    <n v="5.2"/>
    <n v="192"/>
    <x v="16"/>
    <n v="385"/>
    <n v="63525"/>
    <n v="69877.5"/>
    <n v="6352.5"/>
    <x v="2"/>
    <x v="1"/>
  </r>
  <r>
    <s v="Flight4531"/>
    <d v="2014-01-05T00:00:00"/>
    <x v="5"/>
    <n v="2.2000000000000002"/>
    <n v="187"/>
    <x v="17"/>
    <n v="125"/>
    <n v="20625"/>
    <n v="22687.5"/>
    <n v="2062.5"/>
    <x v="7"/>
    <x v="0"/>
  </r>
  <r>
    <s v="Flight4532"/>
    <d v="2015-08-31T00:00:00"/>
    <x v="18"/>
    <n v="4"/>
    <n v="70"/>
    <x v="1"/>
    <n v="264"/>
    <n v="47784"/>
    <n v="52562.400000000001"/>
    <n v="4778.4000000000005"/>
    <x v="1"/>
    <x v="1"/>
  </r>
  <r>
    <s v="Flight4533"/>
    <d v="2014-02-11T00:00:00"/>
    <x v="19"/>
    <n v="3.3"/>
    <n v="66"/>
    <x v="6"/>
    <n v="115"/>
    <n v="20815"/>
    <n v="22896.5"/>
    <n v="2081.5"/>
    <x v="8"/>
    <x v="0"/>
  </r>
  <r>
    <s v="Flight4534"/>
    <d v="2014-03-06T00:00:00"/>
    <x v="5"/>
    <n v="2"/>
    <n v="22"/>
    <x v="2"/>
    <n v="125"/>
    <n v="23125"/>
    <n v="25437.5"/>
    <n v="2312.5"/>
    <x v="5"/>
    <x v="0"/>
  </r>
  <r>
    <s v="Flight4535"/>
    <d v="2015-02-12T00:00:00"/>
    <x v="1"/>
    <n v="1.2"/>
    <n v="4"/>
    <x v="1"/>
    <n v="250"/>
    <n v="46250"/>
    <n v="50875"/>
    <n v="4625"/>
    <x v="8"/>
    <x v="1"/>
  </r>
  <r>
    <s v="Flight4536"/>
    <d v="2015-09-28T00:00:00"/>
    <x v="21"/>
    <n v="2.5"/>
    <n v="18"/>
    <x v="15"/>
    <n v="300"/>
    <n v="55500"/>
    <n v="61050"/>
    <n v="5550"/>
    <x v="6"/>
    <x v="1"/>
  </r>
  <r>
    <s v="Flight4537"/>
    <d v="2015-08-18T00:00:00"/>
    <x v="3"/>
    <n v="4.7"/>
    <n v="156"/>
    <x v="7"/>
    <n v="385"/>
    <n v="63525"/>
    <n v="69877.5"/>
    <n v="6352.5"/>
    <x v="1"/>
    <x v="1"/>
  </r>
  <r>
    <s v="Flight4538"/>
    <d v="2015-10-05T00:00:00"/>
    <x v="10"/>
    <n v="3"/>
    <n v="97"/>
    <x v="12"/>
    <n v="375"/>
    <n v="69375"/>
    <n v="76312.5"/>
    <n v="6937.5"/>
    <x v="11"/>
    <x v="1"/>
  </r>
  <r>
    <s v="Flight4539"/>
    <d v="2014-07-20T00:00:00"/>
    <x v="10"/>
    <n v="2.2000000000000002"/>
    <n v="178"/>
    <x v="8"/>
    <n v="412.5"/>
    <n v="68062.5"/>
    <n v="74868.75"/>
    <n v="6806.25"/>
    <x v="2"/>
    <x v="0"/>
  </r>
  <r>
    <s v="Flight4540"/>
    <d v="2014-12-27T00:00:00"/>
    <x v="10"/>
    <n v="3.9"/>
    <n v="127"/>
    <x v="12"/>
    <n v="525"/>
    <n v="97125"/>
    <n v="106837.5"/>
    <n v="9712.5"/>
    <x v="4"/>
    <x v="0"/>
  </r>
  <r>
    <s v="Flight4541"/>
    <d v="2015-11-29T00:00:00"/>
    <x v="17"/>
    <n v="3.1"/>
    <n v="3"/>
    <x v="25"/>
    <n v="450"/>
    <n v="83250"/>
    <n v="91575"/>
    <n v="8325"/>
    <x v="0"/>
    <x v="1"/>
  </r>
  <r>
    <s v="Flight4542"/>
    <d v="2014-08-31T00:00:00"/>
    <x v="14"/>
    <n v="1.4"/>
    <n v="207"/>
    <x v="20"/>
    <n v="302.5"/>
    <n v="49912.5"/>
    <n v="54903.75"/>
    <n v="4991.25"/>
    <x v="1"/>
    <x v="0"/>
  </r>
  <r>
    <s v="Flight4543"/>
    <d v="2015-08-27T00:00:00"/>
    <x v="12"/>
    <n v="2.2000000000000002"/>
    <n v="151"/>
    <x v="6"/>
    <n v="126.5"/>
    <n v="23402.5"/>
    <n v="25742.75"/>
    <n v="2340.25"/>
    <x v="1"/>
    <x v="1"/>
  </r>
  <r>
    <s v="Flight4544"/>
    <d v="2015-01-11T00:00:00"/>
    <x v="20"/>
    <n v="1.5"/>
    <n v="25"/>
    <x v="10"/>
    <n v="275"/>
    <n v="50875"/>
    <n v="55962.5"/>
    <n v="5087.5"/>
    <x v="7"/>
    <x v="1"/>
  </r>
  <r>
    <s v="Flight4545"/>
    <d v="2015-12-14T00:00:00"/>
    <x v="5"/>
    <n v="3.5"/>
    <n v="108"/>
    <x v="0"/>
    <n v="125"/>
    <n v="23125"/>
    <n v="25437.5"/>
    <n v="2312.5"/>
    <x v="4"/>
    <x v="1"/>
  </r>
  <r>
    <s v="Flight4546"/>
    <d v="2014-11-30T00:00:00"/>
    <x v="13"/>
    <n v="5.8"/>
    <n v="79"/>
    <x v="19"/>
    <n v="375"/>
    <n v="67875"/>
    <n v="74662.5"/>
    <n v="6787.5"/>
    <x v="0"/>
    <x v="0"/>
  </r>
  <r>
    <s v="Flight4547"/>
    <d v="2015-11-26T00:00:00"/>
    <x v="1"/>
    <n v="3.6"/>
    <n v="119"/>
    <x v="11"/>
    <n v="375"/>
    <n v="69375"/>
    <n v="76312.5"/>
    <n v="6937.5"/>
    <x v="0"/>
    <x v="1"/>
  </r>
  <r>
    <s v="Flight4548"/>
    <d v="2015-01-26T00:00:00"/>
    <x v="0"/>
    <n v="2.8"/>
    <n v="46"/>
    <x v="12"/>
    <n v="300"/>
    <n v="49500"/>
    <n v="54450"/>
    <n v="4950"/>
    <x v="7"/>
    <x v="1"/>
  </r>
  <r>
    <s v="Flight4549"/>
    <d v="2014-09-17T00:00:00"/>
    <x v="6"/>
    <n v="2.4"/>
    <n v="2"/>
    <x v="1"/>
    <n v="300"/>
    <n v="55500"/>
    <n v="61050"/>
    <n v="5550"/>
    <x v="6"/>
    <x v="0"/>
  </r>
  <r>
    <s v="Flight4550"/>
    <d v="2014-09-22T00:00:00"/>
    <x v="9"/>
    <n v="0.4"/>
    <n v="116"/>
    <x v="0"/>
    <n v="250"/>
    <n v="46250"/>
    <n v="50875"/>
    <n v="4625"/>
    <x v="6"/>
    <x v="0"/>
  </r>
  <r>
    <s v="Flight4551"/>
    <d v="2014-11-28T00:00:00"/>
    <x v="17"/>
    <n v="5.8"/>
    <n v="186"/>
    <x v="2"/>
    <n v="450"/>
    <n v="74250"/>
    <n v="81675"/>
    <n v="7425"/>
    <x v="0"/>
    <x v="0"/>
  </r>
  <r>
    <s v="Flight4552"/>
    <d v="2014-04-20T00:00:00"/>
    <x v="3"/>
    <n v="2.2999999999999998"/>
    <n v="129"/>
    <x v="10"/>
    <n v="350"/>
    <n v="64750"/>
    <n v="71225"/>
    <n v="6475"/>
    <x v="9"/>
    <x v="0"/>
  </r>
  <r>
    <s v="Flight4553"/>
    <d v="2015-01-01T00:00:00"/>
    <x v="1"/>
    <n v="2.6"/>
    <n v="117"/>
    <x v="6"/>
    <n v="250"/>
    <n v="46250"/>
    <n v="50875"/>
    <n v="4625"/>
    <x v="7"/>
    <x v="1"/>
  </r>
  <r>
    <s v="Flight4554"/>
    <d v="2014-05-21T00:00:00"/>
    <x v="7"/>
    <n v="2.6"/>
    <n v="78"/>
    <x v="25"/>
    <n v="200"/>
    <n v="36200"/>
    <n v="39820"/>
    <n v="3620"/>
    <x v="3"/>
    <x v="0"/>
  </r>
  <r>
    <s v="Flight4555"/>
    <d v="2015-04-09T00:00:00"/>
    <x v="5"/>
    <n v="2.7"/>
    <n v="127"/>
    <x v="11"/>
    <n v="125"/>
    <n v="23125"/>
    <n v="25437.5"/>
    <n v="2312.5"/>
    <x v="9"/>
    <x v="1"/>
  </r>
  <r>
    <s v="Flight4556"/>
    <d v="2014-08-19T00:00:00"/>
    <x v="7"/>
    <n v="0.4"/>
    <n v="3"/>
    <x v="0"/>
    <n v="220"/>
    <n v="40700"/>
    <n v="44770"/>
    <n v="4070"/>
    <x v="1"/>
    <x v="0"/>
  </r>
  <r>
    <s v="Flight4557"/>
    <d v="2014-06-21T00:00:00"/>
    <x v="8"/>
    <n v="8.4"/>
    <n v="74"/>
    <x v="27"/>
    <n v="220"/>
    <n v="39820"/>
    <n v="43802"/>
    <n v="3982"/>
    <x v="10"/>
    <x v="0"/>
  </r>
  <r>
    <s v="Flight4558"/>
    <d v="2015-09-08T00:00:00"/>
    <x v="7"/>
    <n v="0.6"/>
    <n v="51"/>
    <x v="18"/>
    <n v="200"/>
    <n v="33000"/>
    <n v="36300"/>
    <n v="3300"/>
    <x v="6"/>
    <x v="1"/>
  </r>
  <r>
    <s v="Flight4559"/>
    <d v="2015-04-09T00:00:00"/>
    <x v="4"/>
    <n v="3"/>
    <n v="81"/>
    <x v="1"/>
    <n v="200"/>
    <n v="36200"/>
    <n v="39820"/>
    <n v="3620"/>
    <x v="9"/>
    <x v="1"/>
  </r>
  <r>
    <s v="Flight4560"/>
    <d v="2014-03-14T00:00:00"/>
    <x v="6"/>
    <n v="3.1"/>
    <n v="70"/>
    <x v="0"/>
    <n v="300"/>
    <n v="54300"/>
    <n v="59730"/>
    <n v="5430"/>
    <x v="5"/>
    <x v="0"/>
  </r>
  <r>
    <s v="Flight4561"/>
    <d v="2014-07-08T00:00:00"/>
    <x v="7"/>
    <n v="3.2"/>
    <n v="151"/>
    <x v="0"/>
    <n v="220"/>
    <n v="40700"/>
    <n v="44770"/>
    <n v="4070"/>
    <x v="2"/>
    <x v="0"/>
  </r>
  <r>
    <s v="Flight4562"/>
    <d v="2015-02-28T00:00:00"/>
    <x v="10"/>
    <n v="2.7"/>
    <n v="56"/>
    <x v="15"/>
    <n v="375"/>
    <n v="61875"/>
    <n v="68062.5"/>
    <n v="6187.5"/>
    <x v="8"/>
    <x v="1"/>
  </r>
  <r>
    <s v="Flight4563"/>
    <d v="2014-07-19T00:00:00"/>
    <x v="12"/>
    <n v="1.1000000000000001"/>
    <n v="40"/>
    <x v="20"/>
    <n v="126.5"/>
    <n v="20872.5"/>
    <n v="22959.75"/>
    <n v="2087.25"/>
    <x v="2"/>
    <x v="0"/>
  </r>
  <r>
    <s v="Flight4564"/>
    <d v="2014-10-28T00:00:00"/>
    <x v="19"/>
    <n v="0.7"/>
    <n v="37"/>
    <x v="4"/>
    <n v="115"/>
    <n v="18975"/>
    <n v="20872.5"/>
    <n v="1897.5"/>
    <x v="11"/>
    <x v="0"/>
  </r>
  <r>
    <s v="Flight4565"/>
    <d v="2014-05-06T00:00:00"/>
    <x v="4"/>
    <n v="3.1"/>
    <n v="93"/>
    <x v="1"/>
    <n v="200"/>
    <n v="37000"/>
    <n v="40700"/>
    <n v="3700"/>
    <x v="3"/>
    <x v="0"/>
  </r>
  <r>
    <s v="Flight4566"/>
    <d v="2014-08-22T00:00:00"/>
    <x v="10"/>
    <n v="2.2000000000000002"/>
    <n v="13"/>
    <x v="2"/>
    <n v="412.5"/>
    <n v="76312.5"/>
    <n v="83943.75"/>
    <n v="7631.25"/>
    <x v="1"/>
    <x v="0"/>
  </r>
  <r>
    <s v="Flight4567"/>
    <d v="2014-03-20T00:00:00"/>
    <x v="9"/>
    <n v="1.5"/>
    <n v="38"/>
    <x v="18"/>
    <n v="250"/>
    <n v="41250"/>
    <n v="45375"/>
    <n v="4125"/>
    <x v="5"/>
    <x v="0"/>
  </r>
  <r>
    <s v="Flight4568"/>
    <d v="2014-03-13T00:00:00"/>
    <x v="6"/>
    <n v="2.2999999999999998"/>
    <n v="55"/>
    <x v="19"/>
    <n v="300"/>
    <n v="49500"/>
    <n v="54450"/>
    <n v="4950"/>
    <x v="5"/>
    <x v="0"/>
  </r>
  <r>
    <s v="Flight4569"/>
    <d v="2014-01-21T00:00:00"/>
    <x v="4"/>
    <n v="1.7"/>
    <n v="71"/>
    <x v="17"/>
    <n v="200"/>
    <n v="36200"/>
    <n v="39820"/>
    <n v="3620"/>
    <x v="7"/>
    <x v="0"/>
  </r>
  <r>
    <s v="Flight4570"/>
    <d v="2015-06-04T00:00:00"/>
    <x v="6"/>
    <n v="1.7"/>
    <n v="209"/>
    <x v="21"/>
    <n v="330"/>
    <n v="54450"/>
    <n v="59895"/>
    <n v="5445"/>
    <x v="10"/>
    <x v="1"/>
  </r>
  <r>
    <s v="Flight4571"/>
    <d v="2014-11-25T00:00:00"/>
    <x v="17"/>
    <n v="4.9000000000000004"/>
    <n v="76"/>
    <x v="11"/>
    <n v="450"/>
    <n v="81450"/>
    <n v="89595"/>
    <n v="8145"/>
    <x v="0"/>
    <x v="0"/>
  </r>
  <r>
    <s v="Flight4572"/>
    <d v="2014-06-14T00:00:00"/>
    <x v="5"/>
    <n v="2.2999999999999998"/>
    <n v="107"/>
    <x v="11"/>
    <n v="137.5"/>
    <n v="25437.5"/>
    <n v="27981.25"/>
    <n v="2543.75"/>
    <x v="10"/>
    <x v="0"/>
  </r>
  <r>
    <s v="Flight4573"/>
    <d v="2014-12-24T00:00:00"/>
    <x v="8"/>
    <n v="13"/>
    <n v="170"/>
    <x v="6"/>
    <n v="280"/>
    <n v="46200"/>
    <n v="50820"/>
    <n v="4620"/>
    <x v="4"/>
    <x v="0"/>
  </r>
  <r>
    <s v="Flight4574"/>
    <d v="2014-06-15T00:00:00"/>
    <x v="2"/>
    <n v="2.8"/>
    <n v="185"/>
    <x v="28"/>
    <n v="247.5"/>
    <n v="40837.5"/>
    <n v="44921.25"/>
    <n v="4083.75"/>
    <x v="10"/>
    <x v="0"/>
  </r>
  <r>
    <s v="Flight4575"/>
    <d v="2014-08-05T00:00:00"/>
    <x v="5"/>
    <n v="3.2"/>
    <n v="126"/>
    <x v="21"/>
    <n v="137.5"/>
    <n v="25437.5"/>
    <n v="27981.25"/>
    <n v="2543.75"/>
    <x v="1"/>
    <x v="0"/>
  </r>
  <r>
    <s v="Flight4576"/>
    <d v="2015-07-29T00:00:00"/>
    <x v="4"/>
    <n v="1.9"/>
    <n v="133"/>
    <x v="18"/>
    <n v="220"/>
    <n v="40700"/>
    <n v="44770"/>
    <n v="4070"/>
    <x v="2"/>
    <x v="1"/>
  </r>
  <r>
    <s v="Flight4577"/>
    <d v="2015-02-13T00:00:00"/>
    <x v="7"/>
    <n v="2.9"/>
    <n v="4"/>
    <x v="0"/>
    <n v="200"/>
    <n v="37000"/>
    <n v="40700"/>
    <n v="3700"/>
    <x v="8"/>
    <x v="1"/>
  </r>
  <r>
    <s v="Flight4578"/>
    <d v="2015-06-18T00:00:00"/>
    <x v="9"/>
    <n v="2.9"/>
    <n v="125"/>
    <x v="18"/>
    <n v="275"/>
    <n v="50875"/>
    <n v="55962.5"/>
    <n v="5087.5"/>
    <x v="10"/>
    <x v="1"/>
  </r>
  <r>
    <s v="Flight4579"/>
    <d v="2014-04-20T00:00:00"/>
    <x v="9"/>
    <n v="1.6"/>
    <n v="203"/>
    <x v="1"/>
    <n v="250"/>
    <n v="41250"/>
    <n v="45375"/>
    <n v="4125"/>
    <x v="9"/>
    <x v="0"/>
  </r>
  <r>
    <s v="Flight4580"/>
    <d v="2015-04-27T00:00:00"/>
    <x v="1"/>
    <n v="2.4"/>
    <n v="46"/>
    <x v="3"/>
    <n v="250"/>
    <n v="41250"/>
    <n v="45375"/>
    <n v="4125"/>
    <x v="9"/>
    <x v="1"/>
  </r>
  <r>
    <s v="Flight4581"/>
    <d v="2014-10-30T00:00:00"/>
    <x v="14"/>
    <n v="2.2999999999999998"/>
    <n v="153"/>
    <x v="1"/>
    <n v="275"/>
    <n v="45375"/>
    <n v="49912.5"/>
    <n v="4537.5"/>
    <x v="11"/>
    <x v="0"/>
  </r>
  <r>
    <s v="Flight4582"/>
    <d v="2014-12-23T00:00:00"/>
    <x v="2"/>
    <n v="4.5"/>
    <n v="61"/>
    <x v="1"/>
    <n v="315"/>
    <n v="51975"/>
    <n v="57172.5"/>
    <n v="5197.5"/>
    <x v="4"/>
    <x v="0"/>
  </r>
  <r>
    <s v="Flight4583"/>
    <d v="2014-10-27T00:00:00"/>
    <x v="7"/>
    <n v="1.7"/>
    <n v="147"/>
    <x v="17"/>
    <n v="200"/>
    <n v="37000"/>
    <n v="40700"/>
    <n v="3700"/>
    <x v="11"/>
    <x v="0"/>
  </r>
  <r>
    <s v="Flight4584"/>
    <d v="2014-11-07T00:00:00"/>
    <x v="5"/>
    <n v="1.5"/>
    <n v="105"/>
    <x v="2"/>
    <n v="125"/>
    <n v="23125"/>
    <n v="25437.5"/>
    <n v="2312.5"/>
    <x v="0"/>
    <x v="0"/>
  </r>
  <r>
    <s v="Flight4585"/>
    <d v="2015-12-03T00:00:00"/>
    <x v="10"/>
    <n v="1.4"/>
    <n v="136"/>
    <x v="20"/>
    <n v="375"/>
    <n v="69375"/>
    <n v="76312.5"/>
    <n v="6937.5"/>
    <x v="4"/>
    <x v="1"/>
  </r>
  <r>
    <s v="Flight4586"/>
    <d v="2014-02-07T00:00:00"/>
    <x v="0"/>
    <n v="3.1"/>
    <n v="49"/>
    <x v="27"/>
    <n v="300"/>
    <n v="49500"/>
    <n v="54450"/>
    <n v="4950"/>
    <x v="8"/>
    <x v="0"/>
  </r>
  <r>
    <s v="Flight4587"/>
    <d v="2015-04-29T00:00:00"/>
    <x v="11"/>
    <n v="2.1"/>
    <n v="195"/>
    <x v="0"/>
    <n v="350"/>
    <n v="57750"/>
    <n v="63525"/>
    <n v="5775"/>
    <x v="9"/>
    <x v="1"/>
  </r>
  <r>
    <s v="Flight4588"/>
    <d v="2015-07-29T00:00:00"/>
    <x v="20"/>
    <n v="2.6"/>
    <n v="148"/>
    <x v="27"/>
    <n v="302.5"/>
    <n v="55962.5"/>
    <n v="61558.75"/>
    <n v="5596.25"/>
    <x v="2"/>
    <x v="1"/>
  </r>
  <r>
    <s v="Flight4589"/>
    <d v="2015-04-27T00:00:00"/>
    <x v="12"/>
    <n v="1.8"/>
    <n v="53"/>
    <x v="16"/>
    <n v="115"/>
    <n v="18975"/>
    <n v="20872.5"/>
    <n v="1897.5"/>
    <x v="9"/>
    <x v="1"/>
  </r>
  <r>
    <s v="Flight4590"/>
    <d v="2015-12-05T00:00:00"/>
    <x v="10"/>
    <n v="2"/>
    <n v="11"/>
    <x v="6"/>
    <n v="375"/>
    <n v="69375"/>
    <n v="76312.5"/>
    <n v="6937.5"/>
    <x v="4"/>
    <x v="1"/>
  </r>
  <r>
    <s v="Flight4591"/>
    <d v="2014-10-18T00:00:00"/>
    <x v="6"/>
    <n v="1.5"/>
    <n v="165"/>
    <x v="13"/>
    <n v="300"/>
    <n v="49500"/>
    <n v="54450"/>
    <n v="4950"/>
    <x v="11"/>
    <x v="0"/>
  </r>
  <r>
    <s v="Flight4592"/>
    <d v="2015-06-10T00:00:00"/>
    <x v="17"/>
    <n v="2.5"/>
    <n v="104"/>
    <x v="24"/>
    <n v="330"/>
    <n v="61050"/>
    <n v="67155"/>
    <n v="6105"/>
    <x v="10"/>
    <x v="1"/>
  </r>
  <r>
    <s v="Flight4593"/>
    <d v="2015-07-23T00:00:00"/>
    <x v="1"/>
    <n v="1.7"/>
    <n v="170"/>
    <x v="8"/>
    <n v="275"/>
    <n v="45375"/>
    <n v="49912.5"/>
    <n v="4537.5"/>
    <x v="2"/>
    <x v="1"/>
  </r>
  <r>
    <s v="Flight4594"/>
    <d v="2015-10-31T00:00:00"/>
    <x v="5"/>
    <n v="2.1"/>
    <n v="54"/>
    <x v="2"/>
    <n v="125"/>
    <n v="20625"/>
    <n v="22687.5"/>
    <n v="2062.5"/>
    <x v="11"/>
    <x v="1"/>
  </r>
  <r>
    <s v="Flight4595"/>
    <d v="2015-08-06T00:00:00"/>
    <x v="16"/>
    <n v="3.1"/>
    <n v="117"/>
    <x v="17"/>
    <n v="302.5"/>
    <n v="55962.5"/>
    <n v="61558.75"/>
    <n v="5596.25"/>
    <x v="1"/>
    <x v="1"/>
  </r>
  <r>
    <s v="Flight4596"/>
    <d v="2014-03-04T00:00:00"/>
    <x v="4"/>
    <n v="2.6"/>
    <n v="146"/>
    <x v="3"/>
    <n v="200"/>
    <n v="37000"/>
    <n v="40700"/>
    <n v="3700"/>
    <x v="5"/>
    <x v="0"/>
  </r>
  <r>
    <s v="Flight4597"/>
    <d v="2015-12-01T00:00:00"/>
    <x v="20"/>
    <n v="2.5"/>
    <n v="134"/>
    <x v="25"/>
    <n v="275"/>
    <n v="50875"/>
    <n v="55962.5"/>
    <n v="5087.5"/>
    <x v="4"/>
    <x v="1"/>
  </r>
  <r>
    <s v="Flight4598"/>
    <d v="2014-05-31T00:00:00"/>
    <x v="7"/>
    <n v="2"/>
    <n v="204"/>
    <x v="7"/>
    <n v="200"/>
    <n v="33000"/>
    <n v="36300"/>
    <n v="3300"/>
    <x v="3"/>
    <x v="0"/>
  </r>
  <r>
    <s v="Flight4599"/>
    <d v="2015-05-23T00:00:00"/>
    <x v="7"/>
    <n v="1.9"/>
    <n v="84"/>
    <x v="2"/>
    <n v="200"/>
    <n v="36200"/>
    <n v="39820"/>
    <n v="3620"/>
    <x v="3"/>
    <x v="1"/>
  </r>
  <r>
    <s v="Flight4600"/>
    <d v="2015-06-20T00:00:00"/>
    <x v="4"/>
    <n v="2.7"/>
    <n v="41"/>
    <x v="25"/>
    <n v="220"/>
    <n v="36300"/>
    <n v="39930"/>
    <n v="3630"/>
    <x v="10"/>
    <x v="1"/>
  </r>
  <r>
    <s v="Flight4601"/>
    <d v="2014-09-18T00:00:00"/>
    <x v="14"/>
    <n v="2.4"/>
    <n v="153"/>
    <x v="21"/>
    <n v="275"/>
    <n v="45375"/>
    <n v="49912.5"/>
    <n v="4537.5"/>
    <x v="6"/>
    <x v="0"/>
  </r>
  <r>
    <s v="Flight4602"/>
    <d v="2015-01-31T00:00:00"/>
    <x v="1"/>
    <n v="1.8"/>
    <n v="145"/>
    <x v="18"/>
    <n v="250"/>
    <n v="46250"/>
    <n v="50875"/>
    <n v="4625"/>
    <x v="7"/>
    <x v="1"/>
  </r>
  <r>
    <s v="Flight4603"/>
    <d v="2014-10-23T00:00:00"/>
    <x v="9"/>
    <n v="1"/>
    <n v="155"/>
    <x v="16"/>
    <n v="250"/>
    <n v="41250"/>
    <n v="45375"/>
    <n v="4125"/>
    <x v="11"/>
    <x v="0"/>
  </r>
  <r>
    <s v="Flight4604"/>
    <d v="2014-09-09T00:00:00"/>
    <x v="5"/>
    <n v="2.7"/>
    <n v="64"/>
    <x v="22"/>
    <n v="125"/>
    <n v="22625"/>
    <n v="24887.5"/>
    <n v="2262.5"/>
    <x v="6"/>
    <x v="0"/>
  </r>
  <r>
    <s v="Flight4605"/>
    <d v="2014-04-01T00:00:00"/>
    <x v="7"/>
    <n v="3.3"/>
    <n v="154"/>
    <x v="0"/>
    <n v="200"/>
    <n v="33000"/>
    <n v="36300"/>
    <n v="3300"/>
    <x v="9"/>
    <x v="0"/>
  </r>
  <r>
    <s v="Flight4606"/>
    <d v="2014-07-21T00:00:00"/>
    <x v="10"/>
    <n v="1.6"/>
    <n v="194"/>
    <x v="6"/>
    <n v="412.5"/>
    <n v="68062.5"/>
    <n v="74868.75"/>
    <n v="6806.25"/>
    <x v="2"/>
    <x v="0"/>
  </r>
  <r>
    <s v="Flight4607"/>
    <d v="2015-11-20T00:00:00"/>
    <x v="9"/>
    <n v="2.4"/>
    <n v="134"/>
    <x v="22"/>
    <n v="250"/>
    <n v="46250"/>
    <n v="50875"/>
    <n v="4625"/>
    <x v="0"/>
    <x v="1"/>
  </r>
  <r>
    <s v="Flight4608"/>
    <d v="2014-05-12T00:00:00"/>
    <x v="4"/>
    <n v="1.5"/>
    <n v="97"/>
    <x v="24"/>
    <n v="200"/>
    <n v="37000"/>
    <n v="40700"/>
    <n v="3700"/>
    <x v="3"/>
    <x v="0"/>
  </r>
  <r>
    <s v="Flight4609"/>
    <d v="2015-06-30T00:00:00"/>
    <x v="5"/>
    <n v="2.1"/>
    <n v="12"/>
    <x v="18"/>
    <n v="137.5"/>
    <n v="25437.5"/>
    <n v="27981.25"/>
    <n v="2543.75"/>
    <x v="10"/>
    <x v="1"/>
  </r>
  <r>
    <s v="Flight4610"/>
    <d v="2015-02-18T00:00:00"/>
    <x v="17"/>
    <n v="1.2"/>
    <n v="100"/>
    <x v="3"/>
    <n v="300"/>
    <n v="55500"/>
    <n v="61050"/>
    <n v="5550"/>
    <x v="8"/>
    <x v="1"/>
  </r>
  <r>
    <s v="Flight4611"/>
    <d v="2015-12-31T00:00:00"/>
    <x v="2"/>
    <n v="2.7"/>
    <n v="23"/>
    <x v="11"/>
    <n v="225"/>
    <n v="41625"/>
    <n v="45787.5"/>
    <n v="4162.5"/>
    <x v="4"/>
    <x v="1"/>
  </r>
  <r>
    <s v="Flight4612"/>
    <d v="2015-06-23T00:00:00"/>
    <x v="1"/>
    <n v="2.2999999999999998"/>
    <n v="98"/>
    <x v="18"/>
    <n v="275"/>
    <n v="50875"/>
    <n v="55962.5"/>
    <n v="5087.5"/>
    <x v="10"/>
    <x v="1"/>
  </r>
  <r>
    <s v="Flight4613"/>
    <d v="2014-07-04T00:00:00"/>
    <x v="2"/>
    <n v="0.6"/>
    <n v="33"/>
    <x v="19"/>
    <n v="247.5"/>
    <n v="45787.5"/>
    <n v="50366.25"/>
    <n v="4578.75"/>
    <x v="2"/>
    <x v="0"/>
  </r>
  <r>
    <s v="Flight4614"/>
    <d v="2014-05-28T00:00:00"/>
    <x v="17"/>
    <n v="2.6"/>
    <n v="115"/>
    <x v="2"/>
    <n v="300"/>
    <n v="55500"/>
    <n v="61050"/>
    <n v="5550"/>
    <x v="3"/>
    <x v="0"/>
  </r>
  <r>
    <s v="Flight4615"/>
    <d v="2015-07-27T00:00:00"/>
    <x v="1"/>
    <n v="1.7"/>
    <n v="125"/>
    <x v="6"/>
    <n v="275"/>
    <n v="50875"/>
    <n v="55962.5"/>
    <n v="5087.5"/>
    <x v="2"/>
    <x v="1"/>
  </r>
  <r>
    <s v="Flight4616"/>
    <d v="2015-06-16T00:00:00"/>
    <x v="3"/>
    <n v="4"/>
    <n v="63"/>
    <x v="1"/>
    <n v="385"/>
    <n v="69685"/>
    <n v="76653.5"/>
    <n v="6968.5"/>
    <x v="10"/>
    <x v="1"/>
  </r>
  <r>
    <s v="Flight4617"/>
    <d v="2014-05-14T00:00:00"/>
    <x v="20"/>
    <n v="2.9"/>
    <n v="206"/>
    <x v="18"/>
    <n v="275"/>
    <n v="45375"/>
    <n v="49912.5"/>
    <n v="4537.5"/>
    <x v="3"/>
    <x v="0"/>
  </r>
  <r>
    <s v="Flight4618"/>
    <d v="2014-09-24T00:00:00"/>
    <x v="16"/>
    <n v="2.1"/>
    <n v="124"/>
    <x v="27"/>
    <n v="275"/>
    <n v="50875"/>
    <n v="55962.5"/>
    <n v="5087.5"/>
    <x v="6"/>
    <x v="0"/>
  </r>
  <r>
    <s v="Flight4619"/>
    <d v="2014-10-01T00:00:00"/>
    <x v="19"/>
    <n v="2.9"/>
    <n v="66"/>
    <x v="5"/>
    <n v="115"/>
    <n v="20815"/>
    <n v="22896.5"/>
    <n v="2081.5"/>
    <x v="11"/>
    <x v="0"/>
  </r>
  <r>
    <s v="Flight4620"/>
    <d v="2014-08-24T00:00:00"/>
    <x v="3"/>
    <n v="4.3"/>
    <n v="71"/>
    <x v="6"/>
    <n v="385"/>
    <n v="69685"/>
    <n v="76653.5"/>
    <n v="6968.5"/>
    <x v="1"/>
    <x v="0"/>
  </r>
  <r>
    <s v="Flight4621"/>
    <d v="2014-09-08T00:00:00"/>
    <x v="10"/>
    <n v="2.1"/>
    <n v="62"/>
    <x v="6"/>
    <n v="375"/>
    <n v="61875"/>
    <n v="68062.5"/>
    <n v="6187.5"/>
    <x v="6"/>
    <x v="0"/>
  </r>
  <r>
    <s v="Flight4622"/>
    <d v="2014-01-28T00:00:00"/>
    <x v="16"/>
    <n v="2"/>
    <n v="53"/>
    <x v="6"/>
    <n v="275"/>
    <n v="45375"/>
    <n v="49912.5"/>
    <n v="4537.5"/>
    <x v="7"/>
    <x v="0"/>
  </r>
  <r>
    <s v="Flight4623"/>
    <d v="2014-02-12T00:00:00"/>
    <x v="4"/>
    <n v="2.6"/>
    <n v="129"/>
    <x v="1"/>
    <n v="200"/>
    <n v="37000"/>
    <n v="40700"/>
    <n v="3700"/>
    <x v="8"/>
    <x v="0"/>
  </r>
  <r>
    <s v="Flight4624"/>
    <d v="2014-12-26T00:00:00"/>
    <x v="16"/>
    <n v="4.3"/>
    <n v="135"/>
    <x v="0"/>
    <n v="385"/>
    <n v="71225"/>
    <n v="78347.5"/>
    <n v="7122.5"/>
    <x v="4"/>
    <x v="0"/>
  </r>
  <r>
    <s v="Flight4625"/>
    <d v="2015-04-10T00:00:00"/>
    <x v="8"/>
    <n v="8.1999999999999993"/>
    <n v="102"/>
    <x v="25"/>
    <n v="200"/>
    <n v="37000"/>
    <n v="40700"/>
    <n v="3700"/>
    <x v="9"/>
    <x v="1"/>
  </r>
  <r>
    <s v="Flight4626"/>
    <d v="2015-08-27T00:00:00"/>
    <x v="8"/>
    <n v="10.3"/>
    <n v="41"/>
    <x v="1"/>
    <n v="220"/>
    <n v="36300"/>
    <n v="39930"/>
    <n v="3630"/>
    <x v="1"/>
    <x v="1"/>
  </r>
  <r>
    <s v="Flight4627"/>
    <d v="2014-01-13T00:00:00"/>
    <x v="14"/>
    <n v="1.9"/>
    <n v="22"/>
    <x v="8"/>
    <n v="275"/>
    <n v="50875"/>
    <n v="55962.5"/>
    <n v="5087.5"/>
    <x v="7"/>
    <x v="0"/>
  </r>
  <r>
    <s v="Flight4628"/>
    <d v="2015-05-18T00:00:00"/>
    <x v="5"/>
    <n v="2.6"/>
    <n v="160"/>
    <x v="1"/>
    <n v="125"/>
    <n v="20625"/>
    <n v="22687.5"/>
    <n v="2062.5"/>
    <x v="3"/>
    <x v="1"/>
  </r>
  <r>
    <s v="Flight4629"/>
    <d v="2014-11-21T00:00:00"/>
    <x v="13"/>
    <n v="3.4"/>
    <n v="77"/>
    <x v="19"/>
    <n v="250"/>
    <n v="45250"/>
    <n v="49775"/>
    <n v="4525"/>
    <x v="0"/>
    <x v="0"/>
  </r>
  <r>
    <s v="Flight4630"/>
    <d v="2015-10-09T00:00:00"/>
    <x v="7"/>
    <n v="2.2999999999999998"/>
    <n v="59"/>
    <x v="10"/>
    <n v="200"/>
    <n v="33000"/>
    <n v="36300"/>
    <n v="3300"/>
    <x v="11"/>
    <x v="1"/>
  </r>
  <r>
    <s v="Flight4631"/>
    <d v="2015-11-07T00:00:00"/>
    <x v="1"/>
    <n v="1.8"/>
    <n v="56"/>
    <x v="25"/>
    <n v="250"/>
    <n v="41250"/>
    <n v="45375"/>
    <n v="4125"/>
    <x v="0"/>
    <x v="1"/>
  </r>
  <r>
    <s v="Flight4632"/>
    <d v="2015-10-24T00:00:00"/>
    <x v="10"/>
    <n v="2.2999999999999998"/>
    <n v="181"/>
    <x v="15"/>
    <n v="375"/>
    <n v="61875"/>
    <n v="68062.5"/>
    <n v="6187.5"/>
    <x v="11"/>
    <x v="1"/>
  </r>
  <r>
    <s v="Flight4633"/>
    <d v="2014-12-06T00:00:00"/>
    <x v="0"/>
    <n v="2.6"/>
    <n v="69"/>
    <x v="19"/>
    <n v="300"/>
    <n v="54300"/>
    <n v="59730"/>
    <n v="5430"/>
    <x v="4"/>
    <x v="0"/>
  </r>
  <r>
    <s v="Flight4634"/>
    <d v="2015-07-10T00:00:00"/>
    <x v="17"/>
    <n v="3.1"/>
    <n v="123"/>
    <x v="2"/>
    <n v="330"/>
    <n v="61050"/>
    <n v="67155"/>
    <n v="6105"/>
    <x v="2"/>
    <x v="1"/>
  </r>
  <r>
    <s v="Flight4635"/>
    <d v="2014-04-09T00:00:00"/>
    <x v="13"/>
    <n v="0.7"/>
    <n v="32"/>
    <x v="1"/>
    <n v="250"/>
    <n v="46250"/>
    <n v="50875"/>
    <n v="4625"/>
    <x v="9"/>
    <x v="0"/>
  </r>
  <r>
    <s v="Flight4636"/>
    <d v="2014-07-05T00:00:00"/>
    <x v="19"/>
    <n v="3.2"/>
    <n v="51"/>
    <x v="18"/>
    <n v="126.5"/>
    <n v="20872.5"/>
    <n v="22959.75"/>
    <n v="2087.25"/>
    <x v="2"/>
    <x v="0"/>
  </r>
  <r>
    <s v="Flight4637"/>
    <d v="2015-07-11T00:00:00"/>
    <x v="15"/>
    <n v="3.4"/>
    <n v="209"/>
    <x v="6"/>
    <n v="330"/>
    <n v="54450"/>
    <n v="59895"/>
    <n v="5445"/>
    <x v="2"/>
    <x v="1"/>
  </r>
  <r>
    <s v="Flight4638"/>
    <d v="2015-03-27T00:00:00"/>
    <x v="7"/>
    <n v="2.2000000000000002"/>
    <n v="129"/>
    <x v="25"/>
    <n v="200"/>
    <n v="37000"/>
    <n v="40700"/>
    <n v="3700"/>
    <x v="5"/>
    <x v="1"/>
  </r>
  <r>
    <s v="Flight4639"/>
    <d v="2014-09-24T00:00:00"/>
    <x v="12"/>
    <n v="1.7"/>
    <n v="59"/>
    <x v="0"/>
    <n v="115"/>
    <n v="18975"/>
    <n v="20872.5"/>
    <n v="1897.5"/>
    <x v="6"/>
    <x v="0"/>
  </r>
  <r>
    <s v="Flight4640"/>
    <d v="2014-01-22T00:00:00"/>
    <x v="16"/>
    <n v="3"/>
    <n v="160"/>
    <x v="10"/>
    <n v="275"/>
    <n v="45375"/>
    <n v="49912.5"/>
    <n v="4537.5"/>
    <x v="7"/>
    <x v="0"/>
  </r>
  <r>
    <s v="Flight4641"/>
    <d v="2014-08-20T00:00:00"/>
    <x v="4"/>
    <n v="3.1"/>
    <n v="76"/>
    <x v="18"/>
    <n v="220"/>
    <n v="39820"/>
    <n v="43802"/>
    <n v="3982"/>
    <x v="1"/>
    <x v="0"/>
  </r>
  <r>
    <s v="Flight4642"/>
    <d v="2014-10-01T00:00:00"/>
    <x v="8"/>
    <n v="9.1"/>
    <n v="89"/>
    <x v="18"/>
    <n v="200"/>
    <n v="36200"/>
    <n v="39820"/>
    <n v="3620"/>
    <x v="11"/>
    <x v="0"/>
  </r>
  <r>
    <s v="Flight4643"/>
    <d v="2014-11-01T00:00:00"/>
    <x v="21"/>
    <n v="0.3"/>
    <n v="43"/>
    <x v="1"/>
    <n v="300"/>
    <n v="49500"/>
    <n v="54450"/>
    <n v="4950"/>
    <x v="0"/>
    <x v="0"/>
  </r>
  <r>
    <s v="Flight4644"/>
    <d v="2014-05-26T00:00:00"/>
    <x v="5"/>
    <n v="2.4"/>
    <n v="38"/>
    <x v="16"/>
    <n v="125"/>
    <n v="20625"/>
    <n v="22687.5"/>
    <n v="2062.5"/>
    <x v="3"/>
    <x v="0"/>
  </r>
  <r>
    <s v="Flight4645"/>
    <d v="2015-12-27T00:00:00"/>
    <x v="8"/>
    <n v="14.7"/>
    <n v="2"/>
    <x v="6"/>
    <n v="280"/>
    <n v="51800"/>
    <n v="56980"/>
    <n v="5180"/>
    <x v="4"/>
    <x v="1"/>
  </r>
  <r>
    <s v="Flight4646"/>
    <d v="2014-06-16T00:00:00"/>
    <x v="13"/>
    <n v="0.8"/>
    <n v="105"/>
    <x v="1"/>
    <n v="275"/>
    <n v="50875"/>
    <n v="55962.5"/>
    <n v="5087.5"/>
    <x v="10"/>
    <x v="0"/>
  </r>
  <r>
    <s v="Flight4647"/>
    <d v="2015-03-11T00:00:00"/>
    <x v="16"/>
    <n v="1.8"/>
    <n v="58"/>
    <x v="0"/>
    <n v="275"/>
    <n v="45375"/>
    <n v="49912.5"/>
    <n v="4537.5"/>
    <x v="5"/>
    <x v="1"/>
  </r>
  <r>
    <s v="Flight4648"/>
    <d v="2014-08-20T00:00:00"/>
    <x v="0"/>
    <n v="3.1"/>
    <n v="104"/>
    <x v="6"/>
    <n v="330"/>
    <n v="61050"/>
    <n v="67155"/>
    <n v="6105"/>
    <x v="1"/>
    <x v="0"/>
  </r>
  <r>
    <s v="Flight4649"/>
    <d v="2015-02-28T00:00:00"/>
    <x v="6"/>
    <n v="0.9"/>
    <n v="74"/>
    <x v="24"/>
    <n v="300"/>
    <n v="54300"/>
    <n v="59730"/>
    <n v="5430"/>
    <x v="8"/>
    <x v="1"/>
  </r>
  <r>
    <s v="Flight4650"/>
    <d v="2014-02-05T00:00:00"/>
    <x v="12"/>
    <n v="2.6"/>
    <n v="98"/>
    <x v="21"/>
    <n v="115"/>
    <n v="21275"/>
    <n v="23402.5"/>
    <n v="2127.5"/>
    <x v="8"/>
    <x v="0"/>
  </r>
  <r>
    <s v="Flight4651"/>
    <d v="2014-10-13T00:00:00"/>
    <x v="5"/>
    <n v="1.7"/>
    <n v="165"/>
    <x v="8"/>
    <n v="125"/>
    <n v="20625"/>
    <n v="22687.5"/>
    <n v="2062.5"/>
    <x v="11"/>
    <x v="0"/>
  </r>
  <r>
    <s v="Flight4652"/>
    <d v="2015-05-10T00:00:00"/>
    <x v="9"/>
    <n v="1.5"/>
    <n v="153"/>
    <x v="1"/>
    <n v="250"/>
    <n v="41250"/>
    <n v="45375"/>
    <n v="4125"/>
    <x v="3"/>
    <x v="1"/>
  </r>
  <r>
    <s v="Flight4653"/>
    <d v="2014-02-03T00:00:00"/>
    <x v="9"/>
    <n v="1.7"/>
    <n v="154"/>
    <x v="29"/>
    <n v="250"/>
    <n v="41250"/>
    <n v="45375"/>
    <n v="4125"/>
    <x v="8"/>
    <x v="0"/>
  </r>
  <r>
    <s v="Flight4654"/>
    <d v="2014-05-15T00:00:00"/>
    <x v="13"/>
    <n v="2.4"/>
    <n v="187"/>
    <x v="6"/>
    <n v="250"/>
    <n v="41250"/>
    <n v="45375"/>
    <n v="4125"/>
    <x v="3"/>
    <x v="0"/>
  </r>
  <r>
    <s v="Flight4655"/>
    <d v="2014-11-22T00:00:00"/>
    <x v="16"/>
    <n v="2.1"/>
    <n v="160"/>
    <x v="16"/>
    <n v="275"/>
    <n v="45375"/>
    <n v="49912.5"/>
    <n v="4537.5"/>
    <x v="0"/>
    <x v="0"/>
  </r>
  <r>
    <s v="Flight4656"/>
    <d v="2014-01-14T00:00:00"/>
    <x v="10"/>
    <n v="2.1"/>
    <n v="127"/>
    <x v="8"/>
    <n v="375"/>
    <n v="69375"/>
    <n v="76312.5"/>
    <n v="6937.5"/>
    <x v="7"/>
    <x v="0"/>
  </r>
  <r>
    <s v="Flight4657"/>
    <d v="2014-11-13T00:00:00"/>
    <x v="13"/>
    <n v="2.6"/>
    <n v="42"/>
    <x v="1"/>
    <n v="250"/>
    <n v="41250"/>
    <n v="45375"/>
    <n v="4125"/>
    <x v="0"/>
    <x v="0"/>
  </r>
  <r>
    <s v="Flight4658"/>
    <d v="2014-08-19T00:00:00"/>
    <x v="16"/>
    <n v="3"/>
    <n v="158"/>
    <x v="24"/>
    <n v="302.5"/>
    <n v="49912.5"/>
    <n v="54903.75"/>
    <n v="4991.25"/>
    <x v="1"/>
    <x v="0"/>
  </r>
  <r>
    <s v="Flight4659"/>
    <d v="2014-09-21T00:00:00"/>
    <x v="7"/>
    <n v="3.6"/>
    <n v="106"/>
    <x v="0"/>
    <n v="200"/>
    <n v="37000"/>
    <n v="40700"/>
    <n v="3700"/>
    <x v="6"/>
    <x v="0"/>
  </r>
  <r>
    <s v="Flight4660"/>
    <d v="2015-07-19T00:00:00"/>
    <x v="1"/>
    <n v="1"/>
    <n v="199"/>
    <x v="0"/>
    <n v="275"/>
    <n v="45375"/>
    <n v="49912.5"/>
    <n v="4537.5"/>
    <x v="2"/>
    <x v="1"/>
  </r>
  <r>
    <s v="Flight4661"/>
    <d v="2015-10-03T00:00:00"/>
    <x v="7"/>
    <n v="2.5"/>
    <n v="2"/>
    <x v="25"/>
    <n v="200"/>
    <n v="37000"/>
    <n v="40700"/>
    <n v="3700"/>
    <x v="11"/>
    <x v="1"/>
  </r>
  <r>
    <s v="Flight4662"/>
    <d v="2015-07-18T00:00:00"/>
    <x v="9"/>
    <n v="1.4"/>
    <n v="54"/>
    <x v="6"/>
    <n v="275"/>
    <n v="45375"/>
    <n v="49912.5"/>
    <n v="4537.5"/>
    <x v="2"/>
    <x v="1"/>
  </r>
  <r>
    <s v="Flight4663"/>
    <d v="2015-11-27T00:00:00"/>
    <x v="11"/>
    <n v="4.2"/>
    <n v="115"/>
    <x v="8"/>
    <n v="525"/>
    <n v="97125"/>
    <n v="106837.5"/>
    <n v="9712.5"/>
    <x v="0"/>
    <x v="1"/>
  </r>
  <r>
    <s v="Flight4664"/>
    <d v="2014-09-11T00:00:00"/>
    <x v="7"/>
    <n v="1.5"/>
    <n v="51"/>
    <x v="10"/>
    <n v="200"/>
    <n v="33000"/>
    <n v="36300"/>
    <n v="3300"/>
    <x v="6"/>
    <x v="0"/>
  </r>
  <r>
    <s v="Flight4665"/>
    <d v="2014-04-11T00:00:00"/>
    <x v="1"/>
    <n v="0.7"/>
    <n v="3"/>
    <x v="25"/>
    <n v="250"/>
    <n v="46250"/>
    <n v="50875"/>
    <n v="4625"/>
    <x v="9"/>
    <x v="0"/>
  </r>
  <r>
    <s v="Flight4666"/>
    <d v="2014-08-23T00:00:00"/>
    <x v="10"/>
    <n v="2.4"/>
    <n v="88"/>
    <x v="27"/>
    <n v="412.5"/>
    <n v="74662.5"/>
    <n v="82128.75"/>
    <n v="7466.25"/>
    <x v="1"/>
    <x v="0"/>
  </r>
  <r>
    <s v="Flight4667"/>
    <d v="2015-07-28T00:00:00"/>
    <x v="2"/>
    <n v="0.5"/>
    <n v="136"/>
    <x v="8"/>
    <n v="247.5"/>
    <n v="45787.5"/>
    <n v="50366.25"/>
    <n v="4578.75"/>
    <x v="2"/>
    <x v="1"/>
  </r>
  <r>
    <s v="Flight4668"/>
    <d v="2015-08-12T00:00:00"/>
    <x v="17"/>
    <n v="3.8"/>
    <n v="3"/>
    <x v="8"/>
    <n v="330"/>
    <n v="61050"/>
    <n v="67155"/>
    <n v="6105"/>
    <x v="1"/>
    <x v="1"/>
  </r>
  <r>
    <s v="Flight4669"/>
    <d v="2015-11-14T00:00:00"/>
    <x v="0"/>
    <n v="1.5"/>
    <n v="177"/>
    <x v="0"/>
    <n v="300"/>
    <n v="49500"/>
    <n v="54450"/>
    <n v="4950"/>
    <x v="0"/>
    <x v="1"/>
  </r>
  <r>
    <s v="Flight4670"/>
    <d v="2014-06-21T00:00:00"/>
    <x v="19"/>
    <n v="1.9"/>
    <n v="153"/>
    <x v="14"/>
    <n v="126.5"/>
    <n v="20872.5"/>
    <n v="22959.75"/>
    <n v="2087.25"/>
    <x v="10"/>
    <x v="0"/>
  </r>
  <r>
    <s v="Flight4671"/>
    <d v="2014-07-07T00:00:00"/>
    <x v="16"/>
    <n v="2.1"/>
    <n v="180"/>
    <x v="19"/>
    <n v="302.5"/>
    <n v="49912.5"/>
    <n v="54903.75"/>
    <n v="4991.25"/>
    <x v="2"/>
    <x v="0"/>
  </r>
  <r>
    <s v="Flight4672"/>
    <d v="2015-10-20T00:00:00"/>
    <x v="8"/>
    <n v="9.4"/>
    <n v="169"/>
    <x v="26"/>
    <n v="200"/>
    <n v="33000"/>
    <n v="36300"/>
    <n v="3300"/>
    <x v="11"/>
    <x v="1"/>
  </r>
  <r>
    <s v="Flight4673"/>
    <d v="2014-07-12T00:00:00"/>
    <x v="12"/>
    <n v="1.9"/>
    <n v="13"/>
    <x v="19"/>
    <n v="126.5"/>
    <n v="23402.5"/>
    <n v="25742.75"/>
    <n v="2340.25"/>
    <x v="2"/>
    <x v="0"/>
  </r>
  <r>
    <s v="Flight4674"/>
    <d v="2015-08-25T00:00:00"/>
    <x v="3"/>
    <n v="6.3"/>
    <n v="135"/>
    <x v="18"/>
    <n v="385"/>
    <n v="71225"/>
    <n v="78347.5"/>
    <n v="7122.5"/>
    <x v="1"/>
    <x v="1"/>
  </r>
  <r>
    <s v="Flight4675"/>
    <d v="2015-01-30T00:00:00"/>
    <x v="6"/>
    <n v="0.7"/>
    <n v="78"/>
    <x v="2"/>
    <n v="300"/>
    <n v="54300"/>
    <n v="59730"/>
    <n v="5430"/>
    <x v="7"/>
    <x v="1"/>
  </r>
  <r>
    <s v="Flight4676"/>
    <d v="2014-06-14T00:00:00"/>
    <x v="20"/>
    <n v="2.2000000000000002"/>
    <n v="183"/>
    <x v="15"/>
    <n v="302.5"/>
    <n v="49912.5"/>
    <n v="54903.75"/>
    <n v="4991.25"/>
    <x v="10"/>
    <x v="0"/>
  </r>
  <r>
    <s v="Flight4677"/>
    <d v="2014-08-28T00:00:00"/>
    <x v="3"/>
    <n v="5.2"/>
    <n v="205"/>
    <x v="26"/>
    <n v="385"/>
    <n v="63525"/>
    <n v="69877.5"/>
    <n v="6352.5"/>
    <x v="1"/>
    <x v="0"/>
  </r>
  <r>
    <s v="Flight4678"/>
    <d v="2015-10-06T00:00:00"/>
    <x v="8"/>
    <n v="8.6999999999999993"/>
    <n v="1"/>
    <x v="14"/>
    <n v="200"/>
    <n v="37000"/>
    <n v="40700"/>
    <n v="3700"/>
    <x v="11"/>
    <x v="1"/>
  </r>
  <r>
    <s v="Flight4679"/>
    <d v="2014-02-03T00:00:00"/>
    <x v="10"/>
    <n v="1.5"/>
    <n v="5"/>
    <x v="0"/>
    <n v="375"/>
    <n v="69375"/>
    <n v="76312.5"/>
    <n v="6937.5"/>
    <x v="8"/>
    <x v="0"/>
  </r>
  <r>
    <s v="Flight4680"/>
    <d v="2014-05-08T00:00:00"/>
    <x v="2"/>
    <n v="2.1"/>
    <n v="126"/>
    <x v="17"/>
    <n v="225"/>
    <n v="41625"/>
    <n v="45787.5"/>
    <n v="4162.5"/>
    <x v="3"/>
    <x v="0"/>
  </r>
  <r>
    <s v="Flight4681"/>
    <d v="2015-04-21T00:00:00"/>
    <x v="4"/>
    <n v="2.8"/>
    <n v="35"/>
    <x v="28"/>
    <n v="200"/>
    <n v="37000"/>
    <n v="40700"/>
    <n v="3700"/>
    <x v="9"/>
    <x v="1"/>
  </r>
  <r>
    <s v="Flight4682"/>
    <d v="2015-08-03T00:00:00"/>
    <x v="3"/>
    <n v="4.7"/>
    <n v="185"/>
    <x v="12"/>
    <n v="385"/>
    <n v="63525"/>
    <n v="69877.5"/>
    <n v="6352.5"/>
    <x v="1"/>
    <x v="1"/>
  </r>
  <r>
    <s v="Flight4683"/>
    <d v="2015-03-14T00:00:00"/>
    <x v="19"/>
    <n v="1"/>
    <n v="10"/>
    <x v="6"/>
    <n v="115"/>
    <n v="21275"/>
    <n v="23402.5"/>
    <n v="2127.5"/>
    <x v="5"/>
    <x v="1"/>
  </r>
  <r>
    <s v="Flight4684"/>
    <d v="2014-10-20T00:00:00"/>
    <x v="6"/>
    <n v="1.4"/>
    <n v="195"/>
    <x v="18"/>
    <n v="300"/>
    <n v="49500"/>
    <n v="54450"/>
    <n v="4950"/>
    <x v="11"/>
    <x v="0"/>
  </r>
  <r>
    <s v="Flight4685"/>
    <d v="2015-11-19T00:00:00"/>
    <x v="13"/>
    <n v="2.2000000000000002"/>
    <n v="169"/>
    <x v="6"/>
    <n v="250"/>
    <n v="41250"/>
    <n v="45375"/>
    <n v="4125"/>
    <x v="0"/>
    <x v="1"/>
  </r>
  <r>
    <s v="Flight4686"/>
    <d v="2015-06-19T00:00:00"/>
    <x v="14"/>
    <n v="2.1"/>
    <n v="144"/>
    <x v="8"/>
    <n v="302.5"/>
    <n v="55962.5"/>
    <n v="61558.75"/>
    <n v="5596.25"/>
    <x v="10"/>
    <x v="1"/>
  </r>
  <r>
    <s v="Flight4687"/>
    <d v="2014-07-02T00:00:00"/>
    <x v="8"/>
    <n v="10.7"/>
    <n v="61"/>
    <x v="27"/>
    <n v="220"/>
    <n v="36300"/>
    <n v="39930"/>
    <n v="3630"/>
    <x v="2"/>
    <x v="0"/>
  </r>
  <r>
    <s v="Flight4688"/>
    <d v="2015-08-18T00:00:00"/>
    <x v="9"/>
    <n v="1.9"/>
    <n v="179"/>
    <x v="12"/>
    <n v="275"/>
    <n v="45375"/>
    <n v="49912.5"/>
    <n v="4537.5"/>
    <x v="1"/>
    <x v="1"/>
  </r>
  <r>
    <s v="Flight4689"/>
    <d v="2015-08-13T00:00:00"/>
    <x v="8"/>
    <n v="8.6999999999999993"/>
    <n v="173"/>
    <x v="6"/>
    <n v="220"/>
    <n v="36300"/>
    <n v="39930"/>
    <n v="3630"/>
    <x v="1"/>
    <x v="1"/>
  </r>
  <r>
    <s v="Flight4690"/>
    <d v="2015-09-21T00:00:00"/>
    <x v="4"/>
    <n v="1.2"/>
    <n v="154"/>
    <x v="19"/>
    <n v="200"/>
    <n v="33000"/>
    <n v="36300"/>
    <n v="3300"/>
    <x v="6"/>
    <x v="1"/>
  </r>
  <r>
    <s v="Flight4691"/>
    <d v="2015-07-11T00:00:00"/>
    <x v="14"/>
    <n v="2.7"/>
    <n v="184"/>
    <x v="6"/>
    <n v="302.5"/>
    <n v="49912.5"/>
    <n v="54903.75"/>
    <n v="4991.25"/>
    <x v="2"/>
    <x v="1"/>
  </r>
  <r>
    <s v="Flight4692"/>
    <d v="2014-06-02T00:00:00"/>
    <x v="3"/>
    <n v="4.4000000000000004"/>
    <n v="192"/>
    <x v="18"/>
    <n v="385"/>
    <n v="63525"/>
    <n v="69877.5"/>
    <n v="6352.5"/>
    <x v="10"/>
    <x v="0"/>
  </r>
  <r>
    <s v="Flight4693"/>
    <d v="2015-03-20T00:00:00"/>
    <x v="1"/>
    <n v="2.2999999999999998"/>
    <n v="108"/>
    <x v="18"/>
    <n v="250"/>
    <n v="46250"/>
    <n v="50875"/>
    <n v="4625"/>
    <x v="5"/>
    <x v="1"/>
  </r>
  <r>
    <s v="Flight4694"/>
    <d v="2015-08-19T00:00:00"/>
    <x v="19"/>
    <n v="2.7"/>
    <n v="18"/>
    <x v="1"/>
    <n v="126.5"/>
    <n v="23402.5"/>
    <n v="25742.75"/>
    <n v="2340.25"/>
    <x v="1"/>
    <x v="1"/>
  </r>
  <r>
    <s v="Flight4695"/>
    <d v="2015-05-01T00:00:00"/>
    <x v="4"/>
    <n v="2.2000000000000002"/>
    <n v="36"/>
    <x v="25"/>
    <n v="200"/>
    <n v="33000"/>
    <n v="36300"/>
    <n v="3300"/>
    <x v="3"/>
    <x v="1"/>
  </r>
  <r>
    <s v="Flight4696"/>
    <d v="2015-01-12T00:00:00"/>
    <x v="14"/>
    <n v="1.2"/>
    <n v="118"/>
    <x v="19"/>
    <n v="275"/>
    <n v="50875"/>
    <n v="55962.5"/>
    <n v="5087.5"/>
    <x v="7"/>
    <x v="1"/>
  </r>
  <r>
    <s v="Flight4697"/>
    <d v="2015-09-25T00:00:00"/>
    <x v="16"/>
    <n v="1.4"/>
    <n v="204"/>
    <x v="18"/>
    <n v="275"/>
    <n v="45375"/>
    <n v="49912.5"/>
    <n v="4537.5"/>
    <x v="6"/>
    <x v="1"/>
  </r>
  <r>
    <s v="Flight4698"/>
    <d v="2015-03-29T00:00:00"/>
    <x v="8"/>
    <n v="11.5"/>
    <n v="27"/>
    <x v="2"/>
    <n v="200"/>
    <n v="37000"/>
    <n v="40700"/>
    <n v="3700"/>
    <x v="5"/>
    <x v="1"/>
  </r>
  <r>
    <s v="Flight4699"/>
    <d v="2015-07-22T00:00:00"/>
    <x v="1"/>
    <n v="2.2000000000000002"/>
    <n v="62"/>
    <x v="22"/>
    <n v="275"/>
    <n v="45375"/>
    <n v="49912.5"/>
    <n v="4537.5"/>
    <x v="2"/>
    <x v="1"/>
  </r>
  <r>
    <s v="Flight4700"/>
    <d v="2014-01-13T00:00:00"/>
    <x v="18"/>
    <n v="0.3"/>
    <n v="114"/>
    <x v="12"/>
    <n v="240"/>
    <n v="44400"/>
    <n v="48840"/>
    <n v="4440"/>
    <x v="7"/>
    <x v="0"/>
  </r>
  <r>
    <s v="Flight4701"/>
    <d v="2014-02-13T00:00:00"/>
    <x v="12"/>
    <n v="1.7"/>
    <n v="64"/>
    <x v="2"/>
    <n v="115"/>
    <n v="20815"/>
    <n v="22896.5"/>
    <n v="2081.5"/>
    <x v="8"/>
    <x v="0"/>
  </r>
  <r>
    <s v="Flight4702"/>
    <d v="2015-06-28T00:00:00"/>
    <x v="17"/>
    <n v="1.1000000000000001"/>
    <n v="39"/>
    <x v="1"/>
    <n v="330"/>
    <n v="54450"/>
    <n v="59895"/>
    <n v="5445"/>
    <x v="10"/>
    <x v="1"/>
  </r>
  <r>
    <s v="Flight4703"/>
    <d v="2014-07-14T00:00:00"/>
    <x v="13"/>
    <n v="2.4"/>
    <n v="77"/>
    <x v="0"/>
    <n v="275"/>
    <n v="49775"/>
    <n v="54752.5"/>
    <n v="4977.5"/>
    <x v="2"/>
    <x v="0"/>
  </r>
  <r>
    <s v="Flight4704"/>
    <d v="2014-07-29T00:00:00"/>
    <x v="12"/>
    <n v="1.9"/>
    <n v="25"/>
    <x v="12"/>
    <n v="126.5"/>
    <n v="23402.5"/>
    <n v="25742.75"/>
    <n v="2340.25"/>
    <x v="2"/>
    <x v="0"/>
  </r>
  <r>
    <s v="Flight4705"/>
    <d v="2015-06-14T00:00:00"/>
    <x v="13"/>
    <n v="2.2999999999999998"/>
    <n v="104"/>
    <x v="3"/>
    <n v="275"/>
    <n v="50875"/>
    <n v="55962.5"/>
    <n v="5087.5"/>
    <x v="10"/>
    <x v="1"/>
  </r>
  <r>
    <s v="Flight4706"/>
    <d v="2015-02-25T00:00:00"/>
    <x v="12"/>
    <n v="3.1"/>
    <n v="174"/>
    <x v="3"/>
    <n v="115"/>
    <n v="18975"/>
    <n v="20872.5"/>
    <n v="1897.5"/>
    <x v="8"/>
    <x v="1"/>
  </r>
  <r>
    <s v="Flight4707"/>
    <d v="2014-08-12T00:00:00"/>
    <x v="20"/>
    <n v="1.7"/>
    <n v="151"/>
    <x v="19"/>
    <n v="302.5"/>
    <n v="55962.5"/>
    <n v="61558.75"/>
    <n v="5596.25"/>
    <x v="1"/>
    <x v="0"/>
  </r>
  <r>
    <s v="Flight4708"/>
    <d v="2015-08-06T00:00:00"/>
    <x v="13"/>
    <n v="2.2000000000000002"/>
    <n v="130"/>
    <x v="2"/>
    <n v="275"/>
    <n v="50875"/>
    <n v="55962.5"/>
    <n v="5087.5"/>
    <x v="1"/>
    <x v="1"/>
  </r>
  <r>
    <s v="Flight4709"/>
    <d v="2015-02-28T00:00:00"/>
    <x v="16"/>
    <n v="1.7"/>
    <n v="185"/>
    <x v="10"/>
    <n v="275"/>
    <n v="45375"/>
    <n v="49912.5"/>
    <n v="4537.5"/>
    <x v="8"/>
    <x v="1"/>
  </r>
  <r>
    <s v="Flight4710"/>
    <d v="2014-02-04T00:00:00"/>
    <x v="3"/>
    <n v="3.4"/>
    <n v="68"/>
    <x v="18"/>
    <n v="350"/>
    <n v="63350"/>
    <n v="69685"/>
    <n v="6335"/>
    <x v="8"/>
    <x v="0"/>
  </r>
  <r>
    <s v="Flight4711"/>
    <d v="2014-06-13T00:00:00"/>
    <x v="8"/>
    <n v="9"/>
    <n v="196"/>
    <x v="27"/>
    <n v="220"/>
    <n v="36300"/>
    <n v="39930"/>
    <n v="3630"/>
    <x v="10"/>
    <x v="0"/>
  </r>
  <r>
    <s v="Flight4712"/>
    <d v="2014-09-15T00:00:00"/>
    <x v="10"/>
    <n v="2.2000000000000002"/>
    <n v="75"/>
    <x v="6"/>
    <n v="375"/>
    <n v="67875"/>
    <n v="74662.5"/>
    <n v="6787.5"/>
    <x v="6"/>
    <x v="0"/>
  </r>
  <r>
    <s v="Flight4713"/>
    <d v="2014-06-19T00:00:00"/>
    <x v="12"/>
    <n v="3"/>
    <n v="69"/>
    <x v="2"/>
    <n v="126.5"/>
    <n v="22896.5"/>
    <n v="25186.15"/>
    <n v="2289.65"/>
    <x v="10"/>
    <x v="0"/>
  </r>
  <r>
    <s v="Flight4714"/>
    <d v="2015-12-06T00:00:00"/>
    <x v="8"/>
    <n v="7.9"/>
    <n v="110"/>
    <x v="5"/>
    <n v="200"/>
    <n v="37000"/>
    <n v="40700"/>
    <n v="3700"/>
    <x v="4"/>
    <x v="1"/>
  </r>
  <r>
    <s v="Flight4715"/>
    <d v="2015-06-26T00:00:00"/>
    <x v="9"/>
    <n v="2.2000000000000002"/>
    <n v="123"/>
    <x v="1"/>
    <n v="275"/>
    <n v="50875"/>
    <n v="55962.5"/>
    <n v="5087.5"/>
    <x v="10"/>
    <x v="1"/>
  </r>
  <r>
    <s v="Flight4716"/>
    <d v="2014-09-10T00:00:00"/>
    <x v="3"/>
    <n v="4.4000000000000004"/>
    <n v="139"/>
    <x v="2"/>
    <n v="350"/>
    <n v="64750"/>
    <n v="71225"/>
    <n v="6475"/>
    <x v="6"/>
    <x v="0"/>
  </r>
  <r>
    <s v="Flight4717"/>
    <d v="2014-07-07T00:00:00"/>
    <x v="7"/>
    <n v="1.7"/>
    <n v="156"/>
    <x v="11"/>
    <n v="220"/>
    <n v="36300"/>
    <n v="39930"/>
    <n v="3630"/>
    <x v="2"/>
    <x v="0"/>
  </r>
  <r>
    <s v="Flight4718"/>
    <d v="2014-12-22T00:00:00"/>
    <x v="8"/>
    <n v="12.4"/>
    <n v="163"/>
    <x v="18"/>
    <n v="280"/>
    <n v="46200"/>
    <n v="50820"/>
    <n v="4620"/>
    <x v="4"/>
    <x v="0"/>
  </r>
  <r>
    <s v="Flight4719"/>
    <d v="2015-02-11T00:00:00"/>
    <x v="8"/>
    <n v="11.7"/>
    <n v="106"/>
    <x v="4"/>
    <n v="200"/>
    <n v="37000"/>
    <n v="40700"/>
    <n v="3700"/>
    <x v="8"/>
    <x v="1"/>
  </r>
  <r>
    <s v="Flight4720"/>
    <d v="2014-11-17T00:00:00"/>
    <x v="5"/>
    <n v="1.6"/>
    <n v="54"/>
    <x v="0"/>
    <n v="125"/>
    <n v="20625"/>
    <n v="22687.5"/>
    <n v="2062.5"/>
    <x v="0"/>
    <x v="0"/>
  </r>
  <r>
    <s v="Flight4721"/>
    <d v="2014-10-16T00:00:00"/>
    <x v="7"/>
    <n v="2.2000000000000002"/>
    <n v="171"/>
    <x v="5"/>
    <n v="200"/>
    <n v="33000"/>
    <n v="36300"/>
    <n v="3300"/>
    <x v="11"/>
    <x v="0"/>
  </r>
  <r>
    <s v="Flight4722"/>
    <d v="2015-10-28T00:00:00"/>
    <x v="3"/>
    <n v="3.5"/>
    <n v="78"/>
    <x v="0"/>
    <n v="350"/>
    <n v="63350"/>
    <n v="69685"/>
    <n v="6335"/>
    <x v="11"/>
    <x v="1"/>
  </r>
  <r>
    <s v="Flight4723"/>
    <d v="2014-02-27T00:00:00"/>
    <x v="9"/>
    <n v="2.2000000000000002"/>
    <n v="122"/>
    <x v="25"/>
    <n v="250"/>
    <n v="46250"/>
    <n v="50875"/>
    <n v="4625"/>
    <x v="8"/>
    <x v="0"/>
  </r>
  <r>
    <s v="Flight4724"/>
    <d v="2015-04-23T00:00:00"/>
    <x v="6"/>
    <n v="1.1000000000000001"/>
    <n v="125"/>
    <x v="11"/>
    <n v="300"/>
    <n v="55500"/>
    <n v="61050"/>
    <n v="5550"/>
    <x v="9"/>
    <x v="1"/>
  </r>
  <r>
    <s v="Flight4725"/>
    <d v="2015-06-14T00:00:00"/>
    <x v="7"/>
    <n v="1.7"/>
    <n v="150"/>
    <x v="0"/>
    <n v="220"/>
    <n v="40700"/>
    <n v="44770"/>
    <n v="4070"/>
    <x v="10"/>
    <x v="1"/>
  </r>
  <r>
    <s v="Flight4726"/>
    <d v="2015-08-01T00:00:00"/>
    <x v="2"/>
    <n v="1.6"/>
    <n v="136"/>
    <x v="20"/>
    <n v="247.5"/>
    <n v="45787.5"/>
    <n v="50366.25"/>
    <n v="4578.75"/>
    <x v="1"/>
    <x v="1"/>
  </r>
  <r>
    <s v="Flight4727"/>
    <d v="2015-11-30T00:00:00"/>
    <x v="8"/>
    <n v="8.6999999999999993"/>
    <n v="178"/>
    <x v="24"/>
    <n v="200"/>
    <n v="33000"/>
    <n v="36300"/>
    <n v="3300"/>
    <x v="0"/>
    <x v="1"/>
  </r>
  <r>
    <s v="Flight4728"/>
    <d v="2014-05-25T00:00:00"/>
    <x v="2"/>
    <n v="3.7"/>
    <n v="131"/>
    <x v="2"/>
    <n v="225"/>
    <n v="41625"/>
    <n v="45787.5"/>
    <n v="4162.5"/>
    <x v="3"/>
    <x v="0"/>
  </r>
  <r>
    <s v="Flight4729"/>
    <d v="2015-06-07T00:00:00"/>
    <x v="6"/>
    <n v="2.2000000000000002"/>
    <n v="66"/>
    <x v="2"/>
    <n v="330"/>
    <n v="59730"/>
    <n v="65703"/>
    <n v="5973"/>
    <x v="10"/>
    <x v="1"/>
  </r>
  <r>
    <s v="Flight4730"/>
    <d v="2014-12-24T00:00:00"/>
    <x v="18"/>
    <n v="2.5"/>
    <n v="113"/>
    <x v="10"/>
    <n v="336"/>
    <n v="62160"/>
    <n v="68376"/>
    <n v="6216"/>
    <x v="4"/>
    <x v="0"/>
  </r>
  <r>
    <s v="Flight4731"/>
    <d v="2014-08-11T00:00:00"/>
    <x v="10"/>
    <n v="1.9"/>
    <n v="210"/>
    <x v="10"/>
    <n v="412.5"/>
    <n v="68062.5"/>
    <n v="74868.75"/>
    <n v="6806.25"/>
    <x v="1"/>
    <x v="0"/>
  </r>
  <r>
    <s v="Flight4732"/>
    <d v="2014-05-02T00:00:00"/>
    <x v="8"/>
    <n v="8.1"/>
    <n v="107"/>
    <x v="0"/>
    <n v="200"/>
    <n v="37000"/>
    <n v="40700"/>
    <n v="3700"/>
    <x v="3"/>
    <x v="0"/>
  </r>
  <r>
    <s v="Flight4733"/>
    <d v="2015-07-01T00:00:00"/>
    <x v="11"/>
    <n v="2.2999999999999998"/>
    <n v="98"/>
    <x v="18"/>
    <n v="385"/>
    <n v="71225"/>
    <n v="78347.5"/>
    <n v="7122.5"/>
    <x v="2"/>
    <x v="1"/>
  </r>
  <r>
    <s v="Flight4734"/>
    <d v="2014-11-04T00:00:00"/>
    <x v="1"/>
    <n v="2.6"/>
    <n v="130"/>
    <x v="24"/>
    <n v="250"/>
    <n v="46250"/>
    <n v="50875"/>
    <n v="4625"/>
    <x v="0"/>
    <x v="0"/>
  </r>
  <r>
    <s v="Flight4735"/>
    <d v="2015-11-24T00:00:00"/>
    <x v="5"/>
    <n v="4.9000000000000004"/>
    <n v="9"/>
    <x v="10"/>
    <n v="187.5"/>
    <n v="34687.5"/>
    <n v="38156.25"/>
    <n v="3468.75"/>
    <x v="0"/>
    <x v="1"/>
  </r>
  <r>
    <s v="Flight4736"/>
    <d v="2015-11-11T00:00:00"/>
    <x v="3"/>
    <n v="3.1"/>
    <n v="51"/>
    <x v="28"/>
    <n v="350"/>
    <n v="57750"/>
    <n v="63525"/>
    <n v="5775"/>
    <x v="0"/>
    <x v="1"/>
  </r>
  <r>
    <s v="Flight4737"/>
    <d v="2015-03-29T00:00:00"/>
    <x v="8"/>
    <n v="10"/>
    <n v="56"/>
    <x v="14"/>
    <n v="200"/>
    <n v="33000"/>
    <n v="36300"/>
    <n v="3300"/>
    <x v="5"/>
    <x v="1"/>
  </r>
  <r>
    <s v="Flight4738"/>
    <d v="2014-08-12T00:00:00"/>
    <x v="9"/>
    <n v="2.7"/>
    <n v="160"/>
    <x v="22"/>
    <n v="275"/>
    <n v="45375"/>
    <n v="49912.5"/>
    <n v="4537.5"/>
    <x v="1"/>
    <x v="0"/>
  </r>
  <r>
    <s v="Flight4739"/>
    <d v="2014-07-13T00:00:00"/>
    <x v="3"/>
    <n v="5.9"/>
    <n v="136"/>
    <x v="8"/>
    <n v="385"/>
    <n v="71225"/>
    <n v="78347.5"/>
    <n v="7122.5"/>
    <x v="2"/>
    <x v="0"/>
  </r>
  <r>
    <s v="Flight4740"/>
    <d v="2015-01-06T00:00:00"/>
    <x v="10"/>
    <n v="1.5"/>
    <n v="114"/>
    <x v="18"/>
    <n v="375"/>
    <n v="69375"/>
    <n v="76312.5"/>
    <n v="6937.5"/>
    <x v="7"/>
    <x v="1"/>
  </r>
  <r>
    <s v="Flight4741"/>
    <d v="2015-01-18T00:00:00"/>
    <x v="13"/>
    <n v="2.9"/>
    <n v="26"/>
    <x v="2"/>
    <n v="250"/>
    <n v="46250"/>
    <n v="50875"/>
    <n v="4625"/>
    <x v="7"/>
    <x v="1"/>
  </r>
  <r>
    <s v="Flight4742"/>
    <d v="2015-01-22T00:00:00"/>
    <x v="3"/>
    <n v="5.2"/>
    <n v="155"/>
    <x v="8"/>
    <n v="350"/>
    <n v="57750"/>
    <n v="63525"/>
    <n v="5775"/>
    <x v="7"/>
    <x v="1"/>
  </r>
  <r>
    <s v="Flight4743"/>
    <d v="2015-07-31T00:00:00"/>
    <x v="1"/>
    <n v="2.7"/>
    <n v="112"/>
    <x v="6"/>
    <n v="275"/>
    <n v="50875"/>
    <n v="55962.5"/>
    <n v="5087.5"/>
    <x v="2"/>
    <x v="1"/>
  </r>
  <r>
    <s v="Flight4744"/>
    <d v="2015-06-03T00:00:00"/>
    <x v="14"/>
    <n v="1.4"/>
    <n v="194"/>
    <x v="19"/>
    <n v="302.5"/>
    <n v="49912.5"/>
    <n v="54903.75"/>
    <n v="4991.25"/>
    <x v="10"/>
    <x v="1"/>
  </r>
  <r>
    <s v="Flight4745"/>
    <d v="2015-12-05T00:00:00"/>
    <x v="8"/>
    <n v="9.4"/>
    <n v="60"/>
    <x v="24"/>
    <n v="200"/>
    <n v="33000"/>
    <n v="36300"/>
    <n v="3300"/>
    <x v="4"/>
    <x v="1"/>
  </r>
  <r>
    <s v="Flight4746"/>
    <d v="2014-03-17T00:00:00"/>
    <x v="5"/>
    <n v="2.7"/>
    <n v="178"/>
    <x v="3"/>
    <n v="125"/>
    <n v="20625"/>
    <n v="22687.5"/>
    <n v="2062.5"/>
    <x v="5"/>
    <x v="0"/>
  </r>
  <r>
    <s v="Flight4747"/>
    <d v="2015-12-12T00:00:00"/>
    <x v="13"/>
    <n v="2.6"/>
    <n v="83"/>
    <x v="15"/>
    <n v="250"/>
    <n v="45250"/>
    <n v="49775"/>
    <n v="4525"/>
    <x v="4"/>
    <x v="1"/>
  </r>
  <r>
    <s v="Flight4748"/>
    <d v="2014-12-15T00:00:00"/>
    <x v="16"/>
    <n v="1.1000000000000001"/>
    <n v="4"/>
    <x v="23"/>
    <n v="275"/>
    <n v="50875"/>
    <n v="55962.5"/>
    <n v="5087.5"/>
    <x v="4"/>
    <x v="0"/>
  </r>
  <r>
    <s v="Flight4749"/>
    <d v="2014-08-20T00:00:00"/>
    <x v="8"/>
    <n v="9.9"/>
    <n v="102"/>
    <x v="1"/>
    <n v="220"/>
    <n v="40700"/>
    <n v="44770"/>
    <n v="4070"/>
    <x v="1"/>
    <x v="0"/>
  </r>
  <r>
    <s v="Flight4750"/>
    <d v="2015-06-22T00:00:00"/>
    <x v="7"/>
    <n v="1.9"/>
    <n v="16"/>
    <x v="27"/>
    <n v="220"/>
    <n v="40700"/>
    <n v="44770"/>
    <n v="4070"/>
    <x v="10"/>
    <x v="1"/>
  </r>
  <r>
    <s v="Flight4751"/>
    <d v="2014-11-13T00:00:00"/>
    <x v="1"/>
    <n v="1.5"/>
    <n v="86"/>
    <x v="24"/>
    <n v="250"/>
    <n v="45250"/>
    <n v="49775"/>
    <n v="4525"/>
    <x v="0"/>
    <x v="0"/>
  </r>
  <r>
    <s v="Flight4752"/>
    <d v="2015-12-20T00:00:00"/>
    <x v="8"/>
    <n v="7.4"/>
    <n v="201"/>
    <x v="3"/>
    <n v="200"/>
    <n v="33000"/>
    <n v="36300"/>
    <n v="3300"/>
    <x v="4"/>
    <x v="1"/>
  </r>
  <r>
    <s v="Flight4753"/>
    <d v="2015-04-25T00:00:00"/>
    <x v="4"/>
    <n v="1.1000000000000001"/>
    <n v="184"/>
    <x v="1"/>
    <n v="200"/>
    <n v="33000"/>
    <n v="36300"/>
    <n v="3300"/>
    <x v="9"/>
    <x v="1"/>
  </r>
  <r>
    <s v="Flight4754"/>
    <d v="2014-04-26T00:00:00"/>
    <x v="11"/>
    <n v="0.9"/>
    <n v="45"/>
    <x v="1"/>
    <n v="350"/>
    <n v="57750"/>
    <n v="63525"/>
    <n v="5775"/>
    <x v="9"/>
    <x v="0"/>
  </r>
  <r>
    <s v="Flight4755"/>
    <d v="2015-06-20T00:00:00"/>
    <x v="17"/>
    <n v="0.7"/>
    <n v="111"/>
    <x v="2"/>
    <n v="330"/>
    <n v="61050"/>
    <n v="67155"/>
    <n v="6105"/>
    <x v="10"/>
    <x v="1"/>
  </r>
  <r>
    <s v="Flight4756"/>
    <d v="2015-08-29T00:00:00"/>
    <x v="17"/>
    <n v="1.4"/>
    <n v="10"/>
    <x v="27"/>
    <n v="330"/>
    <n v="61050"/>
    <n v="67155"/>
    <n v="6105"/>
    <x v="1"/>
    <x v="1"/>
  </r>
  <r>
    <s v="Flight4757"/>
    <d v="2015-12-27T00:00:00"/>
    <x v="8"/>
    <n v="10.9"/>
    <n v="21"/>
    <x v="2"/>
    <n v="280"/>
    <n v="51800"/>
    <n v="56980"/>
    <n v="5180"/>
    <x v="4"/>
    <x v="1"/>
  </r>
  <r>
    <s v="Flight4758"/>
    <d v="2015-04-07T00:00:00"/>
    <x v="10"/>
    <n v="1"/>
    <n v="131"/>
    <x v="24"/>
    <n v="375"/>
    <n v="69375"/>
    <n v="76312.5"/>
    <n v="6937.5"/>
    <x v="9"/>
    <x v="1"/>
  </r>
  <r>
    <s v="Flight4759"/>
    <d v="2014-12-05T00:00:00"/>
    <x v="3"/>
    <n v="4.3"/>
    <n v="90"/>
    <x v="21"/>
    <n v="350"/>
    <n v="63350"/>
    <n v="69685"/>
    <n v="6335"/>
    <x v="4"/>
    <x v="0"/>
  </r>
  <r>
    <s v="Flight4760"/>
    <d v="2015-08-24T00:00:00"/>
    <x v="8"/>
    <n v="6.9"/>
    <n v="13"/>
    <x v="13"/>
    <n v="220"/>
    <n v="40700"/>
    <n v="44770"/>
    <n v="4070"/>
    <x v="1"/>
    <x v="1"/>
  </r>
  <r>
    <s v="Flight4761"/>
    <d v="2015-05-16T00:00:00"/>
    <x v="10"/>
    <n v="1"/>
    <n v="163"/>
    <x v="2"/>
    <n v="375"/>
    <n v="61875"/>
    <n v="68062.5"/>
    <n v="6187.5"/>
    <x v="3"/>
    <x v="1"/>
  </r>
  <r>
    <s v="Flight4762"/>
    <d v="2014-07-10T00:00:00"/>
    <x v="7"/>
    <n v="1.9"/>
    <n v="85"/>
    <x v="0"/>
    <n v="220"/>
    <n v="39820"/>
    <n v="43802"/>
    <n v="3982"/>
    <x v="2"/>
    <x v="0"/>
  </r>
  <r>
    <s v="Flight4763"/>
    <d v="2014-08-27T00:00:00"/>
    <x v="4"/>
    <n v="2.4"/>
    <n v="106"/>
    <x v="6"/>
    <n v="220"/>
    <n v="40700"/>
    <n v="44770"/>
    <n v="4070"/>
    <x v="1"/>
    <x v="0"/>
  </r>
  <r>
    <s v="Flight4764"/>
    <d v="2015-07-14T00:00:00"/>
    <x v="13"/>
    <n v="1.4"/>
    <n v="23"/>
    <x v="1"/>
    <n v="275"/>
    <n v="50875"/>
    <n v="55962.5"/>
    <n v="5087.5"/>
    <x v="2"/>
    <x v="1"/>
  </r>
  <r>
    <s v="Flight4765"/>
    <d v="2014-02-09T00:00:00"/>
    <x v="9"/>
    <n v="1.8"/>
    <n v="120"/>
    <x v="6"/>
    <n v="250"/>
    <n v="46250"/>
    <n v="50875"/>
    <n v="4625"/>
    <x v="8"/>
    <x v="0"/>
  </r>
  <r>
    <s v="Flight4766"/>
    <d v="2014-04-19T00:00:00"/>
    <x v="17"/>
    <n v="1.2"/>
    <n v="64"/>
    <x v="2"/>
    <n v="300"/>
    <n v="54300"/>
    <n v="59730"/>
    <n v="5430"/>
    <x v="9"/>
    <x v="0"/>
  </r>
  <r>
    <s v="Flight4767"/>
    <d v="2015-11-27T00:00:00"/>
    <x v="11"/>
    <n v="4.0999999999999996"/>
    <n v="2"/>
    <x v="21"/>
    <n v="525"/>
    <n v="97125"/>
    <n v="106837.5"/>
    <n v="9712.5"/>
    <x v="0"/>
    <x v="1"/>
  </r>
  <r>
    <s v="Flight4768"/>
    <d v="2014-08-15T00:00:00"/>
    <x v="17"/>
    <n v="1.5"/>
    <n v="32"/>
    <x v="29"/>
    <n v="330"/>
    <n v="61050"/>
    <n v="67155"/>
    <n v="6105"/>
    <x v="1"/>
    <x v="0"/>
  </r>
  <r>
    <s v="Flight4769"/>
    <d v="2014-02-06T00:00:00"/>
    <x v="5"/>
    <n v="2"/>
    <n v="42"/>
    <x v="6"/>
    <n v="125"/>
    <n v="20625"/>
    <n v="22687.5"/>
    <n v="2062.5"/>
    <x v="8"/>
    <x v="0"/>
  </r>
  <r>
    <s v="Flight4770"/>
    <d v="2015-10-12T00:00:00"/>
    <x v="4"/>
    <n v="2.7"/>
    <n v="89"/>
    <x v="1"/>
    <n v="200"/>
    <n v="36200"/>
    <n v="39820"/>
    <n v="3620"/>
    <x v="11"/>
    <x v="1"/>
  </r>
  <r>
    <s v="Flight4771"/>
    <d v="2014-10-30T00:00:00"/>
    <x v="11"/>
    <n v="2.2000000000000002"/>
    <n v="116"/>
    <x v="2"/>
    <n v="350"/>
    <n v="64750"/>
    <n v="71225"/>
    <n v="6475"/>
    <x v="11"/>
    <x v="0"/>
  </r>
  <r>
    <s v="Flight4772"/>
    <d v="2014-11-17T00:00:00"/>
    <x v="4"/>
    <n v="1.5"/>
    <n v="8"/>
    <x v="18"/>
    <n v="200"/>
    <n v="37000"/>
    <n v="40700"/>
    <n v="3700"/>
    <x v="0"/>
    <x v="0"/>
  </r>
  <r>
    <s v="Flight4773"/>
    <d v="2015-09-22T00:00:00"/>
    <x v="17"/>
    <n v="3.1"/>
    <n v="196"/>
    <x v="19"/>
    <n v="300"/>
    <n v="49500"/>
    <n v="54450"/>
    <n v="4950"/>
    <x v="6"/>
    <x v="1"/>
  </r>
  <r>
    <s v="Flight4774"/>
    <d v="2014-02-06T00:00:00"/>
    <x v="1"/>
    <n v="2.2999999999999998"/>
    <n v="99"/>
    <x v="2"/>
    <n v="250"/>
    <n v="46250"/>
    <n v="50875"/>
    <n v="4625"/>
    <x v="8"/>
    <x v="0"/>
  </r>
  <r>
    <s v="Flight4775"/>
    <d v="2014-10-25T00:00:00"/>
    <x v="6"/>
    <n v="1.6"/>
    <n v="149"/>
    <x v="29"/>
    <n v="300"/>
    <n v="55500"/>
    <n v="61050"/>
    <n v="5550"/>
    <x v="11"/>
    <x v="0"/>
  </r>
  <r>
    <s v="Flight4776"/>
    <d v="2015-01-11T00:00:00"/>
    <x v="10"/>
    <n v="3.2"/>
    <n v="166"/>
    <x v="6"/>
    <n v="375"/>
    <n v="61875"/>
    <n v="68062.5"/>
    <n v="6187.5"/>
    <x v="7"/>
    <x v="1"/>
  </r>
  <r>
    <s v="Flight4777"/>
    <d v="2014-09-18T00:00:00"/>
    <x v="9"/>
    <n v="1.4"/>
    <n v="150"/>
    <x v="15"/>
    <n v="250"/>
    <n v="46250"/>
    <n v="50875"/>
    <n v="4625"/>
    <x v="6"/>
    <x v="0"/>
  </r>
  <r>
    <s v="Flight4778"/>
    <d v="2014-04-21T00:00:00"/>
    <x v="1"/>
    <n v="2.6"/>
    <n v="58"/>
    <x v="0"/>
    <n v="250"/>
    <n v="41250"/>
    <n v="45375"/>
    <n v="4125"/>
    <x v="9"/>
    <x v="0"/>
  </r>
  <r>
    <s v="Flight4779"/>
    <d v="2014-10-23T00:00:00"/>
    <x v="17"/>
    <n v="1"/>
    <n v="50"/>
    <x v="6"/>
    <n v="300"/>
    <n v="49500"/>
    <n v="54450"/>
    <n v="4950"/>
    <x v="11"/>
    <x v="0"/>
  </r>
  <r>
    <s v="Flight4780"/>
    <d v="2014-07-21T00:00:00"/>
    <x v="7"/>
    <n v="2.5"/>
    <n v="82"/>
    <x v="17"/>
    <n v="220"/>
    <n v="39820"/>
    <n v="43802"/>
    <n v="3982"/>
    <x v="2"/>
    <x v="0"/>
  </r>
  <r>
    <s v="Flight4781"/>
    <d v="2014-11-05T00:00:00"/>
    <x v="10"/>
    <n v="3.8"/>
    <n v="109"/>
    <x v="20"/>
    <n v="375"/>
    <n v="69375"/>
    <n v="76312.5"/>
    <n v="6937.5"/>
    <x v="0"/>
    <x v="0"/>
  </r>
  <r>
    <s v="Flight4782"/>
    <d v="2015-03-28T00:00:00"/>
    <x v="13"/>
    <n v="1.7"/>
    <n v="111"/>
    <x v="3"/>
    <n v="250"/>
    <n v="46250"/>
    <n v="50875"/>
    <n v="4625"/>
    <x v="5"/>
    <x v="1"/>
  </r>
  <r>
    <s v="Flight4783"/>
    <d v="2014-10-11T00:00:00"/>
    <x v="2"/>
    <n v="1"/>
    <n v="171"/>
    <x v="2"/>
    <n v="225"/>
    <n v="37125"/>
    <n v="40837.5"/>
    <n v="3712.5"/>
    <x v="11"/>
    <x v="0"/>
  </r>
  <r>
    <s v="Flight4784"/>
    <d v="2014-02-07T00:00:00"/>
    <x v="16"/>
    <n v="1.6"/>
    <n v="161"/>
    <x v="1"/>
    <n v="275"/>
    <n v="45375"/>
    <n v="49912.5"/>
    <n v="4537.5"/>
    <x v="8"/>
    <x v="0"/>
  </r>
  <r>
    <s v="Flight4785"/>
    <d v="2014-07-04T00:00:00"/>
    <x v="3"/>
    <n v="5.5"/>
    <n v="64"/>
    <x v="25"/>
    <n v="385"/>
    <n v="69685"/>
    <n v="76653.5"/>
    <n v="6968.5"/>
    <x v="2"/>
    <x v="0"/>
  </r>
  <r>
    <s v="Flight4786"/>
    <d v="2014-11-07T00:00:00"/>
    <x v="3"/>
    <n v="3.5"/>
    <n v="88"/>
    <x v="6"/>
    <n v="350"/>
    <n v="63350"/>
    <n v="69685"/>
    <n v="6335"/>
    <x v="0"/>
    <x v="0"/>
  </r>
  <r>
    <s v="Flight4787"/>
    <d v="2015-08-26T00:00:00"/>
    <x v="8"/>
    <n v="12.2"/>
    <n v="174"/>
    <x v="0"/>
    <n v="220"/>
    <n v="36300"/>
    <n v="39930"/>
    <n v="3630"/>
    <x v="1"/>
    <x v="1"/>
  </r>
  <r>
    <s v="Flight4788"/>
    <d v="2015-08-07T00:00:00"/>
    <x v="1"/>
    <n v="2.6"/>
    <n v="103"/>
    <x v="22"/>
    <n v="275"/>
    <n v="50875"/>
    <n v="55962.5"/>
    <n v="5087.5"/>
    <x v="1"/>
    <x v="1"/>
  </r>
  <r>
    <s v="Flight4789"/>
    <d v="2014-09-15T00:00:00"/>
    <x v="1"/>
    <n v="1.7"/>
    <n v="173"/>
    <x v="13"/>
    <n v="250"/>
    <n v="41250"/>
    <n v="45375"/>
    <n v="4125"/>
    <x v="6"/>
    <x v="0"/>
  </r>
  <r>
    <s v="Flight4790"/>
    <d v="2015-04-19T00:00:00"/>
    <x v="3"/>
    <n v="3.1"/>
    <n v="209"/>
    <x v="6"/>
    <n v="350"/>
    <n v="57750"/>
    <n v="63525"/>
    <n v="5775"/>
    <x v="9"/>
    <x v="1"/>
  </r>
  <r>
    <s v="Flight4791"/>
    <d v="2014-04-18T00:00:00"/>
    <x v="7"/>
    <n v="1.9"/>
    <n v="157"/>
    <x v="19"/>
    <n v="200"/>
    <n v="33000"/>
    <n v="36300"/>
    <n v="3300"/>
    <x v="9"/>
    <x v="0"/>
  </r>
  <r>
    <s v="Flight4792"/>
    <d v="2015-05-12T00:00:00"/>
    <x v="8"/>
    <n v="10.6"/>
    <n v="167"/>
    <x v="3"/>
    <n v="200"/>
    <n v="33000"/>
    <n v="36300"/>
    <n v="3300"/>
    <x v="3"/>
    <x v="1"/>
  </r>
  <r>
    <s v="Flight4793"/>
    <d v="2014-12-30T00:00:00"/>
    <x v="1"/>
    <n v="1.7"/>
    <n v="182"/>
    <x v="5"/>
    <n v="250"/>
    <n v="41250"/>
    <n v="45375"/>
    <n v="4125"/>
    <x v="4"/>
    <x v="0"/>
  </r>
  <r>
    <s v="Flight4794"/>
    <d v="2015-11-10T00:00:00"/>
    <x v="4"/>
    <n v="2.1"/>
    <n v="127"/>
    <x v="0"/>
    <n v="200"/>
    <n v="37000"/>
    <n v="40700"/>
    <n v="3700"/>
    <x v="0"/>
    <x v="1"/>
  </r>
  <r>
    <s v="Flight4795"/>
    <d v="2015-11-10T00:00:00"/>
    <x v="1"/>
    <n v="2.6"/>
    <n v="27"/>
    <x v="1"/>
    <n v="250"/>
    <n v="46250"/>
    <n v="50875"/>
    <n v="4625"/>
    <x v="0"/>
    <x v="1"/>
  </r>
  <r>
    <s v="Flight4796"/>
    <d v="2014-03-06T00:00:00"/>
    <x v="4"/>
    <n v="2.5"/>
    <n v="210"/>
    <x v="2"/>
    <n v="200"/>
    <n v="33000"/>
    <n v="36300"/>
    <n v="3300"/>
    <x v="5"/>
    <x v="0"/>
  </r>
  <r>
    <s v="Flight4797"/>
    <d v="2014-11-05T00:00:00"/>
    <x v="17"/>
    <n v="2.2000000000000002"/>
    <n v="205"/>
    <x v="11"/>
    <n v="300"/>
    <n v="49500"/>
    <n v="54450"/>
    <n v="4950"/>
    <x v="0"/>
    <x v="0"/>
  </r>
  <r>
    <s v="Flight4798"/>
    <d v="2014-05-11T00:00:00"/>
    <x v="20"/>
    <n v="0.6"/>
    <n v="133"/>
    <x v="21"/>
    <n v="275"/>
    <n v="50875"/>
    <n v="55962.5"/>
    <n v="5087.5"/>
    <x v="3"/>
    <x v="0"/>
  </r>
  <r>
    <s v="Flight4799"/>
    <d v="2014-03-09T00:00:00"/>
    <x v="3"/>
    <n v="2.2000000000000002"/>
    <n v="145"/>
    <x v="1"/>
    <n v="350"/>
    <n v="64750"/>
    <n v="71225"/>
    <n v="6475"/>
    <x v="5"/>
    <x v="0"/>
  </r>
  <r>
    <s v="Flight4800"/>
    <d v="2015-05-30T00:00:00"/>
    <x v="3"/>
    <n v="2.2000000000000002"/>
    <n v="132"/>
    <x v="14"/>
    <n v="350"/>
    <n v="64750"/>
    <n v="71225"/>
    <n v="6475"/>
    <x v="3"/>
    <x v="1"/>
  </r>
  <r>
    <s v="Flight4801"/>
    <d v="2015-01-19T00:00:00"/>
    <x v="3"/>
    <n v="3.1"/>
    <n v="158"/>
    <x v="17"/>
    <n v="350"/>
    <n v="57750"/>
    <n v="63525"/>
    <n v="5775"/>
    <x v="7"/>
    <x v="1"/>
  </r>
  <r>
    <s v="Flight4802"/>
    <d v="2014-06-26T00:00:00"/>
    <x v="1"/>
    <n v="1.9"/>
    <n v="18"/>
    <x v="0"/>
    <n v="275"/>
    <n v="50875"/>
    <n v="55962.5"/>
    <n v="5087.5"/>
    <x v="10"/>
    <x v="0"/>
  </r>
  <r>
    <s v="Flight4803"/>
    <d v="2014-08-31T00:00:00"/>
    <x v="16"/>
    <n v="1.9"/>
    <n v="144"/>
    <x v="24"/>
    <n v="302.5"/>
    <n v="55962.5"/>
    <n v="61558.75"/>
    <n v="5596.25"/>
    <x v="1"/>
    <x v="0"/>
  </r>
  <r>
    <s v="Flight4804"/>
    <d v="2014-11-12T00:00:00"/>
    <x v="8"/>
    <n v="10.4"/>
    <n v="98"/>
    <x v="1"/>
    <n v="200"/>
    <n v="37000"/>
    <n v="40700"/>
    <n v="3700"/>
    <x v="0"/>
    <x v="0"/>
  </r>
  <r>
    <s v="Flight4805"/>
    <d v="2014-10-15T00:00:00"/>
    <x v="3"/>
    <n v="4.0999999999999996"/>
    <n v="13"/>
    <x v="14"/>
    <n v="350"/>
    <n v="64750"/>
    <n v="71225"/>
    <n v="6475"/>
    <x v="11"/>
    <x v="0"/>
  </r>
  <r>
    <s v="Flight4806"/>
    <d v="2015-09-21T00:00:00"/>
    <x v="14"/>
    <n v="1.3"/>
    <n v="189"/>
    <x v="6"/>
    <n v="275"/>
    <n v="45375"/>
    <n v="49912.5"/>
    <n v="4537.5"/>
    <x v="6"/>
    <x v="1"/>
  </r>
  <r>
    <s v="Flight4807"/>
    <d v="2014-06-25T00:00:00"/>
    <x v="7"/>
    <n v="1.8"/>
    <n v="148"/>
    <x v="15"/>
    <n v="220"/>
    <n v="40700"/>
    <n v="44770"/>
    <n v="4070"/>
    <x v="10"/>
    <x v="0"/>
  </r>
  <r>
    <s v="Flight4808"/>
    <d v="2014-06-01T00:00:00"/>
    <x v="5"/>
    <n v="1.2"/>
    <n v="62"/>
    <x v="24"/>
    <n v="137.5"/>
    <n v="22687.5"/>
    <n v="24956.25"/>
    <n v="2268.75"/>
    <x v="10"/>
    <x v="0"/>
  </r>
  <r>
    <s v="Flight4809"/>
    <d v="2014-03-01T00:00:00"/>
    <x v="7"/>
    <n v="0.9"/>
    <n v="185"/>
    <x v="18"/>
    <n v="200"/>
    <n v="33000"/>
    <n v="36300"/>
    <n v="3300"/>
    <x v="5"/>
    <x v="0"/>
  </r>
  <r>
    <s v="Flight4810"/>
    <d v="2015-10-31T00:00:00"/>
    <x v="5"/>
    <n v="2.2000000000000002"/>
    <n v="30"/>
    <x v="17"/>
    <n v="125"/>
    <n v="23125"/>
    <n v="25437.5"/>
    <n v="2312.5"/>
    <x v="11"/>
    <x v="1"/>
  </r>
  <r>
    <s v="Flight4811"/>
    <d v="2015-11-02T00:00:00"/>
    <x v="3"/>
    <n v="4"/>
    <n v="93"/>
    <x v="25"/>
    <n v="350"/>
    <n v="64750"/>
    <n v="71225"/>
    <n v="6475"/>
    <x v="0"/>
    <x v="1"/>
  </r>
  <r>
    <s v="Flight4812"/>
    <d v="2015-12-23T00:00:00"/>
    <x v="13"/>
    <n v="5"/>
    <n v="96"/>
    <x v="6"/>
    <n v="350"/>
    <n v="64750"/>
    <n v="71225"/>
    <n v="6475"/>
    <x v="4"/>
    <x v="1"/>
  </r>
  <r>
    <s v="Flight4813"/>
    <d v="2015-11-24T00:00:00"/>
    <x v="20"/>
    <n v="4.4000000000000004"/>
    <n v="29"/>
    <x v="18"/>
    <n v="412.5"/>
    <n v="76312.5"/>
    <n v="83943.75"/>
    <n v="7631.25"/>
    <x v="0"/>
    <x v="1"/>
  </r>
  <r>
    <s v="Flight4814"/>
    <d v="2014-01-13T00:00:00"/>
    <x v="4"/>
    <n v="1.9"/>
    <n v="35"/>
    <x v="18"/>
    <n v="200"/>
    <n v="37000"/>
    <n v="40700"/>
    <n v="3700"/>
    <x v="7"/>
    <x v="0"/>
  </r>
  <r>
    <s v="Flight4815"/>
    <d v="2014-07-10T00:00:00"/>
    <x v="7"/>
    <n v="1.9"/>
    <n v="174"/>
    <x v="3"/>
    <n v="220"/>
    <n v="36300"/>
    <n v="39930"/>
    <n v="3630"/>
    <x v="2"/>
    <x v="0"/>
  </r>
  <r>
    <s v="Flight4816"/>
    <d v="2015-03-17T00:00:00"/>
    <x v="10"/>
    <n v="1"/>
    <n v="201"/>
    <x v="21"/>
    <n v="375"/>
    <n v="61875"/>
    <n v="68062.5"/>
    <n v="6187.5"/>
    <x v="5"/>
    <x v="1"/>
  </r>
  <r>
    <s v="Flight4817"/>
    <d v="2014-11-09T00:00:00"/>
    <x v="2"/>
    <n v="2.2000000000000002"/>
    <n v="22"/>
    <x v="3"/>
    <n v="225"/>
    <n v="41625"/>
    <n v="45787.5"/>
    <n v="4162.5"/>
    <x v="0"/>
    <x v="0"/>
  </r>
  <r>
    <s v="Flight4818"/>
    <d v="2014-11-23T00:00:00"/>
    <x v="11"/>
    <n v="2.1"/>
    <n v="48"/>
    <x v="2"/>
    <n v="350"/>
    <n v="57750"/>
    <n v="63525"/>
    <n v="5775"/>
    <x v="0"/>
    <x v="0"/>
  </r>
  <r>
    <s v="Flight4819"/>
    <d v="2014-10-30T00:00:00"/>
    <x v="6"/>
    <n v="2.1"/>
    <n v="108"/>
    <x v="27"/>
    <n v="300"/>
    <n v="55500"/>
    <n v="61050"/>
    <n v="5550"/>
    <x v="11"/>
    <x v="0"/>
  </r>
  <r>
    <s v="Flight4820"/>
    <d v="2014-07-09T00:00:00"/>
    <x v="15"/>
    <n v="1.6"/>
    <n v="92"/>
    <x v="0"/>
    <n v="330"/>
    <n v="61050"/>
    <n v="67155"/>
    <n v="6105"/>
    <x v="2"/>
    <x v="0"/>
  </r>
  <r>
    <s v="Flight4821"/>
    <d v="2015-08-11T00:00:00"/>
    <x v="7"/>
    <n v="2"/>
    <n v="37"/>
    <x v="6"/>
    <n v="220"/>
    <n v="36300"/>
    <n v="39930"/>
    <n v="3630"/>
    <x v="1"/>
    <x v="1"/>
  </r>
  <r>
    <s v="Flight4822"/>
    <d v="2014-12-28T00:00:00"/>
    <x v="1"/>
    <n v="5.3"/>
    <n v="179"/>
    <x v="6"/>
    <n v="350"/>
    <n v="57750"/>
    <n v="63525"/>
    <n v="5775"/>
    <x v="4"/>
    <x v="0"/>
  </r>
  <r>
    <s v="Flight4823"/>
    <d v="2015-09-17T00:00:00"/>
    <x v="2"/>
    <n v="2.2000000000000002"/>
    <n v="189"/>
    <x v="1"/>
    <n v="225"/>
    <n v="37125"/>
    <n v="40837.5"/>
    <n v="3712.5"/>
    <x v="6"/>
    <x v="1"/>
  </r>
  <r>
    <s v="Flight4824"/>
    <d v="2014-05-17T00:00:00"/>
    <x v="16"/>
    <n v="1.4"/>
    <n v="115"/>
    <x v="3"/>
    <n v="275"/>
    <n v="50875"/>
    <n v="55962.5"/>
    <n v="5087.5"/>
    <x v="3"/>
    <x v="0"/>
  </r>
  <r>
    <s v="Flight4825"/>
    <d v="2014-01-29T00:00:00"/>
    <x v="1"/>
    <n v="1.5"/>
    <n v="116"/>
    <x v="24"/>
    <n v="250"/>
    <n v="46250"/>
    <n v="50875"/>
    <n v="4625"/>
    <x v="7"/>
    <x v="0"/>
  </r>
  <r>
    <s v="Flight4826"/>
    <d v="2015-12-03T00:00:00"/>
    <x v="6"/>
    <n v="2"/>
    <n v="165"/>
    <x v="19"/>
    <n v="300"/>
    <n v="49500"/>
    <n v="54450"/>
    <n v="4950"/>
    <x v="4"/>
    <x v="1"/>
  </r>
  <r>
    <s v="Flight4827"/>
    <d v="2014-06-29T00:00:00"/>
    <x v="12"/>
    <n v="2.5"/>
    <n v="131"/>
    <x v="6"/>
    <n v="126.5"/>
    <n v="23402.5"/>
    <n v="25742.75"/>
    <n v="2340.25"/>
    <x v="10"/>
    <x v="0"/>
  </r>
  <r>
    <s v="Flight4828"/>
    <d v="2015-01-07T00:00:00"/>
    <x v="17"/>
    <n v="1.9"/>
    <n v="59"/>
    <x v="6"/>
    <n v="300"/>
    <n v="49500"/>
    <n v="54450"/>
    <n v="4950"/>
    <x v="7"/>
    <x v="1"/>
  </r>
  <r>
    <s v="Flight4829"/>
    <d v="2015-03-11T00:00:00"/>
    <x v="8"/>
    <n v="12.2"/>
    <n v="210"/>
    <x v="24"/>
    <n v="200"/>
    <n v="33000"/>
    <n v="36300"/>
    <n v="3300"/>
    <x v="5"/>
    <x v="1"/>
  </r>
  <r>
    <s v="Flight4830"/>
    <d v="2014-12-19T00:00:00"/>
    <x v="8"/>
    <n v="7"/>
    <n v="126"/>
    <x v="4"/>
    <n v="200"/>
    <n v="37000"/>
    <n v="40700"/>
    <n v="3700"/>
    <x v="4"/>
    <x v="0"/>
  </r>
  <r>
    <s v="Flight4831"/>
    <d v="2015-04-10T00:00:00"/>
    <x v="1"/>
    <n v="2.2000000000000002"/>
    <n v="200"/>
    <x v="1"/>
    <n v="250"/>
    <n v="41250"/>
    <n v="45375"/>
    <n v="4125"/>
    <x v="9"/>
    <x v="1"/>
  </r>
  <r>
    <s v="Flight4832"/>
    <d v="2014-07-27T00:00:00"/>
    <x v="7"/>
    <n v="2"/>
    <n v="26"/>
    <x v="15"/>
    <n v="220"/>
    <n v="40700"/>
    <n v="44770"/>
    <n v="4070"/>
    <x v="2"/>
    <x v="0"/>
  </r>
  <r>
    <s v="Flight4833"/>
    <d v="2015-06-11T00:00:00"/>
    <x v="6"/>
    <n v="1.5"/>
    <n v="120"/>
    <x v="2"/>
    <n v="330"/>
    <n v="61050"/>
    <n v="67155"/>
    <n v="6105"/>
    <x v="10"/>
    <x v="1"/>
  </r>
  <r>
    <s v="Flight4834"/>
    <d v="2015-11-19T00:00:00"/>
    <x v="19"/>
    <n v="1.3"/>
    <n v="144"/>
    <x v="16"/>
    <n v="115"/>
    <n v="21275"/>
    <n v="23402.5"/>
    <n v="2127.5"/>
    <x v="0"/>
    <x v="1"/>
  </r>
  <r>
    <s v="Flight4835"/>
    <d v="2014-12-17T00:00:00"/>
    <x v="6"/>
    <n v="1.2"/>
    <n v="88"/>
    <x v="12"/>
    <n v="300"/>
    <n v="54300"/>
    <n v="59730"/>
    <n v="5430"/>
    <x v="4"/>
    <x v="0"/>
  </r>
  <r>
    <s v="Flight4836"/>
    <d v="2015-07-12T00:00:00"/>
    <x v="7"/>
    <n v="3.1"/>
    <n v="8"/>
    <x v="3"/>
    <n v="220"/>
    <n v="40700"/>
    <n v="44770"/>
    <n v="4070"/>
    <x v="2"/>
    <x v="1"/>
  </r>
  <r>
    <s v="Flight4837"/>
    <d v="2015-07-10T00:00:00"/>
    <x v="6"/>
    <n v="2.2999999999999998"/>
    <n v="74"/>
    <x v="6"/>
    <n v="330"/>
    <n v="59730"/>
    <n v="65703"/>
    <n v="5973"/>
    <x v="2"/>
    <x v="1"/>
  </r>
  <r>
    <s v="Flight4838"/>
    <d v="2015-11-30T00:00:00"/>
    <x v="8"/>
    <n v="8.1"/>
    <n v="181"/>
    <x v="18"/>
    <n v="200"/>
    <n v="33000"/>
    <n v="36300"/>
    <n v="3300"/>
    <x v="0"/>
    <x v="1"/>
  </r>
  <r>
    <s v="Flight4839"/>
    <d v="2014-06-11T00:00:00"/>
    <x v="20"/>
    <n v="3.4"/>
    <n v="87"/>
    <x v="21"/>
    <n v="302.5"/>
    <n v="54752.5"/>
    <n v="60227.75"/>
    <n v="5475.25"/>
    <x v="10"/>
    <x v="0"/>
  </r>
  <r>
    <s v="Flight4840"/>
    <d v="2014-06-29T00:00:00"/>
    <x v="10"/>
    <n v="2.9"/>
    <n v="121"/>
    <x v="6"/>
    <n v="412.5"/>
    <n v="76312.5"/>
    <n v="83943.75"/>
    <n v="7631.25"/>
    <x v="10"/>
    <x v="0"/>
  </r>
  <r>
    <s v="Flight4841"/>
    <d v="2014-08-09T00:00:00"/>
    <x v="3"/>
    <n v="5.5"/>
    <n v="192"/>
    <x v="1"/>
    <n v="385"/>
    <n v="63525"/>
    <n v="69877.5"/>
    <n v="6352.5"/>
    <x v="1"/>
    <x v="0"/>
  </r>
  <r>
    <s v="Flight4842"/>
    <d v="2015-11-22T00:00:00"/>
    <x v="4"/>
    <n v="1.9"/>
    <n v="15"/>
    <x v="1"/>
    <n v="200"/>
    <n v="37000"/>
    <n v="40700"/>
    <n v="3700"/>
    <x v="0"/>
    <x v="1"/>
  </r>
  <r>
    <s v="Flight4843"/>
    <d v="2015-09-22T00:00:00"/>
    <x v="19"/>
    <n v="1.8"/>
    <n v="27"/>
    <x v="28"/>
    <n v="115"/>
    <n v="21275"/>
    <n v="23402.5"/>
    <n v="2127.5"/>
    <x v="6"/>
    <x v="1"/>
  </r>
  <r>
    <s v="Flight4844"/>
    <d v="2014-11-02T00:00:00"/>
    <x v="10"/>
    <n v="1.6"/>
    <n v="76"/>
    <x v="1"/>
    <n v="375"/>
    <n v="67875"/>
    <n v="74662.5"/>
    <n v="6787.5"/>
    <x v="0"/>
    <x v="0"/>
  </r>
  <r>
    <s v="Flight4845"/>
    <d v="2014-08-31T00:00:00"/>
    <x v="11"/>
    <n v="2.1"/>
    <n v="119"/>
    <x v="1"/>
    <n v="385"/>
    <n v="71225"/>
    <n v="78347.5"/>
    <n v="7122.5"/>
    <x v="1"/>
    <x v="0"/>
  </r>
  <r>
    <s v="Flight4846"/>
    <d v="2014-10-02T00:00:00"/>
    <x v="4"/>
    <n v="1.4"/>
    <n v="138"/>
    <x v="12"/>
    <n v="200"/>
    <n v="37000"/>
    <n v="40700"/>
    <n v="3700"/>
    <x v="11"/>
    <x v="0"/>
  </r>
  <r>
    <s v="Flight4847"/>
    <d v="2014-01-15T00:00:00"/>
    <x v="6"/>
    <n v="0.9"/>
    <n v="90"/>
    <x v="0"/>
    <n v="300"/>
    <n v="54300"/>
    <n v="59730"/>
    <n v="5430"/>
    <x v="7"/>
    <x v="0"/>
  </r>
  <r>
    <s v="Flight4848"/>
    <d v="2014-02-11T00:00:00"/>
    <x v="5"/>
    <n v="2.7"/>
    <n v="158"/>
    <x v="6"/>
    <n v="125"/>
    <n v="20625"/>
    <n v="22687.5"/>
    <n v="2062.5"/>
    <x v="8"/>
    <x v="0"/>
  </r>
  <r>
    <s v="Flight4849"/>
    <d v="2014-08-25T00:00:00"/>
    <x v="0"/>
    <n v="1.9"/>
    <n v="32"/>
    <x v="3"/>
    <n v="330"/>
    <n v="61050"/>
    <n v="67155"/>
    <n v="6105"/>
    <x v="1"/>
    <x v="0"/>
  </r>
  <r>
    <s v="Flight4850"/>
    <d v="2015-08-13T00:00:00"/>
    <x v="14"/>
    <n v="1.3"/>
    <n v="63"/>
    <x v="10"/>
    <n v="302.5"/>
    <n v="54752.5"/>
    <n v="60227.75"/>
    <n v="5475.25"/>
    <x v="1"/>
    <x v="1"/>
  </r>
  <r>
    <s v="Flight4851"/>
    <d v="2014-11-28T00:00:00"/>
    <x v="11"/>
    <n v="5"/>
    <n v="131"/>
    <x v="28"/>
    <n v="525"/>
    <n v="97125"/>
    <n v="106837.5"/>
    <n v="9712.5"/>
    <x v="0"/>
    <x v="0"/>
  </r>
  <r>
    <s v="Flight4852"/>
    <d v="2015-01-01T00:00:00"/>
    <x v="6"/>
    <n v="2.6"/>
    <n v="19"/>
    <x v="18"/>
    <n v="300"/>
    <n v="55500"/>
    <n v="61050"/>
    <n v="5550"/>
    <x v="7"/>
    <x v="1"/>
  </r>
  <r>
    <s v="Flight4853"/>
    <d v="2014-10-29T00:00:00"/>
    <x v="16"/>
    <n v="1.5"/>
    <n v="199"/>
    <x v="15"/>
    <n v="275"/>
    <n v="45375"/>
    <n v="49912.5"/>
    <n v="4537.5"/>
    <x v="11"/>
    <x v="0"/>
  </r>
  <r>
    <s v="Flight4854"/>
    <d v="2015-06-28T00:00:00"/>
    <x v="4"/>
    <n v="1.4"/>
    <n v="18"/>
    <x v="0"/>
    <n v="220"/>
    <n v="40700"/>
    <n v="44770"/>
    <n v="4070"/>
    <x v="10"/>
    <x v="1"/>
  </r>
  <r>
    <s v="Flight4855"/>
    <d v="2015-08-14T00:00:00"/>
    <x v="21"/>
    <n v="3.4"/>
    <n v="203"/>
    <x v="15"/>
    <n v="330"/>
    <n v="54450"/>
    <n v="59895"/>
    <n v="5445"/>
    <x v="1"/>
    <x v="1"/>
  </r>
  <r>
    <s v="Flight4856"/>
    <d v="2015-06-16T00:00:00"/>
    <x v="1"/>
    <n v="2.5"/>
    <n v="8"/>
    <x v="28"/>
    <n v="275"/>
    <n v="50875"/>
    <n v="55962.5"/>
    <n v="5087.5"/>
    <x v="10"/>
    <x v="1"/>
  </r>
  <r>
    <s v="Flight4857"/>
    <d v="2014-08-08T00:00:00"/>
    <x v="1"/>
    <n v="2.1"/>
    <n v="108"/>
    <x v="1"/>
    <n v="275"/>
    <n v="50875"/>
    <n v="55962.5"/>
    <n v="5087.5"/>
    <x v="1"/>
    <x v="0"/>
  </r>
  <r>
    <s v="Flight4858"/>
    <d v="2014-09-06T00:00:00"/>
    <x v="3"/>
    <n v="4.5999999999999996"/>
    <n v="48"/>
    <x v="11"/>
    <n v="350"/>
    <n v="57750"/>
    <n v="63525"/>
    <n v="5775"/>
    <x v="6"/>
    <x v="0"/>
  </r>
  <r>
    <s v="Flight4859"/>
    <d v="2015-10-31T00:00:00"/>
    <x v="19"/>
    <n v="0.3"/>
    <n v="72"/>
    <x v="1"/>
    <n v="115"/>
    <n v="20815"/>
    <n v="22896.5"/>
    <n v="2081.5"/>
    <x v="11"/>
    <x v="1"/>
  </r>
  <r>
    <s v="Flight4860"/>
    <d v="2014-12-21T00:00:00"/>
    <x v="19"/>
    <n v="2.1"/>
    <n v="37"/>
    <x v="5"/>
    <n v="115"/>
    <n v="18975"/>
    <n v="20872.5"/>
    <n v="1897.5"/>
    <x v="4"/>
    <x v="0"/>
  </r>
  <r>
    <s v="Flight4861"/>
    <d v="2014-05-02T00:00:00"/>
    <x v="6"/>
    <n v="1.7"/>
    <n v="35"/>
    <x v="21"/>
    <n v="300"/>
    <n v="55500"/>
    <n v="61050"/>
    <n v="5550"/>
    <x v="3"/>
    <x v="0"/>
  </r>
  <r>
    <s v="Flight4862"/>
    <d v="2014-06-28T00:00:00"/>
    <x v="6"/>
    <n v="2.9"/>
    <n v="206"/>
    <x v="2"/>
    <n v="330"/>
    <n v="54450"/>
    <n v="59895"/>
    <n v="5445"/>
    <x v="10"/>
    <x v="0"/>
  </r>
  <r>
    <s v="Flight4863"/>
    <d v="2015-07-21T00:00:00"/>
    <x v="6"/>
    <n v="2.1"/>
    <n v="197"/>
    <x v="27"/>
    <n v="330"/>
    <n v="54450"/>
    <n v="59895"/>
    <n v="5445"/>
    <x v="2"/>
    <x v="1"/>
  </r>
  <r>
    <s v="Flight4864"/>
    <d v="2015-02-12T00:00:00"/>
    <x v="17"/>
    <n v="3"/>
    <n v="77"/>
    <x v="22"/>
    <n v="300"/>
    <n v="54300"/>
    <n v="59730"/>
    <n v="5430"/>
    <x v="8"/>
    <x v="1"/>
  </r>
  <r>
    <s v="Flight4865"/>
    <d v="2015-11-05T00:00:00"/>
    <x v="11"/>
    <n v="0.8"/>
    <n v="124"/>
    <x v="12"/>
    <n v="350"/>
    <n v="64750"/>
    <n v="71225"/>
    <n v="6475"/>
    <x v="0"/>
    <x v="1"/>
  </r>
  <r>
    <s v="Flight4866"/>
    <d v="2015-02-13T00:00:00"/>
    <x v="13"/>
    <n v="1.3"/>
    <n v="113"/>
    <x v="22"/>
    <n v="250"/>
    <n v="46250"/>
    <n v="50875"/>
    <n v="4625"/>
    <x v="8"/>
    <x v="1"/>
  </r>
  <r>
    <s v="Flight4867"/>
    <d v="2015-12-16T00:00:00"/>
    <x v="16"/>
    <n v="2.2000000000000002"/>
    <n v="134"/>
    <x v="6"/>
    <n v="275"/>
    <n v="50875"/>
    <n v="55962.5"/>
    <n v="5087.5"/>
    <x v="4"/>
    <x v="1"/>
  </r>
  <r>
    <s v="Flight4868"/>
    <d v="2015-10-16T00:00:00"/>
    <x v="0"/>
    <n v="2"/>
    <n v="154"/>
    <x v="22"/>
    <n v="300"/>
    <n v="49500"/>
    <n v="54450"/>
    <n v="4950"/>
    <x v="11"/>
    <x v="1"/>
  </r>
  <r>
    <s v="Flight4869"/>
    <d v="2015-07-09T00:00:00"/>
    <x v="3"/>
    <n v="5.3"/>
    <n v="18"/>
    <x v="19"/>
    <n v="385"/>
    <n v="71225"/>
    <n v="78347.5"/>
    <n v="7122.5"/>
    <x v="2"/>
    <x v="1"/>
  </r>
  <r>
    <s v="Flight4870"/>
    <d v="2014-02-24T00:00:00"/>
    <x v="8"/>
    <n v="7.9"/>
    <n v="87"/>
    <x v="6"/>
    <n v="200"/>
    <n v="36200"/>
    <n v="39820"/>
    <n v="3620"/>
    <x v="8"/>
    <x v="0"/>
  </r>
  <r>
    <s v="Flight4871"/>
    <d v="2015-06-29T00:00:00"/>
    <x v="5"/>
    <n v="2.9"/>
    <n v="44"/>
    <x v="1"/>
    <n v="137.5"/>
    <n v="22687.5"/>
    <n v="24956.25"/>
    <n v="2268.75"/>
    <x v="10"/>
    <x v="1"/>
  </r>
  <r>
    <s v="Flight4872"/>
    <d v="2015-05-04T00:00:00"/>
    <x v="3"/>
    <n v="5.2"/>
    <n v="99"/>
    <x v="7"/>
    <n v="350"/>
    <n v="64750"/>
    <n v="71225"/>
    <n v="6475"/>
    <x v="3"/>
    <x v="1"/>
  </r>
  <r>
    <s v="Flight4873"/>
    <d v="2014-09-24T00:00:00"/>
    <x v="17"/>
    <n v="3.1"/>
    <n v="12"/>
    <x v="6"/>
    <n v="300"/>
    <n v="55500"/>
    <n v="61050"/>
    <n v="5550"/>
    <x v="6"/>
    <x v="0"/>
  </r>
  <r>
    <s v="Flight4874"/>
    <d v="2015-07-02T00:00:00"/>
    <x v="6"/>
    <n v="1.2"/>
    <n v="71"/>
    <x v="1"/>
    <n v="330"/>
    <n v="59730"/>
    <n v="65703"/>
    <n v="5973"/>
    <x v="2"/>
    <x v="1"/>
  </r>
  <r>
    <s v="Flight4875"/>
    <d v="2015-03-15T00:00:00"/>
    <x v="1"/>
    <n v="1.4"/>
    <n v="54"/>
    <x v="17"/>
    <n v="250"/>
    <n v="41250"/>
    <n v="45375"/>
    <n v="4125"/>
    <x v="5"/>
    <x v="1"/>
  </r>
  <r>
    <s v="Flight4876"/>
    <d v="2014-04-23T00:00:00"/>
    <x v="13"/>
    <n v="0.3"/>
    <n v="147"/>
    <x v="18"/>
    <n v="250"/>
    <n v="46250"/>
    <n v="50875"/>
    <n v="4625"/>
    <x v="9"/>
    <x v="0"/>
  </r>
  <r>
    <s v="Flight4877"/>
    <d v="2014-01-02T00:00:00"/>
    <x v="20"/>
    <n v="2.5"/>
    <n v="146"/>
    <x v="3"/>
    <n v="275"/>
    <n v="50875"/>
    <n v="55962.5"/>
    <n v="5087.5"/>
    <x v="7"/>
    <x v="0"/>
  </r>
  <r>
    <s v="Flight4878"/>
    <d v="2014-03-30T00:00:00"/>
    <x v="1"/>
    <n v="2.2000000000000002"/>
    <n v="103"/>
    <x v="6"/>
    <n v="250"/>
    <n v="46250"/>
    <n v="50875"/>
    <n v="4625"/>
    <x v="5"/>
    <x v="0"/>
  </r>
  <r>
    <s v="Flight4879"/>
    <d v="2014-04-26T00:00:00"/>
    <x v="17"/>
    <n v="1.9"/>
    <n v="143"/>
    <x v="2"/>
    <n v="300"/>
    <n v="55500"/>
    <n v="61050"/>
    <n v="5550"/>
    <x v="9"/>
    <x v="0"/>
  </r>
  <r>
    <s v="Flight4880"/>
    <d v="2014-11-24T00:00:00"/>
    <x v="4"/>
    <n v="5.6"/>
    <n v="140"/>
    <x v="2"/>
    <n v="300"/>
    <n v="55500"/>
    <n v="61050"/>
    <n v="5550"/>
    <x v="0"/>
    <x v="0"/>
  </r>
  <r>
    <s v="Flight4881"/>
    <d v="2014-01-29T00:00:00"/>
    <x v="6"/>
    <n v="3.2"/>
    <n v="194"/>
    <x v="27"/>
    <n v="300"/>
    <n v="49500"/>
    <n v="54450"/>
    <n v="4950"/>
    <x v="7"/>
    <x v="0"/>
  </r>
  <r>
    <s v="Flight4882"/>
    <d v="2014-11-16T00:00:00"/>
    <x v="7"/>
    <n v="3.4"/>
    <n v="8"/>
    <x v="27"/>
    <n v="200"/>
    <n v="37000"/>
    <n v="40700"/>
    <n v="3700"/>
    <x v="0"/>
    <x v="0"/>
  </r>
  <r>
    <s v="Flight4883"/>
    <d v="2015-01-27T00:00:00"/>
    <x v="13"/>
    <n v="2.5"/>
    <n v="167"/>
    <x v="23"/>
    <n v="250"/>
    <n v="41250"/>
    <n v="45375"/>
    <n v="4125"/>
    <x v="7"/>
    <x v="1"/>
  </r>
  <r>
    <s v="Flight4884"/>
    <d v="2015-02-22T00:00:00"/>
    <x v="10"/>
    <n v="1.2"/>
    <n v="163"/>
    <x v="0"/>
    <n v="375"/>
    <n v="61875"/>
    <n v="68062.5"/>
    <n v="6187.5"/>
    <x v="8"/>
    <x v="1"/>
  </r>
  <r>
    <s v="Flight4885"/>
    <d v="2015-09-18T00:00:00"/>
    <x v="11"/>
    <n v="2.7"/>
    <n v="9"/>
    <x v="27"/>
    <n v="350"/>
    <n v="64750"/>
    <n v="71225"/>
    <n v="6475"/>
    <x v="6"/>
    <x v="1"/>
  </r>
  <r>
    <s v="Flight4886"/>
    <d v="2015-03-08T00:00:00"/>
    <x v="8"/>
    <n v="10.9"/>
    <n v="39"/>
    <x v="2"/>
    <n v="200"/>
    <n v="33000"/>
    <n v="36300"/>
    <n v="3300"/>
    <x v="5"/>
    <x v="1"/>
  </r>
  <r>
    <s v="Flight4887"/>
    <d v="2014-08-23T00:00:00"/>
    <x v="21"/>
    <n v="0.9"/>
    <n v="76"/>
    <x v="12"/>
    <n v="330"/>
    <n v="59730"/>
    <n v="65703"/>
    <n v="5973"/>
    <x v="1"/>
    <x v="0"/>
  </r>
  <r>
    <s v="Flight4888"/>
    <d v="2014-12-18T00:00:00"/>
    <x v="9"/>
    <n v="2"/>
    <n v="3"/>
    <x v="24"/>
    <n v="250"/>
    <n v="46250"/>
    <n v="50875"/>
    <n v="4625"/>
    <x v="4"/>
    <x v="0"/>
  </r>
  <r>
    <s v="Flight4889"/>
    <d v="2014-09-07T00:00:00"/>
    <x v="16"/>
    <n v="2.1"/>
    <n v="58"/>
    <x v="8"/>
    <n v="275"/>
    <n v="45375"/>
    <n v="49912.5"/>
    <n v="4537.5"/>
    <x v="6"/>
    <x v="0"/>
  </r>
  <r>
    <s v="Flight4890"/>
    <d v="2014-07-03T00:00:00"/>
    <x v="11"/>
    <n v="1.4"/>
    <n v="148"/>
    <x v="0"/>
    <n v="385"/>
    <n v="71225"/>
    <n v="78347.5"/>
    <n v="7122.5"/>
    <x v="2"/>
    <x v="0"/>
  </r>
  <r>
    <s v="Flight4891"/>
    <d v="2014-06-29T00:00:00"/>
    <x v="1"/>
    <n v="2.4"/>
    <n v="181"/>
    <x v="3"/>
    <n v="275"/>
    <n v="45375"/>
    <n v="49912.5"/>
    <n v="4537.5"/>
    <x v="10"/>
    <x v="0"/>
  </r>
  <r>
    <s v="Flight4892"/>
    <d v="2014-01-07T00:00:00"/>
    <x v="0"/>
    <n v="2.4"/>
    <n v="172"/>
    <x v="2"/>
    <n v="300"/>
    <n v="49500"/>
    <n v="54450"/>
    <n v="4950"/>
    <x v="7"/>
    <x v="0"/>
  </r>
  <r>
    <s v="Flight4893"/>
    <d v="2015-11-25T00:00:00"/>
    <x v="6"/>
    <n v="3.1"/>
    <n v="141"/>
    <x v="26"/>
    <n v="450"/>
    <n v="83250"/>
    <n v="91575"/>
    <n v="8325"/>
    <x v="0"/>
    <x v="1"/>
  </r>
  <r>
    <s v="Flight4894"/>
    <d v="2014-10-21T00:00:00"/>
    <x v="10"/>
    <n v="1.7"/>
    <n v="52"/>
    <x v="22"/>
    <n v="375"/>
    <n v="61875"/>
    <n v="68062.5"/>
    <n v="6187.5"/>
    <x v="11"/>
    <x v="0"/>
  </r>
  <r>
    <s v="Flight4895"/>
    <d v="2015-05-05T00:00:00"/>
    <x v="11"/>
    <n v="2.2000000000000002"/>
    <n v="56"/>
    <x v="1"/>
    <n v="350"/>
    <n v="57750"/>
    <n v="63525"/>
    <n v="5775"/>
    <x v="3"/>
    <x v="1"/>
  </r>
  <r>
    <s v="Flight4896"/>
    <d v="2015-07-07T00:00:00"/>
    <x v="10"/>
    <n v="2.9"/>
    <n v="206"/>
    <x v="6"/>
    <n v="412.5"/>
    <n v="68062.5"/>
    <n v="74868.75"/>
    <n v="6806.25"/>
    <x v="2"/>
    <x v="1"/>
  </r>
  <r>
    <s v="Flight4897"/>
    <d v="2014-03-21T00:00:00"/>
    <x v="3"/>
    <n v="4.4000000000000004"/>
    <n v="59"/>
    <x v="2"/>
    <n v="350"/>
    <n v="57750"/>
    <n v="63525"/>
    <n v="5775"/>
    <x v="5"/>
    <x v="0"/>
  </r>
  <r>
    <s v="Flight4898"/>
    <d v="2014-08-15T00:00:00"/>
    <x v="7"/>
    <n v="2.1"/>
    <n v="95"/>
    <x v="2"/>
    <n v="220"/>
    <n v="40700"/>
    <n v="44770"/>
    <n v="4070"/>
    <x v="1"/>
    <x v="0"/>
  </r>
  <r>
    <s v="Flight4899"/>
    <d v="2014-06-23T00:00:00"/>
    <x v="7"/>
    <n v="2.2999999999999998"/>
    <n v="40"/>
    <x v="2"/>
    <n v="220"/>
    <n v="36300"/>
    <n v="39930"/>
    <n v="3630"/>
    <x v="10"/>
    <x v="0"/>
  </r>
  <r>
    <s v="Flight4900"/>
    <d v="2014-04-20T00:00:00"/>
    <x v="16"/>
    <n v="3.7"/>
    <n v="19"/>
    <x v="3"/>
    <n v="275"/>
    <n v="50875"/>
    <n v="55962.5"/>
    <n v="5087.5"/>
    <x v="9"/>
    <x v="0"/>
  </r>
  <r>
    <s v="Flight4901"/>
    <d v="2015-02-20T00:00:00"/>
    <x v="1"/>
    <n v="2.1"/>
    <n v="109"/>
    <x v="0"/>
    <n v="250"/>
    <n v="46250"/>
    <n v="50875"/>
    <n v="4625"/>
    <x v="8"/>
    <x v="1"/>
  </r>
  <r>
    <s v="Flight4902"/>
    <d v="2015-09-17T00:00:00"/>
    <x v="5"/>
    <n v="2.2000000000000002"/>
    <n v="169"/>
    <x v="6"/>
    <n v="125"/>
    <n v="20625"/>
    <n v="22687.5"/>
    <n v="2062.5"/>
    <x v="6"/>
    <x v="1"/>
  </r>
  <r>
    <s v="Flight4903"/>
    <d v="2014-10-03T00:00:00"/>
    <x v="9"/>
    <n v="2.1"/>
    <n v="80"/>
    <x v="19"/>
    <n v="250"/>
    <n v="45250"/>
    <n v="49775"/>
    <n v="4525"/>
    <x v="11"/>
    <x v="0"/>
  </r>
  <r>
    <s v="Flight4904"/>
    <d v="2014-02-04T00:00:00"/>
    <x v="2"/>
    <n v="2.8"/>
    <n v="22"/>
    <x v="9"/>
    <n v="225"/>
    <n v="41625"/>
    <n v="45787.5"/>
    <n v="4162.5"/>
    <x v="8"/>
    <x v="0"/>
  </r>
  <r>
    <s v="Flight4905"/>
    <d v="2014-03-27T00:00:00"/>
    <x v="8"/>
    <n v="8.6999999999999993"/>
    <n v="122"/>
    <x v="29"/>
    <n v="200"/>
    <n v="37000"/>
    <n v="40700"/>
    <n v="3700"/>
    <x v="5"/>
    <x v="0"/>
  </r>
  <r>
    <s v="Flight4906"/>
    <d v="2014-03-08T00:00:00"/>
    <x v="16"/>
    <n v="1.6"/>
    <n v="47"/>
    <x v="12"/>
    <n v="275"/>
    <n v="45375"/>
    <n v="49912.5"/>
    <n v="4537.5"/>
    <x v="5"/>
    <x v="0"/>
  </r>
  <r>
    <s v="Flight4907"/>
    <d v="2014-10-29T00:00:00"/>
    <x v="10"/>
    <n v="1.8"/>
    <n v="182"/>
    <x v="18"/>
    <n v="375"/>
    <n v="61875"/>
    <n v="68062.5"/>
    <n v="6187.5"/>
    <x v="11"/>
    <x v="0"/>
  </r>
  <r>
    <s v="Flight4908"/>
    <d v="2014-05-21T00:00:00"/>
    <x v="9"/>
    <n v="2.6"/>
    <n v="98"/>
    <x v="13"/>
    <n v="250"/>
    <n v="46250"/>
    <n v="50875"/>
    <n v="4625"/>
    <x v="3"/>
    <x v="0"/>
  </r>
  <r>
    <s v="Flight4909"/>
    <d v="2015-05-14T00:00:00"/>
    <x v="1"/>
    <n v="2.5"/>
    <n v="58"/>
    <x v="2"/>
    <n v="250"/>
    <n v="41250"/>
    <n v="45375"/>
    <n v="4125"/>
    <x v="3"/>
    <x v="1"/>
  </r>
  <r>
    <s v="Flight4910"/>
    <d v="2014-05-16T00:00:00"/>
    <x v="10"/>
    <n v="1.8"/>
    <n v="10"/>
    <x v="2"/>
    <n v="375"/>
    <n v="69375"/>
    <n v="76312.5"/>
    <n v="6937.5"/>
    <x v="3"/>
    <x v="0"/>
  </r>
  <r>
    <s v="Flight4911"/>
    <d v="2015-01-09T00:00:00"/>
    <x v="3"/>
    <n v="3.5"/>
    <n v="68"/>
    <x v="8"/>
    <n v="350"/>
    <n v="63350"/>
    <n v="69685"/>
    <n v="6335"/>
    <x v="7"/>
    <x v="1"/>
  </r>
  <r>
    <s v="Flight4912"/>
    <d v="2014-03-23T00:00:00"/>
    <x v="3"/>
    <n v="5.0999999999999996"/>
    <n v="56"/>
    <x v="24"/>
    <n v="350"/>
    <n v="57750"/>
    <n v="63525"/>
    <n v="5775"/>
    <x v="5"/>
    <x v="0"/>
  </r>
  <r>
    <s v="Flight4913"/>
    <d v="2015-11-30T00:00:00"/>
    <x v="19"/>
    <n v="1.4"/>
    <n v="128"/>
    <x v="14"/>
    <n v="115"/>
    <n v="21275"/>
    <n v="23402.5"/>
    <n v="2127.5"/>
    <x v="0"/>
    <x v="1"/>
  </r>
  <r>
    <s v="Flight4914"/>
    <d v="2014-03-27T00:00:00"/>
    <x v="7"/>
    <n v="2.2000000000000002"/>
    <n v="43"/>
    <x v="13"/>
    <n v="200"/>
    <n v="33000"/>
    <n v="36300"/>
    <n v="3300"/>
    <x v="5"/>
    <x v="0"/>
  </r>
  <r>
    <s v="Flight4915"/>
    <d v="2014-01-14T00:00:00"/>
    <x v="11"/>
    <n v="-0.3"/>
    <n v="192"/>
    <x v="25"/>
    <n v="350"/>
    <n v="57750"/>
    <n v="63525"/>
    <n v="5775"/>
    <x v="7"/>
    <x v="0"/>
  </r>
  <r>
    <s v="Flight4916"/>
    <d v="2015-01-15T00:00:00"/>
    <x v="11"/>
    <n v="2.7"/>
    <n v="18"/>
    <x v="9"/>
    <n v="350"/>
    <n v="64750"/>
    <n v="71225"/>
    <n v="6475"/>
    <x v="7"/>
    <x v="1"/>
  </r>
  <r>
    <s v="Flight4917"/>
    <d v="2014-08-31T00:00:00"/>
    <x v="13"/>
    <n v="1.9"/>
    <n v="82"/>
    <x v="12"/>
    <n v="275"/>
    <n v="49775"/>
    <n v="54752.5"/>
    <n v="4977.5"/>
    <x v="1"/>
    <x v="0"/>
  </r>
  <r>
    <s v="Flight4918"/>
    <d v="2014-09-26T00:00:00"/>
    <x v="3"/>
    <n v="2.9"/>
    <n v="186"/>
    <x v="22"/>
    <n v="350"/>
    <n v="57750"/>
    <n v="63525"/>
    <n v="5775"/>
    <x v="6"/>
    <x v="0"/>
  </r>
  <r>
    <s v="Flight4919"/>
    <d v="2015-01-01T00:00:00"/>
    <x v="20"/>
    <n v="1.9"/>
    <n v="155"/>
    <x v="29"/>
    <n v="275"/>
    <n v="45375"/>
    <n v="49912.5"/>
    <n v="4537.5"/>
    <x v="7"/>
    <x v="1"/>
  </r>
  <r>
    <s v="Flight4920"/>
    <d v="2015-08-12T00:00:00"/>
    <x v="1"/>
    <n v="1.4"/>
    <n v="5"/>
    <x v="25"/>
    <n v="275"/>
    <n v="50875"/>
    <n v="55962.5"/>
    <n v="5087.5"/>
    <x v="1"/>
    <x v="1"/>
  </r>
  <r>
    <s v="Flight4921"/>
    <d v="2015-08-04T00:00:00"/>
    <x v="15"/>
    <n v="1.9"/>
    <n v="33"/>
    <x v="0"/>
    <n v="330"/>
    <n v="61050"/>
    <n v="67155"/>
    <n v="6105"/>
    <x v="1"/>
    <x v="1"/>
  </r>
  <r>
    <s v="Flight4922"/>
    <d v="2014-04-22T00:00:00"/>
    <x v="8"/>
    <n v="9.1"/>
    <n v="47"/>
    <x v="22"/>
    <n v="200"/>
    <n v="33000"/>
    <n v="36300"/>
    <n v="3300"/>
    <x v="9"/>
    <x v="0"/>
  </r>
  <r>
    <s v="Flight4923"/>
    <d v="2015-04-08T00:00:00"/>
    <x v="13"/>
    <n v="1.2"/>
    <n v="160"/>
    <x v="2"/>
    <n v="250"/>
    <n v="41250"/>
    <n v="45375"/>
    <n v="4125"/>
    <x v="9"/>
    <x v="1"/>
  </r>
  <r>
    <s v="Flight4924"/>
    <d v="2015-09-27T00:00:00"/>
    <x v="8"/>
    <n v="9.1"/>
    <n v="132"/>
    <x v="27"/>
    <n v="200"/>
    <n v="37000"/>
    <n v="40700"/>
    <n v="3700"/>
    <x v="6"/>
    <x v="1"/>
  </r>
  <r>
    <s v="Flight4925"/>
    <d v="2015-01-02T00:00:00"/>
    <x v="13"/>
    <n v="0.9"/>
    <n v="73"/>
    <x v="0"/>
    <n v="250"/>
    <n v="45250"/>
    <n v="49775"/>
    <n v="4525"/>
    <x v="7"/>
    <x v="1"/>
  </r>
  <r>
    <s v="Flight4926"/>
    <d v="2015-05-10T00:00:00"/>
    <x v="12"/>
    <n v="2.8"/>
    <n v="61"/>
    <x v="2"/>
    <n v="115"/>
    <n v="18975"/>
    <n v="20872.5"/>
    <n v="1897.5"/>
    <x v="3"/>
    <x v="1"/>
  </r>
  <r>
    <s v="Flight4927"/>
    <d v="2015-04-06T00:00:00"/>
    <x v="10"/>
    <n v="1.7"/>
    <n v="46"/>
    <x v="17"/>
    <n v="375"/>
    <n v="61875"/>
    <n v="68062.5"/>
    <n v="6187.5"/>
    <x v="9"/>
    <x v="1"/>
  </r>
  <r>
    <s v="Flight4928"/>
    <d v="2014-11-13T00:00:00"/>
    <x v="12"/>
    <n v="1.9"/>
    <n v="56"/>
    <x v="22"/>
    <n v="115"/>
    <n v="18975"/>
    <n v="20872.5"/>
    <n v="1897.5"/>
    <x v="0"/>
    <x v="0"/>
  </r>
  <r>
    <s v="Flight4929"/>
    <d v="2015-06-01T00:00:00"/>
    <x v="2"/>
    <n v="2.9"/>
    <n v="144"/>
    <x v="17"/>
    <n v="247.5"/>
    <n v="45787.5"/>
    <n v="50366.25"/>
    <n v="4578.75"/>
    <x v="10"/>
    <x v="1"/>
  </r>
  <r>
    <s v="Flight4930"/>
    <d v="2014-05-27T00:00:00"/>
    <x v="14"/>
    <n v="1.6"/>
    <n v="119"/>
    <x v="0"/>
    <n v="275"/>
    <n v="50875"/>
    <n v="55962.5"/>
    <n v="5087.5"/>
    <x v="3"/>
    <x v="0"/>
  </r>
  <r>
    <s v="Flight4931"/>
    <d v="2014-09-15T00:00:00"/>
    <x v="11"/>
    <n v="1.7"/>
    <n v="8"/>
    <x v="1"/>
    <n v="350"/>
    <n v="64750"/>
    <n v="71225"/>
    <n v="6475"/>
    <x v="6"/>
    <x v="0"/>
  </r>
  <r>
    <s v="Flight4932"/>
    <d v="2015-11-18T00:00:00"/>
    <x v="6"/>
    <n v="1.3"/>
    <n v="167"/>
    <x v="18"/>
    <n v="300"/>
    <n v="49500"/>
    <n v="54450"/>
    <n v="4950"/>
    <x v="0"/>
    <x v="1"/>
  </r>
  <r>
    <s v="Flight4933"/>
    <d v="2014-11-22T00:00:00"/>
    <x v="10"/>
    <n v="1.5"/>
    <n v="165"/>
    <x v="13"/>
    <n v="375"/>
    <n v="61875"/>
    <n v="68062.5"/>
    <n v="6187.5"/>
    <x v="0"/>
    <x v="0"/>
  </r>
  <r>
    <s v="Flight4934"/>
    <d v="2014-04-03T00:00:00"/>
    <x v="1"/>
    <n v="3"/>
    <n v="112"/>
    <x v="3"/>
    <n v="250"/>
    <n v="46250"/>
    <n v="50875"/>
    <n v="4625"/>
    <x v="9"/>
    <x v="0"/>
  </r>
  <r>
    <s v="Flight4935"/>
    <d v="2015-07-03T00:00:00"/>
    <x v="6"/>
    <n v="2.6"/>
    <n v="181"/>
    <x v="1"/>
    <n v="330"/>
    <n v="54450"/>
    <n v="59895"/>
    <n v="5445"/>
    <x v="2"/>
    <x v="1"/>
  </r>
  <r>
    <s v="Flight4936"/>
    <d v="2014-10-03T00:00:00"/>
    <x v="8"/>
    <n v="7.6"/>
    <n v="174"/>
    <x v="1"/>
    <n v="200"/>
    <n v="33000"/>
    <n v="36300"/>
    <n v="3300"/>
    <x v="11"/>
    <x v="0"/>
  </r>
  <r>
    <s v="Flight4937"/>
    <d v="2015-03-05T00:00:00"/>
    <x v="17"/>
    <n v="2.2999999999999998"/>
    <n v="126"/>
    <x v="0"/>
    <n v="300"/>
    <n v="55500"/>
    <n v="61050"/>
    <n v="5550"/>
    <x v="5"/>
    <x v="1"/>
  </r>
  <r>
    <s v="Flight4938"/>
    <d v="2015-02-21T00:00:00"/>
    <x v="17"/>
    <n v="0.8"/>
    <n v="169"/>
    <x v="19"/>
    <n v="300"/>
    <n v="49500"/>
    <n v="54450"/>
    <n v="4950"/>
    <x v="8"/>
    <x v="1"/>
  </r>
  <r>
    <s v="Flight4939"/>
    <d v="2014-03-08T00:00:00"/>
    <x v="17"/>
    <n v="3"/>
    <n v="166"/>
    <x v="27"/>
    <n v="300"/>
    <n v="49500"/>
    <n v="54450"/>
    <n v="4950"/>
    <x v="5"/>
    <x v="0"/>
  </r>
  <r>
    <s v="Flight4940"/>
    <d v="2014-11-29T00:00:00"/>
    <x v="8"/>
    <n v="17.7"/>
    <n v="48"/>
    <x v="2"/>
    <n v="300"/>
    <n v="49500"/>
    <n v="54450"/>
    <n v="4950"/>
    <x v="0"/>
    <x v="0"/>
  </r>
  <r>
    <s v="Flight4941"/>
    <d v="2014-10-25T00:00:00"/>
    <x v="7"/>
    <n v="1.1000000000000001"/>
    <n v="34"/>
    <x v="9"/>
    <n v="200"/>
    <n v="37000"/>
    <n v="40700"/>
    <n v="3700"/>
    <x v="11"/>
    <x v="0"/>
  </r>
  <r>
    <s v="Flight4942"/>
    <d v="2014-11-05T00:00:00"/>
    <x v="0"/>
    <n v="2.5"/>
    <n v="98"/>
    <x v="0"/>
    <n v="300"/>
    <n v="55500"/>
    <n v="61050"/>
    <n v="5550"/>
    <x v="0"/>
    <x v="0"/>
  </r>
  <r>
    <s v="Flight4943"/>
    <d v="2015-01-20T00:00:00"/>
    <x v="3"/>
    <n v="4.2"/>
    <n v="82"/>
    <x v="19"/>
    <n v="350"/>
    <n v="63350"/>
    <n v="69685"/>
    <n v="6335"/>
    <x v="7"/>
    <x v="1"/>
  </r>
  <r>
    <s v="Flight4944"/>
    <d v="2015-12-25T00:00:00"/>
    <x v="17"/>
    <n v="2.7"/>
    <n v="97"/>
    <x v="3"/>
    <n v="420"/>
    <n v="77700"/>
    <n v="85470"/>
    <n v="7770"/>
    <x v="4"/>
    <x v="1"/>
  </r>
  <r>
    <s v="Flight4945"/>
    <d v="2015-10-07T00:00:00"/>
    <x v="8"/>
    <n v="8.6999999999999993"/>
    <n v="125"/>
    <x v="6"/>
    <n v="200"/>
    <n v="37000"/>
    <n v="40700"/>
    <n v="3700"/>
    <x v="11"/>
    <x v="1"/>
  </r>
  <r>
    <s v="Flight4946"/>
    <d v="2015-02-28T00:00:00"/>
    <x v="3"/>
    <n v="5.2"/>
    <n v="64"/>
    <x v="25"/>
    <n v="350"/>
    <n v="63350"/>
    <n v="69685"/>
    <n v="6335"/>
    <x v="8"/>
    <x v="1"/>
  </r>
  <r>
    <s v="Flight4947"/>
    <d v="2015-11-30T00:00:00"/>
    <x v="17"/>
    <n v="1.3"/>
    <n v="210"/>
    <x v="0"/>
    <n v="300"/>
    <n v="49500"/>
    <n v="54450"/>
    <n v="4950"/>
    <x v="0"/>
    <x v="1"/>
  </r>
  <r>
    <s v="Flight4948"/>
    <d v="2014-08-13T00:00:00"/>
    <x v="1"/>
    <n v="1.8"/>
    <n v="191"/>
    <x v="25"/>
    <n v="275"/>
    <n v="45375"/>
    <n v="49912.5"/>
    <n v="4537.5"/>
    <x v="1"/>
    <x v="0"/>
  </r>
  <r>
    <s v="Flight4949"/>
    <d v="2015-07-19T00:00:00"/>
    <x v="19"/>
    <n v="2.6"/>
    <n v="154"/>
    <x v="6"/>
    <n v="126.5"/>
    <n v="20872.5"/>
    <n v="22959.75"/>
    <n v="2087.25"/>
    <x v="2"/>
    <x v="1"/>
  </r>
  <r>
    <s v="Flight4950"/>
    <d v="2015-10-30T00:00:00"/>
    <x v="2"/>
    <n v="2"/>
    <n v="184"/>
    <x v="21"/>
    <n v="225"/>
    <n v="37125"/>
    <n v="40837.5"/>
    <n v="3712.5"/>
    <x v="11"/>
    <x v="1"/>
  </r>
  <r>
    <s v="Flight4951"/>
    <d v="2015-07-25T00:00:00"/>
    <x v="20"/>
    <n v="1.3"/>
    <n v="77"/>
    <x v="2"/>
    <n v="302.5"/>
    <n v="54752.5"/>
    <n v="60227.75"/>
    <n v="5475.25"/>
    <x v="2"/>
    <x v="1"/>
  </r>
  <r>
    <s v="Flight4952"/>
    <d v="2015-06-04T00:00:00"/>
    <x v="6"/>
    <n v="3.5"/>
    <n v="135"/>
    <x v="15"/>
    <n v="330"/>
    <n v="61050"/>
    <n v="67155"/>
    <n v="6105"/>
    <x v="10"/>
    <x v="1"/>
  </r>
  <r>
    <s v="Flight4953"/>
    <d v="2014-04-26T00:00:00"/>
    <x v="7"/>
    <n v="2.9"/>
    <n v="3"/>
    <x v="21"/>
    <n v="200"/>
    <n v="37000"/>
    <n v="40700"/>
    <n v="3700"/>
    <x v="9"/>
    <x v="0"/>
  </r>
  <r>
    <s v="Flight4954"/>
    <d v="2015-12-22T00:00:00"/>
    <x v="21"/>
    <n v="5.4"/>
    <n v="130"/>
    <x v="0"/>
    <n v="420"/>
    <n v="77700"/>
    <n v="85470"/>
    <n v="7770"/>
    <x v="4"/>
    <x v="1"/>
  </r>
  <r>
    <s v="Flight4955"/>
    <d v="2014-01-29T00:00:00"/>
    <x v="17"/>
    <n v="2.1"/>
    <n v="19"/>
    <x v="6"/>
    <n v="300"/>
    <n v="55500"/>
    <n v="61050"/>
    <n v="5550"/>
    <x v="7"/>
    <x v="0"/>
  </r>
  <r>
    <s v="Flight4956"/>
    <d v="2015-04-25T00:00:00"/>
    <x v="8"/>
    <n v="9.8000000000000007"/>
    <n v="27"/>
    <x v="2"/>
    <n v="200"/>
    <n v="37000"/>
    <n v="40700"/>
    <n v="3700"/>
    <x v="9"/>
    <x v="1"/>
  </r>
  <r>
    <s v="Flight4957"/>
    <d v="2015-07-07T00:00:00"/>
    <x v="7"/>
    <n v="2.2999999999999998"/>
    <n v="102"/>
    <x v="2"/>
    <n v="220"/>
    <n v="40700"/>
    <n v="44770"/>
    <n v="4070"/>
    <x v="2"/>
    <x v="1"/>
  </r>
  <r>
    <s v="Flight4958"/>
    <d v="2015-06-14T00:00:00"/>
    <x v="13"/>
    <n v="1.7"/>
    <n v="142"/>
    <x v="18"/>
    <n v="275"/>
    <n v="50875"/>
    <n v="55962.5"/>
    <n v="5087.5"/>
    <x v="10"/>
    <x v="1"/>
  </r>
  <r>
    <s v="Flight4959"/>
    <d v="2015-06-16T00:00:00"/>
    <x v="6"/>
    <n v="2.4"/>
    <n v="72"/>
    <x v="14"/>
    <n v="330"/>
    <n v="59730"/>
    <n v="65703"/>
    <n v="5973"/>
    <x v="10"/>
    <x v="1"/>
  </r>
  <r>
    <s v="Flight4960"/>
    <d v="2014-11-05T00:00:00"/>
    <x v="1"/>
    <n v="1.9"/>
    <n v="76"/>
    <x v="18"/>
    <n v="250"/>
    <n v="45250"/>
    <n v="49775"/>
    <n v="4525"/>
    <x v="0"/>
    <x v="0"/>
  </r>
  <r>
    <s v="Flight4961"/>
    <d v="2014-06-08T00:00:00"/>
    <x v="13"/>
    <n v="2.9"/>
    <n v="96"/>
    <x v="19"/>
    <n v="275"/>
    <n v="50875"/>
    <n v="55962.5"/>
    <n v="5087.5"/>
    <x v="10"/>
    <x v="0"/>
  </r>
  <r>
    <s v="Flight4962"/>
    <d v="2015-08-08T00:00:00"/>
    <x v="8"/>
    <n v="11.5"/>
    <n v="209"/>
    <x v="2"/>
    <n v="220"/>
    <n v="36300"/>
    <n v="39930"/>
    <n v="3630"/>
    <x v="1"/>
    <x v="1"/>
  </r>
  <r>
    <s v="Flight4963"/>
    <d v="2014-11-26T00:00:00"/>
    <x v="4"/>
    <n v="4"/>
    <n v="119"/>
    <x v="2"/>
    <n v="300"/>
    <n v="55500"/>
    <n v="61050"/>
    <n v="5550"/>
    <x v="0"/>
    <x v="0"/>
  </r>
  <r>
    <s v="Flight4964"/>
    <d v="2014-11-30T00:00:00"/>
    <x v="17"/>
    <n v="5"/>
    <n v="153"/>
    <x v="4"/>
    <n v="450"/>
    <n v="74250"/>
    <n v="81675"/>
    <n v="7425"/>
    <x v="0"/>
    <x v="0"/>
  </r>
  <r>
    <s v="Flight4965"/>
    <d v="2015-03-07T00:00:00"/>
    <x v="11"/>
    <n v="2.5"/>
    <n v="113"/>
    <x v="25"/>
    <n v="350"/>
    <n v="64750"/>
    <n v="71225"/>
    <n v="6475"/>
    <x v="5"/>
    <x v="1"/>
  </r>
  <r>
    <s v="Flight4966"/>
    <d v="2014-11-24T00:00:00"/>
    <x v="11"/>
    <n v="6.3"/>
    <n v="192"/>
    <x v="1"/>
    <n v="525"/>
    <n v="86625"/>
    <n v="95287.5"/>
    <n v="8662.5"/>
    <x v="0"/>
    <x v="0"/>
  </r>
  <r>
    <s v="Flight4967"/>
    <d v="2015-11-23T00:00:00"/>
    <x v="0"/>
    <n v="5.3"/>
    <n v="139"/>
    <x v="21"/>
    <n v="450"/>
    <n v="83250"/>
    <n v="91575"/>
    <n v="8325"/>
    <x v="0"/>
    <x v="1"/>
  </r>
  <r>
    <s v="Flight4968"/>
    <d v="2015-08-26T00:00:00"/>
    <x v="0"/>
    <n v="2"/>
    <n v="162"/>
    <x v="11"/>
    <n v="330"/>
    <n v="54450"/>
    <n v="59895"/>
    <n v="5445"/>
    <x v="1"/>
    <x v="1"/>
  </r>
  <r>
    <s v="Flight4969"/>
    <d v="2014-09-03T00:00:00"/>
    <x v="16"/>
    <n v="1.8"/>
    <n v="184"/>
    <x v="15"/>
    <n v="275"/>
    <n v="45375"/>
    <n v="49912.5"/>
    <n v="4537.5"/>
    <x v="6"/>
    <x v="0"/>
  </r>
  <r>
    <s v="Flight4970"/>
    <d v="2015-10-16T00:00:00"/>
    <x v="18"/>
    <n v="1.8"/>
    <n v="34"/>
    <x v="6"/>
    <n v="240"/>
    <n v="44400"/>
    <n v="48840"/>
    <n v="4440"/>
    <x v="11"/>
    <x v="1"/>
  </r>
  <r>
    <s v="Flight4971"/>
    <d v="2015-06-06T00:00:00"/>
    <x v="0"/>
    <n v="1.8"/>
    <n v="175"/>
    <x v="17"/>
    <n v="330"/>
    <n v="54450"/>
    <n v="59895"/>
    <n v="5445"/>
    <x v="10"/>
    <x v="1"/>
  </r>
  <r>
    <s v="Flight4972"/>
    <d v="2015-06-27T00:00:00"/>
    <x v="12"/>
    <n v="2.8"/>
    <n v="43"/>
    <x v="19"/>
    <n v="126.5"/>
    <n v="20872.5"/>
    <n v="22959.75"/>
    <n v="2087.25"/>
    <x v="10"/>
    <x v="1"/>
  </r>
  <r>
    <s v="Flight4973"/>
    <d v="2015-01-08T00:00:00"/>
    <x v="20"/>
    <n v="1.6"/>
    <n v="197"/>
    <x v="1"/>
    <n v="275"/>
    <n v="45375"/>
    <n v="49912.5"/>
    <n v="4537.5"/>
    <x v="7"/>
    <x v="1"/>
  </r>
  <r>
    <s v="Flight4974"/>
    <d v="2014-01-20T00:00:00"/>
    <x v="16"/>
    <n v="2.8"/>
    <n v="55"/>
    <x v="18"/>
    <n v="275"/>
    <n v="45375"/>
    <n v="49912.5"/>
    <n v="4537.5"/>
    <x v="7"/>
    <x v="0"/>
  </r>
  <r>
    <s v="Flight4975"/>
    <d v="2015-07-26T00:00:00"/>
    <x v="10"/>
    <n v="1.9"/>
    <n v="24"/>
    <x v="19"/>
    <n v="412.5"/>
    <n v="76312.5"/>
    <n v="83943.75"/>
    <n v="7631.25"/>
    <x v="2"/>
    <x v="1"/>
  </r>
  <r>
    <s v="Flight4976"/>
    <d v="2015-01-27T00:00:00"/>
    <x v="6"/>
    <n v="2.2000000000000002"/>
    <n v="146"/>
    <x v="27"/>
    <n v="300"/>
    <n v="55500"/>
    <n v="61050"/>
    <n v="5550"/>
    <x v="7"/>
    <x v="1"/>
  </r>
  <r>
    <s v="Flight4977"/>
    <d v="2014-06-25T00:00:00"/>
    <x v="3"/>
    <n v="4.8"/>
    <n v="150"/>
    <x v="28"/>
    <n v="385"/>
    <n v="71225"/>
    <n v="78347.5"/>
    <n v="7122.5"/>
    <x v="10"/>
    <x v="0"/>
  </r>
  <r>
    <s v="Flight4978"/>
    <d v="2014-11-25T00:00:00"/>
    <x v="6"/>
    <n v="4.7"/>
    <n v="74"/>
    <x v="21"/>
    <n v="450"/>
    <n v="81450"/>
    <n v="89595"/>
    <n v="8145"/>
    <x v="0"/>
    <x v="0"/>
  </r>
  <r>
    <s v="Flight4979"/>
    <d v="2014-07-09T00:00:00"/>
    <x v="11"/>
    <n v="2.2999999999999998"/>
    <n v="10"/>
    <x v="7"/>
    <n v="385"/>
    <n v="71225"/>
    <n v="78347.5"/>
    <n v="7122.5"/>
    <x v="2"/>
    <x v="0"/>
  </r>
  <r>
    <s v="Flight4980"/>
    <d v="2014-08-03T00:00:00"/>
    <x v="2"/>
    <n v="1.9"/>
    <n v="117"/>
    <x v="18"/>
    <n v="247.5"/>
    <n v="45787.5"/>
    <n v="50366.25"/>
    <n v="4578.75"/>
    <x v="1"/>
    <x v="0"/>
  </r>
  <r>
    <s v="Flight4981"/>
    <d v="2015-04-09T00:00:00"/>
    <x v="22"/>
    <n v="2"/>
    <n v="122"/>
    <x v="2"/>
    <n v="290"/>
    <n v="53650"/>
    <n v="59015"/>
    <n v="5365"/>
    <x v="9"/>
    <x v="1"/>
  </r>
  <r>
    <s v="Flight4982"/>
    <d v="2014-03-16T00:00:00"/>
    <x v="7"/>
    <n v="3.4"/>
    <n v="120"/>
    <x v="17"/>
    <n v="200"/>
    <n v="37000"/>
    <n v="40700"/>
    <n v="3700"/>
    <x v="5"/>
    <x v="0"/>
  </r>
  <r>
    <s v="Flight4983"/>
    <d v="2015-12-29T00:00:00"/>
    <x v="1"/>
    <n v="2.2999999999999998"/>
    <n v="72"/>
    <x v="3"/>
    <n v="250"/>
    <n v="45250"/>
    <n v="49775"/>
    <n v="4525"/>
    <x v="4"/>
    <x v="1"/>
  </r>
  <r>
    <s v="Flight4984"/>
    <d v="2015-09-13T00:00:00"/>
    <x v="21"/>
    <n v="2.2999999999999998"/>
    <n v="29"/>
    <x v="27"/>
    <n v="300"/>
    <n v="55500"/>
    <n v="61050"/>
    <n v="5550"/>
    <x v="6"/>
    <x v="1"/>
  </r>
  <r>
    <s v="Flight4985"/>
    <d v="2015-06-10T00:00:00"/>
    <x v="8"/>
    <n v="10.5"/>
    <n v="146"/>
    <x v="7"/>
    <n v="220"/>
    <n v="40700"/>
    <n v="44770"/>
    <n v="4070"/>
    <x v="10"/>
    <x v="1"/>
  </r>
  <r>
    <s v="Flight4986"/>
    <d v="2014-02-15T00:00:00"/>
    <x v="14"/>
    <n v="1.1000000000000001"/>
    <n v="168"/>
    <x v="8"/>
    <n v="275"/>
    <n v="45375"/>
    <n v="49912.5"/>
    <n v="4537.5"/>
    <x v="8"/>
    <x v="0"/>
  </r>
  <r>
    <s v="Flight4987"/>
    <d v="2015-08-21T00:00:00"/>
    <x v="2"/>
    <n v="2.2999999999999998"/>
    <n v="188"/>
    <x v="16"/>
    <n v="247.5"/>
    <n v="40837.5"/>
    <n v="44921.25"/>
    <n v="4083.75"/>
    <x v="1"/>
    <x v="1"/>
  </r>
  <r>
    <s v="Flight4988"/>
    <d v="2014-11-29T00:00:00"/>
    <x v="10"/>
    <n v="4.5999999999999996"/>
    <n v="78"/>
    <x v="1"/>
    <n v="562.5"/>
    <n v="101812.5"/>
    <n v="111993.75"/>
    <n v="10181.25"/>
    <x v="0"/>
    <x v="0"/>
  </r>
  <r>
    <s v="Flight4989"/>
    <d v="2015-11-06T00:00:00"/>
    <x v="20"/>
    <n v="2.4"/>
    <n v="207"/>
    <x v="0"/>
    <n v="275"/>
    <n v="45375"/>
    <n v="49912.5"/>
    <n v="4537.5"/>
    <x v="0"/>
    <x v="1"/>
  </r>
  <r>
    <s v="Flight4990"/>
    <d v="2015-08-24T00:00:00"/>
    <x v="0"/>
    <n v="1.6"/>
    <n v="5"/>
    <x v="27"/>
    <n v="330"/>
    <n v="61050"/>
    <n v="67155"/>
    <n v="6105"/>
    <x v="1"/>
    <x v="1"/>
  </r>
  <r>
    <s v="Flight4991"/>
    <d v="2014-10-31T00:00:00"/>
    <x v="9"/>
    <n v="1"/>
    <n v="15"/>
    <x v="27"/>
    <n v="250"/>
    <n v="46250"/>
    <n v="50875"/>
    <n v="4625"/>
    <x v="11"/>
    <x v="0"/>
  </r>
  <r>
    <s v="Flight4992"/>
    <d v="2015-05-23T00:00:00"/>
    <x v="4"/>
    <n v="2.2000000000000002"/>
    <n v="61"/>
    <x v="25"/>
    <n v="200"/>
    <n v="33000"/>
    <n v="36300"/>
    <n v="3300"/>
    <x v="3"/>
    <x v="1"/>
  </r>
  <r>
    <s v="Flight4993"/>
    <d v="2014-03-22T00:00:00"/>
    <x v="1"/>
    <n v="1.2"/>
    <n v="107"/>
    <x v="22"/>
    <n v="250"/>
    <n v="46250"/>
    <n v="50875"/>
    <n v="4625"/>
    <x v="5"/>
    <x v="0"/>
  </r>
  <r>
    <s v="Flight4994"/>
    <d v="2015-07-27T00:00:00"/>
    <x v="5"/>
    <n v="1.3"/>
    <n v="80"/>
    <x v="16"/>
    <n v="137.5"/>
    <n v="24887.5"/>
    <n v="27376.25"/>
    <n v="2488.75"/>
    <x v="2"/>
    <x v="1"/>
  </r>
  <r>
    <s v="Flight4995"/>
    <d v="2014-12-15T00:00:00"/>
    <x v="8"/>
    <n v="9.3000000000000007"/>
    <n v="208"/>
    <x v="25"/>
    <n v="200"/>
    <n v="33000"/>
    <n v="36300"/>
    <n v="3300"/>
    <x v="4"/>
    <x v="0"/>
  </r>
  <r>
    <s v="Flight4996"/>
    <d v="2014-08-27T00:00:00"/>
    <x v="2"/>
    <n v="2.6"/>
    <n v="27"/>
    <x v="6"/>
    <n v="247.5"/>
    <n v="45787.5"/>
    <n v="50366.25"/>
    <n v="4578.75"/>
    <x v="1"/>
    <x v="0"/>
  </r>
  <r>
    <s v="Flight4997"/>
    <d v="2014-05-30T00:00:00"/>
    <x v="15"/>
    <n v="2"/>
    <n v="98"/>
    <x v="1"/>
    <n v="300"/>
    <n v="55500"/>
    <n v="61050"/>
    <n v="5550"/>
    <x v="3"/>
    <x v="0"/>
  </r>
  <r>
    <s v="Flight4998"/>
    <d v="2014-06-15T00:00:00"/>
    <x v="8"/>
    <n v="11.6"/>
    <n v="144"/>
    <x v="25"/>
    <n v="220"/>
    <n v="40700"/>
    <n v="44770"/>
    <n v="4070"/>
    <x v="10"/>
    <x v="0"/>
  </r>
  <r>
    <s v="Flight4999"/>
    <d v="2015-03-29T00:00:00"/>
    <x v="20"/>
    <n v="3.5"/>
    <n v="12"/>
    <x v="8"/>
    <n v="275"/>
    <n v="50875"/>
    <n v="55962.5"/>
    <n v="5087.5"/>
    <x v="5"/>
    <x v="1"/>
  </r>
  <r>
    <s v="Flight5000"/>
    <d v="2015-12-10T00:00:00"/>
    <x v="2"/>
    <n v="1.3"/>
    <n v="123"/>
    <x v="0"/>
    <n v="225"/>
    <n v="41625"/>
    <n v="45787.5"/>
    <n v="4162.5"/>
    <x v="4"/>
    <x v="1"/>
  </r>
  <r>
    <s v="Flight5001"/>
    <d v="2015-07-25T00:00:00"/>
    <x v="13"/>
    <n v="2.2999999999999998"/>
    <n v="99"/>
    <x v="1"/>
    <n v="275"/>
    <n v="50875"/>
    <n v="55962.5"/>
    <n v="5087.5"/>
    <x v="2"/>
    <x v="1"/>
  </r>
  <r>
    <s v="Flight5002"/>
    <d v="2014-08-26T00:00:00"/>
    <x v="1"/>
    <n v="1.9"/>
    <n v="93"/>
    <x v="28"/>
    <n v="275"/>
    <n v="50875"/>
    <n v="55962.5"/>
    <n v="5087.5"/>
    <x v="1"/>
    <x v="0"/>
  </r>
  <r>
    <s v="Flight5003"/>
    <d v="2014-08-09T00:00:00"/>
    <x v="12"/>
    <n v="2.6"/>
    <n v="140"/>
    <x v="19"/>
    <n v="126.5"/>
    <n v="23402.5"/>
    <n v="25742.75"/>
    <n v="2340.25"/>
    <x v="1"/>
    <x v="0"/>
  </r>
  <r>
    <s v="Flight5004"/>
    <d v="2015-09-21T00:00:00"/>
    <x v="10"/>
    <n v="1.9"/>
    <n v="135"/>
    <x v="6"/>
    <n v="375"/>
    <n v="69375"/>
    <n v="76312.5"/>
    <n v="6937.5"/>
    <x v="6"/>
    <x v="1"/>
  </r>
  <r>
    <s v="Flight5005"/>
    <d v="2014-05-09T00:00:00"/>
    <x v="2"/>
    <n v="2.2999999999999998"/>
    <n v="180"/>
    <x v="25"/>
    <n v="225"/>
    <n v="37125"/>
    <n v="40837.5"/>
    <n v="3712.5"/>
    <x v="3"/>
    <x v="0"/>
  </r>
  <r>
    <s v="Flight5006"/>
    <d v="2015-02-25T00:00:00"/>
    <x v="0"/>
    <n v="1.5"/>
    <n v="60"/>
    <x v="10"/>
    <n v="300"/>
    <n v="49500"/>
    <n v="54450"/>
    <n v="4950"/>
    <x v="8"/>
    <x v="1"/>
  </r>
  <r>
    <s v="Flight5007"/>
    <d v="2014-07-16T00:00:00"/>
    <x v="8"/>
    <n v="8.8000000000000007"/>
    <n v="148"/>
    <x v="17"/>
    <n v="220"/>
    <n v="40700"/>
    <n v="44770"/>
    <n v="4070"/>
    <x v="2"/>
    <x v="0"/>
  </r>
  <r>
    <s v="Flight5008"/>
    <d v="2014-07-20T00:00:00"/>
    <x v="4"/>
    <n v="2.2999999999999998"/>
    <n v="29"/>
    <x v="22"/>
    <n v="220"/>
    <n v="40700"/>
    <n v="44770"/>
    <n v="4070"/>
    <x v="2"/>
    <x v="0"/>
  </r>
  <r>
    <s v="Flight5009"/>
    <d v="2015-05-22T00:00:00"/>
    <x v="12"/>
    <n v="0.1"/>
    <n v="16"/>
    <x v="27"/>
    <n v="115"/>
    <n v="21275"/>
    <n v="23402.5"/>
    <n v="2127.5"/>
    <x v="3"/>
    <x v="1"/>
  </r>
  <r>
    <s v="Flight5010"/>
    <d v="2014-02-20T00:00:00"/>
    <x v="2"/>
    <n v="2.5"/>
    <n v="54"/>
    <x v="18"/>
    <n v="225"/>
    <n v="37125"/>
    <n v="40837.5"/>
    <n v="3712.5"/>
    <x v="8"/>
    <x v="0"/>
  </r>
  <r>
    <s v="Flight5011"/>
    <d v="2015-02-15T00:00:00"/>
    <x v="2"/>
    <n v="2.2999999999999998"/>
    <n v="47"/>
    <x v="0"/>
    <n v="225"/>
    <n v="37125"/>
    <n v="40837.5"/>
    <n v="3712.5"/>
    <x v="8"/>
    <x v="1"/>
  </r>
  <r>
    <s v="Flight5012"/>
    <d v="2014-03-09T00:00:00"/>
    <x v="8"/>
    <n v="7.2"/>
    <n v="136"/>
    <x v="6"/>
    <n v="200"/>
    <n v="37000"/>
    <n v="40700"/>
    <n v="3700"/>
    <x v="5"/>
    <x v="0"/>
  </r>
  <r>
    <s v="Flight5013"/>
    <d v="2015-06-01T00:00:00"/>
    <x v="10"/>
    <n v="0.7"/>
    <n v="41"/>
    <x v="6"/>
    <n v="412.5"/>
    <n v="68062.5"/>
    <n v="74868.75"/>
    <n v="6806.25"/>
    <x v="10"/>
    <x v="1"/>
  </r>
  <r>
    <s v="Flight5014"/>
    <d v="2015-06-09T00:00:00"/>
    <x v="1"/>
    <n v="2.7"/>
    <n v="171"/>
    <x v="0"/>
    <n v="275"/>
    <n v="45375"/>
    <n v="49912.5"/>
    <n v="4537.5"/>
    <x v="10"/>
    <x v="1"/>
  </r>
  <r>
    <s v="Flight5015"/>
    <d v="2015-08-24T00:00:00"/>
    <x v="2"/>
    <n v="2.2000000000000002"/>
    <n v="42"/>
    <x v="2"/>
    <n v="247.5"/>
    <n v="40837.5"/>
    <n v="44921.25"/>
    <n v="4083.75"/>
    <x v="1"/>
    <x v="1"/>
  </r>
  <r>
    <s v="Flight5016"/>
    <d v="2014-08-22T00:00:00"/>
    <x v="1"/>
    <n v="2.2999999999999998"/>
    <n v="195"/>
    <x v="20"/>
    <n v="275"/>
    <n v="45375"/>
    <n v="49912.5"/>
    <n v="4537.5"/>
    <x v="1"/>
    <x v="0"/>
  </r>
  <r>
    <s v="Flight5017"/>
    <d v="2015-12-08T00:00:00"/>
    <x v="3"/>
    <n v="3.6"/>
    <n v="194"/>
    <x v="27"/>
    <n v="350"/>
    <n v="57750"/>
    <n v="63525"/>
    <n v="5775"/>
    <x v="4"/>
    <x v="1"/>
  </r>
  <r>
    <s v="Flight5018"/>
    <d v="2015-05-11T00:00:00"/>
    <x v="13"/>
    <n v="1.2"/>
    <n v="83"/>
    <x v="8"/>
    <n v="250"/>
    <n v="45250"/>
    <n v="49775"/>
    <n v="4525"/>
    <x v="3"/>
    <x v="1"/>
  </r>
  <r>
    <s v="Flight5019"/>
    <d v="2015-01-01T00:00:00"/>
    <x v="6"/>
    <n v="2.5"/>
    <n v="75"/>
    <x v="21"/>
    <n v="300"/>
    <n v="54300"/>
    <n v="59730"/>
    <n v="5430"/>
    <x v="7"/>
    <x v="1"/>
  </r>
  <r>
    <s v="Flight5020"/>
    <d v="2014-05-30T00:00:00"/>
    <x v="13"/>
    <n v="0.9"/>
    <n v="122"/>
    <x v="1"/>
    <n v="250"/>
    <n v="46250"/>
    <n v="50875"/>
    <n v="4625"/>
    <x v="3"/>
    <x v="0"/>
  </r>
  <r>
    <s v="Flight5021"/>
    <d v="2014-03-30T00:00:00"/>
    <x v="3"/>
    <n v="5"/>
    <n v="147"/>
    <x v="0"/>
    <n v="350"/>
    <n v="64750"/>
    <n v="71225"/>
    <n v="6475"/>
    <x v="5"/>
    <x v="0"/>
  </r>
  <r>
    <s v="Flight5022"/>
    <d v="2015-11-24T00:00:00"/>
    <x v="7"/>
    <n v="3"/>
    <n v="94"/>
    <x v="28"/>
    <n v="300"/>
    <n v="55500"/>
    <n v="61050"/>
    <n v="5550"/>
    <x v="0"/>
    <x v="1"/>
  </r>
  <r>
    <s v="Flight5023"/>
    <d v="2014-06-11T00:00:00"/>
    <x v="15"/>
    <n v="2.8"/>
    <n v="46"/>
    <x v="8"/>
    <n v="330"/>
    <n v="54450"/>
    <n v="59895"/>
    <n v="5445"/>
    <x v="10"/>
    <x v="0"/>
  </r>
  <r>
    <s v="Flight5024"/>
    <d v="2015-10-24T00:00:00"/>
    <x v="16"/>
    <n v="3.1"/>
    <n v="42"/>
    <x v="6"/>
    <n v="275"/>
    <n v="45375"/>
    <n v="49912.5"/>
    <n v="4537.5"/>
    <x v="11"/>
    <x v="1"/>
  </r>
  <r>
    <s v="Flight5025"/>
    <d v="2015-07-17T00:00:00"/>
    <x v="5"/>
    <n v="1.8"/>
    <n v="189"/>
    <x v="18"/>
    <n v="137.5"/>
    <n v="22687.5"/>
    <n v="24956.25"/>
    <n v="2268.75"/>
    <x v="2"/>
    <x v="1"/>
  </r>
  <r>
    <s v="Flight5026"/>
    <d v="2015-09-26T00:00:00"/>
    <x v="2"/>
    <n v="2.8"/>
    <n v="11"/>
    <x v="23"/>
    <n v="225"/>
    <n v="41625"/>
    <n v="45787.5"/>
    <n v="4162.5"/>
    <x v="6"/>
    <x v="1"/>
  </r>
  <r>
    <s v="Flight5027"/>
    <d v="2014-12-19T00:00:00"/>
    <x v="20"/>
    <n v="1.3"/>
    <n v="23"/>
    <x v="25"/>
    <n v="275"/>
    <n v="50875"/>
    <n v="55962.5"/>
    <n v="5087.5"/>
    <x v="4"/>
    <x v="0"/>
  </r>
  <r>
    <s v="Flight5028"/>
    <d v="2014-04-16T00:00:00"/>
    <x v="8"/>
    <n v="9.6"/>
    <n v="106"/>
    <x v="6"/>
    <n v="200"/>
    <n v="37000"/>
    <n v="40700"/>
    <n v="3700"/>
    <x v="9"/>
    <x v="0"/>
  </r>
  <r>
    <s v="Flight5029"/>
    <d v="2014-02-03T00:00:00"/>
    <x v="9"/>
    <n v="1.3"/>
    <n v="167"/>
    <x v="18"/>
    <n v="250"/>
    <n v="41250"/>
    <n v="45375"/>
    <n v="4125"/>
    <x v="8"/>
    <x v="0"/>
  </r>
  <r>
    <s v="Flight5030"/>
    <d v="2014-10-25T00:00:00"/>
    <x v="10"/>
    <n v="1.4"/>
    <n v="18"/>
    <x v="0"/>
    <n v="375"/>
    <n v="69375"/>
    <n v="76312.5"/>
    <n v="6937.5"/>
    <x v="11"/>
    <x v="0"/>
  </r>
  <r>
    <s v="Flight5031"/>
    <d v="2014-04-09T00:00:00"/>
    <x v="14"/>
    <n v="2.7"/>
    <n v="65"/>
    <x v="6"/>
    <n v="275"/>
    <n v="49775"/>
    <n v="54752.5"/>
    <n v="4977.5"/>
    <x v="9"/>
    <x v="0"/>
  </r>
  <r>
    <s v="Flight5032"/>
    <d v="2014-06-04T00:00:00"/>
    <x v="13"/>
    <n v="1.4"/>
    <n v="109"/>
    <x v="8"/>
    <n v="275"/>
    <n v="50875"/>
    <n v="55962.5"/>
    <n v="5087.5"/>
    <x v="10"/>
    <x v="0"/>
  </r>
  <r>
    <s v="Flight5033"/>
    <d v="2014-01-04T00:00:00"/>
    <x v="1"/>
    <n v="2.4"/>
    <n v="55"/>
    <x v="2"/>
    <n v="250"/>
    <n v="41250"/>
    <n v="45375"/>
    <n v="4125"/>
    <x v="7"/>
    <x v="0"/>
  </r>
  <r>
    <s v="Flight5034"/>
    <d v="2015-11-23T00:00:00"/>
    <x v="8"/>
    <n v="16.3"/>
    <n v="103"/>
    <x v="21"/>
    <n v="300"/>
    <n v="55500"/>
    <n v="61050"/>
    <n v="5550"/>
    <x v="0"/>
    <x v="1"/>
  </r>
  <r>
    <s v="Flight5035"/>
    <d v="2014-09-12T00:00:00"/>
    <x v="5"/>
    <n v="1.8"/>
    <n v="38"/>
    <x v="23"/>
    <n v="125"/>
    <n v="20625"/>
    <n v="22687.5"/>
    <n v="2062.5"/>
    <x v="6"/>
    <x v="0"/>
  </r>
  <r>
    <s v="Flight5036"/>
    <d v="2015-08-25T00:00:00"/>
    <x v="17"/>
    <n v="2.9"/>
    <n v="202"/>
    <x v="11"/>
    <n v="330"/>
    <n v="54450"/>
    <n v="59895"/>
    <n v="5445"/>
    <x v="1"/>
    <x v="1"/>
  </r>
  <r>
    <s v="Flight5037"/>
    <d v="2015-03-30T00:00:00"/>
    <x v="3"/>
    <n v="5.3"/>
    <n v="136"/>
    <x v="0"/>
    <n v="350"/>
    <n v="64750"/>
    <n v="71225"/>
    <n v="6475"/>
    <x v="5"/>
    <x v="1"/>
  </r>
  <r>
    <s v="Flight5038"/>
    <d v="2015-03-28T00:00:00"/>
    <x v="18"/>
    <n v="2"/>
    <n v="132"/>
    <x v="1"/>
    <n v="240"/>
    <n v="44400"/>
    <n v="48840"/>
    <n v="4440"/>
    <x v="5"/>
    <x v="1"/>
  </r>
  <r>
    <s v="Flight5039"/>
    <d v="2014-08-28T00:00:00"/>
    <x v="14"/>
    <n v="0.4"/>
    <n v="86"/>
    <x v="18"/>
    <n v="302.5"/>
    <n v="54752.5"/>
    <n v="60227.75"/>
    <n v="5475.25"/>
    <x v="1"/>
    <x v="0"/>
  </r>
  <r>
    <s v="Flight5040"/>
    <d v="2015-09-03T00:00:00"/>
    <x v="12"/>
    <n v="0.7"/>
    <n v="130"/>
    <x v="6"/>
    <n v="115"/>
    <n v="21275"/>
    <n v="23402.5"/>
    <n v="2127.5"/>
    <x v="6"/>
    <x v="1"/>
  </r>
  <r>
    <s v="Flight5041"/>
    <d v="2015-04-01T00:00:00"/>
    <x v="6"/>
    <n v="2.5"/>
    <n v="98"/>
    <x v="19"/>
    <n v="300"/>
    <n v="55500"/>
    <n v="61050"/>
    <n v="5550"/>
    <x v="9"/>
    <x v="1"/>
  </r>
  <r>
    <s v="Flight5042"/>
    <d v="2015-05-04T00:00:00"/>
    <x v="11"/>
    <n v="2.2000000000000002"/>
    <n v="177"/>
    <x v="18"/>
    <n v="350"/>
    <n v="57750"/>
    <n v="63525"/>
    <n v="5775"/>
    <x v="3"/>
    <x v="1"/>
  </r>
  <r>
    <s v="Flight5043"/>
    <d v="2014-05-11T00:00:00"/>
    <x v="13"/>
    <n v="0.5"/>
    <n v="209"/>
    <x v="1"/>
    <n v="250"/>
    <n v="41250"/>
    <n v="45375"/>
    <n v="4125"/>
    <x v="3"/>
    <x v="0"/>
  </r>
  <r>
    <s v="Flight5044"/>
    <d v="2015-02-12T00:00:00"/>
    <x v="13"/>
    <n v="2.2000000000000002"/>
    <n v="94"/>
    <x v="6"/>
    <n v="250"/>
    <n v="46250"/>
    <n v="50875"/>
    <n v="4625"/>
    <x v="8"/>
    <x v="1"/>
  </r>
  <r>
    <s v="Flight5045"/>
    <d v="2014-06-26T00:00:00"/>
    <x v="19"/>
    <n v="1.3"/>
    <n v="183"/>
    <x v="22"/>
    <n v="126.5"/>
    <n v="20872.5"/>
    <n v="22959.75"/>
    <n v="2087.25"/>
    <x v="10"/>
    <x v="0"/>
  </r>
  <r>
    <s v="Flight5046"/>
    <d v="2014-07-11T00:00:00"/>
    <x v="0"/>
    <n v="1.2"/>
    <n v="171"/>
    <x v="2"/>
    <n v="330"/>
    <n v="54450"/>
    <n v="59895"/>
    <n v="5445"/>
    <x v="2"/>
    <x v="0"/>
  </r>
  <r>
    <s v="Flight5047"/>
    <d v="2015-07-25T00:00:00"/>
    <x v="7"/>
    <n v="3.1"/>
    <n v="115"/>
    <x v="2"/>
    <n v="220"/>
    <n v="40700"/>
    <n v="44770"/>
    <n v="4070"/>
    <x v="2"/>
    <x v="1"/>
  </r>
  <r>
    <s v="Flight5048"/>
    <d v="2014-01-18T00:00:00"/>
    <x v="8"/>
    <n v="10.9"/>
    <n v="162"/>
    <x v="19"/>
    <n v="200"/>
    <n v="33000"/>
    <n v="36300"/>
    <n v="3300"/>
    <x v="7"/>
    <x v="0"/>
  </r>
  <r>
    <s v="Flight5049"/>
    <d v="2015-06-11T00:00:00"/>
    <x v="17"/>
    <n v="2"/>
    <n v="44"/>
    <x v="24"/>
    <n v="330"/>
    <n v="54450"/>
    <n v="59895"/>
    <n v="5445"/>
    <x v="10"/>
    <x v="1"/>
  </r>
  <r>
    <s v="Flight5050"/>
    <d v="2015-06-04T00:00:00"/>
    <x v="16"/>
    <n v="2.6"/>
    <n v="113"/>
    <x v="25"/>
    <n v="302.5"/>
    <n v="55962.5"/>
    <n v="61558.75"/>
    <n v="5596.25"/>
    <x v="10"/>
    <x v="1"/>
  </r>
  <r>
    <s v="Flight5051"/>
    <d v="2014-06-09T00:00:00"/>
    <x v="10"/>
    <n v="1.6"/>
    <n v="116"/>
    <x v="0"/>
    <n v="412.5"/>
    <n v="76312.5"/>
    <n v="83943.75"/>
    <n v="7631.25"/>
    <x v="10"/>
    <x v="0"/>
  </r>
  <r>
    <s v="Flight5052"/>
    <d v="2015-08-30T00:00:00"/>
    <x v="9"/>
    <n v="2.1"/>
    <n v="103"/>
    <x v="11"/>
    <n v="275"/>
    <n v="50875"/>
    <n v="55962.5"/>
    <n v="5087.5"/>
    <x v="1"/>
    <x v="1"/>
  </r>
  <r>
    <s v="Flight5053"/>
    <d v="2015-07-04T00:00:00"/>
    <x v="6"/>
    <n v="1.9"/>
    <n v="91"/>
    <x v="16"/>
    <n v="330"/>
    <n v="61050"/>
    <n v="67155"/>
    <n v="6105"/>
    <x v="2"/>
    <x v="1"/>
  </r>
  <r>
    <s v="Flight5054"/>
    <d v="2015-04-30T00:00:00"/>
    <x v="2"/>
    <n v="4.5"/>
    <n v="43"/>
    <x v="10"/>
    <n v="225"/>
    <n v="37125"/>
    <n v="40837.5"/>
    <n v="3712.5"/>
    <x v="9"/>
    <x v="1"/>
  </r>
  <r>
    <s v="Flight5055"/>
    <d v="2015-03-28T00:00:00"/>
    <x v="21"/>
    <n v="0.3"/>
    <n v="206"/>
    <x v="0"/>
    <n v="300"/>
    <n v="49500"/>
    <n v="54450"/>
    <n v="4950"/>
    <x v="5"/>
    <x v="1"/>
  </r>
  <r>
    <s v="Flight5056"/>
    <d v="2014-04-13T00:00:00"/>
    <x v="3"/>
    <n v="4.5"/>
    <n v="51"/>
    <x v="0"/>
    <n v="350"/>
    <n v="57750"/>
    <n v="63525"/>
    <n v="5775"/>
    <x v="9"/>
    <x v="0"/>
  </r>
  <r>
    <s v="Flight5057"/>
    <d v="2015-08-11T00:00:00"/>
    <x v="9"/>
    <n v="2.5"/>
    <n v="107"/>
    <x v="17"/>
    <n v="275"/>
    <n v="50875"/>
    <n v="55962.5"/>
    <n v="5087.5"/>
    <x v="1"/>
    <x v="1"/>
  </r>
  <r>
    <s v="Flight5058"/>
    <d v="2014-05-27T00:00:00"/>
    <x v="10"/>
    <n v="1.5"/>
    <n v="19"/>
    <x v="1"/>
    <n v="375"/>
    <n v="69375"/>
    <n v="76312.5"/>
    <n v="6937.5"/>
    <x v="3"/>
    <x v="0"/>
  </r>
  <r>
    <s v="Flight5059"/>
    <d v="2015-10-11T00:00:00"/>
    <x v="8"/>
    <n v="8.6999999999999993"/>
    <n v="70"/>
    <x v="21"/>
    <n v="200"/>
    <n v="36200"/>
    <n v="39820"/>
    <n v="3620"/>
    <x v="11"/>
    <x v="1"/>
  </r>
  <r>
    <s v="Flight5060"/>
    <d v="2015-08-06T00:00:00"/>
    <x v="7"/>
    <n v="2.6"/>
    <n v="8"/>
    <x v="10"/>
    <n v="220"/>
    <n v="40700"/>
    <n v="44770"/>
    <n v="4070"/>
    <x v="1"/>
    <x v="1"/>
  </r>
  <r>
    <s v="Flight5061"/>
    <d v="2015-05-23T00:00:00"/>
    <x v="18"/>
    <n v="3.2"/>
    <n v="16"/>
    <x v="10"/>
    <n v="240"/>
    <n v="44400"/>
    <n v="48840"/>
    <n v="4440"/>
    <x v="3"/>
    <x v="1"/>
  </r>
  <r>
    <s v="Flight5062"/>
    <d v="2015-07-22T00:00:00"/>
    <x v="6"/>
    <n v="2.9"/>
    <n v="173"/>
    <x v="9"/>
    <n v="330"/>
    <n v="54450"/>
    <n v="59895"/>
    <n v="5445"/>
    <x v="2"/>
    <x v="1"/>
  </r>
  <r>
    <s v="Flight5063"/>
    <d v="2015-01-15T00:00:00"/>
    <x v="11"/>
    <n v="1.8"/>
    <n v="132"/>
    <x v="11"/>
    <n v="350"/>
    <n v="64750"/>
    <n v="71225"/>
    <n v="6475"/>
    <x v="7"/>
    <x v="1"/>
  </r>
  <r>
    <s v="Flight5064"/>
    <d v="2015-04-27T00:00:00"/>
    <x v="12"/>
    <n v="2.6"/>
    <n v="7"/>
    <x v="18"/>
    <n v="115"/>
    <n v="21275"/>
    <n v="23402.5"/>
    <n v="2127.5"/>
    <x v="9"/>
    <x v="1"/>
  </r>
  <r>
    <s v="Flight5065"/>
    <d v="2015-12-27T00:00:00"/>
    <x v="10"/>
    <n v="3.8"/>
    <n v="83"/>
    <x v="17"/>
    <n v="525"/>
    <n v="95025"/>
    <n v="104527.5"/>
    <n v="9502.5"/>
    <x v="4"/>
    <x v="1"/>
  </r>
  <r>
    <s v="Flight5066"/>
    <d v="2014-06-14T00:00:00"/>
    <x v="17"/>
    <n v="1.2"/>
    <n v="156"/>
    <x v="0"/>
    <n v="330"/>
    <n v="54450"/>
    <n v="59895"/>
    <n v="5445"/>
    <x v="10"/>
    <x v="0"/>
  </r>
  <r>
    <s v="Flight5067"/>
    <d v="2015-09-26T00:00:00"/>
    <x v="6"/>
    <n v="1.4"/>
    <n v="199"/>
    <x v="1"/>
    <n v="300"/>
    <n v="49500"/>
    <n v="54450"/>
    <n v="4950"/>
    <x v="6"/>
    <x v="1"/>
  </r>
  <r>
    <s v="Flight5068"/>
    <d v="2015-08-17T00:00:00"/>
    <x v="9"/>
    <n v="1.4"/>
    <n v="133"/>
    <x v="6"/>
    <n v="275"/>
    <n v="50875"/>
    <n v="55962.5"/>
    <n v="5087.5"/>
    <x v="1"/>
    <x v="1"/>
  </r>
  <r>
    <s v="Flight5069"/>
    <d v="2015-12-21T00:00:00"/>
    <x v="13"/>
    <n v="3.5"/>
    <n v="49"/>
    <x v="18"/>
    <n v="350"/>
    <n v="57750"/>
    <n v="63525"/>
    <n v="5775"/>
    <x v="4"/>
    <x v="1"/>
  </r>
  <r>
    <s v="Flight5070"/>
    <d v="2014-10-26T00:00:00"/>
    <x v="17"/>
    <n v="2.4"/>
    <n v="187"/>
    <x v="2"/>
    <n v="300"/>
    <n v="49500"/>
    <n v="54450"/>
    <n v="4950"/>
    <x v="11"/>
    <x v="0"/>
  </r>
  <r>
    <s v="Flight5071"/>
    <d v="2014-08-11T00:00:00"/>
    <x v="6"/>
    <n v="1.5"/>
    <n v="123"/>
    <x v="0"/>
    <n v="330"/>
    <n v="61050"/>
    <n v="67155"/>
    <n v="6105"/>
    <x v="1"/>
    <x v="0"/>
  </r>
  <r>
    <s v="Flight5072"/>
    <d v="2014-09-11T00:00:00"/>
    <x v="7"/>
    <n v="1.8"/>
    <n v="48"/>
    <x v="25"/>
    <n v="200"/>
    <n v="33000"/>
    <n v="36300"/>
    <n v="3300"/>
    <x v="6"/>
    <x v="0"/>
  </r>
  <r>
    <s v="Flight5073"/>
    <d v="2014-03-03T00:00:00"/>
    <x v="8"/>
    <n v="6.9"/>
    <n v="5"/>
    <x v="2"/>
    <n v="200"/>
    <n v="37000"/>
    <n v="40700"/>
    <n v="3700"/>
    <x v="5"/>
    <x v="0"/>
  </r>
  <r>
    <s v="Flight5074"/>
    <d v="2014-04-10T00:00:00"/>
    <x v="20"/>
    <n v="2.2000000000000002"/>
    <n v="33"/>
    <x v="0"/>
    <n v="275"/>
    <n v="50875"/>
    <n v="55962.5"/>
    <n v="5087.5"/>
    <x v="9"/>
    <x v="0"/>
  </r>
  <r>
    <s v="Flight5075"/>
    <d v="2014-11-28T00:00:00"/>
    <x v="20"/>
    <n v="4"/>
    <n v="20"/>
    <x v="1"/>
    <n v="412.5"/>
    <n v="76312.5"/>
    <n v="83943.75"/>
    <n v="7631.25"/>
    <x v="0"/>
    <x v="0"/>
  </r>
  <r>
    <s v="Flight5076"/>
    <d v="2015-10-03T00:00:00"/>
    <x v="4"/>
    <n v="2"/>
    <n v="41"/>
    <x v="3"/>
    <n v="200"/>
    <n v="33000"/>
    <n v="36300"/>
    <n v="3300"/>
    <x v="11"/>
    <x v="1"/>
  </r>
  <r>
    <s v="Flight5077"/>
    <d v="2014-05-15T00:00:00"/>
    <x v="16"/>
    <n v="1.5"/>
    <n v="121"/>
    <x v="11"/>
    <n v="275"/>
    <n v="50875"/>
    <n v="55962.5"/>
    <n v="5087.5"/>
    <x v="3"/>
    <x v="0"/>
  </r>
  <r>
    <s v="Flight5078"/>
    <d v="2015-05-01T00:00:00"/>
    <x v="7"/>
    <n v="2.4"/>
    <n v="51"/>
    <x v="23"/>
    <n v="200"/>
    <n v="33000"/>
    <n v="36300"/>
    <n v="3300"/>
    <x v="3"/>
    <x v="1"/>
  </r>
  <r>
    <s v="Flight5079"/>
    <d v="2014-08-24T00:00:00"/>
    <x v="17"/>
    <n v="2.5"/>
    <n v="197"/>
    <x v="5"/>
    <n v="330"/>
    <n v="54450"/>
    <n v="59895"/>
    <n v="5445"/>
    <x v="1"/>
    <x v="0"/>
  </r>
  <r>
    <s v="Flight5080"/>
    <d v="2014-08-28T00:00:00"/>
    <x v="12"/>
    <n v="1.5"/>
    <n v="96"/>
    <x v="6"/>
    <n v="126.5"/>
    <n v="23402.5"/>
    <n v="25742.75"/>
    <n v="2340.25"/>
    <x v="1"/>
    <x v="0"/>
  </r>
  <r>
    <s v="Flight5081"/>
    <d v="2015-09-30T00:00:00"/>
    <x v="16"/>
    <n v="2.5"/>
    <n v="176"/>
    <x v="18"/>
    <n v="275"/>
    <n v="45375"/>
    <n v="49912.5"/>
    <n v="4537.5"/>
    <x v="6"/>
    <x v="1"/>
  </r>
  <r>
    <s v="Flight5082"/>
    <d v="2015-08-30T00:00:00"/>
    <x v="3"/>
    <n v="5.4"/>
    <n v="44"/>
    <x v="0"/>
    <n v="385"/>
    <n v="63525"/>
    <n v="69877.5"/>
    <n v="6352.5"/>
    <x v="1"/>
    <x v="1"/>
  </r>
  <r>
    <s v="Flight5083"/>
    <d v="2014-06-20T00:00:00"/>
    <x v="8"/>
    <n v="9.5"/>
    <n v="49"/>
    <x v="22"/>
    <n v="220"/>
    <n v="36300"/>
    <n v="39930"/>
    <n v="3630"/>
    <x v="10"/>
    <x v="0"/>
  </r>
  <r>
    <s v="Flight5084"/>
    <d v="2015-01-19T00:00:00"/>
    <x v="5"/>
    <n v="1.1000000000000001"/>
    <n v="52"/>
    <x v="10"/>
    <n v="125"/>
    <n v="20625"/>
    <n v="22687.5"/>
    <n v="2062.5"/>
    <x v="7"/>
    <x v="1"/>
  </r>
  <r>
    <s v="Flight5085"/>
    <d v="2014-11-20T00:00:00"/>
    <x v="0"/>
    <n v="3"/>
    <n v="9"/>
    <x v="19"/>
    <n v="300"/>
    <n v="55500"/>
    <n v="61050"/>
    <n v="5550"/>
    <x v="0"/>
    <x v="0"/>
  </r>
  <r>
    <s v="Flight5086"/>
    <d v="2014-05-20T00:00:00"/>
    <x v="4"/>
    <n v="1.1000000000000001"/>
    <n v="198"/>
    <x v="2"/>
    <n v="200"/>
    <n v="33000"/>
    <n v="36300"/>
    <n v="3300"/>
    <x v="3"/>
    <x v="0"/>
  </r>
  <r>
    <s v="Flight5087"/>
    <d v="2014-03-14T00:00:00"/>
    <x v="8"/>
    <n v="9.6"/>
    <n v="107"/>
    <x v="9"/>
    <n v="200"/>
    <n v="37000"/>
    <n v="40700"/>
    <n v="3700"/>
    <x v="5"/>
    <x v="0"/>
  </r>
  <r>
    <s v="Flight5088"/>
    <d v="2015-06-12T00:00:00"/>
    <x v="3"/>
    <n v="5.4"/>
    <n v="151"/>
    <x v="6"/>
    <n v="385"/>
    <n v="71225"/>
    <n v="78347.5"/>
    <n v="7122.5"/>
    <x v="10"/>
    <x v="1"/>
  </r>
  <r>
    <s v="Flight5089"/>
    <d v="2014-11-21T00:00:00"/>
    <x v="13"/>
    <n v="-0.1"/>
    <n v="210"/>
    <x v="1"/>
    <n v="250"/>
    <n v="41250"/>
    <n v="45375"/>
    <n v="4125"/>
    <x v="0"/>
    <x v="0"/>
  </r>
  <r>
    <s v="Flight5090"/>
    <d v="2015-11-19T00:00:00"/>
    <x v="8"/>
    <n v="9.6999999999999993"/>
    <n v="124"/>
    <x v="15"/>
    <n v="200"/>
    <n v="37000"/>
    <n v="40700"/>
    <n v="3700"/>
    <x v="0"/>
    <x v="1"/>
  </r>
  <r>
    <s v="Flight5091"/>
    <d v="2014-12-21T00:00:00"/>
    <x v="2"/>
    <n v="2.4"/>
    <n v="179"/>
    <x v="1"/>
    <n v="225"/>
    <n v="37125"/>
    <n v="40837.5"/>
    <n v="3712.5"/>
    <x v="4"/>
    <x v="0"/>
  </r>
  <r>
    <s v="Flight5092"/>
    <d v="2014-05-29T00:00:00"/>
    <x v="18"/>
    <n v="2.5"/>
    <n v="117"/>
    <x v="26"/>
    <n v="240"/>
    <n v="44400"/>
    <n v="48840"/>
    <n v="4440"/>
    <x v="3"/>
    <x v="0"/>
  </r>
  <r>
    <s v="Flight5093"/>
    <d v="2014-08-10T00:00:00"/>
    <x v="10"/>
    <n v="1.3"/>
    <n v="53"/>
    <x v="27"/>
    <n v="412.5"/>
    <n v="68062.5"/>
    <n v="74868.75"/>
    <n v="6806.25"/>
    <x v="1"/>
    <x v="0"/>
  </r>
  <r>
    <s v="Flight5094"/>
    <d v="2015-09-21T00:00:00"/>
    <x v="8"/>
    <n v="8.1"/>
    <n v="72"/>
    <x v="0"/>
    <n v="200"/>
    <n v="36200"/>
    <n v="39820"/>
    <n v="3620"/>
    <x v="6"/>
    <x v="1"/>
  </r>
  <r>
    <s v="Flight5095"/>
    <d v="2015-01-08T00:00:00"/>
    <x v="7"/>
    <n v="2.8"/>
    <n v="207"/>
    <x v="6"/>
    <n v="200"/>
    <n v="33000"/>
    <n v="36300"/>
    <n v="3300"/>
    <x v="7"/>
    <x v="1"/>
  </r>
  <r>
    <s v="Flight5096"/>
    <d v="2014-02-14T00:00:00"/>
    <x v="13"/>
    <n v="2.6"/>
    <n v="184"/>
    <x v="2"/>
    <n v="250"/>
    <n v="41250"/>
    <n v="45375"/>
    <n v="4125"/>
    <x v="8"/>
    <x v="0"/>
  </r>
  <r>
    <s v="Flight5097"/>
    <d v="2015-11-24T00:00:00"/>
    <x v="16"/>
    <n v="2.9"/>
    <n v="97"/>
    <x v="10"/>
    <n v="412.5"/>
    <n v="76312.5"/>
    <n v="83943.75"/>
    <n v="7631.25"/>
    <x v="0"/>
    <x v="1"/>
  </r>
  <r>
    <s v="Flight5098"/>
    <d v="2014-12-26T00:00:00"/>
    <x v="6"/>
    <n v="3.6"/>
    <n v="29"/>
    <x v="22"/>
    <n v="420"/>
    <n v="77700"/>
    <n v="85470"/>
    <n v="7770"/>
    <x v="4"/>
    <x v="0"/>
  </r>
  <r>
    <s v="Flight5099"/>
    <d v="2015-05-03T00:00:00"/>
    <x v="8"/>
    <n v="8.9"/>
    <n v="156"/>
    <x v="22"/>
    <n v="200"/>
    <n v="33000"/>
    <n v="36300"/>
    <n v="3300"/>
    <x v="3"/>
    <x v="1"/>
  </r>
  <r>
    <s v="Flight5100"/>
    <d v="2014-09-18T00:00:00"/>
    <x v="4"/>
    <n v="2.6"/>
    <n v="70"/>
    <x v="17"/>
    <n v="200"/>
    <n v="36200"/>
    <n v="39820"/>
    <n v="3620"/>
    <x v="6"/>
    <x v="0"/>
  </r>
  <r>
    <s v="Flight5101"/>
    <d v="2014-09-26T00:00:00"/>
    <x v="18"/>
    <n v="1.7"/>
    <n v="58"/>
    <x v="17"/>
    <n v="240"/>
    <n v="39600"/>
    <n v="43560"/>
    <n v="3960"/>
    <x v="6"/>
    <x v="0"/>
  </r>
  <r>
    <s v="Flight5102"/>
    <d v="2015-05-29T00:00:00"/>
    <x v="14"/>
    <n v="2.7"/>
    <n v="191"/>
    <x v="3"/>
    <n v="275"/>
    <n v="45375"/>
    <n v="49912.5"/>
    <n v="4537.5"/>
    <x v="3"/>
    <x v="1"/>
  </r>
  <r>
    <s v="Flight5103"/>
    <d v="2014-08-06T00:00:00"/>
    <x v="3"/>
    <n v="5.4"/>
    <n v="178"/>
    <x v="16"/>
    <n v="385"/>
    <n v="63525"/>
    <n v="69877.5"/>
    <n v="6352.5"/>
    <x v="1"/>
    <x v="0"/>
  </r>
  <r>
    <s v="Flight5104"/>
    <d v="2015-07-23T00:00:00"/>
    <x v="17"/>
    <n v="2.5"/>
    <n v="167"/>
    <x v="12"/>
    <n v="330"/>
    <n v="54450"/>
    <n v="59895"/>
    <n v="5445"/>
    <x v="2"/>
    <x v="1"/>
  </r>
  <r>
    <s v="Flight5105"/>
    <d v="2015-10-26T00:00:00"/>
    <x v="19"/>
    <n v="2.2000000000000002"/>
    <n v="171"/>
    <x v="0"/>
    <n v="115"/>
    <n v="18975"/>
    <n v="20872.5"/>
    <n v="1897.5"/>
    <x v="11"/>
    <x v="1"/>
  </r>
  <r>
    <s v="Flight5106"/>
    <d v="2014-06-06T00:00:00"/>
    <x v="3"/>
    <n v="4.2"/>
    <n v="85"/>
    <x v="15"/>
    <n v="385"/>
    <n v="69685"/>
    <n v="76653.5"/>
    <n v="6968.5"/>
    <x v="10"/>
    <x v="0"/>
  </r>
  <r>
    <s v="Flight5107"/>
    <d v="2014-04-22T00:00:00"/>
    <x v="17"/>
    <n v="1.1000000000000001"/>
    <n v="78"/>
    <x v="26"/>
    <n v="300"/>
    <n v="54300"/>
    <n v="59730"/>
    <n v="5430"/>
    <x v="9"/>
    <x v="0"/>
  </r>
  <r>
    <s v="Flight5108"/>
    <d v="2015-08-25T00:00:00"/>
    <x v="7"/>
    <n v="2.4"/>
    <n v="117"/>
    <x v="8"/>
    <n v="220"/>
    <n v="40700"/>
    <n v="44770"/>
    <n v="4070"/>
    <x v="1"/>
    <x v="1"/>
  </r>
  <r>
    <s v="Flight5109"/>
    <d v="2014-01-20T00:00:00"/>
    <x v="9"/>
    <n v="1.4"/>
    <n v="6"/>
    <x v="1"/>
    <n v="250"/>
    <n v="46250"/>
    <n v="50875"/>
    <n v="4625"/>
    <x v="7"/>
    <x v="0"/>
  </r>
  <r>
    <s v="Flight5110"/>
    <d v="2014-05-28T00:00:00"/>
    <x v="7"/>
    <n v="2"/>
    <n v="54"/>
    <x v="15"/>
    <n v="200"/>
    <n v="33000"/>
    <n v="36300"/>
    <n v="3300"/>
    <x v="3"/>
    <x v="0"/>
  </r>
  <r>
    <s v="Flight5111"/>
    <d v="2014-02-13T00:00:00"/>
    <x v="1"/>
    <n v="1.4"/>
    <n v="155"/>
    <x v="1"/>
    <n v="250"/>
    <n v="41250"/>
    <n v="45375"/>
    <n v="4125"/>
    <x v="8"/>
    <x v="0"/>
  </r>
  <r>
    <s v="Flight5112"/>
    <d v="2015-07-15T00:00:00"/>
    <x v="7"/>
    <n v="1.2"/>
    <n v="12"/>
    <x v="27"/>
    <n v="220"/>
    <n v="40700"/>
    <n v="44770"/>
    <n v="4070"/>
    <x v="2"/>
    <x v="1"/>
  </r>
  <r>
    <s v="Flight5113"/>
    <d v="2014-11-13T00:00:00"/>
    <x v="20"/>
    <n v="2.4"/>
    <n v="204"/>
    <x v="28"/>
    <n v="275"/>
    <n v="45375"/>
    <n v="49912.5"/>
    <n v="4537.5"/>
    <x v="0"/>
    <x v="0"/>
  </r>
  <r>
    <s v="Flight5114"/>
    <d v="2015-09-02T00:00:00"/>
    <x v="18"/>
    <n v="3"/>
    <n v="119"/>
    <x v="25"/>
    <n v="240"/>
    <n v="44400"/>
    <n v="48840"/>
    <n v="4440"/>
    <x v="6"/>
    <x v="1"/>
  </r>
  <r>
    <s v="Flight5115"/>
    <d v="2015-11-25T00:00:00"/>
    <x v="8"/>
    <n v="19"/>
    <n v="179"/>
    <x v="13"/>
    <n v="300"/>
    <n v="49500"/>
    <n v="54450"/>
    <n v="4950"/>
    <x v="0"/>
    <x v="1"/>
  </r>
  <r>
    <s v="Flight5116"/>
    <d v="2015-07-30T00:00:00"/>
    <x v="16"/>
    <n v="0.6"/>
    <n v="166"/>
    <x v="25"/>
    <n v="302.5"/>
    <n v="49912.5"/>
    <n v="54903.75"/>
    <n v="4991.25"/>
    <x v="2"/>
    <x v="1"/>
  </r>
  <r>
    <s v="Flight5117"/>
    <d v="2015-02-12T00:00:00"/>
    <x v="12"/>
    <n v="2.7"/>
    <n v="84"/>
    <x v="10"/>
    <n v="115"/>
    <n v="20815"/>
    <n v="22896.5"/>
    <n v="2081.5"/>
    <x v="8"/>
    <x v="1"/>
  </r>
  <r>
    <s v="Flight5118"/>
    <d v="2015-05-24T00:00:00"/>
    <x v="10"/>
    <n v="1.2"/>
    <n v="201"/>
    <x v="2"/>
    <n v="375"/>
    <n v="61875"/>
    <n v="68062.5"/>
    <n v="6187.5"/>
    <x v="3"/>
    <x v="1"/>
  </r>
  <r>
    <s v="Flight5119"/>
    <d v="2015-04-10T00:00:00"/>
    <x v="0"/>
    <n v="2.7"/>
    <n v="146"/>
    <x v="24"/>
    <n v="300"/>
    <n v="55500"/>
    <n v="61050"/>
    <n v="5550"/>
    <x v="9"/>
    <x v="1"/>
  </r>
  <r>
    <s v="Flight5120"/>
    <d v="2014-11-10T00:00:00"/>
    <x v="16"/>
    <n v="1.9"/>
    <n v="30"/>
    <x v="1"/>
    <n v="275"/>
    <n v="50875"/>
    <n v="55962.5"/>
    <n v="5087.5"/>
    <x v="0"/>
    <x v="0"/>
  </r>
  <r>
    <s v="Flight5121"/>
    <d v="2014-12-27T00:00:00"/>
    <x v="3"/>
    <n v="9.6"/>
    <n v="201"/>
    <x v="10"/>
    <n v="490"/>
    <n v="80850"/>
    <n v="88935"/>
    <n v="8085"/>
    <x v="4"/>
    <x v="0"/>
  </r>
  <r>
    <s v="Flight5122"/>
    <d v="2014-01-10T00:00:00"/>
    <x v="9"/>
    <n v="1.8"/>
    <n v="36"/>
    <x v="0"/>
    <n v="250"/>
    <n v="41250"/>
    <n v="45375"/>
    <n v="4125"/>
    <x v="7"/>
    <x v="0"/>
  </r>
  <r>
    <s v="Flight5123"/>
    <d v="2014-03-25T00:00:00"/>
    <x v="17"/>
    <n v="2"/>
    <n v="110"/>
    <x v="19"/>
    <n v="300"/>
    <n v="55500"/>
    <n v="61050"/>
    <n v="5550"/>
    <x v="5"/>
    <x v="0"/>
  </r>
  <r>
    <s v="Flight5124"/>
    <d v="2015-12-23T00:00:00"/>
    <x v="14"/>
    <n v="3.1"/>
    <n v="4"/>
    <x v="0"/>
    <n v="385"/>
    <n v="71225"/>
    <n v="78347.5"/>
    <n v="7122.5"/>
    <x v="4"/>
    <x v="1"/>
  </r>
  <r>
    <s v="Flight5125"/>
    <d v="2014-05-14T00:00:00"/>
    <x v="1"/>
    <n v="3"/>
    <n v="141"/>
    <x v="19"/>
    <n v="250"/>
    <n v="46250"/>
    <n v="50875"/>
    <n v="4625"/>
    <x v="3"/>
    <x v="0"/>
  </r>
  <r>
    <s v="Flight5126"/>
    <d v="2014-04-01T00:00:00"/>
    <x v="11"/>
    <n v="1.4"/>
    <n v="108"/>
    <x v="1"/>
    <n v="350"/>
    <n v="64750"/>
    <n v="71225"/>
    <n v="6475"/>
    <x v="9"/>
    <x v="0"/>
  </r>
  <r>
    <s v="Flight5127"/>
    <d v="2014-07-10T00:00:00"/>
    <x v="11"/>
    <n v="1.1000000000000001"/>
    <n v="136"/>
    <x v="25"/>
    <n v="385"/>
    <n v="71225"/>
    <n v="78347.5"/>
    <n v="7122.5"/>
    <x v="2"/>
    <x v="0"/>
  </r>
  <r>
    <s v="Flight5128"/>
    <d v="2015-01-29T00:00:00"/>
    <x v="13"/>
    <n v="2.1"/>
    <n v="99"/>
    <x v="8"/>
    <n v="250"/>
    <n v="46250"/>
    <n v="50875"/>
    <n v="4625"/>
    <x v="7"/>
    <x v="1"/>
  </r>
  <r>
    <s v="Flight5129"/>
    <d v="2014-11-23T00:00:00"/>
    <x v="11"/>
    <n v="2.7"/>
    <n v="51"/>
    <x v="18"/>
    <n v="350"/>
    <n v="57750"/>
    <n v="63525"/>
    <n v="5775"/>
    <x v="0"/>
    <x v="0"/>
  </r>
  <r>
    <s v="Flight5130"/>
    <d v="2014-03-26T00:00:00"/>
    <x v="21"/>
    <n v="2.1"/>
    <n v="154"/>
    <x v="3"/>
    <n v="300"/>
    <n v="49500"/>
    <n v="54450"/>
    <n v="4950"/>
    <x v="5"/>
    <x v="0"/>
  </r>
  <r>
    <s v="Flight5131"/>
    <d v="2014-12-23T00:00:00"/>
    <x v="5"/>
    <n v="2"/>
    <n v="41"/>
    <x v="21"/>
    <n v="175"/>
    <n v="28875"/>
    <n v="31762.5"/>
    <n v="2887.5"/>
    <x v="4"/>
    <x v="0"/>
  </r>
  <r>
    <s v="Flight5132"/>
    <d v="2014-11-30T00:00:00"/>
    <x v="8"/>
    <n v="17.8"/>
    <n v="2"/>
    <x v="11"/>
    <n v="300"/>
    <n v="55500"/>
    <n v="61050"/>
    <n v="5550"/>
    <x v="0"/>
    <x v="0"/>
  </r>
  <r>
    <s v="Flight5133"/>
    <d v="2014-07-01T00:00:00"/>
    <x v="8"/>
    <n v="9.4"/>
    <n v="168"/>
    <x v="1"/>
    <n v="220"/>
    <n v="36300"/>
    <n v="39930"/>
    <n v="3630"/>
    <x v="2"/>
    <x v="0"/>
  </r>
  <r>
    <s v="Flight5134"/>
    <d v="2015-02-12T00:00:00"/>
    <x v="16"/>
    <n v="1.7"/>
    <n v="18"/>
    <x v="1"/>
    <n v="275"/>
    <n v="50875"/>
    <n v="55962.5"/>
    <n v="5087.5"/>
    <x v="8"/>
    <x v="1"/>
  </r>
  <r>
    <s v="Flight5135"/>
    <d v="2015-01-27T00:00:00"/>
    <x v="4"/>
    <n v="1.5"/>
    <n v="84"/>
    <x v="0"/>
    <n v="200"/>
    <n v="36200"/>
    <n v="39820"/>
    <n v="3620"/>
    <x v="7"/>
    <x v="1"/>
  </r>
  <r>
    <s v="Flight5136"/>
    <d v="2014-11-10T00:00:00"/>
    <x v="12"/>
    <n v="2.7"/>
    <n v="183"/>
    <x v="0"/>
    <n v="115"/>
    <n v="18975"/>
    <n v="20872.5"/>
    <n v="1897.5"/>
    <x v="0"/>
    <x v="0"/>
  </r>
  <r>
    <s v="Flight5137"/>
    <d v="2014-07-29T00:00:00"/>
    <x v="3"/>
    <n v="2.8"/>
    <n v="9"/>
    <x v="2"/>
    <n v="385"/>
    <n v="71225"/>
    <n v="78347.5"/>
    <n v="7122.5"/>
    <x v="2"/>
    <x v="0"/>
  </r>
  <r>
    <s v="Flight5138"/>
    <d v="2014-01-01T00:00:00"/>
    <x v="3"/>
    <n v="3.4"/>
    <n v="68"/>
    <x v="2"/>
    <n v="350"/>
    <n v="63350"/>
    <n v="69685"/>
    <n v="6335"/>
    <x v="7"/>
    <x v="0"/>
  </r>
  <r>
    <s v="Flight5139"/>
    <d v="2015-02-19T00:00:00"/>
    <x v="7"/>
    <n v="2.2000000000000002"/>
    <n v="206"/>
    <x v="17"/>
    <n v="200"/>
    <n v="33000"/>
    <n v="36300"/>
    <n v="3300"/>
    <x v="8"/>
    <x v="1"/>
  </r>
  <r>
    <s v="Flight5140"/>
    <d v="2015-07-28T00:00:00"/>
    <x v="5"/>
    <n v="3.1"/>
    <n v="65"/>
    <x v="2"/>
    <n v="137.5"/>
    <n v="24887.5"/>
    <n v="27376.25"/>
    <n v="2488.75"/>
    <x v="2"/>
    <x v="1"/>
  </r>
  <r>
    <s v="Flight5141"/>
    <d v="2014-08-08T00:00:00"/>
    <x v="10"/>
    <n v="1.8"/>
    <n v="4"/>
    <x v="3"/>
    <n v="412.5"/>
    <n v="76312.5"/>
    <n v="83943.75"/>
    <n v="7631.25"/>
    <x v="1"/>
    <x v="0"/>
  </r>
  <r>
    <s v="Flight5142"/>
    <d v="2014-06-27T00:00:00"/>
    <x v="14"/>
    <n v="2"/>
    <n v="81"/>
    <x v="2"/>
    <n v="302.5"/>
    <n v="54752.5"/>
    <n v="60227.75"/>
    <n v="5475.25"/>
    <x v="10"/>
    <x v="0"/>
  </r>
  <r>
    <s v="Flight5143"/>
    <d v="2014-03-03T00:00:00"/>
    <x v="8"/>
    <n v="5.6"/>
    <n v="110"/>
    <x v="6"/>
    <n v="200"/>
    <n v="37000"/>
    <n v="40700"/>
    <n v="3700"/>
    <x v="5"/>
    <x v="0"/>
  </r>
  <r>
    <s v="Flight5144"/>
    <d v="2015-05-31T00:00:00"/>
    <x v="3"/>
    <n v="3.9"/>
    <n v="140"/>
    <x v="15"/>
    <n v="350"/>
    <n v="64750"/>
    <n v="71225"/>
    <n v="6475"/>
    <x v="3"/>
    <x v="1"/>
  </r>
  <r>
    <s v="Flight5145"/>
    <d v="2015-04-01T00:00:00"/>
    <x v="3"/>
    <n v="3.2"/>
    <n v="50"/>
    <x v="0"/>
    <n v="350"/>
    <n v="57750"/>
    <n v="63525"/>
    <n v="5775"/>
    <x v="9"/>
    <x v="1"/>
  </r>
  <r>
    <s v="Flight5146"/>
    <d v="2014-09-06T00:00:00"/>
    <x v="14"/>
    <n v="1.9"/>
    <n v="42"/>
    <x v="0"/>
    <n v="275"/>
    <n v="45375"/>
    <n v="49912.5"/>
    <n v="4537.5"/>
    <x v="6"/>
    <x v="0"/>
  </r>
  <r>
    <s v="Flight5147"/>
    <d v="2014-11-14T00:00:00"/>
    <x v="6"/>
    <n v="2"/>
    <n v="109"/>
    <x v="24"/>
    <n v="300"/>
    <n v="55500"/>
    <n v="61050"/>
    <n v="5550"/>
    <x v="0"/>
    <x v="0"/>
  </r>
  <r>
    <s v="Flight5148"/>
    <d v="2015-06-29T00:00:00"/>
    <x v="3"/>
    <n v="6.4"/>
    <n v="199"/>
    <x v="22"/>
    <n v="385"/>
    <n v="63525"/>
    <n v="69877.5"/>
    <n v="6352.5"/>
    <x v="10"/>
    <x v="1"/>
  </r>
  <r>
    <s v="Flight5149"/>
    <d v="2015-04-22T00:00:00"/>
    <x v="7"/>
    <n v="2.2000000000000002"/>
    <n v="65"/>
    <x v="15"/>
    <n v="200"/>
    <n v="36200"/>
    <n v="39820"/>
    <n v="3620"/>
    <x v="9"/>
    <x v="1"/>
  </r>
  <r>
    <s v="Flight5150"/>
    <d v="2014-12-21T00:00:00"/>
    <x v="8"/>
    <n v="9.5"/>
    <n v="68"/>
    <x v="22"/>
    <n v="200"/>
    <n v="36200"/>
    <n v="39820"/>
    <n v="3620"/>
    <x v="4"/>
    <x v="0"/>
  </r>
  <r>
    <s v="Flight5151"/>
    <d v="2015-10-21T00:00:00"/>
    <x v="20"/>
    <n v="1.3"/>
    <n v="104"/>
    <x v="27"/>
    <n v="275"/>
    <n v="50875"/>
    <n v="55962.5"/>
    <n v="5087.5"/>
    <x v="11"/>
    <x v="1"/>
  </r>
  <r>
    <s v="Flight5152"/>
    <d v="2015-05-15T00:00:00"/>
    <x v="18"/>
    <n v="2.7"/>
    <n v="162"/>
    <x v="27"/>
    <n v="240"/>
    <n v="39600"/>
    <n v="43560"/>
    <n v="3960"/>
    <x v="3"/>
    <x v="1"/>
  </r>
  <r>
    <s v="Flight5153"/>
    <d v="2015-04-05T00:00:00"/>
    <x v="11"/>
    <n v="1.4"/>
    <n v="94"/>
    <x v="2"/>
    <n v="350"/>
    <n v="64750"/>
    <n v="71225"/>
    <n v="6475"/>
    <x v="9"/>
    <x v="1"/>
  </r>
  <r>
    <s v="Flight5154"/>
    <d v="2015-07-20T00:00:00"/>
    <x v="7"/>
    <n v="2.4"/>
    <n v="82"/>
    <x v="2"/>
    <n v="220"/>
    <n v="39820"/>
    <n v="43802"/>
    <n v="3982"/>
    <x v="2"/>
    <x v="1"/>
  </r>
  <r>
    <s v="Flight5155"/>
    <d v="2015-11-29T00:00:00"/>
    <x v="10"/>
    <n v="5.0999999999999996"/>
    <n v="23"/>
    <x v="21"/>
    <n v="562.5"/>
    <n v="104062.5"/>
    <n v="114468.75"/>
    <n v="10406.25"/>
    <x v="0"/>
    <x v="1"/>
  </r>
  <r>
    <s v="Flight5156"/>
    <d v="2014-03-20T00:00:00"/>
    <x v="7"/>
    <n v="2.9"/>
    <n v="78"/>
    <x v="5"/>
    <n v="200"/>
    <n v="36200"/>
    <n v="39820"/>
    <n v="3620"/>
    <x v="5"/>
    <x v="0"/>
  </r>
  <r>
    <s v="Flight5157"/>
    <d v="2014-07-30T00:00:00"/>
    <x v="20"/>
    <n v="2"/>
    <n v="141"/>
    <x v="15"/>
    <n v="302.5"/>
    <n v="55962.5"/>
    <n v="61558.75"/>
    <n v="5596.25"/>
    <x v="2"/>
    <x v="0"/>
  </r>
  <r>
    <s v="Flight5158"/>
    <d v="2014-05-15T00:00:00"/>
    <x v="7"/>
    <n v="2.1"/>
    <n v="66"/>
    <x v="11"/>
    <n v="200"/>
    <n v="36200"/>
    <n v="39820"/>
    <n v="3620"/>
    <x v="3"/>
    <x v="0"/>
  </r>
  <r>
    <s v="Flight5159"/>
    <d v="2015-06-16T00:00:00"/>
    <x v="0"/>
    <n v="2.4"/>
    <n v="183"/>
    <x v="12"/>
    <n v="330"/>
    <n v="54450"/>
    <n v="59895"/>
    <n v="5445"/>
    <x v="10"/>
    <x v="1"/>
  </r>
  <r>
    <s v="Flight5160"/>
    <d v="2014-06-04T00:00:00"/>
    <x v="1"/>
    <n v="1.9"/>
    <n v="128"/>
    <x v="2"/>
    <n v="275"/>
    <n v="50875"/>
    <n v="55962.5"/>
    <n v="5087.5"/>
    <x v="10"/>
    <x v="0"/>
  </r>
  <r>
    <s v="Flight5161"/>
    <d v="2015-12-08T00:00:00"/>
    <x v="11"/>
    <n v="3.6"/>
    <n v="203"/>
    <x v="5"/>
    <n v="350"/>
    <n v="57750"/>
    <n v="63525"/>
    <n v="5775"/>
    <x v="4"/>
    <x v="1"/>
  </r>
  <r>
    <s v="Flight5162"/>
    <d v="2014-09-14T00:00:00"/>
    <x v="13"/>
    <n v="2.6"/>
    <n v="14"/>
    <x v="16"/>
    <n v="250"/>
    <n v="46250"/>
    <n v="50875"/>
    <n v="4625"/>
    <x v="6"/>
    <x v="0"/>
  </r>
  <r>
    <s v="Flight5163"/>
    <d v="2015-07-13T00:00:00"/>
    <x v="1"/>
    <n v="1.6"/>
    <n v="127"/>
    <x v="0"/>
    <n v="275"/>
    <n v="50875"/>
    <n v="55962.5"/>
    <n v="5087.5"/>
    <x v="2"/>
    <x v="1"/>
  </r>
  <r>
    <s v="Flight5164"/>
    <d v="2015-07-03T00:00:00"/>
    <x v="1"/>
    <n v="1.4"/>
    <n v="41"/>
    <x v="1"/>
    <n v="275"/>
    <n v="45375"/>
    <n v="49912.5"/>
    <n v="4537.5"/>
    <x v="2"/>
    <x v="1"/>
  </r>
  <r>
    <s v="Flight5165"/>
    <d v="2015-02-12T00:00:00"/>
    <x v="7"/>
    <n v="1.6"/>
    <n v="76"/>
    <x v="8"/>
    <n v="200"/>
    <n v="36200"/>
    <n v="39820"/>
    <n v="3620"/>
    <x v="8"/>
    <x v="1"/>
  </r>
  <r>
    <s v="Flight5166"/>
    <d v="2014-07-19T00:00:00"/>
    <x v="8"/>
    <n v="10.1"/>
    <n v="132"/>
    <x v="2"/>
    <n v="220"/>
    <n v="40700"/>
    <n v="44770"/>
    <n v="4070"/>
    <x v="2"/>
    <x v="0"/>
  </r>
  <r>
    <s v="Flight5167"/>
    <d v="2015-04-19T00:00:00"/>
    <x v="1"/>
    <n v="1.9"/>
    <n v="12"/>
    <x v="18"/>
    <n v="250"/>
    <n v="46250"/>
    <n v="50875"/>
    <n v="4625"/>
    <x v="9"/>
    <x v="1"/>
  </r>
  <r>
    <s v="Flight5168"/>
    <d v="2015-07-03T00:00:00"/>
    <x v="13"/>
    <n v="2.2999999999999998"/>
    <n v="88"/>
    <x v="6"/>
    <n v="275"/>
    <n v="49775"/>
    <n v="54752.5"/>
    <n v="4977.5"/>
    <x v="2"/>
    <x v="1"/>
  </r>
  <r>
    <s v="Flight5169"/>
    <d v="2014-07-10T00:00:00"/>
    <x v="4"/>
    <n v="2.4"/>
    <n v="181"/>
    <x v="0"/>
    <n v="220"/>
    <n v="36300"/>
    <n v="39930"/>
    <n v="3630"/>
    <x v="2"/>
    <x v="0"/>
  </r>
  <r>
    <s v="Flight5170"/>
    <d v="2014-01-14T00:00:00"/>
    <x v="11"/>
    <n v="3.5"/>
    <n v="162"/>
    <x v="18"/>
    <n v="350"/>
    <n v="57750"/>
    <n v="63525"/>
    <n v="5775"/>
    <x v="7"/>
    <x v="0"/>
  </r>
  <r>
    <s v="Flight5171"/>
    <d v="2014-11-26T00:00:00"/>
    <x v="14"/>
    <n v="4.2"/>
    <n v="43"/>
    <x v="0"/>
    <n v="412.5"/>
    <n v="68062.5"/>
    <n v="74868.75"/>
    <n v="6806.25"/>
    <x v="0"/>
    <x v="0"/>
  </r>
  <r>
    <s v="Flight5172"/>
    <d v="2014-06-29T00:00:00"/>
    <x v="3"/>
    <n v="2.2999999999999998"/>
    <n v="44"/>
    <x v="0"/>
    <n v="385"/>
    <n v="63525"/>
    <n v="69877.5"/>
    <n v="6352.5"/>
    <x v="10"/>
    <x v="0"/>
  </r>
  <r>
    <s v="Flight5173"/>
    <d v="2014-06-08T00:00:00"/>
    <x v="19"/>
    <n v="2.8"/>
    <n v="107"/>
    <x v="26"/>
    <n v="126.5"/>
    <n v="23402.5"/>
    <n v="25742.75"/>
    <n v="2340.25"/>
    <x v="10"/>
    <x v="0"/>
  </r>
  <r>
    <s v="Flight5174"/>
    <d v="2015-05-02T00:00:00"/>
    <x v="3"/>
    <n v="3.6"/>
    <n v="11"/>
    <x v="25"/>
    <n v="350"/>
    <n v="64750"/>
    <n v="71225"/>
    <n v="6475"/>
    <x v="3"/>
    <x v="1"/>
  </r>
  <r>
    <s v="Flight5175"/>
    <d v="2015-07-26T00:00:00"/>
    <x v="6"/>
    <n v="1.9"/>
    <n v="62"/>
    <x v="18"/>
    <n v="330"/>
    <n v="54450"/>
    <n v="59895"/>
    <n v="5445"/>
    <x v="2"/>
    <x v="1"/>
  </r>
  <r>
    <s v="Flight5176"/>
    <d v="2014-05-30T00:00:00"/>
    <x v="14"/>
    <n v="0.8"/>
    <n v="15"/>
    <x v="0"/>
    <n v="275"/>
    <n v="50875"/>
    <n v="55962.5"/>
    <n v="5087.5"/>
    <x v="3"/>
    <x v="0"/>
  </r>
  <r>
    <s v="Flight5177"/>
    <d v="2014-10-12T00:00:00"/>
    <x v="20"/>
    <n v="2.2999999999999998"/>
    <n v="19"/>
    <x v="19"/>
    <n v="275"/>
    <n v="50875"/>
    <n v="55962.5"/>
    <n v="5087.5"/>
    <x v="11"/>
    <x v="0"/>
  </r>
  <r>
    <s v="Flight5178"/>
    <d v="2015-09-01T00:00:00"/>
    <x v="17"/>
    <n v="2"/>
    <n v="180"/>
    <x v="1"/>
    <n v="300"/>
    <n v="49500"/>
    <n v="54450"/>
    <n v="4950"/>
    <x v="6"/>
    <x v="1"/>
  </r>
  <r>
    <s v="Flight5179"/>
    <d v="2014-12-23T00:00:00"/>
    <x v="11"/>
    <n v="4.2"/>
    <n v="133"/>
    <x v="3"/>
    <n v="490"/>
    <n v="90650"/>
    <n v="99715"/>
    <n v="9065"/>
    <x v="4"/>
    <x v="0"/>
  </r>
  <r>
    <s v="Flight5180"/>
    <d v="2014-07-26T00:00:00"/>
    <x v="11"/>
    <n v="1.2"/>
    <n v="144"/>
    <x v="23"/>
    <n v="385"/>
    <n v="71225"/>
    <n v="78347.5"/>
    <n v="7122.5"/>
    <x v="2"/>
    <x v="0"/>
  </r>
  <r>
    <s v="Flight5181"/>
    <d v="2014-11-27T00:00:00"/>
    <x v="5"/>
    <n v="3.8"/>
    <n v="37"/>
    <x v="12"/>
    <n v="187.5"/>
    <n v="30937.5"/>
    <n v="34031.25"/>
    <n v="3093.75"/>
    <x v="0"/>
    <x v="0"/>
  </r>
  <r>
    <s v="Flight5182"/>
    <d v="2014-08-17T00:00:00"/>
    <x v="5"/>
    <n v="1.4"/>
    <n v="57"/>
    <x v="21"/>
    <n v="137.5"/>
    <n v="22687.5"/>
    <n v="24956.25"/>
    <n v="2268.75"/>
    <x v="1"/>
    <x v="0"/>
  </r>
  <r>
    <s v="Flight5183"/>
    <d v="2015-09-07T00:00:00"/>
    <x v="1"/>
    <n v="0.8"/>
    <n v="113"/>
    <x v="25"/>
    <n v="250"/>
    <n v="46250"/>
    <n v="50875"/>
    <n v="4625"/>
    <x v="6"/>
    <x v="1"/>
  </r>
  <r>
    <s v="Flight5184"/>
    <d v="2014-02-17T00:00:00"/>
    <x v="13"/>
    <n v="2.4"/>
    <n v="115"/>
    <x v="0"/>
    <n v="250"/>
    <n v="46250"/>
    <n v="50875"/>
    <n v="4625"/>
    <x v="8"/>
    <x v="0"/>
  </r>
  <r>
    <s v="Flight5185"/>
    <d v="2014-09-03T00:00:00"/>
    <x v="5"/>
    <n v="2.8"/>
    <n v="205"/>
    <x v="1"/>
    <n v="125"/>
    <n v="20625"/>
    <n v="22687.5"/>
    <n v="2062.5"/>
    <x v="6"/>
    <x v="0"/>
  </r>
  <r>
    <s v="Flight5186"/>
    <d v="2014-06-06T00:00:00"/>
    <x v="17"/>
    <n v="2.6"/>
    <n v="27"/>
    <x v="16"/>
    <n v="330"/>
    <n v="61050"/>
    <n v="67155"/>
    <n v="6105"/>
    <x v="10"/>
    <x v="0"/>
  </r>
  <r>
    <s v="Flight5187"/>
    <d v="2014-11-25T00:00:00"/>
    <x v="8"/>
    <n v="16.8"/>
    <n v="3"/>
    <x v="27"/>
    <n v="300"/>
    <n v="55500"/>
    <n v="61050"/>
    <n v="5550"/>
    <x v="0"/>
    <x v="0"/>
  </r>
  <r>
    <s v="Flight5188"/>
    <d v="2015-04-05T00:00:00"/>
    <x v="5"/>
    <n v="2.2999999999999998"/>
    <n v="129"/>
    <x v="4"/>
    <n v="125"/>
    <n v="23125"/>
    <n v="25437.5"/>
    <n v="2312.5"/>
    <x v="9"/>
    <x v="1"/>
  </r>
  <r>
    <s v="Flight5189"/>
    <d v="2014-06-12T00:00:00"/>
    <x v="8"/>
    <n v="9.3000000000000007"/>
    <n v="88"/>
    <x v="22"/>
    <n v="220"/>
    <n v="39820"/>
    <n v="43802"/>
    <n v="3982"/>
    <x v="10"/>
    <x v="0"/>
  </r>
  <r>
    <s v="Flight5190"/>
    <d v="2015-01-29T00:00:00"/>
    <x v="5"/>
    <n v="2.2000000000000002"/>
    <n v="74"/>
    <x v="0"/>
    <n v="125"/>
    <n v="22625"/>
    <n v="24887.5"/>
    <n v="2262.5"/>
    <x v="7"/>
    <x v="1"/>
  </r>
  <r>
    <s v="Flight5191"/>
    <d v="2015-04-25T00:00:00"/>
    <x v="15"/>
    <n v="3.3"/>
    <n v="194"/>
    <x v="11"/>
    <n v="300"/>
    <n v="49500"/>
    <n v="54450"/>
    <n v="4950"/>
    <x v="9"/>
    <x v="1"/>
  </r>
  <r>
    <s v="Flight5192"/>
    <d v="2015-07-12T00:00:00"/>
    <x v="1"/>
    <n v="0.8"/>
    <n v="13"/>
    <x v="1"/>
    <n v="275"/>
    <n v="50875"/>
    <n v="55962.5"/>
    <n v="5087.5"/>
    <x v="2"/>
    <x v="1"/>
  </r>
  <r>
    <s v="Flight5193"/>
    <d v="2014-04-19T00:00:00"/>
    <x v="9"/>
    <n v="1.4"/>
    <n v="30"/>
    <x v="6"/>
    <n v="250"/>
    <n v="46250"/>
    <n v="50875"/>
    <n v="4625"/>
    <x v="9"/>
    <x v="0"/>
  </r>
  <r>
    <s v="Flight5194"/>
    <d v="2015-03-03T00:00:00"/>
    <x v="11"/>
    <n v="1.9"/>
    <n v="72"/>
    <x v="19"/>
    <n v="350"/>
    <n v="63350"/>
    <n v="69685"/>
    <n v="6335"/>
    <x v="5"/>
    <x v="1"/>
  </r>
  <r>
    <s v="Flight5195"/>
    <d v="2015-08-29T00:00:00"/>
    <x v="12"/>
    <n v="1.4"/>
    <n v="81"/>
    <x v="0"/>
    <n v="126.5"/>
    <n v="22896.5"/>
    <n v="25186.15"/>
    <n v="2289.65"/>
    <x v="1"/>
    <x v="1"/>
  </r>
  <r>
    <s v="Flight5196"/>
    <d v="2015-10-16T00:00:00"/>
    <x v="8"/>
    <n v="7.6"/>
    <n v="64"/>
    <x v="5"/>
    <n v="200"/>
    <n v="36200"/>
    <n v="39820"/>
    <n v="3620"/>
    <x v="11"/>
    <x v="1"/>
  </r>
  <r>
    <s v="Flight5197"/>
    <d v="2015-10-31T00:00:00"/>
    <x v="20"/>
    <n v="2.2999999999999998"/>
    <n v="165"/>
    <x v="0"/>
    <n v="275"/>
    <n v="45375"/>
    <n v="49912.5"/>
    <n v="4537.5"/>
    <x v="11"/>
    <x v="1"/>
  </r>
  <r>
    <s v="Flight5198"/>
    <d v="2014-12-28T00:00:00"/>
    <x v="5"/>
    <n v="2.7"/>
    <n v="57"/>
    <x v="22"/>
    <n v="175"/>
    <n v="28875"/>
    <n v="31762.5"/>
    <n v="2887.5"/>
    <x v="4"/>
    <x v="0"/>
  </r>
  <r>
    <s v="Flight5199"/>
    <d v="2014-03-27T00:00:00"/>
    <x v="17"/>
    <n v="0.8"/>
    <n v="71"/>
    <x v="23"/>
    <n v="300"/>
    <n v="54300"/>
    <n v="59730"/>
    <n v="5430"/>
    <x v="5"/>
    <x v="0"/>
  </r>
  <r>
    <s v="Flight5200"/>
    <d v="2015-06-13T00:00:00"/>
    <x v="7"/>
    <n v="1.4"/>
    <n v="82"/>
    <x v="15"/>
    <n v="220"/>
    <n v="39820"/>
    <n v="43802"/>
    <n v="3982"/>
    <x v="10"/>
    <x v="1"/>
  </r>
  <r>
    <s v="Flight5201"/>
    <d v="2015-03-21T00:00:00"/>
    <x v="19"/>
    <n v="1.5"/>
    <n v="76"/>
    <x v="2"/>
    <n v="115"/>
    <n v="20815"/>
    <n v="22896.5"/>
    <n v="2081.5"/>
    <x v="5"/>
    <x v="1"/>
  </r>
  <r>
    <s v="Flight5202"/>
    <d v="2015-12-24T00:00:00"/>
    <x v="3"/>
    <n v="8.4"/>
    <n v="139"/>
    <x v="2"/>
    <n v="490"/>
    <n v="90650"/>
    <n v="99715"/>
    <n v="9065"/>
    <x v="4"/>
    <x v="1"/>
  </r>
  <r>
    <s v="Flight5203"/>
    <d v="2015-04-26T00:00:00"/>
    <x v="5"/>
    <n v="1.8"/>
    <n v="186"/>
    <x v="0"/>
    <n v="125"/>
    <n v="20625"/>
    <n v="22687.5"/>
    <n v="2062.5"/>
    <x v="9"/>
    <x v="1"/>
  </r>
  <r>
    <s v="Flight5204"/>
    <d v="2014-06-14T00:00:00"/>
    <x v="19"/>
    <n v="0.6"/>
    <n v="97"/>
    <x v="1"/>
    <n v="126.5"/>
    <n v="23402.5"/>
    <n v="25742.75"/>
    <n v="2340.25"/>
    <x v="10"/>
    <x v="0"/>
  </r>
  <r>
    <s v="Flight5205"/>
    <d v="2015-02-07T00:00:00"/>
    <x v="15"/>
    <n v="1.2"/>
    <n v="95"/>
    <x v="18"/>
    <n v="300"/>
    <n v="55500"/>
    <n v="61050"/>
    <n v="5550"/>
    <x v="8"/>
    <x v="1"/>
  </r>
  <r>
    <s v="Flight5206"/>
    <d v="2014-09-21T00:00:00"/>
    <x v="14"/>
    <n v="2.2000000000000002"/>
    <n v="119"/>
    <x v="10"/>
    <n v="275"/>
    <n v="50875"/>
    <n v="55962.5"/>
    <n v="5087.5"/>
    <x v="6"/>
    <x v="0"/>
  </r>
  <r>
    <s v="Flight5207"/>
    <d v="2014-07-28T00:00:00"/>
    <x v="7"/>
    <n v="3.1"/>
    <n v="88"/>
    <x v="24"/>
    <n v="220"/>
    <n v="39820"/>
    <n v="43802"/>
    <n v="3982"/>
    <x v="2"/>
    <x v="0"/>
  </r>
  <r>
    <s v="Flight5208"/>
    <d v="2014-04-13T00:00:00"/>
    <x v="5"/>
    <n v="2.9"/>
    <n v="175"/>
    <x v="19"/>
    <n v="125"/>
    <n v="20625"/>
    <n v="22687.5"/>
    <n v="2062.5"/>
    <x v="9"/>
    <x v="0"/>
  </r>
  <r>
    <s v="Flight5209"/>
    <d v="2014-04-11T00:00:00"/>
    <x v="7"/>
    <n v="2.1"/>
    <n v="115"/>
    <x v="3"/>
    <n v="200"/>
    <n v="37000"/>
    <n v="40700"/>
    <n v="3700"/>
    <x v="9"/>
    <x v="0"/>
  </r>
  <r>
    <s v="Flight5210"/>
    <d v="2015-06-28T00:00:00"/>
    <x v="2"/>
    <n v="1.8"/>
    <n v="101"/>
    <x v="6"/>
    <n v="247.5"/>
    <n v="45787.5"/>
    <n v="50366.25"/>
    <n v="4578.75"/>
    <x v="10"/>
    <x v="1"/>
  </r>
  <r>
    <s v="Flight5211"/>
    <d v="2015-03-13T00:00:00"/>
    <x v="5"/>
    <n v="2.2000000000000002"/>
    <n v="16"/>
    <x v="18"/>
    <n v="125"/>
    <n v="23125"/>
    <n v="25437.5"/>
    <n v="2312.5"/>
    <x v="5"/>
    <x v="1"/>
  </r>
  <r>
    <s v="Flight5212"/>
    <d v="2015-01-19T00:00:00"/>
    <x v="16"/>
    <n v="2.4"/>
    <n v="71"/>
    <x v="21"/>
    <n v="275"/>
    <n v="49775"/>
    <n v="54752.5"/>
    <n v="4977.5"/>
    <x v="7"/>
    <x v="1"/>
  </r>
  <r>
    <s v="Flight5213"/>
    <d v="2015-06-30T00:00:00"/>
    <x v="8"/>
    <n v="10"/>
    <n v="142"/>
    <x v="29"/>
    <n v="220"/>
    <n v="40700"/>
    <n v="44770"/>
    <n v="4070"/>
    <x v="10"/>
    <x v="1"/>
  </r>
  <r>
    <s v="Flight5214"/>
    <d v="2015-09-27T00:00:00"/>
    <x v="22"/>
    <n v="3.4"/>
    <n v="204"/>
    <x v="2"/>
    <n v="290"/>
    <n v="47850"/>
    <n v="52635"/>
    <n v="4785"/>
    <x v="6"/>
    <x v="1"/>
  </r>
  <r>
    <s v="Flight5215"/>
    <d v="2014-06-30T00:00:00"/>
    <x v="5"/>
    <n v="2.5"/>
    <n v="193"/>
    <x v="2"/>
    <n v="137.5"/>
    <n v="22687.5"/>
    <n v="24956.25"/>
    <n v="2268.75"/>
    <x v="10"/>
    <x v="0"/>
  </r>
  <r>
    <s v="Flight5216"/>
    <d v="2015-11-16T00:00:00"/>
    <x v="14"/>
    <n v="1.3"/>
    <n v="45"/>
    <x v="3"/>
    <n v="275"/>
    <n v="45375"/>
    <n v="49912.5"/>
    <n v="4537.5"/>
    <x v="0"/>
    <x v="1"/>
  </r>
  <r>
    <s v="Flight5217"/>
    <d v="2015-09-25T00:00:00"/>
    <x v="6"/>
    <n v="1.9"/>
    <n v="171"/>
    <x v="2"/>
    <n v="300"/>
    <n v="49500"/>
    <n v="54450"/>
    <n v="4950"/>
    <x v="6"/>
    <x v="1"/>
  </r>
  <r>
    <s v="Flight5218"/>
    <d v="2015-04-24T00:00:00"/>
    <x v="10"/>
    <n v="1.6"/>
    <n v="105"/>
    <x v="2"/>
    <n v="375"/>
    <n v="69375"/>
    <n v="76312.5"/>
    <n v="6937.5"/>
    <x v="9"/>
    <x v="1"/>
  </r>
  <r>
    <s v="Flight5219"/>
    <d v="2014-06-15T00:00:00"/>
    <x v="16"/>
    <n v="1.1000000000000001"/>
    <n v="191"/>
    <x v="8"/>
    <n v="302.5"/>
    <n v="49912.5"/>
    <n v="54903.75"/>
    <n v="4991.25"/>
    <x v="10"/>
    <x v="0"/>
  </r>
  <r>
    <s v="Flight5220"/>
    <d v="2015-06-22T00:00:00"/>
    <x v="12"/>
    <n v="3"/>
    <n v="38"/>
    <x v="12"/>
    <n v="126.5"/>
    <n v="20872.5"/>
    <n v="22959.75"/>
    <n v="2087.25"/>
    <x v="10"/>
    <x v="1"/>
  </r>
  <r>
    <s v="Flight5221"/>
    <d v="2014-02-21T00:00:00"/>
    <x v="20"/>
    <n v="0.9"/>
    <n v="103"/>
    <x v="24"/>
    <n v="275"/>
    <n v="50875"/>
    <n v="55962.5"/>
    <n v="5087.5"/>
    <x v="8"/>
    <x v="0"/>
  </r>
  <r>
    <s v="Flight5222"/>
    <d v="2014-10-01T00:00:00"/>
    <x v="8"/>
    <n v="8.5"/>
    <n v="6"/>
    <x v="12"/>
    <n v="200"/>
    <n v="37000"/>
    <n v="40700"/>
    <n v="3700"/>
    <x v="11"/>
    <x v="0"/>
  </r>
  <r>
    <s v="Flight5223"/>
    <d v="2014-04-18T00:00:00"/>
    <x v="10"/>
    <n v="2.6"/>
    <n v="110"/>
    <x v="1"/>
    <n v="375"/>
    <n v="69375"/>
    <n v="76312.5"/>
    <n v="6937.5"/>
    <x v="9"/>
    <x v="0"/>
  </r>
  <r>
    <s v="Flight5224"/>
    <d v="2015-10-11T00:00:00"/>
    <x v="5"/>
    <n v="1.3"/>
    <n v="30"/>
    <x v="29"/>
    <n v="125"/>
    <n v="23125"/>
    <n v="25437.5"/>
    <n v="2312.5"/>
    <x v="11"/>
    <x v="1"/>
  </r>
  <r>
    <s v="Flight5225"/>
    <d v="2015-11-14T00:00:00"/>
    <x v="17"/>
    <n v="0.7"/>
    <n v="33"/>
    <x v="0"/>
    <n v="300"/>
    <n v="55500"/>
    <n v="61050"/>
    <n v="5550"/>
    <x v="0"/>
    <x v="1"/>
  </r>
  <r>
    <s v="Flight5226"/>
    <d v="2015-06-24T00:00:00"/>
    <x v="18"/>
    <n v="0.9"/>
    <n v="5"/>
    <x v="26"/>
    <n v="264"/>
    <n v="48840"/>
    <n v="53724"/>
    <n v="4884"/>
    <x v="10"/>
    <x v="1"/>
  </r>
  <r>
    <s v="Flight5227"/>
    <d v="2015-02-06T00:00:00"/>
    <x v="6"/>
    <n v="1.3"/>
    <n v="50"/>
    <x v="6"/>
    <n v="300"/>
    <n v="49500"/>
    <n v="54450"/>
    <n v="4950"/>
    <x v="8"/>
    <x v="1"/>
  </r>
  <r>
    <s v="Flight5228"/>
    <d v="2015-06-17T00:00:00"/>
    <x v="5"/>
    <n v="2.2000000000000002"/>
    <n v="135"/>
    <x v="6"/>
    <n v="137.5"/>
    <n v="25437.5"/>
    <n v="27981.25"/>
    <n v="2543.75"/>
    <x v="10"/>
    <x v="1"/>
  </r>
  <r>
    <s v="Flight5229"/>
    <d v="2014-07-30T00:00:00"/>
    <x v="17"/>
    <n v="0.4"/>
    <n v="14"/>
    <x v="2"/>
    <n v="330"/>
    <n v="61050"/>
    <n v="67155"/>
    <n v="6105"/>
    <x v="2"/>
    <x v="0"/>
  </r>
  <r>
    <s v="Flight5230"/>
    <d v="2014-12-22T00:00:00"/>
    <x v="5"/>
    <n v="2.2000000000000002"/>
    <n v="143"/>
    <x v="27"/>
    <n v="175"/>
    <n v="32375"/>
    <n v="35612.5"/>
    <n v="3237.5"/>
    <x v="4"/>
    <x v="0"/>
  </r>
  <r>
    <s v="Flight5231"/>
    <d v="2015-03-23T00:00:00"/>
    <x v="16"/>
    <n v="2.5"/>
    <n v="72"/>
    <x v="18"/>
    <n v="275"/>
    <n v="49775"/>
    <n v="54752.5"/>
    <n v="4977.5"/>
    <x v="5"/>
    <x v="1"/>
  </r>
  <r>
    <s v="Flight5232"/>
    <d v="2015-11-14T00:00:00"/>
    <x v="6"/>
    <n v="0.5"/>
    <n v="184"/>
    <x v="27"/>
    <n v="300"/>
    <n v="49500"/>
    <n v="54450"/>
    <n v="4950"/>
    <x v="0"/>
    <x v="1"/>
  </r>
  <r>
    <s v="Flight5233"/>
    <d v="2014-08-03T00:00:00"/>
    <x v="19"/>
    <n v="0.8"/>
    <n v="139"/>
    <x v="9"/>
    <n v="126.5"/>
    <n v="23402.5"/>
    <n v="25742.75"/>
    <n v="2340.25"/>
    <x v="1"/>
    <x v="0"/>
  </r>
  <r>
    <s v="Flight5234"/>
    <d v="2014-07-10T00:00:00"/>
    <x v="11"/>
    <n v="1.2"/>
    <n v="155"/>
    <x v="19"/>
    <n v="385"/>
    <n v="63525"/>
    <n v="69877.5"/>
    <n v="6352.5"/>
    <x v="2"/>
    <x v="0"/>
  </r>
  <r>
    <s v="Flight5235"/>
    <d v="2015-03-25T00:00:00"/>
    <x v="17"/>
    <n v="3.1"/>
    <n v="185"/>
    <x v="21"/>
    <n v="300"/>
    <n v="49500"/>
    <n v="54450"/>
    <n v="4950"/>
    <x v="5"/>
    <x v="1"/>
  </r>
  <r>
    <s v="Flight5236"/>
    <d v="2015-08-06T00:00:00"/>
    <x v="2"/>
    <n v="2.1"/>
    <n v="27"/>
    <x v="6"/>
    <n v="247.5"/>
    <n v="45787.5"/>
    <n v="50366.25"/>
    <n v="4578.75"/>
    <x v="1"/>
    <x v="1"/>
  </r>
  <r>
    <s v="Flight5237"/>
    <d v="2014-05-15T00:00:00"/>
    <x v="16"/>
    <n v="1.1000000000000001"/>
    <n v="97"/>
    <x v="2"/>
    <n v="275"/>
    <n v="50875"/>
    <n v="55962.5"/>
    <n v="5087.5"/>
    <x v="3"/>
    <x v="0"/>
  </r>
  <r>
    <s v="Flight5238"/>
    <d v="2014-09-08T00:00:00"/>
    <x v="10"/>
    <n v="2"/>
    <n v="121"/>
    <x v="12"/>
    <n v="375"/>
    <n v="69375"/>
    <n v="76312.5"/>
    <n v="6937.5"/>
    <x v="6"/>
    <x v="0"/>
  </r>
  <r>
    <s v="Flight5239"/>
    <d v="2014-07-21T00:00:00"/>
    <x v="3"/>
    <n v="7"/>
    <n v="98"/>
    <x v="6"/>
    <n v="385"/>
    <n v="71225"/>
    <n v="78347.5"/>
    <n v="7122.5"/>
    <x v="2"/>
    <x v="0"/>
  </r>
  <r>
    <s v="Flight5240"/>
    <d v="2014-03-20T00:00:00"/>
    <x v="3"/>
    <n v="5.2"/>
    <n v="179"/>
    <x v="0"/>
    <n v="350"/>
    <n v="57750"/>
    <n v="63525"/>
    <n v="5775"/>
    <x v="5"/>
    <x v="0"/>
  </r>
  <r>
    <s v="Flight5241"/>
    <d v="2015-06-11T00:00:00"/>
    <x v="17"/>
    <n v="2"/>
    <n v="30"/>
    <x v="14"/>
    <n v="330"/>
    <n v="61050"/>
    <n v="67155"/>
    <n v="6105"/>
    <x v="10"/>
    <x v="1"/>
  </r>
  <r>
    <s v="Flight5242"/>
    <d v="2014-10-01T00:00:00"/>
    <x v="1"/>
    <n v="1"/>
    <n v="82"/>
    <x v="18"/>
    <n v="250"/>
    <n v="45250"/>
    <n v="49775"/>
    <n v="4525"/>
    <x v="11"/>
    <x v="0"/>
  </r>
  <r>
    <s v="Flight5243"/>
    <d v="2014-04-28T00:00:00"/>
    <x v="17"/>
    <n v="2.2999999999999998"/>
    <n v="51"/>
    <x v="13"/>
    <n v="300"/>
    <n v="49500"/>
    <n v="54450"/>
    <n v="4950"/>
    <x v="9"/>
    <x v="0"/>
  </r>
  <r>
    <s v="Flight5244"/>
    <d v="2014-08-27T00:00:00"/>
    <x v="13"/>
    <n v="2.8"/>
    <n v="35"/>
    <x v="16"/>
    <n v="275"/>
    <n v="50875"/>
    <n v="55962.5"/>
    <n v="5087.5"/>
    <x v="1"/>
    <x v="0"/>
  </r>
  <r>
    <s v="Flight5245"/>
    <d v="2014-12-22T00:00:00"/>
    <x v="3"/>
    <n v="7.6"/>
    <n v="92"/>
    <x v="24"/>
    <n v="490"/>
    <n v="90650"/>
    <n v="99715"/>
    <n v="9065"/>
    <x v="4"/>
    <x v="0"/>
  </r>
  <r>
    <s v="Flight5246"/>
    <d v="2015-02-23T00:00:00"/>
    <x v="6"/>
    <n v="1.9"/>
    <n v="24"/>
    <x v="6"/>
    <n v="300"/>
    <n v="55500"/>
    <n v="61050"/>
    <n v="5550"/>
    <x v="8"/>
    <x v="1"/>
  </r>
  <r>
    <s v="Flight5247"/>
    <d v="2015-08-03T00:00:00"/>
    <x v="6"/>
    <n v="0.9"/>
    <n v="3"/>
    <x v="18"/>
    <n v="330"/>
    <n v="61050"/>
    <n v="67155"/>
    <n v="6105"/>
    <x v="1"/>
    <x v="1"/>
  </r>
  <r>
    <s v="Flight5248"/>
    <d v="2015-04-20T00:00:00"/>
    <x v="3"/>
    <n v="3.8"/>
    <n v="205"/>
    <x v="25"/>
    <n v="350"/>
    <n v="57750"/>
    <n v="63525"/>
    <n v="5775"/>
    <x v="9"/>
    <x v="1"/>
  </r>
  <r>
    <s v="Flight5249"/>
    <d v="2014-11-17T00:00:00"/>
    <x v="4"/>
    <n v="2.8"/>
    <n v="72"/>
    <x v="16"/>
    <n v="200"/>
    <n v="36200"/>
    <n v="39820"/>
    <n v="3620"/>
    <x v="0"/>
    <x v="0"/>
  </r>
  <r>
    <s v="Flight5250"/>
    <d v="2014-03-23T00:00:00"/>
    <x v="17"/>
    <n v="2.6"/>
    <n v="7"/>
    <x v="3"/>
    <n v="300"/>
    <n v="55500"/>
    <n v="61050"/>
    <n v="5550"/>
    <x v="5"/>
    <x v="0"/>
  </r>
  <r>
    <s v="Flight5251"/>
    <d v="2014-04-04T00:00:00"/>
    <x v="6"/>
    <n v="1.7"/>
    <n v="30"/>
    <x v="17"/>
    <n v="300"/>
    <n v="55500"/>
    <n v="61050"/>
    <n v="5550"/>
    <x v="9"/>
    <x v="0"/>
  </r>
  <r>
    <s v="Flight5252"/>
    <d v="2014-09-18T00:00:00"/>
    <x v="13"/>
    <n v="2.6"/>
    <n v="32"/>
    <x v="18"/>
    <n v="250"/>
    <n v="46250"/>
    <n v="50875"/>
    <n v="4625"/>
    <x v="6"/>
    <x v="0"/>
  </r>
  <r>
    <s v="Flight5253"/>
    <d v="2015-01-17T00:00:00"/>
    <x v="1"/>
    <n v="2.2999999999999998"/>
    <n v="114"/>
    <x v="3"/>
    <n v="250"/>
    <n v="46250"/>
    <n v="50875"/>
    <n v="4625"/>
    <x v="7"/>
    <x v="1"/>
  </r>
  <r>
    <s v="Flight5254"/>
    <d v="2014-06-22T00:00:00"/>
    <x v="7"/>
    <n v="2"/>
    <n v="205"/>
    <x v="2"/>
    <n v="220"/>
    <n v="36300"/>
    <n v="39930"/>
    <n v="3630"/>
    <x v="10"/>
    <x v="0"/>
  </r>
  <r>
    <s v="Flight5255"/>
    <d v="2015-04-07T00:00:00"/>
    <x v="1"/>
    <n v="2.1"/>
    <n v="139"/>
    <x v="18"/>
    <n v="250"/>
    <n v="46250"/>
    <n v="50875"/>
    <n v="4625"/>
    <x v="9"/>
    <x v="1"/>
  </r>
  <r>
    <s v="Flight5256"/>
    <d v="2014-04-22T00:00:00"/>
    <x v="3"/>
    <n v="6.6"/>
    <n v="122"/>
    <x v="0"/>
    <n v="350"/>
    <n v="64750"/>
    <n v="71225"/>
    <n v="6475"/>
    <x v="9"/>
    <x v="0"/>
  </r>
  <r>
    <s v="Flight5257"/>
    <d v="2015-10-30T00:00:00"/>
    <x v="0"/>
    <n v="2.4"/>
    <n v="155"/>
    <x v="1"/>
    <n v="300"/>
    <n v="49500"/>
    <n v="54450"/>
    <n v="4950"/>
    <x v="11"/>
    <x v="1"/>
  </r>
  <r>
    <s v="Flight5258"/>
    <d v="2015-10-11T00:00:00"/>
    <x v="20"/>
    <n v="1.9"/>
    <n v="28"/>
    <x v="2"/>
    <n v="275"/>
    <n v="50875"/>
    <n v="55962.5"/>
    <n v="5087.5"/>
    <x v="11"/>
    <x v="1"/>
  </r>
  <r>
    <s v="Flight5259"/>
    <d v="2015-05-02T00:00:00"/>
    <x v="3"/>
    <n v="5"/>
    <n v="41"/>
    <x v="22"/>
    <n v="350"/>
    <n v="57750"/>
    <n v="63525"/>
    <n v="5775"/>
    <x v="3"/>
    <x v="1"/>
  </r>
  <r>
    <s v="Flight5260"/>
    <d v="2014-01-15T00:00:00"/>
    <x v="8"/>
    <n v="8.3000000000000007"/>
    <n v="62"/>
    <x v="19"/>
    <n v="200"/>
    <n v="33000"/>
    <n v="36300"/>
    <n v="3300"/>
    <x v="7"/>
    <x v="0"/>
  </r>
  <r>
    <s v="Flight5261"/>
    <d v="2015-06-18T00:00:00"/>
    <x v="8"/>
    <n v="10.7"/>
    <n v="4"/>
    <x v="24"/>
    <n v="220"/>
    <n v="40700"/>
    <n v="44770"/>
    <n v="4070"/>
    <x v="10"/>
    <x v="1"/>
  </r>
  <r>
    <s v="Flight5262"/>
    <d v="2015-07-23T00:00:00"/>
    <x v="16"/>
    <n v="1.5"/>
    <n v="194"/>
    <x v="12"/>
    <n v="302.5"/>
    <n v="49912.5"/>
    <n v="54903.75"/>
    <n v="4991.25"/>
    <x v="2"/>
    <x v="1"/>
  </r>
  <r>
    <s v="Flight5263"/>
    <d v="2015-08-10T00:00:00"/>
    <x v="1"/>
    <n v="2.7"/>
    <n v="121"/>
    <x v="19"/>
    <n v="275"/>
    <n v="50875"/>
    <n v="55962.5"/>
    <n v="5087.5"/>
    <x v="1"/>
    <x v="1"/>
  </r>
  <r>
    <s v="Flight5264"/>
    <d v="2015-08-29T00:00:00"/>
    <x v="17"/>
    <n v="1.7"/>
    <n v="154"/>
    <x v="0"/>
    <n v="330"/>
    <n v="54450"/>
    <n v="59895"/>
    <n v="5445"/>
    <x v="1"/>
    <x v="1"/>
  </r>
  <r>
    <s v="Flight5265"/>
    <d v="2014-11-29T00:00:00"/>
    <x v="10"/>
    <n v="5.2"/>
    <n v="135"/>
    <x v="2"/>
    <n v="562.5"/>
    <n v="104062.5"/>
    <n v="114468.75"/>
    <n v="10406.25"/>
    <x v="0"/>
    <x v="0"/>
  </r>
  <r>
    <s v="Flight5266"/>
    <d v="2015-09-09T00:00:00"/>
    <x v="17"/>
    <n v="2.6"/>
    <n v="49"/>
    <x v="15"/>
    <n v="300"/>
    <n v="49500"/>
    <n v="54450"/>
    <n v="4950"/>
    <x v="6"/>
    <x v="1"/>
  </r>
  <r>
    <s v="Flight5267"/>
    <d v="2014-07-20T00:00:00"/>
    <x v="5"/>
    <n v="2.7"/>
    <n v="104"/>
    <x v="10"/>
    <n v="137.5"/>
    <n v="25437.5"/>
    <n v="27981.25"/>
    <n v="2543.75"/>
    <x v="2"/>
    <x v="0"/>
  </r>
  <r>
    <s v="Flight5268"/>
    <d v="2014-10-21T00:00:00"/>
    <x v="1"/>
    <n v="2.1"/>
    <n v="23"/>
    <x v="11"/>
    <n v="250"/>
    <n v="46250"/>
    <n v="50875"/>
    <n v="4625"/>
    <x v="11"/>
    <x v="0"/>
  </r>
  <r>
    <s v="Flight5269"/>
    <d v="2014-12-14T00:00:00"/>
    <x v="10"/>
    <n v="1.9"/>
    <n v="101"/>
    <x v="0"/>
    <n v="375"/>
    <n v="69375"/>
    <n v="76312.5"/>
    <n v="6937.5"/>
    <x v="4"/>
    <x v="0"/>
  </r>
  <r>
    <s v="Flight5270"/>
    <d v="2014-12-23T00:00:00"/>
    <x v="0"/>
    <n v="2.1"/>
    <n v="149"/>
    <x v="2"/>
    <n v="420"/>
    <n v="77700"/>
    <n v="85470"/>
    <n v="7770"/>
    <x v="4"/>
    <x v="0"/>
  </r>
  <r>
    <s v="Flight5271"/>
    <d v="2015-07-13T00:00:00"/>
    <x v="17"/>
    <n v="1.8"/>
    <n v="71"/>
    <x v="6"/>
    <n v="330"/>
    <n v="59730"/>
    <n v="65703"/>
    <n v="5973"/>
    <x v="2"/>
    <x v="1"/>
  </r>
  <r>
    <s v="Flight5272"/>
    <d v="2015-08-18T00:00:00"/>
    <x v="8"/>
    <n v="6.9"/>
    <n v="182"/>
    <x v="17"/>
    <n v="220"/>
    <n v="36300"/>
    <n v="39930"/>
    <n v="3630"/>
    <x v="1"/>
    <x v="1"/>
  </r>
  <r>
    <s v="Flight5273"/>
    <d v="2015-01-16T00:00:00"/>
    <x v="20"/>
    <n v="0.9"/>
    <n v="143"/>
    <x v="2"/>
    <n v="275"/>
    <n v="50875"/>
    <n v="55962.5"/>
    <n v="5087.5"/>
    <x v="7"/>
    <x v="1"/>
  </r>
  <r>
    <s v="Flight5274"/>
    <d v="2015-04-27T00:00:00"/>
    <x v="5"/>
    <n v="1"/>
    <n v="149"/>
    <x v="3"/>
    <n v="125"/>
    <n v="23125"/>
    <n v="25437.5"/>
    <n v="2312.5"/>
    <x v="9"/>
    <x v="1"/>
  </r>
  <r>
    <s v="Flight5275"/>
    <d v="2015-11-23T00:00:00"/>
    <x v="5"/>
    <n v="5.9"/>
    <n v="30"/>
    <x v="0"/>
    <n v="187.5"/>
    <n v="34687.5"/>
    <n v="38156.25"/>
    <n v="3468.75"/>
    <x v="0"/>
    <x v="1"/>
  </r>
  <r>
    <s v="Flight5276"/>
    <d v="2015-01-06T00:00:00"/>
    <x v="15"/>
    <n v="2.4"/>
    <n v="91"/>
    <x v="1"/>
    <n v="300"/>
    <n v="55500"/>
    <n v="61050"/>
    <n v="5550"/>
    <x v="7"/>
    <x v="1"/>
  </r>
  <r>
    <s v="Flight5277"/>
    <d v="2015-12-18T00:00:00"/>
    <x v="10"/>
    <n v="0.8"/>
    <n v="188"/>
    <x v="15"/>
    <n v="375"/>
    <n v="61875"/>
    <n v="68062.5"/>
    <n v="6187.5"/>
    <x v="4"/>
    <x v="1"/>
  </r>
  <r>
    <s v="Flight5278"/>
    <d v="2015-05-25T00:00:00"/>
    <x v="8"/>
    <n v="8.4"/>
    <n v="179"/>
    <x v="11"/>
    <n v="200"/>
    <n v="33000"/>
    <n v="36300"/>
    <n v="3300"/>
    <x v="3"/>
    <x v="1"/>
  </r>
  <r>
    <s v="Flight5279"/>
    <d v="2014-12-12T00:00:00"/>
    <x v="7"/>
    <n v="2.6"/>
    <n v="206"/>
    <x v="3"/>
    <n v="200"/>
    <n v="33000"/>
    <n v="36300"/>
    <n v="3300"/>
    <x v="4"/>
    <x v="0"/>
  </r>
  <r>
    <s v="Flight5280"/>
    <d v="2015-07-01T00:00:00"/>
    <x v="7"/>
    <n v="2"/>
    <n v="173"/>
    <x v="7"/>
    <n v="220"/>
    <n v="36300"/>
    <n v="39930"/>
    <n v="3630"/>
    <x v="2"/>
    <x v="1"/>
  </r>
  <r>
    <s v="Flight5281"/>
    <d v="2014-03-10T00:00:00"/>
    <x v="1"/>
    <n v="1.8"/>
    <n v="75"/>
    <x v="6"/>
    <n v="250"/>
    <n v="45250"/>
    <n v="49775"/>
    <n v="4525"/>
    <x v="5"/>
    <x v="0"/>
  </r>
  <r>
    <s v="Flight5282"/>
    <d v="2014-01-21T00:00:00"/>
    <x v="13"/>
    <n v="2.5"/>
    <n v="197"/>
    <x v="0"/>
    <n v="250"/>
    <n v="41250"/>
    <n v="45375"/>
    <n v="4125"/>
    <x v="7"/>
    <x v="0"/>
  </r>
  <r>
    <s v="Flight5283"/>
    <d v="2015-11-25T00:00:00"/>
    <x v="1"/>
    <n v="4.5"/>
    <n v="110"/>
    <x v="28"/>
    <n v="375"/>
    <n v="69375"/>
    <n v="76312.5"/>
    <n v="6937.5"/>
    <x v="0"/>
    <x v="1"/>
  </r>
  <r>
    <s v="Flight5284"/>
    <d v="2015-08-04T00:00:00"/>
    <x v="16"/>
    <n v="1.3"/>
    <n v="87"/>
    <x v="12"/>
    <n v="302.5"/>
    <n v="54752.5"/>
    <n v="60227.75"/>
    <n v="5475.25"/>
    <x v="1"/>
    <x v="1"/>
  </r>
  <r>
    <s v="Flight5285"/>
    <d v="2014-08-17T00:00:00"/>
    <x v="3"/>
    <n v="3.7"/>
    <n v="77"/>
    <x v="0"/>
    <n v="385"/>
    <n v="69685"/>
    <n v="76653.5"/>
    <n v="6968.5"/>
    <x v="1"/>
    <x v="0"/>
  </r>
  <r>
    <s v="Flight5286"/>
    <d v="2015-05-20T00:00:00"/>
    <x v="12"/>
    <n v="2.2999999999999998"/>
    <n v="160"/>
    <x v="22"/>
    <n v="115"/>
    <n v="18975"/>
    <n v="20872.5"/>
    <n v="1897.5"/>
    <x v="3"/>
    <x v="1"/>
  </r>
  <r>
    <s v="Flight5287"/>
    <d v="2015-05-06T00:00:00"/>
    <x v="5"/>
    <n v="2"/>
    <n v="132"/>
    <x v="6"/>
    <n v="125"/>
    <n v="23125"/>
    <n v="25437.5"/>
    <n v="2312.5"/>
    <x v="3"/>
    <x v="1"/>
  </r>
  <r>
    <s v="Flight5288"/>
    <d v="2014-10-29T00:00:00"/>
    <x v="14"/>
    <n v="2.2999999999999998"/>
    <n v="159"/>
    <x v="9"/>
    <n v="275"/>
    <n v="45375"/>
    <n v="49912.5"/>
    <n v="4537.5"/>
    <x v="11"/>
    <x v="0"/>
  </r>
  <r>
    <s v="Flight5289"/>
    <d v="2014-07-15T00:00:00"/>
    <x v="8"/>
    <n v="7.8"/>
    <n v="174"/>
    <x v="14"/>
    <n v="220"/>
    <n v="36300"/>
    <n v="39930"/>
    <n v="3630"/>
    <x v="2"/>
    <x v="0"/>
  </r>
  <r>
    <s v="Flight5290"/>
    <d v="2015-12-22T00:00:00"/>
    <x v="6"/>
    <n v="3.8"/>
    <n v="108"/>
    <x v="24"/>
    <n v="420"/>
    <n v="77700"/>
    <n v="85470"/>
    <n v="7770"/>
    <x v="4"/>
    <x v="1"/>
  </r>
  <r>
    <s v="Flight5291"/>
    <d v="2015-12-03T00:00:00"/>
    <x v="1"/>
    <n v="1.8"/>
    <n v="86"/>
    <x v="3"/>
    <n v="250"/>
    <n v="45250"/>
    <n v="49775"/>
    <n v="4525"/>
    <x v="4"/>
    <x v="1"/>
  </r>
  <r>
    <s v="Flight5292"/>
    <d v="2014-08-14T00:00:00"/>
    <x v="2"/>
    <n v="2.7"/>
    <n v="63"/>
    <x v="6"/>
    <n v="247.5"/>
    <n v="44797.5"/>
    <n v="49277.25"/>
    <n v="4479.75"/>
    <x v="1"/>
    <x v="0"/>
  </r>
  <r>
    <s v="Flight5293"/>
    <d v="2014-02-03T00:00:00"/>
    <x v="5"/>
    <n v="2.7"/>
    <n v="72"/>
    <x v="6"/>
    <n v="125"/>
    <n v="22625"/>
    <n v="24887.5"/>
    <n v="2262.5"/>
    <x v="8"/>
    <x v="0"/>
  </r>
  <r>
    <s v="Flight5294"/>
    <d v="2015-08-06T00:00:00"/>
    <x v="8"/>
    <n v="6.2"/>
    <n v="128"/>
    <x v="6"/>
    <n v="220"/>
    <n v="40700"/>
    <n v="44770"/>
    <n v="4070"/>
    <x v="1"/>
    <x v="1"/>
  </r>
  <r>
    <s v="Flight5295"/>
    <d v="2014-07-31T00:00:00"/>
    <x v="10"/>
    <n v="2.5"/>
    <n v="117"/>
    <x v="24"/>
    <n v="412.5"/>
    <n v="76312.5"/>
    <n v="83943.75"/>
    <n v="7631.25"/>
    <x v="2"/>
    <x v="0"/>
  </r>
  <r>
    <s v="Flight5296"/>
    <d v="2014-08-01T00:00:00"/>
    <x v="8"/>
    <n v="7.4"/>
    <n v="63"/>
    <x v="17"/>
    <n v="220"/>
    <n v="39820"/>
    <n v="43802"/>
    <n v="3982"/>
    <x v="1"/>
    <x v="0"/>
  </r>
  <r>
    <s v="Flight5297"/>
    <d v="2014-12-06T00:00:00"/>
    <x v="5"/>
    <n v="2.1"/>
    <n v="18"/>
    <x v="26"/>
    <n v="125"/>
    <n v="23125"/>
    <n v="25437.5"/>
    <n v="2312.5"/>
    <x v="4"/>
    <x v="0"/>
  </r>
  <r>
    <s v="Flight5298"/>
    <d v="2015-02-15T00:00:00"/>
    <x v="14"/>
    <n v="2.2000000000000002"/>
    <n v="158"/>
    <x v="19"/>
    <n v="275"/>
    <n v="45375"/>
    <n v="49912.5"/>
    <n v="4537.5"/>
    <x v="8"/>
    <x v="1"/>
  </r>
  <r>
    <s v="Flight5299"/>
    <d v="2014-12-05T00:00:00"/>
    <x v="10"/>
    <n v="2.2000000000000002"/>
    <n v="8"/>
    <x v="6"/>
    <n v="375"/>
    <n v="69375"/>
    <n v="76312.5"/>
    <n v="6937.5"/>
    <x v="4"/>
    <x v="0"/>
  </r>
  <r>
    <s v="Flight5300"/>
    <d v="2015-02-10T00:00:00"/>
    <x v="13"/>
    <n v="1.7"/>
    <n v="201"/>
    <x v="6"/>
    <n v="250"/>
    <n v="41250"/>
    <n v="45375"/>
    <n v="4125"/>
    <x v="8"/>
    <x v="1"/>
  </r>
  <r>
    <s v="Flight5301"/>
    <d v="2014-03-12T00:00:00"/>
    <x v="9"/>
    <n v="1.1000000000000001"/>
    <n v="132"/>
    <x v="19"/>
    <n v="250"/>
    <n v="46250"/>
    <n v="50875"/>
    <n v="4625"/>
    <x v="5"/>
    <x v="0"/>
  </r>
  <r>
    <s v="Flight5302"/>
    <d v="2015-03-19T00:00:00"/>
    <x v="6"/>
    <n v="2.6"/>
    <n v="66"/>
    <x v="1"/>
    <n v="300"/>
    <n v="54300"/>
    <n v="59730"/>
    <n v="5430"/>
    <x v="5"/>
    <x v="1"/>
  </r>
  <r>
    <s v="Flight5303"/>
    <d v="2015-11-23T00:00:00"/>
    <x v="2"/>
    <n v="5.6"/>
    <n v="112"/>
    <x v="0"/>
    <n v="337.5"/>
    <n v="62437.5"/>
    <n v="68681.25"/>
    <n v="6243.75"/>
    <x v="0"/>
    <x v="1"/>
  </r>
  <r>
    <s v="Flight5304"/>
    <d v="2014-07-25T00:00:00"/>
    <x v="8"/>
    <n v="9.3000000000000007"/>
    <n v="68"/>
    <x v="27"/>
    <n v="220"/>
    <n v="39820"/>
    <n v="43802"/>
    <n v="3982"/>
    <x v="2"/>
    <x v="0"/>
  </r>
  <r>
    <s v="Flight5305"/>
    <d v="2014-05-12T00:00:00"/>
    <x v="2"/>
    <n v="1.2"/>
    <n v="190"/>
    <x v="18"/>
    <n v="225"/>
    <n v="37125"/>
    <n v="40837.5"/>
    <n v="3712.5"/>
    <x v="3"/>
    <x v="0"/>
  </r>
  <r>
    <s v="Flight5306"/>
    <d v="2014-11-14T00:00:00"/>
    <x v="9"/>
    <n v="1.3"/>
    <n v="18"/>
    <x v="25"/>
    <n v="250"/>
    <n v="46250"/>
    <n v="50875"/>
    <n v="4625"/>
    <x v="0"/>
    <x v="0"/>
  </r>
  <r>
    <s v="Flight5307"/>
    <d v="2014-12-31T00:00:00"/>
    <x v="6"/>
    <n v="1.4"/>
    <n v="60"/>
    <x v="22"/>
    <n v="300"/>
    <n v="49500"/>
    <n v="54450"/>
    <n v="4950"/>
    <x v="4"/>
    <x v="0"/>
  </r>
  <r>
    <s v="Flight5308"/>
    <d v="2015-06-18T00:00:00"/>
    <x v="3"/>
    <n v="7.1"/>
    <n v="153"/>
    <x v="8"/>
    <n v="385"/>
    <n v="63525"/>
    <n v="69877.5"/>
    <n v="6352.5"/>
    <x v="10"/>
    <x v="1"/>
  </r>
  <r>
    <s v="Flight5309"/>
    <d v="2014-03-05T00:00:00"/>
    <x v="13"/>
    <n v="1.3"/>
    <n v="80"/>
    <x v="18"/>
    <n v="250"/>
    <n v="45250"/>
    <n v="49775"/>
    <n v="4525"/>
    <x v="5"/>
    <x v="0"/>
  </r>
  <r>
    <s v="Flight5310"/>
    <d v="2014-09-21T00:00:00"/>
    <x v="5"/>
    <n v="-0.3"/>
    <n v="79"/>
    <x v="2"/>
    <n v="125"/>
    <n v="22625"/>
    <n v="24887.5"/>
    <n v="2262.5"/>
    <x v="6"/>
    <x v="0"/>
  </r>
  <r>
    <s v="Flight5311"/>
    <d v="2015-05-11T00:00:00"/>
    <x v="20"/>
    <n v="2.1"/>
    <n v="172"/>
    <x v="0"/>
    <n v="275"/>
    <n v="45375"/>
    <n v="49912.5"/>
    <n v="4537.5"/>
    <x v="3"/>
    <x v="1"/>
  </r>
  <r>
    <s v="Flight5312"/>
    <d v="2015-04-15T00:00:00"/>
    <x v="13"/>
    <n v="0.9"/>
    <n v="70"/>
    <x v="3"/>
    <n v="250"/>
    <n v="45250"/>
    <n v="49775"/>
    <n v="4525"/>
    <x v="9"/>
    <x v="1"/>
  </r>
  <r>
    <s v="Flight5313"/>
    <d v="2015-03-03T00:00:00"/>
    <x v="3"/>
    <n v="4.4000000000000004"/>
    <n v="209"/>
    <x v="0"/>
    <n v="350"/>
    <n v="57750"/>
    <n v="63525"/>
    <n v="5775"/>
    <x v="5"/>
    <x v="1"/>
  </r>
  <r>
    <s v="Flight5314"/>
    <d v="2014-03-01T00:00:00"/>
    <x v="3"/>
    <n v="2.5"/>
    <n v="4"/>
    <x v="26"/>
    <n v="350"/>
    <n v="64750"/>
    <n v="71225"/>
    <n v="6475"/>
    <x v="5"/>
    <x v="0"/>
  </r>
  <r>
    <s v="Flight5315"/>
    <d v="2014-06-14T00:00:00"/>
    <x v="13"/>
    <n v="1.3"/>
    <n v="185"/>
    <x v="19"/>
    <n v="275"/>
    <n v="45375"/>
    <n v="49912.5"/>
    <n v="4537.5"/>
    <x v="10"/>
    <x v="0"/>
  </r>
  <r>
    <s v="Flight5316"/>
    <d v="2014-02-13T00:00:00"/>
    <x v="7"/>
    <n v="1.8"/>
    <n v="12"/>
    <x v="19"/>
    <n v="200"/>
    <n v="37000"/>
    <n v="40700"/>
    <n v="3700"/>
    <x v="8"/>
    <x v="0"/>
  </r>
  <r>
    <s v="Flight5317"/>
    <d v="2015-10-08T00:00:00"/>
    <x v="1"/>
    <n v="1.5"/>
    <n v="90"/>
    <x v="21"/>
    <n v="250"/>
    <n v="45250"/>
    <n v="49775"/>
    <n v="4525"/>
    <x v="11"/>
    <x v="1"/>
  </r>
  <r>
    <s v="Flight5318"/>
    <d v="2015-03-03T00:00:00"/>
    <x v="3"/>
    <n v="3.2"/>
    <n v="110"/>
    <x v="25"/>
    <n v="350"/>
    <n v="64750"/>
    <n v="71225"/>
    <n v="6475"/>
    <x v="5"/>
    <x v="1"/>
  </r>
  <r>
    <s v="Flight5319"/>
    <d v="2015-12-31T00:00:00"/>
    <x v="8"/>
    <n v="7.2"/>
    <n v="134"/>
    <x v="16"/>
    <n v="200"/>
    <n v="37000"/>
    <n v="40700"/>
    <n v="3700"/>
    <x v="4"/>
    <x v="1"/>
  </r>
  <r>
    <s v="Flight5320"/>
    <d v="2014-10-22T00:00:00"/>
    <x v="11"/>
    <n v="1.9"/>
    <n v="3"/>
    <x v="1"/>
    <n v="350"/>
    <n v="64750"/>
    <n v="71225"/>
    <n v="6475"/>
    <x v="11"/>
    <x v="0"/>
  </r>
  <r>
    <s v="Flight5321"/>
    <d v="2014-07-16T00:00:00"/>
    <x v="11"/>
    <n v="3"/>
    <n v="12"/>
    <x v="16"/>
    <n v="385"/>
    <n v="71225"/>
    <n v="78347.5"/>
    <n v="7122.5"/>
    <x v="2"/>
    <x v="0"/>
  </r>
  <r>
    <s v="Flight5322"/>
    <d v="2014-10-16T00:00:00"/>
    <x v="8"/>
    <n v="10.9"/>
    <n v="94"/>
    <x v="22"/>
    <n v="200"/>
    <n v="37000"/>
    <n v="40700"/>
    <n v="3700"/>
    <x v="11"/>
    <x v="0"/>
  </r>
  <r>
    <s v="Flight5323"/>
    <d v="2015-01-24T00:00:00"/>
    <x v="4"/>
    <n v="1.8"/>
    <n v="143"/>
    <x v="12"/>
    <n v="200"/>
    <n v="37000"/>
    <n v="40700"/>
    <n v="3700"/>
    <x v="7"/>
    <x v="1"/>
  </r>
  <r>
    <s v="Flight5324"/>
    <d v="2015-07-06T00:00:00"/>
    <x v="8"/>
    <n v="10.9"/>
    <n v="43"/>
    <x v="16"/>
    <n v="220"/>
    <n v="36300"/>
    <n v="39930"/>
    <n v="3630"/>
    <x v="2"/>
    <x v="1"/>
  </r>
  <r>
    <s v="Flight5325"/>
    <d v="2014-11-05T00:00:00"/>
    <x v="3"/>
    <n v="3"/>
    <n v="47"/>
    <x v="4"/>
    <n v="350"/>
    <n v="57750"/>
    <n v="63525"/>
    <n v="5775"/>
    <x v="0"/>
    <x v="0"/>
  </r>
  <r>
    <s v="Flight5326"/>
    <d v="2014-12-27T00:00:00"/>
    <x v="12"/>
    <n v="3.6"/>
    <n v="17"/>
    <x v="6"/>
    <n v="161"/>
    <n v="29785"/>
    <n v="32763.5"/>
    <n v="2978.5"/>
    <x v="4"/>
    <x v="0"/>
  </r>
  <r>
    <s v="Flight5327"/>
    <d v="2014-08-08T00:00:00"/>
    <x v="13"/>
    <n v="2.1"/>
    <n v="179"/>
    <x v="13"/>
    <n v="275"/>
    <n v="45375"/>
    <n v="49912.5"/>
    <n v="4537.5"/>
    <x v="1"/>
    <x v="0"/>
  </r>
  <r>
    <s v="Flight5328"/>
    <d v="2015-11-27T00:00:00"/>
    <x v="5"/>
    <n v="5.7"/>
    <n v="169"/>
    <x v="16"/>
    <n v="187.5"/>
    <n v="30937.5"/>
    <n v="34031.25"/>
    <n v="3093.75"/>
    <x v="0"/>
    <x v="1"/>
  </r>
  <r>
    <s v="Flight5329"/>
    <d v="2014-10-05T00:00:00"/>
    <x v="6"/>
    <n v="2.7"/>
    <n v="54"/>
    <x v="21"/>
    <n v="300"/>
    <n v="49500"/>
    <n v="54450"/>
    <n v="4950"/>
    <x v="11"/>
    <x v="0"/>
  </r>
  <r>
    <s v="Flight5330"/>
    <d v="2015-11-03T00:00:00"/>
    <x v="7"/>
    <n v="2.4"/>
    <n v="206"/>
    <x v="9"/>
    <n v="200"/>
    <n v="33000"/>
    <n v="36300"/>
    <n v="3300"/>
    <x v="0"/>
    <x v="1"/>
  </r>
  <r>
    <s v="Flight5331"/>
    <d v="2014-12-25T00:00:00"/>
    <x v="3"/>
    <n v="8"/>
    <n v="101"/>
    <x v="2"/>
    <n v="490"/>
    <n v="90650"/>
    <n v="99715"/>
    <n v="9065"/>
    <x v="4"/>
    <x v="0"/>
  </r>
  <r>
    <s v="Flight5332"/>
    <d v="2015-02-06T00:00:00"/>
    <x v="5"/>
    <n v="1.6"/>
    <n v="139"/>
    <x v="1"/>
    <n v="125"/>
    <n v="23125"/>
    <n v="25437.5"/>
    <n v="2312.5"/>
    <x v="8"/>
    <x v="1"/>
  </r>
  <r>
    <s v="Flight5333"/>
    <d v="2014-07-14T00:00:00"/>
    <x v="9"/>
    <n v="1.1000000000000001"/>
    <n v="113"/>
    <x v="24"/>
    <n v="275"/>
    <n v="50875"/>
    <n v="55962.5"/>
    <n v="5087.5"/>
    <x v="2"/>
    <x v="0"/>
  </r>
  <r>
    <s v="Flight5334"/>
    <d v="2015-08-10T00:00:00"/>
    <x v="14"/>
    <n v="3"/>
    <n v="134"/>
    <x v="2"/>
    <n v="302.5"/>
    <n v="55962.5"/>
    <n v="61558.75"/>
    <n v="5596.25"/>
    <x v="1"/>
    <x v="1"/>
  </r>
  <r>
    <s v="Flight5335"/>
    <d v="2014-08-11T00:00:00"/>
    <x v="0"/>
    <n v="2.2999999999999998"/>
    <n v="173"/>
    <x v="6"/>
    <n v="330"/>
    <n v="54450"/>
    <n v="59895"/>
    <n v="5445"/>
    <x v="1"/>
    <x v="0"/>
  </r>
  <r>
    <s v="Flight5336"/>
    <d v="2015-09-01T00:00:00"/>
    <x v="17"/>
    <n v="1.4"/>
    <n v="209"/>
    <x v="18"/>
    <n v="300"/>
    <n v="49500"/>
    <n v="54450"/>
    <n v="4950"/>
    <x v="6"/>
    <x v="1"/>
  </r>
  <r>
    <s v="Flight5337"/>
    <d v="2015-12-30T00:00:00"/>
    <x v="0"/>
    <n v="3.3"/>
    <n v="115"/>
    <x v="7"/>
    <n v="300"/>
    <n v="55500"/>
    <n v="61050"/>
    <n v="5550"/>
    <x v="4"/>
    <x v="1"/>
  </r>
  <r>
    <s v="Flight5338"/>
    <d v="2014-11-10T00:00:00"/>
    <x v="16"/>
    <n v="2"/>
    <n v="57"/>
    <x v="5"/>
    <n v="275"/>
    <n v="45375"/>
    <n v="49912.5"/>
    <n v="4537.5"/>
    <x v="0"/>
    <x v="0"/>
  </r>
  <r>
    <s v="Flight5339"/>
    <d v="2014-06-08T00:00:00"/>
    <x v="4"/>
    <n v="1.2"/>
    <n v="119"/>
    <x v="19"/>
    <n v="220"/>
    <n v="40700"/>
    <n v="44770"/>
    <n v="4070"/>
    <x v="10"/>
    <x v="0"/>
  </r>
  <r>
    <s v="Flight5340"/>
    <d v="2014-09-09T00:00:00"/>
    <x v="4"/>
    <n v="1.9"/>
    <n v="88"/>
    <x v="18"/>
    <n v="200"/>
    <n v="36200"/>
    <n v="39820"/>
    <n v="3620"/>
    <x v="6"/>
    <x v="0"/>
  </r>
  <r>
    <s v="Flight5341"/>
    <d v="2014-04-12T00:00:00"/>
    <x v="8"/>
    <n v="6.5"/>
    <n v="158"/>
    <x v="6"/>
    <n v="200"/>
    <n v="33000"/>
    <n v="36300"/>
    <n v="3300"/>
    <x v="9"/>
    <x v="0"/>
  </r>
  <r>
    <s v="Flight5342"/>
    <d v="2014-07-08T00:00:00"/>
    <x v="4"/>
    <n v="2.4"/>
    <n v="78"/>
    <x v="0"/>
    <n v="220"/>
    <n v="39820"/>
    <n v="43802"/>
    <n v="3982"/>
    <x v="2"/>
    <x v="0"/>
  </r>
  <r>
    <s v="Flight5343"/>
    <d v="2014-07-02T00:00:00"/>
    <x v="8"/>
    <n v="9"/>
    <n v="36"/>
    <x v="7"/>
    <n v="220"/>
    <n v="36300"/>
    <n v="39930"/>
    <n v="3630"/>
    <x v="2"/>
    <x v="0"/>
  </r>
  <r>
    <s v="Flight5344"/>
    <d v="2015-05-17T00:00:00"/>
    <x v="0"/>
    <n v="0.8"/>
    <n v="41"/>
    <x v="15"/>
    <n v="300"/>
    <n v="49500"/>
    <n v="54450"/>
    <n v="4950"/>
    <x v="3"/>
    <x v="1"/>
  </r>
  <r>
    <s v="Flight5345"/>
    <d v="2014-08-17T00:00:00"/>
    <x v="1"/>
    <n v="1.5"/>
    <n v="180"/>
    <x v="25"/>
    <n v="275"/>
    <n v="45375"/>
    <n v="49912.5"/>
    <n v="4537.5"/>
    <x v="1"/>
    <x v="0"/>
  </r>
  <r>
    <s v="Flight5346"/>
    <d v="2014-11-26T00:00:00"/>
    <x v="13"/>
    <n v="5.8"/>
    <n v="130"/>
    <x v="22"/>
    <n v="375"/>
    <n v="69375"/>
    <n v="76312.5"/>
    <n v="6937.5"/>
    <x v="0"/>
    <x v="0"/>
  </r>
  <r>
    <s v="Flight5347"/>
    <d v="2014-04-05T00:00:00"/>
    <x v="8"/>
    <n v="9.6"/>
    <n v="168"/>
    <x v="5"/>
    <n v="200"/>
    <n v="33000"/>
    <n v="36300"/>
    <n v="3300"/>
    <x v="9"/>
    <x v="0"/>
  </r>
  <r>
    <s v="Flight5348"/>
    <d v="2014-11-30T00:00:00"/>
    <x v="17"/>
    <n v="4.4000000000000004"/>
    <n v="61"/>
    <x v="26"/>
    <n v="450"/>
    <n v="74250"/>
    <n v="81675"/>
    <n v="7425"/>
    <x v="0"/>
    <x v="0"/>
  </r>
  <r>
    <s v="Flight5349"/>
    <d v="2015-08-19T00:00:00"/>
    <x v="8"/>
    <n v="8"/>
    <n v="162"/>
    <x v="6"/>
    <n v="220"/>
    <n v="36300"/>
    <n v="39930"/>
    <n v="3630"/>
    <x v="1"/>
    <x v="1"/>
  </r>
  <r>
    <s v="Flight5350"/>
    <d v="2015-05-02T00:00:00"/>
    <x v="0"/>
    <n v="2.8"/>
    <n v="60"/>
    <x v="12"/>
    <n v="300"/>
    <n v="49500"/>
    <n v="54450"/>
    <n v="4950"/>
    <x v="3"/>
    <x v="1"/>
  </r>
  <r>
    <s v="Flight5351"/>
    <d v="2014-03-05T00:00:00"/>
    <x v="16"/>
    <n v="1.8"/>
    <n v="5"/>
    <x v="2"/>
    <n v="275"/>
    <n v="50875"/>
    <n v="55962.5"/>
    <n v="5087.5"/>
    <x v="5"/>
    <x v="0"/>
  </r>
  <r>
    <s v="Flight5352"/>
    <d v="2014-12-12T00:00:00"/>
    <x v="13"/>
    <n v="1.6"/>
    <n v="112"/>
    <x v="23"/>
    <n v="250"/>
    <n v="46250"/>
    <n v="50875"/>
    <n v="4625"/>
    <x v="4"/>
    <x v="0"/>
  </r>
  <r>
    <s v="Flight5353"/>
    <d v="2015-07-05T00:00:00"/>
    <x v="6"/>
    <n v="2.8"/>
    <n v="168"/>
    <x v="16"/>
    <n v="330"/>
    <n v="54450"/>
    <n v="59895"/>
    <n v="5445"/>
    <x v="2"/>
    <x v="1"/>
  </r>
  <r>
    <s v="Flight5354"/>
    <d v="2014-06-28T00:00:00"/>
    <x v="15"/>
    <n v="2.4"/>
    <n v="63"/>
    <x v="11"/>
    <n v="330"/>
    <n v="59730"/>
    <n v="65703"/>
    <n v="5973"/>
    <x v="10"/>
    <x v="0"/>
  </r>
  <r>
    <s v="Flight5355"/>
    <d v="2014-07-09T00:00:00"/>
    <x v="8"/>
    <n v="10.7"/>
    <n v="143"/>
    <x v="22"/>
    <n v="220"/>
    <n v="40700"/>
    <n v="44770"/>
    <n v="4070"/>
    <x v="2"/>
    <x v="0"/>
  </r>
  <r>
    <s v="Flight5356"/>
    <d v="2015-10-11T00:00:00"/>
    <x v="7"/>
    <n v="2.5"/>
    <n v="129"/>
    <x v="2"/>
    <n v="200"/>
    <n v="37000"/>
    <n v="40700"/>
    <n v="3700"/>
    <x v="11"/>
    <x v="1"/>
  </r>
  <r>
    <s v="Flight5357"/>
    <d v="2015-12-05T00:00:00"/>
    <x v="16"/>
    <n v="1.7"/>
    <n v="82"/>
    <x v="20"/>
    <n v="275"/>
    <n v="49775"/>
    <n v="54752.5"/>
    <n v="4977.5"/>
    <x v="4"/>
    <x v="1"/>
  </r>
  <r>
    <s v="Flight5358"/>
    <d v="2015-03-26T00:00:00"/>
    <x v="3"/>
    <n v="5.0999999999999996"/>
    <n v="189"/>
    <x v="5"/>
    <n v="350"/>
    <n v="57750"/>
    <n v="63525"/>
    <n v="5775"/>
    <x v="5"/>
    <x v="1"/>
  </r>
  <r>
    <s v="Flight5359"/>
    <d v="2014-09-07T00:00:00"/>
    <x v="11"/>
    <n v="1.6"/>
    <n v="2"/>
    <x v="19"/>
    <n v="350"/>
    <n v="64750"/>
    <n v="71225"/>
    <n v="6475"/>
    <x v="6"/>
    <x v="0"/>
  </r>
  <r>
    <s v="Flight5360"/>
    <d v="2015-12-18T00:00:00"/>
    <x v="4"/>
    <n v="1.4"/>
    <n v="57"/>
    <x v="24"/>
    <n v="200"/>
    <n v="33000"/>
    <n v="36300"/>
    <n v="3300"/>
    <x v="4"/>
    <x v="1"/>
  </r>
  <r>
    <s v="Flight5361"/>
    <d v="2014-09-02T00:00:00"/>
    <x v="20"/>
    <n v="1.3"/>
    <n v="139"/>
    <x v="25"/>
    <n v="275"/>
    <n v="50875"/>
    <n v="55962.5"/>
    <n v="5087.5"/>
    <x v="6"/>
    <x v="0"/>
  </r>
  <r>
    <s v="Flight5362"/>
    <d v="2014-02-11T00:00:00"/>
    <x v="13"/>
    <n v="2.6"/>
    <n v="149"/>
    <x v="6"/>
    <n v="250"/>
    <n v="46250"/>
    <n v="50875"/>
    <n v="4625"/>
    <x v="8"/>
    <x v="0"/>
  </r>
  <r>
    <s v="Flight5363"/>
    <d v="2015-08-18T00:00:00"/>
    <x v="7"/>
    <n v="3.2"/>
    <n v="208"/>
    <x v="9"/>
    <n v="220"/>
    <n v="36300"/>
    <n v="39930"/>
    <n v="3630"/>
    <x v="1"/>
    <x v="1"/>
  </r>
  <r>
    <s v="Flight5364"/>
    <d v="2015-05-20T00:00:00"/>
    <x v="0"/>
    <n v="2.2000000000000002"/>
    <n v="53"/>
    <x v="6"/>
    <n v="300"/>
    <n v="49500"/>
    <n v="54450"/>
    <n v="4950"/>
    <x v="3"/>
    <x v="1"/>
  </r>
  <r>
    <s v="Flight5365"/>
    <d v="2015-05-02T00:00:00"/>
    <x v="13"/>
    <n v="1.7"/>
    <n v="47"/>
    <x v="3"/>
    <n v="250"/>
    <n v="41250"/>
    <n v="45375"/>
    <n v="4125"/>
    <x v="3"/>
    <x v="1"/>
  </r>
  <r>
    <s v="Flight5366"/>
    <d v="2015-06-04T00:00:00"/>
    <x v="15"/>
    <n v="1.4"/>
    <n v="100"/>
    <x v="20"/>
    <n v="330"/>
    <n v="61050"/>
    <n v="67155"/>
    <n v="6105"/>
    <x v="10"/>
    <x v="1"/>
  </r>
  <r>
    <s v="Flight5367"/>
    <d v="2015-01-29T00:00:00"/>
    <x v="1"/>
    <n v="2.1"/>
    <n v="43"/>
    <x v="16"/>
    <n v="250"/>
    <n v="41250"/>
    <n v="45375"/>
    <n v="4125"/>
    <x v="7"/>
    <x v="1"/>
  </r>
  <r>
    <s v="Flight5368"/>
    <d v="2015-01-14T00:00:00"/>
    <x v="13"/>
    <n v="2.7"/>
    <n v="151"/>
    <x v="11"/>
    <n v="250"/>
    <n v="46250"/>
    <n v="50875"/>
    <n v="4625"/>
    <x v="7"/>
    <x v="1"/>
  </r>
  <r>
    <s v="Flight5369"/>
    <d v="2014-09-04T00:00:00"/>
    <x v="13"/>
    <n v="1.3"/>
    <n v="45"/>
    <x v="6"/>
    <n v="250"/>
    <n v="41250"/>
    <n v="45375"/>
    <n v="4125"/>
    <x v="6"/>
    <x v="0"/>
  </r>
  <r>
    <s v="Flight5370"/>
    <d v="2015-12-17T00:00:00"/>
    <x v="4"/>
    <n v="2.2999999999999998"/>
    <n v="198"/>
    <x v="22"/>
    <n v="200"/>
    <n v="33000"/>
    <n v="36300"/>
    <n v="3300"/>
    <x v="4"/>
    <x v="1"/>
  </r>
  <r>
    <s v="Flight5371"/>
    <d v="2014-12-19T00:00:00"/>
    <x v="10"/>
    <n v="3"/>
    <n v="43"/>
    <x v="19"/>
    <n v="375"/>
    <n v="61875"/>
    <n v="68062.5"/>
    <n v="6187.5"/>
    <x v="4"/>
    <x v="0"/>
  </r>
  <r>
    <s v="Flight5372"/>
    <d v="2014-11-13T00:00:00"/>
    <x v="18"/>
    <n v="2.2999999999999998"/>
    <n v="125"/>
    <x v="2"/>
    <n v="240"/>
    <n v="44400"/>
    <n v="48840"/>
    <n v="4440"/>
    <x v="0"/>
    <x v="0"/>
  </r>
  <r>
    <s v="Flight5373"/>
    <d v="2015-03-01T00:00:00"/>
    <x v="16"/>
    <n v="1.5"/>
    <n v="3"/>
    <x v="27"/>
    <n v="275"/>
    <n v="50875"/>
    <n v="55962.5"/>
    <n v="5087.5"/>
    <x v="5"/>
    <x v="1"/>
  </r>
  <r>
    <s v="Flight5374"/>
    <d v="2014-08-01T00:00:00"/>
    <x v="7"/>
    <n v="2.1"/>
    <n v="91"/>
    <x v="6"/>
    <n v="220"/>
    <n v="40700"/>
    <n v="44770"/>
    <n v="4070"/>
    <x v="1"/>
    <x v="0"/>
  </r>
  <r>
    <s v="Flight5375"/>
    <d v="2015-05-22T00:00:00"/>
    <x v="7"/>
    <n v="2.2000000000000002"/>
    <n v="8"/>
    <x v="20"/>
    <n v="200"/>
    <n v="37000"/>
    <n v="40700"/>
    <n v="3700"/>
    <x v="3"/>
    <x v="1"/>
  </r>
  <r>
    <s v="Flight5376"/>
    <d v="2014-08-14T00:00:00"/>
    <x v="10"/>
    <n v="2.8"/>
    <n v="24"/>
    <x v="0"/>
    <n v="412.5"/>
    <n v="76312.5"/>
    <n v="83943.75"/>
    <n v="7631.25"/>
    <x v="1"/>
    <x v="0"/>
  </r>
  <r>
    <s v="Flight5377"/>
    <d v="2015-04-12T00:00:00"/>
    <x v="3"/>
    <n v="4.5999999999999996"/>
    <n v="116"/>
    <x v="1"/>
    <n v="350"/>
    <n v="64750"/>
    <n v="71225"/>
    <n v="6475"/>
    <x v="9"/>
    <x v="1"/>
  </r>
  <r>
    <s v="Flight5378"/>
    <d v="2014-05-15T00:00:00"/>
    <x v="10"/>
    <n v="1.6"/>
    <n v="89"/>
    <x v="2"/>
    <n v="375"/>
    <n v="67875"/>
    <n v="74662.5"/>
    <n v="6787.5"/>
    <x v="3"/>
    <x v="0"/>
  </r>
  <r>
    <s v="Flight5379"/>
    <d v="2014-10-09T00:00:00"/>
    <x v="8"/>
    <n v="6.7"/>
    <n v="140"/>
    <x v="0"/>
    <n v="200"/>
    <n v="37000"/>
    <n v="40700"/>
    <n v="3700"/>
    <x v="11"/>
    <x v="0"/>
  </r>
  <r>
    <s v="Flight5380"/>
    <d v="2014-06-08T00:00:00"/>
    <x v="6"/>
    <n v="2.1"/>
    <n v="158"/>
    <x v="18"/>
    <n v="330"/>
    <n v="54450"/>
    <n v="59895"/>
    <n v="5445"/>
    <x v="10"/>
    <x v="0"/>
  </r>
  <r>
    <s v="Flight5381"/>
    <d v="2014-06-23T00:00:00"/>
    <x v="7"/>
    <n v="1.3"/>
    <n v="145"/>
    <x v="3"/>
    <n v="220"/>
    <n v="40700"/>
    <n v="44770"/>
    <n v="4070"/>
    <x v="10"/>
    <x v="0"/>
  </r>
  <r>
    <s v="Flight5382"/>
    <d v="2014-10-15T00:00:00"/>
    <x v="1"/>
    <n v="1.7"/>
    <n v="17"/>
    <x v="0"/>
    <n v="250"/>
    <n v="46250"/>
    <n v="50875"/>
    <n v="4625"/>
    <x v="11"/>
    <x v="0"/>
  </r>
  <r>
    <s v="Flight5383"/>
    <d v="2014-12-02T00:00:00"/>
    <x v="20"/>
    <n v="0.5"/>
    <n v="135"/>
    <x v="2"/>
    <n v="275"/>
    <n v="50875"/>
    <n v="55962.5"/>
    <n v="5087.5"/>
    <x v="4"/>
    <x v="0"/>
  </r>
  <r>
    <s v="Flight5384"/>
    <d v="2014-01-04T00:00:00"/>
    <x v="1"/>
    <n v="2.1"/>
    <n v="130"/>
    <x v="23"/>
    <n v="250"/>
    <n v="46250"/>
    <n v="50875"/>
    <n v="4625"/>
    <x v="7"/>
    <x v="0"/>
  </r>
  <r>
    <s v="Flight5385"/>
    <d v="2015-05-02T00:00:00"/>
    <x v="15"/>
    <n v="2.7"/>
    <n v="24"/>
    <x v="17"/>
    <n v="300"/>
    <n v="55500"/>
    <n v="61050"/>
    <n v="5550"/>
    <x v="3"/>
    <x v="1"/>
  </r>
  <r>
    <s v="Flight5386"/>
    <d v="2014-03-20T00:00:00"/>
    <x v="6"/>
    <n v="2.5"/>
    <n v="138"/>
    <x v="6"/>
    <n v="300"/>
    <n v="55500"/>
    <n v="61050"/>
    <n v="5550"/>
    <x v="5"/>
    <x v="0"/>
  </r>
  <r>
    <s v="Flight5387"/>
    <d v="2014-05-08T00:00:00"/>
    <x v="3"/>
    <n v="3.6"/>
    <n v="102"/>
    <x v="1"/>
    <n v="350"/>
    <n v="64750"/>
    <n v="71225"/>
    <n v="6475"/>
    <x v="3"/>
    <x v="0"/>
  </r>
  <r>
    <s v="Flight5388"/>
    <d v="2014-07-27T00:00:00"/>
    <x v="6"/>
    <n v="2.1"/>
    <n v="18"/>
    <x v="24"/>
    <n v="330"/>
    <n v="61050"/>
    <n v="67155"/>
    <n v="6105"/>
    <x v="2"/>
    <x v="0"/>
  </r>
  <r>
    <s v="Flight5389"/>
    <d v="2015-12-07T00:00:00"/>
    <x v="12"/>
    <n v="1.3"/>
    <n v="131"/>
    <x v="6"/>
    <n v="115"/>
    <n v="21275"/>
    <n v="23402.5"/>
    <n v="2127.5"/>
    <x v="4"/>
    <x v="1"/>
  </r>
  <r>
    <s v="Flight5390"/>
    <d v="2014-06-12T00:00:00"/>
    <x v="9"/>
    <n v="2.4"/>
    <n v="169"/>
    <x v="1"/>
    <n v="275"/>
    <n v="45375"/>
    <n v="49912.5"/>
    <n v="4537.5"/>
    <x v="10"/>
    <x v="0"/>
  </r>
  <r>
    <s v="Flight5391"/>
    <d v="2014-11-05T00:00:00"/>
    <x v="7"/>
    <n v="1.4"/>
    <n v="32"/>
    <x v="0"/>
    <n v="200"/>
    <n v="37000"/>
    <n v="40700"/>
    <n v="3700"/>
    <x v="0"/>
    <x v="0"/>
  </r>
  <r>
    <s v="Flight5392"/>
    <d v="2015-10-09T00:00:00"/>
    <x v="16"/>
    <n v="1.5"/>
    <n v="94"/>
    <x v="16"/>
    <n v="275"/>
    <n v="50875"/>
    <n v="55962.5"/>
    <n v="5087.5"/>
    <x v="11"/>
    <x v="1"/>
  </r>
  <r>
    <s v="Flight5393"/>
    <d v="2015-12-07T00:00:00"/>
    <x v="5"/>
    <n v="1.9"/>
    <n v="7"/>
    <x v="1"/>
    <n v="125"/>
    <n v="23125"/>
    <n v="25437.5"/>
    <n v="2312.5"/>
    <x v="4"/>
    <x v="1"/>
  </r>
  <r>
    <s v="Flight5394"/>
    <d v="2014-05-18T00:00:00"/>
    <x v="7"/>
    <n v="1.9"/>
    <n v="103"/>
    <x v="1"/>
    <n v="200"/>
    <n v="37000"/>
    <n v="40700"/>
    <n v="3700"/>
    <x v="3"/>
    <x v="0"/>
  </r>
  <r>
    <s v="Flight5395"/>
    <d v="2014-07-24T00:00:00"/>
    <x v="9"/>
    <n v="1.9"/>
    <n v="121"/>
    <x v="21"/>
    <n v="275"/>
    <n v="50875"/>
    <n v="55962.5"/>
    <n v="5087.5"/>
    <x v="2"/>
    <x v="0"/>
  </r>
  <r>
    <s v="Flight5396"/>
    <d v="2014-06-22T00:00:00"/>
    <x v="21"/>
    <n v="1.8"/>
    <n v="73"/>
    <x v="10"/>
    <n v="330"/>
    <n v="59730"/>
    <n v="65703"/>
    <n v="5973"/>
    <x v="10"/>
    <x v="0"/>
  </r>
  <r>
    <s v="Flight5397"/>
    <d v="2015-07-22T00:00:00"/>
    <x v="14"/>
    <n v="2.4"/>
    <n v="29"/>
    <x v="19"/>
    <n v="302.5"/>
    <n v="55962.5"/>
    <n v="61558.75"/>
    <n v="5596.25"/>
    <x v="2"/>
    <x v="1"/>
  </r>
  <r>
    <s v="Flight5398"/>
    <d v="2015-01-28T00:00:00"/>
    <x v="19"/>
    <n v="1.4"/>
    <n v="177"/>
    <x v="2"/>
    <n v="115"/>
    <n v="18975"/>
    <n v="20872.5"/>
    <n v="1897.5"/>
    <x v="7"/>
    <x v="1"/>
  </r>
  <r>
    <s v="Flight5399"/>
    <d v="2014-10-17T00:00:00"/>
    <x v="14"/>
    <n v="1.3"/>
    <n v="158"/>
    <x v="0"/>
    <n v="275"/>
    <n v="45375"/>
    <n v="49912.5"/>
    <n v="4537.5"/>
    <x v="11"/>
    <x v="0"/>
  </r>
  <r>
    <s v="Flight5400"/>
    <d v="2015-08-05T00:00:00"/>
    <x v="3"/>
    <n v="4.7"/>
    <n v="89"/>
    <x v="12"/>
    <n v="385"/>
    <n v="69685"/>
    <n v="76653.5"/>
    <n v="6968.5"/>
    <x v="1"/>
    <x v="1"/>
  </r>
  <r>
    <s v="Flight5401"/>
    <d v="2015-07-05T00:00:00"/>
    <x v="20"/>
    <n v="1.3"/>
    <n v="49"/>
    <x v="1"/>
    <n v="302.5"/>
    <n v="49912.5"/>
    <n v="54903.75"/>
    <n v="4991.25"/>
    <x v="2"/>
    <x v="1"/>
  </r>
  <r>
    <s v="Flight5402"/>
    <d v="2015-08-31T00:00:00"/>
    <x v="14"/>
    <n v="1.9"/>
    <n v="172"/>
    <x v="1"/>
    <n v="302.5"/>
    <n v="49912.5"/>
    <n v="54903.75"/>
    <n v="4991.25"/>
    <x v="1"/>
    <x v="1"/>
  </r>
  <r>
    <s v="Flight5403"/>
    <d v="2015-01-31T00:00:00"/>
    <x v="5"/>
    <n v="3.7"/>
    <n v="7"/>
    <x v="16"/>
    <n v="125"/>
    <n v="23125"/>
    <n v="25437.5"/>
    <n v="2312.5"/>
    <x v="7"/>
    <x v="1"/>
  </r>
  <r>
    <s v="Flight5404"/>
    <d v="2014-11-25T00:00:00"/>
    <x v="3"/>
    <n v="10.6"/>
    <n v="117"/>
    <x v="18"/>
    <n v="525"/>
    <n v="97125"/>
    <n v="106837.5"/>
    <n v="9712.5"/>
    <x v="0"/>
    <x v="0"/>
  </r>
  <r>
    <s v="Flight5405"/>
    <d v="2015-01-25T00:00:00"/>
    <x v="7"/>
    <n v="2.6"/>
    <n v="145"/>
    <x v="11"/>
    <n v="200"/>
    <n v="37000"/>
    <n v="40700"/>
    <n v="3700"/>
    <x v="7"/>
    <x v="1"/>
  </r>
  <r>
    <s v="Flight5406"/>
    <d v="2014-01-03T00:00:00"/>
    <x v="7"/>
    <n v="1.6"/>
    <n v="162"/>
    <x v="2"/>
    <n v="200"/>
    <n v="33000"/>
    <n v="36300"/>
    <n v="3300"/>
    <x v="7"/>
    <x v="0"/>
  </r>
  <r>
    <s v="Flight5407"/>
    <d v="2014-01-19T00:00:00"/>
    <x v="10"/>
    <n v="1.8"/>
    <n v="13"/>
    <x v="19"/>
    <n v="375"/>
    <n v="69375"/>
    <n v="76312.5"/>
    <n v="6937.5"/>
    <x v="7"/>
    <x v="0"/>
  </r>
  <r>
    <s v="Flight5408"/>
    <d v="2014-01-23T00:00:00"/>
    <x v="13"/>
    <n v="2.7"/>
    <n v="66"/>
    <x v="3"/>
    <n v="250"/>
    <n v="45250"/>
    <n v="49775"/>
    <n v="4525"/>
    <x v="7"/>
    <x v="0"/>
  </r>
  <r>
    <s v="Flight5409"/>
    <d v="2015-03-29T00:00:00"/>
    <x v="7"/>
    <n v="2.1"/>
    <n v="196"/>
    <x v="24"/>
    <n v="200"/>
    <n v="33000"/>
    <n v="36300"/>
    <n v="3300"/>
    <x v="5"/>
    <x v="1"/>
  </r>
  <r>
    <s v="Flight5410"/>
    <d v="2014-07-11T00:00:00"/>
    <x v="5"/>
    <n v="2.6"/>
    <n v="42"/>
    <x v="0"/>
    <n v="137.5"/>
    <n v="22687.5"/>
    <n v="24956.25"/>
    <n v="2268.75"/>
    <x v="2"/>
    <x v="0"/>
  </r>
  <r>
    <s v="Flight5411"/>
    <d v="2014-01-04T00:00:00"/>
    <x v="12"/>
    <n v="2.4"/>
    <n v="186"/>
    <x v="25"/>
    <n v="115"/>
    <n v="18975"/>
    <n v="20872.5"/>
    <n v="1897.5"/>
    <x v="7"/>
    <x v="0"/>
  </r>
  <r>
    <s v="Flight5412"/>
    <d v="2015-02-19T00:00:00"/>
    <x v="4"/>
    <n v="3.6"/>
    <n v="50"/>
    <x v="2"/>
    <n v="200"/>
    <n v="33000"/>
    <n v="36300"/>
    <n v="3300"/>
    <x v="8"/>
    <x v="1"/>
  </r>
  <r>
    <s v="Flight5413"/>
    <d v="2015-02-09T00:00:00"/>
    <x v="1"/>
    <n v="2.6"/>
    <n v="210"/>
    <x v="17"/>
    <n v="250"/>
    <n v="41250"/>
    <n v="45375"/>
    <n v="4125"/>
    <x v="8"/>
    <x v="1"/>
  </r>
  <r>
    <s v="Flight5414"/>
    <d v="2015-05-25T00:00:00"/>
    <x v="13"/>
    <n v="2.1"/>
    <n v="205"/>
    <x v="25"/>
    <n v="250"/>
    <n v="41250"/>
    <n v="45375"/>
    <n v="4125"/>
    <x v="3"/>
    <x v="1"/>
  </r>
  <r>
    <s v="Flight5415"/>
    <d v="2014-07-30T00:00:00"/>
    <x v="9"/>
    <n v="3.3"/>
    <n v="100"/>
    <x v="21"/>
    <n v="275"/>
    <n v="50875"/>
    <n v="55962.5"/>
    <n v="5087.5"/>
    <x v="2"/>
    <x v="0"/>
  </r>
  <r>
    <s v="Flight5416"/>
    <d v="2014-01-12T00:00:00"/>
    <x v="8"/>
    <n v="10.199999999999999"/>
    <n v="31"/>
    <x v="18"/>
    <n v="200"/>
    <n v="37000"/>
    <n v="40700"/>
    <n v="3700"/>
    <x v="7"/>
    <x v="0"/>
  </r>
  <r>
    <s v="Flight5417"/>
    <d v="2015-08-11T00:00:00"/>
    <x v="13"/>
    <n v="1.8"/>
    <n v="28"/>
    <x v="12"/>
    <n v="275"/>
    <n v="50875"/>
    <n v="55962.5"/>
    <n v="5087.5"/>
    <x v="1"/>
    <x v="1"/>
  </r>
  <r>
    <s v="Flight5418"/>
    <d v="2014-11-15T00:00:00"/>
    <x v="1"/>
    <n v="2.8"/>
    <n v="191"/>
    <x v="6"/>
    <n v="250"/>
    <n v="41250"/>
    <n v="45375"/>
    <n v="4125"/>
    <x v="0"/>
    <x v="0"/>
  </r>
  <r>
    <s v="Flight5419"/>
    <d v="2014-07-28T00:00:00"/>
    <x v="19"/>
    <n v="1.6"/>
    <n v="87"/>
    <x v="2"/>
    <n v="126.5"/>
    <n v="22896.5"/>
    <n v="25186.15"/>
    <n v="2289.65"/>
    <x v="2"/>
    <x v="0"/>
  </r>
  <r>
    <s v="Flight5420"/>
    <d v="2014-03-11T00:00:00"/>
    <x v="4"/>
    <n v="3.3"/>
    <n v="113"/>
    <x v="6"/>
    <n v="200"/>
    <n v="37000"/>
    <n v="40700"/>
    <n v="3700"/>
    <x v="5"/>
    <x v="0"/>
  </r>
  <r>
    <s v="Flight5421"/>
    <d v="2014-03-31T00:00:00"/>
    <x v="6"/>
    <n v="1.2"/>
    <n v="103"/>
    <x v="19"/>
    <n v="300"/>
    <n v="55500"/>
    <n v="61050"/>
    <n v="5550"/>
    <x v="5"/>
    <x v="0"/>
  </r>
  <r>
    <s v="Flight5422"/>
    <d v="2015-01-13T00:00:00"/>
    <x v="8"/>
    <n v="8.3000000000000007"/>
    <n v="49"/>
    <x v="25"/>
    <n v="200"/>
    <n v="33000"/>
    <n v="36300"/>
    <n v="3300"/>
    <x v="7"/>
    <x v="1"/>
  </r>
  <r>
    <s v="Flight5423"/>
    <d v="2014-02-04T00:00:00"/>
    <x v="13"/>
    <n v="2.2000000000000002"/>
    <n v="3"/>
    <x v="1"/>
    <n v="250"/>
    <n v="46250"/>
    <n v="50875"/>
    <n v="4625"/>
    <x v="8"/>
    <x v="0"/>
  </r>
  <r>
    <s v="Flight5424"/>
    <d v="2014-07-20T00:00:00"/>
    <x v="5"/>
    <n v="3"/>
    <n v="179"/>
    <x v="25"/>
    <n v="137.5"/>
    <n v="22687.5"/>
    <n v="24956.25"/>
    <n v="2268.75"/>
    <x v="2"/>
    <x v="0"/>
  </r>
  <r>
    <s v="Flight5425"/>
    <d v="2015-03-17T00:00:00"/>
    <x v="1"/>
    <n v="2.8"/>
    <n v="169"/>
    <x v="11"/>
    <n v="250"/>
    <n v="41250"/>
    <n v="45375"/>
    <n v="4125"/>
    <x v="5"/>
    <x v="1"/>
  </r>
  <r>
    <s v="Flight5426"/>
    <d v="2015-12-20T00:00:00"/>
    <x v="11"/>
    <n v="2.8"/>
    <n v="206"/>
    <x v="12"/>
    <n v="350"/>
    <n v="57750"/>
    <n v="63525"/>
    <n v="5775"/>
    <x v="4"/>
    <x v="1"/>
  </r>
  <r>
    <s v="Flight5427"/>
    <d v="2014-05-25T00:00:00"/>
    <x v="10"/>
    <n v="4"/>
    <n v="205"/>
    <x v="2"/>
    <n v="375"/>
    <n v="61875"/>
    <n v="68062.5"/>
    <n v="6187.5"/>
    <x v="3"/>
    <x v="0"/>
  </r>
  <r>
    <s v="Flight5428"/>
    <d v="2015-07-11T00:00:00"/>
    <x v="14"/>
    <n v="1.1000000000000001"/>
    <n v="106"/>
    <x v="6"/>
    <n v="302.5"/>
    <n v="55962.5"/>
    <n v="61558.75"/>
    <n v="5596.25"/>
    <x v="2"/>
    <x v="1"/>
  </r>
  <r>
    <s v="Flight5429"/>
    <d v="2015-08-29T00:00:00"/>
    <x v="16"/>
    <n v="2.5"/>
    <n v="94"/>
    <x v="6"/>
    <n v="302.5"/>
    <n v="55962.5"/>
    <n v="61558.75"/>
    <n v="5596.25"/>
    <x v="1"/>
    <x v="1"/>
  </r>
  <r>
    <s v="Flight5430"/>
    <d v="2014-12-23T00:00:00"/>
    <x v="17"/>
    <n v="3.9"/>
    <n v="174"/>
    <x v="2"/>
    <n v="420"/>
    <n v="69300"/>
    <n v="76230"/>
    <n v="6930"/>
    <x v="4"/>
    <x v="0"/>
  </r>
  <r>
    <s v="Flight5431"/>
    <d v="2015-12-29T00:00:00"/>
    <x v="7"/>
    <n v="2.2000000000000002"/>
    <n v="70"/>
    <x v="19"/>
    <n v="200"/>
    <n v="36200"/>
    <n v="39820"/>
    <n v="3620"/>
    <x v="4"/>
    <x v="1"/>
  </r>
  <r>
    <s v="Flight5432"/>
    <d v="2014-07-08T00:00:00"/>
    <x v="16"/>
    <n v="2"/>
    <n v="152"/>
    <x v="2"/>
    <n v="302.5"/>
    <n v="49912.5"/>
    <n v="54903.75"/>
    <n v="4991.25"/>
    <x v="2"/>
    <x v="0"/>
  </r>
  <r>
    <s v="Flight5433"/>
    <d v="2015-11-11T00:00:00"/>
    <x v="10"/>
    <n v="3.1"/>
    <n v="22"/>
    <x v="10"/>
    <n v="375"/>
    <n v="69375"/>
    <n v="76312.5"/>
    <n v="6937.5"/>
    <x v="0"/>
    <x v="1"/>
  </r>
  <r>
    <s v="Flight5434"/>
    <d v="2015-06-28T00:00:00"/>
    <x v="4"/>
    <n v="1.7"/>
    <n v="54"/>
    <x v="8"/>
    <n v="220"/>
    <n v="36300"/>
    <n v="39930"/>
    <n v="3630"/>
    <x v="10"/>
    <x v="1"/>
  </r>
  <r>
    <s v="Flight5435"/>
    <d v="2014-11-28T00:00:00"/>
    <x v="4"/>
    <n v="6"/>
    <n v="133"/>
    <x v="8"/>
    <n v="300"/>
    <n v="55500"/>
    <n v="61050"/>
    <n v="5550"/>
    <x v="0"/>
    <x v="0"/>
  </r>
  <r>
    <s v="Flight5436"/>
    <d v="2015-05-08T00:00:00"/>
    <x v="6"/>
    <n v="1.8"/>
    <n v="124"/>
    <x v="0"/>
    <n v="300"/>
    <n v="55500"/>
    <n v="61050"/>
    <n v="5550"/>
    <x v="3"/>
    <x v="1"/>
  </r>
  <r>
    <s v="Flight5437"/>
    <d v="2015-06-28T00:00:00"/>
    <x v="1"/>
    <n v="1.8"/>
    <n v="51"/>
    <x v="22"/>
    <n v="275"/>
    <n v="45375"/>
    <n v="49912.5"/>
    <n v="4537.5"/>
    <x v="10"/>
    <x v="1"/>
  </r>
  <r>
    <s v="Flight5438"/>
    <d v="2015-03-25T00:00:00"/>
    <x v="11"/>
    <n v="2.2999999999999998"/>
    <n v="146"/>
    <x v="1"/>
    <n v="350"/>
    <n v="64750"/>
    <n v="71225"/>
    <n v="6475"/>
    <x v="5"/>
    <x v="1"/>
  </r>
  <r>
    <s v="Flight5439"/>
    <d v="2015-01-20T00:00:00"/>
    <x v="7"/>
    <n v="0.5"/>
    <n v="199"/>
    <x v="26"/>
    <n v="200"/>
    <n v="33000"/>
    <n v="36300"/>
    <n v="3300"/>
    <x v="7"/>
    <x v="1"/>
  </r>
  <r>
    <s v="Flight5440"/>
    <d v="2014-07-28T00:00:00"/>
    <x v="6"/>
    <n v="1.7"/>
    <n v="175"/>
    <x v="21"/>
    <n v="330"/>
    <n v="54450"/>
    <n v="59895"/>
    <n v="5445"/>
    <x v="2"/>
    <x v="0"/>
  </r>
  <r>
    <s v="Flight5441"/>
    <d v="2014-10-29T00:00:00"/>
    <x v="10"/>
    <n v="2.6"/>
    <n v="139"/>
    <x v="4"/>
    <n v="375"/>
    <n v="69375"/>
    <n v="76312.5"/>
    <n v="6937.5"/>
    <x v="11"/>
    <x v="0"/>
  </r>
  <r>
    <s v="Flight5442"/>
    <d v="2015-12-08T00:00:00"/>
    <x v="8"/>
    <n v="9.6"/>
    <n v="103"/>
    <x v="17"/>
    <n v="200"/>
    <n v="37000"/>
    <n v="40700"/>
    <n v="3700"/>
    <x v="4"/>
    <x v="1"/>
  </r>
  <r>
    <s v="Flight5443"/>
    <d v="2014-06-11T00:00:00"/>
    <x v="20"/>
    <n v="3.5"/>
    <n v="61"/>
    <x v="5"/>
    <n v="302.5"/>
    <n v="49912.5"/>
    <n v="54903.75"/>
    <n v="4991.25"/>
    <x v="10"/>
    <x v="0"/>
  </r>
  <r>
    <s v="Flight5444"/>
    <d v="2015-09-10T00:00:00"/>
    <x v="9"/>
    <n v="2.8"/>
    <n v="176"/>
    <x v="2"/>
    <n v="250"/>
    <n v="41250"/>
    <n v="45375"/>
    <n v="4125"/>
    <x v="6"/>
    <x v="1"/>
  </r>
  <r>
    <s v="Flight5445"/>
    <d v="2014-10-01T00:00:00"/>
    <x v="7"/>
    <n v="2.7"/>
    <n v="78"/>
    <x v="23"/>
    <n v="200"/>
    <n v="36200"/>
    <n v="39820"/>
    <n v="3620"/>
    <x v="11"/>
    <x v="0"/>
  </r>
  <r>
    <s v="Flight5446"/>
    <d v="2014-02-25T00:00:00"/>
    <x v="8"/>
    <n v="8.1"/>
    <n v="97"/>
    <x v="24"/>
    <n v="200"/>
    <n v="37000"/>
    <n v="40700"/>
    <n v="3700"/>
    <x v="8"/>
    <x v="0"/>
  </r>
  <r>
    <s v="Flight5447"/>
    <d v="2015-07-13T00:00:00"/>
    <x v="9"/>
    <n v="2.5"/>
    <n v="181"/>
    <x v="6"/>
    <n v="275"/>
    <n v="45375"/>
    <n v="49912.5"/>
    <n v="4537.5"/>
    <x v="2"/>
    <x v="1"/>
  </r>
  <r>
    <s v="Flight5448"/>
    <d v="2015-11-28T00:00:00"/>
    <x v="10"/>
    <n v="6.6"/>
    <n v="134"/>
    <x v="27"/>
    <n v="562.5"/>
    <n v="104062.5"/>
    <n v="114468.75"/>
    <n v="10406.25"/>
    <x v="0"/>
    <x v="1"/>
  </r>
  <r>
    <s v="Flight5449"/>
    <d v="2015-09-20T00:00:00"/>
    <x v="6"/>
    <n v="1.7"/>
    <n v="95"/>
    <x v="18"/>
    <n v="300"/>
    <n v="55500"/>
    <n v="61050"/>
    <n v="5550"/>
    <x v="6"/>
    <x v="1"/>
  </r>
  <r>
    <s v="Flight5450"/>
    <d v="2015-05-22T00:00:00"/>
    <x v="17"/>
    <n v="2.1"/>
    <n v="180"/>
    <x v="1"/>
    <n v="300"/>
    <n v="49500"/>
    <n v="54450"/>
    <n v="4950"/>
    <x v="3"/>
    <x v="1"/>
  </r>
  <r>
    <s v="Flight5451"/>
    <d v="2015-03-17T00:00:00"/>
    <x v="11"/>
    <n v="2.1"/>
    <n v="137"/>
    <x v="17"/>
    <n v="350"/>
    <n v="64750"/>
    <n v="71225"/>
    <n v="6475"/>
    <x v="5"/>
    <x v="1"/>
  </r>
  <r>
    <s v="Flight5452"/>
    <d v="2015-11-04T00:00:00"/>
    <x v="10"/>
    <n v="2.8"/>
    <n v="106"/>
    <x v="6"/>
    <n v="375"/>
    <n v="69375"/>
    <n v="76312.5"/>
    <n v="6937.5"/>
    <x v="0"/>
    <x v="1"/>
  </r>
  <r>
    <s v="Flight5453"/>
    <d v="2014-09-12T00:00:00"/>
    <x v="13"/>
    <n v="1.7"/>
    <n v="10"/>
    <x v="17"/>
    <n v="250"/>
    <n v="46250"/>
    <n v="50875"/>
    <n v="4625"/>
    <x v="6"/>
    <x v="0"/>
  </r>
  <r>
    <s v="Flight5454"/>
    <d v="2015-09-05T00:00:00"/>
    <x v="13"/>
    <n v="2.8"/>
    <n v="53"/>
    <x v="8"/>
    <n v="250"/>
    <n v="41250"/>
    <n v="45375"/>
    <n v="4125"/>
    <x v="6"/>
    <x v="1"/>
  </r>
  <r>
    <s v="Flight5455"/>
    <d v="2014-01-16T00:00:00"/>
    <x v="2"/>
    <n v="1.7"/>
    <n v="40"/>
    <x v="1"/>
    <n v="225"/>
    <n v="37125"/>
    <n v="40837.5"/>
    <n v="3712.5"/>
    <x v="7"/>
    <x v="0"/>
  </r>
  <r>
    <s v="Flight5456"/>
    <d v="2015-11-23T00:00:00"/>
    <x v="3"/>
    <n v="11.9"/>
    <n v="13"/>
    <x v="24"/>
    <n v="525"/>
    <n v="97125"/>
    <n v="106837.5"/>
    <n v="9712.5"/>
    <x v="0"/>
    <x v="1"/>
  </r>
  <r>
    <s v="Flight5457"/>
    <d v="2014-08-27T00:00:00"/>
    <x v="15"/>
    <n v="1.6"/>
    <n v="149"/>
    <x v="7"/>
    <n v="330"/>
    <n v="61050"/>
    <n v="67155"/>
    <n v="6105"/>
    <x v="1"/>
    <x v="0"/>
  </r>
  <r>
    <s v="Flight5458"/>
    <d v="2014-09-16T00:00:00"/>
    <x v="6"/>
    <n v="1.6"/>
    <n v="118"/>
    <x v="0"/>
    <n v="300"/>
    <n v="55500"/>
    <n v="61050"/>
    <n v="5550"/>
    <x v="6"/>
    <x v="0"/>
  </r>
  <r>
    <s v="Flight5459"/>
    <d v="2015-02-13T00:00:00"/>
    <x v="9"/>
    <n v="1.5"/>
    <n v="141"/>
    <x v="0"/>
    <n v="250"/>
    <n v="46250"/>
    <n v="50875"/>
    <n v="4625"/>
    <x v="8"/>
    <x v="1"/>
  </r>
  <r>
    <s v="Flight5460"/>
    <d v="2015-12-21T00:00:00"/>
    <x v="4"/>
    <n v="2.9"/>
    <n v="108"/>
    <x v="7"/>
    <n v="280"/>
    <n v="51800"/>
    <n v="56980"/>
    <n v="5180"/>
    <x v="4"/>
    <x v="1"/>
  </r>
  <r>
    <s v="Flight5461"/>
    <d v="2015-03-01T00:00:00"/>
    <x v="7"/>
    <n v="1.8"/>
    <n v="70"/>
    <x v="0"/>
    <n v="200"/>
    <n v="36200"/>
    <n v="39820"/>
    <n v="3620"/>
    <x v="5"/>
    <x v="1"/>
  </r>
  <r>
    <s v="Flight5462"/>
    <d v="2014-04-17T00:00:00"/>
    <x v="19"/>
    <n v="2.6"/>
    <n v="53"/>
    <x v="16"/>
    <n v="115"/>
    <n v="18975"/>
    <n v="20872.5"/>
    <n v="1897.5"/>
    <x v="9"/>
    <x v="0"/>
  </r>
  <r>
    <s v="Flight5463"/>
    <d v="2015-06-27T00:00:00"/>
    <x v="10"/>
    <n v="2.2999999999999998"/>
    <n v="186"/>
    <x v="18"/>
    <n v="412.5"/>
    <n v="68062.5"/>
    <n v="74868.75"/>
    <n v="6806.25"/>
    <x v="10"/>
    <x v="1"/>
  </r>
  <r>
    <s v="Flight5464"/>
    <d v="2015-07-17T00:00:00"/>
    <x v="10"/>
    <n v="2.5"/>
    <n v="57"/>
    <x v="21"/>
    <n v="412.5"/>
    <n v="68062.5"/>
    <n v="74868.75"/>
    <n v="6806.25"/>
    <x v="2"/>
    <x v="1"/>
  </r>
  <r>
    <s v="Flight5465"/>
    <d v="2014-08-27T00:00:00"/>
    <x v="7"/>
    <n v="1.6"/>
    <n v="29"/>
    <x v="0"/>
    <n v="220"/>
    <n v="40700"/>
    <n v="44770"/>
    <n v="4070"/>
    <x v="1"/>
    <x v="0"/>
  </r>
  <r>
    <s v="Flight5466"/>
    <d v="2014-11-06T00:00:00"/>
    <x v="3"/>
    <n v="1.9"/>
    <n v="158"/>
    <x v="12"/>
    <n v="350"/>
    <n v="57750"/>
    <n v="63525"/>
    <n v="5775"/>
    <x v="0"/>
    <x v="0"/>
  </r>
  <r>
    <s v="Flight5467"/>
    <d v="2014-12-01T00:00:00"/>
    <x v="11"/>
    <n v="1.2"/>
    <n v="27"/>
    <x v="15"/>
    <n v="350"/>
    <n v="64750"/>
    <n v="71225"/>
    <n v="6475"/>
    <x v="4"/>
    <x v="0"/>
  </r>
  <r>
    <s v="Flight5468"/>
    <d v="2015-12-24T00:00:00"/>
    <x v="6"/>
    <n v="4.4000000000000004"/>
    <n v="33"/>
    <x v="13"/>
    <n v="420"/>
    <n v="77700"/>
    <n v="85470"/>
    <n v="7770"/>
    <x v="4"/>
    <x v="1"/>
  </r>
  <r>
    <s v="Flight5469"/>
    <d v="2015-09-26T00:00:00"/>
    <x v="17"/>
    <n v="1.9"/>
    <n v="153"/>
    <x v="2"/>
    <n v="300"/>
    <n v="49500"/>
    <n v="54450"/>
    <n v="4950"/>
    <x v="6"/>
    <x v="1"/>
  </r>
  <r>
    <s v="Flight5470"/>
    <d v="2014-03-25T00:00:00"/>
    <x v="11"/>
    <n v="0.5"/>
    <n v="3"/>
    <x v="1"/>
    <n v="350"/>
    <n v="64750"/>
    <n v="71225"/>
    <n v="6475"/>
    <x v="5"/>
    <x v="0"/>
  </r>
  <r>
    <s v="Flight5471"/>
    <d v="2014-08-10T00:00:00"/>
    <x v="6"/>
    <n v="1.1000000000000001"/>
    <n v="117"/>
    <x v="6"/>
    <n v="330"/>
    <n v="61050"/>
    <n v="67155"/>
    <n v="6105"/>
    <x v="1"/>
    <x v="0"/>
  </r>
  <r>
    <s v="Flight5472"/>
    <d v="2015-06-08T00:00:00"/>
    <x v="8"/>
    <n v="11.6"/>
    <n v="166"/>
    <x v="15"/>
    <n v="220"/>
    <n v="36300"/>
    <n v="39930"/>
    <n v="3630"/>
    <x v="10"/>
    <x v="1"/>
  </r>
  <r>
    <s v="Flight5473"/>
    <d v="2015-03-06T00:00:00"/>
    <x v="12"/>
    <n v="1.8"/>
    <n v="136"/>
    <x v="24"/>
    <n v="115"/>
    <n v="21275"/>
    <n v="23402.5"/>
    <n v="2127.5"/>
    <x v="5"/>
    <x v="1"/>
  </r>
  <r>
    <s v="Flight5474"/>
    <d v="2015-02-06T00:00:00"/>
    <x v="14"/>
    <n v="1.9"/>
    <n v="27"/>
    <x v="19"/>
    <n v="275"/>
    <n v="50875"/>
    <n v="55962.5"/>
    <n v="5087.5"/>
    <x v="8"/>
    <x v="1"/>
  </r>
  <r>
    <s v="Flight5475"/>
    <d v="2015-10-25T00:00:00"/>
    <x v="0"/>
    <n v="2.1"/>
    <n v="148"/>
    <x v="0"/>
    <n v="300"/>
    <n v="55500"/>
    <n v="61050"/>
    <n v="5550"/>
    <x v="11"/>
    <x v="1"/>
  </r>
  <r>
    <s v="Flight5476"/>
    <d v="2015-12-14T00:00:00"/>
    <x v="7"/>
    <n v="2.9"/>
    <n v="95"/>
    <x v="0"/>
    <n v="200"/>
    <n v="37000"/>
    <n v="40700"/>
    <n v="3700"/>
    <x v="4"/>
    <x v="1"/>
  </r>
  <r>
    <s v="Flight5477"/>
    <d v="2015-02-02T00:00:00"/>
    <x v="14"/>
    <n v="2.2000000000000002"/>
    <n v="6"/>
    <x v="29"/>
    <n v="275"/>
    <n v="50875"/>
    <n v="55962.5"/>
    <n v="5087.5"/>
    <x v="8"/>
    <x v="1"/>
  </r>
  <r>
    <s v="Flight5478"/>
    <d v="2014-01-18T00:00:00"/>
    <x v="10"/>
    <n v="1.5"/>
    <n v="15"/>
    <x v="3"/>
    <n v="375"/>
    <n v="69375"/>
    <n v="76312.5"/>
    <n v="6937.5"/>
    <x v="7"/>
    <x v="0"/>
  </r>
  <r>
    <s v="Flight5479"/>
    <d v="2015-10-29T00:00:00"/>
    <x v="2"/>
    <n v="1.2"/>
    <n v="183"/>
    <x v="16"/>
    <n v="225"/>
    <n v="37125"/>
    <n v="40837.5"/>
    <n v="3712.5"/>
    <x v="11"/>
    <x v="1"/>
  </r>
  <r>
    <s v="Flight5480"/>
    <d v="2015-07-02T00:00:00"/>
    <x v="11"/>
    <n v="0.7"/>
    <n v="17"/>
    <x v="0"/>
    <n v="385"/>
    <n v="71225"/>
    <n v="78347.5"/>
    <n v="7122.5"/>
    <x v="2"/>
    <x v="1"/>
  </r>
  <r>
    <s v="Flight5481"/>
    <d v="2015-12-08T00:00:00"/>
    <x v="11"/>
    <n v="1.8"/>
    <n v="3"/>
    <x v="6"/>
    <n v="350"/>
    <n v="64750"/>
    <n v="71225"/>
    <n v="6475"/>
    <x v="4"/>
    <x v="1"/>
  </r>
  <r>
    <s v="Flight5482"/>
    <d v="2014-10-20T00:00:00"/>
    <x v="19"/>
    <n v="1.2"/>
    <n v="177"/>
    <x v="3"/>
    <n v="115"/>
    <n v="18975"/>
    <n v="20872.5"/>
    <n v="1897.5"/>
    <x v="11"/>
    <x v="0"/>
  </r>
  <r>
    <s v="Flight5483"/>
    <d v="2015-08-23T00:00:00"/>
    <x v="13"/>
    <n v="1.7"/>
    <n v="66"/>
    <x v="2"/>
    <n v="275"/>
    <n v="49775"/>
    <n v="54752.5"/>
    <n v="4977.5"/>
    <x v="1"/>
    <x v="1"/>
  </r>
  <r>
    <s v="Flight5484"/>
    <d v="2015-11-08T00:00:00"/>
    <x v="4"/>
    <n v="2.1"/>
    <n v="202"/>
    <x v="18"/>
    <n v="200"/>
    <n v="33000"/>
    <n v="36300"/>
    <n v="3300"/>
    <x v="0"/>
    <x v="1"/>
  </r>
  <r>
    <s v="Flight5485"/>
    <d v="2014-08-19T00:00:00"/>
    <x v="6"/>
    <n v="1.5"/>
    <n v="79"/>
    <x v="15"/>
    <n v="330"/>
    <n v="59730"/>
    <n v="65703"/>
    <n v="5973"/>
    <x v="1"/>
    <x v="0"/>
  </r>
  <r>
    <s v="Flight5486"/>
    <d v="2014-05-22T00:00:00"/>
    <x v="13"/>
    <n v="2.2999999999999998"/>
    <n v="31"/>
    <x v="1"/>
    <n v="250"/>
    <n v="46250"/>
    <n v="50875"/>
    <n v="4625"/>
    <x v="3"/>
    <x v="0"/>
  </r>
  <r>
    <s v="Flight5487"/>
    <d v="2014-02-25T00:00:00"/>
    <x v="9"/>
    <n v="2.2999999999999998"/>
    <n v="46"/>
    <x v="25"/>
    <n v="250"/>
    <n v="41250"/>
    <n v="45375"/>
    <n v="4125"/>
    <x v="8"/>
    <x v="0"/>
  </r>
  <r>
    <s v="Flight5488"/>
    <d v="2015-04-18T00:00:00"/>
    <x v="11"/>
    <n v="2.2000000000000002"/>
    <n v="32"/>
    <x v="19"/>
    <n v="350"/>
    <n v="64750"/>
    <n v="71225"/>
    <n v="6475"/>
    <x v="9"/>
    <x v="1"/>
  </r>
  <r>
    <s v="Flight5489"/>
    <d v="2015-07-12T00:00:00"/>
    <x v="7"/>
    <n v="1.4"/>
    <n v="137"/>
    <x v="22"/>
    <n v="220"/>
    <n v="40700"/>
    <n v="44770"/>
    <n v="4070"/>
    <x v="2"/>
    <x v="1"/>
  </r>
  <r>
    <s v="Flight5490"/>
    <d v="2015-09-06T00:00:00"/>
    <x v="12"/>
    <n v="1.7"/>
    <n v="165"/>
    <x v="0"/>
    <n v="115"/>
    <n v="18975"/>
    <n v="20872.5"/>
    <n v="1897.5"/>
    <x v="6"/>
    <x v="1"/>
  </r>
  <r>
    <s v="Flight5491"/>
    <d v="2014-07-15T00:00:00"/>
    <x v="3"/>
    <n v="4.4000000000000004"/>
    <n v="183"/>
    <x v="21"/>
    <n v="385"/>
    <n v="63525"/>
    <n v="69877.5"/>
    <n v="6352.5"/>
    <x v="2"/>
    <x v="0"/>
  </r>
  <r>
    <s v="Flight5492"/>
    <d v="2015-02-22T00:00:00"/>
    <x v="9"/>
    <n v="1.7"/>
    <n v="129"/>
    <x v="4"/>
    <n v="250"/>
    <n v="46250"/>
    <n v="50875"/>
    <n v="4625"/>
    <x v="8"/>
    <x v="1"/>
  </r>
  <r>
    <s v="Flight5493"/>
    <d v="2015-07-27T00:00:00"/>
    <x v="11"/>
    <n v="1.4"/>
    <n v="119"/>
    <x v="2"/>
    <n v="385"/>
    <n v="71225"/>
    <n v="78347.5"/>
    <n v="7122.5"/>
    <x v="2"/>
    <x v="1"/>
  </r>
  <r>
    <s v="Flight5494"/>
    <d v="2015-07-24T00:00:00"/>
    <x v="5"/>
    <n v="1.2"/>
    <n v="156"/>
    <x v="28"/>
    <n v="137.5"/>
    <n v="22687.5"/>
    <n v="24956.25"/>
    <n v="2268.75"/>
    <x v="2"/>
    <x v="1"/>
  </r>
  <r>
    <s v="Flight5495"/>
    <d v="2015-04-04T00:00:00"/>
    <x v="2"/>
    <n v="1"/>
    <n v="197"/>
    <x v="19"/>
    <n v="225"/>
    <n v="37125"/>
    <n v="40837.5"/>
    <n v="3712.5"/>
    <x v="9"/>
    <x v="1"/>
  </r>
  <r>
    <s v="Flight5496"/>
    <d v="2015-07-08T00:00:00"/>
    <x v="9"/>
    <n v="1.5"/>
    <n v="104"/>
    <x v="13"/>
    <n v="275"/>
    <n v="50875"/>
    <n v="55962.5"/>
    <n v="5087.5"/>
    <x v="2"/>
    <x v="1"/>
  </r>
  <r>
    <s v="Flight5497"/>
    <d v="2015-09-22T00:00:00"/>
    <x v="12"/>
    <n v="2.1"/>
    <n v="83"/>
    <x v="25"/>
    <n v="115"/>
    <n v="20815"/>
    <n v="22896.5"/>
    <n v="2081.5"/>
    <x v="6"/>
    <x v="1"/>
  </r>
  <r>
    <s v="Flight5498"/>
    <d v="2014-02-18T00:00:00"/>
    <x v="11"/>
    <n v="1"/>
    <n v="124"/>
    <x v="16"/>
    <n v="350"/>
    <n v="64750"/>
    <n v="71225"/>
    <n v="6475"/>
    <x v="8"/>
    <x v="0"/>
  </r>
  <r>
    <s v="Flight5499"/>
    <d v="2015-11-17T00:00:00"/>
    <x v="17"/>
    <n v="2.9"/>
    <n v="209"/>
    <x v="1"/>
    <n v="300"/>
    <n v="49500"/>
    <n v="54450"/>
    <n v="4950"/>
    <x v="0"/>
    <x v="1"/>
  </r>
  <r>
    <s v="Flight5500"/>
    <d v="2015-03-28T00:00:00"/>
    <x v="1"/>
    <n v="1.5"/>
    <n v="146"/>
    <x v="10"/>
    <n v="250"/>
    <n v="46250"/>
    <n v="50875"/>
    <n v="4625"/>
    <x v="5"/>
    <x v="1"/>
  </r>
  <r>
    <s v="Flight5501"/>
    <d v="2015-06-08T00:00:00"/>
    <x v="16"/>
    <n v="1"/>
    <n v="195"/>
    <x v="6"/>
    <n v="302.5"/>
    <n v="49912.5"/>
    <n v="54903.75"/>
    <n v="4991.25"/>
    <x v="10"/>
    <x v="1"/>
  </r>
  <r>
    <s v="Flight5502"/>
    <d v="2014-07-25T00:00:00"/>
    <x v="8"/>
    <n v="11.4"/>
    <n v="167"/>
    <x v="23"/>
    <n v="220"/>
    <n v="36300"/>
    <n v="39930"/>
    <n v="3630"/>
    <x v="2"/>
    <x v="0"/>
  </r>
  <r>
    <s v="Flight5503"/>
    <d v="2015-01-06T00:00:00"/>
    <x v="6"/>
    <n v="1.8"/>
    <n v="45"/>
    <x v="24"/>
    <n v="300"/>
    <n v="49500"/>
    <n v="54450"/>
    <n v="4950"/>
    <x v="7"/>
    <x v="1"/>
  </r>
  <r>
    <s v="Flight5504"/>
    <d v="2014-10-07T00:00:00"/>
    <x v="8"/>
    <n v="10.6"/>
    <n v="140"/>
    <x v="19"/>
    <n v="200"/>
    <n v="37000"/>
    <n v="40700"/>
    <n v="3700"/>
    <x v="11"/>
    <x v="0"/>
  </r>
  <r>
    <s v="Flight5505"/>
    <d v="2015-11-16T00:00:00"/>
    <x v="7"/>
    <n v="1.5"/>
    <n v="154"/>
    <x v="21"/>
    <n v="200"/>
    <n v="33000"/>
    <n v="36300"/>
    <n v="3300"/>
    <x v="0"/>
    <x v="1"/>
  </r>
  <r>
    <s v="Flight5506"/>
    <d v="2014-12-26T00:00:00"/>
    <x v="1"/>
    <n v="1"/>
    <n v="160"/>
    <x v="20"/>
    <n v="350"/>
    <n v="57750"/>
    <n v="63525"/>
    <n v="5775"/>
    <x v="4"/>
    <x v="0"/>
  </r>
  <r>
    <s v="Flight5507"/>
    <d v="2014-06-09T00:00:00"/>
    <x v="14"/>
    <n v="1.7"/>
    <n v="35"/>
    <x v="20"/>
    <n v="302.5"/>
    <n v="55962.5"/>
    <n v="61558.75"/>
    <n v="5596.25"/>
    <x v="10"/>
    <x v="0"/>
  </r>
  <r>
    <s v="Flight5508"/>
    <d v="2014-06-06T00:00:00"/>
    <x v="4"/>
    <n v="1.9"/>
    <n v="179"/>
    <x v="6"/>
    <n v="220"/>
    <n v="36300"/>
    <n v="39930"/>
    <n v="3630"/>
    <x v="10"/>
    <x v="0"/>
  </r>
  <r>
    <s v="Flight5509"/>
    <d v="2015-09-09T00:00:00"/>
    <x v="13"/>
    <n v="2"/>
    <n v="201"/>
    <x v="11"/>
    <n v="250"/>
    <n v="41250"/>
    <n v="45375"/>
    <n v="4125"/>
    <x v="6"/>
    <x v="1"/>
  </r>
  <r>
    <s v="Flight5510"/>
    <d v="2014-01-30T00:00:00"/>
    <x v="17"/>
    <n v="3.7"/>
    <n v="141"/>
    <x v="6"/>
    <n v="300"/>
    <n v="55500"/>
    <n v="61050"/>
    <n v="5550"/>
    <x v="7"/>
    <x v="0"/>
  </r>
  <r>
    <s v="Flight5511"/>
    <d v="2014-05-09T00:00:00"/>
    <x v="19"/>
    <n v="2.2000000000000002"/>
    <n v="152"/>
    <x v="18"/>
    <n v="115"/>
    <n v="18975"/>
    <n v="20872.5"/>
    <n v="1897.5"/>
    <x v="3"/>
    <x v="0"/>
  </r>
  <r>
    <s v="Flight5512"/>
    <d v="2014-10-21T00:00:00"/>
    <x v="7"/>
    <n v="2.4"/>
    <n v="22"/>
    <x v="19"/>
    <n v="200"/>
    <n v="37000"/>
    <n v="40700"/>
    <n v="3700"/>
    <x v="11"/>
    <x v="0"/>
  </r>
  <r>
    <s v="Flight5513"/>
    <d v="2015-12-13T00:00:00"/>
    <x v="4"/>
    <n v="1.4"/>
    <n v="14"/>
    <x v="21"/>
    <n v="200"/>
    <n v="37000"/>
    <n v="40700"/>
    <n v="3700"/>
    <x v="4"/>
    <x v="1"/>
  </r>
  <r>
    <s v="Flight5514"/>
    <d v="2015-11-05T00:00:00"/>
    <x v="7"/>
    <n v="1.5"/>
    <n v="158"/>
    <x v="1"/>
    <n v="200"/>
    <n v="33000"/>
    <n v="36300"/>
    <n v="3300"/>
    <x v="0"/>
    <x v="1"/>
  </r>
  <r>
    <s v="Flight5515"/>
    <d v="2014-10-17T00:00:00"/>
    <x v="14"/>
    <n v="0.7"/>
    <n v="64"/>
    <x v="2"/>
    <n v="275"/>
    <n v="49775"/>
    <n v="54752.5"/>
    <n v="4977.5"/>
    <x v="11"/>
    <x v="0"/>
  </r>
  <r>
    <s v="Flight5516"/>
    <d v="2014-06-25T00:00:00"/>
    <x v="7"/>
    <n v="2.1"/>
    <n v="11"/>
    <x v="2"/>
    <n v="220"/>
    <n v="40700"/>
    <n v="44770"/>
    <n v="4070"/>
    <x v="10"/>
    <x v="0"/>
  </r>
  <r>
    <s v="Flight5517"/>
    <d v="2014-11-27T00:00:00"/>
    <x v="4"/>
    <n v="3.8"/>
    <n v="89"/>
    <x v="0"/>
    <n v="300"/>
    <n v="54300"/>
    <n v="59730"/>
    <n v="5430"/>
    <x v="0"/>
    <x v="0"/>
  </r>
  <r>
    <s v="Flight5518"/>
    <d v="2014-08-18T00:00:00"/>
    <x v="8"/>
    <n v="7.9"/>
    <n v="183"/>
    <x v="25"/>
    <n v="220"/>
    <n v="36300"/>
    <n v="39930"/>
    <n v="3630"/>
    <x v="1"/>
    <x v="0"/>
  </r>
  <r>
    <s v="Flight5519"/>
    <d v="2014-02-27T00:00:00"/>
    <x v="5"/>
    <n v="1.8"/>
    <n v="90"/>
    <x v="1"/>
    <n v="125"/>
    <n v="22625"/>
    <n v="24887.5"/>
    <n v="2262.5"/>
    <x v="8"/>
    <x v="0"/>
  </r>
  <r>
    <s v="Flight5520"/>
    <d v="2015-12-17T00:00:00"/>
    <x v="19"/>
    <n v="1.3"/>
    <n v="124"/>
    <x v="25"/>
    <n v="115"/>
    <n v="21275"/>
    <n v="23402.5"/>
    <n v="2127.5"/>
    <x v="4"/>
    <x v="1"/>
  </r>
  <r>
    <s v="Flight5521"/>
    <d v="2014-12-12T00:00:00"/>
    <x v="6"/>
    <n v="2.5"/>
    <n v="7"/>
    <x v="13"/>
    <n v="300"/>
    <n v="55500"/>
    <n v="61050"/>
    <n v="5550"/>
    <x v="4"/>
    <x v="0"/>
  </r>
  <r>
    <s v="Flight5522"/>
    <d v="2015-07-26T00:00:00"/>
    <x v="3"/>
    <n v="3.1"/>
    <n v="137"/>
    <x v="12"/>
    <n v="385"/>
    <n v="71225"/>
    <n v="78347.5"/>
    <n v="7122.5"/>
    <x v="2"/>
    <x v="1"/>
  </r>
  <r>
    <s v="Flight5523"/>
    <d v="2015-01-16T00:00:00"/>
    <x v="0"/>
    <n v="1.4"/>
    <n v="190"/>
    <x v="2"/>
    <n v="300"/>
    <n v="49500"/>
    <n v="54450"/>
    <n v="4950"/>
    <x v="7"/>
    <x v="1"/>
  </r>
  <r>
    <s v="Flight5524"/>
    <d v="2015-04-24T00:00:00"/>
    <x v="3"/>
    <n v="3.4"/>
    <n v="72"/>
    <x v="22"/>
    <n v="350"/>
    <n v="63350"/>
    <n v="69685"/>
    <n v="6335"/>
    <x v="9"/>
    <x v="1"/>
  </r>
  <r>
    <s v="Flight5525"/>
    <d v="2015-03-23T00:00:00"/>
    <x v="12"/>
    <n v="1.9"/>
    <n v="152"/>
    <x v="25"/>
    <n v="115"/>
    <n v="18975"/>
    <n v="20872.5"/>
    <n v="1897.5"/>
    <x v="5"/>
    <x v="1"/>
  </r>
  <r>
    <s v="Flight5526"/>
    <d v="2015-04-17T00:00:00"/>
    <x v="3"/>
    <n v="5.7"/>
    <n v="105"/>
    <x v="0"/>
    <n v="350"/>
    <n v="64750"/>
    <n v="71225"/>
    <n v="6475"/>
    <x v="9"/>
    <x v="1"/>
  </r>
  <r>
    <s v="Flight5527"/>
    <d v="2014-11-30T00:00:00"/>
    <x v="3"/>
    <n v="9.6999999999999993"/>
    <n v="131"/>
    <x v="19"/>
    <n v="525"/>
    <n v="97125"/>
    <n v="106837.5"/>
    <n v="9712.5"/>
    <x v="0"/>
    <x v="0"/>
  </r>
  <r>
    <s v="Flight5528"/>
    <d v="2015-12-04T00:00:00"/>
    <x v="10"/>
    <n v="1"/>
    <n v="181"/>
    <x v="2"/>
    <n v="375"/>
    <n v="61875"/>
    <n v="68062.5"/>
    <n v="6187.5"/>
    <x v="4"/>
    <x v="1"/>
  </r>
  <r>
    <s v="Flight5529"/>
    <d v="2014-08-11T00:00:00"/>
    <x v="9"/>
    <n v="2.5"/>
    <n v="63"/>
    <x v="19"/>
    <n v="275"/>
    <n v="49775"/>
    <n v="54752.5"/>
    <n v="4977.5"/>
    <x v="1"/>
    <x v="0"/>
  </r>
  <r>
    <s v="Flight5530"/>
    <d v="2014-07-23T00:00:00"/>
    <x v="7"/>
    <n v="2.4"/>
    <n v="138"/>
    <x v="1"/>
    <n v="220"/>
    <n v="40700"/>
    <n v="44770"/>
    <n v="4070"/>
    <x v="2"/>
    <x v="0"/>
  </r>
  <r>
    <s v="Flight5531"/>
    <d v="2015-04-09T00:00:00"/>
    <x v="14"/>
    <n v="1.1000000000000001"/>
    <n v="78"/>
    <x v="21"/>
    <n v="275"/>
    <n v="49775"/>
    <n v="54752.5"/>
    <n v="4977.5"/>
    <x v="9"/>
    <x v="1"/>
  </r>
  <r>
    <s v="Flight5532"/>
    <d v="2014-03-28T00:00:00"/>
    <x v="7"/>
    <n v="1.8"/>
    <n v="80"/>
    <x v="29"/>
    <n v="200"/>
    <n v="36200"/>
    <n v="39820"/>
    <n v="3620"/>
    <x v="5"/>
    <x v="0"/>
  </r>
  <r>
    <s v="Flight5533"/>
    <d v="2014-01-19T00:00:00"/>
    <x v="8"/>
    <n v="9"/>
    <n v="36"/>
    <x v="22"/>
    <n v="200"/>
    <n v="33000"/>
    <n v="36300"/>
    <n v="3300"/>
    <x v="7"/>
    <x v="0"/>
  </r>
  <r>
    <s v="Flight5534"/>
    <d v="2015-09-17T00:00:00"/>
    <x v="8"/>
    <n v="7.4"/>
    <n v="176"/>
    <x v="21"/>
    <n v="200"/>
    <n v="33000"/>
    <n v="36300"/>
    <n v="3300"/>
    <x v="6"/>
    <x v="1"/>
  </r>
  <r>
    <s v="Flight5535"/>
    <d v="2014-10-02T00:00:00"/>
    <x v="5"/>
    <n v="1.3"/>
    <n v="180"/>
    <x v="18"/>
    <n v="125"/>
    <n v="20625"/>
    <n v="22687.5"/>
    <n v="2062.5"/>
    <x v="11"/>
    <x v="0"/>
  </r>
  <r>
    <s v="Flight5536"/>
    <d v="2014-07-12T00:00:00"/>
    <x v="1"/>
    <n v="1.3"/>
    <n v="60"/>
    <x v="1"/>
    <n v="275"/>
    <n v="45375"/>
    <n v="49912.5"/>
    <n v="4537.5"/>
    <x v="2"/>
    <x v="0"/>
  </r>
  <r>
    <s v="Flight5537"/>
    <d v="2015-10-17T00:00:00"/>
    <x v="3"/>
    <n v="4.0999999999999996"/>
    <n v="163"/>
    <x v="15"/>
    <n v="350"/>
    <n v="57750"/>
    <n v="63525"/>
    <n v="5775"/>
    <x v="11"/>
    <x v="1"/>
  </r>
  <r>
    <s v="Flight5538"/>
    <d v="2014-08-04T00:00:00"/>
    <x v="16"/>
    <n v="2.6"/>
    <n v="191"/>
    <x v="21"/>
    <n v="302.5"/>
    <n v="49912.5"/>
    <n v="54903.75"/>
    <n v="4991.25"/>
    <x v="1"/>
    <x v="0"/>
  </r>
  <r>
    <s v="Flight5539"/>
    <d v="2014-11-28T00:00:00"/>
    <x v="16"/>
    <n v="2.6"/>
    <n v="108"/>
    <x v="6"/>
    <n v="412.5"/>
    <n v="76312.5"/>
    <n v="83943.75"/>
    <n v="7631.25"/>
    <x v="0"/>
    <x v="0"/>
  </r>
  <r>
    <s v="Flight5540"/>
    <d v="2015-06-03T00:00:00"/>
    <x v="6"/>
    <n v="1.5"/>
    <n v="163"/>
    <x v="2"/>
    <n v="330"/>
    <n v="54450"/>
    <n v="59895"/>
    <n v="5445"/>
    <x v="10"/>
    <x v="1"/>
  </r>
  <r>
    <s v="Flight5541"/>
    <d v="2014-09-28T00:00:00"/>
    <x v="16"/>
    <n v="1.5"/>
    <n v="154"/>
    <x v="2"/>
    <n v="275"/>
    <n v="45375"/>
    <n v="49912.5"/>
    <n v="4537.5"/>
    <x v="6"/>
    <x v="0"/>
  </r>
  <r>
    <s v="Flight5542"/>
    <d v="2015-09-19T00:00:00"/>
    <x v="3"/>
    <n v="3.8"/>
    <n v="19"/>
    <x v="20"/>
    <n v="350"/>
    <n v="64750"/>
    <n v="71225"/>
    <n v="6475"/>
    <x v="6"/>
    <x v="1"/>
  </r>
  <r>
    <s v="Flight5543"/>
    <d v="2015-01-26T00:00:00"/>
    <x v="13"/>
    <n v="1.6"/>
    <n v="13"/>
    <x v="19"/>
    <n v="250"/>
    <n v="46250"/>
    <n v="50875"/>
    <n v="4625"/>
    <x v="7"/>
    <x v="1"/>
  </r>
  <r>
    <s v="Flight5544"/>
    <d v="2015-07-11T00:00:00"/>
    <x v="1"/>
    <n v="2.6"/>
    <n v="2"/>
    <x v="22"/>
    <n v="275"/>
    <n v="50875"/>
    <n v="55962.5"/>
    <n v="5087.5"/>
    <x v="2"/>
    <x v="1"/>
  </r>
  <r>
    <s v="Flight5545"/>
    <d v="2014-11-27T00:00:00"/>
    <x v="6"/>
    <n v="3.4"/>
    <n v="82"/>
    <x v="19"/>
    <n v="450"/>
    <n v="81450"/>
    <n v="89595"/>
    <n v="8145"/>
    <x v="0"/>
    <x v="0"/>
  </r>
  <r>
    <s v="Flight5546"/>
    <d v="2014-07-21T00:00:00"/>
    <x v="8"/>
    <n v="9.1"/>
    <n v="73"/>
    <x v="0"/>
    <n v="220"/>
    <n v="39820"/>
    <n v="43802"/>
    <n v="3982"/>
    <x v="2"/>
    <x v="0"/>
  </r>
  <r>
    <s v="Flight5547"/>
    <d v="2015-10-15T00:00:00"/>
    <x v="20"/>
    <n v="2.6"/>
    <n v="57"/>
    <x v="2"/>
    <n v="275"/>
    <n v="45375"/>
    <n v="49912.5"/>
    <n v="4537.5"/>
    <x v="11"/>
    <x v="1"/>
  </r>
  <r>
    <s v="Flight5548"/>
    <d v="2015-12-03T00:00:00"/>
    <x v="3"/>
    <n v="3.6"/>
    <n v="120"/>
    <x v="27"/>
    <n v="350"/>
    <n v="64750"/>
    <n v="71225"/>
    <n v="6475"/>
    <x v="4"/>
    <x v="1"/>
  </r>
  <r>
    <s v="Flight5549"/>
    <d v="2015-10-11T00:00:00"/>
    <x v="14"/>
    <n v="2.9"/>
    <n v="202"/>
    <x v="2"/>
    <n v="275"/>
    <n v="45375"/>
    <n v="49912.5"/>
    <n v="4537.5"/>
    <x v="11"/>
    <x v="1"/>
  </r>
  <r>
    <s v="Flight5550"/>
    <d v="2015-07-13T00:00:00"/>
    <x v="7"/>
    <n v="3"/>
    <n v="166"/>
    <x v="16"/>
    <n v="220"/>
    <n v="36300"/>
    <n v="39930"/>
    <n v="3630"/>
    <x v="2"/>
    <x v="1"/>
  </r>
  <r>
    <s v="Flight5551"/>
    <d v="2014-06-30T00:00:00"/>
    <x v="16"/>
    <n v="1.9"/>
    <n v="10"/>
    <x v="1"/>
    <n v="302.5"/>
    <n v="55962.5"/>
    <n v="61558.75"/>
    <n v="5596.25"/>
    <x v="10"/>
    <x v="0"/>
  </r>
  <r>
    <s v="Flight5552"/>
    <d v="2015-09-19T00:00:00"/>
    <x v="14"/>
    <n v="2"/>
    <n v="150"/>
    <x v="6"/>
    <n v="275"/>
    <n v="50875"/>
    <n v="55962.5"/>
    <n v="5087.5"/>
    <x v="6"/>
    <x v="1"/>
  </r>
  <r>
    <s v="Flight5553"/>
    <d v="2014-06-24T00:00:00"/>
    <x v="14"/>
    <n v="1.3"/>
    <n v="17"/>
    <x v="18"/>
    <n v="302.5"/>
    <n v="55962.5"/>
    <n v="61558.75"/>
    <n v="5596.25"/>
    <x v="10"/>
    <x v="0"/>
  </r>
  <r>
    <s v="Flight5554"/>
    <d v="2015-07-29T00:00:00"/>
    <x v="11"/>
    <n v="3.3"/>
    <n v="10"/>
    <x v="0"/>
    <n v="385"/>
    <n v="71225"/>
    <n v="78347.5"/>
    <n v="7122.5"/>
    <x v="2"/>
    <x v="1"/>
  </r>
  <r>
    <s v="Flight5555"/>
    <d v="2014-04-11T00:00:00"/>
    <x v="9"/>
    <n v="1"/>
    <n v="185"/>
    <x v="22"/>
    <n v="250"/>
    <n v="41250"/>
    <n v="45375"/>
    <n v="4125"/>
    <x v="9"/>
    <x v="0"/>
  </r>
  <r>
    <s v="Flight5556"/>
    <d v="2015-06-23T00:00:00"/>
    <x v="5"/>
    <n v="2.5"/>
    <n v="53"/>
    <x v="18"/>
    <n v="137.5"/>
    <n v="22687.5"/>
    <n v="24956.25"/>
    <n v="2268.75"/>
    <x v="10"/>
    <x v="1"/>
  </r>
  <r>
    <s v="Flight5557"/>
    <d v="2014-11-30T00:00:00"/>
    <x v="9"/>
    <n v="5.3"/>
    <n v="136"/>
    <x v="3"/>
    <n v="375"/>
    <n v="69375"/>
    <n v="76312.5"/>
    <n v="6937.5"/>
    <x v="0"/>
    <x v="0"/>
  </r>
  <r>
    <s v="Flight5558"/>
    <d v="2015-05-06T00:00:00"/>
    <x v="10"/>
    <n v="2.7"/>
    <n v="21"/>
    <x v="17"/>
    <n v="375"/>
    <n v="69375"/>
    <n v="76312.5"/>
    <n v="6937.5"/>
    <x v="3"/>
    <x v="1"/>
  </r>
  <r>
    <s v="Flight5559"/>
    <d v="2015-06-10T00:00:00"/>
    <x v="10"/>
    <n v="2"/>
    <n v="28"/>
    <x v="29"/>
    <n v="412.5"/>
    <n v="76312.5"/>
    <n v="83943.75"/>
    <n v="7631.25"/>
    <x v="10"/>
    <x v="1"/>
  </r>
  <r>
    <s v="Flight5560"/>
    <d v="2014-06-14T00:00:00"/>
    <x v="13"/>
    <n v="3.4"/>
    <n v="120"/>
    <x v="19"/>
    <n v="275"/>
    <n v="50875"/>
    <n v="55962.5"/>
    <n v="5087.5"/>
    <x v="10"/>
    <x v="0"/>
  </r>
  <r>
    <s v="Flight5561"/>
    <d v="2015-03-29T00:00:00"/>
    <x v="14"/>
    <n v="2.6"/>
    <n v="92"/>
    <x v="5"/>
    <n v="275"/>
    <n v="50875"/>
    <n v="55962.5"/>
    <n v="5087.5"/>
    <x v="5"/>
    <x v="1"/>
  </r>
  <r>
    <s v="Flight5562"/>
    <d v="2014-06-03T00:00:00"/>
    <x v="13"/>
    <n v="1.2"/>
    <n v="85"/>
    <x v="17"/>
    <n v="275"/>
    <n v="49775"/>
    <n v="54752.5"/>
    <n v="4977.5"/>
    <x v="10"/>
    <x v="0"/>
  </r>
  <r>
    <s v="Flight5563"/>
    <d v="2015-02-21T00:00:00"/>
    <x v="6"/>
    <n v="2.5"/>
    <n v="53"/>
    <x v="0"/>
    <n v="300"/>
    <n v="49500"/>
    <n v="54450"/>
    <n v="4950"/>
    <x v="8"/>
    <x v="1"/>
  </r>
  <r>
    <s v="Flight5564"/>
    <d v="2015-01-19T00:00:00"/>
    <x v="9"/>
    <n v="3"/>
    <n v="23"/>
    <x v="19"/>
    <n v="250"/>
    <n v="46250"/>
    <n v="50875"/>
    <n v="4625"/>
    <x v="7"/>
    <x v="1"/>
  </r>
  <r>
    <s v="Flight5565"/>
    <d v="2015-10-19T00:00:00"/>
    <x v="16"/>
    <n v="2.4"/>
    <n v="66"/>
    <x v="6"/>
    <n v="275"/>
    <n v="49775"/>
    <n v="54752.5"/>
    <n v="4977.5"/>
    <x v="11"/>
    <x v="1"/>
  </r>
  <r>
    <s v="Flight5566"/>
    <d v="2014-06-16T00:00:00"/>
    <x v="8"/>
    <n v="9.3000000000000007"/>
    <n v="88"/>
    <x v="18"/>
    <n v="220"/>
    <n v="39820"/>
    <n v="43802"/>
    <n v="3982"/>
    <x v="10"/>
    <x v="0"/>
  </r>
  <r>
    <s v="Flight5567"/>
    <d v="2015-11-04T00:00:00"/>
    <x v="1"/>
    <n v="3"/>
    <n v="2"/>
    <x v="6"/>
    <n v="250"/>
    <n v="46250"/>
    <n v="50875"/>
    <n v="4625"/>
    <x v="0"/>
    <x v="1"/>
  </r>
  <r>
    <s v="Flight5568"/>
    <d v="2015-04-04T00:00:00"/>
    <x v="6"/>
    <n v="1.8"/>
    <n v="24"/>
    <x v="22"/>
    <n v="300"/>
    <n v="55500"/>
    <n v="61050"/>
    <n v="5550"/>
    <x v="9"/>
    <x v="1"/>
  </r>
  <r>
    <s v="Flight5569"/>
    <d v="2015-04-23T00:00:00"/>
    <x v="2"/>
    <n v="1.1000000000000001"/>
    <n v="191"/>
    <x v="0"/>
    <n v="225"/>
    <n v="37125"/>
    <n v="40837.5"/>
    <n v="3712.5"/>
    <x v="9"/>
    <x v="1"/>
  </r>
  <r>
    <s v="Flight5570"/>
    <d v="2014-06-03T00:00:00"/>
    <x v="10"/>
    <n v="2.1"/>
    <n v="37"/>
    <x v="18"/>
    <n v="412.5"/>
    <n v="68062.5"/>
    <n v="74868.75"/>
    <n v="6806.25"/>
    <x v="10"/>
    <x v="0"/>
  </r>
  <r>
    <s v="Flight5571"/>
    <d v="2014-11-25T00:00:00"/>
    <x v="8"/>
    <n v="18.3"/>
    <n v="200"/>
    <x v="10"/>
    <n v="300"/>
    <n v="49500"/>
    <n v="54450"/>
    <n v="4950"/>
    <x v="0"/>
    <x v="0"/>
  </r>
  <r>
    <s v="Flight5572"/>
    <d v="2014-04-23T00:00:00"/>
    <x v="6"/>
    <n v="2.2000000000000002"/>
    <n v="206"/>
    <x v="3"/>
    <n v="300"/>
    <n v="49500"/>
    <n v="54450"/>
    <n v="4950"/>
    <x v="9"/>
    <x v="0"/>
  </r>
  <r>
    <s v="Flight5573"/>
    <d v="2014-11-26T00:00:00"/>
    <x v="9"/>
    <n v="4.9000000000000004"/>
    <n v="125"/>
    <x v="16"/>
    <n v="375"/>
    <n v="69375"/>
    <n v="76312.5"/>
    <n v="6937.5"/>
    <x v="0"/>
    <x v="0"/>
  </r>
  <r>
    <s v="Flight5574"/>
    <d v="2015-01-18T00:00:00"/>
    <x v="19"/>
    <n v="3.2"/>
    <n v="12"/>
    <x v="25"/>
    <n v="115"/>
    <n v="21275"/>
    <n v="23402.5"/>
    <n v="2127.5"/>
    <x v="7"/>
    <x v="1"/>
  </r>
  <r>
    <s v="Flight5575"/>
    <d v="2015-04-10T00:00:00"/>
    <x v="8"/>
    <n v="9.8000000000000007"/>
    <n v="5"/>
    <x v="2"/>
    <n v="200"/>
    <n v="37000"/>
    <n v="40700"/>
    <n v="3700"/>
    <x v="9"/>
    <x v="1"/>
  </r>
  <r>
    <s v="Flight5576"/>
    <d v="2014-03-27T00:00:00"/>
    <x v="4"/>
    <n v="1.4"/>
    <n v="208"/>
    <x v="2"/>
    <n v="200"/>
    <n v="33000"/>
    <n v="36300"/>
    <n v="3300"/>
    <x v="5"/>
    <x v="0"/>
  </r>
  <r>
    <s v="Flight5577"/>
    <d v="2014-09-28T00:00:00"/>
    <x v="2"/>
    <n v="0.6"/>
    <n v="202"/>
    <x v="2"/>
    <n v="225"/>
    <n v="37125"/>
    <n v="40837.5"/>
    <n v="3712.5"/>
    <x v="6"/>
    <x v="0"/>
  </r>
  <r>
    <s v="Flight5578"/>
    <d v="2014-11-24T00:00:00"/>
    <x v="13"/>
    <n v="4.5999999999999996"/>
    <n v="163"/>
    <x v="5"/>
    <n v="375"/>
    <n v="61875"/>
    <n v="68062.5"/>
    <n v="6187.5"/>
    <x v="0"/>
    <x v="0"/>
  </r>
  <r>
    <s v="Flight5579"/>
    <d v="2014-07-21T00:00:00"/>
    <x v="5"/>
    <n v="1.6"/>
    <n v="39"/>
    <x v="4"/>
    <n v="137.5"/>
    <n v="22687.5"/>
    <n v="24956.25"/>
    <n v="2268.75"/>
    <x v="2"/>
    <x v="0"/>
  </r>
  <r>
    <s v="Flight5580"/>
    <d v="2015-06-18T00:00:00"/>
    <x v="1"/>
    <n v="1.6"/>
    <n v="77"/>
    <x v="17"/>
    <n v="275"/>
    <n v="49775"/>
    <n v="54752.5"/>
    <n v="4977.5"/>
    <x v="10"/>
    <x v="1"/>
  </r>
  <r>
    <s v="Flight5581"/>
    <d v="2014-06-28T00:00:00"/>
    <x v="12"/>
    <n v="2.5"/>
    <n v="19"/>
    <x v="1"/>
    <n v="126.5"/>
    <n v="23402.5"/>
    <n v="25742.75"/>
    <n v="2340.25"/>
    <x v="10"/>
    <x v="0"/>
  </r>
  <r>
    <s v="Flight5582"/>
    <d v="2014-11-16T00:00:00"/>
    <x v="7"/>
    <n v="1.6"/>
    <n v="20"/>
    <x v="17"/>
    <n v="200"/>
    <n v="37000"/>
    <n v="40700"/>
    <n v="3700"/>
    <x v="0"/>
    <x v="0"/>
  </r>
  <r>
    <s v="Flight5583"/>
    <d v="2015-05-08T00:00:00"/>
    <x v="10"/>
    <n v="0.4"/>
    <n v="189"/>
    <x v="1"/>
    <n v="375"/>
    <n v="61875"/>
    <n v="68062.5"/>
    <n v="6187.5"/>
    <x v="3"/>
    <x v="1"/>
  </r>
  <r>
    <s v="Flight5584"/>
    <d v="2015-10-31T00:00:00"/>
    <x v="2"/>
    <n v="1.3"/>
    <n v="139"/>
    <x v="3"/>
    <n v="225"/>
    <n v="41625"/>
    <n v="45787.5"/>
    <n v="4162.5"/>
    <x v="11"/>
    <x v="1"/>
  </r>
  <r>
    <s v="Flight5585"/>
    <d v="2014-10-03T00:00:00"/>
    <x v="10"/>
    <n v="3.5"/>
    <n v="179"/>
    <x v="11"/>
    <n v="375"/>
    <n v="61875"/>
    <n v="68062.5"/>
    <n v="6187.5"/>
    <x v="11"/>
    <x v="0"/>
  </r>
  <r>
    <s v="Flight5586"/>
    <d v="2014-03-14T00:00:00"/>
    <x v="13"/>
    <n v="1.8"/>
    <n v="15"/>
    <x v="0"/>
    <n v="250"/>
    <n v="46250"/>
    <n v="50875"/>
    <n v="4625"/>
    <x v="5"/>
    <x v="0"/>
  </r>
  <r>
    <s v="Flight5587"/>
    <d v="2014-08-29T00:00:00"/>
    <x v="9"/>
    <n v="3"/>
    <n v="92"/>
    <x v="11"/>
    <n v="275"/>
    <n v="50875"/>
    <n v="55962.5"/>
    <n v="5087.5"/>
    <x v="1"/>
    <x v="0"/>
  </r>
  <r>
    <s v="Flight5588"/>
    <d v="2014-10-24T00:00:00"/>
    <x v="1"/>
    <n v="3.8"/>
    <n v="79"/>
    <x v="6"/>
    <n v="250"/>
    <n v="45250"/>
    <n v="49775"/>
    <n v="4525"/>
    <x v="11"/>
    <x v="0"/>
  </r>
  <r>
    <s v="Flight5589"/>
    <d v="2015-04-20T00:00:00"/>
    <x v="19"/>
    <n v="2"/>
    <n v="163"/>
    <x v="19"/>
    <n v="115"/>
    <n v="18975"/>
    <n v="20872.5"/>
    <n v="1897.5"/>
    <x v="9"/>
    <x v="1"/>
  </r>
  <r>
    <s v="Flight5590"/>
    <d v="2015-06-23T00:00:00"/>
    <x v="12"/>
    <n v="0.9"/>
    <n v="87"/>
    <x v="2"/>
    <n v="126.5"/>
    <n v="22896.5"/>
    <n v="25186.15"/>
    <n v="2289.65"/>
    <x v="10"/>
    <x v="1"/>
  </r>
  <r>
    <s v="Flight5591"/>
    <d v="2015-07-28T00:00:00"/>
    <x v="16"/>
    <n v="0.9"/>
    <n v="143"/>
    <x v="3"/>
    <n v="302.5"/>
    <n v="55962.5"/>
    <n v="61558.75"/>
    <n v="5596.25"/>
    <x v="2"/>
    <x v="1"/>
  </r>
  <r>
    <s v="Flight5592"/>
    <d v="2015-12-26T00:00:00"/>
    <x v="6"/>
    <n v="3.6"/>
    <n v="168"/>
    <x v="25"/>
    <n v="420"/>
    <n v="69300"/>
    <n v="76230"/>
    <n v="6930"/>
    <x v="4"/>
    <x v="1"/>
  </r>
  <r>
    <s v="Flight5593"/>
    <d v="2015-04-13T00:00:00"/>
    <x v="16"/>
    <n v="1.8"/>
    <n v="206"/>
    <x v="0"/>
    <n v="275"/>
    <n v="45375"/>
    <n v="49912.5"/>
    <n v="4537.5"/>
    <x v="9"/>
    <x v="1"/>
  </r>
  <r>
    <s v="Flight5594"/>
    <d v="2014-08-04T00:00:00"/>
    <x v="16"/>
    <n v="1.9"/>
    <n v="91"/>
    <x v="16"/>
    <n v="302.5"/>
    <n v="55962.5"/>
    <n v="61558.75"/>
    <n v="5596.25"/>
    <x v="1"/>
    <x v="0"/>
  </r>
  <r>
    <s v="Flight5595"/>
    <d v="2014-02-13T00:00:00"/>
    <x v="6"/>
    <n v="1"/>
    <n v="11"/>
    <x v="0"/>
    <n v="300"/>
    <n v="55500"/>
    <n v="61050"/>
    <n v="5550"/>
    <x v="8"/>
    <x v="0"/>
  </r>
  <r>
    <s v="Flight5596"/>
    <d v="2015-09-14T00:00:00"/>
    <x v="6"/>
    <n v="1.9"/>
    <n v="27"/>
    <x v="22"/>
    <n v="300"/>
    <n v="55500"/>
    <n v="61050"/>
    <n v="5550"/>
    <x v="6"/>
    <x v="1"/>
  </r>
  <r>
    <s v="Flight5597"/>
    <d v="2014-06-25T00:00:00"/>
    <x v="20"/>
    <n v="2.6"/>
    <n v="135"/>
    <x v="5"/>
    <n v="302.5"/>
    <n v="55962.5"/>
    <n v="61558.75"/>
    <n v="5596.25"/>
    <x v="10"/>
    <x v="0"/>
  </r>
  <r>
    <s v="Flight5598"/>
    <d v="2014-05-08T00:00:00"/>
    <x v="7"/>
    <n v="2.4"/>
    <n v="26"/>
    <x v="19"/>
    <n v="200"/>
    <n v="37000"/>
    <n v="40700"/>
    <n v="3700"/>
    <x v="3"/>
    <x v="0"/>
  </r>
  <r>
    <s v="Flight5599"/>
    <d v="2015-04-08T00:00:00"/>
    <x v="6"/>
    <n v="2.9"/>
    <n v="173"/>
    <x v="1"/>
    <n v="300"/>
    <n v="49500"/>
    <n v="54450"/>
    <n v="4950"/>
    <x v="9"/>
    <x v="1"/>
  </r>
  <r>
    <s v="Flight5600"/>
    <d v="2015-07-23T00:00:00"/>
    <x v="0"/>
    <n v="2.9"/>
    <n v="195"/>
    <x v="21"/>
    <n v="330"/>
    <n v="54450"/>
    <n v="59895"/>
    <n v="5445"/>
    <x v="2"/>
    <x v="1"/>
  </r>
  <r>
    <s v="Flight5601"/>
    <d v="2014-07-11T00:00:00"/>
    <x v="2"/>
    <n v="0.8"/>
    <n v="162"/>
    <x v="19"/>
    <n v="247.5"/>
    <n v="40837.5"/>
    <n v="44921.25"/>
    <n v="4083.75"/>
    <x v="2"/>
    <x v="0"/>
  </r>
  <r>
    <s v="Flight5602"/>
    <d v="2014-10-17T00:00:00"/>
    <x v="7"/>
    <n v="2.5"/>
    <n v="147"/>
    <x v="22"/>
    <n v="200"/>
    <n v="37000"/>
    <n v="40700"/>
    <n v="3700"/>
    <x v="11"/>
    <x v="0"/>
  </r>
  <r>
    <s v="Flight5603"/>
    <d v="2014-06-21T00:00:00"/>
    <x v="7"/>
    <n v="2.1"/>
    <n v="1"/>
    <x v="16"/>
    <n v="220"/>
    <n v="40700"/>
    <n v="44770"/>
    <n v="4070"/>
    <x v="10"/>
    <x v="0"/>
  </r>
  <r>
    <s v="Flight5604"/>
    <d v="2014-05-12T00:00:00"/>
    <x v="4"/>
    <n v="1.2"/>
    <n v="120"/>
    <x v="0"/>
    <n v="200"/>
    <n v="37000"/>
    <n v="40700"/>
    <n v="3700"/>
    <x v="3"/>
    <x v="0"/>
  </r>
  <r>
    <s v="Flight5605"/>
    <d v="2015-10-02T00:00:00"/>
    <x v="2"/>
    <n v="2.2999999999999998"/>
    <n v="57"/>
    <x v="18"/>
    <n v="225"/>
    <n v="37125"/>
    <n v="40837.5"/>
    <n v="3712.5"/>
    <x v="11"/>
    <x v="1"/>
  </r>
  <r>
    <s v="Flight5606"/>
    <d v="2015-06-11T00:00:00"/>
    <x v="3"/>
    <n v="4.5"/>
    <n v="90"/>
    <x v="19"/>
    <n v="385"/>
    <n v="69685"/>
    <n v="76653.5"/>
    <n v="6968.5"/>
    <x v="10"/>
    <x v="1"/>
  </r>
  <r>
    <s v="Flight5607"/>
    <d v="2014-10-05T00:00:00"/>
    <x v="18"/>
    <n v="1.6"/>
    <n v="114"/>
    <x v="6"/>
    <n v="240"/>
    <n v="44400"/>
    <n v="48840"/>
    <n v="4440"/>
    <x v="11"/>
    <x v="0"/>
  </r>
  <r>
    <s v="Flight5608"/>
    <d v="2015-11-06T00:00:00"/>
    <x v="7"/>
    <n v="1.5"/>
    <n v="27"/>
    <x v="24"/>
    <n v="200"/>
    <n v="37000"/>
    <n v="40700"/>
    <n v="3700"/>
    <x v="0"/>
    <x v="1"/>
  </r>
  <r>
    <s v="Flight5609"/>
    <d v="2015-10-13T00:00:00"/>
    <x v="5"/>
    <n v="3.8"/>
    <n v="169"/>
    <x v="5"/>
    <n v="125"/>
    <n v="20625"/>
    <n v="22687.5"/>
    <n v="2062.5"/>
    <x v="11"/>
    <x v="1"/>
  </r>
  <r>
    <s v="Flight5610"/>
    <d v="2015-09-30T00:00:00"/>
    <x v="10"/>
    <n v="1.6"/>
    <n v="142"/>
    <x v="0"/>
    <n v="375"/>
    <n v="69375"/>
    <n v="76312.5"/>
    <n v="6937.5"/>
    <x v="6"/>
    <x v="1"/>
  </r>
  <r>
    <s v="Flight5611"/>
    <d v="2015-11-29T00:00:00"/>
    <x v="20"/>
    <n v="5.4"/>
    <n v="200"/>
    <x v="19"/>
    <n v="412.5"/>
    <n v="68062.5"/>
    <n v="74868.75"/>
    <n v="6806.25"/>
    <x v="0"/>
    <x v="1"/>
  </r>
  <r>
    <s v="Flight5612"/>
    <d v="2015-12-22T00:00:00"/>
    <x v="16"/>
    <n v="3.7"/>
    <n v="47"/>
    <x v="24"/>
    <n v="385"/>
    <n v="63525"/>
    <n v="69877.5"/>
    <n v="6352.5"/>
    <x v="4"/>
    <x v="1"/>
  </r>
  <r>
    <s v="Flight5613"/>
    <d v="2014-11-25T00:00:00"/>
    <x v="9"/>
    <n v="5.0999999999999996"/>
    <n v="112"/>
    <x v="1"/>
    <n v="375"/>
    <n v="69375"/>
    <n v="76312.5"/>
    <n v="6937.5"/>
    <x v="0"/>
    <x v="0"/>
  </r>
  <r>
    <s v="Flight5614"/>
    <d v="2015-07-14T00:00:00"/>
    <x v="10"/>
    <n v="0.8"/>
    <n v="47"/>
    <x v="12"/>
    <n v="412.5"/>
    <n v="68062.5"/>
    <n v="74868.75"/>
    <n v="6806.25"/>
    <x v="2"/>
    <x v="1"/>
  </r>
  <r>
    <s v="Flight5615"/>
    <d v="2015-04-15T00:00:00"/>
    <x v="15"/>
    <n v="1.9"/>
    <n v="10"/>
    <x v="0"/>
    <n v="300"/>
    <n v="55500"/>
    <n v="61050"/>
    <n v="5550"/>
    <x v="9"/>
    <x v="1"/>
  </r>
  <r>
    <s v="Flight5616"/>
    <d v="2014-08-10T00:00:00"/>
    <x v="12"/>
    <n v="2.7"/>
    <n v="109"/>
    <x v="23"/>
    <n v="126.5"/>
    <n v="23402.5"/>
    <n v="25742.75"/>
    <n v="2340.25"/>
    <x v="1"/>
    <x v="0"/>
  </r>
  <r>
    <s v="Flight5617"/>
    <d v="2014-10-11T00:00:00"/>
    <x v="10"/>
    <n v="0.6"/>
    <n v="159"/>
    <x v="2"/>
    <n v="375"/>
    <n v="61875"/>
    <n v="68062.5"/>
    <n v="6187.5"/>
    <x v="11"/>
    <x v="0"/>
  </r>
  <r>
    <s v="Flight5618"/>
    <d v="2014-08-04T00:00:00"/>
    <x v="4"/>
    <n v="2.9"/>
    <n v="103"/>
    <x v="21"/>
    <n v="220"/>
    <n v="40700"/>
    <n v="44770"/>
    <n v="4070"/>
    <x v="1"/>
    <x v="0"/>
  </r>
  <r>
    <s v="Flight5619"/>
    <d v="2015-02-25T00:00:00"/>
    <x v="0"/>
    <n v="1.3"/>
    <n v="32"/>
    <x v="2"/>
    <n v="300"/>
    <n v="55500"/>
    <n v="61050"/>
    <n v="5550"/>
    <x v="8"/>
    <x v="1"/>
  </r>
  <r>
    <s v="Flight5620"/>
    <d v="2015-12-27T00:00:00"/>
    <x v="5"/>
    <n v="2.2999999999999998"/>
    <n v="146"/>
    <x v="27"/>
    <n v="175"/>
    <n v="32375"/>
    <n v="35612.5"/>
    <n v="3237.5"/>
    <x v="4"/>
    <x v="1"/>
  </r>
  <r>
    <s v="Flight5621"/>
    <d v="2014-09-01T00:00:00"/>
    <x v="2"/>
    <n v="2.8"/>
    <n v="143"/>
    <x v="15"/>
    <n v="225"/>
    <n v="41625"/>
    <n v="45787.5"/>
    <n v="4162.5"/>
    <x v="6"/>
    <x v="0"/>
  </r>
  <r>
    <s v="Flight5622"/>
    <d v="2015-12-09T00:00:00"/>
    <x v="6"/>
    <n v="2.8"/>
    <n v="67"/>
    <x v="1"/>
    <n v="300"/>
    <n v="54300"/>
    <n v="59730"/>
    <n v="5430"/>
    <x v="4"/>
    <x v="1"/>
  </r>
  <r>
    <s v="Flight5623"/>
    <d v="2014-01-21T00:00:00"/>
    <x v="11"/>
    <n v="1.7"/>
    <n v="130"/>
    <x v="25"/>
    <n v="350"/>
    <n v="64750"/>
    <n v="71225"/>
    <n v="6475"/>
    <x v="7"/>
    <x v="0"/>
  </r>
  <r>
    <s v="Flight5624"/>
    <d v="2015-09-02T00:00:00"/>
    <x v="20"/>
    <n v="2.2000000000000002"/>
    <n v="162"/>
    <x v="23"/>
    <n v="275"/>
    <n v="45375"/>
    <n v="49912.5"/>
    <n v="4537.5"/>
    <x v="6"/>
    <x v="1"/>
  </r>
  <r>
    <s v="Flight5625"/>
    <d v="2015-10-22T00:00:00"/>
    <x v="5"/>
    <n v="2.2999999999999998"/>
    <n v="72"/>
    <x v="19"/>
    <n v="125"/>
    <n v="22625"/>
    <n v="24887.5"/>
    <n v="2262.5"/>
    <x v="11"/>
    <x v="1"/>
  </r>
  <r>
    <s v="Flight5626"/>
    <d v="2014-12-02T00:00:00"/>
    <x v="2"/>
    <n v="3.8"/>
    <n v="182"/>
    <x v="0"/>
    <n v="225"/>
    <n v="37125"/>
    <n v="40837.5"/>
    <n v="3712.5"/>
    <x v="4"/>
    <x v="0"/>
  </r>
  <r>
    <s v="Flight5627"/>
    <d v="2015-11-16T00:00:00"/>
    <x v="1"/>
    <n v="0.4"/>
    <n v="83"/>
    <x v="0"/>
    <n v="250"/>
    <n v="45250"/>
    <n v="49775"/>
    <n v="4525"/>
    <x v="0"/>
    <x v="1"/>
  </r>
  <r>
    <s v="Flight5628"/>
    <d v="2015-11-06T00:00:00"/>
    <x v="1"/>
    <n v="1.8"/>
    <n v="133"/>
    <x v="12"/>
    <n v="250"/>
    <n v="46250"/>
    <n v="50875"/>
    <n v="4625"/>
    <x v="0"/>
    <x v="1"/>
  </r>
  <r>
    <s v="Flight5629"/>
    <d v="2014-04-11T00:00:00"/>
    <x v="4"/>
    <n v="2.1"/>
    <n v="118"/>
    <x v="19"/>
    <n v="200"/>
    <n v="37000"/>
    <n v="40700"/>
    <n v="3700"/>
    <x v="9"/>
    <x v="0"/>
  </r>
  <r>
    <s v="Flight5630"/>
    <d v="2014-05-19T00:00:00"/>
    <x v="7"/>
    <n v="1.8"/>
    <n v="134"/>
    <x v="6"/>
    <n v="200"/>
    <n v="37000"/>
    <n v="40700"/>
    <n v="3700"/>
    <x v="3"/>
    <x v="0"/>
  </r>
  <r>
    <s v="Flight5631"/>
    <d v="2014-10-10T00:00:00"/>
    <x v="19"/>
    <n v="2"/>
    <n v="129"/>
    <x v="9"/>
    <n v="115"/>
    <n v="21275"/>
    <n v="23402.5"/>
    <n v="2127.5"/>
    <x v="11"/>
    <x v="0"/>
  </r>
  <r>
    <s v="Flight5632"/>
    <d v="2014-07-03T00:00:00"/>
    <x v="13"/>
    <n v="1.8"/>
    <n v="11"/>
    <x v="2"/>
    <n v="275"/>
    <n v="50875"/>
    <n v="55962.5"/>
    <n v="5087.5"/>
    <x v="2"/>
    <x v="0"/>
  </r>
  <r>
    <s v="Flight5633"/>
    <d v="2014-08-04T00:00:00"/>
    <x v="2"/>
    <n v="1.6"/>
    <n v="93"/>
    <x v="0"/>
    <n v="247.5"/>
    <n v="45787.5"/>
    <n v="50366.25"/>
    <n v="4578.75"/>
    <x v="1"/>
    <x v="0"/>
  </r>
  <r>
    <s v="Flight5634"/>
    <d v="2015-08-11T00:00:00"/>
    <x v="10"/>
    <n v="1"/>
    <n v="180"/>
    <x v="2"/>
    <n v="412.5"/>
    <n v="68062.5"/>
    <n v="74868.75"/>
    <n v="6806.25"/>
    <x v="1"/>
    <x v="1"/>
  </r>
  <r>
    <s v="Flight5635"/>
    <d v="2014-03-29T00:00:00"/>
    <x v="9"/>
    <n v="1.1000000000000001"/>
    <n v="146"/>
    <x v="1"/>
    <n v="250"/>
    <n v="46250"/>
    <n v="50875"/>
    <n v="4625"/>
    <x v="5"/>
    <x v="0"/>
  </r>
  <r>
    <s v="Flight5636"/>
    <d v="2015-08-28T00:00:00"/>
    <x v="20"/>
    <n v="1.3"/>
    <n v="134"/>
    <x v="12"/>
    <n v="302.5"/>
    <n v="55962.5"/>
    <n v="61558.75"/>
    <n v="5596.25"/>
    <x v="1"/>
    <x v="1"/>
  </r>
  <r>
    <s v="Flight5637"/>
    <d v="2015-09-13T00:00:00"/>
    <x v="1"/>
    <n v="1.1000000000000001"/>
    <n v="111"/>
    <x v="1"/>
    <n v="250"/>
    <n v="46250"/>
    <n v="50875"/>
    <n v="4625"/>
    <x v="6"/>
    <x v="1"/>
  </r>
  <r>
    <s v="Flight5638"/>
    <d v="2015-07-23T00:00:00"/>
    <x v="2"/>
    <n v="2.2999999999999998"/>
    <n v="104"/>
    <x v="18"/>
    <n v="247.5"/>
    <n v="45787.5"/>
    <n v="50366.25"/>
    <n v="4578.75"/>
    <x v="2"/>
    <x v="1"/>
  </r>
  <r>
    <s v="Flight5639"/>
    <d v="2015-06-12T00:00:00"/>
    <x v="4"/>
    <n v="1.3"/>
    <n v="22"/>
    <x v="19"/>
    <n v="220"/>
    <n v="40700"/>
    <n v="44770"/>
    <n v="4070"/>
    <x v="10"/>
    <x v="1"/>
  </r>
  <r>
    <s v="Flight5640"/>
    <d v="2015-10-26T00:00:00"/>
    <x v="4"/>
    <n v="2.2000000000000002"/>
    <n v="126"/>
    <x v="15"/>
    <n v="200"/>
    <n v="37000"/>
    <n v="40700"/>
    <n v="3700"/>
    <x v="11"/>
    <x v="1"/>
  </r>
  <r>
    <s v="Flight5641"/>
    <d v="2015-05-03T00:00:00"/>
    <x v="19"/>
    <n v="0.5"/>
    <n v="42"/>
    <x v="6"/>
    <n v="115"/>
    <n v="18975"/>
    <n v="20872.5"/>
    <n v="1897.5"/>
    <x v="3"/>
    <x v="1"/>
  </r>
  <r>
    <s v="Flight5642"/>
    <d v="2015-12-06T00:00:00"/>
    <x v="2"/>
    <n v="2"/>
    <n v="68"/>
    <x v="13"/>
    <n v="225"/>
    <n v="40725"/>
    <n v="44797.5"/>
    <n v="4072.5"/>
    <x v="4"/>
    <x v="1"/>
  </r>
  <r>
    <s v="Flight5643"/>
    <d v="2014-07-02T00:00:00"/>
    <x v="4"/>
    <n v="1.6"/>
    <n v="3"/>
    <x v="16"/>
    <n v="220"/>
    <n v="40700"/>
    <n v="44770"/>
    <n v="4070"/>
    <x v="2"/>
    <x v="0"/>
  </r>
  <r>
    <s v="Flight5644"/>
    <d v="2015-04-10T00:00:00"/>
    <x v="6"/>
    <n v="1.9"/>
    <n v="1"/>
    <x v="22"/>
    <n v="300"/>
    <n v="55500"/>
    <n v="61050"/>
    <n v="5550"/>
    <x v="9"/>
    <x v="1"/>
  </r>
  <r>
    <s v="Flight5645"/>
    <d v="2015-03-03T00:00:00"/>
    <x v="2"/>
    <n v="2"/>
    <n v="184"/>
    <x v="25"/>
    <n v="225"/>
    <n v="37125"/>
    <n v="40837.5"/>
    <n v="3712.5"/>
    <x v="5"/>
    <x v="1"/>
  </r>
  <r>
    <s v="Flight5646"/>
    <d v="2014-01-10T00:00:00"/>
    <x v="6"/>
    <n v="2.6"/>
    <n v="31"/>
    <x v="0"/>
    <n v="300"/>
    <n v="55500"/>
    <n v="61050"/>
    <n v="5550"/>
    <x v="7"/>
    <x v="0"/>
  </r>
  <r>
    <s v="Flight5647"/>
    <d v="2014-07-17T00:00:00"/>
    <x v="17"/>
    <n v="1.4"/>
    <n v="50"/>
    <x v="11"/>
    <n v="330"/>
    <n v="54450"/>
    <n v="59895"/>
    <n v="5445"/>
    <x v="2"/>
    <x v="0"/>
  </r>
  <r>
    <s v="Flight5648"/>
    <d v="2015-12-24T00:00:00"/>
    <x v="2"/>
    <n v="4.3"/>
    <n v="16"/>
    <x v="18"/>
    <n v="315"/>
    <n v="58275"/>
    <n v="64102.5"/>
    <n v="5827.5"/>
    <x v="4"/>
    <x v="1"/>
  </r>
  <r>
    <s v="Flight5649"/>
    <d v="2014-04-20T00:00:00"/>
    <x v="6"/>
    <n v="1.3"/>
    <n v="163"/>
    <x v="2"/>
    <n v="300"/>
    <n v="49500"/>
    <n v="54450"/>
    <n v="4950"/>
    <x v="9"/>
    <x v="0"/>
  </r>
  <r>
    <s v="Flight5650"/>
    <d v="2015-10-25T00:00:00"/>
    <x v="10"/>
    <n v="2.2999999999999998"/>
    <n v="53"/>
    <x v="2"/>
    <n v="375"/>
    <n v="61875"/>
    <n v="68062.5"/>
    <n v="6187.5"/>
    <x v="11"/>
    <x v="1"/>
  </r>
  <r>
    <s v="Flight5651"/>
    <d v="2015-09-26T00:00:00"/>
    <x v="8"/>
    <n v="11.6"/>
    <n v="3"/>
    <x v="13"/>
    <n v="200"/>
    <n v="37000"/>
    <n v="40700"/>
    <n v="3700"/>
    <x v="6"/>
    <x v="1"/>
  </r>
  <r>
    <s v="Flight5652"/>
    <d v="2015-05-18T00:00:00"/>
    <x v="4"/>
    <n v="1"/>
    <n v="34"/>
    <x v="3"/>
    <n v="200"/>
    <n v="37000"/>
    <n v="40700"/>
    <n v="3700"/>
    <x v="3"/>
    <x v="1"/>
  </r>
  <r>
    <s v="Flight5653"/>
    <d v="2014-07-08T00:00:00"/>
    <x v="16"/>
    <n v="0.2"/>
    <n v="18"/>
    <x v="5"/>
    <n v="302.5"/>
    <n v="55962.5"/>
    <n v="61558.75"/>
    <n v="5596.25"/>
    <x v="2"/>
    <x v="0"/>
  </r>
  <r>
    <s v="Flight5654"/>
    <d v="2015-03-16T00:00:00"/>
    <x v="1"/>
    <n v="1.5"/>
    <n v="12"/>
    <x v="11"/>
    <n v="250"/>
    <n v="46250"/>
    <n v="50875"/>
    <n v="4625"/>
    <x v="5"/>
    <x v="1"/>
  </r>
  <r>
    <s v="Flight5655"/>
    <d v="2014-01-18T00:00:00"/>
    <x v="1"/>
    <n v="2.2999999999999998"/>
    <n v="164"/>
    <x v="0"/>
    <n v="250"/>
    <n v="41250"/>
    <n v="45375"/>
    <n v="4125"/>
    <x v="7"/>
    <x v="0"/>
  </r>
  <r>
    <s v="Flight5656"/>
    <d v="2015-02-24T00:00:00"/>
    <x v="3"/>
    <n v="3.4"/>
    <n v="2"/>
    <x v="25"/>
    <n v="350"/>
    <n v="64750"/>
    <n v="71225"/>
    <n v="6475"/>
    <x v="8"/>
    <x v="1"/>
  </r>
  <r>
    <s v="Flight5657"/>
    <d v="2015-12-29T00:00:00"/>
    <x v="21"/>
    <n v="1.2"/>
    <n v="44"/>
    <x v="6"/>
    <n v="300"/>
    <n v="49500"/>
    <n v="54450"/>
    <n v="4950"/>
    <x v="4"/>
    <x v="1"/>
  </r>
  <r>
    <s v="Flight5658"/>
    <d v="2015-07-16T00:00:00"/>
    <x v="13"/>
    <n v="2.5"/>
    <n v="62"/>
    <x v="2"/>
    <n v="275"/>
    <n v="45375"/>
    <n v="49912.5"/>
    <n v="4537.5"/>
    <x v="2"/>
    <x v="1"/>
  </r>
  <r>
    <s v="Flight5659"/>
    <d v="2015-11-25T00:00:00"/>
    <x v="17"/>
    <n v="6.2"/>
    <n v="84"/>
    <x v="1"/>
    <n v="450"/>
    <n v="81450"/>
    <n v="89595"/>
    <n v="8145"/>
    <x v="0"/>
    <x v="1"/>
  </r>
  <r>
    <s v="Flight5660"/>
    <d v="2014-12-28T00:00:00"/>
    <x v="3"/>
    <n v="8.4"/>
    <n v="175"/>
    <x v="0"/>
    <n v="490"/>
    <n v="80850"/>
    <n v="88935"/>
    <n v="8085"/>
    <x v="4"/>
    <x v="0"/>
  </r>
  <r>
    <s v="Flight5661"/>
    <d v="2015-05-03T00:00:00"/>
    <x v="4"/>
    <n v="1.1000000000000001"/>
    <n v="35"/>
    <x v="0"/>
    <n v="200"/>
    <n v="37000"/>
    <n v="40700"/>
    <n v="3700"/>
    <x v="3"/>
    <x v="1"/>
  </r>
  <r>
    <s v="Flight5662"/>
    <d v="2014-10-12T00:00:00"/>
    <x v="13"/>
    <n v="2.4"/>
    <n v="158"/>
    <x v="10"/>
    <n v="250"/>
    <n v="41250"/>
    <n v="45375"/>
    <n v="4125"/>
    <x v="11"/>
    <x v="0"/>
  </r>
  <r>
    <s v="Flight5663"/>
    <d v="2014-09-11T00:00:00"/>
    <x v="5"/>
    <n v="1.3"/>
    <n v="70"/>
    <x v="25"/>
    <n v="125"/>
    <n v="22625"/>
    <n v="24887.5"/>
    <n v="2262.5"/>
    <x v="6"/>
    <x v="0"/>
  </r>
  <r>
    <s v="Flight5664"/>
    <d v="2014-03-30T00:00:00"/>
    <x v="14"/>
    <n v="1.4"/>
    <n v="76"/>
    <x v="0"/>
    <n v="275"/>
    <n v="49775"/>
    <n v="54752.5"/>
    <n v="4977.5"/>
    <x v="5"/>
    <x v="0"/>
  </r>
  <r>
    <s v="Flight5665"/>
    <d v="2014-11-19T00:00:00"/>
    <x v="12"/>
    <n v="1.1000000000000001"/>
    <n v="105"/>
    <x v="17"/>
    <n v="115"/>
    <n v="21275"/>
    <n v="23402.5"/>
    <n v="2127.5"/>
    <x v="0"/>
    <x v="0"/>
  </r>
  <r>
    <s v="Flight5666"/>
    <d v="2015-11-04T00:00:00"/>
    <x v="5"/>
    <n v="2.6"/>
    <n v="30"/>
    <x v="19"/>
    <n v="125"/>
    <n v="23125"/>
    <n v="25437.5"/>
    <n v="2312.5"/>
    <x v="0"/>
    <x v="1"/>
  </r>
  <r>
    <s v="Flight5667"/>
    <d v="2014-08-22T00:00:00"/>
    <x v="11"/>
    <n v="2"/>
    <n v="171"/>
    <x v="28"/>
    <n v="385"/>
    <n v="63525"/>
    <n v="69877.5"/>
    <n v="6352.5"/>
    <x v="1"/>
    <x v="0"/>
  </r>
  <r>
    <s v="Flight5668"/>
    <d v="2015-10-27T00:00:00"/>
    <x v="17"/>
    <n v="1.9"/>
    <n v="23"/>
    <x v="8"/>
    <n v="300"/>
    <n v="55500"/>
    <n v="61050"/>
    <n v="5550"/>
    <x v="11"/>
    <x v="1"/>
  </r>
  <r>
    <s v="Flight5669"/>
    <d v="2014-04-15T00:00:00"/>
    <x v="2"/>
    <n v="0.4"/>
    <n v="206"/>
    <x v="0"/>
    <n v="225"/>
    <n v="37125"/>
    <n v="40837.5"/>
    <n v="3712.5"/>
    <x v="9"/>
    <x v="0"/>
  </r>
  <r>
    <s v="Flight5670"/>
    <d v="2015-03-29T00:00:00"/>
    <x v="7"/>
    <n v="2.2999999999999998"/>
    <n v="204"/>
    <x v="6"/>
    <n v="200"/>
    <n v="33000"/>
    <n v="36300"/>
    <n v="3300"/>
    <x v="5"/>
    <x v="1"/>
  </r>
  <r>
    <s v="Flight5671"/>
    <d v="2014-02-01T00:00:00"/>
    <x v="10"/>
    <n v="1.5"/>
    <n v="146"/>
    <x v="15"/>
    <n v="375"/>
    <n v="69375"/>
    <n v="76312.5"/>
    <n v="6937.5"/>
    <x v="8"/>
    <x v="0"/>
  </r>
  <r>
    <s v="Flight5672"/>
    <d v="2015-01-25T00:00:00"/>
    <x v="12"/>
    <n v="1.7"/>
    <n v="111"/>
    <x v="6"/>
    <n v="115"/>
    <n v="21275"/>
    <n v="23402.5"/>
    <n v="2127.5"/>
    <x v="7"/>
    <x v="1"/>
  </r>
  <r>
    <s v="Flight5673"/>
    <d v="2014-09-17T00:00:00"/>
    <x v="6"/>
    <n v="2.8"/>
    <n v="52"/>
    <x v="0"/>
    <n v="300"/>
    <n v="49500"/>
    <n v="54450"/>
    <n v="4950"/>
    <x v="6"/>
    <x v="0"/>
  </r>
  <r>
    <s v="Flight5674"/>
    <d v="2014-03-16T00:00:00"/>
    <x v="13"/>
    <n v="2.6"/>
    <n v="185"/>
    <x v="21"/>
    <n v="250"/>
    <n v="41250"/>
    <n v="45375"/>
    <n v="4125"/>
    <x v="5"/>
    <x v="0"/>
  </r>
  <r>
    <s v="Flight5675"/>
    <d v="2014-03-20T00:00:00"/>
    <x v="18"/>
    <n v="2.8"/>
    <n v="140"/>
    <x v="6"/>
    <n v="240"/>
    <n v="44400"/>
    <n v="48840"/>
    <n v="4440"/>
    <x v="5"/>
    <x v="0"/>
  </r>
  <r>
    <s v="Flight5676"/>
    <d v="2015-10-25T00:00:00"/>
    <x v="1"/>
    <n v="2.7"/>
    <n v="20"/>
    <x v="24"/>
    <n v="250"/>
    <n v="46250"/>
    <n v="50875"/>
    <n v="4625"/>
    <x v="11"/>
    <x v="1"/>
  </r>
  <r>
    <s v="Flight5677"/>
    <d v="2015-12-11T00:00:00"/>
    <x v="14"/>
    <n v="2.2999999999999998"/>
    <n v="203"/>
    <x v="1"/>
    <n v="275"/>
    <n v="45375"/>
    <n v="49912.5"/>
    <n v="4537.5"/>
    <x v="4"/>
    <x v="1"/>
  </r>
  <r>
    <s v="Flight5678"/>
    <d v="2015-12-25T00:00:00"/>
    <x v="0"/>
    <n v="3"/>
    <n v="163"/>
    <x v="18"/>
    <n v="420"/>
    <n v="69300"/>
    <n v="76230"/>
    <n v="6930"/>
    <x v="4"/>
    <x v="1"/>
  </r>
  <r>
    <s v="Flight5679"/>
    <d v="2014-11-02T00:00:00"/>
    <x v="8"/>
    <n v="8.3000000000000007"/>
    <n v="92"/>
    <x v="10"/>
    <n v="200"/>
    <n v="37000"/>
    <n v="40700"/>
    <n v="3700"/>
    <x v="0"/>
    <x v="0"/>
  </r>
  <r>
    <s v="Flight5680"/>
    <d v="2015-09-12T00:00:00"/>
    <x v="5"/>
    <n v="1.6"/>
    <n v="65"/>
    <x v="1"/>
    <n v="125"/>
    <n v="22625"/>
    <n v="24887.5"/>
    <n v="2262.5"/>
    <x v="6"/>
    <x v="1"/>
  </r>
  <r>
    <s v="Flight5681"/>
    <d v="2014-02-17T00:00:00"/>
    <x v="1"/>
    <n v="2.1"/>
    <n v="100"/>
    <x v="13"/>
    <n v="250"/>
    <n v="46250"/>
    <n v="50875"/>
    <n v="4625"/>
    <x v="8"/>
    <x v="0"/>
  </r>
  <r>
    <s v="Flight5682"/>
    <d v="2014-08-29T00:00:00"/>
    <x v="1"/>
    <n v="2.1"/>
    <n v="112"/>
    <x v="10"/>
    <n v="275"/>
    <n v="50875"/>
    <n v="55962.5"/>
    <n v="5087.5"/>
    <x v="1"/>
    <x v="0"/>
  </r>
  <r>
    <s v="Flight5683"/>
    <d v="2015-11-06T00:00:00"/>
    <x v="16"/>
    <n v="1.9"/>
    <n v="2"/>
    <x v="4"/>
    <n v="275"/>
    <n v="50875"/>
    <n v="55962.5"/>
    <n v="5087.5"/>
    <x v="0"/>
    <x v="1"/>
  </r>
  <r>
    <s v="Flight5684"/>
    <d v="2014-09-13T00:00:00"/>
    <x v="7"/>
    <n v="1.2"/>
    <n v="165"/>
    <x v="1"/>
    <n v="200"/>
    <n v="33000"/>
    <n v="36300"/>
    <n v="3300"/>
    <x v="6"/>
    <x v="0"/>
  </r>
  <r>
    <s v="Flight5685"/>
    <d v="2014-08-29T00:00:00"/>
    <x v="8"/>
    <n v="11.2"/>
    <n v="206"/>
    <x v="17"/>
    <n v="220"/>
    <n v="36300"/>
    <n v="39930"/>
    <n v="3630"/>
    <x v="1"/>
    <x v="0"/>
  </r>
  <r>
    <s v="Flight5686"/>
    <d v="2014-04-26T00:00:00"/>
    <x v="7"/>
    <n v="1.7"/>
    <n v="38"/>
    <x v="5"/>
    <n v="200"/>
    <n v="33000"/>
    <n v="36300"/>
    <n v="3300"/>
    <x v="9"/>
    <x v="0"/>
  </r>
  <r>
    <s v="Flight5687"/>
    <d v="2015-08-20T00:00:00"/>
    <x v="1"/>
    <n v="2.2999999999999998"/>
    <n v="111"/>
    <x v="15"/>
    <n v="275"/>
    <n v="50875"/>
    <n v="55962.5"/>
    <n v="5087.5"/>
    <x v="1"/>
    <x v="1"/>
  </r>
  <r>
    <s v="Flight5688"/>
    <d v="2014-06-04T00:00:00"/>
    <x v="1"/>
    <n v="3.4"/>
    <n v="112"/>
    <x v="0"/>
    <n v="275"/>
    <n v="50875"/>
    <n v="55962.5"/>
    <n v="5087.5"/>
    <x v="10"/>
    <x v="0"/>
  </r>
  <r>
    <s v="Flight5689"/>
    <d v="2015-11-12T00:00:00"/>
    <x v="3"/>
    <n v="2.8"/>
    <n v="116"/>
    <x v="10"/>
    <n v="350"/>
    <n v="64750"/>
    <n v="71225"/>
    <n v="6475"/>
    <x v="0"/>
    <x v="1"/>
  </r>
  <r>
    <s v="Flight5690"/>
    <d v="2014-11-15T00:00:00"/>
    <x v="11"/>
    <n v="2.4"/>
    <n v="19"/>
    <x v="18"/>
    <n v="350"/>
    <n v="64750"/>
    <n v="71225"/>
    <n v="6475"/>
    <x v="0"/>
    <x v="0"/>
  </r>
  <r>
    <s v="Flight5691"/>
    <d v="2015-12-16T00:00:00"/>
    <x v="5"/>
    <n v="2"/>
    <n v="208"/>
    <x v="11"/>
    <n v="125"/>
    <n v="20625"/>
    <n v="22687.5"/>
    <n v="2062.5"/>
    <x v="4"/>
    <x v="1"/>
  </r>
  <r>
    <s v="Flight5692"/>
    <d v="2015-01-14T00:00:00"/>
    <x v="0"/>
    <n v="2.5"/>
    <n v="196"/>
    <x v="0"/>
    <n v="300"/>
    <n v="49500"/>
    <n v="54450"/>
    <n v="4950"/>
    <x v="7"/>
    <x v="1"/>
  </r>
  <r>
    <s v="Flight5693"/>
    <d v="2015-08-23T00:00:00"/>
    <x v="8"/>
    <n v="10.1"/>
    <n v="94"/>
    <x v="2"/>
    <n v="220"/>
    <n v="40700"/>
    <n v="44770"/>
    <n v="4070"/>
    <x v="1"/>
    <x v="1"/>
  </r>
  <r>
    <s v="Flight5694"/>
    <d v="2015-08-20T00:00:00"/>
    <x v="6"/>
    <n v="2.2999999999999998"/>
    <n v="182"/>
    <x v="0"/>
    <n v="330"/>
    <n v="54450"/>
    <n v="59895"/>
    <n v="5445"/>
    <x v="1"/>
    <x v="1"/>
  </r>
  <r>
    <s v="Flight5695"/>
    <d v="2014-08-12T00:00:00"/>
    <x v="12"/>
    <n v="2"/>
    <n v="108"/>
    <x v="10"/>
    <n v="126.5"/>
    <n v="23402.5"/>
    <n v="25742.75"/>
    <n v="2340.25"/>
    <x v="1"/>
    <x v="0"/>
  </r>
  <r>
    <s v="Flight5696"/>
    <d v="2015-07-26T00:00:00"/>
    <x v="17"/>
    <n v="2.4"/>
    <n v="30"/>
    <x v="1"/>
    <n v="330"/>
    <n v="61050"/>
    <n v="67155"/>
    <n v="6105"/>
    <x v="2"/>
    <x v="1"/>
  </r>
  <r>
    <s v="Flight5697"/>
    <d v="2015-06-08T00:00:00"/>
    <x v="16"/>
    <n v="2.2000000000000002"/>
    <n v="192"/>
    <x v="2"/>
    <n v="302.5"/>
    <n v="49912.5"/>
    <n v="54903.75"/>
    <n v="4991.25"/>
    <x v="10"/>
    <x v="1"/>
  </r>
  <r>
    <s v="Flight5698"/>
    <d v="2015-04-20T00:00:00"/>
    <x v="4"/>
    <n v="3.3"/>
    <n v="10"/>
    <x v="7"/>
    <n v="200"/>
    <n v="37000"/>
    <n v="40700"/>
    <n v="3700"/>
    <x v="9"/>
    <x v="1"/>
  </r>
  <r>
    <s v="Flight5699"/>
    <d v="2014-06-12T00:00:00"/>
    <x v="17"/>
    <n v="1.6"/>
    <n v="171"/>
    <x v="0"/>
    <n v="330"/>
    <n v="54450"/>
    <n v="59895"/>
    <n v="5445"/>
    <x v="10"/>
    <x v="0"/>
  </r>
  <r>
    <s v="Flight5700"/>
    <d v="2015-06-04T00:00:00"/>
    <x v="8"/>
    <n v="9.4"/>
    <n v="73"/>
    <x v="2"/>
    <n v="220"/>
    <n v="39820"/>
    <n v="43802"/>
    <n v="3982"/>
    <x v="10"/>
    <x v="1"/>
  </r>
  <r>
    <s v="Flight5701"/>
    <d v="2014-09-14T00:00:00"/>
    <x v="4"/>
    <n v="2.5"/>
    <n v="69"/>
    <x v="6"/>
    <n v="200"/>
    <n v="36200"/>
    <n v="39820"/>
    <n v="3620"/>
    <x v="6"/>
    <x v="0"/>
  </r>
  <r>
    <s v="Flight5702"/>
    <d v="2015-06-27T00:00:00"/>
    <x v="8"/>
    <n v="11.8"/>
    <n v="202"/>
    <x v="2"/>
    <n v="220"/>
    <n v="36300"/>
    <n v="39930"/>
    <n v="3630"/>
    <x v="10"/>
    <x v="1"/>
  </r>
  <r>
    <s v="Flight5703"/>
    <d v="2015-11-12T00:00:00"/>
    <x v="19"/>
    <n v="2"/>
    <n v="98"/>
    <x v="1"/>
    <n v="115"/>
    <n v="21275"/>
    <n v="23402.5"/>
    <n v="2127.5"/>
    <x v="0"/>
    <x v="1"/>
  </r>
  <r>
    <s v="Flight5704"/>
    <d v="2015-04-15T00:00:00"/>
    <x v="3"/>
    <n v="4.5"/>
    <n v="124"/>
    <x v="29"/>
    <n v="350"/>
    <n v="64750"/>
    <n v="71225"/>
    <n v="6475"/>
    <x v="9"/>
    <x v="1"/>
  </r>
  <r>
    <s v="Flight5705"/>
    <d v="2015-02-06T00:00:00"/>
    <x v="10"/>
    <n v="2.2000000000000002"/>
    <n v="57"/>
    <x v="0"/>
    <n v="375"/>
    <n v="61875"/>
    <n v="68062.5"/>
    <n v="6187.5"/>
    <x v="8"/>
    <x v="1"/>
  </r>
  <r>
    <s v="Flight5706"/>
    <d v="2014-03-23T00:00:00"/>
    <x v="8"/>
    <n v="9.1999999999999993"/>
    <n v="140"/>
    <x v="26"/>
    <n v="200"/>
    <n v="37000"/>
    <n v="40700"/>
    <n v="3700"/>
    <x v="5"/>
    <x v="0"/>
  </r>
  <r>
    <s v="Flight5707"/>
    <d v="2014-03-26T00:00:00"/>
    <x v="8"/>
    <n v="9.1"/>
    <n v="14"/>
    <x v="6"/>
    <n v="200"/>
    <n v="37000"/>
    <n v="40700"/>
    <n v="3700"/>
    <x v="5"/>
    <x v="0"/>
  </r>
  <r>
    <s v="Flight5708"/>
    <d v="2014-09-07T00:00:00"/>
    <x v="7"/>
    <n v="3.4"/>
    <n v="22"/>
    <x v="19"/>
    <n v="200"/>
    <n v="37000"/>
    <n v="40700"/>
    <n v="3700"/>
    <x v="6"/>
    <x v="0"/>
  </r>
  <r>
    <s v="Flight5709"/>
    <d v="2015-10-11T00:00:00"/>
    <x v="2"/>
    <n v="1.7"/>
    <n v="196"/>
    <x v="1"/>
    <n v="225"/>
    <n v="37125"/>
    <n v="40837.5"/>
    <n v="3712.5"/>
    <x v="11"/>
    <x v="1"/>
  </r>
  <r>
    <s v="Flight5710"/>
    <d v="2014-12-11T00:00:00"/>
    <x v="5"/>
    <n v="2"/>
    <n v="107"/>
    <x v="25"/>
    <n v="125"/>
    <n v="23125"/>
    <n v="25437.5"/>
    <n v="2312.5"/>
    <x v="4"/>
    <x v="0"/>
  </r>
  <r>
    <s v="Flight5711"/>
    <d v="2015-03-13T00:00:00"/>
    <x v="9"/>
    <n v="1.7"/>
    <n v="184"/>
    <x v="0"/>
    <n v="250"/>
    <n v="41250"/>
    <n v="45375"/>
    <n v="4125"/>
    <x v="5"/>
    <x v="1"/>
  </r>
  <r>
    <s v="Flight5712"/>
    <d v="2015-02-12T00:00:00"/>
    <x v="7"/>
    <n v="2.1"/>
    <n v="80"/>
    <x v="2"/>
    <n v="200"/>
    <n v="36200"/>
    <n v="39820"/>
    <n v="3620"/>
    <x v="8"/>
    <x v="1"/>
  </r>
  <r>
    <s v="Flight5713"/>
    <d v="2015-04-20T00:00:00"/>
    <x v="7"/>
    <n v="2.8"/>
    <n v="59"/>
    <x v="1"/>
    <n v="200"/>
    <n v="33000"/>
    <n v="36300"/>
    <n v="3300"/>
    <x v="9"/>
    <x v="1"/>
  </r>
  <r>
    <s v="Flight5714"/>
    <d v="2014-07-17T00:00:00"/>
    <x v="0"/>
    <n v="1.3"/>
    <n v="207"/>
    <x v="18"/>
    <n v="330"/>
    <n v="54450"/>
    <n v="59895"/>
    <n v="5445"/>
    <x v="2"/>
    <x v="0"/>
  </r>
  <r>
    <s v="Flight5715"/>
    <d v="2015-06-16T00:00:00"/>
    <x v="8"/>
    <n v="8.6999999999999993"/>
    <n v="132"/>
    <x v="1"/>
    <n v="220"/>
    <n v="40700"/>
    <n v="44770"/>
    <n v="4070"/>
    <x v="10"/>
    <x v="1"/>
  </r>
  <r>
    <s v="Flight5716"/>
    <d v="2014-09-14T00:00:00"/>
    <x v="7"/>
    <n v="2.2999999999999998"/>
    <n v="38"/>
    <x v="2"/>
    <n v="200"/>
    <n v="33000"/>
    <n v="36300"/>
    <n v="3300"/>
    <x v="6"/>
    <x v="0"/>
  </r>
  <r>
    <s v="Flight5717"/>
    <d v="2015-12-04T00:00:00"/>
    <x v="11"/>
    <n v="1.2"/>
    <n v="191"/>
    <x v="18"/>
    <n v="350"/>
    <n v="57750"/>
    <n v="63525"/>
    <n v="5775"/>
    <x v="4"/>
    <x v="1"/>
  </r>
  <r>
    <s v="Flight5718"/>
    <d v="2015-09-25T00:00:00"/>
    <x v="21"/>
    <n v="2.7"/>
    <n v="182"/>
    <x v="19"/>
    <n v="300"/>
    <n v="49500"/>
    <n v="54450"/>
    <n v="4950"/>
    <x v="6"/>
    <x v="1"/>
  </r>
  <r>
    <s v="Flight5719"/>
    <d v="2014-06-16T00:00:00"/>
    <x v="6"/>
    <n v="2.4"/>
    <n v="64"/>
    <x v="2"/>
    <n v="330"/>
    <n v="59730"/>
    <n v="65703"/>
    <n v="5973"/>
    <x v="10"/>
    <x v="0"/>
  </r>
  <r>
    <s v="Flight5720"/>
    <d v="2015-07-12T00:00:00"/>
    <x v="2"/>
    <n v="2.4"/>
    <n v="188"/>
    <x v="3"/>
    <n v="247.5"/>
    <n v="40837.5"/>
    <n v="44921.25"/>
    <n v="4083.75"/>
    <x v="2"/>
    <x v="1"/>
  </r>
  <r>
    <s v="Flight5721"/>
    <d v="2015-01-02T00:00:00"/>
    <x v="5"/>
    <n v="1.7"/>
    <n v="58"/>
    <x v="26"/>
    <n v="125"/>
    <n v="20625"/>
    <n v="22687.5"/>
    <n v="2062.5"/>
    <x v="7"/>
    <x v="1"/>
  </r>
  <r>
    <s v="Flight5722"/>
    <d v="2015-10-15T00:00:00"/>
    <x v="9"/>
    <n v="2.9"/>
    <n v="192"/>
    <x v="0"/>
    <n v="250"/>
    <n v="41250"/>
    <n v="45375"/>
    <n v="4125"/>
    <x v="11"/>
    <x v="1"/>
  </r>
  <r>
    <s v="Flight5723"/>
    <d v="2014-12-27T00:00:00"/>
    <x v="1"/>
    <n v="4.3"/>
    <n v="151"/>
    <x v="25"/>
    <n v="350"/>
    <n v="64750"/>
    <n v="71225"/>
    <n v="6475"/>
    <x v="4"/>
    <x v="0"/>
  </r>
  <r>
    <s v="Flight5724"/>
    <d v="2015-12-07T00:00:00"/>
    <x v="16"/>
    <n v="3.1"/>
    <n v="210"/>
    <x v="15"/>
    <n v="275"/>
    <n v="45375"/>
    <n v="49912.5"/>
    <n v="4537.5"/>
    <x v="4"/>
    <x v="1"/>
  </r>
  <r>
    <s v="Flight5725"/>
    <d v="2014-02-08T00:00:00"/>
    <x v="7"/>
    <n v="2.1"/>
    <n v="184"/>
    <x v="3"/>
    <n v="200"/>
    <n v="33000"/>
    <n v="36300"/>
    <n v="3300"/>
    <x v="8"/>
    <x v="0"/>
  </r>
  <r>
    <s v="Flight5726"/>
    <d v="2015-02-28T00:00:00"/>
    <x v="4"/>
    <n v="2.8"/>
    <n v="77"/>
    <x v="11"/>
    <n v="200"/>
    <n v="36200"/>
    <n v="39820"/>
    <n v="3620"/>
    <x v="8"/>
    <x v="1"/>
  </r>
  <r>
    <s v="Flight5727"/>
    <d v="2014-01-04T00:00:00"/>
    <x v="14"/>
    <n v="2.1"/>
    <n v="113"/>
    <x v="0"/>
    <n v="275"/>
    <n v="50875"/>
    <n v="55962.5"/>
    <n v="5087.5"/>
    <x v="7"/>
    <x v="0"/>
  </r>
  <r>
    <s v="Flight5728"/>
    <d v="2014-11-30T00:00:00"/>
    <x v="1"/>
    <n v="5.3"/>
    <n v="85"/>
    <x v="27"/>
    <n v="375"/>
    <n v="67875"/>
    <n v="74662.5"/>
    <n v="6787.5"/>
    <x v="0"/>
    <x v="0"/>
  </r>
  <r>
    <s v="Flight5729"/>
    <d v="2015-11-29T00:00:00"/>
    <x v="6"/>
    <n v="4.0999999999999996"/>
    <n v="17"/>
    <x v="2"/>
    <n v="450"/>
    <n v="83250"/>
    <n v="91575"/>
    <n v="8325"/>
    <x v="0"/>
    <x v="1"/>
  </r>
  <r>
    <s v="Flight5730"/>
    <d v="2014-07-16T00:00:00"/>
    <x v="7"/>
    <n v="1.8"/>
    <n v="205"/>
    <x v="2"/>
    <n v="220"/>
    <n v="36300"/>
    <n v="39930"/>
    <n v="3630"/>
    <x v="2"/>
    <x v="0"/>
  </r>
  <r>
    <s v="Flight5731"/>
    <d v="2014-12-26T00:00:00"/>
    <x v="7"/>
    <n v="4.3"/>
    <n v="164"/>
    <x v="8"/>
    <n v="280"/>
    <n v="46200"/>
    <n v="50820"/>
    <n v="4620"/>
    <x v="4"/>
    <x v="0"/>
  </r>
  <r>
    <s v="Flight5732"/>
    <d v="2015-11-17T00:00:00"/>
    <x v="11"/>
    <n v="2.2000000000000002"/>
    <n v="120"/>
    <x v="1"/>
    <n v="350"/>
    <n v="64750"/>
    <n v="71225"/>
    <n v="6475"/>
    <x v="0"/>
    <x v="1"/>
  </r>
  <r>
    <s v="Flight5733"/>
    <d v="2014-07-27T00:00:00"/>
    <x v="6"/>
    <n v="2.9"/>
    <n v="119"/>
    <x v="2"/>
    <n v="330"/>
    <n v="61050"/>
    <n v="67155"/>
    <n v="6105"/>
    <x v="2"/>
    <x v="0"/>
  </r>
  <r>
    <s v="Flight5734"/>
    <d v="2015-11-12T00:00:00"/>
    <x v="10"/>
    <n v="2.9"/>
    <n v="144"/>
    <x v="17"/>
    <n v="375"/>
    <n v="69375"/>
    <n v="76312.5"/>
    <n v="6937.5"/>
    <x v="0"/>
    <x v="1"/>
  </r>
  <r>
    <s v="Flight5735"/>
    <d v="2015-02-13T00:00:00"/>
    <x v="7"/>
    <n v="2.7"/>
    <n v="105"/>
    <x v="28"/>
    <n v="200"/>
    <n v="37000"/>
    <n v="40700"/>
    <n v="3700"/>
    <x v="8"/>
    <x v="1"/>
  </r>
  <r>
    <s v="Flight5736"/>
    <d v="2014-05-14T00:00:00"/>
    <x v="3"/>
    <n v="3.1"/>
    <n v="50"/>
    <x v="0"/>
    <n v="350"/>
    <n v="57750"/>
    <n v="63525"/>
    <n v="5775"/>
    <x v="3"/>
    <x v="0"/>
  </r>
  <r>
    <s v="Flight5737"/>
    <d v="2015-08-07T00:00:00"/>
    <x v="17"/>
    <n v="1.9"/>
    <n v="83"/>
    <x v="25"/>
    <n v="330"/>
    <n v="59730"/>
    <n v="65703"/>
    <n v="5973"/>
    <x v="1"/>
    <x v="1"/>
  </r>
  <r>
    <s v="Flight5738"/>
    <d v="2015-07-23T00:00:00"/>
    <x v="1"/>
    <n v="0.9"/>
    <n v="66"/>
    <x v="25"/>
    <n v="275"/>
    <n v="49775"/>
    <n v="54752.5"/>
    <n v="4977.5"/>
    <x v="2"/>
    <x v="1"/>
  </r>
  <r>
    <s v="Flight5739"/>
    <d v="2015-10-14T00:00:00"/>
    <x v="8"/>
    <n v="10.4"/>
    <n v="207"/>
    <x v="5"/>
    <n v="200"/>
    <n v="33000"/>
    <n v="36300"/>
    <n v="3300"/>
    <x v="11"/>
    <x v="1"/>
  </r>
  <r>
    <s v="Flight5740"/>
    <d v="2014-11-24T00:00:00"/>
    <x v="9"/>
    <n v="5.4"/>
    <n v="206"/>
    <x v="18"/>
    <n v="375"/>
    <n v="61875"/>
    <n v="68062.5"/>
    <n v="6187.5"/>
    <x v="0"/>
    <x v="0"/>
  </r>
  <r>
    <s v="Flight5741"/>
    <d v="2014-06-25T00:00:00"/>
    <x v="3"/>
    <n v="3.7"/>
    <n v="175"/>
    <x v="17"/>
    <n v="385"/>
    <n v="63525"/>
    <n v="69877.5"/>
    <n v="6352.5"/>
    <x v="10"/>
    <x v="0"/>
  </r>
  <r>
    <s v="Flight5742"/>
    <d v="2015-07-02T00:00:00"/>
    <x v="7"/>
    <n v="1.5"/>
    <n v="52"/>
    <x v="5"/>
    <n v="220"/>
    <n v="36300"/>
    <n v="39930"/>
    <n v="3630"/>
    <x v="2"/>
    <x v="1"/>
  </r>
  <r>
    <s v="Flight5743"/>
    <d v="2014-05-24T00:00:00"/>
    <x v="20"/>
    <n v="1.5"/>
    <n v="87"/>
    <x v="0"/>
    <n v="275"/>
    <n v="49775"/>
    <n v="54752.5"/>
    <n v="4977.5"/>
    <x v="3"/>
    <x v="0"/>
  </r>
  <r>
    <s v="Flight5744"/>
    <d v="2014-08-22T00:00:00"/>
    <x v="0"/>
    <n v="1.8"/>
    <n v="108"/>
    <x v="21"/>
    <n v="330"/>
    <n v="61050"/>
    <n v="67155"/>
    <n v="6105"/>
    <x v="1"/>
    <x v="0"/>
  </r>
  <r>
    <s v="Flight5745"/>
    <d v="2014-01-27T00:00:00"/>
    <x v="10"/>
    <n v="3"/>
    <n v="123"/>
    <x v="16"/>
    <n v="375"/>
    <n v="69375"/>
    <n v="76312.5"/>
    <n v="6937.5"/>
    <x v="7"/>
    <x v="0"/>
  </r>
  <r>
    <s v="Flight5746"/>
    <d v="2015-01-28T00:00:00"/>
    <x v="14"/>
    <n v="1.1000000000000001"/>
    <n v="54"/>
    <x v="14"/>
    <n v="275"/>
    <n v="45375"/>
    <n v="49912.5"/>
    <n v="4537.5"/>
    <x v="7"/>
    <x v="1"/>
  </r>
  <r>
    <s v="Flight5747"/>
    <d v="2014-03-01T00:00:00"/>
    <x v="3"/>
    <n v="4.0999999999999996"/>
    <n v="128"/>
    <x v="1"/>
    <n v="350"/>
    <n v="64750"/>
    <n v="71225"/>
    <n v="6475"/>
    <x v="5"/>
    <x v="0"/>
  </r>
  <r>
    <s v="Flight5748"/>
    <d v="2014-07-30T00:00:00"/>
    <x v="10"/>
    <n v="1.9"/>
    <n v="191"/>
    <x v="6"/>
    <n v="412.5"/>
    <n v="68062.5"/>
    <n v="74868.75"/>
    <n v="6806.25"/>
    <x v="2"/>
    <x v="0"/>
  </r>
  <r>
    <s v="Flight5749"/>
    <d v="2014-02-13T00:00:00"/>
    <x v="17"/>
    <n v="2.7"/>
    <n v="97"/>
    <x v="11"/>
    <n v="300"/>
    <n v="55500"/>
    <n v="61050"/>
    <n v="5550"/>
    <x v="8"/>
    <x v="0"/>
  </r>
  <r>
    <s v="Flight5750"/>
    <d v="2014-01-29T00:00:00"/>
    <x v="6"/>
    <n v="2.2000000000000002"/>
    <n v="16"/>
    <x v="1"/>
    <n v="300"/>
    <n v="55500"/>
    <n v="61050"/>
    <n v="5550"/>
    <x v="7"/>
    <x v="0"/>
  </r>
  <r>
    <s v="Flight5751"/>
    <d v="2015-08-30T00:00:00"/>
    <x v="8"/>
    <n v="10.6"/>
    <n v="86"/>
    <x v="18"/>
    <n v="220"/>
    <n v="39820"/>
    <n v="43802"/>
    <n v="3982"/>
    <x v="1"/>
    <x v="1"/>
  </r>
  <r>
    <s v="Flight5752"/>
    <d v="2015-06-30T00:00:00"/>
    <x v="8"/>
    <n v="12.3"/>
    <n v="23"/>
    <x v="19"/>
    <n v="220"/>
    <n v="40700"/>
    <n v="44770"/>
    <n v="4070"/>
    <x v="10"/>
    <x v="1"/>
  </r>
  <r>
    <s v="Flight5753"/>
    <d v="2015-09-12T00:00:00"/>
    <x v="14"/>
    <n v="2.5"/>
    <n v="92"/>
    <x v="29"/>
    <n v="275"/>
    <n v="50875"/>
    <n v="55962.5"/>
    <n v="5087.5"/>
    <x v="6"/>
    <x v="1"/>
  </r>
  <r>
    <s v="Flight5754"/>
    <d v="2015-02-18T00:00:00"/>
    <x v="13"/>
    <n v="1.8"/>
    <n v="135"/>
    <x v="10"/>
    <n v="250"/>
    <n v="46250"/>
    <n v="50875"/>
    <n v="4625"/>
    <x v="8"/>
    <x v="1"/>
  </r>
  <r>
    <s v="Flight5755"/>
    <d v="2015-06-17T00:00:00"/>
    <x v="19"/>
    <n v="1.6"/>
    <n v="138"/>
    <x v="19"/>
    <n v="126.5"/>
    <n v="23402.5"/>
    <n v="25742.75"/>
    <n v="2340.25"/>
    <x v="10"/>
    <x v="1"/>
  </r>
  <r>
    <s v="Flight5756"/>
    <d v="2014-04-27T00:00:00"/>
    <x v="11"/>
    <n v="1"/>
    <n v="12"/>
    <x v="10"/>
    <n v="350"/>
    <n v="64750"/>
    <n v="71225"/>
    <n v="6475"/>
    <x v="9"/>
    <x v="0"/>
  </r>
  <r>
    <s v="Flight5757"/>
    <d v="2015-06-06T00:00:00"/>
    <x v="17"/>
    <n v="2"/>
    <n v="54"/>
    <x v="6"/>
    <n v="330"/>
    <n v="54450"/>
    <n v="59895"/>
    <n v="5445"/>
    <x v="10"/>
    <x v="1"/>
  </r>
  <r>
    <s v="Flight5758"/>
    <d v="2015-12-21T00:00:00"/>
    <x v="5"/>
    <n v="4.2"/>
    <n v="47"/>
    <x v="2"/>
    <n v="175"/>
    <n v="28875"/>
    <n v="31762.5"/>
    <n v="2887.5"/>
    <x v="4"/>
    <x v="1"/>
  </r>
  <r>
    <s v="Flight5759"/>
    <d v="2015-11-25T00:00:00"/>
    <x v="10"/>
    <n v="6.7"/>
    <n v="5"/>
    <x v="2"/>
    <n v="562.5"/>
    <n v="104062.5"/>
    <n v="114468.75"/>
    <n v="10406.25"/>
    <x v="0"/>
    <x v="1"/>
  </r>
  <r>
    <s v="Flight5760"/>
    <d v="2015-07-25T00:00:00"/>
    <x v="16"/>
    <n v="1"/>
    <n v="81"/>
    <x v="21"/>
    <n v="302.5"/>
    <n v="54752.5"/>
    <n v="60227.75"/>
    <n v="5475.25"/>
    <x v="2"/>
    <x v="1"/>
  </r>
  <r>
    <s v="Flight5761"/>
    <d v="2015-07-09T00:00:00"/>
    <x v="6"/>
    <n v="1.7"/>
    <n v="126"/>
    <x v="0"/>
    <n v="330"/>
    <n v="61050"/>
    <n v="67155"/>
    <n v="6105"/>
    <x v="2"/>
    <x v="1"/>
  </r>
  <r>
    <s v="Flight5762"/>
    <d v="2014-10-08T00:00:00"/>
    <x v="3"/>
    <n v="4.5999999999999996"/>
    <n v="53"/>
    <x v="0"/>
    <n v="350"/>
    <n v="57750"/>
    <n v="63525"/>
    <n v="5775"/>
    <x v="11"/>
    <x v="0"/>
  </r>
  <r>
    <s v="Flight5763"/>
    <d v="2015-05-03T00:00:00"/>
    <x v="13"/>
    <n v="2.4"/>
    <n v="190"/>
    <x v="27"/>
    <n v="250"/>
    <n v="41250"/>
    <n v="45375"/>
    <n v="4125"/>
    <x v="3"/>
    <x v="1"/>
  </r>
  <r>
    <s v="Flight5764"/>
    <d v="2015-12-03T00:00:00"/>
    <x v="13"/>
    <n v="2.6"/>
    <n v="112"/>
    <x v="1"/>
    <n v="250"/>
    <n v="46250"/>
    <n v="50875"/>
    <n v="4625"/>
    <x v="4"/>
    <x v="1"/>
  </r>
  <r>
    <s v="Flight5765"/>
    <d v="2015-05-05T00:00:00"/>
    <x v="8"/>
    <n v="10.5"/>
    <n v="189"/>
    <x v="15"/>
    <n v="200"/>
    <n v="33000"/>
    <n v="36300"/>
    <n v="3300"/>
    <x v="3"/>
    <x v="1"/>
  </r>
  <r>
    <s v="Flight5766"/>
    <d v="2014-11-19T00:00:00"/>
    <x v="8"/>
    <n v="8.3000000000000007"/>
    <n v="91"/>
    <x v="1"/>
    <n v="200"/>
    <n v="37000"/>
    <n v="40700"/>
    <n v="3700"/>
    <x v="0"/>
    <x v="0"/>
  </r>
  <r>
    <s v="Flight5767"/>
    <d v="2014-12-27T00:00:00"/>
    <x v="8"/>
    <n v="15.3"/>
    <n v="146"/>
    <x v="18"/>
    <n v="280"/>
    <n v="51800"/>
    <n v="56980"/>
    <n v="5180"/>
    <x v="4"/>
    <x v="0"/>
  </r>
  <r>
    <s v="Flight5768"/>
    <d v="2014-08-27T00:00:00"/>
    <x v="16"/>
    <n v="1.5"/>
    <n v="47"/>
    <x v="6"/>
    <n v="302.5"/>
    <n v="49912.5"/>
    <n v="54903.75"/>
    <n v="4991.25"/>
    <x v="1"/>
    <x v="0"/>
  </r>
  <r>
    <s v="Flight5769"/>
    <d v="2015-11-28T00:00:00"/>
    <x v="12"/>
    <n v="4.0999999999999996"/>
    <n v="145"/>
    <x v="8"/>
    <n v="172.5"/>
    <n v="31912.5"/>
    <n v="35103.75"/>
    <n v="3191.25"/>
    <x v="0"/>
    <x v="1"/>
  </r>
  <r>
    <s v="Flight5770"/>
    <d v="2015-09-04T00:00:00"/>
    <x v="17"/>
    <n v="1.3"/>
    <n v="124"/>
    <x v="27"/>
    <n v="300"/>
    <n v="55500"/>
    <n v="61050"/>
    <n v="5550"/>
    <x v="6"/>
    <x v="1"/>
  </r>
  <r>
    <s v="Flight5771"/>
    <d v="2014-08-11T00:00:00"/>
    <x v="19"/>
    <n v="1.8"/>
    <n v="41"/>
    <x v="4"/>
    <n v="126.5"/>
    <n v="20872.5"/>
    <n v="22959.75"/>
    <n v="2087.25"/>
    <x v="1"/>
    <x v="0"/>
  </r>
  <r>
    <s v="Flight5772"/>
    <d v="2014-01-20T00:00:00"/>
    <x v="1"/>
    <n v="2.9"/>
    <n v="19"/>
    <x v="6"/>
    <n v="250"/>
    <n v="46250"/>
    <n v="50875"/>
    <n v="4625"/>
    <x v="7"/>
    <x v="0"/>
  </r>
  <r>
    <s v="Flight5773"/>
    <d v="2015-06-06T00:00:00"/>
    <x v="1"/>
    <n v="2.8"/>
    <n v="71"/>
    <x v="16"/>
    <n v="275"/>
    <n v="49775"/>
    <n v="54752.5"/>
    <n v="4977.5"/>
    <x v="10"/>
    <x v="1"/>
  </r>
  <r>
    <s v="Flight5774"/>
    <d v="2014-07-13T00:00:00"/>
    <x v="17"/>
    <n v="1.8"/>
    <n v="155"/>
    <x v="0"/>
    <n v="330"/>
    <n v="54450"/>
    <n v="59895"/>
    <n v="5445"/>
    <x v="2"/>
    <x v="0"/>
  </r>
  <r>
    <s v="Flight5775"/>
    <d v="2015-08-15T00:00:00"/>
    <x v="6"/>
    <n v="3.1"/>
    <n v="149"/>
    <x v="11"/>
    <n v="330"/>
    <n v="61050"/>
    <n v="67155"/>
    <n v="6105"/>
    <x v="1"/>
    <x v="1"/>
  </r>
  <r>
    <s v="Flight5776"/>
    <d v="2015-08-22T00:00:00"/>
    <x v="7"/>
    <n v="1.9"/>
    <n v="169"/>
    <x v="9"/>
    <n v="220"/>
    <n v="36300"/>
    <n v="39930"/>
    <n v="3630"/>
    <x v="1"/>
    <x v="1"/>
  </r>
  <r>
    <s v="Flight5777"/>
    <d v="2014-04-05T00:00:00"/>
    <x v="5"/>
    <n v="1.1000000000000001"/>
    <n v="140"/>
    <x v="0"/>
    <n v="125"/>
    <n v="23125"/>
    <n v="25437.5"/>
    <n v="2312.5"/>
    <x v="9"/>
    <x v="0"/>
  </r>
  <r>
    <s v="Flight5778"/>
    <d v="2015-09-06T00:00:00"/>
    <x v="7"/>
    <n v="2.2999999999999998"/>
    <n v="61"/>
    <x v="0"/>
    <n v="200"/>
    <n v="33000"/>
    <n v="36300"/>
    <n v="3300"/>
    <x v="6"/>
    <x v="1"/>
  </r>
  <r>
    <s v="Flight5779"/>
    <d v="2014-03-24T00:00:00"/>
    <x v="11"/>
    <n v="1.6"/>
    <n v="31"/>
    <x v="22"/>
    <n v="350"/>
    <n v="64750"/>
    <n v="71225"/>
    <n v="6475"/>
    <x v="5"/>
    <x v="0"/>
  </r>
  <r>
    <s v="Flight5780"/>
    <d v="2014-08-30T00:00:00"/>
    <x v="15"/>
    <n v="2.8"/>
    <n v="130"/>
    <x v="2"/>
    <n v="330"/>
    <n v="61050"/>
    <n v="67155"/>
    <n v="6105"/>
    <x v="1"/>
    <x v="0"/>
  </r>
  <r>
    <s v="Flight5781"/>
    <d v="2015-11-26T00:00:00"/>
    <x v="2"/>
    <n v="5.0999999999999996"/>
    <n v="52"/>
    <x v="1"/>
    <n v="337.5"/>
    <n v="55687.5"/>
    <n v="61256.25"/>
    <n v="5568.75"/>
    <x v="0"/>
    <x v="1"/>
  </r>
  <r>
    <s v="Flight5782"/>
    <d v="2015-08-21T00:00:00"/>
    <x v="17"/>
    <n v="3.1"/>
    <n v="172"/>
    <x v="25"/>
    <n v="330"/>
    <n v="54450"/>
    <n v="59895"/>
    <n v="5445"/>
    <x v="1"/>
    <x v="1"/>
  </r>
  <r>
    <s v="Flight5783"/>
    <d v="2015-01-17T00:00:00"/>
    <x v="20"/>
    <n v="1.6"/>
    <n v="53"/>
    <x v="5"/>
    <n v="275"/>
    <n v="45375"/>
    <n v="49912.5"/>
    <n v="4537.5"/>
    <x v="7"/>
    <x v="1"/>
  </r>
  <r>
    <s v="Flight5784"/>
    <d v="2015-07-29T00:00:00"/>
    <x v="1"/>
    <n v="1.6"/>
    <n v="183"/>
    <x v="0"/>
    <n v="275"/>
    <n v="45375"/>
    <n v="49912.5"/>
    <n v="4537.5"/>
    <x v="2"/>
    <x v="1"/>
  </r>
  <r>
    <s v="Flight5785"/>
    <d v="2014-11-25T00:00:00"/>
    <x v="1"/>
    <n v="5"/>
    <n v="6"/>
    <x v="2"/>
    <n v="375"/>
    <n v="69375"/>
    <n v="76312.5"/>
    <n v="6937.5"/>
    <x v="0"/>
    <x v="0"/>
  </r>
  <r>
    <s v="Flight5786"/>
    <d v="2015-09-17T00:00:00"/>
    <x v="14"/>
    <n v="2.5"/>
    <n v="66"/>
    <x v="11"/>
    <n v="275"/>
    <n v="49775"/>
    <n v="54752.5"/>
    <n v="4977.5"/>
    <x v="6"/>
    <x v="1"/>
  </r>
  <r>
    <s v="Flight5787"/>
    <d v="2015-08-31T00:00:00"/>
    <x v="0"/>
    <n v="2.2999999999999998"/>
    <n v="85"/>
    <x v="6"/>
    <n v="330"/>
    <n v="59730"/>
    <n v="65703"/>
    <n v="5973"/>
    <x v="1"/>
    <x v="1"/>
  </r>
  <r>
    <s v="Flight5788"/>
    <d v="2014-05-02T00:00:00"/>
    <x v="5"/>
    <n v="0.7"/>
    <n v="22"/>
    <x v="8"/>
    <n v="125"/>
    <n v="23125"/>
    <n v="25437.5"/>
    <n v="2312.5"/>
    <x v="3"/>
    <x v="0"/>
  </r>
  <r>
    <s v="Flight5789"/>
    <d v="2014-01-23T00:00:00"/>
    <x v="1"/>
    <n v="2.8"/>
    <n v="167"/>
    <x v="3"/>
    <n v="250"/>
    <n v="41250"/>
    <n v="45375"/>
    <n v="4125"/>
    <x v="7"/>
    <x v="0"/>
  </r>
  <r>
    <s v="Flight5790"/>
    <d v="2014-03-15T00:00:00"/>
    <x v="0"/>
    <n v="3"/>
    <n v="110"/>
    <x v="12"/>
    <n v="300"/>
    <n v="55500"/>
    <n v="61050"/>
    <n v="5550"/>
    <x v="5"/>
    <x v="0"/>
  </r>
  <r>
    <s v="Flight5791"/>
    <d v="2014-08-05T00:00:00"/>
    <x v="3"/>
    <n v="7.2"/>
    <n v="77"/>
    <x v="11"/>
    <n v="385"/>
    <n v="69685"/>
    <n v="76653.5"/>
    <n v="6968.5"/>
    <x v="1"/>
    <x v="0"/>
  </r>
  <r>
    <s v="Flight5792"/>
    <d v="2015-09-27T00:00:00"/>
    <x v="4"/>
    <n v="1.7"/>
    <n v="125"/>
    <x v="15"/>
    <n v="200"/>
    <n v="37000"/>
    <n v="40700"/>
    <n v="3700"/>
    <x v="6"/>
    <x v="1"/>
  </r>
  <r>
    <s v="Flight5793"/>
    <d v="2015-07-29T00:00:00"/>
    <x v="14"/>
    <n v="2.1"/>
    <n v="41"/>
    <x v="0"/>
    <n v="302.5"/>
    <n v="49912.5"/>
    <n v="54903.75"/>
    <n v="4991.25"/>
    <x v="2"/>
    <x v="1"/>
  </r>
  <r>
    <s v="Flight5794"/>
    <d v="2014-04-03T00:00:00"/>
    <x v="7"/>
    <n v="2.2000000000000002"/>
    <n v="187"/>
    <x v="11"/>
    <n v="200"/>
    <n v="33000"/>
    <n v="36300"/>
    <n v="3300"/>
    <x v="9"/>
    <x v="0"/>
  </r>
  <r>
    <s v="Flight5795"/>
    <d v="2014-12-20T00:00:00"/>
    <x v="16"/>
    <n v="1.9"/>
    <n v="46"/>
    <x v="7"/>
    <n v="275"/>
    <n v="45375"/>
    <n v="49912.5"/>
    <n v="4537.5"/>
    <x v="4"/>
    <x v="0"/>
  </r>
  <r>
    <s v="Flight5796"/>
    <d v="2014-08-16T00:00:00"/>
    <x v="9"/>
    <n v="1.9"/>
    <n v="45"/>
    <x v="2"/>
    <n v="275"/>
    <n v="45375"/>
    <n v="49912.5"/>
    <n v="4537.5"/>
    <x v="1"/>
    <x v="0"/>
  </r>
  <r>
    <s v="Flight5797"/>
    <d v="2015-11-24T00:00:00"/>
    <x v="3"/>
    <n v="9.4"/>
    <n v="149"/>
    <x v="17"/>
    <n v="525"/>
    <n v="97125"/>
    <n v="106837.5"/>
    <n v="9712.5"/>
    <x v="0"/>
    <x v="1"/>
  </r>
  <r>
    <s v="Flight5798"/>
    <d v="2014-06-14T00:00:00"/>
    <x v="16"/>
    <n v="2.8"/>
    <n v="21"/>
    <x v="1"/>
    <n v="302.5"/>
    <n v="55962.5"/>
    <n v="61558.75"/>
    <n v="5596.25"/>
    <x v="10"/>
    <x v="0"/>
  </r>
  <r>
    <s v="Flight5799"/>
    <d v="2015-06-16T00:00:00"/>
    <x v="8"/>
    <n v="11.8"/>
    <n v="18"/>
    <x v="13"/>
    <n v="220"/>
    <n v="40700"/>
    <n v="44770"/>
    <n v="4070"/>
    <x v="10"/>
    <x v="1"/>
  </r>
  <r>
    <s v="Flight5800"/>
    <d v="2014-11-06T00:00:00"/>
    <x v="0"/>
    <n v="1.6"/>
    <n v="157"/>
    <x v="28"/>
    <n v="300"/>
    <n v="49500"/>
    <n v="54450"/>
    <n v="4950"/>
    <x v="0"/>
    <x v="0"/>
  </r>
  <r>
    <s v="Flight5801"/>
    <d v="2015-08-24T00:00:00"/>
    <x v="10"/>
    <n v="1.6"/>
    <n v="92"/>
    <x v="18"/>
    <n v="412.5"/>
    <n v="76312.5"/>
    <n v="83943.75"/>
    <n v="7631.25"/>
    <x v="1"/>
    <x v="1"/>
  </r>
  <r>
    <s v="Flight5802"/>
    <d v="2014-06-11T00:00:00"/>
    <x v="7"/>
    <n v="2"/>
    <n v="121"/>
    <x v="18"/>
    <n v="220"/>
    <n v="40700"/>
    <n v="44770"/>
    <n v="4070"/>
    <x v="10"/>
    <x v="0"/>
  </r>
  <r>
    <s v="Flight5803"/>
    <d v="2015-02-26T00:00:00"/>
    <x v="12"/>
    <n v="2.6"/>
    <n v="140"/>
    <x v="27"/>
    <n v="115"/>
    <n v="21275"/>
    <n v="23402.5"/>
    <n v="2127.5"/>
    <x v="8"/>
    <x v="1"/>
  </r>
  <r>
    <s v="Flight5804"/>
    <d v="2014-01-17T00:00:00"/>
    <x v="5"/>
    <n v="3"/>
    <n v="132"/>
    <x v="14"/>
    <n v="125"/>
    <n v="23125"/>
    <n v="25437.5"/>
    <n v="2312.5"/>
    <x v="7"/>
    <x v="0"/>
  </r>
  <r>
    <s v="Flight5805"/>
    <d v="2014-01-25T00:00:00"/>
    <x v="10"/>
    <n v="2.7"/>
    <n v="181"/>
    <x v="20"/>
    <n v="375"/>
    <n v="61875"/>
    <n v="68062.5"/>
    <n v="6187.5"/>
    <x v="7"/>
    <x v="0"/>
  </r>
  <r>
    <s v="Flight5806"/>
    <d v="2014-01-27T00:00:00"/>
    <x v="19"/>
    <n v="1"/>
    <n v="129"/>
    <x v="0"/>
    <n v="115"/>
    <n v="21275"/>
    <n v="23402.5"/>
    <n v="2127.5"/>
    <x v="7"/>
    <x v="0"/>
  </r>
  <r>
    <s v="Flight5807"/>
    <d v="2015-03-28T00:00:00"/>
    <x v="1"/>
    <n v="1.8"/>
    <n v="155"/>
    <x v="11"/>
    <n v="250"/>
    <n v="41250"/>
    <n v="45375"/>
    <n v="4125"/>
    <x v="5"/>
    <x v="1"/>
  </r>
  <r>
    <s v="Flight5808"/>
    <d v="2014-08-27T00:00:00"/>
    <x v="1"/>
    <n v="0.9"/>
    <n v="162"/>
    <x v="10"/>
    <n v="275"/>
    <n v="45375"/>
    <n v="49912.5"/>
    <n v="4537.5"/>
    <x v="1"/>
    <x v="0"/>
  </r>
  <r>
    <s v="Flight5809"/>
    <d v="2014-11-30T00:00:00"/>
    <x v="14"/>
    <n v="2.7"/>
    <n v="154"/>
    <x v="2"/>
    <n v="412.5"/>
    <n v="68062.5"/>
    <n v="74868.75"/>
    <n v="6806.25"/>
    <x v="0"/>
    <x v="0"/>
  </r>
  <r>
    <s v="Flight5810"/>
    <d v="2014-01-09T00:00:00"/>
    <x v="1"/>
    <n v="2.6"/>
    <n v="89"/>
    <x v="15"/>
    <n v="250"/>
    <n v="45250"/>
    <n v="49775"/>
    <n v="4525"/>
    <x v="7"/>
    <x v="0"/>
  </r>
  <r>
    <s v="Flight5811"/>
    <d v="2015-07-31T00:00:00"/>
    <x v="5"/>
    <n v="2.6"/>
    <n v="185"/>
    <x v="2"/>
    <n v="137.5"/>
    <n v="22687.5"/>
    <n v="24956.25"/>
    <n v="2268.75"/>
    <x v="2"/>
    <x v="1"/>
  </r>
  <r>
    <s v="Flight5812"/>
    <d v="2015-04-10T00:00:00"/>
    <x v="10"/>
    <n v="2.5"/>
    <n v="103"/>
    <x v="19"/>
    <n v="375"/>
    <n v="69375"/>
    <n v="76312.5"/>
    <n v="6937.5"/>
    <x v="9"/>
    <x v="1"/>
  </r>
  <r>
    <s v="Flight5813"/>
    <d v="2015-12-11T00:00:00"/>
    <x v="7"/>
    <n v="2.5"/>
    <n v="42"/>
    <x v="6"/>
    <n v="200"/>
    <n v="33000"/>
    <n v="36300"/>
    <n v="3300"/>
    <x v="4"/>
    <x v="1"/>
  </r>
  <r>
    <s v="Flight5814"/>
    <d v="2015-06-12T00:00:00"/>
    <x v="15"/>
    <n v="1.9"/>
    <n v="186"/>
    <x v="27"/>
    <n v="330"/>
    <n v="54450"/>
    <n v="59895"/>
    <n v="5445"/>
    <x v="10"/>
    <x v="1"/>
  </r>
  <r>
    <s v="Flight5815"/>
    <d v="2015-01-28T00:00:00"/>
    <x v="5"/>
    <n v="1.9"/>
    <n v="31"/>
    <x v="18"/>
    <n v="125"/>
    <n v="23125"/>
    <n v="25437.5"/>
    <n v="2312.5"/>
    <x v="7"/>
    <x v="1"/>
  </r>
  <r>
    <s v="Flight5816"/>
    <d v="2014-09-25T00:00:00"/>
    <x v="5"/>
    <n v="0.9"/>
    <n v="21"/>
    <x v="6"/>
    <n v="125"/>
    <n v="23125"/>
    <n v="25437.5"/>
    <n v="2312.5"/>
    <x v="6"/>
    <x v="0"/>
  </r>
  <r>
    <s v="Flight5817"/>
    <d v="2015-11-30T00:00:00"/>
    <x v="4"/>
    <n v="2"/>
    <n v="160"/>
    <x v="0"/>
    <n v="200"/>
    <n v="33000"/>
    <n v="36300"/>
    <n v="3300"/>
    <x v="0"/>
    <x v="1"/>
  </r>
  <r>
    <s v="Flight5818"/>
    <d v="2014-09-25T00:00:00"/>
    <x v="3"/>
    <n v="4.9000000000000004"/>
    <n v="83"/>
    <x v="27"/>
    <n v="350"/>
    <n v="63350"/>
    <n v="69685"/>
    <n v="6335"/>
    <x v="6"/>
    <x v="0"/>
  </r>
  <r>
    <s v="Flight5819"/>
    <d v="2015-08-23T00:00:00"/>
    <x v="4"/>
    <n v="1.8"/>
    <n v="178"/>
    <x v="2"/>
    <n v="220"/>
    <n v="36300"/>
    <n v="39930"/>
    <n v="3630"/>
    <x v="1"/>
    <x v="1"/>
  </r>
  <r>
    <s v="Flight5820"/>
    <d v="2014-11-26T00:00:00"/>
    <x v="9"/>
    <n v="3.4"/>
    <n v="22"/>
    <x v="22"/>
    <n v="375"/>
    <n v="69375"/>
    <n v="76312.5"/>
    <n v="6937.5"/>
    <x v="0"/>
    <x v="0"/>
  </r>
  <r>
    <s v="Flight5821"/>
    <d v="2014-08-12T00:00:00"/>
    <x v="2"/>
    <n v="1.6"/>
    <n v="129"/>
    <x v="25"/>
    <n v="247.5"/>
    <n v="45787.5"/>
    <n v="50366.25"/>
    <n v="4578.75"/>
    <x v="1"/>
    <x v="0"/>
  </r>
  <r>
    <s v="Flight5822"/>
    <d v="2014-08-28T00:00:00"/>
    <x v="4"/>
    <n v="3"/>
    <n v="152"/>
    <x v="1"/>
    <n v="220"/>
    <n v="36300"/>
    <n v="39930"/>
    <n v="3630"/>
    <x v="1"/>
    <x v="0"/>
  </r>
  <r>
    <s v="Flight5823"/>
    <d v="2014-09-29T00:00:00"/>
    <x v="17"/>
    <n v="1.7"/>
    <n v="206"/>
    <x v="1"/>
    <n v="300"/>
    <n v="49500"/>
    <n v="54450"/>
    <n v="4950"/>
    <x v="6"/>
    <x v="0"/>
  </r>
  <r>
    <s v="Flight5824"/>
    <d v="2015-08-25T00:00:00"/>
    <x v="5"/>
    <n v="1.4"/>
    <n v="115"/>
    <x v="17"/>
    <n v="137.5"/>
    <n v="25437.5"/>
    <n v="27981.25"/>
    <n v="2543.75"/>
    <x v="1"/>
    <x v="1"/>
  </r>
  <r>
    <s v="Flight5825"/>
    <d v="2014-09-09T00:00:00"/>
    <x v="6"/>
    <n v="0.7"/>
    <n v="149"/>
    <x v="6"/>
    <n v="300"/>
    <n v="55500"/>
    <n v="61050"/>
    <n v="5550"/>
    <x v="6"/>
    <x v="0"/>
  </r>
  <r>
    <s v="Flight5826"/>
    <d v="2015-01-03T00:00:00"/>
    <x v="6"/>
    <n v="3.1"/>
    <n v="148"/>
    <x v="1"/>
    <n v="300"/>
    <n v="55500"/>
    <n v="61050"/>
    <n v="5550"/>
    <x v="7"/>
    <x v="1"/>
  </r>
  <r>
    <s v="Flight5827"/>
    <d v="2014-06-11T00:00:00"/>
    <x v="13"/>
    <n v="2.8"/>
    <n v="162"/>
    <x v="18"/>
    <n v="275"/>
    <n v="45375"/>
    <n v="49912.5"/>
    <n v="4537.5"/>
    <x v="10"/>
    <x v="0"/>
  </r>
  <r>
    <s v="Flight5828"/>
    <d v="2015-05-26T00:00:00"/>
    <x v="3"/>
    <n v="4.3"/>
    <n v="63"/>
    <x v="17"/>
    <n v="350"/>
    <n v="63350"/>
    <n v="69685"/>
    <n v="6335"/>
    <x v="3"/>
    <x v="1"/>
  </r>
  <r>
    <s v="Flight5829"/>
    <d v="2015-06-04T00:00:00"/>
    <x v="9"/>
    <n v="1.8"/>
    <n v="79"/>
    <x v="18"/>
    <n v="275"/>
    <n v="49775"/>
    <n v="54752.5"/>
    <n v="4977.5"/>
    <x v="10"/>
    <x v="1"/>
  </r>
  <r>
    <s v="Flight5830"/>
    <d v="2014-12-16T00:00:00"/>
    <x v="20"/>
    <n v="2"/>
    <n v="171"/>
    <x v="19"/>
    <n v="275"/>
    <n v="45375"/>
    <n v="49912.5"/>
    <n v="4537.5"/>
    <x v="4"/>
    <x v="0"/>
  </r>
  <r>
    <s v="Flight5831"/>
    <d v="2015-03-03T00:00:00"/>
    <x v="14"/>
    <n v="1.6"/>
    <n v="147"/>
    <x v="1"/>
    <n v="275"/>
    <n v="50875"/>
    <n v="55962.5"/>
    <n v="5087.5"/>
    <x v="5"/>
    <x v="1"/>
  </r>
  <r>
    <s v="Flight5832"/>
    <d v="2014-11-03T00:00:00"/>
    <x v="13"/>
    <n v="3.1"/>
    <n v="145"/>
    <x v="19"/>
    <n v="250"/>
    <n v="46250"/>
    <n v="50875"/>
    <n v="4625"/>
    <x v="0"/>
    <x v="0"/>
  </r>
  <r>
    <s v="Flight5833"/>
    <d v="2015-07-26T00:00:00"/>
    <x v="9"/>
    <n v="2"/>
    <n v="20"/>
    <x v="2"/>
    <n v="275"/>
    <n v="50875"/>
    <n v="55962.5"/>
    <n v="5087.5"/>
    <x v="2"/>
    <x v="1"/>
  </r>
  <r>
    <s v="Flight5834"/>
    <d v="2015-07-03T00:00:00"/>
    <x v="17"/>
    <n v="1.7"/>
    <n v="10"/>
    <x v="16"/>
    <n v="330"/>
    <n v="61050"/>
    <n v="67155"/>
    <n v="6105"/>
    <x v="2"/>
    <x v="1"/>
  </r>
  <r>
    <s v="Flight5835"/>
    <d v="2015-07-26T00:00:00"/>
    <x v="0"/>
    <n v="2.2999999999999998"/>
    <n v="107"/>
    <x v="7"/>
    <n v="330"/>
    <n v="61050"/>
    <n v="67155"/>
    <n v="6105"/>
    <x v="2"/>
    <x v="1"/>
  </r>
  <r>
    <s v="Flight5836"/>
    <d v="2014-07-19T00:00:00"/>
    <x v="3"/>
    <n v="4.0999999999999996"/>
    <n v="158"/>
    <x v="1"/>
    <n v="385"/>
    <n v="63525"/>
    <n v="69877.5"/>
    <n v="6352.5"/>
    <x v="2"/>
    <x v="0"/>
  </r>
  <r>
    <s v="Flight5837"/>
    <d v="2015-05-31T00:00:00"/>
    <x v="16"/>
    <n v="2.6"/>
    <n v="188"/>
    <x v="25"/>
    <n v="275"/>
    <n v="45375"/>
    <n v="49912.5"/>
    <n v="4537.5"/>
    <x v="3"/>
    <x v="1"/>
  </r>
  <r>
    <s v="Flight5838"/>
    <d v="2014-10-17T00:00:00"/>
    <x v="18"/>
    <n v="2.1"/>
    <n v="72"/>
    <x v="6"/>
    <n v="240"/>
    <n v="43440"/>
    <n v="47784"/>
    <n v="4344"/>
    <x v="11"/>
    <x v="0"/>
  </r>
  <r>
    <s v="Flight5839"/>
    <d v="2015-04-18T00:00:00"/>
    <x v="5"/>
    <n v="2"/>
    <n v="148"/>
    <x v="22"/>
    <n v="125"/>
    <n v="23125"/>
    <n v="25437.5"/>
    <n v="2312.5"/>
    <x v="9"/>
    <x v="1"/>
  </r>
  <r>
    <s v="Flight5840"/>
    <d v="2014-12-24T00:00:00"/>
    <x v="20"/>
    <n v="4.5999999999999996"/>
    <n v="137"/>
    <x v="1"/>
    <n v="385"/>
    <n v="71225"/>
    <n v="78347.5"/>
    <n v="7122.5"/>
    <x v="4"/>
    <x v="0"/>
  </r>
  <r>
    <s v="Flight5841"/>
    <d v="2014-02-01T00:00:00"/>
    <x v="8"/>
    <n v="7.7"/>
    <n v="111"/>
    <x v="25"/>
    <n v="200"/>
    <n v="37000"/>
    <n v="40700"/>
    <n v="3700"/>
    <x v="8"/>
    <x v="0"/>
  </r>
  <r>
    <s v="Flight5842"/>
    <d v="2015-01-29T00:00:00"/>
    <x v="18"/>
    <n v="3.5"/>
    <n v="188"/>
    <x v="1"/>
    <n v="240"/>
    <n v="39600"/>
    <n v="43560"/>
    <n v="3960"/>
    <x v="7"/>
    <x v="1"/>
  </r>
  <r>
    <s v="Flight5843"/>
    <d v="2015-07-28T00:00:00"/>
    <x v="8"/>
    <n v="8.3000000000000007"/>
    <n v="105"/>
    <x v="24"/>
    <n v="220"/>
    <n v="40700"/>
    <n v="44770"/>
    <n v="4070"/>
    <x v="2"/>
    <x v="1"/>
  </r>
  <r>
    <s v="Flight5844"/>
    <d v="2015-12-16T00:00:00"/>
    <x v="9"/>
    <n v="2.6"/>
    <n v="190"/>
    <x v="12"/>
    <n v="250"/>
    <n v="41250"/>
    <n v="45375"/>
    <n v="4125"/>
    <x v="4"/>
    <x v="1"/>
  </r>
  <r>
    <s v="Flight5845"/>
    <d v="2014-01-26T00:00:00"/>
    <x v="16"/>
    <n v="3.1"/>
    <n v="63"/>
    <x v="7"/>
    <n v="275"/>
    <n v="49775"/>
    <n v="54752.5"/>
    <n v="4977.5"/>
    <x v="7"/>
    <x v="0"/>
  </r>
  <r>
    <s v="Flight5846"/>
    <d v="2015-11-01T00:00:00"/>
    <x v="0"/>
    <n v="0.8"/>
    <n v="110"/>
    <x v="2"/>
    <n v="300"/>
    <n v="55500"/>
    <n v="61050"/>
    <n v="5550"/>
    <x v="0"/>
    <x v="1"/>
  </r>
  <r>
    <s v="Flight5847"/>
    <d v="2014-04-22T00:00:00"/>
    <x v="16"/>
    <n v="1.7"/>
    <n v="164"/>
    <x v="16"/>
    <n v="275"/>
    <n v="45375"/>
    <n v="49912.5"/>
    <n v="4537.5"/>
    <x v="9"/>
    <x v="0"/>
  </r>
  <r>
    <s v="Flight5848"/>
    <d v="2014-11-20T00:00:00"/>
    <x v="3"/>
    <n v="5.0999999999999996"/>
    <n v="200"/>
    <x v="29"/>
    <n v="350"/>
    <n v="57750"/>
    <n v="63525"/>
    <n v="5775"/>
    <x v="0"/>
    <x v="0"/>
  </r>
  <r>
    <s v="Flight5849"/>
    <d v="2015-07-18T00:00:00"/>
    <x v="6"/>
    <n v="0.3"/>
    <n v="2"/>
    <x v="18"/>
    <n v="330"/>
    <n v="61050"/>
    <n v="67155"/>
    <n v="6105"/>
    <x v="2"/>
    <x v="1"/>
  </r>
  <r>
    <s v="Flight5850"/>
    <d v="2015-04-21T00:00:00"/>
    <x v="2"/>
    <n v="2.7"/>
    <n v="45"/>
    <x v="25"/>
    <n v="225"/>
    <n v="37125"/>
    <n v="40837.5"/>
    <n v="3712.5"/>
    <x v="9"/>
    <x v="1"/>
  </r>
  <r>
    <s v="Flight5851"/>
    <d v="2014-01-08T00:00:00"/>
    <x v="6"/>
    <n v="2.2000000000000002"/>
    <n v="10"/>
    <x v="2"/>
    <n v="300"/>
    <n v="55500"/>
    <n v="61050"/>
    <n v="5550"/>
    <x v="7"/>
    <x v="0"/>
  </r>
  <r>
    <s v="Flight5852"/>
    <d v="2014-11-07T00:00:00"/>
    <x v="0"/>
    <n v="1.7"/>
    <n v="208"/>
    <x v="1"/>
    <n v="300"/>
    <n v="49500"/>
    <n v="54450"/>
    <n v="4950"/>
    <x v="0"/>
    <x v="0"/>
  </r>
  <r>
    <s v="Flight5853"/>
    <d v="2014-10-09T00:00:00"/>
    <x v="9"/>
    <n v="2.7"/>
    <n v="32"/>
    <x v="2"/>
    <n v="250"/>
    <n v="46250"/>
    <n v="50875"/>
    <n v="4625"/>
    <x v="11"/>
    <x v="0"/>
  </r>
  <r>
    <s v="Flight5854"/>
    <d v="2015-11-29T00:00:00"/>
    <x v="3"/>
    <n v="10.199999999999999"/>
    <n v="194"/>
    <x v="17"/>
    <n v="525"/>
    <n v="86625"/>
    <n v="95287.5"/>
    <n v="8662.5"/>
    <x v="0"/>
    <x v="1"/>
  </r>
  <r>
    <s v="Flight5855"/>
    <d v="2014-12-15T00:00:00"/>
    <x v="1"/>
    <n v="2.5"/>
    <n v="172"/>
    <x v="15"/>
    <n v="250"/>
    <n v="41250"/>
    <n v="45375"/>
    <n v="4125"/>
    <x v="4"/>
    <x v="0"/>
  </r>
  <r>
    <s v="Flight5856"/>
    <d v="2014-10-18T00:00:00"/>
    <x v="6"/>
    <n v="1.2"/>
    <n v="141"/>
    <x v="6"/>
    <n v="300"/>
    <n v="55500"/>
    <n v="61050"/>
    <n v="5550"/>
    <x v="11"/>
    <x v="0"/>
  </r>
  <r>
    <s v="Flight5857"/>
    <d v="2014-09-29T00:00:00"/>
    <x v="3"/>
    <n v="3.4"/>
    <n v="152"/>
    <x v="3"/>
    <n v="350"/>
    <n v="57750"/>
    <n v="63525"/>
    <n v="5775"/>
    <x v="6"/>
    <x v="0"/>
  </r>
  <r>
    <s v="Flight5858"/>
    <d v="2014-02-15T00:00:00"/>
    <x v="8"/>
    <n v="9.8000000000000007"/>
    <n v="154"/>
    <x v="25"/>
    <n v="200"/>
    <n v="33000"/>
    <n v="36300"/>
    <n v="3300"/>
    <x v="8"/>
    <x v="0"/>
  </r>
  <r>
    <s v="Flight5859"/>
    <d v="2015-12-31T00:00:00"/>
    <x v="16"/>
    <n v="2.2000000000000002"/>
    <n v="178"/>
    <x v="2"/>
    <n v="275"/>
    <n v="45375"/>
    <n v="49912.5"/>
    <n v="4537.5"/>
    <x v="4"/>
    <x v="1"/>
  </r>
  <r>
    <s v="Flight5860"/>
    <d v="2014-05-20T00:00:00"/>
    <x v="17"/>
    <n v="1.8"/>
    <n v="122"/>
    <x v="16"/>
    <n v="300"/>
    <n v="55500"/>
    <n v="61050"/>
    <n v="5550"/>
    <x v="3"/>
    <x v="0"/>
  </r>
  <r>
    <s v="Flight5861"/>
    <d v="2015-05-21T00:00:00"/>
    <x v="8"/>
    <n v="10.9"/>
    <n v="166"/>
    <x v="6"/>
    <n v="200"/>
    <n v="33000"/>
    <n v="36300"/>
    <n v="3300"/>
    <x v="3"/>
    <x v="1"/>
  </r>
  <r>
    <s v="Flight5862"/>
    <d v="2015-04-21T00:00:00"/>
    <x v="10"/>
    <n v="1.7"/>
    <n v="38"/>
    <x v="0"/>
    <n v="375"/>
    <n v="61875"/>
    <n v="68062.5"/>
    <n v="6187.5"/>
    <x v="9"/>
    <x v="1"/>
  </r>
  <r>
    <s v="Flight5863"/>
    <d v="2014-01-22T00:00:00"/>
    <x v="21"/>
    <n v="1.1000000000000001"/>
    <n v="84"/>
    <x v="0"/>
    <n v="300"/>
    <n v="54300"/>
    <n v="59730"/>
    <n v="5430"/>
    <x v="7"/>
    <x v="0"/>
  </r>
  <r>
    <s v="Flight5864"/>
    <d v="2015-11-24T00:00:00"/>
    <x v="8"/>
    <n v="16.7"/>
    <n v="165"/>
    <x v="12"/>
    <n v="300"/>
    <n v="49500"/>
    <n v="54450"/>
    <n v="4950"/>
    <x v="0"/>
    <x v="1"/>
  </r>
  <r>
    <s v="Flight5865"/>
    <d v="2014-03-05T00:00:00"/>
    <x v="10"/>
    <n v="3"/>
    <n v="183"/>
    <x v="18"/>
    <n v="375"/>
    <n v="61875"/>
    <n v="68062.5"/>
    <n v="6187.5"/>
    <x v="5"/>
    <x v="0"/>
  </r>
  <r>
    <s v="Flight5866"/>
    <d v="2014-10-13T00:00:00"/>
    <x v="7"/>
    <n v="2"/>
    <n v="117"/>
    <x v="17"/>
    <n v="200"/>
    <n v="37000"/>
    <n v="40700"/>
    <n v="3700"/>
    <x v="11"/>
    <x v="0"/>
  </r>
  <r>
    <s v="Flight5867"/>
    <d v="2014-06-25T00:00:00"/>
    <x v="7"/>
    <n v="1.5"/>
    <n v="116"/>
    <x v="29"/>
    <n v="220"/>
    <n v="40700"/>
    <n v="44770"/>
    <n v="4070"/>
    <x v="10"/>
    <x v="0"/>
  </r>
  <r>
    <s v="Flight5868"/>
    <d v="2014-02-06T00:00:00"/>
    <x v="3"/>
    <n v="5"/>
    <n v="197"/>
    <x v="18"/>
    <n v="350"/>
    <n v="57750"/>
    <n v="63525"/>
    <n v="5775"/>
    <x v="8"/>
    <x v="0"/>
  </r>
  <r>
    <s v="Flight5869"/>
    <d v="2014-06-17T00:00:00"/>
    <x v="0"/>
    <n v="2.2999999999999998"/>
    <n v="66"/>
    <x v="6"/>
    <n v="330"/>
    <n v="59730"/>
    <n v="65703"/>
    <n v="5973"/>
    <x v="10"/>
    <x v="0"/>
  </r>
  <r>
    <s v="Flight5870"/>
    <d v="2015-10-03T00:00:00"/>
    <x v="14"/>
    <n v="2.8"/>
    <n v="55"/>
    <x v="18"/>
    <n v="275"/>
    <n v="45375"/>
    <n v="49912.5"/>
    <n v="4537.5"/>
    <x v="11"/>
    <x v="1"/>
  </r>
  <r>
    <s v="Flight5871"/>
    <d v="2014-02-20T00:00:00"/>
    <x v="7"/>
    <n v="1.2"/>
    <n v="75"/>
    <x v="6"/>
    <n v="200"/>
    <n v="36200"/>
    <n v="39820"/>
    <n v="3620"/>
    <x v="8"/>
    <x v="0"/>
  </r>
  <r>
    <s v="Flight5872"/>
    <d v="2014-03-11T00:00:00"/>
    <x v="2"/>
    <n v="2.2999999999999998"/>
    <n v="102"/>
    <x v="24"/>
    <n v="225"/>
    <n v="41625"/>
    <n v="45787.5"/>
    <n v="4162.5"/>
    <x v="5"/>
    <x v="0"/>
  </r>
  <r>
    <s v="Flight5873"/>
    <d v="2015-09-29T00:00:00"/>
    <x v="19"/>
    <n v="0.9"/>
    <n v="156"/>
    <x v="11"/>
    <n v="115"/>
    <n v="18975"/>
    <n v="20872.5"/>
    <n v="1897.5"/>
    <x v="6"/>
    <x v="1"/>
  </r>
  <r>
    <s v="Flight5874"/>
    <d v="2014-03-18T00:00:00"/>
    <x v="10"/>
    <n v="2.4"/>
    <n v="19"/>
    <x v="22"/>
    <n v="375"/>
    <n v="69375"/>
    <n v="76312.5"/>
    <n v="6937.5"/>
    <x v="5"/>
    <x v="0"/>
  </r>
  <r>
    <s v="Flight5875"/>
    <d v="2015-06-14T00:00:00"/>
    <x v="1"/>
    <n v="1.5"/>
    <n v="11"/>
    <x v="25"/>
    <n v="275"/>
    <n v="50875"/>
    <n v="55962.5"/>
    <n v="5087.5"/>
    <x v="10"/>
    <x v="1"/>
  </r>
  <r>
    <s v="Flight5876"/>
    <d v="2015-11-03T00:00:00"/>
    <x v="5"/>
    <n v="1.1000000000000001"/>
    <n v="73"/>
    <x v="24"/>
    <n v="125"/>
    <n v="22625"/>
    <n v="24887.5"/>
    <n v="2262.5"/>
    <x v="0"/>
    <x v="1"/>
  </r>
  <r>
    <s v="Flight5877"/>
    <d v="2015-10-13T00:00:00"/>
    <x v="17"/>
    <n v="4"/>
    <n v="53"/>
    <x v="2"/>
    <n v="300"/>
    <n v="49500"/>
    <n v="54450"/>
    <n v="4950"/>
    <x v="11"/>
    <x v="1"/>
  </r>
  <r>
    <s v="Flight5878"/>
    <d v="2015-03-30T00:00:00"/>
    <x v="3"/>
    <n v="4.2"/>
    <n v="118"/>
    <x v="6"/>
    <n v="350"/>
    <n v="64750"/>
    <n v="71225"/>
    <n v="6475"/>
    <x v="5"/>
    <x v="1"/>
  </r>
  <r>
    <s v="Flight5879"/>
    <d v="2014-05-04T00:00:00"/>
    <x v="1"/>
    <n v="1.5"/>
    <n v="74"/>
    <x v="25"/>
    <n v="250"/>
    <n v="45250"/>
    <n v="49775"/>
    <n v="4525"/>
    <x v="3"/>
    <x v="0"/>
  </r>
  <r>
    <s v="Flight5880"/>
    <d v="2014-09-26T00:00:00"/>
    <x v="18"/>
    <n v="2.1"/>
    <n v="17"/>
    <x v="5"/>
    <n v="240"/>
    <n v="44400"/>
    <n v="48840"/>
    <n v="4440"/>
    <x v="6"/>
    <x v="0"/>
  </r>
  <r>
    <s v="Flight5881"/>
    <d v="2015-11-23T00:00:00"/>
    <x v="4"/>
    <n v="3.3"/>
    <n v="198"/>
    <x v="1"/>
    <n v="300"/>
    <n v="49500"/>
    <n v="54450"/>
    <n v="4950"/>
    <x v="0"/>
    <x v="1"/>
  </r>
  <r>
    <s v="Flight5882"/>
    <d v="2014-04-25T00:00:00"/>
    <x v="14"/>
    <n v="3"/>
    <n v="65"/>
    <x v="27"/>
    <n v="275"/>
    <n v="49775"/>
    <n v="54752.5"/>
    <n v="4977.5"/>
    <x v="9"/>
    <x v="0"/>
  </r>
  <r>
    <s v="Flight5883"/>
    <d v="2014-09-17T00:00:00"/>
    <x v="3"/>
    <n v="3.5"/>
    <n v="58"/>
    <x v="16"/>
    <n v="350"/>
    <n v="57750"/>
    <n v="63525"/>
    <n v="5775"/>
    <x v="6"/>
    <x v="0"/>
  </r>
  <r>
    <s v="Flight5884"/>
    <d v="2014-03-22T00:00:00"/>
    <x v="13"/>
    <n v="2.7"/>
    <n v="112"/>
    <x v="4"/>
    <n v="250"/>
    <n v="46250"/>
    <n v="50875"/>
    <n v="4625"/>
    <x v="5"/>
    <x v="0"/>
  </r>
  <r>
    <s v="Flight5885"/>
    <d v="2014-06-27T00:00:00"/>
    <x v="3"/>
    <n v="5.8"/>
    <n v="104"/>
    <x v="24"/>
    <n v="385"/>
    <n v="71225"/>
    <n v="78347.5"/>
    <n v="7122.5"/>
    <x v="10"/>
    <x v="0"/>
  </r>
  <r>
    <s v="Flight5886"/>
    <d v="2014-05-05T00:00:00"/>
    <x v="2"/>
    <n v="2.5"/>
    <n v="195"/>
    <x v="25"/>
    <n v="225"/>
    <n v="37125"/>
    <n v="40837.5"/>
    <n v="3712.5"/>
    <x v="3"/>
    <x v="0"/>
  </r>
  <r>
    <s v="Flight5887"/>
    <d v="2014-06-08T00:00:00"/>
    <x v="16"/>
    <n v="1.6"/>
    <n v="29"/>
    <x v="0"/>
    <n v="302.5"/>
    <n v="55962.5"/>
    <n v="61558.75"/>
    <n v="5596.25"/>
    <x v="10"/>
    <x v="0"/>
  </r>
  <r>
    <s v="Flight5888"/>
    <d v="2015-03-21T00:00:00"/>
    <x v="6"/>
    <n v="2.2000000000000002"/>
    <n v="6"/>
    <x v="17"/>
    <n v="300"/>
    <n v="55500"/>
    <n v="61050"/>
    <n v="5550"/>
    <x v="5"/>
    <x v="1"/>
  </r>
  <r>
    <s v="Flight5889"/>
    <d v="2014-11-24T00:00:00"/>
    <x v="1"/>
    <n v="4.8"/>
    <n v="27"/>
    <x v="0"/>
    <n v="375"/>
    <n v="69375"/>
    <n v="76312.5"/>
    <n v="6937.5"/>
    <x v="0"/>
    <x v="0"/>
  </r>
  <r>
    <s v="Flight5890"/>
    <d v="2014-10-21T00:00:00"/>
    <x v="20"/>
    <n v="2"/>
    <n v="109"/>
    <x v="2"/>
    <n v="275"/>
    <n v="50875"/>
    <n v="55962.5"/>
    <n v="5087.5"/>
    <x v="11"/>
    <x v="0"/>
  </r>
  <r>
    <s v="Flight5891"/>
    <d v="2015-08-23T00:00:00"/>
    <x v="9"/>
    <n v="0.6"/>
    <n v="75"/>
    <x v="1"/>
    <n v="275"/>
    <n v="49775"/>
    <n v="54752.5"/>
    <n v="4977.5"/>
    <x v="1"/>
    <x v="1"/>
  </r>
  <r>
    <s v="Flight5892"/>
    <d v="2014-02-02T00:00:00"/>
    <x v="5"/>
    <n v="2"/>
    <n v="154"/>
    <x v="2"/>
    <n v="125"/>
    <n v="20625"/>
    <n v="22687.5"/>
    <n v="2062.5"/>
    <x v="8"/>
    <x v="0"/>
  </r>
  <r>
    <s v="Flight5893"/>
    <d v="2015-03-16T00:00:00"/>
    <x v="4"/>
    <n v="2.7"/>
    <n v="118"/>
    <x v="25"/>
    <n v="200"/>
    <n v="37000"/>
    <n v="40700"/>
    <n v="3700"/>
    <x v="5"/>
    <x v="1"/>
  </r>
  <r>
    <s v="Flight5894"/>
    <d v="2015-12-31T00:00:00"/>
    <x v="17"/>
    <n v="3"/>
    <n v="88"/>
    <x v="18"/>
    <n v="300"/>
    <n v="54300"/>
    <n v="59730"/>
    <n v="5430"/>
    <x v="4"/>
    <x v="1"/>
  </r>
  <r>
    <s v="Flight5895"/>
    <d v="2015-07-11T00:00:00"/>
    <x v="12"/>
    <n v="1.9"/>
    <n v="193"/>
    <x v="18"/>
    <n v="126.5"/>
    <n v="20872.5"/>
    <n v="22959.75"/>
    <n v="2087.25"/>
    <x v="2"/>
    <x v="1"/>
  </r>
  <r>
    <s v="Flight5896"/>
    <d v="2015-02-10T00:00:00"/>
    <x v="1"/>
    <n v="1.9"/>
    <n v="190"/>
    <x v="1"/>
    <n v="250"/>
    <n v="41250"/>
    <n v="45375"/>
    <n v="4125"/>
    <x v="8"/>
    <x v="1"/>
  </r>
  <r>
    <s v="Flight5897"/>
    <d v="2015-11-17T00:00:00"/>
    <x v="8"/>
    <n v="9.1999999999999993"/>
    <n v="66"/>
    <x v="18"/>
    <n v="200"/>
    <n v="36200"/>
    <n v="39820"/>
    <n v="3620"/>
    <x v="0"/>
    <x v="1"/>
  </r>
  <r>
    <s v="Flight5898"/>
    <d v="2015-09-05T00:00:00"/>
    <x v="16"/>
    <n v="2.2999999999999998"/>
    <n v="179"/>
    <x v="16"/>
    <n v="275"/>
    <n v="45375"/>
    <n v="49912.5"/>
    <n v="4537.5"/>
    <x v="6"/>
    <x v="1"/>
  </r>
  <r>
    <s v="Flight5899"/>
    <d v="2015-12-10T00:00:00"/>
    <x v="10"/>
    <n v="1.9"/>
    <n v="121"/>
    <x v="6"/>
    <n v="375"/>
    <n v="69375"/>
    <n v="76312.5"/>
    <n v="6937.5"/>
    <x v="4"/>
    <x v="1"/>
  </r>
  <r>
    <s v="Flight5900"/>
    <d v="2015-10-19T00:00:00"/>
    <x v="22"/>
    <n v="2.1"/>
    <n v="137"/>
    <x v="5"/>
    <n v="290"/>
    <n v="53650"/>
    <n v="59015"/>
    <n v="5365"/>
    <x v="11"/>
    <x v="1"/>
  </r>
  <r>
    <s v="Flight5901"/>
    <d v="2015-05-24T00:00:00"/>
    <x v="5"/>
    <n v="2.1"/>
    <n v="67"/>
    <x v="6"/>
    <n v="125"/>
    <n v="22625"/>
    <n v="24887.5"/>
    <n v="2262.5"/>
    <x v="3"/>
    <x v="1"/>
  </r>
  <r>
    <s v="Flight5902"/>
    <d v="2015-06-19T00:00:00"/>
    <x v="20"/>
    <n v="2.6"/>
    <n v="181"/>
    <x v="16"/>
    <n v="302.5"/>
    <n v="49912.5"/>
    <n v="54903.75"/>
    <n v="4991.25"/>
    <x v="10"/>
    <x v="1"/>
  </r>
  <r>
    <s v="Flight5903"/>
    <d v="2014-06-20T00:00:00"/>
    <x v="2"/>
    <n v="2"/>
    <n v="150"/>
    <x v="22"/>
    <n v="247.5"/>
    <n v="45787.5"/>
    <n v="50366.25"/>
    <n v="4578.75"/>
    <x v="10"/>
    <x v="0"/>
  </r>
  <r>
    <s v="Flight5904"/>
    <d v="2015-01-16T00:00:00"/>
    <x v="14"/>
    <n v="1"/>
    <n v="154"/>
    <x v="16"/>
    <n v="275"/>
    <n v="45375"/>
    <n v="49912.5"/>
    <n v="4537.5"/>
    <x v="7"/>
    <x v="1"/>
  </r>
  <r>
    <s v="Flight5905"/>
    <d v="2015-03-15T00:00:00"/>
    <x v="3"/>
    <n v="2.2000000000000002"/>
    <n v="143"/>
    <x v="19"/>
    <n v="350"/>
    <n v="64750"/>
    <n v="71225"/>
    <n v="6475"/>
    <x v="5"/>
    <x v="1"/>
  </r>
  <r>
    <s v="Flight5906"/>
    <d v="2015-07-02T00:00:00"/>
    <x v="11"/>
    <n v="1.8"/>
    <n v="29"/>
    <x v="19"/>
    <n v="385"/>
    <n v="71225"/>
    <n v="78347.5"/>
    <n v="7122.5"/>
    <x v="2"/>
    <x v="1"/>
  </r>
  <r>
    <s v="Flight5907"/>
    <d v="2014-05-10T00:00:00"/>
    <x v="17"/>
    <n v="3"/>
    <n v="74"/>
    <x v="27"/>
    <n v="300"/>
    <n v="54300"/>
    <n v="59730"/>
    <n v="5430"/>
    <x v="3"/>
    <x v="0"/>
  </r>
  <r>
    <s v="Flight5908"/>
    <d v="2014-06-24T00:00:00"/>
    <x v="4"/>
    <n v="2"/>
    <n v="201"/>
    <x v="6"/>
    <n v="220"/>
    <n v="36300"/>
    <n v="39930"/>
    <n v="3630"/>
    <x v="10"/>
    <x v="0"/>
  </r>
  <r>
    <s v="Flight5909"/>
    <d v="2015-05-17T00:00:00"/>
    <x v="0"/>
    <n v="1.4"/>
    <n v="45"/>
    <x v="0"/>
    <n v="300"/>
    <n v="49500"/>
    <n v="54450"/>
    <n v="4950"/>
    <x v="3"/>
    <x v="1"/>
  </r>
  <r>
    <s v="Flight5910"/>
    <d v="2015-05-22T00:00:00"/>
    <x v="5"/>
    <n v="2.4"/>
    <n v="100"/>
    <x v="15"/>
    <n v="125"/>
    <n v="23125"/>
    <n v="25437.5"/>
    <n v="2312.5"/>
    <x v="3"/>
    <x v="1"/>
  </r>
  <r>
    <s v="Flight5911"/>
    <d v="2015-07-01T00:00:00"/>
    <x v="13"/>
    <n v="2.2999999999999998"/>
    <n v="137"/>
    <x v="1"/>
    <n v="275"/>
    <n v="50875"/>
    <n v="55962.5"/>
    <n v="5087.5"/>
    <x v="2"/>
    <x v="1"/>
  </r>
  <r>
    <s v="Flight5912"/>
    <d v="2015-02-11T00:00:00"/>
    <x v="20"/>
    <n v="2"/>
    <n v="187"/>
    <x v="1"/>
    <n v="275"/>
    <n v="45375"/>
    <n v="49912.5"/>
    <n v="4537.5"/>
    <x v="8"/>
    <x v="1"/>
  </r>
  <r>
    <s v="Flight5913"/>
    <d v="2015-03-08T00:00:00"/>
    <x v="3"/>
    <n v="6.3"/>
    <n v="140"/>
    <x v="2"/>
    <n v="350"/>
    <n v="64750"/>
    <n v="71225"/>
    <n v="6475"/>
    <x v="5"/>
    <x v="1"/>
  </r>
  <r>
    <s v="Flight5914"/>
    <d v="2015-01-20T00:00:00"/>
    <x v="5"/>
    <n v="2.5"/>
    <n v="124"/>
    <x v="0"/>
    <n v="125"/>
    <n v="23125"/>
    <n v="25437.5"/>
    <n v="2312.5"/>
    <x v="7"/>
    <x v="1"/>
  </r>
  <r>
    <s v="Flight5915"/>
    <d v="2015-07-30T00:00:00"/>
    <x v="2"/>
    <n v="2.5"/>
    <n v="167"/>
    <x v="8"/>
    <n v="247.5"/>
    <n v="40837.5"/>
    <n v="44921.25"/>
    <n v="4083.75"/>
    <x v="2"/>
    <x v="1"/>
  </r>
  <r>
    <s v="Flight5916"/>
    <d v="2015-02-03T00:00:00"/>
    <x v="1"/>
    <n v="1.7"/>
    <n v="110"/>
    <x v="6"/>
    <n v="250"/>
    <n v="46250"/>
    <n v="50875"/>
    <n v="4625"/>
    <x v="8"/>
    <x v="1"/>
  </r>
  <r>
    <s v="Flight5917"/>
    <d v="2015-11-19T00:00:00"/>
    <x v="2"/>
    <n v="2.4"/>
    <n v="37"/>
    <x v="14"/>
    <n v="225"/>
    <n v="37125"/>
    <n v="40837.5"/>
    <n v="3712.5"/>
    <x v="0"/>
    <x v="1"/>
  </r>
  <r>
    <s v="Flight5918"/>
    <d v="2015-10-16T00:00:00"/>
    <x v="1"/>
    <n v="2.1"/>
    <n v="72"/>
    <x v="18"/>
    <n v="250"/>
    <n v="45250"/>
    <n v="49775"/>
    <n v="4525"/>
    <x v="11"/>
    <x v="1"/>
  </r>
  <r>
    <s v="Flight5919"/>
    <d v="2015-08-09T00:00:00"/>
    <x v="4"/>
    <n v="1.2"/>
    <n v="198"/>
    <x v="18"/>
    <n v="220"/>
    <n v="36300"/>
    <n v="39930"/>
    <n v="3630"/>
    <x v="1"/>
    <x v="1"/>
  </r>
  <r>
    <s v="Flight5920"/>
    <d v="2014-12-04T00:00:00"/>
    <x v="14"/>
    <n v="2.6"/>
    <n v="156"/>
    <x v="25"/>
    <n v="275"/>
    <n v="45375"/>
    <n v="49912.5"/>
    <n v="4537.5"/>
    <x v="4"/>
    <x v="0"/>
  </r>
  <r>
    <s v="Flight5921"/>
    <d v="2014-09-10T00:00:00"/>
    <x v="17"/>
    <n v="2.8"/>
    <n v="52"/>
    <x v="18"/>
    <n v="300"/>
    <n v="49500"/>
    <n v="54450"/>
    <n v="4950"/>
    <x v="6"/>
    <x v="0"/>
  </r>
  <r>
    <s v="Flight5922"/>
    <d v="2014-06-02T00:00:00"/>
    <x v="12"/>
    <n v="2.1"/>
    <n v="38"/>
    <x v="6"/>
    <n v="126.5"/>
    <n v="20872.5"/>
    <n v="22959.75"/>
    <n v="2087.25"/>
    <x v="10"/>
    <x v="0"/>
  </r>
  <r>
    <s v="Flight5923"/>
    <d v="2015-02-16T00:00:00"/>
    <x v="13"/>
    <n v="1"/>
    <n v="88"/>
    <x v="19"/>
    <n v="250"/>
    <n v="45250"/>
    <n v="49775"/>
    <n v="4525"/>
    <x v="8"/>
    <x v="1"/>
  </r>
  <r>
    <s v="Flight5924"/>
    <d v="2014-05-15T00:00:00"/>
    <x v="8"/>
    <n v="6.9"/>
    <n v="22"/>
    <x v="6"/>
    <n v="200"/>
    <n v="37000"/>
    <n v="40700"/>
    <n v="3700"/>
    <x v="3"/>
    <x v="0"/>
  </r>
  <r>
    <s v="Flight5925"/>
    <d v="2014-06-03T00:00:00"/>
    <x v="3"/>
    <n v="6.5"/>
    <n v="8"/>
    <x v="29"/>
    <n v="385"/>
    <n v="71225"/>
    <n v="78347.5"/>
    <n v="7122.5"/>
    <x v="10"/>
    <x v="0"/>
  </r>
  <r>
    <s v="Flight5926"/>
    <d v="2014-04-21T00:00:00"/>
    <x v="7"/>
    <n v="2.2999999999999998"/>
    <n v="129"/>
    <x v="0"/>
    <n v="200"/>
    <n v="37000"/>
    <n v="40700"/>
    <n v="3700"/>
    <x v="9"/>
    <x v="0"/>
  </r>
  <r>
    <s v="Flight5927"/>
    <d v="2014-06-14T00:00:00"/>
    <x v="6"/>
    <n v="1.5"/>
    <n v="69"/>
    <x v="4"/>
    <n v="330"/>
    <n v="59730"/>
    <n v="65703"/>
    <n v="5973"/>
    <x v="10"/>
    <x v="0"/>
  </r>
  <r>
    <s v="Flight5928"/>
    <d v="2015-05-25T00:00:00"/>
    <x v="2"/>
    <n v="1.5"/>
    <n v="64"/>
    <x v="15"/>
    <n v="225"/>
    <n v="40725"/>
    <n v="44797.5"/>
    <n v="4072.5"/>
    <x v="3"/>
    <x v="1"/>
  </r>
  <r>
    <s v="Flight5929"/>
    <d v="2015-10-18T00:00:00"/>
    <x v="13"/>
    <n v="1.6"/>
    <n v="134"/>
    <x v="26"/>
    <n v="250"/>
    <n v="46250"/>
    <n v="50875"/>
    <n v="4625"/>
    <x v="11"/>
    <x v="1"/>
  </r>
  <r>
    <s v="Flight5930"/>
    <d v="2014-11-25T00:00:00"/>
    <x v="5"/>
    <n v="3.8"/>
    <n v="157"/>
    <x v="6"/>
    <n v="187.5"/>
    <n v="30937.5"/>
    <n v="34031.25"/>
    <n v="3093.75"/>
    <x v="0"/>
    <x v="0"/>
  </r>
  <r>
    <s v="Flight5931"/>
    <d v="2015-07-26T00:00:00"/>
    <x v="1"/>
    <n v="1"/>
    <n v="209"/>
    <x v="2"/>
    <n v="275"/>
    <n v="45375"/>
    <n v="49912.5"/>
    <n v="4537.5"/>
    <x v="2"/>
    <x v="1"/>
  </r>
  <r>
    <s v="Flight5932"/>
    <d v="2014-10-31T00:00:00"/>
    <x v="16"/>
    <n v="2.2999999999999998"/>
    <n v="104"/>
    <x v="17"/>
    <n v="275"/>
    <n v="50875"/>
    <n v="55962.5"/>
    <n v="5087.5"/>
    <x v="11"/>
    <x v="0"/>
  </r>
  <r>
    <s v="Flight5933"/>
    <d v="2014-11-16T00:00:00"/>
    <x v="17"/>
    <n v="1.3"/>
    <n v="98"/>
    <x v="8"/>
    <n v="300"/>
    <n v="55500"/>
    <n v="61050"/>
    <n v="5550"/>
    <x v="0"/>
    <x v="0"/>
  </r>
  <r>
    <s v="Flight5934"/>
    <d v="2015-03-29T00:00:00"/>
    <x v="1"/>
    <n v="2.2000000000000002"/>
    <n v="159"/>
    <x v="6"/>
    <n v="250"/>
    <n v="41250"/>
    <n v="45375"/>
    <n v="4125"/>
    <x v="5"/>
    <x v="1"/>
  </r>
  <r>
    <s v="Flight5935"/>
    <d v="2014-02-17T00:00:00"/>
    <x v="14"/>
    <n v="1.5"/>
    <n v="37"/>
    <x v="6"/>
    <n v="275"/>
    <n v="45375"/>
    <n v="49912.5"/>
    <n v="4537.5"/>
    <x v="8"/>
    <x v="0"/>
  </r>
  <r>
    <s v="Flight5936"/>
    <d v="2015-03-29T00:00:00"/>
    <x v="11"/>
    <n v="1.1000000000000001"/>
    <n v="164"/>
    <x v="1"/>
    <n v="350"/>
    <n v="57750"/>
    <n v="63525"/>
    <n v="5775"/>
    <x v="5"/>
    <x v="1"/>
  </r>
  <r>
    <s v="Flight5937"/>
    <d v="2015-02-25T00:00:00"/>
    <x v="18"/>
    <n v="1.4"/>
    <n v="65"/>
    <x v="6"/>
    <n v="240"/>
    <n v="43440"/>
    <n v="47784"/>
    <n v="4344"/>
    <x v="8"/>
    <x v="1"/>
  </r>
  <r>
    <s v="Flight5938"/>
    <d v="2014-12-16T00:00:00"/>
    <x v="8"/>
    <n v="10.9"/>
    <n v="170"/>
    <x v="26"/>
    <n v="200"/>
    <n v="33000"/>
    <n v="36300"/>
    <n v="3300"/>
    <x v="4"/>
    <x v="0"/>
  </r>
  <r>
    <s v="Flight5939"/>
    <d v="2014-12-05T00:00:00"/>
    <x v="2"/>
    <n v="1.7"/>
    <n v="72"/>
    <x v="19"/>
    <n v="225"/>
    <n v="40725"/>
    <n v="44797.5"/>
    <n v="4072.5"/>
    <x v="4"/>
    <x v="0"/>
  </r>
  <r>
    <s v="Flight5940"/>
    <d v="2015-08-09T00:00:00"/>
    <x v="9"/>
    <n v="2"/>
    <n v="48"/>
    <x v="6"/>
    <n v="275"/>
    <n v="45375"/>
    <n v="49912.5"/>
    <n v="4537.5"/>
    <x v="1"/>
    <x v="1"/>
  </r>
  <r>
    <s v="Flight5941"/>
    <d v="2015-06-07T00:00:00"/>
    <x v="0"/>
    <n v="0.4"/>
    <n v="162"/>
    <x v="2"/>
    <n v="330"/>
    <n v="54450"/>
    <n v="59895"/>
    <n v="5445"/>
    <x v="10"/>
    <x v="1"/>
  </r>
  <r>
    <s v="Flight5942"/>
    <d v="2014-11-18T00:00:00"/>
    <x v="11"/>
    <n v="2.2999999999999998"/>
    <n v="78"/>
    <x v="7"/>
    <n v="350"/>
    <n v="63350"/>
    <n v="69685"/>
    <n v="6335"/>
    <x v="0"/>
    <x v="0"/>
  </r>
  <r>
    <s v="Flight5943"/>
    <d v="2015-03-25T00:00:00"/>
    <x v="4"/>
    <n v="1.8"/>
    <n v="91"/>
    <x v="6"/>
    <n v="200"/>
    <n v="37000"/>
    <n v="40700"/>
    <n v="3700"/>
    <x v="5"/>
    <x v="1"/>
  </r>
  <r>
    <s v="Flight5944"/>
    <d v="2014-03-05T00:00:00"/>
    <x v="17"/>
    <n v="1.6"/>
    <n v="197"/>
    <x v="8"/>
    <n v="300"/>
    <n v="49500"/>
    <n v="54450"/>
    <n v="4950"/>
    <x v="5"/>
    <x v="0"/>
  </r>
  <r>
    <s v="Flight5945"/>
    <d v="2015-11-25T00:00:00"/>
    <x v="11"/>
    <n v="6.5"/>
    <n v="191"/>
    <x v="18"/>
    <n v="525"/>
    <n v="86625"/>
    <n v="95287.5"/>
    <n v="8662.5"/>
    <x v="0"/>
    <x v="1"/>
  </r>
  <r>
    <s v="Flight5946"/>
    <d v="2014-03-26T00:00:00"/>
    <x v="0"/>
    <n v="1.3"/>
    <n v="192"/>
    <x v="18"/>
    <n v="300"/>
    <n v="49500"/>
    <n v="54450"/>
    <n v="4950"/>
    <x v="5"/>
    <x v="0"/>
  </r>
  <r>
    <s v="Flight5947"/>
    <d v="2015-08-28T00:00:00"/>
    <x v="7"/>
    <n v="1.2"/>
    <n v="202"/>
    <x v="21"/>
    <n v="220"/>
    <n v="36300"/>
    <n v="39930"/>
    <n v="3630"/>
    <x v="1"/>
    <x v="1"/>
  </r>
  <r>
    <s v="Flight5948"/>
    <d v="2015-08-12T00:00:00"/>
    <x v="14"/>
    <n v="3"/>
    <n v="104"/>
    <x v="18"/>
    <n v="302.5"/>
    <n v="55962.5"/>
    <n v="61558.75"/>
    <n v="5596.25"/>
    <x v="1"/>
    <x v="1"/>
  </r>
  <r>
    <s v="Flight5949"/>
    <d v="2014-06-05T00:00:00"/>
    <x v="3"/>
    <n v="3.6"/>
    <n v="110"/>
    <x v="19"/>
    <n v="385"/>
    <n v="71225"/>
    <n v="78347.5"/>
    <n v="7122.5"/>
    <x v="10"/>
    <x v="0"/>
  </r>
  <r>
    <s v="Flight5950"/>
    <d v="2014-09-14T00:00:00"/>
    <x v="1"/>
    <n v="0.3"/>
    <n v="185"/>
    <x v="0"/>
    <n v="250"/>
    <n v="41250"/>
    <n v="45375"/>
    <n v="4125"/>
    <x v="6"/>
    <x v="0"/>
  </r>
  <r>
    <s v="Flight5951"/>
    <d v="2015-04-21T00:00:00"/>
    <x v="2"/>
    <n v="2.6"/>
    <n v="5"/>
    <x v="2"/>
    <n v="225"/>
    <n v="41625"/>
    <n v="45787.5"/>
    <n v="4162.5"/>
    <x v="9"/>
    <x v="1"/>
  </r>
  <r>
    <s v="Flight5952"/>
    <d v="2015-03-05T00:00:00"/>
    <x v="2"/>
    <n v="2.4"/>
    <n v="88"/>
    <x v="18"/>
    <n v="225"/>
    <n v="40725"/>
    <n v="44797.5"/>
    <n v="4072.5"/>
    <x v="5"/>
    <x v="1"/>
  </r>
  <r>
    <s v="Flight5953"/>
    <d v="2014-03-23T00:00:00"/>
    <x v="10"/>
    <n v="1.5"/>
    <n v="6"/>
    <x v="0"/>
    <n v="375"/>
    <n v="69375"/>
    <n v="76312.5"/>
    <n v="6937.5"/>
    <x v="5"/>
    <x v="0"/>
  </r>
  <r>
    <s v="Flight5954"/>
    <d v="2014-12-24T00:00:00"/>
    <x v="1"/>
    <n v="3.1"/>
    <n v="3"/>
    <x v="0"/>
    <n v="350"/>
    <n v="64750"/>
    <n v="71225"/>
    <n v="6475"/>
    <x v="4"/>
    <x v="0"/>
  </r>
  <r>
    <s v="Flight5955"/>
    <d v="2014-06-23T00:00:00"/>
    <x v="5"/>
    <n v="1.9"/>
    <n v="89"/>
    <x v="6"/>
    <n v="137.5"/>
    <n v="24887.5"/>
    <n v="27376.25"/>
    <n v="2488.75"/>
    <x v="10"/>
    <x v="0"/>
  </r>
  <r>
    <s v="Flight5956"/>
    <d v="2015-12-20T00:00:00"/>
    <x v="13"/>
    <n v="2.2999999999999998"/>
    <n v="137"/>
    <x v="27"/>
    <n v="250"/>
    <n v="46250"/>
    <n v="50875"/>
    <n v="4625"/>
    <x v="4"/>
    <x v="1"/>
  </r>
  <r>
    <s v="Flight5957"/>
    <d v="2015-07-29T00:00:00"/>
    <x v="17"/>
    <n v="0.8"/>
    <n v="202"/>
    <x v="2"/>
    <n v="330"/>
    <n v="54450"/>
    <n v="59895"/>
    <n v="5445"/>
    <x v="2"/>
    <x v="1"/>
  </r>
  <r>
    <s v="Flight5958"/>
    <d v="2014-04-09T00:00:00"/>
    <x v="10"/>
    <n v="3"/>
    <n v="169"/>
    <x v="6"/>
    <n v="375"/>
    <n v="61875"/>
    <n v="68062.5"/>
    <n v="6187.5"/>
    <x v="9"/>
    <x v="0"/>
  </r>
  <r>
    <s v="Flight5959"/>
    <d v="2015-06-25T00:00:00"/>
    <x v="6"/>
    <n v="3"/>
    <n v="117"/>
    <x v="6"/>
    <n v="330"/>
    <n v="61050"/>
    <n v="67155"/>
    <n v="6105"/>
    <x v="10"/>
    <x v="1"/>
  </r>
  <r>
    <s v="Flight5960"/>
    <d v="2015-05-02T00:00:00"/>
    <x v="2"/>
    <n v="2.1"/>
    <n v="53"/>
    <x v="19"/>
    <n v="225"/>
    <n v="37125"/>
    <n v="40837.5"/>
    <n v="3712.5"/>
    <x v="3"/>
    <x v="1"/>
  </r>
  <r>
    <s v="Flight5961"/>
    <d v="2015-10-20T00:00:00"/>
    <x v="6"/>
    <n v="0.9"/>
    <n v="43"/>
    <x v="11"/>
    <n v="300"/>
    <n v="49500"/>
    <n v="54450"/>
    <n v="4950"/>
    <x v="11"/>
    <x v="1"/>
  </r>
  <r>
    <s v="Flight5962"/>
    <d v="2014-06-29T00:00:00"/>
    <x v="5"/>
    <n v="2.9"/>
    <n v="190"/>
    <x v="0"/>
    <n v="137.5"/>
    <n v="22687.5"/>
    <n v="24956.25"/>
    <n v="2268.75"/>
    <x v="10"/>
    <x v="0"/>
  </r>
  <r>
    <s v="Flight5963"/>
    <d v="2015-04-08T00:00:00"/>
    <x v="19"/>
    <n v="0.8"/>
    <n v="112"/>
    <x v="1"/>
    <n v="115"/>
    <n v="21275"/>
    <n v="23402.5"/>
    <n v="2127.5"/>
    <x v="9"/>
    <x v="1"/>
  </r>
  <r>
    <s v="Flight5964"/>
    <d v="2015-11-26T00:00:00"/>
    <x v="1"/>
    <n v="4.4000000000000004"/>
    <n v="140"/>
    <x v="2"/>
    <n v="375"/>
    <n v="69375"/>
    <n v="76312.5"/>
    <n v="6937.5"/>
    <x v="0"/>
    <x v="1"/>
  </r>
  <r>
    <s v="Flight5965"/>
    <d v="2014-08-06T00:00:00"/>
    <x v="7"/>
    <n v="2.1"/>
    <n v="4"/>
    <x v="29"/>
    <n v="220"/>
    <n v="40700"/>
    <n v="44770"/>
    <n v="4070"/>
    <x v="1"/>
    <x v="0"/>
  </r>
  <r>
    <s v="Flight5966"/>
    <d v="2015-01-10T00:00:00"/>
    <x v="1"/>
    <n v="1.2"/>
    <n v="143"/>
    <x v="10"/>
    <n v="250"/>
    <n v="46250"/>
    <n v="50875"/>
    <n v="4625"/>
    <x v="7"/>
    <x v="1"/>
  </r>
  <r>
    <s v="Flight5967"/>
    <d v="2014-06-29T00:00:00"/>
    <x v="16"/>
    <n v="2"/>
    <n v="73"/>
    <x v="6"/>
    <n v="302.5"/>
    <n v="54752.5"/>
    <n v="60227.75"/>
    <n v="5475.25"/>
    <x v="10"/>
    <x v="0"/>
  </r>
  <r>
    <s v="Flight5968"/>
    <d v="2015-10-13T00:00:00"/>
    <x v="7"/>
    <n v="1.8"/>
    <n v="185"/>
    <x v="1"/>
    <n v="200"/>
    <n v="33000"/>
    <n v="36300"/>
    <n v="3300"/>
    <x v="11"/>
    <x v="1"/>
  </r>
  <r>
    <s v="Flight5969"/>
    <d v="2014-12-23T00:00:00"/>
    <x v="3"/>
    <n v="9.8000000000000007"/>
    <n v="148"/>
    <x v="3"/>
    <n v="490"/>
    <n v="90650"/>
    <n v="99715"/>
    <n v="9065"/>
    <x v="4"/>
    <x v="0"/>
  </r>
  <r>
    <s v="Flight5970"/>
    <d v="2015-10-05T00:00:00"/>
    <x v="11"/>
    <n v="0.5"/>
    <n v="38"/>
    <x v="2"/>
    <n v="350"/>
    <n v="57750"/>
    <n v="63525"/>
    <n v="5775"/>
    <x v="11"/>
    <x v="1"/>
  </r>
  <r>
    <s v="Flight5971"/>
    <d v="2014-08-06T00:00:00"/>
    <x v="3"/>
    <n v="4.4000000000000004"/>
    <n v="5"/>
    <x v="1"/>
    <n v="385"/>
    <n v="71225"/>
    <n v="78347.5"/>
    <n v="7122.5"/>
    <x v="1"/>
    <x v="0"/>
  </r>
  <r>
    <s v="Flight5972"/>
    <d v="2015-04-13T00:00:00"/>
    <x v="1"/>
    <n v="2.7"/>
    <n v="147"/>
    <x v="21"/>
    <n v="250"/>
    <n v="46250"/>
    <n v="50875"/>
    <n v="4625"/>
    <x v="9"/>
    <x v="1"/>
  </r>
  <r>
    <s v="Flight5973"/>
    <d v="2014-05-07T00:00:00"/>
    <x v="5"/>
    <n v="2.6"/>
    <n v="78"/>
    <x v="1"/>
    <n v="125"/>
    <n v="22625"/>
    <n v="24887.5"/>
    <n v="2262.5"/>
    <x v="3"/>
    <x v="0"/>
  </r>
  <r>
    <s v="Flight5974"/>
    <d v="2014-12-06T00:00:00"/>
    <x v="5"/>
    <n v="2.4"/>
    <n v="70"/>
    <x v="15"/>
    <n v="125"/>
    <n v="22625"/>
    <n v="24887.5"/>
    <n v="2262.5"/>
    <x v="4"/>
    <x v="0"/>
  </r>
  <r>
    <s v="Flight5975"/>
    <d v="2015-04-18T00:00:00"/>
    <x v="1"/>
    <n v="1.7"/>
    <n v="169"/>
    <x v="10"/>
    <n v="250"/>
    <n v="41250"/>
    <n v="45375"/>
    <n v="4125"/>
    <x v="9"/>
    <x v="1"/>
  </r>
  <r>
    <s v="Flight5976"/>
    <d v="2015-07-10T00:00:00"/>
    <x v="5"/>
    <n v="2.7"/>
    <n v="48"/>
    <x v="6"/>
    <n v="137.5"/>
    <n v="22687.5"/>
    <n v="24956.25"/>
    <n v="2268.75"/>
    <x v="2"/>
    <x v="1"/>
  </r>
  <r>
    <s v="Flight5977"/>
    <d v="2015-05-19T00:00:00"/>
    <x v="11"/>
    <n v="2.5"/>
    <n v="131"/>
    <x v="3"/>
    <n v="350"/>
    <n v="64750"/>
    <n v="71225"/>
    <n v="6475"/>
    <x v="3"/>
    <x v="1"/>
  </r>
  <r>
    <s v="Flight5978"/>
    <d v="2015-10-14T00:00:00"/>
    <x v="3"/>
    <n v="4.5"/>
    <n v="5"/>
    <x v="18"/>
    <n v="350"/>
    <n v="64750"/>
    <n v="71225"/>
    <n v="6475"/>
    <x v="11"/>
    <x v="1"/>
  </r>
  <r>
    <s v="Flight5979"/>
    <d v="2015-09-16T00:00:00"/>
    <x v="15"/>
    <n v="2.9"/>
    <n v="39"/>
    <x v="22"/>
    <n v="300"/>
    <n v="49500"/>
    <n v="54450"/>
    <n v="4950"/>
    <x v="6"/>
    <x v="1"/>
  </r>
  <r>
    <s v="Flight5980"/>
    <d v="2015-07-14T00:00:00"/>
    <x v="10"/>
    <n v="2.7"/>
    <n v="25"/>
    <x v="1"/>
    <n v="412.5"/>
    <n v="76312.5"/>
    <n v="83943.75"/>
    <n v="7631.25"/>
    <x v="2"/>
    <x v="1"/>
  </r>
  <r>
    <s v="Flight5981"/>
    <d v="2015-06-14T00:00:00"/>
    <x v="0"/>
    <n v="3.7"/>
    <n v="157"/>
    <x v="1"/>
    <n v="330"/>
    <n v="54450"/>
    <n v="59895"/>
    <n v="5445"/>
    <x v="10"/>
    <x v="1"/>
  </r>
  <r>
    <s v="Flight5982"/>
    <d v="2014-07-19T00:00:00"/>
    <x v="8"/>
    <n v="7.9"/>
    <n v="148"/>
    <x v="3"/>
    <n v="220"/>
    <n v="40700"/>
    <n v="44770"/>
    <n v="4070"/>
    <x v="2"/>
    <x v="0"/>
  </r>
  <r>
    <s v="Flight5983"/>
    <d v="2014-12-22T00:00:00"/>
    <x v="8"/>
    <n v="13.4"/>
    <n v="198"/>
    <x v="6"/>
    <n v="280"/>
    <n v="46200"/>
    <n v="50820"/>
    <n v="4620"/>
    <x v="4"/>
    <x v="0"/>
  </r>
  <r>
    <s v="Flight5984"/>
    <d v="2014-12-22T00:00:00"/>
    <x v="17"/>
    <n v="3.1"/>
    <n v="40"/>
    <x v="11"/>
    <n v="420"/>
    <n v="69300"/>
    <n v="76230"/>
    <n v="6930"/>
    <x v="4"/>
    <x v="0"/>
  </r>
  <r>
    <s v="Flight5985"/>
    <d v="2014-11-26T00:00:00"/>
    <x v="8"/>
    <n v="17.899999999999999"/>
    <n v="170"/>
    <x v="6"/>
    <n v="300"/>
    <n v="49500"/>
    <n v="54450"/>
    <n v="4950"/>
    <x v="0"/>
    <x v="0"/>
  </r>
  <r>
    <s v="Flight5986"/>
    <d v="2014-10-04T00:00:00"/>
    <x v="13"/>
    <n v="1"/>
    <n v="126"/>
    <x v="2"/>
    <n v="250"/>
    <n v="46250"/>
    <n v="50875"/>
    <n v="4625"/>
    <x v="11"/>
    <x v="0"/>
  </r>
  <r>
    <s v="Flight5987"/>
    <d v="2014-05-05T00:00:00"/>
    <x v="7"/>
    <n v="1.3"/>
    <n v="37"/>
    <x v="2"/>
    <n v="200"/>
    <n v="33000"/>
    <n v="36300"/>
    <n v="3300"/>
    <x v="3"/>
    <x v="0"/>
  </r>
  <r>
    <s v="Flight5988"/>
    <d v="2015-11-03T00:00:00"/>
    <x v="10"/>
    <n v="1.7"/>
    <n v="94"/>
    <x v="2"/>
    <n v="375"/>
    <n v="69375"/>
    <n v="76312.5"/>
    <n v="6937.5"/>
    <x v="0"/>
    <x v="1"/>
  </r>
  <r>
    <s v="Flight5989"/>
    <d v="2014-07-14T00:00:00"/>
    <x v="8"/>
    <n v="9.9"/>
    <n v="190"/>
    <x v="3"/>
    <n v="220"/>
    <n v="36300"/>
    <n v="39930"/>
    <n v="3630"/>
    <x v="2"/>
    <x v="0"/>
  </r>
  <r>
    <s v="Flight5990"/>
    <d v="2015-05-02T00:00:00"/>
    <x v="5"/>
    <n v="0.6"/>
    <n v="69"/>
    <x v="16"/>
    <n v="125"/>
    <n v="22625"/>
    <n v="24887.5"/>
    <n v="2262.5"/>
    <x v="3"/>
    <x v="1"/>
  </r>
  <r>
    <s v="Flight5991"/>
    <d v="2014-11-17T00:00:00"/>
    <x v="6"/>
    <n v="2.2000000000000002"/>
    <n v="19"/>
    <x v="15"/>
    <n v="300"/>
    <n v="55500"/>
    <n v="61050"/>
    <n v="5550"/>
    <x v="0"/>
    <x v="0"/>
  </r>
  <r>
    <s v="Flight5992"/>
    <d v="2014-02-28T00:00:00"/>
    <x v="15"/>
    <n v="2.4"/>
    <n v="111"/>
    <x v="1"/>
    <n v="300"/>
    <n v="55500"/>
    <n v="61050"/>
    <n v="5550"/>
    <x v="8"/>
    <x v="0"/>
  </r>
  <r>
    <s v="Flight5993"/>
    <d v="2015-08-20T00:00:00"/>
    <x v="19"/>
    <n v="1.5"/>
    <n v="27"/>
    <x v="23"/>
    <n v="126.5"/>
    <n v="23402.5"/>
    <n v="25742.75"/>
    <n v="2340.25"/>
    <x v="1"/>
    <x v="1"/>
  </r>
  <r>
    <s v="Flight5994"/>
    <d v="2015-03-25T00:00:00"/>
    <x v="21"/>
    <n v="3"/>
    <n v="183"/>
    <x v="6"/>
    <n v="300"/>
    <n v="49500"/>
    <n v="54450"/>
    <n v="4950"/>
    <x v="5"/>
    <x v="1"/>
  </r>
  <r>
    <s v="Flight5995"/>
    <d v="2015-06-07T00:00:00"/>
    <x v="18"/>
    <n v="3.3"/>
    <n v="23"/>
    <x v="2"/>
    <n v="264"/>
    <n v="48840"/>
    <n v="53724"/>
    <n v="4884"/>
    <x v="10"/>
    <x v="1"/>
  </r>
  <r>
    <s v="Flight5996"/>
    <d v="2015-01-17T00:00:00"/>
    <x v="6"/>
    <n v="2.2000000000000002"/>
    <n v="78"/>
    <x v="7"/>
    <n v="300"/>
    <n v="54300"/>
    <n v="59730"/>
    <n v="5430"/>
    <x v="7"/>
    <x v="1"/>
  </r>
  <r>
    <s v="Flight5997"/>
    <d v="2015-09-23T00:00:00"/>
    <x v="7"/>
    <n v="2.1"/>
    <n v="151"/>
    <x v="6"/>
    <n v="200"/>
    <n v="37000"/>
    <n v="40700"/>
    <n v="3700"/>
    <x v="6"/>
    <x v="1"/>
  </r>
  <r>
    <s v="Flight5998"/>
    <d v="2015-02-18T00:00:00"/>
    <x v="8"/>
    <n v="10.5"/>
    <n v="54"/>
    <x v="18"/>
    <n v="200"/>
    <n v="33000"/>
    <n v="36300"/>
    <n v="3300"/>
    <x v="8"/>
    <x v="1"/>
  </r>
  <r>
    <s v="Flight5999"/>
    <d v="2015-02-26T00:00:00"/>
    <x v="3"/>
    <n v="5.4"/>
    <n v="47"/>
    <x v="17"/>
    <n v="350"/>
    <n v="57750"/>
    <n v="63525"/>
    <n v="5775"/>
    <x v="8"/>
    <x v="1"/>
  </r>
  <r>
    <s v="Flight6000"/>
    <d v="2015-05-01T00:00:00"/>
    <x v="16"/>
    <n v="2.6"/>
    <n v="137"/>
    <x v="6"/>
    <n v="275"/>
    <n v="50875"/>
    <n v="55962.5"/>
    <n v="5087.5"/>
    <x v="3"/>
    <x v="1"/>
  </r>
  <r>
    <s v="Flight6001"/>
    <d v="2014-07-23T00:00:00"/>
    <x v="7"/>
    <n v="2.7"/>
    <n v="24"/>
    <x v="8"/>
    <n v="220"/>
    <n v="40700"/>
    <n v="44770"/>
    <n v="4070"/>
    <x v="2"/>
    <x v="0"/>
  </r>
  <r>
    <s v="Flight6002"/>
    <d v="2015-03-21T00:00:00"/>
    <x v="10"/>
    <n v="1.5"/>
    <n v="85"/>
    <x v="6"/>
    <n v="375"/>
    <n v="67875"/>
    <n v="74662.5"/>
    <n v="6787.5"/>
    <x v="5"/>
    <x v="1"/>
  </r>
  <r>
    <s v="Flight6003"/>
    <d v="2014-12-17T00:00:00"/>
    <x v="7"/>
    <n v="2.8"/>
    <n v="206"/>
    <x v="6"/>
    <n v="200"/>
    <n v="33000"/>
    <n v="36300"/>
    <n v="3300"/>
    <x v="4"/>
    <x v="0"/>
  </r>
  <r>
    <s v="Flight6004"/>
    <d v="2014-11-29T00:00:00"/>
    <x v="13"/>
    <n v="5.4"/>
    <n v="132"/>
    <x v="1"/>
    <n v="375"/>
    <n v="69375"/>
    <n v="76312.5"/>
    <n v="6937.5"/>
    <x v="0"/>
    <x v="0"/>
  </r>
  <r>
    <s v="Flight6005"/>
    <d v="2015-11-18T00:00:00"/>
    <x v="14"/>
    <n v="2"/>
    <n v="4"/>
    <x v="2"/>
    <n v="275"/>
    <n v="50875"/>
    <n v="55962.5"/>
    <n v="5087.5"/>
    <x v="0"/>
    <x v="1"/>
  </r>
  <r>
    <s v="Flight6006"/>
    <d v="2014-12-24T00:00:00"/>
    <x v="20"/>
    <n v="5.2"/>
    <n v="188"/>
    <x v="12"/>
    <n v="385"/>
    <n v="63525"/>
    <n v="69877.5"/>
    <n v="6352.5"/>
    <x v="4"/>
    <x v="0"/>
  </r>
  <r>
    <s v="Flight6007"/>
    <d v="2014-02-28T00:00:00"/>
    <x v="9"/>
    <n v="1.1000000000000001"/>
    <n v="40"/>
    <x v="16"/>
    <n v="250"/>
    <n v="41250"/>
    <n v="45375"/>
    <n v="4125"/>
    <x v="8"/>
    <x v="0"/>
  </r>
  <r>
    <s v="Flight6008"/>
    <d v="2015-11-21T00:00:00"/>
    <x v="8"/>
    <n v="7.1"/>
    <n v="66"/>
    <x v="19"/>
    <n v="200"/>
    <n v="36200"/>
    <n v="39820"/>
    <n v="3620"/>
    <x v="0"/>
    <x v="1"/>
  </r>
  <r>
    <s v="Flight6009"/>
    <d v="2015-06-27T00:00:00"/>
    <x v="9"/>
    <n v="2.8"/>
    <n v="103"/>
    <x v="24"/>
    <n v="275"/>
    <n v="50875"/>
    <n v="55962.5"/>
    <n v="5087.5"/>
    <x v="10"/>
    <x v="1"/>
  </r>
  <r>
    <s v="Flight6010"/>
    <d v="2014-11-06T00:00:00"/>
    <x v="2"/>
    <n v="1.7"/>
    <n v="108"/>
    <x v="26"/>
    <n v="225"/>
    <n v="41625"/>
    <n v="45787.5"/>
    <n v="4162.5"/>
    <x v="0"/>
    <x v="0"/>
  </r>
  <r>
    <s v="Flight6011"/>
    <d v="2014-06-10T00:00:00"/>
    <x v="6"/>
    <n v="2.9"/>
    <n v="134"/>
    <x v="2"/>
    <n v="330"/>
    <n v="61050"/>
    <n v="67155"/>
    <n v="6105"/>
    <x v="10"/>
    <x v="0"/>
  </r>
  <r>
    <s v="Flight6012"/>
    <d v="2015-07-08T00:00:00"/>
    <x v="4"/>
    <n v="2.6"/>
    <n v="196"/>
    <x v="3"/>
    <n v="220"/>
    <n v="36300"/>
    <n v="39930"/>
    <n v="3630"/>
    <x v="2"/>
    <x v="1"/>
  </r>
  <r>
    <s v="Flight6013"/>
    <d v="2015-02-08T00:00:00"/>
    <x v="4"/>
    <n v="2"/>
    <n v="210"/>
    <x v="0"/>
    <n v="200"/>
    <n v="33000"/>
    <n v="36300"/>
    <n v="3300"/>
    <x v="8"/>
    <x v="1"/>
  </r>
  <r>
    <s v="Flight6014"/>
    <d v="2014-12-23T00:00:00"/>
    <x v="13"/>
    <n v="3.4"/>
    <n v="188"/>
    <x v="10"/>
    <n v="350"/>
    <n v="57750"/>
    <n v="63525"/>
    <n v="5775"/>
    <x v="4"/>
    <x v="0"/>
  </r>
  <r>
    <s v="Flight6015"/>
    <d v="2015-12-15T00:00:00"/>
    <x v="3"/>
    <n v="6"/>
    <n v="3"/>
    <x v="17"/>
    <n v="350"/>
    <n v="64750"/>
    <n v="71225"/>
    <n v="6475"/>
    <x v="4"/>
    <x v="1"/>
  </r>
  <r>
    <s v="Flight6016"/>
    <d v="2014-08-29T00:00:00"/>
    <x v="17"/>
    <n v="2.4"/>
    <n v="32"/>
    <x v="3"/>
    <n v="330"/>
    <n v="61050"/>
    <n v="67155"/>
    <n v="6105"/>
    <x v="1"/>
    <x v="0"/>
  </r>
  <r>
    <s v="Flight6017"/>
    <d v="2014-06-03T00:00:00"/>
    <x v="8"/>
    <n v="9.1"/>
    <n v="41"/>
    <x v="2"/>
    <n v="220"/>
    <n v="36300"/>
    <n v="39930"/>
    <n v="3630"/>
    <x v="10"/>
    <x v="0"/>
  </r>
  <r>
    <s v="Flight6018"/>
    <d v="2014-04-15T00:00:00"/>
    <x v="16"/>
    <n v="0.8"/>
    <n v="71"/>
    <x v="1"/>
    <n v="275"/>
    <n v="49775"/>
    <n v="54752.5"/>
    <n v="4977.5"/>
    <x v="9"/>
    <x v="0"/>
  </r>
  <r>
    <s v="Flight6019"/>
    <d v="2014-04-27T00:00:00"/>
    <x v="19"/>
    <n v="2.2000000000000002"/>
    <n v="57"/>
    <x v="2"/>
    <n v="115"/>
    <n v="18975"/>
    <n v="20872.5"/>
    <n v="1897.5"/>
    <x v="9"/>
    <x v="0"/>
  </r>
  <r>
    <s v="Flight6020"/>
    <d v="2015-10-06T00:00:00"/>
    <x v="6"/>
    <n v="3"/>
    <n v="137"/>
    <x v="29"/>
    <n v="300"/>
    <n v="55500"/>
    <n v="61050"/>
    <n v="5550"/>
    <x v="11"/>
    <x v="1"/>
  </r>
  <r>
    <s v="Flight6021"/>
    <d v="2015-06-21T00:00:00"/>
    <x v="5"/>
    <n v="1.6"/>
    <n v="57"/>
    <x v="1"/>
    <n v="137.5"/>
    <n v="22687.5"/>
    <n v="24956.25"/>
    <n v="2268.75"/>
    <x v="10"/>
    <x v="1"/>
  </r>
  <r>
    <s v="Flight6022"/>
    <d v="2014-10-28T00:00:00"/>
    <x v="5"/>
    <n v="2.6"/>
    <n v="193"/>
    <x v="5"/>
    <n v="125"/>
    <n v="20625"/>
    <n v="22687.5"/>
    <n v="2062.5"/>
    <x v="11"/>
    <x v="0"/>
  </r>
  <r>
    <s v="Flight6023"/>
    <d v="2015-04-10T00:00:00"/>
    <x v="7"/>
    <n v="2.8"/>
    <n v="187"/>
    <x v="18"/>
    <n v="200"/>
    <n v="33000"/>
    <n v="36300"/>
    <n v="3300"/>
    <x v="9"/>
    <x v="1"/>
  </r>
  <r>
    <s v="Flight6024"/>
    <d v="2015-10-24T00:00:00"/>
    <x v="7"/>
    <n v="2.4"/>
    <n v="210"/>
    <x v="8"/>
    <n v="200"/>
    <n v="33000"/>
    <n v="36300"/>
    <n v="3300"/>
    <x v="11"/>
    <x v="1"/>
  </r>
  <r>
    <s v="Flight6025"/>
    <d v="2015-10-19T00:00:00"/>
    <x v="1"/>
    <n v="2"/>
    <n v="195"/>
    <x v="27"/>
    <n v="250"/>
    <n v="41250"/>
    <n v="45375"/>
    <n v="4125"/>
    <x v="11"/>
    <x v="1"/>
  </r>
  <r>
    <s v="Flight6026"/>
    <d v="2015-05-06T00:00:00"/>
    <x v="5"/>
    <n v="2.7"/>
    <n v="99"/>
    <x v="22"/>
    <n v="125"/>
    <n v="23125"/>
    <n v="25437.5"/>
    <n v="2312.5"/>
    <x v="3"/>
    <x v="1"/>
  </r>
  <r>
    <s v="Flight6027"/>
    <d v="2014-01-29T00:00:00"/>
    <x v="16"/>
    <n v="2.1"/>
    <n v="200"/>
    <x v="0"/>
    <n v="275"/>
    <n v="45375"/>
    <n v="49912.5"/>
    <n v="4537.5"/>
    <x v="7"/>
    <x v="0"/>
  </r>
  <r>
    <s v="Flight6028"/>
    <d v="2015-05-31T00:00:00"/>
    <x v="7"/>
    <n v="1.2"/>
    <n v="182"/>
    <x v="12"/>
    <n v="200"/>
    <n v="33000"/>
    <n v="36300"/>
    <n v="3300"/>
    <x v="3"/>
    <x v="1"/>
  </r>
  <r>
    <s v="Flight6029"/>
    <d v="2015-04-25T00:00:00"/>
    <x v="5"/>
    <n v="3.1"/>
    <n v="117"/>
    <x v="8"/>
    <n v="125"/>
    <n v="23125"/>
    <n v="25437.5"/>
    <n v="2312.5"/>
    <x v="9"/>
    <x v="1"/>
  </r>
  <r>
    <s v="Flight6030"/>
    <d v="2015-01-30T00:00:00"/>
    <x v="13"/>
    <n v="2.1"/>
    <n v="112"/>
    <x v="6"/>
    <n v="250"/>
    <n v="46250"/>
    <n v="50875"/>
    <n v="4625"/>
    <x v="7"/>
    <x v="1"/>
  </r>
  <r>
    <s v="Flight6031"/>
    <d v="2015-12-25T00:00:00"/>
    <x v="5"/>
    <n v="4.0999999999999996"/>
    <n v="139"/>
    <x v="22"/>
    <n v="175"/>
    <n v="32375"/>
    <n v="35612.5"/>
    <n v="3237.5"/>
    <x v="4"/>
    <x v="1"/>
  </r>
  <r>
    <s v="Flight6032"/>
    <d v="2015-03-10T00:00:00"/>
    <x v="14"/>
    <n v="3.8"/>
    <n v="140"/>
    <x v="13"/>
    <n v="275"/>
    <n v="50875"/>
    <n v="55962.5"/>
    <n v="5087.5"/>
    <x v="5"/>
    <x v="1"/>
  </r>
  <r>
    <s v="Flight6033"/>
    <d v="2015-12-24T00:00:00"/>
    <x v="5"/>
    <n v="4.5"/>
    <n v="161"/>
    <x v="5"/>
    <n v="175"/>
    <n v="28875"/>
    <n v="31762.5"/>
    <n v="2887.5"/>
    <x v="4"/>
    <x v="1"/>
  </r>
  <r>
    <s v="Flight6034"/>
    <d v="2015-12-04T00:00:00"/>
    <x v="2"/>
    <n v="1.6"/>
    <n v="107"/>
    <x v="26"/>
    <n v="225"/>
    <n v="41625"/>
    <n v="45787.5"/>
    <n v="4162.5"/>
    <x v="4"/>
    <x v="1"/>
  </r>
  <r>
    <s v="Flight6035"/>
    <d v="2015-12-26T00:00:00"/>
    <x v="17"/>
    <n v="4.3"/>
    <n v="157"/>
    <x v="16"/>
    <n v="420"/>
    <n v="69300"/>
    <n v="76230"/>
    <n v="6930"/>
    <x v="4"/>
    <x v="1"/>
  </r>
  <r>
    <s v="Flight6036"/>
    <d v="2015-03-12T00:00:00"/>
    <x v="5"/>
    <n v="2"/>
    <n v="23"/>
    <x v="6"/>
    <n v="125"/>
    <n v="23125"/>
    <n v="25437.5"/>
    <n v="2312.5"/>
    <x v="5"/>
    <x v="1"/>
  </r>
  <r>
    <s v="Flight6037"/>
    <d v="2015-06-14T00:00:00"/>
    <x v="17"/>
    <n v="1.2"/>
    <n v="62"/>
    <x v="0"/>
    <n v="330"/>
    <n v="54450"/>
    <n v="59895"/>
    <n v="5445"/>
    <x v="10"/>
    <x v="1"/>
  </r>
  <r>
    <s v="Flight6038"/>
    <d v="2014-01-02T00:00:00"/>
    <x v="2"/>
    <n v="2.7"/>
    <n v="124"/>
    <x v="0"/>
    <n v="225"/>
    <n v="41625"/>
    <n v="45787.5"/>
    <n v="4162.5"/>
    <x v="7"/>
    <x v="0"/>
  </r>
  <r>
    <s v="Flight6039"/>
    <d v="2015-01-06T00:00:00"/>
    <x v="16"/>
    <n v="2.8"/>
    <n v="46"/>
    <x v="12"/>
    <n v="275"/>
    <n v="45375"/>
    <n v="49912.5"/>
    <n v="4537.5"/>
    <x v="7"/>
    <x v="1"/>
  </r>
  <r>
    <s v="Flight6040"/>
    <d v="2014-02-23T00:00:00"/>
    <x v="3"/>
    <n v="3.2"/>
    <n v="154"/>
    <x v="2"/>
    <n v="350"/>
    <n v="57750"/>
    <n v="63525"/>
    <n v="5775"/>
    <x v="8"/>
    <x v="0"/>
  </r>
  <r>
    <s v="Flight6041"/>
    <d v="2014-02-19T00:00:00"/>
    <x v="13"/>
    <n v="1.1000000000000001"/>
    <n v="42"/>
    <x v="6"/>
    <n v="250"/>
    <n v="41250"/>
    <n v="45375"/>
    <n v="4125"/>
    <x v="8"/>
    <x v="0"/>
  </r>
  <r>
    <s v="Flight6042"/>
    <d v="2014-09-10T00:00:00"/>
    <x v="1"/>
    <n v="1"/>
    <n v="71"/>
    <x v="21"/>
    <n v="250"/>
    <n v="45250"/>
    <n v="49775"/>
    <n v="4525"/>
    <x v="6"/>
    <x v="0"/>
  </r>
  <r>
    <s v="Flight6043"/>
    <d v="2015-12-28T00:00:00"/>
    <x v="0"/>
    <n v="0.7"/>
    <n v="108"/>
    <x v="8"/>
    <n v="300"/>
    <n v="55500"/>
    <n v="61050"/>
    <n v="5550"/>
    <x v="4"/>
    <x v="1"/>
  </r>
  <r>
    <s v="Flight6044"/>
    <d v="2015-01-22T00:00:00"/>
    <x v="7"/>
    <n v="2.2999999999999998"/>
    <n v="43"/>
    <x v="1"/>
    <n v="200"/>
    <n v="33000"/>
    <n v="36300"/>
    <n v="3300"/>
    <x v="7"/>
    <x v="1"/>
  </r>
  <r>
    <s v="Flight6045"/>
    <d v="2014-10-01T00:00:00"/>
    <x v="1"/>
    <n v="1"/>
    <n v="38"/>
    <x v="18"/>
    <n v="250"/>
    <n v="41250"/>
    <n v="45375"/>
    <n v="4125"/>
    <x v="11"/>
    <x v="0"/>
  </r>
  <r>
    <s v="Flight6046"/>
    <d v="2014-11-25T00:00:00"/>
    <x v="1"/>
    <n v="3.8"/>
    <n v="55"/>
    <x v="1"/>
    <n v="375"/>
    <n v="61875"/>
    <n v="68062.5"/>
    <n v="6187.5"/>
    <x v="0"/>
    <x v="0"/>
  </r>
  <r>
    <s v="Flight6047"/>
    <d v="2015-09-07T00:00:00"/>
    <x v="2"/>
    <n v="2.2000000000000002"/>
    <n v="86"/>
    <x v="18"/>
    <n v="225"/>
    <n v="40725"/>
    <n v="44797.5"/>
    <n v="4072.5"/>
    <x v="6"/>
    <x v="1"/>
  </r>
  <r>
    <s v="Flight6048"/>
    <d v="2015-09-01T00:00:00"/>
    <x v="10"/>
    <n v="2.1"/>
    <n v="153"/>
    <x v="17"/>
    <n v="375"/>
    <n v="61875"/>
    <n v="68062.5"/>
    <n v="6187.5"/>
    <x v="6"/>
    <x v="1"/>
  </r>
  <r>
    <s v="Flight6049"/>
    <d v="2015-12-09T00:00:00"/>
    <x v="0"/>
    <n v="3.1"/>
    <n v="174"/>
    <x v="2"/>
    <n v="300"/>
    <n v="49500"/>
    <n v="54450"/>
    <n v="4950"/>
    <x v="4"/>
    <x v="1"/>
  </r>
  <r>
    <s v="Flight6050"/>
    <d v="2015-05-27T00:00:00"/>
    <x v="3"/>
    <n v="3.4"/>
    <n v="68"/>
    <x v="0"/>
    <n v="350"/>
    <n v="63350"/>
    <n v="69685"/>
    <n v="6335"/>
    <x v="3"/>
    <x v="1"/>
  </r>
  <r>
    <s v="Flight6051"/>
    <d v="2015-07-31T00:00:00"/>
    <x v="6"/>
    <n v="3.2"/>
    <n v="159"/>
    <x v="25"/>
    <n v="330"/>
    <n v="54450"/>
    <n v="59895"/>
    <n v="5445"/>
    <x v="2"/>
    <x v="1"/>
  </r>
  <r>
    <s v="Flight6052"/>
    <d v="2014-07-05T00:00:00"/>
    <x v="10"/>
    <n v="1"/>
    <n v="136"/>
    <x v="15"/>
    <n v="412.5"/>
    <n v="76312.5"/>
    <n v="83943.75"/>
    <n v="7631.25"/>
    <x v="2"/>
    <x v="0"/>
  </r>
  <r>
    <s v="Flight6053"/>
    <d v="2015-05-05T00:00:00"/>
    <x v="3"/>
    <n v="3.9"/>
    <n v="66"/>
    <x v="2"/>
    <n v="350"/>
    <n v="63350"/>
    <n v="69685"/>
    <n v="6335"/>
    <x v="3"/>
    <x v="1"/>
  </r>
  <r>
    <s v="Flight6054"/>
    <d v="2014-12-01T00:00:00"/>
    <x v="5"/>
    <n v="1.9"/>
    <n v="98"/>
    <x v="0"/>
    <n v="125"/>
    <n v="23125"/>
    <n v="25437.5"/>
    <n v="2312.5"/>
    <x v="4"/>
    <x v="0"/>
  </r>
  <r>
    <s v="Flight6055"/>
    <d v="2015-07-08T00:00:00"/>
    <x v="9"/>
    <n v="2.2000000000000002"/>
    <n v="119"/>
    <x v="1"/>
    <n v="275"/>
    <n v="50875"/>
    <n v="55962.5"/>
    <n v="5087.5"/>
    <x v="2"/>
    <x v="1"/>
  </r>
  <r>
    <s v="Flight6056"/>
    <d v="2015-11-17T00:00:00"/>
    <x v="0"/>
    <n v="2.1"/>
    <n v="149"/>
    <x v="6"/>
    <n v="300"/>
    <n v="55500"/>
    <n v="61050"/>
    <n v="5550"/>
    <x v="0"/>
    <x v="1"/>
  </r>
  <r>
    <s v="Flight6057"/>
    <d v="2015-09-07T00:00:00"/>
    <x v="12"/>
    <n v="2.4"/>
    <n v="185"/>
    <x v="21"/>
    <n v="115"/>
    <n v="18975"/>
    <n v="20872.5"/>
    <n v="1897.5"/>
    <x v="6"/>
    <x v="1"/>
  </r>
  <r>
    <s v="Flight6058"/>
    <d v="2014-09-26T00:00:00"/>
    <x v="19"/>
    <n v="3.1"/>
    <n v="124"/>
    <x v="2"/>
    <n v="115"/>
    <n v="21275"/>
    <n v="23402.5"/>
    <n v="2127.5"/>
    <x v="6"/>
    <x v="0"/>
  </r>
  <r>
    <s v="Flight6059"/>
    <d v="2014-08-03T00:00:00"/>
    <x v="5"/>
    <n v="1.3"/>
    <n v="123"/>
    <x v="19"/>
    <n v="137.5"/>
    <n v="25437.5"/>
    <n v="27981.25"/>
    <n v="2543.75"/>
    <x v="1"/>
    <x v="0"/>
  </r>
  <r>
    <s v="Flight6060"/>
    <d v="2014-01-17T00:00:00"/>
    <x v="3"/>
    <n v="2.2999999999999998"/>
    <n v="18"/>
    <x v="2"/>
    <n v="350"/>
    <n v="64750"/>
    <n v="71225"/>
    <n v="6475"/>
    <x v="7"/>
    <x v="0"/>
  </r>
  <r>
    <s v="Flight6061"/>
    <d v="2014-06-13T00:00:00"/>
    <x v="7"/>
    <n v="1.8"/>
    <n v="192"/>
    <x v="6"/>
    <n v="220"/>
    <n v="36300"/>
    <n v="39930"/>
    <n v="3630"/>
    <x v="10"/>
    <x v="0"/>
  </r>
  <r>
    <s v="Flight6062"/>
    <d v="2015-03-05T00:00:00"/>
    <x v="10"/>
    <n v="0.8"/>
    <n v="130"/>
    <x v="17"/>
    <n v="375"/>
    <n v="69375"/>
    <n v="76312.5"/>
    <n v="6937.5"/>
    <x v="5"/>
    <x v="1"/>
  </r>
  <r>
    <s v="Flight6063"/>
    <d v="2014-10-02T00:00:00"/>
    <x v="11"/>
    <n v="2.2999999999999998"/>
    <n v="17"/>
    <x v="0"/>
    <n v="350"/>
    <n v="64750"/>
    <n v="71225"/>
    <n v="6475"/>
    <x v="11"/>
    <x v="0"/>
  </r>
  <r>
    <s v="Flight6064"/>
    <d v="2014-04-16T00:00:00"/>
    <x v="18"/>
    <n v="2.2999999999999998"/>
    <n v="128"/>
    <x v="18"/>
    <n v="240"/>
    <n v="44400"/>
    <n v="48840"/>
    <n v="4440"/>
    <x v="9"/>
    <x v="0"/>
  </r>
  <r>
    <s v="Flight6065"/>
    <d v="2014-07-12T00:00:00"/>
    <x v="8"/>
    <n v="8.5"/>
    <n v="110"/>
    <x v="1"/>
    <n v="220"/>
    <n v="40700"/>
    <n v="44770"/>
    <n v="4070"/>
    <x v="2"/>
    <x v="0"/>
  </r>
  <r>
    <s v="Flight6066"/>
    <d v="2015-01-30T00:00:00"/>
    <x v="11"/>
    <n v="2.9"/>
    <n v="59"/>
    <x v="1"/>
    <n v="350"/>
    <n v="57750"/>
    <n v="63525"/>
    <n v="5775"/>
    <x v="7"/>
    <x v="1"/>
  </r>
  <r>
    <s v="Flight6067"/>
    <d v="2015-04-24T00:00:00"/>
    <x v="4"/>
    <n v="1.4"/>
    <n v="136"/>
    <x v="1"/>
    <n v="200"/>
    <n v="37000"/>
    <n v="40700"/>
    <n v="3700"/>
    <x v="9"/>
    <x v="1"/>
  </r>
  <r>
    <s v="Flight6068"/>
    <d v="2015-08-20T00:00:00"/>
    <x v="16"/>
    <n v="0.7"/>
    <n v="209"/>
    <x v="11"/>
    <n v="302.5"/>
    <n v="49912.5"/>
    <n v="54903.75"/>
    <n v="4991.25"/>
    <x v="1"/>
    <x v="1"/>
  </r>
  <r>
    <s v="Flight6069"/>
    <d v="2014-09-14T00:00:00"/>
    <x v="12"/>
    <n v="0.6"/>
    <n v="135"/>
    <x v="6"/>
    <n v="115"/>
    <n v="21275"/>
    <n v="23402.5"/>
    <n v="2127.5"/>
    <x v="6"/>
    <x v="0"/>
  </r>
  <r>
    <s v="Flight6070"/>
    <d v="2014-01-25T00:00:00"/>
    <x v="5"/>
    <n v="1.7"/>
    <n v="115"/>
    <x v="19"/>
    <n v="125"/>
    <n v="23125"/>
    <n v="25437.5"/>
    <n v="2312.5"/>
    <x v="7"/>
    <x v="0"/>
  </r>
  <r>
    <s v="Flight6071"/>
    <d v="2014-05-09T00:00:00"/>
    <x v="12"/>
    <n v="2.4"/>
    <n v="13"/>
    <x v="0"/>
    <n v="115"/>
    <n v="21275"/>
    <n v="23402.5"/>
    <n v="2127.5"/>
    <x v="3"/>
    <x v="0"/>
  </r>
  <r>
    <s v="Flight6072"/>
    <d v="2014-07-27T00:00:00"/>
    <x v="6"/>
    <n v="2"/>
    <n v="165"/>
    <x v="24"/>
    <n v="330"/>
    <n v="54450"/>
    <n v="59895"/>
    <n v="5445"/>
    <x v="2"/>
    <x v="0"/>
  </r>
  <r>
    <s v="Flight6073"/>
    <d v="2015-07-28T00:00:00"/>
    <x v="5"/>
    <n v="1.2"/>
    <n v="159"/>
    <x v="0"/>
    <n v="137.5"/>
    <n v="22687.5"/>
    <n v="24956.25"/>
    <n v="2268.75"/>
    <x v="2"/>
    <x v="1"/>
  </r>
  <r>
    <s v="Flight6074"/>
    <d v="2015-10-04T00:00:00"/>
    <x v="16"/>
    <n v="2.8"/>
    <n v="193"/>
    <x v="11"/>
    <n v="275"/>
    <n v="45375"/>
    <n v="49912.5"/>
    <n v="4537.5"/>
    <x v="11"/>
    <x v="1"/>
  </r>
  <r>
    <s v="Flight6075"/>
    <d v="2015-04-10T00:00:00"/>
    <x v="2"/>
    <n v="1.7"/>
    <n v="183"/>
    <x v="10"/>
    <n v="225"/>
    <n v="37125"/>
    <n v="40837.5"/>
    <n v="3712.5"/>
    <x v="9"/>
    <x v="1"/>
  </r>
  <r>
    <s v="Flight6076"/>
    <d v="2014-09-19T00:00:00"/>
    <x v="13"/>
    <n v="1.1000000000000001"/>
    <n v="62"/>
    <x v="18"/>
    <n v="250"/>
    <n v="41250"/>
    <n v="45375"/>
    <n v="4125"/>
    <x v="6"/>
    <x v="0"/>
  </r>
  <r>
    <s v="Flight6077"/>
    <d v="2014-11-21T00:00:00"/>
    <x v="14"/>
    <n v="3.2"/>
    <n v="187"/>
    <x v="22"/>
    <n v="275"/>
    <n v="45375"/>
    <n v="49912.5"/>
    <n v="4537.5"/>
    <x v="0"/>
    <x v="0"/>
  </r>
  <r>
    <s v="Flight6078"/>
    <d v="2015-02-03T00:00:00"/>
    <x v="18"/>
    <n v="2.1"/>
    <n v="206"/>
    <x v="2"/>
    <n v="240"/>
    <n v="39600"/>
    <n v="43560"/>
    <n v="3960"/>
    <x v="8"/>
    <x v="1"/>
  </r>
  <r>
    <s v="Flight6079"/>
    <d v="2014-10-10T00:00:00"/>
    <x v="8"/>
    <n v="6.8"/>
    <n v="111"/>
    <x v="15"/>
    <n v="200"/>
    <n v="37000"/>
    <n v="40700"/>
    <n v="3700"/>
    <x v="11"/>
    <x v="0"/>
  </r>
  <r>
    <s v="Flight6080"/>
    <d v="2014-04-28T00:00:00"/>
    <x v="5"/>
    <n v="0"/>
    <n v="2"/>
    <x v="6"/>
    <n v="125"/>
    <n v="23125"/>
    <n v="25437.5"/>
    <n v="2312.5"/>
    <x v="9"/>
    <x v="0"/>
  </r>
  <r>
    <s v="Flight6081"/>
    <d v="2015-11-24T00:00:00"/>
    <x v="4"/>
    <n v="4"/>
    <n v="1"/>
    <x v="1"/>
    <n v="300"/>
    <n v="55500"/>
    <n v="61050"/>
    <n v="5550"/>
    <x v="0"/>
    <x v="1"/>
  </r>
  <r>
    <s v="Flight6082"/>
    <d v="2015-10-03T00:00:00"/>
    <x v="0"/>
    <n v="0.8"/>
    <n v="130"/>
    <x v="0"/>
    <n v="300"/>
    <n v="55500"/>
    <n v="61050"/>
    <n v="5550"/>
    <x v="11"/>
    <x v="1"/>
  </r>
  <r>
    <s v="Flight6083"/>
    <d v="2014-04-19T00:00:00"/>
    <x v="19"/>
    <n v="1.5"/>
    <n v="14"/>
    <x v="3"/>
    <n v="115"/>
    <n v="21275"/>
    <n v="23402.5"/>
    <n v="2127.5"/>
    <x v="9"/>
    <x v="0"/>
  </r>
  <r>
    <s v="Flight6084"/>
    <d v="2015-10-20T00:00:00"/>
    <x v="8"/>
    <n v="7.8"/>
    <n v="184"/>
    <x v="0"/>
    <n v="200"/>
    <n v="33000"/>
    <n v="36300"/>
    <n v="3300"/>
    <x v="11"/>
    <x v="1"/>
  </r>
  <r>
    <s v="Flight6085"/>
    <d v="2014-12-03T00:00:00"/>
    <x v="9"/>
    <n v="2.2999999999999998"/>
    <n v="48"/>
    <x v="1"/>
    <n v="250"/>
    <n v="41250"/>
    <n v="45375"/>
    <n v="4125"/>
    <x v="4"/>
    <x v="0"/>
  </r>
  <r>
    <s v="Flight6086"/>
    <d v="2015-02-16T00:00:00"/>
    <x v="3"/>
    <n v="4.7"/>
    <n v="27"/>
    <x v="21"/>
    <n v="350"/>
    <n v="64750"/>
    <n v="71225"/>
    <n v="6475"/>
    <x v="8"/>
    <x v="1"/>
  </r>
  <r>
    <s v="Flight6087"/>
    <d v="2015-08-08T00:00:00"/>
    <x v="9"/>
    <n v="1.9"/>
    <n v="73"/>
    <x v="9"/>
    <n v="275"/>
    <n v="49775"/>
    <n v="54752.5"/>
    <n v="4977.5"/>
    <x v="1"/>
    <x v="1"/>
  </r>
  <r>
    <s v="Flight6088"/>
    <d v="2014-11-10T00:00:00"/>
    <x v="8"/>
    <n v="8.5"/>
    <n v="59"/>
    <x v="3"/>
    <n v="200"/>
    <n v="33000"/>
    <n v="36300"/>
    <n v="3300"/>
    <x v="0"/>
    <x v="0"/>
  </r>
  <r>
    <s v="Flight6089"/>
    <d v="2015-11-29T00:00:00"/>
    <x v="7"/>
    <n v="4.2"/>
    <n v="94"/>
    <x v="13"/>
    <n v="300"/>
    <n v="55500"/>
    <n v="61050"/>
    <n v="5550"/>
    <x v="0"/>
    <x v="1"/>
  </r>
  <r>
    <s v="Flight6090"/>
    <d v="2014-05-23T00:00:00"/>
    <x v="13"/>
    <n v="2.2999999999999998"/>
    <n v="28"/>
    <x v="1"/>
    <n v="250"/>
    <n v="46250"/>
    <n v="50875"/>
    <n v="4625"/>
    <x v="3"/>
    <x v="0"/>
  </r>
  <r>
    <s v="Flight6091"/>
    <d v="2015-01-16T00:00:00"/>
    <x v="1"/>
    <n v="0.4"/>
    <n v="171"/>
    <x v="10"/>
    <n v="250"/>
    <n v="41250"/>
    <n v="45375"/>
    <n v="4125"/>
    <x v="7"/>
    <x v="1"/>
  </r>
  <r>
    <s v="Flight6092"/>
    <d v="2014-01-09T00:00:00"/>
    <x v="7"/>
    <n v="2.1"/>
    <n v="74"/>
    <x v="18"/>
    <n v="200"/>
    <n v="36200"/>
    <n v="39820"/>
    <n v="3620"/>
    <x v="7"/>
    <x v="0"/>
  </r>
  <r>
    <s v="Flight6093"/>
    <d v="2014-07-23T00:00:00"/>
    <x v="20"/>
    <n v="1.2"/>
    <n v="57"/>
    <x v="12"/>
    <n v="302.5"/>
    <n v="49912.5"/>
    <n v="54903.75"/>
    <n v="4991.25"/>
    <x v="2"/>
    <x v="0"/>
  </r>
  <r>
    <s v="Flight6094"/>
    <d v="2015-06-01T00:00:00"/>
    <x v="4"/>
    <n v="3.2"/>
    <n v="47"/>
    <x v="15"/>
    <n v="220"/>
    <n v="36300"/>
    <n v="39930"/>
    <n v="3630"/>
    <x v="10"/>
    <x v="1"/>
  </r>
  <r>
    <s v="Flight6095"/>
    <d v="2015-12-16T00:00:00"/>
    <x v="11"/>
    <n v="2.6"/>
    <n v="157"/>
    <x v="19"/>
    <n v="350"/>
    <n v="57750"/>
    <n v="63525"/>
    <n v="5775"/>
    <x v="4"/>
    <x v="1"/>
  </r>
  <r>
    <s v="Flight6096"/>
    <d v="2015-01-16T00:00:00"/>
    <x v="15"/>
    <n v="2.8"/>
    <n v="137"/>
    <x v="19"/>
    <n v="300"/>
    <n v="55500"/>
    <n v="61050"/>
    <n v="5550"/>
    <x v="7"/>
    <x v="1"/>
  </r>
  <r>
    <s v="Flight6097"/>
    <d v="2014-02-07T00:00:00"/>
    <x v="14"/>
    <n v="0.7"/>
    <n v="63"/>
    <x v="6"/>
    <n v="275"/>
    <n v="49775"/>
    <n v="54752.5"/>
    <n v="4977.5"/>
    <x v="8"/>
    <x v="0"/>
  </r>
  <r>
    <s v="Flight6098"/>
    <d v="2015-05-14T00:00:00"/>
    <x v="10"/>
    <n v="1.9"/>
    <n v="146"/>
    <x v="12"/>
    <n v="375"/>
    <n v="69375"/>
    <n v="76312.5"/>
    <n v="6937.5"/>
    <x v="3"/>
    <x v="1"/>
  </r>
  <r>
    <s v="Flight6099"/>
    <d v="2014-06-20T00:00:00"/>
    <x v="14"/>
    <n v="2.6"/>
    <n v="38"/>
    <x v="24"/>
    <n v="302.5"/>
    <n v="49912.5"/>
    <n v="54903.75"/>
    <n v="4991.25"/>
    <x v="10"/>
    <x v="0"/>
  </r>
  <r>
    <s v="Flight6100"/>
    <d v="2014-08-27T00:00:00"/>
    <x v="8"/>
    <n v="7.5"/>
    <n v="71"/>
    <x v="25"/>
    <n v="220"/>
    <n v="39820"/>
    <n v="43802"/>
    <n v="3982"/>
    <x v="1"/>
    <x v="0"/>
  </r>
  <r>
    <s v="Flight6101"/>
    <d v="2014-05-31T00:00:00"/>
    <x v="2"/>
    <n v="2.5"/>
    <n v="150"/>
    <x v="15"/>
    <n v="225"/>
    <n v="41625"/>
    <n v="45787.5"/>
    <n v="4162.5"/>
    <x v="3"/>
    <x v="0"/>
  </r>
  <r>
    <s v="Flight6102"/>
    <d v="2014-04-19T00:00:00"/>
    <x v="10"/>
    <n v="1.5"/>
    <n v="50"/>
    <x v="13"/>
    <n v="375"/>
    <n v="61875"/>
    <n v="68062.5"/>
    <n v="6187.5"/>
    <x v="9"/>
    <x v="0"/>
  </r>
  <r>
    <s v="Flight6103"/>
    <d v="2015-11-26T00:00:00"/>
    <x v="5"/>
    <n v="3.3"/>
    <n v="171"/>
    <x v="6"/>
    <n v="187.5"/>
    <n v="30937.5"/>
    <n v="34031.25"/>
    <n v="3093.75"/>
    <x v="0"/>
    <x v="1"/>
  </r>
  <r>
    <s v="Flight6104"/>
    <d v="2015-06-04T00:00:00"/>
    <x v="8"/>
    <n v="9.5"/>
    <n v="13"/>
    <x v="3"/>
    <n v="220"/>
    <n v="40700"/>
    <n v="44770"/>
    <n v="4070"/>
    <x v="10"/>
    <x v="1"/>
  </r>
  <r>
    <s v="Flight6105"/>
    <d v="2014-01-03T00:00:00"/>
    <x v="6"/>
    <n v="1.7"/>
    <n v="172"/>
    <x v="5"/>
    <n v="300"/>
    <n v="49500"/>
    <n v="54450"/>
    <n v="4950"/>
    <x v="7"/>
    <x v="0"/>
  </r>
  <r>
    <s v="Flight6106"/>
    <d v="2014-03-18T00:00:00"/>
    <x v="2"/>
    <n v="1.6"/>
    <n v="137"/>
    <x v="25"/>
    <n v="225"/>
    <n v="41625"/>
    <n v="45787.5"/>
    <n v="4162.5"/>
    <x v="5"/>
    <x v="0"/>
  </r>
  <r>
    <s v="Flight6107"/>
    <d v="2014-10-11T00:00:00"/>
    <x v="0"/>
    <n v="1.9"/>
    <n v="56"/>
    <x v="25"/>
    <n v="300"/>
    <n v="49500"/>
    <n v="54450"/>
    <n v="4950"/>
    <x v="11"/>
    <x v="0"/>
  </r>
  <r>
    <s v="Flight6108"/>
    <d v="2014-07-02T00:00:00"/>
    <x v="7"/>
    <n v="0.3"/>
    <n v="90"/>
    <x v="12"/>
    <n v="220"/>
    <n v="39820"/>
    <n v="43802"/>
    <n v="3982"/>
    <x v="2"/>
    <x v="0"/>
  </r>
  <r>
    <s v="Flight6109"/>
    <d v="2015-04-10T00:00:00"/>
    <x v="4"/>
    <n v="2.4"/>
    <n v="190"/>
    <x v="19"/>
    <n v="200"/>
    <n v="33000"/>
    <n v="36300"/>
    <n v="3300"/>
    <x v="9"/>
    <x v="1"/>
  </r>
  <r>
    <s v="Flight6110"/>
    <d v="2014-06-28T00:00:00"/>
    <x v="5"/>
    <n v="1.6"/>
    <n v="35"/>
    <x v="22"/>
    <n v="137.5"/>
    <n v="25437.5"/>
    <n v="27981.25"/>
    <n v="2543.75"/>
    <x v="10"/>
    <x v="0"/>
  </r>
  <r>
    <s v="Flight6111"/>
    <d v="2015-07-28T00:00:00"/>
    <x v="19"/>
    <n v="1.2"/>
    <n v="18"/>
    <x v="6"/>
    <n v="126.5"/>
    <n v="23402.5"/>
    <n v="25742.75"/>
    <n v="2340.25"/>
    <x v="2"/>
    <x v="1"/>
  </r>
  <r>
    <s v="Flight6112"/>
    <d v="2014-06-04T00:00:00"/>
    <x v="13"/>
    <n v="2.4"/>
    <n v="202"/>
    <x v="20"/>
    <n v="275"/>
    <n v="45375"/>
    <n v="49912.5"/>
    <n v="4537.5"/>
    <x v="10"/>
    <x v="0"/>
  </r>
  <r>
    <s v="Flight6113"/>
    <d v="2014-06-08T00:00:00"/>
    <x v="6"/>
    <n v="2"/>
    <n v="59"/>
    <x v="2"/>
    <n v="330"/>
    <n v="54450"/>
    <n v="59895"/>
    <n v="5445"/>
    <x v="10"/>
    <x v="0"/>
  </r>
  <r>
    <s v="Flight6114"/>
    <d v="2015-06-30T00:00:00"/>
    <x v="3"/>
    <n v="5"/>
    <n v="152"/>
    <x v="18"/>
    <n v="385"/>
    <n v="63525"/>
    <n v="69877.5"/>
    <n v="6352.5"/>
    <x v="10"/>
    <x v="1"/>
  </r>
  <r>
    <s v="Flight6115"/>
    <d v="2015-03-26T00:00:00"/>
    <x v="17"/>
    <n v="1.8"/>
    <n v="51"/>
    <x v="25"/>
    <n v="300"/>
    <n v="49500"/>
    <n v="54450"/>
    <n v="4950"/>
    <x v="5"/>
    <x v="1"/>
  </r>
  <r>
    <s v="Flight6116"/>
    <d v="2014-03-29T00:00:00"/>
    <x v="13"/>
    <n v="2.6"/>
    <n v="155"/>
    <x v="14"/>
    <n v="250"/>
    <n v="41250"/>
    <n v="45375"/>
    <n v="4125"/>
    <x v="5"/>
    <x v="0"/>
  </r>
  <r>
    <s v="Flight6117"/>
    <d v="2015-07-05T00:00:00"/>
    <x v="10"/>
    <n v="3.1"/>
    <n v="167"/>
    <x v="16"/>
    <n v="412.5"/>
    <n v="68062.5"/>
    <n v="74868.75"/>
    <n v="6806.25"/>
    <x v="2"/>
    <x v="1"/>
  </r>
  <r>
    <s v="Flight6118"/>
    <d v="2015-08-07T00:00:00"/>
    <x v="16"/>
    <n v="1.5"/>
    <n v="111"/>
    <x v="0"/>
    <n v="302.5"/>
    <n v="55962.5"/>
    <n v="61558.75"/>
    <n v="5596.25"/>
    <x v="1"/>
    <x v="1"/>
  </r>
  <r>
    <s v="Flight6119"/>
    <d v="2015-09-07T00:00:00"/>
    <x v="11"/>
    <n v="1.2"/>
    <n v="11"/>
    <x v="0"/>
    <n v="350"/>
    <n v="64750"/>
    <n v="71225"/>
    <n v="6475"/>
    <x v="6"/>
    <x v="1"/>
  </r>
  <r>
    <s v="Flight6120"/>
    <d v="2015-08-16T00:00:00"/>
    <x v="17"/>
    <n v="2.4"/>
    <n v="180"/>
    <x v="17"/>
    <n v="330"/>
    <n v="54450"/>
    <n v="59895"/>
    <n v="5445"/>
    <x v="1"/>
    <x v="1"/>
  </r>
  <r>
    <s v="Flight6121"/>
    <d v="2014-07-31T00:00:00"/>
    <x v="10"/>
    <n v="1.3"/>
    <n v="161"/>
    <x v="2"/>
    <n v="412.5"/>
    <n v="68062.5"/>
    <n v="74868.75"/>
    <n v="6806.25"/>
    <x v="2"/>
    <x v="0"/>
  </r>
  <r>
    <s v="Flight6122"/>
    <d v="2014-05-24T00:00:00"/>
    <x v="2"/>
    <n v="1.6"/>
    <n v="174"/>
    <x v="24"/>
    <n v="225"/>
    <n v="37125"/>
    <n v="40837.5"/>
    <n v="3712.5"/>
    <x v="3"/>
    <x v="0"/>
  </r>
  <r>
    <s v="Flight6123"/>
    <d v="2015-07-29T00:00:00"/>
    <x v="10"/>
    <n v="2.5"/>
    <n v="18"/>
    <x v="17"/>
    <n v="412.5"/>
    <n v="76312.5"/>
    <n v="83943.75"/>
    <n v="7631.25"/>
    <x v="2"/>
    <x v="1"/>
  </r>
  <r>
    <s v="Flight6124"/>
    <d v="2015-02-20T00:00:00"/>
    <x v="14"/>
    <n v="1"/>
    <n v="136"/>
    <x v="1"/>
    <n v="275"/>
    <n v="50875"/>
    <n v="55962.5"/>
    <n v="5087.5"/>
    <x v="8"/>
    <x v="1"/>
  </r>
  <r>
    <s v="Flight6125"/>
    <d v="2015-09-14T00:00:00"/>
    <x v="10"/>
    <n v="2.8"/>
    <n v="57"/>
    <x v="16"/>
    <n v="375"/>
    <n v="61875"/>
    <n v="68062.5"/>
    <n v="6187.5"/>
    <x v="6"/>
    <x v="1"/>
  </r>
  <r>
    <s v="Flight6126"/>
    <d v="2014-07-21T00:00:00"/>
    <x v="4"/>
    <n v="2.2000000000000002"/>
    <n v="184"/>
    <x v="19"/>
    <n v="220"/>
    <n v="36300"/>
    <n v="39930"/>
    <n v="3630"/>
    <x v="2"/>
    <x v="0"/>
  </r>
  <r>
    <s v="Flight6127"/>
    <d v="2015-06-29T00:00:00"/>
    <x v="8"/>
    <n v="8.5"/>
    <n v="2"/>
    <x v="6"/>
    <n v="220"/>
    <n v="40700"/>
    <n v="44770"/>
    <n v="4070"/>
    <x v="10"/>
    <x v="1"/>
  </r>
  <r>
    <s v="Flight6128"/>
    <d v="2015-09-30T00:00:00"/>
    <x v="9"/>
    <n v="2.2999999999999998"/>
    <n v="1"/>
    <x v="6"/>
    <n v="250"/>
    <n v="46250"/>
    <n v="50875"/>
    <n v="4625"/>
    <x v="6"/>
    <x v="1"/>
  </r>
  <r>
    <s v="Flight6129"/>
    <d v="2015-08-31T00:00:00"/>
    <x v="7"/>
    <n v="2.2999999999999998"/>
    <n v="47"/>
    <x v="13"/>
    <n v="220"/>
    <n v="36300"/>
    <n v="39930"/>
    <n v="3630"/>
    <x v="1"/>
    <x v="1"/>
  </r>
  <r>
    <s v="Flight6130"/>
    <d v="2015-12-27T00:00:00"/>
    <x v="11"/>
    <n v="4"/>
    <n v="66"/>
    <x v="2"/>
    <n v="490"/>
    <n v="88690"/>
    <n v="97559"/>
    <n v="8869"/>
    <x v="4"/>
    <x v="1"/>
  </r>
  <r>
    <s v="Flight6131"/>
    <d v="2015-06-27T00:00:00"/>
    <x v="16"/>
    <n v="2.9"/>
    <n v="128"/>
    <x v="17"/>
    <n v="302.5"/>
    <n v="55962.5"/>
    <n v="61558.75"/>
    <n v="5596.25"/>
    <x v="10"/>
    <x v="1"/>
  </r>
  <r>
    <s v="Flight6132"/>
    <d v="2015-08-29T00:00:00"/>
    <x v="13"/>
    <n v="2.2999999999999998"/>
    <n v="124"/>
    <x v="29"/>
    <n v="275"/>
    <n v="50875"/>
    <n v="55962.5"/>
    <n v="5087.5"/>
    <x v="1"/>
    <x v="1"/>
  </r>
  <r>
    <s v="Flight6133"/>
    <d v="2015-08-12T00:00:00"/>
    <x v="10"/>
    <n v="1.1000000000000001"/>
    <n v="206"/>
    <x v="6"/>
    <n v="412.5"/>
    <n v="68062.5"/>
    <n v="74868.75"/>
    <n v="6806.25"/>
    <x v="1"/>
    <x v="1"/>
  </r>
  <r>
    <s v="Flight6134"/>
    <d v="2014-12-07T00:00:00"/>
    <x v="13"/>
    <n v="2.1"/>
    <n v="45"/>
    <x v="0"/>
    <n v="250"/>
    <n v="41250"/>
    <n v="45375"/>
    <n v="4125"/>
    <x v="4"/>
    <x v="0"/>
  </r>
  <r>
    <s v="Flight6135"/>
    <d v="2014-10-26T00:00:00"/>
    <x v="8"/>
    <n v="10.5"/>
    <n v="19"/>
    <x v="19"/>
    <n v="200"/>
    <n v="37000"/>
    <n v="40700"/>
    <n v="3700"/>
    <x v="11"/>
    <x v="0"/>
  </r>
  <r>
    <s v="Flight6136"/>
    <d v="2014-05-30T00:00:00"/>
    <x v="2"/>
    <n v="0.3"/>
    <n v="176"/>
    <x v="9"/>
    <n v="225"/>
    <n v="37125"/>
    <n v="40837.5"/>
    <n v="3712.5"/>
    <x v="3"/>
    <x v="0"/>
  </r>
  <r>
    <s v="Flight6137"/>
    <d v="2015-11-14T00:00:00"/>
    <x v="13"/>
    <n v="1.6"/>
    <n v="96"/>
    <x v="5"/>
    <n v="250"/>
    <n v="46250"/>
    <n v="50875"/>
    <n v="4625"/>
    <x v="0"/>
    <x v="1"/>
  </r>
  <r>
    <s v="Flight6138"/>
    <d v="2015-10-15T00:00:00"/>
    <x v="7"/>
    <n v="2.2999999999999998"/>
    <n v="117"/>
    <x v="6"/>
    <n v="200"/>
    <n v="37000"/>
    <n v="40700"/>
    <n v="3700"/>
    <x v="11"/>
    <x v="1"/>
  </r>
  <r>
    <s v="Flight6139"/>
    <d v="2014-10-21T00:00:00"/>
    <x v="12"/>
    <n v="2.5"/>
    <n v="131"/>
    <x v="24"/>
    <n v="115"/>
    <n v="21275"/>
    <n v="23402.5"/>
    <n v="2127.5"/>
    <x v="11"/>
    <x v="0"/>
  </r>
  <r>
    <s v="Flight6140"/>
    <d v="2015-08-07T00:00:00"/>
    <x v="8"/>
    <n v="7.3"/>
    <n v="141"/>
    <x v="10"/>
    <n v="220"/>
    <n v="40700"/>
    <n v="44770"/>
    <n v="4070"/>
    <x v="1"/>
    <x v="1"/>
  </r>
  <r>
    <s v="Flight6141"/>
    <d v="2015-10-22T00:00:00"/>
    <x v="17"/>
    <n v="2.2999999999999998"/>
    <n v="206"/>
    <x v="1"/>
    <n v="300"/>
    <n v="49500"/>
    <n v="54450"/>
    <n v="4950"/>
    <x v="11"/>
    <x v="1"/>
  </r>
  <r>
    <s v="Flight6142"/>
    <d v="2015-02-22T00:00:00"/>
    <x v="2"/>
    <n v="2.2999999999999998"/>
    <n v="97"/>
    <x v="0"/>
    <n v="225"/>
    <n v="41625"/>
    <n v="45787.5"/>
    <n v="4162.5"/>
    <x v="8"/>
    <x v="1"/>
  </r>
  <r>
    <s v="Flight6143"/>
    <d v="2014-07-03T00:00:00"/>
    <x v="0"/>
    <n v="1.9"/>
    <n v="48"/>
    <x v="8"/>
    <n v="330"/>
    <n v="54450"/>
    <n v="59895"/>
    <n v="5445"/>
    <x v="2"/>
    <x v="0"/>
  </r>
  <r>
    <s v="Flight6144"/>
    <d v="2014-04-16T00:00:00"/>
    <x v="6"/>
    <n v="1.7"/>
    <n v="165"/>
    <x v="25"/>
    <n v="300"/>
    <n v="49500"/>
    <n v="54450"/>
    <n v="4950"/>
    <x v="9"/>
    <x v="0"/>
  </r>
  <r>
    <s v="Flight6145"/>
    <d v="2015-06-15T00:00:00"/>
    <x v="6"/>
    <n v="1.7"/>
    <n v="92"/>
    <x v="0"/>
    <n v="330"/>
    <n v="61050"/>
    <n v="67155"/>
    <n v="6105"/>
    <x v="10"/>
    <x v="1"/>
  </r>
  <r>
    <s v="Flight6146"/>
    <d v="2015-07-07T00:00:00"/>
    <x v="20"/>
    <n v="1.6"/>
    <n v="72"/>
    <x v="11"/>
    <n v="302.5"/>
    <n v="54752.5"/>
    <n v="60227.75"/>
    <n v="5475.25"/>
    <x v="2"/>
    <x v="1"/>
  </r>
  <r>
    <s v="Flight6147"/>
    <d v="2014-12-28T00:00:00"/>
    <x v="3"/>
    <n v="8.1999999999999993"/>
    <n v="75"/>
    <x v="1"/>
    <n v="490"/>
    <n v="88690"/>
    <n v="97559"/>
    <n v="8869"/>
    <x v="4"/>
    <x v="0"/>
  </r>
  <r>
    <s v="Flight6148"/>
    <d v="2015-02-24T00:00:00"/>
    <x v="6"/>
    <n v="1.6"/>
    <n v="181"/>
    <x v="0"/>
    <n v="300"/>
    <n v="49500"/>
    <n v="54450"/>
    <n v="4950"/>
    <x v="8"/>
    <x v="1"/>
  </r>
  <r>
    <s v="Flight6149"/>
    <d v="2015-05-29T00:00:00"/>
    <x v="11"/>
    <n v="1.8"/>
    <n v="100"/>
    <x v="27"/>
    <n v="350"/>
    <n v="64750"/>
    <n v="71225"/>
    <n v="6475"/>
    <x v="3"/>
    <x v="1"/>
  </r>
  <r>
    <s v="Flight6150"/>
    <d v="2014-11-04T00:00:00"/>
    <x v="7"/>
    <n v="1.6"/>
    <n v="12"/>
    <x v="6"/>
    <n v="200"/>
    <n v="37000"/>
    <n v="40700"/>
    <n v="3700"/>
    <x v="0"/>
    <x v="0"/>
  </r>
  <r>
    <s v="Flight6151"/>
    <d v="2014-07-15T00:00:00"/>
    <x v="6"/>
    <n v="2"/>
    <n v="49"/>
    <x v="0"/>
    <n v="330"/>
    <n v="54450"/>
    <n v="59895"/>
    <n v="5445"/>
    <x v="2"/>
    <x v="0"/>
  </r>
  <r>
    <s v="Flight6152"/>
    <d v="2014-12-04T00:00:00"/>
    <x v="6"/>
    <n v="1.2"/>
    <n v="91"/>
    <x v="2"/>
    <n v="300"/>
    <n v="55500"/>
    <n v="61050"/>
    <n v="5550"/>
    <x v="4"/>
    <x v="0"/>
  </r>
  <r>
    <s v="Flight6153"/>
    <d v="2015-02-27T00:00:00"/>
    <x v="10"/>
    <n v="2.2000000000000002"/>
    <n v="155"/>
    <x v="5"/>
    <n v="375"/>
    <n v="61875"/>
    <n v="68062.5"/>
    <n v="6187.5"/>
    <x v="8"/>
    <x v="1"/>
  </r>
  <r>
    <s v="Flight6154"/>
    <d v="2014-06-08T00:00:00"/>
    <x v="2"/>
    <n v="1.3"/>
    <n v="159"/>
    <x v="0"/>
    <n v="247.5"/>
    <n v="40837.5"/>
    <n v="44921.25"/>
    <n v="4083.75"/>
    <x v="10"/>
    <x v="0"/>
  </r>
  <r>
    <s v="Flight6155"/>
    <d v="2014-09-27T00:00:00"/>
    <x v="3"/>
    <n v="4"/>
    <n v="65"/>
    <x v="1"/>
    <n v="350"/>
    <n v="63350"/>
    <n v="69685"/>
    <n v="6335"/>
    <x v="6"/>
    <x v="0"/>
  </r>
  <r>
    <s v="Flight6156"/>
    <d v="2015-12-03T00:00:00"/>
    <x v="22"/>
    <n v="3.8"/>
    <n v="157"/>
    <x v="5"/>
    <n v="290"/>
    <n v="47850"/>
    <n v="52635"/>
    <n v="4785"/>
    <x v="4"/>
    <x v="1"/>
  </r>
  <r>
    <s v="Flight6157"/>
    <d v="2015-02-16T00:00:00"/>
    <x v="16"/>
    <n v="2.4"/>
    <n v="100"/>
    <x v="1"/>
    <n v="275"/>
    <n v="50875"/>
    <n v="55962.5"/>
    <n v="5087.5"/>
    <x v="8"/>
    <x v="1"/>
  </r>
  <r>
    <s v="Flight6158"/>
    <d v="2014-06-13T00:00:00"/>
    <x v="20"/>
    <n v="3.1"/>
    <n v="116"/>
    <x v="28"/>
    <n v="302.5"/>
    <n v="55962.5"/>
    <n v="61558.75"/>
    <n v="5596.25"/>
    <x v="10"/>
    <x v="0"/>
  </r>
  <r>
    <s v="Flight6159"/>
    <d v="2014-10-15T00:00:00"/>
    <x v="10"/>
    <n v="2"/>
    <n v="186"/>
    <x v="10"/>
    <n v="375"/>
    <n v="61875"/>
    <n v="68062.5"/>
    <n v="6187.5"/>
    <x v="11"/>
    <x v="0"/>
  </r>
  <r>
    <s v="Flight6160"/>
    <d v="2014-10-04T00:00:00"/>
    <x v="13"/>
    <n v="1"/>
    <n v="170"/>
    <x v="17"/>
    <n v="250"/>
    <n v="41250"/>
    <n v="45375"/>
    <n v="4125"/>
    <x v="11"/>
    <x v="0"/>
  </r>
  <r>
    <s v="Flight6161"/>
    <d v="2015-01-26T00:00:00"/>
    <x v="12"/>
    <n v="2.4"/>
    <n v="97"/>
    <x v="1"/>
    <n v="115"/>
    <n v="21275"/>
    <n v="23402.5"/>
    <n v="2127.5"/>
    <x v="7"/>
    <x v="1"/>
  </r>
  <r>
    <s v="Flight6162"/>
    <d v="2015-12-08T00:00:00"/>
    <x v="3"/>
    <n v="3.9"/>
    <n v="209"/>
    <x v="0"/>
    <n v="350"/>
    <n v="57750"/>
    <n v="63525"/>
    <n v="5775"/>
    <x v="4"/>
    <x v="1"/>
  </r>
  <r>
    <s v="Flight6163"/>
    <d v="2014-07-10T00:00:00"/>
    <x v="10"/>
    <n v="2.9"/>
    <n v="184"/>
    <x v="2"/>
    <n v="412.5"/>
    <n v="68062.5"/>
    <n v="74868.75"/>
    <n v="6806.25"/>
    <x v="2"/>
    <x v="0"/>
  </r>
  <r>
    <s v="Flight6164"/>
    <d v="2015-06-14T00:00:00"/>
    <x v="1"/>
    <n v="1.8"/>
    <n v="164"/>
    <x v="23"/>
    <n v="275"/>
    <n v="45375"/>
    <n v="49912.5"/>
    <n v="4537.5"/>
    <x v="10"/>
    <x v="1"/>
  </r>
  <r>
    <s v="Flight6165"/>
    <d v="2014-01-14T00:00:00"/>
    <x v="11"/>
    <n v="1.9"/>
    <n v="108"/>
    <x v="19"/>
    <n v="350"/>
    <n v="64750"/>
    <n v="71225"/>
    <n v="6475"/>
    <x v="7"/>
    <x v="0"/>
  </r>
  <r>
    <s v="Flight6166"/>
    <d v="2014-08-07T00:00:00"/>
    <x v="4"/>
    <n v="2.1"/>
    <n v="140"/>
    <x v="21"/>
    <n v="220"/>
    <n v="40700"/>
    <n v="44770"/>
    <n v="4070"/>
    <x v="1"/>
    <x v="0"/>
  </r>
  <r>
    <s v="Flight6167"/>
    <d v="2015-07-18T00:00:00"/>
    <x v="16"/>
    <n v="1.6"/>
    <n v="131"/>
    <x v="21"/>
    <n v="302.5"/>
    <n v="55962.5"/>
    <n v="61558.75"/>
    <n v="5596.25"/>
    <x v="2"/>
    <x v="1"/>
  </r>
  <r>
    <s v="Flight6168"/>
    <d v="2014-01-15T00:00:00"/>
    <x v="15"/>
    <n v="0.8"/>
    <n v="81"/>
    <x v="15"/>
    <n v="300"/>
    <n v="54300"/>
    <n v="59730"/>
    <n v="5430"/>
    <x v="7"/>
    <x v="0"/>
  </r>
  <r>
    <s v="Flight6169"/>
    <d v="2015-08-23T00:00:00"/>
    <x v="10"/>
    <n v="1.8"/>
    <n v="46"/>
    <x v="17"/>
    <n v="412.5"/>
    <n v="68062.5"/>
    <n v="74868.75"/>
    <n v="6806.25"/>
    <x v="1"/>
    <x v="1"/>
  </r>
  <r>
    <s v="Flight6170"/>
    <d v="2014-08-05T00:00:00"/>
    <x v="20"/>
    <n v="0.6"/>
    <n v="99"/>
    <x v="3"/>
    <n v="302.5"/>
    <n v="55962.5"/>
    <n v="61558.75"/>
    <n v="5596.25"/>
    <x v="1"/>
    <x v="0"/>
  </r>
  <r>
    <s v="Flight6171"/>
    <d v="2014-07-25T00:00:00"/>
    <x v="20"/>
    <n v="0.9"/>
    <n v="166"/>
    <x v="0"/>
    <n v="302.5"/>
    <n v="49912.5"/>
    <n v="54903.75"/>
    <n v="4991.25"/>
    <x v="2"/>
    <x v="0"/>
  </r>
  <r>
    <s v="Flight6172"/>
    <d v="2014-12-26T00:00:00"/>
    <x v="6"/>
    <n v="4.7"/>
    <n v="156"/>
    <x v="2"/>
    <n v="420"/>
    <n v="69300"/>
    <n v="76230"/>
    <n v="6930"/>
    <x v="4"/>
    <x v="0"/>
  </r>
  <r>
    <s v="Flight6173"/>
    <d v="2015-03-30T00:00:00"/>
    <x v="12"/>
    <n v="1.3"/>
    <n v="88"/>
    <x v="18"/>
    <n v="115"/>
    <n v="20815"/>
    <n v="22896.5"/>
    <n v="2081.5"/>
    <x v="5"/>
    <x v="1"/>
  </r>
  <r>
    <s v="Flight6174"/>
    <d v="2014-02-02T00:00:00"/>
    <x v="16"/>
    <n v="0.2"/>
    <n v="18"/>
    <x v="1"/>
    <n v="275"/>
    <n v="50875"/>
    <n v="55962.5"/>
    <n v="5087.5"/>
    <x v="8"/>
    <x v="0"/>
  </r>
  <r>
    <s v="Flight6175"/>
    <d v="2015-10-01T00:00:00"/>
    <x v="5"/>
    <n v="1.9"/>
    <n v="62"/>
    <x v="2"/>
    <n v="125"/>
    <n v="20625"/>
    <n v="22687.5"/>
    <n v="2062.5"/>
    <x v="11"/>
    <x v="1"/>
  </r>
  <r>
    <s v="Flight6176"/>
    <d v="2014-10-20T00:00:00"/>
    <x v="3"/>
    <n v="4.9000000000000004"/>
    <n v="61"/>
    <x v="15"/>
    <n v="350"/>
    <n v="57750"/>
    <n v="63525"/>
    <n v="5775"/>
    <x v="11"/>
    <x v="0"/>
  </r>
  <r>
    <s v="Flight6177"/>
    <d v="2014-08-23T00:00:00"/>
    <x v="9"/>
    <n v="2"/>
    <n v="182"/>
    <x v="19"/>
    <n v="275"/>
    <n v="45375"/>
    <n v="49912.5"/>
    <n v="4537.5"/>
    <x v="1"/>
    <x v="0"/>
  </r>
  <r>
    <s v="Flight6178"/>
    <d v="2015-03-31T00:00:00"/>
    <x v="8"/>
    <n v="10.8"/>
    <n v="202"/>
    <x v="18"/>
    <n v="200"/>
    <n v="33000"/>
    <n v="36300"/>
    <n v="3300"/>
    <x v="5"/>
    <x v="1"/>
  </r>
  <r>
    <s v="Flight6179"/>
    <d v="2015-05-17T00:00:00"/>
    <x v="21"/>
    <n v="2.4"/>
    <n v="173"/>
    <x v="2"/>
    <n v="300"/>
    <n v="49500"/>
    <n v="54450"/>
    <n v="4950"/>
    <x v="3"/>
    <x v="1"/>
  </r>
  <r>
    <s v="Flight6180"/>
    <d v="2014-12-22T00:00:00"/>
    <x v="8"/>
    <n v="11"/>
    <n v="192"/>
    <x v="15"/>
    <n v="280"/>
    <n v="46200"/>
    <n v="50820"/>
    <n v="4620"/>
    <x v="4"/>
    <x v="0"/>
  </r>
  <r>
    <s v="Flight6181"/>
    <d v="2014-07-12T00:00:00"/>
    <x v="1"/>
    <n v="1.2"/>
    <n v="178"/>
    <x v="10"/>
    <n v="275"/>
    <n v="45375"/>
    <n v="49912.5"/>
    <n v="4537.5"/>
    <x v="2"/>
    <x v="0"/>
  </r>
  <r>
    <s v="Flight6182"/>
    <d v="2015-05-04T00:00:00"/>
    <x v="0"/>
    <n v="1.9"/>
    <n v="180"/>
    <x v="12"/>
    <n v="300"/>
    <n v="49500"/>
    <n v="54450"/>
    <n v="4950"/>
    <x v="3"/>
    <x v="1"/>
  </r>
  <r>
    <s v="Flight6183"/>
    <d v="2014-12-03T00:00:00"/>
    <x v="1"/>
    <n v="2.2000000000000002"/>
    <n v="29"/>
    <x v="6"/>
    <n v="250"/>
    <n v="46250"/>
    <n v="50875"/>
    <n v="4625"/>
    <x v="4"/>
    <x v="0"/>
  </r>
  <r>
    <s v="Flight6184"/>
    <d v="2014-11-17T00:00:00"/>
    <x v="7"/>
    <n v="1.6"/>
    <n v="75"/>
    <x v="6"/>
    <n v="200"/>
    <n v="36200"/>
    <n v="39820"/>
    <n v="3620"/>
    <x v="0"/>
    <x v="0"/>
  </r>
  <r>
    <s v="Flight6185"/>
    <d v="2015-12-12T00:00:00"/>
    <x v="1"/>
    <n v="1.8"/>
    <n v="169"/>
    <x v="12"/>
    <n v="250"/>
    <n v="41250"/>
    <n v="45375"/>
    <n v="4125"/>
    <x v="4"/>
    <x v="1"/>
  </r>
  <r>
    <s v="Flight6186"/>
    <d v="2015-10-25T00:00:00"/>
    <x v="16"/>
    <n v="2.2000000000000002"/>
    <n v="130"/>
    <x v="25"/>
    <n v="275"/>
    <n v="50875"/>
    <n v="55962.5"/>
    <n v="5087.5"/>
    <x v="11"/>
    <x v="1"/>
  </r>
  <r>
    <s v="Flight6187"/>
    <d v="2015-12-21T00:00:00"/>
    <x v="8"/>
    <n v="14.7"/>
    <n v="90"/>
    <x v="6"/>
    <n v="280"/>
    <n v="50680"/>
    <n v="55748"/>
    <n v="5068"/>
    <x v="4"/>
    <x v="1"/>
  </r>
  <r>
    <s v="Flight6188"/>
    <d v="2015-09-28T00:00:00"/>
    <x v="13"/>
    <n v="2.7"/>
    <n v="172"/>
    <x v="17"/>
    <n v="250"/>
    <n v="41250"/>
    <n v="45375"/>
    <n v="4125"/>
    <x v="6"/>
    <x v="1"/>
  </r>
  <r>
    <s v="Flight6189"/>
    <d v="2014-06-24T00:00:00"/>
    <x v="5"/>
    <n v="1"/>
    <n v="7"/>
    <x v="29"/>
    <n v="137.5"/>
    <n v="25437.5"/>
    <n v="27981.25"/>
    <n v="2543.75"/>
    <x v="10"/>
    <x v="0"/>
  </r>
  <r>
    <s v="Flight6190"/>
    <d v="2015-05-29T00:00:00"/>
    <x v="20"/>
    <n v="1.2"/>
    <n v="180"/>
    <x v="15"/>
    <n v="275"/>
    <n v="45375"/>
    <n v="49912.5"/>
    <n v="4537.5"/>
    <x v="3"/>
    <x v="1"/>
  </r>
  <r>
    <s v="Flight6191"/>
    <d v="2015-11-28T00:00:00"/>
    <x v="14"/>
    <n v="6.6"/>
    <n v="119"/>
    <x v="6"/>
    <n v="412.5"/>
    <n v="76312.5"/>
    <n v="83943.75"/>
    <n v="7631.25"/>
    <x v="0"/>
    <x v="1"/>
  </r>
  <r>
    <s v="Flight6192"/>
    <d v="2015-03-24T00:00:00"/>
    <x v="7"/>
    <n v="1.2"/>
    <n v="94"/>
    <x v="29"/>
    <n v="200"/>
    <n v="37000"/>
    <n v="40700"/>
    <n v="3700"/>
    <x v="5"/>
    <x v="1"/>
  </r>
  <r>
    <s v="Flight6193"/>
    <d v="2014-01-05T00:00:00"/>
    <x v="5"/>
    <n v="2.2999999999999998"/>
    <n v="126"/>
    <x v="18"/>
    <n v="125"/>
    <n v="23125"/>
    <n v="25437.5"/>
    <n v="2312.5"/>
    <x v="7"/>
    <x v="0"/>
  </r>
  <r>
    <s v="Flight6194"/>
    <d v="2015-01-21T00:00:00"/>
    <x v="6"/>
    <n v="2.9"/>
    <n v="72"/>
    <x v="7"/>
    <n v="300"/>
    <n v="54300"/>
    <n v="59730"/>
    <n v="5430"/>
    <x v="7"/>
    <x v="1"/>
  </r>
  <r>
    <s v="Flight6195"/>
    <d v="2014-04-24T00:00:00"/>
    <x v="8"/>
    <n v="10.199999999999999"/>
    <n v="189"/>
    <x v="8"/>
    <n v="200"/>
    <n v="33000"/>
    <n v="36300"/>
    <n v="3300"/>
    <x v="9"/>
    <x v="0"/>
  </r>
  <r>
    <s v="Flight6196"/>
    <d v="2014-10-30T00:00:00"/>
    <x v="1"/>
    <n v="2.7"/>
    <n v="24"/>
    <x v="1"/>
    <n v="250"/>
    <n v="46250"/>
    <n v="50875"/>
    <n v="4625"/>
    <x v="11"/>
    <x v="0"/>
  </r>
  <r>
    <s v="Flight6197"/>
    <d v="2014-04-07T00:00:00"/>
    <x v="6"/>
    <n v="1.9"/>
    <n v="171"/>
    <x v="8"/>
    <n v="300"/>
    <n v="49500"/>
    <n v="54450"/>
    <n v="4950"/>
    <x v="9"/>
    <x v="0"/>
  </r>
  <r>
    <s v="Flight6198"/>
    <d v="2014-03-15T00:00:00"/>
    <x v="20"/>
    <n v="2.1"/>
    <n v="152"/>
    <x v="1"/>
    <n v="275"/>
    <n v="45375"/>
    <n v="49912.5"/>
    <n v="4537.5"/>
    <x v="5"/>
    <x v="0"/>
  </r>
  <r>
    <s v="Flight6199"/>
    <d v="2014-01-27T00:00:00"/>
    <x v="14"/>
    <n v="1.9"/>
    <n v="131"/>
    <x v="9"/>
    <n v="275"/>
    <n v="50875"/>
    <n v="55962.5"/>
    <n v="5087.5"/>
    <x v="7"/>
    <x v="0"/>
  </r>
  <r>
    <s v="Flight6200"/>
    <d v="2014-08-22T00:00:00"/>
    <x v="6"/>
    <n v="1.2"/>
    <n v="92"/>
    <x v="19"/>
    <n v="330"/>
    <n v="61050"/>
    <n v="67155"/>
    <n v="6105"/>
    <x v="1"/>
    <x v="0"/>
  </r>
  <r>
    <s v="Flight6201"/>
    <d v="2014-07-08T00:00:00"/>
    <x v="4"/>
    <n v="0.8"/>
    <n v="80"/>
    <x v="1"/>
    <n v="220"/>
    <n v="39820"/>
    <n v="43802"/>
    <n v="3982"/>
    <x v="2"/>
    <x v="0"/>
  </r>
  <r>
    <s v="Flight6202"/>
    <d v="2015-04-25T00:00:00"/>
    <x v="10"/>
    <n v="2"/>
    <n v="209"/>
    <x v="15"/>
    <n v="375"/>
    <n v="61875"/>
    <n v="68062.5"/>
    <n v="6187.5"/>
    <x v="9"/>
    <x v="1"/>
  </r>
  <r>
    <s v="Flight6203"/>
    <d v="2014-09-12T00:00:00"/>
    <x v="9"/>
    <n v="2.9"/>
    <n v="13"/>
    <x v="7"/>
    <n v="250"/>
    <n v="46250"/>
    <n v="50875"/>
    <n v="4625"/>
    <x v="6"/>
    <x v="0"/>
  </r>
  <r>
    <s v="Flight6204"/>
    <d v="2015-08-28T00:00:00"/>
    <x v="16"/>
    <n v="2.1"/>
    <n v="154"/>
    <x v="6"/>
    <n v="302.5"/>
    <n v="49912.5"/>
    <n v="54903.75"/>
    <n v="4991.25"/>
    <x v="1"/>
    <x v="1"/>
  </r>
  <r>
    <s v="Flight6205"/>
    <d v="2015-04-10T00:00:00"/>
    <x v="4"/>
    <n v="1.7"/>
    <n v="71"/>
    <x v="8"/>
    <n v="200"/>
    <n v="36200"/>
    <n v="39820"/>
    <n v="3620"/>
    <x v="9"/>
    <x v="1"/>
  </r>
  <r>
    <s v="Flight6206"/>
    <d v="2015-12-20T00:00:00"/>
    <x v="1"/>
    <n v="0.7"/>
    <n v="32"/>
    <x v="3"/>
    <n v="250"/>
    <n v="46250"/>
    <n v="50875"/>
    <n v="4625"/>
    <x v="4"/>
    <x v="1"/>
  </r>
  <r>
    <s v="Flight6207"/>
    <d v="2015-11-21T00:00:00"/>
    <x v="5"/>
    <n v="2.2999999999999998"/>
    <n v="188"/>
    <x v="6"/>
    <n v="125"/>
    <n v="20625"/>
    <n v="22687.5"/>
    <n v="2062.5"/>
    <x v="0"/>
    <x v="1"/>
  </r>
  <r>
    <s v="Flight6208"/>
    <d v="2014-11-24T00:00:00"/>
    <x v="13"/>
    <n v="5.7"/>
    <n v="208"/>
    <x v="1"/>
    <n v="375"/>
    <n v="61875"/>
    <n v="68062.5"/>
    <n v="6187.5"/>
    <x v="0"/>
    <x v="0"/>
  </r>
  <r>
    <s v="Flight6209"/>
    <d v="2015-08-25T00:00:00"/>
    <x v="15"/>
    <n v="1.5"/>
    <n v="145"/>
    <x v="21"/>
    <n v="330"/>
    <n v="61050"/>
    <n v="67155"/>
    <n v="6105"/>
    <x v="1"/>
    <x v="1"/>
  </r>
  <r>
    <s v="Flight6210"/>
    <d v="2015-06-22T00:00:00"/>
    <x v="3"/>
    <n v="3.2"/>
    <n v="56"/>
    <x v="6"/>
    <n v="385"/>
    <n v="63525"/>
    <n v="69877.5"/>
    <n v="6352.5"/>
    <x v="10"/>
    <x v="1"/>
  </r>
  <r>
    <s v="Flight6211"/>
    <d v="2015-02-05T00:00:00"/>
    <x v="8"/>
    <n v="12.4"/>
    <n v="18"/>
    <x v="11"/>
    <n v="200"/>
    <n v="37000"/>
    <n v="40700"/>
    <n v="3700"/>
    <x v="8"/>
    <x v="1"/>
  </r>
  <r>
    <s v="Flight6212"/>
    <d v="2014-03-04T00:00:00"/>
    <x v="12"/>
    <n v="0.9"/>
    <n v="81"/>
    <x v="6"/>
    <n v="115"/>
    <n v="20815"/>
    <n v="22896.5"/>
    <n v="2081.5"/>
    <x v="5"/>
    <x v="0"/>
  </r>
  <r>
    <s v="Flight6213"/>
    <d v="2014-12-09T00:00:00"/>
    <x v="17"/>
    <n v="2"/>
    <n v="135"/>
    <x v="0"/>
    <n v="300"/>
    <n v="55500"/>
    <n v="61050"/>
    <n v="5550"/>
    <x v="4"/>
    <x v="0"/>
  </r>
  <r>
    <s v="Flight6214"/>
    <d v="2015-07-14T00:00:00"/>
    <x v="4"/>
    <n v="2"/>
    <n v="165"/>
    <x v="19"/>
    <n v="220"/>
    <n v="36300"/>
    <n v="39930"/>
    <n v="3630"/>
    <x v="2"/>
    <x v="1"/>
  </r>
  <r>
    <s v="Flight6215"/>
    <d v="2014-05-08T00:00:00"/>
    <x v="7"/>
    <n v="2.5"/>
    <n v="3"/>
    <x v="26"/>
    <n v="200"/>
    <n v="37000"/>
    <n v="40700"/>
    <n v="3700"/>
    <x v="3"/>
    <x v="0"/>
  </r>
  <r>
    <s v="Flight6216"/>
    <d v="2014-03-30T00:00:00"/>
    <x v="17"/>
    <n v="1.4"/>
    <n v="70"/>
    <x v="13"/>
    <n v="300"/>
    <n v="54300"/>
    <n v="59730"/>
    <n v="5430"/>
    <x v="5"/>
    <x v="0"/>
  </r>
  <r>
    <s v="Flight6217"/>
    <d v="2014-01-14T00:00:00"/>
    <x v="17"/>
    <n v="1.2"/>
    <n v="51"/>
    <x v="2"/>
    <n v="300"/>
    <n v="49500"/>
    <n v="54450"/>
    <n v="4950"/>
    <x v="7"/>
    <x v="0"/>
  </r>
  <r>
    <s v="Flight6218"/>
    <d v="2014-11-28T00:00:00"/>
    <x v="10"/>
    <n v="5.7"/>
    <n v="149"/>
    <x v="26"/>
    <n v="562.5"/>
    <n v="104062.5"/>
    <n v="114468.75"/>
    <n v="10406.25"/>
    <x v="0"/>
    <x v="0"/>
  </r>
  <r>
    <s v="Flight6219"/>
    <d v="2014-03-13T00:00:00"/>
    <x v="6"/>
    <n v="1.6"/>
    <n v="88"/>
    <x v="27"/>
    <n v="300"/>
    <n v="54300"/>
    <n v="59730"/>
    <n v="5430"/>
    <x v="5"/>
    <x v="0"/>
  </r>
  <r>
    <s v="Flight6220"/>
    <d v="2014-10-28T00:00:00"/>
    <x v="21"/>
    <n v="1.2"/>
    <n v="63"/>
    <x v="10"/>
    <n v="300"/>
    <n v="54300"/>
    <n v="59730"/>
    <n v="5430"/>
    <x v="11"/>
    <x v="0"/>
  </r>
  <r>
    <s v="Flight6221"/>
    <d v="2014-08-09T00:00:00"/>
    <x v="18"/>
    <n v="2.5"/>
    <n v="196"/>
    <x v="18"/>
    <n v="264"/>
    <n v="43560"/>
    <n v="47916"/>
    <n v="4356"/>
    <x v="1"/>
    <x v="0"/>
  </r>
  <r>
    <s v="Flight6222"/>
    <d v="2015-11-28T00:00:00"/>
    <x v="17"/>
    <n v="4.4000000000000004"/>
    <n v="85"/>
    <x v="19"/>
    <n v="450"/>
    <n v="81450"/>
    <n v="89595"/>
    <n v="8145"/>
    <x v="0"/>
    <x v="1"/>
  </r>
  <r>
    <s v="Flight6223"/>
    <d v="2015-06-20T00:00:00"/>
    <x v="20"/>
    <n v="2.2999999999999998"/>
    <n v="47"/>
    <x v="4"/>
    <n v="302.5"/>
    <n v="49912.5"/>
    <n v="54903.75"/>
    <n v="4991.25"/>
    <x v="10"/>
    <x v="1"/>
  </r>
  <r>
    <s v="Flight6224"/>
    <d v="2015-06-28T00:00:00"/>
    <x v="3"/>
    <n v="4.5999999999999996"/>
    <n v="17"/>
    <x v="3"/>
    <n v="385"/>
    <n v="71225"/>
    <n v="78347.5"/>
    <n v="7122.5"/>
    <x v="10"/>
    <x v="1"/>
  </r>
  <r>
    <s v="Flight6225"/>
    <d v="2015-08-23T00:00:00"/>
    <x v="16"/>
    <n v="2.4"/>
    <n v="208"/>
    <x v="3"/>
    <n v="302.5"/>
    <n v="49912.5"/>
    <n v="54903.75"/>
    <n v="4991.25"/>
    <x v="1"/>
    <x v="1"/>
  </r>
  <r>
    <s v="Flight6226"/>
    <d v="2014-07-15T00:00:00"/>
    <x v="14"/>
    <n v="0.7"/>
    <n v="157"/>
    <x v="6"/>
    <n v="302.5"/>
    <n v="49912.5"/>
    <n v="54903.75"/>
    <n v="4991.25"/>
    <x v="2"/>
    <x v="0"/>
  </r>
  <r>
    <s v="Flight6227"/>
    <d v="2015-04-15T00:00:00"/>
    <x v="13"/>
    <n v="2.7"/>
    <n v="140"/>
    <x v="17"/>
    <n v="250"/>
    <n v="46250"/>
    <n v="50875"/>
    <n v="4625"/>
    <x v="9"/>
    <x v="1"/>
  </r>
  <r>
    <s v="Flight6228"/>
    <d v="2015-07-04T00:00:00"/>
    <x v="17"/>
    <n v="2"/>
    <n v="113"/>
    <x v="6"/>
    <n v="330"/>
    <n v="61050"/>
    <n v="67155"/>
    <n v="6105"/>
    <x v="2"/>
    <x v="1"/>
  </r>
  <r>
    <s v="Flight6229"/>
    <d v="2015-07-24T00:00:00"/>
    <x v="6"/>
    <n v="1.6"/>
    <n v="108"/>
    <x v="2"/>
    <n v="330"/>
    <n v="61050"/>
    <n v="67155"/>
    <n v="6105"/>
    <x v="2"/>
    <x v="1"/>
  </r>
  <r>
    <s v="Flight6230"/>
    <d v="2015-04-19T00:00:00"/>
    <x v="9"/>
    <n v="1.6"/>
    <n v="48"/>
    <x v="21"/>
    <n v="250"/>
    <n v="41250"/>
    <n v="45375"/>
    <n v="4125"/>
    <x v="9"/>
    <x v="1"/>
  </r>
  <r>
    <s v="Flight6231"/>
    <d v="2015-12-28T00:00:00"/>
    <x v="6"/>
    <n v="2.6"/>
    <n v="102"/>
    <x v="18"/>
    <n v="300"/>
    <n v="55500"/>
    <n v="61050"/>
    <n v="5550"/>
    <x v="4"/>
    <x v="1"/>
  </r>
  <r>
    <s v="Flight6232"/>
    <d v="2015-06-28T00:00:00"/>
    <x v="1"/>
    <n v="1.7"/>
    <n v="136"/>
    <x v="3"/>
    <n v="275"/>
    <n v="50875"/>
    <n v="55962.5"/>
    <n v="5087.5"/>
    <x v="10"/>
    <x v="1"/>
  </r>
  <r>
    <s v="Flight6233"/>
    <d v="2014-07-18T00:00:00"/>
    <x v="17"/>
    <n v="1.3"/>
    <n v="92"/>
    <x v="26"/>
    <n v="330"/>
    <n v="61050"/>
    <n v="67155"/>
    <n v="6105"/>
    <x v="2"/>
    <x v="0"/>
  </r>
  <r>
    <s v="Flight6234"/>
    <d v="2015-12-27T00:00:00"/>
    <x v="8"/>
    <n v="13.8"/>
    <n v="179"/>
    <x v="25"/>
    <n v="280"/>
    <n v="46200"/>
    <n v="50820"/>
    <n v="4620"/>
    <x v="4"/>
    <x v="1"/>
  </r>
  <r>
    <s v="Flight6235"/>
    <d v="2015-04-11T00:00:00"/>
    <x v="20"/>
    <n v="0.8"/>
    <n v="72"/>
    <x v="19"/>
    <n v="275"/>
    <n v="49775"/>
    <n v="54752.5"/>
    <n v="4977.5"/>
    <x v="9"/>
    <x v="1"/>
  </r>
  <r>
    <s v="Flight6236"/>
    <d v="2015-10-31T00:00:00"/>
    <x v="5"/>
    <n v="2.6"/>
    <n v="87"/>
    <x v="0"/>
    <n v="125"/>
    <n v="22625"/>
    <n v="24887.5"/>
    <n v="2262.5"/>
    <x v="11"/>
    <x v="1"/>
  </r>
  <r>
    <s v="Flight6237"/>
    <d v="2015-11-26T00:00:00"/>
    <x v="10"/>
    <n v="7.5"/>
    <n v="65"/>
    <x v="25"/>
    <n v="562.5"/>
    <n v="101812.5"/>
    <n v="111993.75"/>
    <n v="10181.25"/>
    <x v="0"/>
    <x v="1"/>
  </r>
  <r>
    <s v="Flight6238"/>
    <d v="2015-12-21T00:00:00"/>
    <x v="6"/>
    <n v="5.0999999999999996"/>
    <n v="128"/>
    <x v="29"/>
    <n v="420"/>
    <n v="77700"/>
    <n v="85470"/>
    <n v="7770"/>
    <x v="4"/>
    <x v="1"/>
  </r>
  <r>
    <s v="Flight6239"/>
    <d v="2015-03-21T00:00:00"/>
    <x v="8"/>
    <n v="11.7"/>
    <n v="129"/>
    <x v="2"/>
    <n v="200"/>
    <n v="37000"/>
    <n v="40700"/>
    <n v="3700"/>
    <x v="5"/>
    <x v="1"/>
  </r>
  <r>
    <s v="Flight6240"/>
    <d v="2015-10-28T00:00:00"/>
    <x v="9"/>
    <n v="2.1"/>
    <n v="108"/>
    <x v="2"/>
    <n v="250"/>
    <n v="46250"/>
    <n v="50875"/>
    <n v="4625"/>
    <x v="11"/>
    <x v="1"/>
  </r>
  <r>
    <s v="Flight6241"/>
    <d v="2015-12-27T00:00:00"/>
    <x v="2"/>
    <n v="4.5"/>
    <n v="53"/>
    <x v="16"/>
    <n v="315"/>
    <n v="51975"/>
    <n v="57172.5"/>
    <n v="5197.5"/>
    <x v="4"/>
    <x v="1"/>
  </r>
  <r>
    <s v="Flight6242"/>
    <d v="2015-06-29T00:00:00"/>
    <x v="7"/>
    <n v="1.9"/>
    <n v="178"/>
    <x v="1"/>
    <n v="220"/>
    <n v="36300"/>
    <n v="39930"/>
    <n v="3630"/>
    <x v="10"/>
    <x v="1"/>
  </r>
  <r>
    <s v="Flight6243"/>
    <d v="2015-08-01T00:00:00"/>
    <x v="23"/>
    <n v="2.7"/>
    <n v="139"/>
    <x v="8"/>
    <n v="5500"/>
    <n v="1017500"/>
    <n v="1119250"/>
    <n v="101750"/>
    <x v="1"/>
    <x v="1"/>
  </r>
  <r>
    <s v="Flight6244"/>
    <d v="2014-01-24T00:00:00"/>
    <x v="6"/>
    <n v="1.7"/>
    <n v="79"/>
    <x v="3"/>
    <n v="300"/>
    <n v="54300"/>
    <n v="59730"/>
    <n v="5430"/>
    <x v="7"/>
    <x v="0"/>
  </r>
  <r>
    <s v="Flight6245"/>
    <d v="2015-07-04T00:00:00"/>
    <x v="6"/>
    <n v="1.9"/>
    <n v="107"/>
    <x v="9"/>
    <n v="330"/>
    <n v="61050"/>
    <n v="67155"/>
    <n v="6105"/>
    <x v="2"/>
    <x v="1"/>
  </r>
  <r>
    <s v="Flight6246"/>
    <d v="2014-10-30T00:00:00"/>
    <x v="4"/>
    <n v="1.1000000000000001"/>
    <n v="199"/>
    <x v="6"/>
    <n v="200"/>
    <n v="33000"/>
    <n v="36300"/>
    <n v="3300"/>
    <x v="11"/>
    <x v="0"/>
  </r>
  <r>
    <s v="Flight6247"/>
    <d v="2015-06-07T00:00:00"/>
    <x v="19"/>
    <n v="2.6"/>
    <n v="60"/>
    <x v="5"/>
    <n v="126.5"/>
    <n v="20872.5"/>
    <n v="22959.75"/>
    <n v="2087.25"/>
    <x v="10"/>
    <x v="1"/>
  </r>
  <r>
    <s v="Flight6248"/>
    <d v="2014-01-10T00:00:00"/>
    <x v="6"/>
    <n v="2.5"/>
    <n v="105"/>
    <x v="18"/>
    <n v="300"/>
    <n v="55500"/>
    <n v="61050"/>
    <n v="5550"/>
    <x v="7"/>
    <x v="0"/>
  </r>
  <r>
    <s v="Flight6249"/>
    <d v="2014-08-17T00:00:00"/>
    <x v="17"/>
    <n v="1.9"/>
    <n v="44"/>
    <x v="0"/>
    <n v="330"/>
    <n v="54450"/>
    <n v="59895"/>
    <n v="5445"/>
    <x v="1"/>
    <x v="0"/>
  </r>
  <r>
    <s v="Flight6250"/>
    <d v="2014-07-18T00:00:00"/>
    <x v="7"/>
    <n v="2.1"/>
    <n v="17"/>
    <x v="1"/>
    <n v="220"/>
    <n v="40700"/>
    <n v="44770"/>
    <n v="4070"/>
    <x v="2"/>
    <x v="0"/>
  </r>
  <r>
    <s v="Flight6251"/>
    <d v="2015-08-10T00:00:00"/>
    <x v="9"/>
    <n v="2.2000000000000002"/>
    <n v="182"/>
    <x v="20"/>
    <n v="275"/>
    <n v="45375"/>
    <n v="49912.5"/>
    <n v="4537.5"/>
    <x v="1"/>
    <x v="1"/>
  </r>
  <r>
    <s v="Flight6252"/>
    <d v="2014-09-05T00:00:00"/>
    <x v="1"/>
    <n v="1.7"/>
    <n v="194"/>
    <x v="3"/>
    <n v="250"/>
    <n v="41250"/>
    <n v="45375"/>
    <n v="4125"/>
    <x v="6"/>
    <x v="0"/>
  </r>
  <r>
    <s v="Flight6253"/>
    <d v="2015-06-25T00:00:00"/>
    <x v="6"/>
    <n v="2"/>
    <n v="74"/>
    <x v="2"/>
    <n v="330"/>
    <n v="59730"/>
    <n v="65703"/>
    <n v="5973"/>
    <x v="10"/>
    <x v="1"/>
  </r>
  <r>
    <s v="Flight6254"/>
    <d v="2014-02-16T00:00:00"/>
    <x v="8"/>
    <n v="10.6"/>
    <n v="51"/>
    <x v="18"/>
    <n v="200"/>
    <n v="33000"/>
    <n v="36300"/>
    <n v="3300"/>
    <x v="8"/>
    <x v="0"/>
  </r>
  <r>
    <s v="Flight6255"/>
    <d v="2014-10-28T00:00:00"/>
    <x v="2"/>
    <n v="2.5"/>
    <n v="148"/>
    <x v="10"/>
    <n v="225"/>
    <n v="41625"/>
    <n v="45787.5"/>
    <n v="4162.5"/>
    <x v="11"/>
    <x v="0"/>
  </r>
  <r>
    <s v="Flight6256"/>
    <d v="2014-11-24T00:00:00"/>
    <x v="19"/>
    <n v="5.7"/>
    <n v="77"/>
    <x v="27"/>
    <n v="172.5"/>
    <n v="31222.5"/>
    <n v="34344.75"/>
    <n v="3122.25"/>
    <x v="0"/>
    <x v="0"/>
  </r>
  <r>
    <s v="Flight6257"/>
    <d v="2015-01-18T00:00:00"/>
    <x v="12"/>
    <n v="2.4"/>
    <n v="57"/>
    <x v="0"/>
    <n v="115"/>
    <n v="18975"/>
    <n v="20872.5"/>
    <n v="1897.5"/>
    <x v="7"/>
    <x v="1"/>
  </r>
  <r>
    <s v="Flight6258"/>
    <d v="2014-12-05T00:00:00"/>
    <x v="11"/>
    <n v="2.5"/>
    <n v="151"/>
    <x v="2"/>
    <n v="350"/>
    <n v="64750"/>
    <n v="71225"/>
    <n v="6475"/>
    <x v="4"/>
    <x v="0"/>
  </r>
  <r>
    <s v="Flight6259"/>
    <d v="2015-11-01T00:00:00"/>
    <x v="13"/>
    <n v="2.8"/>
    <n v="1"/>
    <x v="8"/>
    <n v="250"/>
    <n v="46250"/>
    <n v="50875"/>
    <n v="4625"/>
    <x v="0"/>
    <x v="1"/>
  </r>
  <r>
    <s v="Flight6260"/>
    <d v="2015-04-30T00:00:00"/>
    <x v="11"/>
    <n v="1.4"/>
    <n v="195"/>
    <x v="19"/>
    <n v="350"/>
    <n v="57750"/>
    <n v="63525"/>
    <n v="5775"/>
    <x v="9"/>
    <x v="1"/>
  </r>
  <r>
    <s v="Flight6261"/>
    <d v="2015-06-21T00:00:00"/>
    <x v="6"/>
    <n v="2.8"/>
    <n v="104"/>
    <x v="17"/>
    <n v="330"/>
    <n v="61050"/>
    <n v="67155"/>
    <n v="6105"/>
    <x v="10"/>
    <x v="1"/>
  </r>
  <r>
    <s v="Flight6262"/>
    <d v="2014-07-25T00:00:00"/>
    <x v="16"/>
    <n v="1.6"/>
    <n v="127"/>
    <x v="6"/>
    <n v="302.5"/>
    <n v="55962.5"/>
    <n v="61558.75"/>
    <n v="5596.25"/>
    <x v="2"/>
    <x v="0"/>
  </r>
  <r>
    <s v="Flight6263"/>
    <d v="2014-02-15T00:00:00"/>
    <x v="13"/>
    <n v="0.7"/>
    <n v="63"/>
    <x v="1"/>
    <n v="250"/>
    <n v="45250"/>
    <n v="49775"/>
    <n v="4525"/>
    <x v="8"/>
    <x v="0"/>
  </r>
  <r>
    <s v="Flight6264"/>
    <d v="2015-12-12T00:00:00"/>
    <x v="6"/>
    <n v="1.4"/>
    <n v="99"/>
    <x v="6"/>
    <n v="300"/>
    <n v="55500"/>
    <n v="61050"/>
    <n v="5550"/>
    <x v="4"/>
    <x v="1"/>
  </r>
  <r>
    <s v="Flight6265"/>
    <d v="2014-01-24T00:00:00"/>
    <x v="6"/>
    <n v="1.6"/>
    <n v="142"/>
    <x v="10"/>
    <n v="300"/>
    <n v="55500"/>
    <n v="61050"/>
    <n v="5550"/>
    <x v="7"/>
    <x v="0"/>
  </r>
  <r>
    <s v="Flight6266"/>
    <d v="2014-08-09T00:00:00"/>
    <x v="7"/>
    <n v="2.2000000000000002"/>
    <n v="63"/>
    <x v="1"/>
    <n v="220"/>
    <n v="39820"/>
    <n v="43802"/>
    <n v="3982"/>
    <x v="1"/>
    <x v="0"/>
  </r>
  <r>
    <s v="Flight6267"/>
    <d v="2015-06-12T00:00:00"/>
    <x v="3"/>
    <n v="4.7"/>
    <n v="88"/>
    <x v="5"/>
    <n v="385"/>
    <n v="69685"/>
    <n v="76653.5"/>
    <n v="6968.5"/>
    <x v="10"/>
    <x v="1"/>
  </r>
  <r>
    <s v="Flight6268"/>
    <d v="2014-08-22T00:00:00"/>
    <x v="12"/>
    <n v="1.7"/>
    <n v="120"/>
    <x v="24"/>
    <n v="126.5"/>
    <n v="23402.5"/>
    <n v="25742.75"/>
    <n v="2340.25"/>
    <x v="1"/>
    <x v="0"/>
  </r>
  <r>
    <s v="Flight6269"/>
    <d v="2015-08-16T00:00:00"/>
    <x v="19"/>
    <n v="1.6"/>
    <n v="160"/>
    <x v="15"/>
    <n v="126.5"/>
    <n v="20872.5"/>
    <n v="22959.75"/>
    <n v="2087.25"/>
    <x v="1"/>
    <x v="1"/>
  </r>
  <r>
    <s v="Flight6270"/>
    <d v="2015-12-26T00:00:00"/>
    <x v="20"/>
    <n v="4"/>
    <n v="185"/>
    <x v="6"/>
    <n v="385"/>
    <n v="63525"/>
    <n v="69877.5"/>
    <n v="6352.5"/>
    <x v="4"/>
    <x v="1"/>
  </r>
  <r>
    <s v="Flight6271"/>
    <d v="2014-03-21T00:00:00"/>
    <x v="1"/>
    <n v="2.9"/>
    <n v="86"/>
    <x v="18"/>
    <n v="250"/>
    <n v="45250"/>
    <n v="49775"/>
    <n v="4525"/>
    <x v="5"/>
    <x v="0"/>
  </r>
  <r>
    <s v="Flight6272"/>
    <d v="2015-12-10T00:00:00"/>
    <x v="18"/>
    <n v="3.4"/>
    <n v="129"/>
    <x v="24"/>
    <n v="240"/>
    <n v="44400"/>
    <n v="48840"/>
    <n v="4440"/>
    <x v="4"/>
    <x v="1"/>
  </r>
  <r>
    <s v="Flight6273"/>
    <d v="2014-09-04T00:00:00"/>
    <x v="20"/>
    <n v="2.8"/>
    <n v="170"/>
    <x v="7"/>
    <n v="275"/>
    <n v="45375"/>
    <n v="49912.5"/>
    <n v="4537.5"/>
    <x v="6"/>
    <x v="0"/>
  </r>
  <r>
    <s v="Flight6274"/>
    <d v="2014-10-11T00:00:00"/>
    <x v="1"/>
    <n v="1.6"/>
    <n v="67"/>
    <x v="10"/>
    <n v="250"/>
    <n v="45250"/>
    <n v="49775"/>
    <n v="4525"/>
    <x v="11"/>
    <x v="0"/>
  </r>
  <r>
    <s v="Flight6275"/>
    <d v="2015-08-26T00:00:00"/>
    <x v="9"/>
    <n v="2"/>
    <n v="179"/>
    <x v="27"/>
    <n v="275"/>
    <n v="45375"/>
    <n v="49912.5"/>
    <n v="4537.5"/>
    <x v="1"/>
    <x v="1"/>
  </r>
  <r>
    <s v="Flight6276"/>
    <d v="2014-12-05T00:00:00"/>
    <x v="3"/>
    <n v="3.1"/>
    <n v="12"/>
    <x v="1"/>
    <n v="350"/>
    <n v="64750"/>
    <n v="71225"/>
    <n v="6475"/>
    <x v="4"/>
    <x v="0"/>
  </r>
  <r>
    <s v="Flight6277"/>
    <d v="2014-03-04T00:00:00"/>
    <x v="1"/>
    <n v="1.6"/>
    <n v="108"/>
    <x v="3"/>
    <n v="250"/>
    <n v="46250"/>
    <n v="50875"/>
    <n v="4625"/>
    <x v="5"/>
    <x v="0"/>
  </r>
  <r>
    <s v="Flight6278"/>
    <d v="2015-01-16T00:00:00"/>
    <x v="20"/>
    <n v="1.6"/>
    <n v="46"/>
    <x v="22"/>
    <n v="275"/>
    <n v="45375"/>
    <n v="49912.5"/>
    <n v="4537.5"/>
    <x v="7"/>
    <x v="1"/>
  </r>
  <r>
    <s v="Flight6279"/>
    <d v="2015-06-23T00:00:00"/>
    <x v="1"/>
    <n v="1.8"/>
    <n v="162"/>
    <x v="12"/>
    <n v="275"/>
    <n v="45375"/>
    <n v="49912.5"/>
    <n v="4537.5"/>
    <x v="10"/>
    <x v="1"/>
  </r>
  <r>
    <s v="Flight6280"/>
    <d v="2015-07-06T00:00:00"/>
    <x v="7"/>
    <n v="2.1"/>
    <n v="166"/>
    <x v="11"/>
    <n v="220"/>
    <n v="36300"/>
    <n v="39930"/>
    <n v="3630"/>
    <x v="2"/>
    <x v="1"/>
  </r>
  <r>
    <s v="Flight6281"/>
    <d v="2014-12-26T00:00:00"/>
    <x v="10"/>
    <n v="3.9"/>
    <n v="112"/>
    <x v="2"/>
    <n v="525"/>
    <n v="97125"/>
    <n v="106837.5"/>
    <n v="9712.5"/>
    <x v="4"/>
    <x v="0"/>
  </r>
  <r>
    <s v="Flight6282"/>
    <d v="2014-01-07T00:00:00"/>
    <x v="5"/>
    <n v="1.3"/>
    <n v="7"/>
    <x v="21"/>
    <n v="125"/>
    <n v="23125"/>
    <n v="25437.5"/>
    <n v="2312.5"/>
    <x v="7"/>
    <x v="0"/>
  </r>
  <r>
    <s v="Flight6283"/>
    <d v="2014-03-24T00:00:00"/>
    <x v="3"/>
    <n v="2.8"/>
    <n v="82"/>
    <x v="19"/>
    <n v="350"/>
    <n v="63350"/>
    <n v="69685"/>
    <n v="6335"/>
    <x v="5"/>
    <x v="0"/>
  </r>
  <r>
    <s v="Flight6284"/>
    <d v="2014-09-06T00:00:00"/>
    <x v="6"/>
    <n v="1.8"/>
    <n v="154"/>
    <x v="13"/>
    <n v="300"/>
    <n v="49500"/>
    <n v="54450"/>
    <n v="4950"/>
    <x v="6"/>
    <x v="0"/>
  </r>
  <r>
    <s v="Flight6285"/>
    <d v="2015-02-28T00:00:00"/>
    <x v="16"/>
    <n v="1.7"/>
    <n v="59"/>
    <x v="5"/>
    <n v="275"/>
    <n v="45375"/>
    <n v="49912.5"/>
    <n v="4537.5"/>
    <x v="8"/>
    <x v="1"/>
  </r>
  <r>
    <s v="Flight6286"/>
    <d v="2015-08-15T00:00:00"/>
    <x v="0"/>
    <n v="2.7"/>
    <n v="54"/>
    <x v="6"/>
    <n v="330"/>
    <n v="54450"/>
    <n v="59895"/>
    <n v="5445"/>
    <x v="1"/>
    <x v="1"/>
  </r>
  <r>
    <s v="Flight6287"/>
    <d v="2014-09-29T00:00:00"/>
    <x v="5"/>
    <n v="2.2000000000000002"/>
    <n v="204"/>
    <x v="26"/>
    <n v="125"/>
    <n v="20625"/>
    <n v="22687.5"/>
    <n v="2062.5"/>
    <x v="6"/>
    <x v="0"/>
  </r>
  <r>
    <s v="Flight6288"/>
    <d v="2015-11-29T00:00:00"/>
    <x v="2"/>
    <n v="5.7"/>
    <n v="98"/>
    <x v="4"/>
    <n v="337.5"/>
    <n v="62437.5"/>
    <n v="68681.25"/>
    <n v="6243.75"/>
    <x v="0"/>
    <x v="1"/>
  </r>
  <r>
    <s v="Flight6289"/>
    <d v="2014-11-02T00:00:00"/>
    <x v="20"/>
    <n v="1.7"/>
    <n v="83"/>
    <x v="18"/>
    <n v="275"/>
    <n v="49775"/>
    <n v="54752.5"/>
    <n v="4977.5"/>
    <x v="0"/>
    <x v="0"/>
  </r>
  <r>
    <s v="Flight6290"/>
    <d v="2014-08-26T00:00:00"/>
    <x v="8"/>
    <n v="9.5"/>
    <n v="163"/>
    <x v="5"/>
    <n v="220"/>
    <n v="36300"/>
    <n v="39930"/>
    <n v="3630"/>
    <x v="1"/>
    <x v="0"/>
  </r>
  <r>
    <s v="Flight6291"/>
    <d v="2015-08-01T00:00:00"/>
    <x v="7"/>
    <n v="2.9"/>
    <n v="172"/>
    <x v="0"/>
    <n v="220"/>
    <n v="36300"/>
    <n v="39930"/>
    <n v="3630"/>
    <x v="1"/>
    <x v="1"/>
  </r>
  <r>
    <s v="Flight6292"/>
    <d v="2015-06-28T00:00:00"/>
    <x v="9"/>
    <n v="1.3"/>
    <n v="190"/>
    <x v="17"/>
    <n v="275"/>
    <n v="45375"/>
    <n v="49912.5"/>
    <n v="4537.5"/>
    <x v="10"/>
    <x v="1"/>
  </r>
  <r>
    <s v="Flight6293"/>
    <d v="2015-08-08T00:00:00"/>
    <x v="7"/>
    <n v="2.4"/>
    <n v="88"/>
    <x v="18"/>
    <n v="220"/>
    <n v="39820"/>
    <n v="43802"/>
    <n v="3982"/>
    <x v="1"/>
    <x v="1"/>
  </r>
  <r>
    <s v="Flight6294"/>
    <d v="2014-09-18T00:00:00"/>
    <x v="22"/>
    <n v="2.8"/>
    <n v="60"/>
    <x v="15"/>
    <n v="290"/>
    <n v="47850"/>
    <n v="52635"/>
    <n v="4785"/>
    <x v="6"/>
    <x v="0"/>
  </r>
  <r>
    <s v="Flight6295"/>
    <d v="2015-06-21T00:00:00"/>
    <x v="1"/>
    <n v="1.7"/>
    <n v="40"/>
    <x v="0"/>
    <n v="275"/>
    <n v="45375"/>
    <n v="49912.5"/>
    <n v="4537.5"/>
    <x v="10"/>
    <x v="1"/>
  </r>
  <r>
    <s v="Flight6296"/>
    <d v="2015-12-08T00:00:00"/>
    <x v="16"/>
    <n v="0.6"/>
    <n v="14"/>
    <x v="18"/>
    <n v="275"/>
    <n v="50875"/>
    <n v="55962.5"/>
    <n v="5087.5"/>
    <x v="4"/>
    <x v="1"/>
  </r>
  <r>
    <s v="Flight6297"/>
    <d v="2015-02-12T00:00:00"/>
    <x v="11"/>
    <n v="2.8"/>
    <n v="39"/>
    <x v="19"/>
    <n v="350"/>
    <n v="57750"/>
    <n v="63525"/>
    <n v="5775"/>
    <x v="8"/>
    <x v="1"/>
  </r>
  <r>
    <s v="Flight6298"/>
    <d v="2015-06-24T00:00:00"/>
    <x v="10"/>
    <n v="1.4"/>
    <n v="126"/>
    <x v="15"/>
    <n v="412.5"/>
    <n v="76312.5"/>
    <n v="83943.75"/>
    <n v="7631.25"/>
    <x v="10"/>
    <x v="1"/>
  </r>
  <r>
    <s v="Flight6299"/>
    <d v="2015-03-23T00:00:00"/>
    <x v="7"/>
    <n v="1"/>
    <n v="13"/>
    <x v="2"/>
    <n v="200"/>
    <n v="37000"/>
    <n v="40700"/>
    <n v="3700"/>
    <x v="5"/>
    <x v="1"/>
  </r>
  <r>
    <s v="Flight6300"/>
    <d v="2014-12-26T00:00:00"/>
    <x v="19"/>
    <n v="1.8"/>
    <n v="205"/>
    <x v="0"/>
    <n v="161"/>
    <n v="26565"/>
    <n v="29221.5"/>
    <n v="2656.5"/>
    <x v="4"/>
    <x v="0"/>
  </r>
  <r>
    <s v="Flight6301"/>
    <d v="2015-10-28T00:00:00"/>
    <x v="17"/>
    <n v="1.2"/>
    <n v="29"/>
    <x v="19"/>
    <n v="300"/>
    <n v="55500"/>
    <n v="61050"/>
    <n v="5550"/>
    <x v="11"/>
    <x v="1"/>
  </r>
  <r>
    <s v="Flight6302"/>
    <d v="2014-05-19T00:00:00"/>
    <x v="7"/>
    <n v="3.2"/>
    <n v="83"/>
    <x v="20"/>
    <n v="200"/>
    <n v="36200"/>
    <n v="39820"/>
    <n v="3620"/>
    <x v="3"/>
    <x v="0"/>
  </r>
  <r>
    <s v="Flight6303"/>
    <d v="2014-11-05T00:00:00"/>
    <x v="16"/>
    <n v="3"/>
    <n v="146"/>
    <x v="16"/>
    <n v="275"/>
    <n v="50875"/>
    <n v="55962.5"/>
    <n v="5087.5"/>
    <x v="0"/>
    <x v="0"/>
  </r>
  <r>
    <s v="Flight6304"/>
    <d v="2014-09-14T00:00:00"/>
    <x v="5"/>
    <n v="3.1"/>
    <n v="90"/>
    <x v="10"/>
    <n v="125"/>
    <n v="22625"/>
    <n v="24887.5"/>
    <n v="2262.5"/>
    <x v="6"/>
    <x v="0"/>
  </r>
  <r>
    <s v="Flight6305"/>
    <d v="2014-03-07T00:00:00"/>
    <x v="13"/>
    <n v="1.4"/>
    <n v="7"/>
    <x v="18"/>
    <n v="250"/>
    <n v="46250"/>
    <n v="50875"/>
    <n v="4625"/>
    <x v="5"/>
    <x v="0"/>
  </r>
  <r>
    <s v="Flight6306"/>
    <d v="2015-11-30T00:00:00"/>
    <x v="7"/>
    <n v="1.4"/>
    <n v="111"/>
    <x v="2"/>
    <n v="200"/>
    <n v="37000"/>
    <n v="40700"/>
    <n v="3700"/>
    <x v="0"/>
    <x v="1"/>
  </r>
  <r>
    <s v="Flight6307"/>
    <d v="2015-05-18T00:00:00"/>
    <x v="7"/>
    <n v="1.2"/>
    <n v="156"/>
    <x v="22"/>
    <n v="200"/>
    <n v="33000"/>
    <n v="36300"/>
    <n v="3300"/>
    <x v="3"/>
    <x v="1"/>
  </r>
  <r>
    <s v="Flight6308"/>
    <d v="2015-06-03T00:00:00"/>
    <x v="16"/>
    <n v="2.7"/>
    <n v="126"/>
    <x v="13"/>
    <n v="302.5"/>
    <n v="55962.5"/>
    <n v="61558.75"/>
    <n v="5596.25"/>
    <x v="10"/>
    <x v="1"/>
  </r>
  <r>
    <s v="Flight6309"/>
    <d v="2015-12-08T00:00:00"/>
    <x v="5"/>
    <n v="2.6"/>
    <n v="204"/>
    <x v="27"/>
    <n v="125"/>
    <n v="20625"/>
    <n v="22687.5"/>
    <n v="2062.5"/>
    <x v="4"/>
    <x v="1"/>
  </r>
  <r>
    <s v="Flight6310"/>
    <d v="2015-07-26T00:00:00"/>
    <x v="16"/>
    <n v="2.1"/>
    <n v="183"/>
    <x v="5"/>
    <n v="302.5"/>
    <n v="49912.5"/>
    <n v="54903.75"/>
    <n v="4991.25"/>
    <x v="2"/>
    <x v="1"/>
  </r>
  <r>
    <s v="Flight6311"/>
    <d v="2014-03-01T00:00:00"/>
    <x v="10"/>
    <n v="3.1"/>
    <n v="21"/>
    <x v="12"/>
    <n v="375"/>
    <n v="69375"/>
    <n v="76312.5"/>
    <n v="6937.5"/>
    <x v="5"/>
    <x v="0"/>
  </r>
  <r>
    <s v="Flight6312"/>
    <d v="2015-11-27T00:00:00"/>
    <x v="9"/>
    <n v="5.3"/>
    <n v="130"/>
    <x v="18"/>
    <n v="375"/>
    <n v="69375"/>
    <n v="76312.5"/>
    <n v="6937.5"/>
    <x v="0"/>
    <x v="1"/>
  </r>
  <r>
    <s v="Flight6313"/>
    <d v="2015-06-25T00:00:00"/>
    <x v="9"/>
    <n v="3"/>
    <n v="140"/>
    <x v="6"/>
    <n v="275"/>
    <n v="50875"/>
    <n v="55962.5"/>
    <n v="5087.5"/>
    <x v="10"/>
    <x v="1"/>
  </r>
  <r>
    <s v="Flight6314"/>
    <d v="2014-02-10T00:00:00"/>
    <x v="6"/>
    <n v="0.9"/>
    <n v="203"/>
    <x v="22"/>
    <n v="300"/>
    <n v="49500"/>
    <n v="54450"/>
    <n v="4950"/>
    <x v="8"/>
    <x v="0"/>
  </r>
  <r>
    <s v="Flight6315"/>
    <d v="2014-02-27T00:00:00"/>
    <x v="4"/>
    <n v="2.9"/>
    <n v="68"/>
    <x v="6"/>
    <n v="200"/>
    <n v="36200"/>
    <n v="39820"/>
    <n v="3620"/>
    <x v="8"/>
    <x v="0"/>
  </r>
  <r>
    <s v="Flight6316"/>
    <d v="2015-04-06T00:00:00"/>
    <x v="15"/>
    <n v="1.5"/>
    <n v="11"/>
    <x v="0"/>
    <n v="300"/>
    <n v="55500"/>
    <n v="61050"/>
    <n v="5550"/>
    <x v="9"/>
    <x v="1"/>
  </r>
  <r>
    <s v="Flight6317"/>
    <d v="2015-01-01T00:00:00"/>
    <x v="2"/>
    <n v="3.1"/>
    <n v="161"/>
    <x v="29"/>
    <n v="225"/>
    <n v="37125"/>
    <n v="40837.5"/>
    <n v="3712.5"/>
    <x v="7"/>
    <x v="1"/>
  </r>
  <r>
    <s v="Flight6318"/>
    <d v="2014-01-14T00:00:00"/>
    <x v="21"/>
    <n v="2.5"/>
    <n v="29"/>
    <x v="20"/>
    <n v="300"/>
    <n v="55500"/>
    <n v="61050"/>
    <n v="5550"/>
    <x v="7"/>
    <x v="0"/>
  </r>
  <r>
    <s v="Flight6319"/>
    <d v="2014-11-10T00:00:00"/>
    <x v="1"/>
    <n v="1.5"/>
    <n v="3"/>
    <x v="10"/>
    <n v="250"/>
    <n v="46250"/>
    <n v="50875"/>
    <n v="4625"/>
    <x v="0"/>
    <x v="0"/>
  </r>
  <r>
    <s v="Flight6320"/>
    <d v="2015-08-30T00:00:00"/>
    <x v="3"/>
    <n v="5.8"/>
    <n v="177"/>
    <x v="12"/>
    <n v="385"/>
    <n v="63525"/>
    <n v="69877.5"/>
    <n v="6352.5"/>
    <x v="1"/>
    <x v="1"/>
  </r>
  <r>
    <s v="Flight6321"/>
    <d v="2015-07-20T00:00:00"/>
    <x v="1"/>
    <n v="2.2000000000000002"/>
    <n v="100"/>
    <x v="18"/>
    <n v="275"/>
    <n v="50875"/>
    <n v="55962.5"/>
    <n v="5087.5"/>
    <x v="2"/>
    <x v="1"/>
  </r>
  <r>
    <s v="Flight6322"/>
    <d v="2014-10-05T00:00:00"/>
    <x v="16"/>
    <n v="1.5"/>
    <n v="107"/>
    <x v="10"/>
    <n v="275"/>
    <n v="50875"/>
    <n v="55962.5"/>
    <n v="5087.5"/>
    <x v="11"/>
    <x v="0"/>
  </r>
  <r>
    <s v="Flight6323"/>
    <d v="2014-04-09T00:00:00"/>
    <x v="2"/>
    <n v="2"/>
    <n v="159"/>
    <x v="27"/>
    <n v="225"/>
    <n v="37125"/>
    <n v="40837.5"/>
    <n v="3712.5"/>
    <x v="9"/>
    <x v="0"/>
  </r>
  <r>
    <s v="Flight6324"/>
    <d v="2015-07-29T00:00:00"/>
    <x v="13"/>
    <n v="2.1"/>
    <n v="45"/>
    <x v="0"/>
    <n v="275"/>
    <n v="45375"/>
    <n v="49912.5"/>
    <n v="4537.5"/>
    <x v="2"/>
    <x v="1"/>
  </r>
  <r>
    <s v="Flight6325"/>
    <d v="2015-12-08T00:00:00"/>
    <x v="8"/>
    <n v="10.199999999999999"/>
    <n v="115"/>
    <x v="18"/>
    <n v="200"/>
    <n v="37000"/>
    <n v="40700"/>
    <n v="3700"/>
    <x v="4"/>
    <x v="1"/>
  </r>
  <r>
    <s v="Flight6326"/>
    <d v="2014-07-04T00:00:00"/>
    <x v="6"/>
    <n v="1.7"/>
    <n v="182"/>
    <x v="6"/>
    <n v="330"/>
    <n v="54450"/>
    <n v="59895"/>
    <n v="5445"/>
    <x v="2"/>
    <x v="0"/>
  </r>
  <r>
    <s v="Flight6327"/>
    <d v="2015-03-04T00:00:00"/>
    <x v="2"/>
    <n v="2.7"/>
    <n v="74"/>
    <x v="0"/>
    <n v="225"/>
    <n v="40725"/>
    <n v="44797.5"/>
    <n v="4072.5"/>
    <x v="5"/>
    <x v="1"/>
  </r>
  <r>
    <s v="Flight6328"/>
    <d v="2015-07-13T00:00:00"/>
    <x v="9"/>
    <n v="1.7"/>
    <n v="43"/>
    <x v="20"/>
    <n v="275"/>
    <n v="45375"/>
    <n v="49912.5"/>
    <n v="4537.5"/>
    <x v="2"/>
    <x v="1"/>
  </r>
  <r>
    <s v="Flight6329"/>
    <d v="2014-09-19T00:00:00"/>
    <x v="16"/>
    <n v="1.9"/>
    <n v="155"/>
    <x v="17"/>
    <n v="275"/>
    <n v="45375"/>
    <n v="49912.5"/>
    <n v="4537.5"/>
    <x v="6"/>
    <x v="0"/>
  </r>
  <r>
    <s v="Flight6330"/>
    <d v="2015-12-21T00:00:00"/>
    <x v="1"/>
    <n v="3"/>
    <n v="174"/>
    <x v="6"/>
    <n v="350"/>
    <n v="57750"/>
    <n v="63525"/>
    <n v="5775"/>
    <x v="4"/>
    <x v="1"/>
  </r>
  <r>
    <s v="Flight6331"/>
    <d v="2015-08-26T00:00:00"/>
    <x v="6"/>
    <n v="1.3"/>
    <n v="55"/>
    <x v="3"/>
    <n v="330"/>
    <n v="54450"/>
    <n v="59895"/>
    <n v="5445"/>
    <x v="1"/>
    <x v="1"/>
  </r>
  <r>
    <s v="Flight6332"/>
    <d v="2014-11-29T00:00:00"/>
    <x v="3"/>
    <n v="8.9"/>
    <n v="144"/>
    <x v="18"/>
    <n v="525"/>
    <n v="97125"/>
    <n v="106837.5"/>
    <n v="9712.5"/>
    <x v="0"/>
    <x v="0"/>
  </r>
  <r>
    <s v="Flight6333"/>
    <d v="2014-05-28T00:00:00"/>
    <x v="13"/>
    <n v="1.6"/>
    <n v="203"/>
    <x v="8"/>
    <n v="250"/>
    <n v="41250"/>
    <n v="45375"/>
    <n v="4125"/>
    <x v="3"/>
    <x v="0"/>
  </r>
  <r>
    <s v="Flight6334"/>
    <d v="2015-10-13T00:00:00"/>
    <x v="10"/>
    <n v="2"/>
    <n v="30"/>
    <x v="27"/>
    <n v="375"/>
    <n v="69375"/>
    <n v="76312.5"/>
    <n v="6937.5"/>
    <x v="11"/>
    <x v="1"/>
  </r>
  <r>
    <s v="Flight6335"/>
    <d v="2015-02-26T00:00:00"/>
    <x v="3"/>
    <n v="4.7"/>
    <n v="204"/>
    <x v="1"/>
    <n v="350"/>
    <n v="57750"/>
    <n v="63525"/>
    <n v="5775"/>
    <x v="8"/>
    <x v="1"/>
  </r>
  <r>
    <s v="Flight6336"/>
    <d v="2014-07-13T00:00:00"/>
    <x v="17"/>
    <n v="2.1"/>
    <n v="50"/>
    <x v="2"/>
    <n v="330"/>
    <n v="54450"/>
    <n v="59895"/>
    <n v="5445"/>
    <x v="2"/>
    <x v="0"/>
  </r>
  <r>
    <s v="Flight6337"/>
    <d v="2014-07-28T00:00:00"/>
    <x v="6"/>
    <n v="2.2000000000000002"/>
    <n v="135"/>
    <x v="0"/>
    <n v="330"/>
    <n v="61050"/>
    <n v="67155"/>
    <n v="6105"/>
    <x v="2"/>
    <x v="0"/>
  </r>
  <r>
    <s v="Flight6338"/>
    <d v="2015-06-17T00:00:00"/>
    <x v="6"/>
    <n v="1.3"/>
    <n v="128"/>
    <x v="5"/>
    <n v="330"/>
    <n v="61050"/>
    <n v="67155"/>
    <n v="6105"/>
    <x v="10"/>
    <x v="1"/>
  </r>
  <r>
    <s v="Flight6339"/>
    <d v="2015-07-06T00:00:00"/>
    <x v="8"/>
    <n v="12.3"/>
    <n v="96"/>
    <x v="18"/>
    <n v="220"/>
    <n v="40700"/>
    <n v="44770"/>
    <n v="4070"/>
    <x v="2"/>
    <x v="1"/>
  </r>
  <r>
    <s v="Flight6340"/>
    <d v="2015-05-10T00:00:00"/>
    <x v="8"/>
    <n v="10.6"/>
    <n v="128"/>
    <x v="19"/>
    <n v="200"/>
    <n v="37000"/>
    <n v="40700"/>
    <n v="3700"/>
    <x v="3"/>
    <x v="1"/>
  </r>
  <r>
    <s v="Flight6341"/>
    <d v="2015-04-12T00:00:00"/>
    <x v="3"/>
    <n v="4.0999999999999996"/>
    <n v="36"/>
    <x v="21"/>
    <n v="350"/>
    <n v="57750"/>
    <n v="63525"/>
    <n v="5775"/>
    <x v="9"/>
    <x v="1"/>
  </r>
  <r>
    <s v="Flight6342"/>
    <d v="2014-07-02T00:00:00"/>
    <x v="8"/>
    <n v="10.1"/>
    <n v="118"/>
    <x v="2"/>
    <n v="220"/>
    <n v="40700"/>
    <n v="44770"/>
    <n v="4070"/>
    <x v="2"/>
    <x v="0"/>
  </r>
  <r>
    <s v="Flight6343"/>
    <d v="2015-04-10T00:00:00"/>
    <x v="7"/>
    <n v="1"/>
    <n v="39"/>
    <x v="18"/>
    <n v="200"/>
    <n v="33000"/>
    <n v="36300"/>
    <n v="3300"/>
    <x v="9"/>
    <x v="1"/>
  </r>
  <r>
    <s v="Flight6344"/>
    <d v="2014-12-03T00:00:00"/>
    <x v="19"/>
    <n v="1"/>
    <n v="153"/>
    <x v="10"/>
    <n v="115"/>
    <n v="18975"/>
    <n v="20872.5"/>
    <n v="1897.5"/>
    <x v="4"/>
    <x v="0"/>
  </r>
  <r>
    <s v="Flight6345"/>
    <d v="2014-11-02T00:00:00"/>
    <x v="16"/>
    <n v="0.9"/>
    <n v="197"/>
    <x v="2"/>
    <n v="275"/>
    <n v="45375"/>
    <n v="49912.5"/>
    <n v="4537.5"/>
    <x v="0"/>
    <x v="0"/>
  </r>
  <r>
    <s v="Flight6346"/>
    <d v="2014-09-02T00:00:00"/>
    <x v="11"/>
    <n v="1.7"/>
    <n v="35"/>
    <x v="6"/>
    <n v="350"/>
    <n v="64750"/>
    <n v="71225"/>
    <n v="6475"/>
    <x v="6"/>
    <x v="0"/>
  </r>
  <r>
    <s v="Flight6347"/>
    <d v="2014-07-13T00:00:00"/>
    <x v="8"/>
    <n v="13.4"/>
    <n v="204"/>
    <x v="21"/>
    <n v="220"/>
    <n v="36300"/>
    <n v="39930"/>
    <n v="3630"/>
    <x v="2"/>
    <x v="0"/>
  </r>
  <r>
    <s v="Flight6348"/>
    <d v="2015-12-13T00:00:00"/>
    <x v="7"/>
    <n v="3.2"/>
    <n v="164"/>
    <x v="6"/>
    <n v="200"/>
    <n v="33000"/>
    <n v="36300"/>
    <n v="3300"/>
    <x v="4"/>
    <x v="1"/>
  </r>
  <r>
    <s v="Flight6349"/>
    <d v="2014-11-18T00:00:00"/>
    <x v="16"/>
    <n v="1.7"/>
    <n v="14"/>
    <x v="27"/>
    <n v="275"/>
    <n v="50875"/>
    <n v="55962.5"/>
    <n v="5087.5"/>
    <x v="0"/>
    <x v="0"/>
  </r>
  <r>
    <s v="Flight6350"/>
    <d v="2015-02-10T00:00:00"/>
    <x v="16"/>
    <n v="1.9"/>
    <n v="64"/>
    <x v="29"/>
    <n v="275"/>
    <n v="49775"/>
    <n v="54752.5"/>
    <n v="4977.5"/>
    <x v="8"/>
    <x v="1"/>
  </r>
  <r>
    <s v="Flight6351"/>
    <d v="2015-01-20T00:00:00"/>
    <x v="14"/>
    <n v="3.4"/>
    <n v="167"/>
    <x v="0"/>
    <n v="275"/>
    <n v="45375"/>
    <n v="49912.5"/>
    <n v="4537.5"/>
    <x v="7"/>
    <x v="1"/>
  </r>
  <r>
    <s v="Flight6352"/>
    <d v="2014-09-26T00:00:00"/>
    <x v="17"/>
    <n v="2.7"/>
    <n v="145"/>
    <x v="2"/>
    <n v="300"/>
    <n v="55500"/>
    <n v="61050"/>
    <n v="5550"/>
    <x v="6"/>
    <x v="0"/>
  </r>
  <r>
    <s v="Flight6353"/>
    <d v="2015-07-28T00:00:00"/>
    <x v="10"/>
    <n v="1.5"/>
    <n v="127"/>
    <x v="6"/>
    <n v="412.5"/>
    <n v="76312.5"/>
    <n v="83943.75"/>
    <n v="7631.25"/>
    <x v="2"/>
    <x v="1"/>
  </r>
  <r>
    <s v="Flight6354"/>
    <d v="2014-08-05T00:00:00"/>
    <x v="4"/>
    <n v="3.2"/>
    <n v="49"/>
    <x v="12"/>
    <n v="220"/>
    <n v="36300"/>
    <n v="39930"/>
    <n v="3630"/>
    <x v="1"/>
    <x v="0"/>
  </r>
  <r>
    <s v="Flight6355"/>
    <d v="2015-01-16T00:00:00"/>
    <x v="6"/>
    <n v="2.5"/>
    <n v="197"/>
    <x v="18"/>
    <n v="300"/>
    <n v="49500"/>
    <n v="54450"/>
    <n v="4950"/>
    <x v="7"/>
    <x v="1"/>
  </r>
  <r>
    <s v="Flight6356"/>
    <d v="2015-12-20T00:00:00"/>
    <x v="5"/>
    <n v="1.9"/>
    <n v="160"/>
    <x v="0"/>
    <n v="125"/>
    <n v="20625"/>
    <n v="22687.5"/>
    <n v="2062.5"/>
    <x v="4"/>
    <x v="1"/>
  </r>
  <r>
    <s v="Flight6357"/>
    <d v="2015-05-01T00:00:00"/>
    <x v="16"/>
    <n v="0.3"/>
    <n v="39"/>
    <x v="15"/>
    <n v="275"/>
    <n v="45375"/>
    <n v="49912.5"/>
    <n v="4537.5"/>
    <x v="3"/>
    <x v="1"/>
  </r>
  <r>
    <s v="Flight6358"/>
    <d v="2015-07-18T00:00:00"/>
    <x v="13"/>
    <n v="0.6"/>
    <n v="107"/>
    <x v="18"/>
    <n v="275"/>
    <n v="50875"/>
    <n v="55962.5"/>
    <n v="5087.5"/>
    <x v="2"/>
    <x v="1"/>
  </r>
  <r>
    <s v="Flight6359"/>
    <d v="2015-03-26T00:00:00"/>
    <x v="16"/>
    <n v="2.5"/>
    <n v="152"/>
    <x v="3"/>
    <n v="275"/>
    <n v="45375"/>
    <n v="49912.5"/>
    <n v="4537.5"/>
    <x v="5"/>
    <x v="1"/>
  </r>
  <r>
    <s v="Flight6360"/>
    <d v="2014-12-22T00:00:00"/>
    <x v="5"/>
    <n v="5.8"/>
    <n v="165"/>
    <x v="1"/>
    <n v="175"/>
    <n v="28875"/>
    <n v="31762.5"/>
    <n v="2887.5"/>
    <x v="4"/>
    <x v="0"/>
  </r>
  <r>
    <s v="Flight6361"/>
    <d v="2015-08-13T00:00:00"/>
    <x v="5"/>
    <n v="3"/>
    <n v="6"/>
    <x v="1"/>
    <n v="137.5"/>
    <n v="25437.5"/>
    <n v="27981.25"/>
    <n v="2543.75"/>
    <x v="1"/>
    <x v="1"/>
  </r>
  <r>
    <s v="Flight6362"/>
    <d v="2014-05-02T00:00:00"/>
    <x v="21"/>
    <n v="2.2000000000000002"/>
    <n v="201"/>
    <x v="2"/>
    <n v="300"/>
    <n v="49500"/>
    <n v="54450"/>
    <n v="4950"/>
    <x v="3"/>
    <x v="0"/>
  </r>
  <r>
    <s v="Flight6363"/>
    <d v="2015-12-24T00:00:00"/>
    <x v="2"/>
    <n v="5.0999999999999996"/>
    <n v="202"/>
    <x v="6"/>
    <n v="315"/>
    <n v="51975"/>
    <n v="57172.5"/>
    <n v="5197.5"/>
    <x v="4"/>
    <x v="1"/>
  </r>
  <r>
    <s v="Flight6364"/>
    <d v="2014-06-06T00:00:00"/>
    <x v="9"/>
    <n v="1.8"/>
    <n v="3"/>
    <x v="6"/>
    <n v="275"/>
    <n v="50875"/>
    <n v="55962.5"/>
    <n v="5087.5"/>
    <x v="10"/>
    <x v="0"/>
  </r>
  <r>
    <s v="Flight6365"/>
    <d v="2015-08-15T00:00:00"/>
    <x v="9"/>
    <n v="2.5"/>
    <n v="123"/>
    <x v="25"/>
    <n v="275"/>
    <n v="50875"/>
    <n v="55962.5"/>
    <n v="5087.5"/>
    <x v="1"/>
    <x v="1"/>
  </r>
  <r>
    <s v="Flight6366"/>
    <d v="2015-04-21T00:00:00"/>
    <x v="4"/>
    <n v="2.6"/>
    <n v="176"/>
    <x v="3"/>
    <n v="200"/>
    <n v="33000"/>
    <n v="36300"/>
    <n v="3300"/>
    <x v="9"/>
    <x v="1"/>
  </r>
  <r>
    <s v="Flight6367"/>
    <d v="2014-08-07T00:00:00"/>
    <x v="19"/>
    <n v="1.6"/>
    <n v="172"/>
    <x v="25"/>
    <n v="126.5"/>
    <n v="20872.5"/>
    <n v="22959.75"/>
    <n v="2087.25"/>
    <x v="1"/>
    <x v="0"/>
  </r>
  <r>
    <s v="Flight6368"/>
    <d v="2014-07-08T00:00:00"/>
    <x v="3"/>
    <n v="4.5"/>
    <n v="161"/>
    <x v="15"/>
    <n v="385"/>
    <n v="63525"/>
    <n v="69877.5"/>
    <n v="6352.5"/>
    <x v="2"/>
    <x v="0"/>
  </r>
  <r>
    <s v="Flight6369"/>
    <d v="2014-01-11T00:00:00"/>
    <x v="16"/>
    <n v="1.1000000000000001"/>
    <n v="67"/>
    <x v="19"/>
    <n v="275"/>
    <n v="49775"/>
    <n v="54752.5"/>
    <n v="4977.5"/>
    <x v="7"/>
    <x v="0"/>
  </r>
  <r>
    <s v="Flight6370"/>
    <d v="2015-09-01T00:00:00"/>
    <x v="9"/>
    <n v="2.2999999999999998"/>
    <n v="48"/>
    <x v="15"/>
    <n v="250"/>
    <n v="41250"/>
    <n v="45375"/>
    <n v="4125"/>
    <x v="6"/>
    <x v="1"/>
  </r>
  <r>
    <s v="Flight6371"/>
    <d v="2015-12-24T00:00:00"/>
    <x v="12"/>
    <n v="4.2"/>
    <n v="111"/>
    <x v="6"/>
    <n v="161"/>
    <n v="29785"/>
    <n v="32763.5"/>
    <n v="2978.5"/>
    <x v="4"/>
    <x v="1"/>
  </r>
  <r>
    <s v="Flight6372"/>
    <d v="2014-11-26T00:00:00"/>
    <x v="17"/>
    <n v="5.2"/>
    <n v="44"/>
    <x v="19"/>
    <n v="450"/>
    <n v="74250"/>
    <n v="81675"/>
    <n v="7425"/>
    <x v="0"/>
    <x v="0"/>
  </r>
  <r>
    <s v="Flight6373"/>
    <d v="2014-03-29T00:00:00"/>
    <x v="6"/>
    <n v="2.2000000000000002"/>
    <n v="206"/>
    <x v="1"/>
    <n v="300"/>
    <n v="49500"/>
    <n v="54450"/>
    <n v="4950"/>
    <x v="5"/>
    <x v="0"/>
  </r>
  <r>
    <s v="Flight6374"/>
    <d v="2014-08-05T00:00:00"/>
    <x v="10"/>
    <n v="2.9"/>
    <n v="177"/>
    <x v="8"/>
    <n v="412.5"/>
    <n v="68062.5"/>
    <n v="74868.75"/>
    <n v="6806.25"/>
    <x v="1"/>
    <x v="0"/>
  </r>
  <r>
    <s v="Flight6375"/>
    <d v="2014-06-03T00:00:00"/>
    <x v="3"/>
    <n v="5.3"/>
    <n v="128"/>
    <x v="6"/>
    <n v="385"/>
    <n v="71225"/>
    <n v="78347.5"/>
    <n v="7122.5"/>
    <x v="10"/>
    <x v="0"/>
  </r>
  <r>
    <s v="Flight6376"/>
    <d v="2015-12-21T00:00:00"/>
    <x v="2"/>
    <n v="2.4"/>
    <n v="188"/>
    <x v="2"/>
    <n v="315"/>
    <n v="51975"/>
    <n v="57172.5"/>
    <n v="5197.5"/>
    <x v="4"/>
    <x v="1"/>
  </r>
  <r>
    <s v="Flight6377"/>
    <d v="2014-04-03T00:00:00"/>
    <x v="6"/>
    <n v="1.2"/>
    <n v="167"/>
    <x v="16"/>
    <n v="300"/>
    <n v="49500"/>
    <n v="54450"/>
    <n v="4950"/>
    <x v="9"/>
    <x v="0"/>
  </r>
  <r>
    <s v="Flight6378"/>
    <d v="2014-04-17T00:00:00"/>
    <x v="17"/>
    <n v="2.1"/>
    <n v="76"/>
    <x v="15"/>
    <n v="300"/>
    <n v="54300"/>
    <n v="59730"/>
    <n v="5430"/>
    <x v="9"/>
    <x v="0"/>
  </r>
  <r>
    <s v="Flight6379"/>
    <d v="2015-12-27T00:00:00"/>
    <x v="16"/>
    <n v="4.8"/>
    <n v="51"/>
    <x v="1"/>
    <n v="385"/>
    <n v="63525"/>
    <n v="69877.5"/>
    <n v="6352.5"/>
    <x v="4"/>
    <x v="1"/>
  </r>
  <r>
    <s v="Flight6380"/>
    <d v="2015-04-11T00:00:00"/>
    <x v="17"/>
    <n v="3"/>
    <n v="158"/>
    <x v="1"/>
    <n v="300"/>
    <n v="49500"/>
    <n v="54450"/>
    <n v="4950"/>
    <x v="9"/>
    <x v="1"/>
  </r>
  <r>
    <s v="Flight6381"/>
    <d v="2015-11-17T00:00:00"/>
    <x v="19"/>
    <n v="3.9"/>
    <n v="9"/>
    <x v="0"/>
    <n v="115"/>
    <n v="21275"/>
    <n v="23402.5"/>
    <n v="2127.5"/>
    <x v="0"/>
    <x v="1"/>
  </r>
  <r>
    <s v="Flight6382"/>
    <d v="2015-01-05T00:00:00"/>
    <x v="3"/>
    <n v="2.5"/>
    <n v="192"/>
    <x v="6"/>
    <n v="350"/>
    <n v="57750"/>
    <n v="63525"/>
    <n v="5775"/>
    <x v="7"/>
    <x v="1"/>
  </r>
  <r>
    <s v="Flight6383"/>
    <d v="2015-06-15T00:00:00"/>
    <x v="1"/>
    <n v="2.2000000000000002"/>
    <n v="78"/>
    <x v="2"/>
    <n v="275"/>
    <n v="49775"/>
    <n v="54752.5"/>
    <n v="4977.5"/>
    <x v="10"/>
    <x v="1"/>
  </r>
  <r>
    <s v="Flight6384"/>
    <d v="2015-09-15T00:00:00"/>
    <x v="7"/>
    <n v="0.7"/>
    <n v="32"/>
    <x v="16"/>
    <n v="200"/>
    <n v="37000"/>
    <n v="40700"/>
    <n v="3700"/>
    <x v="6"/>
    <x v="1"/>
  </r>
  <r>
    <s v="Flight6385"/>
    <d v="2014-06-02T00:00:00"/>
    <x v="7"/>
    <n v="0.9"/>
    <n v="10"/>
    <x v="2"/>
    <n v="220"/>
    <n v="40700"/>
    <n v="44770"/>
    <n v="4070"/>
    <x v="10"/>
    <x v="0"/>
  </r>
  <r>
    <s v="Flight6386"/>
    <d v="2015-03-17T00:00:00"/>
    <x v="7"/>
    <n v="2.5"/>
    <n v="101"/>
    <x v="1"/>
    <n v="200"/>
    <n v="37000"/>
    <n v="40700"/>
    <n v="3700"/>
    <x v="5"/>
    <x v="1"/>
  </r>
  <r>
    <s v="Flight6387"/>
    <d v="2015-05-31T00:00:00"/>
    <x v="7"/>
    <n v="1.7"/>
    <n v="15"/>
    <x v="0"/>
    <n v="200"/>
    <n v="37000"/>
    <n v="40700"/>
    <n v="3700"/>
    <x v="3"/>
    <x v="1"/>
  </r>
  <r>
    <s v="Flight6388"/>
    <d v="2014-10-17T00:00:00"/>
    <x v="17"/>
    <n v="2.2999999999999998"/>
    <n v="159"/>
    <x v="18"/>
    <n v="300"/>
    <n v="49500"/>
    <n v="54450"/>
    <n v="4950"/>
    <x v="11"/>
    <x v="0"/>
  </r>
  <r>
    <s v="Flight6389"/>
    <d v="2014-02-07T00:00:00"/>
    <x v="5"/>
    <n v="1.5"/>
    <n v="188"/>
    <x v="25"/>
    <n v="125"/>
    <n v="20625"/>
    <n v="22687.5"/>
    <n v="2062.5"/>
    <x v="8"/>
    <x v="0"/>
  </r>
  <r>
    <s v="Flight6390"/>
    <d v="2014-06-11T00:00:00"/>
    <x v="12"/>
    <n v="2"/>
    <n v="144"/>
    <x v="17"/>
    <n v="126.5"/>
    <n v="23402.5"/>
    <n v="25742.75"/>
    <n v="2340.25"/>
    <x v="10"/>
    <x v="0"/>
  </r>
  <r>
    <s v="Flight6391"/>
    <d v="2014-07-13T00:00:00"/>
    <x v="14"/>
    <n v="1.6"/>
    <n v="26"/>
    <x v="22"/>
    <n v="302.5"/>
    <n v="55962.5"/>
    <n v="61558.75"/>
    <n v="5596.25"/>
    <x v="2"/>
    <x v="0"/>
  </r>
  <r>
    <s v="Flight6392"/>
    <d v="2015-11-26T00:00:00"/>
    <x v="14"/>
    <n v="6.5"/>
    <n v="105"/>
    <x v="25"/>
    <n v="412.5"/>
    <n v="76312.5"/>
    <n v="83943.75"/>
    <n v="7631.25"/>
    <x v="0"/>
    <x v="1"/>
  </r>
  <r>
    <s v="Flight6393"/>
    <d v="2015-08-25T00:00:00"/>
    <x v="10"/>
    <n v="1.5"/>
    <n v="70"/>
    <x v="1"/>
    <n v="412.5"/>
    <n v="74662.5"/>
    <n v="82128.75"/>
    <n v="7466.25"/>
    <x v="1"/>
    <x v="1"/>
  </r>
  <r>
    <s v="Flight6394"/>
    <d v="2014-05-15T00:00:00"/>
    <x v="14"/>
    <n v="2.5"/>
    <n v="80"/>
    <x v="1"/>
    <n v="275"/>
    <n v="49775"/>
    <n v="54752.5"/>
    <n v="4977.5"/>
    <x v="3"/>
    <x v="0"/>
  </r>
  <r>
    <s v="Flight6395"/>
    <d v="2014-04-29T00:00:00"/>
    <x v="7"/>
    <n v="2.6"/>
    <n v="123"/>
    <x v="1"/>
    <n v="200"/>
    <n v="37000"/>
    <n v="40700"/>
    <n v="3700"/>
    <x v="9"/>
    <x v="0"/>
  </r>
  <r>
    <s v="Flight6396"/>
    <d v="2015-08-10T00:00:00"/>
    <x v="8"/>
    <n v="10.199999999999999"/>
    <n v="104"/>
    <x v="2"/>
    <n v="220"/>
    <n v="40700"/>
    <n v="44770"/>
    <n v="4070"/>
    <x v="1"/>
    <x v="1"/>
  </r>
  <r>
    <s v="Flight6397"/>
    <d v="2015-07-02T00:00:00"/>
    <x v="8"/>
    <n v="10.8"/>
    <n v="49"/>
    <x v="0"/>
    <n v="220"/>
    <n v="36300"/>
    <n v="39930"/>
    <n v="3630"/>
    <x v="2"/>
    <x v="1"/>
  </r>
  <r>
    <s v="Flight6398"/>
    <d v="2014-02-25T00:00:00"/>
    <x v="7"/>
    <n v="1.8"/>
    <n v="139"/>
    <x v="6"/>
    <n v="200"/>
    <n v="37000"/>
    <n v="40700"/>
    <n v="3700"/>
    <x v="8"/>
    <x v="0"/>
  </r>
  <r>
    <s v="Flight6399"/>
    <d v="2015-11-23T00:00:00"/>
    <x v="16"/>
    <n v="4.0999999999999996"/>
    <n v="11"/>
    <x v="2"/>
    <n v="412.5"/>
    <n v="76312.5"/>
    <n v="83943.75"/>
    <n v="7631.25"/>
    <x v="0"/>
    <x v="1"/>
  </r>
  <r>
    <s v="Flight6400"/>
    <d v="2015-08-23T00:00:00"/>
    <x v="1"/>
    <n v="1.7"/>
    <n v="14"/>
    <x v="19"/>
    <n v="275"/>
    <n v="50875"/>
    <n v="55962.5"/>
    <n v="5087.5"/>
    <x v="1"/>
    <x v="1"/>
  </r>
  <r>
    <s v="Flight6401"/>
    <d v="2014-05-04T00:00:00"/>
    <x v="16"/>
    <n v="0.9"/>
    <n v="61"/>
    <x v="27"/>
    <n v="275"/>
    <n v="45375"/>
    <n v="49912.5"/>
    <n v="4537.5"/>
    <x v="3"/>
    <x v="0"/>
  </r>
  <r>
    <s v="Flight6402"/>
    <d v="2014-01-17T00:00:00"/>
    <x v="3"/>
    <n v="4.7"/>
    <n v="14"/>
    <x v="5"/>
    <n v="350"/>
    <n v="64750"/>
    <n v="71225"/>
    <n v="6475"/>
    <x v="7"/>
    <x v="0"/>
  </r>
  <r>
    <s v="Flight6403"/>
    <d v="2015-07-06T00:00:00"/>
    <x v="4"/>
    <n v="2.1"/>
    <n v="10"/>
    <x v="11"/>
    <n v="220"/>
    <n v="40700"/>
    <n v="44770"/>
    <n v="4070"/>
    <x v="2"/>
    <x v="1"/>
  </r>
  <r>
    <s v="Flight6404"/>
    <d v="2015-09-21T00:00:00"/>
    <x v="19"/>
    <n v="2"/>
    <n v="5"/>
    <x v="2"/>
    <n v="115"/>
    <n v="21275"/>
    <n v="23402.5"/>
    <n v="2127.5"/>
    <x v="6"/>
    <x v="1"/>
  </r>
  <r>
    <s v="Flight6405"/>
    <d v="2015-10-15T00:00:00"/>
    <x v="8"/>
    <n v="10.199999999999999"/>
    <n v="25"/>
    <x v="6"/>
    <n v="200"/>
    <n v="37000"/>
    <n v="40700"/>
    <n v="3700"/>
    <x v="11"/>
    <x v="1"/>
  </r>
  <r>
    <s v="Flight6406"/>
    <d v="2014-09-13T00:00:00"/>
    <x v="15"/>
    <n v="1.3"/>
    <n v="172"/>
    <x v="26"/>
    <n v="300"/>
    <n v="49500"/>
    <n v="54450"/>
    <n v="4950"/>
    <x v="6"/>
    <x v="0"/>
  </r>
  <r>
    <s v="Flight6407"/>
    <d v="2015-07-20T00:00:00"/>
    <x v="14"/>
    <n v="2.2000000000000002"/>
    <n v="140"/>
    <x v="19"/>
    <n v="302.5"/>
    <n v="55962.5"/>
    <n v="61558.75"/>
    <n v="5596.25"/>
    <x v="2"/>
    <x v="1"/>
  </r>
  <r>
    <s v="Flight6408"/>
    <d v="2014-08-04T00:00:00"/>
    <x v="8"/>
    <n v="9.3000000000000007"/>
    <n v="135"/>
    <x v="16"/>
    <n v="220"/>
    <n v="40700"/>
    <n v="44770"/>
    <n v="4070"/>
    <x v="1"/>
    <x v="0"/>
  </r>
  <r>
    <s v="Flight6409"/>
    <d v="2014-05-19T00:00:00"/>
    <x v="18"/>
    <n v="2.7"/>
    <n v="203"/>
    <x v="25"/>
    <n v="240"/>
    <n v="39600"/>
    <n v="43560"/>
    <n v="3960"/>
    <x v="3"/>
    <x v="0"/>
  </r>
  <r>
    <s v="Flight6410"/>
    <d v="2014-10-05T00:00:00"/>
    <x v="14"/>
    <n v="1.2"/>
    <n v="88"/>
    <x v="27"/>
    <n v="275"/>
    <n v="49775"/>
    <n v="54752.5"/>
    <n v="4977.5"/>
    <x v="11"/>
    <x v="0"/>
  </r>
  <r>
    <s v="Flight6411"/>
    <d v="2014-06-21T00:00:00"/>
    <x v="4"/>
    <n v="2.6"/>
    <n v="186"/>
    <x v="15"/>
    <n v="220"/>
    <n v="36300"/>
    <n v="39930"/>
    <n v="3630"/>
    <x v="10"/>
    <x v="0"/>
  </r>
  <r>
    <s v="Flight6412"/>
    <d v="2014-05-22T00:00:00"/>
    <x v="17"/>
    <n v="2.4"/>
    <n v="39"/>
    <x v="8"/>
    <n v="300"/>
    <n v="49500"/>
    <n v="54450"/>
    <n v="4950"/>
    <x v="3"/>
    <x v="0"/>
  </r>
  <r>
    <s v="Flight6413"/>
    <d v="2015-07-06T00:00:00"/>
    <x v="13"/>
    <n v="1.5"/>
    <n v="115"/>
    <x v="11"/>
    <n v="275"/>
    <n v="50875"/>
    <n v="55962.5"/>
    <n v="5087.5"/>
    <x v="2"/>
    <x v="1"/>
  </r>
  <r>
    <s v="Flight6414"/>
    <d v="2014-10-05T00:00:00"/>
    <x v="5"/>
    <n v="1.5"/>
    <n v="178"/>
    <x v="6"/>
    <n v="125"/>
    <n v="20625"/>
    <n v="22687.5"/>
    <n v="2062.5"/>
    <x v="11"/>
    <x v="0"/>
  </r>
  <r>
    <s v="Flight6415"/>
    <d v="2015-04-21T00:00:00"/>
    <x v="6"/>
    <n v="1"/>
    <n v="40"/>
    <x v="18"/>
    <n v="300"/>
    <n v="49500"/>
    <n v="54450"/>
    <n v="4950"/>
    <x v="9"/>
    <x v="1"/>
  </r>
  <r>
    <s v="Flight6416"/>
    <d v="2015-02-14T00:00:00"/>
    <x v="10"/>
    <n v="2.2000000000000002"/>
    <n v="138"/>
    <x v="18"/>
    <n v="375"/>
    <n v="69375"/>
    <n v="76312.5"/>
    <n v="6937.5"/>
    <x v="8"/>
    <x v="1"/>
  </r>
  <r>
    <s v="Flight6417"/>
    <d v="2014-09-04T00:00:00"/>
    <x v="8"/>
    <n v="8.3000000000000007"/>
    <n v="20"/>
    <x v="26"/>
    <n v="200"/>
    <n v="37000"/>
    <n v="40700"/>
    <n v="3700"/>
    <x v="6"/>
    <x v="0"/>
  </r>
  <r>
    <s v="Flight6418"/>
    <d v="2015-09-04T00:00:00"/>
    <x v="23"/>
    <n v="2.2000000000000002"/>
    <n v="51"/>
    <x v="0"/>
    <n v="5000"/>
    <n v="825000"/>
    <n v="907500"/>
    <n v="82500"/>
    <x v="6"/>
    <x v="1"/>
  </r>
  <r>
    <s v="Flight6419"/>
    <d v="2015-10-06T00:00:00"/>
    <x v="2"/>
    <n v="1.6"/>
    <n v="172"/>
    <x v="1"/>
    <n v="225"/>
    <n v="37125"/>
    <n v="40837.5"/>
    <n v="3712.5"/>
    <x v="11"/>
    <x v="1"/>
  </r>
  <r>
    <s v="Flight6420"/>
    <d v="2015-01-11T00:00:00"/>
    <x v="8"/>
    <n v="9"/>
    <n v="192"/>
    <x v="5"/>
    <n v="200"/>
    <n v="33000"/>
    <n v="36300"/>
    <n v="3300"/>
    <x v="7"/>
    <x v="1"/>
  </r>
  <r>
    <s v="Flight6421"/>
    <d v="2014-12-15T00:00:00"/>
    <x v="8"/>
    <n v="8.1"/>
    <n v="196"/>
    <x v="17"/>
    <n v="200"/>
    <n v="33000"/>
    <n v="36300"/>
    <n v="3300"/>
    <x v="4"/>
    <x v="0"/>
  </r>
  <r>
    <s v="Flight6422"/>
    <d v="2015-08-18T00:00:00"/>
    <x v="3"/>
    <n v="5.6"/>
    <n v="186"/>
    <x v="6"/>
    <n v="385"/>
    <n v="63525"/>
    <n v="69877.5"/>
    <n v="6352.5"/>
    <x v="1"/>
    <x v="1"/>
  </r>
  <r>
    <s v="Flight6423"/>
    <d v="2014-05-20T00:00:00"/>
    <x v="19"/>
    <n v="3.5"/>
    <n v="139"/>
    <x v="1"/>
    <n v="115"/>
    <n v="21275"/>
    <n v="23402.5"/>
    <n v="2127.5"/>
    <x v="3"/>
    <x v="0"/>
  </r>
  <r>
    <s v="Flight6424"/>
    <d v="2015-02-13T00:00:00"/>
    <x v="7"/>
    <n v="1.6"/>
    <n v="167"/>
    <x v="17"/>
    <n v="200"/>
    <n v="33000"/>
    <n v="36300"/>
    <n v="3300"/>
    <x v="8"/>
    <x v="1"/>
  </r>
  <r>
    <s v="Flight6425"/>
    <d v="2015-06-27T00:00:00"/>
    <x v="13"/>
    <n v="1.5"/>
    <n v="49"/>
    <x v="25"/>
    <n v="275"/>
    <n v="45375"/>
    <n v="49912.5"/>
    <n v="4537.5"/>
    <x v="10"/>
    <x v="1"/>
  </r>
  <r>
    <s v="Flight6426"/>
    <d v="2014-11-26T00:00:00"/>
    <x v="10"/>
    <n v="3.6"/>
    <n v="182"/>
    <x v="3"/>
    <n v="562.5"/>
    <n v="92812.5"/>
    <n v="102093.75"/>
    <n v="9281.25"/>
    <x v="0"/>
    <x v="0"/>
  </r>
  <r>
    <s v="Flight6427"/>
    <d v="2014-07-17T00:00:00"/>
    <x v="7"/>
    <n v="1.8"/>
    <n v="35"/>
    <x v="1"/>
    <n v="220"/>
    <n v="40700"/>
    <n v="44770"/>
    <n v="4070"/>
    <x v="2"/>
    <x v="0"/>
  </r>
  <r>
    <s v="Flight6428"/>
    <d v="2015-01-21T00:00:00"/>
    <x v="20"/>
    <n v="1.4"/>
    <n v="10"/>
    <x v="27"/>
    <n v="275"/>
    <n v="50875"/>
    <n v="55962.5"/>
    <n v="5087.5"/>
    <x v="7"/>
    <x v="1"/>
  </r>
  <r>
    <s v="Flight6429"/>
    <d v="2014-12-22T00:00:00"/>
    <x v="7"/>
    <n v="2.7"/>
    <n v="17"/>
    <x v="8"/>
    <n v="280"/>
    <n v="51800"/>
    <n v="56980"/>
    <n v="5180"/>
    <x v="4"/>
    <x v="0"/>
  </r>
  <r>
    <s v="Flight6430"/>
    <d v="2014-12-26T00:00:00"/>
    <x v="11"/>
    <n v="4.8"/>
    <n v="113"/>
    <x v="15"/>
    <n v="490"/>
    <n v="90650"/>
    <n v="99715"/>
    <n v="9065"/>
    <x v="4"/>
    <x v="0"/>
  </r>
  <r>
    <s v="Flight6431"/>
    <d v="2014-12-23T00:00:00"/>
    <x v="8"/>
    <n v="13.5"/>
    <n v="11"/>
    <x v="0"/>
    <n v="280"/>
    <n v="51800"/>
    <n v="56980"/>
    <n v="5180"/>
    <x v="4"/>
    <x v="0"/>
  </r>
  <r>
    <s v="Flight6432"/>
    <d v="2014-10-18T00:00:00"/>
    <x v="9"/>
    <n v="2"/>
    <n v="67"/>
    <x v="29"/>
    <n v="250"/>
    <n v="45250"/>
    <n v="49775"/>
    <n v="4525"/>
    <x v="11"/>
    <x v="0"/>
  </r>
  <r>
    <s v="Flight6433"/>
    <d v="2015-05-17T00:00:00"/>
    <x v="11"/>
    <n v="1.1000000000000001"/>
    <n v="20"/>
    <x v="29"/>
    <n v="350"/>
    <n v="64750"/>
    <n v="71225"/>
    <n v="6475"/>
    <x v="3"/>
    <x v="1"/>
  </r>
  <r>
    <s v="Flight6434"/>
    <d v="2014-12-15T00:00:00"/>
    <x v="4"/>
    <n v="1.8"/>
    <n v="47"/>
    <x v="8"/>
    <n v="200"/>
    <n v="33000"/>
    <n v="36300"/>
    <n v="3300"/>
    <x v="4"/>
    <x v="0"/>
  </r>
  <r>
    <s v="Flight6435"/>
    <d v="2015-10-16T00:00:00"/>
    <x v="2"/>
    <n v="2"/>
    <n v="5"/>
    <x v="10"/>
    <n v="225"/>
    <n v="41625"/>
    <n v="45787.5"/>
    <n v="4162.5"/>
    <x v="11"/>
    <x v="1"/>
  </r>
  <r>
    <s v="Flight6436"/>
    <d v="2014-12-05T00:00:00"/>
    <x v="11"/>
    <n v="1"/>
    <n v="129"/>
    <x v="0"/>
    <n v="350"/>
    <n v="64750"/>
    <n v="71225"/>
    <n v="6475"/>
    <x v="4"/>
    <x v="0"/>
  </r>
  <r>
    <s v="Flight6437"/>
    <d v="2015-02-23T00:00:00"/>
    <x v="7"/>
    <n v="1.9"/>
    <n v="7"/>
    <x v="2"/>
    <n v="200"/>
    <n v="37000"/>
    <n v="40700"/>
    <n v="3700"/>
    <x v="8"/>
    <x v="1"/>
  </r>
  <r>
    <s v="Flight6438"/>
    <d v="2015-02-16T00:00:00"/>
    <x v="10"/>
    <n v="3"/>
    <n v="77"/>
    <x v="10"/>
    <n v="375"/>
    <n v="67875"/>
    <n v="74662.5"/>
    <n v="6787.5"/>
    <x v="8"/>
    <x v="1"/>
  </r>
  <r>
    <s v="Flight6439"/>
    <d v="2014-08-27T00:00:00"/>
    <x v="13"/>
    <n v="1.8"/>
    <n v="200"/>
    <x v="20"/>
    <n v="275"/>
    <n v="45375"/>
    <n v="49912.5"/>
    <n v="4537.5"/>
    <x v="1"/>
    <x v="0"/>
  </r>
  <r>
    <s v="Flight6440"/>
    <d v="2014-12-12T00:00:00"/>
    <x v="19"/>
    <n v="1.5"/>
    <n v="199"/>
    <x v="9"/>
    <n v="115"/>
    <n v="18975"/>
    <n v="20872.5"/>
    <n v="1897.5"/>
    <x v="4"/>
    <x v="0"/>
  </r>
  <r>
    <s v="Flight6441"/>
    <d v="2014-12-22T00:00:00"/>
    <x v="19"/>
    <n v="4.0999999999999996"/>
    <n v="191"/>
    <x v="25"/>
    <n v="161"/>
    <n v="26565"/>
    <n v="29221.5"/>
    <n v="2656.5"/>
    <x v="4"/>
    <x v="0"/>
  </r>
  <r>
    <s v="Flight6442"/>
    <d v="2015-05-04T00:00:00"/>
    <x v="16"/>
    <n v="2.4"/>
    <n v="147"/>
    <x v="2"/>
    <n v="275"/>
    <n v="50875"/>
    <n v="55962.5"/>
    <n v="5087.5"/>
    <x v="3"/>
    <x v="1"/>
  </r>
  <r>
    <s v="Flight6443"/>
    <d v="2014-03-23T00:00:00"/>
    <x v="17"/>
    <n v="2.2000000000000002"/>
    <n v="57"/>
    <x v="6"/>
    <n v="300"/>
    <n v="49500"/>
    <n v="54450"/>
    <n v="4950"/>
    <x v="5"/>
    <x v="0"/>
  </r>
  <r>
    <s v="Flight6444"/>
    <d v="2014-02-28T00:00:00"/>
    <x v="11"/>
    <n v="0.8"/>
    <n v="151"/>
    <x v="1"/>
    <n v="350"/>
    <n v="64750"/>
    <n v="71225"/>
    <n v="6475"/>
    <x v="8"/>
    <x v="0"/>
  </r>
  <r>
    <s v="Flight6445"/>
    <d v="2015-06-05T00:00:00"/>
    <x v="13"/>
    <n v="0.9"/>
    <n v="71"/>
    <x v="6"/>
    <n v="275"/>
    <n v="49775"/>
    <n v="54752.5"/>
    <n v="4977.5"/>
    <x v="10"/>
    <x v="1"/>
  </r>
  <r>
    <s v="Flight6446"/>
    <d v="2015-05-07T00:00:00"/>
    <x v="8"/>
    <n v="7.2"/>
    <n v="127"/>
    <x v="6"/>
    <n v="200"/>
    <n v="37000"/>
    <n v="40700"/>
    <n v="3700"/>
    <x v="3"/>
    <x v="1"/>
  </r>
  <r>
    <s v="Flight6447"/>
    <d v="2014-03-17T00:00:00"/>
    <x v="10"/>
    <n v="2.7"/>
    <n v="19"/>
    <x v="18"/>
    <n v="375"/>
    <n v="69375"/>
    <n v="76312.5"/>
    <n v="6937.5"/>
    <x v="5"/>
    <x v="0"/>
  </r>
  <r>
    <s v="Flight6448"/>
    <d v="2015-02-12T00:00:00"/>
    <x v="11"/>
    <n v="1.1000000000000001"/>
    <n v="170"/>
    <x v="18"/>
    <n v="350"/>
    <n v="57750"/>
    <n v="63525"/>
    <n v="5775"/>
    <x v="8"/>
    <x v="1"/>
  </r>
  <r>
    <s v="Flight6449"/>
    <d v="2015-02-15T00:00:00"/>
    <x v="8"/>
    <n v="10.8"/>
    <n v="164"/>
    <x v="16"/>
    <n v="200"/>
    <n v="33000"/>
    <n v="36300"/>
    <n v="3300"/>
    <x v="8"/>
    <x v="1"/>
  </r>
  <r>
    <s v="Flight6450"/>
    <d v="2015-10-31T00:00:00"/>
    <x v="6"/>
    <n v="2.7"/>
    <n v="118"/>
    <x v="16"/>
    <n v="300"/>
    <n v="55500"/>
    <n v="61050"/>
    <n v="5550"/>
    <x v="11"/>
    <x v="1"/>
  </r>
  <r>
    <s v="Flight6451"/>
    <d v="2015-07-25T00:00:00"/>
    <x v="11"/>
    <n v="2.7"/>
    <n v="187"/>
    <x v="11"/>
    <n v="385"/>
    <n v="63525"/>
    <n v="69877.5"/>
    <n v="6352.5"/>
    <x v="2"/>
    <x v="1"/>
  </r>
  <r>
    <s v="Flight6452"/>
    <d v="2015-05-03T00:00:00"/>
    <x v="20"/>
    <n v="2.5"/>
    <n v="106"/>
    <x v="0"/>
    <n v="275"/>
    <n v="50875"/>
    <n v="55962.5"/>
    <n v="5087.5"/>
    <x v="3"/>
    <x v="1"/>
  </r>
  <r>
    <s v="Flight6453"/>
    <d v="2015-05-06T00:00:00"/>
    <x v="19"/>
    <n v="1.4"/>
    <n v="97"/>
    <x v="29"/>
    <n v="115"/>
    <n v="21275"/>
    <n v="23402.5"/>
    <n v="2127.5"/>
    <x v="3"/>
    <x v="1"/>
  </r>
  <r>
    <s v="Flight6454"/>
    <d v="2014-10-06T00:00:00"/>
    <x v="7"/>
    <n v="2.5"/>
    <n v="11"/>
    <x v="2"/>
    <n v="200"/>
    <n v="37000"/>
    <n v="40700"/>
    <n v="3700"/>
    <x v="11"/>
    <x v="0"/>
  </r>
  <r>
    <s v="Flight6455"/>
    <d v="2014-08-05T00:00:00"/>
    <x v="9"/>
    <n v="1.5"/>
    <n v="152"/>
    <x v="21"/>
    <n v="275"/>
    <n v="45375"/>
    <n v="49912.5"/>
    <n v="4537.5"/>
    <x v="1"/>
    <x v="0"/>
  </r>
  <r>
    <s v="Flight6456"/>
    <d v="2015-06-14T00:00:00"/>
    <x v="20"/>
    <n v="0.8"/>
    <n v="174"/>
    <x v="1"/>
    <n v="302.5"/>
    <n v="49912.5"/>
    <n v="54903.75"/>
    <n v="4991.25"/>
    <x v="10"/>
    <x v="1"/>
  </r>
  <r>
    <s v="Flight6457"/>
    <d v="2014-02-23T00:00:00"/>
    <x v="6"/>
    <n v="1.4"/>
    <n v="22"/>
    <x v="0"/>
    <n v="300"/>
    <n v="55500"/>
    <n v="61050"/>
    <n v="5550"/>
    <x v="8"/>
    <x v="0"/>
  </r>
  <r>
    <s v="Flight6458"/>
    <d v="2015-09-02T00:00:00"/>
    <x v="19"/>
    <n v="1.8"/>
    <n v="7"/>
    <x v="2"/>
    <n v="115"/>
    <n v="21275"/>
    <n v="23402.5"/>
    <n v="2127.5"/>
    <x v="6"/>
    <x v="1"/>
  </r>
  <r>
    <s v="Flight6459"/>
    <d v="2014-07-27T00:00:00"/>
    <x v="12"/>
    <n v="2.1"/>
    <n v="133"/>
    <x v="1"/>
    <n v="126.5"/>
    <n v="23402.5"/>
    <n v="25742.75"/>
    <n v="2340.25"/>
    <x v="2"/>
    <x v="0"/>
  </r>
  <r>
    <s v="Flight6460"/>
    <d v="2015-04-28T00:00:00"/>
    <x v="7"/>
    <n v="2.2999999999999998"/>
    <n v="181"/>
    <x v="17"/>
    <n v="200"/>
    <n v="33000"/>
    <n v="36300"/>
    <n v="3300"/>
    <x v="9"/>
    <x v="1"/>
  </r>
  <r>
    <s v="Flight6461"/>
    <d v="2014-08-14T00:00:00"/>
    <x v="6"/>
    <n v="1.9"/>
    <n v="61"/>
    <x v="25"/>
    <n v="330"/>
    <n v="54450"/>
    <n v="59895"/>
    <n v="5445"/>
    <x v="1"/>
    <x v="0"/>
  </r>
  <r>
    <s v="Flight6462"/>
    <d v="2014-11-29T00:00:00"/>
    <x v="3"/>
    <n v="10.3"/>
    <n v="158"/>
    <x v="20"/>
    <n v="525"/>
    <n v="86625"/>
    <n v="95287.5"/>
    <n v="8662.5"/>
    <x v="0"/>
    <x v="0"/>
  </r>
  <r>
    <s v="Flight6463"/>
    <d v="2014-11-26T00:00:00"/>
    <x v="8"/>
    <n v="17.5"/>
    <n v="35"/>
    <x v="25"/>
    <n v="300"/>
    <n v="55500"/>
    <n v="61050"/>
    <n v="5550"/>
    <x v="0"/>
    <x v="0"/>
  </r>
  <r>
    <s v="Flight6464"/>
    <d v="2014-09-22T00:00:00"/>
    <x v="14"/>
    <n v="2.5"/>
    <n v="203"/>
    <x v="12"/>
    <n v="275"/>
    <n v="45375"/>
    <n v="49912.5"/>
    <n v="4537.5"/>
    <x v="6"/>
    <x v="0"/>
  </r>
  <r>
    <s v="Flight6465"/>
    <d v="2015-01-15T00:00:00"/>
    <x v="1"/>
    <n v="2.8"/>
    <n v="90"/>
    <x v="2"/>
    <n v="250"/>
    <n v="45250"/>
    <n v="49775"/>
    <n v="4525"/>
    <x v="7"/>
    <x v="1"/>
  </r>
  <r>
    <s v="Flight6466"/>
    <d v="2014-04-06T00:00:00"/>
    <x v="2"/>
    <n v="2.2999999999999998"/>
    <n v="30"/>
    <x v="11"/>
    <n v="225"/>
    <n v="41625"/>
    <n v="45787.5"/>
    <n v="4162.5"/>
    <x v="9"/>
    <x v="0"/>
  </r>
  <r>
    <s v="Flight6467"/>
    <d v="2015-10-31T00:00:00"/>
    <x v="8"/>
    <n v="9.5"/>
    <n v="67"/>
    <x v="6"/>
    <n v="200"/>
    <n v="36200"/>
    <n v="39820"/>
    <n v="3620"/>
    <x v="11"/>
    <x v="1"/>
  </r>
  <r>
    <s v="Flight6468"/>
    <d v="2014-12-30T00:00:00"/>
    <x v="0"/>
    <n v="1.8"/>
    <n v="32"/>
    <x v="6"/>
    <n v="300"/>
    <n v="55500"/>
    <n v="61050"/>
    <n v="5550"/>
    <x v="4"/>
    <x v="0"/>
  </r>
  <r>
    <s v="Flight6469"/>
    <d v="2014-12-21T00:00:00"/>
    <x v="4"/>
    <n v="3.1"/>
    <n v="65"/>
    <x v="2"/>
    <n v="200"/>
    <n v="36200"/>
    <n v="39820"/>
    <n v="3620"/>
    <x v="4"/>
    <x v="0"/>
  </r>
  <r>
    <s v="Flight6470"/>
    <d v="2015-07-30T00:00:00"/>
    <x v="1"/>
    <n v="1.9"/>
    <n v="55"/>
    <x v="18"/>
    <n v="275"/>
    <n v="45375"/>
    <n v="49912.5"/>
    <n v="4537.5"/>
    <x v="2"/>
    <x v="1"/>
  </r>
  <r>
    <s v="Flight6471"/>
    <d v="2015-01-21T00:00:00"/>
    <x v="11"/>
    <n v="1.3"/>
    <n v="165"/>
    <x v="12"/>
    <n v="350"/>
    <n v="57750"/>
    <n v="63525"/>
    <n v="5775"/>
    <x v="7"/>
    <x v="1"/>
  </r>
  <r>
    <s v="Flight6472"/>
    <d v="2014-05-11T00:00:00"/>
    <x v="7"/>
    <n v="1.4"/>
    <n v="132"/>
    <x v="24"/>
    <n v="200"/>
    <n v="37000"/>
    <n v="40700"/>
    <n v="3700"/>
    <x v="3"/>
    <x v="0"/>
  </r>
  <r>
    <s v="Flight6473"/>
    <d v="2014-05-25T00:00:00"/>
    <x v="6"/>
    <n v="2.6"/>
    <n v="154"/>
    <x v="25"/>
    <n v="300"/>
    <n v="49500"/>
    <n v="54450"/>
    <n v="4950"/>
    <x v="3"/>
    <x v="0"/>
  </r>
  <r>
    <s v="Flight6474"/>
    <d v="2015-12-03T00:00:00"/>
    <x v="16"/>
    <n v="1.5"/>
    <n v="185"/>
    <x v="1"/>
    <n v="275"/>
    <n v="45375"/>
    <n v="49912.5"/>
    <n v="4537.5"/>
    <x v="4"/>
    <x v="1"/>
  </r>
  <r>
    <s v="Flight6475"/>
    <d v="2014-08-23T00:00:00"/>
    <x v="19"/>
    <n v="3"/>
    <n v="22"/>
    <x v="16"/>
    <n v="126.5"/>
    <n v="23402.5"/>
    <n v="25742.75"/>
    <n v="2340.25"/>
    <x v="1"/>
    <x v="0"/>
  </r>
  <r>
    <s v="Flight6476"/>
    <d v="2015-07-19T00:00:00"/>
    <x v="15"/>
    <n v="1.9"/>
    <n v="164"/>
    <x v="2"/>
    <n v="330"/>
    <n v="54450"/>
    <n v="59895"/>
    <n v="5445"/>
    <x v="2"/>
    <x v="1"/>
  </r>
  <r>
    <s v="Flight6477"/>
    <d v="2015-05-26T00:00:00"/>
    <x v="0"/>
    <n v="2.1"/>
    <n v="158"/>
    <x v="18"/>
    <n v="300"/>
    <n v="49500"/>
    <n v="54450"/>
    <n v="4950"/>
    <x v="3"/>
    <x v="1"/>
  </r>
  <r>
    <s v="Flight6478"/>
    <d v="2015-03-14T00:00:00"/>
    <x v="8"/>
    <n v="12.6"/>
    <n v="45"/>
    <x v="18"/>
    <n v="200"/>
    <n v="33000"/>
    <n v="36300"/>
    <n v="3300"/>
    <x v="5"/>
    <x v="1"/>
  </r>
  <r>
    <s v="Flight6479"/>
    <d v="2014-12-18T00:00:00"/>
    <x v="5"/>
    <n v="2.7"/>
    <n v="49"/>
    <x v="15"/>
    <n v="125"/>
    <n v="20625"/>
    <n v="22687.5"/>
    <n v="2062.5"/>
    <x v="4"/>
    <x v="0"/>
  </r>
  <r>
    <s v="Flight6480"/>
    <d v="2014-01-06T00:00:00"/>
    <x v="9"/>
    <n v="2.4"/>
    <n v="204"/>
    <x v="18"/>
    <n v="250"/>
    <n v="41250"/>
    <n v="45375"/>
    <n v="4125"/>
    <x v="7"/>
    <x v="0"/>
  </r>
  <r>
    <s v="Flight6481"/>
    <d v="2015-12-08T00:00:00"/>
    <x v="5"/>
    <n v="2.1"/>
    <n v="149"/>
    <x v="16"/>
    <n v="125"/>
    <n v="23125"/>
    <n v="25437.5"/>
    <n v="2312.5"/>
    <x v="4"/>
    <x v="1"/>
  </r>
  <r>
    <s v="Flight6482"/>
    <d v="2014-11-24T00:00:00"/>
    <x v="1"/>
    <n v="4.4000000000000004"/>
    <n v="56"/>
    <x v="6"/>
    <n v="375"/>
    <n v="61875"/>
    <n v="68062.5"/>
    <n v="6187.5"/>
    <x v="0"/>
    <x v="0"/>
  </r>
  <r>
    <s v="Flight6483"/>
    <d v="2015-04-22T00:00:00"/>
    <x v="17"/>
    <n v="1.3"/>
    <n v="27"/>
    <x v="1"/>
    <n v="300"/>
    <n v="55500"/>
    <n v="61050"/>
    <n v="5550"/>
    <x v="9"/>
    <x v="1"/>
  </r>
  <r>
    <s v="Flight6484"/>
    <d v="2015-06-04T00:00:00"/>
    <x v="17"/>
    <n v="3"/>
    <n v="109"/>
    <x v="17"/>
    <n v="330"/>
    <n v="61050"/>
    <n v="67155"/>
    <n v="6105"/>
    <x v="10"/>
    <x v="1"/>
  </r>
  <r>
    <s v="Flight6485"/>
    <d v="2014-05-06T00:00:00"/>
    <x v="11"/>
    <n v="1.2"/>
    <n v="176"/>
    <x v="24"/>
    <n v="350"/>
    <n v="57750"/>
    <n v="63525"/>
    <n v="5775"/>
    <x v="3"/>
    <x v="0"/>
  </r>
  <r>
    <s v="Flight6486"/>
    <d v="2015-05-11T00:00:00"/>
    <x v="8"/>
    <n v="9.6999999999999993"/>
    <n v="54"/>
    <x v="19"/>
    <n v="200"/>
    <n v="33000"/>
    <n v="36300"/>
    <n v="3300"/>
    <x v="3"/>
    <x v="1"/>
  </r>
  <r>
    <s v="Flight6487"/>
    <d v="2015-11-02T00:00:00"/>
    <x v="3"/>
    <n v="2.2999999999999998"/>
    <n v="115"/>
    <x v="0"/>
    <n v="350"/>
    <n v="64750"/>
    <n v="71225"/>
    <n v="6475"/>
    <x v="0"/>
    <x v="1"/>
  </r>
  <r>
    <s v="Flight6488"/>
    <d v="2015-07-11T00:00:00"/>
    <x v="5"/>
    <n v="1.4"/>
    <n v="140"/>
    <x v="1"/>
    <n v="137.5"/>
    <n v="25437.5"/>
    <n v="27981.25"/>
    <n v="2543.75"/>
    <x v="2"/>
    <x v="1"/>
  </r>
  <r>
    <s v="Flight6489"/>
    <d v="2015-08-27T00:00:00"/>
    <x v="12"/>
    <n v="1.7"/>
    <n v="34"/>
    <x v="6"/>
    <n v="126.5"/>
    <n v="23402.5"/>
    <n v="25742.75"/>
    <n v="2340.25"/>
    <x v="1"/>
    <x v="1"/>
  </r>
  <r>
    <s v="Flight6490"/>
    <d v="2014-03-11T00:00:00"/>
    <x v="5"/>
    <n v="2.4"/>
    <n v="42"/>
    <x v="11"/>
    <n v="125"/>
    <n v="20625"/>
    <n v="22687.5"/>
    <n v="2062.5"/>
    <x v="5"/>
    <x v="0"/>
  </r>
  <r>
    <s v="Flight6491"/>
    <d v="2014-01-13T00:00:00"/>
    <x v="4"/>
    <n v="1.5"/>
    <n v="23"/>
    <x v="4"/>
    <n v="200"/>
    <n v="37000"/>
    <n v="40700"/>
    <n v="3700"/>
    <x v="7"/>
    <x v="0"/>
  </r>
  <r>
    <s v="Flight6492"/>
    <d v="2014-05-05T00:00:00"/>
    <x v="7"/>
    <n v="0.5"/>
    <n v="101"/>
    <x v="15"/>
    <n v="200"/>
    <n v="37000"/>
    <n v="40700"/>
    <n v="3700"/>
    <x v="3"/>
    <x v="0"/>
  </r>
  <r>
    <s v="Flight6493"/>
    <d v="2015-06-11T00:00:00"/>
    <x v="4"/>
    <n v="2.8"/>
    <n v="56"/>
    <x v="10"/>
    <n v="220"/>
    <n v="36300"/>
    <n v="39930"/>
    <n v="3630"/>
    <x v="10"/>
    <x v="1"/>
  </r>
  <r>
    <s v="Flight6494"/>
    <d v="2015-07-12T00:00:00"/>
    <x v="9"/>
    <n v="2.7"/>
    <n v="115"/>
    <x v="6"/>
    <n v="275"/>
    <n v="50875"/>
    <n v="55962.5"/>
    <n v="5087.5"/>
    <x v="2"/>
    <x v="1"/>
  </r>
  <r>
    <s v="Flight6495"/>
    <d v="2014-03-19T00:00:00"/>
    <x v="10"/>
    <n v="2.9"/>
    <n v="128"/>
    <x v="3"/>
    <n v="375"/>
    <n v="69375"/>
    <n v="76312.5"/>
    <n v="6937.5"/>
    <x v="5"/>
    <x v="0"/>
  </r>
  <r>
    <s v="Flight6496"/>
    <d v="2015-10-31T00:00:00"/>
    <x v="7"/>
    <n v="1.9"/>
    <n v="161"/>
    <x v="2"/>
    <n v="200"/>
    <n v="33000"/>
    <n v="36300"/>
    <n v="3300"/>
    <x v="11"/>
    <x v="1"/>
  </r>
  <r>
    <s v="Flight6497"/>
    <d v="2014-11-17T00:00:00"/>
    <x v="8"/>
    <n v="7.7"/>
    <n v="47"/>
    <x v="27"/>
    <n v="200"/>
    <n v="33000"/>
    <n v="36300"/>
    <n v="3300"/>
    <x v="0"/>
    <x v="0"/>
  </r>
  <r>
    <s v="Flight6498"/>
    <d v="2014-04-22T00:00:00"/>
    <x v="0"/>
    <n v="1.7"/>
    <n v="155"/>
    <x v="2"/>
    <n v="300"/>
    <n v="49500"/>
    <n v="54450"/>
    <n v="4950"/>
    <x v="9"/>
    <x v="0"/>
  </r>
  <r>
    <s v="Flight6499"/>
    <d v="2015-03-31T00:00:00"/>
    <x v="17"/>
    <n v="1"/>
    <n v="90"/>
    <x v="0"/>
    <n v="300"/>
    <n v="54300"/>
    <n v="59730"/>
    <n v="5430"/>
    <x v="5"/>
    <x v="1"/>
  </r>
  <r>
    <s v="Flight6500"/>
    <d v="2015-06-28T00:00:00"/>
    <x v="8"/>
    <n v="9.9"/>
    <n v="109"/>
    <x v="2"/>
    <n v="220"/>
    <n v="40700"/>
    <n v="44770"/>
    <n v="4070"/>
    <x v="10"/>
    <x v="1"/>
  </r>
  <r>
    <s v="Flight6501"/>
    <d v="2015-06-27T00:00:00"/>
    <x v="3"/>
    <n v="3.8"/>
    <n v="18"/>
    <x v="3"/>
    <n v="385"/>
    <n v="71225"/>
    <n v="78347.5"/>
    <n v="7122.5"/>
    <x v="10"/>
    <x v="1"/>
  </r>
  <r>
    <s v="Flight6502"/>
    <d v="2014-12-26T00:00:00"/>
    <x v="4"/>
    <n v="5.3"/>
    <n v="20"/>
    <x v="1"/>
    <n v="280"/>
    <n v="51800"/>
    <n v="56980"/>
    <n v="5180"/>
    <x v="4"/>
    <x v="0"/>
  </r>
  <r>
    <s v="Flight6503"/>
    <d v="2014-06-05T00:00:00"/>
    <x v="11"/>
    <n v="1.1000000000000001"/>
    <n v="34"/>
    <x v="21"/>
    <n v="385"/>
    <n v="71225"/>
    <n v="78347.5"/>
    <n v="7122.5"/>
    <x v="10"/>
    <x v="0"/>
  </r>
  <r>
    <s v="Flight6504"/>
    <d v="2015-11-26T00:00:00"/>
    <x v="13"/>
    <n v="4.5"/>
    <n v="170"/>
    <x v="24"/>
    <n v="375"/>
    <n v="61875"/>
    <n v="68062.5"/>
    <n v="6187.5"/>
    <x v="0"/>
    <x v="1"/>
  </r>
  <r>
    <s v="Flight6505"/>
    <d v="2015-06-18T00:00:00"/>
    <x v="7"/>
    <n v="1.6"/>
    <n v="9"/>
    <x v="12"/>
    <n v="220"/>
    <n v="40700"/>
    <n v="44770"/>
    <n v="4070"/>
    <x v="10"/>
    <x v="1"/>
  </r>
  <r>
    <s v="Flight6506"/>
    <d v="2014-09-10T00:00:00"/>
    <x v="22"/>
    <n v="2.6"/>
    <n v="210"/>
    <x v="21"/>
    <n v="290"/>
    <n v="47850"/>
    <n v="52635"/>
    <n v="4785"/>
    <x v="6"/>
    <x v="0"/>
  </r>
  <r>
    <s v="Flight6507"/>
    <d v="2015-07-08T00:00:00"/>
    <x v="3"/>
    <n v="4.5999999999999996"/>
    <n v="164"/>
    <x v="18"/>
    <n v="385"/>
    <n v="63525"/>
    <n v="69877.5"/>
    <n v="6352.5"/>
    <x v="2"/>
    <x v="1"/>
  </r>
  <r>
    <s v="Flight6508"/>
    <d v="2015-05-25T00:00:00"/>
    <x v="1"/>
    <n v="1.9"/>
    <n v="144"/>
    <x v="8"/>
    <n v="250"/>
    <n v="46250"/>
    <n v="50875"/>
    <n v="4625"/>
    <x v="3"/>
    <x v="1"/>
  </r>
  <r>
    <s v="Flight6509"/>
    <d v="2014-01-27T00:00:00"/>
    <x v="12"/>
    <n v="1.7"/>
    <n v="43"/>
    <x v="15"/>
    <n v="115"/>
    <n v="18975"/>
    <n v="20872.5"/>
    <n v="1897.5"/>
    <x v="7"/>
    <x v="0"/>
  </r>
  <r>
    <s v="Flight6510"/>
    <d v="2014-11-17T00:00:00"/>
    <x v="15"/>
    <n v="2.4"/>
    <n v="30"/>
    <x v="6"/>
    <n v="300"/>
    <n v="55500"/>
    <n v="61050"/>
    <n v="5550"/>
    <x v="0"/>
    <x v="0"/>
  </r>
  <r>
    <s v="Flight6511"/>
    <d v="2015-11-23T00:00:00"/>
    <x v="12"/>
    <n v="4.5"/>
    <n v="87"/>
    <x v="0"/>
    <n v="172.5"/>
    <n v="31222.5"/>
    <n v="34344.75"/>
    <n v="3122.25"/>
    <x v="0"/>
    <x v="1"/>
  </r>
  <r>
    <s v="Flight6512"/>
    <d v="2015-10-31T00:00:00"/>
    <x v="5"/>
    <n v="2"/>
    <n v="123"/>
    <x v="19"/>
    <n v="125"/>
    <n v="23125"/>
    <n v="25437.5"/>
    <n v="2312.5"/>
    <x v="11"/>
    <x v="1"/>
  </r>
  <r>
    <s v="Flight6513"/>
    <d v="2015-09-17T00:00:00"/>
    <x v="14"/>
    <n v="2.2000000000000002"/>
    <n v="8"/>
    <x v="18"/>
    <n v="275"/>
    <n v="50875"/>
    <n v="55962.5"/>
    <n v="5087.5"/>
    <x v="6"/>
    <x v="1"/>
  </r>
  <r>
    <s v="Flight6514"/>
    <d v="2015-10-25T00:00:00"/>
    <x v="16"/>
    <n v="1.5"/>
    <n v="131"/>
    <x v="8"/>
    <n v="275"/>
    <n v="50875"/>
    <n v="55962.5"/>
    <n v="5087.5"/>
    <x v="11"/>
    <x v="1"/>
  </r>
  <r>
    <s v="Flight6515"/>
    <d v="2014-12-25T00:00:00"/>
    <x v="13"/>
    <n v="2.6"/>
    <n v="79"/>
    <x v="6"/>
    <n v="350"/>
    <n v="63350"/>
    <n v="69685"/>
    <n v="6335"/>
    <x v="4"/>
    <x v="0"/>
  </r>
  <r>
    <s v="Flight6516"/>
    <d v="2014-04-11T00:00:00"/>
    <x v="5"/>
    <n v="3.8"/>
    <n v="143"/>
    <x v="1"/>
    <n v="125"/>
    <n v="23125"/>
    <n v="25437.5"/>
    <n v="2312.5"/>
    <x v="9"/>
    <x v="0"/>
  </r>
  <r>
    <s v="Flight6517"/>
    <d v="2014-07-14T00:00:00"/>
    <x v="12"/>
    <n v="2"/>
    <n v="106"/>
    <x v="5"/>
    <n v="126.5"/>
    <n v="23402.5"/>
    <n v="25742.75"/>
    <n v="2340.25"/>
    <x v="2"/>
    <x v="0"/>
  </r>
  <r>
    <s v="Flight6518"/>
    <d v="2014-03-05T00:00:00"/>
    <x v="8"/>
    <n v="8.3000000000000007"/>
    <n v="19"/>
    <x v="0"/>
    <n v="200"/>
    <n v="37000"/>
    <n v="40700"/>
    <n v="3700"/>
    <x v="5"/>
    <x v="0"/>
  </r>
  <r>
    <s v="Flight6519"/>
    <d v="2014-06-06T00:00:00"/>
    <x v="7"/>
    <n v="2.1"/>
    <n v="109"/>
    <x v="7"/>
    <n v="220"/>
    <n v="40700"/>
    <n v="44770"/>
    <n v="4070"/>
    <x v="10"/>
    <x v="0"/>
  </r>
  <r>
    <s v="Flight6520"/>
    <d v="2014-12-01T00:00:00"/>
    <x v="1"/>
    <n v="2.9"/>
    <n v="64"/>
    <x v="1"/>
    <n v="250"/>
    <n v="45250"/>
    <n v="49775"/>
    <n v="4525"/>
    <x v="4"/>
    <x v="0"/>
  </r>
  <r>
    <s v="Flight6521"/>
    <d v="2014-10-26T00:00:00"/>
    <x v="9"/>
    <n v="1.1000000000000001"/>
    <n v="77"/>
    <x v="23"/>
    <n v="250"/>
    <n v="45250"/>
    <n v="49775"/>
    <n v="4525"/>
    <x v="11"/>
    <x v="0"/>
  </r>
  <r>
    <s v="Flight6522"/>
    <d v="2014-07-09T00:00:00"/>
    <x v="1"/>
    <n v="3.2"/>
    <n v="28"/>
    <x v="2"/>
    <n v="275"/>
    <n v="50875"/>
    <n v="55962.5"/>
    <n v="5087.5"/>
    <x v="2"/>
    <x v="0"/>
  </r>
  <r>
    <s v="Flight6523"/>
    <d v="2014-05-26T00:00:00"/>
    <x v="8"/>
    <n v="8.8000000000000007"/>
    <n v="131"/>
    <x v="3"/>
    <n v="200"/>
    <n v="37000"/>
    <n v="40700"/>
    <n v="3700"/>
    <x v="3"/>
    <x v="0"/>
  </r>
  <r>
    <s v="Flight6524"/>
    <d v="2014-05-10T00:00:00"/>
    <x v="16"/>
    <n v="2.1"/>
    <n v="144"/>
    <x v="6"/>
    <n v="275"/>
    <n v="50875"/>
    <n v="55962.5"/>
    <n v="5087.5"/>
    <x v="3"/>
    <x v="0"/>
  </r>
  <r>
    <s v="Flight6525"/>
    <d v="2015-08-15T00:00:00"/>
    <x v="4"/>
    <n v="1.5"/>
    <n v="66"/>
    <x v="21"/>
    <n v="220"/>
    <n v="39820"/>
    <n v="43802"/>
    <n v="3982"/>
    <x v="1"/>
    <x v="1"/>
  </r>
  <r>
    <s v="Flight6526"/>
    <d v="2015-12-06T00:00:00"/>
    <x v="5"/>
    <n v="2.2000000000000002"/>
    <n v="95"/>
    <x v="18"/>
    <n v="125"/>
    <n v="23125"/>
    <n v="25437.5"/>
    <n v="2312.5"/>
    <x v="4"/>
    <x v="1"/>
  </r>
  <r>
    <s v="Flight6527"/>
    <d v="2014-02-23T00:00:00"/>
    <x v="5"/>
    <n v="3"/>
    <n v="40"/>
    <x v="24"/>
    <n v="125"/>
    <n v="20625"/>
    <n v="22687.5"/>
    <n v="2062.5"/>
    <x v="8"/>
    <x v="0"/>
  </r>
  <r>
    <s v="Flight6528"/>
    <d v="2014-04-16T00:00:00"/>
    <x v="13"/>
    <n v="3.1"/>
    <n v="191"/>
    <x v="15"/>
    <n v="250"/>
    <n v="41250"/>
    <n v="45375"/>
    <n v="4125"/>
    <x v="9"/>
    <x v="0"/>
  </r>
  <r>
    <s v="Flight6529"/>
    <d v="2015-08-05T00:00:00"/>
    <x v="4"/>
    <n v="1.3"/>
    <n v="61"/>
    <x v="19"/>
    <n v="220"/>
    <n v="36300"/>
    <n v="39930"/>
    <n v="3630"/>
    <x v="1"/>
    <x v="1"/>
  </r>
  <r>
    <s v="Flight6530"/>
    <d v="2014-07-14T00:00:00"/>
    <x v="7"/>
    <n v="2.2000000000000002"/>
    <n v="60"/>
    <x v="0"/>
    <n v="220"/>
    <n v="36300"/>
    <n v="39930"/>
    <n v="3630"/>
    <x v="2"/>
    <x v="0"/>
  </r>
  <r>
    <s v="Flight6531"/>
    <d v="2015-11-23T00:00:00"/>
    <x v="5"/>
    <n v="6.4"/>
    <n v="72"/>
    <x v="23"/>
    <n v="187.5"/>
    <n v="33937.5"/>
    <n v="37331.25"/>
    <n v="3393.75"/>
    <x v="0"/>
    <x v="1"/>
  </r>
  <r>
    <s v="Flight6532"/>
    <d v="2015-11-01T00:00:00"/>
    <x v="4"/>
    <n v="2.9"/>
    <n v="202"/>
    <x v="10"/>
    <n v="200"/>
    <n v="33000"/>
    <n v="36300"/>
    <n v="3300"/>
    <x v="0"/>
    <x v="1"/>
  </r>
  <r>
    <s v="Flight6533"/>
    <d v="2015-08-04T00:00:00"/>
    <x v="3"/>
    <n v="2.9"/>
    <n v="43"/>
    <x v="21"/>
    <n v="385"/>
    <n v="63525"/>
    <n v="69877.5"/>
    <n v="6352.5"/>
    <x v="1"/>
    <x v="1"/>
  </r>
  <r>
    <s v="Flight6534"/>
    <d v="2015-08-27T00:00:00"/>
    <x v="16"/>
    <n v="2.5"/>
    <n v="51"/>
    <x v="19"/>
    <n v="302.5"/>
    <n v="49912.5"/>
    <n v="54903.75"/>
    <n v="4991.25"/>
    <x v="1"/>
    <x v="1"/>
  </r>
  <r>
    <s v="Flight6535"/>
    <d v="2015-02-18T00:00:00"/>
    <x v="12"/>
    <n v="2.8"/>
    <n v="36"/>
    <x v="15"/>
    <n v="115"/>
    <n v="18975"/>
    <n v="20872.5"/>
    <n v="1897.5"/>
    <x v="8"/>
    <x v="1"/>
  </r>
  <r>
    <s v="Flight6536"/>
    <d v="2014-03-30T00:00:00"/>
    <x v="17"/>
    <n v="2.7"/>
    <n v="209"/>
    <x v="1"/>
    <n v="300"/>
    <n v="49500"/>
    <n v="54450"/>
    <n v="4950"/>
    <x v="5"/>
    <x v="0"/>
  </r>
  <r>
    <s v="Flight6537"/>
    <d v="2014-09-28T00:00:00"/>
    <x v="19"/>
    <n v="2.4"/>
    <n v="109"/>
    <x v="15"/>
    <n v="115"/>
    <n v="21275"/>
    <n v="23402.5"/>
    <n v="2127.5"/>
    <x v="6"/>
    <x v="0"/>
  </r>
  <r>
    <s v="Flight6538"/>
    <d v="2014-06-19T00:00:00"/>
    <x v="16"/>
    <n v="2"/>
    <n v="89"/>
    <x v="19"/>
    <n v="302.5"/>
    <n v="54752.5"/>
    <n v="60227.75"/>
    <n v="5475.25"/>
    <x v="10"/>
    <x v="0"/>
  </r>
  <r>
    <s v="Flight6539"/>
    <d v="2014-06-30T00:00:00"/>
    <x v="6"/>
    <n v="1.6"/>
    <n v="49"/>
    <x v="17"/>
    <n v="330"/>
    <n v="54450"/>
    <n v="59895"/>
    <n v="5445"/>
    <x v="10"/>
    <x v="0"/>
  </r>
  <r>
    <s v="Flight6540"/>
    <d v="2014-05-08T00:00:00"/>
    <x v="0"/>
    <n v="1.6"/>
    <n v="1"/>
    <x v="3"/>
    <n v="300"/>
    <n v="55500"/>
    <n v="61050"/>
    <n v="5550"/>
    <x v="3"/>
    <x v="0"/>
  </r>
  <r>
    <s v="Flight6541"/>
    <d v="2015-12-28T00:00:00"/>
    <x v="6"/>
    <n v="2.6"/>
    <n v="73"/>
    <x v="11"/>
    <n v="300"/>
    <n v="54300"/>
    <n v="59730"/>
    <n v="5430"/>
    <x v="4"/>
    <x v="1"/>
  </r>
  <r>
    <s v="Flight6542"/>
    <d v="2014-02-27T00:00:00"/>
    <x v="10"/>
    <n v="2.9"/>
    <n v="185"/>
    <x v="19"/>
    <n v="375"/>
    <n v="61875"/>
    <n v="68062.5"/>
    <n v="6187.5"/>
    <x v="8"/>
    <x v="0"/>
  </r>
  <r>
    <s v="Flight6543"/>
    <d v="2014-08-28T00:00:00"/>
    <x v="1"/>
    <n v="2.5"/>
    <n v="182"/>
    <x v="1"/>
    <n v="275"/>
    <n v="45375"/>
    <n v="49912.5"/>
    <n v="4537.5"/>
    <x v="1"/>
    <x v="0"/>
  </r>
  <r>
    <s v="Flight6544"/>
    <d v="2014-08-21T00:00:00"/>
    <x v="4"/>
    <n v="2"/>
    <n v="178"/>
    <x v="10"/>
    <n v="220"/>
    <n v="36300"/>
    <n v="39930"/>
    <n v="3630"/>
    <x v="1"/>
    <x v="0"/>
  </r>
  <r>
    <s v="Flight6545"/>
    <d v="2014-01-09T00:00:00"/>
    <x v="9"/>
    <n v="1.9"/>
    <n v="117"/>
    <x v="5"/>
    <n v="250"/>
    <n v="46250"/>
    <n v="50875"/>
    <n v="4625"/>
    <x v="7"/>
    <x v="0"/>
  </r>
  <r>
    <s v="Flight6546"/>
    <d v="2014-07-22T00:00:00"/>
    <x v="9"/>
    <n v="2.2000000000000002"/>
    <n v="167"/>
    <x v="10"/>
    <n v="275"/>
    <n v="45375"/>
    <n v="49912.5"/>
    <n v="4537.5"/>
    <x v="2"/>
    <x v="0"/>
  </r>
  <r>
    <s v="Flight6547"/>
    <d v="2015-08-17T00:00:00"/>
    <x v="8"/>
    <n v="9.3000000000000007"/>
    <n v="128"/>
    <x v="2"/>
    <n v="220"/>
    <n v="40700"/>
    <n v="44770"/>
    <n v="4070"/>
    <x v="1"/>
    <x v="1"/>
  </r>
  <r>
    <s v="Flight6548"/>
    <d v="2015-01-31T00:00:00"/>
    <x v="16"/>
    <n v="3.2"/>
    <n v="103"/>
    <x v="2"/>
    <n v="275"/>
    <n v="50875"/>
    <n v="55962.5"/>
    <n v="5087.5"/>
    <x v="7"/>
    <x v="1"/>
  </r>
  <r>
    <s v="Flight6549"/>
    <d v="2015-02-05T00:00:00"/>
    <x v="7"/>
    <n v="3.4"/>
    <n v="193"/>
    <x v="0"/>
    <n v="200"/>
    <n v="33000"/>
    <n v="36300"/>
    <n v="3300"/>
    <x v="8"/>
    <x v="1"/>
  </r>
  <r>
    <s v="Flight6550"/>
    <d v="2014-10-06T00:00:00"/>
    <x v="13"/>
    <n v="2.5"/>
    <n v="184"/>
    <x v="11"/>
    <n v="250"/>
    <n v="41250"/>
    <n v="45375"/>
    <n v="4125"/>
    <x v="11"/>
    <x v="0"/>
  </r>
  <r>
    <s v="Flight6551"/>
    <d v="2014-09-16T00:00:00"/>
    <x v="10"/>
    <n v="1.9"/>
    <n v="17"/>
    <x v="1"/>
    <n v="375"/>
    <n v="69375"/>
    <n v="76312.5"/>
    <n v="6937.5"/>
    <x v="6"/>
    <x v="0"/>
  </r>
  <r>
    <s v="Flight6552"/>
    <d v="2015-04-08T00:00:00"/>
    <x v="22"/>
    <n v="1.8"/>
    <n v="65"/>
    <x v="11"/>
    <n v="290"/>
    <n v="52490"/>
    <n v="57739"/>
    <n v="5249"/>
    <x v="9"/>
    <x v="1"/>
  </r>
  <r>
    <s v="Flight6553"/>
    <d v="2014-02-28T00:00:00"/>
    <x v="10"/>
    <n v="2"/>
    <n v="175"/>
    <x v="5"/>
    <n v="375"/>
    <n v="61875"/>
    <n v="68062.5"/>
    <n v="6187.5"/>
    <x v="8"/>
    <x v="0"/>
  </r>
  <r>
    <s v="Flight6554"/>
    <d v="2015-03-17T00:00:00"/>
    <x v="23"/>
    <n v="1.8"/>
    <n v="179"/>
    <x v="12"/>
    <n v="5000"/>
    <n v="825000"/>
    <n v="907500"/>
    <n v="82500"/>
    <x v="5"/>
    <x v="1"/>
  </r>
  <r>
    <s v="Flight6555"/>
    <d v="2014-09-01T00:00:00"/>
    <x v="6"/>
    <n v="2.5"/>
    <n v="53"/>
    <x v="22"/>
    <n v="300"/>
    <n v="49500"/>
    <n v="54450"/>
    <n v="4950"/>
    <x v="6"/>
    <x v="0"/>
  </r>
  <r>
    <s v="Flight6556"/>
    <d v="2014-01-14T00:00:00"/>
    <x v="1"/>
    <n v="2"/>
    <n v="128"/>
    <x v="8"/>
    <n v="250"/>
    <n v="46250"/>
    <n v="50875"/>
    <n v="4625"/>
    <x v="7"/>
    <x v="0"/>
  </r>
  <r>
    <s v="Flight6557"/>
    <d v="2015-07-13T00:00:00"/>
    <x v="10"/>
    <n v="2"/>
    <n v="185"/>
    <x v="1"/>
    <n v="412.5"/>
    <n v="68062.5"/>
    <n v="74868.75"/>
    <n v="6806.25"/>
    <x v="2"/>
    <x v="1"/>
  </r>
  <r>
    <s v="Flight6558"/>
    <d v="2015-04-18T00:00:00"/>
    <x v="5"/>
    <n v="1.9"/>
    <n v="201"/>
    <x v="3"/>
    <n v="125"/>
    <n v="20625"/>
    <n v="22687.5"/>
    <n v="2062.5"/>
    <x v="9"/>
    <x v="1"/>
  </r>
  <r>
    <s v="Flight6559"/>
    <d v="2015-01-31T00:00:00"/>
    <x v="8"/>
    <n v="9.1999999999999993"/>
    <n v="79"/>
    <x v="2"/>
    <n v="200"/>
    <n v="36200"/>
    <n v="39820"/>
    <n v="3620"/>
    <x v="7"/>
    <x v="1"/>
  </r>
  <r>
    <s v="Flight6560"/>
    <d v="2014-10-24T00:00:00"/>
    <x v="5"/>
    <n v="1.4"/>
    <n v="58"/>
    <x v="1"/>
    <n v="125"/>
    <n v="20625"/>
    <n v="22687.5"/>
    <n v="2062.5"/>
    <x v="11"/>
    <x v="0"/>
  </r>
  <r>
    <s v="Flight6561"/>
    <d v="2014-07-07T00:00:00"/>
    <x v="6"/>
    <n v="3.3"/>
    <n v="129"/>
    <x v="2"/>
    <n v="330"/>
    <n v="61050"/>
    <n v="67155"/>
    <n v="6105"/>
    <x v="2"/>
    <x v="0"/>
  </r>
  <r>
    <s v="Flight6562"/>
    <d v="2015-04-15T00:00:00"/>
    <x v="7"/>
    <n v="2.1"/>
    <n v="206"/>
    <x v="15"/>
    <n v="200"/>
    <n v="33000"/>
    <n v="36300"/>
    <n v="3300"/>
    <x v="9"/>
    <x v="1"/>
  </r>
  <r>
    <s v="Flight6563"/>
    <d v="2014-10-28T00:00:00"/>
    <x v="10"/>
    <n v="2.5"/>
    <n v="77"/>
    <x v="10"/>
    <n v="375"/>
    <n v="67875"/>
    <n v="74662.5"/>
    <n v="6787.5"/>
    <x v="11"/>
    <x v="0"/>
  </r>
  <r>
    <s v="Flight6564"/>
    <d v="2014-08-14T00:00:00"/>
    <x v="16"/>
    <n v="1.9"/>
    <n v="73"/>
    <x v="18"/>
    <n v="302.5"/>
    <n v="54752.5"/>
    <n v="60227.75"/>
    <n v="5475.25"/>
    <x v="1"/>
    <x v="0"/>
  </r>
  <r>
    <s v="Flight6565"/>
    <d v="2014-12-28T00:00:00"/>
    <x v="9"/>
    <n v="4.7"/>
    <n v="6"/>
    <x v="6"/>
    <n v="350"/>
    <n v="64750"/>
    <n v="71225"/>
    <n v="6475"/>
    <x v="4"/>
    <x v="0"/>
  </r>
  <r>
    <s v="Flight6566"/>
    <d v="2015-08-12T00:00:00"/>
    <x v="9"/>
    <n v="2.2000000000000002"/>
    <n v="98"/>
    <x v="25"/>
    <n v="275"/>
    <n v="50875"/>
    <n v="55962.5"/>
    <n v="5087.5"/>
    <x v="1"/>
    <x v="1"/>
  </r>
  <r>
    <s v="Flight6567"/>
    <d v="2015-06-01T00:00:00"/>
    <x v="3"/>
    <n v="6.5"/>
    <n v="201"/>
    <x v="20"/>
    <n v="385"/>
    <n v="63525"/>
    <n v="69877.5"/>
    <n v="6352.5"/>
    <x v="10"/>
    <x v="1"/>
  </r>
  <r>
    <s v="Flight6568"/>
    <d v="2014-03-29T00:00:00"/>
    <x v="2"/>
    <n v="2.4"/>
    <n v="194"/>
    <x v="22"/>
    <n v="225"/>
    <n v="37125"/>
    <n v="40837.5"/>
    <n v="3712.5"/>
    <x v="5"/>
    <x v="0"/>
  </r>
  <r>
    <s v="Flight6569"/>
    <d v="2015-02-26T00:00:00"/>
    <x v="10"/>
    <n v="1"/>
    <n v="4"/>
    <x v="3"/>
    <n v="375"/>
    <n v="69375"/>
    <n v="76312.5"/>
    <n v="6937.5"/>
    <x v="8"/>
    <x v="1"/>
  </r>
  <r>
    <s v="Flight6570"/>
    <d v="2015-03-14T00:00:00"/>
    <x v="16"/>
    <n v="2.9"/>
    <n v="75"/>
    <x v="11"/>
    <n v="275"/>
    <n v="49775"/>
    <n v="54752.5"/>
    <n v="4977.5"/>
    <x v="5"/>
    <x v="1"/>
  </r>
  <r>
    <s v="Flight6571"/>
    <d v="2015-07-06T00:00:00"/>
    <x v="16"/>
    <n v="0.5"/>
    <n v="188"/>
    <x v="10"/>
    <n v="302.5"/>
    <n v="49912.5"/>
    <n v="54903.75"/>
    <n v="4991.25"/>
    <x v="2"/>
    <x v="1"/>
  </r>
  <r>
    <s v="Flight6572"/>
    <d v="2014-10-23T00:00:00"/>
    <x v="1"/>
    <n v="2.2000000000000002"/>
    <n v="175"/>
    <x v="15"/>
    <n v="250"/>
    <n v="41250"/>
    <n v="45375"/>
    <n v="4125"/>
    <x v="11"/>
    <x v="0"/>
  </r>
  <r>
    <s v="Flight6573"/>
    <d v="2014-07-18T00:00:00"/>
    <x v="3"/>
    <n v="4.8"/>
    <n v="41"/>
    <x v="2"/>
    <n v="385"/>
    <n v="63525"/>
    <n v="69877.5"/>
    <n v="6352.5"/>
    <x v="2"/>
    <x v="0"/>
  </r>
  <r>
    <s v="Flight6574"/>
    <d v="2015-06-17T00:00:00"/>
    <x v="13"/>
    <n v="1.4"/>
    <n v="32"/>
    <x v="15"/>
    <n v="275"/>
    <n v="50875"/>
    <n v="55962.5"/>
    <n v="5087.5"/>
    <x v="10"/>
    <x v="1"/>
  </r>
  <r>
    <s v="Flight6575"/>
    <d v="2015-04-19T00:00:00"/>
    <x v="2"/>
    <n v="1.9"/>
    <n v="101"/>
    <x v="1"/>
    <n v="225"/>
    <n v="41625"/>
    <n v="45787.5"/>
    <n v="4162.5"/>
    <x v="9"/>
    <x v="1"/>
  </r>
  <r>
    <s v="Flight6576"/>
    <d v="2014-04-14T00:00:00"/>
    <x v="5"/>
    <n v="2.6"/>
    <n v="116"/>
    <x v="0"/>
    <n v="125"/>
    <n v="23125"/>
    <n v="25437.5"/>
    <n v="2312.5"/>
    <x v="9"/>
    <x v="0"/>
  </r>
  <r>
    <s v="Flight6577"/>
    <d v="2015-01-08T00:00:00"/>
    <x v="2"/>
    <n v="0.6"/>
    <n v="151"/>
    <x v="15"/>
    <n v="225"/>
    <n v="41625"/>
    <n v="45787.5"/>
    <n v="4162.5"/>
    <x v="7"/>
    <x v="1"/>
  </r>
  <r>
    <s v="Flight6578"/>
    <d v="2014-01-30T00:00:00"/>
    <x v="8"/>
    <n v="11"/>
    <n v="139"/>
    <x v="3"/>
    <n v="200"/>
    <n v="37000"/>
    <n v="40700"/>
    <n v="3700"/>
    <x v="7"/>
    <x v="0"/>
  </r>
  <r>
    <s v="Flight6579"/>
    <d v="2014-11-27T00:00:00"/>
    <x v="11"/>
    <n v="5.9"/>
    <n v="63"/>
    <x v="1"/>
    <n v="525"/>
    <n v="95025"/>
    <n v="104527.5"/>
    <n v="9502.5"/>
    <x v="0"/>
    <x v="0"/>
  </r>
  <r>
    <s v="Flight6580"/>
    <d v="2014-04-24T00:00:00"/>
    <x v="5"/>
    <n v="1.7"/>
    <n v="27"/>
    <x v="5"/>
    <n v="125"/>
    <n v="23125"/>
    <n v="25437.5"/>
    <n v="2312.5"/>
    <x v="9"/>
    <x v="0"/>
  </r>
  <r>
    <s v="Flight6581"/>
    <d v="2014-12-11T00:00:00"/>
    <x v="3"/>
    <n v="2.8"/>
    <n v="95"/>
    <x v="3"/>
    <n v="350"/>
    <n v="64750"/>
    <n v="71225"/>
    <n v="6475"/>
    <x v="4"/>
    <x v="0"/>
  </r>
  <r>
    <s v="Flight6582"/>
    <d v="2014-10-14T00:00:00"/>
    <x v="3"/>
    <n v="3.3"/>
    <n v="182"/>
    <x v="0"/>
    <n v="350"/>
    <n v="57750"/>
    <n v="63525"/>
    <n v="5775"/>
    <x v="11"/>
    <x v="0"/>
  </r>
  <r>
    <s v="Flight6583"/>
    <d v="2015-12-25T00:00:00"/>
    <x v="7"/>
    <n v="3.8"/>
    <n v="172"/>
    <x v="25"/>
    <n v="280"/>
    <n v="46200"/>
    <n v="50820"/>
    <n v="4620"/>
    <x v="4"/>
    <x v="1"/>
  </r>
  <r>
    <s v="Flight6584"/>
    <d v="2015-09-15T00:00:00"/>
    <x v="16"/>
    <n v="2.8"/>
    <n v="48"/>
    <x v="22"/>
    <n v="275"/>
    <n v="45375"/>
    <n v="49912.5"/>
    <n v="4537.5"/>
    <x v="6"/>
    <x v="1"/>
  </r>
  <r>
    <s v="Flight6585"/>
    <d v="2015-01-10T00:00:00"/>
    <x v="6"/>
    <n v="1.5"/>
    <n v="194"/>
    <x v="15"/>
    <n v="300"/>
    <n v="49500"/>
    <n v="54450"/>
    <n v="4950"/>
    <x v="7"/>
    <x v="1"/>
  </r>
  <r>
    <s v="Flight6586"/>
    <d v="2015-08-11T00:00:00"/>
    <x v="15"/>
    <n v="-0.4"/>
    <n v="173"/>
    <x v="1"/>
    <n v="330"/>
    <n v="54450"/>
    <n v="59895"/>
    <n v="5445"/>
    <x v="1"/>
    <x v="1"/>
  </r>
  <r>
    <s v="Flight6587"/>
    <d v="2014-12-26T00:00:00"/>
    <x v="12"/>
    <n v="6.8"/>
    <n v="5"/>
    <x v="18"/>
    <n v="161"/>
    <n v="29785"/>
    <n v="32763.5"/>
    <n v="2978.5"/>
    <x v="4"/>
    <x v="0"/>
  </r>
  <r>
    <s v="Flight6588"/>
    <d v="2015-04-29T00:00:00"/>
    <x v="17"/>
    <n v="1.7"/>
    <n v="111"/>
    <x v="1"/>
    <n v="300"/>
    <n v="55500"/>
    <n v="61050"/>
    <n v="5550"/>
    <x v="9"/>
    <x v="1"/>
  </r>
  <r>
    <s v="Flight6589"/>
    <d v="2015-06-13T00:00:00"/>
    <x v="14"/>
    <n v="0.9"/>
    <n v="100"/>
    <x v="6"/>
    <n v="302.5"/>
    <n v="55962.5"/>
    <n v="61558.75"/>
    <n v="5596.25"/>
    <x v="10"/>
    <x v="1"/>
  </r>
  <r>
    <s v="Flight6590"/>
    <d v="2015-09-04T00:00:00"/>
    <x v="1"/>
    <n v="1.2"/>
    <n v="44"/>
    <x v="6"/>
    <n v="250"/>
    <n v="41250"/>
    <n v="45375"/>
    <n v="4125"/>
    <x v="6"/>
    <x v="1"/>
  </r>
  <r>
    <s v="Flight6591"/>
    <d v="2014-08-15T00:00:00"/>
    <x v="6"/>
    <n v="2.2999999999999998"/>
    <n v="180"/>
    <x v="0"/>
    <n v="330"/>
    <n v="54450"/>
    <n v="59895"/>
    <n v="5445"/>
    <x v="1"/>
    <x v="0"/>
  </r>
  <r>
    <s v="Flight6592"/>
    <d v="2015-06-08T00:00:00"/>
    <x v="6"/>
    <n v="1.5"/>
    <n v="188"/>
    <x v="18"/>
    <n v="330"/>
    <n v="54450"/>
    <n v="59895"/>
    <n v="5445"/>
    <x v="10"/>
    <x v="1"/>
  </r>
  <r>
    <s v="Flight6593"/>
    <d v="2015-12-26T00:00:00"/>
    <x v="11"/>
    <n v="5.3"/>
    <n v="201"/>
    <x v="8"/>
    <n v="490"/>
    <n v="80850"/>
    <n v="88935"/>
    <n v="8085"/>
    <x v="4"/>
    <x v="1"/>
  </r>
  <r>
    <s v="Flight6594"/>
    <d v="2015-08-27T00:00:00"/>
    <x v="16"/>
    <n v="1.7"/>
    <n v="152"/>
    <x v="6"/>
    <n v="302.5"/>
    <n v="49912.5"/>
    <n v="54903.75"/>
    <n v="4991.25"/>
    <x v="1"/>
    <x v="1"/>
  </r>
  <r>
    <s v="Flight6595"/>
    <d v="2014-07-23T00:00:00"/>
    <x v="7"/>
    <n v="1.6"/>
    <n v="194"/>
    <x v="6"/>
    <n v="220"/>
    <n v="36300"/>
    <n v="39930"/>
    <n v="3630"/>
    <x v="2"/>
    <x v="0"/>
  </r>
  <r>
    <s v="Flight6596"/>
    <d v="2015-01-13T00:00:00"/>
    <x v="8"/>
    <n v="6.5"/>
    <n v="174"/>
    <x v="24"/>
    <n v="200"/>
    <n v="33000"/>
    <n v="36300"/>
    <n v="3300"/>
    <x v="7"/>
    <x v="1"/>
  </r>
  <r>
    <s v="Flight6597"/>
    <d v="2015-09-09T00:00:00"/>
    <x v="4"/>
    <n v="2.5"/>
    <n v="200"/>
    <x v="0"/>
    <n v="200"/>
    <n v="33000"/>
    <n v="36300"/>
    <n v="3300"/>
    <x v="6"/>
    <x v="1"/>
  </r>
  <r>
    <s v="Flight6598"/>
    <d v="2014-01-10T00:00:00"/>
    <x v="12"/>
    <n v="1.5"/>
    <n v="115"/>
    <x v="5"/>
    <n v="115"/>
    <n v="21275"/>
    <n v="23402.5"/>
    <n v="2127.5"/>
    <x v="7"/>
    <x v="0"/>
  </r>
  <r>
    <s v="Flight6599"/>
    <d v="2014-05-24T00:00:00"/>
    <x v="2"/>
    <n v="1.6"/>
    <n v="78"/>
    <x v="10"/>
    <n v="225"/>
    <n v="40725"/>
    <n v="44797.5"/>
    <n v="4072.5"/>
    <x v="3"/>
    <x v="0"/>
  </r>
  <r>
    <s v="Flight6600"/>
    <d v="2014-10-17T00:00:00"/>
    <x v="6"/>
    <n v="2"/>
    <n v="67"/>
    <x v="12"/>
    <n v="300"/>
    <n v="54300"/>
    <n v="59730"/>
    <n v="5430"/>
    <x v="11"/>
    <x v="0"/>
  </r>
  <r>
    <s v="Flight6601"/>
    <d v="2015-01-26T00:00:00"/>
    <x v="17"/>
    <n v="1.3"/>
    <n v="40"/>
    <x v="8"/>
    <n v="300"/>
    <n v="49500"/>
    <n v="54450"/>
    <n v="4950"/>
    <x v="7"/>
    <x v="1"/>
  </r>
  <r>
    <s v="Flight6602"/>
    <d v="2014-03-08T00:00:00"/>
    <x v="11"/>
    <n v="1.6"/>
    <n v="103"/>
    <x v="8"/>
    <n v="350"/>
    <n v="64750"/>
    <n v="71225"/>
    <n v="6475"/>
    <x v="5"/>
    <x v="0"/>
  </r>
  <r>
    <s v="Flight6603"/>
    <d v="2015-06-06T00:00:00"/>
    <x v="21"/>
    <n v="1.4"/>
    <n v="58"/>
    <x v="6"/>
    <n v="330"/>
    <n v="54450"/>
    <n v="59895"/>
    <n v="5445"/>
    <x v="10"/>
    <x v="1"/>
  </r>
  <r>
    <s v="Flight6604"/>
    <d v="2015-07-01T00:00:00"/>
    <x v="7"/>
    <n v="1.2"/>
    <n v="85"/>
    <x v="1"/>
    <n v="220"/>
    <n v="39820"/>
    <n v="43802"/>
    <n v="3982"/>
    <x v="2"/>
    <x v="1"/>
  </r>
  <r>
    <s v="Flight6605"/>
    <d v="2014-05-28T00:00:00"/>
    <x v="10"/>
    <n v="2.1"/>
    <n v="119"/>
    <x v="8"/>
    <n v="375"/>
    <n v="69375"/>
    <n v="76312.5"/>
    <n v="6937.5"/>
    <x v="3"/>
    <x v="0"/>
  </r>
  <r>
    <s v="Flight6606"/>
    <d v="2014-09-06T00:00:00"/>
    <x v="19"/>
    <n v="3"/>
    <n v="156"/>
    <x v="18"/>
    <n v="115"/>
    <n v="18975"/>
    <n v="20872.5"/>
    <n v="1897.5"/>
    <x v="6"/>
    <x v="0"/>
  </r>
  <r>
    <s v="Flight6607"/>
    <d v="2014-01-16T00:00:00"/>
    <x v="3"/>
    <n v="4.0999999999999996"/>
    <n v="18"/>
    <x v="18"/>
    <n v="350"/>
    <n v="64750"/>
    <n v="71225"/>
    <n v="6475"/>
    <x v="7"/>
    <x v="0"/>
  </r>
  <r>
    <s v="Flight6608"/>
    <d v="2015-06-10T00:00:00"/>
    <x v="11"/>
    <n v="1.5"/>
    <n v="53"/>
    <x v="0"/>
    <n v="385"/>
    <n v="63525"/>
    <n v="69877.5"/>
    <n v="6352.5"/>
    <x v="10"/>
    <x v="1"/>
  </r>
  <r>
    <s v="Flight6609"/>
    <d v="2014-04-28T00:00:00"/>
    <x v="12"/>
    <n v="2.8"/>
    <n v="138"/>
    <x v="8"/>
    <n v="115"/>
    <n v="21275"/>
    <n v="23402.5"/>
    <n v="2127.5"/>
    <x v="9"/>
    <x v="0"/>
  </r>
  <r>
    <s v="Flight6610"/>
    <d v="2015-07-10T00:00:00"/>
    <x v="9"/>
    <n v="3.2"/>
    <n v="119"/>
    <x v="2"/>
    <n v="275"/>
    <n v="50875"/>
    <n v="55962.5"/>
    <n v="5087.5"/>
    <x v="2"/>
    <x v="1"/>
  </r>
  <r>
    <s v="Flight6611"/>
    <d v="2015-04-06T00:00:00"/>
    <x v="2"/>
    <n v="1.7"/>
    <n v="184"/>
    <x v="27"/>
    <n v="225"/>
    <n v="37125"/>
    <n v="40837.5"/>
    <n v="3712.5"/>
    <x v="9"/>
    <x v="1"/>
  </r>
  <r>
    <s v="Flight6612"/>
    <d v="2014-11-28T00:00:00"/>
    <x v="11"/>
    <n v="3.6"/>
    <n v="64"/>
    <x v="6"/>
    <n v="525"/>
    <n v="95025"/>
    <n v="104527.5"/>
    <n v="9502.5"/>
    <x v="0"/>
    <x v="0"/>
  </r>
  <r>
    <s v="Flight6613"/>
    <d v="2014-09-28T00:00:00"/>
    <x v="12"/>
    <n v="2.7"/>
    <n v="7"/>
    <x v="27"/>
    <n v="115"/>
    <n v="21275"/>
    <n v="23402.5"/>
    <n v="2127.5"/>
    <x v="6"/>
    <x v="0"/>
  </r>
  <r>
    <s v="Flight6614"/>
    <d v="2015-08-30T00:00:00"/>
    <x v="14"/>
    <n v="2.2999999999999998"/>
    <n v="88"/>
    <x v="2"/>
    <n v="302.5"/>
    <n v="54752.5"/>
    <n v="60227.75"/>
    <n v="5475.25"/>
    <x v="1"/>
    <x v="1"/>
  </r>
  <r>
    <s v="Flight6615"/>
    <d v="2015-12-25T00:00:00"/>
    <x v="11"/>
    <n v="5.5"/>
    <n v="41"/>
    <x v="18"/>
    <n v="490"/>
    <n v="80850"/>
    <n v="88935"/>
    <n v="8085"/>
    <x v="4"/>
    <x v="1"/>
  </r>
  <r>
    <s v="Flight6616"/>
    <d v="2015-01-09T00:00:00"/>
    <x v="17"/>
    <n v="1.9"/>
    <n v="44"/>
    <x v="6"/>
    <n v="300"/>
    <n v="49500"/>
    <n v="54450"/>
    <n v="4950"/>
    <x v="7"/>
    <x v="1"/>
  </r>
  <r>
    <s v="Flight6617"/>
    <d v="2015-03-23T00:00:00"/>
    <x v="3"/>
    <n v="4"/>
    <n v="85"/>
    <x v="16"/>
    <n v="350"/>
    <n v="63350"/>
    <n v="69685"/>
    <n v="6335"/>
    <x v="5"/>
    <x v="1"/>
  </r>
  <r>
    <s v="Flight6618"/>
    <d v="2015-05-26T00:00:00"/>
    <x v="9"/>
    <n v="1.3"/>
    <n v="199"/>
    <x v="13"/>
    <n v="250"/>
    <n v="41250"/>
    <n v="45375"/>
    <n v="4125"/>
    <x v="3"/>
    <x v="1"/>
  </r>
  <r>
    <s v="Flight6619"/>
    <d v="2015-05-25T00:00:00"/>
    <x v="15"/>
    <n v="1.4"/>
    <n v="131"/>
    <x v="18"/>
    <n v="300"/>
    <n v="55500"/>
    <n v="61050"/>
    <n v="5550"/>
    <x v="3"/>
    <x v="1"/>
  </r>
  <r>
    <s v="Flight6620"/>
    <d v="2014-11-01T00:00:00"/>
    <x v="20"/>
    <n v="2"/>
    <n v="137"/>
    <x v="11"/>
    <n v="275"/>
    <n v="50875"/>
    <n v="55962.5"/>
    <n v="5087.5"/>
    <x v="0"/>
    <x v="0"/>
  </r>
  <r>
    <s v="Flight6621"/>
    <d v="2015-03-19T00:00:00"/>
    <x v="5"/>
    <n v="1.3"/>
    <n v="200"/>
    <x v="2"/>
    <n v="125"/>
    <n v="20625"/>
    <n v="22687.5"/>
    <n v="2062.5"/>
    <x v="5"/>
    <x v="1"/>
  </r>
  <r>
    <s v="Flight6622"/>
    <d v="2015-05-12T00:00:00"/>
    <x v="7"/>
    <n v="3"/>
    <n v="141"/>
    <x v="0"/>
    <n v="200"/>
    <n v="37000"/>
    <n v="40700"/>
    <n v="3700"/>
    <x v="3"/>
    <x v="1"/>
  </r>
  <r>
    <s v="Flight6623"/>
    <d v="2014-11-24T00:00:00"/>
    <x v="17"/>
    <n v="4.7"/>
    <n v="49"/>
    <x v="18"/>
    <n v="450"/>
    <n v="74250"/>
    <n v="81675"/>
    <n v="7425"/>
    <x v="0"/>
    <x v="0"/>
  </r>
  <r>
    <s v="Flight6624"/>
    <d v="2015-12-24T00:00:00"/>
    <x v="13"/>
    <n v="3.8"/>
    <n v="199"/>
    <x v="0"/>
    <n v="350"/>
    <n v="57750"/>
    <n v="63525"/>
    <n v="5775"/>
    <x v="4"/>
    <x v="1"/>
  </r>
  <r>
    <s v="Flight6625"/>
    <d v="2014-03-09T00:00:00"/>
    <x v="15"/>
    <n v="1.6"/>
    <n v="23"/>
    <x v="1"/>
    <n v="300"/>
    <n v="55500"/>
    <n v="61050"/>
    <n v="5550"/>
    <x v="5"/>
    <x v="0"/>
  </r>
  <r>
    <s v="Flight6626"/>
    <d v="2015-07-11T00:00:00"/>
    <x v="1"/>
    <n v="2.9"/>
    <n v="78"/>
    <x v="29"/>
    <n v="275"/>
    <n v="49775"/>
    <n v="54752.5"/>
    <n v="4977.5"/>
    <x v="2"/>
    <x v="1"/>
  </r>
  <r>
    <s v="Flight6627"/>
    <d v="2015-05-23T00:00:00"/>
    <x v="13"/>
    <n v="1.9"/>
    <n v="184"/>
    <x v="24"/>
    <n v="250"/>
    <n v="41250"/>
    <n v="45375"/>
    <n v="4125"/>
    <x v="3"/>
    <x v="1"/>
  </r>
  <r>
    <s v="Flight6628"/>
    <d v="2014-07-04T00:00:00"/>
    <x v="17"/>
    <n v="3.4"/>
    <n v="180"/>
    <x v="25"/>
    <n v="330"/>
    <n v="54450"/>
    <n v="59895"/>
    <n v="5445"/>
    <x v="2"/>
    <x v="0"/>
  </r>
  <r>
    <s v="Flight6629"/>
    <d v="2015-01-01T00:00:00"/>
    <x v="10"/>
    <n v="2.4"/>
    <n v="142"/>
    <x v="1"/>
    <n v="375"/>
    <n v="69375"/>
    <n v="76312.5"/>
    <n v="6937.5"/>
    <x v="7"/>
    <x v="1"/>
  </r>
  <r>
    <s v="Flight6630"/>
    <d v="2015-11-01T00:00:00"/>
    <x v="10"/>
    <n v="0.3"/>
    <n v="93"/>
    <x v="13"/>
    <n v="375"/>
    <n v="69375"/>
    <n v="76312.5"/>
    <n v="6937.5"/>
    <x v="0"/>
    <x v="1"/>
  </r>
  <r>
    <s v="Flight6631"/>
    <d v="2015-06-11T00:00:00"/>
    <x v="1"/>
    <n v="2"/>
    <n v="189"/>
    <x v="0"/>
    <n v="275"/>
    <n v="45375"/>
    <n v="49912.5"/>
    <n v="4537.5"/>
    <x v="10"/>
    <x v="1"/>
  </r>
  <r>
    <s v="Flight6632"/>
    <d v="2014-01-10T00:00:00"/>
    <x v="8"/>
    <n v="7.9"/>
    <n v="69"/>
    <x v="16"/>
    <n v="200"/>
    <n v="36200"/>
    <n v="39820"/>
    <n v="3620"/>
    <x v="7"/>
    <x v="0"/>
  </r>
  <r>
    <s v="Flight6633"/>
    <d v="2014-02-10T00:00:00"/>
    <x v="6"/>
    <n v="1.8"/>
    <n v="3"/>
    <x v="1"/>
    <n v="300"/>
    <n v="55500"/>
    <n v="61050"/>
    <n v="5550"/>
    <x v="8"/>
    <x v="0"/>
  </r>
  <r>
    <s v="Flight6634"/>
    <d v="2014-08-13T00:00:00"/>
    <x v="3"/>
    <n v="3.6"/>
    <n v="34"/>
    <x v="25"/>
    <n v="385"/>
    <n v="71225"/>
    <n v="78347.5"/>
    <n v="7122.5"/>
    <x v="1"/>
    <x v="0"/>
  </r>
  <r>
    <s v="Flight6635"/>
    <d v="2014-02-23T00:00:00"/>
    <x v="8"/>
    <n v="9.4"/>
    <n v="49"/>
    <x v="5"/>
    <n v="200"/>
    <n v="33000"/>
    <n v="36300"/>
    <n v="3300"/>
    <x v="8"/>
    <x v="0"/>
  </r>
  <r>
    <s v="Flight6636"/>
    <d v="2014-10-26T00:00:00"/>
    <x v="11"/>
    <n v="2"/>
    <n v="26"/>
    <x v="19"/>
    <n v="350"/>
    <n v="64750"/>
    <n v="71225"/>
    <n v="6475"/>
    <x v="11"/>
    <x v="0"/>
  </r>
  <r>
    <s v="Flight6637"/>
    <d v="2015-03-10T00:00:00"/>
    <x v="17"/>
    <n v="1.9"/>
    <n v="157"/>
    <x v="6"/>
    <n v="300"/>
    <n v="49500"/>
    <n v="54450"/>
    <n v="4950"/>
    <x v="5"/>
    <x v="1"/>
  </r>
  <r>
    <s v="Flight6638"/>
    <d v="2014-08-09T00:00:00"/>
    <x v="7"/>
    <n v="1.2"/>
    <n v="209"/>
    <x v="12"/>
    <n v="220"/>
    <n v="36300"/>
    <n v="39930"/>
    <n v="3630"/>
    <x v="1"/>
    <x v="0"/>
  </r>
  <r>
    <s v="Flight6639"/>
    <d v="2015-08-30T00:00:00"/>
    <x v="5"/>
    <n v="2.6"/>
    <n v="198"/>
    <x v="24"/>
    <n v="137.5"/>
    <n v="22687.5"/>
    <n v="24956.25"/>
    <n v="2268.75"/>
    <x v="1"/>
    <x v="1"/>
  </r>
  <r>
    <s v="Flight6640"/>
    <d v="2014-08-24T00:00:00"/>
    <x v="15"/>
    <n v="1.4"/>
    <n v="191"/>
    <x v="15"/>
    <n v="330"/>
    <n v="54450"/>
    <n v="59895"/>
    <n v="5445"/>
    <x v="1"/>
    <x v="0"/>
  </r>
  <r>
    <s v="Flight6641"/>
    <d v="2014-03-13T00:00:00"/>
    <x v="8"/>
    <n v="12.7"/>
    <n v="86"/>
    <x v="27"/>
    <n v="200"/>
    <n v="36200"/>
    <n v="39820"/>
    <n v="3620"/>
    <x v="5"/>
    <x v="0"/>
  </r>
  <r>
    <s v="Flight6642"/>
    <d v="2014-04-24T00:00:00"/>
    <x v="1"/>
    <n v="2"/>
    <n v="92"/>
    <x v="6"/>
    <n v="250"/>
    <n v="46250"/>
    <n v="50875"/>
    <n v="4625"/>
    <x v="9"/>
    <x v="0"/>
  </r>
  <r>
    <s v="Flight6643"/>
    <d v="2015-12-23T00:00:00"/>
    <x v="1"/>
    <n v="4.7"/>
    <n v="119"/>
    <x v="0"/>
    <n v="350"/>
    <n v="64750"/>
    <n v="71225"/>
    <n v="6475"/>
    <x v="4"/>
    <x v="1"/>
  </r>
  <r>
    <s v="Flight6644"/>
    <d v="2014-03-19T00:00:00"/>
    <x v="7"/>
    <n v="1.9"/>
    <n v="114"/>
    <x v="18"/>
    <n v="200"/>
    <n v="37000"/>
    <n v="40700"/>
    <n v="3700"/>
    <x v="5"/>
    <x v="0"/>
  </r>
  <r>
    <s v="Flight6645"/>
    <d v="2015-12-05T00:00:00"/>
    <x v="13"/>
    <n v="3.1"/>
    <n v="159"/>
    <x v="28"/>
    <n v="250"/>
    <n v="41250"/>
    <n v="45375"/>
    <n v="4125"/>
    <x v="4"/>
    <x v="1"/>
  </r>
  <r>
    <s v="Flight6646"/>
    <d v="2014-09-15T00:00:00"/>
    <x v="11"/>
    <n v="1.3"/>
    <n v="78"/>
    <x v="3"/>
    <n v="350"/>
    <n v="63350"/>
    <n v="69685"/>
    <n v="6335"/>
    <x v="6"/>
    <x v="0"/>
  </r>
  <r>
    <s v="Flight6647"/>
    <d v="2014-01-08T00:00:00"/>
    <x v="13"/>
    <n v="1.2"/>
    <n v="11"/>
    <x v="2"/>
    <n v="250"/>
    <n v="46250"/>
    <n v="50875"/>
    <n v="4625"/>
    <x v="7"/>
    <x v="0"/>
  </r>
  <r>
    <s v="Flight6648"/>
    <d v="2014-06-15T00:00:00"/>
    <x v="10"/>
    <n v="2.5"/>
    <n v="104"/>
    <x v="3"/>
    <n v="412.5"/>
    <n v="76312.5"/>
    <n v="83943.75"/>
    <n v="7631.25"/>
    <x v="10"/>
    <x v="0"/>
  </r>
  <r>
    <s v="Flight6649"/>
    <d v="2015-02-16T00:00:00"/>
    <x v="6"/>
    <n v="1.4"/>
    <n v="45"/>
    <x v="0"/>
    <n v="300"/>
    <n v="49500"/>
    <n v="54450"/>
    <n v="4950"/>
    <x v="8"/>
    <x v="1"/>
  </r>
  <r>
    <s v="Flight6650"/>
    <d v="2014-11-20T00:00:00"/>
    <x v="21"/>
    <n v="3.3"/>
    <n v="43"/>
    <x v="17"/>
    <n v="300"/>
    <n v="49500"/>
    <n v="54450"/>
    <n v="4950"/>
    <x v="0"/>
    <x v="0"/>
  </r>
  <r>
    <s v="Flight6651"/>
    <d v="2015-09-06T00:00:00"/>
    <x v="10"/>
    <n v="1.3"/>
    <n v="142"/>
    <x v="0"/>
    <n v="375"/>
    <n v="69375"/>
    <n v="76312.5"/>
    <n v="6937.5"/>
    <x v="6"/>
    <x v="1"/>
  </r>
  <r>
    <s v="Flight6652"/>
    <d v="2015-11-24T00:00:00"/>
    <x v="16"/>
    <n v="3.3"/>
    <n v="170"/>
    <x v="27"/>
    <n v="412.5"/>
    <n v="68062.5"/>
    <n v="74868.75"/>
    <n v="6806.25"/>
    <x v="0"/>
    <x v="1"/>
  </r>
  <r>
    <s v="Flight6653"/>
    <d v="2015-12-05T00:00:00"/>
    <x v="1"/>
    <n v="2"/>
    <n v="205"/>
    <x v="2"/>
    <n v="250"/>
    <n v="41250"/>
    <n v="45375"/>
    <n v="4125"/>
    <x v="4"/>
    <x v="1"/>
  </r>
  <r>
    <s v="Flight6654"/>
    <d v="2015-02-27T00:00:00"/>
    <x v="7"/>
    <n v="1.3"/>
    <n v="7"/>
    <x v="15"/>
    <n v="200"/>
    <n v="37000"/>
    <n v="40700"/>
    <n v="3700"/>
    <x v="8"/>
    <x v="1"/>
  </r>
  <r>
    <s v="Flight6655"/>
    <d v="2015-11-21T00:00:00"/>
    <x v="4"/>
    <n v="2.4"/>
    <n v="42"/>
    <x v="29"/>
    <n v="200"/>
    <n v="33000"/>
    <n v="36300"/>
    <n v="3300"/>
    <x v="0"/>
    <x v="1"/>
  </r>
  <r>
    <s v="Flight6656"/>
    <d v="2015-11-25T00:00:00"/>
    <x v="6"/>
    <n v="4.2"/>
    <n v="68"/>
    <x v="5"/>
    <n v="450"/>
    <n v="81450"/>
    <n v="89595"/>
    <n v="8145"/>
    <x v="0"/>
    <x v="1"/>
  </r>
  <r>
    <s v="Flight6657"/>
    <d v="2015-01-04T00:00:00"/>
    <x v="20"/>
    <n v="1.9"/>
    <n v="55"/>
    <x v="27"/>
    <n v="275"/>
    <n v="45375"/>
    <n v="49912.5"/>
    <n v="4537.5"/>
    <x v="7"/>
    <x v="1"/>
  </r>
  <r>
    <s v="Flight6658"/>
    <d v="2015-02-07T00:00:00"/>
    <x v="13"/>
    <n v="1.9"/>
    <n v="113"/>
    <x v="8"/>
    <n v="250"/>
    <n v="46250"/>
    <n v="50875"/>
    <n v="4625"/>
    <x v="8"/>
    <x v="1"/>
  </r>
  <r>
    <s v="Flight6659"/>
    <d v="2014-11-26T00:00:00"/>
    <x v="6"/>
    <n v="6.3"/>
    <n v="4"/>
    <x v="18"/>
    <n v="450"/>
    <n v="83250"/>
    <n v="91575"/>
    <n v="8325"/>
    <x v="0"/>
    <x v="0"/>
  </r>
  <r>
    <s v="Flight6660"/>
    <d v="2015-04-05T00:00:00"/>
    <x v="13"/>
    <n v="0.7"/>
    <n v="64"/>
    <x v="21"/>
    <n v="250"/>
    <n v="45250"/>
    <n v="49775"/>
    <n v="4525"/>
    <x v="9"/>
    <x v="1"/>
  </r>
  <r>
    <s v="Flight6661"/>
    <d v="2015-01-06T00:00:00"/>
    <x v="4"/>
    <n v="1.3"/>
    <n v="204"/>
    <x v="19"/>
    <n v="200"/>
    <n v="33000"/>
    <n v="36300"/>
    <n v="3300"/>
    <x v="7"/>
    <x v="1"/>
  </r>
  <r>
    <s v="Flight6662"/>
    <d v="2015-06-24T00:00:00"/>
    <x v="3"/>
    <n v="6.9"/>
    <n v="166"/>
    <x v="15"/>
    <n v="385"/>
    <n v="63525"/>
    <n v="69877.5"/>
    <n v="6352.5"/>
    <x v="10"/>
    <x v="1"/>
  </r>
  <r>
    <s v="Flight6663"/>
    <d v="2014-08-15T00:00:00"/>
    <x v="8"/>
    <n v="10.5"/>
    <n v="19"/>
    <x v="6"/>
    <n v="220"/>
    <n v="40700"/>
    <n v="44770"/>
    <n v="4070"/>
    <x v="1"/>
    <x v="0"/>
  </r>
  <r>
    <s v="Flight6664"/>
    <d v="2014-03-06T00:00:00"/>
    <x v="13"/>
    <n v="1.8"/>
    <n v="49"/>
    <x v="3"/>
    <n v="250"/>
    <n v="41250"/>
    <n v="45375"/>
    <n v="4125"/>
    <x v="5"/>
    <x v="0"/>
  </r>
  <r>
    <s v="Flight6665"/>
    <d v="2015-05-14T00:00:00"/>
    <x v="6"/>
    <n v="2.4"/>
    <n v="56"/>
    <x v="18"/>
    <n v="300"/>
    <n v="49500"/>
    <n v="54450"/>
    <n v="4950"/>
    <x v="3"/>
    <x v="1"/>
  </r>
  <r>
    <s v="Flight6666"/>
    <d v="2015-03-12T00:00:00"/>
    <x v="1"/>
    <n v="0.8"/>
    <n v="128"/>
    <x v="15"/>
    <n v="250"/>
    <n v="46250"/>
    <n v="50875"/>
    <n v="4625"/>
    <x v="5"/>
    <x v="1"/>
  </r>
  <r>
    <s v="Flight6667"/>
    <d v="2014-07-10T00:00:00"/>
    <x v="18"/>
    <n v="1.6"/>
    <n v="80"/>
    <x v="25"/>
    <n v="264"/>
    <n v="47784"/>
    <n v="52562.400000000001"/>
    <n v="4778.4000000000005"/>
    <x v="2"/>
    <x v="0"/>
  </r>
  <r>
    <s v="Flight6668"/>
    <d v="2014-08-23T00:00:00"/>
    <x v="3"/>
    <n v="4.9000000000000004"/>
    <n v="127"/>
    <x v="6"/>
    <n v="385"/>
    <n v="71225"/>
    <n v="78347.5"/>
    <n v="7122.5"/>
    <x v="1"/>
    <x v="0"/>
  </r>
  <r>
    <s v="Flight6669"/>
    <d v="2015-03-29T00:00:00"/>
    <x v="13"/>
    <n v="3.1"/>
    <n v="8"/>
    <x v="0"/>
    <n v="250"/>
    <n v="46250"/>
    <n v="50875"/>
    <n v="4625"/>
    <x v="5"/>
    <x v="1"/>
  </r>
  <r>
    <s v="Flight6670"/>
    <d v="2014-08-30T00:00:00"/>
    <x v="4"/>
    <n v="2.5"/>
    <n v="60"/>
    <x v="3"/>
    <n v="220"/>
    <n v="36300"/>
    <n v="39930"/>
    <n v="3630"/>
    <x v="1"/>
    <x v="0"/>
  </r>
  <r>
    <s v="Flight6671"/>
    <d v="2014-03-28T00:00:00"/>
    <x v="3"/>
    <n v="2.8"/>
    <n v="20"/>
    <x v="18"/>
    <n v="350"/>
    <n v="64750"/>
    <n v="71225"/>
    <n v="6475"/>
    <x v="5"/>
    <x v="0"/>
  </r>
  <r>
    <s v="Flight6672"/>
    <d v="2015-12-11T00:00:00"/>
    <x v="16"/>
    <n v="2.2999999999999998"/>
    <n v="173"/>
    <x v="19"/>
    <n v="275"/>
    <n v="45375"/>
    <n v="49912.5"/>
    <n v="4537.5"/>
    <x v="4"/>
    <x v="1"/>
  </r>
  <r>
    <s v="Flight6673"/>
    <d v="2015-10-16T00:00:00"/>
    <x v="7"/>
    <n v="1.9"/>
    <n v="29"/>
    <x v="1"/>
    <n v="200"/>
    <n v="37000"/>
    <n v="40700"/>
    <n v="3700"/>
    <x v="11"/>
    <x v="1"/>
  </r>
  <r>
    <s v="Flight6674"/>
    <d v="2014-11-28T00:00:00"/>
    <x v="12"/>
    <n v="4.4000000000000004"/>
    <n v="128"/>
    <x v="5"/>
    <n v="172.5"/>
    <n v="31912.5"/>
    <n v="35103.75"/>
    <n v="3191.25"/>
    <x v="0"/>
    <x v="0"/>
  </r>
  <r>
    <s v="Flight6675"/>
    <d v="2014-09-06T00:00:00"/>
    <x v="7"/>
    <n v="1.2"/>
    <n v="90"/>
    <x v="1"/>
    <n v="200"/>
    <n v="36200"/>
    <n v="39820"/>
    <n v="3620"/>
    <x v="6"/>
    <x v="0"/>
  </r>
  <r>
    <s v="Flight6676"/>
    <d v="2014-04-13T00:00:00"/>
    <x v="5"/>
    <n v="2.7"/>
    <n v="36"/>
    <x v="1"/>
    <n v="125"/>
    <n v="20625"/>
    <n v="22687.5"/>
    <n v="2062.5"/>
    <x v="9"/>
    <x v="0"/>
  </r>
  <r>
    <s v="Flight6677"/>
    <d v="2015-10-23T00:00:00"/>
    <x v="20"/>
    <n v="0.8"/>
    <n v="27"/>
    <x v="19"/>
    <n v="275"/>
    <n v="50875"/>
    <n v="55962.5"/>
    <n v="5087.5"/>
    <x v="11"/>
    <x v="1"/>
  </r>
  <r>
    <s v="Flight6678"/>
    <d v="2015-06-03T00:00:00"/>
    <x v="20"/>
    <n v="2.2000000000000002"/>
    <n v="54"/>
    <x v="1"/>
    <n v="302.5"/>
    <n v="49912.5"/>
    <n v="54903.75"/>
    <n v="4991.25"/>
    <x v="10"/>
    <x v="1"/>
  </r>
  <r>
    <s v="Flight6679"/>
    <d v="2015-08-06T00:00:00"/>
    <x v="19"/>
    <n v="1.8"/>
    <n v="7"/>
    <x v="2"/>
    <n v="126.5"/>
    <n v="23402.5"/>
    <n v="25742.75"/>
    <n v="2340.25"/>
    <x v="1"/>
    <x v="1"/>
  </r>
  <r>
    <s v="Flight6680"/>
    <d v="2015-05-28T00:00:00"/>
    <x v="21"/>
    <n v="1"/>
    <n v="200"/>
    <x v="23"/>
    <n v="300"/>
    <n v="49500"/>
    <n v="54450"/>
    <n v="4950"/>
    <x v="3"/>
    <x v="1"/>
  </r>
  <r>
    <s v="Flight6681"/>
    <d v="2015-09-08T00:00:00"/>
    <x v="21"/>
    <n v="0.8"/>
    <n v="98"/>
    <x v="8"/>
    <n v="300"/>
    <n v="55500"/>
    <n v="61050"/>
    <n v="5550"/>
    <x v="6"/>
    <x v="1"/>
  </r>
  <r>
    <s v="Flight6682"/>
    <d v="2014-03-19T00:00:00"/>
    <x v="2"/>
    <n v="3.1"/>
    <n v="189"/>
    <x v="19"/>
    <n v="225"/>
    <n v="37125"/>
    <n v="40837.5"/>
    <n v="3712.5"/>
    <x v="5"/>
    <x v="0"/>
  </r>
  <r>
    <s v="Flight6683"/>
    <d v="2015-11-20T00:00:00"/>
    <x v="21"/>
    <n v="2.5"/>
    <n v="210"/>
    <x v="2"/>
    <n v="300"/>
    <n v="49500"/>
    <n v="54450"/>
    <n v="4950"/>
    <x v="0"/>
    <x v="1"/>
  </r>
  <r>
    <s v="Flight6684"/>
    <d v="2014-04-29T00:00:00"/>
    <x v="17"/>
    <n v="1.2"/>
    <n v="118"/>
    <x v="1"/>
    <n v="300"/>
    <n v="55500"/>
    <n v="61050"/>
    <n v="5550"/>
    <x v="9"/>
    <x v="0"/>
  </r>
  <r>
    <s v="Flight6685"/>
    <d v="2014-11-26T00:00:00"/>
    <x v="4"/>
    <n v="5.8"/>
    <n v="151"/>
    <x v="14"/>
    <n v="300"/>
    <n v="55500"/>
    <n v="61050"/>
    <n v="5550"/>
    <x v="0"/>
    <x v="0"/>
  </r>
  <r>
    <s v="Flight6686"/>
    <d v="2015-07-07T00:00:00"/>
    <x v="4"/>
    <n v="2.7"/>
    <n v="105"/>
    <x v="18"/>
    <n v="220"/>
    <n v="40700"/>
    <n v="44770"/>
    <n v="4070"/>
    <x v="2"/>
    <x v="1"/>
  </r>
  <r>
    <s v="Flight6687"/>
    <d v="2015-12-30T00:00:00"/>
    <x v="3"/>
    <n v="4.8"/>
    <n v="164"/>
    <x v="1"/>
    <n v="350"/>
    <n v="57750"/>
    <n v="63525"/>
    <n v="5775"/>
    <x v="4"/>
    <x v="1"/>
  </r>
  <r>
    <s v="Flight6688"/>
    <d v="2015-06-18T00:00:00"/>
    <x v="10"/>
    <n v="0.4"/>
    <n v="66"/>
    <x v="21"/>
    <n v="412.5"/>
    <n v="74662.5"/>
    <n v="82128.75"/>
    <n v="7466.25"/>
    <x v="10"/>
    <x v="1"/>
  </r>
  <r>
    <s v="Flight6689"/>
    <d v="2015-08-31T00:00:00"/>
    <x v="13"/>
    <n v="1.9"/>
    <n v="154"/>
    <x v="27"/>
    <n v="275"/>
    <n v="45375"/>
    <n v="49912.5"/>
    <n v="4537.5"/>
    <x v="1"/>
    <x v="1"/>
  </r>
  <r>
    <s v="Flight6690"/>
    <d v="2015-06-27T00:00:00"/>
    <x v="15"/>
    <n v="2"/>
    <n v="124"/>
    <x v="22"/>
    <n v="330"/>
    <n v="61050"/>
    <n v="67155"/>
    <n v="6105"/>
    <x v="10"/>
    <x v="1"/>
  </r>
  <r>
    <s v="Flight6691"/>
    <d v="2015-05-14T00:00:00"/>
    <x v="7"/>
    <n v="2.4"/>
    <n v="23"/>
    <x v="13"/>
    <n v="200"/>
    <n v="37000"/>
    <n v="40700"/>
    <n v="3700"/>
    <x v="3"/>
    <x v="1"/>
  </r>
  <r>
    <s v="Flight6692"/>
    <d v="2015-10-09T00:00:00"/>
    <x v="1"/>
    <n v="1.7"/>
    <n v="8"/>
    <x v="14"/>
    <n v="250"/>
    <n v="46250"/>
    <n v="50875"/>
    <n v="4625"/>
    <x v="11"/>
    <x v="1"/>
  </r>
  <r>
    <s v="Flight6693"/>
    <d v="2015-11-07T00:00:00"/>
    <x v="14"/>
    <n v="0.9"/>
    <n v="90"/>
    <x v="27"/>
    <n v="275"/>
    <n v="49775"/>
    <n v="54752.5"/>
    <n v="4977.5"/>
    <x v="0"/>
    <x v="1"/>
  </r>
  <r>
    <s v="Flight6694"/>
    <d v="2015-06-28T00:00:00"/>
    <x v="17"/>
    <n v="1.7"/>
    <n v="70"/>
    <x v="0"/>
    <n v="330"/>
    <n v="59730"/>
    <n v="65703"/>
    <n v="5973"/>
    <x v="10"/>
    <x v="1"/>
  </r>
  <r>
    <s v="Flight6695"/>
    <d v="2014-08-29T00:00:00"/>
    <x v="7"/>
    <n v="1.6"/>
    <n v="168"/>
    <x v="12"/>
    <n v="220"/>
    <n v="36300"/>
    <n v="39930"/>
    <n v="3630"/>
    <x v="1"/>
    <x v="0"/>
  </r>
  <r>
    <s v="Flight6696"/>
    <d v="2015-10-22T00:00:00"/>
    <x v="3"/>
    <n v="3.2"/>
    <n v="85"/>
    <x v="22"/>
    <n v="350"/>
    <n v="63350"/>
    <n v="69685"/>
    <n v="6335"/>
    <x v="11"/>
    <x v="1"/>
  </r>
  <r>
    <s v="Flight6697"/>
    <d v="2014-02-11T00:00:00"/>
    <x v="7"/>
    <n v="2.8"/>
    <n v="165"/>
    <x v="2"/>
    <n v="200"/>
    <n v="33000"/>
    <n v="36300"/>
    <n v="3300"/>
    <x v="8"/>
    <x v="0"/>
  </r>
  <r>
    <s v="Flight6698"/>
    <d v="2015-09-10T00:00:00"/>
    <x v="20"/>
    <n v="1.9"/>
    <n v="67"/>
    <x v="15"/>
    <n v="275"/>
    <n v="49775"/>
    <n v="54752.5"/>
    <n v="4977.5"/>
    <x v="6"/>
    <x v="1"/>
  </r>
  <r>
    <s v="Flight6699"/>
    <d v="2015-03-24T00:00:00"/>
    <x v="10"/>
    <n v="1.6"/>
    <n v="155"/>
    <x v="15"/>
    <n v="375"/>
    <n v="61875"/>
    <n v="68062.5"/>
    <n v="6187.5"/>
    <x v="5"/>
    <x v="1"/>
  </r>
  <r>
    <s v="Flight6700"/>
    <d v="2015-06-08T00:00:00"/>
    <x v="2"/>
    <n v="2.2000000000000002"/>
    <n v="70"/>
    <x v="12"/>
    <n v="247.5"/>
    <n v="44797.5"/>
    <n v="49277.25"/>
    <n v="4479.75"/>
    <x v="10"/>
    <x v="1"/>
  </r>
  <r>
    <s v="Flight6701"/>
    <d v="2014-02-28T00:00:00"/>
    <x v="20"/>
    <n v="2.1"/>
    <n v="43"/>
    <x v="22"/>
    <n v="275"/>
    <n v="45375"/>
    <n v="49912.5"/>
    <n v="4537.5"/>
    <x v="8"/>
    <x v="0"/>
  </r>
  <r>
    <s v="Flight6702"/>
    <d v="2015-01-05T00:00:00"/>
    <x v="7"/>
    <n v="1.6"/>
    <n v="58"/>
    <x v="6"/>
    <n v="200"/>
    <n v="33000"/>
    <n v="36300"/>
    <n v="3300"/>
    <x v="7"/>
    <x v="1"/>
  </r>
  <r>
    <s v="Flight6703"/>
    <d v="2015-01-06T00:00:00"/>
    <x v="0"/>
    <n v="3.7"/>
    <n v="66"/>
    <x v="25"/>
    <n v="300"/>
    <n v="54300"/>
    <n v="59730"/>
    <n v="5430"/>
    <x v="7"/>
    <x v="1"/>
  </r>
  <r>
    <s v="Flight6704"/>
    <d v="2014-02-23T00:00:00"/>
    <x v="16"/>
    <n v="1.7"/>
    <n v="208"/>
    <x v="17"/>
    <n v="275"/>
    <n v="45375"/>
    <n v="49912.5"/>
    <n v="4537.5"/>
    <x v="8"/>
    <x v="0"/>
  </r>
  <r>
    <s v="Flight6705"/>
    <d v="2014-10-30T00:00:00"/>
    <x v="14"/>
    <n v="2.4"/>
    <n v="126"/>
    <x v="18"/>
    <n v="275"/>
    <n v="50875"/>
    <n v="55962.5"/>
    <n v="5087.5"/>
    <x v="11"/>
    <x v="0"/>
  </r>
  <r>
    <s v="Flight6706"/>
    <d v="2014-04-24T00:00:00"/>
    <x v="8"/>
    <n v="8.6999999999999993"/>
    <n v="95"/>
    <x v="28"/>
    <n v="200"/>
    <n v="37000"/>
    <n v="40700"/>
    <n v="3700"/>
    <x v="9"/>
    <x v="0"/>
  </r>
  <r>
    <s v="Flight6707"/>
    <d v="2014-10-10T00:00:00"/>
    <x v="5"/>
    <n v="1.8"/>
    <n v="210"/>
    <x v="2"/>
    <n v="125"/>
    <n v="20625"/>
    <n v="22687.5"/>
    <n v="2062.5"/>
    <x v="11"/>
    <x v="0"/>
  </r>
  <r>
    <s v="Flight6708"/>
    <d v="2015-03-21T00:00:00"/>
    <x v="4"/>
    <n v="1.8"/>
    <n v="160"/>
    <x v="23"/>
    <n v="200"/>
    <n v="33000"/>
    <n v="36300"/>
    <n v="3300"/>
    <x v="5"/>
    <x v="1"/>
  </r>
  <r>
    <s v="Flight6709"/>
    <d v="2014-07-20T00:00:00"/>
    <x v="1"/>
    <n v="2"/>
    <n v="169"/>
    <x v="17"/>
    <n v="275"/>
    <n v="45375"/>
    <n v="49912.5"/>
    <n v="4537.5"/>
    <x v="2"/>
    <x v="0"/>
  </r>
  <r>
    <s v="Flight6710"/>
    <d v="2014-11-08T00:00:00"/>
    <x v="1"/>
    <n v="1.6"/>
    <n v="18"/>
    <x v="0"/>
    <n v="250"/>
    <n v="46250"/>
    <n v="50875"/>
    <n v="4625"/>
    <x v="0"/>
    <x v="0"/>
  </r>
  <r>
    <s v="Flight6711"/>
    <d v="2015-11-24T00:00:00"/>
    <x v="8"/>
    <n v="16.399999999999999"/>
    <n v="42"/>
    <x v="1"/>
    <n v="300"/>
    <n v="49500"/>
    <n v="54450"/>
    <n v="4950"/>
    <x v="0"/>
    <x v="1"/>
  </r>
  <r>
    <s v="Flight6712"/>
    <d v="2015-08-21T00:00:00"/>
    <x v="3"/>
    <n v="5.6"/>
    <n v="157"/>
    <x v="1"/>
    <n v="385"/>
    <n v="63525"/>
    <n v="69877.5"/>
    <n v="6352.5"/>
    <x v="1"/>
    <x v="1"/>
  </r>
  <r>
    <s v="Flight6713"/>
    <d v="2014-07-19T00:00:00"/>
    <x v="15"/>
    <n v="1.5"/>
    <n v="171"/>
    <x v="25"/>
    <n v="330"/>
    <n v="54450"/>
    <n v="59895"/>
    <n v="5445"/>
    <x v="2"/>
    <x v="0"/>
  </r>
  <r>
    <s v="Flight6714"/>
    <d v="2014-04-08T00:00:00"/>
    <x v="2"/>
    <n v="1.7"/>
    <n v="159"/>
    <x v="5"/>
    <n v="225"/>
    <n v="37125"/>
    <n v="40837.5"/>
    <n v="3712.5"/>
    <x v="9"/>
    <x v="0"/>
  </r>
  <r>
    <s v="Flight6715"/>
    <d v="2014-07-05T00:00:00"/>
    <x v="14"/>
    <n v="2.2999999999999998"/>
    <n v="36"/>
    <x v="1"/>
    <n v="302.5"/>
    <n v="49912.5"/>
    <n v="54903.75"/>
    <n v="4991.25"/>
    <x v="2"/>
    <x v="0"/>
  </r>
  <r>
    <s v="Flight6716"/>
    <d v="2015-12-23T00:00:00"/>
    <x v="4"/>
    <n v="2.6"/>
    <n v="76"/>
    <x v="6"/>
    <n v="280"/>
    <n v="50680"/>
    <n v="55748"/>
    <n v="5068"/>
    <x v="4"/>
    <x v="1"/>
  </r>
  <r>
    <s v="Flight6717"/>
    <d v="2015-11-05T00:00:00"/>
    <x v="12"/>
    <n v="2.8"/>
    <n v="134"/>
    <x v="2"/>
    <n v="115"/>
    <n v="21275"/>
    <n v="23402.5"/>
    <n v="2127.5"/>
    <x v="0"/>
    <x v="1"/>
  </r>
  <r>
    <s v="Flight6718"/>
    <d v="2015-06-20T00:00:00"/>
    <x v="11"/>
    <n v="1.4"/>
    <n v="46"/>
    <x v="28"/>
    <n v="385"/>
    <n v="63525"/>
    <n v="69877.5"/>
    <n v="6352.5"/>
    <x v="10"/>
    <x v="1"/>
  </r>
  <r>
    <s v="Flight6719"/>
    <d v="2015-10-23T00:00:00"/>
    <x v="12"/>
    <n v="0.4"/>
    <n v="158"/>
    <x v="18"/>
    <n v="115"/>
    <n v="18975"/>
    <n v="20872.5"/>
    <n v="1897.5"/>
    <x v="11"/>
    <x v="1"/>
  </r>
  <r>
    <s v="Flight6720"/>
    <d v="2014-10-19T00:00:00"/>
    <x v="5"/>
    <n v="2.4"/>
    <n v="5"/>
    <x v="29"/>
    <n v="125"/>
    <n v="23125"/>
    <n v="25437.5"/>
    <n v="2312.5"/>
    <x v="11"/>
    <x v="0"/>
  </r>
  <r>
    <s v="Flight6721"/>
    <d v="2014-06-15T00:00:00"/>
    <x v="0"/>
    <n v="1.6"/>
    <n v="98"/>
    <x v="6"/>
    <n v="330"/>
    <n v="61050"/>
    <n v="67155"/>
    <n v="6105"/>
    <x v="10"/>
    <x v="0"/>
  </r>
  <r>
    <s v="Flight6722"/>
    <d v="2014-10-29T00:00:00"/>
    <x v="6"/>
    <n v="1"/>
    <n v="9"/>
    <x v="22"/>
    <n v="300"/>
    <n v="55500"/>
    <n v="61050"/>
    <n v="5550"/>
    <x v="11"/>
    <x v="0"/>
  </r>
  <r>
    <s v="Flight6723"/>
    <d v="2015-02-15T00:00:00"/>
    <x v="12"/>
    <n v="1.3"/>
    <n v="143"/>
    <x v="17"/>
    <n v="115"/>
    <n v="21275"/>
    <n v="23402.5"/>
    <n v="2127.5"/>
    <x v="8"/>
    <x v="1"/>
  </r>
  <r>
    <s v="Flight6724"/>
    <d v="2015-08-28T00:00:00"/>
    <x v="15"/>
    <n v="2"/>
    <n v="65"/>
    <x v="0"/>
    <n v="330"/>
    <n v="59730"/>
    <n v="65703"/>
    <n v="5973"/>
    <x v="1"/>
    <x v="1"/>
  </r>
  <r>
    <s v="Flight6725"/>
    <d v="2015-12-23T00:00:00"/>
    <x v="8"/>
    <n v="15.8"/>
    <n v="62"/>
    <x v="0"/>
    <n v="280"/>
    <n v="46200"/>
    <n v="50820"/>
    <n v="4620"/>
    <x v="4"/>
    <x v="1"/>
  </r>
  <r>
    <s v="Flight6726"/>
    <d v="2014-12-25T00:00:00"/>
    <x v="4"/>
    <n v="3.9"/>
    <n v="118"/>
    <x v="2"/>
    <n v="280"/>
    <n v="51800"/>
    <n v="56980"/>
    <n v="5180"/>
    <x v="4"/>
    <x v="0"/>
  </r>
  <r>
    <s v="Flight6727"/>
    <d v="2015-07-13T00:00:00"/>
    <x v="3"/>
    <n v="4.5999999999999996"/>
    <n v="84"/>
    <x v="15"/>
    <n v="385"/>
    <n v="69685"/>
    <n v="76653.5"/>
    <n v="6968.5"/>
    <x v="2"/>
    <x v="1"/>
  </r>
  <r>
    <s v="Flight6728"/>
    <d v="2014-11-06T00:00:00"/>
    <x v="1"/>
    <n v="1.9"/>
    <n v="34"/>
    <x v="1"/>
    <n v="250"/>
    <n v="46250"/>
    <n v="50875"/>
    <n v="4625"/>
    <x v="0"/>
    <x v="0"/>
  </r>
  <r>
    <s v="Flight6729"/>
    <d v="2014-11-29T00:00:00"/>
    <x v="19"/>
    <n v="3.4"/>
    <n v="91"/>
    <x v="12"/>
    <n v="172.5"/>
    <n v="31912.5"/>
    <n v="35103.75"/>
    <n v="3191.25"/>
    <x v="0"/>
    <x v="0"/>
  </r>
  <r>
    <s v="Flight6730"/>
    <d v="2015-09-08T00:00:00"/>
    <x v="9"/>
    <n v="3"/>
    <n v="13"/>
    <x v="25"/>
    <n v="250"/>
    <n v="46250"/>
    <n v="50875"/>
    <n v="4625"/>
    <x v="6"/>
    <x v="1"/>
  </r>
  <r>
    <s v="Flight6731"/>
    <d v="2014-05-30T00:00:00"/>
    <x v="0"/>
    <n v="2.2000000000000002"/>
    <n v="139"/>
    <x v="1"/>
    <n v="300"/>
    <n v="55500"/>
    <n v="61050"/>
    <n v="5550"/>
    <x v="3"/>
    <x v="0"/>
  </r>
  <r>
    <s v="Flight6732"/>
    <d v="2014-11-25T00:00:00"/>
    <x v="8"/>
    <n v="16.8"/>
    <n v="57"/>
    <x v="25"/>
    <n v="300"/>
    <n v="49500"/>
    <n v="54450"/>
    <n v="4950"/>
    <x v="0"/>
    <x v="0"/>
  </r>
  <r>
    <s v="Flight6733"/>
    <d v="2015-06-10T00:00:00"/>
    <x v="2"/>
    <n v="2"/>
    <n v="161"/>
    <x v="2"/>
    <n v="247.5"/>
    <n v="40837.5"/>
    <n v="44921.25"/>
    <n v="4083.75"/>
    <x v="10"/>
    <x v="1"/>
  </r>
  <r>
    <s v="Flight6734"/>
    <d v="2015-07-02T00:00:00"/>
    <x v="7"/>
    <n v="3.2"/>
    <n v="182"/>
    <x v="7"/>
    <n v="220"/>
    <n v="36300"/>
    <n v="39930"/>
    <n v="3630"/>
    <x v="2"/>
    <x v="1"/>
  </r>
  <r>
    <s v="Flight6735"/>
    <d v="2014-10-08T00:00:00"/>
    <x v="17"/>
    <n v="0.5"/>
    <n v="157"/>
    <x v="28"/>
    <n v="300"/>
    <n v="49500"/>
    <n v="54450"/>
    <n v="4950"/>
    <x v="11"/>
    <x v="0"/>
  </r>
  <r>
    <s v="Flight6736"/>
    <d v="2015-06-06T00:00:00"/>
    <x v="7"/>
    <n v="2.2999999999999998"/>
    <n v="198"/>
    <x v="6"/>
    <n v="220"/>
    <n v="36300"/>
    <n v="39930"/>
    <n v="3630"/>
    <x v="10"/>
    <x v="1"/>
  </r>
  <r>
    <s v="Flight6737"/>
    <d v="2015-02-08T00:00:00"/>
    <x v="3"/>
    <n v="3.3"/>
    <n v="141"/>
    <x v="8"/>
    <n v="350"/>
    <n v="64750"/>
    <n v="71225"/>
    <n v="6475"/>
    <x v="8"/>
    <x v="1"/>
  </r>
  <r>
    <s v="Flight6738"/>
    <d v="2015-06-06T00:00:00"/>
    <x v="2"/>
    <n v="2.6"/>
    <n v="121"/>
    <x v="18"/>
    <n v="247.5"/>
    <n v="45787.5"/>
    <n v="50366.25"/>
    <n v="4578.75"/>
    <x v="10"/>
    <x v="1"/>
  </r>
  <r>
    <s v="Flight6739"/>
    <d v="2015-08-24T00:00:00"/>
    <x v="10"/>
    <n v="2.9"/>
    <n v="158"/>
    <x v="2"/>
    <n v="412.5"/>
    <n v="68062.5"/>
    <n v="74868.75"/>
    <n v="6806.25"/>
    <x v="1"/>
    <x v="1"/>
  </r>
  <r>
    <s v="Flight6740"/>
    <d v="2015-11-10T00:00:00"/>
    <x v="19"/>
    <n v="1.6"/>
    <n v="21"/>
    <x v="26"/>
    <n v="115"/>
    <n v="21275"/>
    <n v="23402.5"/>
    <n v="2127.5"/>
    <x v="0"/>
    <x v="1"/>
  </r>
  <r>
    <s v="Flight6741"/>
    <d v="2015-11-23T00:00:00"/>
    <x v="19"/>
    <n v="4.8"/>
    <n v="142"/>
    <x v="15"/>
    <n v="172.5"/>
    <n v="31912.5"/>
    <n v="35103.75"/>
    <n v="3191.25"/>
    <x v="0"/>
    <x v="1"/>
  </r>
  <r>
    <s v="Flight6742"/>
    <d v="2015-05-25T00:00:00"/>
    <x v="3"/>
    <n v="3.4"/>
    <n v="5"/>
    <x v="1"/>
    <n v="350"/>
    <n v="64750"/>
    <n v="71225"/>
    <n v="6475"/>
    <x v="3"/>
    <x v="1"/>
  </r>
  <r>
    <s v="Flight6743"/>
    <d v="2014-03-05T00:00:00"/>
    <x v="2"/>
    <n v="0.6"/>
    <n v="29"/>
    <x v="0"/>
    <n v="225"/>
    <n v="41625"/>
    <n v="45787.5"/>
    <n v="4162.5"/>
    <x v="5"/>
    <x v="0"/>
  </r>
  <r>
    <s v="Flight6744"/>
    <d v="2015-12-27T00:00:00"/>
    <x v="10"/>
    <n v="2.2999999999999998"/>
    <n v="210"/>
    <x v="16"/>
    <n v="525"/>
    <n v="86625"/>
    <n v="95287.5"/>
    <n v="8662.5"/>
    <x v="4"/>
    <x v="1"/>
  </r>
  <r>
    <s v="Flight6745"/>
    <d v="2014-09-27T00:00:00"/>
    <x v="8"/>
    <n v="10.7"/>
    <n v="76"/>
    <x v="0"/>
    <n v="200"/>
    <n v="36200"/>
    <n v="39820"/>
    <n v="3620"/>
    <x v="6"/>
    <x v="0"/>
  </r>
  <r>
    <s v="Flight6746"/>
    <d v="2015-02-18T00:00:00"/>
    <x v="12"/>
    <n v="3.5"/>
    <n v="155"/>
    <x v="17"/>
    <n v="115"/>
    <n v="18975"/>
    <n v="20872.5"/>
    <n v="1897.5"/>
    <x v="8"/>
    <x v="1"/>
  </r>
  <r>
    <s v="Flight6747"/>
    <d v="2014-11-28T00:00:00"/>
    <x v="1"/>
    <n v="3.5"/>
    <n v="189"/>
    <x v="2"/>
    <n v="375"/>
    <n v="61875"/>
    <n v="68062.5"/>
    <n v="6187.5"/>
    <x v="0"/>
    <x v="0"/>
  </r>
  <r>
    <s v="Flight6748"/>
    <d v="2015-09-05T00:00:00"/>
    <x v="10"/>
    <n v="2.2000000000000002"/>
    <n v="156"/>
    <x v="25"/>
    <n v="375"/>
    <n v="61875"/>
    <n v="68062.5"/>
    <n v="6187.5"/>
    <x v="6"/>
    <x v="1"/>
  </r>
  <r>
    <s v="Flight6749"/>
    <d v="2015-01-11T00:00:00"/>
    <x v="17"/>
    <n v="1.9"/>
    <n v="1"/>
    <x v="0"/>
    <n v="300"/>
    <n v="55500"/>
    <n v="61050"/>
    <n v="5550"/>
    <x v="7"/>
    <x v="1"/>
  </r>
  <r>
    <s v="Flight6750"/>
    <d v="2015-06-02T00:00:00"/>
    <x v="19"/>
    <n v="2"/>
    <n v="176"/>
    <x v="25"/>
    <n v="126.5"/>
    <n v="20872.5"/>
    <n v="22959.75"/>
    <n v="2087.25"/>
    <x v="10"/>
    <x v="1"/>
  </r>
  <r>
    <s v="Flight6751"/>
    <d v="2014-06-27T00:00:00"/>
    <x v="11"/>
    <n v="2.4"/>
    <n v="16"/>
    <x v="0"/>
    <n v="385"/>
    <n v="71225"/>
    <n v="78347.5"/>
    <n v="7122.5"/>
    <x v="10"/>
    <x v="0"/>
  </r>
  <r>
    <s v="Flight6752"/>
    <d v="2014-11-28T00:00:00"/>
    <x v="0"/>
    <n v="4.5"/>
    <n v="84"/>
    <x v="8"/>
    <n v="450"/>
    <n v="81450"/>
    <n v="89595"/>
    <n v="8145"/>
    <x v="0"/>
    <x v="0"/>
  </r>
  <r>
    <s v="Flight6753"/>
    <d v="2014-02-16T00:00:00"/>
    <x v="5"/>
    <n v="2.4"/>
    <n v="173"/>
    <x v="2"/>
    <n v="125"/>
    <n v="20625"/>
    <n v="22687.5"/>
    <n v="2062.5"/>
    <x v="8"/>
    <x v="0"/>
  </r>
  <r>
    <s v="Flight6754"/>
    <d v="2015-04-30T00:00:00"/>
    <x v="2"/>
    <n v="1.8"/>
    <n v="172"/>
    <x v="28"/>
    <n v="225"/>
    <n v="37125"/>
    <n v="40837.5"/>
    <n v="3712.5"/>
    <x v="9"/>
    <x v="1"/>
  </r>
  <r>
    <s v="Flight6755"/>
    <d v="2014-04-25T00:00:00"/>
    <x v="5"/>
    <n v="2.8"/>
    <n v="91"/>
    <x v="5"/>
    <n v="125"/>
    <n v="23125"/>
    <n v="25437.5"/>
    <n v="2312.5"/>
    <x v="9"/>
    <x v="0"/>
  </r>
  <r>
    <s v="Flight6756"/>
    <d v="2015-03-27T00:00:00"/>
    <x v="7"/>
    <n v="1.9"/>
    <n v="86"/>
    <x v="20"/>
    <n v="200"/>
    <n v="36200"/>
    <n v="39820"/>
    <n v="3620"/>
    <x v="5"/>
    <x v="1"/>
  </r>
  <r>
    <s v="Flight6757"/>
    <d v="2014-03-02T00:00:00"/>
    <x v="8"/>
    <n v="7.1"/>
    <n v="150"/>
    <x v="2"/>
    <n v="200"/>
    <n v="37000"/>
    <n v="40700"/>
    <n v="3700"/>
    <x v="5"/>
    <x v="0"/>
  </r>
  <r>
    <s v="Flight6758"/>
    <d v="2014-06-28T00:00:00"/>
    <x v="10"/>
    <n v="1.1000000000000001"/>
    <n v="129"/>
    <x v="1"/>
    <n v="412.5"/>
    <n v="76312.5"/>
    <n v="83943.75"/>
    <n v="7631.25"/>
    <x v="10"/>
    <x v="0"/>
  </r>
  <r>
    <s v="Flight6759"/>
    <d v="2015-07-26T00:00:00"/>
    <x v="5"/>
    <n v="2"/>
    <n v="196"/>
    <x v="22"/>
    <n v="137.5"/>
    <n v="22687.5"/>
    <n v="24956.25"/>
    <n v="2268.75"/>
    <x v="2"/>
    <x v="1"/>
  </r>
  <r>
    <s v="Flight6760"/>
    <d v="2015-04-05T00:00:00"/>
    <x v="4"/>
    <n v="2.1"/>
    <n v="107"/>
    <x v="1"/>
    <n v="200"/>
    <n v="37000"/>
    <n v="40700"/>
    <n v="3700"/>
    <x v="9"/>
    <x v="1"/>
  </r>
  <r>
    <s v="Flight6761"/>
    <d v="2014-08-05T00:00:00"/>
    <x v="20"/>
    <n v="1.5"/>
    <n v="106"/>
    <x v="2"/>
    <n v="302.5"/>
    <n v="55962.5"/>
    <n v="61558.75"/>
    <n v="5596.25"/>
    <x v="1"/>
    <x v="0"/>
  </r>
  <r>
    <s v="Flight6762"/>
    <d v="2015-01-03T00:00:00"/>
    <x v="20"/>
    <n v="2.2999999999999998"/>
    <n v="163"/>
    <x v="6"/>
    <n v="275"/>
    <n v="45375"/>
    <n v="49912.5"/>
    <n v="4537.5"/>
    <x v="7"/>
    <x v="1"/>
  </r>
  <r>
    <s v="Flight6763"/>
    <d v="2014-11-24T00:00:00"/>
    <x v="7"/>
    <n v="3.6"/>
    <n v="193"/>
    <x v="1"/>
    <n v="300"/>
    <n v="49500"/>
    <n v="54450"/>
    <n v="4950"/>
    <x v="0"/>
    <x v="0"/>
  </r>
  <r>
    <s v="Flight6764"/>
    <d v="2015-07-08T00:00:00"/>
    <x v="5"/>
    <n v="1.2"/>
    <n v="26"/>
    <x v="0"/>
    <n v="137.5"/>
    <n v="25437.5"/>
    <n v="27981.25"/>
    <n v="2543.75"/>
    <x v="2"/>
    <x v="1"/>
  </r>
  <r>
    <s v="Flight6765"/>
    <d v="2015-11-06T00:00:00"/>
    <x v="19"/>
    <n v="1.3"/>
    <n v="15"/>
    <x v="0"/>
    <n v="115"/>
    <n v="21275"/>
    <n v="23402.5"/>
    <n v="2127.5"/>
    <x v="0"/>
    <x v="1"/>
  </r>
  <r>
    <s v="Flight6766"/>
    <d v="2014-08-02T00:00:00"/>
    <x v="2"/>
    <n v="3.2"/>
    <n v="141"/>
    <x v="15"/>
    <n v="247.5"/>
    <n v="45787.5"/>
    <n v="50366.25"/>
    <n v="4578.75"/>
    <x v="1"/>
    <x v="0"/>
  </r>
  <r>
    <s v="Flight6767"/>
    <d v="2015-07-08T00:00:00"/>
    <x v="10"/>
    <n v="3.5"/>
    <n v="204"/>
    <x v="23"/>
    <n v="412.5"/>
    <n v="68062.5"/>
    <n v="74868.75"/>
    <n v="6806.25"/>
    <x v="2"/>
    <x v="1"/>
  </r>
  <r>
    <s v="Flight6768"/>
    <d v="2014-06-01T00:00:00"/>
    <x v="3"/>
    <n v="4.8"/>
    <n v="90"/>
    <x v="15"/>
    <n v="385"/>
    <n v="69685"/>
    <n v="76653.5"/>
    <n v="6968.5"/>
    <x v="10"/>
    <x v="0"/>
  </r>
  <r>
    <s v="Flight6769"/>
    <d v="2015-02-21T00:00:00"/>
    <x v="12"/>
    <n v="2.7"/>
    <n v="36"/>
    <x v="2"/>
    <n v="115"/>
    <n v="18975"/>
    <n v="20872.5"/>
    <n v="1897.5"/>
    <x v="8"/>
    <x v="1"/>
  </r>
  <r>
    <s v="Flight6770"/>
    <d v="2014-03-25T00:00:00"/>
    <x v="14"/>
    <n v="0.9"/>
    <n v="20"/>
    <x v="1"/>
    <n v="275"/>
    <n v="50875"/>
    <n v="55962.5"/>
    <n v="5087.5"/>
    <x v="5"/>
    <x v="0"/>
  </r>
  <r>
    <s v="Flight6771"/>
    <d v="2015-12-25T00:00:00"/>
    <x v="16"/>
    <n v="2.6"/>
    <n v="202"/>
    <x v="18"/>
    <n v="385"/>
    <n v="63525"/>
    <n v="69877.5"/>
    <n v="6352.5"/>
    <x v="4"/>
    <x v="1"/>
  </r>
  <r>
    <s v="Flight6772"/>
    <d v="2014-06-19T00:00:00"/>
    <x v="4"/>
    <n v="0.3"/>
    <n v="122"/>
    <x v="0"/>
    <n v="220"/>
    <n v="40700"/>
    <n v="44770"/>
    <n v="4070"/>
    <x v="10"/>
    <x v="0"/>
  </r>
  <r>
    <s v="Flight6773"/>
    <d v="2015-04-07T00:00:00"/>
    <x v="7"/>
    <n v="2.4"/>
    <n v="135"/>
    <x v="22"/>
    <n v="200"/>
    <n v="37000"/>
    <n v="40700"/>
    <n v="3700"/>
    <x v="9"/>
    <x v="1"/>
  </r>
  <r>
    <s v="Flight6774"/>
    <d v="2015-04-29T00:00:00"/>
    <x v="11"/>
    <n v="2.2000000000000002"/>
    <n v="21"/>
    <x v="19"/>
    <n v="350"/>
    <n v="64750"/>
    <n v="71225"/>
    <n v="6475"/>
    <x v="9"/>
    <x v="1"/>
  </r>
  <r>
    <s v="Flight6775"/>
    <d v="2014-06-02T00:00:00"/>
    <x v="19"/>
    <n v="0.4"/>
    <n v="13"/>
    <x v="6"/>
    <n v="126.5"/>
    <n v="23402.5"/>
    <n v="25742.75"/>
    <n v="2340.25"/>
    <x v="10"/>
    <x v="0"/>
  </r>
  <r>
    <s v="Flight6776"/>
    <d v="2014-11-18T00:00:00"/>
    <x v="1"/>
    <n v="2"/>
    <n v="133"/>
    <x v="19"/>
    <n v="250"/>
    <n v="46250"/>
    <n v="50875"/>
    <n v="4625"/>
    <x v="0"/>
    <x v="0"/>
  </r>
  <r>
    <s v="Flight6777"/>
    <d v="2015-05-25T00:00:00"/>
    <x v="10"/>
    <n v="1.3"/>
    <n v="149"/>
    <x v="2"/>
    <n v="375"/>
    <n v="69375"/>
    <n v="76312.5"/>
    <n v="6937.5"/>
    <x v="3"/>
    <x v="1"/>
  </r>
  <r>
    <s v="Flight6778"/>
    <d v="2014-01-25T00:00:00"/>
    <x v="17"/>
    <n v="3.2"/>
    <n v="85"/>
    <x v="5"/>
    <n v="300"/>
    <n v="54300"/>
    <n v="59730"/>
    <n v="5430"/>
    <x v="7"/>
    <x v="0"/>
  </r>
  <r>
    <s v="Flight6779"/>
    <d v="2014-01-22T00:00:00"/>
    <x v="20"/>
    <n v="1.6"/>
    <n v="92"/>
    <x v="0"/>
    <n v="275"/>
    <n v="50875"/>
    <n v="55962.5"/>
    <n v="5087.5"/>
    <x v="7"/>
    <x v="0"/>
  </r>
  <r>
    <s v="Flight6780"/>
    <d v="2015-07-29T00:00:00"/>
    <x v="13"/>
    <n v="1.1000000000000001"/>
    <n v="180"/>
    <x v="2"/>
    <n v="275"/>
    <n v="45375"/>
    <n v="49912.5"/>
    <n v="4537.5"/>
    <x v="2"/>
    <x v="1"/>
  </r>
  <r>
    <s v="Flight6781"/>
    <d v="2015-08-02T00:00:00"/>
    <x v="2"/>
    <n v="2.2000000000000002"/>
    <n v="158"/>
    <x v="10"/>
    <n v="247.5"/>
    <n v="40837.5"/>
    <n v="44921.25"/>
    <n v="4083.75"/>
    <x v="1"/>
    <x v="1"/>
  </r>
  <r>
    <s v="Flight6782"/>
    <d v="2015-07-23T00:00:00"/>
    <x v="1"/>
    <n v="2.1"/>
    <n v="152"/>
    <x v="1"/>
    <n v="275"/>
    <n v="45375"/>
    <n v="49912.5"/>
    <n v="4537.5"/>
    <x v="2"/>
    <x v="1"/>
  </r>
  <r>
    <s v="Flight6783"/>
    <d v="2014-12-14T00:00:00"/>
    <x v="1"/>
    <n v="0.6"/>
    <n v="114"/>
    <x v="6"/>
    <n v="250"/>
    <n v="46250"/>
    <n v="50875"/>
    <n v="4625"/>
    <x v="4"/>
    <x v="0"/>
  </r>
  <r>
    <s v="Flight6784"/>
    <d v="2014-03-02T00:00:00"/>
    <x v="16"/>
    <n v="1.4"/>
    <n v="10"/>
    <x v="19"/>
    <n v="275"/>
    <n v="50875"/>
    <n v="55962.5"/>
    <n v="5087.5"/>
    <x v="5"/>
    <x v="0"/>
  </r>
  <r>
    <s v="Flight6785"/>
    <d v="2014-11-30T00:00:00"/>
    <x v="5"/>
    <n v="5.3"/>
    <n v="72"/>
    <x v="2"/>
    <n v="187.5"/>
    <n v="33937.5"/>
    <n v="37331.25"/>
    <n v="3393.75"/>
    <x v="0"/>
    <x v="0"/>
  </r>
  <r>
    <s v="Flight6786"/>
    <d v="2015-11-30T00:00:00"/>
    <x v="1"/>
    <n v="2.1"/>
    <n v="174"/>
    <x v="3"/>
    <n v="250"/>
    <n v="41250"/>
    <n v="45375"/>
    <n v="4125"/>
    <x v="0"/>
    <x v="1"/>
  </r>
  <r>
    <s v="Flight6787"/>
    <d v="2014-08-27T00:00:00"/>
    <x v="5"/>
    <n v="2.8"/>
    <n v="171"/>
    <x v="2"/>
    <n v="137.5"/>
    <n v="22687.5"/>
    <n v="24956.25"/>
    <n v="2268.75"/>
    <x v="1"/>
    <x v="0"/>
  </r>
  <r>
    <s v="Flight6788"/>
    <d v="2015-03-23T00:00:00"/>
    <x v="10"/>
    <n v="1.5"/>
    <n v="75"/>
    <x v="11"/>
    <n v="375"/>
    <n v="67875"/>
    <n v="74662.5"/>
    <n v="6787.5"/>
    <x v="5"/>
    <x v="1"/>
  </r>
  <r>
    <s v="Flight6789"/>
    <d v="2014-06-07T00:00:00"/>
    <x v="11"/>
    <n v="2.4"/>
    <n v="152"/>
    <x v="22"/>
    <n v="385"/>
    <n v="63525"/>
    <n v="69877.5"/>
    <n v="6352.5"/>
    <x v="10"/>
    <x v="0"/>
  </r>
  <r>
    <s v="Flight6790"/>
    <d v="2014-08-01T00:00:00"/>
    <x v="3"/>
    <n v="4.5999999999999996"/>
    <n v="79"/>
    <x v="29"/>
    <n v="385"/>
    <n v="69685"/>
    <n v="76653.5"/>
    <n v="6968.5"/>
    <x v="1"/>
    <x v="0"/>
  </r>
  <r>
    <s v="Flight6791"/>
    <d v="2014-06-21T00:00:00"/>
    <x v="20"/>
    <n v="1.9"/>
    <n v="18"/>
    <x v="19"/>
    <n v="302.5"/>
    <n v="55962.5"/>
    <n v="61558.75"/>
    <n v="5596.25"/>
    <x v="10"/>
    <x v="0"/>
  </r>
  <r>
    <s v="Flight6792"/>
    <d v="2015-10-28T00:00:00"/>
    <x v="20"/>
    <n v="3.6"/>
    <n v="121"/>
    <x v="2"/>
    <n v="275"/>
    <n v="50875"/>
    <n v="55962.5"/>
    <n v="5087.5"/>
    <x v="11"/>
    <x v="1"/>
  </r>
  <r>
    <s v="Flight6793"/>
    <d v="2014-12-12T00:00:00"/>
    <x v="7"/>
    <n v="1.9"/>
    <n v="165"/>
    <x v="1"/>
    <n v="200"/>
    <n v="33000"/>
    <n v="36300"/>
    <n v="3300"/>
    <x v="4"/>
    <x v="0"/>
  </r>
  <r>
    <s v="Flight6794"/>
    <d v="2014-07-30T00:00:00"/>
    <x v="13"/>
    <n v="1.7"/>
    <n v="96"/>
    <x v="2"/>
    <n v="275"/>
    <n v="50875"/>
    <n v="55962.5"/>
    <n v="5087.5"/>
    <x v="2"/>
    <x v="0"/>
  </r>
  <r>
    <s v="Flight6795"/>
    <d v="2014-08-20T00:00:00"/>
    <x v="16"/>
    <n v="2.2000000000000002"/>
    <n v="19"/>
    <x v="2"/>
    <n v="302.5"/>
    <n v="55962.5"/>
    <n v="61558.75"/>
    <n v="5596.25"/>
    <x v="1"/>
    <x v="0"/>
  </r>
  <r>
    <s v="Flight6796"/>
    <d v="2014-01-13T00:00:00"/>
    <x v="19"/>
    <n v="1.1000000000000001"/>
    <n v="137"/>
    <x v="6"/>
    <n v="115"/>
    <n v="21275"/>
    <n v="23402.5"/>
    <n v="2127.5"/>
    <x v="7"/>
    <x v="0"/>
  </r>
  <r>
    <s v="Flight6797"/>
    <d v="2015-06-13T00:00:00"/>
    <x v="8"/>
    <n v="12.2"/>
    <n v="114"/>
    <x v="16"/>
    <n v="220"/>
    <n v="40700"/>
    <n v="44770"/>
    <n v="4070"/>
    <x v="10"/>
    <x v="1"/>
  </r>
  <r>
    <s v="Flight6798"/>
    <d v="2015-05-30T00:00:00"/>
    <x v="3"/>
    <n v="4.8"/>
    <n v="3"/>
    <x v="1"/>
    <n v="350"/>
    <n v="64750"/>
    <n v="71225"/>
    <n v="6475"/>
    <x v="3"/>
    <x v="1"/>
  </r>
  <r>
    <s v="Flight6799"/>
    <d v="2015-05-28T00:00:00"/>
    <x v="5"/>
    <n v="2.2000000000000002"/>
    <n v="202"/>
    <x v="0"/>
    <n v="125"/>
    <n v="20625"/>
    <n v="22687.5"/>
    <n v="2062.5"/>
    <x v="3"/>
    <x v="1"/>
  </r>
  <r>
    <s v="Flight6800"/>
    <d v="2015-07-21T00:00:00"/>
    <x v="17"/>
    <n v="1.5"/>
    <n v="156"/>
    <x v="19"/>
    <n v="330"/>
    <n v="54450"/>
    <n v="59895"/>
    <n v="5445"/>
    <x v="2"/>
    <x v="1"/>
  </r>
  <r>
    <s v="Flight6801"/>
    <d v="2015-04-21T00:00:00"/>
    <x v="7"/>
    <n v="1.2"/>
    <n v="30"/>
    <x v="18"/>
    <n v="200"/>
    <n v="37000"/>
    <n v="40700"/>
    <n v="3700"/>
    <x v="9"/>
    <x v="1"/>
  </r>
  <r>
    <s v="Flight6802"/>
    <d v="2014-08-24T00:00:00"/>
    <x v="3"/>
    <n v="7.4"/>
    <n v="73"/>
    <x v="1"/>
    <n v="385"/>
    <n v="69685"/>
    <n v="76653.5"/>
    <n v="6968.5"/>
    <x v="1"/>
    <x v="0"/>
  </r>
  <r>
    <s v="Flight6803"/>
    <d v="2014-08-30T00:00:00"/>
    <x v="7"/>
    <n v="2.2000000000000002"/>
    <n v="118"/>
    <x v="6"/>
    <n v="220"/>
    <n v="40700"/>
    <n v="44770"/>
    <n v="4070"/>
    <x v="1"/>
    <x v="0"/>
  </r>
  <r>
    <s v="Flight6804"/>
    <d v="2015-01-12T00:00:00"/>
    <x v="19"/>
    <n v="3"/>
    <n v="63"/>
    <x v="2"/>
    <n v="115"/>
    <n v="20815"/>
    <n v="22896.5"/>
    <n v="2081.5"/>
    <x v="7"/>
    <x v="1"/>
  </r>
  <r>
    <s v="Flight6805"/>
    <d v="2015-10-21T00:00:00"/>
    <x v="12"/>
    <n v="2.2000000000000002"/>
    <n v="117"/>
    <x v="15"/>
    <n v="115"/>
    <n v="21275"/>
    <n v="23402.5"/>
    <n v="2127.5"/>
    <x v="11"/>
    <x v="1"/>
  </r>
  <r>
    <s v="Flight6806"/>
    <d v="2015-05-25T00:00:00"/>
    <x v="7"/>
    <n v="2"/>
    <n v="109"/>
    <x v="2"/>
    <n v="200"/>
    <n v="37000"/>
    <n v="40700"/>
    <n v="3700"/>
    <x v="3"/>
    <x v="1"/>
  </r>
  <r>
    <s v="Flight6807"/>
    <d v="2014-09-08T00:00:00"/>
    <x v="1"/>
    <n v="3.2"/>
    <n v="52"/>
    <x v="1"/>
    <n v="250"/>
    <n v="41250"/>
    <n v="45375"/>
    <n v="4125"/>
    <x v="6"/>
    <x v="0"/>
  </r>
  <r>
    <s v="Flight6808"/>
    <d v="2015-01-21T00:00:00"/>
    <x v="12"/>
    <n v="2.2999999999999998"/>
    <n v="39"/>
    <x v="1"/>
    <n v="115"/>
    <n v="18975"/>
    <n v="20872.5"/>
    <n v="1897.5"/>
    <x v="7"/>
    <x v="1"/>
  </r>
  <r>
    <s v="Flight6809"/>
    <d v="2014-05-12T00:00:00"/>
    <x v="8"/>
    <n v="9.1999999999999993"/>
    <n v="21"/>
    <x v="19"/>
    <n v="200"/>
    <n v="37000"/>
    <n v="40700"/>
    <n v="3700"/>
    <x v="3"/>
    <x v="0"/>
  </r>
  <r>
    <s v="Flight6810"/>
    <d v="2014-04-27T00:00:00"/>
    <x v="5"/>
    <n v="1.9"/>
    <n v="125"/>
    <x v="1"/>
    <n v="125"/>
    <n v="23125"/>
    <n v="25437.5"/>
    <n v="2312.5"/>
    <x v="9"/>
    <x v="0"/>
  </r>
  <r>
    <s v="Flight6811"/>
    <d v="2015-04-14T00:00:00"/>
    <x v="1"/>
    <n v="1.2"/>
    <n v="7"/>
    <x v="13"/>
    <n v="250"/>
    <n v="46250"/>
    <n v="50875"/>
    <n v="4625"/>
    <x v="9"/>
    <x v="1"/>
  </r>
  <r>
    <s v="Flight6812"/>
    <d v="2014-06-16T00:00:00"/>
    <x v="17"/>
    <n v="1.8"/>
    <n v="57"/>
    <x v="1"/>
    <n v="330"/>
    <n v="54450"/>
    <n v="59895"/>
    <n v="5445"/>
    <x v="10"/>
    <x v="0"/>
  </r>
  <r>
    <s v="Flight6813"/>
    <d v="2015-06-20T00:00:00"/>
    <x v="4"/>
    <n v="2.2999999999999998"/>
    <n v="100"/>
    <x v="1"/>
    <n v="220"/>
    <n v="40700"/>
    <n v="44770"/>
    <n v="4070"/>
    <x v="10"/>
    <x v="1"/>
  </r>
  <r>
    <s v="Flight6814"/>
    <d v="2014-02-08T00:00:00"/>
    <x v="16"/>
    <n v="2.8"/>
    <n v="92"/>
    <x v="29"/>
    <n v="275"/>
    <n v="50875"/>
    <n v="55962.5"/>
    <n v="5087.5"/>
    <x v="8"/>
    <x v="0"/>
  </r>
  <r>
    <s v="Flight6815"/>
    <d v="2014-04-03T00:00:00"/>
    <x v="4"/>
    <n v="1.9"/>
    <n v="1"/>
    <x v="2"/>
    <n v="200"/>
    <n v="37000"/>
    <n v="40700"/>
    <n v="3700"/>
    <x v="9"/>
    <x v="0"/>
  </r>
  <r>
    <s v="Flight6816"/>
    <d v="2014-07-22T00:00:00"/>
    <x v="16"/>
    <n v="1.9"/>
    <n v="37"/>
    <x v="15"/>
    <n v="302.5"/>
    <n v="49912.5"/>
    <n v="54903.75"/>
    <n v="4991.25"/>
    <x v="2"/>
    <x v="0"/>
  </r>
  <r>
    <s v="Flight6817"/>
    <d v="2014-09-13T00:00:00"/>
    <x v="1"/>
    <n v="2.1"/>
    <n v="9"/>
    <x v="6"/>
    <n v="250"/>
    <n v="46250"/>
    <n v="50875"/>
    <n v="4625"/>
    <x v="6"/>
    <x v="0"/>
  </r>
  <r>
    <s v="Flight6818"/>
    <d v="2015-08-13T00:00:00"/>
    <x v="8"/>
    <n v="9.9"/>
    <n v="151"/>
    <x v="6"/>
    <n v="220"/>
    <n v="40700"/>
    <n v="44770"/>
    <n v="4070"/>
    <x v="1"/>
    <x v="1"/>
  </r>
  <r>
    <s v="Flight6819"/>
    <d v="2015-12-27T00:00:00"/>
    <x v="16"/>
    <n v="3.5"/>
    <n v="144"/>
    <x v="0"/>
    <n v="385"/>
    <n v="71225"/>
    <n v="78347.5"/>
    <n v="7122.5"/>
    <x v="4"/>
    <x v="1"/>
  </r>
  <r>
    <s v="Flight6820"/>
    <d v="2014-12-27T00:00:00"/>
    <x v="16"/>
    <n v="3"/>
    <n v="145"/>
    <x v="12"/>
    <n v="385"/>
    <n v="71225"/>
    <n v="78347.5"/>
    <n v="7122.5"/>
    <x v="4"/>
    <x v="0"/>
  </r>
  <r>
    <s v="Flight6821"/>
    <d v="2014-02-17T00:00:00"/>
    <x v="10"/>
    <n v="2.2999999999999998"/>
    <n v="122"/>
    <x v="5"/>
    <n v="375"/>
    <n v="69375"/>
    <n v="76312.5"/>
    <n v="6937.5"/>
    <x v="8"/>
    <x v="0"/>
  </r>
  <r>
    <s v="Flight6822"/>
    <d v="2015-10-03T00:00:00"/>
    <x v="2"/>
    <n v="2.7"/>
    <n v="20"/>
    <x v="6"/>
    <n v="225"/>
    <n v="41625"/>
    <n v="45787.5"/>
    <n v="4162.5"/>
    <x v="11"/>
    <x v="1"/>
  </r>
  <r>
    <s v="Flight6823"/>
    <d v="2015-01-24T00:00:00"/>
    <x v="7"/>
    <n v="1.1000000000000001"/>
    <n v="56"/>
    <x v="1"/>
    <n v="200"/>
    <n v="33000"/>
    <n v="36300"/>
    <n v="3300"/>
    <x v="7"/>
    <x v="1"/>
  </r>
  <r>
    <s v="Flight6824"/>
    <d v="2015-03-15T00:00:00"/>
    <x v="15"/>
    <n v="2.2000000000000002"/>
    <n v="172"/>
    <x v="0"/>
    <n v="300"/>
    <n v="49500"/>
    <n v="54450"/>
    <n v="4950"/>
    <x v="5"/>
    <x v="1"/>
  </r>
  <r>
    <s v="Flight6825"/>
    <d v="2015-04-01T00:00:00"/>
    <x v="3"/>
    <n v="1.9"/>
    <n v="12"/>
    <x v="2"/>
    <n v="350"/>
    <n v="64750"/>
    <n v="71225"/>
    <n v="6475"/>
    <x v="9"/>
    <x v="1"/>
  </r>
  <r>
    <s v="Flight6826"/>
    <d v="2014-11-27T00:00:00"/>
    <x v="3"/>
    <n v="8.5"/>
    <n v="135"/>
    <x v="2"/>
    <n v="525"/>
    <n v="97125"/>
    <n v="106837.5"/>
    <n v="9712.5"/>
    <x v="0"/>
    <x v="0"/>
  </r>
  <r>
    <s v="Flight6827"/>
    <d v="2014-03-12T00:00:00"/>
    <x v="2"/>
    <n v="2.4"/>
    <n v="184"/>
    <x v="5"/>
    <n v="225"/>
    <n v="37125"/>
    <n v="40837.5"/>
    <n v="3712.5"/>
    <x v="5"/>
    <x v="0"/>
  </r>
  <r>
    <s v="Flight6828"/>
    <d v="2014-12-02T00:00:00"/>
    <x v="2"/>
    <n v="1.5"/>
    <n v="28"/>
    <x v="0"/>
    <n v="225"/>
    <n v="41625"/>
    <n v="45787.5"/>
    <n v="4162.5"/>
    <x v="4"/>
    <x v="0"/>
  </r>
  <r>
    <s v="Flight6829"/>
    <d v="2015-03-23T00:00:00"/>
    <x v="8"/>
    <n v="11.4"/>
    <n v="114"/>
    <x v="2"/>
    <n v="200"/>
    <n v="37000"/>
    <n v="40700"/>
    <n v="3700"/>
    <x v="5"/>
    <x v="1"/>
  </r>
  <r>
    <s v="Flight6830"/>
    <d v="2014-04-14T00:00:00"/>
    <x v="14"/>
    <n v="1.2"/>
    <n v="158"/>
    <x v="21"/>
    <n v="275"/>
    <n v="45375"/>
    <n v="49912.5"/>
    <n v="4537.5"/>
    <x v="9"/>
    <x v="0"/>
  </r>
  <r>
    <s v="Flight6831"/>
    <d v="2014-04-27T00:00:00"/>
    <x v="3"/>
    <n v="3.3"/>
    <n v="174"/>
    <x v="10"/>
    <n v="350"/>
    <n v="57750"/>
    <n v="63525"/>
    <n v="5775"/>
    <x v="9"/>
    <x v="0"/>
  </r>
  <r>
    <s v="Flight6832"/>
    <d v="2014-06-17T00:00:00"/>
    <x v="20"/>
    <n v="1.8"/>
    <n v="50"/>
    <x v="18"/>
    <n v="302.5"/>
    <n v="49912.5"/>
    <n v="54903.75"/>
    <n v="4991.25"/>
    <x v="10"/>
    <x v="0"/>
  </r>
  <r>
    <s v="Flight6833"/>
    <d v="2015-12-04T00:00:00"/>
    <x v="13"/>
    <n v="2.6"/>
    <n v="162"/>
    <x v="2"/>
    <n v="250"/>
    <n v="41250"/>
    <n v="45375"/>
    <n v="4125"/>
    <x v="4"/>
    <x v="1"/>
  </r>
  <r>
    <s v="Flight6834"/>
    <d v="2014-01-10T00:00:00"/>
    <x v="0"/>
    <n v="2"/>
    <n v="48"/>
    <x v="6"/>
    <n v="300"/>
    <n v="49500"/>
    <n v="54450"/>
    <n v="4950"/>
    <x v="7"/>
    <x v="0"/>
  </r>
  <r>
    <s v="Flight6835"/>
    <d v="2015-12-23T00:00:00"/>
    <x v="12"/>
    <n v="2.2000000000000002"/>
    <n v="130"/>
    <x v="27"/>
    <n v="161"/>
    <n v="29785"/>
    <n v="32763.5"/>
    <n v="2978.5"/>
    <x v="4"/>
    <x v="1"/>
  </r>
  <r>
    <s v="Flight6836"/>
    <d v="2015-06-13T00:00:00"/>
    <x v="15"/>
    <n v="2.2999999999999998"/>
    <n v="191"/>
    <x v="11"/>
    <n v="330"/>
    <n v="54450"/>
    <n v="59895"/>
    <n v="5445"/>
    <x v="10"/>
    <x v="1"/>
  </r>
  <r>
    <s v="Flight6837"/>
    <d v="2015-12-26T00:00:00"/>
    <x v="1"/>
    <n v="2.7"/>
    <n v="65"/>
    <x v="22"/>
    <n v="350"/>
    <n v="63350"/>
    <n v="69685"/>
    <n v="6335"/>
    <x v="4"/>
    <x v="1"/>
  </r>
  <r>
    <s v="Flight6838"/>
    <d v="2015-10-08T00:00:00"/>
    <x v="7"/>
    <n v="1.3"/>
    <n v="42"/>
    <x v="18"/>
    <n v="200"/>
    <n v="33000"/>
    <n v="36300"/>
    <n v="3300"/>
    <x v="11"/>
    <x v="1"/>
  </r>
  <r>
    <s v="Flight6839"/>
    <d v="2014-07-19T00:00:00"/>
    <x v="17"/>
    <n v="2.7"/>
    <n v="15"/>
    <x v="14"/>
    <n v="330"/>
    <n v="61050"/>
    <n v="67155"/>
    <n v="6105"/>
    <x v="2"/>
    <x v="0"/>
  </r>
  <r>
    <s v="Flight6840"/>
    <d v="2015-05-28T00:00:00"/>
    <x v="5"/>
    <n v="1.9"/>
    <n v="209"/>
    <x v="22"/>
    <n v="125"/>
    <n v="20625"/>
    <n v="22687.5"/>
    <n v="2062.5"/>
    <x v="3"/>
    <x v="1"/>
  </r>
  <r>
    <s v="Flight6841"/>
    <d v="2014-08-15T00:00:00"/>
    <x v="8"/>
    <n v="10"/>
    <n v="134"/>
    <x v="10"/>
    <n v="220"/>
    <n v="40700"/>
    <n v="44770"/>
    <n v="4070"/>
    <x v="1"/>
    <x v="0"/>
  </r>
  <r>
    <s v="Flight6842"/>
    <d v="2014-07-27T00:00:00"/>
    <x v="20"/>
    <n v="1.1000000000000001"/>
    <n v="37"/>
    <x v="1"/>
    <n v="302.5"/>
    <n v="49912.5"/>
    <n v="54903.75"/>
    <n v="4991.25"/>
    <x v="2"/>
    <x v="0"/>
  </r>
  <r>
    <s v="Flight6843"/>
    <d v="2015-12-21T00:00:00"/>
    <x v="2"/>
    <n v="4.7"/>
    <n v="204"/>
    <x v="0"/>
    <n v="315"/>
    <n v="51975"/>
    <n v="57172.5"/>
    <n v="5197.5"/>
    <x v="4"/>
    <x v="1"/>
  </r>
  <r>
    <s v="Flight6844"/>
    <d v="2015-01-12T00:00:00"/>
    <x v="10"/>
    <n v="1.1000000000000001"/>
    <n v="89"/>
    <x v="1"/>
    <n v="375"/>
    <n v="67875"/>
    <n v="74662.5"/>
    <n v="6787.5"/>
    <x v="7"/>
    <x v="1"/>
  </r>
  <r>
    <s v="Flight6845"/>
    <d v="2015-04-24T00:00:00"/>
    <x v="0"/>
    <n v="2.8"/>
    <n v="94"/>
    <x v="4"/>
    <n v="300"/>
    <n v="55500"/>
    <n v="61050"/>
    <n v="5550"/>
    <x v="9"/>
    <x v="1"/>
  </r>
  <r>
    <s v="Flight6846"/>
    <d v="2014-06-18T00:00:00"/>
    <x v="9"/>
    <n v="2"/>
    <n v="207"/>
    <x v="11"/>
    <n v="275"/>
    <n v="45375"/>
    <n v="49912.5"/>
    <n v="4537.5"/>
    <x v="10"/>
    <x v="0"/>
  </r>
  <r>
    <s v="Flight6847"/>
    <d v="2014-06-16T00:00:00"/>
    <x v="7"/>
    <n v="2.9"/>
    <n v="167"/>
    <x v="0"/>
    <n v="220"/>
    <n v="36300"/>
    <n v="39930"/>
    <n v="3630"/>
    <x v="10"/>
    <x v="0"/>
  </r>
  <r>
    <s v="Flight6848"/>
    <d v="2014-03-10T00:00:00"/>
    <x v="11"/>
    <n v="1.8"/>
    <n v="131"/>
    <x v="14"/>
    <n v="350"/>
    <n v="64750"/>
    <n v="71225"/>
    <n v="6475"/>
    <x v="5"/>
    <x v="0"/>
  </r>
  <r>
    <s v="Flight6849"/>
    <d v="2015-07-16T00:00:00"/>
    <x v="11"/>
    <n v="2.7"/>
    <n v="171"/>
    <x v="3"/>
    <n v="385"/>
    <n v="63525"/>
    <n v="69877.5"/>
    <n v="6352.5"/>
    <x v="2"/>
    <x v="1"/>
  </r>
  <r>
    <s v="Flight6850"/>
    <d v="2014-02-14T00:00:00"/>
    <x v="0"/>
    <n v="1.8"/>
    <n v="141"/>
    <x v="0"/>
    <n v="300"/>
    <n v="55500"/>
    <n v="61050"/>
    <n v="5550"/>
    <x v="8"/>
    <x v="0"/>
  </r>
  <r>
    <s v="Flight6851"/>
    <d v="2014-01-13T00:00:00"/>
    <x v="7"/>
    <n v="1.8"/>
    <n v="116"/>
    <x v="28"/>
    <n v="200"/>
    <n v="37000"/>
    <n v="40700"/>
    <n v="3700"/>
    <x v="7"/>
    <x v="0"/>
  </r>
  <r>
    <s v="Flight6852"/>
    <d v="2014-07-15T00:00:00"/>
    <x v="5"/>
    <n v="3.3"/>
    <n v="82"/>
    <x v="6"/>
    <n v="137.5"/>
    <n v="24887.5"/>
    <n v="27376.25"/>
    <n v="2488.75"/>
    <x v="2"/>
    <x v="0"/>
  </r>
  <r>
    <s v="Flight6853"/>
    <d v="2015-03-01T00:00:00"/>
    <x v="1"/>
    <n v="2.4"/>
    <n v="103"/>
    <x v="1"/>
    <n v="250"/>
    <n v="46250"/>
    <n v="50875"/>
    <n v="4625"/>
    <x v="5"/>
    <x v="1"/>
  </r>
  <r>
    <s v="Flight6854"/>
    <d v="2014-11-29T00:00:00"/>
    <x v="5"/>
    <n v="5.4"/>
    <n v="19"/>
    <x v="16"/>
    <n v="187.5"/>
    <n v="34687.5"/>
    <n v="38156.25"/>
    <n v="3468.75"/>
    <x v="0"/>
    <x v="0"/>
  </r>
  <r>
    <s v="Flight6855"/>
    <d v="2015-05-09T00:00:00"/>
    <x v="16"/>
    <n v="1.3"/>
    <n v="85"/>
    <x v="1"/>
    <n v="275"/>
    <n v="49775"/>
    <n v="54752.5"/>
    <n v="4977.5"/>
    <x v="3"/>
    <x v="1"/>
  </r>
  <r>
    <s v="Flight6856"/>
    <d v="2014-01-25T00:00:00"/>
    <x v="1"/>
    <n v="2.8"/>
    <n v="206"/>
    <x v="22"/>
    <n v="250"/>
    <n v="41250"/>
    <n v="45375"/>
    <n v="4125"/>
    <x v="7"/>
    <x v="0"/>
  </r>
  <r>
    <s v="Flight6857"/>
    <d v="2014-11-20T00:00:00"/>
    <x v="10"/>
    <n v="1.9"/>
    <n v="53"/>
    <x v="11"/>
    <n v="375"/>
    <n v="61875"/>
    <n v="68062.5"/>
    <n v="6187.5"/>
    <x v="0"/>
    <x v="0"/>
  </r>
  <r>
    <s v="Flight6858"/>
    <d v="2014-06-01T00:00:00"/>
    <x v="10"/>
    <n v="0.8"/>
    <n v="172"/>
    <x v="8"/>
    <n v="412.5"/>
    <n v="68062.5"/>
    <n v="74868.75"/>
    <n v="6806.25"/>
    <x v="10"/>
    <x v="0"/>
  </r>
  <r>
    <s v="Flight6859"/>
    <d v="2015-08-05T00:00:00"/>
    <x v="13"/>
    <n v="2.9"/>
    <n v="151"/>
    <x v="6"/>
    <n v="275"/>
    <n v="50875"/>
    <n v="55962.5"/>
    <n v="5087.5"/>
    <x v="1"/>
    <x v="1"/>
  </r>
  <r>
    <s v="Flight6860"/>
    <d v="2014-07-08T00:00:00"/>
    <x v="8"/>
    <n v="11.5"/>
    <n v="190"/>
    <x v="2"/>
    <n v="220"/>
    <n v="36300"/>
    <n v="39930"/>
    <n v="3630"/>
    <x v="2"/>
    <x v="0"/>
  </r>
  <r>
    <s v="Flight6861"/>
    <d v="2014-09-05T00:00:00"/>
    <x v="8"/>
    <n v="9.1"/>
    <n v="117"/>
    <x v="19"/>
    <n v="200"/>
    <n v="37000"/>
    <n v="40700"/>
    <n v="3700"/>
    <x v="6"/>
    <x v="0"/>
  </r>
  <r>
    <s v="Flight6862"/>
    <d v="2014-10-14T00:00:00"/>
    <x v="10"/>
    <n v="1.4"/>
    <n v="81"/>
    <x v="9"/>
    <n v="375"/>
    <n v="67875"/>
    <n v="74662.5"/>
    <n v="6787.5"/>
    <x v="11"/>
    <x v="0"/>
  </r>
  <r>
    <s v="Flight6863"/>
    <d v="2014-11-30T00:00:00"/>
    <x v="5"/>
    <n v="5.4"/>
    <n v="108"/>
    <x v="15"/>
    <n v="187.5"/>
    <n v="34687.5"/>
    <n v="38156.25"/>
    <n v="3468.75"/>
    <x v="0"/>
    <x v="0"/>
  </r>
  <r>
    <s v="Flight6864"/>
    <d v="2015-06-03T00:00:00"/>
    <x v="16"/>
    <n v="1.6"/>
    <n v="179"/>
    <x v="2"/>
    <n v="302.5"/>
    <n v="49912.5"/>
    <n v="54903.75"/>
    <n v="4991.25"/>
    <x v="10"/>
    <x v="1"/>
  </r>
  <r>
    <s v="Flight6865"/>
    <d v="2015-10-28T00:00:00"/>
    <x v="6"/>
    <n v="1.1000000000000001"/>
    <n v="116"/>
    <x v="16"/>
    <n v="300"/>
    <n v="55500"/>
    <n v="61050"/>
    <n v="5550"/>
    <x v="11"/>
    <x v="1"/>
  </r>
  <r>
    <s v="Flight6866"/>
    <d v="2015-04-25T00:00:00"/>
    <x v="13"/>
    <n v="1.1000000000000001"/>
    <n v="97"/>
    <x v="27"/>
    <n v="250"/>
    <n v="46250"/>
    <n v="50875"/>
    <n v="4625"/>
    <x v="9"/>
    <x v="1"/>
  </r>
  <r>
    <s v="Flight6867"/>
    <d v="2014-11-16T00:00:00"/>
    <x v="6"/>
    <n v="1.8"/>
    <n v="76"/>
    <x v="2"/>
    <n v="300"/>
    <n v="54300"/>
    <n v="59730"/>
    <n v="5430"/>
    <x v="0"/>
    <x v="0"/>
  </r>
  <r>
    <s v="Flight6868"/>
    <d v="2014-06-19T00:00:00"/>
    <x v="19"/>
    <n v="2.9"/>
    <n v="153"/>
    <x v="21"/>
    <n v="126.5"/>
    <n v="20872.5"/>
    <n v="22959.75"/>
    <n v="2087.25"/>
    <x v="10"/>
    <x v="0"/>
  </r>
  <r>
    <s v="Flight6869"/>
    <d v="2015-01-02T00:00:00"/>
    <x v="9"/>
    <n v="3.1"/>
    <n v="34"/>
    <x v="2"/>
    <n v="250"/>
    <n v="46250"/>
    <n v="50875"/>
    <n v="4625"/>
    <x v="7"/>
    <x v="1"/>
  </r>
  <r>
    <s v="Flight6870"/>
    <d v="2015-06-09T00:00:00"/>
    <x v="3"/>
    <n v="4"/>
    <n v="83"/>
    <x v="6"/>
    <n v="385"/>
    <n v="69685"/>
    <n v="76653.5"/>
    <n v="6968.5"/>
    <x v="10"/>
    <x v="1"/>
  </r>
  <r>
    <s v="Flight6871"/>
    <d v="2014-11-24T00:00:00"/>
    <x v="7"/>
    <n v="5.8"/>
    <n v="33"/>
    <x v="14"/>
    <n v="300"/>
    <n v="55500"/>
    <n v="61050"/>
    <n v="5550"/>
    <x v="0"/>
    <x v="0"/>
  </r>
  <r>
    <s v="Flight6872"/>
    <d v="2014-05-30T00:00:00"/>
    <x v="9"/>
    <n v="2.4"/>
    <n v="1"/>
    <x v="6"/>
    <n v="250"/>
    <n v="46250"/>
    <n v="50875"/>
    <n v="4625"/>
    <x v="3"/>
    <x v="0"/>
  </r>
  <r>
    <s v="Flight6873"/>
    <d v="2014-08-21T00:00:00"/>
    <x v="11"/>
    <n v="1.5"/>
    <n v="139"/>
    <x v="15"/>
    <n v="385"/>
    <n v="71225"/>
    <n v="78347.5"/>
    <n v="7122.5"/>
    <x v="1"/>
    <x v="0"/>
  </r>
  <r>
    <s v="Flight6874"/>
    <d v="2014-11-04T00:00:00"/>
    <x v="3"/>
    <n v="3.6"/>
    <n v="200"/>
    <x v="5"/>
    <n v="350"/>
    <n v="57750"/>
    <n v="63525"/>
    <n v="5775"/>
    <x v="0"/>
    <x v="0"/>
  </r>
  <r>
    <s v="Flight6875"/>
    <d v="2014-11-25T00:00:00"/>
    <x v="14"/>
    <n v="4.3"/>
    <n v="178"/>
    <x v="15"/>
    <n v="412.5"/>
    <n v="68062.5"/>
    <n v="74868.75"/>
    <n v="6806.25"/>
    <x v="0"/>
    <x v="0"/>
  </r>
  <r>
    <s v="Flight6876"/>
    <d v="2015-06-13T00:00:00"/>
    <x v="0"/>
    <n v="0.7"/>
    <n v="194"/>
    <x v="6"/>
    <n v="330"/>
    <n v="54450"/>
    <n v="59895"/>
    <n v="5445"/>
    <x v="10"/>
    <x v="1"/>
  </r>
  <r>
    <s v="Flight6877"/>
    <d v="2015-11-26T00:00:00"/>
    <x v="7"/>
    <n v="5.2"/>
    <n v="25"/>
    <x v="6"/>
    <n v="300"/>
    <n v="55500"/>
    <n v="61050"/>
    <n v="5550"/>
    <x v="0"/>
    <x v="1"/>
  </r>
  <r>
    <s v="Flight6878"/>
    <d v="2015-10-07T00:00:00"/>
    <x v="8"/>
    <n v="10.9"/>
    <n v="39"/>
    <x v="27"/>
    <n v="200"/>
    <n v="33000"/>
    <n v="36300"/>
    <n v="3300"/>
    <x v="11"/>
    <x v="1"/>
  </r>
  <r>
    <s v="Flight6879"/>
    <d v="2014-04-02T00:00:00"/>
    <x v="11"/>
    <n v="1.7"/>
    <n v="35"/>
    <x v="1"/>
    <n v="350"/>
    <n v="64750"/>
    <n v="71225"/>
    <n v="6475"/>
    <x v="9"/>
    <x v="0"/>
  </r>
  <r>
    <s v="Flight6880"/>
    <d v="2014-08-03T00:00:00"/>
    <x v="5"/>
    <n v="2"/>
    <n v="162"/>
    <x v="1"/>
    <n v="137.5"/>
    <n v="22687.5"/>
    <n v="24956.25"/>
    <n v="2268.75"/>
    <x v="1"/>
    <x v="0"/>
  </r>
  <r>
    <s v="Flight6881"/>
    <d v="2014-07-07T00:00:00"/>
    <x v="3"/>
    <n v="5.0999999999999996"/>
    <n v="78"/>
    <x v="24"/>
    <n v="385"/>
    <n v="69685"/>
    <n v="76653.5"/>
    <n v="6968.5"/>
    <x v="2"/>
    <x v="0"/>
  </r>
  <r>
    <s v="Flight6882"/>
    <d v="2014-10-10T00:00:00"/>
    <x v="16"/>
    <n v="2"/>
    <n v="6"/>
    <x v="12"/>
    <n v="275"/>
    <n v="50875"/>
    <n v="55962.5"/>
    <n v="5087.5"/>
    <x v="11"/>
    <x v="0"/>
  </r>
  <r>
    <s v="Flight6883"/>
    <d v="2014-06-06T00:00:00"/>
    <x v="17"/>
    <n v="2.5"/>
    <n v="141"/>
    <x v="24"/>
    <n v="330"/>
    <n v="61050"/>
    <n v="67155"/>
    <n v="6105"/>
    <x v="10"/>
    <x v="0"/>
  </r>
  <r>
    <s v="Flight6884"/>
    <d v="2015-09-10T00:00:00"/>
    <x v="2"/>
    <n v="2.1"/>
    <n v="109"/>
    <x v="6"/>
    <n v="225"/>
    <n v="41625"/>
    <n v="45787.5"/>
    <n v="4162.5"/>
    <x v="6"/>
    <x v="1"/>
  </r>
  <r>
    <s v="Flight6885"/>
    <d v="2015-02-14T00:00:00"/>
    <x v="3"/>
    <n v="4.5"/>
    <n v="105"/>
    <x v="16"/>
    <n v="350"/>
    <n v="64750"/>
    <n v="71225"/>
    <n v="6475"/>
    <x v="8"/>
    <x v="1"/>
  </r>
  <r>
    <s v="Flight6886"/>
    <d v="2014-01-03T00:00:00"/>
    <x v="10"/>
    <n v="1.8"/>
    <n v="76"/>
    <x v="21"/>
    <n v="375"/>
    <n v="67875"/>
    <n v="74662.5"/>
    <n v="6787.5"/>
    <x v="7"/>
    <x v="0"/>
  </r>
  <r>
    <s v="Flight6887"/>
    <d v="2015-11-11T00:00:00"/>
    <x v="17"/>
    <n v="2.9"/>
    <n v="165"/>
    <x v="19"/>
    <n v="300"/>
    <n v="49500"/>
    <n v="54450"/>
    <n v="4950"/>
    <x v="0"/>
    <x v="1"/>
  </r>
  <r>
    <s v="Flight6888"/>
    <d v="2015-05-17T00:00:00"/>
    <x v="13"/>
    <n v="1.6"/>
    <n v="40"/>
    <x v="1"/>
    <n v="250"/>
    <n v="41250"/>
    <n v="45375"/>
    <n v="4125"/>
    <x v="3"/>
    <x v="1"/>
  </r>
  <r>
    <s v="Flight6889"/>
    <d v="2014-08-28T00:00:00"/>
    <x v="3"/>
    <n v="4"/>
    <n v="72"/>
    <x v="6"/>
    <n v="385"/>
    <n v="69685"/>
    <n v="76653.5"/>
    <n v="6968.5"/>
    <x v="1"/>
    <x v="0"/>
  </r>
  <r>
    <s v="Flight6890"/>
    <d v="2015-12-26T00:00:00"/>
    <x v="10"/>
    <n v="4.5"/>
    <n v="23"/>
    <x v="2"/>
    <n v="525"/>
    <n v="97125"/>
    <n v="106837.5"/>
    <n v="9712.5"/>
    <x v="4"/>
    <x v="1"/>
  </r>
  <r>
    <s v="Flight6891"/>
    <d v="2014-07-25T00:00:00"/>
    <x v="19"/>
    <n v="1.7"/>
    <n v="163"/>
    <x v="5"/>
    <n v="126.5"/>
    <n v="20872.5"/>
    <n v="22959.75"/>
    <n v="2087.25"/>
    <x v="2"/>
    <x v="0"/>
  </r>
  <r>
    <s v="Flight6892"/>
    <d v="2015-04-10T00:00:00"/>
    <x v="20"/>
    <n v="2.6"/>
    <n v="133"/>
    <x v="2"/>
    <n v="275"/>
    <n v="50875"/>
    <n v="55962.5"/>
    <n v="5087.5"/>
    <x v="9"/>
    <x v="1"/>
  </r>
  <r>
    <s v="Flight6893"/>
    <d v="2015-01-24T00:00:00"/>
    <x v="10"/>
    <n v="2.7"/>
    <n v="37"/>
    <x v="2"/>
    <n v="375"/>
    <n v="61875"/>
    <n v="68062.5"/>
    <n v="6187.5"/>
    <x v="7"/>
    <x v="1"/>
  </r>
  <r>
    <s v="Flight6894"/>
    <d v="2015-03-02T00:00:00"/>
    <x v="14"/>
    <n v="1.3"/>
    <n v="61"/>
    <x v="2"/>
    <n v="275"/>
    <n v="45375"/>
    <n v="49912.5"/>
    <n v="4537.5"/>
    <x v="5"/>
    <x v="1"/>
  </r>
  <r>
    <s v="Flight6895"/>
    <d v="2015-08-18T00:00:00"/>
    <x v="14"/>
    <n v="3.4"/>
    <n v="25"/>
    <x v="18"/>
    <n v="302.5"/>
    <n v="55962.5"/>
    <n v="61558.75"/>
    <n v="5596.25"/>
    <x v="1"/>
    <x v="1"/>
  </r>
  <r>
    <s v="Flight6896"/>
    <d v="2014-11-07T00:00:00"/>
    <x v="17"/>
    <n v="1.8"/>
    <n v="125"/>
    <x v="15"/>
    <n v="300"/>
    <n v="55500"/>
    <n v="61050"/>
    <n v="5550"/>
    <x v="0"/>
    <x v="0"/>
  </r>
  <r>
    <s v="Flight6897"/>
    <d v="2015-02-23T00:00:00"/>
    <x v="1"/>
    <n v="1.9"/>
    <n v="15"/>
    <x v="8"/>
    <n v="250"/>
    <n v="46250"/>
    <n v="50875"/>
    <n v="4625"/>
    <x v="8"/>
    <x v="1"/>
  </r>
  <r>
    <s v="Flight6898"/>
    <d v="2014-07-07T00:00:00"/>
    <x v="16"/>
    <n v="2.5"/>
    <n v="7"/>
    <x v="10"/>
    <n v="302.5"/>
    <n v="55962.5"/>
    <n v="61558.75"/>
    <n v="5596.25"/>
    <x v="2"/>
    <x v="0"/>
  </r>
  <r>
    <s v="Flight6899"/>
    <d v="2014-03-03T00:00:00"/>
    <x v="8"/>
    <n v="7.8"/>
    <n v="78"/>
    <x v="0"/>
    <n v="200"/>
    <n v="36200"/>
    <n v="39820"/>
    <n v="3620"/>
    <x v="5"/>
    <x v="0"/>
  </r>
  <r>
    <s v="Flight6900"/>
    <d v="2014-04-09T00:00:00"/>
    <x v="6"/>
    <n v="1.8"/>
    <n v="36"/>
    <x v="18"/>
    <n v="300"/>
    <n v="49500"/>
    <n v="54450"/>
    <n v="4950"/>
    <x v="9"/>
    <x v="0"/>
  </r>
  <r>
    <s v="Flight6901"/>
    <d v="2015-10-23T00:00:00"/>
    <x v="1"/>
    <n v="2.5"/>
    <n v="134"/>
    <x v="9"/>
    <n v="250"/>
    <n v="46250"/>
    <n v="50875"/>
    <n v="4625"/>
    <x v="11"/>
    <x v="1"/>
  </r>
  <r>
    <s v="Flight6902"/>
    <d v="2014-04-11T00:00:00"/>
    <x v="17"/>
    <n v="2"/>
    <n v="38"/>
    <x v="2"/>
    <n v="300"/>
    <n v="49500"/>
    <n v="54450"/>
    <n v="4950"/>
    <x v="9"/>
    <x v="0"/>
  </r>
  <r>
    <s v="Flight6903"/>
    <d v="2015-04-17T00:00:00"/>
    <x v="10"/>
    <n v="2.5"/>
    <n v="166"/>
    <x v="18"/>
    <n v="375"/>
    <n v="61875"/>
    <n v="68062.5"/>
    <n v="6187.5"/>
    <x v="9"/>
    <x v="1"/>
  </r>
  <r>
    <s v="Flight6904"/>
    <d v="2014-09-20T00:00:00"/>
    <x v="6"/>
    <n v="4.3"/>
    <n v="87"/>
    <x v="6"/>
    <n v="300"/>
    <n v="54300"/>
    <n v="59730"/>
    <n v="5430"/>
    <x v="6"/>
    <x v="0"/>
  </r>
  <r>
    <s v="Flight6905"/>
    <d v="2015-12-09T00:00:00"/>
    <x v="20"/>
    <n v="2.5"/>
    <n v="10"/>
    <x v="5"/>
    <n v="275"/>
    <n v="50875"/>
    <n v="55962.5"/>
    <n v="5087.5"/>
    <x v="4"/>
    <x v="1"/>
  </r>
  <r>
    <s v="Flight6906"/>
    <d v="2014-03-28T00:00:00"/>
    <x v="16"/>
    <n v="2.8"/>
    <n v="137"/>
    <x v="6"/>
    <n v="275"/>
    <n v="50875"/>
    <n v="55962.5"/>
    <n v="5087.5"/>
    <x v="5"/>
    <x v="0"/>
  </r>
  <r>
    <s v="Flight6907"/>
    <d v="2015-06-15T00:00:00"/>
    <x v="3"/>
    <n v="4.5999999999999996"/>
    <n v="160"/>
    <x v="6"/>
    <n v="385"/>
    <n v="63525"/>
    <n v="69877.5"/>
    <n v="6352.5"/>
    <x v="10"/>
    <x v="1"/>
  </r>
  <r>
    <s v="Flight6908"/>
    <d v="2014-11-26T00:00:00"/>
    <x v="3"/>
    <n v="10.199999999999999"/>
    <n v="64"/>
    <x v="18"/>
    <n v="525"/>
    <n v="95025"/>
    <n v="104527.5"/>
    <n v="9502.5"/>
    <x v="0"/>
    <x v="0"/>
  </r>
  <r>
    <s v="Flight6909"/>
    <d v="2014-02-07T00:00:00"/>
    <x v="6"/>
    <n v="2.9"/>
    <n v="107"/>
    <x v="6"/>
    <n v="300"/>
    <n v="55500"/>
    <n v="61050"/>
    <n v="5550"/>
    <x v="8"/>
    <x v="0"/>
  </r>
  <r>
    <s v="Flight6910"/>
    <d v="2014-05-02T00:00:00"/>
    <x v="5"/>
    <n v="2.2000000000000002"/>
    <n v="42"/>
    <x v="22"/>
    <n v="125"/>
    <n v="20625"/>
    <n v="22687.5"/>
    <n v="2062.5"/>
    <x v="3"/>
    <x v="0"/>
  </r>
  <r>
    <s v="Flight6911"/>
    <d v="2014-10-15T00:00:00"/>
    <x v="6"/>
    <n v="1.2"/>
    <n v="188"/>
    <x v="19"/>
    <n v="300"/>
    <n v="49500"/>
    <n v="54450"/>
    <n v="4950"/>
    <x v="11"/>
    <x v="0"/>
  </r>
  <r>
    <s v="Flight6912"/>
    <d v="2014-07-22T00:00:00"/>
    <x v="1"/>
    <n v="2.7"/>
    <n v="4"/>
    <x v="0"/>
    <n v="275"/>
    <n v="50875"/>
    <n v="55962.5"/>
    <n v="5087.5"/>
    <x v="2"/>
    <x v="0"/>
  </r>
  <r>
    <s v="Flight6913"/>
    <d v="2014-04-10T00:00:00"/>
    <x v="14"/>
    <n v="0.9"/>
    <n v="174"/>
    <x v="17"/>
    <n v="275"/>
    <n v="45375"/>
    <n v="49912.5"/>
    <n v="4537.5"/>
    <x v="9"/>
    <x v="0"/>
  </r>
  <r>
    <s v="Flight6914"/>
    <d v="2015-06-27T00:00:00"/>
    <x v="16"/>
    <n v="1.3"/>
    <n v="135"/>
    <x v="25"/>
    <n v="302.5"/>
    <n v="55962.5"/>
    <n v="61558.75"/>
    <n v="5596.25"/>
    <x v="10"/>
    <x v="1"/>
  </r>
  <r>
    <s v="Flight6915"/>
    <d v="2014-06-20T00:00:00"/>
    <x v="13"/>
    <n v="1.8"/>
    <n v="185"/>
    <x v="1"/>
    <n v="275"/>
    <n v="45375"/>
    <n v="49912.5"/>
    <n v="4537.5"/>
    <x v="10"/>
    <x v="0"/>
  </r>
  <r>
    <s v="Flight6916"/>
    <d v="2014-02-01T00:00:00"/>
    <x v="5"/>
    <n v="2.5"/>
    <n v="169"/>
    <x v="2"/>
    <n v="125"/>
    <n v="20625"/>
    <n v="22687.5"/>
    <n v="2062.5"/>
    <x v="8"/>
    <x v="0"/>
  </r>
  <r>
    <s v="Flight6917"/>
    <d v="2015-06-05T00:00:00"/>
    <x v="17"/>
    <n v="1.4"/>
    <n v="77"/>
    <x v="8"/>
    <n v="330"/>
    <n v="59730"/>
    <n v="65703"/>
    <n v="5973"/>
    <x v="10"/>
    <x v="1"/>
  </r>
  <r>
    <s v="Flight6918"/>
    <d v="2015-12-21T00:00:00"/>
    <x v="8"/>
    <n v="14.8"/>
    <n v="110"/>
    <x v="29"/>
    <n v="280"/>
    <n v="51800"/>
    <n v="56980"/>
    <n v="5180"/>
    <x v="4"/>
    <x v="1"/>
  </r>
  <r>
    <s v="Flight6919"/>
    <d v="2015-05-15T00:00:00"/>
    <x v="1"/>
    <n v="1.1000000000000001"/>
    <n v="81"/>
    <x v="22"/>
    <n v="250"/>
    <n v="45250"/>
    <n v="49775"/>
    <n v="4525"/>
    <x v="3"/>
    <x v="1"/>
  </r>
  <r>
    <s v="Flight6920"/>
    <d v="2014-01-23T00:00:00"/>
    <x v="17"/>
    <n v="1.5"/>
    <n v="197"/>
    <x v="6"/>
    <n v="300"/>
    <n v="49500"/>
    <n v="54450"/>
    <n v="4950"/>
    <x v="7"/>
    <x v="0"/>
  </r>
  <r>
    <s v="Flight6921"/>
    <d v="2015-02-25T00:00:00"/>
    <x v="13"/>
    <n v="1.7"/>
    <n v="172"/>
    <x v="1"/>
    <n v="250"/>
    <n v="41250"/>
    <n v="45375"/>
    <n v="4125"/>
    <x v="8"/>
    <x v="1"/>
  </r>
  <r>
    <s v="Flight6922"/>
    <d v="2015-10-28T00:00:00"/>
    <x v="6"/>
    <n v="3.3"/>
    <n v="49"/>
    <x v="15"/>
    <n v="300"/>
    <n v="49500"/>
    <n v="54450"/>
    <n v="4950"/>
    <x v="11"/>
    <x v="1"/>
  </r>
  <r>
    <s v="Flight6923"/>
    <d v="2015-08-03T00:00:00"/>
    <x v="10"/>
    <n v="1.9"/>
    <n v="53"/>
    <x v="26"/>
    <n v="412.5"/>
    <n v="68062.5"/>
    <n v="74868.75"/>
    <n v="6806.25"/>
    <x v="1"/>
    <x v="1"/>
  </r>
  <r>
    <s v="Flight6924"/>
    <d v="2015-08-01T00:00:00"/>
    <x v="5"/>
    <n v="2.2000000000000002"/>
    <n v="149"/>
    <x v="29"/>
    <n v="137.5"/>
    <n v="25437.5"/>
    <n v="27981.25"/>
    <n v="2543.75"/>
    <x v="1"/>
    <x v="1"/>
  </r>
  <r>
    <s v="Flight6925"/>
    <d v="2014-12-22T00:00:00"/>
    <x v="14"/>
    <n v="2.9"/>
    <n v="166"/>
    <x v="3"/>
    <n v="385"/>
    <n v="63525"/>
    <n v="69877.5"/>
    <n v="6352.5"/>
    <x v="4"/>
    <x v="0"/>
  </r>
  <r>
    <s v="Flight6926"/>
    <d v="2015-09-20T00:00:00"/>
    <x v="2"/>
    <n v="1.6"/>
    <n v="194"/>
    <x v="18"/>
    <n v="225"/>
    <n v="37125"/>
    <n v="40837.5"/>
    <n v="3712.5"/>
    <x v="6"/>
    <x v="1"/>
  </r>
  <r>
    <s v="Flight6927"/>
    <d v="2014-12-26T00:00:00"/>
    <x v="14"/>
    <n v="3.2"/>
    <n v="102"/>
    <x v="0"/>
    <n v="385"/>
    <n v="71225"/>
    <n v="78347.5"/>
    <n v="7122.5"/>
    <x v="4"/>
    <x v="0"/>
  </r>
  <r>
    <s v="Flight6928"/>
    <d v="2015-07-01T00:00:00"/>
    <x v="12"/>
    <n v="1.8"/>
    <n v="47"/>
    <x v="15"/>
    <n v="126.5"/>
    <n v="20872.5"/>
    <n v="22959.75"/>
    <n v="2087.25"/>
    <x v="2"/>
    <x v="1"/>
  </r>
  <r>
    <s v="Flight6929"/>
    <d v="2014-10-31T00:00:00"/>
    <x v="4"/>
    <n v="2.1"/>
    <n v="103"/>
    <x v="8"/>
    <n v="200"/>
    <n v="37000"/>
    <n v="40700"/>
    <n v="3700"/>
    <x v="11"/>
    <x v="0"/>
  </r>
  <r>
    <s v="Flight6930"/>
    <d v="2014-12-28T00:00:00"/>
    <x v="19"/>
    <n v="3.3"/>
    <n v="163"/>
    <x v="19"/>
    <n v="161"/>
    <n v="26565"/>
    <n v="29221.5"/>
    <n v="2656.5"/>
    <x v="4"/>
    <x v="0"/>
  </r>
  <r>
    <s v="Flight6931"/>
    <d v="2014-07-13T00:00:00"/>
    <x v="13"/>
    <n v="1.9"/>
    <n v="142"/>
    <x v="28"/>
    <n v="275"/>
    <n v="50875"/>
    <n v="55962.5"/>
    <n v="5087.5"/>
    <x v="2"/>
    <x v="0"/>
  </r>
  <r>
    <s v="Flight6932"/>
    <d v="2015-06-22T00:00:00"/>
    <x v="7"/>
    <n v="2"/>
    <n v="146"/>
    <x v="0"/>
    <n v="220"/>
    <n v="40700"/>
    <n v="44770"/>
    <n v="4070"/>
    <x v="10"/>
    <x v="1"/>
  </r>
  <r>
    <s v="Flight6933"/>
    <d v="2015-01-05T00:00:00"/>
    <x v="0"/>
    <n v="2.4"/>
    <n v="68"/>
    <x v="18"/>
    <n v="300"/>
    <n v="54300"/>
    <n v="59730"/>
    <n v="5430"/>
    <x v="7"/>
    <x v="1"/>
  </r>
  <r>
    <s v="Flight6934"/>
    <d v="2015-02-06T00:00:00"/>
    <x v="7"/>
    <n v="2.6"/>
    <n v="21"/>
    <x v="12"/>
    <n v="200"/>
    <n v="37000"/>
    <n v="40700"/>
    <n v="3700"/>
    <x v="8"/>
    <x v="1"/>
  </r>
  <r>
    <s v="Flight6935"/>
    <d v="2015-04-15T00:00:00"/>
    <x v="13"/>
    <n v="1.2"/>
    <n v="11"/>
    <x v="16"/>
    <n v="250"/>
    <n v="46250"/>
    <n v="50875"/>
    <n v="4625"/>
    <x v="9"/>
    <x v="1"/>
  </r>
  <r>
    <s v="Flight6936"/>
    <d v="2014-11-27T00:00:00"/>
    <x v="14"/>
    <n v="5.8"/>
    <n v="186"/>
    <x v="2"/>
    <n v="412.5"/>
    <n v="68062.5"/>
    <n v="74868.75"/>
    <n v="6806.25"/>
    <x v="0"/>
    <x v="0"/>
  </r>
  <r>
    <s v="Flight6937"/>
    <d v="2015-09-30T00:00:00"/>
    <x v="9"/>
    <n v="1.7"/>
    <n v="43"/>
    <x v="25"/>
    <n v="250"/>
    <n v="41250"/>
    <n v="45375"/>
    <n v="4125"/>
    <x v="6"/>
    <x v="1"/>
  </r>
  <r>
    <s v="Flight6938"/>
    <d v="2014-08-02T00:00:00"/>
    <x v="8"/>
    <n v="9.1999999999999993"/>
    <n v="199"/>
    <x v="18"/>
    <n v="220"/>
    <n v="36300"/>
    <n v="39930"/>
    <n v="3630"/>
    <x v="1"/>
    <x v="0"/>
  </r>
  <r>
    <s v="Flight6939"/>
    <d v="2015-07-07T00:00:00"/>
    <x v="7"/>
    <n v="2.1"/>
    <n v="129"/>
    <x v="10"/>
    <n v="220"/>
    <n v="40700"/>
    <n v="44770"/>
    <n v="4070"/>
    <x v="2"/>
    <x v="1"/>
  </r>
  <r>
    <s v="Flight6940"/>
    <d v="2014-11-28T00:00:00"/>
    <x v="16"/>
    <n v="4.2"/>
    <n v="54"/>
    <x v="6"/>
    <n v="412.5"/>
    <n v="68062.5"/>
    <n v="74868.75"/>
    <n v="6806.25"/>
    <x v="0"/>
    <x v="0"/>
  </r>
  <r>
    <s v="Flight6941"/>
    <d v="2014-01-05T00:00:00"/>
    <x v="17"/>
    <n v="3.2"/>
    <n v="190"/>
    <x v="6"/>
    <n v="300"/>
    <n v="49500"/>
    <n v="54450"/>
    <n v="4950"/>
    <x v="7"/>
    <x v="0"/>
  </r>
  <r>
    <s v="Flight6942"/>
    <d v="2015-04-05T00:00:00"/>
    <x v="3"/>
    <n v="3.7"/>
    <n v="31"/>
    <x v="8"/>
    <n v="350"/>
    <n v="64750"/>
    <n v="71225"/>
    <n v="6475"/>
    <x v="9"/>
    <x v="1"/>
  </r>
  <r>
    <s v="Flight6943"/>
    <d v="2015-01-27T00:00:00"/>
    <x v="17"/>
    <n v="2.1"/>
    <n v="103"/>
    <x v="2"/>
    <n v="300"/>
    <n v="55500"/>
    <n v="61050"/>
    <n v="5550"/>
    <x v="7"/>
    <x v="1"/>
  </r>
  <r>
    <s v="Flight6944"/>
    <d v="2015-09-17T00:00:00"/>
    <x v="5"/>
    <n v="2"/>
    <n v="22"/>
    <x v="1"/>
    <n v="125"/>
    <n v="23125"/>
    <n v="25437.5"/>
    <n v="2312.5"/>
    <x v="6"/>
    <x v="1"/>
  </r>
  <r>
    <s v="Flight6945"/>
    <d v="2014-11-28T00:00:00"/>
    <x v="19"/>
    <n v="6.1"/>
    <n v="150"/>
    <x v="0"/>
    <n v="172.5"/>
    <n v="31912.5"/>
    <n v="35103.75"/>
    <n v="3191.25"/>
    <x v="0"/>
    <x v="0"/>
  </r>
  <r>
    <s v="Flight6946"/>
    <d v="2014-04-17T00:00:00"/>
    <x v="4"/>
    <n v="0.6"/>
    <n v="155"/>
    <x v="8"/>
    <n v="200"/>
    <n v="33000"/>
    <n v="36300"/>
    <n v="3300"/>
    <x v="9"/>
    <x v="0"/>
  </r>
  <r>
    <s v="Flight6947"/>
    <d v="2014-09-06T00:00:00"/>
    <x v="19"/>
    <n v="3.2"/>
    <n v="33"/>
    <x v="21"/>
    <n v="115"/>
    <n v="21275"/>
    <n v="23402.5"/>
    <n v="2127.5"/>
    <x v="6"/>
    <x v="0"/>
  </r>
  <r>
    <s v="Flight6948"/>
    <d v="2015-06-07T00:00:00"/>
    <x v="12"/>
    <n v="1.4"/>
    <n v="27"/>
    <x v="28"/>
    <n v="126.5"/>
    <n v="23402.5"/>
    <n v="25742.75"/>
    <n v="2340.25"/>
    <x v="10"/>
    <x v="1"/>
  </r>
  <r>
    <s v="Flight6949"/>
    <d v="2014-02-21T00:00:00"/>
    <x v="20"/>
    <n v="2.6"/>
    <n v="52"/>
    <x v="1"/>
    <n v="275"/>
    <n v="45375"/>
    <n v="49912.5"/>
    <n v="4537.5"/>
    <x v="8"/>
    <x v="0"/>
  </r>
  <r>
    <s v="Flight6950"/>
    <d v="2014-09-07T00:00:00"/>
    <x v="3"/>
    <n v="4.9000000000000004"/>
    <n v="181"/>
    <x v="5"/>
    <n v="350"/>
    <n v="57750"/>
    <n v="63525"/>
    <n v="5775"/>
    <x v="6"/>
    <x v="0"/>
  </r>
  <r>
    <s v="Flight6951"/>
    <d v="2015-11-27T00:00:00"/>
    <x v="7"/>
    <n v="6.2"/>
    <n v="78"/>
    <x v="10"/>
    <n v="300"/>
    <n v="54300"/>
    <n v="59730"/>
    <n v="5430"/>
    <x v="0"/>
    <x v="1"/>
  </r>
  <r>
    <s v="Flight6952"/>
    <d v="2015-06-02T00:00:00"/>
    <x v="7"/>
    <n v="1.5"/>
    <n v="173"/>
    <x v="6"/>
    <n v="220"/>
    <n v="36300"/>
    <n v="39930"/>
    <n v="3630"/>
    <x v="10"/>
    <x v="1"/>
  </r>
  <r>
    <s v="Flight6953"/>
    <d v="2014-07-09T00:00:00"/>
    <x v="9"/>
    <n v="0.9"/>
    <n v="101"/>
    <x v="21"/>
    <n v="275"/>
    <n v="50875"/>
    <n v="55962.5"/>
    <n v="5087.5"/>
    <x v="2"/>
    <x v="0"/>
  </r>
  <r>
    <s v="Flight6954"/>
    <d v="2015-04-09T00:00:00"/>
    <x v="17"/>
    <n v="2.6"/>
    <n v="170"/>
    <x v="27"/>
    <n v="300"/>
    <n v="49500"/>
    <n v="54450"/>
    <n v="4950"/>
    <x v="9"/>
    <x v="1"/>
  </r>
  <r>
    <s v="Flight6955"/>
    <d v="2015-05-24T00:00:00"/>
    <x v="8"/>
    <n v="7.9"/>
    <n v="145"/>
    <x v="6"/>
    <n v="200"/>
    <n v="37000"/>
    <n v="40700"/>
    <n v="3700"/>
    <x v="3"/>
    <x v="1"/>
  </r>
  <r>
    <s v="Flight6956"/>
    <d v="2014-08-28T00:00:00"/>
    <x v="2"/>
    <n v="1.2"/>
    <n v="170"/>
    <x v="18"/>
    <n v="247.5"/>
    <n v="40837.5"/>
    <n v="44921.25"/>
    <n v="4083.75"/>
    <x v="1"/>
    <x v="0"/>
  </r>
  <r>
    <s v="Flight6957"/>
    <d v="2015-01-10T00:00:00"/>
    <x v="10"/>
    <n v="2.9"/>
    <n v="73"/>
    <x v="29"/>
    <n v="375"/>
    <n v="67875"/>
    <n v="74662.5"/>
    <n v="6787.5"/>
    <x v="7"/>
    <x v="1"/>
  </r>
  <r>
    <s v="Flight6958"/>
    <d v="2014-04-03T00:00:00"/>
    <x v="3"/>
    <n v="4.5999999999999996"/>
    <n v="182"/>
    <x v="15"/>
    <n v="350"/>
    <n v="57750"/>
    <n v="63525"/>
    <n v="5775"/>
    <x v="9"/>
    <x v="0"/>
  </r>
  <r>
    <s v="Flight6959"/>
    <d v="2014-06-06T00:00:00"/>
    <x v="1"/>
    <n v="2.4"/>
    <n v="173"/>
    <x v="16"/>
    <n v="275"/>
    <n v="45375"/>
    <n v="49912.5"/>
    <n v="4537.5"/>
    <x v="10"/>
    <x v="0"/>
  </r>
  <r>
    <s v="Flight6960"/>
    <d v="2015-01-29T00:00:00"/>
    <x v="11"/>
    <n v="2.1"/>
    <n v="189"/>
    <x v="6"/>
    <n v="350"/>
    <n v="57750"/>
    <n v="63525"/>
    <n v="5775"/>
    <x v="7"/>
    <x v="1"/>
  </r>
  <r>
    <s v="Flight6961"/>
    <d v="2015-12-09T00:00:00"/>
    <x v="8"/>
    <n v="9.6"/>
    <n v="150"/>
    <x v="17"/>
    <n v="200"/>
    <n v="37000"/>
    <n v="40700"/>
    <n v="3700"/>
    <x v="4"/>
    <x v="1"/>
  </r>
  <r>
    <s v="Flight6962"/>
    <d v="2014-10-23T00:00:00"/>
    <x v="16"/>
    <n v="1.8"/>
    <n v="30"/>
    <x v="18"/>
    <n v="275"/>
    <n v="50875"/>
    <n v="55962.5"/>
    <n v="5087.5"/>
    <x v="11"/>
    <x v="0"/>
  </r>
  <r>
    <s v="Flight6963"/>
    <d v="2015-12-04T00:00:00"/>
    <x v="7"/>
    <n v="0.7"/>
    <n v="103"/>
    <x v="23"/>
    <n v="200"/>
    <n v="37000"/>
    <n v="40700"/>
    <n v="3700"/>
    <x v="4"/>
    <x v="1"/>
  </r>
  <r>
    <s v="Flight6964"/>
    <d v="2015-05-20T00:00:00"/>
    <x v="12"/>
    <n v="1.6"/>
    <n v="175"/>
    <x v="3"/>
    <n v="115"/>
    <n v="18975"/>
    <n v="20872.5"/>
    <n v="1897.5"/>
    <x v="3"/>
    <x v="1"/>
  </r>
  <r>
    <s v="Flight6965"/>
    <d v="2014-04-05T00:00:00"/>
    <x v="4"/>
    <n v="3.4"/>
    <n v="3"/>
    <x v="17"/>
    <n v="200"/>
    <n v="37000"/>
    <n v="40700"/>
    <n v="3700"/>
    <x v="9"/>
    <x v="0"/>
  </r>
  <r>
    <s v="Flight6966"/>
    <d v="2014-08-26T00:00:00"/>
    <x v="6"/>
    <n v="2.4"/>
    <n v="69"/>
    <x v="19"/>
    <n v="330"/>
    <n v="59730"/>
    <n v="65703"/>
    <n v="5973"/>
    <x v="1"/>
    <x v="0"/>
  </r>
  <r>
    <s v="Flight6967"/>
    <d v="2014-12-28T00:00:00"/>
    <x v="0"/>
    <n v="2.4"/>
    <n v="109"/>
    <x v="16"/>
    <n v="420"/>
    <n v="77700"/>
    <n v="85470"/>
    <n v="7770"/>
    <x v="4"/>
    <x v="0"/>
  </r>
  <r>
    <s v="Flight6968"/>
    <d v="2015-04-07T00:00:00"/>
    <x v="10"/>
    <n v="3.2"/>
    <n v="192"/>
    <x v="8"/>
    <n v="375"/>
    <n v="61875"/>
    <n v="68062.5"/>
    <n v="6187.5"/>
    <x v="9"/>
    <x v="1"/>
  </r>
  <r>
    <s v="Flight6969"/>
    <d v="2015-03-13T00:00:00"/>
    <x v="3"/>
    <n v="3.9"/>
    <n v="187"/>
    <x v="12"/>
    <n v="350"/>
    <n v="57750"/>
    <n v="63525"/>
    <n v="5775"/>
    <x v="5"/>
    <x v="1"/>
  </r>
  <r>
    <s v="Flight6970"/>
    <d v="2014-08-17T00:00:00"/>
    <x v="1"/>
    <n v="2.9"/>
    <n v="159"/>
    <x v="2"/>
    <n v="275"/>
    <n v="45375"/>
    <n v="49912.5"/>
    <n v="4537.5"/>
    <x v="1"/>
    <x v="0"/>
  </r>
  <r>
    <s v="Flight6971"/>
    <d v="2015-07-02T00:00:00"/>
    <x v="3"/>
    <n v="5"/>
    <n v="139"/>
    <x v="6"/>
    <n v="385"/>
    <n v="71225"/>
    <n v="78347.5"/>
    <n v="7122.5"/>
    <x v="2"/>
    <x v="1"/>
  </r>
  <r>
    <s v="Flight6972"/>
    <d v="2014-09-20T00:00:00"/>
    <x v="3"/>
    <n v="5.2"/>
    <n v="127"/>
    <x v="19"/>
    <n v="350"/>
    <n v="64750"/>
    <n v="71225"/>
    <n v="6475"/>
    <x v="6"/>
    <x v="0"/>
  </r>
  <r>
    <s v="Flight6973"/>
    <d v="2014-07-17T00:00:00"/>
    <x v="1"/>
    <n v="2.8"/>
    <n v="65"/>
    <x v="1"/>
    <n v="275"/>
    <n v="49775"/>
    <n v="54752.5"/>
    <n v="4977.5"/>
    <x v="2"/>
    <x v="0"/>
  </r>
  <r>
    <s v="Flight6974"/>
    <d v="2015-01-20T00:00:00"/>
    <x v="9"/>
    <n v="1.8"/>
    <n v="106"/>
    <x v="1"/>
    <n v="250"/>
    <n v="46250"/>
    <n v="50875"/>
    <n v="4625"/>
    <x v="7"/>
    <x v="1"/>
  </r>
  <r>
    <s v="Flight6975"/>
    <d v="2015-11-26T00:00:00"/>
    <x v="2"/>
    <n v="4.8"/>
    <n v="46"/>
    <x v="29"/>
    <n v="337.5"/>
    <n v="55687.5"/>
    <n v="61256.25"/>
    <n v="5568.75"/>
    <x v="0"/>
    <x v="1"/>
  </r>
  <r>
    <s v="Flight6976"/>
    <d v="2015-02-15T00:00:00"/>
    <x v="5"/>
    <n v="3.9"/>
    <n v="110"/>
    <x v="2"/>
    <n v="125"/>
    <n v="23125"/>
    <n v="25437.5"/>
    <n v="2312.5"/>
    <x v="8"/>
    <x v="1"/>
  </r>
  <r>
    <s v="Flight6977"/>
    <d v="2015-03-30T00:00:00"/>
    <x v="17"/>
    <n v="2.2000000000000002"/>
    <n v="123"/>
    <x v="1"/>
    <n v="300"/>
    <n v="55500"/>
    <n v="61050"/>
    <n v="5550"/>
    <x v="5"/>
    <x v="1"/>
  </r>
  <r>
    <s v="Flight6978"/>
    <d v="2014-12-28T00:00:00"/>
    <x v="6"/>
    <n v="3.9"/>
    <n v="29"/>
    <x v="6"/>
    <n v="420"/>
    <n v="77700"/>
    <n v="85470"/>
    <n v="7770"/>
    <x v="4"/>
    <x v="0"/>
  </r>
  <r>
    <s v="Flight6979"/>
    <d v="2015-09-06T00:00:00"/>
    <x v="9"/>
    <n v="2.6"/>
    <n v="199"/>
    <x v="21"/>
    <n v="250"/>
    <n v="41250"/>
    <n v="45375"/>
    <n v="4125"/>
    <x v="6"/>
    <x v="1"/>
  </r>
  <r>
    <s v="Flight6980"/>
    <d v="2015-01-18T00:00:00"/>
    <x v="8"/>
    <n v="10.3"/>
    <n v="13"/>
    <x v="22"/>
    <n v="200"/>
    <n v="37000"/>
    <n v="40700"/>
    <n v="3700"/>
    <x v="7"/>
    <x v="1"/>
  </r>
  <r>
    <s v="Flight6981"/>
    <d v="2015-01-12T00:00:00"/>
    <x v="1"/>
    <n v="1.5"/>
    <n v="10"/>
    <x v="1"/>
    <n v="250"/>
    <n v="46250"/>
    <n v="50875"/>
    <n v="4625"/>
    <x v="7"/>
    <x v="1"/>
  </r>
  <r>
    <s v="Flight6982"/>
    <d v="2014-06-09T00:00:00"/>
    <x v="0"/>
    <n v="3.6"/>
    <n v="163"/>
    <x v="16"/>
    <n v="330"/>
    <n v="54450"/>
    <n v="59895"/>
    <n v="5445"/>
    <x v="10"/>
    <x v="0"/>
  </r>
  <r>
    <s v="Flight6983"/>
    <d v="2014-11-20T00:00:00"/>
    <x v="8"/>
    <n v="8.4"/>
    <n v="64"/>
    <x v="25"/>
    <n v="200"/>
    <n v="36200"/>
    <n v="39820"/>
    <n v="3620"/>
    <x v="0"/>
    <x v="0"/>
  </r>
  <r>
    <s v="Flight6984"/>
    <d v="2015-12-11T00:00:00"/>
    <x v="4"/>
    <n v="2.5"/>
    <n v="69"/>
    <x v="2"/>
    <n v="200"/>
    <n v="36200"/>
    <n v="39820"/>
    <n v="3620"/>
    <x v="4"/>
    <x v="1"/>
  </r>
  <r>
    <s v="Flight6985"/>
    <d v="2015-11-11T00:00:00"/>
    <x v="5"/>
    <n v="2.4"/>
    <n v="167"/>
    <x v="25"/>
    <n v="125"/>
    <n v="20625"/>
    <n v="22687.5"/>
    <n v="2062.5"/>
    <x v="0"/>
    <x v="1"/>
  </r>
  <r>
    <s v="Flight6986"/>
    <d v="2015-05-07T00:00:00"/>
    <x v="4"/>
    <n v="2.2999999999999998"/>
    <n v="15"/>
    <x v="17"/>
    <n v="200"/>
    <n v="37000"/>
    <n v="40700"/>
    <n v="3700"/>
    <x v="3"/>
    <x v="1"/>
  </r>
  <r>
    <s v="Flight6987"/>
    <d v="2014-03-18T00:00:00"/>
    <x v="16"/>
    <n v="2.1"/>
    <n v="177"/>
    <x v="18"/>
    <n v="275"/>
    <n v="45375"/>
    <n v="49912.5"/>
    <n v="4537.5"/>
    <x v="5"/>
    <x v="0"/>
  </r>
  <r>
    <s v="Flight6988"/>
    <d v="2014-06-26T00:00:00"/>
    <x v="7"/>
    <n v="1.5"/>
    <n v="65"/>
    <x v="23"/>
    <n v="220"/>
    <n v="39820"/>
    <n v="43802"/>
    <n v="3982"/>
    <x v="10"/>
    <x v="0"/>
  </r>
  <r>
    <s v="Flight6989"/>
    <d v="2014-07-02T00:00:00"/>
    <x v="12"/>
    <n v="3.6"/>
    <n v="192"/>
    <x v="18"/>
    <n v="126.5"/>
    <n v="20872.5"/>
    <n v="22959.75"/>
    <n v="2087.25"/>
    <x v="2"/>
    <x v="0"/>
  </r>
  <r>
    <s v="Flight6990"/>
    <d v="2015-11-06T00:00:00"/>
    <x v="2"/>
    <n v="2"/>
    <n v="187"/>
    <x v="22"/>
    <n v="225"/>
    <n v="37125"/>
    <n v="40837.5"/>
    <n v="3712.5"/>
    <x v="0"/>
    <x v="1"/>
  </r>
  <r>
    <s v="Flight6991"/>
    <d v="2014-10-29T00:00:00"/>
    <x v="10"/>
    <n v="2.4"/>
    <n v="43"/>
    <x v="10"/>
    <n v="375"/>
    <n v="61875"/>
    <n v="68062.5"/>
    <n v="6187.5"/>
    <x v="11"/>
    <x v="0"/>
  </r>
  <r>
    <s v="Flight6992"/>
    <d v="2015-07-14T00:00:00"/>
    <x v="11"/>
    <n v="1"/>
    <n v="155"/>
    <x v="1"/>
    <n v="385"/>
    <n v="63525"/>
    <n v="69877.5"/>
    <n v="6352.5"/>
    <x v="2"/>
    <x v="1"/>
  </r>
  <r>
    <s v="Flight6993"/>
    <d v="2015-03-13T00:00:00"/>
    <x v="3"/>
    <n v="4.2"/>
    <n v="130"/>
    <x v="4"/>
    <n v="350"/>
    <n v="64750"/>
    <n v="71225"/>
    <n v="6475"/>
    <x v="5"/>
    <x v="1"/>
  </r>
  <r>
    <s v="Flight6994"/>
    <d v="2015-08-29T00:00:00"/>
    <x v="8"/>
    <n v="5.6"/>
    <n v="108"/>
    <x v="24"/>
    <n v="220"/>
    <n v="40700"/>
    <n v="44770"/>
    <n v="4070"/>
    <x v="1"/>
    <x v="1"/>
  </r>
  <r>
    <s v="Flight6995"/>
    <d v="2014-07-23T00:00:00"/>
    <x v="7"/>
    <n v="1.5"/>
    <n v="105"/>
    <x v="17"/>
    <n v="220"/>
    <n v="40700"/>
    <n v="44770"/>
    <n v="4070"/>
    <x v="2"/>
    <x v="0"/>
  </r>
  <r>
    <s v="Flight6996"/>
    <d v="2015-08-14T00:00:00"/>
    <x v="1"/>
    <n v="1.7"/>
    <n v="45"/>
    <x v="22"/>
    <n v="275"/>
    <n v="45375"/>
    <n v="49912.5"/>
    <n v="4537.5"/>
    <x v="1"/>
    <x v="1"/>
  </r>
  <r>
    <s v="Flight6997"/>
    <d v="2015-07-25T00:00:00"/>
    <x v="8"/>
    <n v="10.8"/>
    <n v="59"/>
    <x v="17"/>
    <n v="220"/>
    <n v="36300"/>
    <n v="39930"/>
    <n v="3630"/>
    <x v="2"/>
    <x v="1"/>
  </r>
  <r>
    <s v="Flight6998"/>
    <d v="2015-01-31T00:00:00"/>
    <x v="16"/>
    <n v="1.2"/>
    <n v="14"/>
    <x v="0"/>
    <n v="275"/>
    <n v="50875"/>
    <n v="55962.5"/>
    <n v="5087.5"/>
    <x v="7"/>
    <x v="1"/>
  </r>
  <r>
    <s v="Flight6999"/>
    <d v="2015-10-09T00:00:00"/>
    <x v="2"/>
    <n v="1.1000000000000001"/>
    <n v="50"/>
    <x v="27"/>
    <n v="225"/>
    <n v="37125"/>
    <n v="40837.5"/>
    <n v="3712.5"/>
    <x v="11"/>
    <x v="1"/>
  </r>
  <r>
    <s v="Flight7000"/>
    <d v="2014-01-22T00:00:00"/>
    <x v="20"/>
    <n v="3"/>
    <n v="110"/>
    <x v="7"/>
    <n v="275"/>
    <n v="50875"/>
    <n v="55962.5"/>
    <n v="5087.5"/>
    <x v="7"/>
    <x v="0"/>
  </r>
  <r>
    <s v="Flight7001"/>
    <d v="2014-07-02T00:00:00"/>
    <x v="13"/>
    <n v="2.2000000000000002"/>
    <n v="189"/>
    <x v="0"/>
    <n v="275"/>
    <n v="45375"/>
    <n v="49912.5"/>
    <n v="4537.5"/>
    <x v="2"/>
    <x v="0"/>
  </r>
  <r>
    <s v="Flight7002"/>
    <d v="2014-11-09T00:00:00"/>
    <x v="5"/>
    <n v="2"/>
    <n v="68"/>
    <x v="2"/>
    <n v="125"/>
    <n v="22625"/>
    <n v="24887.5"/>
    <n v="2262.5"/>
    <x v="0"/>
    <x v="0"/>
  </r>
  <r>
    <s v="Flight7003"/>
    <d v="2014-03-28T00:00:00"/>
    <x v="18"/>
    <n v="2"/>
    <n v="69"/>
    <x v="1"/>
    <n v="240"/>
    <n v="43440"/>
    <n v="47784"/>
    <n v="4344"/>
    <x v="5"/>
    <x v="0"/>
  </r>
  <r>
    <s v="Flight7004"/>
    <d v="2015-11-03T00:00:00"/>
    <x v="14"/>
    <n v="1.6"/>
    <n v="171"/>
    <x v="2"/>
    <n v="275"/>
    <n v="45375"/>
    <n v="49912.5"/>
    <n v="4537.5"/>
    <x v="0"/>
    <x v="1"/>
  </r>
  <r>
    <s v="Flight7005"/>
    <d v="2015-10-30T00:00:00"/>
    <x v="10"/>
    <n v="2.7"/>
    <n v="40"/>
    <x v="8"/>
    <n v="375"/>
    <n v="61875"/>
    <n v="68062.5"/>
    <n v="6187.5"/>
    <x v="11"/>
    <x v="1"/>
  </r>
  <r>
    <s v="Flight7006"/>
    <d v="2015-07-07T00:00:00"/>
    <x v="6"/>
    <n v="2.1"/>
    <n v="13"/>
    <x v="2"/>
    <n v="330"/>
    <n v="61050"/>
    <n v="67155"/>
    <n v="6105"/>
    <x v="2"/>
    <x v="1"/>
  </r>
  <r>
    <s v="Flight7007"/>
    <d v="2014-12-30T00:00:00"/>
    <x v="1"/>
    <n v="1.8"/>
    <n v="8"/>
    <x v="18"/>
    <n v="250"/>
    <n v="46250"/>
    <n v="50875"/>
    <n v="4625"/>
    <x v="4"/>
    <x v="0"/>
  </r>
  <r>
    <s v="Flight7008"/>
    <d v="2014-08-31T00:00:00"/>
    <x v="3"/>
    <n v="3.5"/>
    <n v="152"/>
    <x v="6"/>
    <n v="385"/>
    <n v="63525"/>
    <n v="69877.5"/>
    <n v="6352.5"/>
    <x v="1"/>
    <x v="0"/>
  </r>
  <r>
    <s v="Flight7009"/>
    <d v="2014-09-02T00:00:00"/>
    <x v="5"/>
    <n v="2.5"/>
    <n v="34"/>
    <x v="6"/>
    <n v="125"/>
    <n v="23125"/>
    <n v="25437.5"/>
    <n v="2312.5"/>
    <x v="6"/>
    <x v="0"/>
  </r>
  <r>
    <s v="Flight7010"/>
    <d v="2014-12-09T00:00:00"/>
    <x v="0"/>
    <n v="1.7"/>
    <n v="198"/>
    <x v="28"/>
    <n v="300"/>
    <n v="49500"/>
    <n v="54450"/>
    <n v="4950"/>
    <x v="4"/>
    <x v="0"/>
  </r>
  <r>
    <s v="Flight7011"/>
    <d v="2014-07-28T00:00:00"/>
    <x v="5"/>
    <n v="2.5"/>
    <n v="155"/>
    <x v="2"/>
    <n v="137.5"/>
    <n v="22687.5"/>
    <n v="24956.25"/>
    <n v="2268.75"/>
    <x v="2"/>
    <x v="0"/>
  </r>
  <r>
    <s v="Flight7012"/>
    <d v="2014-06-30T00:00:00"/>
    <x v="2"/>
    <n v="2.1"/>
    <n v="174"/>
    <x v="2"/>
    <n v="247.5"/>
    <n v="40837.5"/>
    <n v="44921.25"/>
    <n v="4083.75"/>
    <x v="10"/>
    <x v="0"/>
  </r>
  <r>
    <s v="Flight7013"/>
    <d v="2015-05-18T00:00:00"/>
    <x v="11"/>
    <n v="2.9"/>
    <n v="96"/>
    <x v="18"/>
    <n v="350"/>
    <n v="64750"/>
    <n v="71225"/>
    <n v="6475"/>
    <x v="3"/>
    <x v="1"/>
  </r>
  <r>
    <s v="Flight7014"/>
    <d v="2014-12-06T00:00:00"/>
    <x v="16"/>
    <n v="3"/>
    <n v="6"/>
    <x v="12"/>
    <n v="275"/>
    <n v="50875"/>
    <n v="55962.5"/>
    <n v="5087.5"/>
    <x v="4"/>
    <x v="0"/>
  </r>
  <r>
    <s v="Flight7015"/>
    <d v="2015-11-28T00:00:00"/>
    <x v="13"/>
    <n v="4.9000000000000004"/>
    <n v="98"/>
    <x v="0"/>
    <n v="375"/>
    <n v="69375"/>
    <n v="76312.5"/>
    <n v="6937.5"/>
    <x v="0"/>
    <x v="1"/>
  </r>
  <r>
    <s v="Flight7016"/>
    <d v="2015-08-24T00:00:00"/>
    <x v="7"/>
    <n v="1.4"/>
    <n v="129"/>
    <x v="19"/>
    <n v="220"/>
    <n v="40700"/>
    <n v="44770"/>
    <n v="4070"/>
    <x v="1"/>
    <x v="1"/>
  </r>
  <r>
    <s v="Flight7017"/>
    <d v="2015-11-10T00:00:00"/>
    <x v="8"/>
    <n v="7.4"/>
    <n v="107"/>
    <x v="29"/>
    <n v="200"/>
    <n v="37000"/>
    <n v="40700"/>
    <n v="3700"/>
    <x v="0"/>
    <x v="1"/>
  </r>
  <r>
    <s v="Flight7018"/>
    <d v="2015-11-29T00:00:00"/>
    <x v="11"/>
    <n v="5"/>
    <n v="127"/>
    <x v="3"/>
    <n v="525"/>
    <n v="97125"/>
    <n v="106837.5"/>
    <n v="9712.5"/>
    <x v="0"/>
    <x v="1"/>
  </r>
  <r>
    <s v="Flight7019"/>
    <d v="2014-09-03T00:00:00"/>
    <x v="8"/>
    <n v="7.9"/>
    <n v="78"/>
    <x v="5"/>
    <n v="200"/>
    <n v="36200"/>
    <n v="39820"/>
    <n v="3620"/>
    <x v="6"/>
    <x v="0"/>
  </r>
  <r>
    <s v="Flight7020"/>
    <d v="2015-09-15T00:00:00"/>
    <x v="8"/>
    <n v="9.6"/>
    <n v="154"/>
    <x v="1"/>
    <n v="200"/>
    <n v="33000"/>
    <n v="36300"/>
    <n v="3300"/>
    <x v="6"/>
    <x v="1"/>
  </r>
  <r>
    <s v="Flight7021"/>
    <d v="2014-01-10T00:00:00"/>
    <x v="16"/>
    <n v="1.2"/>
    <n v="54"/>
    <x v="6"/>
    <n v="275"/>
    <n v="45375"/>
    <n v="49912.5"/>
    <n v="4537.5"/>
    <x v="7"/>
    <x v="0"/>
  </r>
  <r>
    <s v="Flight7022"/>
    <d v="2014-07-11T00:00:00"/>
    <x v="3"/>
    <n v="5.3"/>
    <n v="69"/>
    <x v="2"/>
    <n v="385"/>
    <n v="69685"/>
    <n v="76653.5"/>
    <n v="6968.5"/>
    <x v="2"/>
    <x v="0"/>
  </r>
  <r>
    <s v="Flight7023"/>
    <d v="2015-04-24T00:00:00"/>
    <x v="13"/>
    <n v="2.7"/>
    <n v="34"/>
    <x v="19"/>
    <n v="250"/>
    <n v="46250"/>
    <n v="50875"/>
    <n v="4625"/>
    <x v="9"/>
    <x v="1"/>
  </r>
  <r>
    <s v="Flight7024"/>
    <d v="2014-01-22T00:00:00"/>
    <x v="1"/>
    <n v="2"/>
    <n v="55"/>
    <x v="15"/>
    <n v="250"/>
    <n v="41250"/>
    <n v="45375"/>
    <n v="4125"/>
    <x v="7"/>
    <x v="0"/>
  </r>
  <r>
    <s v="Flight7025"/>
    <d v="2015-04-06T00:00:00"/>
    <x v="2"/>
    <n v="2.8"/>
    <n v="113"/>
    <x v="21"/>
    <n v="225"/>
    <n v="41625"/>
    <n v="45787.5"/>
    <n v="4162.5"/>
    <x v="9"/>
    <x v="1"/>
  </r>
  <r>
    <s v="Flight7026"/>
    <d v="2014-11-23T00:00:00"/>
    <x v="15"/>
    <n v="1.9"/>
    <n v="135"/>
    <x v="1"/>
    <n v="300"/>
    <n v="55500"/>
    <n v="61050"/>
    <n v="5550"/>
    <x v="0"/>
    <x v="0"/>
  </r>
  <r>
    <s v="Flight7027"/>
    <d v="2015-05-24T00:00:00"/>
    <x v="13"/>
    <n v="2.1"/>
    <n v="65"/>
    <x v="2"/>
    <n v="250"/>
    <n v="45250"/>
    <n v="49775"/>
    <n v="4525"/>
    <x v="3"/>
    <x v="1"/>
  </r>
  <r>
    <s v="Flight7028"/>
    <d v="2014-01-09T00:00:00"/>
    <x v="11"/>
    <n v="1.6"/>
    <n v="83"/>
    <x v="16"/>
    <n v="350"/>
    <n v="63350"/>
    <n v="69685"/>
    <n v="6335"/>
    <x v="7"/>
    <x v="0"/>
  </r>
  <r>
    <s v="Flight7029"/>
    <d v="2015-11-05T00:00:00"/>
    <x v="16"/>
    <n v="1.4"/>
    <n v="76"/>
    <x v="6"/>
    <n v="275"/>
    <n v="49775"/>
    <n v="54752.5"/>
    <n v="4977.5"/>
    <x v="0"/>
    <x v="1"/>
  </r>
  <r>
    <s v="Flight7030"/>
    <d v="2014-07-24T00:00:00"/>
    <x v="6"/>
    <n v="1"/>
    <n v="62"/>
    <x v="18"/>
    <n v="330"/>
    <n v="54450"/>
    <n v="59895"/>
    <n v="5445"/>
    <x v="2"/>
    <x v="0"/>
  </r>
  <r>
    <s v="Flight7031"/>
    <d v="2014-02-12T00:00:00"/>
    <x v="21"/>
    <n v="1.6"/>
    <n v="88"/>
    <x v="18"/>
    <n v="300"/>
    <n v="54300"/>
    <n v="59730"/>
    <n v="5430"/>
    <x v="8"/>
    <x v="0"/>
  </r>
  <r>
    <s v="Flight7032"/>
    <d v="2014-11-28T00:00:00"/>
    <x v="15"/>
    <n v="5.4"/>
    <n v="130"/>
    <x v="2"/>
    <n v="450"/>
    <n v="83250"/>
    <n v="91575"/>
    <n v="8325"/>
    <x v="0"/>
    <x v="0"/>
  </r>
  <r>
    <s v="Flight7033"/>
    <d v="2015-03-22T00:00:00"/>
    <x v="11"/>
    <n v="2"/>
    <n v="25"/>
    <x v="6"/>
    <n v="350"/>
    <n v="64750"/>
    <n v="71225"/>
    <n v="6475"/>
    <x v="5"/>
    <x v="1"/>
  </r>
  <r>
    <s v="Flight7034"/>
    <d v="2014-10-29T00:00:00"/>
    <x v="1"/>
    <n v="2.2000000000000002"/>
    <n v="136"/>
    <x v="0"/>
    <n v="250"/>
    <n v="46250"/>
    <n v="50875"/>
    <n v="4625"/>
    <x v="11"/>
    <x v="0"/>
  </r>
  <r>
    <s v="Flight7035"/>
    <d v="2014-10-14T00:00:00"/>
    <x v="13"/>
    <n v="1.2"/>
    <n v="16"/>
    <x v="1"/>
    <n v="250"/>
    <n v="46250"/>
    <n v="50875"/>
    <n v="4625"/>
    <x v="11"/>
    <x v="0"/>
  </r>
  <r>
    <s v="Flight7036"/>
    <d v="2014-05-07T00:00:00"/>
    <x v="12"/>
    <n v="2.2999999999999998"/>
    <n v="35"/>
    <x v="19"/>
    <n v="115"/>
    <n v="21275"/>
    <n v="23402.5"/>
    <n v="2127.5"/>
    <x v="3"/>
    <x v="0"/>
  </r>
  <r>
    <s v="Flight7037"/>
    <d v="2014-03-08T00:00:00"/>
    <x v="18"/>
    <n v="1.3"/>
    <n v="59"/>
    <x v="5"/>
    <n v="240"/>
    <n v="39600"/>
    <n v="43560"/>
    <n v="3960"/>
    <x v="5"/>
    <x v="0"/>
  </r>
  <r>
    <s v="Flight7038"/>
    <d v="2014-07-06T00:00:00"/>
    <x v="7"/>
    <n v="1.8"/>
    <n v="176"/>
    <x v="1"/>
    <n v="220"/>
    <n v="36300"/>
    <n v="39930"/>
    <n v="3630"/>
    <x v="2"/>
    <x v="0"/>
  </r>
  <r>
    <s v="Flight7039"/>
    <d v="2014-01-08T00:00:00"/>
    <x v="2"/>
    <n v="1.5"/>
    <n v="1"/>
    <x v="6"/>
    <n v="225"/>
    <n v="41625"/>
    <n v="45787.5"/>
    <n v="4162.5"/>
    <x v="7"/>
    <x v="0"/>
  </r>
  <r>
    <s v="Flight7040"/>
    <d v="2014-08-03T00:00:00"/>
    <x v="5"/>
    <n v="2.4"/>
    <n v="200"/>
    <x v="6"/>
    <n v="137.5"/>
    <n v="22687.5"/>
    <n v="24956.25"/>
    <n v="2268.75"/>
    <x v="1"/>
    <x v="0"/>
  </r>
  <r>
    <s v="Flight7041"/>
    <d v="2015-08-28T00:00:00"/>
    <x v="3"/>
    <n v="5.0999999999999996"/>
    <n v="132"/>
    <x v="1"/>
    <n v="385"/>
    <n v="71225"/>
    <n v="78347.5"/>
    <n v="7122.5"/>
    <x v="1"/>
    <x v="1"/>
  </r>
  <r>
    <s v="Flight7042"/>
    <d v="2015-06-16T00:00:00"/>
    <x v="1"/>
    <n v="1.9"/>
    <n v="180"/>
    <x v="10"/>
    <n v="275"/>
    <n v="45375"/>
    <n v="49912.5"/>
    <n v="4537.5"/>
    <x v="10"/>
    <x v="1"/>
  </r>
  <r>
    <s v="Flight7043"/>
    <d v="2015-10-15T00:00:00"/>
    <x v="14"/>
    <n v="2"/>
    <n v="194"/>
    <x v="1"/>
    <n v="275"/>
    <n v="45375"/>
    <n v="49912.5"/>
    <n v="4537.5"/>
    <x v="11"/>
    <x v="1"/>
  </r>
  <r>
    <s v="Flight7044"/>
    <d v="2015-12-02T00:00:00"/>
    <x v="5"/>
    <n v="2.1"/>
    <n v="104"/>
    <x v="16"/>
    <n v="125"/>
    <n v="23125"/>
    <n v="25437.5"/>
    <n v="2312.5"/>
    <x v="4"/>
    <x v="1"/>
  </r>
  <r>
    <s v="Flight7045"/>
    <d v="2015-05-21T00:00:00"/>
    <x v="17"/>
    <n v="2.2000000000000002"/>
    <n v="192"/>
    <x v="10"/>
    <n v="300"/>
    <n v="49500"/>
    <n v="54450"/>
    <n v="4950"/>
    <x v="3"/>
    <x v="1"/>
  </r>
  <r>
    <s v="Flight7046"/>
    <d v="2015-03-15T00:00:00"/>
    <x v="6"/>
    <n v="1.3"/>
    <n v="134"/>
    <x v="2"/>
    <n v="300"/>
    <n v="55500"/>
    <n v="61050"/>
    <n v="5550"/>
    <x v="5"/>
    <x v="1"/>
  </r>
  <r>
    <s v="Flight7047"/>
    <d v="2015-07-12T00:00:00"/>
    <x v="16"/>
    <n v="2.8"/>
    <n v="124"/>
    <x v="22"/>
    <n v="302.5"/>
    <n v="55962.5"/>
    <n v="61558.75"/>
    <n v="5596.25"/>
    <x v="2"/>
    <x v="1"/>
  </r>
  <r>
    <s v="Flight7048"/>
    <d v="2014-10-06T00:00:00"/>
    <x v="0"/>
    <n v="1.2"/>
    <n v="151"/>
    <x v="25"/>
    <n v="300"/>
    <n v="55500"/>
    <n v="61050"/>
    <n v="5550"/>
    <x v="11"/>
    <x v="0"/>
  </r>
  <r>
    <s v="Flight7049"/>
    <d v="2015-01-18T00:00:00"/>
    <x v="3"/>
    <n v="2.4"/>
    <n v="89"/>
    <x v="1"/>
    <n v="350"/>
    <n v="63350"/>
    <n v="69685"/>
    <n v="6335"/>
    <x v="7"/>
    <x v="1"/>
  </r>
  <r>
    <s v="Flight7050"/>
    <d v="2015-01-28T00:00:00"/>
    <x v="7"/>
    <n v="1.7"/>
    <n v="15"/>
    <x v="28"/>
    <n v="200"/>
    <n v="37000"/>
    <n v="40700"/>
    <n v="3700"/>
    <x v="7"/>
    <x v="1"/>
  </r>
  <r>
    <s v="Flight7051"/>
    <d v="2015-03-04T00:00:00"/>
    <x v="20"/>
    <n v="2.7"/>
    <n v="27"/>
    <x v="2"/>
    <n v="275"/>
    <n v="50875"/>
    <n v="55962.5"/>
    <n v="5087.5"/>
    <x v="5"/>
    <x v="1"/>
  </r>
  <r>
    <s v="Flight7052"/>
    <d v="2015-08-26T00:00:00"/>
    <x v="11"/>
    <n v="3.1"/>
    <n v="185"/>
    <x v="19"/>
    <n v="385"/>
    <n v="63525"/>
    <n v="69877.5"/>
    <n v="6352.5"/>
    <x v="1"/>
    <x v="1"/>
  </r>
  <r>
    <s v="Flight7053"/>
    <d v="2015-04-13T00:00:00"/>
    <x v="10"/>
    <n v="0.4"/>
    <n v="158"/>
    <x v="20"/>
    <n v="375"/>
    <n v="61875"/>
    <n v="68062.5"/>
    <n v="6187.5"/>
    <x v="9"/>
    <x v="1"/>
  </r>
  <r>
    <s v="Flight7054"/>
    <d v="2014-06-30T00:00:00"/>
    <x v="9"/>
    <n v="1.9"/>
    <n v="32"/>
    <x v="0"/>
    <n v="275"/>
    <n v="50875"/>
    <n v="55962.5"/>
    <n v="5087.5"/>
    <x v="10"/>
    <x v="0"/>
  </r>
  <r>
    <s v="Flight7055"/>
    <d v="2015-12-27T00:00:00"/>
    <x v="17"/>
    <n v="6.6"/>
    <n v="78"/>
    <x v="27"/>
    <n v="420"/>
    <n v="76020"/>
    <n v="83622"/>
    <n v="7602"/>
    <x v="4"/>
    <x v="1"/>
  </r>
  <r>
    <s v="Flight7056"/>
    <d v="2014-10-01T00:00:00"/>
    <x v="10"/>
    <n v="1.9"/>
    <n v="69"/>
    <x v="6"/>
    <n v="375"/>
    <n v="67875"/>
    <n v="74662.5"/>
    <n v="6787.5"/>
    <x v="11"/>
    <x v="0"/>
  </r>
  <r>
    <s v="Flight7057"/>
    <d v="2015-06-28T00:00:00"/>
    <x v="12"/>
    <n v="1.7"/>
    <n v="79"/>
    <x v="3"/>
    <n v="126.5"/>
    <n v="22896.5"/>
    <n v="25186.15"/>
    <n v="2289.65"/>
    <x v="10"/>
    <x v="1"/>
  </r>
  <r>
    <s v="Flight7058"/>
    <d v="2015-03-03T00:00:00"/>
    <x v="3"/>
    <n v="3.1"/>
    <n v="34"/>
    <x v="21"/>
    <n v="350"/>
    <n v="64750"/>
    <n v="71225"/>
    <n v="6475"/>
    <x v="5"/>
    <x v="1"/>
  </r>
  <r>
    <s v="Flight7059"/>
    <d v="2015-06-10T00:00:00"/>
    <x v="1"/>
    <n v="2.7"/>
    <n v="204"/>
    <x v="19"/>
    <n v="275"/>
    <n v="45375"/>
    <n v="49912.5"/>
    <n v="4537.5"/>
    <x v="10"/>
    <x v="1"/>
  </r>
  <r>
    <s v="Flight7060"/>
    <d v="2014-02-18T00:00:00"/>
    <x v="20"/>
    <n v="2"/>
    <n v="9"/>
    <x v="1"/>
    <n v="275"/>
    <n v="50875"/>
    <n v="55962.5"/>
    <n v="5087.5"/>
    <x v="8"/>
    <x v="0"/>
  </r>
  <r>
    <s v="Flight7061"/>
    <d v="2015-05-31T00:00:00"/>
    <x v="1"/>
    <n v="2"/>
    <n v="199"/>
    <x v="28"/>
    <n v="250"/>
    <n v="41250"/>
    <n v="45375"/>
    <n v="4125"/>
    <x v="3"/>
    <x v="1"/>
  </r>
  <r>
    <s v="Flight7062"/>
    <d v="2015-12-18T00:00:00"/>
    <x v="4"/>
    <n v="1.9"/>
    <n v="107"/>
    <x v="18"/>
    <n v="200"/>
    <n v="37000"/>
    <n v="40700"/>
    <n v="3700"/>
    <x v="4"/>
    <x v="1"/>
  </r>
  <r>
    <s v="Flight7063"/>
    <d v="2014-08-23T00:00:00"/>
    <x v="10"/>
    <n v="1.1000000000000001"/>
    <n v="29"/>
    <x v="0"/>
    <n v="412.5"/>
    <n v="76312.5"/>
    <n v="83943.75"/>
    <n v="7631.25"/>
    <x v="1"/>
    <x v="0"/>
  </r>
  <r>
    <s v="Flight7064"/>
    <d v="2014-05-28T00:00:00"/>
    <x v="17"/>
    <n v="2"/>
    <n v="149"/>
    <x v="18"/>
    <n v="300"/>
    <n v="55500"/>
    <n v="61050"/>
    <n v="5550"/>
    <x v="3"/>
    <x v="0"/>
  </r>
  <r>
    <s v="Flight7065"/>
    <d v="2015-06-01T00:00:00"/>
    <x v="6"/>
    <n v="2.4"/>
    <n v="43"/>
    <x v="22"/>
    <n v="330"/>
    <n v="54450"/>
    <n v="59895"/>
    <n v="5445"/>
    <x v="10"/>
    <x v="1"/>
  </r>
  <r>
    <s v="Flight7066"/>
    <d v="2015-11-11T00:00:00"/>
    <x v="8"/>
    <n v="9.1"/>
    <n v="196"/>
    <x v="2"/>
    <n v="200"/>
    <n v="33000"/>
    <n v="36300"/>
    <n v="3300"/>
    <x v="0"/>
    <x v="1"/>
  </r>
  <r>
    <s v="Flight7067"/>
    <d v="2014-06-12T00:00:00"/>
    <x v="10"/>
    <n v="2.1"/>
    <n v="124"/>
    <x v="26"/>
    <n v="412.5"/>
    <n v="76312.5"/>
    <n v="83943.75"/>
    <n v="7631.25"/>
    <x v="10"/>
    <x v="0"/>
  </r>
  <r>
    <s v="Flight7068"/>
    <d v="2015-09-25T00:00:00"/>
    <x v="1"/>
    <n v="2"/>
    <n v="156"/>
    <x v="19"/>
    <n v="250"/>
    <n v="41250"/>
    <n v="45375"/>
    <n v="4125"/>
    <x v="6"/>
    <x v="1"/>
  </r>
  <r>
    <s v="Flight7069"/>
    <d v="2014-07-29T00:00:00"/>
    <x v="5"/>
    <n v="3"/>
    <n v="204"/>
    <x v="1"/>
    <n v="137.5"/>
    <n v="22687.5"/>
    <n v="24956.25"/>
    <n v="2268.75"/>
    <x v="2"/>
    <x v="0"/>
  </r>
  <r>
    <s v="Flight7070"/>
    <d v="2014-04-30T00:00:00"/>
    <x v="8"/>
    <n v="7"/>
    <n v="82"/>
    <x v="12"/>
    <n v="200"/>
    <n v="36200"/>
    <n v="39820"/>
    <n v="3620"/>
    <x v="9"/>
    <x v="0"/>
  </r>
  <r>
    <s v="Flight7071"/>
    <d v="2015-01-10T00:00:00"/>
    <x v="4"/>
    <n v="1.7"/>
    <n v="51"/>
    <x v="17"/>
    <n v="200"/>
    <n v="33000"/>
    <n v="36300"/>
    <n v="3300"/>
    <x v="7"/>
    <x v="1"/>
  </r>
  <r>
    <s v="Flight7072"/>
    <d v="2014-03-11T00:00:00"/>
    <x v="12"/>
    <n v="0.7"/>
    <n v="69"/>
    <x v="2"/>
    <n v="115"/>
    <n v="20815"/>
    <n v="22896.5"/>
    <n v="2081.5"/>
    <x v="5"/>
    <x v="0"/>
  </r>
  <r>
    <s v="Flight7073"/>
    <d v="2015-09-15T00:00:00"/>
    <x v="12"/>
    <n v="3"/>
    <n v="24"/>
    <x v="15"/>
    <n v="115"/>
    <n v="21275"/>
    <n v="23402.5"/>
    <n v="2127.5"/>
    <x v="6"/>
    <x v="1"/>
  </r>
  <r>
    <s v="Flight7074"/>
    <d v="2014-02-18T00:00:00"/>
    <x v="11"/>
    <n v="1.7"/>
    <n v="189"/>
    <x v="1"/>
    <n v="350"/>
    <n v="57750"/>
    <n v="63525"/>
    <n v="5775"/>
    <x v="8"/>
    <x v="0"/>
  </r>
  <r>
    <s v="Flight7075"/>
    <d v="2014-12-23T00:00:00"/>
    <x v="8"/>
    <n v="13"/>
    <n v="179"/>
    <x v="4"/>
    <n v="280"/>
    <n v="46200"/>
    <n v="50820"/>
    <n v="4620"/>
    <x v="4"/>
    <x v="0"/>
  </r>
  <r>
    <s v="Flight7076"/>
    <d v="2014-11-30T00:00:00"/>
    <x v="8"/>
    <n v="17.5"/>
    <n v="206"/>
    <x v="21"/>
    <n v="300"/>
    <n v="49500"/>
    <n v="54450"/>
    <n v="4950"/>
    <x v="0"/>
    <x v="0"/>
  </r>
  <r>
    <s v="Flight7077"/>
    <d v="2015-01-01T00:00:00"/>
    <x v="3"/>
    <n v="2.9"/>
    <n v="36"/>
    <x v="29"/>
    <n v="350"/>
    <n v="57750"/>
    <n v="63525"/>
    <n v="5775"/>
    <x v="7"/>
    <x v="1"/>
  </r>
  <r>
    <s v="Flight7078"/>
    <d v="2014-08-24T00:00:00"/>
    <x v="16"/>
    <n v="2.4"/>
    <n v="150"/>
    <x v="11"/>
    <n v="302.5"/>
    <n v="55962.5"/>
    <n v="61558.75"/>
    <n v="5596.25"/>
    <x v="1"/>
    <x v="0"/>
  </r>
  <r>
    <s v="Flight7079"/>
    <d v="2015-02-25T00:00:00"/>
    <x v="9"/>
    <n v="2.4"/>
    <n v="149"/>
    <x v="29"/>
    <n v="250"/>
    <n v="46250"/>
    <n v="50875"/>
    <n v="4625"/>
    <x v="8"/>
    <x v="1"/>
  </r>
  <r>
    <s v="Flight7080"/>
    <d v="2014-09-21T00:00:00"/>
    <x v="4"/>
    <n v="1.9"/>
    <n v="116"/>
    <x v="8"/>
    <n v="200"/>
    <n v="37000"/>
    <n v="40700"/>
    <n v="3700"/>
    <x v="6"/>
    <x v="0"/>
  </r>
  <r>
    <s v="Flight7081"/>
    <d v="2014-02-08T00:00:00"/>
    <x v="5"/>
    <n v="0.9"/>
    <n v="74"/>
    <x v="6"/>
    <n v="125"/>
    <n v="22625"/>
    <n v="24887.5"/>
    <n v="2262.5"/>
    <x v="8"/>
    <x v="0"/>
  </r>
  <r>
    <s v="Flight7082"/>
    <d v="2014-06-06T00:00:00"/>
    <x v="3"/>
    <n v="4.8"/>
    <n v="53"/>
    <x v="6"/>
    <n v="385"/>
    <n v="63525"/>
    <n v="69877.5"/>
    <n v="6352.5"/>
    <x v="10"/>
    <x v="0"/>
  </r>
  <r>
    <s v="Flight7083"/>
    <d v="2015-01-25T00:00:00"/>
    <x v="19"/>
    <n v="2.6"/>
    <n v="117"/>
    <x v="27"/>
    <n v="115"/>
    <n v="21275"/>
    <n v="23402.5"/>
    <n v="2127.5"/>
    <x v="7"/>
    <x v="1"/>
  </r>
  <r>
    <s v="Flight7084"/>
    <d v="2014-09-29T00:00:00"/>
    <x v="3"/>
    <n v="5.4"/>
    <n v="184"/>
    <x v="8"/>
    <n v="350"/>
    <n v="57750"/>
    <n v="63525"/>
    <n v="5775"/>
    <x v="6"/>
    <x v="0"/>
  </r>
  <r>
    <s v="Flight7085"/>
    <d v="2014-11-09T00:00:00"/>
    <x v="19"/>
    <n v="1.5"/>
    <n v="172"/>
    <x v="27"/>
    <n v="115"/>
    <n v="18975"/>
    <n v="20872.5"/>
    <n v="1897.5"/>
    <x v="0"/>
    <x v="0"/>
  </r>
  <r>
    <s v="Flight7086"/>
    <d v="2015-06-03T00:00:00"/>
    <x v="3"/>
    <n v="4.8"/>
    <n v="26"/>
    <x v="0"/>
    <n v="385"/>
    <n v="71225"/>
    <n v="78347.5"/>
    <n v="7122.5"/>
    <x v="10"/>
    <x v="1"/>
  </r>
  <r>
    <s v="Flight7087"/>
    <d v="2015-01-13T00:00:00"/>
    <x v="4"/>
    <n v="1.3"/>
    <n v="63"/>
    <x v="0"/>
    <n v="200"/>
    <n v="36200"/>
    <n v="39820"/>
    <n v="3620"/>
    <x v="7"/>
    <x v="1"/>
  </r>
  <r>
    <s v="Flight7088"/>
    <d v="2014-11-27T00:00:00"/>
    <x v="13"/>
    <n v="6.2"/>
    <n v="142"/>
    <x v="3"/>
    <n v="375"/>
    <n v="69375"/>
    <n v="76312.5"/>
    <n v="6937.5"/>
    <x v="0"/>
    <x v="0"/>
  </r>
  <r>
    <s v="Flight7089"/>
    <d v="2015-12-08T00:00:00"/>
    <x v="13"/>
    <n v="0.8"/>
    <n v="54"/>
    <x v="1"/>
    <n v="250"/>
    <n v="41250"/>
    <n v="45375"/>
    <n v="4125"/>
    <x v="4"/>
    <x v="1"/>
  </r>
  <r>
    <s v="Flight7090"/>
    <d v="2015-01-02T00:00:00"/>
    <x v="20"/>
    <n v="1.5"/>
    <n v="4"/>
    <x v="19"/>
    <n v="275"/>
    <n v="50875"/>
    <n v="55962.5"/>
    <n v="5087.5"/>
    <x v="7"/>
    <x v="1"/>
  </r>
  <r>
    <s v="Flight7091"/>
    <d v="2015-09-21T00:00:00"/>
    <x v="8"/>
    <n v="10.8"/>
    <n v="197"/>
    <x v="6"/>
    <n v="200"/>
    <n v="33000"/>
    <n v="36300"/>
    <n v="3300"/>
    <x v="6"/>
    <x v="1"/>
  </r>
  <r>
    <s v="Flight7092"/>
    <d v="2015-02-06T00:00:00"/>
    <x v="13"/>
    <n v="1.6"/>
    <n v="17"/>
    <x v="18"/>
    <n v="250"/>
    <n v="46250"/>
    <n v="50875"/>
    <n v="4625"/>
    <x v="8"/>
    <x v="1"/>
  </r>
  <r>
    <s v="Flight7093"/>
    <d v="2015-10-27T00:00:00"/>
    <x v="7"/>
    <n v="2"/>
    <n v="33"/>
    <x v="1"/>
    <n v="200"/>
    <n v="37000"/>
    <n v="40700"/>
    <n v="3700"/>
    <x v="11"/>
    <x v="1"/>
  </r>
  <r>
    <s v="Flight7094"/>
    <d v="2014-11-21T00:00:00"/>
    <x v="10"/>
    <n v="0.7"/>
    <n v="112"/>
    <x v="16"/>
    <n v="375"/>
    <n v="69375"/>
    <n v="76312.5"/>
    <n v="6937.5"/>
    <x v="0"/>
    <x v="0"/>
  </r>
  <r>
    <s v="Flight7095"/>
    <d v="2015-08-26T00:00:00"/>
    <x v="5"/>
    <n v="1.9"/>
    <n v="145"/>
    <x v="0"/>
    <n v="137.5"/>
    <n v="25437.5"/>
    <n v="27981.25"/>
    <n v="2543.75"/>
    <x v="1"/>
    <x v="1"/>
  </r>
  <r>
    <s v="Flight7096"/>
    <d v="2014-03-03T00:00:00"/>
    <x v="8"/>
    <n v="10.4"/>
    <n v="31"/>
    <x v="18"/>
    <n v="200"/>
    <n v="37000"/>
    <n v="40700"/>
    <n v="3700"/>
    <x v="5"/>
    <x v="0"/>
  </r>
  <r>
    <s v="Flight7097"/>
    <d v="2015-12-04T00:00:00"/>
    <x v="6"/>
    <n v="1.8"/>
    <n v="3"/>
    <x v="13"/>
    <n v="300"/>
    <n v="55500"/>
    <n v="61050"/>
    <n v="5550"/>
    <x v="4"/>
    <x v="1"/>
  </r>
  <r>
    <s v="Flight7098"/>
    <d v="2014-09-23T00:00:00"/>
    <x v="13"/>
    <n v="2.2000000000000002"/>
    <n v="102"/>
    <x v="27"/>
    <n v="250"/>
    <n v="46250"/>
    <n v="50875"/>
    <n v="4625"/>
    <x v="6"/>
    <x v="0"/>
  </r>
  <r>
    <s v="Flight7099"/>
    <d v="2015-12-12T00:00:00"/>
    <x v="1"/>
    <n v="2.5"/>
    <n v="5"/>
    <x v="0"/>
    <n v="250"/>
    <n v="46250"/>
    <n v="50875"/>
    <n v="4625"/>
    <x v="4"/>
    <x v="1"/>
  </r>
  <r>
    <s v="Flight7100"/>
    <d v="2014-06-22T00:00:00"/>
    <x v="17"/>
    <n v="1.9"/>
    <n v="62"/>
    <x v="0"/>
    <n v="330"/>
    <n v="54450"/>
    <n v="59895"/>
    <n v="5445"/>
    <x v="10"/>
    <x v="0"/>
  </r>
  <r>
    <s v="Flight7101"/>
    <d v="2014-11-18T00:00:00"/>
    <x v="13"/>
    <n v="1.2"/>
    <n v="45"/>
    <x v="6"/>
    <n v="250"/>
    <n v="41250"/>
    <n v="45375"/>
    <n v="4125"/>
    <x v="0"/>
    <x v="0"/>
  </r>
  <r>
    <s v="Flight7102"/>
    <d v="2014-10-14T00:00:00"/>
    <x v="8"/>
    <n v="9.6"/>
    <n v="61"/>
    <x v="11"/>
    <n v="200"/>
    <n v="33000"/>
    <n v="36300"/>
    <n v="3300"/>
    <x v="11"/>
    <x v="0"/>
  </r>
  <r>
    <s v="Flight7103"/>
    <d v="2014-08-13T00:00:00"/>
    <x v="19"/>
    <n v="2.9"/>
    <n v="8"/>
    <x v="12"/>
    <n v="126.5"/>
    <n v="23402.5"/>
    <n v="25742.75"/>
    <n v="2340.25"/>
    <x v="1"/>
    <x v="0"/>
  </r>
  <r>
    <s v="Flight7104"/>
    <d v="2015-04-11T00:00:00"/>
    <x v="9"/>
    <n v="1.9"/>
    <n v="139"/>
    <x v="2"/>
    <n v="250"/>
    <n v="46250"/>
    <n v="50875"/>
    <n v="4625"/>
    <x v="9"/>
    <x v="1"/>
  </r>
  <r>
    <s v="Flight7105"/>
    <d v="2014-10-25T00:00:00"/>
    <x v="8"/>
    <n v="8.1"/>
    <n v="12"/>
    <x v="6"/>
    <n v="200"/>
    <n v="37000"/>
    <n v="40700"/>
    <n v="3700"/>
    <x v="11"/>
    <x v="0"/>
  </r>
  <r>
    <s v="Flight7106"/>
    <d v="2014-11-24T00:00:00"/>
    <x v="13"/>
    <n v="2.8"/>
    <n v="41"/>
    <x v="18"/>
    <n v="375"/>
    <n v="61875"/>
    <n v="68062.5"/>
    <n v="6187.5"/>
    <x v="0"/>
    <x v="0"/>
  </r>
  <r>
    <s v="Flight7107"/>
    <d v="2014-11-10T00:00:00"/>
    <x v="19"/>
    <n v="2.2999999999999998"/>
    <n v="83"/>
    <x v="25"/>
    <n v="115"/>
    <n v="20815"/>
    <n v="22896.5"/>
    <n v="2081.5"/>
    <x v="0"/>
    <x v="0"/>
  </r>
  <r>
    <s v="Flight7108"/>
    <d v="2015-05-22T00:00:00"/>
    <x v="13"/>
    <n v="3.8"/>
    <n v="28"/>
    <x v="6"/>
    <n v="250"/>
    <n v="46250"/>
    <n v="50875"/>
    <n v="4625"/>
    <x v="3"/>
    <x v="1"/>
  </r>
  <r>
    <s v="Flight7109"/>
    <d v="2015-12-15T00:00:00"/>
    <x v="11"/>
    <n v="2"/>
    <n v="74"/>
    <x v="0"/>
    <n v="350"/>
    <n v="63350"/>
    <n v="69685"/>
    <n v="6335"/>
    <x v="4"/>
    <x v="1"/>
  </r>
  <r>
    <s v="Flight7110"/>
    <d v="2015-01-24T00:00:00"/>
    <x v="12"/>
    <n v="1.4"/>
    <n v="193"/>
    <x v="2"/>
    <n v="115"/>
    <n v="18975"/>
    <n v="20872.5"/>
    <n v="1897.5"/>
    <x v="7"/>
    <x v="1"/>
  </r>
  <r>
    <s v="Flight7111"/>
    <d v="2014-10-19T00:00:00"/>
    <x v="18"/>
    <n v="1.1000000000000001"/>
    <n v="44"/>
    <x v="6"/>
    <n v="240"/>
    <n v="39600"/>
    <n v="43560"/>
    <n v="3960"/>
    <x v="11"/>
    <x v="0"/>
  </r>
  <r>
    <s v="Flight7112"/>
    <d v="2014-06-30T00:00:00"/>
    <x v="17"/>
    <n v="1.6"/>
    <n v="176"/>
    <x v="2"/>
    <n v="330"/>
    <n v="54450"/>
    <n v="59895"/>
    <n v="5445"/>
    <x v="10"/>
    <x v="0"/>
  </r>
  <r>
    <s v="Flight7113"/>
    <d v="2015-07-03T00:00:00"/>
    <x v="16"/>
    <n v="2.4"/>
    <n v="146"/>
    <x v="24"/>
    <n v="302.5"/>
    <n v="55962.5"/>
    <n v="61558.75"/>
    <n v="5596.25"/>
    <x v="2"/>
    <x v="1"/>
  </r>
  <r>
    <s v="Flight7114"/>
    <d v="2015-03-06T00:00:00"/>
    <x v="6"/>
    <n v="2.1"/>
    <n v="175"/>
    <x v="18"/>
    <n v="300"/>
    <n v="49500"/>
    <n v="54450"/>
    <n v="4950"/>
    <x v="5"/>
    <x v="1"/>
  </r>
  <r>
    <s v="Flight7115"/>
    <d v="2015-05-02T00:00:00"/>
    <x v="10"/>
    <n v="2.8"/>
    <n v="88"/>
    <x v="1"/>
    <n v="375"/>
    <n v="67875"/>
    <n v="74662.5"/>
    <n v="6787.5"/>
    <x v="3"/>
    <x v="1"/>
  </r>
  <r>
    <s v="Flight7116"/>
    <d v="2014-08-03T00:00:00"/>
    <x v="16"/>
    <n v="2.2999999999999998"/>
    <n v="37"/>
    <x v="18"/>
    <n v="302.5"/>
    <n v="49912.5"/>
    <n v="54903.75"/>
    <n v="4991.25"/>
    <x v="1"/>
    <x v="0"/>
  </r>
  <r>
    <s v="Flight7117"/>
    <d v="2014-09-21T00:00:00"/>
    <x v="10"/>
    <n v="4"/>
    <n v="12"/>
    <x v="3"/>
    <n v="375"/>
    <n v="69375"/>
    <n v="76312.5"/>
    <n v="6937.5"/>
    <x v="6"/>
    <x v="0"/>
  </r>
  <r>
    <s v="Flight7118"/>
    <d v="2015-07-26T00:00:00"/>
    <x v="14"/>
    <n v="1.1000000000000001"/>
    <n v="192"/>
    <x v="22"/>
    <n v="302.5"/>
    <n v="49912.5"/>
    <n v="54903.75"/>
    <n v="4991.25"/>
    <x v="2"/>
    <x v="1"/>
  </r>
  <r>
    <s v="Flight7119"/>
    <d v="2015-08-30T00:00:00"/>
    <x v="6"/>
    <n v="1.2"/>
    <n v="193"/>
    <x v="3"/>
    <n v="330"/>
    <n v="54450"/>
    <n v="59895"/>
    <n v="5445"/>
    <x v="1"/>
    <x v="1"/>
  </r>
  <r>
    <s v="Flight7120"/>
    <d v="2014-02-15T00:00:00"/>
    <x v="11"/>
    <n v="2.9"/>
    <n v="197"/>
    <x v="19"/>
    <n v="350"/>
    <n v="57750"/>
    <n v="63525"/>
    <n v="5775"/>
    <x v="8"/>
    <x v="0"/>
  </r>
  <r>
    <s v="Flight7121"/>
    <d v="2015-11-26T00:00:00"/>
    <x v="5"/>
    <n v="5.9"/>
    <n v="34"/>
    <x v="0"/>
    <n v="187.5"/>
    <n v="34687.5"/>
    <n v="38156.25"/>
    <n v="3468.75"/>
    <x v="0"/>
    <x v="1"/>
  </r>
  <r>
    <s v="Flight7122"/>
    <d v="2015-03-08T00:00:00"/>
    <x v="6"/>
    <n v="2.8"/>
    <n v="131"/>
    <x v="10"/>
    <n v="300"/>
    <n v="55500"/>
    <n v="61050"/>
    <n v="5550"/>
    <x v="5"/>
    <x v="1"/>
  </r>
  <r>
    <s v="Flight7123"/>
    <d v="2015-03-18T00:00:00"/>
    <x v="16"/>
    <n v="0.8"/>
    <n v="1"/>
    <x v="2"/>
    <n v="275"/>
    <n v="50875"/>
    <n v="55962.5"/>
    <n v="5087.5"/>
    <x v="5"/>
    <x v="1"/>
  </r>
  <r>
    <s v="Flight7124"/>
    <d v="2014-12-22T00:00:00"/>
    <x v="3"/>
    <n v="8.8000000000000007"/>
    <n v="54"/>
    <x v="1"/>
    <n v="490"/>
    <n v="80850"/>
    <n v="88935"/>
    <n v="8085"/>
    <x v="4"/>
    <x v="0"/>
  </r>
  <r>
    <s v="Flight7125"/>
    <d v="2014-11-30T00:00:00"/>
    <x v="2"/>
    <n v="5"/>
    <n v="171"/>
    <x v="19"/>
    <n v="337.5"/>
    <n v="55687.5"/>
    <n v="61256.25"/>
    <n v="5568.75"/>
    <x v="0"/>
    <x v="0"/>
  </r>
  <r>
    <s v="Flight7126"/>
    <d v="2014-10-19T00:00:00"/>
    <x v="8"/>
    <n v="8.1999999999999993"/>
    <n v="84"/>
    <x v="22"/>
    <n v="200"/>
    <n v="36200"/>
    <n v="39820"/>
    <n v="3620"/>
    <x v="11"/>
    <x v="0"/>
  </r>
  <r>
    <s v="Flight7127"/>
    <d v="2015-11-14T00:00:00"/>
    <x v="17"/>
    <n v="2.8"/>
    <n v="205"/>
    <x v="25"/>
    <n v="300"/>
    <n v="49500"/>
    <n v="54450"/>
    <n v="4950"/>
    <x v="0"/>
    <x v="1"/>
  </r>
  <r>
    <s v="Flight7128"/>
    <d v="2014-11-28T00:00:00"/>
    <x v="6"/>
    <n v="5.3"/>
    <n v="13"/>
    <x v="14"/>
    <n v="450"/>
    <n v="83250"/>
    <n v="91575"/>
    <n v="8325"/>
    <x v="0"/>
    <x v="0"/>
  </r>
  <r>
    <s v="Flight7129"/>
    <d v="2015-06-23T00:00:00"/>
    <x v="16"/>
    <n v="2.5"/>
    <n v="134"/>
    <x v="6"/>
    <n v="302.5"/>
    <n v="55962.5"/>
    <n v="61558.75"/>
    <n v="5596.25"/>
    <x v="10"/>
    <x v="1"/>
  </r>
  <r>
    <s v="Flight7130"/>
    <d v="2014-10-08T00:00:00"/>
    <x v="8"/>
    <n v="9.1"/>
    <n v="187"/>
    <x v="0"/>
    <n v="200"/>
    <n v="33000"/>
    <n v="36300"/>
    <n v="3300"/>
    <x v="11"/>
    <x v="0"/>
  </r>
  <r>
    <s v="Flight7131"/>
    <d v="2014-02-11T00:00:00"/>
    <x v="10"/>
    <n v="2.2000000000000002"/>
    <n v="164"/>
    <x v="3"/>
    <n v="375"/>
    <n v="61875"/>
    <n v="68062.5"/>
    <n v="6187.5"/>
    <x v="8"/>
    <x v="0"/>
  </r>
  <r>
    <s v="Flight7132"/>
    <d v="2015-12-14T00:00:00"/>
    <x v="2"/>
    <n v="0.4"/>
    <n v="106"/>
    <x v="18"/>
    <n v="225"/>
    <n v="41625"/>
    <n v="45787.5"/>
    <n v="4162.5"/>
    <x v="4"/>
    <x v="1"/>
  </r>
  <r>
    <s v="Flight7133"/>
    <d v="2014-08-12T00:00:00"/>
    <x v="7"/>
    <n v="3.4"/>
    <n v="207"/>
    <x v="15"/>
    <n v="220"/>
    <n v="36300"/>
    <n v="39930"/>
    <n v="3630"/>
    <x v="1"/>
    <x v="0"/>
  </r>
  <r>
    <s v="Flight7134"/>
    <d v="2015-11-29T00:00:00"/>
    <x v="21"/>
    <n v="3.7"/>
    <n v="151"/>
    <x v="0"/>
    <n v="450"/>
    <n v="83250"/>
    <n v="91575"/>
    <n v="8325"/>
    <x v="0"/>
    <x v="1"/>
  </r>
  <r>
    <s v="Flight7135"/>
    <d v="2015-11-25T00:00:00"/>
    <x v="1"/>
    <n v="4.5999999999999996"/>
    <n v="181"/>
    <x v="6"/>
    <n v="375"/>
    <n v="61875"/>
    <n v="68062.5"/>
    <n v="6187.5"/>
    <x v="0"/>
    <x v="1"/>
  </r>
  <r>
    <s v="Flight7136"/>
    <d v="2015-07-09T00:00:00"/>
    <x v="3"/>
    <n v="5.8"/>
    <n v="50"/>
    <x v="6"/>
    <n v="385"/>
    <n v="63525"/>
    <n v="69877.5"/>
    <n v="6352.5"/>
    <x v="2"/>
    <x v="1"/>
  </r>
  <r>
    <s v="Flight7137"/>
    <d v="2014-10-09T00:00:00"/>
    <x v="3"/>
    <n v="4.2"/>
    <n v="94"/>
    <x v="1"/>
    <n v="350"/>
    <n v="64750"/>
    <n v="71225"/>
    <n v="6475"/>
    <x v="11"/>
    <x v="0"/>
  </r>
  <r>
    <s v="Flight7138"/>
    <d v="2015-05-03T00:00:00"/>
    <x v="10"/>
    <n v="1.8"/>
    <n v="77"/>
    <x v="22"/>
    <n v="375"/>
    <n v="67875"/>
    <n v="74662.5"/>
    <n v="6787.5"/>
    <x v="3"/>
    <x v="1"/>
  </r>
  <r>
    <s v="Flight7139"/>
    <d v="2015-08-09T00:00:00"/>
    <x v="9"/>
    <n v="2.1"/>
    <n v="107"/>
    <x v="22"/>
    <n v="275"/>
    <n v="50875"/>
    <n v="55962.5"/>
    <n v="5087.5"/>
    <x v="1"/>
    <x v="1"/>
  </r>
  <r>
    <s v="Flight7140"/>
    <d v="2015-08-29T00:00:00"/>
    <x v="5"/>
    <n v="3"/>
    <n v="37"/>
    <x v="6"/>
    <n v="137.5"/>
    <n v="22687.5"/>
    <n v="24956.25"/>
    <n v="2268.75"/>
    <x v="1"/>
    <x v="1"/>
  </r>
  <r>
    <s v="Flight7141"/>
    <d v="2015-10-06T00:00:00"/>
    <x v="13"/>
    <n v="1.8"/>
    <n v="113"/>
    <x v="5"/>
    <n v="250"/>
    <n v="46250"/>
    <n v="50875"/>
    <n v="4625"/>
    <x v="11"/>
    <x v="1"/>
  </r>
  <r>
    <s v="Flight7142"/>
    <d v="2015-12-03T00:00:00"/>
    <x v="8"/>
    <n v="7"/>
    <n v="183"/>
    <x v="1"/>
    <n v="200"/>
    <n v="33000"/>
    <n v="36300"/>
    <n v="3300"/>
    <x v="4"/>
    <x v="1"/>
  </r>
  <r>
    <s v="Flight7143"/>
    <d v="2015-11-13T00:00:00"/>
    <x v="4"/>
    <n v="2.7"/>
    <n v="27"/>
    <x v="21"/>
    <n v="200"/>
    <n v="37000"/>
    <n v="40700"/>
    <n v="3700"/>
    <x v="0"/>
    <x v="1"/>
  </r>
  <r>
    <s v="Flight7144"/>
    <d v="2015-05-31T00:00:00"/>
    <x v="7"/>
    <n v="1"/>
    <n v="78"/>
    <x v="6"/>
    <n v="200"/>
    <n v="36200"/>
    <n v="39820"/>
    <n v="3620"/>
    <x v="3"/>
    <x v="1"/>
  </r>
  <r>
    <s v="Flight7145"/>
    <d v="2015-08-13T00:00:00"/>
    <x v="3"/>
    <n v="4.2"/>
    <n v="106"/>
    <x v="3"/>
    <n v="385"/>
    <n v="71225"/>
    <n v="78347.5"/>
    <n v="7122.5"/>
    <x v="1"/>
    <x v="1"/>
  </r>
  <r>
    <s v="Flight7146"/>
    <d v="2014-03-21T00:00:00"/>
    <x v="2"/>
    <n v="1.4"/>
    <n v="157"/>
    <x v="0"/>
    <n v="225"/>
    <n v="37125"/>
    <n v="40837.5"/>
    <n v="3712.5"/>
    <x v="5"/>
    <x v="0"/>
  </r>
  <r>
    <s v="Flight7147"/>
    <d v="2015-11-25T00:00:00"/>
    <x v="5"/>
    <n v="5.4"/>
    <n v="135"/>
    <x v="13"/>
    <n v="187.5"/>
    <n v="34687.5"/>
    <n v="38156.25"/>
    <n v="3468.75"/>
    <x v="0"/>
    <x v="1"/>
  </r>
  <r>
    <s v="Flight7148"/>
    <d v="2014-04-16T00:00:00"/>
    <x v="3"/>
    <n v="4.8"/>
    <n v="9"/>
    <x v="1"/>
    <n v="350"/>
    <n v="64750"/>
    <n v="71225"/>
    <n v="6475"/>
    <x v="9"/>
    <x v="0"/>
  </r>
  <r>
    <s v="Flight7149"/>
    <d v="2014-03-19T00:00:00"/>
    <x v="11"/>
    <n v="1.6"/>
    <n v="38"/>
    <x v="0"/>
    <n v="350"/>
    <n v="57750"/>
    <n v="63525"/>
    <n v="5775"/>
    <x v="5"/>
    <x v="0"/>
  </r>
  <r>
    <s v="Flight7150"/>
    <d v="2015-03-24T00:00:00"/>
    <x v="17"/>
    <n v="2.4"/>
    <n v="125"/>
    <x v="27"/>
    <n v="300"/>
    <n v="55500"/>
    <n v="61050"/>
    <n v="5550"/>
    <x v="5"/>
    <x v="1"/>
  </r>
  <r>
    <s v="Flight7151"/>
    <d v="2014-06-28T00:00:00"/>
    <x v="7"/>
    <n v="1.7"/>
    <n v="118"/>
    <x v="5"/>
    <n v="220"/>
    <n v="40700"/>
    <n v="44770"/>
    <n v="4070"/>
    <x v="10"/>
    <x v="0"/>
  </r>
  <r>
    <s v="Flight7152"/>
    <d v="2014-08-19T00:00:00"/>
    <x v="3"/>
    <n v="5.4"/>
    <n v="72"/>
    <x v="10"/>
    <n v="385"/>
    <n v="69685"/>
    <n v="76653.5"/>
    <n v="6968.5"/>
    <x v="1"/>
    <x v="0"/>
  </r>
  <r>
    <s v="Flight7153"/>
    <d v="2014-05-13T00:00:00"/>
    <x v="9"/>
    <n v="1.5"/>
    <n v="87"/>
    <x v="27"/>
    <n v="250"/>
    <n v="45250"/>
    <n v="49775"/>
    <n v="4525"/>
    <x v="3"/>
    <x v="0"/>
  </r>
  <r>
    <s v="Flight7154"/>
    <d v="2015-04-27T00:00:00"/>
    <x v="7"/>
    <n v="1.4"/>
    <n v="116"/>
    <x v="3"/>
    <n v="200"/>
    <n v="37000"/>
    <n v="40700"/>
    <n v="3700"/>
    <x v="9"/>
    <x v="1"/>
  </r>
  <r>
    <s v="Flight7155"/>
    <d v="2015-12-13T00:00:00"/>
    <x v="8"/>
    <n v="9.4"/>
    <n v="51"/>
    <x v="2"/>
    <n v="200"/>
    <n v="33000"/>
    <n v="36300"/>
    <n v="3300"/>
    <x v="4"/>
    <x v="1"/>
  </r>
  <r>
    <s v="Flight7156"/>
    <d v="2014-07-25T00:00:00"/>
    <x v="17"/>
    <n v="2.2000000000000002"/>
    <n v="37"/>
    <x v="1"/>
    <n v="330"/>
    <n v="54450"/>
    <n v="59895"/>
    <n v="5445"/>
    <x v="2"/>
    <x v="0"/>
  </r>
  <r>
    <s v="Flight7157"/>
    <d v="2014-12-08T00:00:00"/>
    <x v="6"/>
    <n v="1.7"/>
    <n v="148"/>
    <x v="9"/>
    <n v="300"/>
    <n v="55500"/>
    <n v="61050"/>
    <n v="5550"/>
    <x v="4"/>
    <x v="0"/>
  </r>
  <r>
    <s v="Flight7158"/>
    <d v="2015-09-29T00:00:00"/>
    <x v="5"/>
    <n v="2.2999999999999998"/>
    <n v="179"/>
    <x v="2"/>
    <n v="125"/>
    <n v="20625"/>
    <n v="22687.5"/>
    <n v="2062.5"/>
    <x v="6"/>
    <x v="1"/>
  </r>
  <r>
    <s v="Flight7159"/>
    <d v="2014-01-30T00:00:00"/>
    <x v="11"/>
    <n v="3"/>
    <n v="83"/>
    <x v="3"/>
    <n v="350"/>
    <n v="63350"/>
    <n v="69685"/>
    <n v="6335"/>
    <x v="7"/>
    <x v="0"/>
  </r>
  <r>
    <s v="Flight7160"/>
    <d v="2014-04-19T00:00:00"/>
    <x v="1"/>
    <n v="1.7"/>
    <n v="57"/>
    <x v="25"/>
    <n v="250"/>
    <n v="41250"/>
    <n v="45375"/>
    <n v="4125"/>
    <x v="9"/>
    <x v="0"/>
  </r>
  <r>
    <s v="Flight7161"/>
    <d v="2014-01-31T00:00:00"/>
    <x v="19"/>
    <n v="1.9"/>
    <n v="157"/>
    <x v="6"/>
    <n v="115"/>
    <n v="18975"/>
    <n v="20872.5"/>
    <n v="1897.5"/>
    <x v="7"/>
    <x v="0"/>
  </r>
  <r>
    <s v="Flight7162"/>
    <d v="2014-09-17T00:00:00"/>
    <x v="11"/>
    <n v="2.7"/>
    <n v="138"/>
    <x v="10"/>
    <n v="350"/>
    <n v="64750"/>
    <n v="71225"/>
    <n v="6475"/>
    <x v="6"/>
    <x v="0"/>
  </r>
  <r>
    <s v="Flight7163"/>
    <d v="2015-01-21T00:00:00"/>
    <x v="11"/>
    <n v="1.2"/>
    <n v="123"/>
    <x v="19"/>
    <n v="350"/>
    <n v="64750"/>
    <n v="71225"/>
    <n v="6475"/>
    <x v="7"/>
    <x v="1"/>
  </r>
  <r>
    <s v="Flight7164"/>
    <d v="2015-12-21T00:00:00"/>
    <x v="1"/>
    <n v="3.6"/>
    <n v="153"/>
    <x v="0"/>
    <n v="350"/>
    <n v="57750"/>
    <n v="63525"/>
    <n v="5775"/>
    <x v="4"/>
    <x v="1"/>
  </r>
  <r>
    <s v="Flight7165"/>
    <d v="2015-04-14T00:00:00"/>
    <x v="8"/>
    <n v="8.3000000000000007"/>
    <n v="203"/>
    <x v="19"/>
    <n v="200"/>
    <n v="33000"/>
    <n v="36300"/>
    <n v="3300"/>
    <x v="9"/>
    <x v="1"/>
  </r>
  <r>
    <s v="Flight7166"/>
    <d v="2014-02-19T00:00:00"/>
    <x v="8"/>
    <n v="9.4"/>
    <n v="49"/>
    <x v="1"/>
    <n v="200"/>
    <n v="33000"/>
    <n v="36300"/>
    <n v="3300"/>
    <x v="8"/>
    <x v="0"/>
  </r>
  <r>
    <s v="Flight7167"/>
    <d v="2015-08-20T00:00:00"/>
    <x v="17"/>
    <n v="1.9"/>
    <n v="205"/>
    <x v="4"/>
    <n v="330"/>
    <n v="54450"/>
    <n v="59895"/>
    <n v="5445"/>
    <x v="1"/>
    <x v="1"/>
  </r>
  <r>
    <s v="Flight7168"/>
    <d v="2014-04-18T00:00:00"/>
    <x v="7"/>
    <n v="1.5"/>
    <n v="140"/>
    <x v="29"/>
    <n v="200"/>
    <n v="37000"/>
    <n v="40700"/>
    <n v="3700"/>
    <x v="9"/>
    <x v="0"/>
  </r>
  <r>
    <s v="Flight7169"/>
    <d v="2014-01-29T00:00:00"/>
    <x v="19"/>
    <n v="2.2999999999999998"/>
    <n v="139"/>
    <x v="18"/>
    <n v="115"/>
    <n v="21275"/>
    <n v="23402.5"/>
    <n v="2127.5"/>
    <x v="7"/>
    <x v="0"/>
  </r>
  <r>
    <s v="Flight7170"/>
    <d v="2014-10-02T00:00:00"/>
    <x v="16"/>
    <n v="1.7"/>
    <n v="31"/>
    <x v="15"/>
    <n v="275"/>
    <n v="50875"/>
    <n v="55962.5"/>
    <n v="5087.5"/>
    <x v="11"/>
    <x v="0"/>
  </r>
  <r>
    <s v="Flight7171"/>
    <d v="2015-01-14T00:00:00"/>
    <x v="10"/>
    <n v="2.1"/>
    <n v="104"/>
    <x v="15"/>
    <n v="375"/>
    <n v="69375"/>
    <n v="76312.5"/>
    <n v="6937.5"/>
    <x v="7"/>
    <x v="1"/>
  </r>
  <r>
    <s v="Flight7172"/>
    <d v="2014-07-03T00:00:00"/>
    <x v="1"/>
    <n v="2.2999999999999998"/>
    <n v="199"/>
    <x v="22"/>
    <n v="275"/>
    <n v="45375"/>
    <n v="49912.5"/>
    <n v="4537.5"/>
    <x v="2"/>
    <x v="0"/>
  </r>
  <r>
    <s v="Flight7173"/>
    <d v="2015-03-18T00:00:00"/>
    <x v="8"/>
    <n v="8.6"/>
    <n v="55"/>
    <x v="0"/>
    <n v="200"/>
    <n v="33000"/>
    <n v="36300"/>
    <n v="3300"/>
    <x v="5"/>
    <x v="1"/>
  </r>
  <r>
    <s v="Flight7174"/>
    <d v="2015-11-10T00:00:00"/>
    <x v="9"/>
    <n v="1.9"/>
    <n v="64"/>
    <x v="1"/>
    <n v="250"/>
    <n v="45250"/>
    <n v="49775"/>
    <n v="4525"/>
    <x v="0"/>
    <x v="1"/>
  </r>
  <r>
    <s v="Flight7175"/>
    <d v="2014-08-27T00:00:00"/>
    <x v="0"/>
    <n v="1.7"/>
    <n v="107"/>
    <x v="6"/>
    <n v="330"/>
    <n v="61050"/>
    <n v="67155"/>
    <n v="6105"/>
    <x v="1"/>
    <x v="0"/>
  </r>
  <r>
    <s v="Flight7176"/>
    <d v="2014-01-21T00:00:00"/>
    <x v="2"/>
    <n v="2.8"/>
    <n v="135"/>
    <x v="29"/>
    <n v="225"/>
    <n v="41625"/>
    <n v="45787.5"/>
    <n v="4162.5"/>
    <x v="7"/>
    <x v="0"/>
  </r>
  <r>
    <s v="Flight7177"/>
    <d v="2015-08-19T00:00:00"/>
    <x v="10"/>
    <n v="3.1"/>
    <n v="41"/>
    <x v="29"/>
    <n v="412.5"/>
    <n v="68062.5"/>
    <n v="74868.75"/>
    <n v="6806.25"/>
    <x v="1"/>
    <x v="1"/>
  </r>
  <r>
    <s v="Flight7178"/>
    <d v="2014-01-04T00:00:00"/>
    <x v="9"/>
    <n v="2.2000000000000002"/>
    <n v="137"/>
    <x v="19"/>
    <n v="250"/>
    <n v="46250"/>
    <n v="50875"/>
    <n v="4625"/>
    <x v="7"/>
    <x v="0"/>
  </r>
  <r>
    <s v="Flight7179"/>
    <d v="2015-01-06T00:00:00"/>
    <x v="3"/>
    <n v="5.7"/>
    <n v="58"/>
    <x v="10"/>
    <n v="350"/>
    <n v="57750"/>
    <n v="63525"/>
    <n v="5775"/>
    <x v="7"/>
    <x v="1"/>
  </r>
  <r>
    <s v="Flight7180"/>
    <d v="2014-07-15T00:00:00"/>
    <x v="5"/>
    <n v="4.5"/>
    <n v="18"/>
    <x v="16"/>
    <n v="137.5"/>
    <n v="25437.5"/>
    <n v="27981.25"/>
    <n v="2543.75"/>
    <x v="2"/>
    <x v="0"/>
  </r>
  <r>
    <s v="Flight7181"/>
    <d v="2015-07-25T00:00:00"/>
    <x v="5"/>
    <n v="1.2"/>
    <n v="109"/>
    <x v="18"/>
    <n v="137.5"/>
    <n v="25437.5"/>
    <n v="27981.25"/>
    <n v="2543.75"/>
    <x v="2"/>
    <x v="1"/>
  </r>
  <r>
    <s v="Flight7182"/>
    <d v="2015-03-22T00:00:00"/>
    <x v="4"/>
    <n v="1"/>
    <n v="209"/>
    <x v="25"/>
    <n v="200"/>
    <n v="33000"/>
    <n v="36300"/>
    <n v="3300"/>
    <x v="5"/>
    <x v="1"/>
  </r>
  <r>
    <s v="Flight7183"/>
    <d v="2015-06-13T00:00:00"/>
    <x v="3"/>
    <n v="7.2"/>
    <n v="57"/>
    <x v="1"/>
    <n v="385"/>
    <n v="63525"/>
    <n v="69877.5"/>
    <n v="6352.5"/>
    <x v="10"/>
    <x v="1"/>
  </r>
  <r>
    <s v="Flight7184"/>
    <d v="2015-06-12T00:00:00"/>
    <x v="13"/>
    <n v="2.2000000000000002"/>
    <n v="153"/>
    <x v="1"/>
    <n v="275"/>
    <n v="45375"/>
    <n v="49912.5"/>
    <n v="4537.5"/>
    <x v="10"/>
    <x v="1"/>
  </r>
  <r>
    <s v="Flight7185"/>
    <d v="2015-10-05T00:00:00"/>
    <x v="1"/>
    <n v="1.2"/>
    <n v="114"/>
    <x v="11"/>
    <n v="250"/>
    <n v="46250"/>
    <n v="50875"/>
    <n v="4625"/>
    <x v="11"/>
    <x v="1"/>
  </r>
  <r>
    <s v="Flight7186"/>
    <d v="2015-09-29T00:00:00"/>
    <x v="20"/>
    <n v="2.9"/>
    <n v="116"/>
    <x v="16"/>
    <n v="275"/>
    <n v="50875"/>
    <n v="55962.5"/>
    <n v="5087.5"/>
    <x v="6"/>
    <x v="1"/>
  </r>
  <r>
    <s v="Flight7187"/>
    <d v="2015-12-23T00:00:00"/>
    <x v="3"/>
    <n v="7.1"/>
    <n v="113"/>
    <x v="0"/>
    <n v="490"/>
    <n v="90650"/>
    <n v="99715"/>
    <n v="9065"/>
    <x v="4"/>
    <x v="1"/>
  </r>
  <r>
    <s v="Flight7188"/>
    <d v="2014-11-17T00:00:00"/>
    <x v="20"/>
    <n v="1.7"/>
    <n v="151"/>
    <x v="24"/>
    <n v="275"/>
    <n v="50875"/>
    <n v="55962.5"/>
    <n v="5087.5"/>
    <x v="0"/>
    <x v="0"/>
  </r>
  <r>
    <s v="Flight7189"/>
    <d v="2014-03-11T00:00:00"/>
    <x v="18"/>
    <n v="3.1"/>
    <n v="200"/>
    <x v="1"/>
    <n v="240"/>
    <n v="39600"/>
    <n v="43560"/>
    <n v="3960"/>
    <x v="5"/>
    <x v="0"/>
  </r>
  <r>
    <s v="Flight7190"/>
    <d v="2015-12-11T00:00:00"/>
    <x v="14"/>
    <n v="2.2999999999999998"/>
    <n v="106"/>
    <x v="21"/>
    <n v="275"/>
    <n v="50875"/>
    <n v="55962.5"/>
    <n v="5087.5"/>
    <x v="4"/>
    <x v="1"/>
  </r>
  <r>
    <s v="Flight7191"/>
    <d v="2015-08-22T00:00:00"/>
    <x v="13"/>
    <n v="2.4"/>
    <n v="48"/>
    <x v="1"/>
    <n v="275"/>
    <n v="45375"/>
    <n v="49912.5"/>
    <n v="4537.5"/>
    <x v="1"/>
    <x v="1"/>
  </r>
  <r>
    <s v="Flight7192"/>
    <d v="2014-12-25T00:00:00"/>
    <x v="19"/>
    <n v="1"/>
    <n v="173"/>
    <x v="11"/>
    <n v="161"/>
    <n v="26565"/>
    <n v="29221.5"/>
    <n v="2656.5"/>
    <x v="4"/>
    <x v="0"/>
  </r>
  <r>
    <s v="Flight7193"/>
    <d v="2015-05-25T00:00:00"/>
    <x v="9"/>
    <n v="1.4"/>
    <n v="193"/>
    <x v="18"/>
    <n v="250"/>
    <n v="41250"/>
    <n v="45375"/>
    <n v="4125"/>
    <x v="3"/>
    <x v="1"/>
  </r>
  <r>
    <s v="Flight7194"/>
    <d v="2014-10-04T00:00:00"/>
    <x v="7"/>
    <n v="1.4"/>
    <n v="40"/>
    <x v="23"/>
    <n v="200"/>
    <n v="33000"/>
    <n v="36300"/>
    <n v="3300"/>
    <x v="11"/>
    <x v="0"/>
  </r>
  <r>
    <s v="Flight7195"/>
    <d v="2014-07-05T00:00:00"/>
    <x v="4"/>
    <n v="2.1"/>
    <n v="156"/>
    <x v="2"/>
    <n v="220"/>
    <n v="36300"/>
    <n v="39930"/>
    <n v="3630"/>
    <x v="2"/>
    <x v="0"/>
  </r>
  <r>
    <s v="Flight7196"/>
    <d v="2015-10-25T00:00:00"/>
    <x v="3"/>
    <n v="5.5"/>
    <n v="146"/>
    <x v="11"/>
    <n v="350"/>
    <n v="64750"/>
    <n v="71225"/>
    <n v="6475"/>
    <x v="11"/>
    <x v="1"/>
  </r>
  <r>
    <s v="Flight7197"/>
    <d v="2014-02-02T00:00:00"/>
    <x v="5"/>
    <n v="1.3"/>
    <n v="50"/>
    <x v="0"/>
    <n v="125"/>
    <n v="20625"/>
    <n v="22687.5"/>
    <n v="2062.5"/>
    <x v="8"/>
    <x v="0"/>
  </r>
  <r>
    <s v="Flight7198"/>
    <d v="2015-03-11T00:00:00"/>
    <x v="17"/>
    <n v="2.6"/>
    <n v="189"/>
    <x v="6"/>
    <n v="300"/>
    <n v="49500"/>
    <n v="54450"/>
    <n v="4950"/>
    <x v="5"/>
    <x v="1"/>
  </r>
  <r>
    <s v="Flight7199"/>
    <d v="2014-06-01T00:00:00"/>
    <x v="20"/>
    <n v="1.7"/>
    <n v="197"/>
    <x v="25"/>
    <n v="302.5"/>
    <n v="49912.5"/>
    <n v="54903.75"/>
    <n v="4991.25"/>
    <x v="10"/>
    <x v="0"/>
  </r>
  <r>
    <s v="Flight7200"/>
    <d v="2014-02-27T00:00:00"/>
    <x v="1"/>
    <n v="1.2"/>
    <n v="70"/>
    <x v="7"/>
    <n v="250"/>
    <n v="45250"/>
    <n v="49775"/>
    <n v="4525"/>
    <x v="8"/>
    <x v="0"/>
  </r>
  <r>
    <s v="Flight7201"/>
    <d v="2015-02-24T00:00:00"/>
    <x v="14"/>
    <n v="3.7"/>
    <n v="118"/>
    <x v="7"/>
    <n v="275"/>
    <n v="50875"/>
    <n v="55962.5"/>
    <n v="5087.5"/>
    <x v="8"/>
    <x v="1"/>
  </r>
  <r>
    <s v="Flight7202"/>
    <d v="2014-04-15T00:00:00"/>
    <x v="0"/>
    <n v="1.3"/>
    <n v="156"/>
    <x v="1"/>
    <n v="300"/>
    <n v="49500"/>
    <n v="54450"/>
    <n v="4950"/>
    <x v="9"/>
    <x v="0"/>
  </r>
  <r>
    <s v="Flight7203"/>
    <d v="2015-06-16T00:00:00"/>
    <x v="16"/>
    <n v="2.7"/>
    <n v="91"/>
    <x v="27"/>
    <n v="302.5"/>
    <n v="55962.5"/>
    <n v="61558.75"/>
    <n v="5596.25"/>
    <x v="10"/>
    <x v="1"/>
  </r>
  <r>
    <s v="Flight7204"/>
    <d v="2015-11-02T00:00:00"/>
    <x v="5"/>
    <n v="3.3"/>
    <n v="15"/>
    <x v="4"/>
    <n v="125"/>
    <n v="23125"/>
    <n v="25437.5"/>
    <n v="2312.5"/>
    <x v="0"/>
    <x v="1"/>
  </r>
  <r>
    <s v="Flight7205"/>
    <d v="2015-12-08T00:00:00"/>
    <x v="13"/>
    <n v="2.8"/>
    <n v="81"/>
    <x v="18"/>
    <n v="250"/>
    <n v="45250"/>
    <n v="49775"/>
    <n v="4525"/>
    <x v="4"/>
    <x v="1"/>
  </r>
  <r>
    <s v="Flight7206"/>
    <d v="2014-08-19T00:00:00"/>
    <x v="17"/>
    <n v="0.1"/>
    <n v="150"/>
    <x v="15"/>
    <n v="330"/>
    <n v="61050"/>
    <n v="67155"/>
    <n v="6105"/>
    <x v="1"/>
    <x v="0"/>
  </r>
  <r>
    <s v="Flight7207"/>
    <d v="2014-09-09T00:00:00"/>
    <x v="12"/>
    <n v="1.9"/>
    <n v="161"/>
    <x v="0"/>
    <n v="115"/>
    <n v="18975"/>
    <n v="20872.5"/>
    <n v="1897.5"/>
    <x v="6"/>
    <x v="0"/>
  </r>
  <r>
    <s v="Flight7208"/>
    <d v="2014-09-26T00:00:00"/>
    <x v="10"/>
    <n v="2.2999999999999998"/>
    <n v="102"/>
    <x v="6"/>
    <n v="375"/>
    <n v="69375"/>
    <n v="76312.5"/>
    <n v="6937.5"/>
    <x v="6"/>
    <x v="0"/>
  </r>
  <r>
    <s v="Flight7209"/>
    <d v="2014-07-12T00:00:00"/>
    <x v="10"/>
    <n v="2"/>
    <n v="97"/>
    <x v="3"/>
    <n v="412.5"/>
    <n v="76312.5"/>
    <n v="83943.75"/>
    <n v="7631.25"/>
    <x v="2"/>
    <x v="0"/>
  </r>
  <r>
    <s v="Flight7210"/>
    <d v="2014-08-11T00:00:00"/>
    <x v="13"/>
    <n v="2.4"/>
    <n v="147"/>
    <x v="2"/>
    <n v="275"/>
    <n v="50875"/>
    <n v="55962.5"/>
    <n v="5087.5"/>
    <x v="1"/>
    <x v="0"/>
  </r>
  <r>
    <s v="Flight7211"/>
    <d v="2015-11-06T00:00:00"/>
    <x v="16"/>
    <n v="2.2000000000000002"/>
    <n v="31"/>
    <x v="0"/>
    <n v="275"/>
    <n v="50875"/>
    <n v="55962.5"/>
    <n v="5087.5"/>
    <x v="0"/>
    <x v="1"/>
  </r>
  <r>
    <s v="Flight7212"/>
    <d v="2014-04-16T00:00:00"/>
    <x v="12"/>
    <n v="1.9"/>
    <n v="115"/>
    <x v="6"/>
    <n v="115"/>
    <n v="21275"/>
    <n v="23402.5"/>
    <n v="2127.5"/>
    <x v="9"/>
    <x v="0"/>
  </r>
  <r>
    <s v="Flight7213"/>
    <d v="2014-04-19T00:00:00"/>
    <x v="11"/>
    <n v="2.6"/>
    <n v="6"/>
    <x v="11"/>
    <n v="350"/>
    <n v="64750"/>
    <n v="71225"/>
    <n v="6475"/>
    <x v="9"/>
    <x v="0"/>
  </r>
  <r>
    <s v="Flight7214"/>
    <d v="2014-02-21T00:00:00"/>
    <x v="7"/>
    <n v="1.9"/>
    <n v="145"/>
    <x v="25"/>
    <n v="200"/>
    <n v="37000"/>
    <n v="40700"/>
    <n v="3700"/>
    <x v="8"/>
    <x v="0"/>
  </r>
  <r>
    <s v="Flight7215"/>
    <d v="2014-11-06T00:00:00"/>
    <x v="8"/>
    <n v="10.8"/>
    <n v="138"/>
    <x v="0"/>
    <n v="200"/>
    <n v="37000"/>
    <n v="40700"/>
    <n v="3700"/>
    <x v="0"/>
    <x v="0"/>
  </r>
  <r>
    <s v="Flight7216"/>
    <d v="2014-11-26T00:00:00"/>
    <x v="10"/>
    <n v="4.5"/>
    <n v="30"/>
    <x v="10"/>
    <n v="562.5"/>
    <n v="104062.5"/>
    <n v="114468.75"/>
    <n v="10406.25"/>
    <x v="0"/>
    <x v="0"/>
  </r>
  <r>
    <s v="Flight7217"/>
    <d v="2014-04-27T00:00:00"/>
    <x v="10"/>
    <n v="1.1000000000000001"/>
    <n v="140"/>
    <x v="12"/>
    <n v="375"/>
    <n v="69375"/>
    <n v="76312.5"/>
    <n v="6937.5"/>
    <x v="9"/>
    <x v="0"/>
  </r>
  <r>
    <s v="Flight7218"/>
    <d v="2014-04-24T00:00:00"/>
    <x v="8"/>
    <n v="9.3000000000000007"/>
    <n v="138"/>
    <x v="15"/>
    <n v="200"/>
    <n v="37000"/>
    <n v="40700"/>
    <n v="3700"/>
    <x v="9"/>
    <x v="0"/>
  </r>
  <r>
    <s v="Flight7219"/>
    <d v="2015-09-15T00:00:00"/>
    <x v="10"/>
    <n v="3.7"/>
    <n v="97"/>
    <x v="3"/>
    <n v="375"/>
    <n v="69375"/>
    <n v="76312.5"/>
    <n v="6937.5"/>
    <x v="6"/>
    <x v="1"/>
  </r>
  <r>
    <s v="Flight7220"/>
    <d v="2015-06-26T00:00:00"/>
    <x v="13"/>
    <n v="2.7"/>
    <n v="194"/>
    <x v="0"/>
    <n v="275"/>
    <n v="45375"/>
    <n v="49912.5"/>
    <n v="4537.5"/>
    <x v="10"/>
    <x v="1"/>
  </r>
  <r>
    <s v="Flight7221"/>
    <d v="2014-06-17T00:00:00"/>
    <x v="7"/>
    <n v="1.8"/>
    <n v="154"/>
    <x v="1"/>
    <n v="220"/>
    <n v="36300"/>
    <n v="39930"/>
    <n v="3630"/>
    <x v="10"/>
    <x v="0"/>
  </r>
  <r>
    <s v="Flight7222"/>
    <d v="2015-08-25T00:00:00"/>
    <x v="2"/>
    <n v="1.2"/>
    <n v="167"/>
    <x v="19"/>
    <n v="247.5"/>
    <n v="40837.5"/>
    <n v="44921.25"/>
    <n v="4083.75"/>
    <x v="1"/>
    <x v="1"/>
  </r>
  <r>
    <s v="Flight7223"/>
    <d v="2014-08-01T00:00:00"/>
    <x v="7"/>
    <n v="1.6"/>
    <n v="113"/>
    <x v="3"/>
    <n v="220"/>
    <n v="40700"/>
    <n v="44770"/>
    <n v="4070"/>
    <x v="1"/>
    <x v="0"/>
  </r>
  <r>
    <s v="Flight7224"/>
    <d v="2015-04-26T00:00:00"/>
    <x v="3"/>
    <n v="4.8"/>
    <n v="21"/>
    <x v="19"/>
    <n v="350"/>
    <n v="64750"/>
    <n v="71225"/>
    <n v="6475"/>
    <x v="9"/>
    <x v="1"/>
  </r>
  <r>
    <s v="Flight7225"/>
    <d v="2015-09-27T00:00:00"/>
    <x v="9"/>
    <n v="3"/>
    <n v="116"/>
    <x v="6"/>
    <n v="250"/>
    <n v="46250"/>
    <n v="50875"/>
    <n v="4625"/>
    <x v="6"/>
    <x v="1"/>
  </r>
  <r>
    <s v="Flight7226"/>
    <d v="2014-10-28T00:00:00"/>
    <x v="3"/>
    <n v="5.0999999999999996"/>
    <n v="154"/>
    <x v="22"/>
    <n v="350"/>
    <n v="57750"/>
    <n v="63525"/>
    <n v="5775"/>
    <x v="11"/>
    <x v="0"/>
  </r>
  <r>
    <s v="Flight7227"/>
    <d v="2014-04-04T00:00:00"/>
    <x v="11"/>
    <n v="1.8"/>
    <n v="91"/>
    <x v="27"/>
    <n v="350"/>
    <n v="64750"/>
    <n v="71225"/>
    <n v="6475"/>
    <x v="9"/>
    <x v="0"/>
  </r>
  <r>
    <s v="Flight7228"/>
    <d v="2014-11-25T00:00:00"/>
    <x v="6"/>
    <n v="5"/>
    <n v="78"/>
    <x v="24"/>
    <n v="450"/>
    <n v="81450"/>
    <n v="89595"/>
    <n v="8145"/>
    <x v="0"/>
    <x v="0"/>
  </r>
  <r>
    <s v="Flight7229"/>
    <d v="2014-08-21T00:00:00"/>
    <x v="13"/>
    <n v="2.4"/>
    <n v="137"/>
    <x v="2"/>
    <n v="275"/>
    <n v="50875"/>
    <n v="55962.5"/>
    <n v="5087.5"/>
    <x v="1"/>
    <x v="0"/>
  </r>
  <r>
    <s v="Flight7230"/>
    <d v="2014-06-05T00:00:00"/>
    <x v="10"/>
    <n v="1.7"/>
    <n v="20"/>
    <x v="24"/>
    <n v="412.5"/>
    <n v="76312.5"/>
    <n v="83943.75"/>
    <n v="7631.25"/>
    <x v="10"/>
    <x v="0"/>
  </r>
  <r>
    <s v="Flight7231"/>
    <d v="2014-07-20T00:00:00"/>
    <x v="6"/>
    <n v="2"/>
    <n v="125"/>
    <x v="2"/>
    <n v="330"/>
    <n v="61050"/>
    <n v="67155"/>
    <n v="6105"/>
    <x v="2"/>
    <x v="0"/>
  </r>
  <r>
    <s v="Flight7232"/>
    <d v="2015-04-30T00:00:00"/>
    <x v="19"/>
    <n v="1.6"/>
    <n v="81"/>
    <x v="3"/>
    <n v="115"/>
    <n v="20815"/>
    <n v="22896.5"/>
    <n v="2081.5"/>
    <x v="9"/>
    <x v="1"/>
  </r>
  <r>
    <s v="Flight7233"/>
    <d v="2015-06-27T00:00:00"/>
    <x v="2"/>
    <n v="1.9"/>
    <n v="24"/>
    <x v="6"/>
    <n v="247.5"/>
    <n v="45787.5"/>
    <n v="50366.25"/>
    <n v="4578.75"/>
    <x v="10"/>
    <x v="1"/>
  </r>
  <r>
    <s v="Flight7234"/>
    <d v="2015-07-21T00:00:00"/>
    <x v="13"/>
    <n v="2.5"/>
    <n v="42"/>
    <x v="18"/>
    <n v="275"/>
    <n v="45375"/>
    <n v="49912.5"/>
    <n v="4537.5"/>
    <x v="2"/>
    <x v="1"/>
  </r>
  <r>
    <s v="Flight7235"/>
    <d v="2014-12-19T00:00:00"/>
    <x v="7"/>
    <n v="3"/>
    <n v="92"/>
    <x v="26"/>
    <n v="200"/>
    <n v="37000"/>
    <n v="40700"/>
    <n v="3700"/>
    <x v="4"/>
    <x v="0"/>
  </r>
  <r>
    <s v="Flight7236"/>
    <d v="2015-03-26T00:00:00"/>
    <x v="3"/>
    <n v="4"/>
    <n v="128"/>
    <x v="2"/>
    <n v="350"/>
    <n v="64750"/>
    <n v="71225"/>
    <n v="6475"/>
    <x v="5"/>
    <x v="1"/>
  </r>
  <r>
    <s v="Flight7237"/>
    <d v="2014-12-27T00:00:00"/>
    <x v="8"/>
    <n v="15.6"/>
    <n v="88"/>
    <x v="16"/>
    <n v="280"/>
    <n v="50680"/>
    <n v="55748"/>
    <n v="5068"/>
    <x v="4"/>
    <x v="0"/>
  </r>
  <r>
    <s v="Flight7238"/>
    <d v="2014-08-24T00:00:00"/>
    <x v="6"/>
    <n v="2.2999999999999998"/>
    <n v="97"/>
    <x v="10"/>
    <n v="330"/>
    <n v="61050"/>
    <n v="67155"/>
    <n v="6105"/>
    <x v="1"/>
    <x v="0"/>
  </r>
  <r>
    <s v="Flight7239"/>
    <d v="2015-12-27T00:00:00"/>
    <x v="6"/>
    <n v="4.8"/>
    <n v="161"/>
    <x v="2"/>
    <n v="420"/>
    <n v="69300"/>
    <n v="76230"/>
    <n v="6930"/>
    <x v="4"/>
    <x v="1"/>
  </r>
  <r>
    <s v="Flight7240"/>
    <d v="2014-08-28T00:00:00"/>
    <x v="10"/>
    <n v="2.1"/>
    <n v="145"/>
    <x v="16"/>
    <n v="412.5"/>
    <n v="76312.5"/>
    <n v="83943.75"/>
    <n v="7631.25"/>
    <x v="1"/>
    <x v="0"/>
  </r>
  <r>
    <s v="Flight7241"/>
    <d v="2014-10-06T00:00:00"/>
    <x v="10"/>
    <n v="1.6"/>
    <n v="106"/>
    <x v="0"/>
    <n v="375"/>
    <n v="69375"/>
    <n v="76312.5"/>
    <n v="6937.5"/>
    <x v="11"/>
    <x v="0"/>
  </r>
  <r>
    <s v="Flight7242"/>
    <d v="2015-08-12T00:00:00"/>
    <x v="14"/>
    <n v="2.6"/>
    <n v="133"/>
    <x v="12"/>
    <n v="302.5"/>
    <n v="55962.5"/>
    <n v="61558.75"/>
    <n v="5596.25"/>
    <x v="1"/>
    <x v="1"/>
  </r>
  <r>
    <s v="Flight7243"/>
    <d v="2015-04-22T00:00:00"/>
    <x v="17"/>
    <n v="1"/>
    <n v="129"/>
    <x v="6"/>
    <n v="300"/>
    <n v="55500"/>
    <n v="61050"/>
    <n v="5550"/>
    <x v="9"/>
    <x v="1"/>
  </r>
  <r>
    <s v="Flight7244"/>
    <d v="2014-06-10T00:00:00"/>
    <x v="7"/>
    <n v="2.7"/>
    <n v="16"/>
    <x v="2"/>
    <n v="220"/>
    <n v="40700"/>
    <n v="44770"/>
    <n v="4070"/>
    <x v="10"/>
    <x v="0"/>
  </r>
  <r>
    <s v="Flight7245"/>
    <d v="2015-04-15T00:00:00"/>
    <x v="1"/>
    <n v="2.4"/>
    <n v="131"/>
    <x v="6"/>
    <n v="250"/>
    <n v="46250"/>
    <n v="50875"/>
    <n v="4625"/>
    <x v="9"/>
    <x v="1"/>
  </r>
  <r>
    <s v="Flight7246"/>
    <d v="2015-09-09T00:00:00"/>
    <x v="4"/>
    <n v="2.7"/>
    <n v="27"/>
    <x v="6"/>
    <n v="200"/>
    <n v="37000"/>
    <n v="40700"/>
    <n v="3700"/>
    <x v="6"/>
    <x v="1"/>
  </r>
  <r>
    <s v="Flight7247"/>
    <d v="2014-10-06T00:00:00"/>
    <x v="20"/>
    <n v="1.8"/>
    <n v="3"/>
    <x v="2"/>
    <n v="275"/>
    <n v="50875"/>
    <n v="55962.5"/>
    <n v="5087.5"/>
    <x v="11"/>
    <x v="0"/>
  </r>
  <r>
    <s v="Flight7248"/>
    <d v="2015-03-13T00:00:00"/>
    <x v="4"/>
    <n v="3.7"/>
    <n v="98"/>
    <x v="0"/>
    <n v="200"/>
    <n v="37000"/>
    <n v="40700"/>
    <n v="3700"/>
    <x v="5"/>
    <x v="1"/>
  </r>
  <r>
    <s v="Flight7249"/>
    <d v="2014-09-23T00:00:00"/>
    <x v="1"/>
    <n v="2.6"/>
    <n v="150"/>
    <x v="23"/>
    <n v="250"/>
    <n v="46250"/>
    <n v="50875"/>
    <n v="4625"/>
    <x v="6"/>
    <x v="0"/>
  </r>
  <r>
    <s v="Flight7250"/>
    <d v="2015-12-28T00:00:00"/>
    <x v="4"/>
    <n v="1.6"/>
    <n v="45"/>
    <x v="1"/>
    <n v="200"/>
    <n v="33000"/>
    <n v="36300"/>
    <n v="3300"/>
    <x v="4"/>
    <x v="1"/>
  </r>
  <r>
    <s v="Flight7251"/>
    <d v="2014-09-07T00:00:00"/>
    <x v="11"/>
    <n v="0.2"/>
    <n v="137"/>
    <x v="24"/>
    <n v="350"/>
    <n v="64750"/>
    <n v="71225"/>
    <n v="6475"/>
    <x v="6"/>
    <x v="0"/>
  </r>
  <r>
    <s v="Flight7252"/>
    <d v="2014-08-09T00:00:00"/>
    <x v="14"/>
    <n v="2.1"/>
    <n v="161"/>
    <x v="9"/>
    <n v="302.5"/>
    <n v="49912.5"/>
    <n v="54903.75"/>
    <n v="4991.25"/>
    <x v="1"/>
    <x v="0"/>
  </r>
  <r>
    <s v="Flight7253"/>
    <d v="2015-06-29T00:00:00"/>
    <x v="1"/>
    <n v="2.1"/>
    <n v="169"/>
    <x v="6"/>
    <n v="275"/>
    <n v="45375"/>
    <n v="49912.5"/>
    <n v="4537.5"/>
    <x v="10"/>
    <x v="1"/>
  </r>
  <r>
    <s v="Flight7254"/>
    <d v="2014-10-26T00:00:00"/>
    <x v="1"/>
    <n v="2.5"/>
    <n v="37"/>
    <x v="6"/>
    <n v="250"/>
    <n v="41250"/>
    <n v="45375"/>
    <n v="4125"/>
    <x v="11"/>
    <x v="0"/>
  </r>
  <r>
    <s v="Flight7255"/>
    <d v="2014-02-12T00:00:00"/>
    <x v="7"/>
    <n v="2.2000000000000002"/>
    <n v="107"/>
    <x v="18"/>
    <n v="200"/>
    <n v="37000"/>
    <n v="40700"/>
    <n v="3700"/>
    <x v="8"/>
    <x v="0"/>
  </r>
  <r>
    <s v="Flight7256"/>
    <d v="2014-05-23T00:00:00"/>
    <x v="7"/>
    <n v="2.2000000000000002"/>
    <n v="59"/>
    <x v="1"/>
    <n v="200"/>
    <n v="33000"/>
    <n v="36300"/>
    <n v="3300"/>
    <x v="3"/>
    <x v="0"/>
  </r>
  <r>
    <s v="Flight7257"/>
    <d v="2015-04-28T00:00:00"/>
    <x v="6"/>
    <n v="1.8"/>
    <n v="201"/>
    <x v="0"/>
    <n v="300"/>
    <n v="49500"/>
    <n v="54450"/>
    <n v="4950"/>
    <x v="9"/>
    <x v="1"/>
  </r>
  <r>
    <s v="Flight7258"/>
    <d v="2015-06-06T00:00:00"/>
    <x v="11"/>
    <n v="3.2"/>
    <n v="207"/>
    <x v="22"/>
    <n v="385"/>
    <n v="63525"/>
    <n v="69877.5"/>
    <n v="6352.5"/>
    <x v="10"/>
    <x v="1"/>
  </r>
  <r>
    <s v="Flight7259"/>
    <d v="2014-07-02T00:00:00"/>
    <x v="10"/>
    <n v="1.1000000000000001"/>
    <n v="149"/>
    <x v="1"/>
    <n v="412.5"/>
    <n v="76312.5"/>
    <n v="83943.75"/>
    <n v="7631.25"/>
    <x v="2"/>
    <x v="0"/>
  </r>
  <r>
    <s v="Flight7260"/>
    <d v="2015-08-01T00:00:00"/>
    <x v="16"/>
    <n v="1.4"/>
    <n v="77"/>
    <x v="0"/>
    <n v="302.5"/>
    <n v="54752.5"/>
    <n v="60227.75"/>
    <n v="5475.25"/>
    <x v="1"/>
    <x v="1"/>
  </r>
  <r>
    <s v="Flight7261"/>
    <d v="2015-08-21T00:00:00"/>
    <x v="2"/>
    <n v="2.7"/>
    <n v="187"/>
    <x v="5"/>
    <n v="247.5"/>
    <n v="40837.5"/>
    <n v="44921.25"/>
    <n v="4083.75"/>
    <x v="1"/>
    <x v="1"/>
  </r>
  <r>
    <s v="Flight7262"/>
    <d v="2015-02-27T00:00:00"/>
    <x v="18"/>
    <n v="1.4"/>
    <n v="163"/>
    <x v="1"/>
    <n v="240"/>
    <n v="39600"/>
    <n v="43560"/>
    <n v="3960"/>
    <x v="8"/>
    <x v="1"/>
  </r>
  <r>
    <s v="Flight7263"/>
    <d v="2014-03-10T00:00:00"/>
    <x v="13"/>
    <n v="2"/>
    <n v="17"/>
    <x v="0"/>
    <n v="250"/>
    <n v="46250"/>
    <n v="50875"/>
    <n v="4625"/>
    <x v="5"/>
    <x v="0"/>
  </r>
  <r>
    <s v="Flight7264"/>
    <d v="2014-07-09T00:00:00"/>
    <x v="16"/>
    <n v="1.3"/>
    <n v="69"/>
    <x v="2"/>
    <n v="302.5"/>
    <n v="54752.5"/>
    <n v="60227.75"/>
    <n v="5475.25"/>
    <x v="2"/>
    <x v="0"/>
  </r>
  <r>
    <s v="Flight7265"/>
    <d v="2014-03-16T00:00:00"/>
    <x v="3"/>
    <n v="3.1"/>
    <n v="3"/>
    <x v="8"/>
    <n v="350"/>
    <n v="64750"/>
    <n v="71225"/>
    <n v="6475"/>
    <x v="5"/>
    <x v="0"/>
  </r>
  <r>
    <s v="Flight7266"/>
    <d v="2015-12-30T00:00:00"/>
    <x v="13"/>
    <n v="2.1"/>
    <n v="57"/>
    <x v="6"/>
    <n v="250"/>
    <n v="41250"/>
    <n v="45375"/>
    <n v="4125"/>
    <x v="4"/>
    <x v="1"/>
  </r>
  <r>
    <s v="Flight7267"/>
    <d v="2014-12-21T00:00:00"/>
    <x v="16"/>
    <n v="3.9"/>
    <n v="13"/>
    <x v="5"/>
    <n v="275"/>
    <n v="50875"/>
    <n v="55962.5"/>
    <n v="5087.5"/>
    <x v="4"/>
    <x v="0"/>
  </r>
  <r>
    <s v="Flight7268"/>
    <d v="2014-07-15T00:00:00"/>
    <x v="7"/>
    <n v="1.6"/>
    <n v="54"/>
    <x v="2"/>
    <n v="220"/>
    <n v="36300"/>
    <n v="39930"/>
    <n v="3630"/>
    <x v="2"/>
    <x v="0"/>
  </r>
  <r>
    <s v="Flight7269"/>
    <d v="2015-11-27T00:00:00"/>
    <x v="11"/>
    <n v="7.7"/>
    <n v="116"/>
    <x v="3"/>
    <n v="525"/>
    <n v="97125"/>
    <n v="106837.5"/>
    <n v="9712.5"/>
    <x v="0"/>
    <x v="1"/>
  </r>
  <r>
    <s v="Flight7270"/>
    <d v="2014-05-29T00:00:00"/>
    <x v="6"/>
    <n v="1.8"/>
    <n v="59"/>
    <x v="0"/>
    <n v="300"/>
    <n v="49500"/>
    <n v="54450"/>
    <n v="4950"/>
    <x v="3"/>
    <x v="0"/>
  </r>
  <r>
    <s v="Flight7271"/>
    <d v="2014-08-02T00:00:00"/>
    <x v="8"/>
    <n v="10.1"/>
    <n v="190"/>
    <x v="24"/>
    <n v="220"/>
    <n v="36300"/>
    <n v="39930"/>
    <n v="3630"/>
    <x v="1"/>
    <x v="0"/>
  </r>
  <r>
    <s v="Flight7272"/>
    <d v="2015-12-19T00:00:00"/>
    <x v="8"/>
    <n v="8.8000000000000007"/>
    <n v="89"/>
    <x v="0"/>
    <n v="200"/>
    <n v="36200"/>
    <n v="39820"/>
    <n v="3620"/>
    <x v="4"/>
    <x v="1"/>
  </r>
  <r>
    <s v="Flight7273"/>
    <d v="2014-07-27T00:00:00"/>
    <x v="3"/>
    <n v="3.4"/>
    <n v="144"/>
    <x v="18"/>
    <n v="385"/>
    <n v="71225"/>
    <n v="78347.5"/>
    <n v="7122.5"/>
    <x v="2"/>
    <x v="0"/>
  </r>
  <r>
    <s v="Flight7274"/>
    <d v="2014-01-26T00:00:00"/>
    <x v="2"/>
    <n v="2.4"/>
    <n v="89"/>
    <x v="16"/>
    <n v="225"/>
    <n v="40725"/>
    <n v="44797.5"/>
    <n v="4072.5"/>
    <x v="7"/>
    <x v="0"/>
  </r>
  <r>
    <s v="Flight7275"/>
    <d v="2014-10-01T00:00:00"/>
    <x v="17"/>
    <n v="2.9"/>
    <n v="104"/>
    <x v="12"/>
    <n v="300"/>
    <n v="55500"/>
    <n v="61050"/>
    <n v="5550"/>
    <x v="11"/>
    <x v="0"/>
  </r>
  <r>
    <s v="Flight7276"/>
    <d v="2014-04-03T00:00:00"/>
    <x v="12"/>
    <n v="0.2"/>
    <n v="202"/>
    <x v="19"/>
    <n v="115"/>
    <n v="18975"/>
    <n v="20872.5"/>
    <n v="1897.5"/>
    <x v="9"/>
    <x v="0"/>
  </r>
  <r>
    <s v="Flight7277"/>
    <d v="2015-08-08T00:00:00"/>
    <x v="4"/>
    <n v="2.5"/>
    <n v="179"/>
    <x v="15"/>
    <n v="220"/>
    <n v="36300"/>
    <n v="39930"/>
    <n v="3630"/>
    <x v="1"/>
    <x v="1"/>
  </r>
  <r>
    <s v="Flight7278"/>
    <d v="2015-12-24T00:00:00"/>
    <x v="19"/>
    <n v="4.3"/>
    <n v="17"/>
    <x v="3"/>
    <n v="161"/>
    <n v="29785"/>
    <n v="32763.5"/>
    <n v="2978.5"/>
    <x v="4"/>
    <x v="1"/>
  </r>
  <r>
    <s v="Flight7279"/>
    <d v="2014-07-14T00:00:00"/>
    <x v="7"/>
    <n v="3.9"/>
    <n v="76"/>
    <x v="6"/>
    <n v="220"/>
    <n v="39820"/>
    <n v="43802"/>
    <n v="3982"/>
    <x v="2"/>
    <x v="0"/>
  </r>
  <r>
    <s v="Flight7280"/>
    <d v="2015-08-28T00:00:00"/>
    <x v="18"/>
    <n v="2.6"/>
    <n v="116"/>
    <x v="6"/>
    <n v="264"/>
    <n v="48840"/>
    <n v="53724"/>
    <n v="4884"/>
    <x v="1"/>
    <x v="1"/>
  </r>
  <r>
    <s v="Flight7281"/>
    <d v="2015-07-26T00:00:00"/>
    <x v="3"/>
    <n v="5"/>
    <n v="49"/>
    <x v="1"/>
    <n v="385"/>
    <n v="63525"/>
    <n v="69877.5"/>
    <n v="6352.5"/>
    <x v="2"/>
    <x v="1"/>
  </r>
  <r>
    <s v="Flight7282"/>
    <d v="2014-08-04T00:00:00"/>
    <x v="6"/>
    <n v="2.2999999999999998"/>
    <n v="100"/>
    <x v="3"/>
    <n v="330"/>
    <n v="61050"/>
    <n v="67155"/>
    <n v="6105"/>
    <x v="1"/>
    <x v="0"/>
  </r>
  <r>
    <s v="Flight7283"/>
    <d v="2015-10-04T00:00:00"/>
    <x v="6"/>
    <n v="1.6"/>
    <n v="125"/>
    <x v="0"/>
    <n v="300"/>
    <n v="55500"/>
    <n v="61050"/>
    <n v="5550"/>
    <x v="11"/>
    <x v="1"/>
  </r>
  <r>
    <s v="Flight7284"/>
    <d v="2015-06-24T00:00:00"/>
    <x v="17"/>
    <n v="2.4"/>
    <n v="57"/>
    <x v="15"/>
    <n v="330"/>
    <n v="54450"/>
    <n v="59895"/>
    <n v="5445"/>
    <x v="10"/>
    <x v="1"/>
  </r>
  <r>
    <s v="Flight7285"/>
    <d v="2015-08-07T00:00:00"/>
    <x v="10"/>
    <n v="1.9"/>
    <n v="91"/>
    <x v="15"/>
    <n v="412.5"/>
    <n v="76312.5"/>
    <n v="83943.75"/>
    <n v="7631.25"/>
    <x v="1"/>
    <x v="1"/>
  </r>
  <r>
    <s v="Flight7286"/>
    <d v="2015-06-05T00:00:00"/>
    <x v="13"/>
    <n v="2.5"/>
    <n v="68"/>
    <x v="19"/>
    <n v="275"/>
    <n v="49775"/>
    <n v="54752.5"/>
    <n v="4977.5"/>
    <x v="10"/>
    <x v="1"/>
  </r>
  <r>
    <s v="Flight7287"/>
    <d v="2015-01-10T00:00:00"/>
    <x v="3"/>
    <n v="3.9"/>
    <n v="136"/>
    <x v="1"/>
    <n v="350"/>
    <n v="64750"/>
    <n v="71225"/>
    <n v="6475"/>
    <x v="7"/>
    <x v="1"/>
  </r>
  <r>
    <s v="Flight7288"/>
    <d v="2015-07-14T00:00:00"/>
    <x v="4"/>
    <n v="1"/>
    <n v="143"/>
    <x v="25"/>
    <n v="220"/>
    <n v="40700"/>
    <n v="44770"/>
    <n v="4070"/>
    <x v="2"/>
    <x v="1"/>
  </r>
  <r>
    <s v="Flight7289"/>
    <d v="2014-08-17T00:00:00"/>
    <x v="20"/>
    <n v="2.4"/>
    <n v="168"/>
    <x v="14"/>
    <n v="302.5"/>
    <n v="49912.5"/>
    <n v="54903.75"/>
    <n v="4991.25"/>
    <x v="1"/>
    <x v="0"/>
  </r>
  <r>
    <s v="Flight7290"/>
    <d v="2014-08-21T00:00:00"/>
    <x v="7"/>
    <n v="1.5"/>
    <n v="25"/>
    <x v="12"/>
    <n v="220"/>
    <n v="40700"/>
    <n v="44770"/>
    <n v="4070"/>
    <x v="1"/>
    <x v="0"/>
  </r>
  <r>
    <s v="Flight7291"/>
    <d v="2015-09-11T00:00:00"/>
    <x v="9"/>
    <n v="0.5"/>
    <n v="15"/>
    <x v="1"/>
    <n v="250"/>
    <n v="46250"/>
    <n v="50875"/>
    <n v="4625"/>
    <x v="6"/>
    <x v="1"/>
  </r>
  <r>
    <s v="Flight7292"/>
    <d v="2014-11-07T00:00:00"/>
    <x v="1"/>
    <n v="3.2"/>
    <n v="122"/>
    <x v="8"/>
    <n v="250"/>
    <n v="46250"/>
    <n v="50875"/>
    <n v="4625"/>
    <x v="0"/>
    <x v="0"/>
  </r>
  <r>
    <s v="Flight7293"/>
    <d v="2014-05-07T00:00:00"/>
    <x v="8"/>
    <n v="9.9"/>
    <n v="123"/>
    <x v="0"/>
    <n v="200"/>
    <n v="37000"/>
    <n v="40700"/>
    <n v="3700"/>
    <x v="3"/>
    <x v="0"/>
  </r>
  <r>
    <s v="Flight7294"/>
    <d v="2015-12-08T00:00:00"/>
    <x v="6"/>
    <n v="1.1000000000000001"/>
    <n v="97"/>
    <x v="20"/>
    <n v="300"/>
    <n v="55500"/>
    <n v="61050"/>
    <n v="5550"/>
    <x v="4"/>
    <x v="1"/>
  </r>
  <r>
    <s v="Flight7295"/>
    <d v="2015-12-24T00:00:00"/>
    <x v="11"/>
    <n v="2"/>
    <n v="106"/>
    <x v="16"/>
    <n v="490"/>
    <n v="90650"/>
    <n v="99715"/>
    <n v="9065"/>
    <x v="4"/>
    <x v="1"/>
  </r>
  <r>
    <s v="Flight7296"/>
    <d v="2015-11-19T00:00:00"/>
    <x v="10"/>
    <n v="3"/>
    <n v="153"/>
    <x v="28"/>
    <n v="375"/>
    <n v="61875"/>
    <n v="68062.5"/>
    <n v="6187.5"/>
    <x v="0"/>
    <x v="1"/>
  </r>
  <r>
    <s v="Flight7297"/>
    <d v="2015-04-13T00:00:00"/>
    <x v="17"/>
    <n v="2"/>
    <n v="210"/>
    <x v="0"/>
    <n v="300"/>
    <n v="49500"/>
    <n v="54450"/>
    <n v="4950"/>
    <x v="9"/>
    <x v="1"/>
  </r>
  <r>
    <s v="Flight7298"/>
    <d v="2014-04-08T00:00:00"/>
    <x v="10"/>
    <n v="1.9"/>
    <n v="118"/>
    <x v="3"/>
    <n v="375"/>
    <n v="69375"/>
    <n v="76312.5"/>
    <n v="6937.5"/>
    <x v="9"/>
    <x v="0"/>
  </r>
  <r>
    <s v="Flight7299"/>
    <d v="2015-09-16T00:00:00"/>
    <x v="2"/>
    <n v="1.4"/>
    <n v="191"/>
    <x v="6"/>
    <n v="225"/>
    <n v="37125"/>
    <n v="40837.5"/>
    <n v="3712.5"/>
    <x v="6"/>
    <x v="1"/>
  </r>
  <r>
    <s v="Flight7300"/>
    <d v="2014-06-11T00:00:00"/>
    <x v="9"/>
    <n v="1.5"/>
    <n v="168"/>
    <x v="10"/>
    <n v="275"/>
    <n v="45375"/>
    <n v="49912.5"/>
    <n v="4537.5"/>
    <x v="10"/>
    <x v="0"/>
  </r>
  <r>
    <s v="Flight7301"/>
    <d v="2014-03-06T00:00:00"/>
    <x v="9"/>
    <n v="0.8"/>
    <n v="98"/>
    <x v="5"/>
    <n v="250"/>
    <n v="46250"/>
    <n v="50875"/>
    <n v="4625"/>
    <x v="5"/>
    <x v="0"/>
  </r>
  <r>
    <s v="Flight7302"/>
    <d v="2015-01-28T00:00:00"/>
    <x v="2"/>
    <n v="2.1"/>
    <n v="183"/>
    <x v="0"/>
    <n v="225"/>
    <n v="37125"/>
    <n v="40837.5"/>
    <n v="3712.5"/>
    <x v="7"/>
    <x v="1"/>
  </r>
  <r>
    <s v="Flight7303"/>
    <d v="2015-07-19T00:00:00"/>
    <x v="2"/>
    <n v="2.5"/>
    <n v="111"/>
    <x v="18"/>
    <n v="247.5"/>
    <n v="45787.5"/>
    <n v="50366.25"/>
    <n v="4578.75"/>
    <x v="2"/>
    <x v="1"/>
  </r>
  <r>
    <s v="Flight7304"/>
    <d v="2015-03-01T00:00:00"/>
    <x v="8"/>
    <n v="9.5"/>
    <n v="181"/>
    <x v="1"/>
    <n v="200"/>
    <n v="33000"/>
    <n v="36300"/>
    <n v="3300"/>
    <x v="5"/>
    <x v="1"/>
  </r>
  <r>
    <s v="Flight7305"/>
    <d v="2014-01-19T00:00:00"/>
    <x v="11"/>
    <n v="2.8"/>
    <n v="187"/>
    <x v="16"/>
    <n v="350"/>
    <n v="57750"/>
    <n v="63525"/>
    <n v="5775"/>
    <x v="7"/>
    <x v="0"/>
  </r>
  <r>
    <s v="Flight7306"/>
    <d v="2015-03-03T00:00:00"/>
    <x v="16"/>
    <n v="2.2000000000000002"/>
    <n v="76"/>
    <x v="3"/>
    <n v="275"/>
    <n v="49775"/>
    <n v="54752.5"/>
    <n v="4977.5"/>
    <x v="5"/>
    <x v="1"/>
  </r>
  <r>
    <s v="Flight7307"/>
    <d v="2015-12-22T00:00:00"/>
    <x v="17"/>
    <n v="4.5"/>
    <n v="188"/>
    <x v="18"/>
    <n v="420"/>
    <n v="69300"/>
    <n v="76230"/>
    <n v="6930"/>
    <x v="4"/>
    <x v="1"/>
  </r>
  <r>
    <s v="Flight7308"/>
    <d v="2015-08-18T00:00:00"/>
    <x v="13"/>
    <n v="2.6"/>
    <n v="143"/>
    <x v="22"/>
    <n v="275"/>
    <n v="50875"/>
    <n v="55962.5"/>
    <n v="5087.5"/>
    <x v="1"/>
    <x v="1"/>
  </r>
  <r>
    <s v="Flight7309"/>
    <d v="2014-03-30T00:00:00"/>
    <x v="6"/>
    <n v="1.1000000000000001"/>
    <n v="141"/>
    <x v="1"/>
    <n v="300"/>
    <n v="55500"/>
    <n v="61050"/>
    <n v="5550"/>
    <x v="5"/>
    <x v="0"/>
  </r>
  <r>
    <s v="Flight7310"/>
    <d v="2014-07-04T00:00:00"/>
    <x v="1"/>
    <n v="2.5"/>
    <n v="209"/>
    <x v="1"/>
    <n v="275"/>
    <n v="45375"/>
    <n v="49912.5"/>
    <n v="4537.5"/>
    <x v="2"/>
    <x v="0"/>
  </r>
  <r>
    <s v="Flight7311"/>
    <d v="2015-12-10T00:00:00"/>
    <x v="0"/>
    <n v="3.3"/>
    <n v="131"/>
    <x v="6"/>
    <n v="300"/>
    <n v="55500"/>
    <n v="61050"/>
    <n v="5550"/>
    <x v="4"/>
    <x v="1"/>
  </r>
  <r>
    <s v="Flight7312"/>
    <d v="2014-11-29T00:00:00"/>
    <x v="21"/>
    <n v="3.9"/>
    <n v="89"/>
    <x v="3"/>
    <n v="450"/>
    <n v="81450"/>
    <n v="89595"/>
    <n v="8145"/>
    <x v="0"/>
    <x v="0"/>
  </r>
  <r>
    <s v="Flight7313"/>
    <d v="2015-03-30T00:00:00"/>
    <x v="13"/>
    <n v="2.5"/>
    <n v="192"/>
    <x v="18"/>
    <n v="250"/>
    <n v="41250"/>
    <n v="45375"/>
    <n v="4125"/>
    <x v="5"/>
    <x v="1"/>
  </r>
  <r>
    <s v="Flight7314"/>
    <d v="2015-09-30T00:00:00"/>
    <x v="5"/>
    <n v="1.8"/>
    <n v="117"/>
    <x v="0"/>
    <n v="125"/>
    <n v="23125"/>
    <n v="25437.5"/>
    <n v="2312.5"/>
    <x v="6"/>
    <x v="1"/>
  </r>
  <r>
    <s v="Flight7315"/>
    <d v="2014-12-28T00:00:00"/>
    <x v="17"/>
    <n v="5"/>
    <n v="92"/>
    <x v="16"/>
    <n v="420"/>
    <n v="77700"/>
    <n v="85470"/>
    <n v="7770"/>
    <x v="4"/>
    <x v="0"/>
  </r>
  <r>
    <s v="Flight7316"/>
    <d v="2015-08-19T00:00:00"/>
    <x v="23"/>
    <n v="1.8"/>
    <n v="88"/>
    <x v="0"/>
    <n v="5500"/>
    <n v="995500"/>
    <n v="1095050"/>
    <n v="99550"/>
    <x v="1"/>
    <x v="1"/>
  </r>
  <r>
    <s v="Flight7317"/>
    <d v="2014-08-28T00:00:00"/>
    <x v="1"/>
    <n v="3.1"/>
    <n v="71"/>
    <x v="2"/>
    <n v="275"/>
    <n v="49775"/>
    <n v="54752.5"/>
    <n v="4977.5"/>
    <x v="1"/>
    <x v="0"/>
  </r>
  <r>
    <s v="Flight7318"/>
    <d v="2015-01-15T00:00:00"/>
    <x v="18"/>
    <n v="2.2999999999999998"/>
    <n v="146"/>
    <x v="6"/>
    <n v="240"/>
    <n v="44400"/>
    <n v="48840"/>
    <n v="4440"/>
    <x v="7"/>
    <x v="1"/>
  </r>
  <r>
    <s v="Flight7319"/>
    <d v="2015-05-09T00:00:00"/>
    <x v="5"/>
    <n v="1.8"/>
    <n v="54"/>
    <x v="17"/>
    <n v="125"/>
    <n v="20625"/>
    <n v="22687.5"/>
    <n v="2062.5"/>
    <x v="3"/>
    <x v="1"/>
  </r>
  <r>
    <s v="Flight7320"/>
    <d v="2015-12-04T00:00:00"/>
    <x v="20"/>
    <n v="2.2999999999999998"/>
    <n v="95"/>
    <x v="19"/>
    <n v="275"/>
    <n v="50875"/>
    <n v="55962.5"/>
    <n v="5087.5"/>
    <x v="4"/>
    <x v="1"/>
  </r>
  <r>
    <s v="Flight7321"/>
    <d v="2014-07-08T00:00:00"/>
    <x v="5"/>
    <n v="2.9"/>
    <n v="178"/>
    <x v="18"/>
    <n v="137.5"/>
    <n v="22687.5"/>
    <n v="24956.25"/>
    <n v="2268.75"/>
    <x v="2"/>
    <x v="0"/>
  </r>
  <r>
    <s v="Flight7322"/>
    <d v="2015-10-15T00:00:00"/>
    <x v="6"/>
    <n v="1.3"/>
    <n v="183"/>
    <x v="19"/>
    <n v="300"/>
    <n v="49500"/>
    <n v="54450"/>
    <n v="4950"/>
    <x v="11"/>
    <x v="1"/>
  </r>
  <r>
    <s v="Flight7323"/>
    <d v="2015-07-06T00:00:00"/>
    <x v="8"/>
    <n v="10.6"/>
    <n v="32"/>
    <x v="0"/>
    <n v="220"/>
    <n v="40700"/>
    <n v="44770"/>
    <n v="4070"/>
    <x v="2"/>
    <x v="1"/>
  </r>
  <r>
    <s v="Flight7324"/>
    <d v="2014-11-25T00:00:00"/>
    <x v="4"/>
    <n v="6.2"/>
    <n v="207"/>
    <x v="6"/>
    <n v="300"/>
    <n v="49500"/>
    <n v="54450"/>
    <n v="4950"/>
    <x v="0"/>
    <x v="0"/>
  </r>
  <r>
    <s v="Flight7325"/>
    <d v="2015-05-04T00:00:00"/>
    <x v="10"/>
    <n v="2.8"/>
    <n v="117"/>
    <x v="15"/>
    <n v="375"/>
    <n v="69375"/>
    <n v="76312.5"/>
    <n v="6937.5"/>
    <x v="3"/>
    <x v="1"/>
  </r>
  <r>
    <s v="Flight7326"/>
    <d v="2014-01-14T00:00:00"/>
    <x v="13"/>
    <n v="1"/>
    <n v="159"/>
    <x v="20"/>
    <n v="250"/>
    <n v="41250"/>
    <n v="45375"/>
    <n v="4125"/>
    <x v="7"/>
    <x v="0"/>
  </r>
  <r>
    <s v="Flight7327"/>
    <d v="2015-09-02T00:00:00"/>
    <x v="10"/>
    <n v="1.9"/>
    <n v="47"/>
    <x v="18"/>
    <n v="375"/>
    <n v="61875"/>
    <n v="68062.5"/>
    <n v="6187.5"/>
    <x v="6"/>
    <x v="1"/>
  </r>
  <r>
    <s v="Flight7328"/>
    <d v="2015-08-08T00:00:00"/>
    <x v="0"/>
    <n v="2.6"/>
    <n v="187"/>
    <x v="18"/>
    <n v="330"/>
    <n v="54450"/>
    <n v="59895"/>
    <n v="5445"/>
    <x v="1"/>
    <x v="1"/>
  </r>
  <r>
    <s v="Flight7329"/>
    <d v="2015-06-16T00:00:00"/>
    <x v="1"/>
    <n v="2.1"/>
    <n v="21"/>
    <x v="19"/>
    <n v="275"/>
    <n v="50875"/>
    <n v="55962.5"/>
    <n v="5087.5"/>
    <x v="10"/>
    <x v="1"/>
  </r>
  <r>
    <s v="Flight7330"/>
    <d v="2015-08-12T00:00:00"/>
    <x v="21"/>
    <n v="2.2000000000000002"/>
    <n v="56"/>
    <x v="21"/>
    <n v="330"/>
    <n v="54450"/>
    <n v="59895"/>
    <n v="5445"/>
    <x v="1"/>
    <x v="1"/>
  </r>
  <r>
    <s v="Flight7331"/>
    <d v="2014-10-16T00:00:00"/>
    <x v="8"/>
    <n v="10.6"/>
    <n v="120"/>
    <x v="0"/>
    <n v="200"/>
    <n v="37000"/>
    <n v="40700"/>
    <n v="3700"/>
    <x v="11"/>
    <x v="0"/>
  </r>
  <r>
    <s v="Flight7332"/>
    <d v="2015-02-19T00:00:00"/>
    <x v="20"/>
    <n v="2.9"/>
    <n v="5"/>
    <x v="0"/>
    <n v="275"/>
    <n v="50875"/>
    <n v="55962.5"/>
    <n v="5087.5"/>
    <x v="8"/>
    <x v="1"/>
  </r>
  <r>
    <s v="Flight7333"/>
    <d v="2015-12-22T00:00:00"/>
    <x v="9"/>
    <n v="3.4"/>
    <n v="28"/>
    <x v="2"/>
    <n v="350"/>
    <n v="64750"/>
    <n v="71225"/>
    <n v="6475"/>
    <x v="4"/>
    <x v="1"/>
  </r>
  <r>
    <s v="Flight7334"/>
    <d v="2014-05-26T00:00:00"/>
    <x v="13"/>
    <n v="3.6"/>
    <n v="41"/>
    <x v="8"/>
    <n v="250"/>
    <n v="41250"/>
    <n v="45375"/>
    <n v="4125"/>
    <x v="3"/>
    <x v="0"/>
  </r>
  <r>
    <s v="Flight7335"/>
    <d v="2014-11-03T00:00:00"/>
    <x v="7"/>
    <n v="1.5"/>
    <n v="130"/>
    <x v="1"/>
    <n v="200"/>
    <n v="37000"/>
    <n v="40700"/>
    <n v="3700"/>
    <x v="0"/>
    <x v="0"/>
  </r>
  <r>
    <s v="Flight7336"/>
    <d v="2014-01-03T00:00:00"/>
    <x v="13"/>
    <n v="0.9"/>
    <n v="107"/>
    <x v="2"/>
    <n v="250"/>
    <n v="46250"/>
    <n v="50875"/>
    <n v="4625"/>
    <x v="7"/>
    <x v="0"/>
  </r>
  <r>
    <s v="Flight7337"/>
    <d v="2014-05-23T00:00:00"/>
    <x v="17"/>
    <n v="1.9"/>
    <n v="96"/>
    <x v="6"/>
    <n v="300"/>
    <n v="55500"/>
    <n v="61050"/>
    <n v="5550"/>
    <x v="3"/>
    <x v="0"/>
  </r>
  <r>
    <s v="Flight7338"/>
    <d v="2014-01-14T00:00:00"/>
    <x v="3"/>
    <n v="3.9"/>
    <n v="48"/>
    <x v="6"/>
    <n v="350"/>
    <n v="57750"/>
    <n v="63525"/>
    <n v="5775"/>
    <x v="7"/>
    <x v="0"/>
  </r>
  <r>
    <s v="Flight7339"/>
    <d v="2014-09-04T00:00:00"/>
    <x v="7"/>
    <n v="1.8"/>
    <n v="92"/>
    <x v="1"/>
    <n v="200"/>
    <n v="37000"/>
    <n v="40700"/>
    <n v="3700"/>
    <x v="6"/>
    <x v="0"/>
  </r>
  <r>
    <s v="Flight7340"/>
    <d v="2015-06-08T00:00:00"/>
    <x v="9"/>
    <n v="2.1"/>
    <n v="69"/>
    <x v="2"/>
    <n v="275"/>
    <n v="49775"/>
    <n v="54752.5"/>
    <n v="4977.5"/>
    <x v="10"/>
    <x v="1"/>
  </r>
  <r>
    <s v="Flight7341"/>
    <d v="2014-06-27T00:00:00"/>
    <x v="20"/>
    <n v="3.1"/>
    <n v="157"/>
    <x v="21"/>
    <n v="302.5"/>
    <n v="49912.5"/>
    <n v="54903.75"/>
    <n v="4991.25"/>
    <x v="10"/>
    <x v="0"/>
  </r>
  <r>
    <s v="Flight7342"/>
    <d v="2015-09-09T00:00:00"/>
    <x v="5"/>
    <n v="2.5"/>
    <n v="187"/>
    <x v="18"/>
    <n v="125"/>
    <n v="20625"/>
    <n v="22687.5"/>
    <n v="2062.5"/>
    <x v="6"/>
    <x v="1"/>
  </r>
  <r>
    <s v="Flight7343"/>
    <d v="2014-06-24T00:00:00"/>
    <x v="5"/>
    <n v="1.6"/>
    <n v="210"/>
    <x v="2"/>
    <n v="137.5"/>
    <n v="22687.5"/>
    <n v="24956.25"/>
    <n v="2268.75"/>
    <x v="10"/>
    <x v="0"/>
  </r>
  <r>
    <s v="Flight7344"/>
    <d v="2015-05-14T00:00:00"/>
    <x v="5"/>
    <n v="3.5"/>
    <n v="2"/>
    <x v="2"/>
    <n v="125"/>
    <n v="23125"/>
    <n v="25437.5"/>
    <n v="2312.5"/>
    <x v="3"/>
    <x v="1"/>
  </r>
  <r>
    <s v="Flight7345"/>
    <d v="2015-05-16T00:00:00"/>
    <x v="3"/>
    <n v="4.9000000000000004"/>
    <n v="50"/>
    <x v="29"/>
    <n v="350"/>
    <n v="57750"/>
    <n v="63525"/>
    <n v="5775"/>
    <x v="3"/>
    <x v="1"/>
  </r>
  <r>
    <s v="Flight7346"/>
    <d v="2014-02-26T00:00:00"/>
    <x v="10"/>
    <n v="0.8"/>
    <n v="101"/>
    <x v="1"/>
    <n v="375"/>
    <n v="69375"/>
    <n v="76312.5"/>
    <n v="6937.5"/>
    <x v="8"/>
    <x v="0"/>
  </r>
  <r>
    <s v="Flight7347"/>
    <d v="2014-11-27T00:00:00"/>
    <x v="10"/>
    <n v="4.4000000000000004"/>
    <n v="169"/>
    <x v="16"/>
    <n v="562.5"/>
    <n v="92812.5"/>
    <n v="102093.75"/>
    <n v="9281.25"/>
    <x v="0"/>
    <x v="0"/>
  </r>
  <r>
    <s v="Flight7348"/>
    <d v="2015-07-23T00:00:00"/>
    <x v="11"/>
    <n v="2.2000000000000002"/>
    <n v="59"/>
    <x v="8"/>
    <n v="385"/>
    <n v="63525"/>
    <n v="69877.5"/>
    <n v="6352.5"/>
    <x v="2"/>
    <x v="1"/>
  </r>
  <r>
    <s v="Flight7349"/>
    <d v="2014-05-26T00:00:00"/>
    <x v="1"/>
    <n v="1.6"/>
    <n v="126"/>
    <x v="13"/>
    <n v="250"/>
    <n v="46250"/>
    <n v="50875"/>
    <n v="4625"/>
    <x v="3"/>
    <x v="0"/>
  </r>
  <r>
    <s v="Flight7350"/>
    <d v="2015-08-22T00:00:00"/>
    <x v="12"/>
    <n v="2.5"/>
    <n v="52"/>
    <x v="18"/>
    <n v="126.5"/>
    <n v="20872.5"/>
    <n v="22959.75"/>
    <n v="2087.25"/>
    <x v="1"/>
    <x v="1"/>
  </r>
  <r>
    <s v="Flight7351"/>
    <d v="2014-08-01T00:00:00"/>
    <x v="11"/>
    <n v="1.2"/>
    <n v="46"/>
    <x v="18"/>
    <n v="385"/>
    <n v="63525"/>
    <n v="69877.5"/>
    <n v="6352.5"/>
    <x v="1"/>
    <x v="0"/>
  </r>
  <r>
    <s v="Flight7352"/>
    <d v="2015-12-22T00:00:00"/>
    <x v="8"/>
    <n v="9.3000000000000007"/>
    <n v="36"/>
    <x v="0"/>
    <n v="280"/>
    <n v="46200"/>
    <n v="50820"/>
    <n v="4620"/>
    <x v="4"/>
    <x v="1"/>
  </r>
  <r>
    <s v="Flight7353"/>
    <d v="2015-03-17T00:00:00"/>
    <x v="6"/>
    <n v="2.8"/>
    <n v="163"/>
    <x v="18"/>
    <n v="300"/>
    <n v="49500"/>
    <n v="54450"/>
    <n v="4950"/>
    <x v="5"/>
    <x v="1"/>
  </r>
  <r>
    <s v="Flight7354"/>
    <d v="2014-06-25T00:00:00"/>
    <x v="8"/>
    <n v="10.3"/>
    <n v="132"/>
    <x v="1"/>
    <n v="220"/>
    <n v="40700"/>
    <n v="44770"/>
    <n v="4070"/>
    <x v="10"/>
    <x v="0"/>
  </r>
  <r>
    <s v="Flight7355"/>
    <d v="2015-03-26T00:00:00"/>
    <x v="20"/>
    <n v="1.3"/>
    <n v="205"/>
    <x v="27"/>
    <n v="275"/>
    <n v="45375"/>
    <n v="49912.5"/>
    <n v="4537.5"/>
    <x v="5"/>
    <x v="1"/>
  </r>
  <r>
    <s v="Flight7356"/>
    <d v="2014-04-27T00:00:00"/>
    <x v="8"/>
    <n v="6.9"/>
    <n v="175"/>
    <x v="26"/>
    <n v="200"/>
    <n v="33000"/>
    <n v="36300"/>
    <n v="3300"/>
    <x v="9"/>
    <x v="0"/>
  </r>
  <r>
    <s v="Flight7357"/>
    <d v="2015-07-25T00:00:00"/>
    <x v="4"/>
    <n v="1.9"/>
    <n v="107"/>
    <x v="3"/>
    <n v="220"/>
    <n v="40700"/>
    <n v="44770"/>
    <n v="4070"/>
    <x v="2"/>
    <x v="1"/>
  </r>
  <r>
    <s v="Flight7358"/>
    <d v="2014-04-22T00:00:00"/>
    <x v="3"/>
    <n v="5.6"/>
    <n v="65"/>
    <x v="1"/>
    <n v="350"/>
    <n v="63350"/>
    <n v="69685"/>
    <n v="6335"/>
    <x v="9"/>
    <x v="0"/>
  </r>
  <r>
    <s v="Flight7359"/>
    <d v="2015-12-27T00:00:00"/>
    <x v="6"/>
    <n v="2.1"/>
    <n v="160"/>
    <x v="19"/>
    <n v="420"/>
    <n v="69300"/>
    <n v="76230"/>
    <n v="6930"/>
    <x v="4"/>
    <x v="1"/>
  </r>
  <r>
    <s v="Flight7360"/>
    <d v="2014-05-05T00:00:00"/>
    <x v="7"/>
    <n v="2.2999999999999998"/>
    <n v="184"/>
    <x v="15"/>
    <n v="200"/>
    <n v="33000"/>
    <n v="36300"/>
    <n v="3300"/>
    <x v="3"/>
    <x v="0"/>
  </r>
  <r>
    <s v="Flight7361"/>
    <d v="2015-02-18T00:00:00"/>
    <x v="3"/>
    <n v="3.2"/>
    <n v="44"/>
    <x v="20"/>
    <n v="350"/>
    <n v="57750"/>
    <n v="63525"/>
    <n v="5775"/>
    <x v="8"/>
    <x v="1"/>
  </r>
  <r>
    <s v="Flight7362"/>
    <d v="2014-12-29T00:00:00"/>
    <x v="13"/>
    <n v="0.5"/>
    <n v="191"/>
    <x v="11"/>
    <n v="250"/>
    <n v="41250"/>
    <n v="45375"/>
    <n v="4125"/>
    <x v="4"/>
    <x v="0"/>
  </r>
  <r>
    <s v="Flight7363"/>
    <d v="2014-02-05T00:00:00"/>
    <x v="5"/>
    <n v="1.2"/>
    <n v="36"/>
    <x v="2"/>
    <n v="125"/>
    <n v="20625"/>
    <n v="22687.5"/>
    <n v="2062.5"/>
    <x v="8"/>
    <x v="0"/>
  </r>
  <r>
    <s v="Flight7364"/>
    <d v="2015-06-15T00:00:00"/>
    <x v="13"/>
    <n v="2.2999999999999998"/>
    <n v="133"/>
    <x v="18"/>
    <n v="275"/>
    <n v="50875"/>
    <n v="55962.5"/>
    <n v="5087.5"/>
    <x v="10"/>
    <x v="1"/>
  </r>
  <r>
    <s v="Flight7365"/>
    <d v="2015-07-01T00:00:00"/>
    <x v="8"/>
    <n v="9.9"/>
    <n v="27"/>
    <x v="2"/>
    <n v="220"/>
    <n v="40700"/>
    <n v="44770"/>
    <n v="4070"/>
    <x v="2"/>
    <x v="1"/>
  </r>
  <r>
    <s v="Flight7366"/>
    <d v="2015-04-03T00:00:00"/>
    <x v="2"/>
    <n v="3.8"/>
    <n v="17"/>
    <x v="15"/>
    <n v="225"/>
    <n v="41625"/>
    <n v="45787.5"/>
    <n v="4162.5"/>
    <x v="9"/>
    <x v="1"/>
  </r>
  <r>
    <s v="Flight7367"/>
    <d v="2015-07-08T00:00:00"/>
    <x v="17"/>
    <n v="1.9"/>
    <n v="146"/>
    <x v="1"/>
    <n v="330"/>
    <n v="61050"/>
    <n v="67155"/>
    <n v="6105"/>
    <x v="2"/>
    <x v="1"/>
  </r>
  <r>
    <s v="Flight7368"/>
    <d v="2015-08-05T00:00:00"/>
    <x v="7"/>
    <n v="2.7"/>
    <n v="209"/>
    <x v="27"/>
    <n v="220"/>
    <n v="36300"/>
    <n v="39930"/>
    <n v="3630"/>
    <x v="1"/>
    <x v="1"/>
  </r>
  <r>
    <s v="Flight7369"/>
    <d v="2015-11-28T00:00:00"/>
    <x v="16"/>
    <n v="6.4"/>
    <n v="58"/>
    <x v="25"/>
    <n v="412.5"/>
    <n v="68062.5"/>
    <n v="74868.75"/>
    <n v="6806.25"/>
    <x v="0"/>
    <x v="1"/>
  </r>
  <r>
    <s v="Flight7370"/>
    <d v="2015-12-19T00:00:00"/>
    <x v="1"/>
    <n v="2.1"/>
    <n v="91"/>
    <x v="22"/>
    <n v="250"/>
    <n v="46250"/>
    <n v="50875"/>
    <n v="4625"/>
    <x v="4"/>
    <x v="1"/>
  </r>
  <r>
    <s v="Flight7371"/>
    <d v="2014-08-19T00:00:00"/>
    <x v="16"/>
    <n v="1"/>
    <n v="31"/>
    <x v="1"/>
    <n v="302.5"/>
    <n v="55962.5"/>
    <n v="61558.75"/>
    <n v="5596.25"/>
    <x v="1"/>
    <x v="0"/>
  </r>
  <r>
    <s v="Flight7372"/>
    <d v="2015-05-28T00:00:00"/>
    <x v="8"/>
    <n v="8.4"/>
    <n v="22"/>
    <x v="29"/>
    <n v="200"/>
    <n v="37000"/>
    <n v="40700"/>
    <n v="3700"/>
    <x v="3"/>
    <x v="1"/>
  </r>
  <r>
    <s v="Flight7373"/>
    <d v="2014-03-16T00:00:00"/>
    <x v="14"/>
    <n v="2.2999999999999998"/>
    <n v="141"/>
    <x v="6"/>
    <n v="275"/>
    <n v="50875"/>
    <n v="55962.5"/>
    <n v="5087.5"/>
    <x v="5"/>
    <x v="0"/>
  </r>
  <r>
    <s v="Flight7374"/>
    <d v="2014-05-08T00:00:00"/>
    <x v="8"/>
    <n v="10"/>
    <n v="195"/>
    <x v="0"/>
    <n v="200"/>
    <n v="33000"/>
    <n v="36300"/>
    <n v="3300"/>
    <x v="3"/>
    <x v="0"/>
  </r>
  <r>
    <s v="Flight7375"/>
    <d v="2015-08-13T00:00:00"/>
    <x v="16"/>
    <n v="0.7"/>
    <n v="206"/>
    <x v="8"/>
    <n v="302.5"/>
    <n v="49912.5"/>
    <n v="54903.75"/>
    <n v="4991.25"/>
    <x v="1"/>
    <x v="1"/>
  </r>
  <r>
    <s v="Flight7376"/>
    <d v="2014-04-16T00:00:00"/>
    <x v="16"/>
    <n v="1.9"/>
    <n v="180"/>
    <x v="5"/>
    <n v="275"/>
    <n v="45375"/>
    <n v="49912.5"/>
    <n v="4537.5"/>
    <x v="9"/>
    <x v="0"/>
  </r>
  <r>
    <s v="Flight7377"/>
    <d v="2014-12-30T00:00:00"/>
    <x v="5"/>
    <n v="1.4"/>
    <n v="178"/>
    <x v="25"/>
    <n v="125"/>
    <n v="20625"/>
    <n v="22687.5"/>
    <n v="2062.5"/>
    <x v="4"/>
    <x v="0"/>
  </r>
  <r>
    <s v="Flight7378"/>
    <d v="2014-02-25T00:00:00"/>
    <x v="1"/>
    <n v="1.5"/>
    <n v="118"/>
    <x v="18"/>
    <n v="250"/>
    <n v="46250"/>
    <n v="50875"/>
    <n v="4625"/>
    <x v="8"/>
    <x v="0"/>
  </r>
  <r>
    <s v="Flight7379"/>
    <d v="2015-12-17T00:00:00"/>
    <x v="5"/>
    <n v="1.5"/>
    <n v="155"/>
    <x v="2"/>
    <n v="125"/>
    <n v="20625"/>
    <n v="22687.5"/>
    <n v="2062.5"/>
    <x v="4"/>
    <x v="1"/>
  </r>
  <r>
    <s v="Flight7380"/>
    <d v="2015-02-12T00:00:00"/>
    <x v="0"/>
    <n v="1.9"/>
    <n v="194"/>
    <x v="25"/>
    <n v="300"/>
    <n v="49500"/>
    <n v="54450"/>
    <n v="4950"/>
    <x v="8"/>
    <x v="1"/>
  </r>
  <r>
    <s v="Flight7381"/>
    <d v="2015-10-17T00:00:00"/>
    <x v="1"/>
    <n v="1.3"/>
    <n v="184"/>
    <x v="0"/>
    <n v="250"/>
    <n v="41250"/>
    <n v="45375"/>
    <n v="4125"/>
    <x v="11"/>
    <x v="1"/>
  </r>
  <r>
    <s v="Flight7382"/>
    <d v="2015-02-26T00:00:00"/>
    <x v="6"/>
    <n v="0.7"/>
    <n v="90"/>
    <x v="21"/>
    <n v="300"/>
    <n v="54300"/>
    <n v="59730"/>
    <n v="5430"/>
    <x v="8"/>
    <x v="1"/>
  </r>
  <r>
    <s v="Flight7383"/>
    <d v="2014-01-18T00:00:00"/>
    <x v="3"/>
    <n v="4.7"/>
    <n v="152"/>
    <x v="25"/>
    <n v="350"/>
    <n v="57750"/>
    <n v="63525"/>
    <n v="5775"/>
    <x v="7"/>
    <x v="0"/>
  </r>
  <r>
    <s v="Flight7384"/>
    <d v="2015-07-28T00:00:00"/>
    <x v="1"/>
    <n v="2.6"/>
    <n v="104"/>
    <x v="10"/>
    <n v="275"/>
    <n v="50875"/>
    <n v="55962.5"/>
    <n v="5087.5"/>
    <x v="2"/>
    <x v="1"/>
  </r>
  <r>
    <s v="Flight7385"/>
    <d v="2015-06-21T00:00:00"/>
    <x v="16"/>
    <n v="2.1"/>
    <n v="21"/>
    <x v="25"/>
    <n v="302.5"/>
    <n v="55962.5"/>
    <n v="61558.75"/>
    <n v="5596.25"/>
    <x v="10"/>
    <x v="1"/>
  </r>
  <r>
    <s v="Flight7386"/>
    <d v="2015-12-02T00:00:00"/>
    <x v="1"/>
    <n v="2.1"/>
    <n v="98"/>
    <x v="14"/>
    <n v="250"/>
    <n v="46250"/>
    <n v="50875"/>
    <n v="4625"/>
    <x v="4"/>
    <x v="1"/>
  </r>
  <r>
    <s v="Flight7387"/>
    <d v="2014-08-13T00:00:00"/>
    <x v="5"/>
    <n v="1.6"/>
    <n v="162"/>
    <x v="19"/>
    <n v="137.5"/>
    <n v="22687.5"/>
    <n v="24956.25"/>
    <n v="2268.75"/>
    <x v="1"/>
    <x v="0"/>
  </r>
  <r>
    <s v="Flight7388"/>
    <d v="2014-08-29T00:00:00"/>
    <x v="5"/>
    <n v="2.2999999999999998"/>
    <n v="45"/>
    <x v="16"/>
    <n v="137.5"/>
    <n v="22687.5"/>
    <n v="24956.25"/>
    <n v="2268.75"/>
    <x v="1"/>
    <x v="0"/>
  </r>
  <r>
    <s v="Flight7389"/>
    <d v="2014-02-28T00:00:00"/>
    <x v="5"/>
    <n v="2.4"/>
    <n v="134"/>
    <x v="7"/>
    <n v="125"/>
    <n v="23125"/>
    <n v="25437.5"/>
    <n v="2312.5"/>
    <x v="8"/>
    <x v="0"/>
  </r>
  <r>
    <s v="Flight7390"/>
    <d v="2015-11-04T00:00:00"/>
    <x v="10"/>
    <n v="1.9"/>
    <n v="110"/>
    <x v="17"/>
    <n v="375"/>
    <n v="69375"/>
    <n v="76312.5"/>
    <n v="6937.5"/>
    <x v="0"/>
    <x v="1"/>
  </r>
  <r>
    <s v="Flight7391"/>
    <d v="2015-07-23T00:00:00"/>
    <x v="21"/>
    <n v="1.1000000000000001"/>
    <n v="150"/>
    <x v="4"/>
    <n v="330"/>
    <n v="61050"/>
    <n v="67155"/>
    <n v="6105"/>
    <x v="2"/>
    <x v="1"/>
  </r>
  <r>
    <s v="Flight7392"/>
    <d v="2015-06-02T00:00:00"/>
    <x v="6"/>
    <n v="2.6"/>
    <n v="72"/>
    <x v="5"/>
    <n v="330"/>
    <n v="59730"/>
    <n v="65703"/>
    <n v="5973"/>
    <x v="10"/>
    <x v="1"/>
  </r>
  <r>
    <s v="Flight7393"/>
    <d v="2014-06-17T00:00:00"/>
    <x v="4"/>
    <n v="1.9"/>
    <n v="67"/>
    <x v="22"/>
    <n v="220"/>
    <n v="39820"/>
    <n v="43802"/>
    <n v="3982"/>
    <x v="10"/>
    <x v="0"/>
  </r>
  <r>
    <s v="Flight7394"/>
    <d v="2014-07-27T00:00:00"/>
    <x v="16"/>
    <n v="2.6"/>
    <n v="74"/>
    <x v="25"/>
    <n v="302.5"/>
    <n v="54752.5"/>
    <n v="60227.75"/>
    <n v="5475.25"/>
    <x v="2"/>
    <x v="0"/>
  </r>
  <r>
    <s v="Flight7395"/>
    <d v="2014-02-15T00:00:00"/>
    <x v="1"/>
    <n v="2.5"/>
    <n v="130"/>
    <x v="16"/>
    <n v="250"/>
    <n v="46250"/>
    <n v="50875"/>
    <n v="4625"/>
    <x v="8"/>
    <x v="0"/>
  </r>
  <r>
    <s v="Flight7396"/>
    <d v="2015-07-09T00:00:00"/>
    <x v="8"/>
    <n v="10"/>
    <n v="6"/>
    <x v="0"/>
    <n v="220"/>
    <n v="40700"/>
    <n v="44770"/>
    <n v="4070"/>
    <x v="2"/>
    <x v="1"/>
  </r>
  <r>
    <s v="Flight7397"/>
    <d v="2014-08-31T00:00:00"/>
    <x v="2"/>
    <n v="1.1000000000000001"/>
    <n v="92"/>
    <x v="3"/>
    <n v="247.5"/>
    <n v="45787.5"/>
    <n v="50366.25"/>
    <n v="4578.75"/>
    <x v="1"/>
    <x v="0"/>
  </r>
  <r>
    <s v="Flight7398"/>
    <d v="2014-06-27T00:00:00"/>
    <x v="11"/>
    <n v="2.1"/>
    <n v="13"/>
    <x v="0"/>
    <n v="385"/>
    <n v="71225"/>
    <n v="78347.5"/>
    <n v="7122.5"/>
    <x v="10"/>
    <x v="0"/>
  </r>
  <r>
    <s v="Flight7399"/>
    <d v="2015-12-07T00:00:00"/>
    <x v="11"/>
    <n v="2.8"/>
    <n v="162"/>
    <x v="21"/>
    <n v="350"/>
    <n v="57750"/>
    <n v="63525"/>
    <n v="5775"/>
    <x v="4"/>
    <x v="1"/>
  </r>
  <r>
    <s v="Flight7400"/>
    <d v="2015-11-09T00:00:00"/>
    <x v="11"/>
    <n v="2"/>
    <n v="116"/>
    <x v="27"/>
    <n v="350"/>
    <n v="64750"/>
    <n v="71225"/>
    <n v="6475"/>
    <x v="0"/>
    <x v="1"/>
  </r>
  <r>
    <s v="Flight7401"/>
    <d v="2015-09-18T00:00:00"/>
    <x v="1"/>
    <n v="1.7"/>
    <n v="143"/>
    <x v="2"/>
    <n v="250"/>
    <n v="46250"/>
    <n v="50875"/>
    <n v="4625"/>
    <x v="6"/>
    <x v="1"/>
  </r>
  <r>
    <s v="Flight7402"/>
    <d v="2014-11-06T00:00:00"/>
    <x v="13"/>
    <n v="2.9"/>
    <n v="88"/>
    <x v="20"/>
    <n v="250"/>
    <n v="45250"/>
    <n v="49775"/>
    <n v="4525"/>
    <x v="0"/>
    <x v="0"/>
  </r>
  <r>
    <s v="Flight7403"/>
    <d v="2014-04-23T00:00:00"/>
    <x v="14"/>
    <n v="0.5"/>
    <n v="186"/>
    <x v="19"/>
    <n v="275"/>
    <n v="45375"/>
    <n v="49912.5"/>
    <n v="4537.5"/>
    <x v="9"/>
    <x v="0"/>
  </r>
  <r>
    <s v="Flight7404"/>
    <d v="2015-06-01T00:00:00"/>
    <x v="2"/>
    <n v="2.4"/>
    <n v="9"/>
    <x v="6"/>
    <n v="247.5"/>
    <n v="45787.5"/>
    <n v="50366.25"/>
    <n v="4578.75"/>
    <x v="10"/>
    <x v="1"/>
  </r>
  <r>
    <s v="Flight7405"/>
    <d v="2014-11-26T00:00:00"/>
    <x v="1"/>
    <n v="1.8"/>
    <n v="210"/>
    <x v="0"/>
    <n v="375"/>
    <n v="61875"/>
    <n v="68062.5"/>
    <n v="6187.5"/>
    <x v="0"/>
    <x v="0"/>
  </r>
  <r>
    <s v="Flight7406"/>
    <d v="2015-03-06T00:00:00"/>
    <x v="7"/>
    <n v="1.9"/>
    <n v="66"/>
    <x v="15"/>
    <n v="200"/>
    <n v="36200"/>
    <n v="39820"/>
    <n v="3620"/>
    <x v="5"/>
    <x v="1"/>
  </r>
  <r>
    <s v="Flight7407"/>
    <d v="2014-08-12T00:00:00"/>
    <x v="4"/>
    <n v="2.7"/>
    <n v="43"/>
    <x v="1"/>
    <n v="220"/>
    <n v="36300"/>
    <n v="39930"/>
    <n v="3630"/>
    <x v="1"/>
    <x v="0"/>
  </r>
  <r>
    <s v="Flight7408"/>
    <d v="2014-11-15T00:00:00"/>
    <x v="17"/>
    <n v="2.1"/>
    <n v="102"/>
    <x v="1"/>
    <n v="300"/>
    <n v="55500"/>
    <n v="61050"/>
    <n v="5550"/>
    <x v="0"/>
    <x v="0"/>
  </r>
  <r>
    <s v="Flight7409"/>
    <d v="2014-03-22T00:00:00"/>
    <x v="12"/>
    <n v="2.5"/>
    <n v="37"/>
    <x v="2"/>
    <n v="115"/>
    <n v="18975"/>
    <n v="20872.5"/>
    <n v="1897.5"/>
    <x v="5"/>
    <x v="0"/>
  </r>
  <r>
    <s v="Flight7410"/>
    <d v="2014-08-01T00:00:00"/>
    <x v="9"/>
    <n v="1.9"/>
    <n v="16"/>
    <x v="29"/>
    <n v="275"/>
    <n v="50875"/>
    <n v="55962.5"/>
    <n v="5087.5"/>
    <x v="1"/>
    <x v="0"/>
  </r>
  <r>
    <s v="Flight7411"/>
    <d v="2014-05-15T00:00:00"/>
    <x v="9"/>
    <n v="2.2000000000000002"/>
    <n v="109"/>
    <x v="1"/>
    <n v="250"/>
    <n v="46250"/>
    <n v="50875"/>
    <n v="4625"/>
    <x v="3"/>
    <x v="0"/>
  </r>
  <r>
    <s v="Flight7412"/>
    <d v="2015-09-05T00:00:00"/>
    <x v="4"/>
    <n v="1.7"/>
    <n v="65"/>
    <x v="0"/>
    <n v="200"/>
    <n v="36200"/>
    <n v="39820"/>
    <n v="3620"/>
    <x v="6"/>
    <x v="1"/>
  </r>
  <r>
    <s v="Flight7413"/>
    <d v="2014-03-31T00:00:00"/>
    <x v="1"/>
    <n v="2"/>
    <n v="165"/>
    <x v="12"/>
    <n v="250"/>
    <n v="41250"/>
    <n v="45375"/>
    <n v="4125"/>
    <x v="5"/>
    <x v="0"/>
  </r>
  <r>
    <s v="Flight7414"/>
    <d v="2014-06-16T00:00:00"/>
    <x v="2"/>
    <n v="1.6"/>
    <n v="22"/>
    <x v="3"/>
    <n v="247.5"/>
    <n v="45787.5"/>
    <n v="50366.25"/>
    <n v="4578.75"/>
    <x v="10"/>
    <x v="0"/>
  </r>
  <r>
    <s v="Flight7415"/>
    <d v="2014-11-23T00:00:00"/>
    <x v="0"/>
    <n v="2.8"/>
    <n v="74"/>
    <x v="18"/>
    <n v="300"/>
    <n v="54300"/>
    <n v="59730"/>
    <n v="5430"/>
    <x v="0"/>
    <x v="0"/>
  </r>
  <r>
    <s v="Flight7416"/>
    <d v="2014-12-10T00:00:00"/>
    <x v="3"/>
    <n v="3.1"/>
    <n v="99"/>
    <x v="11"/>
    <n v="350"/>
    <n v="64750"/>
    <n v="71225"/>
    <n v="6475"/>
    <x v="4"/>
    <x v="0"/>
  </r>
  <r>
    <s v="Flight7417"/>
    <d v="2015-08-12T00:00:00"/>
    <x v="14"/>
    <n v="2.5"/>
    <n v="149"/>
    <x v="0"/>
    <n v="302.5"/>
    <n v="55962.5"/>
    <n v="61558.75"/>
    <n v="5596.25"/>
    <x v="1"/>
    <x v="1"/>
  </r>
  <r>
    <s v="Flight7418"/>
    <d v="2014-08-17T00:00:00"/>
    <x v="0"/>
    <n v="3.2"/>
    <n v="181"/>
    <x v="5"/>
    <n v="330"/>
    <n v="54450"/>
    <n v="59895"/>
    <n v="5445"/>
    <x v="1"/>
    <x v="0"/>
  </r>
  <r>
    <s v="Flight7419"/>
    <d v="2015-07-22T00:00:00"/>
    <x v="8"/>
    <n v="10.6"/>
    <n v="125"/>
    <x v="24"/>
    <n v="220"/>
    <n v="40700"/>
    <n v="44770"/>
    <n v="4070"/>
    <x v="2"/>
    <x v="1"/>
  </r>
  <r>
    <s v="Flight7420"/>
    <d v="2015-11-18T00:00:00"/>
    <x v="20"/>
    <n v="1.9"/>
    <n v="68"/>
    <x v="5"/>
    <n v="275"/>
    <n v="49775"/>
    <n v="54752.5"/>
    <n v="4977.5"/>
    <x v="0"/>
    <x v="1"/>
  </r>
  <r>
    <s v="Flight7421"/>
    <d v="2014-09-20T00:00:00"/>
    <x v="7"/>
    <n v="0.5"/>
    <n v="137"/>
    <x v="21"/>
    <n v="200"/>
    <n v="37000"/>
    <n v="40700"/>
    <n v="3700"/>
    <x v="6"/>
    <x v="0"/>
  </r>
  <r>
    <s v="Flight7422"/>
    <d v="2015-01-04T00:00:00"/>
    <x v="3"/>
    <n v="3.2"/>
    <n v="68"/>
    <x v="22"/>
    <n v="350"/>
    <n v="63350"/>
    <n v="69685"/>
    <n v="6335"/>
    <x v="7"/>
    <x v="1"/>
  </r>
  <r>
    <s v="Flight7423"/>
    <d v="2014-11-12T00:00:00"/>
    <x v="1"/>
    <n v="3.4"/>
    <n v="125"/>
    <x v="13"/>
    <n v="250"/>
    <n v="46250"/>
    <n v="50875"/>
    <n v="4625"/>
    <x v="0"/>
    <x v="0"/>
  </r>
  <r>
    <s v="Flight7424"/>
    <d v="2014-07-13T00:00:00"/>
    <x v="7"/>
    <n v="2.2999999999999998"/>
    <n v="72"/>
    <x v="19"/>
    <n v="220"/>
    <n v="39820"/>
    <n v="43802"/>
    <n v="3982"/>
    <x v="2"/>
    <x v="0"/>
  </r>
  <r>
    <s v="Flight7425"/>
    <d v="2014-09-06T00:00:00"/>
    <x v="4"/>
    <n v="2"/>
    <n v="187"/>
    <x v="2"/>
    <n v="200"/>
    <n v="33000"/>
    <n v="36300"/>
    <n v="3300"/>
    <x v="6"/>
    <x v="0"/>
  </r>
  <r>
    <s v="Flight7426"/>
    <d v="2014-10-23T00:00:00"/>
    <x v="7"/>
    <n v="0.5"/>
    <n v="86"/>
    <x v="16"/>
    <n v="200"/>
    <n v="36200"/>
    <n v="39820"/>
    <n v="3620"/>
    <x v="11"/>
    <x v="0"/>
  </r>
  <r>
    <s v="Flight7427"/>
    <d v="2015-06-18T00:00:00"/>
    <x v="13"/>
    <n v="2.1"/>
    <n v="185"/>
    <x v="3"/>
    <n v="275"/>
    <n v="45375"/>
    <n v="49912.5"/>
    <n v="4537.5"/>
    <x v="10"/>
    <x v="1"/>
  </r>
  <r>
    <s v="Flight7428"/>
    <d v="2015-08-01T00:00:00"/>
    <x v="19"/>
    <n v="1.8"/>
    <n v="21"/>
    <x v="18"/>
    <n v="126.5"/>
    <n v="23402.5"/>
    <n v="25742.75"/>
    <n v="2340.25"/>
    <x v="1"/>
    <x v="1"/>
  </r>
  <r>
    <s v="Flight7429"/>
    <d v="2014-08-09T00:00:00"/>
    <x v="5"/>
    <n v="3.1"/>
    <n v="15"/>
    <x v="19"/>
    <n v="137.5"/>
    <n v="25437.5"/>
    <n v="27981.25"/>
    <n v="2543.75"/>
    <x v="1"/>
    <x v="0"/>
  </r>
  <r>
    <s v="Flight7430"/>
    <d v="2014-08-20T00:00:00"/>
    <x v="16"/>
    <n v="2.2999999999999998"/>
    <n v="93"/>
    <x v="5"/>
    <n v="302.5"/>
    <n v="55962.5"/>
    <n v="61558.75"/>
    <n v="5596.25"/>
    <x v="1"/>
    <x v="0"/>
  </r>
  <r>
    <s v="Flight7431"/>
    <d v="2015-11-07T00:00:00"/>
    <x v="6"/>
    <n v="2.7"/>
    <n v="129"/>
    <x v="2"/>
    <n v="300"/>
    <n v="55500"/>
    <n v="61050"/>
    <n v="5550"/>
    <x v="0"/>
    <x v="1"/>
  </r>
  <r>
    <s v="Flight7432"/>
    <d v="2015-01-15T00:00:00"/>
    <x v="10"/>
    <n v="1.4"/>
    <n v="108"/>
    <x v="22"/>
    <n v="375"/>
    <n v="69375"/>
    <n v="76312.5"/>
    <n v="6937.5"/>
    <x v="7"/>
    <x v="1"/>
  </r>
  <r>
    <s v="Flight7433"/>
    <d v="2015-09-21T00:00:00"/>
    <x v="5"/>
    <n v="2.4"/>
    <n v="98"/>
    <x v="5"/>
    <n v="125"/>
    <n v="23125"/>
    <n v="25437.5"/>
    <n v="2312.5"/>
    <x v="6"/>
    <x v="1"/>
  </r>
  <r>
    <s v="Flight7434"/>
    <d v="2014-03-31T00:00:00"/>
    <x v="13"/>
    <n v="1.4"/>
    <n v="188"/>
    <x v="1"/>
    <n v="250"/>
    <n v="41250"/>
    <n v="45375"/>
    <n v="4125"/>
    <x v="5"/>
    <x v="0"/>
  </r>
  <r>
    <s v="Flight7435"/>
    <d v="2014-03-22T00:00:00"/>
    <x v="4"/>
    <n v="1.3"/>
    <n v="133"/>
    <x v="5"/>
    <n v="200"/>
    <n v="37000"/>
    <n v="40700"/>
    <n v="3700"/>
    <x v="5"/>
    <x v="0"/>
  </r>
  <r>
    <s v="Flight7436"/>
    <d v="2014-01-14T00:00:00"/>
    <x v="10"/>
    <n v="1.9"/>
    <n v="177"/>
    <x v="22"/>
    <n v="375"/>
    <n v="61875"/>
    <n v="68062.5"/>
    <n v="6187.5"/>
    <x v="7"/>
    <x v="0"/>
  </r>
  <r>
    <s v="Flight7437"/>
    <d v="2014-03-07T00:00:00"/>
    <x v="10"/>
    <n v="2.7"/>
    <n v="97"/>
    <x v="27"/>
    <n v="375"/>
    <n v="69375"/>
    <n v="76312.5"/>
    <n v="6937.5"/>
    <x v="5"/>
    <x v="0"/>
  </r>
  <r>
    <s v="Flight7438"/>
    <d v="2015-05-03T00:00:00"/>
    <x v="7"/>
    <n v="1.3"/>
    <n v="45"/>
    <x v="19"/>
    <n v="200"/>
    <n v="33000"/>
    <n v="36300"/>
    <n v="3300"/>
    <x v="3"/>
    <x v="1"/>
  </r>
  <r>
    <s v="Flight7439"/>
    <d v="2015-05-01T00:00:00"/>
    <x v="17"/>
    <n v="2.1"/>
    <n v="119"/>
    <x v="19"/>
    <n v="300"/>
    <n v="55500"/>
    <n v="61050"/>
    <n v="5550"/>
    <x v="3"/>
    <x v="1"/>
  </r>
  <r>
    <s v="Flight7440"/>
    <d v="2015-09-14T00:00:00"/>
    <x v="13"/>
    <n v="2.9"/>
    <n v="167"/>
    <x v="6"/>
    <n v="250"/>
    <n v="41250"/>
    <n v="45375"/>
    <n v="4125"/>
    <x v="6"/>
    <x v="1"/>
  </r>
  <r>
    <s v="Flight7441"/>
    <d v="2015-01-11T00:00:00"/>
    <x v="3"/>
    <n v="3.9"/>
    <n v="157"/>
    <x v="19"/>
    <n v="350"/>
    <n v="57750"/>
    <n v="63525"/>
    <n v="5775"/>
    <x v="7"/>
    <x v="1"/>
  </r>
  <r>
    <s v="Flight7442"/>
    <d v="2015-12-10T00:00:00"/>
    <x v="10"/>
    <n v="2.7"/>
    <n v="192"/>
    <x v="19"/>
    <n v="375"/>
    <n v="61875"/>
    <n v="68062.5"/>
    <n v="6187.5"/>
    <x v="4"/>
    <x v="1"/>
  </r>
  <r>
    <s v="Flight7443"/>
    <d v="2014-08-28T00:00:00"/>
    <x v="5"/>
    <n v="2.2999999999999998"/>
    <n v="132"/>
    <x v="8"/>
    <n v="137.5"/>
    <n v="25437.5"/>
    <n v="27981.25"/>
    <n v="2543.75"/>
    <x v="1"/>
    <x v="0"/>
  </r>
  <r>
    <s v="Flight7444"/>
    <d v="2014-02-21T00:00:00"/>
    <x v="7"/>
    <n v="3.3"/>
    <n v="47"/>
    <x v="6"/>
    <n v="200"/>
    <n v="33000"/>
    <n v="36300"/>
    <n v="3300"/>
    <x v="8"/>
    <x v="0"/>
  </r>
  <r>
    <s v="Flight7445"/>
    <d v="2015-08-13T00:00:00"/>
    <x v="20"/>
    <n v="0.8"/>
    <n v="147"/>
    <x v="25"/>
    <n v="302.5"/>
    <n v="55962.5"/>
    <n v="61558.75"/>
    <n v="5596.25"/>
    <x v="1"/>
    <x v="1"/>
  </r>
  <r>
    <s v="Flight7446"/>
    <d v="2014-09-25T00:00:00"/>
    <x v="6"/>
    <n v="2.2999999999999998"/>
    <n v="84"/>
    <x v="21"/>
    <n v="300"/>
    <n v="54300"/>
    <n v="59730"/>
    <n v="5430"/>
    <x v="6"/>
    <x v="0"/>
  </r>
  <r>
    <s v="Flight7447"/>
    <d v="2014-04-23T00:00:00"/>
    <x v="20"/>
    <n v="1.8"/>
    <n v="89"/>
    <x v="8"/>
    <n v="275"/>
    <n v="49775"/>
    <n v="54752.5"/>
    <n v="4977.5"/>
    <x v="9"/>
    <x v="0"/>
  </r>
  <r>
    <s v="Flight7448"/>
    <d v="2015-05-21T00:00:00"/>
    <x v="7"/>
    <n v="1.3"/>
    <n v="150"/>
    <x v="16"/>
    <n v="200"/>
    <n v="37000"/>
    <n v="40700"/>
    <n v="3700"/>
    <x v="3"/>
    <x v="1"/>
  </r>
  <r>
    <s v="Flight7449"/>
    <d v="2015-11-24T00:00:00"/>
    <x v="3"/>
    <n v="10.199999999999999"/>
    <n v="113"/>
    <x v="18"/>
    <n v="525"/>
    <n v="97125"/>
    <n v="106837.5"/>
    <n v="9712.5"/>
    <x v="0"/>
    <x v="1"/>
  </r>
  <r>
    <s v="Flight7450"/>
    <d v="2014-07-23T00:00:00"/>
    <x v="8"/>
    <n v="9.8000000000000007"/>
    <n v="42"/>
    <x v="2"/>
    <n v="220"/>
    <n v="36300"/>
    <n v="39930"/>
    <n v="3630"/>
    <x v="2"/>
    <x v="0"/>
  </r>
  <r>
    <s v="Flight7451"/>
    <d v="2014-01-11T00:00:00"/>
    <x v="11"/>
    <n v="1.9"/>
    <n v="182"/>
    <x v="15"/>
    <n v="350"/>
    <n v="57750"/>
    <n v="63525"/>
    <n v="5775"/>
    <x v="7"/>
    <x v="0"/>
  </r>
  <r>
    <s v="Flight7452"/>
    <d v="2015-12-17T00:00:00"/>
    <x v="17"/>
    <n v="1.8"/>
    <n v="119"/>
    <x v="25"/>
    <n v="300"/>
    <n v="55500"/>
    <n v="61050"/>
    <n v="5550"/>
    <x v="4"/>
    <x v="1"/>
  </r>
  <r>
    <s v="Flight7453"/>
    <d v="2014-06-12T00:00:00"/>
    <x v="5"/>
    <n v="2.8"/>
    <n v="133"/>
    <x v="28"/>
    <n v="137.5"/>
    <n v="25437.5"/>
    <n v="27981.25"/>
    <n v="2543.75"/>
    <x v="10"/>
    <x v="0"/>
  </r>
  <r>
    <s v="Flight7454"/>
    <d v="2015-03-19T00:00:00"/>
    <x v="1"/>
    <n v="2.1"/>
    <n v="116"/>
    <x v="2"/>
    <n v="250"/>
    <n v="46250"/>
    <n v="50875"/>
    <n v="4625"/>
    <x v="5"/>
    <x v="1"/>
  </r>
  <r>
    <s v="Flight7455"/>
    <d v="2014-08-13T00:00:00"/>
    <x v="13"/>
    <n v="2.6"/>
    <n v="199"/>
    <x v="6"/>
    <n v="275"/>
    <n v="45375"/>
    <n v="49912.5"/>
    <n v="4537.5"/>
    <x v="1"/>
    <x v="0"/>
  </r>
  <r>
    <s v="Flight7456"/>
    <d v="2014-03-12T00:00:00"/>
    <x v="7"/>
    <n v="2.5"/>
    <n v="62"/>
    <x v="12"/>
    <n v="200"/>
    <n v="33000"/>
    <n v="36300"/>
    <n v="3300"/>
    <x v="5"/>
    <x v="0"/>
  </r>
  <r>
    <s v="Flight7457"/>
    <d v="2014-03-17T00:00:00"/>
    <x v="3"/>
    <n v="3.7"/>
    <n v="189"/>
    <x v="25"/>
    <n v="350"/>
    <n v="57750"/>
    <n v="63525"/>
    <n v="5775"/>
    <x v="5"/>
    <x v="0"/>
  </r>
  <r>
    <s v="Flight7458"/>
    <d v="2015-03-24T00:00:00"/>
    <x v="0"/>
    <n v="1.8"/>
    <n v="206"/>
    <x v="15"/>
    <n v="300"/>
    <n v="49500"/>
    <n v="54450"/>
    <n v="4950"/>
    <x v="5"/>
    <x v="1"/>
  </r>
  <r>
    <s v="Flight7459"/>
    <d v="2014-12-22T00:00:00"/>
    <x v="1"/>
    <n v="2.9"/>
    <n v="9"/>
    <x v="6"/>
    <n v="350"/>
    <n v="64750"/>
    <n v="71225"/>
    <n v="6475"/>
    <x v="4"/>
    <x v="0"/>
  </r>
  <r>
    <s v="Flight7460"/>
    <d v="2015-08-19T00:00:00"/>
    <x v="13"/>
    <n v="2.8"/>
    <n v="192"/>
    <x v="0"/>
    <n v="275"/>
    <n v="45375"/>
    <n v="49912.5"/>
    <n v="4537.5"/>
    <x v="1"/>
    <x v="1"/>
  </r>
  <r>
    <s v="Flight7461"/>
    <d v="2015-06-23T00:00:00"/>
    <x v="3"/>
    <n v="4.7"/>
    <n v="181"/>
    <x v="1"/>
    <n v="385"/>
    <n v="63525"/>
    <n v="69877.5"/>
    <n v="6352.5"/>
    <x v="10"/>
    <x v="1"/>
  </r>
  <r>
    <s v="Flight7462"/>
    <d v="2014-09-15T00:00:00"/>
    <x v="5"/>
    <n v="2"/>
    <n v="162"/>
    <x v="5"/>
    <n v="125"/>
    <n v="20625"/>
    <n v="22687.5"/>
    <n v="2062.5"/>
    <x v="6"/>
    <x v="0"/>
  </r>
  <r>
    <s v="Flight7463"/>
    <d v="2014-09-22T00:00:00"/>
    <x v="16"/>
    <n v="2.8"/>
    <n v="139"/>
    <x v="21"/>
    <n v="275"/>
    <n v="50875"/>
    <n v="55962.5"/>
    <n v="5087.5"/>
    <x v="6"/>
    <x v="0"/>
  </r>
  <r>
    <s v="Flight7464"/>
    <d v="2014-05-28T00:00:00"/>
    <x v="11"/>
    <n v="1.8"/>
    <n v="198"/>
    <x v="29"/>
    <n v="350"/>
    <n v="57750"/>
    <n v="63525"/>
    <n v="5775"/>
    <x v="3"/>
    <x v="0"/>
  </r>
  <r>
    <s v="Flight7465"/>
    <d v="2014-08-07T00:00:00"/>
    <x v="9"/>
    <n v="1.9"/>
    <n v="126"/>
    <x v="15"/>
    <n v="275"/>
    <n v="50875"/>
    <n v="55962.5"/>
    <n v="5087.5"/>
    <x v="1"/>
    <x v="0"/>
  </r>
  <r>
    <s v="Flight7466"/>
    <d v="2014-05-06T00:00:00"/>
    <x v="2"/>
    <n v="2"/>
    <n v="159"/>
    <x v="6"/>
    <n v="225"/>
    <n v="37125"/>
    <n v="40837.5"/>
    <n v="3712.5"/>
    <x v="3"/>
    <x v="0"/>
  </r>
  <r>
    <s v="Flight7467"/>
    <d v="2014-08-06T00:00:00"/>
    <x v="5"/>
    <n v="0.6"/>
    <n v="179"/>
    <x v="8"/>
    <n v="137.5"/>
    <n v="22687.5"/>
    <n v="24956.25"/>
    <n v="2268.75"/>
    <x v="1"/>
    <x v="0"/>
  </r>
  <r>
    <s v="Flight7468"/>
    <d v="2015-09-10T00:00:00"/>
    <x v="3"/>
    <n v="3.2"/>
    <n v="94"/>
    <x v="2"/>
    <n v="350"/>
    <n v="64750"/>
    <n v="71225"/>
    <n v="6475"/>
    <x v="6"/>
    <x v="1"/>
  </r>
  <r>
    <s v="Flight7469"/>
    <d v="2014-09-10T00:00:00"/>
    <x v="1"/>
    <n v="1.4"/>
    <n v="185"/>
    <x v="9"/>
    <n v="250"/>
    <n v="41250"/>
    <n v="45375"/>
    <n v="4125"/>
    <x v="6"/>
    <x v="0"/>
  </r>
  <r>
    <s v="Flight7470"/>
    <d v="2015-08-04T00:00:00"/>
    <x v="4"/>
    <n v="2.4"/>
    <n v="22"/>
    <x v="29"/>
    <n v="220"/>
    <n v="40700"/>
    <n v="44770"/>
    <n v="4070"/>
    <x v="1"/>
    <x v="1"/>
  </r>
  <r>
    <s v="Flight7471"/>
    <d v="2015-06-11T00:00:00"/>
    <x v="9"/>
    <n v="2.8"/>
    <n v="51"/>
    <x v="19"/>
    <n v="275"/>
    <n v="45375"/>
    <n v="49912.5"/>
    <n v="4537.5"/>
    <x v="10"/>
    <x v="1"/>
  </r>
  <r>
    <s v="Flight7472"/>
    <d v="2015-12-22T00:00:00"/>
    <x v="0"/>
    <n v="4.9000000000000004"/>
    <n v="163"/>
    <x v="21"/>
    <n v="420"/>
    <n v="69300"/>
    <n v="76230"/>
    <n v="6930"/>
    <x v="4"/>
    <x v="1"/>
  </r>
  <r>
    <s v="Flight7473"/>
    <d v="2015-08-25T00:00:00"/>
    <x v="14"/>
    <n v="3"/>
    <n v="60"/>
    <x v="10"/>
    <n v="302.5"/>
    <n v="49912.5"/>
    <n v="54903.75"/>
    <n v="4991.25"/>
    <x v="1"/>
    <x v="1"/>
  </r>
  <r>
    <s v="Flight7474"/>
    <d v="2014-12-01T00:00:00"/>
    <x v="13"/>
    <n v="2.8"/>
    <n v="145"/>
    <x v="3"/>
    <n v="250"/>
    <n v="46250"/>
    <n v="50875"/>
    <n v="4625"/>
    <x v="4"/>
    <x v="0"/>
  </r>
  <r>
    <s v="Flight7475"/>
    <d v="2014-12-07T00:00:00"/>
    <x v="8"/>
    <n v="10.7"/>
    <n v="160"/>
    <x v="15"/>
    <n v="200"/>
    <n v="33000"/>
    <n v="36300"/>
    <n v="3300"/>
    <x v="4"/>
    <x v="0"/>
  </r>
  <r>
    <s v="Flight7476"/>
    <d v="2014-07-12T00:00:00"/>
    <x v="19"/>
    <n v="1.6"/>
    <n v="135"/>
    <x v="7"/>
    <n v="126.5"/>
    <n v="23402.5"/>
    <n v="25742.75"/>
    <n v="2340.25"/>
    <x v="2"/>
    <x v="0"/>
  </r>
  <r>
    <s v="Flight7477"/>
    <d v="2015-08-18T00:00:00"/>
    <x v="15"/>
    <n v="2.5"/>
    <n v="64"/>
    <x v="1"/>
    <n v="330"/>
    <n v="59730"/>
    <n v="65703"/>
    <n v="5973"/>
    <x v="1"/>
    <x v="1"/>
  </r>
  <r>
    <s v="Flight7478"/>
    <d v="2014-04-07T00:00:00"/>
    <x v="1"/>
    <n v="1.7"/>
    <n v="115"/>
    <x v="2"/>
    <n v="250"/>
    <n v="46250"/>
    <n v="50875"/>
    <n v="4625"/>
    <x v="9"/>
    <x v="0"/>
  </r>
  <r>
    <s v="Flight7479"/>
    <d v="2014-06-03T00:00:00"/>
    <x v="3"/>
    <n v="5.4"/>
    <n v="63"/>
    <x v="2"/>
    <n v="385"/>
    <n v="69685"/>
    <n v="76653.5"/>
    <n v="6968.5"/>
    <x v="10"/>
    <x v="0"/>
  </r>
  <r>
    <s v="Flight7480"/>
    <d v="2015-09-25T00:00:00"/>
    <x v="12"/>
    <n v="1.1000000000000001"/>
    <n v="203"/>
    <x v="2"/>
    <n v="115"/>
    <n v="18975"/>
    <n v="20872.5"/>
    <n v="1897.5"/>
    <x v="6"/>
    <x v="1"/>
  </r>
  <r>
    <s v="Flight7481"/>
    <d v="2014-06-21T00:00:00"/>
    <x v="8"/>
    <n v="8.6999999999999993"/>
    <n v="106"/>
    <x v="4"/>
    <n v="220"/>
    <n v="40700"/>
    <n v="44770"/>
    <n v="4070"/>
    <x v="10"/>
    <x v="0"/>
  </r>
  <r>
    <s v="Flight7482"/>
    <d v="2015-11-03T00:00:00"/>
    <x v="5"/>
    <n v="2.2000000000000002"/>
    <n v="10"/>
    <x v="19"/>
    <n v="125"/>
    <n v="23125"/>
    <n v="25437.5"/>
    <n v="2312.5"/>
    <x v="0"/>
    <x v="1"/>
  </r>
  <r>
    <s v="Flight7483"/>
    <d v="2014-08-09T00:00:00"/>
    <x v="8"/>
    <n v="8.6"/>
    <n v="12"/>
    <x v="29"/>
    <n v="220"/>
    <n v="40700"/>
    <n v="44770"/>
    <n v="4070"/>
    <x v="1"/>
    <x v="0"/>
  </r>
  <r>
    <s v="Flight7484"/>
    <d v="2014-11-18T00:00:00"/>
    <x v="12"/>
    <n v="2.4"/>
    <n v="116"/>
    <x v="3"/>
    <n v="115"/>
    <n v="21275"/>
    <n v="23402.5"/>
    <n v="2127.5"/>
    <x v="0"/>
    <x v="0"/>
  </r>
  <r>
    <s v="Flight7485"/>
    <d v="2014-03-29T00:00:00"/>
    <x v="2"/>
    <n v="0.5"/>
    <n v="140"/>
    <x v="27"/>
    <n v="225"/>
    <n v="41625"/>
    <n v="45787.5"/>
    <n v="4162.5"/>
    <x v="5"/>
    <x v="0"/>
  </r>
  <r>
    <s v="Flight7486"/>
    <d v="2015-04-29T00:00:00"/>
    <x v="17"/>
    <n v="2.2000000000000002"/>
    <n v="142"/>
    <x v="16"/>
    <n v="300"/>
    <n v="55500"/>
    <n v="61050"/>
    <n v="5550"/>
    <x v="9"/>
    <x v="1"/>
  </r>
  <r>
    <s v="Flight7487"/>
    <d v="2015-06-14T00:00:00"/>
    <x v="13"/>
    <n v="1.7"/>
    <n v="20"/>
    <x v="18"/>
    <n v="275"/>
    <n v="50875"/>
    <n v="55962.5"/>
    <n v="5087.5"/>
    <x v="10"/>
    <x v="1"/>
  </r>
  <r>
    <s v="Flight7488"/>
    <d v="2015-04-14T00:00:00"/>
    <x v="5"/>
    <n v="1.5"/>
    <n v="9"/>
    <x v="3"/>
    <n v="125"/>
    <n v="23125"/>
    <n v="25437.5"/>
    <n v="2312.5"/>
    <x v="9"/>
    <x v="1"/>
  </r>
  <r>
    <s v="Flight7489"/>
    <d v="2014-06-08T00:00:00"/>
    <x v="13"/>
    <n v="1.8"/>
    <n v="68"/>
    <x v="21"/>
    <n v="275"/>
    <n v="49775"/>
    <n v="54752.5"/>
    <n v="4977.5"/>
    <x v="10"/>
    <x v="0"/>
  </r>
  <r>
    <s v="Flight7490"/>
    <d v="2014-07-13T00:00:00"/>
    <x v="0"/>
    <n v="2.2999999999999998"/>
    <n v="55"/>
    <x v="0"/>
    <n v="330"/>
    <n v="54450"/>
    <n v="59895"/>
    <n v="5445"/>
    <x v="2"/>
    <x v="0"/>
  </r>
  <r>
    <s v="Flight7491"/>
    <d v="2014-12-10T00:00:00"/>
    <x v="19"/>
    <n v="1"/>
    <n v="172"/>
    <x v="3"/>
    <n v="115"/>
    <n v="18975"/>
    <n v="20872.5"/>
    <n v="1897.5"/>
    <x v="4"/>
    <x v="0"/>
  </r>
  <r>
    <s v="Flight7492"/>
    <d v="2014-07-03T00:00:00"/>
    <x v="10"/>
    <n v="2.5"/>
    <n v="102"/>
    <x v="2"/>
    <n v="412.5"/>
    <n v="76312.5"/>
    <n v="83943.75"/>
    <n v="7631.25"/>
    <x v="2"/>
    <x v="0"/>
  </r>
  <r>
    <s v="Flight7493"/>
    <d v="2015-01-23T00:00:00"/>
    <x v="3"/>
    <n v="4.4000000000000004"/>
    <n v="146"/>
    <x v="18"/>
    <n v="350"/>
    <n v="64750"/>
    <n v="71225"/>
    <n v="6475"/>
    <x v="7"/>
    <x v="1"/>
  </r>
  <r>
    <s v="Flight7494"/>
    <d v="2014-10-14T00:00:00"/>
    <x v="20"/>
    <n v="1.8"/>
    <n v="44"/>
    <x v="17"/>
    <n v="275"/>
    <n v="45375"/>
    <n v="49912.5"/>
    <n v="4537.5"/>
    <x v="11"/>
    <x v="0"/>
  </r>
  <r>
    <s v="Flight7495"/>
    <d v="2015-05-17T00:00:00"/>
    <x v="17"/>
    <n v="1.8"/>
    <n v="46"/>
    <x v="0"/>
    <n v="300"/>
    <n v="49500"/>
    <n v="54450"/>
    <n v="4950"/>
    <x v="3"/>
    <x v="1"/>
  </r>
  <r>
    <s v="Flight7496"/>
    <d v="2014-02-11T00:00:00"/>
    <x v="5"/>
    <n v="2.2999999999999998"/>
    <n v="153"/>
    <x v="12"/>
    <n v="125"/>
    <n v="20625"/>
    <n v="22687.5"/>
    <n v="2062.5"/>
    <x v="8"/>
    <x v="0"/>
  </r>
  <r>
    <s v="Flight7497"/>
    <d v="2015-03-24T00:00:00"/>
    <x v="3"/>
    <n v="2.9"/>
    <n v="189"/>
    <x v="18"/>
    <n v="350"/>
    <n v="57750"/>
    <n v="63525"/>
    <n v="5775"/>
    <x v="5"/>
    <x v="1"/>
  </r>
  <r>
    <s v="Flight7498"/>
    <d v="2015-08-05T00:00:00"/>
    <x v="14"/>
    <n v="2.7"/>
    <n v="21"/>
    <x v="3"/>
    <n v="302.5"/>
    <n v="55962.5"/>
    <n v="61558.75"/>
    <n v="5596.25"/>
    <x v="1"/>
    <x v="1"/>
  </r>
  <r>
    <s v="Flight7499"/>
    <d v="2014-02-16T00:00:00"/>
    <x v="11"/>
    <n v="1.6"/>
    <n v="3"/>
    <x v="3"/>
    <n v="350"/>
    <n v="64750"/>
    <n v="71225"/>
    <n v="6475"/>
    <x v="8"/>
    <x v="0"/>
  </r>
  <r>
    <s v="Flight7500"/>
    <d v="2015-02-22T00:00:00"/>
    <x v="15"/>
    <n v="2.8"/>
    <n v="41"/>
    <x v="11"/>
    <n v="300"/>
    <n v="49500"/>
    <n v="54450"/>
    <n v="4950"/>
    <x v="8"/>
    <x v="1"/>
  </r>
  <r>
    <s v="Flight7501"/>
    <d v="2015-11-24T00:00:00"/>
    <x v="8"/>
    <n v="17.7"/>
    <n v="83"/>
    <x v="15"/>
    <n v="300"/>
    <n v="54300"/>
    <n v="59730"/>
    <n v="5430"/>
    <x v="0"/>
    <x v="1"/>
  </r>
  <r>
    <s v="Flight7502"/>
    <d v="2014-08-17T00:00:00"/>
    <x v="16"/>
    <n v="2.7"/>
    <n v="148"/>
    <x v="0"/>
    <n v="302.5"/>
    <n v="55962.5"/>
    <n v="61558.75"/>
    <n v="5596.25"/>
    <x v="1"/>
    <x v="0"/>
  </r>
  <r>
    <s v="Flight7503"/>
    <d v="2015-07-03T00:00:00"/>
    <x v="8"/>
    <n v="11.5"/>
    <n v="198"/>
    <x v="2"/>
    <n v="220"/>
    <n v="36300"/>
    <n v="39930"/>
    <n v="3630"/>
    <x v="2"/>
    <x v="1"/>
  </r>
  <r>
    <s v="Flight7504"/>
    <d v="2015-09-24T00:00:00"/>
    <x v="5"/>
    <n v="2.2999999999999998"/>
    <n v="9"/>
    <x v="0"/>
    <n v="125"/>
    <n v="23125"/>
    <n v="25437.5"/>
    <n v="2312.5"/>
    <x v="6"/>
    <x v="1"/>
  </r>
  <r>
    <s v="Flight7505"/>
    <d v="2015-06-19T00:00:00"/>
    <x v="16"/>
    <n v="1.8"/>
    <n v="169"/>
    <x v="18"/>
    <n v="302.5"/>
    <n v="49912.5"/>
    <n v="54903.75"/>
    <n v="4991.25"/>
    <x v="10"/>
    <x v="1"/>
  </r>
  <r>
    <s v="Flight7506"/>
    <d v="2015-11-17T00:00:00"/>
    <x v="14"/>
    <n v="1.9"/>
    <n v="145"/>
    <x v="0"/>
    <n v="275"/>
    <n v="50875"/>
    <n v="55962.5"/>
    <n v="5087.5"/>
    <x v="0"/>
    <x v="1"/>
  </r>
  <r>
    <s v="Flight7507"/>
    <d v="2014-03-15T00:00:00"/>
    <x v="23"/>
    <n v="1.8"/>
    <n v="54"/>
    <x v="5"/>
    <n v="5000"/>
    <n v="825000"/>
    <n v="907500"/>
    <n v="82500"/>
    <x v="5"/>
    <x v="0"/>
  </r>
  <r>
    <s v="Flight7508"/>
    <d v="2014-02-06T00:00:00"/>
    <x v="10"/>
    <n v="3"/>
    <n v="172"/>
    <x v="5"/>
    <n v="375"/>
    <n v="61875"/>
    <n v="68062.5"/>
    <n v="6187.5"/>
    <x v="8"/>
    <x v="0"/>
  </r>
  <r>
    <s v="Flight7509"/>
    <d v="2015-12-09T00:00:00"/>
    <x v="6"/>
    <n v="2.2000000000000002"/>
    <n v="19"/>
    <x v="15"/>
    <n v="300"/>
    <n v="55500"/>
    <n v="61050"/>
    <n v="5550"/>
    <x v="4"/>
    <x v="1"/>
  </r>
  <r>
    <s v="Flight7510"/>
    <d v="2014-07-09T00:00:00"/>
    <x v="13"/>
    <n v="1.9"/>
    <n v="103"/>
    <x v="6"/>
    <n v="275"/>
    <n v="50875"/>
    <n v="55962.5"/>
    <n v="5087.5"/>
    <x v="2"/>
    <x v="0"/>
  </r>
  <r>
    <s v="Flight7511"/>
    <d v="2014-08-10T00:00:00"/>
    <x v="20"/>
    <n v="3.1"/>
    <n v="47"/>
    <x v="3"/>
    <n v="302.5"/>
    <n v="49912.5"/>
    <n v="54903.75"/>
    <n v="4991.25"/>
    <x v="1"/>
    <x v="0"/>
  </r>
  <r>
    <s v="Flight7512"/>
    <d v="2014-09-02T00:00:00"/>
    <x v="16"/>
    <n v="0.4"/>
    <n v="128"/>
    <x v="2"/>
    <n v="275"/>
    <n v="50875"/>
    <n v="55962.5"/>
    <n v="5087.5"/>
    <x v="6"/>
    <x v="0"/>
  </r>
  <r>
    <s v="Flight7513"/>
    <d v="2014-02-03T00:00:00"/>
    <x v="19"/>
    <n v="3.5"/>
    <n v="70"/>
    <x v="24"/>
    <n v="115"/>
    <n v="20815"/>
    <n v="22896.5"/>
    <n v="2081.5"/>
    <x v="8"/>
    <x v="0"/>
  </r>
  <r>
    <s v="Flight7514"/>
    <d v="2014-02-22T00:00:00"/>
    <x v="6"/>
    <n v="1.6"/>
    <n v="84"/>
    <x v="19"/>
    <n v="300"/>
    <n v="54300"/>
    <n v="59730"/>
    <n v="5430"/>
    <x v="8"/>
    <x v="0"/>
  </r>
  <r>
    <s v="Flight7515"/>
    <d v="2015-11-27T00:00:00"/>
    <x v="22"/>
    <n v="3.4"/>
    <n v="57"/>
    <x v="15"/>
    <n v="435"/>
    <n v="71775"/>
    <n v="78952.5"/>
    <n v="7177.5"/>
    <x v="0"/>
    <x v="1"/>
  </r>
  <r>
    <s v="Flight7516"/>
    <d v="2015-09-14T00:00:00"/>
    <x v="10"/>
    <n v="1.6"/>
    <n v="81"/>
    <x v="29"/>
    <n v="375"/>
    <n v="67875"/>
    <n v="74662.5"/>
    <n v="6787.5"/>
    <x v="6"/>
    <x v="1"/>
  </r>
  <r>
    <s v="Flight7517"/>
    <d v="2015-12-29T00:00:00"/>
    <x v="8"/>
    <n v="11.1"/>
    <n v="185"/>
    <x v="1"/>
    <n v="200"/>
    <n v="33000"/>
    <n v="36300"/>
    <n v="3300"/>
    <x v="4"/>
    <x v="1"/>
  </r>
  <r>
    <s v="Flight7518"/>
    <d v="2015-11-09T00:00:00"/>
    <x v="6"/>
    <n v="1.4"/>
    <n v="31"/>
    <x v="22"/>
    <n v="300"/>
    <n v="55500"/>
    <n v="61050"/>
    <n v="5550"/>
    <x v="0"/>
    <x v="1"/>
  </r>
  <r>
    <s v="Flight7519"/>
    <d v="2014-12-04T00:00:00"/>
    <x v="8"/>
    <n v="7.5"/>
    <n v="44"/>
    <x v="2"/>
    <n v="200"/>
    <n v="33000"/>
    <n v="36300"/>
    <n v="3300"/>
    <x v="4"/>
    <x v="0"/>
  </r>
  <r>
    <s v="Flight7520"/>
    <d v="2014-09-14T00:00:00"/>
    <x v="6"/>
    <n v="2"/>
    <n v="154"/>
    <x v="6"/>
    <n v="300"/>
    <n v="49500"/>
    <n v="54450"/>
    <n v="4950"/>
    <x v="6"/>
    <x v="0"/>
  </r>
  <r>
    <s v="Flight7521"/>
    <d v="2015-02-14T00:00:00"/>
    <x v="5"/>
    <n v="3.3"/>
    <n v="21"/>
    <x v="27"/>
    <n v="125"/>
    <n v="23125"/>
    <n v="25437.5"/>
    <n v="2312.5"/>
    <x v="8"/>
    <x v="1"/>
  </r>
  <r>
    <s v="Flight7522"/>
    <d v="2015-07-03T00:00:00"/>
    <x v="8"/>
    <n v="7"/>
    <n v="29"/>
    <x v="6"/>
    <n v="220"/>
    <n v="40700"/>
    <n v="44770"/>
    <n v="4070"/>
    <x v="2"/>
    <x v="1"/>
  </r>
  <r>
    <s v="Flight7523"/>
    <d v="2014-11-27T00:00:00"/>
    <x v="5"/>
    <n v="6.8"/>
    <n v="6"/>
    <x v="3"/>
    <n v="187.5"/>
    <n v="34687.5"/>
    <n v="38156.25"/>
    <n v="3468.75"/>
    <x v="0"/>
    <x v="0"/>
  </r>
  <r>
    <s v="Flight7524"/>
    <d v="2014-12-23T00:00:00"/>
    <x v="20"/>
    <n v="3.5"/>
    <n v="84"/>
    <x v="15"/>
    <n v="385"/>
    <n v="69685"/>
    <n v="76653.5"/>
    <n v="6968.5"/>
    <x v="4"/>
    <x v="0"/>
  </r>
  <r>
    <s v="Flight7525"/>
    <d v="2015-05-09T00:00:00"/>
    <x v="9"/>
    <n v="3"/>
    <n v="72"/>
    <x v="20"/>
    <n v="250"/>
    <n v="45250"/>
    <n v="49775"/>
    <n v="4525"/>
    <x v="3"/>
    <x v="1"/>
  </r>
  <r>
    <s v="Flight7526"/>
    <d v="2014-09-09T00:00:00"/>
    <x v="14"/>
    <n v="1.2"/>
    <n v="42"/>
    <x v="27"/>
    <n v="275"/>
    <n v="45375"/>
    <n v="49912.5"/>
    <n v="4537.5"/>
    <x v="6"/>
    <x v="0"/>
  </r>
  <r>
    <s v="Flight7527"/>
    <d v="2015-11-26T00:00:00"/>
    <x v="17"/>
    <n v="4.9000000000000004"/>
    <n v="13"/>
    <x v="22"/>
    <n v="450"/>
    <n v="83250"/>
    <n v="91575"/>
    <n v="8325"/>
    <x v="0"/>
    <x v="1"/>
  </r>
  <r>
    <s v="Flight7528"/>
    <d v="2015-09-09T00:00:00"/>
    <x v="20"/>
    <n v="2.5"/>
    <n v="32"/>
    <x v="6"/>
    <n v="275"/>
    <n v="50875"/>
    <n v="55962.5"/>
    <n v="5087.5"/>
    <x v="6"/>
    <x v="1"/>
  </r>
  <r>
    <s v="Flight7529"/>
    <d v="2015-05-04T00:00:00"/>
    <x v="14"/>
    <n v="1.8"/>
    <n v="83"/>
    <x v="1"/>
    <n v="275"/>
    <n v="49775"/>
    <n v="54752.5"/>
    <n v="4977.5"/>
    <x v="3"/>
    <x v="1"/>
  </r>
  <r>
    <s v="Flight7530"/>
    <d v="2014-09-06T00:00:00"/>
    <x v="6"/>
    <n v="2.1"/>
    <n v="20"/>
    <x v="10"/>
    <n v="300"/>
    <n v="55500"/>
    <n v="61050"/>
    <n v="5550"/>
    <x v="6"/>
    <x v="0"/>
  </r>
  <r>
    <s v="Flight7531"/>
    <d v="2015-08-10T00:00:00"/>
    <x v="20"/>
    <n v="1.8"/>
    <n v="201"/>
    <x v="18"/>
    <n v="302.5"/>
    <n v="49912.5"/>
    <n v="54903.75"/>
    <n v="4991.25"/>
    <x v="1"/>
    <x v="1"/>
  </r>
  <r>
    <s v="Flight7532"/>
    <d v="2014-06-27T00:00:00"/>
    <x v="0"/>
    <n v="1"/>
    <n v="159"/>
    <x v="18"/>
    <n v="330"/>
    <n v="54450"/>
    <n v="59895"/>
    <n v="5445"/>
    <x v="10"/>
    <x v="0"/>
  </r>
  <r>
    <s v="Flight7533"/>
    <d v="2015-06-02T00:00:00"/>
    <x v="11"/>
    <n v="4.0999999999999996"/>
    <n v="147"/>
    <x v="0"/>
    <n v="385"/>
    <n v="71225"/>
    <n v="78347.5"/>
    <n v="7122.5"/>
    <x v="10"/>
    <x v="1"/>
  </r>
  <r>
    <s v="Flight7534"/>
    <d v="2015-09-04T00:00:00"/>
    <x v="10"/>
    <n v="1.7"/>
    <n v="139"/>
    <x v="24"/>
    <n v="375"/>
    <n v="69375"/>
    <n v="76312.5"/>
    <n v="6937.5"/>
    <x v="6"/>
    <x v="1"/>
  </r>
  <r>
    <s v="Flight7535"/>
    <d v="2015-05-16T00:00:00"/>
    <x v="20"/>
    <n v="2.1"/>
    <n v="187"/>
    <x v="25"/>
    <n v="275"/>
    <n v="45375"/>
    <n v="49912.5"/>
    <n v="4537.5"/>
    <x v="3"/>
    <x v="1"/>
  </r>
  <r>
    <s v="Flight7536"/>
    <d v="2014-07-29T00:00:00"/>
    <x v="8"/>
    <n v="10.5"/>
    <n v="106"/>
    <x v="6"/>
    <n v="220"/>
    <n v="40700"/>
    <n v="44770"/>
    <n v="4070"/>
    <x v="2"/>
    <x v="0"/>
  </r>
  <r>
    <s v="Flight7537"/>
    <d v="2014-09-04T00:00:00"/>
    <x v="10"/>
    <n v="3.4"/>
    <n v="76"/>
    <x v="0"/>
    <n v="375"/>
    <n v="67875"/>
    <n v="74662.5"/>
    <n v="6787.5"/>
    <x v="6"/>
    <x v="0"/>
  </r>
  <r>
    <s v="Flight7538"/>
    <d v="2014-05-12T00:00:00"/>
    <x v="9"/>
    <n v="3.2"/>
    <n v="169"/>
    <x v="13"/>
    <n v="250"/>
    <n v="41250"/>
    <n v="45375"/>
    <n v="4125"/>
    <x v="3"/>
    <x v="0"/>
  </r>
  <r>
    <s v="Flight7539"/>
    <d v="2015-01-22T00:00:00"/>
    <x v="7"/>
    <n v="2.6"/>
    <n v="89"/>
    <x v="0"/>
    <n v="200"/>
    <n v="36200"/>
    <n v="39820"/>
    <n v="3620"/>
    <x v="7"/>
    <x v="1"/>
  </r>
  <r>
    <s v="Flight7540"/>
    <d v="2014-10-30T00:00:00"/>
    <x v="10"/>
    <n v="2.2999999999999998"/>
    <n v="23"/>
    <x v="0"/>
    <n v="375"/>
    <n v="69375"/>
    <n v="76312.5"/>
    <n v="6937.5"/>
    <x v="11"/>
    <x v="0"/>
  </r>
  <r>
    <s v="Flight7541"/>
    <d v="2015-12-04T00:00:00"/>
    <x v="0"/>
    <n v="3.6"/>
    <n v="141"/>
    <x v="0"/>
    <n v="300"/>
    <n v="55500"/>
    <n v="61050"/>
    <n v="5550"/>
    <x v="4"/>
    <x v="1"/>
  </r>
  <r>
    <s v="Flight7542"/>
    <d v="2015-07-22T00:00:00"/>
    <x v="6"/>
    <n v="2.5"/>
    <n v="192"/>
    <x v="22"/>
    <n v="330"/>
    <n v="54450"/>
    <n v="59895"/>
    <n v="5445"/>
    <x v="2"/>
    <x v="1"/>
  </r>
  <r>
    <s v="Flight7543"/>
    <d v="2014-04-30T00:00:00"/>
    <x v="1"/>
    <n v="3.5"/>
    <n v="188"/>
    <x v="19"/>
    <n v="250"/>
    <n v="41250"/>
    <n v="45375"/>
    <n v="4125"/>
    <x v="9"/>
    <x v="0"/>
  </r>
  <r>
    <s v="Flight7544"/>
    <d v="2015-04-21T00:00:00"/>
    <x v="1"/>
    <n v="1.8"/>
    <n v="9"/>
    <x v="2"/>
    <n v="250"/>
    <n v="46250"/>
    <n v="50875"/>
    <n v="4625"/>
    <x v="9"/>
    <x v="1"/>
  </r>
  <r>
    <s v="Flight7545"/>
    <d v="2014-09-26T00:00:00"/>
    <x v="11"/>
    <n v="3"/>
    <n v="81"/>
    <x v="1"/>
    <n v="350"/>
    <n v="63350"/>
    <n v="69685"/>
    <n v="6335"/>
    <x v="6"/>
    <x v="0"/>
  </r>
  <r>
    <s v="Flight7546"/>
    <d v="2015-12-01T00:00:00"/>
    <x v="16"/>
    <n v="2.4"/>
    <n v="14"/>
    <x v="1"/>
    <n v="275"/>
    <n v="50875"/>
    <n v="55962.5"/>
    <n v="5087.5"/>
    <x v="4"/>
    <x v="1"/>
  </r>
  <r>
    <s v="Flight7547"/>
    <d v="2015-10-13T00:00:00"/>
    <x v="8"/>
    <n v="9.1"/>
    <n v="96"/>
    <x v="3"/>
    <n v="200"/>
    <n v="37000"/>
    <n v="40700"/>
    <n v="3700"/>
    <x v="11"/>
    <x v="1"/>
  </r>
  <r>
    <s v="Flight7548"/>
    <d v="2015-10-31T00:00:00"/>
    <x v="17"/>
    <n v="1.5"/>
    <n v="173"/>
    <x v="17"/>
    <n v="300"/>
    <n v="49500"/>
    <n v="54450"/>
    <n v="4950"/>
    <x v="11"/>
    <x v="1"/>
  </r>
  <r>
    <s v="Flight7549"/>
    <d v="2014-12-03T00:00:00"/>
    <x v="13"/>
    <n v="2.4"/>
    <n v="34"/>
    <x v="1"/>
    <n v="250"/>
    <n v="46250"/>
    <n v="50875"/>
    <n v="4625"/>
    <x v="4"/>
    <x v="0"/>
  </r>
  <r>
    <s v="Flight7550"/>
    <d v="2015-06-02T00:00:00"/>
    <x v="3"/>
    <n v="6.4"/>
    <n v="17"/>
    <x v="17"/>
    <n v="385"/>
    <n v="71225"/>
    <n v="78347.5"/>
    <n v="7122.5"/>
    <x v="10"/>
    <x v="1"/>
  </r>
  <r>
    <s v="Flight7551"/>
    <d v="2014-12-28T00:00:00"/>
    <x v="8"/>
    <n v="14.9"/>
    <n v="77"/>
    <x v="11"/>
    <n v="280"/>
    <n v="50680"/>
    <n v="55748"/>
    <n v="5068"/>
    <x v="4"/>
    <x v="0"/>
  </r>
  <r>
    <s v="Flight7552"/>
    <d v="2015-05-15T00:00:00"/>
    <x v="1"/>
    <n v="1.6"/>
    <n v="52"/>
    <x v="24"/>
    <n v="250"/>
    <n v="41250"/>
    <n v="45375"/>
    <n v="4125"/>
    <x v="3"/>
    <x v="1"/>
  </r>
  <r>
    <s v="Flight7553"/>
    <d v="2015-04-30T00:00:00"/>
    <x v="14"/>
    <n v="2.4"/>
    <n v="55"/>
    <x v="2"/>
    <n v="275"/>
    <n v="45375"/>
    <n v="49912.5"/>
    <n v="4537.5"/>
    <x v="9"/>
    <x v="1"/>
  </r>
  <r>
    <s v="Flight7554"/>
    <d v="2015-11-06T00:00:00"/>
    <x v="6"/>
    <n v="1.8"/>
    <n v="9"/>
    <x v="18"/>
    <n v="300"/>
    <n v="55500"/>
    <n v="61050"/>
    <n v="5550"/>
    <x v="0"/>
    <x v="1"/>
  </r>
  <r>
    <s v="Flight7555"/>
    <d v="2014-02-14T00:00:00"/>
    <x v="8"/>
    <n v="10.7"/>
    <n v="181"/>
    <x v="2"/>
    <n v="200"/>
    <n v="33000"/>
    <n v="36300"/>
    <n v="3300"/>
    <x v="8"/>
    <x v="0"/>
  </r>
  <r>
    <s v="Flight7556"/>
    <d v="2014-12-01T00:00:00"/>
    <x v="14"/>
    <n v="1.5"/>
    <n v="95"/>
    <x v="19"/>
    <n v="275"/>
    <n v="50875"/>
    <n v="55962.5"/>
    <n v="5087.5"/>
    <x v="4"/>
    <x v="0"/>
  </r>
  <r>
    <s v="Flight7557"/>
    <d v="2014-12-24T00:00:00"/>
    <x v="17"/>
    <n v="2.8"/>
    <n v="198"/>
    <x v="19"/>
    <n v="420"/>
    <n v="69300"/>
    <n v="76230"/>
    <n v="6930"/>
    <x v="4"/>
    <x v="0"/>
  </r>
  <r>
    <s v="Flight7558"/>
    <d v="2015-01-24T00:00:00"/>
    <x v="11"/>
    <n v="2.1"/>
    <n v="140"/>
    <x v="3"/>
    <n v="350"/>
    <n v="64750"/>
    <n v="71225"/>
    <n v="6475"/>
    <x v="7"/>
    <x v="1"/>
  </r>
  <r>
    <s v="Flight7559"/>
    <d v="2014-08-05T00:00:00"/>
    <x v="10"/>
    <n v="2.2999999999999998"/>
    <n v="60"/>
    <x v="6"/>
    <n v="412.5"/>
    <n v="68062.5"/>
    <n v="74868.75"/>
    <n v="6806.25"/>
    <x v="1"/>
    <x v="0"/>
  </r>
  <r>
    <s v="Flight7560"/>
    <d v="2014-05-22T00:00:00"/>
    <x v="7"/>
    <n v="2.7"/>
    <n v="75"/>
    <x v="19"/>
    <n v="200"/>
    <n v="36200"/>
    <n v="39820"/>
    <n v="3620"/>
    <x v="3"/>
    <x v="0"/>
  </r>
  <r>
    <s v="Flight7561"/>
    <d v="2015-08-21T00:00:00"/>
    <x v="8"/>
    <n v="10.5"/>
    <n v="7"/>
    <x v="15"/>
    <n v="220"/>
    <n v="40700"/>
    <n v="44770"/>
    <n v="4070"/>
    <x v="1"/>
    <x v="1"/>
  </r>
  <r>
    <s v="Flight7562"/>
    <d v="2014-09-15T00:00:00"/>
    <x v="4"/>
    <n v="1.6"/>
    <n v="37"/>
    <x v="24"/>
    <n v="200"/>
    <n v="33000"/>
    <n v="36300"/>
    <n v="3300"/>
    <x v="6"/>
    <x v="0"/>
  </r>
  <r>
    <s v="Flight7563"/>
    <d v="2015-06-08T00:00:00"/>
    <x v="13"/>
    <n v="1.6"/>
    <n v="122"/>
    <x v="3"/>
    <n v="275"/>
    <n v="50875"/>
    <n v="55962.5"/>
    <n v="5087.5"/>
    <x v="10"/>
    <x v="1"/>
  </r>
  <r>
    <s v="Flight7564"/>
    <d v="2015-09-18T00:00:00"/>
    <x v="8"/>
    <n v="7.8"/>
    <n v="90"/>
    <x v="2"/>
    <n v="200"/>
    <n v="36200"/>
    <n v="39820"/>
    <n v="3620"/>
    <x v="6"/>
    <x v="1"/>
  </r>
  <r>
    <s v="Flight7565"/>
    <d v="2015-06-02T00:00:00"/>
    <x v="17"/>
    <n v="0.7"/>
    <n v="22"/>
    <x v="24"/>
    <n v="330"/>
    <n v="61050"/>
    <n v="67155"/>
    <n v="6105"/>
    <x v="10"/>
    <x v="1"/>
  </r>
  <r>
    <s v="Flight7566"/>
    <d v="2014-12-11T00:00:00"/>
    <x v="15"/>
    <n v="2"/>
    <n v="127"/>
    <x v="3"/>
    <n v="300"/>
    <n v="55500"/>
    <n v="61050"/>
    <n v="5550"/>
    <x v="4"/>
    <x v="0"/>
  </r>
  <r>
    <s v="Flight7567"/>
    <d v="2015-01-21T00:00:00"/>
    <x v="11"/>
    <n v="3.2"/>
    <n v="184"/>
    <x v="13"/>
    <n v="350"/>
    <n v="57750"/>
    <n v="63525"/>
    <n v="5775"/>
    <x v="7"/>
    <x v="1"/>
  </r>
  <r>
    <s v="Flight7568"/>
    <d v="2015-11-19T00:00:00"/>
    <x v="20"/>
    <n v="1.7"/>
    <n v="54"/>
    <x v="0"/>
    <n v="275"/>
    <n v="45375"/>
    <n v="49912.5"/>
    <n v="4537.5"/>
    <x v="0"/>
    <x v="1"/>
  </r>
  <r>
    <s v="Flight7569"/>
    <d v="2014-04-09T00:00:00"/>
    <x v="4"/>
    <n v="2.6"/>
    <n v="194"/>
    <x v="16"/>
    <n v="200"/>
    <n v="33000"/>
    <n v="36300"/>
    <n v="3300"/>
    <x v="9"/>
    <x v="0"/>
  </r>
  <r>
    <s v="Flight7570"/>
    <d v="2014-06-29T00:00:00"/>
    <x v="1"/>
    <n v="1.3"/>
    <n v="205"/>
    <x v="4"/>
    <n v="275"/>
    <n v="45375"/>
    <n v="49912.5"/>
    <n v="4537.5"/>
    <x v="10"/>
    <x v="0"/>
  </r>
  <r>
    <s v="Flight7571"/>
    <d v="2015-01-17T00:00:00"/>
    <x v="0"/>
    <n v="3.3"/>
    <n v="128"/>
    <x v="2"/>
    <n v="300"/>
    <n v="55500"/>
    <n v="61050"/>
    <n v="5550"/>
    <x v="7"/>
    <x v="1"/>
  </r>
  <r>
    <s v="Flight7572"/>
    <d v="2015-02-05T00:00:00"/>
    <x v="16"/>
    <n v="2.2999999999999998"/>
    <n v="70"/>
    <x v="6"/>
    <n v="275"/>
    <n v="49775"/>
    <n v="54752.5"/>
    <n v="4977.5"/>
    <x v="8"/>
    <x v="1"/>
  </r>
  <r>
    <s v="Flight7573"/>
    <d v="2015-09-29T00:00:00"/>
    <x v="13"/>
    <n v="2.8"/>
    <n v="115"/>
    <x v="6"/>
    <n v="250"/>
    <n v="46250"/>
    <n v="50875"/>
    <n v="4625"/>
    <x v="6"/>
    <x v="1"/>
  </r>
  <r>
    <s v="Flight7574"/>
    <d v="2015-11-04T00:00:00"/>
    <x v="6"/>
    <n v="1.9"/>
    <n v="171"/>
    <x v="8"/>
    <n v="300"/>
    <n v="49500"/>
    <n v="54450"/>
    <n v="4950"/>
    <x v="0"/>
    <x v="1"/>
  </r>
  <r>
    <s v="Flight7575"/>
    <d v="2014-09-09T00:00:00"/>
    <x v="5"/>
    <n v="1.9"/>
    <n v="118"/>
    <x v="1"/>
    <n v="125"/>
    <n v="23125"/>
    <n v="25437.5"/>
    <n v="2312.5"/>
    <x v="6"/>
    <x v="0"/>
  </r>
  <r>
    <s v="Flight7576"/>
    <d v="2014-08-19T00:00:00"/>
    <x v="4"/>
    <n v="2.7"/>
    <n v="192"/>
    <x v="18"/>
    <n v="220"/>
    <n v="36300"/>
    <n v="39930"/>
    <n v="3630"/>
    <x v="1"/>
    <x v="0"/>
  </r>
  <r>
    <s v="Flight7577"/>
    <d v="2014-10-24T00:00:00"/>
    <x v="13"/>
    <n v="2.7"/>
    <n v="165"/>
    <x v="6"/>
    <n v="250"/>
    <n v="41250"/>
    <n v="45375"/>
    <n v="4125"/>
    <x v="11"/>
    <x v="0"/>
  </r>
  <r>
    <s v="Flight7578"/>
    <d v="2014-08-11T00:00:00"/>
    <x v="13"/>
    <n v="3.3"/>
    <n v="209"/>
    <x v="2"/>
    <n v="275"/>
    <n v="45375"/>
    <n v="49912.5"/>
    <n v="4537.5"/>
    <x v="1"/>
    <x v="0"/>
  </r>
  <r>
    <s v="Flight7579"/>
    <d v="2015-08-15T00:00:00"/>
    <x v="17"/>
    <n v="2"/>
    <n v="5"/>
    <x v="18"/>
    <n v="330"/>
    <n v="61050"/>
    <n v="67155"/>
    <n v="6105"/>
    <x v="1"/>
    <x v="1"/>
  </r>
  <r>
    <s v="Flight7580"/>
    <d v="2014-10-31T00:00:00"/>
    <x v="5"/>
    <n v="2"/>
    <n v="159"/>
    <x v="27"/>
    <n v="125"/>
    <n v="20625"/>
    <n v="22687.5"/>
    <n v="2062.5"/>
    <x v="11"/>
    <x v="0"/>
  </r>
  <r>
    <s v="Flight7581"/>
    <d v="2015-08-27T00:00:00"/>
    <x v="6"/>
    <n v="2.8"/>
    <n v="210"/>
    <x v="1"/>
    <n v="330"/>
    <n v="54450"/>
    <n v="59895"/>
    <n v="5445"/>
    <x v="1"/>
    <x v="1"/>
  </r>
  <r>
    <s v="Flight7582"/>
    <d v="2015-12-22T00:00:00"/>
    <x v="5"/>
    <n v="2.9"/>
    <n v="86"/>
    <x v="16"/>
    <n v="175"/>
    <n v="31675"/>
    <n v="34842.5"/>
    <n v="3167.5"/>
    <x v="4"/>
    <x v="1"/>
  </r>
  <r>
    <s v="Flight7583"/>
    <d v="2015-07-19T00:00:00"/>
    <x v="18"/>
    <n v="1.9"/>
    <n v="94"/>
    <x v="15"/>
    <n v="264"/>
    <n v="48840"/>
    <n v="53724"/>
    <n v="4884"/>
    <x v="2"/>
    <x v="1"/>
  </r>
  <r>
    <s v="Flight7584"/>
    <d v="2015-06-11T00:00:00"/>
    <x v="1"/>
    <n v="2.5"/>
    <n v="108"/>
    <x v="2"/>
    <n v="275"/>
    <n v="50875"/>
    <n v="55962.5"/>
    <n v="5087.5"/>
    <x v="10"/>
    <x v="1"/>
  </r>
  <r>
    <s v="Flight7585"/>
    <d v="2015-09-12T00:00:00"/>
    <x v="3"/>
    <n v="3"/>
    <n v="42"/>
    <x v="5"/>
    <n v="350"/>
    <n v="57750"/>
    <n v="63525"/>
    <n v="5775"/>
    <x v="6"/>
    <x v="1"/>
  </r>
  <r>
    <s v="Flight7586"/>
    <d v="2014-11-23T00:00:00"/>
    <x v="0"/>
    <n v="1.9"/>
    <n v="89"/>
    <x v="2"/>
    <n v="300"/>
    <n v="54300"/>
    <n v="59730"/>
    <n v="5430"/>
    <x v="0"/>
    <x v="0"/>
  </r>
  <r>
    <s v="Flight7587"/>
    <d v="2015-08-17T00:00:00"/>
    <x v="11"/>
    <n v="2.9"/>
    <n v="92"/>
    <x v="18"/>
    <n v="385"/>
    <n v="71225"/>
    <n v="78347.5"/>
    <n v="7122.5"/>
    <x v="1"/>
    <x v="1"/>
  </r>
  <r>
    <s v="Flight7588"/>
    <d v="2014-02-12T00:00:00"/>
    <x v="19"/>
    <n v="3"/>
    <n v="137"/>
    <x v="6"/>
    <n v="115"/>
    <n v="21275"/>
    <n v="23402.5"/>
    <n v="2127.5"/>
    <x v="8"/>
    <x v="0"/>
  </r>
  <r>
    <s v="Flight7589"/>
    <d v="2015-11-23T00:00:00"/>
    <x v="9"/>
    <n v="7"/>
    <n v="99"/>
    <x v="2"/>
    <n v="375"/>
    <n v="69375"/>
    <n v="76312.5"/>
    <n v="6937.5"/>
    <x v="0"/>
    <x v="1"/>
  </r>
  <r>
    <s v="Flight7590"/>
    <d v="2015-07-20T00:00:00"/>
    <x v="13"/>
    <n v="1.2"/>
    <n v="84"/>
    <x v="1"/>
    <n v="275"/>
    <n v="49775"/>
    <n v="54752.5"/>
    <n v="4977.5"/>
    <x v="2"/>
    <x v="1"/>
  </r>
  <r>
    <s v="Flight7591"/>
    <d v="2014-06-01T00:00:00"/>
    <x v="13"/>
    <n v="1.7"/>
    <n v="68"/>
    <x v="6"/>
    <n v="275"/>
    <n v="49775"/>
    <n v="54752.5"/>
    <n v="4977.5"/>
    <x v="10"/>
    <x v="0"/>
  </r>
  <r>
    <s v="Flight7592"/>
    <d v="2015-11-07T00:00:00"/>
    <x v="15"/>
    <n v="2.1"/>
    <n v="13"/>
    <x v="0"/>
    <n v="300"/>
    <n v="55500"/>
    <n v="61050"/>
    <n v="5550"/>
    <x v="0"/>
    <x v="1"/>
  </r>
  <r>
    <s v="Flight7593"/>
    <d v="2015-10-24T00:00:00"/>
    <x v="19"/>
    <n v="1.5"/>
    <n v="160"/>
    <x v="22"/>
    <n v="115"/>
    <n v="18975"/>
    <n v="20872.5"/>
    <n v="1897.5"/>
    <x v="11"/>
    <x v="1"/>
  </r>
  <r>
    <s v="Flight7594"/>
    <d v="2014-07-30T00:00:00"/>
    <x v="3"/>
    <n v="5.6"/>
    <n v="179"/>
    <x v="1"/>
    <n v="385"/>
    <n v="63525"/>
    <n v="69877.5"/>
    <n v="6352.5"/>
    <x v="2"/>
    <x v="0"/>
  </r>
  <r>
    <s v="Flight7595"/>
    <d v="2015-12-21T00:00:00"/>
    <x v="13"/>
    <n v="4.2"/>
    <n v="80"/>
    <x v="22"/>
    <n v="350"/>
    <n v="63350"/>
    <n v="69685"/>
    <n v="6335"/>
    <x v="4"/>
    <x v="1"/>
  </r>
  <r>
    <s v="Flight7596"/>
    <d v="2014-06-28T00:00:00"/>
    <x v="6"/>
    <n v="2"/>
    <n v="34"/>
    <x v="17"/>
    <n v="330"/>
    <n v="61050"/>
    <n v="67155"/>
    <n v="6105"/>
    <x v="10"/>
    <x v="0"/>
  </r>
  <r>
    <s v="Flight7597"/>
    <d v="2014-01-23T00:00:00"/>
    <x v="15"/>
    <n v="1.6"/>
    <n v="147"/>
    <x v="23"/>
    <n v="300"/>
    <n v="55500"/>
    <n v="61050"/>
    <n v="5550"/>
    <x v="7"/>
    <x v="0"/>
  </r>
  <r>
    <s v="Flight7598"/>
    <d v="2014-11-29T00:00:00"/>
    <x v="10"/>
    <n v="4.7"/>
    <n v="102"/>
    <x v="17"/>
    <n v="562.5"/>
    <n v="104062.5"/>
    <n v="114468.75"/>
    <n v="10406.25"/>
    <x v="0"/>
    <x v="0"/>
  </r>
  <r>
    <s v="Flight7599"/>
    <d v="2014-03-07T00:00:00"/>
    <x v="10"/>
    <n v="0.8"/>
    <n v="132"/>
    <x v="2"/>
    <n v="375"/>
    <n v="69375"/>
    <n v="76312.5"/>
    <n v="6937.5"/>
    <x v="5"/>
    <x v="0"/>
  </r>
  <r>
    <s v="Flight7600"/>
    <d v="2014-07-15T00:00:00"/>
    <x v="8"/>
    <n v="10.7"/>
    <n v="124"/>
    <x v="21"/>
    <n v="220"/>
    <n v="40700"/>
    <n v="44770"/>
    <n v="4070"/>
    <x v="2"/>
    <x v="0"/>
  </r>
  <r>
    <s v="Flight7601"/>
    <d v="2015-11-29T00:00:00"/>
    <x v="12"/>
    <n v="3.9"/>
    <n v="41"/>
    <x v="6"/>
    <n v="172.5"/>
    <n v="28462.5"/>
    <n v="31308.75"/>
    <n v="2846.25"/>
    <x v="0"/>
    <x v="1"/>
  </r>
  <r>
    <s v="Flight7602"/>
    <d v="2014-08-13T00:00:00"/>
    <x v="14"/>
    <n v="1.1000000000000001"/>
    <n v="195"/>
    <x v="5"/>
    <n v="302.5"/>
    <n v="49912.5"/>
    <n v="54903.75"/>
    <n v="4991.25"/>
    <x v="1"/>
    <x v="0"/>
  </r>
  <r>
    <s v="Flight7603"/>
    <d v="2014-03-27T00:00:00"/>
    <x v="5"/>
    <n v="1.7"/>
    <n v="85"/>
    <x v="1"/>
    <n v="125"/>
    <n v="22625"/>
    <n v="24887.5"/>
    <n v="2262.5"/>
    <x v="5"/>
    <x v="0"/>
  </r>
  <r>
    <s v="Flight7604"/>
    <d v="2015-01-17T00:00:00"/>
    <x v="8"/>
    <n v="12.6"/>
    <n v="100"/>
    <x v="2"/>
    <n v="200"/>
    <n v="37000"/>
    <n v="40700"/>
    <n v="3700"/>
    <x v="7"/>
    <x v="1"/>
  </r>
  <r>
    <s v="Flight7605"/>
    <d v="2015-11-23T00:00:00"/>
    <x v="2"/>
    <n v="3.7"/>
    <n v="120"/>
    <x v="22"/>
    <n v="337.5"/>
    <n v="62437.5"/>
    <n v="68681.25"/>
    <n v="6243.75"/>
    <x v="0"/>
    <x v="1"/>
  </r>
  <r>
    <s v="Flight7606"/>
    <d v="2014-01-25T00:00:00"/>
    <x v="19"/>
    <n v="2"/>
    <n v="84"/>
    <x v="27"/>
    <n v="115"/>
    <n v="20815"/>
    <n v="22896.5"/>
    <n v="2081.5"/>
    <x v="7"/>
    <x v="0"/>
  </r>
  <r>
    <s v="Flight7607"/>
    <d v="2015-06-02T00:00:00"/>
    <x v="14"/>
    <n v="1.8"/>
    <n v="99"/>
    <x v="1"/>
    <n v="302.5"/>
    <n v="55962.5"/>
    <n v="61558.75"/>
    <n v="5596.25"/>
    <x v="10"/>
    <x v="1"/>
  </r>
  <r>
    <s v="Flight7608"/>
    <d v="2014-09-04T00:00:00"/>
    <x v="6"/>
    <n v="1.9"/>
    <n v="155"/>
    <x v="5"/>
    <n v="300"/>
    <n v="49500"/>
    <n v="54450"/>
    <n v="4950"/>
    <x v="6"/>
    <x v="0"/>
  </r>
  <r>
    <s v="Flight7609"/>
    <d v="2014-12-16T00:00:00"/>
    <x v="19"/>
    <n v="3.1"/>
    <n v="193"/>
    <x v="27"/>
    <n v="115"/>
    <n v="18975"/>
    <n v="20872.5"/>
    <n v="1897.5"/>
    <x v="4"/>
    <x v="0"/>
  </r>
  <r>
    <s v="Flight7610"/>
    <d v="2014-10-15T00:00:00"/>
    <x v="12"/>
    <n v="0.2"/>
    <n v="115"/>
    <x v="7"/>
    <n v="115"/>
    <n v="21275"/>
    <n v="23402.5"/>
    <n v="2127.5"/>
    <x v="11"/>
    <x v="0"/>
  </r>
  <r>
    <s v="Flight7611"/>
    <d v="2014-03-11T00:00:00"/>
    <x v="9"/>
    <n v="2.9"/>
    <n v="123"/>
    <x v="8"/>
    <n v="250"/>
    <n v="46250"/>
    <n v="50875"/>
    <n v="4625"/>
    <x v="5"/>
    <x v="0"/>
  </r>
  <r>
    <s v="Flight7612"/>
    <d v="2015-09-05T00:00:00"/>
    <x v="6"/>
    <n v="2.7"/>
    <n v="174"/>
    <x v="1"/>
    <n v="300"/>
    <n v="49500"/>
    <n v="54450"/>
    <n v="4950"/>
    <x v="6"/>
    <x v="1"/>
  </r>
  <r>
    <s v="Flight7613"/>
    <d v="2015-01-06T00:00:00"/>
    <x v="12"/>
    <n v="1.8"/>
    <n v="133"/>
    <x v="1"/>
    <n v="115"/>
    <n v="21275"/>
    <n v="23402.5"/>
    <n v="2127.5"/>
    <x v="7"/>
    <x v="1"/>
  </r>
  <r>
    <s v="Flight7614"/>
    <d v="2015-09-02T00:00:00"/>
    <x v="17"/>
    <n v="2.7"/>
    <n v="108"/>
    <x v="2"/>
    <n v="300"/>
    <n v="55500"/>
    <n v="61050"/>
    <n v="5550"/>
    <x v="6"/>
    <x v="1"/>
  </r>
  <r>
    <s v="Flight7615"/>
    <d v="2014-03-31T00:00:00"/>
    <x v="17"/>
    <n v="1.7"/>
    <n v="62"/>
    <x v="18"/>
    <n v="300"/>
    <n v="49500"/>
    <n v="54450"/>
    <n v="4950"/>
    <x v="5"/>
    <x v="0"/>
  </r>
  <r>
    <s v="Flight7616"/>
    <d v="2014-02-13T00:00:00"/>
    <x v="7"/>
    <n v="2.2000000000000002"/>
    <n v="121"/>
    <x v="2"/>
    <n v="200"/>
    <n v="37000"/>
    <n v="40700"/>
    <n v="3700"/>
    <x v="8"/>
    <x v="0"/>
  </r>
  <r>
    <s v="Flight7617"/>
    <d v="2014-09-23T00:00:00"/>
    <x v="13"/>
    <n v="1.6"/>
    <n v="178"/>
    <x v="3"/>
    <n v="250"/>
    <n v="41250"/>
    <n v="45375"/>
    <n v="4125"/>
    <x v="6"/>
    <x v="0"/>
  </r>
  <r>
    <s v="Flight7618"/>
    <d v="2014-03-09T00:00:00"/>
    <x v="4"/>
    <n v="2.6"/>
    <n v="53"/>
    <x v="2"/>
    <n v="200"/>
    <n v="33000"/>
    <n v="36300"/>
    <n v="3300"/>
    <x v="5"/>
    <x v="0"/>
  </r>
  <r>
    <s v="Flight7619"/>
    <d v="2014-04-13T00:00:00"/>
    <x v="3"/>
    <n v="3.1"/>
    <n v="9"/>
    <x v="3"/>
    <n v="350"/>
    <n v="64750"/>
    <n v="71225"/>
    <n v="6475"/>
    <x v="9"/>
    <x v="0"/>
  </r>
  <r>
    <s v="Flight7620"/>
    <d v="2015-07-08T00:00:00"/>
    <x v="11"/>
    <n v="0.8"/>
    <n v="140"/>
    <x v="9"/>
    <n v="385"/>
    <n v="71225"/>
    <n v="78347.5"/>
    <n v="7122.5"/>
    <x v="2"/>
    <x v="1"/>
  </r>
  <r>
    <s v="Flight7621"/>
    <d v="2015-01-12T00:00:00"/>
    <x v="1"/>
    <n v="2.4"/>
    <n v="188"/>
    <x v="8"/>
    <n v="250"/>
    <n v="41250"/>
    <n v="45375"/>
    <n v="4125"/>
    <x v="7"/>
    <x v="1"/>
  </r>
  <r>
    <s v="Flight7622"/>
    <d v="2015-06-13T00:00:00"/>
    <x v="9"/>
    <n v="1.3"/>
    <n v="139"/>
    <x v="25"/>
    <n v="275"/>
    <n v="50875"/>
    <n v="55962.5"/>
    <n v="5087.5"/>
    <x v="10"/>
    <x v="1"/>
  </r>
  <r>
    <s v="Flight7623"/>
    <d v="2014-01-22T00:00:00"/>
    <x v="14"/>
    <n v="0.8"/>
    <n v="89"/>
    <x v="9"/>
    <n v="275"/>
    <n v="49775"/>
    <n v="54752.5"/>
    <n v="4977.5"/>
    <x v="7"/>
    <x v="0"/>
  </r>
  <r>
    <s v="Flight7624"/>
    <d v="2014-05-02T00:00:00"/>
    <x v="19"/>
    <n v="1.3"/>
    <n v="200"/>
    <x v="6"/>
    <n v="115"/>
    <n v="18975"/>
    <n v="20872.5"/>
    <n v="1897.5"/>
    <x v="3"/>
    <x v="0"/>
  </r>
  <r>
    <s v="Flight7625"/>
    <d v="2014-12-01T00:00:00"/>
    <x v="0"/>
    <n v="1.5"/>
    <n v="130"/>
    <x v="21"/>
    <n v="300"/>
    <n v="55500"/>
    <n v="61050"/>
    <n v="5550"/>
    <x v="4"/>
    <x v="0"/>
  </r>
  <r>
    <s v="Flight7626"/>
    <d v="2014-12-17T00:00:00"/>
    <x v="6"/>
    <n v="0.9"/>
    <n v="16"/>
    <x v="5"/>
    <n v="300"/>
    <n v="55500"/>
    <n v="61050"/>
    <n v="5550"/>
    <x v="4"/>
    <x v="0"/>
  </r>
  <r>
    <s v="Flight7627"/>
    <d v="2015-11-29T00:00:00"/>
    <x v="3"/>
    <n v="10.4"/>
    <n v="21"/>
    <x v="2"/>
    <n v="525"/>
    <n v="97125"/>
    <n v="106837.5"/>
    <n v="9712.5"/>
    <x v="0"/>
    <x v="1"/>
  </r>
  <r>
    <s v="Flight7628"/>
    <d v="2015-05-27T00:00:00"/>
    <x v="10"/>
    <n v="1.1000000000000001"/>
    <n v="70"/>
    <x v="5"/>
    <n v="375"/>
    <n v="67875"/>
    <n v="74662.5"/>
    <n v="6787.5"/>
    <x v="3"/>
    <x v="1"/>
  </r>
  <r>
    <s v="Flight7629"/>
    <d v="2014-07-01T00:00:00"/>
    <x v="21"/>
    <n v="1"/>
    <n v="209"/>
    <x v="12"/>
    <n v="330"/>
    <n v="54450"/>
    <n v="59895"/>
    <n v="5445"/>
    <x v="2"/>
    <x v="0"/>
  </r>
  <r>
    <s v="Flight7630"/>
    <d v="2015-06-04T00:00:00"/>
    <x v="20"/>
    <n v="1.6"/>
    <n v="20"/>
    <x v="6"/>
    <n v="302.5"/>
    <n v="55962.5"/>
    <n v="61558.75"/>
    <n v="5596.25"/>
    <x v="10"/>
    <x v="1"/>
  </r>
  <r>
    <s v="Flight7631"/>
    <d v="2014-05-02T00:00:00"/>
    <x v="8"/>
    <n v="7.3"/>
    <n v="85"/>
    <x v="18"/>
    <n v="200"/>
    <n v="36200"/>
    <n v="39820"/>
    <n v="3620"/>
    <x v="3"/>
    <x v="0"/>
  </r>
  <r>
    <s v="Flight7632"/>
    <d v="2015-06-11T00:00:00"/>
    <x v="10"/>
    <n v="1.4"/>
    <n v="175"/>
    <x v="10"/>
    <n v="412.5"/>
    <n v="68062.5"/>
    <n v="74868.75"/>
    <n v="6806.25"/>
    <x v="10"/>
    <x v="1"/>
  </r>
  <r>
    <s v="Flight7633"/>
    <d v="2014-08-20T00:00:00"/>
    <x v="16"/>
    <n v="1.9"/>
    <n v="60"/>
    <x v="3"/>
    <n v="302.5"/>
    <n v="49912.5"/>
    <n v="54903.75"/>
    <n v="4991.25"/>
    <x v="1"/>
    <x v="0"/>
  </r>
  <r>
    <s v="Flight7634"/>
    <d v="2014-11-27T00:00:00"/>
    <x v="12"/>
    <n v="2.6"/>
    <n v="23"/>
    <x v="8"/>
    <n v="172.5"/>
    <n v="31912.5"/>
    <n v="35103.75"/>
    <n v="3191.25"/>
    <x v="0"/>
    <x v="0"/>
  </r>
  <r>
    <s v="Flight7635"/>
    <d v="2014-06-29T00:00:00"/>
    <x v="3"/>
    <n v="5.5"/>
    <n v="50"/>
    <x v="8"/>
    <n v="385"/>
    <n v="63525"/>
    <n v="69877.5"/>
    <n v="6352.5"/>
    <x v="10"/>
    <x v="0"/>
  </r>
  <r>
    <s v="Flight7636"/>
    <d v="2015-06-30T00:00:00"/>
    <x v="16"/>
    <n v="2.6"/>
    <n v="61"/>
    <x v="6"/>
    <n v="302.5"/>
    <n v="49912.5"/>
    <n v="54903.75"/>
    <n v="4991.25"/>
    <x v="10"/>
    <x v="1"/>
  </r>
  <r>
    <s v="Flight7637"/>
    <d v="2015-10-24T00:00:00"/>
    <x v="17"/>
    <n v="2"/>
    <n v="18"/>
    <x v="1"/>
    <n v="300"/>
    <n v="55500"/>
    <n v="61050"/>
    <n v="5550"/>
    <x v="11"/>
    <x v="1"/>
  </r>
  <r>
    <s v="Flight7638"/>
    <d v="2015-01-12T00:00:00"/>
    <x v="13"/>
    <n v="1.3"/>
    <n v="33"/>
    <x v="9"/>
    <n v="250"/>
    <n v="46250"/>
    <n v="50875"/>
    <n v="4625"/>
    <x v="7"/>
    <x v="1"/>
  </r>
  <r>
    <s v="Flight7639"/>
    <d v="2014-05-09T00:00:00"/>
    <x v="10"/>
    <n v="2.2000000000000002"/>
    <n v="46"/>
    <x v="1"/>
    <n v="375"/>
    <n v="61875"/>
    <n v="68062.5"/>
    <n v="6187.5"/>
    <x v="3"/>
    <x v="0"/>
  </r>
  <r>
    <s v="Flight7640"/>
    <d v="2014-01-23T00:00:00"/>
    <x v="2"/>
    <n v="2.6"/>
    <n v="186"/>
    <x v="5"/>
    <n v="225"/>
    <n v="37125"/>
    <n v="40837.5"/>
    <n v="3712.5"/>
    <x v="7"/>
    <x v="0"/>
  </r>
  <r>
    <s v="Flight7641"/>
    <d v="2014-07-23T00:00:00"/>
    <x v="1"/>
    <n v="1.5"/>
    <n v="192"/>
    <x v="0"/>
    <n v="275"/>
    <n v="45375"/>
    <n v="49912.5"/>
    <n v="4537.5"/>
    <x v="2"/>
    <x v="0"/>
  </r>
  <r>
    <s v="Flight7642"/>
    <d v="2014-04-01T00:00:00"/>
    <x v="5"/>
    <n v="1.6"/>
    <n v="81"/>
    <x v="2"/>
    <n v="125"/>
    <n v="22625"/>
    <n v="24887.5"/>
    <n v="2262.5"/>
    <x v="9"/>
    <x v="0"/>
  </r>
  <r>
    <s v="Flight7643"/>
    <d v="2014-11-24T00:00:00"/>
    <x v="3"/>
    <n v="10"/>
    <n v="83"/>
    <x v="0"/>
    <n v="525"/>
    <n v="95025"/>
    <n v="104527.5"/>
    <n v="9502.5"/>
    <x v="0"/>
    <x v="0"/>
  </r>
  <r>
    <s v="Flight7644"/>
    <d v="2015-05-24T00:00:00"/>
    <x v="8"/>
    <n v="10.8"/>
    <n v="176"/>
    <x v="6"/>
    <n v="200"/>
    <n v="33000"/>
    <n v="36300"/>
    <n v="3300"/>
    <x v="3"/>
    <x v="1"/>
  </r>
  <r>
    <s v="Flight7645"/>
    <d v="2014-08-14T00:00:00"/>
    <x v="0"/>
    <n v="1.5"/>
    <n v="193"/>
    <x v="29"/>
    <n v="330"/>
    <n v="54450"/>
    <n v="59895"/>
    <n v="5445"/>
    <x v="1"/>
    <x v="0"/>
  </r>
  <r>
    <s v="Flight7646"/>
    <d v="2014-02-10T00:00:00"/>
    <x v="7"/>
    <n v="2.2999999999999998"/>
    <n v="185"/>
    <x v="29"/>
    <n v="200"/>
    <n v="33000"/>
    <n v="36300"/>
    <n v="3300"/>
    <x v="8"/>
    <x v="0"/>
  </r>
  <r>
    <s v="Flight7647"/>
    <d v="2014-10-13T00:00:00"/>
    <x v="14"/>
    <n v="1.8"/>
    <n v="57"/>
    <x v="6"/>
    <n v="275"/>
    <n v="45375"/>
    <n v="49912.5"/>
    <n v="4537.5"/>
    <x v="11"/>
    <x v="0"/>
  </r>
  <r>
    <s v="Flight7648"/>
    <d v="2014-07-28T00:00:00"/>
    <x v="19"/>
    <n v="2.7"/>
    <n v="30"/>
    <x v="23"/>
    <n v="126.5"/>
    <n v="23402.5"/>
    <n v="25742.75"/>
    <n v="2340.25"/>
    <x v="2"/>
    <x v="0"/>
  </r>
  <r>
    <s v="Flight7649"/>
    <d v="2014-07-13T00:00:00"/>
    <x v="10"/>
    <n v="1.6"/>
    <n v="92"/>
    <x v="20"/>
    <n v="412.5"/>
    <n v="76312.5"/>
    <n v="83943.75"/>
    <n v="7631.25"/>
    <x v="2"/>
    <x v="0"/>
  </r>
  <r>
    <s v="Flight7650"/>
    <d v="2015-12-13T00:00:00"/>
    <x v="16"/>
    <n v="1.5"/>
    <n v="152"/>
    <x v="17"/>
    <n v="275"/>
    <n v="45375"/>
    <n v="49912.5"/>
    <n v="4537.5"/>
    <x v="4"/>
    <x v="1"/>
  </r>
  <r>
    <s v="Flight7651"/>
    <d v="2015-09-17T00:00:00"/>
    <x v="17"/>
    <n v="2.6"/>
    <n v="167"/>
    <x v="0"/>
    <n v="300"/>
    <n v="49500"/>
    <n v="54450"/>
    <n v="4950"/>
    <x v="6"/>
    <x v="1"/>
  </r>
  <r>
    <s v="Flight7652"/>
    <d v="2015-08-28T00:00:00"/>
    <x v="2"/>
    <n v="1.3"/>
    <n v="79"/>
    <x v="1"/>
    <n v="247.5"/>
    <n v="44797.5"/>
    <n v="49277.25"/>
    <n v="4479.75"/>
    <x v="1"/>
    <x v="1"/>
  </r>
  <r>
    <s v="Flight7653"/>
    <d v="2015-11-21T00:00:00"/>
    <x v="10"/>
    <n v="1.7"/>
    <n v="11"/>
    <x v="19"/>
    <n v="375"/>
    <n v="69375"/>
    <n v="76312.5"/>
    <n v="6937.5"/>
    <x v="0"/>
    <x v="1"/>
  </r>
  <r>
    <s v="Flight7654"/>
    <d v="2015-06-04T00:00:00"/>
    <x v="4"/>
    <n v="1.5"/>
    <n v="22"/>
    <x v="0"/>
    <n v="220"/>
    <n v="40700"/>
    <n v="44770"/>
    <n v="4070"/>
    <x v="10"/>
    <x v="1"/>
  </r>
  <r>
    <s v="Flight7655"/>
    <d v="2015-07-28T00:00:00"/>
    <x v="11"/>
    <n v="2.2000000000000002"/>
    <n v="99"/>
    <x v="19"/>
    <n v="385"/>
    <n v="71225"/>
    <n v="78347.5"/>
    <n v="7122.5"/>
    <x v="2"/>
    <x v="1"/>
  </r>
  <r>
    <s v="Flight7656"/>
    <d v="2014-02-07T00:00:00"/>
    <x v="9"/>
    <n v="2.8"/>
    <n v="136"/>
    <x v="2"/>
    <n v="250"/>
    <n v="46250"/>
    <n v="50875"/>
    <n v="4625"/>
    <x v="8"/>
    <x v="0"/>
  </r>
  <r>
    <s v="Flight7657"/>
    <d v="2014-09-14T00:00:00"/>
    <x v="3"/>
    <n v="5.2"/>
    <n v="195"/>
    <x v="26"/>
    <n v="350"/>
    <n v="57750"/>
    <n v="63525"/>
    <n v="5775"/>
    <x v="6"/>
    <x v="0"/>
  </r>
  <r>
    <s v="Flight7658"/>
    <d v="2014-03-11T00:00:00"/>
    <x v="11"/>
    <n v="1.9"/>
    <n v="78"/>
    <x v="6"/>
    <n v="350"/>
    <n v="63350"/>
    <n v="69685"/>
    <n v="6335"/>
    <x v="5"/>
    <x v="0"/>
  </r>
  <r>
    <s v="Flight7659"/>
    <d v="2014-08-11T00:00:00"/>
    <x v="3"/>
    <n v="6.1"/>
    <n v="5"/>
    <x v="25"/>
    <n v="385"/>
    <n v="71225"/>
    <n v="78347.5"/>
    <n v="7122.5"/>
    <x v="1"/>
    <x v="0"/>
  </r>
  <r>
    <s v="Flight7660"/>
    <d v="2014-12-25T00:00:00"/>
    <x v="3"/>
    <n v="10.1"/>
    <n v="105"/>
    <x v="18"/>
    <n v="490"/>
    <n v="90650"/>
    <n v="99715"/>
    <n v="9065"/>
    <x v="4"/>
    <x v="0"/>
  </r>
  <r>
    <s v="Flight7661"/>
    <d v="2014-01-28T00:00:00"/>
    <x v="1"/>
    <n v="1.2"/>
    <n v="76"/>
    <x v="2"/>
    <n v="250"/>
    <n v="45250"/>
    <n v="49775"/>
    <n v="4525"/>
    <x v="7"/>
    <x v="0"/>
  </r>
  <r>
    <s v="Flight7662"/>
    <d v="2015-08-16T00:00:00"/>
    <x v="10"/>
    <n v="2.2999999999999998"/>
    <n v="173"/>
    <x v="11"/>
    <n v="412.5"/>
    <n v="68062.5"/>
    <n v="74868.75"/>
    <n v="6806.25"/>
    <x v="1"/>
    <x v="1"/>
  </r>
  <r>
    <s v="Flight7663"/>
    <d v="2015-06-02T00:00:00"/>
    <x v="11"/>
    <n v="3.3"/>
    <n v="189"/>
    <x v="0"/>
    <n v="385"/>
    <n v="63525"/>
    <n v="69877.5"/>
    <n v="6352.5"/>
    <x v="10"/>
    <x v="1"/>
  </r>
  <r>
    <s v="Flight7664"/>
    <d v="2014-01-19T00:00:00"/>
    <x v="5"/>
    <n v="1"/>
    <n v="73"/>
    <x v="25"/>
    <n v="125"/>
    <n v="22625"/>
    <n v="24887.5"/>
    <n v="2262.5"/>
    <x v="7"/>
    <x v="0"/>
  </r>
  <r>
    <s v="Flight7665"/>
    <d v="2015-07-02T00:00:00"/>
    <x v="10"/>
    <n v="1.8"/>
    <n v="13"/>
    <x v="0"/>
    <n v="412.5"/>
    <n v="76312.5"/>
    <n v="83943.75"/>
    <n v="7631.25"/>
    <x v="2"/>
    <x v="1"/>
  </r>
  <r>
    <s v="Flight7666"/>
    <d v="2015-06-03T00:00:00"/>
    <x v="6"/>
    <n v="2.2000000000000002"/>
    <n v="48"/>
    <x v="22"/>
    <n v="330"/>
    <n v="54450"/>
    <n v="59895"/>
    <n v="5445"/>
    <x v="10"/>
    <x v="1"/>
  </r>
  <r>
    <s v="Flight7667"/>
    <d v="2014-09-11T00:00:00"/>
    <x v="13"/>
    <n v="2.5"/>
    <n v="100"/>
    <x v="24"/>
    <n v="250"/>
    <n v="46250"/>
    <n v="50875"/>
    <n v="4625"/>
    <x v="6"/>
    <x v="0"/>
  </r>
  <r>
    <s v="Flight7668"/>
    <d v="2014-08-21T00:00:00"/>
    <x v="5"/>
    <n v="3.3"/>
    <n v="6"/>
    <x v="1"/>
    <n v="137.5"/>
    <n v="25437.5"/>
    <n v="27981.25"/>
    <n v="2543.75"/>
    <x v="1"/>
    <x v="0"/>
  </r>
  <r>
    <s v="Flight7669"/>
    <d v="2014-08-24T00:00:00"/>
    <x v="3"/>
    <n v="4"/>
    <n v="141"/>
    <x v="18"/>
    <n v="385"/>
    <n v="71225"/>
    <n v="78347.5"/>
    <n v="7122.5"/>
    <x v="1"/>
    <x v="0"/>
  </r>
  <r>
    <s v="Flight7670"/>
    <d v="2015-10-21T00:00:00"/>
    <x v="16"/>
    <n v="2.1"/>
    <n v="179"/>
    <x v="19"/>
    <n v="275"/>
    <n v="45375"/>
    <n v="49912.5"/>
    <n v="4537.5"/>
    <x v="11"/>
    <x v="1"/>
  </r>
  <r>
    <s v="Flight7671"/>
    <d v="2014-06-18T00:00:00"/>
    <x v="5"/>
    <n v="3.4"/>
    <n v="125"/>
    <x v="18"/>
    <n v="137.5"/>
    <n v="25437.5"/>
    <n v="27981.25"/>
    <n v="2543.75"/>
    <x v="10"/>
    <x v="0"/>
  </r>
  <r>
    <s v="Flight7672"/>
    <d v="2015-08-18T00:00:00"/>
    <x v="0"/>
    <n v="1.6"/>
    <n v="58"/>
    <x v="3"/>
    <n v="330"/>
    <n v="54450"/>
    <n v="59895"/>
    <n v="5445"/>
    <x v="1"/>
    <x v="1"/>
  </r>
  <r>
    <s v="Flight7673"/>
    <d v="2014-06-28T00:00:00"/>
    <x v="19"/>
    <n v="1.1000000000000001"/>
    <n v="89"/>
    <x v="29"/>
    <n v="126.5"/>
    <n v="22896.5"/>
    <n v="25186.15"/>
    <n v="2289.65"/>
    <x v="10"/>
    <x v="0"/>
  </r>
  <r>
    <s v="Flight7674"/>
    <d v="2015-01-10T00:00:00"/>
    <x v="5"/>
    <n v="1.9"/>
    <n v="38"/>
    <x v="1"/>
    <n v="125"/>
    <n v="20625"/>
    <n v="22687.5"/>
    <n v="2062.5"/>
    <x v="7"/>
    <x v="1"/>
  </r>
  <r>
    <s v="Flight7675"/>
    <d v="2014-04-02T00:00:00"/>
    <x v="0"/>
    <n v="2.5"/>
    <n v="34"/>
    <x v="0"/>
    <n v="300"/>
    <n v="55500"/>
    <n v="61050"/>
    <n v="5550"/>
    <x v="9"/>
    <x v="0"/>
  </r>
  <r>
    <s v="Flight7676"/>
    <d v="2015-05-21T00:00:00"/>
    <x v="17"/>
    <n v="1.8"/>
    <n v="153"/>
    <x v="13"/>
    <n v="300"/>
    <n v="49500"/>
    <n v="54450"/>
    <n v="4950"/>
    <x v="3"/>
    <x v="1"/>
  </r>
  <r>
    <s v="Flight7677"/>
    <d v="2015-12-27T00:00:00"/>
    <x v="16"/>
    <n v="2.7"/>
    <n v="97"/>
    <x v="1"/>
    <n v="385"/>
    <n v="71225"/>
    <n v="78347.5"/>
    <n v="7122.5"/>
    <x v="4"/>
    <x v="1"/>
  </r>
  <r>
    <s v="Flight7678"/>
    <d v="2015-06-23T00:00:00"/>
    <x v="11"/>
    <n v="1.2"/>
    <n v="115"/>
    <x v="27"/>
    <n v="385"/>
    <n v="71225"/>
    <n v="78347.5"/>
    <n v="7122.5"/>
    <x v="10"/>
    <x v="1"/>
  </r>
  <r>
    <s v="Flight7679"/>
    <d v="2015-01-05T00:00:00"/>
    <x v="16"/>
    <n v="2.4"/>
    <n v="111"/>
    <x v="0"/>
    <n v="275"/>
    <n v="50875"/>
    <n v="55962.5"/>
    <n v="5087.5"/>
    <x v="7"/>
    <x v="1"/>
  </r>
  <r>
    <s v="Flight7680"/>
    <d v="2014-12-02T00:00:00"/>
    <x v="20"/>
    <n v="2.7"/>
    <n v="81"/>
    <x v="16"/>
    <n v="275"/>
    <n v="49775"/>
    <n v="54752.5"/>
    <n v="4977.5"/>
    <x v="4"/>
    <x v="0"/>
  </r>
  <r>
    <s v="Flight7681"/>
    <d v="2014-09-24T00:00:00"/>
    <x v="0"/>
    <n v="2.6"/>
    <n v="143"/>
    <x v="25"/>
    <n v="300"/>
    <n v="55500"/>
    <n v="61050"/>
    <n v="5550"/>
    <x v="6"/>
    <x v="0"/>
  </r>
  <r>
    <s v="Flight7682"/>
    <d v="2014-04-08T00:00:00"/>
    <x v="5"/>
    <n v="2.4"/>
    <n v="190"/>
    <x v="22"/>
    <n v="125"/>
    <n v="20625"/>
    <n v="22687.5"/>
    <n v="2062.5"/>
    <x v="9"/>
    <x v="0"/>
  </r>
  <r>
    <s v="Flight7683"/>
    <d v="2014-09-19T00:00:00"/>
    <x v="5"/>
    <n v="1.6"/>
    <n v="201"/>
    <x v="21"/>
    <n v="125"/>
    <n v="20625"/>
    <n v="22687.5"/>
    <n v="2062.5"/>
    <x v="6"/>
    <x v="0"/>
  </r>
  <r>
    <s v="Flight7684"/>
    <d v="2015-11-07T00:00:00"/>
    <x v="0"/>
    <n v="1"/>
    <n v="157"/>
    <x v="18"/>
    <n v="300"/>
    <n v="49500"/>
    <n v="54450"/>
    <n v="4950"/>
    <x v="0"/>
    <x v="1"/>
  </r>
  <r>
    <s v="Flight7685"/>
    <d v="2014-03-19T00:00:00"/>
    <x v="9"/>
    <n v="2"/>
    <n v="12"/>
    <x v="2"/>
    <n v="250"/>
    <n v="46250"/>
    <n v="50875"/>
    <n v="4625"/>
    <x v="5"/>
    <x v="0"/>
  </r>
  <r>
    <s v="Flight7686"/>
    <d v="2014-09-27T00:00:00"/>
    <x v="1"/>
    <n v="3.5"/>
    <n v="158"/>
    <x v="2"/>
    <n v="250"/>
    <n v="41250"/>
    <n v="45375"/>
    <n v="4125"/>
    <x v="6"/>
    <x v="0"/>
  </r>
  <r>
    <s v="Flight7687"/>
    <d v="2015-11-08T00:00:00"/>
    <x v="10"/>
    <n v="2.1"/>
    <n v="112"/>
    <x v="3"/>
    <n v="375"/>
    <n v="69375"/>
    <n v="76312.5"/>
    <n v="6937.5"/>
    <x v="0"/>
    <x v="1"/>
  </r>
  <r>
    <s v="Flight7688"/>
    <d v="2015-09-27T00:00:00"/>
    <x v="8"/>
    <n v="11.3"/>
    <n v="29"/>
    <x v="12"/>
    <n v="200"/>
    <n v="37000"/>
    <n v="40700"/>
    <n v="3700"/>
    <x v="6"/>
    <x v="1"/>
  </r>
  <r>
    <s v="Flight7689"/>
    <d v="2014-11-16T00:00:00"/>
    <x v="20"/>
    <n v="3.9"/>
    <n v="188"/>
    <x v="2"/>
    <n v="275"/>
    <n v="45375"/>
    <n v="49912.5"/>
    <n v="4537.5"/>
    <x v="0"/>
    <x v="0"/>
  </r>
  <r>
    <s v="Flight7690"/>
    <d v="2015-05-29T00:00:00"/>
    <x v="6"/>
    <n v="2.4"/>
    <n v="198"/>
    <x v="18"/>
    <n v="300"/>
    <n v="49500"/>
    <n v="54450"/>
    <n v="4950"/>
    <x v="3"/>
    <x v="1"/>
  </r>
  <r>
    <s v="Flight7691"/>
    <d v="2014-03-01T00:00:00"/>
    <x v="3"/>
    <n v="4.5"/>
    <n v="187"/>
    <x v="17"/>
    <n v="350"/>
    <n v="57750"/>
    <n v="63525"/>
    <n v="5775"/>
    <x v="5"/>
    <x v="0"/>
  </r>
  <r>
    <s v="Flight7692"/>
    <d v="2014-08-01T00:00:00"/>
    <x v="7"/>
    <n v="2.9"/>
    <n v="45"/>
    <x v="2"/>
    <n v="220"/>
    <n v="36300"/>
    <n v="39930"/>
    <n v="3630"/>
    <x v="1"/>
    <x v="0"/>
  </r>
  <r>
    <s v="Flight7693"/>
    <d v="2015-03-12T00:00:00"/>
    <x v="8"/>
    <n v="9.3000000000000007"/>
    <n v="105"/>
    <x v="0"/>
    <n v="200"/>
    <n v="37000"/>
    <n v="40700"/>
    <n v="3700"/>
    <x v="5"/>
    <x v="1"/>
  </r>
  <r>
    <s v="Flight7694"/>
    <d v="2014-07-02T00:00:00"/>
    <x v="11"/>
    <n v="1.6"/>
    <n v="40"/>
    <x v="6"/>
    <n v="385"/>
    <n v="63525"/>
    <n v="69877.5"/>
    <n v="6352.5"/>
    <x v="2"/>
    <x v="0"/>
  </r>
  <r>
    <s v="Flight7695"/>
    <d v="2014-11-11T00:00:00"/>
    <x v="10"/>
    <n v="2.9"/>
    <n v="197"/>
    <x v="6"/>
    <n v="375"/>
    <n v="61875"/>
    <n v="68062.5"/>
    <n v="6187.5"/>
    <x v="0"/>
    <x v="0"/>
  </r>
  <r>
    <s v="Flight7696"/>
    <d v="2014-02-28T00:00:00"/>
    <x v="1"/>
    <n v="1.6"/>
    <n v="54"/>
    <x v="2"/>
    <n v="250"/>
    <n v="41250"/>
    <n v="45375"/>
    <n v="4125"/>
    <x v="8"/>
    <x v="0"/>
  </r>
  <r>
    <s v="Flight7697"/>
    <d v="2015-11-09T00:00:00"/>
    <x v="13"/>
    <n v="1.9"/>
    <n v="121"/>
    <x v="19"/>
    <n v="250"/>
    <n v="46250"/>
    <n v="50875"/>
    <n v="4625"/>
    <x v="0"/>
    <x v="1"/>
  </r>
  <r>
    <s v="Flight7698"/>
    <d v="2014-02-23T00:00:00"/>
    <x v="8"/>
    <n v="9.1"/>
    <n v="97"/>
    <x v="6"/>
    <n v="200"/>
    <n v="37000"/>
    <n v="40700"/>
    <n v="3700"/>
    <x v="8"/>
    <x v="0"/>
  </r>
  <r>
    <s v="Flight7699"/>
    <d v="2014-03-12T00:00:00"/>
    <x v="10"/>
    <n v="0.5"/>
    <n v="85"/>
    <x v="11"/>
    <n v="375"/>
    <n v="67875"/>
    <n v="74662.5"/>
    <n v="6787.5"/>
    <x v="5"/>
    <x v="0"/>
  </r>
  <r>
    <s v="Flight7700"/>
    <d v="2014-03-19T00:00:00"/>
    <x v="15"/>
    <n v="1.8"/>
    <n v="176"/>
    <x v="0"/>
    <n v="300"/>
    <n v="49500"/>
    <n v="54450"/>
    <n v="4950"/>
    <x v="5"/>
    <x v="0"/>
  </r>
  <r>
    <s v="Flight7701"/>
    <d v="2014-09-13T00:00:00"/>
    <x v="0"/>
    <n v="2.7"/>
    <n v="66"/>
    <x v="15"/>
    <n v="300"/>
    <n v="54300"/>
    <n v="59730"/>
    <n v="5430"/>
    <x v="6"/>
    <x v="0"/>
  </r>
  <r>
    <s v="Flight7702"/>
    <d v="2014-06-06T00:00:00"/>
    <x v="1"/>
    <n v="2.2999999999999998"/>
    <n v="164"/>
    <x v="15"/>
    <n v="275"/>
    <n v="45375"/>
    <n v="49912.5"/>
    <n v="4537.5"/>
    <x v="10"/>
    <x v="0"/>
  </r>
  <r>
    <s v="Flight7703"/>
    <d v="2015-10-10T00:00:00"/>
    <x v="3"/>
    <n v="3.7"/>
    <n v="210"/>
    <x v="14"/>
    <n v="350"/>
    <n v="57750"/>
    <n v="63525"/>
    <n v="5775"/>
    <x v="11"/>
    <x v="1"/>
  </r>
  <r>
    <s v="Flight7704"/>
    <d v="2014-11-22T00:00:00"/>
    <x v="1"/>
    <n v="1.1000000000000001"/>
    <n v="16"/>
    <x v="11"/>
    <n v="250"/>
    <n v="46250"/>
    <n v="50875"/>
    <n v="4625"/>
    <x v="0"/>
    <x v="0"/>
  </r>
  <r>
    <s v="Flight7705"/>
    <d v="2014-03-31T00:00:00"/>
    <x v="11"/>
    <n v="1.8"/>
    <n v="98"/>
    <x v="4"/>
    <n v="350"/>
    <n v="64750"/>
    <n v="71225"/>
    <n v="6475"/>
    <x v="5"/>
    <x v="0"/>
  </r>
  <r>
    <s v="Flight7706"/>
    <d v="2015-02-03T00:00:00"/>
    <x v="18"/>
    <n v="1.7"/>
    <n v="101"/>
    <x v="2"/>
    <n v="240"/>
    <n v="44400"/>
    <n v="48840"/>
    <n v="4440"/>
    <x v="8"/>
    <x v="1"/>
  </r>
  <r>
    <s v="Flight7707"/>
    <d v="2014-07-14T00:00:00"/>
    <x v="13"/>
    <n v="0.6"/>
    <n v="65"/>
    <x v="0"/>
    <n v="275"/>
    <n v="49775"/>
    <n v="54752.5"/>
    <n v="4977.5"/>
    <x v="2"/>
    <x v="0"/>
  </r>
  <r>
    <s v="Flight7708"/>
    <d v="2015-01-16T00:00:00"/>
    <x v="16"/>
    <n v="2.7"/>
    <n v="107"/>
    <x v="1"/>
    <n v="275"/>
    <n v="50875"/>
    <n v="55962.5"/>
    <n v="5087.5"/>
    <x v="7"/>
    <x v="1"/>
  </r>
  <r>
    <s v="Flight7709"/>
    <d v="2015-11-16T00:00:00"/>
    <x v="7"/>
    <n v="0.3"/>
    <n v="187"/>
    <x v="25"/>
    <n v="200"/>
    <n v="33000"/>
    <n v="36300"/>
    <n v="3300"/>
    <x v="0"/>
    <x v="1"/>
  </r>
  <r>
    <s v="Flight7710"/>
    <d v="2015-11-28T00:00:00"/>
    <x v="2"/>
    <n v="4.5999999999999996"/>
    <n v="41"/>
    <x v="11"/>
    <n v="337.5"/>
    <n v="55687.5"/>
    <n v="61256.25"/>
    <n v="5568.75"/>
    <x v="0"/>
    <x v="1"/>
  </r>
  <r>
    <s v="Flight7711"/>
    <d v="2015-11-04T00:00:00"/>
    <x v="3"/>
    <n v="2.2999999999999998"/>
    <n v="108"/>
    <x v="29"/>
    <n v="350"/>
    <n v="64750"/>
    <n v="71225"/>
    <n v="6475"/>
    <x v="0"/>
    <x v="1"/>
  </r>
  <r>
    <s v="Flight7712"/>
    <d v="2015-08-21T00:00:00"/>
    <x v="6"/>
    <n v="3.4"/>
    <n v="146"/>
    <x v="6"/>
    <n v="330"/>
    <n v="61050"/>
    <n v="67155"/>
    <n v="6105"/>
    <x v="1"/>
    <x v="1"/>
  </r>
  <r>
    <s v="Flight7713"/>
    <d v="2015-06-19T00:00:00"/>
    <x v="2"/>
    <n v="3.7"/>
    <n v="119"/>
    <x v="6"/>
    <n v="247.5"/>
    <n v="45787.5"/>
    <n v="50366.25"/>
    <n v="4578.75"/>
    <x v="10"/>
    <x v="1"/>
  </r>
  <r>
    <s v="Flight7714"/>
    <d v="2014-04-26T00:00:00"/>
    <x v="13"/>
    <n v="2.5"/>
    <n v="82"/>
    <x v="19"/>
    <n v="250"/>
    <n v="45250"/>
    <n v="49775"/>
    <n v="4525"/>
    <x v="9"/>
    <x v="0"/>
  </r>
  <r>
    <s v="Flight7715"/>
    <d v="2014-03-15T00:00:00"/>
    <x v="17"/>
    <n v="1"/>
    <n v="172"/>
    <x v="5"/>
    <n v="300"/>
    <n v="49500"/>
    <n v="54450"/>
    <n v="4950"/>
    <x v="5"/>
    <x v="0"/>
  </r>
  <r>
    <s v="Flight7716"/>
    <d v="2014-09-12T00:00:00"/>
    <x v="19"/>
    <n v="2.1"/>
    <n v="87"/>
    <x v="17"/>
    <n v="115"/>
    <n v="20815"/>
    <n v="22896.5"/>
    <n v="2081.5"/>
    <x v="6"/>
    <x v="0"/>
  </r>
  <r>
    <s v="Flight7717"/>
    <d v="2015-04-08T00:00:00"/>
    <x v="2"/>
    <n v="1.5"/>
    <n v="10"/>
    <x v="0"/>
    <n v="225"/>
    <n v="41625"/>
    <n v="45787.5"/>
    <n v="4162.5"/>
    <x v="9"/>
    <x v="1"/>
  </r>
  <r>
    <s v="Flight7718"/>
    <d v="2014-11-01T00:00:00"/>
    <x v="10"/>
    <n v="2.1"/>
    <n v="117"/>
    <x v="1"/>
    <n v="375"/>
    <n v="69375"/>
    <n v="76312.5"/>
    <n v="6937.5"/>
    <x v="0"/>
    <x v="0"/>
  </r>
  <r>
    <s v="Flight7719"/>
    <d v="2014-04-02T00:00:00"/>
    <x v="10"/>
    <n v="2.4"/>
    <n v="122"/>
    <x v="6"/>
    <n v="375"/>
    <n v="69375"/>
    <n v="76312.5"/>
    <n v="6937.5"/>
    <x v="9"/>
    <x v="0"/>
  </r>
  <r>
    <s v="Flight7720"/>
    <d v="2014-05-02T00:00:00"/>
    <x v="3"/>
    <n v="3.3"/>
    <n v="16"/>
    <x v="8"/>
    <n v="350"/>
    <n v="64750"/>
    <n v="71225"/>
    <n v="6475"/>
    <x v="3"/>
    <x v="0"/>
  </r>
  <r>
    <s v="Flight7721"/>
    <d v="2015-07-04T00:00:00"/>
    <x v="17"/>
    <n v="2.2000000000000002"/>
    <n v="198"/>
    <x v="2"/>
    <n v="330"/>
    <n v="54450"/>
    <n v="59895"/>
    <n v="5445"/>
    <x v="2"/>
    <x v="1"/>
  </r>
  <r>
    <s v="Flight7722"/>
    <d v="2015-07-05T00:00:00"/>
    <x v="11"/>
    <n v="1.7"/>
    <n v="145"/>
    <x v="3"/>
    <n v="385"/>
    <n v="71225"/>
    <n v="78347.5"/>
    <n v="7122.5"/>
    <x v="2"/>
    <x v="1"/>
  </r>
  <r>
    <s v="Flight7723"/>
    <d v="2014-11-15T00:00:00"/>
    <x v="16"/>
    <n v="1.5"/>
    <n v="40"/>
    <x v="8"/>
    <n v="275"/>
    <n v="45375"/>
    <n v="49912.5"/>
    <n v="4537.5"/>
    <x v="0"/>
    <x v="0"/>
  </r>
  <r>
    <s v="Flight7724"/>
    <d v="2015-07-01T00:00:00"/>
    <x v="4"/>
    <n v="1.4"/>
    <n v="142"/>
    <x v="1"/>
    <n v="220"/>
    <n v="40700"/>
    <n v="44770"/>
    <n v="4070"/>
    <x v="2"/>
    <x v="1"/>
  </r>
  <r>
    <s v="Flight7725"/>
    <d v="2014-06-05T00:00:00"/>
    <x v="10"/>
    <n v="2.6"/>
    <n v="72"/>
    <x v="12"/>
    <n v="412.5"/>
    <n v="74662.5"/>
    <n v="82128.75"/>
    <n v="7466.25"/>
    <x v="10"/>
    <x v="0"/>
  </r>
  <r>
    <s v="Flight7726"/>
    <d v="2014-07-01T00:00:00"/>
    <x v="6"/>
    <n v="1.4"/>
    <n v="69"/>
    <x v="2"/>
    <n v="330"/>
    <n v="59730"/>
    <n v="65703"/>
    <n v="5973"/>
    <x v="2"/>
    <x v="0"/>
  </r>
  <r>
    <s v="Flight7727"/>
    <d v="2014-10-06T00:00:00"/>
    <x v="4"/>
    <n v="2.6"/>
    <n v="35"/>
    <x v="5"/>
    <n v="200"/>
    <n v="37000"/>
    <n v="40700"/>
    <n v="3700"/>
    <x v="11"/>
    <x v="0"/>
  </r>
  <r>
    <s v="Flight7728"/>
    <d v="2014-07-29T00:00:00"/>
    <x v="19"/>
    <n v="2.5"/>
    <n v="169"/>
    <x v="0"/>
    <n v="126.5"/>
    <n v="20872.5"/>
    <n v="22959.75"/>
    <n v="2087.25"/>
    <x v="2"/>
    <x v="0"/>
  </r>
  <r>
    <s v="Flight7729"/>
    <d v="2015-02-20T00:00:00"/>
    <x v="11"/>
    <n v="1.6"/>
    <n v="63"/>
    <x v="3"/>
    <n v="350"/>
    <n v="63350"/>
    <n v="69685"/>
    <n v="6335"/>
    <x v="8"/>
    <x v="1"/>
  </r>
  <r>
    <s v="Flight7730"/>
    <d v="2015-01-27T00:00:00"/>
    <x v="21"/>
    <n v="2.1"/>
    <n v="18"/>
    <x v="25"/>
    <n v="300"/>
    <n v="55500"/>
    <n v="61050"/>
    <n v="5550"/>
    <x v="7"/>
    <x v="1"/>
  </r>
  <r>
    <s v="Flight7731"/>
    <d v="2015-07-11T00:00:00"/>
    <x v="1"/>
    <n v="1.2"/>
    <n v="113"/>
    <x v="16"/>
    <n v="275"/>
    <n v="50875"/>
    <n v="55962.5"/>
    <n v="5087.5"/>
    <x v="2"/>
    <x v="1"/>
  </r>
  <r>
    <s v="Flight7732"/>
    <d v="2015-12-08T00:00:00"/>
    <x v="3"/>
    <n v="5.4"/>
    <n v="162"/>
    <x v="6"/>
    <n v="350"/>
    <n v="57750"/>
    <n v="63525"/>
    <n v="5775"/>
    <x v="4"/>
    <x v="1"/>
  </r>
  <r>
    <s v="Flight7733"/>
    <d v="2014-05-14T00:00:00"/>
    <x v="6"/>
    <n v="1.9"/>
    <n v="142"/>
    <x v="24"/>
    <n v="300"/>
    <n v="55500"/>
    <n v="61050"/>
    <n v="5550"/>
    <x v="3"/>
    <x v="0"/>
  </r>
  <r>
    <s v="Flight7734"/>
    <d v="2015-07-18T00:00:00"/>
    <x v="19"/>
    <n v="2.1"/>
    <n v="101"/>
    <x v="6"/>
    <n v="126.5"/>
    <n v="23402.5"/>
    <n v="25742.75"/>
    <n v="2340.25"/>
    <x v="2"/>
    <x v="1"/>
  </r>
  <r>
    <s v="Flight7735"/>
    <d v="2014-05-20T00:00:00"/>
    <x v="7"/>
    <n v="2.6"/>
    <n v="45"/>
    <x v="5"/>
    <n v="200"/>
    <n v="33000"/>
    <n v="36300"/>
    <n v="3300"/>
    <x v="3"/>
    <x v="0"/>
  </r>
  <r>
    <s v="Flight7736"/>
    <d v="2014-04-19T00:00:00"/>
    <x v="6"/>
    <n v="3"/>
    <n v="189"/>
    <x v="0"/>
    <n v="300"/>
    <n v="49500"/>
    <n v="54450"/>
    <n v="4950"/>
    <x v="9"/>
    <x v="0"/>
  </r>
  <r>
    <s v="Flight7737"/>
    <d v="2015-01-23T00:00:00"/>
    <x v="14"/>
    <n v="2.1"/>
    <n v="47"/>
    <x v="15"/>
    <n v="275"/>
    <n v="45375"/>
    <n v="49912.5"/>
    <n v="4537.5"/>
    <x v="7"/>
    <x v="1"/>
  </r>
  <r>
    <s v="Flight7738"/>
    <d v="2014-04-13T00:00:00"/>
    <x v="0"/>
    <n v="3.9"/>
    <n v="38"/>
    <x v="2"/>
    <n v="300"/>
    <n v="49500"/>
    <n v="54450"/>
    <n v="4950"/>
    <x v="9"/>
    <x v="0"/>
  </r>
  <r>
    <s v="Flight7739"/>
    <d v="2015-04-09T00:00:00"/>
    <x v="17"/>
    <n v="1.4"/>
    <n v="103"/>
    <x v="6"/>
    <n v="300"/>
    <n v="55500"/>
    <n v="61050"/>
    <n v="5550"/>
    <x v="9"/>
    <x v="1"/>
  </r>
  <r>
    <s v="Flight7740"/>
    <d v="2015-10-19T00:00:00"/>
    <x v="5"/>
    <n v="2.8"/>
    <n v="20"/>
    <x v="18"/>
    <n v="125"/>
    <n v="23125"/>
    <n v="25437.5"/>
    <n v="2312.5"/>
    <x v="11"/>
    <x v="1"/>
  </r>
  <r>
    <s v="Flight7741"/>
    <d v="2014-11-30T00:00:00"/>
    <x v="6"/>
    <n v="3.3"/>
    <n v="149"/>
    <x v="18"/>
    <n v="450"/>
    <n v="83250"/>
    <n v="91575"/>
    <n v="8325"/>
    <x v="0"/>
    <x v="0"/>
  </r>
  <r>
    <s v="Flight7742"/>
    <d v="2014-11-27T00:00:00"/>
    <x v="10"/>
    <n v="7.2"/>
    <n v="120"/>
    <x v="6"/>
    <n v="562.5"/>
    <n v="104062.5"/>
    <n v="114468.75"/>
    <n v="10406.25"/>
    <x v="0"/>
    <x v="0"/>
  </r>
  <r>
    <s v="Flight7743"/>
    <d v="2014-07-30T00:00:00"/>
    <x v="6"/>
    <n v="1.7"/>
    <n v="140"/>
    <x v="5"/>
    <n v="330"/>
    <n v="61050"/>
    <n v="67155"/>
    <n v="6105"/>
    <x v="2"/>
    <x v="0"/>
  </r>
  <r>
    <s v="Flight7744"/>
    <d v="2015-04-04T00:00:00"/>
    <x v="3"/>
    <n v="4.7"/>
    <n v="164"/>
    <x v="1"/>
    <n v="350"/>
    <n v="57750"/>
    <n v="63525"/>
    <n v="5775"/>
    <x v="9"/>
    <x v="1"/>
  </r>
  <r>
    <s v="Flight7745"/>
    <d v="2014-11-08T00:00:00"/>
    <x v="16"/>
    <n v="1.3"/>
    <n v="110"/>
    <x v="16"/>
    <n v="275"/>
    <n v="50875"/>
    <n v="55962.5"/>
    <n v="5087.5"/>
    <x v="0"/>
    <x v="0"/>
  </r>
  <r>
    <s v="Flight7746"/>
    <d v="2014-06-16T00:00:00"/>
    <x v="4"/>
    <n v="1.4"/>
    <n v="147"/>
    <x v="21"/>
    <n v="220"/>
    <n v="40700"/>
    <n v="44770"/>
    <n v="4070"/>
    <x v="10"/>
    <x v="0"/>
  </r>
  <r>
    <s v="Flight7747"/>
    <d v="2015-06-28T00:00:00"/>
    <x v="6"/>
    <n v="2.4"/>
    <n v="21"/>
    <x v="18"/>
    <n v="330"/>
    <n v="61050"/>
    <n v="67155"/>
    <n v="6105"/>
    <x v="10"/>
    <x v="1"/>
  </r>
  <r>
    <s v="Flight7748"/>
    <d v="2015-08-23T00:00:00"/>
    <x v="6"/>
    <n v="0.8"/>
    <n v="210"/>
    <x v="10"/>
    <n v="330"/>
    <n v="54450"/>
    <n v="59895"/>
    <n v="5445"/>
    <x v="1"/>
    <x v="1"/>
  </r>
  <r>
    <s v="Flight7749"/>
    <d v="2014-07-24T00:00:00"/>
    <x v="7"/>
    <n v="1.6"/>
    <n v="122"/>
    <x v="6"/>
    <n v="220"/>
    <n v="40700"/>
    <n v="44770"/>
    <n v="4070"/>
    <x v="2"/>
    <x v="0"/>
  </r>
  <r>
    <s v="Flight7750"/>
    <d v="2015-06-14T00:00:00"/>
    <x v="11"/>
    <n v="1.1000000000000001"/>
    <n v="67"/>
    <x v="22"/>
    <n v="385"/>
    <n v="69685"/>
    <n v="76653.5"/>
    <n v="6968.5"/>
    <x v="10"/>
    <x v="1"/>
  </r>
  <r>
    <s v="Flight7751"/>
    <d v="2015-02-28T00:00:00"/>
    <x v="20"/>
    <n v="2.1"/>
    <n v="5"/>
    <x v="15"/>
    <n v="275"/>
    <n v="50875"/>
    <n v="55962.5"/>
    <n v="5087.5"/>
    <x v="8"/>
    <x v="1"/>
  </r>
  <r>
    <s v="Flight7752"/>
    <d v="2015-07-08T00:00:00"/>
    <x v="1"/>
    <n v="0.7"/>
    <n v="167"/>
    <x v="27"/>
    <n v="275"/>
    <n v="45375"/>
    <n v="49912.5"/>
    <n v="4537.5"/>
    <x v="2"/>
    <x v="1"/>
  </r>
  <r>
    <s v="Flight7753"/>
    <d v="2014-08-02T00:00:00"/>
    <x v="19"/>
    <n v="2.5"/>
    <n v="42"/>
    <x v="25"/>
    <n v="126.5"/>
    <n v="20872.5"/>
    <n v="22959.75"/>
    <n v="2087.25"/>
    <x v="1"/>
    <x v="0"/>
  </r>
  <r>
    <s v="Flight7754"/>
    <d v="2014-11-02T00:00:00"/>
    <x v="5"/>
    <n v="2.2000000000000002"/>
    <n v="152"/>
    <x v="26"/>
    <n v="125"/>
    <n v="20625"/>
    <n v="22687.5"/>
    <n v="2062.5"/>
    <x v="0"/>
    <x v="0"/>
  </r>
  <r>
    <s v="Flight7755"/>
    <d v="2014-08-25T00:00:00"/>
    <x v="2"/>
    <n v="1.5"/>
    <n v="77"/>
    <x v="6"/>
    <n v="247.5"/>
    <n v="44797.5"/>
    <n v="49277.25"/>
    <n v="4479.75"/>
    <x v="1"/>
    <x v="0"/>
  </r>
  <r>
    <s v="Flight7756"/>
    <d v="2015-06-06T00:00:00"/>
    <x v="8"/>
    <n v="11.1"/>
    <n v="4"/>
    <x v="18"/>
    <n v="220"/>
    <n v="40700"/>
    <n v="44770"/>
    <n v="4070"/>
    <x v="10"/>
    <x v="1"/>
  </r>
  <r>
    <s v="Flight7757"/>
    <d v="2014-07-25T00:00:00"/>
    <x v="12"/>
    <n v="2.1"/>
    <n v="19"/>
    <x v="14"/>
    <n v="126.5"/>
    <n v="23402.5"/>
    <n v="25742.75"/>
    <n v="2340.25"/>
    <x v="2"/>
    <x v="0"/>
  </r>
  <r>
    <s v="Flight7758"/>
    <d v="2014-07-31T00:00:00"/>
    <x v="6"/>
    <n v="1.6"/>
    <n v="178"/>
    <x v="17"/>
    <n v="330"/>
    <n v="54450"/>
    <n v="59895"/>
    <n v="5445"/>
    <x v="2"/>
    <x v="0"/>
  </r>
  <r>
    <s v="Flight7759"/>
    <d v="2014-05-06T00:00:00"/>
    <x v="20"/>
    <n v="1.4"/>
    <n v="120"/>
    <x v="11"/>
    <n v="275"/>
    <n v="50875"/>
    <n v="55962.5"/>
    <n v="5087.5"/>
    <x v="3"/>
    <x v="0"/>
  </r>
  <r>
    <s v="Flight7760"/>
    <d v="2015-11-13T00:00:00"/>
    <x v="5"/>
    <n v="1.2"/>
    <n v="51"/>
    <x v="21"/>
    <n v="125"/>
    <n v="20625"/>
    <n v="22687.5"/>
    <n v="2062.5"/>
    <x v="0"/>
    <x v="1"/>
  </r>
  <r>
    <s v="Flight7761"/>
    <d v="2015-07-11T00:00:00"/>
    <x v="0"/>
    <n v="1.1000000000000001"/>
    <n v="75"/>
    <x v="0"/>
    <n v="330"/>
    <n v="59730"/>
    <n v="65703"/>
    <n v="5973"/>
    <x v="2"/>
    <x v="1"/>
  </r>
  <r>
    <s v="Flight7762"/>
    <d v="2015-07-21T00:00:00"/>
    <x v="0"/>
    <n v="2.2000000000000002"/>
    <n v="140"/>
    <x v="1"/>
    <n v="330"/>
    <n v="61050"/>
    <n v="67155"/>
    <n v="6105"/>
    <x v="2"/>
    <x v="1"/>
  </r>
  <r>
    <s v="Flight7763"/>
    <d v="2014-11-24T00:00:00"/>
    <x v="11"/>
    <n v="2.4"/>
    <n v="13"/>
    <x v="17"/>
    <n v="525"/>
    <n v="97125"/>
    <n v="106837.5"/>
    <n v="9712.5"/>
    <x v="0"/>
    <x v="0"/>
  </r>
  <r>
    <s v="Flight7764"/>
    <d v="2014-06-18T00:00:00"/>
    <x v="0"/>
    <n v="2.8"/>
    <n v="35"/>
    <x v="18"/>
    <n v="330"/>
    <n v="61050"/>
    <n v="67155"/>
    <n v="6105"/>
    <x v="10"/>
    <x v="0"/>
  </r>
  <r>
    <s v="Flight7765"/>
    <d v="2015-10-17T00:00:00"/>
    <x v="20"/>
    <n v="1.7"/>
    <n v="148"/>
    <x v="24"/>
    <n v="275"/>
    <n v="50875"/>
    <n v="55962.5"/>
    <n v="5087.5"/>
    <x v="11"/>
    <x v="1"/>
  </r>
  <r>
    <s v="Flight7766"/>
    <d v="2014-04-25T00:00:00"/>
    <x v="21"/>
    <n v="3.4"/>
    <n v="89"/>
    <x v="17"/>
    <n v="300"/>
    <n v="54300"/>
    <n v="59730"/>
    <n v="5430"/>
    <x v="9"/>
    <x v="0"/>
  </r>
  <r>
    <s v="Flight7767"/>
    <d v="2014-08-22T00:00:00"/>
    <x v="2"/>
    <n v="1.9"/>
    <n v="43"/>
    <x v="1"/>
    <n v="247.5"/>
    <n v="40837.5"/>
    <n v="44921.25"/>
    <n v="4083.75"/>
    <x v="1"/>
    <x v="0"/>
  </r>
  <r>
    <s v="Flight7768"/>
    <d v="2014-01-21T00:00:00"/>
    <x v="8"/>
    <n v="6.6"/>
    <n v="154"/>
    <x v="5"/>
    <n v="200"/>
    <n v="33000"/>
    <n v="36300"/>
    <n v="3300"/>
    <x v="7"/>
    <x v="0"/>
  </r>
  <r>
    <s v="Flight7769"/>
    <d v="2015-11-16T00:00:00"/>
    <x v="8"/>
    <n v="7.9"/>
    <n v="24"/>
    <x v="6"/>
    <n v="200"/>
    <n v="37000"/>
    <n v="40700"/>
    <n v="3700"/>
    <x v="0"/>
    <x v="1"/>
  </r>
  <r>
    <s v="Flight7770"/>
    <d v="2014-06-05T00:00:00"/>
    <x v="8"/>
    <n v="11.1"/>
    <n v="134"/>
    <x v="0"/>
    <n v="220"/>
    <n v="40700"/>
    <n v="44770"/>
    <n v="4070"/>
    <x v="10"/>
    <x v="0"/>
  </r>
  <r>
    <s v="Flight7771"/>
    <d v="2014-01-09T00:00:00"/>
    <x v="4"/>
    <n v="1.8"/>
    <n v="23"/>
    <x v="1"/>
    <n v="200"/>
    <n v="37000"/>
    <n v="40700"/>
    <n v="3700"/>
    <x v="7"/>
    <x v="0"/>
  </r>
  <r>
    <s v="Flight7772"/>
    <d v="2015-05-13T00:00:00"/>
    <x v="2"/>
    <n v="1.6"/>
    <n v="126"/>
    <x v="1"/>
    <n v="225"/>
    <n v="41625"/>
    <n v="45787.5"/>
    <n v="4162.5"/>
    <x v="3"/>
    <x v="1"/>
  </r>
  <r>
    <s v="Flight7773"/>
    <d v="2014-07-08T00:00:00"/>
    <x v="1"/>
    <n v="3"/>
    <n v="93"/>
    <x v="3"/>
    <n v="275"/>
    <n v="50875"/>
    <n v="55962.5"/>
    <n v="5087.5"/>
    <x v="2"/>
    <x v="0"/>
  </r>
  <r>
    <s v="Flight7774"/>
    <d v="2015-07-22T00:00:00"/>
    <x v="10"/>
    <n v="2.8"/>
    <n v="171"/>
    <x v="14"/>
    <n v="412.5"/>
    <n v="68062.5"/>
    <n v="74868.75"/>
    <n v="6806.25"/>
    <x v="2"/>
    <x v="1"/>
  </r>
  <r>
    <s v="Flight7775"/>
    <d v="2015-03-25T00:00:00"/>
    <x v="4"/>
    <n v="3.2"/>
    <n v="129"/>
    <x v="23"/>
    <n v="200"/>
    <n v="37000"/>
    <n v="40700"/>
    <n v="3700"/>
    <x v="5"/>
    <x v="1"/>
  </r>
  <r>
    <s v="Flight7776"/>
    <d v="2015-07-21T00:00:00"/>
    <x v="16"/>
    <n v="2.2999999999999998"/>
    <n v="180"/>
    <x v="10"/>
    <n v="302.5"/>
    <n v="49912.5"/>
    <n v="54903.75"/>
    <n v="4991.25"/>
    <x v="2"/>
    <x v="1"/>
  </r>
  <r>
    <s v="Flight7777"/>
    <d v="2015-05-27T00:00:00"/>
    <x v="0"/>
    <n v="2.8"/>
    <n v="8"/>
    <x v="6"/>
    <n v="300"/>
    <n v="55500"/>
    <n v="61050"/>
    <n v="5550"/>
    <x v="3"/>
    <x v="1"/>
  </r>
  <r>
    <s v="Flight7778"/>
    <d v="2014-01-22T00:00:00"/>
    <x v="1"/>
    <n v="2.2000000000000002"/>
    <n v="86"/>
    <x v="18"/>
    <n v="250"/>
    <n v="45250"/>
    <n v="49775"/>
    <n v="4525"/>
    <x v="7"/>
    <x v="0"/>
  </r>
  <r>
    <s v="Flight7779"/>
    <d v="2014-06-22T00:00:00"/>
    <x v="19"/>
    <n v="0.5"/>
    <n v="57"/>
    <x v="22"/>
    <n v="126.5"/>
    <n v="20872.5"/>
    <n v="22959.75"/>
    <n v="2087.25"/>
    <x v="10"/>
    <x v="0"/>
  </r>
  <r>
    <s v="Flight7780"/>
    <d v="2014-07-18T00:00:00"/>
    <x v="0"/>
    <n v="0.9"/>
    <n v="88"/>
    <x v="18"/>
    <n v="330"/>
    <n v="59730"/>
    <n v="65703"/>
    <n v="5973"/>
    <x v="2"/>
    <x v="0"/>
  </r>
  <r>
    <s v="Flight7781"/>
    <d v="2014-03-07T00:00:00"/>
    <x v="5"/>
    <n v="-0.6"/>
    <n v="68"/>
    <x v="13"/>
    <n v="125"/>
    <n v="22625"/>
    <n v="24887.5"/>
    <n v="2262.5"/>
    <x v="5"/>
    <x v="0"/>
  </r>
  <r>
    <s v="Flight7782"/>
    <d v="2015-10-09T00:00:00"/>
    <x v="20"/>
    <n v="3.4"/>
    <n v="132"/>
    <x v="2"/>
    <n v="275"/>
    <n v="50875"/>
    <n v="55962.5"/>
    <n v="5087.5"/>
    <x v="11"/>
    <x v="1"/>
  </r>
  <r>
    <s v="Flight7783"/>
    <d v="2014-01-11T00:00:00"/>
    <x v="7"/>
    <n v="3.8"/>
    <n v="20"/>
    <x v="18"/>
    <n v="200"/>
    <n v="37000"/>
    <n v="40700"/>
    <n v="3700"/>
    <x v="7"/>
    <x v="0"/>
  </r>
  <r>
    <s v="Flight7784"/>
    <d v="2015-11-21T00:00:00"/>
    <x v="2"/>
    <n v="2.9"/>
    <n v="72"/>
    <x v="12"/>
    <n v="225"/>
    <n v="40725"/>
    <n v="44797.5"/>
    <n v="4072.5"/>
    <x v="0"/>
    <x v="1"/>
  </r>
  <r>
    <s v="Flight7785"/>
    <d v="2014-04-16T00:00:00"/>
    <x v="7"/>
    <n v="3.8"/>
    <n v="78"/>
    <x v="21"/>
    <n v="200"/>
    <n v="36200"/>
    <n v="39820"/>
    <n v="3620"/>
    <x v="9"/>
    <x v="0"/>
  </r>
  <r>
    <s v="Flight7786"/>
    <d v="2014-07-13T00:00:00"/>
    <x v="5"/>
    <n v="3.7"/>
    <n v="152"/>
    <x v="19"/>
    <n v="137.5"/>
    <n v="22687.5"/>
    <n v="24956.25"/>
    <n v="2268.75"/>
    <x v="2"/>
    <x v="0"/>
  </r>
  <r>
    <s v="Flight7787"/>
    <d v="2015-12-13T00:00:00"/>
    <x v="20"/>
    <n v="0.6"/>
    <n v="206"/>
    <x v="14"/>
    <n v="275"/>
    <n v="45375"/>
    <n v="49912.5"/>
    <n v="4537.5"/>
    <x v="4"/>
    <x v="1"/>
  </r>
  <r>
    <s v="Flight7788"/>
    <d v="2014-12-17T00:00:00"/>
    <x v="17"/>
    <n v="2.2999999999999998"/>
    <n v="135"/>
    <x v="15"/>
    <n v="300"/>
    <n v="55500"/>
    <n v="61050"/>
    <n v="5550"/>
    <x v="4"/>
    <x v="0"/>
  </r>
  <r>
    <s v="Flight7789"/>
    <d v="2015-06-09T00:00:00"/>
    <x v="1"/>
    <n v="0.2"/>
    <n v="107"/>
    <x v="6"/>
    <n v="275"/>
    <n v="50875"/>
    <n v="55962.5"/>
    <n v="5087.5"/>
    <x v="10"/>
    <x v="1"/>
  </r>
  <r>
    <s v="Flight7790"/>
    <d v="2015-07-08T00:00:00"/>
    <x v="13"/>
    <n v="2.7"/>
    <n v="84"/>
    <x v="6"/>
    <n v="275"/>
    <n v="49775"/>
    <n v="54752.5"/>
    <n v="4977.5"/>
    <x v="2"/>
    <x v="1"/>
  </r>
  <r>
    <s v="Flight7791"/>
    <d v="2015-07-11T00:00:00"/>
    <x v="11"/>
    <n v="1.4"/>
    <n v="41"/>
    <x v="19"/>
    <n v="385"/>
    <n v="63525"/>
    <n v="69877.5"/>
    <n v="6352.5"/>
    <x v="2"/>
    <x v="1"/>
  </r>
  <r>
    <s v="Flight7792"/>
    <d v="2014-05-31T00:00:00"/>
    <x v="0"/>
    <n v="0.9"/>
    <n v="130"/>
    <x v="16"/>
    <n v="300"/>
    <n v="55500"/>
    <n v="61050"/>
    <n v="5550"/>
    <x v="3"/>
    <x v="0"/>
  </r>
  <r>
    <s v="Flight7793"/>
    <d v="2014-05-18T00:00:00"/>
    <x v="11"/>
    <n v="1.7"/>
    <n v="50"/>
    <x v="21"/>
    <n v="350"/>
    <n v="57750"/>
    <n v="63525"/>
    <n v="5775"/>
    <x v="3"/>
    <x v="0"/>
  </r>
  <r>
    <s v="Flight7794"/>
    <d v="2014-01-23T00:00:00"/>
    <x v="1"/>
    <n v="2.2999999999999998"/>
    <n v="138"/>
    <x v="16"/>
    <n v="250"/>
    <n v="46250"/>
    <n v="50875"/>
    <n v="4625"/>
    <x v="7"/>
    <x v="0"/>
  </r>
  <r>
    <s v="Flight7795"/>
    <d v="2014-11-10T00:00:00"/>
    <x v="1"/>
    <n v="2.5"/>
    <n v="118"/>
    <x v="0"/>
    <n v="250"/>
    <n v="46250"/>
    <n v="50875"/>
    <n v="4625"/>
    <x v="0"/>
    <x v="0"/>
  </r>
  <r>
    <s v="Flight7796"/>
    <d v="2015-07-08T00:00:00"/>
    <x v="12"/>
    <n v="2.1"/>
    <n v="185"/>
    <x v="1"/>
    <n v="126.5"/>
    <n v="20872.5"/>
    <n v="22959.75"/>
    <n v="2087.25"/>
    <x v="2"/>
    <x v="1"/>
  </r>
  <r>
    <s v="Flight7797"/>
    <d v="2015-11-17T00:00:00"/>
    <x v="16"/>
    <n v="2.5"/>
    <n v="4"/>
    <x v="18"/>
    <n v="275"/>
    <n v="50875"/>
    <n v="55962.5"/>
    <n v="5087.5"/>
    <x v="0"/>
    <x v="1"/>
  </r>
  <r>
    <s v="Flight7798"/>
    <d v="2015-11-27T00:00:00"/>
    <x v="14"/>
    <n v="5.5"/>
    <n v="164"/>
    <x v="17"/>
    <n v="412.5"/>
    <n v="68062.5"/>
    <n v="74868.75"/>
    <n v="6806.25"/>
    <x v="0"/>
    <x v="1"/>
  </r>
  <r>
    <s v="Flight7799"/>
    <d v="2015-02-10T00:00:00"/>
    <x v="12"/>
    <n v="2.9"/>
    <n v="54"/>
    <x v="19"/>
    <n v="115"/>
    <n v="18975"/>
    <n v="20872.5"/>
    <n v="1897.5"/>
    <x v="8"/>
    <x v="1"/>
  </r>
  <r>
    <s v="Flight7800"/>
    <d v="2015-08-07T00:00:00"/>
    <x v="5"/>
    <n v="3.5"/>
    <n v="108"/>
    <x v="0"/>
    <n v="137.5"/>
    <n v="25437.5"/>
    <n v="27981.25"/>
    <n v="2543.75"/>
    <x v="1"/>
    <x v="1"/>
  </r>
  <r>
    <s v="Flight7801"/>
    <d v="2015-02-15T00:00:00"/>
    <x v="3"/>
    <n v="4.5999999999999996"/>
    <n v="18"/>
    <x v="27"/>
    <n v="350"/>
    <n v="64750"/>
    <n v="71225"/>
    <n v="6475"/>
    <x v="8"/>
    <x v="1"/>
  </r>
  <r>
    <s v="Flight7802"/>
    <d v="2015-04-25T00:00:00"/>
    <x v="7"/>
    <n v="2.7"/>
    <n v="186"/>
    <x v="19"/>
    <n v="200"/>
    <n v="33000"/>
    <n v="36300"/>
    <n v="3300"/>
    <x v="9"/>
    <x v="1"/>
  </r>
  <r>
    <s v="Flight7803"/>
    <d v="2014-08-27T00:00:00"/>
    <x v="4"/>
    <n v="2.7"/>
    <n v="152"/>
    <x v="6"/>
    <n v="220"/>
    <n v="36300"/>
    <n v="39930"/>
    <n v="3630"/>
    <x v="1"/>
    <x v="0"/>
  </r>
  <r>
    <s v="Flight7804"/>
    <d v="2014-10-17T00:00:00"/>
    <x v="4"/>
    <n v="3.3"/>
    <n v="75"/>
    <x v="24"/>
    <n v="200"/>
    <n v="36200"/>
    <n v="39820"/>
    <n v="3620"/>
    <x v="11"/>
    <x v="0"/>
  </r>
  <r>
    <s v="Flight7805"/>
    <d v="2015-11-20T00:00:00"/>
    <x v="10"/>
    <n v="3"/>
    <n v="1"/>
    <x v="3"/>
    <n v="375"/>
    <n v="69375"/>
    <n v="76312.5"/>
    <n v="6937.5"/>
    <x v="0"/>
    <x v="1"/>
  </r>
  <r>
    <s v="Flight7806"/>
    <d v="2014-06-29T00:00:00"/>
    <x v="10"/>
    <n v="2.6"/>
    <n v="107"/>
    <x v="25"/>
    <n v="412.5"/>
    <n v="76312.5"/>
    <n v="83943.75"/>
    <n v="7631.25"/>
    <x v="10"/>
    <x v="0"/>
  </r>
  <r>
    <s v="Flight7807"/>
    <d v="2014-12-18T00:00:00"/>
    <x v="10"/>
    <n v="1.9"/>
    <n v="58"/>
    <x v="0"/>
    <n v="375"/>
    <n v="61875"/>
    <n v="68062.5"/>
    <n v="6187.5"/>
    <x v="4"/>
    <x v="0"/>
  </r>
  <r>
    <s v="Flight7808"/>
    <d v="2015-02-24T00:00:00"/>
    <x v="17"/>
    <n v="2.1"/>
    <n v="171"/>
    <x v="2"/>
    <n v="300"/>
    <n v="49500"/>
    <n v="54450"/>
    <n v="4950"/>
    <x v="8"/>
    <x v="1"/>
  </r>
  <r>
    <s v="Flight7809"/>
    <d v="2014-01-29T00:00:00"/>
    <x v="10"/>
    <n v="2.1"/>
    <n v="98"/>
    <x v="18"/>
    <n v="375"/>
    <n v="69375"/>
    <n v="76312.5"/>
    <n v="6937.5"/>
    <x v="7"/>
    <x v="0"/>
  </r>
  <r>
    <s v="Flight7810"/>
    <d v="2014-08-07T00:00:00"/>
    <x v="7"/>
    <n v="1.9"/>
    <n v="62"/>
    <x v="6"/>
    <n v="220"/>
    <n v="36300"/>
    <n v="39930"/>
    <n v="3630"/>
    <x v="1"/>
    <x v="0"/>
  </r>
  <r>
    <s v="Flight7811"/>
    <d v="2014-10-06T00:00:00"/>
    <x v="11"/>
    <n v="3.6"/>
    <n v="137"/>
    <x v="2"/>
    <n v="350"/>
    <n v="64750"/>
    <n v="71225"/>
    <n v="6475"/>
    <x v="11"/>
    <x v="0"/>
  </r>
  <r>
    <s v="Flight7812"/>
    <d v="2014-01-19T00:00:00"/>
    <x v="19"/>
    <n v="1.7"/>
    <n v="210"/>
    <x v="13"/>
    <n v="115"/>
    <n v="18975"/>
    <n v="20872.5"/>
    <n v="1897.5"/>
    <x v="7"/>
    <x v="0"/>
  </r>
  <r>
    <s v="Flight7813"/>
    <d v="2014-07-06T00:00:00"/>
    <x v="15"/>
    <n v="2.7"/>
    <n v="96"/>
    <x v="5"/>
    <n v="330"/>
    <n v="61050"/>
    <n v="67155"/>
    <n v="6105"/>
    <x v="2"/>
    <x v="0"/>
  </r>
  <r>
    <s v="Flight7814"/>
    <d v="2014-08-30T00:00:00"/>
    <x v="1"/>
    <n v="1.3"/>
    <n v="70"/>
    <x v="6"/>
    <n v="275"/>
    <n v="49775"/>
    <n v="54752.5"/>
    <n v="4977.5"/>
    <x v="1"/>
    <x v="0"/>
  </r>
  <r>
    <s v="Flight7815"/>
    <d v="2015-11-17T00:00:00"/>
    <x v="6"/>
    <n v="3.3"/>
    <n v="97"/>
    <x v="21"/>
    <n v="300"/>
    <n v="55500"/>
    <n v="61050"/>
    <n v="5550"/>
    <x v="0"/>
    <x v="1"/>
  </r>
  <r>
    <s v="Flight7816"/>
    <d v="2015-09-08T00:00:00"/>
    <x v="7"/>
    <n v="3"/>
    <n v="120"/>
    <x v="24"/>
    <n v="200"/>
    <n v="37000"/>
    <n v="40700"/>
    <n v="3700"/>
    <x v="6"/>
    <x v="1"/>
  </r>
  <r>
    <s v="Flight7817"/>
    <d v="2014-06-22T00:00:00"/>
    <x v="20"/>
    <n v="1.5"/>
    <n v="11"/>
    <x v="14"/>
    <n v="302.5"/>
    <n v="55962.5"/>
    <n v="61558.75"/>
    <n v="5596.25"/>
    <x v="10"/>
    <x v="0"/>
  </r>
  <r>
    <s v="Flight7818"/>
    <d v="2014-06-18T00:00:00"/>
    <x v="13"/>
    <n v="2.8"/>
    <n v="139"/>
    <x v="5"/>
    <n v="275"/>
    <n v="50875"/>
    <n v="55962.5"/>
    <n v="5087.5"/>
    <x v="10"/>
    <x v="0"/>
  </r>
  <r>
    <s v="Flight7819"/>
    <d v="2014-03-07T00:00:00"/>
    <x v="2"/>
    <n v="0.5"/>
    <n v="121"/>
    <x v="8"/>
    <n v="225"/>
    <n v="41625"/>
    <n v="45787.5"/>
    <n v="4162.5"/>
    <x v="5"/>
    <x v="0"/>
  </r>
  <r>
    <s v="Flight7820"/>
    <d v="2015-04-20T00:00:00"/>
    <x v="5"/>
    <n v="1.7"/>
    <n v="209"/>
    <x v="3"/>
    <n v="125"/>
    <n v="20625"/>
    <n v="22687.5"/>
    <n v="2062.5"/>
    <x v="9"/>
    <x v="1"/>
  </r>
  <r>
    <s v="Flight7821"/>
    <d v="2014-11-13T00:00:00"/>
    <x v="10"/>
    <n v="2.7"/>
    <n v="118"/>
    <x v="21"/>
    <n v="375"/>
    <n v="69375"/>
    <n v="76312.5"/>
    <n v="6937.5"/>
    <x v="0"/>
    <x v="0"/>
  </r>
  <r>
    <s v="Flight7822"/>
    <d v="2014-08-08T00:00:00"/>
    <x v="2"/>
    <n v="2"/>
    <n v="26"/>
    <x v="9"/>
    <n v="247.5"/>
    <n v="45787.5"/>
    <n v="50366.25"/>
    <n v="4578.75"/>
    <x v="1"/>
    <x v="0"/>
  </r>
  <r>
    <s v="Flight7823"/>
    <d v="2015-06-24T00:00:00"/>
    <x v="6"/>
    <n v="1.9"/>
    <n v="181"/>
    <x v="3"/>
    <n v="330"/>
    <n v="54450"/>
    <n v="59895"/>
    <n v="5445"/>
    <x v="10"/>
    <x v="1"/>
  </r>
  <r>
    <s v="Flight7824"/>
    <d v="2014-11-12T00:00:00"/>
    <x v="8"/>
    <n v="9.6999999999999993"/>
    <n v="204"/>
    <x v="1"/>
    <n v="200"/>
    <n v="33000"/>
    <n v="36300"/>
    <n v="3300"/>
    <x v="0"/>
    <x v="0"/>
  </r>
  <r>
    <s v="Flight7825"/>
    <d v="2014-05-11T00:00:00"/>
    <x v="12"/>
    <n v="2.1"/>
    <n v="126"/>
    <x v="25"/>
    <n v="115"/>
    <n v="21275"/>
    <n v="23402.5"/>
    <n v="2127.5"/>
    <x v="3"/>
    <x v="0"/>
  </r>
  <r>
    <s v="Flight7826"/>
    <d v="2014-03-01T00:00:00"/>
    <x v="13"/>
    <n v="1.2"/>
    <n v="61"/>
    <x v="1"/>
    <n v="250"/>
    <n v="41250"/>
    <n v="45375"/>
    <n v="4125"/>
    <x v="5"/>
    <x v="0"/>
  </r>
  <r>
    <s v="Flight7827"/>
    <d v="2015-05-25T00:00:00"/>
    <x v="12"/>
    <n v="2.2999999999999998"/>
    <n v="28"/>
    <x v="15"/>
    <n v="115"/>
    <n v="21275"/>
    <n v="23402.5"/>
    <n v="2127.5"/>
    <x v="3"/>
    <x v="1"/>
  </r>
  <r>
    <s v="Flight7828"/>
    <d v="2015-08-06T00:00:00"/>
    <x v="20"/>
    <n v="1.4"/>
    <n v="126"/>
    <x v="0"/>
    <n v="302.5"/>
    <n v="55962.5"/>
    <n v="61558.75"/>
    <n v="5596.25"/>
    <x v="1"/>
    <x v="1"/>
  </r>
  <r>
    <s v="Flight7829"/>
    <d v="2015-01-23T00:00:00"/>
    <x v="13"/>
    <n v="2.7"/>
    <n v="22"/>
    <x v="6"/>
    <n v="250"/>
    <n v="46250"/>
    <n v="50875"/>
    <n v="4625"/>
    <x v="7"/>
    <x v="1"/>
  </r>
  <r>
    <s v="Flight7830"/>
    <d v="2014-11-09T00:00:00"/>
    <x v="20"/>
    <n v="1"/>
    <n v="61"/>
    <x v="6"/>
    <n v="275"/>
    <n v="45375"/>
    <n v="49912.5"/>
    <n v="4537.5"/>
    <x v="0"/>
    <x v="0"/>
  </r>
  <r>
    <s v="Flight7831"/>
    <d v="2015-06-28T00:00:00"/>
    <x v="10"/>
    <n v="1.6"/>
    <n v="167"/>
    <x v="8"/>
    <n v="412.5"/>
    <n v="68062.5"/>
    <n v="74868.75"/>
    <n v="6806.25"/>
    <x v="10"/>
    <x v="1"/>
  </r>
  <r>
    <s v="Flight7832"/>
    <d v="2015-01-30T00:00:00"/>
    <x v="16"/>
    <n v="2.2999999999999998"/>
    <n v="32"/>
    <x v="6"/>
    <n v="275"/>
    <n v="50875"/>
    <n v="55962.5"/>
    <n v="5087.5"/>
    <x v="7"/>
    <x v="1"/>
  </r>
  <r>
    <s v="Flight7833"/>
    <d v="2014-05-10T00:00:00"/>
    <x v="6"/>
    <n v="1.5"/>
    <n v="122"/>
    <x v="20"/>
    <n v="300"/>
    <n v="55500"/>
    <n v="61050"/>
    <n v="5550"/>
    <x v="3"/>
    <x v="0"/>
  </r>
  <r>
    <s v="Flight7834"/>
    <d v="2015-08-01T00:00:00"/>
    <x v="9"/>
    <n v="1.9"/>
    <n v="182"/>
    <x v="1"/>
    <n v="275"/>
    <n v="45375"/>
    <n v="49912.5"/>
    <n v="4537.5"/>
    <x v="1"/>
    <x v="1"/>
  </r>
  <r>
    <s v="Flight7835"/>
    <d v="2015-01-28T00:00:00"/>
    <x v="17"/>
    <n v="1.3"/>
    <n v="132"/>
    <x v="24"/>
    <n v="300"/>
    <n v="55500"/>
    <n v="61050"/>
    <n v="5550"/>
    <x v="7"/>
    <x v="1"/>
  </r>
  <r>
    <s v="Flight7836"/>
    <d v="2014-05-06T00:00:00"/>
    <x v="10"/>
    <n v="1.5"/>
    <n v="57"/>
    <x v="22"/>
    <n v="375"/>
    <n v="61875"/>
    <n v="68062.5"/>
    <n v="6187.5"/>
    <x v="3"/>
    <x v="0"/>
  </r>
  <r>
    <s v="Flight7837"/>
    <d v="2014-07-22T00:00:00"/>
    <x v="12"/>
    <n v="0.3"/>
    <n v="183"/>
    <x v="1"/>
    <n v="126.5"/>
    <n v="20872.5"/>
    <n v="22959.75"/>
    <n v="2087.25"/>
    <x v="2"/>
    <x v="0"/>
  </r>
  <r>
    <s v="Flight7838"/>
    <d v="2014-01-15T00:00:00"/>
    <x v="4"/>
    <n v="0.9"/>
    <n v="162"/>
    <x v="1"/>
    <n v="200"/>
    <n v="33000"/>
    <n v="36300"/>
    <n v="3300"/>
    <x v="7"/>
    <x v="0"/>
  </r>
  <r>
    <s v="Flight7839"/>
    <d v="2015-01-26T00:00:00"/>
    <x v="6"/>
    <n v="2.7"/>
    <n v="35"/>
    <x v="19"/>
    <n v="300"/>
    <n v="55500"/>
    <n v="61050"/>
    <n v="5550"/>
    <x v="7"/>
    <x v="1"/>
  </r>
  <r>
    <s v="Flight7840"/>
    <d v="2015-03-24T00:00:00"/>
    <x v="19"/>
    <n v="1.7"/>
    <n v="197"/>
    <x v="1"/>
    <n v="115"/>
    <n v="18975"/>
    <n v="20872.5"/>
    <n v="1897.5"/>
    <x v="5"/>
    <x v="1"/>
  </r>
  <r>
    <s v="Flight7841"/>
    <d v="2014-11-27T00:00:00"/>
    <x v="10"/>
    <n v="7.4"/>
    <n v="147"/>
    <x v="17"/>
    <n v="562.5"/>
    <n v="104062.5"/>
    <n v="114468.75"/>
    <n v="10406.25"/>
    <x v="0"/>
    <x v="0"/>
  </r>
  <r>
    <s v="Flight7842"/>
    <d v="2014-05-11T00:00:00"/>
    <x v="13"/>
    <n v="-0.1"/>
    <n v="113"/>
    <x v="9"/>
    <n v="250"/>
    <n v="46250"/>
    <n v="50875"/>
    <n v="4625"/>
    <x v="3"/>
    <x v="0"/>
  </r>
  <r>
    <s v="Flight7843"/>
    <d v="2015-03-10T00:00:00"/>
    <x v="5"/>
    <n v="2"/>
    <n v="142"/>
    <x v="2"/>
    <n v="125"/>
    <n v="23125"/>
    <n v="25437.5"/>
    <n v="2312.5"/>
    <x v="5"/>
    <x v="1"/>
  </r>
  <r>
    <s v="Flight7844"/>
    <d v="2014-08-27T00:00:00"/>
    <x v="11"/>
    <n v="2"/>
    <n v="144"/>
    <x v="25"/>
    <n v="385"/>
    <n v="71225"/>
    <n v="78347.5"/>
    <n v="7122.5"/>
    <x v="1"/>
    <x v="0"/>
  </r>
  <r>
    <s v="Flight7845"/>
    <d v="2015-10-10T00:00:00"/>
    <x v="4"/>
    <n v="2.4"/>
    <n v="146"/>
    <x v="1"/>
    <n v="200"/>
    <n v="37000"/>
    <n v="40700"/>
    <n v="3700"/>
    <x v="11"/>
    <x v="1"/>
  </r>
  <r>
    <s v="Flight7846"/>
    <d v="2014-06-14T00:00:00"/>
    <x v="12"/>
    <n v="2.9"/>
    <n v="128"/>
    <x v="2"/>
    <n v="126.5"/>
    <n v="23402.5"/>
    <n v="25742.75"/>
    <n v="2340.25"/>
    <x v="10"/>
    <x v="0"/>
  </r>
  <r>
    <s v="Flight7847"/>
    <d v="2014-02-25T00:00:00"/>
    <x v="19"/>
    <n v="2.4"/>
    <n v="80"/>
    <x v="9"/>
    <n v="115"/>
    <n v="20815"/>
    <n v="22896.5"/>
    <n v="2081.5"/>
    <x v="8"/>
    <x v="0"/>
  </r>
  <r>
    <s v="Flight7848"/>
    <d v="2014-01-02T00:00:00"/>
    <x v="19"/>
    <n v="1.8"/>
    <n v="152"/>
    <x v="3"/>
    <n v="115"/>
    <n v="18975"/>
    <n v="20872.5"/>
    <n v="1897.5"/>
    <x v="7"/>
    <x v="0"/>
  </r>
  <r>
    <s v="Flight7849"/>
    <d v="2014-01-27T00:00:00"/>
    <x v="4"/>
    <n v="2.1"/>
    <n v="14"/>
    <x v="16"/>
    <n v="200"/>
    <n v="37000"/>
    <n v="40700"/>
    <n v="3700"/>
    <x v="7"/>
    <x v="0"/>
  </r>
  <r>
    <s v="Flight7850"/>
    <d v="2015-02-09T00:00:00"/>
    <x v="5"/>
    <n v="1.6"/>
    <n v="173"/>
    <x v="21"/>
    <n v="125"/>
    <n v="20625"/>
    <n v="22687.5"/>
    <n v="2062.5"/>
    <x v="8"/>
    <x v="1"/>
  </r>
  <r>
    <s v="Flight7851"/>
    <d v="2014-10-22T00:00:00"/>
    <x v="19"/>
    <n v="2.4"/>
    <n v="81"/>
    <x v="23"/>
    <n v="115"/>
    <n v="20815"/>
    <n v="22896.5"/>
    <n v="2081.5"/>
    <x v="11"/>
    <x v="0"/>
  </r>
  <r>
    <s v="Flight7852"/>
    <d v="2015-08-15T00:00:00"/>
    <x v="7"/>
    <n v="0.6"/>
    <n v="195"/>
    <x v="28"/>
    <n v="220"/>
    <n v="36300"/>
    <n v="39930"/>
    <n v="3630"/>
    <x v="1"/>
    <x v="1"/>
  </r>
  <r>
    <s v="Flight7853"/>
    <d v="2015-10-16T00:00:00"/>
    <x v="1"/>
    <n v="2"/>
    <n v="20"/>
    <x v="0"/>
    <n v="250"/>
    <n v="46250"/>
    <n v="50875"/>
    <n v="4625"/>
    <x v="11"/>
    <x v="1"/>
  </r>
  <r>
    <s v="Flight7854"/>
    <d v="2014-04-03T00:00:00"/>
    <x v="3"/>
    <n v="5.0999999999999996"/>
    <n v="114"/>
    <x v="0"/>
    <n v="350"/>
    <n v="64750"/>
    <n v="71225"/>
    <n v="6475"/>
    <x v="9"/>
    <x v="0"/>
  </r>
  <r>
    <s v="Flight7855"/>
    <d v="2015-09-09T00:00:00"/>
    <x v="20"/>
    <n v="1.6"/>
    <n v="74"/>
    <x v="11"/>
    <n v="275"/>
    <n v="49775"/>
    <n v="54752.5"/>
    <n v="4977.5"/>
    <x v="6"/>
    <x v="1"/>
  </r>
  <r>
    <s v="Flight7856"/>
    <d v="2014-12-25T00:00:00"/>
    <x v="7"/>
    <n v="3.4"/>
    <n v="198"/>
    <x v="26"/>
    <n v="280"/>
    <n v="46200"/>
    <n v="50820"/>
    <n v="4620"/>
    <x v="4"/>
    <x v="0"/>
  </r>
  <r>
    <s v="Flight7857"/>
    <d v="2015-10-21T00:00:00"/>
    <x v="16"/>
    <n v="0.7"/>
    <n v="172"/>
    <x v="2"/>
    <n v="275"/>
    <n v="45375"/>
    <n v="49912.5"/>
    <n v="4537.5"/>
    <x v="11"/>
    <x v="1"/>
  </r>
  <r>
    <s v="Flight7858"/>
    <d v="2015-08-18T00:00:00"/>
    <x v="12"/>
    <n v="2.2999999999999998"/>
    <n v="144"/>
    <x v="2"/>
    <n v="126.5"/>
    <n v="23402.5"/>
    <n v="25742.75"/>
    <n v="2340.25"/>
    <x v="1"/>
    <x v="1"/>
  </r>
  <r>
    <s v="Flight7859"/>
    <d v="2015-11-27T00:00:00"/>
    <x v="6"/>
    <n v="5.8"/>
    <n v="49"/>
    <x v="1"/>
    <n v="450"/>
    <n v="74250"/>
    <n v="81675"/>
    <n v="7425"/>
    <x v="0"/>
    <x v="1"/>
  </r>
  <r>
    <s v="Flight7860"/>
    <d v="2014-10-27T00:00:00"/>
    <x v="1"/>
    <n v="3.7"/>
    <n v="16"/>
    <x v="12"/>
    <n v="250"/>
    <n v="46250"/>
    <n v="50875"/>
    <n v="4625"/>
    <x v="11"/>
    <x v="0"/>
  </r>
  <r>
    <s v="Flight7861"/>
    <d v="2015-06-20T00:00:00"/>
    <x v="1"/>
    <n v="2.8"/>
    <n v="59"/>
    <x v="5"/>
    <n v="275"/>
    <n v="45375"/>
    <n v="49912.5"/>
    <n v="4537.5"/>
    <x v="10"/>
    <x v="1"/>
  </r>
  <r>
    <s v="Flight7862"/>
    <d v="2014-04-12T00:00:00"/>
    <x v="17"/>
    <n v="1.2"/>
    <n v="134"/>
    <x v="10"/>
    <n v="300"/>
    <n v="55500"/>
    <n v="61050"/>
    <n v="5550"/>
    <x v="9"/>
    <x v="0"/>
  </r>
  <r>
    <s v="Flight7863"/>
    <d v="2015-10-10T00:00:00"/>
    <x v="1"/>
    <n v="2.5"/>
    <n v="161"/>
    <x v="18"/>
    <n v="250"/>
    <n v="41250"/>
    <n v="45375"/>
    <n v="4125"/>
    <x v="11"/>
    <x v="1"/>
  </r>
  <r>
    <s v="Flight7864"/>
    <d v="2014-07-25T00:00:00"/>
    <x v="10"/>
    <n v="2.4"/>
    <n v="78"/>
    <x v="19"/>
    <n v="412.5"/>
    <n v="74662.5"/>
    <n v="82128.75"/>
    <n v="7466.25"/>
    <x v="2"/>
    <x v="0"/>
  </r>
  <r>
    <s v="Flight7865"/>
    <d v="2014-04-17T00:00:00"/>
    <x v="19"/>
    <n v="1.3"/>
    <n v="115"/>
    <x v="22"/>
    <n v="115"/>
    <n v="21275"/>
    <n v="23402.5"/>
    <n v="2127.5"/>
    <x v="9"/>
    <x v="0"/>
  </r>
  <r>
    <s v="Flight7866"/>
    <d v="2015-06-08T00:00:00"/>
    <x v="15"/>
    <n v="3.4"/>
    <n v="6"/>
    <x v="0"/>
    <n v="330"/>
    <n v="61050"/>
    <n v="67155"/>
    <n v="6105"/>
    <x v="10"/>
    <x v="1"/>
  </r>
  <r>
    <s v="Flight7867"/>
    <d v="2014-03-15T00:00:00"/>
    <x v="10"/>
    <n v="2.1"/>
    <n v="97"/>
    <x v="2"/>
    <n v="375"/>
    <n v="69375"/>
    <n v="76312.5"/>
    <n v="6937.5"/>
    <x v="5"/>
    <x v="0"/>
  </r>
  <r>
    <s v="Flight7868"/>
    <d v="2014-10-01T00:00:00"/>
    <x v="8"/>
    <n v="10.8"/>
    <n v="4"/>
    <x v="2"/>
    <n v="200"/>
    <n v="37000"/>
    <n v="40700"/>
    <n v="3700"/>
    <x v="11"/>
    <x v="0"/>
  </r>
  <r>
    <s v="Flight7869"/>
    <d v="2014-05-10T00:00:00"/>
    <x v="2"/>
    <n v="1.9"/>
    <n v="44"/>
    <x v="1"/>
    <n v="225"/>
    <n v="37125"/>
    <n v="40837.5"/>
    <n v="3712.5"/>
    <x v="3"/>
    <x v="0"/>
  </r>
  <r>
    <s v="Flight7870"/>
    <d v="2014-11-26T00:00:00"/>
    <x v="13"/>
    <n v="5.2"/>
    <n v="31"/>
    <x v="10"/>
    <n v="375"/>
    <n v="69375"/>
    <n v="76312.5"/>
    <n v="6937.5"/>
    <x v="0"/>
    <x v="0"/>
  </r>
  <r>
    <s v="Flight7871"/>
    <d v="2015-12-21T00:00:00"/>
    <x v="20"/>
    <n v="3"/>
    <n v="126"/>
    <x v="6"/>
    <n v="385"/>
    <n v="71225"/>
    <n v="78347.5"/>
    <n v="7122.5"/>
    <x v="4"/>
    <x v="1"/>
  </r>
  <r>
    <s v="Flight7872"/>
    <d v="2014-04-11T00:00:00"/>
    <x v="6"/>
    <n v="1.6"/>
    <n v="158"/>
    <x v="2"/>
    <n v="300"/>
    <n v="49500"/>
    <n v="54450"/>
    <n v="4950"/>
    <x v="9"/>
    <x v="0"/>
  </r>
  <r>
    <s v="Flight7873"/>
    <d v="2014-01-08T00:00:00"/>
    <x v="12"/>
    <n v="0.9"/>
    <n v="43"/>
    <x v="18"/>
    <n v="115"/>
    <n v="18975"/>
    <n v="20872.5"/>
    <n v="1897.5"/>
    <x v="7"/>
    <x v="0"/>
  </r>
  <r>
    <s v="Flight7874"/>
    <d v="2014-01-15T00:00:00"/>
    <x v="3"/>
    <n v="3.6"/>
    <n v="80"/>
    <x v="18"/>
    <n v="350"/>
    <n v="63350"/>
    <n v="69685"/>
    <n v="6335"/>
    <x v="7"/>
    <x v="0"/>
  </r>
  <r>
    <s v="Flight7875"/>
    <d v="2014-04-29T00:00:00"/>
    <x v="1"/>
    <n v="2.8"/>
    <n v="113"/>
    <x v="1"/>
    <n v="250"/>
    <n v="46250"/>
    <n v="50875"/>
    <n v="4625"/>
    <x v="9"/>
    <x v="0"/>
  </r>
  <r>
    <s v="Flight7876"/>
    <d v="2014-12-28T00:00:00"/>
    <x v="19"/>
    <n v="4.2"/>
    <n v="103"/>
    <x v="21"/>
    <n v="161"/>
    <n v="29785"/>
    <n v="32763.5"/>
    <n v="2978.5"/>
    <x v="4"/>
    <x v="0"/>
  </r>
  <r>
    <s v="Flight7877"/>
    <d v="2014-02-06T00:00:00"/>
    <x v="14"/>
    <n v="1.3"/>
    <n v="132"/>
    <x v="10"/>
    <n v="275"/>
    <n v="50875"/>
    <n v="55962.5"/>
    <n v="5087.5"/>
    <x v="8"/>
    <x v="0"/>
  </r>
  <r>
    <s v="Flight7878"/>
    <d v="2015-05-26T00:00:00"/>
    <x v="6"/>
    <n v="1.5"/>
    <n v="24"/>
    <x v="25"/>
    <n v="300"/>
    <n v="55500"/>
    <n v="61050"/>
    <n v="5550"/>
    <x v="3"/>
    <x v="1"/>
  </r>
  <r>
    <s v="Flight7879"/>
    <d v="2014-05-15T00:00:00"/>
    <x v="13"/>
    <n v="1.7"/>
    <n v="152"/>
    <x v="14"/>
    <n v="250"/>
    <n v="41250"/>
    <n v="45375"/>
    <n v="4125"/>
    <x v="3"/>
    <x v="0"/>
  </r>
  <r>
    <s v="Flight7880"/>
    <d v="2015-11-05T00:00:00"/>
    <x v="0"/>
    <n v="1.3"/>
    <n v="21"/>
    <x v="8"/>
    <n v="300"/>
    <n v="55500"/>
    <n v="61050"/>
    <n v="5550"/>
    <x v="0"/>
    <x v="1"/>
  </r>
  <r>
    <s v="Flight7881"/>
    <d v="2014-08-11T00:00:00"/>
    <x v="4"/>
    <n v="2.2999999999999998"/>
    <n v="208"/>
    <x v="25"/>
    <n v="220"/>
    <n v="36300"/>
    <n v="39930"/>
    <n v="3630"/>
    <x v="1"/>
    <x v="0"/>
  </r>
  <r>
    <s v="Flight7882"/>
    <d v="2014-08-18T00:00:00"/>
    <x v="8"/>
    <n v="9.3000000000000007"/>
    <n v="69"/>
    <x v="16"/>
    <n v="220"/>
    <n v="39820"/>
    <n v="43802"/>
    <n v="3982"/>
    <x v="1"/>
    <x v="0"/>
  </r>
  <r>
    <s v="Flight7883"/>
    <d v="2015-09-21T00:00:00"/>
    <x v="0"/>
    <n v="1.6"/>
    <n v="184"/>
    <x v="25"/>
    <n v="300"/>
    <n v="49500"/>
    <n v="54450"/>
    <n v="4950"/>
    <x v="6"/>
    <x v="1"/>
  </r>
  <r>
    <s v="Flight7884"/>
    <d v="2014-10-26T00:00:00"/>
    <x v="4"/>
    <n v="3.5"/>
    <n v="116"/>
    <x v="23"/>
    <n v="200"/>
    <n v="37000"/>
    <n v="40700"/>
    <n v="3700"/>
    <x v="11"/>
    <x v="0"/>
  </r>
  <r>
    <s v="Flight7885"/>
    <d v="2015-02-03T00:00:00"/>
    <x v="3"/>
    <n v="5.7"/>
    <n v="78"/>
    <x v="1"/>
    <n v="350"/>
    <n v="63350"/>
    <n v="69685"/>
    <n v="6335"/>
    <x v="8"/>
    <x v="1"/>
  </r>
  <r>
    <s v="Flight7886"/>
    <d v="2014-09-06T00:00:00"/>
    <x v="5"/>
    <n v="1.4"/>
    <n v="107"/>
    <x v="22"/>
    <n v="125"/>
    <n v="23125"/>
    <n v="25437.5"/>
    <n v="2312.5"/>
    <x v="6"/>
    <x v="0"/>
  </r>
  <r>
    <s v="Flight7887"/>
    <d v="2014-01-26T00:00:00"/>
    <x v="7"/>
    <n v="3.3"/>
    <n v="48"/>
    <x v="1"/>
    <n v="200"/>
    <n v="33000"/>
    <n v="36300"/>
    <n v="3300"/>
    <x v="7"/>
    <x v="0"/>
  </r>
  <r>
    <s v="Flight7888"/>
    <d v="2014-10-22T00:00:00"/>
    <x v="6"/>
    <n v="1.8"/>
    <n v="56"/>
    <x v="6"/>
    <n v="300"/>
    <n v="49500"/>
    <n v="54450"/>
    <n v="4950"/>
    <x v="11"/>
    <x v="0"/>
  </r>
  <r>
    <s v="Flight7889"/>
    <d v="2014-09-11T00:00:00"/>
    <x v="17"/>
    <n v="1.6"/>
    <n v="136"/>
    <x v="16"/>
    <n v="300"/>
    <n v="55500"/>
    <n v="61050"/>
    <n v="5550"/>
    <x v="6"/>
    <x v="0"/>
  </r>
  <r>
    <s v="Flight7890"/>
    <d v="2014-04-02T00:00:00"/>
    <x v="13"/>
    <n v="2.5"/>
    <n v="76"/>
    <x v="13"/>
    <n v="250"/>
    <n v="45250"/>
    <n v="49775"/>
    <n v="4525"/>
    <x v="9"/>
    <x v="0"/>
  </r>
  <r>
    <s v="Flight7891"/>
    <d v="2015-07-22T00:00:00"/>
    <x v="16"/>
    <n v="2"/>
    <n v="182"/>
    <x v="18"/>
    <n v="302.5"/>
    <n v="49912.5"/>
    <n v="54903.75"/>
    <n v="4991.25"/>
    <x v="2"/>
    <x v="1"/>
  </r>
  <r>
    <s v="Flight7892"/>
    <d v="2014-07-15T00:00:00"/>
    <x v="7"/>
    <n v="1.6"/>
    <n v="103"/>
    <x v="20"/>
    <n v="220"/>
    <n v="40700"/>
    <n v="44770"/>
    <n v="4070"/>
    <x v="2"/>
    <x v="0"/>
  </r>
  <r>
    <s v="Flight7893"/>
    <d v="2015-09-13T00:00:00"/>
    <x v="1"/>
    <n v="2.1"/>
    <n v="6"/>
    <x v="2"/>
    <n v="250"/>
    <n v="46250"/>
    <n v="50875"/>
    <n v="4625"/>
    <x v="6"/>
    <x v="1"/>
  </r>
  <r>
    <s v="Flight7894"/>
    <d v="2014-08-07T00:00:00"/>
    <x v="7"/>
    <n v="2.2999999999999998"/>
    <n v="3"/>
    <x v="18"/>
    <n v="220"/>
    <n v="40700"/>
    <n v="44770"/>
    <n v="4070"/>
    <x v="1"/>
    <x v="0"/>
  </r>
  <r>
    <s v="Flight7895"/>
    <d v="2014-12-20T00:00:00"/>
    <x v="17"/>
    <n v="0.9"/>
    <n v="12"/>
    <x v="8"/>
    <n v="300"/>
    <n v="55500"/>
    <n v="61050"/>
    <n v="5550"/>
    <x v="4"/>
    <x v="0"/>
  </r>
  <r>
    <s v="Flight7896"/>
    <d v="2014-03-27T00:00:00"/>
    <x v="5"/>
    <n v="2.1"/>
    <n v="4"/>
    <x v="25"/>
    <n v="125"/>
    <n v="23125"/>
    <n v="25437.5"/>
    <n v="2312.5"/>
    <x v="5"/>
    <x v="0"/>
  </r>
  <r>
    <s v="Flight7897"/>
    <d v="2014-03-18T00:00:00"/>
    <x v="4"/>
    <n v="2.2000000000000002"/>
    <n v="206"/>
    <x v="0"/>
    <n v="200"/>
    <n v="33000"/>
    <n v="36300"/>
    <n v="3300"/>
    <x v="5"/>
    <x v="0"/>
  </r>
  <r>
    <s v="Flight7898"/>
    <d v="2015-12-22T00:00:00"/>
    <x v="16"/>
    <n v="1.5"/>
    <n v="72"/>
    <x v="19"/>
    <n v="385"/>
    <n v="69685"/>
    <n v="76653.5"/>
    <n v="6968.5"/>
    <x v="4"/>
    <x v="1"/>
  </r>
  <r>
    <s v="Flight7899"/>
    <d v="2014-12-20T00:00:00"/>
    <x v="3"/>
    <n v="5.2"/>
    <n v="42"/>
    <x v="0"/>
    <n v="350"/>
    <n v="57750"/>
    <n v="63525"/>
    <n v="5775"/>
    <x v="4"/>
    <x v="0"/>
  </r>
  <r>
    <s v="Flight7900"/>
    <d v="2014-09-03T00:00:00"/>
    <x v="21"/>
    <n v="1.9"/>
    <n v="90"/>
    <x v="15"/>
    <n v="300"/>
    <n v="54300"/>
    <n v="59730"/>
    <n v="5430"/>
    <x v="6"/>
    <x v="0"/>
  </r>
  <r>
    <s v="Flight7901"/>
    <d v="2015-08-29T00:00:00"/>
    <x v="11"/>
    <n v="1.9"/>
    <n v="23"/>
    <x v="25"/>
    <n v="385"/>
    <n v="71225"/>
    <n v="78347.5"/>
    <n v="7122.5"/>
    <x v="1"/>
    <x v="1"/>
  </r>
  <r>
    <s v="Flight7902"/>
    <d v="2015-03-26T00:00:00"/>
    <x v="8"/>
    <n v="10"/>
    <n v="16"/>
    <x v="6"/>
    <n v="200"/>
    <n v="37000"/>
    <n v="40700"/>
    <n v="3700"/>
    <x v="5"/>
    <x v="1"/>
  </r>
  <r>
    <s v="Flight7903"/>
    <d v="2014-09-24T00:00:00"/>
    <x v="14"/>
    <n v="1.6"/>
    <n v="93"/>
    <x v="5"/>
    <n v="275"/>
    <n v="50875"/>
    <n v="55962.5"/>
    <n v="5087.5"/>
    <x v="6"/>
    <x v="0"/>
  </r>
  <r>
    <s v="Flight7904"/>
    <d v="2015-06-18T00:00:00"/>
    <x v="9"/>
    <n v="2"/>
    <n v="122"/>
    <x v="6"/>
    <n v="275"/>
    <n v="50875"/>
    <n v="55962.5"/>
    <n v="5087.5"/>
    <x v="10"/>
    <x v="1"/>
  </r>
  <r>
    <s v="Flight7905"/>
    <d v="2015-11-29T00:00:00"/>
    <x v="16"/>
    <n v="4.7"/>
    <n v="40"/>
    <x v="6"/>
    <n v="412.5"/>
    <n v="68062.5"/>
    <n v="74868.75"/>
    <n v="6806.25"/>
    <x v="0"/>
    <x v="1"/>
  </r>
  <r>
    <s v="Flight7906"/>
    <d v="2015-08-10T00:00:00"/>
    <x v="17"/>
    <n v="1.3"/>
    <n v="116"/>
    <x v="21"/>
    <n v="330"/>
    <n v="61050"/>
    <n v="67155"/>
    <n v="6105"/>
    <x v="1"/>
    <x v="1"/>
  </r>
  <r>
    <s v="Flight7907"/>
    <d v="2014-03-24T00:00:00"/>
    <x v="11"/>
    <n v="2"/>
    <n v="112"/>
    <x v="6"/>
    <n v="350"/>
    <n v="64750"/>
    <n v="71225"/>
    <n v="6475"/>
    <x v="5"/>
    <x v="0"/>
  </r>
  <r>
    <s v="Flight7908"/>
    <d v="2014-06-07T00:00:00"/>
    <x v="0"/>
    <n v="1.1000000000000001"/>
    <n v="22"/>
    <x v="2"/>
    <n v="330"/>
    <n v="61050"/>
    <n v="67155"/>
    <n v="6105"/>
    <x v="10"/>
    <x v="0"/>
  </r>
  <r>
    <s v="Flight7909"/>
    <d v="2014-06-03T00:00:00"/>
    <x v="1"/>
    <n v="2.1"/>
    <n v="103"/>
    <x v="8"/>
    <n v="275"/>
    <n v="50875"/>
    <n v="55962.5"/>
    <n v="5087.5"/>
    <x v="10"/>
    <x v="0"/>
  </r>
  <r>
    <s v="Flight7910"/>
    <d v="2014-06-01T00:00:00"/>
    <x v="1"/>
    <n v="2.1"/>
    <n v="155"/>
    <x v="16"/>
    <n v="275"/>
    <n v="45375"/>
    <n v="49912.5"/>
    <n v="4537.5"/>
    <x v="10"/>
    <x v="0"/>
  </r>
  <r>
    <s v="Flight7911"/>
    <d v="2014-03-15T00:00:00"/>
    <x v="21"/>
    <n v="2.6"/>
    <n v="189"/>
    <x v="27"/>
    <n v="300"/>
    <n v="49500"/>
    <n v="54450"/>
    <n v="4950"/>
    <x v="5"/>
    <x v="0"/>
  </r>
  <r>
    <s v="Flight7912"/>
    <d v="2014-05-13T00:00:00"/>
    <x v="17"/>
    <n v="1.5"/>
    <n v="130"/>
    <x v="25"/>
    <n v="300"/>
    <n v="55500"/>
    <n v="61050"/>
    <n v="5550"/>
    <x v="3"/>
    <x v="0"/>
  </r>
  <r>
    <s v="Flight7913"/>
    <d v="2014-10-23T00:00:00"/>
    <x v="4"/>
    <n v="1.7"/>
    <n v="139"/>
    <x v="6"/>
    <n v="200"/>
    <n v="37000"/>
    <n v="40700"/>
    <n v="3700"/>
    <x v="11"/>
    <x v="0"/>
  </r>
  <r>
    <s v="Flight7914"/>
    <d v="2014-07-10T00:00:00"/>
    <x v="20"/>
    <n v="1.3"/>
    <n v="167"/>
    <x v="2"/>
    <n v="302.5"/>
    <n v="49912.5"/>
    <n v="54903.75"/>
    <n v="4991.25"/>
    <x v="2"/>
    <x v="0"/>
  </r>
  <r>
    <s v="Flight7915"/>
    <d v="2015-08-03T00:00:00"/>
    <x v="10"/>
    <n v="2.1"/>
    <n v="43"/>
    <x v="2"/>
    <n v="412.5"/>
    <n v="68062.5"/>
    <n v="74868.75"/>
    <n v="6806.25"/>
    <x v="1"/>
    <x v="1"/>
  </r>
  <r>
    <s v="Flight7916"/>
    <d v="2015-02-17T00:00:00"/>
    <x v="4"/>
    <n v="2.2999999999999998"/>
    <n v="99"/>
    <x v="2"/>
    <n v="200"/>
    <n v="37000"/>
    <n v="40700"/>
    <n v="3700"/>
    <x v="8"/>
    <x v="1"/>
  </r>
  <r>
    <s v="Flight7917"/>
    <d v="2014-08-07T00:00:00"/>
    <x v="15"/>
    <n v="2.5"/>
    <n v="31"/>
    <x v="5"/>
    <n v="330"/>
    <n v="61050"/>
    <n v="67155"/>
    <n v="6105"/>
    <x v="1"/>
    <x v="0"/>
  </r>
  <r>
    <s v="Flight7918"/>
    <d v="2014-09-28T00:00:00"/>
    <x v="11"/>
    <n v="3.1"/>
    <n v="118"/>
    <x v="22"/>
    <n v="350"/>
    <n v="64750"/>
    <n v="71225"/>
    <n v="6475"/>
    <x v="6"/>
    <x v="0"/>
  </r>
  <r>
    <s v="Flight7919"/>
    <d v="2014-12-16T00:00:00"/>
    <x v="5"/>
    <n v="2.5"/>
    <n v="132"/>
    <x v="28"/>
    <n v="125"/>
    <n v="23125"/>
    <n v="25437.5"/>
    <n v="2312.5"/>
    <x v="4"/>
    <x v="0"/>
  </r>
  <r>
    <s v="Flight7920"/>
    <d v="2015-08-09T00:00:00"/>
    <x v="6"/>
    <n v="1.4"/>
    <n v="192"/>
    <x v="1"/>
    <n v="330"/>
    <n v="54450"/>
    <n v="59895"/>
    <n v="5445"/>
    <x v="1"/>
    <x v="1"/>
  </r>
  <r>
    <s v="Flight7921"/>
    <d v="2014-07-08T00:00:00"/>
    <x v="9"/>
    <n v="3.1"/>
    <n v="23"/>
    <x v="25"/>
    <n v="275"/>
    <n v="50875"/>
    <n v="55962.5"/>
    <n v="5087.5"/>
    <x v="2"/>
    <x v="0"/>
  </r>
  <r>
    <s v="Flight7922"/>
    <d v="2014-07-12T00:00:00"/>
    <x v="7"/>
    <n v="2.7"/>
    <n v="49"/>
    <x v="18"/>
    <n v="220"/>
    <n v="36300"/>
    <n v="39930"/>
    <n v="3630"/>
    <x v="2"/>
    <x v="0"/>
  </r>
  <r>
    <s v="Flight7923"/>
    <d v="2014-06-29T00:00:00"/>
    <x v="16"/>
    <n v="1.6"/>
    <n v="1"/>
    <x v="17"/>
    <n v="302.5"/>
    <n v="55962.5"/>
    <n v="61558.75"/>
    <n v="5596.25"/>
    <x v="10"/>
    <x v="0"/>
  </r>
  <r>
    <s v="Flight7924"/>
    <d v="2015-10-02T00:00:00"/>
    <x v="11"/>
    <n v="2.7"/>
    <n v="75"/>
    <x v="17"/>
    <n v="350"/>
    <n v="63350"/>
    <n v="69685"/>
    <n v="6335"/>
    <x v="11"/>
    <x v="1"/>
  </r>
  <r>
    <s v="Flight7925"/>
    <d v="2015-01-30T00:00:00"/>
    <x v="8"/>
    <n v="10.7"/>
    <n v="116"/>
    <x v="6"/>
    <n v="200"/>
    <n v="37000"/>
    <n v="40700"/>
    <n v="3700"/>
    <x v="7"/>
    <x v="1"/>
  </r>
  <r>
    <s v="Flight7926"/>
    <d v="2014-06-13T00:00:00"/>
    <x v="7"/>
    <n v="2.8"/>
    <n v="50"/>
    <x v="6"/>
    <n v="220"/>
    <n v="36300"/>
    <n v="39930"/>
    <n v="3630"/>
    <x v="10"/>
    <x v="0"/>
  </r>
  <r>
    <s v="Flight7927"/>
    <d v="2015-06-05T00:00:00"/>
    <x v="1"/>
    <n v="3.3"/>
    <n v="175"/>
    <x v="2"/>
    <n v="275"/>
    <n v="45375"/>
    <n v="49912.5"/>
    <n v="4537.5"/>
    <x v="10"/>
    <x v="1"/>
  </r>
  <r>
    <s v="Flight7928"/>
    <d v="2015-08-27T00:00:00"/>
    <x v="16"/>
    <n v="0.8"/>
    <n v="194"/>
    <x v="21"/>
    <n v="302.5"/>
    <n v="49912.5"/>
    <n v="54903.75"/>
    <n v="4991.25"/>
    <x v="1"/>
    <x v="1"/>
  </r>
  <r>
    <s v="Flight7929"/>
    <d v="2015-04-22T00:00:00"/>
    <x v="12"/>
    <n v="2.1"/>
    <n v="112"/>
    <x v="6"/>
    <n v="115"/>
    <n v="21275"/>
    <n v="23402.5"/>
    <n v="2127.5"/>
    <x v="9"/>
    <x v="1"/>
  </r>
  <r>
    <s v="Flight7930"/>
    <d v="2014-03-10T00:00:00"/>
    <x v="10"/>
    <n v="2.2999999999999998"/>
    <n v="59"/>
    <x v="18"/>
    <n v="375"/>
    <n v="61875"/>
    <n v="68062.5"/>
    <n v="6187.5"/>
    <x v="5"/>
    <x v="0"/>
  </r>
  <r>
    <s v="Flight7931"/>
    <d v="2014-04-08T00:00:00"/>
    <x v="20"/>
    <n v="3.8"/>
    <n v="101"/>
    <x v="0"/>
    <n v="275"/>
    <n v="50875"/>
    <n v="55962.5"/>
    <n v="5087.5"/>
    <x v="9"/>
    <x v="0"/>
  </r>
  <r>
    <s v="Flight7932"/>
    <d v="2014-10-20T00:00:00"/>
    <x v="6"/>
    <n v="0.9"/>
    <n v="8"/>
    <x v="17"/>
    <n v="300"/>
    <n v="55500"/>
    <n v="61050"/>
    <n v="5550"/>
    <x v="11"/>
    <x v="0"/>
  </r>
  <r>
    <s v="Flight7933"/>
    <d v="2014-11-25T00:00:00"/>
    <x v="17"/>
    <n v="7"/>
    <n v="52"/>
    <x v="6"/>
    <n v="450"/>
    <n v="74250"/>
    <n v="81675"/>
    <n v="7425"/>
    <x v="0"/>
    <x v="0"/>
  </r>
  <r>
    <s v="Flight7934"/>
    <d v="2014-07-24T00:00:00"/>
    <x v="7"/>
    <n v="2.2000000000000002"/>
    <n v="153"/>
    <x v="24"/>
    <n v="220"/>
    <n v="36300"/>
    <n v="39930"/>
    <n v="3630"/>
    <x v="2"/>
    <x v="0"/>
  </r>
  <r>
    <s v="Flight7935"/>
    <d v="2014-08-16T00:00:00"/>
    <x v="8"/>
    <n v="12.6"/>
    <n v="48"/>
    <x v="19"/>
    <n v="220"/>
    <n v="36300"/>
    <n v="39930"/>
    <n v="3630"/>
    <x v="1"/>
    <x v="0"/>
  </r>
  <r>
    <s v="Flight7936"/>
    <d v="2014-12-27T00:00:00"/>
    <x v="20"/>
    <n v="2.9"/>
    <n v="195"/>
    <x v="16"/>
    <n v="385"/>
    <n v="63525"/>
    <n v="69877.5"/>
    <n v="6352.5"/>
    <x v="4"/>
    <x v="0"/>
  </r>
  <r>
    <s v="Flight7937"/>
    <d v="2014-06-02T00:00:00"/>
    <x v="1"/>
    <n v="0.8"/>
    <n v="71"/>
    <x v="2"/>
    <n v="275"/>
    <n v="49775"/>
    <n v="54752.5"/>
    <n v="4977.5"/>
    <x v="10"/>
    <x v="0"/>
  </r>
  <r>
    <s v="Flight7938"/>
    <d v="2015-12-07T00:00:00"/>
    <x v="14"/>
    <n v="0.9"/>
    <n v="181"/>
    <x v="19"/>
    <n v="275"/>
    <n v="45375"/>
    <n v="49912.5"/>
    <n v="4537.5"/>
    <x v="4"/>
    <x v="1"/>
  </r>
  <r>
    <s v="Flight7939"/>
    <d v="2014-07-20T00:00:00"/>
    <x v="7"/>
    <n v="2"/>
    <n v="147"/>
    <x v="19"/>
    <n v="220"/>
    <n v="40700"/>
    <n v="44770"/>
    <n v="4070"/>
    <x v="2"/>
    <x v="0"/>
  </r>
  <r>
    <s v="Flight7940"/>
    <d v="2014-05-02T00:00:00"/>
    <x v="8"/>
    <n v="10.5"/>
    <n v="189"/>
    <x v="8"/>
    <n v="200"/>
    <n v="33000"/>
    <n v="36300"/>
    <n v="3300"/>
    <x v="3"/>
    <x v="0"/>
  </r>
  <r>
    <s v="Flight7941"/>
    <d v="2015-03-27T00:00:00"/>
    <x v="3"/>
    <n v="5.3"/>
    <n v="141"/>
    <x v="0"/>
    <n v="350"/>
    <n v="64750"/>
    <n v="71225"/>
    <n v="6475"/>
    <x v="5"/>
    <x v="1"/>
  </r>
  <r>
    <s v="Flight7942"/>
    <d v="2015-08-04T00:00:00"/>
    <x v="9"/>
    <n v="1.4"/>
    <n v="150"/>
    <x v="12"/>
    <n v="275"/>
    <n v="50875"/>
    <n v="55962.5"/>
    <n v="5087.5"/>
    <x v="1"/>
    <x v="1"/>
  </r>
  <r>
    <s v="Flight7943"/>
    <d v="2014-06-19T00:00:00"/>
    <x v="16"/>
    <n v="2.2999999999999998"/>
    <n v="144"/>
    <x v="2"/>
    <n v="302.5"/>
    <n v="55962.5"/>
    <n v="61558.75"/>
    <n v="5596.25"/>
    <x v="10"/>
    <x v="0"/>
  </r>
  <r>
    <s v="Flight7944"/>
    <d v="2014-10-14T00:00:00"/>
    <x v="18"/>
    <n v="2.7"/>
    <n v="102"/>
    <x v="6"/>
    <n v="240"/>
    <n v="44400"/>
    <n v="48840"/>
    <n v="4440"/>
    <x v="11"/>
    <x v="0"/>
  </r>
  <r>
    <s v="Flight7945"/>
    <d v="2015-08-04T00:00:00"/>
    <x v="10"/>
    <n v="2.7"/>
    <n v="84"/>
    <x v="29"/>
    <n v="412.5"/>
    <n v="74662.5"/>
    <n v="82128.75"/>
    <n v="7466.25"/>
    <x v="1"/>
    <x v="1"/>
  </r>
  <r>
    <s v="Flight7946"/>
    <d v="2015-08-15T00:00:00"/>
    <x v="3"/>
    <n v="4.7"/>
    <n v="1"/>
    <x v="1"/>
    <n v="385"/>
    <n v="71225"/>
    <n v="78347.5"/>
    <n v="7122.5"/>
    <x v="1"/>
    <x v="1"/>
  </r>
  <r>
    <s v="Flight7947"/>
    <d v="2015-10-30T00:00:00"/>
    <x v="14"/>
    <n v="3.5"/>
    <n v="200"/>
    <x v="21"/>
    <n v="275"/>
    <n v="45375"/>
    <n v="49912.5"/>
    <n v="4537.5"/>
    <x v="11"/>
    <x v="1"/>
  </r>
  <r>
    <s v="Flight7948"/>
    <d v="2014-04-03T00:00:00"/>
    <x v="0"/>
    <n v="3.5"/>
    <n v="165"/>
    <x v="27"/>
    <n v="300"/>
    <n v="49500"/>
    <n v="54450"/>
    <n v="4950"/>
    <x v="9"/>
    <x v="0"/>
  </r>
  <r>
    <s v="Flight7949"/>
    <d v="2015-05-15T00:00:00"/>
    <x v="13"/>
    <n v="2.1"/>
    <n v="40"/>
    <x v="1"/>
    <n v="250"/>
    <n v="41250"/>
    <n v="45375"/>
    <n v="4125"/>
    <x v="3"/>
    <x v="1"/>
  </r>
  <r>
    <s v="Flight7950"/>
    <d v="2015-07-16T00:00:00"/>
    <x v="16"/>
    <n v="1.4"/>
    <n v="76"/>
    <x v="1"/>
    <n v="302.5"/>
    <n v="54752.5"/>
    <n v="60227.75"/>
    <n v="5475.25"/>
    <x v="2"/>
    <x v="1"/>
  </r>
  <r>
    <s v="Flight7951"/>
    <d v="2014-10-23T00:00:00"/>
    <x v="8"/>
    <n v="11.4"/>
    <n v="89"/>
    <x v="0"/>
    <n v="200"/>
    <n v="36200"/>
    <n v="39820"/>
    <n v="3620"/>
    <x v="11"/>
    <x v="0"/>
  </r>
  <r>
    <s v="Flight7952"/>
    <d v="2014-06-14T00:00:00"/>
    <x v="2"/>
    <n v="2.5"/>
    <n v="116"/>
    <x v="8"/>
    <n v="247.5"/>
    <n v="45787.5"/>
    <n v="50366.25"/>
    <n v="4578.75"/>
    <x v="10"/>
    <x v="0"/>
  </r>
  <r>
    <s v="Flight7953"/>
    <d v="2015-03-30T00:00:00"/>
    <x v="17"/>
    <n v="1"/>
    <n v="46"/>
    <x v="0"/>
    <n v="300"/>
    <n v="49500"/>
    <n v="54450"/>
    <n v="4950"/>
    <x v="5"/>
    <x v="1"/>
  </r>
  <r>
    <s v="Flight7954"/>
    <d v="2015-05-23T00:00:00"/>
    <x v="14"/>
    <n v="1.3"/>
    <n v="125"/>
    <x v="0"/>
    <n v="275"/>
    <n v="50875"/>
    <n v="55962.5"/>
    <n v="5087.5"/>
    <x v="3"/>
    <x v="1"/>
  </r>
  <r>
    <s v="Flight7955"/>
    <d v="2015-08-02T00:00:00"/>
    <x v="20"/>
    <n v="2.6"/>
    <n v="142"/>
    <x v="26"/>
    <n v="302.5"/>
    <n v="55962.5"/>
    <n v="61558.75"/>
    <n v="5596.25"/>
    <x v="1"/>
    <x v="1"/>
  </r>
  <r>
    <s v="Flight7956"/>
    <d v="2015-07-24T00:00:00"/>
    <x v="6"/>
    <n v="1.4"/>
    <n v="135"/>
    <x v="28"/>
    <n v="330"/>
    <n v="61050"/>
    <n v="67155"/>
    <n v="6105"/>
    <x v="2"/>
    <x v="1"/>
  </r>
  <r>
    <s v="Flight7957"/>
    <d v="2015-11-23T00:00:00"/>
    <x v="13"/>
    <n v="7.3"/>
    <n v="183"/>
    <x v="27"/>
    <n v="375"/>
    <n v="61875"/>
    <n v="68062.5"/>
    <n v="6187.5"/>
    <x v="0"/>
    <x v="1"/>
  </r>
  <r>
    <s v="Flight7958"/>
    <d v="2014-01-06T00:00:00"/>
    <x v="9"/>
    <n v="2.5"/>
    <n v="89"/>
    <x v="11"/>
    <n v="250"/>
    <n v="45250"/>
    <n v="49775"/>
    <n v="4525"/>
    <x v="7"/>
    <x v="0"/>
  </r>
  <r>
    <s v="Flight7959"/>
    <d v="2014-07-25T00:00:00"/>
    <x v="7"/>
    <n v="2.5"/>
    <n v="21"/>
    <x v="17"/>
    <n v="220"/>
    <n v="40700"/>
    <n v="44770"/>
    <n v="4070"/>
    <x v="2"/>
    <x v="0"/>
  </r>
  <r>
    <s v="Flight7960"/>
    <d v="2015-10-26T00:00:00"/>
    <x v="9"/>
    <n v="1.5"/>
    <n v="103"/>
    <x v="21"/>
    <n v="250"/>
    <n v="46250"/>
    <n v="50875"/>
    <n v="4625"/>
    <x v="11"/>
    <x v="1"/>
  </r>
  <r>
    <s v="Flight7961"/>
    <d v="2015-09-09T00:00:00"/>
    <x v="20"/>
    <n v="2.4"/>
    <n v="155"/>
    <x v="18"/>
    <n v="275"/>
    <n v="45375"/>
    <n v="49912.5"/>
    <n v="4537.5"/>
    <x v="6"/>
    <x v="1"/>
  </r>
  <r>
    <s v="Flight7962"/>
    <d v="2014-01-19T00:00:00"/>
    <x v="15"/>
    <n v="2.2000000000000002"/>
    <n v="58"/>
    <x v="18"/>
    <n v="300"/>
    <n v="49500"/>
    <n v="54450"/>
    <n v="4950"/>
    <x v="7"/>
    <x v="0"/>
  </r>
  <r>
    <s v="Flight7963"/>
    <d v="2015-12-02T00:00:00"/>
    <x v="16"/>
    <n v="0.9"/>
    <n v="38"/>
    <x v="15"/>
    <n v="275"/>
    <n v="45375"/>
    <n v="49912.5"/>
    <n v="4537.5"/>
    <x v="4"/>
    <x v="1"/>
  </r>
  <r>
    <s v="Flight7964"/>
    <d v="2015-02-01T00:00:00"/>
    <x v="13"/>
    <n v="2.5"/>
    <n v="19"/>
    <x v="0"/>
    <n v="250"/>
    <n v="46250"/>
    <n v="50875"/>
    <n v="4625"/>
    <x v="8"/>
    <x v="1"/>
  </r>
  <r>
    <s v="Flight7965"/>
    <d v="2015-05-29T00:00:00"/>
    <x v="8"/>
    <n v="12.4"/>
    <n v="16"/>
    <x v="18"/>
    <n v="200"/>
    <n v="37000"/>
    <n v="40700"/>
    <n v="3700"/>
    <x v="3"/>
    <x v="1"/>
  </r>
  <r>
    <s v="Flight7966"/>
    <d v="2015-12-04T00:00:00"/>
    <x v="10"/>
    <n v="4"/>
    <n v="1"/>
    <x v="16"/>
    <n v="375"/>
    <n v="69375"/>
    <n v="76312.5"/>
    <n v="6937.5"/>
    <x v="4"/>
    <x v="1"/>
  </r>
  <r>
    <s v="Flight7967"/>
    <d v="2015-10-13T00:00:00"/>
    <x v="13"/>
    <n v="1.8"/>
    <n v="52"/>
    <x v="28"/>
    <n v="250"/>
    <n v="41250"/>
    <n v="45375"/>
    <n v="4125"/>
    <x v="11"/>
    <x v="1"/>
  </r>
  <r>
    <s v="Flight7968"/>
    <d v="2014-11-03T00:00:00"/>
    <x v="13"/>
    <n v="0.1"/>
    <n v="50"/>
    <x v="6"/>
    <n v="250"/>
    <n v="41250"/>
    <n v="45375"/>
    <n v="4125"/>
    <x v="0"/>
    <x v="0"/>
  </r>
  <r>
    <s v="Flight7969"/>
    <d v="2015-05-17T00:00:00"/>
    <x v="4"/>
    <n v="1.5"/>
    <n v="111"/>
    <x v="18"/>
    <n v="200"/>
    <n v="37000"/>
    <n v="40700"/>
    <n v="3700"/>
    <x v="3"/>
    <x v="1"/>
  </r>
  <r>
    <s v="Flight7970"/>
    <d v="2015-11-12T00:00:00"/>
    <x v="7"/>
    <n v="2.2000000000000002"/>
    <n v="108"/>
    <x v="0"/>
    <n v="200"/>
    <n v="37000"/>
    <n v="40700"/>
    <n v="3700"/>
    <x v="0"/>
    <x v="1"/>
  </r>
  <r>
    <s v="Flight7971"/>
    <d v="2014-06-13T00:00:00"/>
    <x v="3"/>
    <n v="4"/>
    <n v="128"/>
    <x v="18"/>
    <n v="385"/>
    <n v="71225"/>
    <n v="78347.5"/>
    <n v="7122.5"/>
    <x v="10"/>
    <x v="0"/>
  </r>
  <r>
    <s v="Flight7972"/>
    <d v="2015-10-31T00:00:00"/>
    <x v="3"/>
    <n v="5.2"/>
    <n v="172"/>
    <x v="6"/>
    <n v="350"/>
    <n v="57750"/>
    <n v="63525"/>
    <n v="5775"/>
    <x v="11"/>
    <x v="1"/>
  </r>
  <r>
    <s v="Flight7973"/>
    <d v="2014-09-23T00:00:00"/>
    <x v="8"/>
    <n v="7.8"/>
    <n v="86"/>
    <x v="10"/>
    <n v="200"/>
    <n v="36200"/>
    <n v="39820"/>
    <n v="3620"/>
    <x v="6"/>
    <x v="0"/>
  </r>
  <r>
    <s v="Flight7974"/>
    <d v="2014-10-29T00:00:00"/>
    <x v="2"/>
    <n v="2"/>
    <n v="47"/>
    <x v="24"/>
    <n v="225"/>
    <n v="37125"/>
    <n v="40837.5"/>
    <n v="3712.5"/>
    <x v="11"/>
    <x v="0"/>
  </r>
  <r>
    <s v="Flight7975"/>
    <d v="2014-03-31T00:00:00"/>
    <x v="9"/>
    <n v="1.9"/>
    <n v="70"/>
    <x v="18"/>
    <n v="250"/>
    <n v="45250"/>
    <n v="49775"/>
    <n v="4525"/>
    <x v="5"/>
    <x v="0"/>
  </r>
  <r>
    <s v="Flight7976"/>
    <d v="2015-07-01T00:00:00"/>
    <x v="5"/>
    <n v="2.2999999999999998"/>
    <n v="179"/>
    <x v="0"/>
    <n v="137.5"/>
    <n v="22687.5"/>
    <n v="24956.25"/>
    <n v="2268.75"/>
    <x v="2"/>
    <x v="1"/>
  </r>
  <r>
    <s v="Flight7977"/>
    <d v="2014-02-09T00:00:00"/>
    <x v="17"/>
    <n v="0.6"/>
    <n v="31"/>
    <x v="17"/>
    <n v="300"/>
    <n v="55500"/>
    <n v="61050"/>
    <n v="5550"/>
    <x v="8"/>
    <x v="0"/>
  </r>
  <r>
    <s v="Flight7978"/>
    <d v="2014-03-31T00:00:00"/>
    <x v="16"/>
    <n v="2.9"/>
    <n v="194"/>
    <x v="6"/>
    <n v="275"/>
    <n v="45375"/>
    <n v="49912.5"/>
    <n v="4537.5"/>
    <x v="5"/>
    <x v="0"/>
  </r>
  <r>
    <s v="Flight7979"/>
    <d v="2014-04-04T00:00:00"/>
    <x v="7"/>
    <n v="1.7"/>
    <n v="61"/>
    <x v="16"/>
    <n v="200"/>
    <n v="33000"/>
    <n v="36300"/>
    <n v="3300"/>
    <x v="9"/>
    <x v="0"/>
  </r>
  <r>
    <s v="Flight7980"/>
    <d v="2014-09-25T00:00:00"/>
    <x v="8"/>
    <n v="4.8"/>
    <n v="108"/>
    <x v="6"/>
    <n v="200"/>
    <n v="37000"/>
    <n v="40700"/>
    <n v="3700"/>
    <x v="6"/>
    <x v="0"/>
  </r>
  <r>
    <s v="Flight7981"/>
    <d v="2015-06-29T00:00:00"/>
    <x v="5"/>
    <n v="2.2999999999999998"/>
    <n v="79"/>
    <x v="18"/>
    <n v="137.5"/>
    <n v="24887.5"/>
    <n v="27376.25"/>
    <n v="2488.75"/>
    <x v="10"/>
    <x v="1"/>
  </r>
  <r>
    <s v="Flight7982"/>
    <d v="2014-01-05T00:00:00"/>
    <x v="10"/>
    <n v="1.6"/>
    <n v="21"/>
    <x v="12"/>
    <n v="375"/>
    <n v="69375"/>
    <n v="76312.5"/>
    <n v="6937.5"/>
    <x v="7"/>
    <x v="0"/>
  </r>
  <r>
    <s v="Flight7983"/>
    <d v="2015-08-13T00:00:00"/>
    <x v="13"/>
    <n v="2.2000000000000002"/>
    <n v="169"/>
    <x v="21"/>
    <n v="275"/>
    <n v="45375"/>
    <n v="49912.5"/>
    <n v="4537.5"/>
    <x v="1"/>
    <x v="1"/>
  </r>
  <r>
    <s v="Flight7984"/>
    <d v="2014-04-24T00:00:00"/>
    <x v="8"/>
    <n v="8.1999999999999993"/>
    <n v="90"/>
    <x v="1"/>
    <n v="200"/>
    <n v="36200"/>
    <n v="39820"/>
    <n v="3620"/>
    <x v="9"/>
    <x v="0"/>
  </r>
  <r>
    <s v="Flight7985"/>
    <d v="2014-11-14T00:00:00"/>
    <x v="0"/>
    <n v="2.5"/>
    <n v="96"/>
    <x v="5"/>
    <n v="300"/>
    <n v="55500"/>
    <n v="61050"/>
    <n v="5550"/>
    <x v="0"/>
    <x v="0"/>
  </r>
  <r>
    <s v="Flight7986"/>
    <d v="2014-09-13T00:00:00"/>
    <x v="17"/>
    <n v="2.2000000000000002"/>
    <n v="152"/>
    <x v="0"/>
    <n v="300"/>
    <n v="49500"/>
    <n v="54450"/>
    <n v="4950"/>
    <x v="6"/>
    <x v="0"/>
  </r>
  <r>
    <s v="Flight7987"/>
    <d v="2014-05-16T00:00:00"/>
    <x v="1"/>
    <n v="2.8"/>
    <n v="29"/>
    <x v="29"/>
    <n v="250"/>
    <n v="46250"/>
    <n v="50875"/>
    <n v="4625"/>
    <x v="3"/>
    <x v="0"/>
  </r>
  <r>
    <s v="Flight7988"/>
    <d v="2014-11-25T00:00:00"/>
    <x v="9"/>
    <n v="5.2"/>
    <n v="37"/>
    <x v="6"/>
    <n v="375"/>
    <n v="61875"/>
    <n v="68062.5"/>
    <n v="6187.5"/>
    <x v="0"/>
    <x v="0"/>
  </r>
  <r>
    <s v="Flight7989"/>
    <d v="2014-03-23T00:00:00"/>
    <x v="7"/>
    <n v="0.7"/>
    <n v="92"/>
    <x v="18"/>
    <n v="200"/>
    <n v="37000"/>
    <n v="40700"/>
    <n v="3700"/>
    <x v="5"/>
    <x v="0"/>
  </r>
  <r>
    <s v="Flight7990"/>
    <d v="2014-09-19T00:00:00"/>
    <x v="11"/>
    <n v="1.2"/>
    <n v="144"/>
    <x v="1"/>
    <n v="350"/>
    <n v="64750"/>
    <n v="71225"/>
    <n v="6475"/>
    <x v="6"/>
    <x v="0"/>
  </r>
  <r>
    <s v="Flight7991"/>
    <d v="2014-08-12T00:00:00"/>
    <x v="10"/>
    <n v="2.2999999999999998"/>
    <n v="17"/>
    <x v="3"/>
    <n v="412.5"/>
    <n v="76312.5"/>
    <n v="83943.75"/>
    <n v="7631.25"/>
    <x v="1"/>
    <x v="0"/>
  </r>
  <r>
    <s v="Flight7992"/>
    <d v="2014-02-20T00:00:00"/>
    <x v="8"/>
    <n v="10.1"/>
    <n v="156"/>
    <x v="9"/>
    <n v="200"/>
    <n v="33000"/>
    <n v="36300"/>
    <n v="3300"/>
    <x v="8"/>
    <x v="0"/>
  </r>
  <r>
    <s v="Flight7993"/>
    <d v="2014-08-18T00:00:00"/>
    <x v="11"/>
    <n v="0.4"/>
    <n v="188"/>
    <x v="25"/>
    <n v="385"/>
    <n v="63525"/>
    <n v="69877.5"/>
    <n v="6352.5"/>
    <x v="1"/>
    <x v="0"/>
  </r>
  <r>
    <s v="Flight7994"/>
    <d v="2015-10-06T00:00:00"/>
    <x v="9"/>
    <n v="2.4"/>
    <n v="155"/>
    <x v="22"/>
    <n v="250"/>
    <n v="41250"/>
    <n v="45375"/>
    <n v="4125"/>
    <x v="11"/>
    <x v="1"/>
  </r>
  <r>
    <s v="Flight7995"/>
    <d v="2015-10-09T00:00:00"/>
    <x v="1"/>
    <n v="1.1000000000000001"/>
    <n v="3"/>
    <x v="18"/>
    <n v="250"/>
    <n v="46250"/>
    <n v="50875"/>
    <n v="4625"/>
    <x v="11"/>
    <x v="1"/>
  </r>
  <r>
    <s v="Flight7996"/>
    <d v="2014-01-22T00:00:00"/>
    <x v="12"/>
    <n v="1.3"/>
    <n v="54"/>
    <x v="27"/>
    <n v="115"/>
    <n v="18975"/>
    <n v="20872.5"/>
    <n v="1897.5"/>
    <x v="7"/>
    <x v="0"/>
  </r>
  <r>
    <s v="Flight7997"/>
    <d v="2015-06-02T00:00:00"/>
    <x v="4"/>
    <n v="2.5"/>
    <n v="13"/>
    <x v="6"/>
    <n v="220"/>
    <n v="40700"/>
    <n v="44770"/>
    <n v="4070"/>
    <x v="10"/>
    <x v="1"/>
  </r>
  <r>
    <s v="Flight7998"/>
    <d v="2015-06-05T00:00:00"/>
    <x v="11"/>
    <n v="2"/>
    <n v="172"/>
    <x v="0"/>
    <n v="385"/>
    <n v="63525"/>
    <n v="69877.5"/>
    <n v="6352.5"/>
    <x v="10"/>
    <x v="1"/>
  </r>
  <r>
    <s v="Flight7999"/>
    <d v="2015-08-02T00:00:00"/>
    <x v="4"/>
    <n v="1.7"/>
    <n v="121"/>
    <x v="5"/>
    <n v="220"/>
    <n v="40700"/>
    <n v="44770"/>
    <n v="4070"/>
    <x v="1"/>
    <x v="1"/>
  </r>
  <r>
    <s v="Flight8000"/>
    <d v="2014-08-15T00:00:00"/>
    <x v="19"/>
    <n v="2.1"/>
    <n v="93"/>
    <x v="6"/>
    <n v="126.5"/>
    <n v="23402.5"/>
    <n v="25742.75"/>
    <n v="2340.25"/>
    <x v="1"/>
    <x v="0"/>
  </r>
  <r>
    <s v="Flight8001"/>
    <d v="2015-11-18T00:00:00"/>
    <x v="19"/>
    <n v="2.4"/>
    <n v="87"/>
    <x v="1"/>
    <n v="115"/>
    <n v="20815"/>
    <n v="22896.5"/>
    <n v="2081.5"/>
    <x v="0"/>
    <x v="1"/>
  </r>
  <r>
    <s v="Flight8002"/>
    <d v="2015-06-04T00:00:00"/>
    <x v="9"/>
    <n v="3.2"/>
    <n v="177"/>
    <x v="29"/>
    <n v="275"/>
    <n v="45375"/>
    <n v="49912.5"/>
    <n v="4537.5"/>
    <x v="10"/>
    <x v="1"/>
  </r>
  <r>
    <s v="Flight8003"/>
    <d v="2014-09-04T00:00:00"/>
    <x v="9"/>
    <n v="1.4"/>
    <n v="122"/>
    <x v="25"/>
    <n v="250"/>
    <n v="46250"/>
    <n v="50875"/>
    <n v="4625"/>
    <x v="6"/>
    <x v="0"/>
  </r>
  <r>
    <s v="Flight8004"/>
    <d v="2015-02-18T00:00:00"/>
    <x v="16"/>
    <n v="1.2"/>
    <n v="12"/>
    <x v="6"/>
    <n v="275"/>
    <n v="50875"/>
    <n v="55962.5"/>
    <n v="5087.5"/>
    <x v="8"/>
    <x v="1"/>
  </r>
  <r>
    <s v="Flight8005"/>
    <d v="2014-03-15T00:00:00"/>
    <x v="23"/>
    <n v="1.5"/>
    <n v="166"/>
    <x v="10"/>
    <n v="5000"/>
    <n v="825000"/>
    <n v="907500"/>
    <n v="82500"/>
    <x v="5"/>
    <x v="0"/>
  </r>
  <r>
    <s v="Flight8006"/>
    <d v="2014-09-18T00:00:00"/>
    <x v="10"/>
    <n v="1.3"/>
    <n v="140"/>
    <x v="0"/>
    <n v="375"/>
    <n v="69375"/>
    <n v="76312.5"/>
    <n v="6937.5"/>
    <x v="6"/>
    <x v="0"/>
  </r>
  <r>
    <s v="Flight8007"/>
    <d v="2015-02-04T00:00:00"/>
    <x v="13"/>
    <n v="2.8"/>
    <n v="143"/>
    <x v="0"/>
    <n v="250"/>
    <n v="46250"/>
    <n v="50875"/>
    <n v="4625"/>
    <x v="8"/>
    <x v="1"/>
  </r>
  <r>
    <s v="Flight8008"/>
    <d v="2015-07-14T00:00:00"/>
    <x v="8"/>
    <n v="9.4"/>
    <n v="108"/>
    <x v="10"/>
    <n v="220"/>
    <n v="40700"/>
    <n v="44770"/>
    <n v="4070"/>
    <x v="2"/>
    <x v="1"/>
  </r>
  <r>
    <s v="Flight8009"/>
    <d v="2015-06-19T00:00:00"/>
    <x v="1"/>
    <n v="0.5"/>
    <n v="107"/>
    <x v="6"/>
    <n v="275"/>
    <n v="50875"/>
    <n v="55962.5"/>
    <n v="5087.5"/>
    <x v="10"/>
    <x v="1"/>
  </r>
  <r>
    <s v="Flight8010"/>
    <d v="2015-11-05T00:00:00"/>
    <x v="5"/>
    <n v="1.7"/>
    <n v="167"/>
    <x v="0"/>
    <n v="125"/>
    <n v="20625"/>
    <n v="22687.5"/>
    <n v="2062.5"/>
    <x v="0"/>
    <x v="1"/>
  </r>
  <r>
    <s v="Flight8011"/>
    <d v="2014-04-07T00:00:00"/>
    <x v="6"/>
    <n v="3.4"/>
    <n v="70"/>
    <x v="2"/>
    <n v="300"/>
    <n v="54300"/>
    <n v="59730"/>
    <n v="5430"/>
    <x v="9"/>
    <x v="0"/>
  </r>
  <r>
    <s v="Flight8012"/>
    <d v="2014-06-17T00:00:00"/>
    <x v="19"/>
    <n v="2.2999999999999998"/>
    <n v="27"/>
    <x v="1"/>
    <n v="126.5"/>
    <n v="23402.5"/>
    <n v="25742.75"/>
    <n v="2340.25"/>
    <x v="10"/>
    <x v="0"/>
  </r>
  <r>
    <s v="Flight8013"/>
    <d v="2015-07-08T00:00:00"/>
    <x v="8"/>
    <n v="12.5"/>
    <n v="192"/>
    <x v="27"/>
    <n v="220"/>
    <n v="36300"/>
    <n v="39930"/>
    <n v="3630"/>
    <x v="2"/>
    <x v="1"/>
  </r>
  <r>
    <s v="Flight8014"/>
    <d v="2014-04-30T00:00:00"/>
    <x v="2"/>
    <n v="1.5"/>
    <n v="76"/>
    <x v="12"/>
    <n v="225"/>
    <n v="40725"/>
    <n v="44797.5"/>
    <n v="4072.5"/>
    <x v="9"/>
    <x v="0"/>
  </r>
  <r>
    <s v="Flight8015"/>
    <d v="2014-11-23T00:00:00"/>
    <x v="11"/>
    <n v="2.4"/>
    <n v="123"/>
    <x v="22"/>
    <n v="350"/>
    <n v="64750"/>
    <n v="71225"/>
    <n v="6475"/>
    <x v="0"/>
    <x v="0"/>
  </r>
  <r>
    <s v="Flight8016"/>
    <d v="2015-11-30T00:00:00"/>
    <x v="17"/>
    <n v="3.3"/>
    <n v="19"/>
    <x v="0"/>
    <n v="300"/>
    <n v="55500"/>
    <n v="61050"/>
    <n v="5550"/>
    <x v="0"/>
    <x v="1"/>
  </r>
  <r>
    <s v="Flight8017"/>
    <d v="2015-08-05T00:00:00"/>
    <x v="7"/>
    <n v="2.5"/>
    <n v="139"/>
    <x v="0"/>
    <n v="220"/>
    <n v="40700"/>
    <n v="44770"/>
    <n v="4070"/>
    <x v="1"/>
    <x v="1"/>
  </r>
  <r>
    <s v="Flight8018"/>
    <d v="2015-07-12T00:00:00"/>
    <x v="3"/>
    <n v="4.0999999999999996"/>
    <n v="194"/>
    <x v="0"/>
    <n v="385"/>
    <n v="63525"/>
    <n v="69877.5"/>
    <n v="6352.5"/>
    <x v="2"/>
    <x v="1"/>
  </r>
  <r>
    <s v="Flight8019"/>
    <d v="2015-05-08T00:00:00"/>
    <x v="4"/>
    <n v="1.1000000000000001"/>
    <n v="174"/>
    <x v="29"/>
    <n v="200"/>
    <n v="33000"/>
    <n v="36300"/>
    <n v="3300"/>
    <x v="3"/>
    <x v="1"/>
  </r>
  <r>
    <s v="Flight8020"/>
    <d v="2015-09-20T00:00:00"/>
    <x v="3"/>
    <n v="5.7"/>
    <n v="122"/>
    <x v="2"/>
    <n v="350"/>
    <n v="64750"/>
    <n v="71225"/>
    <n v="6475"/>
    <x v="6"/>
    <x v="1"/>
  </r>
  <r>
    <s v="Flight8021"/>
    <d v="2014-12-10T00:00:00"/>
    <x v="12"/>
    <n v="1.9"/>
    <n v="125"/>
    <x v="6"/>
    <n v="115"/>
    <n v="21275"/>
    <n v="23402.5"/>
    <n v="2127.5"/>
    <x v="4"/>
    <x v="0"/>
  </r>
  <r>
    <s v="Flight8022"/>
    <d v="2014-03-23T00:00:00"/>
    <x v="0"/>
    <n v="2.2000000000000002"/>
    <n v="127"/>
    <x v="0"/>
    <n v="300"/>
    <n v="55500"/>
    <n v="61050"/>
    <n v="5550"/>
    <x v="5"/>
    <x v="0"/>
  </r>
  <r>
    <s v="Flight8023"/>
    <d v="2015-10-26T00:00:00"/>
    <x v="1"/>
    <n v="0.8"/>
    <n v="93"/>
    <x v="19"/>
    <n v="250"/>
    <n v="46250"/>
    <n v="50875"/>
    <n v="4625"/>
    <x v="11"/>
    <x v="1"/>
  </r>
  <r>
    <s v="Flight8024"/>
    <d v="2014-12-13T00:00:00"/>
    <x v="11"/>
    <n v="2"/>
    <n v="179"/>
    <x v="25"/>
    <n v="350"/>
    <n v="57750"/>
    <n v="63525"/>
    <n v="5775"/>
    <x v="4"/>
    <x v="0"/>
  </r>
  <r>
    <s v="Flight8025"/>
    <d v="2015-05-25T00:00:00"/>
    <x v="19"/>
    <n v="2.1"/>
    <n v="82"/>
    <x v="21"/>
    <n v="115"/>
    <n v="20815"/>
    <n v="22896.5"/>
    <n v="2081.5"/>
    <x v="3"/>
    <x v="1"/>
  </r>
  <r>
    <s v="Flight8026"/>
    <d v="2014-03-04T00:00:00"/>
    <x v="8"/>
    <n v="9.1"/>
    <n v="85"/>
    <x v="18"/>
    <n v="200"/>
    <n v="36200"/>
    <n v="39820"/>
    <n v="3620"/>
    <x v="5"/>
    <x v="0"/>
  </r>
  <r>
    <s v="Flight8027"/>
    <d v="2015-06-19T00:00:00"/>
    <x v="18"/>
    <n v="1.9"/>
    <n v="140"/>
    <x v="8"/>
    <n v="264"/>
    <n v="48840"/>
    <n v="53724"/>
    <n v="4884"/>
    <x v="10"/>
    <x v="1"/>
  </r>
  <r>
    <s v="Flight8028"/>
    <d v="2014-12-25T00:00:00"/>
    <x v="16"/>
    <n v="3.3"/>
    <n v="50"/>
    <x v="1"/>
    <n v="385"/>
    <n v="63525"/>
    <n v="69877.5"/>
    <n v="6352.5"/>
    <x v="4"/>
    <x v="0"/>
  </r>
  <r>
    <s v="Flight8029"/>
    <d v="2015-05-22T00:00:00"/>
    <x v="17"/>
    <n v="3.5"/>
    <n v="147"/>
    <x v="0"/>
    <n v="300"/>
    <n v="55500"/>
    <n v="61050"/>
    <n v="5550"/>
    <x v="3"/>
    <x v="1"/>
  </r>
  <r>
    <s v="Flight8030"/>
    <d v="2014-03-01T00:00:00"/>
    <x v="7"/>
    <n v="1.6"/>
    <n v="163"/>
    <x v="10"/>
    <n v="200"/>
    <n v="33000"/>
    <n v="36300"/>
    <n v="3300"/>
    <x v="5"/>
    <x v="0"/>
  </r>
  <r>
    <s v="Flight8031"/>
    <d v="2014-04-29T00:00:00"/>
    <x v="20"/>
    <n v="2.4"/>
    <n v="101"/>
    <x v="0"/>
    <n v="275"/>
    <n v="50875"/>
    <n v="55962.5"/>
    <n v="5087.5"/>
    <x v="9"/>
    <x v="0"/>
  </r>
  <r>
    <s v="Flight8032"/>
    <d v="2014-06-12T00:00:00"/>
    <x v="3"/>
    <n v="4.2"/>
    <n v="75"/>
    <x v="1"/>
    <n v="385"/>
    <n v="69685"/>
    <n v="76653.5"/>
    <n v="6968.5"/>
    <x v="10"/>
    <x v="0"/>
  </r>
  <r>
    <s v="Flight8033"/>
    <d v="2015-08-17T00:00:00"/>
    <x v="13"/>
    <n v="2.9"/>
    <n v="77"/>
    <x v="10"/>
    <n v="275"/>
    <n v="49775"/>
    <n v="54752.5"/>
    <n v="4977.5"/>
    <x v="1"/>
    <x v="1"/>
  </r>
  <r>
    <s v="Flight8034"/>
    <d v="2014-11-02T00:00:00"/>
    <x v="10"/>
    <n v="2.7"/>
    <n v="99"/>
    <x v="10"/>
    <n v="375"/>
    <n v="69375"/>
    <n v="76312.5"/>
    <n v="6937.5"/>
    <x v="0"/>
    <x v="0"/>
  </r>
  <r>
    <s v="Flight8035"/>
    <d v="2014-09-03T00:00:00"/>
    <x v="19"/>
    <n v="2.2000000000000002"/>
    <n v="26"/>
    <x v="1"/>
    <n v="115"/>
    <n v="21275"/>
    <n v="23402.5"/>
    <n v="2127.5"/>
    <x v="6"/>
    <x v="0"/>
  </r>
  <r>
    <s v="Flight8036"/>
    <d v="2014-02-07T00:00:00"/>
    <x v="1"/>
    <n v="3.4"/>
    <n v="41"/>
    <x v="18"/>
    <n v="250"/>
    <n v="41250"/>
    <n v="45375"/>
    <n v="4125"/>
    <x v="8"/>
    <x v="0"/>
  </r>
  <r>
    <s v="Flight8037"/>
    <d v="2014-07-09T00:00:00"/>
    <x v="1"/>
    <n v="1"/>
    <n v="70"/>
    <x v="9"/>
    <n v="275"/>
    <n v="49775"/>
    <n v="54752.5"/>
    <n v="4977.5"/>
    <x v="2"/>
    <x v="0"/>
  </r>
  <r>
    <s v="Flight8038"/>
    <d v="2015-01-31T00:00:00"/>
    <x v="16"/>
    <n v="2.7"/>
    <n v="148"/>
    <x v="6"/>
    <n v="275"/>
    <n v="50875"/>
    <n v="55962.5"/>
    <n v="5087.5"/>
    <x v="7"/>
    <x v="1"/>
  </r>
  <r>
    <s v="Flight8039"/>
    <d v="2014-08-01T00:00:00"/>
    <x v="2"/>
    <n v="0.6"/>
    <n v="210"/>
    <x v="16"/>
    <n v="247.5"/>
    <n v="40837.5"/>
    <n v="44921.25"/>
    <n v="4083.75"/>
    <x v="1"/>
    <x v="0"/>
  </r>
  <r>
    <s v="Flight8040"/>
    <d v="2015-11-23T00:00:00"/>
    <x v="12"/>
    <n v="5.2"/>
    <n v="137"/>
    <x v="5"/>
    <n v="172.5"/>
    <n v="31912.5"/>
    <n v="35103.75"/>
    <n v="3191.25"/>
    <x v="0"/>
    <x v="1"/>
  </r>
  <r>
    <s v="Flight8041"/>
    <d v="2015-12-20T00:00:00"/>
    <x v="2"/>
    <n v="1.3"/>
    <n v="159"/>
    <x v="28"/>
    <n v="225"/>
    <n v="37125"/>
    <n v="40837.5"/>
    <n v="3712.5"/>
    <x v="4"/>
    <x v="1"/>
  </r>
  <r>
    <s v="Flight8042"/>
    <d v="2014-12-19T00:00:00"/>
    <x v="16"/>
    <n v="1.4"/>
    <n v="1"/>
    <x v="0"/>
    <n v="275"/>
    <n v="50875"/>
    <n v="55962.5"/>
    <n v="5087.5"/>
    <x v="4"/>
    <x v="0"/>
  </r>
  <r>
    <s v="Flight8043"/>
    <d v="2014-07-04T00:00:00"/>
    <x v="1"/>
    <n v="1.7"/>
    <n v="98"/>
    <x v="8"/>
    <n v="275"/>
    <n v="50875"/>
    <n v="55962.5"/>
    <n v="5087.5"/>
    <x v="2"/>
    <x v="0"/>
  </r>
  <r>
    <s v="Flight8044"/>
    <d v="2015-04-05T00:00:00"/>
    <x v="11"/>
    <n v="2.2999999999999998"/>
    <n v="178"/>
    <x v="2"/>
    <n v="350"/>
    <n v="57750"/>
    <n v="63525"/>
    <n v="5775"/>
    <x v="9"/>
    <x v="1"/>
  </r>
  <r>
    <s v="Flight8045"/>
    <d v="2015-07-07T00:00:00"/>
    <x v="7"/>
    <n v="1.7"/>
    <n v="173"/>
    <x v="5"/>
    <n v="220"/>
    <n v="36300"/>
    <n v="39930"/>
    <n v="3630"/>
    <x v="2"/>
    <x v="1"/>
  </r>
  <r>
    <s v="Flight8046"/>
    <d v="2015-11-07T00:00:00"/>
    <x v="11"/>
    <n v="1.7"/>
    <n v="83"/>
    <x v="22"/>
    <n v="350"/>
    <n v="63350"/>
    <n v="69685"/>
    <n v="6335"/>
    <x v="0"/>
    <x v="1"/>
  </r>
  <r>
    <s v="Flight8047"/>
    <d v="2014-06-22T00:00:00"/>
    <x v="14"/>
    <n v="1.3"/>
    <n v="180"/>
    <x v="24"/>
    <n v="302.5"/>
    <n v="49912.5"/>
    <n v="54903.75"/>
    <n v="4991.25"/>
    <x v="10"/>
    <x v="0"/>
  </r>
  <r>
    <s v="Flight8048"/>
    <d v="2014-10-19T00:00:00"/>
    <x v="11"/>
    <n v="2.1"/>
    <n v="128"/>
    <x v="0"/>
    <n v="350"/>
    <n v="64750"/>
    <n v="71225"/>
    <n v="6475"/>
    <x v="11"/>
    <x v="0"/>
  </r>
  <r>
    <s v="Flight8049"/>
    <d v="2014-06-24T00:00:00"/>
    <x v="16"/>
    <n v="2.6"/>
    <n v="15"/>
    <x v="18"/>
    <n v="302.5"/>
    <n v="55962.5"/>
    <n v="61558.75"/>
    <n v="5596.25"/>
    <x v="10"/>
    <x v="0"/>
  </r>
  <r>
    <s v="Flight8050"/>
    <d v="2014-05-05T00:00:00"/>
    <x v="8"/>
    <n v="10.5"/>
    <n v="203"/>
    <x v="6"/>
    <n v="200"/>
    <n v="33000"/>
    <n v="36300"/>
    <n v="3300"/>
    <x v="3"/>
    <x v="0"/>
  </r>
  <r>
    <s v="Flight8051"/>
    <d v="2014-01-20T00:00:00"/>
    <x v="18"/>
    <n v="3.8"/>
    <n v="8"/>
    <x v="3"/>
    <n v="240"/>
    <n v="44400"/>
    <n v="48840"/>
    <n v="4440"/>
    <x v="7"/>
    <x v="0"/>
  </r>
  <r>
    <s v="Flight8052"/>
    <d v="2014-09-11T00:00:00"/>
    <x v="1"/>
    <n v="2.1"/>
    <n v="33"/>
    <x v="16"/>
    <n v="250"/>
    <n v="46250"/>
    <n v="50875"/>
    <n v="4625"/>
    <x v="6"/>
    <x v="0"/>
  </r>
  <r>
    <s v="Flight8053"/>
    <d v="2015-07-28T00:00:00"/>
    <x v="4"/>
    <n v="2.6"/>
    <n v="155"/>
    <x v="6"/>
    <n v="220"/>
    <n v="36300"/>
    <n v="39930"/>
    <n v="3630"/>
    <x v="2"/>
    <x v="1"/>
  </r>
  <r>
    <s v="Flight8054"/>
    <d v="2015-06-13T00:00:00"/>
    <x v="16"/>
    <n v="3.5"/>
    <n v="190"/>
    <x v="2"/>
    <n v="302.5"/>
    <n v="49912.5"/>
    <n v="54903.75"/>
    <n v="4991.25"/>
    <x v="10"/>
    <x v="1"/>
  </r>
  <r>
    <s v="Flight8055"/>
    <d v="2015-12-30T00:00:00"/>
    <x v="20"/>
    <n v="0.6"/>
    <n v="74"/>
    <x v="25"/>
    <n v="275"/>
    <n v="49775"/>
    <n v="54752.5"/>
    <n v="4977.5"/>
    <x v="4"/>
    <x v="1"/>
  </r>
  <r>
    <s v="Flight8056"/>
    <d v="2014-11-06T00:00:00"/>
    <x v="14"/>
    <n v="0.8"/>
    <n v="18"/>
    <x v="18"/>
    <n v="275"/>
    <n v="50875"/>
    <n v="55962.5"/>
    <n v="5087.5"/>
    <x v="0"/>
    <x v="0"/>
  </r>
  <r>
    <s v="Flight8057"/>
    <d v="2014-04-24T00:00:00"/>
    <x v="6"/>
    <n v="4.2"/>
    <n v="97"/>
    <x v="11"/>
    <n v="300"/>
    <n v="55500"/>
    <n v="61050"/>
    <n v="5550"/>
    <x v="9"/>
    <x v="0"/>
  </r>
  <r>
    <s v="Flight8058"/>
    <d v="2014-08-29T00:00:00"/>
    <x v="10"/>
    <n v="2.4"/>
    <n v="7"/>
    <x v="18"/>
    <n v="412.5"/>
    <n v="76312.5"/>
    <n v="83943.75"/>
    <n v="7631.25"/>
    <x v="1"/>
    <x v="0"/>
  </r>
  <r>
    <s v="Flight8059"/>
    <d v="2015-08-29T00:00:00"/>
    <x v="13"/>
    <n v="2.8"/>
    <n v="102"/>
    <x v="0"/>
    <n v="275"/>
    <n v="50875"/>
    <n v="55962.5"/>
    <n v="5087.5"/>
    <x v="1"/>
    <x v="1"/>
  </r>
  <r>
    <s v="Flight8060"/>
    <d v="2015-10-10T00:00:00"/>
    <x v="19"/>
    <n v="2"/>
    <n v="44"/>
    <x v="2"/>
    <n v="115"/>
    <n v="18975"/>
    <n v="20872.5"/>
    <n v="1897.5"/>
    <x v="11"/>
    <x v="1"/>
  </r>
  <r>
    <s v="Flight8061"/>
    <d v="2015-12-06T00:00:00"/>
    <x v="19"/>
    <n v="2.4"/>
    <n v="11"/>
    <x v="26"/>
    <n v="115"/>
    <n v="21275"/>
    <n v="23402.5"/>
    <n v="2127.5"/>
    <x v="4"/>
    <x v="1"/>
  </r>
  <r>
    <s v="Flight8062"/>
    <d v="2014-07-19T00:00:00"/>
    <x v="10"/>
    <n v="2.1"/>
    <n v="175"/>
    <x v="1"/>
    <n v="412.5"/>
    <n v="68062.5"/>
    <n v="74868.75"/>
    <n v="6806.25"/>
    <x v="2"/>
    <x v="0"/>
  </r>
  <r>
    <s v="Flight8063"/>
    <d v="2015-09-15T00:00:00"/>
    <x v="13"/>
    <n v="0.7"/>
    <n v="174"/>
    <x v="18"/>
    <n v="250"/>
    <n v="41250"/>
    <n v="45375"/>
    <n v="4125"/>
    <x v="6"/>
    <x v="1"/>
  </r>
  <r>
    <s v="Flight8064"/>
    <d v="2015-02-11T00:00:00"/>
    <x v="17"/>
    <n v="0.3"/>
    <n v="2"/>
    <x v="0"/>
    <n v="300"/>
    <n v="55500"/>
    <n v="61050"/>
    <n v="5550"/>
    <x v="8"/>
    <x v="1"/>
  </r>
  <r>
    <s v="Flight8065"/>
    <d v="2015-04-04T00:00:00"/>
    <x v="19"/>
    <n v="1"/>
    <n v="63"/>
    <x v="3"/>
    <n v="115"/>
    <n v="20815"/>
    <n v="22896.5"/>
    <n v="2081.5"/>
    <x v="9"/>
    <x v="1"/>
  </r>
  <r>
    <s v="Flight8066"/>
    <d v="2014-11-26T00:00:00"/>
    <x v="22"/>
    <n v="4.5999999999999996"/>
    <n v="123"/>
    <x v="25"/>
    <n v="435"/>
    <n v="80475"/>
    <n v="88522.5"/>
    <n v="8047.5"/>
    <x v="0"/>
    <x v="0"/>
  </r>
  <r>
    <s v="Flight8067"/>
    <d v="2014-02-10T00:00:00"/>
    <x v="2"/>
    <n v="2.4"/>
    <n v="101"/>
    <x v="25"/>
    <n v="225"/>
    <n v="41625"/>
    <n v="45787.5"/>
    <n v="4162.5"/>
    <x v="8"/>
    <x v="0"/>
  </r>
  <r>
    <s v="Flight8068"/>
    <d v="2014-08-24T00:00:00"/>
    <x v="2"/>
    <n v="3.2"/>
    <n v="83"/>
    <x v="15"/>
    <n v="247.5"/>
    <n v="44797.5"/>
    <n v="49277.25"/>
    <n v="4479.75"/>
    <x v="1"/>
    <x v="0"/>
  </r>
  <r>
    <s v="Flight8069"/>
    <d v="2015-08-05T00:00:00"/>
    <x v="8"/>
    <n v="11.8"/>
    <n v="8"/>
    <x v="1"/>
    <n v="220"/>
    <n v="40700"/>
    <n v="44770"/>
    <n v="4070"/>
    <x v="1"/>
    <x v="1"/>
  </r>
  <r>
    <s v="Flight8070"/>
    <d v="2014-06-20T00:00:00"/>
    <x v="19"/>
    <n v="2.6"/>
    <n v="116"/>
    <x v="2"/>
    <n v="126.5"/>
    <n v="23402.5"/>
    <n v="25742.75"/>
    <n v="2340.25"/>
    <x v="10"/>
    <x v="0"/>
  </r>
  <r>
    <s v="Flight8071"/>
    <d v="2014-12-15T00:00:00"/>
    <x v="15"/>
    <n v="1.9"/>
    <n v="21"/>
    <x v="0"/>
    <n v="300"/>
    <n v="55500"/>
    <n v="61050"/>
    <n v="5550"/>
    <x v="4"/>
    <x v="0"/>
  </r>
  <r>
    <s v="Flight8072"/>
    <d v="2014-04-30T00:00:00"/>
    <x v="13"/>
    <n v="1.2"/>
    <n v="115"/>
    <x v="29"/>
    <n v="250"/>
    <n v="46250"/>
    <n v="50875"/>
    <n v="4625"/>
    <x v="9"/>
    <x v="0"/>
  </r>
  <r>
    <s v="Flight8073"/>
    <d v="2015-06-11T00:00:00"/>
    <x v="3"/>
    <n v="4.5"/>
    <n v="111"/>
    <x v="12"/>
    <n v="385"/>
    <n v="71225"/>
    <n v="78347.5"/>
    <n v="7122.5"/>
    <x v="10"/>
    <x v="1"/>
  </r>
  <r>
    <s v="Flight8074"/>
    <d v="2015-08-24T00:00:00"/>
    <x v="4"/>
    <n v="2.8"/>
    <n v="130"/>
    <x v="18"/>
    <n v="220"/>
    <n v="40700"/>
    <n v="44770"/>
    <n v="4070"/>
    <x v="1"/>
    <x v="1"/>
  </r>
  <r>
    <s v="Flight8075"/>
    <d v="2015-05-18T00:00:00"/>
    <x v="13"/>
    <n v="2.1"/>
    <n v="188"/>
    <x v="1"/>
    <n v="250"/>
    <n v="41250"/>
    <n v="45375"/>
    <n v="4125"/>
    <x v="3"/>
    <x v="1"/>
  </r>
  <r>
    <s v="Flight8076"/>
    <d v="2015-06-12T00:00:00"/>
    <x v="6"/>
    <n v="2.5"/>
    <n v="39"/>
    <x v="6"/>
    <n v="330"/>
    <n v="54450"/>
    <n v="59895"/>
    <n v="5445"/>
    <x v="10"/>
    <x v="1"/>
  </r>
  <r>
    <s v="Flight8077"/>
    <d v="2015-08-26T00:00:00"/>
    <x v="10"/>
    <n v="1.7"/>
    <n v="184"/>
    <x v="2"/>
    <n v="412.5"/>
    <n v="68062.5"/>
    <n v="74868.75"/>
    <n v="6806.25"/>
    <x v="1"/>
    <x v="1"/>
  </r>
  <r>
    <s v="Flight8078"/>
    <d v="2015-05-28T00:00:00"/>
    <x v="1"/>
    <n v="2"/>
    <n v="67"/>
    <x v="0"/>
    <n v="250"/>
    <n v="45250"/>
    <n v="49775"/>
    <n v="4525"/>
    <x v="3"/>
    <x v="1"/>
  </r>
  <r>
    <s v="Flight8079"/>
    <d v="2015-01-01T00:00:00"/>
    <x v="19"/>
    <n v="2"/>
    <n v="156"/>
    <x v="2"/>
    <n v="115"/>
    <n v="18975"/>
    <n v="20872.5"/>
    <n v="1897.5"/>
    <x v="7"/>
    <x v="1"/>
  </r>
  <r>
    <s v="Flight8080"/>
    <d v="2014-08-07T00:00:00"/>
    <x v="14"/>
    <n v="1.2"/>
    <n v="182"/>
    <x v="23"/>
    <n v="302.5"/>
    <n v="49912.5"/>
    <n v="54903.75"/>
    <n v="4991.25"/>
    <x v="1"/>
    <x v="0"/>
  </r>
  <r>
    <s v="Flight8081"/>
    <d v="2015-06-29T00:00:00"/>
    <x v="9"/>
    <n v="1.8"/>
    <n v="208"/>
    <x v="2"/>
    <n v="275"/>
    <n v="45375"/>
    <n v="49912.5"/>
    <n v="4537.5"/>
    <x v="10"/>
    <x v="1"/>
  </r>
  <r>
    <s v="Flight8082"/>
    <d v="2014-09-26T00:00:00"/>
    <x v="1"/>
    <n v="1.6"/>
    <n v="78"/>
    <x v="5"/>
    <n v="250"/>
    <n v="45250"/>
    <n v="49775"/>
    <n v="4525"/>
    <x v="6"/>
    <x v="0"/>
  </r>
  <r>
    <s v="Flight8083"/>
    <d v="2014-07-19T00:00:00"/>
    <x v="11"/>
    <n v="1.1000000000000001"/>
    <n v="18"/>
    <x v="6"/>
    <n v="385"/>
    <n v="71225"/>
    <n v="78347.5"/>
    <n v="7122.5"/>
    <x v="2"/>
    <x v="0"/>
  </r>
  <r>
    <s v="Flight8084"/>
    <d v="2015-09-08T00:00:00"/>
    <x v="3"/>
    <n v="3.5"/>
    <n v="2"/>
    <x v="8"/>
    <n v="350"/>
    <n v="64750"/>
    <n v="71225"/>
    <n v="6475"/>
    <x v="6"/>
    <x v="1"/>
  </r>
  <r>
    <s v="Flight8085"/>
    <d v="2014-12-19T00:00:00"/>
    <x v="1"/>
    <n v="1.7"/>
    <n v="170"/>
    <x v="6"/>
    <n v="250"/>
    <n v="41250"/>
    <n v="45375"/>
    <n v="4125"/>
    <x v="4"/>
    <x v="0"/>
  </r>
  <r>
    <s v="Flight8086"/>
    <d v="2015-01-17T00:00:00"/>
    <x v="4"/>
    <n v="2.2000000000000002"/>
    <n v="32"/>
    <x v="3"/>
    <n v="200"/>
    <n v="37000"/>
    <n v="40700"/>
    <n v="3700"/>
    <x v="7"/>
    <x v="1"/>
  </r>
  <r>
    <s v="Flight8087"/>
    <d v="2014-12-27T00:00:00"/>
    <x v="0"/>
    <n v="4.4000000000000004"/>
    <n v="142"/>
    <x v="1"/>
    <n v="420"/>
    <n v="77700"/>
    <n v="85470"/>
    <n v="7770"/>
    <x v="4"/>
    <x v="0"/>
  </r>
  <r>
    <s v="Flight8088"/>
    <d v="2014-01-26T00:00:00"/>
    <x v="6"/>
    <n v="1.6"/>
    <n v="140"/>
    <x v="17"/>
    <n v="300"/>
    <n v="55500"/>
    <n v="61050"/>
    <n v="5550"/>
    <x v="7"/>
    <x v="0"/>
  </r>
  <r>
    <s v="Flight8089"/>
    <d v="2015-01-15T00:00:00"/>
    <x v="10"/>
    <n v="3.2"/>
    <n v="165"/>
    <x v="0"/>
    <n v="375"/>
    <n v="61875"/>
    <n v="68062.5"/>
    <n v="6187.5"/>
    <x v="7"/>
    <x v="1"/>
  </r>
  <r>
    <s v="Flight8090"/>
    <d v="2014-08-24T00:00:00"/>
    <x v="10"/>
    <n v="1.2"/>
    <n v="24"/>
    <x v="18"/>
    <n v="412.5"/>
    <n v="76312.5"/>
    <n v="83943.75"/>
    <n v="7631.25"/>
    <x v="1"/>
    <x v="0"/>
  </r>
  <r>
    <s v="Flight8091"/>
    <d v="2014-11-25T00:00:00"/>
    <x v="1"/>
    <n v="2.8"/>
    <n v="38"/>
    <x v="16"/>
    <n v="375"/>
    <n v="61875"/>
    <n v="68062.5"/>
    <n v="6187.5"/>
    <x v="0"/>
    <x v="0"/>
  </r>
  <r>
    <s v="Flight8092"/>
    <d v="2015-05-16T00:00:00"/>
    <x v="7"/>
    <n v="2.6"/>
    <n v="129"/>
    <x v="19"/>
    <n v="200"/>
    <n v="37000"/>
    <n v="40700"/>
    <n v="3700"/>
    <x v="3"/>
    <x v="1"/>
  </r>
  <r>
    <s v="Flight8093"/>
    <d v="2015-04-30T00:00:00"/>
    <x v="7"/>
    <n v="0.6"/>
    <n v="22"/>
    <x v="27"/>
    <n v="200"/>
    <n v="37000"/>
    <n v="40700"/>
    <n v="3700"/>
    <x v="9"/>
    <x v="1"/>
  </r>
  <r>
    <s v="Flight8094"/>
    <d v="2014-06-27T00:00:00"/>
    <x v="9"/>
    <n v="-0.4"/>
    <n v="78"/>
    <x v="25"/>
    <n v="275"/>
    <n v="49775"/>
    <n v="54752.5"/>
    <n v="4977.5"/>
    <x v="10"/>
    <x v="0"/>
  </r>
  <r>
    <s v="Flight8095"/>
    <d v="2014-03-21T00:00:00"/>
    <x v="16"/>
    <n v="2"/>
    <n v="69"/>
    <x v="6"/>
    <n v="275"/>
    <n v="49775"/>
    <n v="54752.5"/>
    <n v="4977.5"/>
    <x v="5"/>
    <x v="0"/>
  </r>
  <r>
    <s v="Flight8096"/>
    <d v="2014-11-15T00:00:00"/>
    <x v="14"/>
    <n v="2.4"/>
    <n v="202"/>
    <x v="3"/>
    <n v="275"/>
    <n v="45375"/>
    <n v="49912.5"/>
    <n v="4537.5"/>
    <x v="0"/>
    <x v="0"/>
  </r>
  <r>
    <s v="Flight8097"/>
    <d v="2015-07-18T00:00:00"/>
    <x v="2"/>
    <n v="1.6"/>
    <n v="57"/>
    <x v="21"/>
    <n v="247.5"/>
    <n v="40837.5"/>
    <n v="44921.25"/>
    <n v="4083.75"/>
    <x v="2"/>
    <x v="1"/>
  </r>
  <r>
    <s v="Flight8098"/>
    <d v="2015-06-19T00:00:00"/>
    <x v="14"/>
    <n v="2.2999999999999998"/>
    <n v="33"/>
    <x v="6"/>
    <n v="302.5"/>
    <n v="55962.5"/>
    <n v="61558.75"/>
    <n v="5596.25"/>
    <x v="10"/>
    <x v="1"/>
  </r>
  <r>
    <s v="Flight8099"/>
    <d v="2015-10-21T00:00:00"/>
    <x v="7"/>
    <n v="0.6"/>
    <n v="83"/>
    <x v="24"/>
    <n v="200"/>
    <n v="36200"/>
    <n v="39820"/>
    <n v="3620"/>
    <x v="11"/>
    <x v="1"/>
  </r>
  <r>
    <s v="Flight8100"/>
    <d v="2015-01-19T00:00:00"/>
    <x v="6"/>
    <n v="1.8"/>
    <n v="124"/>
    <x v="1"/>
    <n v="300"/>
    <n v="55500"/>
    <n v="61050"/>
    <n v="5550"/>
    <x v="7"/>
    <x v="1"/>
  </r>
  <r>
    <s v="Flight8101"/>
    <d v="2014-10-27T00:00:00"/>
    <x v="1"/>
    <n v="3.4"/>
    <n v="93"/>
    <x v="2"/>
    <n v="250"/>
    <n v="46250"/>
    <n v="50875"/>
    <n v="4625"/>
    <x v="11"/>
    <x v="0"/>
  </r>
  <r>
    <s v="Flight8102"/>
    <d v="2014-07-01T00:00:00"/>
    <x v="20"/>
    <n v="1.9"/>
    <n v="10"/>
    <x v="8"/>
    <n v="302.5"/>
    <n v="55962.5"/>
    <n v="61558.75"/>
    <n v="5596.25"/>
    <x v="2"/>
    <x v="0"/>
  </r>
  <r>
    <s v="Flight8103"/>
    <d v="2014-01-28T00:00:00"/>
    <x v="10"/>
    <n v="2.6"/>
    <n v="167"/>
    <x v="19"/>
    <n v="375"/>
    <n v="61875"/>
    <n v="68062.5"/>
    <n v="6187.5"/>
    <x v="7"/>
    <x v="0"/>
  </r>
  <r>
    <s v="Flight8104"/>
    <d v="2015-03-06T00:00:00"/>
    <x v="18"/>
    <n v="1.7"/>
    <n v="131"/>
    <x v="25"/>
    <n v="240"/>
    <n v="44400"/>
    <n v="48840"/>
    <n v="4440"/>
    <x v="5"/>
    <x v="1"/>
  </r>
  <r>
    <s v="Flight8105"/>
    <d v="2014-09-10T00:00:00"/>
    <x v="19"/>
    <n v="0.6"/>
    <n v="40"/>
    <x v="6"/>
    <n v="115"/>
    <n v="18975"/>
    <n v="20872.5"/>
    <n v="1897.5"/>
    <x v="6"/>
    <x v="0"/>
  </r>
  <r>
    <s v="Flight8106"/>
    <d v="2015-05-30T00:00:00"/>
    <x v="13"/>
    <n v="2.1"/>
    <n v="17"/>
    <x v="5"/>
    <n v="250"/>
    <n v="46250"/>
    <n v="50875"/>
    <n v="4625"/>
    <x v="3"/>
    <x v="1"/>
  </r>
  <r>
    <s v="Flight8107"/>
    <d v="2015-04-10T00:00:00"/>
    <x v="11"/>
    <n v="1.7"/>
    <n v="80"/>
    <x v="0"/>
    <n v="350"/>
    <n v="63350"/>
    <n v="69685"/>
    <n v="6335"/>
    <x v="9"/>
    <x v="1"/>
  </r>
  <r>
    <s v="Flight8108"/>
    <d v="2014-06-08T00:00:00"/>
    <x v="17"/>
    <n v="1.7"/>
    <n v="115"/>
    <x v="18"/>
    <n v="330"/>
    <n v="61050"/>
    <n v="67155"/>
    <n v="6105"/>
    <x v="10"/>
    <x v="0"/>
  </r>
  <r>
    <s v="Flight8109"/>
    <d v="2015-03-28T00:00:00"/>
    <x v="11"/>
    <n v="3"/>
    <n v="74"/>
    <x v="18"/>
    <n v="350"/>
    <n v="63350"/>
    <n v="69685"/>
    <n v="6335"/>
    <x v="5"/>
    <x v="1"/>
  </r>
  <r>
    <s v="Flight8110"/>
    <d v="2014-11-26T00:00:00"/>
    <x v="5"/>
    <n v="3.3"/>
    <n v="189"/>
    <x v="29"/>
    <n v="187.5"/>
    <n v="30937.5"/>
    <n v="34031.25"/>
    <n v="3093.75"/>
    <x v="0"/>
    <x v="0"/>
  </r>
  <r>
    <s v="Flight8111"/>
    <d v="2015-10-13T00:00:00"/>
    <x v="15"/>
    <n v="1.6"/>
    <n v="63"/>
    <x v="5"/>
    <n v="300"/>
    <n v="54300"/>
    <n v="59730"/>
    <n v="5430"/>
    <x v="11"/>
    <x v="1"/>
  </r>
  <r>
    <s v="Flight8112"/>
    <d v="2014-02-22T00:00:00"/>
    <x v="2"/>
    <n v="1.3"/>
    <n v="42"/>
    <x v="23"/>
    <n v="225"/>
    <n v="37125"/>
    <n v="40837.5"/>
    <n v="3712.5"/>
    <x v="8"/>
    <x v="0"/>
  </r>
  <r>
    <s v="Flight8113"/>
    <d v="2014-09-05T00:00:00"/>
    <x v="19"/>
    <n v="0.8"/>
    <n v="162"/>
    <x v="22"/>
    <n v="115"/>
    <n v="18975"/>
    <n v="20872.5"/>
    <n v="1897.5"/>
    <x v="6"/>
    <x v="0"/>
  </r>
  <r>
    <s v="Flight8114"/>
    <d v="2015-10-10T00:00:00"/>
    <x v="6"/>
    <n v="2.4"/>
    <n v="73"/>
    <x v="25"/>
    <n v="300"/>
    <n v="54300"/>
    <n v="59730"/>
    <n v="5430"/>
    <x v="11"/>
    <x v="1"/>
  </r>
  <r>
    <s v="Flight8115"/>
    <d v="2015-12-31T00:00:00"/>
    <x v="16"/>
    <n v="1.6"/>
    <n v="196"/>
    <x v="6"/>
    <n v="275"/>
    <n v="45375"/>
    <n v="49912.5"/>
    <n v="4537.5"/>
    <x v="4"/>
    <x v="1"/>
  </r>
  <r>
    <s v="Flight8116"/>
    <d v="2014-06-14T00:00:00"/>
    <x v="10"/>
    <n v="2.2000000000000002"/>
    <n v="121"/>
    <x v="21"/>
    <n v="412.5"/>
    <n v="76312.5"/>
    <n v="83943.75"/>
    <n v="7631.25"/>
    <x v="10"/>
    <x v="0"/>
  </r>
  <r>
    <s v="Flight8117"/>
    <d v="2014-02-08T00:00:00"/>
    <x v="6"/>
    <n v="3.1"/>
    <n v="49"/>
    <x v="6"/>
    <n v="300"/>
    <n v="49500"/>
    <n v="54450"/>
    <n v="4950"/>
    <x v="8"/>
    <x v="0"/>
  </r>
  <r>
    <s v="Flight8118"/>
    <d v="2014-07-25T00:00:00"/>
    <x v="12"/>
    <n v="1.2"/>
    <n v="87"/>
    <x v="17"/>
    <n v="126.5"/>
    <n v="22896.5"/>
    <n v="25186.15"/>
    <n v="2289.65"/>
    <x v="2"/>
    <x v="0"/>
  </r>
  <r>
    <s v="Flight8119"/>
    <d v="2014-11-14T00:00:00"/>
    <x v="15"/>
    <n v="1.2"/>
    <n v="52"/>
    <x v="1"/>
    <n v="300"/>
    <n v="49500"/>
    <n v="54450"/>
    <n v="4950"/>
    <x v="0"/>
    <x v="0"/>
  </r>
  <r>
    <s v="Flight8120"/>
    <d v="2014-12-03T00:00:00"/>
    <x v="3"/>
    <n v="3.4"/>
    <n v="40"/>
    <x v="2"/>
    <n v="350"/>
    <n v="57750"/>
    <n v="63525"/>
    <n v="5775"/>
    <x v="4"/>
    <x v="0"/>
  </r>
  <r>
    <s v="Flight8121"/>
    <d v="2015-11-28T00:00:00"/>
    <x v="6"/>
    <n v="2.8"/>
    <n v="100"/>
    <x v="16"/>
    <n v="450"/>
    <n v="83250"/>
    <n v="91575"/>
    <n v="8325"/>
    <x v="0"/>
    <x v="1"/>
  </r>
  <r>
    <s v="Flight8122"/>
    <d v="2015-04-26T00:00:00"/>
    <x v="20"/>
    <n v="1.5"/>
    <n v="146"/>
    <x v="0"/>
    <n v="275"/>
    <n v="50875"/>
    <n v="55962.5"/>
    <n v="5087.5"/>
    <x v="9"/>
    <x v="1"/>
  </r>
  <r>
    <s v="Flight8123"/>
    <d v="2015-05-01T00:00:00"/>
    <x v="2"/>
    <n v="3.9"/>
    <n v="110"/>
    <x v="19"/>
    <n v="225"/>
    <n v="41625"/>
    <n v="45787.5"/>
    <n v="4162.5"/>
    <x v="3"/>
    <x v="1"/>
  </r>
  <r>
    <s v="Flight8124"/>
    <d v="2015-05-13T00:00:00"/>
    <x v="3"/>
    <n v="4.2"/>
    <n v="129"/>
    <x v="6"/>
    <n v="350"/>
    <n v="64750"/>
    <n v="71225"/>
    <n v="6475"/>
    <x v="3"/>
    <x v="1"/>
  </r>
  <r>
    <s v="Flight8125"/>
    <d v="2014-02-13T00:00:00"/>
    <x v="8"/>
    <n v="16"/>
    <n v="72"/>
    <x v="27"/>
    <n v="200"/>
    <n v="36200"/>
    <n v="39820"/>
    <n v="3620"/>
    <x v="8"/>
    <x v="0"/>
  </r>
  <r>
    <s v="Flight8126"/>
    <d v="2014-08-19T00:00:00"/>
    <x v="14"/>
    <n v="2.6"/>
    <n v="49"/>
    <x v="18"/>
    <n v="302.5"/>
    <n v="49912.5"/>
    <n v="54903.75"/>
    <n v="4991.25"/>
    <x v="1"/>
    <x v="0"/>
  </r>
  <r>
    <s v="Flight8127"/>
    <d v="2014-01-14T00:00:00"/>
    <x v="4"/>
    <n v="1.9"/>
    <n v="45"/>
    <x v="6"/>
    <n v="200"/>
    <n v="33000"/>
    <n v="36300"/>
    <n v="3300"/>
    <x v="7"/>
    <x v="0"/>
  </r>
  <r>
    <s v="Flight8128"/>
    <d v="2015-12-23T00:00:00"/>
    <x v="4"/>
    <n v="5.0999999999999996"/>
    <n v="30"/>
    <x v="25"/>
    <n v="280"/>
    <n v="51800"/>
    <n v="56980"/>
    <n v="5180"/>
    <x v="4"/>
    <x v="1"/>
  </r>
  <r>
    <s v="Flight8129"/>
    <d v="2014-01-20T00:00:00"/>
    <x v="17"/>
    <n v="1"/>
    <n v="168"/>
    <x v="2"/>
    <n v="300"/>
    <n v="49500"/>
    <n v="54450"/>
    <n v="4950"/>
    <x v="7"/>
    <x v="0"/>
  </r>
  <r>
    <s v="Flight8130"/>
    <d v="2015-06-11T00:00:00"/>
    <x v="16"/>
    <n v="2.2999999999999998"/>
    <n v="209"/>
    <x v="1"/>
    <n v="302.5"/>
    <n v="49912.5"/>
    <n v="54903.75"/>
    <n v="4991.25"/>
    <x v="10"/>
    <x v="1"/>
  </r>
  <r>
    <s v="Flight8131"/>
    <d v="2015-01-28T00:00:00"/>
    <x v="1"/>
    <n v="1.5"/>
    <n v="163"/>
    <x v="10"/>
    <n v="250"/>
    <n v="41250"/>
    <n v="45375"/>
    <n v="4125"/>
    <x v="7"/>
    <x v="1"/>
  </r>
  <r>
    <s v="Flight8132"/>
    <d v="2015-10-18T00:00:00"/>
    <x v="5"/>
    <n v="2.4"/>
    <n v="97"/>
    <x v="19"/>
    <n v="125"/>
    <n v="23125"/>
    <n v="25437.5"/>
    <n v="2312.5"/>
    <x v="11"/>
    <x v="1"/>
  </r>
  <r>
    <s v="Flight8133"/>
    <d v="2014-01-18T00:00:00"/>
    <x v="10"/>
    <n v="3"/>
    <n v="203"/>
    <x v="2"/>
    <n v="375"/>
    <n v="61875"/>
    <n v="68062.5"/>
    <n v="6187.5"/>
    <x v="7"/>
    <x v="0"/>
  </r>
  <r>
    <s v="Flight8134"/>
    <d v="2015-01-05T00:00:00"/>
    <x v="10"/>
    <n v="1.8"/>
    <n v="37"/>
    <x v="18"/>
    <n v="375"/>
    <n v="61875"/>
    <n v="68062.5"/>
    <n v="6187.5"/>
    <x v="7"/>
    <x v="1"/>
  </r>
  <r>
    <s v="Flight8135"/>
    <d v="2014-06-03T00:00:00"/>
    <x v="6"/>
    <n v="0.8"/>
    <n v="26"/>
    <x v="9"/>
    <n v="330"/>
    <n v="61050"/>
    <n v="67155"/>
    <n v="6105"/>
    <x v="10"/>
    <x v="0"/>
  </r>
  <r>
    <s v="Flight8136"/>
    <d v="2015-11-24T00:00:00"/>
    <x v="15"/>
    <n v="5"/>
    <n v="77"/>
    <x v="2"/>
    <n v="450"/>
    <n v="81450"/>
    <n v="89595"/>
    <n v="8145"/>
    <x v="0"/>
    <x v="1"/>
  </r>
  <r>
    <s v="Flight8137"/>
    <d v="2014-04-02T00:00:00"/>
    <x v="3"/>
    <n v="5.3"/>
    <n v="189"/>
    <x v="10"/>
    <n v="350"/>
    <n v="57750"/>
    <n v="63525"/>
    <n v="5775"/>
    <x v="9"/>
    <x v="0"/>
  </r>
  <r>
    <s v="Flight8138"/>
    <d v="2015-10-02T00:00:00"/>
    <x v="2"/>
    <n v="2.4"/>
    <n v="90"/>
    <x v="10"/>
    <n v="225"/>
    <n v="40725"/>
    <n v="44797.5"/>
    <n v="4072.5"/>
    <x v="11"/>
    <x v="1"/>
  </r>
  <r>
    <s v="Flight8139"/>
    <d v="2015-03-28T00:00:00"/>
    <x v="3"/>
    <n v="4.0999999999999996"/>
    <n v="134"/>
    <x v="27"/>
    <n v="350"/>
    <n v="64750"/>
    <n v="71225"/>
    <n v="6475"/>
    <x v="5"/>
    <x v="1"/>
  </r>
  <r>
    <s v="Flight8140"/>
    <d v="2015-05-13T00:00:00"/>
    <x v="4"/>
    <n v="1.6"/>
    <n v="195"/>
    <x v="4"/>
    <n v="200"/>
    <n v="33000"/>
    <n v="36300"/>
    <n v="3300"/>
    <x v="3"/>
    <x v="1"/>
  </r>
  <r>
    <s v="Flight8141"/>
    <d v="2015-06-11T00:00:00"/>
    <x v="1"/>
    <n v="2.6"/>
    <n v="99"/>
    <x v="25"/>
    <n v="275"/>
    <n v="50875"/>
    <n v="55962.5"/>
    <n v="5087.5"/>
    <x v="10"/>
    <x v="1"/>
  </r>
  <r>
    <s v="Flight8142"/>
    <d v="2014-07-10T00:00:00"/>
    <x v="7"/>
    <n v="0.4"/>
    <n v="166"/>
    <x v="12"/>
    <n v="220"/>
    <n v="36300"/>
    <n v="39930"/>
    <n v="3630"/>
    <x v="2"/>
    <x v="0"/>
  </r>
  <r>
    <s v="Flight8143"/>
    <d v="2015-04-18T00:00:00"/>
    <x v="9"/>
    <n v="2.6"/>
    <n v="88"/>
    <x v="0"/>
    <n v="250"/>
    <n v="45250"/>
    <n v="49775"/>
    <n v="4525"/>
    <x v="9"/>
    <x v="1"/>
  </r>
  <r>
    <s v="Flight8144"/>
    <d v="2015-08-18T00:00:00"/>
    <x v="13"/>
    <n v="3.7"/>
    <n v="111"/>
    <x v="25"/>
    <n v="275"/>
    <n v="50875"/>
    <n v="55962.5"/>
    <n v="5087.5"/>
    <x v="1"/>
    <x v="1"/>
  </r>
  <r>
    <s v="Flight8145"/>
    <d v="2014-07-18T00:00:00"/>
    <x v="19"/>
    <n v="2"/>
    <n v="29"/>
    <x v="24"/>
    <n v="126.5"/>
    <n v="23402.5"/>
    <n v="25742.75"/>
    <n v="2340.25"/>
    <x v="2"/>
    <x v="0"/>
  </r>
  <r>
    <s v="Flight8146"/>
    <d v="2015-11-25T00:00:00"/>
    <x v="6"/>
    <n v="6.2"/>
    <n v="99"/>
    <x v="21"/>
    <n v="450"/>
    <n v="83250"/>
    <n v="91575"/>
    <n v="8325"/>
    <x v="0"/>
    <x v="1"/>
  </r>
  <r>
    <s v="Flight8147"/>
    <d v="2014-10-01T00:00:00"/>
    <x v="22"/>
    <n v="1.1000000000000001"/>
    <n v="85"/>
    <x v="2"/>
    <n v="290"/>
    <n v="52490"/>
    <n v="57739"/>
    <n v="5249"/>
    <x v="11"/>
    <x v="0"/>
  </r>
  <r>
    <s v="Flight8148"/>
    <d v="2015-12-27T00:00:00"/>
    <x v="9"/>
    <n v="2.8"/>
    <n v="9"/>
    <x v="3"/>
    <n v="350"/>
    <n v="64750"/>
    <n v="71225"/>
    <n v="6475"/>
    <x v="4"/>
    <x v="1"/>
  </r>
  <r>
    <s v="Flight8149"/>
    <d v="2014-07-23T00:00:00"/>
    <x v="2"/>
    <n v="3.1"/>
    <n v="8"/>
    <x v="1"/>
    <n v="247.5"/>
    <n v="45787.5"/>
    <n v="50366.25"/>
    <n v="4578.75"/>
    <x v="2"/>
    <x v="0"/>
  </r>
  <r>
    <s v="Flight8150"/>
    <d v="2015-04-02T00:00:00"/>
    <x v="8"/>
    <n v="8.1999999999999993"/>
    <n v="90"/>
    <x v="23"/>
    <n v="200"/>
    <n v="36200"/>
    <n v="39820"/>
    <n v="3620"/>
    <x v="9"/>
    <x v="1"/>
  </r>
  <r>
    <s v="Flight8151"/>
    <d v="2014-09-14T00:00:00"/>
    <x v="8"/>
    <n v="10.1"/>
    <n v="1"/>
    <x v="19"/>
    <n v="200"/>
    <n v="37000"/>
    <n v="40700"/>
    <n v="3700"/>
    <x v="6"/>
    <x v="0"/>
  </r>
  <r>
    <s v="Flight8152"/>
    <d v="2014-04-04T00:00:00"/>
    <x v="10"/>
    <n v="2.9"/>
    <n v="144"/>
    <x v="4"/>
    <n v="375"/>
    <n v="69375"/>
    <n v="76312.5"/>
    <n v="6937.5"/>
    <x v="9"/>
    <x v="0"/>
  </r>
  <r>
    <s v="Flight8153"/>
    <d v="2015-01-06T00:00:00"/>
    <x v="19"/>
    <n v="1.4"/>
    <n v="37"/>
    <x v="26"/>
    <n v="115"/>
    <n v="18975"/>
    <n v="20872.5"/>
    <n v="1897.5"/>
    <x v="7"/>
    <x v="1"/>
  </r>
  <r>
    <s v="Flight8154"/>
    <d v="2015-01-07T00:00:00"/>
    <x v="1"/>
    <n v="2.6"/>
    <n v="109"/>
    <x v="16"/>
    <n v="250"/>
    <n v="46250"/>
    <n v="50875"/>
    <n v="4625"/>
    <x v="7"/>
    <x v="1"/>
  </r>
  <r>
    <s v="Flight8155"/>
    <d v="2014-12-23T00:00:00"/>
    <x v="12"/>
    <n v="3.1"/>
    <n v="49"/>
    <x v="10"/>
    <n v="161"/>
    <n v="26565"/>
    <n v="29221.5"/>
    <n v="2656.5"/>
    <x v="4"/>
    <x v="0"/>
  </r>
  <r>
    <s v="Flight8156"/>
    <d v="2014-04-06T00:00:00"/>
    <x v="3"/>
    <n v="5.2"/>
    <n v="158"/>
    <x v="17"/>
    <n v="350"/>
    <n v="57750"/>
    <n v="63525"/>
    <n v="5775"/>
    <x v="9"/>
    <x v="0"/>
  </r>
  <r>
    <s v="Flight8157"/>
    <d v="2014-01-04T00:00:00"/>
    <x v="11"/>
    <n v="2"/>
    <n v="71"/>
    <x v="2"/>
    <n v="350"/>
    <n v="63350"/>
    <n v="69685"/>
    <n v="6335"/>
    <x v="7"/>
    <x v="0"/>
  </r>
  <r>
    <s v="Flight8158"/>
    <d v="2015-07-22T00:00:00"/>
    <x v="13"/>
    <n v="1.5"/>
    <n v="142"/>
    <x v="27"/>
    <n v="275"/>
    <n v="50875"/>
    <n v="55962.5"/>
    <n v="5087.5"/>
    <x v="2"/>
    <x v="1"/>
  </r>
  <r>
    <s v="Flight8159"/>
    <d v="2014-11-15T00:00:00"/>
    <x v="3"/>
    <n v="4.3"/>
    <n v="67"/>
    <x v="21"/>
    <n v="350"/>
    <n v="63350"/>
    <n v="69685"/>
    <n v="6335"/>
    <x v="0"/>
    <x v="0"/>
  </r>
  <r>
    <s v="Flight8160"/>
    <d v="2015-12-28T00:00:00"/>
    <x v="17"/>
    <n v="2"/>
    <n v="131"/>
    <x v="26"/>
    <n v="300"/>
    <n v="55500"/>
    <n v="61050"/>
    <n v="5550"/>
    <x v="4"/>
    <x v="1"/>
  </r>
  <r>
    <s v="Flight8161"/>
    <d v="2014-06-27T00:00:00"/>
    <x v="4"/>
    <n v="3.2"/>
    <n v="84"/>
    <x v="2"/>
    <n v="220"/>
    <n v="39820"/>
    <n v="43802"/>
    <n v="3982"/>
    <x v="10"/>
    <x v="0"/>
  </r>
  <r>
    <s v="Flight8162"/>
    <d v="2015-12-24T00:00:00"/>
    <x v="19"/>
    <n v="3.9"/>
    <n v="12"/>
    <x v="21"/>
    <n v="161"/>
    <n v="29785"/>
    <n v="32763.5"/>
    <n v="2978.5"/>
    <x v="4"/>
    <x v="1"/>
  </r>
  <r>
    <s v="Flight8163"/>
    <d v="2014-11-02T00:00:00"/>
    <x v="17"/>
    <n v="1.6"/>
    <n v="18"/>
    <x v="2"/>
    <n v="300"/>
    <n v="55500"/>
    <n v="61050"/>
    <n v="5550"/>
    <x v="0"/>
    <x v="0"/>
  </r>
  <r>
    <s v="Flight8164"/>
    <d v="2014-11-17T00:00:00"/>
    <x v="19"/>
    <n v="1.1000000000000001"/>
    <n v="203"/>
    <x v="1"/>
    <n v="115"/>
    <n v="18975"/>
    <n v="20872.5"/>
    <n v="1897.5"/>
    <x v="0"/>
    <x v="0"/>
  </r>
  <r>
    <s v="Flight8165"/>
    <d v="2015-04-01T00:00:00"/>
    <x v="13"/>
    <n v="3.1"/>
    <n v="44"/>
    <x v="28"/>
    <n v="250"/>
    <n v="41250"/>
    <n v="45375"/>
    <n v="4125"/>
    <x v="9"/>
    <x v="1"/>
  </r>
  <r>
    <s v="Flight8166"/>
    <d v="2015-03-18T00:00:00"/>
    <x v="9"/>
    <n v="2.6"/>
    <n v="56"/>
    <x v="6"/>
    <n v="250"/>
    <n v="41250"/>
    <n v="45375"/>
    <n v="4125"/>
    <x v="5"/>
    <x v="1"/>
  </r>
  <r>
    <s v="Flight8167"/>
    <d v="2014-12-26T00:00:00"/>
    <x v="1"/>
    <n v="4.5999999999999996"/>
    <n v="123"/>
    <x v="6"/>
    <n v="350"/>
    <n v="64750"/>
    <n v="71225"/>
    <n v="6475"/>
    <x v="4"/>
    <x v="0"/>
  </r>
  <r>
    <s v="Flight8168"/>
    <d v="2015-01-27T00:00:00"/>
    <x v="1"/>
    <n v="1.1000000000000001"/>
    <n v="127"/>
    <x v="1"/>
    <n v="250"/>
    <n v="46250"/>
    <n v="50875"/>
    <n v="4625"/>
    <x v="7"/>
    <x v="1"/>
  </r>
  <r>
    <s v="Flight8169"/>
    <d v="2014-09-14T00:00:00"/>
    <x v="5"/>
    <n v="1.6"/>
    <n v="177"/>
    <x v="6"/>
    <n v="125"/>
    <n v="20625"/>
    <n v="22687.5"/>
    <n v="2062.5"/>
    <x v="6"/>
    <x v="0"/>
  </r>
  <r>
    <s v="Flight8170"/>
    <d v="2014-11-29T00:00:00"/>
    <x v="6"/>
    <n v="6.3"/>
    <n v="147"/>
    <x v="8"/>
    <n v="450"/>
    <n v="83250"/>
    <n v="91575"/>
    <n v="8325"/>
    <x v="0"/>
    <x v="0"/>
  </r>
  <r>
    <s v="Flight8171"/>
    <d v="2014-02-24T00:00:00"/>
    <x v="1"/>
    <n v="1.2"/>
    <n v="41"/>
    <x v="21"/>
    <n v="250"/>
    <n v="41250"/>
    <n v="45375"/>
    <n v="4125"/>
    <x v="8"/>
    <x v="0"/>
  </r>
  <r>
    <s v="Flight8172"/>
    <d v="2015-03-28T00:00:00"/>
    <x v="8"/>
    <n v="11.4"/>
    <n v="167"/>
    <x v="22"/>
    <n v="200"/>
    <n v="33000"/>
    <n v="36300"/>
    <n v="3300"/>
    <x v="5"/>
    <x v="1"/>
  </r>
  <r>
    <s v="Flight8173"/>
    <d v="2014-08-08T00:00:00"/>
    <x v="18"/>
    <n v="2.7"/>
    <n v="142"/>
    <x v="3"/>
    <n v="264"/>
    <n v="48840"/>
    <n v="53724"/>
    <n v="4884"/>
    <x v="1"/>
    <x v="0"/>
  </r>
  <r>
    <s v="Flight8174"/>
    <d v="2014-07-21T00:00:00"/>
    <x v="3"/>
    <n v="4.5"/>
    <n v="64"/>
    <x v="9"/>
    <n v="385"/>
    <n v="69685"/>
    <n v="76653.5"/>
    <n v="6968.5"/>
    <x v="2"/>
    <x v="0"/>
  </r>
  <r>
    <s v="Flight8175"/>
    <d v="2015-06-07T00:00:00"/>
    <x v="1"/>
    <n v="2.2000000000000002"/>
    <n v="192"/>
    <x v="25"/>
    <n v="275"/>
    <n v="45375"/>
    <n v="49912.5"/>
    <n v="4537.5"/>
    <x v="10"/>
    <x v="1"/>
  </r>
  <r>
    <s v="Flight8176"/>
    <d v="2014-05-17T00:00:00"/>
    <x v="5"/>
    <n v="1.8"/>
    <n v="60"/>
    <x v="19"/>
    <n v="125"/>
    <n v="20625"/>
    <n v="22687.5"/>
    <n v="2062.5"/>
    <x v="3"/>
    <x v="0"/>
  </r>
  <r>
    <s v="Flight8177"/>
    <d v="2014-08-09T00:00:00"/>
    <x v="10"/>
    <n v="1.2"/>
    <n v="153"/>
    <x v="2"/>
    <n v="412.5"/>
    <n v="68062.5"/>
    <n v="74868.75"/>
    <n v="6806.25"/>
    <x v="1"/>
    <x v="0"/>
  </r>
  <r>
    <s v="Flight8178"/>
    <d v="2014-05-04T00:00:00"/>
    <x v="6"/>
    <n v="2.4"/>
    <n v="156"/>
    <x v="17"/>
    <n v="300"/>
    <n v="49500"/>
    <n v="54450"/>
    <n v="4950"/>
    <x v="3"/>
    <x v="0"/>
  </r>
  <r>
    <s v="Flight8179"/>
    <d v="2014-03-14T00:00:00"/>
    <x v="9"/>
    <n v="2.5"/>
    <n v="59"/>
    <x v="2"/>
    <n v="250"/>
    <n v="41250"/>
    <n v="45375"/>
    <n v="4125"/>
    <x v="5"/>
    <x v="0"/>
  </r>
  <r>
    <s v="Flight8180"/>
    <d v="2014-10-18T00:00:00"/>
    <x v="0"/>
    <n v="2.4"/>
    <n v="83"/>
    <x v="3"/>
    <n v="300"/>
    <n v="54300"/>
    <n v="59730"/>
    <n v="5430"/>
    <x v="11"/>
    <x v="0"/>
  </r>
  <r>
    <s v="Flight8181"/>
    <d v="2014-09-04T00:00:00"/>
    <x v="15"/>
    <n v="2.2999999999999998"/>
    <n v="7"/>
    <x v="6"/>
    <n v="300"/>
    <n v="55500"/>
    <n v="61050"/>
    <n v="5550"/>
    <x v="6"/>
    <x v="0"/>
  </r>
  <r>
    <s v="Flight8182"/>
    <d v="2015-01-11T00:00:00"/>
    <x v="13"/>
    <n v="3.7"/>
    <n v="208"/>
    <x v="6"/>
    <n v="250"/>
    <n v="41250"/>
    <n v="45375"/>
    <n v="4125"/>
    <x v="7"/>
    <x v="1"/>
  </r>
  <r>
    <s v="Flight8183"/>
    <d v="2014-02-23T00:00:00"/>
    <x v="5"/>
    <n v="1.7"/>
    <n v="19"/>
    <x v="0"/>
    <n v="125"/>
    <n v="23125"/>
    <n v="25437.5"/>
    <n v="2312.5"/>
    <x v="8"/>
    <x v="0"/>
  </r>
  <r>
    <s v="Flight8184"/>
    <d v="2014-03-16T00:00:00"/>
    <x v="0"/>
    <n v="3.5"/>
    <n v="16"/>
    <x v="0"/>
    <n v="300"/>
    <n v="55500"/>
    <n v="61050"/>
    <n v="5550"/>
    <x v="5"/>
    <x v="0"/>
  </r>
  <r>
    <s v="Flight8185"/>
    <d v="2014-06-02T00:00:00"/>
    <x v="10"/>
    <n v="1.7"/>
    <n v="32"/>
    <x v="6"/>
    <n v="412.5"/>
    <n v="76312.5"/>
    <n v="83943.75"/>
    <n v="7631.25"/>
    <x v="10"/>
    <x v="0"/>
  </r>
  <r>
    <s v="Flight8186"/>
    <d v="2015-01-26T00:00:00"/>
    <x v="19"/>
    <n v="3.3"/>
    <n v="25"/>
    <x v="2"/>
    <n v="115"/>
    <n v="21275"/>
    <n v="23402.5"/>
    <n v="2127.5"/>
    <x v="7"/>
    <x v="1"/>
  </r>
  <r>
    <s v="Flight8187"/>
    <d v="2015-05-06T00:00:00"/>
    <x v="9"/>
    <n v="3"/>
    <n v="8"/>
    <x v="18"/>
    <n v="250"/>
    <n v="46250"/>
    <n v="50875"/>
    <n v="4625"/>
    <x v="3"/>
    <x v="1"/>
  </r>
  <r>
    <s v="Flight8188"/>
    <d v="2014-12-23T00:00:00"/>
    <x v="14"/>
    <n v="3.8"/>
    <n v="73"/>
    <x v="16"/>
    <n v="385"/>
    <n v="69685"/>
    <n v="76653.5"/>
    <n v="6968.5"/>
    <x v="4"/>
    <x v="0"/>
  </r>
  <r>
    <s v="Flight8189"/>
    <d v="2014-03-19T00:00:00"/>
    <x v="5"/>
    <n v="0.5"/>
    <n v="209"/>
    <x v="8"/>
    <n v="125"/>
    <n v="20625"/>
    <n v="22687.5"/>
    <n v="2062.5"/>
    <x v="5"/>
    <x v="0"/>
  </r>
  <r>
    <s v="Flight8190"/>
    <d v="2014-02-28T00:00:00"/>
    <x v="10"/>
    <n v="1.8"/>
    <n v="63"/>
    <x v="0"/>
    <n v="375"/>
    <n v="67875"/>
    <n v="74662.5"/>
    <n v="6787.5"/>
    <x v="8"/>
    <x v="0"/>
  </r>
  <r>
    <s v="Flight8191"/>
    <d v="2015-07-02T00:00:00"/>
    <x v="3"/>
    <n v="4.5"/>
    <n v="179"/>
    <x v="1"/>
    <n v="385"/>
    <n v="63525"/>
    <n v="69877.5"/>
    <n v="6352.5"/>
    <x v="2"/>
    <x v="1"/>
  </r>
  <r>
    <s v="Flight8192"/>
    <d v="2014-05-01T00:00:00"/>
    <x v="11"/>
    <n v="2.2000000000000002"/>
    <n v="107"/>
    <x v="1"/>
    <n v="350"/>
    <n v="64750"/>
    <n v="71225"/>
    <n v="6475"/>
    <x v="3"/>
    <x v="0"/>
  </r>
  <r>
    <s v="Flight8193"/>
    <d v="2015-05-10T00:00:00"/>
    <x v="7"/>
    <n v="2.9"/>
    <n v="66"/>
    <x v="6"/>
    <n v="200"/>
    <n v="36200"/>
    <n v="39820"/>
    <n v="3620"/>
    <x v="3"/>
    <x v="1"/>
  </r>
  <r>
    <s v="Flight8194"/>
    <d v="2014-01-17T00:00:00"/>
    <x v="6"/>
    <n v="1.8"/>
    <n v="183"/>
    <x v="2"/>
    <n v="300"/>
    <n v="49500"/>
    <n v="54450"/>
    <n v="4950"/>
    <x v="7"/>
    <x v="0"/>
  </r>
  <r>
    <s v="Flight8195"/>
    <d v="2015-12-07T00:00:00"/>
    <x v="16"/>
    <n v="2.2000000000000002"/>
    <n v="153"/>
    <x v="24"/>
    <n v="275"/>
    <n v="45375"/>
    <n v="49912.5"/>
    <n v="4537.5"/>
    <x v="4"/>
    <x v="1"/>
  </r>
  <r>
    <s v="Flight8196"/>
    <d v="2015-07-03T00:00:00"/>
    <x v="12"/>
    <n v="2.2000000000000002"/>
    <n v="174"/>
    <x v="6"/>
    <n v="126.5"/>
    <n v="20872.5"/>
    <n v="22959.75"/>
    <n v="2087.25"/>
    <x v="2"/>
    <x v="1"/>
  </r>
  <r>
    <s v="Flight8197"/>
    <d v="2014-01-15T00:00:00"/>
    <x v="8"/>
    <n v="11.5"/>
    <n v="97"/>
    <x v="18"/>
    <n v="200"/>
    <n v="37000"/>
    <n v="40700"/>
    <n v="3700"/>
    <x v="7"/>
    <x v="0"/>
  </r>
  <r>
    <s v="Flight8198"/>
    <d v="2015-12-24T00:00:00"/>
    <x v="8"/>
    <n v="14.8"/>
    <n v="72"/>
    <x v="25"/>
    <n v="280"/>
    <n v="50680"/>
    <n v="55748"/>
    <n v="5068"/>
    <x v="4"/>
    <x v="1"/>
  </r>
  <r>
    <s v="Flight8199"/>
    <d v="2014-01-20T00:00:00"/>
    <x v="7"/>
    <n v="2.4"/>
    <n v="129"/>
    <x v="15"/>
    <n v="200"/>
    <n v="37000"/>
    <n v="40700"/>
    <n v="3700"/>
    <x v="7"/>
    <x v="0"/>
  </r>
  <r>
    <s v="Flight8200"/>
    <d v="2014-07-15T00:00:00"/>
    <x v="16"/>
    <n v="0.6"/>
    <n v="90"/>
    <x v="5"/>
    <n v="302.5"/>
    <n v="54752.5"/>
    <n v="60227.75"/>
    <n v="5475.25"/>
    <x v="2"/>
    <x v="0"/>
  </r>
  <r>
    <s v="Flight8201"/>
    <d v="2015-09-26T00:00:00"/>
    <x v="16"/>
    <n v="1.9"/>
    <n v="20"/>
    <x v="0"/>
    <n v="275"/>
    <n v="50875"/>
    <n v="55962.5"/>
    <n v="5087.5"/>
    <x v="6"/>
    <x v="1"/>
  </r>
  <r>
    <s v="Flight8202"/>
    <d v="2014-07-25T00:00:00"/>
    <x v="23"/>
    <n v="1.2"/>
    <n v="140"/>
    <x v="29"/>
    <n v="5500"/>
    <n v="1017500"/>
    <n v="1119250"/>
    <n v="101750"/>
    <x v="2"/>
    <x v="0"/>
  </r>
  <r>
    <s v="Flight8203"/>
    <d v="2014-07-15T00:00:00"/>
    <x v="13"/>
    <n v="1.8"/>
    <n v="180"/>
    <x v="1"/>
    <n v="275"/>
    <n v="45375"/>
    <n v="49912.5"/>
    <n v="4537.5"/>
    <x v="2"/>
    <x v="0"/>
  </r>
  <r>
    <s v="Flight8204"/>
    <d v="2014-06-09T00:00:00"/>
    <x v="1"/>
    <n v="2.4"/>
    <n v="150"/>
    <x v="19"/>
    <n v="275"/>
    <n v="50875"/>
    <n v="55962.5"/>
    <n v="5087.5"/>
    <x v="10"/>
    <x v="0"/>
  </r>
  <r>
    <s v="Flight8205"/>
    <d v="2014-05-06T00:00:00"/>
    <x v="10"/>
    <n v="2.6"/>
    <n v="131"/>
    <x v="6"/>
    <n v="375"/>
    <n v="69375"/>
    <n v="76312.5"/>
    <n v="6937.5"/>
    <x v="3"/>
    <x v="0"/>
  </r>
  <r>
    <s v="Flight8206"/>
    <d v="2014-10-12T00:00:00"/>
    <x v="20"/>
    <n v="2.1"/>
    <n v="209"/>
    <x v="8"/>
    <n v="275"/>
    <n v="45375"/>
    <n v="49912.5"/>
    <n v="4537.5"/>
    <x v="11"/>
    <x v="0"/>
  </r>
  <r>
    <s v="Flight8207"/>
    <d v="2014-12-22T00:00:00"/>
    <x v="5"/>
    <n v="6"/>
    <n v="206"/>
    <x v="6"/>
    <n v="175"/>
    <n v="28875"/>
    <n v="31762.5"/>
    <n v="2887.5"/>
    <x v="4"/>
    <x v="0"/>
  </r>
  <r>
    <s v="Flight8208"/>
    <d v="2015-05-22T00:00:00"/>
    <x v="1"/>
    <n v="1.7"/>
    <n v="172"/>
    <x v="0"/>
    <n v="250"/>
    <n v="41250"/>
    <n v="45375"/>
    <n v="4125"/>
    <x v="3"/>
    <x v="1"/>
  </r>
  <r>
    <s v="Flight8209"/>
    <d v="2014-10-30T00:00:00"/>
    <x v="6"/>
    <n v="3.1"/>
    <n v="85"/>
    <x v="18"/>
    <n v="300"/>
    <n v="54300"/>
    <n v="59730"/>
    <n v="5430"/>
    <x v="11"/>
    <x v="0"/>
  </r>
  <r>
    <s v="Flight8210"/>
    <d v="2014-11-29T00:00:00"/>
    <x v="1"/>
    <n v="4.5"/>
    <n v="181"/>
    <x v="19"/>
    <n v="375"/>
    <n v="61875"/>
    <n v="68062.5"/>
    <n v="6187.5"/>
    <x v="0"/>
    <x v="0"/>
  </r>
  <r>
    <s v="Flight8211"/>
    <d v="2015-04-19T00:00:00"/>
    <x v="6"/>
    <n v="0.8"/>
    <n v="18"/>
    <x v="11"/>
    <n v="300"/>
    <n v="55500"/>
    <n v="61050"/>
    <n v="5550"/>
    <x v="9"/>
    <x v="1"/>
  </r>
  <r>
    <s v="Flight8212"/>
    <d v="2014-07-03T00:00:00"/>
    <x v="4"/>
    <n v="1.3"/>
    <n v="109"/>
    <x v="2"/>
    <n v="220"/>
    <n v="40700"/>
    <n v="44770"/>
    <n v="4070"/>
    <x v="2"/>
    <x v="0"/>
  </r>
  <r>
    <s v="Flight8213"/>
    <d v="2015-01-07T00:00:00"/>
    <x v="14"/>
    <n v="2.2000000000000002"/>
    <n v="37"/>
    <x v="11"/>
    <n v="275"/>
    <n v="45375"/>
    <n v="49912.5"/>
    <n v="4537.5"/>
    <x v="7"/>
    <x v="1"/>
  </r>
  <r>
    <s v="Flight8214"/>
    <d v="2015-07-12T00:00:00"/>
    <x v="4"/>
    <n v="1.4"/>
    <n v="168"/>
    <x v="2"/>
    <n v="220"/>
    <n v="36300"/>
    <n v="39930"/>
    <n v="3630"/>
    <x v="2"/>
    <x v="1"/>
  </r>
  <r>
    <s v="Flight8215"/>
    <d v="2014-10-21T00:00:00"/>
    <x v="3"/>
    <n v="6.7"/>
    <n v="209"/>
    <x v="12"/>
    <n v="350"/>
    <n v="57750"/>
    <n v="63525"/>
    <n v="5775"/>
    <x v="11"/>
    <x v="0"/>
  </r>
  <r>
    <s v="Flight8216"/>
    <d v="2015-07-26T00:00:00"/>
    <x v="2"/>
    <n v="1.9"/>
    <n v="4"/>
    <x v="1"/>
    <n v="247.5"/>
    <n v="45787.5"/>
    <n v="50366.25"/>
    <n v="4578.75"/>
    <x v="2"/>
    <x v="1"/>
  </r>
  <r>
    <s v="Flight8217"/>
    <d v="2014-09-12T00:00:00"/>
    <x v="16"/>
    <n v="2.6"/>
    <n v="191"/>
    <x v="0"/>
    <n v="275"/>
    <n v="45375"/>
    <n v="49912.5"/>
    <n v="4537.5"/>
    <x v="6"/>
    <x v="0"/>
  </r>
  <r>
    <s v="Flight8218"/>
    <d v="2015-01-26T00:00:00"/>
    <x v="5"/>
    <n v="3"/>
    <n v="49"/>
    <x v="1"/>
    <n v="125"/>
    <n v="20625"/>
    <n v="22687.5"/>
    <n v="2062.5"/>
    <x v="7"/>
    <x v="1"/>
  </r>
  <r>
    <s v="Flight8219"/>
    <d v="2014-04-01T00:00:00"/>
    <x v="7"/>
    <n v="2.5"/>
    <n v="30"/>
    <x v="26"/>
    <n v="200"/>
    <n v="37000"/>
    <n v="40700"/>
    <n v="3700"/>
    <x v="9"/>
    <x v="0"/>
  </r>
  <r>
    <s v="Flight8220"/>
    <d v="2014-12-31T00:00:00"/>
    <x v="15"/>
    <n v="1.4"/>
    <n v="182"/>
    <x v="3"/>
    <n v="300"/>
    <n v="49500"/>
    <n v="54450"/>
    <n v="4950"/>
    <x v="4"/>
    <x v="0"/>
  </r>
  <r>
    <s v="Flight8221"/>
    <d v="2015-06-24T00:00:00"/>
    <x v="2"/>
    <n v="1.8"/>
    <n v="24"/>
    <x v="19"/>
    <n v="247.5"/>
    <n v="45787.5"/>
    <n v="50366.25"/>
    <n v="4578.75"/>
    <x v="10"/>
    <x v="1"/>
  </r>
  <r>
    <s v="Flight8222"/>
    <d v="2015-05-10T00:00:00"/>
    <x v="22"/>
    <n v="2.2000000000000002"/>
    <n v="104"/>
    <x v="2"/>
    <n v="290"/>
    <n v="53650"/>
    <n v="59015"/>
    <n v="5365"/>
    <x v="3"/>
    <x v="1"/>
  </r>
  <r>
    <s v="Flight8223"/>
    <d v="2014-10-07T00:00:00"/>
    <x v="7"/>
    <n v="2.1"/>
    <n v="69"/>
    <x v="28"/>
    <n v="200"/>
    <n v="36200"/>
    <n v="39820"/>
    <n v="3620"/>
    <x v="11"/>
    <x v="0"/>
  </r>
  <r>
    <s v="Flight8224"/>
    <d v="2015-01-19T00:00:00"/>
    <x v="1"/>
    <n v="2.1"/>
    <n v="43"/>
    <x v="5"/>
    <n v="250"/>
    <n v="41250"/>
    <n v="45375"/>
    <n v="4125"/>
    <x v="7"/>
    <x v="1"/>
  </r>
  <r>
    <s v="Flight8225"/>
    <d v="2015-02-12T00:00:00"/>
    <x v="6"/>
    <n v="0.9"/>
    <n v="61"/>
    <x v="11"/>
    <n v="300"/>
    <n v="49500"/>
    <n v="54450"/>
    <n v="4950"/>
    <x v="8"/>
    <x v="1"/>
  </r>
  <r>
    <s v="Flight8226"/>
    <d v="2015-08-20T00:00:00"/>
    <x v="7"/>
    <n v="2"/>
    <n v="123"/>
    <x v="5"/>
    <n v="220"/>
    <n v="40700"/>
    <n v="44770"/>
    <n v="4070"/>
    <x v="1"/>
    <x v="1"/>
  </r>
  <r>
    <s v="Flight8227"/>
    <d v="2015-01-31T00:00:00"/>
    <x v="9"/>
    <n v="2.5"/>
    <n v="22"/>
    <x v="12"/>
    <n v="250"/>
    <n v="46250"/>
    <n v="50875"/>
    <n v="4625"/>
    <x v="7"/>
    <x v="1"/>
  </r>
  <r>
    <s v="Flight8228"/>
    <d v="2014-06-14T00:00:00"/>
    <x v="1"/>
    <n v="2.4"/>
    <n v="167"/>
    <x v="19"/>
    <n v="275"/>
    <n v="45375"/>
    <n v="49912.5"/>
    <n v="4537.5"/>
    <x v="10"/>
    <x v="0"/>
  </r>
  <r>
    <s v="Flight8229"/>
    <d v="2015-11-30T00:00:00"/>
    <x v="14"/>
    <n v="2.2000000000000002"/>
    <n v="115"/>
    <x v="18"/>
    <n v="275"/>
    <n v="50875"/>
    <n v="55962.5"/>
    <n v="5087.5"/>
    <x v="0"/>
    <x v="1"/>
  </r>
  <r>
    <s v="Flight8230"/>
    <d v="2014-07-07T00:00:00"/>
    <x v="0"/>
    <n v="2.6"/>
    <n v="112"/>
    <x v="3"/>
    <n v="330"/>
    <n v="61050"/>
    <n v="67155"/>
    <n v="6105"/>
    <x v="2"/>
    <x v="0"/>
  </r>
  <r>
    <s v="Flight8231"/>
    <d v="2015-06-18T00:00:00"/>
    <x v="7"/>
    <n v="1.8"/>
    <n v="159"/>
    <x v="6"/>
    <n v="220"/>
    <n v="36300"/>
    <n v="39930"/>
    <n v="3630"/>
    <x v="10"/>
    <x v="1"/>
  </r>
  <r>
    <s v="Flight8232"/>
    <d v="2014-06-05T00:00:00"/>
    <x v="10"/>
    <n v="2.5"/>
    <n v="196"/>
    <x v="0"/>
    <n v="412.5"/>
    <n v="68062.5"/>
    <n v="74868.75"/>
    <n v="6806.25"/>
    <x v="10"/>
    <x v="0"/>
  </r>
  <r>
    <s v="Flight8233"/>
    <d v="2015-09-19T00:00:00"/>
    <x v="5"/>
    <n v="2.2999999999999998"/>
    <n v="139"/>
    <x v="18"/>
    <n v="125"/>
    <n v="23125"/>
    <n v="25437.5"/>
    <n v="2312.5"/>
    <x v="6"/>
    <x v="1"/>
  </r>
  <r>
    <s v="Flight8234"/>
    <d v="2014-09-13T00:00:00"/>
    <x v="14"/>
    <n v="2.5"/>
    <n v="89"/>
    <x v="6"/>
    <n v="275"/>
    <n v="49775"/>
    <n v="54752.5"/>
    <n v="4977.5"/>
    <x v="6"/>
    <x v="0"/>
  </r>
  <r>
    <s v="Flight8235"/>
    <d v="2014-11-29T00:00:00"/>
    <x v="16"/>
    <n v="6.1"/>
    <n v="70"/>
    <x v="19"/>
    <n v="412.5"/>
    <n v="74662.5"/>
    <n v="82128.75"/>
    <n v="7466.25"/>
    <x v="0"/>
    <x v="0"/>
  </r>
  <r>
    <s v="Flight8236"/>
    <d v="2014-05-05T00:00:00"/>
    <x v="20"/>
    <n v="1.3"/>
    <n v="59"/>
    <x v="0"/>
    <n v="275"/>
    <n v="45375"/>
    <n v="49912.5"/>
    <n v="4537.5"/>
    <x v="3"/>
    <x v="0"/>
  </r>
  <r>
    <s v="Flight8237"/>
    <d v="2014-11-02T00:00:00"/>
    <x v="0"/>
    <n v="1.6"/>
    <n v="43"/>
    <x v="5"/>
    <n v="300"/>
    <n v="49500"/>
    <n v="54450"/>
    <n v="4950"/>
    <x v="0"/>
    <x v="0"/>
  </r>
  <r>
    <s v="Flight8238"/>
    <d v="2014-09-04T00:00:00"/>
    <x v="5"/>
    <n v="2"/>
    <n v="166"/>
    <x v="20"/>
    <n v="125"/>
    <n v="20625"/>
    <n v="22687.5"/>
    <n v="2062.5"/>
    <x v="6"/>
    <x v="0"/>
  </r>
  <r>
    <s v="Flight8239"/>
    <d v="2014-06-28T00:00:00"/>
    <x v="0"/>
    <n v="2.1"/>
    <n v="134"/>
    <x v="3"/>
    <n v="330"/>
    <n v="61050"/>
    <n v="67155"/>
    <n v="6105"/>
    <x v="10"/>
    <x v="0"/>
  </r>
  <r>
    <s v="Flight8240"/>
    <d v="2014-01-16T00:00:00"/>
    <x v="5"/>
    <n v="1.4"/>
    <n v="146"/>
    <x v="20"/>
    <n v="125"/>
    <n v="23125"/>
    <n v="25437.5"/>
    <n v="2312.5"/>
    <x v="7"/>
    <x v="0"/>
  </r>
  <r>
    <s v="Flight8241"/>
    <d v="2015-05-27T00:00:00"/>
    <x v="9"/>
    <n v="1.3"/>
    <n v="78"/>
    <x v="19"/>
    <n v="250"/>
    <n v="45250"/>
    <n v="49775"/>
    <n v="4525"/>
    <x v="3"/>
    <x v="1"/>
  </r>
  <r>
    <s v="Flight8242"/>
    <d v="2014-04-12T00:00:00"/>
    <x v="10"/>
    <n v="1.7"/>
    <n v="124"/>
    <x v="0"/>
    <n v="375"/>
    <n v="69375"/>
    <n v="76312.5"/>
    <n v="6937.5"/>
    <x v="9"/>
    <x v="0"/>
  </r>
  <r>
    <s v="Flight8243"/>
    <d v="2014-03-15T00:00:00"/>
    <x v="6"/>
    <n v="2.2000000000000002"/>
    <n v="69"/>
    <x v="2"/>
    <n v="300"/>
    <n v="54300"/>
    <n v="59730"/>
    <n v="5430"/>
    <x v="5"/>
    <x v="0"/>
  </r>
  <r>
    <s v="Flight8244"/>
    <d v="2015-02-03T00:00:00"/>
    <x v="5"/>
    <n v="2.6"/>
    <n v="177"/>
    <x v="2"/>
    <n v="125"/>
    <n v="20625"/>
    <n v="22687.5"/>
    <n v="2062.5"/>
    <x v="8"/>
    <x v="1"/>
  </r>
  <r>
    <s v="Flight8245"/>
    <d v="2014-03-18T00:00:00"/>
    <x v="20"/>
    <n v="3.5"/>
    <n v="126"/>
    <x v="18"/>
    <n v="275"/>
    <n v="50875"/>
    <n v="55962.5"/>
    <n v="5087.5"/>
    <x v="5"/>
    <x v="0"/>
  </r>
  <r>
    <s v="Flight8246"/>
    <d v="2014-07-07T00:00:00"/>
    <x v="16"/>
    <n v="1.9"/>
    <n v="125"/>
    <x v="3"/>
    <n v="302.5"/>
    <n v="55962.5"/>
    <n v="61558.75"/>
    <n v="5596.25"/>
    <x v="2"/>
    <x v="0"/>
  </r>
  <r>
    <s v="Flight8247"/>
    <d v="2015-08-22T00:00:00"/>
    <x v="11"/>
    <n v="2"/>
    <n v="145"/>
    <x v="6"/>
    <n v="385"/>
    <n v="71225"/>
    <n v="78347.5"/>
    <n v="7122.5"/>
    <x v="1"/>
    <x v="1"/>
  </r>
  <r>
    <s v="Flight8248"/>
    <d v="2015-04-26T00:00:00"/>
    <x v="4"/>
    <n v="1.3"/>
    <n v="26"/>
    <x v="19"/>
    <n v="200"/>
    <n v="37000"/>
    <n v="40700"/>
    <n v="3700"/>
    <x v="9"/>
    <x v="1"/>
  </r>
  <r>
    <s v="Flight8249"/>
    <d v="2014-11-08T00:00:00"/>
    <x v="15"/>
    <n v="0.9"/>
    <n v="142"/>
    <x v="0"/>
    <n v="300"/>
    <n v="55500"/>
    <n v="61050"/>
    <n v="5550"/>
    <x v="0"/>
    <x v="0"/>
  </r>
  <r>
    <s v="Flight8250"/>
    <d v="2014-01-07T00:00:00"/>
    <x v="8"/>
    <n v="10.5"/>
    <n v="11"/>
    <x v="1"/>
    <n v="200"/>
    <n v="37000"/>
    <n v="40700"/>
    <n v="3700"/>
    <x v="7"/>
    <x v="0"/>
  </r>
  <r>
    <s v="Flight8251"/>
    <d v="2015-01-02T00:00:00"/>
    <x v="1"/>
    <n v="2.2999999999999998"/>
    <n v="78"/>
    <x v="6"/>
    <n v="250"/>
    <n v="45250"/>
    <n v="49775"/>
    <n v="4525"/>
    <x v="7"/>
    <x v="1"/>
  </r>
  <r>
    <s v="Flight8252"/>
    <d v="2015-12-06T00:00:00"/>
    <x v="12"/>
    <n v="2.8"/>
    <n v="89"/>
    <x v="19"/>
    <n v="115"/>
    <n v="20815"/>
    <n v="22896.5"/>
    <n v="2081.5"/>
    <x v="4"/>
    <x v="1"/>
  </r>
  <r>
    <s v="Flight8253"/>
    <d v="2015-03-15T00:00:00"/>
    <x v="11"/>
    <n v="1.7"/>
    <n v="7"/>
    <x v="6"/>
    <n v="350"/>
    <n v="64750"/>
    <n v="71225"/>
    <n v="6475"/>
    <x v="5"/>
    <x v="1"/>
  </r>
  <r>
    <s v="Flight8254"/>
    <d v="2014-03-10T00:00:00"/>
    <x v="10"/>
    <n v="1.1000000000000001"/>
    <n v="113"/>
    <x v="0"/>
    <n v="375"/>
    <n v="69375"/>
    <n v="76312.5"/>
    <n v="6937.5"/>
    <x v="5"/>
    <x v="0"/>
  </r>
  <r>
    <s v="Flight8255"/>
    <d v="2015-07-17T00:00:00"/>
    <x v="6"/>
    <n v="2.2999999999999998"/>
    <n v="179"/>
    <x v="0"/>
    <n v="330"/>
    <n v="54450"/>
    <n v="59895"/>
    <n v="5445"/>
    <x v="2"/>
    <x v="1"/>
  </r>
  <r>
    <s v="Flight8256"/>
    <d v="2015-09-30T00:00:00"/>
    <x v="12"/>
    <n v="2.6"/>
    <n v="145"/>
    <x v="6"/>
    <n v="115"/>
    <n v="21275"/>
    <n v="23402.5"/>
    <n v="2127.5"/>
    <x v="6"/>
    <x v="1"/>
  </r>
  <r>
    <s v="Flight8257"/>
    <d v="2015-07-08T00:00:00"/>
    <x v="11"/>
    <n v="0.7"/>
    <n v="31"/>
    <x v="19"/>
    <n v="385"/>
    <n v="71225"/>
    <n v="78347.5"/>
    <n v="7122.5"/>
    <x v="2"/>
    <x v="1"/>
  </r>
  <r>
    <s v="Flight8258"/>
    <d v="2014-07-30T00:00:00"/>
    <x v="7"/>
    <n v="2.2000000000000002"/>
    <n v="52"/>
    <x v="18"/>
    <n v="220"/>
    <n v="36300"/>
    <n v="39930"/>
    <n v="3630"/>
    <x v="2"/>
    <x v="0"/>
  </r>
  <r>
    <s v="Flight8259"/>
    <d v="2015-07-29T00:00:00"/>
    <x v="17"/>
    <n v="2.1"/>
    <n v="5"/>
    <x v="17"/>
    <n v="330"/>
    <n v="61050"/>
    <n v="67155"/>
    <n v="6105"/>
    <x v="2"/>
    <x v="1"/>
  </r>
  <r>
    <s v="Flight8260"/>
    <d v="2015-07-31T00:00:00"/>
    <x v="8"/>
    <n v="11.4"/>
    <n v="23"/>
    <x v="1"/>
    <n v="220"/>
    <n v="40700"/>
    <n v="44770"/>
    <n v="4070"/>
    <x v="2"/>
    <x v="1"/>
  </r>
  <r>
    <s v="Flight8261"/>
    <d v="2014-07-17T00:00:00"/>
    <x v="8"/>
    <n v="12.5"/>
    <n v="135"/>
    <x v="18"/>
    <n v="220"/>
    <n v="40700"/>
    <n v="44770"/>
    <n v="4070"/>
    <x v="2"/>
    <x v="0"/>
  </r>
  <r>
    <s v="Flight8262"/>
    <d v="2015-11-06T00:00:00"/>
    <x v="17"/>
    <n v="2.7"/>
    <n v="168"/>
    <x v="22"/>
    <n v="300"/>
    <n v="49500"/>
    <n v="54450"/>
    <n v="4950"/>
    <x v="0"/>
    <x v="1"/>
  </r>
  <r>
    <s v="Flight8263"/>
    <d v="2015-12-19T00:00:00"/>
    <x v="5"/>
    <n v="1.5"/>
    <n v="124"/>
    <x v="3"/>
    <n v="125"/>
    <n v="23125"/>
    <n v="25437.5"/>
    <n v="2312.5"/>
    <x v="4"/>
    <x v="1"/>
  </r>
  <r>
    <s v="Flight8264"/>
    <d v="2014-05-03T00:00:00"/>
    <x v="7"/>
    <n v="1.9"/>
    <n v="108"/>
    <x v="2"/>
    <n v="200"/>
    <n v="37000"/>
    <n v="40700"/>
    <n v="3700"/>
    <x v="3"/>
    <x v="0"/>
  </r>
  <r>
    <s v="Flight8265"/>
    <d v="2014-09-15T00:00:00"/>
    <x v="9"/>
    <n v="2.7"/>
    <n v="41"/>
    <x v="18"/>
    <n v="250"/>
    <n v="41250"/>
    <n v="45375"/>
    <n v="4125"/>
    <x v="6"/>
    <x v="0"/>
  </r>
  <r>
    <s v="Flight8266"/>
    <d v="2015-11-24T00:00:00"/>
    <x v="5"/>
    <n v="5.4"/>
    <n v="39"/>
    <x v="19"/>
    <n v="187.5"/>
    <n v="30937.5"/>
    <n v="34031.25"/>
    <n v="3093.75"/>
    <x v="0"/>
    <x v="1"/>
  </r>
  <r>
    <s v="Flight8267"/>
    <d v="2014-04-08T00:00:00"/>
    <x v="9"/>
    <n v="1.3"/>
    <n v="35"/>
    <x v="0"/>
    <n v="250"/>
    <n v="46250"/>
    <n v="50875"/>
    <n v="4625"/>
    <x v="9"/>
    <x v="0"/>
  </r>
  <r>
    <s v="Flight8268"/>
    <d v="2015-01-20T00:00:00"/>
    <x v="3"/>
    <n v="3.5"/>
    <n v="126"/>
    <x v="25"/>
    <n v="350"/>
    <n v="64750"/>
    <n v="71225"/>
    <n v="6475"/>
    <x v="7"/>
    <x v="1"/>
  </r>
  <r>
    <s v="Flight8269"/>
    <d v="2015-06-04T00:00:00"/>
    <x v="3"/>
    <n v="4.8"/>
    <n v="85"/>
    <x v="11"/>
    <n v="385"/>
    <n v="69685"/>
    <n v="76653.5"/>
    <n v="6968.5"/>
    <x v="10"/>
    <x v="1"/>
  </r>
  <r>
    <s v="Flight8270"/>
    <d v="2015-08-07T00:00:00"/>
    <x v="6"/>
    <n v="1"/>
    <n v="24"/>
    <x v="18"/>
    <n v="330"/>
    <n v="61050"/>
    <n v="67155"/>
    <n v="6105"/>
    <x v="1"/>
    <x v="1"/>
  </r>
  <r>
    <s v="Flight8271"/>
    <d v="2015-06-06T00:00:00"/>
    <x v="17"/>
    <n v="1.5"/>
    <n v="88"/>
    <x v="2"/>
    <n v="330"/>
    <n v="59730"/>
    <n v="65703"/>
    <n v="5973"/>
    <x v="10"/>
    <x v="1"/>
  </r>
  <r>
    <s v="Flight8272"/>
    <d v="2014-07-02T00:00:00"/>
    <x v="15"/>
    <n v="2.4"/>
    <n v="51"/>
    <x v="24"/>
    <n v="330"/>
    <n v="54450"/>
    <n v="59895"/>
    <n v="5445"/>
    <x v="2"/>
    <x v="0"/>
  </r>
  <r>
    <s v="Flight8273"/>
    <d v="2015-01-01T00:00:00"/>
    <x v="14"/>
    <n v="1.3"/>
    <n v="204"/>
    <x v="18"/>
    <n v="275"/>
    <n v="45375"/>
    <n v="49912.5"/>
    <n v="4537.5"/>
    <x v="7"/>
    <x v="1"/>
  </r>
  <r>
    <s v="Flight8274"/>
    <d v="2015-01-12T00:00:00"/>
    <x v="8"/>
    <n v="8.9"/>
    <n v="189"/>
    <x v="5"/>
    <n v="200"/>
    <n v="33000"/>
    <n v="36300"/>
    <n v="3300"/>
    <x v="7"/>
    <x v="1"/>
  </r>
  <r>
    <s v="Flight8275"/>
    <d v="2015-09-12T00:00:00"/>
    <x v="17"/>
    <n v="3.2"/>
    <n v="38"/>
    <x v="0"/>
    <n v="300"/>
    <n v="49500"/>
    <n v="54450"/>
    <n v="4950"/>
    <x v="6"/>
    <x v="1"/>
  </r>
  <r>
    <s v="Flight8276"/>
    <d v="2015-05-16T00:00:00"/>
    <x v="17"/>
    <n v="0.4"/>
    <n v="9"/>
    <x v="8"/>
    <n v="300"/>
    <n v="55500"/>
    <n v="61050"/>
    <n v="5550"/>
    <x v="3"/>
    <x v="1"/>
  </r>
  <r>
    <s v="Flight8277"/>
    <d v="2015-08-29T00:00:00"/>
    <x v="7"/>
    <n v="0.7"/>
    <n v="127"/>
    <x v="6"/>
    <n v="220"/>
    <n v="40700"/>
    <n v="44770"/>
    <n v="4070"/>
    <x v="1"/>
    <x v="1"/>
  </r>
  <r>
    <s v="Flight8278"/>
    <d v="2015-11-23T00:00:00"/>
    <x v="7"/>
    <n v="4.5999999999999996"/>
    <n v="201"/>
    <x v="12"/>
    <n v="300"/>
    <n v="49500"/>
    <n v="54450"/>
    <n v="4950"/>
    <x v="0"/>
    <x v="1"/>
  </r>
  <r>
    <s v="Flight8279"/>
    <d v="2015-06-20T00:00:00"/>
    <x v="23"/>
    <n v="1.5"/>
    <n v="21"/>
    <x v="0"/>
    <n v="5500"/>
    <n v="1017500"/>
    <n v="1119250"/>
    <n v="101750"/>
    <x v="10"/>
    <x v="1"/>
  </r>
  <r>
    <s v="Flight8280"/>
    <d v="2014-02-26T00:00:00"/>
    <x v="3"/>
    <n v="3.1"/>
    <n v="83"/>
    <x v="26"/>
    <n v="350"/>
    <n v="63350"/>
    <n v="69685"/>
    <n v="6335"/>
    <x v="8"/>
    <x v="0"/>
  </r>
  <r>
    <s v="Flight8281"/>
    <d v="2015-06-01T00:00:00"/>
    <x v="20"/>
    <n v="2.7"/>
    <n v="152"/>
    <x v="25"/>
    <n v="302.5"/>
    <n v="49912.5"/>
    <n v="54903.75"/>
    <n v="4991.25"/>
    <x v="10"/>
    <x v="1"/>
  </r>
  <r>
    <s v="Flight8282"/>
    <d v="2015-06-30T00:00:00"/>
    <x v="6"/>
    <n v="1.6"/>
    <n v="97"/>
    <x v="24"/>
    <n v="330"/>
    <n v="61050"/>
    <n v="67155"/>
    <n v="6105"/>
    <x v="10"/>
    <x v="1"/>
  </r>
  <r>
    <s v="Flight8283"/>
    <d v="2015-10-18T00:00:00"/>
    <x v="10"/>
    <n v="2.7"/>
    <n v="183"/>
    <x v="19"/>
    <n v="375"/>
    <n v="61875"/>
    <n v="68062.5"/>
    <n v="6187.5"/>
    <x v="11"/>
    <x v="1"/>
  </r>
  <r>
    <s v="Flight8284"/>
    <d v="2015-11-08T00:00:00"/>
    <x v="14"/>
    <n v="1.8"/>
    <n v="181"/>
    <x v="21"/>
    <n v="275"/>
    <n v="45375"/>
    <n v="49912.5"/>
    <n v="4537.5"/>
    <x v="0"/>
    <x v="1"/>
  </r>
  <r>
    <s v="Flight8285"/>
    <d v="2015-11-24T00:00:00"/>
    <x v="18"/>
    <n v="5.2"/>
    <n v="48"/>
    <x v="6"/>
    <n v="360"/>
    <n v="59400"/>
    <n v="65340"/>
    <n v="5940"/>
    <x v="0"/>
    <x v="1"/>
  </r>
  <r>
    <s v="Flight8286"/>
    <d v="2014-01-25T00:00:00"/>
    <x v="11"/>
    <n v="1.2"/>
    <n v="68"/>
    <x v="15"/>
    <n v="350"/>
    <n v="63350"/>
    <n v="69685"/>
    <n v="6335"/>
    <x v="7"/>
    <x v="0"/>
  </r>
  <r>
    <s v="Flight8287"/>
    <d v="2014-03-16T00:00:00"/>
    <x v="7"/>
    <n v="0.7"/>
    <n v="54"/>
    <x v="16"/>
    <n v="200"/>
    <n v="33000"/>
    <n v="36300"/>
    <n v="3300"/>
    <x v="5"/>
    <x v="0"/>
  </r>
  <r>
    <s v="Flight8288"/>
    <d v="2015-07-06T00:00:00"/>
    <x v="14"/>
    <n v="2.1"/>
    <n v="3"/>
    <x v="6"/>
    <n v="302.5"/>
    <n v="55962.5"/>
    <n v="61558.75"/>
    <n v="5596.25"/>
    <x v="2"/>
    <x v="1"/>
  </r>
  <r>
    <s v="Flight8289"/>
    <d v="2014-08-23T00:00:00"/>
    <x v="4"/>
    <n v="0.6"/>
    <n v="209"/>
    <x v="13"/>
    <n v="220"/>
    <n v="36300"/>
    <n v="39930"/>
    <n v="3630"/>
    <x v="1"/>
    <x v="0"/>
  </r>
  <r>
    <s v="Flight8290"/>
    <d v="2015-11-21T00:00:00"/>
    <x v="12"/>
    <n v="2.5"/>
    <n v="112"/>
    <x v="1"/>
    <n v="115"/>
    <n v="21275"/>
    <n v="23402.5"/>
    <n v="2127.5"/>
    <x v="0"/>
    <x v="1"/>
  </r>
  <r>
    <s v="Flight8291"/>
    <d v="2014-09-02T00:00:00"/>
    <x v="3"/>
    <n v="4.7"/>
    <n v="64"/>
    <x v="6"/>
    <n v="350"/>
    <n v="63350"/>
    <n v="69685"/>
    <n v="6335"/>
    <x v="6"/>
    <x v="0"/>
  </r>
  <r>
    <s v="Flight8292"/>
    <d v="2015-10-18T00:00:00"/>
    <x v="11"/>
    <n v="2.7"/>
    <n v="76"/>
    <x v="11"/>
    <n v="350"/>
    <n v="63350"/>
    <n v="69685"/>
    <n v="6335"/>
    <x v="11"/>
    <x v="1"/>
  </r>
  <r>
    <s v="Flight8293"/>
    <d v="2014-06-06T00:00:00"/>
    <x v="5"/>
    <n v="3.4"/>
    <n v="193"/>
    <x v="15"/>
    <n v="137.5"/>
    <n v="22687.5"/>
    <n v="24956.25"/>
    <n v="2268.75"/>
    <x v="10"/>
    <x v="0"/>
  </r>
  <r>
    <s v="Flight8294"/>
    <d v="2014-06-21T00:00:00"/>
    <x v="4"/>
    <n v="0.9"/>
    <n v="130"/>
    <x v="28"/>
    <n v="220"/>
    <n v="40700"/>
    <n v="44770"/>
    <n v="4070"/>
    <x v="10"/>
    <x v="0"/>
  </r>
  <r>
    <s v="Flight8295"/>
    <d v="2015-10-30T00:00:00"/>
    <x v="17"/>
    <n v="2.2999999999999998"/>
    <n v="177"/>
    <x v="7"/>
    <n v="300"/>
    <n v="49500"/>
    <n v="54450"/>
    <n v="4950"/>
    <x v="11"/>
    <x v="1"/>
  </r>
  <r>
    <s v="Flight8296"/>
    <d v="2014-03-29T00:00:00"/>
    <x v="5"/>
    <n v="1.6"/>
    <n v="103"/>
    <x v="27"/>
    <n v="125"/>
    <n v="23125"/>
    <n v="25437.5"/>
    <n v="2312.5"/>
    <x v="5"/>
    <x v="0"/>
  </r>
  <r>
    <s v="Flight8297"/>
    <d v="2014-07-06T00:00:00"/>
    <x v="8"/>
    <n v="9.8000000000000007"/>
    <n v="88"/>
    <x v="1"/>
    <n v="220"/>
    <n v="39820"/>
    <n v="43802"/>
    <n v="3982"/>
    <x v="2"/>
    <x v="0"/>
  </r>
  <r>
    <s v="Flight8298"/>
    <d v="2014-02-04T00:00:00"/>
    <x v="3"/>
    <n v="1.8"/>
    <n v="92"/>
    <x v="8"/>
    <n v="350"/>
    <n v="64750"/>
    <n v="71225"/>
    <n v="6475"/>
    <x v="8"/>
    <x v="0"/>
  </r>
  <r>
    <s v="Flight8299"/>
    <d v="2014-05-20T00:00:00"/>
    <x v="10"/>
    <n v="2.9"/>
    <n v="207"/>
    <x v="12"/>
    <n v="375"/>
    <n v="61875"/>
    <n v="68062.5"/>
    <n v="6187.5"/>
    <x v="3"/>
    <x v="0"/>
  </r>
  <r>
    <s v="Flight8300"/>
    <d v="2015-10-15T00:00:00"/>
    <x v="16"/>
    <n v="1.9"/>
    <n v="22"/>
    <x v="15"/>
    <n v="275"/>
    <n v="50875"/>
    <n v="55962.5"/>
    <n v="5087.5"/>
    <x v="11"/>
    <x v="1"/>
  </r>
  <r>
    <s v="Flight8301"/>
    <d v="2015-06-08T00:00:00"/>
    <x v="16"/>
    <n v="1.5"/>
    <n v="135"/>
    <x v="0"/>
    <n v="302.5"/>
    <n v="55962.5"/>
    <n v="61558.75"/>
    <n v="5596.25"/>
    <x v="10"/>
    <x v="1"/>
  </r>
  <r>
    <s v="Flight8302"/>
    <d v="2015-05-14T00:00:00"/>
    <x v="8"/>
    <n v="6.5"/>
    <n v="51"/>
    <x v="4"/>
    <n v="200"/>
    <n v="33000"/>
    <n v="36300"/>
    <n v="3300"/>
    <x v="3"/>
    <x v="1"/>
  </r>
  <r>
    <s v="Flight8303"/>
    <d v="2014-01-31T00:00:00"/>
    <x v="13"/>
    <n v="1.1000000000000001"/>
    <n v="109"/>
    <x v="15"/>
    <n v="250"/>
    <n v="46250"/>
    <n v="50875"/>
    <n v="4625"/>
    <x v="7"/>
    <x v="0"/>
  </r>
  <r>
    <s v="Flight8304"/>
    <d v="2015-10-22T00:00:00"/>
    <x v="2"/>
    <n v="2.2000000000000002"/>
    <n v="203"/>
    <x v="16"/>
    <n v="225"/>
    <n v="37125"/>
    <n v="40837.5"/>
    <n v="3712.5"/>
    <x v="11"/>
    <x v="1"/>
  </r>
  <r>
    <s v="Flight8305"/>
    <d v="2014-07-20T00:00:00"/>
    <x v="4"/>
    <n v="2.2000000000000002"/>
    <n v="100"/>
    <x v="25"/>
    <n v="220"/>
    <n v="40700"/>
    <n v="44770"/>
    <n v="4070"/>
    <x v="2"/>
    <x v="0"/>
  </r>
  <r>
    <s v="Flight8306"/>
    <d v="2015-10-30T00:00:00"/>
    <x v="8"/>
    <n v="7.5"/>
    <n v="188"/>
    <x v="17"/>
    <n v="200"/>
    <n v="33000"/>
    <n v="36300"/>
    <n v="3300"/>
    <x v="11"/>
    <x v="1"/>
  </r>
  <r>
    <s v="Flight8307"/>
    <d v="2015-01-28T00:00:00"/>
    <x v="12"/>
    <n v="3.3"/>
    <n v="61"/>
    <x v="1"/>
    <n v="115"/>
    <n v="18975"/>
    <n v="20872.5"/>
    <n v="1897.5"/>
    <x v="7"/>
    <x v="1"/>
  </r>
  <r>
    <s v="Flight8308"/>
    <d v="2014-03-24T00:00:00"/>
    <x v="7"/>
    <n v="2.2999999999999998"/>
    <n v="69"/>
    <x v="0"/>
    <n v="200"/>
    <n v="36200"/>
    <n v="39820"/>
    <n v="3620"/>
    <x v="5"/>
    <x v="0"/>
  </r>
  <r>
    <s v="Flight8309"/>
    <d v="2015-08-15T00:00:00"/>
    <x v="13"/>
    <n v="2.4"/>
    <n v="164"/>
    <x v="2"/>
    <n v="275"/>
    <n v="45375"/>
    <n v="49912.5"/>
    <n v="4537.5"/>
    <x v="1"/>
    <x v="1"/>
  </r>
  <r>
    <s v="Flight8310"/>
    <d v="2015-08-24T00:00:00"/>
    <x v="6"/>
    <n v="3.1"/>
    <n v="53"/>
    <x v="18"/>
    <n v="330"/>
    <n v="54450"/>
    <n v="59895"/>
    <n v="5445"/>
    <x v="1"/>
    <x v="1"/>
  </r>
  <r>
    <s v="Flight8311"/>
    <d v="2014-02-13T00:00:00"/>
    <x v="14"/>
    <n v="1.4"/>
    <n v="180"/>
    <x v="2"/>
    <n v="275"/>
    <n v="45375"/>
    <n v="49912.5"/>
    <n v="4537.5"/>
    <x v="8"/>
    <x v="0"/>
  </r>
  <r>
    <s v="Flight8312"/>
    <d v="2015-12-22T00:00:00"/>
    <x v="2"/>
    <n v="3.3"/>
    <n v="78"/>
    <x v="0"/>
    <n v="315"/>
    <n v="57015"/>
    <n v="62716.5"/>
    <n v="5701.5"/>
    <x v="4"/>
    <x v="1"/>
  </r>
  <r>
    <s v="Flight8313"/>
    <d v="2015-10-17T00:00:00"/>
    <x v="4"/>
    <n v="1.4"/>
    <n v="91"/>
    <x v="6"/>
    <n v="200"/>
    <n v="37000"/>
    <n v="40700"/>
    <n v="3700"/>
    <x v="11"/>
    <x v="1"/>
  </r>
  <r>
    <s v="Flight8314"/>
    <d v="2015-09-19T00:00:00"/>
    <x v="11"/>
    <n v="1.7"/>
    <n v="45"/>
    <x v="1"/>
    <n v="350"/>
    <n v="57750"/>
    <n v="63525"/>
    <n v="5775"/>
    <x v="6"/>
    <x v="1"/>
  </r>
  <r>
    <s v="Flight8315"/>
    <d v="2015-08-31T00:00:00"/>
    <x v="12"/>
    <n v="2.4"/>
    <n v="141"/>
    <x v="6"/>
    <n v="126.5"/>
    <n v="23402.5"/>
    <n v="25742.75"/>
    <n v="2340.25"/>
    <x v="1"/>
    <x v="1"/>
  </r>
  <r>
    <s v="Flight8316"/>
    <d v="2015-04-06T00:00:00"/>
    <x v="6"/>
    <n v="2"/>
    <n v="70"/>
    <x v="23"/>
    <n v="300"/>
    <n v="54300"/>
    <n v="59730"/>
    <n v="5430"/>
    <x v="9"/>
    <x v="1"/>
  </r>
  <r>
    <s v="Flight8317"/>
    <d v="2014-07-14T00:00:00"/>
    <x v="8"/>
    <n v="10.1"/>
    <n v="107"/>
    <x v="1"/>
    <n v="220"/>
    <n v="40700"/>
    <n v="44770"/>
    <n v="4070"/>
    <x v="2"/>
    <x v="0"/>
  </r>
  <r>
    <s v="Flight8318"/>
    <d v="2015-08-16T00:00:00"/>
    <x v="0"/>
    <n v="2.5"/>
    <n v="145"/>
    <x v="12"/>
    <n v="330"/>
    <n v="61050"/>
    <n v="67155"/>
    <n v="6105"/>
    <x v="1"/>
    <x v="1"/>
  </r>
  <r>
    <s v="Flight8319"/>
    <d v="2014-10-20T00:00:00"/>
    <x v="20"/>
    <n v="3.3"/>
    <n v="97"/>
    <x v="2"/>
    <n v="275"/>
    <n v="50875"/>
    <n v="55962.5"/>
    <n v="5087.5"/>
    <x v="11"/>
    <x v="0"/>
  </r>
  <r>
    <s v="Flight8320"/>
    <d v="2015-11-17T00:00:00"/>
    <x v="23"/>
    <n v="1.3"/>
    <n v="129"/>
    <x v="3"/>
    <n v="5000"/>
    <n v="925000"/>
    <n v="1017500"/>
    <n v="92500"/>
    <x v="0"/>
    <x v="1"/>
  </r>
  <r>
    <s v="Flight8321"/>
    <d v="2015-06-10T00:00:00"/>
    <x v="15"/>
    <n v="1.9"/>
    <n v="16"/>
    <x v="3"/>
    <n v="330"/>
    <n v="61050"/>
    <n v="67155"/>
    <n v="6105"/>
    <x v="10"/>
    <x v="1"/>
  </r>
  <r>
    <s v="Flight8322"/>
    <d v="2015-12-25T00:00:00"/>
    <x v="6"/>
    <n v="5.2"/>
    <n v="148"/>
    <x v="2"/>
    <n v="420"/>
    <n v="77700"/>
    <n v="85470"/>
    <n v="7770"/>
    <x v="4"/>
    <x v="1"/>
  </r>
  <r>
    <s v="Flight8323"/>
    <d v="2014-10-22T00:00:00"/>
    <x v="19"/>
    <n v="1.6"/>
    <n v="138"/>
    <x v="20"/>
    <n v="115"/>
    <n v="21275"/>
    <n v="23402.5"/>
    <n v="2127.5"/>
    <x v="11"/>
    <x v="0"/>
  </r>
  <r>
    <s v="Flight8324"/>
    <d v="2014-11-30T00:00:00"/>
    <x v="3"/>
    <n v="8.4"/>
    <n v="32"/>
    <x v="18"/>
    <n v="525"/>
    <n v="97125"/>
    <n v="106837.5"/>
    <n v="9712.5"/>
    <x v="0"/>
    <x v="0"/>
  </r>
  <r>
    <s v="Flight8325"/>
    <d v="2014-05-26T00:00:00"/>
    <x v="8"/>
    <n v="9.4"/>
    <n v="104"/>
    <x v="16"/>
    <n v="200"/>
    <n v="37000"/>
    <n v="40700"/>
    <n v="3700"/>
    <x v="3"/>
    <x v="0"/>
  </r>
  <r>
    <s v="Flight8326"/>
    <d v="2015-08-29T00:00:00"/>
    <x v="2"/>
    <n v="2.2000000000000002"/>
    <n v="190"/>
    <x v="19"/>
    <n v="247.5"/>
    <n v="40837.5"/>
    <n v="44921.25"/>
    <n v="4083.75"/>
    <x v="1"/>
    <x v="1"/>
  </r>
  <r>
    <s v="Flight8327"/>
    <d v="2015-03-05T00:00:00"/>
    <x v="15"/>
    <n v="1.1000000000000001"/>
    <n v="163"/>
    <x v="1"/>
    <n v="300"/>
    <n v="49500"/>
    <n v="54450"/>
    <n v="4950"/>
    <x v="5"/>
    <x v="1"/>
  </r>
  <r>
    <s v="Flight8328"/>
    <d v="2015-08-10T00:00:00"/>
    <x v="6"/>
    <n v="2.2000000000000002"/>
    <n v="106"/>
    <x v="17"/>
    <n v="330"/>
    <n v="61050"/>
    <n v="67155"/>
    <n v="6105"/>
    <x v="1"/>
    <x v="1"/>
  </r>
  <r>
    <s v="Flight8329"/>
    <d v="2015-01-27T00:00:00"/>
    <x v="3"/>
    <n v="4.0999999999999996"/>
    <n v="6"/>
    <x v="21"/>
    <n v="350"/>
    <n v="64750"/>
    <n v="71225"/>
    <n v="6475"/>
    <x v="7"/>
    <x v="1"/>
  </r>
  <r>
    <s v="Flight8330"/>
    <d v="2014-12-03T00:00:00"/>
    <x v="14"/>
    <n v="3"/>
    <n v="108"/>
    <x v="0"/>
    <n v="275"/>
    <n v="50875"/>
    <n v="55962.5"/>
    <n v="5087.5"/>
    <x v="4"/>
    <x v="0"/>
  </r>
  <r>
    <s v="Flight8331"/>
    <d v="2014-10-13T00:00:00"/>
    <x v="9"/>
    <n v="1.8"/>
    <n v="29"/>
    <x v="0"/>
    <n v="250"/>
    <n v="46250"/>
    <n v="50875"/>
    <n v="4625"/>
    <x v="11"/>
    <x v="0"/>
  </r>
  <r>
    <s v="Flight8332"/>
    <d v="2015-10-16T00:00:00"/>
    <x v="20"/>
    <n v="1.9"/>
    <n v="161"/>
    <x v="2"/>
    <n v="275"/>
    <n v="45375"/>
    <n v="49912.5"/>
    <n v="4537.5"/>
    <x v="11"/>
    <x v="1"/>
  </r>
  <r>
    <s v="Flight8333"/>
    <d v="2015-07-26T00:00:00"/>
    <x v="1"/>
    <n v="3.4"/>
    <n v="58"/>
    <x v="2"/>
    <n v="275"/>
    <n v="45375"/>
    <n v="49912.5"/>
    <n v="4537.5"/>
    <x v="2"/>
    <x v="1"/>
  </r>
  <r>
    <s v="Flight8334"/>
    <d v="2015-12-06T00:00:00"/>
    <x v="8"/>
    <n v="9.6"/>
    <n v="23"/>
    <x v="27"/>
    <n v="200"/>
    <n v="37000"/>
    <n v="40700"/>
    <n v="3700"/>
    <x v="4"/>
    <x v="1"/>
  </r>
  <r>
    <s v="Flight8335"/>
    <d v="2014-10-03T00:00:00"/>
    <x v="17"/>
    <n v="2"/>
    <n v="137"/>
    <x v="12"/>
    <n v="300"/>
    <n v="55500"/>
    <n v="61050"/>
    <n v="5550"/>
    <x v="11"/>
    <x v="0"/>
  </r>
  <r>
    <s v="Flight8336"/>
    <d v="2014-02-05T00:00:00"/>
    <x v="16"/>
    <n v="2"/>
    <n v="66"/>
    <x v="2"/>
    <n v="275"/>
    <n v="49775"/>
    <n v="54752.5"/>
    <n v="4977.5"/>
    <x v="8"/>
    <x v="0"/>
  </r>
  <r>
    <s v="Flight8337"/>
    <d v="2015-05-20T00:00:00"/>
    <x v="6"/>
    <n v="2.7"/>
    <n v="83"/>
    <x v="5"/>
    <n v="300"/>
    <n v="54300"/>
    <n v="59730"/>
    <n v="5430"/>
    <x v="3"/>
    <x v="1"/>
  </r>
  <r>
    <s v="Flight8338"/>
    <d v="2015-05-19T00:00:00"/>
    <x v="10"/>
    <n v="2.5"/>
    <n v="114"/>
    <x v="1"/>
    <n v="375"/>
    <n v="69375"/>
    <n v="76312.5"/>
    <n v="6937.5"/>
    <x v="3"/>
    <x v="1"/>
  </r>
  <r>
    <s v="Flight8339"/>
    <d v="2015-07-03T00:00:00"/>
    <x v="10"/>
    <n v="1.6"/>
    <n v="34"/>
    <x v="12"/>
    <n v="412.5"/>
    <n v="76312.5"/>
    <n v="83943.75"/>
    <n v="7631.25"/>
    <x v="2"/>
    <x v="1"/>
  </r>
  <r>
    <s v="Flight8340"/>
    <d v="2014-12-24T00:00:00"/>
    <x v="2"/>
    <n v="3.2"/>
    <n v="129"/>
    <x v="18"/>
    <n v="315"/>
    <n v="58275"/>
    <n v="64102.5"/>
    <n v="5827.5"/>
    <x v="4"/>
    <x v="0"/>
  </r>
  <r>
    <s v="Flight8341"/>
    <d v="2015-02-28T00:00:00"/>
    <x v="1"/>
    <n v="1.3"/>
    <n v="127"/>
    <x v="8"/>
    <n v="250"/>
    <n v="46250"/>
    <n v="50875"/>
    <n v="4625"/>
    <x v="8"/>
    <x v="1"/>
  </r>
  <r>
    <s v="Flight8342"/>
    <d v="2015-04-15T00:00:00"/>
    <x v="3"/>
    <n v="2.2999999999999998"/>
    <n v="205"/>
    <x v="27"/>
    <n v="350"/>
    <n v="57750"/>
    <n v="63525"/>
    <n v="5775"/>
    <x v="9"/>
    <x v="1"/>
  </r>
  <r>
    <s v="Flight8343"/>
    <d v="2015-06-13T00:00:00"/>
    <x v="1"/>
    <n v="1.6"/>
    <n v="173"/>
    <x v="28"/>
    <n v="275"/>
    <n v="45375"/>
    <n v="49912.5"/>
    <n v="4537.5"/>
    <x v="10"/>
    <x v="1"/>
  </r>
  <r>
    <s v="Flight8344"/>
    <d v="2015-02-25T00:00:00"/>
    <x v="2"/>
    <n v="0.9"/>
    <n v="101"/>
    <x v="5"/>
    <n v="225"/>
    <n v="41625"/>
    <n v="45787.5"/>
    <n v="4162.5"/>
    <x v="8"/>
    <x v="1"/>
  </r>
  <r>
    <s v="Flight8345"/>
    <d v="2014-02-27T00:00:00"/>
    <x v="1"/>
    <n v="1.7"/>
    <n v="132"/>
    <x v="2"/>
    <n v="250"/>
    <n v="46250"/>
    <n v="50875"/>
    <n v="4625"/>
    <x v="8"/>
    <x v="0"/>
  </r>
  <r>
    <s v="Flight8346"/>
    <d v="2014-11-10T00:00:00"/>
    <x v="7"/>
    <n v="2"/>
    <n v="108"/>
    <x v="21"/>
    <n v="200"/>
    <n v="37000"/>
    <n v="40700"/>
    <n v="3700"/>
    <x v="0"/>
    <x v="0"/>
  </r>
  <r>
    <s v="Flight8347"/>
    <d v="2015-10-06T00:00:00"/>
    <x v="10"/>
    <n v="2.5"/>
    <n v="161"/>
    <x v="0"/>
    <n v="375"/>
    <n v="61875"/>
    <n v="68062.5"/>
    <n v="6187.5"/>
    <x v="11"/>
    <x v="1"/>
  </r>
  <r>
    <s v="Flight8348"/>
    <d v="2014-07-21T00:00:00"/>
    <x v="5"/>
    <n v="1.1000000000000001"/>
    <n v="160"/>
    <x v="6"/>
    <n v="137.5"/>
    <n v="22687.5"/>
    <n v="24956.25"/>
    <n v="2268.75"/>
    <x v="2"/>
    <x v="0"/>
  </r>
  <r>
    <s v="Flight8349"/>
    <d v="2014-11-24T00:00:00"/>
    <x v="4"/>
    <n v="6.1"/>
    <n v="180"/>
    <x v="25"/>
    <n v="300"/>
    <n v="49500"/>
    <n v="54450"/>
    <n v="4950"/>
    <x v="0"/>
    <x v="0"/>
  </r>
  <r>
    <s v="Flight8350"/>
    <d v="2014-01-15T00:00:00"/>
    <x v="17"/>
    <n v="2"/>
    <n v="123"/>
    <x v="6"/>
    <n v="300"/>
    <n v="55500"/>
    <n v="61050"/>
    <n v="5550"/>
    <x v="7"/>
    <x v="0"/>
  </r>
  <r>
    <s v="Flight8351"/>
    <d v="2014-01-04T00:00:00"/>
    <x v="17"/>
    <n v="1.3"/>
    <n v="24"/>
    <x v="1"/>
    <n v="300"/>
    <n v="55500"/>
    <n v="61050"/>
    <n v="5550"/>
    <x v="7"/>
    <x v="0"/>
  </r>
  <r>
    <s v="Flight8352"/>
    <d v="2015-06-20T00:00:00"/>
    <x v="4"/>
    <n v="1.2"/>
    <n v="197"/>
    <x v="12"/>
    <n v="220"/>
    <n v="36300"/>
    <n v="39930"/>
    <n v="3630"/>
    <x v="10"/>
    <x v="1"/>
  </r>
  <r>
    <s v="Flight8353"/>
    <d v="2014-01-05T00:00:00"/>
    <x v="20"/>
    <n v="1.5"/>
    <n v="96"/>
    <x v="1"/>
    <n v="275"/>
    <n v="50875"/>
    <n v="55962.5"/>
    <n v="5087.5"/>
    <x v="7"/>
    <x v="0"/>
  </r>
  <r>
    <s v="Flight8354"/>
    <d v="2015-11-21T00:00:00"/>
    <x v="20"/>
    <n v="1.8"/>
    <n v="44"/>
    <x v="6"/>
    <n v="275"/>
    <n v="45375"/>
    <n v="49912.5"/>
    <n v="4537.5"/>
    <x v="0"/>
    <x v="1"/>
  </r>
  <r>
    <s v="Flight8355"/>
    <d v="2014-08-29T00:00:00"/>
    <x v="16"/>
    <n v="1.3"/>
    <n v="81"/>
    <x v="1"/>
    <n v="302.5"/>
    <n v="54752.5"/>
    <n v="60227.75"/>
    <n v="5475.25"/>
    <x v="1"/>
    <x v="0"/>
  </r>
  <r>
    <s v="Flight8356"/>
    <d v="2014-08-18T00:00:00"/>
    <x v="7"/>
    <n v="1.6"/>
    <n v="97"/>
    <x v="21"/>
    <n v="220"/>
    <n v="40700"/>
    <n v="44770"/>
    <n v="4070"/>
    <x v="1"/>
    <x v="0"/>
  </r>
  <r>
    <s v="Flight8357"/>
    <d v="2014-09-30T00:00:00"/>
    <x v="0"/>
    <n v="1.3"/>
    <n v="149"/>
    <x v="0"/>
    <n v="300"/>
    <n v="55500"/>
    <n v="61050"/>
    <n v="5550"/>
    <x v="6"/>
    <x v="0"/>
  </r>
  <r>
    <s v="Flight8358"/>
    <d v="2015-03-29T00:00:00"/>
    <x v="5"/>
    <n v="1.6"/>
    <n v="202"/>
    <x v="6"/>
    <n v="125"/>
    <n v="20625"/>
    <n v="22687.5"/>
    <n v="2062.5"/>
    <x v="5"/>
    <x v="1"/>
  </r>
  <r>
    <s v="Flight8359"/>
    <d v="2014-12-09T00:00:00"/>
    <x v="14"/>
    <n v="1.8"/>
    <n v="61"/>
    <x v="2"/>
    <n v="275"/>
    <n v="45375"/>
    <n v="49912.5"/>
    <n v="4537.5"/>
    <x v="4"/>
    <x v="0"/>
  </r>
  <r>
    <s v="Flight8360"/>
    <d v="2015-03-29T00:00:00"/>
    <x v="1"/>
    <n v="2.6"/>
    <n v="36"/>
    <x v="2"/>
    <n v="250"/>
    <n v="41250"/>
    <n v="45375"/>
    <n v="4125"/>
    <x v="5"/>
    <x v="1"/>
  </r>
  <r>
    <s v="Flight8361"/>
    <d v="2015-02-24T00:00:00"/>
    <x v="7"/>
    <n v="2"/>
    <n v="114"/>
    <x v="8"/>
    <n v="200"/>
    <n v="37000"/>
    <n v="40700"/>
    <n v="3700"/>
    <x v="8"/>
    <x v="1"/>
  </r>
  <r>
    <s v="Flight8362"/>
    <d v="2014-04-23T00:00:00"/>
    <x v="8"/>
    <n v="8.1"/>
    <n v="146"/>
    <x v="18"/>
    <n v="200"/>
    <n v="37000"/>
    <n v="40700"/>
    <n v="3700"/>
    <x v="9"/>
    <x v="0"/>
  </r>
  <r>
    <s v="Flight8363"/>
    <d v="2014-07-23T00:00:00"/>
    <x v="3"/>
    <n v="5.4"/>
    <n v="166"/>
    <x v="6"/>
    <n v="385"/>
    <n v="63525"/>
    <n v="69877.5"/>
    <n v="6352.5"/>
    <x v="2"/>
    <x v="0"/>
  </r>
  <r>
    <s v="Flight8364"/>
    <d v="2015-12-08T00:00:00"/>
    <x v="13"/>
    <n v="3.3"/>
    <n v="98"/>
    <x v="0"/>
    <n v="250"/>
    <n v="46250"/>
    <n v="50875"/>
    <n v="4625"/>
    <x v="4"/>
    <x v="1"/>
  </r>
  <r>
    <s v="Flight8365"/>
    <d v="2014-11-20T00:00:00"/>
    <x v="10"/>
    <n v="3.4"/>
    <n v="191"/>
    <x v="24"/>
    <n v="375"/>
    <n v="61875"/>
    <n v="68062.5"/>
    <n v="6187.5"/>
    <x v="0"/>
    <x v="0"/>
  </r>
  <r>
    <s v="Flight8366"/>
    <d v="2015-11-24T00:00:00"/>
    <x v="4"/>
    <n v="2.8"/>
    <n v="179"/>
    <x v="12"/>
    <n v="300"/>
    <n v="49500"/>
    <n v="54450"/>
    <n v="4950"/>
    <x v="0"/>
    <x v="1"/>
  </r>
  <r>
    <s v="Flight8367"/>
    <d v="2015-05-18T00:00:00"/>
    <x v="6"/>
    <n v="2.6"/>
    <n v="131"/>
    <x v="1"/>
    <n v="300"/>
    <n v="55500"/>
    <n v="61050"/>
    <n v="5550"/>
    <x v="3"/>
    <x v="1"/>
  </r>
  <r>
    <s v="Flight8368"/>
    <d v="2015-03-31T00:00:00"/>
    <x v="13"/>
    <n v="3.4"/>
    <n v="76"/>
    <x v="2"/>
    <n v="250"/>
    <n v="45250"/>
    <n v="49775"/>
    <n v="4525"/>
    <x v="5"/>
    <x v="1"/>
  </r>
  <r>
    <s v="Flight8369"/>
    <d v="2015-08-05T00:00:00"/>
    <x v="8"/>
    <n v="9.9"/>
    <n v="125"/>
    <x v="2"/>
    <n v="220"/>
    <n v="40700"/>
    <n v="44770"/>
    <n v="4070"/>
    <x v="1"/>
    <x v="1"/>
  </r>
  <r>
    <s v="Flight8370"/>
    <d v="2015-04-21T00:00:00"/>
    <x v="13"/>
    <n v="1.5"/>
    <n v="68"/>
    <x v="18"/>
    <n v="250"/>
    <n v="45250"/>
    <n v="49775"/>
    <n v="4525"/>
    <x v="9"/>
    <x v="1"/>
  </r>
  <r>
    <s v="Flight8371"/>
    <d v="2014-04-22T00:00:00"/>
    <x v="11"/>
    <n v="2.1"/>
    <n v="37"/>
    <x v="20"/>
    <n v="350"/>
    <n v="57750"/>
    <n v="63525"/>
    <n v="5775"/>
    <x v="9"/>
    <x v="0"/>
  </r>
  <r>
    <s v="Flight8372"/>
    <d v="2015-03-09T00:00:00"/>
    <x v="1"/>
    <n v="2.1"/>
    <n v="55"/>
    <x v="0"/>
    <n v="250"/>
    <n v="41250"/>
    <n v="45375"/>
    <n v="4125"/>
    <x v="5"/>
    <x v="1"/>
  </r>
  <r>
    <s v="Flight8373"/>
    <d v="2015-01-04T00:00:00"/>
    <x v="8"/>
    <n v="6.9"/>
    <n v="2"/>
    <x v="24"/>
    <n v="200"/>
    <n v="37000"/>
    <n v="40700"/>
    <n v="3700"/>
    <x v="7"/>
    <x v="1"/>
  </r>
  <r>
    <s v="Flight8374"/>
    <d v="2014-07-11T00:00:00"/>
    <x v="6"/>
    <n v="2.2999999999999998"/>
    <n v="114"/>
    <x v="6"/>
    <n v="330"/>
    <n v="61050"/>
    <n v="67155"/>
    <n v="6105"/>
    <x v="2"/>
    <x v="0"/>
  </r>
  <r>
    <s v="Flight8375"/>
    <d v="2014-09-13T00:00:00"/>
    <x v="18"/>
    <n v="0.3"/>
    <n v="126"/>
    <x v="29"/>
    <n v="240"/>
    <n v="44400"/>
    <n v="48840"/>
    <n v="4440"/>
    <x v="6"/>
    <x v="0"/>
  </r>
  <r>
    <s v="Flight8376"/>
    <d v="2014-02-03T00:00:00"/>
    <x v="5"/>
    <n v="2.5"/>
    <n v="113"/>
    <x v="0"/>
    <n v="125"/>
    <n v="23125"/>
    <n v="25437.5"/>
    <n v="2312.5"/>
    <x v="8"/>
    <x v="0"/>
  </r>
  <r>
    <s v="Flight8377"/>
    <d v="2014-12-09T00:00:00"/>
    <x v="5"/>
    <n v="1.3"/>
    <n v="140"/>
    <x v="12"/>
    <n v="125"/>
    <n v="23125"/>
    <n v="25437.5"/>
    <n v="2312.5"/>
    <x v="4"/>
    <x v="0"/>
  </r>
  <r>
    <s v="Flight8378"/>
    <d v="2014-04-17T00:00:00"/>
    <x v="10"/>
    <n v="2.4"/>
    <n v="173"/>
    <x v="11"/>
    <n v="375"/>
    <n v="61875"/>
    <n v="68062.5"/>
    <n v="6187.5"/>
    <x v="9"/>
    <x v="0"/>
  </r>
  <r>
    <s v="Flight8379"/>
    <d v="2015-07-10T00:00:00"/>
    <x v="7"/>
    <n v="2.5"/>
    <n v="161"/>
    <x v="25"/>
    <n v="220"/>
    <n v="36300"/>
    <n v="39930"/>
    <n v="3630"/>
    <x v="2"/>
    <x v="1"/>
  </r>
  <r>
    <s v="Flight8380"/>
    <d v="2014-09-28T00:00:00"/>
    <x v="3"/>
    <n v="4.8"/>
    <n v="147"/>
    <x v="3"/>
    <n v="350"/>
    <n v="64750"/>
    <n v="71225"/>
    <n v="6475"/>
    <x v="6"/>
    <x v="0"/>
  </r>
  <r>
    <s v="Flight8381"/>
    <d v="2014-06-16T00:00:00"/>
    <x v="13"/>
    <n v="1.9"/>
    <n v="72"/>
    <x v="2"/>
    <n v="275"/>
    <n v="49775"/>
    <n v="54752.5"/>
    <n v="4977.5"/>
    <x v="10"/>
    <x v="0"/>
  </r>
  <r>
    <s v="Flight8382"/>
    <d v="2015-01-27T00:00:00"/>
    <x v="20"/>
    <n v="2.7"/>
    <n v="164"/>
    <x v="5"/>
    <n v="275"/>
    <n v="45375"/>
    <n v="49912.5"/>
    <n v="4537.5"/>
    <x v="7"/>
    <x v="1"/>
  </r>
  <r>
    <s v="Flight8383"/>
    <d v="2014-02-09T00:00:00"/>
    <x v="6"/>
    <n v="2.2999999999999998"/>
    <n v="153"/>
    <x v="0"/>
    <n v="300"/>
    <n v="49500"/>
    <n v="54450"/>
    <n v="4950"/>
    <x v="8"/>
    <x v="0"/>
  </r>
  <r>
    <s v="Flight8384"/>
    <d v="2014-11-16T00:00:00"/>
    <x v="14"/>
    <n v="3"/>
    <n v="176"/>
    <x v="3"/>
    <n v="275"/>
    <n v="45375"/>
    <n v="49912.5"/>
    <n v="4537.5"/>
    <x v="0"/>
    <x v="0"/>
  </r>
  <r>
    <s v="Flight8385"/>
    <d v="2015-12-30T00:00:00"/>
    <x v="8"/>
    <n v="11.6"/>
    <n v="155"/>
    <x v="27"/>
    <n v="200"/>
    <n v="33000"/>
    <n v="36300"/>
    <n v="3300"/>
    <x v="4"/>
    <x v="1"/>
  </r>
  <r>
    <s v="Flight8386"/>
    <d v="2015-11-24T00:00:00"/>
    <x v="6"/>
    <n v="5.2"/>
    <n v="79"/>
    <x v="10"/>
    <n v="450"/>
    <n v="81450"/>
    <n v="89595"/>
    <n v="8145"/>
    <x v="0"/>
    <x v="1"/>
  </r>
  <r>
    <s v="Flight8387"/>
    <d v="2015-04-30T00:00:00"/>
    <x v="5"/>
    <n v="2.1"/>
    <n v="177"/>
    <x v="2"/>
    <n v="125"/>
    <n v="20625"/>
    <n v="22687.5"/>
    <n v="2062.5"/>
    <x v="9"/>
    <x v="1"/>
  </r>
  <r>
    <s v="Flight8388"/>
    <d v="2015-12-27T00:00:00"/>
    <x v="6"/>
    <n v="2.7"/>
    <n v="169"/>
    <x v="25"/>
    <n v="420"/>
    <n v="69300"/>
    <n v="76230"/>
    <n v="6930"/>
    <x v="4"/>
    <x v="1"/>
  </r>
  <r>
    <s v="Flight8389"/>
    <d v="2014-10-07T00:00:00"/>
    <x v="18"/>
    <n v="3.6"/>
    <n v="209"/>
    <x v="1"/>
    <n v="240"/>
    <n v="39600"/>
    <n v="43560"/>
    <n v="3960"/>
    <x v="11"/>
    <x v="0"/>
  </r>
  <r>
    <s v="Flight8390"/>
    <d v="2015-12-17T00:00:00"/>
    <x v="17"/>
    <n v="2.1"/>
    <n v="94"/>
    <x v="1"/>
    <n v="300"/>
    <n v="55500"/>
    <n v="61050"/>
    <n v="5550"/>
    <x v="4"/>
    <x v="1"/>
  </r>
  <r>
    <s v="Flight8391"/>
    <d v="2015-11-25T00:00:00"/>
    <x v="3"/>
    <n v="8.9"/>
    <n v="14"/>
    <x v="8"/>
    <n v="525"/>
    <n v="97125"/>
    <n v="106837.5"/>
    <n v="9712.5"/>
    <x v="0"/>
    <x v="1"/>
  </r>
  <r>
    <s v="Flight8392"/>
    <d v="2015-10-25T00:00:00"/>
    <x v="8"/>
    <n v="9.9"/>
    <n v="18"/>
    <x v="6"/>
    <n v="200"/>
    <n v="37000"/>
    <n v="40700"/>
    <n v="3700"/>
    <x v="11"/>
    <x v="1"/>
  </r>
  <r>
    <s v="Flight8393"/>
    <d v="2014-03-15T00:00:00"/>
    <x v="1"/>
    <n v="1.9"/>
    <n v="44"/>
    <x v="18"/>
    <n v="250"/>
    <n v="41250"/>
    <n v="45375"/>
    <n v="4125"/>
    <x v="5"/>
    <x v="0"/>
  </r>
  <r>
    <s v="Flight8394"/>
    <d v="2015-06-19T00:00:00"/>
    <x v="12"/>
    <n v="1.3"/>
    <n v="24"/>
    <x v="11"/>
    <n v="126.5"/>
    <n v="23402.5"/>
    <n v="25742.75"/>
    <n v="2340.25"/>
    <x v="10"/>
    <x v="1"/>
  </r>
  <r>
    <s v="Flight8395"/>
    <d v="2015-09-28T00:00:00"/>
    <x v="20"/>
    <n v="0.2"/>
    <n v="167"/>
    <x v="6"/>
    <n v="275"/>
    <n v="45375"/>
    <n v="49912.5"/>
    <n v="4537.5"/>
    <x v="6"/>
    <x v="1"/>
  </r>
  <r>
    <s v="Flight8396"/>
    <d v="2015-08-01T00:00:00"/>
    <x v="5"/>
    <n v="2.1"/>
    <n v="129"/>
    <x v="1"/>
    <n v="137.5"/>
    <n v="25437.5"/>
    <n v="27981.25"/>
    <n v="2543.75"/>
    <x v="1"/>
    <x v="1"/>
  </r>
  <r>
    <s v="Flight8397"/>
    <d v="2015-05-06T00:00:00"/>
    <x v="2"/>
    <n v="1.3"/>
    <n v="127"/>
    <x v="20"/>
    <n v="225"/>
    <n v="41625"/>
    <n v="45787.5"/>
    <n v="4162.5"/>
    <x v="3"/>
    <x v="1"/>
  </r>
  <r>
    <s v="Flight8398"/>
    <d v="2014-12-28T00:00:00"/>
    <x v="17"/>
    <n v="4.4000000000000004"/>
    <n v="164"/>
    <x v="19"/>
    <n v="420"/>
    <n v="69300"/>
    <n v="76230"/>
    <n v="6930"/>
    <x v="4"/>
    <x v="0"/>
  </r>
  <r>
    <s v="Flight8399"/>
    <d v="2015-08-27T00:00:00"/>
    <x v="14"/>
    <n v="1"/>
    <n v="101"/>
    <x v="0"/>
    <n v="302.5"/>
    <n v="55962.5"/>
    <n v="61558.75"/>
    <n v="5596.25"/>
    <x v="1"/>
    <x v="1"/>
  </r>
  <r>
    <s v="Flight8400"/>
    <d v="2015-07-22T00:00:00"/>
    <x v="7"/>
    <n v="2.9"/>
    <n v="27"/>
    <x v="27"/>
    <n v="220"/>
    <n v="40700"/>
    <n v="44770"/>
    <n v="4070"/>
    <x v="2"/>
    <x v="1"/>
  </r>
  <r>
    <s v="Flight8401"/>
    <d v="2014-07-01T00:00:00"/>
    <x v="3"/>
    <n v="3.6"/>
    <n v="184"/>
    <x v="5"/>
    <n v="385"/>
    <n v="63525"/>
    <n v="69877.5"/>
    <n v="6352.5"/>
    <x v="2"/>
    <x v="0"/>
  </r>
  <r>
    <s v="Flight8402"/>
    <d v="2014-08-27T00:00:00"/>
    <x v="20"/>
    <n v="1.7"/>
    <n v="134"/>
    <x v="2"/>
    <n v="302.5"/>
    <n v="55962.5"/>
    <n v="61558.75"/>
    <n v="5596.25"/>
    <x v="1"/>
    <x v="0"/>
  </r>
  <r>
    <s v="Flight8403"/>
    <d v="2014-01-02T00:00:00"/>
    <x v="13"/>
    <n v="2.1"/>
    <n v="28"/>
    <x v="18"/>
    <n v="250"/>
    <n v="46250"/>
    <n v="50875"/>
    <n v="4625"/>
    <x v="7"/>
    <x v="0"/>
  </r>
  <r>
    <s v="Flight8404"/>
    <d v="2015-02-11T00:00:00"/>
    <x v="12"/>
    <n v="1.7"/>
    <n v="5"/>
    <x v="21"/>
    <n v="115"/>
    <n v="21275"/>
    <n v="23402.5"/>
    <n v="2127.5"/>
    <x v="8"/>
    <x v="1"/>
  </r>
  <r>
    <s v="Flight8405"/>
    <d v="2014-03-10T00:00:00"/>
    <x v="7"/>
    <n v="1.1000000000000001"/>
    <n v="146"/>
    <x v="16"/>
    <n v="200"/>
    <n v="37000"/>
    <n v="40700"/>
    <n v="3700"/>
    <x v="5"/>
    <x v="0"/>
  </r>
  <r>
    <s v="Flight8406"/>
    <d v="2014-10-18T00:00:00"/>
    <x v="17"/>
    <n v="1"/>
    <n v="198"/>
    <x v="1"/>
    <n v="300"/>
    <n v="49500"/>
    <n v="54450"/>
    <n v="4950"/>
    <x v="11"/>
    <x v="0"/>
  </r>
  <r>
    <s v="Flight8407"/>
    <d v="2015-06-03T00:00:00"/>
    <x v="2"/>
    <n v="2.4"/>
    <n v="144"/>
    <x v="2"/>
    <n v="247.5"/>
    <n v="45787.5"/>
    <n v="50366.25"/>
    <n v="4578.75"/>
    <x v="10"/>
    <x v="1"/>
  </r>
  <r>
    <s v="Flight8408"/>
    <d v="2014-04-12T00:00:00"/>
    <x v="19"/>
    <n v="1.7"/>
    <n v="195"/>
    <x v="1"/>
    <n v="115"/>
    <n v="18975"/>
    <n v="20872.5"/>
    <n v="1897.5"/>
    <x v="9"/>
    <x v="0"/>
  </r>
  <r>
    <s v="Flight8409"/>
    <d v="2014-03-22T00:00:00"/>
    <x v="3"/>
    <n v="2"/>
    <n v="90"/>
    <x v="16"/>
    <n v="350"/>
    <n v="63350"/>
    <n v="69685"/>
    <n v="6335"/>
    <x v="5"/>
    <x v="0"/>
  </r>
  <r>
    <s v="Flight8410"/>
    <d v="2015-06-17T00:00:00"/>
    <x v="17"/>
    <n v="2.2000000000000002"/>
    <n v="95"/>
    <x v="1"/>
    <n v="330"/>
    <n v="61050"/>
    <n v="67155"/>
    <n v="6105"/>
    <x v="10"/>
    <x v="1"/>
  </r>
  <r>
    <s v="Flight8411"/>
    <d v="2015-09-03T00:00:00"/>
    <x v="20"/>
    <n v="1.5"/>
    <n v="108"/>
    <x v="18"/>
    <n v="275"/>
    <n v="50875"/>
    <n v="55962.5"/>
    <n v="5087.5"/>
    <x v="6"/>
    <x v="1"/>
  </r>
  <r>
    <s v="Flight8412"/>
    <d v="2014-04-25T00:00:00"/>
    <x v="3"/>
    <n v="3.8"/>
    <n v="75"/>
    <x v="6"/>
    <n v="350"/>
    <n v="63350"/>
    <n v="69685"/>
    <n v="6335"/>
    <x v="9"/>
    <x v="0"/>
  </r>
  <r>
    <s v="Flight8413"/>
    <d v="2015-11-24T00:00:00"/>
    <x v="16"/>
    <n v="5.2"/>
    <n v="57"/>
    <x v="16"/>
    <n v="412.5"/>
    <n v="68062.5"/>
    <n v="74868.75"/>
    <n v="6806.25"/>
    <x v="0"/>
    <x v="1"/>
  </r>
  <r>
    <s v="Flight8414"/>
    <d v="2015-12-21T00:00:00"/>
    <x v="17"/>
    <n v="2.7"/>
    <n v="54"/>
    <x v="6"/>
    <n v="420"/>
    <n v="69300"/>
    <n v="76230"/>
    <n v="6930"/>
    <x v="4"/>
    <x v="1"/>
  </r>
  <r>
    <s v="Flight8415"/>
    <d v="2014-08-10T00:00:00"/>
    <x v="5"/>
    <n v="2.1"/>
    <n v="116"/>
    <x v="19"/>
    <n v="137.5"/>
    <n v="25437.5"/>
    <n v="27981.25"/>
    <n v="2543.75"/>
    <x v="1"/>
    <x v="0"/>
  </r>
  <r>
    <s v="Flight8416"/>
    <d v="2015-08-17T00:00:00"/>
    <x v="9"/>
    <n v="1.7"/>
    <n v="143"/>
    <x v="12"/>
    <n v="275"/>
    <n v="50875"/>
    <n v="55962.5"/>
    <n v="5087.5"/>
    <x v="1"/>
    <x v="1"/>
  </r>
  <r>
    <s v="Flight8417"/>
    <d v="2014-05-08T00:00:00"/>
    <x v="17"/>
    <n v="2.1"/>
    <n v="117"/>
    <x v="12"/>
    <n v="300"/>
    <n v="55500"/>
    <n v="61050"/>
    <n v="5550"/>
    <x v="3"/>
    <x v="0"/>
  </r>
  <r>
    <s v="Flight8418"/>
    <d v="2015-10-12T00:00:00"/>
    <x v="11"/>
    <n v="2"/>
    <n v="83"/>
    <x v="25"/>
    <n v="350"/>
    <n v="63350"/>
    <n v="69685"/>
    <n v="6335"/>
    <x v="11"/>
    <x v="1"/>
  </r>
  <r>
    <s v="Flight8419"/>
    <d v="2015-03-19T00:00:00"/>
    <x v="3"/>
    <n v="4.7"/>
    <n v="57"/>
    <x v="2"/>
    <n v="350"/>
    <n v="57750"/>
    <n v="63525"/>
    <n v="5775"/>
    <x v="5"/>
    <x v="1"/>
  </r>
  <r>
    <s v="Flight8420"/>
    <d v="2015-11-23T00:00:00"/>
    <x v="13"/>
    <n v="3.3"/>
    <n v="1"/>
    <x v="22"/>
    <n v="375"/>
    <n v="69375"/>
    <n v="76312.5"/>
    <n v="6937.5"/>
    <x v="0"/>
    <x v="1"/>
  </r>
  <r>
    <s v="Flight8421"/>
    <d v="2015-11-21T00:00:00"/>
    <x v="11"/>
    <n v="1.7"/>
    <n v="175"/>
    <x v="29"/>
    <n v="350"/>
    <n v="57750"/>
    <n v="63525"/>
    <n v="5775"/>
    <x v="0"/>
    <x v="1"/>
  </r>
  <r>
    <s v="Flight8422"/>
    <d v="2015-12-08T00:00:00"/>
    <x v="8"/>
    <n v="7.4"/>
    <n v="120"/>
    <x v="11"/>
    <n v="200"/>
    <n v="37000"/>
    <n v="40700"/>
    <n v="3700"/>
    <x v="4"/>
    <x v="1"/>
  </r>
  <r>
    <s v="Flight8423"/>
    <d v="2015-08-05T00:00:00"/>
    <x v="4"/>
    <n v="2.8"/>
    <n v="108"/>
    <x v="5"/>
    <n v="220"/>
    <n v="40700"/>
    <n v="44770"/>
    <n v="4070"/>
    <x v="1"/>
    <x v="1"/>
  </r>
  <r>
    <s v="Flight8424"/>
    <d v="2014-06-06T00:00:00"/>
    <x v="12"/>
    <n v="1.8"/>
    <n v="207"/>
    <x v="6"/>
    <n v="126.5"/>
    <n v="20872.5"/>
    <n v="22959.75"/>
    <n v="2087.25"/>
    <x v="10"/>
    <x v="0"/>
  </r>
  <r>
    <s v="Flight8425"/>
    <d v="2014-06-29T00:00:00"/>
    <x v="7"/>
    <n v="2.2000000000000002"/>
    <n v="100"/>
    <x v="17"/>
    <n v="220"/>
    <n v="40700"/>
    <n v="44770"/>
    <n v="4070"/>
    <x v="10"/>
    <x v="0"/>
  </r>
  <r>
    <s v="Flight8426"/>
    <d v="2014-02-27T00:00:00"/>
    <x v="12"/>
    <n v="1.5"/>
    <n v="3"/>
    <x v="6"/>
    <n v="115"/>
    <n v="21275"/>
    <n v="23402.5"/>
    <n v="2127.5"/>
    <x v="8"/>
    <x v="0"/>
  </r>
  <r>
    <s v="Flight8427"/>
    <d v="2015-06-12T00:00:00"/>
    <x v="16"/>
    <n v="1.6"/>
    <n v="164"/>
    <x v="1"/>
    <n v="302.5"/>
    <n v="49912.5"/>
    <n v="54903.75"/>
    <n v="4991.25"/>
    <x v="10"/>
    <x v="1"/>
  </r>
  <r>
    <s v="Flight8428"/>
    <d v="2015-08-13T00:00:00"/>
    <x v="13"/>
    <n v="0.6"/>
    <n v="143"/>
    <x v="16"/>
    <n v="275"/>
    <n v="50875"/>
    <n v="55962.5"/>
    <n v="5087.5"/>
    <x v="1"/>
    <x v="1"/>
  </r>
  <r>
    <s v="Flight8429"/>
    <d v="2015-12-13T00:00:00"/>
    <x v="6"/>
    <n v="1.3"/>
    <n v="195"/>
    <x v="2"/>
    <n v="300"/>
    <n v="49500"/>
    <n v="54450"/>
    <n v="4950"/>
    <x v="4"/>
    <x v="1"/>
  </r>
  <r>
    <s v="Flight8430"/>
    <d v="2014-04-26T00:00:00"/>
    <x v="5"/>
    <n v="2"/>
    <n v="71"/>
    <x v="16"/>
    <n v="125"/>
    <n v="22625"/>
    <n v="24887.5"/>
    <n v="2262.5"/>
    <x v="9"/>
    <x v="0"/>
  </r>
  <r>
    <s v="Flight8431"/>
    <d v="2015-12-05T00:00:00"/>
    <x v="10"/>
    <n v="1.9"/>
    <n v="156"/>
    <x v="25"/>
    <n v="375"/>
    <n v="61875"/>
    <n v="68062.5"/>
    <n v="6187.5"/>
    <x v="4"/>
    <x v="1"/>
  </r>
  <r>
    <s v="Flight8432"/>
    <d v="2015-03-31T00:00:00"/>
    <x v="10"/>
    <n v="1.8"/>
    <n v="44"/>
    <x v="17"/>
    <n v="375"/>
    <n v="61875"/>
    <n v="68062.5"/>
    <n v="6187.5"/>
    <x v="5"/>
    <x v="1"/>
  </r>
  <r>
    <s v="Flight8433"/>
    <d v="2014-04-06T00:00:00"/>
    <x v="12"/>
    <n v="2.6"/>
    <n v="129"/>
    <x v="5"/>
    <n v="115"/>
    <n v="21275"/>
    <n v="23402.5"/>
    <n v="2127.5"/>
    <x v="9"/>
    <x v="0"/>
  </r>
  <r>
    <s v="Flight8434"/>
    <d v="2015-07-02T00:00:00"/>
    <x v="12"/>
    <n v="2.8"/>
    <n v="2"/>
    <x v="0"/>
    <n v="126.5"/>
    <n v="23402.5"/>
    <n v="25742.75"/>
    <n v="2340.25"/>
    <x v="2"/>
    <x v="1"/>
  </r>
  <r>
    <s v="Flight8435"/>
    <d v="2014-11-12T00:00:00"/>
    <x v="5"/>
    <n v="2.2000000000000002"/>
    <n v="14"/>
    <x v="2"/>
    <n v="125"/>
    <n v="23125"/>
    <n v="25437.5"/>
    <n v="2312.5"/>
    <x v="0"/>
    <x v="0"/>
  </r>
  <r>
    <s v="Flight8436"/>
    <d v="2014-12-08T00:00:00"/>
    <x v="8"/>
    <n v="8.1"/>
    <n v="65"/>
    <x v="21"/>
    <n v="200"/>
    <n v="36200"/>
    <n v="39820"/>
    <n v="3620"/>
    <x v="4"/>
    <x v="0"/>
  </r>
  <r>
    <s v="Flight8437"/>
    <d v="2015-09-06T00:00:00"/>
    <x v="0"/>
    <n v="2.7"/>
    <n v="173"/>
    <x v="8"/>
    <n v="300"/>
    <n v="49500"/>
    <n v="54450"/>
    <n v="4950"/>
    <x v="6"/>
    <x v="1"/>
  </r>
  <r>
    <s v="Flight8438"/>
    <d v="2015-03-02T00:00:00"/>
    <x v="7"/>
    <n v="1.1000000000000001"/>
    <n v="179"/>
    <x v="1"/>
    <n v="200"/>
    <n v="33000"/>
    <n v="36300"/>
    <n v="3300"/>
    <x v="5"/>
    <x v="1"/>
  </r>
  <r>
    <s v="Flight8439"/>
    <d v="2014-03-17T00:00:00"/>
    <x v="7"/>
    <n v="1.6"/>
    <n v="89"/>
    <x v="18"/>
    <n v="200"/>
    <n v="36200"/>
    <n v="39820"/>
    <n v="3620"/>
    <x v="5"/>
    <x v="0"/>
  </r>
  <r>
    <s v="Flight8440"/>
    <d v="2014-02-05T00:00:00"/>
    <x v="9"/>
    <n v="2.4"/>
    <n v="5"/>
    <x v="22"/>
    <n v="250"/>
    <n v="46250"/>
    <n v="50875"/>
    <n v="4625"/>
    <x v="8"/>
    <x v="0"/>
  </r>
  <r>
    <s v="Flight8441"/>
    <d v="2014-07-04T00:00:00"/>
    <x v="2"/>
    <n v="2.4"/>
    <n v="85"/>
    <x v="8"/>
    <n v="247.5"/>
    <n v="44797.5"/>
    <n v="49277.25"/>
    <n v="4479.75"/>
    <x v="2"/>
    <x v="0"/>
  </r>
  <r>
    <s v="Flight8442"/>
    <d v="2014-10-27T00:00:00"/>
    <x v="16"/>
    <n v="1.2"/>
    <n v="103"/>
    <x v="0"/>
    <n v="275"/>
    <n v="50875"/>
    <n v="55962.5"/>
    <n v="5087.5"/>
    <x v="11"/>
    <x v="0"/>
  </r>
  <r>
    <s v="Flight8443"/>
    <d v="2014-10-01T00:00:00"/>
    <x v="2"/>
    <n v="2.1"/>
    <n v="56"/>
    <x v="19"/>
    <n v="225"/>
    <n v="37125"/>
    <n v="40837.5"/>
    <n v="3712.5"/>
    <x v="11"/>
    <x v="0"/>
  </r>
  <r>
    <s v="Flight8444"/>
    <d v="2014-01-11T00:00:00"/>
    <x v="7"/>
    <n v="2.1"/>
    <n v="119"/>
    <x v="1"/>
    <n v="200"/>
    <n v="37000"/>
    <n v="40700"/>
    <n v="3700"/>
    <x v="7"/>
    <x v="0"/>
  </r>
  <r>
    <s v="Flight8445"/>
    <d v="2014-04-26T00:00:00"/>
    <x v="6"/>
    <n v="2.1"/>
    <n v="24"/>
    <x v="6"/>
    <n v="300"/>
    <n v="55500"/>
    <n v="61050"/>
    <n v="5550"/>
    <x v="9"/>
    <x v="0"/>
  </r>
  <r>
    <s v="Flight8446"/>
    <d v="2015-10-20T00:00:00"/>
    <x v="13"/>
    <n v="0.8"/>
    <n v="28"/>
    <x v="26"/>
    <n v="250"/>
    <n v="46250"/>
    <n v="50875"/>
    <n v="4625"/>
    <x v="11"/>
    <x v="1"/>
  </r>
  <r>
    <s v="Flight8447"/>
    <d v="2015-03-07T00:00:00"/>
    <x v="20"/>
    <n v="1.9"/>
    <n v="93"/>
    <x v="1"/>
    <n v="275"/>
    <n v="50875"/>
    <n v="55962.5"/>
    <n v="5087.5"/>
    <x v="5"/>
    <x v="1"/>
  </r>
  <r>
    <s v="Flight8448"/>
    <d v="2015-09-03T00:00:00"/>
    <x v="14"/>
    <n v="2.2999999999999998"/>
    <n v="94"/>
    <x v="17"/>
    <n v="275"/>
    <n v="50875"/>
    <n v="55962.5"/>
    <n v="5087.5"/>
    <x v="6"/>
    <x v="1"/>
  </r>
  <r>
    <s v="Flight8449"/>
    <d v="2015-08-13T00:00:00"/>
    <x v="11"/>
    <n v="2.5"/>
    <n v="24"/>
    <x v="2"/>
    <n v="385"/>
    <n v="71225"/>
    <n v="78347.5"/>
    <n v="7122.5"/>
    <x v="1"/>
    <x v="1"/>
  </r>
  <r>
    <s v="Flight8450"/>
    <d v="2014-12-18T00:00:00"/>
    <x v="3"/>
    <n v="2.9"/>
    <n v="135"/>
    <x v="3"/>
    <n v="350"/>
    <n v="64750"/>
    <n v="71225"/>
    <n v="6475"/>
    <x v="4"/>
    <x v="0"/>
  </r>
  <r>
    <s v="Flight8451"/>
    <d v="2014-03-30T00:00:00"/>
    <x v="7"/>
    <n v="1.1000000000000001"/>
    <n v="109"/>
    <x v="16"/>
    <n v="200"/>
    <n v="37000"/>
    <n v="40700"/>
    <n v="3700"/>
    <x v="5"/>
    <x v="0"/>
  </r>
  <r>
    <s v="Flight8452"/>
    <d v="2014-08-06T00:00:00"/>
    <x v="16"/>
    <n v="2.5"/>
    <n v="131"/>
    <x v="0"/>
    <n v="302.5"/>
    <n v="55962.5"/>
    <n v="61558.75"/>
    <n v="5596.25"/>
    <x v="1"/>
    <x v="0"/>
  </r>
  <r>
    <s v="Flight8453"/>
    <d v="2015-07-08T00:00:00"/>
    <x v="17"/>
    <n v="1.4"/>
    <n v="115"/>
    <x v="6"/>
    <n v="330"/>
    <n v="61050"/>
    <n v="67155"/>
    <n v="6105"/>
    <x v="2"/>
    <x v="1"/>
  </r>
  <r>
    <s v="Flight8454"/>
    <d v="2014-09-04T00:00:00"/>
    <x v="8"/>
    <n v="9.4"/>
    <n v="62"/>
    <x v="26"/>
    <n v="200"/>
    <n v="33000"/>
    <n v="36300"/>
    <n v="3300"/>
    <x v="6"/>
    <x v="0"/>
  </r>
  <r>
    <s v="Flight8455"/>
    <d v="2015-02-18T00:00:00"/>
    <x v="14"/>
    <n v="1.9"/>
    <n v="128"/>
    <x v="1"/>
    <n v="275"/>
    <n v="50875"/>
    <n v="55962.5"/>
    <n v="5087.5"/>
    <x v="8"/>
    <x v="1"/>
  </r>
  <r>
    <s v="Flight8456"/>
    <d v="2014-07-31T00:00:00"/>
    <x v="16"/>
    <n v="2.8"/>
    <n v="181"/>
    <x v="1"/>
    <n v="302.5"/>
    <n v="49912.5"/>
    <n v="54903.75"/>
    <n v="4991.25"/>
    <x v="2"/>
    <x v="0"/>
  </r>
  <r>
    <s v="Flight8457"/>
    <d v="2015-11-28T00:00:00"/>
    <x v="5"/>
    <n v="5.7"/>
    <n v="1"/>
    <x v="12"/>
    <n v="187.5"/>
    <n v="34687.5"/>
    <n v="38156.25"/>
    <n v="3468.75"/>
    <x v="0"/>
    <x v="1"/>
  </r>
  <r>
    <s v="Flight8458"/>
    <d v="2015-07-18T00:00:00"/>
    <x v="5"/>
    <n v="2.7"/>
    <n v="66"/>
    <x v="20"/>
    <n v="137.5"/>
    <n v="24887.5"/>
    <n v="27376.25"/>
    <n v="2488.75"/>
    <x v="2"/>
    <x v="1"/>
  </r>
  <r>
    <s v="Flight8459"/>
    <d v="2015-09-23T00:00:00"/>
    <x v="10"/>
    <n v="1.6"/>
    <n v="107"/>
    <x v="28"/>
    <n v="375"/>
    <n v="69375"/>
    <n v="76312.5"/>
    <n v="6937.5"/>
    <x v="6"/>
    <x v="1"/>
  </r>
  <r>
    <s v="Flight8460"/>
    <d v="2014-02-21T00:00:00"/>
    <x v="16"/>
    <n v="0.6"/>
    <n v="176"/>
    <x v="24"/>
    <n v="275"/>
    <n v="45375"/>
    <n v="49912.5"/>
    <n v="4537.5"/>
    <x v="8"/>
    <x v="0"/>
  </r>
  <r>
    <s v="Flight8461"/>
    <d v="2014-10-11T00:00:00"/>
    <x v="8"/>
    <n v="10.7"/>
    <n v="23"/>
    <x v="18"/>
    <n v="200"/>
    <n v="37000"/>
    <n v="40700"/>
    <n v="3700"/>
    <x v="11"/>
    <x v="0"/>
  </r>
  <r>
    <s v="Flight8462"/>
    <d v="2015-10-08T00:00:00"/>
    <x v="10"/>
    <n v="1.8"/>
    <n v="79"/>
    <x v="18"/>
    <n v="375"/>
    <n v="67875"/>
    <n v="74662.5"/>
    <n v="6787.5"/>
    <x v="11"/>
    <x v="1"/>
  </r>
  <r>
    <s v="Flight8463"/>
    <d v="2015-07-16T00:00:00"/>
    <x v="1"/>
    <n v="1.5"/>
    <n v="49"/>
    <x v="19"/>
    <n v="275"/>
    <n v="45375"/>
    <n v="49912.5"/>
    <n v="4537.5"/>
    <x v="2"/>
    <x v="1"/>
  </r>
  <r>
    <s v="Flight8464"/>
    <d v="2014-02-06T00:00:00"/>
    <x v="20"/>
    <n v="1.6"/>
    <n v="201"/>
    <x v="15"/>
    <n v="275"/>
    <n v="45375"/>
    <n v="49912.5"/>
    <n v="4537.5"/>
    <x v="8"/>
    <x v="0"/>
  </r>
  <r>
    <s v="Flight8465"/>
    <d v="2014-03-04T00:00:00"/>
    <x v="3"/>
    <n v="3.6"/>
    <n v="83"/>
    <x v="16"/>
    <n v="350"/>
    <n v="63350"/>
    <n v="69685"/>
    <n v="6335"/>
    <x v="5"/>
    <x v="0"/>
  </r>
  <r>
    <s v="Flight8466"/>
    <d v="2015-05-19T00:00:00"/>
    <x v="17"/>
    <n v="2.6"/>
    <n v="159"/>
    <x v="24"/>
    <n v="300"/>
    <n v="49500"/>
    <n v="54450"/>
    <n v="4950"/>
    <x v="3"/>
    <x v="1"/>
  </r>
  <r>
    <s v="Flight8467"/>
    <d v="2014-10-23T00:00:00"/>
    <x v="7"/>
    <n v="2"/>
    <n v="193"/>
    <x v="27"/>
    <n v="200"/>
    <n v="33000"/>
    <n v="36300"/>
    <n v="3300"/>
    <x v="11"/>
    <x v="0"/>
  </r>
  <r>
    <s v="Flight8468"/>
    <d v="2015-06-22T00:00:00"/>
    <x v="14"/>
    <n v="1.7"/>
    <n v="148"/>
    <x v="1"/>
    <n v="302.5"/>
    <n v="55962.5"/>
    <n v="61558.75"/>
    <n v="5596.25"/>
    <x v="10"/>
    <x v="1"/>
  </r>
  <r>
    <s v="Flight8469"/>
    <d v="2015-07-26T00:00:00"/>
    <x v="7"/>
    <n v="2.9"/>
    <n v="124"/>
    <x v="22"/>
    <n v="220"/>
    <n v="40700"/>
    <n v="44770"/>
    <n v="4070"/>
    <x v="2"/>
    <x v="1"/>
  </r>
  <r>
    <s v="Flight8470"/>
    <d v="2015-05-30T00:00:00"/>
    <x v="12"/>
    <n v="2.1"/>
    <n v="105"/>
    <x v="2"/>
    <n v="115"/>
    <n v="21275"/>
    <n v="23402.5"/>
    <n v="2127.5"/>
    <x v="3"/>
    <x v="1"/>
  </r>
  <r>
    <s v="Flight8471"/>
    <d v="2014-04-30T00:00:00"/>
    <x v="5"/>
    <n v="1.6"/>
    <n v="63"/>
    <x v="2"/>
    <n v="125"/>
    <n v="22625"/>
    <n v="24887.5"/>
    <n v="2262.5"/>
    <x v="9"/>
    <x v="0"/>
  </r>
  <r>
    <s v="Flight8472"/>
    <d v="2015-02-07T00:00:00"/>
    <x v="13"/>
    <n v="2.5"/>
    <n v="33"/>
    <x v="2"/>
    <n v="250"/>
    <n v="46250"/>
    <n v="50875"/>
    <n v="4625"/>
    <x v="8"/>
    <x v="1"/>
  </r>
  <r>
    <s v="Flight8473"/>
    <d v="2014-11-23T00:00:00"/>
    <x v="9"/>
    <n v="1.2"/>
    <n v="117"/>
    <x v="8"/>
    <n v="250"/>
    <n v="46250"/>
    <n v="50875"/>
    <n v="4625"/>
    <x v="0"/>
    <x v="0"/>
  </r>
  <r>
    <s v="Flight8474"/>
    <d v="2015-08-06T00:00:00"/>
    <x v="13"/>
    <n v="2.1"/>
    <n v="166"/>
    <x v="1"/>
    <n v="275"/>
    <n v="45375"/>
    <n v="49912.5"/>
    <n v="4537.5"/>
    <x v="1"/>
    <x v="1"/>
  </r>
  <r>
    <s v="Flight8475"/>
    <d v="2015-01-01T00:00:00"/>
    <x v="12"/>
    <n v="1.1000000000000001"/>
    <n v="24"/>
    <x v="15"/>
    <n v="115"/>
    <n v="21275"/>
    <n v="23402.5"/>
    <n v="2127.5"/>
    <x v="7"/>
    <x v="1"/>
  </r>
  <r>
    <s v="Flight8476"/>
    <d v="2015-08-08T00:00:00"/>
    <x v="1"/>
    <n v="2.4"/>
    <n v="151"/>
    <x v="6"/>
    <n v="275"/>
    <n v="50875"/>
    <n v="55962.5"/>
    <n v="5087.5"/>
    <x v="1"/>
    <x v="1"/>
  </r>
  <r>
    <s v="Flight8477"/>
    <d v="2014-06-07T00:00:00"/>
    <x v="5"/>
    <n v="1.4"/>
    <n v="91"/>
    <x v="1"/>
    <n v="137.5"/>
    <n v="25437.5"/>
    <n v="27981.25"/>
    <n v="2543.75"/>
    <x v="10"/>
    <x v="0"/>
  </r>
  <r>
    <s v="Flight8478"/>
    <d v="2015-04-30T00:00:00"/>
    <x v="5"/>
    <n v="1.5"/>
    <n v="203"/>
    <x v="14"/>
    <n v="125"/>
    <n v="20625"/>
    <n v="22687.5"/>
    <n v="2062.5"/>
    <x v="9"/>
    <x v="1"/>
  </r>
  <r>
    <s v="Flight8479"/>
    <d v="2015-10-30T00:00:00"/>
    <x v="14"/>
    <n v="2.7"/>
    <n v="45"/>
    <x v="3"/>
    <n v="275"/>
    <n v="45375"/>
    <n v="49912.5"/>
    <n v="4537.5"/>
    <x v="11"/>
    <x v="1"/>
  </r>
  <r>
    <s v="Flight8480"/>
    <d v="2015-12-24T00:00:00"/>
    <x v="6"/>
    <n v="4.5"/>
    <n v="192"/>
    <x v="1"/>
    <n v="420"/>
    <n v="69300"/>
    <n v="76230"/>
    <n v="6930"/>
    <x v="4"/>
    <x v="1"/>
  </r>
  <r>
    <s v="Flight8481"/>
    <d v="2014-08-28T00:00:00"/>
    <x v="3"/>
    <n v="4.5999999999999996"/>
    <n v="3"/>
    <x v="21"/>
    <n v="385"/>
    <n v="71225"/>
    <n v="78347.5"/>
    <n v="7122.5"/>
    <x v="1"/>
    <x v="0"/>
  </r>
  <r>
    <s v="Flight8482"/>
    <d v="2014-11-13T00:00:00"/>
    <x v="12"/>
    <n v="1.5"/>
    <n v="147"/>
    <x v="9"/>
    <n v="115"/>
    <n v="21275"/>
    <n v="23402.5"/>
    <n v="2127.5"/>
    <x v="0"/>
    <x v="0"/>
  </r>
  <r>
    <s v="Flight8483"/>
    <d v="2014-08-11T00:00:00"/>
    <x v="6"/>
    <n v="1.5"/>
    <n v="46"/>
    <x v="18"/>
    <n v="330"/>
    <n v="54450"/>
    <n v="59895"/>
    <n v="5445"/>
    <x v="1"/>
    <x v="0"/>
  </r>
  <r>
    <s v="Flight8484"/>
    <d v="2015-07-12T00:00:00"/>
    <x v="11"/>
    <n v="3.6"/>
    <n v="209"/>
    <x v="6"/>
    <n v="385"/>
    <n v="63525"/>
    <n v="69877.5"/>
    <n v="6352.5"/>
    <x v="2"/>
    <x v="1"/>
  </r>
  <r>
    <s v="Flight8485"/>
    <d v="2015-09-01T00:00:00"/>
    <x v="9"/>
    <n v="2.6"/>
    <n v="125"/>
    <x v="16"/>
    <n v="250"/>
    <n v="46250"/>
    <n v="50875"/>
    <n v="4625"/>
    <x v="6"/>
    <x v="1"/>
  </r>
  <r>
    <s v="Flight8486"/>
    <d v="2014-09-21T00:00:00"/>
    <x v="7"/>
    <n v="1.8"/>
    <n v="148"/>
    <x v="16"/>
    <n v="200"/>
    <n v="37000"/>
    <n v="40700"/>
    <n v="3700"/>
    <x v="6"/>
    <x v="0"/>
  </r>
  <r>
    <s v="Flight8487"/>
    <d v="2014-09-22T00:00:00"/>
    <x v="9"/>
    <n v="1.8"/>
    <n v="146"/>
    <x v="8"/>
    <n v="250"/>
    <n v="46250"/>
    <n v="50875"/>
    <n v="4625"/>
    <x v="6"/>
    <x v="0"/>
  </r>
  <r>
    <s v="Flight8488"/>
    <d v="2014-12-20T00:00:00"/>
    <x v="18"/>
    <n v="1.8"/>
    <n v="131"/>
    <x v="0"/>
    <n v="240"/>
    <n v="44400"/>
    <n v="48840"/>
    <n v="4440"/>
    <x v="4"/>
    <x v="0"/>
  </r>
  <r>
    <s v="Flight8489"/>
    <d v="2014-07-06T00:00:00"/>
    <x v="4"/>
    <n v="2.2999999999999998"/>
    <n v="127"/>
    <x v="3"/>
    <n v="220"/>
    <n v="40700"/>
    <n v="44770"/>
    <n v="4070"/>
    <x v="2"/>
    <x v="0"/>
  </r>
  <r>
    <s v="Flight8490"/>
    <d v="2015-05-25T00:00:00"/>
    <x v="2"/>
    <n v="1.2"/>
    <n v="86"/>
    <x v="12"/>
    <n v="225"/>
    <n v="40725"/>
    <n v="44797.5"/>
    <n v="4072.5"/>
    <x v="3"/>
    <x v="1"/>
  </r>
  <r>
    <s v="Flight8491"/>
    <d v="2015-08-03T00:00:00"/>
    <x v="6"/>
    <n v="0.8"/>
    <n v="39"/>
    <x v="24"/>
    <n v="330"/>
    <n v="54450"/>
    <n v="59895"/>
    <n v="5445"/>
    <x v="1"/>
    <x v="1"/>
  </r>
  <r>
    <s v="Flight8492"/>
    <d v="2015-11-09T00:00:00"/>
    <x v="0"/>
    <n v="2"/>
    <n v="135"/>
    <x v="16"/>
    <n v="300"/>
    <n v="55500"/>
    <n v="61050"/>
    <n v="5550"/>
    <x v="0"/>
    <x v="1"/>
  </r>
  <r>
    <s v="Flight8493"/>
    <d v="2014-08-23T00:00:00"/>
    <x v="8"/>
    <n v="11.4"/>
    <n v="203"/>
    <x v="21"/>
    <n v="220"/>
    <n v="36300"/>
    <n v="39930"/>
    <n v="3630"/>
    <x v="1"/>
    <x v="0"/>
  </r>
  <r>
    <s v="Flight8494"/>
    <d v="2015-07-21T00:00:00"/>
    <x v="3"/>
    <n v="3.7"/>
    <n v="163"/>
    <x v="6"/>
    <n v="385"/>
    <n v="63525"/>
    <n v="69877.5"/>
    <n v="6352.5"/>
    <x v="2"/>
    <x v="1"/>
  </r>
  <r>
    <s v="Flight8495"/>
    <d v="2015-07-04T00:00:00"/>
    <x v="11"/>
    <n v="1.2"/>
    <n v="175"/>
    <x v="18"/>
    <n v="385"/>
    <n v="63525"/>
    <n v="69877.5"/>
    <n v="6352.5"/>
    <x v="2"/>
    <x v="1"/>
  </r>
  <r>
    <s v="Flight8496"/>
    <d v="2014-02-13T00:00:00"/>
    <x v="9"/>
    <n v="1.9"/>
    <n v="122"/>
    <x v="0"/>
    <n v="250"/>
    <n v="46250"/>
    <n v="50875"/>
    <n v="4625"/>
    <x v="8"/>
    <x v="0"/>
  </r>
  <r>
    <s v="Flight8497"/>
    <d v="2015-09-16T00:00:00"/>
    <x v="9"/>
    <n v="2.2000000000000002"/>
    <n v="137"/>
    <x v="27"/>
    <n v="250"/>
    <n v="46250"/>
    <n v="50875"/>
    <n v="4625"/>
    <x v="6"/>
    <x v="1"/>
  </r>
  <r>
    <s v="Flight8498"/>
    <d v="2014-01-10T00:00:00"/>
    <x v="19"/>
    <n v="2"/>
    <n v="200"/>
    <x v="22"/>
    <n v="115"/>
    <n v="18975"/>
    <n v="20872.5"/>
    <n v="1897.5"/>
    <x v="7"/>
    <x v="0"/>
  </r>
  <r>
    <s v="Flight8499"/>
    <d v="2014-09-06T00:00:00"/>
    <x v="8"/>
    <n v="6"/>
    <n v="34"/>
    <x v="0"/>
    <n v="200"/>
    <n v="37000"/>
    <n v="40700"/>
    <n v="3700"/>
    <x v="6"/>
    <x v="0"/>
  </r>
  <r>
    <s v="Flight8500"/>
    <d v="2014-02-01T00:00:00"/>
    <x v="3"/>
    <n v="4.2"/>
    <n v="76"/>
    <x v="6"/>
    <n v="350"/>
    <n v="63350"/>
    <n v="69685"/>
    <n v="6335"/>
    <x v="8"/>
    <x v="0"/>
  </r>
  <r>
    <s v="Flight8501"/>
    <d v="2015-09-27T00:00:00"/>
    <x v="19"/>
    <n v="1.5"/>
    <n v="143"/>
    <x v="1"/>
    <n v="115"/>
    <n v="21275"/>
    <n v="23402.5"/>
    <n v="2127.5"/>
    <x v="6"/>
    <x v="1"/>
  </r>
  <r>
    <s v="Flight8502"/>
    <d v="2014-10-10T00:00:00"/>
    <x v="9"/>
    <n v="0.7"/>
    <n v="48"/>
    <x v="15"/>
    <n v="250"/>
    <n v="41250"/>
    <n v="45375"/>
    <n v="4125"/>
    <x v="11"/>
    <x v="0"/>
  </r>
  <r>
    <s v="Flight8503"/>
    <d v="2015-11-17T00:00:00"/>
    <x v="20"/>
    <n v="2.2999999999999998"/>
    <n v="101"/>
    <x v="2"/>
    <n v="275"/>
    <n v="50875"/>
    <n v="55962.5"/>
    <n v="5087.5"/>
    <x v="0"/>
    <x v="1"/>
  </r>
  <r>
    <s v="Flight8504"/>
    <d v="2015-01-13T00:00:00"/>
    <x v="9"/>
    <n v="2.4"/>
    <n v="43"/>
    <x v="18"/>
    <n v="250"/>
    <n v="41250"/>
    <n v="45375"/>
    <n v="4125"/>
    <x v="7"/>
    <x v="1"/>
  </r>
  <r>
    <s v="Flight8505"/>
    <d v="2015-12-30T00:00:00"/>
    <x v="7"/>
    <n v="1.2"/>
    <n v="124"/>
    <x v="16"/>
    <n v="200"/>
    <n v="37000"/>
    <n v="40700"/>
    <n v="3700"/>
    <x v="4"/>
    <x v="1"/>
  </r>
  <r>
    <s v="Flight8506"/>
    <d v="2014-12-23T00:00:00"/>
    <x v="6"/>
    <n v="4.3"/>
    <n v="2"/>
    <x v="19"/>
    <n v="420"/>
    <n v="77700"/>
    <n v="85470"/>
    <n v="7770"/>
    <x v="4"/>
    <x v="0"/>
  </r>
  <r>
    <s v="Flight8507"/>
    <d v="2014-06-11T00:00:00"/>
    <x v="10"/>
    <n v="0.9"/>
    <n v="4"/>
    <x v="0"/>
    <n v="412.5"/>
    <n v="76312.5"/>
    <n v="83943.75"/>
    <n v="7631.25"/>
    <x v="10"/>
    <x v="0"/>
  </r>
  <r>
    <s v="Flight8508"/>
    <d v="2014-08-11T00:00:00"/>
    <x v="10"/>
    <n v="0.8"/>
    <n v="29"/>
    <x v="26"/>
    <n v="412.5"/>
    <n v="76312.5"/>
    <n v="83943.75"/>
    <n v="7631.25"/>
    <x v="1"/>
    <x v="0"/>
  </r>
  <r>
    <s v="Flight8509"/>
    <d v="2014-08-25T00:00:00"/>
    <x v="6"/>
    <n v="1.5"/>
    <n v="86"/>
    <x v="0"/>
    <n v="330"/>
    <n v="59730"/>
    <n v="65703"/>
    <n v="5973"/>
    <x v="1"/>
    <x v="0"/>
  </r>
  <r>
    <s v="Flight8510"/>
    <d v="2015-05-10T00:00:00"/>
    <x v="8"/>
    <n v="10.8"/>
    <n v="83"/>
    <x v="6"/>
    <n v="200"/>
    <n v="36200"/>
    <n v="39820"/>
    <n v="3620"/>
    <x v="3"/>
    <x v="1"/>
  </r>
  <r>
    <s v="Flight8511"/>
    <d v="2014-11-23T00:00:00"/>
    <x v="7"/>
    <n v="1.5"/>
    <n v="160"/>
    <x v="0"/>
    <n v="200"/>
    <n v="33000"/>
    <n v="36300"/>
    <n v="3300"/>
    <x v="0"/>
    <x v="0"/>
  </r>
  <r>
    <s v="Flight8512"/>
    <d v="2014-07-17T00:00:00"/>
    <x v="16"/>
    <n v="2"/>
    <n v="28"/>
    <x v="2"/>
    <n v="302.5"/>
    <n v="55962.5"/>
    <n v="61558.75"/>
    <n v="5596.25"/>
    <x v="2"/>
    <x v="0"/>
  </r>
  <r>
    <s v="Flight8513"/>
    <d v="2014-11-23T00:00:00"/>
    <x v="10"/>
    <n v="1.9"/>
    <n v="180"/>
    <x v="6"/>
    <n v="375"/>
    <n v="61875"/>
    <n v="68062.5"/>
    <n v="6187.5"/>
    <x v="0"/>
    <x v="0"/>
  </r>
  <r>
    <s v="Flight8514"/>
    <d v="2015-10-25T00:00:00"/>
    <x v="4"/>
    <n v="2.5"/>
    <n v="80"/>
    <x v="1"/>
    <n v="200"/>
    <n v="36200"/>
    <n v="39820"/>
    <n v="3620"/>
    <x v="11"/>
    <x v="1"/>
  </r>
  <r>
    <s v="Flight8515"/>
    <d v="2014-11-19T00:00:00"/>
    <x v="3"/>
    <n v="4.5999999999999996"/>
    <n v="73"/>
    <x v="9"/>
    <n v="350"/>
    <n v="63350"/>
    <n v="69685"/>
    <n v="6335"/>
    <x v="0"/>
    <x v="0"/>
  </r>
  <r>
    <s v="Flight8516"/>
    <d v="2015-09-14T00:00:00"/>
    <x v="17"/>
    <n v="1"/>
    <n v="104"/>
    <x v="1"/>
    <n v="300"/>
    <n v="55500"/>
    <n v="61050"/>
    <n v="5550"/>
    <x v="6"/>
    <x v="1"/>
  </r>
  <r>
    <s v="Flight8517"/>
    <d v="2014-02-23T00:00:00"/>
    <x v="11"/>
    <n v="1.2"/>
    <n v="18"/>
    <x v="4"/>
    <n v="350"/>
    <n v="64750"/>
    <n v="71225"/>
    <n v="6475"/>
    <x v="8"/>
    <x v="0"/>
  </r>
  <r>
    <s v="Flight8518"/>
    <d v="2014-12-07T00:00:00"/>
    <x v="4"/>
    <n v="1.2"/>
    <n v="15"/>
    <x v="22"/>
    <n v="200"/>
    <n v="37000"/>
    <n v="40700"/>
    <n v="3700"/>
    <x v="4"/>
    <x v="0"/>
  </r>
  <r>
    <s v="Flight8519"/>
    <d v="2015-05-30T00:00:00"/>
    <x v="1"/>
    <n v="2"/>
    <n v="7"/>
    <x v="19"/>
    <n v="250"/>
    <n v="46250"/>
    <n v="50875"/>
    <n v="4625"/>
    <x v="3"/>
    <x v="1"/>
  </r>
  <r>
    <s v="Flight8520"/>
    <d v="2015-10-26T00:00:00"/>
    <x v="4"/>
    <n v="3.2"/>
    <n v="4"/>
    <x v="19"/>
    <n v="200"/>
    <n v="37000"/>
    <n v="40700"/>
    <n v="3700"/>
    <x v="11"/>
    <x v="1"/>
  </r>
  <r>
    <s v="Flight8521"/>
    <d v="2015-06-01T00:00:00"/>
    <x v="13"/>
    <n v="2.2999999999999998"/>
    <n v="133"/>
    <x v="9"/>
    <n v="275"/>
    <n v="50875"/>
    <n v="55962.5"/>
    <n v="5087.5"/>
    <x v="10"/>
    <x v="1"/>
  </r>
  <r>
    <s v="Flight8522"/>
    <d v="2014-12-22T00:00:00"/>
    <x v="19"/>
    <n v="5.9"/>
    <n v="188"/>
    <x v="21"/>
    <n v="161"/>
    <n v="26565"/>
    <n v="29221.5"/>
    <n v="2656.5"/>
    <x v="4"/>
    <x v="0"/>
  </r>
  <r>
    <s v="Flight8523"/>
    <d v="2014-11-10T00:00:00"/>
    <x v="3"/>
    <n v="5.5"/>
    <n v="115"/>
    <x v="18"/>
    <n v="350"/>
    <n v="64750"/>
    <n v="71225"/>
    <n v="6475"/>
    <x v="0"/>
    <x v="0"/>
  </r>
  <r>
    <s v="Flight8524"/>
    <d v="2014-09-06T00:00:00"/>
    <x v="1"/>
    <n v="2.4"/>
    <n v="186"/>
    <x v="2"/>
    <n v="250"/>
    <n v="41250"/>
    <n v="45375"/>
    <n v="4125"/>
    <x v="6"/>
    <x v="0"/>
  </r>
  <r>
    <s v="Flight8525"/>
    <d v="2015-06-10T00:00:00"/>
    <x v="6"/>
    <n v="2.5"/>
    <n v="116"/>
    <x v="1"/>
    <n v="330"/>
    <n v="61050"/>
    <n v="67155"/>
    <n v="6105"/>
    <x v="10"/>
    <x v="1"/>
  </r>
  <r>
    <s v="Flight8526"/>
    <d v="2015-11-05T00:00:00"/>
    <x v="1"/>
    <n v="0.7"/>
    <n v="55"/>
    <x v="18"/>
    <n v="250"/>
    <n v="41250"/>
    <n v="45375"/>
    <n v="4125"/>
    <x v="0"/>
    <x v="1"/>
  </r>
  <r>
    <s v="Flight8527"/>
    <d v="2014-11-19T00:00:00"/>
    <x v="2"/>
    <n v="3"/>
    <n v="4"/>
    <x v="5"/>
    <n v="225"/>
    <n v="41625"/>
    <n v="45787.5"/>
    <n v="4162.5"/>
    <x v="0"/>
    <x v="0"/>
  </r>
  <r>
    <s v="Flight8528"/>
    <d v="2015-12-17T00:00:00"/>
    <x v="14"/>
    <n v="2.2000000000000002"/>
    <n v="56"/>
    <x v="23"/>
    <n v="275"/>
    <n v="45375"/>
    <n v="49912.5"/>
    <n v="4537.5"/>
    <x v="4"/>
    <x v="1"/>
  </r>
  <r>
    <s v="Flight8529"/>
    <d v="2014-04-13T00:00:00"/>
    <x v="3"/>
    <n v="3.3"/>
    <n v="25"/>
    <x v="3"/>
    <n v="350"/>
    <n v="64750"/>
    <n v="71225"/>
    <n v="6475"/>
    <x v="9"/>
    <x v="0"/>
  </r>
  <r>
    <s v="Flight8530"/>
    <d v="2014-11-05T00:00:00"/>
    <x v="20"/>
    <n v="2.4"/>
    <n v="10"/>
    <x v="5"/>
    <n v="275"/>
    <n v="50875"/>
    <n v="55962.5"/>
    <n v="5087.5"/>
    <x v="0"/>
    <x v="0"/>
  </r>
  <r>
    <s v="Flight8531"/>
    <d v="2015-11-19T00:00:00"/>
    <x v="11"/>
    <n v="1.8"/>
    <n v="130"/>
    <x v="3"/>
    <n v="350"/>
    <n v="64750"/>
    <n v="71225"/>
    <n v="6475"/>
    <x v="0"/>
    <x v="1"/>
  </r>
  <r>
    <s v="Flight8532"/>
    <d v="2015-12-02T00:00:00"/>
    <x v="9"/>
    <n v="1.2"/>
    <n v="140"/>
    <x v="18"/>
    <n v="250"/>
    <n v="46250"/>
    <n v="50875"/>
    <n v="4625"/>
    <x v="4"/>
    <x v="1"/>
  </r>
  <r>
    <s v="Flight8533"/>
    <d v="2014-05-18T00:00:00"/>
    <x v="1"/>
    <n v="1.9"/>
    <n v="14"/>
    <x v="6"/>
    <n v="250"/>
    <n v="46250"/>
    <n v="50875"/>
    <n v="4625"/>
    <x v="3"/>
    <x v="0"/>
  </r>
  <r>
    <s v="Flight8534"/>
    <d v="2015-12-02T00:00:00"/>
    <x v="11"/>
    <n v="1.7"/>
    <n v="45"/>
    <x v="16"/>
    <n v="350"/>
    <n v="57750"/>
    <n v="63525"/>
    <n v="5775"/>
    <x v="4"/>
    <x v="1"/>
  </r>
  <r>
    <s v="Flight8535"/>
    <d v="2015-07-07T00:00:00"/>
    <x v="0"/>
    <n v="2.1"/>
    <n v="37"/>
    <x v="12"/>
    <n v="330"/>
    <n v="54450"/>
    <n v="59895"/>
    <n v="5445"/>
    <x v="2"/>
    <x v="1"/>
  </r>
  <r>
    <s v="Flight8536"/>
    <d v="2014-09-15T00:00:00"/>
    <x v="14"/>
    <n v="1.4"/>
    <n v="36"/>
    <x v="13"/>
    <n v="275"/>
    <n v="45375"/>
    <n v="49912.5"/>
    <n v="4537.5"/>
    <x v="6"/>
    <x v="0"/>
  </r>
  <r>
    <s v="Flight8537"/>
    <d v="2015-08-05T00:00:00"/>
    <x v="17"/>
    <n v="1.2"/>
    <n v="148"/>
    <x v="2"/>
    <n v="330"/>
    <n v="61050"/>
    <n v="67155"/>
    <n v="6105"/>
    <x v="1"/>
    <x v="1"/>
  </r>
  <r>
    <s v="Flight8538"/>
    <d v="2014-10-24T00:00:00"/>
    <x v="7"/>
    <n v="1.1000000000000001"/>
    <n v="32"/>
    <x v="24"/>
    <n v="200"/>
    <n v="37000"/>
    <n v="40700"/>
    <n v="3700"/>
    <x v="11"/>
    <x v="0"/>
  </r>
  <r>
    <s v="Flight8539"/>
    <d v="2014-06-23T00:00:00"/>
    <x v="10"/>
    <n v="1.9"/>
    <n v="147"/>
    <x v="2"/>
    <n v="412.5"/>
    <n v="76312.5"/>
    <n v="83943.75"/>
    <n v="7631.25"/>
    <x v="10"/>
    <x v="0"/>
  </r>
  <r>
    <s v="Flight8540"/>
    <d v="2015-01-01T00:00:00"/>
    <x v="1"/>
    <n v="1.3"/>
    <n v="17"/>
    <x v="10"/>
    <n v="250"/>
    <n v="46250"/>
    <n v="50875"/>
    <n v="4625"/>
    <x v="7"/>
    <x v="1"/>
  </r>
  <r>
    <s v="Flight8541"/>
    <d v="2014-06-19T00:00:00"/>
    <x v="8"/>
    <n v="6"/>
    <n v="132"/>
    <x v="6"/>
    <n v="220"/>
    <n v="40700"/>
    <n v="44770"/>
    <n v="4070"/>
    <x v="10"/>
    <x v="0"/>
  </r>
  <r>
    <s v="Flight8542"/>
    <d v="2015-05-25T00:00:00"/>
    <x v="16"/>
    <n v="0.4"/>
    <n v="53"/>
    <x v="1"/>
    <n v="275"/>
    <n v="45375"/>
    <n v="49912.5"/>
    <n v="4537.5"/>
    <x v="3"/>
    <x v="1"/>
  </r>
  <r>
    <s v="Flight8543"/>
    <d v="2015-04-24T00:00:00"/>
    <x v="8"/>
    <n v="11.5"/>
    <n v="71"/>
    <x v="10"/>
    <n v="200"/>
    <n v="36200"/>
    <n v="39820"/>
    <n v="3620"/>
    <x v="9"/>
    <x v="1"/>
  </r>
  <r>
    <s v="Flight8544"/>
    <d v="2015-11-25T00:00:00"/>
    <x v="4"/>
    <n v="4.7"/>
    <n v="10"/>
    <x v="21"/>
    <n v="300"/>
    <n v="55500"/>
    <n v="61050"/>
    <n v="5550"/>
    <x v="0"/>
    <x v="1"/>
  </r>
  <r>
    <s v="Flight8545"/>
    <d v="2015-08-16T00:00:00"/>
    <x v="8"/>
    <n v="8.9"/>
    <n v="117"/>
    <x v="12"/>
    <n v="220"/>
    <n v="40700"/>
    <n v="44770"/>
    <n v="4070"/>
    <x v="1"/>
    <x v="1"/>
  </r>
  <r>
    <s v="Flight8546"/>
    <d v="2015-01-03T00:00:00"/>
    <x v="3"/>
    <n v="3.9"/>
    <n v="186"/>
    <x v="12"/>
    <n v="350"/>
    <n v="57750"/>
    <n v="63525"/>
    <n v="5775"/>
    <x v="7"/>
    <x v="1"/>
  </r>
  <r>
    <s v="Flight8547"/>
    <d v="2015-10-04T00:00:00"/>
    <x v="7"/>
    <n v="2.4"/>
    <n v="208"/>
    <x v="28"/>
    <n v="200"/>
    <n v="33000"/>
    <n v="36300"/>
    <n v="3300"/>
    <x v="11"/>
    <x v="1"/>
  </r>
  <r>
    <s v="Flight8548"/>
    <d v="2014-04-05T00:00:00"/>
    <x v="17"/>
    <n v="2.5"/>
    <n v="63"/>
    <x v="19"/>
    <n v="300"/>
    <n v="54300"/>
    <n v="59730"/>
    <n v="5430"/>
    <x v="9"/>
    <x v="0"/>
  </r>
  <r>
    <s v="Flight8549"/>
    <d v="2014-08-01T00:00:00"/>
    <x v="20"/>
    <n v="1.5"/>
    <n v="30"/>
    <x v="0"/>
    <n v="302.5"/>
    <n v="55962.5"/>
    <n v="61558.75"/>
    <n v="5596.25"/>
    <x v="1"/>
    <x v="0"/>
  </r>
  <r>
    <s v="Flight8550"/>
    <d v="2015-09-24T00:00:00"/>
    <x v="0"/>
    <n v="2.7"/>
    <n v="137"/>
    <x v="10"/>
    <n v="300"/>
    <n v="55500"/>
    <n v="61050"/>
    <n v="5550"/>
    <x v="6"/>
    <x v="1"/>
  </r>
  <r>
    <s v="Flight8551"/>
    <d v="2014-02-08T00:00:00"/>
    <x v="7"/>
    <n v="3.2"/>
    <n v="7"/>
    <x v="8"/>
    <n v="200"/>
    <n v="37000"/>
    <n v="40700"/>
    <n v="3700"/>
    <x v="8"/>
    <x v="0"/>
  </r>
  <r>
    <s v="Flight8552"/>
    <d v="2014-03-23T00:00:00"/>
    <x v="9"/>
    <n v="1.5"/>
    <n v="107"/>
    <x v="19"/>
    <n v="250"/>
    <n v="46250"/>
    <n v="50875"/>
    <n v="4625"/>
    <x v="5"/>
    <x v="0"/>
  </r>
  <r>
    <s v="Flight8553"/>
    <d v="2015-02-08T00:00:00"/>
    <x v="13"/>
    <n v="1"/>
    <n v="191"/>
    <x v="29"/>
    <n v="250"/>
    <n v="41250"/>
    <n v="45375"/>
    <n v="4125"/>
    <x v="8"/>
    <x v="1"/>
  </r>
  <r>
    <s v="Flight8554"/>
    <d v="2014-04-08T00:00:00"/>
    <x v="18"/>
    <n v="2.1"/>
    <n v="26"/>
    <x v="18"/>
    <n v="240"/>
    <n v="44400"/>
    <n v="48840"/>
    <n v="4440"/>
    <x v="9"/>
    <x v="0"/>
  </r>
  <r>
    <s v="Flight8555"/>
    <d v="2015-04-13T00:00:00"/>
    <x v="1"/>
    <n v="3"/>
    <n v="1"/>
    <x v="21"/>
    <n v="250"/>
    <n v="46250"/>
    <n v="50875"/>
    <n v="4625"/>
    <x v="9"/>
    <x v="1"/>
  </r>
  <r>
    <s v="Flight8556"/>
    <d v="2014-11-04T00:00:00"/>
    <x v="1"/>
    <n v="0.8"/>
    <n v="192"/>
    <x v="16"/>
    <n v="250"/>
    <n v="41250"/>
    <n v="45375"/>
    <n v="4125"/>
    <x v="0"/>
    <x v="0"/>
  </r>
  <r>
    <s v="Flight8557"/>
    <d v="2014-06-12T00:00:00"/>
    <x v="11"/>
    <n v="2.4"/>
    <n v="187"/>
    <x v="1"/>
    <n v="385"/>
    <n v="63525"/>
    <n v="69877.5"/>
    <n v="6352.5"/>
    <x v="10"/>
    <x v="0"/>
  </r>
  <r>
    <s v="Flight8558"/>
    <d v="2014-11-14T00:00:00"/>
    <x v="16"/>
    <n v="2.6"/>
    <n v="85"/>
    <x v="1"/>
    <n v="275"/>
    <n v="49775"/>
    <n v="54752.5"/>
    <n v="4977.5"/>
    <x v="0"/>
    <x v="0"/>
  </r>
  <r>
    <s v="Flight8559"/>
    <d v="2014-10-06T00:00:00"/>
    <x v="7"/>
    <n v="1.8"/>
    <n v="199"/>
    <x v="1"/>
    <n v="200"/>
    <n v="33000"/>
    <n v="36300"/>
    <n v="3300"/>
    <x v="11"/>
    <x v="0"/>
  </r>
  <r>
    <s v="Flight8560"/>
    <d v="2014-11-01T00:00:00"/>
    <x v="7"/>
    <n v="1.5"/>
    <n v="206"/>
    <x v="27"/>
    <n v="200"/>
    <n v="33000"/>
    <n v="36300"/>
    <n v="3300"/>
    <x v="0"/>
    <x v="0"/>
  </r>
  <r>
    <s v="Flight8561"/>
    <d v="2014-08-28T00:00:00"/>
    <x v="0"/>
    <n v="1.8"/>
    <n v="181"/>
    <x v="6"/>
    <n v="330"/>
    <n v="54450"/>
    <n v="59895"/>
    <n v="5445"/>
    <x v="1"/>
    <x v="0"/>
  </r>
  <r>
    <s v="Flight8562"/>
    <d v="2014-03-01T00:00:00"/>
    <x v="10"/>
    <n v="2"/>
    <n v="24"/>
    <x v="1"/>
    <n v="375"/>
    <n v="69375"/>
    <n v="76312.5"/>
    <n v="6937.5"/>
    <x v="5"/>
    <x v="0"/>
  </r>
  <r>
    <s v="Flight8563"/>
    <d v="2014-09-19T00:00:00"/>
    <x v="19"/>
    <n v="1.9"/>
    <n v="78"/>
    <x v="25"/>
    <n v="115"/>
    <n v="20815"/>
    <n v="22896.5"/>
    <n v="2081.5"/>
    <x v="6"/>
    <x v="0"/>
  </r>
  <r>
    <s v="Flight8564"/>
    <d v="2014-03-09T00:00:00"/>
    <x v="3"/>
    <n v="3.3"/>
    <n v="87"/>
    <x v="2"/>
    <n v="350"/>
    <n v="63350"/>
    <n v="69685"/>
    <n v="6335"/>
    <x v="5"/>
    <x v="0"/>
  </r>
  <r>
    <s v="Flight8565"/>
    <d v="2015-06-09T00:00:00"/>
    <x v="20"/>
    <n v="2.5"/>
    <n v="1"/>
    <x v="24"/>
    <n v="302.5"/>
    <n v="55962.5"/>
    <n v="61558.75"/>
    <n v="5596.25"/>
    <x v="10"/>
    <x v="1"/>
  </r>
  <r>
    <s v="Flight8566"/>
    <d v="2015-12-22T00:00:00"/>
    <x v="3"/>
    <n v="8.9"/>
    <n v="166"/>
    <x v="17"/>
    <n v="490"/>
    <n v="80850"/>
    <n v="88935"/>
    <n v="8085"/>
    <x v="4"/>
    <x v="1"/>
  </r>
  <r>
    <s v="Flight8567"/>
    <d v="2015-07-10T00:00:00"/>
    <x v="3"/>
    <n v="3.2"/>
    <n v="63"/>
    <x v="4"/>
    <n v="385"/>
    <n v="69685"/>
    <n v="76653.5"/>
    <n v="6968.5"/>
    <x v="2"/>
    <x v="1"/>
  </r>
  <r>
    <s v="Flight8568"/>
    <d v="2014-05-27T00:00:00"/>
    <x v="7"/>
    <n v="2.2999999999999998"/>
    <n v="95"/>
    <x v="19"/>
    <n v="200"/>
    <n v="37000"/>
    <n v="40700"/>
    <n v="3700"/>
    <x v="3"/>
    <x v="0"/>
  </r>
  <r>
    <s v="Flight8569"/>
    <d v="2015-08-03T00:00:00"/>
    <x v="17"/>
    <n v="1"/>
    <n v="56"/>
    <x v="6"/>
    <n v="330"/>
    <n v="54450"/>
    <n v="59895"/>
    <n v="5445"/>
    <x v="1"/>
    <x v="1"/>
  </r>
  <r>
    <s v="Flight8570"/>
    <d v="2014-08-20T00:00:00"/>
    <x v="1"/>
    <n v="1.7"/>
    <n v="198"/>
    <x v="6"/>
    <n v="275"/>
    <n v="45375"/>
    <n v="49912.5"/>
    <n v="4537.5"/>
    <x v="1"/>
    <x v="0"/>
  </r>
  <r>
    <s v="Flight8571"/>
    <d v="2015-12-22T00:00:00"/>
    <x v="0"/>
    <n v="4.9000000000000004"/>
    <n v="178"/>
    <x v="6"/>
    <n v="420"/>
    <n v="69300"/>
    <n v="76230"/>
    <n v="6930"/>
    <x v="4"/>
    <x v="1"/>
  </r>
  <r>
    <s v="Flight8572"/>
    <d v="2015-05-09T00:00:00"/>
    <x v="3"/>
    <n v="3.2"/>
    <n v="104"/>
    <x v="20"/>
    <n v="350"/>
    <n v="64750"/>
    <n v="71225"/>
    <n v="6475"/>
    <x v="3"/>
    <x v="1"/>
  </r>
  <r>
    <s v="Flight8573"/>
    <d v="2015-09-14T00:00:00"/>
    <x v="16"/>
    <n v="0.7"/>
    <n v="209"/>
    <x v="4"/>
    <n v="275"/>
    <n v="45375"/>
    <n v="49912.5"/>
    <n v="4537.5"/>
    <x v="6"/>
    <x v="1"/>
  </r>
  <r>
    <s v="Flight8574"/>
    <d v="2014-12-26T00:00:00"/>
    <x v="20"/>
    <n v="4.5999999999999996"/>
    <n v="101"/>
    <x v="0"/>
    <n v="385"/>
    <n v="71225"/>
    <n v="78347.5"/>
    <n v="7122.5"/>
    <x v="4"/>
    <x v="0"/>
  </r>
  <r>
    <s v="Flight8575"/>
    <d v="2014-02-15T00:00:00"/>
    <x v="1"/>
    <n v="2.4"/>
    <n v="69"/>
    <x v="15"/>
    <n v="250"/>
    <n v="45250"/>
    <n v="49775"/>
    <n v="4525"/>
    <x v="8"/>
    <x v="0"/>
  </r>
  <r>
    <s v="Flight8576"/>
    <d v="2015-08-28T00:00:00"/>
    <x v="1"/>
    <n v="2.5"/>
    <n v="185"/>
    <x v="18"/>
    <n v="275"/>
    <n v="45375"/>
    <n v="49912.5"/>
    <n v="4537.5"/>
    <x v="1"/>
    <x v="1"/>
  </r>
  <r>
    <s v="Flight8577"/>
    <d v="2014-07-06T00:00:00"/>
    <x v="16"/>
    <n v="1.5"/>
    <n v="165"/>
    <x v="29"/>
    <n v="302.5"/>
    <n v="49912.5"/>
    <n v="54903.75"/>
    <n v="4991.25"/>
    <x v="2"/>
    <x v="0"/>
  </r>
  <r>
    <s v="Flight8578"/>
    <d v="2014-07-15T00:00:00"/>
    <x v="6"/>
    <n v="1.6"/>
    <n v="116"/>
    <x v="8"/>
    <n v="330"/>
    <n v="61050"/>
    <n v="67155"/>
    <n v="6105"/>
    <x v="2"/>
    <x v="0"/>
  </r>
  <r>
    <s v="Flight8579"/>
    <d v="2015-11-09T00:00:00"/>
    <x v="4"/>
    <n v="1.5"/>
    <n v="188"/>
    <x v="1"/>
    <n v="200"/>
    <n v="33000"/>
    <n v="36300"/>
    <n v="3300"/>
    <x v="0"/>
    <x v="1"/>
  </r>
  <r>
    <s v="Flight8580"/>
    <d v="2014-03-18T00:00:00"/>
    <x v="5"/>
    <n v="2.4"/>
    <n v="143"/>
    <x v="12"/>
    <n v="125"/>
    <n v="23125"/>
    <n v="25437.5"/>
    <n v="2312.5"/>
    <x v="5"/>
    <x v="0"/>
  </r>
  <r>
    <s v="Flight8581"/>
    <d v="2015-08-29T00:00:00"/>
    <x v="14"/>
    <n v="2.7"/>
    <n v="149"/>
    <x v="1"/>
    <n v="302.5"/>
    <n v="55962.5"/>
    <n v="61558.75"/>
    <n v="5596.25"/>
    <x v="1"/>
    <x v="1"/>
  </r>
  <r>
    <s v="Flight8582"/>
    <d v="2015-08-21T00:00:00"/>
    <x v="16"/>
    <n v="0.5"/>
    <n v="33"/>
    <x v="11"/>
    <n v="302.5"/>
    <n v="55962.5"/>
    <n v="61558.75"/>
    <n v="5596.25"/>
    <x v="1"/>
    <x v="1"/>
  </r>
  <r>
    <s v="Flight8583"/>
    <d v="2015-07-04T00:00:00"/>
    <x v="17"/>
    <n v="2.4"/>
    <n v="130"/>
    <x v="11"/>
    <n v="330"/>
    <n v="61050"/>
    <n v="67155"/>
    <n v="6105"/>
    <x v="2"/>
    <x v="1"/>
  </r>
  <r>
    <s v="Flight8584"/>
    <d v="2015-11-27T00:00:00"/>
    <x v="9"/>
    <n v="5.9"/>
    <n v="73"/>
    <x v="6"/>
    <n v="375"/>
    <n v="67875"/>
    <n v="74662.5"/>
    <n v="6787.5"/>
    <x v="0"/>
    <x v="1"/>
  </r>
  <r>
    <s v="Flight8585"/>
    <d v="2015-10-20T00:00:00"/>
    <x v="6"/>
    <n v="2.1"/>
    <n v="57"/>
    <x v="2"/>
    <n v="300"/>
    <n v="49500"/>
    <n v="54450"/>
    <n v="4950"/>
    <x v="11"/>
    <x v="1"/>
  </r>
  <r>
    <s v="Flight8586"/>
    <d v="2014-03-11T00:00:00"/>
    <x v="8"/>
    <n v="10.9"/>
    <n v="132"/>
    <x v="6"/>
    <n v="200"/>
    <n v="37000"/>
    <n v="40700"/>
    <n v="3700"/>
    <x v="5"/>
    <x v="0"/>
  </r>
  <r>
    <s v="Flight8587"/>
    <d v="2014-09-26T00:00:00"/>
    <x v="6"/>
    <n v="2.2000000000000002"/>
    <n v="117"/>
    <x v="15"/>
    <n v="300"/>
    <n v="55500"/>
    <n v="61050"/>
    <n v="5550"/>
    <x v="6"/>
    <x v="0"/>
  </r>
  <r>
    <s v="Flight8588"/>
    <d v="2015-10-12T00:00:00"/>
    <x v="14"/>
    <n v="1.9"/>
    <n v="191"/>
    <x v="11"/>
    <n v="275"/>
    <n v="45375"/>
    <n v="49912.5"/>
    <n v="4537.5"/>
    <x v="11"/>
    <x v="1"/>
  </r>
  <r>
    <s v="Flight8589"/>
    <d v="2014-07-22T00:00:00"/>
    <x v="16"/>
    <n v="2.2999999999999998"/>
    <n v="34"/>
    <x v="29"/>
    <n v="302.5"/>
    <n v="55962.5"/>
    <n v="61558.75"/>
    <n v="5596.25"/>
    <x v="2"/>
    <x v="0"/>
  </r>
  <r>
    <s v="Flight8590"/>
    <d v="2015-06-10T00:00:00"/>
    <x v="16"/>
    <n v="2.4"/>
    <n v="138"/>
    <x v="0"/>
    <n v="302.5"/>
    <n v="55962.5"/>
    <n v="61558.75"/>
    <n v="5596.25"/>
    <x v="10"/>
    <x v="1"/>
  </r>
  <r>
    <s v="Flight8591"/>
    <d v="2015-09-29T00:00:00"/>
    <x v="17"/>
    <n v="1.7"/>
    <n v="72"/>
    <x v="18"/>
    <n v="300"/>
    <n v="54300"/>
    <n v="59730"/>
    <n v="5430"/>
    <x v="6"/>
    <x v="1"/>
  </r>
  <r>
    <s v="Flight8592"/>
    <d v="2014-07-23T00:00:00"/>
    <x v="13"/>
    <n v="3.1"/>
    <n v="171"/>
    <x v="0"/>
    <n v="275"/>
    <n v="45375"/>
    <n v="49912.5"/>
    <n v="4537.5"/>
    <x v="2"/>
    <x v="0"/>
  </r>
  <r>
    <s v="Flight8593"/>
    <d v="2015-04-22T00:00:00"/>
    <x v="6"/>
    <n v="1.3"/>
    <n v="9"/>
    <x v="21"/>
    <n v="300"/>
    <n v="55500"/>
    <n v="61050"/>
    <n v="5550"/>
    <x v="9"/>
    <x v="1"/>
  </r>
  <r>
    <s v="Flight8594"/>
    <d v="2014-10-30T00:00:00"/>
    <x v="17"/>
    <n v="3.8"/>
    <n v="192"/>
    <x v="0"/>
    <n v="300"/>
    <n v="49500"/>
    <n v="54450"/>
    <n v="4950"/>
    <x v="11"/>
    <x v="0"/>
  </r>
  <r>
    <s v="Flight8595"/>
    <d v="2015-06-26T00:00:00"/>
    <x v="15"/>
    <n v="1.9"/>
    <n v="140"/>
    <x v="10"/>
    <n v="330"/>
    <n v="61050"/>
    <n v="67155"/>
    <n v="6105"/>
    <x v="10"/>
    <x v="1"/>
  </r>
  <r>
    <s v="Flight8596"/>
    <d v="2015-01-20T00:00:00"/>
    <x v="13"/>
    <n v="2.8"/>
    <n v="19"/>
    <x v="18"/>
    <n v="250"/>
    <n v="46250"/>
    <n v="50875"/>
    <n v="4625"/>
    <x v="7"/>
    <x v="1"/>
  </r>
  <r>
    <s v="Flight8597"/>
    <d v="2015-11-25T00:00:00"/>
    <x v="10"/>
    <n v="3.9"/>
    <n v="153"/>
    <x v="4"/>
    <n v="562.5"/>
    <n v="92812.5"/>
    <n v="102093.75"/>
    <n v="9281.25"/>
    <x v="0"/>
    <x v="1"/>
  </r>
  <r>
    <s v="Flight8598"/>
    <d v="2014-08-15T00:00:00"/>
    <x v="10"/>
    <n v="2.8"/>
    <n v="146"/>
    <x v="25"/>
    <n v="412.5"/>
    <n v="76312.5"/>
    <n v="83943.75"/>
    <n v="7631.25"/>
    <x v="1"/>
    <x v="0"/>
  </r>
  <r>
    <s v="Flight8599"/>
    <d v="2015-11-17T00:00:00"/>
    <x v="5"/>
    <n v="2.6"/>
    <n v="143"/>
    <x v="5"/>
    <n v="125"/>
    <n v="23125"/>
    <n v="25437.5"/>
    <n v="2312.5"/>
    <x v="0"/>
    <x v="1"/>
  </r>
  <r>
    <s v="Flight8600"/>
    <d v="2014-04-04T00:00:00"/>
    <x v="4"/>
    <n v="1.8"/>
    <n v="175"/>
    <x v="25"/>
    <n v="200"/>
    <n v="33000"/>
    <n v="36300"/>
    <n v="3300"/>
    <x v="9"/>
    <x v="0"/>
  </r>
  <r>
    <s v="Flight8601"/>
    <d v="2014-09-07T00:00:00"/>
    <x v="19"/>
    <n v="1.6"/>
    <n v="152"/>
    <x v="6"/>
    <n v="115"/>
    <n v="18975"/>
    <n v="20872.5"/>
    <n v="1897.5"/>
    <x v="6"/>
    <x v="0"/>
  </r>
  <r>
    <s v="Flight8602"/>
    <d v="2014-08-26T00:00:00"/>
    <x v="21"/>
    <n v="1.8"/>
    <n v="16"/>
    <x v="1"/>
    <n v="330"/>
    <n v="61050"/>
    <n v="67155"/>
    <n v="6105"/>
    <x v="1"/>
    <x v="0"/>
  </r>
  <r>
    <s v="Flight8603"/>
    <d v="2014-11-10T00:00:00"/>
    <x v="10"/>
    <n v="2.4"/>
    <n v="91"/>
    <x v="2"/>
    <n v="375"/>
    <n v="69375"/>
    <n v="76312.5"/>
    <n v="6937.5"/>
    <x v="0"/>
    <x v="0"/>
  </r>
  <r>
    <s v="Flight8604"/>
    <d v="2014-07-29T00:00:00"/>
    <x v="9"/>
    <n v="1.8"/>
    <n v="172"/>
    <x v="18"/>
    <n v="275"/>
    <n v="45375"/>
    <n v="49912.5"/>
    <n v="4537.5"/>
    <x v="2"/>
    <x v="0"/>
  </r>
  <r>
    <s v="Flight8605"/>
    <d v="2014-05-01T00:00:00"/>
    <x v="3"/>
    <n v="3.7"/>
    <n v="166"/>
    <x v="0"/>
    <n v="350"/>
    <n v="57750"/>
    <n v="63525"/>
    <n v="5775"/>
    <x v="3"/>
    <x v="0"/>
  </r>
  <r>
    <s v="Flight8606"/>
    <d v="2015-03-26T00:00:00"/>
    <x v="12"/>
    <n v="2"/>
    <n v="191"/>
    <x v="0"/>
    <n v="115"/>
    <n v="18975"/>
    <n v="20872.5"/>
    <n v="1897.5"/>
    <x v="5"/>
    <x v="1"/>
  </r>
  <r>
    <s v="Flight8607"/>
    <d v="2015-11-28T00:00:00"/>
    <x v="13"/>
    <n v="5.3"/>
    <n v="136"/>
    <x v="2"/>
    <n v="375"/>
    <n v="69375"/>
    <n v="76312.5"/>
    <n v="6937.5"/>
    <x v="0"/>
    <x v="1"/>
  </r>
  <r>
    <s v="Flight8608"/>
    <d v="2015-09-03T00:00:00"/>
    <x v="2"/>
    <n v="2.6"/>
    <n v="190"/>
    <x v="18"/>
    <n v="225"/>
    <n v="37125"/>
    <n v="40837.5"/>
    <n v="3712.5"/>
    <x v="6"/>
    <x v="1"/>
  </r>
  <r>
    <s v="Flight8609"/>
    <d v="2014-05-24T00:00:00"/>
    <x v="8"/>
    <n v="10"/>
    <n v="1"/>
    <x v="2"/>
    <n v="200"/>
    <n v="37000"/>
    <n v="40700"/>
    <n v="3700"/>
    <x v="3"/>
    <x v="0"/>
  </r>
  <r>
    <s v="Flight8610"/>
    <d v="2014-06-26T00:00:00"/>
    <x v="17"/>
    <n v="2.5"/>
    <n v="186"/>
    <x v="3"/>
    <n v="330"/>
    <n v="54450"/>
    <n v="59895"/>
    <n v="5445"/>
    <x v="10"/>
    <x v="0"/>
  </r>
  <r>
    <s v="Flight8611"/>
    <d v="2014-07-04T00:00:00"/>
    <x v="3"/>
    <n v="4.8"/>
    <n v="113"/>
    <x v="15"/>
    <n v="385"/>
    <n v="71225"/>
    <n v="78347.5"/>
    <n v="7122.5"/>
    <x v="2"/>
    <x v="0"/>
  </r>
  <r>
    <s v="Flight8612"/>
    <d v="2014-06-24T00:00:00"/>
    <x v="6"/>
    <n v="2.8"/>
    <n v="187"/>
    <x v="2"/>
    <n v="330"/>
    <n v="54450"/>
    <n v="59895"/>
    <n v="5445"/>
    <x v="10"/>
    <x v="0"/>
  </r>
  <r>
    <s v="Flight8613"/>
    <d v="2014-04-11T00:00:00"/>
    <x v="4"/>
    <n v="1"/>
    <n v="191"/>
    <x v="6"/>
    <n v="200"/>
    <n v="33000"/>
    <n v="36300"/>
    <n v="3300"/>
    <x v="9"/>
    <x v="0"/>
  </r>
  <r>
    <s v="Flight8614"/>
    <d v="2015-07-11T00:00:00"/>
    <x v="7"/>
    <n v="1.2"/>
    <n v="161"/>
    <x v="19"/>
    <n v="220"/>
    <n v="36300"/>
    <n v="39930"/>
    <n v="3630"/>
    <x v="2"/>
    <x v="1"/>
  </r>
  <r>
    <s v="Flight8615"/>
    <d v="2015-01-31T00:00:00"/>
    <x v="4"/>
    <n v="0.9"/>
    <n v="10"/>
    <x v="0"/>
    <n v="200"/>
    <n v="37000"/>
    <n v="40700"/>
    <n v="3700"/>
    <x v="7"/>
    <x v="1"/>
  </r>
  <r>
    <s v="Flight8616"/>
    <d v="2014-03-31T00:00:00"/>
    <x v="5"/>
    <n v="2.8"/>
    <n v="44"/>
    <x v="15"/>
    <n v="125"/>
    <n v="20625"/>
    <n v="22687.5"/>
    <n v="2062.5"/>
    <x v="5"/>
    <x v="0"/>
  </r>
  <r>
    <s v="Flight8617"/>
    <d v="2015-09-23T00:00:00"/>
    <x v="13"/>
    <n v="1.1000000000000001"/>
    <n v="105"/>
    <x v="24"/>
    <n v="250"/>
    <n v="46250"/>
    <n v="50875"/>
    <n v="4625"/>
    <x v="6"/>
    <x v="1"/>
  </r>
  <r>
    <s v="Flight8618"/>
    <d v="2015-06-01T00:00:00"/>
    <x v="9"/>
    <n v="2.4"/>
    <n v="188"/>
    <x v="27"/>
    <n v="275"/>
    <n v="45375"/>
    <n v="49912.5"/>
    <n v="4537.5"/>
    <x v="10"/>
    <x v="1"/>
  </r>
  <r>
    <s v="Flight8619"/>
    <d v="2014-04-01T00:00:00"/>
    <x v="3"/>
    <n v="4.9000000000000004"/>
    <n v="82"/>
    <x v="2"/>
    <n v="350"/>
    <n v="63350"/>
    <n v="69685"/>
    <n v="6335"/>
    <x v="9"/>
    <x v="0"/>
  </r>
  <r>
    <s v="Flight8620"/>
    <d v="2015-01-04T00:00:00"/>
    <x v="10"/>
    <n v="1.5"/>
    <n v="178"/>
    <x v="13"/>
    <n v="375"/>
    <n v="61875"/>
    <n v="68062.5"/>
    <n v="6187.5"/>
    <x v="7"/>
    <x v="1"/>
  </r>
  <r>
    <s v="Flight8621"/>
    <d v="2015-02-02T00:00:00"/>
    <x v="19"/>
    <n v="2.2000000000000002"/>
    <n v="116"/>
    <x v="2"/>
    <n v="115"/>
    <n v="21275"/>
    <n v="23402.5"/>
    <n v="2127.5"/>
    <x v="8"/>
    <x v="1"/>
  </r>
  <r>
    <s v="Flight8622"/>
    <d v="2015-01-19T00:00:00"/>
    <x v="3"/>
    <n v="4.5"/>
    <n v="173"/>
    <x v="7"/>
    <n v="350"/>
    <n v="57750"/>
    <n v="63525"/>
    <n v="5775"/>
    <x v="7"/>
    <x v="1"/>
  </r>
  <r>
    <s v="Flight8623"/>
    <d v="2015-08-24T00:00:00"/>
    <x v="16"/>
    <n v="2.8"/>
    <n v="63"/>
    <x v="21"/>
    <n v="302.5"/>
    <n v="54752.5"/>
    <n v="60227.75"/>
    <n v="5475.25"/>
    <x v="1"/>
    <x v="1"/>
  </r>
  <r>
    <s v="Flight8624"/>
    <d v="2015-12-24T00:00:00"/>
    <x v="13"/>
    <n v="4.8"/>
    <n v="34"/>
    <x v="6"/>
    <n v="350"/>
    <n v="64750"/>
    <n v="71225"/>
    <n v="6475"/>
    <x v="4"/>
    <x v="1"/>
  </r>
  <r>
    <s v="Flight8625"/>
    <d v="2015-07-05T00:00:00"/>
    <x v="0"/>
    <n v="2"/>
    <n v="3"/>
    <x v="0"/>
    <n v="330"/>
    <n v="61050"/>
    <n v="67155"/>
    <n v="6105"/>
    <x v="2"/>
    <x v="1"/>
  </r>
  <r>
    <s v="Flight8626"/>
    <d v="2015-07-24T00:00:00"/>
    <x v="0"/>
    <n v="2.4"/>
    <n v="90"/>
    <x v="0"/>
    <n v="330"/>
    <n v="59730"/>
    <n v="65703"/>
    <n v="5973"/>
    <x v="2"/>
    <x v="1"/>
  </r>
  <r>
    <s v="Flight8627"/>
    <d v="2015-05-19T00:00:00"/>
    <x v="10"/>
    <n v="0.5"/>
    <n v="153"/>
    <x v="18"/>
    <n v="375"/>
    <n v="61875"/>
    <n v="68062.5"/>
    <n v="6187.5"/>
    <x v="3"/>
    <x v="1"/>
  </r>
  <r>
    <s v="Flight8628"/>
    <d v="2014-10-01T00:00:00"/>
    <x v="5"/>
    <n v="2.4"/>
    <n v="156"/>
    <x v="0"/>
    <n v="125"/>
    <n v="20625"/>
    <n v="22687.5"/>
    <n v="2062.5"/>
    <x v="11"/>
    <x v="0"/>
  </r>
  <r>
    <s v="Flight8629"/>
    <d v="2015-10-18T00:00:00"/>
    <x v="5"/>
    <n v="1"/>
    <n v="7"/>
    <x v="6"/>
    <n v="125"/>
    <n v="23125"/>
    <n v="25437.5"/>
    <n v="2312.5"/>
    <x v="11"/>
    <x v="1"/>
  </r>
  <r>
    <s v="Flight8630"/>
    <d v="2014-01-18T00:00:00"/>
    <x v="10"/>
    <n v="1.7"/>
    <n v="62"/>
    <x v="2"/>
    <n v="375"/>
    <n v="61875"/>
    <n v="68062.5"/>
    <n v="6187.5"/>
    <x v="7"/>
    <x v="0"/>
  </r>
  <r>
    <s v="Flight8631"/>
    <d v="2015-11-18T00:00:00"/>
    <x v="14"/>
    <n v="2"/>
    <n v="36"/>
    <x v="18"/>
    <n v="275"/>
    <n v="45375"/>
    <n v="49912.5"/>
    <n v="4537.5"/>
    <x v="0"/>
    <x v="1"/>
  </r>
  <r>
    <s v="Flight8632"/>
    <d v="2014-01-24T00:00:00"/>
    <x v="9"/>
    <n v="1.6"/>
    <n v="165"/>
    <x v="0"/>
    <n v="250"/>
    <n v="41250"/>
    <n v="45375"/>
    <n v="4125"/>
    <x v="7"/>
    <x v="0"/>
  </r>
  <r>
    <s v="Flight8633"/>
    <d v="2015-11-11T00:00:00"/>
    <x v="7"/>
    <n v="2.6"/>
    <n v="72"/>
    <x v="2"/>
    <n v="200"/>
    <n v="36200"/>
    <n v="39820"/>
    <n v="3620"/>
    <x v="0"/>
    <x v="1"/>
  </r>
  <r>
    <s v="Flight8634"/>
    <d v="2014-11-13T00:00:00"/>
    <x v="6"/>
    <n v="2.7"/>
    <n v="14"/>
    <x v="0"/>
    <n v="300"/>
    <n v="55500"/>
    <n v="61050"/>
    <n v="5550"/>
    <x v="0"/>
    <x v="0"/>
  </r>
  <r>
    <s v="Flight8635"/>
    <d v="2015-06-02T00:00:00"/>
    <x v="0"/>
    <n v="1.8"/>
    <n v="200"/>
    <x v="29"/>
    <n v="330"/>
    <n v="54450"/>
    <n v="59895"/>
    <n v="5445"/>
    <x v="10"/>
    <x v="1"/>
  </r>
  <r>
    <s v="Flight8636"/>
    <d v="2014-09-25T00:00:00"/>
    <x v="12"/>
    <n v="1.5"/>
    <n v="179"/>
    <x v="22"/>
    <n v="115"/>
    <n v="18975"/>
    <n v="20872.5"/>
    <n v="1897.5"/>
    <x v="6"/>
    <x v="0"/>
  </r>
  <r>
    <s v="Flight8637"/>
    <d v="2014-03-18T00:00:00"/>
    <x v="8"/>
    <n v="8.1"/>
    <n v="25"/>
    <x v="27"/>
    <n v="200"/>
    <n v="37000"/>
    <n v="40700"/>
    <n v="3700"/>
    <x v="5"/>
    <x v="0"/>
  </r>
  <r>
    <s v="Flight8638"/>
    <d v="2015-09-11T00:00:00"/>
    <x v="4"/>
    <n v="1.8"/>
    <n v="50"/>
    <x v="6"/>
    <n v="200"/>
    <n v="33000"/>
    <n v="36300"/>
    <n v="3300"/>
    <x v="6"/>
    <x v="1"/>
  </r>
  <r>
    <s v="Flight8639"/>
    <d v="2015-11-22T00:00:00"/>
    <x v="19"/>
    <n v="2.6"/>
    <n v="163"/>
    <x v="7"/>
    <n v="115"/>
    <n v="18975"/>
    <n v="20872.5"/>
    <n v="1897.5"/>
    <x v="0"/>
    <x v="1"/>
  </r>
  <r>
    <s v="Flight8640"/>
    <d v="2015-08-12T00:00:00"/>
    <x v="3"/>
    <n v="4.7"/>
    <n v="172"/>
    <x v="19"/>
    <n v="385"/>
    <n v="63525"/>
    <n v="69877.5"/>
    <n v="6352.5"/>
    <x v="1"/>
    <x v="1"/>
  </r>
  <r>
    <s v="Flight8641"/>
    <d v="2015-07-29T00:00:00"/>
    <x v="9"/>
    <n v="1.2"/>
    <n v="79"/>
    <x v="24"/>
    <n v="275"/>
    <n v="49775"/>
    <n v="54752.5"/>
    <n v="4977.5"/>
    <x v="2"/>
    <x v="1"/>
  </r>
  <r>
    <s v="Flight8642"/>
    <d v="2014-08-09T00:00:00"/>
    <x v="9"/>
    <n v="1.8"/>
    <n v="13"/>
    <x v="1"/>
    <n v="275"/>
    <n v="50875"/>
    <n v="55962.5"/>
    <n v="5087.5"/>
    <x v="1"/>
    <x v="0"/>
  </r>
  <r>
    <s v="Flight8643"/>
    <d v="2014-05-15T00:00:00"/>
    <x v="1"/>
    <n v="1.8"/>
    <n v="150"/>
    <x v="18"/>
    <n v="250"/>
    <n v="46250"/>
    <n v="50875"/>
    <n v="4625"/>
    <x v="3"/>
    <x v="0"/>
  </r>
  <r>
    <s v="Flight8644"/>
    <d v="2015-10-21T00:00:00"/>
    <x v="20"/>
    <n v="1.4"/>
    <n v="88"/>
    <x v="18"/>
    <n v="275"/>
    <n v="49775"/>
    <n v="54752.5"/>
    <n v="4977.5"/>
    <x v="11"/>
    <x v="1"/>
  </r>
  <r>
    <s v="Flight8645"/>
    <d v="2015-02-07T00:00:00"/>
    <x v="9"/>
    <n v="2.7"/>
    <n v="27"/>
    <x v="2"/>
    <n v="250"/>
    <n v="46250"/>
    <n v="50875"/>
    <n v="4625"/>
    <x v="8"/>
    <x v="1"/>
  </r>
  <r>
    <s v="Flight8646"/>
    <d v="2015-08-06T00:00:00"/>
    <x v="12"/>
    <n v="0.7"/>
    <n v="65"/>
    <x v="0"/>
    <n v="126.5"/>
    <n v="22896.5"/>
    <n v="25186.15"/>
    <n v="2289.65"/>
    <x v="1"/>
    <x v="1"/>
  </r>
  <r>
    <s v="Flight8647"/>
    <d v="2015-09-05T00:00:00"/>
    <x v="18"/>
    <n v="2.2000000000000002"/>
    <n v="165"/>
    <x v="0"/>
    <n v="240"/>
    <n v="39600"/>
    <n v="43560"/>
    <n v="3960"/>
    <x v="6"/>
    <x v="1"/>
  </r>
  <r>
    <s v="Flight8648"/>
    <d v="2014-12-03T00:00:00"/>
    <x v="6"/>
    <n v="2.2000000000000002"/>
    <n v="144"/>
    <x v="2"/>
    <n v="300"/>
    <n v="55500"/>
    <n v="61050"/>
    <n v="5550"/>
    <x v="4"/>
    <x v="0"/>
  </r>
  <r>
    <s v="Flight8649"/>
    <d v="2014-06-04T00:00:00"/>
    <x v="13"/>
    <n v="3.1"/>
    <n v="176"/>
    <x v="2"/>
    <n v="275"/>
    <n v="45375"/>
    <n v="49912.5"/>
    <n v="4537.5"/>
    <x v="10"/>
    <x v="0"/>
  </r>
  <r>
    <s v="Flight8650"/>
    <d v="2014-07-05T00:00:00"/>
    <x v="8"/>
    <n v="9.8000000000000007"/>
    <n v="47"/>
    <x v="12"/>
    <n v="220"/>
    <n v="36300"/>
    <n v="39930"/>
    <n v="3630"/>
    <x v="2"/>
    <x v="0"/>
  </r>
  <r>
    <s v="Flight8651"/>
    <d v="2014-04-08T00:00:00"/>
    <x v="8"/>
    <n v="6"/>
    <n v="71"/>
    <x v="10"/>
    <n v="200"/>
    <n v="36200"/>
    <n v="39820"/>
    <n v="3620"/>
    <x v="9"/>
    <x v="0"/>
  </r>
  <r>
    <s v="Flight8652"/>
    <d v="2014-03-30T00:00:00"/>
    <x v="16"/>
    <n v="3.5"/>
    <n v="187"/>
    <x v="6"/>
    <n v="275"/>
    <n v="45375"/>
    <n v="49912.5"/>
    <n v="4537.5"/>
    <x v="5"/>
    <x v="0"/>
  </r>
  <r>
    <s v="Flight8653"/>
    <d v="2015-08-29T00:00:00"/>
    <x v="16"/>
    <n v="2.6"/>
    <n v="163"/>
    <x v="2"/>
    <n v="302.5"/>
    <n v="49912.5"/>
    <n v="54903.75"/>
    <n v="4991.25"/>
    <x v="1"/>
    <x v="1"/>
  </r>
  <r>
    <s v="Flight8654"/>
    <d v="2014-06-05T00:00:00"/>
    <x v="8"/>
    <n v="9.3000000000000007"/>
    <n v="153"/>
    <x v="3"/>
    <n v="220"/>
    <n v="36300"/>
    <n v="39930"/>
    <n v="3630"/>
    <x v="10"/>
    <x v="0"/>
  </r>
  <r>
    <s v="Flight8655"/>
    <d v="2015-05-10T00:00:00"/>
    <x v="16"/>
    <n v="2.9"/>
    <n v="79"/>
    <x v="24"/>
    <n v="275"/>
    <n v="49775"/>
    <n v="54752.5"/>
    <n v="4977.5"/>
    <x v="3"/>
    <x v="1"/>
  </r>
  <r>
    <s v="Flight8656"/>
    <d v="2015-01-30T00:00:00"/>
    <x v="6"/>
    <n v="1.3"/>
    <n v="118"/>
    <x v="14"/>
    <n v="300"/>
    <n v="55500"/>
    <n v="61050"/>
    <n v="5550"/>
    <x v="7"/>
    <x v="1"/>
  </r>
  <r>
    <s v="Flight8657"/>
    <d v="2014-03-07T00:00:00"/>
    <x v="3"/>
    <n v="3.4"/>
    <n v="99"/>
    <x v="2"/>
    <n v="350"/>
    <n v="64750"/>
    <n v="71225"/>
    <n v="6475"/>
    <x v="5"/>
    <x v="0"/>
  </r>
  <r>
    <s v="Flight8658"/>
    <d v="2014-08-23T00:00:00"/>
    <x v="2"/>
    <n v="1.5"/>
    <n v="130"/>
    <x v="18"/>
    <n v="247.5"/>
    <n v="45787.5"/>
    <n v="50366.25"/>
    <n v="4578.75"/>
    <x v="1"/>
    <x v="0"/>
  </r>
  <r>
    <s v="Flight8659"/>
    <d v="2014-11-17T00:00:00"/>
    <x v="16"/>
    <n v="1.4"/>
    <n v="153"/>
    <x v="0"/>
    <n v="275"/>
    <n v="45375"/>
    <n v="49912.5"/>
    <n v="4537.5"/>
    <x v="0"/>
    <x v="0"/>
  </r>
  <r>
    <s v="Flight8660"/>
    <d v="2015-12-04T00:00:00"/>
    <x v="1"/>
    <n v="1"/>
    <n v="97"/>
    <x v="0"/>
    <n v="250"/>
    <n v="46250"/>
    <n v="50875"/>
    <n v="4625"/>
    <x v="4"/>
    <x v="1"/>
  </r>
  <r>
    <s v="Flight8661"/>
    <d v="2014-04-06T00:00:00"/>
    <x v="3"/>
    <n v="1.7"/>
    <n v="18"/>
    <x v="22"/>
    <n v="350"/>
    <n v="64750"/>
    <n v="71225"/>
    <n v="6475"/>
    <x v="9"/>
    <x v="0"/>
  </r>
  <r>
    <s v="Flight8662"/>
    <d v="2014-12-30T00:00:00"/>
    <x v="2"/>
    <n v="2.6"/>
    <n v="102"/>
    <x v="1"/>
    <n v="225"/>
    <n v="41625"/>
    <n v="45787.5"/>
    <n v="4162.5"/>
    <x v="4"/>
    <x v="0"/>
  </r>
  <r>
    <s v="Flight8663"/>
    <d v="2015-06-18T00:00:00"/>
    <x v="2"/>
    <n v="2"/>
    <n v="186"/>
    <x v="27"/>
    <n v="247.5"/>
    <n v="40837.5"/>
    <n v="44921.25"/>
    <n v="4083.75"/>
    <x v="10"/>
    <x v="1"/>
  </r>
  <r>
    <s v="Flight8664"/>
    <d v="2015-04-04T00:00:00"/>
    <x v="0"/>
    <n v="3.2"/>
    <n v="107"/>
    <x v="6"/>
    <n v="300"/>
    <n v="55500"/>
    <n v="61050"/>
    <n v="5550"/>
    <x v="9"/>
    <x v="1"/>
  </r>
  <r>
    <s v="Flight8665"/>
    <d v="2015-09-22T00:00:00"/>
    <x v="14"/>
    <n v="2.2000000000000002"/>
    <n v="129"/>
    <x v="0"/>
    <n v="275"/>
    <n v="50875"/>
    <n v="55962.5"/>
    <n v="5087.5"/>
    <x v="6"/>
    <x v="1"/>
  </r>
  <r>
    <s v="Flight8666"/>
    <d v="2015-11-06T00:00:00"/>
    <x v="3"/>
    <n v="4.7"/>
    <n v="174"/>
    <x v="7"/>
    <n v="350"/>
    <n v="57750"/>
    <n v="63525"/>
    <n v="5775"/>
    <x v="0"/>
    <x v="1"/>
  </r>
  <r>
    <s v="Flight8667"/>
    <d v="2014-10-30T00:00:00"/>
    <x v="3"/>
    <n v="5.3"/>
    <n v="100"/>
    <x v="0"/>
    <n v="350"/>
    <n v="64750"/>
    <n v="71225"/>
    <n v="6475"/>
    <x v="11"/>
    <x v="0"/>
  </r>
  <r>
    <s v="Flight8668"/>
    <d v="2015-03-15T00:00:00"/>
    <x v="4"/>
    <n v="3.2"/>
    <n v="109"/>
    <x v="18"/>
    <n v="200"/>
    <n v="37000"/>
    <n v="40700"/>
    <n v="3700"/>
    <x v="5"/>
    <x v="1"/>
  </r>
  <r>
    <s v="Flight8669"/>
    <d v="2014-11-18T00:00:00"/>
    <x v="16"/>
    <n v="3"/>
    <n v="123"/>
    <x v="1"/>
    <n v="275"/>
    <n v="50875"/>
    <n v="55962.5"/>
    <n v="5087.5"/>
    <x v="0"/>
    <x v="0"/>
  </r>
  <r>
    <s v="Flight8670"/>
    <d v="2014-09-06T00:00:00"/>
    <x v="4"/>
    <n v="0.9"/>
    <n v="197"/>
    <x v="24"/>
    <n v="200"/>
    <n v="33000"/>
    <n v="36300"/>
    <n v="3300"/>
    <x v="6"/>
    <x v="0"/>
  </r>
  <r>
    <s v="Flight8671"/>
    <d v="2015-10-21T00:00:00"/>
    <x v="13"/>
    <n v="2.7"/>
    <n v="46"/>
    <x v="1"/>
    <n v="250"/>
    <n v="41250"/>
    <n v="45375"/>
    <n v="4125"/>
    <x v="11"/>
    <x v="1"/>
  </r>
  <r>
    <s v="Flight8672"/>
    <d v="2015-10-15T00:00:00"/>
    <x v="12"/>
    <n v="1.6"/>
    <n v="39"/>
    <x v="2"/>
    <n v="115"/>
    <n v="18975"/>
    <n v="20872.5"/>
    <n v="1897.5"/>
    <x v="11"/>
    <x v="1"/>
  </r>
  <r>
    <s v="Flight8673"/>
    <d v="2014-02-15T00:00:00"/>
    <x v="19"/>
    <n v="1.5"/>
    <n v="60"/>
    <x v="2"/>
    <n v="115"/>
    <n v="18975"/>
    <n v="20872.5"/>
    <n v="1897.5"/>
    <x v="8"/>
    <x v="0"/>
  </r>
  <r>
    <s v="Flight8674"/>
    <d v="2014-06-23T00:00:00"/>
    <x v="14"/>
    <n v="2.1"/>
    <n v="21"/>
    <x v="2"/>
    <n v="302.5"/>
    <n v="55962.5"/>
    <n v="61558.75"/>
    <n v="5596.25"/>
    <x v="10"/>
    <x v="0"/>
  </r>
  <r>
    <s v="Flight8675"/>
    <d v="2015-02-20T00:00:00"/>
    <x v="19"/>
    <n v="1.3"/>
    <n v="3"/>
    <x v="10"/>
    <n v="115"/>
    <n v="21275"/>
    <n v="23402.5"/>
    <n v="2127.5"/>
    <x v="8"/>
    <x v="1"/>
  </r>
  <r>
    <s v="Flight8676"/>
    <d v="2015-04-22T00:00:00"/>
    <x v="2"/>
    <n v="3.2"/>
    <n v="38"/>
    <x v="1"/>
    <n v="225"/>
    <n v="37125"/>
    <n v="40837.5"/>
    <n v="3712.5"/>
    <x v="9"/>
    <x v="1"/>
  </r>
  <r>
    <s v="Flight8677"/>
    <d v="2015-11-29T00:00:00"/>
    <x v="22"/>
    <n v="7"/>
    <n v="48"/>
    <x v="7"/>
    <n v="435"/>
    <n v="71775"/>
    <n v="78952.5"/>
    <n v="7177.5"/>
    <x v="0"/>
    <x v="1"/>
  </r>
  <r>
    <s v="Flight8678"/>
    <d v="2014-01-09T00:00:00"/>
    <x v="2"/>
    <n v="1"/>
    <n v="145"/>
    <x v="15"/>
    <n v="225"/>
    <n v="41625"/>
    <n v="45787.5"/>
    <n v="4162.5"/>
    <x v="7"/>
    <x v="0"/>
  </r>
  <r>
    <s v="Flight8679"/>
    <d v="2014-06-23T00:00:00"/>
    <x v="5"/>
    <n v="2.5"/>
    <n v="88"/>
    <x v="2"/>
    <n v="137.5"/>
    <n v="24887.5"/>
    <n v="27376.25"/>
    <n v="2488.75"/>
    <x v="10"/>
    <x v="0"/>
  </r>
  <r>
    <s v="Flight8680"/>
    <d v="2015-11-26T00:00:00"/>
    <x v="6"/>
    <n v="6.1"/>
    <n v="70"/>
    <x v="11"/>
    <n v="450"/>
    <n v="81450"/>
    <n v="89595"/>
    <n v="8145"/>
    <x v="0"/>
    <x v="1"/>
  </r>
  <r>
    <s v="Flight8681"/>
    <d v="2015-05-16T00:00:00"/>
    <x v="8"/>
    <n v="8"/>
    <n v="135"/>
    <x v="18"/>
    <n v="200"/>
    <n v="37000"/>
    <n v="40700"/>
    <n v="3700"/>
    <x v="3"/>
    <x v="1"/>
  </r>
  <r>
    <s v="Flight8682"/>
    <d v="2014-05-14T00:00:00"/>
    <x v="4"/>
    <n v="0.9"/>
    <n v="137"/>
    <x v="26"/>
    <n v="200"/>
    <n v="37000"/>
    <n v="40700"/>
    <n v="3700"/>
    <x v="3"/>
    <x v="0"/>
  </r>
  <r>
    <s v="Flight8683"/>
    <d v="2014-06-03T00:00:00"/>
    <x v="4"/>
    <n v="0.8"/>
    <n v="209"/>
    <x v="5"/>
    <n v="220"/>
    <n v="36300"/>
    <n v="39930"/>
    <n v="3630"/>
    <x v="10"/>
    <x v="0"/>
  </r>
  <r>
    <s v="Flight8684"/>
    <d v="2015-02-07T00:00:00"/>
    <x v="17"/>
    <n v="2"/>
    <n v="40"/>
    <x v="26"/>
    <n v="300"/>
    <n v="49500"/>
    <n v="54450"/>
    <n v="4950"/>
    <x v="8"/>
    <x v="1"/>
  </r>
  <r>
    <s v="Flight8685"/>
    <d v="2015-03-28T00:00:00"/>
    <x v="20"/>
    <n v="2.2000000000000002"/>
    <n v="101"/>
    <x v="21"/>
    <n v="275"/>
    <n v="50875"/>
    <n v="55962.5"/>
    <n v="5087.5"/>
    <x v="5"/>
    <x v="1"/>
  </r>
  <r>
    <s v="Flight8686"/>
    <d v="2015-12-22T00:00:00"/>
    <x v="13"/>
    <n v="4.9000000000000004"/>
    <n v="140"/>
    <x v="19"/>
    <n v="350"/>
    <n v="64750"/>
    <n v="71225"/>
    <n v="6475"/>
    <x v="4"/>
    <x v="1"/>
  </r>
  <r>
    <s v="Flight8687"/>
    <d v="2014-08-02T00:00:00"/>
    <x v="5"/>
    <n v="0.7"/>
    <n v="62"/>
    <x v="6"/>
    <n v="137.5"/>
    <n v="22687.5"/>
    <n v="24956.25"/>
    <n v="2268.75"/>
    <x v="1"/>
    <x v="0"/>
  </r>
  <r>
    <s v="Flight8688"/>
    <d v="2015-02-25T00:00:00"/>
    <x v="15"/>
    <n v="1.7"/>
    <n v="36"/>
    <x v="18"/>
    <n v="300"/>
    <n v="49500"/>
    <n v="54450"/>
    <n v="4950"/>
    <x v="8"/>
    <x v="1"/>
  </r>
  <r>
    <s v="Flight8689"/>
    <d v="2015-04-03T00:00:00"/>
    <x v="3"/>
    <n v="5"/>
    <n v="117"/>
    <x v="16"/>
    <n v="350"/>
    <n v="64750"/>
    <n v="71225"/>
    <n v="6475"/>
    <x v="9"/>
    <x v="1"/>
  </r>
  <r>
    <s v="Flight8690"/>
    <d v="2015-06-25T00:00:00"/>
    <x v="17"/>
    <n v="1.9"/>
    <n v="166"/>
    <x v="10"/>
    <n v="330"/>
    <n v="54450"/>
    <n v="59895"/>
    <n v="5445"/>
    <x v="10"/>
    <x v="1"/>
  </r>
  <r>
    <s v="Flight8691"/>
    <d v="2014-01-19T00:00:00"/>
    <x v="2"/>
    <n v="1.8"/>
    <n v="68"/>
    <x v="22"/>
    <n v="225"/>
    <n v="40725"/>
    <n v="44797.5"/>
    <n v="4072.5"/>
    <x v="7"/>
    <x v="0"/>
  </r>
  <r>
    <s v="Flight8692"/>
    <d v="2014-07-22T00:00:00"/>
    <x v="1"/>
    <n v="1.7"/>
    <n v="69"/>
    <x v="22"/>
    <n v="275"/>
    <n v="49775"/>
    <n v="54752.5"/>
    <n v="4977.5"/>
    <x v="2"/>
    <x v="0"/>
  </r>
  <r>
    <s v="Flight8693"/>
    <d v="2014-06-23T00:00:00"/>
    <x v="1"/>
    <n v="1.4"/>
    <n v="3"/>
    <x v="18"/>
    <n v="275"/>
    <n v="50875"/>
    <n v="55962.5"/>
    <n v="5087.5"/>
    <x v="10"/>
    <x v="0"/>
  </r>
  <r>
    <s v="Flight8694"/>
    <d v="2015-07-02T00:00:00"/>
    <x v="15"/>
    <n v="1.2"/>
    <n v="126"/>
    <x v="1"/>
    <n v="330"/>
    <n v="61050"/>
    <n v="67155"/>
    <n v="6105"/>
    <x v="2"/>
    <x v="1"/>
  </r>
  <r>
    <s v="Flight8695"/>
    <d v="2014-09-26T00:00:00"/>
    <x v="10"/>
    <n v="1.2"/>
    <n v="82"/>
    <x v="13"/>
    <n v="375"/>
    <n v="67875"/>
    <n v="74662.5"/>
    <n v="6787.5"/>
    <x v="6"/>
    <x v="0"/>
  </r>
  <r>
    <s v="Flight8696"/>
    <d v="2015-09-29T00:00:00"/>
    <x v="8"/>
    <n v="9.4"/>
    <n v="124"/>
    <x v="17"/>
    <n v="200"/>
    <n v="37000"/>
    <n v="40700"/>
    <n v="3700"/>
    <x v="6"/>
    <x v="1"/>
  </r>
  <r>
    <s v="Flight8697"/>
    <d v="2015-08-07T00:00:00"/>
    <x v="13"/>
    <n v="2.8"/>
    <n v="40"/>
    <x v="18"/>
    <n v="275"/>
    <n v="45375"/>
    <n v="49912.5"/>
    <n v="4537.5"/>
    <x v="1"/>
    <x v="1"/>
  </r>
  <r>
    <s v="Flight8698"/>
    <d v="2015-07-27T00:00:00"/>
    <x v="18"/>
    <n v="2"/>
    <n v="187"/>
    <x v="2"/>
    <n v="264"/>
    <n v="43560"/>
    <n v="47916"/>
    <n v="4356"/>
    <x v="2"/>
    <x v="1"/>
  </r>
  <r>
    <s v="Flight8699"/>
    <d v="2014-07-12T00:00:00"/>
    <x v="17"/>
    <n v="2"/>
    <n v="51"/>
    <x v="11"/>
    <n v="330"/>
    <n v="54450"/>
    <n v="59895"/>
    <n v="5445"/>
    <x v="2"/>
    <x v="0"/>
  </r>
  <r>
    <s v="Flight8700"/>
    <d v="2014-04-25T00:00:00"/>
    <x v="1"/>
    <n v="1.9"/>
    <n v="163"/>
    <x v="0"/>
    <n v="250"/>
    <n v="41250"/>
    <n v="45375"/>
    <n v="4125"/>
    <x v="9"/>
    <x v="0"/>
  </r>
  <r>
    <s v="Flight8701"/>
    <d v="2014-01-14T00:00:00"/>
    <x v="9"/>
    <n v="2.9"/>
    <n v="24"/>
    <x v="23"/>
    <n v="250"/>
    <n v="46250"/>
    <n v="50875"/>
    <n v="4625"/>
    <x v="7"/>
    <x v="0"/>
  </r>
  <r>
    <s v="Flight8702"/>
    <d v="2015-09-15T00:00:00"/>
    <x v="16"/>
    <n v="3.7"/>
    <n v="134"/>
    <x v="18"/>
    <n v="275"/>
    <n v="50875"/>
    <n v="55962.5"/>
    <n v="5087.5"/>
    <x v="6"/>
    <x v="1"/>
  </r>
  <r>
    <s v="Flight8703"/>
    <d v="2015-04-13T00:00:00"/>
    <x v="14"/>
    <n v="1.2"/>
    <n v="120"/>
    <x v="2"/>
    <n v="275"/>
    <n v="50875"/>
    <n v="55962.5"/>
    <n v="5087.5"/>
    <x v="9"/>
    <x v="1"/>
  </r>
  <r>
    <s v="Flight8704"/>
    <d v="2015-05-10T00:00:00"/>
    <x v="17"/>
    <n v="1.4"/>
    <n v="100"/>
    <x v="2"/>
    <n v="300"/>
    <n v="55500"/>
    <n v="61050"/>
    <n v="5550"/>
    <x v="3"/>
    <x v="1"/>
  </r>
  <r>
    <s v="Flight8705"/>
    <d v="2014-03-05T00:00:00"/>
    <x v="2"/>
    <n v="2.2000000000000002"/>
    <n v="60"/>
    <x v="19"/>
    <n v="225"/>
    <n v="37125"/>
    <n v="40837.5"/>
    <n v="3712.5"/>
    <x v="5"/>
    <x v="0"/>
  </r>
  <r>
    <s v="Flight8706"/>
    <d v="2014-05-21T00:00:00"/>
    <x v="6"/>
    <n v="2.5"/>
    <n v="113"/>
    <x v="1"/>
    <n v="300"/>
    <n v="55500"/>
    <n v="61050"/>
    <n v="5550"/>
    <x v="3"/>
    <x v="0"/>
  </r>
  <r>
    <s v="Flight8707"/>
    <d v="2014-07-30T00:00:00"/>
    <x v="0"/>
    <n v="3"/>
    <n v="75"/>
    <x v="1"/>
    <n v="330"/>
    <n v="59730"/>
    <n v="65703"/>
    <n v="5973"/>
    <x v="2"/>
    <x v="0"/>
  </r>
  <r>
    <s v="Flight8708"/>
    <d v="2014-06-01T00:00:00"/>
    <x v="6"/>
    <n v="1.7"/>
    <n v="13"/>
    <x v="0"/>
    <n v="330"/>
    <n v="61050"/>
    <n v="67155"/>
    <n v="6105"/>
    <x v="10"/>
    <x v="0"/>
  </r>
  <r>
    <s v="Flight8709"/>
    <d v="2014-06-24T00:00:00"/>
    <x v="8"/>
    <n v="12.3"/>
    <n v="40"/>
    <x v="14"/>
    <n v="220"/>
    <n v="36300"/>
    <n v="39930"/>
    <n v="3630"/>
    <x v="10"/>
    <x v="0"/>
  </r>
  <r>
    <s v="Flight8710"/>
    <d v="2015-03-01T00:00:00"/>
    <x v="6"/>
    <n v="3.2"/>
    <n v="45"/>
    <x v="27"/>
    <n v="300"/>
    <n v="49500"/>
    <n v="54450"/>
    <n v="4950"/>
    <x v="5"/>
    <x v="1"/>
  </r>
  <r>
    <s v="Flight8711"/>
    <d v="2014-12-12T00:00:00"/>
    <x v="18"/>
    <n v="2.2999999999999998"/>
    <n v="129"/>
    <x v="2"/>
    <n v="240"/>
    <n v="44400"/>
    <n v="48840"/>
    <n v="4440"/>
    <x v="4"/>
    <x v="0"/>
  </r>
  <r>
    <s v="Flight8712"/>
    <d v="2015-03-27T00:00:00"/>
    <x v="12"/>
    <n v="2.8"/>
    <n v="189"/>
    <x v="6"/>
    <n v="115"/>
    <n v="18975"/>
    <n v="20872.5"/>
    <n v="1897.5"/>
    <x v="5"/>
    <x v="1"/>
  </r>
  <r>
    <s v="Flight8713"/>
    <d v="2015-12-11T00:00:00"/>
    <x v="11"/>
    <n v="2.7"/>
    <n v="177"/>
    <x v="21"/>
    <n v="350"/>
    <n v="57750"/>
    <n v="63525"/>
    <n v="5775"/>
    <x v="4"/>
    <x v="1"/>
  </r>
  <r>
    <s v="Flight8714"/>
    <d v="2014-03-12T00:00:00"/>
    <x v="3"/>
    <n v="4.5"/>
    <n v="121"/>
    <x v="0"/>
    <n v="350"/>
    <n v="64750"/>
    <n v="71225"/>
    <n v="6475"/>
    <x v="5"/>
    <x v="0"/>
  </r>
  <r>
    <s v="Flight8715"/>
    <d v="2015-02-19T00:00:00"/>
    <x v="20"/>
    <n v="3.2"/>
    <n v="16"/>
    <x v="10"/>
    <n v="275"/>
    <n v="50875"/>
    <n v="55962.5"/>
    <n v="5087.5"/>
    <x v="8"/>
    <x v="1"/>
  </r>
  <r>
    <s v="Flight8716"/>
    <d v="2015-05-29T00:00:00"/>
    <x v="16"/>
    <n v="2.1"/>
    <n v="200"/>
    <x v="3"/>
    <n v="275"/>
    <n v="45375"/>
    <n v="49912.5"/>
    <n v="4537.5"/>
    <x v="3"/>
    <x v="1"/>
  </r>
  <r>
    <s v="Flight8717"/>
    <d v="2014-04-07T00:00:00"/>
    <x v="6"/>
    <n v="2.8"/>
    <n v="102"/>
    <x v="2"/>
    <n v="300"/>
    <n v="55500"/>
    <n v="61050"/>
    <n v="5550"/>
    <x v="9"/>
    <x v="0"/>
  </r>
  <r>
    <s v="Flight8718"/>
    <d v="2014-06-10T00:00:00"/>
    <x v="2"/>
    <n v="2.4"/>
    <n v="6"/>
    <x v="0"/>
    <n v="247.5"/>
    <n v="45787.5"/>
    <n v="50366.25"/>
    <n v="4578.75"/>
    <x v="10"/>
    <x v="0"/>
  </r>
  <r>
    <s v="Flight8719"/>
    <d v="2015-06-10T00:00:00"/>
    <x v="7"/>
    <n v="1.8"/>
    <n v="150"/>
    <x v="0"/>
    <n v="220"/>
    <n v="40700"/>
    <n v="44770"/>
    <n v="4070"/>
    <x v="10"/>
    <x v="1"/>
  </r>
  <r>
    <s v="Flight8720"/>
    <d v="2014-01-02T00:00:00"/>
    <x v="20"/>
    <n v="2.2000000000000002"/>
    <n v="61"/>
    <x v="5"/>
    <n v="275"/>
    <n v="45375"/>
    <n v="49912.5"/>
    <n v="4537.5"/>
    <x v="7"/>
    <x v="0"/>
  </r>
  <r>
    <s v="Flight8721"/>
    <d v="2014-07-31T00:00:00"/>
    <x v="7"/>
    <n v="0.5"/>
    <n v="4"/>
    <x v="2"/>
    <n v="220"/>
    <n v="40700"/>
    <n v="44770"/>
    <n v="4070"/>
    <x v="2"/>
    <x v="0"/>
  </r>
  <r>
    <s v="Flight8722"/>
    <d v="2015-09-14T00:00:00"/>
    <x v="13"/>
    <n v="2.2000000000000002"/>
    <n v="163"/>
    <x v="0"/>
    <n v="250"/>
    <n v="41250"/>
    <n v="45375"/>
    <n v="4125"/>
    <x v="6"/>
    <x v="1"/>
  </r>
  <r>
    <s v="Flight8723"/>
    <d v="2015-08-18T00:00:00"/>
    <x v="1"/>
    <n v="1.4"/>
    <n v="166"/>
    <x v="12"/>
    <n v="275"/>
    <n v="45375"/>
    <n v="49912.5"/>
    <n v="4537.5"/>
    <x v="1"/>
    <x v="1"/>
  </r>
  <r>
    <s v="Flight8724"/>
    <d v="2015-01-16T00:00:00"/>
    <x v="10"/>
    <n v="1.1000000000000001"/>
    <n v="35"/>
    <x v="21"/>
    <n v="375"/>
    <n v="69375"/>
    <n v="76312.5"/>
    <n v="6937.5"/>
    <x v="7"/>
    <x v="1"/>
  </r>
  <r>
    <s v="Flight8725"/>
    <d v="2014-12-10T00:00:00"/>
    <x v="5"/>
    <n v="1.3"/>
    <n v="173"/>
    <x v="16"/>
    <n v="125"/>
    <n v="20625"/>
    <n v="22687.5"/>
    <n v="2062.5"/>
    <x v="4"/>
    <x v="0"/>
  </r>
  <r>
    <s v="Flight8726"/>
    <d v="2015-05-26T00:00:00"/>
    <x v="10"/>
    <n v="2.4"/>
    <n v="13"/>
    <x v="1"/>
    <n v="375"/>
    <n v="69375"/>
    <n v="76312.5"/>
    <n v="6937.5"/>
    <x v="3"/>
    <x v="1"/>
  </r>
  <r>
    <s v="Flight8727"/>
    <d v="2014-03-04T00:00:00"/>
    <x v="3"/>
    <n v="4.5999999999999996"/>
    <n v="10"/>
    <x v="1"/>
    <n v="350"/>
    <n v="64750"/>
    <n v="71225"/>
    <n v="6475"/>
    <x v="5"/>
    <x v="0"/>
  </r>
  <r>
    <s v="Flight8728"/>
    <d v="2014-04-25T00:00:00"/>
    <x v="11"/>
    <n v="1.9"/>
    <n v="15"/>
    <x v="0"/>
    <n v="350"/>
    <n v="64750"/>
    <n v="71225"/>
    <n v="6475"/>
    <x v="9"/>
    <x v="0"/>
  </r>
  <r>
    <s v="Flight8729"/>
    <d v="2014-07-31T00:00:00"/>
    <x v="11"/>
    <n v="0.8"/>
    <n v="72"/>
    <x v="15"/>
    <n v="385"/>
    <n v="69685"/>
    <n v="76653.5"/>
    <n v="6968.5"/>
    <x v="2"/>
    <x v="0"/>
  </r>
  <r>
    <s v="Flight8730"/>
    <d v="2015-07-20T00:00:00"/>
    <x v="1"/>
    <n v="0.7"/>
    <n v="83"/>
    <x v="0"/>
    <n v="275"/>
    <n v="49775"/>
    <n v="54752.5"/>
    <n v="4977.5"/>
    <x v="2"/>
    <x v="1"/>
  </r>
  <r>
    <s v="Flight8731"/>
    <d v="2015-04-29T00:00:00"/>
    <x v="2"/>
    <n v="2.1"/>
    <n v="39"/>
    <x v="25"/>
    <n v="225"/>
    <n v="37125"/>
    <n v="40837.5"/>
    <n v="3712.5"/>
    <x v="9"/>
    <x v="1"/>
  </r>
  <r>
    <s v="Flight8732"/>
    <d v="2015-01-21T00:00:00"/>
    <x v="3"/>
    <n v="4"/>
    <n v="147"/>
    <x v="24"/>
    <n v="350"/>
    <n v="64750"/>
    <n v="71225"/>
    <n v="6475"/>
    <x v="7"/>
    <x v="1"/>
  </r>
  <r>
    <s v="Flight8733"/>
    <d v="2014-09-09T00:00:00"/>
    <x v="14"/>
    <n v="2.4"/>
    <n v="142"/>
    <x v="12"/>
    <n v="275"/>
    <n v="50875"/>
    <n v="55962.5"/>
    <n v="5087.5"/>
    <x v="6"/>
    <x v="0"/>
  </r>
  <r>
    <s v="Flight8734"/>
    <d v="2015-01-30T00:00:00"/>
    <x v="8"/>
    <n v="8.5"/>
    <n v="196"/>
    <x v="19"/>
    <n v="200"/>
    <n v="33000"/>
    <n v="36300"/>
    <n v="3300"/>
    <x v="7"/>
    <x v="1"/>
  </r>
  <r>
    <s v="Flight8735"/>
    <d v="2015-03-31T00:00:00"/>
    <x v="19"/>
    <n v="1.7"/>
    <n v="154"/>
    <x v="12"/>
    <n v="115"/>
    <n v="18975"/>
    <n v="20872.5"/>
    <n v="1897.5"/>
    <x v="5"/>
    <x v="1"/>
  </r>
  <r>
    <s v="Flight8736"/>
    <d v="2014-06-01T00:00:00"/>
    <x v="14"/>
    <n v="2.2000000000000002"/>
    <n v="118"/>
    <x v="1"/>
    <n v="302.5"/>
    <n v="55962.5"/>
    <n v="61558.75"/>
    <n v="5596.25"/>
    <x v="10"/>
    <x v="0"/>
  </r>
  <r>
    <s v="Flight8737"/>
    <d v="2015-10-23T00:00:00"/>
    <x v="10"/>
    <n v="1.6"/>
    <n v="201"/>
    <x v="0"/>
    <n v="375"/>
    <n v="61875"/>
    <n v="68062.5"/>
    <n v="6187.5"/>
    <x v="11"/>
    <x v="1"/>
  </r>
  <r>
    <s v="Flight8738"/>
    <d v="2015-10-06T00:00:00"/>
    <x v="7"/>
    <n v="1.6"/>
    <n v="145"/>
    <x v="19"/>
    <n v="200"/>
    <n v="37000"/>
    <n v="40700"/>
    <n v="3700"/>
    <x v="11"/>
    <x v="1"/>
  </r>
  <r>
    <s v="Flight8739"/>
    <d v="2015-11-04T00:00:00"/>
    <x v="1"/>
    <n v="1.6"/>
    <n v="183"/>
    <x v="2"/>
    <n v="250"/>
    <n v="41250"/>
    <n v="45375"/>
    <n v="4125"/>
    <x v="0"/>
    <x v="1"/>
  </r>
  <r>
    <s v="Flight8740"/>
    <d v="2015-03-18T00:00:00"/>
    <x v="6"/>
    <n v="3.1"/>
    <n v="122"/>
    <x v="25"/>
    <n v="300"/>
    <n v="55500"/>
    <n v="61050"/>
    <n v="5550"/>
    <x v="5"/>
    <x v="1"/>
  </r>
  <r>
    <s v="Flight8741"/>
    <d v="2015-08-23T00:00:00"/>
    <x v="6"/>
    <n v="1.5"/>
    <n v="150"/>
    <x v="18"/>
    <n v="330"/>
    <n v="61050"/>
    <n v="67155"/>
    <n v="6105"/>
    <x v="1"/>
    <x v="1"/>
  </r>
  <r>
    <s v="Flight8742"/>
    <d v="2014-02-13T00:00:00"/>
    <x v="10"/>
    <n v="1.9"/>
    <n v="69"/>
    <x v="1"/>
    <n v="375"/>
    <n v="67875"/>
    <n v="74662.5"/>
    <n v="6787.5"/>
    <x v="8"/>
    <x v="0"/>
  </r>
  <r>
    <s v="Flight8743"/>
    <d v="2014-01-12T00:00:00"/>
    <x v="5"/>
    <n v="1"/>
    <n v="143"/>
    <x v="27"/>
    <n v="125"/>
    <n v="23125"/>
    <n v="25437.5"/>
    <n v="2312.5"/>
    <x v="7"/>
    <x v="0"/>
  </r>
  <r>
    <s v="Flight8744"/>
    <d v="2015-02-06T00:00:00"/>
    <x v="0"/>
    <n v="2.2000000000000002"/>
    <n v="18"/>
    <x v="22"/>
    <n v="300"/>
    <n v="55500"/>
    <n v="61050"/>
    <n v="5550"/>
    <x v="8"/>
    <x v="1"/>
  </r>
  <r>
    <s v="Flight8745"/>
    <d v="2015-09-03T00:00:00"/>
    <x v="8"/>
    <n v="8.1999999999999993"/>
    <n v="152"/>
    <x v="0"/>
    <n v="200"/>
    <n v="33000"/>
    <n v="36300"/>
    <n v="3300"/>
    <x v="6"/>
    <x v="1"/>
  </r>
  <r>
    <s v="Flight8746"/>
    <d v="2015-11-15T00:00:00"/>
    <x v="10"/>
    <n v="2.2999999999999998"/>
    <n v="54"/>
    <x v="0"/>
    <n v="375"/>
    <n v="61875"/>
    <n v="68062.5"/>
    <n v="6187.5"/>
    <x v="0"/>
    <x v="1"/>
  </r>
  <r>
    <s v="Flight8747"/>
    <d v="2015-07-31T00:00:00"/>
    <x v="5"/>
    <n v="2"/>
    <n v="73"/>
    <x v="25"/>
    <n v="137.5"/>
    <n v="24887.5"/>
    <n v="27376.25"/>
    <n v="2488.75"/>
    <x v="2"/>
    <x v="1"/>
  </r>
  <r>
    <s v="Flight8748"/>
    <d v="2015-08-11T00:00:00"/>
    <x v="7"/>
    <n v="2"/>
    <n v="24"/>
    <x v="22"/>
    <n v="220"/>
    <n v="40700"/>
    <n v="44770"/>
    <n v="4070"/>
    <x v="1"/>
    <x v="1"/>
  </r>
  <r>
    <s v="Flight8749"/>
    <d v="2014-12-18T00:00:00"/>
    <x v="1"/>
    <n v="0.3"/>
    <n v="119"/>
    <x v="25"/>
    <n v="250"/>
    <n v="46250"/>
    <n v="50875"/>
    <n v="4625"/>
    <x v="4"/>
    <x v="0"/>
  </r>
  <r>
    <s v="Flight8750"/>
    <d v="2015-12-05T00:00:00"/>
    <x v="11"/>
    <n v="2.7"/>
    <n v="16"/>
    <x v="18"/>
    <n v="350"/>
    <n v="64750"/>
    <n v="71225"/>
    <n v="6475"/>
    <x v="4"/>
    <x v="1"/>
  </r>
  <r>
    <s v="Flight8751"/>
    <d v="2014-07-01T00:00:00"/>
    <x v="1"/>
    <n v="2.6"/>
    <n v="166"/>
    <x v="8"/>
    <n v="275"/>
    <n v="45375"/>
    <n v="49912.5"/>
    <n v="4537.5"/>
    <x v="2"/>
    <x v="0"/>
  </r>
  <r>
    <s v="Flight8752"/>
    <d v="2015-06-08T00:00:00"/>
    <x v="19"/>
    <n v="2.2000000000000002"/>
    <n v="68"/>
    <x v="6"/>
    <n v="126.5"/>
    <n v="22896.5"/>
    <n v="25186.15"/>
    <n v="2289.65"/>
    <x v="10"/>
    <x v="1"/>
  </r>
  <r>
    <s v="Flight8753"/>
    <d v="2014-10-19T00:00:00"/>
    <x v="6"/>
    <n v="1.7"/>
    <n v="184"/>
    <x v="6"/>
    <n v="300"/>
    <n v="49500"/>
    <n v="54450"/>
    <n v="4950"/>
    <x v="11"/>
    <x v="0"/>
  </r>
  <r>
    <s v="Flight8754"/>
    <d v="2015-01-05T00:00:00"/>
    <x v="20"/>
    <n v="1.9"/>
    <n v="117"/>
    <x v="18"/>
    <n v="275"/>
    <n v="50875"/>
    <n v="55962.5"/>
    <n v="5087.5"/>
    <x v="7"/>
    <x v="1"/>
  </r>
  <r>
    <s v="Flight8755"/>
    <d v="2015-11-27T00:00:00"/>
    <x v="11"/>
    <n v="4.0999999999999996"/>
    <n v="178"/>
    <x v="3"/>
    <n v="525"/>
    <n v="86625"/>
    <n v="95287.5"/>
    <n v="8662.5"/>
    <x v="0"/>
    <x v="1"/>
  </r>
  <r>
    <s v="Flight8756"/>
    <d v="2014-02-22T00:00:00"/>
    <x v="3"/>
    <n v="5.9"/>
    <n v="126"/>
    <x v="3"/>
    <n v="350"/>
    <n v="64750"/>
    <n v="71225"/>
    <n v="6475"/>
    <x v="8"/>
    <x v="0"/>
  </r>
  <r>
    <s v="Flight8757"/>
    <d v="2014-06-02T00:00:00"/>
    <x v="11"/>
    <n v="2.2000000000000002"/>
    <n v="195"/>
    <x v="21"/>
    <n v="385"/>
    <n v="63525"/>
    <n v="69877.5"/>
    <n v="6352.5"/>
    <x v="10"/>
    <x v="0"/>
  </r>
  <r>
    <s v="Flight8758"/>
    <d v="2015-05-21T00:00:00"/>
    <x v="16"/>
    <n v="1.6"/>
    <n v="135"/>
    <x v="0"/>
    <n v="275"/>
    <n v="50875"/>
    <n v="55962.5"/>
    <n v="5087.5"/>
    <x v="3"/>
    <x v="1"/>
  </r>
  <r>
    <s v="Flight8759"/>
    <d v="2014-08-31T00:00:00"/>
    <x v="3"/>
    <n v="4.0999999999999996"/>
    <n v="185"/>
    <x v="10"/>
    <n v="385"/>
    <n v="63525"/>
    <n v="69877.5"/>
    <n v="6352.5"/>
    <x v="1"/>
    <x v="0"/>
  </r>
  <r>
    <s v="Flight8760"/>
    <d v="2014-08-16T00:00:00"/>
    <x v="0"/>
    <n v="2"/>
    <n v="126"/>
    <x v="6"/>
    <n v="330"/>
    <n v="61050"/>
    <n v="67155"/>
    <n v="6105"/>
    <x v="1"/>
    <x v="0"/>
  </r>
  <r>
    <s v="Flight8761"/>
    <d v="2015-05-01T00:00:00"/>
    <x v="5"/>
    <n v="1.3"/>
    <n v="81"/>
    <x v="19"/>
    <n v="125"/>
    <n v="22625"/>
    <n v="24887.5"/>
    <n v="2262.5"/>
    <x v="3"/>
    <x v="1"/>
  </r>
  <r>
    <s v="Flight8762"/>
    <d v="2015-03-12T00:00:00"/>
    <x v="3"/>
    <n v="4.2"/>
    <n v="123"/>
    <x v="0"/>
    <n v="350"/>
    <n v="64750"/>
    <n v="71225"/>
    <n v="6475"/>
    <x v="5"/>
    <x v="1"/>
  </r>
  <r>
    <s v="Flight8763"/>
    <d v="2014-05-24T00:00:00"/>
    <x v="0"/>
    <n v="2.5"/>
    <n v="113"/>
    <x v="18"/>
    <n v="300"/>
    <n v="55500"/>
    <n v="61050"/>
    <n v="5550"/>
    <x v="3"/>
    <x v="0"/>
  </r>
  <r>
    <s v="Flight8764"/>
    <d v="2015-06-29T00:00:00"/>
    <x v="13"/>
    <n v="1.8"/>
    <n v="37"/>
    <x v="12"/>
    <n v="275"/>
    <n v="45375"/>
    <n v="49912.5"/>
    <n v="4537.5"/>
    <x v="10"/>
    <x v="1"/>
  </r>
  <r>
    <s v="Flight8765"/>
    <d v="2015-11-19T00:00:00"/>
    <x v="13"/>
    <n v="1.3"/>
    <n v="73"/>
    <x v="2"/>
    <n v="250"/>
    <n v="45250"/>
    <n v="49775"/>
    <n v="4525"/>
    <x v="0"/>
    <x v="1"/>
  </r>
  <r>
    <s v="Flight8766"/>
    <d v="2014-08-22T00:00:00"/>
    <x v="2"/>
    <n v="2.6"/>
    <n v="141"/>
    <x v="2"/>
    <n v="247.5"/>
    <n v="45787.5"/>
    <n v="50366.25"/>
    <n v="4578.75"/>
    <x v="1"/>
    <x v="0"/>
  </r>
  <r>
    <s v="Flight8767"/>
    <d v="2014-01-17T00:00:00"/>
    <x v="17"/>
    <n v="0.9"/>
    <n v="158"/>
    <x v="10"/>
    <n v="300"/>
    <n v="49500"/>
    <n v="54450"/>
    <n v="4950"/>
    <x v="7"/>
    <x v="0"/>
  </r>
  <r>
    <s v="Flight8768"/>
    <d v="2015-07-20T00:00:00"/>
    <x v="9"/>
    <n v="1.3"/>
    <n v="64"/>
    <x v="2"/>
    <n v="275"/>
    <n v="49775"/>
    <n v="54752.5"/>
    <n v="4977.5"/>
    <x v="2"/>
    <x v="1"/>
  </r>
  <r>
    <s v="Flight8769"/>
    <d v="2014-09-14T00:00:00"/>
    <x v="12"/>
    <n v="0.7"/>
    <n v="44"/>
    <x v="22"/>
    <n v="115"/>
    <n v="18975"/>
    <n v="20872.5"/>
    <n v="1897.5"/>
    <x v="6"/>
    <x v="0"/>
  </r>
  <r>
    <s v="Flight8770"/>
    <d v="2015-07-02T00:00:00"/>
    <x v="17"/>
    <n v="1.6"/>
    <n v="154"/>
    <x v="6"/>
    <n v="330"/>
    <n v="54450"/>
    <n v="59895"/>
    <n v="5445"/>
    <x v="2"/>
    <x v="1"/>
  </r>
  <r>
    <s v="Flight8771"/>
    <d v="2015-01-03T00:00:00"/>
    <x v="4"/>
    <n v="2.6"/>
    <n v="146"/>
    <x v="19"/>
    <n v="200"/>
    <n v="37000"/>
    <n v="40700"/>
    <n v="3700"/>
    <x v="7"/>
    <x v="1"/>
  </r>
  <r>
    <s v="Flight8772"/>
    <d v="2014-07-01T00:00:00"/>
    <x v="7"/>
    <n v="3"/>
    <n v="96"/>
    <x v="6"/>
    <n v="220"/>
    <n v="40700"/>
    <n v="44770"/>
    <n v="4070"/>
    <x v="2"/>
    <x v="0"/>
  </r>
  <r>
    <s v="Flight8773"/>
    <d v="2014-06-04T00:00:00"/>
    <x v="6"/>
    <n v="1.1000000000000001"/>
    <n v="25"/>
    <x v="6"/>
    <n v="330"/>
    <n v="61050"/>
    <n v="67155"/>
    <n v="6105"/>
    <x v="10"/>
    <x v="0"/>
  </r>
  <r>
    <s v="Flight8774"/>
    <d v="2015-11-14T00:00:00"/>
    <x v="6"/>
    <n v="3.1"/>
    <n v="4"/>
    <x v="1"/>
    <n v="300"/>
    <n v="55500"/>
    <n v="61050"/>
    <n v="5550"/>
    <x v="0"/>
    <x v="1"/>
  </r>
  <r>
    <s v="Flight8775"/>
    <d v="2015-03-11T00:00:00"/>
    <x v="5"/>
    <n v="1.1000000000000001"/>
    <n v="11"/>
    <x v="11"/>
    <n v="125"/>
    <n v="23125"/>
    <n v="25437.5"/>
    <n v="2312.5"/>
    <x v="5"/>
    <x v="1"/>
  </r>
  <r>
    <s v="Flight8776"/>
    <d v="2015-03-03T00:00:00"/>
    <x v="17"/>
    <n v="1.8"/>
    <n v="136"/>
    <x v="6"/>
    <n v="300"/>
    <n v="55500"/>
    <n v="61050"/>
    <n v="5550"/>
    <x v="5"/>
    <x v="1"/>
  </r>
  <r>
    <s v="Flight8777"/>
    <d v="2014-12-25T00:00:00"/>
    <x v="11"/>
    <n v="4.9000000000000004"/>
    <n v="102"/>
    <x v="14"/>
    <n v="490"/>
    <n v="90650"/>
    <n v="99715"/>
    <n v="9065"/>
    <x v="4"/>
    <x v="0"/>
  </r>
  <r>
    <s v="Flight8778"/>
    <d v="2015-11-25T00:00:00"/>
    <x v="6"/>
    <n v="3.2"/>
    <n v="1"/>
    <x v="6"/>
    <n v="450"/>
    <n v="83250"/>
    <n v="91575"/>
    <n v="8325"/>
    <x v="0"/>
    <x v="1"/>
  </r>
  <r>
    <s v="Flight8779"/>
    <d v="2014-01-19T00:00:00"/>
    <x v="3"/>
    <n v="4.7"/>
    <n v="131"/>
    <x v="28"/>
    <n v="350"/>
    <n v="64750"/>
    <n v="71225"/>
    <n v="6475"/>
    <x v="7"/>
    <x v="0"/>
  </r>
  <r>
    <s v="Flight8780"/>
    <d v="2014-01-29T00:00:00"/>
    <x v="6"/>
    <n v="2.5"/>
    <n v="112"/>
    <x v="1"/>
    <n v="300"/>
    <n v="55500"/>
    <n v="61050"/>
    <n v="5550"/>
    <x v="7"/>
    <x v="0"/>
  </r>
  <r>
    <s v="Flight8781"/>
    <d v="2015-12-24T00:00:00"/>
    <x v="5"/>
    <n v="4.4000000000000004"/>
    <n v="208"/>
    <x v="2"/>
    <n v="175"/>
    <n v="28875"/>
    <n v="31762.5"/>
    <n v="2887.5"/>
    <x v="4"/>
    <x v="1"/>
  </r>
  <r>
    <s v="Flight8782"/>
    <d v="2014-03-26T00:00:00"/>
    <x v="1"/>
    <n v="2.2000000000000002"/>
    <n v="108"/>
    <x v="12"/>
    <n v="250"/>
    <n v="46250"/>
    <n v="50875"/>
    <n v="4625"/>
    <x v="5"/>
    <x v="0"/>
  </r>
  <r>
    <s v="Flight8783"/>
    <d v="2014-04-14T00:00:00"/>
    <x v="7"/>
    <n v="1.6"/>
    <n v="79"/>
    <x v="9"/>
    <n v="200"/>
    <n v="36200"/>
    <n v="39820"/>
    <n v="3620"/>
    <x v="9"/>
    <x v="0"/>
  </r>
  <r>
    <s v="Flight8784"/>
    <d v="2014-11-16T00:00:00"/>
    <x v="1"/>
    <n v="2.2999999999999998"/>
    <n v="203"/>
    <x v="6"/>
    <n v="250"/>
    <n v="41250"/>
    <n v="45375"/>
    <n v="4125"/>
    <x v="0"/>
    <x v="0"/>
  </r>
  <r>
    <s v="Flight8785"/>
    <d v="2015-04-14T00:00:00"/>
    <x v="16"/>
    <n v="1.8"/>
    <n v="103"/>
    <x v="22"/>
    <n v="275"/>
    <n v="50875"/>
    <n v="55962.5"/>
    <n v="5087.5"/>
    <x v="9"/>
    <x v="1"/>
  </r>
  <r>
    <s v="Flight8786"/>
    <d v="2014-02-03T00:00:00"/>
    <x v="16"/>
    <n v="1.8"/>
    <n v="128"/>
    <x v="3"/>
    <n v="275"/>
    <n v="50875"/>
    <n v="55962.5"/>
    <n v="5087.5"/>
    <x v="8"/>
    <x v="0"/>
  </r>
  <r>
    <s v="Flight8787"/>
    <d v="2014-05-19T00:00:00"/>
    <x v="6"/>
    <n v="2"/>
    <n v="112"/>
    <x v="0"/>
    <n v="300"/>
    <n v="55500"/>
    <n v="61050"/>
    <n v="5550"/>
    <x v="3"/>
    <x v="0"/>
  </r>
  <r>
    <s v="Flight8788"/>
    <d v="2014-09-29T00:00:00"/>
    <x v="12"/>
    <n v="2.1"/>
    <n v="81"/>
    <x v="18"/>
    <n v="115"/>
    <n v="20815"/>
    <n v="22896.5"/>
    <n v="2081.5"/>
    <x v="6"/>
    <x v="0"/>
  </r>
  <r>
    <s v="Flight8789"/>
    <d v="2015-07-15T00:00:00"/>
    <x v="17"/>
    <n v="2.4"/>
    <n v="60"/>
    <x v="18"/>
    <n v="330"/>
    <n v="54450"/>
    <n v="59895"/>
    <n v="5445"/>
    <x v="2"/>
    <x v="1"/>
  </r>
  <r>
    <s v="Flight8790"/>
    <d v="2014-06-03T00:00:00"/>
    <x v="15"/>
    <n v="0.8"/>
    <n v="133"/>
    <x v="28"/>
    <n v="330"/>
    <n v="61050"/>
    <n v="67155"/>
    <n v="6105"/>
    <x v="10"/>
    <x v="0"/>
  </r>
  <r>
    <s v="Flight8791"/>
    <d v="2014-06-13T00:00:00"/>
    <x v="16"/>
    <n v="1.2"/>
    <n v="101"/>
    <x v="15"/>
    <n v="302.5"/>
    <n v="55962.5"/>
    <n v="61558.75"/>
    <n v="5596.25"/>
    <x v="10"/>
    <x v="0"/>
  </r>
  <r>
    <s v="Flight8792"/>
    <d v="2015-11-20T00:00:00"/>
    <x v="20"/>
    <n v="2.6"/>
    <n v="157"/>
    <x v="19"/>
    <n v="275"/>
    <n v="45375"/>
    <n v="49912.5"/>
    <n v="4537.5"/>
    <x v="0"/>
    <x v="1"/>
  </r>
  <r>
    <s v="Flight8793"/>
    <d v="2014-09-09T00:00:00"/>
    <x v="12"/>
    <n v="1.9"/>
    <n v="164"/>
    <x v="26"/>
    <n v="115"/>
    <n v="18975"/>
    <n v="20872.5"/>
    <n v="1897.5"/>
    <x v="6"/>
    <x v="0"/>
  </r>
  <r>
    <s v="Flight8794"/>
    <d v="2015-11-09T00:00:00"/>
    <x v="1"/>
    <n v="1"/>
    <n v="30"/>
    <x v="11"/>
    <n v="250"/>
    <n v="46250"/>
    <n v="50875"/>
    <n v="4625"/>
    <x v="0"/>
    <x v="1"/>
  </r>
  <r>
    <s v="Flight8795"/>
    <d v="2015-07-07T00:00:00"/>
    <x v="1"/>
    <n v="3"/>
    <n v="154"/>
    <x v="19"/>
    <n v="275"/>
    <n v="45375"/>
    <n v="49912.5"/>
    <n v="4537.5"/>
    <x v="2"/>
    <x v="1"/>
  </r>
  <r>
    <s v="Flight8796"/>
    <d v="2014-09-21T00:00:00"/>
    <x v="2"/>
    <n v="2.6"/>
    <n v="190"/>
    <x v="12"/>
    <n v="225"/>
    <n v="37125"/>
    <n v="40837.5"/>
    <n v="3712.5"/>
    <x v="6"/>
    <x v="0"/>
  </r>
  <r>
    <s v="Flight8797"/>
    <d v="2015-06-30T00:00:00"/>
    <x v="5"/>
    <n v="2.7"/>
    <n v="7"/>
    <x v="26"/>
    <n v="137.5"/>
    <n v="25437.5"/>
    <n v="27981.25"/>
    <n v="2543.75"/>
    <x v="10"/>
    <x v="1"/>
  </r>
  <r>
    <s v="Flight8798"/>
    <d v="2014-02-03T00:00:00"/>
    <x v="7"/>
    <n v="1.6"/>
    <n v="50"/>
    <x v="26"/>
    <n v="200"/>
    <n v="33000"/>
    <n v="36300"/>
    <n v="3300"/>
    <x v="8"/>
    <x v="0"/>
  </r>
  <r>
    <s v="Flight8799"/>
    <d v="2014-08-05T00:00:00"/>
    <x v="13"/>
    <n v="0.8"/>
    <n v="202"/>
    <x v="3"/>
    <n v="275"/>
    <n v="45375"/>
    <n v="49912.5"/>
    <n v="4537.5"/>
    <x v="1"/>
    <x v="0"/>
  </r>
  <r>
    <s v="Flight8800"/>
    <d v="2015-09-08T00:00:00"/>
    <x v="0"/>
    <n v="2.7"/>
    <n v="178"/>
    <x v="18"/>
    <n v="300"/>
    <n v="49500"/>
    <n v="54450"/>
    <n v="4950"/>
    <x v="6"/>
    <x v="1"/>
  </r>
  <r>
    <s v="Flight8801"/>
    <d v="2015-01-11T00:00:00"/>
    <x v="16"/>
    <n v="0.9"/>
    <n v="134"/>
    <x v="16"/>
    <n v="275"/>
    <n v="50875"/>
    <n v="55962.5"/>
    <n v="5087.5"/>
    <x v="7"/>
    <x v="1"/>
  </r>
  <r>
    <s v="Flight8802"/>
    <d v="2015-02-26T00:00:00"/>
    <x v="14"/>
    <n v="1.6"/>
    <n v="95"/>
    <x v="20"/>
    <n v="275"/>
    <n v="50875"/>
    <n v="55962.5"/>
    <n v="5087.5"/>
    <x v="8"/>
    <x v="1"/>
  </r>
  <r>
    <s v="Flight8803"/>
    <d v="2015-06-22T00:00:00"/>
    <x v="8"/>
    <n v="10.3"/>
    <n v="116"/>
    <x v="2"/>
    <n v="220"/>
    <n v="40700"/>
    <n v="44770"/>
    <n v="4070"/>
    <x v="10"/>
    <x v="1"/>
  </r>
  <r>
    <s v="Flight8804"/>
    <d v="2015-10-18T00:00:00"/>
    <x v="20"/>
    <n v="2.6"/>
    <n v="107"/>
    <x v="6"/>
    <n v="275"/>
    <n v="50875"/>
    <n v="55962.5"/>
    <n v="5087.5"/>
    <x v="11"/>
    <x v="1"/>
  </r>
  <r>
    <s v="Flight8805"/>
    <d v="2014-12-10T00:00:00"/>
    <x v="20"/>
    <n v="2"/>
    <n v="17"/>
    <x v="1"/>
    <n v="275"/>
    <n v="50875"/>
    <n v="55962.5"/>
    <n v="5087.5"/>
    <x v="4"/>
    <x v="0"/>
  </r>
  <r>
    <s v="Flight8806"/>
    <d v="2014-01-31T00:00:00"/>
    <x v="23"/>
    <n v="1.9"/>
    <n v="16"/>
    <x v="0"/>
    <n v="5000"/>
    <n v="925000"/>
    <n v="1017500"/>
    <n v="92500"/>
    <x v="7"/>
    <x v="0"/>
  </r>
  <r>
    <s v="Flight8807"/>
    <d v="2015-01-03T00:00:00"/>
    <x v="7"/>
    <n v="2.2999999999999998"/>
    <n v="111"/>
    <x v="16"/>
    <n v="200"/>
    <n v="37000"/>
    <n v="40700"/>
    <n v="3700"/>
    <x v="7"/>
    <x v="1"/>
  </r>
  <r>
    <s v="Flight8808"/>
    <d v="2015-04-19T00:00:00"/>
    <x v="7"/>
    <n v="2.8"/>
    <n v="168"/>
    <x v="11"/>
    <n v="200"/>
    <n v="33000"/>
    <n v="36300"/>
    <n v="3300"/>
    <x v="9"/>
    <x v="1"/>
  </r>
  <r>
    <s v="Flight8809"/>
    <d v="2014-10-20T00:00:00"/>
    <x v="1"/>
    <n v="2.5"/>
    <n v="45"/>
    <x v="6"/>
    <n v="250"/>
    <n v="41250"/>
    <n v="45375"/>
    <n v="4125"/>
    <x v="11"/>
    <x v="0"/>
  </r>
  <r>
    <s v="Flight8810"/>
    <d v="2015-04-19T00:00:00"/>
    <x v="8"/>
    <n v="8.4"/>
    <n v="197"/>
    <x v="2"/>
    <n v="200"/>
    <n v="33000"/>
    <n v="36300"/>
    <n v="3300"/>
    <x v="9"/>
    <x v="1"/>
  </r>
  <r>
    <s v="Flight8811"/>
    <d v="2015-01-03T00:00:00"/>
    <x v="7"/>
    <n v="2"/>
    <n v="100"/>
    <x v="1"/>
    <n v="200"/>
    <n v="37000"/>
    <n v="40700"/>
    <n v="3700"/>
    <x v="7"/>
    <x v="1"/>
  </r>
  <r>
    <s v="Flight8812"/>
    <d v="2015-02-07T00:00:00"/>
    <x v="17"/>
    <n v="2"/>
    <n v="16"/>
    <x v="15"/>
    <n v="300"/>
    <n v="55500"/>
    <n v="61050"/>
    <n v="5550"/>
    <x v="8"/>
    <x v="1"/>
  </r>
  <r>
    <s v="Flight8813"/>
    <d v="2014-08-31T00:00:00"/>
    <x v="8"/>
    <n v="10"/>
    <n v="25"/>
    <x v="1"/>
    <n v="220"/>
    <n v="40700"/>
    <n v="44770"/>
    <n v="4070"/>
    <x v="1"/>
    <x v="0"/>
  </r>
  <r>
    <s v="Flight8814"/>
    <d v="2015-06-19T00:00:00"/>
    <x v="1"/>
    <n v="1.4"/>
    <n v="199"/>
    <x v="2"/>
    <n v="275"/>
    <n v="45375"/>
    <n v="49912.5"/>
    <n v="4537.5"/>
    <x v="10"/>
    <x v="1"/>
  </r>
  <r>
    <s v="Flight8815"/>
    <d v="2014-06-14T00:00:00"/>
    <x v="20"/>
    <n v="3"/>
    <n v="198"/>
    <x v="6"/>
    <n v="302.5"/>
    <n v="49912.5"/>
    <n v="54903.75"/>
    <n v="4991.25"/>
    <x v="10"/>
    <x v="0"/>
  </r>
  <r>
    <s v="Flight8816"/>
    <d v="2014-04-24T00:00:00"/>
    <x v="8"/>
    <n v="9.3000000000000007"/>
    <n v="69"/>
    <x v="6"/>
    <n v="200"/>
    <n v="36200"/>
    <n v="39820"/>
    <n v="3620"/>
    <x v="9"/>
    <x v="0"/>
  </r>
  <r>
    <s v="Flight8817"/>
    <d v="2014-01-03T00:00:00"/>
    <x v="20"/>
    <n v="2.9"/>
    <n v="102"/>
    <x v="25"/>
    <n v="275"/>
    <n v="50875"/>
    <n v="55962.5"/>
    <n v="5087.5"/>
    <x v="7"/>
    <x v="0"/>
  </r>
  <r>
    <s v="Flight8818"/>
    <d v="2015-07-13T00:00:00"/>
    <x v="23"/>
    <n v="1.9"/>
    <n v="187"/>
    <x v="18"/>
    <n v="5500"/>
    <n v="907500"/>
    <n v="998250"/>
    <n v="90750"/>
    <x v="2"/>
    <x v="1"/>
  </r>
  <r>
    <s v="Flight8819"/>
    <d v="2014-06-13T00:00:00"/>
    <x v="3"/>
    <n v="3.4"/>
    <n v="104"/>
    <x v="5"/>
    <n v="385"/>
    <n v="71225"/>
    <n v="78347.5"/>
    <n v="7122.5"/>
    <x v="10"/>
    <x v="0"/>
  </r>
  <r>
    <s v="Flight8820"/>
    <d v="2014-03-07T00:00:00"/>
    <x v="5"/>
    <n v="1.4"/>
    <n v="159"/>
    <x v="6"/>
    <n v="125"/>
    <n v="20625"/>
    <n v="22687.5"/>
    <n v="2062.5"/>
    <x v="5"/>
    <x v="0"/>
  </r>
  <r>
    <s v="Flight8821"/>
    <d v="2014-07-04T00:00:00"/>
    <x v="11"/>
    <n v="0.7"/>
    <n v="185"/>
    <x v="1"/>
    <n v="385"/>
    <n v="63525"/>
    <n v="69877.5"/>
    <n v="6352.5"/>
    <x v="2"/>
    <x v="0"/>
  </r>
  <r>
    <s v="Flight8822"/>
    <d v="2014-05-11T00:00:00"/>
    <x v="5"/>
    <n v="2.2999999999999998"/>
    <n v="53"/>
    <x v="21"/>
    <n v="125"/>
    <n v="20625"/>
    <n v="22687.5"/>
    <n v="2062.5"/>
    <x v="3"/>
    <x v="0"/>
  </r>
  <r>
    <s v="Flight8823"/>
    <d v="2015-04-03T00:00:00"/>
    <x v="18"/>
    <n v="1.6"/>
    <n v="55"/>
    <x v="5"/>
    <n v="240"/>
    <n v="39600"/>
    <n v="43560"/>
    <n v="3960"/>
    <x v="9"/>
    <x v="1"/>
  </r>
  <r>
    <s v="Flight8824"/>
    <d v="2014-10-05T00:00:00"/>
    <x v="16"/>
    <n v="2.2000000000000002"/>
    <n v="62"/>
    <x v="22"/>
    <n v="275"/>
    <n v="45375"/>
    <n v="49912.5"/>
    <n v="4537.5"/>
    <x v="11"/>
    <x v="0"/>
  </r>
  <r>
    <s v="Flight8825"/>
    <d v="2015-05-28T00:00:00"/>
    <x v="3"/>
    <n v="3.1"/>
    <n v="75"/>
    <x v="1"/>
    <n v="350"/>
    <n v="63350"/>
    <n v="69685"/>
    <n v="6335"/>
    <x v="3"/>
    <x v="1"/>
  </r>
  <r>
    <s v="Flight8826"/>
    <d v="2014-11-20T00:00:00"/>
    <x v="10"/>
    <n v="1.7"/>
    <n v="81"/>
    <x v="21"/>
    <n v="375"/>
    <n v="67875"/>
    <n v="74662.5"/>
    <n v="6787.5"/>
    <x v="0"/>
    <x v="0"/>
  </r>
  <r>
    <s v="Flight8827"/>
    <d v="2014-01-24T00:00:00"/>
    <x v="6"/>
    <n v="1.7"/>
    <n v="121"/>
    <x v="2"/>
    <n v="300"/>
    <n v="55500"/>
    <n v="61050"/>
    <n v="5550"/>
    <x v="7"/>
    <x v="0"/>
  </r>
  <r>
    <s v="Flight8828"/>
    <d v="2014-12-18T00:00:00"/>
    <x v="6"/>
    <n v="1.6"/>
    <n v="192"/>
    <x v="21"/>
    <n v="300"/>
    <n v="49500"/>
    <n v="54450"/>
    <n v="4950"/>
    <x v="4"/>
    <x v="0"/>
  </r>
  <r>
    <s v="Flight8829"/>
    <d v="2015-02-11T00:00:00"/>
    <x v="7"/>
    <n v="1.2"/>
    <n v="51"/>
    <x v="12"/>
    <n v="200"/>
    <n v="33000"/>
    <n v="36300"/>
    <n v="3300"/>
    <x v="8"/>
    <x v="1"/>
  </r>
  <r>
    <s v="Flight8830"/>
    <d v="2015-07-13T00:00:00"/>
    <x v="8"/>
    <n v="10.4"/>
    <n v="103"/>
    <x v="8"/>
    <n v="220"/>
    <n v="40700"/>
    <n v="44770"/>
    <n v="4070"/>
    <x v="2"/>
    <x v="1"/>
  </r>
  <r>
    <s v="Flight8831"/>
    <d v="2014-05-26T00:00:00"/>
    <x v="3"/>
    <n v="5.3"/>
    <n v="37"/>
    <x v="6"/>
    <n v="350"/>
    <n v="57750"/>
    <n v="63525"/>
    <n v="5775"/>
    <x v="3"/>
    <x v="0"/>
  </r>
  <r>
    <s v="Flight8832"/>
    <d v="2014-04-04T00:00:00"/>
    <x v="11"/>
    <n v="2.5"/>
    <n v="142"/>
    <x v="0"/>
    <n v="350"/>
    <n v="64750"/>
    <n v="71225"/>
    <n v="6475"/>
    <x v="9"/>
    <x v="0"/>
  </r>
  <r>
    <s v="Flight8833"/>
    <d v="2014-04-04T00:00:00"/>
    <x v="14"/>
    <n v="3.3"/>
    <n v="55"/>
    <x v="16"/>
    <n v="275"/>
    <n v="45375"/>
    <n v="49912.5"/>
    <n v="4537.5"/>
    <x v="9"/>
    <x v="0"/>
  </r>
  <r>
    <s v="Flight8834"/>
    <d v="2015-12-27T00:00:00"/>
    <x v="4"/>
    <n v="2.7"/>
    <n v="171"/>
    <x v="27"/>
    <n v="280"/>
    <n v="46200"/>
    <n v="50820"/>
    <n v="4620"/>
    <x v="4"/>
    <x v="1"/>
  </r>
  <r>
    <s v="Flight8835"/>
    <d v="2015-12-22T00:00:00"/>
    <x v="8"/>
    <n v="12.9"/>
    <n v="101"/>
    <x v="10"/>
    <n v="280"/>
    <n v="51800"/>
    <n v="56980"/>
    <n v="5180"/>
    <x v="4"/>
    <x v="1"/>
  </r>
  <r>
    <s v="Flight8836"/>
    <d v="2014-06-27T00:00:00"/>
    <x v="10"/>
    <n v="1.8"/>
    <n v="119"/>
    <x v="6"/>
    <n v="412.5"/>
    <n v="76312.5"/>
    <n v="83943.75"/>
    <n v="7631.25"/>
    <x v="10"/>
    <x v="0"/>
  </r>
  <r>
    <s v="Flight8837"/>
    <d v="2015-07-04T00:00:00"/>
    <x v="10"/>
    <n v="2.7"/>
    <n v="205"/>
    <x v="18"/>
    <n v="412.5"/>
    <n v="68062.5"/>
    <n v="74868.75"/>
    <n v="6806.25"/>
    <x v="2"/>
    <x v="1"/>
  </r>
  <r>
    <s v="Flight8838"/>
    <d v="2015-04-16T00:00:00"/>
    <x v="13"/>
    <n v="1.7"/>
    <n v="79"/>
    <x v="0"/>
    <n v="250"/>
    <n v="45250"/>
    <n v="49775"/>
    <n v="4525"/>
    <x v="9"/>
    <x v="1"/>
  </r>
  <r>
    <s v="Flight8839"/>
    <d v="2015-03-06T00:00:00"/>
    <x v="7"/>
    <n v="2.2000000000000002"/>
    <n v="113"/>
    <x v="6"/>
    <n v="200"/>
    <n v="37000"/>
    <n v="40700"/>
    <n v="3700"/>
    <x v="5"/>
    <x v="1"/>
  </r>
  <r>
    <s v="Flight8840"/>
    <d v="2015-12-16T00:00:00"/>
    <x v="6"/>
    <n v="2.5"/>
    <n v="158"/>
    <x v="6"/>
    <n v="300"/>
    <n v="49500"/>
    <n v="54450"/>
    <n v="4950"/>
    <x v="4"/>
    <x v="1"/>
  </r>
  <r>
    <s v="Flight8841"/>
    <d v="2015-01-24T00:00:00"/>
    <x v="17"/>
    <n v="2.4"/>
    <n v="167"/>
    <x v="2"/>
    <n v="300"/>
    <n v="49500"/>
    <n v="54450"/>
    <n v="4950"/>
    <x v="7"/>
    <x v="1"/>
  </r>
  <r>
    <s v="Flight8842"/>
    <d v="2015-09-29T00:00:00"/>
    <x v="1"/>
    <n v="3.2"/>
    <n v="180"/>
    <x v="6"/>
    <n v="250"/>
    <n v="41250"/>
    <n v="45375"/>
    <n v="4125"/>
    <x v="6"/>
    <x v="1"/>
  </r>
  <r>
    <s v="Flight8843"/>
    <d v="2014-05-12T00:00:00"/>
    <x v="0"/>
    <n v="1.7"/>
    <n v="140"/>
    <x v="0"/>
    <n v="300"/>
    <n v="55500"/>
    <n v="61050"/>
    <n v="5550"/>
    <x v="3"/>
    <x v="0"/>
  </r>
  <r>
    <s v="Flight8844"/>
    <d v="2015-01-20T00:00:00"/>
    <x v="4"/>
    <n v="2.2999999999999998"/>
    <n v="170"/>
    <x v="18"/>
    <n v="200"/>
    <n v="33000"/>
    <n v="36300"/>
    <n v="3300"/>
    <x v="7"/>
    <x v="1"/>
  </r>
  <r>
    <s v="Flight8845"/>
    <d v="2014-12-22T00:00:00"/>
    <x v="8"/>
    <n v="15.5"/>
    <n v="147"/>
    <x v="4"/>
    <n v="280"/>
    <n v="51800"/>
    <n v="56980"/>
    <n v="5180"/>
    <x v="4"/>
    <x v="0"/>
  </r>
  <r>
    <s v="Flight8846"/>
    <d v="2015-05-14T00:00:00"/>
    <x v="3"/>
    <n v="3.8"/>
    <n v="4"/>
    <x v="19"/>
    <n v="350"/>
    <n v="64750"/>
    <n v="71225"/>
    <n v="6475"/>
    <x v="3"/>
    <x v="1"/>
  </r>
  <r>
    <s v="Flight8847"/>
    <d v="2014-01-30T00:00:00"/>
    <x v="1"/>
    <n v="2.4"/>
    <n v="23"/>
    <x v="6"/>
    <n v="250"/>
    <n v="46250"/>
    <n v="50875"/>
    <n v="4625"/>
    <x v="7"/>
    <x v="0"/>
  </r>
  <r>
    <s v="Flight8848"/>
    <d v="2014-03-30T00:00:00"/>
    <x v="15"/>
    <n v="1.6"/>
    <n v="180"/>
    <x v="2"/>
    <n v="300"/>
    <n v="49500"/>
    <n v="54450"/>
    <n v="4950"/>
    <x v="5"/>
    <x v="0"/>
  </r>
  <r>
    <s v="Flight8849"/>
    <d v="2014-06-27T00:00:00"/>
    <x v="12"/>
    <n v="2"/>
    <n v="3"/>
    <x v="0"/>
    <n v="126.5"/>
    <n v="23402.5"/>
    <n v="25742.75"/>
    <n v="2340.25"/>
    <x v="10"/>
    <x v="0"/>
  </r>
  <r>
    <s v="Flight8850"/>
    <d v="2014-07-04T00:00:00"/>
    <x v="13"/>
    <n v="3.8"/>
    <n v="172"/>
    <x v="17"/>
    <n v="275"/>
    <n v="45375"/>
    <n v="49912.5"/>
    <n v="4537.5"/>
    <x v="2"/>
    <x v="0"/>
  </r>
  <r>
    <s v="Flight8851"/>
    <d v="2014-01-25T00:00:00"/>
    <x v="8"/>
    <n v="8.1"/>
    <n v="203"/>
    <x v="16"/>
    <n v="200"/>
    <n v="33000"/>
    <n v="36300"/>
    <n v="3300"/>
    <x v="7"/>
    <x v="0"/>
  </r>
  <r>
    <s v="Flight8852"/>
    <d v="2015-01-27T00:00:00"/>
    <x v="4"/>
    <n v="1.3"/>
    <n v="92"/>
    <x v="5"/>
    <n v="200"/>
    <n v="37000"/>
    <n v="40700"/>
    <n v="3700"/>
    <x v="7"/>
    <x v="1"/>
  </r>
  <r>
    <s v="Flight8853"/>
    <d v="2015-12-08T00:00:00"/>
    <x v="4"/>
    <n v="0.7"/>
    <n v="132"/>
    <x v="6"/>
    <n v="200"/>
    <n v="37000"/>
    <n v="40700"/>
    <n v="3700"/>
    <x v="4"/>
    <x v="1"/>
  </r>
  <r>
    <s v="Flight8854"/>
    <d v="2014-12-22T00:00:00"/>
    <x v="1"/>
    <n v="3.4"/>
    <n v="65"/>
    <x v="19"/>
    <n v="350"/>
    <n v="63350"/>
    <n v="69685"/>
    <n v="6335"/>
    <x v="4"/>
    <x v="0"/>
  </r>
  <r>
    <s v="Flight8855"/>
    <d v="2014-02-23T00:00:00"/>
    <x v="20"/>
    <n v="1.6"/>
    <n v="25"/>
    <x v="1"/>
    <n v="275"/>
    <n v="50875"/>
    <n v="55962.5"/>
    <n v="5087.5"/>
    <x v="8"/>
    <x v="0"/>
  </r>
  <r>
    <s v="Flight8856"/>
    <d v="2014-02-13T00:00:00"/>
    <x v="4"/>
    <n v="2.6"/>
    <n v="20"/>
    <x v="18"/>
    <n v="200"/>
    <n v="37000"/>
    <n v="40700"/>
    <n v="3700"/>
    <x v="8"/>
    <x v="0"/>
  </r>
  <r>
    <s v="Flight8857"/>
    <d v="2015-04-08T00:00:00"/>
    <x v="1"/>
    <n v="2.2999999999999998"/>
    <n v="119"/>
    <x v="2"/>
    <n v="250"/>
    <n v="46250"/>
    <n v="50875"/>
    <n v="4625"/>
    <x v="9"/>
    <x v="1"/>
  </r>
  <r>
    <s v="Flight8858"/>
    <d v="2014-04-27T00:00:00"/>
    <x v="7"/>
    <n v="1.5"/>
    <n v="131"/>
    <x v="1"/>
    <n v="200"/>
    <n v="37000"/>
    <n v="40700"/>
    <n v="3700"/>
    <x v="9"/>
    <x v="0"/>
  </r>
  <r>
    <s v="Flight8859"/>
    <d v="2014-08-02T00:00:00"/>
    <x v="6"/>
    <n v="0.9"/>
    <n v="14"/>
    <x v="16"/>
    <n v="330"/>
    <n v="61050"/>
    <n v="67155"/>
    <n v="6105"/>
    <x v="1"/>
    <x v="0"/>
  </r>
  <r>
    <s v="Flight8860"/>
    <d v="2015-08-28T00:00:00"/>
    <x v="4"/>
    <n v="2.1"/>
    <n v="63"/>
    <x v="27"/>
    <n v="220"/>
    <n v="39820"/>
    <n v="43802"/>
    <n v="3982"/>
    <x v="1"/>
    <x v="1"/>
  </r>
  <r>
    <s v="Flight8861"/>
    <d v="2014-03-29T00:00:00"/>
    <x v="11"/>
    <n v="1.5"/>
    <n v="158"/>
    <x v="17"/>
    <n v="350"/>
    <n v="57750"/>
    <n v="63525"/>
    <n v="5775"/>
    <x v="5"/>
    <x v="0"/>
  </r>
  <r>
    <s v="Flight8862"/>
    <d v="2015-03-07T00:00:00"/>
    <x v="5"/>
    <n v="2.2000000000000002"/>
    <n v="116"/>
    <x v="6"/>
    <n v="125"/>
    <n v="23125"/>
    <n v="25437.5"/>
    <n v="2312.5"/>
    <x v="5"/>
    <x v="1"/>
  </r>
  <r>
    <s v="Flight8863"/>
    <d v="2015-10-10T00:00:00"/>
    <x v="18"/>
    <n v="2.5"/>
    <n v="34"/>
    <x v="0"/>
    <n v="240"/>
    <n v="44400"/>
    <n v="48840"/>
    <n v="4440"/>
    <x v="11"/>
    <x v="1"/>
  </r>
  <r>
    <s v="Flight8864"/>
    <d v="2014-04-06T00:00:00"/>
    <x v="4"/>
    <n v="1.8"/>
    <n v="210"/>
    <x v="11"/>
    <n v="200"/>
    <n v="33000"/>
    <n v="36300"/>
    <n v="3300"/>
    <x v="9"/>
    <x v="0"/>
  </r>
  <r>
    <s v="Flight8865"/>
    <d v="2014-03-24T00:00:00"/>
    <x v="14"/>
    <n v="1.3"/>
    <n v="139"/>
    <x v="8"/>
    <n v="275"/>
    <n v="50875"/>
    <n v="55962.5"/>
    <n v="5087.5"/>
    <x v="5"/>
    <x v="0"/>
  </r>
  <r>
    <s v="Flight8866"/>
    <d v="2014-12-28T00:00:00"/>
    <x v="4"/>
    <n v="3.9"/>
    <n v="165"/>
    <x v="27"/>
    <n v="280"/>
    <n v="46200"/>
    <n v="50820"/>
    <n v="4620"/>
    <x v="4"/>
    <x v="0"/>
  </r>
  <r>
    <s v="Flight8867"/>
    <d v="2015-02-14T00:00:00"/>
    <x v="5"/>
    <n v="1.9"/>
    <n v="149"/>
    <x v="11"/>
    <n v="125"/>
    <n v="23125"/>
    <n v="25437.5"/>
    <n v="2312.5"/>
    <x v="8"/>
    <x v="1"/>
  </r>
  <r>
    <s v="Flight8868"/>
    <d v="2015-09-04T00:00:00"/>
    <x v="1"/>
    <n v="2.9"/>
    <n v="147"/>
    <x v="2"/>
    <n v="250"/>
    <n v="46250"/>
    <n v="50875"/>
    <n v="4625"/>
    <x v="6"/>
    <x v="1"/>
  </r>
  <r>
    <s v="Flight8869"/>
    <d v="2014-10-03T00:00:00"/>
    <x v="13"/>
    <n v="2.6"/>
    <n v="81"/>
    <x v="11"/>
    <n v="250"/>
    <n v="45250"/>
    <n v="49775"/>
    <n v="4525"/>
    <x v="11"/>
    <x v="0"/>
  </r>
  <r>
    <s v="Flight8870"/>
    <d v="2014-10-03T00:00:00"/>
    <x v="0"/>
    <n v="2.5"/>
    <n v="16"/>
    <x v="3"/>
    <n v="300"/>
    <n v="55500"/>
    <n v="61050"/>
    <n v="5550"/>
    <x v="11"/>
    <x v="0"/>
  </r>
  <r>
    <s v="Flight8871"/>
    <d v="2015-05-30T00:00:00"/>
    <x v="4"/>
    <n v="2.7"/>
    <n v="191"/>
    <x v="18"/>
    <n v="200"/>
    <n v="33000"/>
    <n v="36300"/>
    <n v="3300"/>
    <x v="3"/>
    <x v="1"/>
  </r>
  <r>
    <s v="Flight8872"/>
    <d v="2014-05-30T00:00:00"/>
    <x v="20"/>
    <n v="2.4"/>
    <n v="82"/>
    <x v="11"/>
    <n v="275"/>
    <n v="49775"/>
    <n v="54752.5"/>
    <n v="4977.5"/>
    <x v="3"/>
    <x v="0"/>
  </r>
  <r>
    <s v="Flight8873"/>
    <d v="2015-04-14T00:00:00"/>
    <x v="12"/>
    <n v="2.2999999999999998"/>
    <n v="190"/>
    <x v="8"/>
    <n v="115"/>
    <n v="18975"/>
    <n v="20872.5"/>
    <n v="1897.5"/>
    <x v="9"/>
    <x v="1"/>
  </r>
  <r>
    <s v="Flight8874"/>
    <d v="2015-11-21T00:00:00"/>
    <x v="4"/>
    <n v="2.4"/>
    <n v="9"/>
    <x v="18"/>
    <n v="200"/>
    <n v="37000"/>
    <n v="40700"/>
    <n v="3700"/>
    <x v="0"/>
    <x v="1"/>
  </r>
  <r>
    <s v="Flight8875"/>
    <d v="2014-11-09T00:00:00"/>
    <x v="2"/>
    <n v="0.5"/>
    <n v="110"/>
    <x v="2"/>
    <n v="225"/>
    <n v="41625"/>
    <n v="45787.5"/>
    <n v="4162.5"/>
    <x v="0"/>
    <x v="0"/>
  </r>
  <r>
    <s v="Flight8876"/>
    <d v="2014-07-04T00:00:00"/>
    <x v="11"/>
    <n v="1.8"/>
    <n v="156"/>
    <x v="25"/>
    <n v="385"/>
    <n v="63525"/>
    <n v="69877.5"/>
    <n v="6352.5"/>
    <x v="2"/>
    <x v="0"/>
  </r>
  <r>
    <s v="Flight8877"/>
    <d v="2014-08-09T00:00:00"/>
    <x v="20"/>
    <n v="1.4"/>
    <n v="29"/>
    <x v="12"/>
    <n v="302.5"/>
    <n v="55962.5"/>
    <n v="61558.75"/>
    <n v="5596.25"/>
    <x v="1"/>
    <x v="0"/>
  </r>
  <r>
    <s v="Flight8878"/>
    <d v="2015-05-12T00:00:00"/>
    <x v="19"/>
    <n v="2.7"/>
    <n v="37"/>
    <x v="18"/>
    <n v="115"/>
    <n v="18975"/>
    <n v="20872.5"/>
    <n v="1897.5"/>
    <x v="3"/>
    <x v="1"/>
  </r>
  <r>
    <s v="Flight8879"/>
    <d v="2015-09-13T00:00:00"/>
    <x v="1"/>
    <n v="1.7"/>
    <n v="196"/>
    <x v="27"/>
    <n v="250"/>
    <n v="41250"/>
    <n v="45375"/>
    <n v="4125"/>
    <x v="6"/>
    <x v="1"/>
  </r>
  <r>
    <s v="Flight8880"/>
    <d v="2014-02-24T00:00:00"/>
    <x v="14"/>
    <n v="1.9"/>
    <n v="38"/>
    <x v="1"/>
    <n v="275"/>
    <n v="45375"/>
    <n v="49912.5"/>
    <n v="4537.5"/>
    <x v="8"/>
    <x v="0"/>
  </r>
  <r>
    <s v="Flight8881"/>
    <d v="2015-09-20T00:00:00"/>
    <x v="6"/>
    <n v="2"/>
    <n v="89"/>
    <x v="13"/>
    <n v="300"/>
    <n v="54300"/>
    <n v="59730"/>
    <n v="5430"/>
    <x v="6"/>
    <x v="1"/>
  </r>
  <r>
    <s v="Flight8882"/>
    <d v="2015-07-23T00:00:00"/>
    <x v="13"/>
    <n v="2.5"/>
    <n v="128"/>
    <x v="2"/>
    <n v="275"/>
    <n v="50875"/>
    <n v="55962.5"/>
    <n v="5087.5"/>
    <x v="2"/>
    <x v="1"/>
  </r>
  <r>
    <s v="Flight8883"/>
    <d v="2014-04-16T00:00:00"/>
    <x v="13"/>
    <n v="2.7"/>
    <n v="97"/>
    <x v="16"/>
    <n v="250"/>
    <n v="46250"/>
    <n v="50875"/>
    <n v="4625"/>
    <x v="9"/>
    <x v="0"/>
  </r>
  <r>
    <s v="Flight8884"/>
    <d v="2014-11-06T00:00:00"/>
    <x v="13"/>
    <n v="1.9"/>
    <n v="160"/>
    <x v="9"/>
    <n v="250"/>
    <n v="41250"/>
    <n v="45375"/>
    <n v="4125"/>
    <x v="0"/>
    <x v="0"/>
  </r>
  <r>
    <s v="Flight8885"/>
    <d v="2015-10-19T00:00:00"/>
    <x v="4"/>
    <n v="1.5"/>
    <n v="9"/>
    <x v="24"/>
    <n v="200"/>
    <n v="37000"/>
    <n v="40700"/>
    <n v="3700"/>
    <x v="11"/>
    <x v="1"/>
  </r>
  <r>
    <s v="Flight8886"/>
    <d v="2015-02-05T00:00:00"/>
    <x v="4"/>
    <n v="3"/>
    <n v="121"/>
    <x v="19"/>
    <n v="200"/>
    <n v="37000"/>
    <n v="40700"/>
    <n v="3700"/>
    <x v="8"/>
    <x v="1"/>
  </r>
  <r>
    <s v="Flight8887"/>
    <d v="2014-06-15T00:00:00"/>
    <x v="8"/>
    <n v="10.4"/>
    <n v="64"/>
    <x v="24"/>
    <n v="220"/>
    <n v="39820"/>
    <n v="43802"/>
    <n v="3982"/>
    <x v="10"/>
    <x v="0"/>
  </r>
  <r>
    <s v="Flight8888"/>
    <d v="2015-11-18T00:00:00"/>
    <x v="16"/>
    <n v="4"/>
    <n v="173"/>
    <x v="13"/>
    <n v="275"/>
    <n v="45375"/>
    <n v="49912.5"/>
    <n v="4537.5"/>
    <x v="0"/>
    <x v="1"/>
  </r>
  <r>
    <s v="Flight8889"/>
    <d v="2014-04-07T00:00:00"/>
    <x v="6"/>
    <n v="2.1"/>
    <n v="84"/>
    <x v="15"/>
    <n v="300"/>
    <n v="54300"/>
    <n v="59730"/>
    <n v="5430"/>
    <x v="9"/>
    <x v="0"/>
  </r>
  <r>
    <s v="Flight8890"/>
    <d v="2015-08-19T00:00:00"/>
    <x v="9"/>
    <n v="3"/>
    <n v="59"/>
    <x v="6"/>
    <n v="275"/>
    <n v="45375"/>
    <n v="49912.5"/>
    <n v="4537.5"/>
    <x v="1"/>
    <x v="1"/>
  </r>
  <r>
    <s v="Flight8891"/>
    <d v="2015-01-19T00:00:00"/>
    <x v="10"/>
    <n v="3.1"/>
    <n v="189"/>
    <x v="18"/>
    <n v="375"/>
    <n v="61875"/>
    <n v="68062.5"/>
    <n v="6187.5"/>
    <x v="7"/>
    <x v="1"/>
  </r>
  <r>
    <s v="Flight8892"/>
    <d v="2014-08-29T00:00:00"/>
    <x v="12"/>
    <n v="2"/>
    <n v="104"/>
    <x v="18"/>
    <n v="126.5"/>
    <n v="23402.5"/>
    <n v="25742.75"/>
    <n v="2340.25"/>
    <x v="1"/>
    <x v="0"/>
  </r>
  <r>
    <s v="Flight8893"/>
    <d v="2014-08-31T00:00:00"/>
    <x v="12"/>
    <n v="2.2999999999999998"/>
    <n v="60"/>
    <x v="25"/>
    <n v="126.5"/>
    <n v="20872.5"/>
    <n v="22959.75"/>
    <n v="2087.25"/>
    <x v="1"/>
    <x v="0"/>
  </r>
  <r>
    <s v="Flight8894"/>
    <d v="2014-06-07T00:00:00"/>
    <x v="22"/>
    <n v="1.6"/>
    <n v="40"/>
    <x v="16"/>
    <n v="319"/>
    <n v="52635"/>
    <n v="57898.5"/>
    <n v="5263.5"/>
    <x v="10"/>
    <x v="0"/>
  </r>
  <r>
    <s v="Flight8895"/>
    <d v="2015-06-09T00:00:00"/>
    <x v="8"/>
    <n v="11.9"/>
    <n v="180"/>
    <x v="6"/>
    <n v="220"/>
    <n v="36300"/>
    <n v="39930"/>
    <n v="3630"/>
    <x v="10"/>
    <x v="1"/>
  </r>
  <r>
    <s v="Flight8896"/>
    <d v="2014-02-08T00:00:00"/>
    <x v="17"/>
    <n v="2.7"/>
    <n v="112"/>
    <x v="5"/>
    <n v="300"/>
    <n v="55500"/>
    <n v="61050"/>
    <n v="5550"/>
    <x v="8"/>
    <x v="0"/>
  </r>
  <r>
    <s v="Flight8897"/>
    <d v="2014-02-18T00:00:00"/>
    <x v="17"/>
    <n v="2"/>
    <n v="30"/>
    <x v="1"/>
    <n v="300"/>
    <n v="55500"/>
    <n v="61050"/>
    <n v="5550"/>
    <x v="8"/>
    <x v="0"/>
  </r>
  <r>
    <s v="Flight8898"/>
    <d v="2015-03-04T00:00:00"/>
    <x v="17"/>
    <n v="1.2"/>
    <n v="159"/>
    <x v="1"/>
    <n v="300"/>
    <n v="49500"/>
    <n v="54450"/>
    <n v="4950"/>
    <x v="5"/>
    <x v="1"/>
  </r>
  <r>
    <s v="Flight8899"/>
    <d v="2014-07-24T00:00:00"/>
    <x v="10"/>
    <n v="1"/>
    <n v="26"/>
    <x v="6"/>
    <n v="412.5"/>
    <n v="76312.5"/>
    <n v="83943.75"/>
    <n v="7631.25"/>
    <x v="2"/>
    <x v="0"/>
  </r>
  <r>
    <s v="Flight8900"/>
    <d v="2014-03-07T00:00:00"/>
    <x v="16"/>
    <n v="2.1"/>
    <n v="101"/>
    <x v="22"/>
    <n v="275"/>
    <n v="50875"/>
    <n v="55962.5"/>
    <n v="5087.5"/>
    <x v="5"/>
    <x v="0"/>
  </r>
  <r>
    <s v="Flight8901"/>
    <d v="2015-10-16T00:00:00"/>
    <x v="13"/>
    <n v="2"/>
    <n v="190"/>
    <x v="15"/>
    <n v="250"/>
    <n v="41250"/>
    <n v="45375"/>
    <n v="4125"/>
    <x v="11"/>
    <x v="1"/>
  </r>
  <r>
    <s v="Flight8902"/>
    <d v="2014-03-19T00:00:00"/>
    <x v="8"/>
    <n v="7.6"/>
    <n v="175"/>
    <x v="17"/>
    <n v="200"/>
    <n v="33000"/>
    <n v="36300"/>
    <n v="3300"/>
    <x v="5"/>
    <x v="0"/>
  </r>
  <r>
    <s v="Flight8903"/>
    <d v="2015-06-18T00:00:00"/>
    <x v="1"/>
    <n v="2.8"/>
    <n v="84"/>
    <x v="0"/>
    <n v="275"/>
    <n v="49775"/>
    <n v="54752.5"/>
    <n v="4977.5"/>
    <x v="10"/>
    <x v="1"/>
  </r>
  <r>
    <s v="Flight8904"/>
    <d v="2014-10-10T00:00:00"/>
    <x v="10"/>
    <n v="1.9"/>
    <n v="1"/>
    <x v="21"/>
    <n v="375"/>
    <n v="69375"/>
    <n v="76312.5"/>
    <n v="6937.5"/>
    <x v="11"/>
    <x v="0"/>
  </r>
  <r>
    <s v="Flight8905"/>
    <d v="2014-09-18T00:00:00"/>
    <x v="5"/>
    <n v="1.9"/>
    <n v="94"/>
    <x v="1"/>
    <n v="125"/>
    <n v="23125"/>
    <n v="25437.5"/>
    <n v="2312.5"/>
    <x v="6"/>
    <x v="0"/>
  </r>
  <r>
    <s v="Flight8906"/>
    <d v="2014-10-01T00:00:00"/>
    <x v="8"/>
    <n v="7.3"/>
    <n v="137"/>
    <x v="16"/>
    <n v="200"/>
    <n v="37000"/>
    <n v="40700"/>
    <n v="3700"/>
    <x v="11"/>
    <x v="0"/>
  </r>
  <r>
    <s v="Flight8907"/>
    <d v="2014-11-20T00:00:00"/>
    <x v="8"/>
    <n v="6.6"/>
    <n v="86"/>
    <x v="28"/>
    <n v="200"/>
    <n v="36200"/>
    <n v="39820"/>
    <n v="3620"/>
    <x v="0"/>
    <x v="0"/>
  </r>
  <r>
    <s v="Flight8908"/>
    <d v="2015-06-23T00:00:00"/>
    <x v="11"/>
    <n v="1.1000000000000001"/>
    <n v="173"/>
    <x v="18"/>
    <n v="385"/>
    <n v="63525"/>
    <n v="69877.5"/>
    <n v="6352.5"/>
    <x v="10"/>
    <x v="1"/>
  </r>
  <r>
    <s v="Flight8909"/>
    <d v="2015-08-23T00:00:00"/>
    <x v="1"/>
    <n v="1.7"/>
    <n v="158"/>
    <x v="18"/>
    <n v="275"/>
    <n v="45375"/>
    <n v="49912.5"/>
    <n v="4537.5"/>
    <x v="1"/>
    <x v="1"/>
  </r>
  <r>
    <s v="Flight8910"/>
    <d v="2015-10-11T00:00:00"/>
    <x v="21"/>
    <n v="2"/>
    <n v="72"/>
    <x v="8"/>
    <n v="300"/>
    <n v="54300"/>
    <n v="59730"/>
    <n v="5430"/>
    <x v="11"/>
    <x v="1"/>
  </r>
  <r>
    <s v="Flight8911"/>
    <d v="2015-03-28T00:00:00"/>
    <x v="3"/>
    <n v="2.6"/>
    <n v="196"/>
    <x v="18"/>
    <n v="350"/>
    <n v="57750"/>
    <n v="63525"/>
    <n v="5775"/>
    <x v="5"/>
    <x v="1"/>
  </r>
  <r>
    <s v="Flight8912"/>
    <d v="2014-06-21T00:00:00"/>
    <x v="10"/>
    <n v="1.9"/>
    <n v="86"/>
    <x v="6"/>
    <n v="412.5"/>
    <n v="74662.5"/>
    <n v="82128.75"/>
    <n v="7466.25"/>
    <x v="10"/>
    <x v="0"/>
  </r>
  <r>
    <s v="Flight8913"/>
    <d v="2014-09-16T00:00:00"/>
    <x v="10"/>
    <n v="1.1000000000000001"/>
    <n v="203"/>
    <x v="2"/>
    <n v="375"/>
    <n v="61875"/>
    <n v="68062.5"/>
    <n v="6187.5"/>
    <x v="6"/>
    <x v="0"/>
  </r>
  <r>
    <s v="Flight8914"/>
    <d v="2015-01-25T00:00:00"/>
    <x v="6"/>
    <n v="1.5"/>
    <n v="127"/>
    <x v="18"/>
    <n v="300"/>
    <n v="55500"/>
    <n v="61050"/>
    <n v="5550"/>
    <x v="7"/>
    <x v="1"/>
  </r>
  <r>
    <s v="Flight8915"/>
    <d v="2015-09-10T00:00:00"/>
    <x v="7"/>
    <n v="0.7"/>
    <n v="136"/>
    <x v="20"/>
    <n v="200"/>
    <n v="37000"/>
    <n v="40700"/>
    <n v="3700"/>
    <x v="6"/>
    <x v="1"/>
  </r>
  <r>
    <s v="Flight8916"/>
    <d v="2015-06-06T00:00:00"/>
    <x v="19"/>
    <n v="1.5"/>
    <n v="77"/>
    <x v="2"/>
    <n v="126.5"/>
    <n v="22896.5"/>
    <n v="25186.15"/>
    <n v="2289.65"/>
    <x v="10"/>
    <x v="1"/>
  </r>
  <r>
    <s v="Flight8917"/>
    <d v="2015-12-24T00:00:00"/>
    <x v="5"/>
    <n v="4.5"/>
    <n v="183"/>
    <x v="6"/>
    <n v="175"/>
    <n v="28875"/>
    <n v="31762.5"/>
    <n v="2887.5"/>
    <x v="4"/>
    <x v="1"/>
  </r>
  <r>
    <s v="Flight8918"/>
    <d v="2014-06-04T00:00:00"/>
    <x v="1"/>
    <n v="1.7"/>
    <n v="122"/>
    <x v="6"/>
    <n v="275"/>
    <n v="50875"/>
    <n v="55962.5"/>
    <n v="5087.5"/>
    <x v="10"/>
    <x v="0"/>
  </r>
  <r>
    <s v="Flight8919"/>
    <d v="2015-04-06T00:00:00"/>
    <x v="3"/>
    <n v="4.8"/>
    <n v="27"/>
    <x v="15"/>
    <n v="350"/>
    <n v="64750"/>
    <n v="71225"/>
    <n v="6475"/>
    <x v="9"/>
    <x v="1"/>
  </r>
  <r>
    <s v="Flight8920"/>
    <d v="2015-07-25T00:00:00"/>
    <x v="3"/>
    <n v="6.2"/>
    <n v="130"/>
    <x v="15"/>
    <n v="385"/>
    <n v="71225"/>
    <n v="78347.5"/>
    <n v="7122.5"/>
    <x v="2"/>
    <x v="1"/>
  </r>
  <r>
    <s v="Flight8921"/>
    <d v="2014-04-14T00:00:00"/>
    <x v="0"/>
    <n v="3.1"/>
    <n v="94"/>
    <x v="18"/>
    <n v="300"/>
    <n v="55500"/>
    <n v="61050"/>
    <n v="5550"/>
    <x v="9"/>
    <x v="0"/>
  </r>
  <r>
    <s v="Flight8922"/>
    <d v="2015-02-08T00:00:00"/>
    <x v="7"/>
    <n v="2.4"/>
    <n v="37"/>
    <x v="1"/>
    <n v="200"/>
    <n v="33000"/>
    <n v="36300"/>
    <n v="3300"/>
    <x v="8"/>
    <x v="1"/>
  </r>
  <r>
    <s v="Flight8923"/>
    <d v="2014-08-24T00:00:00"/>
    <x v="8"/>
    <n v="9.8000000000000007"/>
    <n v="7"/>
    <x v="14"/>
    <n v="220"/>
    <n v="40700"/>
    <n v="44770"/>
    <n v="4070"/>
    <x v="1"/>
    <x v="0"/>
  </r>
  <r>
    <s v="Flight8924"/>
    <d v="2015-10-20T00:00:00"/>
    <x v="16"/>
    <n v="2"/>
    <n v="158"/>
    <x v="18"/>
    <n v="275"/>
    <n v="45375"/>
    <n v="49912.5"/>
    <n v="4537.5"/>
    <x v="11"/>
    <x v="1"/>
  </r>
  <r>
    <s v="Flight8925"/>
    <d v="2014-06-13T00:00:00"/>
    <x v="2"/>
    <n v="2.7"/>
    <n v="22"/>
    <x v="15"/>
    <n v="247.5"/>
    <n v="45787.5"/>
    <n v="50366.25"/>
    <n v="4578.75"/>
    <x v="10"/>
    <x v="0"/>
  </r>
  <r>
    <s v="Flight8926"/>
    <d v="2015-05-27T00:00:00"/>
    <x v="0"/>
    <n v="1.8"/>
    <n v="149"/>
    <x v="22"/>
    <n v="300"/>
    <n v="55500"/>
    <n v="61050"/>
    <n v="5550"/>
    <x v="3"/>
    <x v="1"/>
  </r>
  <r>
    <s v="Flight8927"/>
    <d v="2014-08-24T00:00:00"/>
    <x v="10"/>
    <n v="2.5"/>
    <n v="41"/>
    <x v="6"/>
    <n v="412.5"/>
    <n v="68062.5"/>
    <n v="74868.75"/>
    <n v="6806.25"/>
    <x v="1"/>
    <x v="0"/>
  </r>
  <r>
    <s v="Flight8928"/>
    <d v="2014-11-05T00:00:00"/>
    <x v="16"/>
    <n v="1.3"/>
    <n v="172"/>
    <x v="2"/>
    <n v="275"/>
    <n v="45375"/>
    <n v="49912.5"/>
    <n v="4537.5"/>
    <x v="0"/>
    <x v="0"/>
  </r>
  <r>
    <s v="Flight8929"/>
    <d v="2015-07-13T00:00:00"/>
    <x v="14"/>
    <n v="0.8"/>
    <n v="201"/>
    <x v="23"/>
    <n v="302.5"/>
    <n v="49912.5"/>
    <n v="54903.75"/>
    <n v="4991.25"/>
    <x v="2"/>
    <x v="1"/>
  </r>
  <r>
    <s v="Flight8930"/>
    <d v="2014-11-17T00:00:00"/>
    <x v="6"/>
    <n v="1.5"/>
    <n v="146"/>
    <x v="25"/>
    <n v="300"/>
    <n v="55500"/>
    <n v="61050"/>
    <n v="5550"/>
    <x v="0"/>
    <x v="0"/>
  </r>
  <r>
    <s v="Flight8931"/>
    <d v="2014-12-04T00:00:00"/>
    <x v="4"/>
    <n v="1"/>
    <n v="12"/>
    <x v="0"/>
    <n v="200"/>
    <n v="37000"/>
    <n v="40700"/>
    <n v="3700"/>
    <x v="4"/>
    <x v="0"/>
  </r>
  <r>
    <s v="Flight8932"/>
    <d v="2014-07-28T00:00:00"/>
    <x v="4"/>
    <n v="2.6"/>
    <n v="107"/>
    <x v="24"/>
    <n v="220"/>
    <n v="40700"/>
    <n v="44770"/>
    <n v="4070"/>
    <x v="2"/>
    <x v="0"/>
  </r>
  <r>
    <s v="Flight8933"/>
    <d v="2015-02-28T00:00:00"/>
    <x v="19"/>
    <n v="1.2"/>
    <n v="26"/>
    <x v="1"/>
    <n v="115"/>
    <n v="21275"/>
    <n v="23402.5"/>
    <n v="2127.5"/>
    <x v="8"/>
    <x v="1"/>
  </r>
  <r>
    <s v="Flight8934"/>
    <d v="2015-10-11T00:00:00"/>
    <x v="14"/>
    <n v="2.1"/>
    <n v="206"/>
    <x v="1"/>
    <n v="275"/>
    <n v="45375"/>
    <n v="49912.5"/>
    <n v="4537.5"/>
    <x v="11"/>
    <x v="1"/>
  </r>
  <r>
    <s v="Flight8935"/>
    <d v="2015-05-28T00:00:00"/>
    <x v="13"/>
    <n v="1.4"/>
    <n v="8"/>
    <x v="1"/>
    <n v="250"/>
    <n v="46250"/>
    <n v="50875"/>
    <n v="4625"/>
    <x v="3"/>
    <x v="1"/>
  </r>
  <r>
    <s v="Flight8936"/>
    <d v="2014-04-05T00:00:00"/>
    <x v="11"/>
    <n v="1.2"/>
    <n v="106"/>
    <x v="18"/>
    <n v="350"/>
    <n v="64750"/>
    <n v="71225"/>
    <n v="6475"/>
    <x v="9"/>
    <x v="0"/>
  </r>
  <r>
    <s v="Flight8937"/>
    <d v="2015-12-09T00:00:00"/>
    <x v="8"/>
    <n v="9.3000000000000007"/>
    <n v="43"/>
    <x v="0"/>
    <n v="200"/>
    <n v="33000"/>
    <n v="36300"/>
    <n v="3300"/>
    <x v="4"/>
    <x v="1"/>
  </r>
  <r>
    <s v="Flight8938"/>
    <d v="2014-02-16T00:00:00"/>
    <x v="8"/>
    <n v="8.8000000000000007"/>
    <n v="159"/>
    <x v="23"/>
    <n v="200"/>
    <n v="33000"/>
    <n v="36300"/>
    <n v="3300"/>
    <x v="8"/>
    <x v="0"/>
  </r>
  <r>
    <s v="Flight8939"/>
    <d v="2014-11-04T00:00:00"/>
    <x v="6"/>
    <n v="1.4"/>
    <n v="162"/>
    <x v="23"/>
    <n v="300"/>
    <n v="49500"/>
    <n v="54450"/>
    <n v="4950"/>
    <x v="0"/>
    <x v="0"/>
  </r>
  <r>
    <s v="Flight8940"/>
    <d v="2014-08-04T00:00:00"/>
    <x v="11"/>
    <n v="2.7"/>
    <n v="115"/>
    <x v="21"/>
    <n v="385"/>
    <n v="71225"/>
    <n v="78347.5"/>
    <n v="7122.5"/>
    <x v="1"/>
    <x v="0"/>
  </r>
  <r>
    <s v="Flight8941"/>
    <d v="2015-05-24T00:00:00"/>
    <x v="16"/>
    <n v="2.1"/>
    <n v="20"/>
    <x v="2"/>
    <n v="275"/>
    <n v="50875"/>
    <n v="55962.5"/>
    <n v="5087.5"/>
    <x v="3"/>
    <x v="1"/>
  </r>
  <r>
    <s v="Flight8942"/>
    <d v="2014-04-20T00:00:00"/>
    <x v="15"/>
    <n v="1.9"/>
    <n v="32"/>
    <x v="21"/>
    <n v="300"/>
    <n v="55500"/>
    <n v="61050"/>
    <n v="5550"/>
    <x v="9"/>
    <x v="0"/>
  </r>
  <r>
    <s v="Flight8943"/>
    <d v="2014-04-01T00:00:00"/>
    <x v="5"/>
    <n v="2.6"/>
    <n v="34"/>
    <x v="2"/>
    <n v="125"/>
    <n v="23125"/>
    <n v="25437.5"/>
    <n v="2312.5"/>
    <x v="9"/>
    <x v="0"/>
  </r>
  <r>
    <s v="Flight8944"/>
    <d v="2014-12-31T00:00:00"/>
    <x v="1"/>
    <n v="2.4"/>
    <n v="94"/>
    <x v="19"/>
    <n v="250"/>
    <n v="46250"/>
    <n v="50875"/>
    <n v="4625"/>
    <x v="4"/>
    <x v="0"/>
  </r>
  <r>
    <s v="Flight8945"/>
    <d v="2014-03-26T00:00:00"/>
    <x v="4"/>
    <n v="1.5"/>
    <n v="174"/>
    <x v="15"/>
    <n v="200"/>
    <n v="33000"/>
    <n v="36300"/>
    <n v="3300"/>
    <x v="5"/>
    <x v="0"/>
  </r>
  <r>
    <s v="Flight8946"/>
    <d v="2014-03-25T00:00:00"/>
    <x v="8"/>
    <n v="9.6999999999999993"/>
    <n v="109"/>
    <x v="2"/>
    <n v="200"/>
    <n v="37000"/>
    <n v="40700"/>
    <n v="3700"/>
    <x v="5"/>
    <x v="0"/>
  </r>
  <r>
    <s v="Flight8947"/>
    <d v="2015-04-08T00:00:00"/>
    <x v="13"/>
    <n v="2.4"/>
    <n v="106"/>
    <x v="0"/>
    <n v="250"/>
    <n v="46250"/>
    <n v="50875"/>
    <n v="4625"/>
    <x v="9"/>
    <x v="1"/>
  </r>
  <r>
    <s v="Flight8948"/>
    <d v="2015-05-10T00:00:00"/>
    <x v="16"/>
    <n v="1.9"/>
    <n v="11"/>
    <x v="1"/>
    <n v="275"/>
    <n v="50875"/>
    <n v="55962.5"/>
    <n v="5087.5"/>
    <x v="3"/>
    <x v="1"/>
  </r>
  <r>
    <s v="Flight8949"/>
    <d v="2015-06-09T00:00:00"/>
    <x v="6"/>
    <n v="2.4"/>
    <n v="122"/>
    <x v="0"/>
    <n v="330"/>
    <n v="61050"/>
    <n v="67155"/>
    <n v="6105"/>
    <x v="10"/>
    <x v="1"/>
  </r>
  <r>
    <s v="Flight8950"/>
    <d v="2014-04-18T00:00:00"/>
    <x v="1"/>
    <n v="2.2999999999999998"/>
    <n v="100"/>
    <x v="6"/>
    <n v="250"/>
    <n v="46250"/>
    <n v="50875"/>
    <n v="4625"/>
    <x v="9"/>
    <x v="0"/>
  </r>
  <r>
    <s v="Flight8951"/>
    <d v="2014-11-29T00:00:00"/>
    <x v="1"/>
    <n v="4.5"/>
    <n v="20"/>
    <x v="18"/>
    <n v="375"/>
    <n v="69375"/>
    <n v="76312.5"/>
    <n v="6937.5"/>
    <x v="0"/>
    <x v="0"/>
  </r>
  <r>
    <s v="Flight8952"/>
    <d v="2014-09-22T00:00:00"/>
    <x v="13"/>
    <n v="1.8"/>
    <n v="183"/>
    <x v="12"/>
    <n v="250"/>
    <n v="41250"/>
    <n v="45375"/>
    <n v="4125"/>
    <x v="6"/>
    <x v="0"/>
  </r>
  <r>
    <s v="Flight8953"/>
    <d v="2015-07-15T00:00:00"/>
    <x v="0"/>
    <n v="1.5"/>
    <n v="209"/>
    <x v="0"/>
    <n v="330"/>
    <n v="54450"/>
    <n v="59895"/>
    <n v="5445"/>
    <x v="2"/>
    <x v="1"/>
  </r>
  <r>
    <s v="Flight8954"/>
    <d v="2014-11-02T00:00:00"/>
    <x v="11"/>
    <n v="2.2000000000000002"/>
    <n v="210"/>
    <x v="0"/>
    <n v="350"/>
    <n v="57750"/>
    <n v="63525"/>
    <n v="5775"/>
    <x v="0"/>
    <x v="0"/>
  </r>
  <r>
    <s v="Flight8955"/>
    <d v="2014-06-28T00:00:00"/>
    <x v="2"/>
    <n v="2.5"/>
    <n v="76"/>
    <x v="2"/>
    <n v="247.5"/>
    <n v="44797.5"/>
    <n v="49277.25"/>
    <n v="4479.75"/>
    <x v="10"/>
    <x v="0"/>
  </r>
  <r>
    <s v="Flight8956"/>
    <d v="2014-07-19T00:00:00"/>
    <x v="10"/>
    <n v="2.1"/>
    <n v="24"/>
    <x v="10"/>
    <n v="412.5"/>
    <n v="76312.5"/>
    <n v="83943.75"/>
    <n v="7631.25"/>
    <x v="2"/>
    <x v="0"/>
  </r>
  <r>
    <s v="Flight8957"/>
    <d v="2014-12-06T00:00:00"/>
    <x v="8"/>
    <n v="9"/>
    <n v="29"/>
    <x v="2"/>
    <n v="200"/>
    <n v="37000"/>
    <n v="40700"/>
    <n v="3700"/>
    <x v="4"/>
    <x v="0"/>
  </r>
  <r>
    <s v="Flight8958"/>
    <d v="2014-06-13T00:00:00"/>
    <x v="10"/>
    <n v="1.2"/>
    <n v="44"/>
    <x v="18"/>
    <n v="412.5"/>
    <n v="68062.5"/>
    <n v="74868.75"/>
    <n v="6806.25"/>
    <x v="10"/>
    <x v="0"/>
  </r>
  <r>
    <s v="Flight8959"/>
    <d v="2015-06-12T00:00:00"/>
    <x v="14"/>
    <n v="2.8"/>
    <n v="90"/>
    <x v="21"/>
    <n v="302.5"/>
    <n v="54752.5"/>
    <n v="60227.75"/>
    <n v="5475.25"/>
    <x v="10"/>
    <x v="1"/>
  </r>
  <r>
    <s v="Flight8960"/>
    <d v="2015-10-06T00:00:00"/>
    <x v="23"/>
    <n v="2.2999999999999998"/>
    <n v="100"/>
    <x v="0"/>
    <n v="5000"/>
    <n v="925000"/>
    <n v="1017500"/>
    <n v="92500"/>
    <x v="11"/>
    <x v="1"/>
  </r>
  <r>
    <s v="Flight8961"/>
    <d v="2015-01-15T00:00:00"/>
    <x v="8"/>
    <n v="6.3"/>
    <n v="61"/>
    <x v="10"/>
    <n v="200"/>
    <n v="33000"/>
    <n v="36300"/>
    <n v="3300"/>
    <x v="7"/>
    <x v="1"/>
  </r>
  <r>
    <s v="Flight8962"/>
    <d v="2015-05-27T00:00:00"/>
    <x v="10"/>
    <n v="2.1"/>
    <n v="117"/>
    <x v="8"/>
    <n v="375"/>
    <n v="69375"/>
    <n v="76312.5"/>
    <n v="6937.5"/>
    <x v="3"/>
    <x v="1"/>
  </r>
  <r>
    <s v="Flight8963"/>
    <d v="2014-06-17T00:00:00"/>
    <x v="7"/>
    <n v="2"/>
    <n v="144"/>
    <x v="5"/>
    <n v="220"/>
    <n v="40700"/>
    <n v="44770"/>
    <n v="4070"/>
    <x v="10"/>
    <x v="0"/>
  </r>
  <r>
    <s v="Flight8964"/>
    <d v="2015-05-27T00:00:00"/>
    <x v="10"/>
    <n v="1.9"/>
    <n v="156"/>
    <x v="1"/>
    <n v="375"/>
    <n v="61875"/>
    <n v="68062.5"/>
    <n v="6187.5"/>
    <x v="3"/>
    <x v="1"/>
  </r>
  <r>
    <s v="Flight8965"/>
    <d v="2015-10-31T00:00:00"/>
    <x v="12"/>
    <n v="0.9"/>
    <n v="60"/>
    <x v="6"/>
    <n v="115"/>
    <n v="18975"/>
    <n v="20872.5"/>
    <n v="1897.5"/>
    <x v="11"/>
    <x v="1"/>
  </r>
  <r>
    <s v="Flight8966"/>
    <d v="2015-08-29T00:00:00"/>
    <x v="13"/>
    <n v="0.7"/>
    <n v="75"/>
    <x v="8"/>
    <n v="275"/>
    <n v="49775"/>
    <n v="54752.5"/>
    <n v="4977.5"/>
    <x v="1"/>
    <x v="1"/>
  </r>
  <r>
    <s v="Flight8967"/>
    <d v="2015-08-21T00:00:00"/>
    <x v="8"/>
    <n v="12.7"/>
    <n v="15"/>
    <x v="18"/>
    <n v="220"/>
    <n v="40700"/>
    <n v="44770"/>
    <n v="4070"/>
    <x v="1"/>
    <x v="1"/>
  </r>
  <r>
    <s v="Flight8968"/>
    <d v="2015-02-10T00:00:00"/>
    <x v="6"/>
    <n v="2.1"/>
    <n v="71"/>
    <x v="21"/>
    <n v="300"/>
    <n v="54300"/>
    <n v="59730"/>
    <n v="5430"/>
    <x v="8"/>
    <x v="1"/>
  </r>
  <r>
    <s v="Flight8969"/>
    <d v="2014-10-31T00:00:00"/>
    <x v="22"/>
    <n v="1.8"/>
    <n v="180"/>
    <x v="22"/>
    <n v="290"/>
    <n v="47850"/>
    <n v="52635"/>
    <n v="4785"/>
    <x v="11"/>
    <x v="0"/>
  </r>
  <r>
    <s v="Flight8970"/>
    <d v="2014-06-23T00:00:00"/>
    <x v="4"/>
    <n v="1.6"/>
    <n v="30"/>
    <x v="15"/>
    <n v="220"/>
    <n v="40700"/>
    <n v="44770"/>
    <n v="4070"/>
    <x v="10"/>
    <x v="0"/>
  </r>
  <r>
    <s v="Flight8971"/>
    <d v="2014-06-23T00:00:00"/>
    <x v="15"/>
    <n v="1.4"/>
    <n v="4"/>
    <x v="6"/>
    <n v="330"/>
    <n v="61050"/>
    <n v="67155"/>
    <n v="6105"/>
    <x v="10"/>
    <x v="0"/>
  </r>
  <r>
    <s v="Flight8972"/>
    <d v="2014-10-25T00:00:00"/>
    <x v="13"/>
    <n v="1.6"/>
    <n v="141"/>
    <x v="13"/>
    <n v="250"/>
    <n v="46250"/>
    <n v="50875"/>
    <n v="4625"/>
    <x v="11"/>
    <x v="0"/>
  </r>
  <r>
    <s v="Flight8973"/>
    <d v="2014-07-17T00:00:00"/>
    <x v="2"/>
    <n v="2.2000000000000002"/>
    <n v="113"/>
    <x v="1"/>
    <n v="247.5"/>
    <n v="45787.5"/>
    <n v="50366.25"/>
    <n v="4578.75"/>
    <x v="2"/>
    <x v="0"/>
  </r>
  <r>
    <s v="Flight8974"/>
    <d v="2015-11-07T00:00:00"/>
    <x v="9"/>
    <n v="2.2999999999999998"/>
    <n v="34"/>
    <x v="8"/>
    <n v="250"/>
    <n v="46250"/>
    <n v="50875"/>
    <n v="4625"/>
    <x v="0"/>
    <x v="1"/>
  </r>
  <r>
    <s v="Flight8975"/>
    <d v="2015-09-26T00:00:00"/>
    <x v="10"/>
    <n v="0.8"/>
    <n v="21"/>
    <x v="11"/>
    <n v="375"/>
    <n v="69375"/>
    <n v="76312.5"/>
    <n v="6937.5"/>
    <x v="6"/>
    <x v="1"/>
  </r>
  <r>
    <s v="Flight8976"/>
    <d v="2015-03-27T00:00:00"/>
    <x v="4"/>
    <n v="1.4"/>
    <n v="3"/>
    <x v="25"/>
    <n v="200"/>
    <n v="37000"/>
    <n v="40700"/>
    <n v="3700"/>
    <x v="5"/>
    <x v="1"/>
  </r>
  <r>
    <s v="Flight8977"/>
    <d v="2014-07-27T00:00:00"/>
    <x v="3"/>
    <n v="3.9"/>
    <n v="77"/>
    <x v="17"/>
    <n v="385"/>
    <n v="69685"/>
    <n v="76653.5"/>
    <n v="6968.5"/>
    <x v="2"/>
    <x v="0"/>
  </r>
  <r>
    <s v="Flight8978"/>
    <d v="2014-11-14T00:00:00"/>
    <x v="19"/>
    <n v="3.6"/>
    <n v="184"/>
    <x v="10"/>
    <n v="115"/>
    <n v="18975"/>
    <n v="20872.5"/>
    <n v="1897.5"/>
    <x v="0"/>
    <x v="0"/>
  </r>
  <r>
    <s v="Flight8979"/>
    <d v="2015-06-30T00:00:00"/>
    <x v="8"/>
    <n v="8"/>
    <n v="203"/>
    <x v="25"/>
    <n v="220"/>
    <n v="36300"/>
    <n v="39930"/>
    <n v="3630"/>
    <x v="10"/>
    <x v="1"/>
  </r>
  <r>
    <s v="Flight8980"/>
    <d v="2014-09-05T00:00:00"/>
    <x v="16"/>
    <n v="1.4"/>
    <n v="105"/>
    <x v="27"/>
    <n v="275"/>
    <n v="50875"/>
    <n v="55962.5"/>
    <n v="5087.5"/>
    <x v="6"/>
    <x v="0"/>
  </r>
  <r>
    <s v="Flight8981"/>
    <d v="2014-09-24T00:00:00"/>
    <x v="17"/>
    <n v="2.2999999999999998"/>
    <n v="39"/>
    <x v="17"/>
    <n v="300"/>
    <n v="49500"/>
    <n v="54450"/>
    <n v="4950"/>
    <x v="6"/>
    <x v="0"/>
  </r>
  <r>
    <s v="Flight8982"/>
    <d v="2014-09-27T00:00:00"/>
    <x v="0"/>
    <n v="2"/>
    <n v="122"/>
    <x v="29"/>
    <n v="300"/>
    <n v="55500"/>
    <n v="61050"/>
    <n v="5550"/>
    <x v="6"/>
    <x v="0"/>
  </r>
  <r>
    <s v="Flight8983"/>
    <d v="2015-10-02T00:00:00"/>
    <x v="19"/>
    <n v="2.1"/>
    <n v="140"/>
    <x v="15"/>
    <n v="115"/>
    <n v="21275"/>
    <n v="23402.5"/>
    <n v="2127.5"/>
    <x v="11"/>
    <x v="1"/>
  </r>
  <r>
    <s v="Flight8984"/>
    <d v="2015-04-21T00:00:00"/>
    <x v="6"/>
    <n v="2.7"/>
    <n v="172"/>
    <x v="19"/>
    <n v="300"/>
    <n v="49500"/>
    <n v="54450"/>
    <n v="4950"/>
    <x v="9"/>
    <x v="1"/>
  </r>
  <r>
    <s v="Flight8985"/>
    <d v="2014-01-07T00:00:00"/>
    <x v="6"/>
    <n v="2.1"/>
    <n v="118"/>
    <x v="22"/>
    <n v="300"/>
    <n v="55500"/>
    <n v="61050"/>
    <n v="5550"/>
    <x v="7"/>
    <x v="0"/>
  </r>
  <r>
    <s v="Flight8986"/>
    <d v="2015-04-08T00:00:00"/>
    <x v="21"/>
    <n v="1.7"/>
    <n v="176"/>
    <x v="15"/>
    <n v="300"/>
    <n v="49500"/>
    <n v="54450"/>
    <n v="4950"/>
    <x v="9"/>
    <x v="1"/>
  </r>
  <r>
    <s v="Flight8987"/>
    <d v="2014-06-04T00:00:00"/>
    <x v="7"/>
    <n v="2.7"/>
    <n v="169"/>
    <x v="22"/>
    <n v="220"/>
    <n v="36300"/>
    <n v="39930"/>
    <n v="3630"/>
    <x v="10"/>
    <x v="0"/>
  </r>
  <r>
    <s v="Flight8988"/>
    <d v="2014-02-13T00:00:00"/>
    <x v="4"/>
    <n v="2.7"/>
    <n v="49"/>
    <x v="0"/>
    <n v="200"/>
    <n v="33000"/>
    <n v="36300"/>
    <n v="3300"/>
    <x v="8"/>
    <x v="0"/>
  </r>
  <r>
    <s v="Flight8989"/>
    <d v="2015-03-10T00:00:00"/>
    <x v="3"/>
    <n v="3.6"/>
    <n v="178"/>
    <x v="3"/>
    <n v="350"/>
    <n v="57750"/>
    <n v="63525"/>
    <n v="5775"/>
    <x v="5"/>
    <x v="1"/>
  </r>
  <r>
    <s v="Flight8990"/>
    <d v="2015-12-19T00:00:00"/>
    <x v="7"/>
    <n v="3.5"/>
    <n v="46"/>
    <x v="19"/>
    <n v="200"/>
    <n v="33000"/>
    <n v="36300"/>
    <n v="3300"/>
    <x v="4"/>
    <x v="1"/>
  </r>
  <r>
    <s v="Flight8991"/>
    <d v="2014-08-19T00:00:00"/>
    <x v="0"/>
    <n v="1.6"/>
    <n v="132"/>
    <x v="6"/>
    <n v="330"/>
    <n v="61050"/>
    <n v="67155"/>
    <n v="6105"/>
    <x v="1"/>
    <x v="0"/>
  </r>
  <r>
    <s v="Flight8992"/>
    <d v="2014-04-23T00:00:00"/>
    <x v="1"/>
    <n v="1.6"/>
    <n v="195"/>
    <x v="0"/>
    <n v="250"/>
    <n v="41250"/>
    <n v="45375"/>
    <n v="4125"/>
    <x v="9"/>
    <x v="0"/>
  </r>
  <r>
    <s v="Flight8993"/>
    <d v="2014-12-27T00:00:00"/>
    <x v="5"/>
    <n v="3.4"/>
    <n v="36"/>
    <x v="13"/>
    <n v="175"/>
    <n v="28875"/>
    <n v="31762.5"/>
    <n v="2887.5"/>
    <x v="4"/>
    <x v="0"/>
  </r>
  <r>
    <s v="Flight8994"/>
    <d v="2015-04-06T00:00:00"/>
    <x v="5"/>
    <n v="2.2999999999999998"/>
    <n v="28"/>
    <x v="0"/>
    <n v="125"/>
    <n v="23125"/>
    <n v="25437.5"/>
    <n v="2312.5"/>
    <x v="9"/>
    <x v="1"/>
  </r>
  <r>
    <s v="Flight8995"/>
    <d v="2014-09-29T00:00:00"/>
    <x v="0"/>
    <n v="1.2"/>
    <n v="185"/>
    <x v="0"/>
    <n v="300"/>
    <n v="49500"/>
    <n v="54450"/>
    <n v="4950"/>
    <x v="6"/>
    <x v="0"/>
  </r>
  <r>
    <s v="Flight8996"/>
    <d v="2014-05-30T00:00:00"/>
    <x v="15"/>
    <n v="1.9"/>
    <n v="39"/>
    <x v="23"/>
    <n v="300"/>
    <n v="49500"/>
    <n v="54450"/>
    <n v="4950"/>
    <x v="3"/>
    <x v="0"/>
  </r>
  <r>
    <s v="Flight8997"/>
    <d v="2014-11-24T00:00:00"/>
    <x v="13"/>
    <n v="6.3"/>
    <n v="187"/>
    <x v="28"/>
    <n v="375"/>
    <n v="61875"/>
    <n v="68062.5"/>
    <n v="6187.5"/>
    <x v="0"/>
    <x v="0"/>
  </r>
  <r>
    <s v="Flight8998"/>
    <d v="2014-12-11T00:00:00"/>
    <x v="2"/>
    <n v="1.7"/>
    <n v="166"/>
    <x v="19"/>
    <n v="225"/>
    <n v="37125"/>
    <n v="40837.5"/>
    <n v="3712.5"/>
    <x v="4"/>
    <x v="0"/>
  </r>
  <r>
    <s v="Flight8999"/>
    <d v="2014-07-23T00:00:00"/>
    <x v="2"/>
    <n v="2.5"/>
    <n v="74"/>
    <x v="23"/>
    <n v="247.5"/>
    <n v="44797.5"/>
    <n v="49277.25"/>
    <n v="4479.75"/>
    <x v="2"/>
    <x v="0"/>
  </r>
  <r>
    <s v="Flight9000"/>
    <d v="2015-09-15T00:00:00"/>
    <x v="18"/>
    <n v="3.5"/>
    <n v="85"/>
    <x v="0"/>
    <n v="240"/>
    <n v="43440"/>
    <n v="47784"/>
    <n v="4344"/>
    <x v="6"/>
    <x v="1"/>
  </r>
  <r>
    <s v="Flight9001"/>
    <d v="2015-10-16T00:00:00"/>
    <x v="12"/>
    <n v="1.1000000000000001"/>
    <n v="120"/>
    <x v="24"/>
    <n v="115"/>
    <n v="21275"/>
    <n v="23402.5"/>
    <n v="2127.5"/>
    <x v="11"/>
    <x v="1"/>
  </r>
  <r>
    <s v="Flight9002"/>
    <d v="2015-10-19T00:00:00"/>
    <x v="7"/>
    <n v="0.5"/>
    <n v="43"/>
    <x v="2"/>
    <n v="200"/>
    <n v="33000"/>
    <n v="36300"/>
    <n v="3300"/>
    <x v="11"/>
    <x v="1"/>
  </r>
  <r>
    <s v="Flight9003"/>
    <d v="2014-05-18T00:00:00"/>
    <x v="1"/>
    <n v="1.2"/>
    <n v="23"/>
    <x v="25"/>
    <n v="250"/>
    <n v="46250"/>
    <n v="50875"/>
    <n v="4625"/>
    <x v="3"/>
    <x v="0"/>
  </r>
  <r>
    <s v="Flight9004"/>
    <d v="2015-05-10T00:00:00"/>
    <x v="17"/>
    <n v="1.8"/>
    <n v="204"/>
    <x v="1"/>
    <n v="300"/>
    <n v="49500"/>
    <n v="54450"/>
    <n v="4950"/>
    <x v="3"/>
    <x v="1"/>
  </r>
  <r>
    <s v="Flight9005"/>
    <d v="2014-12-25T00:00:00"/>
    <x v="4"/>
    <n v="2.8"/>
    <n v="181"/>
    <x v="16"/>
    <n v="280"/>
    <n v="46200"/>
    <n v="50820"/>
    <n v="4620"/>
    <x v="4"/>
    <x v="0"/>
  </r>
  <r>
    <s v="Flight9006"/>
    <d v="2014-04-13T00:00:00"/>
    <x v="17"/>
    <n v="1.8"/>
    <n v="53"/>
    <x v="18"/>
    <n v="300"/>
    <n v="49500"/>
    <n v="54450"/>
    <n v="4950"/>
    <x v="9"/>
    <x v="0"/>
  </r>
  <r>
    <s v="Flight9007"/>
    <d v="2015-06-29T00:00:00"/>
    <x v="3"/>
    <n v="4"/>
    <n v="128"/>
    <x v="0"/>
    <n v="385"/>
    <n v="71225"/>
    <n v="78347.5"/>
    <n v="7122.5"/>
    <x v="10"/>
    <x v="1"/>
  </r>
  <r>
    <s v="Flight9008"/>
    <d v="2014-11-09T00:00:00"/>
    <x v="8"/>
    <n v="6.1"/>
    <n v="19"/>
    <x v="22"/>
    <n v="200"/>
    <n v="37000"/>
    <n v="40700"/>
    <n v="3700"/>
    <x v="0"/>
    <x v="0"/>
  </r>
  <r>
    <s v="Flight9009"/>
    <d v="2014-10-01T00:00:00"/>
    <x v="6"/>
    <n v="2"/>
    <n v="65"/>
    <x v="6"/>
    <n v="300"/>
    <n v="54300"/>
    <n v="59730"/>
    <n v="5430"/>
    <x v="11"/>
    <x v="0"/>
  </r>
  <r>
    <s v="Flight9010"/>
    <d v="2015-02-15T00:00:00"/>
    <x v="7"/>
    <n v="1.5"/>
    <n v="61"/>
    <x v="0"/>
    <n v="200"/>
    <n v="33000"/>
    <n v="36300"/>
    <n v="3300"/>
    <x v="8"/>
    <x v="1"/>
  </r>
  <r>
    <s v="Flight9011"/>
    <d v="2015-02-03T00:00:00"/>
    <x v="9"/>
    <n v="2.8"/>
    <n v="168"/>
    <x v="2"/>
    <n v="250"/>
    <n v="41250"/>
    <n v="45375"/>
    <n v="4125"/>
    <x v="8"/>
    <x v="1"/>
  </r>
  <r>
    <s v="Flight9012"/>
    <d v="2015-10-25T00:00:00"/>
    <x v="3"/>
    <n v="5"/>
    <n v="25"/>
    <x v="2"/>
    <n v="350"/>
    <n v="64750"/>
    <n v="71225"/>
    <n v="6475"/>
    <x v="11"/>
    <x v="1"/>
  </r>
  <r>
    <s v="Flight9013"/>
    <d v="2015-11-23T00:00:00"/>
    <x v="8"/>
    <n v="17.899999999999999"/>
    <n v="106"/>
    <x v="1"/>
    <n v="300"/>
    <n v="55500"/>
    <n v="61050"/>
    <n v="5550"/>
    <x v="0"/>
    <x v="1"/>
  </r>
  <r>
    <s v="Flight9014"/>
    <d v="2014-09-27T00:00:00"/>
    <x v="15"/>
    <n v="2.7"/>
    <n v="170"/>
    <x v="9"/>
    <n v="300"/>
    <n v="49500"/>
    <n v="54450"/>
    <n v="4950"/>
    <x v="6"/>
    <x v="0"/>
  </r>
  <r>
    <s v="Flight9015"/>
    <d v="2015-06-23T00:00:00"/>
    <x v="13"/>
    <n v="2.1"/>
    <n v="186"/>
    <x v="10"/>
    <n v="275"/>
    <n v="45375"/>
    <n v="49912.5"/>
    <n v="4537.5"/>
    <x v="10"/>
    <x v="1"/>
  </r>
  <r>
    <s v="Flight9016"/>
    <d v="2014-07-21T00:00:00"/>
    <x v="6"/>
    <n v="2.4"/>
    <n v="51"/>
    <x v="1"/>
    <n v="330"/>
    <n v="54450"/>
    <n v="59895"/>
    <n v="5445"/>
    <x v="2"/>
    <x v="0"/>
  </r>
  <r>
    <s v="Flight9017"/>
    <d v="2015-01-31T00:00:00"/>
    <x v="12"/>
    <n v="1.9"/>
    <n v="130"/>
    <x v="0"/>
    <n v="115"/>
    <n v="21275"/>
    <n v="23402.5"/>
    <n v="2127.5"/>
    <x v="7"/>
    <x v="1"/>
  </r>
  <r>
    <s v="Flight9018"/>
    <d v="2015-12-11T00:00:00"/>
    <x v="14"/>
    <n v="0.6"/>
    <n v="161"/>
    <x v="13"/>
    <n v="275"/>
    <n v="45375"/>
    <n v="49912.5"/>
    <n v="4537.5"/>
    <x v="4"/>
    <x v="1"/>
  </r>
  <r>
    <s v="Flight9019"/>
    <d v="2014-06-09T00:00:00"/>
    <x v="3"/>
    <n v="5"/>
    <n v="90"/>
    <x v="1"/>
    <n v="385"/>
    <n v="69685"/>
    <n v="76653.5"/>
    <n v="6968.5"/>
    <x v="10"/>
    <x v="0"/>
  </r>
  <r>
    <s v="Flight9020"/>
    <d v="2015-01-26T00:00:00"/>
    <x v="7"/>
    <n v="1.8"/>
    <n v="208"/>
    <x v="0"/>
    <n v="200"/>
    <n v="33000"/>
    <n v="36300"/>
    <n v="3300"/>
    <x v="7"/>
    <x v="1"/>
  </r>
  <r>
    <s v="Flight9021"/>
    <d v="2015-10-27T00:00:00"/>
    <x v="4"/>
    <n v="0.3"/>
    <n v="179"/>
    <x v="0"/>
    <n v="200"/>
    <n v="33000"/>
    <n v="36300"/>
    <n v="3300"/>
    <x v="11"/>
    <x v="1"/>
  </r>
  <r>
    <s v="Flight9022"/>
    <d v="2015-10-07T00:00:00"/>
    <x v="17"/>
    <n v="1.5"/>
    <n v="192"/>
    <x v="10"/>
    <n v="300"/>
    <n v="49500"/>
    <n v="54450"/>
    <n v="4950"/>
    <x v="11"/>
    <x v="1"/>
  </r>
  <r>
    <s v="Flight9023"/>
    <d v="2014-12-30T00:00:00"/>
    <x v="10"/>
    <n v="2.2000000000000002"/>
    <n v="152"/>
    <x v="20"/>
    <n v="375"/>
    <n v="61875"/>
    <n v="68062.5"/>
    <n v="6187.5"/>
    <x v="4"/>
    <x v="0"/>
  </r>
  <r>
    <s v="Flight9024"/>
    <d v="2014-01-14T00:00:00"/>
    <x v="3"/>
    <n v="5.0999999999999996"/>
    <n v="183"/>
    <x v="1"/>
    <n v="350"/>
    <n v="57750"/>
    <n v="63525"/>
    <n v="5775"/>
    <x v="7"/>
    <x v="0"/>
  </r>
  <r>
    <s v="Flight9025"/>
    <d v="2015-11-26T00:00:00"/>
    <x v="14"/>
    <n v="6.6"/>
    <n v="117"/>
    <x v="1"/>
    <n v="412.5"/>
    <n v="76312.5"/>
    <n v="83943.75"/>
    <n v="7631.25"/>
    <x v="0"/>
    <x v="1"/>
  </r>
  <r>
    <s v="Flight9026"/>
    <d v="2015-07-02T00:00:00"/>
    <x v="13"/>
    <n v="2"/>
    <n v="15"/>
    <x v="12"/>
    <n v="275"/>
    <n v="50875"/>
    <n v="55962.5"/>
    <n v="5087.5"/>
    <x v="2"/>
    <x v="1"/>
  </r>
  <r>
    <s v="Flight9027"/>
    <d v="2015-06-26T00:00:00"/>
    <x v="5"/>
    <n v="2.1"/>
    <n v="85"/>
    <x v="18"/>
    <n v="137.5"/>
    <n v="24887.5"/>
    <n v="27376.25"/>
    <n v="2488.75"/>
    <x v="10"/>
    <x v="1"/>
  </r>
  <r>
    <s v="Flight9028"/>
    <d v="2015-02-02T00:00:00"/>
    <x v="5"/>
    <n v="1.9"/>
    <n v="38"/>
    <x v="18"/>
    <n v="125"/>
    <n v="20625"/>
    <n v="22687.5"/>
    <n v="2062.5"/>
    <x v="8"/>
    <x v="1"/>
  </r>
  <r>
    <s v="Flight9029"/>
    <d v="2014-01-26T00:00:00"/>
    <x v="7"/>
    <n v="2.4"/>
    <n v="148"/>
    <x v="18"/>
    <n v="200"/>
    <n v="37000"/>
    <n v="40700"/>
    <n v="3700"/>
    <x v="7"/>
    <x v="0"/>
  </r>
  <r>
    <s v="Flight9030"/>
    <d v="2015-07-26T00:00:00"/>
    <x v="10"/>
    <n v="1.2"/>
    <n v="98"/>
    <x v="1"/>
    <n v="412.5"/>
    <n v="76312.5"/>
    <n v="83943.75"/>
    <n v="7631.25"/>
    <x v="2"/>
    <x v="1"/>
  </r>
  <r>
    <s v="Flight9031"/>
    <d v="2015-12-04T00:00:00"/>
    <x v="15"/>
    <n v="1.3"/>
    <n v="175"/>
    <x v="0"/>
    <n v="300"/>
    <n v="49500"/>
    <n v="54450"/>
    <n v="4950"/>
    <x v="4"/>
    <x v="1"/>
  </r>
  <r>
    <s v="Flight9032"/>
    <d v="2014-02-27T00:00:00"/>
    <x v="21"/>
    <n v="2.4"/>
    <n v="157"/>
    <x v="6"/>
    <n v="300"/>
    <n v="49500"/>
    <n v="54450"/>
    <n v="4950"/>
    <x v="8"/>
    <x v="0"/>
  </r>
  <r>
    <s v="Flight9033"/>
    <d v="2015-05-26T00:00:00"/>
    <x v="1"/>
    <n v="3.8"/>
    <n v="30"/>
    <x v="6"/>
    <n v="250"/>
    <n v="46250"/>
    <n v="50875"/>
    <n v="4625"/>
    <x v="3"/>
    <x v="1"/>
  </r>
  <r>
    <s v="Flight9034"/>
    <d v="2014-04-04T00:00:00"/>
    <x v="20"/>
    <n v="1.5"/>
    <n v="164"/>
    <x v="19"/>
    <n v="275"/>
    <n v="45375"/>
    <n v="49912.5"/>
    <n v="4537.5"/>
    <x v="9"/>
    <x v="0"/>
  </r>
  <r>
    <s v="Flight9035"/>
    <d v="2015-07-20T00:00:00"/>
    <x v="4"/>
    <n v="2.5"/>
    <n v="145"/>
    <x v="25"/>
    <n v="220"/>
    <n v="40700"/>
    <n v="44770"/>
    <n v="4070"/>
    <x v="2"/>
    <x v="1"/>
  </r>
  <r>
    <s v="Flight9036"/>
    <d v="2015-07-13T00:00:00"/>
    <x v="15"/>
    <n v="1.3"/>
    <n v="105"/>
    <x v="28"/>
    <n v="330"/>
    <n v="61050"/>
    <n v="67155"/>
    <n v="6105"/>
    <x v="2"/>
    <x v="1"/>
  </r>
  <r>
    <s v="Flight9037"/>
    <d v="2014-01-19T00:00:00"/>
    <x v="4"/>
    <n v="1.2"/>
    <n v="165"/>
    <x v="6"/>
    <n v="200"/>
    <n v="33000"/>
    <n v="36300"/>
    <n v="3300"/>
    <x v="7"/>
    <x v="0"/>
  </r>
  <r>
    <s v="Flight9038"/>
    <d v="2014-11-14T00:00:00"/>
    <x v="2"/>
    <n v="1"/>
    <n v="114"/>
    <x v="1"/>
    <n v="225"/>
    <n v="41625"/>
    <n v="45787.5"/>
    <n v="4162.5"/>
    <x v="0"/>
    <x v="0"/>
  </r>
  <r>
    <s v="Flight9039"/>
    <d v="2014-08-21T00:00:00"/>
    <x v="20"/>
    <n v="1.2"/>
    <n v="12"/>
    <x v="1"/>
    <n v="302.5"/>
    <n v="55962.5"/>
    <n v="61558.75"/>
    <n v="5596.25"/>
    <x v="1"/>
    <x v="0"/>
  </r>
  <r>
    <s v="Flight9040"/>
    <d v="2014-07-07T00:00:00"/>
    <x v="8"/>
    <n v="7.9"/>
    <n v="151"/>
    <x v="7"/>
    <n v="220"/>
    <n v="40700"/>
    <n v="44770"/>
    <n v="4070"/>
    <x v="2"/>
    <x v="0"/>
  </r>
  <r>
    <s v="Flight9041"/>
    <d v="2015-06-13T00:00:00"/>
    <x v="3"/>
    <n v="6.2"/>
    <n v="59"/>
    <x v="24"/>
    <n v="385"/>
    <n v="63525"/>
    <n v="69877.5"/>
    <n v="6352.5"/>
    <x v="10"/>
    <x v="1"/>
  </r>
  <r>
    <s v="Flight9042"/>
    <d v="2014-02-08T00:00:00"/>
    <x v="1"/>
    <n v="2.2000000000000002"/>
    <n v="17"/>
    <x v="0"/>
    <n v="250"/>
    <n v="46250"/>
    <n v="50875"/>
    <n v="4625"/>
    <x v="8"/>
    <x v="0"/>
  </r>
  <r>
    <s v="Flight9043"/>
    <d v="2014-12-01T00:00:00"/>
    <x v="8"/>
    <n v="8.6"/>
    <n v="160"/>
    <x v="7"/>
    <n v="200"/>
    <n v="33000"/>
    <n v="36300"/>
    <n v="3300"/>
    <x v="4"/>
    <x v="0"/>
  </r>
  <r>
    <s v="Flight9044"/>
    <d v="2015-09-01T00:00:00"/>
    <x v="20"/>
    <n v="2.8"/>
    <n v="122"/>
    <x v="1"/>
    <n v="275"/>
    <n v="50875"/>
    <n v="55962.5"/>
    <n v="5087.5"/>
    <x v="6"/>
    <x v="1"/>
  </r>
  <r>
    <s v="Flight9045"/>
    <d v="2014-10-29T00:00:00"/>
    <x v="9"/>
    <n v="2.8"/>
    <n v="115"/>
    <x v="1"/>
    <n v="250"/>
    <n v="46250"/>
    <n v="50875"/>
    <n v="4625"/>
    <x v="11"/>
    <x v="0"/>
  </r>
  <r>
    <s v="Flight9046"/>
    <d v="2014-09-07T00:00:00"/>
    <x v="10"/>
    <n v="3.4"/>
    <n v="203"/>
    <x v="11"/>
    <n v="375"/>
    <n v="61875"/>
    <n v="68062.5"/>
    <n v="6187.5"/>
    <x v="6"/>
    <x v="0"/>
  </r>
  <r>
    <s v="Flight9047"/>
    <d v="2014-09-02T00:00:00"/>
    <x v="1"/>
    <n v="2.2000000000000002"/>
    <n v="83"/>
    <x v="21"/>
    <n v="250"/>
    <n v="45250"/>
    <n v="49775"/>
    <n v="4525"/>
    <x v="6"/>
    <x v="0"/>
  </r>
  <r>
    <s v="Flight9048"/>
    <d v="2015-05-22T00:00:00"/>
    <x v="20"/>
    <n v="1.7"/>
    <n v="19"/>
    <x v="29"/>
    <n v="275"/>
    <n v="50875"/>
    <n v="55962.5"/>
    <n v="5087.5"/>
    <x v="3"/>
    <x v="1"/>
  </r>
  <r>
    <s v="Flight9049"/>
    <d v="2014-07-15T00:00:00"/>
    <x v="3"/>
    <n v="5"/>
    <n v="56"/>
    <x v="23"/>
    <n v="385"/>
    <n v="63525"/>
    <n v="69877.5"/>
    <n v="6352.5"/>
    <x v="2"/>
    <x v="0"/>
  </r>
  <r>
    <s v="Flight9050"/>
    <d v="2014-01-13T00:00:00"/>
    <x v="11"/>
    <n v="2.6"/>
    <n v="71"/>
    <x v="15"/>
    <n v="350"/>
    <n v="63350"/>
    <n v="69685"/>
    <n v="6335"/>
    <x v="7"/>
    <x v="0"/>
  </r>
  <r>
    <s v="Flight9051"/>
    <d v="2014-03-14T00:00:00"/>
    <x v="12"/>
    <n v="1.4"/>
    <n v="134"/>
    <x v="27"/>
    <n v="115"/>
    <n v="21275"/>
    <n v="23402.5"/>
    <n v="2127.5"/>
    <x v="5"/>
    <x v="0"/>
  </r>
  <r>
    <s v="Flight9052"/>
    <d v="2014-03-09T00:00:00"/>
    <x v="2"/>
    <n v="0.9"/>
    <n v="7"/>
    <x v="21"/>
    <n v="225"/>
    <n v="41625"/>
    <n v="45787.5"/>
    <n v="4162.5"/>
    <x v="5"/>
    <x v="0"/>
  </r>
  <r>
    <s v="Flight9053"/>
    <d v="2014-11-26T00:00:00"/>
    <x v="12"/>
    <n v="6"/>
    <n v="146"/>
    <x v="9"/>
    <n v="172.5"/>
    <n v="31912.5"/>
    <n v="35103.75"/>
    <n v="3191.25"/>
    <x v="0"/>
    <x v="0"/>
  </r>
  <r>
    <s v="Flight9054"/>
    <d v="2015-07-20T00:00:00"/>
    <x v="6"/>
    <n v="1.2"/>
    <n v="11"/>
    <x v="1"/>
    <n v="330"/>
    <n v="61050"/>
    <n v="67155"/>
    <n v="6105"/>
    <x v="2"/>
    <x v="1"/>
  </r>
  <r>
    <s v="Flight9055"/>
    <d v="2014-07-16T00:00:00"/>
    <x v="9"/>
    <n v="2.1"/>
    <n v="185"/>
    <x v="0"/>
    <n v="275"/>
    <n v="45375"/>
    <n v="49912.5"/>
    <n v="4537.5"/>
    <x v="2"/>
    <x v="0"/>
  </r>
  <r>
    <s v="Flight9056"/>
    <d v="2015-08-09T00:00:00"/>
    <x v="8"/>
    <n v="11.3"/>
    <n v="157"/>
    <x v="1"/>
    <n v="220"/>
    <n v="36300"/>
    <n v="39930"/>
    <n v="3630"/>
    <x v="1"/>
    <x v="1"/>
  </r>
  <r>
    <s v="Flight9057"/>
    <d v="2014-05-17T00:00:00"/>
    <x v="3"/>
    <n v="3.6"/>
    <n v="191"/>
    <x v="1"/>
    <n v="350"/>
    <n v="57750"/>
    <n v="63525"/>
    <n v="5775"/>
    <x v="3"/>
    <x v="0"/>
  </r>
  <r>
    <s v="Flight9058"/>
    <d v="2015-05-15T00:00:00"/>
    <x v="7"/>
    <n v="2"/>
    <n v="133"/>
    <x v="2"/>
    <n v="200"/>
    <n v="37000"/>
    <n v="40700"/>
    <n v="3700"/>
    <x v="3"/>
    <x v="1"/>
  </r>
  <r>
    <s v="Flight9059"/>
    <d v="2014-01-14T00:00:00"/>
    <x v="7"/>
    <n v="1.8"/>
    <n v="43"/>
    <x v="0"/>
    <n v="200"/>
    <n v="33000"/>
    <n v="36300"/>
    <n v="3300"/>
    <x v="7"/>
    <x v="0"/>
  </r>
  <r>
    <s v="Flight9060"/>
    <d v="2015-06-06T00:00:00"/>
    <x v="16"/>
    <n v="1.9"/>
    <n v="160"/>
    <x v="12"/>
    <n v="302.5"/>
    <n v="49912.5"/>
    <n v="54903.75"/>
    <n v="4991.25"/>
    <x v="10"/>
    <x v="1"/>
  </r>
  <r>
    <s v="Flight9061"/>
    <d v="2015-12-20T00:00:00"/>
    <x v="3"/>
    <n v="3.8"/>
    <n v="182"/>
    <x v="25"/>
    <n v="350"/>
    <n v="57750"/>
    <n v="63525"/>
    <n v="5775"/>
    <x v="4"/>
    <x v="1"/>
  </r>
  <r>
    <s v="Flight9062"/>
    <d v="2015-05-22T00:00:00"/>
    <x v="8"/>
    <n v="9.3000000000000007"/>
    <n v="14"/>
    <x v="16"/>
    <n v="200"/>
    <n v="37000"/>
    <n v="40700"/>
    <n v="3700"/>
    <x v="3"/>
    <x v="1"/>
  </r>
  <r>
    <s v="Flight9063"/>
    <d v="2015-12-27T00:00:00"/>
    <x v="18"/>
    <n v="5"/>
    <n v="168"/>
    <x v="6"/>
    <n v="336"/>
    <n v="55440"/>
    <n v="60984"/>
    <n v="5544"/>
    <x v="4"/>
    <x v="1"/>
  </r>
  <r>
    <s v="Flight9064"/>
    <d v="2014-11-23T00:00:00"/>
    <x v="15"/>
    <n v="1.6"/>
    <n v="198"/>
    <x v="6"/>
    <n v="300"/>
    <n v="49500"/>
    <n v="54450"/>
    <n v="4950"/>
    <x v="0"/>
    <x v="0"/>
  </r>
  <r>
    <s v="Flight9065"/>
    <d v="2015-11-29T00:00:00"/>
    <x v="10"/>
    <n v="5.4"/>
    <n v="99"/>
    <x v="19"/>
    <n v="562.5"/>
    <n v="104062.5"/>
    <n v="114468.75"/>
    <n v="10406.25"/>
    <x v="0"/>
    <x v="1"/>
  </r>
  <r>
    <s v="Flight9066"/>
    <d v="2015-12-01T00:00:00"/>
    <x v="11"/>
    <n v="1.4"/>
    <n v="41"/>
    <x v="1"/>
    <n v="350"/>
    <n v="57750"/>
    <n v="63525"/>
    <n v="5775"/>
    <x v="4"/>
    <x v="1"/>
  </r>
  <r>
    <s v="Flight9067"/>
    <d v="2015-08-25T00:00:00"/>
    <x v="9"/>
    <n v="2.7"/>
    <n v="13"/>
    <x v="22"/>
    <n v="275"/>
    <n v="50875"/>
    <n v="55962.5"/>
    <n v="5087.5"/>
    <x v="1"/>
    <x v="1"/>
  </r>
  <r>
    <s v="Flight9068"/>
    <d v="2015-08-20T00:00:00"/>
    <x v="5"/>
    <n v="1.8"/>
    <n v="128"/>
    <x v="17"/>
    <n v="137.5"/>
    <n v="25437.5"/>
    <n v="27981.25"/>
    <n v="2543.75"/>
    <x v="1"/>
    <x v="1"/>
  </r>
  <r>
    <s v="Flight9069"/>
    <d v="2014-12-28T00:00:00"/>
    <x v="7"/>
    <n v="1.6"/>
    <n v="78"/>
    <x v="24"/>
    <n v="280"/>
    <n v="50680"/>
    <n v="55748"/>
    <n v="5068"/>
    <x v="4"/>
    <x v="0"/>
  </r>
  <r>
    <s v="Flight9070"/>
    <d v="2014-09-24T00:00:00"/>
    <x v="1"/>
    <n v="1.4"/>
    <n v="67"/>
    <x v="0"/>
    <n v="250"/>
    <n v="45250"/>
    <n v="49775"/>
    <n v="4525"/>
    <x v="6"/>
    <x v="0"/>
  </r>
  <r>
    <s v="Flight9071"/>
    <d v="2015-06-12T00:00:00"/>
    <x v="10"/>
    <n v="1.6"/>
    <n v="107"/>
    <x v="2"/>
    <n v="412.5"/>
    <n v="76312.5"/>
    <n v="83943.75"/>
    <n v="7631.25"/>
    <x v="10"/>
    <x v="1"/>
  </r>
  <r>
    <s v="Flight9072"/>
    <d v="2014-06-22T00:00:00"/>
    <x v="20"/>
    <n v="1.4"/>
    <n v="75"/>
    <x v="1"/>
    <n v="302.5"/>
    <n v="54752.5"/>
    <n v="60227.75"/>
    <n v="5475.25"/>
    <x v="10"/>
    <x v="0"/>
  </r>
  <r>
    <s v="Flight9073"/>
    <d v="2014-03-16T00:00:00"/>
    <x v="10"/>
    <n v="2.6"/>
    <n v="138"/>
    <x v="2"/>
    <n v="375"/>
    <n v="69375"/>
    <n v="76312.5"/>
    <n v="6937.5"/>
    <x v="5"/>
    <x v="0"/>
  </r>
  <r>
    <s v="Flight9074"/>
    <d v="2014-04-12T00:00:00"/>
    <x v="20"/>
    <n v="3"/>
    <n v="183"/>
    <x v="21"/>
    <n v="275"/>
    <n v="45375"/>
    <n v="49912.5"/>
    <n v="4537.5"/>
    <x v="9"/>
    <x v="0"/>
  </r>
  <r>
    <s v="Flight9075"/>
    <d v="2014-12-19T00:00:00"/>
    <x v="16"/>
    <n v="2.9"/>
    <n v="2"/>
    <x v="1"/>
    <n v="275"/>
    <n v="50875"/>
    <n v="55962.5"/>
    <n v="5087.5"/>
    <x v="4"/>
    <x v="0"/>
  </r>
  <r>
    <s v="Flight9076"/>
    <d v="2015-09-07T00:00:00"/>
    <x v="10"/>
    <n v="2.1"/>
    <n v="29"/>
    <x v="29"/>
    <n v="375"/>
    <n v="69375"/>
    <n v="76312.5"/>
    <n v="6937.5"/>
    <x v="6"/>
    <x v="1"/>
  </r>
  <r>
    <s v="Flight9077"/>
    <d v="2015-11-23T00:00:00"/>
    <x v="1"/>
    <n v="7"/>
    <n v="147"/>
    <x v="5"/>
    <n v="375"/>
    <n v="69375"/>
    <n v="76312.5"/>
    <n v="6937.5"/>
    <x v="0"/>
    <x v="1"/>
  </r>
  <r>
    <s v="Flight9078"/>
    <d v="2014-06-03T00:00:00"/>
    <x v="17"/>
    <n v="2.2000000000000002"/>
    <n v="17"/>
    <x v="2"/>
    <n v="330"/>
    <n v="61050"/>
    <n v="67155"/>
    <n v="6105"/>
    <x v="10"/>
    <x v="0"/>
  </r>
  <r>
    <s v="Flight9079"/>
    <d v="2014-01-05T00:00:00"/>
    <x v="20"/>
    <n v="1"/>
    <n v="106"/>
    <x v="19"/>
    <n v="275"/>
    <n v="50875"/>
    <n v="55962.5"/>
    <n v="5087.5"/>
    <x v="7"/>
    <x v="0"/>
  </r>
  <r>
    <s v="Flight9080"/>
    <d v="2015-11-06T00:00:00"/>
    <x v="10"/>
    <n v="2.5"/>
    <n v="105"/>
    <x v="9"/>
    <n v="375"/>
    <n v="69375"/>
    <n v="76312.5"/>
    <n v="6937.5"/>
    <x v="0"/>
    <x v="1"/>
  </r>
  <r>
    <s v="Flight9081"/>
    <d v="2014-12-22T00:00:00"/>
    <x v="8"/>
    <n v="12.6"/>
    <n v="209"/>
    <x v="8"/>
    <n v="280"/>
    <n v="46200"/>
    <n v="50820"/>
    <n v="4620"/>
    <x v="4"/>
    <x v="0"/>
  </r>
  <r>
    <s v="Flight9082"/>
    <d v="2015-03-31T00:00:00"/>
    <x v="3"/>
    <n v="2.7"/>
    <n v="17"/>
    <x v="6"/>
    <n v="350"/>
    <n v="64750"/>
    <n v="71225"/>
    <n v="6475"/>
    <x v="5"/>
    <x v="1"/>
  </r>
  <r>
    <s v="Flight9083"/>
    <d v="2015-11-22T00:00:00"/>
    <x v="7"/>
    <n v="2.6"/>
    <n v="54"/>
    <x v="24"/>
    <n v="200"/>
    <n v="33000"/>
    <n v="36300"/>
    <n v="3300"/>
    <x v="0"/>
    <x v="1"/>
  </r>
  <r>
    <s v="Flight9084"/>
    <d v="2015-08-05T00:00:00"/>
    <x v="6"/>
    <n v="2.2000000000000002"/>
    <n v="23"/>
    <x v="20"/>
    <n v="330"/>
    <n v="61050"/>
    <n v="67155"/>
    <n v="6105"/>
    <x v="1"/>
    <x v="1"/>
  </r>
  <r>
    <s v="Flight9085"/>
    <d v="2015-12-30T00:00:00"/>
    <x v="7"/>
    <n v="3.9"/>
    <n v="140"/>
    <x v="1"/>
    <n v="200"/>
    <n v="37000"/>
    <n v="40700"/>
    <n v="3700"/>
    <x v="4"/>
    <x v="1"/>
  </r>
  <r>
    <s v="Flight9086"/>
    <d v="2014-03-28T00:00:00"/>
    <x v="17"/>
    <n v="1.1000000000000001"/>
    <n v="146"/>
    <x v="6"/>
    <n v="300"/>
    <n v="55500"/>
    <n v="61050"/>
    <n v="5550"/>
    <x v="5"/>
    <x v="0"/>
  </r>
  <r>
    <s v="Flight9087"/>
    <d v="2014-07-20T00:00:00"/>
    <x v="14"/>
    <n v="3.4"/>
    <n v="51"/>
    <x v="0"/>
    <n v="302.5"/>
    <n v="49912.5"/>
    <n v="54903.75"/>
    <n v="4991.25"/>
    <x v="2"/>
    <x v="0"/>
  </r>
  <r>
    <s v="Flight9088"/>
    <d v="2014-09-15T00:00:00"/>
    <x v="13"/>
    <n v="2"/>
    <n v="189"/>
    <x v="18"/>
    <n v="250"/>
    <n v="41250"/>
    <n v="45375"/>
    <n v="4125"/>
    <x v="6"/>
    <x v="0"/>
  </r>
  <r>
    <s v="Flight9089"/>
    <d v="2014-06-02T00:00:00"/>
    <x v="18"/>
    <n v="1.3"/>
    <n v="61"/>
    <x v="18"/>
    <n v="264"/>
    <n v="43560"/>
    <n v="47916"/>
    <n v="4356"/>
    <x v="10"/>
    <x v="0"/>
  </r>
  <r>
    <s v="Flight9090"/>
    <d v="2014-04-22T00:00:00"/>
    <x v="4"/>
    <n v="3"/>
    <n v="57"/>
    <x v="18"/>
    <n v="200"/>
    <n v="33000"/>
    <n v="36300"/>
    <n v="3300"/>
    <x v="9"/>
    <x v="0"/>
  </r>
  <r>
    <s v="Flight9091"/>
    <d v="2015-08-08T00:00:00"/>
    <x v="13"/>
    <n v="2.4"/>
    <n v="104"/>
    <x v="18"/>
    <n v="275"/>
    <n v="50875"/>
    <n v="55962.5"/>
    <n v="5087.5"/>
    <x v="1"/>
    <x v="1"/>
  </r>
  <r>
    <s v="Flight9092"/>
    <d v="2015-10-06T00:00:00"/>
    <x v="3"/>
    <n v="3.2"/>
    <n v="95"/>
    <x v="2"/>
    <n v="350"/>
    <n v="64750"/>
    <n v="71225"/>
    <n v="6475"/>
    <x v="11"/>
    <x v="1"/>
  </r>
  <r>
    <s v="Flight9093"/>
    <d v="2015-10-27T00:00:00"/>
    <x v="0"/>
    <n v="1.4"/>
    <n v="36"/>
    <x v="29"/>
    <n v="300"/>
    <n v="49500"/>
    <n v="54450"/>
    <n v="4950"/>
    <x v="11"/>
    <x v="1"/>
  </r>
  <r>
    <s v="Flight9094"/>
    <d v="2015-09-20T00:00:00"/>
    <x v="6"/>
    <n v="2.1"/>
    <n v="85"/>
    <x v="15"/>
    <n v="300"/>
    <n v="54300"/>
    <n v="59730"/>
    <n v="5430"/>
    <x v="6"/>
    <x v="1"/>
  </r>
  <r>
    <s v="Flight9095"/>
    <d v="2014-07-09T00:00:00"/>
    <x v="2"/>
    <n v="0.2"/>
    <n v="82"/>
    <x v="1"/>
    <n v="247.5"/>
    <n v="44797.5"/>
    <n v="49277.25"/>
    <n v="4479.75"/>
    <x v="2"/>
    <x v="0"/>
  </r>
  <r>
    <s v="Flight9096"/>
    <d v="2015-04-04T00:00:00"/>
    <x v="2"/>
    <n v="1.7"/>
    <n v="32"/>
    <x v="21"/>
    <n v="225"/>
    <n v="41625"/>
    <n v="45787.5"/>
    <n v="4162.5"/>
    <x v="9"/>
    <x v="1"/>
  </r>
  <r>
    <s v="Flight9097"/>
    <d v="2014-02-24T00:00:00"/>
    <x v="5"/>
    <n v="1.9"/>
    <n v="74"/>
    <x v="18"/>
    <n v="125"/>
    <n v="22625"/>
    <n v="24887.5"/>
    <n v="2262.5"/>
    <x v="8"/>
    <x v="0"/>
  </r>
  <r>
    <s v="Flight9098"/>
    <d v="2014-04-21T00:00:00"/>
    <x v="5"/>
    <n v="2.1"/>
    <n v="111"/>
    <x v="6"/>
    <n v="125"/>
    <n v="23125"/>
    <n v="25437.5"/>
    <n v="2312.5"/>
    <x v="9"/>
    <x v="0"/>
  </r>
  <r>
    <s v="Flight9099"/>
    <d v="2014-06-25T00:00:00"/>
    <x v="13"/>
    <n v="1.3"/>
    <n v="126"/>
    <x v="25"/>
    <n v="275"/>
    <n v="50875"/>
    <n v="55962.5"/>
    <n v="5087.5"/>
    <x v="10"/>
    <x v="0"/>
  </r>
  <r>
    <s v="Flight9100"/>
    <d v="2015-06-23T00:00:00"/>
    <x v="6"/>
    <n v="1"/>
    <n v="193"/>
    <x v="19"/>
    <n v="330"/>
    <n v="54450"/>
    <n v="59895"/>
    <n v="5445"/>
    <x v="10"/>
    <x v="1"/>
  </r>
  <r>
    <s v="Flight9101"/>
    <d v="2014-08-09T00:00:00"/>
    <x v="0"/>
    <n v="2.2000000000000002"/>
    <n v="133"/>
    <x v="17"/>
    <n v="330"/>
    <n v="61050"/>
    <n v="67155"/>
    <n v="6105"/>
    <x v="1"/>
    <x v="0"/>
  </r>
  <r>
    <s v="Flight9102"/>
    <d v="2014-11-01T00:00:00"/>
    <x v="4"/>
    <n v="1.2"/>
    <n v="47"/>
    <x v="1"/>
    <n v="200"/>
    <n v="33000"/>
    <n v="36300"/>
    <n v="3300"/>
    <x v="0"/>
    <x v="0"/>
  </r>
  <r>
    <s v="Flight9103"/>
    <d v="2014-09-10T00:00:00"/>
    <x v="1"/>
    <n v="2.9"/>
    <n v="163"/>
    <x v="29"/>
    <n v="250"/>
    <n v="41250"/>
    <n v="45375"/>
    <n v="4125"/>
    <x v="6"/>
    <x v="0"/>
  </r>
  <r>
    <s v="Flight9104"/>
    <d v="2015-10-27T00:00:00"/>
    <x v="0"/>
    <n v="0.3"/>
    <n v="86"/>
    <x v="16"/>
    <n v="300"/>
    <n v="54300"/>
    <n v="59730"/>
    <n v="5430"/>
    <x v="11"/>
    <x v="1"/>
  </r>
  <r>
    <s v="Flight9105"/>
    <d v="2014-06-07T00:00:00"/>
    <x v="5"/>
    <n v="1.6"/>
    <n v="84"/>
    <x v="12"/>
    <n v="137.5"/>
    <n v="24887.5"/>
    <n v="27376.25"/>
    <n v="2488.75"/>
    <x v="10"/>
    <x v="0"/>
  </r>
  <r>
    <s v="Flight9106"/>
    <d v="2014-04-05T00:00:00"/>
    <x v="0"/>
    <n v="1.9"/>
    <n v="204"/>
    <x v="19"/>
    <n v="300"/>
    <n v="49500"/>
    <n v="54450"/>
    <n v="4950"/>
    <x v="9"/>
    <x v="0"/>
  </r>
  <r>
    <s v="Flight9107"/>
    <d v="2014-07-17T00:00:00"/>
    <x v="4"/>
    <n v="1.5"/>
    <n v="100"/>
    <x v="0"/>
    <n v="220"/>
    <n v="40700"/>
    <n v="44770"/>
    <n v="4070"/>
    <x v="2"/>
    <x v="0"/>
  </r>
  <r>
    <s v="Flight9108"/>
    <d v="2015-06-11T00:00:00"/>
    <x v="8"/>
    <n v="9.1999999999999993"/>
    <n v="167"/>
    <x v="2"/>
    <n v="220"/>
    <n v="36300"/>
    <n v="39930"/>
    <n v="3630"/>
    <x v="10"/>
    <x v="1"/>
  </r>
  <r>
    <s v="Flight9109"/>
    <d v="2015-11-23T00:00:00"/>
    <x v="7"/>
    <n v="6.8"/>
    <n v="10"/>
    <x v="6"/>
    <n v="300"/>
    <n v="55500"/>
    <n v="61050"/>
    <n v="5550"/>
    <x v="0"/>
    <x v="1"/>
  </r>
  <r>
    <s v="Flight9110"/>
    <d v="2015-11-18T00:00:00"/>
    <x v="7"/>
    <n v="2.2999999999999998"/>
    <n v="161"/>
    <x v="1"/>
    <n v="200"/>
    <n v="33000"/>
    <n v="36300"/>
    <n v="3300"/>
    <x v="0"/>
    <x v="1"/>
  </r>
  <r>
    <s v="Flight9111"/>
    <d v="2015-03-10T00:00:00"/>
    <x v="13"/>
    <n v="2"/>
    <n v="56"/>
    <x v="16"/>
    <n v="250"/>
    <n v="41250"/>
    <n v="45375"/>
    <n v="4125"/>
    <x v="5"/>
    <x v="1"/>
  </r>
  <r>
    <s v="Flight9112"/>
    <d v="2014-05-20T00:00:00"/>
    <x v="7"/>
    <n v="2.1"/>
    <n v="84"/>
    <x v="18"/>
    <n v="200"/>
    <n v="36200"/>
    <n v="39820"/>
    <n v="3620"/>
    <x v="3"/>
    <x v="0"/>
  </r>
  <r>
    <s v="Flight9113"/>
    <d v="2014-08-30T00:00:00"/>
    <x v="11"/>
    <n v="2.4"/>
    <n v="113"/>
    <x v="6"/>
    <n v="385"/>
    <n v="71225"/>
    <n v="78347.5"/>
    <n v="7122.5"/>
    <x v="1"/>
    <x v="0"/>
  </r>
  <r>
    <s v="Flight9114"/>
    <d v="2014-07-12T00:00:00"/>
    <x v="2"/>
    <n v="3.2"/>
    <n v="20"/>
    <x v="15"/>
    <n v="247.5"/>
    <n v="45787.5"/>
    <n v="50366.25"/>
    <n v="4578.75"/>
    <x v="2"/>
    <x v="0"/>
  </r>
  <r>
    <s v="Flight9115"/>
    <d v="2015-05-16T00:00:00"/>
    <x v="14"/>
    <n v="1.6"/>
    <n v="103"/>
    <x v="19"/>
    <n v="275"/>
    <n v="50875"/>
    <n v="55962.5"/>
    <n v="5087.5"/>
    <x v="3"/>
    <x v="1"/>
  </r>
  <r>
    <s v="Flight9116"/>
    <d v="2014-08-19T00:00:00"/>
    <x v="17"/>
    <n v="2.5"/>
    <n v="35"/>
    <x v="1"/>
    <n v="330"/>
    <n v="61050"/>
    <n v="67155"/>
    <n v="6105"/>
    <x v="1"/>
    <x v="0"/>
  </r>
  <r>
    <s v="Flight9117"/>
    <d v="2014-06-30T00:00:00"/>
    <x v="4"/>
    <n v="2.2000000000000002"/>
    <n v="106"/>
    <x v="0"/>
    <n v="220"/>
    <n v="40700"/>
    <n v="44770"/>
    <n v="4070"/>
    <x v="10"/>
    <x v="0"/>
  </r>
  <r>
    <s v="Flight9118"/>
    <d v="2014-07-11T00:00:00"/>
    <x v="17"/>
    <n v="2.9"/>
    <n v="88"/>
    <x v="1"/>
    <n v="330"/>
    <n v="59730"/>
    <n v="65703"/>
    <n v="5973"/>
    <x v="2"/>
    <x v="0"/>
  </r>
  <r>
    <s v="Flight9119"/>
    <d v="2015-07-19T00:00:00"/>
    <x v="7"/>
    <n v="2.8"/>
    <n v="208"/>
    <x v="20"/>
    <n v="220"/>
    <n v="36300"/>
    <n v="39930"/>
    <n v="3630"/>
    <x v="2"/>
    <x v="1"/>
  </r>
  <r>
    <s v="Flight9120"/>
    <d v="2015-07-06T00:00:00"/>
    <x v="7"/>
    <n v="2.2000000000000002"/>
    <n v="173"/>
    <x v="25"/>
    <n v="220"/>
    <n v="36300"/>
    <n v="39930"/>
    <n v="3630"/>
    <x v="2"/>
    <x v="1"/>
  </r>
  <r>
    <s v="Flight9121"/>
    <d v="2014-05-09T00:00:00"/>
    <x v="7"/>
    <n v="2.7"/>
    <n v="186"/>
    <x v="1"/>
    <n v="200"/>
    <n v="33000"/>
    <n v="36300"/>
    <n v="3300"/>
    <x v="3"/>
    <x v="0"/>
  </r>
  <r>
    <s v="Flight9122"/>
    <d v="2014-05-13T00:00:00"/>
    <x v="13"/>
    <n v="1.6"/>
    <n v="69"/>
    <x v="25"/>
    <n v="250"/>
    <n v="45250"/>
    <n v="49775"/>
    <n v="4525"/>
    <x v="3"/>
    <x v="0"/>
  </r>
  <r>
    <s v="Flight9123"/>
    <d v="2014-06-03T00:00:00"/>
    <x v="12"/>
    <n v="2.2000000000000002"/>
    <n v="201"/>
    <x v="6"/>
    <n v="126.5"/>
    <n v="20872.5"/>
    <n v="22959.75"/>
    <n v="2087.25"/>
    <x v="10"/>
    <x v="0"/>
  </r>
  <r>
    <s v="Flight9124"/>
    <d v="2014-12-11T00:00:00"/>
    <x v="13"/>
    <n v="2.2999999999999998"/>
    <n v="29"/>
    <x v="11"/>
    <n v="250"/>
    <n v="46250"/>
    <n v="50875"/>
    <n v="4625"/>
    <x v="4"/>
    <x v="0"/>
  </r>
  <r>
    <s v="Flight9125"/>
    <d v="2014-04-25T00:00:00"/>
    <x v="4"/>
    <n v="1.5"/>
    <n v="67"/>
    <x v="16"/>
    <n v="200"/>
    <n v="36200"/>
    <n v="39820"/>
    <n v="3620"/>
    <x v="9"/>
    <x v="0"/>
  </r>
  <r>
    <s v="Flight9126"/>
    <d v="2015-06-07T00:00:00"/>
    <x v="17"/>
    <n v="1.3"/>
    <n v="63"/>
    <x v="6"/>
    <n v="330"/>
    <n v="59730"/>
    <n v="65703"/>
    <n v="5973"/>
    <x v="10"/>
    <x v="1"/>
  </r>
  <r>
    <s v="Flight9127"/>
    <d v="2014-06-19T00:00:00"/>
    <x v="1"/>
    <n v="2.5"/>
    <n v="12"/>
    <x v="6"/>
    <n v="275"/>
    <n v="50875"/>
    <n v="55962.5"/>
    <n v="5087.5"/>
    <x v="10"/>
    <x v="0"/>
  </r>
  <r>
    <s v="Flight9128"/>
    <d v="2014-12-10T00:00:00"/>
    <x v="10"/>
    <n v="2.2999999999999998"/>
    <n v="57"/>
    <x v="13"/>
    <n v="375"/>
    <n v="61875"/>
    <n v="68062.5"/>
    <n v="6187.5"/>
    <x v="4"/>
    <x v="0"/>
  </r>
  <r>
    <s v="Flight9129"/>
    <d v="2015-10-05T00:00:00"/>
    <x v="4"/>
    <n v="1.3"/>
    <n v="83"/>
    <x v="22"/>
    <n v="200"/>
    <n v="36200"/>
    <n v="39820"/>
    <n v="3620"/>
    <x v="11"/>
    <x v="1"/>
  </r>
  <r>
    <s v="Flight9130"/>
    <d v="2015-11-16T00:00:00"/>
    <x v="3"/>
    <n v="3.6"/>
    <n v="162"/>
    <x v="1"/>
    <n v="350"/>
    <n v="57750"/>
    <n v="63525"/>
    <n v="5775"/>
    <x v="0"/>
    <x v="1"/>
  </r>
  <r>
    <s v="Flight9131"/>
    <d v="2015-08-17T00:00:00"/>
    <x v="14"/>
    <n v="3.3"/>
    <n v="129"/>
    <x v="18"/>
    <n v="302.5"/>
    <n v="55962.5"/>
    <n v="61558.75"/>
    <n v="5596.25"/>
    <x v="1"/>
    <x v="1"/>
  </r>
  <r>
    <s v="Flight9132"/>
    <d v="2014-11-03T00:00:00"/>
    <x v="16"/>
    <n v="2.4"/>
    <n v="34"/>
    <x v="17"/>
    <n v="275"/>
    <n v="50875"/>
    <n v="55962.5"/>
    <n v="5087.5"/>
    <x v="0"/>
    <x v="0"/>
  </r>
  <r>
    <s v="Flight9133"/>
    <d v="2014-09-05T00:00:00"/>
    <x v="2"/>
    <n v="1.5"/>
    <n v="115"/>
    <x v="22"/>
    <n v="225"/>
    <n v="41625"/>
    <n v="45787.5"/>
    <n v="4162.5"/>
    <x v="6"/>
    <x v="0"/>
  </r>
  <r>
    <s v="Flight9134"/>
    <d v="2015-07-25T00:00:00"/>
    <x v="1"/>
    <n v="1.3"/>
    <n v="28"/>
    <x v="1"/>
    <n v="275"/>
    <n v="50875"/>
    <n v="55962.5"/>
    <n v="5087.5"/>
    <x v="2"/>
    <x v="1"/>
  </r>
  <r>
    <s v="Flight9135"/>
    <d v="2015-05-05T00:00:00"/>
    <x v="5"/>
    <n v="2"/>
    <n v="159"/>
    <x v="5"/>
    <n v="125"/>
    <n v="20625"/>
    <n v="22687.5"/>
    <n v="2062.5"/>
    <x v="3"/>
    <x v="1"/>
  </r>
  <r>
    <s v="Flight9136"/>
    <d v="2014-08-02T00:00:00"/>
    <x v="9"/>
    <n v="1"/>
    <n v="116"/>
    <x v="0"/>
    <n v="275"/>
    <n v="50875"/>
    <n v="55962.5"/>
    <n v="5087.5"/>
    <x v="1"/>
    <x v="0"/>
  </r>
  <r>
    <s v="Flight9137"/>
    <d v="2014-11-05T00:00:00"/>
    <x v="10"/>
    <n v="1.4"/>
    <n v="206"/>
    <x v="2"/>
    <n v="375"/>
    <n v="61875"/>
    <n v="68062.5"/>
    <n v="6187.5"/>
    <x v="0"/>
    <x v="0"/>
  </r>
  <r>
    <s v="Flight9138"/>
    <d v="2015-04-17T00:00:00"/>
    <x v="0"/>
    <n v="2.1"/>
    <n v="44"/>
    <x v="1"/>
    <n v="300"/>
    <n v="49500"/>
    <n v="54450"/>
    <n v="4950"/>
    <x v="9"/>
    <x v="1"/>
  </r>
  <r>
    <s v="Flight9139"/>
    <d v="2015-08-13T00:00:00"/>
    <x v="16"/>
    <n v="1.2"/>
    <n v="84"/>
    <x v="0"/>
    <n v="302.5"/>
    <n v="54752.5"/>
    <n v="60227.75"/>
    <n v="5475.25"/>
    <x v="1"/>
    <x v="1"/>
  </r>
  <r>
    <s v="Flight9140"/>
    <d v="2014-05-10T00:00:00"/>
    <x v="13"/>
    <n v="0.8"/>
    <n v="18"/>
    <x v="0"/>
    <n v="250"/>
    <n v="46250"/>
    <n v="50875"/>
    <n v="4625"/>
    <x v="3"/>
    <x v="0"/>
  </r>
  <r>
    <s v="Flight9141"/>
    <d v="2014-06-21T00:00:00"/>
    <x v="9"/>
    <n v="1.4"/>
    <n v="120"/>
    <x v="19"/>
    <n v="275"/>
    <n v="50875"/>
    <n v="55962.5"/>
    <n v="5087.5"/>
    <x v="10"/>
    <x v="0"/>
  </r>
  <r>
    <s v="Flight9142"/>
    <d v="2014-05-16T00:00:00"/>
    <x v="2"/>
    <n v="2.2000000000000002"/>
    <n v="124"/>
    <x v="18"/>
    <n v="225"/>
    <n v="41625"/>
    <n v="45787.5"/>
    <n v="4162.5"/>
    <x v="3"/>
    <x v="0"/>
  </r>
  <r>
    <s v="Flight9143"/>
    <d v="2015-11-30T00:00:00"/>
    <x v="10"/>
    <n v="2.4"/>
    <n v="32"/>
    <x v="5"/>
    <n v="375"/>
    <n v="69375"/>
    <n v="76312.5"/>
    <n v="6937.5"/>
    <x v="0"/>
    <x v="1"/>
  </r>
  <r>
    <s v="Flight9144"/>
    <d v="2015-11-14T00:00:00"/>
    <x v="19"/>
    <n v="2.7"/>
    <n v="2"/>
    <x v="2"/>
    <n v="115"/>
    <n v="21275"/>
    <n v="23402.5"/>
    <n v="2127.5"/>
    <x v="0"/>
    <x v="1"/>
  </r>
  <r>
    <s v="Flight9145"/>
    <d v="2015-01-05T00:00:00"/>
    <x v="20"/>
    <n v="2.2000000000000002"/>
    <n v="60"/>
    <x v="6"/>
    <n v="275"/>
    <n v="45375"/>
    <n v="49912.5"/>
    <n v="4537.5"/>
    <x v="7"/>
    <x v="1"/>
  </r>
  <r>
    <s v="Flight9146"/>
    <d v="2015-11-13T00:00:00"/>
    <x v="16"/>
    <n v="1.7"/>
    <n v="26"/>
    <x v="17"/>
    <n v="275"/>
    <n v="50875"/>
    <n v="55962.5"/>
    <n v="5087.5"/>
    <x v="0"/>
    <x v="1"/>
  </r>
  <r>
    <s v="Flight9147"/>
    <d v="2014-11-20T00:00:00"/>
    <x v="2"/>
    <n v="2"/>
    <n v="71"/>
    <x v="26"/>
    <n v="225"/>
    <n v="40725"/>
    <n v="44797.5"/>
    <n v="4072.5"/>
    <x v="0"/>
    <x v="0"/>
  </r>
  <r>
    <s v="Flight9148"/>
    <d v="2014-02-12T00:00:00"/>
    <x v="3"/>
    <n v="4.3"/>
    <n v="68"/>
    <x v="25"/>
    <n v="350"/>
    <n v="63350"/>
    <n v="69685"/>
    <n v="6335"/>
    <x v="8"/>
    <x v="0"/>
  </r>
  <r>
    <s v="Flight9149"/>
    <d v="2014-04-04T00:00:00"/>
    <x v="3"/>
    <n v="2.7"/>
    <n v="135"/>
    <x v="25"/>
    <n v="350"/>
    <n v="64750"/>
    <n v="71225"/>
    <n v="6475"/>
    <x v="9"/>
    <x v="0"/>
  </r>
  <r>
    <s v="Flight9150"/>
    <d v="2015-08-10T00:00:00"/>
    <x v="3"/>
    <n v="5.7"/>
    <n v="36"/>
    <x v="0"/>
    <n v="385"/>
    <n v="63525"/>
    <n v="69877.5"/>
    <n v="6352.5"/>
    <x v="1"/>
    <x v="1"/>
  </r>
  <r>
    <s v="Flight9151"/>
    <d v="2015-10-28T00:00:00"/>
    <x v="4"/>
    <n v="1.6"/>
    <n v="35"/>
    <x v="9"/>
    <n v="200"/>
    <n v="37000"/>
    <n v="40700"/>
    <n v="3700"/>
    <x v="11"/>
    <x v="1"/>
  </r>
  <r>
    <s v="Flight9152"/>
    <d v="2014-09-04T00:00:00"/>
    <x v="7"/>
    <n v="3.4"/>
    <n v="180"/>
    <x v="22"/>
    <n v="200"/>
    <n v="33000"/>
    <n v="36300"/>
    <n v="3300"/>
    <x v="6"/>
    <x v="0"/>
  </r>
  <r>
    <s v="Flight9153"/>
    <d v="2014-08-02T00:00:00"/>
    <x v="7"/>
    <n v="1.2"/>
    <n v="38"/>
    <x v="2"/>
    <n v="220"/>
    <n v="36300"/>
    <n v="39930"/>
    <n v="3630"/>
    <x v="1"/>
    <x v="0"/>
  </r>
  <r>
    <s v="Flight9154"/>
    <d v="2014-10-08T00:00:00"/>
    <x v="7"/>
    <n v="2.1"/>
    <n v="75"/>
    <x v="22"/>
    <n v="200"/>
    <n v="36200"/>
    <n v="39820"/>
    <n v="3620"/>
    <x v="11"/>
    <x v="0"/>
  </r>
  <r>
    <s v="Flight9155"/>
    <d v="2015-07-02T00:00:00"/>
    <x v="16"/>
    <n v="1.8"/>
    <n v="137"/>
    <x v="12"/>
    <n v="302.5"/>
    <n v="55962.5"/>
    <n v="61558.75"/>
    <n v="5596.25"/>
    <x v="2"/>
    <x v="1"/>
  </r>
  <r>
    <s v="Flight9156"/>
    <d v="2015-10-27T00:00:00"/>
    <x v="8"/>
    <n v="8.9"/>
    <n v="161"/>
    <x v="27"/>
    <n v="200"/>
    <n v="33000"/>
    <n v="36300"/>
    <n v="3300"/>
    <x v="11"/>
    <x v="1"/>
  </r>
  <r>
    <s v="Flight9157"/>
    <d v="2015-08-18T00:00:00"/>
    <x v="4"/>
    <n v="2.1"/>
    <n v="107"/>
    <x v="29"/>
    <n v="220"/>
    <n v="40700"/>
    <n v="44770"/>
    <n v="4070"/>
    <x v="1"/>
    <x v="1"/>
  </r>
  <r>
    <s v="Flight9158"/>
    <d v="2015-08-08T00:00:00"/>
    <x v="7"/>
    <n v="0.1"/>
    <n v="139"/>
    <x v="22"/>
    <n v="220"/>
    <n v="40700"/>
    <n v="44770"/>
    <n v="4070"/>
    <x v="1"/>
    <x v="1"/>
  </r>
  <r>
    <s v="Flight9159"/>
    <d v="2014-07-24T00:00:00"/>
    <x v="7"/>
    <n v="2.7"/>
    <n v="61"/>
    <x v="0"/>
    <n v="220"/>
    <n v="36300"/>
    <n v="39930"/>
    <n v="3630"/>
    <x v="2"/>
    <x v="0"/>
  </r>
  <r>
    <s v="Flight9160"/>
    <d v="2014-01-03T00:00:00"/>
    <x v="2"/>
    <n v="2.2000000000000002"/>
    <n v="104"/>
    <x v="19"/>
    <n v="225"/>
    <n v="41625"/>
    <n v="45787.5"/>
    <n v="4162.5"/>
    <x v="7"/>
    <x v="0"/>
  </r>
  <r>
    <s v="Flight9161"/>
    <d v="2015-06-06T00:00:00"/>
    <x v="13"/>
    <n v="1.8"/>
    <n v="9"/>
    <x v="26"/>
    <n v="275"/>
    <n v="50875"/>
    <n v="55962.5"/>
    <n v="5087.5"/>
    <x v="10"/>
    <x v="1"/>
  </r>
  <r>
    <s v="Flight9162"/>
    <d v="2014-04-06T00:00:00"/>
    <x v="22"/>
    <n v="1.5"/>
    <n v="95"/>
    <x v="1"/>
    <n v="290"/>
    <n v="53650"/>
    <n v="59015"/>
    <n v="5365"/>
    <x v="9"/>
    <x v="0"/>
  </r>
  <r>
    <s v="Flight9163"/>
    <d v="2014-07-17T00:00:00"/>
    <x v="16"/>
    <n v="2.5"/>
    <n v="21"/>
    <x v="0"/>
    <n v="302.5"/>
    <n v="55962.5"/>
    <n v="61558.75"/>
    <n v="5596.25"/>
    <x v="2"/>
    <x v="0"/>
  </r>
  <r>
    <s v="Flight9164"/>
    <d v="2015-03-26T00:00:00"/>
    <x v="1"/>
    <n v="2.2000000000000002"/>
    <n v="119"/>
    <x v="19"/>
    <n v="250"/>
    <n v="46250"/>
    <n v="50875"/>
    <n v="4625"/>
    <x v="5"/>
    <x v="1"/>
  </r>
  <r>
    <s v="Flight9165"/>
    <d v="2014-05-30T00:00:00"/>
    <x v="12"/>
    <n v="2.2999999999999998"/>
    <n v="66"/>
    <x v="6"/>
    <n v="115"/>
    <n v="20815"/>
    <n v="22896.5"/>
    <n v="2081.5"/>
    <x v="3"/>
    <x v="0"/>
  </r>
  <r>
    <s v="Flight9166"/>
    <d v="2014-06-26T00:00:00"/>
    <x v="2"/>
    <n v="2.1"/>
    <n v="73"/>
    <x v="1"/>
    <n v="247.5"/>
    <n v="44797.5"/>
    <n v="49277.25"/>
    <n v="4479.75"/>
    <x v="10"/>
    <x v="0"/>
  </r>
  <r>
    <s v="Flight9167"/>
    <d v="2014-08-23T00:00:00"/>
    <x v="8"/>
    <n v="9.4"/>
    <n v="104"/>
    <x v="2"/>
    <n v="220"/>
    <n v="40700"/>
    <n v="44770"/>
    <n v="4070"/>
    <x v="1"/>
    <x v="0"/>
  </r>
  <r>
    <s v="Flight9168"/>
    <d v="2015-12-23T00:00:00"/>
    <x v="2"/>
    <n v="2.2000000000000002"/>
    <n v="85"/>
    <x v="0"/>
    <n v="315"/>
    <n v="57015"/>
    <n v="62716.5"/>
    <n v="5701.5"/>
    <x v="4"/>
    <x v="1"/>
  </r>
  <r>
    <s v="Flight9169"/>
    <d v="2014-07-15T00:00:00"/>
    <x v="9"/>
    <n v="2.7"/>
    <n v="151"/>
    <x v="11"/>
    <n v="275"/>
    <n v="50875"/>
    <n v="55962.5"/>
    <n v="5087.5"/>
    <x v="2"/>
    <x v="0"/>
  </r>
  <r>
    <s v="Flight9170"/>
    <d v="2015-03-03T00:00:00"/>
    <x v="7"/>
    <n v="2.5"/>
    <n v="203"/>
    <x v="1"/>
    <n v="200"/>
    <n v="33000"/>
    <n v="36300"/>
    <n v="3300"/>
    <x v="5"/>
    <x v="1"/>
  </r>
  <r>
    <s v="Flight9171"/>
    <d v="2014-12-21T00:00:00"/>
    <x v="16"/>
    <n v="0.9"/>
    <n v="121"/>
    <x v="6"/>
    <n v="275"/>
    <n v="50875"/>
    <n v="55962.5"/>
    <n v="5087.5"/>
    <x v="4"/>
    <x v="0"/>
  </r>
  <r>
    <s v="Flight9172"/>
    <d v="2015-07-05T00:00:00"/>
    <x v="9"/>
    <n v="1.9"/>
    <n v="91"/>
    <x v="25"/>
    <n v="275"/>
    <n v="50875"/>
    <n v="55962.5"/>
    <n v="5087.5"/>
    <x v="2"/>
    <x v="1"/>
  </r>
  <r>
    <s v="Flight9173"/>
    <d v="2015-03-10T00:00:00"/>
    <x v="7"/>
    <n v="1.8"/>
    <n v="2"/>
    <x v="18"/>
    <n v="200"/>
    <n v="37000"/>
    <n v="40700"/>
    <n v="3700"/>
    <x v="5"/>
    <x v="1"/>
  </r>
  <r>
    <s v="Flight9174"/>
    <d v="2014-08-10T00:00:00"/>
    <x v="7"/>
    <n v="2.8"/>
    <n v="170"/>
    <x v="26"/>
    <n v="220"/>
    <n v="36300"/>
    <n v="39930"/>
    <n v="3630"/>
    <x v="1"/>
    <x v="0"/>
  </r>
  <r>
    <s v="Flight9175"/>
    <d v="2015-07-03T00:00:00"/>
    <x v="2"/>
    <n v="2.2000000000000002"/>
    <n v="183"/>
    <x v="29"/>
    <n v="247.5"/>
    <n v="40837.5"/>
    <n v="44921.25"/>
    <n v="4083.75"/>
    <x v="2"/>
    <x v="1"/>
  </r>
  <r>
    <s v="Flight9176"/>
    <d v="2014-12-22T00:00:00"/>
    <x v="10"/>
    <n v="5"/>
    <n v="197"/>
    <x v="6"/>
    <n v="525"/>
    <n v="86625"/>
    <n v="95287.5"/>
    <n v="8662.5"/>
    <x v="4"/>
    <x v="0"/>
  </r>
  <r>
    <s v="Flight9177"/>
    <d v="2014-11-28T00:00:00"/>
    <x v="16"/>
    <n v="4.9000000000000004"/>
    <n v="99"/>
    <x v="0"/>
    <n v="412.5"/>
    <n v="76312.5"/>
    <n v="83943.75"/>
    <n v="7631.25"/>
    <x v="0"/>
    <x v="0"/>
  </r>
  <r>
    <s v="Flight9178"/>
    <d v="2015-12-22T00:00:00"/>
    <x v="1"/>
    <n v="5"/>
    <n v="207"/>
    <x v="25"/>
    <n v="350"/>
    <n v="57750"/>
    <n v="63525"/>
    <n v="5775"/>
    <x v="4"/>
    <x v="1"/>
  </r>
  <r>
    <s v="Flight9179"/>
    <d v="2015-11-03T00:00:00"/>
    <x v="2"/>
    <n v="3.1"/>
    <n v="81"/>
    <x v="16"/>
    <n v="225"/>
    <n v="40725"/>
    <n v="44797.5"/>
    <n v="4072.5"/>
    <x v="0"/>
    <x v="1"/>
  </r>
  <r>
    <s v="Flight9180"/>
    <d v="2014-09-03T00:00:00"/>
    <x v="5"/>
    <n v="1.3"/>
    <n v="87"/>
    <x v="21"/>
    <n v="125"/>
    <n v="22625"/>
    <n v="24887.5"/>
    <n v="2262.5"/>
    <x v="6"/>
    <x v="0"/>
  </r>
  <r>
    <s v="Flight9181"/>
    <d v="2015-06-17T00:00:00"/>
    <x v="2"/>
    <n v="1.3"/>
    <n v="59"/>
    <x v="16"/>
    <n v="247.5"/>
    <n v="40837.5"/>
    <n v="44921.25"/>
    <n v="4083.75"/>
    <x v="10"/>
    <x v="1"/>
  </r>
  <r>
    <s v="Flight9182"/>
    <d v="2015-07-27T00:00:00"/>
    <x v="9"/>
    <n v="1.7"/>
    <n v="102"/>
    <x v="1"/>
    <n v="275"/>
    <n v="50875"/>
    <n v="55962.5"/>
    <n v="5087.5"/>
    <x v="2"/>
    <x v="1"/>
  </r>
  <r>
    <s v="Flight9183"/>
    <d v="2014-09-20T00:00:00"/>
    <x v="19"/>
    <n v="2.8"/>
    <n v="9"/>
    <x v="1"/>
    <n v="115"/>
    <n v="21275"/>
    <n v="23402.5"/>
    <n v="2127.5"/>
    <x v="6"/>
    <x v="0"/>
  </r>
  <r>
    <s v="Flight9184"/>
    <d v="2014-06-06T00:00:00"/>
    <x v="14"/>
    <n v="2.6"/>
    <n v="66"/>
    <x v="0"/>
    <n v="302.5"/>
    <n v="54752.5"/>
    <n v="60227.75"/>
    <n v="5475.25"/>
    <x v="10"/>
    <x v="0"/>
  </r>
  <r>
    <s v="Flight9185"/>
    <d v="2014-04-26T00:00:00"/>
    <x v="1"/>
    <n v="1.7"/>
    <n v="89"/>
    <x v="11"/>
    <n v="250"/>
    <n v="45250"/>
    <n v="49775"/>
    <n v="4525"/>
    <x v="9"/>
    <x v="0"/>
  </r>
  <r>
    <s v="Flight9186"/>
    <d v="2015-12-04T00:00:00"/>
    <x v="0"/>
    <n v="2.9"/>
    <n v="43"/>
    <x v="25"/>
    <n v="300"/>
    <n v="49500"/>
    <n v="54450"/>
    <n v="4950"/>
    <x v="4"/>
    <x v="1"/>
  </r>
  <r>
    <s v="Flight9187"/>
    <d v="2014-03-24T00:00:00"/>
    <x v="5"/>
    <n v="1.9"/>
    <n v="190"/>
    <x v="27"/>
    <n v="125"/>
    <n v="20625"/>
    <n v="22687.5"/>
    <n v="2062.5"/>
    <x v="5"/>
    <x v="0"/>
  </r>
  <r>
    <s v="Flight9188"/>
    <d v="2014-09-12T00:00:00"/>
    <x v="11"/>
    <n v="2.5"/>
    <n v="160"/>
    <x v="21"/>
    <n v="350"/>
    <n v="57750"/>
    <n v="63525"/>
    <n v="5775"/>
    <x v="6"/>
    <x v="0"/>
  </r>
  <r>
    <s v="Flight9189"/>
    <d v="2014-07-22T00:00:00"/>
    <x v="14"/>
    <n v="2"/>
    <n v="159"/>
    <x v="0"/>
    <n v="302.5"/>
    <n v="49912.5"/>
    <n v="54903.75"/>
    <n v="4991.25"/>
    <x v="2"/>
    <x v="0"/>
  </r>
  <r>
    <s v="Flight9190"/>
    <d v="2014-06-13T00:00:00"/>
    <x v="8"/>
    <n v="10.4"/>
    <n v="145"/>
    <x v="18"/>
    <n v="220"/>
    <n v="40700"/>
    <n v="44770"/>
    <n v="4070"/>
    <x v="10"/>
    <x v="0"/>
  </r>
  <r>
    <s v="Flight9191"/>
    <d v="2015-07-29T00:00:00"/>
    <x v="13"/>
    <n v="1.4"/>
    <n v="142"/>
    <x v="0"/>
    <n v="275"/>
    <n v="50875"/>
    <n v="55962.5"/>
    <n v="5087.5"/>
    <x v="2"/>
    <x v="1"/>
  </r>
  <r>
    <s v="Flight9192"/>
    <d v="2015-08-18T00:00:00"/>
    <x v="4"/>
    <n v="2.8"/>
    <n v="127"/>
    <x v="1"/>
    <n v="220"/>
    <n v="40700"/>
    <n v="44770"/>
    <n v="4070"/>
    <x v="1"/>
    <x v="1"/>
  </r>
  <r>
    <s v="Flight9193"/>
    <d v="2014-02-03T00:00:00"/>
    <x v="16"/>
    <n v="1.1000000000000001"/>
    <n v="185"/>
    <x v="25"/>
    <n v="275"/>
    <n v="45375"/>
    <n v="49912.5"/>
    <n v="4537.5"/>
    <x v="8"/>
    <x v="0"/>
  </r>
  <r>
    <s v="Flight9194"/>
    <d v="2015-03-03T00:00:00"/>
    <x v="3"/>
    <n v="3.7"/>
    <n v="172"/>
    <x v="7"/>
    <n v="350"/>
    <n v="57750"/>
    <n v="63525"/>
    <n v="5775"/>
    <x v="5"/>
    <x v="1"/>
  </r>
  <r>
    <s v="Flight9195"/>
    <d v="2015-10-05T00:00:00"/>
    <x v="16"/>
    <n v="2.7"/>
    <n v="46"/>
    <x v="2"/>
    <n v="275"/>
    <n v="45375"/>
    <n v="49912.5"/>
    <n v="4537.5"/>
    <x v="11"/>
    <x v="1"/>
  </r>
  <r>
    <s v="Flight9196"/>
    <d v="2014-09-26T00:00:00"/>
    <x v="6"/>
    <n v="2.6"/>
    <n v="4"/>
    <x v="6"/>
    <n v="300"/>
    <n v="55500"/>
    <n v="61050"/>
    <n v="5550"/>
    <x v="6"/>
    <x v="0"/>
  </r>
  <r>
    <s v="Flight9197"/>
    <d v="2015-07-25T00:00:00"/>
    <x v="11"/>
    <n v="1.3"/>
    <n v="6"/>
    <x v="21"/>
    <n v="385"/>
    <n v="71225"/>
    <n v="78347.5"/>
    <n v="7122.5"/>
    <x v="2"/>
    <x v="1"/>
  </r>
  <r>
    <s v="Flight9198"/>
    <d v="2014-05-31T00:00:00"/>
    <x v="8"/>
    <n v="9.6"/>
    <n v="137"/>
    <x v="0"/>
    <n v="200"/>
    <n v="37000"/>
    <n v="40700"/>
    <n v="3700"/>
    <x v="3"/>
    <x v="0"/>
  </r>
  <r>
    <s v="Flight9199"/>
    <d v="2014-04-20T00:00:00"/>
    <x v="15"/>
    <n v="3.7"/>
    <n v="98"/>
    <x v="1"/>
    <n v="300"/>
    <n v="55500"/>
    <n v="61050"/>
    <n v="5550"/>
    <x v="9"/>
    <x v="0"/>
  </r>
  <r>
    <s v="Flight9200"/>
    <d v="2015-12-19T00:00:00"/>
    <x v="13"/>
    <n v="2.1"/>
    <n v="96"/>
    <x v="16"/>
    <n v="250"/>
    <n v="46250"/>
    <n v="50875"/>
    <n v="4625"/>
    <x v="4"/>
    <x v="1"/>
  </r>
  <r>
    <s v="Flight9201"/>
    <d v="2014-01-14T00:00:00"/>
    <x v="7"/>
    <n v="1.2"/>
    <n v="33"/>
    <x v="24"/>
    <n v="200"/>
    <n v="37000"/>
    <n v="40700"/>
    <n v="3700"/>
    <x v="7"/>
    <x v="0"/>
  </r>
  <r>
    <s v="Flight9202"/>
    <d v="2014-06-13T00:00:00"/>
    <x v="13"/>
    <n v="2.8"/>
    <n v="120"/>
    <x v="10"/>
    <n v="275"/>
    <n v="50875"/>
    <n v="55962.5"/>
    <n v="5087.5"/>
    <x v="10"/>
    <x v="0"/>
  </r>
  <r>
    <s v="Flight9203"/>
    <d v="2015-01-15T00:00:00"/>
    <x v="3"/>
    <n v="4.7"/>
    <n v="26"/>
    <x v="2"/>
    <n v="350"/>
    <n v="64750"/>
    <n v="71225"/>
    <n v="6475"/>
    <x v="7"/>
    <x v="1"/>
  </r>
  <r>
    <s v="Flight9204"/>
    <d v="2014-05-17T00:00:00"/>
    <x v="1"/>
    <n v="0.4"/>
    <n v="153"/>
    <x v="1"/>
    <n v="250"/>
    <n v="41250"/>
    <n v="45375"/>
    <n v="4125"/>
    <x v="3"/>
    <x v="0"/>
  </r>
  <r>
    <s v="Flight9205"/>
    <d v="2014-03-17T00:00:00"/>
    <x v="14"/>
    <n v="1.9"/>
    <n v="117"/>
    <x v="18"/>
    <n v="275"/>
    <n v="50875"/>
    <n v="55962.5"/>
    <n v="5087.5"/>
    <x v="5"/>
    <x v="0"/>
  </r>
  <r>
    <s v="Flight9206"/>
    <d v="2015-12-19T00:00:00"/>
    <x v="5"/>
    <n v="2"/>
    <n v="125"/>
    <x v="2"/>
    <n v="125"/>
    <n v="23125"/>
    <n v="25437.5"/>
    <n v="2312.5"/>
    <x v="4"/>
    <x v="1"/>
  </r>
  <r>
    <s v="Flight9207"/>
    <d v="2015-10-19T00:00:00"/>
    <x v="11"/>
    <n v="2.1"/>
    <n v="22"/>
    <x v="12"/>
    <n v="350"/>
    <n v="64750"/>
    <n v="71225"/>
    <n v="6475"/>
    <x v="11"/>
    <x v="1"/>
  </r>
  <r>
    <s v="Flight9208"/>
    <d v="2014-03-17T00:00:00"/>
    <x v="0"/>
    <n v="2.6"/>
    <n v="114"/>
    <x v="18"/>
    <n v="300"/>
    <n v="55500"/>
    <n v="61050"/>
    <n v="5550"/>
    <x v="5"/>
    <x v="0"/>
  </r>
  <r>
    <s v="Flight9209"/>
    <d v="2014-07-04T00:00:00"/>
    <x v="8"/>
    <n v="9.8000000000000007"/>
    <n v="18"/>
    <x v="1"/>
    <n v="220"/>
    <n v="40700"/>
    <n v="44770"/>
    <n v="4070"/>
    <x v="2"/>
    <x v="0"/>
  </r>
  <r>
    <s v="Flight9210"/>
    <d v="2015-01-13T00:00:00"/>
    <x v="12"/>
    <n v="0.1"/>
    <n v="56"/>
    <x v="10"/>
    <n v="115"/>
    <n v="18975"/>
    <n v="20872.5"/>
    <n v="1897.5"/>
    <x v="7"/>
    <x v="1"/>
  </r>
  <r>
    <s v="Flight9211"/>
    <d v="2014-03-11T00:00:00"/>
    <x v="12"/>
    <n v="2.1"/>
    <n v="46"/>
    <x v="4"/>
    <n v="115"/>
    <n v="18975"/>
    <n v="20872.5"/>
    <n v="1897.5"/>
    <x v="5"/>
    <x v="0"/>
  </r>
  <r>
    <s v="Flight9212"/>
    <d v="2014-10-18T00:00:00"/>
    <x v="4"/>
    <n v="2"/>
    <n v="109"/>
    <x v="5"/>
    <n v="200"/>
    <n v="37000"/>
    <n v="40700"/>
    <n v="3700"/>
    <x v="11"/>
    <x v="0"/>
  </r>
  <r>
    <s v="Flight9213"/>
    <d v="2014-07-13T00:00:00"/>
    <x v="13"/>
    <n v="0.7"/>
    <n v="106"/>
    <x v="6"/>
    <n v="275"/>
    <n v="50875"/>
    <n v="55962.5"/>
    <n v="5087.5"/>
    <x v="2"/>
    <x v="0"/>
  </r>
  <r>
    <s v="Flight9214"/>
    <d v="2015-05-01T00:00:00"/>
    <x v="14"/>
    <n v="1.4"/>
    <n v="27"/>
    <x v="11"/>
    <n v="275"/>
    <n v="50875"/>
    <n v="55962.5"/>
    <n v="5087.5"/>
    <x v="3"/>
    <x v="1"/>
  </r>
  <r>
    <s v="Flight9215"/>
    <d v="2015-01-14T00:00:00"/>
    <x v="13"/>
    <n v="1.5"/>
    <n v="134"/>
    <x v="0"/>
    <n v="250"/>
    <n v="46250"/>
    <n v="50875"/>
    <n v="4625"/>
    <x v="7"/>
    <x v="1"/>
  </r>
  <r>
    <s v="Flight9216"/>
    <d v="2015-01-21T00:00:00"/>
    <x v="8"/>
    <n v="10.6"/>
    <n v="170"/>
    <x v="18"/>
    <n v="200"/>
    <n v="33000"/>
    <n v="36300"/>
    <n v="3300"/>
    <x v="7"/>
    <x v="1"/>
  </r>
  <r>
    <s v="Flight9217"/>
    <d v="2015-01-08T00:00:00"/>
    <x v="6"/>
    <n v="1.5"/>
    <n v="17"/>
    <x v="29"/>
    <n v="300"/>
    <n v="55500"/>
    <n v="61050"/>
    <n v="5550"/>
    <x v="7"/>
    <x v="1"/>
  </r>
  <r>
    <s v="Flight9218"/>
    <d v="2015-07-04T00:00:00"/>
    <x v="16"/>
    <n v="2.5"/>
    <n v="158"/>
    <x v="10"/>
    <n v="302.5"/>
    <n v="49912.5"/>
    <n v="54903.75"/>
    <n v="4991.25"/>
    <x v="2"/>
    <x v="1"/>
  </r>
  <r>
    <s v="Flight9219"/>
    <d v="2014-11-17T00:00:00"/>
    <x v="8"/>
    <n v="7.5"/>
    <n v="176"/>
    <x v="28"/>
    <n v="200"/>
    <n v="33000"/>
    <n v="36300"/>
    <n v="3300"/>
    <x v="0"/>
    <x v="0"/>
  </r>
  <r>
    <s v="Flight9220"/>
    <d v="2015-01-14T00:00:00"/>
    <x v="7"/>
    <n v="1.1000000000000001"/>
    <n v="45"/>
    <x v="6"/>
    <n v="200"/>
    <n v="33000"/>
    <n v="36300"/>
    <n v="3300"/>
    <x v="7"/>
    <x v="1"/>
  </r>
  <r>
    <s v="Flight9221"/>
    <d v="2014-08-10T00:00:00"/>
    <x v="3"/>
    <n v="5.2"/>
    <n v="39"/>
    <x v="0"/>
    <n v="385"/>
    <n v="63525"/>
    <n v="69877.5"/>
    <n v="6352.5"/>
    <x v="1"/>
    <x v="0"/>
  </r>
  <r>
    <s v="Flight9222"/>
    <d v="2014-07-19T00:00:00"/>
    <x v="9"/>
    <n v="1.2"/>
    <n v="114"/>
    <x v="18"/>
    <n v="275"/>
    <n v="50875"/>
    <n v="55962.5"/>
    <n v="5087.5"/>
    <x v="2"/>
    <x v="0"/>
  </r>
  <r>
    <s v="Flight9223"/>
    <d v="2015-03-12T00:00:00"/>
    <x v="6"/>
    <n v="1.9"/>
    <n v="147"/>
    <x v="10"/>
    <n v="300"/>
    <n v="55500"/>
    <n v="61050"/>
    <n v="5550"/>
    <x v="5"/>
    <x v="1"/>
  </r>
  <r>
    <s v="Flight9224"/>
    <d v="2015-07-30T00:00:00"/>
    <x v="16"/>
    <n v="1.4"/>
    <n v="170"/>
    <x v="19"/>
    <n v="302.5"/>
    <n v="49912.5"/>
    <n v="54903.75"/>
    <n v="4991.25"/>
    <x v="2"/>
    <x v="1"/>
  </r>
  <r>
    <s v="Flight9225"/>
    <d v="2014-12-10T00:00:00"/>
    <x v="6"/>
    <n v="2.4"/>
    <n v="188"/>
    <x v="25"/>
    <n v="300"/>
    <n v="49500"/>
    <n v="54450"/>
    <n v="4950"/>
    <x v="4"/>
    <x v="0"/>
  </r>
  <r>
    <s v="Flight9226"/>
    <d v="2015-02-11T00:00:00"/>
    <x v="1"/>
    <n v="2.6"/>
    <n v="186"/>
    <x v="0"/>
    <n v="250"/>
    <n v="41250"/>
    <n v="45375"/>
    <n v="4125"/>
    <x v="8"/>
    <x v="1"/>
  </r>
  <r>
    <s v="Flight9227"/>
    <d v="2015-10-01T00:00:00"/>
    <x v="10"/>
    <n v="1.8"/>
    <n v="104"/>
    <x v="6"/>
    <n v="375"/>
    <n v="69375"/>
    <n v="76312.5"/>
    <n v="6937.5"/>
    <x v="11"/>
    <x v="1"/>
  </r>
  <r>
    <s v="Flight9228"/>
    <d v="2014-07-18T00:00:00"/>
    <x v="1"/>
    <n v="2.6"/>
    <n v="101"/>
    <x v="18"/>
    <n v="275"/>
    <n v="50875"/>
    <n v="55962.5"/>
    <n v="5087.5"/>
    <x v="2"/>
    <x v="0"/>
  </r>
  <r>
    <s v="Flight9229"/>
    <d v="2014-12-31T00:00:00"/>
    <x v="1"/>
    <n v="2.2000000000000002"/>
    <n v="175"/>
    <x v="0"/>
    <n v="250"/>
    <n v="41250"/>
    <n v="45375"/>
    <n v="4125"/>
    <x v="4"/>
    <x v="0"/>
  </r>
  <r>
    <s v="Flight9230"/>
    <d v="2014-12-26T00:00:00"/>
    <x v="21"/>
    <n v="5"/>
    <n v="82"/>
    <x v="27"/>
    <n v="420"/>
    <n v="76020"/>
    <n v="83622"/>
    <n v="7602"/>
    <x v="4"/>
    <x v="0"/>
  </r>
  <r>
    <s v="Flight9231"/>
    <d v="2014-07-26T00:00:00"/>
    <x v="1"/>
    <n v="1.9"/>
    <n v="136"/>
    <x v="18"/>
    <n v="275"/>
    <n v="50875"/>
    <n v="55962.5"/>
    <n v="5087.5"/>
    <x v="2"/>
    <x v="0"/>
  </r>
  <r>
    <s v="Flight9232"/>
    <d v="2014-09-30T00:00:00"/>
    <x v="3"/>
    <n v="3.5"/>
    <n v="146"/>
    <x v="19"/>
    <n v="350"/>
    <n v="64750"/>
    <n v="71225"/>
    <n v="6475"/>
    <x v="6"/>
    <x v="0"/>
  </r>
  <r>
    <s v="Flight9233"/>
    <d v="2014-04-14T00:00:00"/>
    <x v="20"/>
    <n v="1.9"/>
    <n v="117"/>
    <x v="11"/>
    <n v="275"/>
    <n v="50875"/>
    <n v="55962.5"/>
    <n v="5087.5"/>
    <x v="9"/>
    <x v="0"/>
  </r>
  <r>
    <s v="Flight9234"/>
    <d v="2015-03-01T00:00:00"/>
    <x v="2"/>
    <n v="2.2000000000000002"/>
    <n v="190"/>
    <x v="21"/>
    <n v="225"/>
    <n v="37125"/>
    <n v="40837.5"/>
    <n v="3712.5"/>
    <x v="5"/>
    <x v="1"/>
  </r>
  <r>
    <s v="Flight9235"/>
    <d v="2014-08-24T00:00:00"/>
    <x v="11"/>
    <n v="1.2"/>
    <n v="85"/>
    <x v="2"/>
    <n v="385"/>
    <n v="69685"/>
    <n v="76653.5"/>
    <n v="6968.5"/>
    <x v="1"/>
    <x v="0"/>
  </r>
  <r>
    <s v="Flight9236"/>
    <d v="2015-08-07T00:00:00"/>
    <x v="13"/>
    <n v="2.5"/>
    <n v="76"/>
    <x v="18"/>
    <n v="275"/>
    <n v="49775"/>
    <n v="54752.5"/>
    <n v="4977.5"/>
    <x v="1"/>
    <x v="1"/>
  </r>
  <r>
    <s v="Flight9237"/>
    <d v="2014-11-26T00:00:00"/>
    <x v="10"/>
    <n v="5.9"/>
    <n v="88"/>
    <x v="24"/>
    <n v="562.5"/>
    <n v="101812.5"/>
    <n v="111993.75"/>
    <n v="10181.25"/>
    <x v="0"/>
    <x v="0"/>
  </r>
  <r>
    <s v="Flight9238"/>
    <d v="2014-06-23T00:00:00"/>
    <x v="14"/>
    <n v="2.6"/>
    <n v="114"/>
    <x v="2"/>
    <n v="302.5"/>
    <n v="55962.5"/>
    <n v="61558.75"/>
    <n v="5596.25"/>
    <x v="10"/>
    <x v="0"/>
  </r>
  <r>
    <s v="Flight9239"/>
    <d v="2015-05-30T00:00:00"/>
    <x v="5"/>
    <n v="1.9"/>
    <n v="102"/>
    <x v="10"/>
    <n v="125"/>
    <n v="23125"/>
    <n v="25437.5"/>
    <n v="2312.5"/>
    <x v="3"/>
    <x v="1"/>
  </r>
  <r>
    <s v="Flight9240"/>
    <d v="2015-08-01T00:00:00"/>
    <x v="3"/>
    <n v="5.2"/>
    <n v="148"/>
    <x v="19"/>
    <n v="385"/>
    <n v="71225"/>
    <n v="78347.5"/>
    <n v="7122.5"/>
    <x v="1"/>
    <x v="1"/>
  </r>
  <r>
    <s v="Flight9241"/>
    <d v="2015-03-03T00:00:00"/>
    <x v="8"/>
    <n v="7.3"/>
    <n v="193"/>
    <x v="11"/>
    <n v="200"/>
    <n v="33000"/>
    <n v="36300"/>
    <n v="3300"/>
    <x v="5"/>
    <x v="1"/>
  </r>
  <r>
    <s v="Flight9242"/>
    <d v="2015-04-09T00:00:00"/>
    <x v="5"/>
    <n v="2.1"/>
    <n v="74"/>
    <x v="8"/>
    <n v="125"/>
    <n v="22625"/>
    <n v="24887.5"/>
    <n v="2262.5"/>
    <x v="9"/>
    <x v="1"/>
  </r>
  <r>
    <s v="Flight9243"/>
    <d v="2014-08-14T00:00:00"/>
    <x v="10"/>
    <n v="1.1000000000000001"/>
    <n v="173"/>
    <x v="27"/>
    <n v="412.5"/>
    <n v="68062.5"/>
    <n v="74868.75"/>
    <n v="6806.25"/>
    <x v="1"/>
    <x v="0"/>
  </r>
  <r>
    <s v="Flight9244"/>
    <d v="2014-11-10T00:00:00"/>
    <x v="13"/>
    <n v="2.5"/>
    <n v="25"/>
    <x v="23"/>
    <n v="250"/>
    <n v="46250"/>
    <n v="50875"/>
    <n v="4625"/>
    <x v="0"/>
    <x v="0"/>
  </r>
  <r>
    <s v="Flight9245"/>
    <d v="2014-08-15T00:00:00"/>
    <x v="14"/>
    <n v="2"/>
    <n v="112"/>
    <x v="17"/>
    <n v="302.5"/>
    <n v="55962.5"/>
    <n v="61558.75"/>
    <n v="5596.25"/>
    <x v="1"/>
    <x v="0"/>
  </r>
  <r>
    <s v="Flight9246"/>
    <d v="2014-03-06T00:00:00"/>
    <x v="6"/>
    <n v="2.8"/>
    <n v="32"/>
    <x v="2"/>
    <n v="300"/>
    <n v="55500"/>
    <n v="61050"/>
    <n v="5550"/>
    <x v="5"/>
    <x v="0"/>
  </r>
  <r>
    <s v="Flight9247"/>
    <d v="2015-08-03T00:00:00"/>
    <x v="20"/>
    <n v="1.3"/>
    <n v="127"/>
    <x v="24"/>
    <n v="302.5"/>
    <n v="55962.5"/>
    <n v="61558.75"/>
    <n v="5596.25"/>
    <x v="1"/>
    <x v="1"/>
  </r>
  <r>
    <s v="Flight9248"/>
    <d v="2014-11-16T00:00:00"/>
    <x v="10"/>
    <n v="2.6"/>
    <n v="166"/>
    <x v="18"/>
    <n v="375"/>
    <n v="61875"/>
    <n v="68062.5"/>
    <n v="6187.5"/>
    <x v="0"/>
    <x v="0"/>
  </r>
  <r>
    <s v="Flight9249"/>
    <d v="2014-09-25T00:00:00"/>
    <x v="16"/>
    <n v="1.6"/>
    <n v="12"/>
    <x v="24"/>
    <n v="275"/>
    <n v="50875"/>
    <n v="55962.5"/>
    <n v="5087.5"/>
    <x v="6"/>
    <x v="0"/>
  </r>
  <r>
    <s v="Flight9250"/>
    <d v="2015-07-26T00:00:00"/>
    <x v="16"/>
    <n v="2.1"/>
    <n v="18"/>
    <x v="21"/>
    <n v="302.5"/>
    <n v="55962.5"/>
    <n v="61558.75"/>
    <n v="5596.25"/>
    <x v="2"/>
    <x v="1"/>
  </r>
  <r>
    <s v="Flight9251"/>
    <d v="2015-05-10T00:00:00"/>
    <x v="6"/>
    <n v="1.1000000000000001"/>
    <n v="209"/>
    <x v="8"/>
    <n v="300"/>
    <n v="49500"/>
    <n v="54450"/>
    <n v="4950"/>
    <x v="3"/>
    <x v="1"/>
  </r>
  <r>
    <s v="Flight9252"/>
    <d v="2015-01-27T00:00:00"/>
    <x v="14"/>
    <n v="1"/>
    <n v="182"/>
    <x v="13"/>
    <n v="275"/>
    <n v="45375"/>
    <n v="49912.5"/>
    <n v="4537.5"/>
    <x v="7"/>
    <x v="1"/>
  </r>
  <r>
    <s v="Flight9253"/>
    <d v="2015-06-11T00:00:00"/>
    <x v="9"/>
    <n v="3.8"/>
    <n v="57"/>
    <x v="18"/>
    <n v="275"/>
    <n v="45375"/>
    <n v="49912.5"/>
    <n v="4537.5"/>
    <x v="10"/>
    <x v="1"/>
  </r>
  <r>
    <s v="Flight9254"/>
    <d v="2015-10-14T00:00:00"/>
    <x v="8"/>
    <n v="6"/>
    <n v="124"/>
    <x v="15"/>
    <n v="200"/>
    <n v="37000"/>
    <n v="40700"/>
    <n v="3700"/>
    <x v="11"/>
    <x v="1"/>
  </r>
  <r>
    <s v="Flight9255"/>
    <d v="2014-03-15T00:00:00"/>
    <x v="9"/>
    <n v="2"/>
    <n v="76"/>
    <x v="25"/>
    <n v="250"/>
    <n v="45250"/>
    <n v="49775"/>
    <n v="4525"/>
    <x v="5"/>
    <x v="0"/>
  </r>
  <r>
    <s v="Flight9256"/>
    <d v="2014-08-22T00:00:00"/>
    <x v="7"/>
    <n v="0.8"/>
    <n v="123"/>
    <x v="2"/>
    <n v="220"/>
    <n v="40700"/>
    <n v="44770"/>
    <n v="4070"/>
    <x v="1"/>
    <x v="0"/>
  </r>
  <r>
    <s v="Flight9257"/>
    <d v="2015-12-19T00:00:00"/>
    <x v="0"/>
    <n v="2.8"/>
    <n v="95"/>
    <x v="3"/>
    <n v="300"/>
    <n v="55500"/>
    <n v="61050"/>
    <n v="5550"/>
    <x v="4"/>
    <x v="1"/>
  </r>
  <r>
    <s v="Flight9258"/>
    <d v="2015-03-26T00:00:00"/>
    <x v="13"/>
    <n v="1.9"/>
    <n v="181"/>
    <x v="1"/>
    <n v="250"/>
    <n v="41250"/>
    <n v="45375"/>
    <n v="4125"/>
    <x v="5"/>
    <x v="1"/>
  </r>
  <r>
    <s v="Flight9259"/>
    <d v="2014-06-06T00:00:00"/>
    <x v="7"/>
    <n v="2.1"/>
    <n v="35"/>
    <x v="2"/>
    <n v="220"/>
    <n v="40700"/>
    <n v="44770"/>
    <n v="4070"/>
    <x v="10"/>
    <x v="0"/>
  </r>
  <r>
    <s v="Flight9260"/>
    <d v="2014-10-13T00:00:00"/>
    <x v="19"/>
    <n v="1.8"/>
    <n v="53"/>
    <x v="5"/>
    <n v="115"/>
    <n v="18975"/>
    <n v="20872.5"/>
    <n v="1897.5"/>
    <x v="11"/>
    <x v="0"/>
  </r>
  <r>
    <s v="Flight9261"/>
    <d v="2015-08-15T00:00:00"/>
    <x v="6"/>
    <n v="1.8"/>
    <n v="56"/>
    <x v="19"/>
    <n v="330"/>
    <n v="54450"/>
    <n v="59895"/>
    <n v="5445"/>
    <x v="1"/>
    <x v="1"/>
  </r>
  <r>
    <s v="Flight9262"/>
    <d v="2014-08-03T00:00:00"/>
    <x v="16"/>
    <n v="1.6"/>
    <n v="60"/>
    <x v="4"/>
    <n v="302.5"/>
    <n v="49912.5"/>
    <n v="54903.75"/>
    <n v="4991.25"/>
    <x v="1"/>
    <x v="0"/>
  </r>
  <r>
    <s v="Flight9263"/>
    <d v="2015-03-06T00:00:00"/>
    <x v="13"/>
    <n v="1.1000000000000001"/>
    <n v="25"/>
    <x v="18"/>
    <n v="250"/>
    <n v="46250"/>
    <n v="50875"/>
    <n v="4625"/>
    <x v="5"/>
    <x v="1"/>
  </r>
  <r>
    <s v="Flight9264"/>
    <d v="2014-03-18T00:00:00"/>
    <x v="3"/>
    <n v="4.7"/>
    <n v="193"/>
    <x v="2"/>
    <n v="350"/>
    <n v="57750"/>
    <n v="63525"/>
    <n v="5775"/>
    <x v="5"/>
    <x v="0"/>
  </r>
  <r>
    <s v="Flight9265"/>
    <d v="2015-06-15T00:00:00"/>
    <x v="13"/>
    <n v="1.7"/>
    <n v="180"/>
    <x v="6"/>
    <n v="275"/>
    <n v="45375"/>
    <n v="49912.5"/>
    <n v="4537.5"/>
    <x v="10"/>
    <x v="1"/>
  </r>
  <r>
    <s v="Flight9266"/>
    <d v="2015-10-26T00:00:00"/>
    <x v="8"/>
    <n v="7.8"/>
    <n v="120"/>
    <x v="18"/>
    <n v="200"/>
    <n v="37000"/>
    <n v="40700"/>
    <n v="3700"/>
    <x v="11"/>
    <x v="1"/>
  </r>
  <r>
    <s v="Flight9267"/>
    <d v="2015-08-09T00:00:00"/>
    <x v="3"/>
    <n v="3"/>
    <n v="134"/>
    <x v="6"/>
    <n v="385"/>
    <n v="71225"/>
    <n v="78347.5"/>
    <n v="7122.5"/>
    <x v="1"/>
    <x v="1"/>
  </r>
  <r>
    <s v="Flight9268"/>
    <d v="2015-05-03T00:00:00"/>
    <x v="5"/>
    <n v="2.2000000000000002"/>
    <n v="141"/>
    <x v="27"/>
    <n v="125"/>
    <n v="23125"/>
    <n v="25437.5"/>
    <n v="2312.5"/>
    <x v="3"/>
    <x v="1"/>
  </r>
  <r>
    <s v="Flight9269"/>
    <d v="2014-05-05T00:00:00"/>
    <x v="5"/>
    <n v="2.9"/>
    <n v="107"/>
    <x v="29"/>
    <n v="125"/>
    <n v="23125"/>
    <n v="25437.5"/>
    <n v="2312.5"/>
    <x v="3"/>
    <x v="0"/>
  </r>
  <r>
    <s v="Flight9270"/>
    <d v="2015-11-16T00:00:00"/>
    <x v="4"/>
    <n v="1.7"/>
    <n v="90"/>
    <x v="2"/>
    <n v="200"/>
    <n v="36200"/>
    <n v="39820"/>
    <n v="3620"/>
    <x v="0"/>
    <x v="1"/>
  </r>
  <r>
    <s v="Flight9271"/>
    <d v="2015-03-02T00:00:00"/>
    <x v="4"/>
    <n v="1.9"/>
    <n v="135"/>
    <x v="8"/>
    <n v="200"/>
    <n v="37000"/>
    <n v="40700"/>
    <n v="3700"/>
    <x v="5"/>
    <x v="1"/>
  </r>
  <r>
    <s v="Flight9272"/>
    <d v="2014-07-01T00:00:00"/>
    <x v="13"/>
    <n v="2.5"/>
    <n v="64"/>
    <x v="19"/>
    <n v="275"/>
    <n v="49775"/>
    <n v="54752.5"/>
    <n v="4977.5"/>
    <x v="2"/>
    <x v="0"/>
  </r>
  <r>
    <s v="Flight9273"/>
    <d v="2014-07-05T00:00:00"/>
    <x v="3"/>
    <n v="4"/>
    <n v="29"/>
    <x v="19"/>
    <n v="385"/>
    <n v="71225"/>
    <n v="78347.5"/>
    <n v="7122.5"/>
    <x v="2"/>
    <x v="0"/>
  </r>
  <r>
    <s v="Flight9274"/>
    <d v="2014-04-21T00:00:00"/>
    <x v="9"/>
    <n v="2"/>
    <n v="190"/>
    <x v="22"/>
    <n v="250"/>
    <n v="41250"/>
    <n v="45375"/>
    <n v="4125"/>
    <x v="9"/>
    <x v="0"/>
  </r>
  <r>
    <s v="Flight9275"/>
    <d v="2015-10-15T00:00:00"/>
    <x v="2"/>
    <n v="2.9"/>
    <n v="73"/>
    <x v="21"/>
    <n v="225"/>
    <n v="40725"/>
    <n v="44797.5"/>
    <n v="4072.5"/>
    <x v="11"/>
    <x v="1"/>
  </r>
  <r>
    <s v="Flight9276"/>
    <d v="2014-03-06T00:00:00"/>
    <x v="16"/>
    <n v="1.6"/>
    <n v="105"/>
    <x v="0"/>
    <n v="275"/>
    <n v="50875"/>
    <n v="55962.5"/>
    <n v="5087.5"/>
    <x v="5"/>
    <x v="0"/>
  </r>
  <r>
    <s v="Flight9277"/>
    <d v="2014-05-07T00:00:00"/>
    <x v="6"/>
    <n v="0.9"/>
    <n v="175"/>
    <x v="19"/>
    <n v="300"/>
    <n v="49500"/>
    <n v="54450"/>
    <n v="4950"/>
    <x v="3"/>
    <x v="0"/>
  </r>
  <r>
    <s v="Flight9278"/>
    <d v="2014-11-23T00:00:00"/>
    <x v="8"/>
    <n v="8.1999999999999993"/>
    <n v="24"/>
    <x v="27"/>
    <n v="200"/>
    <n v="37000"/>
    <n v="40700"/>
    <n v="3700"/>
    <x v="0"/>
    <x v="0"/>
  </r>
  <r>
    <s v="Flight9279"/>
    <d v="2014-08-17T00:00:00"/>
    <x v="8"/>
    <n v="11.3"/>
    <n v="56"/>
    <x v="15"/>
    <n v="220"/>
    <n v="36300"/>
    <n v="39930"/>
    <n v="3630"/>
    <x v="1"/>
    <x v="0"/>
  </r>
  <r>
    <s v="Flight9280"/>
    <d v="2014-01-17T00:00:00"/>
    <x v="4"/>
    <n v="1.1000000000000001"/>
    <n v="176"/>
    <x v="27"/>
    <n v="200"/>
    <n v="33000"/>
    <n v="36300"/>
    <n v="3300"/>
    <x v="7"/>
    <x v="0"/>
  </r>
  <r>
    <s v="Flight9281"/>
    <d v="2014-12-21T00:00:00"/>
    <x v="9"/>
    <n v="0.8"/>
    <n v="170"/>
    <x v="1"/>
    <n v="250"/>
    <n v="41250"/>
    <n v="45375"/>
    <n v="4125"/>
    <x v="4"/>
    <x v="0"/>
  </r>
  <r>
    <s v="Flight9282"/>
    <d v="2014-08-31T00:00:00"/>
    <x v="19"/>
    <n v="1.2"/>
    <n v="67"/>
    <x v="15"/>
    <n v="126.5"/>
    <n v="22896.5"/>
    <n v="25186.15"/>
    <n v="2289.65"/>
    <x v="1"/>
    <x v="0"/>
  </r>
  <r>
    <s v="Flight9283"/>
    <d v="2014-02-08T00:00:00"/>
    <x v="5"/>
    <n v="2.6"/>
    <n v="83"/>
    <x v="1"/>
    <n v="125"/>
    <n v="22625"/>
    <n v="24887.5"/>
    <n v="2262.5"/>
    <x v="8"/>
    <x v="0"/>
  </r>
  <r>
    <s v="Flight9284"/>
    <d v="2014-06-28T00:00:00"/>
    <x v="17"/>
    <n v="1.2"/>
    <n v="53"/>
    <x v="21"/>
    <n v="330"/>
    <n v="54450"/>
    <n v="59895"/>
    <n v="5445"/>
    <x v="10"/>
    <x v="0"/>
  </r>
  <r>
    <s v="Flight9285"/>
    <d v="2014-05-16T00:00:00"/>
    <x v="6"/>
    <n v="1.6"/>
    <n v="31"/>
    <x v="29"/>
    <n v="300"/>
    <n v="55500"/>
    <n v="61050"/>
    <n v="5550"/>
    <x v="3"/>
    <x v="0"/>
  </r>
  <r>
    <s v="Flight9286"/>
    <d v="2015-05-12T00:00:00"/>
    <x v="9"/>
    <n v="2.6"/>
    <n v="168"/>
    <x v="1"/>
    <n v="250"/>
    <n v="41250"/>
    <n v="45375"/>
    <n v="4125"/>
    <x v="3"/>
    <x v="1"/>
  </r>
  <r>
    <s v="Flight9287"/>
    <d v="2015-08-14T00:00:00"/>
    <x v="16"/>
    <n v="1.8"/>
    <n v="144"/>
    <x v="7"/>
    <n v="302.5"/>
    <n v="55962.5"/>
    <n v="61558.75"/>
    <n v="5596.25"/>
    <x v="1"/>
    <x v="1"/>
  </r>
  <r>
    <s v="Flight9288"/>
    <d v="2015-07-25T00:00:00"/>
    <x v="8"/>
    <n v="9.4"/>
    <n v="88"/>
    <x v="22"/>
    <n v="220"/>
    <n v="39820"/>
    <n v="43802"/>
    <n v="3982"/>
    <x v="2"/>
    <x v="1"/>
  </r>
  <r>
    <s v="Flight9289"/>
    <d v="2015-05-25T00:00:00"/>
    <x v="2"/>
    <n v="0.8"/>
    <n v="195"/>
    <x v="18"/>
    <n v="225"/>
    <n v="37125"/>
    <n v="40837.5"/>
    <n v="3712.5"/>
    <x v="3"/>
    <x v="1"/>
  </r>
  <r>
    <s v="Flight9290"/>
    <d v="2014-08-25T00:00:00"/>
    <x v="3"/>
    <n v="5.0999999999999996"/>
    <n v="79"/>
    <x v="11"/>
    <n v="385"/>
    <n v="69685"/>
    <n v="76653.5"/>
    <n v="6968.5"/>
    <x v="1"/>
    <x v="0"/>
  </r>
  <r>
    <s v="Flight9291"/>
    <d v="2014-04-04T00:00:00"/>
    <x v="5"/>
    <n v="1.7"/>
    <n v="163"/>
    <x v="18"/>
    <n v="125"/>
    <n v="20625"/>
    <n v="22687.5"/>
    <n v="2062.5"/>
    <x v="9"/>
    <x v="0"/>
  </r>
  <r>
    <s v="Flight9292"/>
    <d v="2014-11-10T00:00:00"/>
    <x v="19"/>
    <n v="2"/>
    <n v="199"/>
    <x v="8"/>
    <n v="115"/>
    <n v="18975"/>
    <n v="20872.5"/>
    <n v="1897.5"/>
    <x v="0"/>
    <x v="0"/>
  </r>
  <r>
    <s v="Flight9293"/>
    <d v="2014-01-31T00:00:00"/>
    <x v="4"/>
    <n v="2"/>
    <n v="197"/>
    <x v="17"/>
    <n v="200"/>
    <n v="33000"/>
    <n v="36300"/>
    <n v="3300"/>
    <x v="7"/>
    <x v="0"/>
  </r>
  <r>
    <s v="Flight9294"/>
    <d v="2015-08-31T00:00:00"/>
    <x v="15"/>
    <n v="0.7"/>
    <n v="158"/>
    <x v="1"/>
    <n v="330"/>
    <n v="54450"/>
    <n v="59895"/>
    <n v="5445"/>
    <x v="1"/>
    <x v="1"/>
  </r>
  <r>
    <s v="Flight9295"/>
    <d v="2014-08-11T00:00:00"/>
    <x v="16"/>
    <n v="2"/>
    <n v="133"/>
    <x v="6"/>
    <n v="302.5"/>
    <n v="55962.5"/>
    <n v="61558.75"/>
    <n v="5596.25"/>
    <x v="1"/>
    <x v="0"/>
  </r>
  <r>
    <s v="Flight9296"/>
    <d v="2015-05-11T00:00:00"/>
    <x v="12"/>
    <n v="2.4"/>
    <n v="132"/>
    <x v="0"/>
    <n v="115"/>
    <n v="21275"/>
    <n v="23402.5"/>
    <n v="2127.5"/>
    <x v="3"/>
    <x v="1"/>
  </r>
  <r>
    <s v="Flight9297"/>
    <d v="2015-08-05T00:00:00"/>
    <x v="1"/>
    <n v="3.7"/>
    <n v="38"/>
    <x v="16"/>
    <n v="275"/>
    <n v="45375"/>
    <n v="49912.5"/>
    <n v="4537.5"/>
    <x v="1"/>
    <x v="1"/>
  </r>
  <r>
    <s v="Flight9298"/>
    <d v="2015-03-23T00:00:00"/>
    <x v="1"/>
    <n v="1.2"/>
    <n v="43"/>
    <x v="1"/>
    <n v="250"/>
    <n v="41250"/>
    <n v="45375"/>
    <n v="4125"/>
    <x v="5"/>
    <x v="1"/>
  </r>
  <r>
    <s v="Flight9299"/>
    <d v="2015-07-04T00:00:00"/>
    <x v="13"/>
    <n v="2.2000000000000002"/>
    <n v="168"/>
    <x v="2"/>
    <n v="275"/>
    <n v="45375"/>
    <n v="49912.5"/>
    <n v="4537.5"/>
    <x v="2"/>
    <x v="1"/>
  </r>
  <r>
    <s v="Flight9300"/>
    <d v="2014-06-26T00:00:00"/>
    <x v="8"/>
    <n v="6"/>
    <n v="197"/>
    <x v="2"/>
    <n v="220"/>
    <n v="36300"/>
    <n v="39930"/>
    <n v="3630"/>
    <x v="10"/>
    <x v="0"/>
  </r>
  <r>
    <s v="Flight9301"/>
    <d v="2015-11-11T00:00:00"/>
    <x v="6"/>
    <n v="1"/>
    <n v="183"/>
    <x v="28"/>
    <n v="300"/>
    <n v="49500"/>
    <n v="54450"/>
    <n v="4950"/>
    <x v="0"/>
    <x v="1"/>
  </r>
  <r>
    <s v="Flight9302"/>
    <d v="2014-02-28T00:00:00"/>
    <x v="11"/>
    <n v="1.2"/>
    <n v="171"/>
    <x v="2"/>
    <n v="350"/>
    <n v="57750"/>
    <n v="63525"/>
    <n v="5775"/>
    <x v="8"/>
    <x v="0"/>
  </r>
  <r>
    <s v="Flight9303"/>
    <d v="2015-11-10T00:00:00"/>
    <x v="1"/>
    <n v="1.5"/>
    <n v="201"/>
    <x v="22"/>
    <n v="250"/>
    <n v="41250"/>
    <n v="45375"/>
    <n v="4125"/>
    <x v="0"/>
    <x v="1"/>
  </r>
  <r>
    <s v="Flight9304"/>
    <d v="2015-09-06T00:00:00"/>
    <x v="13"/>
    <n v="0.8"/>
    <n v="114"/>
    <x v="8"/>
    <n v="250"/>
    <n v="46250"/>
    <n v="50875"/>
    <n v="4625"/>
    <x v="6"/>
    <x v="1"/>
  </r>
  <r>
    <s v="Flight9305"/>
    <d v="2015-04-08T00:00:00"/>
    <x v="8"/>
    <n v="9.6999999999999993"/>
    <n v="25"/>
    <x v="20"/>
    <n v="200"/>
    <n v="37000"/>
    <n v="40700"/>
    <n v="3700"/>
    <x v="9"/>
    <x v="1"/>
  </r>
  <r>
    <s v="Flight9306"/>
    <d v="2014-12-21T00:00:00"/>
    <x v="5"/>
    <n v="2.6"/>
    <n v="10"/>
    <x v="15"/>
    <n v="125"/>
    <n v="23125"/>
    <n v="25437.5"/>
    <n v="2312.5"/>
    <x v="4"/>
    <x v="0"/>
  </r>
  <r>
    <s v="Flight9307"/>
    <d v="2014-08-22T00:00:00"/>
    <x v="5"/>
    <n v="1.9"/>
    <n v="194"/>
    <x v="18"/>
    <n v="137.5"/>
    <n v="22687.5"/>
    <n v="24956.25"/>
    <n v="2268.75"/>
    <x v="1"/>
    <x v="0"/>
  </r>
  <r>
    <s v="Flight9308"/>
    <d v="2014-12-30T00:00:00"/>
    <x v="0"/>
    <n v="1.5"/>
    <n v="101"/>
    <x v="16"/>
    <n v="300"/>
    <n v="55500"/>
    <n v="61050"/>
    <n v="5550"/>
    <x v="4"/>
    <x v="0"/>
  </r>
  <r>
    <s v="Flight9309"/>
    <d v="2015-07-30T00:00:00"/>
    <x v="21"/>
    <n v="2.5"/>
    <n v="85"/>
    <x v="17"/>
    <n v="330"/>
    <n v="59730"/>
    <n v="65703"/>
    <n v="5973"/>
    <x v="2"/>
    <x v="1"/>
  </r>
  <r>
    <s v="Flight9310"/>
    <d v="2014-04-27T00:00:00"/>
    <x v="23"/>
    <n v="1.8"/>
    <n v="146"/>
    <x v="6"/>
    <n v="5000"/>
    <n v="925000"/>
    <n v="1017500"/>
    <n v="92500"/>
    <x v="9"/>
    <x v="0"/>
  </r>
  <r>
    <s v="Flight9311"/>
    <d v="2014-12-22T00:00:00"/>
    <x v="11"/>
    <n v="5.2"/>
    <n v="142"/>
    <x v="16"/>
    <n v="490"/>
    <n v="90650"/>
    <n v="99715"/>
    <n v="9065"/>
    <x v="4"/>
    <x v="0"/>
  </r>
  <r>
    <s v="Flight9312"/>
    <d v="2014-01-23T00:00:00"/>
    <x v="1"/>
    <n v="2.4"/>
    <n v="5"/>
    <x v="0"/>
    <n v="250"/>
    <n v="46250"/>
    <n v="50875"/>
    <n v="4625"/>
    <x v="7"/>
    <x v="0"/>
  </r>
  <r>
    <s v="Flight9313"/>
    <d v="2014-02-10T00:00:00"/>
    <x v="13"/>
    <n v="1.7"/>
    <n v="43"/>
    <x v="1"/>
    <n v="250"/>
    <n v="41250"/>
    <n v="45375"/>
    <n v="4125"/>
    <x v="8"/>
    <x v="0"/>
  </r>
  <r>
    <s v="Flight9314"/>
    <d v="2014-06-15T00:00:00"/>
    <x v="16"/>
    <n v="2"/>
    <n v="48"/>
    <x v="23"/>
    <n v="302.5"/>
    <n v="49912.5"/>
    <n v="54903.75"/>
    <n v="4991.25"/>
    <x v="10"/>
    <x v="0"/>
  </r>
  <r>
    <s v="Flight9315"/>
    <d v="2015-07-01T00:00:00"/>
    <x v="20"/>
    <n v="2"/>
    <n v="169"/>
    <x v="10"/>
    <n v="302.5"/>
    <n v="49912.5"/>
    <n v="54903.75"/>
    <n v="4991.25"/>
    <x v="2"/>
    <x v="1"/>
  </r>
  <r>
    <s v="Flight9316"/>
    <d v="2014-12-26T00:00:00"/>
    <x v="16"/>
    <n v="5.0999999999999996"/>
    <n v="13"/>
    <x v="22"/>
    <n v="385"/>
    <n v="71225"/>
    <n v="78347.5"/>
    <n v="7122.5"/>
    <x v="4"/>
    <x v="0"/>
  </r>
  <r>
    <s v="Flight9317"/>
    <d v="2015-12-27T00:00:00"/>
    <x v="16"/>
    <n v="3.2"/>
    <n v="132"/>
    <x v="29"/>
    <n v="385"/>
    <n v="71225"/>
    <n v="78347.5"/>
    <n v="7122.5"/>
    <x v="4"/>
    <x v="1"/>
  </r>
  <r>
    <s v="Flight9318"/>
    <d v="2014-11-25T00:00:00"/>
    <x v="1"/>
    <n v="5.3"/>
    <n v="21"/>
    <x v="2"/>
    <n v="375"/>
    <n v="69375"/>
    <n v="76312.5"/>
    <n v="6937.5"/>
    <x v="0"/>
    <x v="0"/>
  </r>
  <r>
    <s v="Flight9319"/>
    <d v="2015-07-17T00:00:00"/>
    <x v="8"/>
    <n v="12.3"/>
    <n v="173"/>
    <x v="10"/>
    <n v="220"/>
    <n v="36300"/>
    <n v="39930"/>
    <n v="3630"/>
    <x v="2"/>
    <x v="1"/>
  </r>
  <r>
    <s v="Flight9320"/>
    <d v="2015-06-16T00:00:00"/>
    <x v="5"/>
    <n v="2.9"/>
    <n v="27"/>
    <x v="2"/>
    <n v="137.5"/>
    <n v="25437.5"/>
    <n v="27981.25"/>
    <n v="2543.75"/>
    <x v="10"/>
    <x v="1"/>
  </r>
  <r>
    <s v="Flight9321"/>
    <d v="2015-06-17T00:00:00"/>
    <x v="12"/>
    <n v="2.2000000000000002"/>
    <n v="171"/>
    <x v="6"/>
    <n v="126.5"/>
    <n v="20872.5"/>
    <n v="22959.75"/>
    <n v="2087.25"/>
    <x v="10"/>
    <x v="1"/>
  </r>
  <r>
    <s v="Flight9322"/>
    <d v="2015-03-18T00:00:00"/>
    <x v="11"/>
    <n v="1.7"/>
    <n v="196"/>
    <x v="28"/>
    <n v="350"/>
    <n v="57750"/>
    <n v="63525"/>
    <n v="5775"/>
    <x v="5"/>
    <x v="1"/>
  </r>
  <r>
    <s v="Flight9323"/>
    <d v="2014-12-03T00:00:00"/>
    <x v="8"/>
    <n v="7.1"/>
    <n v="75"/>
    <x v="19"/>
    <n v="200"/>
    <n v="36200"/>
    <n v="39820"/>
    <n v="3620"/>
    <x v="4"/>
    <x v="0"/>
  </r>
  <r>
    <s v="Flight9324"/>
    <d v="2015-09-24T00:00:00"/>
    <x v="21"/>
    <n v="1.4"/>
    <n v="150"/>
    <x v="9"/>
    <n v="300"/>
    <n v="55500"/>
    <n v="61050"/>
    <n v="5550"/>
    <x v="6"/>
    <x v="1"/>
  </r>
  <r>
    <s v="Flight9325"/>
    <d v="2015-07-15T00:00:00"/>
    <x v="5"/>
    <n v="3.4"/>
    <n v="89"/>
    <x v="23"/>
    <n v="137.5"/>
    <n v="24887.5"/>
    <n v="27376.25"/>
    <n v="2488.75"/>
    <x v="2"/>
    <x v="1"/>
  </r>
  <r>
    <s v="Flight9326"/>
    <d v="2014-07-26T00:00:00"/>
    <x v="7"/>
    <n v="2.4"/>
    <n v="102"/>
    <x v="6"/>
    <n v="220"/>
    <n v="40700"/>
    <n v="44770"/>
    <n v="4070"/>
    <x v="2"/>
    <x v="0"/>
  </r>
  <r>
    <s v="Flight9327"/>
    <d v="2014-07-10T00:00:00"/>
    <x v="10"/>
    <n v="2.9"/>
    <n v="144"/>
    <x v="1"/>
    <n v="412.5"/>
    <n v="76312.5"/>
    <n v="83943.75"/>
    <n v="7631.25"/>
    <x v="2"/>
    <x v="0"/>
  </r>
  <r>
    <s v="Flight9328"/>
    <d v="2015-11-10T00:00:00"/>
    <x v="0"/>
    <n v="3.1"/>
    <n v="114"/>
    <x v="17"/>
    <n v="300"/>
    <n v="55500"/>
    <n v="61050"/>
    <n v="5550"/>
    <x v="0"/>
    <x v="1"/>
  </r>
  <r>
    <s v="Flight9329"/>
    <d v="2015-12-13T00:00:00"/>
    <x v="16"/>
    <n v="0.6"/>
    <n v="157"/>
    <x v="8"/>
    <n v="275"/>
    <n v="45375"/>
    <n v="49912.5"/>
    <n v="4537.5"/>
    <x v="4"/>
    <x v="1"/>
  </r>
  <r>
    <s v="Flight9330"/>
    <d v="2014-08-19T00:00:00"/>
    <x v="8"/>
    <n v="10.1"/>
    <n v="81"/>
    <x v="0"/>
    <n v="220"/>
    <n v="39820"/>
    <n v="43802"/>
    <n v="3982"/>
    <x v="1"/>
    <x v="0"/>
  </r>
  <r>
    <s v="Flight9331"/>
    <d v="2014-04-01T00:00:00"/>
    <x v="6"/>
    <n v="3"/>
    <n v="53"/>
    <x v="15"/>
    <n v="300"/>
    <n v="49500"/>
    <n v="54450"/>
    <n v="4950"/>
    <x v="9"/>
    <x v="0"/>
  </r>
  <r>
    <s v="Flight9332"/>
    <d v="2014-08-22T00:00:00"/>
    <x v="9"/>
    <n v="1.6"/>
    <n v="54"/>
    <x v="12"/>
    <n v="275"/>
    <n v="45375"/>
    <n v="49912.5"/>
    <n v="4537.5"/>
    <x v="1"/>
    <x v="0"/>
  </r>
  <r>
    <s v="Flight9333"/>
    <d v="2015-06-27T00:00:00"/>
    <x v="5"/>
    <n v="1.2"/>
    <n v="148"/>
    <x v="1"/>
    <n v="137.5"/>
    <n v="25437.5"/>
    <n v="27981.25"/>
    <n v="2543.75"/>
    <x v="10"/>
    <x v="1"/>
  </r>
  <r>
    <s v="Flight9334"/>
    <d v="2014-05-02T00:00:00"/>
    <x v="17"/>
    <n v="1.7"/>
    <n v="8"/>
    <x v="6"/>
    <n v="300"/>
    <n v="55500"/>
    <n v="61050"/>
    <n v="5550"/>
    <x v="3"/>
    <x v="0"/>
  </r>
  <r>
    <s v="Flight9335"/>
    <d v="2015-03-27T00:00:00"/>
    <x v="16"/>
    <n v="2.2999999999999998"/>
    <n v="106"/>
    <x v="10"/>
    <n v="275"/>
    <n v="50875"/>
    <n v="55962.5"/>
    <n v="5087.5"/>
    <x v="5"/>
    <x v="1"/>
  </r>
  <r>
    <s v="Flight9336"/>
    <d v="2014-08-14T00:00:00"/>
    <x v="7"/>
    <n v="2.4"/>
    <n v="159"/>
    <x v="18"/>
    <n v="220"/>
    <n v="36300"/>
    <n v="39930"/>
    <n v="3630"/>
    <x v="1"/>
    <x v="0"/>
  </r>
  <r>
    <s v="Flight9337"/>
    <d v="2015-12-29T00:00:00"/>
    <x v="3"/>
    <n v="3.5"/>
    <n v="119"/>
    <x v="2"/>
    <n v="350"/>
    <n v="64750"/>
    <n v="71225"/>
    <n v="6475"/>
    <x v="4"/>
    <x v="1"/>
  </r>
  <r>
    <s v="Flight9338"/>
    <d v="2014-02-19T00:00:00"/>
    <x v="13"/>
    <n v="1.9"/>
    <n v="152"/>
    <x v="2"/>
    <n v="250"/>
    <n v="41250"/>
    <n v="45375"/>
    <n v="4125"/>
    <x v="8"/>
    <x v="0"/>
  </r>
  <r>
    <s v="Flight9339"/>
    <d v="2014-06-20T00:00:00"/>
    <x v="1"/>
    <n v="2.1"/>
    <n v="30"/>
    <x v="2"/>
    <n v="275"/>
    <n v="50875"/>
    <n v="55962.5"/>
    <n v="5087.5"/>
    <x v="10"/>
    <x v="0"/>
  </r>
  <r>
    <s v="Flight9340"/>
    <d v="2015-01-12T00:00:00"/>
    <x v="6"/>
    <n v="1.4"/>
    <n v="49"/>
    <x v="1"/>
    <n v="300"/>
    <n v="49500"/>
    <n v="54450"/>
    <n v="4950"/>
    <x v="7"/>
    <x v="1"/>
  </r>
  <r>
    <s v="Flight9341"/>
    <d v="2014-11-19T00:00:00"/>
    <x v="1"/>
    <n v="1.2"/>
    <n v="33"/>
    <x v="10"/>
    <n v="250"/>
    <n v="46250"/>
    <n v="50875"/>
    <n v="4625"/>
    <x v="0"/>
    <x v="0"/>
  </r>
  <r>
    <s v="Flight9342"/>
    <d v="2015-09-19T00:00:00"/>
    <x v="8"/>
    <n v="7.5"/>
    <n v="197"/>
    <x v="27"/>
    <n v="200"/>
    <n v="33000"/>
    <n v="36300"/>
    <n v="3300"/>
    <x v="6"/>
    <x v="1"/>
  </r>
  <r>
    <s v="Flight9343"/>
    <d v="2015-11-16T00:00:00"/>
    <x v="0"/>
    <n v="1.2"/>
    <n v="111"/>
    <x v="16"/>
    <n v="300"/>
    <n v="55500"/>
    <n v="61050"/>
    <n v="5550"/>
    <x v="0"/>
    <x v="1"/>
  </r>
  <r>
    <s v="Flight9344"/>
    <d v="2014-03-18T00:00:00"/>
    <x v="3"/>
    <n v="2.6"/>
    <n v="158"/>
    <x v="6"/>
    <n v="350"/>
    <n v="57750"/>
    <n v="63525"/>
    <n v="5775"/>
    <x v="5"/>
    <x v="0"/>
  </r>
  <r>
    <s v="Flight9345"/>
    <d v="2015-02-03T00:00:00"/>
    <x v="5"/>
    <n v="1.4"/>
    <n v="23"/>
    <x v="24"/>
    <n v="125"/>
    <n v="23125"/>
    <n v="25437.5"/>
    <n v="2312.5"/>
    <x v="8"/>
    <x v="1"/>
  </r>
  <r>
    <s v="Flight9346"/>
    <d v="2015-08-05T00:00:00"/>
    <x v="20"/>
    <n v="2.2000000000000002"/>
    <n v="138"/>
    <x v="13"/>
    <n v="302.5"/>
    <n v="55962.5"/>
    <n v="61558.75"/>
    <n v="5596.25"/>
    <x v="1"/>
    <x v="1"/>
  </r>
  <r>
    <s v="Flight9347"/>
    <d v="2014-10-06T00:00:00"/>
    <x v="3"/>
    <n v="4.9000000000000004"/>
    <n v="206"/>
    <x v="8"/>
    <n v="350"/>
    <n v="57750"/>
    <n v="63525"/>
    <n v="5775"/>
    <x v="11"/>
    <x v="0"/>
  </r>
  <r>
    <s v="Flight9348"/>
    <d v="2015-06-20T00:00:00"/>
    <x v="14"/>
    <n v="2.5"/>
    <n v="7"/>
    <x v="1"/>
    <n v="302.5"/>
    <n v="55962.5"/>
    <n v="61558.75"/>
    <n v="5596.25"/>
    <x v="10"/>
    <x v="1"/>
  </r>
  <r>
    <s v="Flight9349"/>
    <d v="2014-05-24T00:00:00"/>
    <x v="13"/>
    <n v="0.5"/>
    <n v="17"/>
    <x v="2"/>
    <n v="250"/>
    <n v="46250"/>
    <n v="50875"/>
    <n v="4625"/>
    <x v="3"/>
    <x v="0"/>
  </r>
  <r>
    <s v="Flight9350"/>
    <d v="2015-08-16T00:00:00"/>
    <x v="1"/>
    <n v="2.7"/>
    <n v="200"/>
    <x v="6"/>
    <n v="275"/>
    <n v="45375"/>
    <n v="49912.5"/>
    <n v="4537.5"/>
    <x v="1"/>
    <x v="1"/>
  </r>
  <r>
    <s v="Flight9351"/>
    <d v="2014-06-14T00:00:00"/>
    <x v="3"/>
    <n v="4.4000000000000004"/>
    <n v="101"/>
    <x v="2"/>
    <n v="385"/>
    <n v="71225"/>
    <n v="78347.5"/>
    <n v="7122.5"/>
    <x v="10"/>
    <x v="0"/>
  </r>
  <r>
    <s v="Flight9352"/>
    <d v="2014-08-27T00:00:00"/>
    <x v="20"/>
    <n v="3.3"/>
    <n v="72"/>
    <x v="0"/>
    <n v="302.5"/>
    <n v="54752.5"/>
    <n v="60227.75"/>
    <n v="5475.25"/>
    <x v="1"/>
    <x v="0"/>
  </r>
  <r>
    <s v="Flight9353"/>
    <d v="2014-05-16T00:00:00"/>
    <x v="7"/>
    <n v="2.1"/>
    <n v="56"/>
    <x v="2"/>
    <n v="200"/>
    <n v="33000"/>
    <n v="36300"/>
    <n v="3300"/>
    <x v="3"/>
    <x v="0"/>
  </r>
  <r>
    <s v="Flight9354"/>
    <d v="2014-10-18T00:00:00"/>
    <x v="4"/>
    <n v="0"/>
    <n v="10"/>
    <x v="1"/>
    <n v="200"/>
    <n v="37000"/>
    <n v="40700"/>
    <n v="3700"/>
    <x v="11"/>
    <x v="0"/>
  </r>
  <r>
    <s v="Flight9355"/>
    <d v="2015-08-06T00:00:00"/>
    <x v="1"/>
    <n v="2.6"/>
    <n v="51"/>
    <x v="10"/>
    <n v="275"/>
    <n v="45375"/>
    <n v="49912.5"/>
    <n v="4537.5"/>
    <x v="1"/>
    <x v="1"/>
  </r>
  <r>
    <s v="Flight9356"/>
    <d v="2014-06-19T00:00:00"/>
    <x v="7"/>
    <n v="1.4"/>
    <n v="95"/>
    <x v="16"/>
    <n v="220"/>
    <n v="40700"/>
    <n v="44770"/>
    <n v="4070"/>
    <x v="10"/>
    <x v="0"/>
  </r>
  <r>
    <s v="Flight9357"/>
    <d v="2015-12-27T00:00:00"/>
    <x v="4"/>
    <n v="6"/>
    <n v="130"/>
    <x v="12"/>
    <n v="280"/>
    <n v="51800"/>
    <n v="56980"/>
    <n v="5180"/>
    <x v="4"/>
    <x v="1"/>
  </r>
  <r>
    <s v="Flight9358"/>
    <d v="2015-03-06T00:00:00"/>
    <x v="14"/>
    <n v="0.9"/>
    <n v="45"/>
    <x v="21"/>
    <n v="275"/>
    <n v="45375"/>
    <n v="49912.5"/>
    <n v="4537.5"/>
    <x v="5"/>
    <x v="1"/>
  </r>
  <r>
    <s v="Flight9359"/>
    <d v="2014-04-23T00:00:00"/>
    <x v="15"/>
    <n v="1"/>
    <n v="176"/>
    <x v="28"/>
    <n v="300"/>
    <n v="49500"/>
    <n v="54450"/>
    <n v="4950"/>
    <x v="9"/>
    <x v="0"/>
  </r>
  <r>
    <s v="Flight9360"/>
    <d v="2015-09-06T00:00:00"/>
    <x v="16"/>
    <n v="2.2999999999999998"/>
    <n v="102"/>
    <x v="21"/>
    <n v="275"/>
    <n v="50875"/>
    <n v="55962.5"/>
    <n v="5087.5"/>
    <x v="6"/>
    <x v="1"/>
  </r>
  <r>
    <s v="Flight9361"/>
    <d v="2014-05-31T00:00:00"/>
    <x v="2"/>
    <n v="1.8"/>
    <n v="187"/>
    <x v="6"/>
    <n v="225"/>
    <n v="37125"/>
    <n v="40837.5"/>
    <n v="3712.5"/>
    <x v="3"/>
    <x v="0"/>
  </r>
  <r>
    <s v="Flight9362"/>
    <d v="2014-05-31T00:00:00"/>
    <x v="3"/>
    <n v="2.1"/>
    <n v="173"/>
    <x v="1"/>
    <n v="350"/>
    <n v="57750"/>
    <n v="63525"/>
    <n v="5775"/>
    <x v="3"/>
    <x v="0"/>
  </r>
  <r>
    <s v="Flight9363"/>
    <d v="2015-11-26T00:00:00"/>
    <x v="13"/>
    <n v="4.5"/>
    <n v="205"/>
    <x v="0"/>
    <n v="375"/>
    <n v="61875"/>
    <n v="68062.5"/>
    <n v="6187.5"/>
    <x v="0"/>
    <x v="1"/>
  </r>
  <r>
    <s v="Flight9364"/>
    <d v="2014-03-20T00:00:00"/>
    <x v="19"/>
    <n v="1.3"/>
    <n v="170"/>
    <x v="0"/>
    <n v="115"/>
    <n v="18975"/>
    <n v="20872.5"/>
    <n v="1897.5"/>
    <x v="5"/>
    <x v="0"/>
  </r>
  <r>
    <s v="Flight9365"/>
    <d v="2015-08-22T00:00:00"/>
    <x v="13"/>
    <n v="1.3"/>
    <n v="51"/>
    <x v="10"/>
    <n v="275"/>
    <n v="45375"/>
    <n v="49912.5"/>
    <n v="4537.5"/>
    <x v="1"/>
    <x v="1"/>
  </r>
  <r>
    <s v="Flight9366"/>
    <d v="2015-01-15T00:00:00"/>
    <x v="17"/>
    <n v="2.4"/>
    <n v="145"/>
    <x v="20"/>
    <n v="300"/>
    <n v="55500"/>
    <n v="61050"/>
    <n v="5550"/>
    <x v="7"/>
    <x v="1"/>
  </r>
  <r>
    <s v="Flight9367"/>
    <d v="2014-07-29T00:00:00"/>
    <x v="5"/>
    <n v="1.5"/>
    <n v="143"/>
    <x v="2"/>
    <n v="137.5"/>
    <n v="25437.5"/>
    <n v="27981.25"/>
    <n v="2543.75"/>
    <x v="2"/>
    <x v="0"/>
  </r>
  <r>
    <s v="Flight9368"/>
    <d v="2015-06-22T00:00:00"/>
    <x v="2"/>
    <n v="0.4"/>
    <n v="130"/>
    <x v="2"/>
    <n v="247.5"/>
    <n v="45787.5"/>
    <n v="50366.25"/>
    <n v="4578.75"/>
    <x v="10"/>
    <x v="1"/>
  </r>
  <r>
    <s v="Flight9369"/>
    <d v="2015-03-12T00:00:00"/>
    <x v="19"/>
    <n v="1.8"/>
    <n v="2"/>
    <x v="0"/>
    <n v="115"/>
    <n v="21275"/>
    <n v="23402.5"/>
    <n v="2127.5"/>
    <x v="5"/>
    <x v="1"/>
  </r>
  <r>
    <s v="Flight9370"/>
    <d v="2014-08-28T00:00:00"/>
    <x v="19"/>
    <n v="2.5"/>
    <n v="109"/>
    <x v="21"/>
    <n v="126.5"/>
    <n v="23402.5"/>
    <n v="25742.75"/>
    <n v="2340.25"/>
    <x v="1"/>
    <x v="0"/>
  </r>
  <r>
    <s v="Flight9371"/>
    <d v="2015-10-29T00:00:00"/>
    <x v="0"/>
    <n v="2.2000000000000002"/>
    <n v="156"/>
    <x v="0"/>
    <n v="300"/>
    <n v="49500"/>
    <n v="54450"/>
    <n v="4950"/>
    <x v="11"/>
    <x v="1"/>
  </r>
  <r>
    <s v="Flight9372"/>
    <d v="2014-10-06T00:00:00"/>
    <x v="5"/>
    <n v="1.2"/>
    <n v="189"/>
    <x v="11"/>
    <n v="125"/>
    <n v="20625"/>
    <n v="22687.5"/>
    <n v="2062.5"/>
    <x v="11"/>
    <x v="0"/>
  </r>
  <r>
    <s v="Flight9373"/>
    <d v="2014-12-05T00:00:00"/>
    <x v="19"/>
    <n v="2.5"/>
    <n v="116"/>
    <x v="6"/>
    <n v="115"/>
    <n v="21275"/>
    <n v="23402.5"/>
    <n v="2127.5"/>
    <x v="4"/>
    <x v="0"/>
  </r>
  <r>
    <s v="Flight9374"/>
    <d v="2015-05-11T00:00:00"/>
    <x v="17"/>
    <n v="2.4"/>
    <n v="202"/>
    <x v="1"/>
    <n v="300"/>
    <n v="49500"/>
    <n v="54450"/>
    <n v="4950"/>
    <x v="3"/>
    <x v="1"/>
  </r>
  <r>
    <s v="Flight9375"/>
    <d v="2014-12-26T00:00:00"/>
    <x v="2"/>
    <n v="5.3"/>
    <n v="90"/>
    <x v="2"/>
    <n v="315"/>
    <n v="57015"/>
    <n v="62716.5"/>
    <n v="5701.5"/>
    <x v="4"/>
    <x v="0"/>
  </r>
  <r>
    <s v="Flight9376"/>
    <d v="2014-11-22T00:00:00"/>
    <x v="16"/>
    <n v="3.2"/>
    <n v="210"/>
    <x v="5"/>
    <n v="275"/>
    <n v="45375"/>
    <n v="49912.5"/>
    <n v="4537.5"/>
    <x v="0"/>
    <x v="0"/>
  </r>
  <r>
    <s v="Flight9377"/>
    <d v="2014-04-30T00:00:00"/>
    <x v="12"/>
    <n v="3"/>
    <n v="81"/>
    <x v="6"/>
    <n v="115"/>
    <n v="20815"/>
    <n v="22896.5"/>
    <n v="2081.5"/>
    <x v="9"/>
    <x v="0"/>
  </r>
  <r>
    <s v="Flight9378"/>
    <d v="2014-01-08T00:00:00"/>
    <x v="17"/>
    <n v="2.2000000000000002"/>
    <n v="28"/>
    <x v="24"/>
    <n v="300"/>
    <n v="55500"/>
    <n v="61050"/>
    <n v="5550"/>
    <x v="7"/>
    <x v="0"/>
  </r>
  <r>
    <s v="Flight9379"/>
    <d v="2015-01-21T00:00:00"/>
    <x v="9"/>
    <n v="2.6"/>
    <n v="27"/>
    <x v="5"/>
    <n v="250"/>
    <n v="46250"/>
    <n v="50875"/>
    <n v="4625"/>
    <x v="7"/>
    <x v="1"/>
  </r>
  <r>
    <s v="Flight9380"/>
    <d v="2015-05-16T00:00:00"/>
    <x v="9"/>
    <n v="1.5"/>
    <n v="67"/>
    <x v="0"/>
    <n v="250"/>
    <n v="45250"/>
    <n v="49775"/>
    <n v="4525"/>
    <x v="3"/>
    <x v="1"/>
  </r>
  <r>
    <s v="Flight9381"/>
    <d v="2015-04-19T00:00:00"/>
    <x v="9"/>
    <n v="2"/>
    <n v="179"/>
    <x v="25"/>
    <n v="250"/>
    <n v="41250"/>
    <n v="45375"/>
    <n v="4125"/>
    <x v="9"/>
    <x v="1"/>
  </r>
  <r>
    <s v="Flight9382"/>
    <d v="2014-06-23T00:00:00"/>
    <x v="16"/>
    <n v="1.7"/>
    <n v="36"/>
    <x v="3"/>
    <n v="302.5"/>
    <n v="49912.5"/>
    <n v="54903.75"/>
    <n v="4991.25"/>
    <x v="10"/>
    <x v="0"/>
  </r>
  <r>
    <s v="Flight9383"/>
    <d v="2014-08-17T00:00:00"/>
    <x v="9"/>
    <n v="1.7"/>
    <n v="177"/>
    <x v="6"/>
    <n v="275"/>
    <n v="45375"/>
    <n v="49912.5"/>
    <n v="4537.5"/>
    <x v="1"/>
    <x v="0"/>
  </r>
  <r>
    <s v="Flight9384"/>
    <d v="2014-07-31T00:00:00"/>
    <x v="9"/>
    <n v="1.4"/>
    <n v="153"/>
    <x v="20"/>
    <n v="275"/>
    <n v="45375"/>
    <n v="49912.5"/>
    <n v="4537.5"/>
    <x v="2"/>
    <x v="0"/>
  </r>
  <r>
    <s v="Flight9385"/>
    <d v="2014-09-26T00:00:00"/>
    <x v="16"/>
    <n v="1.5"/>
    <n v="66"/>
    <x v="22"/>
    <n v="275"/>
    <n v="49775"/>
    <n v="54752.5"/>
    <n v="4977.5"/>
    <x v="6"/>
    <x v="0"/>
  </r>
  <r>
    <s v="Flight9386"/>
    <d v="2015-09-26T00:00:00"/>
    <x v="14"/>
    <n v="2.4"/>
    <n v="88"/>
    <x v="18"/>
    <n v="275"/>
    <n v="49775"/>
    <n v="54752.5"/>
    <n v="4977.5"/>
    <x v="6"/>
    <x v="1"/>
  </r>
  <r>
    <s v="Flight9387"/>
    <d v="2014-03-11T00:00:00"/>
    <x v="16"/>
    <n v="3.4"/>
    <n v="208"/>
    <x v="19"/>
    <n v="275"/>
    <n v="45375"/>
    <n v="49912.5"/>
    <n v="4537.5"/>
    <x v="5"/>
    <x v="0"/>
  </r>
  <r>
    <s v="Flight9388"/>
    <d v="2014-01-09T00:00:00"/>
    <x v="7"/>
    <n v="2.1"/>
    <n v="129"/>
    <x v="0"/>
    <n v="200"/>
    <n v="37000"/>
    <n v="40700"/>
    <n v="3700"/>
    <x v="7"/>
    <x v="0"/>
  </r>
  <r>
    <s v="Flight9389"/>
    <d v="2015-07-01T00:00:00"/>
    <x v="10"/>
    <n v="2.1"/>
    <n v="206"/>
    <x v="16"/>
    <n v="412.5"/>
    <n v="68062.5"/>
    <n v="74868.75"/>
    <n v="6806.25"/>
    <x v="2"/>
    <x v="1"/>
  </r>
  <r>
    <s v="Flight9390"/>
    <d v="2015-10-20T00:00:00"/>
    <x v="13"/>
    <n v="2.9"/>
    <n v="82"/>
    <x v="26"/>
    <n v="250"/>
    <n v="45250"/>
    <n v="49775"/>
    <n v="4525"/>
    <x v="11"/>
    <x v="1"/>
  </r>
  <r>
    <s v="Flight9391"/>
    <d v="2015-03-21T00:00:00"/>
    <x v="6"/>
    <n v="1.5"/>
    <n v="77"/>
    <x v="19"/>
    <n v="300"/>
    <n v="54300"/>
    <n v="59730"/>
    <n v="5430"/>
    <x v="5"/>
    <x v="1"/>
  </r>
  <r>
    <s v="Flight9392"/>
    <d v="2014-08-17T00:00:00"/>
    <x v="2"/>
    <n v="2.5"/>
    <n v="199"/>
    <x v="0"/>
    <n v="247.5"/>
    <n v="40837.5"/>
    <n v="44921.25"/>
    <n v="4083.75"/>
    <x v="1"/>
    <x v="0"/>
  </r>
  <r>
    <s v="Flight9393"/>
    <d v="2014-02-23T00:00:00"/>
    <x v="22"/>
    <n v="2.7"/>
    <n v="24"/>
    <x v="2"/>
    <n v="290"/>
    <n v="53650"/>
    <n v="59015"/>
    <n v="5365"/>
    <x v="8"/>
    <x v="0"/>
  </r>
  <r>
    <s v="Flight9394"/>
    <d v="2015-06-25T00:00:00"/>
    <x v="12"/>
    <n v="2.1"/>
    <n v="185"/>
    <x v="16"/>
    <n v="126.5"/>
    <n v="20872.5"/>
    <n v="22959.75"/>
    <n v="2087.25"/>
    <x v="10"/>
    <x v="1"/>
  </r>
  <r>
    <s v="Flight9395"/>
    <d v="2014-11-25T00:00:00"/>
    <x v="8"/>
    <n v="17"/>
    <n v="60"/>
    <x v="0"/>
    <n v="300"/>
    <n v="49500"/>
    <n v="54450"/>
    <n v="4950"/>
    <x v="0"/>
    <x v="0"/>
  </r>
  <r>
    <s v="Flight9396"/>
    <d v="2015-08-30T00:00:00"/>
    <x v="13"/>
    <n v="1.7"/>
    <n v="136"/>
    <x v="13"/>
    <n v="275"/>
    <n v="50875"/>
    <n v="55962.5"/>
    <n v="5087.5"/>
    <x v="1"/>
    <x v="1"/>
  </r>
  <r>
    <s v="Flight9397"/>
    <d v="2015-12-24T00:00:00"/>
    <x v="3"/>
    <n v="8.3000000000000007"/>
    <n v="174"/>
    <x v="6"/>
    <n v="490"/>
    <n v="80850"/>
    <n v="88935"/>
    <n v="8085"/>
    <x v="4"/>
    <x v="1"/>
  </r>
  <r>
    <s v="Flight9398"/>
    <d v="2014-07-04T00:00:00"/>
    <x v="7"/>
    <n v="1.9"/>
    <n v="86"/>
    <x v="29"/>
    <n v="220"/>
    <n v="39820"/>
    <n v="43802"/>
    <n v="3982"/>
    <x v="2"/>
    <x v="0"/>
  </r>
  <r>
    <s v="Flight9399"/>
    <d v="2015-10-11T00:00:00"/>
    <x v="4"/>
    <n v="2.5"/>
    <n v="128"/>
    <x v="2"/>
    <n v="200"/>
    <n v="37000"/>
    <n v="40700"/>
    <n v="3700"/>
    <x v="11"/>
    <x v="1"/>
  </r>
  <r>
    <s v="Flight9400"/>
    <d v="2015-04-18T00:00:00"/>
    <x v="10"/>
    <n v="1.1000000000000001"/>
    <n v="162"/>
    <x v="16"/>
    <n v="375"/>
    <n v="61875"/>
    <n v="68062.5"/>
    <n v="6187.5"/>
    <x v="9"/>
    <x v="1"/>
  </r>
  <r>
    <s v="Flight9401"/>
    <d v="2014-08-16T00:00:00"/>
    <x v="18"/>
    <n v="2"/>
    <n v="196"/>
    <x v="22"/>
    <n v="264"/>
    <n v="43560"/>
    <n v="47916"/>
    <n v="4356"/>
    <x v="1"/>
    <x v="0"/>
  </r>
  <r>
    <s v="Flight9402"/>
    <d v="2015-11-22T00:00:00"/>
    <x v="11"/>
    <n v="1"/>
    <n v="142"/>
    <x v="4"/>
    <n v="350"/>
    <n v="64750"/>
    <n v="71225"/>
    <n v="6475"/>
    <x v="0"/>
    <x v="1"/>
  </r>
  <r>
    <s v="Flight9403"/>
    <d v="2014-08-07T00:00:00"/>
    <x v="6"/>
    <n v="2.7"/>
    <n v="53"/>
    <x v="11"/>
    <n v="330"/>
    <n v="54450"/>
    <n v="59895"/>
    <n v="5445"/>
    <x v="1"/>
    <x v="0"/>
  </r>
  <r>
    <s v="Flight9404"/>
    <d v="2015-11-24T00:00:00"/>
    <x v="17"/>
    <n v="5.9"/>
    <n v="65"/>
    <x v="14"/>
    <n v="450"/>
    <n v="81450"/>
    <n v="89595"/>
    <n v="8145"/>
    <x v="0"/>
    <x v="1"/>
  </r>
  <r>
    <s v="Flight9405"/>
    <d v="2015-01-08T00:00:00"/>
    <x v="13"/>
    <n v="2.6"/>
    <n v="208"/>
    <x v="11"/>
    <n v="250"/>
    <n v="41250"/>
    <n v="45375"/>
    <n v="4125"/>
    <x v="7"/>
    <x v="1"/>
  </r>
  <r>
    <s v="Flight9406"/>
    <d v="2015-04-17T00:00:00"/>
    <x v="10"/>
    <n v="2.2999999999999998"/>
    <n v="26"/>
    <x v="24"/>
    <n v="375"/>
    <n v="69375"/>
    <n v="76312.5"/>
    <n v="6937.5"/>
    <x v="9"/>
    <x v="1"/>
  </r>
  <r>
    <s v="Flight9407"/>
    <d v="2015-09-23T00:00:00"/>
    <x v="7"/>
    <n v="2"/>
    <n v="149"/>
    <x v="0"/>
    <n v="200"/>
    <n v="37000"/>
    <n v="40700"/>
    <n v="3700"/>
    <x v="6"/>
    <x v="1"/>
  </r>
  <r>
    <s v="Flight9408"/>
    <d v="2014-11-30T00:00:00"/>
    <x v="16"/>
    <n v="5.0999999999999996"/>
    <n v="28"/>
    <x v="6"/>
    <n v="412.5"/>
    <n v="76312.5"/>
    <n v="83943.75"/>
    <n v="7631.25"/>
    <x v="0"/>
    <x v="0"/>
  </r>
  <r>
    <s v="Flight9409"/>
    <d v="2014-07-31T00:00:00"/>
    <x v="2"/>
    <n v="1.6"/>
    <n v="34"/>
    <x v="17"/>
    <n v="247.5"/>
    <n v="45787.5"/>
    <n v="50366.25"/>
    <n v="4578.75"/>
    <x v="2"/>
    <x v="0"/>
  </r>
  <r>
    <s v="Flight9410"/>
    <d v="2015-04-17T00:00:00"/>
    <x v="17"/>
    <n v="3.1"/>
    <n v="10"/>
    <x v="22"/>
    <n v="300"/>
    <n v="55500"/>
    <n v="61050"/>
    <n v="5550"/>
    <x v="9"/>
    <x v="1"/>
  </r>
  <r>
    <s v="Flight9411"/>
    <d v="2014-12-29T00:00:00"/>
    <x v="11"/>
    <n v="2"/>
    <n v="103"/>
    <x v="19"/>
    <n v="350"/>
    <n v="64750"/>
    <n v="71225"/>
    <n v="6475"/>
    <x v="4"/>
    <x v="0"/>
  </r>
  <r>
    <s v="Flight9412"/>
    <d v="2014-05-14T00:00:00"/>
    <x v="3"/>
    <n v="4.0999999999999996"/>
    <n v="159"/>
    <x v="13"/>
    <n v="350"/>
    <n v="57750"/>
    <n v="63525"/>
    <n v="5775"/>
    <x v="3"/>
    <x v="0"/>
  </r>
  <r>
    <s v="Flight9413"/>
    <d v="2014-02-05T00:00:00"/>
    <x v="3"/>
    <n v="3.9"/>
    <n v="210"/>
    <x v="15"/>
    <n v="350"/>
    <n v="57750"/>
    <n v="63525"/>
    <n v="5775"/>
    <x v="8"/>
    <x v="0"/>
  </r>
  <r>
    <s v="Flight9414"/>
    <d v="2014-05-12T00:00:00"/>
    <x v="7"/>
    <n v="0.7"/>
    <n v="87"/>
    <x v="12"/>
    <n v="200"/>
    <n v="36200"/>
    <n v="39820"/>
    <n v="3620"/>
    <x v="3"/>
    <x v="0"/>
  </r>
  <r>
    <s v="Flight9415"/>
    <d v="2015-11-12T00:00:00"/>
    <x v="9"/>
    <n v="1.9"/>
    <n v="192"/>
    <x v="22"/>
    <n v="250"/>
    <n v="41250"/>
    <n v="45375"/>
    <n v="4125"/>
    <x v="0"/>
    <x v="1"/>
  </r>
  <r>
    <s v="Flight9416"/>
    <d v="2015-05-06T00:00:00"/>
    <x v="14"/>
    <n v="2.6"/>
    <n v="133"/>
    <x v="6"/>
    <n v="275"/>
    <n v="50875"/>
    <n v="55962.5"/>
    <n v="5087.5"/>
    <x v="3"/>
    <x v="1"/>
  </r>
  <r>
    <s v="Flight9417"/>
    <d v="2014-08-31T00:00:00"/>
    <x v="8"/>
    <n v="7.8"/>
    <n v="172"/>
    <x v="0"/>
    <n v="220"/>
    <n v="36300"/>
    <n v="39930"/>
    <n v="3630"/>
    <x v="1"/>
    <x v="0"/>
  </r>
  <r>
    <s v="Flight9418"/>
    <d v="2015-07-27T00:00:00"/>
    <x v="5"/>
    <n v="1.7"/>
    <n v="160"/>
    <x v="19"/>
    <n v="137.5"/>
    <n v="22687.5"/>
    <n v="24956.25"/>
    <n v="2268.75"/>
    <x v="2"/>
    <x v="1"/>
  </r>
  <r>
    <s v="Flight9419"/>
    <d v="2015-09-21T00:00:00"/>
    <x v="12"/>
    <n v="2.6"/>
    <n v="138"/>
    <x v="4"/>
    <n v="115"/>
    <n v="21275"/>
    <n v="23402.5"/>
    <n v="2127.5"/>
    <x v="6"/>
    <x v="1"/>
  </r>
  <r>
    <s v="Flight9420"/>
    <d v="2015-08-23T00:00:00"/>
    <x v="8"/>
    <n v="9.4"/>
    <n v="52"/>
    <x v="19"/>
    <n v="220"/>
    <n v="36300"/>
    <n v="39930"/>
    <n v="3630"/>
    <x v="1"/>
    <x v="1"/>
  </r>
  <r>
    <s v="Flight9421"/>
    <d v="2015-03-03T00:00:00"/>
    <x v="13"/>
    <n v="1.8"/>
    <n v="85"/>
    <x v="6"/>
    <n v="250"/>
    <n v="45250"/>
    <n v="49775"/>
    <n v="4525"/>
    <x v="5"/>
    <x v="1"/>
  </r>
  <r>
    <s v="Flight9422"/>
    <d v="2015-04-10T00:00:00"/>
    <x v="16"/>
    <n v="2.4"/>
    <n v="177"/>
    <x v="4"/>
    <n v="275"/>
    <n v="45375"/>
    <n v="49912.5"/>
    <n v="4537.5"/>
    <x v="9"/>
    <x v="1"/>
  </r>
  <r>
    <s v="Flight9423"/>
    <d v="2015-11-05T00:00:00"/>
    <x v="6"/>
    <n v="1.2"/>
    <n v="32"/>
    <x v="18"/>
    <n v="300"/>
    <n v="55500"/>
    <n v="61050"/>
    <n v="5550"/>
    <x v="0"/>
    <x v="1"/>
  </r>
  <r>
    <s v="Flight9424"/>
    <d v="2015-08-18T00:00:00"/>
    <x v="7"/>
    <n v="3.5"/>
    <n v="130"/>
    <x v="15"/>
    <n v="220"/>
    <n v="40700"/>
    <n v="44770"/>
    <n v="4070"/>
    <x v="1"/>
    <x v="1"/>
  </r>
  <r>
    <s v="Flight9425"/>
    <d v="2014-05-13T00:00:00"/>
    <x v="1"/>
    <n v="2.5"/>
    <n v="126"/>
    <x v="2"/>
    <n v="250"/>
    <n v="46250"/>
    <n v="50875"/>
    <n v="4625"/>
    <x v="3"/>
    <x v="0"/>
  </r>
  <r>
    <s v="Flight9426"/>
    <d v="2014-01-31T00:00:00"/>
    <x v="12"/>
    <n v="2.2999999999999998"/>
    <n v="185"/>
    <x v="20"/>
    <n v="115"/>
    <n v="18975"/>
    <n v="20872.5"/>
    <n v="1897.5"/>
    <x v="7"/>
    <x v="0"/>
  </r>
  <r>
    <s v="Flight9427"/>
    <d v="2014-11-25T00:00:00"/>
    <x v="17"/>
    <n v="5.3"/>
    <n v="180"/>
    <x v="3"/>
    <n v="450"/>
    <n v="74250"/>
    <n v="81675"/>
    <n v="7425"/>
    <x v="0"/>
    <x v="0"/>
  </r>
  <r>
    <s v="Flight9428"/>
    <d v="2015-03-12T00:00:00"/>
    <x v="17"/>
    <n v="2.7"/>
    <n v="22"/>
    <x v="19"/>
    <n v="300"/>
    <n v="55500"/>
    <n v="61050"/>
    <n v="5550"/>
    <x v="5"/>
    <x v="1"/>
  </r>
  <r>
    <s v="Flight9429"/>
    <d v="2014-09-11T00:00:00"/>
    <x v="3"/>
    <n v="2.5"/>
    <n v="174"/>
    <x v="6"/>
    <n v="350"/>
    <n v="57750"/>
    <n v="63525"/>
    <n v="5775"/>
    <x v="6"/>
    <x v="0"/>
  </r>
  <r>
    <s v="Flight9430"/>
    <d v="2015-08-11T00:00:00"/>
    <x v="4"/>
    <n v="2.8"/>
    <n v="75"/>
    <x v="18"/>
    <n v="220"/>
    <n v="39820"/>
    <n v="43802"/>
    <n v="3982"/>
    <x v="1"/>
    <x v="1"/>
  </r>
  <r>
    <s v="Flight9431"/>
    <d v="2015-04-08T00:00:00"/>
    <x v="3"/>
    <n v="3.2"/>
    <n v="59"/>
    <x v="29"/>
    <n v="350"/>
    <n v="57750"/>
    <n v="63525"/>
    <n v="5775"/>
    <x v="9"/>
    <x v="1"/>
  </r>
  <r>
    <s v="Flight9432"/>
    <d v="2015-03-16T00:00:00"/>
    <x v="10"/>
    <n v="1.5"/>
    <n v="79"/>
    <x v="3"/>
    <n v="375"/>
    <n v="67875"/>
    <n v="74662.5"/>
    <n v="6787.5"/>
    <x v="5"/>
    <x v="1"/>
  </r>
  <r>
    <s v="Flight9433"/>
    <d v="2015-12-25T00:00:00"/>
    <x v="12"/>
    <n v="1.8"/>
    <n v="161"/>
    <x v="11"/>
    <n v="161"/>
    <n v="26565"/>
    <n v="29221.5"/>
    <n v="2656.5"/>
    <x v="4"/>
    <x v="1"/>
  </r>
  <r>
    <s v="Flight9434"/>
    <d v="2015-04-24T00:00:00"/>
    <x v="1"/>
    <n v="2.5"/>
    <n v="109"/>
    <x v="16"/>
    <n v="250"/>
    <n v="46250"/>
    <n v="50875"/>
    <n v="4625"/>
    <x v="9"/>
    <x v="1"/>
  </r>
  <r>
    <s v="Flight9435"/>
    <d v="2015-02-20T00:00:00"/>
    <x v="3"/>
    <n v="4.2"/>
    <n v="67"/>
    <x v="1"/>
    <n v="350"/>
    <n v="63350"/>
    <n v="69685"/>
    <n v="6335"/>
    <x v="8"/>
    <x v="1"/>
  </r>
  <r>
    <s v="Flight9436"/>
    <d v="2015-07-10T00:00:00"/>
    <x v="0"/>
    <n v="1.5"/>
    <n v="177"/>
    <x v="8"/>
    <n v="330"/>
    <n v="54450"/>
    <n v="59895"/>
    <n v="5445"/>
    <x v="2"/>
    <x v="1"/>
  </r>
  <r>
    <s v="Flight9437"/>
    <d v="2014-09-27T00:00:00"/>
    <x v="21"/>
    <n v="2"/>
    <n v="7"/>
    <x v="24"/>
    <n v="300"/>
    <n v="55500"/>
    <n v="61050"/>
    <n v="5550"/>
    <x v="6"/>
    <x v="0"/>
  </r>
  <r>
    <s v="Flight9438"/>
    <d v="2014-12-10T00:00:00"/>
    <x v="17"/>
    <n v="2.6"/>
    <n v="19"/>
    <x v="2"/>
    <n v="300"/>
    <n v="55500"/>
    <n v="61050"/>
    <n v="5550"/>
    <x v="4"/>
    <x v="0"/>
  </r>
  <r>
    <s v="Flight9439"/>
    <d v="2014-07-05T00:00:00"/>
    <x v="12"/>
    <n v="2.1"/>
    <n v="127"/>
    <x v="16"/>
    <n v="126.5"/>
    <n v="23402.5"/>
    <n v="25742.75"/>
    <n v="2340.25"/>
    <x v="2"/>
    <x v="0"/>
  </r>
  <r>
    <s v="Flight9440"/>
    <d v="2015-12-14T00:00:00"/>
    <x v="13"/>
    <n v="2"/>
    <n v="189"/>
    <x v="19"/>
    <n v="250"/>
    <n v="41250"/>
    <n v="45375"/>
    <n v="4125"/>
    <x v="4"/>
    <x v="1"/>
  </r>
  <r>
    <s v="Flight9441"/>
    <d v="2014-12-29T00:00:00"/>
    <x v="14"/>
    <n v="1.4"/>
    <n v="104"/>
    <x v="16"/>
    <n v="275"/>
    <n v="50875"/>
    <n v="55962.5"/>
    <n v="5087.5"/>
    <x v="4"/>
    <x v="0"/>
  </r>
  <r>
    <s v="Flight9442"/>
    <d v="2014-01-26T00:00:00"/>
    <x v="3"/>
    <n v="5.6"/>
    <n v="139"/>
    <x v="11"/>
    <n v="350"/>
    <n v="64750"/>
    <n v="71225"/>
    <n v="6475"/>
    <x v="7"/>
    <x v="0"/>
  </r>
  <r>
    <s v="Flight9443"/>
    <d v="2015-06-01T00:00:00"/>
    <x v="3"/>
    <n v="5"/>
    <n v="34"/>
    <x v="19"/>
    <n v="385"/>
    <n v="71225"/>
    <n v="78347.5"/>
    <n v="7122.5"/>
    <x v="10"/>
    <x v="1"/>
  </r>
  <r>
    <s v="Flight9444"/>
    <d v="2014-10-07T00:00:00"/>
    <x v="9"/>
    <n v="2"/>
    <n v="75"/>
    <x v="19"/>
    <n v="250"/>
    <n v="45250"/>
    <n v="49775"/>
    <n v="4525"/>
    <x v="11"/>
    <x v="0"/>
  </r>
  <r>
    <s v="Flight9445"/>
    <d v="2015-07-17T00:00:00"/>
    <x v="8"/>
    <n v="9.9"/>
    <n v="136"/>
    <x v="19"/>
    <n v="220"/>
    <n v="40700"/>
    <n v="44770"/>
    <n v="4070"/>
    <x v="2"/>
    <x v="1"/>
  </r>
  <r>
    <s v="Flight9446"/>
    <d v="2015-02-03T00:00:00"/>
    <x v="11"/>
    <n v="2.1"/>
    <n v="17"/>
    <x v="0"/>
    <n v="350"/>
    <n v="64750"/>
    <n v="71225"/>
    <n v="6475"/>
    <x v="8"/>
    <x v="1"/>
  </r>
  <r>
    <s v="Flight9447"/>
    <d v="2014-09-05T00:00:00"/>
    <x v="15"/>
    <n v="3"/>
    <n v="188"/>
    <x v="19"/>
    <n v="300"/>
    <n v="49500"/>
    <n v="54450"/>
    <n v="4950"/>
    <x v="6"/>
    <x v="0"/>
  </r>
  <r>
    <s v="Flight9448"/>
    <d v="2014-03-17T00:00:00"/>
    <x v="1"/>
    <n v="1.1000000000000001"/>
    <n v="196"/>
    <x v="6"/>
    <n v="250"/>
    <n v="41250"/>
    <n v="45375"/>
    <n v="4125"/>
    <x v="5"/>
    <x v="0"/>
  </r>
  <r>
    <s v="Flight9449"/>
    <d v="2014-04-10T00:00:00"/>
    <x v="1"/>
    <n v="1.5"/>
    <n v="49"/>
    <x v="21"/>
    <n v="250"/>
    <n v="41250"/>
    <n v="45375"/>
    <n v="4125"/>
    <x v="9"/>
    <x v="0"/>
  </r>
  <r>
    <s v="Flight9450"/>
    <d v="2014-08-29T00:00:00"/>
    <x v="0"/>
    <n v="1.6"/>
    <n v="108"/>
    <x v="1"/>
    <n v="330"/>
    <n v="61050"/>
    <n v="67155"/>
    <n v="6105"/>
    <x v="1"/>
    <x v="0"/>
  </r>
  <r>
    <s v="Flight9451"/>
    <d v="2015-08-27T00:00:00"/>
    <x v="8"/>
    <n v="10.5"/>
    <n v="146"/>
    <x v="1"/>
    <n v="220"/>
    <n v="40700"/>
    <n v="44770"/>
    <n v="4070"/>
    <x v="1"/>
    <x v="1"/>
  </r>
  <r>
    <s v="Flight9452"/>
    <d v="2015-02-19T00:00:00"/>
    <x v="11"/>
    <n v="2.1"/>
    <n v="42"/>
    <x v="0"/>
    <n v="350"/>
    <n v="57750"/>
    <n v="63525"/>
    <n v="5775"/>
    <x v="8"/>
    <x v="1"/>
  </r>
  <r>
    <s v="Flight9453"/>
    <d v="2014-09-20T00:00:00"/>
    <x v="3"/>
    <n v="4.2"/>
    <n v="159"/>
    <x v="0"/>
    <n v="350"/>
    <n v="57750"/>
    <n v="63525"/>
    <n v="5775"/>
    <x v="6"/>
    <x v="0"/>
  </r>
  <r>
    <s v="Flight9454"/>
    <d v="2015-08-24T00:00:00"/>
    <x v="5"/>
    <n v="2"/>
    <n v="32"/>
    <x v="11"/>
    <n v="137.5"/>
    <n v="25437.5"/>
    <n v="27981.25"/>
    <n v="2543.75"/>
    <x v="1"/>
    <x v="1"/>
  </r>
  <r>
    <s v="Flight9455"/>
    <d v="2015-09-05T00:00:00"/>
    <x v="3"/>
    <n v="4.5"/>
    <n v="119"/>
    <x v="2"/>
    <n v="350"/>
    <n v="64750"/>
    <n v="71225"/>
    <n v="6475"/>
    <x v="6"/>
    <x v="1"/>
  </r>
  <r>
    <s v="Flight9456"/>
    <d v="2015-05-22T00:00:00"/>
    <x v="3"/>
    <n v="4"/>
    <n v="150"/>
    <x v="26"/>
    <n v="350"/>
    <n v="64750"/>
    <n v="71225"/>
    <n v="6475"/>
    <x v="3"/>
    <x v="1"/>
  </r>
  <r>
    <s v="Flight9457"/>
    <d v="2014-02-18T00:00:00"/>
    <x v="4"/>
    <n v="2.5"/>
    <n v="191"/>
    <x v="18"/>
    <n v="200"/>
    <n v="33000"/>
    <n v="36300"/>
    <n v="3300"/>
    <x v="8"/>
    <x v="0"/>
  </r>
  <r>
    <s v="Flight9458"/>
    <d v="2014-09-22T00:00:00"/>
    <x v="10"/>
    <n v="1.1000000000000001"/>
    <n v="173"/>
    <x v="12"/>
    <n v="375"/>
    <n v="61875"/>
    <n v="68062.5"/>
    <n v="6187.5"/>
    <x v="6"/>
    <x v="0"/>
  </r>
  <r>
    <s v="Flight9459"/>
    <d v="2015-03-26T00:00:00"/>
    <x v="4"/>
    <n v="1.2"/>
    <n v="12"/>
    <x v="25"/>
    <n v="200"/>
    <n v="37000"/>
    <n v="40700"/>
    <n v="3700"/>
    <x v="5"/>
    <x v="1"/>
  </r>
  <r>
    <s v="Flight9460"/>
    <d v="2014-07-02T00:00:00"/>
    <x v="1"/>
    <n v="2"/>
    <n v="210"/>
    <x v="27"/>
    <n v="275"/>
    <n v="45375"/>
    <n v="49912.5"/>
    <n v="4537.5"/>
    <x v="2"/>
    <x v="0"/>
  </r>
  <r>
    <s v="Flight9461"/>
    <d v="2015-03-28T00:00:00"/>
    <x v="10"/>
    <n v="2.9"/>
    <n v="103"/>
    <x v="2"/>
    <n v="375"/>
    <n v="69375"/>
    <n v="76312.5"/>
    <n v="6937.5"/>
    <x v="5"/>
    <x v="1"/>
  </r>
  <r>
    <s v="Flight9462"/>
    <d v="2014-05-12T00:00:00"/>
    <x v="3"/>
    <n v="4"/>
    <n v="162"/>
    <x v="29"/>
    <n v="350"/>
    <n v="57750"/>
    <n v="63525"/>
    <n v="5775"/>
    <x v="3"/>
    <x v="0"/>
  </r>
  <r>
    <s v="Flight9463"/>
    <d v="2015-05-18T00:00:00"/>
    <x v="3"/>
    <n v="4.5999999999999996"/>
    <n v="169"/>
    <x v="18"/>
    <n v="350"/>
    <n v="57750"/>
    <n v="63525"/>
    <n v="5775"/>
    <x v="3"/>
    <x v="1"/>
  </r>
  <r>
    <s v="Flight9464"/>
    <d v="2015-08-26T00:00:00"/>
    <x v="20"/>
    <n v="1.2"/>
    <n v="27"/>
    <x v="18"/>
    <n v="302.5"/>
    <n v="55962.5"/>
    <n v="61558.75"/>
    <n v="5596.25"/>
    <x v="1"/>
    <x v="1"/>
  </r>
  <r>
    <s v="Flight9465"/>
    <d v="2015-12-21T00:00:00"/>
    <x v="14"/>
    <n v="5.5"/>
    <n v="133"/>
    <x v="6"/>
    <n v="385"/>
    <n v="71225"/>
    <n v="78347.5"/>
    <n v="7122.5"/>
    <x v="4"/>
    <x v="1"/>
  </r>
  <r>
    <s v="Flight9466"/>
    <d v="2014-11-28T00:00:00"/>
    <x v="3"/>
    <n v="9.4"/>
    <n v="178"/>
    <x v="22"/>
    <n v="525"/>
    <n v="86625"/>
    <n v="95287.5"/>
    <n v="8662.5"/>
    <x v="0"/>
    <x v="0"/>
  </r>
  <r>
    <s v="Flight9467"/>
    <d v="2015-05-30T00:00:00"/>
    <x v="14"/>
    <n v="1.4"/>
    <n v="13"/>
    <x v="6"/>
    <n v="275"/>
    <n v="50875"/>
    <n v="55962.5"/>
    <n v="5087.5"/>
    <x v="3"/>
    <x v="1"/>
  </r>
  <r>
    <s v="Flight9468"/>
    <d v="2014-09-09T00:00:00"/>
    <x v="8"/>
    <n v="6.4"/>
    <n v="158"/>
    <x v="24"/>
    <n v="200"/>
    <n v="33000"/>
    <n v="36300"/>
    <n v="3300"/>
    <x v="6"/>
    <x v="0"/>
  </r>
  <r>
    <s v="Flight9469"/>
    <d v="2014-02-09T00:00:00"/>
    <x v="10"/>
    <n v="1.7"/>
    <n v="96"/>
    <x v="15"/>
    <n v="375"/>
    <n v="69375"/>
    <n v="76312.5"/>
    <n v="6937.5"/>
    <x v="8"/>
    <x v="0"/>
  </r>
  <r>
    <s v="Flight9470"/>
    <d v="2014-09-01T00:00:00"/>
    <x v="11"/>
    <n v="0.8"/>
    <n v="41"/>
    <x v="2"/>
    <n v="350"/>
    <n v="57750"/>
    <n v="63525"/>
    <n v="5775"/>
    <x v="6"/>
    <x v="0"/>
  </r>
  <r>
    <s v="Flight9471"/>
    <d v="2015-04-21T00:00:00"/>
    <x v="16"/>
    <n v="1.3"/>
    <n v="7"/>
    <x v="1"/>
    <n v="275"/>
    <n v="50875"/>
    <n v="55962.5"/>
    <n v="5087.5"/>
    <x v="9"/>
    <x v="1"/>
  </r>
  <r>
    <s v="Flight9472"/>
    <d v="2015-09-04T00:00:00"/>
    <x v="8"/>
    <n v="6.5"/>
    <n v="161"/>
    <x v="6"/>
    <n v="200"/>
    <n v="33000"/>
    <n v="36300"/>
    <n v="3300"/>
    <x v="6"/>
    <x v="1"/>
  </r>
  <r>
    <s v="Flight9473"/>
    <d v="2014-03-15T00:00:00"/>
    <x v="5"/>
    <n v="2.1"/>
    <n v="142"/>
    <x v="6"/>
    <n v="125"/>
    <n v="23125"/>
    <n v="25437.5"/>
    <n v="2312.5"/>
    <x v="5"/>
    <x v="0"/>
  </r>
  <r>
    <s v="Flight9474"/>
    <d v="2014-05-20T00:00:00"/>
    <x v="3"/>
    <n v="3.5"/>
    <n v="130"/>
    <x v="18"/>
    <n v="350"/>
    <n v="64750"/>
    <n v="71225"/>
    <n v="6475"/>
    <x v="3"/>
    <x v="0"/>
  </r>
  <r>
    <s v="Flight9475"/>
    <d v="2014-06-23T00:00:00"/>
    <x v="13"/>
    <n v="0.8"/>
    <n v="111"/>
    <x v="7"/>
    <n v="275"/>
    <n v="50875"/>
    <n v="55962.5"/>
    <n v="5087.5"/>
    <x v="10"/>
    <x v="0"/>
  </r>
  <r>
    <s v="Flight9476"/>
    <d v="2015-12-02T00:00:00"/>
    <x v="6"/>
    <n v="1.4"/>
    <n v="126"/>
    <x v="1"/>
    <n v="300"/>
    <n v="55500"/>
    <n v="61050"/>
    <n v="5550"/>
    <x v="4"/>
    <x v="1"/>
  </r>
  <r>
    <s v="Flight9477"/>
    <d v="2014-08-26T00:00:00"/>
    <x v="7"/>
    <n v="2"/>
    <n v="68"/>
    <x v="2"/>
    <n v="220"/>
    <n v="39820"/>
    <n v="43802"/>
    <n v="3982"/>
    <x v="1"/>
    <x v="0"/>
  </r>
  <r>
    <s v="Flight9478"/>
    <d v="2015-12-10T00:00:00"/>
    <x v="7"/>
    <n v="1.7"/>
    <n v="190"/>
    <x v="5"/>
    <n v="200"/>
    <n v="33000"/>
    <n v="36300"/>
    <n v="3300"/>
    <x v="4"/>
    <x v="1"/>
  </r>
  <r>
    <s v="Flight9479"/>
    <d v="2014-11-24T00:00:00"/>
    <x v="8"/>
    <n v="20"/>
    <n v="105"/>
    <x v="21"/>
    <n v="300"/>
    <n v="55500"/>
    <n v="61050"/>
    <n v="5550"/>
    <x v="0"/>
    <x v="0"/>
  </r>
  <r>
    <s v="Flight9480"/>
    <d v="2014-03-25T00:00:00"/>
    <x v="8"/>
    <n v="9.8000000000000007"/>
    <n v="189"/>
    <x v="2"/>
    <n v="200"/>
    <n v="33000"/>
    <n v="36300"/>
    <n v="3300"/>
    <x v="5"/>
    <x v="0"/>
  </r>
  <r>
    <s v="Flight9481"/>
    <d v="2015-12-05T00:00:00"/>
    <x v="6"/>
    <n v="1.8"/>
    <n v="18"/>
    <x v="2"/>
    <n v="300"/>
    <n v="55500"/>
    <n v="61050"/>
    <n v="5550"/>
    <x v="4"/>
    <x v="1"/>
  </r>
  <r>
    <s v="Flight9482"/>
    <d v="2014-11-10T00:00:00"/>
    <x v="7"/>
    <n v="2.1"/>
    <n v="54"/>
    <x v="16"/>
    <n v="200"/>
    <n v="33000"/>
    <n v="36300"/>
    <n v="3300"/>
    <x v="0"/>
    <x v="0"/>
  </r>
  <r>
    <s v="Flight9483"/>
    <d v="2014-03-07T00:00:00"/>
    <x v="14"/>
    <n v="2"/>
    <n v="80"/>
    <x v="4"/>
    <n v="275"/>
    <n v="49775"/>
    <n v="54752.5"/>
    <n v="4977.5"/>
    <x v="5"/>
    <x v="0"/>
  </r>
  <r>
    <s v="Flight9484"/>
    <d v="2015-05-17T00:00:00"/>
    <x v="3"/>
    <n v="3.7"/>
    <n v="84"/>
    <x v="2"/>
    <n v="350"/>
    <n v="63350"/>
    <n v="69685"/>
    <n v="6335"/>
    <x v="3"/>
    <x v="1"/>
  </r>
  <r>
    <s v="Flight9485"/>
    <d v="2014-08-06T00:00:00"/>
    <x v="1"/>
    <n v="1.8"/>
    <n v="110"/>
    <x v="2"/>
    <n v="275"/>
    <n v="50875"/>
    <n v="55962.5"/>
    <n v="5087.5"/>
    <x v="1"/>
    <x v="0"/>
  </r>
  <r>
    <s v="Flight9486"/>
    <d v="2015-07-03T00:00:00"/>
    <x v="3"/>
    <n v="6.4"/>
    <n v="194"/>
    <x v="9"/>
    <n v="385"/>
    <n v="63525"/>
    <n v="69877.5"/>
    <n v="6352.5"/>
    <x v="2"/>
    <x v="1"/>
  </r>
  <r>
    <s v="Flight9487"/>
    <d v="2015-03-05T00:00:00"/>
    <x v="2"/>
    <n v="2"/>
    <n v="11"/>
    <x v="0"/>
    <n v="225"/>
    <n v="41625"/>
    <n v="45787.5"/>
    <n v="4162.5"/>
    <x v="5"/>
    <x v="1"/>
  </r>
  <r>
    <s v="Flight9488"/>
    <d v="2015-07-11T00:00:00"/>
    <x v="3"/>
    <n v="4.3"/>
    <n v="107"/>
    <x v="0"/>
    <n v="385"/>
    <n v="71225"/>
    <n v="78347.5"/>
    <n v="7122.5"/>
    <x v="2"/>
    <x v="1"/>
  </r>
  <r>
    <s v="Flight9489"/>
    <d v="2015-11-25T00:00:00"/>
    <x v="4"/>
    <n v="7.1"/>
    <n v="9"/>
    <x v="11"/>
    <n v="300"/>
    <n v="55500"/>
    <n v="61050"/>
    <n v="5550"/>
    <x v="0"/>
    <x v="1"/>
  </r>
  <r>
    <s v="Flight9490"/>
    <d v="2015-09-07T00:00:00"/>
    <x v="14"/>
    <n v="1.8"/>
    <n v="51"/>
    <x v="18"/>
    <n v="275"/>
    <n v="45375"/>
    <n v="49912.5"/>
    <n v="4537.5"/>
    <x v="6"/>
    <x v="1"/>
  </r>
  <r>
    <s v="Flight9491"/>
    <d v="2015-04-09T00:00:00"/>
    <x v="8"/>
    <n v="9.8000000000000007"/>
    <n v="91"/>
    <x v="2"/>
    <n v="200"/>
    <n v="37000"/>
    <n v="40700"/>
    <n v="3700"/>
    <x v="9"/>
    <x v="1"/>
  </r>
  <r>
    <s v="Flight9492"/>
    <d v="2015-08-20T00:00:00"/>
    <x v="7"/>
    <n v="2.7"/>
    <n v="104"/>
    <x v="1"/>
    <n v="220"/>
    <n v="40700"/>
    <n v="44770"/>
    <n v="4070"/>
    <x v="1"/>
    <x v="1"/>
  </r>
  <r>
    <s v="Flight9493"/>
    <d v="2015-01-16T00:00:00"/>
    <x v="6"/>
    <n v="0.7"/>
    <n v="201"/>
    <x v="19"/>
    <n v="300"/>
    <n v="49500"/>
    <n v="54450"/>
    <n v="4950"/>
    <x v="7"/>
    <x v="1"/>
  </r>
  <r>
    <s v="Flight9494"/>
    <d v="2015-06-22T00:00:00"/>
    <x v="8"/>
    <n v="8.4"/>
    <n v="55"/>
    <x v="6"/>
    <n v="220"/>
    <n v="36300"/>
    <n v="39930"/>
    <n v="3630"/>
    <x v="10"/>
    <x v="1"/>
  </r>
  <r>
    <s v="Flight9495"/>
    <d v="2015-11-03T00:00:00"/>
    <x v="8"/>
    <n v="9.1999999999999993"/>
    <n v="200"/>
    <x v="8"/>
    <n v="200"/>
    <n v="33000"/>
    <n v="36300"/>
    <n v="3300"/>
    <x v="0"/>
    <x v="1"/>
  </r>
  <r>
    <s v="Flight9496"/>
    <d v="2014-03-19T00:00:00"/>
    <x v="6"/>
    <n v="2.1"/>
    <n v="82"/>
    <x v="19"/>
    <n v="300"/>
    <n v="54300"/>
    <n v="59730"/>
    <n v="5430"/>
    <x v="5"/>
    <x v="0"/>
  </r>
  <r>
    <s v="Flight9497"/>
    <d v="2014-10-27T00:00:00"/>
    <x v="11"/>
    <n v="2.7"/>
    <n v="188"/>
    <x v="1"/>
    <n v="350"/>
    <n v="57750"/>
    <n v="63525"/>
    <n v="5775"/>
    <x v="11"/>
    <x v="0"/>
  </r>
  <r>
    <s v="Flight9498"/>
    <d v="2015-09-30T00:00:00"/>
    <x v="3"/>
    <n v="3.5"/>
    <n v="96"/>
    <x v="11"/>
    <n v="350"/>
    <n v="64750"/>
    <n v="71225"/>
    <n v="6475"/>
    <x v="6"/>
    <x v="1"/>
  </r>
  <r>
    <s v="Flight9499"/>
    <d v="2015-05-04T00:00:00"/>
    <x v="9"/>
    <n v="2"/>
    <n v="98"/>
    <x v="1"/>
    <n v="250"/>
    <n v="46250"/>
    <n v="50875"/>
    <n v="4625"/>
    <x v="3"/>
    <x v="1"/>
  </r>
  <r>
    <s v="Flight9500"/>
    <d v="2015-08-17T00:00:00"/>
    <x v="4"/>
    <n v="2.2999999999999998"/>
    <n v="79"/>
    <x v="3"/>
    <n v="220"/>
    <n v="39820"/>
    <n v="43802"/>
    <n v="3982"/>
    <x v="1"/>
    <x v="1"/>
  </r>
  <r>
    <s v="Flight9501"/>
    <d v="2015-07-05T00:00:00"/>
    <x v="7"/>
    <n v="3.5"/>
    <n v="99"/>
    <x v="18"/>
    <n v="220"/>
    <n v="40700"/>
    <n v="44770"/>
    <n v="4070"/>
    <x v="2"/>
    <x v="1"/>
  </r>
  <r>
    <s v="Flight9502"/>
    <d v="2015-09-07T00:00:00"/>
    <x v="19"/>
    <n v="2.4"/>
    <n v="127"/>
    <x v="0"/>
    <n v="115"/>
    <n v="21275"/>
    <n v="23402.5"/>
    <n v="2127.5"/>
    <x v="6"/>
    <x v="1"/>
  </r>
  <r>
    <s v="Flight9503"/>
    <d v="2014-11-24T00:00:00"/>
    <x v="12"/>
    <n v="4.4000000000000004"/>
    <n v="107"/>
    <x v="12"/>
    <n v="172.5"/>
    <n v="31912.5"/>
    <n v="35103.75"/>
    <n v="3191.25"/>
    <x v="0"/>
    <x v="0"/>
  </r>
  <r>
    <s v="Flight9504"/>
    <d v="2015-02-22T00:00:00"/>
    <x v="8"/>
    <n v="10.199999999999999"/>
    <n v="176"/>
    <x v="0"/>
    <n v="200"/>
    <n v="33000"/>
    <n v="36300"/>
    <n v="3300"/>
    <x v="8"/>
    <x v="1"/>
  </r>
  <r>
    <s v="Flight9505"/>
    <d v="2015-01-04T00:00:00"/>
    <x v="10"/>
    <n v="2.2999999999999998"/>
    <n v="189"/>
    <x v="2"/>
    <n v="375"/>
    <n v="61875"/>
    <n v="68062.5"/>
    <n v="6187.5"/>
    <x v="7"/>
    <x v="1"/>
  </r>
  <r>
    <s v="Flight9506"/>
    <d v="2015-05-23T00:00:00"/>
    <x v="11"/>
    <n v="2.2999999999999998"/>
    <n v="87"/>
    <x v="0"/>
    <n v="350"/>
    <n v="63350"/>
    <n v="69685"/>
    <n v="6335"/>
    <x v="3"/>
    <x v="1"/>
  </r>
  <r>
    <s v="Flight9507"/>
    <d v="2015-12-26T00:00:00"/>
    <x v="3"/>
    <n v="8.1"/>
    <n v="187"/>
    <x v="6"/>
    <n v="490"/>
    <n v="80850"/>
    <n v="88935"/>
    <n v="8085"/>
    <x v="4"/>
    <x v="1"/>
  </r>
  <r>
    <s v="Flight9508"/>
    <d v="2015-04-02T00:00:00"/>
    <x v="3"/>
    <n v="4.5999999999999996"/>
    <n v="36"/>
    <x v="6"/>
    <n v="350"/>
    <n v="57750"/>
    <n v="63525"/>
    <n v="5775"/>
    <x v="9"/>
    <x v="1"/>
  </r>
  <r>
    <s v="Flight9509"/>
    <d v="2014-07-19T00:00:00"/>
    <x v="7"/>
    <n v="1.8"/>
    <n v="191"/>
    <x v="6"/>
    <n v="220"/>
    <n v="36300"/>
    <n v="39930"/>
    <n v="3630"/>
    <x v="2"/>
    <x v="0"/>
  </r>
  <r>
    <s v="Flight9510"/>
    <d v="2014-10-14T00:00:00"/>
    <x v="16"/>
    <n v="1.9"/>
    <n v="156"/>
    <x v="18"/>
    <n v="275"/>
    <n v="45375"/>
    <n v="49912.5"/>
    <n v="4537.5"/>
    <x v="11"/>
    <x v="0"/>
  </r>
  <r>
    <s v="Flight9511"/>
    <d v="2014-11-03T00:00:00"/>
    <x v="1"/>
    <n v="3"/>
    <n v="184"/>
    <x v="6"/>
    <n v="250"/>
    <n v="41250"/>
    <n v="45375"/>
    <n v="4125"/>
    <x v="0"/>
    <x v="0"/>
  </r>
  <r>
    <s v="Flight9512"/>
    <d v="2014-06-19T00:00:00"/>
    <x v="3"/>
    <n v="4.5"/>
    <n v="131"/>
    <x v="24"/>
    <n v="385"/>
    <n v="71225"/>
    <n v="78347.5"/>
    <n v="7122.5"/>
    <x v="10"/>
    <x v="0"/>
  </r>
  <r>
    <s v="Flight9513"/>
    <d v="2015-07-20T00:00:00"/>
    <x v="9"/>
    <n v="2.2000000000000002"/>
    <n v="45"/>
    <x v="29"/>
    <n v="275"/>
    <n v="45375"/>
    <n v="49912.5"/>
    <n v="4537.5"/>
    <x v="2"/>
    <x v="1"/>
  </r>
  <r>
    <s v="Flight9514"/>
    <d v="2014-12-11T00:00:00"/>
    <x v="13"/>
    <n v="0.1"/>
    <n v="52"/>
    <x v="2"/>
    <n v="250"/>
    <n v="41250"/>
    <n v="45375"/>
    <n v="4125"/>
    <x v="4"/>
    <x v="0"/>
  </r>
  <r>
    <s v="Flight9515"/>
    <d v="2015-04-04T00:00:00"/>
    <x v="11"/>
    <n v="1.7"/>
    <n v="175"/>
    <x v="25"/>
    <n v="350"/>
    <n v="57750"/>
    <n v="63525"/>
    <n v="5775"/>
    <x v="9"/>
    <x v="1"/>
  </r>
  <r>
    <s v="Flight9516"/>
    <d v="2014-11-10T00:00:00"/>
    <x v="8"/>
    <n v="6.9"/>
    <n v="192"/>
    <x v="0"/>
    <n v="200"/>
    <n v="33000"/>
    <n v="36300"/>
    <n v="3300"/>
    <x v="0"/>
    <x v="0"/>
  </r>
  <r>
    <s v="Flight9517"/>
    <d v="2014-06-04T00:00:00"/>
    <x v="1"/>
    <n v="2.7"/>
    <n v="7"/>
    <x v="6"/>
    <n v="275"/>
    <n v="50875"/>
    <n v="55962.5"/>
    <n v="5087.5"/>
    <x v="10"/>
    <x v="0"/>
  </r>
  <r>
    <s v="Flight9518"/>
    <d v="2015-07-26T00:00:00"/>
    <x v="16"/>
    <n v="1.5"/>
    <n v="3"/>
    <x v="16"/>
    <n v="302.5"/>
    <n v="55962.5"/>
    <n v="61558.75"/>
    <n v="5596.25"/>
    <x v="2"/>
    <x v="1"/>
  </r>
  <r>
    <s v="Flight9519"/>
    <d v="2014-09-28T00:00:00"/>
    <x v="6"/>
    <n v="2.7"/>
    <n v="117"/>
    <x v="18"/>
    <n v="300"/>
    <n v="55500"/>
    <n v="61050"/>
    <n v="5550"/>
    <x v="6"/>
    <x v="0"/>
  </r>
  <r>
    <s v="Flight9520"/>
    <d v="2014-08-12T00:00:00"/>
    <x v="11"/>
    <n v="2.5"/>
    <n v="110"/>
    <x v="5"/>
    <n v="385"/>
    <n v="71225"/>
    <n v="78347.5"/>
    <n v="7122.5"/>
    <x v="1"/>
    <x v="0"/>
  </r>
  <r>
    <s v="Flight9521"/>
    <d v="2014-05-28T00:00:00"/>
    <x v="8"/>
    <n v="8.6"/>
    <n v="11"/>
    <x v="3"/>
    <n v="200"/>
    <n v="37000"/>
    <n v="40700"/>
    <n v="3700"/>
    <x v="3"/>
    <x v="0"/>
  </r>
  <r>
    <s v="Flight9522"/>
    <d v="2015-06-08T00:00:00"/>
    <x v="7"/>
    <n v="1.1000000000000001"/>
    <n v="132"/>
    <x v="3"/>
    <n v="220"/>
    <n v="40700"/>
    <n v="44770"/>
    <n v="4070"/>
    <x v="10"/>
    <x v="1"/>
  </r>
  <r>
    <s v="Flight9523"/>
    <d v="2015-11-23T00:00:00"/>
    <x v="2"/>
    <n v="4.8"/>
    <n v="12"/>
    <x v="0"/>
    <n v="337.5"/>
    <n v="62437.5"/>
    <n v="68681.25"/>
    <n v="6243.75"/>
    <x v="0"/>
    <x v="1"/>
  </r>
  <r>
    <s v="Flight9524"/>
    <d v="2015-09-14T00:00:00"/>
    <x v="13"/>
    <n v="2"/>
    <n v="82"/>
    <x v="19"/>
    <n v="250"/>
    <n v="45250"/>
    <n v="49775"/>
    <n v="4525"/>
    <x v="6"/>
    <x v="1"/>
  </r>
  <r>
    <s v="Flight9525"/>
    <d v="2014-06-14T00:00:00"/>
    <x v="16"/>
    <n v="2.2000000000000002"/>
    <n v="160"/>
    <x v="25"/>
    <n v="302.5"/>
    <n v="49912.5"/>
    <n v="54903.75"/>
    <n v="4991.25"/>
    <x v="10"/>
    <x v="0"/>
  </r>
  <r>
    <s v="Flight9526"/>
    <d v="2015-09-26T00:00:00"/>
    <x v="22"/>
    <n v="2.2000000000000002"/>
    <n v="70"/>
    <x v="1"/>
    <n v="290"/>
    <n v="52490"/>
    <n v="57739"/>
    <n v="5249"/>
    <x v="6"/>
    <x v="1"/>
  </r>
  <r>
    <s v="Flight9527"/>
    <d v="2014-06-09T00:00:00"/>
    <x v="8"/>
    <n v="8.1"/>
    <n v="117"/>
    <x v="1"/>
    <n v="220"/>
    <n v="40700"/>
    <n v="44770"/>
    <n v="4070"/>
    <x v="10"/>
    <x v="0"/>
  </r>
  <r>
    <s v="Flight9528"/>
    <d v="2014-04-17T00:00:00"/>
    <x v="5"/>
    <n v="2.6"/>
    <n v="136"/>
    <x v="0"/>
    <n v="125"/>
    <n v="23125"/>
    <n v="25437.5"/>
    <n v="2312.5"/>
    <x v="9"/>
    <x v="0"/>
  </r>
  <r>
    <s v="Flight9529"/>
    <d v="2015-12-02T00:00:00"/>
    <x v="10"/>
    <n v="1.5"/>
    <n v="125"/>
    <x v="19"/>
    <n v="375"/>
    <n v="69375"/>
    <n v="76312.5"/>
    <n v="6937.5"/>
    <x v="4"/>
    <x v="1"/>
  </r>
  <r>
    <s v="Flight9530"/>
    <d v="2015-11-26T00:00:00"/>
    <x v="6"/>
    <n v="6.8"/>
    <n v="87"/>
    <x v="20"/>
    <n v="450"/>
    <n v="81450"/>
    <n v="89595"/>
    <n v="8145"/>
    <x v="0"/>
    <x v="1"/>
  </r>
  <r>
    <s v="Flight9531"/>
    <d v="2015-12-16T00:00:00"/>
    <x v="20"/>
    <n v="2.5"/>
    <n v="77"/>
    <x v="15"/>
    <n v="275"/>
    <n v="49775"/>
    <n v="54752.5"/>
    <n v="4977.5"/>
    <x v="4"/>
    <x v="1"/>
  </r>
  <r>
    <s v="Flight9532"/>
    <d v="2015-08-26T00:00:00"/>
    <x v="9"/>
    <n v="2.6"/>
    <n v="16"/>
    <x v="24"/>
    <n v="275"/>
    <n v="50875"/>
    <n v="55962.5"/>
    <n v="5087.5"/>
    <x v="1"/>
    <x v="1"/>
  </r>
  <r>
    <s v="Flight9533"/>
    <d v="2015-07-14T00:00:00"/>
    <x v="1"/>
    <n v="1.7"/>
    <n v="10"/>
    <x v="19"/>
    <n v="275"/>
    <n v="50875"/>
    <n v="55962.5"/>
    <n v="5087.5"/>
    <x v="2"/>
    <x v="1"/>
  </r>
  <r>
    <s v="Flight9534"/>
    <d v="2014-03-26T00:00:00"/>
    <x v="7"/>
    <n v="2.2999999999999998"/>
    <n v="23"/>
    <x v="16"/>
    <n v="200"/>
    <n v="37000"/>
    <n v="40700"/>
    <n v="3700"/>
    <x v="5"/>
    <x v="0"/>
  </r>
  <r>
    <s v="Flight9535"/>
    <d v="2014-06-26T00:00:00"/>
    <x v="4"/>
    <n v="2.2999999999999998"/>
    <n v="118"/>
    <x v="18"/>
    <n v="220"/>
    <n v="40700"/>
    <n v="44770"/>
    <n v="4070"/>
    <x v="10"/>
    <x v="0"/>
  </r>
  <r>
    <s v="Flight9536"/>
    <d v="2014-10-20T00:00:00"/>
    <x v="2"/>
    <n v="2.2999999999999998"/>
    <n v="76"/>
    <x v="17"/>
    <n v="225"/>
    <n v="40725"/>
    <n v="44797.5"/>
    <n v="4072.5"/>
    <x v="11"/>
    <x v="0"/>
  </r>
  <r>
    <s v="Flight9537"/>
    <d v="2014-04-27T00:00:00"/>
    <x v="16"/>
    <n v="2.8"/>
    <n v="50"/>
    <x v="22"/>
    <n v="275"/>
    <n v="45375"/>
    <n v="49912.5"/>
    <n v="4537.5"/>
    <x v="9"/>
    <x v="0"/>
  </r>
  <r>
    <s v="Flight9538"/>
    <d v="2014-05-07T00:00:00"/>
    <x v="5"/>
    <n v="1.7"/>
    <n v="31"/>
    <x v="6"/>
    <n v="125"/>
    <n v="23125"/>
    <n v="25437.5"/>
    <n v="2312.5"/>
    <x v="3"/>
    <x v="0"/>
  </r>
  <r>
    <s v="Flight9539"/>
    <d v="2014-07-27T00:00:00"/>
    <x v="2"/>
    <n v="0.8"/>
    <n v="176"/>
    <x v="1"/>
    <n v="247.5"/>
    <n v="40837.5"/>
    <n v="44921.25"/>
    <n v="4083.75"/>
    <x v="2"/>
    <x v="0"/>
  </r>
  <r>
    <s v="Flight9540"/>
    <d v="2015-07-19T00:00:00"/>
    <x v="22"/>
    <n v="2.5"/>
    <n v="123"/>
    <x v="20"/>
    <n v="319"/>
    <n v="59015"/>
    <n v="64916.5"/>
    <n v="5901.5"/>
    <x v="2"/>
    <x v="1"/>
  </r>
  <r>
    <s v="Flight9541"/>
    <d v="2014-08-03T00:00:00"/>
    <x v="8"/>
    <n v="11.3"/>
    <n v="202"/>
    <x v="19"/>
    <n v="220"/>
    <n v="36300"/>
    <n v="39930"/>
    <n v="3630"/>
    <x v="1"/>
    <x v="0"/>
  </r>
  <r>
    <s v="Flight9542"/>
    <d v="2014-03-25T00:00:00"/>
    <x v="5"/>
    <n v="2.2999999999999998"/>
    <n v="98"/>
    <x v="18"/>
    <n v="125"/>
    <n v="23125"/>
    <n v="25437.5"/>
    <n v="2312.5"/>
    <x v="5"/>
    <x v="0"/>
  </r>
  <r>
    <s v="Flight9543"/>
    <d v="2014-10-15T00:00:00"/>
    <x v="20"/>
    <n v="2.9"/>
    <n v="88"/>
    <x v="17"/>
    <n v="275"/>
    <n v="49775"/>
    <n v="54752.5"/>
    <n v="4977.5"/>
    <x v="11"/>
    <x v="0"/>
  </r>
  <r>
    <s v="Flight9544"/>
    <d v="2014-08-05T00:00:00"/>
    <x v="7"/>
    <n v="1.5"/>
    <n v="127"/>
    <x v="2"/>
    <n v="220"/>
    <n v="40700"/>
    <n v="44770"/>
    <n v="4070"/>
    <x v="1"/>
    <x v="0"/>
  </r>
  <r>
    <s v="Flight9545"/>
    <d v="2014-01-28T00:00:00"/>
    <x v="19"/>
    <n v="2.6"/>
    <n v="18"/>
    <x v="0"/>
    <n v="115"/>
    <n v="21275"/>
    <n v="23402.5"/>
    <n v="2127.5"/>
    <x v="7"/>
    <x v="0"/>
  </r>
  <r>
    <s v="Flight9546"/>
    <d v="2014-08-26T00:00:00"/>
    <x v="4"/>
    <n v="3.2"/>
    <n v="105"/>
    <x v="18"/>
    <n v="220"/>
    <n v="40700"/>
    <n v="44770"/>
    <n v="4070"/>
    <x v="1"/>
    <x v="0"/>
  </r>
  <r>
    <s v="Flight9547"/>
    <d v="2014-12-15T00:00:00"/>
    <x v="17"/>
    <n v="1.8"/>
    <n v="85"/>
    <x v="25"/>
    <n v="300"/>
    <n v="54300"/>
    <n v="59730"/>
    <n v="5430"/>
    <x v="4"/>
    <x v="0"/>
  </r>
  <r>
    <s v="Flight9548"/>
    <d v="2014-12-23T00:00:00"/>
    <x v="1"/>
    <n v="1.7"/>
    <n v="60"/>
    <x v="1"/>
    <n v="350"/>
    <n v="57750"/>
    <n v="63525"/>
    <n v="5775"/>
    <x v="4"/>
    <x v="0"/>
  </r>
  <r>
    <s v="Flight9549"/>
    <d v="2014-06-16T00:00:00"/>
    <x v="17"/>
    <n v="1.7"/>
    <n v="175"/>
    <x v="3"/>
    <n v="330"/>
    <n v="54450"/>
    <n v="59895"/>
    <n v="5445"/>
    <x v="10"/>
    <x v="0"/>
  </r>
  <r>
    <s v="Flight9550"/>
    <d v="2015-05-18T00:00:00"/>
    <x v="5"/>
    <n v="2.2999999999999998"/>
    <n v="82"/>
    <x v="8"/>
    <n v="125"/>
    <n v="22625"/>
    <n v="24887.5"/>
    <n v="2262.5"/>
    <x v="3"/>
    <x v="1"/>
  </r>
  <r>
    <s v="Flight9551"/>
    <d v="2014-07-27T00:00:00"/>
    <x v="20"/>
    <n v="2.2999999999999998"/>
    <n v="115"/>
    <x v="19"/>
    <n v="302.5"/>
    <n v="55962.5"/>
    <n v="61558.75"/>
    <n v="5596.25"/>
    <x v="2"/>
    <x v="0"/>
  </r>
  <r>
    <s v="Flight9552"/>
    <d v="2015-03-17T00:00:00"/>
    <x v="18"/>
    <n v="0.2"/>
    <n v="197"/>
    <x v="16"/>
    <n v="240"/>
    <n v="39600"/>
    <n v="43560"/>
    <n v="3960"/>
    <x v="5"/>
    <x v="1"/>
  </r>
  <r>
    <s v="Flight9553"/>
    <d v="2015-02-03T00:00:00"/>
    <x v="1"/>
    <n v="2.6"/>
    <n v="90"/>
    <x v="1"/>
    <n v="250"/>
    <n v="45250"/>
    <n v="49775"/>
    <n v="4525"/>
    <x v="8"/>
    <x v="1"/>
  </r>
  <r>
    <s v="Flight9554"/>
    <d v="2015-02-25T00:00:00"/>
    <x v="4"/>
    <n v="1.7"/>
    <n v="169"/>
    <x v="27"/>
    <n v="200"/>
    <n v="33000"/>
    <n v="36300"/>
    <n v="3300"/>
    <x v="8"/>
    <x v="1"/>
  </r>
  <r>
    <s v="Flight9555"/>
    <d v="2015-08-12T00:00:00"/>
    <x v="17"/>
    <n v="1.8"/>
    <n v="66"/>
    <x v="3"/>
    <n v="330"/>
    <n v="59730"/>
    <n v="65703"/>
    <n v="5973"/>
    <x v="1"/>
    <x v="1"/>
  </r>
  <r>
    <s v="Flight9556"/>
    <d v="2014-05-15T00:00:00"/>
    <x v="16"/>
    <n v="1.2"/>
    <n v="96"/>
    <x v="1"/>
    <n v="275"/>
    <n v="50875"/>
    <n v="55962.5"/>
    <n v="5087.5"/>
    <x v="3"/>
    <x v="0"/>
  </r>
  <r>
    <s v="Flight9557"/>
    <d v="2014-05-13T00:00:00"/>
    <x v="5"/>
    <n v="0.5"/>
    <n v="161"/>
    <x v="15"/>
    <n v="125"/>
    <n v="20625"/>
    <n v="22687.5"/>
    <n v="2062.5"/>
    <x v="3"/>
    <x v="0"/>
  </r>
  <r>
    <s v="Flight9558"/>
    <d v="2014-12-01T00:00:00"/>
    <x v="12"/>
    <n v="1.8"/>
    <n v="47"/>
    <x v="19"/>
    <n v="115"/>
    <n v="18975"/>
    <n v="20872.5"/>
    <n v="1897.5"/>
    <x v="4"/>
    <x v="0"/>
  </r>
  <r>
    <s v="Flight9559"/>
    <d v="2014-06-04T00:00:00"/>
    <x v="11"/>
    <n v="2.5"/>
    <n v="69"/>
    <x v="21"/>
    <n v="385"/>
    <n v="69685"/>
    <n v="76653.5"/>
    <n v="6968.5"/>
    <x v="10"/>
    <x v="0"/>
  </r>
  <r>
    <s v="Flight9560"/>
    <d v="2014-12-22T00:00:00"/>
    <x v="5"/>
    <n v="4.7"/>
    <n v="109"/>
    <x v="22"/>
    <n v="175"/>
    <n v="32375"/>
    <n v="35612.5"/>
    <n v="3237.5"/>
    <x v="4"/>
    <x v="0"/>
  </r>
  <r>
    <s v="Flight9561"/>
    <d v="2015-12-16T00:00:00"/>
    <x v="7"/>
    <n v="1.8"/>
    <n v="9"/>
    <x v="2"/>
    <n v="200"/>
    <n v="37000"/>
    <n v="40700"/>
    <n v="3700"/>
    <x v="4"/>
    <x v="1"/>
  </r>
  <r>
    <s v="Flight9562"/>
    <d v="2014-06-12T00:00:00"/>
    <x v="10"/>
    <n v="2.1"/>
    <n v="195"/>
    <x v="12"/>
    <n v="412.5"/>
    <n v="68062.5"/>
    <n v="74868.75"/>
    <n v="6806.25"/>
    <x v="10"/>
    <x v="0"/>
  </r>
  <r>
    <s v="Flight9563"/>
    <d v="2015-11-23T00:00:00"/>
    <x v="7"/>
    <n v="5.6"/>
    <n v="55"/>
    <x v="6"/>
    <n v="300"/>
    <n v="49500"/>
    <n v="54450"/>
    <n v="4950"/>
    <x v="0"/>
    <x v="1"/>
  </r>
  <r>
    <s v="Flight9564"/>
    <d v="2015-11-03T00:00:00"/>
    <x v="21"/>
    <n v="2.8"/>
    <n v="183"/>
    <x v="5"/>
    <n v="300"/>
    <n v="49500"/>
    <n v="54450"/>
    <n v="4950"/>
    <x v="0"/>
    <x v="1"/>
  </r>
  <r>
    <s v="Flight9565"/>
    <d v="2014-05-08T00:00:00"/>
    <x v="2"/>
    <n v="2.7"/>
    <n v="68"/>
    <x v="2"/>
    <n v="225"/>
    <n v="40725"/>
    <n v="44797.5"/>
    <n v="4072.5"/>
    <x v="3"/>
    <x v="0"/>
  </r>
  <r>
    <s v="Flight9566"/>
    <d v="2015-04-05T00:00:00"/>
    <x v="9"/>
    <n v="1.6"/>
    <n v="67"/>
    <x v="0"/>
    <n v="250"/>
    <n v="45250"/>
    <n v="49775"/>
    <n v="4525"/>
    <x v="9"/>
    <x v="1"/>
  </r>
  <r>
    <s v="Flight9567"/>
    <d v="2015-02-10T00:00:00"/>
    <x v="2"/>
    <n v="2.8"/>
    <n v="184"/>
    <x v="0"/>
    <n v="225"/>
    <n v="37125"/>
    <n v="40837.5"/>
    <n v="3712.5"/>
    <x v="8"/>
    <x v="1"/>
  </r>
  <r>
    <s v="Flight9568"/>
    <d v="2015-05-15T00:00:00"/>
    <x v="6"/>
    <n v="0.9"/>
    <n v="103"/>
    <x v="29"/>
    <n v="300"/>
    <n v="55500"/>
    <n v="61050"/>
    <n v="5550"/>
    <x v="3"/>
    <x v="1"/>
  </r>
  <r>
    <s v="Flight9569"/>
    <d v="2015-12-09T00:00:00"/>
    <x v="16"/>
    <n v="0.8"/>
    <n v="88"/>
    <x v="18"/>
    <n v="275"/>
    <n v="49775"/>
    <n v="54752.5"/>
    <n v="4977.5"/>
    <x v="4"/>
    <x v="1"/>
  </r>
  <r>
    <s v="Flight9570"/>
    <d v="2014-06-10T00:00:00"/>
    <x v="3"/>
    <n v="5.2"/>
    <n v="92"/>
    <x v="16"/>
    <n v="385"/>
    <n v="71225"/>
    <n v="78347.5"/>
    <n v="7122.5"/>
    <x v="10"/>
    <x v="0"/>
  </r>
  <r>
    <s v="Flight9571"/>
    <d v="2015-06-06T00:00:00"/>
    <x v="8"/>
    <n v="10.199999999999999"/>
    <n v="79"/>
    <x v="18"/>
    <n v="220"/>
    <n v="39820"/>
    <n v="43802"/>
    <n v="3982"/>
    <x v="10"/>
    <x v="1"/>
  </r>
  <r>
    <s v="Flight9572"/>
    <d v="2014-02-16T00:00:00"/>
    <x v="7"/>
    <n v="2"/>
    <n v="19"/>
    <x v="9"/>
    <n v="200"/>
    <n v="37000"/>
    <n v="40700"/>
    <n v="3700"/>
    <x v="8"/>
    <x v="0"/>
  </r>
  <r>
    <s v="Flight9573"/>
    <d v="2015-07-10T00:00:00"/>
    <x v="5"/>
    <n v="2.9"/>
    <n v="182"/>
    <x v="1"/>
    <n v="137.5"/>
    <n v="22687.5"/>
    <n v="24956.25"/>
    <n v="2268.75"/>
    <x v="2"/>
    <x v="1"/>
  </r>
  <r>
    <s v="Flight9574"/>
    <d v="2014-05-09T00:00:00"/>
    <x v="14"/>
    <n v="2.5"/>
    <n v="73"/>
    <x v="21"/>
    <n v="275"/>
    <n v="49775"/>
    <n v="54752.5"/>
    <n v="4977.5"/>
    <x v="3"/>
    <x v="0"/>
  </r>
  <r>
    <s v="Flight9575"/>
    <d v="2015-07-13T00:00:00"/>
    <x v="16"/>
    <n v="2.2000000000000002"/>
    <n v="152"/>
    <x v="0"/>
    <n v="302.5"/>
    <n v="49912.5"/>
    <n v="54903.75"/>
    <n v="4991.25"/>
    <x v="2"/>
    <x v="1"/>
  </r>
  <r>
    <s v="Flight9576"/>
    <d v="2014-03-12T00:00:00"/>
    <x v="1"/>
    <n v="1.8"/>
    <n v="138"/>
    <x v="1"/>
    <n v="250"/>
    <n v="46250"/>
    <n v="50875"/>
    <n v="4625"/>
    <x v="5"/>
    <x v="0"/>
  </r>
  <r>
    <s v="Flight9577"/>
    <d v="2015-07-24T00:00:00"/>
    <x v="13"/>
    <n v="2.5"/>
    <n v="102"/>
    <x v="24"/>
    <n v="275"/>
    <n v="50875"/>
    <n v="55962.5"/>
    <n v="5087.5"/>
    <x v="2"/>
    <x v="1"/>
  </r>
  <r>
    <s v="Flight9578"/>
    <d v="2015-06-15T00:00:00"/>
    <x v="0"/>
    <n v="3.6"/>
    <n v="44"/>
    <x v="0"/>
    <n v="330"/>
    <n v="54450"/>
    <n v="59895"/>
    <n v="5445"/>
    <x v="10"/>
    <x v="1"/>
  </r>
  <r>
    <s v="Flight9579"/>
    <d v="2014-08-12T00:00:00"/>
    <x v="14"/>
    <n v="2.5"/>
    <n v="94"/>
    <x v="24"/>
    <n v="302.5"/>
    <n v="55962.5"/>
    <n v="61558.75"/>
    <n v="5596.25"/>
    <x v="1"/>
    <x v="0"/>
  </r>
  <r>
    <s v="Flight9580"/>
    <d v="2014-01-15T00:00:00"/>
    <x v="9"/>
    <n v="1.9"/>
    <n v="159"/>
    <x v="24"/>
    <n v="250"/>
    <n v="41250"/>
    <n v="45375"/>
    <n v="4125"/>
    <x v="7"/>
    <x v="0"/>
  </r>
  <r>
    <s v="Flight9581"/>
    <d v="2015-06-29T00:00:00"/>
    <x v="7"/>
    <n v="1.4"/>
    <n v="120"/>
    <x v="2"/>
    <n v="220"/>
    <n v="40700"/>
    <n v="44770"/>
    <n v="4070"/>
    <x v="10"/>
    <x v="1"/>
  </r>
  <r>
    <s v="Flight9582"/>
    <d v="2014-12-29T00:00:00"/>
    <x v="17"/>
    <n v="3.1"/>
    <n v="148"/>
    <x v="2"/>
    <n v="300"/>
    <n v="55500"/>
    <n v="61050"/>
    <n v="5550"/>
    <x v="4"/>
    <x v="0"/>
  </r>
  <r>
    <s v="Flight9583"/>
    <d v="2014-03-01T00:00:00"/>
    <x v="2"/>
    <n v="2.2999999999999998"/>
    <n v="210"/>
    <x v="24"/>
    <n v="225"/>
    <n v="37125"/>
    <n v="40837.5"/>
    <n v="3712.5"/>
    <x v="5"/>
    <x v="0"/>
  </r>
  <r>
    <s v="Flight9584"/>
    <d v="2014-06-10T00:00:00"/>
    <x v="8"/>
    <n v="11"/>
    <n v="60"/>
    <x v="29"/>
    <n v="220"/>
    <n v="36300"/>
    <n v="39930"/>
    <n v="3630"/>
    <x v="10"/>
    <x v="0"/>
  </r>
  <r>
    <s v="Flight9585"/>
    <d v="2015-09-17T00:00:00"/>
    <x v="8"/>
    <n v="8.9"/>
    <n v="43"/>
    <x v="12"/>
    <n v="200"/>
    <n v="33000"/>
    <n v="36300"/>
    <n v="3300"/>
    <x v="6"/>
    <x v="1"/>
  </r>
  <r>
    <s v="Flight9586"/>
    <d v="2014-07-23T00:00:00"/>
    <x v="16"/>
    <n v="2.5"/>
    <n v="5"/>
    <x v="0"/>
    <n v="302.5"/>
    <n v="55962.5"/>
    <n v="61558.75"/>
    <n v="5596.25"/>
    <x v="2"/>
    <x v="0"/>
  </r>
  <r>
    <s v="Flight9587"/>
    <d v="2015-11-28T00:00:00"/>
    <x v="7"/>
    <n v="6.2"/>
    <n v="91"/>
    <x v="1"/>
    <n v="300"/>
    <n v="55500"/>
    <n v="61050"/>
    <n v="5550"/>
    <x v="0"/>
    <x v="1"/>
  </r>
  <r>
    <s v="Flight9588"/>
    <d v="2015-12-30T00:00:00"/>
    <x v="8"/>
    <n v="8.8000000000000007"/>
    <n v="153"/>
    <x v="18"/>
    <n v="200"/>
    <n v="33000"/>
    <n v="36300"/>
    <n v="3300"/>
    <x v="4"/>
    <x v="1"/>
  </r>
  <r>
    <s v="Flight9589"/>
    <d v="2015-12-12T00:00:00"/>
    <x v="9"/>
    <n v="2"/>
    <n v="114"/>
    <x v="15"/>
    <n v="250"/>
    <n v="46250"/>
    <n v="50875"/>
    <n v="4625"/>
    <x v="4"/>
    <x v="1"/>
  </r>
  <r>
    <s v="Flight9590"/>
    <d v="2014-12-28T00:00:00"/>
    <x v="13"/>
    <n v="4.9000000000000004"/>
    <n v="7"/>
    <x v="2"/>
    <n v="350"/>
    <n v="64750"/>
    <n v="71225"/>
    <n v="6475"/>
    <x v="4"/>
    <x v="0"/>
  </r>
  <r>
    <s v="Flight9591"/>
    <d v="2015-05-30T00:00:00"/>
    <x v="20"/>
    <n v="2.7"/>
    <n v="198"/>
    <x v="3"/>
    <n v="275"/>
    <n v="45375"/>
    <n v="49912.5"/>
    <n v="4537.5"/>
    <x v="3"/>
    <x v="1"/>
  </r>
  <r>
    <s v="Flight9592"/>
    <d v="2014-02-08T00:00:00"/>
    <x v="2"/>
    <n v="1.1000000000000001"/>
    <n v="54"/>
    <x v="1"/>
    <n v="225"/>
    <n v="37125"/>
    <n v="40837.5"/>
    <n v="3712.5"/>
    <x v="8"/>
    <x v="0"/>
  </r>
  <r>
    <s v="Flight9593"/>
    <d v="2014-12-20T00:00:00"/>
    <x v="14"/>
    <n v="2.2000000000000002"/>
    <n v="185"/>
    <x v="3"/>
    <n v="275"/>
    <n v="45375"/>
    <n v="49912.5"/>
    <n v="4537.5"/>
    <x v="4"/>
    <x v="0"/>
  </r>
  <r>
    <s v="Flight9594"/>
    <d v="2015-03-15T00:00:00"/>
    <x v="3"/>
    <n v="4.9000000000000004"/>
    <n v="36"/>
    <x v="25"/>
    <n v="350"/>
    <n v="57750"/>
    <n v="63525"/>
    <n v="5775"/>
    <x v="5"/>
    <x v="1"/>
  </r>
  <r>
    <s v="Flight9595"/>
    <d v="2015-01-09T00:00:00"/>
    <x v="8"/>
    <n v="10.5"/>
    <n v="111"/>
    <x v="22"/>
    <n v="200"/>
    <n v="37000"/>
    <n v="40700"/>
    <n v="3700"/>
    <x v="7"/>
    <x v="1"/>
  </r>
  <r>
    <s v="Flight9596"/>
    <d v="2014-08-05T00:00:00"/>
    <x v="12"/>
    <n v="0.9"/>
    <n v="20"/>
    <x v="1"/>
    <n v="126.5"/>
    <n v="23402.5"/>
    <n v="25742.75"/>
    <n v="2340.25"/>
    <x v="1"/>
    <x v="0"/>
  </r>
  <r>
    <s v="Flight9597"/>
    <d v="2015-06-25T00:00:00"/>
    <x v="13"/>
    <n v="2.5"/>
    <n v="10"/>
    <x v="5"/>
    <n v="275"/>
    <n v="50875"/>
    <n v="55962.5"/>
    <n v="5087.5"/>
    <x v="10"/>
    <x v="1"/>
  </r>
  <r>
    <s v="Flight9598"/>
    <d v="2015-02-10T00:00:00"/>
    <x v="0"/>
    <n v="0.9"/>
    <n v="39"/>
    <x v="12"/>
    <n v="300"/>
    <n v="49500"/>
    <n v="54450"/>
    <n v="4950"/>
    <x v="8"/>
    <x v="1"/>
  </r>
  <r>
    <s v="Flight9599"/>
    <d v="2015-10-03T00:00:00"/>
    <x v="7"/>
    <n v="1.6"/>
    <n v="42"/>
    <x v="3"/>
    <n v="200"/>
    <n v="33000"/>
    <n v="36300"/>
    <n v="3300"/>
    <x v="11"/>
    <x v="1"/>
  </r>
  <r>
    <s v="Flight9600"/>
    <d v="2014-02-20T00:00:00"/>
    <x v="3"/>
    <n v="4.5999999999999996"/>
    <n v="92"/>
    <x v="20"/>
    <n v="350"/>
    <n v="64750"/>
    <n v="71225"/>
    <n v="6475"/>
    <x v="8"/>
    <x v="0"/>
  </r>
  <r>
    <s v="Flight9601"/>
    <d v="2015-07-12T00:00:00"/>
    <x v="11"/>
    <n v="1.8"/>
    <n v="105"/>
    <x v="11"/>
    <n v="385"/>
    <n v="71225"/>
    <n v="78347.5"/>
    <n v="7122.5"/>
    <x v="2"/>
    <x v="1"/>
  </r>
  <r>
    <s v="Flight9602"/>
    <d v="2014-10-10T00:00:00"/>
    <x v="1"/>
    <n v="1"/>
    <n v="169"/>
    <x v="15"/>
    <n v="250"/>
    <n v="41250"/>
    <n v="45375"/>
    <n v="4125"/>
    <x v="11"/>
    <x v="0"/>
  </r>
  <r>
    <s v="Flight9603"/>
    <d v="2015-05-29T00:00:00"/>
    <x v="7"/>
    <n v="1.6"/>
    <n v="95"/>
    <x v="21"/>
    <n v="200"/>
    <n v="37000"/>
    <n v="40700"/>
    <n v="3700"/>
    <x v="3"/>
    <x v="1"/>
  </r>
  <r>
    <s v="Flight9604"/>
    <d v="2015-06-13T00:00:00"/>
    <x v="7"/>
    <n v="2.5"/>
    <n v="31"/>
    <x v="27"/>
    <n v="220"/>
    <n v="40700"/>
    <n v="44770"/>
    <n v="4070"/>
    <x v="10"/>
    <x v="1"/>
  </r>
  <r>
    <s v="Flight9605"/>
    <d v="2014-07-12T00:00:00"/>
    <x v="17"/>
    <n v="3"/>
    <n v="188"/>
    <x v="6"/>
    <n v="330"/>
    <n v="54450"/>
    <n v="59895"/>
    <n v="5445"/>
    <x v="2"/>
    <x v="0"/>
  </r>
  <r>
    <s v="Flight9606"/>
    <d v="2015-04-09T00:00:00"/>
    <x v="9"/>
    <n v="1.4"/>
    <n v="124"/>
    <x v="27"/>
    <n v="250"/>
    <n v="46250"/>
    <n v="50875"/>
    <n v="4625"/>
    <x v="9"/>
    <x v="1"/>
  </r>
  <r>
    <s v="Flight9607"/>
    <d v="2015-12-31T00:00:00"/>
    <x v="5"/>
    <n v="2.1"/>
    <n v="201"/>
    <x v="0"/>
    <n v="125"/>
    <n v="20625"/>
    <n v="22687.5"/>
    <n v="2062.5"/>
    <x v="4"/>
    <x v="1"/>
  </r>
  <r>
    <s v="Flight9608"/>
    <d v="2015-08-08T00:00:00"/>
    <x v="18"/>
    <n v="2.4"/>
    <n v="172"/>
    <x v="19"/>
    <n v="264"/>
    <n v="43560"/>
    <n v="47916"/>
    <n v="4356"/>
    <x v="1"/>
    <x v="1"/>
  </r>
  <r>
    <s v="Flight9609"/>
    <d v="2015-02-09T00:00:00"/>
    <x v="2"/>
    <n v="3.6"/>
    <n v="152"/>
    <x v="27"/>
    <n v="225"/>
    <n v="37125"/>
    <n v="40837.5"/>
    <n v="3712.5"/>
    <x v="8"/>
    <x v="1"/>
  </r>
  <r>
    <s v="Flight9610"/>
    <d v="2014-10-04T00:00:00"/>
    <x v="3"/>
    <n v="4.0999999999999996"/>
    <n v="138"/>
    <x v="3"/>
    <n v="350"/>
    <n v="64750"/>
    <n v="71225"/>
    <n v="6475"/>
    <x v="11"/>
    <x v="0"/>
  </r>
  <r>
    <s v="Flight9611"/>
    <d v="2014-08-21T00:00:00"/>
    <x v="8"/>
    <n v="10.7"/>
    <n v="16"/>
    <x v="0"/>
    <n v="220"/>
    <n v="40700"/>
    <n v="44770"/>
    <n v="4070"/>
    <x v="1"/>
    <x v="0"/>
  </r>
  <r>
    <s v="Flight9612"/>
    <d v="2014-04-27T00:00:00"/>
    <x v="3"/>
    <n v="5.8"/>
    <n v="80"/>
    <x v="23"/>
    <n v="350"/>
    <n v="63350"/>
    <n v="69685"/>
    <n v="6335"/>
    <x v="9"/>
    <x v="0"/>
  </r>
  <r>
    <s v="Flight9613"/>
    <d v="2015-01-18T00:00:00"/>
    <x v="2"/>
    <n v="2.5"/>
    <n v="24"/>
    <x v="2"/>
    <n v="225"/>
    <n v="41625"/>
    <n v="45787.5"/>
    <n v="4162.5"/>
    <x v="7"/>
    <x v="1"/>
  </r>
  <r>
    <s v="Flight9614"/>
    <d v="2015-05-15T00:00:00"/>
    <x v="7"/>
    <n v="3"/>
    <n v="20"/>
    <x v="29"/>
    <n v="200"/>
    <n v="37000"/>
    <n v="40700"/>
    <n v="3700"/>
    <x v="3"/>
    <x v="1"/>
  </r>
  <r>
    <s v="Flight9615"/>
    <d v="2015-08-25T00:00:00"/>
    <x v="3"/>
    <n v="5.0999999999999996"/>
    <n v="128"/>
    <x v="24"/>
    <n v="385"/>
    <n v="71225"/>
    <n v="78347.5"/>
    <n v="7122.5"/>
    <x v="1"/>
    <x v="1"/>
  </r>
  <r>
    <s v="Flight9616"/>
    <d v="2015-08-02T00:00:00"/>
    <x v="14"/>
    <n v="2.2000000000000002"/>
    <n v="12"/>
    <x v="6"/>
    <n v="302.5"/>
    <n v="55962.5"/>
    <n v="61558.75"/>
    <n v="5596.25"/>
    <x v="1"/>
    <x v="1"/>
  </r>
  <r>
    <s v="Flight9617"/>
    <d v="2015-04-09T00:00:00"/>
    <x v="3"/>
    <n v="3.9"/>
    <n v="8"/>
    <x v="18"/>
    <n v="350"/>
    <n v="64750"/>
    <n v="71225"/>
    <n v="6475"/>
    <x v="9"/>
    <x v="1"/>
  </r>
  <r>
    <s v="Flight9618"/>
    <d v="2015-01-17T00:00:00"/>
    <x v="13"/>
    <n v="2"/>
    <n v="50"/>
    <x v="2"/>
    <n v="250"/>
    <n v="41250"/>
    <n v="45375"/>
    <n v="4125"/>
    <x v="7"/>
    <x v="1"/>
  </r>
  <r>
    <s v="Flight9619"/>
    <d v="2014-10-23T00:00:00"/>
    <x v="8"/>
    <n v="7.3"/>
    <n v="143"/>
    <x v="9"/>
    <n v="200"/>
    <n v="37000"/>
    <n v="40700"/>
    <n v="3700"/>
    <x v="11"/>
    <x v="0"/>
  </r>
  <r>
    <s v="Flight9620"/>
    <d v="2014-04-05T00:00:00"/>
    <x v="10"/>
    <n v="2.4"/>
    <n v="115"/>
    <x v="29"/>
    <n v="375"/>
    <n v="69375"/>
    <n v="76312.5"/>
    <n v="6937.5"/>
    <x v="9"/>
    <x v="0"/>
  </r>
  <r>
    <s v="Flight9621"/>
    <d v="2014-07-15T00:00:00"/>
    <x v="5"/>
    <n v="1.5"/>
    <n v="32"/>
    <x v="27"/>
    <n v="137.5"/>
    <n v="25437.5"/>
    <n v="27981.25"/>
    <n v="2543.75"/>
    <x v="2"/>
    <x v="0"/>
  </r>
  <r>
    <s v="Flight9622"/>
    <d v="2015-06-15T00:00:00"/>
    <x v="17"/>
    <n v="3"/>
    <n v="122"/>
    <x v="2"/>
    <n v="330"/>
    <n v="61050"/>
    <n v="67155"/>
    <n v="6105"/>
    <x v="10"/>
    <x v="1"/>
  </r>
  <r>
    <s v="Flight9623"/>
    <d v="2014-07-02T00:00:00"/>
    <x v="4"/>
    <n v="1.3"/>
    <n v="131"/>
    <x v="25"/>
    <n v="220"/>
    <n v="40700"/>
    <n v="44770"/>
    <n v="4070"/>
    <x v="2"/>
    <x v="0"/>
  </r>
  <r>
    <s v="Flight9624"/>
    <d v="2014-09-28T00:00:00"/>
    <x v="4"/>
    <n v="1.8"/>
    <n v="97"/>
    <x v="12"/>
    <n v="200"/>
    <n v="37000"/>
    <n v="40700"/>
    <n v="3700"/>
    <x v="6"/>
    <x v="0"/>
  </r>
  <r>
    <s v="Flight9625"/>
    <d v="2015-02-25T00:00:00"/>
    <x v="12"/>
    <n v="1.4"/>
    <n v="88"/>
    <x v="19"/>
    <n v="115"/>
    <n v="20815"/>
    <n v="22896.5"/>
    <n v="2081.5"/>
    <x v="8"/>
    <x v="1"/>
  </r>
  <r>
    <s v="Flight9626"/>
    <d v="2014-06-29T00:00:00"/>
    <x v="10"/>
    <n v="1.3"/>
    <n v="26"/>
    <x v="0"/>
    <n v="412.5"/>
    <n v="76312.5"/>
    <n v="83943.75"/>
    <n v="7631.25"/>
    <x v="10"/>
    <x v="0"/>
  </r>
  <r>
    <s v="Flight9627"/>
    <d v="2015-07-08T00:00:00"/>
    <x v="13"/>
    <n v="3"/>
    <n v="1"/>
    <x v="19"/>
    <n v="275"/>
    <n v="50875"/>
    <n v="55962.5"/>
    <n v="5087.5"/>
    <x v="2"/>
    <x v="1"/>
  </r>
  <r>
    <s v="Flight9628"/>
    <d v="2014-08-19T00:00:00"/>
    <x v="1"/>
    <n v="2.4"/>
    <n v="32"/>
    <x v="19"/>
    <n v="275"/>
    <n v="50875"/>
    <n v="55962.5"/>
    <n v="5087.5"/>
    <x v="1"/>
    <x v="0"/>
  </r>
  <r>
    <s v="Flight9629"/>
    <d v="2014-03-27T00:00:00"/>
    <x v="11"/>
    <n v="1.8"/>
    <n v="146"/>
    <x v="18"/>
    <n v="350"/>
    <n v="64750"/>
    <n v="71225"/>
    <n v="6475"/>
    <x v="5"/>
    <x v="0"/>
  </r>
  <r>
    <s v="Flight9630"/>
    <d v="2015-02-19T00:00:00"/>
    <x v="14"/>
    <n v="2.6"/>
    <n v="154"/>
    <x v="18"/>
    <n v="275"/>
    <n v="45375"/>
    <n v="49912.5"/>
    <n v="4537.5"/>
    <x v="8"/>
    <x v="1"/>
  </r>
  <r>
    <s v="Flight9631"/>
    <d v="2015-10-25T00:00:00"/>
    <x v="0"/>
    <n v="1.2"/>
    <n v="155"/>
    <x v="15"/>
    <n v="300"/>
    <n v="49500"/>
    <n v="54450"/>
    <n v="4950"/>
    <x v="11"/>
    <x v="1"/>
  </r>
  <r>
    <s v="Flight9632"/>
    <d v="2015-05-22T00:00:00"/>
    <x v="6"/>
    <n v="2.8"/>
    <n v="85"/>
    <x v="22"/>
    <n v="300"/>
    <n v="54300"/>
    <n v="59730"/>
    <n v="5430"/>
    <x v="3"/>
    <x v="1"/>
  </r>
  <r>
    <s v="Flight9633"/>
    <d v="2014-06-28T00:00:00"/>
    <x v="6"/>
    <n v="1.6"/>
    <n v="185"/>
    <x v="6"/>
    <n v="330"/>
    <n v="54450"/>
    <n v="59895"/>
    <n v="5445"/>
    <x v="10"/>
    <x v="0"/>
  </r>
  <r>
    <s v="Flight9634"/>
    <d v="2015-12-23T00:00:00"/>
    <x v="1"/>
    <n v="4.3"/>
    <n v="165"/>
    <x v="2"/>
    <n v="350"/>
    <n v="57750"/>
    <n v="63525"/>
    <n v="5775"/>
    <x v="4"/>
    <x v="1"/>
  </r>
  <r>
    <s v="Flight9635"/>
    <d v="2015-07-03T00:00:00"/>
    <x v="17"/>
    <n v="2.8"/>
    <n v="201"/>
    <x v="19"/>
    <n v="330"/>
    <n v="54450"/>
    <n v="59895"/>
    <n v="5445"/>
    <x v="2"/>
    <x v="1"/>
  </r>
  <r>
    <s v="Flight9636"/>
    <d v="2015-05-02T00:00:00"/>
    <x v="13"/>
    <n v="1.7"/>
    <n v="176"/>
    <x v="7"/>
    <n v="250"/>
    <n v="41250"/>
    <n v="45375"/>
    <n v="4125"/>
    <x v="3"/>
    <x v="1"/>
  </r>
</pivotCacheRecords>
</file>

<file path=xl/pivotCache/pivotCacheRecords2.xml><?xml version="1.0" encoding="utf-8"?>
<pivotCacheRecords xmlns="http://schemas.openxmlformats.org/spreadsheetml/2006/main" xmlns:r="http://schemas.openxmlformats.org/officeDocument/2006/relationships" count="211">
  <r>
    <n v="1"/>
    <x v="0"/>
    <x v="0"/>
    <x v="0"/>
  </r>
  <r>
    <n v="2"/>
    <x v="0"/>
    <x v="0"/>
    <x v="0"/>
  </r>
  <r>
    <n v="3"/>
    <x v="0"/>
    <x v="0"/>
    <x v="0"/>
  </r>
  <r>
    <n v="4"/>
    <x v="0"/>
    <x v="0"/>
    <x v="0"/>
  </r>
  <r>
    <n v="5"/>
    <x v="0"/>
    <x v="0"/>
    <x v="0"/>
  </r>
  <r>
    <n v="6"/>
    <x v="0"/>
    <x v="0"/>
    <x v="0"/>
  </r>
  <r>
    <n v="7"/>
    <x v="0"/>
    <x v="0"/>
    <x v="0"/>
  </r>
  <r>
    <n v="8"/>
    <x v="0"/>
    <x v="0"/>
    <x v="0"/>
  </r>
  <r>
    <n v="9"/>
    <x v="0"/>
    <x v="0"/>
    <x v="0"/>
  </r>
  <r>
    <n v="10"/>
    <x v="0"/>
    <x v="0"/>
    <x v="0"/>
  </r>
  <r>
    <n v="11"/>
    <x v="0"/>
    <x v="0"/>
    <x v="0"/>
  </r>
  <r>
    <n v="12"/>
    <x v="0"/>
    <x v="0"/>
    <x v="0"/>
  </r>
  <r>
    <n v="13"/>
    <x v="0"/>
    <x v="0"/>
    <x v="0"/>
  </r>
  <r>
    <n v="14"/>
    <x v="0"/>
    <x v="0"/>
    <x v="0"/>
  </r>
  <r>
    <n v="15"/>
    <x v="0"/>
    <x v="0"/>
    <x v="0"/>
  </r>
  <r>
    <n v="16"/>
    <x v="0"/>
    <x v="0"/>
    <x v="0"/>
  </r>
  <r>
    <n v="17"/>
    <x v="0"/>
    <x v="0"/>
    <x v="0"/>
  </r>
  <r>
    <n v="18"/>
    <x v="0"/>
    <x v="0"/>
    <x v="0"/>
  </r>
  <r>
    <n v="19"/>
    <x v="0"/>
    <x v="0"/>
    <x v="0"/>
  </r>
  <r>
    <n v="20"/>
    <x v="0"/>
    <x v="0"/>
    <x v="0"/>
  </r>
  <r>
    <n v="21"/>
    <x v="0"/>
    <x v="0"/>
    <x v="0"/>
  </r>
  <r>
    <n v="22"/>
    <x v="0"/>
    <x v="0"/>
    <x v="0"/>
  </r>
  <r>
    <n v="23"/>
    <x v="0"/>
    <x v="0"/>
    <x v="0"/>
  </r>
  <r>
    <n v="24"/>
    <x v="0"/>
    <x v="0"/>
    <x v="0"/>
  </r>
  <r>
    <n v="25"/>
    <x v="0"/>
    <x v="0"/>
    <x v="0"/>
  </r>
  <r>
    <n v="26"/>
    <x v="0"/>
    <x v="0"/>
    <x v="0"/>
  </r>
  <r>
    <n v="27"/>
    <x v="0"/>
    <x v="0"/>
    <x v="0"/>
  </r>
  <r>
    <n v="28"/>
    <x v="0"/>
    <x v="0"/>
    <x v="0"/>
  </r>
  <r>
    <n v="29"/>
    <x v="0"/>
    <x v="0"/>
    <x v="0"/>
  </r>
  <r>
    <n v="30"/>
    <x v="0"/>
    <x v="0"/>
    <x v="0"/>
  </r>
  <r>
    <n v="31"/>
    <x v="0"/>
    <x v="0"/>
    <x v="0"/>
  </r>
  <r>
    <n v="32"/>
    <x v="0"/>
    <x v="0"/>
    <x v="0"/>
  </r>
  <r>
    <n v="33"/>
    <x v="0"/>
    <x v="0"/>
    <x v="0"/>
  </r>
  <r>
    <n v="34"/>
    <x v="0"/>
    <x v="0"/>
    <x v="0"/>
  </r>
  <r>
    <n v="35"/>
    <x v="0"/>
    <x v="0"/>
    <x v="0"/>
  </r>
  <r>
    <n v="36"/>
    <x v="0"/>
    <x v="0"/>
    <x v="0"/>
  </r>
  <r>
    <n v="37"/>
    <x v="1"/>
    <x v="1"/>
    <x v="1"/>
  </r>
  <r>
    <n v="38"/>
    <x v="1"/>
    <x v="1"/>
    <x v="1"/>
  </r>
  <r>
    <n v="39"/>
    <x v="1"/>
    <x v="1"/>
    <x v="1"/>
  </r>
  <r>
    <n v="40"/>
    <x v="1"/>
    <x v="1"/>
    <x v="1"/>
  </r>
  <r>
    <n v="41"/>
    <x v="1"/>
    <x v="1"/>
    <x v="1"/>
  </r>
  <r>
    <n v="42"/>
    <x v="1"/>
    <x v="1"/>
    <x v="1"/>
  </r>
  <r>
    <n v="43"/>
    <x v="1"/>
    <x v="1"/>
    <x v="1"/>
  </r>
  <r>
    <n v="44"/>
    <x v="1"/>
    <x v="1"/>
    <x v="1"/>
  </r>
  <r>
    <n v="45"/>
    <x v="1"/>
    <x v="1"/>
    <x v="1"/>
  </r>
  <r>
    <n v="46"/>
    <x v="1"/>
    <x v="1"/>
    <x v="1"/>
  </r>
  <r>
    <n v="47"/>
    <x v="1"/>
    <x v="1"/>
    <x v="1"/>
  </r>
  <r>
    <n v="48"/>
    <x v="1"/>
    <x v="1"/>
    <x v="1"/>
  </r>
  <r>
    <n v="49"/>
    <x v="1"/>
    <x v="1"/>
    <x v="1"/>
  </r>
  <r>
    <n v="50"/>
    <x v="1"/>
    <x v="1"/>
    <x v="1"/>
  </r>
  <r>
    <n v="51"/>
    <x v="1"/>
    <x v="1"/>
    <x v="1"/>
  </r>
  <r>
    <n v="52"/>
    <x v="1"/>
    <x v="1"/>
    <x v="1"/>
  </r>
  <r>
    <n v="53"/>
    <x v="1"/>
    <x v="1"/>
    <x v="1"/>
  </r>
  <r>
    <n v="54"/>
    <x v="1"/>
    <x v="1"/>
    <x v="1"/>
  </r>
  <r>
    <n v="55"/>
    <x v="1"/>
    <x v="1"/>
    <x v="1"/>
  </r>
  <r>
    <n v="56"/>
    <x v="1"/>
    <x v="1"/>
    <x v="1"/>
  </r>
  <r>
    <n v="57"/>
    <x v="1"/>
    <x v="1"/>
    <x v="1"/>
  </r>
  <r>
    <n v="58"/>
    <x v="1"/>
    <x v="1"/>
    <x v="1"/>
  </r>
  <r>
    <n v="59"/>
    <x v="1"/>
    <x v="1"/>
    <x v="1"/>
  </r>
  <r>
    <n v="60"/>
    <x v="1"/>
    <x v="1"/>
    <x v="1"/>
  </r>
  <r>
    <n v="61"/>
    <x v="1"/>
    <x v="1"/>
    <x v="1"/>
  </r>
  <r>
    <n v="62"/>
    <x v="1"/>
    <x v="1"/>
    <x v="1"/>
  </r>
  <r>
    <n v="63"/>
    <x v="1"/>
    <x v="1"/>
    <x v="1"/>
  </r>
  <r>
    <n v="64"/>
    <x v="2"/>
    <x v="2"/>
    <x v="2"/>
  </r>
  <r>
    <n v="65"/>
    <x v="2"/>
    <x v="2"/>
    <x v="2"/>
  </r>
  <r>
    <n v="66"/>
    <x v="2"/>
    <x v="2"/>
    <x v="2"/>
  </r>
  <r>
    <n v="67"/>
    <x v="2"/>
    <x v="2"/>
    <x v="2"/>
  </r>
  <r>
    <n v="68"/>
    <x v="2"/>
    <x v="2"/>
    <x v="2"/>
  </r>
  <r>
    <n v="69"/>
    <x v="2"/>
    <x v="2"/>
    <x v="2"/>
  </r>
  <r>
    <n v="70"/>
    <x v="2"/>
    <x v="2"/>
    <x v="2"/>
  </r>
  <r>
    <n v="71"/>
    <x v="2"/>
    <x v="2"/>
    <x v="2"/>
  </r>
  <r>
    <n v="72"/>
    <x v="2"/>
    <x v="2"/>
    <x v="2"/>
  </r>
  <r>
    <n v="73"/>
    <x v="2"/>
    <x v="2"/>
    <x v="2"/>
  </r>
  <r>
    <n v="74"/>
    <x v="2"/>
    <x v="2"/>
    <x v="2"/>
  </r>
  <r>
    <n v="75"/>
    <x v="2"/>
    <x v="2"/>
    <x v="2"/>
  </r>
  <r>
    <n v="76"/>
    <x v="2"/>
    <x v="2"/>
    <x v="2"/>
  </r>
  <r>
    <n v="77"/>
    <x v="2"/>
    <x v="2"/>
    <x v="2"/>
  </r>
  <r>
    <n v="78"/>
    <x v="2"/>
    <x v="2"/>
    <x v="2"/>
  </r>
  <r>
    <n v="79"/>
    <x v="2"/>
    <x v="2"/>
    <x v="2"/>
  </r>
  <r>
    <n v="80"/>
    <x v="2"/>
    <x v="2"/>
    <x v="2"/>
  </r>
  <r>
    <n v="81"/>
    <x v="2"/>
    <x v="2"/>
    <x v="2"/>
  </r>
  <r>
    <n v="82"/>
    <x v="2"/>
    <x v="2"/>
    <x v="2"/>
  </r>
  <r>
    <n v="83"/>
    <x v="2"/>
    <x v="2"/>
    <x v="2"/>
  </r>
  <r>
    <n v="84"/>
    <x v="2"/>
    <x v="2"/>
    <x v="2"/>
  </r>
  <r>
    <n v="85"/>
    <x v="2"/>
    <x v="2"/>
    <x v="2"/>
  </r>
  <r>
    <n v="86"/>
    <x v="2"/>
    <x v="2"/>
    <x v="2"/>
  </r>
  <r>
    <n v="87"/>
    <x v="2"/>
    <x v="2"/>
    <x v="2"/>
  </r>
  <r>
    <n v="88"/>
    <x v="2"/>
    <x v="2"/>
    <x v="2"/>
  </r>
  <r>
    <n v="89"/>
    <x v="2"/>
    <x v="2"/>
    <x v="2"/>
  </r>
  <r>
    <n v="90"/>
    <x v="2"/>
    <x v="2"/>
    <x v="2"/>
  </r>
  <r>
    <n v="91"/>
    <x v="2"/>
    <x v="2"/>
    <x v="2"/>
  </r>
  <r>
    <n v="92"/>
    <x v="0"/>
    <x v="0"/>
    <x v="0"/>
  </r>
  <r>
    <n v="93"/>
    <x v="0"/>
    <x v="0"/>
    <x v="0"/>
  </r>
  <r>
    <n v="94"/>
    <x v="0"/>
    <x v="0"/>
    <x v="0"/>
  </r>
  <r>
    <n v="95"/>
    <x v="0"/>
    <x v="0"/>
    <x v="0"/>
  </r>
  <r>
    <n v="96"/>
    <x v="0"/>
    <x v="0"/>
    <x v="0"/>
  </r>
  <r>
    <n v="97"/>
    <x v="0"/>
    <x v="0"/>
    <x v="0"/>
  </r>
  <r>
    <n v="98"/>
    <x v="0"/>
    <x v="0"/>
    <x v="0"/>
  </r>
  <r>
    <n v="99"/>
    <x v="0"/>
    <x v="0"/>
    <x v="0"/>
  </r>
  <r>
    <n v="100"/>
    <x v="0"/>
    <x v="0"/>
    <x v="0"/>
  </r>
  <r>
    <n v="101"/>
    <x v="0"/>
    <x v="0"/>
    <x v="0"/>
  </r>
  <r>
    <n v="102"/>
    <x v="0"/>
    <x v="0"/>
    <x v="0"/>
  </r>
  <r>
    <n v="103"/>
    <x v="0"/>
    <x v="0"/>
    <x v="0"/>
  </r>
  <r>
    <n v="104"/>
    <x v="0"/>
    <x v="0"/>
    <x v="0"/>
  </r>
  <r>
    <n v="105"/>
    <x v="0"/>
    <x v="0"/>
    <x v="0"/>
  </r>
  <r>
    <n v="106"/>
    <x v="0"/>
    <x v="0"/>
    <x v="0"/>
  </r>
  <r>
    <n v="107"/>
    <x v="0"/>
    <x v="0"/>
    <x v="0"/>
  </r>
  <r>
    <n v="108"/>
    <x v="0"/>
    <x v="0"/>
    <x v="0"/>
  </r>
  <r>
    <n v="109"/>
    <x v="0"/>
    <x v="0"/>
    <x v="0"/>
  </r>
  <r>
    <n v="110"/>
    <x v="0"/>
    <x v="0"/>
    <x v="0"/>
  </r>
  <r>
    <n v="111"/>
    <x v="0"/>
    <x v="0"/>
    <x v="0"/>
  </r>
  <r>
    <n v="112"/>
    <x v="0"/>
    <x v="0"/>
    <x v="0"/>
  </r>
  <r>
    <n v="113"/>
    <x v="0"/>
    <x v="0"/>
    <x v="0"/>
  </r>
  <r>
    <n v="114"/>
    <x v="0"/>
    <x v="0"/>
    <x v="0"/>
  </r>
  <r>
    <n v="115"/>
    <x v="0"/>
    <x v="0"/>
    <x v="0"/>
  </r>
  <r>
    <n v="116"/>
    <x v="0"/>
    <x v="0"/>
    <x v="0"/>
  </r>
  <r>
    <n v="117"/>
    <x v="0"/>
    <x v="0"/>
    <x v="0"/>
  </r>
  <r>
    <n v="118"/>
    <x v="0"/>
    <x v="0"/>
    <x v="0"/>
  </r>
  <r>
    <n v="119"/>
    <x v="0"/>
    <x v="0"/>
    <x v="0"/>
  </r>
  <r>
    <n v="120"/>
    <x v="0"/>
    <x v="0"/>
    <x v="0"/>
  </r>
  <r>
    <n v="121"/>
    <x v="0"/>
    <x v="0"/>
    <x v="0"/>
  </r>
  <r>
    <n v="122"/>
    <x v="0"/>
    <x v="0"/>
    <x v="0"/>
  </r>
  <r>
    <n v="123"/>
    <x v="0"/>
    <x v="0"/>
    <x v="0"/>
  </r>
  <r>
    <n v="124"/>
    <x v="0"/>
    <x v="0"/>
    <x v="0"/>
  </r>
  <r>
    <n v="125"/>
    <x v="0"/>
    <x v="0"/>
    <x v="0"/>
  </r>
  <r>
    <n v="126"/>
    <x v="0"/>
    <x v="0"/>
    <x v="0"/>
  </r>
  <r>
    <n v="127"/>
    <x v="0"/>
    <x v="0"/>
    <x v="0"/>
  </r>
  <r>
    <n v="128"/>
    <x v="0"/>
    <x v="0"/>
    <x v="0"/>
  </r>
  <r>
    <n v="129"/>
    <x v="0"/>
    <x v="0"/>
    <x v="0"/>
  </r>
  <r>
    <n v="130"/>
    <x v="0"/>
    <x v="0"/>
    <x v="0"/>
  </r>
  <r>
    <n v="131"/>
    <x v="0"/>
    <x v="0"/>
    <x v="0"/>
  </r>
  <r>
    <n v="132"/>
    <x v="0"/>
    <x v="0"/>
    <x v="0"/>
  </r>
  <r>
    <n v="133"/>
    <x v="0"/>
    <x v="0"/>
    <x v="0"/>
  </r>
  <r>
    <n v="134"/>
    <x v="0"/>
    <x v="0"/>
    <x v="0"/>
  </r>
  <r>
    <n v="135"/>
    <x v="0"/>
    <x v="0"/>
    <x v="0"/>
  </r>
  <r>
    <n v="136"/>
    <x v="0"/>
    <x v="0"/>
    <x v="0"/>
  </r>
  <r>
    <n v="137"/>
    <x v="0"/>
    <x v="0"/>
    <x v="0"/>
  </r>
  <r>
    <n v="138"/>
    <x v="0"/>
    <x v="0"/>
    <x v="0"/>
  </r>
  <r>
    <n v="139"/>
    <x v="0"/>
    <x v="0"/>
    <x v="0"/>
  </r>
  <r>
    <n v="140"/>
    <x v="0"/>
    <x v="0"/>
    <x v="0"/>
  </r>
  <r>
    <n v="141"/>
    <x v="0"/>
    <x v="0"/>
    <x v="0"/>
  </r>
  <r>
    <n v="142"/>
    <x v="0"/>
    <x v="0"/>
    <x v="0"/>
  </r>
  <r>
    <n v="143"/>
    <x v="0"/>
    <x v="0"/>
    <x v="0"/>
  </r>
  <r>
    <n v="144"/>
    <x v="0"/>
    <x v="0"/>
    <x v="0"/>
  </r>
  <r>
    <n v="145"/>
    <x v="0"/>
    <x v="0"/>
    <x v="0"/>
  </r>
  <r>
    <n v="146"/>
    <x v="0"/>
    <x v="0"/>
    <x v="0"/>
  </r>
  <r>
    <n v="147"/>
    <x v="0"/>
    <x v="0"/>
    <x v="0"/>
  </r>
  <r>
    <n v="148"/>
    <x v="0"/>
    <x v="0"/>
    <x v="0"/>
  </r>
  <r>
    <n v="149"/>
    <x v="0"/>
    <x v="0"/>
    <x v="0"/>
  </r>
  <r>
    <n v="150"/>
    <x v="0"/>
    <x v="0"/>
    <x v="0"/>
  </r>
  <r>
    <n v="151"/>
    <x v="0"/>
    <x v="0"/>
    <x v="0"/>
  </r>
  <r>
    <n v="152"/>
    <x v="0"/>
    <x v="0"/>
    <x v="0"/>
  </r>
  <r>
    <n v="153"/>
    <x v="1"/>
    <x v="1"/>
    <x v="1"/>
  </r>
  <r>
    <n v="154"/>
    <x v="1"/>
    <x v="1"/>
    <x v="1"/>
  </r>
  <r>
    <n v="155"/>
    <x v="1"/>
    <x v="1"/>
    <x v="1"/>
  </r>
  <r>
    <n v="156"/>
    <x v="1"/>
    <x v="1"/>
    <x v="1"/>
  </r>
  <r>
    <n v="157"/>
    <x v="1"/>
    <x v="1"/>
    <x v="1"/>
  </r>
  <r>
    <n v="158"/>
    <x v="1"/>
    <x v="1"/>
    <x v="1"/>
  </r>
  <r>
    <n v="159"/>
    <x v="1"/>
    <x v="1"/>
    <x v="1"/>
  </r>
  <r>
    <n v="160"/>
    <x v="1"/>
    <x v="1"/>
    <x v="1"/>
  </r>
  <r>
    <n v="161"/>
    <x v="1"/>
    <x v="1"/>
    <x v="1"/>
  </r>
  <r>
    <n v="162"/>
    <x v="1"/>
    <x v="1"/>
    <x v="1"/>
  </r>
  <r>
    <n v="163"/>
    <x v="1"/>
    <x v="1"/>
    <x v="1"/>
  </r>
  <r>
    <n v="164"/>
    <x v="1"/>
    <x v="1"/>
    <x v="1"/>
  </r>
  <r>
    <n v="165"/>
    <x v="1"/>
    <x v="1"/>
    <x v="1"/>
  </r>
  <r>
    <n v="166"/>
    <x v="1"/>
    <x v="1"/>
    <x v="1"/>
  </r>
  <r>
    <n v="167"/>
    <x v="1"/>
    <x v="1"/>
    <x v="1"/>
  </r>
  <r>
    <n v="168"/>
    <x v="1"/>
    <x v="1"/>
    <x v="1"/>
  </r>
  <r>
    <n v="169"/>
    <x v="1"/>
    <x v="1"/>
    <x v="1"/>
  </r>
  <r>
    <n v="170"/>
    <x v="1"/>
    <x v="1"/>
    <x v="1"/>
  </r>
  <r>
    <n v="171"/>
    <x v="1"/>
    <x v="1"/>
    <x v="1"/>
  </r>
  <r>
    <n v="172"/>
    <x v="1"/>
    <x v="1"/>
    <x v="1"/>
  </r>
  <r>
    <n v="173"/>
    <x v="1"/>
    <x v="1"/>
    <x v="1"/>
  </r>
  <r>
    <n v="174"/>
    <x v="1"/>
    <x v="1"/>
    <x v="1"/>
  </r>
  <r>
    <n v="175"/>
    <x v="1"/>
    <x v="1"/>
    <x v="1"/>
  </r>
  <r>
    <n v="176"/>
    <x v="1"/>
    <x v="1"/>
    <x v="1"/>
  </r>
  <r>
    <n v="177"/>
    <x v="1"/>
    <x v="1"/>
    <x v="1"/>
  </r>
  <r>
    <n v="178"/>
    <x v="1"/>
    <x v="1"/>
    <x v="1"/>
  </r>
  <r>
    <n v="179"/>
    <x v="1"/>
    <x v="1"/>
    <x v="1"/>
  </r>
  <r>
    <n v="180"/>
    <x v="1"/>
    <x v="1"/>
    <x v="1"/>
  </r>
  <r>
    <n v="181"/>
    <x v="1"/>
    <x v="1"/>
    <x v="1"/>
  </r>
  <r>
    <n v="182"/>
    <x v="1"/>
    <x v="1"/>
    <x v="1"/>
  </r>
  <r>
    <n v="183"/>
    <x v="1"/>
    <x v="1"/>
    <x v="1"/>
  </r>
  <r>
    <n v="184"/>
    <x v="1"/>
    <x v="1"/>
    <x v="1"/>
  </r>
  <r>
    <n v="185"/>
    <x v="1"/>
    <x v="1"/>
    <x v="1"/>
  </r>
  <r>
    <n v="186"/>
    <x v="1"/>
    <x v="1"/>
    <x v="1"/>
  </r>
  <r>
    <n v="187"/>
    <x v="1"/>
    <x v="1"/>
    <x v="1"/>
  </r>
  <r>
    <n v="188"/>
    <x v="1"/>
    <x v="1"/>
    <x v="1"/>
  </r>
  <r>
    <n v="189"/>
    <x v="1"/>
    <x v="1"/>
    <x v="1"/>
  </r>
  <r>
    <n v="190"/>
    <x v="1"/>
    <x v="1"/>
    <x v="1"/>
  </r>
  <r>
    <n v="191"/>
    <x v="1"/>
    <x v="1"/>
    <x v="1"/>
  </r>
  <r>
    <n v="192"/>
    <x v="1"/>
    <x v="1"/>
    <x v="1"/>
  </r>
  <r>
    <n v="193"/>
    <x v="1"/>
    <x v="1"/>
    <x v="1"/>
  </r>
  <r>
    <n v="194"/>
    <x v="1"/>
    <x v="1"/>
    <x v="1"/>
  </r>
  <r>
    <n v="195"/>
    <x v="1"/>
    <x v="1"/>
    <x v="1"/>
  </r>
  <r>
    <n v="196"/>
    <x v="1"/>
    <x v="1"/>
    <x v="1"/>
  </r>
  <r>
    <n v="197"/>
    <x v="1"/>
    <x v="1"/>
    <x v="1"/>
  </r>
  <r>
    <n v="198"/>
    <x v="1"/>
    <x v="1"/>
    <x v="1"/>
  </r>
  <r>
    <n v="199"/>
    <x v="1"/>
    <x v="1"/>
    <x v="1"/>
  </r>
  <r>
    <n v="200"/>
    <x v="1"/>
    <x v="1"/>
    <x v="1"/>
  </r>
  <r>
    <n v="201"/>
    <x v="1"/>
    <x v="1"/>
    <x v="1"/>
  </r>
  <r>
    <n v="202"/>
    <x v="1"/>
    <x v="1"/>
    <x v="1"/>
  </r>
  <r>
    <n v="203"/>
    <x v="1"/>
    <x v="1"/>
    <x v="1"/>
  </r>
  <r>
    <n v="204"/>
    <x v="1"/>
    <x v="1"/>
    <x v="1"/>
  </r>
  <r>
    <n v="205"/>
    <x v="1"/>
    <x v="1"/>
    <x v="1"/>
  </r>
  <r>
    <n v="206"/>
    <x v="1"/>
    <x v="1"/>
    <x v="1"/>
  </r>
  <r>
    <n v="207"/>
    <x v="1"/>
    <x v="1"/>
    <x v="1"/>
  </r>
  <r>
    <n v="208"/>
    <x v="1"/>
    <x v="1"/>
    <x v="1"/>
  </r>
  <r>
    <n v="209"/>
    <x v="1"/>
    <x v="1"/>
    <x v="1"/>
  </r>
  <r>
    <n v="210"/>
    <x v="1"/>
    <x v="1"/>
    <x v="1"/>
  </r>
  <r>
    <n v="211"/>
    <x v="1"/>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3" cacheId="36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7">
  <location ref="A25:B38" firstHeaderRow="1" firstDataRow="1" firstDataCol="1" rowPageCount="1" colPageCount="1"/>
  <pivotFields count="5">
    <pivotField allDrilled="1" showAll="0" dataSourceSort="1" defaultAttributeDrillState="1"/>
    <pivotField allDrilled="1" showAll="0" dataSourceSort="1" defaultAttributeDrillState="1"/>
    <pivotField axis="axisRow" allDrilled="1" showAll="0" dataSourceSort="1">
      <items count="13">
        <item x="0" e="0"/>
        <item x="1" e="0"/>
        <item x="2" e="0"/>
        <item x="3" e="0"/>
        <item x="4" e="0"/>
        <item x="5" e="0"/>
        <item x="6" e="0"/>
        <item x="7" e="0"/>
        <item x="8" e="0"/>
        <item x="9" e="0"/>
        <item x="10" e="0"/>
        <item x="11" e="0"/>
        <item t="default"/>
      </items>
    </pivotField>
    <pivotField dataField="1" showAll="0"/>
    <pivotField axis="axisPage" allDrilled="1" showAll="0" dataSourceSort="1" defaultAttributeDrillState="1">
      <items count="1">
        <item t="default"/>
      </items>
    </pivotField>
  </pivotFields>
  <rowFields count="1">
    <field x="2"/>
  </rowFields>
  <rowItems count="13">
    <i>
      <x/>
    </i>
    <i>
      <x v="1"/>
    </i>
    <i>
      <x v="2"/>
    </i>
    <i>
      <x v="3"/>
    </i>
    <i>
      <x v="4"/>
    </i>
    <i>
      <x v="5"/>
    </i>
    <i>
      <x v="6"/>
    </i>
    <i>
      <x v="7"/>
    </i>
    <i>
      <x v="8"/>
    </i>
    <i>
      <x v="9"/>
    </i>
    <i>
      <x v="10"/>
    </i>
    <i>
      <x v="11"/>
    </i>
    <i t="grand">
      <x/>
    </i>
  </rowItems>
  <colItems count="1">
    <i/>
  </colItems>
  <pageFields count="1">
    <pageField fld="4" hier="46" name="[RoutesPivot].[RouteID].&amp;[ORD-PHL]" cap="ORD-PHL"/>
  </pageFields>
  <dataFields count="1">
    <dataField name="Count of FlightID" fld="3"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irportPivot].[AirportID].&amp;[FLL]"/>
      </members>
    </pivotHierarchy>
    <pivotHierarchy multipleItemSelectionAllowed="1" dragToData="1">
      <members count="1" level="1">
        <member name="[AirportPivot].[AirportName].&amp;[Fort Lauderdale/Hollywood Internation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outesPivot].[RouteID].&amp;[ORD-PHL]"/>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lightsPivot]"/>
        <x15:activeTabTopLevelEntity name="[AirportPivot]"/>
        <x15:activeTabTopLevelEntity name="[RoutesPivot]"/>
      </x15:pivotTableUISettings>
    </ext>
  </extLst>
</pivotTableDefinition>
</file>

<file path=xl/pivotTables/pivotTable2.xml><?xml version="1.0" encoding="utf-8"?>
<pivotTableDefinition xmlns="http://schemas.openxmlformats.org/spreadsheetml/2006/main" name="PivotTable2" cacheId="36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1">
  <location ref="A3:B16"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axis="axisRow" allDrilled="1" showAll="0" dataSourceSort="1">
      <items count="13">
        <item x="0" e="0"/>
        <item x="1" e="0"/>
        <item x="2" e="0"/>
        <item x="3" e="0"/>
        <item x="4" e="0"/>
        <item x="5" e="0"/>
        <item x="6" e="0"/>
        <item x="7" e="0"/>
        <item x="8" e="0"/>
        <item x="9" e="0"/>
        <item x="10" e="0"/>
        <item x="11" e="0"/>
        <item t="default"/>
      </items>
    </pivotField>
    <pivotField dataField="1" showAll="0"/>
  </pivotFields>
  <rowFields count="1">
    <field x="2"/>
  </rowFields>
  <rowItems count="13">
    <i>
      <x/>
    </i>
    <i>
      <x v="1"/>
    </i>
    <i>
      <x v="2"/>
    </i>
    <i>
      <x v="3"/>
    </i>
    <i>
      <x v="4"/>
    </i>
    <i>
      <x v="5"/>
    </i>
    <i>
      <x v="6"/>
    </i>
    <i>
      <x v="7"/>
    </i>
    <i>
      <x v="8"/>
    </i>
    <i>
      <x v="9"/>
    </i>
    <i>
      <x v="10"/>
    </i>
    <i>
      <x v="11"/>
    </i>
    <i t="grand">
      <x/>
    </i>
  </rowItems>
  <colItems count="1">
    <i/>
  </colItems>
  <pageFields count="1">
    <pageField fld="1" hier="12" name="[AirportPivot].[AirportID].&amp;[FLL]" cap="FLL"/>
  </pageFields>
  <dataFields count="1">
    <dataField name="Count of FlightID" fld="3"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irportPivot].[AirportID].&amp;[FLL]"/>
      </members>
    </pivotHierarchy>
    <pivotHierarchy multipleItemSelectionAllowed="1" dragToData="1">
      <members count="1" level="1">
        <member name="[AirportPivot].[AirportName].&amp;[Fort Lauderdale/Hollywood Internation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lightsPivot]"/>
        <x15:activeTabTopLevelEntity name="[AirportPivot]"/>
      </x15:pivotTableUISettings>
    </ext>
  </extLst>
</pivotTableDefinition>
</file>

<file path=xl/pivotTables/pivotTable3.xml><?xml version="1.0" encoding="utf-8"?>
<pivotTableDefinition xmlns="http://schemas.openxmlformats.org/spreadsheetml/2006/main" name="PivotTable16" cacheId="36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3:B5" firstHeaderRow="1" firstDataRow="1" firstDataCol="1"/>
  <pivotFields count="2">
    <pivotField axis="axisRow" allDrilled="1" showAll="0" dataSourceSort="1" defaultAttributeDrillState="1">
      <items count="2">
        <item s="1" x="0"/>
        <item t="default"/>
      </items>
    </pivotField>
    <pivotField dataField="1" showAll="0"/>
  </pivotFields>
  <rowFields count="1">
    <field x="0"/>
  </rowFields>
  <rowItems count="2">
    <i>
      <x/>
    </i>
    <i t="grand">
      <x/>
    </i>
  </rowItems>
  <colItems count="1">
    <i/>
  </colItems>
  <dataFields count="1">
    <dataField name="Average of Avg Ticket Price" fld="1" subtotal="average" baseField="0" baseItem="0" numFmtId="1"/>
  </dataField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Avg Ticket Pric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rcraftPivot]"/>
        <x15:activeTabTopLevelEntity name="[FlightsPivot 1]"/>
      </x15:pivotTableUISettings>
    </ext>
  </extLst>
</pivotTableDefinition>
</file>

<file path=xl/pivotTables/pivotTable4.xml><?xml version="1.0" encoding="utf-8"?>
<pivotTableDefinition xmlns="http://schemas.openxmlformats.org/spreadsheetml/2006/main" name="PivotTable23" cacheId="36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3:A28" firstHeaderRow="1" firstDataRow="1" firstDataCol="1"/>
  <pivotFields count="1">
    <pivotField axis="axisRow" allDrilled="1" showAll="0"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rcraftPivot1]"/>
        <x15:activeTabTopLevelEntity name="[AircraftPivot]"/>
        <x15:activeTabTopLevelEntity name="[FlightsPivot]"/>
      </x15:pivotTableUISettings>
    </ext>
  </extLst>
</pivotTableDefinition>
</file>

<file path=xl/pivotTables/pivotTable5.xml><?xml version="1.0" encoding="utf-8"?>
<pivotTableDefinition xmlns="http://schemas.openxmlformats.org/spreadsheetml/2006/main" name="PivotTable25" cacheId="37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16:B22" firstHeaderRow="1" firstDataRow="1" firstDataCol="1"/>
  <pivotFields count="2">
    <pivotField axis="axisRow" allDrilled="1" showAll="0" measureFilter="1" dataSourceSort="1" defaultAttributeDrillState="1">
      <items count="6">
        <item x="0"/>
        <item x="1"/>
        <item x="2"/>
        <item x="3"/>
        <item x="4"/>
        <item t="default"/>
      </items>
    </pivotField>
    <pivotField dataField="1" showAll="0"/>
  </pivotFields>
  <rowFields count="1">
    <field x="0"/>
  </rowFields>
  <rowItems count="6">
    <i>
      <x/>
    </i>
    <i>
      <x v="1"/>
    </i>
    <i>
      <x v="2"/>
    </i>
    <i>
      <x v="3"/>
    </i>
    <i>
      <x v="4"/>
    </i>
    <i t="grand">
      <x/>
    </i>
  </rowItems>
  <colItems count="1">
    <i/>
  </colItems>
  <dataFields count="1">
    <dataField name="Sum of Total revenue" fld="1" baseField="0" baseItem="0"/>
  </dataField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0">
      <autoFilter ref="A1">
        <filterColumn colId="0">
          <top10 top="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rcraftPivot1]"/>
        <x15:activeTabTopLevelEntity name="[FlightsPivot]"/>
      </x15:pivotTableUISettings>
    </ext>
  </extLst>
</pivotTableDefinition>
</file>

<file path=xl/pivotTables/pivotTable6.xml><?xml version="1.0" encoding="utf-8"?>
<pivotTableDefinition xmlns="http://schemas.openxmlformats.org/spreadsheetml/2006/main" name="PivotTable24" cacheId="37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
    <pivotField axis="axisRow" allDrilled="1" showAll="0" measureFilter="1" dataSourceSort="1" defaultAttributeDrillState="1">
      <items count="6">
        <item x="0"/>
        <item x="1"/>
        <item x="2"/>
        <item x="3"/>
        <item x="4"/>
        <item t="default"/>
      </items>
    </pivotField>
    <pivotField dataField="1" showAll="0"/>
  </pivotFields>
  <rowFields count="1">
    <field x="0"/>
  </rowFields>
  <rowItems count="6">
    <i>
      <x/>
    </i>
    <i>
      <x v="1"/>
    </i>
    <i>
      <x v="2"/>
    </i>
    <i>
      <x v="3"/>
    </i>
    <i>
      <x v="4"/>
    </i>
    <i t="grand">
      <x/>
    </i>
  </rowItems>
  <colItems count="1">
    <i/>
  </colItems>
  <dataFields count="1">
    <dataField name="Sum of Total revenue" fld="1" baseField="0" baseItem="0"/>
  </dataField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0">
      <autoFilter ref="A1">
        <filterColumn colId="0">
          <top10 top="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rcraftPivot1]"/>
        <x15:activeTabTopLevelEntity name="[FlightsPivot]"/>
      </x15:pivotTableUISettings>
    </ext>
  </extLst>
</pivotTableDefinition>
</file>

<file path=xl/pivotTables/pivotTable7.xml><?xml version="1.0" encoding="utf-8"?>
<pivotTableDefinition xmlns="http://schemas.openxmlformats.org/spreadsheetml/2006/main" name="PivotTable27" cacheId="38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51:B57" firstHeaderRow="1" firstDataRow="1" firstDataCol="1"/>
  <pivotFields count="2">
    <pivotField axis="axisRow" allDrilled="1" showAll="0" measureFilter="1" dataSourceSort="1" defaultAttributeDrillState="1">
      <items count="6">
        <item x="0"/>
        <item x="1"/>
        <item x="2"/>
        <item x="3"/>
        <item x="4"/>
        <item t="default"/>
      </items>
    </pivotField>
    <pivotField dataField="1" showAll="0"/>
  </pivotFields>
  <rowFields count="1">
    <field x="0"/>
  </rowFields>
  <rowItems count="6">
    <i>
      <x/>
    </i>
    <i>
      <x v="1"/>
    </i>
    <i>
      <x v="2"/>
    </i>
    <i>
      <x v="3"/>
    </i>
    <i>
      <x v="4"/>
    </i>
    <i t="grand">
      <x/>
    </i>
  </rowItems>
  <colItems count="1">
    <i/>
  </colItems>
  <dataFields count="1">
    <dataField name="Sum of Total revenue" fld="1"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0">
      <autoFilter ref="A1">
        <filterColumn colId="0">
          <top10 top="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rcraftPivot1]"/>
        <x15:activeTabTopLevelEntity name="[FlightsPivot]"/>
      </x15:pivotTableUISettings>
    </ext>
  </extLst>
</pivotTableDefinition>
</file>

<file path=xl/pivotTables/pivotTable8.xml><?xml version="1.0" encoding="utf-8"?>
<pivotTableDefinition xmlns="http://schemas.openxmlformats.org/spreadsheetml/2006/main" name="PivotTable26" cacheId="43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6">
  <location ref="A64:B70" firstHeaderRow="1" firstDataRow="1" firstDataCol="1"/>
  <pivotFields count="3">
    <pivotField axis="axisRow" allDrilled="1" showAll="0" measureFilter="1" dataSourceSort="1" defaultAttributeDrillState="1">
      <items count="6">
        <item x="0"/>
        <item x="1"/>
        <item x="2"/>
        <item x="3"/>
        <item x="4"/>
        <item t="default"/>
      </items>
    </pivotField>
    <pivotField dataField="1" showAll="0"/>
    <pivotField allDrilled="1" showAll="0" dataSourceSort="1" defaultAttributeDrillState="1"/>
  </pivotFields>
  <rowFields count="1">
    <field x="0"/>
  </rowFields>
  <rowItems count="6">
    <i>
      <x/>
    </i>
    <i>
      <x v="1"/>
    </i>
    <i>
      <x v="2"/>
    </i>
    <i>
      <x v="3"/>
    </i>
    <i>
      <x v="4"/>
    </i>
    <i t="grand">
      <x/>
    </i>
  </rowItems>
  <colItems count="1">
    <i/>
  </colItems>
  <dataFields count="1">
    <dataField name="Sum of Total revenue" fld="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ircraftPivot1].[AircraftID].&amp;[1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0">
      <autoFilter ref="A1">
        <filterColumn colId="0">
          <top10 top="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rcraftPivot1]"/>
        <x15:activeTabTopLevelEntity name="[FlightsPivot]"/>
      </x15:pivotTableUISettings>
    </ext>
  </extLst>
</pivotTableDefinition>
</file>

<file path=xl/pivotTables/pivotTable9.xml><?xml version="1.0" encoding="utf-8"?>
<pivotTableDefinition xmlns="http://schemas.openxmlformats.org/spreadsheetml/2006/main" name="PivotTable21" cacheId="36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location ref="A220:B233" firstHeaderRow="1" firstDataRow="1" firstDataCol="1" rowPageCount="1" colPageCount="1"/>
  <pivotFields count="5">
    <pivotField allDrilled="1" showAll="0" dataSourceSort="1" defaultAttributeDrillState="1"/>
    <pivotField allDrilled="1" showAll="0" dataSourceSort="1" defaultAttributeDrillState="1"/>
    <pivotField axis="axisRow" allDrilled="1" showAll="0" dataSourceSort="1">
      <items count="13">
        <item x="0" e="0"/>
        <item x="1" e="0"/>
        <item x="2" e="0"/>
        <item x="3" e="0"/>
        <item x="4" e="0"/>
        <item x="5" e="0"/>
        <item x="6" e="0"/>
        <item x="7" e="0"/>
        <item x="8" e="0"/>
        <item x="9" e="0"/>
        <item x="10" e="0"/>
        <item x="11" e="0"/>
        <item t="default"/>
      </items>
    </pivotField>
    <pivotField dataField="1" showAll="0"/>
    <pivotField axis="axisPage" allDrilled="1" showAll="0" dataSourceSort="1" defaultAttributeDrillState="1">
      <items count="1">
        <item t="default"/>
      </items>
    </pivotField>
  </pivotFields>
  <rowFields count="1">
    <field x="2"/>
  </rowFields>
  <rowItems count="13">
    <i>
      <x/>
    </i>
    <i>
      <x v="1"/>
    </i>
    <i>
      <x v="2"/>
    </i>
    <i>
      <x v="3"/>
    </i>
    <i>
      <x v="4"/>
    </i>
    <i>
      <x v="5"/>
    </i>
    <i>
      <x v="6"/>
    </i>
    <i>
      <x v="7"/>
    </i>
    <i>
      <x v="8"/>
    </i>
    <i>
      <x v="9"/>
    </i>
    <i>
      <x v="10"/>
    </i>
    <i>
      <x v="11"/>
    </i>
    <i t="grand">
      <x/>
    </i>
  </rowItems>
  <colItems count="1">
    <i/>
  </colItems>
  <pageFields count="1">
    <pageField fld="4" hier="46" name="[RoutesPivot].[RouteID].&amp;[ORD-PHL]" cap="ORD-PHL"/>
  </pageFields>
  <dataFields count="1">
    <dataField name="Count of FlightID" fld="3"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irportPivot].[AirportID].&amp;[FLL]"/>
      </members>
    </pivotHierarchy>
    <pivotHierarchy multipleItemSelectionAllowed="1" dragToData="1">
      <members count="1" level="1">
        <member name="[AirportPivot].[AirportName].&amp;[Fort Lauderdale/Hollywood Internation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outesPivot].[RouteID].&amp;[ORD-PHL]"/>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lightsPivot]"/>
        <x15:activeTabTopLevelEntity name="[AirportPivot]"/>
        <x15:activeTabTopLevelEntity name="[RoutesPivot]"/>
      </x15:pivotTableUISettings>
    </ext>
  </extLst>
</pivotTableDefinition>
</file>

<file path=xl/pivotTables/pivotTable10.xml><?xml version="1.0" encoding="utf-8"?>
<pivotTableDefinition xmlns="http://schemas.openxmlformats.org/spreadsheetml/2006/main" name="PivotTable20" cacheId="36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location ref="A189:B202"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axis="axisRow" allDrilled="1" showAll="0" dataSourceSort="1">
      <items count="13">
        <item x="0" e="0"/>
        <item x="1" e="0"/>
        <item x="2" e="0"/>
        <item x="3" e="0"/>
        <item x="4" e="0"/>
        <item x="5" e="0"/>
        <item x="6" e="0"/>
        <item x="7" e="0"/>
        <item x="8" e="0"/>
        <item x="9" e="0"/>
        <item x="10" e="0"/>
        <item x="11" e="0"/>
        <item t="default"/>
      </items>
    </pivotField>
    <pivotField dataField="1" showAll="0"/>
  </pivotFields>
  <rowFields count="1">
    <field x="2"/>
  </rowFields>
  <rowItems count="13">
    <i>
      <x/>
    </i>
    <i>
      <x v="1"/>
    </i>
    <i>
      <x v="2"/>
    </i>
    <i>
      <x v="3"/>
    </i>
    <i>
      <x v="4"/>
    </i>
    <i>
      <x v="5"/>
    </i>
    <i>
      <x v="6"/>
    </i>
    <i>
      <x v="7"/>
    </i>
    <i>
      <x v="8"/>
    </i>
    <i>
      <x v="9"/>
    </i>
    <i>
      <x v="10"/>
    </i>
    <i>
      <x v="11"/>
    </i>
    <i t="grand">
      <x/>
    </i>
  </rowItems>
  <colItems count="1">
    <i/>
  </colItems>
  <pageFields count="1">
    <pageField fld="1" hier="12" name="[AirportPivot].[AirportID].&amp;[FLL]" cap="FLL"/>
  </pageFields>
  <dataFields count="1">
    <dataField name="Count of FlightID" fld="3"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irportPivot].[AirportID].&amp;[FLL]"/>
      </members>
    </pivotHierarchy>
    <pivotHierarchy multipleItemSelectionAllowed="1" dragToData="1">
      <members count="1" level="1">
        <member name="[AirportPivot].[AirportName].&amp;[Fort Lauderdale/Hollywood Internation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lightsPivot]"/>
        <x15:activeTabTopLevelEntity name="[AirportPivot]"/>
      </x15:pivotTableUISettings>
    </ext>
  </extLst>
</pivotTableDefinition>
</file>

<file path=xl/pivotTables/pivotTable11.xml><?xml version="1.0" encoding="utf-8"?>
<pivotTableDefinition xmlns="http://schemas.openxmlformats.org/spreadsheetml/2006/main" name="PivotTable17" cacheId="39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28:B30" firstHeaderRow="1" firstDataRow="1" firstDataCol="1"/>
  <pivotFields count="2">
    <pivotField axis="axisRow" allDrilled="1" showAll="0" dataSourceSort="1" defaultAttributeDrillState="1">
      <items count="2">
        <item s="1" x="0"/>
        <item t="default"/>
      </items>
    </pivotField>
    <pivotField dataField="1" showAll="0"/>
  </pivotFields>
  <rowFields count="1">
    <field x="0"/>
  </rowFields>
  <rowItems count="2">
    <i>
      <x/>
    </i>
    <i t="grand">
      <x/>
    </i>
  </rowItems>
  <colItems count="1">
    <i/>
  </colItems>
  <dataFields count="1">
    <dataField name="Average of Avg Ticket Price" fld="1" subtotal="average" baseField="0" baseItem="0" numFmtId="172"/>
  </dataField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Avg Ticket Pric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rcraftPivot]"/>
        <x15:activeTabTopLevelEntity name="[FlightsPivot 1]"/>
      </x15:pivotTableUISettings>
    </ext>
  </extLst>
</pivotTableDefinition>
</file>

<file path=xl/pivotTables/pivotTable12.xml><?xml version="1.0" encoding="utf-8"?>
<pivotTableDefinition xmlns="http://schemas.openxmlformats.org/spreadsheetml/2006/main" name="PivotTable13" cacheId="35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108:B115" firstHeaderRow="1" firstDataRow="1" firstDataCol="1"/>
  <pivotFields count="12">
    <pivotField showAll="0"/>
    <pivotField showAll="0"/>
    <pivotField axis="axisRow" showAll="0" measureFilter="1" sortType="ascending">
      <items count="25">
        <item x="8"/>
        <item x="0"/>
        <item x="18"/>
        <item x="5"/>
        <item x="23"/>
        <item x="6"/>
        <item x="7"/>
        <item x="19"/>
        <item x="2"/>
        <item x="15"/>
        <item x="21"/>
        <item x="4"/>
        <item x="1"/>
        <item x="16"/>
        <item x="3"/>
        <item x="14"/>
        <item x="9"/>
        <item x="17"/>
        <item x="12"/>
        <item x="20"/>
        <item x="13"/>
        <item x="11"/>
        <item x="10"/>
        <item x="22"/>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165" showAll="0"/>
    <pivotField numFmtId="167" showAll="0"/>
    <pivotField dataField="1" numFmtId="167" showAll="0"/>
    <pivotField numFmtId="167" showAll="0"/>
    <pivotField showAll="0"/>
    <pivotField showAll="0"/>
  </pivotFields>
  <rowFields count="1">
    <field x="2"/>
  </rowFields>
  <rowItems count="7">
    <i>
      <x v="23"/>
    </i>
    <i>
      <x v="2"/>
    </i>
    <i>
      <x v="10"/>
    </i>
    <i>
      <x v="7"/>
    </i>
    <i>
      <x v="18"/>
    </i>
    <i>
      <x v="9"/>
    </i>
    <i t="grand">
      <x/>
    </i>
  </rowItems>
  <colItems count="1">
    <i/>
  </colItems>
  <dataFields count="1">
    <dataField name="route with lowest percentage of Total Revenue" fld="8" showDataAs="percentOfTotal" baseField="8" baseItem="0" numFmtId="10"/>
  </dataFields>
  <chartFormats count="3">
    <chartFormat chart="2"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percent" evalOrder="-1" id="1" iMeasureFld="0">
      <autoFilter ref="A1">
        <filterColumn colId="0">
          <top10 top="0" percent="1"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2" cacheId="35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2:A93" firstHeaderRow="1" firstDataRow="1" firstDataCol="0" rowPageCount="1" colPageCount="1"/>
  <pivotFields count="12">
    <pivotField showAll="0"/>
    <pivotField showAll="0"/>
    <pivotField axis="axisPage" dataField="1" showAll="0">
      <items count="25">
        <item x="8"/>
        <item x="0"/>
        <item x="18"/>
        <item x="5"/>
        <item x="23"/>
        <item x="6"/>
        <item x="7"/>
        <item x="19"/>
        <item x="2"/>
        <item x="15"/>
        <item x="21"/>
        <item x="4"/>
        <item x="1"/>
        <item x="16"/>
        <item x="3"/>
        <item x="14"/>
        <item x="9"/>
        <item x="17"/>
        <item x="12"/>
        <item x="20"/>
        <item x="13"/>
        <item x="11"/>
        <item x="10"/>
        <item x="22"/>
        <item t="default"/>
      </items>
    </pivotField>
    <pivotField showAll="0"/>
    <pivotField showAll="0"/>
    <pivotField numFmtId="164" showAll="0"/>
    <pivotField numFmtId="165" showAll="0"/>
    <pivotField numFmtId="167" showAll="0"/>
    <pivotField numFmtId="167" showAll="0"/>
    <pivotField numFmtId="167" showAll="0"/>
    <pivotField showAll="0"/>
    <pivotField showAll="0"/>
  </pivotFields>
  <rowItems count="1">
    <i/>
  </rowItems>
  <colItems count="1">
    <i/>
  </colItems>
  <pageFields count="1">
    <pageField fld="2" item="14" hier="-1"/>
  </pageFields>
  <dataFields count="1">
    <dataField name="No. of fligts from O'hare to Los Angeles airport" fld="2"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1" cacheId="35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2:A43" firstHeaderRow="1" firstDataRow="1" firstDataCol="0"/>
  <pivotFields count="12">
    <pivotField showAll="0"/>
    <pivotField showAll="0"/>
    <pivotField showAll="0"/>
    <pivotField showAll="0"/>
    <pivotField showAll="0"/>
    <pivotField numFmtId="164" showAll="0"/>
    <pivotField numFmtId="165" showAll="0"/>
    <pivotField numFmtId="167" showAll="0"/>
    <pivotField dataField="1" numFmtId="167" showAll="0"/>
    <pivotField numFmtId="167" showAll="0"/>
    <pivotField showAll="0"/>
    <pivotField showAll="0"/>
  </pivotFields>
  <rowItems count="1">
    <i/>
  </rowItems>
  <colItems count="1">
    <i/>
  </colItems>
  <dataFields count="1">
    <dataField name="Total revenue asuming 10% tax " fld="8" baseField="0"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0" cacheId="37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35:A36" firstHeaderRow="1" firstDataRow="1" firstDataCol="0"/>
  <pivotFields count="1">
    <pivotField dataField="1" showAll="0"/>
  </pivotFields>
  <rowItems count="1">
    <i/>
  </rowItems>
  <colItems count="1">
    <i/>
  </colItems>
  <dataFields count="1">
    <dataField name="Fuel Cost per Seat Mile (Cents)" fld="0" baseField="0" baseItem="1" numFmtId="169"/>
  </dataField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Fuel Cost per Seat Mile (Cents)"/>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ircraftPivot 1]"/>
      </x15:pivotTableUISettings>
    </ext>
  </extLst>
</pivotTableDefinition>
</file>

<file path=xl/pivotTables/pivotTable16.xml><?xml version="1.0" encoding="utf-8"?>
<pivotTableDefinition xmlns="http://schemas.openxmlformats.org/spreadsheetml/2006/main" name="PivotTable5" cacheId="35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6:B18" firstHeaderRow="1" firstDataRow="1" firstDataCol="1"/>
  <pivotFields count="4">
    <pivotField dataField="1" showAll="0"/>
    <pivotField axis="axisRow" showAll="0">
      <items count="4">
        <item h="1" x="1"/>
        <item h="1" x="2"/>
        <item x="0"/>
        <item t="default"/>
      </items>
    </pivotField>
    <pivotField showAll="0"/>
    <pivotField showAll="0"/>
  </pivotFields>
  <rowFields count="1">
    <field x="1"/>
  </rowFields>
  <rowItems count="2">
    <i>
      <x v="2"/>
    </i>
    <i t="grand">
      <x/>
    </i>
  </rowItems>
  <colItems count="1">
    <i/>
  </colItems>
  <dataFields count="1">
    <dataField name="Count of Aircraft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4" cacheId="35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 firstHeaderRow="1" firstDataRow="1" firstDataCol="1"/>
  <pivotFields count="4">
    <pivotField showAll="0"/>
    <pivotField axis="axisRow" dataField="1" showAll="0">
      <items count="4">
        <item x="1"/>
        <item h="1" x="2"/>
        <item h="1" x="0"/>
        <item t="default"/>
      </items>
    </pivotField>
    <pivotField showAll="0"/>
    <pivotField showAll="0"/>
  </pivotFields>
  <rowFields count="1">
    <field x="1"/>
  </rowFields>
  <rowItems count="2">
    <i>
      <x/>
    </i>
    <i t="grand">
      <x/>
    </i>
  </rowItems>
  <colItems count="1">
    <i/>
  </colItems>
  <dataFields count="1">
    <dataField name="Count of AircraftTyp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backgroundRefresh="0" connectionId="1" autoFormatId="16" applyNumberFormats="0" applyBorderFormats="0" applyFontFormats="0" applyPatternFormats="0" applyAlignmentFormats="0" applyWidthHeightFormats="0">
  <queryTableRefresh nextId="13">
    <queryTableFields count="12">
      <queryTableField id="1" name="FlightsPivot 1[FlightID]" tableColumnId="1"/>
      <queryTableField id="2" name="FlightsPivot 1[Date]" tableColumnId="2"/>
      <queryTableField id="3" name="FlightsPivot 1[RouteID]" tableColumnId="3"/>
      <queryTableField id="4" name="FlightsPivot 1[Departure Delay]" tableColumnId="4"/>
      <queryTableField id="5" name="FlightsPivot 1[AircraftID]" tableColumnId="5"/>
      <queryTableField id="6" name="FlightsPivot 1[Scheduled Departure]" tableColumnId="6"/>
      <queryTableField id="7" name="FlightsPivot 1[Avg Ticket Price]" tableColumnId="7"/>
      <queryTableField id="8" name="FlightsPivot 1[Total Fare]" tableColumnId="8"/>
      <queryTableField id="9" name="FlightsPivot 1[Total Revenue]" tableColumnId="9"/>
      <queryTableField id="10" name="FlightsPivot 1[Tax]" tableColumnId="10"/>
      <queryTableField id="11" name="FlightsPivot 1[Flight Month]" tableColumnId="11"/>
      <queryTableField id="12" name="FlightsPivot 1[Flight Year]" tableColumnId="12"/>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ircraftType" sourceName="[AircraftPivot1].[AircraftType]">
  <pivotTables>
    <pivotTable tabId="5" name="PivotTable26"/>
  </pivotTables>
  <data>
    <olap pivotCacheId="1">
      <levels count="2">
        <level uniqueName="[AircraftPivot1].[AircraftType].[(All)]" sourceCaption="(All)" count="0"/>
        <level uniqueName="[AircraftPivot1].[AircraftType].[AircraftType]" sourceCaption="AircraftType" count="3">
          <ranges>
            <range startItem="0">
              <i n="[AircraftPivot1].[AircraftType].&amp;[A319]" c="A319"/>
              <i n="[AircraftPivot1].[AircraftType].&amp;[A320]" c="A320"/>
              <i n="[AircraftPivot1].[AircraftType].&amp;[B737]" c="B737"/>
            </range>
          </ranges>
        </level>
      </levels>
      <selections count="1">
        <selection n="[AircraftPivot1].[AircraftTyp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Airport_Id" sourceName="[FlightsPivot].[Airport Id]">
  <pivotTables>
    <pivotTable tabId="5" name="PivotTable26"/>
  </pivotTables>
  <data>
    <olap pivotCacheId="1">
      <levels count="2">
        <level uniqueName="[FlightsPivot].[Airport Id].[(All)]" sourceCaption="(All)" count="0"/>
        <level uniqueName="[FlightsPivot].[Airport Id].[Airport Id]" sourceCaption="Airport Id" count="24">
          <ranges>
            <range startItem="0">
              <i n="[FlightsPivot].[Airport Id].&amp;[ATL]" c="ATL"/>
              <i n="[FlightsPivot].[Airport Id].&amp;[BOS]" c="BOS"/>
              <i n="[FlightsPivot].[Airport Id].&amp;[BWI]" c="BWI"/>
              <i n="[FlightsPivot].[Airport Id].&amp;[CLT]" c="CLT"/>
              <i n="[FlightsPivot].[Airport Id].&amp;[DCA]" c="DCA"/>
              <i n="[FlightsPivot].[Airport Id].&amp;[DEN]" c="DEN"/>
              <i n="[FlightsPivot].[Airport Id].&amp;[DFW]" c="DFW"/>
              <i n="[FlightsPivot].[Airport Id].&amp;[DTW]" c="DTW"/>
              <i n="[FlightsPivot].[Airport Id].&amp;[EWR]" c="EWR"/>
              <i n="[FlightsPivot].[Airport Id].&amp;[FLL]" c="FLL"/>
              <i n="[FlightsPivot].[Airport Id].&amp;[IAD]" c="IAD"/>
              <i n="[FlightsPivot].[Airport Id].&amp;[IAH]" c="IAH"/>
              <i n="[FlightsPivot].[Airport Id].&amp;[JFK]" c="JFK"/>
              <i n="[FlightsPivot].[Airport Id].&amp;[LAS]" c="LAS"/>
              <i n="[FlightsPivot].[Airport Id].&amp;[LAX]" c="LAX"/>
              <i n="[FlightsPivot].[Airport Id].&amp;[LGA]" c="LGA"/>
              <i n="[FlightsPivot].[Airport Id].&amp;[MCO]" c="MCO"/>
              <i n="[FlightsPivot].[Airport Id].&amp;[MIA]" c="MIA"/>
              <i n="[FlightsPivot].[Airport Id].&amp;[MSP]" c="MSP"/>
              <i n="[FlightsPivot].[Airport Id].&amp;[PHL]" c="PHL"/>
              <i n="[FlightsPivot].[Airport Id].&amp;[PHX]" c="PHX"/>
              <i n="[FlightsPivot].[Airport Id].&amp;[SEA]" c="SEA"/>
              <i n="[FlightsPivot].[Airport Id].&amp;[SFO]" c="SFO"/>
              <i n="[FlightsPivot].[Airport Id].&amp;[SLC]" c="SLC"/>
            </range>
          </ranges>
        </level>
      </levels>
      <selections count="1">
        <selection n="[FlightsPivot].[Airport I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AirportName" sourceName="[FlightsPivot].[AirportName]">
  <pivotTables>
    <pivotTable tabId="5" name="PivotTable26"/>
  </pivotTables>
  <data>
    <olap pivotCacheId="1">
      <levels count="2">
        <level uniqueName="[FlightsPivot].[AirportName].[(All)]" sourceCaption="(All)" count="0"/>
        <level uniqueName="[FlightsPivot].[AirportName].[AirportName]" sourceCaption="AirportName" count="24">
          <ranges>
            <range startItem="0">
              <i n="[FlightsPivot].[AirportName].&amp;[Baltimore/Washington International Thurgood Marshall]" c="Baltimore/Washington International Thurgood Marshall"/>
              <i n="[FlightsPivot].[AirportName].&amp;[Charlotte/Douglas International]" c="Charlotte/Douglas International"/>
              <i n="[FlightsPivot].[AirportName].&amp;[Dallas/Fort Worth International]" c="Dallas/Fort Worth International"/>
              <i n="[FlightsPivot].[AirportName].&amp;[Denver International]" c="Denver International"/>
              <i n="[FlightsPivot].[AirportName].&amp;[Detroit Metropolitan Wayne County]" c="Detroit Metropolitan Wayne County"/>
              <i n="[FlightsPivot].[AirportName].&amp;[Fort Lauderdale/Hollywood International]" c="Fort Lauderdale/Hollywood International"/>
              <i n="[FlightsPivot].[AirportName].&amp;[General Edward Lawrence Logan International]" c="General Edward Lawrence Logan International"/>
              <i n="[FlightsPivot].[AirportName].&amp;[George Bush Intercontinental/Houston]" c="George Bush Intercontinental/Houston"/>
              <i n="[FlightsPivot].[AirportName].&amp;[Hartsfield-Jackson Atlanta International]" c="Hartsfield-Jackson Atlanta International"/>
              <i n="[FlightsPivot].[AirportName].&amp;[John F Kennedy International]" c="John F Kennedy International"/>
              <i n="[FlightsPivot].[AirportName].&amp;[Laguardia]" c="Laguardia"/>
              <i n="[FlightsPivot].[AirportName].&amp;[Los Angeles International]" c="Los Angeles International"/>
              <i n="[FlightsPivot].[AirportName].&amp;[McCarran International]" c="McCarran International"/>
              <i n="[FlightsPivot].[AirportName].&amp;[Miami International]" c="Miami International"/>
              <i n="[FlightsPivot].[AirportName].&amp;[Minneapolis-St Paul International/Wold-Chamberlain]" c="Minneapolis-St Paul International/Wold-Chamberlain"/>
              <i n="[FlightsPivot].[AirportName].&amp;[Newark Liberty International]" c="Newark Liberty International"/>
              <i n="[FlightsPivot].[AirportName].&amp;[Orlando International]" c="Orlando International"/>
              <i n="[FlightsPivot].[AirportName].&amp;[Philadelphia International]" c="Philadelphia International"/>
              <i n="[FlightsPivot].[AirportName].&amp;[Phoenix Sky Harbor International]" c="Phoenix Sky Harbor International"/>
              <i n="[FlightsPivot].[AirportName].&amp;[Ronald Reagan Washington National Airport]" c="Ronald Reagan Washington National Airport"/>
              <i n="[FlightsPivot].[AirportName].&amp;[Salt Lake City International]" c="Salt Lake City International"/>
              <i n="[FlightsPivot].[AirportName].&amp;[San Francisco International]" c="San Francisco International"/>
              <i n="[FlightsPivot].[AirportName].&amp;[Seattle-Tacoma International]" c="Seattle-Tacoma International"/>
              <i n="[FlightsPivot].[AirportName].&amp;[Washington Dulles International]" c="Washington Dulles International"/>
            </range>
          </ranges>
        </level>
      </levels>
      <selections count="1">
        <selection n="[FlightsPivot].[AirportNa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Flight_Year" sourceName="[FlightsPivot].[Flight Year]">
  <pivotTables>
    <pivotTable tabId="5" name="PivotTable26"/>
  </pivotTables>
  <data>
    <olap pivotCacheId="1">
      <levels count="2">
        <level uniqueName="[FlightsPivot].[Flight Year].[(All)]" sourceCaption="(All)" count="0"/>
        <level uniqueName="[FlightsPivot].[Flight Year].[Flight Year]" sourceCaption="Flight Year" count="2">
          <ranges>
            <range startItem="0">
              <i n="[FlightsPivot].[Flight Year].&amp;[2014]" c="2014"/>
              <i n="[FlightsPivot].[Flight Year].&amp;[2015]" c="2015"/>
            </range>
          </ranges>
        </level>
      </levels>
      <selections count="1">
        <selection n="[FlightsPivot].[Flight Yea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outeID" sourceName="[FlightsPivot].[RouteID]">
  <pivotTables>
    <pivotTable tabId="5" name="PivotTable26"/>
  </pivotTables>
  <data>
    <olap pivotCacheId="1">
      <levels count="2">
        <level uniqueName="[FlightsPivot].[RouteID].[(All)]" sourceCaption="(All)" count="0"/>
        <level uniqueName="[FlightsPivot].[RouteID].[RouteID]" sourceCaption="RouteID" count="24">
          <ranges>
            <range startItem="0">
              <i n="[FlightsPivot].[RouteID].&amp;[ORD-ATL]" c="ORD-ATL"/>
              <i n="[FlightsPivot].[RouteID].&amp;[ORD-BOS]" c="ORD-BOS"/>
              <i n="[FlightsPivot].[RouteID].&amp;[ORD-BWI]" c="ORD-BWI"/>
              <i n="[FlightsPivot].[RouteID].&amp;[ORD-CLT]" c="ORD-CLT"/>
              <i n="[FlightsPivot].[RouteID].&amp;[ORD-DCA]" c="ORD-DCA"/>
              <i n="[FlightsPivot].[RouteID].&amp;[ORD-DEN]" c="ORD-DEN"/>
              <i n="[FlightsPivot].[RouteID].&amp;[ORD-DFW]" c="ORD-DFW"/>
              <i n="[FlightsPivot].[RouteID].&amp;[ORD-DTW]" c="ORD-DTW"/>
              <i n="[FlightsPivot].[RouteID].&amp;[ORD-EWR]" c="ORD-EWR"/>
              <i n="[FlightsPivot].[RouteID].&amp;[ORD-FLL]" c="ORD-FLL"/>
              <i n="[FlightsPivot].[RouteID].&amp;[ORD-IAD]" c="ORD-IAD"/>
              <i n="[FlightsPivot].[RouteID].&amp;[ORD-IAH]" c="ORD-IAH"/>
              <i n="[FlightsPivot].[RouteID].&amp;[ORD-JFK]" c="ORD-JFK"/>
              <i n="[FlightsPivot].[RouteID].&amp;[ORD-LAS]" c="ORD-LAS"/>
              <i n="[FlightsPivot].[RouteID].&amp;[ORD-LAX]" c="ORD-LAX"/>
              <i n="[FlightsPivot].[RouteID].&amp;[ORD-LGA]" c="ORD-LGA"/>
              <i n="[FlightsPivot].[RouteID].&amp;[ORD-MCO]" c="ORD-MCO"/>
              <i n="[FlightsPivot].[RouteID].&amp;[ORD-MIA]" c="ORD-MIA"/>
              <i n="[FlightsPivot].[RouteID].&amp;[ORD-MSP]" c="ORD-MSP"/>
              <i n="[FlightsPivot].[RouteID].&amp;[ORD-PHL]" c="ORD-PHL"/>
              <i n="[FlightsPivot].[RouteID].&amp;[ORD-PHX]" c="ORD-PHX"/>
              <i n="[FlightsPivot].[RouteID].&amp;[ORD-SEA]" c="ORD-SEA"/>
              <i n="[FlightsPivot].[RouteID].&amp;[ORD-SFO]" c="ORD-SFO"/>
              <i n="[FlightsPivot].[RouteID].&amp;[ORD-SLC]" c="ORD-SLC"/>
            </range>
          </ranges>
        </level>
      </levels>
      <selections count="1">
        <selection n="[FlightsPivot].[RouteI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ircraftType" cache="Slicer_AircraftType" caption="AircraftType" columnCount="3" level="1" rowHeight="241300"/>
  <slicer name="Airport Id" cache="Slicer_Airport_Id" caption="Airport Id" columnCount="7" level="1" rowHeight="241300"/>
  <slicer name="AirportName" cache="Slicer_AirportName" caption="AirportName" columnCount="6" level="1" rowHeight="241300"/>
  <slicer name="Flight Year" cache="Slicer_Flight_Year" caption="Flight Year" level="1" rowHeight="241300"/>
  <slicer name="RouteID" cache="Slicer_RouteID" caption="RouteID" columnCount="6" level="1"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FlightsPivot" displayName="FlightsPivot" ref="A1:R9637" totalsRowShown="0" headerRowDxfId="36" tableBorderDxfId="35">
  <autoFilter ref="A1:R9637"/>
  <tableColumns count="18">
    <tableColumn id="1" name="FlightID" dataDxfId="34"/>
    <tableColumn id="2" name="Date" dataDxfId="5"/>
    <tableColumn id="3" name="RouteID" dataDxfId="6"/>
    <tableColumn id="4" name="Departure Delay" dataDxfId="33"/>
    <tableColumn id="5" name="AircraftID" dataDxfId="32"/>
    <tableColumn id="6" name="Scheduled Departure" dataDxfId="31"/>
    <tableColumn id="7" name="Avg Ticket Price" dataDxfId="30" dataCellStyle="Currency"/>
    <tableColumn id="8" name="Total Fare" dataDxfId="29" dataCellStyle="Comma"/>
    <tableColumn id="17" name="10% tax " dataDxfId="0" dataCellStyle="Comma">
      <calculatedColumnFormula>FlightsPivot[[#This Row],[Total Fare]]*10%</calculatedColumnFormula>
    </tableColumn>
    <tableColumn id="18" name="Total revenue" dataDxfId="1" dataCellStyle="Comma">
      <calculatedColumnFormula>FlightsPivot[[#This Row],[Total Fare]]+FlightsPivot[[#This Row],[10% tax ]]</calculatedColumnFormula>
    </tableColumn>
    <tableColumn id="9" name="Flight Month" dataDxfId="28"/>
    <tableColumn id="10" name="Flight Year" dataDxfId="27"/>
    <tableColumn id="11" name="DepAirport" dataDxfId="4">
      <calculatedColumnFormula>INDEX(RoutesPivot[DepAirport],MATCH($C2,RoutesPivot[[RouteID]:[RouteID]],0))</calculatedColumnFormula>
    </tableColumn>
    <tableColumn id="12" name="Airport Id">
      <calculatedColumnFormula>INDEX(RoutesPivot[AirportID],MATCH($C2,RoutesPivot[[RouteID]:[RouteID]],0))</calculatedColumnFormula>
    </tableColumn>
    <tableColumn id="13" name="Distance">
      <calculatedColumnFormula>INDEX(RoutesPivot[Distance],MATCH($C2,RoutesPivot[[RouteID]:[RouteID]],0))</calculatedColumnFormula>
    </tableColumn>
    <tableColumn id="14" name="ListPrice">
      <calculatedColumnFormula>INDEX(RoutesPivot[ListPrice],MATCH($C2,RoutesPivot[[RouteID]:[RouteID]],0))</calculatedColumnFormula>
    </tableColumn>
    <tableColumn id="15" name="AirportName" dataDxfId="3">
      <calculatedColumnFormula>INDEX(AirportPivot[AirportName],MATCH($N2,AirportPivot[[AirportID]:[AirportID]],0))</calculatedColumnFormula>
    </tableColumn>
    <tableColumn id="16" name="Gates (number of available)">
      <calculatedColumnFormula>INDEX(AirportPivot[Gates (number of available)],MATCH($N2,AirportPivot[[AirportID]:[AirportID]],0))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5" name="Table_ExternalData_1" displayName="Table_ExternalData_1" ref="A3:L1003" tableType="queryTable" totalsRowShown="0">
  <autoFilter ref="A3:L1003"/>
  <tableColumns count="12">
    <tableColumn id="1" uniqueName="1" name="FlightsPivot 1[FlightID]" queryTableFieldId="1"/>
    <tableColumn id="2" uniqueName="2" name="FlightsPivot 1[Date]" queryTableFieldId="2"/>
    <tableColumn id="3" uniqueName="3" name="FlightsPivot 1[RouteID]" queryTableFieldId="3"/>
    <tableColumn id="4" uniqueName="4" name="FlightsPivot 1[Departure Delay]" queryTableFieldId="4"/>
    <tableColumn id="5" uniqueName="5" name="FlightsPivot 1[AircraftID]" queryTableFieldId="5"/>
    <tableColumn id="6" uniqueName="6" name="FlightsPivot 1[Scheduled Departure]" queryTableFieldId="6" dataDxfId="2"/>
    <tableColumn id="7" uniqueName="7" name="FlightsPivot 1[Avg Ticket Price]" queryTableFieldId="7"/>
    <tableColumn id="8" uniqueName="8" name="FlightsPivot 1[Total Fare]" queryTableFieldId="8"/>
    <tableColumn id="9" uniqueName="9" name="FlightsPivot 1[Total Revenue]" queryTableFieldId="9"/>
    <tableColumn id="10" uniqueName="10" name="FlightsPivot 1[Tax]" queryTableFieldId="10"/>
    <tableColumn id="11" uniqueName="11" name="FlightsPivot 1[Flight Month]" queryTableFieldId="11"/>
    <tableColumn id="12" uniqueName="12" name="FlightsPivot 1[Flight Year]" queryTableFieldId="12"/>
  </tableColumns>
  <tableStyleInfo name="TableStyleMedium2" showFirstColumn="0" showLastColumn="0" showRowStripes="1" showColumnStripes="0"/>
</table>
</file>

<file path=xl/tables/table3.xml><?xml version="1.0" encoding="utf-8"?>
<table xmlns="http://schemas.openxmlformats.org/spreadsheetml/2006/main" id="2" name="RoutesPivot" displayName="RoutesPivot" ref="A1:E25" totalsRowShown="0" headerRowDxfId="26" dataDxfId="25" tableBorderDxfId="24">
  <autoFilter ref="A1:E25"/>
  <tableColumns count="5">
    <tableColumn id="1" name="RouteID" dataDxfId="23"/>
    <tableColumn id="2" name="DepAirport" dataDxfId="22"/>
    <tableColumn id="3" name="AirportID" dataDxfId="21"/>
    <tableColumn id="4" name="Distance" dataDxfId="20"/>
    <tableColumn id="5" name="ListPrice" dataDxfId="19" dataCellStyle="Currency"/>
  </tableColumns>
  <tableStyleInfo name="TableStyleMedium2" showFirstColumn="0" showLastColumn="0" showRowStripes="1" showColumnStripes="0"/>
</table>
</file>

<file path=xl/tables/table4.xml><?xml version="1.0" encoding="utf-8"?>
<table xmlns="http://schemas.openxmlformats.org/spreadsheetml/2006/main" id="3" name="AircraftPivot" displayName="AircraftPivot" ref="A1:D212" totalsRowShown="0" headerRowDxfId="18" dataDxfId="17" tableBorderDxfId="16">
  <autoFilter ref="A1:D212"/>
  <tableColumns count="4">
    <tableColumn id="1" name="AircraftID" dataDxfId="15"/>
    <tableColumn id="2" name="AircraftType" dataDxfId="14"/>
    <tableColumn id="3" name="SeatCapacity" dataDxfId="13"/>
    <tableColumn id="4" name="FuelCostperSeatMile (Cents)" dataDxfId="12"/>
  </tableColumns>
  <tableStyleInfo name="TableStyleMedium2" showFirstColumn="0" showLastColumn="0" showRowStripes="1" showColumnStripes="0"/>
</table>
</file>

<file path=xl/tables/table5.xml><?xml version="1.0" encoding="utf-8"?>
<table xmlns="http://schemas.openxmlformats.org/spreadsheetml/2006/main" id="4" name="AirportPivot" displayName="AirportPivot" ref="A1:C27" totalsRowShown="0" headerRowDxfId="11" tableBorderDxfId="10">
  <autoFilter ref="A1:C27"/>
  <tableColumns count="3">
    <tableColumn id="1" name="AirportID" dataDxfId="9"/>
    <tableColumn id="2" name="AirportName" dataDxfId="8"/>
    <tableColumn id="3" name="Gates (number of available)" dataDxfId="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4.xml"/><Relationship Id="rId13" Type="http://schemas.openxmlformats.org/officeDocument/2006/relationships/drawing" Target="../drawings/drawing3.xml"/><Relationship Id="rId3" Type="http://schemas.openxmlformats.org/officeDocument/2006/relationships/pivotTable" Target="../pivotTables/pivotTable9.xml"/><Relationship Id="rId7" Type="http://schemas.openxmlformats.org/officeDocument/2006/relationships/pivotTable" Target="../pivotTables/pivotTable13.xml"/><Relationship Id="rId12" Type="http://schemas.openxmlformats.org/officeDocument/2006/relationships/printerSettings" Target="../printerSettings/printerSettings3.bin"/><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11" Type="http://schemas.openxmlformats.org/officeDocument/2006/relationships/pivotTable" Target="../pivotTables/pivotTable17.xml"/><Relationship Id="rId5" Type="http://schemas.openxmlformats.org/officeDocument/2006/relationships/pivotTable" Target="../pivotTables/pivotTable11.xml"/><Relationship Id="rId10" Type="http://schemas.openxmlformats.org/officeDocument/2006/relationships/pivotTable" Target="../pivotTables/pivotTable16.xml"/><Relationship Id="rId4" Type="http://schemas.openxmlformats.org/officeDocument/2006/relationships/pivotTable" Target="../pivotTables/pivotTable10.xml"/><Relationship Id="rId9" Type="http://schemas.openxmlformats.org/officeDocument/2006/relationships/pivotTable" Target="../pivotTables/pivotTable1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37"/>
  <sheetViews>
    <sheetView showGridLines="0" topLeftCell="B1" zoomScale="80" zoomScaleNormal="80" workbookViewId="0">
      <selection activeCell="M2" sqref="M2"/>
    </sheetView>
  </sheetViews>
  <sheetFormatPr defaultColWidth="17.140625" defaultRowHeight="15" x14ac:dyDescent="0.25"/>
  <cols>
    <col min="2" max="2" width="17.140625" style="13"/>
    <col min="4" max="4" width="18.5703125" customWidth="1"/>
    <col min="6" max="6" width="23.5703125" customWidth="1"/>
    <col min="7" max="7" width="22.5703125" customWidth="1"/>
    <col min="10" max="10" width="16.28515625" bestFit="1" customWidth="1"/>
    <col min="17" max="17" width="57.85546875" bestFit="1" customWidth="1"/>
    <col min="18" max="18" width="29.42578125" bestFit="1" customWidth="1"/>
  </cols>
  <sheetData>
    <row r="1" spans="1:18" x14ac:dyDescent="0.25">
      <c r="A1" s="1" t="s">
        <v>0</v>
      </c>
      <c r="B1" s="11" t="s">
        <v>1</v>
      </c>
      <c r="C1" s="2" t="s">
        <v>2</v>
      </c>
      <c r="D1" s="2" t="s">
        <v>3</v>
      </c>
      <c r="E1" s="2" t="s">
        <v>4</v>
      </c>
      <c r="F1" s="2" t="s">
        <v>5</v>
      </c>
      <c r="G1" s="2" t="s">
        <v>6</v>
      </c>
      <c r="H1" s="2" t="s">
        <v>7</v>
      </c>
      <c r="I1" s="2" t="s">
        <v>9772</v>
      </c>
      <c r="J1" s="2" t="s">
        <v>9773</v>
      </c>
      <c r="K1" s="2" t="s">
        <v>8</v>
      </c>
      <c r="L1" s="2" t="s">
        <v>9</v>
      </c>
      <c r="M1" s="21" t="s">
        <v>9670</v>
      </c>
      <c r="N1" s="21" t="s">
        <v>9749</v>
      </c>
      <c r="O1" s="21" t="s">
        <v>9672</v>
      </c>
      <c r="P1" s="21" t="s">
        <v>9673</v>
      </c>
      <c r="Q1" s="30" t="s">
        <v>9705</v>
      </c>
      <c r="R1" s="30" t="s">
        <v>9706</v>
      </c>
    </row>
    <row r="2" spans="1:18" x14ac:dyDescent="0.25">
      <c r="A2" s="3" t="s">
        <v>10</v>
      </c>
      <c r="B2" s="12">
        <v>41972</v>
      </c>
      <c r="C2" s="4" t="s">
        <v>11</v>
      </c>
      <c r="D2" s="4">
        <v>3.9</v>
      </c>
      <c r="E2" s="4">
        <v>43</v>
      </c>
      <c r="F2" s="5">
        <v>0.75</v>
      </c>
      <c r="G2" s="6">
        <v>450</v>
      </c>
      <c r="H2" s="7">
        <v>74250</v>
      </c>
      <c r="I2" s="7">
        <f>FlightsPivot[[#This Row],[Total Fare]]*10%</f>
        <v>7425</v>
      </c>
      <c r="J2" s="7">
        <f>FlightsPivot[[#This Row],[Total Fare]]+FlightsPivot[[#This Row],[10% tax ]]</f>
        <v>81675</v>
      </c>
      <c r="K2" s="4">
        <v>11</v>
      </c>
      <c r="L2" s="4">
        <v>2014</v>
      </c>
      <c r="M2" t="str">
        <f>INDEX(RoutesPivot[DepAirport],MATCH($C2,RoutesPivot[[RouteID]:[RouteID]],0))</f>
        <v>ORD</v>
      </c>
      <c r="N2" t="str">
        <f>INDEX(RoutesPivot[AirportID],MATCH($C2,RoutesPivot[[RouteID]:[RouteID]],0))</f>
        <v>BOS</v>
      </c>
      <c r="O2">
        <f>INDEX(RoutesPivot[Distance],MATCH($C2,RoutesPivot[[RouteID]:[RouteID]],0))</f>
        <v>730</v>
      </c>
      <c r="P2">
        <f>INDEX(RoutesPivot[ListPrice],MATCH($C2,RoutesPivot[[RouteID]:[RouteID]],0))</f>
        <v>300</v>
      </c>
      <c r="Q2" t="str">
        <f>INDEX(AirportPivot[AirportName],MATCH($N2,AirportPivot[[AirportID]:[AirportID]],0))</f>
        <v>General Edward Lawrence Logan International</v>
      </c>
      <c r="R2">
        <f>INDEX(AirportPivot[Gates (number of available)],MATCH($N2,AirportPivot[[AirportID]:[AirportID]],0))</f>
        <v>63</v>
      </c>
    </row>
    <row r="3" spans="1:18" x14ac:dyDescent="0.25">
      <c r="A3" s="3" t="s">
        <v>12</v>
      </c>
      <c r="B3" s="12">
        <v>41967</v>
      </c>
      <c r="C3" s="4" t="s">
        <v>13</v>
      </c>
      <c r="D3" s="4">
        <v>6.8</v>
      </c>
      <c r="E3" s="4">
        <v>61</v>
      </c>
      <c r="F3" s="5">
        <v>0.79166666666666663</v>
      </c>
      <c r="G3" s="6">
        <v>375</v>
      </c>
      <c r="H3" s="7">
        <v>61875</v>
      </c>
      <c r="I3" s="7">
        <f>FlightsPivot[[#This Row],[Total Fare]]*10%</f>
        <v>6187.5</v>
      </c>
      <c r="J3" s="7">
        <f>FlightsPivot[[#This Row],[Total Fare]]+FlightsPivot[[#This Row],[10% tax ]]</f>
        <v>68062.5</v>
      </c>
      <c r="K3" s="4">
        <v>11</v>
      </c>
      <c r="L3" s="4">
        <v>2014</v>
      </c>
      <c r="M3" t="str">
        <f>INDEX(RoutesPivot[DepAirport],MATCH($C3,RoutesPivot[[RouteID]:[RouteID]],0))</f>
        <v>ORD</v>
      </c>
      <c r="N3" t="str">
        <f>INDEX(RoutesPivot[AirportID],MATCH($C3,RoutesPivot[[RouteID]:[RouteID]],0))</f>
        <v>JFK</v>
      </c>
      <c r="O3">
        <f>INDEX(RoutesPivot[Distance],MATCH($C3,RoutesPivot[[RouteID]:[RouteID]],0))</f>
        <v>619</v>
      </c>
      <c r="P3">
        <f>INDEX(RoutesPivot[ListPrice],MATCH($C3,RoutesPivot[[RouteID]:[RouteID]],0))</f>
        <v>250</v>
      </c>
      <c r="Q3" t="str">
        <f>INDEX(AirportPivot[AirportName],MATCH($N3,AirportPivot[[AirportID]:[AirportID]],0))</f>
        <v>John F Kennedy International</v>
      </c>
      <c r="R3">
        <f>INDEX(AirportPivot[Gates (number of available)],MATCH($N3,AirportPivot[[AirportID]:[AirportID]],0))</f>
        <v>120</v>
      </c>
    </row>
    <row r="4" spans="1:18" x14ac:dyDescent="0.25">
      <c r="A4" s="3" t="s">
        <v>14</v>
      </c>
      <c r="B4" s="12">
        <v>42238</v>
      </c>
      <c r="C4" s="4" t="s">
        <v>15</v>
      </c>
      <c r="D4" s="4">
        <v>2.7</v>
      </c>
      <c r="E4" s="4">
        <v>72</v>
      </c>
      <c r="F4" s="5">
        <v>0.70833333333333337</v>
      </c>
      <c r="G4" s="6">
        <v>247.5</v>
      </c>
      <c r="H4" s="7">
        <v>44797.5</v>
      </c>
      <c r="I4" s="7">
        <f>FlightsPivot[[#This Row],[Total Fare]]*10%</f>
        <v>4479.75</v>
      </c>
      <c r="J4" s="7">
        <f>FlightsPivot[[#This Row],[Total Fare]]+FlightsPivot[[#This Row],[10% tax ]]</f>
        <v>49277.25</v>
      </c>
      <c r="K4" s="4">
        <v>8</v>
      </c>
      <c r="L4" s="4">
        <v>2015</v>
      </c>
      <c r="M4" t="str">
        <f>INDEX(RoutesPivot[DepAirport],MATCH($C4,RoutesPivot[[RouteID]:[RouteID]],0))</f>
        <v>ORD</v>
      </c>
      <c r="N4" t="str">
        <f>INDEX(RoutesPivot[AirportID],MATCH($C4,RoutesPivot[[RouteID]:[RouteID]],0))</f>
        <v>EWR</v>
      </c>
      <c r="O4">
        <f>INDEX(RoutesPivot[Distance],MATCH($C4,RoutesPivot[[RouteID]:[RouteID]],0))</f>
        <v>600</v>
      </c>
      <c r="P4">
        <f>INDEX(RoutesPivot[ListPrice],MATCH($C4,RoutesPivot[[RouteID]:[RouteID]],0))</f>
        <v>225</v>
      </c>
      <c r="Q4" t="str">
        <f>INDEX(AirportPivot[AirportName],MATCH($N4,AirportPivot[[AirportID]:[AirportID]],0))</f>
        <v>Newark Liberty International</v>
      </c>
      <c r="R4">
        <f>INDEX(AirportPivot[Gates (number of available)],MATCH($N4,AirportPivot[[AirportID]:[AirportID]],0))</f>
        <v>82</v>
      </c>
    </row>
    <row r="5" spans="1:18" x14ac:dyDescent="0.25">
      <c r="A5" s="3" t="s">
        <v>16</v>
      </c>
      <c r="B5" s="12">
        <v>41833</v>
      </c>
      <c r="C5" s="4" t="s">
        <v>17</v>
      </c>
      <c r="D5" s="4">
        <v>3.8</v>
      </c>
      <c r="E5" s="4">
        <v>172</v>
      </c>
      <c r="F5" s="5">
        <v>0.72916666666666663</v>
      </c>
      <c r="G5" s="6">
        <v>385</v>
      </c>
      <c r="H5" s="7">
        <v>63525</v>
      </c>
      <c r="I5" s="7">
        <f>FlightsPivot[[#This Row],[Total Fare]]*10%</f>
        <v>6352.5</v>
      </c>
      <c r="J5" s="7">
        <f>FlightsPivot[[#This Row],[Total Fare]]+FlightsPivot[[#This Row],[10% tax ]]</f>
        <v>69877.5</v>
      </c>
      <c r="K5" s="4">
        <v>7</v>
      </c>
      <c r="L5" s="4">
        <v>2014</v>
      </c>
      <c r="M5" t="str">
        <f>INDEX(RoutesPivot[DepAirport],MATCH($C5,RoutesPivot[[RouteID]:[RouteID]],0))</f>
        <v>ORD</v>
      </c>
      <c r="N5" t="str">
        <f>INDEX(RoutesPivot[AirportID],MATCH($C5,RoutesPivot[[RouteID]:[RouteID]],0))</f>
        <v>LAX</v>
      </c>
      <c r="O5">
        <f>INDEX(RoutesPivot[Distance],MATCH($C5,RoutesPivot[[RouteID]:[RouteID]],0))</f>
        <v>1518</v>
      </c>
      <c r="P5">
        <f>INDEX(RoutesPivot[ListPrice],MATCH($C5,RoutesPivot[[RouteID]:[RouteID]],0))</f>
        <v>350</v>
      </c>
      <c r="Q5" t="str">
        <f>INDEX(AirportPivot[AirportName],MATCH($N5,AirportPivot[[AirportID]:[AirportID]],0))</f>
        <v>Los Angeles International</v>
      </c>
      <c r="R5">
        <f>INDEX(AirportPivot[Gates (number of available)],MATCH($N5,AirportPivot[[AirportID]:[AirportID]],0))</f>
        <v>86</v>
      </c>
    </row>
    <row r="6" spans="1:18" x14ac:dyDescent="0.25">
      <c r="A6" s="3" t="s">
        <v>18</v>
      </c>
      <c r="B6" s="12">
        <v>42135</v>
      </c>
      <c r="C6" s="4" t="s">
        <v>19</v>
      </c>
      <c r="D6" s="4">
        <v>3</v>
      </c>
      <c r="E6" s="4">
        <v>89</v>
      </c>
      <c r="F6" s="5">
        <v>0.70833333333333337</v>
      </c>
      <c r="G6" s="6">
        <v>200</v>
      </c>
      <c r="H6" s="7">
        <v>36200</v>
      </c>
      <c r="I6" s="7">
        <f>FlightsPivot[[#This Row],[Total Fare]]*10%</f>
        <v>3620</v>
      </c>
      <c r="J6" s="7">
        <f>FlightsPivot[[#This Row],[Total Fare]]+FlightsPivot[[#This Row],[10% tax ]]</f>
        <v>39820</v>
      </c>
      <c r="K6" s="4">
        <v>5</v>
      </c>
      <c r="L6" s="4">
        <v>2015</v>
      </c>
      <c r="M6" t="str">
        <f>INDEX(RoutesPivot[DepAirport],MATCH($C6,RoutesPivot[[RouteID]:[RouteID]],0))</f>
        <v>ORD</v>
      </c>
      <c r="N6" t="str">
        <f>INDEX(RoutesPivot[AirportID],MATCH($C6,RoutesPivot[[RouteID]:[RouteID]],0))</f>
        <v>IAH</v>
      </c>
      <c r="O6">
        <f>INDEX(RoutesPivot[Distance],MATCH($C6,RoutesPivot[[RouteID]:[RouteID]],0))</f>
        <v>800</v>
      </c>
      <c r="P6">
        <f>INDEX(RoutesPivot[ListPrice],MATCH($C6,RoutesPivot[[RouteID]:[RouteID]],0))</f>
        <v>200</v>
      </c>
      <c r="Q6" t="str">
        <f>INDEX(AirportPivot[AirportName],MATCH($N6,AirportPivot[[AirportID]:[AirportID]],0))</f>
        <v>George Bush Intercontinental/Houston</v>
      </c>
      <c r="R6">
        <f>INDEX(AirportPivot[Gates (number of available)],MATCH($N6,AirportPivot[[AirportID]:[AirportID]],0))</f>
        <v>80</v>
      </c>
    </row>
    <row r="7" spans="1:18" x14ac:dyDescent="0.25">
      <c r="A7" s="3" t="s">
        <v>20</v>
      </c>
      <c r="B7" s="12">
        <v>42359</v>
      </c>
      <c r="C7" s="4" t="s">
        <v>21</v>
      </c>
      <c r="D7" s="4">
        <v>3.5</v>
      </c>
      <c r="E7" s="4">
        <v>91</v>
      </c>
      <c r="F7" s="5">
        <v>0.47916666666666669</v>
      </c>
      <c r="G7" s="6">
        <v>175</v>
      </c>
      <c r="H7" s="7">
        <v>32375</v>
      </c>
      <c r="I7" s="7">
        <f>FlightsPivot[[#This Row],[Total Fare]]*10%</f>
        <v>3237.5</v>
      </c>
      <c r="J7" s="7">
        <f>FlightsPivot[[#This Row],[Total Fare]]+FlightsPivot[[#This Row],[10% tax ]]</f>
        <v>35612.5</v>
      </c>
      <c r="K7" s="4">
        <v>12</v>
      </c>
      <c r="L7" s="4">
        <v>2015</v>
      </c>
      <c r="M7" t="str">
        <f>INDEX(RoutesPivot[DepAirport],MATCH($C7,RoutesPivot[[RouteID]:[RouteID]],0))</f>
        <v>ORD</v>
      </c>
      <c r="N7" t="str">
        <f>INDEX(RoutesPivot[AirportID],MATCH($C7,RoutesPivot[[RouteID]:[RouteID]],0))</f>
        <v>CLT</v>
      </c>
      <c r="O7">
        <f>INDEX(RoutesPivot[Distance],MATCH($C7,RoutesPivot[[RouteID]:[RouteID]],0))</f>
        <v>700</v>
      </c>
      <c r="P7">
        <f>INDEX(RoutesPivot[ListPrice],MATCH($C7,RoutesPivot[[RouteID]:[RouteID]],0))</f>
        <v>125</v>
      </c>
      <c r="Q7" t="str">
        <f>INDEX(AirportPivot[AirportName],MATCH($N7,AirportPivot[[AirportID]:[AirportID]],0))</f>
        <v>Charlotte/Douglas International</v>
      </c>
      <c r="R7">
        <f>INDEX(AirportPivot[Gates (number of available)],MATCH($N7,AirportPivot[[AirportID]:[AirportID]],0))</f>
        <v>65</v>
      </c>
    </row>
    <row r="8" spans="1:18" x14ac:dyDescent="0.25">
      <c r="A8" s="3" t="s">
        <v>22</v>
      </c>
      <c r="B8" s="12">
        <v>41726</v>
      </c>
      <c r="C8" s="4" t="s">
        <v>23</v>
      </c>
      <c r="D8" s="4">
        <v>1.7</v>
      </c>
      <c r="E8" s="4">
        <v>138</v>
      </c>
      <c r="F8" s="5">
        <v>0.625</v>
      </c>
      <c r="G8" s="6">
        <v>300</v>
      </c>
      <c r="H8" s="7">
        <v>55500</v>
      </c>
      <c r="I8" s="7">
        <f>FlightsPivot[[#This Row],[Total Fare]]*10%</f>
        <v>5550</v>
      </c>
      <c r="J8" s="7">
        <f>FlightsPivot[[#This Row],[Total Fare]]+FlightsPivot[[#This Row],[10% tax ]]</f>
        <v>61050</v>
      </c>
      <c r="K8" s="4">
        <v>3</v>
      </c>
      <c r="L8" s="4">
        <v>2014</v>
      </c>
      <c r="M8" t="str">
        <f>INDEX(RoutesPivot[DepAirport],MATCH($C8,RoutesPivot[[RouteID]:[RouteID]],0))</f>
        <v>ORD</v>
      </c>
      <c r="N8" t="str">
        <f>INDEX(RoutesPivot[AirportID],MATCH($C8,RoutesPivot[[RouteID]:[RouteID]],0))</f>
        <v>DEN</v>
      </c>
      <c r="O8">
        <f>INDEX(RoutesPivot[Distance],MATCH($C8,RoutesPivot[[RouteID]:[RouteID]],0))</f>
        <v>800</v>
      </c>
      <c r="P8">
        <f>INDEX(RoutesPivot[ListPrice],MATCH($C8,RoutesPivot[[RouteID]:[RouteID]],0))</f>
        <v>300</v>
      </c>
      <c r="Q8" t="str">
        <f>INDEX(AirportPivot[AirportName],MATCH($N8,AirportPivot[[AirportID]:[AirportID]],0))</f>
        <v>Denver International</v>
      </c>
      <c r="R8">
        <f>INDEX(AirportPivot[Gates (number of available)],MATCH($N8,AirportPivot[[AirportID]:[AirportID]],0))</f>
        <v>75</v>
      </c>
    </row>
    <row r="9" spans="1:18" x14ac:dyDescent="0.25">
      <c r="A9" s="3" t="s">
        <v>24</v>
      </c>
      <c r="B9" s="12">
        <v>42318</v>
      </c>
      <c r="C9" s="4" t="s">
        <v>25</v>
      </c>
      <c r="D9" s="4">
        <v>2.2999999999999998</v>
      </c>
      <c r="E9" s="4">
        <v>131</v>
      </c>
      <c r="F9" s="5">
        <v>0.75</v>
      </c>
      <c r="G9" s="6">
        <v>200</v>
      </c>
      <c r="H9" s="7">
        <v>37000</v>
      </c>
      <c r="I9" s="7">
        <f>FlightsPivot[[#This Row],[Total Fare]]*10%</f>
        <v>3700</v>
      </c>
      <c r="J9" s="7">
        <f>FlightsPivot[[#This Row],[Total Fare]]+FlightsPivot[[#This Row],[10% tax ]]</f>
        <v>40700</v>
      </c>
      <c r="K9" s="4">
        <v>11</v>
      </c>
      <c r="L9" s="4">
        <v>2015</v>
      </c>
      <c r="M9" t="str">
        <f>INDEX(RoutesPivot[DepAirport],MATCH($C9,RoutesPivot[[RouteID]:[RouteID]],0))</f>
        <v>ORD</v>
      </c>
      <c r="N9" t="str">
        <f>INDEX(RoutesPivot[AirportID],MATCH($C9,RoutesPivot[[RouteID]:[RouteID]],0))</f>
        <v>DFW</v>
      </c>
      <c r="O9">
        <f>INDEX(RoutesPivot[Distance],MATCH($C9,RoutesPivot[[RouteID]:[RouteID]],0))</f>
        <v>700</v>
      </c>
      <c r="P9">
        <f>INDEX(RoutesPivot[ListPrice],MATCH($C9,RoutesPivot[[RouteID]:[RouteID]],0))</f>
        <v>200</v>
      </c>
      <c r="Q9" t="str">
        <f>INDEX(AirportPivot[AirportName],MATCH($N9,AirportPivot[[AirportID]:[AirportID]],0))</f>
        <v>Dallas/Fort Worth International</v>
      </c>
      <c r="R9">
        <f>INDEX(AirportPivot[Gates (number of available)],MATCH($N9,AirportPivot[[AirportID]:[AirportID]],0))</f>
        <v>130</v>
      </c>
    </row>
    <row r="10" spans="1:18" x14ac:dyDescent="0.25">
      <c r="A10" s="3" t="s">
        <v>26</v>
      </c>
      <c r="B10" s="12">
        <v>41774</v>
      </c>
      <c r="C10" s="4" t="s">
        <v>27</v>
      </c>
      <c r="D10" s="4">
        <v>10.6</v>
      </c>
      <c r="E10" s="4">
        <v>23</v>
      </c>
      <c r="F10" s="5">
        <v>0.75</v>
      </c>
      <c r="G10" s="6">
        <v>200</v>
      </c>
      <c r="H10" s="7">
        <v>37000</v>
      </c>
      <c r="I10" s="7">
        <f>FlightsPivot[[#This Row],[Total Fare]]*10%</f>
        <v>3700</v>
      </c>
      <c r="J10" s="7">
        <f>FlightsPivot[[#This Row],[Total Fare]]+FlightsPivot[[#This Row],[10% tax ]]</f>
        <v>40700</v>
      </c>
      <c r="K10" s="4">
        <v>5</v>
      </c>
      <c r="L10" s="4">
        <v>2014</v>
      </c>
      <c r="M10" t="str">
        <f>INDEX(RoutesPivot[DepAirport],MATCH($C10,RoutesPivot[[RouteID]:[RouteID]],0))</f>
        <v>ORD</v>
      </c>
      <c r="N10" t="str">
        <f>INDEX(RoutesPivot[AirportID],MATCH($C10,RoutesPivot[[RouteID]:[RouteID]],0))</f>
        <v>ATL</v>
      </c>
      <c r="O10">
        <f>INDEX(RoutesPivot[Distance],MATCH($C10,RoutesPivot[[RouteID]:[RouteID]],0))</f>
        <v>510</v>
      </c>
      <c r="P10">
        <f>INDEX(RoutesPivot[ListPrice],MATCH($C10,RoutesPivot[[RouteID]:[RouteID]],0))</f>
        <v>200</v>
      </c>
      <c r="Q10" t="str">
        <f>INDEX(AirportPivot[AirportName],MATCH($N10,AirportPivot[[AirportID]:[AirportID]],0))</f>
        <v>Hartsfield-Jackson Atlanta International</v>
      </c>
      <c r="R10">
        <f>INDEX(AirportPivot[Gates (number of available)],MATCH($N10,AirportPivot[[AirportID]:[AirportID]],0))</f>
        <v>100</v>
      </c>
    </row>
    <row r="11" spans="1:18" x14ac:dyDescent="0.25">
      <c r="A11" s="3" t="s">
        <v>28</v>
      </c>
      <c r="B11" s="12">
        <v>41900</v>
      </c>
      <c r="C11" s="4" t="s">
        <v>21</v>
      </c>
      <c r="D11" s="4">
        <v>2</v>
      </c>
      <c r="E11" s="4">
        <v>169</v>
      </c>
      <c r="F11" s="5">
        <v>0.29166666666666669</v>
      </c>
      <c r="G11" s="6">
        <v>125</v>
      </c>
      <c r="H11" s="7">
        <v>20625</v>
      </c>
      <c r="I11" s="7">
        <f>FlightsPivot[[#This Row],[Total Fare]]*10%</f>
        <v>2062.5</v>
      </c>
      <c r="J11" s="7">
        <f>FlightsPivot[[#This Row],[Total Fare]]+FlightsPivot[[#This Row],[10% tax ]]</f>
        <v>22687.5</v>
      </c>
      <c r="K11" s="4">
        <v>9</v>
      </c>
      <c r="L11" s="4">
        <v>2014</v>
      </c>
      <c r="M11" t="str">
        <f>INDEX(RoutesPivot[DepAirport],MATCH($C11,RoutesPivot[[RouteID]:[RouteID]],0))</f>
        <v>ORD</v>
      </c>
      <c r="N11" t="str">
        <f>INDEX(RoutesPivot[AirportID],MATCH($C11,RoutesPivot[[RouteID]:[RouteID]],0))</f>
        <v>CLT</v>
      </c>
      <c r="O11">
        <f>INDEX(RoutesPivot[Distance],MATCH($C11,RoutesPivot[[RouteID]:[RouteID]],0))</f>
        <v>700</v>
      </c>
      <c r="P11">
        <f>INDEX(RoutesPivot[ListPrice],MATCH($C11,RoutesPivot[[RouteID]:[RouteID]],0))</f>
        <v>125</v>
      </c>
      <c r="Q11" t="str">
        <f>INDEX(AirportPivot[AirportName],MATCH($N11,AirportPivot[[AirportID]:[AirportID]],0))</f>
        <v>Charlotte/Douglas International</v>
      </c>
      <c r="R11">
        <f>INDEX(AirportPivot[Gates (number of available)],MATCH($N11,AirportPivot[[AirportID]:[AirportID]],0))</f>
        <v>65</v>
      </c>
    </row>
    <row r="12" spans="1:18" x14ac:dyDescent="0.25">
      <c r="A12" s="3" t="s">
        <v>29</v>
      </c>
      <c r="B12" s="12">
        <v>42219</v>
      </c>
      <c r="C12" s="4" t="s">
        <v>30</v>
      </c>
      <c r="D12" s="4">
        <v>2.6</v>
      </c>
      <c r="E12" s="4">
        <v>197</v>
      </c>
      <c r="F12" s="5">
        <v>0.75</v>
      </c>
      <c r="G12" s="6">
        <v>275</v>
      </c>
      <c r="H12" s="7">
        <v>45375</v>
      </c>
      <c r="I12" s="7">
        <f>FlightsPivot[[#This Row],[Total Fare]]*10%</f>
        <v>4537.5</v>
      </c>
      <c r="J12" s="7">
        <f>FlightsPivot[[#This Row],[Total Fare]]+FlightsPivot[[#This Row],[10% tax ]]</f>
        <v>49912.5</v>
      </c>
      <c r="K12" s="4">
        <v>8</v>
      </c>
      <c r="L12" s="4">
        <v>2015</v>
      </c>
      <c r="M12" t="str">
        <f>INDEX(RoutesPivot[DepAirport],MATCH($C12,RoutesPivot[[RouteID]:[RouteID]],0))</f>
        <v>ORD</v>
      </c>
      <c r="N12" t="str">
        <f>INDEX(RoutesPivot[AirportID],MATCH($C12,RoutesPivot[[RouteID]:[RouteID]],0))</f>
        <v>MCO</v>
      </c>
      <c r="O12">
        <f>INDEX(RoutesPivot[Distance],MATCH($C12,RoutesPivot[[RouteID]:[RouteID]],0))</f>
        <v>850</v>
      </c>
      <c r="P12">
        <f>INDEX(RoutesPivot[ListPrice],MATCH($C12,RoutesPivot[[RouteID]:[RouteID]],0))</f>
        <v>250</v>
      </c>
      <c r="Q12" t="str">
        <f>INDEX(AirportPivot[AirportName],MATCH($N12,AirportPivot[[AirportID]:[AirportID]],0))</f>
        <v>Orlando International</v>
      </c>
      <c r="R12">
        <f>INDEX(AirportPivot[Gates (number of available)],MATCH($N12,AirportPivot[[AirportID]:[AirportID]],0))</f>
        <v>67</v>
      </c>
    </row>
    <row r="13" spans="1:18" x14ac:dyDescent="0.25">
      <c r="A13" s="3" t="s">
        <v>31</v>
      </c>
      <c r="B13" s="12">
        <v>41648</v>
      </c>
      <c r="C13" s="4" t="s">
        <v>17</v>
      </c>
      <c r="D13" s="4">
        <v>3.2</v>
      </c>
      <c r="E13" s="4">
        <v>209</v>
      </c>
      <c r="F13" s="5">
        <v>0.52083333333333337</v>
      </c>
      <c r="G13" s="6">
        <v>350</v>
      </c>
      <c r="H13" s="7">
        <v>57750</v>
      </c>
      <c r="I13" s="7">
        <f>FlightsPivot[[#This Row],[Total Fare]]*10%</f>
        <v>5775</v>
      </c>
      <c r="J13" s="7">
        <f>FlightsPivot[[#This Row],[Total Fare]]+FlightsPivot[[#This Row],[10% tax ]]</f>
        <v>63525</v>
      </c>
      <c r="K13" s="4">
        <v>1</v>
      </c>
      <c r="L13" s="4">
        <v>2014</v>
      </c>
      <c r="M13" t="str">
        <f>INDEX(RoutesPivot[DepAirport],MATCH($C13,RoutesPivot[[RouteID]:[RouteID]],0))</f>
        <v>ORD</v>
      </c>
      <c r="N13" t="str">
        <f>INDEX(RoutesPivot[AirportID],MATCH($C13,RoutesPivot[[RouteID]:[RouteID]],0))</f>
        <v>LAX</v>
      </c>
      <c r="O13">
        <f>INDEX(RoutesPivot[Distance],MATCH($C13,RoutesPivot[[RouteID]:[RouteID]],0))</f>
        <v>1518</v>
      </c>
      <c r="P13">
        <f>INDEX(RoutesPivot[ListPrice],MATCH($C13,RoutesPivot[[RouteID]:[RouteID]],0))</f>
        <v>350</v>
      </c>
      <c r="Q13" t="str">
        <f>INDEX(AirportPivot[AirportName],MATCH($N13,AirportPivot[[AirportID]:[AirportID]],0))</f>
        <v>Los Angeles International</v>
      </c>
      <c r="R13">
        <f>INDEX(AirportPivot[Gates (number of available)],MATCH($N13,AirportPivot[[AirportID]:[AirportID]],0))</f>
        <v>86</v>
      </c>
    </row>
    <row r="14" spans="1:18" x14ac:dyDescent="0.25">
      <c r="A14" s="3" t="s">
        <v>32</v>
      </c>
      <c r="B14" s="12">
        <v>42234</v>
      </c>
      <c r="C14" s="4" t="s">
        <v>33</v>
      </c>
      <c r="D14" s="4">
        <v>1.6</v>
      </c>
      <c r="E14" s="4">
        <v>97</v>
      </c>
      <c r="F14" s="5">
        <v>0.41666666666666669</v>
      </c>
      <c r="G14" s="6">
        <v>412.5</v>
      </c>
      <c r="H14" s="7">
        <v>76312.5</v>
      </c>
      <c r="I14" s="7">
        <f>FlightsPivot[[#This Row],[Total Fare]]*10%</f>
        <v>7631.25</v>
      </c>
      <c r="J14" s="7">
        <f>FlightsPivot[[#This Row],[Total Fare]]+FlightsPivot[[#This Row],[10% tax ]]</f>
        <v>83943.75</v>
      </c>
      <c r="K14" s="4">
        <v>8</v>
      </c>
      <c r="L14" s="4">
        <v>2015</v>
      </c>
      <c r="M14" t="str">
        <f>INDEX(RoutesPivot[DepAirport],MATCH($C14,RoutesPivot[[RouteID]:[RouteID]],0))</f>
        <v>ORD</v>
      </c>
      <c r="N14" t="str">
        <f>INDEX(RoutesPivot[AirportID],MATCH($C14,RoutesPivot[[RouteID]:[RouteID]],0))</f>
        <v>SFO</v>
      </c>
      <c r="O14">
        <f>INDEX(RoutesPivot[Distance],MATCH($C14,RoutesPivot[[RouteID]:[RouteID]],0))</f>
        <v>1600</v>
      </c>
      <c r="P14">
        <f>INDEX(RoutesPivot[ListPrice],MATCH($C14,RoutesPivot[[RouteID]:[RouteID]],0))</f>
        <v>375</v>
      </c>
      <c r="Q14" t="str">
        <f>INDEX(AirportPivot[AirportName],MATCH($N14,AirportPivot[[AirportID]:[AirportID]],0))</f>
        <v>San Francisco International</v>
      </c>
      <c r="R14">
        <f>INDEX(AirportPivot[Gates (number of available)],MATCH($N14,AirportPivot[[AirportID]:[AirportID]],0))</f>
        <v>70</v>
      </c>
    </row>
    <row r="15" spans="1:18" x14ac:dyDescent="0.25">
      <c r="A15" s="3" t="s">
        <v>34</v>
      </c>
      <c r="B15" s="12">
        <v>41828</v>
      </c>
      <c r="C15" s="4" t="s">
        <v>17</v>
      </c>
      <c r="D15" s="4">
        <v>5.5</v>
      </c>
      <c r="E15" s="4">
        <v>6</v>
      </c>
      <c r="F15" s="5">
        <v>0.70833333333333337</v>
      </c>
      <c r="G15" s="6">
        <v>385</v>
      </c>
      <c r="H15" s="7">
        <v>71225</v>
      </c>
      <c r="I15" s="7">
        <f>FlightsPivot[[#This Row],[Total Fare]]*10%</f>
        <v>7122.5</v>
      </c>
      <c r="J15" s="7">
        <f>FlightsPivot[[#This Row],[Total Fare]]+FlightsPivot[[#This Row],[10% tax ]]</f>
        <v>78347.5</v>
      </c>
      <c r="K15" s="4">
        <v>7</v>
      </c>
      <c r="L15" s="4">
        <v>2014</v>
      </c>
      <c r="M15" t="str">
        <f>INDEX(RoutesPivot[DepAirport],MATCH($C15,RoutesPivot[[RouteID]:[RouteID]],0))</f>
        <v>ORD</v>
      </c>
      <c r="N15" t="str">
        <f>INDEX(RoutesPivot[AirportID],MATCH($C15,RoutesPivot[[RouteID]:[RouteID]],0))</f>
        <v>LAX</v>
      </c>
      <c r="O15">
        <f>INDEX(RoutesPivot[Distance],MATCH($C15,RoutesPivot[[RouteID]:[RouteID]],0))</f>
        <v>1518</v>
      </c>
      <c r="P15">
        <f>INDEX(RoutesPivot[ListPrice],MATCH($C15,RoutesPivot[[RouteID]:[RouteID]],0))</f>
        <v>350</v>
      </c>
      <c r="Q15" t="str">
        <f>INDEX(AirportPivot[AirportName],MATCH($N15,AirportPivot[[AirportID]:[AirportID]],0))</f>
        <v>Los Angeles International</v>
      </c>
      <c r="R15">
        <f>INDEX(AirportPivot[Gates (number of available)],MATCH($N15,AirportPivot[[AirportID]:[AirportID]],0))</f>
        <v>86</v>
      </c>
    </row>
    <row r="16" spans="1:18" x14ac:dyDescent="0.25">
      <c r="A16" s="3" t="s">
        <v>35</v>
      </c>
      <c r="B16" s="12">
        <v>41676</v>
      </c>
      <c r="C16" s="4" t="s">
        <v>17</v>
      </c>
      <c r="D16" s="4">
        <v>4.0999999999999996</v>
      </c>
      <c r="E16" s="4">
        <v>116</v>
      </c>
      <c r="F16" s="5">
        <v>0.625</v>
      </c>
      <c r="G16" s="6">
        <v>350</v>
      </c>
      <c r="H16" s="7">
        <v>64750</v>
      </c>
      <c r="I16" s="7">
        <f>FlightsPivot[[#This Row],[Total Fare]]*10%</f>
        <v>6475</v>
      </c>
      <c r="J16" s="7">
        <f>FlightsPivot[[#This Row],[Total Fare]]+FlightsPivot[[#This Row],[10% tax ]]</f>
        <v>71225</v>
      </c>
      <c r="K16" s="4">
        <v>2</v>
      </c>
      <c r="L16" s="4">
        <v>2014</v>
      </c>
      <c r="M16" t="str">
        <f>INDEX(RoutesPivot[DepAirport],MATCH($C16,RoutesPivot[[RouteID]:[RouteID]],0))</f>
        <v>ORD</v>
      </c>
      <c r="N16" t="str">
        <f>INDEX(RoutesPivot[AirportID],MATCH($C16,RoutesPivot[[RouteID]:[RouteID]],0))</f>
        <v>LAX</v>
      </c>
      <c r="O16">
        <f>INDEX(RoutesPivot[Distance],MATCH($C16,RoutesPivot[[RouteID]:[RouteID]],0))</f>
        <v>1518</v>
      </c>
      <c r="P16">
        <f>INDEX(RoutesPivot[ListPrice],MATCH($C16,RoutesPivot[[RouteID]:[RouteID]],0))</f>
        <v>350</v>
      </c>
      <c r="Q16" t="str">
        <f>INDEX(AirportPivot[AirportName],MATCH($N16,AirportPivot[[AirportID]:[AirportID]],0))</f>
        <v>Los Angeles International</v>
      </c>
      <c r="R16">
        <f>INDEX(AirportPivot[Gates (number of available)],MATCH($N16,AirportPivot[[AirportID]:[AirportID]],0))</f>
        <v>86</v>
      </c>
    </row>
    <row r="17" spans="1:18" x14ac:dyDescent="0.25">
      <c r="A17" s="3" t="s">
        <v>36</v>
      </c>
      <c r="B17" s="12">
        <v>41736</v>
      </c>
      <c r="C17" s="4" t="s">
        <v>37</v>
      </c>
      <c r="D17" s="4">
        <v>2.1</v>
      </c>
      <c r="E17" s="4">
        <v>178</v>
      </c>
      <c r="F17" s="5">
        <v>0.64583333333333337</v>
      </c>
      <c r="G17" s="6">
        <v>350</v>
      </c>
      <c r="H17" s="7">
        <v>57750</v>
      </c>
      <c r="I17" s="7">
        <f>FlightsPivot[[#This Row],[Total Fare]]*10%</f>
        <v>5775</v>
      </c>
      <c r="J17" s="7">
        <f>FlightsPivot[[#This Row],[Total Fare]]+FlightsPivot[[#This Row],[10% tax ]]</f>
        <v>63525</v>
      </c>
      <c r="K17" s="4">
        <v>4</v>
      </c>
      <c r="L17" s="4">
        <v>2014</v>
      </c>
      <c r="M17" t="str">
        <f>INDEX(RoutesPivot[DepAirport],MATCH($C17,RoutesPivot[[RouteID]:[RouteID]],0))</f>
        <v>ORD</v>
      </c>
      <c r="N17" t="str">
        <f>INDEX(RoutesPivot[AirportID],MATCH($C17,RoutesPivot[[RouteID]:[RouteID]],0))</f>
        <v>SEA</v>
      </c>
      <c r="O17">
        <f>INDEX(RoutesPivot[Distance],MATCH($C17,RoutesPivot[[RouteID]:[RouteID]],0))</f>
        <v>1500</v>
      </c>
      <c r="P17">
        <f>INDEX(RoutesPivot[ListPrice],MATCH($C17,RoutesPivot[[RouteID]:[RouteID]],0))</f>
        <v>350</v>
      </c>
      <c r="Q17" t="str">
        <f>INDEX(AirportPivot[AirportName],MATCH($N17,AirportPivot[[AirportID]:[AirportID]],0))</f>
        <v>Seattle-Tacoma International</v>
      </c>
      <c r="R17">
        <f>INDEX(AirportPivot[Gates (number of available)],MATCH($N17,AirportPivot[[AirportID]:[AirportID]],0))</f>
        <v>58</v>
      </c>
    </row>
    <row r="18" spans="1:18" x14ac:dyDescent="0.25">
      <c r="A18" s="3" t="s">
        <v>38</v>
      </c>
      <c r="B18" s="12">
        <v>41716</v>
      </c>
      <c r="C18" s="4" t="s">
        <v>30</v>
      </c>
      <c r="D18" s="4">
        <v>2.2999999999999998</v>
      </c>
      <c r="E18" s="4">
        <v>154</v>
      </c>
      <c r="F18" s="5">
        <v>0.72916666666666663</v>
      </c>
      <c r="G18" s="6">
        <v>250</v>
      </c>
      <c r="H18" s="7">
        <v>41250</v>
      </c>
      <c r="I18" s="7">
        <f>FlightsPivot[[#This Row],[Total Fare]]*10%</f>
        <v>4125</v>
      </c>
      <c r="J18" s="7">
        <f>FlightsPivot[[#This Row],[Total Fare]]+FlightsPivot[[#This Row],[10% tax ]]</f>
        <v>45375</v>
      </c>
      <c r="K18" s="4">
        <v>3</v>
      </c>
      <c r="L18" s="4">
        <v>2014</v>
      </c>
      <c r="M18" t="str">
        <f>INDEX(RoutesPivot[DepAirport],MATCH($C18,RoutesPivot[[RouteID]:[RouteID]],0))</f>
        <v>ORD</v>
      </c>
      <c r="N18" t="str">
        <f>INDEX(RoutesPivot[AirportID],MATCH($C18,RoutesPivot[[RouteID]:[RouteID]],0))</f>
        <v>MCO</v>
      </c>
      <c r="O18">
        <f>INDEX(RoutesPivot[Distance],MATCH($C18,RoutesPivot[[RouteID]:[RouteID]],0))</f>
        <v>850</v>
      </c>
      <c r="P18">
        <f>INDEX(RoutesPivot[ListPrice],MATCH($C18,RoutesPivot[[RouteID]:[RouteID]],0))</f>
        <v>250</v>
      </c>
      <c r="Q18" t="str">
        <f>INDEX(AirportPivot[AirportName],MATCH($N18,AirportPivot[[AirportID]:[AirportID]],0))</f>
        <v>Orlando International</v>
      </c>
      <c r="R18">
        <f>INDEX(AirportPivot[Gates (number of available)],MATCH($N18,AirportPivot[[AirportID]:[AirportID]],0))</f>
        <v>67</v>
      </c>
    </row>
    <row r="19" spans="1:18" x14ac:dyDescent="0.25">
      <c r="A19" s="3" t="s">
        <v>39</v>
      </c>
      <c r="B19" s="12">
        <v>42208</v>
      </c>
      <c r="C19" s="4" t="s">
        <v>40</v>
      </c>
      <c r="D19" s="4">
        <v>1</v>
      </c>
      <c r="E19" s="4">
        <v>100</v>
      </c>
      <c r="F19" s="5">
        <v>0.75</v>
      </c>
      <c r="G19" s="6">
        <v>126.5</v>
      </c>
      <c r="H19" s="7">
        <v>23402.5</v>
      </c>
      <c r="I19" s="7">
        <f>FlightsPivot[[#This Row],[Total Fare]]*10%</f>
        <v>2340.25</v>
      </c>
      <c r="J19" s="7">
        <f>FlightsPivot[[#This Row],[Total Fare]]+FlightsPivot[[#This Row],[10% tax ]]</f>
        <v>25742.75</v>
      </c>
      <c r="K19" s="4">
        <v>7</v>
      </c>
      <c r="L19" s="4">
        <v>2015</v>
      </c>
      <c r="M19" t="str">
        <f>INDEX(RoutesPivot[DepAirport],MATCH($C19,RoutesPivot[[RouteID]:[RouteID]],0))</f>
        <v>ORD</v>
      </c>
      <c r="N19" t="str">
        <f>INDEX(RoutesPivot[AirportID],MATCH($C19,RoutesPivot[[RouteID]:[RouteID]],0))</f>
        <v>MSP</v>
      </c>
      <c r="O19">
        <f>INDEX(RoutesPivot[Distance],MATCH($C19,RoutesPivot[[RouteID]:[RouteID]],0))</f>
        <v>300</v>
      </c>
      <c r="P19">
        <f>INDEX(RoutesPivot[ListPrice],MATCH($C19,RoutesPivot[[RouteID]:[RouteID]],0))</f>
        <v>115</v>
      </c>
      <c r="Q19" t="str">
        <f>INDEX(AirportPivot[AirportName],MATCH($N19,AirportPivot[[AirportID]:[AirportID]],0))</f>
        <v>Minneapolis-St Paul International/Wold-Chamberlain</v>
      </c>
      <c r="R19">
        <f>INDEX(AirportPivot[Gates (number of available)],MATCH($N19,AirportPivot[[AirportID]:[AirportID]],0))</f>
        <v>65</v>
      </c>
    </row>
    <row r="20" spans="1:18" x14ac:dyDescent="0.25">
      <c r="A20" s="3" t="s">
        <v>41</v>
      </c>
      <c r="B20" s="12">
        <v>41996</v>
      </c>
      <c r="C20" s="4" t="s">
        <v>23</v>
      </c>
      <c r="D20" s="4">
        <v>4.0999999999999996</v>
      </c>
      <c r="E20" s="4">
        <v>7</v>
      </c>
      <c r="F20" s="5">
        <v>0.29166666666666669</v>
      </c>
      <c r="G20" s="6">
        <v>420</v>
      </c>
      <c r="H20" s="7">
        <v>77700</v>
      </c>
      <c r="I20" s="7">
        <f>FlightsPivot[[#This Row],[Total Fare]]*10%</f>
        <v>7770</v>
      </c>
      <c r="J20" s="7">
        <f>FlightsPivot[[#This Row],[Total Fare]]+FlightsPivot[[#This Row],[10% tax ]]</f>
        <v>85470</v>
      </c>
      <c r="K20" s="4">
        <v>12</v>
      </c>
      <c r="L20" s="4">
        <v>2014</v>
      </c>
      <c r="M20" t="str">
        <f>INDEX(RoutesPivot[DepAirport],MATCH($C20,RoutesPivot[[RouteID]:[RouteID]],0))</f>
        <v>ORD</v>
      </c>
      <c r="N20" t="str">
        <f>INDEX(RoutesPivot[AirportID],MATCH($C20,RoutesPivot[[RouteID]:[RouteID]],0))</f>
        <v>DEN</v>
      </c>
      <c r="O20">
        <f>INDEX(RoutesPivot[Distance],MATCH($C20,RoutesPivot[[RouteID]:[RouteID]],0))</f>
        <v>800</v>
      </c>
      <c r="P20">
        <f>INDEX(RoutesPivot[ListPrice],MATCH($C20,RoutesPivot[[RouteID]:[RouteID]],0))</f>
        <v>300</v>
      </c>
      <c r="Q20" t="str">
        <f>INDEX(AirportPivot[AirportName],MATCH($N20,AirportPivot[[AirportID]:[AirportID]],0))</f>
        <v>Denver International</v>
      </c>
      <c r="R20">
        <f>INDEX(AirportPivot[Gates (number of available)],MATCH($N20,AirportPivot[[AirportID]:[AirportID]],0))</f>
        <v>75</v>
      </c>
    </row>
    <row r="21" spans="1:18" x14ac:dyDescent="0.25">
      <c r="A21" s="3" t="s">
        <v>42</v>
      </c>
      <c r="B21" s="12">
        <v>41733</v>
      </c>
      <c r="C21" s="4" t="s">
        <v>23</v>
      </c>
      <c r="D21" s="4">
        <v>1.3</v>
      </c>
      <c r="E21" s="4">
        <v>190</v>
      </c>
      <c r="F21" s="5">
        <v>0.79166666666666663</v>
      </c>
      <c r="G21" s="6">
        <v>300</v>
      </c>
      <c r="H21" s="7">
        <v>49500</v>
      </c>
      <c r="I21" s="7">
        <f>FlightsPivot[[#This Row],[Total Fare]]*10%</f>
        <v>4950</v>
      </c>
      <c r="J21" s="7">
        <f>FlightsPivot[[#This Row],[Total Fare]]+FlightsPivot[[#This Row],[10% tax ]]</f>
        <v>54450</v>
      </c>
      <c r="K21" s="4">
        <v>4</v>
      </c>
      <c r="L21" s="4">
        <v>2014</v>
      </c>
      <c r="M21" t="str">
        <f>INDEX(RoutesPivot[DepAirport],MATCH($C21,RoutesPivot[[RouteID]:[RouteID]],0))</f>
        <v>ORD</v>
      </c>
      <c r="N21" t="str">
        <f>INDEX(RoutesPivot[AirportID],MATCH($C21,RoutesPivot[[RouteID]:[RouteID]],0))</f>
        <v>DEN</v>
      </c>
      <c r="O21">
        <f>INDEX(RoutesPivot[Distance],MATCH($C21,RoutesPivot[[RouteID]:[RouteID]],0))</f>
        <v>800</v>
      </c>
      <c r="P21">
        <f>INDEX(RoutesPivot[ListPrice],MATCH($C21,RoutesPivot[[RouteID]:[RouteID]],0))</f>
        <v>300</v>
      </c>
      <c r="Q21" t="str">
        <f>INDEX(AirportPivot[AirportName],MATCH($N21,AirportPivot[[AirportID]:[AirportID]],0))</f>
        <v>Denver International</v>
      </c>
      <c r="R21">
        <f>INDEX(AirportPivot[Gates (number of available)],MATCH($N21,AirportPivot[[AirportID]:[AirportID]],0))</f>
        <v>75</v>
      </c>
    </row>
    <row r="22" spans="1:18" x14ac:dyDescent="0.25">
      <c r="A22" s="3" t="s">
        <v>43</v>
      </c>
      <c r="B22" s="12">
        <v>42119</v>
      </c>
      <c r="C22" s="4" t="s">
        <v>25</v>
      </c>
      <c r="D22" s="4">
        <v>1.5</v>
      </c>
      <c r="E22" s="4">
        <v>63</v>
      </c>
      <c r="F22" s="5">
        <v>0.75</v>
      </c>
      <c r="G22" s="6">
        <v>200</v>
      </c>
      <c r="H22" s="7">
        <v>36200</v>
      </c>
      <c r="I22" s="7">
        <f>FlightsPivot[[#This Row],[Total Fare]]*10%</f>
        <v>3620</v>
      </c>
      <c r="J22" s="7">
        <f>FlightsPivot[[#This Row],[Total Fare]]+FlightsPivot[[#This Row],[10% tax ]]</f>
        <v>39820</v>
      </c>
      <c r="K22" s="4">
        <v>4</v>
      </c>
      <c r="L22" s="4">
        <v>2015</v>
      </c>
      <c r="M22" t="str">
        <f>INDEX(RoutesPivot[DepAirport],MATCH($C22,RoutesPivot[[RouteID]:[RouteID]],0))</f>
        <v>ORD</v>
      </c>
      <c r="N22" t="str">
        <f>INDEX(RoutesPivot[AirportID],MATCH($C22,RoutesPivot[[RouteID]:[RouteID]],0))</f>
        <v>DFW</v>
      </c>
      <c r="O22">
        <f>INDEX(RoutesPivot[Distance],MATCH($C22,RoutesPivot[[RouteID]:[RouteID]],0))</f>
        <v>700</v>
      </c>
      <c r="P22">
        <f>INDEX(RoutesPivot[ListPrice],MATCH($C22,RoutesPivot[[RouteID]:[RouteID]],0))</f>
        <v>200</v>
      </c>
      <c r="Q22" t="str">
        <f>INDEX(AirportPivot[AirportName],MATCH($N22,AirportPivot[[AirportID]:[AirportID]],0))</f>
        <v>Dallas/Fort Worth International</v>
      </c>
      <c r="R22">
        <f>INDEX(AirportPivot[Gates (number of available)],MATCH($N22,AirportPivot[[AirportID]:[AirportID]],0))</f>
        <v>130</v>
      </c>
    </row>
    <row r="23" spans="1:18" x14ac:dyDescent="0.25">
      <c r="A23" s="3" t="s">
        <v>44</v>
      </c>
      <c r="B23" s="12">
        <v>41723</v>
      </c>
      <c r="C23" s="4" t="s">
        <v>11</v>
      </c>
      <c r="D23" s="4">
        <v>1.6</v>
      </c>
      <c r="E23" s="4">
        <v>194</v>
      </c>
      <c r="F23" s="5">
        <v>0.375</v>
      </c>
      <c r="G23" s="6">
        <v>300</v>
      </c>
      <c r="H23" s="7">
        <v>49500</v>
      </c>
      <c r="I23" s="7">
        <f>FlightsPivot[[#This Row],[Total Fare]]*10%</f>
        <v>4950</v>
      </c>
      <c r="J23" s="7">
        <f>FlightsPivot[[#This Row],[Total Fare]]+FlightsPivot[[#This Row],[10% tax ]]</f>
        <v>54450</v>
      </c>
      <c r="K23" s="4">
        <v>3</v>
      </c>
      <c r="L23" s="4">
        <v>2014</v>
      </c>
      <c r="M23" t="str">
        <f>INDEX(RoutesPivot[DepAirport],MATCH($C23,RoutesPivot[[RouteID]:[RouteID]],0))</f>
        <v>ORD</v>
      </c>
      <c r="N23" t="str">
        <f>INDEX(RoutesPivot[AirportID],MATCH($C23,RoutesPivot[[RouteID]:[RouteID]],0))</f>
        <v>BOS</v>
      </c>
      <c r="O23">
        <f>INDEX(RoutesPivot[Distance],MATCH($C23,RoutesPivot[[RouteID]:[RouteID]],0))</f>
        <v>730</v>
      </c>
      <c r="P23">
        <f>INDEX(RoutesPivot[ListPrice],MATCH($C23,RoutesPivot[[RouteID]:[RouteID]],0))</f>
        <v>300</v>
      </c>
      <c r="Q23" t="str">
        <f>INDEX(AirportPivot[AirportName],MATCH($N23,AirportPivot[[AirportID]:[AirportID]],0))</f>
        <v>General Edward Lawrence Logan International</v>
      </c>
      <c r="R23">
        <f>INDEX(AirportPivot[Gates (number of available)],MATCH($N23,AirportPivot[[AirportID]:[AirportID]],0))</f>
        <v>63</v>
      </c>
    </row>
    <row r="24" spans="1:18" x14ac:dyDescent="0.25">
      <c r="A24" s="3" t="s">
        <v>45</v>
      </c>
      <c r="B24" s="12">
        <v>41954</v>
      </c>
      <c r="C24" s="4" t="s">
        <v>17</v>
      </c>
      <c r="D24" s="4">
        <v>5.2</v>
      </c>
      <c r="E24" s="4">
        <v>137</v>
      </c>
      <c r="F24" s="5">
        <v>0.29166666666666669</v>
      </c>
      <c r="G24" s="6">
        <v>350</v>
      </c>
      <c r="H24" s="7">
        <v>64750</v>
      </c>
      <c r="I24" s="7">
        <f>FlightsPivot[[#This Row],[Total Fare]]*10%</f>
        <v>6475</v>
      </c>
      <c r="J24" s="7">
        <f>FlightsPivot[[#This Row],[Total Fare]]+FlightsPivot[[#This Row],[10% tax ]]</f>
        <v>71225</v>
      </c>
      <c r="K24" s="4">
        <v>11</v>
      </c>
      <c r="L24" s="4">
        <v>2014</v>
      </c>
      <c r="M24" t="str">
        <f>INDEX(RoutesPivot[DepAirport],MATCH($C24,RoutesPivot[[RouteID]:[RouteID]],0))</f>
        <v>ORD</v>
      </c>
      <c r="N24" t="str">
        <f>INDEX(RoutesPivot[AirportID],MATCH($C24,RoutesPivot[[RouteID]:[RouteID]],0))</f>
        <v>LAX</v>
      </c>
      <c r="O24">
        <f>INDEX(RoutesPivot[Distance],MATCH($C24,RoutesPivot[[RouteID]:[RouteID]],0))</f>
        <v>1518</v>
      </c>
      <c r="P24">
        <f>INDEX(RoutesPivot[ListPrice],MATCH($C24,RoutesPivot[[RouteID]:[RouteID]],0))</f>
        <v>350</v>
      </c>
      <c r="Q24" t="str">
        <f>INDEX(AirportPivot[AirportName],MATCH($N24,AirportPivot[[AirportID]:[AirportID]],0))</f>
        <v>Los Angeles International</v>
      </c>
      <c r="R24">
        <f>INDEX(AirportPivot[Gates (number of available)],MATCH($N24,AirportPivot[[AirportID]:[AirportID]],0))</f>
        <v>86</v>
      </c>
    </row>
    <row r="25" spans="1:18" x14ac:dyDescent="0.25">
      <c r="A25" s="3" t="s">
        <v>46</v>
      </c>
      <c r="B25" s="12">
        <v>41845</v>
      </c>
      <c r="C25" s="4" t="s">
        <v>47</v>
      </c>
      <c r="D25" s="4">
        <v>1.6</v>
      </c>
      <c r="E25" s="4">
        <v>54</v>
      </c>
      <c r="F25" s="5">
        <v>0.70833333333333337</v>
      </c>
      <c r="G25" s="6">
        <v>275</v>
      </c>
      <c r="H25" s="7">
        <v>45375</v>
      </c>
      <c r="I25" s="7">
        <f>FlightsPivot[[#This Row],[Total Fare]]*10%</f>
        <v>4537.5</v>
      </c>
      <c r="J25" s="7">
        <f>FlightsPivot[[#This Row],[Total Fare]]+FlightsPivot[[#This Row],[10% tax ]]</f>
        <v>49912.5</v>
      </c>
      <c r="K25" s="4">
        <v>7</v>
      </c>
      <c r="L25" s="4">
        <v>2014</v>
      </c>
      <c r="M25" t="str">
        <f>INDEX(RoutesPivot[DepAirport],MATCH($C25,RoutesPivot[[RouteID]:[RouteID]],0))</f>
        <v>ORD</v>
      </c>
      <c r="N25" t="str">
        <f>INDEX(RoutesPivot[AirportID],MATCH($C25,RoutesPivot[[RouteID]:[RouteID]],0))</f>
        <v>PHX</v>
      </c>
      <c r="O25">
        <f>INDEX(RoutesPivot[Distance],MATCH($C25,RoutesPivot[[RouteID]:[RouteID]],0))</f>
        <v>1200</v>
      </c>
      <c r="P25">
        <f>INDEX(RoutesPivot[ListPrice],MATCH($C25,RoutesPivot[[RouteID]:[RouteID]],0))</f>
        <v>250</v>
      </c>
      <c r="Q25" t="str">
        <f>INDEX(AirportPivot[AirportName],MATCH($N25,AirportPivot[[AirportID]:[AirportID]],0))</f>
        <v>Phoenix Sky Harbor International</v>
      </c>
      <c r="R25">
        <f>INDEX(AirportPivot[Gates (number of available)],MATCH($N25,AirportPivot[[AirportID]:[AirportID]],0))</f>
        <v>60</v>
      </c>
    </row>
    <row r="26" spans="1:18" x14ac:dyDescent="0.25">
      <c r="A26" s="3" t="s">
        <v>48</v>
      </c>
      <c r="B26" s="12">
        <v>41824</v>
      </c>
      <c r="C26" s="4" t="s">
        <v>21</v>
      </c>
      <c r="D26" s="4">
        <v>2</v>
      </c>
      <c r="E26" s="4">
        <v>166</v>
      </c>
      <c r="F26" s="5">
        <v>0.58333333333333337</v>
      </c>
      <c r="G26" s="6">
        <v>137.5</v>
      </c>
      <c r="H26" s="7">
        <v>22687.5</v>
      </c>
      <c r="I26" s="7">
        <f>FlightsPivot[[#This Row],[Total Fare]]*10%</f>
        <v>2268.75</v>
      </c>
      <c r="J26" s="7">
        <f>FlightsPivot[[#This Row],[Total Fare]]+FlightsPivot[[#This Row],[10% tax ]]</f>
        <v>24956.25</v>
      </c>
      <c r="K26" s="4">
        <v>7</v>
      </c>
      <c r="L26" s="4">
        <v>2014</v>
      </c>
      <c r="M26" t="str">
        <f>INDEX(RoutesPivot[DepAirport],MATCH($C26,RoutesPivot[[RouteID]:[RouteID]],0))</f>
        <v>ORD</v>
      </c>
      <c r="N26" t="str">
        <f>INDEX(RoutesPivot[AirportID],MATCH($C26,RoutesPivot[[RouteID]:[RouteID]],0))</f>
        <v>CLT</v>
      </c>
      <c r="O26">
        <f>INDEX(RoutesPivot[Distance],MATCH($C26,RoutesPivot[[RouteID]:[RouteID]],0))</f>
        <v>700</v>
      </c>
      <c r="P26">
        <f>INDEX(RoutesPivot[ListPrice],MATCH($C26,RoutesPivot[[RouteID]:[RouteID]],0))</f>
        <v>125</v>
      </c>
      <c r="Q26" t="str">
        <f>INDEX(AirportPivot[AirportName],MATCH($N26,AirportPivot[[AirportID]:[AirportID]],0))</f>
        <v>Charlotte/Douglas International</v>
      </c>
      <c r="R26">
        <f>INDEX(AirportPivot[Gates (number of available)],MATCH($N26,AirportPivot[[AirportID]:[AirportID]],0))</f>
        <v>65</v>
      </c>
    </row>
    <row r="27" spans="1:18" x14ac:dyDescent="0.25">
      <c r="A27" s="3" t="s">
        <v>49</v>
      </c>
      <c r="B27" s="12">
        <v>41999</v>
      </c>
      <c r="C27" s="4" t="s">
        <v>50</v>
      </c>
      <c r="D27" s="4">
        <v>5.6</v>
      </c>
      <c r="E27" s="4">
        <v>26</v>
      </c>
      <c r="F27" s="5">
        <v>0.45833333333333331</v>
      </c>
      <c r="G27" s="6">
        <v>385</v>
      </c>
      <c r="H27" s="7">
        <v>71225</v>
      </c>
      <c r="I27" s="7">
        <f>FlightsPivot[[#This Row],[Total Fare]]*10%</f>
        <v>7122.5</v>
      </c>
      <c r="J27" s="7">
        <f>FlightsPivot[[#This Row],[Total Fare]]+FlightsPivot[[#This Row],[10% tax ]]</f>
        <v>78347.5</v>
      </c>
      <c r="K27" s="4">
        <v>12</v>
      </c>
      <c r="L27" s="4">
        <v>2014</v>
      </c>
      <c r="M27" t="str">
        <f>INDEX(RoutesPivot[DepAirport],MATCH($C27,RoutesPivot[[RouteID]:[RouteID]],0))</f>
        <v>ORD</v>
      </c>
      <c r="N27" t="str">
        <f>INDEX(RoutesPivot[AirportID],MATCH($C27,RoutesPivot[[RouteID]:[RouteID]],0))</f>
        <v>LGA</v>
      </c>
      <c r="O27">
        <f>INDEX(RoutesPivot[Distance],MATCH($C27,RoutesPivot[[RouteID]:[RouteID]],0))</f>
        <v>610</v>
      </c>
      <c r="P27">
        <f>INDEX(RoutesPivot[ListPrice],MATCH($C27,RoutesPivot[[RouteID]:[RouteID]],0))</f>
        <v>275</v>
      </c>
      <c r="Q27" t="str">
        <f>INDEX(AirportPivot[AirportName],MATCH($N27,AirportPivot[[AirportID]:[AirportID]],0))</f>
        <v>Laguardia</v>
      </c>
      <c r="R27">
        <f>INDEX(AirportPivot[Gates (number of available)],MATCH($N27,AirportPivot[[AirportID]:[AirportID]],0))</f>
        <v>66</v>
      </c>
    </row>
    <row r="28" spans="1:18" x14ac:dyDescent="0.25">
      <c r="A28" s="3" t="s">
        <v>51</v>
      </c>
      <c r="B28" s="12">
        <v>41823</v>
      </c>
      <c r="C28" s="4" t="s">
        <v>19</v>
      </c>
      <c r="D28" s="4">
        <v>0.8</v>
      </c>
      <c r="E28" s="4">
        <v>204</v>
      </c>
      <c r="F28" s="5">
        <v>0.79166666666666663</v>
      </c>
      <c r="G28" s="6">
        <v>220</v>
      </c>
      <c r="H28" s="7">
        <v>36300</v>
      </c>
      <c r="I28" s="7">
        <f>FlightsPivot[[#This Row],[Total Fare]]*10%</f>
        <v>3630</v>
      </c>
      <c r="J28" s="7">
        <f>FlightsPivot[[#This Row],[Total Fare]]+FlightsPivot[[#This Row],[10% tax ]]</f>
        <v>39930</v>
      </c>
      <c r="K28" s="4">
        <v>7</v>
      </c>
      <c r="L28" s="4">
        <v>2014</v>
      </c>
      <c r="M28" t="str">
        <f>INDEX(RoutesPivot[DepAirport],MATCH($C28,RoutesPivot[[RouteID]:[RouteID]],0))</f>
        <v>ORD</v>
      </c>
      <c r="N28" t="str">
        <f>INDEX(RoutesPivot[AirportID],MATCH($C28,RoutesPivot[[RouteID]:[RouteID]],0))</f>
        <v>IAH</v>
      </c>
      <c r="O28">
        <f>INDEX(RoutesPivot[Distance],MATCH($C28,RoutesPivot[[RouteID]:[RouteID]],0))</f>
        <v>800</v>
      </c>
      <c r="P28">
        <f>INDEX(RoutesPivot[ListPrice],MATCH($C28,RoutesPivot[[RouteID]:[RouteID]],0))</f>
        <v>200</v>
      </c>
      <c r="Q28" t="str">
        <f>INDEX(AirportPivot[AirportName],MATCH($N28,AirportPivot[[AirportID]:[AirportID]],0))</f>
        <v>George Bush Intercontinental/Houston</v>
      </c>
      <c r="R28">
        <f>INDEX(AirportPivot[Gates (number of available)],MATCH($N28,AirportPivot[[AirportID]:[AirportID]],0))</f>
        <v>80</v>
      </c>
    </row>
    <row r="29" spans="1:18" x14ac:dyDescent="0.25">
      <c r="A29" s="3" t="s">
        <v>52</v>
      </c>
      <c r="B29" s="12">
        <v>41869</v>
      </c>
      <c r="C29" s="4" t="s">
        <v>53</v>
      </c>
      <c r="D29" s="4">
        <v>1.6</v>
      </c>
      <c r="E29" s="4">
        <v>71</v>
      </c>
      <c r="F29" s="5">
        <v>0.6875</v>
      </c>
      <c r="G29" s="6">
        <v>330</v>
      </c>
      <c r="H29" s="7">
        <v>59730</v>
      </c>
      <c r="I29" s="7">
        <f>FlightsPivot[[#This Row],[Total Fare]]*10%</f>
        <v>5973</v>
      </c>
      <c r="J29" s="7">
        <f>FlightsPivot[[#This Row],[Total Fare]]+FlightsPivot[[#This Row],[10% tax ]]</f>
        <v>65703</v>
      </c>
      <c r="K29" s="4">
        <v>8</v>
      </c>
      <c r="L29" s="4">
        <v>2014</v>
      </c>
      <c r="M29" t="str">
        <f>INDEX(RoutesPivot[DepAirport],MATCH($C29,RoutesPivot[[RouteID]:[RouteID]],0))</f>
        <v>ORD</v>
      </c>
      <c r="N29" t="str">
        <f>INDEX(RoutesPivot[AirportID],MATCH($C29,RoutesPivot[[RouteID]:[RouteID]],0))</f>
        <v>FLL</v>
      </c>
      <c r="O29">
        <f>INDEX(RoutesPivot[Distance],MATCH($C29,RoutesPivot[[RouteID]:[RouteID]],0))</f>
        <v>940</v>
      </c>
      <c r="P29">
        <f>INDEX(RoutesPivot[ListPrice],MATCH($C29,RoutesPivot[[RouteID]:[RouteID]],0))</f>
        <v>300</v>
      </c>
      <c r="Q29" t="str">
        <f>INDEX(AirportPivot[AirportName],MATCH($N29,AirportPivot[[AirportID]:[AirportID]],0))</f>
        <v>Fort Lauderdale/Hollywood International</v>
      </c>
      <c r="R29">
        <f>INDEX(AirportPivot[Gates (number of available)],MATCH($N29,AirportPivot[[AirportID]:[AirportID]],0))</f>
        <v>55</v>
      </c>
    </row>
    <row r="30" spans="1:18" x14ac:dyDescent="0.25">
      <c r="A30" s="3" t="s">
        <v>54</v>
      </c>
      <c r="B30" s="12">
        <v>41818</v>
      </c>
      <c r="C30" s="4" t="s">
        <v>27</v>
      </c>
      <c r="D30" s="4">
        <v>7.3</v>
      </c>
      <c r="E30" s="4">
        <v>149</v>
      </c>
      <c r="F30" s="5">
        <v>0.4375</v>
      </c>
      <c r="G30" s="6">
        <v>220</v>
      </c>
      <c r="H30" s="7">
        <v>40700</v>
      </c>
      <c r="I30" s="7">
        <f>FlightsPivot[[#This Row],[Total Fare]]*10%</f>
        <v>4070</v>
      </c>
      <c r="J30" s="7">
        <f>FlightsPivot[[#This Row],[Total Fare]]+FlightsPivot[[#This Row],[10% tax ]]</f>
        <v>44770</v>
      </c>
      <c r="K30" s="4">
        <v>6</v>
      </c>
      <c r="L30" s="4">
        <v>2014</v>
      </c>
      <c r="M30" t="str">
        <f>INDEX(RoutesPivot[DepAirport],MATCH($C30,RoutesPivot[[RouteID]:[RouteID]],0))</f>
        <v>ORD</v>
      </c>
      <c r="N30" t="str">
        <f>INDEX(RoutesPivot[AirportID],MATCH($C30,RoutesPivot[[RouteID]:[RouteID]],0))</f>
        <v>ATL</v>
      </c>
      <c r="O30">
        <f>INDEX(RoutesPivot[Distance],MATCH($C30,RoutesPivot[[RouteID]:[RouteID]],0))</f>
        <v>510</v>
      </c>
      <c r="P30">
        <f>INDEX(RoutesPivot[ListPrice],MATCH($C30,RoutesPivot[[RouteID]:[RouteID]],0))</f>
        <v>200</v>
      </c>
      <c r="Q30" t="str">
        <f>INDEX(AirportPivot[AirportName],MATCH($N30,AirportPivot[[AirportID]:[AirportID]],0))</f>
        <v>Hartsfield-Jackson Atlanta International</v>
      </c>
      <c r="R30">
        <f>INDEX(AirportPivot[Gates (number of available)],MATCH($N30,AirportPivot[[AirportID]:[AirportID]],0))</f>
        <v>100</v>
      </c>
    </row>
    <row r="31" spans="1:18" x14ac:dyDescent="0.25">
      <c r="A31" s="3" t="s">
        <v>55</v>
      </c>
      <c r="B31" s="12">
        <v>42290</v>
      </c>
      <c r="C31" s="4" t="s">
        <v>30</v>
      </c>
      <c r="D31" s="4">
        <v>2.2000000000000002</v>
      </c>
      <c r="E31" s="4">
        <v>123</v>
      </c>
      <c r="F31" s="5">
        <v>0.77083333333333337</v>
      </c>
      <c r="G31" s="6">
        <v>250</v>
      </c>
      <c r="H31" s="7">
        <v>46250</v>
      </c>
      <c r="I31" s="7">
        <f>FlightsPivot[[#This Row],[Total Fare]]*10%</f>
        <v>4625</v>
      </c>
      <c r="J31" s="7">
        <f>FlightsPivot[[#This Row],[Total Fare]]+FlightsPivot[[#This Row],[10% tax ]]</f>
        <v>50875</v>
      </c>
      <c r="K31" s="4">
        <v>10</v>
      </c>
      <c r="L31" s="4">
        <v>2015</v>
      </c>
      <c r="M31" t="str">
        <f>INDEX(RoutesPivot[DepAirport],MATCH($C31,RoutesPivot[[RouteID]:[RouteID]],0))</f>
        <v>ORD</v>
      </c>
      <c r="N31" t="str">
        <f>INDEX(RoutesPivot[AirportID],MATCH($C31,RoutesPivot[[RouteID]:[RouteID]],0))</f>
        <v>MCO</v>
      </c>
      <c r="O31">
        <f>INDEX(RoutesPivot[Distance],MATCH($C31,RoutesPivot[[RouteID]:[RouteID]],0))</f>
        <v>850</v>
      </c>
      <c r="P31">
        <f>INDEX(RoutesPivot[ListPrice],MATCH($C31,RoutesPivot[[RouteID]:[RouteID]],0))</f>
        <v>250</v>
      </c>
      <c r="Q31" t="str">
        <f>INDEX(AirportPivot[AirportName],MATCH($N31,AirportPivot[[AirportID]:[AirportID]],0))</f>
        <v>Orlando International</v>
      </c>
      <c r="R31">
        <f>INDEX(AirportPivot[Gates (number of available)],MATCH($N31,AirportPivot[[AirportID]:[AirportID]],0))</f>
        <v>67</v>
      </c>
    </row>
    <row r="32" spans="1:18" x14ac:dyDescent="0.25">
      <c r="A32" s="3" t="s">
        <v>56</v>
      </c>
      <c r="B32" s="12">
        <v>42045</v>
      </c>
      <c r="C32" s="4" t="s">
        <v>17</v>
      </c>
      <c r="D32" s="4">
        <v>4.5</v>
      </c>
      <c r="E32" s="4">
        <v>172</v>
      </c>
      <c r="F32" s="5">
        <v>0.70833333333333337</v>
      </c>
      <c r="G32" s="6">
        <v>350</v>
      </c>
      <c r="H32" s="7">
        <v>57750</v>
      </c>
      <c r="I32" s="7">
        <f>FlightsPivot[[#This Row],[Total Fare]]*10%</f>
        <v>5775</v>
      </c>
      <c r="J32" s="7">
        <f>FlightsPivot[[#This Row],[Total Fare]]+FlightsPivot[[#This Row],[10% tax ]]</f>
        <v>63525</v>
      </c>
      <c r="K32" s="4">
        <v>2</v>
      </c>
      <c r="L32" s="4">
        <v>2015</v>
      </c>
      <c r="M32" t="str">
        <f>INDEX(RoutesPivot[DepAirport],MATCH($C32,RoutesPivot[[RouteID]:[RouteID]],0))</f>
        <v>ORD</v>
      </c>
      <c r="N32" t="str">
        <f>INDEX(RoutesPivot[AirportID],MATCH($C32,RoutesPivot[[RouteID]:[RouteID]],0))</f>
        <v>LAX</v>
      </c>
      <c r="O32">
        <f>INDEX(RoutesPivot[Distance],MATCH($C32,RoutesPivot[[RouteID]:[RouteID]],0))</f>
        <v>1518</v>
      </c>
      <c r="P32">
        <f>INDEX(RoutesPivot[ListPrice],MATCH($C32,RoutesPivot[[RouteID]:[RouteID]],0))</f>
        <v>350</v>
      </c>
      <c r="Q32" t="str">
        <f>INDEX(AirportPivot[AirportName],MATCH($N32,AirportPivot[[AirportID]:[AirportID]],0))</f>
        <v>Los Angeles International</v>
      </c>
      <c r="R32">
        <f>INDEX(AirportPivot[Gates (number of available)],MATCH($N32,AirportPivot[[AirportID]:[AirportID]],0))</f>
        <v>86</v>
      </c>
    </row>
    <row r="33" spans="1:18" x14ac:dyDescent="0.25">
      <c r="A33" s="3" t="s">
        <v>57</v>
      </c>
      <c r="B33" s="12">
        <v>42361</v>
      </c>
      <c r="C33" s="4" t="s">
        <v>23</v>
      </c>
      <c r="D33" s="4">
        <v>3.8</v>
      </c>
      <c r="E33" s="4">
        <v>11</v>
      </c>
      <c r="F33" s="5">
        <v>0.75</v>
      </c>
      <c r="G33" s="6">
        <v>420</v>
      </c>
      <c r="H33" s="7">
        <v>77700</v>
      </c>
      <c r="I33" s="7">
        <f>FlightsPivot[[#This Row],[Total Fare]]*10%</f>
        <v>7770</v>
      </c>
      <c r="J33" s="7">
        <f>FlightsPivot[[#This Row],[Total Fare]]+FlightsPivot[[#This Row],[10% tax ]]</f>
        <v>85470</v>
      </c>
      <c r="K33" s="4">
        <v>12</v>
      </c>
      <c r="L33" s="4">
        <v>2015</v>
      </c>
      <c r="M33" t="str">
        <f>INDEX(RoutesPivot[DepAirport],MATCH($C33,RoutesPivot[[RouteID]:[RouteID]],0))</f>
        <v>ORD</v>
      </c>
      <c r="N33" t="str">
        <f>INDEX(RoutesPivot[AirportID],MATCH($C33,RoutesPivot[[RouteID]:[RouteID]],0))</f>
        <v>DEN</v>
      </c>
      <c r="O33">
        <f>INDEX(RoutesPivot[Distance],MATCH($C33,RoutesPivot[[RouteID]:[RouteID]],0))</f>
        <v>800</v>
      </c>
      <c r="P33">
        <f>INDEX(RoutesPivot[ListPrice],MATCH($C33,RoutesPivot[[RouteID]:[RouteID]],0))</f>
        <v>300</v>
      </c>
      <c r="Q33" t="str">
        <f>INDEX(AirportPivot[AirportName],MATCH($N33,AirportPivot[[AirportID]:[AirportID]],0))</f>
        <v>Denver International</v>
      </c>
      <c r="R33">
        <f>INDEX(AirportPivot[Gates (number of available)],MATCH($N33,AirportPivot[[AirportID]:[AirportID]],0))</f>
        <v>75</v>
      </c>
    </row>
    <row r="34" spans="1:18" x14ac:dyDescent="0.25">
      <c r="A34" s="3" t="s">
        <v>58</v>
      </c>
      <c r="B34" s="12">
        <v>42288</v>
      </c>
      <c r="C34" s="4" t="s">
        <v>33</v>
      </c>
      <c r="D34" s="4">
        <v>1.7</v>
      </c>
      <c r="E34" s="4">
        <v>108</v>
      </c>
      <c r="F34" s="5">
        <v>0.5</v>
      </c>
      <c r="G34" s="6">
        <v>375</v>
      </c>
      <c r="H34" s="7">
        <v>69375</v>
      </c>
      <c r="I34" s="7">
        <f>FlightsPivot[[#This Row],[Total Fare]]*10%</f>
        <v>6937.5</v>
      </c>
      <c r="J34" s="7">
        <f>FlightsPivot[[#This Row],[Total Fare]]+FlightsPivot[[#This Row],[10% tax ]]</f>
        <v>76312.5</v>
      </c>
      <c r="K34" s="4">
        <v>10</v>
      </c>
      <c r="L34" s="4">
        <v>2015</v>
      </c>
      <c r="M34" t="str">
        <f>INDEX(RoutesPivot[DepAirport],MATCH($C34,RoutesPivot[[RouteID]:[RouteID]],0))</f>
        <v>ORD</v>
      </c>
      <c r="N34" t="str">
        <f>INDEX(RoutesPivot[AirportID],MATCH($C34,RoutesPivot[[RouteID]:[RouteID]],0))</f>
        <v>SFO</v>
      </c>
      <c r="O34">
        <f>INDEX(RoutesPivot[Distance],MATCH($C34,RoutesPivot[[RouteID]:[RouteID]],0))</f>
        <v>1600</v>
      </c>
      <c r="P34">
        <f>INDEX(RoutesPivot[ListPrice],MATCH($C34,RoutesPivot[[RouteID]:[RouteID]],0))</f>
        <v>375</v>
      </c>
      <c r="Q34" t="str">
        <f>INDEX(AirportPivot[AirportName],MATCH($N34,AirportPivot[[AirportID]:[AirportID]],0))</f>
        <v>San Francisco International</v>
      </c>
      <c r="R34">
        <f>INDEX(AirportPivot[Gates (number of available)],MATCH($N34,AirportPivot[[AirportID]:[AirportID]],0))</f>
        <v>70</v>
      </c>
    </row>
    <row r="35" spans="1:18" x14ac:dyDescent="0.25">
      <c r="A35" s="3" t="s">
        <v>59</v>
      </c>
      <c r="B35" s="12">
        <v>41695</v>
      </c>
      <c r="C35" s="4" t="s">
        <v>30</v>
      </c>
      <c r="D35" s="4">
        <v>1.2</v>
      </c>
      <c r="E35" s="4">
        <v>74</v>
      </c>
      <c r="F35" s="5">
        <v>0.66666666666666663</v>
      </c>
      <c r="G35" s="6">
        <v>250</v>
      </c>
      <c r="H35" s="7">
        <v>45250</v>
      </c>
      <c r="I35" s="7">
        <f>FlightsPivot[[#This Row],[Total Fare]]*10%</f>
        <v>4525</v>
      </c>
      <c r="J35" s="7">
        <f>FlightsPivot[[#This Row],[Total Fare]]+FlightsPivot[[#This Row],[10% tax ]]</f>
        <v>49775</v>
      </c>
      <c r="K35" s="4">
        <v>2</v>
      </c>
      <c r="L35" s="4">
        <v>2014</v>
      </c>
      <c r="M35" t="str">
        <f>INDEX(RoutesPivot[DepAirport],MATCH($C35,RoutesPivot[[RouteID]:[RouteID]],0))</f>
        <v>ORD</v>
      </c>
      <c r="N35" t="str">
        <f>INDEX(RoutesPivot[AirportID],MATCH($C35,RoutesPivot[[RouteID]:[RouteID]],0))</f>
        <v>MCO</v>
      </c>
      <c r="O35">
        <f>INDEX(RoutesPivot[Distance],MATCH($C35,RoutesPivot[[RouteID]:[RouteID]],0))</f>
        <v>850</v>
      </c>
      <c r="P35">
        <f>INDEX(RoutesPivot[ListPrice],MATCH($C35,RoutesPivot[[RouteID]:[RouteID]],0))</f>
        <v>250</v>
      </c>
      <c r="Q35" t="str">
        <f>INDEX(AirportPivot[AirportName],MATCH($N35,AirportPivot[[AirportID]:[AirportID]],0))</f>
        <v>Orlando International</v>
      </c>
      <c r="R35">
        <f>INDEX(AirportPivot[Gates (number of available)],MATCH($N35,AirportPivot[[AirportID]:[AirportID]],0))</f>
        <v>67</v>
      </c>
    </row>
    <row r="36" spans="1:18" x14ac:dyDescent="0.25">
      <c r="A36" s="3" t="s">
        <v>60</v>
      </c>
      <c r="B36" s="12">
        <v>42103</v>
      </c>
      <c r="C36" s="4" t="s">
        <v>11</v>
      </c>
      <c r="D36" s="4">
        <v>2.9</v>
      </c>
      <c r="E36" s="4">
        <v>83</v>
      </c>
      <c r="F36" s="5">
        <v>0.33333333333333331</v>
      </c>
      <c r="G36" s="6">
        <v>300</v>
      </c>
      <c r="H36" s="7">
        <v>54300</v>
      </c>
      <c r="I36" s="7">
        <f>FlightsPivot[[#This Row],[Total Fare]]*10%</f>
        <v>5430</v>
      </c>
      <c r="J36" s="7">
        <f>FlightsPivot[[#This Row],[Total Fare]]+FlightsPivot[[#This Row],[10% tax ]]</f>
        <v>59730</v>
      </c>
      <c r="K36" s="4">
        <v>4</v>
      </c>
      <c r="L36" s="4">
        <v>2015</v>
      </c>
      <c r="M36" t="str">
        <f>INDEX(RoutesPivot[DepAirport],MATCH($C36,RoutesPivot[[RouteID]:[RouteID]],0))</f>
        <v>ORD</v>
      </c>
      <c r="N36" t="str">
        <f>INDEX(RoutesPivot[AirportID],MATCH($C36,RoutesPivot[[RouteID]:[RouteID]],0))</f>
        <v>BOS</v>
      </c>
      <c r="O36">
        <f>INDEX(RoutesPivot[Distance],MATCH($C36,RoutesPivot[[RouteID]:[RouteID]],0))</f>
        <v>730</v>
      </c>
      <c r="P36">
        <f>INDEX(RoutesPivot[ListPrice],MATCH($C36,RoutesPivot[[RouteID]:[RouteID]],0))</f>
        <v>300</v>
      </c>
      <c r="Q36" t="str">
        <f>INDEX(AirportPivot[AirportName],MATCH($N36,AirportPivot[[AirportID]:[AirportID]],0))</f>
        <v>General Edward Lawrence Logan International</v>
      </c>
      <c r="R36">
        <f>INDEX(AirportPivot[Gates (number of available)],MATCH($N36,AirportPivot[[AirportID]:[AirportID]],0))</f>
        <v>63</v>
      </c>
    </row>
    <row r="37" spans="1:18" x14ac:dyDescent="0.25">
      <c r="A37" s="3" t="s">
        <v>61</v>
      </c>
      <c r="B37" s="12">
        <v>42300</v>
      </c>
      <c r="C37" s="4" t="s">
        <v>13</v>
      </c>
      <c r="D37" s="4">
        <v>1.7</v>
      </c>
      <c r="E37" s="4">
        <v>141</v>
      </c>
      <c r="F37" s="5">
        <v>0.6875</v>
      </c>
      <c r="G37" s="6">
        <v>250</v>
      </c>
      <c r="H37" s="7">
        <v>46250</v>
      </c>
      <c r="I37" s="7">
        <f>FlightsPivot[[#This Row],[Total Fare]]*10%</f>
        <v>4625</v>
      </c>
      <c r="J37" s="7">
        <f>FlightsPivot[[#This Row],[Total Fare]]+FlightsPivot[[#This Row],[10% tax ]]</f>
        <v>50875</v>
      </c>
      <c r="K37" s="4">
        <v>10</v>
      </c>
      <c r="L37" s="4">
        <v>2015</v>
      </c>
      <c r="M37" t="str">
        <f>INDEX(RoutesPivot[DepAirport],MATCH($C37,RoutesPivot[[RouteID]:[RouteID]],0))</f>
        <v>ORD</v>
      </c>
      <c r="N37" t="str">
        <f>INDEX(RoutesPivot[AirportID],MATCH($C37,RoutesPivot[[RouteID]:[RouteID]],0))</f>
        <v>JFK</v>
      </c>
      <c r="O37">
        <f>INDEX(RoutesPivot[Distance],MATCH($C37,RoutesPivot[[RouteID]:[RouteID]],0))</f>
        <v>619</v>
      </c>
      <c r="P37">
        <f>INDEX(RoutesPivot[ListPrice],MATCH($C37,RoutesPivot[[RouteID]:[RouteID]],0))</f>
        <v>250</v>
      </c>
      <c r="Q37" t="str">
        <f>INDEX(AirportPivot[AirportName],MATCH($N37,AirportPivot[[AirportID]:[AirportID]],0))</f>
        <v>John F Kennedy International</v>
      </c>
      <c r="R37">
        <f>INDEX(AirportPivot[Gates (number of available)],MATCH($N37,AirportPivot[[AirportID]:[AirportID]],0))</f>
        <v>120</v>
      </c>
    </row>
    <row r="38" spans="1:18" x14ac:dyDescent="0.25">
      <c r="A38" s="3" t="s">
        <v>62</v>
      </c>
      <c r="B38" s="12">
        <v>42316</v>
      </c>
      <c r="C38" s="4" t="s">
        <v>25</v>
      </c>
      <c r="D38" s="4">
        <v>1.7</v>
      </c>
      <c r="E38" s="4">
        <v>80</v>
      </c>
      <c r="F38" s="5">
        <v>0.45833333333333331</v>
      </c>
      <c r="G38" s="6">
        <v>200</v>
      </c>
      <c r="H38" s="7">
        <v>36200</v>
      </c>
      <c r="I38" s="7">
        <f>FlightsPivot[[#This Row],[Total Fare]]*10%</f>
        <v>3620</v>
      </c>
      <c r="J38" s="7">
        <f>FlightsPivot[[#This Row],[Total Fare]]+FlightsPivot[[#This Row],[10% tax ]]</f>
        <v>39820</v>
      </c>
      <c r="K38" s="4">
        <v>11</v>
      </c>
      <c r="L38" s="4">
        <v>2015</v>
      </c>
      <c r="M38" t="str">
        <f>INDEX(RoutesPivot[DepAirport],MATCH($C38,RoutesPivot[[RouteID]:[RouteID]],0))</f>
        <v>ORD</v>
      </c>
      <c r="N38" t="str">
        <f>INDEX(RoutesPivot[AirportID],MATCH($C38,RoutesPivot[[RouteID]:[RouteID]],0))</f>
        <v>DFW</v>
      </c>
      <c r="O38">
        <f>INDEX(RoutesPivot[Distance],MATCH($C38,RoutesPivot[[RouteID]:[RouteID]],0))</f>
        <v>700</v>
      </c>
      <c r="P38">
        <f>INDEX(RoutesPivot[ListPrice],MATCH($C38,RoutesPivot[[RouteID]:[RouteID]],0))</f>
        <v>200</v>
      </c>
      <c r="Q38" t="str">
        <f>INDEX(AirportPivot[AirportName],MATCH($N38,AirportPivot[[AirportID]:[AirportID]],0))</f>
        <v>Dallas/Fort Worth International</v>
      </c>
      <c r="R38">
        <f>INDEX(AirportPivot[Gates (number of available)],MATCH($N38,AirportPivot[[AirportID]:[AirportID]],0))</f>
        <v>130</v>
      </c>
    </row>
    <row r="39" spans="1:18" x14ac:dyDescent="0.25">
      <c r="A39" s="3" t="s">
        <v>63</v>
      </c>
      <c r="B39" s="12">
        <v>41822</v>
      </c>
      <c r="C39" s="4" t="s">
        <v>15</v>
      </c>
      <c r="D39" s="4">
        <v>1.8</v>
      </c>
      <c r="E39" s="4">
        <v>20</v>
      </c>
      <c r="F39" s="5">
        <v>0.70833333333333337</v>
      </c>
      <c r="G39" s="6">
        <v>247.5</v>
      </c>
      <c r="H39" s="7">
        <v>45787.5</v>
      </c>
      <c r="I39" s="7">
        <f>FlightsPivot[[#This Row],[Total Fare]]*10%</f>
        <v>4578.75</v>
      </c>
      <c r="J39" s="7">
        <f>FlightsPivot[[#This Row],[Total Fare]]+FlightsPivot[[#This Row],[10% tax ]]</f>
        <v>50366.25</v>
      </c>
      <c r="K39" s="4">
        <v>7</v>
      </c>
      <c r="L39" s="4">
        <v>2014</v>
      </c>
      <c r="M39" t="str">
        <f>INDEX(RoutesPivot[DepAirport],MATCH($C39,RoutesPivot[[RouteID]:[RouteID]],0))</f>
        <v>ORD</v>
      </c>
      <c r="N39" t="str">
        <f>INDEX(RoutesPivot[AirportID],MATCH($C39,RoutesPivot[[RouteID]:[RouteID]],0))</f>
        <v>EWR</v>
      </c>
      <c r="O39">
        <f>INDEX(RoutesPivot[Distance],MATCH($C39,RoutesPivot[[RouteID]:[RouteID]],0))</f>
        <v>600</v>
      </c>
      <c r="P39">
        <f>INDEX(RoutesPivot[ListPrice],MATCH($C39,RoutesPivot[[RouteID]:[RouteID]],0))</f>
        <v>225</v>
      </c>
      <c r="Q39" t="str">
        <f>INDEX(AirportPivot[AirportName],MATCH($N39,AirportPivot[[AirportID]:[AirportID]],0))</f>
        <v>Newark Liberty International</v>
      </c>
      <c r="R39">
        <f>INDEX(AirportPivot[Gates (number of available)],MATCH($N39,AirportPivot[[AirportID]:[AirportID]],0))</f>
        <v>82</v>
      </c>
    </row>
    <row r="40" spans="1:18" x14ac:dyDescent="0.25">
      <c r="A40" s="3" t="s">
        <v>64</v>
      </c>
      <c r="B40" s="12">
        <v>42270</v>
      </c>
      <c r="C40" s="4" t="s">
        <v>25</v>
      </c>
      <c r="D40" s="4">
        <v>1.5</v>
      </c>
      <c r="E40" s="4">
        <v>81</v>
      </c>
      <c r="F40" s="5">
        <v>0.75</v>
      </c>
      <c r="G40" s="6">
        <v>200</v>
      </c>
      <c r="H40" s="7">
        <v>36200</v>
      </c>
      <c r="I40" s="7">
        <f>FlightsPivot[[#This Row],[Total Fare]]*10%</f>
        <v>3620</v>
      </c>
      <c r="J40" s="7">
        <f>FlightsPivot[[#This Row],[Total Fare]]+FlightsPivot[[#This Row],[10% tax ]]</f>
        <v>39820</v>
      </c>
      <c r="K40" s="4">
        <v>9</v>
      </c>
      <c r="L40" s="4">
        <v>2015</v>
      </c>
      <c r="M40" t="str">
        <f>INDEX(RoutesPivot[DepAirport],MATCH($C40,RoutesPivot[[RouteID]:[RouteID]],0))</f>
        <v>ORD</v>
      </c>
      <c r="N40" t="str">
        <f>INDEX(RoutesPivot[AirportID],MATCH($C40,RoutesPivot[[RouteID]:[RouteID]],0))</f>
        <v>DFW</v>
      </c>
      <c r="O40">
        <f>INDEX(RoutesPivot[Distance],MATCH($C40,RoutesPivot[[RouteID]:[RouteID]],0))</f>
        <v>700</v>
      </c>
      <c r="P40">
        <f>INDEX(RoutesPivot[ListPrice],MATCH($C40,RoutesPivot[[RouteID]:[RouteID]],0))</f>
        <v>200</v>
      </c>
      <c r="Q40" t="str">
        <f>INDEX(AirportPivot[AirportName],MATCH($N40,AirportPivot[[AirportID]:[AirportID]],0))</f>
        <v>Dallas/Fort Worth International</v>
      </c>
      <c r="R40">
        <f>INDEX(AirportPivot[Gates (number of available)],MATCH($N40,AirportPivot[[AirportID]:[AirportID]],0))</f>
        <v>130</v>
      </c>
    </row>
    <row r="41" spans="1:18" x14ac:dyDescent="0.25">
      <c r="A41" s="3" t="s">
        <v>65</v>
      </c>
      <c r="B41" s="12">
        <v>41866</v>
      </c>
      <c r="C41" s="4" t="s">
        <v>21</v>
      </c>
      <c r="D41" s="4">
        <v>2.7</v>
      </c>
      <c r="E41" s="4">
        <v>86</v>
      </c>
      <c r="F41" s="5">
        <v>0.58333333333333337</v>
      </c>
      <c r="G41" s="6">
        <v>137.5</v>
      </c>
      <c r="H41" s="7">
        <v>24887.5</v>
      </c>
      <c r="I41" s="7">
        <f>FlightsPivot[[#This Row],[Total Fare]]*10%</f>
        <v>2488.75</v>
      </c>
      <c r="J41" s="7">
        <f>FlightsPivot[[#This Row],[Total Fare]]+FlightsPivot[[#This Row],[10% tax ]]</f>
        <v>27376.25</v>
      </c>
      <c r="K41" s="4">
        <v>8</v>
      </c>
      <c r="L41" s="4">
        <v>2014</v>
      </c>
      <c r="M41" t="str">
        <f>INDEX(RoutesPivot[DepAirport],MATCH($C41,RoutesPivot[[RouteID]:[RouteID]],0))</f>
        <v>ORD</v>
      </c>
      <c r="N41" t="str">
        <f>INDEX(RoutesPivot[AirportID],MATCH($C41,RoutesPivot[[RouteID]:[RouteID]],0))</f>
        <v>CLT</v>
      </c>
      <c r="O41">
        <f>INDEX(RoutesPivot[Distance],MATCH($C41,RoutesPivot[[RouteID]:[RouteID]],0))</f>
        <v>700</v>
      </c>
      <c r="P41">
        <f>INDEX(RoutesPivot[ListPrice],MATCH($C41,RoutesPivot[[RouteID]:[RouteID]],0))</f>
        <v>125</v>
      </c>
      <c r="Q41" t="str">
        <f>INDEX(AirportPivot[AirportName],MATCH($N41,AirportPivot[[AirportID]:[AirportID]],0))</f>
        <v>Charlotte/Douglas International</v>
      </c>
      <c r="R41">
        <f>INDEX(AirportPivot[Gates (number of available)],MATCH($N41,AirportPivot[[AirportID]:[AirportID]],0))</f>
        <v>65</v>
      </c>
    </row>
    <row r="42" spans="1:18" x14ac:dyDescent="0.25">
      <c r="A42" s="3" t="s">
        <v>66</v>
      </c>
      <c r="B42" s="12">
        <v>42232</v>
      </c>
      <c r="C42" s="4" t="s">
        <v>21</v>
      </c>
      <c r="D42" s="4">
        <v>1.9</v>
      </c>
      <c r="E42" s="4">
        <v>69</v>
      </c>
      <c r="F42" s="5">
        <v>0.79166666666666663</v>
      </c>
      <c r="G42" s="6">
        <v>137.5</v>
      </c>
      <c r="H42" s="7">
        <v>24887.5</v>
      </c>
      <c r="I42" s="7">
        <f>FlightsPivot[[#This Row],[Total Fare]]*10%</f>
        <v>2488.75</v>
      </c>
      <c r="J42" s="7">
        <f>FlightsPivot[[#This Row],[Total Fare]]+FlightsPivot[[#This Row],[10% tax ]]</f>
        <v>27376.25</v>
      </c>
      <c r="K42" s="4">
        <v>8</v>
      </c>
      <c r="L42" s="4">
        <v>2015</v>
      </c>
      <c r="M42" t="str">
        <f>INDEX(RoutesPivot[DepAirport],MATCH($C42,RoutesPivot[[RouteID]:[RouteID]],0))</f>
        <v>ORD</v>
      </c>
      <c r="N42" t="str">
        <f>INDEX(RoutesPivot[AirportID],MATCH($C42,RoutesPivot[[RouteID]:[RouteID]],0))</f>
        <v>CLT</v>
      </c>
      <c r="O42">
        <f>INDEX(RoutesPivot[Distance],MATCH($C42,RoutesPivot[[RouteID]:[RouteID]],0))</f>
        <v>700</v>
      </c>
      <c r="P42">
        <f>INDEX(RoutesPivot[ListPrice],MATCH($C42,RoutesPivot[[RouteID]:[RouteID]],0))</f>
        <v>125</v>
      </c>
      <c r="Q42" t="str">
        <f>INDEX(AirportPivot[AirportName],MATCH($N42,AirportPivot[[AirportID]:[AirportID]],0))</f>
        <v>Charlotte/Douglas International</v>
      </c>
      <c r="R42">
        <f>INDEX(AirportPivot[Gates (number of available)],MATCH($N42,AirportPivot[[AirportID]:[AirportID]],0))</f>
        <v>65</v>
      </c>
    </row>
    <row r="43" spans="1:18" x14ac:dyDescent="0.25">
      <c r="A43" s="3" t="s">
        <v>67</v>
      </c>
      <c r="B43" s="12">
        <v>42359</v>
      </c>
      <c r="C43" s="4" t="s">
        <v>15</v>
      </c>
      <c r="D43" s="4">
        <v>3.3</v>
      </c>
      <c r="E43" s="4">
        <v>43</v>
      </c>
      <c r="F43" s="5">
        <v>0.70833333333333337</v>
      </c>
      <c r="G43" s="6">
        <v>315</v>
      </c>
      <c r="H43" s="7">
        <v>51975</v>
      </c>
      <c r="I43" s="7">
        <f>FlightsPivot[[#This Row],[Total Fare]]*10%</f>
        <v>5197.5</v>
      </c>
      <c r="J43" s="7">
        <f>FlightsPivot[[#This Row],[Total Fare]]+FlightsPivot[[#This Row],[10% tax ]]</f>
        <v>57172.5</v>
      </c>
      <c r="K43" s="4">
        <v>12</v>
      </c>
      <c r="L43" s="4">
        <v>2015</v>
      </c>
      <c r="M43" t="str">
        <f>INDEX(RoutesPivot[DepAirport],MATCH($C43,RoutesPivot[[RouteID]:[RouteID]],0))</f>
        <v>ORD</v>
      </c>
      <c r="N43" t="str">
        <f>INDEX(RoutesPivot[AirportID],MATCH($C43,RoutesPivot[[RouteID]:[RouteID]],0))</f>
        <v>EWR</v>
      </c>
      <c r="O43">
        <f>INDEX(RoutesPivot[Distance],MATCH($C43,RoutesPivot[[RouteID]:[RouteID]],0))</f>
        <v>600</v>
      </c>
      <c r="P43">
        <f>INDEX(RoutesPivot[ListPrice],MATCH($C43,RoutesPivot[[RouteID]:[RouteID]],0))</f>
        <v>225</v>
      </c>
      <c r="Q43" t="str">
        <f>INDEX(AirportPivot[AirportName],MATCH($N43,AirportPivot[[AirportID]:[AirportID]],0))</f>
        <v>Newark Liberty International</v>
      </c>
      <c r="R43">
        <f>INDEX(AirportPivot[Gates (number of available)],MATCH($N43,AirportPivot[[AirportID]:[AirportID]],0))</f>
        <v>82</v>
      </c>
    </row>
    <row r="44" spans="1:18" x14ac:dyDescent="0.25">
      <c r="A44" s="3" t="s">
        <v>68</v>
      </c>
      <c r="B44" s="12">
        <v>42101</v>
      </c>
      <c r="C44" s="4" t="s">
        <v>50</v>
      </c>
      <c r="D44" s="4">
        <v>2</v>
      </c>
      <c r="E44" s="4">
        <v>104</v>
      </c>
      <c r="F44" s="5">
        <v>0.64583333333333337</v>
      </c>
      <c r="G44" s="6">
        <v>275</v>
      </c>
      <c r="H44" s="7">
        <v>50875</v>
      </c>
      <c r="I44" s="7">
        <f>FlightsPivot[[#This Row],[Total Fare]]*10%</f>
        <v>5087.5</v>
      </c>
      <c r="J44" s="7">
        <f>FlightsPivot[[#This Row],[Total Fare]]+FlightsPivot[[#This Row],[10% tax ]]</f>
        <v>55962.5</v>
      </c>
      <c r="K44" s="4">
        <v>4</v>
      </c>
      <c r="L44" s="4">
        <v>2015</v>
      </c>
      <c r="M44" t="str">
        <f>INDEX(RoutesPivot[DepAirport],MATCH($C44,RoutesPivot[[RouteID]:[RouteID]],0))</f>
        <v>ORD</v>
      </c>
      <c r="N44" t="str">
        <f>INDEX(RoutesPivot[AirportID],MATCH($C44,RoutesPivot[[RouteID]:[RouteID]],0))</f>
        <v>LGA</v>
      </c>
      <c r="O44">
        <f>INDEX(RoutesPivot[Distance],MATCH($C44,RoutesPivot[[RouteID]:[RouteID]],0))</f>
        <v>610</v>
      </c>
      <c r="P44">
        <f>INDEX(RoutesPivot[ListPrice],MATCH($C44,RoutesPivot[[RouteID]:[RouteID]],0))</f>
        <v>275</v>
      </c>
      <c r="Q44" t="str">
        <f>INDEX(AirportPivot[AirportName],MATCH($N44,AirportPivot[[AirportID]:[AirportID]],0))</f>
        <v>Laguardia</v>
      </c>
      <c r="R44">
        <f>INDEX(AirportPivot[Gates (number of available)],MATCH($N44,AirportPivot[[AirportID]:[AirportID]],0))</f>
        <v>66</v>
      </c>
    </row>
    <row r="45" spans="1:18" x14ac:dyDescent="0.25">
      <c r="A45" s="3" t="s">
        <v>69</v>
      </c>
      <c r="B45" s="12">
        <v>41866</v>
      </c>
      <c r="C45" s="4" t="s">
        <v>70</v>
      </c>
      <c r="D45" s="4">
        <v>1.2</v>
      </c>
      <c r="E45" s="4">
        <v>166</v>
      </c>
      <c r="F45" s="5">
        <v>0.70833333333333337</v>
      </c>
      <c r="G45" s="6">
        <v>302.5</v>
      </c>
      <c r="H45" s="7">
        <v>49912.5</v>
      </c>
      <c r="I45" s="7">
        <f>FlightsPivot[[#This Row],[Total Fare]]*10%</f>
        <v>4991.25</v>
      </c>
      <c r="J45" s="7">
        <f>FlightsPivot[[#This Row],[Total Fare]]+FlightsPivot[[#This Row],[10% tax ]]</f>
        <v>54903.75</v>
      </c>
      <c r="K45" s="4">
        <v>8</v>
      </c>
      <c r="L45" s="4">
        <v>2014</v>
      </c>
      <c r="M45" t="str">
        <f>INDEX(RoutesPivot[DepAirport],MATCH($C45,RoutesPivot[[RouteID]:[RouteID]],0))</f>
        <v>ORD</v>
      </c>
      <c r="N45" t="str">
        <f>INDEX(RoutesPivot[AirportID],MATCH($C45,RoutesPivot[[RouteID]:[RouteID]],0))</f>
        <v>LAS</v>
      </c>
      <c r="O45">
        <f>INDEX(RoutesPivot[Distance],MATCH($C45,RoutesPivot[[RouteID]:[RouteID]],0))</f>
        <v>1100</v>
      </c>
      <c r="P45">
        <f>INDEX(RoutesPivot[ListPrice],MATCH($C45,RoutesPivot[[RouteID]:[RouteID]],0))</f>
        <v>275</v>
      </c>
      <c r="Q45" t="str">
        <f>INDEX(AirportPivot[AirportName],MATCH($N45,AirportPivot[[AirportID]:[AirportID]],0))</f>
        <v>McCarran International</v>
      </c>
      <c r="R45">
        <f>INDEX(AirportPivot[Gates (number of available)],MATCH($N45,AirportPivot[[AirportID]:[AirportID]],0))</f>
        <v>68</v>
      </c>
    </row>
    <row r="46" spans="1:18" x14ac:dyDescent="0.25">
      <c r="A46" s="3" t="s">
        <v>71</v>
      </c>
      <c r="B46" s="12">
        <v>42154</v>
      </c>
      <c r="C46" s="4" t="s">
        <v>15</v>
      </c>
      <c r="D46" s="4">
        <v>3</v>
      </c>
      <c r="E46" s="4">
        <v>8</v>
      </c>
      <c r="F46" s="5">
        <v>0.75</v>
      </c>
      <c r="G46" s="6">
        <v>225</v>
      </c>
      <c r="H46" s="7">
        <v>41625</v>
      </c>
      <c r="I46" s="7">
        <f>FlightsPivot[[#This Row],[Total Fare]]*10%</f>
        <v>4162.5</v>
      </c>
      <c r="J46" s="7">
        <f>FlightsPivot[[#This Row],[Total Fare]]+FlightsPivot[[#This Row],[10% tax ]]</f>
        <v>45787.5</v>
      </c>
      <c r="K46" s="4">
        <v>5</v>
      </c>
      <c r="L46" s="4">
        <v>2015</v>
      </c>
      <c r="M46" t="str">
        <f>INDEX(RoutesPivot[DepAirport],MATCH($C46,RoutesPivot[[RouteID]:[RouteID]],0))</f>
        <v>ORD</v>
      </c>
      <c r="N46" t="str">
        <f>INDEX(RoutesPivot[AirportID],MATCH($C46,RoutesPivot[[RouteID]:[RouteID]],0))</f>
        <v>EWR</v>
      </c>
      <c r="O46">
        <f>INDEX(RoutesPivot[Distance],MATCH($C46,RoutesPivot[[RouteID]:[RouteID]],0))</f>
        <v>600</v>
      </c>
      <c r="P46">
        <f>INDEX(RoutesPivot[ListPrice],MATCH($C46,RoutesPivot[[RouteID]:[RouteID]],0))</f>
        <v>225</v>
      </c>
      <c r="Q46" t="str">
        <f>INDEX(AirportPivot[AirportName],MATCH($N46,AirportPivot[[AirportID]:[AirportID]],0))</f>
        <v>Newark Liberty International</v>
      </c>
      <c r="R46">
        <f>INDEX(AirportPivot[Gates (number of available)],MATCH($N46,AirportPivot[[AirportID]:[AirportID]],0))</f>
        <v>82</v>
      </c>
    </row>
    <row r="47" spans="1:18" x14ac:dyDescent="0.25">
      <c r="A47" s="3" t="s">
        <v>72</v>
      </c>
      <c r="B47" s="12">
        <v>42006</v>
      </c>
      <c r="C47" s="4" t="s">
        <v>15</v>
      </c>
      <c r="D47" s="4">
        <v>2.5</v>
      </c>
      <c r="E47" s="4">
        <v>205</v>
      </c>
      <c r="F47" s="5">
        <v>0.79166666666666663</v>
      </c>
      <c r="G47" s="6">
        <v>225</v>
      </c>
      <c r="H47" s="7">
        <v>37125</v>
      </c>
      <c r="I47" s="7">
        <f>FlightsPivot[[#This Row],[Total Fare]]*10%</f>
        <v>3712.5</v>
      </c>
      <c r="J47" s="7">
        <f>FlightsPivot[[#This Row],[Total Fare]]+FlightsPivot[[#This Row],[10% tax ]]</f>
        <v>40837.5</v>
      </c>
      <c r="K47" s="4">
        <v>1</v>
      </c>
      <c r="L47" s="4">
        <v>2015</v>
      </c>
      <c r="M47" t="str">
        <f>INDEX(RoutesPivot[DepAirport],MATCH($C47,RoutesPivot[[RouteID]:[RouteID]],0))</f>
        <v>ORD</v>
      </c>
      <c r="N47" t="str">
        <f>INDEX(RoutesPivot[AirportID],MATCH($C47,RoutesPivot[[RouteID]:[RouteID]],0))</f>
        <v>EWR</v>
      </c>
      <c r="O47">
        <f>INDEX(RoutesPivot[Distance],MATCH($C47,RoutesPivot[[RouteID]:[RouteID]],0))</f>
        <v>600</v>
      </c>
      <c r="P47">
        <f>INDEX(RoutesPivot[ListPrice],MATCH($C47,RoutesPivot[[RouteID]:[RouteID]],0))</f>
        <v>225</v>
      </c>
      <c r="Q47" t="str">
        <f>INDEX(AirportPivot[AirportName],MATCH($N47,AirportPivot[[AirportID]:[AirportID]],0))</f>
        <v>Newark Liberty International</v>
      </c>
      <c r="R47">
        <f>INDEX(AirportPivot[Gates (number of available)],MATCH($N47,AirportPivot[[AirportID]:[AirportID]],0))</f>
        <v>82</v>
      </c>
    </row>
    <row r="48" spans="1:18" x14ac:dyDescent="0.25">
      <c r="A48" s="3" t="s">
        <v>73</v>
      </c>
      <c r="B48" s="12">
        <v>42242</v>
      </c>
      <c r="C48" s="4" t="s">
        <v>47</v>
      </c>
      <c r="D48" s="4">
        <v>0.5</v>
      </c>
      <c r="E48" s="4">
        <v>70</v>
      </c>
      <c r="F48" s="5">
        <v>0.83333333333333337</v>
      </c>
      <c r="G48" s="6">
        <v>275</v>
      </c>
      <c r="H48" s="7">
        <v>49775</v>
      </c>
      <c r="I48" s="7">
        <f>FlightsPivot[[#This Row],[Total Fare]]*10%</f>
        <v>4977.5</v>
      </c>
      <c r="J48" s="7">
        <f>FlightsPivot[[#This Row],[Total Fare]]+FlightsPivot[[#This Row],[10% tax ]]</f>
        <v>54752.5</v>
      </c>
      <c r="K48" s="4">
        <v>8</v>
      </c>
      <c r="L48" s="4">
        <v>2015</v>
      </c>
      <c r="M48" t="str">
        <f>INDEX(RoutesPivot[DepAirport],MATCH($C48,RoutesPivot[[RouteID]:[RouteID]],0))</f>
        <v>ORD</v>
      </c>
      <c r="N48" t="str">
        <f>INDEX(RoutesPivot[AirportID],MATCH($C48,RoutesPivot[[RouteID]:[RouteID]],0))</f>
        <v>PHX</v>
      </c>
      <c r="O48">
        <f>INDEX(RoutesPivot[Distance],MATCH($C48,RoutesPivot[[RouteID]:[RouteID]],0))</f>
        <v>1200</v>
      </c>
      <c r="P48">
        <f>INDEX(RoutesPivot[ListPrice],MATCH($C48,RoutesPivot[[RouteID]:[RouteID]],0))</f>
        <v>250</v>
      </c>
      <c r="Q48" t="str">
        <f>INDEX(AirportPivot[AirportName],MATCH($N48,AirportPivot[[AirportID]:[AirportID]],0))</f>
        <v>Phoenix Sky Harbor International</v>
      </c>
      <c r="R48">
        <f>INDEX(AirportPivot[Gates (number of available)],MATCH($N48,AirportPivot[[AirportID]:[AirportID]],0))</f>
        <v>60</v>
      </c>
    </row>
    <row r="49" spans="1:18" x14ac:dyDescent="0.25">
      <c r="A49" s="3" t="s">
        <v>74</v>
      </c>
      <c r="B49" s="12">
        <v>42201</v>
      </c>
      <c r="C49" s="4" t="s">
        <v>40</v>
      </c>
      <c r="D49" s="4">
        <v>2.2000000000000002</v>
      </c>
      <c r="E49" s="4">
        <v>1</v>
      </c>
      <c r="F49" s="5">
        <v>0.60416666666666663</v>
      </c>
      <c r="G49" s="6">
        <v>126.5</v>
      </c>
      <c r="H49" s="7">
        <v>23402.5</v>
      </c>
      <c r="I49" s="7">
        <f>FlightsPivot[[#This Row],[Total Fare]]*10%</f>
        <v>2340.25</v>
      </c>
      <c r="J49" s="7">
        <f>FlightsPivot[[#This Row],[Total Fare]]+FlightsPivot[[#This Row],[10% tax ]]</f>
        <v>25742.75</v>
      </c>
      <c r="K49" s="4">
        <v>7</v>
      </c>
      <c r="L49" s="4">
        <v>2015</v>
      </c>
      <c r="M49" t="str">
        <f>INDEX(RoutesPivot[DepAirport],MATCH($C49,RoutesPivot[[RouteID]:[RouteID]],0))</f>
        <v>ORD</v>
      </c>
      <c r="N49" t="str">
        <f>INDEX(RoutesPivot[AirportID],MATCH($C49,RoutesPivot[[RouteID]:[RouteID]],0))</f>
        <v>MSP</v>
      </c>
      <c r="O49">
        <f>INDEX(RoutesPivot[Distance],MATCH($C49,RoutesPivot[[RouteID]:[RouteID]],0))</f>
        <v>300</v>
      </c>
      <c r="P49">
        <f>INDEX(RoutesPivot[ListPrice],MATCH($C49,RoutesPivot[[RouteID]:[RouteID]],0))</f>
        <v>115</v>
      </c>
      <c r="Q49" t="str">
        <f>INDEX(AirportPivot[AirportName],MATCH($N49,AirportPivot[[AirportID]:[AirportID]],0))</f>
        <v>Minneapolis-St Paul International/Wold-Chamberlain</v>
      </c>
      <c r="R49">
        <f>INDEX(AirportPivot[Gates (number of available)],MATCH($N49,AirportPivot[[AirportID]:[AirportID]],0))</f>
        <v>65</v>
      </c>
    </row>
    <row r="50" spans="1:18" x14ac:dyDescent="0.25">
      <c r="A50" s="3" t="s">
        <v>75</v>
      </c>
      <c r="B50" s="12">
        <v>42336</v>
      </c>
      <c r="C50" s="4" t="s">
        <v>53</v>
      </c>
      <c r="D50" s="4">
        <v>4.5999999999999996</v>
      </c>
      <c r="E50" s="4">
        <v>50</v>
      </c>
      <c r="F50" s="5">
        <v>0.58333333333333337</v>
      </c>
      <c r="G50" s="6">
        <v>450</v>
      </c>
      <c r="H50" s="7">
        <v>74250</v>
      </c>
      <c r="I50" s="7">
        <f>FlightsPivot[[#This Row],[Total Fare]]*10%</f>
        <v>7425</v>
      </c>
      <c r="J50" s="7">
        <f>FlightsPivot[[#This Row],[Total Fare]]+FlightsPivot[[#This Row],[10% tax ]]</f>
        <v>81675</v>
      </c>
      <c r="K50" s="4">
        <v>11</v>
      </c>
      <c r="L50" s="4">
        <v>2015</v>
      </c>
      <c r="M50" t="str">
        <f>INDEX(RoutesPivot[DepAirport],MATCH($C50,RoutesPivot[[RouteID]:[RouteID]],0))</f>
        <v>ORD</v>
      </c>
      <c r="N50" t="str">
        <f>INDEX(RoutesPivot[AirportID],MATCH($C50,RoutesPivot[[RouteID]:[RouteID]],0))</f>
        <v>FLL</v>
      </c>
      <c r="O50">
        <f>INDEX(RoutesPivot[Distance],MATCH($C50,RoutesPivot[[RouteID]:[RouteID]],0))</f>
        <v>940</v>
      </c>
      <c r="P50">
        <f>INDEX(RoutesPivot[ListPrice],MATCH($C50,RoutesPivot[[RouteID]:[RouteID]],0))</f>
        <v>300</v>
      </c>
      <c r="Q50" t="str">
        <f>INDEX(AirportPivot[AirportName],MATCH($N50,AirportPivot[[AirportID]:[AirportID]],0))</f>
        <v>Fort Lauderdale/Hollywood International</v>
      </c>
      <c r="R50">
        <f>INDEX(AirportPivot[Gates (number of available)],MATCH($N50,AirportPivot[[AirportID]:[AirportID]],0))</f>
        <v>55</v>
      </c>
    </row>
    <row r="51" spans="1:18" x14ac:dyDescent="0.25">
      <c r="A51" s="3" t="s">
        <v>76</v>
      </c>
      <c r="B51" s="12">
        <v>42261</v>
      </c>
      <c r="C51" s="4" t="s">
        <v>23</v>
      </c>
      <c r="D51" s="4">
        <v>1.3</v>
      </c>
      <c r="E51" s="4">
        <v>87</v>
      </c>
      <c r="F51" s="5">
        <v>0.70833333333333337</v>
      </c>
      <c r="G51" s="6">
        <v>300</v>
      </c>
      <c r="H51" s="7">
        <v>54300</v>
      </c>
      <c r="I51" s="7">
        <f>FlightsPivot[[#This Row],[Total Fare]]*10%</f>
        <v>5430</v>
      </c>
      <c r="J51" s="7">
        <f>FlightsPivot[[#This Row],[Total Fare]]+FlightsPivot[[#This Row],[10% tax ]]</f>
        <v>59730</v>
      </c>
      <c r="K51" s="4">
        <v>9</v>
      </c>
      <c r="L51" s="4">
        <v>2015</v>
      </c>
      <c r="M51" t="str">
        <f>INDEX(RoutesPivot[DepAirport],MATCH($C51,RoutesPivot[[RouteID]:[RouteID]],0))</f>
        <v>ORD</v>
      </c>
      <c r="N51" t="str">
        <f>INDEX(RoutesPivot[AirportID],MATCH($C51,RoutesPivot[[RouteID]:[RouteID]],0))</f>
        <v>DEN</v>
      </c>
      <c r="O51">
        <f>INDEX(RoutesPivot[Distance],MATCH($C51,RoutesPivot[[RouteID]:[RouteID]],0))</f>
        <v>800</v>
      </c>
      <c r="P51">
        <f>INDEX(RoutesPivot[ListPrice],MATCH($C51,RoutesPivot[[RouteID]:[RouteID]],0))</f>
        <v>300</v>
      </c>
      <c r="Q51" t="str">
        <f>INDEX(AirportPivot[AirportName],MATCH($N51,AirportPivot[[AirportID]:[AirportID]],0))</f>
        <v>Denver International</v>
      </c>
      <c r="R51">
        <f>INDEX(AirportPivot[Gates (number of available)],MATCH($N51,AirportPivot[[AirportID]:[AirportID]],0))</f>
        <v>75</v>
      </c>
    </row>
    <row r="52" spans="1:18" x14ac:dyDescent="0.25">
      <c r="A52" s="3" t="s">
        <v>77</v>
      </c>
      <c r="B52" s="12">
        <v>42164</v>
      </c>
      <c r="C52" s="4" t="s">
        <v>13</v>
      </c>
      <c r="D52" s="4">
        <v>1.5</v>
      </c>
      <c r="E52" s="4">
        <v>3</v>
      </c>
      <c r="F52" s="5">
        <v>0.79166666666666663</v>
      </c>
      <c r="G52" s="6">
        <v>275</v>
      </c>
      <c r="H52" s="7">
        <v>50875</v>
      </c>
      <c r="I52" s="7">
        <f>FlightsPivot[[#This Row],[Total Fare]]*10%</f>
        <v>5087.5</v>
      </c>
      <c r="J52" s="7">
        <f>FlightsPivot[[#This Row],[Total Fare]]+FlightsPivot[[#This Row],[10% tax ]]</f>
        <v>55962.5</v>
      </c>
      <c r="K52" s="4">
        <v>6</v>
      </c>
      <c r="L52" s="4">
        <v>2015</v>
      </c>
      <c r="M52" t="str">
        <f>INDEX(RoutesPivot[DepAirport],MATCH($C52,RoutesPivot[[RouteID]:[RouteID]],0))</f>
        <v>ORD</v>
      </c>
      <c r="N52" t="str">
        <f>INDEX(RoutesPivot[AirportID],MATCH($C52,RoutesPivot[[RouteID]:[RouteID]],0))</f>
        <v>JFK</v>
      </c>
      <c r="O52">
        <f>INDEX(RoutesPivot[Distance],MATCH($C52,RoutesPivot[[RouteID]:[RouteID]],0))</f>
        <v>619</v>
      </c>
      <c r="P52">
        <f>INDEX(RoutesPivot[ListPrice],MATCH($C52,RoutesPivot[[RouteID]:[RouteID]],0))</f>
        <v>250</v>
      </c>
      <c r="Q52" t="str">
        <f>INDEX(AirportPivot[AirportName],MATCH($N52,AirportPivot[[AirportID]:[AirportID]],0))</f>
        <v>John F Kennedy International</v>
      </c>
      <c r="R52">
        <f>INDEX(AirportPivot[Gates (number of available)],MATCH($N52,AirportPivot[[AirportID]:[AirportID]],0))</f>
        <v>120</v>
      </c>
    </row>
    <row r="53" spans="1:18" x14ac:dyDescent="0.25">
      <c r="A53" s="3" t="s">
        <v>78</v>
      </c>
      <c r="B53" s="12">
        <v>41887</v>
      </c>
      <c r="C53" s="4" t="s">
        <v>70</v>
      </c>
      <c r="D53" s="4">
        <v>3.5</v>
      </c>
      <c r="E53" s="4">
        <v>155</v>
      </c>
      <c r="F53" s="5">
        <v>0.47916666666666669</v>
      </c>
      <c r="G53" s="6">
        <v>275</v>
      </c>
      <c r="H53" s="7">
        <v>45375</v>
      </c>
      <c r="I53" s="7">
        <f>FlightsPivot[[#This Row],[Total Fare]]*10%</f>
        <v>4537.5</v>
      </c>
      <c r="J53" s="7">
        <f>FlightsPivot[[#This Row],[Total Fare]]+FlightsPivot[[#This Row],[10% tax ]]</f>
        <v>49912.5</v>
      </c>
      <c r="K53" s="4">
        <v>9</v>
      </c>
      <c r="L53" s="4">
        <v>2014</v>
      </c>
      <c r="M53" t="str">
        <f>INDEX(RoutesPivot[DepAirport],MATCH($C53,RoutesPivot[[RouteID]:[RouteID]],0))</f>
        <v>ORD</v>
      </c>
      <c r="N53" t="str">
        <f>INDEX(RoutesPivot[AirportID],MATCH($C53,RoutesPivot[[RouteID]:[RouteID]],0))</f>
        <v>LAS</v>
      </c>
      <c r="O53">
        <f>INDEX(RoutesPivot[Distance],MATCH($C53,RoutesPivot[[RouteID]:[RouteID]],0))</f>
        <v>1100</v>
      </c>
      <c r="P53">
        <f>INDEX(RoutesPivot[ListPrice],MATCH($C53,RoutesPivot[[RouteID]:[RouteID]],0))</f>
        <v>275</v>
      </c>
      <c r="Q53" t="str">
        <f>INDEX(AirportPivot[AirportName],MATCH($N53,AirportPivot[[AirportID]:[AirportID]],0))</f>
        <v>McCarran International</v>
      </c>
      <c r="R53">
        <f>INDEX(AirportPivot[Gates (number of available)],MATCH($N53,AirportPivot[[AirportID]:[AirportID]],0))</f>
        <v>68</v>
      </c>
    </row>
    <row r="54" spans="1:18" x14ac:dyDescent="0.25">
      <c r="A54" s="3" t="s">
        <v>79</v>
      </c>
      <c r="B54" s="12">
        <v>42072</v>
      </c>
      <c r="C54" s="4" t="s">
        <v>80</v>
      </c>
      <c r="D54" s="4">
        <v>2.1</v>
      </c>
      <c r="E54" s="4">
        <v>83</v>
      </c>
      <c r="F54" s="5">
        <v>0.77083333333333337</v>
      </c>
      <c r="G54" s="6">
        <v>300</v>
      </c>
      <c r="H54" s="7">
        <v>54300</v>
      </c>
      <c r="I54" s="7">
        <f>FlightsPivot[[#This Row],[Total Fare]]*10%</f>
        <v>5430</v>
      </c>
      <c r="J54" s="7">
        <f>FlightsPivot[[#This Row],[Total Fare]]+FlightsPivot[[#This Row],[10% tax ]]</f>
        <v>59730</v>
      </c>
      <c r="K54" s="4">
        <v>3</v>
      </c>
      <c r="L54" s="4">
        <v>2015</v>
      </c>
      <c r="M54" t="str">
        <f>INDEX(RoutesPivot[DepAirport],MATCH($C54,RoutesPivot[[RouteID]:[RouteID]],0))</f>
        <v>ORD</v>
      </c>
      <c r="N54" t="str">
        <f>INDEX(RoutesPivot[AirportID],MATCH($C54,RoutesPivot[[RouteID]:[RouteID]],0))</f>
        <v>MIA</v>
      </c>
      <c r="O54">
        <f>INDEX(RoutesPivot[Distance],MATCH($C54,RoutesPivot[[RouteID]:[RouteID]],0))</f>
        <v>1000</v>
      </c>
      <c r="P54">
        <f>INDEX(RoutesPivot[ListPrice],MATCH($C54,RoutesPivot[[RouteID]:[RouteID]],0))</f>
        <v>300</v>
      </c>
      <c r="Q54" t="str">
        <f>INDEX(AirportPivot[AirportName],MATCH($N54,AirportPivot[[AirportID]:[AirportID]],0))</f>
        <v>Miami International</v>
      </c>
      <c r="R54">
        <f>INDEX(AirportPivot[Gates (number of available)],MATCH($N54,AirportPivot[[AirportID]:[AirportID]],0))</f>
        <v>80</v>
      </c>
    </row>
    <row r="55" spans="1:18" x14ac:dyDescent="0.25">
      <c r="A55" s="3" t="s">
        <v>81</v>
      </c>
      <c r="B55" s="12">
        <v>42095</v>
      </c>
      <c r="C55" s="4" t="s">
        <v>80</v>
      </c>
      <c r="D55" s="4">
        <v>1.6</v>
      </c>
      <c r="E55" s="4">
        <v>206</v>
      </c>
      <c r="F55" s="5">
        <v>0.33333333333333331</v>
      </c>
      <c r="G55" s="6">
        <v>300</v>
      </c>
      <c r="H55" s="7">
        <v>49500</v>
      </c>
      <c r="I55" s="7">
        <f>FlightsPivot[[#This Row],[Total Fare]]*10%</f>
        <v>4950</v>
      </c>
      <c r="J55" s="7">
        <f>FlightsPivot[[#This Row],[Total Fare]]+FlightsPivot[[#This Row],[10% tax ]]</f>
        <v>54450</v>
      </c>
      <c r="K55" s="4">
        <v>4</v>
      </c>
      <c r="L55" s="4">
        <v>2015</v>
      </c>
      <c r="M55" t="str">
        <f>INDEX(RoutesPivot[DepAirport],MATCH($C55,RoutesPivot[[RouteID]:[RouteID]],0))</f>
        <v>ORD</v>
      </c>
      <c r="N55" t="str">
        <f>INDEX(RoutesPivot[AirportID],MATCH($C55,RoutesPivot[[RouteID]:[RouteID]],0))</f>
        <v>MIA</v>
      </c>
      <c r="O55">
        <f>INDEX(RoutesPivot[Distance],MATCH($C55,RoutesPivot[[RouteID]:[RouteID]],0))</f>
        <v>1000</v>
      </c>
      <c r="P55">
        <f>INDEX(RoutesPivot[ListPrice],MATCH($C55,RoutesPivot[[RouteID]:[RouteID]],0))</f>
        <v>300</v>
      </c>
      <c r="Q55" t="str">
        <f>INDEX(AirportPivot[AirportName],MATCH($N55,AirportPivot[[AirportID]:[AirportID]],0))</f>
        <v>Miami International</v>
      </c>
      <c r="R55">
        <f>INDEX(AirportPivot[Gates (number of available)],MATCH($N55,AirportPivot[[AirportID]:[AirportID]],0))</f>
        <v>80</v>
      </c>
    </row>
    <row r="56" spans="1:18" x14ac:dyDescent="0.25">
      <c r="A56" s="3" t="s">
        <v>82</v>
      </c>
      <c r="B56" s="12">
        <v>42244</v>
      </c>
      <c r="C56" s="4" t="s">
        <v>83</v>
      </c>
      <c r="D56" s="4">
        <v>1.5</v>
      </c>
      <c r="E56" s="4">
        <v>203</v>
      </c>
      <c r="F56" s="5">
        <v>0.70833333333333337</v>
      </c>
      <c r="G56" s="6">
        <v>264</v>
      </c>
      <c r="H56" s="7">
        <v>43560</v>
      </c>
      <c r="I56" s="7">
        <f>FlightsPivot[[#This Row],[Total Fare]]*10%</f>
        <v>4356</v>
      </c>
      <c r="J56" s="7">
        <f>FlightsPivot[[#This Row],[Total Fare]]+FlightsPivot[[#This Row],[10% tax ]]</f>
        <v>47916</v>
      </c>
      <c r="K56" s="4">
        <v>8</v>
      </c>
      <c r="L56" s="4">
        <v>2015</v>
      </c>
      <c r="M56" t="str">
        <f>INDEX(RoutesPivot[DepAirport],MATCH($C56,RoutesPivot[[RouteID]:[RouteID]],0))</f>
        <v>ORD</v>
      </c>
      <c r="N56" t="str">
        <f>INDEX(RoutesPivot[AirportID],MATCH($C56,RoutesPivot[[RouteID]:[RouteID]],0))</f>
        <v>BWI</v>
      </c>
      <c r="O56">
        <f>INDEX(RoutesPivot[Distance],MATCH($C56,RoutesPivot[[RouteID]:[RouteID]],0))</f>
        <v>520</v>
      </c>
      <c r="P56">
        <f>INDEX(RoutesPivot[ListPrice],MATCH($C56,RoutesPivot[[RouteID]:[RouteID]],0))</f>
        <v>240</v>
      </c>
      <c r="Q56" t="str">
        <f>INDEX(AirportPivot[AirportName],MATCH($N56,AirportPivot[[AirportID]:[AirportID]],0))</f>
        <v>Baltimore/Washington International Thurgood Marshall</v>
      </c>
      <c r="R56">
        <f>INDEX(AirportPivot[Gates (number of available)],MATCH($N56,AirportPivot[[AirportID]:[AirportID]],0))</f>
        <v>58</v>
      </c>
    </row>
    <row r="57" spans="1:18" x14ac:dyDescent="0.25">
      <c r="A57" s="3" t="s">
        <v>84</v>
      </c>
      <c r="B57" s="12">
        <v>41952</v>
      </c>
      <c r="C57" s="4" t="s">
        <v>11</v>
      </c>
      <c r="D57" s="4">
        <v>3</v>
      </c>
      <c r="E57" s="4">
        <v>173</v>
      </c>
      <c r="F57" s="5">
        <v>0.5</v>
      </c>
      <c r="G57" s="6">
        <v>300</v>
      </c>
      <c r="H57" s="7">
        <v>49500</v>
      </c>
      <c r="I57" s="7">
        <f>FlightsPivot[[#This Row],[Total Fare]]*10%</f>
        <v>4950</v>
      </c>
      <c r="J57" s="7">
        <f>FlightsPivot[[#This Row],[Total Fare]]+FlightsPivot[[#This Row],[10% tax ]]</f>
        <v>54450</v>
      </c>
      <c r="K57" s="4">
        <v>11</v>
      </c>
      <c r="L57" s="4">
        <v>2014</v>
      </c>
      <c r="M57" t="str">
        <f>INDEX(RoutesPivot[DepAirport],MATCH($C57,RoutesPivot[[RouteID]:[RouteID]],0))</f>
        <v>ORD</v>
      </c>
      <c r="N57" t="str">
        <f>INDEX(RoutesPivot[AirportID],MATCH($C57,RoutesPivot[[RouteID]:[RouteID]],0))</f>
        <v>BOS</v>
      </c>
      <c r="O57">
        <f>INDEX(RoutesPivot[Distance],MATCH($C57,RoutesPivot[[RouteID]:[RouteID]],0))</f>
        <v>730</v>
      </c>
      <c r="P57">
        <f>INDEX(RoutesPivot[ListPrice],MATCH($C57,RoutesPivot[[RouteID]:[RouteID]],0))</f>
        <v>300</v>
      </c>
      <c r="Q57" t="str">
        <f>INDEX(AirportPivot[AirportName],MATCH($N57,AirportPivot[[AirportID]:[AirportID]],0))</f>
        <v>General Edward Lawrence Logan International</v>
      </c>
      <c r="R57">
        <f>INDEX(AirportPivot[Gates (number of available)],MATCH($N57,AirportPivot[[AirportID]:[AirportID]],0))</f>
        <v>63</v>
      </c>
    </row>
    <row r="58" spans="1:18" x14ac:dyDescent="0.25">
      <c r="A58" s="3" t="s">
        <v>85</v>
      </c>
      <c r="B58" s="12">
        <v>41653</v>
      </c>
      <c r="C58" s="4" t="s">
        <v>86</v>
      </c>
      <c r="D58" s="4">
        <v>2.1</v>
      </c>
      <c r="E58" s="4">
        <v>75</v>
      </c>
      <c r="F58" s="5">
        <v>0.75</v>
      </c>
      <c r="G58" s="6">
        <v>115</v>
      </c>
      <c r="H58" s="7">
        <v>20815</v>
      </c>
      <c r="I58" s="7">
        <f>FlightsPivot[[#This Row],[Total Fare]]*10%</f>
        <v>2081.5</v>
      </c>
      <c r="J58" s="7">
        <f>FlightsPivot[[#This Row],[Total Fare]]+FlightsPivot[[#This Row],[10% tax ]]</f>
        <v>22896.5</v>
      </c>
      <c r="K58" s="4">
        <v>1</v>
      </c>
      <c r="L58" s="4">
        <v>2014</v>
      </c>
      <c r="M58" t="str">
        <f>INDEX(RoutesPivot[DepAirport],MATCH($C58,RoutesPivot[[RouteID]:[RouteID]],0))</f>
        <v>ORD</v>
      </c>
      <c r="N58" t="str">
        <f>INDEX(RoutesPivot[AirportID],MATCH($C58,RoutesPivot[[RouteID]:[RouteID]],0))</f>
        <v>DTW</v>
      </c>
      <c r="O58">
        <f>INDEX(RoutesPivot[Distance],MATCH($C58,RoutesPivot[[RouteID]:[RouteID]],0))</f>
        <v>200</v>
      </c>
      <c r="P58">
        <f>INDEX(RoutesPivot[ListPrice],MATCH($C58,RoutesPivot[[RouteID]:[RouteID]],0))</f>
        <v>115</v>
      </c>
      <c r="Q58" t="str">
        <f>INDEX(AirportPivot[AirportName],MATCH($N58,AirportPivot[[AirportID]:[AirportID]],0))</f>
        <v>Detroit Metropolitan Wayne County</v>
      </c>
      <c r="R58">
        <f>INDEX(AirportPivot[Gates (number of available)],MATCH($N58,AirportPivot[[AirportID]:[AirportID]],0))</f>
        <v>60</v>
      </c>
    </row>
    <row r="59" spans="1:18" x14ac:dyDescent="0.25">
      <c r="A59" s="3" t="s">
        <v>87</v>
      </c>
      <c r="B59" s="12">
        <v>42331</v>
      </c>
      <c r="C59" s="4" t="s">
        <v>17</v>
      </c>
      <c r="D59" s="4">
        <v>10</v>
      </c>
      <c r="E59" s="4">
        <v>17</v>
      </c>
      <c r="F59" s="5">
        <v>0.70833333333333337</v>
      </c>
      <c r="G59" s="6">
        <v>525</v>
      </c>
      <c r="H59" s="7">
        <v>97125</v>
      </c>
      <c r="I59" s="7">
        <f>FlightsPivot[[#This Row],[Total Fare]]*10%</f>
        <v>9712.5</v>
      </c>
      <c r="J59" s="7">
        <f>FlightsPivot[[#This Row],[Total Fare]]+FlightsPivot[[#This Row],[10% tax ]]</f>
        <v>106837.5</v>
      </c>
      <c r="K59" s="4">
        <v>11</v>
      </c>
      <c r="L59" s="4">
        <v>2015</v>
      </c>
      <c r="M59" t="str">
        <f>INDEX(RoutesPivot[DepAirport],MATCH($C59,RoutesPivot[[RouteID]:[RouteID]],0))</f>
        <v>ORD</v>
      </c>
      <c r="N59" t="str">
        <f>INDEX(RoutesPivot[AirportID],MATCH($C59,RoutesPivot[[RouteID]:[RouteID]],0))</f>
        <v>LAX</v>
      </c>
      <c r="O59">
        <f>INDEX(RoutesPivot[Distance],MATCH($C59,RoutesPivot[[RouteID]:[RouteID]],0))</f>
        <v>1518</v>
      </c>
      <c r="P59">
        <f>INDEX(RoutesPivot[ListPrice],MATCH($C59,RoutesPivot[[RouteID]:[RouteID]],0))</f>
        <v>350</v>
      </c>
      <c r="Q59" t="str">
        <f>INDEX(AirportPivot[AirportName],MATCH($N59,AirportPivot[[AirportID]:[AirportID]],0))</f>
        <v>Los Angeles International</v>
      </c>
      <c r="R59">
        <f>INDEX(AirportPivot[Gates (number of available)],MATCH($N59,AirportPivot[[AirportID]:[AirportID]],0))</f>
        <v>86</v>
      </c>
    </row>
    <row r="60" spans="1:18" x14ac:dyDescent="0.25">
      <c r="A60" s="3" t="s">
        <v>88</v>
      </c>
      <c r="B60" s="12">
        <v>42341</v>
      </c>
      <c r="C60" s="4" t="s">
        <v>25</v>
      </c>
      <c r="D60" s="4">
        <v>1.5</v>
      </c>
      <c r="E60" s="4">
        <v>16</v>
      </c>
      <c r="F60" s="5">
        <v>0.77083333333333337</v>
      </c>
      <c r="G60" s="6">
        <v>200</v>
      </c>
      <c r="H60" s="7">
        <v>37000</v>
      </c>
      <c r="I60" s="7">
        <f>FlightsPivot[[#This Row],[Total Fare]]*10%</f>
        <v>3700</v>
      </c>
      <c r="J60" s="7">
        <f>FlightsPivot[[#This Row],[Total Fare]]+FlightsPivot[[#This Row],[10% tax ]]</f>
        <v>40700</v>
      </c>
      <c r="K60" s="4">
        <v>12</v>
      </c>
      <c r="L60" s="4">
        <v>2015</v>
      </c>
      <c r="M60" t="str">
        <f>INDEX(RoutesPivot[DepAirport],MATCH($C60,RoutesPivot[[RouteID]:[RouteID]],0))</f>
        <v>ORD</v>
      </c>
      <c r="N60" t="str">
        <f>INDEX(RoutesPivot[AirportID],MATCH($C60,RoutesPivot[[RouteID]:[RouteID]],0))</f>
        <v>DFW</v>
      </c>
      <c r="O60">
        <f>INDEX(RoutesPivot[Distance],MATCH($C60,RoutesPivot[[RouteID]:[RouteID]],0))</f>
        <v>700</v>
      </c>
      <c r="P60">
        <f>INDEX(RoutesPivot[ListPrice],MATCH($C60,RoutesPivot[[RouteID]:[RouteID]],0))</f>
        <v>200</v>
      </c>
      <c r="Q60" t="str">
        <f>INDEX(AirportPivot[AirportName],MATCH($N60,AirportPivot[[AirportID]:[AirportID]],0))</f>
        <v>Dallas/Fort Worth International</v>
      </c>
      <c r="R60">
        <f>INDEX(AirportPivot[Gates (number of available)],MATCH($N60,AirportPivot[[AirportID]:[AirportID]],0))</f>
        <v>130</v>
      </c>
    </row>
    <row r="61" spans="1:18" x14ac:dyDescent="0.25">
      <c r="A61" s="3" t="s">
        <v>89</v>
      </c>
      <c r="B61" s="12">
        <v>41747</v>
      </c>
      <c r="C61" s="4" t="s">
        <v>13</v>
      </c>
      <c r="D61" s="4">
        <v>1.9</v>
      </c>
      <c r="E61" s="4">
        <v>82</v>
      </c>
      <c r="F61" s="5">
        <v>0.29166666666666669</v>
      </c>
      <c r="G61" s="6">
        <v>250</v>
      </c>
      <c r="H61" s="7">
        <v>45250</v>
      </c>
      <c r="I61" s="7">
        <f>FlightsPivot[[#This Row],[Total Fare]]*10%</f>
        <v>4525</v>
      </c>
      <c r="J61" s="7">
        <f>FlightsPivot[[#This Row],[Total Fare]]+FlightsPivot[[#This Row],[10% tax ]]</f>
        <v>49775</v>
      </c>
      <c r="K61" s="4">
        <v>4</v>
      </c>
      <c r="L61" s="4">
        <v>2014</v>
      </c>
      <c r="M61" t="str">
        <f>INDEX(RoutesPivot[DepAirport],MATCH($C61,RoutesPivot[[RouteID]:[RouteID]],0))</f>
        <v>ORD</v>
      </c>
      <c r="N61" t="str">
        <f>INDEX(RoutesPivot[AirportID],MATCH($C61,RoutesPivot[[RouteID]:[RouteID]],0))</f>
        <v>JFK</v>
      </c>
      <c r="O61">
        <f>INDEX(RoutesPivot[Distance],MATCH($C61,RoutesPivot[[RouteID]:[RouteID]],0))</f>
        <v>619</v>
      </c>
      <c r="P61">
        <f>INDEX(RoutesPivot[ListPrice],MATCH($C61,RoutesPivot[[RouteID]:[RouteID]],0))</f>
        <v>250</v>
      </c>
      <c r="Q61" t="str">
        <f>INDEX(AirportPivot[AirportName],MATCH($N61,AirportPivot[[AirportID]:[AirportID]],0))</f>
        <v>John F Kennedy International</v>
      </c>
      <c r="R61">
        <f>INDEX(AirportPivot[Gates (number of available)],MATCH($N61,AirportPivot[[AirportID]:[AirportID]],0))</f>
        <v>120</v>
      </c>
    </row>
    <row r="62" spans="1:18" x14ac:dyDescent="0.25">
      <c r="A62" s="3" t="s">
        <v>90</v>
      </c>
      <c r="B62" s="12">
        <v>41996</v>
      </c>
      <c r="C62" s="4" t="s">
        <v>11</v>
      </c>
      <c r="D62" s="4">
        <v>3.2</v>
      </c>
      <c r="E62" s="4">
        <v>125</v>
      </c>
      <c r="F62" s="5">
        <v>0.33333333333333331</v>
      </c>
      <c r="G62" s="6">
        <v>420</v>
      </c>
      <c r="H62" s="7">
        <v>77700</v>
      </c>
      <c r="I62" s="7">
        <f>FlightsPivot[[#This Row],[Total Fare]]*10%</f>
        <v>7770</v>
      </c>
      <c r="J62" s="7">
        <f>FlightsPivot[[#This Row],[Total Fare]]+FlightsPivot[[#This Row],[10% tax ]]</f>
        <v>85470</v>
      </c>
      <c r="K62" s="4">
        <v>12</v>
      </c>
      <c r="L62" s="4">
        <v>2014</v>
      </c>
      <c r="M62" t="str">
        <f>INDEX(RoutesPivot[DepAirport],MATCH($C62,RoutesPivot[[RouteID]:[RouteID]],0))</f>
        <v>ORD</v>
      </c>
      <c r="N62" t="str">
        <f>INDEX(RoutesPivot[AirportID],MATCH($C62,RoutesPivot[[RouteID]:[RouteID]],0))</f>
        <v>BOS</v>
      </c>
      <c r="O62">
        <f>INDEX(RoutesPivot[Distance],MATCH($C62,RoutesPivot[[RouteID]:[RouteID]],0))</f>
        <v>730</v>
      </c>
      <c r="P62">
        <f>INDEX(RoutesPivot[ListPrice],MATCH($C62,RoutesPivot[[RouteID]:[RouteID]],0))</f>
        <v>300</v>
      </c>
      <c r="Q62" t="str">
        <f>INDEX(AirportPivot[AirportName],MATCH($N62,AirportPivot[[AirportID]:[AirportID]],0))</f>
        <v>General Edward Lawrence Logan International</v>
      </c>
      <c r="R62">
        <f>INDEX(AirportPivot[Gates (number of available)],MATCH($N62,AirportPivot[[AirportID]:[AirportID]],0))</f>
        <v>63</v>
      </c>
    </row>
    <row r="63" spans="1:18" x14ac:dyDescent="0.25">
      <c r="A63" s="3" t="s">
        <v>91</v>
      </c>
      <c r="B63" s="12">
        <v>41876</v>
      </c>
      <c r="C63" s="4" t="s">
        <v>23</v>
      </c>
      <c r="D63" s="4">
        <v>2.5</v>
      </c>
      <c r="E63" s="4">
        <v>202</v>
      </c>
      <c r="F63" s="5">
        <v>0.54166666666666663</v>
      </c>
      <c r="G63" s="6">
        <v>330</v>
      </c>
      <c r="H63" s="7">
        <v>54450</v>
      </c>
      <c r="I63" s="7">
        <f>FlightsPivot[[#This Row],[Total Fare]]*10%</f>
        <v>5445</v>
      </c>
      <c r="J63" s="7">
        <f>FlightsPivot[[#This Row],[Total Fare]]+FlightsPivot[[#This Row],[10% tax ]]</f>
        <v>59895</v>
      </c>
      <c r="K63" s="4">
        <v>8</v>
      </c>
      <c r="L63" s="4">
        <v>2014</v>
      </c>
      <c r="M63" t="str">
        <f>INDEX(RoutesPivot[DepAirport],MATCH($C63,RoutesPivot[[RouteID]:[RouteID]],0))</f>
        <v>ORD</v>
      </c>
      <c r="N63" t="str">
        <f>INDEX(RoutesPivot[AirportID],MATCH($C63,RoutesPivot[[RouteID]:[RouteID]],0))</f>
        <v>DEN</v>
      </c>
      <c r="O63">
        <f>INDEX(RoutesPivot[Distance],MATCH($C63,RoutesPivot[[RouteID]:[RouteID]],0))</f>
        <v>800</v>
      </c>
      <c r="P63">
        <f>INDEX(RoutesPivot[ListPrice],MATCH($C63,RoutesPivot[[RouteID]:[RouteID]],0))</f>
        <v>300</v>
      </c>
      <c r="Q63" t="str">
        <f>INDEX(AirportPivot[AirportName],MATCH($N63,AirportPivot[[AirportID]:[AirportID]],0))</f>
        <v>Denver International</v>
      </c>
      <c r="R63">
        <f>INDEX(AirportPivot[Gates (number of available)],MATCH($N63,AirportPivot[[AirportID]:[AirportID]],0))</f>
        <v>75</v>
      </c>
    </row>
    <row r="64" spans="1:18" x14ac:dyDescent="0.25">
      <c r="A64" s="3" t="s">
        <v>92</v>
      </c>
      <c r="B64" s="12">
        <v>41847</v>
      </c>
      <c r="C64" s="4" t="s">
        <v>80</v>
      </c>
      <c r="D64" s="4">
        <v>2.9</v>
      </c>
      <c r="E64" s="4">
        <v>136</v>
      </c>
      <c r="F64" s="5">
        <v>0.79166666666666663</v>
      </c>
      <c r="G64" s="6">
        <v>330</v>
      </c>
      <c r="H64" s="7">
        <v>61050</v>
      </c>
      <c r="I64" s="7">
        <f>FlightsPivot[[#This Row],[Total Fare]]*10%</f>
        <v>6105</v>
      </c>
      <c r="J64" s="7">
        <f>FlightsPivot[[#This Row],[Total Fare]]+FlightsPivot[[#This Row],[10% tax ]]</f>
        <v>67155</v>
      </c>
      <c r="K64" s="4">
        <v>7</v>
      </c>
      <c r="L64" s="4">
        <v>2014</v>
      </c>
      <c r="M64" t="str">
        <f>INDEX(RoutesPivot[DepAirport],MATCH($C64,RoutesPivot[[RouteID]:[RouteID]],0))</f>
        <v>ORD</v>
      </c>
      <c r="N64" t="str">
        <f>INDEX(RoutesPivot[AirportID],MATCH($C64,RoutesPivot[[RouteID]:[RouteID]],0))</f>
        <v>MIA</v>
      </c>
      <c r="O64">
        <f>INDEX(RoutesPivot[Distance],MATCH($C64,RoutesPivot[[RouteID]:[RouteID]],0))</f>
        <v>1000</v>
      </c>
      <c r="P64">
        <f>INDEX(RoutesPivot[ListPrice],MATCH($C64,RoutesPivot[[RouteID]:[RouteID]],0))</f>
        <v>300</v>
      </c>
      <c r="Q64" t="str">
        <f>INDEX(AirportPivot[AirportName],MATCH($N64,AirportPivot[[AirportID]:[AirportID]],0))</f>
        <v>Miami International</v>
      </c>
      <c r="R64">
        <f>INDEX(AirportPivot[Gates (number of available)],MATCH($N64,AirportPivot[[AirportID]:[AirportID]],0))</f>
        <v>80</v>
      </c>
    </row>
    <row r="65" spans="1:18" x14ac:dyDescent="0.25">
      <c r="A65" s="3" t="s">
        <v>93</v>
      </c>
      <c r="B65" s="12">
        <v>41918</v>
      </c>
      <c r="C65" s="4" t="s">
        <v>47</v>
      </c>
      <c r="D65" s="4">
        <v>3.1</v>
      </c>
      <c r="E65" s="4">
        <v>38</v>
      </c>
      <c r="F65" s="5">
        <v>0.72916666666666663</v>
      </c>
      <c r="G65" s="6">
        <v>250</v>
      </c>
      <c r="H65" s="7">
        <v>41250</v>
      </c>
      <c r="I65" s="7">
        <f>FlightsPivot[[#This Row],[Total Fare]]*10%</f>
        <v>4125</v>
      </c>
      <c r="J65" s="7">
        <f>FlightsPivot[[#This Row],[Total Fare]]+FlightsPivot[[#This Row],[10% tax ]]</f>
        <v>45375</v>
      </c>
      <c r="K65" s="4">
        <v>10</v>
      </c>
      <c r="L65" s="4">
        <v>2014</v>
      </c>
      <c r="M65" t="str">
        <f>INDEX(RoutesPivot[DepAirport],MATCH($C65,RoutesPivot[[RouteID]:[RouteID]],0))</f>
        <v>ORD</v>
      </c>
      <c r="N65" t="str">
        <f>INDEX(RoutesPivot[AirportID],MATCH($C65,RoutesPivot[[RouteID]:[RouteID]],0))</f>
        <v>PHX</v>
      </c>
      <c r="O65">
        <f>INDEX(RoutesPivot[Distance],MATCH($C65,RoutesPivot[[RouteID]:[RouteID]],0))</f>
        <v>1200</v>
      </c>
      <c r="P65">
        <f>INDEX(RoutesPivot[ListPrice],MATCH($C65,RoutesPivot[[RouteID]:[RouteID]],0))</f>
        <v>250</v>
      </c>
      <c r="Q65" t="str">
        <f>INDEX(AirportPivot[AirportName],MATCH($N65,AirportPivot[[AirportID]:[AirportID]],0))</f>
        <v>Phoenix Sky Harbor International</v>
      </c>
      <c r="R65">
        <f>INDEX(AirportPivot[Gates (number of available)],MATCH($N65,AirportPivot[[AirportID]:[AirportID]],0))</f>
        <v>60</v>
      </c>
    </row>
    <row r="66" spans="1:18" x14ac:dyDescent="0.25">
      <c r="A66" s="3" t="s">
        <v>94</v>
      </c>
      <c r="B66" s="12">
        <v>42189</v>
      </c>
      <c r="C66" s="4" t="s">
        <v>13</v>
      </c>
      <c r="D66" s="4">
        <v>2.1</v>
      </c>
      <c r="E66" s="4">
        <v>65</v>
      </c>
      <c r="F66" s="5">
        <v>0.75</v>
      </c>
      <c r="G66" s="6">
        <v>275</v>
      </c>
      <c r="H66" s="7">
        <v>49775</v>
      </c>
      <c r="I66" s="7">
        <f>FlightsPivot[[#This Row],[Total Fare]]*10%</f>
        <v>4977.5</v>
      </c>
      <c r="J66" s="7">
        <f>FlightsPivot[[#This Row],[Total Fare]]+FlightsPivot[[#This Row],[10% tax ]]</f>
        <v>54752.5</v>
      </c>
      <c r="K66" s="4">
        <v>7</v>
      </c>
      <c r="L66" s="4">
        <v>2015</v>
      </c>
      <c r="M66" t="str">
        <f>INDEX(RoutesPivot[DepAirport],MATCH($C66,RoutesPivot[[RouteID]:[RouteID]],0))</f>
        <v>ORD</v>
      </c>
      <c r="N66" t="str">
        <f>INDEX(RoutesPivot[AirportID],MATCH($C66,RoutesPivot[[RouteID]:[RouteID]],0))</f>
        <v>JFK</v>
      </c>
      <c r="O66">
        <f>INDEX(RoutesPivot[Distance],MATCH($C66,RoutesPivot[[RouteID]:[RouteID]],0))</f>
        <v>619</v>
      </c>
      <c r="P66">
        <f>INDEX(RoutesPivot[ListPrice],MATCH($C66,RoutesPivot[[RouteID]:[RouteID]],0))</f>
        <v>250</v>
      </c>
      <c r="Q66" t="str">
        <f>INDEX(AirportPivot[AirportName],MATCH($N66,AirportPivot[[AirportID]:[AirportID]],0))</f>
        <v>John F Kennedy International</v>
      </c>
      <c r="R66">
        <f>INDEX(AirportPivot[Gates (number of available)],MATCH($N66,AirportPivot[[AirportID]:[AirportID]],0))</f>
        <v>120</v>
      </c>
    </row>
    <row r="67" spans="1:18" x14ac:dyDescent="0.25">
      <c r="A67" s="3" t="s">
        <v>95</v>
      </c>
      <c r="B67" s="12">
        <v>41681</v>
      </c>
      <c r="C67" s="4" t="s">
        <v>40</v>
      </c>
      <c r="D67" s="4">
        <v>1.8</v>
      </c>
      <c r="E67" s="4">
        <v>124</v>
      </c>
      <c r="F67" s="5">
        <v>0.70833333333333337</v>
      </c>
      <c r="G67" s="6">
        <v>115</v>
      </c>
      <c r="H67" s="7">
        <v>21275</v>
      </c>
      <c r="I67" s="7">
        <f>FlightsPivot[[#This Row],[Total Fare]]*10%</f>
        <v>2127.5</v>
      </c>
      <c r="J67" s="7">
        <f>FlightsPivot[[#This Row],[Total Fare]]+FlightsPivot[[#This Row],[10% tax ]]</f>
        <v>23402.5</v>
      </c>
      <c r="K67" s="4">
        <v>2</v>
      </c>
      <c r="L67" s="4">
        <v>2014</v>
      </c>
      <c r="M67" t="str">
        <f>INDEX(RoutesPivot[DepAirport],MATCH($C67,RoutesPivot[[RouteID]:[RouteID]],0))</f>
        <v>ORD</v>
      </c>
      <c r="N67" t="str">
        <f>INDEX(RoutesPivot[AirportID],MATCH($C67,RoutesPivot[[RouteID]:[RouteID]],0))</f>
        <v>MSP</v>
      </c>
      <c r="O67">
        <f>INDEX(RoutesPivot[Distance],MATCH($C67,RoutesPivot[[RouteID]:[RouteID]],0))</f>
        <v>300</v>
      </c>
      <c r="P67">
        <f>INDEX(RoutesPivot[ListPrice],MATCH($C67,RoutesPivot[[RouteID]:[RouteID]],0))</f>
        <v>115</v>
      </c>
      <c r="Q67" t="str">
        <f>INDEX(AirportPivot[AirportName],MATCH($N67,AirportPivot[[AirportID]:[AirportID]],0))</f>
        <v>Minneapolis-St Paul International/Wold-Chamberlain</v>
      </c>
      <c r="R67">
        <f>INDEX(AirportPivot[Gates (number of available)],MATCH($N67,AirportPivot[[AirportID]:[AirportID]],0))</f>
        <v>65</v>
      </c>
    </row>
    <row r="68" spans="1:18" x14ac:dyDescent="0.25">
      <c r="A68" s="3" t="s">
        <v>96</v>
      </c>
      <c r="B68" s="12">
        <v>42069</v>
      </c>
      <c r="C68" s="4" t="s">
        <v>86</v>
      </c>
      <c r="D68" s="4">
        <v>2.7</v>
      </c>
      <c r="E68" s="4">
        <v>115</v>
      </c>
      <c r="F68" s="5">
        <v>0.45833333333333331</v>
      </c>
      <c r="G68" s="6">
        <v>115</v>
      </c>
      <c r="H68" s="7">
        <v>21275</v>
      </c>
      <c r="I68" s="7">
        <f>FlightsPivot[[#This Row],[Total Fare]]*10%</f>
        <v>2127.5</v>
      </c>
      <c r="J68" s="7">
        <f>FlightsPivot[[#This Row],[Total Fare]]+FlightsPivot[[#This Row],[10% tax ]]</f>
        <v>23402.5</v>
      </c>
      <c r="K68" s="4">
        <v>3</v>
      </c>
      <c r="L68" s="4">
        <v>2015</v>
      </c>
      <c r="M68" t="str">
        <f>INDEX(RoutesPivot[DepAirport],MATCH($C68,RoutesPivot[[RouteID]:[RouteID]],0))</f>
        <v>ORD</v>
      </c>
      <c r="N68" t="str">
        <f>INDEX(RoutesPivot[AirportID],MATCH($C68,RoutesPivot[[RouteID]:[RouteID]],0))</f>
        <v>DTW</v>
      </c>
      <c r="O68">
        <f>INDEX(RoutesPivot[Distance],MATCH($C68,RoutesPivot[[RouteID]:[RouteID]],0))</f>
        <v>200</v>
      </c>
      <c r="P68">
        <f>INDEX(RoutesPivot[ListPrice],MATCH($C68,RoutesPivot[[RouteID]:[RouteID]],0))</f>
        <v>115</v>
      </c>
      <c r="Q68" t="str">
        <f>INDEX(AirportPivot[AirportName],MATCH($N68,AirportPivot[[AirportID]:[AirportID]],0))</f>
        <v>Detroit Metropolitan Wayne County</v>
      </c>
      <c r="R68">
        <f>INDEX(AirportPivot[Gates (number of available)],MATCH($N68,AirportPivot[[AirportID]:[AirportID]],0))</f>
        <v>60</v>
      </c>
    </row>
    <row r="69" spans="1:18" x14ac:dyDescent="0.25">
      <c r="A69" s="3" t="s">
        <v>97</v>
      </c>
      <c r="B69" s="12">
        <v>42132</v>
      </c>
      <c r="C69" s="4" t="s">
        <v>98</v>
      </c>
      <c r="D69" s="4">
        <v>2</v>
      </c>
      <c r="E69" s="4">
        <v>77</v>
      </c>
      <c r="F69" s="5">
        <v>0.33333333333333331</v>
      </c>
      <c r="G69" s="6">
        <v>275</v>
      </c>
      <c r="H69" s="7">
        <v>49775</v>
      </c>
      <c r="I69" s="7">
        <f>FlightsPivot[[#This Row],[Total Fare]]*10%</f>
        <v>4977.5</v>
      </c>
      <c r="J69" s="7">
        <f>FlightsPivot[[#This Row],[Total Fare]]+FlightsPivot[[#This Row],[10% tax ]]</f>
        <v>54752.5</v>
      </c>
      <c r="K69" s="4">
        <v>5</v>
      </c>
      <c r="L69" s="4">
        <v>2015</v>
      </c>
      <c r="M69" t="str">
        <f>INDEX(RoutesPivot[DepAirport],MATCH($C69,RoutesPivot[[RouteID]:[RouteID]],0))</f>
        <v>ORD</v>
      </c>
      <c r="N69" t="str">
        <f>INDEX(RoutesPivot[AirportID],MATCH($C69,RoutesPivot[[RouteID]:[RouteID]],0))</f>
        <v>PHL</v>
      </c>
      <c r="O69">
        <f>INDEX(RoutesPivot[Distance],MATCH($C69,RoutesPivot[[RouteID]:[RouteID]],0))</f>
        <v>580</v>
      </c>
      <c r="P69">
        <f>INDEX(RoutesPivot[ListPrice],MATCH($C69,RoutesPivot[[RouteID]:[RouteID]],0))</f>
        <v>275</v>
      </c>
      <c r="Q69" t="str">
        <f>INDEX(AirportPivot[AirportName],MATCH($N69,AirportPivot[[AirportID]:[AirportID]],0))</f>
        <v>Philadelphia International</v>
      </c>
      <c r="R69">
        <f>INDEX(AirportPivot[Gates (number of available)],MATCH($N69,AirportPivot[[AirportID]:[AirportID]],0))</f>
        <v>89</v>
      </c>
    </row>
    <row r="70" spans="1:18" x14ac:dyDescent="0.25">
      <c r="A70" s="3" t="s">
        <v>99</v>
      </c>
      <c r="B70" s="12">
        <v>42125</v>
      </c>
      <c r="C70" s="4" t="s">
        <v>19</v>
      </c>
      <c r="D70" s="4">
        <v>1.5</v>
      </c>
      <c r="E70" s="4">
        <v>72</v>
      </c>
      <c r="F70" s="5">
        <v>0.3125</v>
      </c>
      <c r="G70" s="6">
        <v>200</v>
      </c>
      <c r="H70" s="7">
        <v>36200</v>
      </c>
      <c r="I70" s="7">
        <f>FlightsPivot[[#This Row],[Total Fare]]*10%</f>
        <v>3620</v>
      </c>
      <c r="J70" s="7">
        <f>FlightsPivot[[#This Row],[Total Fare]]+FlightsPivot[[#This Row],[10% tax ]]</f>
        <v>39820</v>
      </c>
      <c r="K70" s="4">
        <v>5</v>
      </c>
      <c r="L70" s="4">
        <v>2015</v>
      </c>
      <c r="M70" t="str">
        <f>INDEX(RoutesPivot[DepAirport],MATCH($C70,RoutesPivot[[RouteID]:[RouteID]],0))</f>
        <v>ORD</v>
      </c>
      <c r="N70" t="str">
        <f>INDEX(RoutesPivot[AirportID],MATCH($C70,RoutesPivot[[RouteID]:[RouteID]],0))</f>
        <v>IAH</v>
      </c>
      <c r="O70">
        <f>INDEX(RoutesPivot[Distance],MATCH($C70,RoutesPivot[[RouteID]:[RouteID]],0))</f>
        <v>800</v>
      </c>
      <c r="P70">
        <f>INDEX(RoutesPivot[ListPrice],MATCH($C70,RoutesPivot[[RouteID]:[RouteID]],0))</f>
        <v>200</v>
      </c>
      <c r="Q70" t="str">
        <f>INDEX(AirportPivot[AirportName],MATCH($N70,AirportPivot[[AirportID]:[AirportID]],0))</f>
        <v>George Bush Intercontinental/Houston</v>
      </c>
      <c r="R70">
        <f>INDEX(AirportPivot[Gates (number of available)],MATCH($N70,AirportPivot[[AirportID]:[AirportID]],0))</f>
        <v>80</v>
      </c>
    </row>
    <row r="71" spans="1:18" x14ac:dyDescent="0.25">
      <c r="A71" s="3" t="s">
        <v>100</v>
      </c>
      <c r="B71" s="12">
        <v>42083</v>
      </c>
      <c r="C71" s="4" t="s">
        <v>47</v>
      </c>
      <c r="D71" s="4">
        <v>1.6</v>
      </c>
      <c r="E71" s="4">
        <v>12</v>
      </c>
      <c r="F71" s="5">
        <v>0.39583333333333331</v>
      </c>
      <c r="G71" s="6">
        <v>250</v>
      </c>
      <c r="H71" s="7">
        <v>46250</v>
      </c>
      <c r="I71" s="7">
        <f>FlightsPivot[[#This Row],[Total Fare]]*10%</f>
        <v>4625</v>
      </c>
      <c r="J71" s="7">
        <f>FlightsPivot[[#This Row],[Total Fare]]+FlightsPivot[[#This Row],[10% tax ]]</f>
        <v>50875</v>
      </c>
      <c r="K71" s="4">
        <v>3</v>
      </c>
      <c r="L71" s="4">
        <v>2015</v>
      </c>
      <c r="M71" t="str">
        <f>INDEX(RoutesPivot[DepAirport],MATCH($C71,RoutesPivot[[RouteID]:[RouteID]],0))</f>
        <v>ORD</v>
      </c>
      <c r="N71" t="str">
        <f>INDEX(RoutesPivot[AirportID],MATCH($C71,RoutesPivot[[RouteID]:[RouteID]],0))</f>
        <v>PHX</v>
      </c>
      <c r="O71">
        <f>INDEX(RoutesPivot[Distance],MATCH($C71,RoutesPivot[[RouteID]:[RouteID]],0))</f>
        <v>1200</v>
      </c>
      <c r="P71">
        <f>INDEX(RoutesPivot[ListPrice],MATCH($C71,RoutesPivot[[RouteID]:[RouteID]],0))</f>
        <v>250</v>
      </c>
      <c r="Q71" t="str">
        <f>INDEX(AirportPivot[AirportName],MATCH($N71,AirportPivot[[AirportID]:[AirportID]],0))</f>
        <v>Phoenix Sky Harbor International</v>
      </c>
      <c r="R71">
        <f>INDEX(AirportPivot[Gates (number of available)],MATCH($N71,AirportPivot[[AirportID]:[AirportID]],0))</f>
        <v>60</v>
      </c>
    </row>
    <row r="72" spans="1:18" x14ac:dyDescent="0.25">
      <c r="A72" s="3" t="s">
        <v>101</v>
      </c>
      <c r="B72" s="12">
        <v>41680</v>
      </c>
      <c r="C72" s="4" t="s">
        <v>80</v>
      </c>
      <c r="D72" s="4">
        <v>3.6</v>
      </c>
      <c r="E72" s="4">
        <v>95</v>
      </c>
      <c r="F72" s="5">
        <v>0.375</v>
      </c>
      <c r="G72" s="6">
        <v>300</v>
      </c>
      <c r="H72" s="7">
        <v>55500</v>
      </c>
      <c r="I72" s="7">
        <f>FlightsPivot[[#This Row],[Total Fare]]*10%</f>
        <v>5550</v>
      </c>
      <c r="J72" s="7">
        <f>FlightsPivot[[#This Row],[Total Fare]]+FlightsPivot[[#This Row],[10% tax ]]</f>
        <v>61050</v>
      </c>
      <c r="K72" s="4">
        <v>2</v>
      </c>
      <c r="L72" s="4">
        <v>2014</v>
      </c>
      <c r="M72" t="str">
        <f>INDEX(RoutesPivot[DepAirport],MATCH($C72,RoutesPivot[[RouteID]:[RouteID]],0))</f>
        <v>ORD</v>
      </c>
      <c r="N72" t="str">
        <f>INDEX(RoutesPivot[AirportID],MATCH($C72,RoutesPivot[[RouteID]:[RouteID]],0))</f>
        <v>MIA</v>
      </c>
      <c r="O72">
        <f>INDEX(RoutesPivot[Distance],MATCH($C72,RoutesPivot[[RouteID]:[RouteID]],0))</f>
        <v>1000</v>
      </c>
      <c r="P72">
        <f>INDEX(RoutesPivot[ListPrice],MATCH($C72,RoutesPivot[[RouteID]:[RouteID]],0))</f>
        <v>300</v>
      </c>
      <c r="Q72" t="str">
        <f>INDEX(AirportPivot[AirportName],MATCH($N72,AirportPivot[[AirportID]:[AirportID]],0))</f>
        <v>Miami International</v>
      </c>
      <c r="R72">
        <f>INDEX(AirportPivot[Gates (number of available)],MATCH($N72,AirportPivot[[AirportID]:[AirportID]],0))</f>
        <v>80</v>
      </c>
    </row>
    <row r="73" spans="1:18" x14ac:dyDescent="0.25">
      <c r="A73" s="3" t="s">
        <v>102</v>
      </c>
      <c r="B73" s="12">
        <v>42245</v>
      </c>
      <c r="C73" s="4" t="s">
        <v>103</v>
      </c>
      <c r="D73" s="4">
        <v>2</v>
      </c>
      <c r="E73" s="4">
        <v>143</v>
      </c>
      <c r="F73" s="5">
        <v>0.83333333333333337</v>
      </c>
      <c r="G73" s="6">
        <v>330</v>
      </c>
      <c r="H73" s="7">
        <v>61050</v>
      </c>
      <c r="I73" s="7">
        <f>FlightsPivot[[#This Row],[Total Fare]]*10%</f>
        <v>6105</v>
      </c>
      <c r="J73" s="7">
        <f>FlightsPivot[[#This Row],[Total Fare]]+FlightsPivot[[#This Row],[10% tax ]]</f>
        <v>67155</v>
      </c>
      <c r="K73" s="4">
        <v>8</v>
      </c>
      <c r="L73" s="4">
        <v>2015</v>
      </c>
      <c r="M73" t="str">
        <f>INDEX(RoutesPivot[DepAirport],MATCH($C73,RoutesPivot[[RouteID]:[RouteID]],0))</f>
        <v>ORD</v>
      </c>
      <c r="N73" t="str">
        <f>INDEX(RoutesPivot[AirportID],MATCH($C73,RoutesPivot[[RouteID]:[RouteID]],0))</f>
        <v>IAD</v>
      </c>
      <c r="O73">
        <f>INDEX(RoutesPivot[Distance],MATCH($C73,RoutesPivot[[RouteID]:[RouteID]],0))</f>
        <v>515</v>
      </c>
      <c r="P73">
        <f>INDEX(RoutesPivot[ListPrice],MATCH($C73,RoutesPivot[[RouteID]:[RouteID]],0))</f>
        <v>300</v>
      </c>
      <c r="Q73" t="str">
        <f>INDEX(AirportPivot[AirportName],MATCH($N73,AirportPivot[[AirportID]:[AirportID]],0))</f>
        <v>Washington Dulles International</v>
      </c>
      <c r="R73">
        <f>INDEX(AirportPivot[Gates (number of available)],MATCH($N73,AirportPivot[[AirportID]:[AirportID]],0))</f>
        <v>95</v>
      </c>
    </row>
    <row r="74" spans="1:18" x14ac:dyDescent="0.25">
      <c r="A74" s="3" t="s">
        <v>104</v>
      </c>
      <c r="B74" s="12">
        <v>41974</v>
      </c>
      <c r="C74" s="4" t="s">
        <v>70</v>
      </c>
      <c r="D74" s="4">
        <v>2.2999999999999998</v>
      </c>
      <c r="E74" s="4">
        <v>186</v>
      </c>
      <c r="F74" s="5">
        <v>0.60416666666666663</v>
      </c>
      <c r="G74" s="6">
        <v>275</v>
      </c>
      <c r="H74" s="7">
        <v>45375</v>
      </c>
      <c r="I74" s="7">
        <f>FlightsPivot[[#This Row],[Total Fare]]*10%</f>
        <v>4537.5</v>
      </c>
      <c r="J74" s="7">
        <f>FlightsPivot[[#This Row],[Total Fare]]+FlightsPivot[[#This Row],[10% tax ]]</f>
        <v>49912.5</v>
      </c>
      <c r="K74" s="4">
        <v>12</v>
      </c>
      <c r="L74" s="4">
        <v>2014</v>
      </c>
      <c r="M74" t="str">
        <f>INDEX(RoutesPivot[DepAirport],MATCH($C74,RoutesPivot[[RouteID]:[RouteID]],0))</f>
        <v>ORD</v>
      </c>
      <c r="N74" t="str">
        <f>INDEX(RoutesPivot[AirportID],MATCH($C74,RoutesPivot[[RouteID]:[RouteID]],0))</f>
        <v>LAS</v>
      </c>
      <c r="O74">
        <f>INDEX(RoutesPivot[Distance],MATCH($C74,RoutesPivot[[RouteID]:[RouteID]],0))</f>
        <v>1100</v>
      </c>
      <c r="P74">
        <f>INDEX(RoutesPivot[ListPrice],MATCH($C74,RoutesPivot[[RouteID]:[RouteID]],0))</f>
        <v>275</v>
      </c>
      <c r="Q74" t="str">
        <f>INDEX(AirportPivot[AirportName],MATCH($N74,AirportPivot[[AirportID]:[AirportID]],0))</f>
        <v>McCarran International</v>
      </c>
      <c r="R74">
        <f>INDEX(AirportPivot[Gates (number of available)],MATCH($N74,AirportPivot[[AirportID]:[AirportID]],0))</f>
        <v>68</v>
      </c>
    </row>
    <row r="75" spans="1:18" x14ac:dyDescent="0.25">
      <c r="A75" s="3" t="s">
        <v>105</v>
      </c>
      <c r="B75" s="12">
        <v>41803</v>
      </c>
      <c r="C75" s="4" t="s">
        <v>15</v>
      </c>
      <c r="D75" s="4">
        <v>1.2</v>
      </c>
      <c r="E75" s="4">
        <v>52</v>
      </c>
      <c r="F75" s="5">
        <v>0.33333333333333331</v>
      </c>
      <c r="G75" s="6">
        <v>247.5</v>
      </c>
      <c r="H75" s="7">
        <v>40837.5</v>
      </c>
      <c r="I75" s="7">
        <f>FlightsPivot[[#This Row],[Total Fare]]*10%</f>
        <v>4083.75</v>
      </c>
      <c r="J75" s="7">
        <f>FlightsPivot[[#This Row],[Total Fare]]+FlightsPivot[[#This Row],[10% tax ]]</f>
        <v>44921.25</v>
      </c>
      <c r="K75" s="4">
        <v>6</v>
      </c>
      <c r="L75" s="4">
        <v>2014</v>
      </c>
      <c r="M75" t="str">
        <f>INDEX(RoutesPivot[DepAirport],MATCH($C75,RoutesPivot[[RouteID]:[RouteID]],0))</f>
        <v>ORD</v>
      </c>
      <c r="N75" t="str">
        <f>INDEX(RoutesPivot[AirportID],MATCH($C75,RoutesPivot[[RouteID]:[RouteID]],0))</f>
        <v>EWR</v>
      </c>
      <c r="O75">
        <f>INDEX(RoutesPivot[Distance],MATCH($C75,RoutesPivot[[RouteID]:[RouteID]],0))</f>
        <v>600</v>
      </c>
      <c r="P75">
        <f>INDEX(RoutesPivot[ListPrice],MATCH($C75,RoutesPivot[[RouteID]:[RouteID]],0))</f>
        <v>225</v>
      </c>
      <c r="Q75" t="str">
        <f>INDEX(AirportPivot[AirportName],MATCH($N75,AirportPivot[[AirportID]:[AirportID]],0))</f>
        <v>Newark Liberty International</v>
      </c>
      <c r="R75">
        <f>INDEX(AirportPivot[Gates (number of available)],MATCH($N75,AirportPivot[[AirportID]:[AirportID]],0))</f>
        <v>82</v>
      </c>
    </row>
    <row r="76" spans="1:18" x14ac:dyDescent="0.25">
      <c r="A76" s="3" t="s">
        <v>106</v>
      </c>
      <c r="B76" s="12">
        <v>41948</v>
      </c>
      <c r="C76" s="4" t="s">
        <v>70</v>
      </c>
      <c r="D76" s="4">
        <v>1.7</v>
      </c>
      <c r="E76" s="4">
        <v>69</v>
      </c>
      <c r="F76" s="5">
        <v>0.29166666666666669</v>
      </c>
      <c r="G76" s="6">
        <v>275</v>
      </c>
      <c r="H76" s="7">
        <v>49775</v>
      </c>
      <c r="I76" s="7">
        <f>FlightsPivot[[#This Row],[Total Fare]]*10%</f>
        <v>4977.5</v>
      </c>
      <c r="J76" s="7">
        <f>FlightsPivot[[#This Row],[Total Fare]]+FlightsPivot[[#This Row],[10% tax ]]</f>
        <v>54752.5</v>
      </c>
      <c r="K76" s="4">
        <v>11</v>
      </c>
      <c r="L76" s="4">
        <v>2014</v>
      </c>
      <c r="M76" t="str">
        <f>INDEX(RoutesPivot[DepAirport],MATCH($C76,RoutesPivot[[RouteID]:[RouteID]],0))</f>
        <v>ORD</v>
      </c>
      <c r="N76" t="str">
        <f>INDEX(RoutesPivot[AirportID],MATCH($C76,RoutesPivot[[RouteID]:[RouteID]],0))</f>
        <v>LAS</v>
      </c>
      <c r="O76">
        <f>INDEX(RoutesPivot[Distance],MATCH($C76,RoutesPivot[[RouteID]:[RouteID]],0))</f>
        <v>1100</v>
      </c>
      <c r="P76">
        <f>INDEX(RoutesPivot[ListPrice],MATCH($C76,RoutesPivot[[RouteID]:[RouteID]],0))</f>
        <v>275</v>
      </c>
      <c r="Q76" t="str">
        <f>INDEX(AirportPivot[AirportName],MATCH($N76,AirportPivot[[AirportID]:[AirportID]],0))</f>
        <v>McCarran International</v>
      </c>
      <c r="R76">
        <f>INDEX(AirportPivot[Gates (number of available)],MATCH($N76,AirportPivot[[AirportID]:[AirportID]],0))</f>
        <v>68</v>
      </c>
    </row>
    <row r="77" spans="1:18" x14ac:dyDescent="0.25">
      <c r="A77" s="3" t="s">
        <v>107</v>
      </c>
      <c r="B77" s="12">
        <v>41769</v>
      </c>
      <c r="C77" s="4" t="s">
        <v>50</v>
      </c>
      <c r="D77" s="4">
        <v>1.7</v>
      </c>
      <c r="E77" s="4">
        <v>86</v>
      </c>
      <c r="F77" s="5">
        <v>0.70833333333333337</v>
      </c>
      <c r="G77" s="6">
        <v>275</v>
      </c>
      <c r="H77" s="7">
        <v>49775</v>
      </c>
      <c r="I77" s="7">
        <f>FlightsPivot[[#This Row],[Total Fare]]*10%</f>
        <v>4977.5</v>
      </c>
      <c r="J77" s="7">
        <f>FlightsPivot[[#This Row],[Total Fare]]+FlightsPivot[[#This Row],[10% tax ]]</f>
        <v>54752.5</v>
      </c>
      <c r="K77" s="4">
        <v>5</v>
      </c>
      <c r="L77" s="4">
        <v>2014</v>
      </c>
      <c r="M77" t="str">
        <f>INDEX(RoutesPivot[DepAirport],MATCH($C77,RoutesPivot[[RouteID]:[RouteID]],0))</f>
        <v>ORD</v>
      </c>
      <c r="N77" t="str">
        <f>INDEX(RoutesPivot[AirportID],MATCH($C77,RoutesPivot[[RouteID]:[RouteID]],0))</f>
        <v>LGA</v>
      </c>
      <c r="O77">
        <f>INDEX(RoutesPivot[Distance],MATCH($C77,RoutesPivot[[RouteID]:[RouteID]],0))</f>
        <v>610</v>
      </c>
      <c r="P77">
        <f>INDEX(RoutesPivot[ListPrice],MATCH($C77,RoutesPivot[[RouteID]:[RouteID]],0))</f>
        <v>275</v>
      </c>
      <c r="Q77" t="str">
        <f>INDEX(AirportPivot[AirportName],MATCH($N77,AirportPivot[[AirportID]:[AirportID]],0))</f>
        <v>Laguardia</v>
      </c>
      <c r="R77">
        <f>INDEX(AirportPivot[Gates (number of available)],MATCH($N77,AirportPivot[[AirportID]:[AirportID]],0))</f>
        <v>66</v>
      </c>
    </row>
    <row r="78" spans="1:18" x14ac:dyDescent="0.25">
      <c r="A78" s="3" t="s">
        <v>108</v>
      </c>
      <c r="B78" s="12">
        <v>41961</v>
      </c>
      <c r="C78" s="4" t="s">
        <v>25</v>
      </c>
      <c r="D78" s="4">
        <v>1</v>
      </c>
      <c r="E78" s="4">
        <v>23</v>
      </c>
      <c r="F78" s="5">
        <v>0.29166666666666669</v>
      </c>
      <c r="G78" s="6">
        <v>200</v>
      </c>
      <c r="H78" s="7">
        <v>37000</v>
      </c>
      <c r="I78" s="7">
        <f>FlightsPivot[[#This Row],[Total Fare]]*10%</f>
        <v>3700</v>
      </c>
      <c r="J78" s="7">
        <f>FlightsPivot[[#This Row],[Total Fare]]+FlightsPivot[[#This Row],[10% tax ]]</f>
        <v>40700</v>
      </c>
      <c r="K78" s="4">
        <v>11</v>
      </c>
      <c r="L78" s="4">
        <v>2014</v>
      </c>
      <c r="M78" t="str">
        <f>INDEX(RoutesPivot[DepAirport],MATCH($C78,RoutesPivot[[RouteID]:[RouteID]],0))</f>
        <v>ORD</v>
      </c>
      <c r="N78" t="str">
        <f>INDEX(RoutesPivot[AirportID],MATCH($C78,RoutesPivot[[RouteID]:[RouteID]],0))</f>
        <v>DFW</v>
      </c>
      <c r="O78">
        <f>INDEX(RoutesPivot[Distance],MATCH($C78,RoutesPivot[[RouteID]:[RouteID]],0))</f>
        <v>700</v>
      </c>
      <c r="P78">
        <f>INDEX(RoutesPivot[ListPrice],MATCH($C78,RoutesPivot[[RouteID]:[RouteID]],0))</f>
        <v>200</v>
      </c>
      <c r="Q78" t="str">
        <f>INDEX(AirportPivot[AirportName],MATCH($N78,AirportPivot[[AirportID]:[AirportID]],0))</f>
        <v>Dallas/Fort Worth International</v>
      </c>
      <c r="R78">
        <f>INDEX(AirportPivot[Gates (number of available)],MATCH($N78,AirportPivot[[AirportID]:[AirportID]],0))</f>
        <v>130</v>
      </c>
    </row>
    <row r="79" spans="1:18" x14ac:dyDescent="0.25">
      <c r="A79" s="3" t="s">
        <v>109</v>
      </c>
      <c r="B79" s="12">
        <v>42306</v>
      </c>
      <c r="C79" s="4" t="s">
        <v>33</v>
      </c>
      <c r="D79" s="4">
        <v>1.1000000000000001</v>
      </c>
      <c r="E79" s="4">
        <v>121</v>
      </c>
      <c r="F79" s="5">
        <v>0.70833333333333337</v>
      </c>
      <c r="G79" s="6">
        <v>375</v>
      </c>
      <c r="H79" s="7">
        <v>69375</v>
      </c>
      <c r="I79" s="7">
        <f>FlightsPivot[[#This Row],[Total Fare]]*10%</f>
        <v>6937.5</v>
      </c>
      <c r="J79" s="7">
        <f>FlightsPivot[[#This Row],[Total Fare]]+FlightsPivot[[#This Row],[10% tax ]]</f>
        <v>76312.5</v>
      </c>
      <c r="K79" s="4">
        <v>10</v>
      </c>
      <c r="L79" s="4">
        <v>2015</v>
      </c>
      <c r="M79" t="str">
        <f>INDEX(RoutesPivot[DepAirport],MATCH($C79,RoutesPivot[[RouteID]:[RouteID]],0))</f>
        <v>ORD</v>
      </c>
      <c r="N79" t="str">
        <f>INDEX(RoutesPivot[AirportID],MATCH($C79,RoutesPivot[[RouteID]:[RouteID]],0))</f>
        <v>SFO</v>
      </c>
      <c r="O79">
        <f>INDEX(RoutesPivot[Distance],MATCH($C79,RoutesPivot[[RouteID]:[RouteID]],0))</f>
        <v>1600</v>
      </c>
      <c r="P79">
        <f>INDEX(RoutesPivot[ListPrice],MATCH($C79,RoutesPivot[[RouteID]:[RouteID]],0))</f>
        <v>375</v>
      </c>
      <c r="Q79" t="str">
        <f>INDEX(AirportPivot[AirportName],MATCH($N79,AirportPivot[[AirportID]:[AirportID]],0))</f>
        <v>San Francisco International</v>
      </c>
      <c r="R79">
        <f>INDEX(AirportPivot[Gates (number of available)],MATCH($N79,AirportPivot[[AirportID]:[AirportID]],0))</f>
        <v>70</v>
      </c>
    </row>
    <row r="80" spans="1:18" x14ac:dyDescent="0.25">
      <c r="A80" s="3" t="s">
        <v>110</v>
      </c>
      <c r="B80" s="12">
        <v>41694</v>
      </c>
      <c r="C80" s="4" t="s">
        <v>13</v>
      </c>
      <c r="D80" s="4">
        <v>2.4</v>
      </c>
      <c r="E80" s="4">
        <v>175</v>
      </c>
      <c r="F80" s="5">
        <v>0.70833333333333337</v>
      </c>
      <c r="G80" s="6">
        <v>250</v>
      </c>
      <c r="H80" s="7">
        <v>41250</v>
      </c>
      <c r="I80" s="7">
        <f>FlightsPivot[[#This Row],[Total Fare]]*10%</f>
        <v>4125</v>
      </c>
      <c r="J80" s="7">
        <f>FlightsPivot[[#This Row],[Total Fare]]+FlightsPivot[[#This Row],[10% tax ]]</f>
        <v>45375</v>
      </c>
      <c r="K80" s="4">
        <v>2</v>
      </c>
      <c r="L80" s="4">
        <v>2014</v>
      </c>
      <c r="M80" t="str">
        <f>INDEX(RoutesPivot[DepAirport],MATCH($C80,RoutesPivot[[RouteID]:[RouteID]],0))</f>
        <v>ORD</v>
      </c>
      <c r="N80" t="str">
        <f>INDEX(RoutesPivot[AirportID],MATCH($C80,RoutesPivot[[RouteID]:[RouteID]],0))</f>
        <v>JFK</v>
      </c>
      <c r="O80">
        <f>INDEX(RoutesPivot[Distance],MATCH($C80,RoutesPivot[[RouteID]:[RouteID]],0))</f>
        <v>619</v>
      </c>
      <c r="P80">
        <f>INDEX(RoutesPivot[ListPrice],MATCH($C80,RoutesPivot[[RouteID]:[RouteID]],0))</f>
        <v>250</v>
      </c>
      <c r="Q80" t="str">
        <f>INDEX(AirportPivot[AirportName],MATCH($N80,AirportPivot[[AirportID]:[AirportID]],0))</f>
        <v>John F Kennedy International</v>
      </c>
      <c r="R80">
        <f>INDEX(AirportPivot[Gates (number of available)],MATCH($N80,AirportPivot[[AirportID]:[AirportID]],0))</f>
        <v>120</v>
      </c>
    </row>
    <row r="81" spans="1:18" x14ac:dyDescent="0.25">
      <c r="A81" s="3" t="s">
        <v>111</v>
      </c>
      <c r="B81" s="12">
        <v>42309</v>
      </c>
      <c r="C81" s="4" t="s">
        <v>33</v>
      </c>
      <c r="D81" s="4">
        <v>2.2000000000000002</v>
      </c>
      <c r="E81" s="4">
        <v>146</v>
      </c>
      <c r="F81" s="5">
        <v>0.3125</v>
      </c>
      <c r="G81" s="6">
        <v>375</v>
      </c>
      <c r="H81" s="7">
        <v>69375</v>
      </c>
      <c r="I81" s="7">
        <f>FlightsPivot[[#This Row],[Total Fare]]*10%</f>
        <v>6937.5</v>
      </c>
      <c r="J81" s="7">
        <f>FlightsPivot[[#This Row],[Total Fare]]+FlightsPivot[[#This Row],[10% tax ]]</f>
        <v>76312.5</v>
      </c>
      <c r="K81" s="4">
        <v>11</v>
      </c>
      <c r="L81" s="4">
        <v>2015</v>
      </c>
      <c r="M81" t="str">
        <f>INDEX(RoutesPivot[DepAirport],MATCH($C81,RoutesPivot[[RouteID]:[RouteID]],0))</f>
        <v>ORD</v>
      </c>
      <c r="N81" t="str">
        <f>INDEX(RoutesPivot[AirportID],MATCH($C81,RoutesPivot[[RouteID]:[RouteID]],0))</f>
        <v>SFO</v>
      </c>
      <c r="O81">
        <f>INDEX(RoutesPivot[Distance],MATCH($C81,RoutesPivot[[RouteID]:[RouteID]],0))</f>
        <v>1600</v>
      </c>
      <c r="P81">
        <f>INDEX(RoutesPivot[ListPrice],MATCH($C81,RoutesPivot[[RouteID]:[RouteID]],0))</f>
        <v>375</v>
      </c>
      <c r="Q81" t="str">
        <f>INDEX(AirportPivot[AirportName],MATCH($N81,AirportPivot[[AirportID]:[AirportID]],0))</f>
        <v>San Francisco International</v>
      </c>
      <c r="R81">
        <f>INDEX(AirportPivot[Gates (number of available)],MATCH($N81,AirportPivot[[AirportID]:[AirportID]],0))</f>
        <v>70</v>
      </c>
    </row>
    <row r="82" spans="1:18" x14ac:dyDescent="0.25">
      <c r="A82" s="3" t="s">
        <v>112</v>
      </c>
      <c r="B82" s="12">
        <v>41764</v>
      </c>
      <c r="C82" s="4" t="s">
        <v>25</v>
      </c>
      <c r="D82" s="4">
        <v>1.6</v>
      </c>
      <c r="E82" s="4">
        <v>76</v>
      </c>
      <c r="F82" s="5">
        <v>0.54166666666666663</v>
      </c>
      <c r="G82" s="6">
        <v>200</v>
      </c>
      <c r="H82" s="7">
        <v>36200</v>
      </c>
      <c r="I82" s="7">
        <f>FlightsPivot[[#This Row],[Total Fare]]*10%</f>
        <v>3620</v>
      </c>
      <c r="J82" s="7">
        <f>FlightsPivot[[#This Row],[Total Fare]]+FlightsPivot[[#This Row],[10% tax ]]</f>
        <v>39820</v>
      </c>
      <c r="K82" s="4">
        <v>5</v>
      </c>
      <c r="L82" s="4">
        <v>2014</v>
      </c>
      <c r="M82" t="str">
        <f>INDEX(RoutesPivot[DepAirport],MATCH($C82,RoutesPivot[[RouteID]:[RouteID]],0))</f>
        <v>ORD</v>
      </c>
      <c r="N82" t="str">
        <f>INDEX(RoutesPivot[AirportID],MATCH($C82,RoutesPivot[[RouteID]:[RouteID]],0))</f>
        <v>DFW</v>
      </c>
      <c r="O82">
        <f>INDEX(RoutesPivot[Distance],MATCH($C82,RoutesPivot[[RouteID]:[RouteID]],0))</f>
        <v>700</v>
      </c>
      <c r="P82">
        <f>INDEX(RoutesPivot[ListPrice],MATCH($C82,RoutesPivot[[RouteID]:[RouteID]],0))</f>
        <v>200</v>
      </c>
      <c r="Q82" t="str">
        <f>INDEX(AirportPivot[AirportName],MATCH($N82,AirportPivot[[AirportID]:[AirportID]],0))</f>
        <v>Dallas/Fort Worth International</v>
      </c>
      <c r="R82">
        <f>INDEX(AirportPivot[Gates (number of available)],MATCH($N82,AirportPivot[[AirportID]:[AirportID]],0))</f>
        <v>130</v>
      </c>
    </row>
    <row r="83" spans="1:18" x14ac:dyDescent="0.25">
      <c r="A83" s="3" t="s">
        <v>113</v>
      </c>
      <c r="B83" s="12">
        <v>41802</v>
      </c>
      <c r="C83" s="4" t="s">
        <v>37</v>
      </c>
      <c r="D83" s="4">
        <v>3.3</v>
      </c>
      <c r="E83" s="4">
        <v>70</v>
      </c>
      <c r="F83" s="5">
        <v>0.75</v>
      </c>
      <c r="G83" s="6">
        <v>385</v>
      </c>
      <c r="H83" s="7">
        <v>69685</v>
      </c>
      <c r="I83" s="7">
        <f>FlightsPivot[[#This Row],[Total Fare]]*10%</f>
        <v>6968.5</v>
      </c>
      <c r="J83" s="7">
        <f>FlightsPivot[[#This Row],[Total Fare]]+FlightsPivot[[#This Row],[10% tax ]]</f>
        <v>76653.5</v>
      </c>
      <c r="K83" s="4">
        <v>6</v>
      </c>
      <c r="L83" s="4">
        <v>2014</v>
      </c>
      <c r="M83" t="str">
        <f>INDEX(RoutesPivot[DepAirport],MATCH($C83,RoutesPivot[[RouteID]:[RouteID]],0))</f>
        <v>ORD</v>
      </c>
      <c r="N83" t="str">
        <f>INDEX(RoutesPivot[AirportID],MATCH($C83,RoutesPivot[[RouteID]:[RouteID]],0))</f>
        <v>SEA</v>
      </c>
      <c r="O83">
        <f>INDEX(RoutesPivot[Distance],MATCH($C83,RoutesPivot[[RouteID]:[RouteID]],0))</f>
        <v>1500</v>
      </c>
      <c r="P83">
        <f>INDEX(RoutesPivot[ListPrice],MATCH($C83,RoutesPivot[[RouteID]:[RouteID]],0))</f>
        <v>350</v>
      </c>
      <c r="Q83" t="str">
        <f>INDEX(AirportPivot[AirportName],MATCH($N83,AirportPivot[[AirportID]:[AirportID]],0))</f>
        <v>Seattle-Tacoma International</v>
      </c>
      <c r="R83">
        <f>INDEX(AirportPivot[Gates (number of available)],MATCH($N83,AirportPivot[[AirportID]:[AirportID]],0))</f>
        <v>58</v>
      </c>
    </row>
    <row r="84" spans="1:18" x14ac:dyDescent="0.25">
      <c r="A84" s="3" t="s">
        <v>114</v>
      </c>
      <c r="B84" s="12">
        <v>42316</v>
      </c>
      <c r="C84" s="4" t="s">
        <v>21</v>
      </c>
      <c r="D84" s="4">
        <v>3.3</v>
      </c>
      <c r="E84" s="4">
        <v>101</v>
      </c>
      <c r="F84" s="5">
        <v>0.875</v>
      </c>
      <c r="G84" s="6">
        <v>125</v>
      </c>
      <c r="H84" s="7">
        <v>23125</v>
      </c>
      <c r="I84" s="7">
        <f>FlightsPivot[[#This Row],[Total Fare]]*10%</f>
        <v>2312.5</v>
      </c>
      <c r="J84" s="7">
        <f>FlightsPivot[[#This Row],[Total Fare]]+FlightsPivot[[#This Row],[10% tax ]]</f>
        <v>25437.5</v>
      </c>
      <c r="K84" s="4">
        <v>11</v>
      </c>
      <c r="L84" s="4">
        <v>2015</v>
      </c>
      <c r="M84" t="str">
        <f>INDEX(RoutesPivot[DepAirport],MATCH($C84,RoutesPivot[[RouteID]:[RouteID]],0))</f>
        <v>ORD</v>
      </c>
      <c r="N84" t="str">
        <f>INDEX(RoutesPivot[AirportID],MATCH($C84,RoutesPivot[[RouteID]:[RouteID]],0))</f>
        <v>CLT</v>
      </c>
      <c r="O84">
        <f>INDEX(RoutesPivot[Distance],MATCH($C84,RoutesPivot[[RouteID]:[RouteID]],0))</f>
        <v>700</v>
      </c>
      <c r="P84">
        <f>INDEX(RoutesPivot[ListPrice],MATCH($C84,RoutesPivot[[RouteID]:[RouteID]],0))</f>
        <v>125</v>
      </c>
      <c r="Q84" t="str">
        <f>INDEX(AirportPivot[AirportName],MATCH($N84,AirportPivot[[AirportID]:[AirportID]],0))</f>
        <v>Charlotte/Douglas International</v>
      </c>
      <c r="R84">
        <f>INDEX(AirportPivot[Gates (number of available)],MATCH($N84,AirportPivot[[AirportID]:[AirportID]],0))</f>
        <v>65</v>
      </c>
    </row>
    <row r="85" spans="1:18" x14ac:dyDescent="0.25">
      <c r="A85" s="3" t="s">
        <v>115</v>
      </c>
      <c r="B85" s="12">
        <v>41995</v>
      </c>
      <c r="C85" s="4" t="s">
        <v>11</v>
      </c>
      <c r="D85" s="4">
        <v>3.2</v>
      </c>
      <c r="E85" s="4">
        <v>203</v>
      </c>
      <c r="F85" s="5">
        <v>0.5</v>
      </c>
      <c r="G85" s="6">
        <v>420</v>
      </c>
      <c r="H85" s="7">
        <v>69300</v>
      </c>
      <c r="I85" s="7">
        <f>FlightsPivot[[#This Row],[Total Fare]]*10%</f>
        <v>6930</v>
      </c>
      <c r="J85" s="7">
        <f>FlightsPivot[[#This Row],[Total Fare]]+FlightsPivot[[#This Row],[10% tax ]]</f>
        <v>76230</v>
      </c>
      <c r="K85" s="4">
        <v>12</v>
      </c>
      <c r="L85" s="4">
        <v>2014</v>
      </c>
      <c r="M85" t="str">
        <f>INDEX(RoutesPivot[DepAirport],MATCH($C85,RoutesPivot[[RouteID]:[RouteID]],0))</f>
        <v>ORD</v>
      </c>
      <c r="N85" t="str">
        <f>INDEX(RoutesPivot[AirportID],MATCH($C85,RoutesPivot[[RouteID]:[RouteID]],0))</f>
        <v>BOS</v>
      </c>
      <c r="O85">
        <f>INDEX(RoutesPivot[Distance],MATCH($C85,RoutesPivot[[RouteID]:[RouteID]],0))</f>
        <v>730</v>
      </c>
      <c r="P85">
        <f>INDEX(RoutesPivot[ListPrice],MATCH($C85,RoutesPivot[[RouteID]:[RouteID]],0))</f>
        <v>300</v>
      </c>
      <c r="Q85" t="str">
        <f>INDEX(AirportPivot[AirportName],MATCH($N85,AirportPivot[[AirportID]:[AirportID]],0))</f>
        <v>General Edward Lawrence Logan International</v>
      </c>
      <c r="R85">
        <f>INDEX(AirportPivot[Gates (number of available)],MATCH($N85,AirportPivot[[AirportID]:[AirportID]],0))</f>
        <v>63</v>
      </c>
    </row>
    <row r="86" spans="1:18" x14ac:dyDescent="0.25">
      <c r="A86" s="3" t="s">
        <v>116</v>
      </c>
      <c r="B86" s="12">
        <v>41845</v>
      </c>
      <c r="C86" s="4" t="s">
        <v>53</v>
      </c>
      <c r="D86" s="4">
        <v>0.9</v>
      </c>
      <c r="E86" s="4">
        <v>153</v>
      </c>
      <c r="F86" s="5">
        <v>0.625</v>
      </c>
      <c r="G86" s="6">
        <v>330</v>
      </c>
      <c r="H86" s="7">
        <v>54450</v>
      </c>
      <c r="I86" s="7">
        <f>FlightsPivot[[#This Row],[Total Fare]]*10%</f>
        <v>5445</v>
      </c>
      <c r="J86" s="7">
        <f>FlightsPivot[[#This Row],[Total Fare]]+FlightsPivot[[#This Row],[10% tax ]]</f>
        <v>59895</v>
      </c>
      <c r="K86" s="4">
        <v>7</v>
      </c>
      <c r="L86" s="4">
        <v>2014</v>
      </c>
      <c r="M86" t="str">
        <f>INDEX(RoutesPivot[DepAirport],MATCH($C86,RoutesPivot[[RouteID]:[RouteID]],0))</f>
        <v>ORD</v>
      </c>
      <c r="N86" t="str">
        <f>INDEX(RoutesPivot[AirportID],MATCH($C86,RoutesPivot[[RouteID]:[RouteID]],0))</f>
        <v>FLL</v>
      </c>
      <c r="O86">
        <f>INDEX(RoutesPivot[Distance],MATCH($C86,RoutesPivot[[RouteID]:[RouteID]],0))</f>
        <v>940</v>
      </c>
      <c r="P86">
        <f>INDEX(RoutesPivot[ListPrice],MATCH($C86,RoutesPivot[[RouteID]:[RouteID]],0))</f>
        <v>300</v>
      </c>
      <c r="Q86" t="str">
        <f>INDEX(AirportPivot[AirportName],MATCH($N86,AirportPivot[[AirportID]:[AirportID]],0))</f>
        <v>Fort Lauderdale/Hollywood International</v>
      </c>
      <c r="R86">
        <f>INDEX(AirportPivot[Gates (number of available)],MATCH($N86,AirportPivot[[AirportID]:[AirportID]],0))</f>
        <v>55</v>
      </c>
    </row>
    <row r="87" spans="1:18" x14ac:dyDescent="0.25">
      <c r="A87" s="3" t="s">
        <v>117</v>
      </c>
      <c r="B87" s="12">
        <v>42335</v>
      </c>
      <c r="C87" s="4" t="s">
        <v>30</v>
      </c>
      <c r="D87" s="4">
        <v>6.3</v>
      </c>
      <c r="E87" s="4">
        <v>187</v>
      </c>
      <c r="F87" s="5">
        <v>0.8125</v>
      </c>
      <c r="G87" s="6">
        <v>375</v>
      </c>
      <c r="H87" s="7">
        <v>61875</v>
      </c>
      <c r="I87" s="7">
        <f>FlightsPivot[[#This Row],[Total Fare]]*10%</f>
        <v>6187.5</v>
      </c>
      <c r="J87" s="7">
        <f>FlightsPivot[[#This Row],[Total Fare]]+FlightsPivot[[#This Row],[10% tax ]]</f>
        <v>68062.5</v>
      </c>
      <c r="K87" s="4">
        <v>11</v>
      </c>
      <c r="L87" s="4">
        <v>2015</v>
      </c>
      <c r="M87" t="str">
        <f>INDEX(RoutesPivot[DepAirport],MATCH($C87,RoutesPivot[[RouteID]:[RouteID]],0))</f>
        <v>ORD</v>
      </c>
      <c r="N87" t="str">
        <f>INDEX(RoutesPivot[AirportID],MATCH($C87,RoutesPivot[[RouteID]:[RouteID]],0))</f>
        <v>MCO</v>
      </c>
      <c r="O87">
        <f>INDEX(RoutesPivot[Distance],MATCH($C87,RoutesPivot[[RouteID]:[RouteID]],0))</f>
        <v>850</v>
      </c>
      <c r="P87">
        <f>INDEX(RoutesPivot[ListPrice],MATCH($C87,RoutesPivot[[RouteID]:[RouteID]],0))</f>
        <v>250</v>
      </c>
      <c r="Q87" t="str">
        <f>INDEX(AirportPivot[AirportName],MATCH($N87,AirportPivot[[AirportID]:[AirportID]],0))</f>
        <v>Orlando International</v>
      </c>
      <c r="R87">
        <f>INDEX(AirportPivot[Gates (number of available)],MATCH($N87,AirportPivot[[AirportID]:[AirportID]],0))</f>
        <v>67</v>
      </c>
    </row>
    <row r="88" spans="1:18" x14ac:dyDescent="0.25">
      <c r="A88" s="3" t="s">
        <v>118</v>
      </c>
      <c r="B88" s="12">
        <v>42073</v>
      </c>
      <c r="C88" s="4" t="s">
        <v>50</v>
      </c>
      <c r="D88" s="4">
        <v>0.9</v>
      </c>
      <c r="E88" s="4">
        <v>126</v>
      </c>
      <c r="F88" s="5">
        <v>0.79166666666666663</v>
      </c>
      <c r="G88" s="6">
        <v>275</v>
      </c>
      <c r="H88" s="7">
        <v>50875</v>
      </c>
      <c r="I88" s="7">
        <f>FlightsPivot[[#This Row],[Total Fare]]*10%</f>
        <v>5087.5</v>
      </c>
      <c r="J88" s="7">
        <f>FlightsPivot[[#This Row],[Total Fare]]+FlightsPivot[[#This Row],[10% tax ]]</f>
        <v>55962.5</v>
      </c>
      <c r="K88" s="4">
        <v>3</v>
      </c>
      <c r="L88" s="4">
        <v>2015</v>
      </c>
      <c r="M88" t="str">
        <f>INDEX(RoutesPivot[DepAirport],MATCH($C88,RoutesPivot[[RouteID]:[RouteID]],0))</f>
        <v>ORD</v>
      </c>
      <c r="N88" t="str">
        <f>INDEX(RoutesPivot[AirportID],MATCH($C88,RoutesPivot[[RouteID]:[RouteID]],0))</f>
        <v>LGA</v>
      </c>
      <c r="O88">
        <f>INDEX(RoutesPivot[Distance],MATCH($C88,RoutesPivot[[RouteID]:[RouteID]],0))</f>
        <v>610</v>
      </c>
      <c r="P88">
        <f>INDEX(RoutesPivot[ListPrice],MATCH($C88,RoutesPivot[[RouteID]:[RouteID]],0))</f>
        <v>275</v>
      </c>
      <c r="Q88" t="str">
        <f>INDEX(AirportPivot[AirportName],MATCH($N88,AirportPivot[[AirportID]:[AirportID]],0))</f>
        <v>Laguardia</v>
      </c>
      <c r="R88">
        <f>INDEX(AirportPivot[Gates (number of available)],MATCH($N88,AirportPivot[[AirportID]:[AirportID]],0))</f>
        <v>66</v>
      </c>
    </row>
    <row r="89" spans="1:18" x14ac:dyDescent="0.25">
      <c r="A89" s="3" t="s">
        <v>119</v>
      </c>
      <c r="B89" s="12">
        <v>41807</v>
      </c>
      <c r="C89" s="4" t="s">
        <v>70</v>
      </c>
      <c r="D89" s="4">
        <v>2</v>
      </c>
      <c r="E89" s="4">
        <v>116</v>
      </c>
      <c r="F89" s="5">
        <v>0.8125</v>
      </c>
      <c r="G89" s="6">
        <v>302.5</v>
      </c>
      <c r="H89" s="7">
        <v>55962.5</v>
      </c>
      <c r="I89" s="7">
        <f>FlightsPivot[[#This Row],[Total Fare]]*10%</f>
        <v>5596.25</v>
      </c>
      <c r="J89" s="7">
        <f>FlightsPivot[[#This Row],[Total Fare]]+FlightsPivot[[#This Row],[10% tax ]]</f>
        <v>61558.75</v>
      </c>
      <c r="K89" s="4">
        <v>6</v>
      </c>
      <c r="L89" s="4">
        <v>2014</v>
      </c>
      <c r="M89" t="str">
        <f>INDEX(RoutesPivot[DepAirport],MATCH($C89,RoutesPivot[[RouteID]:[RouteID]],0))</f>
        <v>ORD</v>
      </c>
      <c r="N89" t="str">
        <f>INDEX(RoutesPivot[AirportID],MATCH($C89,RoutesPivot[[RouteID]:[RouteID]],0))</f>
        <v>LAS</v>
      </c>
      <c r="O89">
        <f>INDEX(RoutesPivot[Distance],MATCH($C89,RoutesPivot[[RouteID]:[RouteID]],0))</f>
        <v>1100</v>
      </c>
      <c r="P89">
        <f>INDEX(RoutesPivot[ListPrice],MATCH($C89,RoutesPivot[[RouteID]:[RouteID]],0))</f>
        <v>275</v>
      </c>
      <c r="Q89" t="str">
        <f>INDEX(AirportPivot[AirportName],MATCH($N89,AirportPivot[[AirportID]:[AirportID]],0))</f>
        <v>McCarran International</v>
      </c>
      <c r="R89">
        <f>INDEX(AirportPivot[Gates (number of available)],MATCH($N89,AirportPivot[[AirportID]:[AirportID]],0))</f>
        <v>68</v>
      </c>
    </row>
    <row r="90" spans="1:18" x14ac:dyDescent="0.25">
      <c r="A90" s="3" t="s">
        <v>120</v>
      </c>
      <c r="B90" s="12">
        <v>42239</v>
      </c>
      <c r="C90" s="4" t="s">
        <v>11</v>
      </c>
      <c r="D90" s="4">
        <v>3.2</v>
      </c>
      <c r="E90" s="4">
        <v>198</v>
      </c>
      <c r="F90" s="5">
        <v>0.52083333333333337</v>
      </c>
      <c r="G90" s="6">
        <v>330</v>
      </c>
      <c r="H90" s="7">
        <v>54450</v>
      </c>
      <c r="I90" s="7">
        <f>FlightsPivot[[#This Row],[Total Fare]]*10%</f>
        <v>5445</v>
      </c>
      <c r="J90" s="7">
        <f>FlightsPivot[[#This Row],[Total Fare]]+FlightsPivot[[#This Row],[10% tax ]]</f>
        <v>59895</v>
      </c>
      <c r="K90" s="4">
        <v>8</v>
      </c>
      <c r="L90" s="4">
        <v>2015</v>
      </c>
      <c r="M90" t="str">
        <f>INDEX(RoutesPivot[DepAirport],MATCH($C90,RoutesPivot[[RouteID]:[RouteID]],0))</f>
        <v>ORD</v>
      </c>
      <c r="N90" t="str">
        <f>INDEX(RoutesPivot[AirportID],MATCH($C90,RoutesPivot[[RouteID]:[RouteID]],0))</f>
        <v>BOS</v>
      </c>
      <c r="O90">
        <f>INDEX(RoutesPivot[Distance],MATCH($C90,RoutesPivot[[RouteID]:[RouteID]],0))</f>
        <v>730</v>
      </c>
      <c r="P90">
        <f>INDEX(RoutesPivot[ListPrice],MATCH($C90,RoutesPivot[[RouteID]:[RouteID]],0))</f>
        <v>300</v>
      </c>
      <c r="Q90" t="str">
        <f>INDEX(AirportPivot[AirportName],MATCH($N90,AirportPivot[[AirportID]:[AirportID]],0))</f>
        <v>General Edward Lawrence Logan International</v>
      </c>
      <c r="R90">
        <f>INDEX(AirportPivot[Gates (number of available)],MATCH($N90,AirportPivot[[AirportID]:[AirportID]],0))</f>
        <v>63</v>
      </c>
    </row>
    <row r="91" spans="1:18" x14ac:dyDescent="0.25">
      <c r="A91" s="3" t="s">
        <v>121</v>
      </c>
      <c r="B91" s="12">
        <v>42110</v>
      </c>
      <c r="C91" s="4" t="s">
        <v>40</v>
      </c>
      <c r="D91" s="4">
        <v>0.7</v>
      </c>
      <c r="E91" s="4">
        <v>136</v>
      </c>
      <c r="F91" s="5">
        <v>0.29166666666666669</v>
      </c>
      <c r="G91" s="6">
        <v>115</v>
      </c>
      <c r="H91" s="7">
        <v>21275</v>
      </c>
      <c r="I91" s="7">
        <f>FlightsPivot[[#This Row],[Total Fare]]*10%</f>
        <v>2127.5</v>
      </c>
      <c r="J91" s="7">
        <f>FlightsPivot[[#This Row],[Total Fare]]+FlightsPivot[[#This Row],[10% tax ]]</f>
        <v>23402.5</v>
      </c>
      <c r="K91" s="4">
        <v>4</v>
      </c>
      <c r="L91" s="4">
        <v>2015</v>
      </c>
      <c r="M91" t="str">
        <f>INDEX(RoutesPivot[DepAirport],MATCH($C91,RoutesPivot[[RouteID]:[RouteID]],0))</f>
        <v>ORD</v>
      </c>
      <c r="N91" t="str">
        <f>INDEX(RoutesPivot[AirportID],MATCH($C91,RoutesPivot[[RouteID]:[RouteID]],0))</f>
        <v>MSP</v>
      </c>
      <c r="O91">
        <f>INDEX(RoutesPivot[Distance],MATCH($C91,RoutesPivot[[RouteID]:[RouteID]],0))</f>
        <v>300</v>
      </c>
      <c r="P91">
        <f>INDEX(RoutesPivot[ListPrice],MATCH($C91,RoutesPivot[[RouteID]:[RouteID]],0))</f>
        <v>115</v>
      </c>
      <c r="Q91" t="str">
        <f>INDEX(AirportPivot[AirportName],MATCH($N91,AirportPivot[[AirportID]:[AirportID]],0))</f>
        <v>Minneapolis-St Paul International/Wold-Chamberlain</v>
      </c>
      <c r="R91">
        <f>INDEX(AirportPivot[Gates (number of available)],MATCH($N91,AirportPivot[[AirportID]:[AirportID]],0))</f>
        <v>65</v>
      </c>
    </row>
    <row r="92" spans="1:18" x14ac:dyDescent="0.25">
      <c r="A92" s="3" t="s">
        <v>122</v>
      </c>
      <c r="B92" s="12">
        <v>41804</v>
      </c>
      <c r="C92" s="4" t="s">
        <v>33</v>
      </c>
      <c r="D92" s="4">
        <v>0.5</v>
      </c>
      <c r="E92" s="4">
        <v>117</v>
      </c>
      <c r="F92" s="5">
        <v>0.52083333333333337</v>
      </c>
      <c r="G92" s="6">
        <v>412.5</v>
      </c>
      <c r="H92" s="7">
        <v>76312.5</v>
      </c>
      <c r="I92" s="7">
        <f>FlightsPivot[[#This Row],[Total Fare]]*10%</f>
        <v>7631.25</v>
      </c>
      <c r="J92" s="7">
        <f>FlightsPivot[[#This Row],[Total Fare]]+FlightsPivot[[#This Row],[10% tax ]]</f>
        <v>83943.75</v>
      </c>
      <c r="K92" s="4">
        <v>6</v>
      </c>
      <c r="L92" s="4">
        <v>2014</v>
      </c>
      <c r="M92" t="str">
        <f>INDEX(RoutesPivot[DepAirport],MATCH($C92,RoutesPivot[[RouteID]:[RouteID]],0))</f>
        <v>ORD</v>
      </c>
      <c r="N92" t="str">
        <f>INDEX(RoutesPivot[AirportID],MATCH($C92,RoutesPivot[[RouteID]:[RouteID]],0))</f>
        <v>SFO</v>
      </c>
      <c r="O92">
        <f>INDEX(RoutesPivot[Distance],MATCH($C92,RoutesPivot[[RouteID]:[RouteID]],0))</f>
        <v>1600</v>
      </c>
      <c r="P92">
        <f>INDEX(RoutesPivot[ListPrice],MATCH($C92,RoutesPivot[[RouteID]:[RouteID]],0))</f>
        <v>375</v>
      </c>
      <c r="Q92" t="str">
        <f>INDEX(AirportPivot[AirportName],MATCH($N92,AirportPivot[[AirportID]:[AirportID]],0))</f>
        <v>San Francisco International</v>
      </c>
      <c r="R92">
        <f>INDEX(AirportPivot[Gates (number of available)],MATCH($N92,AirportPivot[[AirportID]:[AirportID]],0))</f>
        <v>70</v>
      </c>
    </row>
    <row r="93" spans="1:18" x14ac:dyDescent="0.25">
      <c r="A93" s="3" t="s">
        <v>123</v>
      </c>
      <c r="B93" s="12">
        <v>41677</v>
      </c>
      <c r="C93" s="4" t="s">
        <v>27</v>
      </c>
      <c r="D93" s="4">
        <v>12.3</v>
      </c>
      <c r="E93" s="4">
        <v>15</v>
      </c>
      <c r="F93" s="5">
        <v>0.70833333333333337</v>
      </c>
      <c r="G93" s="6">
        <v>200</v>
      </c>
      <c r="H93" s="7">
        <v>37000</v>
      </c>
      <c r="I93" s="7">
        <f>FlightsPivot[[#This Row],[Total Fare]]*10%</f>
        <v>3700</v>
      </c>
      <c r="J93" s="7">
        <f>FlightsPivot[[#This Row],[Total Fare]]+FlightsPivot[[#This Row],[10% tax ]]</f>
        <v>40700</v>
      </c>
      <c r="K93" s="4">
        <v>2</v>
      </c>
      <c r="L93" s="4">
        <v>2014</v>
      </c>
      <c r="M93" t="str">
        <f>INDEX(RoutesPivot[DepAirport],MATCH($C93,RoutesPivot[[RouteID]:[RouteID]],0))</f>
        <v>ORD</v>
      </c>
      <c r="N93" t="str">
        <f>INDEX(RoutesPivot[AirportID],MATCH($C93,RoutesPivot[[RouteID]:[RouteID]],0))</f>
        <v>ATL</v>
      </c>
      <c r="O93">
        <f>INDEX(RoutesPivot[Distance],MATCH($C93,RoutesPivot[[RouteID]:[RouteID]],0))</f>
        <v>510</v>
      </c>
      <c r="P93">
        <f>INDEX(RoutesPivot[ListPrice],MATCH($C93,RoutesPivot[[RouteID]:[RouteID]],0))</f>
        <v>200</v>
      </c>
      <c r="Q93" t="str">
        <f>INDEX(AirportPivot[AirportName],MATCH($N93,AirportPivot[[AirportID]:[AirportID]],0))</f>
        <v>Hartsfield-Jackson Atlanta International</v>
      </c>
      <c r="R93">
        <f>INDEX(AirportPivot[Gates (number of available)],MATCH($N93,AirportPivot[[AirportID]:[AirportID]],0))</f>
        <v>100</v>
      </c>
    </row>
    <row r="94" spans="1:18" x14ac:dyDescent="0.25">
      <c r="A94" s="3" t="s">
        <v>124</v>
      </c>
      <c r="B94" s="12">
        <v>42075</v>
      </c>
      <c r="C94" s="4" t="s">
        <v>37</v>
      </c>
      <c r="D94" s="4">
        <v>1.8</v>
      </c>
      <c r="E94" s="4">
        <v>70</v>
      </c>
      <c r="F94" s="5">
        <v>0.66666666666666663</v>
      </c>
      <c r="G94" s="6">
        <v>350</v>
      </c>
      <c r="H94" s="7">
        <v>63350</v>
      </c>
      <c r="I94" s="7">
        <f>FlightsPivot[[#This Row],[Total Fare]]*10%</f>
        <v>6335</v>
      </c>
      <c r="J94" s="7">
        <f>FlightsPivot[[#This Row],[Total Fare]]+FlightsPivot[[#This Row],[10% tax ]]</f>
        <v>69685</v>
      </c>
      <c r="K94" s="4">
        <v>3</v>
      </c>
      <c r="L94" s="4">
        <v>2015</v>
      </c>
      <c r="M94" t="str">
        <f>INDEX(RoutesPivot[DepAirport],MATCH($C94,RoutesPivot[[RouteID]:[RouteID]],0))</f>
        <v>ORD</v>
      </c>
      <c r="N94" t="str">
        <f>INDEX(RoutesPivot[AirportID],MATCH($C94,RoutesPivot[[RouteID]:[RouteID]],0))</f>
        <v>SEA</v>
      </c>
      <c r="O94">
        <f>INDEX(RoutesPivot[Distance],MATCH($C94,RoutesPivot[[RouteID]:[RouteID]],0))</f>
        <v>1500</v>
      </c>
      <c r="P94">
        <f>INDEX(RoutesPivot[ListPrice],MATCH($C94,RoutesPivot[[RouteID]:[RouteID]],0))</f>
        <v>350</v>
      </c>
      <c r="Q94" t="str">
        <f>INDEX(AirportPivot[AirportName],MATCH($N94,AirportPivot[[AirportID]:[AirportID]],0))</f>
        <v>Seattle-Tacoma International</v>
      </c>
      <c r="R94">
        <f>INDEX(AirportPivot[Gates (number of available)],MATCH($N94,AirportPivot[[AirportID]:[AirportID]],0))</f>
        <v>58</v>
      </c>
    </row>
    <row r="95" spans="1:18" x14ac:dyDescent="0.25">
      <c r="A95" s="3" t="s">
        <v>125</v>
      </c>
      <c r="B95" s="12">
        <v>41704</v>
      </c>
      <c r="C95" s="4" t="s">
        <v>33</v>
      </c>
      <c r="D95" s="4">
        <v>2.2999999999999998</v>
      </c>
      <c r="E95" s="4">
        <v>187</v>
      </c>
      <c r="F95" s="5">
        <v>0.75</v>
      </c>
      <c r="G95" s="6">
        <v>375</v>
      </c>
      <c r="H95" s="7">
        <v>61875</v>
      </c>
      <c r="I95" s="7">
        <f>FlightsPivot[[#This Row],[Total Fare]]*10%</f>
        <v>6187.5</v>
      </c>
      <c r="J95" s="7">
        <f>FlightsPivot[[#This Row],[Total Fare]]+FlightsPivot[[#This Row],[10% tax ]]</f>
        <v>68062.5</v>
      </c>
      <c r="K95" s="4">
        <v>3</v>
      </c>
      <c r="L95" s="4">
        <v>2014</v>
      </c>
      <c r="M95" t="str">
        <f>INDEX(RoutesPivot[DepAirport],MATCH($C95,RoutesPivot[[RouteID]:[RouteID]],0))</f>
        <v>ORD</v>
      </c>
      <c r="N95" t="str">
        <f>INDEX(RoutesPivot[AirportID],MATCH($C95,RoutesPivot[[RouteID]:[RouteID]],0))</f>
        <v>SFO</v>
      </c>
      <c r="O95">
        <f>INDEX(RoutesPivot[Distance],MATCH($C95,RoutesPivot[[RouteID]:[RouteID]],0))</f>
        <v>1600</v>
      </c>
      <c r="P95">
        <f>INDEX(RoutesPivot[ListPrice],MATCH($C95,RoutesPivot[[RouteID]:[RouteID]],0))</f>
        <v>375</v>
      </c>
      <c r="Q95" t="str">
        <f>INDEX(AirportPivot[AirportName],MATCH($N95,AirportPivot[[AirportID]:[AirportID]],0))</f>
        <v>San Francisco International</v>
      </c>
      <c r="R95">
        <f>INDEX(AirportPivot[Gates (number of available)],MATCH($N95,AirportPivot[[AirportID]:[AirportID]],0))</f>
        <v>70</v>
      </c>
    </row>
    <row r="96" spans="1:18" x14ac:dyDescent="0.25">
      <c r="A96" s="3" t="s">
        <v>126</v>
      </c>
      <c r="B96" s="12">
        <v>41692</v>
      </c>
      <c r="C96" s="4" t="s">
        <v>11</v>
      </c>
      <c r="D96" s="4">
        <v>2.6</v>
      </c>
      <c r="E96" s="4">
        <v>14</v>
      </c>
      <c r="F96" s="5">
        <v>0.875</v>
      </c>
      <c r="G96" s="6">
        <v>300</v>
      </c>
      <c r="H96" s="7">
        <v>55500</v>
      </c>
      <c r="I96" s="7">
        <f>FlightsPivot[[#This Row],[Total Fare]]*10%</f>
        <v>5550</v>
      </c>
      <c r="J96" s="7">
        <f>FlightsPivot[[#This Row],[Total Fare]]+FlightsPivot[[#This Row],[10% tax ]]</f>
        <v>61050</v>
      </c>
      <c r="K96" s="4">
        <v>2</v>
      </c>
      <c r="L96" s="4">
        <v>2014</v>
      </c>
      <c r="M96" t="str">
        <f>INDEX(RoutesPivot[DepAirport],MATCH($C96,RoutesPivot[[RouteID]:[RouteID]],0))</f>
        <v>ORD</v>
      </c>
      <c r="N96" t="str">
        <f>INDEX(RoutesPivot[AirportID],MATCH($C96,RoutesPivot[[RouteID]:[RouteID]],0))</f>
        <v>BOS</v>
      </c>
      <c r="O96">
        <f>INDEX(RoutesPivot[Distance],MATCH($C96,RoutesPivot[[RouteID]:[RouteID]],0))</f>
        <v>730</v>
      </c>
      <c r="P96">
        <f>INDEX(RoutesPivot[ListPrice],MATCH($C96,RoutesPivot[[RouteID]:[RouteID]],0))</f>
        <v>300</v>
      </c>
      <c r="Q96" t="str">
        <f>INDEX(AirportPivot[AirportName],MATCH($N96,AirportPivot[[AirportID]:[AirportID]],0))</f>
        <v>General Edward Lawrence Logan International</v>
      </c>
      <c r="R96">
        <f>INDEX(AirportPivot[Gates (number of available)],MATCH($N96,AirportPivot[[AirportID]:[AirportID]],0))</f>
        <v>63</v>
      </c>
    </row>
    <row r="97" spans="1:18" x14ac:dyDescent="0.25">
      <c r="A97" s="3" t="s">
        <v>127</v>
      </c>
      <c r="B97" s="12">
        <v>42240</v>
      </c>
      <c r="C97" s="4" t="s">
        <v>15</v>
      </c>
      <c r="D97" s="4">
        <v>3.6</v>
      </c>
      <c r="E97" s="4">
        <v>138</v>
      </c>
      <c r="F97" s="5">
        <v>0.29166666666666669</v>
      </c>
      <c r="G97" s="6">
        <v>247.5</v>
      </c>
      <c r="H97" s="7">
        <v>45787.5</v>
      </c>
      <c r="I97" s="7">
        <f>FlightsPivot[[#This Row],[Total Fare]]*10%</f>
        <v>4578.75</v>
      </c>
      <c r="J97" s="7">
        <f>FlightsPivot[[#This Row],[Total Fare]]+FlightsPivot[[#This Row],[10% tax ]]</f>
        <v>50366.25</v>
      </c>
      <c r="K97" s="4">
        <v>8</v>
      </c>
      <c r="L97" s="4">
        <v>2015</v>
      </c>
      <c r="M97" t="str">
        <f>INDEX(RoutesPivot[DepAirport],MATCH($C97,RoutesPivot[[RouteID]:[RouteID]],0))</f>
        <v>ORD</v>
      </c>
      <c r="N97" t="str">
        <f>INDEX(RoutesPivot[AirportID],MATCH($C97,RoutesPivot[[RouteID]:[RouteID]],0))</f>
        <v>EWR</v>
      </c>
      <c r="O97">
        <f>INDEX(RoutesPivot[Distance],MATCH($C97,RoutesPivot[[RouteID]:[RouteID]],0))</f>
        <v>600</v>
      </c>
      <c r="P97">
        <f>INDEX(RoutesPivot[ListPrice],MATCH($C97,RoutesPivot[[RouteID]:[RouteID]],0))</f>
        <v>225</v>
      </c>
      <c r="Q97" t="str">
        <f>INDEX(AirportPivot[AirportName],MATCH($N97,AirportPivot[[AirportID]:[AirportID]],0))</f>
        <v>Newark Liberty International</v>
      </c>
      <c r="R97">
        <f>INDEX(AirportPivot[Gates (number of available)],MATCH($N97,AirportPivot[[AirportID]:[AirportID]],0))</f>
        <v>82</v>
      </c>
    </row>
    <row r="98" spans="1:18" x14ac:dyDescent="0.25">
      <c r="A98" s="3" t="s">
        <v>128</v>
      </c>
      <c r="B98" s="12">
        <v>41825</v>
      </c>
      <c r="C98" s="4" t="s">
        <v>37</v>
      </c>
      <c r="D98" s="4">
        <v>0.9</v>
      </c>
      <c r="E98" s="4">
        <v>110</v>
      </c>
      <c r="F98" s="5">
        <v>0.70833333333333337</v>
      </c>
      <c r="G98" s="6">
        <v>385</v>
      </c>
      <c r="H98" s="7">
        <v>71225</v>
      </c>
      <c r="I98" s="7">
        <f>FlightsPivot[[#This Row],[Total Fare]]*10%</f>
        <v>7122.5</v>
      </c>
      <c r="J98" s="7">
        <f>FlightsPivot[[#This Row],[Total Fare]]+FlightsPivot[[#This Row],[10% tax ]]</f>
        <v>78347.5</v>
      </c>
      <c r="K98" s="4">
        <v>7</v>
      </c>
      <c r="L98" s="4">
        <v>2014</v>
      </c>
      <c r="M98" t="str">
        <f>INDEX(RoutesPivot[DepAirport],MATCH($C98,RoutesPivot[[RouteID]:[RouteID]],0))</f>
        <v>ORD</v>
      </c>
      <c r="N98" t="str">
        <f>INDEX(RoutesPivot[AirportID],MATCH($C98,RoutesPivot[[RouteID]:[RouteID]],0))</f>
        <v>SEA</v>
      </c>
      <c r="O98">
        <f>INDEX(RoutesPivot[Distance],MATCH($C98,RoutesPivot[[RouteID]:[RouteID]],0))</f>
        <v>1500</v>
      </c>
      <c r="P98">
        <f>INDEX(RoutesPivot[ListPrice],MATCH($C98,RoutesPivot[[RouteID]:[RouteID]],0))</f>
        <v>350</v>
      </c>
      <c r="Q98" t="str">
        <f>INDEX(AirportPivot[AirportName],MATCH($N98,AirportPivot[[AirportID]:[AirportID]],0))</f>
        <v>Seattle-Tacoma International</v>
      </c>
      <c r="R98">
        <f>INDEX(AirportPivot[Gates (number of available)],MATCH($N98,AirportPivot[[AirportID]:[AirportID]],0))</f>
        <v>58</v>
      </c>
    </row>
    <row r="99" spans="1:18" x14ac:dyDescent="0.25">
      <c r="A99" s="3" t="s">
        <v>129</v>
      </c>
      <c r="B99" s="12">
        <v>42202</v>
      </c>
      <c r="C99" s="4" t="s">
        <v>27</v>
      </c>
      <c r="D99" s="4">
        <v>10.3</v>
      </c>
      <c r="E99" s="4">
        <v>34</v>
      </c>
      <c r="F99" s="5">
        <v>0.72916666666666663</v>
      </c>
      <c r="G99" s="6">
        <v>220</v>
      </c>
      <c r="H99" s="7">
        <v>40700</v>
      </c>
      <c r="I99" s="7">
        <f>FlightsPivot[[#This Row],[Total Fare]]*10%</f>
        <v>4070</v>
      </c>
      <c r="J99" s="7">
        <f>FlightsPivot[[#This Row],[Total Fare]]+FlightsPivot[[#This Row],[10% tax ]]</f>
        <v>44770</v>
      </c>
      <c r="K99" s="4">
        <v>7</v>
      </c>
      <c r="L99" s="4">
        <v>2015</v>
      </c>
      <c r="M99" t="str">
        <f>INDEX(RoutesPivot[DepAirport],MATCH($C99,RoutesPivot[[RouteID]:[RouteID]],0))</f>
        <v>ORD</v>
      </c>
      <c r="N99" t="str">
        <f>INDEX(RoutesPivot[AirportID],MATCH($C99,RoutesPivot[[RouteID]:[RouteID]],0))</f>
        <v>ATL</v>
      </c>
      <c r="O99">
        <f>INDEX(RoutesPivot[Distance],MATCH($C99,RoutesPivot[[RouteID]:[RouteID]],0))</f>
        <v>510</v>
      </c>
      <c r="P99">
        <f>INDEX(RoutesPivot[ListPrice],MATCH($C99,RoutesPivot[[RouteID]:[RouteID]],0))</f>
        <v>200</v>
      </c>
      <c r="Q99" t="str">
        <f>INDEX(AirportPivot[AirportName],MATCH($N99,AirportPivot[[AirportID]:[AirportID]],0))</f>
        <v>Hartsfield-Jackson Atlanta International</v>
      </c>
      <c r="R99">
        <f>INDEX(AirportPivot[Gates (number of available)],MATCH($N99,AirportPivot[[AirportID]:[AirportID]],0))</f>
        <v>100</v>
      </c>
    </row>
    <row r="100" spans="1:18" x14ac:dyDescent="0.25">
      <c r="A100" s="3" t="s">
        <v>130</v>
      </c>
      <c r="B100" s="12">
        <v>42212</v>
      </c>
      <c r="C100" s="4" t="s">
        <v>80</v>
      </c>
      <c r="D100" s="4">
        <v>0.7</v>
      </c>
      <c r="E100" s="4">
        <v>26</v>
      </c>
      <c r="F100" s="5">
        <v>0.70833333333333337</v>
      </c>
      <c r="G100" s="6">
        <v>330</v>
      </c>
      <c r="H100" s="7">
        <v>61050</v>
      </c>
      <c r="I100" s="7">
        <f>FlightsPivot[[#This Row],[Total Fare]]*10%</f>
        <v>6105</v>
      </c>
      <c r="J100" s="7">
        <f>FlightsPivot[[#This Row],[Total Fare]]+FlightsPivot[[#This Row],[10% tax ]]</f>
        <v>67155</v>
      </c>
      <c r="K100" s="4">
        <v>7</v>
      </c>
      <c r="L100" s="4">
        <v>2015</v>
      </c>
      <c r="M100" t="str">
        <f>INDEX(RoutesPivot[DepAirport],MATCH($C100,RoutesPivot[[RouteID]:[RouteID]],0))</f>
        <v>ORD</v>
      </c>
      <c r="N100" t="str">
        <f>INDEX(RoutesPivot[AirportID],MATCH($C100,RoutesPivot[[RouteID]:[RouteID]],0))</f>
        <v>MIA</v>
      </c>
      <c r="O100">
        <f>INDEX(RoutesPivot[Distance],MATCH($C100,RoutesPivot[[RouteID]:[RouteID]],0))</f>
        <v>1000</v>
      </c>
      <c r="P100">
        <f>INDEX(RoutesPivot[ListPrice],MATCH($C100,RoutesPivot[[RouteID]:[RouteID]],0))</f>
        <v>300</v>
      </c>
      <c r="Q100" t="str">
        <f>INDEX(AirportPivot[AirportName],MATCH($N100,AirportPivot[[AirportID]:[AirportID]],0))</f>
        <v>Miami International</v>
      </c>
      <c r="R100">
        <f>INDEX(AirportPivot[Gates (number of available)],MATCH($N100,AirportPivot[[AirportID]:[AirportID]],0))</f>
        <v>80</v>
      </c>
    </row>
    <row r="101" spans="1:18" x14ac:dyDescent="0.25">
      <c r="A101" s="3" t="s">
        <v>131</v>
      </c>
      <c r="B101" s="12">
        <v>42251</v>
      </c>
      <c r="C101" s="4" t="s">
        <v>19</v>
      </c>
      <c r="D101" s="4">
        <v>1</v>
      </c>
      <c r="E101" s="4">
        <v>204</v>
      </c>
      <c r="F101" s="5">
        <v>0.89583333333333337</v>
      </c>
      <c r="G101" s="6">
        <v>200</v>
      </c>
      <c r="H101" s="7">
        <v>33000</v>
      </c>
      <c r="I101" s="7">
        <f>FlightsPivot[[#This Row],[Total Fare]]*10%</f>
        <v>3300</v>
      </c>
      <c r="J101" s="7">
        <f>FlightsPivot[[#This Row],[Total Fare]]+FlightsPivot[[#This Row],[10% tax ]]</f>
        <v>36300</v>
      </c>
      <c r="K101" s="4">
        <v>9</v>
      </c>
      <c r="L101" s="4">
        <v>2015</v>
      </c>
      <c r="M101" t="str">
        <f>INDEX(RoutesPivot[DepAirport],MATCH($C101,RoutesPivot[[RouteID]:[RouteID]],0))</f>
        <v>ORD</v>
      </c>
      <c r="N101" t="str">
        <f>INDEX(RoutesPivot[AirportID],MATCH($C101,RoutesPivot[[RouteID]:[RouteID]],0))</f>
        <v>IAH</v>
      </c>
      <c r="O101">
        <f>INDEX(RoutesPivot[Distance],MATCH($C101,RoutesPivot[[RouteID]:[RouteID]],0))</f>
        <v>800</v>
      </c>
      <c r="P101">
        <f>INDEX(RoutesPivot[ListPrice],MATCH($C101,RoutesPivot[[RouteID]:[RouteID]],0))</f>
        <v>200</v>
      </c>
      <c r="Q101" t="str">
        <f>INDEX(AirportPivot[AirportName],MATCH($N101,AirportPivot[[AirportID]:[AirportID]],0))</f>
        <v>George Bush Intercontinental/Houston</v>
      </c>
      <c r="R101">
        <f>INDEX(AirportPivot[Gates (number of available)],MATCH($N101,AirportPivot[[AirportID]:[AirportID]],0))</f>
        <v>80</v>
      </c>
    </row>
    <row r="102" spans="1:18" x14ac:dyDescent="0.25">
      <c r="A102" s="3" t="s">
        <v>132</v>
      </c>
      <c r="B102" s="12">
        <v>41793</v>
      </c>
      <c r="C102" s="4" t="s">
        <v>21</v>
      </c>
      <c r="D102" s="4">
        <v>1.2</v>
      </c>
      <c r="E102" s="4">
        <v>131</v>
      </c>
      <c r="F102" s="5">
        <v>0.52083333333333337</v>
      </c>
      <c r="G102" s="6">
        <v>137.5</v>
      </c>
      <c r="H102" s="7">
        <v>25437.5</v>
      </c>
      <c r="I102" s="7">
        <f>FlightsPivot[[#This Row],[Total Fare]]*10%</f>
        <v>2543.75</v>
      </c>
      <c r="J102" s="7">
        <f>FlightsPivot[[#This Row],[Total Fare]]+FlightsPivot[[#This Row],[10% tax ]]</f>
        <v>27981.25</v>
      </c>
      <c r="K102" s="4">
        <v>6</v>
      </c>
      <c r="L102" s="4">
        <v>2014</v>
      </c>
      <c r="M102" t="str">
        <f>INDEX(RoutesPivot[DepAirport],MATCH($C102,RoutesPivot[[RouteID]:[RouteID]],0))</f>
        <v>ORD</v>
      </c>
      <c r="N102" t="str">
        <f>INDEX(RoutesPivot[AirportID],MATCH($C102,RoutesPivot[[RouteID]:[RouteID]],0))</f>
        <v>CLT</v>
      </c>
      <c r="O102">
        <f>INDEX(RoutesPivot[Distance],MATCH($C102,RoutesPivot[[RouteID]:[RouteID]],0))</f>
        <v>700</v>
      </c>
      <c r="P102">
        <f>INDEX(RoutesPivot[ListPrice],MATCH($C102,RoutesPivot[[RouteID]:[RouteID]],0))</f>
        <v>125</v>
      </c>
      <c r="Q102" t="str">
        <f>INDEX(AirportPivot[AirportName],MATCH($N102,AirportPivot[[AirportID]:[AirportID]],0))</f>
        <v>Charlotte/Douglas International</v>
      </c>
      <c r="R102">
        <f>INDEX(AirportPivot[Gates (number of available)],MATCH($N102,AirportPivot[[AirportID]:[AirportID]],0))</f>
        <v>65</v>
      </c>
    </row>
    <row r="103" spans="1:18" x14ac:dyDescent="0.25">
      <c r="A103" s="3" t="s">
        <v>133</v>
      </c>
      <c r="B103" s="12">
        <v>41972</v>
      </c>
      <c r="C103" s="4" t="s">
        <v>80</v>
      </c>
      <c r="D103" s="4">
        <v>7.1</v>
      </c>
      <c r="E103" s="4">
        <v>90</v>
      </c>
      <c r="F103" s="5">
        <v>0.45833333333333331</v>
      </c>
      <c r="G103" s="6">
        <v>450</v>
      </c>
      <c r="H103" s="7">
        <v>81450</v>
      </c>
      <c r="I103" s="7">
        <f>FlightsPivot[[#This Row],[Total Fare]]*10%</f>
        <v>8145</v>
      </c>
      <c r="J103" s="7">
        <f>FlightsPivot[[#This Row],[Total Fare]]+FlightsPivot[[#This Row],[10% tax ]]</f>
        <v>89595</v>
      </c>
      <c r="K103" s="4">
        <v>11</v>
      </c>
      <c r="L103" s="4">
        <v>2014</v>
      </c>
      <c r="M103" t="str">
        <f>INDEX(RoutesPivot[DepAirport],MATCH($C103,RoutesPivot[[RouteID]:[RouteID]],0))</f>
        <v>ORD</v>
      </c>
      <c r="N103" t="str">
        <f>INDEX(RoutesPivot[AirportID],MATCH($C103,RoutesPivot[[RouteID]:[RouteID]],0))</f>
        <v>MIA</v>
      </c>
      <c r="O103">
        <f>INDEX(RoutesPivot[Distance],MATCH($C103,RoutesPivot[[RouteID]:[RouteID]],0))</f>
        <v>1000</v>
      </c>
      <c r="P103">
        <f>INDEX(RoutesPivot[ListPrice],MATCH($C103,RoutesPivot[[RouteID]:[RouteID]],0))</f>
        <v>300</v>
      </c>
      <c r="Q103" t="str">
        <f>INDEX(AirportPivot[AirportName],MATCH($N103,AirportPivot[[AirportID]:[AirportID]],0))</f>
        <v>Miami International</v>
      </c>
      <c r="R103">
        <f>INDEX(AirportPivot[Gates (number of available)],MATCH($N103,AirportPivot[[AirportID]:[AirportID]],0))</f>
        <v>80</v>
      </c>
    </row>
    <row r="104" spans="1:18" x14ac:dyDescent="0.25">
      <c r="A104" s="3" t="s">
        <v>134</v>
      </c>
      <c r="B104" s="12">
        <v>41664</v>
      </c>
      <c r="C104" s="4" t="s">
        <v>40</v>
      </c>
      <c r="D104" s="4">
        <v>1.7</v>
      </c>
      <c r="E104" s="4">
        <v>153</v>
      </c>
      <c r="F104" s="5">
        <v>0.58333333333333337</v>
      </c>
      <c r="G104" s="6">
        <v>115</v>
      </c>
      <c r="H104" s="7">
        <v>18975</v>
      </c>
      <c r="I104" s="7">
        <f>FlightsPivot[[#This Row],[Total Fare]]*10%</f>
        <v>1897.5</v>
      </c>
      <c r="J104" s="7">
        <f>FlightsPivot[[#This Row],[Total Fare]]+FlightsPivot[[#This Row],[10% tax ]]</f>
        <v>20872.5</v>
      </c>
      <c r="K104" s="4">
        <v>1</v>
      </c>
      <c r="L104" s="4">
        <v>2014</v>
      </c>
      <c r="M104" t="str">
        <f>INDEX(RoutesPivot[DepAirport],MATCH($C104,RoutesPivot[[RouteID]:[RouteID]],0))</f>
        <v>ORD</v>
      </c>
      <c r="N104" t="str">
        <f>INDEX(RoutesPivot[AirportID],MATCH($C104,RoutesPivot[[RouteID]:[RouteID]],0))</f>
        <v>MSP</v>
      </c>
      <c r="O104">
        <f>INDEX(RoutesPivot[Distance],MATCH($C104,RoutesPivot[[RouteID]:[RouteID]],0))</f>
        <v>300</v>
      </c>
      <c r="P104">
        <f>INDEX(RoutesPivot[ListPrice],MATCH($C104,RoutesPivot[[RouteID]:[RouteID]],0))</f>
        <v>115</v>
      </c>
      <c r="Q104" t="str">
        <f>INDEX(AirportPivot[AirportName],MATCH($N104,AirportPivot[[AirportID]:[AirportID]],0))</f>
        <v>Minneapolis-St Paul International/Wold-Chamberlain</v>
      </c>
      <c r="R104">
        <f>INDEX(AirportPivot[Gates (number of available)],MATCH($N104,AirportPivot[[AirportID]:[AirportID]],0))</f>
        <v>65</v>
      </c>
    </row>
    <row r="105" spans="1:18" x14ac:dyDescent="0.25">
      <c r="A105" s="3" t="s">
        <v>135</v>
      </c>
      <c r="B105" s="12">
        <v>42144</v>
      </c>
      <c r="C105" s="4" t="s">
        <v>103</v>
      </c>
      <c r="D105" s="4">
        <v>2.5</v>
      </c>
      <c r="E105" s="4">
        <v>51</v>
      </c>
      <c r="F105" s="5">
        <v>0.79166666666666663</v>
      </c>
      <c r="G105" s="6">
        <v>300</v>
      </c>
      <c r="H105" s="7">
        <v>49500</v>
      </c>
      <c r="I105" s="7">
        <f>FlightsPivot[[#This Row],[Total Fare]]*10%</f>
        <v>4950</v>
      </c>
      <c r="J105" s="7">
        <f>FlightsPivot[[#This Row],[Total Fare]]+FlightsPivot[[#This Row],[10% tax ]]</f>
        <v>54450</v>
      </c>
      <c r="K105" s="4">
        <v>5</v>
      </c>
      <c r="L105" s="4">
        <v>2015</v>
      </c>
      <c r="M105" t="str">
        <f>INDEX(RoutesPivot[DepAirport],MATCH($C105,RoutesPivot[[RouteID]:[RouteID]],0))</f>
        <v>ORD</v>
      </c>
      <c r="N105" t="str">
        <f>INDEX(RoutesPivot[AirportID],MATCH($C105,RoutesPivot[[RouteID]:[RouteID]],0))</f>
        <v>IAD</v>
      </c>
      <c r="O105">
        <f>INDEX(RoutesPivot[Distance],MATCH($C105,RoutesPivot[[RouteID]:[RouteID]],0))</f>
        <v>515</v>
      </c>
      <c r="P105">
        <f>INDEX(RoutesPivot[ListPrice],MATCH($C105,RoutesPivot[[RouteID]:[RouteID]],0))</f>
        <v>300</v>
      </c>
      <c r="Q105" t="str">
        <f>INDEX(AirportPivot[AirportName],MATCH($N105,AirportPivot[[AirportID]:[AirportID]],0))</f>
        <v>Washington Dulles International</v>
      </c>
      <c r="R105">
        <f>INDEX(AirportPivot[Gates (number of available)],MATCH($N105,AirportPivot[[AirportID]:[AirportID]],0))</f>
        <v>95</v>
      </c>
    </row>
    <row r="106" spans="1:18" x14ac:dyDescent="0.25">
      <c r="A106" s="3" t="s">
        <v>136</v>
      </c>
      <c r="B106" s="12">
        <v>41971</v>
      </c>
      <c r="C106" s="4" t="s">
        <v>70</v>
      </c>
      <c r="D106" s="4">
        <v>5.6</v>
      </c>
      <c r="E106" s="4">
        <v>196</v>
      </c>
      <c r="F106" s="5">
        <v>0.5</v>
      </c>
      <c r="G106" s="6">
        <v>412.5</v>
      </c>
      <c r="H106" s="7">
        <v>68062.5</v>
      </c>
      <c r="I106" s="7">
        <f>FlightsPivot[[#This Row],[Total Fare]]*10%</f>
        <v>6806.25</v>
      </c>
      <c r="J106" s="7">
        <f>FlightsPivot[[#This Row],[Total Fare]]+FlightsPivot[[#This Row],[10% tax ]]</f>
        <v>74868.75</v>
      </c>
      <c r="K106" s="4">
        <v>11</v>
      </c>
      <c r="L106" s="4">
        <v>2014</v>
      </c>
      <c r="M106" t="str">
        <f>INDEX(RoutesPivot[DepAirport],MATCH($C106,RoutesPivot[[RouteID]:[RouteID]],0))</f>
        <v>ORD</v>
      </c>
      <c r="N106" t="str">
        <f>INDEX(RoutesPivot[AirportID],MATCH($C106,RoutesPivot[[RouteID]:[RouteID]],0))</f>
        <v>LAS</v>
      </c>
      <c r="O106">
        <f>INDEX(RoutesPivot[Distance],MATCH($C106,RoutesPivot[[RouteID]:[RouteID]],0))</f>
        <v>1100</v>
      </c>
      <c r="P106">
        <f>INDEX(RoutesPivot[ListPrice],MATCH($C106,RoutesPivot[[RouteID]:[RouteID]],0))</f>
        <v>275</v>
      </c>
      <c r="Q106" t="str">
        <f>INDEX(AirportPivot[AirportName],MATCH($N106,AirportPivot[[AirportID]:[AirportID]],0))</f>
        <v>McCarran International</v>
      </c>
      <c r="R106">
        <f>INDEX(AirportPivot[Gates (number of available)],MATCH($N106,AirportPivot[[AirportID]:[AirportID]],0))</f>
        <v>68</v>
      </c>
    </row>
    <row r="107" spans="1:18" x14ac:dyDescent="0.25">
      <c r="A107" s="3" t="s">
        <v>137</v>
      </c>
      <c r="B107" s="12">
        <v>41967</v>
      </c>
      <c r="C107" s="4" t="s">
        <v>21</v>
      </c>
      <c r="D107" s="4">
        <v>4.5999999999999996</v>
      </c>
      <c r="E107" s="4">
        <v>43</v>
      </c>
      <c r="F107" s="5">
        <v>0.66666666666666663</v>
      </c>
      <c r="G107" s="6">
        <v>187.5</v>
      </c>
      <c r="H107" s="7">
        <v>30937.5</v>
      </c>
      <c r="I107" s="7">
        <f>FlightsPivot[[#This Row],[Total Fare]]*10%</f>
        <v>3093.75</v>
      </c>
      <c r="J107" s="7">
        <f>FlightsPivot[[#This Row],[Total Fare]]+FlightsPivot[[#This Row],[10% tax ]]</f>
        <v>34031.25</v>
      </c>
      <c r="K107" s="4">
        <v>11</v>
      </c>
      <c r="L107" s="4">
        <v>2014</v>
      </c>
      <c r="M107" t="str">
        <f>INDEX(RoutesPivot[DepAirport],MATCH($C107,RoutesPivot[[RouteID]:[RouteID]],0))</f>
        <v>ORD</v>
      </c>
      <c r="N107" t="str">
        <f>INDEX(RoutesPivot[AirportID],MATCH($C107,RoutesPivot[[RouteID]:[RouteID]],0))</f>
        <v>CLT</v>
      </c>
      <c r="O107">
        <f>INDEX(RoutesPivot[Distance],MATCH($C107,RoutesPivot[[RouteID]:[RouteID]],0))</f>
        <v>700</v>
      </c>
      <c r="P107">
        <f>INDEX(RoutesPivot[ListPrice],MATCH($C107,RoutesPivot[[RouteID]:[RouteID]],0))</f>
        <v>125</v>
      </c>
      <c r="Q107" t="str">
        <f>INDEX(AirportPivot[AirportName],MATCH($N107,AirportPivot[[AirportID]:[AirportID]],0))</f>
        <v>Charlotte/Douglas International</v>
      </c>
      <c r="R107">
        <f>INDEX(AirportPivot[Gates (number of available)],MATCH($N107,AirportPivot[[AirportID]:[AirportID]],0))</f>
        <v>65</v>
      </c>
    </row>
    <row r="108" spans="1:18" x14ac:dyDescent="0.25">
      <c r="A108" s="3" t="s">
        <v>138</v>
      </c>
      <c r="B108" s="12">
        <v>42026</v>
      </c>
      <c r="C108" s="4" t="s">
        <v>25</v>
      </c>
      <c r="D108" s="4">
        <v>2.1</v>
      </c>
      <c r="E108" s="4">
        <v>117</v>
      </c>
      <c r="F108" s="5">
        <v>0.29166666666666669</v>
      </c>
      <c r="G108" s="6">
        <v>200</v>
      </c>
      <c r="H108" s="7">
        <v>37000</v>
      </c>
      <c r="I108" s="7">
        <f>FlightsPivot[[#This Row],[Total Fare]]*10%</f>
        <v>3700</v>
      </c>
      <c r="J108" s="7">
        <f>FlightsPivot[[#This Row],[Total Fare]]+FlightsPivot[[#This Row],[10% tax ]]</f>
        <v>40700</v>
      </c>
      <c r="K108" s="4">
        <v>1</v>
      </c>
      <c r="L108" s="4">
        <v>2015</v>
      </c>
      <c r="M108" t="str">
        <f>INDEX(RoutesPivot[DepAirport],MATCH($C108,RoutesPivot[[RouteID]:[RouteID]],0))</f>
        <v>ORD</v>
      </c>
      <c r="N108" t="str">
        <f>INDEX(RoutesPivot[AirportID],MATCH($C108,RoutesPivot[[RouteID]:[RouteID]],0))</f>
        <v>DFW</v>
      </c>
      <c r="O108">
        <f>INDEX(RoutesPivot[Distance],MATCH($C108,RoutesPivot[[RouteID]:[RouteID]],0))</f>
        <v>700</v>
      </c>
      <c r="P108">
        <f>INDEX(RoutesPivot[ListPrice],MATCH($C108,RoutesPivot[[RouteID]:[RouteID]],0))</f>
        <v>200</v>
      </c>
      <c r="Q108" t="str">
        <f>INDEX(AirportPivot[AirportName],MATCH($N108,AirportPivot[[AirportID]:[AirportID]],0))</f>
        <v>Dallas/Fort Worth International</v>
      </c>
      <c r="R108">
        <f>INDEX(AirportPivot[Gates (number of available)],MATCH($N108,AirportPivot[[AirportID]:[AirportID]],0))</f>
        <v>130</v>
      </c>
    </row>
    <row r="109" spans="1:18" x14ac:dyDescent="0.25">
      <c r="A109" s="3" t="s">
        <v>139</v>
      </c>
      <c r="B109" s="12">
        <v>42164</v>
      </c>
      <c r="C109" s="4" t="s">
        <v>21</v>
      </c>
      <c r="D109" s="4">
        <v>1.3</v>
      </c>
      <c r="E109" s="4">
        <v>29</v>
      </c>
      <c r="F109" s="5">
        <v>0.45833333333333331</v>
      </c>
      <c r="G109" s="6">
        <v>137.5</v>
      </c>
      <c r="H109" s="7">
        <v>25437.5</v>
      </c>
      <c r="I109" s="7">
        <f>FlightsPivot[[#This Row],[Total Fare]]*10%</f>
        <v>2543.75</v>
      </c>
      <c r="J109" s="7">
        <f>FlightsPivot[[#This Row],[Total Fare]]+FlightsPivot[[#This Row],[10% tax ]]</f>
        <v>27981.25</v>
      </c>
      <c r="K109" s="4">
        <v>6</v>
      </c>
      <c r="L109" s="4">
        <v>2015</v>
      </c>
      <c r="M109" t="str">
        <f>INDEX(RoutesPivot[DepAirport],MATCH($C109,RoutesPivot[[RouteID]:[RouteID]],0))</f>
        <v>ORD</v>
      </c>
      <c r="N109" t="str">
        <f>INDEX(RoutesPivot[AirportID],MATCH($C109,RoutesPivot[[RouteID]:[RouteID]],0))</f>
        <v>CLT</v>
      </c>
      <c r="O109">
        <f>INDEX(RoutesPivot[Distance],MATCH($C109,RoutesPivot[[RouteID]:[RouteID]],0))</f>
        <v>700</v>
      </c>
      <c r="P109">
        <f>INDEX(RoutesPivot[ListPrice],MATCH($C109,RoutesPivot[[RouteID]:[RouteID]],0))</f>
        <v>125</v>
      </c>
      <c r="Q109" t="str">
        <f>INDEX(AirportPivot[AirportName],MATCH($N109,AirportPivot[[AirportID]:[AirportID]],0))</f>
        <v>Charlotte/Douglas International</v>
      </c>
      <c r="R109">
        <f>INDEX(AirportPivot[Gates (number of available)],MATCH($N109,AirportPivot[[AirportID]:[AirportID]],0))</f>
        <v>65</v>
      </c>
    </row>
    <row r="110" spans="1:18" x14ac:dyDescent="0.25">
      <c r="A110" s="3" t="s">
        <v>140</v>
      </c>
      <c r="B110" s="12">
        <v>41786</v>
      </c>
      <c r="C110" s="4" t="s">
        <v>11</v>
      </c>
      <c r="D110" s="4">
        <v>1.6</v>
      </c>
      <c r="E110" s="4">
        <v>49</v>
      </c>
      <c r="F110" s="5">
        <v>0.29166666666666669</v>
      </c>
      <c r="G110" s="6">
        <v>300</v>
      </c>
      <c r="H110" s="7">
        <v>49500</v>
      </c>
      <c r="I110" s="7">
        <f>FlightsPivot[[#This Row],[Total Fare]]*10%</f>
        <v>4950</v>
      </c>
      <c r="J110" s="7">
        <f>FlightsPivot[[#This Row],[Total Fare]]+FlightsPivot[[#This Row],[10% tax ]]</f>
        <v>54450</v>
      </c>
      <c r="K110" s="4">
        <v>5</v>
      </c>
      <c r="L110" s="4">
        <v>2014</v>
      </c>
      <c r="M110" t="str">
        <f>INDEX(RoutesPivot[DepAirport],MATCH($C110,RoutesPivot[[RouteID]:[RouteID]],0))</f>
        <v>ORD</v>
      </c>
      <c r="N110" t="str">
        <f>INDEX(RoutesPivot[AirportID],MATCH($C110,RoutesPivot[[RouteID]:[RouteID]],0))</f>
        <v>BOS</v>
      </c>
      <c r="O110">
        <f>INDEX(RoutesPivot[Distance],MATCH($C110,RoutesPivot[[RouteID]:[RouteID]],0))</f>
        <v>730</v>
      </c>
      <c r="P110">
        <f>INDEX(RoutesPivot[ListPrice],MATCH($C110,RoutesPivot[[RouteID]:[RouteID]],0))</f>
        <v>300</v>
      </c>
      <c r="Q110" t="str">
        <f>INDEX(AirportPivot[AirportName],MATCH($N110,AirportPivot[[AirportID]:[AirportID]],0))</f>
        <v>General Edward Lawrence Logan International</v>
      </c>
      <c r="R110">
        <f>INDEX(AirportPivot[Gates (number of available)],MATCH($N110,AirportPivot[[AirportID]:[AirportID]],0))</f>
        <v>63</v>
      </c>
    </row>
    <row r="111" spans="1:18" x14ac:dyDescent="0.25">
      <c r="A111" s="3" t="s">
        <v>141</v>
      </c>
      <c r="B111" s="12">
        <v>42058</v>
      </c>
      <c r="C111" s="4" t="s">
        <v>17</v>
      </c>
      <c r="D111" s="4">
        <v>3.8</v>
      </c>
      <c r="E111" s="4">
        <v>83</v>
      </c>
      <c r="F111" s="5">
        <v>0.54166666666666663</v>
      </c>
      <c r="G111" s="6">
        <v>350</v>
      </c>
      <c r="H111" s="7">
        <v>63350</v>
      </c>
      <c r="I111" s="7">
        <f>FlightsPivot[[#This Row],[Total Fare]]*10%</f>
        <v>6335</v>
      </c>
      <c r="J111" s="7">
        <f>FlightsPivot[[#This Row],[Total Fare]]+FlightsPivot[[#This Row],[10% tax ]]</f>
        <v>69685</v>
      </c>
      <c r="K111" s="4">
        <v>2</v>
      </c>
      <c r="L111" s="4">
        <v>2015</v>
      </c>
      <c r="M111" t="str">
        <f>INDEX(RoutesPivot[DepAirport],MATCH($C111,RoutesPivot[[RouteID]:[RouteID]],0))</f>
        <v>ORD</v>
      </c>
      <c r="N111" t="str">
        <f>INDEX(RoutesPivot[AirportID],MATCH($C111,RoutesPivot[[RouteID]:[RouteID]],0))</f>
        <v>LAX</v>
      </c>
      <c r="O111">
        <f>INDEX(RoutesPivot[Distance],MATCH($C111,RoutesPivot[[RouteID]:[RouteID]],0))</f>
        <v>1518</v>
      </c>
      <c r="P111">
        <f>INDEX(RoutesPivot[ListPrice],MATCH($C111,RoutesPivot[[RouteID]:[RouteID]],0))</f>
        <v>350</v>
      </c>
      <c r="Q111" t="str">
        <f>INDEX(AirportPivot[AirportName],MATCH($N111,AirportPivot[[AirportID]:[AirportID]],0))</f>
        <v>Los Angeles International</v>
      </c>
      <c r="R111">
        <f>INDEX(AirportPivot[Gates (number of available)],MATCH($N111,AirportPivot[[AirportID]:[AirportID]],0))</f>
        <v>86</v>
      </c>
    </row>
    <row r="112" spans="1:18" x14ac:dyDescent="0.25">
      <c r="A112" s="3" t="s">
        <v>142</v>
      </c>
      <c r="B112" s="12">
        <v>42241</v>
      </c>
      <c r="C112" s="4" t="s">
        <v>37</v>
      </c>
      <c r="D112" s="4">
        <v>1.4</v>
      </c>
      <c r="E112" s="4">
        <v>43</v>
      </c>
      <c r="F112" s="5">
        <v>0.70833333333333337</v>
      </c>
      <c r="G112" s="6">
        <v>385</v>
      </c>
      <c r="H112" s="7">
        <v>63525</v>
      </c>
      <c r="I112" s="7">
        <f>FlightsPivot[[#This Row],[Total Fare]]*10%</f>
        <v>6352.5</v>
      </c>
      <c r="J112" s="7">
        <f>FlightsPivot[[#This Row],[Total Fare]]+FlightsPivot[[#This Row],[10% tax ]]</f>
        <v>69877.5</v>
      </c>
      <c r="K112" s="4">
        <v>8</v>
      </c>
      <c r="L112" s="4">
        <v>2015</v>
      </c>
      <c r="M112" t="str">
        <f>INDEX(RoutesPivot[DepAirport],MATCH($C112,RoutesPivot[[RouteID]:[RouteID]],0))</f>
        <v>ORD</v>
      </c>
      <c r="N112" t="str">
        <f>INDEX(RoutesPivot[AirportID],MATCH($C112,RoutesPivot[[RouteID]:[RouteID]],0))</f>
        <v>SEA</v>
      </c>
      <c r="O112">
        <f>INDEX(RoutesPivot[Distance],MATCH($C112,RoutesPivot[[RouteID]:[RouteID]],0))</f>
        <v>1500</v>
      </c>
      <c r="P112">
        <f>INDEX(RoutesPivot[ListPrice],MATCH($C112,RoutesPivot[[RouteID]:[RouteID]],0))</f>
        <v>350</v>
      </c>
      <c r="Q112" t="str">
        <f>INDEX(AirportPivot[AirportName],MATCH($N112,AirportPivot[[AirportID]:[AirportID]],0))</f>
        <v>Seattle-Tacoma International</v>
      </c>
      <c r="R112">
        <f>INDEX(AirportPivot[Gates (number of available)],MATCH($N112,AirportPivot[[AirportID]:[AirportID]],0))</f>
        <v>58</v>
      </c>
    </row>
    <row r="113" spans="1:18" x14ac:dyDescent="0.25">
      <c r="A113" s="3" t="s">
        <v>143</v>
      </c>
      <c r="B113" s="12">
        <v>41981</v>
      </c>
      <c r="C113" s="4" t="s">
        <v>27</v>
      </c>
      <c r="D113" s="4">
        <v>9.1</v>
      </c>
      <c r="E113" s="4">
        <v>32</v>
      </c>
      <c r="F113" s="5">
        <v>0.45833333333333331</v>
      </c>
      <c r="G113" s="6">
        <v>200</v>
      </c>
      <c r="H113" s="7">
        <v>37000</v>
      </c>
      <c r="I113" s="7">
        <f>FlightsPivot[[#This Row],[Total Fare]]*10%</f>
        <v>3700</v>
      </c>
      <c r="J113" s="7">
        <f>FlightsPivot[[#This Row],[Total Fare]]+FlightsPivot[[#This Row],[10% tax ]]</f>
        <v>40700</v>
      </c>
      <c r="K113" s="4">
        <v>12</v>
      </c>
      <c r="L113" s="4">
        <v>2014</v>
      </c>
      <c r="M113" t="str">
        <f>INDEX(RoutesPivot[DepAirport],MATCH($C113,RoutesPivot[[RouteID]:[RouteID]],0))</f>
        <v>ORD</v>
      </c>
      <c r="N113" t="str">
        <f>INDEX(RoutesPivot[AirportID],MATCH($C113,RoutesPivot[[RouteID]:[RouteID]],0))</f>
        <v>ATL</v>
      </c>
      <c r="O113">
        <f>INDEX(RoutesPivot[Distance],MATCH($C113,RoutesPivot[[RouteID]:[RouteID]],0))</f>
        <v>510</v>
      </c>
      <c r="P113">
        <f>INDEX(RoutesPivot[ListPrice],MATCH($C113,RoutesPivot[[RouteID]:[RouteID]],0))</f>
        <v>200</v>
      </c>
      <c r="Q113" t="str">
        <f>INDEX(AirportPivot[AirportName],MATCH($N113,AirportPivot[[AirportID]:[AirportID]],0))</f>
        <v>Hartsfield-Jackson Atlanta International</v>
      </c>
      <c r="R113">
        <f>INDEX(AirportPivot[Gates (number of available)],MATCH($N113,AirportPivot[[AirportID]:[AirportID]],0))</f>
        <v>100</v>
      </c>
    </row>
    <row r="114" spans="1:18" x14ac:dyDescent="0.25">
      <c r="A114" s="3" t="s">
        <v>144</v>
      </c>
      <c r="B114" s="12">
        <v>41798</v>
      </c>
      <c r="C114" s="4" t="s">
        <v>19</v>
      </c>
      <c r="D114" s="4">
        <v>2.2999999999999998</v>
      </c>
      <c r="E114" s="4">
        <v>95</v>
      </c>
      <c r="F114" s="5">
        <v>0.3125</v>
      </c>
      <c r="G114" s="6">
        <v>220</v>
      </c>
      <c r="H114" s="7">
        <v>40700</v>
      </c>
      <c r="I114" s="7">
        <f>FlightsPivot[[#This Row],[Total Fare]]*10%</f>
        <v>4070</v>
      </c>
      <c r="J114" s="7">
        <f>FlightsPivot[[#This Row],[Total Fare]]+FlightsPivot[[#This Row],[10% tax ]]</f>
        <v>44770</v>
      </c>
      <c r="K114" s="4">
        <v>6</v>
      </c>
      <c r="L114" s="4">
        <v>2014</v>
      </c>
      <c r="M114" t="str">
        <f>INDEX(RoutesPivot[DepAirport],MATCH($C114,RoutesPivot[[RouteID]:[RouteID]],0))</f>
        <v>ORD</v>
      </c>
      <c r="N114" t="str">
        <f>INDEX(RoutesPivot[AirportID],MATCH($C114,RoutesPivot[[RouteID]:[RouteID]],0))</f>
        <v>IAH</v>
      </c>
      <c r="O114">
        <f>INDEX(RoutesPivot[Distance],MATCH($C114,RoutesPivot[[RouteID]:[RouteID]],0))</f>
        <v>800</v>
      </c>
      <c r="P114">
        <f>INDEX(RoutesPivot[ListPrice],MATCH($C114,RoutesPivot[[RouteID]:[RouteID]],0))</f>
        <v>200</v>
      </c>
      <c r="Q114" t="str">
        <f>INDEX(AirportPivot[AirportName],MATCH($N114,AirportPivot[[AirportID]:[AirportID]],0))</f>
        <v>George Bush Intercontinental/Houston</v>
      </c>
      <c r="R114">
        <f>INDEX(AirportPivot[Gates (number of available)],MATCH($N114,AirportPivot[[AirportID]:[AirportID]],0))</f>
        <v>80</v>
      </c>
    </row>
    <row r="115" spans="1:18" x14ac:dyDescent="0.25">
      <c r="A115" s="3" t="s">
        <v>145</v>
      </c>
      <c r="B115" s="12">
        <v>41982</v>
      </c>
      <c r="C115" s="4" t="s">
        <v>70</v>
      </c>
      <c r="D115" s="4">
        <v>2.6</v>
      </c>
      <c r="E115" s="4">
        <v>122</v>
      </c>
      <c r="F115" s="5">
        <v>0.41666666666666669</v>
      </c>
      <c r="G115" s="6">
        <v>275</v>
      </c>
      <c r="H115" s="7">
        <v>50875</v>
      </c>
      <c r="I115" s="7">
        <f>FlightsPivot[[#This Row],[Total Fare]]*10%</f>
        <v>5087.5</v>
      </c>
      <c r="J115" s="7">
        <f>FlightsPivot[[#This Row],[Total Fare]]+FlightsPivot[[#This Row],[10% tax ]]</f>
        <v>55962.5</v>
      </c>
      <c r="K115" s="4">
        <v>12</v>
      </c>
      <c r="L115" s="4">
        <v>2014</v>
      </c>
      <c r="M115" t="str">
        <f>INDEX(RoutesPivot[DepAirport],MATCH($C115,RoutesPivot[[RouteID]:[RouteID]],0))</f>
        <v>ORD</v>
      </c>
      <c r="N115" t="str">
        <f>INDEX(RoutesPivot[AirportID],MATCH($C115,RoutesPivot[[RouteID]:[RouteID]],0))</f>
        <v>LAS</v>
      </c>
      <c r="O115">
        <f>INDEX(RoutesPivot[Distance],MATCH($C115,RoutesPivot[[RouteID]:[RouteID]],0))</f>
        <v>1100</v>
      </c>
      <c r="P115">
        <f>INDEX(RoutesPivot[ListPrice],MATCH($C115,RoutesPivot[[RouteID]:[RouteID]],0))</f>
        <v>275</v>
      </c>
      <c r="Q115" t="str">
        <f>INDEX(AirportPivot[AirportName],MATCH($N115,AirportPivot[[AirportID]:[AirportID]],0))</f>
        <v>McCarran International</v>
      </c>
      <c r="R115">
        <f>INDEX(AirportPivot[Gates (number of available)],MATCH($N115,AirportPivot[[AirportID]:[AirportID]],0))</f>
        <v>68</v>
      </c>
    </row>
    <row r="116" spans="1:18" x14ac:dyDescent="0.25">
      <c r="A116" s="3" t="s">
        <v>146</v>
      </c>
      <c r="B116" s="12">
        <v>42133</v>
      </c>
      <c r="C116" s="4" t="s">
        <v>15</v>
      </c>
      <c r="D116" s="4">
        <v>2.2000000000000002</v>
      </c>
      <c r="E116" s="4">
        <v>32</v>
      </c>
      <c r="F116" s="5">
        <v>0.79166666666666663</v>
      </c>
      <c r="G116" s="6">
        <v>225</v>
      </c>
      <c r="H116" s="7">
        <v>41625</v>
      </c>
      <c r="I116" s="7">
        <f>FlightsPivot[[#This Row],[Total Fare]]*10%</f>
        <v>4162.5</v>
      </c>
      <c r="J116" s="7">
        <f>FlightsPivot[[#This Row],[Total Fare]]+FlightsPivot[[#This Row],[10% tax ]]</f>
        <v>45787.5</v>
      </c>
      <c r="K116" s="4">
        <v>5</v>
      </c>
      <c r="L116" s="4">
        <v>2015</v>
      </c>
      <c r="M116" t="str">
        <f>INDEX(RoutesPivot[DepAirport],MATCH($C116,RoutesPivot[[RouteID]:[RouteID]],0))</f>
        <v>ORD</v>
      </c>
      <c r="N116" t="str">
        <f>INDEX(RoutesPivot[AirportID],MATCH($C116,RoutesPivot[[RouteID]:[RouteID]],0))</f>
        <v>EWR</v>
      </c>
      <c r="O116">
        <f>INDEX(RoutesPivot[Distance],MATCH($C116,RoutesPivot[[RouteID]:[RouteID]],0))</f>
        <v>600</v>
      </c>
      <c r="P116">
        <f>INDEX(RoutesPivot[ListPrice],MATCH($C116,RoutesPivot[[RouteID]:[RouteID]],0))</f>
        <v>225</v>
      </c>
      <c r="Q116" t="str">
        <f>INDEX(AirportPivot[AirportName],MATCH($N116,AirportPivot[[AirportID]:[AirportID]],0))</f>
        <v>Newark Liberty International</v>
      </c>
      <c r="R116">
        <f>INDEX(AirportPivot[Gates (number of available)],MATCH($N116,AirportPivot[[AirportID]:[AirportID]],0))</f>
        <v>82</v>
      </c>
    </row>
    <row r="117" spans="1:18" x14ac:dyDescent="0.25">
      <c r="A117" s="3" t="s">
        <v>147</v>
      </c>
      <c r="B117" s="12">
        <v>41906</v>
      </c>
      <c r="C117" s="4" t="s">
        <v>17</v>
      </c>
      <c r="D117" s="4">
        <v>4.7</v>
      </c>
      <c r="E117" s="4">
        <v>140</v>
      </c>
      <c r="F117" s="5">
        <v>0.66666666666666663</v>
      </c>
      <c r="G117" s="6">
        <v>350</v>
      </c>
      <c r="H117" s="7">
        <v>64750</v>
      </c>
      <c r="I117" s="7">
        <f>FlightsPivot[[#This Row],[Total Fare]]*10%</f>
        <v>6475</v>
      </c>
      <c r="J117" s="7">
        <f>FlightsPivot[[#This Row],[Total Fare]]+FlightsPivot[[#This Row],[10% tax ]]</f>
        <v>71225</v>
      </c>
      <c r="K117" s="4">
        <v>9</v>
      </c>
      <c r="L117" s="4">
        <v>2014</v>
      </c>
      <c r="M117" t="str">
        <f>INDEX(RoutesPivot[DepAirport],MATCH($C117,RoutesPivot[[RouteID]:[RouteID]],0))</f>
        <v>ORD</v>
      </c>
      <c r="N117" t="str">
        <f>INDEX(RoutesPivot[AirportID],MATCH($C117,RoutesPivot[[RouteID]:[RouteID]],0))</f>
        <v>LAX</v>
      </c>
      <c r="O117">
        <f>INDEX(RoutesPivot[Distance],MATCH($C117,RoutesPivot[[RouteID]:[RouteID]],0))</f>
        <v>1518</v>
      </c>
      <c r="P117">
        <f>INDEX(RoutesPivot[ListPrice],MATCH($C117,RoutesPivot[[RouteID]:[RouteID]],0))</f>
        <v>350</v>
      </c>
      <c r="Q117" t="str">
        <f>INDEX(AirportPivot[AirportName],MATCH($N117,AirportPivot[[AirportID]:[AirportID]],0))</f>
        <v>Los Angeles International</v>
      </c>
      <c r="R117">
        <f>INDEX(AirportPivot[Gates (number of available)],MATCH($N117,AirportPivot[[AirportID]:[AirportID]],0))</f>
        <v>86</v>
      </c>
    </row>
    <row r="118" spans="1:18" x14ac:dyDescent="0.25">
      <c r="A118" s="3" t="s">
        <v>148</v>
      </c>
      <c r="B118" s="12">
        <v>42136</v>
      </c>
      <c r="C118" s="4" t="s">
        <v>21</v>
      </c>
      <c r="D118" s="4">
        <v>2.7</v>
      </c>
      <c r="E118" s="4">
        <v>81</v>
      </c>
      <c r="F118" s="5">
        <v>0.33333333333333331</v>
      </c>
      <c r="G118" s="6">
        <v>125</v>
      </c>
      <c r="H118" s="7">
        <v>22625</v>
      </c>
      <c r="I118" s="7">
        <f>FlightsPivot[[#This Row],[Total Fare]]*10%</f>
        <v>2262.5</v>
      </c>
      <c r="J118" s="7">
        <f>FlightsPivot[[#This Row],[Total Fare]]+FlightsPivot[[#This Row],[10% tax ]]</f>
        <v>24887.5</v>
      </c>
      <c r="K118" s="4">
        <v>5</v>
      </c>
      <c r="L118" s="4">
        <v>2015</v>
      </c>
      <c r="M118" t="str">
        <f>INDEX(RoutesPivot[DepAirport],MATCH($C118,RoutesPivot[[RouteID]:[RouteID]],0))</f>
        <v>ORD</v>
      </c>
      <c r="N118" t="str">
        <f>INDEX(RoutesPivot[AirportID],MATCH($C118,RoutesPivot[[RouteID]:[RouteID]],0))</f>
        <v>CLT</v>
      </c>
      <c r="O118">
        <f>INDEX(RoutesPivot[Distance],MATCH($C118,RoutesPivot[[RouteID]:[RouteID]],0))</f>
        <v>700</v>
      </c>
      <c r="P118">
        <f>INDEX(RoutesPivot[ListPrice],MATCH($C118,RoutesPivot[[RouteID]:[RouteID]],0))</f>
        <v>125</v>
      </c>
      <c r="Q118" t="str">
        <f>INDEX(AirportPivot[AirportName],MATCH($N118,AirportPivot[[AirportID]:[AirportID]],0))</f>
        <v>Charlotte/Douglas International</v>
      </c>
      <c r="R118">
        <f>INDEX(AirportPivot[Gates (number of available)],MATCH($N118,AirportPivot[[AirportID]:[AirportID]],0))</f>
        <v>65</v>
      </c>
    </row>
    <row r="119" spans="1:18" x14ac:dyDescent="0.25">
      <c r="A119" s="3" t="s">
        <v>149</v>
      </c>
      <c r="B119" s="12">
        <v>42049</v>
      </c>
      <c r="C119" s="4" t="s">
        <v>23</v>
      </c>
      <c r="D119" s="4">
        <v>1.3</v>
      </c>
      <c r="E119" s="4">
        <v>115</v>
      </c>
      <c r="F119" s="5">
        <v>0.375</v>
      </c>
      <c r="G119" s="6">
        <v>300</v>
      </c>
      <c r="H119" s="7">
        <v>55500</v>
      </c>
      <c r="I119" s="7">
        <f>FlightsPivot[[#This Row],[Total Fare]]*10%</f>
        <v>5550</v>
      </c>
      <c r="J119" s="7">
        <f>FlightsPivot[[#This Row],[Total Fare]]+FlightsPivot[[#This Row],[10% tax ]]</f>
        <v>61050</v>
      </c>
      <c r="K119" s="4">
        <v>2</v>
      </c>
      <c r="L119" s="4">
        <v>2015</v>
      </c>
      <c r="M119" t="str">
        <f>INDEX(RoutesPivot[DepAirport],MATCH($C119,RoutesPivot[[RouteID]:[RouteID]],0))</f>
        <v>ORD</v>
      </c>
      <c r="N119" t="str">
        <f>INDEX(RoutesPivot[AirportID],MATCH($C119,RoutesPivot[[RouteID]:[RouteID]],0))</f>
        <v>DEN</v>
      </c>
      <c r="O119">
        <f>INDEX(RoutesPivot[Distance],MATCH($C119,RoutesPivot[[RouteID]:[RouteID]],0))</f>
        <v>800</v>
      </c>
      <c r="P119">
        <f>INDEX(RoutesPivot[ListPrice],MATCH($C119,RoutesPivot[[RouteID]:[RouteID]],0))</f>
        <v>300</v>
      </c>
      <c r="Q119" t="str">
        <f>INDEX(AirportPivot[AirportName],MATCH($N119,AirportPivot[[AirportID]:[AirportID]],0))</f>
        <v>Denver International</v>
      </c>
      <c r="R119">
        <f>INDEX(AirportPivot[Gates (number of available)],MATCH($N119,AirportPivot[[AirportID]:[AirportID]],0))</f>
        <v>75</v>
      </c>
    </row>
    <row r="120" spans="1:18" x14ac:dyDescent="0.25">
      <c r="A120" s="3" t="s">
        <v>150</v>
      </c>
      <c r="B120" s="12">
        <v>41866</v>
      </c>
      <c r="C120" s="4" t="s">
        <v>13</v>
      </c>
      <c r="D120" s="4">
        <v>2.6</v>
      </c>
      <c r="E120" s="4">
        <v>158</v>
      </c>
      <c r="F120" s="5">
        <v>0.4375</v>
      </c>
      <c r="G120" s="6">
        <v>275</v>
      </c>
      <c r="H120" s="7">
        <v>45375</v>
      </c>
      <c r="I120" s="7">
        <f>FlightsPivot[[#This Row],[Total Fare]]*10%</f>
        <v>4537.5</v>
      </c>
      <c r="J120" s="7">
        <f>FlightsPivot[[#This Row],[Total Fare]]+FlightsPivot[[#This Row],[10% tax ]]</f>
        <v>49912.5</v>
      </c>
      <c r="K120" s="4">
        <v>8</v>
      </c>
      <c r="L120" s="4">
        <v>2014</v>
      </c>
      <c r="M120" t="str">
        <f>INDEX(RoutesPivot[DepAirport],MATCH($C120,RoutesPivot[[RouteID]:[RouteID]],0))</f>
        <v>ORD</v>
      </c>
      <c r="N120" t="str">
        <f>INDEX(RoutesPivot[AirportID],MATCH($C120,RoutesPivot[[RouteID]:[RouteID]],0))</f>
        <v>JFK</v>
      </c>
      <c r="O120">
        <f>INDEX(RoutesPivot[Distance],MATCH($C120,RoutesPivot[[RouteID]:[RouteID]],0))</f>
        <v>619</v>
      </c>
      <c r="P120">
        <f>INDEX(RoutesPivot[ListPrice],MATCH($C120,RoutesPivot[[RouteID]:[RouteID]],0))</f>
        <v>250</v>
      </c>
      <c r="Q120" t="str">
        <f>INDEX(AirportPivot[AirportName],MATCH($N120,AirportPivot[[AirportID]:[AirportID]],0))</f>
        <v>John F Kennedy International</v>
      </c>
      <c r="R120">
        <f>INDEX(AirportPivot[Gates (number of available)],MATCH($N120,AirportPivot[[AirportID]:[AirportID]],0))</f>
        <v>120</v>
      </c>
    </row>
    <row r="121" spans="1:18" x14ac:dyDescent="0.25">
      <c r="A121" s="3" t="s">
        <v>151</v>
      </c>
      <c r="B121" s="12">
        <v>41674</v>
      </c>
      <c r="C121" s="4" t="s">
        <v>33</v>
      </c>
      <c r="D121" s="4">
        <v>1</v>
      </c>
      <c r="E121" s="4">
        <v>21</v>
      </c>
      <c r="F121" s="5">
        <v>0.72916666666666663</v>
      </c>
      <c r="G121" s="6">
        <v>375</v>
      </c>
      <c r="H121" s="7">
        <v>69375</v>
      </c>
      <c r="I121" s="7">
        <f>FlightsPivot[[#This Row],[Total Fare]]*10%</f>
        <v>6937.5</v>
      </c>
      <c r="J121" s="7">
        <f>FlightsPivot[[#This Row],[Total Fare]]+FlightsPivot[[#This Row],[10% tax ]]</f>
        <v>76312.5</v>
      </c>
      <c r="K121" s="4">
        <v>2</v>
      </c>
      <c r="L121" s="4">
        <v>2014</v>
      </c>
      <c r="M121" t="str">
        <f>INDEX(RoutesPivot[DepAirport],MATCH($C121,RoutesPivot[[RouteID]:[RouteID]],0))</f>
        <v>ORD</v>
      </c>
      <c r="N121" t="str">
        <f>INDEX(RoutesPivot[AirportID],MATCH($C121,RoutesPivot[[RouteID]:[RouteID]],0))</f>
        <v>SFO</v>
      </c>
      <c r="O121">
        <f>INDEX(RoutesPivot[Distance],MATCH($C121,RoutesPivot[[RouteID]:[RouteID]],0))</f>
        <v>1600</v>
      </c>
      <c r="P121">
        <f>INDEX(RoutesPivot[ListPrice],MATCH($C121,RoutesPivot[[RouteID]:[RouteID]],0))</f>
        <v>375</v>
      </c>
      <c r="Q121" t="str">
        <f>INDEX(AirportPivot[AirportName],MATCH($N121,AirportPivot[[AirportID]:[AirportID]],0))</f>
        <v>San Francisco International</v>
      </c>
      <c r="R121">
        <f>INDEX(AirportPivot[Gates (number of available)],MATCH($N121,AirportPivot[[AirportID]:[AirportID]],0))</f>
        <v>70</v>
      </c>
    </row>
    <row r="122" spans="1:18" x14ac:dyDescent="0.25">
      <c r="A122" s="3" t="s">
        <v>152</v>
      </c>
      <c r="B122" s="12">
        <v>41746</v>
      </c>
      <c r="C122" s="4" t="s">
        <v>21</v>
      </c>
      <c r="D122" s="4">
        <v>1.7</v>
      </c>
      <c r="E122" s="4">
        <v>74</v>
      </c>
      <c r="F122" s="5">
        <v>0.33333333333333331</v>
      </c>
      <c r="G122" s="6">
        <v>125</v>
      </c>
      <c r="H122" s="7">
        <v>22625</v>
      </c>
      <c r="I122" s="7">
        <f>FlightsPivot[[#This Row],[Total Fare]]*10%</f>
        <v>2262.5</v>
      </c>
      <c r="J122" s="7">
        <f>FlightsPivot[[#This Row],[Total Fare]]+FlightsPivot[[#This Row],[10% tax ]]</f>
        <v>24887.5</v>
      </c>
      <c r="K122" s="4">
        <v>4</v>
      </c>
      <c r="L122" s="4">
        <v>2014</v>
      </c>
      <c r="M122" t="str">
        <f>INDEX(RoutesPivot[DepAirport],MATCH($C122,RoutesPivot[[RouteID]:[RouteID]],0))</f>
        <v>ORD</v>
      </c>
      <c r="N122" t="str">
        <f>INDEX(RoutesPivot[AirportID],MATCH($C122,RoutesPivot[[RouteID]:[RouteID]],0))</f>
        <v>CLT</v>
      </c>
      <c r="O122">
        <f>INDEX(RoutesPivot[Distance],MATCH($C122,RoutesPivot[[RouteID]:[RouteID]],0))</f>
        <v>700</v>
      </c>
      <c r="P122">
        <f>INDEX(RoutesPivot[ListPrice],MATCH($C122,RoutesPivot[[RouteID]:[RouteID]],0))</f>
        <v>125</v>
      </c>
      <c r="Q122" t="str">
        <f>INDEX(AirportPivot[AirportName],MATCH($N122,AirportPivot[[AirportID]:[AirportID]],0))</f>
        <v>Charlotte/Douglas International</v>
      </c>
      <c r="R122">
        <f>INDEX(AirportPivot[Gates (number of available)],MATCH($N122,AirportPivot[[AirportID]:[AirportID]],0))</f>
        <v>65</v>
      </c>
    </row>
    <row r="123" spans="1:18" x14ac:dyDescent="0.25">
      <c r="A123" s="3" t="s">
        <v>153</v>
      </c>
      <c r="B123" s="12">
        <v>41969</v>
      </c>
      <c r="C123" s="4" t="s">
        <v>27</v>
      </c>
      <c r="D123" s="4">
        <v>14.8</v>
      </c>
      <c r="E123" s="4">
        <v>38</v>
      </c>
      <c r="F123" s="5">
        <v>0.35416666666666669</v>
      </c>
      <c r="G123" s="6">
        <v>300</v>
      </c>
      <c r="H123" s="7">
        <v>49500</v>
      </c>
      <c r="I123" s="7">
        <f>FlightsPivot[[#This Row],[Total Fare]]*10%</f>
        <v>4950</v>
      </c>
      <c r="J123" s="7">
        <f>FlightsPivot[[#This Row],[Total Fare]]+FlightsPivot[[#This Row],[10% tax ]]</f>
        <v>54450</v>
      </c>
      <c r="K123" s="4">
        <v>11</v>
      </c>
      <c r="L123" s="4">
        <v>2014</v>
      </c>
      <c r="M123" t="str">
        <f>INDEX(RoutesPivot[DepAirport],MATCH($C123,RoutesPivot[[RouteID]:[RouteID]],0))</f>
        <v>ORD</v>
      </c>
      <c r="N123" t="str">
        <f>INDEX(RoutesPivot[AirportID],MATCH($C123,RoutesPivot[[RouteID]:[RouteID]],0))</f>
        <v>ATL</v>
      </c>
      <c r="O123">
        <f>INDEX(RoutesPivot[Distance],MATCH($C123,RoutesPivot[[RouteID]:[RouteID]],0))</f>
        <v>510</v>
      </c>
      <c r="P123">
        <f>INDEX(RoutesPivot[ListPrice],MATCH($C123,RoutesPivot[[RouteID]:[RouteID]],0))</f>
        <v>200</v>
      </c>
      <c r="Q123" t="str">
        <f>INDEX(AirportPivot[AirportName],MATCH($N123,AirportPivot[[AirportID]:[AirportID]],0))</f>
        <v>Hartsfield-Jackson Atlanta International</v>
      </c>
      <c r="R123">
        <f>INDEX(AirportPivot[Gates (number of available)],MATCH($N123,AirportPivot[[AirportID]:[AirportID]],0))</f>
        <v>100</v>
      </c>
    </row>
    <row r="124" spans="1:18" x14ac:dyDescent="0.25">
      <c r="A124" s="3" t="s">
        <v>154</v>
      </c>
      <c r="B124" s="12">
        <v>41826</v>
      </c>
      <c r="C124" s="4" t="s">
        <v>23</v>
      </c>
      <c r="D124" s="4">
        <v>3</v>
      </c>
      <c r="E124" s="4">
        <v>26</v>
      </c>
      <c r="F124" s="5">
        <v>0.375</v>
      </c>
      <c r="G124" s="6">
        <v>330</v>
      </c>
      <c r="H124" s="7">
        <v>61050</v>
      </c>
      <c r="I124" s="7">
        <f>FlightsPivot[[#This Row],[Total Fare]]*10%</f>
        <v>6105</v>
      </c>
      <c r="J124" s="7">
        <f>FlightsPivot[[#This Row],[Total Fare]]+FlightsPivot[[#This Row],[10% tax ]]</f>
        <v>67155</v>
      </c>
      <c r="K124" s="4">
        <v>7</v>
      </c>
      <c r="L124" s="4">
        <v>2014</v>
      </c>
      <c r="M124" t="str">
        <f>INDEX(RoutesPivot[DepAirport],MATCH($C124,RoutesPivot[[RouteID]:[RouteID]],0))</f>
        <v>ORD</v>
      </c>
      <c r="N124" t="str">
        <f>INDEX(RoutesPivot[AirportID],MATCH($C124,RoutesPivot[[RouteID]:[RouteID]],0))</f>
        <v>DEN</v>
      </c>
      <c r="O124">
        <f>INDEX(RoutesPivot[Distance],MATCH($C124,RoutesPivot[[RouteID]:[RouteID]],0))</f>
        <v>800</v>
      </c>
      <c r="P124">
        <f>INDEX(RoutesPivot[ListPrice],MATCH($C124,RoutesPivot[[RouteID]:[RouteID]],0))</f>
        <v>300</v>
      </c>
      <c r="Q124" t="str">
        <f>INDEX(AirportPivot[AirportName],MATCH($N124,AirportPivot[[AirportID]:[AirportID]],0))</f>
        <v>Denver International</v>
      </c>
      <c r="R124">
        <f>INDEX(AirportPivot[Gates (number of available)],MATCH($N124,AirportPivot[[AirportID]:[AirportID]],0))</f>
        <v>75</v>
      </c>
    </row>
    <row r="125" spans="1:18" x14ac:dyDescent="0.25">
      <c r="A125" s="3" t="s">
        <v>155</v>
      </c>
      <c r="B125" s="12">
        <v>41978</v>
      </c>
      <c r="C125" s="4" t="s">
        <v>25</v>
      </c>
      <c r="D125" s="4">
        <v>1.8</v>
      </c>
      <c r="E125" s="4">
        <v>131</v>
      </c>
      <c r="F125" s="5">
        <v>0.29166666666666669</v>
      </c>
      <c r="G125" s="6">
        <v>200</v>
      </c>
      <c r="H125" s="7">
        <v>37000</v>
      </c>
      <c r="I125" s="7">
        <f>FlightsPivot[[#This Row],[Total Fare]]*10%</f>
        <v>3700</v>
      </c>
      <c r="J125" s="7">
        <f>FlightsPivot[[#This Row],[Total Fare]]+FlightsPivot[[#This Row],[10% tax ]]</f>
        <v>40700</v>
      </c>
      <c r="K125" s="4">
        <v>12</v>
      </c>
      <c r="L125" s="4">
        <v>2014</v>
      </c>
      <c r="M125" t="str">
        <f>INDEX(RoutesPivot[DepAirport],MATCH($C125,RoutesPivot[[RouteID]:[RouteID]],0))</f>
        <v>ORD</v>
      </c>
      <c r="N125" t="str">
        <f>INDEX(RoutesPivot[AirportID],MATCH($C125,RoutesPivot[[RouteID]:[RouteID]],0))</f>
        <v>DFW</v>
      </c>
      <c r="O125">
        <f>INDEX(RoutesPivot[Distance],MATCH($C125,RoutesPivot[[RouteID]:[RouteID]],0))</f>
        <v>700</v>
      </c>
      <c r="P125">
        <f>INDEX(RoutesPivot[ListPrice],MATCH($C125,RoutesPivot[[RouteID]:[RouteID]],0))</f>
        <v>200</v>
      </c>
      <c r="Q125" t="str">
        <f>INDEX(AirportPivot[AirportName],MATCH($N125,AirportPivot[[AirportID]:[AirportID]],0))</f>
        <v>Dallas/Fort Worth International</v>
      </c>
      <c r="R125">
        <f>INDEX(AirportPivot[Gates (number of available)],MATCH($N125,AirportPivot[[AirportID]:[AirportID]],0))</f>
        <v>130</v>
      </c>
    </row>
    <row r="126" spans="1:18" x14ac:dyDescent="0.25">
      <c r="A126" s="3" t="s">
        <v>156</v>
      </c>
      <c r="B126" s="12">
        <v>42242</v>
      </c>
      <c r="C126" s="4" t="s">
        <v>37</v>
      </c>
      <c r="D126" s="4">
        <v>2.2999999999999998</v>
      </c>
      <c r="E126" s="4">
        <v>94</v>
      </c>
      <c r="F126" s="5">
        <v>0.5</v>
      </c>
      <c r="G126" s="6">
        <v>385</v>
      </c>
      <c r="H126" s="7">
        <v>71225</v>
      </c>
      <c r="I126" s="7">
        <f>FlightsPivot[[#This Row],[Total Fare]]*10%</f>
        <v>7122.5</v>
      </c>
      <c r="J126" s="7">
        <f>FlightsPivot[[#This Row],[Total Fare]]+FlightsPivot[[#This Row],[10% tax ]]</f>
        <v>78347.5</v>
      </c>
      <c r="K126" s="4">
        <v>8</v>
      </c>
      <c r="L126" s="4">
        <v>2015</v>
      </c>
      <c r="M126" t="str">
        <f>INDEX(RoutesPivot[DepAirport],MATCH($C126,RoutesPivot[[RouteID]:[RouteID]],0))</f>
        <v>ORD</v>
      </c>
      <c r="N126" t="str">
        <f>INDEX(RoutesPivot[AirportID],MATCH($C126,RoutesPivot[[RouteID]:[RouteID]],0))</f>
        <v>SEA</v>
      </c>
      <c r="O126">
        <f>INDEX(RoutesPivot[Distance],MATCH($C126,RoutesPivot[[RouteID]:[RouteID]],0))</f>
        <v>1500</v>
      </c>
      <c r="P126">
        <f>INDEX(RoutesPivot[ListPrice],MATCH($C126,RoutesPivot[[RouteID]:[RouteID]],0))</f>
        <v>350</v>
      </c>
      <c r="Q126" t="str">
        <f>INDEX(AirportPivot[AirportName],MATCH($N126,AirportPivot[[AirportID]:[AirportID]],0))</f>
        <v>Seattle-Tacoma International</v>
      </c>
      <c r="R126">
        <f>INDEX(AirportPivot[Gates (number of available)],MATCH($N126,AirportPivot[[AirportID]:[AirportID]],0))</f>
        <v>58</v>
      </c>
    </row>
    <row r="127" spans="1:18" x14ac:dyDescent="0.25">
      <c r="A127" s="3" t="s">
        <v>157</v>
      </c>
      <c r="B127" s="12">
        <v>42248</v>
      </c>
      <c r="C127" s="4" t="s">
        <v>23</v>
      </c>
      <c r="D127" s="4">
        <v>1.1000000000000001</v>
      </c>
      <c r="E127" s="4">
        <v>183</v>
      </c>
      <c r="F127" s="5">
        <v>0.47916666666666669</v>
      </c>
      <c r="G127" s="6">
        <v>300</v>
      </c>
      <c r="H127" s="7">
        <v>49500</v>
      </c>
      <c r="I127" s="7">
        <f>FlightsPivot[[#This Row],[Total Fare]]*10%</f>
        <v>4950</v>
      </c>
      <c r="J127" s="7">
        <f>FlightsPivot[[#This Row],[Total Fare]]+FlightsPivot[[#This Row],[10% tax ]]</f>
        <v>54450</v>
      </c>
      <c r="K127" s="4">
        <v>9</v>
      </c>
      <c r="L127" s="4">
        <v>2015</v>
      </c>
      <c r="M127" t="str">
        <f>INDEX(RoutesPivot[DepAirport],MATCH($C127,RoutesPivot[[RouteID]:[RouteID]],0))</f>
        <v>ORD</v>
      </c>
      <c r="N127" t="str">
        <f>INDEX(RoutesPivot[AirportID],MATCH($C127,RoutesPivot[[RouteID]:[RouteID]],0))</f>
        <v>DEN</v>
      </c>
      <c r="O127">
        <f>INDEX(RoutesPivot[Distance],MATCH($C127,RoutesPivot[[RouteID]:[RouteID]],0))</f>
        <v>800</v>
      </c>
      <c r="P127">
        <f>INDEX(RoutesPivot[ListPrice],MATCH($C127,RoutesPivot[[RouteID]:[RouteID]],0))</f>
        <v>300</v>
      </c>
      <c r="Q127" t="str">
        <f>INDEX(AirportPivot[AirportName],MATCH($N127,AirportPivot[[AirportID]:[AirportID]],0))</f>
        <v>Denver International</v>
      </c>
      <c r="R127">
        <f>INDEX(AirportPivot[Gates (number of available)],MATCH($N127,AirportPivot[[AirportID]:[AirportID]],0))</f>
        <v>75</v>
      </c>
    </row>
    <row r="128" spans="1:18" x14ac:dyDescent="0.25">
      <c r="A128" s="3" t="s">
        <v>158</v>
      </c>
      <c r="B128" s="12">
        <v>41684</v>
      </c>
      <c r="C128" s="4" t="s">
        <v>37</v>
      </c>
      <c r="D128" s="4">
        <v>1.8</v>
      </c>
      <c r="E128" s="4">
        <v>140</v>
      </c>
      <c r="F128" s="5">
        <v>0.77083333333333337</v>
      </c>
      <c r="G128" s="6">
        <v>350</v>
      </c>
      <c r="H128" s="7">
        <v>64750</v>
      </c>
      <c r="I128" s="7">
        <f>FlightsPivot[[#This Row],[Total Fare]]*10%</f>
        <v>6475</v>
      </c>
      <c r="J128" s="7">
        <f>FlightsPivot[[#This Row],[Total Fare]]+FlightsPivot[[#This Row],[10% tax ]]</f>
        <v>71225</v>
      </c>
      <c r="K128" s="4">
        <v>2</v>
      </c>
      <c r="L128" s="4">
        <v>2014</v>
      </c>
      <c r="M128" t="str">
        <f>INDEX(RoutesPivot[DepAirport],MATCH($C128,RoutesPivot[[RouteID]:[RouteID]],0))</f>
        <v>ORD</v>
      </c>
      <c r="N128" t="str">
        <f>INDEX(RoutesPivot[AirportID],MATCH($C128,RoutesPivot[[RouteID]:[RouteID]],0))</f>
        <v>SEA</v>
      </c>
      <c r="O128">
        <f>INDEX(RoutesPivot[Distance],MATCH($C128,RoutesPivot[[RouteID]:[RouteID]],0))</f>
        <v>1500</v>
      </c>
      <c r="P128">
        <f>INDEX(RoutesPivot[ListPrice],MATCH($C128,RoutesPivot[[RouteID]:[RouteID]],0))</f>
        <v>350</v>
      </c>
      <c r="Q128" t="str">
        <f>INDEX(AirportPivot[AirportName],MATCH($N128,AirportPivot[[AirportID]:[AirportID]],0))</f>
        <v>Seattle-Tacoma International</v>
      </c>
      <c r="R128">
        <f>INDEX(AirportPivot[Gates (number of available)],MATCH($N128,AirportPivot[[AirportID]:[AirportID]],0))</f>
        <v>58</v>
      </c>
    </row>
    <row r="129" spans="1:18" x14ac:dyDescent="0.25">
      <c r="A129" s="3" t="s">
        <v>159</v>
      </c>
      <c r="B129" s="12">
        <v>41874</v>
      </c>
      <c r="C129" s="4" t="s">
        <v>17</v>
      </c>
      <c r="D129" s="4">
        <v>5.6</v>
      </c>
      <c r="E129" s="4">
        <v>110</v>
      </c>
      <c r="F129" s="5">
        <v>0.79166666666666663</v>
      </c>
      <c r="G129" s="6">
        <v>385</v>
      </c>
      <c r="H129" s="7">
        <v>71225</v>
      </c>
      <c r="I129" s="7">
        <f>FlightsPivot[[#This Row],[Total Fare]]*10%</f>
        <v>7122.5</v>
      </c>
      <c r="J129" s="7">
        <f>FlightsPivot[[#This Row],[Total Fare]]+FlightsPivot[[#This Row],[10% tax ]]</f>
        <v>78347.5</v>
      </c>
      <c r="K129" s="4">
        <v>8</v>
      </c>
      <c r="L129" s="4">
        <v>2014</v>
      </c>
      <c r="M129" t="str">
        <f>INDEX(RoutesPivot[DepAirport],MATCH($C129,RoutesPivot[[RouteID]:[RouteID]],0))</f>
        <v>ORD</v>
      </c>
      <c r="N129" t="str">
        <f>INDEX(RoutesPivot[AirportID],MATCH($C129,RoutesPivot[[RouteID]:[RouteID]],0))</f>
        <v>LAX</v>
      </c>
      <c r="O129">
        <f>INDEX(RoutesPivot[Distance],MATCH($C129,RoutesPivot[[RouteID]:[RouteID]],0))</f>
        <v>1518</v>
      </c>
      <c r="P129">
        <f>INDEX(RoutesPivot[ListPrice],MATCH($C129,RoutesPivot[[RouteID]:[RouteID]],0))</f>
        <v>350</v>
      </c>
      <c r="Q129" t="str">
        <f>INDEX(AirportPivot[AirportName],MATCH($N129,AirportPivot[[AirportID]:[AirportID]],0))</f>
        <v>Los Angeles International</v>
      </c>
      <c r="R129">
        <f>INDEX(AirportPivot[Gates (number of available)],MATCH($N129,AirportPivot[[AirportID]:[AirportID]],0))</f>
        <v>86</v>
      </c>
    </row>
    <row r="130" spans="1:18" x14ac:dyDescent="0.25">
      <c r="A130" s="3" t="s">
        <v>160</v>
      </c>
      <c r="B130" s="12">
        <v>42043</v>
      </c>
      <c r="C130" s="4" t="s">
        <v>33</v>
      </c>
      <c r="D130" s="4">
        <v>2.4</v>
      </c>
      <c r="E130" s="4">
        <v>179</v>
      </c>
      <c r="F130" s="5">
        <v>0.375</v>
      </c>
      <c r="G130" s="6">
        <v>375</v>
      </c>
      <c r="H130" s="7">
        <v>61875</v>
      </c>
      <c r="I130" s="7">
        <f>FlightsPivot[[#This Row],[Total Fare]]*10%</f>
        <v>6187.5</v>
      </c>
      <c r="J130" s="7">
        <f>FlightsPivot[[#This Row],[Total Fare]]+FlightsPivot[[#This Row],[10% tax ]]</f>
        <v>68062.5</v>
      </c>
      <c r="K130" s="4">
        <v>2</v>
      </c>
      <c r="L130" s="4">
        <v>2015</v>
      </c>
      <c r="M130" t="str">
        <f>INDEX(RoutesPivot[DepAirport],MATCH($C130,RoutesPivot[[RouteID]:[RouteID]],0))</f>
        <v>ORD</v>
      </c>
      <c r="N130" t="str">
        <f>INDEX(RoutesPivot[AirportID],MATCH($C130,RoutesPivot[[RouteID]:[RouteID]],0))</f>
        <v>SFO</v>
      </c>
      <c r="O130">
        <f>INDEX(RoutesPivot[Distance],MATCH($C130,RoutesPivot[[RouteID]:[RouteID]],0))</f>
        <v>1600</v>
      </c>
      <c r="P130">
        <f>INDEX(RoutesPivot[ListPrice],MATCH($C130,RoutesPivot[[RouteID]:[RouteID]],0))</f>
        <v>375</v>
      </c>
      <c r="Q130" t="str">
        <f>INDEX(AirportPivot[AirportName],MATCH($N130,AirportPivot[[AirportID]:[AirportID]],0))</f>
        <v>San Francisco International</v>
      </c>
      <c r="R130">
        <f>INDEX(AirportPivot[Gates (number of available)],MATCH($N130,AirportPivot[[AirportID]:[AirportID]],0))</f>
        <v>70</v>
      </c>
    </row>
    <row r="131" spans="1:18" x14ac:dyDescent="0.25">
      <c r="A131" s="3" t="s">
        <v>161</v>
      </c>
      <c r="B131" s="12">
        <v>42013</v>
      </c>
      <c r="C131" s="4" t="s">
        <v>47</v>
      </c>
      <c r="D131" s="4">
        <v>2.1</v>
      </c>
      <c r="E131" s="4">
        <v>204</v>
      </c>
      <c r="F131" s="5">
        <v>0.33333333333333331</v>
      </c>
      <c r="G131" s="6">
        <v>250</v>
      </c>
      <c r="H131" s="7">
        <v>41250</v>
      </c>
      <c r="I131" s="7">
        <f>FlightsPivot[[#This Row],[Total Fare]]*10%</f>
        <v>4125</v>
      </c>
      <c r="J131" s="7">
        <f>FlightsPivot[[#This Row],[Total Fare]]+FlightsPivot[[#This Row],[10% tax ]]</f>
        <v>45375</v>
      </c>
      <c r="K131" s="4">
        <v>1</v>
      </c>
      <c r="L131" s="4">
        <v>2015</v>
      </c>
      <c r="M131" t="str">
        <f>INDEX(RoutesPivot[DepAirport],MATCH($C131,RoutesPivot[[RouteID]:[RouteID]],0))</f>
        <v>ORD</v>
      </c>
      <c r="N131" t="str">
        <f>INDEX(RoutesPivot[AirportID],MATCH($C131,RoutesPivot[[RouteID]:[RouteID]],0))</f>
        <v>PHX</v>
      </c>
      <c r="O131">
        <f>INDEX(RoutesPivot[Distance],MATCH($C131,RoutesPivot[[RouteID]:[RouteID]],0))</f>
        <v>1200</v>
      </c>
      <c r="P131">
        <f>INDEX(RoutesPivot[ListPrice],MATCH($C131,RoutesPivot[[RouteID]:[RouteID]],0))</f>
        <v>250</v>
      </c>
      <c r="Q131" t="str">
        <f>INDEX(AirportPivot[AirportName],MATCH($N131,AirportPivot[[AirportID]:[AirportID]],0))</f>
        <v>Phoenix Sky Harbor International</v>
      </c>
      <c r="R131">
        <f>INDEX(AirportPivot[Gates (number of available)],MATCH($N131,AirportPivot[[AirportID]:[AirportID]],0))</f>
        <v>60</v>
      </c>
    </row>
    <row r="132" spans="1:18" x14ac:dyDescent="0.25">
      <c r="A132" s="3" t="s">
        <v>162</v>
      </c>
      <c r="B132" s="12">
        <v>41758</v>
      </c>
      <c r="C132" s="4" t="s">
        <v>50</v>
      </c>
      <c r="D132" s="4">
        <v>2.7</v>
      </c>
      <c r="E132" s="4">
        <v>90</v>
      </c>
      <c r="F132" s="5">
        <v>0.79166666666666663</v>
      </c>
      <c r="G132" s="6">
        <v>275</v>
      </c>
      <c r="H132" s="7">
        <v>49775</v>
      </c>
      <c r="I132" s="7">
        <f>FlightsPivot[[#This Row],[Total Fare]]*10%</f>
        <v>4977.5</v>
      </c>
      <c r="J132" s="7">
        <f>FlightsPivot[[#This Row],[Total Fare]]+FlightsPivot[[#This Row],[10% tax ]]</f>
        <v>54752.5</v>
      </c>
      <c r="K132" s="4">
        <v>4</v>
      </c>
      <c r="L132" s="4">
        <v>2014</v>
      </c>
      <c r="M132" t="str">
        <f>INDEX(RoutesPivot[DepAirport],MATCH($C132,RoutesPivot[[RouteID]:[RouteID]],0))</f>
        <v>ORD</v>
      </c>
      <c r="N132" t="str">
        <f>INDEX(RoutesPivot[AirportID],MATCH($C132,RoutesPivot[[RouteID]:[RouteID]],0))</f>
        <v>LGA</v>
      </c>
      <c r="O132">
        <f>INDEX(RoutesPivot[Distance],MATCH($C132,RoutesPivot[[RouteID]:[RouteID]],0))</f>
        <v>610</v>
      </c>
      <c r="P132">
        <f>INDEX(RoutesPivot[ListPrice],MATCH($C132,RoutesPivot[[RouteID]:[RouteID]],0))</f>
        <v>275</v>
      </c>
      <c r="Q132" t="str">
        <f>INDEX(AirportPivot[AirportName],MATCH($N132,AirportPivot[[AirportID]:[AirportID]],0))</f>
        <v>Laguardia</v>
      </c>
      <c r="R132">
        <f>INDEX(AirportPivot[Gates (number of available)],MATCH($N132,AirportPivot[[AirportID]:[AirportID]],0))</f>
        <v>66</v>
      </c>
    </row>
    <row r="133" spans="1:18" x14ac:dyDescent="0.25">
      <c r="A133" s="3" t="s">
        <v>163</v>
      </c>
      <c r="B133" s="12">
        <v>42035</v>
      </c>
      <c r="C133" s="4" t="s">
        <v>27</v>
      </c>
      <c r="D133" s="4">
        <v>9.4</v>
      </c>
      <c r="E133" s="4">
        <v>13</v>
      </c>
      <c r="F133" s="5">
        <v>0.64583333333333337</v>
      </c>
      <c r="G133" s="6">
        <v>200</v>
      </c>
      <c r="H133" s="7">
        <v>37000</v>
      </c>
      <c r="I133" s="7">
        <f>FlightsPivot[[#This Row],[Total Fare]]*10%</f>
        <v>3700</v>
      </c>
      <c r="J133" s="7">
        <f>FlightsPivot[[#This Row],[Total Fare]]+FlightsPivot[[#This Row],[10% tax ]]</f>
        <v>40700</v>
      </c>
      <c r="K133" s="4">
        <v>1</v>
      </c>
      <c r="L133" s="4">
        <v>2015</v>
      </c>
      <c r="M133" t="str">
        <f>INDEX(RoutesPivot[DepAirport],MATCH($C133,RoutesPivot[[RouteID]:[RouteID]],0))</f>
        <v>ORD</v>
      </c>
      <c r="N133" t="str">
        <f>INDEX(RoutesPivot[AirportID],MATCH($C133,RoutesPivot[[RouteID]:[RouteID]],0))</f>
        <v>ATL</v>
      </c>
      <c r="O133">
        <f>INDEX(RoutesPivot[Distance],MATCH($C133,RoutesPivot[[RouteID]:[RouteID]],0))</f>
        <v>510</v>
      </c>
      <c r="P133">
        <f>INDEX(RoutesPivot[ListPrice],MATCH($C133,RoutesPivot[[RouteID]:[RouteID]],0))</f>
        <v>200</v>
      </c>
      <c r="Q133" t="str">
        <f>INDEX(AirportPivot[AirportName],MATCH($N133,AirportPivot[[AirportID]:[AirportID]],0))</f>
        <v>Hartsfield-Jackson Atlanta International</v>
      </c>
      <c r="R133">
        <f>INDEX(AirportPivot[Gates (number of available)],MATCH($N133,AirportPivot[[AirportID]:[AirportID]],0))</f>
        <v>100</v>
      </c>
    </row>
    <row r="134" spans="1:18" x14ac:dyDescent="0.25">
      <c r="A134" s="3" t="s">
        <v>164</v>
      </c>
      <c r="B134" s="12">
        <v>42106</v>
      </c>
      <c r="C134" s="4" t="s">
        <v>33</v>
      </c>
      <c r="D134" s="4">
        <v>1.8</v>
      </c>
      <c r="E134" s="4">
        <v>42</v>
      </c>
      <c r="F134" s="5">
        <v>0.70833333333333337</v>
      </c>
      <c r="G134" s="6">
        <v>375</v>
      </c>
      <c r="H134" s="7">
        <v>61875</v>
      </c>
      <c r="I134" s="7">
        <f>FlightsPivot[[#This Row],[Total Fare]]*10%</f>
        <v>6187.5</v>
      </c>
      <c r="J134" s="7">
        <f>FlightsPivot[[#This Row],[Total Fare]]+FlightsPivot[[#This Row],[10% tax ]]</f>
        <v>68062.5</v>
      </c>
      <c r="K134" s="4">
        <v>4</v>
      </c>
      <c r="L134" s="4">
        <v>2015</v>
      </c>
      <c r="M134" t="str">
        <f>INDEX(RoutesPivot[DepAirport],MATCH($C134,RoutesPivot[[RouteID]:[RouteID]],0))</f>
        <v>ORD</v>
      </c>
      <c r="N134" t="str">
        <f>INDEX(RoutesPivot[AirportID],MATCH($C134,RoutesPivot[[RouteID]:[RouteID]],0))</f>
        <v>SFO</v>
      </c>
      <c r="O134">
        <f>INDEX(RoutesPivot[Distance],MATCH($C134,RoutesPivot[[RouteID]:[RouteID]],0))</f>
        <v>1600</v>
      </c>
      <c r="P134">
        <f>INDEX(RoutesPivot[ListPrice],MATCH($C134,RoutesPivot[[RouteID]:[RouteID]],0))</f>
        <v>375</v>
      </c>
      <c r="Q134" t="str">
        <f>INDEX(AirportPivot[AirportName],MATCH($N134,AirportPivot[[AirportID]:[AirportID]],0))</f>
        <v>San Francisco International</v>
      </c>
      <c r="R134">
        <f>INDEX(AirportPivot[Gates (number of available)],MATCH($N134,AirportPivot[[AirportID]:[AirportID]],0))</f>
        <v>70</v>
      </c>
    </row>
    <row r="135" spans="1:18" x14ac:dyDescent="0.25">
      <c r="A135" s="3" t="s">
        <v>165</v>
      </c>
      <c r="B135" s="12">
        <v>42132</v>
      </c>
      <c r="C135" s="4" t="s">
        <v>53</v>
      </c>
      <c r="D135" s="4">
        <v>1.4</v>
      </c>
      <c r="E135" s="4">
        <v>142</v>
      </c>
      <c r="F135" s="5">
        <v>0.83333333333333337</v>
      </c>
      <c r="G135" s="6">
        <v>300</v>
      </c>
      <c r="H135" s="7">
        <v>55500</v>
      </c>
      <c r="I135" s="7">
        <f>FlightsPivot[[#This Row],[Total Fare]]*10%</f>
        <v>5550</v>
      </c>
      <c r="J135" s="7">
        <f>FlightsPivot[[#This Row],[Total Fare]]+FlightsPivot[[#This Row],[10% tax ]]</f>
        <v>61050</v>
      </c>
      <c r="K135" s="4">
        <v>5</v>
      </c>
      <c r="L135" s="4">
        <v>2015</v>
      </c>
      <c r="M135" t="str">
        <f>INDEX(RoutesPivot[DepAirport],MATCH($C135,RoutesPivot[[RouteID]:[RouteID]],0))</f>
        <v>ORD</v>
      </c>
      <c r="N135" t="str">
        <f>INDEX(RoutesPivot[AirportID],MATCH($C135,RoutesPivot[[RouteID]:[RouteID]],0))</f>
        <v>FLL</v>
      </c>
      <c r="O135">
        <f>INDEX(RoutesPivot[Distance],MATCH($C135,RoutesPivot[[RouteID]:[RouteID]],0))</f>
        <v>940</v>
      </c>
      <c r="P135">
        <f>INDEX(RoutesPivot[ListPrice],MATCH($C135,RoutesPivot[[RouteID]:[RouteID]],0))</f>
        <v>300</v>
      </c>
      <c r="Q135" t="str">
        <f>INDEX(AirportPivot[AirportName],MATCH($N135,AirportPivot[[AirportID]:[AirportID]],0))</f>
        <v>Fort Lauderdale/Hollywood International</v>
      </c>
      <c r="R135">
        <f>INDEX(AirportPivot[Gates (number of available)],MATCH($N135,AirportPivot[[AirportID]:[AirportID]],0))</f>
        <v>55</v>
      </c>
    </row>
    <row r="136" spans="1:18" x14ac:dyDescent="0.25">
      <c r="A136" s="3" t="s">
        <v>166</v>
      </c>
      <c r="B136" s="12">
        <v>41873</v>
      </c>
      <c r="C136" s="4" t="s">
        <v>25</v>
      </c>
      <c r="D136" s="4">
        <v>2.1</v>
      </c>
      <c r="E136" s="4">
        <v>84</v>
      </c>
      <c r="F136" s="5">
        <v>0.33333333333333331</v>
      </c>
      <c r="G136" s="6">
        <v>220</v>
      </c>
      <c r="H136" s="7">
        <v>39820</v>
      </c>
      <c r="I136" s="7">
        <f>FlightsPivot[[#This Row],[Total Fare]]*10%</f>
        <v>3982</v>
      </c>
      <c r="J136" s="7">
        <f>FlightsPivot[[#This Row],[Total Fare]]+FlightsPivot[[#This Row],[10% tax ]]</f>
        <v>43802</v>
      </c>
      <c r="K136" s="4">
        <v>8</v>
      </c>
      <c r="L136" s="4">
        <v>2014</v>
      </c>
      <c r="M136" t="str">
        <f>INDEX(RoutesPivot[DepAirport],MATCH($C136,RoutesPivot[[RouteID]:[RouteID]],0))</f>
        <v>ORD</v>
      </c>
      <c r="N136" t="str">
        <f>INDEX(RoutesPivot[AirportID],MATCH($C136,RoutesPivot[[RouteID]:[RouteID]],0))</f>
        <v>DFW</v>
      </c>
      <c r="O136">
        <f>INDEX(RoutesPivot[Distance],MATCH($C136,RoutesPivot[[RouteID]:[RouteID]],0))</f>
        <v>700</v>
      </c>
      <c r="P136">
        <f>INDEX(RoutesPivot[ListPrice],MATCH($C136,RoutesPivot[[RouteID]:[RouteID]],0))</f>
        <v>200</v>
      </c>
      <c r="Q136" t="str">
        <f>INDEX(AirportPivot[AirportName],MATCH($N136,AirportPivot[[AirportID]:[AirportID]],0))</f>
        <v>Dallas/Fort Worth International</v>
      </c>
      <c r="R136">
        <f>INDEX(AirportPivot[Gates (number of available)],MATCH($N136,AirportPivot[[AirportID]:[AirportID]],0))</f>
        <v>130</v>
      </c>
    </row>
    <row r="137" spans="1:18" x14ac:dyDescent="0.25">
      <c r="A137" s="3" t="s">
        <v>167</v>
      </c>
      <c r="B137" s="12">
        <v>42352</v>
      </c>
      <c r="C137" s="4" t="s">
        <v>30</v>
      </c>
      <c r="D137" s="4">
        <v>2.9</v>
      </c>
      <c r="E137" s="4">
        <v>23</v>
      </c>
      <c r="F137" s="5">
        <v>0.64583333333333337</v>
      </c>
      <c r="G137" s="6">
        <v>250</v>
      </c>
      <c r="H137" s="7">
        <v>46250</v>
      </c>
      <c r="I137" s="7">
        <f>FlightsPivot[[#This Row],[Total Fare]]*10%</f>
        <v>4625</v>
      </c>
      <c r="J137" s="7">
        <f>FlightsPivot[[#This Row],[Total Fare]]+FlightsPivot[[#This Row],[10% tax ]]</f>
        <v>50875</v>
      </c>
      <c r="K137" s="4">
        <v>12</v>
      </c>
      <c r="L137" s="4">
        <v>2015</v>
      </c>
      <c r="M137" t="str">
        <f>INDEX(RoutesPivot[DepAirport],MATCH($C137,RoutesPivot[[RouteID]:[RouteID]],0))</f>
        <v>ORD</v>
      </c>
      <c r="N137" t="str">
        <f>INDEX(RoutesPivot[AirportID],MATCH($C137,RoutesPivot[[RouteID]:[RouteID]],0))</f>
        <v>MCO</v>
      </c>
      <c r="O137">
        <f>INDEX(RoutesPivot[Distance],MATCH($C137,RoutesPivot[[RouteID]:[RouteID]],0))</f>
        <v>850</v>
      </c>
      <c r="P137">
        <f>INDEX(RoutesPivot[ListPrice],MATCH($C137,RoutesPivot[[RouteID]:[RouteID]],0))</f>
        <v>250</v>
      </c>
      <c r="Q137" t="str">
        <f>INDEX(AirportPivot[AirportName],MATCH($N137,AirportPivot[[AirportID]:[AirportID]],0))</f>
        <v>Orlando International</v>
      </c>
      <c r="R137">
        <f>INDEX(AirportPivot[Gates (number of available)],MATCH($N137,AirportPivot[[AirportID]:[AirportID]],0))</f>
        <v>67</v>
      </c>
    </row>
    <row r="138" spans="1:18" x14ac:dyDescent="0.25">
      <c r="A138" s="3" t="s">
        <v>168</v>
      </c>
      <c r="B138" s="12">
        <v>42282</v>
      </c>
      <c r="C138" s="4" t="s">
        <v>25</v>
      </c>
      <c r="D138" s="4">
        <v>2.1</v>
      </c>
      <c r="E138" s="4">
        <v>160</v>
      </c>
      <c r="F138" s="5">
        <v>0.70833333333333337</v>
      </c>
      <c r="G138" s="6">
        <v>200</v>
      </c>
      <c r="H138" s="7">
        <v>33000</v>
      </c>
      <c r="I138" s="7">
        <f>FlightsPivot[[#This Row],[Total Fare]]*10%</f>
        <v>3300</v>
      </c>
      <c r="J138" s="7">
        <f>FlightsPivot[[#This Row],[Total Fare]]+FlightsPivot[[#This Row],[10% tax ]]</f>
        <v>36300</v>
      </c>
      <c r="K138" s="4">
        <v>10</v>
      </c>
      <c r="L138" s="4">
        <v>2015</v>
      </c>
      <c r="M138" t="str">
        <f>INDEX(RoutesPivot[DepAirport],MATCH($C138,RoutesPivot[[RouteID]:[RouteID]],0))</f>
        <v>ORD</v>
      </c>
      <c r="N138" t="str">
        <f>INDEX(RoutesPivot[AirportID],MATCH($C138,RoutesPivot[[RouteID]:[RouteID]],0))</f>
        <v>DFW</v>
      </c>
      <c r="O138">
        <f>INDEX(RoutesPivot[Distance],MATCH($C138,RoutesPivot[[RouteID]:[RouteID]],0))</f>
        <v>700</v>
      </c>
      <c r="P138">
        <f>INDEX(RoutesPivot[ListPrice],MATCH($C138,RoutesPivot[[RouteID]:[RouteID]],0))</f>
        <v>200</v>
      </c>
      <c r="Q138" t="str">
        <f>INDEX(AirportPivot[AirportName],MATCH($N138,AirportPivot[[AirportID]:[AirportID]],0))</f>
        <v>Dallas/Fort Worth International</v>
      </c>
      <c r="R138">
        <f>INDEX(AirportPivot[Gates (number of available)],MATCH($N138,AirportPivot[[AirportID]:[AirportID]],0))</f>
        <v>130</v>
      </c>
    </row>
    <row r="139" spans="1:18" x14ac:dyDescent="0.25">
      <c r="A139" s="3" t="s">
        <v>169</v>
      </c>
      <c r="B139" s="12">
        <v>42220</v>
      </c>
      <c r="C139" s="4" t="s">
        <v>70</v>
      </c>
      <c r="D139" s="4">
        <v>2.1</v>
      </c>
      <c r="E139" s="4">
        <v>25</v>
      </c>
      <c r="F139" s="5">
        <v>0.41666666666666669</v>
      </c>
      <c r="G139" s="6">
        <v>302.5</v>
      </c>
      <c r="H139" s="7">
        <v>55962.5</v>
      </c>
      <c r="I139" s="7">
        <f>FlightsPivot[[#This Row],[Total Fare]]*10%</f>
        <v>5596.25</v>
      </c>
      <c r="J139" s="7">
        <f>FlightsPivot[[#This Row],[Total Fare]]+FlightsPivot[[#This Row],[10% tax ]]</f>
        <v>61558.75</v>
      </c>
      <c r="K139" s="4">
        <v>8</v>
      </c>
      <c r="L139" s="4">
        <v>2015</v>
      </c>
      <c r="M139" t="str">
        <f>INDEX(RoutesPivot[DepAirport],MATCH($C139,RoutesPivot[[RouteID]:[RouteID]],0))</f>
        <v>ORD</v>
      </c>
      <c r="N139" t="str">
        <f>INDEX(RoutesPivot[AirportID],MATCH($C139,RoutesPivot[[RouteID]:[RouteID]],0))</f>
        <v>LAS</v>
      </c>
      <c r="O139">
        <f>INDEX(RoutesPivot[Distance],MATCH($C139,RoutesPivot[[RouteID]:[RouteID]],0))</f>
        <v>1100</v>
      </c>
      <c r="P139">
        <f>INDEX(RoutesPivot[ListPrice],MATCH($C139,RoutesPivot[[RouteID]:[RouteID]],0))</f>
        <v>275</v>
      </c>
      <c r="Q139" t="str">
        <f>INDEX(AirportPivot[AirportName],MATCH($N139,AirportPivot[[AirportID]:[AirportID]],0))</f>
        <v>McCarran International</v>
      </c>
      <c r="R139">
        <f>INDEX(AirportPivot[Gates (number of available)],MATCH($N139,AirportPivot[[AirportID]:[AirportID]],0))</f>
        <v>68</v>
      </c>
    </row>
    <row r="140" spans="1:18" x14ac:dyDescent="0.25">
      <c r="A140" s="3" t="s">
        <v>170</v>
      </c>
      <c r="B140" s="12">
        <v>41931</v>
      </c>
      <c r="C140" s="4" t="s">
        <v>25</v>
      </c>
      <c r="D140" s="4">
        <v>1.1000000000000001</v>
      </c>
      <c r="E140" s="4">
        <v>172</v>
      </c>
      <c r="F140" s="5">
        <v>0.6875</v>
      </c>
      <c r="G140" s="6">
        <v>200</v>
      </c>
      <c r="H140" s="7">
        <v>33000</v>
      </c>
      <c r="I140" s="7">
        <f>FlightsPivot[[#This Row],[Total Fare]]*10%</f>
        <v>3300</v>
      </c>
      <c r="J140" s="7">
        <f>FlightsPivot[[#This Row],[Total Fare]]+FlightsPivot[[#This Row],[10% tax ]]</f>
        <v>36300</v>
      </c>
      <c r="K140" s="4">
        <v>10</v>
      </c>
      <c r="L140" s="4">
        <v>2014</v>
      </c>
      <c r="M140" t="str">
        <f>INDEX(RoutesPivot[DepAirport],MATCH($C140,RoutesPivot[[RouteID]:[RouteID]],0))</f>
        <v>ORD</v>
      </c>
      <c r="N140" t="str">
        <f>INDEX(RoutesPivot[AirportID],MATCH($C140,RoutesPivot[[RouteID]:[RouteID]],0))</f>
        <v>DFW</v>
      </c>
      <c r="O140">
        <f>INDEX(RoutesPivot[Distance],MATCH($C140,RoutesPivot[[RouteID]:[RouteID]],0))</f>
        <v>700</v>
      </c>
      <c r="P140">
        <f>INDEX(RoutesPivot[ListPrice],MATCH($C140,RoutesPivot[[RouteID]:[RouteID]],0))</f>
        <v>200</v>
      </c>
      <c r="Q140" t="str">
        <f>INDEX(AirportPivot[AirportName],MATCH($N140,AirportPivot[[AirportID]:[AirportID]],0))</f>
        <v>Dallas/Fort Worth International</v>
      </c>
      <c r="R140">
        <f>INDEX(AirportPivot[Gates (number of available)],MATCH($N140,AirportPivot[[AirportID]:[AirportID]],0))</f>
        <v>130</v>
      </c>
    </row>
    <row r="141" spans="1:18" x14ac:dyDescent="0.25">
      <c r="A141" s="3" t="s">
        <v>171</v>
      </c>
      <c r="B141" s="12">
        <v>41652</v>
      </c>
      <c r="C141" s="4" t="s">
        <v>80</v>
      </c>
      <c r="D141" s="4">
        <v>2.6</v>
      </c>
      <c r="E141" s="4">
        <v>45</v>
      </c>
      <c r="F141" s="5">
        <v>0.33333333333333331</v>
      </c>
      <c r="G141" s="6">
        <v>300</v>
      </c>
      <c r="H141" s="7">
        <v>49500</v>
      </c>
      <c r="I141" s="7">
        <f>FlightsPivot[[#This Row],[Total Fare]]*10%</f>
        <v>4950</v>
      </c>
      <c r="J141" s="7">
        <f>FlightsPivot[[#This Row],[Total Fare]]+FlightsPivot[[#This Row],[10% tax ]]</f>
        <v>54450</v>
      </c>
      <c r="K141" s="4">
        <v>1</v>
      </c>
      <c r="L141" s="4">
        <v>2014</v>
      </c>
      <c r="M141" t="str">
        <f>INDEX(RoutesPivot[DepAirport],MATCH($C141,RoutesPivot[[RouteID]:[RouteID]],0))</f>
        <v>ORD</v>
      </c>
      <c r="N141" t="str">
        <f>INDEX(RoutesPivot[AirportID],MATCH($C141,RoutesPivot[[RouteID]:[RouteID]],0))</f>
        <v>MIA</v>
      </c>
      <c r="O141">
        <f>INDEX(RoutesPivot[Distance],MATCH($C141,RoutesPivot[[RouteID]:[RouteID]],0))</f>
        <v>1000</v>
      </c>
      <c r="P141">
        <f>INDEX(RoutesPivot[ListPrice],MATCH($C141,RoutesPivot[[RouteID]:[RouteID]],0))</f>
        <v>300</v>
      </c>
      <c r="Q141" t="str">
        <f>INDEX(AirportPivot[AirportName],MATCH($N141,AirportPivot[[AirportID]:[AirportID]],0))</f>
        <v>Miami International</v>
      </c>
      <c r="R141">
        <f>INDEX(AirportPivot[Gates (number of available)],MATCH($N141,AirportPivot[[AirportID]:[AirportID]],0))</f>
        <v>80</v>
      </c>
    </row>
    <row r="142" spans="1:18" x14ac:dyDescent="0.25">
      <c r="A142" s="3" t="s">
        <v>172</v>
      </c>
      <c r="B142" s="12">
        <v>41686</v>
      </c>
      <c r="C142" s="4" t="s">
        <v>98</v>
      </c>
      <c r="D142" s="4">
        <v>2.2000000000000002</v>
      </c>
      <c r="E142" s="4">
        <v>94</v>
      </c>
      <c r="F142" s="5">
        <v>0.5</v>
      </c>
      <c r="G142" s="6">
        <v>275</v>
      </c>
      <c r="H142" s="7">
        <v>50875</v>
      </c>
      <c r="I142" s="7">
        <f>FlightsPivot[[#This Row],[Total Fare]]*10%</f>
        <v>5087.5</v>
      </c>
      <c r="J142" s="7">
        <f>FlightsPivot[[#This Row],[Total Fare]]+FlightsPivot[[#This Row],[10% tax ]]</f>
        <v>55962.5</v>
      </c>
      <c r="K142" s="4">
        <v>2</v>
      </c>
      <c r="L142" s="4">
        <v>2014</v>
      </c>
      <c r="M142" t="str">
        <f>INDEX(RoutesPivot[DepAirport],MATCH($C142,RoutesPivot[[RouteID]:[RouteID]],0))</f>
        <v>ORD</v>
      </c>
      <c r="N142" t="str">
        <f>INDEX(RoutesPivot[AirportID],MATCH($C142,RoutesPivot[[RouteID]:[RouteID]],0))</f>
        <v>PHL</v>
      </c>
      <c r="O142">
        <f>INDEX(RoutesPivot[Distance],MATCH($C142,RoutesPivot[[RouteID]:[RouteID]],0))</f>
        <v>580</v>
      </c>
      <c r="P142">
        <f>INDEX(RoutesPivot[ListPrice],MATCH($C142,RoutesPivot[[RouteID]:[RouteID]],0))</f>
        <v>275</v>
      </c>
      <c r="Q142" t="str">
        <f>INDEX(AirportPivot[AirportName],MATCH($N142,AirportPivot[[AirportID]:[AirportID]],0))</f>
        <v>Philadelphia International</v>
      </c>
      <c r="R142">
        <f>INDEX(AirportPivot[Gates (number of available)],MATCH($N142,AirportPivot[[AirportID]:[AirportID]],0))</f>
        <v>89</v>
      </c>
    </row>
    <row r="143" spans="1:18" x14ac:dyDescent="0.25">
      <c r="A143" s="3" t="s">
        <v>173</v>
      </c>
      <c r="B143" s="12">
        <v>41881</v>
      </c>
      <c r="C143" s="4" t="s">
        <v>21</v>
      </c>
      <c r="D143" s="4">
        <v>1</v>
      </c>
      <c r="E143" s="4">
        <v>75</v>
      </c>
      <c r="F143" s="5">
        <v>0.79166666666666663</v>
      </c>
      <c r="G143" s="6">
        <v>137.5</v>
      </c>
      <c r="H143" s="7">
        <v>24887.5</v>
      </c>
      <c r="I143" s="7">
        <f>FlightsPivot[[#This Row],[Total Fare]]*10%</f>
        <v>2488.75</v>
      </c>
      <c r="J143" s="7">
        <f>FlightsPivot[[#This Row],[Total Fare]]+FlightsPivot[[#This Row],[10% tax ]]</f>
        <v>27376.25</v>
      </c>
      <c r="K143" s="4">
        <v>8</v>
      </c>
      <c r="L143" s="4">
        <v>2014</v>
      </c>
      <c r="M143" t="str">
        <f>INDEX(RoutesPivot[DepAirport],MATCH($C143,RoutesPivot[[RouteID]:[RouteID]],0))</f>
        <v>ORD</v>
      </c>
      <c r="N143" t="str">
        <f>INDEX(RoutesPivot[AirportID],MATCH($C143,RoutesPivot[[RouteID]:[RouteID]],0))</f>
        <v>CLT</v>
      </c>
      <c r="O143">
        <f>INDEX(RoutesPivot[Distance],MATCH($C143,RoutesPivot[[RouteID]:[RouteID]],0))</f>
        <v>700</v>
      </c>
      <c r="P143">
        <f>INDEX(RoutesPivot[ListPrice],MATCH($C143,RoutesPivot[[RouteID]:[RouteID]],0))</f>
        <v>125</v>
      </c>
      <c r="Q143" t="str">
        <f>INDEX(AirportPivot[AirportName],MATCH($N143,AirportPivot[[AirportID]:[AirportID]],0))</f>
        <v>Charlotte/Douglas International</v>
      </c>
      <c r="R143">
        <f>INDEX(AirportPivot[Gates (number of available)],MATCH($N143,AirportPivot[[AirportID]:[AirportID]],0))</f>
        <v>65</v>
      </c>
    </row>
    <row r="144" spans="1:18" x14ac:dyDescent="0.25">
      <c r="A144" s="3" t="s">
        <v>174</v>
      </c>
      <c r="B144" s="12">
        <v>41946</v>
      </c>
      <c r="C144" s="4" t="s">
        <v>15</v>
      </c>
      <c r="D144" s="4">
        <v>1</v>
      </c>
      <c r="E144" s="4">
        <v>156</v>
      </c>
      <c r="F144" s="5">
        <v>0.625</v>
      </c>
      <c r="G144" s="6">
        <v>225</v>
      </c>
      <c r="H144" s="7">
        <v>37125</v>
      </c>
      <c r="I144" s="7">
        <f>FlightsPivot[[#This Row],[Total Fare]]*10%</f>
        <v>3712.5</v>
      </c>
      <c r="J144" s="7">
        <f>FlightsPivot[[#This Row],[Total Fare]]+FlightsPivot[[#This Row],[10% tax ]]</f>
        <v>40837.5</v>
      </c>
      <c r="K144" s="4">
        <v>11</v>
      </c>
      <c r="L144" s="4">
        <v>2014</v>
      </c>
      <c r="M144" t="str">
        <f>INDEX(RoutesPivot[DepAirport],MATCH($C144,RoutesPivot[[RouteID]:[RouteID]],0))</f>
        <v>ORD</v>
      </c>
      <c r="N144" t="str">
        <f>INDEX(RoutesPivot[AirportID],MATCH($C144,RoutesPivot[[RouteID]:[RouteID]],0))</f>
        <v>EWR</v>
      </c>
      <c r="O144">
        <f>INDEX(RoutesPivot[Distance],MATCH($C144,RoutesPivot[[RouteID]:[RouteID]],0))</f>
        <v>600</v>
      </c>
      <c r="P144">
        <f>INDEX(RoutesPivot[ListPrice],MATCH($C144,RoutesPivot[[RouteID]:[RouteID]],0))</f>
        <v>225</v>
      </c>
      <c r="Q144" t="str">
        <f>INDEX(AirportPivot[AirportName],MATCH($N144,AirportPivot[[AirportID]:[AirportID]],0))</f>
        <v>Newark Liberty International</v>
      </c>
      <c r="R144">
        <f>INDEX(AirportPivot[Gates (number of available)],MATCH($N144,AirportPivot[[AirportID]:[AirportID]],0))</f>
        <v>82</v>
      </c>
    </row>
    <row r="145" spans="1:18" x14ac:dyDescent="0.25">
      <c r="A145" s="3" t="s">
        <v>175</v>
      </c>
      <c r="B145" s="12">
        <v>41877</v>
      </c>
      <c r="C145" s="4" t="s">
        <v>33</v>
      </c>
      <c r="D145" s="4">
        <v>1.5</v>
      </c>
      <c r="E145" s="4">
        <v>137</v>
      </c>
      <c r="F145" s="5">
        <v>0.41666666666666669</v>
      </c>
      <c r="G145" s="6">
        <v>412.5</v>
      </c>
      <c r="H145" s="7">
        <v>76312.5</v>
      </c>
      <c r="I145" s="7">
        <f>FlightsPivot[[#This Row],[Total Fare]]*10%</f>
        <v>7631.25</v>
      </c>
      <c r="J145" s="7">
        <f>FlightsPivot[[#This Row],[Total Fare]]+FlightsPivot[[#This Row],[10% tax ]]</f>
        <v>83943.75</v>
      </c>
      <c r="K145" s="4">
        <v>8</v>
      </c>
      <c r="L145" s="4">
        <v>2014</v>
      </c>
      <c r="M145" t="str">
        <f>INDEX(RoutesPivot[DepAirport],MATCH($C145,RoutesPivot[[RouteID]:[RouteID]],0))</f>
        <v>ORD</v>
      </c>
      <c r="N145" t="str">
        <f>INDEX(RoutesPivot[AirportID],MATCH($C145,RoutesPivot[[RouteID]:[RouteID]],0))</f>
        <v>SFO</v>
      </c>
      <c r="O145">
        <f>INDEX(RoutesPivot[Distance],MATCH($C145,RoutesPivot[[RouteID]:[RouteID]],0))</f>
        <v>1600</v>
      </c>
      <c r="P145">
        <f>INDEX(RoutesPivot[ListPrice],MATCH($C145,RoutesPivot[[RouteID]:[RouteID]],0))</f>
        <v>375</v>
      </c>
      <c r="Q145" t="str">
        <f>INDEX(AirportPivot[AirportName],MATCH($N145,AirportPivot[[AirportID]:[AirportID]],0))</f>
        <v>San Francisco International</v>
      </c>
      <c r="R145">
        <f>INDEX(AirportPivot[Gates (number of available)],MATCH($N145,AirportPivot[[AirportID]:[AirportID]],0))</f>
        <v>70</v>
      </c>
    </row>
    <row r="146" spans="1:18" x14ac:dyDescent="0.25">
      <c r="A146" s="3" t="s">
        <v>176</v>
      </c>
      <c r="B146" s="12">
        <v>42247</v>
      </c>
      <c r="C146" s="4" t="s">
        <v>19</v>
      </c>
      <c r="D146" s="4">
        <v>3</v>
      </c>
      <c r="E146" s="4">
        <v>39</v>
      </c>
      <c r="F146" s="5">
        <v>0.79166666666666663</v>
      </c>
      <c r="G146" s="6">
        <v>220</v>
      </c>
      <c r="H146" s="7">
        <v>36300</v>
      </c>
      <c r="I146" s="7">
        <f>FlightsPivot[[#This Row],[Total Fare]]*10%</f>
        <v>3630</v>
      </c>
      <c r="J146" s="7">
        <f>FlightsPivot[[#This Row],[Total Fare]]+FlightsPivot[[#This Row],[10% tax ]]</f>
        <v>39930</v>
      </c>
      <c r="K146" s="4">
        <v>8</v>
      </c>
      <c r="L146" s="4">
        <v>2015</v>
      </c>
      <c r="M146" t="str">
        <f>INDEX(RoutesPivot[DepAirport],MATCH($C146,RoutesPivot[[RouteID]:[RouteID]],0))</f>
        <v>ORD</v>
      </c>
      <c r="N146" t="str">
        <f>INDEX(RoutesPivot[AirportID],MATCH($C146,RoutesPivot[[RouteID]:[RouteID]],0))</f>
        <v>IAH</v>
      </c>
      <c r="O146">
        <f>INDEX(RoutesPivot[Distance],MATCH($C146,RoutesPivot[[RouteID]:[RouteID]],0))</f>
        <v>800</v>
      </c>
      <c r="P146">
        <f>INDEX(RoutesPivot[ListPrice],MATCH($C146,RoutesPivot[[RouteID]:[RouteID]],0))</f>
        <v>200</v>
      </c>
      <c r="Q146" t="str">
        <f>INDEX(AirportPivot[AirportName],MATCH($N146,AirportPivot[[AirportID]:[AirportID]],0))</f>
        <v>George Bush Intercontinental/Houston</v>
      </c>
      <c r="R146">
        <f>INDEX(AirportPivot[Gates (number of available)],MATCH($N146,AirportPivot[[AirportID]:[AirportID]],0))</f>
        <v>80</v>
      </c>
    </row>
    <row r="147" spans="1:18" x14ac:dyDescent="0.25">
      <c r="A147" s="3" t="s">
        <v>177</v>
      </c>
      <c r="B147" s="12">
        <v>41751</v>
      </c>
      <c r="C147" s="4" t="s">
        <v>21</v>
      </c>
      <c r="D147" s="4">
        <v>3.5</v>
      </c>
      <c r="E147" s="4">
        <v>202</v>
      </c>
      <c r="F147" s="5">
        <v>0.875</v>
      </c>
      <c r="G147" s="6">
        <v>125</v>
      </c>
      <c r="H147" s="7">
        <v>20625</v>
      </c>
      <c r="I147" s="7">
        <f>FlightsPivot[[#This Row],[Total Fare]]*10%</f>
        <v>2062.5</v>
      </c>
      <c r="J147" s="7">
        <f>FlightsPivot[[#This Row],[Total Fare]]+FlightsPivot[[#This Row],[10% tax ]]</f>
        <v>22687.5</v>
      </c>
      <c r="K147" s="4">
        <v>4</v>
      </c>
      <c r="L147" s="4">
        <v>2014</v>
      </c>
      <c r="M147" t="str">
        <f>INDEX(RoutesPivot[DepAirport],MATCH($C147,RoutesPivot[[RouteID]:[RouteID]],0))</f>
        <v>ORD</v>
      </c>
      <c r="N147" t="str">
        <f>INDEX(RoutesPivot[AirportID],MATCH($C147,RoutesPivot[[RouteID]:[RouteID]],0))</f>
        <v>CLT</v>
      </c>
      <c r="O147">
        <f>INDEX(RoutesPivot[Distance],MATCH($C147,RoutesPivot[[RouteID]:[RouteID]],0))</f>
        <v>700</v>
      </c>
      <c r="P147">
        <f>INDEX(RoutesPivot[ListPrice],MATCH($C147,RoutesPivot[[RouteID]:[RouteID]],0))</f>
        <v>125</v>
      </c>
      <c r="Q147" t="str">
        <f>INDEX(AirportPivot[AirportName],MATCH($N147,AirportPivot[[AirportID]:[AirportID]],0))</f>
        <v>Charlotte/Douglas International</v>
      </c>
      <c r="R147">
        <f>INDEX(AirportPivot[Gates (number of available)],MATCH($N147,AirportPivot[[AirportID]:[AirportID]],0))</f>
        <v>65</v>
      </c>
    </row>
    <row r="148" spans="1:18" x14ac:dyDescent="0.25">
      <c r="A148" s="3" t="s">
        <v>178</v>
      </c>
      <c r="B148" s="12">
        <v>42315</v>
      </c>
      <c r="C148" s="4" t="s">
        <v>70</v>
      </c>
      <c r="D148" s="4">
        <v>1.8</v>
      </c>
      <c r="E148" s="4">
        <v>188</v>
      </c>
      <c r="F148" s="5">
        <v>0.70833333333333337</v>
      </c>
      <c r="G148" s="6">
        <v>275</v>
      </c>
      <c r="H148" s="7">
        <v>45375</v>
      </c>
      <c r="I148" s="7">
        <f>FlightsPivot[[#This Row],[Total Fare]]*10%</f>
        <v>4537.5</v>
      </c>
      <c r="J148" s="7">
        <f>FlightsPivot[[#This Row],[Total Fare]]+FlightsPivot[[#This Row],[10% tax ]]</f>
        <v>49912.5</v>
      </c>
      <c r="K148" s="4">
        <v>11</v>
      </c>
      <c r="L148" s="4">
        <v>2015</v>
      </c>
      <c r="M148" t="str">
        <f>INDEX(RoutesPivot[DepAirport],MATCH($C148,RoutesPivot[[RouteID]:[RouteID]],0))</f>
        <v>ORD</v>
      </c>
      <c r="N148" t="str">
        <f>INDEX(RoutesPivot[AirportID],MATCH($C148,RoutesPivot[[RouteID]:[RouteID]],0))</f>
        <v>LAS</v>
      </c>
      <c r="O148">
        <f>INDEX(RoutesPivot[Distance],MATCH($C148,RoutesPivot[[RouteID]:[RouteID]],0))</f>
        <v>1100</v>
      </c>
      <c r="P148">
        <f>INDEX(RoutesPivot[ListPrice],MATCH($C148,RoutesPivot[[RouteID]:[RouteID]],0))</f>
        <v>275</v>
      </c>
      <c r="Q148" t="str">
        <f>INDEX(AirportPivot[AirportName],MATCH($N148,AirportPivot[[AirportID]:[AirportID]],0))</f>
        <v>McCarran International</v>
      </c>
      <c r="R148">
        <f>INDEX(AirportPivot[Gates (number of available)],MATCH($N148,AirportPivot[[AirportID]:[AirportID]],0))</f>
        <v>68</v>
      </c>
    </row>
    <row r="149" spans="1:18" x14ac:dyDescent="0.25">
      <c r="A149" s="3" t="s">
        <v>179</v>
      </c>
      <c r="B149" s="12">
        <v>41886</v>
      </c>
      <c r="C149" s="4" t="s">
        <v>17</v>
      </c>
      <c r="D149" s="4">
        <v>3</v>
      </c>
      <c r="E149" s="4">
        <v>117</v>
      </c>
      <c r="F149" s="5">
        <v>0.3125</v>
      </c>
      <c r="G149" s="6">
        <v>350</v>
      </c>
      <c r="H149" s="7">
        <v>64750</v>
      </c>
      <c r="I149" s="7">
        <f>FlightsPivot[[#This Row],[Total Fare]]*10%</f>
        <v>6475</v>
      </c>
      <c r="J149" s="7">
        <f>FlightsPivot[[#This Row],[Total Fare]]+FlightsPivot[[#This Row],[10% tax ]]</f>
        <v>71225</v>
      </c>
      <c r="K149" s="4">
        <v>9</v>
      </c>
      <c r="L149" s="4">
        <v>2014</v>
      </c>
      <c r="M149" t="str">
        <f>INDEX(RoutesPivot[DepAirport],MATCH($C149,RoutesPivot[[RouteID]:[RouteID]],0))</f>
        <v>ORD</v>
      </c>
      <c r="N149" t="str">
        <f>INDEX(RoutesPivot[AirportID],MATCH($C149,RoutesPivot[[RouteID]:[RouteID]],0))</f>
        <v>LAX</v>
      </c>
      <c r="O149">
        <f>INDEX(RoutesPivot[Distance],MATCH($C149,RoutesPivot[[RouteID]:[RouteID]],0))</f>
        <v>1518</v>
      </c>
      <c r="P149">
        <f>INDEX(RoutesPivot[ListPrice],MATCH($C149,RoutesPivot[[RouteID]:[RouteID]],0))</f>
        <v>350</v>
      </c>
      <c r="Q149" t="str">
        <f>INDEX(AirportPivot[AirportName],MATCH($N149,AirportPivot[[AirportID]:[AirportID]],0))</f>
        <v>Los Angeles International</v>
      </c>
      <c r="R149">
        <f>INDEX(AirportPivot[Gates (number of available)],MATCH($N149,AirportPivot[[AirportID]:[AirportID]],0))</f>
        <v>86</v>
      </c>
    </row>
    <row r="150" spans="1:18" x14ac:dyDescent="0.25">
      <c r="A150" s="3" t="s">
        <v>180</v>
      </c>
      <c r="B150" s="12">
        <v>41648</v>
      </c>
      <c r="C150" s="4" t="s">
        <v>40</v>
      </c>
      <c r="D150" s="4">
        <v>1.8</v>
      </c>
      <c r="E150" s="4">
        <v>38</v>
      </c>
      <c r="F150" s="5">
        <v>0.5</v>
      </c>
      <c r="G150" s="6">
        <v>115</v>
      </c>
      <c r="H150" s="7">
        <v>18975</v>
      </c>
      <c r="I150" s="7">
        <f>FlightsPivot[[#This Row],[Total Fare]]*10%</f>
        <v>1897.5</v>
      </c>
      <c r="J150" s="7">
        <f>FlightsPivot[[#This Row],[Total Fare]]+FlightsPivot[[#This Row],[10% tax ]]</f>
        <v>20872.5</v>
      </c>
      <c r="K150" s="4">
        <v>1</v>
      </c>
      <c r="L150" s="4">
        <v>2014</v>
      </c>
      <c r="M150" t="str">
        <f>INDEX(RoutesPivot[DepAirport],MATCH($C150,RoutesPivot[[RouteID]:[RouteID]],0))</f>
        <v>ORD</v>
      </c>
      <c r="N150" t="str">
        <f>INDEX(RoutesPivot[AirportID],MATCH($C150,RoutesPivot[[RouteID]:[RouteID]],0))</f>
        <v>MSP</v>
      </c>
      <c r="O150">
        <f>INDEX(RoutesPivot[Distance],MATCH($C150,RoutesPivot[[RouteID]:[RouteID]],0))</f>
        <v>300</v>
      </c>
      <c r="P150">
        <f>INDEX(RoutesPivot[ListPrice],MATCH($C150,RoutesPivot[[RouteID]:[RouteID]],0))</f>
        <v>115</v>
      </c>
      <c r="Q150" t="str">
        <f>INDEX(AirportPivot[AirportName],MATCH($N150,AirportPivot[[AirportID]:[AirportID]],0))</f>
        <v>Minneapolis-St Paul International/Wold-Chamberlain</v>
      </c>
      <c r="R150">
        <f>INDEX(AirportPivot[Gates (number of available)],MATCH($N150,AirportPivot[[AirportID]:[AirportID]],0))</f>
        <v>65</v>
      </c>
    </row>
    <row r="151" spans="1:18" x14ac:dyDescent="0.25">
      <c r="A151" s="3" t="s">
        <v>181</v>
      </c>
      <c r="B151" s="12">
        <v>41996</v>
      </c>
      <c r="C151" s="4" t="s">
        <v>23</v>
      </c>
      <c r="D151" s="4">
        <v>2.2999999999999998</v>
      </c>
      <c r="E151" s="4">
        <v>104</v>
      </c>
      <c r="F151" s="5">
        <v>0.77083333333333337</v>
      </c>
      <c r="G151" s="6">
        <v>420</v>
      </c>
      <c r="H151" s="7">
        <v>77700</v>
      </c>
      <c r="I151" s="7">
        <f>FlightsPivot[[#This Row],[Total Fare]]*10%</f>
        <v>7770</v>
      </c>
      <c r="J151" s="7">
        <f>FlightsPivot[[#This Row],[Total Fare]]+FlightsPivot[[#This Row],[10% tax ]]</f>
        <v>85470</v>
      </c>
      <c r="K151" s="4">
        <v>12</v>
      </c>
      <c r="L151" s="4">
        <v>2014</v>
      </c>
      <c r="M151" t="str">
        <f>INDEX(RoutesPivot[DepAirport],MATCH($C151,RoutesPivot[[RouteID]:[RouteID]],0))</f>
        <v>ORD</v>
      </c>
      <c r="N151" t="str">
        <f>INDEX(RoutesPivot[AirportID],MATCH($C151,RoutesPivot[[RouteID]:[RouteID]],0))</f>
        <v>DEN</v>
      </c>
      <c r="O151">
        <f>INDEX(RoutesPivot[Distance],MATCH($C151,RoutesPivot[[RouteID]:[RouteID]],0))</f>
        <v>800</v>
      </c>
      <c r="P151">
        <f>INDEX(RoutesPivot[ListPrice],MATCH($C151,RoutesPivot[[RouteID]:[RouteID]],0))</f>
        <v>300</v>
      </c>
      <c r="Q151" t="str">
        <f>INDEX(AirportPivot[AirportName],MATCH($N151,AirportPivot[[AirportID]:[AirportID]],0))</f>
        <v>Denver International</v>
      </c>
      <c r="R151">
        <f>INDEX(AirportPivot[Gates (number of available)],MATCH($N151,AirportPivot[[AirportID]:[AirportID]],0))</f>
        <v>75</v>
      </c>
    </row>
    <row r="152" spans="1:18" x14ac:dyDescent="0.25">
      <c r="A152" s="3" t="s">
        <v>182</v>
      </c>
      <c r="B152" s="12">
        <v>42287</v>
      </c>
      <c r="C152" s="4" t="s">
        <v>50</v>
      </c>
      <c r="D152" s="4">
        <v>2.2999999999999998</v>
      </c>
      <c r="E152" s="4">
        <v>41</v>
      </c>
      <c r="F152" s="5">
        <v>0.77083333333333337</v>
      </c>
      <c r="G152" s="6">
        <v>275</v>
      </c>
      <c r="H152" s="7">
        <v>45375</v>
      </c>
      <c r="I152" s="7">
        <f>FlightsPivot[[#This Row],[Total Fare]]*10%</f>
        <v>4537.5</v>
      </c>
      <c r="J152" s="7">
        <f>FlightsPivot[[#This Row],[Total Fare]]+FlightsPivot[[#This Row],[10% tax ]]</f>
        <v>49912.5</v>
      </c>
      <c r="K152" s="4">
        <v>10</v>
      </c>
      <c r="L152" s="4">
        <v>2015</v>
      </c>
      <c r="M152" t="str">
        <f>INDEX(RoutesPivot[DepAirport],MATCH($C152,RoutesPivot[[RouteID]:[RouteID]],0))</f>
        <v>ORD</v>
      </c>
      <c r="N152" t="str">
        <f>INDEX(RoutesPivot[AirportID],MATCH($C152,RoutesPivot[[RouteID]:[RouteID]],0))</f>
        <v>LGA</v>
      </c>
      <c r="O152">
        <f>INDEX(RoutesPivot[Distance],MATCH($C152,RoutesPivot[[RouteID]:[RouteID]],0))</f>
        <v>610</v>
      </c>
      <c r="P152">
        <f>INDEX(RoutesPivot[ListPrice],MATCH($C152,RoutesPivot[[RouteID]:[RouteID]],0))</f>
        <v>275</v>
      </c>
      <c r="Q152" t="str">
        <f>INDEX(AirportPivot[AirportName],MATCH($N152,AirportPivot[[AirportID]:[AirportID]],0))</f>
        <v>Laguardia</v>
      </c>
      <c r="R152">
        <f>INDEX(AirportPivot[Gates (number of available)],MATCH($N152,AirportPivot[[AirportID]:[AirportID]],0))</f>
        <v>66</v>
      </c>
    </row>
    <row r="153" spans="1:18" x14ac:dyDescent="0.25">
      <c r="A153" s="3" t="s">
        <v>183</v>
      </c>
      <c r="B153" s="12">
        <v>41837</v>
      </c>
      <c r="C153" s="4" t="s">
        <v>17</v>
      </c>
      <c r="D153" s="4">
        <v>6.2</v>
      </c>
      <c r="E153" s="4">
        <v>165</v>
      </c>
      <c r="F153" s="5">
        <v>0.33333333333333331</v>
      </c>
      <c r="G153" s="6">
        <v>385</v>
      </c>
      <c r="H153" s="7">
        <v>63525</v>
      </c>
      <c r="I153" s="7">
        <f>FlightsPivot[[#This Row],[Total Fare]]*10%</f>
        <v>6352.5</v>
      </c>
      <c r="J153" s="7">
        <f>FlightsPivot[[#This Row],[Total Fare]]+FlightsPivot[[#This Row],[10% tax ]]</f>
        <v>69877.5</v>
      </c>
      <c r="K153" s="4">
        <v>7</v>
      </c>
      <c r="L153" s="4">
        <v>2014</v>
      </c>
      <c r="M153" t="str">
        <f>INDEX(RoutesPivot[DepAirport],MATCH($C153,RoutesPivot[[RouteID]:[RouteID]],0))</f>
        <v>ORD</v>
      </c>
      <c r="N153" t="str">
        <f>INDEX(RoutesPivot[AirportID],MATCH($C153,RoutesPivot[[RouteID]:[RouteID]],0))</f>
        <v>LAX</v>
      </c>
      <c r="O153">
        <f>INDEX(RoutesPivot[Distance],MATCH($C153,RoutesPivot[[RouteID]:[RouteID]],0))</f>
        <v>1518</v>
      </c>
      <c r="P153">
        <f>INDEX(RoutesPivot[ListPrice],MATCH($C153,RoutesPivot[[RouteID]:[RouteID]],0))</f>
        <v>350</v>
      </c>
      <c r="Q153" t="str">
        <f>INDEX(AirportPivot[AirportName],MATCH($N153,AirportPivot[[AirportID]:[AirportID]],0))</f>
        <v>Los Angeles International</v>
      </c>
      <c r="R153">
        <f>INDEX(AirportPivot[Gates (number of available)],MATCH($N153,AirportPivot[[AirportID]:[AirportID]],0))</f>
        <v>86</v>
      </c>
    </row>
    <row r="154" spans="1:18" x14ac:dyDescent="0.25">
      <c r="A154" s="3" t="s">
        <v>184</v>
      </c>
      <c r="B154" s="12">
        <v>42014</v>
      </c>
      <c r="C154" s="4" t="s">
        <v>80</v>
      </c>
      <c r="D154" s="4">
        <v>2.8</v>
      </c>
      <c r="E154" s="4">
        <v>93</v>
      </c>
      <c r="F154" s="5">
        <v>0.45833333333333331</v>
      </c>
      <c r="G154" s="6">
        <v>300</v>
      </c>
      <c r="H154" s="7">
        <v>55500</v>
      </c>
      <c r="I154" s="7">
        <f>FlightsPivot[[#This Row],[Total Fare]]*10%</f>
        <v>5550</v>
      </c>
      <c r="J154" s="7">
        <f>FlightsPivot[[#This Row],[Total Fare]]+FlightsPivot[[#This Row],[10% tax ]]</f>
        <v>61050</v>
      </c>
      <c r="K154" s="4">
        <v>1</v>
      </c>
      <c r="L154" s="4">
        <v>2015</v>
      </c>
      <c r="M154" t="str">
        <f>INDEX(RoutesPivot[DepAirport],MATCH($C154,RoutesPivot[[RouteID]:[RouteID]],0))</f>
        <v>ORD</v>
      </c>
      <c r="N154" t="str">
        <f>INDEX(RoutesPivot[AirportID],MATCH($C154,RoutesPivot[[RouteID]:[RouteID]],0))</f>
        <v>MIA</v>
      </c>
      <c r="O154">
        <f>INDEX(RoutesPivot[Distance],MATCH($C154,RoutesPivot[[RouteID]:[RouteID]],0))</f>
        <v>1000</v>
      </c>
      <c r="P154">
        <f>INDEX(RoutesPivot[ListPrice],MATCH($C154,RoutesPivot[[RouteID]:[RouteID]],0))</f>
        <v>300</v>
      </c>
      <c r="Q154" t="str">
        <f>INDEX(AirportPivot[AirportName],MATCH($N154,AirportPivot[[AirportID]:[AirportID]],0))</f>
        <v>Miami International</v>
      </c>
      <c r="R154">
        <f>INDEX(AirportPivot[Gates (number of available)],MATCH($N154,AirportPivot[[AirportID]:[AirportID]],0))</f>
        <v>80</v>
      </c>
    </row>
    <row r="155" spans="1:18" x14ac:dyDescent="0.25">
      <c r="A155" s="3" t="s">
        <v>185</v>
      </c>
      <c r="B155" s="12">
        <v>42027</v>
      </c>
      <c r="C155" s="4" t="s">
        <v>47</v>
      </c>
      <c r="D155" s="4">
        <v>2.8</v>
      </c>
      <c r="E155" s="4">
        <v>50</v>
      </c>
      <c r="F155" s="5">
        <v>0.77083333333333337</v>
      </c>
      <c r="G155" s="6">
        <v>250</v>
      </c>
      <c r="H155" s="7">
        <v>41250</v>
      </c>
      <c r="I155" s="7">
        <f>FlightsPivot[[#This Row],[Total Fare]]*10%</f>
        <v>4125</v>
      </c>
      <c r="J155" s="7">
        <f>FlightsPivot[[#This Row],[Total Fare]]+FlightsPivot[[#This Row],[10% tax ]]</f>
        <v>45375</v>
      </c>
      <c r="K155" s="4">
        <v>1</v>
      </c>
      <c r="L155" s="4">
        <v>2015</v>
      </c>
      <c r="M155" t="str">
        <f>INDEX(RoutesPivot[DepAirport],MATCH($C155,RoutesPivot[[RouteID]:[RouteID]],0))</f>
        <v>ORD</v>
      </c>
      <c r="N155" t="str">
        <f>INDEX(RoutesPivot[AirportID],MATCH($C155,RoutesPivot[[RouteID]:[RouteID]],0))</f>
        <v>PHX</v>
      </c>
      <c r="O155">
        <f>INDEX(RoutesPivot[Distance],MATCH($C155,RoutesPivot[[RouteID]:[RouteID]],0))</f>
        <v>1200</v>
      </c>
      <c r="P155">
        <f>INDEX(RoutesPivot[ListPrice],MATCH($C155,RoutesPivot[[RouteID]:[RouteID]],0))</f>
        <v>250</v>
      </c>
      <c r="Q155" t="str">
        <f>INDEX(AirportPivot[AirportName],MATCH($N155,AirportPivot[[AirportID]:[AirportID]],0))</f>
        <v>Phoenix Sky Harbor International</v>
      </c>
      <c r="R155">
        <f>INDEX(AirportPivot[Gates (number of available)],MATCH($N155,AirportPivot[[AirportID]:[AirportID]],0))</f>
        <v>60</v>
      </c>
    </row>
    <row r="156" spans="1:18" x14ac:dyDescent="0.25">
      <c r="A156" s="3" t="s">
        <v>186</v>
      </c>
      <c r="B156" s="12">
        <v>42269</v>
      </c>
      <c r="C156" s="4" t="s">
        <v>37</v>
      </c>
      <c r="D156" s="4">
        <v>2.2000000000000002</v>
      </c>
      <c r="E156" s="4">
        <v>75</v>
      </c>
      <c r="F156" s="5">
        <v>0.58333333333333337</v>
      </c>
      <c r="G156" s="6">
        <v>350</v>
      </c>
      <c r="H156" s="7">
        <v>63350</v>
      </c>
      <c r="I156" s="7">
        <f>FlightsPivot[[#This Row],[Total Fare]]*10%</f>
        <v>6335</v>
      </c>
      <c r="J156" s="7">
        <f>FlightsPivot[[#This Row],[Total Fare]]+FlightsPivot[[#This Row],[10% tax ]]</f>
        <v>69685</v>
      </c>
      <c r="K156" s="4">
        <v>9</v>
      </c>
      <c r="L156" s="4">
        <v>2015</v>
      </c>
      <c r="M156" t="str">
        <f>INDEX(RoutesPivot[DepAirport],MATCH($C156,RoutesPivot[[RouteID]:[RouteID]],0))</f>
        <v>ORD</v>
      </c>
      <c r="N156" t="str">
        <f>INDEX(RoutesPivot[AirportID],MATCH($C156,RoutesPivot[[RouteID]:[RouteID]],0))</f>
        <v>SEA</v>
      </c>
      <c r="O156">
        <f>INDEX(RoutesPivot[Distance],MATCH($C156,RoutesPivot[[RouteID]:[RouteID]],0))</f>
        <v>1500</v>
      </c>
      <c r="P156">
        <f>INDEX(RoutesPivot[ListPrice],MATCH($C156,RoutesPivot[[RouteID]:[RouteID]],0))</f>
        <v>350</v>
      </c>
      <c r="Q156" t="str">
        <f>INDEX(AirportPivot[AirportName],MATCH($N156,AirportPivot[[AirportID]:[AirportID]],0))</f>
        <v>Seattle-Tacoma International</v>
      </c>
      <c r="R156">
        <f>INDEX(AirportPivot[Gates (number of available)],MATCH($N156,AirportPivot[[AirportID]:[AirportID]],0))</f>
        <v>58</v>
      </c>
    </row>
    <row r="157" spans="1:18" x14ac:dyDescent="0.25">
      <c r="A157" s="3" t="s">
        <v>187</v>
      </c>
      <c r="B157" s="12">
        <v>42135</v>
      </c>
      <c r="C157" s="4" t="s">
        <v>33</v>
      </c>
      <c r="D157" s="4">
        <v>2.1</v>
      </c>
      <c r="E157" s="4">
        <v>179</v>
      </c>
      <c r="F157" s="5">
        <v>0.4375</v>
      </c>
      <c r="G157" s="6">
        <v>375</v>
      </c>
      <c r="H157" s="7">
        <v>61875</v>
      </c>
      <c r="I157" s="7">
        <f>FlightsPivot[[#This Row],[Total Fare]]*10%</f>
        <v>6187.5</v>
      </c>
      <c r="J157" s="7">
        <f>FlightsPivot[[#This Row],[Total Fare]]+FlightsPivot[[#This Row],[10% tax ]]</f>
        <v>68062.5</v>
      </c>
      <c r="K157" s="4">
        <v>5</v>
      </c>
      <c r="L157" s="4">
        <v>2015</v>
      </c>
      <c r="M157" t="str">
        <f>INDEX(RoutesPivot[DepAirport],MATCH($C157,RoutesPivot[[RouteID]:[RouteID]],0))</f>
        <v>ORD</v>
      </c>
      <c r="N157" t="str">
        <f>INDEX(RoutesPivot[AirportID],MATCH($C157,RoutesPivot[[RouteID]:[RouteID]],0))</f>
        <v>SFO</v>
      </c>
      <c r="O157">
        <f>INDEX(RoutesPivot[Distance],MATCH($C157,RoutesPivot[[RouteID]:[RouteID]],0))</f>
        <v>1600</v>
      </c>
      <c r="P157">
        <f>INDEX(RoutesPivot[ListPrice],MATCH($C157,RoutesPivot[[RouteID]:[RouteID]],0))</f>
        <v>375</v>
      </c>
      <c r="Q157" t="str">
        <f>INDEX(AirportPivot[AirportName],MATCH($N157,AirportPivot[[AirportID]:[AirportID]],0))</f>
        <v>San Francisco International</v>
      </c>
      <c r="R157">
        <f>INDEX(AirportPivot[Gates (number of available)],MATCH($N157,AirportPivot[[AirportID]:[AirportID]],0))</f>
        <v>70</v>
      </c>
    </row>
    <row r="158" spans="1:18" x14ac:dyDescent="0.25">
      <c r="A158" s="3" t="s">
        <v>188</v>
      </c>
      <c r="B158" s="12">
        <v>42266</v>
      </c>
      <c r="C158" s="4" t="s">
        <v>83</v>
      </c>
      <c r="D158" s="4">
        <v>1.6</v>
      </c>
      <c r="E158" s="4">
        <v>162</v>
      </c>
      <c r="F158" s="5">
        <v>0.39583333333333331</v>
      </c>
      <c r="G158" s="6">
        <v>240</v>
      </c>
      <c r="H158" s="7">
        <v>39600</v>
      </c>
      <c r="I158" s="7">
        <f>FlightsPivot[[#This Row],[Total Fare]]*10%</f>
        <v>3960</v>
      </c>
      <c r="J158" s="7">
        <f>FlightsPivot[[#This Row],[Total Fare]]+FlightsPivot[[#This Row],[10% tax ]]</f>
        <v>43560</v>
      </c>
      <c r="K158" s="4">
        <v>9</v>
      </c>
      <c r="L158" s="4">
        <v>2015</v>
      </c>
      <c r="M158" t="str">
        <f>INDEX(RoutesPivot[DepAirport],MATCH($C158,RoutesPivot[[RouteID]:[RouteID]],0))</f>
        <v>ORD</v>
      </c>
      <c r="N158" t="str">
        <f>INDEX(RoutesPivot[AirportID],MATCH($C158,RoutesPivot[[RouteID]:[RouteID]],0))</f>
        <v>BWI</v>
      </c>
      <c r="O158">
        <f>INDEX(RoutesPivot[Distance],MATCH($C158,RoutesPivot[[RouteID]:[RouteID]],0))</f>
        <v>520</v>
      </c>
      <c r="P158">
        <f>INDEX(RoutesPivot[ListPrice],MATCH($C158,RoutesPivot[[RouteID]:[RouteID]],0))</f>
        <v>240</v>
      </c>
      <c r="Q158" t="str">
        <f>INDEX(AirportPivot[AirportName],MATCH($N158,AirportPivot[[AirportID]:[AirportID]],0))</f>
        <v>Baltimore/Washington International Thurgood Marshall</v>
      </c>
      <c r="R158">
        <f>INDEX(AirportPivot[Gates (number of available)],MATCH($N158,AirportPivot[[AirportID]:[AirportID]],0))</f>
        <v>58</v>
      </c>
    </row>
    <row r="159" spans="1:18" x14ac:dyDescent="0.25">
      <c r="A159" s="3" t="s">
        <v>189</v>
      </c>
      <c r="B159" s="12">
        <v>42255</v>
      </c>
      <c r="C159" s="4" t="s">
        <v>98</v>
      </c>
      <c r="D159" s="4">
        <v>2.9</v>
      </c>
      <c r="E159" s="4">
        <v>205</v>
      </c>
      <c r="F159" s="5">
        <v>0.70833333333333337</v>
      </c>
      <c r="G159" s="6">
        <v>275</v>
      </c>
      <c r="H159" s="7">
        <v>45375</v>
      </c>
      <c r="I159" s="7">
        <f>FlightsPivot[[#This Row],[Total Fare]]*10%</f>
        <v>4537.5</v>
      </c>
      <c r="J159" s="7">
        <f>FlightsPivot[[#This Row],[Total Fare]]+FlightsPivot[[#This Row],[10% tax ]]</f>
        <v>49912.5</v>
      </c>
      <c r="K159" s="4">
        <v>9</v>
      </c>
      <c r="L159" s="4">
        <v>2015</v>
      </c>
      <c r="M159" t="str">
        <f>INDEX(RoutesPivot[DepAirport],MATCH($C159,RoutesPivot[[RouteID]:[RouteID]],0))</f>
        <v>ORD</v>
      </c>
      <c r="N159" t="str">
        <f>INDEX(RoutesPivot[AirportID],MATCH($C159,RoutesPivot[[RouteID]:[RouteID]],0))</f>
        <v>PHL</v>
      </c>
      <c r="O159">
        <f>INDEX(RoutesPivot[Distance],MATCH($C159,RoutesPivot[[RouteID]:[RouteID]],0))</f>
        <v>580</v>
      </c>
      <c r="P159">
        <f>INDEX(RoutesPivot[ListPrice],MATCH($C159,RoutesPivot[[RouteID]:[RouteID]],0))</f>
        <v>275</v>
      </c>
      <c r="Q159" t="str">
        <f>INDEX(AirportPivot[AirportName],MATCH($N159,AirportPivot[[AirportID]:[AirportID]],0))</f>
        <v>Philadelphia International</v>
      </c>
      <c r="R159">
        <f>INDEX(AirportPivot[Gates (number of available)],MATCH($N159,AirportPivot[[AirportID]:[AirportID]],0))</f>
        <v>89</v>
      </c>
    </row>
    <row r="160" spans="1:18" x14ac:dyDescent="0.25">
      <c r="A160" s="3" t="s">
        <v>190</v>
      </c>
      <c r="B160" s="12">
        <v>41959</v>
      </c>
      <c r="C160" s="4" t="s">
        <v>27</v>
      </c>
      <c r="D160" s="4">
        <v>6.9</v>
      </c>
      <c r="E160" s="4">
        <v>80</v>
      </c>
      <c r="F160" s="5">
        <v>0.58333333333333337</v>
      </c>
      <c r="G160" s="6">
        <v>200</v>
      </c>
      <c r="H160" s="7">
        <v>36200</v>
      </c>
      <c r="I160" s="7">
        <f>FlightsPivot[[#This Row],[Total Fare]]*10%</f>
        <v>3620</v>
      </c>
      <c r="J160" s="7">
        <f>FlightsPivot[[#This Row],[Total Fare]]+FlightsPivot[[#This Row],[10% tax ]]</f>
        <v>39820</v>
      </c>
      <c r="K160" s="4">
        <v>11</v>
      </c>
      <c r="L160" s="4">
        <v>2014</v>
      </c>
      <c r="M160" t="str">
        <f>INDEX(RoutesPivot[DepAirport],MATCH($C160,RoutesPivot[[RouteID]:[RouteID]],0))</f>
        <v>ORD</v>
      </c>
      <c r="N160" t="str">
        <f>INDEX(RoutesPivot[AirportID],MATCH($C160,RoutesPivot[[RouteID]:[RouteID]],0))</f>
        <v>ATL</v>
      </c>
      <c r="O160">
        <f>INDEX(RoutesPivot[Distance],MATCH($C160,RoutesPivot[[RouteID]:[RouteID]],0))</f>
        <v>510</v>
      </c>
      <c r="P160">
        <f>INDEX(RoutesPivot[ListPrice],MATCH($C160,RoutesPivot[[RouteID]:[RouteID]],0))</f>
        <v>200</v>
      </c>
      <c r="Q160" t="str">
        <f>INDEX(AirportPivot[AirportName],MATCH($N160,AirportPivot[[AirportID]:[AirportID]],0))</f>
        <v>Hartsfield-Jackson Atlanta International</v>
      </c>
      <c r="R160">
        <f>INDEX(AirportPivot[Gates (number of available)],MATCH($N160,AirportPivot[[AirportID]:[AirportID]],0))</f>
        <v>100</v>
      </c>
    </row>
    <row r="161" spans="1:18" x14ac:dyDescent="0.25">
      <c r="A161" s="3" t="s">
        <v>191</v>
      </c>
      <c r="B161" s="12">
        <v>41841</v>
      </c>
      <c r="C161" s="4" t="s">
        <v>47</v>
      </c>
      <c r="D161" s="4">
        <v>2.2000000000000002</v>
      </c>
      <c r="E161" s="4">
        <v>112</v>
      </c>
      <c r="F161" s="5">
        <v>0.58333333333333337</v>
      </c>
      <c r="G161" s="6">
        <v>275</v>
      </c>
      <c r="H161" s="7">
        <v>50875</v>
      </c>
      <c r="I161" s="7">
        <f>FlightsPivot[[#This Row],[Total Fare]]*10%</f>
        <v>5087.5</v>
      </c>
      <c r="J161" s="7">
        <f>FlightsPivot[[#This Row],[Total Fare]]+FlightsPivot[[#This Row],[10% tax ]]</f>
        <v>55962.5</v>
      </c>
      <c r="K161" s="4">
        <v>7</v>
      </c>
      <c r="L161" s="4">
        <v>2014</v>
      </c>
      <c r="M161" t="str">
        <f>INDEX(RoutesPivot[DepAirport],MATCH($C161,RoutesPivot[[RouteID]:[RouteID]],0))</f>
        <v>ORD</v>
      </c>
      <c r="N161" t="str">
        <f>INDEX(RoutesPivot[AirportID],MATCH($C161,RoutesPivot[[RouteID]:[RouteID]],0))</f>
        <v>PHX</v>
      </c>
      <c r="O161">
        <f>INDEX(RoutesPivot[Distance],MATCH($C161,RoutesPivot[[RouteID]:[RouteID]],0))</f>
        <v>1200</v>
      </c>
      <c r="P161">
        <f>INDEX(RoutesPivot[ListPrice],MATCH($C161,RoutesPivot[[RouteID]:[RouteID]],0))</f>
        <v>250</v>
      </c>
      <c r="Q161" t="str">
        <f>INDEX(AirportPivot[AirportName],MATCH($N161,AirportPivot[[AirportID]:[AirportID]],0))</f>
        <v>Phoenix Sky Harbor International</v>
      </c>
      <c r="R161">
        <f>INDEX(AirportPivot[Gates (number of available)],MATCH($N161,AirportPivot[[AirportID]:[AirportID]],0))</f>
        <v>60</v>
      </c>
    </row>
    <row r="162" spans="1:18" x14ac:dyDescent="0.25">
      <c r="A162" s="3" t="s">
        <v>192</v>
      </c>
      <c r="B162" s="12">
        <v>41916</v>
      </c>
      <c r="C162" s="4" t="s">
        <v>21</v>
      </c>
      <c r="D162" s="4">
        <v>1.4</v>
      </c>
      <c r="E162" s="4">
        <v>120</v>
      </c>
      <c r="F162" s="5">
        <v>0.875</v>
      </c>
      <c r="G162" s="6">
        <v>125</v>
      </c>
      <c r="H162" s="7">
        <v>23125</v>
      </c>
      <c r="I162" s="7">
        <f>FlightsPivot[[#This Row],[Total Fare]]*10%</f>
        <v>2312.5</v>
      </c>
      <c r="J162" s="7">
        <f>FlightsPivot[[#This Row],[Total Fare]]+FlightsPivot[[#This Row],[10% tax ]]</f>
        <v>25437.5</v>
      </c>
      <c r="K162" s="4">
        <v>10</v>
      </c>
      <c r="L162" s="4">
        <v>2014</v>
      </c>
      <c r="M162" t="str">
        <f>INDEX(RoutesPivot[DepAirport],MATCH($C162,RoutesPivot[[RouteID]:[RouteID]],0))</f>
        <v>ORD</v>
      </c>
      <c r="N162" t="str">
        <f>INDEX(RoutesPivot[AirportID],MATCH($C162,RoutesPivot[[RouteID]:[RouteID]],0))</f>
        <v>CLT</v>
      </c>
      <c r="O162">
        <f>INDEX(RoutesPivot[Distance],MATCH($C162,RoutesPivot[[RouteID]:[RouteID]],0))</f>
        <v>700</v>
      </c>
      <c r="P162">
        <f>INDEX(RoutesPivot[ListPrice],MATCH($C162,RoutesPivot[[RouteID]:[RouteID]],0))</f>
        <v>125</v>
      </c>
      <c r="Q162" t="str">
        <f>INDEX(AirportPivot[AirportName],MATCH($N162,AirportPivot[[AirportID]:[AirportID]],0))</f>
        <v>Charlotte/Douglas International</v>
      </c>
      <c r="R162">
        <f>INDEX(AirportPivot[Gates (number of available)],MATCH($N162,AirportPivot[[AirportID]:[AirportID]],0))</f>
        <v>65</v>
      </c>
    </row>
    <row r="163" spans="1:18" x14ac:dyDescent="0.25">
      <c r="A163" s="3" t="s">
        <v>193</v>
      </c>
      <c r="B163" s="12">
        <v>41902</v>
      </c>
      <c r="C163" s="4" t="s">
        <v>21</v>
      </c>
      <c r="D163" s="4">
        <v>0.7</v>
      </c>
      <c r="E163" s="4">
        <v>185</v>
      </c>
      <c r="F163" s="5">
        <v>0.70833333333333337</v>
      </c>
      <c r="G163" s="6">
        <v>125</v>
      </c>
      <c r="H163" s="7">
        <v>20625</v>
      </c>
      <c r="I163" s="7">
        <f>FlightsPivot[[#This Row],[Total Fare]]*10%</f>
        <v>2062.5</v>
      </c>
      <c r="J163" s="7">
        <f>FlightsPivot[[#This Row],[Total Fare]]+FlightsPivot[[#This Row],[10% tax ]]</f>
        <v>22687.5</v>
      </c>
      <c r="K163" s="4">
        <v>9</v>
      </c>
      <c r="L163" s="4">
        <v>2014</v>
      </c>
      <c r="M163" t="str">
        <f>INDEX(RoutesPivot[DepAirport],MATCH($C163,RoutesPivot[[RouteID]:[RouteID]],0))</f>
        <v>ORD</v>
      </c>
      <c r="N163" t="str">
        <f>INDEX(RoutesPivot[AirportID],MATCH($C163,RoutesPivot[[RouteID]:[RouteID]],0))</f>
        <v>CLT</v>
      </c>
      <c r="O163">
        <f>INDEX(RoutesPivot[Distance],MATCH($C163,RoutesPivot[[RouteID]:[RouteID]],0))</f>
        <v>700</v>
      </c>
      <c r="P163">
        <f>INDEX(RoutesPivot[ListPrice],MATCH($C163,RoutesPivot[[RouteID]:[RouteID]],0))</f>
        <v>125</v>
      </c>
      <c r="Q163" t="str">
        <f>INDEX(AirportPivot[AirportName],MATCH($N163,AirportPivot[[AirportID]:[AirportID]],0))</f>
        <v>Charlotte/Douglas International</v>
      </c>
      <c r="R163">
        <f>INDEX(AirportPivot[Gates (number of available)],MATCH($N163,AirportPivot[[AirportID]:[AirportID]],0))</f>
        <v>65</v>
      </c>
    </row>
    <row r="164" spans="1:18" x14ac:dyDescent="0.25">
      <c r="A164" s="3" t="s">
        <v>194</v>
      </c>
      <c r="B164" s="12">
        <v>41848</v>
      </c>
      <c r="C164" s="4" t="s">
        <v>13</v>
      </c>
      <c r="D164" s="4">
        <v>0.8</v>
      </c>
      <c r="E164" s="4">
        <v>26</v>
      </c>
      <c r="F164" s="5">
        <v>0.52083333333333337</v>
      </c>
      <c r="G164" s="6">
        <v>275</v>
      </c>
      <c r="H164" s="7">
        <v>50875</v>
      </c>
      <c r="I164" s="7">
        <f>FlightsPivot[[#This Row],[Total Fare]]*10%</f>
        <v>5087.5</v>
      </c>
      <c r="J164" s="7">
        <f>FlightsPivot[[#This Row],[Total Fare]]+FlightsPivot[[#This Row],[10% tax ]]</f>
        <v>55962.5</v>
      </c>
      <c r="K164" s="4">
        <v>7</v>
      </c>
      <c r="L164" s="4">
        <v>2014</v>
      </c>
      <c r="M164" t="str">
        <f>INDEX(RoutesPivot[DepAirport],MATCH($C164,RoutesPivot[[RouteID]:[RouteID]],0))</f>
        <v>ORD</v>
      </c>
      <c r="N164" t="str">
        <f>INDEX(RoutesPivot[AirportID],MATCH($C164,RoutesPivot[[RouteID]:[RouteID]],0))</f>
        <v>JFK</v>
      </c>
      <c r="O164">
        <f>INDEX(RoutesPivot[Distance],MATCH($C164,RoutesPivot[[RouteID]:[RouteID]],0))</f>
        <v>619</v>
      </c>
      <c r="P164">
        <f>INDEX(RoutesPivot[ListPrice],MATCH($C164,RoutesPivot[[RouteID]:[RouteID]],0))</f>
        <v>250</v>
      </c>
      <c r="Q164" t="str">
        <f>INDEX(AirportPivot[AirportName],MATCH($N164,AirportPivot[[AirportID]:[AirportID]],0))</f>
        <v>John F Kennedy International</v>
      </c>
      <c r="R164">
        <f>INDEX(AirportPivot[Gates (number of available)],MATCH($N164,AirportPivot[[AirportID]:[AirportID]],0))</f>
        <v>120</v>
      </c>
    </row>
    <row r="165" spans="1:18" x14ac:dyDescent="0.25">
      <c r="A165" s="3" t="s">
        <v>195</v>
      </c>
      <c r="B165" s="12">
        <v>42080</v>
      </c>
      <c r="C165" s="4" t="s">
        <v>30</v>
      </c>
      <c r="D165" s="4">
        <v>2.6</v>
      </c>
      <c r="E165" s="4">
        <v>87</v>
      </c>
      <c r="F165" s="5">
        <v>0.75</v>
      </c>
      <c r="G165" s="6">
        <v>250</v>
      </c>
      <c r="H165" s="7">
        <v>45250</v>
      </c>
      <c r="I165" s="7">
        <f>FlightsPivot[[#This Row],[Total Fare]]*10%</f>
        <v>4525</v>
      </c>
      <c r="J165" s="7">
        <f>FlightsPivot[[#This Row],[Total Fare]]+FlightsPivot[[#This Row],[10% tax ]]</f>
        <v>49775</v>
      </c>
      <c r="K165" s="4">
        <v>3</v>
      </c>
      <c r="L165" s="4">
        <v>2015</v>
      </c>
      <c r="M165" t="str">
        <f>INDEX(RoutesPivot[DepAirport],MATCH($C165,RoutesPivot[[RouteID]:[RouteID]],0))</f>
        <v>ORD</v>
      </c>
      <c r="N165" t="str">
        <f>INDEX(RoutesPivot[AirportID],MATCH($C165,RoutesPivot[[RouteID]:[RouteID]],0))</f>
        <v>MCO</v>
      </c>
      <c r="O165">
        <f>INDEX(RoutesPivot[Distance],MATCH($C165,RoutesPivot[[RouteID]:[RouteID]],0))</f>
        <v>850</v>
      </c>
      <c r="P165">
        <f>INDEX(RoutesPivot[ListPrice],MATCH($C165,RoutesPivot[[RouteID]:[RouteID]],0))</f>
        <v>250</v>
      </c>
      <c r="Q165" t="str">
        <f>INDEX(AirportPivot[AirportName],MATCH($N165,AirportPivot[[AirportID]:[AirportID]],0))</f>
        <v>Orlando International</v>
      </c>
      <c r="R165">
        <f>INDEX(AirportPivot[Gates (number of available)],MATCH($N165,AirportPivot[[AirportID]:[AirportID]],0))</f>
        <v>67</v>
      </c>
    </row>
    <row r="166" spans="1:18" x14ac:dyDescent="0.25">
      <c r="A166" s="3" t="s">
        <v>196</v>
      </c>
      <c r="B166" s="12">
        <v>41926</v>
      </c>
      <c r="C166" s="4" t="s">
        <v>21</v>
      </c>
      <c r="D166" s="4">
        <v>2.2000000000000002</v>
      </c>
      <c r="E166" s="4">
        <v>110</v>
      </c>
      <c r="F166" s="5">
        <v>0.77083333333333337</v>
      </c>
      <c r="G166" s="6">
        <v>125</v>
      </c>
      <c r="H166" s="7">
        <v>23125</v>
      </c>
      <c r="I166" s="7">
        <f>FlightsPivot[[#This Row],[Total Fare]]*10%</f>
        <v>2312.5</v>
      </c>
      <c r="J166" s="7">
        <f>FlightsPivot[[#This Row],[Total Fare]]+FlightsPivot[[#This Row],[10% tax ]]</f>
        <v>25437.5</v>
      </c>
      <c r="K166" s="4">
        <v>10</v>
      </c>
      <c r="L166" s="4">
        <v>2014</v>
      </c>
      <c r="M166" t="str">
        <f>INDEX(RoutesPivot[DepAirport],MATCH($C166,RoutesPivot[[RouteID]:[RouteID]],0))</f>
        <v>ORD</v>
      </c>
      <c r="N166" t="str">
        <f>INDEX(RoutesPivot[AirportID],MATCH($C166,RoutesPivot[[RouteID]:[RouteID]],0))</f>
        <v>CLT</v>
      </c>
      <c r="O166">
        <f>INDEX(RoutesPivot[Distance],MATCH($C166,RoutesPivot[[RouteID]:[RouteID]],0))</f>
        <v>700</v>
      </c>
      <c r="P166">
        <f>INDEX(RoutesPivot[ListPrice],MATCH($C166,RoutesPivot[[RouteID]:[RouteID]],0))</f>
        <v>125</v>
      </c>
      <c r="Q166" t="str">
        <f>INDEX(AirportPivot[AirportName],MATCH($N166,AirportPivot[[AirportID]:[AirportID]],0))</f>
        <v>Charlotte/Douglas International</v>
      </c>
      <c r="R166">
        <f>INDEX(AirportPivot[Gates (number of available)],MATCH($N166,AirportPivot[[AirportID]:[AirportID]],0))</f>
        <v>65</v>
      </c>
    </row>
    <row r="167" spans="1:18" x14ac:dyDescent="0.25">
      <c r="A167" s="3" t="s">
        <v>197</v>
      </c>
      <c r="B167" s="12">
        <v>42337</v>
      </c>
      <c r="C167" s="4" t="s">
        <v>23</v>
      </c>
      <c r="D167" s="4">
        <v>4.4000000000000004</v>
      </c>
      <c r="E167" s="4">
        <v>152</v>
      </c>
      <c r="F167" s="5">
        <v>0.79166666666666663</v>
      </c>
      <c r="G167" s="6">
        <v>450</v>
      </c>
      <c r="H167" s="7">
        <v>74250</v>
      </c>
      <c r="I167" s="7">
        <f>FlightsPivot[[#This Row],[Total Fare]]*10%</f>
        <v>7425</v>
      </c>
      <c r="J167" s="7">
        <f>FlightsPivot[[#This Row],[Total Fare]]+FlightsPivot[[#This Row],[10% tax ]]</f>
        <v>81675</v>
      </c>
      <c r="K167" s="4">
        <v>11</v>
      </c>
      <c r="L167" s="4">
        <v>2015</v>
      </c>
      <c r="M167" t="str">
        <f>INDEX(RoutesPivot[DepAirport],MATCH($C167,RoutesPivot[[RouteID]:[RouteID]],0))</f>
        <v>ORD</v>
      </c>
      <c r="N167" t="str">
        <f>INDEX(RoutesPivot[AirportID],MATCH($C167,RoutesPivot[[RouteID]:[RouteID]],0))</f>
        <v>DEN</v>
      </c>
      <c r="O167">
        <f>INDEX(RoutesPivot[Distance],MATCH($C167,RoutesPivot[[RouteID]:[RouteID]],0))</f>
        <v>800</v>
      </c>
      <c r="P167">
        <f>INDEX(RoutesPivot[ListPrice],MATCH($C167,RoutesPivot[[RouteID]:[RouteID]],0))</f>
        <v>300</v>
      </c>
      <c r="Q167" t="str">
        <f>INDEX(AirportPivot[AirportName],MATCH($N167,AirportPivot[[AirportID]:[AirportID]],0))</f>
        <v>Denver International</v>
      </c>
      <c r="R167">
        <f>INDEX(AirportPivot[Gates (number of available)],MATCH($N167,AirportPivot[[AirportID]:[AirportID]],0))</f>
        <v>75</v>
      </c>
    </row>
    <row r="168" spans="1:18" x14ac:dyDescent="0.25">
      <c r="A168" s="3" t="s">
        <v>198</v>
      </c>
      <c r="B168" s="12">
        <v>42246</v>
      </c>
      <c r="C168" s="4" t="s">
        <v>47</v>
      </c>
      <c r="D168" s="4">
        <v>3.2</v>
      </c>
      <c r="E168" s="4">
        <v>112</v>
      </c>
      <c r="F168" s="5">
        <v>0.41666666666666669</v>
      </c>
      <c r="G168" s="6">
        <v>275</v>
      </c>
      <c r="H168" s="7">
        <v>50875</v>
      </c>
      <c r="I168" s="7">
        <f>FlightsPivot[[#This Row],[Total Fare]]*10%</f>
        <v>5087.5</v>
      </c>
      <c r="J168" s="7">
        <f>FlightsPivot[[#This Row],[Total Fare]]+FlightsPivot[[#This Row],[10% tax ]]</f>
        <v>55962.5</v>
      </c>
      <c r="K168" s="4">
        <v>8</v>
      </c>
      <c r="L168" s="4">
        <v>2015</v>
      </c>
      <c r="M168" t="str">
        <f>INDEX(RoutesPivot[DepAirport],MATCH($C168,RoutesPivot[[RouteID]:[RouteID]],0))</f>
        <v>ORD</v>
      </c>
      <c r="N168" t="str">
        <f>INDEX(RoutesPivot[AirportID],MATCH($C168,RoutesPivot[[RouteID]:[RouteID]],0))</f>
        <v>PHX</v>
      </c>
      <c r="O168">
        <f>INDEX(RoutesPivot[Distance],MATCH($C168,RoutesPivot[[RouteID]:[RouteID]],0))</f>
        <v>1200</v>
      </c>
      <c r="P168">
        <f>INDEX(RoutesPivot[ListPrice],MATCH($C168,RoutesPivot[[RouteID]:[RouteID]],0))</f>
        <v>250</v>
      </c>
      <c r="Q168" t="str">
        <f>INDEX(AirportPivot[AirportName],MATCH($N168,AirportPivot[[AirportID]:[AirportID]],0))</f>
        <v>Phoenix Sky Harbor International</v>
      </c>
      <c r="R168">
        <f>INDEX(AirportPivot[Gates (number of available)],MATCH($N168,AirportPivot[[AirportID]:[AirportID]],0))</f>
        <v>60</v>
      </c>
    </row>
    <row r="169" spans="1:18" x14ac:dyDescent="0.25">
      <c r="A169" s="3" t="s">
        <v>199</v>
      </c>
      <c r="B169" s="12">
        <v>41987</v>
      </c>
      <c r="C169" s="4" t="s">
        <v>47</v>
      </c>
      <c r="D169" s="4">
        <v>2.2999999999999998</v>
      </c>
      <c r="E169" s="4">
        <v>84</v>
      </c>
      <c r="F169" s="5">
        <v>0.33333333333333331</v>
      </c>
      <c r="G169" s="6">
        <v>250</v>
      </c>
      <c r="H169" s="7">
        <v>45250</v>
      </c>
      <c r="I169" s="7">
        <f>FlightsPivot[[#This Row],[Total Fare]]*10%</f>
        <v>4525</v>
      </c>
      <c r="J169" s="7">
        <f>FlightsPivot[[#This Row],[Total Fare]]+FlightsPivot[[#This Row],[10% tax ]]</f>
        <v>49775</v>
      </c>
      <c r="K169" s="4">
        <v>12</v>
      </c>
      <c r="L169" s="4">
        <v>2014</v>
      </c>
      <c r="M169" t="str">
        <f>INDEX(RoutesPivot[DepAirport],MATCH($C169,RoutesPivot[[RouteID]:[RouteID]],0))</f>
        <v>ORD</v>
      </c>
      <c r="N169" t="str">
        <f>INDEX(RoutesPivot[AirportID],MATCH($C169,RoutesPivot[[RouteID]:[RouteID]],0))</f>
        <v>PHX</v>
      </c>
      <c r="O169">
        <f>INDEX(RoutesPivot[Distance],MATCH($C169,RoutesPivot[[RouteID]:[RouteID]],0))</f>
        <v>1200</v>
      </c>
      <c r="P169">
        <f>INDEX(RoutesPivot[ListPrice],MATCH($C169,RoutesPivot[[RouteID]:[RouteID]],0))</f>
        <v>250</v>
      </c>
      <c r="Q169" t="str">
        <f>INDEX(AirportPivot[AirportName],MATCH($N169,AirportPivot[[AirportID]:[AirportID]],0))</f>
        <v>Phoenix Sky Harbor International</v>
      </c>
      <c r="R169">
        <f>INDEX(AirportPivot[Gates (number of available)],MATCH($N169,AirportPivot[[AirportID]:[AirportID]],0))</f>
        <v>60</v>
      </c>
    </row>
    <row r="170" spans="1:18" x14ac:dyDescent="0.25">
      <c r="A170" s="3" t="s">
        <v>200</v>
      </c>
      <c r="B170" s="12">
        <v>41756</v>
      </c>
      <c r="C170" s="4" t="s">
        <v>98</v>
      </c>
      <c r="D170" s="4">
        <v>1.5</v>
      </c>
      <c r="E170" s="4">
        <v>173</v>
      </c>
      <c r="F170" s="5">
        <v>0.75</v>
      </c>
      <c r="G170" s="6">
        <v>275</v>
      </c>
      <c r="H170" s="7">
        <v>45375</v>
      </c>
      <c r="I170" s="7">
        <f>FlightsPivot[[#This Row],[Total Fare]]*10%</f>
        <v>4537.5</v>
      </c>
      <c r="J170" s="7">
        <f>FlightsPivot[[#This Row],[Total Fare]]+FlightsPivot[[#This Row],[10% tax ]]</f>
        <v>49912.5</v>
      </c>
      <c r="K170" s="4">
        <v>4</v>
      </c>
      <c r="L170" s="4">
        <v>2014</v>
      </c>
      <c r="M170" t="str">
        <f>INDEX(RoutesPivot[DepAirport],MATCH($C170,RoutesPivot[[RouteID]:[RouteID]],0))</f>
        <v>ORD</v>
      </c>
      <c r="N170" t="str">
        <f>INDEX(RoutesPivot[AirportID],MATCH($C170,RoutesPivot[[RouteID]:[RouteID]],0))</f>
        <v>PHL</v>
      </c>
      <c r="O170">
        <f>INDEX(RoutesPivot[Distance],MATCH($C170,RoutesPivot[[RouteID]:[RouteID]],0))</f>
        <v>580</v>
      </c>
      <c r="P170">
        <f>INDEX(RoutesPivot[ListPrice],MATCH($C170,RoutesPivot[[RouteID]:[RouteID]],0))</f>
        <v>275</v>
      </c>
      <c r="Q170" t="str">
        <f>INDEX(AirportPivot[AirportName],MATCH($N170,AirportPivot[[AirportID]:[AirportID]],0))</f>
        <v>Philadelphia International</v>
      </c>
      <c r="R170">
        <f>INDEX(AirportPivot[Gates (number of available)],MATCH($N170,AirportPivot[[AirportID]:[AirportID]],0))</f>
        <v>89</v>
      </c>
    </row>
    <row r="171" spans="1:18" x14ac:dyDescent="0.25">
      <c r="A171" s="3" t="s">
        <v>201</v>
      </c>
      <c r="B171" s="12">
        <v>41747</v>
      </c>
      <c r="C171" s="4" t="s">
        <v>25</v>
      </c>
      <c r="D171" s="4">
        <v>2.4</v>
      </c>
      <c r="E171" s="4">
        <v>204</v>
      </c>
      <c r="F171" s="5">
        <v>0.6875</v>
      </c>
      <c r="G171" s="6">
        <v>200</v>
      </c>
      <c r="H171" s="7">
        <v>33000</v>
      </c>
      <c r="I171" s="7">
        <f>FlightsPivot[[#This Row],[Total Fare]]*10%</f>
        <v>3300</v>
      </c>
      <c r="J171" s="7">
        <f>FlightsPivot[[#This Row],[Total Fare]]+FlightsPivot[[#This Row],[10% tax ]]</f>
        <v>36300</v>
      </c>
      <c r="K171" s="4">
        <v>4</v>
      </c>
      <c r="L171" s="4">
        <v>2014</v>
      </c>
      <c r="M171" t="str">
        <f>INDEX(RoutesPivot[DepAirport],MATCH($C171,RoutesPivot[[RouteID]:[RouteID]],0))</f>
        <v>ORD</v>
      </c>
      <c r="N171" t="str">
        <f>INDEX(RoutesPivot[AirportID],MATCH($C171,RoutesPivot[[RouteID]:[RouteID]],0))</f>
        <v>DFW</v>
      </c>
      <c r="O171">
        <f>INDEX(RoutesPivot[Distance],MATCH($C171,RoutesPivot[[RouteID]:[RouteID]],0))</f>
        <v>700</v>
      </c>
      <c r="P171">
        <f>INDEX(RoutesPivot[ListPrice],MATCH($C171,RoutesPivot[[RouteID]:[RouteID]],0))</f>
        <v>200</v>
      </c>
      <c r="Q171" t="str">
        <f>INDEX(AirportPivot[AirportName],MATCH($N171,AirportPivot[[AirportID]:[AirportID]],0))</f>
        <v>Dallas/Fort Worth International</v>
      </c>
      <c r="R171">
        <f>INDEX(AirportPivot[Gates (number of available)],MATCH($N171,AirportPivot[[AirportID]:[AirportID]],0))</f>
        <v>130</v>
      </c>
    </row>
    <row r="172" spans="1:18" x14ac:dyDescent="0.25">
      <c r="A172" s="3" t="s">
        <v>202</v>
      </c>
      <c r="B172" s="12">
        <v>42054</v>
      </c>
      <c r="C172" s="4" t="s">
        <v>25</v>
      </c>
      <c r="D172" s="4">
        <v>0.9</v>
      </c>
      <c r="E172" s="4">
        <v>101</v>
      </c>
      <c r="F172" s="5">
        <v>0.70833333333333337</v>
      </c>
      <c r="G172" s="6">
        <v>200</v>
      </c>
      <c r="H172" s="7">
        <v>37000</v>
      </c>
      <c r="I172" s="7">
        <f>FlightsPivot[[#This Row],[Total Fare]]*10%</f>
        <v>3700</v>
      </c>
      <c r="J172" s="7">
        <f>FlightsPivot[[#This Row],[Total Fare]]+FlightsPivot[[#This Row],[10% tax ]]</f>
        <v>40700</v>
      </c>
      <c r="K172" s="4">
        <v>2</v>
      </c>
      <c r="L172" s="4">
        <v>2015</v>
      </c>
      <c r="M172" t="str">
        <f>INDEX(RoutesPivot[DepAirport],MATCH($C172,RoutesPivot[[RouteID]:[RouteID]],0))</f>
        <v>ORD</v>
      </c>
      <c r="N172" t="str">
        <f>INDEX(RoutesPivot[AirportID],MATCH($C172,RoutesPivot[[RouteID]:[RouteID]],0))</f>
        <v>DFW</v>
      </c>
      <c r="O172">
        <f>INDEX(RoutesPivot[Distance],MATCH($C172,RoutesPivot[[RouteID]:[RouteID]],0))</f>
        <v>700</v>
      </c>
      <c r="P172">
        <f>INDEX(RoutesPivot[ListPrice],MATCH($C172,RoutesPivot[[RouteID]:[RouteID]],0))</f>
        <v>200</v>
      </c>
      <c r="Q172" t="str">
        <f>INDEX(AirportPivot[AirportName],MATCH($N172,AirportPivot[[AirportID]:[AirportID]],0))</f>
        <v>Dallas/Fort Worth International</v>
      </c>
      <c r="R172">
        <f>INDEX(AirportPivot[Gates (number of available)],MATCH($N172,AirportPivot[[AirportID]:[AirportID]],0))</f>
        <v>130</v>
      </c>
    </row>
    <row r="173" spans="1:18" x14ac:dyDescent="0.25">
      <c r="A173" s="3" t="s">
        <v>203</v>
      </c>
      <c r="B173" s="12">
        <v>41809</v>
      </c>
      <c r="C173" s="4" t="s">
        <v>47</v>
      </c>
      <c r="D173" s="4">
        <v>2.5</v>
      </c>
      <c r="E173" s="4">
        <v>128</v>
      </c>
      <c r="F173" s="5">
        <v>0.875</v>
      </c>
      <c r="G173" s="6">
        <v>275</v>
      </c>
      <c r="H173" s="7">
        <v>50875</v>
      </c>
      <c r="I173" s="7">
        <f>FlightsPivot[[#This Row],[Total Fare]]*10%</f>
        <v>5087.5</v>
      </c>
      <c r="J173" s="7">
        <f>FlightsPivot[[#This Row],[Total Fare]]+FlightsPivot[[#This Row],[10% tax ]]</f>
        <v>55962.5</v>
      </c>
      <c r="K173" s="4">
        <v>6</v>
      </c>
      <c r="L173" s="4">
        <v>2014</v>
      </c>
      <c r="M173" t="str">
        <f>INDEX(RoutesPivot[DepAirport],MATCH($C173,RoutesPivot[[RouteID]:[RouteID]],0))</f>
        <v>ORD</v>
      </c>
      <c r="N173" t="str">
        <f>INDEX(RoutesPivot[AirportID],MATCH($C173,RoutesPivot[[RouteID]:[RouteID]],0))</f>
        <v>PHX</v>
      </c>
      <c r="O173">
        <f>INDEX(RoutesPivot[Distance],MATCH($C173,RoutesPivot[[RouteID]:[RouteID]],0))</f>
        <v>1200</v>
      </c>
      <c r="P173">
        <f>INDEX(RoutesPivot[ListPrice],MATCH($C173,RoutesPivot[[RouteID]:[RouteID]],0))</f>
        <v>250</v>
      </c>
      <c r="Q173" t="str">
        <f>INDEX(AirportPivot[AirportName],MATCH($N173,AirportPivot[[AirportID]:[AirportID]],0))</f>
        <v>Phoenix Sky Harbor International</v>
      </c>
      <c r="R173">
        <f>INDEX(AirportPivot[Gates (number of available)],MATCH($N173,AirportPivot[[AirportID]:[AirportID]],0))</f>
        <v>60</v>
      </c>
    </row>
    <row r="174" spans="1:18" x14ac:dyDescent="0.25">
      <c r="A174" s="3" t="s">
        <v>204</v>
      </c>
      <c r="B174" s="12">
        <v>41884</v>
      </c>
      <c r="C174" s="4" t="s">
        <v>33</v>
      </c>
      <c r="D174" s="4">
        <v>1.5</v>
      </c>
      <c r="E174" s="4">
        <v>46</v>
      </c>
      <c r="F174" s="5">
        <v>0.89583333333333337</v>
      </c>
      <c r="G174" s="6">
        <v>375</v>
      </c>
      <c r="H174" s="7">
        <v>61875</v>
      </c>
      <c r="I174" s="7">
        <f>FlightsPivot[[#This Row],[Total Fare]]*10%</f>
        <v>6187.5</v>
      </c>
      <c r="J174" s="7">
        <f>FlightsPivot[[#This Row],[Total Fare]]+FlightsPivot[[#This Row],[10% tax ]]</f>
        <v>68062.5</v>
      </c>
      <c r="K174" s="4">
        <v>9</v>
      </c>
      <c r="L174" s="4">
        <v>2014</v>
      </c>
      <c r="M174" t="str">
        <f>INDEX(RoutesPivot[DepAirport],MATCH($C174,RoutesPivot[[RouteID]:[RouteID]],0))</f>
        <v>ORD</v>
      </c>
      <c r="N174" t="str">
        <f>INDEX(RoutesPivot[AirportID],MATCH($C174,RoutesPivot[[RouteID]:[RouteID]],0))</f>
        <v>SFO</v>
      </c>
      <c r="O174">
        <f>INDEX(RoutesPivot[Distance],MATCH($C174,RoutesPivot[[RouteID]:[RouteID]],0))</f>
        <v>1600</v>
      </c>
      <c r="P174">
        <f>INDEX(RoutesPivot[ListPrice],MATCH($C174,RoutesPivot[[RouteID]:[RouteID]],0))</f>
        <v>375</v>
      </c>
      <c r="Q174" t="str">
        <f>INDEX(AirportPivot[AirportName],MATCH($N174,AirportPivot[[AirportID]:[AirportID]],0))</f>
        <v>San Francisco International</v>
      </c>
      <c r="R174">
        <f>INDEX(AirportPivot[Gates (number of available)],MATCH($N174,AirportPivot[[AirportID]:[AirportID]],0))</f>
        <v>70</v>
      </c>
    </row>
    <row r="175" spans="1:18" x14ac:dyDescent="0.25">
      <c r="A175" s="3" t="s">
        <v>205</v>
      </c>
      <c r="B175" s="12">
        <v>41953</v>
      </c>
      <c r="C175" s="4" t="s">
        <v>25</v>
      </c>
      <c r="D175" s="4">
        <v>2.1</v>
      </c>
      <c r="E175" s="4">
        <v>35</v>
      </c>
      <c r="F175" s="5">
        <v>0.375</v>
      </c>
      <c r="G175" s="6">
        <v>200</v>
      </c>
      <c r="H175" s="7">
        <v>37000</v>
      </c>
      <c r="I175" s="7">
        <f>FlightsPivot[[#This Row],[Total Fare]]*10%</f>
        <v>3700</v>
      </c>
      <c r="J175" s="7">
        <f>FlightsPivot[[#This Row],[Total Fare]]+FlightsPivot[[#This Row],[10% tax ]]</f>
        <v>40700</v>
      </c>
      <c r="K175" s="4">
        <v>11</v>
      </c>
      <c r="L175" s="4">
        <v>2014</v>
      </c>
      <c r="M175" t="str">
        <f>INDEX(RoutesPivot[DepAirport],MATCH($C175,RoutesPivot[[RouteID]:[RouteID]],0))</f>
        <v>ORD</v>
      </c>
      <c r="N175" t="str">
        <f>INDEX(RoutesPivot[AirportID],MATCH($C175,RoutesPivot[[RouteID]:[RouteID]],0))</f>
        <v>DFW</v>
      </c>
      <c r="O175">
        <f>INDEX(RoutesPivot[Distance],MATCH($C175,RoutesPivot[[RouteID]:[RouteID]],0))</f>
        <v>700</v>
      </c>
      <c r="P175">
        <f>INDEX(RoutesPivot[ListPrice],MATCH($C175,RoutesPivot[[RouteID]:[RouteID]],0))</f>
        <v>200</v>
      </c>
      <c r="Q175" t="str">
        <f>INDEX(AirportPivot[AirportName],MATCH($N175,AirportPivot[[AirportID]:[AirportID]],0))</f>
        <v>Dallas/Fort Worth International</v>
      </c>
      <c r="R175">
        <f>INDEX(AirportPivot[Gates (number of available)],MATCH($N175,AirportPivot[[AirportID]:[AirportID]],0))</f>
        <v>130</v>
      </c>
    </row>
    <row r="176" spans="1:18" x14ac:dyDescent="0.25">
      <c r="A176" s="3" t="s">
        <v>206</v>
      </c>
      <c r="B176" s="12">
        <v>42148</v>
      </c>
      <c r="C176" s="4" t="s">
        <v>27</v>
      </c>
      <c r="D176" s="4">
        <v>8.1999999999999993</v>
      </c>
      <c r="E176" s="4">
        <v>171</v>
      </c>
      <c r="F176" s="5">
        <v>0.89583333333333337</v>
      </c>
      <c r="G176" s="6">
        <v>200</v>
      </c>
      <c r="H176" s="7">
        <v>33000</v>
      </c>
      <c r="I176" s="7">
        <f>FlightsPivot[[#This Row],[Total Fare]]*10%</f>
        <v>3300</v>
      </c>
      <c r="J176" s="7">
        <f>FlightsPivot[[#This Row],[Total Fare]]+FlightsPivot[[#This Row],[10% tax ]]</f>
        <v>36300</v>
      </c>
      <c r="K176" s="4">
        <v>5</v>
      </c>
      <c r="L176" s="4">
        <v>2015</v>
      </c>
      <c r="M176" t="str">
        <f>INDEX(RoutesPivot[DepAirport],MATCH($C176,RoutesPivot[[RouteID]:[RouteID]],0))</f>
        <v>ORD</v>
      </c>
      <c r="N176" t="str">
        <f>INDEX(RoutesPivot[AirportID],MATCH($C176,RoutesPivot[[RouteID]:[RouteID]],0))</f>
        <v>ATL</v>
      </c>
      <c r="O176">
        <f>INDEX(RoutesPivot[Distance],MATCH($C176,RoutesPivot[[RouteID]:[RouteID]],0))</f>
        <v>510</v>
      </c>
      <c r="P176">
        <f>INDEX(RoutesPivot[ListPrice],MATCH($C176,RoutesPivot[[RouteID]:[RouteID]],0))</f>
        <v>200</v>
      </c>
      <c r="Q176" t="str">
        <f>INDEX(AirportPivot[AirportName],MATCH($N176,AirportPivot[[AirportID]:[AirportID]],0))</f>
        <v>Hartsfield-Jackson Atlanta International</v>
      </c>
      <c r="R176">
        <f>INDEX(AirportPivot[Gates (number of available)],MATCH($N176,AirportPivot[[AirportID]:[AirportID]],0))</f>
        <v>100</v>
      </c>
    </row>
    <row r="177" spans="1:18" x14ac:dyDescent="0.25">
      <c r="A177" s="3" t="s">
        <v>207</v>
      </c>
      <c r="B177" s="12">
        <v>42305</v>
      </c>
      <c r="C177" s="4" t="s">
        <v>27</v>
      </c>
      <c r="D177" s="4">
        <v>8.1</v>
      </c>
      <c r="E177" s="4">
        <v>134</v>
      </c>
      <c r="F177" s="5">
        <v>0.83333333333333337</v>
      </c>
      <c r="G177" s="6">
        <v>200</v>
      </c>
      <c r="H177" s="7">
        <v>37000</v>
      </c>
      <c r="I177" s="7">
        <f>FlightsPivot[[#This Row],[Total Fare]]*10%</f>
        <v>3700</v>
      </c>
      <c r="J177" s="7">
        <f>FlightsPivot[[#This Row],[Total Fare]]+FlightsPivot[[#This Row],[10% tax ]]</f>
        <v>40700</v>
      </c>
      <c r="K177" s="4">
        <v>10</v>
      </c>
      <c r="L177" s="4">
        <v>2015</v>
      </c>
      <c r="M177" t="str">
        <f>INDEX(RoutesPivot[DepAirport],MATCH($C177,RoutesPivot[[RouteID]:[RouteID]],0))</f>
        <v>ORD</v>
      </c>
      <c r="N177" t="str">
        <f>INDEX(RoutesPivot[AirportID],MATCH($C177,RoutesPivot[[RouteID]:[RouteID]],0))</f>
        <v>ATL</v>
      </c>
      <c r="O177">
        <f>INDEX(RoutesPivot[Distance],MATCH($C177,RoutesPivot[[RouteID]:[RouteID]],0))</f>
        <v>510</v>
      </c>
      <c r="P177">
        <f>INDEX(RoutesPivot[ListPrice],MATCH($C177,RoutesPivot[[RouteID]:[RouteID]],0))</f>
        <v>200</v>
      </c>
      <c r="Q177" t="str">
        <f>INDEX(AirportPivot[AirportName],MATCH($N177,AirportPivot[[AirportID]:[AirportID]],0))</f>
        <v>Hartsfield-Jackson Atlanta International</v>
      </c>
      <c r="R177">
        <f>INDEX(AirportPivot[Gates (number of available)],MATCH($N177,AirportPivot[[AirportID]:[AirportID]],0))</f>
        <v>100</v>
      </c>
    </row>
    <row r="178" spans="1:18" x14ac:dyDescent="0.25">
      <c r="A178" s="3" t="s">
        <v>208</v>
      </c>
      <c r="B178" s="12">
        <v>42288</v>
      </c>
      <c r="C178" s="4" t="s">
        <v>33</v>
      </c>
      <c r="D178" s="4">
        <v>1</v>
      </c>
      <c r="E178" s="4">
        <v>34</v>
      </c>
      <c r="F178" s="5">
        <v>0.83333333333333337</v>
      </c>
      <c r="G178" s="6">
        <v>375</v>
      </c>
      <c r="H178" s="7">
        <v>69375</v>
      </c>
      <c r="I178" s="7">
        <f>FlightsPivot[[#This Row],[Total Fare]]*10%</f>
        <v>6937.5</v>
      </c>
      <c r="J178" s="7">
        <f>FlightsPivot[[#This Row],[Total Fare]]+FlightsPivot[[#This Row],[10% tax ]]</f>
        <v>76312.5</v>
      </c>
      <c r="K178" s="4">
        <v>10</v>
      </c>
      <c r="L178" s="4">
        <v>2015</v>
      </c>
      <c r="M178" t="str">
        <f>INDEX(RoutesPivot[DepAirport],MATCH($C178,RoutesPivot[[RouteID]:[RouteID]],0))</f>
        <v>ORD</v>
      </c>
      <c r="N178" t="str">
        <f>INDEX(RoutesPivot[AirportID],MATCH($C178,RoutesPivot[[RouteID]:[RouteID]],0))</f>
        <v>SFO</v>
      </c>
      <c r="O178">
        <f>INDEX(RoutesPivot[Distance],MATCH($C178,RoutesPivot[[RouteID]:[RouteID]],0))</f>
        <v>1600</v>
      </c>
      <c r="P178">
        <f>INDEX(RoutesPivot[ListPrice],MATCH($C178,RoutesPivot[[RouteID]:[RouteID]],0))</f>
        <v>375</v>
      </c>
      <c r="Q178" t="str">
        <f>INDEX(AirportPivot[AirportName],MATCH($N178,AirportPivot[[AirportID]:[AirportID]],0))</f>
        <v>San Francisco International</v>
      </c>
      <c r="R178">
        <f>INDEX(AirportPivot[Gates (number of available)],MATCH($N178,AirportPivot[[AirportID]:[AirportID]],0))</f>
        <v>70</v>
      </c>
    </row>
    <row r="179" spans="1:18" x14ac:dyDescent="0.25">
      <c r="A179" s="3" t="s">
        <v>209</v>
      </c>
      <c r="B179" s="12">
        <v>41792</v>
      </c>
      <c r="C179" s="4" t="s">
        <v>37</v>
      </c>
      <c r="D179" s="4">
        <v>1.1000000000000001</v>
      </c>
      <c r="E179" s="4">
        <v>142</v>
      </c>
      <c r="F179" s="5">
        <v>0.875</v>
      </c>
      <c r="G179" s="6">
        <v>385</v>
      </c>
      <c r="H179" s="7">
        <v>71225</v>
      </c>
      <c r="I179" s="7">
        <f>FlightsPivot[[#This Row],[Total Fare]]*10%</f>
        <v>7122.5</v>
      </c>
      <c r="J179" s="7">
        <f>FlightsPivot[[#This Row],[Total Fare]]+FlightsPivot[[#This Row],[10% tax ]]</f>
        <v>78347.5</v>
      </c>
      <c r="K179" s="4">
        <v>6</v>
      </c>
      <c r="L179" s="4">
        <v>2014</v>
      </c>
      <c r="M179" t="str">
        <f>INDEX(RoutesPivot[DepAirport],MATCH($C179,RoutesPivot[[RouteID]:[RouteID]],0))</f>
        <v>ORD</v>
      </c>
      <c r="N179" t="str">
        <f>INDEX(RoutesPivot[AirportID],MATCH($C179,RoutesPivot[[RouteID]:[RouteID]],0))</f>
        <v>SEA</v>
      </c>
      <c r="O179">
        <f>INDEX(RoutesPivot[Distance],MATCH($C179,RoutesPivot[[RouteID]:[RouteID]],0))</f>
        <v>1500</v>
      </c>
      <c r="P179">
        <f>INDEX(RoutesPivot[ListPrice],MATCH($C179,RoutesPivot[[RouteID]:[RouteID]],0))</f>
        <v>350</v>
      </c>
      <c r="Q179" t="str">
        <f>INDEX(AirportPivot[AirportName],MATCH($N179,AirportPivot[[AirportID]:[AirportID]],0))</f>
        <v>Seattle-Tacoma International</v>
      </c>
      <c r="R179">
        <f>INDEX(AirportPivot[Gates (number of available)],MATCH($N179,AirportPivot[[AirportID]:[AirportID]],0))</f>
        <v>58</v>
      </c>
    </row>
    <row r="180" spans="1:18" x14ac:dyDescent="0.25">
      <c r="A180" s="3" t="s">
        <v>210</v>
      </c>
      <c r="B180" s="12">
        <v>42246</v>
      </c>
      <c r="C180" s="4" t="s">
        <v>70</v>
      </c>
      <c r="D180" s="4">
        <v>2.5</v>
      </c>
      <c r="E180" s="4">
        <v>101</v>
      </c>
      <c r="F180" s="5">
        <v>0.29166666666666669</v>
      </c>
      <c r="G180" s="6">
        <v>302.5</v>
      </c>
      <c r="H180" s="7">
        <v>55962.5</v>
      </c>
      <c r="I180" s="7">
        <f>FlightsPivot[[#This Row],[Total Fare]]*10%</f>
        <v>5596.25</v>
      </c>
      <c r="J180" s="7">
        <f>FlightsPivot[[#This Row],[Total Fare]]+FlightsPivot[[#This Row],[10% tax ]]</f>
        <v>61558.75</v>
      </c>
      <c r="K180" s="4">
        <v>8</v>
      </c>
      <c r="L180" s="4">
        <v>2015</v>
      </c>
      <c r="M180" t="str">
        <f>INDEX(RoutesPivot[DepAirport],MATCH($C180,RoutesPivot[[RouteID]:[RouteID]],0))</f>
        <v>ORD</v>
      </c>
      <c r="N180" t="str">
        <f>INDEX(RoutesPivot[AirportID],MATCH($C180,RoutesPivot[[RouteID]:[RouteID]],0))</f>
        <v>LAS</v>
      </c>
      <c r="O180">
        <f>INDEX(RoutesPivot[Distance],MATCH($C180,RoutesPivot[[RouteID]:[RouteID]],0))</f>
        <v>1100</v>
      </c>
      <c r="P180">
        <f>INDEX(RoutesPivot[ListPrice],MATCH($C180,RoutesPivot[[RouteID]:[RouteID]],0))</f>
        <v>275</v>
      </c>
      <c r="Q180" t="str">
        <f>INDEX(AirportPivot[AirportName],MATCH($N180,AirportPivot[[AirportID]:[AirportID]],0))</f>
        <v>McCarran International</v>
      </c>
      <c r="R180">
        <f>INDEX(AirportPivot[Gates (number of available)],MATCH($N180,AirportPivot[[AirportID]:[AirportID]],0))</f>
        <v>68</v>
      </c>
    </row>
    <row r="181" spans="1:18" x14ac:dyDescent="0.25">
      <c r="A181" s="3" t="s">
        <v>211</v>
      </c>
      <c r="B181" s="12">
        <v>42150</v>
      </c>
      <c r="C181" s="4" t="s">
        <v>13</v>
      </c>
      <c r="D181" s="4">
        <v>1.6</v>
      </c>
      <c r="E181" s="4">
        <v>16</v>
      </c>
      <c r="F181" s="5">
        <v>0.29166666666666669</v>
      </c>
      <c r="G181" s="6">
        <v>250</v>
      </c>
      <c r="H181" s="7">
        <v>46250</v>
      </c>
      <c r="I181" s="7">
        <f>FlightsPivot[[#This Row],[Total Fare]]*10%</f>
        <v>4625</v>
      </c>
      <c r="J181" s="7">
        <f>FlightsPivot[[#This Row],[Total Fare]]+FlightsPivot[[#This Row],[10% tax ]]</f>
        <v>50875</v>
      </c>
      <c r="K181" s="4">
        <v>5</v>
      </c>
      <c r="L181" s="4">
        <v>2015</v>
      </c>
      <c r="M181" t="str">
        <f>INDEX(RoutesPivot[DepAirport],MATCH($C181,RoutesPivot[[RouteID]:[RouteID]],0))</f>
        <v>ORD</v>
      </c>
      <c r="N181" t="str">
        <f>INDEX(RoutesPivot[AirportID],MATCH($C181,RoutesPivot[[RouteID]:[RouteID]],0))</f>
        <v>JFK</v>
      </c>
      <c r="O181">
        <f>INDEX(RoutesPivot[Distance],MATCH($C181,RoutesPivot[[RouteID]:[RouteID]],0))</f>
        <v>619</v>
      </c>
      <c r="P181">
        <f>INDEX(RoutesPivot[ListPrice],MATCH($C181,RoutesPivot[[RouteID]:[RouteID]],0))</f>
        <v>250</v>
      </c>
      <c r="Q181" t="str">
        <f>INDEX(AirportPivot[AirportName],MATCH($N181,AirportPivot[[AirportID]:[AirportID]],0))</f>
        <v>John F Kennedy International</v>
      </c>
      <c r="R181">
        <f>INDEX(AirportPivot[Gates (number of available)],MATCH($N181,AirportPivot[[AirportID]:[AirportID]],0))</f>
        <v>120</v>
      </c>
    </row>
    <row r="182" spans="1:18" x14ac:dyDescent="0.25">
      <c r="A182" s="3" t="s">
        <v>212</v>
      </c>
      <c r="B182" s="12">
        <v>42078</v>
      </c>
      <c r="C182" s="4" t="s">
        <v>40</v>
      </c>
      <c r="D182" s="4">
        <v>0.8</v>
      </c>
      <c r="E182" s="4">
        <v>121</v>
      </c>
      <c r="F182" s="5">
        <v>0.70833333333333337</v>
      </c>
      <c r="G182" s="6">
        <v>115</v>
      </c>
      <c r="H182" s="7">
        <v>21275</v>
      </c>
      <c r="I182" s="7">
        <f>FlightsPivot[[#This Row],[Total Fare]]*10%</f>
        <v>2127.5</v>
      </c>
      <c r="J182" s="7">
        <f>FlightsPivot[[#This Row],[Total Fare]]+FlightsPivot[[#This Row],[10% tax ]]</f>
        <v>23402.5</v>
      </c>
      <c r="K182" s="4">
        <v>3</v>
      </c>
      <c r="L182" s="4">
        <v>2015</v>
      </c>
      <c r="M182" t="str">
        <f>INDEX(RoutesPivot[DepAirport],MATCH($C182,RoutesPivot[[RouteID]:[RouteID]],0))</f>
        <v>ORD</v>
      </c>
      <c r="N182" t="str">
        <f>INDEX(RoutesPivot[AirportID],MATCH($C182,RoutesPivot[[RouteID]:[RouteID]],0))</f>
        <v>MSP</v>
      </c>
      <c r="O182">
        <f>INDEX(RoutesPivot[Distance],MATCH($C182,RoutesPivot[[RouteID]:[RouteID]],0))</f>
        <v>300</v>
      </c>
      <c r="P182">
        <f>INDEX(RoutesPivot[ListPrice],MATCH($C182,RoutesPivot[[RouteID]:[RouteID]],0))</f>
        <v>115</v>
      </c>
      <c r="Q182" t="str">
        <f>INDEX(AirportPivot[AirportName],MATCH($N182,AirportPivot[[AirportID]:[AirportID]],0))</f>
        <v>Minneapolis-St Paul International/Wold-Chamberlain</v>
      </c>
      <c r="R182">
        <f>INDEX(AirportPivot[Gates (number of available)],MATCH($N182,AirportPivot[[AirportID]:[AirportID]],0))</f>
        <v>65</v>
      </c>
    </row>
    <row r="183" spans="1:18" x14ac:dyDescent="0.25">
      <c r="A183" s="3" t="s">
        <v>213</v>
      </c>
      <c r="B183" s="12">
        <v>41770</v>
      </c>
      <c r="C183" s="4" t="s">
        <v>47</v>
      </c>
      <c r="D183" s="4">
        <v>1.5</v>
      </c>
      <c r="E183" s="4">
        <v>198</v>
      </c>
      <c r="F183" s="5">
        <v>0.72916666666666663</v>
      </c>
      <c r="G183" s="6">
        <v>250</v>
      </c>
      <c r="H183" s="7">
        <v>41250</v>
      </c>
      <c r="I183" s="7">
        <f>FlightsPivot[[#This Row],[Total Fare]]*10%</f>
        <v>4125</v>
      </c>
      <c r="J183" s="7">
        <f>FlightsPivot[[#This Row],[Total Fare]]+FlightsPivot[[#This Row],[10% tax ]]</f>
        <v>45375</v>
      </c>
      <c r="K183" s="4">
        <v>5</v>
      </c>
      <c r="L183" s="4">
        <v>2014</v>
      </c>
      <c r="M183" t="str">
        <f>INDEX(RoutesPivot[DepAirport],MATCH($C183,RoutesPivot[[RouteID]:[RouteID]],0))</f>
        <v>ORD</v>
      </c>
      <c r="N183" t="str">
        <f>INDEX(RoutesPivot[AirportID],MATCH($C183,RoutesPivot[[RouteID]:[RouteID]],0))</f>
        <v>PHX</v>
      </c>
      <c r="O183">
        <f>INDEX(RoutesPivot[Distance],MATCH($C183,RoutesPivot[[RouteID]:[RouteID]],0))</f>
        <v>1200</v>
      </c>
      <c r="P183">
        <f>INDEX(RoutesPivot[ListPrice],MATCH($C183,RoutesPivot[[RouteID]:[RouteID]],0))</f>
        <v>250</v>
      </c>
      <c r="Q183" t="str">
        <f>INDEX(AirportPivot[AirportName],MATCH($N183,AirportPivot[[AirportID]:[AirportID]],0))</f>
        <v>Phoenix Sky Harbor International</v>
      </c>
      <c r="R183">
        <f>INDEX(AirportPivot[Gates (number of available)],MATCH($N183,AirportPivot[[AirportID]:[AirportID]],0))</f>
        <v>60</v>
      </c>
    </row>
    <row r="184" spans="1:18" x14ac:dyDescent="0.25">
      <c r="A184" s="3" t="s">
        <v>214</v>
      </c>
      <c r="B184" s="12">
        <v>42365</v>
      </c>
      <c r="C184" s="4" t="s">
        <v>70</v>
      </c>
      <c r="D184" s="4">
        <v>1.1000000000000001</v>
      </c>
      <c r="E184" s="4">
        <v>137</v>
      </c>
      <c r="F184" s="5">
        <v>0.5625</v>
      </c>
      <c r="G184" s="6">
        <v>385</v>
      </c>
      <c r="H184" s="7">
        <v>71225</v>
      </c>
      <c r="I184" s="7">
        <f>FlightsPivot[[#This Row],[Total Fare]]*10%</f>
        <v>7122.5</v>
      </c>
      <c r="J184" s="7">
        <f>FlightsPivot[[#This Row],[Total Fare]]+FlightsPivot[[#This Row],[10% tax ]]</f>
        <v>78347.5</v>
      </c>
      <c r="K184" s="4">
        <v>12</v>
      </c>
      <c r="L184" s="4">
        <v>2015</v>
      </c>
      <c r="M184" t="str">
        <f>INDEX(RoutesPivot[DepAirport],MATCH($C184,RoutesPivot[[RouteID]:[RouteID]],0))</f>
        <v>ORD</v>
      </c>
      <c r="N184" t="str">
        <f>INDEX(RoutesPivot[AirportID],MATCH($C184,RoutesPivot[[RouteID]:[RouteID]],0))</f>
        <v>LAS</v>
      </c>
      <c r="O184">
        <f>INDEX(RoutesPivot[Distance],MATCH($C184,RoutesPivot[[RouteID]:[RouteID]],0))</f>
        <v>1100</v>
      </c>
      <c r="P184">
        <f>INDEX(RoutesPivot[ListPrice],MATCH($C184,RoutesPivot[[RouteID]:[RouteID]],0))</f>
        <v>275</v>
      </c>
      <c r="Q184" t="str">
        <f>INDEX(AirportPivot[AirportName],MATCH($N184,AirportPivot[[AirportID]:[AirportID]],0))</f>
        <v>McCarran International</v>
      </c>
      <c r="R184">
        <f>INDEX(AirportPivot[Gates (number of available)],MATCH($N184,AirportPivot[[AirportID]:[AirportID]],0))</f>
        <v>68</v>
      </c>
    </row>
    <row r="185" spans="1:18" x14ac:dyDescent="0.25">
      <c r="A185" s="3" t="s">
        <v>215</v>
      </c>
      <c r="B185" s="12">
        <v>42203</v>
      </c>
      <c r="C185" s="4" t="s">
        <v>23</v>
      </c>
      <c r="D185" s="4">
        <v>2.6</v>
      </c>
      <c r="E185" s="4">
        <v>26</v>
      </c>
      <c r="F185" s="5">
        <v>0.8125</v>
      </c>
      <c r="G185" s="6">
        <v>330</v>
      </c>
      <c r="H185" s="7">
        <v>61050</v>
      </c>
      <c r="I185" s="7">
        <f>FlightsPivot[[#This Row],[Total Fare]]*10%</f>
        <v>6105</v>
      </c>
      <c r="J185" s="7">
        <f>FlightsPivot[[#This Row],[Total Fare]]+FlightsPivot[[#This Row],[10% tax ]]</f>
        <v>67155</v>
      </c>
      <c r="K185" s="4">
        <v>7</v>
      </c>
      <c r="L185" s="4">
        <v>2015</v>
      </c>
      <c r="M185" t="str">
        <f>INDEX(RoutesPivot[DepAirport],MATCH($C185,RoutesPivot[[RouteID]:[RouteID]],0))</f>
        <v>ORD</v>
      </c>
      <c r="N185" t="str">
        <f>INDEX(RoutesPivot[AirportID],MATCH($C185,RoutesPivot[[RouteID]:[RouteID]],0))</f>
        <v>DEN</v>
      </c>
      <c r="O185">
        <f>INDEX(RoutesPivot[Distance],MATCH($C185,RoutesPivot[[RouteID]:[RouteID]],0))</f>
        <v>800</v>
      </c>
      <c r="P185">
        <f>INDEX(RoutesPivot[ListPrice],MATCH($C185,RoutesPivot[[RouteID]:[RouteID]],0))</f>
        <v>300</v>
      </c>
      <c r="Q185" t="str">
        <f>INDEX(AirportPivot[AirportName],MATCH($N185,AirportPivot[[AirportID]:[AirportID]],0))</f>
        <v>Denver International</v>
      </c>
      <c r="R185">
        <f>INDEX(AirportPivot[Gates (number of available)],MATCH($N185,AirportPivot[[AirportID]:[AirportID]],0))</f>
        <v>75</v>
      </c>
    </row>
    <row r="186" spans="1:18" x14ac:dyDescent="0.25">
      <c r="A186" s="3" t="s">
        <v>216</v>
      </c>
      <c r="B186" s="12">
        <v>41958</v>
      </c>
      <c r="C186" s="4" t="s">
        <v>17</v>
      </c>
      <c r="D186" s="4">
        <v>4.5999999999999996</v>
      </c>
      <c r="E186" s="4">
        <v>24</v>
      </c>
      <c r="F186" s="5">
        <v>0.45833333333333331</v>
      </c>
      <c r="G186" s="6">
        <v>350</v>
      </c>
      <c r="H186" s="7">
        <v>64750</v>
      </c>
      <c r="I186" s="7">
        <f>FlightsPivot[[#This Row],[Total Fare]]*10%</f>
        <v>6475</v>
      </c>
      <c r="J186" s="7">
        <f>FlightsPivot[[#This Row],[Total Fare]]+FlightsPivot[[#This Row],[10% tax ]]</f>
        <v>71225</v>
      </c>
      <c r="K186" s="4">
        <v>11</v>
      </c>
      <c r="L186" s="4">
        <v>2014</v>
      </c>
      <c r="M186" t="str">
        <f>INDEX(RoutesPivot[DepAirport],MATCH($C186,RoutesPivot[[RouteID]:[RouteID]],0))</f>
        <v>ORD</v>
      </c>
      <c r="N186" t="str">
        <f>INDEX(RoutesPivot[AirportID],MATCH($C186,RoutesPivot[[RouteID]:[RouteID]],0))</f>
        <v>LAX</v>
      </c>
      <c r="O186">
        <f>INDEX(RoutesPivot[Distance],MATCH($C186,RoutesPivot[[RouteID]:[RouteID]],0))</f>
        <v>1518</v>
      </c>
      <c r="P186">
        <f>INDEX(RoutesPivot[ListPrice],MATCH($C186,RoutesPivot[[RouteID]:[RouteID]],0))</f>
        <v>350</v>
      </c>
      <c r="Q186" t="str">
        <f>INDEX(AirportPivot[AirportName],MATCH($N186,AirportPivot[[AirportID]:[AirportID]],0))</f>
        <v>Los Angeles International</v>
      </c>
      <c r="R186">
        <f>INDEX(AirportPivot[Gates (number of available)],MATCH($N186,AirportPivot[[AirportID]:[AirportID]],0))</f>
        <v>86</v>
      </c>
    </row>
    <row r="187" spans="1:18" x14ac:dyDescent="0.25">
      <c r="A187" s="3" t="s">
        <v>217</v>
      </c>
      <c r="B187" s="12">
        <v>41645</v>
      </c>
      <c r="C187" s="4" t="s">
        <v>27</v>
      </c>
      <c r="D187" s="4">
        <v>8.4</v>
      </c>
      <c r="E187" s="4">
        <v>36</v>
      </c>
      <c r="F187" s="5">
        <v>0.41666666666666669</v>
      </c>
      <c r="G187" s="6">
        <v>200</v>
      </c>
      <c r="H187" s="7">
        <v>33000</v>
      </c>
      <c r="I187" s="7">
        <f>FlightsPivot[[#This Row],[Total Fare]]*10%</f>
        <v>3300</v>
      </c>
      <c r="J187" s="7">
        <f>FlightsPivot[[#This Row],[Total Fare]]+FlightsPivot[[#This Row],[10% tax ]]</f>
        <v>36300</v>
      </c>
      <c r="K187" s="4">
        <v>1</v>
      </c>
      <c r="L187" s="4">
        <v>2014</v>
      </c>
      <c r="M187" t="str">
        <f>INDEX(RoutesPivot[DepAirport],MATCH($C187,RoutesPivot[[RouteID]:[RouteID]],0))</f>
        <v>ORD</v>
      </c>
      <c r="N187" t="str">
        <f>INDEX(RoutesPivot[AirportID],MATCH($C187,RoutesPivot[[RouteID]:[RouteID]],0))</f>
        <v>ATL</v>
      </c>
      <c r="O187">
        <f>INDEX(RoutesPivot[Distance],MATCH($C187,RoutesPivot[[RouteID]:[RouteID]],0))</f>
        <v>510</v>
      </c>
      <c r="P187">
        <f>INDEX(RoutesPivot[ListPrice],MATCH($C187,RoutesPivot[[RouteID]:[RouteID]],0))</f>
        <v>200</v>
      </c>
      <c r="Q187" t="str">
        <f>INDEX(AirportPivot[AirportName],MATCH($N187,AirportPivot[[AirportID]:[AirportID]],0))</f>
        <v>Hartsfield-Jackson Atlanta International</v>
      </c>
      <c r="R187">
        <f>INDEX(AirportPivot[Gates (number of available)],MATCH($N187,AirportPivot[[AirportID]:[AirportID]],0))</f>
        <v>100</v>
      </c>
    </row>
    <row r="188" spans="1:18" x14ac:dyDescent="0.25">
      <c r="A188" s="3" t="s">
        <v>218</v>
      </c>
      <c r="B188" s="12">
        <v>41728</v>
      </c>
      <c r="C188" s="4" t="s">
        <v>37</v>
      </c>
      <c r="D188" s="4">
        <v>1.6</v>
      </c>
      <c r="E188" s="4">
        <v>152</v>
      </c>
      <c r="F188" s="5">
        <v>0.83333333333333337</v>
      </c>
      <c r="G188" s="6">
        <v>350</v>
      </c>
      <c r="H188" s="7">
        <v>57750</v>
      </c>
      <c r="I188" s="7">
        <f>FlightsPivot[[#This Row],[Total Fare]]*10%</f>
        <v>5775</v>
      </c>
      <c r="J188" s="7">
        <f>FlightsPivot[[#This Row],[Total Fare]]+FlightsPivot[[#This Row],[10% tax ]]</f>
        <v>63525</v>
      </c>
      <c r="K188" s="4">
        <v>3</v>
      </c>
      <c r="L188" s="4">
        <v>2014</v>
      </c>
      <c r="M188" t="str">
        <f>INDEX(RoutesPivot[DepAirport],MATCH($C188,RoutesPivot[[RouteID]:[RouteID]],0))</f>
        <v>ORD</v>
      </c>
      <c r="N188" t="str">
        <f>INDEX(RoutesPivot[AirportID],MATCH($C188,RoutesPivot[[RouteID]:[RouteID]],0))</f>
        <v>SEA</v>
      </c>
      <c r="O188">
        <f>INDEX(RoutesPivot[Distance],MATCH($C188,RoutesPivot[[RouteID]:[RouteID]],0))</f>
        <v>1500</v>
      </c>
      <c r="P188">
        <f>INDEX(RoutesPivot[ListPrice],MATCH($C188,RoutesPivot[[RouteID]:[RouteID]],0))</f>
        <v>350</v>
      </c>
      <c r="Q188" t="str">
        <f>INDEX(AirportPivot[AirportName],MATCH($N188,AirportPivot[[AirportID]:[AirportID]],0))</f>
        <v>Seattle-Tacoma International</v>
      </c>
      <c r="R188">
        <f>INDEX(AirportPivot[Gates (number of available)],MATCH($N188,AirportPivot[[AirportID]:[AirportID]],0))</f>
        <v>58</v>
      </c>
    </row>
    <row r="189" spans="1:18" x14ac:dyDescent="0.25">
      <c r="A189" s="3" t="s">
        <v>219</v>
      </c>
      <c r="B189" s="12">
        <v>41868</v>
      </c>
      <c r="C189" s="4" t="s">
        <v>23</v>
      </c>
      <c r="D189" s="4">
        <v>2.5</v>
      </c>
      <c r="E189" s="4">
        <v>206</v>
      </c>
      <c r="F189" s="5">
        <v>0.70833333333333337</v>
      </c>
      <c r="G189" s="6">
        <v>330</v>
      </c>
      <c r="H189" s="7">
        <v>54450</v>
      </c>
      <c r="I189" s="7">
        <f>FlightsPivot[[#This Row],[Total Fare]]*10%</f>
        <v>5445</v>
      </c>
      <c r="J189" s="7">
        <f>FlightsPivot[[#This Row],[Total Fare]]+FlightsPivot[[#This Row],[10% tax ]]</f>
        <v>59895</v>
      </c>
      <c r="K189" s="4">
        <v>8</v>
      </c>
      <c r="L189" s="4">
        <v>2014</v>
      </c>
      <c r="M189" t="str">
        <f>INDEX(RoutesPivot[DepAirport],MATCH($C189,RoutesPivot[[RouteID]:[RouteID]],0))</f>
        <v>ORD</v>
      </c>
      <c r="N189" t="str">
        <f>INDEX(RoutesPivot[AirportID],MATCH($C189,RoutesPivot[[RouteID]:[RouteID]],0))</f>
        <v>DEN</v>
      </c>
      <c r="O189">
        <f>INDEX(RoutesPivot[Distance],MATCH($C189,RoutesPivot[[RouteID]:[RouteID]],0))</f>
        <v>800</v>
      </c>
      <c r="P189">
        <f>INDEX(RoutesPivot[ListPrice],MATCH($C189,RoutesPivot[[RouteID]:[RouteID]],0))</f>
        <v>300</v>
      </c>
      <c r="Q189" t="str">
        <f>INDEX(AirportPivot[AirportName],MATCH($N189,AirportPivot[[AirportID]:[AirportID]],0))</f>
        <v>Denver International</v>
      </c>
      <c r="R189">
        <f>INDEX(AirportPivot[Gates (number of available)],MATCH($N189,AirportPivot[[AirportID]:[AirportID]],0))</f>
        <v>75</v>
      </c>
    </row>
    <row r="190" spans="1:18" x14ac:dyDescent="0.25">
      <c r="A190" s="3" t="s">
        <v>220</v>
      </c>
      <c r="B190" s="12">
        <v>42159</v>
      </c>
      <c r="C190" s="4" t="s">
        <v>25</v>
      </c>
      <c r="D190" s="4">
        <v>2.9</v>
      </c>
      <c r="E190" s="4">
        <v>171</v>
      </c>
      <c r="F190" s="5">
        <v>0.45833333333333331</v>
      </c>
      <c r="G190" s="6">
        <v>220</v>
      </c>
      <c r="H190" s="7">
        <v>36300</v>
      </c>
      <c r="I190" s="7">
        <f>FlightsPivot[[#This Row],[Total Fare]]*10%</f>
        <v>3630</v>
      </c>
      <c r="J190" s="7">
        <f>FlightsPivot[[#This Row],[Total Fare]]+FlightsPivot[[#This Row],[10% tax ]]</f>
        <v>39930</v>
      </c>
      <c r="K190" s="4">
        <v>6</v>
      </c>
      <c r="L190" s="4">
        <v>2015</v>
      </c>
      <c r="M190" t="str">
        <f>INDEX(RoutesPivot[DepAirport],MATCH($C190,RoutesPivot[[RouteID]:[RouteID]],0))</f>
        <v>ORD</v>
      </c>
      <c r="N190" t="str">
        <f>INDEX(RoutesPivot[AirportID],MATCH($C190,RoutesPivot[[RouteID]:[RouteID]],0))</f>
        <v>DFW</v>
      </c>
      <c r="O190">
        <f>INDEX(RoutesPivot[Distance],MATCH($C190,RoutesPivot[[RouteID]:[RouteID]],0))</f>
        <v>700</v>
      </c>
      <c r="P190">
        <f>INDEX(RoutesPivot[ListPrice],MATCH($C190,RoutesPivot[[RouteID]:[RouteID]],0))</f>
        <v>200</v>
      </c>
      <c r="Q190" t="str">
        <f>INDEX(AirportPivot[AirportName],MATCH($N190,AirportPivot[[AirportID]:[AirportID]],0))</f>
        <v>Dallas/Fort Worth International</v>
      </c>
      <c r="R190">
        <f>INDEX(AirportPivot[Gates (number of available)],MATCH($N190,AirportPivot[[AirportID]:[AirportID]],0))</f>
        <v>130</v>
      </c>
    </row>
    <row r="191" spans="1:18" x14ac:dyDescent="0.25">
      <c r="A191" s="3" t="s">
        <v>221</v>
      </c>
      <c r="B191" s="12">
        <v>42210</v>
      </c>
      <c r="C191" s="4" t="s">
        <v>25</v>
      </c>
      <c r="D191" s="4">
        <v>2.2000000000000002</v>
      </c>
      <c r="E191" s="4">
        <v>145</v>
      </c>
      <c r="F191" s="5">
        <v>0.75</v>
      </c>
      <c r="G191" s="6">
        <v>220</v>
      </c>
      <c r="H191" s="7">
        <v>40700</v>
      </c>
      <c r="I191" s="7">
        <f>FlightsPivot[[#This Row],[Total Fare]]*10%</f>
        <v>4070</v>
      </c>
      <c r="J191" s="7">
        <f>FlightsPivot[[#This Row],[Total Fare]]+FlightsPivot[[#This Row],[10% tax ]]</f>
        <v>44770</v>
      </c>
      <c r="K191" s="4">
        <v>7</v>
      </c>
      <c r="L191" s="4">
        <v>2015</v>
      </c>
      <c r="M191" t="str">
        <f>INDEX(RoutesPivot[DepAirport],MATCH($C191,RoutesPivot[[RouteID]:[RouteID]],0))</f>
        <v>ORD</v>
      </c>
      <c r="N191" t="str">
        <f>INDEX(RoutesPivot[AirportID],MATCH($C191,RoutesPivot[[RouteID]:[RouteID]],0))</f>
        <v>DFW</v>
      </c>
      <c r="O191">
        <f>INDEX(RoutesPivot[Distance],MATCH($C191,RoutesPivot[[RouteID]:[RouteID]],0))</f>
        <v>700</v>
      </c>
      <c r="P191">
        <f>INDEX(RoutesPivot[ListPrice],MATCH($C191,RoutesPivot[[RouteID]:[RouteID]],0))</f>
        <v>200</v>
      </c>
      <c r="Q191" t="str">
        <f>INDEX(AirportPivot[AirportName],MATCH($N191,AirportPivot[[AirportID]:[AirportID]],0))</f>
        <v>Dallas/Fort Worth International</v>
      </c>
      <c r="R191">
        <f>INDEX(AirportPivot[Gates (number of available)],MATCH($N191,AirportPivot[[AirportID]:[AirportID]],0))</f>
        <v>130</v>
      </c>
    </row>
    <row r="192" spans="1:18" x14ac:dyDescent="0.25">
      <c r="A192" s="3" t="s">
        <v>222</v>
      </c>
      <c r="B192" s="12">
        <v>42079</v>
      </c>
      <c r="C192" s="4" t="s">
        <v>17</v>
      </c>
      <c r="D192" s="4">
        <v>3.2</v>
      </c>
      <c r="E192" s="4">
        <v>150</v>
      </c>
      <c r="F192" s="5">
        <v>0.70833333333333337</v>
      </c>
      <c r="G192" s="6">
        <v>350</v>
      </c>
      <c r="H192" s="7">
        <v>64750</v>
      </c>
      <c r="I192" s="7">
        <f>FlightsPivot[[#This Row],[Total Fare]]*10%</f>
        <v>6475</v>
      </c>
      <c r="J192" s="7">
        <f>FlightsPivot[[#This Row],[Total Fare]]+FlightsPivot[[#This Row],[10% tax ]]</f>
        <v>71225</v>
      </c>
      <c r="K192" s="4">
        <v>3</v>
      </c>
      <c r="L192" s="4">
        <v>2015</v>
      </c>
      <c r="M192" t="str">
        <f>INDEX(RoutesPivot[DepAirport],MATCH($C192,RoutesPivot[[RouteID]:[RouteID]],0))</f>
        <v>ORD</v>
      </c>
      <c r="N192" t="str">
        <f>INDEX(RoutesPivot[AirportID],MATCH($C192,RoutesPivot[[RouteID]:[RouteID]],0))</f>
        <v>LAX</v>
      </c>
      <c r="O192">
        <f>INDEX(RoutesPivot[Distance],MATCH($C192,RoutesPivot[[RouteID]:[RouteID]],0))</f>
        <v>1518</v>
      </c>
      <c r="P192">
        <f>INDEX(RoutesPivot[ListPrice],MATCH($C192,RoutesPivot[[RouteID]:[RouteID]],0))</f>
        <v>350</v>
      </c>
      <c r="Q192" t="str">
        <f>INDEX(AirportPivot[AirportName],MATCH($N192,AirportPivot[[AirportID]:[AirportID]],0))</f>
        <v>Los Angeles International</v>
      </c>
      <c r="R192">
        <f>INDEX(AirportPivot[Gates (number of available)],MATCH($N192,AirportPivot[[AirportID]:[AirportID]],0))</f>
        <v>86</v>
      </c>
    </row>
    <row r="193" spans="1:18" x14ac:dyDescent="0.25">
      <c r="A193" s="3" t="s">
        <v>223</v>
      </c>
      <c r="B193" s="12">
        <v>41707</v>
      </c>
      <c r="C193" s="4" t="s">
        <v>47</v>
      </c>
      <c r="D193" s="4">
        <v>2.6</v>
      </c>
      <c r="E193" s="4">
        <v>117</v>
      </c>
      <c r="F193" s="5">
        <v>0.45833333333333331</v>
      </c>
      <c r="G193" s="6">
        <v>250</v>
      </c>
      <c r="H193" s="7">
        <v>46250</v>
      </c>
      <c r="I193" s="7">
        <f>FlightsPivot[[#This Row],[Total Fare]]*10%</f>
        <v>4625</v>
      </c>
      <c r="J193" s="7">
        <f>FlightsPivot[[#This Row],[Total Fare]]+FlightsPivot[[#This Row],[10% tax ]]</f>
        <v>50875</v>
      </c>
      <c r="K193" s="4">
        <v>3</v>
      </c>
      <c r="L193" s="4">
        <v>2014</v>
      </c>
      <c r="M193" t="str">
        <f>INDEX(RoutesPivot[DepAirport],MATCH($C193,RoutesPivot[[RouteID]:[RouteID]],0))</f>
        <v>ORD</v>
      </c>
      <c r="N193" t="str">
        <f>INDEX(RoutesPivot[AirportID],MATCH($C193,RoutesPivot[[RouteID]:[RouteID]],0))</f>
        <v>PHX</v>
      </c>
      <c r="O193">
        <f>INDEX(RoutesPivot[Distance],MATCH($C193,RoutesPivot[[RouteID]:[RouteID]],0))</f>
        <v>1200</v>
      </c>
      <c r="P193">
        <f>INDEX(RoutesPivot[ListPrice],MATCH($C193,RoutesPivot[[RouteID]:[RouteID]],0))</f>
        <v>250</v>
      </c>
      <c r="Q193" t="str">
        <f>INDEX(AirportPivot[AirportName],MATCH($N193,AirportPivot[[AirportID]:[AirportID]],0))</f>
        <v>Phoenix Sky Harbor International</v>
      </c>
      <c r="R193">
        <f>INDEX(AirportPivot[Gates (number of available)],MATCH($N193,AirportPivot[[AirportID]:[AirportID]],0))</f>
        <v>60</v>
      </c>
    </row>
    <row r="194" spans="1:18" x14ac:dyDescent="0.25">
      <c r="A194" s="3" t="s">
        <v>224</v>
      </c>
      <c r="B194" s="12">
        <v>42366</v>
      </c>
      <c r="C194" s="4" t="s">
        <v>15</v>
      </c>
      <c r="D194" s="4">
        <v>2.5</v>
      </c>
      <c r="E194" s="4">
        <v>58</v>
      </c>
      <c r="F194" s="5">
        <v>0.70833333333333337</v>
      </c>
      <c r="G194" s="6">
        <v>225</v>
      </c>
      <c r="H194" s="7">
        <v>37125</v>
      </c>
      <c r="I194" s="7">
        <f>FlightsPivot[[#This Row],[Total Fare]]*10%</f>
        <v>3712.5</v>
      </c>
      <c r="J194" s="7">
        <f>FlightsPivot[[#This Row],[Total Fare]]+FlightsPivot[[#This Row],[10% tax ]]</f>
        <v>40837.5</v>
      </c>
      <c r="K194" s="4">
        <v>12</v>
      </c>
      <c r="L194" s="4">
        <v>2015</v>
      </c>
      <c r="M194" t="str">
        <f>INDEX(RoutesPivot[DepAirport],MATCH($C194,RoutesPivot[[RouteID]:[RouteID]],0))</f>
        <v>ORD</v>
      </c>
      <c r="N194" t="str">
        <f>INDEX(RoutesPivot[AirportID],MATCH($C194,RoutesPivot[[RouteID]:[RouteID]],0))</f>
        <v>EWR</v>
      </c>
      <c r="O194">
        <f>INDEX(RoutesPivot[Distance],MATCH($C194,RoutesPivot[[RouteID]:[RouteID]],0))</f>
        <v>600</v>
      </c>
      <c r="P194">
        <f>INDEX(RoutesPivot[ListPrice],MATCH($C194,RoutesPivot[[RouteID]:[RouteID]],0))</f>
        <v>225</v>
      </c>
      <c r="Q194" t="str">
        <f>INDEX(AirportPivot[AirportName],MATCH($N194,AirportPivot[[AirportID]:[AirportID]],0))</f>
        <v>Newark Liberty International</v>
      </c>
      <c r="R194">
        <f>INDEX(AirportPivot[Gates (number of available)],MATCH($N194,AirportPivot[[AirportID]:[AirportID]],0))</f>
        <v>82</v>
      </c>
    </row>
    <row r="195" spans="1:18" x14ac:dyDescent="0.25">
      <c r="A195" s="3" t="s">
        <v>225</v>
      </c>
      <c r="B195" s="12">
        <v>42114</v>
      </c>
      <c r="C195" s="4" t="s">
        <v>98</v>
      </c>
      <c r="D195" s="4">
        <v>1.9</v>
      </c>
      <c r="E195" s="4">
        <v>182</v>
      </c>
      <c r="F195" s="5">
        <v>0.64583333333333337</v>
      </c>
      <c r="G195" s="6">
        <v>275</v>
      </c>
      <c r="H195" s="7">
        <v>45375</v>
      </c>
      <c r="I195" s="7">
        <f>FlightsPivot[[#This Row],[Total Fare]]*10%</f>
        <v>4537.5</v>
      </c>
      <c r="J195" s="7">
        <f>FlightsPivot[[#This Row],[Total Fare]]+FlightsPivot[[#This Row],[10% tax ]]</f>
        <v>49912.5</v>
      </c>
      <c r="K195" s="4">
        <v>4</v>
      </c>
      <c r="L195" s="4">
        <v>2015</v>
      </c>
      <c r="M195" t="str">
        <f>INDEX(RoutesPivot[DepAirport],MATCH($C195,RoutesPivot[[RouteID]:[RouteID]],0))</f>
        <v>ORD</v>
      </c>
      <c r="N195" t="str">
        <f>INDEX(RoutesPivot[AirportID],MATCH($C195,RoutesPivot[[RouteID]:[RouteID]],0))</f>
        <v>PHL</v>
      </c>
      <c r="O195">
        <f>INDEX(RoutesPivot[Distance],MATCH($C195,RoutesPivot[[RouteID]:[RouteID]],0))</f>
        <v>580</v>
      </c>
      <c r="P195">
        <f>INDEX(RoutesPivot[ListPrice],MATCH($C195,RoutesPivot[[RouteID]:[RouteID]],0))</f>
        <v>275</v>
      </c>
      <c r="Q195" t="str">
        <f>INDEX(AirportPivot[AirportName],MATCH($N195,AirportPivot[[AirportID]:[AirportID]],0))</f>
        <v>Philadelphia International</v>
      </c>
      <c r="R195">
        <f>INDEX(AirportPivot[Gates (number of available)],MATCH($N195,AirportPivot[[AirportID]:[AirportID]],0))</f>
        <v>89</v>
      </c>
    </row>
    <row r="196" spans="1:18" x14ac:dyDescent="0.25">
      <c r="A196" s="3" t="s">
        <v>226</v>
      </c>
      <c r="B196" s="12">
        <v>41833</v>
      </c>
      <c r="C196" s="4" t="s">
        <v>40</v>
      </c>
      <c r="D196" s="4">
        <v>3.2</v>
      </c>
      <c r="E196" s="4">
        <v>174</v>
      </c>
      <c r="F196" s="5">
        <v>0.47916666666666669</v>
      </c>
      <c r="G196" s="6">
        <v>126.5</v>
      </c>
      <c r="H196" s="7">
        <v>20872.5</v>
      </c>
      <c r="I196" s="7">
        <f>FlightsPivot[[#This Row],[Total Fare]]*10%</f>
        <v>2087.25</v>
      </c>
      <c r="J196" s="7">
        <f>FlightsPivot[[#This Row],[Total Fare]]+FlightsPivot[[#This Row],[10% tax ]]</f>
        <v>22959.75</v>
      </c>
      <c r="K196" s="4">
        <v>7</v>
      </c>
      <c r="L196" s="4">
        <v>2014</v>
      </c>
      <c r="M196" t="str">
        <f>INDEX(RoutesPivot[DepAirport],MATCH($C196,RoutesPivot[[RouteID]:[RouteID]],0))</f>
        <v>ORD</v>
      </c>
      <c r="N196" t="str">
        <f>INDEX(RoutesPivot[AirportID],MATCH($C196,RoutesPivot[[RouteID]:[RouteID]],0))</f>
        <v>MSP</v>
      </c>
      <c r="O196">
        <f>INDEX(RoutesPivot[Distance],MATCH($C196,RoutesPivot[[RouteID]:[RouteID]],0))</f>
        <v>300</v>
      </c>
      <c r="P196">
        <f>INDEX(RoutesPivot[ListPrice],MATCH($C196,RoutesPivot[[RouteID]:[RouteID]],0))</f>
        <v>115</v>
      </c>
      <c r="Q196" t="str">
        <f>INDEX(AirportPivot[AirportName],MATCH($N196,AirportPivot[[AirportID]:[AirportID]],0))</f>
        <v>Minneapolis-St Paul International/Wold-Chamberlain</v>
      </c>
      <c r="R196">
        <f>INDEX(AirportPivot[Gates (number of available)],MATCH($N196,AirportPivot[[AirportID]:[AirportID]],0))</f>
        <v>65</v>
      </c>
    </row>
    <row r="197" spans="1:18" x14ac:dyDescent="0.25">
      <c r="A197" s="3" t="s">
        <v>227</v>
      </c>
      <c r="B197" s="12">
        <v>41843</v>
      </c>
      <c r="C197" s="4" t="s">
        <v>70</v>
      </c>
      <c r="D197" s="4">
        <v>2.2000000000000002</v>
      </c>
      <c r="E197" s="4">
        <v>21</v>
      </c>
      <c r="F197" s="5">
        <v>0.79166666666666663</v>
      </c>
      <c r="G197" s="6">
        <v>302.5</v>
      </c>
      <c r="H197" s="7">
        <v>55962.5</v>
      </c>
      <c r="I197" s="7">
        <f>FlightsPivot[[#This Row],[Total Fare]]*10%</f>
        <v>5596.25</v>
      </c>
      <c r="J197" s="7">
        <f>FlightsPivot[[#This Row],[Total Fare]]+FlightsPivot[[#This Row],[10% tax ]]</f>
        <v>61558.75</v>
      </c>
      <c r="K197" s="4">
        <v>7</v>
      </c>
      <c r="L197" s="4">
        <v>2014</v>
      </c>
      <c r="M197" t="str">
        <f>INDEX(RoutesPivot[DepAirport],MATCH($C197,RoutesPivot[[RouteID]:[RouteID]],0))</f>
        <v>ORD</v>
      </c>
      <c r="N197" t="str">
        <f>INDEX(RoutesPivot[AirportID],MATCH($C197,RoutesPivot[[RouteID]:[RouteID]],0))</f>
        <v>LAS</v>
      </c>
      <c r="O197">
        <f>INDEX(RoutesPivot[Distance],MATCH($C197,RoutesPivot[[RouteID]:[RouteID]],0))</f>
        <v>1100</v>
      </c>
      <c r="P197">
        <f>INDEX(RoutesPivot[ListPrice],MATCH($C197,RoutesPivot[[RouteID]:[RouteID]],0))</f>
        <v>275</v>
      </c>
      <c r="Q197" t="str">
        <f>INDEX(AirportPivot[AirportName],MATCH($N197,AirportPivot[[AirportID]:[AirportID]],0))</f>
        <v>McCarran International</v>
      </c>
      <c r="R197">
        <f>INDEX(AirportPivot[Gates (number of available)],MATCH($N197,AirportPivot[[AirportID]:[AirportID]],0))</f>
        <v>68</v>
      </c>
    </row>
    <row r="198" spans="1:18" x14ac:dyDescent="0.25">
      <c r="A198" s="3" t="s">
        <v>228</v>
      </c>
      <c r="B198" s="12">
        <v>41951</v>
      </c>
      <c r="C198" s="4" t="s">
        <v>27</v>
      </c>
      <c r="D198" s="4">
        <v>9.6999999999999993</v>
      </c>
      <c r="E198" s="4">
        <v>191</v>
      </c>
      <c r="F198" s="5">
        <v>0.8125</v>
      </c>
      <c r="G198" s="6">
        <v>200</v>
      </c>
      <c r="H198" s="7">
        <v>33000</v>
      </c>
      <c r="I198" s="7">
        <f>FlightsPivot[[#This Row],[Total Fare]]*10%</f>
        <v>3300</v>
      </c>
      <c r="J198" s="7">
        <f>FlightsPivot[[#This Row],[Total Fare]]+FlightsPivot[[#This Row],[10% tax ]]</f>
        <v>36300</v>
      </c>
      <c r="K198" s="4">
        <v>11</v>
      </c>
      <c r="L198" s="4">
        <v>2014</v>
      </c>
      <c r="M198" t="str">
        <f>INDEX(RoutesPivot[DepAirport],MATCH($C198,RoutesPivot[[RouteID]:[RouteID]],0))</f>
        <v>ORD</v>
      </c>
      <c r="N198" t="str">
        <f>INDEX(RoutesPivot[AirportID],MATCH($C198,RoutesPivot[[RouteID]:[RouteID]],0))</f>
        <v>ATL</v>
      </c>
      <c r="O198">
        <f>INDEX(RoutesPivot[Distance],MATCH($C198,RoutesPivot[[RouteID]:[RouteID]],0))</f>
        <v>510</v>
      </c>
      <c r="P198">
        <f>INDEX(RoutesPivot[ListPrice],MATCH($C198,RoutesPivot[[RouteID]:[RouteID]],0))</f>
        <v>200</v>
      </c>
      <c r="Q198" t="str">
        <f>INDEX(AirportPivot[AirportName],MATCH($N198,AirportPivot[[AirportID]:[AirportID]],0))</f>
        <v>Hartsfield-Jackson Atlanta International</v>
      </c>
      <c r="R198">
        <f>INDEX(AirportPivot[Gates (number of available)],MATCH($N198,AirportPivot[[AirportID]:[AirportID]],0))</f>
        <v>100</v>
      </c>
    </row>
    <row r="199" spans="1:18" x14ac:dyDescent="0.25">
      <c r="A199" s="3" t="s">
        <v>229</v>
      </c>
      <c r="B199" s="12">
        <v>41667</v>
      </c>
      <c r="C199" s="4" t="s">
        <v>19</v>
      </c>
      <c r="D199" s="4">
        <v>1.7</v>
      </c>
      <c r="E199" s="4">
        <v>68</v>
      </c>
      <c r="F199" s="5">
        <v>0.8125</v>
      </c>
      <c r="G199" s="6">
        <v>200</v>
      </c>
      <c r="H199" s="7">
        <v>36200</v>
      </c>
      <c r="I199" s="7">
        <f>FlightsPivot[[#This Row],[Total Fare]]*10%</f>
        <v>3620</v>
      </c>
      <c r="J199" s="7">
        <f>FlightsPivot[[#This Row],[Total Fare]]+FlightsPivot[[#This Row],[10% tax ]]</f>
        <v>39820</v>
      </c>
      <c r="K199" s="4">
        <v>1</v>
      </c>
      <c r="L199" s="4">
        <v>2014</v>
      </c>
      <c r="M199" t="str">
        <f>INDEX(RoutesPivot[DepAirport],MATCH($C199,RoutesPivot[[RouteID]:[RouteID]],0))</f>
        <v>ORD</v>
      </c>
      <c r="N199" t="str">
        <f>INDEX(RoutesPivot[AirportID],MATCH($C199,RoutesPivot[[RouteID]:[RouteID]],0))</f>
        <v>IAH</v>
      </c>
      <c r="O199">
        <f>INDEX(RoutesPivot[Distance],MATCH($C199,RoutesPivot[[RouteID]:[RouteID]],0))</f>
        <v>800</v>
      </c>
      <c r="P199">
        <f>INDEX(RoutesPivot[ListPrice],MATCH($C199,RoutesPivot[[RouteID]:[RouteID]],0))</f>
        <v>200</v>
      </c>
      <c r="Q199" t="str">
        <f>INDEX(AirportPivot[AirportName],MATCH($N199,AirportPivot[[AirportID]:[AirportID]],0))</f>
        <v>George Bush Intercontinental/Houston</v>
      </c>
      <c r="R199">
        <f>INDEX(AirportPivot[Gates (number of available)],MATCH($N199,AirportPivot[[AirportID]:[AirportID]],0))</f>
        <v>80</v>
      </c>
    </row>
    <row r="200" spans="1:18" x14ac:dyDescent="0.25">
      <c r="A200" s="3" t="s">
        <v>230</v>
      </c>
      <c r="B200" s="12">
        <v>41792</v>
      </c>
      <c r="C200" s="4" t="s">
        <v>11</v>
      </c>
      <c r="D200" s="4">
        <v>2.5</v>
      </c>
      <c r="E200" s="4">
        <v>201</v>
      </c>
      <c r="F200" s="5">
        <v>0.70833333333333337</v>
      </c>
      <c r="G200" s="6">
        <v>330</v>
      </c>
      <c r="H200" s="7">
        <v>54450</v>
      </c>
      <c r="I200" s="7">
        <f>FlightsPivot[[#This Row],[Total Fare]]*10%</f>
        <v>5445</v>
      </c>
      <c r="J200" s="7">
        <f>FlightsPivot[[#This Row],[Total Fare]]+FlightsPivot[[#This Row],[10% tax ]]</f>
        <v>59895</v>
      </c>
      <c r="K200" s="4">
        <v>6</v>
      </c>
      <c r="L200" s="4">
        <v>2014</v>
      </c>
      <c r="M200" t="str">
        <f>INDEX(RoutesPivot[DepAirport],MATCH($C200,RoutesPivot[[RouteID]:[RouteID]],0))</f>
        <v>ORD</v>
      </c>
      <c r="N200" t="str">
        <f>INDEX(RoutesPivot[AirportID],MATCH($C200,RoutesPivot[[RouteID]:[RouteID]],0))</f>
        <v>BOS</v>
      </c>
      <c r="O200">
        <f>INDEX(RoutesPivot[Distance],MATCH($C200,RoutesPivot[[RouteID]:[RouteID]],0))</f>
        <v>730</v>
      </c>
      <c r="P200">
        <f>INDEX(RoutesPivot[ListPrice],MATCH($C200,RoutesPivot[[RouteID]:[RouteID]],0))</f>
        <v>300</v>
      </c>
      <c r="Q200" t="str">
        <f>INDEX(AirportPivot[AirportName],MATCH($N200,AirportPivot[[AirportID]:[AirportID]],0))</f>
        <v>General Edward Lawrence Logan International</v>
      </c>
      <c r="R200">
        <f>INDEX(AirportPivot[Gates (number of available)],MATCH($N200,AirportPivot[[AirportID]:[AirportID]],0))</f>
        <v>63</v>
      </c>
    </row>
    <row r="201" spans="1:18" x14ac:dyDescent="0.25">
      <c r="A201" s="3" t="s">
        <v>231</v>
      </c>
      <c r="B201" s="12">
        <v>41983</v>
      </c>
      <c r="C201" s="4" t="s">
        <v>27</v>
      </c>
      <c r="D201" s="4">
        <v>8.3000000000000007</v>
      </c>
      <c r="E201" s="4">
        <v>205</v>
      </c>
      <c r="F201" s="5">
        <v>0.75</v>
      </c>
      <c r="G201" s="6">
        <v>200</v>
      </c>
      <c r="H201" s="7">
        <v>33000</v>
      </c>
      <c r="I201" s="7">
        <f>FlightsPivot[[#This Row],[Total Fare]]*10%</f>
        <v>3300</v>
      </c>
      <c r="J201" s="7">
        <f>FlightsPivot[[#This Row],[Total Fare]]+FlightsPivot[[#This Row],[10% tax ]]</f>
        <v>36300</v>
      </c>
      <c r="K201" s="4">
        <v>12</v>
      </c>
      <c r="L201" s="4">
        <v>2014</v>
      </c>
      <c r="M201" t="str">
        <f>INDEX(RoutesPivot[DepAirport],MATCH($C201,RoutesPivot[[RouteID]:[RouteID]],0))</f>
        <v>ORD</v>
      </c>
      <c r="N201" t="str">
        <f>INDEX(RoutesPivot[AirportID],MATCH($C201,RoutesPivot[[RouteID]:[RouteID]],0))</f>
        <v>ATL</v>
      </c>
      <c r="O201">
        <f>INDEX(RoutesPivot[Distance],MATCH($C201,RoutesPivot[[RouteID]:[RouteID]],0))</f>
        <v>510</v>
      </c>
      <c r="P201">
        <f>INDEX(RoutesPivot[ListPrice],MATCH($C201,RoutesPivot[[RouteID]:[RouteID]],0))</f>
        <v>200</v>
      </c>
      <c r="Q201" t="str">
        <f>INDEX(AirportPivot[AirportName],MATCH($N201,AirportPivot[[AirportID]:[AirportID]],0))</f>
        <v>Hartsfield-Jackson Atlanta International</v>
      </c>
      <c r="R201">
        <f>INDEX(AirportPivot[Gates (number of available)],MATCH($N201,AirportPivot[[AirportID]:[AirportID]],0))</f>
        <v>100</v>
      </c>
    </row>
    <row r="202" spans="1:18" x14ac:dyDescent="0.25">
      <c r="A202" s="3" t="s">
        <v>232</v>
      </c>
      <c r="B202" s="12">
        <v>42345</v>
      </c>
      <c r="C202" s="4" t="s">
        <v>47</v>
      </c>
      <c r="D202" s="4">
        <v>2.5</v>
      </c>
      <c r="E202" s="4">
        <v>14</v>
      </c>
      <c r="F202" s="5">
        <v>0.33333333333333331</v>
      </c>
      <c r="G202" s="6">
        <v>250</v>
      </c>
      <c r="H202" s="7">
        <v>46250</v>
      </c>
      <c r="I202" s="7">
        <f>FlightsPivot[[#This Row],[Total Fare]]*10%</f>
        <v>4625</v>
      </c>
      <c r="J202" s="7">
        <f>FlightsPivot[[#This Row],[Total Fare]]+FlightsPivot[[#This Row],[10% tax ]]</f>
        <v>50875</v>
      </c>
      <c r="K202" s="4">
        <v>12</v>
      </c>
      <c r="L202" s="4">
        <v>2015</v>
      </c>
      <c r="M202" t="str">
        <f>INDEX(RoutesPivot[DepAirport],MATCH($C202,RoutesPivot[[RouteID]:[RouteID]],0))</f>
        <v>ORD</v>
      </c>
      <c r="N202" t="str">
        <f>INDEX(RoutesPivot[AirportID],MATCH($C202,RoutesPivot[[RouteID]:[RouteID]],0))</f>
        <v>PHX</v>
      </c>
      <c r="O202">
        <f>INDEX(RoutesPivot[Distance],MATCH($C202,RoutesPivot[[RouteID]:[RouteID]],0))</f>
        <v>1200</v>
      </c>
      <c r="P202">
        <f>INDEX(RoutesPivot[ListPrice],MATCH($C202,RoutesPivot[[RouteID]:[RouteID]],0))</f>
        <v>250</v>
      </c>
      <c r="Q202" t="str">
        <f>INDEX(AirportPivot[AirportName],MATCH($N202,AirportPivot[[AirportID]:[AirportID]],0))</f>
        <v>Phoenix Sky Harbor International</v>
      </c>
      <c r="R202">
        <f>INDEX(AirportPivot[Gates (number of available)],MATCH($N202,AirportPivot[[AirportID]:[AirportID]],0))</f>
        <v>60</v>
      </c>
    </row>
    <row r="203" spans="1:18" x14ac:dyDescent="0.25">
      <c r="A203" s="3" t="s">
        <v>233</v>
      </c>
      <c r="B203" s="12">
        <v>41669</v>
      </c>
      <c r="C203" s="4" t="s">
        <v>13</v>
      </c>
      <c r="D203" s="4">
        <v>2.7</v>
      </c>
      <c r="E203" s="4">
        <v>28</v>
      </c>
      <c r="F203" s="5">
        <v>0.35416666666666669</v>
      </c>
      <c r="G203" s="6">
        <v>250</v>
      </c>
      <c r="H203" s="7">
        <v>46250</v>
      </c>
      <c r="I203" s="7">
        <f>FlightsPivot[[#This Row],[Total Fare]]*10%</f>
        <v>4625</v>
      </c>
      <c r="J203" s="7">
        <f>FlightsPivot[[#This Row],[Total Fare]]+FlightsPivot[[#This Row],[10% tax ]]</f>
        <v>50875</v>
      </c>
      <c r="K203" s="4">
        <v>1</v>
      </c>
      <c r="L203" s="4">
        <v>2014</v>
      </c>
      <c r="M203" t="str">
        <f>INDEX(RoutesPivot[DepAirport],MATCH($C203,RoutesPivot[[RouteID]:[RouteID]],0))</f>
        <v>ORD</v>
      </c>
      <c r="N203" t="str">
        <f>INDEX(RoutesPivot[AirportID],MATCH($C203,RoutesPivot[[RouteID]:[RouteID]],0))</f>
        <v>JFK</v>
      </c>
      <c r="O203">
        <f>INDEX(RoutesPivot[Distance],MATCH($C203,RoutesPivot[[RouteID]:[RouteID]],0))</f>
        <v>619</v>
      </c>
      <c r="P203">
        <f>INDEX(RoutesPivot[ListPrice],MATCH($C203,RoutesPivot[[RouteID]:[RouteID]],0))</f>
        <v>250</v>
      </c>
      <c r="Q203" t="str">
        <f>INDEX(AirportPivot[AirportName],MATCH($N203,AirportPivot[[AirportID]:[AirportID]],0))</f>
        <v>John F Kennedy International</v>
      </c>
      <c r="R203">
        <f>INDEX(AirportPivot[Gates (number of available)],MATCH($N203,AirportPivot[[AirportID]:[AirportID]],0))</f>
        <v>120</v>
      </c>
    </row>
    <row r="204" spans="1:18" x14ac:dyDescent="0.25">
      <c r="A204" s="3" t="s">
        <v>234</v>
      </c>
      <c r="B204" s="12">
        <v>42000</v>
      </c>
      <c r="C204" s="4" t="s">
        <v>47</v>
      </c>
      <c r="D204" s="4">
        <v>5.0999999999999996</v>
      </c>
      <c r="E204" s="4">
        <v>180</v>
      </c>
      <c r="F204" s="5">
        <v>0.75</v>
      </c>
      <c r="G204" s="6">
        <v>350</v>
      </c>
      <c r="H204" s="7">
        <v>57750</v>
      </c>
      <c r="I204" s="7">
        <f>FlightsPivot[[#This Row],[Total Fare]]*10%</f>
        <v>5775</v>
      </c>
      <c r="J204" s="7">
        <f>FlightsPivot[[#This Row],[Total Fare]]+FlightsPivot[[#This Row],[10% tax ]]</f>
        <v>63525</v>
      </c>
      <c r="K204" s="4">
        <v>12</v>
      </c>
      <c r="L204" s="4">
        <v>2014</v>
      </c>
      <c r="M204" t="str">
        <f>INDEX(RoutesPivot[DepAirport],MATCH($C204,RoutesPivot[[RouteID]:[RouteID]],0))</f>
        <v>ORD</v>
      </c>
      <c r="N204" t="str">
        <f>INDEX(RoutesPivot[AirportID],MATCH($C204,RoutesPivot[[RouteID]:[RouteID]],0))</f>
        <v>PHX</v>
      </c>
      <c r="O204">
        <f>INDEX(RoutesPivot[Distance],MATCH($C204,RoutesPivot[[RouteID]:[RouteID]],0))</f>
        <v>1200</v>
      </c>
      <c r="P204">
        <f>INDEX(RoutesPivot[ListPrice],MATCH($C204,RoutesPivot[[RouteID]:[RouteID]],0))</f>
        <v>250</v>
      </c>
      <c r="Q204" t="str">
        <f>INDEX(AirportPivot[AirportName],MATCH($N204,AirportPivot[[AirportID]:[AirportID]],0))</f>
        <v>Phoenix Sky Harbor International</v>
      </c>
      <c r="R204">
        <f>INDEX(AirportPivot[Gates (number of available)],MATCH($N204,AirportPivot[[AirportID]:[AirportID]],0))</f>
        <v>60</v>
      </c>
    </row>
    <row r="205" spans="1:18" x14ac:dyDescent="0.25">
      <c r="A205" s="3" t="s">
        <v>235</v>
      </c>
      <c r="B205" s="12">
        <v>42313</v>
      </c>
      <c r="C205" s="4" t="s">
        <v>25</v>
      </c>
      <c r="D205" s="4">
        <v>3.1</v>
      </c>
      <c r="E205" s="4">
        <v>193</v>
      </c>
      <c r="F205" s="5">
        <v>0.625</v>
      </c>
      <c r="G205" s="6">
        <v>200</v>
      </c>
      <c r="H205" s="7">
        <v>33000</v>
      </c>
      <c r="I205" s="7">
        <f>FlightsPivot[[#This Row],[Total Fare]]*10%</f>
        <v>3300</v>
      </c>
      <c r="J205" s="7">
        <f>FlightsPivot[[#This Row],[Total Fare]]+FlightsPivot[[#This Row],[10% tax ]]</f>
        <v>36300</v>
      </c>
      <c r="K205" s="4">
        <v>11</v>
      </c>
      <c r="L205" s="4">
        <v>2015</v>
      </c>
      <c r="M205" t="str">
        <f>INDEX(RoutesPivot[DepAirport],MATCH($C205,RoutesPivot[[RouteID]:[RouteID]],0))</f>
        <v>ORD</v>
      </c>
      <c r="N205" t="str">
        <f>INDEX(RoutesPivot[AirportID],MATCH($C205,RoutesPivot[[RouteID]:[RouteID]],0))</f>
        <v>DFW</v>
      </c>
      <c r="O205">
        <f>INDEX(RoutesPivot[Distance],MATCH($C205,RoutesPivot[[RouteID]:[RouteID]],0))</f>
        <v>700</v>
      </c>
      <c r="P205">
        <f>INDEX(RoutesPivot[ListPrice],MATCH($C205,RoutesPivot[[RouteID]:[RouteID]],0))</f>
        <v>200</v>
      </c>
      <c r="Q205" t="str">
        <f>INDEX(AirportPivot[AirportName],MATCH($N205,AirportPivot[[AirportID]:[AirportID]],0))</f>
        <v>Dallas/Fort Worth International</v>
      </c>
      <c r="R205">
        <f>INDEX(AirportPivot[Gates (number of available)],MATCH($N205,AirportPivot[[AirportID]:[AirportID]],0))</f>
        <v>130</v>
      </c>
    </row>
    <row r="206" spans="1:18" x14ac:dyDescent="0.25">
      <c r="A206" s="3" t="s">
        <v>236</v>
      </c>
      <c r="B206" s="12">
        <v>41890</v>
      </c>
      <c r="C206" s="4" t="s">
        <v>13</v>
      </c>
      <c r="D206" s="4">
        <v>1.7</v>
      </c>
      <c r="E206" s="4">
        <v>197</v>
      </c>
      <c r="F206" s="5">
        <v>0.70833333333333337</v>
      </c>
      <c r="G206" s="6">
        <v>250</v>
      </c>
      <c r="H206" s="7">
        <v>41250</v>
      </c>
      <c r="I206" s="7">
        <f>FlightsPivot[[#This Row],[Total Fare]]*10%</f>
        <v>4125</v>
      </c>
      <c r="J206" s="7">
        <f>FlightsPivot[[#This Row],[Total Fare]]+FlightsPivot[[#This Row],[10% tax ]]</f>
        <v>45375</v>
      </c>
      <c r="K206" s="4">
        <v>9</v>
      </c>
      <c r="L206" s="4">
        <v>2014</v>
      </c>
      <c r="M206" t="str">
        <f>INDEX(RoutesPivot[DepAirport],MATCH($C206,RoutesPivot[[RouteID]:[RouteID]],0))</f>
        <v>ORD</v>
      </c>
      <c r="N206" t="str">
        <f>INDEX(RoutesPivot[AirportID],MATCH($C206,RoutesPivot[[RouteID]:[RouteID]],0))</f>
        <v>JFK</v>
      </c>
      <c r="O206">
        <f>INDEX(RoutesPivot[Distance],MATCH($C206,RoutesPivot[[RouteID]:[RouteID]],0))</f>
        <v>619</v>
      </c>
      <c r="P206">
        <f>INDEX(RoutesPivot[ListPrice],MATCH($C206,RoutesPivot[[RouteID]:[RouteID]],0))</f>
        <v>250</v>
      </c>
      <c r="Q206" t="str">
        <f>INDEX(AirportPivot[AirportName],MATCH($N206,AirportPivot[[AirportID]:[AirportID]],0))</f>
        <v>John F Kennedy International</v>
      </c>
      <c r="R206">
        <f>INDEX(AirportPivot[Gates (number of available)],MATCH($N206,AirportPivot[[AirportID]:[AirportID]],0))</f>
        <v>120</v>
      </c>
    </row>
    <row r="207" spans="1:18" x14ac:dyDescent="0.25">
      <c r="A207" s="3" t="s">
        <v>237</v>
      </c>
      <c r="B207" s="12">
        <v>42001</v>
      </c>
      <c r="C207" s="4" t="s">
        <v>25</v>
      </c>
      <c r="D207" s="4">
        <v>5.5</v>
      </c>
      <c r="E207" s="4">
        <v>139</v>
      </c>
      <c r="F207" s="5">
        <v>0.70833333333333337</v>
      </c>
      <c r="G207" s="6">
        <v>280</v>
      </c>
      <c r="H207" s="7">
        <v>51800</v>
      </c>
      <c r="I207" s="7">
        <f>FlightsPivot[[#This Row],[Total Fare]]*10%</f>
        <v>5180</v>
      </c>
      <c r="J207" s="7">
        <f>FlightsPivot[[#This Row],[Total Fare]]+FlightsPivot[[#This Row],[10% tax ]]</f>
        <v>56980</v>
      </c>
      <c r="K207" s="4">
        <v>12</v>
      </c>
      <c r="L207" s="4">
        <v>2014</v>
      </c>
      <c r="M207" t="str">
        <f>INDEX(RoutesPivot[DepAirport],MATCH($C207,RoutesPivot[[RouteID]:[RouteID]],0))</f>
        <v>ORD</v>
      </c>
      <c r="N207" t="str">
        <f>INDEX(RoutesPivot[AirportID],MATCH($C207,RoutesPivot[[RouteID]:[RouteID]],0))</f>
        <v>DFW</v>
      </c>
      <c r="O207">
        <f>INDEX(RoutesPivot[Distance],MATCH($C207,RoutesPivot[[RouteID]:[RouteID]],0))</f>
        <v>700</v>
      </c>
      <c r="P207">
        <f>INDEX(RoutesPivot[ListPrice],MATCH($C207,RoutesPivot[[RouteID]:[RouteID]],0))</f>
        <v>200</v>
      </c>
      <c r="Q207" t="str">
        <f>INDEX(AirportPivot[AirportName],MATCH($N207,AirportPivot[[AirportID]:[AirportID]],0))</f>
        <v>Dallas/Fort Worth International</v>
      </c>
      <c r="R207">
        <f>INDEX(AirportPivot[Gates (number of available)],MATCH($N207,AirportPivot[[AirportID]:[AirportID]],0))</f>
        <v>130</v>
      </c>
    </row>
    <row r="208" spans="1:18" x14ac:dyDescent="0.25">
      <c r="A208" s="3" t="s">
        <v>238</v>
      </c>
      <c r="B208" s="12">
        <v>41646</v>
      </c>
      <c r="C208" s="4" t="s">
        <v>21</v>
      </c>
      <c r="D208" s="4">
        <v>2.7</v>
      </c>
      <c r="E208" s="4">
        <v>137</v>
      </c>
      <c r="F208" s="5">
        <v>0.33333333333333331</v>
      </c>
      <c r="G208" s="6">
        <v>125</v>
      </c>
      <c r="H208" s="7">
        <v>23125</v>
      </c>
      <c r="I208" s="7">
        <f>FlightsPivot[[#This Row],[Total Fare]]*10%</f>
        <v>2312.5</v>
      </c>
      <c r="J208" s="7">
        <f>FlightsPivot[[#This Row],[Total Fare]]+FlightsPivot[[#This Row],[10% tax ]]</f>
        <v>25437.5</v>
      </c>
      <c r="K208" s="4">
        <v>1</v>
      </c>
      <c r="L208" s="4">
        <v>2014</v>
      </c>
      <c r="M208" t="str">
        <f>INDEX(RoutesPivot[DepAirport],MATCH($C208,RoutesPivot[[RouteID]:[RouteID]],0))</f>
        <v>ORD</v>
      </c>
      <c r="N208" t="str">
        <f>INDEX(RoutesPivot[AirportID],MATCH($C208,RoutesPivot[[RouteID]:[RouteID]],0))</f>
        <v>CLT</v>
      </c>
      <c r="O208">
        <f>INDEX(RoutesPivot[Distance],MATCH($C208,RoutesPivot[[RouteID]:[RouteID]],0))</f>
        <v>700</v>
      </c>
      <c r="P208">
        <f>INDEX(RoutesPivot[ListPrice],MATCH($C208,RoutesPivot[[RouteID]:[RouteID]],0))</f>
        <v>125</v>
      </c>
      <c r="Q208" t="str">
        <f>INDEX(AirportPivot[AirportName],MATCH($N208,AirportPivot[[AirportID]:[AirportID]],0))</f>
        <v>Charlotte/Douglas International</v>
      </c>
      <c r="R208">
        <f>INDEX(AirportPivot[Gates (number of available)],MATCH($N208,AirportPivot[[AirportID]:[AirportID]],0))</f>
        <v>65</v>
      </c>
    </row>
    <row r="209" spans="1:18" x14ac:dyDescent="0.25">
      <c r="A209" s="3" t="s">
        <v>239</v>
      </c>
      <c r="B209" s="12">
        <v>41910</v>
      </c>
      <c r="C209" s="4" t="s">
        <v>80</v>
      </c>
      <c r="D209" s="4">
        <v>2.4</v>
      </c>
      <c r="E209" s="4">
        <v>88</v>
      </c>
      <c r="F209" s="5">
        <v>0.58333333333333337</v>
      </c>
      <c r="G209" s="6">
        <v>300</v>
      </c>
      <c r="H209" s="7">
        <v>54300</v>
      </c>
      <c r="I209" s="7">
        <f>FlightsPivot[[#This Row],[Total Fare]]*10%</f>
        <v>5430</v>
      </c>
      <c r="J209" s="7">
        <f>FlightsPivot[[#This Row],[Total Fare]]+FlightsPivot[[#This Row],[10% tax ]]</f>
        <v>59730</v>
      </c>
      <c r="K209" s="4">
        <v>9</v>
      </c>
      <c r="L209" s="4">
        <v>2014</v>
      </c>
      <c r="M209" t="str">
        <f>INDEX(RoutesPivot[DepAirport],MATCH($C209,RoutesPivot[[RouteID]:[RouteID]],0))</f>
        <v>ORD</v>
      </c>
      <c r="N209" t="str">
        <f>INDEX(RoutesPivot[AirportID],MATCH($C209,RoutesPivot[[RouteID]:[RouteID]],0))</f>
        <v>MIA</v>
      </c>
      <c r="O209">
        <f>INDEX(RoutesPivot[Distance],MATCH($C209,RoutesPivot[[RouteID]:[RouteID]],0))</f>
        <v>1000</v>
      </c>
      <c r="P209">
        <f>INDEX(RoutesPivot[ListPrice],MATCH($C209,RoutesPivot[[RouteID]:[RouteID]],0))</f>
        <v>300</v>
      </c>
      <c r="Q209" t="str">
        <f>INDEX(AirportPivot[AirportName],MATCH($N209,AirportPivot[[AirportID]:[AirportID]],0))</f>
        <v>Miami International</v>
      </c>
      <c r="R209">
        <f>INDEX(AirportPivot[Gates (number of available)],MATCH($N209,AirportPivot[[AirportID]:[AirportID]],0))</f>
        <v>80</v>
      </c>
    </row>
    <row r="210" spans="1:18" x14ac:dyDescent="0.25">
      <c r="A210" s="3" t="s">
        <v>240</v>
      </c>
      <c r="B210" s="12">
        <v>42044</v>
      </c>
      <c r="C210" s="4" t="s">
        <v>19</v>
      </c>
      <c r="D210" s="4">
        <v>1.4</v>
      </c>
      <c r="E210" s="4">
        <v>73</v>
      </c>
      <c r="F210" s="5">
        <v>0.72916666666666663</v>
      </c>
      <c r="G210" s="6">
        <v>200</v>
      </c>
      <c r="H210" s="7">
        <v>36200</v>
      </c>
      <c r="I210" s="7">
        <f>FlightsPivot[[#This Row],[Total Fare]]*10%</f>
        <v>3620</v>
      </c>
      <c r="J210" s="7">
        <f>FlightsPivot[[#This Row],[Total Fare]]+FlightsPivot[[#This Row],[10% tax ]]</f>
        <v>39820</v>
      </c>
      <c r="K210" s="4">
        <v>2</v>
      </c>
      <c r="L210" s="4">
        <v>2015</v>
      </c>
      <c r="M210" t="str">
        <f>INDEX(RoutesPivot[DepAirport],MATCH($C210,RoutesPivot[[RouteID]:[RouteID]],0))</f>
        <v>ORD</v>
      </c>
      <c r="N210" t="str">
        <f>INDEX(RoutesPivot[AirportID],MATCH($C210,RoutesPivot[[RouteID]:[RouteID]],0))</f>
        <v>IAH</v>
      </c>
      <c r="O210">
        <f>INDEX(RoutesPivot[Distance],MATCH($C210,RoutesPivot[[RouteID]:[RouteID]],0))</f>
        <v>800</v>
      </c>
      <c r="P210">
        <f>INDEX(RoutesPivot[ListPrice],MATCH($C210,RoutesPivot[[RouteID]:[RouteID]],0))</f>
        <v>200</v>
      </c>
      <c r="Q210" t="str">
        <f>INDEX(AirportPivot[AirportName],MATCH($N210,AirportPivot[[AirportID]:[AirportID]],0))</f>
        <v>George Bush Intercontinental/Houston</v>
      </c>
      <c r="R210">
        <f>INDEX(AirportPivot[Gates (number of available)],MATCH($N210,AirportPivot[[AirportID]:[AirportID]],0))</f>
        <v>80</v>
      </c>
    </row>
    <row r="211" spans="1:18" x14ac:dyDescent="0.25">
      <c r="A211" s="3" t="s">
        <v>241</v>
      </c>
      <c r="B211" s="12">
        <v>42076</v>
      </c>
      <c r="C211" s="4" t="s">
        <v>13</v>
      </c>
      <c r="D211" s="4">
        <v>2.9</v>
      </c>
      <c r="E211" s="4">
        <v>171</v>
      </c>
      <c r="F211" s="5">
        <v>0.33333333333333331</v>
      </c>
      <c r="G211" s="6">
        <v>250</v>
      </c>
      <c r="H211" s="7">
        <v>41250</v>
      </c>
      <c r="I211" s="7">
        <f>FlightsPivot[[#This Row],[Total Fare]]*10%</f>
        <v>4125</v>
      </c>
      <c r="J211" s="7">
        <f>FlightsPivot[[#This Row],[Total Fare]]+FlightsPivot[[#This Row],[10% tax ]]</f>
        <v>45375</v>
      </c>
      <c r="K211" s="4">
        <v>3</v>
      </c>
      <c r="L211" s="4">
        <v>2015</v>
      </c>
      <c r="M211" t="str">
        <f>INDEX(RoutesPivot[DepAirport],MATCH($C211,RoutesPivot[[RouteID]:[RouteID]],0))</f>
        <v>ORD</v>
      </c>
      <c r="N211" t="str">
        <f>INDEX(RoutesPivot[AirportID],MATCH($C211,RoutesPivot[[RouteID]:[RouteID]],0))</f>
        <v>JFK</v>
      </c>
      <c r="O211">
        <f>INDEX(RoutesPivot[Distance],MATCH($C211,RoutesPivot[[RouteID]:[RouteID]],0))</f>
        <v>619</v>
      </c>
      <c r="P211">
        <f>INDEX(RoutesPivot[ListPrice],MATCH($C211,RoutesPivot[[RouteID]:[RouteID]],0))</f>
        <v>250</v>
      </c>
      <c r="Q211" t="str">
        <f>INDEX(AirportPivot[AirportName],MATCH($N211,AirportPivot[[AirportID]:[AirportID]],0))</f>
        <v>John F Kennedy International</v>
      </c>
      <c r="R211">
        <f>INDEX(AirportPivot[Gates (number of available)],MATCH($N211,AirportPivot[[AirportID]:[AirportID]],0))</f>
        <v>120</v>
      </c>
    </row>
    <row r="212" spans="1:18" x14ac:dyDescent="0.25">
      <c r="A212" s="3" t="s">
        <v>242</v>
      </c>
      <c r="B212" s="12">
        <v>42255</v>
      </c>
      <c r="C212" s="4" t="s">
        <v>33</v>
      </c>
      <c r="D212" s="4">
        <v>1.8</v>
      </c>
      <c r="E212" s="4">
        <v>190</v>
      </c>
      <c r="F212" s="5">
        <v>0.8125</v>
      </c>
      <c r="G212" s="6">
        <v>375</v>
      </c>
      <c r="H212" s="7">
        <v>61875</v>
      </c>
      <c r="I212" s="7">
        <f>FlightsPivot[[#This Row],[Total Fare]]*10%</f>
        <v>6187.5</v>
      </c>
      <c r="J212" s="7">
        <f>FlightsPivot[[#This Row],[Total Fare]]+FlightsPivot[[#This Row],[10% tax ]]</f>
        <v>68062.5</v>
      </c>
      <c r="K212" s="4">
        <v>9</v>
      </c>
      <c r="L212" s="4">
        <v>2015</v>
      </c>
      <c r="M212" t="str">
        <f>INDEX(RoutesPivot[DepAirport],MATCH($C212,RoutesPivot[[RouteID]:[RouteID]],0))</f>
        <v>ORD</v>
      </c>
      <c r="N212" t="str">
        <f>INDEX(RoutesPivot[AirportID],MATCH($C212,RoutesPivot[[RouteID]:[RouteID]],0))</f>
        <v>SFO</v>
      </c>
      <c r="O212">
        <f>INDEX(RoutesPivot[Distance],MATCH($C212,RoutesPivot[[RouteID]:[RouteID]],0))</f>
        <v>1600</v>
      </c>
      <c r="P212">
        <f>INDEX(RoutesPivot[ListPrice],MATCH($C212,RoutesPivot[[RouteID]:[RouteID]],0))</f>
        <v>375</v>
      </c>
      <c r="Q212" t="str">
        <f>INDEX(AirportPivot[AirportName],MATCH($N212,AirportPivot[[AirportID]:[AirportID]],0))</f>
        <v>San Francisco International</v>
      </c>
      <c r="R212">
        <f>INDEX(AirportPivot[Gates (number of available)],MATCH($N212,AirportPivot[[AirportID]:[AirportID]],0))</f>
        <v>70</v>
      </c>
    </row>
    <row r="213" spans="1:18" x14ac:dyDescent="0.25">
      <c r="A213" s="3" t="s">
        <v>243</v>
      </c>
      <c r="B213" s="12">
        <v>41704</v>
      </c>
      <c r="C213" s="4" t="s">
        <v>13</v>
      </c>
      <c r="D213" s="4">
        <v>2.4</v>
      </c>
      <c r="E213" s="4">
        <v>106</v>
      </c>
      <c r="F213" s="5">
        <v>0.83333333333333337</v>
      </c>
      <c r="G213" s="6">
        <v>250</v>
      </c>
      <c r="H213" s="7">
        <v>46250</v>
      </c>
      <c r="I213" s="7">
        <f>FlightsPivot[[#This Row],[Total Fare]]*10%</f>
        <v>4625</v>
      </c>
      <c r="J213" s="7">
        <f>FlightsPivot[[#This Row],[Total Fare]]+FlightsPivot[[#This Row],[10% tax ]]</f>
        <v>50875</v>
      </c>
      <c r="K213" s="4">
        <v>3</v>
      </c>
      <c r="L213" s="4">
        <v>2014</v>
      </c>
      <c r="M213" t="str">
        <f>INDEX(RoutesPivot[DepAirport],MATCH($C213,RoutesPivot[[RouteID]:[RouteID]],0))</f>
        <v>ORD</v>
      </c>
      <c r="N213" t="str">
        <f>INDEX(RoutesPivot[AirportID],MATCH($C213,RoutesPivot[[RouteID]:[RouteID]],0))</f>
        <v>JFK</v>
      </c>
      <c r="O213">
        <f>INDEX(RoutesPivot[Distance],MATCH($C213,RoutesPivot[[RouteID]:[RouteID]],0))</f>
        <v>619</v>
      </c>
      <c r="P213">
        <f>INDEX(RoutesPivot[ListPrice],MATCH($C213,RoutesPivot[[RouteID]:[RouteID]],0))</f>
        <v>250</v>
      </c>
      <c r="Q213" t="str">
        <f>INDEX(AirportPivot[AirportName],MATCH($N213,AirportPivot[[AirportID]:[AirportID]],0))</f>
        <v>John F Kennedy International</v>
      </c>
      <c r="R213">
        <f>INDEX(AirportPivot[Gates (number of available)],MATCH($N213,AirportPivot[[AirportID]:[AirportID]],0))</f>
        <v>120</v>
      </c>
    </row>
    <row r="214" spans="1:18" x14ac:dyDescent="0.25">
      <c r="A214" s="3" t="s">
        <v>244</v>
      </c>
      <c r="B214" s="12">
        <v>41943</v>
      </c>
      <c r="C214" s="4" t="s">
        <v>19</v>
      </c>
      <c r="D214" s="4">
        <v>2.2999999999999998</v>
      </c>
      <c r="E214" s="4">
        <v>72</v>
      </c>
      <c r="F214" s="5">
        <v>0.45833333333333331</v>
      </c>
      <c r="G214" s="6">
        <v>200</v>
      </c>
      <c r="H214" s="7">
        <v>36200</v>
      </c>
      <c r="I214" s="7">
        <f>FlightsPivot[[#This Row],[Total Fare]]*10%</f>
        <v>3620</v>
      </c>
      <c r="J214" s="7">
        <f>FlightsPivot[[#This Row],[Total Fare]]+FlightsPivot[[#This Row],[10% tax ]]</f>
        <v>39820</v>
      </c>
      <c r="K214" s="4">
        <v>10</v>
      </c>
      <c r="L214" s="4">
        <v>2014</v>
      </c>
      <c r="M214" t="str">
        <f>INDEX(RoutesPivot[DepAirport],MATCH($C214,RoutesPivot[[RouteID]:[RouteID]],0))</f>
        <v>ORD</v>
      </c>
      <c r="N214" t="str">
        <f>INDEX(RoutesPivot[AirportID],MATCH($C214,RoutesPivot[[RouteID]:[RouteID]],0))</f>
        <v>IAH</v>
      </c>
      <c r="O214">
        <f>INDEX(RoutesPivot[Distance],MATCH($C214,RoutesPivot[[RouteID]:[RouteID]],0))</f>
        <v>800</v>
      </c>
      <c r="P214">
        <f>INDEX(RoutesPivot[ListPrice],MATCH($C214,RoutesPivot[[RouteID]:[RouteID]],0))</f>
        <v>200</v>
      </c>
      <c r="Q214" t="str">
        <f>INDEX(AirportPivot[AirportName],MATCH($N214,AirportPivot[[AirportID]:[AirportID]],0))</f>
        <v>George Bush Intercontinental/Houston</v>
      </c>
      <c r="R214">
        <f>INDEX(AirportPivot[Gates (number of available)],MATCH($N214,AirportPivot[[AirportID]:[AirportID]],0))</f>
        <v>80</v>
      </c>
    </row>
    <row r="215" spans="1:18" x14ac:dyDescent="0.25">
      <c r="A215" s="3" t="s">
        <v>245</v>
      </c>
      <c r="B215" s="12">
        <v>41843</v>
      </c>
      <c r="C215" s="4" t="s">
        <v>21</v>
      </c>
      <c r="D215" s="4">
        <v>3.7</v>
      </c>
      <c r="E215" s="4">
        <v>204</v>
      </c>
      <c r="F215" s="5">
        <v>0.70833333333333337</v>
      </c>
      <c r="G215" s="6">
        <v>137.5</v>
      </c>
      <c r="H215" s="7">
        <v>22687.5</v>
      </c>
      <c r="I215" s="7">
        <f>FlightsPivot[[#This Row],[Total Fare]]*10%</f>
        <v>2268.75</v>
      </c>
      <c r="J215" s="7">
        <f>FlightsPivot[[#This Row],[Total Fare]]+FlightsPivot[[#This Row],[10% tax ]]</f>
        <v>24956.25</v>
      </c>
      <c r="K215" s="4">
        <v>7</v>
      </c>
      <c r="L215" s="4">
        <v>2014</v>
      </c>
      <c r="M215" t="str">
        <f>INDEX(RoutesPivot[DepAirport],MATCH($C215,RoutesPivot[[RouteID]:[RouteID]],0))</f>
        <v>ORD</v>
      </c>
      <c r="N215" t="str">
        <f>INDEX(RoutesPivot[AirportID],MATCH($C215,RoutesPivot[[RouteID]:[RouteID]],0))</f>
        <v>CLT</v>
      </c>
      <c r="O215">
        <f>INDEX(RoutesPivot[Distance],MATCH($C215,RoutesPivot[[RouteID]:[RouteID]],0))</f>
        <v>700</v>
      </c>
      <c r="P215">
        <f>INDEX(RoutesPivot[ListPrice],MATCH($C215,RoutesPivot[[RouteID]:[RouteID]],0))</f>
        <v>125</v>
      </c>
      <c r="Q215" t="str">
        <f>INDEX(AirportPivot[AirportName],MATCH($N215,AirportPivot[[AirportID]:[AirportID]],0))</f>
        <v>Charlotte/Douglas International</v>
      </c>
      <c r="R215">
        <f>INDEX(AirportPivot[Gates (number of available)],MATCH($N215,AirportPivot[[AirportID]:[AirportID]],0))</f>
        <v>65</v>
      </c>
    </row>
    <row r="216" spans="1:18" x14ac:dyDescent="0.25">
      <c r="A216" s="3" t="s">
        <v>246</v>
      </c>
      <c r="B216" s="12">
        <v>42330</v>
      </c>
      <c r="C216" s="4" t="s">
        <v>80</v>
      </c>
      <c r="D216" s="4">
        <v>1.6</v>
      </c>
      <c r="E216" s="4">
        <v>205</v>
      </c>
      <c r="F216" s="5">
        <v>0.75</v>
      </c>
      <c r="G216" s="6">
        <v>300</v>
      </c>
      <c r="H216" s="7">
        <v>49500</v>
      </c>
      <c r="I216" s="7">
        <f>FlightsPivot[[#This Row],[Total Fare]]*10%</f>
        <v>4950</v>
      </c>
      <c r="J216" s="7">
        <f>FlightsPivot[[#This Row],[Total Fare]]+FlightsPivot[[#This Row],[10% tax ]]</f>
        <v>54450</v>
      </c>
      <c r="K216" s="4">
        <v>11</v>
      </c>
      <c r="L216" s="4">
        <v>2015</v>
      </c>
      <c r="M216" t="str">
        <f>INDEX(RoutesPivot[DepAirport],MATCH($C216,RoutesPivot[[RouteID]:[RouteID]],0))</f>
        <v>ORD</v>
      </c>
      <c r="N216" t="str">
        <f>INDEX(RoutesPivot[AirportID],MATCH($C216,RoutesPivot[[RouteID]:[RouteID]],0))</f>
        <v>MIA</v>
      </c>
      <c r="O216">
        <f>INDEX(RoutesPivot[Distance],MATCH($C216,RoutesPivot[[RouteID]:[RouteID]],0))</f>
        <v>1000</v>
      </c>
      <c r="P216">
        <f>INDEX(RoutesPivot[ListPrice],MATCH($C216,RoutesPivot[[RouteID]:[RouteID]],0))</f>
        <v>300</v>
      </c>
      <c r="Q216" t="str">
        <f>INDEX(AirportPivot[AirportName],MATCH($N216,AirportPivot[[AirportID]:[AirportID]],0))</f>
        <v>Miami International</v>
      </c>
      <c r="R216">
        <f>INDEX(AirportPivot[Gates (number of available)],MATCH($N216,AirportPivot[[AirportID]:[AirportID]],0))</f>
        <v>80</v>
      </c>
    </row>
    <row r="217" spans="1:18" x14ac:dyDescent="0.25">
      <c r="A217" s="3" t="s">
        <v>247</v>
      </c>
      <c r="B217" s="12">
        <v>41848</v>
      </c>
      <c r="C217" s="4" t="s">
        <v>80</v>
      </c>
      <c r="D217" s="4">
        <v>3.8</v>
      </c>
      <c r="E217" s="4">
        <v>70</v>
      </c>
      <c r="F217" s="5">
        <v>0.5</v>
      </c>
      <c r="G217" s="6">
        <v>330</v>
      </c>
      <c r="H217" s="7">
        <v>59730</v>
      </c>
      <c r="I217" s="7">
        <f>FlightsPivot[[#This Row],[Total Fare]]*10%</f>
        <v>5973</v>
      </c>
      <c r="J217" s="7">
        <f>FlightsPivot[[#This Row],[Total Fare]]+FlightsPivot[[#This Row],[10% tax ]]</f>
        <v>65703</v>
      </c>
      <c r="K217" s="4">
        <v>7</v>
      </c>
      <c r="L217" s="4">
        <v>2014</v>
      </c>
      <c r="M217" t="str">
        <f>INDEX(RoutesPivot[DepAirport],MATCH($C217,RoutesPivot[[RouteID]:[RouteID]],0))</f>
        <v>ORD</v>
      </c>
      <c r="N217" t="str">
        <f>INDEX(RoutesPivot[AirportID],MATCH($C217,RoutesPivot[[RouteID]:[RouteID]],0))</f>
        <v>MIA</v>
      </c>
      <c r="O217">
        <f>INDEX(RoutesPivot[Distance],MATCH($C217,RoutesPivot[[RouteID]:[RouteID]],0))</f>
        <v>1000</v>
      </c>
      <c r="P217">
        <f>INDEX(RoutesPivot[ListPrice],MATCH($C217,RoutesPivot[[RouteID]:[RouteID]],0))</f>
        <v>300</v>
      </c>
      <c r="Q217" t="str">
        <f>INDEX(AirportPivot[AirportName],MATCH($N217,AirportPivot[[AirportID]:[AirportID]],0))</f>
        <v>Miami International</v>
      </c>
      <c r="R217">
        <f>INDEX(AirportPivot[Gates (number of available)],MATCH($N217,AirportPivot[[AirportID]:[AirportID]],0))</f>
        <v>80</v>
      </c>
    </row>
    <row r="218" spans="1:18" x14ac:dyDescent="0.25">
      <c r="A218" s="3" t="s">
        <v>248</v>
      </c>
      <c r="B218" s="12">
        <v>41929</v>
      </c>
      <c r="C218" s="4" t="s">
        <v>13</v>
      </c>
      <c r="D218" s="4">
        <v>1.1000000000000001</v>
      </c>
      <c r="E218" s="4">
        <v>172</v>
      </c>
      <c r="F218" s="5">
        <v>0.72916666666666663</v>
      </c>
      <c r="G218" s="6">
        <v>250</v>
      </c>
      <c r="H218" s="7">
        <v>41250</v>
      </c>
      <c r="I218" s="7">
        <f>FlightsPivot[[#This Row],[Total Fare]]*10%</f>
        <v>4125</v>
      </c>
      <c r="J218" s="7">
        <f>FlightsPivot[[#This Row],[Total Fare]]+FlightsPivot[[#This Row],[10% tax ]]</f>
        <v>45375</v>
      </c>
      <c r="K218" s="4">
        <v>10</v>
      </c>
      <c r="L218" s="4">
        <v>2014</v>
      </c>
      <c r="M218" t="str">
        <f>INDEX(RoutesPivot[DepAirport],MATCH($C218,RoutesPivot[[RouteID]:[RouteID]],0))</f>
        <v>ORD</v>
      </c>
      <c r="N218" t="str">
        <f>INDEX(RoutesPivot[AirportID],MATCH($C218,RoutesPivot[[RouteID]:[RouteID]],0))</f>
        <v>JFK</v>
      </c>
      <c r="O218">
        <f>INDEX(RoutesPivot[Distance],MATCH($C218,RoutesPivot[[RouteID]:[RouteID]],0))</f>
        <v>619</v>
      </c>
      <c r="P218">
        <f>INDEX(RoutesPivot[ListPrice],MATCH($C218,RoutesPivot[[RouteID]:[RouteID]],0))</f>
        <v>250</v>
      </c>
      <c r="Q218" t="str">
        <f>INDEX(AirportPivot[AirportName],MATCH($N218,AirportPivot[[AirportID]:[AirportID]],0))</f>
        <v>John F Kennedy International</v>
      </c>
      <c r="R218">
        <f>INDEX(AirportPivot[Gates (number of available)],MATCH($N218,AirportPivot[[AirportID]:[AirportID]],0))</f>
        <v>120</v>
      </c>
    </row>
    <row r="219" spans="1:18" x14ac:dyDescent="0.25">
      <c r="A219" s="3" t="s">
        <v>249</v>
      </c>
      <c r="B219" s="12">
        <v>42256</v>
      </c>
      <c r="C219" s="4" t="s">
        <v>40</v>
      </c>
      <c r="D219" s="4">
        <v>1.9</v>
      </c>
      <c r="E219" s="4">
        <v>176</v>
      </c>
      <c r="F219" s="5">
        <v>0.83333333333333337</v>
      </c>
      <c r="G219" s="6">
        <v>115</v>
      </c>
      <c r="H219" s="7">
        <v>18975</v>
      </c>
      <c r="I219" s="7">
        <f>FlightsPivot[[#This Row],[Total Fare]]*10%</f>
        <v>1897.5</v>
      </c>
      <c r="J219" s="7">
        <f>FlightsPivot[[#This Row],[Total Fare]]+FlightsPivot[[#This Row],[10% tax ]]</f>
        <v>20872.5</v>
      </c>
      <c r="K219" s="4">
        <v>9</v>
      </c>
      <c r="L219" s="4">
        <v>2015</v>
      </c>
      <c r="M219" t="str">
        <f>INDEX(RoutesPivot[DepAirport],MATCH($C219,RoutesPivot[[RouteID]:[RouteID]],0))</f>
        <v>ORD</v>
      </c>
      <c r="N219" t="str">
        <f>INDEX(RoutesPivot[AirportID],MATCH($C219,RoutesPivot[[RouteID]:[RouteID]],0))</f>
        <v>MSP</v>
      </c>
      <c r="O219">
        <f>INDEX(RoutesPivot[Distance],MATCH($C219,RoutesPivot[[RouteID]:[RouteID]],0))</f>
        <v>300</v>
      </c>
      <c r="P219">
        <f>INDEX(RoutesPivot[ListPrice],MATCH($C219,RoutesPivot[[RouteID]:[RouteID]],0))</f>
        <v>115</v>
      </c>
      <c r="Q219" t="str">
        <f>INDEX(AirportPivot[AirportName],MATCH($N219,AirportPivot[[AirportID]:[AirportID]],0))</f>
        <v>Minneapolis-St Paul International/Wold-Chamberlain</v>
      </c>
      <c r="R219">
        <f>INDEX(AirportPivot[Gates (number of available)],MATCH($N219,AirportPivot[[AirportID]:[AirportID]],0))</f>
        <v>65</v>
      </c>
    </row>
    <row r="220" spans="1:18" x14ac:dyDescent="0.25">
      <c r="A220" s="3" t="s">
        <v>250</v>
      </c>
      <c r="B220" s="12">
        <v>41961</v>
      </c>
      <c r="C220" s="4" t="s">
        <v>21</v>
      </c>
      <c r="D220" s="4">
        <v>2.6</v>
      </c>
      <c r="E220" s="4">
        <v>137</v>
      </c>
      <c r="F220" s="5">
        <v>0.77083333333333337</v>
      </c>
      <c r="G220" s="6">
        <v>125</v>
      </c>
      <c r="H220" s="7">
        <v>23125</v>
      </c>
      <c r="I220" s="7">
        <f>FlightsPivot[[#This Row],[Total Fare]]*10%</f>
        <v>2312.5</v>
      </c>
      <c r="J220" s="7">
        <f>FlightsPivot[[#This Row],[Total Fare]]+FlightsPivot[[#This Row],[10% tax ]]</f>
        <v>25437.5</v>
      </c>
      <c r="K220" s="4">
        <v>11</v>
      </c>
      <c r="L220" s="4">
        <v>2014</v>
      </c>
      <c r="M220" t="str">
        <f>INDEX(RoutesPivot[DepAirport],MATCH($C220,RoutesPivot[[RouteID]:[RouteID]],0))</f>
        <v>ORD</v>
      </c>
      <c r="N220" t="str">
        <f>INDEX(RoutesPivot[AirportID],MATCH($C220,RoutesPivot[[RouteID]:[RouteID]],0))</f>
        <v>CLT</v>
      </c>
      <c r="O220">
        <f>INDEX(RoutesPivot[Distance],MATCH($C220,RoutesPivot[[RouteID]:[RouteID]],0))</f>
        <v>700</v>
      </c>
      <c r="P220">
        <f>INDEX(RoutesPivot[ListPrice],MATCH($C220,RoutesPivot[[RouteID]:[RouteID]],0))</f>
        <v>125</v>
      </c>
      <c r="Q220" t="str">
        <f>INDEX(AirportPivot[AirportName],MATCH($N220,AirportPivot[[AirportID]:[AirportID]],0))</f>
        <v>Charlotte/Douglas International</v>
      </c>
      <c r="R220">
        <f>INDEX(AirportPivot[Gates (number of available)],MATCH($N220,AirportPivot[[AirportID]:[AirportID]],0))</f>
        <v>65</v>
      </c>
    </row>
    <row r="221" spans="1:18" x14ac:dyDescent="0.25">
      <c r="A221" s="3" t="s">
        <v>251</v>
      </c>
      <c r="B221" s="12">
        <v>42267</v>
      </c>
      <c r="C221" s="4" t="s">
        <v>19</v>
      </c>
      <c r="D221" s="4">
        <v>0.9</v>
      </c>
      <c r="E221" s="4">
        <v>170</v>
      </c>
      <c r="F221" s="5">
        <v>0.77083333333333337</v>
      </c>
      <c r="G221" s="6">
        <v>200</v>
      </c>
      <c r="H221" s="7">
        <v>33000</v>
      </c>
      <c r="I221" s="7">
        <f>FlightsPivot[[#This Row],[Total Fare]]*10%</f>
        <v>3300</v>
      </c>
      <c r="J221" s="7">
        <f>FlightsPivot[[#This Row],[Total Fare]]+FlightsPivot[[#This Row],[10% tax ]]</f>
        <v>36300</v>
      </c>
      <c r="K221" s="4">
        <v>9</v>
      </c>
      <c r="L221" s="4">
        <v>2015</v>
      </c>
      <c r="M221" t="str">
        <f>INDEX(RoutesPivot[DepAirport],MATCH($C221,RoutesPivot[[RouteID]:[RouteID]],0))</f>
        <v>ORD</v>
      </c>
      <c r="N221" t="str">
        <f>INDEX(RoutesPivot[AirportID],MATCH($C221,RoutesPivot[[RouteID]:[RouteID]],0))</f>
        <v>IAH</v>
      </c>
      <c r="O221">
        <f>INDEX(RoutesPivot[Distance],MATCH($C221,RoutesPivot[[RouteID]:[RouteID]],0))</f>
        <v>800</v>
      </c>
      <c r="P221">
        <f>INDEX(RoutesPivot[ListPrice],MATCH($C221,RoutesPivot[[RouteID]:[RouteID]],0))</f>
        <v>200</v>
      </c>
      <c r="Q221" t="str">
        <f>INDEX(AirportPivot[AirportName],MATCH($N221,AirportPivot[[AirportID]:[AirportID]],0))</f>
        <v>George Bush Intercontinental/Houston</v>
      </c>
      <c r="R221">
        <f>INDEX(AirportPivot[Gates (number of available)],MATCH($N221,AirportPivot[[AirportID]:[AirportID]],0))</f>
        <v>80</v>
      </c>
    </row>
    <row r="222" spans="1:18" x14ac:dyDescent="0.25">
      <c r="A222" s="3" t="s">
        <v>252</v>
      </c>
      <c r="B222" s="12">
        <v>41738</v>
      </c>
      <c r="C222" s="4" t="s">
        <v>30</v>
      </c>
      <c r="D222" s="4">
        <v>1.8</v>
      </c>
      <c r="E222" s="4">
        <v>138</v>
      </c>
      <c r="F222" s="5">
        <v>0.85416666666666663</v>
      </c>
      <c r="G222" s="6">
        <v>250</v>
      </c>
      <c r="H222" s="7">
        <v>46250</v>
      </c>
      <c r="I222" s="7">
        <f>FlightsPivot[[#This Row],[Total Fare]]*10%</f>
        <v>4625</v>
      </c>
      <c r="J222" s="7">
        <f>FlightsPivot[[#This Row],[Total Fare]]+FlightsPivot[[#This Row],[10% tax ]]</f>
        <v>50875</v>
      </c>
      <c r="K222" s="4">
        <v>4</v>
      </c>
      <c r="L222" s="4">
        <v>2014</v>
      </c>
      <c r="M222" t="str">
        <f>INDEX(RoutesPivot[DepAirport],MATCH($C222,RoutesPivot[[RouteID]:[RouteID]],0))</f>
        <v>ORD</v>
      </c>
      <c r="N222" t="str">
        <f>INDEX(RoutesPivot[AirportID],MATCH($C222,RoutesPivot[[RouteID]:[RouteID]],0))</f>
        <v>MCO</v>
      </c>
      <c r="O222">
        <f>INDEX(RoutesPivot[Distance],MATCH($C222,RoutesPivot[[RouteID]:[RouteID]],0))</f>
        <v>850</v>
      </c>
      <c r="P222">
        <f>INDEX(RoutesPivot[ListPrice],MATCH($C222,RoutesPivot[[RouteID]:[RouteID]],0))</f>
        <v>250</v>
      </c>
      <c r="Q222" t="str">
        <f>INDEX(AirportPivot[AirportName],MATCH($N222,AirportPivot[[AirportID]:[AirportID]],0))</f>
        <v>Orlando International</v>
      </c>
      <c r="R222">
        <f>INDEX(AirportPivot[Gates (number of available)],MATCH($N222,AirportPivot[[AirportID]:[AirportID]],0))</f>
        <v>67</v>
      </c>
    </row>
    <row r="223" spans="1:18" x14ac:dyDescent="0.25">
      <c r="A223" s="3" t="s">
        <v>253</v>
      </c>
      <c r="B223" s="12">
        <v>42358</v>
      </c>
      <c r="C223" s="4" t="s">
        <v>27</v>
      </c>
      <c r="D223" s="4">
        <v>5.8</v>
      </c>
      <c r="E223" s="4">
        <v>139</v>
      </c>
      <c r="F223" s="5">
        <v>0.60416666666666663</v>
      </c>
      <c r="G223" s="6">
        <v>200</v>
      </c>
      <c r="H223" s="7">
        <v>37000</v>
      </c>
      <c r="I223" s="7">
        <f>FlightsPivot[[#This Row],[Total Fare]]*10%</f>
        <v>3700</v>
      </c>
      <c r="J223" s="7">
        <f>FlightsPivot[[#This Row],[Total Fare]]+FlightsPivot[[#This Row],[10% tax ]]</f>
        <v>40700</v>
      </c>
      <c r="K223" s="4">
        <v>12</v>
      </c>
      <c r="L223" s="4">
        <v>2015</v>
      </c>
      <c r="M223" t="str">
        <f>INDEX(RoutesPivot[DepAirport],MATCH($C223,RoutesPivot[[RouteID]:[RouteID]],0))</f>
        <v>ORD</v>
      </c>
      <c r="N223" t="str">
        <f>INDEX(RoutesPivot[AirportID],MATCH($C223,RoutesPivot[[RouteID]:[RouteID]],0))</f>
        <v>ATL</v>
      </c>
      <c r="O223">
        <f>INDEX(RoutesPivot[Distance],MATCH($C223,RoutesPivot[[RouteID]:[RouteID]],0))</f>
        <v>510</v>
      </c>
      <c r="P223">
        <f>INDEX(RoutesPivot[ListPrice],MATCH($C223,RoutesPivot[[RouteID]:[RouteID]],0))</f>
        <v>200</v>
      </c>
      <c r="Q223" t="str">
        <f>INDEX(AirportPivot[AirportName],MATCH($N223,AirportPivot[[AirportID]:[AirportID]],0))</f>
        <v>Hartsfield-Jackson Atlanta International</v>
      </c>
      <c r="R223">
        <f>INDEX(AirportPivot[Gates (number of available)],MATCH($N223,AirportPivot[[AirportID]:[AirportID]],0))</f>
        <v>100</v>
      </c>
    </row>
    <row r="224" spans="1:18" x14ac:dyDescent="0.25">
      <c r="A224" s="3" t="s">
        <v>254</v>
      </c>
      <c r="B224" s="12">
        <v>41782</v>
      </c>
      <c r="C224" s="4" t="s">
        <v>21</v>
      </c>
      <c r="D224" s="4">
        <v>2</v>
      </c>
      <c r="E224" s="4">
        <v>156</v>
      </c>
      <c r="F224" s="5">
        <v>0.58333333333333337</v>
      </c>
      <c r="G224" s="6">
        <v>125</v>
      </c>
      <c r="H224" s="7">
        <v>20625</v>
      </c>
      <c r="I224" s="7">
        <f>FlightsPivot[[#This Row],[Total Fare]]*10%</f>
        <v>2062.5</v>
      </c>
      <c r="J224" s="7">
        <f>FlightsPivot[[#This Row],[Total Fare]]+FlightsPivot[[#This Row],[10% tax ]]</f>
        <v>22687.5</v>
      </c>
      <c r="K224" s="4">
        <v>5</v>
      </c>
      <c r="L224" s="4">
        <v>2014</v>
      </c>
      <c r="M224" t="str">
        <f>INDEX(RoutesPivot[DepAirport],MATCH($C224,RoutesPivot[[RouteID]:[RouteID]],0))</f>
        <v>ORD</v>
      </c>
      <c r="N224" t="str">
        <f>INDEX(RoutesPivot[AirportID],MATCH($C224,RoutesPivot[[RouteID]:[RouteID]],0))</f>
        <v>CLT</v>
      </c>
      <c r="O224">
        <f>INDEX(RoutesPivot[Distance],MATCH($C224,RoutesPivot[[RouteID]:[RouteID]],0))</f>
        <v>700</v>
      </c>
      <c r="P224">
        <f>INDEX(RoutesPivot[ListPrice],MATCH($C224,RoutesPivot[[RouteID]:[RouteID]],0))</f>
        <v>125</v>
      </c>
      <c r="Q224" t="str">
        <f>INDEX(AirportPivot[AirportName],MATCH($N224,AirportPivot[[AirportID]:[AirportID]],0))</f>
        <v>Charlotte/Douglas International</v>
      </c>
      <c r="R224">
        <f>INDEX(AirportPivot[Gates (number of available)],MATCH($N224,AirportPivot[[AirportID]:[AirportID]],0))</f>
        <v>65</v>
      </c>
    </row>
    <row r="225" spans="1:18" x14ac:dyDescent="0.25">
      <c r="A225" s="3" t="s">
        <v>255</v>
      </c>
      <c r="B225" s="12">
        <v>41844</v>
      </c>
      <c r="C225" s="4" t="s">
        <v>30</v>
      </c>
      <c r="D225" s="4">
        <v>1</v>
      </c>
      <c r="E225" s="4">
        <v>51</v>
      </c>
      <c r="F225" s="5">
        <v>0.75</v>
      </c>
      <c r="G225" s="6">
        <v>275</v>
      </c>
      <c r="H225" s="7">
        <v>45375</v>
      </c>
      <c r="I225" s="7">
        <f>FlightsPivot[[#This Row],[Total Fare]]*10%</f>
        <v>4537.5</v>
      </c>
      <c r="J225" s="7">
        <f>FlightsPivot[[#This Row],[Total Fare]]+FlightsPivot[[#This Row],[10% tax ]]</f>
        <v>49912.5</v>
      </c>
      <c r="K225" s="4">
        <v>7</v>
      </c>
      <c r="L225" s="4">
        <v>2014</v>
      </c>
      <c r="M225" t="str">
        <f>INDEX(RoutesPivot[DepAirport],MATCH($C225,RoutesPivot[[RouteID]:[RouteID]],0))</f>
        <v>ORD</v>
      </c>
      <c r="N225" t="str">
        <f>INDEX(RoutesPivot[AirportID],MATCH($C225,RoutesPivot[[RouteID]:[RouteID]],0))</f>
        <v>MCO</v>
      </c>
      <c r="O225">
        <f>INDEX(RoutesPivot[Distance],MATCH($C225,RoutesPivot[[RouteID]:[RouteID]],0))</f>
        <v>850</v>
      </c>
      <c r="P225">
        <f>INDEX(RoutesPivot[ListPrice],MATCH($C225,RoutesPivot[[RouteID]:[RouteID]],0))</f>
        <v>250</v>
      </c>
      <c r="Q225" t="str">
        <f>INDEX(AirportPivot[AirportName],MATCH($N225,AirportPivot[[AirportID]:[AirportID]],0))</f>
        <v>Orlando International</v>
      </c>
      <c r="R225">
        <f>INDEX(AirportPivot[Gates (number of available)],MATCH($N225,AirportPivot[[AirportID]:[AirportID]],0))</f>
        <v>67</v>
      </c>
    </row>
    <row r="226" spans="1:18" x14ac:dyDescent="0.25">
      <c r="A226" s="3" t="s">
        <v>256</v>
      </c>
      <c r="B226" s="12">
        <v>42293</v>
      </c>
      <c r="C226" s="4" t="s">
        <v>17</v>
      </c>
      <c r="D226" s="4">
        <v>3.1</v>
      </c>
      <c r="E226" s="4">
        <v>11</v>
      </c>
      <c r="F226" s="5">
        <v>0.3125</v>
      </c>
      <c r="G226" s="6">
        <v>350</v>
      </c>
      <c r="H226" s="7">
        <v>64750</v>
      </c>
      <c r="I226" s="7">
        <f>FlightsPivot[[#This Row],[Total Fare]]*10%</f>
        <v>6475</v>
      </c>
      <c r="J226" s="7">
        <f>FlightsPivot[[#This Row],[Total Fare]]+FlightsPivot[[#This Row],[10% tax ]]</f>
        <v>71225</v>
      </c>
      <c r="K226" s="4">
        <v>10</v>
      </c>
      <c r="L226" s="4">
        <v>2015</v>
      </c>
      <c r="M226" t="str">
        <f>INDEX(RoutesPivot[DepAirport],MATCH($C226,RoutesPivot[[RouteID]:[RouteID]],0))</f>
        <v>ORD</v>
      </c>
      <c r="N226" t="str">
        <f>INDEX(RoutesPivot[AirportID],MATCH($C226,RoutesPivot[[RouteID]:[RouteID]],0))</f>
        <v>LAX</v>
      </c>
      <c r="O226">
        <f>INDEX(RoutesPivot[Distance],MATCH($C226,RoutesPivot[[RouteID]:[RouteID]],0))</f>
        <v>1518</v>
      </c>
      <c r="P226">
        <f>INDEX(RoutesPivot[ListPrice],MATCH($C226,RoutesPivot[[RouteID]:[RouteID]],0))</f>
        <v>350</v>
      </c>
      <c r="Q226" t="str">
        <f>INDEX(AirportPivot[AirportName],MATCH($N226,AirportPivot[[AirportID]:[AirportID]],0))</f>
        <v>Los Angeles International</v>
      </c>
      <c r="R226">
        <f>INDEX(AirportPivot[Gates (number of available)],MATCH($N226,AirportPivot[[AirportID]:[AirportID]],0))</f>
        <v>86</v>
      </c>
    </row>
    <row r="227" spans="1:18" x14ac:dyDescent="0.25">
      <c r="A227" s="3" t="s">
        <v>257</v>
      </c>
      <c r="B227" s="12">
        <v>41871</v>
      </c>
      <c r="C227" s="4" t="s">
        <v>17</v>
      </c>
      <c r="D227" s="4">
        <v>3.5</v>
      </c>
      <c r="E227" s="4">
        <v>6</v>
      </c>
      <c r="F227" s="5">
        <v>0.29166666666666669</v>
      </c>
      <c r="G227" s="6">
        <v>385</v>
      </c>
      <c r="H227" s="7">
        <v>71225</v>
      </c>
      <c r="I227" s="7">
        <f>FlightsPivot[[#This Row],[Total Fare]]*10%</f>
        <v>7122.5</v>
      </c>
      <c r="J227" s="7">
        <f>FlightsPivot[[#This Row],[Total Fare]]+FlightsPivot[[#This Row],[10% tax ]]</f>
        <v>78347.5</v>
      </c>
      <c r="K227" s="4">
        <v>8</v>
      </c>
      <c r="L227" s="4">
        <v>2014</v>
      </c>
      <c r="M227" t="str">
        <f>INDEX(RoutesPivot[DepAirport],MATCH($C227,RoutesPivot[[RouteID]:[RouteID]],0))</f>
        <v>ORD</v>
      </c>
      <c r="N227" t="str">
        <f>INDEX(RoutesPivot[AirportID],MATCH($C227,RoutesPivot[[RouteID]:[RouteID]],0))</f>
        <v>LAX</v>
      </c>
      <c r="O227">
        <f>INDEX(RoutesPivot[Distance],MATCH($C227,RoutesPivot[[RouteID]:[RouteID]],0))</f>
        <v>1518</v>
      </c>
      <c r="P227">
        <f>INDEX(RoutesPivot[ListPrice],MATCH($C227,RoutesPivot[[RouteID]:[RouteID]],0))</f>
        <v>350</v>
      </c>
      <c r="Q227" t="str">
        <f>INDEX(AirportPivot[AirportName],MATCH($N227,AirportPivot[[AirportID]:[AirportID]],0))</f>
        <v>Los Angeles International</v>
      </c>
      <c r="R227">
        <f>INDEX(AirportPivot[Gates (number of available)],MATCH($N227,AirportPivot[[AirportID]:[AirportID]],0))</f>
        <v>86</v>
      </c>
    </row>
    <row r="228" spans="1:18" x14ac:dyDescent="0.25">
      <c r="A228" s="3" t="s">
        <v>258</v>
      </c>
      <c r="B228" s="12">
        <v>41995</v>
      </c>
      <c r="C228" s="4" t="s">
        <v>13</v>
      </c>
      <c r="D228" s="4">
        <v>2.8</v>
      </c>
      <c r="E228" s="4">
        <v>30</v>
      </c>
      <c r="F228" s="5">
        <v>0.29166666666666669</v>
      </c>
      <c r="G228" s="6">
        <v>350</v>
      </c>
      <c r="H228" s="7">
        <v>64750</v>
      </c>
      <c r="I228" s="7">
        <f>FlightsPivot[[#This Row],[Total Fare]]*10%</f>
        <v>6475</v>
      </c>
      <c r="J228" s="7">
        <f>FlightsPivot[[#This Row],[Total Fare]]+FlightsPivot[[#This Row],[10% tax ]]</f>
        <v>71225</v>
      </c>
      <c r="K228" s="4">
        <v>12</v>
      </c>
      <c r="L228" s="4">
        <v>2014</v>
      </c>
      <c r="M228" t="str">
        <f>INDEX(RoutesPivot[DepAirport],MATCH($C228,RoutesPivot[[RouteID]:[RouteID]],0))</f>
        <v>ORD</v>
      </c>
      <c r="N228" t="str">
        <f>INDEX(RoutesPivot[AirportID],MATCH($C228,RoutesPivot[[RouteID]:[RouteID]],0))</f>
        <v>JFK</v>
      </c>
      <c r="O228">
        <f>INDEX(RoutesPivot[Distance],MATCH($C228,RoutesPivot[[RouteID]:[RouteID]],0))</f>
        <v>619</v>
      </c>
      <c r="P228">
        <f>INDEX(RoutesPivot[ListPrice],MATCH($C228,RoutesPivot[[RouteID]:[RouteID]],0))</f>
        <v>250</v>
      </c>
      <c r="Q228" t="str">
        <f>INDEX(AirportPivot[AirportName],MATCH($N228,AirportPivot[[AirportID]:[AirportID]],0))</f>
        <v>John F Kennedy International</v>
      </c>
      <c r="R228">
        <f>INDEX(AirportPivot[Gates (number of available)],MATCH($N228,AirportPivot[[AirportID]:[AirportID]],0))</f>
        <v>120</v>
      </c>
    </row>
    <row r="229" spans="1:18" x14ac:dyDescent="0.25">
      <c r="A229" s="3" t="s">
        <v>259</v>
      </c>
      <c r="B229" s="12">
        <v>41847</v>
      </c>
      <c r="C229" s="4" t="s">
        <v>13</v>
      </c>
      <c r="D229" s="4">
        <v>2</v>
      </c>
      <c r="E229" s="4">
        <v>8</v>
      </c>
      <c r="F229" s="5">
        <v>0.85416666666666663</v>
      </c>
      <c r="G229" s="6">
        <v>275</v>
      </c>
      <c r="H229" s="7">
        <v>50875</v>
      </c>
      <c r="I229" s="7">
        <f>FlightsPivot[[#This Row],[Total Fare]]*10%</f>
        <v>5087.5</v>
      </c>
      <c r="J229" s="7">
        <f>FlightsPivot[[#This Row],[Total Fare]]+FlightsPivot[[#This Row],[10% tax ]]</f>
        <v>55962.5</v>
      </c>
      <c r="K229" s="4">
        <v>7</v>
      </c>
      <c r="L229" s="4">
        <v>2014</v>
      </c>
      <c r="M229" t="str">
        <f>INDEX(RoutesPivot[DepAirport],MATCH($C229,RoutesPivot[[RouteID]:[RouteID]],0))</f>
        <v>ORD</v>
      </c>
      <c r="N229" t="str">
        <f>INDEX(RoutesPivot[AirportID],MATCH($C229,RoutesPivot[[RouteID]:[RouteID]],0))</f>
        <v>JFK</v>
      </c>
      <c r="O229">
        <f>INDEX(RoutesPivot[Distance],MATCH($C229,RoutesPivot[[RouteID]:[RouteID]],0))</f>
        <v>619</v>
      </c>
      <c r="P229">
        <f>INDEX(RoutesPivot[ListPrice],MATCH($C229,RoutesPivot[[RouteID]:[RouteID]],0))</f>
        <v>250</v>
      </c>
      <c r="Q229" t="str">
        <f>INDEX(AirportPivot[AirportName],MATCH($N229,AirportPivot[[AirportID]:[AirportID]],0))</f>
        <v>John F Kennedy International</v>
      </c>
      <c r="R229">
        <f>INDEX(AirportPivot[Gates (number of available)],MATCH($N229,AirportPivot[[AirportID]:[AirportID]],0))</f>
        <v>120</v>
      </c>
    </row>
    <row r="230" spans="1:18" x14ac:dyDescent="0.25">
      <c r="A230" s="3" t="s">
        <v>260</v>
      </c>
      <c r="B230" s="12">
        <v>41864</v>
      </c>
      <c r="C230" s="4" t="s">
        <v>19</v>
      </c>
      <c r="D230" s="4">
        <v>2.9</v>
      </c>
      <c r="E230" s="4">
        <v>177</v>
      </c>
      <c r="F230" s="5">
        <v>0.64583333333333337</v>
      </c>
      <c r="G230" s="6">
        <v>220</v>
      </c>
      <c r="H230" s="7">
        <v>36300</v>
      </c>
      <c r="I230" s="7">
        <f>FlightsPivot[[#This Row],[Total Fare]]*10%</f>
        <v>3630</v>
      </c>
      <c r="J230" s="7">
        <f>FlightsPivot[[#This Row],[Total Fare]]+FlightsPivot[[#This Row],[10% tax ]]</f>
        <v>39930</v>
      </c>
      <c r="K230" s="4">
        <v>8</v>
      </c>
      <c r="L230" s="4">
        <v>2014</v>
      </c>
      <c r="M230" t="str">
        <f>INDEX(RoutesPivot[DepAirport],MATCH($C230,RoutesPivot[[RouteID]:[RouteID]],0))</f>
        <v>ORD</v>
      </c>
      <c r="N230" t="str">
        <f>INDEX(RoutesPivot[AirportID],MATCH($C230,RoutesPivot[[RouteID]:[RouteID]],0))</f>
        <v>IAH</v>
      </c>
      <c r="O230">
        <f>INDEX(RoutesPivot[Distance],MATCH($C230,RoutesPivot[[RouteID]:[RouteID]],0))</f>
        <v>800</v>
      </c>
      <c r="P230">
        <f>INDEX(RoutesPivot[ListPrice],MATCH($C230,RoutesPivot[[RouteID]:[RouteID]],0))</f>
        <v>200</v>
      </c>
      <c r="Q230" t="str">
        <f>INDEX(AirportPivot[AirportName],MATCH($N230,AirportPivot[[AirportID]:[AirportID]],0))</f>
        <v>George Bush Intercontinental/Houston</v>
      </c>
      <c r="R230">
        <f>INDEX(AirportPivot[Gates (number of available)],MATCH($N230,AirportPivot[[AirportID]:[AirportID]],0))</f>
        <v>80</v>
      </c>
    </row>
    <row r="231" spans="1:18" x14ac:dyDescent="0.25">
      <c r="A231" s="3" t="s">
        <v>261</v>
      </c>
      <c r="B231" s="12">
        <v>42337</v>
      </c>
      <c r="C231" s="4" t="s">
        <v>25</v>
      </c>
      <c r="D231" s="4">
        <v>5.8</v>
      </c>
      <c r="E231" s="4">
        <v>9</v>
      </c>
      <c r="F231" s="5">
        <v>0.83333333333333337</v>
      </c>
      <c r="G231" s="6">
        <v>300</v>
      </c>
      <c r="H231" s="7">
        <v>55500</v>
      </c>
      <c r="I231" s="7">
        <f>FlightsPivot[[#This Row],[Total Fare]]*10%</f>
        <v>5550</v>
      </c>
      <c r="J231" s="7">
        <f>FlightsPivot[[#This Row],[Total Fare]]+FlightsPivot[[#This Row],[10% tax ]]</f>
        <v>61050</v>
      </c>
      <c r="K231" s="4">
        <v>11</v>
      </c>
      <c r="L231" s="4">
        <v>2015</v>
      </c>
      <c r="M231" t="str">
        <f>INDEX(RoutesPivot[DepAirport],MATCH($C231,RoutesPivot[[RouteID]:[RouteID]],0))</f>
        <v>ORD</v>
      </c>
      <c r="N231" t="str">
        <f>INDEX(RoutesPivot[AirportID],MATCH($C231,RoutesPivot[[RouteID]:[RouteID]],0))</f>
        <v>DFW</v>
      </c>
      <c r="O231">
        <f>INDEX(RoutesPivot[Distance],MATCH($C231,RoutesPivot[[RouteID]:[RouteID]],0))</f>
        <v>700</v>
      </c>
      <c r="P231">
        <f>INDEX(RoutesPivot[ListPrice],MATCH($C231,RoutesPivot[[RouteID]:[RouteID]],0))</f>
        <v>200</v>
      </c>
      <c r="Q231" t="str">
        <f>INDEX(AirportPivot[AirportName],MATCH($N231,AirportPivot[[AirportID]:[AirportID]],0))</f>
        <v>Dallas/Fort Worth International</v>
      </c>
      <c r="R231">
        <f>INDEX(AirportPivot[Gates (number of available)],MATCH($N231,AirportPivot[[AirportID]:[AirportID]],0))</f>
        <v>130</v>
      </c>
    </row>
    <row r="232" spans="1:18" x14ac:dyDescent="0.25">
      <c r="A232" s="3" t="s">
        <v>262</v>
      </c>
      <c r="B232" s="12">
        <v>42194</v>
      </c>
      <c r="C232" s="4" t="s">
        <v>98</v>
      </c>
      <c r="D232" s="4">
        <v>2.1</v>
      </c>
      <c r="E232" s="4">
        <v>176</v>
      </c>
      <c r="F232" s="5">
        <v>0.79166666666666663</v>
      </c>
      <c r="G232" s="6">
        <v>302.5</v>
      </c>
      <c r="H232" s="7">
        <v>49912.5</v>
      </c>
      <c r="I232" s="7">
        <f>FlightsPivot[[#This Row],[Total Fare]]*10%</f>
        <v>4991.25</v>
      </c>
      <c r="J232" s="7">
        <f>FlightsPivot[[#This Row],[Total Fare]]+FlightsPivot[[#This Row],[10% tax ]]</f>
        <v>54903.75</v>
      </c>
      <c r="K232" s="4">
        <v>7</v>
      </c>
      <c r="L232" s="4">
        <v>2015</v>
      </c>
      <c r="M232" t="str">
        <f>INDEX(RoutesPivot[DepAirport],MATCH($C232,RoutesPivot[[RouteID]:[RouteID]],0))</f>
        <v>ORD</v>
      </c>
      <c r="N232" t="str">
        <f>INDEX(RoutesPivot[AirportID],MATCH($C232,RoutesPivot[[RouteID]:[RouteID]],0))</f>
        <v>PHL</v>
      </c>
      <c r="O232">
        <f>INDEX(RoutesPivot[Distance],MATCH($C232,RoutesPivot[[RouteID]:[RouteID]],0))</f>
        <v>580</v>
      </c>
      <c r="P232">
        <f>INDEX(RoutesPivot[ListPrice],MATCH($C232,RoutesPivot[[RouteID]:[RouteID]],0))</f>
        <v>275</v>
      </c>
      <c r="Q232" t="str">
        <f>INDEX(AirportPivot[AirportName],MATCH($N232,AirportPivot[[AirportID]:[AirportID]],0))</f>
        <v>Philadelphia International</v>
      </c>
      <c r="R232">
        <f>INDEX(AirportPivot[Gates (number of available)],MATCH($N232,AirportPivot[[AirportID]:[AirportID]],0))</f>
        <v>89</v>
      </c>
    </row>
    <row r="233" spans="1:18" x14ac:dyDescent="0.25">
      <c r="A233" s="3" t="s">
        <v>263</v>
      </c>
      <c r="B233" s="12">
        <v>41796</v>
      </c>
      <c r="C233" s="4" t="s">
        <v>50</v>
      </c>
      <c r="D233" s="4">
        <v>2.2999999999999998</v>
      </c>
      <c r="E233" s="4">
        <v>166</v>
      </c>
      <c r="F233" s="5">
        <v>0.79166666666666663</v>
      </c>
      <c r="G233" s="6">
        <v>302.5</v>
      </c>
      <c r="H233" s="7">
        <v>49912.5</v>
      </c>
      <c r="I233" s="7">
        <f>FlightsPivot[[#This Row],[Total Fare]]*10%</f>
        <v>4991.25</v>
      </c>
      <c r="J233" s="7">
        <f>FlightsPivot[[#This Row],[Total Fare]]+FlightsPivot[[#This Row],[10% tax ]]</f>
        <v>54903.75</v>
      </c>
      <c r="K233" s="4">
        <v>6</v>
      </c>
      <c r="L233" s="4">
        <v>2014</v>
      </c>
      <c r="M233" t="str">
        <f>INDEX(RoutesPivot[DepAirport],MATCH($C233,RoutesPivot[[RouteID]:[RouteID]],0))</f>
        <v>ORD</v>
      </c>
      <c r="N233" t="str">
        <f>INDEX(RoutesPivot[AirportID],MATCH($C233,RoutesPivot[[RouteID]:[RouteID]],0))</f>
        <v>LGA</v>
      </c>
      <c r="O233">
        <f>INDEX(RoutesPivot[Distance],MATCH($C233,RoutesPivot[[RouteID]:[RouteID]],0))</f>
        <v>610</v>
      </c>
      <c r="P233">
        <f>INDEX(RoutesPivot[ListPrice],MATCH($C233,RoutesPivot[[RouteID]:[RouteID]],0))</f>
        <v>275</v>
      </c>
      <c r="Q233" t="str">
        <f>INDEX(AirportPivot[AirportName],MATCH($N233,AirportPivot[[AirportID]:[AirportID]],0))</f>
        <v>Laguardia</v>
      </c>
      <c r="R233">
        <f>INDEX(AirportPivot[Gates (number of available)],MATCH($N233,AirportPivot[[AirportID]:[AirportID]],0))</f>
        <v>66</v>
      </c>
    </row>
    <row r="234" spans="1:18" x14ac:dyDescent="0.25">
      <c r="A234" s="3" t="s">
        <v>264</v>
      </c>
      <c r="B234" s="12">
        <v>41966</v>
      </c>
      <c r="C234" s="4" t="s">
        <v>40</v>
      </c>
      <c r="D234" s="4">
        <v>2.9</v>
      </c>
      <c r="E234" s="4">
        <v>118</v>
      </c>
      <c r="F234" s="5">
        <v>0.33333333333333331</v>
      </c>
      <c r="G234" s="6">
        <v>115</v>
      </c>
      <c r="H234" s="7">
        <v>21275</v>
      </c>
      <c r="I234" s="7">
        <f>FlightsPivot[[#This Row],[Total Fare]]*10%</f>
        <v>2127.5</v>
      </c>
      <c r="J234" s="7">
        <f>FlightsPivot[[#This Row],[Total Fare]]+FlightsPivot[[#This Row],[10% tax ]]</f>
        <v>23402.5</v>
      </c>
      <c r="K234" s="4">
        <v>11</v>
      </c>
      <c r="L234" s="4">
        <v>2014</v>
      </c>
      <c r="M234" t="str">
        <f>INDEX(RoutesPivot[DepAirport],MATCH($C234,RoutesPivot[[RouteID]:[RouteID]],0))</f>
        <v>ORD</v>
      </c>
      <c r="N234" t="str">
        <f>INDEX(RoutesPivot[AirportID],MATCH($C234,RoutesPivot[[RouteID]:[RouteID]],0))</f>
        <v>MSP</v>
      </c>
      <c r="O234">
        <f>INDEX(RoutesPivot[Distance],MATCH($C234,RoutesPivot[[RouteID]:[RouteID]],0))</f>
        <v>300</v>
      </c>
      <c r="P234">
        <f>INDEX(RoutesPivot[ListPrice],MATCH($C234,RoutesPivot[[RouteID]:[RouteID]],0))</f>
        <v>115</v>
      </c>
      <c r="Q234" t="str">
        <f>INDEX(AirportPivot[AirportName],MATCH($N234,AirportPivot[[AirportID]:[AirportID]],0))</f>
        <v>Minneapolis-St Paul International/Wold-Chamberlain</v>
      </c>
      <c r="R234">
        <f>INDEX(AirportPivot[Gates (number of available)],MATCH($N234,AirportPivot[[AirportID]:[AirportID]],0))</f>
        <v>65</v>
      </c>
    </row>
    <row r="235" spans="1:18" x14ac:dyDescent="0.25">
      <c r="A235" s="3" t="s">
        <v>265</v>
      </c>
      <c r="B235" s="12">
        <v>42335</v>
      </c>
      <c r="C235" s="4" t="s">
        <v>17</v>
      </c>
      <c r="D235" s="4">
        <v>10.3</v>
      </c>
      <c r="E235" s="4">
        <v>190</v>
      </c>
      <c r="F235" s="5">
        <v>0.8125</v>
      </c>
      <c r="G235" s="6">
        <v>525</v>
      </c>
      <c r="H235" s="7">
        <v>86625</v>
      </c>
      <c r="I235" s="7">
        <f>FlightsPivot[[#This Row],[Total Fare]]*10%</f>
        <v>8662.5</v>
      </c>
      <c r="J235" s="7">
        <f>FlightsPivot[[#This Row],[Total Fare]]+FlightsPivot[[#This Row],[10% tax ]]</f>
        <v>95287.5</v>
      </c>
      <c r="K235" s="4">
        <v>11</v>
      </c>
      <c r="L235" s="4">
        <v>2015</v>
      </c>
      <c r="M235" t="str">
        <f>INDEX(RoutesPivot[DepAirport],MATCH($C235,RoutesPivot[[RouteID]:[RouteID]],0))</f>
        <v>ORD</v>
      </c>
      <c r="N235" t="str">
        <f>INDEX(RoutesPivot[AirportID],MATCH($C235,RoutesPivot[[RouteID]:[RouteID]],0))</f>
        <v>LAX</v>
      </c>
      <c r="O235">
        <f>INDEX(RoutesPivot[Distance],MATCH($C235,RoutesPivot[[RouteID]:[RouteID]],0))</f>
        <v>1518</v>
      </c>
      <c r="P235">
        <f>INDEX(RoutesPivot[ListPrice],MATCH($C235,RoutesPivot[[RouteID]:[RouteID]],0))</f>
        <v>350</v>
      </c>
      <c r="Q235" t="str">
        <f>INDEX(AirportPivot[AirportName],MATCH($N235,AirportPivot[[AirportID]:[AirportID]],0))</f>
        <v>Los Angeles International</v>
      </c>
      <c r="R235">
        <f>INDEX(AirportPivot[Gates (number of available)],MATCH($N235,AirportPivot[[AirportID]:[AirportID]],0))</f>
        <v>86</v>
      </c>
    </row>
    <row r="236" spans="1:18" x14ac:dyDescent="0.25">
      <c r="A236" s="3" t="s">
        <v>266</v>
      </c>
      <c r="B236" s="12">
        <v>42109</v>
      </c>
      <c r="C236" s="4" t="s">
        <v>70</v>
      </c>
      <c r="D236" s="4">
        <v>3.2</v>
      </c>
      <c r="E236" s="4">
        <v>125</v>
      </c>
      <c r="F236" s="5">
        <v>0.70833333333333337</v>
      </c>
      <c r="G236" s="6">
        <v>275</v>
      </c>
      <c r="H236" s="7">
        <v>50875</v>
      </c>
      <c r="I236" s="7">
        <f>FlightsPivot[[#This Row],[Total Fare]]*10%</f>
        <v>5087.5</v>
      </c>
      <c r="J236" s="7">
        <f>FlightsPivot[[#This Row],[Total Fare]]+FlightsPivot[[#This Row],[10% tax ]]</f>
        <v>55962.5</v>
      </c>
      <c r="K236" s="4">
        <v>4</v>
      </c>
      <c r="L236" s="4">
        <v>2015</v>
      </c>
      <c r="M236" t="str">
        <f>INDEX(RoutesPivot[DepAirport],MATCH($C236,RoutesPivot[[RouteID]:[RouteID]],0))</f>
        <v>ORD</v>
      </c>
      <c r="N236" t="str">
        <f>INDEX(RoutesPivot[AirportID],MATCH($C236,RoutesPivot[[RouteID]:[RouteID]],0))</f>
        <v>LAS</v>
      </c>
      <c r="O236">
        <f>INDEX(RoutesPivot[Distance],MATCH($C236,RoutesPivot[[RouteID]:[RouteID]],0))</f>
        <v>1100</v>
      </c>
      <c r="P236">
        <f>INDEX(RoutesPivot[ListPrice],MATCH($C236,RoutesPivot[[RouteID]:[RouteID]],0))</f>
        <v>275</v>
      </c>
      <c r="Q236" t="str">
        <f>INDEX(AirportPivot[AirportName],MATCH($N236,AirportPivot[[AirportID]:[AirportID]],0))</f>
        <v>McCarran International</v>
      </c>
      <c r="R236">
        <f>INDEX(AirportPivot[Gates (number of available)],MATCH($N236,AirportPivot[[AirportID]:[AirportID]],0))</f>
        <v>68</v>
      </c>
    </row>
    <row r="237" spans="1:18" x14ac:dyDescent="0.25">
      <c r="A237" s="3" t="s">
        <v>267</v>
      </c>
      <c r="B237" s="12">
        <v>41694</v>
      </c>
      <c r="C237" s="4" t="s">
        <v>19</v>
      </c>
      <c r="D237" s="4">
        <v>2.2999999999999998</v>
      </c>
      <c r="E237" s="4">
        <v>122</v>
      </c>
      <c r="F237" s="5">
        <v>0.77083333333333337</v>
      </c>
      <c r="G237" s="6">
        <v>200</v>
      </c>
      <c r="H237" s="7">
        <v>37000</v>
      </c>
      <c r="I237" s="7">
        <f>FlightsPivot[[#This Row],[Total Fare]]*10%</f>
        <v>3700</v>
      </c>
      <c r="J237" s="7">
        <f>FlightsPivot[[#This Row],[Total Fare]]+FlightsPivot[[#This Row],[10% tax ]]</f>
        <v>40700</v>
      </c>
      <c r="K237" s="4">
        <v>2</v>
      </c>
      <c r="L237" s="4">
        <v>2014</v>
      </c>
      <c r="M237" t="str">
        <f>INDEX(RoutesPivot[DepAirport],MATCH($C237,RoutesPivot[[RouteID]:[RouteID]],0))</f>
        <v>ORD</v>
      </c>
      <c r="N237" t="str">
        <f>INDEX(RoutesPivot[AirportID],MATCH($C237,RoutesPivot[[RouteID]:[RouteID]],0))</f>
        <v>IAH</v>
      </c>
      <c r="O237">
        <f>INDEX(RoutesPivot[Distance],MATCH($C237,RoutesPivot[[RouteID]:[RouteID]],0))</f>
        <v>800</v>
      </c>
      <c r="P237">
        <f>INDEX(RoutesPivot[ListPrice],MATCH($C237,RoutesPivot[[RouteID]:[RouteID]],0))</f>
        <v>200</v>
      </c>
      <c r="Q237" t="str">
        <f>INDEX(AirportPivot[AirportName],MATCH($N237,AirportPivot[[AirportID]:[AirportID]],0))</f>
        <v>George Bush Intercontinental/Houston</v>
      </c>
      <c r="R237">
        <f>INDEX(AirportPivot[Gates (number of available)],MATCH($N237,AirportPivot[[AirportID]:[AirportID]],0))</f>
        <v>80</v>
      </c>
    </row>
    <row r="238" spans="1:18" x14ac:dyDescent="0.25">
      <c r="A238" s="3" t="s">
        <v>268</v>
      </c>
      <c r="B238" s="12">
        <v>42086</v>
      </c>
      <c r="C238" s="4" t="s">
        <v>47</v>
      </c>
      <c r="D238" s="4">
        <v>2.1</v>
      </c>
      <c r="E238" s="4">
        <v>97</v>
      </c>
      <c r="F238" s="5">
        <v>0.75</v>
      </c>
      <c r="G238" s="6">
        <v>250</v>
      </c>
      <c r="H238" s="7">
        <v>46250</v>
      </c>
      <c r="I238" s="7">
        <f>FlightsPivot[[#This Row],[Total Fare]]*10%</f>
        <v>4625</v>
      </c>
      <c r="J238" s="7">
        <f>FlightsPivot[[#This Row],[Total Fare]]+FlightsPivot[[#This Row],[10% tax ]]</f>
        <v>50875</v>
      </c>
      <c r="K238" s="4">
        <v>3</v>
      </c>
      <c r="L238" s="4">
        <v>2015</v>
      </c>
      <c r="M238" t="str">
        <f>INDEX(RoutesPivot[DepAirport],MATCH($C238,RoutesPivot[[RouteID]:[RouteID]],0))</f>
        <v>ORD</v>
      </c>
      <c r="N238" t="str">
        <f>INDEX(RoutesPivot[AirportID],MATCH($C238,RoutesPivot[[RouteID]:[RouteID]],0))</f>
        <v>PHX</v>
      </c>
      <c r="O238">
        <f>INDEX(RoutesPivot[Distance],MATCH($C238,RoutesPivot[[RouteID]:[RouteID]],0))</f>
        <v>1200</v>
      </c>
      <c r="P238">
        <f>INDEX(RoutesPivot[ListPrice],MATCH($C238,RoutesPivot[[RouteID]:[RouteID]],0))</f>
        <v>250</v>
      </c>
      <c r="Q238" t="str">
        <f>INDEX(AirportPivot[AirportName],MATCH($N238,AirportPivot[[AirportID]:[AirportID]],0))</f>
        <v>Phoenix Sky Harbor International</v>
      </c>
      <c r="R238">
        <f>INDEX(AirportPivot[Gates (number of available)],MATCH($N238,AirportPivot[[AirportID]:[AirportID]],0))</f>
        <v>60</v>
      </c>
    </row>
    <row r="239" spans="1:18" x14ac:dyDescent="0.25">
      <c r="A239" s="3" t="s">
        <v>269</v>
      </c>
      <c r="B239" s="12">
        <v>42365</v>
      </c>
      <c r="C239" s="4" t="s">
        <v>21</v>
      </c>
      <c r="D239" s="4">
        <v>7.4</v>
      </c>
      <c r="E239" s="4">
        <v>182</v>
      </c>
      <c r="F239" s="5">
        <v>0.33333333333333331</v>
      </c>
      <c r="G239" s="6">
        <v>175</v>
      </c>
      <c r="H239" s="7">
        <v>28875</v>
      </c>
      <c r="I239" s="7">
        <f>FlightsPivot[[#This Row],[Total Fare]]*10%</f>
        <v>2887.5</v>
      </c>
      <c r="J239" s="7">
        <f>FlightsPivot[[#This Row],[Total Fare]]+FlightsPivot[[#This Row],[10% tax ]]</f>
        <v>31762.5</v>
      </c>
      <c r="K239" s="4">
        <v>12</v>
      </c>
      <c r="L239" s="4">
        <v>2015</v>
      </c>
      <c r="M239" t="str">
        <f>INDEX(RoutesPivot[DepAirport],MATCH($C239,RoutesPivot[[RouteID]:[RouteID]],0))</f>
        <v>ORD</v>
      </c>
      <c r="N239" t="str">
        <f>INDEX(RoutesPivot[AirportID],MATCH($C239,RoutesPivot[[RouteID]:[RouteID]],0))</f>
        <v>CLT</v>
      </c>
      <c r="O239">
        <f>INDEX(RoutesPivot[Distance],MATCH($C239,RoutesPivot[[RouteID]:[RouteID]],0))</f>
        <v>700</v>
      </c>
      <c r="P239">
        <f>INDEX(RoutesPivot[ListPrice],MATCH($C239,RoutesPivot[[RouteID]:[RouteID]],0))</f>
        <v>125</v>
      </c>
      <c r="Q239" t="str">
        <f>INDEX(AirportPivot[AirportName],MATCH($N239,AirportPivot[[AirportID]:[AirportID]],0))</f>
        <v>Charlotte/Douglas International</v>
      </c>
      <c r="R239">
        <f>INDEX(AirportPivot[Gates (number of available)],MATCH($N239,AirportPivot[[AirportID]:[AirportID]],0))</f>
        <v>65</v>
      </c>
    </row>
    <row r="240" spans="1:18" x14ac:dyDescent="0.25">
      <c r="A240" s="3" t="s">
        <v>270</v>
      </c>
      <c r="B240" s="12">
        <v>42237</v>
      </c>
      <c r="C240" s="4" t="s">
        <v>27</v>
      </c>
      <c r="D240" s="4">
        <v>4.7</v>
      </c>
      <c r="E240" s="4">
        <v>181</v>
      </c>
      <c r="F240" s="5">
        <v>0.66666666666666663</v>
      </c>
      <c r="G240" s="6">
        <v>220</v>
      </c>
      <c r="H240" s="7">
        <v>36300</v>
      </c>
      <c r="I240" s="7">
        <f>FlightsPivot[[#This Row],[Total Fare]]*10%</f>
        <v>3630</v>
      </c>
      <c r="J240" s="7">
        <f>FlightsPivot[[#This Row],[Total Fare]]+FlightsPivot[[#This Row],[10% tax ]]</f>
        <v>39930</v>
      </c>
      <c r="K240" s="4">
        <v>8</v>
      </c>
      <c r="L240" s="4">
        <v>2015</v>
      </c>
      <c r="M240" t="str">
        <f>INDEX(RoutesPivot[DepAirport],MATCH($C240,RoutesPivot[[RouteID]:[RouteID]],0))</f>
        <v>ORD</v>
      </c>
      <c r="N240" t="str">
        <f>INDEX(RoutesPivot[AirportID],MATCH($C240,RoutesPivot[[RouteID]:[RouteID]],0))</f>
        <v>ATL</v>
      </c>
      <c r="O240">
        <f>INDEX(RoutesPivot[Distance],MATCH($C240,RoutesPivot[[RouteID]:[RouteID]],0))</f>
        <v>510</v>
      </c>
      <c r="P240">
        <f>INDEX(RoutesPivot[ListPrice],MATCH($C240,RoutesPivot[[RouteID]:[RouteID]],0))</f>
        <v>200</v>
      </c>
      <c r="Q240" t="str">
        <f>INDEX(AirportPivot[AirportName],MATCH($N240,AirportPivot[[AirportID]:[AirportID]],0))</f>
        <v>Hartsfield-Jackson Atlanta International</v>
      </c>
      <c r="R240">
        <f>INDEX(AirportPivot[Gates (number of available)],MATCH($N240,AirportPivot[[AirportID]:[AirportID]],0))</f>
        <v>100</v>
      </c>
    </row>
    <row r="241" spans="1:18" x14ac:dyDescent="0.25">
      <c r="A241" s="3" t="s">
        <v>271</v>
      </c>
      <c r="B241" s="12">
        <v>41960</v>
      </c>
      <c r="C241" s="4" t="s">
        <v>53</v>
      </c>
      <c r="D241" s="4">
        <v>1.9</v>
      </c>
      <c r="E241" s="4">
        <v>100</v>
      </c>
      <c r="F241" s="5">
        <v>0.70833333333333337</v>
      </c>
      <c r="G241" s="6">
        <v>300</v>
      </c>
      <c r="H241" s="7">
        <v>55500</v>
      </c>
      <c r="I241" s="7">
        <f>FlightsPivot[[#This Row],[Total Fare]]*10%</f>
        <v>5550</v>
      </c>
      <c r="J241" s="7">
        <f>FlightsPivot[[#This Row],[Total Fare]]+FlightsPivot[[#This Row],[10% tax ]]</f>
        <v>61050</v>
      </c>
      <c r="K241" s="4">
        <v>11</v>
      </c>
      <c r="L241" s="4">
        <v>2014</v>
      </c>
      <c r="M241" t="str">
        <f>INDEX(RoutesPivot[DepAirport],MATCH($C241,RoutesPivot[[RouteID]:[RouteID]],0))</f>
        <v>ORD</v>
      </c>
      <c r="N241" t="str">
        <f>INDEX(RoutesPivot[AirportID],MATCH($C241,RoutesPivot[[RouteID]:[RouteID]],0))</f>
        <v>FLL</v>
      </c>
      <c r="O241">
        <f>INDEX(RoutesPivot[Distance],MATCH($C241,RoutesPivot[[RouteID]:[RouteID]],0))</f>
        <v>940</v>
      </c>
      <c r="P241">
        <f>INDEX(RoutesPivot[ListPrice],MATCH($C241,RoutesPivot[[RouteID]:[RouteID]],0))</f>
        <v>300</v>
      </c>
      <c r="Q241" t="str">
        <f>INDEX(AirportPivot[AirportName],MATCH($N241,AirportPivot[[AirportID]:[AirportID]],0))</f>
        <v>Fort Lauderdale/Hollywood International</v>
      </c>
      <c r="R241">
        <f>INDEX(AirportPivot[Gates (number of available)],MATCH($N241,AirportPivot[[AirportID]:[AirportID]],0))</f>
        <v>55</v>
      </c>
    </row>
    <row r="242" spans="1:18" x14ac:dyDescent="0.25">
      <c r="A242" s="3" t="s">
        <v>272</v>
      </c>
      <c r="B242" s="12">
        <v>41712</v>
      </c>
      <c r="C242" s="4" t="s">
        <v>47</v>
      </c>
      <c r="D242" s="4">
        <v>2.2999999999999998</v>
      </c>
      <c r="E242" s="4">
        <v>146</v>
      </c>
      <c r="F242" s="5">
        <v>0.875</v>
      </c>
      <c r="G242" s="6">
        <v>250</v>
      </c>
      <c r="H242" s="7">
        <v>46250</v>
      </c>
      <c r="I242" s="7">
        <f>FlightsPivot[[#This Row],[Total Fare]]*10%</f>
        <v>4625</v>
      </c>
      <c r="J242" s="7">
        <f>FlightsPivot[[#This Row],[Total Fare]]+FlightsPivot[[#This Row],[10% tax ]]</f>
        <v>50875</v>
      </c>
      <c r="K242" s="4">
        <v>3</v>
      </c>
      <c r="L242" s="4">
        <v>2014</v>
      </c>
      <c r="M242" t="str">
        <f>INDEX(RoutesPivot[DepAirport],MATCH($C242,RoutesPivot[[RouteID]:[RouteID]],0))</f>
        <v>ORD</v>
      </c>
      <c r="N242" t="str">
        <f>INDEX(RoutesPivot[AirportID],MATCH($C242,RoutesPivot[[RouteID]:[RouteID]],0))</f>
        <v>PHX</v>
      </c>
      <c r="O242">
        <f>INDEX(RoutesPivot[Distance],MATCH($C242,RoutesPivot[[RouteID]:[RouteID]],0))</f>
        <v>1200</v>
      </c>
      <c r="P242">
        <f>INDEX(RoutesPivot[ListPrice],MATCH($C242,RoutesPivot[[RouteID]:[RouteID]],0))</f>
        <v>250</v>
      </c>
      <c r="Q242" t="str">
        <f>INDEX(AirportPivot[AirportName],MATCH($N242,AirportPivot[[AirportID]:[AirportID]],0))</f>
        <v>Phoenix Sky Harbor International</v>
      </c>
      <c r="R242">
        <f>INDEX(AirportPivot[Gates (number of available)],MATCH($N242,AirportPivot[[AirportID]:[AirportID]],0))</f>
        <v>60</v>
      </c>
    </row>
    <row r="243" spans="1:18" x14ac:dyDescent="0.25">
      <c r="A243" s="3" t="s">
        <v>273</v>
      </c>
      <c r="B243" s="12">
        <v>42203</v>
      </c>
      <c r="C243" s="4" t="s">
        <v>80</v>
      </c>
      <c r="D243" s="4">
        <v>3.1</v>
      </c>
      <c r="E243" s="4">
        <v>103</v>
      </c>
      <c r="F243" s="5">
        <v>0.625</v>
      </c>
      <c r="G243" s="6">
        <v>330</v>
      </c>
      <c r="H243" s="7">
        <v>61050</v>
      </c>
      <c r="I243" s="7">
        <f>FlightsPivot[[#This Row],[Total Fare]]*10%</f>
        <v>6105</v>
      </c>
      <c r="J243" s="7">
        <f>FlightsPivot[[#This Row],[Total Fare]]+FlightsPivot[[#This Row],[10% tax ]]</f>
        <v>67155</v>
      </c>
      <c r="K243" s="4">
        <v>7</v>
      </c>
      <c r="L243" s="4">
        <v>2015</v>
      </c>
      <c r="M243" t="str">
        <f>INDEX(RoutesPivot[DepAirport],MATCH($C243,RoutesPivot[[RouteID]:[RouteID]],0))</f>
        <v>ORD</v>
      </c>
      <c r="N243" t="str">
        <f>INDEX(RoutesPivot[AirportID],MATCH($C243,RoutesPivot[[RouteID]:[RouteID]],0))</f>
        <v>MIA</v>
      </c>
      <c r="O243">
        <f>INDEX(RoutesPivot[Distance],MATCH($C243,RoutesPivot[[RouteID]:[RouteID]],0))</f>
        <v>1000</v>
      </c>
      <c r="P243">
        <f>INDEX(RoutesPivot[ListPrice],MATCH($C243,RoutesPivot[[RouteID]:[RouteID]],0))</f>
        <v>300</v>
      </c>
      <c r="Q243" t="str">
        <f>INDEX(AirportPivot[AirportName],MATCH($N243,AirportPivot[[AirportID]:[AirportID]],0))</f>
        <v>Miami International</v>
      </c>
      <c r="R243">
        <f>INDEX(AirportPivot[Gates (number of available)],MATCH($N243,AirportPivot[[AirportID]:[AirportID]],0))</f>
        <v>80</v>
      </c>
    </row>
    <row r="244" spans="1:18" x14ac:dyDescent="0.25">
      <c r="A244" s="3" t="s">
        <v>274</v>
      </c>
      <c r="B244" s="12">
        <v>42242</v>
      </c>
      <c r="C244" s="4" t="s">
        <v>53</v>
      </c>
      <c r="D244" s="4">
        <v>1.9</v>
      </c>
      <c r="E244" s="4">
        <v>111</v>
      </c>
      <c r="F244" s="5">
        <v>0.35416666666666669</v>
      </c>
      <c r="G244" s="6">
        <v>330</v>
      </c>
      <c r="H244" s="7">
        <v>61050</v>
      </c>
      <c r="I244" s="7">
        <f>FlightsPivot[[#This Row],[Total Fare]]*10%</f>
        <v>6105</v>
      </c>
      <c r="J244" s="7">
        <f>FlightsPivot[[#This Row],[Total Fare]]+FlightsPivot[[#This Row],[10% tax ]]</f>
        <v>67155</v>
      </c>
      <c r="K244" s="4">
        <v>8</v>
      </c>
      <c r="L244" s="4">
        <v>2015</v>
      </c>
      <c r="M244" t="str">
        <f>INDEX(RoutesPivot[DepAirport],MATCH($C244,RoutesPivot[[RouteID]:[RouteID]],0))</f>
        <v>ORD</v>
      </c>
      <c r="N244" t="str">
        <f>INDEX(RoutesPivot[AirportID],MATCH($C244,RoutesPivot[[RouteID]:[RouteID]],0))</f>
        <v>FLL</v>
      </c>
      <c r="O244">
        <f>INDEX(RoutesPivot[Distance],MATCH($C244,RoutesPivot[[RouteID]:[RouteID]],0))</f>
        <v>940</v>
      </c>
      <c r="P244">
        <f>INDEX(RoutesPivot[ListPrice],MATCH($C244,RoutesPivot[[RouteID]:[RouteID]],0))</f>
        <v>300</v>
      </c>
      <c r="Q244" t="str">
        <f>INDEX(AirportPivot[AirportName],MATCH($N244,AirportPivot[[AirportID]:[AirportID]],0))</f>
        <v>Fort Lauderdale/Hollywood International</v>
      </c>
      <c r="R244">
        <f>INDEX(AirportPivot[Gates (number of available)],MATCH($N244,AirportPivot[[AirportID]:[AirportID]],0))</f>
        <v>55</v>
      </c>
    </row>
    <row r="245" spans="1:18" x14ac:dyDescent="0.25">
      <c r="A245" s="3" t="s">
        <v>275</v>
      </c>
      <c r="B245" s="12">
        <v>42211</v>
      </c>
      <c r="C245" s="4" t="s">
        <v>70</v>
      </c>
      <c r="D245" s="4">
        <v>1.6</v>
      </c>
      <c r="E245" s="4">
        <v>54</v>
      </c>
      <c r="F245" s="5">
        <v>0.85416666666666663</v>
      </c>
      <c r="G245" s="6">
        <v>302.5</v>
      </c>
      <c r="H245" s="7">
        <v>49912.5</v>
      </c>
      <c r="I245" s="7">
        <f>FlightsPivot[[#This Row],[Total Fare]]*10%</f>
        <v>4991.25</v>
      </c>
      <c r="J245" s="7">
        <f>FlightsPivot[[#This Row],[Total Fare]]+FlightsPivot[[#This Row],[10% tax ]]</f>
        <v>54903.75</v>
      </c>
      <c r="K245" s="4">
        <v>7</v>
      </c>
      <c r="L245" s="4">
        <v>2015</v>
      </c>
      <c r="M245" t="str">
        <f>INDEX(RoutesPivot[DepAirport],MATCH($C245,RoutesPivot[[RouteID]:[RouteID]],0))</f>
        <v>ORD</v>
      </c>
      <c r="N245" t="str">
        <f>INDEX(RoutesPivot[AirportID],MATCH($C245,RoutesPivot[[RouteID]:[RouteID]],0))</f>
        <v>LAS</v>
      </c>
      <c r="O245">
        <f>INDEX(RoutesPivot[Distance],MATCH($C245,RoutesPivot[[RouteID]:[RouteID]],0))</f>
        <v>1100</v>
      </c>
      <c r="P245">
        <f>INDEX(RoutesPivot[ListPrice],MATCH($C245,RoutesPivot[[RouteID]:[RouteID]],0))</f>
        <v>275</v>
      </c>
      <c r="Q245" t="str">
        <f>INDEX(AirportPivot[AirportName],MATCH($N245,AirportPivot[[AirportID]:[AirportID]],0))</f>
        <v>McCarran International</v>
      </c>
      <c r="R245">
        <f>INDEX(AirportPivot[Gates (number of available)],MATCH($N245,AirportPivot[[AirportID]:[AirportID]],0))</f>
        <v>68</v>
      </c>
    </row>
    <row r="246" spans="1:18" x14ac:dyDescent="0.25">
      <c r="A246" s="3" t="s">
        <v>276</v>
      </c>
      <c r="B246" s="12">
        <v>41932</v>
      </c>
      <c r="C246" s="4" t="s">
        <v>80</v>
      </c>
      <c r="D246" s="4">
        <v>1.2</v>
      </c>
      <c r="E246" s="4">
        <v>157</v>
      </c>
      <c r="F246" s="5">
        <v>0.41666666666666669</v>
      </c>
      <c r="G246" s="6">
        <v>300</v>
      </c>
      <c r="H246" s="7">
        <v>49500</v>
      </c>
      <c r="I246" s="7">
        <f>FlightsPivot[[#This Row],[Total Fare]]*10%</f>
        <v>4950</v>
      </c>
      <c r="J246" s="7">
        <f>FlightsPivot[[#This Row],[Total Fare]]+FlightsPivot[[#This Row],[10% tax ]]</f>
        <v>54450</v>
      </c>
      <c r="K246" s="4">
        <v>10</v>
      </c>
      <c r="L246" s="4">
        <v>2014</v>
      </c>
      <c r="M246" t="str">
        <f>INDEX(RoutesPivot[DepAirport],MATCH($C246,RoutesPivot[[RouteID]:[RouteID]],0))</f>
        <v>ORD</v>
      </c>
      <c r="N246" t="str">
        <f>INDEX(RoutesPivot[AirportID],MATCH($C246,RoutesPivot[[RouteID]:[RouteID]],0))</f>
        <v>MIA</v>
      </c>
      <c r="O246">
        <f>INDEX(RoutesPivot[Distance],MATCH($C246,RoutesPivot[[RouteID]:[RouteID]],0))</f>
        <v>1000</v>
      </c>
      <c r="P246">
        <f>INDEX(RoutesPivot[ListPrice],MATCH($C246,RoutesPivot[[RouteID]:[RouteID]],0))</f>
        <v>300</v>
      </c>
      <c r="Q246" t="str">
        <f>INDEX(AirportPivot[AirportName],MATCH($N246,AirportPivot[[AirportID]:[AirportID]],0))</f>
        <v>Miami International</v>
      </c>
      <c r="R246">
        <f>INDEX(AirportPivot[Gates (number of available)],MATCH($N246,AirportPivot[[AirportID]:[AirportID]],0))</f>
        <v>80</v>
      </c>
    </row>
    <row r="247" spans="1:18" x14ac:dyDescent="0.25">
      <c r="A247" s="3" t="s">
        <v>277</v>
      </c>
      <c r="B247" s="12">
        <v>41998</v>
      </c>
      <c r="C247" s="4" t="s">
        <v>11</v>
      </c>
      <c r="D247" s="4">
        <v>4.7</v>
      </c>
      <c r="E247" s="4">
        <v>33</v>
      </c>
      <c r="F247" s="5">
        <v>0.70833333333333337</v>
      </c>
      <c r="G247" s="6">
        <v>420</v>
      </c>
      <c r="H247" s="7">
        <v>77700</v>
      </c>
      <c r="I247" s="7">
        <f>FlightsPivot[[#This Row],[Total Fare]]*10%</f>
        <v>7770</v>
      </c>
      <c r="J247" s="7">
        <f>FlightsPivot[[#This Row],[Total Fare]]+FlightsPivot[[#This Row],[10% tax ]]</f>
        <v>85470</v>
      </c>
      <c r="K247" s="4">
        <v>12</v>
      </c>
      <c r="L247" s="4">
        <v>2014</v>
      </c>
      <c r="M247" t="str">
        <f>INDEX(RoutesPivot[DepAirport],MATCH($C247,RoutesPivot[[RouteID]:[RouteID]],0))</f>
        <v>ORD</v>
      </c>
      <c r="N247" t="str">
        <f>INDEX(RoutesPivot[AirportID],MATCH($C247,RoutesPivot[[RouteID]:[RouteID]],0))</f>
        <v>BOS</v>
      </c>
      <c r="O247">
        <f>INDEX(RoutesPivot[Distance],MATCH($C247,RoutesPivot[[RouteID]:[RouteID]],0))</f>
        <v>730</v>
      </c>
      <c r="P247">
        <f>INDEX(RoutesPivot[ListPrice],MATCH($C247,RoutesPivot[[RouteID]:[RouteID]],0))</f>
        <v>300</v>
      </c>
      <c r="Q247" t="str">
        <f>INDEX(AirportPivot[AirportName],MATCH($N247,AirportPivot[[AirportID]:[AirportID]],0))</f>
        <v>General Edward Lawrence Logan International</v>
      </c>
      <c r="R247">
        <f>INDEX(AirportPivot[Gates (number of available)],MATCH($N247,AirportPivot[[AirportID]:[AirportID]],0))</f>
        <v>63</v>
      </c>
    </row>
    <row r="248" spans="1:18" x14ac:dyDescent="0.25">
      <c r="A248" s="3" t="s">
        <v>278</v>
      </c>
      <c r="B248" s="12">
        <v>42292</v>
      </c>
      <c r="C248" s="4" t="s">
        <v>23</v>
      </c>
      <c r="D248" s="4">
        <v>3.6</v>
      </c>
      <c r="E248" s="4">
        <v>88</v>
      </c>
      <c r="F248" s="5">
        <v>0.3125</v>
      </c>
      <c r="G248" s="6">
        <v>300</v>
      </c>
      <c r="H248" s="7">
        <v>54300</v>
      </c>
      <c r="I248" s="7">
        <f>FlightsPivot[[#This Row],[Total Fare]]*10%</f>
        <v>5430</v>
      </c>
      <c r="J248" s="7">
        <f>FlightsPivot[[#This Row],[Total Fare]]+FlightsPivot[[#This Row],[10% tax ]]</f>
        <v>59730</v>
      </c>
      <c r="K248" s="4">
        <v>10</v>
      </c>
      <c r="L248" s="4">
        <v>2015</v>
      </c>
      <c r="M248" t="str">
        <f>INDEX(RoutesPivot[DepAirport],MATCH($C248,RoutesPivot[[RouteID]:[RouteID]],0))</f>
        <v>ORD</v>
      </c>
      <c r="N248" t="str">
        <f>INDEX(RoutesPivot[AirportID],MATCH($C248,RoutesPivot[[RouteID]:[RouteID]],0))</f>
        <v>DEN</v>
      </c>
      <c r="O248">
        <f>INDEX(RoutesPivot[Distance],MATCH($C248,RoutesPivot[[RouteID]:[RouteID]],0))</f>
        <v>800</v>
      </c>
      <c r="P248">
        <f>INDEX(RoutesPivot[ListPrice],MATCH($C248,RoutesPivot[[RouteID]:[RouteID]],0))</f>
        <v>300</v>
      </c>
      <c r="Q248" t="str">
        <f>INDEX(AirportPivot[AirportName],MATCH($N248,AirportPivot[[AirportID]:[AirportID]],0))</f>
        <v>Denver International</v>
      </c>
      <c r="R248">
        <f>INDEX(AirportPivot[Gates (number of available)],MATCH($N248,AirportPivot[[AirportID]:[AirportID]],0))</f>
        <v>75</v>
      </c>
    </row>
    <row r="249" spans="1:18" x14ac:dyDescent="0.25">
      <c r="A249" s="3" t="s">
        <v>279</v>
      </c>
      <c r="B249" s="12">
        <v>42225</v>
      </c>
      <c r="C249" s="4" t="s">
        <v>17</v>
      </c>
      <c r="D249" s="4">
        <v>6.3</v>
      </c>
      <c r="E249" s="4">
        <v>190</v>
      </c>
      <c r="F249" s="5">
        <v>0.4375</v>
      </c>
      <c r="G249" s="6">
        <v>385</v>
      </c>
      <c r="H249" s="7">
        <v>63525</v>
      </c>
      <c r="I249" s="7">
        <f>FlightsPivot[[#This Row],[Total Fare]]*10%</f>
        <v>6352.5</v>
      </c>
      <c r="J249" s="7">
        <f>FlightsPivot[[#This Row],[Total Fare]]+FlightsPivot[[#This Row],[10% tax ]]</f>
        <v>69877.5</v>
      </c>
      <c r="K249" s="4">
        <v>8</v>
      </c>
      <c r="L249" s="4">
        <v>2015</v>
      </c>
      <c r="M249" t="str">
        <f>INDEX(RoutesPivot[DepAirport],MATCH($C249,RoutesPivot[[RouteID]:[RouteID]],0))</f>
        <v>ORD</v>
      </c>
      <c r="N249" t="str">
        <f>INDEX(RoutesPivot[AirportID],MATCH($C249,RoutesPivot[[RouteID]:[RouteID]],0))</f>
        <v>LAX</v>
      </c>
      <c r="O249">
        <f>INDEX(RoutesPivot[Distance],MATCH($C249,RoutesPivot[[RouteID]:[RouteID]],0))</f>
        <v>1518</v>
      </c>
      <c r="P249">
        <f>INDEX(RoutesPivot[ListPrice],MATCH($C249,RoutesPivot[[RouteID]:[RouteID]],0))</f>
        <v>350</v>
      </c>
      <c r="Q249" t="str">
        <f>INDEX(AirportPivot[AirportName],MATCH($N249,AirportPivot[[AirportID]:[AirportID]],0))</f>
        <v>Los Angeles International</v>
      </c>
      <c r="R249">
        <f>INDEX(AirportPivot[Gates (number of available)],MATCH($N249,AirportPivot[[AirportID]:[AirportID]],0))</f>
        <v>86</v>
      </c>
    </row>
    <row r="250" spans="1:18" x14ac:dyDescent="0.25">
      <c r="A250" s="3" t="s">
        <v>280</v>
      </c>
      <c r="B250" s="12">
        <v>42188</v>
      </c>
      <c r="C250" s="4" t="s">
        <v>33</v>
      </c>
      <c r="D250" s="4">
        <v>2</v>
      </c>
      <c r="E250" s="4">
        <v>176</v>
      </c>
      <c r="F250" s="5">
        <v>0.45833333333333331</v>
      </c>
      <c r="G250" s="6">
        <v>412.5</v>
      </c>
      <c r="H250" s="7">
        <v>68062.5</v>
      </c>
      <c r="I250" s="7">
        <f>FlightsPivot[[#This Row],[Total Fare]]*10%</f>
        <v>6806.25</v>
      </c>
      <c r="J250" s="7">
        <f>FlightsPivot[[#This Row],[Total Fare]]+FlightsPivot[[#This Row],[10% tax ]]</f>
        <v>74868.75</v>
      </c>
      <c r="K250" s="4">
        <v>7</v>
      </c>
      <c r="L250" s="4">
        <v>2015</v>
      </c>
      <c r="M250" t="str">
        <f>INDEX(RoutesPivot[DepAirport],MATCH($C250,RoutesPivot[[RouteID]:[RouteID]],0))</f>
        <v>ORD</v>
      </c>
      <c r="N250" t="str">
        <f>INDEX(RoutesPivot[AirportID],MATCH($C250,RoutesPivot[[RouteID]:[RouteID]],0))</f>
        <v>SFO</v>
      </c>
      <c r="O250">
        <f>INDEX(RoutesPivot[Distance],MATCH($C250,RoutesPivot[[RouteID]:[RouteID]],0))</f>
        <v>1600</v>
      </c>
      <c r="P250">
        <f>INDEX(RoutesPivot[ListPrice],MATCH($C250,RoutesPivot[[RouteID]:[RouteID]],0))</f>
        <v>375</v>
      </c>
      <c r="Q250" t="str">
        <f>INDEX(AirportPivot[AirportName],MATCH($N250,AirportPivot[[AirportID]:[AirportID]],0))</f>
        <v>San Francisco International</v>
      </c>
      <c r="R250">
        <f>INDEX(AirportPivot[Gates (number of available)],MATCH($N250,AirportPivot[[AirportID]:[AirportID]],0))</f>
        <v>70</v>
      </c>
    </row>
    <row r="251" spans="1:18" x14ac:dyDescent="0.25">
      <c r="A251" s="3" t="s">
        <v>281</v>
      </c>
      <c r="B251" s="12">
        <v>42187</v>
      </c>
      <c r="C251" s="4" t="s">
        <v>25</v>
      </c>
      <c r="D251" s="4">
        <v>2.8</v>
      </c>
      <c r="E251" s="4">
        <v>37</v>
      </c>
      <c r="F251" s="5">
        <v>0.54166666666666663</v>
      </c>
      <c r="G251" s="6">
        <v>220</v>
      </c>
      <c r="H251" s="7">
        <v>36300</v>
      </c>
      <c r="I251" s="7">
        <f>FlightsPivot[[#This Row],[Total Fare]]*10%</f>
        <v>3630</v>
      </c>
      <c r="J251" s="7">
        <f>FlightsPivot[[#This Row],[Total Fare]]+FlightsPivot[[#This Row],[10% tax ]]</f>
        <v>39930</v>
      </c>
      <c r="K251" s="4">
        <v>7</v>
      </c>
      <c r="L251" s="4">
        <v>2015</v>
      </c>
      <c r="M251" t="str">
        <f>INDEX(RoutesPivot[DepAirport],MATCH($C251,RoutesPivot[[RouteID]:[RouteID]],0))</f>
        <v>ORD</v>
      </c>
      <c r="N251" t="str">
        <f>INDEX(RoutesPivot[AirportID],MATCH($C251,RoutesPivot[[RouteID]:[RouteID]],0))</f>
        <v>DFW</v>
      </c>
      <c r="O251">
        <f>INDEX(RoutesPivot[Distance],MATCH($C251,RoutesPivot[[RouteID]:[RouteID]],0))</f>
        <v>700</v>
      </c>
      <c r="P251">
        <f>INDEX(RoutesPivot[ListPrice],MATCH($C251,RoutesPivot[[RouteID]:[RouteID]],0))</f>
        <v>200</v>
      </c>
      <c r="Q251" t="str">
        <f>INDEX(AirportPivot[AirportName],MATCH($N251,AirportPivot[[AirportID]:[AirportID]],0))</f>
        <v>Dallas/Fort Worth International</v>
      </c>
      <c r="R251">
        <f>INDEX(AirportPivot[Gates (number of available)],MATCH($N251,AirportPivot[[AirportID]:[AirportID]],0))</f>
        <v>130</v>
      </c>
    </row>
    <row r="252" spans="1:18" x14ac:dyDescent="0.25">
      <c r="A252" s="3" t="s">
        <v>282</v>
      </c>
      <c r="B252" s="12">
        <v>41771</v>
      </c>
      <c r="C252" s="4" t="s">
        <v>15</v>
      </c>
      <c r="D252" s="4">
        <v>2.2999999999999998</v>
      </c>
      <c r="E252" s="4">
        <v>41</v>
      </c>
      <c r="F252" s="5">
        <v>0.35416666666666669</v>
      </c>
      <c r="G252" s="6">
        <v>225</v>
      </c>
      <c r="H252" s="7">
        <v>37125</v>
      </c>
      <c r="I252" s="7">
        <f>FlightsPivot[[#This Row],[Total Fare]]*10%</f>
        <v>3712.5</v>
      </c>
      <c r="J252" s="7">
        <f>FlightsPivot[[#This Row],[Total Fare]]+FlightsPivot[[#This Row],[10% tax ]]</f>
        <v>40837.5</v>
      </c>
      <c r="K252" s="4">
        <v>5</v>
      </c>
      <c r="L252" s="4">
        <v>2014</v>
      </c>
      <c r="M252" t="str">
        <f>INDEX(RoutesPivot[DepAirport],MATCH($C252,RoutesPivot[[RouteID]:[RouteID]],0))</f>
        <v>ORD</v>
      </c>
      <c r="N252" t="str">
        <f>INDEX(RoutesPivot[AirportID],MATCH($C252,RoutesPivot[[RouteID]:[RouteID]],0))</f>
        <v>EWR</v>
      </c>
      <c r="O252">
        <f>INDEX(RoutesPivot[Distance],MATCH($C252,RoutesPivot[[RouteID]:[RouteID]],0))</f>
        <v>600</v>
      </c>
      <c r="P252">
        <f>INDEX(RoutesPivot[ListPrice],MATCH($C252,RoutesPivot[[RouteID]:[RouteID]],0))</f>
        <v>225</v>
      </c>
      <c r="Q252" t="str">
        <f>INDEX(AirportPivot[AirportName],MATCH($N252,AirportPivot[[AirportID]:[AirportID]],0))</f>
        <v>Newark Liberty International</v>
      </c>
      <c r="R252">
        <f>INDEX(AirportPivot[Gates (number of available)],MATCH($N252,AirportPivot[[AirportID]:[AirportID]],0))</f>
        <v>82</v>
      </c>
    </row>
    <row r="253" spans="1:18" x14ac:dyDescent="0.25">
      <c r="A253" s="3" t="s">
        <v>283</v>
      </c>
      <c r="B253" s="12">
        <v>41973</v>
      </c>
      <c r="C253" s="4" t="s">
        <v>98</v>
      </c>
      <c r="D253" s="4">
        <v>3.6</v>
      </c>
      <c r="E253" s="4">
        <v>173</v>
      </c>
      <c r="F253" s="5">
        <v>0.29166666666666669</v>
      </c>
      <c r="G253" s="6">
        <v>412.5</v>
      </c>
      <c r="H253" s="7">
        <v>68062.5</v>
      </c>
      <c r="I253" s="7">
        <f>FlightsPivot[[#This Row],[Total Fare]]*10%</f>
        <v>6806.25</v>
      </c>
      <c r="J253" s="7">
        <f>FlightsPivot[[#This Row],[Total Fare]]+FlightsPivot[[#This Row],[10% tax ]]</f>
        <v>74868.75</v>
      </c>
      <c r="K253" s="4">
        <v>11</v>
      </c>
      <c r="L253" s="4">
        <v>2014</v>
      </c>
      <c r="M253" t="str">
        <f>INDEX(RoutesPivot[DepAirport],MATCH($C253,RoutesPivot[[RouteID]:[RouteID]],0))</f>
        <v>ORD</v>
      </c>
      <c r="N253" t="str">
        <f>INDEX(RoutesPivot[AirportID],MATCH($C253,RoutesPivot[[RouteID]:[RouteID]],0))</f>
        <v>PHL</v>
      </c>
      <c r="O253">
        <f>INDEX(RoutesPivot[Distance],MATCH($C253,RoutesPivot[[RouteID]:[RouteID]],0))</f>
        <v>580</v>
      </c>
      <c r="P253">
        <f>INDEX(RoutesPivot[ListPrice],MATCH($C253,RoutesPivot[[RouteID]:[RouteID]],0))</f>
        <v>275</v>
      </c>
      <c r="Q253" t="str">
        <f>INDEX(AirportPivot[AirportName],MATCH($N253,AirportPivot[[AirportID]:[AirportID]],0))</f>
        <v>Philadelphia International</v>
      </c>
      <c r="R253">
        <f>INDEX(AirportPivot[Gates (number of available)],MATCH($N253,AirportPivot[[AirportID]:[AirportID]],0))</f>
        <v>89</v>
      </c>
    </row>
    <row r="254" spans="1:18" x14ac:dyDescent="0.25">
      <c r="A254" s="3" t="s">
        <v>284</v>
      </c>
      <c r="B254" s="12">
        <v>41773</v>
      </c>
      <c r="C254" s="4" t="s">
        <v>37</v>
      </c>
      <c r="D254" s="4">
        <v>1.9</v>
      </c>
      <c r="E254" s="4">
        <v>150</v>
      </c>
      <c r="F254" s="5">
        <v>0.47916666666666669</v>
      </c>
      <c r="G254" s="6">
        <v>350</v>
      </c>
      <c r="H254" s="7">
        <v>64750</v>
      </c>
      <c r="I254" s="7">
        <f>FlightsPivot[[#This Row],[Total Fare]]*10%</f>
        <v>6475</v>
      </c>
      <c r="J254" s="7">
        <f>FlightsPivot[[#This Row],[Total Fare]]+FlightsPivot[[#This Row],[10% tax ]]</f>
        <v>71225</v>
      </c>
      <c r="K254" s="4">
        <v>5</v>
      </c>
      <c r="L254" s="4">
        <v>2014</v>
      </c>
      <c r="M254" t="str">
        <f>INDEX(RoutesPivot[DepAirport],MATCH($C254,RoutesPivot[[RouteID]:[RouteID]],0))</f>
        <v>ORD</v>
      </c>
      <c r="N254" t="str">
        <f>INDEX(RoutesPivot[AirportID],MATCH($C254,RoutesPivot[[RouteID]:[RouteID]],0))</f>
        <v>SEA</v>
      </c>
      <c r="O254">
        <f>INDEX(RoutesPivot[Distance],MATCH($C254,RoutesPivot[[RouteID]:[RouteID]],0))</f>
        <v>1500</v>
      </c>
      <c r="P254">
        <f>INDEX(RoutesPivot[ListPrice],MATCH($C254,RoutesPivot[[RouteID]:[RouteID]],0))</f>
        <v>350</v>
      </c>
      <c r="Q254" t="str">
        <f>INDEX(AirportPivot[AirportName],MATCH($N254,AirportPivot[[AirportID]:[AirportID]],0))</f>
        <v>Seattle-Tacoma International</v>
      </c>
      <c r="R254">
        <f>INDEX(AirportPivot[Gates (number of available)],MATCH($N254,AirportPivot[[AirportID]:[AirportID]],0))</f>
        <v>58</v>
      </c>
    </row>
    <row r="255" spans="1:18" x14ac:dyDescent="0.25">
      <c r="A255" s="3" t="s">
        <v>285</v>
      </c>
      <c r="B255" s="12">
        <v>41672</v>
      </c>
      <c r="C255" s="4" t="s">
        <v>23</v>
      </c>
      <c r="D255" s="4">
        <v>1.9</v>
      </c>
      <c r="E255" s="4">
        <v>43</v>
      </c>
      <c r="F255" s="5">
        <v>0.70833333333333337</v>
      </c>
      <c r="G255" s="6">
        <v>300</v>
      </c>
      <c r="H255" s="7">
        <v>49500</v>
      </c>
      <c r="I255" s="7">
        <f>FlightsPivot[[#This Row],[Total Fare]]*10%</f>
        <v>4950</v>
      </c>
      <c r="J255" s="7">
        <f>FlightsPivot[[#This Row],[Total Fare]]+FlightsPivot[[#This Row],[10% tax ]]</f>
        <v>54450</v>
      </c>
      <c r="K255" s="4">
        <v>2</v>
      </c>
      <c r="L255" s="4">
        <v>2014</v>
      </c>
      <c r="M255" t="str">
        <f>INDEX(RoutesPivot[DepAirport],MATCH($C255,RoutesPivot[[RouteID]:[RouteID]],0))</f>
        <v>ORD</v>
      </c>
      <c r="N255" t="str">
        <f>INDEX(RoutesPivot[AirportID],MATCH($C255,RoutesPivot[[RouteID]:[RouteID]],0))</f>
        <v>DEN</v>
      </c>
      <c r="O255">
        <f>INDEX(RoutesPivot[Distance],MATCH($C255,RoutesPivot[[RouteID]:[RouteID]],0))</f>
        <v>800</v>
      </c>
      <c r="P255">
        <f>INDEX(RoutesPivot[ListPrice],MATCH($C255,RoutesPivot[[RouteID]:[RouteID]],0))</f>
        <v>300</v>
      </c>
      <c r="Q255" t="str">
        <f>INDEX(AirportPivot[AirportName],MATCH($N255,AirportPivot[[AirportID]:[AirportID]],0))</f>
        <v>Denver International</v>
      </c>
      <c r="R255">
        <f>INDEX(AirportPivot[Gates (number of available)],MATCH($N255,AirportPivot[[AirportID]:[AirportID]],0))</f>
        <v>75</v>
      </c>
    </row>
    <row r="256" spans="1:18" x14ac:dyDescent="0.25">
      <c r="A256" s="3" t="s">
        <v>286</v>
      </c>
      <c r="B256" s="12">
        <v>42189</v>
      </c>
      <c r="C256" s="4" t="s">
        <v>33</v>
      </c>
      <c r="D256" s="4">
        <v>2.9</v>
      </c>
      <c r="E256" s="4">
        <v>135</v>
      </c>
      <c r="F256" s="5">
        <v>0.8125</v>
      </c>
      <c r="G256" s="6">
        <v>412.5</v>
      </c>
      <c r="H256" s="7">
        <v>76312.5</v>
      </c>
      <c r="I256" s="7">
        <f>FlightsPivot[[#This Row],[Total Fare]]*10%</f>
        <v>7631.25</v>
      </c>
      <c r="J256" s="7">
        <f>FlightsPivot[[#This Row],[Total Fare]]+FlightsPivot[[#This Row],[10% tax ]]</f>
        <v>83943.75</v>
      </c>
      <c r="K256" s="4">
        <v>7</v>
      </c>
      <c r="L256" s="4">
        <v>2015</v>
      </c>
      <c r="M256" t="str">
        <f>INDEX(RoutesPivot[DepAirport],MATCH($C256,RoutesPivot[[RouteID]:[RouteID]],0))</f>
        <v>ORD</v>
      </c>
      <c r="N256" t="str">
        <f>INDEX(RoutesPivot[AirportID],MATCH($C256,RoutesPivot[[RouteID]:[RouteID]],0))</f>
        <v>SFO</v>
      </c>
      <c r="O256">
        <f>INDEX(RoutesPivot[Distance],MATCH($C256,RoutesPivot[[RouteID]:[RouteID]],0))</f>
        <v>1600</v>
      </c>
      <c r="P256">
        <f>INDEX(RoutesPivot[ListPrice],MATCH($C256,RoutesPivot[[RouteID]:[RouteID]],0))</f>
        <v>375</v>
      </c>
      <c r="Q256" t="str">
        <f>INDEX(AirportPivot[AirportName],MATCH($N256,AirportPivot[[AirportID]:[AirportID]],0))</f>
        <v>San Francisco International</v>
      </c>
      <c r="R256">
        <f>INDEX(AirportPivot[Gates (number of available)],MATCH($N256,AirportPivot[[AirportID]:[AirportID]],0))</f>
        <v>70</v>
      </c>
    </row>
    <row r="257" spans="1:18" x14ac:dyDescent="0.25">
      <c r="A257" s="3" t="s">
        <v>287</v>
      </c>
      <c r="B257" s="12">
        <v>42189</v>
      </c>
      <c r="C257" s="4" t="s">
        <v>13</v>
      </c>
      <c r="D257" s="4">
        <v>3.5</v>
      </c>
      <c r="E257" s="4">
        <v>64</v>
      </c>
      <c r="F257" s="5">
        <v>0.8125</v>
      </c>
      <c r="G257" s="6">
        <v>275</v>
      </c>
      <c r="H257" s="7">
        <v>49775</v>
      </c>
      <c r="I257" s="7">
        <f>FlightsPivot[[#This Row],[Total Fare]]*10%</f>
        <v>4977.5</v>
      </c>
      <c r="J257" s="7">
        <f>FlightsPivot[[#This Row],[Total Fare]]+FlightsPivot[[#This Row],[10% tax ]]</f>
        <v>54752.5</v>
      </c>
      <c r="K257" s="4">
        <v>7</v>
      </c>
      <c r="L257" s="4">
        <v>2015</v>
      </c>
      <c r="M257" t="str">
        <f>INDEX(RoutesPivot[DepAirport],MATCH($C257,RoutesPivot[[RouteID]:[RouteID]],0))</f>
        <v>ORD</v>
      </c>
      <c r="N257" t="str">
        <f>INDEX(RoutesPivot[AirportID],MATCH($C257,RoutesPivot[[RouteID]:[RouteID]],0))</f>
        <v>JFK</v>
      </c>
      <c r="O257">
        <f>INDEX(RoutesPivot[Distance],MATCH($C257,RoutesPivot[[RouteID]:[RouteID]],0))</f>
        <v>619</v>
      </c>
      <c r="P257">
        <f>INDEX(RoutesPivot[ListPrice],MATCH($C257,RoutesPivot[[RouteID]:[RouteID]],0))</f>
        <v>250</v>
      </c>
      <c r="Q257" t="str">
        <f>INDEX(AirportPivot[AirportName],MATCH($N257,AirportPivot[[AirportID]:[AirportID]],0))</f>
        <v>John F Kennedy International</v>
      </c>
      <c r="R257">
        <f>INDEX(AirportPivot[Gates (number of available)],MATCH($N257,AirportPivot[[AirportID]:[AirportID]],0))</f>
        <v>120</v>
      </c>
    </row>
    <row r="258" spans="1:18" x14ac:dyDescent="0.25">
      <c r="A258" s="3" t="s">
        <v>288</v>
      </c>
      <c r="B258" s="12">
        <v>41869</v>
      </c>
      <c r="C258" s="4" t="s">
        <v>27</v>
      </c>
      <c r="D258" s="4">
        <v>5.7</v>
      </c>
      <c r="E258" s="4">
        <v>132</v>
      </c>
      <c r="F258" s="5">
        <v>0.70833333333333337</v>
      </c>
      <c r="G258" s="6">
        <v>220</v>
      </c>
      <c r="H258" s="7">
        <v>40700</v>
      </c>
      <c r="I258" s="7">
        <f>FlightsPivot[[#This Row],[Total Fare]]*10%</f>
        <v>4070</v>
      </c>
      <c r="J258" s="7">
        <f>FlightsPivot[[#This Row],[Total Fare]]+FlightsPivot[[#This Row],[10% tax ]]</f>
        <v>44770</v>
      </c>
      <c r="K258" s="4">
        <v>8</v>
      </c>
      <c r="L258" s="4">
        <v>2014</v>
      </c>
      <c r="M258" t="str">
        <f>INDEX(RoutesPivot[DepAirport],MATCH($C258,RoutesPivot[[RouteID]:[RouteID]],0))</f>
        <v>ORD</v>
      </c>
      <c r="N258" t="str">
        <f>INDEX(RoutesPivot[AirportID],MATCH($C258,RoutesPivot[[RouteID]:[RouteID]],0))</f>
        <v>ATL</v>
      </c>
      <c r="O258">
        <f>INDEX(RoutesPivot[Distance],MATCH($C258,RoutesPivot[[RouteID]:[RouteID]],0))</f>
        <v>510</v>
      </c>
      <c r="P258">
        <f>INDEX(RoutesPivot[ListPrice],MATCH($C258,RoutesPivot[[RouteID]:[RouteID]],0))</f>
        <v>200</v>
      </c>
      <c r="Q258" t="str">
        <f>INDEX(AirportPivot[AirportName],MATCH($N258,AirportPivot[[AirportID]:[AirportID]],0))</f>
        <v>Hartsfield-Jackson Atlanta International</v>
      </c>
      <c r="R258">
        <f>INDEX(AirportPivot[Gates (number of available)],MATCH($N258,AirportPivot[[AirportID]:[AirportID]],0))</f>
        <v>100</v>
      </c>
    </row>
    <row r="259" spans="1:18" x14ac:dyDescent="0.25">
      <c r="A259" s="3" t="s">
        <v>289</v>
      </c>
      <c r="B259" s="12">
        <v>41849</v>
      </c>
      <c r="C259" s="4" t="s">
        <v>13</v>
      </c>
      <c r="D259" s="4">
        <v>1.7</v>
      </c>
      <c r="E259" s="4">
        <v>29</v>
      </c>
      <c r="F259" s="5">
        <v>0.8125</v>
      </c>
      <c r="G259" s="6">
        <v>275</v>
      </c>
      <c r="H259" s="7">
        <v>50875</v>
      </c>
      <c r="I259" s="7">
        <f>FlightsPivot[[#This Row],[Total Fare]]*10%</f>
        <v>5087.5</v>
      </c>
      <c r="J259" s="7">
        <f>FlightsPivot[[#This Row],[Total Fare]]+FlightsPivot[[#This Row],[10% tax ]]</f>
        <v>55962.5</v>
      </c>
      <c r="K259" s="4">
        <v>7</v>
      </c>
      <c r="L259" s="4">
        <v>2014</v>
      </c>
      <c r="M259" t="str">
        <f>INDEX(RoutesPivot[DepAirport],MATCH($C259,RoutesPivot[[RouteID]:[RouteID]],0))</f>
        <v>ORD</v>
      </c>
      <c r="N259" t="str">
        <f>INDEX(RoutesPivot[AirportID],MATCH($C259,RoutesPivot[[RouteID]:[RouteID]],0))</f>
        <v>JFK</v>
      </c>
      <c r="O259">
        <f>INDEX(RoutesPivot[Distance],MATCH($C259,RoutesPivot[[RouteID]:[RouteID]],0))</f>
        <v>619</v>
      </c>
      <c r="P259">
        <f>INDEX(RoutesPivot[ListPrice],MATCH($C259,RoutesPivot[[RouteID]:[RouteID]],0))</f>
        <v>250</v>
      </c>
      <c r="Q259" t="str">
        <f>INDEX(AirportPivot[AirportName],MATCH($N259,AirportPivot[[AirportID]:[AirportID]],0))</f>
        <v>John F Kennedy International</v>
      </c>
      <c r="R259">
        <f>INDEX(AirportPivot[Gates (number of available)],MATCH($N259,AirportPivot[[AirportID]:[AirportID]],0))</f>
        <v>120</v>
      </c>
    </row>
    <row r="260" spans="1:18" x14ac:dyDescent="0.25">
      <c r="A260" s="3" t="s">
        <v>290</v>
      </c>
      <c r="B260" s="12">
        <v>42357</v>
      </c>
      <c r="C260" s="4" t="s">
        <v>27</v>
      </c>
      <c r="D260" s="4">
        <v>7.2</v>
      </c>
      <c r="E260" s="4">
        <v>10</v>
      </c>
      <c r="F260" s="5">
        <v>0.45833333333333331</v>
      </c>
      <c r="G260" s="6">
        <v>200</v>
      </c>
      <c r="H260" s="7">
        <v>37000</v>
      </c>
      <c r="I260" s="7">
        <f>FlightsPivot[[#This Row],[Total Fare]]*10%</f>
        <v>3700</v>
      </c>
      <c r="J260" s="7">
        <f>FlightsPivot[[#This Row],[Total Fare]]+FlightsPivot[[#This Row],[10% tax ]]</f>
        <v>40700</v>
      </c>
      <c r="K260" s="4">
        <v>12</v>
      </c>
      <c r="L260" s="4">
        <v>2015</v>
      </c>
      <c r="M260" t="str">
        <f>INDEX(RoutesPivot[DepAirport],MATCH($C260,RoutesPivot[[RouteID]:[RouteID]],0))</f>
        <v>ORD</v>
      </c>
      <c r="N260" t="str">
        <f>INDEX(RoutesPivot[AirportID],MATCH($C260,RoutesPivot[[RouteID]:[RouteID]],0))</f>
        <v>ATL</v>
      </c>
      <c r="O260">
        <f>INDEX(RoutesPivot[Distance],MATCH($C260,RoutesPivot[[RouteID]:[RouteID]],0))</f>
        <v>510</v>
      </c>
      <c r="P260">
        <f>INDEX(RoutesPivot[ListPrice],MATCH($C260,RoutesPivot[[RouteID]:[RouteID]],0))</f>
        <v>200</v>
      </c>
      <c r="Q260" t="str">
        <f>INDEX(AirportPivot[AirportName],MATCH($N260,AirportPivot[[AirportID]:[AirportID]],0))</f>
        <v>Hartsfield-Jackson Atlanta International</v>
      </c>
      <c r="R260">
        <f>INDEX(AirportPivot[Gates (number of available)],MATCH($N260,AirportPivot[[AirportID]:[AirportID]],0))</f>
        <v>100</v>
      </c>
    </row>
    <row r="261" spans="1:18" x14ac:dyDescent="0.25">
      <c r="A261" s="3" t="s">
        <v>291</v>
      </c>
      <c r="B261" s="12">
        <v>41881</v>
      </c>
      <c r="C261" s="4" t="s">
        <v>50</v>
      </c>
      <c r="D261" s="4">
        <v>1.6</v>
      </c>
      <c r="E261" s="4">
        <v>9</v>
      </c>
      <c r="F261" s="5">
        <v>0.3125</v>
      </c>
      <c r="G261" s="6">
        <v>302.5</v>
      </c>
      <c r="H261" s="7">
        <v>55962.5</v>
      </c>
      <c r="I261" s="7">
        <f>FlightsPivot[[#This Row],[Total Fare]]*10%</f>
        <v>5596.25</v>
      </c>
      <c r="J261" s="7">
        <f>FlightsPivot[[#This Row],[Total Fare]]+FlightsPivot[[#This Row],[10% tax ]]</f>
        <v>61558.75</v>
      </c>
      <c r="K261" s="4">
        <v>8</v>
      </c>
      <c r="L261" s="4">
        <v>2014</v>
      </c>
      <c r="M261" t="str">
        <f>INDEX(RoutesPivot[DepAirport],MATCH($C261,RoutesPivot[[RouteID]:[RouteID]],0))</f>
        <v>ORD</v>
      </c>
      <c r="N261" t="str">
        <f>INDEX(RoutesPivot[AirportID],MATCH($C261,RoutesPivot[[RouteID]:[RouteID]],0))</f>
        <v>LGA</v>
      </c>
      <c r="O261">
        <f>INDEX(RoutesPivot[Distance],MATCH($C261,RoutesPivot[[RouteID]:[RouteID]],0))</f>
        <v>610</v>
      </c>
      <c r="P261">
        <f>INDEX(RoutesPivot[ListPrice],MATCH($C261,RoutesPivot[[RouteID]:[RouteID]],0))</f>
        <v>275</v>
      </c>
      <c r="Q261" t="str">
        <f>INDEX(AirportPivot[AirportName],MATCH($N261,AirportPivot[[AirportID]:[AirportID]],0))</f>
        <v>Laguardia</v>
      </c>
      <c r="R261">
        <f>INDEX(AirportPivot[Gates (number of available)],MATCH($N261,AirportPivot[[AirportID]:[AirportID]],0))</f>
        <v>66</v>
      </c>
    </row>
    <row r="262" spans="1:18" x14ac:dyDescent="0.25">
      <c r="A262" s="3" t="s">
        <v>292</v>
      </c>
      <c r="B262" s="12">
        <v>42301</v>
      </c>
      <c r="C262" s="4" t="s">
        <v>27</v>
      </c>
      <c r="D262" s="4">
        <v>8.4</v>
      </c>
      <c r="E262" s="4">
        <v>122</v>
      </c>
      <c r="F262" s="5">
        <v>0.33333333333333331</v>
      </c>
      <c r="G262" s="6">
        <v>200</v>
      </c>
      <c r="H262" s="7">
        <v>37000</v>
      </c>
      <c r="I262" s="7">
        <f>FlightsPivot[[#This Row],[Total Fare]]*10%</f>
        <v>3700</v>
      </c>
      <c r="J262" s="7">
        <f>FlightsPivot[[#This Row],[Total Fare]]+FlightsPivot[[#This Row],[10% tax ]]</f>
        <v>40700</v>
      </c>
      <c r="K262" s="4">
        <v>10</v>
      </c>
      <c r="L262" s="4">
        <v>2015</v>
      </c>
      <c r="M262" t="str">
        <f>INDEX(RoutesPivot[DepAirport],MATCH($C262,RoutesPivot[[RouteID]:[RouteID]],0))</f>
        <v>ORD</v>
      </c>
      <c r="N262" t="str">
        <f>INDEX(RoutesPivot[AirportID],MATCH($C262,RoutesPivot[[RouteID]:[RouteID]],0))</f>
        <v>ATL</v>
      </c>
      <c r="O262">
        <f>INDEX(RoutesPivot[Distance],MATCH($C262,RoutesPivot[[RouteID]:[RouteID]],0))</f>
        <v>510</v>
      </c>
      <c r="P262">
        <f>INDEX(RoutesPivot[ListPrice],MATCH($C262,RoutesPivot[[RouteID]:[RouteID]],0))</f>
        <v>200</v>
      </c>
      <c r="Q262" t="str">
        <f>INDEX(AirportPivot[AirportName],MATCH($N262,AirportPivot[[AirportID]:[AirportID]],0))</f>
        <v>Hartsfield-Jackson Atlanta International</v>
      </c>
      <c r="R262">
        <f>INDEX(AirportPivot[Gates (number of available)],MATCH($N262,AirportPivot[[AirportID]:[AirportID]],0))</f>
        <v>100</v>
      </c>
    </row>
    <row r="263" spans="1:18" x14ac:dyDescent="0.25">
      <c r="A263" s="3" t="s">
        <v>293</v>
      </c>
      <c r="B263" s="12">
        <v>41739</v>
      </c>
      <c r="C263" s="4" t="s">
        <v>23</v>
      </c>
      <c r="D263" s="4">
        <v>0.5</v>
      </c>
      <c r="E263" s="4">
        <v>85</v>
      </c>
      <c r="F263" s="5">
        <v>0.29166666666666669</v>
      </c>
      <c r="G263" s="6">
        <v>300</v>
      </c>
      <c r="H263" s="7">
        <v>54300</v>
      </c>
      <c r="I263" s="7">
        <f>FlightsPivot[[#This Row],[Total Fare]]*10%</f>
        <v>5430</v>
      </c>
      <c r="J263" s="7">
        <f>FlightsPivot[[#This Row],[Total Fare]]+FlightsPivot[[#This Row],[10% tax ]]</f>
        <v>59730</v>
      </c>
      <c r="K263" s="4">
        <v>4</v>
      </c>
      <c r="L263" s="4">
        <v>2014</v>
      </c>
      <c r="M263" t="str">
        <f>INDEX(RoutesPivot[DepAirport],MATCH($C263,RoutesPivot[[RouteID]:[RouteID]],0))</f>
        <v>ORD</v>
      </c>
      <c r="N263" t="str">
        <f>INDEX(RoutesPivot[AirportID],MATCH($C263,RoutesPivot[[RouteID]:[RouteID]],0))</f>
        <v>DEN</v>
      </c>
      <c r="O263">
        <f>INDEX(RoutesPivot[Distance],MATCH($C263,RoutesPivot[[RouteID]:[RouteID]],0))</f>
        <v>800</v>
      </c>
      <c r="P263">
        <f>INDEX(RoutesPivot[ListPrice],MATCH($C263,RoutesPivot[[RouteID]:[RouteID]],0))</f>
        <v>300</v>
      </c>
      <c r="Q263" t="str">
        <f>INDEX(AirportPivot[AirportName],MATCH($N263,AirportPivot[[AirportID]:[AirportID]],0))</f>
        <v>Denver International</v>
      </c>
      <c r="R263">
        <f>INDEX(AirportPivot[Gates (number of available)],MATCH($N263,AirportPivot[[AirportID]:[AirportID]],0))</f>
        <v>75</v>
      </c>
    </row>
    <row r="264" spans="1:18" x14ac:dyDescent="0.25">
      <c r="A264" s="3" t="s">
        <v>294</v>
      </c>
      <c r="B264" s="12">
        <v>42075</v>
      </c>
      <c r="C264" s="4" t="s">
        <v>37</v>
      </c>
      <c r="D264" s="4">
        <v>2.7</v>
      </c>
      <c r="E264" s="4">
        <v>151</v>
      </c>
      <c r="F264" s="5">
        <v>0.41666666666666669</v>
      </c>
      <c r="G264" s="6">
        <v>350</v>
      </c>
      <c r="H264" s="7">
        <v>64750</v>
      </c>
      <c r="I264" s="7">
        <f>FlightsPivot[[#This Row],[Total Fare]]*10%</f>
        <v>6475</v>
      </c>
      <c r="J264" s="7">
        <f>FlightsPivot[[#This Row],[Total Fare]]+FlightsPivot[[#This Row],[10% tax ]]</f>
        <v>71225</v>
      </c>
      <c r="K264" s="4">
        <v>3</v>
      </c>
      <c r="L264" s="4">
        <v>2015</v>
      </c>
      <c r="M264" t="str">
        <f>INDEX(RoutesPivot[DepAirport],MATCH($C264,RoutesPivot[[RouteID]:[RouteID]],0))</f>
        <v>ORD</v>
      </c>
      <c r="N264" t="str">
        <f>INDEX(RoutesPivot[AirportID],MATCH($C264,RoutesPivot[[RouteID]:[RouteID]],0))</f>
        <v>SEA</v>
      </c>
      <c r="O264">
        <f>INDEX(RoutesPivot[Distance],MATCH($C264,RoutesPivot[[RouteID]:[RouteID]],0))</f>
        <v>1500</v>
      </c>
      <c r="P264">
        <f>INDEX(RoutesPivot[ListPrice],MATCH($C264,RoutesPivot[[RouteID]:[RouteID]],0))</f>
        <v>350</v>
      </c>
      <c r="Q264" t="str">
        <f>INDEX(AirportPivot[AirportName],MATCH($N264,AirportPivot[[AirportID]:[AirportID]],0))</f>
        <v>Seattle-Tacoma International</v>
      </c>
      <c r="R264">
        <f>INDEX(AirportPivot[Gates (number of available)],MATCH($N264,AirportPivot[[AirportID]:[AirportID]],0))</f>
        <v>58</v>
      </c>
    </row>
    <row r="265" spans="1:18" x14ac:dyDescent="0.25">
      <c r="A265" s="3" t="s">
        <v>295</v>
      </c>
      <c r="B265" s="12">
        <v>41949</v>
      </c>
      <c r="C265" s="4" t="s">
        <v>25</v>
      </c>
      <c r="D265" s="4">
        <v>1.3</v>
      </c>
      <c r="E265" s="4">
        <v>6</v>
      </c>
      <c r="F265" s="5">
        <v>0.8125</v>
      </c>
      <c r="G265" s="6">
        <v>200</v>
      </c>
      <c r="H265" s="7">
        <v>37000</v>
      </c>
      <c r="I265" s="7">
        <f>FlightsPivot[[#This Row],[Total Fare]]*10%</f>
        <v>3700</v>
      </c>
      <c r="J265" s="7">
        <f>FlightsPivot[[#This Row],[Total Fare]]+FlightsPivot[[#This Row],[10% tax ]]</f>
        <v>40700</v>
      </c>
      <c r="K265" s="4">
        <v>11</v>
      </c>
      <c r="L265" s="4">
        <v>2014</v>
      </c>
      <c r="M265" t="str">
        <f>INDEX(RoutesPivot[DepAirport],MATCH($C265,RoutesPivot[[RouteID]:[RouteID]],0))</f>
        <v>ORD</v>
      </c>
      <c r="N265" t="str">
        <f>INDEX(RoutesPivot[AirportID],MATCH($C265,RoutesPivot[[RouteID]:[RouteID]],0))</f>
        <v>DFW</v>
      </c>
      <c r="O265">
        <f>INDEX(RoutesPivot[Distance],MATCH($C265,RoutesPivot[[RouteID]:[RouteID]],0))</f>
        <v>700</v>
      </c>
      <c r="P265">
        <f>INDEX(RoutesPivot[ListPrice],MATCH($C265,RoutesPivot[[RouteID]:[RouteID]],0))</f>
        <v>200</v>
      </c>
      <c r="Q265" t="str">
        <f>INDEX(AirportPivot[AirportName],MATCH($N265,AirportPivot[[AirportID]:[AirportID]],0))</f>
        <v>Dallas/Fort Worth International</v>
      </c>
      <c r="R265">
        <f>INDEX(AirportPivot[Gates (number of available)],MATCH($N265,AirportPivot[[AirportID]:[AirportID]],0))</f>
        <v>130</v>
      </c>
    </row>
    <row r="266" spans="1:18" x14ac:dyDescent="0.25">
      <c r="A266" s="3" t="s">
        <v>296</v>
      </c>
      <c r="B266" s="12">
        <v>42331</v>
      </c>
      <c r="C266" s="4" t="s">
        <v>80</v>
      </c>
      <c r="D266" s="4">
        <v>5.7</v>
      </c>
      <c r="E266" s="4">
        <v>71</v>
      </c>
      <c r="F266" s="5">
        <v>0.41666666666666669</v>
      </c>
      <c r="G266" s="6">
        <v>450</v>
      </c>
      <c r="H266" s="7">
        <v>81450</v>
      </c>
      <c r="I266" s="7">
        <f>FlightsPivot[[#This Row],[Total Fare]]*10%</f>
        <v>8145</v>
      </c>
      <c r="J266" s="7">
        <f>FlightsPivot[[#This Row],[Total Fare]]+FlightsPivot[[#This Row],[10% tax ]]</f>
        <v>89595</v>
      </c>
      <c r="K266" s="4">
        <v>11</v>
      </c>
      <c r="L266" s="4">
        <v>2015</v>
      </c>
      <c r="M266" t="str">
        <f>INDEX(RoutesPivot[DepAirport],MATCH($C266,RoutesPivot[[RouteID]:[RouteID]],0))</f>
        <v>ORD</v>
      </c>
      <c r="N266" t="str">
        <f>INDEX(RoutesPivot[AirportID],MATCH($C266,RoutesPivot[[RouteID]:[RouteID]],0))</f>
        <v>MIA</v>
      </c>
      <c r="O266">
        <f>INDEX(RoutesPivot[Distance],MATCH($C266,RoutesPivot[[RouteID]:[RouteID]],0))</f>
        <v>1000</v>
      </c>
      <c r="P266">
        <f>INDEX(RoutesPivot[ListPrice],MATCH($C266,RoutesPivot[[RouteID]:[RouteID]],0))</f>
        <v>300</v>
      </c>
      <c r="Q266" t="str">
        <f>INDEX(AirportPivot[AirportName],MATCH($N266,AirportPivot[[AirportID]:[AirportID]],0))</f>
        <v>Miami International</v>
      </c>
      <c r="R266">
        <f>INDEX(AirportPivot[Gates (number of available)],MATCH($N266,AirportPivot[[AirportID]:[AirportID]],0))</f>
        <v>80</v>
      </c>
    </row>
    <row r="267" spans="1:18" x14ac:dyDescent="0.25">
      <c r="A267" s="3" t="s">
        <v>297</v>
      </c>
      <c r="B267" s="12">
        <v>41870</v>
      </c>
      <c r="C267" s="4" t="s">
        <v>15</v>
      </c>
      <c r="D267" s="4">
        <v>1.6</v>
      </c>
      <c r="E267" s="4">
        <v>146</v>
      </c>
      <c r="F267" s="5">
        <v>0.3125</v>
      </c>
      <c r="G267" s="6">
        <v>247.5</v>
      </c>
      <c r="H267" s="7">
        <v>45787.5</v>
      </c>
      <c r="I267" s="7">
        <f>FlightsPivot[[#This Row],[Total Fare]]*10%</f>
        <v>4578.75</v>
      </c>
      <c r="J267" s="7">
        <f>FlightsPivot[[#This Row],[Total Fare]]+FlightsPivot[[#This Row],[10% tax ]]</f>
        <v>50366.25</v>
      </c>
      <c r="K267" s="4">
        <v>8</v>
      </c>
      <c r="L267" s="4">
        <v>2014</v>
      </c>
      <c r="M267" t="str">
        <f>INDEX(RoutesPivot[DepAirport],MATCH($C267,RoutesPivot[[RouteID]:[RouteID]],0))</f>
        <v>ORD</v>
      </c>
      <c r="N267" t="str">
        <f>INDEX(RoutesPivot[AirportID],MATCH($C267,RoutesPivot[[RouteID]:[RouteID]],0))</f>
        <v>EWR</v>
      </c>
      <c r="O267">
        <f>INDEX(RoutesPivot[Distance],MATCH($C267,RoutesPivot[[RouteID]:[RouteID]],0))</f>
        <v>600</v>
      </c>
      <c r="P267">
        <f>INDEX(RoutesPivot[ListPrice],MATCH($C267,RoutesPivot[[RouteID]:[RouteID]],0))</f>
        <v>225</v>
      </c>
      <c r="Q267" t="str">
        <f>INDEX(AirportPivot[AirportName],MATCH($N267,AirportPivot[[AirportID]:[AirportID]],0))</f>
        <v>Newark Liberty International</v>
      </c>
      <c r="R267">
        <f>INDEX(AirportPivot[Gates (number of available)],MATCH($N267,AirportPivot[[AirportID]:[AirportID]],0))</f>
        <v>82</v>
      </c>
    </row>
    <row r="268" spans="1:18" x14ac:dyDescent="0.25">
      <c r="A268" s="3" t="s">
        <v>298</v>
      </c>
      <c r="B268" s="12">
        <v>42040</v>
      </c>
      <c r="C268" s="4" t="s">
        <v>13</v>
      </c>
      <c r="D268" s="4">
        <v>2.1</v>
      </c>
      <c r="E268" s="4">
        <v>166</v>
      </c>
      <c r="F268" s="5">
        <v>0.29166666666666669</v>
      </c>
      <c r="G268" s="6">
        <v>250</v>
      </c>
      <c r="H268" s="7">
        <v>41250</v>
      </c>
      <c r="I268" s="7">
        <f>FlightsPivot[[#This Row],[Total Fare]]*10%</f>
        <v>4125</v>
      </c>
      <c r="J268" s="7">
        <f>FlightsPivot[[#This Row],[Total Fare]]+FlightsPivot[[#This Row],[10% tax ]]</f>
        <v>45375</v>
      </c>
      <c r="K268" s="4">
        <v>2</v>
      </c>
      <c r="L268" s="4">
        <v>2015</v>
      </c>
      <c r="M268" t="str">
        <f>INDEX(RoutesPivot[DepAirport],MATCH($C268,RoutesPivot[[RouteID]:[RouteID]],0))</f>
        <v>ORD</v>
      </c>
      <c r="N268" t="str">
        <f>INDEX(RoutesPivot[AirportID],MATCH($C268,RoutesPivot[[RouteID]:[RouteID]],0))</f>
        <v>JFK</v>
      </c>
      <c r="O268">
        <f>INDEX(RoutesPivot[Distance],MATCH($C268,RoutesPivot[[RouteID]:[RouteID]],0))</f>
        <v>619</v>
      </c>
      <c r="P268">
        <f>INDEX(RoutesPivot[ListPrice],MATCH($C268,RoutesPivot[[RouteID]:[RouteID]],0))</f>
        <v>250</v>
      </c>
      <c r="Q268" t="str">
        <f>INDEX(AirportPivot[AirportName],MATCH($N268,AirportPivot[[AirportID]:[AirportID]],0))</f>
        <v>John F Kennedy International</v>
      </c>
      <c r="R268">
        <f>INDEX(AirportPivot[Gates (number of available)],MATCH($N268,AirportPivot[[AirportID]:[AirportID]],0))</f>
        <v>120</v>
      </c>
    </row>
    <row r="269" spans="1:18" x14ac:dyDescent="0.25">
      <c r="A269" s="3" t="s">
        <v>299</v>
      </c>
      <c r="B269" s="12">
        <v>41769</v>
      </c>
      <c r="C269" s="4" t="s">
        <v>27</v>
      </c>
      <c r="D269" s="4">
        <v>10</v>
      </c>
      <c r="E269" s="4">
        <v>160</v>
      </c>
      <c r="F269" s="5">
        <v>0.29166666666666669</v>
      </c>
      <c r="G269" s="6">
        <v>200</v>
      </c>
      <c r="H269" s="7">
        <v>33000</v>
      </c>
      <c r="I269" s="7">
        <f>FlightsPivot[[#This Row],[Total Fare]]*10%</f>
        <v>3300</v>
      </c>
      <c r="J269" s="7">
        <f>FlightsPivot[[#This Row],[Total Fare]]+FlightsPivot[[#This Row],[10% tax ]]</f>
        <v>36300</v>
      </c>
      <c r="K269" s="4">
        <v>5</v>
      </c>
      <c r="L269" s="4">
        <v>2014</v>
      </c>
      <c r="M269" t="str">
        <f>INDEX(RoutesPivot[DepAirport],MATCH($C269,RoutesPivot[[RouteID]:[RouteID]],0))</f>
        <v>ORD</v>
      </c>
      <c r="N269" t="str">
        <f>INDEX(RoutesPivot[AirportID],MATCH($C269,RoutesPivot[[RouteID]:[RouteID]],0))</f>
        <v>ATL</v>
      </c>
      <c r="O269">
        <f>INDEX(RoutesPivot[Distance],MATCH($C269,RoutesPivot[[RouteID]:[RouteID]],0))</f>
        <v>510</v>
      </c>
      <c r="P269">
        <f>INDEX(RoutesPivot[ListPrice],MATCH($C269,RoutesPivot[[RouteID]:[RouteID]],0))</f>
        <v>200</v>
      </c>
      <c r="Q269" t="str">
        <f>INDEX(AirportPivot[AirportName],MATCH($N269,AirportPivot[[AirportID]:[AirportID]],0))</f>
        <v>Hartsfield-Jackson Atlanta International</v>
      </c>
      <c r="R269">
        <f>INDEX(AirportPivot[Gates (number of available)],MATCH($N269,AirportPivot[[AirportID]:[AirportID]],0))</f>
        <v>100</v>
      </c>
    </row>
    <row r="270" spans="1:18" x14ac:dyDescent="0.25">
      <c r="A270" s="3" t="s">
        <v>300</v>
      </c>
      <c r="B270" s="12">
        <v>42055</v>
      </c>
      <c r="C270" s="4" t="s">
        <v>13</v>
      </c>
      <c r="D270" s="4">
        <v>1.6</v>
      </c>
      <c r="E270" s="4">
        <v>74</v>
      </c>
      <c r="F270" s="5">
        <v>0.85416666666666663</v>
      </c>
      <c r="G270" s="6">
        <v>250</v>
      </c>
      <c r="H270" s="7">
        <v>45250</v>
      </c>
      <c r="I270" s="7">
        <f>FlightsPivot[[#This Row],[Total Fare]]*10%</f>
        <v>4525</v>
      </c>
      <c r="J270" s="7">
        <f>FlightsPivot[[#This Row],[Total Fare]]+FlightsPivot[[#This Row],[10% tax ]]</f>
        <v>49775</v>
      </c>
      <c r="K270" s="4">
        <v>2</v>
      </c>
      <c r="L270" s="4">
        <v>2015</v>
      </c>
      <c r="M270" t="str">
        <f>INDEX(RoutesPivot[DepAirport],MATCH($C270,RoutesPivot[[RouteID]:[RouteID]],0))</f>
        <v>ORD</v>
      </c>
      <c r="N270" t="str">
        <f>INDEX(RoutesPivot[AirportID],MATCH($C270,RoutesPivot[[RouteID]:[RouteID]],0))</f>
        <v>JFK</v>
      </c>
      <c r="O270">
        <f>INDEX(RoutesPivot[Distance],MATCH($C270,RoutesPivot[[RouteID]:[RouteID]],0))</f>
        <v>619</v>
      </c>
      <c r="P270">
        <f>INDEX(RoutesPivot[ListPrice],MATCH($C270,RoutesPivot[[RouteID]:[RouteID]],0))</f>
        <v>250</v>
      </c>
      <c r="Q270" t="str">
        <f>INDEX(AirportPivot[AirportName],MATCH($N270,AirportPivot[[AirportID]:[AirportID]],0))</f>
        <v>John F Kennedy International</v>
      </c>
      <c r="R270">
        <f>INDEX(AirportPivot[Gates (number of available)],MATCH($N270,AirportPivot[[AirportID]:[AirportID]],0))</f>
        <v>120</v>
      </c>
    </row>
    <row r="271" spans="1:18" x14ac:dyDescent="0.25">
      <c r="A271" s="3" t="s">
        <v>301</v>
      </c>
      <c r="B271" s="12">
        <v>41968</v>
      </c>
      <c r="C271" s="4" t="s">
        <v>33</v>
      </c>
      <c r="D271" s="4">
        <v>4.8</v>
      </c>
      <c r="E271" s="4">
        <v>35</v>
      </c>
      <c r="F271" s="5">
        <v>0.8125</v>
      </c>
      <c r="G271" s="6">
        <v>562.5</v>
      </c>
      <c r="H271" s="7">
        <v>104062.5</v>
      </c>
      <c r="I271" s="7">
        <f>FlightsPivot[[#This Row],[Total Fare]]*10%</f>
        <v>10406.25</v>
      </c>
      <c r="J271" s="7">
        <f>FlightsPivot[[#This Row],[Total Fare]]+FlightsPivot[[#This Row],[10% tax ]]</f>
        <v>114468.75</v>
      </c>
      <c r="K271" s="4">
        <v>11</v>
      </c>
      <c r="L271" s="4">
        <v>2014</v>
      </c>
      <c r="M271" t="str">
        <f>INDEX(RoutesPivot[DepAirport],MATCH($C271,RoutesPivot[[RouteID]:[RouteID]],0))</f>
        <v>ORD</v>
      </c>
      <c r="N271" t="str">
        <f>INDEX(RoutesPivot[AirportID],MATCH($C271,RoutesPivot[[RouteID]:[RouteID]],0))</f>
        <v>SFO</v>
      </c>
      <c r="O271">
        <f>INDEX(RoutesPivot[Distance],MATCH($C271,RoutesPivot[[RouteID]:[RouteID]],0))</f>
        <v>1600</v>
      </c>
      <c r="P271">
        <f>INDEX(RoutesPivot[ListPrice],MATCH($C271,RoutesPivot[[RouteID]:[RouteID]],0))</f>
        <v>375</v>
      </c>
      <c r="Q271" t="str">
        <f>INDEX(AirportPivot[AirportName],MATCH($N271,AirportPivot[[AirportID]:[AirportID]],0))</f>
        <v>San Francisco International</v>
      </c>
      <c r="R271">
        <f>INDEX(AirportPivot[Gates (number of available)],MATCH($N271,AirportPivot[[AirportID]:[AirportID]],0))</f>
        <v>70</v>
      </c>
    </row>
    <row r="272" spans="1:18" x14ac:dyDescent="0.25">
      <c r="A272" s="3" t="s">
        <v>302</v>
      </c>
      <c r="B272" s="12">
        <v>41895</v>
      </c>
      <c r="C272" s="4" t="s">
        <v>37</v>
      </c>
      <c r="D272" s="4">
        <v>2.4</v>
      </c>
      <c r="E272" s="4">
        <v>17</v>
      </c>
      <c r="F272" s="5">
        <v>0.52083333333333337</v>
      </c>
      <c r="G272" s="6">
        <v>350</v>
      </c>
      <c r="H272" s="7">
        <v>64750</v>
      </c>
      <c r="I272" s="7">
        <f>FlightsPivot[[#This Row],[Total Fare]]*10%</f>
        <v>6475</v>
      </c>
      <c r="J272" s="7">
        <f>FlightsPivot[[#This Row],[Total Fare]]+FlightsPivot[[#This Row],[10% tax ]]</f>
        <v>71225</v>
      </c>
      <c r="K272" s="4">
        <v>9</v>
      </c>
      <c r="L272" s="4">
        <v>2014</v>
      </c>
      <c r="M272" t="str">
        <f>INDEX(RoutesPivot[DepAirport],MATCH($C272,RoutesPivot[[RouteID]:[RouteID]],0))</f>
        <v>ORD</v>
      </c>
      <c r="N272" t="str">
        <f>INDEX(RoutesPivot[AirportID],MATCH($C272,RoutesPivot[[RouteID]:[RouteID]],0))</f>
        <v>SEA</v>
      </c>
      <c r="O272">
        <f>INDEX(RoutesPivot[Distance],MATCH($C272,RoutesPivot[[RouteID]:[RouteID]],0))</f>
        <v>1500</v>
      </c>
      <c r="P272">
        <f>INDEX(RoutesPivot[ListPrice],MATCH($C272,RoutesPivot[[RouteID]:[RouteID]],0))</f>
        <v>350</v>
      </c>
      <c r="Q272" t="str">
        <f>INDEX(AirportPivot[AirportName],MATCH($N272,AirportPivot[[AirportID]:[AirportID]],0))</f>
        <v>Seattle-Tacoma International</v>
      </c>
      <c r="R272">
        <f>INDEX(AirportPivot[Gates (number of available)],MATCH($N272,AirportPivot[[AirportID]:[AirportID]],0))</f>
        <v>58</v>
      </c>
    </row>
    <row r="273" spans="1:18" x14ac:dyDescent="0.25">
      <c r="A273" s="3" t="s">
        <v>303</v>
      </c>
      <c r="B273" s="12">
        <v>41759</v>
      </c>
      <c r="C273" s="4" t="s">
        <v>47</v>
      </c>
      <c r="D273" s="4">
        <v>1</v>
      </c>
      <c r="E273" s="4">
        <v>55</v>
      </c>
      <c r="F273" s="5">
        <v>0.75</v>
      </c>
      <c r="G273" s="6">
        <v>250</v>
      </c>
      <c r="H273" s="7">
        <v>41250</v>
      </c>
      <c r="I273" s="7">
        <f>FlightsPivot[[#This Row],[Total Fare]]*10%</f>
        <v>4125</v>
      </c>
      <c r="J273" s="7">
        <f>FlightsPivot[[#This Row],[Total Fare]]+FlightsPivot[[#This Row],[10% tax ]]</f>
        <v>45375</v>
      </c>
      <c r="K273" s="4">
        <v>4</v>
      </c>
      <c r="L273" s="4">
        <v>2014</v>
      </c>
      <c r="M273" t="str">
        <f>INDEX(RoutesPivot[DepAirport],MATCH($C273,RoutesPivot[[RouteID]:[RouteID]],0))</f>
        <v>ORD</v>
      </c>
      <c r="N273" t="str">
        <f>INDEX(RoutesPivot[AirportID],MATCH($C273,RoutesPivot[[RouteID]:[RouteID]],0))</f>
        <v>PHX</v>
      </c>
      <c r="O273">
        <f>INDEX(RoutesPivot[Distance],MATCH($C273,RoutesPivot[[RouteID]:[RouteID]],0))</f>
        <v>1200</v>
      </c>
      <c r="P273">
        <f>INDEX(RoutesPivot[ListPrice],MATCH($C273,RoutesPivot[[RouteID]:[RouteID]],0))</f>
        <v>250</v>
      </c>
      <c r="Q273" t="str">
        <f>INDEX(AirportPivot[AirportName],MATCH($N273,AirportPivot[[AirportID]:[AirportID]],0))</f>
        <v>Phoenix Sky Harbor International</v>
      </c>
      <c r="R273">
        <f>INDEX(AirportPivot[Gates (number of available)],MATCH($N273,AirportPivot[[AirportID]:[AirportID]],0))</f>
        <v>60</v>
      </c>
    </row>
    <row r="274" spans="1:18" x14ac:dyDescent="0.25">
      <c r="A274" s="3" t="s">
        <v>304</v>
      </c>
      <c r="B274" s="12">
        <v>41969</v>
      </c>
      <c r="C274" s="4" t="s">
        <v>27</v>
      </c>
      <c r="D274" s="4">
        <v>21.3</v>
      </c>
      <c r="E274" s="4">
        <v>187</v>
      </c>
      <c r="F274" s="5">
        <v>0.66666666666666663</v>
      </c>
      <c r="G274" s="6">
        <v>300</v>
      </c>
      <c r="H274" s="7">
        <v>49500</v>
      </c>
      <c r="I274" s="7">
        <f>FlightsPivot[[#This Row],[Total Fare]]*10%</f>
        <v>4950</v>
      </c>
      <c r="J274" s="7">
        <f>FlightsPivot[[#This Row],[Total Fare]]+FlightsPivot[[#This Row],[10% tax ]]</f>
        <v>54450</v>
      </c>
      <c r="K274" s="4">
        <v>11</v>
      </c>
      <c r="L274" s="4">
        <v>2014</v>
      </c>
      <c r="M274" t="str">
        <f>INDEX(RoutesPivot[DepAirport],MATCH($C274,RoutesPivot[[RouteID]:[RouteID]],0))</f>
        <v>ORD</v>
      </c>
      <c r="N274" t="str">
        <f>INDEX(RoutesPivot[AirportID],MATCH($C274,RoutesPivot[[RouteID]:[RouteID]],0))</f>
        <v>ATL</v>
      </c>
      <c r="O274">
        <f>INDEX(RoutesPivot[Distance],MATCH($C274,RoutesPivot[[RouteID]:[RouteID]],0))</f>
        <v>510</v>
      </c>
      <c r="P274">
        <f>INDEX(RoutesPivot[ListPrice],MATCH($C274,RoutesPivot[[RouteID]:[RouteID]],0))</f>
        <v>200</v>
      </c>
      <c r="Q274" t="str">
        <f>INDEX(AirportPivot[AirportName],MATCH($N274,AirportPivot[[AirportID]:[AirportID]],0))</f>
        <v>Hartsfield-Jackson Atlanta International</v>
      </c>
      <c r="R274">
        <f>INDEX(AirportPivot[Gates (number of available)],MATCH($N274,AirportPivot[[AirportID]:[AirportID]],0))</f>
        <v>100</v>
      </c>
    </row>
    <row r="275" spans="1:18" x14ac:dyDescent="0.25">
      <c r="A275" s="3" t="s">
        <v>305</v>
      </c>
      <c r="B275" s="12">
        <v>42161</v>
      </c>
      <c r="C275" s="4" t="s">
        <v>25</v>
      </c>
      <c r="D275" s="4">
        <v>2.2000000000000002</v>
      </c>
      <c r="E275" s="4">
        <v>135</v>
      </c>
      <c r="F275" s="5">
        <v>0.6875</v>
      </c>
      <c r="G275" s="6">
        <v>220</v>
      </c>
      <c r="H275" s="7">
        <v>40700</v>
      </c>
      <c r="I275" s="7">
        <f>FlightsPivot[[#This Row],[Total Fare]]*10%</f>
        <v>4070</v>
      </c>
      <c r="J275" s="7">
        <f>FlightsPivot[[#This Row],[Total Fare]]+FlightsPivot[[#This Row],[10% tax ]]</f>
        <v>44770</v>
      </c>
      <c r="K275" s="4">
        <v>6</v>
      </c>
      <c r="L275" s="4">
        <v>2015</v>
      </c>
      <c r="M275" t="str">
        <f>INDEX(RoutesPivot[DepAirport],MATCH($C275,RoutesPivot[[RouteID]:[RouteID]],0))</f>
        <v>ORD</v>
      </c>
      <c r="N275" t="str">
        <f>INDEX(RoutesPivot[AirportID],MATCH($C275,RoutesPivot[[RouteID]:[RouteID]],0))</f>
        <v>DFW</v>
      </c>
      <c r="O275">
        <f>INDEX(RoutesPivot[Distance],MATCH($C275,RoutesPivot[[RouteID]:[RouteID]],0))</f>
        <v>700</v>
      </c>
      <c r="P275">
        <f>INDEX(RoutesPivot[ListPrice],MATCH($C275,RoutesPivot[[RouteID]:[RouteID]],0))</f>
        <v>200</v>
      </c>
      <c r="Q275" t="str">
        <f>INDEX(AirportPivot[AirportName],MATCH($N275,AirportPivot[[AirportID]:[AirportID]],0))</f>
        <v>Dallas/Fort Worth International</v>
      </c>
      <c r="R275">
        <f>INDEX(AirportPivot[Gates (number of available)],MATCH($N275,AirportPivot[[AirportID]:[AirportID]],0))</f>
        <v>130</v>
      </c>
    </row>
    <row r="276" spans="1:18" x14ac:dyDescent="0.25">
      <c r="A276" s="3" t="s">
        <v>306</v>
      </c>
      <c r="B276" s="12">
        <v>41730</v>
      </c>
      <c r="C276" s="4" t="s">
        <v>23</v>
      </c>
      <c r="D276" s="4">
        <v>3.2</v>
      </c>
      <c r="E276" s="4">
        <v>21</v>
      </c>
      <c r="F276" s="5">
        <v>0.33333333333333331</v>
      </c>
      <c r="G276" s="6">
        <v>300</v>
      </c>
      <c r="H276" s="7">
        <v>55500</v>
      </c>
      <c r="I276" s="7">
        <f>FlightsPivot[[#This Row],[Total Fare]]*10%</f>
        <v>5550</v>
      </c>
      <c r="J276" s="7">
        <f>FlightsPivot[[#This Row],[Total Fare]]+FlightsPivot[[#This Row],[10% tax ]]</f>
        <v>61050</v>
      </c>
      <c r="K276" s="4">
        <v>4</v>
      </c>
      <c r="L276" s="4">
        <v>2014</v>
      </c>
      <c r="M276" t="str">
        <f>INDEX(RoutesPivot[DepAirport],MATCH($C276,RoutesPivot[[RouteID]:[RouteID]],0))</f>
        <v>ORD</v>
      </c>
      <c r="N276" t="str">
        <f>INDEX(RoutesPivot[AirportID],MATCH($C276,RoutesPivot[[RouteID]:[RouteID]],0))</f>
        <v>DEN</v>
      </c>
      <c r="O276">
        <f>INDEX(RoutesPivot[Distance],MATCH($C276,RoutesPivot[[RouteID]:[RouteID]],0))</f>
        <v>800</v>
      </c>
      <c r="P276">
        <f>INDEX(RoutesPivot[ListPrice],MATCH($C276,RoutesPivot[[RouteID]:[RouteID]],0))</f>
        <v>300</v>
      </c>
      <c r="Q276" t="str">
        <f>INDEX(AirportPivot[AirportName],MATCH($N276,AirportPivot[[AirportID]:[AirportID]],0))</f>
        <v>Denver International</v>
      </c>
      <c r="R276">
        <f>INDEX(AirportPivot[Gates (number of available)],MATCH($N276,AirportPivot[[AirportID]:[AirportID]],0))</f>
        <v>75</v>
      </c>
    </row>
    <row r="277" spans="1:18" x14ac:dyDescent="0.25">
      <c r="A277" s="3" t="s">
        <v>307</v>
      </c>
      <c r="B277" s="12">
        <v>41949</v>
      </c>
      <c r="C277" s="4" t="s">
        <v>19</v>
      </c>
      <c r="D277" s="4">
        <v>1.4</v>
      </c>
      <c r="E277" s="4">
        <v>114</v>
      </c>
      <c r="F277" s="5">
        <v>0.83333333333333337</v>
      </c>
      <c r="G277" s="6">
        <v>200</v>
      </c>
      <c r="H277" s="7">
        <v>37000</v>
      </c>
      <c r="I277" s="7">
        <f>FlightsPivot[[#This Row],[Total Fare]]*10%</f>
        <v>3700</v>
      </c>
      <c r="J277" s="7">
        <f>FlightsPivot[[#This Row],[Total Fare]]+FlightsPivot[[#This Row],[10% tax ]]</f>
        <v>40700</v>
      </c>
      <c r="K277" s="4">
        <v>11</v>
      </c>
      <c r="L277" s="4">
        <v>2014</v>
      </c>
      <c r="M277" t="str">
        <f>INDEX(RoutesPivot[DepAirport],MATCH($C277,RoutesPivot[[RouteID]:[RouteID]],0))</f>
        <v>ORD</v>
      </c>
      <c r="N277" t="str">
        <f>INDEX(RoutesPivot[AirportID],MATCH($C277,RoutesPivot[[RouteID]:[RouteID]],0))</f>
        <v>IAH</v>
      </c>
      <c r="O277">
        <f>INDEX(RoutesPivot[Distance],MATCH($C277,RoutesPivot[[RouteID]:[RouteID]],0))</f>
        <v>800</v>
      </c>
      <c r="P277">
        <f>INDEX(RoutesPivot[ListPrice],MATCH($C277,RoutesPivot[[RouteID]:[RouteID]],0))</f>
        <v>200</v>
      </c>
      <c r="Q277" t="str">
        <f>INDEX(AirportPivot[AirportName],MATCH($N277,AirportPivot[[AirportID]:[AirportID]],0))</f>
        <v>George Bush Intercontinental/Houston</v>
      </c>
      <c r="R277">
        <f>INDEX(AirportPivot[Gates (number of available)],MATCH($N277,AirportPivot[[AirportID]:[AirportID]],0))</f>
        <v>80</v>
      </c>
    </row>
    <row r="278" spans="1:18" x14ac:dyDescent="0.25">
      <c r="A278" s="3" t="s">
        <v>308</v>
      </c>
      <c r="B278" s="12">
        <v>41726</v>
      </c>
      <c r="C278" s="4" t="s">
        <v>70</v>
      </c>
      <c r="D278" s="4">
        <v>2.2999999999999998</v>
      </c>
      <c r="E278" s="4">
        <v>196</v>
      </c>
      <c r="F278" s="5">
        <v>0.70833333333333337</v>
      </c>
      <c r="G278" s="6">
        <v>275</v>
      </c>
      <c r="H278" s="7">
        <v>45375</v>
      </c>
      <c r="I278" s="7">
        <f>FlightsPivot[[#This Row],[Total Fare]]*10%</f>
        <v>4537.5</v>
      </c>
      <c r="J278" s="7">
        <f>FlightsPivot[[#This Row],[Total Fare]]+FlightsPivot[[#This Row],[10% tax ]]</f>
        <v>49912.5</v>
      </c>
      <c r="K278" s="4">
        <v>3</v>
      </c>
      <c r="L278" s="4">
        <v>2014</v>
      </c>
      <c r="M278" t="str">
        <f>INDEX(RoutesPivot[DepAirport],MATCH($C278,RoutesPivot[[RouteID]:[RouteID]],0))</f>
        <v>ORD</v>
      </c>
      <c r="N278" t="str">
        <f>INDEX(RoutesPivot[AirportID],MATCH($C278,RoutesPivot[[RouteID]:[RouteID]],0))</f>
        <v>LAS</v>
      </c>
      <c r="O278">
        <f>INDEX(RoutesPivot[Distance],MATCH($C278,RoutesPivot[[RouteID]:[RouteID]],0))</f>
        <v>1100</v>
      </c>
      <c r="P278">
        <f>INDEX(RoutesPivot[ListPrice],MATCH($C278,RoutesPivot[[RouteID]:[RouteID]],0))</f>
        <v>275</v>
      </c>
      <c r="Q278" t="str">
        <f>INDEX(AirportPivot[AirportName],MATCH($N278,AirportPivot[[AirportID]:[AirportID]],0))</f>
        <v>McCarran International</v>
      </c>
      <c r="R278">
        <f>INDEX(AirportPivot[Gates (number of available)],MATCH($N278,AirportPivot[[AirportID]:[AirportID]],0))</f>
        <v>68</v>
      </c>
    </row>
    <row r="279" spans="1:18" x14ac:dyDescent="0.25">
      <c r="A279" s="3" t="s">
        <v>309</v>
      </c>
      <c r="B279" s="12">
        <v>41972</v>
      </c>
      <c r="C279" s="4" t="s">
        <v>25</v>
      </c>
      <c r="D279" s="4">
        <v>3.1</v>
      </c>
      <c r="E279" s="4">
        <v>190</v>
      </c>
      <c r="F279" s="5">
        <v>0.54166666666666663</v>
      </c>
      <c r="G279" s="6">
        <v>300</v>
      </c>
      <c r="H279" s="7">
        <v>49500</v>
      </c>
      <c r="I279" s="7">
        <f>FlightsPivot[[#This Row],[Total Fare]]*10%</f>
        <v>4950</v>
      </c>
      <c r="J279" s="7">
        <f>FlightsPivot[[#This Row],[Total Fare]]+FlightsPivot[[#This Row],[10% tax ]]</f>
        <v>54450</v>
      </c>
      <c r="K279" s="4">
        <v>11</v>
      </c>
      <c r="L279" s="4">
        <v>2014</v>
      </c>
      <c r="M279" t="str">
        <f>INDEX(RoutesPivot[DepAirport],MATCH($C279,RoutesPivot[[RouteID]:[RouteID]],0))</f>
        <v>ORD</v>
      </c>
      <c r="N279" t="str">
        <f>INDEX(RoutesPivot[AirportID],MATCH($C279,RoutesPivot[[RouteID]:[RouteID]],0))</f>
        <v>DFW</v>
      </c>
      <c r="O279">
        <f>INDEX(RoutesPivot[Distance],MATCH($C279,RoutesPivot[[RouteID]:[RouteID]],0))</f>
        <v>700</v>
      </c>
      <c r="P279">
        <f>INDEX(RoutesPivot[ListPrice],MATCH($C279,RoutesPivot[[RouteID]:[RouteID]],0))</f>
        <v>200</v>
      </c>
      <c r="Q279" t="str">
        <f>INDEX(AirportPivot[AirportName],MATCH($N279,AirportPivot[[AirportID]:[AirportID]],0))</f>
        <v>Dallas/Fort Worth International</v>
      </c>
      <c r="R279">
        <f>INDEX(AirportPivot[Gates (number of available)],MATCH($N279,AirportPivot[[AirportID]:[AirportID]],0))</f>
        <v>130</v>
      </c>
    </row>
    <row r="280" spans="1:18" x14ac:dyDescent="0.25">
      <c r="A280" s="3" t="s">
        <v>310</v>
      </c>
      <c r="B280" s="12">
        <v>41774</v>
      </c>
      <c r="C280" s="4" t="s">
        <v>21</v>
      </c>
      <c r="D280" s="4">
        <v>2</v>
      </c>
      <c r="E280" s="4">
        <v>46</v>
      </c>
      <c r="F280" s="5">
        <v>0.33333333333333331</v>
      </c>
      <c r="G280" s="6">
        <v>125</v>
      </c>
      <c r="H280" s="7">
        <v>20625</v>
      </c>
      <c r="I280" s="7">
        <f>FlightsPivot[[#This Row],[Total Fare]]*10%</f>
        <v>2062.5</v>
      </c>
      <c r="J280" s="7">
        <f>FlightsPivot[[#This Row],[Total Fare]]+FlightsPivot[[#This Row],[10% tax ]]</f>
        <v>22687.5</v>
      </c>
      <c r="K280" s="4">
        <v>5</v>
      </c>
      <c r="L280" s="4">
        <v>2014</v>
      </c>
      <c r="M280" t="str">
        <f>INDEX(RoutesPivot[DepAirport],MATCH($C280,RoutesPivot[[RouteID]:[RouteID]],0))</f>
        <v>ORD</v>
      </c>
      <c r="N280" t="str">
        <f>INDEX(RoutesPivot[AirportID],MATCH($C280,RoutesPivot[[RouteID]:[RouteID]],0))</f>
        <v>CLT</v>
      </c>
      <c r="O280">
        <f>INDEX(RoutesPivot[Distance],MATCH($C280,RoutesPivot[[RouteID]:[RouteID]],0))</f>
        <v>700</v>
      </c>
      <c r="P280">
        <f>INDEX(RoutesPivot[ListPrice],MATCH($C280,RoutesPivot[[RouteID]:[RouteID]],0))</f>
        <v>125</v>
      </c>
      <c r="Q280" t="str">
        <f>INDEX(AirportPivot[AirportName],MATCH($N280,AirportPivot[[AirportID]:[AirportID]],0))</f>
        <v>Charlotte/Douglas International</v>
      </c>
      <c r="R280">
        <f>INDEX(AirportPivot[Gates (number of available)],MATCH($N280,AirportPivot[[AirportID]:[AirportID]],0))</f>
        <v>65</v>
      </c>
    </row>
    <row r="281" spans="1:18" x14ac:dyDescent="0.25">
      <c r="A281" s="3" t="s">
        <v>311</v>
      </c>
      <c r="B281" s="12">
        <v>42215</v>
      </c>
      <c r="C281" s="4" t="s">
        <v>86</v>
      </c>
      <c r="D281" s="4">
        <v>2.7</v>
      </c>
      <c r="E281" s="4">
        <v>80</v>
      </c>
      <c r="F281" s="5">
        <v>0.75</v>
      </c>
      <c r="G281" s="6">
        <v>126.5</v>
      </c>
      <c r="H281" s="7">
        <v>22896.5</v>
      </c>
      <c r="I281" s="7">
        <f>FlightsPivot[[#This Row],[Total Fare]]*10%</f>
        <v>2289.65</v>
      </c>
      <c r="J281" s="7">
        <f>FlightsPivot[[#This Row],[Total Fare]]+FlightsPivot[[#This Row],[10% tax ]]</f>
        <v>25186.15</v>
      </c>
      <c r="K281" s="4">
        <v>7</v>
      </c>
      <c r="L281" s="4">
        <v>2015</v>
      </c>
      <c r="M281" t="str">
        <f>INDEX(RoutesPivot[DepAirport],MATCH($C281,RoutesPivot[[RouteID]:[RouteID]],0))</f>
        <v>ORD</v>
      </c>
      <c r="N281" t="str">
        <f>INDEX(RoutesPivot[AirportID],MATCH($C281,RoutesPivot[[RouteID]:[RouteID]],0))</f>
        <v>DTW</v>
      </c>
      <c r="O281">
        <f>INDEX(RoutesPivot[Distance],MATCH($C281,RoutesPivot[[RouteID]:[RouteID]],0))</f>
        <v>200</v>
      </c>
      <c r="P281">
        <f>INDEX(RoutesPivot[ListPrice],MATCH($C281,RoutesPivot[[RouteID]:[RouteID]],0))</f>
        <v>115</v>
      </c>
      <c r="Q281" t="str">
        <f>INDEX(AirportPivot[AirportName],MATCH($N281,AirportPivot[[AirportID]:[AirportID]],0))</f>
        <v>Detroit Metropolitan Wayne County</v>
      </c>
      <c r="R281">
        <f>INDEX(AirportPivot[Gates (number of available)],MATCH($N281,AirportPivot[[AirportID]:[AirportID]],0))</f>
        <v>60</v>
      </c>
    </row>
    <row r="282" spans="1:18" x14ac:dyDescent="0.25">
      <c r="A282" s="3" t="s">
        <v>312</v>
      </c>
      <c r="B282" s="12">
        <v>42254</v>
      </c>
      <c r="C282" s="4" t="s">
        <v>25</v>
      </c>
      <c r="D282" s="4">
        <v>1.9</v>
      </c>
      <c r="E282" s="4">
        <v>60</v>
      </c>
      <c r="F282" s="5">
        <v>0.79166666666666663</v>
      </c>
      <c r="G282" s="6">
        <v>200</v>
      </c>
      <c r="H282" s="7">
        <v>33000</v>
      </c>
      <c r="I282" s="7">
        <f>FlightsPivot[[#This Row],[Total Fare]]*10%</f>
        <v>3300</v>
      </c>
      <c r="J282" s="7">
        <f>FlightsPivot[[#This Row],[Total Fare]]+FlightsPivot[[#This Row],[10% tax ]]</f>
        <v>36300</v>
      </c>
      <c r="K282" s="4">
        <v>9</v>
      </c>
      <c r="L282" s="4">
        <v>2015</v>
      </c>
      <c r="M282" t="str">
        <f>INDEX(RoutesPivot[DepAirport],MATCH($C282,RoutesPivot[[RouteID]:[RouteID]],0))</f>
        <v>ORD</v>
      </c>
      <c r="N282" t="str">
        <f>INDEX(RoutesPivot[AirportID],MATCH($C282,RoutesPivot[[RouteID]:[RouteID]],0))</f>
        <v>DFW</v>
      </c>
      <c r="O282">
        <f>INDEX(RoutesPivot[Distance],MATCH($C282,RoutesPivot[[RouteID]:[RouteID]],0))</f>
        <v>700</v>
      </c>
      <c r="P282">
        <f>INDEX(RoutesPivot[ListPrice],MATCH($C282,RoutesPivot[[RouteID]:[RouteID]],0))</f>
        <v>200</v>
      </c>
      <c r="Q282" t="str">
        <f>INDEX(AirportPivot[AirportName],MATCH($N282,AirportPivot[[AirportID]:[AirportID]],0))</f>
        <v>Dallas/Fort Worth International</v>
      </c>
      <c r="R282">
        <f>INDEX(AirportPivot[Gates (number of available)],MATCH($N282,AirportPivot[[AirportID]:[AirportID]],0))</f>
        <v>130</v>
      </c>
    </row>
    <row r="283" spans="1:18" x14ac:dyDescent="0.25">
      <c r="A283" s="3" t="s">
        <v>313</v>
      </c>
      <c r="B283" s="12">
        <v>41735</v>
      </c>
      <c r="C283" s="4" t="s">
        <v>80</v>
      </c>
      <c r="D283" s="4">
        <v>2.1</v>
      </c>
      <c r="E283" s="4">
        <v>172</v>
      </c>
      <c r="F283" s="5">
        <v>0.83333333333333337</v>
      </c>
      <c r="G283" s="6">
        <v>300</v>
      </c>
      <c r="H283" s="7">
        <v>49500</v>
      </c>
      <c r="I283" s="7">
        <f>FlightsPivot[[#This Row],[Total Fare]]*10%</f>
        <v>4950</v>
      </c>
      <c r="J283" s="7">
        <f>FlightsPivot[[#This Row],[Total Fare]]+FlightsPivot[[#This Row],[10% tax ]]</f>
        <v>54450</v>
      </c>
      <c r="K283" s="4">
        <v>4</v>
      </c>
      <c r="L283" s="4">
        <v>2014</v>
      </c>
      <c r="M283" t="str">
        <f>INDEX(RoutesPivot[DepAirport],MATCH($C283,RoutesPivot[[RouteID]:[RouteID]],0))</f>
        <v>ORD</v>
      </c>
      <c r="N283" t="str">
        <f>INDEX(RoutesPivot[AirportID],MATCH($C283,RoutesPivot[[RouteID]:[RouteID]],0))</f>
        <v>MIA</v>
      </c>
      <c r="O283">
        <f>INDEX(RoutesPivot[Distance],MATCH($C283,RoutesPivot[[RouteID]:[RouteID]],0))</f>
        <v>1000</v>
      </c>
      <c r="P283">
        <f>INDEX(RoutesPivot[ListPrice],MATCH($C283,RoutesPivot[[RouteID]:[RouteID]],0))</f>
        <v>300</v>
      </c>
      <c r="Q283" t="str">
        <f>INDEX(AirportPivot[AirportName],MATCH($N283,AirportPivot[[AirportID]:[AirportID]],0))</f>
        <v>Miami International</v>
      </c>
      <c r="R283">
        <f>INDEX(AirportPivot[Gates (number of available)],MATCH($N283,AirportPivot[[AirportID]:[AirportID]],0))</f>
        <v>80</v>
      </c>
    </row>
    <row r="284" spans="1:18" x14ac:dyDescent="0.25">
      <c r="A284" s="3" t="s">
        <v>314</v>
      </c>
      <c r="B284" s="12">
        <v>41970</v>
      </c>
      <c r="C284" s="4" t="s">
        <v>37</v>
      </c>
      <c r="D284" s="4">
        <v>7.4</v>
      </c>
      <c r="E284" s="4">
        <v>52</v>
      </c>
      <c r="F284" s="5">
        <v>0.35416666666666669</v>
      </c>
      <c r="G284" s="6">
        <v>525</v>
      </c>
      <c r="H284" s="7">
        <v>86625</v>
      </c>
      <c r="I284" s="7">
        <f>FlightsPivot[[#This Row],[Total Fare]]*10%</f>
        <v>8662.5</v>
      </c>
      <c r="J284" s="7">
        <f>FlightsPivot[[#This Row],[Total Fare]]+FlightsPivot[[#This Row],[10% tax ]]</f>
        <v>95287.5</v>
      </c>
      <c r="K284" s="4">
        <v>11</v>
      </c>
      <c r="L284" s="4">
        <v>2014</v>
      </c>
      <c r="M284" t="str">
        <f>INDEX(RoutesPivot[DepAirport],MATCH($C284,RoutesPivot[[RouteID]:[RouteID]],0))</f>
        <v>ORD</v>
      </c>
      <c r="N284" t="str">
        <f>INDEX(RoutesPivot[AirportID],MATCH($C284,RoutesPivot[[RouteID]:[RouteID]],0))</f>
        <v>SEA</v>
      </c>
      <c r="O284">
        <f>INDEX(RoutesPivot[Distance],MATCH($C284,RoutesPivot[[RouteID]:[RouteID]],0))</f>
        <v>1500</v>
      </c>
      <c r="P284">
        <f>INDEX(RoutesPivot[ListPrice],MATCH($C284,RoutesPivot[[RouteID]:[RouteID]],0))</f>
        <v>350</v>
      </c>
      <c r="Q284" t="str">
        <f>INDEX(AirportPivot[AirportName],MATCH($N284,AirportPivot[[AirportID]:[AirportID]],0))</f>
        <v>Seattle-Tacoma International</v>
      </c>
      <c r="R284">
        <f>INDEX(AirportPivot[Gates (number of available)],MATCH($N284,AirportPivot[[AirportID]:[AirportID]],0))</f>
        <v>58</v>
      </c>
    </row>
    <row r="285" spans="1:18" x14ac:dyDescent="0.25">
      <c r="A285" s="3" t="s">
        <v>315</v>
      </c>
      <c r="B285" s="12">
        <v>42278</v>
      </c>
      <c r="C285" s="4" t="s">
        <v>70</v>
      </c>
      <c r="D285" s="4">
        <v>1.6</v>
      </c>
      <c r="E285" s="4">
        <v>156</v>
      </c>
      <c r="F285" s="5">
        <v>0.79166666666666663</v>
      </c>
      <c r="G285" s="6">
        <v>275</v>
      </c>
      <c r="H285" s="7">
        <v>45375</v>
      </c>
      <c r="I285" s="7">
        <f>FlightsPivot[[#This Row],[Total Fare]]*10%</f>
        <v>4537.5</v>
      </c>
      <c r="J285" s="7">
        <f>FlightsPivot[[#This Row],[Total Fare]]+FlightsPivot[[#This Row],[10% tax ]]</f>
        <v>49912.5</v>
      </c>
      <c r="K285" s="4">
        <v>10</v>
      </c>
      <c r="L285" s="4">
        <v>2015</v>
      </c>
      <c r="M285" t="str">
        <f>INDEX(RoutesPivot[DepAirport],MATCH($C285,RoutesPivot[[RouteID]:[RouteID]],0))</f>
        <v>ORD</v>
      </c>
      <c r="N285" t="str">
        <f>INDEX(RoutesPivot[AirportID],MATCH($C285,RoutesPivot[[RouteID]:[RouteID]],0))</f>
        <v>LAS</v>
      </c>
      <c r="O285">
        <f>INDEX(RoutesPivot[Distance],MATCH($C285,RoutesPivot[[RouteID]:[RouteID]],0))</f>
        <v>1100</v>
      </c>
      <c r="P285">
        <f>INDEX(RoutesPivot[ListPrice],MATCH($C285,RoutesPivot[[RouteID]:[RouteID]],0))</f>
        <v>275</v>
      </c>
      <c r="Q285" t="str">
        <f>INDEX(AirportPivot[AirportName],MATCH($N285,AirportPivot[[AirportID]:[AirportID]],0))</f>
        <v>McCarran International</v>
      </c>
      <c r="R285">
        <f>INDEX(AirportPivot[Gates (number of available)],MATCH($N285,AirportPivot[[AirportID]:[AirportID]],0))</f>
        <v>68</v>
      </c>
    </row>
    <row r="286" spans="1:18" x14ac:dyDescent="0.25">
      <c r="A286" s="3" t="s">
        <v>316</v>
      </c>
      <c r="B286" s="12">
        <v>42103</v>
      </c>
      <c r="C286" s="4" t="s">
        <v>23</v>
      </c>
      <c r="D286" s="4">
        <v>3.2</v>
      </c>
      <c r="E286" s="4">
        <v>111</v>
      </c>
      <c r="F286" s="5">
        <v>0.66666666666666663</v>
      </c>
      <c r="G286" s="6">
        <v>300</v>
      </c>
      <c r="H286" s="7">
        <v>55500</v>
      </c>
      <c r="I286" s="7">
        <f>FlightsPivot[[#This Row],[Total Fare]]*10%</f>
        <v>5550</v>
      </c>
      <c r="J286" s="7">
        <f>FlightsPivot[[#This Row],[Total Fare]]+FlightsPivot[[#This Row],[10% tax ]]</f>
        <v>61050</v>
      </c>
      <c r="K286" s="4">
        <v>4</v>
      </c>
      <c r="L286" s="4">
        <v>2015</v>
      </c>
      <c r="M286" t="str">
        <f>INDEX(RoutesPivot[DepAirport],MATCH($C286,RoutesPivot[[RouteID]:[RouteID]],0))</f>
        <v>ORD</v>
      </c>
      <c r="N286" t="str">
        <f>INDEX(RoutesPivot[AirportID],MATCH($C286,RoutesPivot[[RouteID]:[RouteID]],0))</f>
        <v>DEN</v>
      </c>
      <c r="O286">
        <f>INDEX(RoutesPivot[Distance],MATCH($C286,RoutesPivot[[RouteID]:[RouteID]],0))</f>
        <v>800</v>
      </c>
      <c r="P286">
        <f>INDEX(RoutesPivot[ListPrice],MATCH($C286,RoutesPivot[[RouteID]:[RouteID]],0))</f>
        <v>300</v>
      </c>
      <c r="Q286" t="str">
        <f>INDEX(AirportPivot[AirportName],MATCH($N286,AirportPivot[[AirportID]:[AirportID]],0))</f>
        <v>Denver International</v>
      </c>
      <c r="R286">
        <f>INDEX(AirportPivot[Gates (number of available)],MATCH($N286,AirportPivot[[AirportID]:[AirportID]],0))</f>
        <v>75</v>
      </c>
    </row>
    <row r="287" spans="1:18" x14ac:dyDescent="0.25">
      <c r="A287" s="3" t="s">
        <v>317</v>
      </c>
      <c r="B287" s="12">
        <v>42110</v>
      </c>
      <c r="C287" s="4" t="s">
        <v>17</v>
      </c>
      <c r="D287" s="4">
        <v>5.6</v>
      </c>
      <c r="E287" s="4">
        <v>47</v>
      </c>
      <c r="F287" s="5">
        <v>0.79166666666666663</v>
      </c>
      <c r="G287" s="6">
        <v>350</v>
      </c>
      <c r="H287" s="7">
        <v>57750</v>
      </c>
      <c r="I287" s="7">
        <f>FlightsPivot[[#This Row],[Total Fare]]*10%</f>
        <v>5775</v>
      </c>
      <c r="J287" s="7">
        <f>FlightsPivot[[#This Row],[Total Fare]]+FlightsPivot[[#This Row],[10% tax ]]</f>
        <v>63525</v>
      </c>
      <c r="K287" s="4">
        <v>4</v>
      </c>
      <c r="L287" s="4">
        <v>2015</v>
      </c>
      <c r="M287" t="str">
        <f>INDEX(RoutesPivot[DepAirport],MATCH($C287,RoutesPivot[[RouteID]:[RouteID]],0))</f>
        <v>ORD</v>
      </c>
      <c r="N287" t="str">
        <f>INDEX(RoutesPivot[AirportID],MATCH($C287,RoutesPivot[[RouteID]:[RouteID]],0))</f>
        <v>LAX</v>
      </c>
      <c r="O287">
        <f>INDEX(RoutesPivot[Distance],MATCH($C287,RoutesPivot[[RouteID]:[RouteID]],0))</f>
        <v>1518</v>
      </c>
      <c r="P287">
        <f>INDEX(RoutesPivot[ListPrice],MATCH($C287,RoutesPivot[[RouteID]:[RouteID]],0))</f>
        <v>350</v>
      </c>
      <c r="Q287" t="str">
        <f>INDEX(AirportPivot[AirportName],MATCH($N287,AirportPivot[[AirportID]:[AirportID]],0))</f>
        <v>Los Angeles International</v>
      </c>
      <c r="R287">
        <f>INDEX(AirportPivot[Gates (number of available)],MATCH($N287,AirportPivot[[AirportID]:[AirportID]],0))</f>
        <v>86</v>
      </c>
    </row>
    <row r="288" spans="1:18" x14ac:dyDescent="0.25">
      <c r="A288" s="3" t="s">
        <v>318</v>
      </c>
      <c r="B288" s="12">
        <v>42180</v>
      </c>
      <c r="C288" s="4" t="s">
        <v>37</v>
      </c>
      <c r="D288" s="4">
        <v>1.5</v>
      </c>
      <c r="E288" s="4">
        <v>134</v>
      </c>
      <c r="F288" s="5">
        <v>0.75</v>
      </c>
      <c r="G288" s="6">
        <v>385</v>
      </c>
      <c r="H288" s="7">
        <v>71225</v>
      </c>
      <c r="I288" s="7">
        <f>FlightsPivot[[#This Row],[Total Fare]]*10%</f>
        <v>7122.5</v>
      </c>
      <c r="J288" s="7">
        <f>FlightsPivot[[#This Row],[Total Fare]]+FlightsPivot[[#This Row],[10% tax ]]</f>
        <v>78347.5</v>
      </c>
      <c r="K288" s="4">
        <v>6</v>
      </c>
      <c r="L288" s="4">
        <v>2015</v>
      </c>
      <c r="M288" t="str">
        <f>INDEX(RoutesPivot[DepAirport],MATCH($C288,RoutesPivot[[RouteID]:[RouteID]],0))</f>
        <v>ORD</v>
      </c>
      <c r="N288" t="str">
        <f>INDEX(RoutesPivot[AirportID],MATCH($C288,RoutesPivot[[RouteID]:[RouteID]],0))</f>
        <v>SEA</v>
      </c>
      <c r="O288">
        <f>INDEX(RoutesPivot[Distance],MATCH($C288,RoutesPivot[[RouteID]:[RouteID]],0))</f>
        <v>1500</v>
      </c>
      <c r="P288">
        <f>INDEX(RoutesPivot[ListPrice],MATCH($C288,RoutesPivot[[RouteID]:[RouteID]],0))</f>
        <v>350</v>
      </c>
      <c r="Q288" t="str">
        <f>INDEX(AirportPivot[AirportName],MATCH($N288,AirportPivot[[AirportID]:[AirportID]],0))</f>
        <v>Seattle-Tacoma International</v>
      </c>
      <c r="R288">
        <f>INDEX(AirportPivot[Gates (number of available)],MATCH($N288,AirportPivot[[AirportID]:[AirportID]],0))</f>
        <v>58</v>
      </c>
    </row>
    <row r="289" spans="1:18" x14ac:dyDescent="0.25">
      <c r="A289" s="3" t="s">
        <v>319</v>
      </c>
      <c r="B289" s="12">
        <v>41842</v>
      </c>
      <c r="C289" s="4" t="s">
        <v>13</v>
      </c>
      <c r="D289" s="4">
        <v>2.4</v>
      </c>
      <c r="E289" s="4">
        <v>21</v>
      </c>
      <c r="F289" s="5">
        <v>0.29166666666666669</v>
      </c>
      <c r="G289" s="6">
        <v>275</v>
      </c>
      <c r="H289" s="7">
        <v>50875</v>
      </c>
      <c r="I289" s="7">
        <f>FlightsPivot[[#This Row],[Total Fare]]*10%</f>
        <v>5087.5</v>
      </c>
      <c r="J289" s="7">
        <f>FlightsPivot[[#This Row],[Total Fare]]+FlightsPivot[[#This Row],[10% tax ]]</f>
        <v>55962.5</v>
      </c>
      <c r="K289" s="4">
        <v>7</v>
      </c>
      <c r="L289" s="4">
        <v>2014</v>
      </c>
      <c r="M289" t="str">
        <f>INDEX(RoutesPivot[DepAirport],MATCH($C289,RoutesPivot[[RouteID]:[RouteID]],0))</f>
        <v>ORD</v>
      </c>
      <c r="N289" t="str">
        <f>INDEX(RoutesPivot[AirportID],MATCH($C289,RoutesPivot[[RouteID]:[RouteID]],0))</f>
        <v>JFK</v>
      </c>
      <c r="O289">
        <f>INDEX(RoutesPivot[Distance],MATCH($C289,RoutesPivot[[RouteID]:[RouteID]],0))</f>
        <v>619</v>
      </c>
      <c r="P289">
        <f>INDEX(RoutesPivot[ListPrice],MATCH($C289,RoutesPivot[[RouteID]:[RouteID]],0))</f>
        <v>250</v>
      </c>
      <c r="Q289" t="str">
        <f>INDEX(AirportPivot[AirportName],MATCH($N289,AirportPivot[[AirportID]:[AirportID]],0))</f>
        <v>John F Kennedy International</v>
      </c>
      <c r="R289">
        <f>INDEX(AirportPivot[Gates (number of available)],MATCH($N289,AirportPivot[[AirportID]:[AirportID]],0))</f>
        <v>120</v>
      </c>
    </row>
    <row r="290" spans="1:18" x14ac:dyDescent="0.25">
      <c r="A290" s="3" t="s">
        <v>320</v>
      </c>
      <c r="B290" s="12">
        <v>41968</v>
      </c>
      <c r="C290" s="4" t="s">
        <v>21</v>
      </c>
      <c r="D290" s="4">
        <v>5</v>
      </c>
      <c r="E290" s="4">
        <v>32</v>
      </c>
      <c r="F290" s="5">
        <v>0.64583333333333337</v>
      </c>
      <c r="G290" s="6">
        <v>187.5</v>
      </c>
      <c r="H290" s="7">
        <v>34687.5</v>
      </c>
      <c r="I290" s="7">
        <f>FlightsPivot[[#This Row],[Total Fare]]*10%</f>
        <v>3468.75</v>
      </c>
      <c r="J290" s="7">
        <f>FlightsPivot[[#This Row],[Total Fare]]+FlightsPivot[[#This Row],[10% tax ]]</f>
        <v>38156.25</v>
      </c>
      <c r="K290" s="4">
        <v>11</v>
      </c>
      <c r="L290" s="4">
        <v>2014</v>
      </c>
      <c r="M290" t="str">
        <f>INDEX(RoutesPivot[DepAirport],MATCH($C290,RoutesPivot[[RouteID]:[RouteID]],0))</f>
        <v>ORD</v>
      </c>
      <c r="N290" t="str">
        <f>INDEX(RoutesPivot[AirportID],MATCH($C290,RoutesPivot[[RouteID]:[RouteID]],0))</f>
        <v>CLT</v>
      </c>
      <c r="O290">
        <f>INDEX(RoutesPivot[Distance],MATCH($C290,RoutesPivot[[RouteID]:[RouteID]],0))</f>
        <v>700</v>
      </c>
      <c r="P290">
        <f>INDEX(RoutesPivot[ListPrice],MATCH($C290,RoutesPivot[[RouteID]:[RouteID]],0))</f>
        <v>125</v>
      </c>
      <c r="Q290" t="str">
        <f>INDEX(AirportPivot[AirportName],MATCH($N290,AirportPivot[[AirportID]:[AirportID]],0))</f>
        <v>Charlotte/Douglas International</v>
      </c>
      <c r="R290">
        <f>INDEX(AirportPivot[Gates (number of available)],MATCH($N290,AirportPivot[[AirportID]:[AirportID]],0))</f>
        <v>65</v>
      </c>
    </row>
    <row r="291" spans="1:18" x14ac:dyDescent="0.25">
      <c r="A291" s="3" t="s">
        <v>321</v>
      </c>
      <c r="B291" s="12">
        <v>41780</v>
      </c>
      <c r="C291" s="4" t="s">
        <v>33</v>
      </c>
      <c r="D291" s="4">
        <v>1.6</v>
      </c>
      <c r="E291" s="4">
        <v>93</v>
      </c>
      <c r="F291" s="5">
        <v>0.875</v>
      </c>
      <c r="G291" s="6">
        <v>375</v>
      </c>
      <c r="H291" s="7">
        <v>69375</v>
      </c>
      <c r="I291" s="7">
        <f>FlightsPivot[[#This Row],[Total Fare]]*10%</f>
        <v>6937.5</v>
      </c>
      <c r="J291" s="7">
        <f>FlightsPivot[[#This Row],[Total Fare]]+FlightsPivot[[#This Row],[10% tax ]]</f>
        <v>76312.5</v>
      </c>
      <c r="K291" s="4">
        <v>5</v>
      </c>
      <c r="L291" s="4">
        <v>2014</v>
      </c>
      <c r="M291" t="str">
        <f>INDEX(RoutesPivot[DepAirport],MATCH($C291,RoutesPivot[[RouteID]:[RouteID]],0))</f>
        <v>ORD</v>
      </c>
      <c r="N291" t="str">
        <f>INDEX(RoutesPivot[AirportID],MATCH($C291,RoutesPivot[[RouteID]:[RouteID]],0))</f>
        <v>SFO</v>
      </c>
      <c r="O291">
        <f>INDEX(RoutesPivot[Distance],MATCH($C291,RoutesPivot[[RouteID]:[RouteID]],0))</f>
        <v>1600</v>
      </c>
      <c r="P291">
        <f>INDEX(RoutesPivot[ListPrice],MATCH($C291,RoutesPivot[[RouteID]:[RouteID]],0))</f>
        <v>375</v>
      </c>
      <c r="Q291" t="str">
        <f>INDEX(AirportPivot[AirportName],MATCH($N291,AirportPivot[[AirportID]:[AirportID]],0))</f>
        <v>San Francisco International</v>
      </c>
      <c r="R291">
        <f>INDEX(AirportPivot[Gates (number of available)],MATCH($N291,AirportPivot[[AirportID]:[AirportID]],0))</f>
        <v>70</v>
      </c>
    </row>
    <row r="292" spans="1:18" x14ac:dyDescent="0.25">
      <c r="A292" s="3" t="s">
        <v>322</v>
      </c>
      <c r="B292" s="12">
        <v>42166</v>
      </c>
      <c r="C292" s="4" t="s">
        <v>15</v>
      </c>
      <c r="D292" s="4">
        <v>3.6</v>
      </c>
      <c r="E292" s="4">
        <v>31</v>
      </c>
      <c r="F292" s="5">
        <v>0.8125</v>
      </c>
      <c r="G292" s="6">
        <v>247.5</v>
      </c>
      <c r="H292" s="7">
        <v>45787.5</v>
      </c>
      <c r="I292" s="7">
        <f>FlightsPivot[[#This Row],[Total Fare]]*10%</f>
        <v>4578.75</v>
      </c>
      <c r="J292" s="7">
        <f>FlightsPivot[[#This Row],[Total Fare]]+FlightsPivot[[#This Row],[10% tax ]]</f>
        <v>50366.25</v>
      </c>
      <c r="K292" s="4">
        <v>6</v>
      </c>
      <c r="L292" s="4">
        <v>2015</v>
      </c>
      <c r="M292" t="str">
        <f>INDEX(RoutesPivot[DepAirport],MATCH($C292,RoutesPivot[[RouteID]:[RouteID]],0))</f>
        <v>ORD</v>
      </c>
      <c r="N292" t="str">
        <f>INDEX(RoutesPivot[AirportID],MATCH($C292,RoutesPivot[[RouteID]:[RouteID]],0))</f>
        <v>EWR</v>
      </c>
      <c r="O292">
        <f>INDEX(RoutesPivot[Distance],MATCH($C292,RoutesPivot[[RouteID]:[RouteID]],0))</f>
        <v>600</v>
      </c>
      <c r="P292">
        <f>INDEX(RoutesPivot[ListPrice],MATCH($C292,RoutesPivot[[RouteID]:[RouteID]],0))</f>
        <v>225</v>
      </c>
      <c r="Q292" t="str">
        <f>INDEX(AirportPivot[AirportName],MATCH($N292,AirportPivot[[AirportID]:[AirportID]],0))</f>
        <v>Newark Liberty International</v>
      </c>
      <c r="R292">
        <f>INDEX(AirportPivot[Gates (number of available)],MATCH($N292,AirportPivot[[AirportID]:[AirportID]],0))</f>
        <v>82</v>
      </c>
    </row>
    <row r="293" spans="1:18" x14ac:dyDescent="0.25">
      <c r="A293" s="3" t="s">
        <v>323</v>
      </c>
      <c r="B293" s="12">
        <v>41740</v>
      </c>
      <c r="C293" s="4" t="s">
        <v>27</v>
      </c>
      <c r="D293" s="4">
        <v>8.8000000000000007</v>
      </c>
      <c r="E293" s="4">
        <v>68</v>
      </c>
      <c r="F293" s="5">
        <v>0.75</v>
      </c>
      <c r="G293" s="6">
        <v>200</v>
      </c>
      <c r="H293" s="7">
        <v>36200</v>
      </c>
      <c r="I293" s="7">
        <f>FlightsPivot[[#This Row],[Total Fare]]*10%</f>
        <v>3620</v>
      </c>
      <c r="J293" s="7">
        <f>FlightsPivot[[#This Row],[Total Fare]]+FlightsPivot[[#This Row],[10% tax ]]</f>
        <v>39820</v>
      </c>
      <c r="K293" s="4">
        <v>4</v>
      </c>
      <c r="L293" s="4">
        <v>2014</v>
      </c>
      <c r="M293" t="str">
        <f>INDEX(RoutesPivot[DepAirport],MATCH($C293,RoutesPivot[[RouteID]:[RouteID]],0))</f>
        <v>ORD</v>
      </c>
      <c r="N293" t="str">
        <f>INDEX(RoutesPivot[AirportID],MATCH($C293,RoutesPivot[[RouteID]:[RouteID]],0))</f>
        <v>ATL</v>
      </c>
      <c r="O293">
        <f>INDEX(RoutesPivot[Distance],MATCH($C293,RoutesPivot[[RouteID]:[RouteID]],0))</f>
        <v>510</v>
      </c>
      <c r="P293">
        <f>INDEX(RoutesPivot[ListPrice],MATCH($C293,RoutesPivot[[RouteID]:[RouteID]],0))</f>
        <v>200</v>
      </c>
      <c r="Q293" t="str">
        <f>INDEX(AirportPivot[AirportName],MATCH($N293,AirportPivot[[AirportID]:[AirportID]],0))</f>
        <v>Hartsfield-Jackson Atlanta International</v>
      </c>
      <c r="R293">
        <f>INDEX(AirportPivot[Gates (number of available)],MATCH($N293,AirportPivot[[AirportID]:[AirportID]],0))</f>
        <v>100</v>
      </c>
    </row>
    <row r="294" spans="1:18" x14ac:dyDescent="0.25">
      <c r="A294" s="3" t="s">
        <v>324</v>
      </c>
      <c r="B294" s="12">
        <v>41995</v>
      </c>
      <c r="C294" s="4" t="s">
        <v>27</v>
      </c>
      <c r="D294" s="4">
        <v>15.5</v>
      </c>
      <c r="E294" s="4">
        <v>162</v>
      </c>
      <c r="F294" s="5">
        <v>0.79166666666666663</v>
      </c>
      <c r="G294" s="6">
        <v>280</v>
      </c>
      <c r="H294" s="7">
        <v>46200</v>
      </c>
      <c r="I294" s="7">
        <f>FlightsPivot[[#This Row],[Total Fare]]*10%</f>
        <v>4620</v>
      </c>
      <c r="J294" s="7">
        <f>FlightsPivot[[#This Row],[Total Fare]]+FlightsPivot[[#This Row],[10% tax ]]</f>
        <v>50820</v>
      </c>
      <c r="K294" s="4">
        <v>12</v>
      </c>
      <c r="L294" s="4">
        <v>2014</v>
      </c>
      <c r="M294" t="str">
        <f>INDEX(RoutesPivot[DepAirport],MATCH($C294,RoutesPivot[[RouteID]:[RouteID]],0))</f>
        <v>ORD</v>
      </c>
      <c r="N294" t="str">
        <f>INDEX(RoutesPivot[AirportID],MATCH($C294,RoutesPivot[[RouteID]:[RouteID]],0))</f>
        <v>ATL</v>
      </c>
      <c r="O294">
        <f>INDEX(RoutesPivot[Distance],MATCH($C294,RoutesPivot[[RouteID]:[RouteID]],0))</f>
        <v>510</v>
      </c>
      <c r="P294">
        <f>INDEX(RoutesPivot[ListPrice],MATCH($C294,RoutesPivot[[RouteID]:[RouteID]],0))</f>
        <v>200</v>
      </c>
      <c r="Q294" t="str">
        <f>INDEX(AirportPivot[AirportName],MATCH($N294,AirportPivot[[AirportID]:[AirportID]],0))</f>
        <v>Hartsfield-Jackson Atlanta International</v>
      </c>
      <c r="R294">
        <f>INDEX(AirportPivot[Gates (number of available)],MATCH($N294,AirportPivot[[AirportID]:[AirportID]],0))</f>
        <v>100</v>
      </c>
    </row>
    <row r="295" spans="1:18" x14ac:dyDescent="0.25">
      <c r="A295" s="3" t="s">
        <v>325</v>
      </c>
      <c r="B295" s="12">
        <v>42155</v>
      </c>
      <c r="C295" s="4" t="s">
        <v>40</v>
      </c>
      <c r="D295" s="4">
        <v>1.8</v>
      </c>
      <c r="E295" s="4">
        <v>174</v>
      </c>
      <c r="F295" s="5">
        <v>0.3125</v>
      </c>
      <c r="G295" s="6">
        <v>115</v>
      </c>
      <c r="H295" s="7">
        <v>18975</v>
      </c>
      <c r="I295" s="7">
        <f>FlightsPivot[[#This Row],[Total Fare]]*10%</f>
        <v>1897.5</v>
      </c>
      <c r="J295" s="7">
        <f>FlightsPivot[[#This Row],[Total Fare]]+FlightsPivot[[#This Row],[10% tax ]]</f>
        <v>20872.5</v>
      </c>
      <c r="K295" s="4">
        <v>5</v>
      </c>
      <c r="L295" s="4">
        <v>2015</v>
      </c>
      <c r="M295" t="str">
        <f>INDEX(RoutesPivot[DepAirport],MATCH($C295,RoutesPivot[[RouteID]:[RouteID]],0))</f>
        <v>ORD</v>
      </c>
      <c r="N295" t="str">
        <f>INDEX(RoutesPivot[AirportID],MATCH($C295,RoutesPivot[[RouteID]:[RouteID]],0))</f>
        <v>MSP</v>
      </c>
      <c r="O295">
        <f>INDEX(RoutesPivot[Distance],MATCH($C295,RoutesPivot[[RouteID]:[RouteID]],0))</f>
        <v>300</v>
      </c>
      <c r="P295">
        <f>INDEX(RoutesPivot[ListPrice],MATCH($C295,RoutesPivot[[RouteID]:[RouteID]],0))</f>
        <v>115</v>
      </c>
      <c r="Q295" t="str">
        <f>INDEX(AirportPivot[AirportName],MATCH($N295,AirportPivot[[AirportID]:[AirportID]],0))</f>
        <v>Minneapolis-St Paul International/Wold-Chamberlain</v>
      </c>
      <c r="R295">
        <f>INDEX(AirportPivot[Gates (number of available)],MATCH($N295,AirportPivot[[AirportID]:[AirportID]],0))</f>
        <v>65</v>
      </c>
    </row>
    <row r="296" spans="1:18" x14ac:dyDescent="0.25">
      <c r="A296" s="3" t="s">
        <v>326</v>
      </c>
      <c r="B296" s="12">
        <v>42254</v>
      </c>
      <c r="C296" s="4" t="s">
        <v>27</v>
      </c>
      <c r="D296" s="4">
        <v>6.1</v>
      </c>
      <c r="E296" s="4">
        <v>15</v>
      </c>
      <c r="F296" s="5">
        <v>0.58333333333333337</v>
      </c>
      <c r="G296" s="6">
        <v>200</v>
      </c>
      <c r="H296" s="7">
        <v>37000</v>
      </c>
      <c r="I296" s="7">
        <f>FlightsPivot[[#This Row],[Total Fare]]*10%</f>
        <v>3700</v>
      </c>
      <c r="J296" s="7">
        <f>FlightsPivot[[#This Row],[Total Fare]]+FlightsPivot[[#This Row],[10% tax ]]</f>
        <v>40700</v>
      </c>
      <c r="K296" s="4">
        <v>9</v>
      </c>
      <c r="L296" s="4">
        <v>2015</v>
      </c>
      <c r="M296" t="str">
        <f>INDEX(RoutesPivot[DepAirport],MATCH($C296,RoutesPivot[[RouteID]:[RouteID]],0))</f>
        <v>ORD</v>
      </c>
      <c r="N296" t="str">
        <f>INDEX(RoutesPivot[AirportID],MATCH($C296,RoutesPivot[[RouteID]:[RouteID]],0))</f>
        <v>ATL</v>
      </c>
      <c r="O296">
        <f>INDEX(RoutesPivot[Distance],MATCH($C296,RoutesPivot[[RouteID]:[RouteID]],0))</f>
        <v>510</v>
      </c>
      <c r="P296">
        <f>INDEX(RoutesPivot[ListPrice],MATCH($C296,RoutesPivot[[RouteID]:[RouteID]],0))</f>
        <v>200</v>
      </c>
      <c r="Q296" t="str">
        <f>INDEX(AirportPivot[AirportName],MATCH($N296,AirportPivot[[AirportID]:[AirportID]],0))</f>
        <v>Hartsfield-Jackson Atlanta International</v>
      </c>
      <c r="R296">
        <f>INDEX(AirportPivot[Gates (number of available)],MATCH($N296,AirportPivot[[AirportID]:[AirportID]],0))</f>
        <v>100</v>
      </c>
    </row>
    <row r="297" spans="1:18" x14ac:dyDescent="0.25">
      <c r="A297" s="3" t="s">
        <v>327</v>
      </c>
      <c r="B297" s="12">
        <v>42301</v>
      </c>
      <c r="C297" s="4" t="s">
        <v>70</v>
      </c>
      <c r="D297" s="4">
        <v>2.8</v>
      </c>
      <c r="E297" s="4">
        <v>85</v>
      </c>
      <c r="F297" s="5">
        <v>0.75</v>
      </c>
      <c r="G297" s="6">
        <v>275</v>
      </c>
      <c r="H297" s="7">
        <v>49775</v>
      </c>
      <c r="I297" s="7">
        <f>FlightsPivot[[#This Row],[Total Fare]]*10%</f>
        <v>4977.5</v>
      </c>
      <c r="J297" s="7">
        <f>FlightsPivot[[#This Row],[Total Fare]]+FlightsPivot[[#This Row],[10% tax ]]</f>
        <v>54752.5</v>
      </c>
      <c r="K297" s="4">
        <v>10</v>
      </c>
      <c r="L297" s="4">
        <v>2015</v>
      </c>
      <c r="M297" t="str">
        <f>INDEX(RoutesPivot[DepAirport],MATCH($C297,RoutesPivot[[RouteID]:[RouteID]],0))</f>
        <v>ORD</v>
      </c>
      <c r="N297" t="str">
        <f>INDEX(RoutesPivot[AirportID],MATCH($C297,RoutesPivot[[RouteID]:[RouteID]],0))</f>
        <v>LAS</v>
      </c>
      <c r="O297">
        <f>INDEX(RoutesPivot[Distance],MATCH($C297,RoutesPivot[[RouteID]:[RouteID]],0))</f>
        <v>1100</v>
      </c>
      <c r="P297">
        <f>INDEX(RoutesPivot[ListPrice],MATCH($C297,RoutesPivot[[RouteID]:[RouteID]],0))</f>
        <v>275</v>
      </c>
      <c r="Q297" t="str">
        <f>INDEX(AirportPivot[AirportName],MATCH($N297,AirportPivot[[AirportID]:[AirportID]],0))</f>
        <v>McCarran International</v>
      </c>
      <c r="R297">
        <f>INDEX(AirportPivot[Gates (number of available)],MATCH($N297,AirportPivot[[AirportID]:[AirportID]],0))</f>
        <v>68</v>
      </c>
    </row>
    <row r="298" spans="1:18" x14ac:dyDescent="0.25">
      <c r="A298" s="3" t="s">
        <v>328</v>
      </c>
      <c r="B298" s="12">
        <v>41796</v>
      </c>
      <c r="C298" s="4" t="s">
        <v>27</v>
      </c>
      <c r="D298" s="4">
        <v>6.8</v>
      </c>
      <c r="E298" s="4">
        <v>139</v>
      </c>
      <c r="F298" s="5">
        <v>0.70833333333333337</v>
      </c>
      <c r="G298" s="6">
        <v>220</v>
      </c>
      <c r="H298" s="7">
        <v>40700</v>
      </c>
      <c r="I298" s="7">
        <f>FlightsPivot[[#This Row],[Total Fare]]*10%</f>
        <v>4070</v>
      </c>
      <c r="J298" s="7">
        <f>FlightsPivot[[#This Row],[Total Fare]]+FlightsPivot[[#This Row],[10% tax ]]</f>
        <v>44770</v>
      </c>
      <c r="K298" s="4">
        <v>6</v>
      </c>
      <c r="L298" s="4">
        <v>2014</v>
      </c>
      <c r="M298" t="str">
        <f>INDEX(RoutesPivot[DepAirport],MATCH($C298,RoutesPivot[[RouteID]:[RouteID]],0))</f>
        <v>ORD</v>
      </c>
      <c r="N298" t="str">
        <f>INDEX(RoutesPivot[AirportID],MATCH($C298,RoutesPivot[[RouteID]:[RouteID]],0))</f>
        <v>ATL</v>
      </c>
      <c r="O298">
        <f>INDEX(RoutesPivot[Distance],MATCH($C298,RoutesPivot[[RouteID]:[RouteID]],0))</f>
        <v>510</v>
      </c>
      <c r="P298">
        <f>INDEX(RoutesPivot[ListPrice],MATCH($C298,RoutesPivot[[RouteID]:[RouteID]],0))</f>
        <v>200</v>
      </c>
      <c r="Q298" t="str">
        <f>INDEX(AirportPivot[AirportName],MATCH($N298,AirportPivot[[AirportID]:[AirportID]],0))</f>
        <v>Hartsfield-Jackson Atlanta International</v>
      </c>
      <c r="R298">
        <f>INDEX(AirportPivot[Gates (number of available)],MATCH($N298,AirportPivot[[AirportID]:[AirportID]],0))</f>
        <v>100</v>
      </c>
    </row>
    <row r="299" spans="1:18" x14ac:dyDescent="0.25">
      <c r="A299" s="3" t="s">
        <v>329</v>
      </c>
      <c r="B299" s="12">
        <v>42353</v>
      </c>
      <c r="C299" s="4" t="s">
        <v>27</v>
      </c>
      <c r="D299" s="4">
        <v>11.5</v>
      </c>
      <c r="E299" s="4">
        <v>110</v>
      </c>
      <c r="F299" s="5">
        <v>0.29166666666666669</v>
      </c>
      <c r="G299" s="6">
        <v>200</v>
      </c>
      <c r="H299" s="7">
        <v>37000</v>
      </c>
      <c r="I299" s="7">
        <f>FlightsPivot[[#This Row],[Total Fare]]*10%</f>
        <v>3700</v>
      </c>
      <c r="J299" s="7">
        <f>FlightsPivot[[#This Row],[Total Fare]]+FlightsPivot[[#This Row],[10% tax ]]</f>
        <v>40700</v>
      </c>
      <c r="K299" s="4">
        <v>12</v>
      </c>
      <c r="L299" s="4">
        <v>2015</v>
      </c>
      <c r="M299" t="str">
        <f>INDEX(RoutesPivot[DepAirport],MATCH($C299,RoutesPivot[[RouteID]:[RouteID]],0))</f>
        <v>ORD</v>
      </c>
      <c r="N299" t="str">
        <f>INDEX(RoutesPivot[AirportID],MATCH($C299,RoutesPivot[[RouteID]:[RouteID]],0))</f>
        <v>ATL</v>
      </c>
      <c r="O299">
        <f>INDEX(RoutesPivot[Distance],MATCH($C299,RoutesPivot[[RouteID]:[RouteID]],0))</f>
        <v>510</v>
      </c>
      <c r="P299">
        <f>INDEX(RoutesPivot[ListPrice],MATCH($C299,RoutesPivot[[RouteID]:[RouteID]],0))</f>
        <v>200</v>
      </c>
      <c r="Q299" t="str">
        <f>INDEX(AirportPivot[AirportName],MATCH($N299,AirportPivot[[AirportID]:[AirportID]],0))</f>
        <v>Hartsfield-Jackson Atlanta International</v>
      </c>
      <c r="R299">
        <f>INDEX(AirportPivot[Gates (number of available)],MATCH($N299,AirportPivot[[AirportID]:[AirportID]],0))</f>
        <v>100</v>
      </c>
    </row>
    <row r="300" spans="1:18" x14ac:dyDescent="0.25">
      <c r="A300" s="3" t="s">
        <v>330</v>
      </c>
      <c r="B300" s="12">
        <v>42026</v>
      </c>
      <c r="C300" s="4" t="s">
        <v>13</v>
      </c>
      <c r="D300" s="4">
        <v>0.5</v>
      </c>
      <c r="E300" s="4">
        <v>53</v>
      </c>
      <c r="F300" s="5">
        <v>0.5625</v>
      </c>
      <c r="G300" s="6">
        <v>250</v>
      </c>
      <c r="H300" s="7">
        <v>41250</v>
      </c>
      <c r="I300" s="7">
        <f>FlightsPivot[[#This Row],[Total Fare]]*10%</f>
        <v>4125</v>
      </c>
      <c r="J300" s="7">
        <f>FlightsPivot[[#This Row],[Total Fare]]+FlightsPivot[[#This Row],[10% tax ]]</f>
        <v>45375</v>
      </c>
      <c r="K300" s="4">
        <v>1</v>
      </c>
      <c r="L300" s="4">
        <v>2015</v>
      </c>
      <c r="M300" t="str">
        <f>INDEX(RoutesPivot[DepAirport],MATCH($C300,RoutesPivot[[RouteID]:[RouteID]],0))</f>
        <v>ORD</v>
      </c>
      <c r="N300" t="str">
        <f>INDEX(RoutesPivot[AirportID],MATCH($C300,RoutesPivot[[RouteID]:[RouteID]],0))</f>
        <v>JFK</v>
      </c>
      <c r="O300">
        <f>INDEX(RoutesPivot[Distance],MATCH($C300,RoutesPivot[[RouteID]:[RouteID]],0))</f>
        <v>619</v>
      </c>
      <c r="P300">
        <f>INDEX(RoutesPivot[ListPrice],MATCH($C300,RoutesPivot[[RouteID]:[RouteID]],0))</f>
        <v>250</v>
      </c>
      <c r="Q300" t="str">
        <f>INDEX(AirportPivot[AirportName],MATCH($N300,AirportPivot[[AirportID]:[AirportID]],0))</f>
        <v>John F Kennedy International</v>
      </c>
      <c r="R300">
        <f>INDEX(AirportPivot[Gates (number of available)],MATCH($N300,AirportPivot[[AirportID]:[AirportID]],0))</f>
        <v>120</v>
      </c>
    </row>
    <row r="301" spans="1:18" x14ac:dyDescent="0.25">
      <c r="A301" s="3" t="s">
        <v>331</v>
      </c>
      <c r="B301" s="12">
        <v>41803</v>
      </c>
      <c r="C301" s="4" t="s">
        <v>47</v>
      </c>
      <c r="D301" s="4">
        <v>1.7</v>
      </c>
      <c r="E301" s="4">
        <v>207</v>
      </c>
      <c r="F301" s="5">
        <v>0.45833333333333331</v>
      </c>
      <c r="G301" s="6">
        <v>275</v>
      </c>
      <c r="H301" s="7">
        <v>45375</v>
      </c>
      <c r="I301" s="7">
        <f>FlightsPivot[[#This Row],[Total Fare]]*10%</f>
        <v>4537.5</v>
      </c>
      <c r="J301" s="7">
        <f>FlightsPivot[[#This Row],[Total Fare]]+FlightsPivot[[#This Row],[10% tax ]]</f>
        <v>49912.5</v>
      </c>
      <c r="K301" s="4">
        <v>6</v>
      </c>
      <c r="L301" s="4">
        <v>2014</v>
      </c>
      <c r="M301" t="str">
        <f>INDEX(RoutesPivot[DepAirport],MATCH($C301,RoutesPivot[[RouteID]:[RouteID]],0))</f>
        <v>ORD</v>
      </c>
      <c r="N301" t="str">
        <f>INDEX(RoutesPivot[AirportID],MATCH($C301,RoutesPivot[[RouteID]:[RouteID]],0))</f>
        <v>PHX</v>
      </c>
      <c r="O301">
        <f>INDEX(RoutesPivot[Distance],MATCH($C301,RoutesPivot[[RouteID]:[RouteID]],0))</f>
        <v>1200</v>
      </c>
      <c r="P301">
        <f>INDEX(RoutesPivot[ListPrice],MATCH($C301,RoutesPivot[[RouteID]:[RouteID]],0))</f>
        <v>250</v>
      </c>
      <c r="Q301" t="str">
        <f>INDEX(AirportPivot[AirportName],MATCH($N301,AirportPivot[[AirportID]:[AirportID]],0))</f>
        <v>Phoenix Sky Harbor International</v>
      </c>
      <c r="R301">
        <f>INDEX(AirportPivot[Gates (number of available)],MATCH($N301,AirportPivot[[AirportID]:[AirportID]],0))</f>
        <v>60</v>
      </c>
    </row>
    <row r="302" spans="1:18" x14ac:dyDescent="0.25">
      <c r="A302" s="3" t="s">
        <v>332</v>
      </c>
      <c r="B302" s="12">
        <v>41972</v>
      </c>
      <c r="C302" s="4" t="s">
        <v>13</v>
      </c>
      <c r="D302" s="4">
        <v>5.6</v>
      </c>
      <c r="E302" s="4">
        <v>171</v>
      </c>
      <c r="F302" s="5">
        <v>0.70833333333333337</v>
      </c>
      <c r="G302" s="6">
        <v>375</v>
      </c>
      <c r="H302" s="7">
        <v>61875</v>
      </c>
      <c r="I302" s="7">
        <f>FlightsPivot[[#This Row],[Total Fare]]*10%</f>
        <v>6187.5</v>
      </c>
      <c r="J302" s="7">
        <f>FlightsPivot[[#This Row],[Total Fare]]+FlightsPivot[[#This Row],[10% tax ]]</f>
        <v>68062.5</v>
      </c>
      <c r="K302" s="4">
        <v>11</v>
      </c>
      <c r="L302" s="4">
        <v>2014</v>
      </c>
      <c r="M302" t="str">
        <f>INDEX(RoutesPivot[DepAirport],MATCH($C302,RoutesPivot[[RouteID]:[RouteID]],0))</f>
        <v>ORD</v>
      </c>
      <c r="N302" t="str">
        <f>INDEX(RoutesPivot[AirportID],MATCH($C302,RoutesPivot[[RouteID]:[RouteID]],0))</f>
        <v>JFK</v>
      </c>
      <c r="O302">
        <f>INDEX(RoutesPivot[Distance],MATCH($C302,RoutesPivot[[RouteID]:[RouteID]],0))</f>
        <v>619</v>
      </c>
      <c r="P302">
        <f>INDEX(RoutesPivot[ListPrice],MATCH($C302,RoutesPivot[[RouteID]:[RouteID]],0))</f>
        <v>250</v>
      </c>
      <c r="Q302" t="str">
        <f>INDEX(AirportPivot[AirportName],MATCH($N302,AirportPivot[[AirportID]:[AirportID]],0))</f>
        <v>John F Kennedy International</v>
      </c>
      <c r="R302">
        <f>INDEX(AirportPivot[Gates (number of available)],MATCH($N302,AirportPivot[[AirportID]:[AirportID]],0))</f>
        <v>120</v>
      </c>
    </row>
    <row r="303" spans="1:18" x14ac:dyDescent="0.25">
      <c r="A303" s="3" t="s">
        <v>333</v>
      </c>
      <c r="B303" s="12">
        <v>42152</v>
      </c>
      <c r="C303" s="4" t="s">
        <v>70</v>
      </c>
      <c r="D303" s="4">
        <v>2.5</v>
      </c>
      <c r="E303" s="4">
        <v>113</v>
      </c>
      <c r="F303" s="5">
        <v>0.54166666666666663</v>
      </c>
      <c r="G303" s="6">
        <v>275</v>
      </c>
      <c r="H303" s="7">
        <v>50875</v>
      </c>
      <c r="I303" s="7">
        <f>FlightsPivot[[#This Row],[Total Fare]]*10%</f>
        <v>5087.5</v>
      </c>
      <c r="J303" s="7">
        <f>FlightsPivot[[#This Row],[Total Fare]]+FlightsPivot[[#This Row],[10% tax ]]</f>
        <v>55962.5</v>
      </c>
      <c r="K303" s="4">
        <v>5</v>
      </c>
      <c r="L303" s="4">
        <v>2015</v>
      </c>
      <c r="M303" t="str">
        <f>INDEX(RoutesPivot[DepAirport],MATCH($C303,RoutesPivot[[RouteID]:[RouteID]],0))</f>
        <v>ORD</v>
      </c>
      <c r="N303" t="str">
        <f>INDEX(RoutesPivot[AirportID],MATCH($C303,RoutesPivot[[RouteID]:[RouteID]],0))</f>
        <v>LAS</v>
      </c>
      <c r="O303">
        <f>INDEX(RoutesPivot[Distance],MATCH($C303,RoutesPivot[[RouteID]:[RouteID]],0))</f>
        <v>1100</v>
      </c>
      <c r="P303">
        <f>INDEX(RoutesPivot[ListPrice],MATCH($C303,RoutesPivot[[RouteID]:[RouteID]],0))</f>
        <v>275</v>
      </c>
      <c r="Q303" t="str">
        <f>INDEX(AirportPivot[AirportName],MATCH($N303,AirportPivot[[AirportID]:[AirportID]],0))</f>
        <v>McCarran International</v>
      </c>
      <c r="R303">
        <f>INDEX(AirportPivot[Gates (number of available)],MATCH($N303,AirportPivot[[AirportID]:[AirportID]],0))</f>
        <v>68</v>
      </c>
    </row>
    <row r="304" spans="1:18" x14ac:dyDescent="0.25">
      <c r="A304" s="3" t="s">
        <v>334</v>
      </c>
      <c r="B304" s="12">
        <v>41787</v>
      </c>
      <c r="C304" s="4" t="s">
        <v>80</v>
      </c>
      <c r="D304" s="4">
        <v>3.1</v>
      </c>
      <c r="E304" s="4">
        <v>148</v>
      </c>
      <c r="F304" s="5">
        <v>0.75</v>
      </c>
      <c r="G304" s="6">
        <v>300</v>
      </c>
      <c r="H304" s="7">
        <v>55500</v>
      </c>
      <c r="I304" s="7">
        <f>FlightsPivot[[#This Row],[Total Fare]]*10%</f>
        <v>5550</v>
      </c>
      <c r="J304" s="7">
        <f>FlightsPivot[[#This Row],[Total Fare]]+FlightsPivot[[#This Row],[10% tax ]]</f>
        <v>61050</v>
      </c>
      <c r="K304" s="4">
        <v>5</v>
      </c>
      <c r="L304" s="4">
        <v>2014</v>
      </c>
      <c r="M304" t="str">
        <f>INDEX(RoutesPivot[DepAirport],MATCH($C304,RoutesPivot[[RouteID]:[RouteID]],0))</f>
        <v>ORD</v>
      </c>
      <c r="N304" t="str">
        <f>INDEX(RoutesPivot[AirportID],MATCH($C304,RoutesPivot[[RouteID]:[RouteID]],0))</f>
        <v>MIA</v>
      </c>
      <c r="O304">
        <f>INDEX(RoutesPivot[Distance],MATCH($C304,RoutesPivot[[RouteID]:[RouteID]],0))</f>
        <v>1000</v>
      </c>
      <c r="P304">
        <f>INDEX(RoutesPivot[ListPrice],MATCH($C304,RoutesPivot[[RouteID]:[RouteID]],0))</f>
        <v>300</v>
      </c>
      <c r="Q304" t="str">
        <f>INDEX(AirportPivot[AirportName],MATCH($N304,AirportPivot[[AirportID]:[AirportID]],0))</f>
        <v>Miami International</v>
      </c>
      <c r="R304">
        <f>INDEX(AirportPivot[Gates (number of available)],MATCH($N304,AirportPivot[[AirportID]:[AirportID]],0))</f>
        <v>80</v>
      </c>
    </row>
    <row r="305" spans="1:18" x14ac:dyDescent="0.25">
      <c r="A305" s="3" t="s">
        <v>335</v>
      </c>
      <c r="B305" s="12">
        <v>41981</v>
      </c>
      <c r="C305" s="4" t="s">
        <v>21</v>
      </c>
      <c r="D305" s="4">
        <v>1.3</v>
      </c>
      <c r="E305" s="4">
        <v>20</v>
      </c>
      <c r="F305" s="5">
        <v>0.41666666666666669</v>
      </c>
      <c r="G305" s="6">
        <v>125</v>
      </c>
      <c r="H305" s="7">
        <v>23125</v>
      </c>
      <c r="I305" s="7">
        <f>FlightsPivot[[#This Row],[Total Fare]]*10%</f>
        <v>2312.5</v>
      </c>
      <c r="J305" s="7">
        <f>FlightsPivot[[#This Row],[Total Fare]]+FlightsPivot[[#This Row],[10% tax ]]</f>
        <v>25437.5</v>
      </c>
      <c r="K305" s="4">
        <v>12</v>
      </c>
      <c r="L305" s="4">
        <v>2014</v>
      </c>
      <c r="M305" t="str">
        <f>INDEX(RoutesPivot[DepAirport],MATCH($C305,RoutesPivot[[RouteID]:[RouteID]],0))</f>
        <v>ORD</v>
      </c>
      <c r="N305" t="str">
        <f>INDEX(RoutesPivot[AirportID],MATCH($C305,RoutesPivot[[RouteID]:[RouteID]],0))</f>
        <v>CLT</v>
      </c>
      <c r="O305">
        <f>INDEX(RoutesPivot[Distance],MATCH($C305,RoutesPivot[[RouteID]:[RouteID]],0))</f>
        <v>700</v>
      </c>
      <c r="P305">
        <f>INDEX(RoutesPivot[ListPrice],MATCH($C305,RoutesPivot[[RouteID]:[RouteID]],0))</f>
        <v>125</v>
      </c>
      <c r="Q305" t="str">
        <f>INDEX(AirportPivot[AirportName],MATCH($N305,AirportPivot[[AirportID]:[AirportID]],0))</f>
        <v>Charlotte/Douglas International</v>
      </c>
      <c r="R305">
        <f>INDEX(AirportPivot[Gates (number of available)],MATCH($N305,AirportPivot[[AirportID]:[AirportID]],0))</f>
        <v>65</v>
      </c>
    </row>
    <row r="306" spans="1:18" x14ac:dyDescent="0.25">
      <c r="A306" s="3" t="s">
        <v>336</v>
      </c>
      <c r="B306" s="12">
        <v>42291</v>
      </c>
      <c r="C306" s="4" t="s">
        <v>23</v>
      </c>
      <c r="D306" s="4">
        <v>2.9</v>
      </c>
      <c r="E306" s="4">
        <v>66</v>
      </c>
      <c r="F306" s="5">
        <v>0.66666666666666663</v>
      </c>
      <c r="G306" s="6">
        <v>300</v>
      </c>
      <c r="H306" s="7">
        <v>54300</v>
      </c>
      <c r="I306" s="7">
        <f>FlightsPivot[[#This Row],[Total Fare]]*10%</f>
        <v>5430</v>
      </c>
      <c r="J306" s="7">
        <f>FlightsPivot[[#This Row],[Total Fare]]+FlightsPivot[[#This Row],[10% tax ]]</f>
        <v>59730</v>
      </c>
      <c r="K306" s="4">
        <v>10</v>
      </c>
      <c r="L306" s="4">
        <v>2015</v>
      </c>
      <c r="M306" t="str">
        <f>INDEX(RoutesPivot[DepAirport],MATCH($C306,RoutesPivot[[RouteID]:[RouteID]],0))</f>
        <v>ORD</v>
      </c>
      <c r="N306" t="str">
        <f>INDEX(RoutesPivot[AirportID],MATCH($C306,RoutesPivot[[RouteID]:[RouteID]],0))</f>
        <v>DEN</v>
      </c>
      <c r="O306">
        <f>INDEX(RoutesPivot[Distance],MATCH($C306,RoutesPivot[[RouteID]:[RouteID]],0))</f>
        <v>800</v>
      </c>
      <c r="P306">
        <f>INDEX(RoutesPivot[ListPrice],MATCH($C306,RoutesPivot[[RouteID]:[RouteID]],0))</f>
        <v>300</v>
      </c>
      <c r="Q306" t="str">
        <f>INDEX(AirportPivot[AirportName],MATCH($N306,AirportPivot[[AirportID]:[AirportID]],0))</f>
        <v>Denver International</v>
      </c>
      <c r="R306">
        <f>INDEX(AirportPivot[Gates (number of available)],MATCH($N306,AirportPivot[[AirportID]:[AirportID]],0))</f>
        <v>75</v>
      </c>
    </row>
    <row r="307" spans="1:18" x14ac:dyDescent="0.25">
      <c r="A307" s="3" t="s">
        <v>337</v>
      </c>
      <c r="B307" s="12">
        <v>41966</v>
      </c>
      <c r="C307" s="4" t="s">
        <v>33</v>
      </c>
      <c r="D307" s="4">
        <v>1.2</v>
      </c>
      <c r="E307" s="4">
        <v>174</v>
      </c>
      <c r="F307" s="5">
        <v>0.29166666666666669</v>
      </c>
      <c r="G307" s="6">
        <v>375</v>
      </c>
      <c r="H307" s="7">
        <v>61875</v>
      </c>
      <c r="I307" s="7">
        <f>FlightsPivot[[#This Row],[Total Fare]]*10%</f>
        <v>6187.5</v>
      </c>
      <c r="J307" s="7">
        <f>FlightsPivot[[#This Row],[Total Fare]]+FlightsPivot[[#This Row],[10% tax ]]</f>
        <v>68062.5</v>
      </c>
      <c r="K307" s="4">
        <v>11</v>
      </c>
      <c r="L307" s="4">
        <v>2014</v>
      </c>
      <c r="M307" t="str">
        <f>INDEX(RoutesPivot[DepAirport],MATCH($C307,RoutesPivot[[RouteID]:[RouteID]],0))</f>
        <v>ORD</v>
      </c>
      <c r="N307" t="str">
        <f>INDEX(RoutesPivot[AirportID],MATCH($C307,RoutesPivot[[RouteID]:[RouteID]],0))</f>
        <v>SFO</v>
      </c>
      <c r="O307">
        <f>INDEX(RoutesPivot[Distance],MATCH($C307,RoutesPivot[[RouteID]:[RouteID]],0))</f>
        <v>1600</v>
      </c>
      <c r="P307">
        <f>INDEX(RoutesPivot[ListPrice],MATCH($C307,RoutesPivot[[RouteID]:[RouteID]],0))</f>
        <v>375</v>
      </c>
      <c r="Q307" t="str">
        <f>INDEX(AirportPivot[AirportName],MATCH($N307,AirportPivot[[AirportID]:[AirportID]],0))</f>
        <v>San Francisco International</v>
      </c>
      <c r="R307">
        <f>INDEX(AirportPivot[Gates (number of available)],MATCH($N307,AirportPivot[[AirportID]:[AirportID]],0))</f>
        <v>70</v>
      </c>
    </row>
    <row r="308" spans="1:18" x14ac:dyDescent="0.25">
      <c r="A308" s="3" t="s">
        <v>338</v>
      </c>
      <c r="B308" s="12">
        <v>41977</v>
      </c>
      <c r="C308" s="4" t="s">
        <v>98</v>
      </c>
      <c r="D308" s="4">
        <v>1.3</v>
      </c>
      <c r="E308" s="4">
        <v>132</v>
      </c>
      <c r="F308" s="5">
        <v>0.89583333333333337</v>
      </c>
      <c r="G308" s="6">
        <v>275</v>
      </c>
      <c r="H308" s="7">
        <v>50875</v>
      </c>
      <c r="I308" s="7">
        <f>FlightsPivot[[#This Row],[Total Fare]]*10%</f>
        <v>5087.5</v>
      </c>
      <c r="J308" s="7">
        <f>FlightsPivot[[#This Row],[Total Fare]]+FlightsPivot[[#This Row],[10% tax ]]</f>
        <v>55962.5</v>
      </c>
      <c r="K308" s="4">
        <v>12</v>
      </c>
      <c r="L308" s="4">
        <v>2014</v>
      </c>
      <c r="M308" t="str">
        <f>INDEX(RoutesPivot[DepAirport],MATCH($C308,RoutesPivot[[RouteID]:[RouteID]],0))</f>
        <v>ORD</v>
      </c>
      <c r="N308" t="str">
        <f>INDEX(RoutesPivot[AirportID],MATCH($C308,RoutesPivot[[RouteID]:[RouteID]],0))</f>
        <v>PHL</v>
      </c>
      <c r="O308">
        <f>INDEX(RoutesPivot[Distance],MATCH($C308,RoutesPivot[[RouteID]:[RouteID]],0))</f>
        <v>580</v>
      </c>
      <c r="P308">
        <f>INDEX(RoutesPivot[ListPrice],MATCH($C308,RoutesPivot[[RouteID]:[RouteID]],0))</f>
        <v>275</v>
      </c>
      <c r="Q308" t="str">
        <f>INDEX(AirportPivot[AirportName],MATCH($N308,AirportPivot[[AirportID]:[AirportID]],0))</f>
        <v>Philadelphia International</v>
      </c>
      <c r="R308">
        <f>INDEX(AirportPivot[Gates (number of available)],MATCH($N308,AirportPivot[[AirportID]:[AirportID]],0))</f>
        <v>89</v>
      </c>
    </row>
    <row r="309" spans="1:18" x14ac:dyDescent="0.25">
      <c r="A309" s="3" t="s">
        <v>339</v>
      </c>
      <c r="B309" s="12">
        <v>41677</v>
      </c>
      <c r="C309" s="4" t="s">
        <v>17</v>
      </c>
      <c r="D309" s="4">
        <v>6</v>
      </c>
      <c r="E309" s="4">
        <v>102</v>
      </c>
      <c r="F309" s="5">
        <v>0.70833333333333337</v>
      </c>
      <c r="G309" s="6">
        <v>350</v>
      </c>
      <c r="H309" s="7">
        <v>64750</v>
      </c>
      <c r="I309" s="7">
        <f>FlightsPivot[[#This Row],[Total Fare]]*10%</f>
        <v>6475</v>
      </c>
      <c r="J309" s="7">
        <f>FlightsPivot[[#This Row],[Total Fare]]+FlightsPivot[[#This Row],[10% tax ]]</f>
        <v>71225</v>
      </c>
      <c r="K309" s="4">
        <v>2</v>
      </c>
      <c r="L309" s="4">
        <v>2014</v>
      </c>
      <c r="M309" t="str">
        <f>INDEX(RoutesPivot[DepAirport],MATCH($C309,RoutesPivot[[RouteID]:[RouteID]],0))</f>
        <v>ORD</v>
      </c>
      <c r="N309" t="str">
        <f>INDEX(RoutesPivot[AirportID],MATCH($C309,RoutesPivot[[RouteID]:[RouteID]],0))</f>
        <v>LAX</v>
      </c>
      <c r="O309">
        <f>INDEX(RoutesPivot[Distance],MATCH($C309,RoutesPivot[[RouteID]:[RouteID]],0))</f>
        <v>1518</v>
      </c>
      <c r="P309">
        <f>INDEX(RoutesPivot[ListPrice],MATCH($C309,RoutesPivot[[RouteID]:[RouteID]],0))</f>
        <v>350</v>
      </c>
      <c r="Q309" t="str">
        <f>INDEX(AirportPivot[AirportName],MATCH($N309,AirportPivot[[AirportID]:[AirportID]],0))</f>
        <v>Los Angeles International</v>
      </c>
      <c r="R309">
        <f>INDEX(AirportPivot[Gates (number of available)],MATCH($N309,AirportPivot[[AirportID]:[AirportID]],0))</f>
        <v>86</v>
      </c>
    </row>
    <row r="310" spans="1:18" x14ac:dyDescent="0.25">
      <c r="A310" s="3" t="s">
        <v>340</v>
      </c>
      <c r="B310" s="12">
        <v>41968</v>
      </c>
      <c r="C310" s="4" t="s">
        <v>23</v>
      </c>
      <c r="D310" s="4">
        <v>5.5</v>
      </c>
      <c r="E310" s="4">
        <v>90</v>
      </c>
      <c r="F310" s="5">
        <v>0.375</v>
      </c>
      <c r="G310" s="6">
        <v>450</v>
      </c>
      <c r="H310" s="7">
        <v>81450</v>
      </c>
      <c r="I310" s="7">
        <f>FlightsPivot[[#This Row],[Total Fare]]*10%</f>
        <v>8145</v>
      </c>
      <c r="J310" s="7">
        <f>FlightsPivot[[#This Row],[Total Fare]]+FlightsPivot[[#This Row],[10% tax ]]</f>
        <v>89595</v>
      </c>
      <c r="K310" s="4">
        <v>11</v>
      </c>
      <c r="L310" s="4">
        <v>2014</v>
      </c>
      <c r="M310" t="str">
        <f>INDEX(RoutesPivot[DepAirport],MATCH($C310,RoutesPivot[[RouteID]:[RouteID]],0))</f>
        <v>ORD</v>
      </c>
      <c r="N310" t="str">
        <f>INDEX(RoutesPivot[AirportID],MATCH($C310,RoutesPivot[[RouteID]:[RouteID]],0))</f>
        <v>DEN</v>
      </c>
      <c r="O310">
        <f>INDEX(RoutesPivot[Distance],MATCH($C310,RoutesPivot[[RouteID]:[RouteID]],0))</f>
        <v>800</v>
      </c>
      <c r="P310">
        <f>INDEX(RoutesPivot[ListPrice],MATCH($C310,RoutesPivot[[RouteID]:[RouteID]],0))</f>
        <v>300</v>
      </c>
      <c r="Q310" t="str">
        <f>INDEX(AirportPivot[AirportName],MATCH($N310,AirportPivot[[AirportID]:[AirportID]],0))</f>
        <v>Denver International</v>
      </c>
      <c r="R310">
        <f>INDEX(AirportPivot[Gates (number of available)],MATCH($N310,AirportPivot[[AirportID]:[AirportID]],0))</f>
        <v>75</v>
      </c>
    </row>
    <row r="311" spans="1:18" x14ac:dyDescent="0.25">
      <c r="A311" s="3" t="s">
        <v>341</v>
      </c>
      <c r="B311" s="12">
        <v>42246</v>
      </c>
      <c r="C311" s="4" t="s">
        <v>23</v>
      </c>
      <c r="D311" s="4">
        <v>1.4</v>
      </c>
      <c r="E311" s="4">
        <v>81</v>
      </c>
      <c r="F311" s="5">
        <v>0.83333333333333337</v>
      </c>
      <c r="G311" s="6">
        <v>330</v>
      </c>
      <c r="H311" s="7">
        <v>59730</v>
      </c>
      <c r="I311" s="7">
        <f>FlightsPivot[[#This Row],[Total Fare]]*10%</f>
        <v>5973</v>
      </c>
      <c r="J311" s="7">
        <f>FlightsPivot[[#This Row],[Total Fare]]+FlightsPivot[[#This Row],[10% tax ]]</f>
        <v>65703</v>
      </c>
      <c r="K311" s="4">
        <v>8</v>
      </c>
      <c r="L311" s="4">
        <v>2015</v>
      </c>
      <c r="M311" t="str">
        <f>INDEX(RoutesPivot[DepAirport],MATCH($C311,RoutesPivot[[RouteID]:[RouteID]],0))</f>
        <v>ORD</v>
      </c>
      <c r="N311" t="str">
        <f>INDEX(RoutesPivot[AirportID],MATCH($C311,RoutesPivot[[RouteID]:[RouteID]],0))</f>
        <v>DEN</v>
      </c>
      <c r="O311">
        <f>INDEX(RoutesPivot[Distance],MATCH($C311,RoutesPivot[[RouteID]:[RouteID]],0))</f>
        <v>800</v>
      </c>
      <c r="P311">
        <f>INDEX(RoutesPivot[ListPrice],MATCH($C311,RoutesPivot[[RouteID]:[RouteID]],0))</f>
        <v>300</v>
      </c>
      <c r="Q311" t="str">
        <f>INDEX(AirportPivot[AirportName],MATCH($N311,AirportPivot[[AirportID]:[AirportID]],0))</f>
        <v>Denver International</v>
      </c>
      <c r="R311">
        <f>INDEX(AirportPivot[Gates (number of available)],MATCH($N311,AirportPivot[[AirportID]:[AirportID]],0))</f>
        <v>75</v>
      </c>
    </row>
    <row r="312" spans="1:18" x14ac:dyDescent="0.25">
      <c r="A312" s="3" t="s">
        <v>342</v>
      </c>
      <c r="B312" s="12">
        <v>42182</v>
      </c>
      <c r="C312" s="4" t="s">
        <v>40</v>
      </c>
      <c r="D312" s="4">
        <v>2.2000000000000002</v>
      </c>
      <c r="E312" s="4">
        <v>31</v>
      </c>
      <c r="F312" s="5">
        <v>0.66666666666666663</v>
      </c>
      <c r="G312" s="6">
        <v>126.5</v>
      </c>
      <c r="H312" s="7">
        <v>23402.5</v>
      </c>
      <c r="I312" s="7">
        <f>FlightsPivot[[#This Row],[Total Fare]]*10%</f>
        <v>2340.25</v>
      </c>
      <c r="J312" s="7">
        <f>FlightsPivot[[#This Row],[Total Fare]]+FlightsPivot[[#This Row],[10% tax ]]</f>
        <v>25742.75</v>
      </c>
      <c r="K312" s="4">
        <v>6</v>
      </c>
      <c r="L312" s="4">
        <v>2015</v>
      </c>
      <c r="M312" t="str">
        <f>INDEX(RoutesPivot[DepAirport],MATCH($C312,RoutesPivot[[RouteID]:[RouteID]],0))</f>
        <v>ORD</v>
      </c>
      <c r="N312" t="str">
        <f>INDEX(RoutesPivot[AirportID],MATCH($C312,RoutesPivot[[RouteID]:[RouteID]],0))</f>
        <v>MSP</v>
      </c>
      <c r="O312">
        <f>INDEX(RoutesPivot[Distance],MATCH($C312,RoutesPivot[[RouteID]:[RouteID]],0))</f>
        <v>300</v>
      </c>
      <c r="P312">
        <f>INDEX(RoutesPivot[ListPrice],MATCH($C312,RoutesPivot[[RouteID]:[RouteID]],0))</f>
        <v>115</v>
      </c>
      <c r="Q312" t="str">
        <f>INDEX(AirportPivot[AirportName],MATCH($N312,AirportPivot[[AirportID]:[AirportID]],0))</f>
        <v>Minneapolis-St Paul International/Wold-Chamberlain</v>
      </c>
      <c r="R312">
        <f>INDEX(AirportPivot[Gates (number of available)],MATCH($N312,AirportPivot[[AirportID]:[AirportID]],0))</f>
        <v>65</v>
      </c>
    </row>
    <row r="313" spans="1:18" x14ac:dyDescent="0.25">
      <c r="A313" s="3" t="s">
        <v>343</v>
      </c>
      <c r="B313" s="12">
        <v>41913</v>
      </c>
      <c r="C313" s="4" t="s">
        <v>33</v>
      </c>
      <c r="D313" s="4">
        <v>2.4</v>
      </c>
      <c r="E313" s="4">
        <v>143</v>
      </c>
      <c r="F313" s="5">
        <v>0.75</v>
      </c>
      <c r="G313" s="6">
        <v>375</v>
      </c>
      <c r="H313" s="7">
        <v>69375</v>
      </c>
      <c r="I313" s="7">
        <f>FlightsPivot[[#This Row],[Total Fare]]*10%</f>
        <v>6937.5</v>
      </c>
      <c r="J313" s="7">
        <f>FlightsPivot[[#This Row],[Total Fare]]+FlightsPivot[[#This Row],[10% tax ]]</f>
        <v>76312.5</v>
      </c>
      <c r="K313" s="4">
        <v>10</v>
      </c>
      <c r="L313" s="4">
        <v>2014</v>
      </c>
      <c r="M313" t="str">
        <f>INDEX(RoutesPivot[DepAirport],MATCH($C313,RoutesPivot[[RouteID]:[RouteID]],0))</f>
        <v>ORD</v>
      </c>
      <c r="N313" t="str">
        <f>INDEX(RoutesPivot[AirportID],MATCH($C313,RoutesPivot[[RouteID]:[RouteID]],0))</f>
        <v>SFO</v>
      </c>
      <c r="O313">
        <f>INDEX(RoutesPivot[Distance],MATCH($C313,RoutesPivot[[RouteID]:[RouteID]],0))</f>
        <v>1600</v>
      </c>
      <c r="P313">
        <f>INDEX(RoutesPivot[ListPrice],MATCH($C313,RoutesPivot[[RouteID]:[RouteID]],0))</f>
        <v>375</v>
      </c>
      <c r="Q313" t="str">
        <f>INDEX(AirportPivot[AirportName],MATCH($N313,AirportPivot[[AirportID]:[AirportID]],0))</f>
        <v>San Francisco International</v>
      </c>
      <c r="R313">
        <f>INDEX(AirportPivot[Gates (number of available)],MATCH($N313,AirportPivot[[AirportID]:[AirportID]],0))</f>
        <v>70</v>
      </c>
    </row>
    <row r="314" spans="1:18" x14ac:dyDescent="0.25">
      <c r="A314" s="3" t="s">
        <v>344</v>
      </c>
      <c r="B314" s="12">
        <v>41989</v>
      </c>
      <c r="C314" s="4" t="s">
        <v>11</v>
      </c>
      <c r="D314" s="4">
        <v>2.2000000000000002</v>
      </c>
      <c r="E314" s="4">
        <v>23</v>
      </c>
      <c r="F314" s="5">
        <v>0.70833333333333337</v>
      </c>
      <c r="G314" s="6">
        <v>300</v>
      </c>
      <c r="H314" s="7">
        <v>55500</v>
      </c>
      <c r="I314" s="7">
        <f>FlightsPivot[[#This Row],[Total Fare]]*10%</f>
        <v>5550</v>
      </c>
      <c r="J314" s="7">
        <f>FlightsPivot[[#This Row],[Total Fare]]+FlightsPivot[[#This Row],[10% tax ]]</f>
        <v>61050</v>
      </c>
      <c r="K314" s="4">
        <v>12</v>
      </c>
      <c r="L314" s="4">
        <v>2014</v>
      </c>
      <c r="M314" t="str">
        <f>INDEX(RoutesPivot[DepAirport],MATCH($C314,RoutesPivot[[RouteID]:[RouteID]],0))</f>
        <v>ORD</v>
      </c>
      <c r="N314" t="str">
        <f>INDEX(RoutesPivot[AirportID],MATCH($C314,RoutesPivot[[RouteID]:[RouteID]],0))</f>
        <v>BOS</v>
      </c>
      <c r="O314">
        <f>INDEX(RoutesPivot[Distance],MATCH($C314,RoutesPivot[[RouteID]:[RouteID]],0))</f>
        <v>730</v>
      </c>
      <c r="P314">
        <f>INDEX(RoutesPivot[ListPrice],MATCH($C314,RoutesPivot[[RouteID]:[RouteID]],0))</f>
        <v>300</v>
      </c>
      <c r="Q314" t="str">
        <f>INDEX(AirportPivot[AirportName],MATCH($N314,AirportPivot[[AirportID]:[AirportID]],0))</f>
        <v>General Edward Lawrence Logan International</v>
      </c>
      <c r="R314">
        <f>INDEX(AirportPivot[Gates (number of available)],MATCH($N314,AirportPivot[[AirportID]:[AirportID]],0))</f>
        <v>63</v>
      </c>
    </row>
    <row r="315" spans="1:18" x14ac:dyDescent="0.25">
      <c r="A315" s="3" t="s">
        <v>345</v>
      </c>
      <c r="B315" s="12">
        <v>41779</v>
      </c>
      <c r="C315" s="4" t="s">
        <v>37</v>
      </c>
      <c r="D315" s="4">
        <v>2.2999999999999998</v>
      </c>
      <c r="E315" s="4">
        <v>135</v>
      </c>
      <c r="F315" s="5">
        <v>0.875</v>
      </c>
      <c r="G315" s="6">
        <v>350</v>
      </c>
      <c r="H315" s="7">
        <v>64750</v>
      </c>
      <c r="I315" s="7">
        <f>FlightsPivot[[#This Row],[Total Fare]]*10%</f>
        <v>6475</v>
      </c>
      <c r="J315" s="7">
        <f>FlightsPivot[[#This Row],[Total Fare]]+FlightsPivot[[#This Row],[10% tax ]]</f>
        <v>71225</v>
      </c>
      <c r="K315" s="4">
        <v>5</v>
      </c>
      <c r="L315" s="4">
        <v>2014</v>
      </c>
      <c r="M315" t="str">
        <f>INDEX(RoutesPivot[DepAirport],MATCH($C315,RoutesPivot[[RouteID]:[RouteID]],0))</f>
        <v>ORD</v>
      </c>
      <c r="N315" t="str">
        <f>INDEX(RoutesPivot[AirportID],MATCH($C315,RoutesPivot[[RouteID]:[RouteID]],0))</f>
        <v>SEA</v>
      </c>
      <c r="O315">
        <f>INDEX(RoutesPivot[Distance],MATCH($C315,RoutesPivot[[RouteID]:[RouteID]],0))</f>
        <v>1500</v>
      </c>
      <c r="P315">
        <f>INDEX(RoutesPivot[ListPrice],MATCH($C315,RoutesPivot[[RouteID]:[RouteID]],0))</f>
        <v>350</v>
      </c>
      <c r="Q315" t="str">
        <f>INDEX(AirportPivot[AirportName],MATCH($N315,AirportPivot[[AirportID]:[AirportID]],0))</f>
        <v>Seattle-Tacoma International</v>
      </c>
      <c r="R315">
        <f>INDEX(AirportPivot[Gates (number of available)],MATCH($N315,AirportPivot[[AirportID]:[AirportID]],0))</f>
        <v>58</v>
      </c>
    </row>
    <row r="316" spans="1:18" x14ac:dyDescent="0.25">
      <c r="A316" s="3" t="s">
        <v>346</v>
      </c>
      <c r="B316" s="12">
        <v>42210</v>
      </c>
      <c r="C316" s="4" t="s">
        <v>23</v>
      </c>
      <c r="D316" s="4">
        <v>1.8</v>
      </c>
      <c r="E316" s="4">
        <v>91</v>
      </c>
      <c r="F316" s="5">
        <v>0.4375</v>
      </c>
      <c r="G316" s="6">
        <v>330</v>
      </c>
      <c r="H316" s="7">
        <v>61050</v>
      </c>
      <c r="I316" s="7">
        <f>FlightsPivot[[#This Row],[Total Fare]]*10%</f>
        <v>6105</v>
      </c>
      <c r="J316" s="7">
        <f>FlightsPivot[[#This Row],[Total Fare]]+FlightsPivot[[#This Row],[10% tax ]]</f>
        <v>67155</v>
      </c>
      <c r="K316" s="4">
        <v>7</v>
      </c>
      <c r="L316" s="4">
        <v>2015</v>
      </c>
      <c r="M316" t="str">
        <f>INDEX(RoutesPivot[DepAirport],MATCH($C316,RoutesPivot[[RouteID]:[RouteID]],0))</f>
        <v>ORD</v>
      </c>
      <c r="N316" t="str">
        <f>INDEX(RoutesPivot[AirportID],MATCH($C316,RoutesPivot[[RouteID]:[RouteID]],0))</f>
        <v>DEN</v>
      </c>
      <c r="O316">
        <f>INDEX(RoutesPivot[Distance],MATCH($C316,RoutesPivot[[RouteID]:[RouteID]],0))</f>
        <v>800</v>
      </c>
      <c r="P316">
        <f>INDEX(RoutesPivot[ListPrice],MATCH($C316,RoutesPivot[[RouteID]:[RouteID]],0))</f>
        <v>300</v>
      </c>
      <c r="Q316" t="str">
        <f>INDEX(AirportPivot[AirportName],MATCH($N316,AirportPivot[[AirportID]:[AirportID]],0))</f>
        <v>Denver International</v>
      </c>
      <c r="R316">
        <f>INDEX(AirportPivot[Gates (number of available)],MATCH($N316,AirportPivot[[AirportID]:[AirportID]],0))</f>
        <v>75</v>
      </c>
    </row>
    <row r="317" spans="1:18" x14ac:dyDescent="0.25">
      <c r="A317" s="3" t="s">
        <v>347</v>
      </c>
      <c r="B317" s="12">
        <v>41969</v>
      </c>
      <c r="C317" s="4" t="s">
        <v>11</v>
      </c>
      <c r="D317" s="4">
        <v>4.4000000000000004</v>
      </c>
      <c r="E317" s="4">
        <v>70</v>
      </c>
      <c r="F317" s="5">
        <v>0.41666666666666669</v>
      </c>
      <c r="G317" s="6">
        <v>450</v>
      </c>
      <c r="H317" s="7">
        <v>81450</v>
      </c>
      <c r="I317" s="7">
        <f>FlightsPivot[[#This Row],[Total Fare]]*10%</f>
        <v>8145</v>
      </c>
      <c r="J317" s="7">
        <f>FlightsPivot[[#This Row],[Total Fare]]+FlightsPivot[[#This Row],[10% tax ]]</f>
        <v>89595</v>
      </c>
      <c r="K317" s="4">
        <v>11</v>
      </c>
      <c r="L317" s="4">
        <v>2014</v>
      </c>
      <c r="M317" t="str">
        <f>INDEX(RoutesPivot[DepAirport],MATCH($C317,RoutesPivot[[RouteID]:[RouteID]],0))</f>
        <v>ORD</v>
      </c>
      <c r="N317" t="str">
        <f>INDEX(RoutesPivot[AirportID],MATCH($C317,RoutesPivot[[RouteID]:[RouteID]],0))</f>
        <v>BOS</v>
      </c>
      <c r="O317">
        <f>INDEX(RoutesPivot[Distance],MATCH($C317,RoutesPivot[[RouteID]:[RouteID]],0))</f>
        <v>730</v>
      </c>
      <c r="P317">
        <f>INDEX(RoutesPivot[ListPrice],MATCH($C317,RoutesPivot[[RouteID]:[RouteID]],0))</f>
        <v>300</v>
      </c>
      <c r="Q317" t="str">
        <f>INDEX(AirportPivot[AirportName],MATCH($N317,AirportPivot[[AirportID]:[AirportID]],0))</f>
        <v>General Edward Lawrence Logan International</v>
      </c>
      <c r="R317">
        <f>INDEX(AirportPivot[Gates (number of available)],MATCH($N317,AirportPivot[[AirportID]:[AirportID]],0))</f>
        <v>63</v>
      </c>
    </row>
    <row r="318" spans="1:18" x14ac:dyDescent="0.25">
      <c r="A318" s="3" t="s">
        <v>348</v>
      </c>
      <c r="B318" s="12">
        <v>42203</v>
      </c>
      <c r="C318" s="4" t="s">
        <v>37</v>
      </c>
      <c r="D318" s="4">
        <v>1.7</v>
      </c>
      <c r="E318" s="4">
        <v>104</v>
      </c>
      <c r="F318" s="5">
        <v>0.58333333333333337</v>
      </c>
      <c r="G318" s="6">
        <v>385</v>
      </c>
      <c r="H318" s="7">
        <v>71225</v>
      </c>
      <c r="I318" s="7">
        <f>FlightsPivot[[#This Row],[Total Fare]]*10%</f>
        <v>7122.5</v>
      </c>
      <c r="J318" s="7">
        <f>FlightsPivot[[#This Row],[Total Fare]]+FlightsPivot[[#This Row],[10% tax ]]</f>
        <v>78347.5</v>
      </c>
      <c r="K318" s="4">
        <v>7</v>
      </c>
      <c r="L318" s="4">
        <v>2015</v>
      </c>
      <c r="M318" t="str">
        <f>INDEX(RoutesPivot[DepAirport],MATCH($C318,RoutesPivot[[RouteID]:[RouteID]],0))</f>
        <v>ORD</v>
      </c>
      <c r="N318" t="str">
        <f>INDEX(RoutesPivot[AirportID],MATCH($C318,RoutesPivot[[RouteID]:[RouteID]],0))</f>
        <v>SEA</v>
      </c>
      <c r="O318">
        <f>INDEX(RoutesPivot[Distance],MATCH($C318,RoutesPivot[[RouteID]:[RouteID]],0))</f>
        <v>1500</v>
      </c>
      <c r="P318">
        <f>INDEX(RoutesPivot[ListPrice],MATCH($C318,RoutesPivot[[RouteID]:[RouteID]],0))</f>
        <v>350</v>
      </c>
      <c r="Q318" t="str">
        <f>INDEX(AirportPivot[AirportName],MATCH($N318,AirportPivot[[AirportID]:[AirportID]],0))</f>
        <v>Seattle-Tacoma International</v>
      </c>
      <c r="R318">
        <f>INDEX(AirportPivot[Gates (number of available)],MATCH($N318,AirportPivot[[AirportID]:[AirportID]],0))</f>
        <v>58</v>
      </c>
    </row>
    <row r="319" spans="1:18" x14ac:dyDescent="0.25">
      <c r="A319" s="3" t="s">
        <v>349</v>
      </c>
      <c r="B319" s="12">
        <v>42219</v>
      </c>
      <c r="C319" s="4" t="s">
        <v>80</v>
      </c>
      <c r="D319" s="4">
        <v>2.5</v>
      </c>
      <c r="E319" s="4">
        <v>71</v>
      </c>
      <c r="F319" s="5">
        <v>0.75</v>
      </c>
      <c r="G319" s="6">
        <v>330</v>
      </c>
      <c r="H319" s="7">
        <v>59730</v>
      </c>
      <c r="I319" s="7">
        <f>FlightsPivot[[#This Row],[Total Fare]]*10%</f>
        <v>5973</v>
      </c>
      <c r="J319" s="7">
        <f>FlightsPivot[[#This Row],[Total Fare]]+FlightsPivot[[#This Row],[10% tax ]]</f>
        <v>65703</v>
      </c>
      <c r="K319" s="4">
        <v>8</v>
      </c>
      <c r="L319" s="4">
        <v>2015</v>
      </c>
      <c r="M319" t="str">
        <f>INDEX(RoutesPivot[DepAirport],MATCH($C319,RoutesPivot[[RouteID]:[RouteID]],0))</f>
        <v>ORD</v>
      </c>
      <c r="N319" t="str">
        <f>INDEX(RoutesPivot[AirportID],MATCH($C319,RoutesPivot[[RouteID]:[RouteID]],0))</f>
        <v>MIA</v>
      </c>
      <c r="O319">
        <f>INDEX(RoutesPivot[Distance],MATCH($C319,RoutesPivot[[RouteID]:[RouteID]],0))</f>
        <v>1000</v>
      </c>
      <c r="P319">
        <f>INDEX(RoutesPivot[ListPrice],MATCH($C319,RoutesPivot[[RouteID]:[RouteID]],0))</f>
        <v>300</v>
      </c>
      <c r="Q319" t="str">
        <f>INDEX(AirportPivot[AirportName],MATCH($N319,AirportPivot[[AirportID]:[AirportID]],0))</f>
        <v>Miami International</v>
      </c>
      <c r="R319">
        <f>INDEX(AirportPivot[Gates (number of available)],MATCH($N319,AirportPivot[[AirportID]:[AirportID]],0))</f>
        <v>80</v>
      </c>
    </row>
    <row r="320" spans="1:18" x14ac:dyDescent="0.25">
      <c r="A320" s="3" t="s">
        <v>350</v>
      </c>
      <c r="B320" s="12">
        <v>41773</v>
      </c>
      <c r="C320" s="4" t="s">
        <v>40</v>
      </c>
      <c r="D320" s="4">
        <v>1.6</v>
      </c>
      <c r="E320" s="4">
        <v>15</v>
      </c>
      <c r="F320" s="5">
        <v>0.29166666666666669</v>
      </c>
      <c r="G320" s="6">
        <v>115</v>
      </c>
      <c r="H320" s="7">
        <v>21275</v>
      </c>
      <c r="I320" s="7">
        <f>FlightsPivot[[#This Row],[Total Fare]]*10%</f>
        <v>2127.5</v>
      </c>
      <c r="J320" s="7">
        <f>FlightsPivot[[#This Row],[Total Fare]]+FlightsPivot[[#This Row],[10% tax ]]</f>
        <v>23402.5</v>
      </c>
      <c r="K320" s="4">
        <v>5</v>
      </c>
      <c r="L320" s="4">
        <v>2014</v>
      </c>
      <c r="M320" t="str">
        <f>INDEX(RoutesPivot[DepAirport],MATCH($C320,RoutesPivot[[RouteID]:[RouteID]],0))</f>
        <v>ORD</v>
      </c>
      <c r="N320" t="str">
        <f>INDEX(RoutesPivot[AirportID],MATCH($C320,RoutesPivot[[RouteID]:[RouteID]],0))</f>
        <v>MSP</v>
      </c>
      <c r="O320">
        <f>INDEX(RoutesPivot[Distance],MATCH($C320,RoutesPivot[[RouteID]:[RouteID]],0))</f>
        <v>300</v>
      </c>
      <c r="P320">
        <f>INDEX(RoutesPivot[ListPrice],MATCH($C320,RoutesPivot[[RouteID]:[RouteID]],0))</f>
        <v>115</v>
      </c>
      <c r="Q320" t="str">
        <f>INDEX(AirportPivot[AirportName],MATCH($N320,AirportPivot[[AirportID]:[AirportID]],0))</f>
        <v>Minneapolis-St Paul International/Wold-Chamberlain</v>
      </c>
      <c r="R320">
        <f>INDEX(AirportPivot[Gates (number of available)],MATCH($N320,AirportPivot[[AirportID]:[AirportID]],0))</f>
        <v>65</v>
      </c>
    </row>
    <row r="321" spans="1:18" x14ac:dyDescent="0.25">
      <c r="A321" s="3" t="s">
        <v>351</v>
      </c>
      <c r="B321" s="12">
        <v>41889</v>
      </c>
      <c r="C321" s="4" t="s">
        <v>37</v>
      </c>
      <c r="D321" s="4">
        <v>3.4</v>
      </c>
      <c r="E321" s="4">
        <v>51</v>
      </c>
      <c r="F321" s="5">
        <v>0.64583333333333337</v>
      </c>
      <c r="G321" s="6">
        <v>350</v>
      </c>
      <c r="H321" s="7">
        <v>57750</v>
      </c>
      <c r="I321" s="7">
        <f>FlightsPivot[[#This Row],[Total Fare]]*10%</f>
        <v>5775</v>
      </c>
      <c r="J321" s="7">
        <f>FlightsPivot[[#This Row],[Total Fare]]+FlightsPivot[[#This Row],[10% tax ]]</f>
        <v>63525</v>
      </c>
      <c r="K321" s="4">
        <v>9</v>
      </c>
      <c r="L321" s="4">
        <v>2014</v>
      </c>
      <c r="M321" t="str">
        <f>INDEX(RoutesPivot[DepAirport],MATCH($C321,RoutesPivot[[RouteID]:[RouteID]],0))</f>
        <v>ORD</v>
      </c>
      <c r="N321" t="str">
        <f>INDEX(RoutesPivot[AirportID],MATCH($C321,RoutesPivot[[RouteID]:[RouteID]],0))</f>
        <v>SEA</v>
      </c>
      <c r="O321">
        <f>INDEX(RoutesPivot[Distance],MATCH($C321,RoutesPivot[[RouteID]:[RouteID]],0))</f>
        <v>1500</v>
      </c>
      <c r="P321">
        <f>INDEX(RoutesPivot[ListPrice],MATCH($C321,RoutesPivot[[RouteID]:[RouteID]],0))</f>
        <v>350</v>
      </c>
      <c r="Q321" t="str">
        <f>INDEX(AirportPivot[AirportName],MATCH($N321,AirportPivot[[AirportID]:[AirportID]],0))</f>
        <v>Seattle-Tacoma International</v>
      </c>
      <c r="R321">
        <f>INDEX(AirportPivot[Gates (number of available)],MATCH($N321,AirportPivot[[AirportID]:[AirportID]],0))</f>
        <v>58</v>
      </c>
    </row>
    <row r="322" spans="1:18" x14ac:dyDescent="0.25">
      <c r="A322" s="3" t="s">
        <v>352</v>
      </c>
      <c r="B322" s="12">
        <v>42301</v>
      </c>
      <c r="C322" s="4" t="s">
        <v>27</v>
      </c>
      <c r="D322" s="4">
        <v>8.6</v>
      </c>
      <c r="E322" s="4">
        <v>175</v>
      </c>
      <c r="F322" s="5">
        <v>0.29166666666666669</v>
      </c>
      <c r="G322" s="6">
        <v>200</v>
      </c>
      <c r="H322" s="7">
        <v>33000</v>
      </c>
      <c r="I322" s="7">
        <f>FlightsPivot[[#This Row],[Total Fare]]*10%</f>
        <v>3300</v>
      </c>
      <c r="J322" s="7">
        <f>FlightsPivot[[#This Row],[Total Fare]]+FlightsPivot[[#This Row],[10% tax ]]</f>
        <v>36300</v>
      </c>
      <c r="K322" s="4">
        <v>10</v>
      </c>
      <c r="L322" s="4">
        <v>2015</v>
      </c>
      <c r="M322" t="str">
        <f>INDEX(RoutesPivot[DepAirport],MATCH($C322,RoutesPivot[[RouteID]:[RouteID]],0))</f>
        <v>ORD</v>
      </c>
      <c r="N322" t="str">
        <f>INDEX(RoutesPivot[AirportID],MATCH($C322,RoutesPivot[[RouteID]:[RouteID]],0))</f>
        <v>ATL</v>
      </c>
      <c r="O322">
        <f>INDEX(RoutesPivot[Distance],MATCH($C322,RoutesPivot[[RouteID]:[RouteID]],0))</f>
        <v>510</v>
      </c>
      <c r="P322">
        <f>INDEX(RoutesPivot[ListPrice],MATCH($C322,RoutesPivot[[RouteID]:[RouteID]],0))</f>
        <v>200</v>
      </c>
      <c r="Q322" t="str">
        <f>INDEX(AirportPivot[AirportName],MATCH($N322,AirportPivot[[AirportID]:[AirportID]],0))</f>
        <v>Hartsfield-Jackson Atlanta International</v>
      </c>
      <c r="R322">
        <f>INDEX(AirportPivot[Gates (number of available)],MATCH($N322,AirportPivot[[AirportID]:[AirportID]],0))</f>
        <v>100</v>
      </c>
    </row>
    <row r="323" spans="1:18" x14ac:dyDescent="0.25">
      <c r="A323" s="3" t="s">
        <v>353</v>
      </c>
      <c r="B323" s="12">
        <v>41712</v>
      </c>
      <c r="C323" s="4" t="s">
        <v>25</v>
      </c>
      <c r="D323" s="4">
        <v>2.1</v>
      </c>
      <c r="E323" s="4">
        <v>45</v>
      </c>
      <c r="F323" s="5">
        <v>0.60416666666666663</v>
      </c>
      <c r="G323" s="6">
        <v>200</v>
      </c>
      <c r="H323" s="7">
        <v>33000</v>
      </c>
      <c r="I323" s="7">
        <f>FlightsPivot[[#This Row],[Total Fare]]*10%</f>
        <v>3300</v>
      </c>
      <c r="J323" s="7">
        <f>FlightsPivot[[#This Row],[Total Fare]]+FlightsPivot[[#This Row],[10% tax ]]</f>
        <v>36300</v>
      </c>
      <c r="K323" s="4">
        <v>3</v>
      </c>
      <c r="L323" s="4">
        <v>2014</v>
      </c>
      <c r="M323" t="str">
        <f>INDEX(RoutesPivot[DepAirport],MATCH($C323,RoutesPivot[[RouteID]:[RouteID]],0))</f>
        <v>ORD</v>
      </c>
      <c r="N323" t="str">
        <f>INDEX(RoutesPivot[AirportID],MATCH($C323,RoutesPivot[[RouteID]:[RouteID]],0))</f>
        <v>DFW</v>
      </c>
      <c r="O323">
        <f>INDEX(RoutesPivot[Distance],MATCH($C323,RoutesPivot[[RouteID]:[RouteID]],0))</f>
        <v>700</v>
      </c>
      <c r="P323">
        <f>INDEX(RoutesPivot[ListPrice],MATCH($C323,RoutesPivot[[RouteID]:[RouteID]],0))</f>
        <v>200</v>
      </c>
      <c r="Q323" t="str">
        <f>INDEX(AirportPivot[AirportName],MATCH($N323,AirportPivot[[AirportID]:[AirportID]],0))</f>
        <v>Dallas/Fort Worth International</v>
      </c>
      <c r="R323">
        <f>INDEX(AirportPivot[Gates (number of available)],MATCH($N323,AirportPivot[[AirportID]:[AirportID]],0))</f>
        <v>130</v>
      </c>
    </row>
    <row r="324" spans="1:18" x14ac:dyDescent="0.25">
      <c r="A324" s="3" t="s">
        <v>354</v>
      </c>
      <c r="B324" s="12">
        <v>41869</v>
      </c>
      <c r="C324" s="4" t="s">
        <v>37</v>
      </c>
      <c r="D324" s="4">
        <v>2.7</v>
      </c>
      <c r="E324" s="4">
        <v>101</v>
      </c>
      <c r="F324" s="5">
        <v>0.72916666666666663</v>
      </c>
      <c r="G324" s="6">
        <v>385</v>
      </c>
      <c r="H324" s="7">
        <v>71225</v>
      </c>
      <c r="I324" s="7">
        <f>FlightsPivot[[#This Row],[Total Fare]]*10%</f>
        <v>7122.5</v>
      </c>
      <c r="J324" s="7">
        <f>FlightsPivot[[#This Row],[Total Fare]]+FlightsPivot[[#This Row],[10% tax ]]</f>
        <v>78347.5</v>
      </c>
      <c r="K324" s="4">
        <v>8</v>
      </c>
      <c r="L324" s="4">
        <v>2014</v>
      </c>
      <c r="M324" t="str">
        <f>INDEX(RoutesPivot[DepAirport],MATCH($C324,RoutesPivot[[RouteID]:[RouteID]],0))</f>
        <v>ORD</v>
      </c>
      <c r="N324" t="str">
        <f>INDEX(RoutesPivot[AirportID],MATCH($C324,RoutesPivot[[RouteID]:[RouteID]],0))</f>
        <v>SEA</v>
      </c>
      <c r="O324">
        <f>INDEX(RoutesPivot[Distance],MATCH($C324,RoutesPivot[[RouteID]:[RouteID]],0))</f>
        <v>1500</v>
      </c>
      <c r="P324">
        <f>INDEX(RoutesPivot[ListPrice],MATCH($C324,RoutesPivot[[RouteID]:[RouteID]],0))</f>
        <v>350</v>
      </c>
      <c r="Q324" t="str">
        <f>INDEX(AirportPivot[AirportName],MATCH($N324,AirportPivot[[AirportID]:[AirportID]],0))</f>
        <v>Seattle-Tacoma International</v>
      </c>
      <c r="R324">
        <f>INDEX(AirportPivot[Gates (number of available)],MATCH($N324,AirportPivot[[AirportID]:[AirportID]],0))</f>
        <v>58</v>
      </c>
    </row>
    <row r="325" spans="1:18" x14ac:dyDescent="0.25">
      <c r="A325" s="3" t="s">
        <v>355</v>
      </c>
      <c r="B325" s="12">
        <v>42048</v>
      </c>
      <c r="C325" s="4" t="s">
        <v>13</v>
      </c>
      <c r="D325" s="4">
        <v>2.2999999999999998</v>
      </c>
      <c r="E325" s="4">
        <v>5</v>
      </c>
      <c r="F325" s="5">
        <v>0.70833333333333337</v>
      </c>
      <c r="G325" s="6">
        <v>250</v>
      </c>
      <c r="H325" s="7">
        <v>46250</v>
      </c>
      <c r="I325" s="7">
        <f>FlightsPivot[[#This Row],[Total Fare]]*10%</f>
        <v>4625</v>
      </c>
      <c r="J325" s="7">
        <f>FlightsPivot[[#This Row],[Total Fare]]+FlightsPivot[[#This Row],[10% tax ]]</f>
        <v>50875</v>
      </c>
      <c r="K325" s="4">
        <v>2</v>
      </c>
      <c r="L325" s="4">
        <v>2015</v>
      </c>
      <c r="M325" t="str">
        <f>INDEX(RoutesPivot[DepAirport],MATCH($C325,RoutesPivot[[RouteID]:[RouteID]],0))</f>
        <v>ORD</v>
      </c>
      <c r="N325" t="str">
        <f>INDEX(RoutesPivot[AirportID],MATCH($C325,RoutesPivot[[RouteID]:[RouteID]],0))</f>
        <v>JFK</v>
      </c>
      <c r="O325">
        <f>INDEX(RoutesPivot[Distance],MATCH($C325,RoutesPivot[[RouteID]:[RouteID]],0))</f>
        <v>619</v>
      </c>
      <c r="P325">
        <f>INDEX(RoutesPivot[ListPrice],MATCH($C325,RoutesPivot[[RouteID]:[RouteID]],0))</f>
        <v>250</v>
      </c>
      <c r="Q325" t="str">
        <f>INDEX(AirportPivot[AirportName],MATCH($N325,AirportPivot[[AirportID]:[AirportID]],0))</f>
        <v>John F Kennedy International</v>
      </c>
      <c r="R325">
        <f>INDEX(AirportPivot[Gates (number of available)],MATCH($N325,AirportPivot[[AirportID]:[AirportID]],0))</f>
        <v>120</v>
      </c>
    </row>
    <row r="326" spans="1:18" x14ac:dyDescent="0.25">
      <c r="A326" s="3" t="s">
        <v>356</v>
      </c>
      <c r="B326" s="12">
        <v>42158</v>
      </c>
      <c r="C326" s="4" t="s">
        <v>19</v>
      </c>
      <c r="D326" s="4">
        <v>2.6</v>
      </c>
      <c r="E326" s="4">
        <v>124</v>
      </c>
      <c r="F326" s="5">
        <v>0.6875</v>
      </c>
      <c r="G326" s="6">
        <v>220</v>
      </c>
      <c r="H326" s="7">
        <v>40700</v>
      </c>
      <c r="I326" s="7">
        <f>FlightsPivot[[#This Row],[Total Fare]]*10%</f>
        <v>4070</v>
      </c>
      <c r="J326" s="7">
        <f>FlightsPivot[[#This Row],[Total Fare]]+FlightsPivot[[#This Row],[10% tax ]]</f>
        <v>44770</v>
      </c>
      <c r="K326" s="4">
        <v>6</v>
      </c>
      <c r="L326" s="4">
        <v>2015</v>
      </c>
      <c r="M326" t="str">
        <f>INDEX(RoutesPivot[DepAirport],MATCH($C326,RoutesPivot[[RouteID]:[RouteID]],0))</f>
        <v>ORD</v>
      </c>
      <c r="N326" t="str">
        <f>INDEX(RoutesPivot[AirportID],MATCH($C326,RoutesPivot[[RouteID]:[RouteID]],0))</f>
        <v>IAH</v>
      </c>
      <c r="O326">
        <f>INDEX(RoutesPivot[Distance],MATCH($C326,RoutesPivot[[RouteID]:[RouteID]],0))</f>
        <v>800</v>
      </c>
      <c r="P326">
        <f>INDEX(RoutesPivot[ListPrice],MATCH($C326,RoutesPivot[[RouteID]:[RouteID]],0))</f>
        <v>200</v>
      </c>
      <c r="Q326" t="str">
        <f>INDEX(AirportPivot[AirportName],MATCH($N326,AirportPivot[[AirportID]:[AirportID]],0))</f>
        <v>George Bush Intercontinental/Houston</v>
      </c>
      <c r="R326">
        <f>INDEX(AirportPivot[Gates (number of available)],MATCH($N326,AirportPivot[[AirportID]:[AirportID]],0))</f>
        <v>80</v>
      </c>
    </row>
    <row r="327" spans="1:18" x14ac:dyDescent="0.25">
      <c r="A327" s="3" t="s">
        <v>357</v>
      </c>
      <c r="B327" s="12">
        <v>42254</v>
      </c>
      <c r="C327" s="4" t="s">
        <v>80</v>
      </c>
      <c r="D327" s="4">
        <v>1.1000000000000001</v>
      </c>
      <c r="E327" s="4">
        <v>150</v>
      </c>
      <c r="F327" s="5">
        <v>0.70833333333333337</v>
      </c>
      <c r="G327" s="6">
        <v>300</v>
      </c>
      <c r="H327" s="7">
        <v>55500</v>
      </c>
      <c r="I327" s="7">
        <f>FlightsPivot[[#This Row],[Total Fare]]*10%</f>
        <v>5550</v>
      </c>
      <c r="J327" s="7">
        <f>FlightsPivot[[#This Row],[Total Fare]]+FlightsPivot[[#This Row],[10% tax ]]</f>
        <v>61050</v>
      </c>
      <c r="K327" s="4">
        <v>9</v>
      </c>
      <c r="L327" s="4">
        <v>2015</v>
      </c>
      <c r="M327" t="str">
        <f>INDEX(RoutesPivot[DepAirport],MATCH($C327,RoutesPivot[[RouteID]:[RouteID]],0))</f>
        <v>ORD</v>
      </c>
      <c r="N327" t="str">
        <f>INDEX(RoutesPivot[AirportID],MATCH($C327,RoutesPivot[[RouteID]:[RouteID]],0))</f>
        <v>MIA</v>
      </c>
      <c r="O327">
        <f>INDEX(RoutesPivot[Distance],MATCH($C327,RoutesPivot[[RouteID]:[RouteID]],0))</f>
        <v>1000</v>
      </c>
      <c r="P327">
        <f>INDEX(RoutesPivot[ListPrice],MATCH($C327,RoutesPivot[[RouteID]:[RouteID]],0))</f>
        <v>300</v>
      </c>
      <c r="Q327" t="str">
        <f>INDEX(AirportPivot[AirportName],MATCH($N327,AirportPivot[[AirportID]:[AirportID]],0))</f>
        <v>Miami International</v>
      </c>
      <c r="R327">
        <f>INDEX(AirportPivot[Gates (number of available)],MATCH($N327,AirportPivot[[AirportID]:[AirportID]],0))</f>
        <v>80</v>
      </c>
    </row>
    <row r="328" spans="1:18" x14ac:dyDescent="0.25">
      <c r="A328" s="3" t="s">
        <v>358</v>
      </c>
      <c r="B328" s="12">
        <v>41920</v>
      </c>
      <c r="C328" s="4" t="s">
        <v>37</v>
      </c>
      <c r="D328" s="4">
        <v>1.3</v>
      </c>
      <c r="E328" s="4">
        <v>121</v>
      </c>
      <c r="F328" s="5">
        <v>0.33333333333333331</v>
      </c>
      <c r="G328" s="6">
        <v>350</v>
      </c>
      <c r="H328" s="7">
        <v>64750</v>
      </c>
      <c r="I328" s="7">
        <f>FlightsPivot[[#This Row],[Total Fare]]*10%</f>
        <v>6475</v>
      </c>
      <c r="J328" s="7">
        <f>FlightsPivot[[#This Row],[Total Fare]]+FlightsPivot[[#This Row],[10% tax ]]</f>
        <v>71225</v>
      </c>
      <c r="K328" s="4">
        <v>10</v>
      </c>
      <c r="L328" s="4">
        <v>2014</v>
      </c>
      <c r="M328" t="str">
        <f>INDEX(RoutesPivot[DepAirport],MATCH($C328,RoutesPivot[[RouteID]:[RouteID]],0))</f>
        <v>ORD</v>
      </c>
      <c r="N328" t="str">
        <f>INDEX(RoutesPivot[AirportID],MATCH($C328,RoutesPivot[[RouteID]:[RouteID]],0))</f>
        <v>SEA</v>
      </c>
      <c r="O328">
        <f>INDEX(RoutesPivot[Distance],MATCH($C328,RoutesPivot[[RouteID]:[RouteID]],0))</f>
        <v>1500</v>
      </c>
      <c r="P328">
        <f>INDEX(RoutesPivot[ListPrice],MATCH($C328,RoutesPivot[[RouteID]:[RouteID]],0))</f>
        <v>350</v>
      </c>
      <c r="Q328" t="str">
        <f>INDEX(AirportPivot[AirportName],MATCH($N328,AirportPivot[[AirportID]:[AirportID]],0))</f>
        <v>Seattle-Tacoma International</v>
      </c>
      <c r="R328">
        <f>INDEX(AirportPivot[Gates (number of available)],MATCH($N328,AirportPivot[[AirportID]:[AirportID]],0))</f>
        <v>58</v>
      </c>
    </row>
    <row r="329" spans="1:18" x14ac:dyDescent="0.25">
      <c r="A329" s="3" t="s">
        <v>359</v>
      </c>
      <c r="B329" s="12">
        <v>42219</v>
      </c>
      <c r="C329" s="4" t="s">
        <v>11</v>
      </c>
      <c r="D329" s="4">
        <v>0.9</v>
      </c>
      <c r="E329" s="4">
        <v>1</v>
      </c>
      <c r="F329" s="5">
        <v>0.70833333333333337</v>
      </c>
      <c r="G329" s="6">
        <v>330</v>
      </c>
      <c r="H329" s="7">
        <v>61050</v>
      </c>
      <c r="I329" s="7">
        <f>FlightsPivot[[#This Row],[Total Fare]]*10%</f>
        <v>6105</v>
      </c>
      <c r="J329" s="7">
        <f>FlightsPivot[[#This Row],[Total Fare]]+FlightsPivot[[#This Row],[10% tax ]]</f>
        <v>67155</v>
      </c>
      <c r="K329" s="4">
        <v>8</v>
      </c>
      <c r="L329" s="4">
        <v>2015</v>
      </c>
      <c r="M329" t="str">
        <f>INDEX(RoutesPivot[DepAirport],MATCH($C329,RoutesPivot[[RouteID]:[RouteID]],0))</f>
        <v>ORD</v>
      </c>
      <c r="N329" t="str">
        <f>INDEX(RoutesPivot[AirportID],MATCH($C329,RoutesPivot[[RouteID]:[RouteID]],0))</f>
        <v>BOS</v>
      </c>
      <c r="O329">
        <f>INDEX(RoutesPivot[Distance],MATCH($C329,RoutesPivot[[RouteID]:[RouteID]],0))</f>
        <v>730</v>
      </c>
      <c r="P329">
        <f>INDEX(RoutesPivot[ListPrice],MATCH($C329,RoutesPivot[[RouteID]:[RouteID]],0))</f>
        <v>300</v>
      </c>
      <c r="Q329" t="str">
        <f>INDEX(AirportPivot[AirportName],MATCH($N329,AirportPivot[[AirportID]:[AirportID]],0))</f>
        <v>General Edward Lawrence Logan International</v>
      </c>
      <c r="R329">
        <f>INDEX(AirportPivot[Gates (number of available)],MATCH($N329,AirportPivot[[AirportID]:[AirportID]],0))</f>
        <v>63</v>
      </c>
    </row>
    <row r="330" spans="1:18" x14ac:dyDescent="0.25">
      <c r="A330" s="3" t="s">
        <v>360</v>
      </c>
      <c r="B330" s="12">
        <v>41910</v>
      </c>
      <c r="C330" s="4" t="s">
        <v>15</v>
      </c>
      <c r="D330" s="4">
        <v>1.1000000000000001</v>
      </c>
      <c r="E330" s="4">
        <v>104</v>
      </c>
      <c r="F330" s="5">
        <v>0.5</v>
      </c>
      <c r="G330" s="6">
        <v>225</v>
      </c>
      <c r="H330" s="7">
        <v>41625</v>
      </c>
      <c r="I330" s="7">
        <f>FlightsPivot[[#This Row],[Total Fare]]*10%</f>
        <v>4162.5</v>
      </c>
      <c r="J330" s="7">
        <f>FlightsPivot[[#This Row],[Total Fare]]+FlightsPivot[[#This Row],[10% tax ]]</f>
        <v>45787.5</v>
      </c>
      <c r="K330" s="4">
        <v>9</v>
      </c>
      <c r="L330" s="4">
        <v>2014</v>
      </c>
      <c r="M330" t="str">
        <f>INDEX(RoutesPivot[DepAirport],MATCH($C330,RoutesPivot[[RouteID]:[RouteID]],0))</f>
        <v>ORD</v>
      </c>
      <c r="N330" t="str">
        <f>INDEX(RoutesPivot[AirportID],MATCH($C330,RoutesPivot[[RouteID]:[RouteID]],0))</f>
        <v>EWR</v>
      </c>
      <c r="O330">
        <f>INDEX(RoutesPivot[Distance],MATCH($C330,RoutesPivot[[RouteID]:[RouteID]],0))</f>
        <v>600</v>
      </c>
      <c r="P330">
        <f>INDEX(RoutesPivot[ListPrice],MATCH($C330,RoutesPivot[[RouteID]:[RouteID]],0))</f>
        <v>225</v>
      </c>
      <c r="Q330" t="str">
        <f>INDEX(AirportPivot[AirportName],MATCH($N330,AirportPivot[[AirportID]:[AirportID]],0))</f>
        <v>Newark Liberty International</v>
      </c>
      <c r="R330">
        <f>INDEX(AirportPivot[Gates (number of available)],MATCH($N330,AirportPivot[[AirportID]:[AirportID]],0))</f>
        <v>82</v>
      </c>
    </row>
    <row r="331" spans="1:18" x14ac:dyDescent="0.25">
      <c r="A331" s="3" t="s">
        <v>361</v>
      </c>
      <c r="B331" s="12">
        <v>42098</v>
      </c>
      <c r="C331" s="4" t="s">
        <v>80</v>
      </c>
      <c r="D331" s="4">
        <v>1.8</v>
      </c>
      <c r="E331" s="4">
        <v>22</v>
      </c>
      <c r="F331" s="5">
        <v>0.3125</v>
      </c>
      <c r="G331" s="6">
        <v>300</v>
      </c>
      <c r="H331" s="7">
        <v>55500</v>
      </c>
      <c r="I331" s="7">
        <f>FlightsPivot[[#This Row],[Total Fare]]*10%</f>
        <v>5550</v>
      </c>
      <c r="J331" s="7">
        <f>FlightsPivot[[#This Row],[Total Fare]]+FlightsPivot[[#This Row],[10% tax ]]</f>
        <v>61050</v>
      </c>
      <c r="K331" s="4">
        <v>4</v>
      </c>
      <c r="L331" s="4">
        <v>2015</v>
      </c>
      <c r="M331" t="str">
        <f>INDEX(RoutesPivot[DepAirport],MATCH($C331,RoutesPivot[[RouteID]:[RouteID]],0))</f>
        <v>ORD</v>
      </c>
      <c r="N331" t="str">
        <f>INDEX(RoutesPivot[AirportID],MATCH($C331,RoutesPivot[[RouteID]:[RouteID]],0))</f>
        <v>MIA</v>
      </c>
      <c r="O331">
        <f>INDEX(RoutesPivot[Distance],MATCH($C331,RoutesPivot[[RouteID]:[RouteID]],0))</f>
        <v>1000</v>
      </c>
      <c r="P331">
        <f>INDEX(RoutesPivot[ListPrice],MATCH($C331,RoutesPivot[[RouteID]:[RouteID]],0))</f>
        <v>300</v>
      </c>
      <c r="Q331" t="str">
        <f>INDEX(AirportPivot[AirportName],MATCH($N331,AirportPivot[[AirportID]:[AirportID]],0))</f>
        <v>Miami International</v>
      </c>
      <c r="R331">
        <f>INDEX(AirportPivot[Gates (number of available)],MATCH($N331,AirportPivot[[AirportID]:[AirportID]],0))</f>
        <v>80</v>
      </c>
    </row>
    <row r="332" spans="1:18" x14ac:dyDescent="0.25">
      <c r="A332" s="3" t="s">
        <v>362</v>
      </c>
      <c r="B332" s="12">
        <v>42275</v>
      </c>
      <c r="C332" s="4" t="s">
        <v>25</v>
      </c>
      <c r="D332" s="4">
        <v>1.2</v>
      </c>
      <c r="E332" s="4">
        <v>98</v>
      </c>
      <c r="F332" s="5">
        <v>0.29166666666666669</v>
      </c>
      <c r="G332" s="6">
        <v>200</v>
      </c>
      <c r="H332" s="7">
        <v>37000</v>
      </c>
      <c r="I332" s="7">
        <f>FlightsPivot[[#This Row],[Total Fare]]*10%</f>
        <v>3700</v>
      </c>
      <c r="J332" s="7">
        <f>FlightsPivot[[#This Row],[Total Fare]]+FlightsPivot[[#This Row],[10% tax ]]</f>
        <v>40700</v>
      </c>
      <c r="K332" s="4">
        <v>9</v>
      </c>
      <c r="L332" s="4">
        <v>2015</v>
      </c>
      <c r="M332" t="str">
        <f>INDEX(RoutesPivot[DepAirport],MATCH($C332,RoutesPivot[[RouteID]:[RouteID]],0))</f>
        <v>ORD</v>
      </c>
      <c r="N332" t="str">
        <f>INDEX(RoutesPivot[AirportID],MATCH($C332,RoutesPivot[[RouteID]:[RouteID]],0))</f>
        <v>DFW</v>
      </c>
      <c r="O332">
        <f>INDEX(RoutesPivot[Distance],MATCH($C332,RoutesPivot[[RouteID]:[RouteID]],0))</f>
        <v>700</v>
      </c>
      <c r="P332">
        <f>INDEX(RoutesPivot[ListPrice],MATCH($C332,RoutesPivot[[RouteID]:[RouteID]],0))</f>
        <v>200</v>
      </c>
      <c r="Q332" t="str">
        <f>INDEX(AirportPivot[AirportName],MATCH($N332,AirportPivot[[AirportID]:[AirportID]],0))</f>
        <v>Dallas/Fort Worth International</v>
      </c>
      <c r="R332">
        <f>INDEX(AirportPivot[Gates (number of available)],MATCH($N332,AirportPivot[[AirportID]:[AirportID]],0))</f>
        <v>130</v>
      </c>
    </row>
    <row r="333" spans="1:18" x14ac:dyDescent="0.25">
      <c r="A333" s="3" t="s">
        <v>363</v>
      </c>
      <c r="B333" s="12">
        <v>41723</v>
      </c>
      <c r="C333" s="4" t="s">
        <v>53</v>
      </c>
      <c r="D333" s="4">
        <v>1.7</v>
      </c>
      <c r="E333" s="4">
        <v>125</v>
      </c>
      <c r="F333" s="5">
        <v>0.75</v>
      </c>
      <c r="G333" s="6">
        <v>300</v>
      </c>
      <c r="H333" s="7">
        <v>55500</v>
      </c>
      <c r="I333" s="7">
        <f>FlightsPivot[[#This Row],[Total Fare]]*10%</f>
        <v>5550</v>
      </c>
      <c r="J333" s="7">
        <f>FlightsPivot[[#This Row],[Total Fare]]+FlightsPivot[[#This Row],[10% tax ]]</f>
        <v>61050</v>
      </c>
      <c r="K333" s="4">
        <v>3</v>
      </c>
      <c r="L333" s="4">
        <v>2014</v>
      </c>
      <c r="M333" t="str">
        <f>INDEX(RoutesPivot[DepAirport],MATCH($C333,RoutesPivot[[RouteID]:[RouteID]],0))</f>
        <v>ORD</v>
      </c>
      <c r="N333" t="str">
        <f>INDEX(RoutesPivot[AirportID],MATCH($C333,RoutesPivot[[RouteID]:[RouteID]],0))</f>
        <v>FLL</v>
      </c>
      <c r="O333">
        <f>INDEX(RoutesPivot[Distance],MATCH($C333,RoutesPivot[[RouteID]:[RouteID]],0))</f>
        <v>940</v>
      </c>
      <c r="P333">
        <f>INDEX(RoutesPivot[ListPrice],MATCH($C333,RoutesPivot[[RouteID]:[RouteID]],0))</f>
        <v>300</v>
      </c>
      <c r="Q333" t="str">
        <f>INDEX(AirportPivot[AirportName],MATCH($N333,AirportPivot[[AirportID]:[AirportID]],0))</f>
        <v>Fort Lauderdale/Hollywood International</v>
      </c>
      <c r="R333">
        <f>INDEX(AirportPivot[Gates (number of available)],MATCH($N333,AirportPivot[[AirportID]:[AirportID]],0))</f>
        <v>55</v>
      </c>
    </row>
    <row r="334" spans="1:18" x14ac:dyDescent="0.25">
      <c r="A334" s="3" t="s">
        <v>364</v>
      </c>
      <c r="B334" s="12">
        <v>42246</v>
      </c>
      <c r="C334" s="4" t="s">
        <v>27</v>
      </c>
      <c r="D334" s="4">
        <v>8.1999999999999993</v>
      </c>
      <c r="E334" s="4">
        <v>196</v>
      </c>
      <c r="F334" s="5">
        <v>0.45833333333333331</v>
      </c>
      <c r="G334" s="6">
        <v>220</v>
      </c>
      <c r="H334" s="7">
        <v>36300</v>
      </c>
      <c r="I334" s="7">
        <f>FlightsPivot[[#This Row],[Total Fare]]*10%</f>
        <v>3630</v>
      </c>
      <c r="J334" s="7">
        <f>FlightsPivot[[#This Row],[Total Fare]]+FlightsPivot[[#This Row],[10% tax ]]</f>
        <v>39930</v>
      </c>
      <c r="K334" s="4">
        <v>8</v>
      </c>
      <c r="L334" s="4">
        <v>2015</v>
      </c>
      <c r="M334" t="str">
        <f>INDEX(RoutesPivot[DepAirport],MATCH($C334,RoutesPivot[[RouteID]:[RouteID]],0))</f>
        <v>ORD</v>
      </c>
      <c r="N334" t="str">
        <f>INDEX(RoutesPivot[AirportID],MATCH($C334,RoutesPivot[[RouteID]:[RouteID]],0))</f>
        <v>ATL</v>
      </c>
      <c r="O334">
        <f>INDEX(RoutesPivot[Distance],MATCH($C334,RoutesPivot[[RouteID]:[RouteID]],0))</f>
        <v>510</v>
      </c>
      <c r="P334">
        <f>INDEX(RoutesPivot[ListPrice],MATCH($C334,RoutesPivot[[RouteID]:[RouteID]],0))</f>
        <v>200</v>
      </c>
      <c r="Q334" t="str">
        <f>INDEX(AirportPivot[AirportName],MATCH($N334,AirportPivot[[AirportID]:[AirportID]],0))</f>
        <v>Hartsfield-Jackson Atlanta International</v>
      </c>
      <c r="R334">
        <f>INDEX(AirportPivot[Gates (number of available)],MATCH($N334,AirportPivot[[AirportID]:[AirportID]],0))</f>
        <v>100</v>
      </c>
    </row>
    <row r="335" spans="1:18" x14ac:dyDescent="0.25">
      <c r="A335" s="3" t="s">
        <v>365</v>
      </c>
      <c r="B335" s="12">
        <v>42086</v>
      </c>
      <c r="C335" s="4" t="s">
        <v>13</v>
      </c>
      <c r="D335" s="4">
        <v>1.9</v>
      </c>
      <c r="E335" s="4">
        <v>134</v>
      </c>
      <c r="F335" s="5">
        <v>0.3125</v>
      </c>
      <c r="G335" s="6">
        <v>250</v>
      </c>
      <c r="H335" s="7">
        <v>46250</v>
      </c>
      <c r="I335" s="7">
        <f>FlightsPivot[[#This Row],[Total Fare]]*10%</f>
        <v>4625</v>
      </c>
      <c r="J335" s="7">
        <f>FlightsPivot[[#This Row],[Total Fare]]+FlightsPivot[[#This Row],[10% tax ]]</f>
        <v>50875</v>
      </c>
      <c r="K335" s="4">
        <v>3</v>
      </c>
      <c r="L335" s="4">
        <v>2015</v>
      </c>
      <c r="M335" t="str">
        <f>INDEX(RoutesPivot[DepAirport],MATCH($C335,RoutesPivot[[RouteID]:[RouteID]],0))</f>
        <v>ORD</v>
      </c>
      <c r="N335" t="str">
        <f>INDEX(RoutesPivot[AirportID],MATCH($C335,RoutesPivot[[RouteID]:[RouteID]],0))</f>
        <v>JFK</v>
      </c>
      <c r="O335">
        <f>INDEX(RoutesPivot[Distance],MATCH($C335,RoutesPivot[[RouteID]:[RouteID]],0))</f>
        <v>619</v>
      </c>
      <c r="P335">
        <f>INDEX(RoutesPivot[ListPrice],MATCH($C335,RoutesPivot[[RouteID]:[RouteID]],0))</f>
        <v>250</v>
      </c>
      <c r="Q335" t="str">
        <f>INDEX(AirportPivot[AirportName],MATCH($N335,AirportPivot[[AirportID]:[AirportID]],0))</f>
        <v>John F Kennedy International</v>
      </c>
      <c r="R335">
        <f>INDEX(AirportPivot[Gates (number of available)],MATCH($N335,AirportPivot[[AirportID]:[AirportID]],0))</f>
        <v>120</v>
      </c>
    </row>
    <row r="336" spans="1:18" x14ac:dyDescent="0.25">
      <c r="A336" s="3" t="s">
        <v>366</v>
      </c>
      <c r="B336" s="12">
        <v>41668</v>
      </c>
      <c r="C336" s="4" t="s">
        <v>30</v>
      </c>
      <c r="D336" s="4">
        <v>0.1</v>
      </c>
      <c r="E336" s="4">
        <v>195</v>
      </c>
      <c r="F336" s="5">
        <v>0.375</v>
      </c>
      <c r="G336" s="6">
        <v>250</v>
      </c>
      <c r="H336" s="7">
        <v>41250</v>
      </c>
      <c r="I336" s="7">
        <f>FlightsPivot[[#This Row],[Total Fare]]*10%</f>
        <v>4125</v>
      </c>
      <c r="J336" s="7">
        <f>FlightsPivot[[#This Row],[Total Fare]]+FlightsPivot[[#This Row],[10% tax ]]</f>
        <v>45375</v>
      </c>
      <c r="K336" s="4">
        <v>1</v>
      </c>
      <c r="L336" s="4">
        <v>2014</v>
      </c>
      <c r="M336" t="str">
        <f>INDEX(RoutesPivot[DepAirport],MATCH($C336,RoutesPivot[[RouteID]:[RouteID]],0))</f>
        <v>ORD</v>
      </c>
      <c r="N336" t="str">
        <f>INDEX(RoutesPivot[AirportID],MATCH($C336,RoutesPivot[[RouteID]:[RouteID]],0))</f>
        <v>MCO</v>
      </c>
      <c r="O336">
        <f>INDEX(RoutesPivot[Distance],MATCH($C336,RoutesPivot[[RouteID]:[RouteID]],0))</f>
        <v>850</v>
      </c>
      <c r="P336">
        <f>INDEX(RoutesPivot[ListPrice],MATCH($C336,RoutesPivot[[RouteID]:[RouteID]],0))</f>
        <v>250</v>
      </c>
      <c r="Q336" t="str">
        <f>INDEX(AirportPivot[AirportName],MATCH($N336,AirportPivot[[AirportID]:[AirportID]],0))</f>
        <v>Orlando International</v>
      </c>
      <c r="R336">
        <f>INDEX(AirportPivot[Gates (number of available)],MATCH($N336,AirportPivot[[AirportID]:[AirportID]],0))</f>
        <v>67</v>
      </c>
    </row>
    <row r="337" spans="1:18" x14ac:dyDescent="0.25">
      <c r="A337" s="3" t="s">
        <v>367</v>
      </c>
      <c r="B337" s="12">
        <v>42019</v>
      </c>
      <c r="C337" s="4" t="s">
        <v>86</v>
      </c>
      <c r="D337" s="4">
        <v>1.6</v>
      </c>
      <c r="E337" s="4">
        <v>114</v>
      </c>
      <c r="F337" s="5">
        <v>0.33333333333333331</v>
      </c>
      <c r="G337" s="6">
        <v>115</v>
      </c>
      <c r="H337" s="7">
        <v>21275</v>
      </c>
      <c r="I337" s="7">
        <f>FlightsPivot[[#This Row],[Total Fare]]*10%</f>
        <v>2127.5</v>
      </c>
      <c r="J337" s="7">
        <f>FlightsPivot[[#This Row],[Total Fare]]+FlightsPivot[[#This Row],[10% tax ]]</f>
        <v>23402.5</v>
      </c>
      <c r="K337" s="4">
        <v>1</v>
      </c>
      <c r="L337" s="4">
        <v>2015</v>
      </c>
      <c r="M337" t="str">
        <f>INDEX(RoutesPivot[DepAirport],MATCH($C337,RoutesPivot[[RouteID]:[RouteID]],0))</f>
        <v>ORD</v>
      </c>
      <c r="N337" t="str">
        <f>INDEX(RoutesPivot[AirportID],MATCH($C337,RoutesPivot[[RouteID]:[RouteID]],0))</f>
        <v>DTW</v>
      </c>
      <c r="O337">
        <f>INDEX(RoutesPivot[Distance],MATCH($C337,RoutesPivot[[RouteID]:[RouteID]],0))</f>
        <v>200</v>
      </c>
      <c r="P337">
        <f>INDEX(RoutesPivot[ListPrice],MATCH($C337,RoutesPivot[[RouteID]:[RouteID]],0))</f>
        <v>115</v>
      </c>
      <c r="Q337" t="str">
        <f>INDEX(AirportPivot[AirportName],MATCH($N337,AirportPivot[[AirportID]:[AirportID]],0))</f>
        <v>Detroit Metropolitan Wayne County</v>
      </c>
      <c r="R337">
        <f>INDEX(AirportPivot[Gates (number of available)],MATCH($N337,AirportPivot[[AirportID]:[AirportID]],0))</f>
        <v>60</v>
      </c>
    </row>
    <row r="338" spans="1:18" x14ac:dyDescent="0.25">
      <c r="A338" s="3" t="s">
        <v>368</v>
      </c>
      <c r="B338" s="12">
        <v>42307</v>
      </c>
      <c r="C338" s="4" t="s">
        <v>11</v>
      </c>
      <c r="D338" s="4">
        <v>2.5</v>
      </c>
      <c r="E338" s="4">
        <v>29</v>
      </c>
      <c r="F338" s="5">
        <v>0.33333333333333331</v>
      </c>
      <c r="G338" s="6">
        <v>300</v>
      </c>
      <c r="H338" s="7">
        <v>55500</v>
      </c>
      <c r="I338" s="7">
        <f>FlightsPivot[[#This Row],[Total Fare]]*10%</f>
        <v>5550</v>
      </c>
      <c r="J338" s="7">
        <f>FlightsPivot[[#This Row],[Total Fare]]+FlightsPivot[[#This Row],[10% tax ]]</f>
        <v>61050</v>
      </c>
      <c r="K338" s="4">
        <v>10</v>
      </c>
      <c r="L338" s="4">
        <v>2015</v>
      </c>
      <c r="M338" t="str">
        <f>INDEX(RoutesPivot[DepAirport],MATCH($C338,RoutesPivot[[RouteID]:[RouteID]],0))</f>
        <v>ORD</v>
      </c>
      <c r="N338" t="str">
        <f>INDEX(RoutesPivot[AirportID],MATCH($C338,RoutesPivot[[RouteID]:[RouteID]],0))</f>
        <v>BOS</v>
      </c>
      <c r="O338">
        <f>INDEX(RoutesPivot[Distance],MATCH($C338,RoutesPivot[[RouteID]:[RouteID]],0))</f>
        <v>730</v>
      </c>
      <c r="P338">
        <f>INDEX(RoutesPivot[ListPrice],MATCH($C338,RoutesPivot[[RouteID]:[RouteID]],0))</f>
        <v>300</v>
      </c>
      <c r="Q338" t="str">
        <f>INDEX(AirportPivot[AirportName],MATCH($N338,AirportPivot[[AirportID]:[AirportID]],0))</f>
        <v>General Edward Lawrence Logan International</v>
      </c>
      <c r="R338">
        <f>INDEX(AirportPivot[Gates (number of available)],MATCH($N338,AirportPivot[[AirportID]:[AirportID]],0))</f>
        <v>63</v>
      </c>
    </row>
    <row r="339" spans="1:18" x14ac:dyDescent="0.25">
      <c r="A339" s="3" t="s">
        <v>369</v>
      </c>
      <c r="B339" s="12">
        <v>41677</v>
      </c>
      <c r="C339" s="4" t="s">
        <v>19</v>
      </c>
      <c r="D339" s="4">
        <v>2.6</v>
      </c>
      <c r="E339" s="4">
        <v>135</v>
      </c>
      <c r="F339" s="5">
        <v>0.29166666666666669</v>
      </c>
      <c r="G339" s="6">
        <v>200</v>
      </c>
      <c r="H339" s="7">
        <v>37000</v>
      </c>
      <c r="I339" s="7">
        <f>FlightsPivot[[#This Row],[Total Fare]]*10%</f>
        <v>3700</v>
      </c>
      <c r="J339" s="7">
        <f>FlightsPivot[[#This Row],[Total Fare]]+FlightsPivot[[#This Row],[10% tax ]]</f>
        <v>40700</v>
      </c>
      <c r="K339" s="4">
        <v>2</v>
      </c>
      <c r="L339" s="4">
        <v>2014</v>
      </c>
      <c r="M339" t="str">
        <f>INDEX(RoutesPivot[DepAirport],MATCH($C339,RoutesPivot[[RouteID]:[RouteID]],0))</f>
        <v>ORD</v>
      </c>
      <c r="N339" t="str">
        <f>INDEX(RoutesPivot[AirportID],MATCH($C339,RoutesPivot[[RouteID]:[RouteID]],0))</f>
        <v>IAH</v>
      </c>
      <c r="O339">
        <f>INDEX(RoutesPivot[Distance],MATCH($C339,RoutesPivot[[RouteID]:[RouteID]],0))</f>
        <v>800</v>
      </c>
      <c r="P339">
        <f>INDEX(RoutesPivot[ListPrice],MATCH($C339,RoutesPivot[[RouteID]:[RouteID]],0))</f>
        <v>200</v>
      </c>
      <c r="Q339" t="str">
        <f>INDEX(AirportPivot[AirportName],MATCH($N339,AirportPivot[[AirportID]:[AirportID]],0))</f>
        <v>George Bush Intercontinental/Houston</v>
      </c>
      <c r="R339">
        <f>INDEX(AirportPivot[Gates (number of available)],MATCH($N339,AirportPivot[[AirportID]:[AirportID]],0))</f>
        <v>80</v>
      </c>
    </row>
    <row r="340" spans="1:18" x14ac:dyDescent="0.25">
      <c r="A340" s="3" t="s">
        <v>370</v>
      </c>
      <c r="B340" s="12">
        <v>42261</v>
      </c>
      <c r="C340" s="4" t="s">
        <v>19</v>
      </c>
      <c r="D340" s="4">
        <v>2.6</v>
      </c>
      <c r="E340" s="4">
        <v>186</v>
      </c>
      <c r="F340" s="5">
        <v>0.45833333333333331</v>
      </c>
      <c r="G340" s="6">
        <v>200</v>
      </c>
      <c r="H340" s="7">
        <v>33000</v>
      </c>
      <c r="I340" s="7">
        <f>FlightsPivot[[#This Row],[Total Fare]]*10%</f>
        <v>3300</v>
      </c>
      <c r="J340" s="7">
        <f>FlightsPivot[[#This Row],[Total Fare]]+FlightsPivot[[#This Row],[10% tax ]]</f>
        <v>36300</v>
      </c>
      <c r="K340" s="4">
        <v>9</v>
      </c>
      <c r="L340" s="4">
        <v>2015</v>
      </c>
      <c r="M340" t="str">
        <f>INDEX(RoutesPivot[DepAirport],MATCH($C340,RoutesPivot[[RouteID]:[RouteID]],0))</f>
        <v>ORD</v>
      </c>
      <c r="N340" t="str">
        <f>INDEX(RoutesPivot[AirportID],MATCH($C340,RoutesPivot[[RouteID]:[RouteID]],0))</f>
        <v>IAH</v>
      </c>
      <c r="O340">
        <f>INDEX(RoutesPivot[Distance],MATCH($C340,RoutesPivot[[RouteID]:[RouteID]],0))</f>
        <v>800</v>
      </c>
      <c r="P340">
        <f>INDEX(RoutesPivot[ListPrice],MATCH($C340,RoutesPivot[[RouteID]:[RouteID]],0))</f>
        <v>200</v>
      </c>
      <c r="Q340" t="str">
        <f>INDEX(AirportPivot[AirportName],MATCH($N340,AirportPivot[[AirportID]:[AirportID]],0))</f>
        <v>George Bush Intercontinental/Houston</v>
      </c>
      <c r="R340">
        <f>INDEX(AirportPivot[Gates (number of available)],MATCH($N340,AirportPivot[[AirportID]:[AirportID]],0))</f>
        <v>80</v>
      </c>
    </row>
    <row r="341" spans="1:18" x14ac:dyDescent="0.25">
      <c r="A341" s="3" t="s">
        <v>371</v>
      </c>
      <c r="B341" s="12">
        <v>41790</v>
      </c>
      <c r="C341" s="4" t="s">
        <v>30</v>
      </c>
      <c r="D341" s="4">
        <v>2.2000000000000002</v>
      </c>
      <c r="E341" s="4">
        <v>81</v>
      </c>
      <c r="F341" s="5">
        <v>0.29166666666666669</v>
      </c>
      <c r="G341" s="6">
        <v>250</v>
      </c>
      <c r="H341" s="7">
        <v>45250</v>
      </c>
      <c r="I341" s="7">
        <f>FlightsPivot[[#This Row],[Total Fare]]*10%</f>
        <v>4525</v>
      </c>
      <c r="J341" s="7">
        <f>FlightsPivot[[#This Row],[Total Fare]]+FlightsPivot[[#This Row],[10% tax ]]</f>
        <v>49775</v>
      </c>
      <c r="K341" s="4">
        <v>5</v>
      </c>
      <c r="L341" s="4">
        <v>2014</v>
      </c>
      <c r="M341" t="str">
        <f>INDEX(RoutesPivot[DepAirport],MATCH($C341,RoutesPivot[[RouteID]:[RouteID]],0))</f>
        <v>ORD</v>
      </c>
      <c r="N341" t="str">
        <f>INDEX(RoutesPivot[AirportID],MATCH($C341,RoutesPivot[[RouteID]:[RouteID]],0))</f>
        <v>MCO</v>
      </c>
      <c r="O341">
        <f>INDEX(RoutesPivot[Distance],MATCH($C341,RoutesPivot[[RouteID]:[RouteID]],0))</f>
        <v>850</v>
      </c>
      <c r="P341">
        <f>INDEX(RoutesPivot[ListPrice],MATCH($C341,RoutesPivot[[RouteID]:[RouteID]],0))</f>
        <v>250</v>
      </c>
      <c r="Q341" t="str">
        <f>INDEX(AirportPivot[AirportName],MATCH($N341,AirportPivot[[AirportID]:[AirportID]],0))</f>
        <v>Orlando International</v>
      </c>
      <c r="R341">
        <f>INDEX(AirportPivot[Gates (number of available)],MATCH($N341,AirportPivot[[AirportID]:[AirportID]],0))</f>
        <v>67</v>
      </c>
    </row>
    <row r="342" spans="1:18" x14ac:dyDescent="0.25">
      <c r="A342" s="3" t="s">
        <v>372</v>
      </c>
      <c r="B342" s="12">
        <v>42073</v>
      </c>
      <c r="C342" s="4" t="s">
        <v>98</v>
      </c>
      <c r="D342" s="4">
        <v>1.9</v>
      </c>
      <c r="E342" s="4">
        <v>68</v>
      </c>
      <c r="F342" s="5">
        <v>0.875</v>
      </c>
      <c r="G342" s="6">
        <v>275</v>
      </c>
      <c r="H342" s="7">
        <v>49775</v>
      </c>
      <c r="I342" s="7">
        <f>FlightsPivot[[#This Row],[Total Fare]]*10%</f>
        <v>4977.5</v>
      </c>
      <c r="J342" s="7">
        <f>FlightsPivot[[#This Row],[Total Fare]]+FlightsPivot[[#This Row],[10% tax ]]</f>
        <v>54752.5</v>
      </c>
      <c r="K342" s="4">
        <v>3</v>
      </c>
      <c r="L342" s="4">
        <v>2015</v>
      </c>
      <c r="M342" t="str">
        <f>INDEX(RoutesPivot[DepAirport],MATCH($C342,RoutesPivot[[RouteID]:[RouteID]],0))</f>
        <v>ORD</v>
      </c>
      <c r="N342" t="str">
        <f>INDEX(RoutesPivot[AirportID],MATCH($C342,RoutesPivot[[RouteID]:[RouteID]],0))</f>
        <v>PHL</v>
      </c>
      <c r="O342">
        <f>INDEX(RoutesPivot[Distance],MATCH($C342,RoutesPivot[[RouteID]:[RouteID]],0))</f>
        <v>580</v>
      </c>
      <c r="P342">
        <f>INDEX(RoutesPivot[ListPrice],MATCH($C342,RoutesPivot[[RouteID]:[RouteID]],0))</f>
        <v>275</v>
      </c>
      <c r="Q342" t="str">
        <f>INDEX(AirportPivot[AirportName],MATCH($N342,AirportPivot[[AirportID]:[AirportID]],0))</f>
        <v>Philadelphia International</v>
      </c>
      <c r="R342">
        <f>INDEX(AirportPivot[Gates (number of available)],MATCH($N342,AirportPivot[[AirportID]:[AirportID]],0))</f>
        <v>89</v>
      </c>
    </row>
    <row r="343" spans="1:18" x14ac:dyDescent="0.25">
      <c r="A343" s="3" t="s">
        <v>373</v>
      </c>
      <c r="B343" s="12">
        <v>41978</v>
      </c>
      <c r="C343" s="4" t="s">
        <v>53</v>
      </c>
      <c r="D343" s="4">
        <v>1.7</v>
      </c>
      <c r="E343" s="4">
        <v>66</v>
      </c>
      <c r="F343" s="5">
        <v>0.29166666666666669</v>
      </c>
      <c r="G343" s="6">
        <v>300</v>
      </c>
      <c r="H343" s="7">
        <v>54300</v>
      </c>
      <c r="I343" s="7">
        <f>FlightsPivot[[#This Row],[Total Fare]]*10%</f>
        <v>5430</v>
      </c>
      <c r="J343" s="7">
        <f>FlightsPivot[[#This Row],[Total Fare]]+FlightsPivot[[#This Row],[10% tax ]]</f>
        <v>59730</v>
      </c>
      <c r="K343" s="4">
        <v>12</v>
      </c>
      <c r="L343" s="4">
        <v>2014</v>
      </c>
      <c r="M343" t="str">
        <f>INDEX(RoutesPivot[DepAirport],MATCH($C343,RoutesPivot[[RouteID]:[RouteID]],0))</f>
        <v>ORD</v>
      </c>
      <c r="N343" t="str">
        <f>INDEX(RoutesPivot[AirportID],MATCH($C343,RoutesPivot[[RouteID]:[RouteID]],0))</f>
        <v>FLL</v>
      </c>
      <c r="O343">
        <f>INDEX(RoutesPivot[Distance],MATCH($C343,RoutesPivot[[RouteID]:[RouteID]],0))</f>
        <v>940</v>
      </c>
      <c r="P343">
        <f>INDEX(RoutesPivot[ListPrice],MATCH($C343,RoutesPivot[[RouteID]:[RouteID]],0))</f>
        <v>300</v>
      </c>
      <c r="Q343" t="str">
        <f>INDEX(AirportPivot[AirportName],MATCH($N343,AirportPivot[[AirportID]:[AirportID]],0))</f>
        <v>Fort Lauderdale/Hollywood International</v>
      </c>
      <c r="R343">
        <f>INDEX(AirportPivot[Gates (number of available)],MATCH($N343,AirportPivot[[AirportID]:[AirportID]],0))</f>
        <v>55</v>
      </c>
    </row>
    <row r="344" spans="1:18" x14ac:dyDescent="0.25">
      <c r="A344" s="3" t="s">
        <v>374</v>
      </c>
      <c r="B344" s="12">
        <v>42247</v>
      </c>
      <c r="C344" s="4" t="s">
        <v>23</v>
      </c>
      <c r="D344" s="4">
        <v>1.7</v>
      </c>
      <c r="E344" s="4">
        <v>101</v>
      </c>
      <c r="F344" s="5">
        <v>0.875</v>
      </c>
      <c r="G344" s="6">
        <v>330</v>
      </c>
      <c r="H344" s="7">
        <v>61050</v>
      </c>
      <c r="I344" s="7">
        <f>FlightsPivot[[#This Row],[Total Fare]]*10%</f>
        <v>6105</v>
      </c>
      <c r="J344" s="7">
        <f>FlightsPivot[[#This Row],[Total Fare]]+FlightsPivot[[#This Row],[10% tax ]]</f>
        <v>67155</v>
      </c>
      <c r="K344" s="4">
        <v>8</v>
      </c>
      <c r="L344" s="4">
        <v>2015</v>
      </c>
      <c r="M344" t="str">
        <f>INDEX(RoutesPivot[DepAirport],MATCH($C344,RoutesPivot[[RouteID]:[RouteID]],0))</f>
        <v>ORD</v>
      </c>
      <c r="N344" t="str">
        <f>INDEX(RoutesPivot[AirportID],MATCH($C344,RoutesPivot[[RouteID]:[RouteID]],0))</f>
        <v>DEN</v>
      </c>
      <c r="O344">
        <f>INDEX(RoutesPivot[Distance],MATCH($C344,RoutesPivot[[RouteID]:[RouteID]],0))</f>
        <v>800</v>
      </c>
      <c r="P344">
        <f>INDEX(RoutesPivot[ListPrice],MATCH($C344,RoutesPivot[[RouteID]:[RouteID]],0))</f>
        <v>300</v>
      </c>
      <c r="Q344" t="str">
        <f>INDEX(AirportPivot[AirportName],MATCH($N344,AirportPivot[[AirportID]:[AirportID]],0))</f>
        <v>Denver International</v>
      </c>
      <c r="R344">
        <f>INDEX(AirportPivot[Gates (number of available)],MATCH($N344,AirportPivot[[AirportID]:[AirportID]],0))</f>
        <v>75</v>
      </c>
    </row>
    <row r="345" spans="1:18" x14ac:dyDescent="0.25">
      <c r="A345" s="3" t="s">
        <v>375</v>
      </c>
      <c r="B345" s="12">
        <v>42332</v>
      </c>
      <c r="C345" s="4" t="s">
        <v>25</v>
      </c>
      <c r="D345" s="4">
        <v>4.9000000000000004</v>
      </c>
      <c r="E345" s="4">
        <v>160</v>
      </c>
      <c r="F345" s="5">
        <v>0.72916666666666663</v>
      </c>
      <c r="G345" s="6">
        <v>300</v>
      </c>
      <c r="H345" s="7">
        <v>49500</v>
      </c>
      <c r="I345" s="7">
        <f>FlightsPivot[[#This Row],[Total Fare]]*10%</f>
        <v>4950</v>
      </c>
      <c r="J345" s="7">
        <f>FlightsPivot[[#This Row],[Total Fare]]+FlightsPivot[[#This Row],[10% tax ]]</f>
        <v>54450</v>
      </c>
      <c r="K345" s="4">
        <v>11</v>
      </c>
      <c r="L345" s="4">
        <v>2015</v>
      </c>
      <c r="M345" t="str">
        <f>INDEX(RoutesPivot[DepAirport],MATCH($C345,RoutesPivot[[RouteID]:[RouteID]],0))</f>
        <v>ORD</v>
      </c>
      <c r="N345" t="str">
        <f>INDEX(RoutesPivot[AirportID],MATCH($C345,RoutesPivot[[RouteID]:[RouteID]],0))</f>
        <v>DFW</v>
      </c>
      <c r="O345">
        <f>INDEX(RoutesPivot[Distance],MATCH($C345,RoutesPivot[[RouteID]:[RouteID]],0))</f>
        <v>700</v>
      </c>
      <c r="P345">
        <f>INDEX(RoutesPivot[ListPrice],MATCH($C345,RoutesPivot[[RouteID]:[RouteID]],0))</f>
        <v>200</v>
      </c>
      <c r="Q345" t="str">
        <f>INDEX(AirportPivot[AirportName],MATCH($N345,AirportPivot[[AirportID]:[AirportID]],0))</f>
        <v>Dallas/Fort Worth International</v>
      </c>
      <c r="R345">
        <f>INDEX(AirportPivot[Gates (number of available)],MATCH($N345,AirportPivot[[AirportID]:[AirportID]],0))</f>
        <v>130</v>
      </c>
    </row>
    <row r="346" spans="1:18" x14ac:dyDescent="0.25">
      <c r="A346" s="3" t="s">
        <v>376</v>
      </c>
      <c r="B346" s="12">
        <v>41901</v>
      </c>
      <c r="C346" s="4" t="s">
        <v>23</v>
      </c>
      <c r="D346" s="4">
        <v>1.7</v>
      </c>
      <c r="E346" s="4">
        <v>103</v>
      </c>
      <c r="F346" s="5">
        <v>0.75</v>
      </c>
      <c r="G346" s="6">
        <v>300</v>
      </c>
      <c r="H346" s="7">
        <v>55500</v>
      </c>
      <c r="I346" s="7">
        <f>FlightsPivot[[#This Row],[Total Fare]]*10%</f>
        <v>5550</v>
      </c>
      <c r="J346" s="7">
        <f>FlightsPivot[[#This Row],[Total Fare]]+FlightsPivot[[#This Row],[10% tax ]]</f>
        <v>61050</v>
      </c>
      <c r="K346" s="4">
        <v>9</v>
      </c>
      <c r="L346" s="4">
        <v>2014</v>
      </c>
      <c r="M346" t="str">
        <f>INDEX(RoutesPivot[DepAirport],MATCH($C346,RoutesPivot[[RouteID]:[RouteID]],0))</f>
        <v>ORD</v>
      </c>
      <c r="N346" t="str">
        <f>INDEX(RoutesPivot[AirportID],MATCH($C346,RoutesPivot[[RouteID]:[RouteID]],0))</f>
        <v>DEN</v>
      </c>
      <c r="O346">
        <f>INDEX(RoutesPivot[Distance],MATCH($C346,RoutesPivot[[RouteID]:[RouteID]],0))</f>
        <v>800</v>
      </c>
      <c r="P346">
        <f>INDEX(RoutesPivot[ListPrice],MATCH($C346,RoutesPivot[[RouteID]:[RouteID]],0))</f>
        <v>300</v>
      </c>
      <c r="Q346" t="str">
        <f>INDEX(AirportPivot[AirportName],MATCH($N346,AirportPivot[[AirportID]:[AirportID]],0))</f>
        <v>Denver International</v>
      </c>
      <c r="R346">
        <f>INDEX(AirportPivot[Gates (number of available)],MATCH($N346,AirportPivot[[AirportID]:[AirportID]],0))</f>
        <v>75</v>
      </c>
    </row>
    <row r="347" spans="1:18" x14ac:dyDescent="0.25">
      <c r="A347" s="3" t="s">
        <v>377</v>
      </c>
      <c r="B347" s="12">
        <v>41816</v>
      </c>
      <c r="C347" s="4" t="s">
        <v>33</v>
      </c>
      <c r="D347" s="4">
        <v>2.6</v>
      </c>
      <c r="E347" s="4">
        <v>63</v>
      </c>
      <c r="F347" s="5">
        <v>0.83333333333333337</v>
      </c>
      <c r="G347" s="6">
        <v>412.5</v>
      </c>
      <c r="H347" s="7">
        <v>74662.5</v>
      </c>
      <c r="I347" s="7">
        <f>FlightsPivot[[#This Row],[Total Fare]]*10%</f>
        <v>7466.25</v>
      </c>
      <c r="J347" s="7">
        <f>FlightsPivot[[#This Row],[Total Fare]]+FlightsPivot[[#This Row],[10% tax ]]</f>
        <v>82128.75</v>
      </c>
      <c r="K347" s="4">
        <v>6</v>
      </c>
      <c r="L347" s="4">
        <v>2014</v>
      </c>
      <c r="M347" t="str">
        <f>INDEX(RoutesPivot[DepAirport],MATCH($C347,RoutesPivot[[RouteID]:[RouteID]],0))</f>
        <v>ORD</v>
      </c>
      <c r="N347" t="str">
        <f>INDEX(RoutesPivot[AirportID],MATCH($C347,RoutesPivot[[RouteID]:[RouteID]],0))</f>
        <v>SFO</v>
      </c>
      <c r="O347">
        <f>INDEX(RoutesPivot[Distance],MATCH($C347,RoutesPivot[[RouteID]:[RouteID]],0))</f>
        <v>1600</v>
      </c>
      <c r="P347">
        <f>INDEX(RoutesPivot[ListPrice],MATCH($C347,RoutesPivot[[RouteID]:[RouteID]],0))</f>
        <v>375</v>
      </c>
      <c r="Q347" t="str">
        <f>INDEX(AirportPivot[AirportName],MATCH($N347,AirportPivot[[AirportID]:[AirportID]],0))</f>
        <v>San Francisco International</v>
      </c>
      <c r="R347">
        <f>INDEX(AirportPivot[Gates (number of available)],MATCH($N347,AirportPivot[[AirportID]:[AirportID]],0))</f>
        <v>70</v>
      </c>
    </row>
    <row r="348" spans="1:18" x14ac:dyDescent="0.25">
      <c r="A348" s="3" t="s">
        <v>378</v>
      </c>
      <c r="B348" s="12">
        <v>41792</v>
      </c>
      <c r="C348" s="4" t="s">
        <v>23</v>
      </c>
      <c r="D348" s="4">
        <v>2</v>
      </c>
      <c r="E348" s="4">
        <v>155</v>
      </c>
      <c r="F348" s="5">
        <v>0.70833333333333337</v>
      </c>
      <c r="G348" s="6">
        <v>330</v>
      </c>
      <c r="H348" s="7">
        <v>54450</v>
      </c>
      <c r="I348" s="7">
        <f>FlightsPivot[[#This Row],[Total Fare]]*10%</f>
        <v>5445</v>
      </c>
      <c r="J348" s="7">
        <f>FlightsPivot[[#This Row],[Total Fare]]+FlightsPivot[[#This Row],[10% tax ]]</f>
        <v>59895</v>
      </c>
      <c r="K348" s="4">
        <v>6</v>
      </c>
      <c r="L348" s="4">
        <v>2014</v>
      </c>
      <c r="M348" t="str">
        <f>INDEX(RoutesPivot[DepAirport],MATCH($C348,RoutesPivot[[RouteID]:[RouteID]],0))</f>
        <v>ORD</v>
      </c>
      <c r="N348" t="str">
        <f>INDEX(RoutesPivot[AirportID],MATCH($C348,RoutesPivot[[RouteID]:[RouteID]],0))</f>
        <v>DEN</v>
      </c>
      <c r="O348">
        <f>INDEX(RoutesPivot[Distance],MATCH($C348,RoutesPivot[[RouteID]:[RouteID]],0))</f>
        <v>800</v>
      </c>
      <c r="P348">
        <f>INDEX(RoutesPivot[ListPrice],MATCH($C348,RoutesPivot[[RouteID]:[RouteID]],0))</f>
        <v>300</v>
      </c>
      <c r="Q348" t="str">
        <f>INDEX(AirportPivot[AirportName],MATCH($N348,AirportPivot[[AirportID]:[AirportID]],0))</f>
        <v>Denver International</v>
      </c>
      <c r="R348">
        <f>INDEX(AirportPivot[Gates (number of available)],MATCH($N348,AirportPivot[[AirportID]:[AirportID]],0))</f>
        <v>75</v>
      </c>
    </row>
    <row r="349" spans="1:18" x14ac:dyDescent="0.25">
      <c r="A349" s="3" t="s">
        <v>379</v>
      </c>
      <c r="B349" s="12">
        <v>42275</v>
      </c>
      <c r="C349" s="4" t="s">
        <v>27</v>
      </c>
      <c r="D349" s="4">
        <v>10.3</v>
      </c>
      <c r="E349" s="4">
        <v>19</v>
      </c>
      <c r="F349" s="5">
        <v>0.625</v>
      </c>
      <c r="G349" s="6">
        <v>200</v>
      </c>
      <c r="H349" s="7">
        <v>37000</v>
      </c>
      <c r="I349" s="7">
        <f>FlightsPivot[[#This Row],[Total Fare]]*10%</f>
        <v>3700</v>
      </c>
      <c r="J349" s="7">
        <f>FlightsPivot[[#This Row],[Total Fare]]+FlightsPivot[[#This Row],[10% tax ]]</f>
        <v>40700</v>
      </c>
      <c r="K349" s="4">
        <v>9</v>
      </c>
      <c r="L349" s="4">
        <v>2015</v>
      </c>
      <c r="M349" t="str">
        <f>INDEX(RoutesPivot[DepAirport],MATCH($C349,RoutesPivot[[RouteID]:[RouteID]],0))</f>
        <v>ORD</v>
      </c>
      <c r="N349" t="str">
        <f>INDEX(RoutesPivot[AirportID],MATCH($C349,RoutesPivot[[RouteID]:[RouteID]],0))</f>
        <v>ATL</v>
      </c>
      <c r="O349">
        <f>INDEX(RoutesPivot[Distance],MATCH($C349,RoutesPivot[[RouteID]:[RouteID]],0))</f>
        <v>510</v>
      </c>
      <c r="P349">
        <f>INDEX(RoutesPivot[ListPrice],MATCH($C349,RoutesPivot[[RouteID]:[RouteID]],0))</f>
        <v>200</v>
      </c>
      <c r="Q349" t="str">
        <f>INDEX(AirportPivot[AirportName],MATCH($N349,AirportPivot[[AirportID]:[AirportID]],0))</f>
        <v>Hartsfield-Jackson Atlanta International</v>
      </c>
      <c r="R349">
        <f>INDEX(AirportPivot[Gates (number of available)],MATCH($N349,AirportPivot[[AirportID]:[AirportID]],0))</f>
        <v>100</v>
      </c>
    </row>
    <row r="350" spans="1:18" x14ac:dyDescent="0.25">
      <c r="A350" s="3" t="s">
        <v>380</v>
      </c>
      <c r="B350" s="12">
        <v>42177</v>
      </c>
      <c r="C350" s="4" t="s">
        <v>47</v>
      </c>
      <c r="D350" s="4">
        <v>3.7</v>
      </c>
      <c r="E350" s="4">
        <v>2</v>
      </c>
      <c r="F350" s="5">
        <v>0.29166666666666669</v>
      </c>
      <c r="G350" s="6">
        <v>275</v>
      </c>
      <c r="H350" s="7">
        <v>50875</v>
      </c>
      <c r="I350" s="7">
        <f>FlightsPivot[[#This Row],[Total Fare]]*10%</f>
        <v>5087.5</v>
      </c>
      <c r="J350" s="7">
        <f>FlightsPivot[[#This Row],[Total Fare]]+FlightsPivot[[#This Row],[10% tax ]]</f>
        <v>55962.5</v>
      </c>
      <c r="K350" s="4">
        <v>6</v>
      </c>
      <c r="L350" s="4">
        <v>2015</v>
      </c>
      <c r="M350" t="str">
        <f>INDEX(RoutesPivot[DepAirport],MATCH($C350,RoutesPivot[[RouteID]:[RouteID]],0))</f>
        <v>ORD</v>
      </c>
      <c r="N350" t="str">
        <f>INDEX(RoutesPivot[AirportID],MATCH($C350,RoutesPivot[[RouteID]:[RouteID]],0))</f>
        <v>PHX</v>
      </c>
      <c r="O350">
        <f>INDEX(RoutesPivot[Distance],MATCH($C350,RoutesPivot[[RouteID]:[RouteID]],0))</f>
        <v>1200</v>
      </c>
      <c r="P350">
        <f>INDEX(RoutesPivot[ListPrice],MATCH($C350,RoutesPivot[[RouteID]:[RouteID]],0))</f>
        <v>250</v>
      </c>
      <c r="Q350" t="str">
        <f>INDEX(AirportPivot[AirportName],MATCH($N350,AirportPivot[[AirportID]:[AirportID]],0))</f>
        <v>Phoenix Sky Harbor International</v>
      </c>
      <c r="R350">
        <f>INDEX(AirportPivot[Gates (number of available)],MATCH($N350,AirportPivot[[AirportID]:[AirportID]],0))</f>
        <v>60</v>
      </c>
    </row>
    <row r="351" spans="1:18" x14ac:dyDescent="0.25">
      <c r="A351" s="3" t="s">
        <v>381</v>
      </c>
      <c r="B351" s="12">
        <v>41820</v>
      </c>
      <c r="C351" s="4" t="s">
        <v>40</v>
      </c>
      <c r="D351" s="4">
        <v>1.6</v>
      </c>
      <c r="E351" s="4">
        <v>53</v>
      </c>
      <c r="F351" s="5">
        <v>0.70833333333333337</v>
      </c>
      <c r="G351" s="6">
        <v>126.5</v>
      </c>
      <c r="H351" s="7">
        <v>20872.5</v>
      </c>
      <c r="I351" s="7">
        <f>FlightsPivot[[#This Row],[Total Fare]]*10%</f>
        <v>2087.25</v>
      </c>
      <c r="J351" s="7">
        <f>FlightsPivot[[#This Row],[Total Fare]]+FlightsPivot[[#This Row],[10% tax ]]</f>
        <v>22959.75</v>
      </c>
      <c r="K351" s="4">
        <v>6</v>
      </c>
      <c r="L351" s="4">
        <v>2014</v>
      </c>
      <c r="M351" t="str">
        <f>INDEX(RoutesPivot[DepAirport],MATCH($C351,RoutesPivot[[RouteID]:[RouteID]],0))</f>
        <v>ORD</v>
      </c>
      <c r="N351" t="str">
        <f>INDEX(RoutesPivot[AirportID],MATCH($C351,RoutesPivot[[RouteID]:[RouteID]],0))</f>
        <v>MSP</v>
      </c>
      <c r="O351">
        <f>INDEX(RoutesPivot[Distance],MATCH($C351,RoutesPivot[[RouteID]:[RouteID]],0))</f>
        <v>300</v>
      </c>
      <c r="P351">
        <f>INDEX(RoutesPivot[ListPrice],MATCH($C351,RoutesPivot[[RouteID]:[RouteID]],0))</f>
        <v>115</v>
      </c>
      <c r="Q351" t="str">
        <f>INDEX(AirportPivot[AirportName],MATCH($N351,AirportPivot[[AirportID]:[AirportID]],0))</f>
        <v>Minneapolis-St Paul International/Wold-Chamberlain</v>
      </c>
      <c r="R351">
        <f>INDEX(AirportPivot[Gates (number of available)],MATCH($N351,AirportPivot[[AirportID]:[AirportID]],0))</f>
        <v>65</v>
      </c>
    </row>
    <row r="352" spans="1:18" x14ac:dyDescent="0.25">
      <c r="A352" s="3" t="s">
        <v>382</v>
      </c>
      <c r="B352" s="12">
        <v>42170</v>
      </c>
      <c r="C352" s="4" t="s">
        <v>33</v>
      </c>
      <c r="D352" s="4">
        <v>1.9</v>
      </c>
      <c r="E352" s="4">
        <v>85</v>
      </c>
      <c r="F352" s="5">
        <v>0.60416666666666663</v>
      </c>
      <c r="G352" s="6">
        <v>412.5</v>
      </c>
      <c r="H352" s="7">
        <v>74662.5</v>
      </c>
      <c r="I352" s="7">
        <f>FlightsPivot[[#This Row],[Total Fare]]*10%</f>
        <v>7466.25</v>
      </c>
      <c r="J352" s="7">
        <f>FlightsPivot[[#This Row],[Total Fare]]+FlightsPivot[[#This Row],[10% tax ]]</f>
        <v>82128.75</v>
      </c>
      <c r="K352" s="4">
        <v>6</v>
      </c>
      <c r="L352" s="4">
        <v>2015</v>
      </c>
      <c r="M352" t="str">
        <f>INDEX(RoutesPivot[DepAirport],MATCH($C352,RoutesPivot[[RouteID]:[RouteID]],0))</f>
        <v>ORD</v>
      </c>
      <c r="N352" t="str">
        <f>INDEX(RoutesPivot[AirportID],MATCH($C352,RoutesPivot[[RouteID]:[RouteID]],0))</f>
        <v>SFO</v>
      </c>
      <c r="O352">
        <f>INDEX(RoutesPivot[Distance],MATCH($C352,RoutesPivot[[RouteID]:[RouteID]],0))</f>
        <v>1600</v>
      </c>
      <c r="P352">
        <f>INDEX(RoutesPivot[ListPrice],MATCH($C352,RoutesPivot[[RouteID]:[RouteID]],0))</f>
        <v>375</v>
      </c>
      <c r="Q352" t="str">
        <f>INDEX(AirportPivot[AirportName],MATCH($N352,AirportPivot[[AirportID]:[AirportID]],0))</f>
        <v>San Francisco International</v>
      </c>
      <c r="R352">
        <f>INDEX(AirportPivot[Gates (number of available)],MATCH($N352,AirportPivot[[AirportID]:[AirportID]],0))</f>
        <v>70</v>
      </c>
    </row>
    <row r="353" spans="1:18" x14ac:dyDescent="0.25">
      <c r="A353" s="3" t="s">
        <v>383</v>
      </c>
      <c r="B353" s="12">
        <v>42113</v>
      </c>
      <c r="C353" s="4" t="s">
        <v>30</v>
      </c>
      <c r="D353" s="4">
        <v>2.2999999999999998</v>
      </c>
      <c r="E353" s="4">
        <v>208</v>
      </c>
      <c r="F353" s="5">
        <v>0.5</v>
      </c>
      <c r="G353" s="6">
        <v>250</v>
      </c>
      <c r="H353" s="7">
        <v>41250</v>
      </c>
      <c r="I353" s="7">
        <f>FlightsPivot[[#This Row],[Total Fare]]*10%</f>
        <v>4125</v>
      </c>
      <c r="J353" s="7">
        <f>FlightsPivot[[#This Row],[Total Fare]]+FlightsPivot[[#This Row],[10% tax ]]</f>
        <v>45375</v>
      </c>
      <c r="K353" s="4">
        <v>4</v>
      </c>
      <c r="L353" s="4">
        <v>2015</v>
      </c>
      <c r="M353" t="str">
        <f>INDEX(RoutesPivot[DepAirport],MATCH($C353,RoutesPivot[[RouteID]:[RouteID]],0))</f>
        <v>ORD</v>
      </c>
      <c r="N353" t="str">
        <f>INDEX(RoutesPivot[AirportID],MATCH($C353,RoutesPivot[[RouteID]:[RouteID]],0))</f>
        <v>MCO</v>
      </c>
      <c r="O353">
        <f>INDEX(RoutesPivot[Distance],MATCH($C353,RoutesPivot[[RouteID]:[RouteID]],0))</f>
        <v>850</v>
      </c>
      <c r="P353">
        <f>INDEX(RoutesPivot[ListPrice],MATCH($C353,RoutesPivot[[RouteID]:[RouteID]],0))</f>
        <v>250</v>
      </c>
      <c r="Q353" t="str">
        <f>INDEX(AirportPivot[AirportName],MATCH($N353,AirportPivot[[AirportID]:[AirportID]],0))</f>
        <v>Orlando International</v>
      </c>
      <c r="R353">
        <f>INDEX(AirportPivot[Gates (number of available)],MATCH($N353,AirportPivot[[AirportID]:[AirportID]],0))</f>
        <v>67</v>
      </c>
    </row>
    <row r="354" spans="1:18" x14ac:dyDescent="0.25">
      <c r="A354" s="3" t="s">
        <v>384</v>
      </c>
      <c r="B354" s="12">
        <v>41674</v>
      </c>
      <c r="C354" s="4" t="s">
        <v>17</v>
      </c>
      <c r="D354" s="4">
        <v>3.3</v>
      </c>
      <c r="E354" s="4">
        <v>70</v>
      </c>
      <c r="F354" s="5">
        <v>0.64583333333333337</v>
      </c>
      <c r="G354" s="6">
        <v>350</v>
      </c>
      <c r="H354" s="7">
        <v>63350</v>
      </c>
      <c r="I354" s="7">
        <f>FlightsPivot[[#This Row],[Total Fare]]*10%</f>
        <v>6335</v>
      </c>
      <c r="J354" s="7">
        <f>FlightsPivot[[#This Row],[Total Fare]]+FlightsPivot[[#This Row],[10% tax ]]</f>
        <v>69685</v>
      </c>
      <c r="K354" s="4">
        <v>2</v>
      </c>
      <c r="L354" s="4">
        <v>2014</v>
      </c>
      <c r="M354" t="str">
        <f>INDEX(RoutesPivot[DepAirport],MATCH($C354,RoutesPivot[[RouteID]:[RouteID]],0))</f>
        <v>ORD</v>
      </c>
      <c r="N354" t="str">
        <f>INDEX(RoutesPivot[AirportID],MATCH($C354,RoutesPivot[[RouteID]:[RouteID]],0))</f>
        <v>LAX</v>
      </c>
      <c r="O354">
        <f>INDEX(RoutesPivot[Distance],MATCH($C354,RoutesPivot[[RouteID]:[RouteID]],0))</f>
        <v>1518</v>
      </c>
      <c r="P354">
        <f>INDEX(RoutesPivot[ListPrice],MATCH($C354,RoutesPivot[[RouteID]:[RouteID]],0))</f>
        <v>350</v>
      </c>
      <c r="Q354" t="str">
        <f>INDEX(AirportPivot[AirportName],MATCH($N354,AirportPivot[[AirportID]:[AirportID]],0))</f>
        <v>Los Angeles International</v>
      </c>
      <c r="R354">
        <f>INDEX(AirportPivot[Gates (number of available)],MATCH($N354,AirportPivot[[AirportID]:[AirportID]],0))</f>
        <v>86</v>
      </c>
    </row>
    <row r="355" spans="1:18" x14ac:dyDescent="0.25">
      <c r="A355" s="3" t="s">
        <v>385</v>
      </c>
      <c r="B355" s="12">
        <v>41862</v>
      </c>
      <c r="C355" s="4" t="s">
        <v>19</v>
      </c>
      <c r="D355" s="4">
        <v>1.2</v>
      </c>
      <c r="E355" s="4">
        <v>185</v>
      </c>
      <c r="F355" s="5">
        <v>0.29166666666666669</v>
      </c>
      <c r="G355" s="6">
        <v>220</v>
      </c>
      <c r="H355" s="7">
        <v>36300</v>
      </c>
      <c r="I355" s="7">
        <f>FlightsPivot[[#This Row],[Total Fare]]*10%</f>
        <v>3630</v>
      </c>
      <c r="J355" s="7">
        <f>FlightsPivot[[#This Row],[Total Fare]]+FlightsPivot[[#This Row],[10% tax ]]</f>
        <v>39930</v>
      </c>
      <c r="K355" s="4">
        <v>8</v>
      </c>
      <c r="L355" s="4">
        <v>2014</v>
      </c>
      <c r="M355" t="str">
        <f>INDEX(RoutesPivot[DepAirport],MATCH($C355,RoutesPivot[[RouteID]:[RouteID]],0))</f>
        <v>ORD</v>
      </c>
      <c r="N355" t="str">
        <f>INDEX(RoutesPivot[AirportID],MATCH($C355,RoutesPivot[[RouteID]:[RouteID]],0))</f>
        <v>IAH</v>
      </c>
      <c r="O355">
        <f>INDEX(RoutesPivot[Distance],MATCH($C355,RoutesPivot[[RouteID]:[RouteID]],0))</f>
        <v>800</v>
      </c>
      <c r="P355">
        <f>INDEX(RoutesPivot[ListPrice],MATCH($C355,RoutesPivot[[RouteID]:[RouteID]],0))</f>
        <v>200</v>
      </c>
      <c r="Q355" t="str">
        <f>INDEX(AirportPivot[AirportName],MATCH($N355,AirportPivot[[AirportID]:[AirportID]],0))</f>
        <v>George Bush Intercontinental/Houston</v>
      </c>
      <c r="R355">
        <f>INDEX(AirportPivot[Gates (number of available)],MATCH($N355,AirportPivot[[AirportID]:[AirportID]],0))</f>
        <v>80</v>
      </c>
    </row>
    <row r="356" spans="1:18" x14ac:dyDescent="0.25">
      <c r="A356" s="3" t="s">
        <v>386</v>
      </c>
      <c r="B356" s="12">
        <v>41836</v>
      </c>
      <c r="C356" s="4" t="s">
        <v>17</v>
      </c>
      <c r="D356" s="4">
        <v>5.4</v>
      </c>
      <c r="E356" s="4">
        <v>191</v>
      </c>
      <c r="F356" s="5">
        <v>0.75</v>
      </c>
      <c r="G356" s="6">
        <v>385</v>
      </c>
      <c r="H356" s="7">
        <v>63525</v>
      </c>
      <c r="I356" s="7">
        <f>FlightsPivot[[#This Row],[Total Fare]]*10%</f>
        <v>6352.5</v>
      </c>
      <c r="J356" s="7">
        <f>FlightsPivot[[#This Row],[Total Fare]]+FlightsPivot[[#This Row],[10% tax ]]</f>
        <v>69877.5</v>
      </c>
      <c r="K356" s="4">
        <v>7</v>
      </c>
      <c r="L356" s="4">
        <v>2014</v>
      </c>
      <c r="M356" t="str">
        <f>INDEX(RoutesPivot[DepAirport],MATCH($C356,RoutesPivot[[RouteID]:[RouteID]],0))</f>
        <v>ORD</v>
      </c>
      <c r="N356" t="str">
        <f>INDEX(RoutesPivot[AirportID],MATCH($C356,RoutesPivot[[RouteID]:[RouteID]],0))</f>
        <v>LAX</v>
      </c>
      <c r="O356">
        <f>INDEX(RoutesPivot[Distance],MATCH($C356,RoutesPivot[[RouteID]:[RouteID]],0))</f>
        <v>1518</v>
      </c>
      <c r="P356">
        <f>INDEX(RoutesPivot[ListPrice],MATCH($C356,RoutesPivot[[RouteID]:[RouteID]],0))</f>
        <v>350</v>
      </c>
      <c r="Q356" t="str">
        <f>INDEX(AirportPivot[AirportName],MATCH($N356,AirportPivot[[AirportID]:[AirportID]],0))</f>
        <v>Los Angeles International</v>
      </c>
      <c r="R356">
        <f>INDEX(AirportPivot[Gates (number of available)],MATCH($N356,AirportPivot[[AirportID]:[AirportID]],0))</f>
        <v>86</v>
      </c>
    </row>
    <row r="357" spans="1:18" x14ac:dyDescent="0.25">
      <c r="A357" s="3" t="s">
        <v>387</v>
      </c>
      <c r="B357" s="12">
        <v>41663</v>
      </c>
      <c r="C357" s="4" t="s">
        <v>17</v>
      </c>
      <c r="D357" s="4">
        <v>2.6</v>
      </c>
      <c r="E357" s="4">
        <v>78</v>
      </c>
      <c r="F357" s="5">
        <v>0.70833333333333337</v>
      </c>
      <c r="G357" s="6">
        <v>350</v>
      </c>
      <c r="H357" s="7">
        <v>63350</v>
      </c>
      <c r="I357" s="7">
        <f>FlightsPivot[[#This Row],[Total Fare]]*10%</f>
        <v>6335</v>
      </c>
      <c r="J357" s="7">
        <f>FlightsPivot[[#This Row],[Total Fare]]+FlightsPivot[[#This Row],[10% tax ]]</f>
        <v>69685</v>
      </c>
      <c r="K357" s="4">
        <v>1</v>
      </c>
      <c r="L357" s="4">
        <v>2014</v>
      </c>
      <c r="M357" t="str">
        <f>INDEX(RoutesPivot[DepAirport],MATCH($C357,RoutesPivot[[RouteID]:[RouteID]],0))</f>
        <v>ORD</v>
      </c>
      <c r="N357" t="str">
        <f>INDEX(RoutesPivot[AirportID],MATCH($C357,RoutesPivot[[RouteID]:[RouteID]],0))</f>
        <v>LAX</v>
      </c>
      <c r="O357">
        <f>INDEX(RoutesPivot[Distance],MATCH($C357,RoutesPivot[[RouteID]:[RouteID]],0))</f>
        <v>1518</v>
      </c>
      <c r="P357">
        <f>INDEX(RoutesPivot[ListPrice],MATCH($C357,RoutesPivot[[RouteID]:[RouteID]],0))</f>
        <v>350</v>
      </c>
      <c r="Q357" t="str">
        <f>INDEX(AirportPivot[AirportName],MATCH($N357,AirportPivot[[AirportID]:[AirportID]],0))</f>
        <v>Los Angeles International</v>
      </c>
      <c r="R357">
        <f>INDEX(AirportPivot[Gates (number of available)],MATCH($N357,AirportPivot[[AirportID]:[AirportID]],0))</f>
        <v>86</v>
      </c>
    </row>
    <row r="358" spans="1:18" x14ac:dyDescent="0.25">
      <c r="A358" s="3" t="s">
        <v>388</v>
      </c>
      <c r="B358" s="12">
        <v>41805</v>
      </c>
      <c r="C358" s="4" t="s">
        <v>23</v>
      </c>
      <c r="D358" s="4">
        <v>3.3</v>
      </c>
      <c r="E358" s="4">
        <v>167</v>
      </c>
      <c r="F358" s="5">
        <v>0.29166666666666669</v>
      </c>
      <c r="G358" s="6">
        <v>330</v>
      </c>
      <c r="H358" s="7">
        <v>54450</v>
      </c>
      <c r="I358" s="7">
        <f>FlightsPivot[[#This Row],[Total Fare]]*10%</f>
        <v>5445</v>
      </c>
      <c r="J358" s="7">
        <f>FlightsPivot[[#This Row],[Total Fare]]+FlightsPivot[[#This Row],[10% tax ]]</f>
        <v>59895</v>
      </c>
      <c r="K358" s="4">
        <v>6</v>
      </c>
      <c r="L358" s="4">
        <v>2014</v>
      </c>
      <c r="M358" t="str">
        <f>INDEX(RoutesPivot[DepAirport],MATCH($C358,RoutesPivot[[RouteID]:[RouteID]],0))</f>
        <v>ORD</v>
      </c>
      <c r="N358" t="str">
        <f>INDEX(RoutesPivot[AirportID],MATCH($C358,RoutesPivot[[RouteID]:[RouteID]],0))</f>
        <v>DEN</v>
      </c>
      <c r="O358">
        <f>INDEX(RoutesPivot[Distance],MATCH($C358,RoutesPivot[[RouteID]:[RouteID]],0))</f>
        <v>800</v>
      </c>
      <c r="P358">
        <f>INDEX(RoutesPivot[ListPrice],MATCH($C358,RoutesPivot[[RouteID]:[RouteID]],0))</f>
        <v>300</v>
      </c>
      <c r="Q358" t="str">
        <f>INDEX(AirportPivot[AirportName],MATCH($N358,AirportPivot[[AirportID]:[AirportID]],0))</f>
        <v>Denver International</v>
      </c>
      <c r="R358">
        <f>INDEX(AirportPivot[Gates (number of available)],MATCH($N358,AirportPivot[[AirportID]:[AirportID]],0))</f>
        <v>75</v>
      </c>
    </row>
    <row r="359" spans="1:18" x14ac:dyDescent="0.25">
      <c r="A359" s="3" t="s">
        <v>389</v>
      </c>
      <c r="B359" s="12">
        <v>41796</v>
      </c>
      <c r="C359" s="4" t="s">
        <v>40</v>
      </c>
      <c r="D359" s="4">
        <v>1.4</v>
      </c>
      <c r="E359" s="4">
        <v>143</v>
      </c>
      <c r="F359" s="5">
        <v>0.29166666666666669</v>
      </c>
      <c r="G359" s="6">
        <v>126.5</v>
      </c>
      <c r="H359" s="7">
        <v>23402.5</v>
      </c>
      <c r="I359" s="7">
        <f>FlightsPivot[[#This Row],[Total Fare]]*10%</f>
        <v>2340.25</v>
      </c>
      <c r="J359" s="7">
        <f>FlightsPivot[[#This Row],[Total Fare]]+FlightsPivot[[#This Row],[10% tax ]]</f>
        <v>25742.75</v>
      </c>
      <c r="K359" s="4">
        <v>6</v>
      </c>
      <c r="L359" s="4">
        <v>2014</v>
      </c>
      <c r="M359" t="str">
        <f>INDEX(RoutesPivot[DepAirport],MATCH($C359,RoutesPivot[[RouteID]:[RouteID]],0))</f>
        <v>ORD</v>
      </c>
      <c r="N359" t="str">
        <f>INDEX(RoutesPivot[AirportID],MATCH($C359,RoutesPivot[[RouteID]:[RouteID]],0))</f>
        <v>MSP</v>
      </c>
      <c r="O359">
        <f>INDEX(RoutesPivot[Distance],MATCH($C359,RoutesPivot[[RouteID]:[RouteID]],0))</f>
        <v>300</v>
      </c>
      <c r="P359">
        <f>INDEX(RoutesPivot[ListPrice],MATCH($C359,RoutesPivot[[RouteID]:[RouteID]],0))</f>
        <v>115</v>
      </c>
      <c r="Q359" t="str">
        <f>INDEX(AirportPivot[AirportName],MATCH($N359,AirportPivot[[AirportID]:[AirportID]],0))</f>
        <v>Minneapolis-St Paul International/Wold-Chamberlain</v>
      </c>
      <c r="R359">
        <f>INDEX(AirportPivot[Gates (number of available)],MATCH($N359,AirportPivot[[AirportID]:[AirportID]],0))</f>
        <v>65</v>
      </c>
    </row>
    <row r="360" spans="1:18" x14ac:dyDescent="0.25">
      <c r="A360" s="3" t="s">
        <v>390</v>
      </c>
      <c r="B360" s="12">
        <v>42281</v>
      </c>
      <c r="C360" s="4" t="s">
        <v>30</v>
      </c>
      <c r="D360" s="4">
        <v>3.6</v>
      </c>
      <c r="E360" s="4">
        <v>19</v>
      </c>
      <c r="F360" s="5">
        <v>0.29166666666666669</v>
      </c>
      <c r="G360" s="6">
        <v>250</v>
      </c>
      <c r="H360" s="7">
        <v>46250</v>
      </c>
      <c r="I360" s="7">
        <f>FlightsPivot[[#This Row],[Total Fare]]*10%</f>
        <v>4625</v>
      </c>
      <c r="J360" s="7">
        <f>FlightsPivot[[#This Row],[Total Fare]]+FlightsPivot[[#This Row],[10% tax ]]</f>
        <v>50875</v>
      </c>
      <c r="K360" s="4">
        <v>10</v>
      </c>
      <c r="L360" s="4">
        <v>2015</v>
      </c>
      <c r="M360" t="str">
        <f>INDEX(RoutesPivot[DepAirport],MATCH($C360,RoutesPivot[[RouteID]:[RouteID]],0))</f>
        <v>ORD</v>
      </c>
      <c r="N360" t="str">
        <f>INDEX(RoutesPivot[AirportID],MATCH($C360,RoutesPivot[[RouteID]:[RouteID]],0))</f>
        <v>MCO</v>
      </c>
      <c r="O360">
        <f>INDEX(RoutesPivot[Distance],MATCH($C360,RoutesPivot[[RouteID]:[RouteID]],0))</f>
        <v>850</v>
      </c>
      <c r="P360">
        <f>INDEX(RoutesPivot[ListPrice],MATCH($C360,RoutesPivot[[RouteID]:[RouteID]],0))</f>
        <v>250</v>
      </c>
      <c r="Q360" t="str">
        <f>INDEX(AirportPivot[AirportName],MATCH($N360,AirportPivot[[AirportID]:[AirportID]],0))</f>
        <v>Orlando International</v>
      </c>
      <c r="R360">
        <f>INDEX(AirportPivot[Gates (number of available)],MATCH($N360,AirportPivot[[AirportID]:[AirportID]],0))</f>
        <v>67</v>
      </c>
    </row>
    <row r="361" spans="1:18" x14ac:dyDescent="0.25">
      <c r="A361" s="3" t="s">
        <v>391</v>
      </c>
      <c r="B361" s="12">
        <v>42244</v>
      </c>
      <c r="C361" s="4" t="s">
        <v>47</v>
      </c>
      <c r="D361" s="4">
        <v>2.7</v>
      </c>
      <c r="E361" s="4">
        <v>30</v>
      </c>
      <c r="F361" s="5">
        <v>0.75</v>
      </c>
      <c r="G361" s="6">
        <v>275</v>
      </c>
      <c r="H361" s="7">
        <v>50875</v>
      </c>
      <c r="I361" s="7">
        <f>FlightsPivot[[#This Row],[Total Fare]]*10%</f>
        <v>5087.5</v>
      </c>
      <c r="J361" s="7">
        <f>FlightsPivot[[#This Row],[Total Fare]]+FlightsPivot[[#This Row],[10% tax ]]</f>
        <v>55962.5</v>
      </c>
      <c r="K361" s="4">
        <v>8</v>
      </c>
      <c r="L361" s="4">
        <v>2015</v>
      </c>
      <c r="M361" t="str">
        <f>INDEX(RoutesPivot[DepAirport],MATCH($C361,RoutesPivot[[RouteID]:[RouteID]],0))</f>
        <v>ORD</v>
      </c>
      <c r="N361" t="str">
        <f>INDEX(RoutesPivot[AirportID],MATCH($C361,RoutesPivot[[RouteID]:[RouteID]],0))</f>
        <v>PHX</v>
      </c>
      <c r="O361">
        <f>INDEX(RoutesPivot[Distance],MATCH($C361,RoutesPivot[[RouteID]:[RouteID]],0))</f>
        <v>1200</v>
      </c>
      <c r="P361">
        <f>INDEX(RoutesPivot[ListPrice],MATCH($C361,RoutesPivot[[RouteID]:[RouteID]],0))</f>
        <v>250</v>
      </c>
      <c r="Q361" t="str">
        <f>INDEX(AirportPivot[AirportName],MATCH($N361,AirportPivot[[AirportID]:[AirportID]],0))</f>
        <v>Phoenix Sky Harbor International</v>
      </c>
      <c r="R361">
        <f>INDEX(AirportPivot[Gates (number of available)],MATCH($N361,AirportPivot[[AirportID]:[AirportID]],0))</f>
        <v>60</v>
      </c>
    </row>
    <row r="362" spans="1:18" x14ac:dyDescent="0.25">
      <c r="A362" s="3" t="s">
        <v>392</v>
      </c>
      <c r="B362" s="12">
        <v>41886</v>
      </c>
      <c r="C362" s="4" t="s">
        <v>23</v>
      </c>
      <c r="D362" s="4">
        <v>2.7</v>
      </c>
      <c r="E362" s="4">
        <v>159</v>
      </c>
      <c r="F362" s="5">
        <v>0.29166666666666669</v>
      </c>
      <c r="G362" s="6">
        <v>300</v>
      </c>
      <c r="H362" s="7">
        <v>49500</v>
      </c>
      <c r="I362" s="7">
        <f>FlightsPivot[[#This Row],[Total Fare]]*10%</f>
        <v>4950</v>
      </c>
      <c r="J362" s="7">
        <f>FlightsPivot[[#This Row],[Total Fare]]+FlightsPivot[[#This Row],[10% tax ]]</f>
        <v>54450</v>
      </c>
      <c r="K362" s="4">
        <v>9</v>
      </c>
      <c r="L362" s="4">
        <v>2014</v>
      </c>
      <c r="M362" t="str">
        <f>INDEX(RoutesPivot[DepAirport],MATCH($C362,RoutesPivot[[RouteID]:[RouteID]],0))</f>
        <v>ORD</v>
      </c>
      <c r="N362" t="str">
        <f>INDEX(RoutesPivot[AirportID],MATCH($C362,RoutesPivot[[RouteID]:[RouteID]],0))</f>
        <v>DEN</v>
      </c>
      <c r="O362">
        <f>INDEX(RoutesPivot[Distance],MATCH($C362,RoutesPivot[[RouteID]:[RouteID]],0))</f>
        <v>800</v>
      </c>
      <c r="P362">
        <f>INDEX(RoutesPivot[ListPrice],MATCH($C362,RoutesPivot[[RouteID]:[RouteID]],0))</f>
        <v>300</v>
      </c>
      <c r="Q362" t="str">
        <f>INDEX(AirportPivot[AirportName],MATCH($N362,AirportPivot[[AirportID]:[AirportID]],0))</f>
        <v>Denver International</v>
      </c>
      <c r="R362">
        <f>INDEX(AirportPivot[Gates (number of available)],MATCH($N362,AirportPivot[[AirportID]:[AirportID]],0))</f>
        <v>75</v>
      </c>
    </row>
    <row r="363" spans="1:18" x14ac:dyDescent="0.25">
      <c r="A363" s="3" t="s">
        <v>393</v>
      </c>
      <c r="B363" s="12">
        <v>42150</v>
      </c>
      <c r="C363" s="4" t="s">
        <v>25</v>
      </c>
      <c r="D363" s="4">
        <v>2.1</v>
      </c>
      <c r="E363" s="4">
        <v>153</v>
      </c>
      <c r="F363" s="5">
        <v>0.33333333333333331</v>
      </c>
      <c r="G363" s="6">
        <v>200</v>
      </c>
      <c r="H363" s="7">
        <v>33000</v>
      </c>
      <c r="I363" s="7">
        <f>FlightsPivot[[#This Row],[Total Fare]]*10%</f>
        <v>3300</v>
      </c>
      <c r="J363" s="7">
        <f>FlightsPivot[[#This Row],[Total Fare]]+FlightsPivot[[#This Row],[10% tax ]]</f>
        <v>36300</v>
      </c>
      <c r="K363" s="4">
        <v>5</v>
      </c>
      <c r="L363" s="4">
        <v>2015</v>
      </c>
      <c r="M363" t="str">
        <f>INDEX(RoutesPivot[DepAirport],MATCH($C363,RoutesPivot[[RouteID]:[RouteID]],0))</f>
        <v>ORD</v>
      </c>
      <c r="N363" t="str">
        <f>INDEX(RoutesPivot[AirportID],MATCH($C363,RoutesPivot[[RouteID]:[RouteID]],0))</f>
        <v>DFW</v>
      </c>
      <c r="O363">
        <f>INDEX(RoutesPivot[Distance],MATCH($C363,RoutesPivot[[RouteID]:[RouteID]],0))</f>
        <v>700</v>
      </c>
      <c r="P363">
        <f>INDEX(RoutesPivot[ListPrice],MATCH($C363,RoutesPivot[[RouteID]:[RouteID]],0))</f>
        <v>200</v>
      </c>
      <c r="Q363" t="str">
        <f>INDEX(AirportPivot[AirportName],MATCH($N363,AirportPivot[[AirportID]:[AirportID]],0))</f>
        <v>Dallas/Fort Worth International</v>
      </c>
      <c r="R363">
        <f>INDEX(AirportPivot[Gates (number of available)],MATCH($N363,AirportPivot[[AirportID]:[AirportID]],0))</f>
        <v>130</v>
      </c>
    </row>
    <row r="364" spans="1:18" x14ac:dyDescent="0.25">
      <c r="A364" s="3" t="s">
        <v>394</v>
      </c>
      <c r="B364" s="12">
        <v>41991</v>
      </c>
      <c r="C364" s="4" t="s">
        <v>13</v>
      </c>
      <c r="D364" s="4">
        <v>2</v>
      </c>
      <c r="E364" s="4">
        <v>162</v>
      </c>
      <c r="F364" s="5">
        <v>0.375</v>
      </c>
      <c r="G364" s="6">
        <v>250</v>
      </c>
      <c r="H364" s="7">
        <v>41250</v>
      </c>
      <c r="I364" s="7">
        <f>FlightsPivot[[#This Row],[Total Fare]]*10%</f>
        <v>4125</v>
      </c>
      <c r="J364" s="7">
        <f>FlightsPivot[[#This Row],[Total Fare]]+FlightsPivot[[#This Row],[10% tax ]]</f>
        <v>45375</v>
      </c>
      <c r="K364" s="4">
        <v>12</v>
      </c>
      <c r="L364" s="4">
        <v>2014</v>
      </c>
      <c r="M364" t="str">
        <f>INDEX(RoutesPivot[DepAirport],MATCH($C364,RoutesPivot[[RouteID]:[RouteID]],0))</f>
        <v>ORD</v>
      </c>
      <c r="N364" t="str">
        <f>INDEX(RoutesPivot[AirportID],MATCH($C364,RoutesPivot[[RouteID]:[RouteID]],0))</f>
        <v>JFK</v>
      </c>
      <c r="O364">
        <f>INDEX(RoutesPivot[Distance],MATCH($C364,RoutesPivot[[RouteID]:[RouteID]],0))</f>
        <v>619</v>
      </c>
      <c r="P364">
        <f>INDEX(RoutesPivot[ListPrice],MATCH($C364,RoutesPivot[[RouteID]:[RouteID]],0))</f>
        <v>250</v>
      </c>
      <c r="Q364" t="str">
        <f>INDEX(AirportPivot[AirportName],MATCH($N364,AirportPivot[[AirportID]:[AirportID]],0))</f>
        <v>John F Kennedy International</v>
      </c>
      <c r="R364">
        <f>INDEX(AirportPivot[Gates (number of available)],MATCH($N364,AirportPivot[[AirportID]:[AirportID]],0))</f>
        <v>120</v>
      </c>
    </row>
    <row r="365" spans="1:18" x14ac:dyDescent="0.25">
      <c r="A365" s="3" t="s">
        <v>395</v>
      </c>
      <c r="B365" s="12">
        <v>41833</v>
      </c>
      <c r="C365" s="4" t="s">
        <v>50</v>
      </c>
      <c r="D365" s="4">
        <v>2.2000000000000002</v>
      </c>
      <c r="E365" s="4">
        <v>57</v>
      </c>
      <c r="F365" s="5">
        <v>0.70833333333333337</v>
      </c>
      <c r="G365" s="6">
        <v>302.5</v>
      </c>
      <c r="H365" s="7">
        <v>49912.5</v>
      </c>
      <c r="I365" s="7">
        <f>FlightsPivot[[#This Row],[Total Fare]]*10%</f>
        <v>4991.25</v>
      </c>
      <c r="J365" s="7">
        <f>FlightsPivot[[#This Row],[Total Fare]]+FlightsPivot[[#This Row],[10% tax ]]</f>
        <v>54903.75</v>
      </c>
      <c r="K365" s="4">
        <v>7</v>
      </c>
      <c r="L365" s="4">
        <v>2014</v>
      </c>
      <c r="M365" t="str">
        <f>INDEX(RoutesPivot[DepAirport],MATCH($C365,RoutesPivot[[RouteID]:[RouteID]],0))</f>
        <v>ORD</v>
      </c>
      <c r="N365" t="str">
        <f>INDEX(RoutesPivot[AirportID],MATCH($C365,RoutesPivot[[RouteID]:[RouteID]],0))</f>
        <v>LGA</v>
      </c>
      <c r="O365">
        <f>INDEX(RoutesPivot[Distance],MATCH($C365,RoutesPivot[[RouteID]:[RouteID]],0))</f>
        <v>610</v>
      </c>
      <c r="P365">
        <f>INDEX(RoutesPivot[ListPrice],MATCH($C365,RoutesPivot[[RouteID]:[RouteID]],0))</f>
        <v>275</v>
      </c>
      <c r="Q365" t="str">
        <f>INDEX(AirportPivot[AirportName],MATCH($N365,AirportPivot[[AirportID]:[AirportID]],0))</f>
        <v>Laguardia</v>
      </c>
      <c r="R365">
        <f>INDEX(AirportPivot[Gates (number of available)],MATCH($N365,AirportPivot[[AirportID]:[AirportID]],0))</f>
        <v>66</v>
      </c>
    </row>
    <row r="366" spans="1:18" x14ac:dyDescent="0.25">
      <c r="A366" s="3" t="s">
        <v>396</v>
      </c>
      <c r="B366" s="12">
        <v>42128</v>
      </c>
      <c r="C366" s="4" t="s">
        <v>25</v>
      </c>
      <c r="D366" s="4">
        <v>2.2999999999999998</v>
      </c>
      <c r="E366" s="4">
        <v>182</v>
      </c>
      <c r="F366" s="5">
        <v>0.75</v>
      </c>
      <c r="G366" s="6">
        <v>200</v>
      </c>
      <c r="H366" s="7">
        <v>33000</v>
      </c>
      <c r="I366" s="7">
        <f>FlightsPivot[[#This Row],[Total Fare]]*10%</f>
        <v>3300</v>
      </c>
      <c r="J366" s="7">
        <f>FlightsPivot[[#This Row],[Total Fare]]+FlightsPivot[[#This Row],[10% tax ]]</f>
        <v>36300</v>
      </c>
      <c r="K366" s="4">
        <v>5</v>
      </c>
      <c r="L366" s="4">
        <v>2015</v>
      </c>
      <c r="M366" t="str">
        <f>INDEX(RoutesPivot[DepAirport],MATCH($C366,RoutesPivot[[RouteID]:[RouteID]],0))</f>
        <v>ORD</v>
      </c>
      <c r="N366" t="str">
        <f>INDEX(RoutesPivot[AirportID],MATCH($C366,RoutesPivot[[RouteID]:[RouteID]],0))</f>
        <v>DFW</v>
      </c>
      <c r="O366">
        <f>INDEX(RoutesPivot[Distance],MATCH($C366,RoutesPivot[[RouteID]:[RouteID]],0))</f>
        <v>700</v>
      </c>
      <c r="P366">
        <f>INDEX(RoutesPivot[ListPrice],MATCH($C366,RoutesPivot[[RouteID]:[RouteID]],0))</f>
        <v>200</v>
      </c>
      <c r="Q366" t="str">
        <f>INDEX(AirportPivot[AirportName],MATCH($N366,AirportPivot[[AirportID]:[AirportID]],0))</f>
        <v>Dallas/Fort Worth International</v>
      </c>
      <c r="R366">
        <f>INDEX(AirportPivot[Gates (number of available)],MATCH($N366,AirportPivot[[AirportID]:[AirportID]],0))</f>
        <v>130</v>
      </c>
    </row>
    <row r="367" spans="1:18" x14ac:dyDescent="0.25">
      <c r="A367" s="3" t="s">
        <v>397</v>
      </c>
      <c r="B367" s="12">
        <v>41893</v>
      </c>
      <c r="C367" s="4" t="s">
        <v>30</v>
      </c>
      <c r="D367" s="4">
        <v>1.1000000000000001</v>
      </c>
      <c r="E367" s="4">
        <v>198</v>
      </c>
      <c r="F367" s="5">
        <v>0.75</v>
      </c>
      <c r="G367" s="6">
        <v>250</v>
      </c>
      <c r="H367" s="7">
        <v>41250</v>
      </c>
      <c r="I367" s="7">
        <f>FlightsPivot[[#This Row],[Total Fare]]*10%</f>
        <v>4125</v>
      </c>
      <c r="J367" s="7">
        <f>FlightsPivot[[#This Row],[Total Fare]]+FlightsPivot[[#This Row],[10% tax ]]</f>
        <v>45375</v>
      </c>
      <c r="K367" s="4">
        <v>9</v>
      </c>
      <c r="L367" s="4">
        <v>2014</v>
      </c>
      <c r="M367" t="str">
        <f>INDEX(RoutesPivot[DepAirport],MATCH($C367,RoutesPivot[[RouteID]:[RouteID]],0))</f>
        <v>ORD</v>
      </c>
      <c r="N367" t="str">
        <f>INDEX(RoutesPivot[AirportID],MATCH($C367,RoutesPivot[[RouteID]:[RouteID]],0))</f>
        <v>MCO</v>
      </c>
      <c r="O367">
        <f>INDEX(RoutesPivot[Distance],MATCH($C367,RoutesPivot[[RouteID]:[RouteID]],0))</f>
        <v>850</v>
      </c>
      <c r="P367">
        <f>INDEX(RoutesPivot[ListPrice],MATCH($C367,RoutesPivot[[RouteID]:[RouteID]],0))</f>
        <v>250</v>
      </c>
      <c r="Q367" t="str">
        <f>INDEX(AirportPivot[AirportName],MATCH($N367,AirportPivot[[AirportID]:[AirportID]],0))</f>
        <v>Orlando International</v>
      </c>
      <c r="R367">
        <f>INDEX(AirportPivot[Gates (number of available)],MATCH($N367,AirportPivot[[AirportID]:[AirportID]],0))</f>
        <v>67</v>
      </c>
    </row>
    <row r="368" spans="1:18" x14ac:dyDescent="0.25">
      <c r="A368" s="3" t="s">
        <v>398</v>
      </c>
      <c r="B368" s="12">
        <v>41771</v>
      </c>
      <c r="C368" s="4" t="s">
        <v>23</v>
      </c>
      <c r="D368" s="4">
        <v>3.6</v>
      </c>
      <c r="E368" s="4">
        <v>126</v>
      </c>
      <c r="F368" s="5">
        <v>0.70833333333333337</v>
      </c>
      <c r="G368" s="6">
        <v>300</v>
      </c>
      <c r="H368" s="7">
        <v>55500</v>
      </c>
      <c r="I368" s="7">
        <f>FlightsPivot[[#This Row],[Total Fare]]*10%</f>
        <v>5550</v>
      </c>
      <c r="J368" s="7">
        <f>FlightsPivot[[#This Row],[Total Fare]]+FlightsPivot[[#This Row],[10% tax ]]</f>
        <v>61050</v>
      </c>
      <c r="K368" s="4">
        <v>5</v>
      </c>
      <c r="L368" s="4">
        <v>2014</v>
      </c>
      <c r="M368" t="str">
        <f>INDEX(RoutesPivot[DepAirport],MATCH($C368,RoutesPivot[[RouteID]:[RouteID]],0))</f>
        <v>ORD</v>
      </c>
      <c r="N368" t="str">
        <f>INDEX(RoutesPivot[AirportID],MATCH($C368,RoutesPivot[[RouteID]:[RouteID]],0))</f>
        <v>DEN</v>
      </c>
      <c r="O368">
        <f>INDEX(RoutesPivot[Distance],MATCH($C368,RoutesPivot[[RouteID]:[RouteID]],0))</f>
        <v>800</v>
      </c>
      <c r="P368">
        <f>INDEX(RoutesPivot[ListPrice],MATCH($C368,RoutesPivot[[RouteID]:[RouteID]],0))</f>
        <v>300</v>
      </c>
      <c r="Q368" t="str">
        <f>INDEX(AirportPivot[AirportName],MATCH($N368,AirportPivot[[AirportID]:[AirportID]],0))</f>
        <v>Denver International</v>
      </c>
      <c r="R368">
        <f>INDEX(AirportPivot[Gates (number of available)],MATCH($N368,AirportPivot[[AirportID]:[AirportID]],0))</f>
        <v>75</v>
      </c>
    </row>
    <row r="369" spans="1:18" x14ac:dyDescent="0.25">
      <c r="A369" s="3" t="s">
        <v>399</v>
      </c>
      <c r="B369" s="12">
        <v>41991</v>
      </c>
      <c r="C369" s="4" t="s">
        <v>25</v>
      </c>
      <c r="D369" s="4">
        <v>1.2</v>
      </c>
      <c r="E369" s="4">
        <v>122</v>
      </c>
      <c r="F369" s="5">
        <v>0.75</v>
      </c>
      <c r="G369" s="6">
        <v>200</v>
      </c>
      <c r="H369" s="7">
        <v>37000</v>
      </c>
      <c r="I369" s="7">
        <f>FlightsPivot[[#This Row],[Total Fare]]*10%</f>
        <v>3700</v>
      </c>
      <c r="J369" s="7">
        <f>FlightsPivot[[#This Row],[Total Fare]]+FlightsPivot[[#This Row],[10% tax ]]</f>
        <v>40700</v>
      </c>
      <c r="K369" s="4">
        <v>12</v>
      </c>
      <c r="L369" s="4">
        <v>2014</v>
      </c>
      <c r="M369" t="str">
        <f>INDEX(RoutesPivot[DepAirport],MATCH($C369,RoutesPivot[[RouteID]:[RouteID]],0))</f>
        <v>ORD</v>
      </c>
      <c r="N369" t="str">
        <f>INDEX(RoutesPivot[AirportID],MATCH($C369,RoutesPivot[[RouteID]:[RouteID]],0))</f>
        <v>DFW</v>
      </c>
      <c r="O369">
        <f>INDEX(RoutesPivot[Distance],MATCH($C369,RoutesPivot[[RouteID]:[RouteID]],0))</f>
        <v>700</v>
      </c>
      <c r="P369">
        <f>INDEX(RoutesPivot[ListPrice],MATCH($C369,RoutesPivot[[RouteID]:[RouteID]],0))</f>
        <v>200</v>
      </c>
      <c r="Q369" t="str">
        <f>INDEX(AirportPivot[AirportName],MATCH($N369,AirportPivot[[AirportID]:[AirportID]],0))</f>
        <v>Dallas/Fort Worth International</v>
      </c>
      <c r="R369">
        <f>INDEX(AirportPivot[Gates (number of available)],MATCH($N369,AirportPivot[[AirportID]:[AirportID]],0))</f>
        <v>130</v>
      </c>
    </row>
    <row r="370" spans="1:18" x14ac:dyDescent="0.25">
      <c r="A370" s="3" t="s">
        <v>400</v>
      </c>
      <c r="B370" s="12">
        <v>42358</v>
      </c>
      <c r="C370" s="4" t="s">
        <v>98</v>
      </c>
      <c r="D370" s="4">
        <v>0.8</v>
      </c>
      <c r="E370" s="4">
        <v>15</v>
      </c>
      <c r="F370" s="5">
        <v>0.875</v>
      </c>
      <c r="G370" s="6">
        <v>275</v>
      </c>
      <c r="H370" s="7">
        <v>50875</v>
      </c>
      <c r="I370" s="7">
        <f>FlightsPivot[[#This Row],[Total Fare]]*10%</f>
        <v>5087.5</v>
      </c>
      <c r="J370" s="7">
        <f>FlightsPivot[[#This Row],[Total Fare]]+FlightsPivot[[#This Row],[10% tax ]]</f>
        <v>55962.5</v>
      </c>
      <c r="K370" s="4">
        <v>12</v>
      </c>
      <c r="L370" s="4">
        <v>2015</v>
      </c>
      <c r="M370" t="str">
        <f>INDEX(RoutesPivot[DepAirport],MATCH($C370,RoutesPivot[[RouteID]:[RouteID]],0))</f>
        <v>ORD</v>
      </c>
      <c r="N370" t="str">
        <f>INDEX(RoutesPivot[AirportID],MATCH($C370,RoutesPivot[[RouteID]:[RouteID]],0))</f>
        <v>PHL</v>
      </c>
      <c r="O370">
        <f>INDEX(RoutesPivot[Distance],MATCH($C370,RoutesPivot[[RouteID]:[RouteID]],0))</f>
        <v>580</v>
      </c>
      <c r="P370">
        <f>INDEX(RoutesPivot[ListPrice],MATCH($C370,RoutesPivot[[RouteID]:[RouteID]],0))</f>
        <v>275</v>
      </c>
      <c r="Q370" t="str">
        <f>INDEX(AirportPivot[AirportName],MATCH($N370,AirportPivot[[AirportID]:[AirportID]],0))</f>
        <v>Philadelphia International</v>
      </c>
      <c r="R370">
        <f>INDEX(AirportPivot[Gates (number of available)],MATCH($N370,AirportPivot[[AirportID]:[AirportID]],0))</f>
        <v>89</v>
      </c>
    </row>
    <row r="371" spans="1:18" x14ac:dyDescent="0.25">
      <c r="A371" s="3" t="s">
        <v>401</v>
      </c>
      <c r="B371" s="12">
        <v>42225</v>
      </c>
      <c r="C371" s="4" t="s">
        <v>27</v>
      </c>
      <c r="D371" s="4">
        <v>9.6999999999999993</v>
      </c>
      <c r="E371" s="4">
        <v>110</v>
      </c>
      <c r="F371" s="5">
        <v>0.72916666666666663</v>
      </c>
      <c r="G371" s="6">
        <v>220</v>
      </c>
      <c r="H371" s="7">
        <v>40700</v>
      </c>
      <c r="I371" s="7">
        <f>FlightsPivot[[#This Row],[Total Fare]]*10%</f>
        <v>4070</v>
      </c>
      <c r="J371" s="7">
        <f>FlightsPivot[[#This Row],[Total Fare]]+FlightsPivot[[#This Row],[10% tax ]]</f>
        <v>44770</v>
      </c>
      <c r="K371" s="4">
        <v>8</v>
      </c>
      <c r="L371" s="4">
        <v>2015</v>
      </c>
      <c r="M371" t="str">
        <f>INDEX(RoutesPivot[DepAirport],MATCH($C371,RoutesPivot[[RouteID]:[RouteID]],0))</f>
        <v>ORD</v>
      </c>
      <c r="N371" t="str">
        <f>INDEX(RoutesPivot[AirportID],MATCH($C371,RoutesPivot[[RouteID]:[RouteID]],0))</f>
        <v>ATL</v>
      </c>
      <c r="O371">
        <f>INDEX(RoutesPivot[Distance],MATCH($C371,RoutesPivot[[RouteID]:[RouteID]],0))</f>
        <v>510</v>
      </c>
      <c r="P371">
        <f>INDEX(RoutesPivot[ListPrice],MATCH($C371,RoutesPivot[[RouteID]:[RouteID]],0))</f>
        <v>200</v>
      </c>
      <c r="Q371" t="str">
        <f>INDEX(AirportPivot[AirportName],MATCH($N371,AirportPivot[[AirportID]:[AirportID]],0))</f>
        <v>Hartsfield-Jackson Atlanta International</v>
      </c>
      <c r="R371">
        <f>INDEX(AirportPivot[Gates (number of available)],MATCH($N371,AirportPivot[[AirportID]:[AirportID]],0))</f>
        <v>100</v>
      </c>
    </row>
    <row r="372" spans="1:18" x14ac:dyDescent="0.25">
      <c r="A372" s="3" t="s">
        <v>402</v>
      </c>
      <c r="B372" s="12">
        <v>42260</v>
      </c>
      <c r="C372" s="4" t="s">
        <v>70</v>
      </c>
      <c r="D372" s="4">
        <v>1.3</v>
      </c>
      <c r="E372" s="4">
        <v>148</v>
      </c>
      <c r="F372" s="5">
        <v>0.45833333333333331</v>
      </c>
      <c r="G372" s="6">
        <v>275</v>
      </c>
      <c r="H372" s="7">
        <v>50875</v>
      </c>
      <c r="I372" s="7">
        <f>FlightsPivot[[#This Row],[Total Fare]]*10%</f>
        <v>5087.5</v>
      </c>
      <c r="J372" s="7">
        <f>FlightsPivot[[#This Row],[Total Fare]]+FlightsPivot[[#This Row],[10% tax ]]</f>
        <v>55962.5</v>
      </c>
      <c r="K372" s="4">
        <v>9</v>
      </c>
      <c r="L372" s="4">
        <v>2015</v>
      </c>
      <c r="M372" t="str">
        <f>INDEX(RoutesPivot[DepAirport],MATCH($C372,RoutesPivot[[RouteID]:[RouteID]],0))</f>
        <v>ORD</v>
      </c>
      <c r="N372" t="str">
        <f>INDEX(RoutesPivot[AirportID],MATCH($C372,RoutesPivot[[RouteID]:[RouteID]],0))</f>
        <v>LAS</v>
      </c>
      <c r="O372">
        <f>INDEX(RoutesPivot[Distance],MATCH($C372,RoutesPivot[[RouteID]:[RouteID]],0))</f>
        <v>1100</v>
      </c>
      <c r="P372">
        <f>INDEX(RoutesPivot[ListPrice],MATCH($C372,RoutesPivot[[RouteID]:[RouteID]],0))</f>
        <v>275</v>
      </c>
      <c r="Q372" t="str">
        <f>INDEX(AirportPivot[AirportName],MATCH($N372,AirportPivot[[AirportID]:[AirportID]],0))</f>
        <v>McCarran International</v>
      </c>
      <c r="R372">
        <f>INDEX(AirportPivot[Gates (number of available)],MATCH($N372,AirportPivot[[AirportID]:[AirportID]],0))</f>
        <v>68</v>
      </c>
    </row>
    <row r="373" spans="1:18" x14ac:dyDescent="0.25">
      <c r="A373" s="3" t="s">
        <v>403</v>
      </c>
      <c r="B373" s="12">
        <v>42066</v>
      </c>
      <c r="C373" s="4" t="s">
        <v>33</v>
      </c>
      <c r="D373" s="4">
        <v>1.7</v>
      </c>
      <c r="E373" s="4">
        <v>195</v>
      </c>
      <c r="F373" s="5">
        <v>0.375</v>
      </c>
      <c r="G373" s="6">
        <v>375</v>
      </c>
      <c r="H373" s="7">
        <v>61875</v>
      </c>
      <c r="I373" s="7">
        <f>FlightsPivot[[#This Row],[Total Fare]]*10%</f>
        <v>6187.5</v>
      </c>
      <c r="J373" s="7">
        <f>FlightsPivot[[#This Row],[Total Fare]]+FlightsPivot[[#This Row],[10% tax ]]</f>
        <v>68062.5</v>
      </c>
      <c r="K373" s="4">
        <v>3</v>
      </c>
      <c r="L373" s="4">
        <v>2015</v>
      </c>
      <c r="M373" t="str">
        <f>INDEX(RoutesPivot[DepAirport],MATCH($C373,RoutesPivot[[RouteID]:[RouteID]],0))</f>
        <v>ORD</v>
      </c>
      <c r="N373" t="str">
        <f>INDEX(RoutesPivot[AirportID],MATCH($C373,RoutesPivot[[RouteID]:[RouteID]],0))</f>
        <v>SFO</v>
      </c>
      <c r="O373">
        <f>INDEX(RoutesPivot[Distance],MATCH($C373,RoutesPivot[[RouteID]:[RouteID]],0))</f>
        <v>1600</v>
      </c>
      <c r="P373">
        <f>INDEX(RoutesPivot[ListPrice],MATCH($C373,RoutesPivot[[RouteID]:[RouteID]],0))</f>
        <v>375</v>
      </c>
      <c r="Q373" t="str">
        <f>INDEX(AirportPivot[AirportName],MATCH($N373,AirportPivot[[AirportID]:[AirportID]],0))</f>
        <v>San Francisco International</v>
      </c>
      <c r="R373">
        <f>INDEX(AirportPivot[Gates (number of available)],MATCH($N373,AirportPivot[[AirportID]:[AirportID]],0))</f>
        <v>70</v>
      </c>
    </row>
    <row r="374" spans="1:18" x14ac:dyDescent="0.25">
      <c r="A374" s="3" t="s">
        <v>404</v>
      </c>
      <c r="B374" s="12">
        <v>41973</v>
      </c>
      <c r="C374" s="4" t="s">
        <v>50</v>
      </c>
      <c r="D374" s="4">
        <v>3.7</v>
      </c>
      <c r="E374" s="4">
        <v>107</v>
      </c>
      <c r="F374" s="5">
        <v>0.29166666666666669</v>
      </c>
      <c r="G374" s="6">
        <v>412.5</v>
      </c>
      <c r="H374" s="7">
        <v>76312.5</v>
      </c>
      <c r="I374" s="7">
        <f>FlightsPivot[[#This Row],[Total Fare]]*10%</f>
        <v>7631.25</v>
      </c>
      <c r="J374" s="7">
        <f>FlightsPivot[[#This Row],[Total Fare]]+FlightsPivot[[#This Row],[10% tax ]]</f>
        <v>83943.75</v>
      </c>
      <c r="K374" s="4">
        <v>11</v>
      </c>
      <c r="L374" s="4">
        <v>2014</v>
      </c>
      <c r="M374" t="str">
        <f>INDEX(RoutesPivot[DepAirport],MATCH($C374,RoutesPivot[[RouteID]:[RouteID]],0))</f>
        <v>ORD</v>
      </c>
      <c r="N374" t="str">
        <f>INDEX(RoutesPivot[AirportID],MATCH($C374,RoutesPivot[[RouteID]:[RouteID]],0))</f>
        <v>LGA</v>
      </c>
      <c r="O374">
        <f>INDEX(RoutesPivot[Distance],MATCH($C374,RoutesPivot[[RouteID]:[RouteID]],0))</f>
        <v>610</v>
      </c>
      <c r="P374">
        <f>INDEX(RoutesPivot[ListPrice],MATCH($C374,RoutesPivot[[RouteID]:[RouteID]],0))</f>
        <v>275</v>
      </c>
      <c r="Q374" t="str">
        <f>INDEX(AirportPivot[AirportName],MATCH($N374,AirportPivot[[AirportID]:[AirportID]],0))</f>
        <v>Laguardia</v>
      </c>
      <c r="R374">
        <f>INDEX(AirportPivot[Gates (number of available)],MATCH($N374,AirportPivot[[AirportID]:[AirportID]],0))</f>
        <v>66</v>
      </c>
    </row>
    <row r="375" spans="1:18" x14ac:dyDescent="0.25">
      <c r="A375" s="3" t="s">
        <v>405</v>
      </c>
      <c r="B375" s="12">
        <v>42363</v>
      </c>
      <c r="C375" s="4" t="s">
        <v>47</v>
      </c>
      <c r="D375" s="4">
        <v>5.4</v>
      </c>
      <c r="E375" s="4">
        <v>70</v>
      </c>
      <c r="F375" s="5">
        <v>0.75</v>
      </c>
      <c r="G375" s="6">
        <v>350</v>
      </c>
      <c r="H375" s="7">
        <v>63350</v>
      </c>
      <c r="I375" s="7">
        <f>FlightsPivot[[#This Row],[Total Fare]]*10%</f>
        <v>6335</v>
      </c>
      <c r="J375" s="7">
        <f>FlightsPivot[[#This Row],[Total Fare]]+FlightsPivot[[#This Row],[10% tax ]]</f>
        <v>69685</v>
      </c>
      <c r="K375" s="4">
        <v>12</v>
      </c>
      <c r="L375" s="4">
        <v>2015</v>
      </c>
      <c r="M375" t="str">
        <f>INDEX(RoutesPivot[DepAirport],MATCH($C375,RoutesPivot[[RouteID]:[RouteID]],0))</f>
        <v>ORD</v>
      </c>
      <c r="N375" t="str">
        <f>INDEX(RoutesPivot[AirportID],MATCH($C375,RoutesPivot[[RouteID]:[RouteID]],0))</f>
        <v>PHX</v>
      </c>
      <c r="O375">
        <f>INDEX(RoutesPivot[Distance],MATCH($C375,RoutesPivot[[RouteID]:[RouteID]],0))</f>
        <v>1200</v>
      </c>
      <c r="P375">
        <f>INDEX(RoutesPivot[ListPrice],MATCH($C375,RoutesPivot[[RouteID]:[RouteID]],0))</f>
        <v>250</v>
      </c>
      <c r="Q375" t="str">
        <f>INDEX(AirportPivot[AirportName],MATCH($N375,AirportPivot[[AirportID]:[AirportID]],0))</f>
        <v>Phoenix Sky Harbor International</v>
      </c>
      <c r="R375">
        <f>INDEX(AirportPivot[Gates (number of available)],MATCH($N375,AirportPivot[[AirportID]:[AirportID]],0))</f>
        <v>60</v>
      </c>
    </row>
    <row r="376" spans="1:18" x14ac:dyDescent="0.25">
      <c r="A376" s="3" t="s">
        <v>406</v>
      </c>
      <c r="B376" s="12">
        <v>41922</v>
      </c>
      <c r="C376" s="4" t="s">
        <v>70</v>
      </c>
      <c r="D376" s="4">
        <v>1.2</v>
      </c>
      <c r="E376" s="4">
        <v>162</v>
      </c>
      <c r="F376" s="5">
        <v>0.35416666666666669</v>
      </c>
      <c r="G376" s="6">
        <v>275</v>
      </c>
      <c r="H376" s="7">
        <v>45375</v>
      </c>
      <c r="I376" s="7">
        <f>FlightsPivot[[#This Row],[Total Fare]]*10%</f>
        <v>4537.5</v>
      </c>
      <c r="J376" s="7">
        <f>FlightsPivot[[#This Row],[Total Fare]]+FlightsPivot[[#This Row],[10% tax ]]</f>
        <v>49912.5</v>
      </c>
      <c r="K376" s="4">
        <v>10</v>
      </c>
      <c r="L376" s="4">
        <v>2014</v>
      </c>
      <c r="M376" t="str">
        <f>INDEX(RoutesPivot[DepAirport],MATCH($C376,RoutesPivot[[RouteID]:[RouteID]],0))</f>
        <v>ORD</v>
      </c>
      <c r="N376" t="str">
        <f>INDEX(RoutesPivot[AirportID],MATCH($C376,RoutesPivot[[RouteID]:[RouteID]],0))</f>
        <v>LAS</v>
      </c>
      <c r="O376">
        <f>INDEX(RoutesPivot[Distance],MATCH($C376,RoutesPivot[[RouteID]:[RouteID]],0))</f>
        <v>1100</v>
      </c>
      <c r="P376">
        <f>INDEX(RoutesPivot[ListPrice],MATCH($C376,RoutesPivot[[RouteID]:[RouteID]],0))</f>
        <v>275</v>
      </c>
      <c r="Q376" t="str">
        <f>INDEX(AirportPivot[AirportName],MATCH($N376,AirportPivot[[AirportID]:[AirportID]],0))</f>
        <v>McCarran International</v>
      </c>
      <c r="R376">
        <f>INDEX(AirportPivot[Gates (number of available)],MATCH($N376,AirportPivot[[AirportID]:[AirportID]],0))</f>
        <v>68</v>
      </c>
    </row>
    <row r="377" spans="1:18" x14ac:dyDescent="0.25">
      <c r="A377" s="3" t="s">
        <v>407</v>
      </c>
      <c r="B377" s="12">
        <v>42243</v>
      </c>
      <c r="C377" s="4" t="s">
        <v>86</v>
      </c>
      <c r="D377" s="4">
        <v>1.7</v>
      </c>
      <c r="E377" s="4">
        <v>173</v>
      </c>
      <c r="F377" s="5">
        <v>0.70833333333333337</v>
      </c>
      <c r="G377" s="6">
        <v>126.5</v>
      </c>
      <c r="H377" s="7">
        <v>20872.5</v>
      </c>
      <c r="I377" s="7">
        <f>FlightsPivot[[#This Row],[Total Fare]]*10%</f>
        <v>2087.25</v>
      </c>
      <c r="J377" s="7">
        <f>FlightsPivot[[#This Row],[Total Fare]]+FlightsPivot[[#This Row],[10% tax ]]</f>
        <v>22959.75</v>
      </c>
      <c r="K377" s="4">
        <v>8</v>
      </c>
      <c r="L377" s="4">
        <v>2015</v>
      </c>
      <c r="M377" t="str">
        <f>INDEX(RoutesPivot[DepAirport],MATCH($C377,RoutesPivot[[RouteID]:[RouteID]],0))</f>
        <v>ORD</v>
      </c>
      <c r="N377" t="str">
        <f>INDEX(RoutesPivot[AirportID],MATCH($C377,RoutesPivot[[RouteID]:[RouteID]],0))</f>
        <v>DTW</v>
      </c>
      <c r="O377">
        <f>INDEX(RoutesPivot[Distance],MATCH($C377,RoutesPivot[[RouteID]:[RouteID]],0))</f>
        <v>200</v>
      </c>
      <c r="P377">
        <f>INDEX(RoutesPivot[ListPrice],MATCH($C377,RoutesPivot[[RouteID]:[RouteID]],0))</f>
        <v>115</v>
      </c>
      <c r="Q377" t="str">
        <f>INDEX(AirportPivot[AirportName],MATCH($N377,AirportPivot[[AirportID]:[AirportID]],0))</f>
        <v>Detroit Metropolitan Wayne County</v>
      </c>
      <c r="R377">
        <f>INDEX(AirportPivot[Gates (number of available)],MATCH($N377,AirportPivot[[AirportID]:[AirportID]],0))</f>
        <v>60</v>
      </c>
    </row>
    <row r="378" spans="1:18" x14ac:dyDescent="0.25">
      <c r="A378" s="3" t="s">
        <v>408</v>
      </c>
      <c r="B378" s="12">
        <v>42118</v>
      </c>
      <c r="C378" s="4" t="s">
        <v>23</v>
      </c>
      <c r="D378" s="4">
        <v>1.9</v>
      </c>
      <c r="E378" s="4">
        <v>4</v>
      </c>
      <c r="F378" s="5">
        <v>0.79166666666666663</v>
      </c>
      <c r="G378" s="6">
        <v>300</v>
      </c>
      <c r="H378" s="7">
        <v>55500</v>
      </c>
      <c r="I378" s="7">
        <f>FlightsPivot[[#This Row],[Total Fare]]*10%</f>
        <v>5550</v>
      </c>
      <c r="J378" s="7">
        <f>FlightsPivot[[#This Row],[Total Fare]]+FlightsPivot[[#This Row],[10% tax ]]</f>
        <v>61050</v>
      </c>
      <c r="K378" s="4">
        <v>4</v>
      </c>
      <c r="L378" s="4">
        <v>2015</v>
      </c>
      <c r="M378" t="str">
        <f>INDEX(RoutesPivot[DepAirport],MATCH($C378,RoutesPivot[[RouteID]:[RouteID]],0))</f>
        <v>ORD</v>
      </c>
      <c r="N378" t="str">
        <f>INDEX(RoutesPivot[AirportID],MATCH($C378,RoutesPivot[[RouteID]:[RouteID]],0))</f>
        <v>DEN</v>
      </c>
      <c r="O378">
        <f>INDEX(RoutesPivot[Distance],MATCH($C378,RoutesPivot[[RouteID]:[RouteID]],0))</f>
        <v>800</v>
      </c>
      <c r="P378">
        <f>INDEX(RoutesPivot[ListPrice],MATCH($C378,RoutesPivot[[RouteID]:[RouteID]],0))</f>
        <v>300</v>
      </c>
      <c r="Q378" t="str">
        <f>INDEX(AirportPivot[AirportName],MATCH($N378,AirportPivot[[AirportID]:[AirportID]],0))</f>
        <v>Denver International</v>
      </c>
      <c r="R378">
        <f>INDEX(AirportPivot[Gates (number of available)],MATCH($N378,AirportPivot[[AirportID]:[AirportID]],0))</f>
        <v>75</v>
      </c>
    </row>
    <row r="379" spans="1:18" x14ac:dyDescent="0.25">
      <c r="A379" s="3" t="s">
        <v>409</v>
      </c>
      <c r="B379" s="12">
        <v>41801</v>
      </c>
      <c r="C379" s="4" t="s">
        <v>15</v>
      </c>
      <c r="D379" s="4">
        <v>1.2</v>
      </c>
      <c r="E379" s="4">
        <v>161</v>
      </c>
      <c r="F379" s="5">
        <v>0.70833333333333337</v>
      </c>
      <c r="G379" s="6">
        <v>247.5</v>
      </c>
      <c r="H379" s="7">
        <v>40837.5</v>
      </c>
      <c r="I379" s="7">
        <f>FlightsPivot[[#This Row],[Total Fare]]*10%</f>
        <v>4083.75</v>
      </c>
      <c r="J379" s="7">
        <f>FlightsPivot[[#This Row],[Total Fare]]+FlightsPivot[[#This Row],[10% tax ]]</f>
        <v>44921.25</v>
      </c>
      <c r="K379" s="4">
        <v>6</v>
      </c>
      <c r="L379" s="4">
        <v>2014</v>
      </c>
      <c r="M379" t="str">
        <f>INDEX(RoutesPivot[DepAirport],MATCH($C379,RoutesPivot[[RouteID]:[RouteID]],0))</f>
        <v>ORD</v>
      </c>
      <c r="N379" t="str">
        <f>INDEX(RoutesPivot[AirportID],MATCH($C379,RoutesPivot[[RouteID]:[RouteID]],0))</f>
        <v>EWR</v>
      </c>
      <c r="O379">
        <f>INDEX(RoutesPivot[Distance],MATCH($C379,RoutesPivot[[RouteID]:[RouteID]],0))</f>
        <v>600</v>
      </c>
      <c r="P379">
        <f>INDEX(RoutesPivot[ListPrice],MATCH($C379,RoutesPivot[[RouteID]:[RouteID]],0))</f>
        <v>225</v>
      </c>
      <c r="Q379" t="str">
        <f>INDEX(AirportPivot[AirportName],MATCH($N379,AirportPivot[[AirportID]:[AirportID]],0))</f>
        <v>Newark Liberty International</v>
      </c>
      <c r="R379">
        <f>INDEX(AirportPivot[Gates (number of available)],MATCH($N379,AirportPivot[[AirportID]:[AirportID]],0))</f>
        <v>82</v>
      </c>
    </row>
    <row r="380" spans="1:18" x14ac:dyDescent="0.25">
      <c r="A380" s="3" t="s">
        <v>410</v>
      </c>
      <c r="B380" s="12">
        <v>41727</v>
      </c>
      <c r="C380" s="4" t="s">
        <v>47</v>
      </c>
      <c r="D380" s="4">
        <v>1.1000000000000001</v>
      </c>
      <c r="E380" s="4">
        <v>180</v>
      </c>
      <c r="F380" s="5">
        <v>0.79166666666666663</v>
      </c>
      <c r="G380" s="6">
        <v>250</v>
      </c>
      <c r="H380" s="7">
        <v>41250</v>
      </c>
      <c r="I380" s="7">
        <f>FlightsPivot[[#This Row],[Total Fare]]*10%</f>
        <v>4125</v>
      </c>
      <c r="J380" s="7">
        <f>FlightsPivot[[#This Row],[Total Fare]]+FlightsPivot[[#This Row],[10% tax ]]</f>
        <v>45375</v>
      </c>
      <c r="K380" s="4">
        <v>3</v>
      </c>
      <c r="L380" s="4">
        <v>2014</v>
      </c>
      <c r="M380" t="str">
        <f>INDEX(RoutesPivot[DepAirport],MATCH($C380,RoutesPivot[[RouteID]:[RouteID]],0))</f>
        <v>ORD</v>
      </c>
      <c r="N380" t="str">
        <f>INDEX(RoutesPivot[AirportID],MATCH($C380,RoutesPivot[[RouteID]:[RouteID]],0))</f>
        <v>PHX</v>
      </c>
      <c r="O380">
        <f>INDEX(RoutesPivot[Distance],MATCH($C380,RoutesPivot[[RouteID]:[RouteID]],0))</f>
        <v>1200</v>
      </c>
      <c r="P380">
        <f>INDEX(RoutesPivot[ListPrice],MATCH($C380,RoutesPivot[[RouteID]:[RouteID]],0))</f>
        <v>250</v>
      </c>
      <c r="Q380" t="str">
        <f>INDEX(AirportPivot[AirportName],MATCH($N380,AirportPivot[[AirportID]:[AirportID]],0))</f>
        <v>Phoenix Sky Harbor International</v>
      </c>
      <c r="R380">
        <f>INDEX(AirportPivot[Gates (number of available)],MATCH($N380,AirportPivot[[AirportID]:[AirportID]],0))</f>
        <v>60</v>
      </c>
    </row>
    <row r="381" spans="1:18" x14ac:dyDescent="0.25">
      <c r="A381" s="3" t="s">
        <v>411</v>
      </c>
      <c r="B381" s="12">
        <v>42244</v>
      </c>
      <c r="C381" s="4" t="s">
        <v>70</v>
      </c>
      <c r="D381" s="4">
        <v>2.2000000000000002</v>
      </c>
      <c r="E381" s="4">
        <v>43</v>
      </c>
      <c r="F381" s="5">
        <v>0.33333333333333331</v>
      </c>
      <c r="G381" s="6">
        <v>302.5</v>
      </c>
      <c r="H381" s="7">
        <v>49912.5</v>
      </c>
      <c r="I381" s="7">
        <f>FlightsPivot[[#This Row],[Total Fare]]*10%</f>
        <v>4991.25</v>
      </c>
      <c r="J381" s="7">
        <f>FlightsPivot[[#This Row],[Total Fare]]+FlightsPivot[[#This Row],[10% tax ]]</f>
        <v>54903.75</v>
      </c>
      <c r="K381" s="4">
        <v>8</v>
      </c>
      <c r="L381" s="4">
        <v>2015</v>
      </c>
      <c r="M381" t="str">
        <f>INDEX(RoutesPivot[DepAirport],MATCH($C381,RoutesPivot[[RouteID]:[RouteID]],0))</f>
        <v>ORD</v>
      </c>
      <c r="N381" t="str">
        <f>INDEX(RoutesPivot[AirportID],MATCH($C381,RoutesPivot[[RouteID]:[RouteID]],0))</f>
        <v>LAS</v>
      </c>
      <c r="O381">
        <f>INDEX(RoutesPivot[Distance],MATCH($C381,RoutesPivot[[RouteID]:[RouteID]],0))</f>
        <v>1100</v>
      </c>
      <c r="P381">
        <f>INDEX(RoutesPivot[ListPrice],MATCH($C381,RoutesPivot[[RouteID]:[RouteID]],0))</f>
        <v>275</v>
      </c>
      <c r="Q381" t="str">
        <f>INDEX(AirportPivot[AirportName],MATCH($N381,AirportPivot[[AirportID]:[AirportID]],0))</f>
        <v>McCarran International</v>
      </c>
      <c r="R381">
        <f>INDEX(AirportPivot[Gates (number of available)],MATCH($N381,AirportPivot[[AirportID]:[AirportID]],0))</f>
        <v>68</v>
      </c>
    </row>
    <row r="382" spans="1:18" x14ac:dyDescent="0.25">
      <c r="A382" s="3" t="s">
        <v>412</v>
      </c>
      <c r="B382" s="12">
        <v>42047</v>
      </c>
      <c r="C382" s="4" t="s">
        <v>23</v>
      </c>
      <c r="D382" s="4">
        <v>1.9</v>
      </c>
      <c r="E382" s="4">
        <v>24</v>
      </c>
      <c r="F382" s="5">
        <v>0.5</v>
      </c>
      <c r="G382" s="6">
        <v>300</v>
      </c>
      <c r="H382" s="7">
        <v>55500</v>
      </c>
      <c r="I382" s="7">
        <f>FlightsPivot[[#This Row],[Total Fare]]*10%</f>
        <v>5550</v>
      </c>
      <c r="J382" s="7">
        <f>FlightsPivot[[#This Row],[Total Fare]]+FlightsPivot[[#This Row],[10% tax ]]</f>
        <v>61050</v>
      </c>
      <c r="K382" s="4">
        <v>2</v>
      </c>
      <c r="L382" s="4">
        <v>2015</v>
      </c>
      <c r="M382" t="str">
        <f>INDEX(RoutesPivot[DepAirport],MATCH($C382,RoutesPivot[[RouteID]:[RouteID]],0))</f>
        <v>ORD</v>
      </c>
      <c r="N382" t="str">
        <f>INDEX(RoutesPivot[AirportID],MATCH($C382,RoutesPivot[[RouteID]:[RouteID]],0))</f>
        <v>DEN</v>
      </c>
      <c r="O382">
        <f>INDEX(RoutesPivot[Distance],MATCH($C382,RoutesPivot[[RouteID]:[RouteID]],0))</f>
        <v>800</v>
      </c>
      <c r="P382">
        <f>INDEX(RoutesPivot[ListPrice],MATCH($C382,RoutesPivot[[RouteID]:[RouteID]],0))</f>
        <v>300</v>
      </c>
      <c r="Q382" t="str">
        <f>INDEX(AirportPivot[AirportName],MATCH($N382,AirportPivot[[AirportID]:[AirportID]],0))</f>
        <v>Denver International</v>
      </c>
      <c r="R382">
        <f>INDEX(AirportPivot[Gates (number of available)],MATCH($N382,AirportPivot[[AirportID]:[AirportID]],0))</f>
        <v>75</v>
      </c>
    </row>
    <row r="383" spans="1:18" x14ac:dyDescent="0.25">
      <c r="A383" s="3" t="s">
        <v>413</v>
      </c>
      <c r="B383" s="12">
        <v>41837</v>
      </c>
      <c r="C383" s="4" t="s">
        <v>21</v>
      </c>
      <c r="D383" s="4">
        <v>1.9</v>
      </c>
      <c r="E383" s="4">
        <v>109</v>
      </c>
      <c r="F383" s="5">
        <v>0.70833333333333337</v>
      </c>
      <c r="G383" s="6">
        <v>137.5</v>
      </c>
      <c r="H383" s="7">
        <v>25437.5</v>
      </c>
      <c r="I383" s="7">
        <f>FlightsPivot[[#This Row],[Total Fare]]*10%</f>
        <v>2543.75</v>
      </c>
      <c r="J383" s="7">
        <f>FlightsPivot[[#This Row],[Total Fare]]+FlightsPivot[[#This Row],[10% tax ]]</f>
        <v>27981.25</v>
      </c>
      <c r="K383" s="4">
        <v>7</v>
      </c>
      <c r="L383" s="4">
        <v>2014</v>
      </c>
      <c r="M383" t="str">
        <f>INDEX(RoutesPivot[DepAirport],MATCH($C383,RoutesPivot[[RouteID]:[RouteID]],0))</f>
        <v>ORD</v>
      </c>
      <c r="N383" t="str">
        <f>INDEX(RoutesPivot[AirportID],MATCH($C383,RoutesPivot[[RouteID]:[RouteID]],0))</f>
        <v>CLT</v>
      </c>
      <c r="O383">
        <f>INDEX(RoutesPivot[Distance],MATCH($C383,RoutesPivot[[RouteID]:[RouteID]],0))</f>
        <v>700</v>
      </c>
      <c r="P383">
        <f>INDEX(RoutesPivot[ListPrice],MATCH($C383,RoutesPivot[[RouteID]:[RouteID]],0))</f>
        <v>125</v>
      </c>
      <c r="Q383" t="str">
        <f>INDEX(AirportPivot[AirportName],MATCH($N383,AirportPivot[[AirportID]:[AirportID]],0))</f>
        <v>Charlotte/Douglas International</v>
      </c>
      <c r="R383">
        <f>INDEX(AirportPivot[Gates (number of available)],MATCH($N383,AirportPivot[[AirportID]:[AirportID]],0))</f>
        <v>65</v>
      </c>
    </row>
    <row r="384" spans="1:18" x14ac:dyDescent="0.25">
      <c r="A384" s="3" t="s">
        <v>414</v>
      </c>
      <c r="B384" s="12">
        <v>41748</v>
      </c>
      <c r="C384" s="4" t="s">
        <v>21</v>
      </c>
      <c r="D384" s="4">
        <v>0.7</v>
      </c>
      <c r="E384" s="4">
        <v>98</v>
      </c>
      <c r="F384" s="5">
        <v>0.45833333333333331</v>
      </c>
      <c r="G384" s="6">
        <v>125</v>
      </c>
      <c r="H384" s="7">
        <v>23125</v>
      </c>
      <c r="I384" s="7">
        <f>FlightsPivot[[#This Row],[Total Fare]]*10%</f>
        <v>2312.5</v>
      </c>
      <c r="J384" s="7">
        <f>FlightsPivot[[#This Row],[Total Fare]]+FlightsPivot[[#This Row],[10% tax ]]</f>
        <v>25437.5</v>
      </c>
      <c r="K384" s="4">
        <v>4</v>
      </c>
      <c r="L384" s="4">
        <v>2014</v>
      </c>
      <c r="M384" t="str">
        <f>INDEX(RoutesPivot[DepAirport],MATCH($C384,RoutesPivot[[RouteID]:[RouteID]],0))</f>
        <v>ORD</v>
      </c>
      <c r="N384" t="str">
        <f>INDEX(RoutesPivot[AirportID],MATCH($C384,RoutesPivot[[RouteID]:[RouteID]],0))</f>
        <v>CLT</v>
      </c>
      <c r="O384">
        <f>INDEX(RoutesPivot[Distance],MATCH($C384,RoutesPivot[[RouteID]:[RouteID]],0))</f>
        <v>700</v>
      </c>
      <c r="P384">
        <f>INDEX(RoutesPivot[ListPrice],MATCH($C384,RoutesPivot[[RouteID]:[RouteID]],0))</f>
        <v>125</v>
      </c>
      <c r="Q384" t="str">
        <f>INDEX(AirportPivot[AirportName],MATCH($N384,AirportPivot[[AirportID]:[AirportID]],0))</f>
        <v>Charlotte/Douglas International</v>
      </c>
      <c r="R384">
        <f>INDEX(AirportPivot[Gates (number of available)],MATCH($N384,AirportPivot[[AirportID]:[AirportID]],0))</f>
        <v>65</v>
      </c>
    </row>
    <row r="385" spans="1:18" x14ac:dyDescent="0.25">
      <c r="A385" s="3" t="s">
        <v>415</v>
      </c>
      <c r="B385" s="12">
        <v>42291</v>
      </c>
      <c r="C385" s="4" t="s">
        <v>27</v>
      </c>
      <c r="D385" s="4">
        <v>10</v>
      </c>
      <c r="E385" s="4">
        <v>86</v>
      </c>
      <c r="F385" s="5">
        <v>0.8125</v>
      </c>
      <c r="G385" s="6">
        <v>200</v>
      </c>
      <c r="H385" s="7">
        <v>36200</v>
      </c>
      <c r="I385" s="7">
        <f>FlightsPivot[[#This Row],[Total Fare]]*10%</f>
        <v>3620</v>
      </c>
      <c r="J385" s="7">
        <f>FlightsPivot[[#This Row],[Total Fare]]+FlightsPivot[[#This Row],[10% tax ]]</f>
        <v>39820</v>
      </c>
      <c r="K385" s="4">
        <v>10</v>
      </c>
      <c r="L385" s="4">
        <v>2015</v>
      </c>
      <c r="M385" t="str">
        <f>INDEX(RoutesPivot[DepAirport],MATCH($C385,RoutesPivot[[RouteID]:[RouteID]],0))</f>
        <v>ORD</v>
      </c>
      <c r="N385" t="str">
        <f>INDEX(RoutesPivot[AirportID],MATCH($C385,RoutesPivot[[RouteID]:[RouteID]],0))</f>
        <v>ATL</v>
      </c>
      <c r="O385">
        <f>INDEX(RoutesPivot[Distance],MATCH($C385,RoutesPivot[[RouteID]:[RouteID]],0))</f>
        <v>510</v>
      </c>
      <c r="P385">
        <f>INDEX(RoutesPivot[ListPrice],MATCH($C385,RoutesPivot[[RouteID]:[RouteID]],0))</f>
        <v>200</v>
      </c>
      <c r="Q385" t="str">
        <f>INDEX(AirportPivot[AirportName],MATCH($N385,AirportPivot[[AirportID]:[AirportID]],0))</f>
        <v>Hartsfield-Jackson Atlanta International</v>
      </c>
      <c r="R385">
        <f>INDEX(AirportPivot[Gates (number of available)],MATCH($N385,AirportPivot[[AirportID]:[AirportID]],0))</f>
        <v>100</v>
      </c>
    </row>
    <row r="386" spans="1:18" x14ac:dyDescent="0.25">
      <c r="A386" s="3" t="s">
        <v>416</v>
      </c>
      <c r="B386" s="12">
        <v>41920</v>
      </c>
      <c r="C386" s="4" t="s">
        <v>50</v>
      </c>
      <c r="D386" s="4">
        <v>3.3</v>
      </c>
      <c r="E386" s="4">
        <v>205</v>
      </c>
      <c r="F386" s="5">
        <v>0.77083333333333337</v>
      </c>
      <c r="G386" s="6">
        <v>275</v>
      </c>
      <c r="H386" s="7">
        <v>45375</v>
      </c>
      <c r="I386" s="7">
        <f>FlightsPivot[[#This Row],[Total Fare]]*10%</f>
        <v>4537.5</v>
      </c>
      <c r="J386" s="7">
        <f>FlightsPivot[[#This Row],[Total Fare]]+FlightsPivot[[#This Row],[10% tax ]]</f>
        <v>49912.5</v>
      </c>
      <c r="K386" s="4">
        <v>10</v>
      </c>
      <c r="L386" s="4">
        <v>2014</v>
      </c>
      <c r="M386" t="str">
        <f>INDEX(RoutesPivot[DepAirport],MATCH($C386,RoutesPivot[[RouteID]:[RouteID]],0))</f>
        <v>ORD</v>
      </c>
      <c r="N386" t="str">
        <f>INDEX(RoutesPivot[AirportID],MATCH($C386,RoutesPivot[[RouteID]:[RouteID]],0))</f>
        <v>LGA</v>
      </c>
      <c r="O386">
        <f>INDEX(RoutesPivot[Distance],MATCH($C386,RoutesPivot[[RouteID]:[RouteID]],0))</f>
        <v>610</v>
      </c>
      <c r="P386">
        <f>INDEX(RoutesPivot[ListPrice],MATCH($C386,RoutesPivot[[RouteID]:[RouteID]],0))</f>
        <v>275</v>
      </c>
      <c r="Q386" t="str">
        <f>INDEX(AirportPivot[AirportName],MATCH($N386,AirportPivot[[AirportID]:[AirportID]],0))</f>
        <v>Laguardia</v>
      </c>
      <c r="R386">
        <f>INDEX(AirportPivot[Gates (number of available)],MATCH($N386,AirportPivot[[AirportID]:[AirportID]],0))</f>
        <v>66</v>
      </c>
    </row>
    <row r="387" spans="1:18" x14ac:dyDescent="0.25">
      <c r="A387" s="3" t="s">
        <v>417</v>
      </c>
      <c r="B387" s="12">
        <v>42352</v>
      </c>
      <c r="C387" s="4" t="s">
        <v>11</v>
      </c>
      <c r="D387" s="4">
        <v>1.9</v>
      </c>
      <c r="E387" s="4">
        <v>27</v>
      </c>
      <c r="F387" s="5">
        <v>0.625</v>
      </c>
      <c r="G387" s="6">
        <v>300</v>
      </c>
      <c r="H387" s="7">
        <v>55500</v>
      </c>
      <c r="I387" s="7">
        <f>FlightsPivot[[#This Row],[Total Fare]]*10%</f>
        <v>5550</v>
      </c>
      <c r="J387" s="7">
        <f>FlightsPivot[[#This Row],[Total Fare]]+FlightsPivot[[#This Row],[10% tax ]]</f>
        <v>61050</v>
      </c>
      <c r="K387" s="4">
        <v>12</v>
      </c>
      <c r="L387" s="4">
        <v>2015</v>
      </c>
      <c r="M387" t="str">
        <f>INDEX(RoutesPivot[DepAirport],MATCH($C387,RoutesPivot[[RouteID]:[RouteID]],0))</f>
        <v>ORD</v>
      </c>
      <c r="N387" t="str">
        <f>INDEX(RoutesPivot[AirportID],MATCH($C387,RoutesPivot[[RouteID]:[RouteID]],0))</f>
        <v>BOS</v>
      </c>
      <c r="O387">
        <f>INDEX(RoutesPivot[Distance],MATCH($C387,RoutesPivot[[RouteID]:[RouteID]],0))</f>
        <v>730</v>
      </c>
      <c r="P387">
        <f>INDEX(RoutesPivot[ListPrice],MATCH($C387,RoutesPivot[[RouteID]:[RouteID]],0))</f>
        <v>300</v>
      </c>
      <c r="Q387" t="str">
        <f>INDEX(AirportPivot[AirportName],MATCH($N387,AirportPivot[[AirportID]:[AirportID]],0))</f>
        <v>General Edward Lawrence Logan International</v>
      </c>
      <c r="R387">
        <f>INDEX(AirportPivot[Gates (number of available)],MATCH($N387,AirportPivot[[AirportID]:[AirportID]],0))</f>
        <v>63</v>
      </c>
    </row>
    <row r="388" spans="1:18" x14ac:dyDescent="0.25">
      <c r="A388" s="3" t="s">
        <v>418</v>
      </c>
      <c r="B388" s="12">
        <v>41642</v>
      </c>
      <c r="C388" s="4" t="s">
        <v>33</v>
      </c>
      <c r="D388" s="4">
        <v>1.1000000000000001</v>
      </c>
      <c r="E388" s="4">
        <v>123</v>
      </c>
      <c r="F388" s="5">
        <v>0.45833333333333331</v>
      </c>
      <c r="G388" s="6">
        <v>375</v>
      </c>
      <c r="H388" s="7">
        <v>69375</v>
      </c>
      <c r="I388" s="7">
        <f>FlightsPivot[[#This Row],[Total Fare]]*10%</f>
        <v>6937.5</v>
      </c>
      <c r="J388" s="7">
        <f>FlightsPivot[[#This Row],[Total Fare]]+FlightsPivot[[#This Row],[10% tax ]]</f>
        <v>76312.5</v>
      </c>
      <c r="K388" s="4">
        <v>1</v>
      </c>
      <c r="L388" s="4">
        <v>2014</v>
      </c>
      <c r="M388" t="str">
        <f>INDEX(RoutesPivot[DepAirport],MATCH($C388,RoutesPivot[[RouteID]:[RouteID]],0))</f>
        <v>ORD</v>
      </c>
      <c r="N388" t="str">
        <f>INDEX(RoutesPivot[AirportID],MATCH($C388,RoutesPivot[[RouteID]:[RouteID]],0))</f>
        <v>SFO</v>
      </c>
      <c r="O388">
        <f>INDEX(RoutesPivot[Distance],MATCH($C388,RoutesPivot[[RouteID]:[RouteID]],0))</f>
        <v>1600</v>
      </c>
      <c r="P388">
        <f>INDEX(RoutesPivot[ListPrice],MATCH($C388,RoutesPivot[[RouteID]:[RouteID]],0))</f>
        <v>375</v>
      </c>
      <c r="Q388" t="str">
        <f>INDEX(AirportPivot[AirportName],MATCH($N388,AirportPivot[[AirportID]:[AirportID]],0))</f>
        <v>San Francisco International</v>
      </c>
      <c r="R388">
        <f>INDEX(AirportPivot[Gates (number of available)],MATCH($N388,AirportPivot[[AirportID]:[AirportID]],0))</f>
        <v>70</v>
      </c>
    </row>
    <row r="389" spans="1:18" x14ac:dyDescent="0.25">
      <c r="A389" s="3" t="s">
        <v>419</v>
      </c>
      <c r="B389" s="12">
        <v>41972</v>
      </c>
      <c r="C389" s="4" t="s">
        <v>37</v>
      </c>
      <c r="D389" s="4">
        <v>5.7</v>
      </c>
      <c r="E389" s="4">
        <v>38</v>
      </c>
      <c r="F389" s="5">
        <v>0.33333333333333331</v>
      </c>
      <c r="G389" s="6">
        <v>525</v>
      </c>
      <c r="H389" s="7">
        <v>86625</v>
      </c>
      <c r="I389" s="7">
        <f>FlightsPivot[[#This Row],[Total Fare]]*10%</f>
        <v>8662.5</v>
      </c>
      <c r="J389" s="7">
        <f>FlightsPivot[[#This Row],[Total Fare]]+FlightsPivot[[#This Row],[10% tax ]]</f>
        <v>95287.5</v>
      </c>
      <c r="K389" s="4">
        <v>11</v>
      </c>
      <c r="L389" s="4">
        <v>2014</v>
      </c>
      <c r="M389" t="str">
        <f>INDEX(RoutesPivot[DepAirport],MATCH($C389,RoutesPivot[[RouteID]:[RouteID]],0))</f>
        <v>ORD</v>
      </c>
      <c r="N389" t="str">
        <f>INDEX(RoutesPivot[AirportID],MATCH($C389,RoutesPivot[[RouteID]:[RouteID]],0))</f>
        <v>SEA</v>
      </c>
      <c r="O389">
        <f>INDEX(RoutesPivot[Distance],MATCH($C389,RoutesPivot[[RouteID]:[RouteID]],0))</f>
        <v>1500</v>
      </c>
      <c r="P389">
        <f>INDEX(RoutesPivot[ListPrice],MATCH($C389,RoutesPivot[[RouteID]:[RouteID]],0))</f>
        <v>350</v>
      </c>
      <c r="Q389" t="str">
        <f>INDEX(AirportPivot[AirportName],MATCH($N389,AirportPivot[[AirportID]:[AirportID]],0))</f>
        <v>Seattle-Tacoma International</v>
      </c>
      <c r="R389">
        <f>INDEX(AirportPivot[Gates (number of available)],MATCH($N389,AirportPivot[[AirportID]:[AirportID]],0))</f>
        <v>58</v>
      </c>
    </row>
    <row r="390" spans="1:18" x14ac:dyDescent="0.25">
      <c r="A390" s="3" t="s">
        <v>420</v>
      </c>
      <c r="B390" s="12">
        <v>42084</v>
      </c>
      <c r="C390" s="4" t="s">
        <v>13</v>
      </c>
      <c r="D390" s="4">
        <v>2</v>
      </c>
      <c r="E390" s="4">
        <v>110</v>
      </c>
      <c r="F390" s="5">
        <v>0.29166666666666669</v>
      </c>
      <c r="G390" s="6">
        <v>250</v>
      </c>
      <c r="H390" s="7">
        <v>46250</v>
      </c>
      <c r="I390" s="7">
        <f>FlightsPivot[[#This Row],[Total Fare]]*10%</f>
        <v>4625</v>
      </c>
      <c r="J390" s="7">
        <f>FlightsPivot[[#This Row],[Total Fare]]+FlightsPivot[[#This Row],[10% tax ]]</f>
        <v>50875</v>
      </c>
      <c r="K390" s="4">
        <v>3</v>
      </c>
      <c r="L390" s="4">
        <v>2015</v>
      </c>
      <c r="M390" t="str">
        <f>INDEX(RoutesPivot[DepAirport],MATCH($C390,RoutesPivot[[RouteID]:[RouteID]],0))</f>
        <v>ORD</v>
      </c>
      <c r="N390" t="str">
        <f>INDEX(RoutesPivot[AirportID],MATCH($C390,RoutesPivot[[RouteID]:[RouteID]],0))</f>
        <v>JFK</v>
      </c>
      <c r="O390">
        <f>INDEX(RoutesPivot[Distance],MATCH($C390,RoutesPivot[[RouteID]:[RouteID]],0))</f>
        <v>619</v>
      </c>
      <c r="P390">
        <f>INDEX(RoutesPivot[ListPrice],MATCH($C390,RoutesPivot[[RouteID]:[RouteID]],0))</f>
        <v>250</v>
      </c>
      <c r="Q390" t="str">
        <f>INDEX(AirportPivot[AirportName],MATCH($N390,AirportPivot[[AirportID]:[AirportID]],0))</f>
        <v>John F Kennedy International</v>
      </c>
      <c r="R390">
        <f>INDEX(AirportPivot[Gates (number of available)],MATCH($N390,AirportPivot[[AirportID]:[AirportID]],0))</f>
        <v>120</v>
      </c>
    </row>
    <row r="391" spans="1:18" x14ac:dyDescent="0.25">
      <c r="A391" s="3" t="s">
        <v>421</v>
      </c>
      <c r="B391" s="12">
        <v>41924</v>
      </c>
      <c r="C391" s="4" t="s">
        <v>37</v>
      </c>
      <c r="D391" s="4">
        <v>2.2999999999999998</v>
      </c>
      <c r="E391" s="4">
        <v>130</v>
      </c>
      <c r="F391" s="5">
        <v>0.29166666666666669</v>
      </c>
      <c r="G391" s="6">
        <v>350</v>
      </c>
      <c r="H391" s="7">
        <v>64750</v>
      </c>
      <c r="I391" s="7">
        <f>FlightsPivot[[#This Row],[Total Fare]]*10%</f>
        <v>6475</v>
      </c>
      <c r="J391" s="7">
        <f>FlightsPivot[[#This Row],[Total Fare]]+FlightsPivot[[#This Row],[10% tax ]]</f>
        <v>71225</v>
      </c>
      <c r="K391" s="4">
        <v>10</v>
      </c>
      <c r="L391" s="4">
        <v>2014</v>
      </c>
      <c r="M391" t="str">
        <f>INDEX(RoutesPivot[DepAirport],MATCH($C391,RoutesPivot[[RouteID]:[RouteID]],0))</f>
        <v>ORD</v>
      </c>
      <c r="N391" t="str">
        <f>INDEX(RoutesPivot[AirportID],MATCH($C391,RoutesPivot[[RouteID]:[RouteID]],0))</f>
        <v>SEA</v>
      </c>
      <c r="O391">
        <f>INDEX(RoutesPivot[Distance],MATCH($C391,RoutesPivot[[RouteID]:[RouteID]],0))</f>
        <v>1500</v>
      </c>
      <c r="P391">
        <f>INDEX(RoutesPivot[ListPrice],MATCH($C391,RoutesPivot[[RouteID]:[RouteID]],0))</f>
        <v>350</v>
      </c>
      <c r="Q391" t="str">
        <f>INDEX(AirportPivot[AirportName],MATCH($N391,AirportPivot[[AirportID]:[AirportID]],0))</f>
        <v>Seattle-Tacoma International</v>
      </c>
      <c r="R391">
        <f>INDEX(AirportPivot[Gates (number of available)],MATCH($N391,AirportPivot[[AirportID]:[AirportID]],0))</f>
        <v>58</v>
      </c>
    </row>
    <row r="392" spans="1:18" x14ac:dyDescent="0.25">
      <c r="A392" s="3" t="s">
        <v>422</v>
      </c>
      <c r="B392" s="12">
        <v>41902</v>
      </c>
      <c r="C392" s="4" t="s">
        <v>25</v>
      </c>
      <c r="D392" s="4">
        <v>2.5</v>
      </c>
      <c r="E392" s="4">
        <v>98</v>
      </c>
      <c r="F392" s="5">
        <v>0.70833333333333337</v>
      </c>
      <c r="G392" s="6">
        <v>200</v>
      </c>
      <c r="H392" s="7">
        <v>37000</v>
      </c>
      <c r="I392" s="7">
        <f>FlightsPivot[[#This Row],[Total Fare]]*10%</f>
        <v>3700</v>
      </c>
      <c r="J392" s="7">
        <f>FlightsPivot[[#This Row],[Total Fare]]+FlightsPivot[[#This Row],[10% tax ]]</f>
        <v>40700</v>
      </c>
      <c r="K392" s="4">
        <v>9</v>
      </c>
      <c r="L392" s="4">
        <v>2014</v>
      </c>
      <c r="M392" t="str">
        <f>INDEX(RoutesPivot[DepAirport],MATCH($C392,RoutesPivot[[RouteID]:[RouteID]],0))</f>
        <v>ORD</v>
      </c>
      <c r="N392" t="str">
        <f>INDEX(RoutesPivot[AirportID],MATCH($C392,RoutesPivot[[RouteID]:[RouteID]],0))</f>
        <v>DFW</v>
      </c>
      <c r="O392">
        <f>INDEX(RoutesPivot[Distance],MATCH($C392,RoutesPivot[[RouteID]:[RouteID]],0))</f>
        <v>700</v>
      </c>
      <c r="P392">
        <f>INDEX(RoutesPivot[ListPrice],MATCH($C392,RoutesPivot[[RouteID]:[RouteID]],0))</f>
        <v>200</v>
      </c>
      <c r="Q392" t="str">
        <f>INDEX(AirportPivot[AirportName],MATCH($N392,AirportPivot[[AirportID]:[AirportID]],0))</f>
        <v>Dallas/Fort Worth International</v>
      </c>
      <c r="R392">
        <f>INDEX(AirportPivot[Gates (number of available)],MATCH($N392,AirportPivot[[AirportID]:[AirportID]],0))</f>
        <v>130</v>
      </c>
    </row>
    <row r="393" spans="1:18" x14ac:dyDescent="0.25">
      <c r="A393" s="3" t="s">
        <v>423</v>
      </c>
      <c r="B393" s="12">
        <v>41745</v>
      </c>
      <c r="C393" s="4" t="s">
        <v>50</v>
      </c>
      <c r="D393" s="4">
        <v>2.6</v>
      </c>
      <c r="E393" s="4">
        <v>58</v>
      </c>
      <c r="F393" s="5">
        <v>0.8125</v>
      </c>
      <c r="G393" s="6">
        <v>275</v>
      </c>
      <c r="H393" s="7">
        <v>45375</v>
      </c>
      <c r="I393" s="7">
        <f>FlightsPivot[[#This Row],[Total Fare]]*10%</f>
        <v>4537.5</v>
      </c>
      <c r="J393" s="7">
        <f>FlightsPivot[[#This Row],[Total Fare]]+FlightsPivot[[#This Row],[10% tax ]]</f>
        <v>49912.5</v>
      </c>
      <c r="K393" s="4">
        <v>4</v>
      </c>
      <c r="L393" s="4">
        <v>2014</v>
      </c>
      <c r="M393" t="str">
        <f>INDEX(RoutesPivot[DepAirport],MATCH($C393,RoutesPivot[[RouteID]:[RouteID]],0))</f>
        <v>ORD</v>
      </c>
      <c r="N393" t="str">
        <f>INDEX(RoutesPivot[AirportID],MATCH($C393,RoutesPivot[[RouteID]:[RouteID]],0))</f>
        <v>LGA</v>
      </c>
      <c r="O393">
        <f>INDEX(RoutesPivot[Distance],MATCH($C393,RoutesPivot[[RouteID]:[RouteID]],0))</f>
        <v>610</v>
      </c>
      <c r="P393">
        <f>INDEX(RoutesPivot[ListPrice],MATCH($C393,RoutesPivot[[RouteID]:[RouteID]],0))</f>
        <v>275</v>
      </c>
      <c r="Q393" t="str">
        <f>INDEX(AirportPivot[AirportName],MATCH($N393,AirportPivot[[AirportID]:[AirportID]],0))</f>
        <v>Laguardia</v>
      </c>
      <c r="R393">
        <f>INDEX(AirportPivot[Gates (number of available)],MATCH($N393,AirportPivot[[AirportID]:[AirportID]],0))</f>
        <v>66</v>
      </c>
    </row>
    <row r="394" spans="1:18" x14ac:dyDescent="0.25">
      <c r="A394" s="3" t="s">
        <v>424</v>
      </c>
      <c r="B394" s="12">
        <v>41725</v>
      </c>
      <c r="C394" s="4" t="s">
        <v>17</v>
      </c>
      <c r="D394" s="4">
        <v>3.7</v>
      </c>
      <c r="E394" s="4">
        <v>67</v>
      </c>
      <c r="F394" s="5">
        <v>0.5</v>
      </c>
      <c r="G394" s="6">
        <v>350</v>
      </c>
      <c r="H394" s="7">
        <v>63350</v>
      </c>
      <c r="I394" s="7">
        <f>FlightsPivot[[#This Row],[Total Fare]]*10%</f>
        <v>6335</v>
      </c>
      <c r="J394" s="7">
        <f>FlightsPivot[[#This Row],[Total Fare]]+FlightsPivot[[#This Row],[10% tax ]]</f>
        <v>69685</v>
      </c>
      <c r="K394" s="4">
        <v>3</v>
      </c>
      <c r="L394" s="4">
        <v>2014</v>
      </c>
      <c r="M394" t="str">
        <f>INDEX(RoutesPivot[DepAirport],MATCH($C394,RoutesPivot[[RouteID]:[RouteID]],0))</f>
        <v>ORD</v>
      </c>
      <c r="N394" t="str">
        <f>INDEX(RoutesPivot[AirportID],MATCH($C394,RoutesPivot[[RouteID]:[RouteID]],0))</f>
        <v>LAX</v>
      </c>
      <c r="O394">
        <f>INDEX(RoutesPivot[Distance],MATCH($C394,RoutesPivot[[RouteID]:[RouteID]],0))</f>
        <v>1518</v>
      </c>
      <c r="P394">
        <f>INDEX(RoutesPivot[ListPrice],MATCH($C394,RoutesPivot[[RouteID]:[RouteID]],0))</f>
        <v>350</v>
      </c>
      <c r="Q394" t="str">
        <f>INDEX(AirportPivot[AirportName],MATCH($N394,AirportPivot[[AirportID]:[AirportID]],0))</f>
        <v>Los Angeles International</v>
      </c>
      <c r="R394">
        <f>INDEX(AirportPivot[Gates (number of available)],MATCH($N394,AirportPivot[[AirportID]:[AirportID]],0))</f>
        <v>86</v>
      </c>
    </row>
    <row r="395" spans="1:18" x14ac:dyDescent="0.25">
      <c r="A395" s="3" t="s">
        <v>425</v>
      </c>
      <c r="B395" s="12">
        <v>41942</v>
      </c>
      <c r="C395" s="4" t="s">
        <v>70</v>
      </c>
      <c r="D395" s="4">
        <v>1.7</v>
      </c>
      <c r="E395" s="4">
        <v>75</v>
      </c>
      <c r="F395" s="5">
        <v>0.89583333333333337</v>
      </c>
      <c r="G395" s="6">
        <v>275</v>
      </c>
      <c r="H395" s="7">
        <v>49775</v>
      </c>
      <c r="I395" s="7">
        <f>FlightsPivot[[#This Row],[Total Fare]]*10%</f>
        <v>4977.5</v>
      </c>
      <c r="J395" s="7">
        <f>FlightsPivot[[#This Row],[Total Fare]]+FlightsPivot[[#This Row],[10% tax ]]</f>
        <v>54752.5</v>
      </c>
      <c r="K395" s="4">
        <v>10</v>
      </c>
      <c r="L395" s="4">
        <v>2014</v>
      </c>
      <c r="M395" t="str">
        <f>INDEX(RoutesPivot[DepAirport],MATCH($C395,RoutesPivot[[RouteID]:[RouteID]],0))</f>
        <v>ORD</v>
      </c>
      <c r="N395" t="str">
        <f>INDEX(RoutesPivot[AirportID],MATCH($C395,RoutesPivot[[RouteID]:[RouteID]],0))</f>
        <v>LAS</v>
      </c>
      <c r="O395">
        <f>INDEX(RoutesPivot[Distance],MATCH($C395,RoutesPivot[[RouteID]:[RouteID]],0))</f>
        <v>1100</v>
      </c>
      <c r="P395">
        <f>INDEX(RoutesPivot[ListPrice],MATCH($C395,RoutesPivot[[RouteID]:[RouteID]],0))</f>
        <v>275</v>
      </c>
      <c r="Q395" t="str">
        <f>INDEX(AirportPivot[AirportName],MATCH($N395,AirportPivot[[AirportID]:[AirportID]],0))</f>
        <v>McCarran International</v>
      </c>
      <c r="R395">
        <f>INDEX(AirportPivot[Gates (number of available)],MATCH($N395,AirportPivot[[AirportID]:[AirportID]],0))</f>
        <v>68</v>
      </c>
    </row>
    <row r="396" spans="1:18" x14ac:dyDescent="0.25">
      <c r="A396" s="3" t="s">
        <v>426</v>
      </c>
      <c r="B396" s="12">
        <v>42016</v>
      </c>
      <c r="C396" s="4" t="s">
        <v>86</v>
      </c>
      <c r="D396" s="4">
        <v>1.8</v>
      </c>
      <c r="E396" s="4">
        <v>176</v>
      </c>
      <c r="F396" s="5">
        <v>0.75</v>
      </c>
      <c r="G396" s="6">
        <v>115</v>
      </c>
      <c r="H396" s="7">
        <v>18975</v>
      </c>
      <c r="I396" s="7">
        <f>FlightsPivot[[#This Row],[Total Fare]]*10%</f>
        <v>1897.5</v>
      </c>
      <c r="J396" s="7">
        <f>FlightsPivot[[#This Row],[Total Fare]]+FlightsPivot[[#This Row],[10% tax ]]</f>
        <v>20872.5</v>
      </c>
      <c r="K396" s="4">
        <v>1</v>
      </c>
      <c r="L396" s="4">
        <v>2015</v>
      </c>
      <c r="M396" t="str">
        <f>INDEX(RoutesPivot[DepAirport],MATCH($C396,RoutesPivot[[RouteID]:[RouteID]],0))</f>
        <v>ORD</v>
      </c>
      <c r="N396" t="str">
        <f>INDEX(RoutesPivot[AirportID],MATCH($C396,RoutesPivot[[RouteID]:[RouteID]],0))</f>
        <v>DTW</v>
      </c>
      <c r="O396">
        <f>INDEX(RoutesPivot[Distance],MATCH($C396,RoutesPivot[[RouteID]:[RouteID]],0))</f>
        <v>200</v>
      </c>
      <c r="P396">
        <f>INDEX(RoutesPivot[ListPrice],MATCH($C396,RoutesPivot[[RouteID]:[RouteID]],0))</f>
        <v>115</v>
      </c>
      <c r="Q396" t="str">
        <f>INDEX(AirportPivot[AirportName],MATCH($N396,AirportPivot[[AirportID]:[AirportID]],0))</f>
        <v>Detroit Metropolitan Wayne County</v>
      </c>
      <c r="R396">
        <f>INDEX(AirportPivot[Gates (number of available)],MATCH($N396,AirportPivot[[AirportID]:[AirportID]],0))</f>
        <v>60</v>
      </c>
    </row>
    <row r="397" spans="1:18" x14ac:dyDescent="0.25">
      <c r="A397" s="3" t="s">
        <v>427</v>
      </c>
      <c r="B397" s="12">
        <v>42056</v>
      </c>
      <c r="C397" s="4" t="s">
        <v>70</v>
      </c>
      <c r="D397" s="4">
        <v>2.4</v>
      </c>
      <c r="E397" s="4">
        <v>99</v>
      </c>
      <c r="F397" s="5">
        <v>0.47916666666666669</v>
      </c>
      <c r="G397" s="6">
        <v>275</v>
      </c>
      <c r="H397" s="7">
        <v>50875</v>
      </c>
      <c r="I397" s="7">
        <f>FlightsPivot[[#This Row],[Total Fare]]*10%</f>
        <v>5087.5</v>
      </c>
      <c r="J397" s="7">
        <f>FlightsPivot[[#This Row],[Total Fare]]+FlightsPivot[[#This Row],[10% tax ]]</f>
        <v>55962.5</v>
      </c>
      <c r="K397" s="4">
        <v>2</v>
      </c>
      <c r="L397" s="4">
        <v>2015</v>
      </c>
      <c r="M397" t="str">
        <f>INDEX(RoutesPivot[DepAirport],MATCH($C397,RoutesPivot[[RouteID]:[RouteID]],0))</f>
        <v>ORD</v>
      </c>
      <c r="N397" t="str">
        <f>INDEX(RoutesPivot[AirportID],MATCH($C397,RoutesPivot[[RouteID]:[RouteID]],0))</f>
        <v>LAS</v>
      </c>
      <c r="O397">
        <f>INDEX(RoutesPivot[Distance],MATCH($C397,RoutesPivot[[RouteID]:[RouteID]],0))</f>
        <v>1100</v>
      </c>
      <c r="P397">
        <f>INDEX(RoutesPivot[ListPrice],MATCH($C397,RoutesPivot[[RouteID]:[RouteID]],0))</f>
        <v>275</v>
      </c>
      <c r="Q397" t="str">
        <f>INDEX(AirportPivot[AirportName],MATCH($N397,AirportPivot[[AirportID]:[AirportID]],0))</f>
        <v>McCarran International</v>
      </c>
      <c r="R397">
        <f>INDEX(AirportPivot[Gates (number of available)],MATCH($N397,AirportPivot[[AirportID]:[AirportID]],0))</f>
        <v>68</v>
      </c>
    </row>
    <row r="398" spans="1:18" x14ac:dyDescent="0.25">
      <c r="A398" s="3" t="s">
        <v>428</v>
      </c>
      <c r="B398" s="12">
        <v>41721</v>
      </c>
      <c r="C398" s="4" t="s">
        <v>103</v>
      </c>
      <c r="D398" s="4">
        <v>1.7</v>
      </c>
      <c r="E398" s="4">
        <v>15</v>
      </c>
      <c r="F398" s="5">
        <v>0.8125</v>
      </c>
      <c r="G398" s="6">
        <v>300</v>
      </c>
      <c r="H398" s="7">
        <v>55500</v>
      </c>
      <c r="I398" s="7">
        <f>FlightsPivot[[#This Row],[Total Fare]]*10%</f>
        <v>5550</v>
      </c>
      <c r="J398" s="7">
        <f>FlightsPivot[[#This Row],[Total Fare]]+FlightsPivot[[#This Row],[10% tax ]]</f>
        <v>61050</v>
      </c>
      <c r="K398" s="4">
        <v>3</v>
      </c>
      <c r="L398" s="4">
        <v>2014</v>
      </c>
      <c r="M398" t="str">
        <f>INDEX(RoutesPivot[DepAirport],MATCH($C398,RoutesPivot[[RouteID]:[RouteID]],0))</f>
        <v>ORD</v>
      </c>
      <c r="N398" t="str">
        <f>INDEX(RoutesPivot[AirportID],MATCH($C398,RoutesPivot[[RouteID]:[RouteID]],0))</f>
        <v>IAD</v>
      </c>
      <c r="O398">
        <f>INDEX(RoutesPivot[Distance],MATCH($C398,RoutesPivot[[RouteID]:[RouteID]],0))</f>
        <v>515</v>
      </c>
      <c r="P398">
        <f>INDEX(RoutesPivot[ListPrice],MATCH($C398,RoutesPivot[[RouteID]:[RouteID]],0))</f>
        <v>300</v>
      </c>
      <c r="Q398" t="str">
        <f>INDEX(AirportPivot[AirportName],MATCH($N398,AirportPivot[[AirportID]:[AirportID]],0))</f>
        <v>Washington Dulles International</v>
      </c>
      <c r="R398">
        <f>INDEX(AirportPivot[Gates (number of available)],MATCH($N398,AirportPivot[[AirportID]:[AirportID]],0))</f>
        <v>95</v>
      </c>
    </row>
    <row r="399" spans="1:18" x14ac:dyDescent="0.25">
      <c r="A399" s="3" t="s">
        <v>429</v>
      </c>
      <c r="B399" s="12">
        <v>42160</v>
      </c>
      <c r="C399" s="4" t="s">
        <v>33</v>
      </c>
      <c r="D399" s="4">
        <v>2.2000000000000002</v>
      </c>
      <c r="E399" s="4">
        <v>102</v>
      </c>
      <c r="F399" s="5">
        <v>0.625</v>
      </c>
      <c r="G399" s="6">
        <v>412.5</v>
      </c>
      <c r="H399" s="7">
        <v>76312.5</v>
      </c>
      <c r="I399" s="7">
        <f>FlightsPivot[[#This Row],[Total Fare]]*10%</f>
        <v>7631.25</v>
      </c>
      <c r="J399" s="7">
        <f>FlightsPivot[[#This Row],[Total Fare]]+FlightsPivot[[#This Row],[10% tax ]]</f>
        <v>83943.75</v>
      </c>
      <c r="K399" s="4">
        <v>6</v>
      </c>
      <c r="L399" s="4">
        <v>2015</v>
      </c>
      <c r="M399" t="str">
        <f>INDEX(RoutesPivot[DepAirport],MATCH($C399,RoutesPivot[[RouteID]:[RouteID]],0))</f>
        <v>ORD</v>
      </c>
      <c r="N399" t="str">
        <f>INDEX(RoutesPivot[AirportID],MATCH($C399,RoutesPivot[[RouteID]:[RouteID]],0))</f>
        <v>SFO</v>
      </c>
      <c r="O399">
        <f>INDEX(RoutesPivot[Distance],MATCH($C399,RoutesPivot[[RouteID]:[RouteID]],0))</f>
        <v>1600</v>
      </c>
      <c r="P399">
        <f>INDEX(RoutesPivot[ListPrice],MATCH($C399,RoutesPivot[[RouteID]:[RouteID]],0))</f>
        <v>375</v>
      </c>
      <c r="Q399" t="str">
        <f>INDEX(AirportPivot[AirportName],MATCH($N399,AirportPivot[[AirportID]:[AirportID]],0))</f>
        <v>San Francisco International</v>
      </c>
      <c r="R399">
        <f>INDEX(AirportPivot[Gates (number of available)],MATCH($N399,AirportPivot[[AirportID]:[AirportID]],0))</f>
        <v>70</v>
      </c>
    </row>
    <row r="400" spans="1:18" x14ac:dyDescent="0.25">
      <c r="A400" s="3" t="s">
        <v>430</v>
      </c>
      <c r="B400" s="12">
        <v>42329</v>
      </c>
      <c r="C400" s="4" t="s">
        <v>25</v>
      </c>
      <c r="D400" s="4">
        <v>2.1</v>
      </c>
      <c r="E400" s="4">
        <v>184</v>
      </c>
      <c r="F400" s="5">
        <v>0.58333333333333337</v>
      </c>
      <c r="G400" s="6">
        <v>200</v>
      </c>
      <c r="H400" s="7">
        <v>33000</v>
      </c>
      <c r="I400" s="7">
        <f>FlightsPivot[[#This Row],[Total Fare]]*10%</f>
        <v>3300</v>
      </c>
      <c r="J400" s="7">
        <f>FlightsPivot[[#This Row],[Total Fare]]+FlightsPivot[[#This Row],[10% tax ]]</f>
        <v>36300</v>
      </c>
      <c r="K400" s="4">
        <v>11</v>
      </c>
      <c r="L400" s="4">
        <v>2015</v>
      </c>
      <c r="M400" t="str">
        <f>INDEX(RoutesPivot[DepAirport],MATCH($C400,RoutesPivot[[RouteID]:[RouteID]],0))</f>
        <v>ORD</v>
      </c>
      <c r="N400" t="str">
        <f>INDEX(RoutesPivot[AirportID],MATCH($C400,RoutesPivot[[RouteID]:[RouteID]],0))</f>
        <v>DFW</v>
      </c>
      <c r="O400">
        <f>INDEX(RoutesPivot[Distance],MATCH($C400,RoutesPivot[[RouteID]:[RouteID]],0))</f>
        <v>700</v>
      </c>
      <c r="P400">
        <f>INDEX(RoutesPivot[ListPrice],MATCH($C400,RoutesPivot[[RouteID]:[RouteID]],0))</f>
        <v>200</v>
      </c>
      <c r="Q400" t="str">
        <f>INDEX(AirportPivot[AirportName],MATCH($N400,AirportPivot[[AirportID]:[AirportID]],0))</f>
        <v>Dallas/Fort Worth International</v>
      </c>
      <c r="R400">
        <f>INDEX(AirportPivot[Gates (number of available)],MATCH($N400,AirportPivot[[AirportID]:[AirportID]],0))</f>
        <v>130</v>
      </c>
    </row>
    <row r="401" spans="1:18" x14ac:dyDescent="0.25">
      <c r="A401" s="3" t="s">
        <v>431</v>
      </c>
      <c r="B401" s="12">
        <v>42123</v>
      </c>
      <c r="C401" s="4" t="s">
        <v>25</v>
      </c>
      <c r="D401" s="4">
        <v>2.2999999999999998</v>
      </c>
      <c r="E401" s="4">
        <v>33</v>
      </c>
      <c r="F401" s="5">
        <v>0.58333333333333337</v>
      </c>
      <c r="G401" s="6">
        <v>200</v>
      </c>
      <c r="H401" s="7">
        <v>37000</v>
      </c>
      <c r="I401" s="7">
        <f>FlightsPivot[[#This Row],[Total Fare]]*10%</f>
        <v>3700</v>
      </c>
      <c r="J401" s="7">
        <f>FlightsPivot[[#This Row],[Total Fare]]+FlightsPivot[[#This Row],[10% tax ]]</f>
        <v>40700</v>
      </c>
      <c r="K401" s="4">
        <v>4</v>
      </c>
      <c r="L401" s="4">
        <v>2015</v>
      </c>
      <c r="M401" t="str">
        <f>INDEX(RoutesPivot[DepAirport],MATCH($C401,RoutesPivot[[RouteID]:[RouteID]],0))</f>
        <v>ORD</v>
      </c>
      <c r="N401" t="str">
        <f>INDEX(RoutesPivot[AirportID],MATCH($C401,RoutesPivot[[RouteID]:[RouteID]],0))</f>
        <v>DFW</v>
      </c>
      <c r="O401">
        <f>INDEX(RoutesPivot[Distance],MATCH($C401,RoutesPivot[[RouteID]:[RouteID]],0))</f>
        <v>700</v>
      </c>
      <c r="P401">
        <f>INDEX(RoutesPivot[ListPrice],MATCH($C401,RoutesPivot[[RouteID]:[RouteID]],0))</f>
        <v>200</v>
      </c>
      <c r="Q401" t="str">
        <f>INDEX(AirportPivot[AirportName],MATCH($N401,AirportPivot[[AirportID]:[AirportID]],0))</f>
        <v>Dallas/Fort Worth International</v>
      </c>
      <c r="R401">
        <f>INDEX(AirportPivot[Gates (number of available)],MATCH($N401,AirportPivot[[AirportID]:[AirportID]],0))</f>
        <v>130</v>
      </c>
    </row>
    <row r="402" spans="1:18" x14ac:dyDescent="0.25">
      <c r="A402" s="3" t="s">
        <v>432</v>
      </c>
      <c r="B402" s="12">
        <v>42299</v>
      </c>
      <c r="C402" s="4" t="s">
        <v>15</v>
      </c>
      <c r="D402" s="4">
        <v>2.2000000000000002</v>
      </c>
      <c r="E402" s="4">
        <v>84</v>
      </c>
      <c r="F402" s="5">
        <v>0.35416666666666669</v>
      </c>
      <c r="G402" s="6">
        <v>225</v>
      </c>
      <c r="H402" s="7">
        <v>40725</v>
      </c>
      <c r="I402" s="7">
        <f>FlightsPivot[[#This Row],[Total Fare]]*10%</f>
        <v>4072.5</v>
      </c>
      <c r="J402" s="7">
        <f>FlightsPivot[[#This Row],[Total Fare]]+FlightsPivot[[#This Row],[10% tax ]]</f>
        <v>44797.5</v>
      </c>
      <c r="K402" s="4">
        <v>10</v>
      </c>
      <c r="L402" s="4">
        <v>2015</v>
      </c>
      <c r="M402" t="str">
        <f>INDEX(RoutesPivot[DepAirport],MATCH($C402,RoutesPivot[[RouteID]:[RouteID]],0))</f>
        <v>ORD</v>
      </c>
      <c r="N402" t="str">
        <f>INDEX(RoutesPivot[AirportID],MATCH($C402,RoutesPivot[[RouteID]:[RouteID]],0))</f>
        <v>EWR</v>
      </c>
      <c r="O402">
        <f>INDEX(RoutesPivot[Distance],MATCH($C402,RoutesPivot[[RouteID]:[RouteID]],0))</f>
        <v>600</v>
      </c>
      <c r="P402">
        <f>INDEX(RoutesPivot[ListPrice],MATCH($C402,RoutesPivot[[RouteID]:[RouteID]],0))</f>
        <v>225</v>
      </c>
      <c r="Q402" t="str">
        <f>INDEX(AirportPivot[AirportName],MATCH($N402,AirportPivot[[AirportID]:[AirportID]],0))</f>
        <v>Newark Liberty International</v>
      </c>
      <c r="R402">
        <f>INDEX(AirportPivot[Gates (number of available)],MATCH($N402,AirportPivot[[AirportID]:[AirportID]],0))</f>
        <v>82</v>
      </c>
    </row>
    <row r="403" spans="1:18" x14ac:dyDescent="0.25">
      <c r="A403" s="3" t="s">
        <v>433</v>
      </c>
      <c r="B403" s="12">
        <v>41975</v>
      </c>
      <c r="C403" s="4" t="s">
        <v>70</v>
      </c>
      <c r="D403" s="4">
        <v>2.1</v>
      </c>
      <c r="E403" s="4">
        <v>147</v>
      </c>
      <c r="F403" s="5">
        <v>0.79166666666666663</v>
      </c>
      <c r="G403" s="6">
        <v>275</v>
      </c>
      <c r="H403" s="7">
        <v>50875</v>
      </c>
      <c r="I403" s="7">
        <f>FlightsPivot[[#This Row],[Total Fare]]*10%</f>
        <v>5087.5</v>
      </c>
      <c r="J403" s="7">
        <f>FlightsPivot[[#This Row],[Total Fare]]+FlightsPivot[[#This Row],[10% tax ]]</f>
        <v>55962.5</v>
      </c>
      <c r="K403" s="4">
        <v>12</v>
      </c>
      <c r="L403" s="4">
        <v>2014</v>
      </c>
      <c r="M403" t="str">
        <f>INDEX(RoutesPivot[DepAirport],MATCH($C403,RoutesPivot[[RouteID]:[RouteID]],0))</f>
        <v>ORD</v>
      </c>
      <c r="N403" t="str">
        <f>INDEX(RoutesPivot[AirportID],MATCH($C403,RoutesPivot[[RouteID]:[RouteID]],0))</f>
        <v>LAS</v>
      </c>
      <c r="O403">
        <f>INDEX(RoutesPivot[Distance],MATCH($C403,RoutesPivot[[RouteID]:[RouteID]],0))</f>
        <v>1100</v>
      </c>
      <c r="P403">
        <f>INDEX(RoutesPivot[ListPrice],MATCH($C403,RoutesPivot[[RouteID]:[RouteID]],0))</f>
        <v>275</v>
      </c>
      <c r="Q403" t="str">
        <f>INDEX(AirportPivot[AirportName],MATCH($N403,AirportPivot[[AirportID]:[AirportID]],0))</f>
        <v>McCarran International</v>
      </c>
      <c r="R403">
        <f>INDEX(AirportPivot[Gates (number of available)],MATCH($N403,AirportPivot[[AirportID]:[AirportID]],0))</f>
        <v>68</v>
      </c>
    </row>
    <row r="404" spans="1:18" x14ac:dyDescent="0.25">
      <c r="A404" s="3" t="s">
        <v>434</v>
      </c>
      <c r="B404" s="12">
        <v>42041</v>
      </c>
      <c r="C404" s="4" t="s">
        <v>13</v>
      </c>
      <c r="D404" s="4">
        <v>2.4</v>
      </c>
      <c r="E404" s="4">
        <v>42</v>
      </c>
      <c r="F404" s="5">
        <v>0.375</v>
      </c>
      <c r="G404" s="6">
        <v>250</v>
      </c>
      <c r="H404" s="7">
        <v>41250</v>
      </c>
      <c r="I404" s="7">
        <f>FlightsPivot[[#This Row],[Total Fare]]*10%</f>
        <v>4125</v>
      </c>
      <c r="J404" s="7">
        <f>FlightsPivot[[#This Row],[Total Fare]]+FlightsPivot[[#This Row],[10% tax ]]</f>
        <v>45375</v>
      </c>
      <c r="K404" s="4">
        <v>2</v>
      </c>
      <c r="L404" s="4">
        <v>2015</v>
      </c>
      <c r="M404" t="str">
        <f>INDEX(RoutesPivot[DepAirport],MATCH($C404,RoutesPivot[[RouteID]:[RouteID]],0))</f>
        <v>ORD</v>
      </c>
      <c r="N404" t="str">
        <f>INDEX(RoutesPivot[AirportID],MATCH($C404,RoutesPivot[[RouteID]:[RouteID]],0))</f>
        <v>JFK</v>
      </c>
      <c r="O404">
        <f>INDEX(RoutesPivot[Distance],MATCH($C404,RoutesPivot[[RouteID]:[RouteID]],0))</f>
        <v>619</v>
      </c>
      <c r="P404">
        <f>INDEX(RoutesPivot[ListPrice],MATCH($C404,RoutesPivot[[RouteID]:[RouteID]],0))</f>
        <v>250</v>
      </c>
      <c r="Q404" t="str">
        <f>INDEX(AirportPivot[AirportName],MATCH($N404,AirportPivot[[AirportID]:[AirportID]],0))</f>
        <v>John F Kennedy International</v>
      </c>
      <c r="R404">
        <f>INDEX(AirportPivot[Gates (number of available)],MATCH($N404,AirportPivot[[AirportID]:[AirportID]],0))</f>
        <v>120</v>
      </c>
    </row>
    <row r="405" spans="1:18" x14ac:dyDescent="0.25">
      <c r="A405" s="3" t="s">
        <v>435</v>
      </c>
      <c r="B405" s="12">
        <v>41800</v>
      </c>
      <c r="C405" s="4" t="s">
        <v>30</v>
      </c>
      <c r="D405" s="4">
        <v>2.7</v>
      </c>
      <c r="E405" s="4">
        <v>66</v>
      </c>
      <c r="F405" s="5">
        <v>0.83333333333333337</v>
      </c>
      <c r="G405" s="6">
        <v>275</v>
      </c>
      <c r="H405" s="7">
        <v>49775</v>
      </c>
      <c r="I405" s="7">
        <f>FlightsPivot[[#This Row],[Total Fare]]*10%</f>
        <v>4977.5</v>
      </c>
      <c r="J405" s="7">
        <f>FlightsPivot[[#This Row],[Total Fare]]+FlightsPivot[[#This Row],[10% tax ]]</f>
        <v>54752.5</v>
      </c>
      <c r="K405" s="4">
        <v>6</v>
      </c>
      <c r="L405" s="4">
        <v>2014</v>
      </c>
      <c r="M405" t="str">
        <f>INDEX(RoutesPivot[DepAirport],MATCH($C405,RoutesPivot[[RouteID]:[RouteID]],0))</f>
        <v>ORD</v>
      </c>
      <c r="N405" t="str">
        <f>INDEX(RoutesPivot[AirportID],MATCH($C405,RoutesPivot[[RouteID]:[RouteID]],0))</f>
        <v>MCO</v>
      </c>
      <c r="O405">
        <f>INDEX(RoutesPivot[Distance],MATCH($C405,RoutesPivot[[RouteID]:[RouteID]],0))</f>
        <v>850</v>
      </c>
      <c r="P405">
        <f>INDEX(RoutesPivot[ListPrice],MATCH($C405,RoutesPivot[[RouteID]:[RouteID]],0))</f>
        <v>250</v>
      </c>
      <c r="Q405" t="str">
        <f>INDEX(AirportPivot[AirportName],MATCH($N405,AirportPivot[[AirportID]:[AirportID]],0))</f>
        <v>Orlando International</v>
      </c>
      <c r="R405">
        <f>INDEX(AirportPivot[Gates (number of available)],MATCH($N405,AirportPivot[[AirportID]:[AirportID]],0))</f>
        <v>67</v>
      </c>
    </row>
    <row r="406" spans="1:18" x14ac:dyDescent="0.25">
      <c r="A406" s="3" t="s">
        <v>436</v>
      </c>
      <c r="B406" s="12">
        <v>42006</v>
      </c>
      <c r="C406" s="4" t="s">
        <v>25</v>
      </c>
      <c r="D406" s="4">
        <v>1</v>
      </c>
      <c r="E406" s="4">
        <v>37</v>
      </c>
      <c r="F406" s="5">
        <v>0.58333333333333337</v>
      </c>
      <c r="G406" s="6">
        <v>200</v>
      </c>
      <c r="H406" s="7">
        <v>33000</v>
      </c>
      <c r="I406" s="7">
        <f>FlightsPivot[[#This Row],[Total Fare]]*10%</f>
        <v>3300</v>
      </c>
      <c r="J406" s="7">
        <f>FlightsPivot[[#This Row],[Total Fare]]+FlightsPivot[[#This Row],[10% tax ]]</f>
        <v>36300</v>
      </c>
      <c r="K406" s="4">
        <v>1</v>
      </c>
      <c r="L406" s="4">
        <v>2015</v>
      </c>
      <c r="M406" t="str">
        <f>INDEX(RoutesPivot[DepAirport],MATCH($C406,RoutesPivot[[RouteID]:[RouteID]],0))</f>
        <v>ORD</v>
      </c>
      <c r="N406" t="str">
        <f>INDEX(RoutesPivot[AirportID],MATCH($C406,RoutesPivot[[RouteID]:[RouteID]],0))</f>
        <v>DFW</v>
      </c>
      <c r="O406">
        <f>INDEX(RoutesPivot[Distance],MATCH($C406,RoutesPivot[[RouteID]:[RouteID]],0))</f>
        <v>700</v>
      </c>
      <c r="P406">
        <f>INDEX(RoutesPivot[ListPrice],MATCH($C406,RoutesPivot[[RouteID]:[RouteID]],0))</f>
        <v>200</v>
      </c>
      <c r="Q406" t="str">
        <f>INDEX(AirportPivot[AirportName],MATCH($N406,AirportPivot[[AirportID]:[AirportID]],0))</f>
        <v>Dallas/Fort Worth International</v>
      </c>
      <c r="R406">
        <f>INDEX(AirportPivot[Gates (number of available)],MATCH($N406,AirportPivot[[AirportID]:[AirportID]],0))</f>
        <v>130</v>
      </c>
    </row>
    <row r="407" spans="1:18" x14ac:dyDescent="0.25">
      <c r="A407" s="3" t="s">
        <v>437</v>
      </c>
      <c r="B407" s="12">
        <v>41704</v>
      </c>
      <c r="C407" s="4" t="s">
        <v>33</v>
      </c>
      <c r="D407" s="4">
        <v>2</v>
      </c>
      <c r="E407" s="4">
        <v>168</v>
      </c>
      <c r="F407" s="5">
        <v>0.70833333333333337</v>
      </c>
      <c r="G407" s="6">
        <v>375</v>
      </c>
      <c r="H407" s="7">
        <v>61875</v>
      </c>
      <c r="I407" s="7">
        <f>FlightsPivot[[#This Row],[Total Fare]]*10%</f>
        <v>6187.5</v>
      </c>
      <c r="J407" s="7">
        <f>FlightsPivot[[#This Row],[Total Fare]]+FlightsPivot[[#This Row],[10% tax ]]</f>
        <v>68062.5</v>
      </c>
      <c r="K407" s="4">
        <v>3</v>
      </c>
      <c r="L407" s="4">
        <v>2014</v>
      </c>
      <c r="M407" t="str">
        <f>INDEX(RoutesPivot[DepAirport],MATCH($C407,RoutesPivot[[RouteID]:[RouteID]],0))</f>
        <v>ORD</v>
      </c>
      <c r="N407" t="str">
        <f>INDEX(RoutesPivot[AirportID],MATCH($C407,RoutesPivot[[RouteID]:[RouteID]],0))</f>
        <v>SFO</v>
      </c>
      <c r="O407">
        <f>INDEX(RoutesPivot[Distance],MATCH($C407,RoutesPivot[[RouteID]:[RouteID]],0))</f>
        <v>1600</v>
      </c>
      <c r="P407">
        <f>INDEX(RoutesPivot[ListPrice],MATCH($C407,RoutesPivot[[RouteID]:[RouteID]],0))</f>
        <v>375</v>
      </c>
      <c r="Q407" t="str">
        <f>INDEX(AirportPivot[AirportName],MATCH($N407,AirportPivot[[AirportID]:[AirportID]],0))</f>
        <v>San Francisco International</v>
      </c>
      <c r="R407">
        <f>INDEX(AirportPivot[Gates (number of available)],MATCH($N407,AirportPivot[[AirportID]:[AirportID]],0))</f>
        <v>70</v>
      </c>
    </row>
    <row r="408" spans="1:18" x14ac:dyDescent="0.25">
      <c r="A408" s="3" t="s">
        <v>438</v>
      </c>
      <c r="B408" s="12">
        <v>41854</v>
      </c>
      <c r="C408" s="4" t="s">
        <v>80</v>
      </c>
      <c r="D408" s="4">
        <v>2.2999999999999998</v>
      </c>
      <c r="E408" s="4">
        <v>6</v>
      </c>
      <c r="F408" s="5">
        <v>0.47916666666666669</v>
      </c>
      <c r="G408" s="6">
        <v>330</v>
      </c>
      <c r="H408" s="7">
        <v>61050</v>
      </c>
      <c r="I408" s="7">
        <f>FlightsPivot[[#This Row],[Total Fare]]*10%</f>
        <v>6105</v>
      </c>
      <c r="J408" s="7">
        <f>FlightsPivot[[#This Row],[Total Fare]]+FlightsPivot[[#This Row],[10% tax ]]</f>
        <v>67155</v>
      </c>
      <c r="K408" s="4">
        <v>8</v>
      </c>
      <c r="L408" s="4">
        <v>2014</v>
      </c>
      <c r="M408" t="str">
        <f>INDEX(RoutesPivot[DepAirport],MATCH($C408,RoutesPivot[[RouteID]:[RouteID]],0))</f>
        <v>ORD</v>
      </c>
      <c r="N408" t="str">
        <f>INDEX(RoutesPivot[AirportID],MATCH($C408,RoutesPivot[[RouteID]:[RouteID]],0))</f>
        <v>MIA</v>
      </c>
      <c r="O408">
        <f>INDEX(RoutesPivot[Distance],MATCH($C408,RoutesPivot[[RouteID]:[RouteID]],0))</f>
        <v>1000</v>
      </c>
      <c r="P408">
        <f>INDEX(RoutesPivot[ListPrice],MATCH($C408,RoutesPivot[[RouteID]:[RouteID]],0))</f>
        <v>300</v>
      </c>
      <c r="Q408" t="str">
        <f>INDEX(AirportPivot[AirportName],MATCH($N408,AirportPivot[[AirportID]:[AirportID]],0))</f>
        <v>Miami International</v>
      </c>
      <c r="R408">
        <f>INDEX(AirportPivot[Gates (number of available)],MATCH($N408,AirportPivot[[AirportID]:[AirportID]],0))</f>
        <v>80</v>
      </c>
    </row>
    <row r="409" spans="1:18" x14ac:dyDescent="0.25">
      <c r="A409" s="3" t="s">
        <v>439</v>
      </c>
      <c r="B409" s="12">
        <v>41864</v>
      </c>
      <c r="C409" s="4" t="s">
        <v>25</v>
      </c>
      <c r="D409" s="4">
        <v>1.8</v>
      </c>
      <c r="E409" s="4">
        <v>91</v>
      </c>
      <c r="F409" s="5">
        <v>0.83333333333333337</v>
      </c>
      <c r="G409" s="6">
        <v>220</v>
      </c>
      <c r="H409" s="7">
        <v>40700</v>
      </c>
      <c r="I409" s="7">
        <f>FlightsPivot[[#This Row],[Total Fare]]*10%</f>
        <v>4070</v>
      </c>
      <c r="J409" s="7">
        <f>FlightsPivot[[#This Row],[Total Fare]]+FlightsPivot[[#This Row],[10% tax ]]</f>
        <v>44770</v>
      </c>
      <c r="K409" s="4">
        <v>8</v>
      </c>
      <c r="L409" s="4">
        <v>2014</v>
      </c>
      <c r="M409" t="str">
        <f>INDEX(RoutesPivot[DepAirport],MATCH($C409,RoutesPivot[[RouteID]:[RouteID]],0))</f>
        <v>ORD</v>
      </c>
      <c r="N409" t="str">
        <f>INDEX(RoutesPivot[AirportID],MATCH($C409,RoutesPivot[[RouteID]:[RouteID]],0))</f>
        <v>DFW</v>
      </c>
      <c r="O409">
        <f>INDEX(RoutesPivot[Distance],MATCH($C409,RoutesPivot[[RouteID]:[RouteID]],0))</f>
        <v>700</v>
      </c>
      <c r="P409">
        <f>INDEX(RoutesPivot[ListPrice],MATCH($C409,RoutesPivot[[RouteID]:[RouteID]],0))</f>
        <v>200</v>
      </c>
      <c r="Q409" t="str">
        <f>INDEX(AirportPivot[AirportName],MATCH($N409,AirportPivot[[AirportID]:[AirportID]],0))</f>
        <v>Dallas/Fort Worth International</v>
      </c>
      <c r="R409">
        <f>INDEX(AirportPivot[Gates (number of available)],MATCH($N409,AirportPivot[[AirportID]:[AirportID]],0))</f>
        <v>130</v>
      </c>
    </row>
    <row r="410" spans="1:18" x14ac:dyDescent="0.25">
      <c r="A410" s="3" t="s">
        <v>440</v>
      </c>
      <c r="B410" s="12">
        <v>41904</v>
      </c>
      <c r="C410" s="4" t="s">
        <v>25</v>
      </c>
      <c r="D410" s="4">
        <v>2.5</v>
      </c>
      <c r="E410" s="4">
        <v>124</v>
      </c>
      <c r="F410" s="5">
        <v>0.70833333333333337</v>
      </c>
      <c r="G410" s="6">
        <v>200</v>
      </c>
      <c r="H410" s="7">
        <v>37000</v>
      </c>
      <c r="I410" s="7">
        <f>FlightsPivot[[#This Row],[Total Fare]]*10%</f>
        <v>3700</v>
      </c>
      <c r="J410" s="7">
        <f>FlightsPivot[[#This Row],[Total Fare]]+FlightsPivot[[#This Row],[10% tax ]]</f>
        <v>40700</v>
      </c>
      <c r="K410" s="4">
        <v>9</v>
      </c>
      <c r="L410" s="4">
        <v>2014</v>
      </c>
      <c r="M410" t="str">
        <f>INDEX(RoutesPivot[DepAirport],MATCH($C410,RoutesPivot[[RouteID]:[RouteID]],0))</f>
        <v>ORD</v>
      </c>
      <c r="N410" t="str">
        <f>INDEX(RoutesPivot[AirportID],MATCH($C410,RoutesPivot[[RouteID]:[RouteID]],0))</f>
        <v>DFW</v>
      </c>
      <c r="O410">
        <f>INDEX(RoutesPivot[Distance],MATCH($C410,RoutesPivot[[RouteID]:[RouteID]],0))</f>
        <v>700</v>
      </c>
      <c r="P410">
        <f>INDEX(RoutesPivot[ListPrice],MATCH($C410,RoutesPivot[[RouteID]:[RouteID]],0))</f>
        <v>200</v>
      </c>
      <c r="Q410" t="str">
        <f>INDEX(AirportPivot[AirportName],MATCH($N410,AirportPivot[[AirportID]:[AirportID]],0))</f>
        <v>Dallas/Fort Worth International</v>
      </c>
      <c r="R410">
        <f>INDEX(AirportPivot[Gates (number of available)],MATCH($N410,AirportPivot[[AirportID]:[AirportID]],0))</f>
        <v>130</v>
      </c>
    </row>
    <row r="411" spans="1:18" x14ac:dyDescent="0.25">
      <c r="A411" s="3" t="s">
        <v>441</v>
      </c>
      <c r="B411" s="12">
        <v>41642</v>
      </c>
      <c r="C411" s="4" t="s">
        <v>50</v>
      </c>
      <c r="D411" s="4">
        <v>0.3</v>
      </c>
      <c r="E411" s="4">
        <v>143</v>
      </c>
      <c r="F411" s="5">
        <v>0.3125</v>
      </c>
      <c r="G411" s="6">
        <v>275</v>
      </c>
      <c r="H411" s="7">
        <v>50875</v>
      </c>
      <c r="I411" s="7">
        <f>FlightsPivot[[#This Row],[Total Fare]]*10%</f>
        <v>5087.5</v>
      </c>
      <c r="J411" s="7">
        <f>FlightsPivot[[#This Row],[Total Fare]]+FlightsPivot[[#This Row],[10% tax ]]</f>
        <v>55962.5</v>
      </c>
      <c r="K411" s="4">
        <v>1</v>
      </c>
      <c r="L411" s="4">
        <v>2014</v>
      </c>
      <c r="M411" t="str">
        <f>INDEX(RoutesPivot[DepAirport],MATCH($C411,RoutesPivot[[RouteID]:[RouteID]],0))</f>
        <v>ORD</v>
      </c>
      <c r="N411" t="str">
        <f>INDEX(RoutesPivot[AirportID],MATCH($C411,RoutesPivot[[RouteID]:[RouteID]],0))</f>
        <v>LGA</v>
      </c>
      <c r="O411">
        <f>INDEX(RoutesPivot[Distance],MATCH($C411,RoutesPivot[[RouteID]:[RouteID]],0))</f>
        <v>610</v>
      </c>
      <c r="P411">
        <f>INDEX(RoutesPivot[ListPrice],MATCH($C411,RoutesPivot[[RouteID]:[RouteID]],0))</f>
        <v>275</v>
      </c>
      <c r="Q411" t="str">
        <f>INDEX(AirportPivot[AirportName],MATCH($N411,AirportPivot[[AirportID]:[AirportID]],0))</f>
        <v>Laguardia</v>
      </c>
      <c r="R411">
        <f>INDEX(AirportPivot[Gates (number of available)],MATCH($N411,AirportPivot[[AirportID]:[AirportID]],0))</f>
        <v>66</v>
      </c>
    </row>
    <row r="412" spans="1:18" x14ac:dyDescent="0.25">
      <c r="A412" s="3" t="s">
        <v>442</v>
      </c>
      <c r="B412" s="12">
        <v>41904</v>
      </c>
      <c r="C412" s="4" t="s">
        <v>13</v>
      </c>
      <c r="D412" s="4">
        <v>1.6</v>
      </c>
      <c r="E412" s="4">
        <v>153</v>
      </c>
      <c r="F412" s="5">
        <v>0.29166666666666669</v>
      </c>
      <c r="G412" s="6">
        <v>250</v>
      </c>
      <c r="H412" s="7">
        <v>41250</v>
      </c>
      <c r="I412" s="7">
        <f>FlightsPivot[[#This Row],[Total Fare]]*10%</f>
        <v>4125</v>
      </c>
      <c r="J412" s="7">
        <f>FlightsPivot[[#This Row],[Total Fare]]+FlightsPivot[[#This Row],[10% tax ]]</f>
        <v>45375</v>
      </c>
      <c r="K412" s="4">
        <v>9</v>
      </c>
      <c r="L412" s="4">
        <v>2014</v>
      </c>
      <c r="M412" t="str">
        <f>INDEX(RoutesPivot[DepAirport],MATCH($C412,RoutesPivot[[RouteID]:[RouteID]],0))</f>
        <v>ORD</v>
      </c>
      <c r="N412" t="str">
        <f>INDEX(RoutesPivot[AirportID],MATCH($C412,RoutesPivot[[RouteID]:[RouteID]],0))</f>
        <v>JFK</v>
      </c>
      <c r="O412">
        <f>INDEX(RoutesPivot[Distance],MATCH($C412,RoutesPivot[[RouteID]:[RouteID]],0))</f>
        <v>619</v>
      </c>
      <c r="P412">
        <f>INDEX(RoutesPivot[ListPrice],MATCH($C412,RoutesPivot[[RouteID]:[RouteID]],0))</f>
        <v>250</v>
      </c>
      <c r="Q412" t="str">
        <f>INDEX(AirportPivot[AirportName],MATCH($N412,AirportPivot[[AirportID]:[AirportID]],0))</f>
        <v>John F Kennedy International</v>
      </c>
      <c r="R412">
        <f>INDEX(AirportPivot[Gates (number of available)],MATCH($N412,AirportPivot[[AirportID]:[AirportID]],0))</f>
        <v>120</v>
      </c>
    </row>
    <row r="413" spans="1:18" x14ac:dyDescent="0.25">
      <c r="A413" s="3" t="s">
        <v>443</v>
      </c>
      <c r="B413" s="12">
        <v>42060</v>
      </c>
      <c r="C413" s="4" t="s">
        <v>86</v>
      </c>
      <c r="D413" s="4">
        <v>2</v>
      </c>
      <c r="E413" s="4">
        <v>121</v>
      </c>
      <c r="F413" s="5">
        <v>0.33333333333333331</v>
      </c>
      <c r="G413" s="6">
        <v>115</v>
      </c>
      <c r="H413" s="7">
        <v>21275</v>
      </c>
      <c r="I413" s="7">
        <f>FlightsPivot[[#This Row],[Total Fare]]*10%</f>
        <v>2127.5</v>
      </c>
      <c r="J413" s="7">
        <f>FlightsPivot[[#This Row],[Total Fare]]+FlightsPivot[[#This Row],[10% tax ]]</f>
        <v>23402.5</v>
      </c>
      <c r="K413" s="4">
        <v>2</v>
      </c>
      <c r="L413" s="4">
        <v>2015</v>
      </c>
      <c r="M413" t="str">
        <f>INDEX(RoutesPivot[DepAirport],MATCH($C413,RoutesPivot[[RouteID]:[RouteID]],0))</f>
        <v>ORD</v>
      </c>
      <c r="N413" t="str">
        <f>INDEX(RoutesPivot[AirportID],MATCH($C413,RoutesPivot[[RouteID]:[RouteID]],0))</f>
        <v>DTW</v>
      </c>
      <c r="O413">
        <f>INDEX(RoutesPivot[Distance],MATCH($C413,RoutesPivot[[RouteID]:[RouteID]],0))</f>
        <v>200</v>
      </c>
      <c r="P413">
        <f>INDEX(RoutesPivot[ListPrice],MATCH($C413,RoutesPivot[[RouteID]:[RouteID]],0))</f>
        <v>115</v>
      </c>
      <c r="Q413" t="str">
        <f>INDEX(AirportPivot[AirportName],MATCH($N413,AirportPivot[[AirportID]:[AirportID]],0))</f>
        <v>Detroit Metropolitan Wayne County</v>
      </c>
      <c r="R413">
        <f>INDEX(AirportPivot[Gates (number of available)],MATCH($N413,AirportPivot[[AirportID]:[AirportID]],0))</f>
        <v>60</v>
      </c>
    </row>
    <row r="414" spans="1:18" x14ac:dyDescent="0.25">
      <c r="A414" s="3" t="s">
        <v>444</v>
      </c>
      <c r="B414" s="12">
        <v>41769</v>
      </c>
      <c r="C414" s="4" t="s">
        <v>86</v>
      </c>
      <c r="D414" s="4">
        <v>2.9</v>
      </c>
      <c r="E414" s="4">
        <v>104</v>
      </c>
      <c r="F414" s="5">
        <v>0.75</v>
      </c>
      <c r="G414" s="6">
        <v>115</v>
      </c>
      <c r="H414" s="7">
        <v>21275</v>
      </c>
      <c r="I414" s="7">
        <f>FlightsPivot[[#This Row],[Total Fare]]*10%</f>
        <v>2127.5</v>
      </c>
      <c r="J414" s="7">
        <f>FlightsPivot[[#This Row],[Total Fare]]+FlightsPivot[[#This Row],[10% tax ]]</f>
        <v>23402.5</v>
      </c>
      <c r="K414" s="4">
        <v>5</v>
      </c>
      <c r="L414" s="4">
        <v>2014</v>
      </c>
      <c r="M414" t="str">
        <f>INDEX(RoutesPivot[DepAirport],MATCH($C414,RoutesPivot[[RouteID]:[RouteID]],0))</f>
        <v>ORD</v>
      </c>
      <c r="N414" t="str">
        <f>INDEX(RoutesPivot[AirportID],MATCH($C414,RoutesPivot[[RouteID]:[RouteID]],0))</f>
        <v>DTW</v>
      </c>
      <c r="O414">
        <f>INDEX(RoutesPivot[Distance],MATCH($C414,RoutesPivot[[RouteID]:[RouteID]],0))</f>
        <v>200</v>
      </c>
      <c r="P414">
        <f>INDEX(RoutesPivot[ListPrice],MATCH($C414,RoutesPivot[[RouteID]:[RouteID]],0))</f>
        <v>115</v>
      </c>
      <c r="Q414" t="str">
        <f>INDEX(AirportPivot[AirportName],MATCH($N414,AirportPivot[[AirportID]:[AirportID]],0))</f>
        <v>Detroit Metropolitan Wayne County</v>
      </c>
      <c r="R414">
        <f>INDEX(AirportPivot[Gates (number of available)],MATCH($N414,AirportPivot[[AirportID]:[AirportID]],0))</f>
        <v>60</v>
      </c>
    </row>
    <row r="415" spans="1:18" x14ac:dyDescent="0.25">
      <c r="A415" s="3" t="s">
        <v>445</v>
      </c>
      <c r="B415" s="12">
        <v>41880</v>
      </c>
      <c r="C415" s="4" t="s">
        <v>15</v>
      </c>
      <c r="D415" s="4">
        <v>2.2000000000000002</v>
      </c>
      <c r="E415" s="4">
        <v>61</v>
      </c>
      <c r="F415" s="5">
        <v>0.5</v>
      </c>
      <c r="G415" s="6">
        <v>247.5</v>
      </c>
      <c r="H415" s="7">
        <v>40837.5</v>
      </c>
      <c r="I415" s="7">
        <f>FlightsPivot[[#This Row],[Total Fare]]*10%</f>
        <v>4083.75</v>
      </c>
      <c r="J415" s="7">
        <f>FlightsPivot[[#This Row],[Total Fare]]+FlightsPivot[[#This Row],[10% tax ]]</f>
        <v>44921.25</v>
      </c>
      <c r="K415" s="4">
        <v>8</v>
      </c>
      <c r="L415" s="4">
        <v>2014</v>
      </c>
      <c r="M415" t="str">
        <f>INDEX(RoutesPivot[DepAirport],MATCH($C415,RoutesPivot[[RouteID]:[RouteID]],0))</f>
        <v>ORD</v>
      </c>
      <c r="N415" t="str">
        <f>INDEX(RoutesPivot[AirportID],MATCH($C415,RoutesPivot[[RouteID]:[RouteID]],0))</f>
        <v>EWR</v>
      </c>
      <c r="O415">
        <f>INDEX(RoutesPivot[Distance],MATCH($C415,RoutesPivot[[RouteID]:[RouteID]],0))</f>
        <v>600</v>
      </c>
      <c r="P415">
        <f>INDEX(RoutesPivot[ListPrice],MATCH($C415,RoutesPivot[[RouteID]:[RouteID]],0))</f>
        <v>225</v>
      </c>
      <c r="Q415" t="str">
        <f>INDEX(AirportPivot[AirportName],MATCH($N415,AirportPivot[[AirportID]:[AirportID]],0))</f>
        <v>Newark Liberty International</v>
      </c>
      <c r="R415">
        <f>INDEX(AirportPivot[Gates (number of available)],MATCH($N415,AirportPivot[[AirportID]:[AirportID]],0))</f>
        <v>82</v>
      </c>
    </row>
    <row r="416" spans="1:18" x14ac:dyDescent="0.25">
      <c r="A416" s="3" t="s">
        <v>446</v>
      </c>
      <c r="B416" s="12">
        <v>42245</v>
      </c>
      <c r="C416" s="4" t="s">
        <v>80</v>
      </c>
      <c r="D416" s="4">
        <v>1.1000000000000001</v>
      </c>
      <c r="E416" s="4">
        <v>172</v>
      </c>
      <c r="F416" s="5">
        <v>0.66666666666666663</v>
      </c>
      <c r="G416" s="6">
        <v>330</v>
      </c>
      <c r="H416" s="7">
        <v>54450</v>
      </c>
      <c r="I416" s="7">
        <f>FlightsPivot[[#This Row],[Total Fare]]*10%</f>
        <v>5445</v>
      </c>
      <c r="J416" s="7">
        <f>FlightsPivot[[#This Row],[Total Fare]]+FlightsPivot[[#This Row],[10% tax ]]</f>
        <v>59895</v>
      </c>
      <c r="K416" s="4">
        <v>8</v>
      </c>
      <c r="L416" s="4">
        <v>2015</v>
      </c>
      <c r="M416" t="str">
        <f>INDEX(RoutesPivot[DepAirport],MATCH($C416,RoutesPivot[[RouteID]:[RouteID]],0))</f>
        <v>ORD</v>
      </c>
      <c r="N416" t="str">
        <f>INDEX(RoutesPivot[AirportID],MATCH($C416,RoutesPivot[[RouteID]:[RouteID]],0))</f>
        <v>MIA</v>
      </c>
      <c r="O416">
        <f>INDEX(RoutesPivot[Distance],MATCH($C416,RoutesPivot[[RouteID]:[RouteID]],0))</f>
        <v>1000</v>
      </c>
      <c r="P416">
        <f>INDEX(RoutesPivot[ListPrice],MATCH($C416,RoutesPivot[[RouteID]:[RouteID]],0))</f>
        <v>300</v>
      </c>
      <c r="Q416" t="str">
        <f>INDEX(AirportPivot[AirportName],MATCH($N416,AirportPivot[[AirportID]:[AirportID]],0))</f>
        <v>Miami International</v>
      </c>
      <c r="R416">
        <f>INDEX(AirportPivot[Gates (number of available)],MATCH($N416,AirportPivot[[AirportID]:[AirportID]],0))</f>
        <v>80</v>
      </c>
    </row>
    <row r="417" spans="1:18" x14ac:dyDescent="0.25">
      <c r="A417" s="3" t="s">
        <v>447</v>
      </c>
      <c r="B417" s="12">
        <v>41969</v>
      </c>
      <c r="C417" s="4" t="s">
        <v>11</v>
      </c>
      <c r="D417" s="4">
        <v>5.6</v>
      </c>
      <c r="E417" s="4">
        <v>192</v>
      </c>
      <c r="F417" s="5">
        <v>0.54166666666666663</v>
      </c>
      <c r="G417" s="6">
        <v>450</v>
      </c>
      <c r="H417" s="7">
        <v>74250</v>
      </c>
      <c r="I417" s="7">
        <f>FlightsPivot[[#This Row],[Total Fare]]*10%</f>
        <v>7425</v>
      </c>
      <c r="J417" s="7">
        <f>FlightsPivot[[#This Row],[Total Fare]]+FlightsPivot[[#This Row],[10% tax ]]</f>
        <v>81675</v>
      </c>
      <c r="K417" s="4">
        <v>11</v>
      </c>
      <c r="L417" s="4">
        <v>2014</v>
      </c>
      <c r="M417" t="str">
        <f>INDEX(RoutesPivot[DepAirport],MATCH($C417,RoutesPivot[[RouteID]:[RouteID]],0))</f>
        <v>ORD</v>
      </c>
      <c r="N417" t="str">
        <f>INDEX(RoutesPivot[AirportID],MATCH($C417,RoutesPivot[[RouteID]:[RouteID]],0))</f>
        <v>BOS</v>
      </c>
      <c r="O417">
        <f>INDEX(RoutesPivot[Distance],MATCH($C417,RoutesPivot[[RouteID]:[RouteID]],0))</f>
        <v>730</v>
      </c>
      <c r="P417">
        <f>INDEX(RoutesPivot[ListPrice],MATCH($C417,RoutesPivot[[RouteID]:[RouteID]],0))</f>
        <v>300</v>
      </c>
      <c r="Q417" t="str">
        <f>INDEX(AirportPivot[AirportName],MATCH($N417,AirportPivot[[AirportID]:[AirportID]],0))</f>
        <v>General Edward Lawrence Logan International</v>
      </c>
      <c r="R417">
        <f>INDEX(AirportPivot[Gates (number of available)],MATCH($N417,AirportPivot[[AirportID]:[AirportID]],0))</f>
        <v>63</v>
      </c>
    </row>
    <row r="418" spans="1:18" x14ac:dyDescent="0.25">
      <c r="A418" s="3" t="s">
        <v>448</v>
      </c>
      <c r="B418" s="12">
        <v>41688</v>
      </c>
      <c r="C418" s="4" t="s">
        <v>13</v>
      </c>
      <c r="D418" s="4">
        <v>1.6</v>
      </c>
      <c r="E418" s="4">
        <v>160</v>
      </c>
      <c r="F418" s="5">
        <v>0.70833333333333337</v>
      </c>
      <c r="G418" s="6">
        <v>250</v>
      </c>
      <c r="H418" s="7">
        <v>41250</v>
      </c>
      <c r="I418" s="7">
        <f>FlightsPivot[[#This Row],[Total Fare]]*10%</f>
        <v>4125</v>
      </c>
      <c r="J418" s="7">
        <f>FlightsPivot[[#This Row],[Total Fare]]+FlightsPivot[[#This Row],[10% tax ]]</f>
        <v>45375</v>
      </c>
      <c r="K418" s="4">
        <v>2</v>
      </c>
      <c r="L418" s="4">
        <v>2014</v>
      </c>
      <c r="M418" t="str">
        <f>INDEX(RoutesPivot[DepAirport],MATCH($C418,RoutesPivot[[RouteID]:[RouteID]],0))</f>
        <v>ORD</v>
      </c>
      <c r="N418" t="str">
        <f>INDEX(RoutesPivot[AirportID],MATCH($C418,RoutesPivot[[RouteID]:[RouteID]],0))</f>
        <v>JFK</v>
      </c>
      <c r="O418">
        <f>INDEX(RoutesPivot[Distance],MATCH($C418,RoutesPivot[[RouteID]:[RouteID]],0))</f>
        <v>619</v>
      </c>
      <c r="P418">
        <f>INDEX(RoutesPivot[ListPrice],MATCH($C418,RoutesPivot[[RouteID]:[RouteID]],0))</f>
        <v>250</v>
      </c>
      <c r="Q418" t="str">
        <f>INDEX(AirportPivot[AirportName],MATCH($N418,AirportPivot[[AirportID]:[AirportID]],0))</f>
        <v>John F Kennedy International</v>
      </c>
      <c r="R418">
        <f>INDEX(AirportPivot[Gates (number of available)],MATCH($N418,AirportPivot[[AirportID]:[AirportID]],0))</f>
        <v>120</v>
      </c>
    </row>
    <row r="419" spans="1:18" x14ac:dyDescent="0.25">
      <c r="A419" s="3" t="s">
        <v>449</v>
      </c>
      <c r="B419" s="12">
        <v>42129</v>
      </c>
      <c r="C419" s="4" t="s">
        <v>23</v>
      </c>
      <c r="D419" s="4">
        <v>1.6</v>
      </c>
      <c r="E419" s="4">
        <v>70</v>
      </c>
      <c r="F419" s="5">
        <v>0.83333333333333337</v>
      </c>
      <c r="G419" s="6">
        <v>300</v>
      </c>
      <c r="H419" s="7">
        <v>54300</v>
      </c>
      <c r="I419" s="7">
        <f>FlightsPivot[[#This Row],[Total Fare]]*10%</f>
        <v>5430</v>
      </c>
      <c r="J419" s="7">
        <f>FlightsPivot[[#This Row],[Total Fare]]+FlightsPivot[[#This Row],[10% tax ]]</f>
        <v>59730</v>
      </c>
      <c r="K419" s="4">
        <v>5</v>
      </c>
      <c r="L419" s="4">
        <v>2015</v>
      </c>
      <c r="M419" t="str">
        <f>INDEX(RoutesPivot[DepAirport],MATCH($C419,RoutesPivot[[RouteID]:[RouteID]],0))</f>
        <v>ORD</v>
      </c>
      <c r="N419" t="str">
        <f>INDEX(RoutesPivot[AirportID],MATCH($C419,RoutesPivot[[RouteID]:[RouteID]],0))</f>
        <v>DEN</v>
      </c>
      <c r="O419">
        <f>INDEX(RoutesPivot[Distance],MATCH($C419,RoutesPivot[[RouteID]:[RouteID]],0))</f>
        <v>800</v>
      </c>
      <c r="P419">
        <f>INDEX(RoutesPivot[ListPrice],MATCH($C419,RoutesPivot[[RouteID]:[RouteID]],0))</f>
        <v>300</v>
      </c>
      <c r="Q419" t="str">
        <f>INDEX(AirportPivot[AirportName],MATCH($N419,AirportPivot[[AirportID]:[AirportID]],0))</f>
        <v>Denver International</v>
      </c>
      <c r="R419">
        <f>INDEX(AirportPivot[Gates (number of available)],MATCH($N419,AirportPivot[[AirportID]:[AirportID]],0))</f>
        <v>75</v>
      </c>
    </row>
    <row r="420" spans="1:18" x14ac:dyDescent="0.25">
      <c r="A420" s="3" t="s">
        <v>450</v>
      </c>
      <c r="B420" s="12">
        <v>42252</v>
      </c>
      <c r="C420" s="4" t="s">
        <v>37</v>
      </c>
      <c r="D420" s="4">
        <v>2.1</v>
      </c>
      <c r="E420" s="4">
        <v>91</v>
      </c>
      <c r="F420" s="5">
        <v>0.83333333333333337</v>
      </c>
      <c r="G420" s="6">
        <v>350</v>
      </c>
      <c r="H420" s="7">
        <v>64750</v>
      </c>
      <c r="I420" s="7">
        <f>FlightsPivot[[#This Row],[Total Fare]]*10%</f>
        <v>6475</v>
      </c>
      <c r="J420" s="7">
        <f>FlightsPivot[[#This Row],[Total Fare]]+FlightsPivot[[#This Row],[10% tax ]]</f>
        <v>71225</v>
      </c>
      <c r="K420" s="4">
        <v>9</v>
      </c>
      <c r="L420" s="4">
        <v>2015</v>
      </c>
      <c r="M420" t="str">
        <f>INDEX(RoutesPivot[DepAirport],MATCH($C420,RoutesPivot[[RouteID]:[RouteID]],0))</f>
        <v>ORD</v>
      </c>
      <c r="N420" t="str">
        <f>INDEX(RoutesPivot[AirportID],MATCH($C420,RoutesPivot[[RouteID]:[RouteID]],0))</f>
        <v>SEA</v>
      </c>
      <c r="O420">
        <f>INDEX(RoutesPivot[Distance],MATCH($C420,RoutesPivot[[RouteID]:[RouteID]],0))</f>
        <v>1500</v>
      </c>
      <c r="P420">
        <f>INDEX(RoutesPivot[ListPrice],MATCH($C420,RoutesPivot[[RouteID]:[RouteID]],0))</f>
        <v>350</v>
      </c>
      <c r="Q420" t="str">
        <f>INDEX(AirportPivot[AirportName],MATCH($N420,AirportPivot[[AirportID]:[AirportID]],0))</f>
        <v>Seattle-Tacoma International</v>
      </c>
      <c r="R420">
        <f>INDEX(AirportPivot[Gates (number of available)],MATCH($N420,AirportPivot[[AirportID]:[AirportID]],0))</f>
        <v>58</v>
      </c>
    </row>
    <row r="421" spans="1:18" x14ac:dyDescent="0.25">
      <c r="A421" s="3" t="s">
        <v>451</v>
      </c>
      <c r="B421" s="12">
        <v>41866</v>
      </c>
      <c r="C421" s="4" t="s">
        <v>17</v>
      </c>
      <c r="D421" s="4">
        <v>5</v>
      </c>
      <c r="E421" s="4">
        <v>78</v>
      </c>
      <c r="F421" s="5">
        <v>0.29166666666666669</v>
      </c>
      <c r="G421" s="6">
        <v>385</v>
      </c>
      <c r="H421" s="7">
        <v>69685</v>
      </c>
      <c r="I421" s="7">
        <f>FlightsPivot[[#This Row],[Total Fare]]*10%</f>
        <v>6968.5</v>
      </c>
      <c r="J421" s="7">
        <f>FlightsPivot[[#This Row],[Total Fare]]+FlightsPivot[[#This Row],[10% tax ]]</f>
        <v>76653.5</v>
      </c>
      <c r="K421" s="4">
        <v>8</v>
      </c>
      <c r="L421" s="4">
        <v>2014</v>
      </c>
      <c r="M421" t="str">
        <f>INDEX(RoutesPivot[DepAirport],MATCH($C421,RoutesPivot[[RouteID]:[RouteID]],0))</f>
        <v>ORD</v>
      </c>
      <c r="N421" t="str">
        <f>INDEX(RoutesPivot[AirportID],MATCH($C421,RoutesPivot[[RouteID]:[RouteID]],0))</f>
        <v>LAX</v>
      </c>
      <c r="O421">
        <f>INDEX(RoutesPivot[Distance],MATCH($C421,RoutesPivot[[RouteID]:[RouteID]],0))</f>
        <v>1518</v>
      </c>
      <c r="P421">
        <f>INDEX(RoutesPivot[ListPrice],MATCH($C421,RoutesPivot[[RouteID]:[RouteID]],0))</f>
        <v>350</v>
      </c>
      <c r="Q421" t="str">
        <f>INDEX(AirportPivot[AirportName],MATCH($N421,AirportPivot[[AirportID]:[AirportID]],0))</f>
        <v>Los Angeles International</v>
      </c>
      <c r="R421">
        <f>INDEX(AirportPivot[Gates (number of available)],MATCH($N421,AirportPivot[[AirportID]:[AirportID]],0))</f>
        <v>86</v>
      </c>
    </row>
    <row r="422" spans="1:18" x14ac:dyDescent="0.25">
      <c r="A422" s="3" t="s">
        <v>452</v>
      </c>
      <c r="B422" s="12">
        <v>41704</v>
      </c>
      <c r="C422" s="4" t="s">
        <v>27</v>
      </c>
      <c r="D422" s="4">
        <v>5.4</v>
      </c>
      <c r="E422" s="4">
        <v>21</v>
      </c>
      <c r="F422" s="5">
        <v>0.70833333333333337</v>
      </c>
      <c r="G422" s="6">
        <v>200</v>
      </c>
      <c r="H422" s="7">
        <v>37000</v>
      </c>
      <c r="I422" s="7">
        <f>FlightsPivot[[#This Row],[Total Fare]]*10%</f>
        <v>3700</v>
      </c>
      <c r="J422" s="7">
        <f>FlightsPivot[[#This Row],[Total Fare]]+FlightsPivot[[#This Row],[10% tax ]]</f>
        <v>40700</v>
      </c>
      <c r="K422" s="4">
        <v>3</v>
      </c>
      <c r="L422" s="4">
        <v>2014</v>
      </c>
      <c r="M422" t="str">
        <f>INDEX(RoutesPivot[DepAirport],MATCH($C422,RoutesPivot[[RouteID]:[RouteID]],0))</f>
        <v>ORD</v>
      </c>
      <c r="N422" t="str">
        <f>INDEX(RoutesPivot[AirportID],MATCH($C422,RoutesPivot[[RouteID]:[RouteID]],0))</f>
        <v>ATL</v>
      </c>
      <c r="O422">
        <f>INDEX(RoutesPivot[Distance],MATCH($C422,RoutesPivot[[RouteID]:[RouteID]],0))</f>
        <v>510</v>
      </c>
      <c r="P422">
        <f>INDEX(RoutesPivot[ListPrice],MATCH($C422,RoutesPivot[[RouteID]:[RouteID]],0))</f>
        <v>200</v>
      </c>
      <c r="Q422" t="str">
        <f>INDEX(AirportPivot[AirportName],MATCH($N422,AirportPivot[[AirportID]:[AirportID]],0))</f>
        <v>Hartsfield-Jackson Atlanta International</v>
      </c>
      <c r="R422">
        <f>INDEX(AirportPivot[Gates (number of available)],MATCH($N422,AirportPivot[[AirportID]:[AirportID]],0))</f>
        <v>100</v>
      </c>
    </row>
    <row r="423" spans="1:18" x14ac:dyDescent="0.25">
      <c r="A423" s="3" t="s">
        <v>453</v>
      </c>
      <c r="B423" s="12">
        <v>41841</v>
      </c>
      <c r="C423" s="4" t="s">
        <v>50</v>
      </c>
      <c r="D423" s="4">
        <v>1.9</v>
      </c>
      <c r="E423" s="4">
        <v>1</v>
      </c>
      <c r="F423" s="5">
        <v>0.70833333333333337</v>
      </c>
      <c r="G423" s="6">
        <v>302.5</v>
      </c>
      <c r="H423" s="7">
        <v>55962.5</v>
      </c>
      <c r="I423" s="7">
        <f>FlightsPivot[[#This Row],[Total Fare]]*10%</f>
        <v>5596.25</v>
      </c>
      <c r="J423" s="7">
        <f>FlightsPivot[[#This Row],[Total Fare]]+FlightsPivot[[#This Row],[10% tax ]]</f>
        <v>61558.75</v>
      </c>
      <c r="K423" s="4">
        <v>7</v>
      </c>
      <c r="L423" s="4">
        <v>2014</v>
      </c>
      <c r="M423" t="str">
        <f>INDEX(RoutesPivot[DepAirport],MATCH($C423,RoutesPivot[[RouteID]:[RouteID]],0))</f>
        <v>ORD</v>
      </c>
      <c r="N423" t="str">
        <f>INDEX(RoutesPivot[AirportID],MATCH($C423,RoutesPivot[[RouteID]:[RouteID]],0))</f>
        <v>LGA</v>
      </c>
      <c r="O423">
        <f>INDEX(RoutesPivot[Distance],MATCH($C423,RoutesPivot[[RouteID]:[RouteID]],0))</f>
        <v>610</v>
      </c>
      <c r="P423">
        <f>INDEX(RoutesPivot[ListPrice],MATCH($C423,RoutesPivot[[RouteID]:[RouteID]],0))</f>
        <v>275</v>
      </c>
      <c r="Q423" t="str">
        <f>INDEX(AirportPivot[AirportName],MATCH($N423,AirportPivot[[AirportID]:[AirportID]],0))</f>
        <v>Laguardia</v>
      </c>
      <c r="R423">
        <f>INDEX(AirportPivot[Gates (number of available)],MATCH($N423,AirportPivot[[AirportID]:[AirportID]],0))</f>
        <v>66</v>
      </c>
    </row>
    <row r="424" spans="1:18" x14ac:dyDescent="0.25">
      <c r="A424" s="3" t="s">
        <v>454</v>
      </c>
      <c r="B424" s="12">
        <v>42325</v>
      </c>
      <c r="C424" s="4" t="s">
        <v>86</v>
      </c>
      <c r="D424" s="4">
        <v>2.1</v>
      </c>
      <c r="E424" s="4">
        <v>210</v>
      </c>
      <c r="F424" s="5">
        <v>0.79166666666666663</v>
      </c>
      <c r="G424" s="6">
        <v>115</v>
      </c>
      <c r="H424" s="7">
        <v>18975</v>
      </c>
      <c r="I424" s="7">
        <f>FlightsPivot[[#This Row],[Total Fare]]*10%</f>
        <v>1897.5</v>
      </c>
      <c r="J424" s="7">
        <f>FlightsPivot[[#This Row],[Total Fare]]+FlightsPivot[[#This Row],[10% tax ]]</f>
        <v>20872.5</v>
      </c>
      <c r="K424" s="4">
        <v>11</v>
      </c>
      <c r="L424" s="4">
        <v>2015</v>
      </c>
      <c r="M424" t="str">
        <f>INDEX(RoutesPivot[DepAirport],MATCH($C424,RoutesPivot[[RouteID]:[RouteID]],0))</f>
        <v>ORD</v>
      </c>
      <c r="N424" t="str">
        <f>INDEX(RoutesPivot[AirportID],MATCH($C424,RoutesPivot[[RouteID]:[RouteID]],0))</f>
        <v>DTW</v>
      </c>
      <c r="O424">
        <f>INDEX(RoutesPivot[Distance],MATCH($C424,RoutesPivot[[RouteID]:[RouteID]],0))</f>
        <v>200</v>
      </c>
      <c r="P424">
        <f>INDEX(RoutesPivot[ListPrice],MATCH($C424,RoutesPivot[[RouteID]:[RouteID]],0))</f>
        <v>115</v>
      </c>
      <c r="Q424" t="str">
        <f>INDEX(AirportPivot[AirportName],MATCH($N424,AirportPivot[[AirportID]:[AirportID]],0))</f>
        <v>Detroit Metropolitan Wayne County</v>
      </c>
      <c r="R424">
        <f>INDEX(AirportPivot[Gates (number of available)],MATCH($N424,AirportPivot[[AirportID]:[AirportID]],0))</f>
        <v>60</v>
      </c>
    </row>
    <row r="425" spans="1:18" x14ac:dyDescent="0.25">
      <c r="A425" s="3" t="s">
        <v>455</v>
      </c>
      <c r="B425" s="12">
        <v>41880</v>
      </c>
      <c r="C425" s="4" t="s">
        <v>25</v>
      </c>
      <c r="D425" s="4">
        <v>2.6</v>
      </c>
      <c r="E425" s="4">
        <v>41</v>
      </c>
      <c r="F425" s="5">
        <v>0.33333333333333331</v>
      </c>
      <c r="G425" s="6">
        <v>220</v>
      </c>
      <c r="H425" s="7">
        <v>36300</v>
      </c>
      <c r="I425" s="7">
        <f>FlightsPivot[[#This Row],[Total Fare]]*10%</f>
        <v>3630</v>
      </c>
      <c r="J425" s="7">
        <f>FlightsPivot[[#This Row],[Total Fare]]+FlightsPivot[[#This Row],[10% tax ]]</f>
        <v>39930</v>
      </c>
      <c r="K425" s="4">
        <v>8</v>
      </c>
      <c r="L425" s="4">
        <v>2014</v>
      </c>
      <c r="M425" t="str">
        <f>INDEX(RoutesPivot[DepAirport],MATCH($C425,RoutesPivot[[RouteID]:[RouteID]],0))</f>
        <v>ORD</v>
      </c>
      <c r="N425" t="str">
        <f>INDEX(RoutesPivot[AirportID],MATCH($C425,RoutesPivot[[RouteID]:[RouteID]],0))</f>
        <v>DFW</v>
      </c>
      <c r="O425">
        <f>INDEX(RoutesPivot[Distance],MATCH($C425,RoutesPivot[[RouteID]:[RouteID]],0))</f>
        <v>700</v>
      </c>
      <c r="P425">
        <f>INDEX(RoutesPivot[ListPrice],MATCH($C425,RoutesPivot[[RouteID]:[RouteID]],0))</f>
        <v>200</v>
      </c>
      <c r="Q425" t="str">
        <f>INDEX(AirportPivot[AirportName],MATCH($N425,AirportPivot[[AirportID]:[AirportID]],0))</f>
        <v>Dallas/Fort Worth International</v>
      </c>
      <c r="R425">
        <f>INDEX(AirportPivot[Gates (number of available)],MATCH($N425,AirportPivot[[AirportID]:[AirportID]],0))</f>
        <v>130</v>
      </c>
    </row>
    <row r="426" spans="1:18" x14ac:dyDescent="0.25">
      <c r="A426" s="3" t="s">
        <v>456</v>
      </c>
      <c r="B426" s="12">
        <v>41883</v>
      </c>
      <c r="C426" s="4" t="s">
        <v>47</v>
      </c>
      <c r="D426" s="4">
        <v>2.6</v>
      </c>
      <c r="E426" s="4">
        <v>31</v>
      </c>
      <c r="F426" s="5">
        <v>0.77083333333333337</v>
      </c>
      <c r="G426" s="6">
        <v>250</v>
      </c>
      <c r="H426" s="7">
        <v>46250</v>
      </c>
      <c r="I426" s="7">
        <f>FlightsPivot[[#This Row],[Total Fare]]*10%</f>
        <v>4625</v>
      </c>
      <c r="J426" s="7">
        <f>FlightsPivot[[#This Row],[Total Fare]]+FlightsPivot[[#This Row],[10% tax ]]</f>
        <v>50875</v>
      </c>
      <c r="K426" s="4">
        <v>9</v>
      </c>
      <c r="L426" s="4">
        <v>2014</v>
      </c>
      <c r="M426" t="str">
        <f>INDEX(RoutesPivot[DepAirport],MATCH($C426,RoutesPivot[[RouteID]:[RouteID]],0))</f>
        <v>ORD</v>
      </c>
      <c r="N426" t="str">
        <f>INDEX(RoutesPivot[AirportID],MATCH($C426,RoutesPivot[[RouteID]:[RouteID]],0))</f>
        <v>PHX</v>
      </c>
      <c r="O426">
        <f>INDEX(RoutesPivot[Distance],MATCH($C426,RoutesPivot[[RouteID]:[RouteID]],0))</f>
        <v>1200</v>
      </c>
      <c r="P426">
        <f>INDEX(RoutesPivot[ListPrice],MATCH($C426,RoutesPivot[[RouteID]:[RouteID]],0))</f>
        <v>250</v>
      </c>
      <c r="Q426" t="str">
        <f>INDEX(AirportPivot[AirportName],MATCH($N426,AirportPivot[[AirportID]:[AirportID]],0))</f>
        <v>Phoenix Sky Harbor International</v>
      </c>
      <c r="R426">
        <f>INDEX(AirportPivot[Gates (number of available)],MATCH($N426,AirportPivot[[AirportID]:[AirportID]],0))</f>
        <v>60</v>
      </c>
    </row>
    <row r="427" spans="1:18" x14ac:dyDescent="0.25">
      <c r="A427" s="3" t="s">
        <v>457</v>
      </c>
      <c r="B427" s="12">
        <v>42218</v>
      </c>
      <c r="C427" s="4" t="s">
        <v>50</v>
      </c>
      <c r="D427" s="4">
        <v>1.2</v>
      </c>
      <c r="E427" s="4">
        <v>154</v>
      </c>
      <c r="F427" s="5">
        <v>0.70833333333333337</v>
      </c>
      <c r="G427" s="6">
        <v>302.5</v>
      </c>
      <c r="H427" s="7">
        <v>49912.5</v>
      </c>
      <c r="I427" s="7">
        <f>FlightsPivot[[#This Row],[Total Fare]]*10%</f>
        <v>4991.25</v>
      </c>
      <c r="J427" s="7">
        <f>FlightsPivot[[#This Row],[Total Fare]]+FlightsPivot[[#This Row],[10% tax ]]</f>
        <v>54903.75</v>
      </c>
      <c r="K427" s="4">
        <v>8</v>
      </c>
      <c r="L427" s="4">
        <v>2015</v>
      </c>
      <c r="M427" t="str">
        <f>INDEX(RoutesPivot[DepAirport],MATCH($C427,RoutesPivot[[RouteID]:[RouteID]],0))</f>
        <v>ORD</v>
      </c>
      <c r="N427" t="str">
        <f>INDEX(RoutesPivot[AirportID],MATCH($C427,RoutesPivot[[RouteID]:[RouteID]],0))</f>
        <v>LGA</v>
      </c>
      <c r="O427">
        <f>INDEX(RoutesPivot[Distance],MATCH($C427,RoutesPivot[[RouteID]:[RouteID]],0))</f>
        <v>610</v>
      </c>
      <c r="P427">
        <f>INDEX(RoutesPivot[ListPrice],MATCH($C427,RoutesPivot[[RouteID]:[RouteID]],0))</f>
        <v>275</v>
      </c>
      <c r="Q427" t="str">
        <f>INDEX(AirportPivot[AirportName],MATCH($N427,AirportPivot[[AirportID]:[AirportID]],0))</f>
        <v>Laguardia</v>
      </c>
      <c r="R427">
        <f>INDEX(AirportPivot[Gates (number of available)],MATCH($N427,AirportPivot[[AirportID]:[AirportID]],0))</f>
        <v>66</v>
      </c>
    </row>
    <row r="428" spans="1:18" x14ac:dyDescent="0.25">
      <c r="A428" s="3" t="s">
        <v>458</v>
      </c>
      <c r="B428" s="12">
        <v>42153</v>
      </c>
      <c r="C428" s="4" t="s">
        <v>21</v>
      </c>
      <c r="D428" s="4">
        <v>2.1</v>
      </c>
      <c r="E428" s="4">
        <v>56</v>
      </c>
      <c r="F428" s="5">
        <v>0.75</v>
      </c>
      <c r="G428" s="6">
        <v>125</v>
      </c>
      <c r="H428" s="7">
        <v>20625</v>
      </c>
      <c r="I428" s="7">
        <f>FlightsPivot[[#This Row],[Total Fare]]*10%</f>
        <v>2062.5</v>
      </c>
      <c r="J428" s="7">
        <f>FlightsPivot[[#This Row],[Total Fare]]+FlightsPivot[[#This Row],[10% tax ]]</f>
        <v>22687.5</v>
      </c>
      <c r="K428" s="4">
        <v>5</v>
      </c>
      <c r="L428" s="4">
        <v>2015</v>
      </c>
      <c r="M428" t="str">
        <f>INDEX(RoutesPivot[DepAirport],MATCH($C428,RoutesPivot[[RouteID]:[RouteID]],0))</f>
        <v>ORD</v>
      </c>
      <c r="N428" t="str">
        <f>INDEX(RoutesPivot[AirportID],MATCH($C428,RoutesPivot[[RouteID]:[RouteID]],0))</f>
        <v>CLT</v>
      </c>
      <c r="O428">
        <f>INDEX(RoutesPivot[Distance],MATCH($C428,RoutesPivot[[RouteID]:[RouteID]],0))</f>
        <v>700</v>
      </c>
      <c r="P428">
        <f>INDEX(RoutesPivot[ListPrice],MATCH($C428,RoutesPivot[[RouteID]:[RouteID]],0))</f>
        <v>125</v>
      </c>
      <c r="Q428" t="str">
        <f>INDEX(AirportPivot[AirportName],MATCH($N428,AirportPivot[[AirportID]:[AirportID]],0))</f>
        <v>Charlotte/Douglas International</v>
      </c>
      <c r="R428">
        <f>INDEX(AirportPivot[Gates (number of available)],MATCH($N428,AirportPivot[[AirportID]:[AirportID]],0))</f>
        <v>65</v>
      </c>
    </row>
    <row r="429" spans="1:18" x14ac:dyDescent="0.25">
      <c r="A429" s="3" t="s">
        <v>459</v>
      </c>
      <c r="B429" s="12">
        <v>41956</v>
      </c>
      <c r="C429" s="4" t="s">
        <v>17</v>
      </c>
      <c r="D429" s="4">
        <v>4.0999999999999996</v>
      </c>
      <c r="E429" s="4">
        <v>8</v>
      </c>
      <c r="F429" s="5">
        <v>0.5</v>
      </c>
      <c r="G429" s="6">
        <v>350</v>
      </c>
      <c r="H429" s="7">
        <v>64750</v>
      </c>
      <c r="I429" s="7">
        <f>FlightsPivot[[#This Row],[Total Fare]]*10%</f>
        <v>6475</v>
      </c>
      <c r="J429" s="7">
        <f>FlightsPivot[[#This Row],[Total Fare]]+FlightsPivot[[#This Row],[10% tax ]]</f>
        <v>71225</v>
      </c>
      <c r="K429" s="4">
        <v>11</v>
      </c>
      <c r="L429" s="4">
        <v>2014</v>
      </c>
      <c r="M429" t="str">
        <f>INDEX(RoutesPivot[DepAirport],MATCH($C429,RoutesPivot[[RouteID]:[RouteID]],0))</f>
        <v>ORD</v>
      </c>
      <c r="N429" t="str">
        <f>INDEX(RoutesPivot[AirportID],MATCH($C429,RoutesPivot[[RouteID]:[RouteID]],0))</f>
        <v>LAX</v>
      </c>
      <c r="O429">
        <f>INDEX(RoutesPivot[Distance],MATCH($C429,RoutesPivot[[RouteID]:[RouteID]],0))</f>
        <v>1518</v>
      </c>
      <c r="P429">
        <f>INDEX(RoutesPivot[ListPrice],MATCH($C429,RoutesPivot[[RouteID]:[RouteID]],0))</f>
        <v>350</v>
      </c>
      <c r="Q429" t="str">
        <f>INDEX(AirportPivot[AirportName],MATCH($N429,AirportPivot[[AirportID]:[AirportID]],0))</f>
        <v>Los Angeles International</v>
      </c>
      <c r="R429">
        <f>INDEX(AirportPivot[Gates (number of available)],MATCH($N429,AirportPivot[[AirportID]:[AirportID]],0))</f>
        <v>86</v>
      </c>
    </row>
    <row r="430" spans="1:18" x14ac:dyDescent="0.25">
      <c r="A430" s="3" t="s">
        <v>460</v>
      </c>
      <c r="B430" s="12">
        <v>42360</v>
      </c>
      <c r="C430" s="4" t="s">
        <v>50</v>
      </c>
      <c r="D430" s="4">
        <v>5.3</v>
      </c>
      <c r="E430" s="4">
        <v>148</v>
      </c>
      <c r="F430" s="5">
        <v>0.33333333333333331</v>
      </c>
      <c r="G430" s="6">
        <v>385</v>
      </c>
      <c r="H430" s="7">
        <v>71225</v>
      </c>
      <c r="I430" s="7">
        <f>FlightsPivot[[#This Row],[Total Fare]]*10%</f>
        <v>7122.5</v>
      </c>
      <c r="J430" s="7">
        <f>FlightsPivot[[#This Row],[Total Fare]]+FlightsPivot[[#This Row],[10% tax ]]</f>
        <v>78347.5</v>
      </c>
      <c r="K430" s="4">
        <v>12</v>
      </c>
      <c r="L430" s="4">
        <v>2015</v>
      </c>
      <c r="M430" t="str">
        <f>INDEX(RoutesPivot[DepAirport],MATCH($C430,RoutesPivot[[RouteID]:[RouteID]],0))</f>
        <v>ORD</v>
      </c>
      <c r="N430" t="str">
        <f>INDEX(RoutesPivot[AirportID],MATCH($C430,RoutesPivot[[RouteID]:[RouteID]],0))</f>
        <v>LGA</v>
      </c>
      <c r="O430">
        <f>INDEX(RoutesPivot[Distance],MATCH($C430,RoutesPivot[[RouteID]:[RouteID]],0))</f>
        <v>610</v>
      </c>
      <c r="P430">
        <f>INDEX(RoutesPivot[ListPrice],MATCH($C430,RoutesPivot[[RouteID]:[RouteID]],0))</f>
        <v>275</v>
      </c>
      <c r="Q430" t="str">
        <f>INDEX(AirportPivot[AirportName],MATCH($N430,AirportPivot[[AirportID]:[AirportID]],0))</f>
        <v>Laguardia</v>
      </c>
      <c r="R430">
        <f>INDEX(AirportPivot[Gates (number of available)],MATCH($N430,AirportPivot[[AirportID]:[AirportID]],0))</f>
        <v>66</v>
      </c>
    </row>
    <row r="431" spans="1:18" x14ac:dyDescent="0.25">
      <c r="A431" s="3" t="s">
        <v>461</v>
      </c>
      <c r="B431" s="12">
        <v>41843</v>
      </c>
      <c r="C431" s="4" t="s">
        <v>70</v>
      </c>
      <c r="D431" s="4">
        <v>2.9</v>
      </c>
      <c r="E431" s="4">
        <v>151</v>
      </c>
      <c r="F431" s="5">
        <v>0.29166666666666669</v>
      </c>
      <c r="G431" s="6">
        <v>302.5</v>
      </c>
      <c r="H431" s="7">
        <v>55962.5</v>
      </c>
      <c r="I431" s="7">
        <f>FlightsPivot[[#This Row],[Total Fare]]*10%</f>
        <v>5596.25</v>
      </c>
      <c r="J431" s="7">
        <f>FlightsPivot[[#This Row],[Total Fare]]+FlightsPivot[[#This Row],[10% tax ]]</f>
        <v>61558.75</v>
      </c>
      <c r="K431" s="4">
        <v>7</v>
      </c>
      <c r="L431" s="4">
        <v>2014</v>
      </c>
      <c r="M431" t="str">
        <f>INDEX(RoutesPivot[DepAirport],MATCH($C431,RoutesPivot[[RouteID]:[RouteID]],0))</f>
        <v>ORD</v>
      </c>
      <c r="N431" t="str">
        <f>INDEX(RoutesPivot[AirportID],MATCH($C431,RoutesPivot[[RouteID]:[RouteID]],0))</f>
        <v>LAS</v>
      </c>
      <c r="O431">
        <f>INDEX(RoutesPivot[Distance],MATCH($C431,RoutesPivot[[RouteID]:[RouteID]],0))</f>
        <v>1100</v>
      </c>
      <c r="P431">
        <f>INDEX(RoutesPivot[ListPrice],MATCH($C431,RoutesPivot[[RouteID]:[RouteID]],0))</f>
        <v>275</v>
      </c>
      <c r="Q431" t="str">
        <f>INDEX(AirportPivot[AirportName],MATCH($N431,AirportPivot[[AirportID]:[AirportID]],0))</f>
        <v>McCarran International</v>
      </c>
      <c r="R431">
        <f>INDEX(AirportPivot[Gates (number of available)],MATCH($N431,AirportPivot[[AirportID]:[AirportID]],0))</f>
        <v>68</v>
      </c>
    </row>
    <row r="432" spans="1:18" x14ac:dyDescent="0.25">
      <c r="A432" s="3" t="s">
        <v>462</v>
      </c>
      <c r="B432" s="12">
        <v>41896</v>
      </c>
      <c r="C432" s="4" t="s">
        <v>25</v>
      </c>
      <c r="D432" s="4">
        <v>2.2000000000000002</v>
      </c>
      <c r="E432" s="4">
        <v>88</v>
      </c>
      <c r="F432" s="5">
        <v>0.33333333333333331</v>
      </c>
      <c r="G432" s="6">
        <v>200</v>
      </c>
      <c r="H432" s="7">
        <v>36200</v>
      </c>
      <c r="I432" s="7">
        <f>FlightsPivot[[#This Row],[Total Fare]]*10%</f>
        <v>3620</v>
      </c>
      <c r="J432" s="7">
        <f>FlightsPivot[[#This Row],[Total Fare]]+FlightsPivot[[#This Row],[10% tax ]]</f>
        <v>39820</v>
      </c>
      <c r="K432" s="4">
        <v>9</v>
      </c>
      <c r="L432" s="4">
        <v>2014</v>
      </c>
      <c r="M432" t="str">
        <f>INDEX(RoutesPivot[DepAirport],MATCH($C432,RoutesPivot[[RouteID]:[RouteID]],0))</f>
        <v>ORD</v>
      </c>
      <c r="N432" t="str">
        <f>INDEX(RoutesPivot[AirportID],MATCH($C432,RoutesPivot[[RouteID]:[RouteID]],0))</f>
        <v>DFW</v>
      </c>
      <c r="O432">
        <f>INDEX(RoutesPivot[Distance],MATCH($C432,RoutesPivot[[RouteID]:[RouteID]],0))</f>
        <v>700</v>
      </c>
      <c r="P432">
        <f>INDEX(RoutesPivot[ListPrice],MATCH($C432,RoutesPivot[[RouteID]:[RouteID]],0))</f>
        <v>200</v>
      </c>
      <c r="Q432" t="str">
        <f>INDEX(AirportPivot[AirportName],MATCH($N432,AirportPivot[[AirportID]:[AirportID]],0))</f>
        <v>Dallas/Fort Worth International</v>
      </c>
      <c r="R432">
        <f>INDEX(AirportPivot[Gates (number of available)],MATCH($N432,AirportPivot[[AirportID]:[AirportID]],0))</f>
        <v>130</v>
      </c>
    </row>
    <row r="433" spans="1:18" x14ac:dyDescent="0.25">
      <c r="A433" s="3" t="s">
        <v>463</v>
      </c>
      <c r="B433" s="12">
        <v>41898</v>
      </c>
      <c r="C433" s="4" t="s">
        <v>33</v>
      </c>
      <c r="D433" s="4">
        <v>1.9</v>
      </c>
      <c r="E433" s="4">
        <v>87</v>
      </c>
      <c r="F433" s="5">
        <v>0.8125</v>
      </c>
      <c r="G433" s="6">
        <v>375</v>
      </c>
      <c r="H433" s="7">
        <v>67875</v>
      </c>
      <c r="I433" s="7">
        <f>FlightsPivot[[#This Row],[Total Fare]]*10%</f>
        <v>6787.5</v>
      </c>
      <c r="J433" s="7">
        <f>FlightsPivot[[#This Row],[Total Fare]]+FlightsPivot[[#This Row],[10% tax ]]</f>
        <v>74662.5</v>
      </c>
      <c r="K433" s="4">
        <v>9</v>
      </c>
      <c r="L433" s="4">
        <v>2014</v>
      </c>
      <c r="M433" t="str">
        <f>INDEX(RoutesPivot[DepAirport],MATCH($C433,RoutesPivot[[RouteID]:[RouteID]],0))</f>
        <v>ORD</v>
      </c>
      <c r="N433" t="str">
        <f>INDEX(RoutesPivot[AirportID],MATCH($C433,RoutesPivot[[RouteID]:[RouteID]],0))</f>
        <v>SFO</v>
      </c>
      <c r="O433">
        <f>INDEX(RoutesPivot[Distance],MATCH($C433,RoutesPivot[[RouteID]:[RouteID]],0))</f>
        <v>1600</v>
      </c>
      <c r="P433">
        <f>INDEX(RoutesPivot[ListPrice],MATCH($C433,RoutesPivot[[RouteID]:[RouteID]],0))</f>
        <v>375</v>
      </c>
      <c r="Q433" t="str">
        <f>INDEX(AirportPivot[AirportName],MATCH($N433,AirportPivot[[AirportID]:[AirportID]],0))</f>
        <v>San Francisco International</v>
      </c>
      <c r="R433">
        <f>INDEX(AirportPivot[Gates (number of available)],MATCH($N433,AirportPivot[[AirportID]:[AirportID]],0))</f>
        <v>70</v>
      </c>
    </row>
    <row r="434" spans="1:18" x14ac:dyDescent="0.25">
      <c r="A434" s="3" t="s">
        <v>464</v>
      </c>
      <c r="B434" s="12">
        <v>41980</v>
      </c>
      <c r="C434" s="4" t="s">
        <v>27</v>
      </c>
      <c r="D434" s="4">
        <v>10.3</v>
      </c>
      <c r="E434" s="4">
        <v>28</v>
      </c>
      <c r="F434" s="5">
        <v>0.47916666666666669</v>
      </c>
      <c r="G434" s="6">
        <v>200</v>
      </c>
      <c r="H434" s="7">
        <v>37000</v>
      </c>
      <c r="I434" s="7">
        <f>FlightsPivot[[#This Row],[Total Fare]]*10%</f>
        <v>3700</v>
      </c>
      <c r="J434" s="7">
        <f>FlightsPivot[[#This Row],[Total Fare]]+FlightsPivot[[#This Row],[10% tax ]]</f>
        <v>40700</v>
      </c>
      <c r="K434" s="4">
        <v>12</v>
      </c>
      <c r="L434" s="4">
        <v>2014</v>
      </c>
      <c r="M434" t="str">
        <f>INDEX(RoutesPivot[DepAirport],MATCH($C434,RoutesPivot[[RouteID]:[RouteID]],0))</f>
        <v>ORD</v>
      </c>
      <c r="N434" t="str">
        <f>INDEX(RoutesPivot[AirportID],MATCH($C434,RoutesPivot[[RouteID]:[RouteID]],0))</f>
        <v>ATL</v>
      </c>
      <c r="O434">
        <f>INDEX(RoutesPivot[Distance],MATCH($C434,RoutesPivot[[RouteID]:[RouteID]],0))</f>
        <v>510</v>
      </c>
      <c r="P434">
        <f>INDEX(RoutesPivot[ListPrice],MATCH($C434,RoutesPivot[[RouteID]:[RouteID]],0))</f>
        <v>200</v>
      </c>
      <c r="Q434" t="str">
        <f>INDEX(AirportPivot[AirportName],MATCH($N434,AirportPivot[[AirportID]:[AirportID]],0))</f>
        <v>Hartsfield-Jackson Atlanta International</v>
      </c>
      <c r="R434">
        <f>INDEX(AirportPivot[Gates (number of available)],MATCH($N434,AirportPivot[[AirportID]:[AirportID]],0))</f>
        <v>100</v>
      </c>
    </row>
    <row r="435" spans="1:18" x14ac:dyDescent="0.25">
      <c r="A435" s="3" t="s">
        <v>465</v>
      </c>
      <c r="B435" s="12">
        <v>42098</v>
      </c>
      <c r="C435" s="4" t="s">
        <v>27</v>
      </c>
      <c r="D435" s="4">
        <v>11.2</v>
      </c>
      <c r="E435" s="4">
        <v>183</v>
      </c>
      <c r="F435" s="5">
        <v>0.75</v>
      </c>
      <c r="G435" s="6">
        <v>200</v>
      </c>
      <c r="H435" s="7">
        <v>33000</v>
      </c>
      <c r="I435" s="7">
        <f>FlightsPivot[[#This Row],[Total Fare]]*10%</f>
        <v>3300</v>
      </c>
      <c r="J435" s="7">
        <f>FlightsPivot[[#This Row],[Total Fare]]+FlightsPivot[[#This Row],[10% tax ]]</f>
        <v>36300</v>
      </c>
      <c r="K435" s="4">
        <v>4</v>
      </c>
      <c r="L435" s="4">
        <v>2015</v>
      </c>
      <c r="M435" t="str">
        <f>INDEX(RoutesPivot[DepAirport],MATCH($C435,RoutesPivot[[RouteID]:[RouteID]],0))</f>
        <v>ORD</v>
      </c>
      <c r="N435" t="str">
        <f>INDEX(RoutesPivot[AirportID],MATCH($C435,RoutesPivot[[RouteID]:[RouteID]],0))</f>
        <v>ATL</v>
      </c>
      <c r="O435">
        <f>INDEX(RoutesPivot[Distance],MATCH($C435,RoutesPivot[[RouteID]:[RouteID]],0))</f>
        <v>510</v>
      </c>
      <c r="P435">
        <f>INDEX(RoutesPivot[ListPrice],MATCH($C435,RoutesPivot[[RouteID]:[RouteID]],0))</f>
        <v>200</v>
      </c>
      <c r="Q435" t="str">
        <f>INDEX(AirportPivot[AirportName],MATCH($N435,AirportPivot[[AirportID]:[AirportID]],0))</f>
        <v>Hartsfield-Jackson Atlanta International</v>
      </c>
      <c r="R435">
        <f>INDEX(AirportPivot[Gates (number of available)],MATCH($N435,AirportPivot[[AirportID]:[AirportID]],0))</f>
        <v>100</v>
      </c>
    </row>
    <row r="436" spans="1:18" x14ac:dyDescent="0.25">
      <c r="A436" s="3" t="s">
        <v>466</v>
      </c>
      <c r="B436" s="12">
        <v>41702</v>
      </c>
      <c r="C436" s="4" t="s">
        <v>27</v>
      </c>
      <c r="D436" s="4">
        <v>8.1</v>
      </c>
      <c r="E436" s="4">
        <v>140</v>
      </c>
      <c r="F436" s="5">
        <v>0.625</v>
      </c>
      <c r="G436" s="6">
        <v>200</v>
      </c>
      <c r="H436" s="7">
        <v>37000</v>
      </c>
      <c r="I436" s="7">
        <f>FlightsPivot[[#This Row],[Total Fare]]*10%</f>
        <v>3700</v>
      </c>
      <c r="J436" s="7">
        <f>FlightsPivot[[#This Row],[Total Fare]]+FlightsPivot[[#This Row],[10% tax ]]</f>
        <v>40700</v>
      </c>
      <c r="K436" s="4">
        <v>3</v>
      </c>
      <c r="L436" s="4">
        <v>2014</v>
      </c>
      <c r="M436" t="str">
        <f>INDEX(RoutesPivot[DepAirport],MATCH($C436,RoutesPivot[[RouteID]:[RouteID]],0))</f>
        <v>ORD</v>
      </c>
      <c r="N436" t="str">
        <f>INDEX(RoutesPivot[AirportID],MATCH($C436,RoutesPivot[[RouteID]:[RouteID]],0))</f>
        <v>ATL</v>
      </c>
      <c r="O436">
        <f>INDEX(RoutesPivot[Distance],MATCH($C436,RoutesPivot[[RouteID]:[RouteID]],0))</f>
        <v>510</v>
      </c>
      <c r="P436">
        <f>INDEX(RoutesPivot[ListPrice],MATCH($C436,RoutesPivot[[RouteID]:[RouteID]],0))</f>
        <v>200</v>
      </c>
      <c r="Q436" t="str">
        <f>INDEX(AirportPivot[AirportName],MATCH($N436,AirportPivot[[AirportID]:[AirportID]],0))</f>
        <v>Hartsfield-Jackson Atlanta International</v>
      </c>
      <c r="R436">
        <f>INDEX(AirportPivot[Gates (number of available)],MATCH($N436,AirportPivot[[AirportID]:[AirportID]],0))</f>
        <v>100</v>
      </c>
    </row>
    <row r="437" spans="1:18" x14ac:dyDescent="0.25">
      <c r="A437" s="3" t="s">
        <v>467</v>
      </c>
      <c r="B437" s="12">
        <v>42153</v>
      </c>
      <c r="C437" s="4" t="s">
        <v>27</v>
      </c>
      <c r="D437" s="4">
        <v>6</v>
      </c>
      <c r="E437" s="4">
        <v>32</v>
      </c>
      <c r="F437" s="5">
        <v>0.72916666666666663</v>
      </c>
      <c r="G437" s="6">
        <v>200</v>
      </c>
      <c r="H437" s="7">
        <v>37000</v>
      </c>
      <c r="I437" s="7">
        <f>FlightsPivot[[#This Row],[Total Fare]]*10%</f>
        <v>3700</v>
      </c>
      <c r="J437" s="7">
        <f>FlightsPivot[[#This Row],[Total Fare]]+FlightsPivot[[#This Row],[10% tax ]]</f>
        <v>40700</v>
      </c>
      <c r="K437" s="4">
        <v>5</v>
      </c>
      <c r="L437" s="4">
        <v>2015</v>
      </c>
      <c r="M437" t="str">
        <f>INDEX(RoutesPivot[DepAirport],MATCH($C437,RoutesPivot[[RouteID]:[RouteID]],0))</f>
        <v>ORD</v>
      </c>
      <c r="N437" t="str">
        <f>INDEX(RoutesPivot[AirportID],MATCH($C437,RoutesPivot[[RouteID]:[RouteID]],0))</f>
        <v>ATL</v>
      </c>
      <c r="O437">
        <f>INDEX(RoutesPivot[Distance],MATCH($C437,RoutesPivot[[RouteID]:[RouteID]],0))</f>
        <v>510</v>
      </c>
      <c r="P437">
        <f>INDEX(RoutesPivot[ListPrice],MATCH($C437,RoutesPivot[[RouteID]:[RouteID]],0))</f>
        <v>200</v>
      </c>
      <c r="Q437" t="str">
        <f>INDEX(AirportPivot[AirportName],MATCH($N437,AirportPivot[[AirportID]:[AirportID]],0))</f>
        <v>Hartsfield-Jackson Atlanta International</v>
      </c>
      <c r="R437">
        <f>INDEX(AirportPivot[Gates (number of available)],MATCH($N437,AirportPivot[[AirportID]:[AirportID]],0))</f>
        <v>100</v>
      </c>
    </row>
    <row r="438" spans="1:18" x14ac:dyDescent="0.25">
      <c r="A438" s="3" t="s">
        <v>468</v>
      </c>
      <c r="B438" s="12">
        <v>42243</v>
      </c>
      <c r="C438" s="4" t="s">
        <v>13</v>
      </c>
      <c r="D438" s="4">
        <v>2.5</v>
      </c>
      <c r="E438" s="4">
        <v>207</v>
      </c>
      <c r="F438" s="5">
        <v>0.83333333333333337</v>
      </c>
      <c r="G438" s="6">
        <v>275</v>
      </c>
      <c r="H438" s="7">
        <v>45375</v>
      </c>
      <c r="I438" s="7">
        <f>FlightsPivot[[#This Row],[Total Fare]]*10%</f>
        <v>4537.5</v>
      </c>
      <c r="J438" s="7">
        <f>FlightsPivot[[#This Row],[Total Fare]]+FlightsPivot[[#This Row],[10% tax ]]</f>
        <v>49912.5</v>
      </c>
      <c r="K438" s="4">
        <v>8</v>
      </c>
      <c r="L438" s="4">
        <v>2015</v>
      </c>
      <c r="M438" t="str">
        <f>INDEX(RoutesPivot[DepAirport],MATCH($C438,RoutesPivot[[RouteID]:[RouteID]],0))</f>
        <v>ORD</v>
      </c>
      <c r="N438" t="str">
        <f>INDEX(RoutesPivot[AirportID],MATCH($C438,RoutesPivot[[RouteID]:[RouteID]],0))</f>
        <v>JFK</v>
      </c>
      <c r="O438">
        <f>INDEX(RoutesPivot[Distance],MATCH($C438,RoutesPivot[[RouteID]:[RouteID]],0))</f>
        <v>619</v>
      </c>
      <c r="P438">
        <f>INDEX(RoutesPivot[ListPrice],MATCH($C438,RoutesPivot[[RouteID]:[RouteID]],0))</f>
        <v>250</v>
      </c>
      <c r="Q438" t="str">
        <f>INDEX(AirportPivot[AirportName],MATCH($N438,AirportPivot[[AirportID]:[AirportID]],0))</f>
        <v>John F Kennedy International</v>
      </c>
      <c r="R438">
        <f>INDEX(AirportPivot[Gates (number of available)],MATCH($N438,AirportPivot[[AirportID]:[AirportID]],0))</f>
        <v>120</v>
      </c>
    </row>
    <row r="439" spans="1:18" x14ac:dyDescent="0.25">
      <c r="A439" s="3" t="s">
        <v>469</v>
      </c>
      <c r="B439" s="12">
        <v>41854</v>
      </c>
      <c r="C439" s="4" t="s">
        <v>21</v>
      </c>
      <c r="D439" s="4">
        <v>1.5</v>
      </c>
      <c r="E439" s="4">
        <v>152</v>
      </c>
      <c r="F439" s="5">
        <v>0.75</v>
      </c>
      <c r="G439" s="6">
        <v>137.5</v>
      </c>
      <c r="H439" s="7">
        <v>22687.5</v>
      </c>
      <c r="I439" s="7">
        <f>FlightsPivot[[#This Row],[Total Fare]]*10%</f>
        <v>2268.75</v>
      </c>
      <c r="J439" s="7">
        <f>FlightsPivot[[#This Row],[Total Fare]]+FlightsPivot[[#This Row],[10% tax ]]</f>
        <v>24956.25</v>
      </c>
      <c r="K439" s="4">
        <v>8</v>
      </c>
      <c r="L439" s="4">
        <v>2014</v>
      </c>
      <c r="M439" t="str">
        <f>INDEX(RoutesPivot[DepAirport],MATCH($C439,RoutesPivot[[RouteID]:[RouteID]],0))</f>
        <v>ORD</v>
      </c>
      <c r="N439" t="str">
        <f>INDEX(RoutesPivot[AirportID],MATCH($C439,RoutesPivot[[RouteID]:[RouteID]],0))</f>
        <v>CLT</v>
      </c>
      <c r="O439">
        <f>INDEX(RoutesPivot[Distance],MATCH($C439,RoutesPivot[[RouteID]:[RouteID]],0))</f>
        <v>700</v>
      </c>
      <c r="P439">
        <f>INDEX(RoutesPivot[ListPrice],MATCH($C439,RoutesPivot[[RouteID]:[RouteID]],0))</f>
        <v>125</v>
      </c>
      <c r="Q439" t="str">
        <f>INDEX(AirportPivot[AirportName],MATCH($N439,AirportPivot[[AirportID]:[AirportID]],0))</f>
        <v>Charlotte/Douglas International</v>
      </c>
      <c r="R439">
        <f>INDEX(AirportPivot[Gates (number of available)],MATCH($N439,AirportPivot[[AirportID]:[AirportID]],0))</f>
        <v>65</v>
      </c>
    </row>
    <row r="440" spans="1:18" x14ac:dyDescent="0.25">
      <c r="A440" s="3" t="s">
        <v>470</v>
      </c>
      <c r="B440" s="12">
        <v>41971</v>
      </c>
      <c r="C440" s="4" t="s">
        <v>19</v>
      </c>
      <c r="D440" s="4">
        <v>4.5999999999999996</v>
      </c>
      <c r="E440" s="4">
        <v>38</v>
      </c>
      <c r="F440" s="5">
        <v>0.70833333333333337</v>
      </c>
      <c r="G440" s="6">
        <v>300</v>
      </c>
      <c r="H440" s="7">
        <v>49500</v>
      </c>
      <c r="I440" s="7">
        <f>FlightsPivot[[#This Row],[Total Fare]]*10%</f>
        <v>4950</v>
      </c>
      <c r="J440" s="7">
        <f>FlightsPivot[[#This Row],[Total Fare]]+FlightsPivot[[#This Row],[10% tax ]]</f>
        <v>54450</v>
      </c>
      <c r="K440" s="4">
        <v>11</v>
      </c>
      <c r="L440" s="4">
        <v>2014</v>
      </c>
      <c r="M440" t="str">
        <f>INDEX(RoutesPivot[DepAirport],MATCH($C440,RoutesPivot[[RouteID]:[RouteID]],0))</f>
        <v>ORD</v>
      </c>
      <c r="N440" t="str">
        <f>INDEX(RoutesPivot[AirportID],MATCH($C440,RoutesPivot[[RouteID]:[RouteID]],0))</f>
        <v>IAH</v>
      </c>
      <c r="O440">
        <f>INDEX(RoutesPivot[Distance],MATCH($C440,RoutesPivot[[RouteID]:[RouteID]],0))</f>
        <v>800</v>
      </c>
      <c r="P440">
        <f>INDEX(RoutesPivot[ListPrice],MATCH($C440,RoutesPivot[[RouteID]:[RouteID]],0))</f>
        <v>200</v>
      </c>
      <c r="Q440" t="str">
        <f>INDEX(AirportPivot[AirportName],MATCH($N440,AirportPivot[[AirportID]:[AirportID]],0))</f>
        <v>George Bush Intercontinental/Houston</v>
      </c>
      <c r="R440">
        <f>INDEX(AirportPivot[Gates (number of available)],MATCH($N440,AirportPivot[[AirportID]:[AirportID]],0))</f>
        <v>80</v>
      </c>
    </row>
    <row r="441" spans="1:18" x14ac:dyDescent="0.25">
      <c r="A441" s="3" t="s">
        <v>471</v>
      </c>
      <c r="B441" s="12">
        <v>42128</v>
      </c>
      <c r="C441" s="4" t="s">
        <v>27</v>
      </c>
      <c r="D441" s="4">
        <v>9.5</v>
      </c>
      <c r="E441" s="4">
        <v>145</v>
      </c>
      <c r="F441" s="5">
        <v>0.79166666666666663</v>
      </c>
      <c r="G441" s="6">
        <v>200</v>
      </c>
      <c r="H441" s="7">
        <v>37000</v>
      </c>
      <c r="I441" s="7">
        <f>FlightsPivot[[#This Row],[Total Fare]]*10%</f>
        <v>3700</v>
      </c>
      <c r="J441" s="7">
        <f>FlightsPivot[[#This Row],[Total Fare]]+FlightsPivot[[#This Row],[10% tax ]]</f>
        <v>40700</v>
      </c>
      <c r="K441" s="4">
        <v>5</v>
      </c>
      <c r="L441" s="4">
        <v>2015</v>
      </c>
      <c r="M441" t="str">
        <f>INDEX(RoutesPivot[DepAirport],MATCH($C441,RoutesPivot[[RouteID]:[RouteID]],0))</f>
        <v>ORD</v>
      </c>
      <c r="N441" t="str">
        <f>INDEX(RoutesPivot[AirportID],MATCH($C441,RoutesPivot[[RouteID]:[RouteID]],0))</f>
        <v>ATL</v>
      </c>
      <c r="O441">
        <f>INDEX(RoutesPivot[Distance],MATCH($C441,RoutesPivot[[RouteID]:[RouteID]],0))</f>
        <v>510</v>
      </c>
      <c r="P441">
        <f>INDEX(RoutesPivot[ListPrice],MATCH($C441,RoutesPivot[[RouteID]:[RouteID]],0))</f>
        <v>200</v>
      </c>
      <c r="Q441" t="str">
        <f>INDEX(AirportPivot[AirportName],MATCH($N441,AirportPivot[[AirportID]:[AirportID]],0))</f>
        <v>Hartsfield-Jackson Atlanta International</v>
      </c>
      <c r="R441">
        <f>INDEX(AirportPivot[Gates (number of available)],MATCH($N441,AirportPivot[[AirportID]:[AirportID]],0))</f>
        <v>100</v>
      </c>
    </row>
    <row r="442" spans="1:18" x14ac:dyDescent="0.25">
      <c r="A442" s="3" t="s">
        <v>472</v>
      </c>
      <c r="B442" s="12">
        <v>42245</v>
      </c>
      <c r="C442" s="4" t="s">
        <v>11</v>
      </c>
      <c r="D442" s="4">
        <v>0.7</v>
      </c>
      <c r="E442" s="4">
        <v>189</v>
      </c>
      <c r="F442" s="5">
        <v>0.83333333333333337</v>
      </c>
      <c r="G442" s="6">
        <v>330</v>
      </c>
      <c r="H442" s="7">
        <v>54450</v>
      </c>
      <c r="I442" s="7">
        <f>FlightsPivot[[#This Row],[Total Fare]]*10%</f>
        <v>5445</v>
      </c>
      <c r="J442" s="7">
        <f>FlightsPivot[[#This Row],[Total Fare]]+FlightsPivot[[#This Row],[10% tax ]]</f>
        <v>59895</v>
      </c>
      <c r="K442" s="4">
        <v>8</v>
      </c>
      <c r="L442" s="4">
        <v>2015</v>
      </c>
      <c r="M442" t="str">
        <f>INDEX(RoutesPivot[DepAirport],MATCH($C442,RoutesPivot[[RouteID]:[RouteID]],0))</f>
        <v>ORD</v>
      </c>
      <c r="N442" t="str">
        <f>INDEX(RoutesPivot[AirportID],MATCH($C442,RoutesPivot[[RouteID]:[RouteID]],0))</f>
        <v>BOS</v>
      </c>
      <c r="O442">
        <f>INDEX(RoutesPivot[Distance],MATCH($C442,RoutesPivot[[RouteID]:[RouteID]],0))</f>
        <v>730</v>
      </c>
      <c r="P442">
        <f>INDEX(RoutesPivot[ListPrice],MATCH($C442,RoutesPivot[[RouteID]:[RouteID]],0))</f>
        <v>300</v>
      </c>
      <c r="Q442" t="str">
        <f>INDEX(AirportPivot[AirportName],MATCH($N442,AirportPivot[[AirportID]:[AirportID]],0))</f>
        <v>General Edward Lawrence Logan International</v>
      </c>
      <c r="R442">
        <f>INDEX(AirportPivot[Gates (number of available)],MATCH($N442,AirportPivot[[AirportID]:[AirportID]],0))</f>
        <v>63</v>
      </c>
    </row>
    <row r="443" spans="1:18" x14ac:dyDescent="0.25">
      <c r="A443" s="3" t="s">
        <v>473</v>
      </c>
      <c r="B443" s="12">
        <v>42171</v>
      </c>
      <c r="C443" s="4" t="s">
        <v>40</v>
      </c>
      <c r="D443" s="4">
        <v>2.1</v>
      </c>
      <c r="E443" s="4">
        <v>77</v>
      </c>
      <c r="F443" s="5">
        <v>0.79166666666666663</v>
      </c>
      <c r="G443" s="6">
        <v>126.5</v>
      </c>
      <c r="H443" s="7">
        <v>22896.5</v>
      </c>
      <c r="I443" s="7">
        <f>FlightsPivot[[#This Row],[Total Fare]]*10%</f>
        <v>2289.65</v>
      </c>
      <c r="J443" s="7">
        <f>FlightsPivot[[#This Row],[Total Fare]]+FlightsPivot[[#This Row],[10% tax ]]</f>
        <v>25186.15</v>
      </c>
      <c r="K443" s="4">
        <v>6</v>
      </c>
      <c r="L443" s="4">
        <v>2015</v>
      </c>
      <c r="M443" t="str">
        <f>INDEX(RoutesPivot[DepAirport],MATCH($C443,RoutesPivot[[RouteID]:[RouteID]],0))</f>
        <v>ORD</v>
      </c>
      <c r="N443" t="str">
        <f>INDEX(RoutesPivot[AirportID],MATCH($C443,RoutesPivot[[RouteID]:[RouteID]],0))</f>
        <v>MSP</v>
      </c>
      <c r="O443">
        <f>INDEX(RoutesPivot[Distance],MATCH($C443,RoutesPivot[[RouteID]:[RouteID]],0))</f>
        <v>300</v>
      </c>
      <c r="P443">
        <f>INDEX(RoutesPivot[ListPrice],MATCH($C443,RoutesPivot[[RouteID]:[RouteID]],0))</f>
        <v>115</v>
      </c>
      <c r="Q443" t="str">
        <f>INDEX(AirportPivot[AirportName],MATCH($N443,AirportPivot[[AirportID]:[AirportID]],0))</f>
        <v>Minneapolis-St Paul International/Wold-Chamberlain</v>
      </c>
      <c r="R443">
        <f>INDEX(AirportPivot[Gates (number of available)],MATCH($N443,AirportPivot[[AirportID]:[AirportID]],0))</f>
        <v>65</v>
      </c>
    </row>
    <row r="444" spans="1:18" x14ac:dyDescent="0.25">
      <c r="A444" s="3" t="s">
        <v>474</v>
      </c>
      <c r="B444" s="12">
        <v>42232</v>
      </c>
      <c r="C444" s="4" t="s">
        <v>33</v>
      </c>
      <c r="D444" s="4">
        <v>1.3</v>
      </c>
      <c r="E444" s="4">
        <v>139</v>
      </c>
      <c r="F444" s="5">
        <v>0.8125</v>
      </c>
      <c r="G444" s="6">
        <v>412.5</v>
      </c>
      <c r="H444" s="7">
        <v>76312.5</v>
      </c>
      <c r="I444" s="7">
        <f>FlightsPivot[[#This Row],[Total Fare]]*10%</f>
        <v>7631.25</v>
      </c>
      <c r="J444" s="7">
        <f>FlightsPivot[[#This Row],[Total Fare]]+FlightsPivot[[#This Row],[10% tax ]]</f>
        <v>83943.75</v>
      </c>
      <c r="K444" s="4">
        <v>8</v>
      </c>
      <c r="L444" s="4">
        <v>2015</v>
      </c>
      <c r="M444" t="str">
        <f>INDEX(RoutesPivot[DepAirport],MATCH($C444,RoutesPivot[[RouteID]:[RouteID]],0))</f>
        <v>ORD</v>
      </c>
      <c r="N444" t="str">
        <f>INDEX(RoutesPivot[AirportID],MATCH($C444,RoutesPivot[[RouteID]:[RouteID]],0))</f>
        <v>SFO</v>
      </c>
      <c r="O444">
        <f>INDEX(RoutesPivot[Distance],MATCH($C444,RoutesPivot[[RouteID]:[RouteID]],0))</f>
        <v>1600</v>
      </c>
      <c r="P444">
        <f>INDEX(RoutesPivot[ListPrice],MATCH($C444,RoutesPivot[[RouteID]:[RouteID]],0))</f>
        <v>375</v>
      </c>
      <c r="Q444" t="str">
        <f>INDEX(AirportPivot[AirportName],MATCH($N444,AirportPivot[[AirportID]:[AirportID]],0))</f>
        <v>San Francisco International</v>
      </c>
      <c r="R444">
        <f>INDEX(AirportPivot[Gates (number of available)],MATCH($N444,AirportPivot[[AirportID]:[AirportID]],0))</f>
        <v>70</v>
      </c>
    </row>
    <row r="445" spans="1:18" x14ac:dyDescent="0.25">
      <c r="A445" s="3" t="s">
        <v>475</v>
      </c>
      <c r="B445" s="12">
        <v>42205</v>
      </c>
      <c r="C445" s="4" t="s">
        <v>80</v>
      </c>
      <c r="D445" s="4">
        <v>2</v>
      </c>
      <c r="E445" s="4">
        <v>182</v>
      </c>
      <c r="F445" s="5">
        <v>0.75</v>
      </c>
      <c r="G445" s="6">
        <v>330</v>
      </c>
      <c r="H445" s="7">
        <v>54450</v>
      </c>
      <c r="I445" s="7">
        <f>FlightsPivot[[#This Row],[Total Fare]]*10%</f>
        <v>5445</v>
      </c>
      <c r="J445" s="7">
        <f>FlightsPivot[[#This Row],[Total Fare]]+FlightsPivot[[#This Row],[10% tax ]]</f>
        <v>59895</v>
      </c>
      <c r="K445" s="4">
        <v>7</v>
      </c>
      <c r="L445" s="4">
        <v>2015</v>
      </c>
      <c r="M445" t="str">
        <f>INDEX(RoutesPivot[DepAirport],MATCH($C445,RoutesPivot[[RouteID]:[RouteID]],0))</f>
        <v>ORD</v>
      </c>
      <c r="N445" t="str">
        <f>INDEX(RoutesPivot[AirportID],MATCH($C445,RoutesPivot[[RouteID]:[RouteID]],0))</f>
        <v>MIA</v>
      </c>
      <c r="O445">
        <f>INDEX(RoutesPivot[Distance],MATCH($C445,RoutesPivot[[RouteID]:[RouteID]],0))</f>
        <v>1000</v>
      </c>
      <c r="P445">
        <f>INDEX(RoutesPivot[ListPrice],MATCH($C445,RoutesPivot[[RouteID]:[RouteID]],0))</f>
        <v>300</v>
      </c>
      <c r="Q445" t="str">
        <f>INDEX(AirportPivot[AirportName],MATCH($N445,AirportPivot[[AirportID]:[AirportID]],0))</f>
        <v>Miami International</v>
      </c>
      <c r="R445">
        <f>INDEX(AirportPivot[Gates (number of available)],MATCH($N445,AirportPivot[[AirportID]:[AirportID]],0))</f>
        <v>80</v>
      </c>
    </row>
    <row r="446" spans="1:18" x14ac:dyDescent="0.25">
      <c r="A446" s="3" t="s">
        <v>476</v>
      </c>
      <c r="B446" s="12">
        <v>42263</v>
      </c>
      <c r="C446" s="4" t="s">
        <v>86</v>
      </c>
      <c r="D446" s="4">
        <v>1.1000000000000001</v>
      </c>
      <c r="E446" s="4">
        <v>58</v>
      </c>
      <c r="F446" s="5">
        <v>0.79166666666666663</v>
      </c>
      <c r="G446" s="6">
        <v>115</v>
      </c>
      <c r="H446" s="7">
        <v>18975</v>
      </c>
      <c r="I446" s="7">
        <f>FlightsPivot[[#This Row],[Total Fare]]*10%</f>
        <v>1897.5</v>
      </c>
      <c r="J446" s="7">
        <f>FlightsPivot[[#This Row],[Total Fare]]+FlightsPivot[[#This Row],[10% tax ]]</f>
        <v>20872.5</v>
      </c>
      <c r="K446" s="4">
        <v>9</v>
      </c>
      <c r="L446" s="4">
        <v>2015</v>
      </c>
      <c r="M446" t="str">
        <f>INDEX(RoutesPivot[DepAirport],MATCH($C446,RoutesPivot[[RouteID]:[RouteID]],0))</f>
        <v>ORD</v>
      </c>
      <c r="N446" t="str">
        <f>INDEX(RoutesPivot[AirportID],MATCH($C446,RoutesPivot[[RouteID]:[RouteID]],0))</f>
        <v>DTW</v>
      </c>
      <c r="O446">
        <f>INDEX(RoutesPivot[Distance],MATCH($C446,RoutesPivot[[RouteID]:[RouteID]],0))</f>
        <v>200</v>
      </c>
      <c r="P446">
        <f>INDEX(RoutesPivot[ListPrice],MATCH($C446,RoutesPivot[[RouteID]:[RouteID]],0))</f>
        <v>115</v>
      </c>
      <c r="Q446" t="str">
        <f>INDEX(AirportPivot[AirportName],MATCH($N446,AirportPivot[[AirportID]:[AirportID]],0))</f>
        <v>Detroit Metropolitan Wayne County</v>
      </c>
      <c r="R446">
        <f>INDEX(AirportPivot[Gates (number of available)],MATCH($N446,AirportPivot[[AirportID]:[AirportID]],0))</f>
        <v>60</v>
      </c>
    </row>
    <row r="447" spans="1:18" x14ac:dyDescent="0.25">
      <c r="A447" s="3" t="s">
        <v>477</v>
      </c>
      <c r="B447" s="12">
        <v>41713</v>
      </c>
      <c r="C447" s="4" t="s">
        <v>27</v>
      </c>
      <c r="D447" s="4">
        <v>10.1</v>
      </c>
      <c r="E447" s="4">
        <v>113</v>
      </c>
      <c r="F447" s="5">
        <v>0.83333333333333337</v>
      </c>
      <c r="G447" s="6">
        <v>200</v>
      </c>
      <c r="H447" s="7">
        <v>37000</v>
      </c>
      <c r="I447" s="7">
        <f>FlightsPivot[[#This Row],[Total Fare]]*10%</f>
        <v>3700</v>
      </c>
      <c r="J447" s="7">
        <f>FlightsPivot[[#This Row],[Total Fare]]+FlightsPivot[[#This Row],[10% tax ]]</f>
        <v>40700</v>
      </c>
      <c r="K447" s="4">
        <v>3</v>
      </c>
      <c r="L447" s="4">
        <v>2014</v>
      </c>
      <c r="M447" t="str">
        <f>INDEX(RoutesPivot[DepAirport],MATCH($C447,RoutesPivot[[RouteID]:[RouteID]],0))</f>
        <v>ORD</v>
      </c>
      <c r="N447" t="str">
        <f>INDEX(RoutesPivot[AirportID],MATCH($C447,RoutesPivot[[RouteID]:[RouteID]],0))</f>
        <v>ATL</v>
      </c>
      <c r="O447">
        <f>INDEX(RoutesPivot[Distance],MATCH($C447,RoutesPivot[[RouteID]:[RouteID]],0))</f>
        <v>510</v>
      </c>
      <c r="P447">
        <f>INDEX(RoutesPivot[ListPrice],MATCH($C447,RoutesPivot[[RouteID]:[RouteID]],0))</f>
        <v>200</v>
      </c>
      <c r="Q447" t="str">
        <f>INDEX(AirportPivot[AirportName],MATCH($N447,AirportPivot[[AirportID]:[AirportID]],0))</f>
        <v>Hartsfield-Jackson Atlanta International</v>
      </c>
      <c r="R447">
        <f>INDEX(AirportPivot[Gates (number of available)],MATCH($N447,AirportPivot[[AirportID]:[AirportID]],0))</f>
        <v>100</v>
      </c>
    </row>
    <row r="448" spans="1:18" x14ac:dyDescent="0.25">
      <c r="A448" s="3" t="s">
        <v>478</v>
      </c>
      <c r="B448" s="12">
        <v>41724</v>
      </c>
      <c r="C448" s="4" t="s">
        <v>25</v>
      </c>
      <c r="D448" s="4">
        <v>3.8</v>
      </c>
      <c r="E448" s="4">
        <v>180</v>
      </c>
      <c r="F448" s="5">
        <v>0.3125</v>
      </c>
      <c r="G448" s="6">
        <v>200</v>
      </c>
      <c r="H448" s="7">
        <v>33000</v>
      </c>
      <c r="I448" s="7">
        <f>FlightsPivot[[#This Row],[Total Fare]]*10%</f>
        <v>3300</v>
      </c>
      <c r="J448" s="7">
        <f>FlightsPivot[[#This Row],[Total Fare]]+FlightsPivot[[#This Row],[10% tax ]]</f>
        <v>36300</v>
      </c>
      <c r="K448" s="4">
        <v>3</v>
      </c>
      <c r="L448" s="4">
        <v>2014</v>
      </c>
      <c r="M448" t="str">
        <f>INDEX(RoutesPivot[DepAirport],MATCH($C448,RoutesPivot[[RouteID]:[RouteID]],0))</f>
        <v>ORD</v>
      </c>
      <c r="N448" t="str">
        <f>INDEX(RoutesPivot[AirportID],MATCH($C448,RoutesPivot[[RouteID]:[RouteID]],0))</f>
        <v>DFW</v>
      </c>
      <c r="O448">
        <f>INDEX(RoutesPivot[Distance],MATCH($C448,RoutesPivot[[RouteID]:[RouteID]],0))</f>
        <v>700</v>
      </c>
      <c r="P448">
        <f>INDEX(RoutesPivot[ListPrice],MATCH($C448,RoutesPivot[[RouteID]:[RouteID]],0))</f>
        <v>200</v>
      </c>
      <c r="Q448" t="str">
        <f>INDEX(AirportPivot[AirportName],MATCH($N448,AirportPivot[[AirportID]:[AirportID]],0))</f>
        <v>Dallas/Fort Worth International</v>
      </c>
      <c r="R448">
        <f>INDEX(AirportPivot[Gates (number of available)],MATCH($N448,AirportPivot[[AirportID]:[AirportID]],0))</f>
        <v>130</v>
      </c>
    </row>
    <row r="449" spans="1:18" x14ac:dyDescent="0.25">
      <c r="A449" s="3" t="s">
        <v>479</v>
      </c>
      <c r="B449" s="12">
        <v>41838</v>
      </c>
      <c r="C449" s="4" t="s">
        <v>27</v>
      </c>
      <c r="D449" s="4">
        <v>11.2</v>
      </c>
      <c r="E449" s="4">
        <v>189</v>
      </c>
      <c r="F449" s="5">
        <v>0.33333333333333331</v>
      </c>
      <c r="G449" s="6">
        <v>220</v>
      </c>
      <c r="H449" s="7">
        <v>36300</v>
      </c>
      <c r="I449" s="7">
        <f>FlightsPivot[[#This Row],[Total Fare]]*10%</f>
        <v>3630</v>
      </c>
      <c r="J449" s="7">
        <f>FlightsPivot[[#This Row],[Total Fare]]+FlightsPivot[[#This Row],[10% tax ]]</f>
        <v>39930</v>
      </c>
      <c r="K449" s="4">
        <v>7</v>
      </c>
      <c r="L449" s="4">
        <v>2014</v>
      </c>
      <c r="M449" t="str">
        <f>INDEX(RoutesPivot[DepAirport],MATCH($C449,RoutesPivot[[RouteID]:[RouteID]],0))</f>
        <v>ORD</v>
      </c>
      <c r="N449" t="str">
        <f>INDEX(RoutesPivot[AirportID],MATCH($C449,RoutesPivot[[RouteID]:[RouteID]],0))</f>
        <v>ATL</v>
      </c>
      <c r="O449">
        <f>INDEX(RoutesPivot[Distance],MATCH($C449,RoutesPivot[[RouteID]:[RouteID]],0))</f>
        <v>510</v>
      </c>
      <c r="P449">
        <f>INDEX(RoutesPivot[ListPrice],MATCH($C449,RoutesPivot[[RouteID]:[RouteID]],0))</f>
        <v>200</v>
      </c>
      <c r="Q449" t="str">
        <f>INDEX(AirportPivot[AirportName],MATCH($N449,AirportPivot[[AirportID]:[AirportID]],0))</f>
        <v>Hartsfield-Jackson Atlanta International</v>
      </c>
      <c r="R449">
        <f>INDEX(AirportPivot[Gates (number of available)],MATCH($N449,AirportPivot[[AirportID]:[AirportID]],0))</f>
        <v>100</v>
      </c>
    </row>
    <row r="450" spans="1:18" x14ac:dyDescent="0.25">
      <c r="A450" s="3" t="s">
        <v>480</v>
      </c>
      <c r="B450" s="12">
        <v>42322</v>
      </c>
      <c r="C450" s="4" t="s">
        <v>80</v>
      </c>
      <c r="D450" s="4">
        <v>3.6</v>
      </c>
      <c r="E450" s="4">
        <v>50</v>
      </c>
      <c r="F450" s="5">
        <v>0.29166666666666669</v>
      </c>
      <c r="G450" s="6">
        <v>300</v>
      </c>
      <c r="H450" s="7">
        <v>49500</v>
      </c>
      <c r="I450" s="7">
        <f>FlightsPivot[[#This Row],[Total Fare]]*10%</f>
        <v>4950</v>
      </c>
      <c r="J450" s="7">
        <f>FlightsPivot[[#This Row],[Total Fare]]+FlightsPivot[[#This Row],[10% tax ]]</f>
        <v>54450</v>
      </c>
      <c r="K450" s="4">
        <v>11</v>
      </c>
      <c r="L450" s="4">
        <v>2015</v>
      </c>
      <c r="M450" t="str">
        <f>INDEX(RoutesPivot[DepAirport],MATCH($C450,RoutesPivot[[RouteID]:[RouteID]],0))</f>
        <v>ORD</v>
      </c>
      <c r="N450" t="str">
        <f>INDEX(RoutesPivot[AirportID],MATCH($C450,RoutesPivot[[RouteID]:[RouteID]],0))</f>
        <v>MIA</v>
      </c>
      <c r="O450">
        <f>INDEX(RoutesPivot[Distance],MATCH($C450,RoutesPivot[[RouteID]:[RouteID]],0))</f>
        <v>1000</v>
      </c>
      <c r="P450">
        <f>INDEX(RoutesPivot[ListPrice],MATCH($C450,RoutesPivot[[RouteID]:[RouteID]],0))</f>
        <v>300</v>
      </c>
      <c r="Q450" t="str">
        <f>INDEX(AirportPivot[AirportName],MATCH($N450,AirportPivot[[AirportID]:[AirportID]],0))</f>
        <v>Miami International</v>
      </c>
      <c r="R450">
        <f>INDEX(AirportPivot[Gates (number of available)],MATCH($N450,AirportPivot[[AirportID]:[AirportID]],0))</f>
        <v>80</v>
      </c>
    </row>
    <row r="451" spans="1:18" x14ac:dyDescent="0.25">
      <c r="A451" s="3" t="s">
        <v>481</v>
      </c>
      <c r="B451" s="12">
        <v>42133</v>
      </c>
      <c r="C451" s="4" t="s">
        <v>40</v>
      </c>
      <c r="D451" s="4">
        <v>2.1</v>
      </c>
      <c r="E451" s="4">
        <v>154</v>
      </c>
      <c r="F451" s="5">
        <v>0.5</v>
      </c>
      <c r="G451" s="6">
        <v>115</v>
      </c>
      <c r="H451" s="7">
        <v>18975</v>
      </c>
      <c r="I451" s="7">
        <f>FlightsPivot[[#This Row],[Total Fare]]*10%</f>
        <v>1897.5</v>
      </c>
      <c r="J451" s="7">
        <f>FlightsPivot[[#This Row],[Total Fare]]+FlightsPivot[[#This Row],[10% tax ]]</f>
        <v>20872.5</v>
      </c>
      <c r="K451" s="4">
        <v>5</v>
      </c>
      <c r="L451" s="4">
        <v>2015</v>
      </c>
      <c r="M451" t="str">
        <f>INDEX(RoutesPivot[DepAirport],MATCH($C451,RoutesPivot[[RouteID]:[RouteID]],0))</f>
        <v>ORD</v>
      </c>
      <c r="N451" t="str">
        <f>INDEX(RoutesPivot[AirportID],MATCH($C451,RoutesPivot[[RouteID]:[RouteID]],0))</f>
        <v>MSP</v>
      </c>
      <c r="O451">
        <f>INDEX(RoutesPivot[Distance],MATCH($C451,RoutesPivot[[RouteID]:[RouteID]],0))</f>
        <v>300</v>
      </c>
      <c r="P451">
        <f>INDEX(RoutesPivot[ListPrice],MATCH($C451,RoutesPivot[[RouteID]:[RouteID]],0))</f>
        <v>115</v>
      </c>
      <c r="Q451" t="str">
        <f>INDEX(AirportPivot[AirportName],MATCH($N451,AirportPivot[[AirportID]:[AirportID]],0))</f>
        <v>Minneapolis-St Paul International/Wold-Chamberlain</v>
      </c>
      <c r="R451">
        <f>INDEX(AirportPivot[Gates (number of available)],MATCH($N451,AirportPivot[[AirportID]:[AirportID]],0))</f>
        <v>65</v>
      </c>
    </row>
    <row r="452" spans="1:18" x14ac:dyDescent="0.25">
      <c r="A452" s="3" t="s">
        <v>482</v>
      </c>
      <c r="B452" s="12">
        <v>42172</v>
      </c>
      <c r="C452" s="4" t="s">
        <v>37</v>
      </c>
      <c r="D452" s="4">
        <v>1.2</v>
      </c>
      <c r="E452" s="4">
        <v>131</v>
      </c>
      <c r="F452" s="5">
        <v>0.625</v>
      </c>
      <c r="G452" s="6">
        <v>385</v>
      </c>
      <c r="H452" s="7">
        <v>71225</v>
      </c>
      <c r="I452" s="7">
        <f>FlightsPivot[[#This Row],[Total Fare]]*10%</f>
        <v>7122.5</v>
      </c>
      <c r="J452" s="7">
        <f>FlightsPivot[[#This Row],[Total Fare]]+FlightsPivot[[#This Row],[10% tax ]]</f>
        <v>78347.5</v>
      </c>
      <c r="K452" s="4">
        <v>6</v>
      </c>
      <c r="L452" s="4">
        <v>2015</v>
      </c>
      <c r="M452" t="str">
        <f>INDEX(RoutesPivot[DepAirport],MATCH($C452,RoutesPivot[[RouteID]:[RouteID]],0))</f>
        <v>ORD</v>
      </c>
      <c r="N452" t="str">
        <f>INDEX(RoutesPivot[AirportID],MATCH($C452,RoutesPivot[[RouteID]:[RouteID]],0))</f>
        <v>SEA</v>
      </c>
      <c r="O452">
        <f>INDEX(RoutesPivot[Distance],MATCH($C452,RoutesPivot[[RouteID]:[RouteID]],0))</f>
        <v>1500</v>
      </c>
      <c r="P452">
        <f>INDEX(RoutesPivot[ListPrice],MATCH($C452,RoutesPivot[[RouteID]:[RouteID]],0))</f>
        <v>350</v>
      </c>
      <c r="Q452" t="str">
        <f>INDEX(AirportPivot[AirportName],MATCH($N452,AirportPivot[[AirportID]:[AirportID]],0))</f>
        <v>Seattle-Tacoma International</v>
      </c>
      <c r="R452">
        <f>INDEX(AirportPivot[Gates (number of available)],MATCH($N452,AirportPivot[[AirportID]:[AirportID]],0))</f>
        <v>58</v>
      </c>
    </row>
    <row r="453" spans="1:18" x14ac:dyDescent="0.25">
      <c r="A453" s="3" t="s">
        <v>483</v>
      </c>
      <c r="B453" s="12">
        <v>42329</v>
      </c>
      <c r="C453" s="4" t="s">
        <v>27</v>
      </c>
      <c r="D453" s="4">
        <v>8</v>
      </c>
      <c r="E453" s="4">
        <v>129</v>
      </c>
      <c r="F453" s="5">
        <v>0.29166666666666669</v>
      </c>
      <c r="G453" s="6">
        <v>200</v>
      </c>
      <c r="H453" s="7">
        <v>37000</v>
      </c>
      <c r="I453" s="7">
        <f>FlightsPivot[[#This Row],[Total Fare]]*10%</f>
        <v>3700</v>
      </c>
      <c r="J453" s="7">
        <f>FlightsPivot[[#This Row],[Total Fare]]+FlightsPivot[[#This Row],[10% tax ]]</f>
        <v>40700</v>
      </c>
      <c r="K453" s="4">
        <v>11</v>
      </c>
      <c r="L453" s="4">
        <v>2015</v>
      </c>
      <c r="M453" t="str">
        <f>INDEX(RoutesPivot[DepAirport],MATCH($C453,RoutesPivot[[RouteID]:[RouteID]],0))</f>
        <v>ORD</v>
      </c>
      <c r="N453" t="str">
        <f>INDEX(RoutesPivot[AirportID],MATCH($C453,RoutesPivot[[RouteID]:[RouteID]],0))</f>
        <v>ATL</v>
      </c>
      <c r="O453">
        <f>INDEX(RoutesPivot[Distance],MATCH($C453,RoutesPivot[[RouteID]:[RouteID]],0))</f>
        <v>510</v>
      </c>
      <c r="P453">
        <f>INDEX(RoutesPivot[ListPrice],MATCH($C453,RoutesPivot[[RouteID]:[RouteID]],0))</f>
        <v>200</v>
      </c>
      <c r="Q453" t="str">
        <f>INDEX(AirportPivot[AirportName],MATCH($N453,AirportPivot[[AirportID]:[AirportID]],0))</f>
        <v>Hartsfield-Jackson Atlanta International</v>
      </c>
      <c r="R453">
        <f>INDEX(AirportPivot[Gates (number of available)],MATCH($N453,AirportPivot[[AirportID]:[AirportID]],0))</f>
        <v>100</v>
      </c>
    </row>
    <row r="454" spans="1:18" x14ac:dyDescent="0.25">
      <c r="A454" s="3" t="s">
        <v>484</v>
      </c>
      <c r="B454" s="12">
        <v>42006</v>
      </c>
      <c r="C454" s="4" t="s">
        <v>17</v>
      </c>
      <c r="D454" s="4">
        <v>4.7</v>
      </c>
      <c r="E454" s="4">
        <v>60</v>
      </c>
      <c r="F454" s="5">
        <v>0.41666666666666669</v>
      </c>
      <c r="G454" s="6">
        <v>350</v>
      </c>
      <c r="H454" s="7">
        <v>57750</v>
      </c>
      <c r="I454" s="7">
        <f>FlightsPivot[[#This Row],[Total Fare]]*10%</f>
        <v>5775</v>
      </c>
      <c r="J454" s="7">
        <f>FlightsPivot[[#This Row],[Total Fare]]+FlightsPivot[[#This Row],[10% tax ]]</f>
        <v>63525</v>
      </c>
      <c r="K454" s="4">
        <v>1</v>
      </c>
      <c r="L454" s="4">
        <v>2015</v>
      </c>
      <c r="M454" t="str">
        <f>INDEX(RoutesPivot[DepAirport],MATCH($C454,RoutesPivot[[RouteID]:[RouteID]],0))</f>
        <v>ORD</v>
      </c>
      <c r="N454" t="str">
        <f>INDEX(RoutesPivot[AirportID],MATCH($C454,RoutesPivot[[RouteID]:[RouteID]],0))</f>
        <v>LAX</v>
      </c>
      <c r="O454">
        <f>INDEX(RoutesPivot[Distance],MATCH($C454,RoutesPivot[[RouteID]:[RouteID]],0))</f>
        <v>1518</v>
      </c>
      <c r="P454">
        <f>INDEX(RoutesPivot[ListPrice],MATCH($C454,RoutesPivot[[RouteID]:[RouteID]],0))</f>
        <v>350</v>
      </c>
      <c r="Q454" t="str">
        <f>INDEX(AirportPivot[AirportName],MATCH($N454,AirportPivot[[AirportID]:[AirportID]],0))</f>
        <v>Los Angeles International</v>
      </c>
      <c r="R454">
        <f>INDEX(AirportPivot[Gates (number of available)],MATCH($N454,AirportPivot[[AirportID]:[AirportID]],0))</f>
        <v>86</v>
      </c>
    </row>
    <row r="455" spans="1:18" x14ac:dyDescent="0.25">
      <c r="A455" s="3" t="s">
        <v>485</v>
      </c>
      <c r="B455" s="12">
        <v>41770</v>
      </c>
      <c r="C455" s="4" t="s">
        <v>13</v>
      </c>
      <c r="D455" s="4">
        <v>2.2999999999999998</v>
      </c>
      <c r="E455" s="4">
        <v>23</v>
      </c>
      <c r="F455" s="5">
        <v>0.29166666666666669</v>
      </c>
      <c r="G455" s="6">
        <v>250</v>
      </c>
      <c r="H455" s="7">
        <v>46250</v>
      </c>
      <c r="I455" s="7">
        <f>FlightsPivot[[#This Row],[Total Fare]]*10%</f>
        <v>4625</v>
      </c>
      <c r="J455" s="7">
        <f>FlightsPivot[[#This Row],[Total Fare]]+FlightsPivot[[#This Row],[10% tax ]]</f>
        <v>50875</v>
      </c>
      <c r="K455" s="4">
        <v>5</v>
      </c>
      <c r="L455" s="4">
        <v>2014</v>
      </c>
      <c r="M455" t="str">
        <f>INDEX(RoutesPivot[DepAirport],MATCH($C455,RoutesPivot[[RouteID]:[RouteID]],0))</f>
        <v>ORD</v>
      </c>
      <c r="N455" t="str">
        <f>INDEX(RoutesPivot[AirportID],MATCH($C455,RoutesPivot[[RouteID]:[RouteID]],0))</f>
        <v>JFK</v>
      </c>
      <c r="O455">
        <f>INDEX(RoutesPivot[Distance],MATCH($C455,RoutesPivot[[RouteID]:[RouteID]],0))</f>
        <v>619</v>
      </c>
      <c r="P455">
        <f>INDEX(RoutesPivot[ListPrice],MATCH($C455,RoutesPivot[[RouteID]:[RouteID]],0))</f>
        <v>250</v>
      </c>
      <c r="Q455" t="str">
        <f>INDEX(AirportPivot[AirportName],MATCH($N455,AirportPivot[[AirportID]:[AirportID]],0))</f>
        <v>John F Kennedy International</v>
      </c>
      <c r="R455">
        <f>INDEX(AirportPivot[Gates (number of available)],MATCH($N455,AirportPivot[[AirportID]:[AirportID]],0))</f>
        <v>120</v>
      </c>
    </row>
    <row r="456" spans="1:18" x14ac:dyDescent="0.25">
      <c r="A456" s="3" t="s">
        <v>486</v>
      </c>
      <c r="B456" s="12">
        <v>41865</v>
      </c>
      <c r="C456" s="4" t="s">
        <v>86</v>
      </c>
      <c r="D456" s="4">
        <v>1.4</v>
      </c>
      <c r="E456" s="4">
        <v>19</v>
      </c>
      <c r="F456" s="5">
        <v>0.58333333333333337</v>
      </c>
      <c r="G456" s="6">
        <v>126.5</v>
      </c>
      <c r="H456" s="7">
        <v>23402.5</v>
      </c>
      <c r="I456" s="7">
        <f>FlightsPivot[[#This Row],[Total Fare]]*10%</f>
        <v>2340.25</v>
      </c>
      <c r="J456" s="7">
        <f>FlightsPivot[[#This Row],[Total Fare]]+FlightsPivot[[#This Row],[10% tax ]]</f>
        <v>25742.75</v>
      </c>
      <c r="K456" s="4">
        <v>8</v>
      </c>
      <c r="L456" s="4">
        <v>2014</v>
      </c>
      <c r="M456" t="str">
        <f>INDEX(RoutesPivot[DepAirport],MATCH($C456,RoutesPivot[[RouteID]:[RouteID]],0))</f>
        <v>ORD</v>
      </c>
      <c r="N456" t="str">
        <f>INDEX(RoutesPivot[AirportID],MATCH($C456,RoutesPivot[[RouteID]:[RouteID]],0))</f>
        <v>DTW</v>
      </c>
      <c r="O456">
        <f>INDEX(RoutesPivot[Distance],MATCH($C456,RoutesPivot[[RouteID]:[RouteID]],0))</f>
        <v>200</v>
      </c>
      <c r="P456">
        <f>INDEX(RoutesPivot[ListPrice],MATCH($C456,RoutesPivot[[RouteID]:[RouteID]],0))</f>
        <v>115</v>
      </c>
      <c r="Q456" t="str">
        <f>INDEX(AirportPivot[AirportName],MATCH($N456,AirportPivot[[AirportID]:[AirportID]],0))</f>
        <v>Detroit Metropolitan Wayne County</v>
      </c>
      <c r="R456">
        <f>INDEX(AirportPivot[Gates (number of available)],MATCH($N456,AirportPivot[[AirportID]:[AirportID]],0))</f>
        <v>60</v>
      </c>
    </row>
    <row r="457" spans="1:18" x14ac:dyDescent="0.25">
      <c r="A457" s="3" t="s">
        <v>487</v>
      </c>
      <c r="B457" s="12">
        <v>42192</v>
      </c>
      <c r="C457" s="4" t="s">
        <v>37</v>
      </c>
      <c r="D457" s="4">
        <v>1.7</v>
      </c>
      <c r="E457" s="4">
        <v>148</v>
      </c>
      <c r="F457" s="5">
        <v>0.47916666666666669</v>
      </c>
      <c r="G457" s="6">
        <v>385</v>
      </c>
      <c r="H457" s="7">
        <v>71225</v>
      </c>
      <c r="I457" s="7">
        <f>FlightsPivot[[#This Row],[Total Fare]]*10%</f>
        <v>7122.5</v>
      </c>
      <c r="J457" s="7">
        <f>FlightsPivot[[#This Row],[Total Fare]]+FlightsPivot[[#This Row],[10% tax ]]</f>
        <v>78347.5</v>
      </c>
      <c r="K457" s="4">
        <v>7</v>
      </c>
      <c r="L457" s="4">
        <v>2015</v>
      </c>
      <c r="M457" t="str">
        <f>INDEX(RoutesPivot[DepAirport],MATCH($C457,RoutesPivot[[RouteID]:[RouteID]],0))</f>
        <v>ORD</v>
      </c>
      <c r="N457" t="str">
        <f>INDEX(RoutesPivot[AirportID],MATCH($C457,RoutesPivot[[RouteID]:[RouteID]],0))</f>
        <v>SEA</v>
      </c>
      <c r="O457">
        <f>INDEX(RoutesPivot[Distance],MATCH($C457,RoutesPivot[[RouteID]:[RouteID]],0))</f>
        <v>1500</v>
      </c>
      <c r="P457">
        <f>INDEX(RoutesPivot[ListPrice],MATCH($C457,RoutesPivot[[RouteID]:[RouteID]],0))</f>
        <v>350</v>
      </c>
      <c r="Q457" t="str">
        <f>INDEX(AirportPivot[AirportName],MATCH($N457,AirportPivot[[AirportID]:[AirportID]],0))</f>
        <v>Seattle-Tacoma International</v>
      </c>
      <c r="R457">
        <f>INDEX(AirportPivot[Gates (number of available)],MATCH($N457,AirportPivot[[AirportID]:[AirportID]],0))</f>
        <v>58</v>
      </c>
    </row>
    <row r="458" spans="1:18" x14ac:dyDescent="0.25">
      <c r="A458" s="3" t="s">
        <v>488</v>
      </c>
      <c r="B458" s="12">
        <v>41778</v>
      </c>
      <c r="C458" s="4" t="s">
        <v>25</v>
      </c>
      <c r="D458" s="4">
        <v>1.3</v>
      </c>
      <c r="E458" s="4">
        <v>138</v>
      </c>
      <c r="F458" s="5">
        <v>0.47916666666666669</v>
      </c>
      <c r="G458" s="6">
        <v>200</v>
      </c>
      <c r="H458" s="7">
        <v>37000</v>
      </c>
      <c r="I458" s="7">
        <f>FlightsPivot[[#This Row],[Total Fare]]*10%</f>
        <v>3700</v>
      </c>
      <c r="J458" s="7">
        <f>FlightsPivot[[#This Row],[Total Fare]]+FlightsPivot[[#This Row],[10% tax ]]</f>
        <v>40700</v>
      </c>
      <c r="K458" s="4">
        <v>5</v>
      </c>
      <c r="L458" s="4">
        <v>2014</v>
      </c>
      <c r="M458" t="str">
        <f>INDEX(RoutesPivot[DepAirport],MATCH($C458,RoutesPivot[[RouteID]:[RouteID]],0))</f>
        <v>ORD</v>
      </c>
      <c r="N458" t="str">
        <f>INDEX(RoutesPivot[AirportID],MATCH($C458,RoutesPivot[[RouteID]:[RouteID]],0))</f>
        <v>DFW</v>
      </c>
      <c r="O458">
        <f>INDEX(RoutesPivot[Distance],MATCH($C458,RoutesPivot[[RouteID]:[RouteID]],0))</f>
        <v>700</v>
      </c>
      <c r="P458">
        <f>INDEX(RoutesPivot[ListPrice],MATCH($C458,RoutesPivot[[RouteID]:[RouteID]],0))</f>
        <v>200</v>
      </c>
      <c r="Q458" t="str">
        <f>INDEX(AirportPivot[AirportName],MATCH($N458,AirportPivot[[AirportID]:[AirportID]],0))</f>
        <v>Dallas/Fort Worth International</v>
      </c>
      <c r="R458">
        <f>INDEX(AirportPivot[Gates (number of available)],MATCH($N458,AirportPivot[[AirportID]:[AirportID]],0))</f>
        <v>130</v>
      </c>
    </row>
    <row r="459" spans="1:18" x14ac:dyDescent="0.25">
      <c r="A459" s="3" t="s">
        <v>489</v>
      </c>
      <c r="B459" s="12">
        <v>41942</v>
      </c>
      <c r="C459" s="4" t="s">
        <v>50</v>
      </c>
      <c r="D459" s="4">
        <v>2.4</v>
      </c>
      <c r="E459" s="4">
        <v>40</v>
      </c>
      <c r="F459" s="5">
        <v>0.875</v>
      </c>
      <c r="G459" s="6">
        <v>275</v>
      </c>
      <c r="H459" s="7">
        <v>45375</v>
      </c>
      <c r="I459" s="7">
        <f>FlightsPivot[[#This Row],[Total Fare]]*10%</f>
        <v>4537.5</v>
      </c>
      <c r="J459" s="7">
        <f>FlightsPivot[[#This Row],[Total Fare]]+FlightsPivot[[#This Row],[10% tax ]]</f>
        <v>49912.5</v>
      </c>
      <c r="K459" s="4">
        <v>10</v>
      </c>
      <c r="L459" s="4">
        <v>2014</v>
      </c>
      <c r="M459" t="str">
        <f>INDEX(RoutesPivot[DepAirport],MATCH($C459,RoutesPivot[[RouteID]:[RouteID]],0))</f>
        <v>ORD</v>
      </c>
      <c r="N459" t="str">
        <f>INDEX(RoutesPivot[AirportID],MATCH($C459,RoutesPivot[[RouteID]:[RouteID]],0))</f>
        <v>LGA</v>
      </c>
      <c r="O459">
        <f>INDEX(RoutesPivot[Distance],MATCH($C459,RoutesPivot[[RouteID]:[RouteID]],0))</f>
        <v>610</v>
      </c>
      <c r="P459">
        <f>INDEX(RoutesPivot[ListPrice],MATCH($C459,RoutesPivot[[RouteID]:[RouteID]],0))</f>
        <v>275</v>
      </c>
      <c r="Q459" t="str">
        <f>INDEX(AirportPivot[AirportName],MATCH($N459,AirportPivot[[AirportID]:[AirportID]],0))</f>
        <v>Laguardia</v>
      </c>
      <c r="R459">
        <f>INDEX(AirportPivot[Gates (number of available)],MATCH($N459,AirportPivot[[AirportID]:[AirportID]],0))</f>
        <v>66</v>
      </c>
    </row>
    <row r="460" spans="1:18" x14ac:dyDescent="0.25">
      <c r="A460" s="3" t="s">
        <v>490</v>
      </c>
      <c r="B460" s="12">
        <v>41810</v>
      </c>
      <c r="C460" s="4" t="s">
        <v>17</v>
      </c>
      <c r="D460" s="4">
        <v>4.2</v>
      </c>
      <c r="E460" s="4">
        <v>2</v>
      </c>
      <c r="F460" s="5">
        <v>0.77083333333333337</v>
      </c>
      <c r="G460" s="6">
        <v>385</v>
      </c>
      <c r="H460" s="7">
        <v>71225</v>
      </c>
      <c r="I460" s="7">
        <f>FlightsPivot[[#This Row],[Total Fare]]*10%</f>
        <v>7122.5</v>
      </c>
      <c r="J460" s="7">
        <f>FlightsPivot[[#This Row],[Total Fare]]+FlightsPivot[[#This Row],[10% tax ]]</f>
        <v>78347.5</v>
      </c>
      <c r="K460" s="4">
        <v>6</v>
      </c>
      <c r="L460" s="4">
        <v>2014</v>
      </c>
      <c r="M460" t="str">
        <f>INDEX(RoutesPivot[DepAirport],MATCH($C460,RoutesPivot[[RouteID]:[RouteID]],0))</f>
        <v>ORD</v>
      </c>
      <c r="N460" t="str">
        <f>INDEX(RoutesPivot[AirportID],MATCH($C460,RoutesPivot[[RouteID]:[RouteID]],0))</f>
        <v>LAX</v>
      </c>
      <c r="O460">
        <f>INDEX(RoutesPivot[Distance],MATCH($C460,RoutesPivot[[RouteID]:[RouteID]],0))</f>
        <v>1518</v>
      </c>
      <c r="P460">
        <f>INDEX(RoutesPivot[ListPrice],MATCH($C460,RoutesPivot[[RouteID]:[RouteID]],0))</f>
        <v>350</v>
      </c>
      <c r="Q460" t="str">
        <f>INDEX(AirportPivot[AirportName],MATCH($N460,AirportPivot[[AirportID]:[AirportID]],0))</f>
        <v>Los Angeles International</v>
      </c>
      <c r="R460">
        <f>INDEX(AirportPivot[Gates (number of available)],MATCH($N460,AirportPivot[[AirportID]:[AirportID]],0))</f>
        <v>86</v>
      </c>
    </row>
    <row r="461" spans="1:18" x14ac:dyDescent="0.25">
      <c r="A461" s="3" t="s">
        <v>491</v>
      </c>
      <c r="B461" s="12">
        <v>41670</v>
      </c>
      <c r="C461" s="4" t="s">
        <v>98</v>
      </c>
      <c r="D461" s="4">
        <v>0.8</v>
      </c>
      <c r="E461" s="4">
        <v>95</v>
      </c>
      <c r="F461" s="5">
        <v>0.79166666666666663</v>
      </c>
      <c r="G461" s="6">
        <v>275</v>
      </c>
      <c r="H461" s="7">
        <v>50875</v>
      </c>
      <c r="I461" s="7">
        <f>FlightsPivot[[#This Row],[Total Fare]]*10%</f>
        <v>5087.5</v>
      </c>
      <c r="J461" s="7">
        <f>FlightsPivot[[#This Row],[Total Fare]]+FlightsPivot[[#This Row],[10% tax ]]</f>
        <v>55962.5</v>
      </c>
      <c r="K461" s="4">
        <v>1</v>
      </c>
      <c r="L461" s="4">
        <v>2014</v>
      </c>
      <c r="M461" t="str">
        <f>INDEX(RoutesPivot[DepAirport],MATCH($C461,RoutesPivot[[RouteID]:[RouteID]],0))</f>
        <v>ORD</v>
      </c>
      <c r="N461" t="str">
        <f>INDEX(RoutesPivot[AirportID],MATCH($C461,RoutesPivot[[RouteID]:[RouteID]],0))</f>
        <v>PHL</v>
      </c>
      <c r="O461">
        <f>INDEX(RoutesPivot[Distance],MATCH($C461,RoutesPivot[[RouteID]:[RouteID]],0))</f>
        <v>580</v>
      </c>
      <c r="P461">
        <f>INDEX(RoutesPivot[ListPrice],MATCH($C461,RoutesPivot[[RouteID]:[RouteID]],0))</f>
        <v>275</v>
      </c>
      <c r="Q461" t="str">
        <f>INDEX(AirportPivot[AirportName],MATCH($N461,AirportPivot[[AirportID]:[AirportID]],0))</f>
        <v>Philadelphia International</v>
      </c>
      <c r="R461">
        <f>INDEX(AirportPivot[Gates (number of available)],MATCH($N461,AirportPivot[[AirportID]:[AirportID]],0))</f>
        <v>89</v>
      </c>
    </row>
    <row r="462" spans="1:18" x14ac:dyDescent="0.25">
      <c r="A462" s="3" t="s">
        <v>492</v>
      </c>
      <c r="B462" s="12">
        <v>42266</v>
      </c>
      <c r="C462" s="4" t="s">
        <v>15</v>
      </c>
      <c r="D462" s="4">
        <v>2.9</v>
      </c>
      <c r="E462" s="4">
        <v>208</v>
      </c>
      <c r="F462" s="5">
        <v>0.85416666666666663</v>
      </c>
      <c r="G462" s="6">
        <v>225</v>
      </c>
      <c r="H462" s="7">
        <v>37125</v>
      </c>
      <c r="I462" s="7">
        <f>FlightsPivot[[#This Row],[Total Fare]]*10%</f>
        <v>3712.5</v>
      </c>
      <c r="J462" s="7">
        <f>FlightsPivot[[#This Row],[Total Fare]]+FlightsPivot[[#This Row],[10% tax ]]</f>
        <v>40837.5</v>
      </c>
      <c r="K462" s="4">
        <v>9</v>
      </c>
      <c r="L462" s="4">
        <v>2015</v>
      </c>
      <c r="M462" t="str">
        <f>INDEX(RoutesPivot[DepAirport],MATCH($C462,RoutesPivot[[RouteID]:[RouteID]],0))</f>
        <v>ORD</v>
      </c>
      <c r="N462" t="str">
        <f>INDEX(RoutesPivot[AirportID],MATCH($C462,RoutesPivot[[RouteID]:[RouteID]],0))</f>
        <v>EWR</v>
      </c>
      <c r="O462">
        <f>INDEX(RoutesPivot[Distance],MATCH($C462,RoutesPivot[[RouteID]:[RouteID]],0))</f>
        <v>600</v>
      </c>
      <c r="P462">
        <f>INDEX(RoutesPivot[ListPrice],MATCH($C462,RoutesPivot[[RouteID]:[RouteID]],0))</f>
        <v>225</v>
      </c>
      <c r="Q462" t="str">
        <f>INDEX(AirportPivot[AirportName],MATCH($N462,AirportPivot[[AirportID]:[AirportID]],0))</f>
        <v>Newark Liberty International</v>
      </c>
      <c r="R462">
        <f>INDEX(AirportPivot[Gates (number of available)],MATCH($N462,AirportPivot[[AirportID]:[AirportID]],0))</f>
        <v>82</v>
      </c>
    </row>
    <row r="463" spans="1:18" x14ac:dyDescent="0.25">
      <c r="A463" s="3" t="s">
        <v>493</v>
      </c>
      <c r="B463" s="12">
        <v>42185</v>
      </c>
      <c r="C463" s="4" t="s">
        <v>23</v>
      </c>
      <c r="D463" s="4">
        <v>1.1000000000000001</v>
      </c>
      <c r="E463" s="4">
        <v>21</v>
      </c>
      <c r="F463" s="5">
        <v>0.85416666666666663</v>
      </c>
      <c r="G463" s="6">
        <v>330</v>
      </c>
      <c r="H463" s="7">
        <v>61050</v>
      </c>
      <c r="I463" s="7">
        <f>FlightsPivot[[#This Row],[Total Fare]]*10%</f>
        <v>6105</v>
      </c>
      <c r="J463" s="7">
        <f>FlightsPivot[[#This Row],[Total Fare]]+FlightsPivot[[#This Row],[10% tax ]]</f>
        <v>67155</v>
      </c>
      <c r="K463" s="4">
        <v>6</v>
      </c>
      <c r="L463" s="4">
        <v>2015</v>
      </c>
      <c r="M463" t="str">
        <f>INDEX(RoutesPivot[DepAirport],MATCH($C463,RoutesPivot[[RouteID]:[RouteID]],0))</f>
        <v>ORD</v>
      </c>
      <c r="N463" t="str">
        <f>INDEX(RoutesPivot[AirportID],MATCH($C463,RoutesPivot[[RouteID]:[RouteID]],0))</f>
        <v>DEN</v>
      </c>
      <c r="O463">
        <f>INDEX(RoutesPivot[Distance],MATCH($C463,RoutesPivot[[RouteID]:[RouteID]],0))</f>
        <v>800</v>
      </c>
      <c r="P463">
        <f>INDEX(RoutesPivot[ListPrice],MATCH($C463,RoutesPivot[[RouteID]:[RouteID]],0))</f>
        <v>300</v>
      </c>
      <c r="Q463" t="str">
        <f>INDEX(AirportPivot[AirportName],MATCH($N463,AirportPivot[[AirportID]:[AirportID]],0))</f>
        <v>Denver International</v>
      </c>
      <c r="R463">
        <f>INDEX(AirportPivot[Gates (number of available)],MATCH($N463,AirportPivot[[AirportID]:[AirportID]],0))</f>
        <v>75</v>
      </c>
    </row>
    <row r="464" spans="1:18" x14ac:dyDescent="0.25">
      <c r="A464" s="3" t="s">
        <v>494</v>
      </c>
      <c r="B464" s="12">
        <v>41659</v>
      </c>
      <c r="C464" s="4" t="s">
        <v>21</v>
      </c>
      <c r="D464" s="4">
        <v>1.6</v>
      </c>
      <c r="E464" s="4">
        <v>69</v>
      </c>
      <c r="F464" s="5">
        <v>0.83333333333333337</v>
      </c>
      <c r="G464" s="6">
        <v>125</v>
      </c>
      <c r="H464" s="7">
        <v>22625</v>
      </c>
      <c r="I464" s="7">
        <f>FlightsPivot[[#This Row],[Total Fare]]*10%</f>
        <v>2262.5</v>
      </c>
      <c r="J464" s="7">
        <f>FlightsPivot[[#This Row],[Total Fare]]+FlightsPivot[[#This Row],[10% tax ]]</f>
        <v>24887.5</v>
      </c>
      <c r="K464" s="4">
        <v>1</v>
      </c>
      <c r="L464" s="4">
        <v>2014</v>
      </c>
      <c r="M464" t="str">
        <f>INDEX(RoutesPivot[DepAirport],MATCH($C464,RoutesPivot[[RouteID]:[RouteID]],0))</f>
        <v>ORD</v>
      </c>
      <c r="N464" t="str">
        <f>INDEX(RoutesPivot[AirportID],MATCH($C464,RoutesPivot[[RouteID]:[RouteID]],0))</f>
        <v>CLT</v>
      </c>
      <c r="O464">
        <f>INDEX(RoutesPivot[Distance],MATCH($C464,RoutesPivot[[RouteID]:[RouteID]],0))</f>
        <v>700</v>
      </c>
      <c r="P464">
        <f>INDEX(RoutesPivot[ListPrice],MATCH($C464,RoutesPivot[[RouteID]:[RouteID]],0))</f>
        <v>125</v>
      </c>
      <c r="Q464" t="str">
        <f>INDEX(AirportPivot[AirportName],MATCH($N464,AirportPivot[[AirportID]:[AirportID]],0))</f>
        <v>Charlotte/Douglas International</v>
      </c>
      <c r="R464">
        <f>INDEX(AirportPivot[Gates (number of available)],MATCH($N464,AirportPivot[[AirportID]:[AirportID]],0))</f>
        <v>65</v>
      </c>
    </row>
    <row r="465" spans="1:18" x14ac:dyDescent="0.25">
      <c r="A465" s="3" t="s">
        <v>495</v>
      </c>
      <c r="B465" s="12">
        <v>41894</v>
      </c>
      <c r="C465" s="4" t="s">
        <v>13</v>
      </c>
      <c r="D465" s="4">
        <v>3.3</v>
      </c>
      <c r="E465" s="4">
        <v>104</v>
      </c>
      <c r="F465" s="5">
        <v>0.89583333333333337</v>
      </c>
      <c r="G465" s="6">
        <v>250</v>
      </c>
      <c r="H465" s="7">
        <v>46250</v>
      </c>
      <c r="I465" s="7">
        <f>FlightsPivot[[#This Row],[Total Fare]]*10%</f>
        <v>4625</v>
      </c>
      <c r="J465" s="7">
        <f>FlightsPivot[[#This Row],[Total Fare]]+FlightsPivot[[#This Row],[10% tax ]]</f>
        <v>50875</v>
      </c>
      <c r="K465" s="4">
        <v>9</v>
      </c>
      <c r="L465" s="4">
        <v>2014</v>
      </c>
      <c r="M465" t="str">
        <f>INDEX(RoutesPivot[DepAirport],MATCH($C465,RoutesPivot[[RouteID]:[RouteID]],0))</f>
        <v>ORD</v>
      </c>
      <c r="N465" t="str">
        <f>INDEX(RoutesPivot[AirportID],MATCH($C465,RoutesPivot[[RouteID]:[RouteID]],0))</f>
        <v>JFK</v>
      </c>
      <c r="O465">
        <f>INDEX(RoutesPivot[Distance],MATCH($C465,RoutesPivot[[RouteID]:[RouteID]],0))</f>
        <v>619</v>
      </c>
      <c r="P465">
        <f>INDEX(RoutesPivot[ListPrice],MATCH($C465,RoutesPivot[[RouteID]:[RouteID]],0))</f>
        <v>250</v>
      </c>
      <c r="Q465" t="str">
        <f>INDEX(AirportPivot[AirportName],MATCH($N465,AirportPivot[[AirportID]:[AirportID]],0))</f>
        <v>John F Kennedy International</v>
      </c>
      <c r="R465">
        <f>INDEX(AirportPivot[Gates (number of available)],MATCH($N465,AirportPivot[[AirportID]:[AirportID]],0))</f>
        <v>120</v>
      </c>
    </row>
    <row r="466" spans="1:18" x14ac:dyDescent="0.25">
      <c r="A466" s="3" t="s">
        <v>496</v>
      </c>
      <c r="B466" s="12">
        <v>42334</v>
      </c>
      <c r="C466" s="4" t="s">
        <v>98</v>
      </c>
      <c r="D466" s="4">
        <v>5.8</v>
      </c>
      <c r="E466" s="4">
        <v>124</v>
      </c>
      <c r="F466" s="5">
        <v>0.79166666666666663</v>
      </c>
      <c r="G466" s="6">
        <v>412.5</v>
      </c>
      <c r="H466" s="7">
        <v>76312.5</v>
      </c>
      <c r="I466" s="7">
        <f>FlightsPivot[[#This Row],[Total Fare]]*10%</f>
        <v>7631.25</v>
      </c>
      <c r="J466" s="7">
        <f>FlightsPivot[[#This Row],[Total Fare]]+FlightsPivot[[#This Row],[10% tax ]]</f>
        <v>83943.75</v>
      </c>
      <c r="K466" s="4">
        <v>11</v>
      </c>
      <c r="L466" s="4">
        <v>2015</v>
      </c>
      <c r="M466" t="str">
        <f>INDEX(RoutesPivot[DepAirport],MATCH($C466,RoutesPivot[[RouteID]:[RouteID]],0))</f>
        <v>ORD</v>
      </c>
      <c r="N466" t="str">
        <f>INDEX(RoutesPivot[AirportID],MATCH($C466,RoutesPivot[[RouteID]:[RouteID]],0))</f>
        <v>PHL</v>
      </c>
      <c r="O466">
        <f>INDEX(RoutesPivot[Distance],MATCH($C466,RoutesPivot[[RouteID]:[RouteID]],0))</f>
        <v>580</v>
      </c>
      <c r="P466">
        <f>INDEX(RoutesPivot[ListPrice],MATCH($C466,RoutesPivot[[RouteID]:[RouteID]],0))</f>
        <v>275</v>
      </c>
      <c r="Q466" t="str">
        <f>INDEX(AirportPivot[AirportName],MATCH($N466,AirportPivot[[AirportID]:[AirportID]],0))</f>
        <v>Philadelphia International</v>
      </c>
      <c r="R466">
        <f>INDEX(AirportPivot[Gates (number of available)],MATCH($N466,AirportPivot[[AirportID]:[AirportID]],0))</f>
        <v>89</v>
      </c>
    </row>
    <row r="467" spans="1:18" x14ac:dyDescent="0.25">
      <c r="A467" s="3" t="s">
        <v>497</v>
      </c>
      <c r="B467" s="12">
        <v>42259</v>
      </c>
      <c r="C467" s="4" t="s">
        <v>15</v>
      </c>
      <c r="D467" s="4">
        <v>2</v>
      </c>
      <c r="E467" s="4">
        <v>168</v>
      </c>
      <c r="F467" s="5">
        <v>0.70833333333333337</v>
      </c>
      <c r="G467" s="6">
        <v>225</v>
      </c>
      <c r="H467" s="7">
        <v>37125</v>
      </c>
      <c r="I467" s="7">
        <f>FlightsPivot[[#This Row],[Total Fare]]*10%</f>
        <v>3712.5</v>
      </c>
      <c r="J467" s="7">
        <f>FlightsPivot[[#This Row],[Total Fare]]+FlightsPivot[[#This Row],[10% tax ]]</f>
        <v>40837.5</v>
      </c>
      <c r="K467" s="4">
        <v>9</v>
      </c>
      <c r="L467" s="4">
        <v>2015</v>
      </c>
      <c r="M467" t="str">
        <f>INDEX(RoutesPivot[DepAirport],MATCH($C467,RoutesPivot[[RouteID]:[RouteID]],0))</f>
        <v>ORD</v>
      </c>
      <c r="N467" t="str">
        <f>INDEX(RoutesPivot[AirportID],MATCH($C467,RoutesPivot[[RouteID]:[RouteID]],0))</f>
        <v>EWR</v>
      </c>
      <c r="O467">
        <f>INDEX(RoutesPivot[Distance],MATCH($C467,RoutesPivot[[RouteID]:[RouteID]],0))</f>
        <v>600</v>
      </c>
      <c r="P467">
        <f>INDEX(RoutesPivot[ListPrice],MATCH($C467,RoutesPivot[[RouteID]:[RouteID]],0))</f>
        <v>225</v>
      </c>
      <c r="Q467" t="str">
        <f>INDEX(AirportPivot[AirportName],MATCH($N467,AirportPivot[[AirportID]:[AirportID]],0))</f>
        <v>Newark Liberty International</v>
      </c>
      <c r="R467">
        <f>INDEX(AirportPivot[Gates (number of available)],MATCH($N467,AirportPivot[[AirportID]:[AirportID]],0))</f>
        <v>82</v>
      </c>
    </row>
    <row r="468" spans="1:18" x14ac:dyDescent="0.25">
      <c r="A468" s="3" t="s">
        <v>498</v>
      </c>
      <c r="B468" s="12">
        <v>41838</v>
      </c>
      <c r="C468" s="4" t="s">
        <v>30</v>
      </c>
      <c r="D468" s="4">
        <v>2.9</v>
      </c>
      <c r="E468" s="4">
        <v>10</v>
      </c>
      <c r="F468" s="5">
        <v>0.41666666666666669</v>
      </c>
      <c r="G468" s="6">
        <v>275</v>
      </c>
      <c r="H468" s="7">
        <v>50875</v>
      </c>
      <c r="I468" s="7">
        <f>FlightsPivot[[#This Row],[Total Fare]]*10%</f>
        <v>5087.5</v>
      </c>
      <c r="J468" s="7">
        <f>FlightsPivot[[#This Row],[Total Fare]]+FlightsPivot[[#This Row],[10% tax ]]</f>
        <v>55962.5</v>
      </c>
      <c r="K468" s="4">
        <v>7</v>
      </c>
      <c r="L468" s="4">
        <v>2014</v>
      </c>
      <c r="M468" t="str">
        <f>INDEX(RoutesPivot[DepAirport],MATCH($C468,RoutesPivot[[RouteID]:[RouteID]],0))</f>
        <v>ORD</v>
      </c>
      <c r="N468" t="str">
        <f>INDEX(RoutesPivot[AirportID],MATCH($C468,RoutesPivot[[RouteID]:[RouteID]],0))</f>
        <v>MCO</v>
      </c>
      <c r="O468">
        <f>INDEX(RoutesPivot[Distance],MATCH($C468,RoutesPivot[[RouteID]:[RouteID]],0))</f>
        <v>850</v>
      </c>
      <c r="P468">
        <f>INDEX(RoutesPivot[ListPrice],MATCH($C468,RoutesPivot[[RouteID]:[RouteID]],0))</f>
        <v>250</v>
      </c>
      <c r="Q468" t="str">
        <f>INDEX(AirportPivot[AirportName],MATCH($N468,AirportPivot[[AirportID]:[AirportID]],0))</f>
        <v>Orlando International</v>
      </c>
      <c r="R468">
        <f>INDEX(AirportPivot[Gates (number of available)],MATCH($N468,AirportPivot[[AirportID]:[AirportID]],0))</f>
        <v>67</v>
      </c>
    </row>
    <row r="469" spans="1:18" x14ac:dyDescent="0.25">
      <c r="A469" s="3" t="s">
        <v>499</v>
      </c>
      <c r="B469" s="12">
        <v>42256</v>
      </c>
      <c r="C469" s="4" t="s">
        <v>17</v>
      </c>
      <c r="D469" s="4">
        <v>5.9</v>
      </c>
      <c r="E469" s="4">
        <v>96</v>
      </c>
      <c r="F469" s="5">
        <v>0.8125</v>
      </c>
      <c r="G469" s="6">
        <v>350</v>
      </c>
      <c r="H469" s="7">
        <v>64750</v>
      </c>
      <c r="I469" s="7">
        <f>FlightsPivot[[#This Row],[Total Fare]]*10%</f>
        <v>6475</v>
      </c>
      <c r="J469" s="7">
        <f>FlightsPivot[[#This Row],[Total Fare]]+FlightsPivot[[#This Row],[10% tax ]]</f>
        <v>71225</v>
      </c>
      <c r="K469" s="4">
        <v>9</v>
      </c>
      <c r="L469" s="4">
        <v>2015</v>
      </c>
      <c r="M469" t="str">
        <f>INDEX(RoutesPivot[DepAirport],MATCH($C469,RoutesPivot[[RouteID]:[RouteID]],0))</f>
        <v>ORD</v>
      </c>
      <c r="N469" t="str">
        <f>INDEX(RoutesPivot[AirportID],MATCH($C469,RoutesPivot[[RouteID]:[RouteID]],0))</f>
        <v>LAX</v>
      </c>
      <c r="O469">
        <f>INDEX(RoutesPivot[Distance],MATCH($C469,RoutesPivot[[RouteID]:[RouteID]],0))</f>
        <v>1518</v>
      </c>
      <c r="P469">
        <f>INDEX(RoutesPivot[ListPrice],MATCH($C469,RoutesPivot[[RouteID]:[RouteID]],0))</f>
        <v>350</v>
      </c>
      <c r="Q469" t="str">
        <f>INDEX(AirportPivot[AirportName],MATCH($N469,AirportPivot[[AirportID]:[AirportID]],0))</f>
        <v>Los Angeles International</v>
      </c>
      <c r="R469">
        <f>INDEX(AirportPivot[Gates (number of available)],MATCH($N469,AirportPivot[[AirportID]:[AirportID]],0))</f>
        <v>86</v>
      </c>
    </row>
    <row r="470" spans="1:18" x14ac:dyDescent="0.25">
      <c r="A470" s="3" t="s">
        <v>500</v>
      </c>
      <c r="B470" s="12">
        <v>42280</v>
      </c>
      <c r="C470" s="4" t="s">
        <v>27</v>
      </c>
      <c r="D470" s="4">
        <v>10.1</v>
      </c>
      <c r="E470" s="4">
        <v>3</v>
      </c>
      <c r="F470" s="5">
        <v>0.70833333333333337</v>
      </c>
      <c r="G470" s="6">
        <v>200</v>
      </c>
      <c r="H470" s="7">
        <v>37000</v>
      </c>
      <c r="I470" s="7">
        <f>FlightsPivot[[#This Row],[Total Fare]]*10%</f>
        <v>3700</v>
      </c>
      <c r="J470" s="7">
        <f>FlightsPivot[[#This Row],[Total Fare]]+FlightsPivot[[#This Row],[10% tax ]]</f>
        <v>40700</v>
      </c>
      <c r="K470" s="4">
        <v>10</v>
      </c>
      <c r="L470" s="4">
        <v>2015</v>
      </c>
      <c r="M470" t="str">
        <f>INDEX(RoutesPivot[DepAirport],MATCH($C470,RoutesPivot[[RouteID]:[RouteID]],0))</f>
        <v>ORD</v>
      </c>
      <c r="N470" t="str">
        <f>INDEX(RoutesPivot[AirportID],MATCH($C470,RoutesPivot[[RouteID]:[RouteID]],0))</f>
        <v>ATL</v>
      </c>
      <c r="O470">
        <f>INDEX(RoutesPivot[Distance],MATCH($C470,RoutesPivot[[RouteID]:[RouteID]],0))</f>
        <v>510</v>
      </c>
      <c r="P470">
        <f>INDEX(RoutesPivot[ListPrice],MATCH($C470,RoutesPivot[[RouteID]:[RouteID]],0))</f>
        <v>200</v>
      </c>
      <c r="Q470" t="str">
        <f>INDEX(AirportPivot[AirportName],MATCH($N470,AirportPivot[[AirportID]:[AirportID]],0))</f>
        <v>Hartsfield-Jackson Atlanta International</v>
      </c>
      <c r="R470">
        <f>INDEX(AirportPivot[Gates (number of available)],MATCH($N470,AirportPivot[[AirportID]:[AirportID]],0))</f>
        <v>100</v>
      </c>
    </row>
    <row r="471" spans="1:18" x14ac:dyDescent="0.25">
      <c r="A471" s="3" t="s">
        <v>501</v>
      </c>
      <c r="B471" s="12">
        <v>41755</v>
      </c>
      <c r="C471" s="4" t="s">
        <v>33</v>
      </c>
      <c r="D471" s="4">
        <v>1.4</v>
      </c>
      <c r="E471" s="4">
        <v>128</v>
      </c>
      <c r="F471" s="5">
        <v>0.625</v>
      </c>
      <c r="G471" s="6">
        <v>375</v>
      </c>
      <c r="H471" s="7">
        <v>69375</v>
      </c>
      <c r="I471" s="7">
        <f>FlightsPivot[[#This Row],[Total Fare]]*10%</f>
        <v>6937.5</v>
      </c>
      <c r="J471" s="7">
        <f>FlightsPivot[[#This Row],[Total Fare]]+FlightsPivot[[#This Row],[10% tax ]]</f>
        <v>76312.5</v>
      </c>
      <c r="K471" s="4">
        <v>4</v>
      </c>
      <c r="L471" s="4">
        <v>2014</v>
      </c>
      <c r="M471" t="str">
        <f>INDEX(RoutesPivot[DepAirport],MATCH($C471,RoutesPivot[[RouteID]:[RouteID]],0))</f>
        <v>ORD</v>
      </c>
      <c r="N471" t="str">
        <f>INDEX(RoutesPivot[AirportID],MATCH($C471,RoutesPivot[[RouteID]:[RouteID]],0))</f>
        <v>SFO</v>
      </c>
      <c r="O471">
        <f>INDEX(RoutesPivot[Distance],MATCH($C471,RoutesPivot[[RouteID]:[RouteID]],0))</f>
        <v>1600</v>
      </c>
      <c r="P471">
        <f>INDEX(RoutesPivot[ListPrice],MATCH($C471,RoutesPivot[[RouteID]:[RouteID]],0))</f>
        <v>375</v>
      </c>
      <c r="Q471" t="str">
        <f>INDEX(AirportPivot[AirportName],MATCH($N471,AirportPivot[[AirportID]:[AirportID]],0))</f>
        <v>San Francisco International</v>
      </c>
      <c r="R471">
        <f>INDEX(AirportPivot[Gates (number of available)],MATCH($N471,AirportPivot[[AirportID]:[AirportID]],0))</f>
        <v>70</v>
      </c>
    </row>
    <row r="472" spans="1:18" x14ac:dyDescent="0.25">
      <c r="A472" s="3" t="s">
        <v>502</v>
      </c>
      <c r="B472" s="12">
        <v>42000</v>
      </c>
      <c r="C472" s="4" t="s">
        <v>17</v>
      </c>
      <c r="D472" s="4">
        <v>8.3000000000000007</v>
      </c>
      <c r="E472" s="4">
        <v>113</v>
      </c>
      <c r="F472" s="5">
        <v>0.875</v>
      </c>
      <c r="G472" s="6">
        <v>490</v>
      </c>
      <c r="H472" s="7">
        <v>90650</v>
      </c>
      <c r="I472" s="7">
        <f>FlightsPivot[[#This Row],[Total Fare]]*10%</f>
        <v>9065</v>
      </c>
      <c r="J472" s="7">
        <f>FlightsPivot[[#This Row],[Total Fare]]+FlightsPivot[[#This Row],[10% tax ]]</f>
        <v>99715</v>
      </c>
      <c r="K472" s="4">
        <v>12</v>
      </c>
      <c r="L472" s="4">
        <v>2014</v>
      </c>
      <c r="M472" t="str">
        <f>INDEX(RoutesPivot[DepAirport],MATCH($C472,RoutesPivot[[RouteID]:[RouteID]],0))</f>
        <v>ORD</v>
      </c>
      <c r="N472" t="str">
        <f>INDEX(RoutesPivot[AirportID],MATCH($C472,RoutesPivot[[RouteID]:[RouteID]],0))</f>
        <v>LAX</v>
      </c>
      <c r="O472">
        <f>INDEX(RoutesPivot[Distance],MATCH($C472,RoutesPivot[[RouteID]:[RouteID]],0))</f>
        <v>1518</v>
      </c>
      <c r="P472">
        <f>INDEX(RoutesPivot[ListPrice],MATCH($C472,RoutesPivot[[RouteID]:[RouteID]],0))</f>
        <v>350</v>
      </c>
      <c r="Q472" t="str">
        <f>INDEX(AirportPivot[AirportName],MATCH($N472,AirportPivot[[AirportID]:[AirportID]],0))</f>
        <v>Los Angeles International</v>
      </c>
      <c r="R472">
        <f>INDEX(AirportPivot[Gates (number of available)],MATCH($N472,AirportPivot[[AirportID]:[AirportID]],0))</f>
        <v>86</v>
      </c>
    </row>
    <row r="473" spans="1:18" x14ac:dyDescent="0.25">
      <c r="A473" s="3" t="s">
        <v>503</v>
      </c>
      <c r="B473" s="12">
        <v>41714</v>
      </c>
      <c r="C473" s="4" t="s">
        <v>86</v>
      </c>
      <c r="D473" s="4">
        <v>2.9</v>
      </c>
      <c r="E473" s="4">
        <v>130</v>
      </c>
      <c r="F473" s="5">
        <v>0.85416666666666663</v>
      </c>
      <c r="G473" s="6">
        <v>115</v>
      </c>
      <c r="H473" s="7">
        <v>21275</v>
      </c>
      <c r="I473" s="7">
        <f>FlightsPivot[[#This Row],[Total Fare]]*10%</f>
        <v>2127.5</v>
      </c>
      <c r="J473" s="7">
        <f>FlightsPivot[[#This Row],[Total Fare]]+FlightsPivot[[#This Row],[10% tax ]]</f>
        <v>23402.5</v>
      </c>
      <c r="K473" s="4">
        <v>3</v>
      </c>
      <c r="L473" s="4">
        <v>2014</v>
      </c>
      <c r="M473" t="str">
        <f>INDEX(RoutesPivot[DepAirport],MATCH($C473,RoutesPivot[[RouteID]:[RouteID]],0))</f>
        <v>ORD</v>
      </c>
      <c r="N473" t="str">
        <f>INDEX(RoutesPivot[AirportID],MATCH($C473,RoutesPivot[[RouteID]:[RouteID]],0))</f>
        <v>DTW</v>
      </c>
      <c r="O473">
        <f>INDEX(RoutesPivot[Distance],MATCH($C473,RoutesPivot[[RouteID]:[RouteID]],0))</f>
        <v>200</v>
      </c>
      <c r="P473">
        <f>INDEX(RoutesPivot[ListPrice],MATCH($C473,RoutesPivot[[RouteID]:[RouteID]],0))</f>
        <v>115</v>
      </c>
      <c r="Q473" t="str">
        <f>INDEX(AirportPivot[AirportName],MATCH($N473,AirportPivot[[AirportID]:[AirportID]],0))</f>
        <v>Detroit Metropolitan Wayne County</v>
      </c>
      <c r="R473">
        <f>INDEX(AirportPivot[Gates (number of available)],MATCH($N473,AirportPivot[[AirportID]:[AirportID]],0))</f>
        <v>60</v>
      </c>
    </row>
    <row r="474" spans="1:18" x14ac:dyDescent="0.25">
      <c r="A474" s="3" t="s">
        <v>504</v>
      </c>
      <c r="B474" s="12">
        <v>41845</v>
      </c>
      <c r="C474" s="4" t="s">
        <v>86</v>
      </c>
      <c r="D474" s="4">
        <v>3</v>
      </c>
      <c r="E474" s="4">
        <v>59</v>
      </c>
      <c r="F474" s="5">
        <v>0.33333333333333331</v>
      </c>
      <c r="G474" s="6">
        <v>126.5</v>
      </c>
      <c r="H474" s="7">
        <v>20872.5</v>
      </c>
      <c r="I474" s="7">
        <f>FlightsPivot[[#This Row],[Total Fare]]*10%</f>
        <v>2087.25</v>
      </c>
      <c r="J474" s="7">
        <f>FlightsPivot[[#This Row],[Total Fare]]+FlightsPivot[[#This Row],[10% tax ]]</f>
        <v>22959.75</v>
      </c>
      <c r="K474" s="4">
        <v>7</v>
      </c>
      <c r="L474" s="4">
        <v>2014</v>
      </c>
      <c r="M474" t="str">
        <f>INDEX(RoutesPivot[DepAirport],MATCH($C474,RoutesPivot[[RouteID]:[RouteID]],0))</f>
        <v>ORD</v>
      </c>
      <c r="N474" t="str">
        <f>INDEX(RoutesPivot[AirportID],MATCH($C474,RoutesPivot[[RouteID]:[RouteID]],0))</f>
        <v>DTW</v>
      </c>
      <c r="O474">
        <f>INDEX(RoutesPivot[Distance],MATCH($C474,RoutesPivot[[RouteID]:[RouteID]],0))</f>
        <v>200</v>
      </c>
      <c r="P474">
        <f>INDEX(RoutesPivot[ListPrice],MATCH($C474,RoutesPivot[[RouteID]:[RouteID]],0))</f>
        <v>115</v>
      </c>
      <c r="Q474" t="str">
        <f>INDEX(AirportPivot[AirportName],MATCH($N474,AirportPivot[[AirportID]:[AirportID]],0))</f>
        <v>Detroit Metropolitan Wayne County</v>
      </c>
      <c r="R474">
        <f>INDEX(AirportPivot[Gates (number of available)],MATCH($N474,AirportPivot[[AirportID]:[AirportID]],0))</f>
        <v>60</v>
      </c>
    </row>
    <row r="475" spans="1:18" x14ac:dyDescent="0.25">
      <c r="A475" s="3" t="s">
        <v>505</v>
      </c>
      <c r="B475" s="12">
        <v>42069</v>
      </c>
      <c r="C475" s="4" t="s">
        <v>25</v>
      </c>
      <c r="D475" s="4">
        <v>2</v>
      </c>
      <c r="E475" s="4">
        <v>116</v>
      </c>
      <c r="F475" s="5">
        <v>0.70833333333333337</v>
      </c>
      <c r="G475" s="6">
        <v>200</v>
      </c>
      <c r="H475" s="7">
        <v>37000</v>
      </c>
      <c r="I475" s="7">
        <f>FlightsPivot[[#This Row],[Total Fare]]*10%</f>
        <v>3700</v>
      </c>
      <c r="J475" s="7">
        <f>FlightsPivot[[#This Row],[Total Fare]]+FlightsPivot[[#This Row],[10% tax ]]</f>
        <v>40700</v>
      </c>
      <c r="K475" s="4">
        <v>3</v>
      </c>
      <c r="L475" s="4">
        <v>2015</v>
      </c>
      <c r="M475" t="str">
        <f>INDEX(RoutesPivot[DepAirport],MATCH($C475,RoutesPivot[[RouteID]:[RouteID]],0))</f>
        <v>ORD</v>
      </c>
      <c r="N475" t="str">
        <f>INDEX(RoutesPivot[AirportID],MATCH($C475,RoutesPivot[[RouteID]:[RouteID]],0))</f>
        <v>DFW</v>
      </c>
      <c r="O475">
        <f>INDEX(RoutesPivot[Distance],MATCH($C475,RoutesPivot[[RouteID]:[RouteID]],0))</f>
        <v>700</v>
      </c>
      <c r="P475">
        <f>INDEX(RoutesPivot[ListPrice],MATCH($C475,RoutesPivot[[RouteID]:[RouteID]],0))</f>
        <v>200</v>
      </c>
      <c r="Q475" t="str">
        <f>INDEX(AirportPivot[AirportName],MATCH($N475,AirportPivot[[AirportID]:[AirportID]],0))</f>
        <v>Dallas/Fort Worth International</v>
      </c>
      <c r="R475">
        <f>INDEX(AirportPivot[Gates (number of available)],MATCH($N475,AirportPivot[[AirportID]:[AirportID]],0))</f>
        <v>130</v>
      </c>
    </row>
    <row r="476" spans="1:18" x14ac:dyDescent="0.25">
      <c r="A476" s="3" t="s">
        <v>506</v>
      </c>
      <c r="B476" s="12">
        <v>42280</v>
      </c>
      <c r="C476" s="4" t="s">
        <v>17</v>
      </c>
      <c r="D476" s="4">
        <v>3.6</v>
      </c>
      <c r="E476" s="4">
        <v>127</v>
      </c>
      <c r="F476" s="5">
        <v>0.29166666666666669</v>
      </c>
      <c r="G476" s="6">
        <v>350</v>
      </c>
      <c r="H476" s="7">
        <v>64750</v>
      </c>
      <c r="I476" s="7">
        <f>FlightsPivot[[#This Row],[Total Fare]]*10%</f>
        <v>6475</v>
      </c>
      <c r="J476" s="7">
        <f>FlightsPivot[[#This Row],[Total Fare]]+FlightsPivot[[#This Row],[10% tax ]]</f>
        <v>71225</v>
      </c>
      <c r="K476" s="4">
        <v>10</v>
      </c>
      <c r="L476" s="4">
        <v>2015</v>
      </c>
      <c r="M476" t="str">
        <f>INDEX(RoutesPivot[DepAirport],MATCH($C476,RoutesPivot[[RouteID]:[RouteID]],0))</f>
        <v>ORD</v>
      </c>
      <c r="N476" t="str">
        <f>INDEX(RoutesPivot[AirportID],MATCH($C476,RoutesPivot[[RouteID]:[RouteID]],0))</f>
        <v>LAX</v>
      </c>
      <c r="O476">
        <f>INDEX(RoutesPivot[Distance],MATCH($C476,RoutesPivot[[RouteID]:[RouteID]],0))</f>
        <v>1518</v>
      </c>
      <c r="P476">
        <f>INDEX(RoutesPivot[ListPrice],MATCH($C476,RoutesPivot[[RouteID]:[RouteID]],0))</f>
        <v>350</v>
      </c>
      <c r="Q476" t="str">
        <f>INDEX(AirportPivot[AirportName],MATCH($N476,AirportPivot[[AirportID]:[AirportID]],0))</f>
        <v>Los Angeles International</v>
      </c>
      <c r="R476">
        <f>INDEX(AirportPivot[Gates (number of available)],MATCH($N476,AirportPivot[[AirportID]:[AirportID]],0))</f>
        <v>86</v>
      </c>
    </row>
    <row r="477" spans="1:18" x14ac:dyDescent="0.25">
      <c r="A477" s="3" t="s">
        <v>507</v>
      </c>
      <c r="B477" s="12">
        <v>42202</v>
      </c>
      <c r="C477" s="4" t="s">
        <v>13</v>
      </c>
      <c r="D477" s="4">
        <v>2.2000000000000002</v>
      </c>
      <c r="E477" s="4">
        <v>201</v>
      </c>
      <c r="F477" s="5">
        <v>0.29166666666666669</v>
      </c>
      <c r="G477" s="6">
        <v>275</v>
      </c>
      <c r="H477" s="7">
        <v>45375</v>
      </c>
      <c r="I477" s="7">
        <f>FlightsPivot[[#This Row],[Total Fare]]*10%</f>
        <v>4537.5</v>
      </c>
      <c r="J477" s="7">
        <f>FlightsPivot[[#This Row],[Total Fare]]+FlightsPivot[[#This Row],[10% tax ]]</f>
        <v>49912.5</v>
      </c>
      <c r="K477" s="4">
        <v>7</v>
      </c>
      <c r="L477" s="4">
        <v>2015</v>
      </c>
      <c r="M477" t="str">
        <f>INDEX(RoutesPivot[DepAirport],MATCH($C477,RoutesPivot[[RouteID]:[RouteID]],0))</f>
        <v>ORD</v>
      </c>
      <c r="N477" t="str">
        <f>INDEX(RoutesPivot[AirportID],MATCH($C477,RoutesPivot[[RouteID]:[RouteID]],0))</f>
        <v>JFK</v>
      </c>
      <c r="O477">
        <f>INDEX(RoutesPivot[Distance],MATCH($C477,RoutesPivot[[RouteID]:[RouteID]],0))</f>
        <v>619</v>
      </c>
      <c r="P477">
        <f>INDEX(RoutesPivot[ListPrice],MATCH($C477,RoutesPivot[[RouteID]:[RouteID]],0))</f>
        <v>250</v>
      </c>
      <c r="Q477" t="str">
        <f>INDEX(AirportPivot[AirportName],MATCH($N477,AirportPivot[[AirportID]:[AirportID]],0))</f>
        <v>John F Kennedy International</v>
      </c>
      <c r="R477">
        <f>INDEX(AirportPivot[Gates (number of available)],MATCH($N477,AirportPivot[[AirportID]:[AirportID]],0))</f>
        <v>120</v>
      </c>
    </row>
    <row r="478" spans="1:18" x14ac:dyDescent="0.25">
      <c r="A478" s="3" t="s">
        <v>508</v>
      </c>
      <c r="B478" s="12">
        <v>42009</v>
      </c>
      <c r="C478" s="4" t="s">
        <v>80</v>
      </c>
      <c r="D478" s="4">
        <v>2.7</v>
      </c>
      <c r="E478" s="4">
        <v>100</v>
      </c>
      <c r="F478" s="5">
        <v>0.75</v>
      </c>
      <c r="G478" s="6">
        <v>300</v>
      </c>
      <c r="H478" s="7">
        <v>55500</v>
      </c>
      <c r="I478" s="7">
        <f>FlightsPivot[[#This Row],[Total Fare]]*10%</f>
        <v>5550</v>
      </c>
      <c r="J478" s="7">
        <f>FlightsPivot[[#This Row],[Total Fare]]+FlightsPivot[[#This Row],[10% tax ]]</f>
        <v>61050</v>
      </c>
      <c r="K478" s="4">
        <v>1</v>
      </c>
      <c r="L478" s="4">
        <v>2015</v>
      </c>
      <c r="M478" t="str">
        <f>INDEX(RoutesPivot[DepAirport],MATCH($C478,RoutesPivot[[RouteID]:[RouteID]],0))</f>
        <v>ORD</v>
      </c>
      <c r="N478" t="str">
        <f>INDEX(RoutesPivot[AirportID],MATCH($C478,RoutesPivot[[RouteID]:[RouteID]],0))</f>
        <v>MIA</v>
      </c>
      <c r="O478">
        <f>INDEX(RoutesPivot[Distance],MATCH($C478,RoutesPivot[[RouteID]:[RouteID]],0))</f>
        <v>1000</v>
      </c>
      <c r="P478">
        <f>INDEX(RoutesPivot[ListPrice],MATCH($C478,RoutesPivot[[RouteID]:[RouteID]],0))</f>
        <v>300</v>
      </c>
      <c r="Q478" t="str">
        <f>INDEX(AirportPivot[AirportName],MATCH($N478,AirportPivot[[AirportID]:[AirportID]],0))</f>
        <v>Miami International</v>
      </c>
      <c r="R478">
        <f>INDEX(AirportPivot[Gates (number of available)],MATCH($N478,AirportPivot[[AirportID]:[AirportID]],0))</f>
        <v>80</v>
      </c>
    </row>
    <row r="479" spans="1:18" x14ac:dyDescent="0.25">
      <c r="A479" s="3" t="s">
        <v>509</v>
      </c>
      <c r="B479" s="12">
        <v>42350</v>
      </c>
      <c r="C479" s="4" t="s">
        <v>86</v>
      </c>
      <c r="D479" s="4">
        <v>2.2999999999999998</v>
      </c>
      <c r="E479" s="4">
        <v>9</v>
      </c>
      <c r="F479" s="5">
        <v>0.85416666666666663</v>
      </c>
      <c r="G479" s="6">
        <v>115</v>
      </c>
      <c r="H479" s="7">
        <v>21275</v>
      </c>
      <c r="I479" s="7">
        <f>FlightsPivot[[#This Row],[Total Fare]]*10%</f>
        <v>2127.5</v>
      </c>
      <c r="J479" s="7">
        <f>FlightsPivot[[#This Row],[Total Fare]]+FlightsPivot[[#This Row],[10% tax ]]</f>
        <v>23402.5</v>
      </c>
      <c r="K479" s="4">
        <v>12</v>
      </c>
      <c r="L479" s="4">
        <v>2015</v>
      </c>
      <c r="M479" t="str">
        <f>INDEX(RoutesPivot[DepAirport],MATCH($C479,RoutesPivot[[RouteID]:[RouteID]],0))</f>
        <v>ORD</v>
      </c>
      <c r="N479" t="str">
        <f>INDEX(RoutesPivot[AirportID],MATCH($C479,RoutesPivot[[RouteID]:[RouteID]],0))</f>
        <v>DTW</v>
      </c>
      <c r="O479">
        <f>INDEX(RoutesPivot[Distance],MATCH($C479,RoutesPivot[[RouteID]:[RouteID]],0))</f>
        <v>200</v>
      </c>
      <c r="P479">
        <f>INDEX(RoutesPivot[ListPrice],MATCH($C479,RoutesPivot[[RouteID]:[RouteID]],0))</f>
        <v>115</v>
      </c>
      <c r="Q479" t="str">
        <f>INDEX(AirportPivot[AirportName],MATCH($N479,AirportPivot[[AirportID]:[AirportID]],0))</f>
        <v>Detroit Metropolitan Wayne County</v>
      </c>
      <c r="R479">
        <f>INDEX(AirportPivot[Gates (number of available)],MATCH($N479,AirportPivot[[AirportID]:[AirportID]],0))</f>
        <v>60</v>
      </c>
    </row>
    <row r="480" spans="1:18" x14ac:dyDescent="0.25">
      <c r="A480" s="3" t="s">
        <v>510</v>
      </c>
      <c r="B480" s="12">
        <v>42179</v>
      </c>
      <c r="C480" s="4" t="s">
        <v>80</v>
      </c>
      <c r="D480" s="4">
        <v>3.2</v>
      </c>
      <c r="E480" s="4">
        <v>61</v>
      </c>
      <c r="F480" s="5">
        <v>0.875</v>
      </c>
      <c r="G480" s="6">
        <v>330</v>
      </c>
      <c r="H480" s="7">
        <v>54450</v>
      </c>
      <c r="I480" s="7">
        <f>FlightsPivot[[#This Row],[Total Fare]]*10%</f>
        <v>5445</v>
      </c>
      <c r="J480" s="7">
        <f>FlightsPivot[[#This Row],[Total Fare]]+FlightsPivot[[#This Row],[10% tax ]]</f>
        <v>59895</v>
      </c>
      <c r="K480" s="4">
        <v>6</v>
      </c>
      <c r="L480" s="4">
        <v>2015</v>
      </c>
      <c r="M480" t="str">
        <f>INDEX(RoutesPivot[DepAirport],MATCH($C480,RoutesPivot[[RouteID]:[RouteID]],0))</f>
        <v>ORD</v>
      </c>
      <c r="N480" t="str">
        <f>INDEX(RoutesPivot[AirportID],MATCH($C480,RoutesPivot[[RouteID]:[RouteID]],0))</f>
        <v>MIA</v>
      </c>
      <c r="O480">
        <f>INDEX(RoutesPivot[Distance],MATCH($C480,RoutesPivot[[RouteID]:[RouteID]],0))</f>
        <v>1000</v>
      </c>
      <c r="P480">
        <f>INDEX(RoutesPivot[ListPrice],MATCH($C480,RoutesPivot[[RouteID]:[RouteID]],0))</f>
        <v>300</v>
      </c>
      <c r="Q480" t="str">
        <f>INDEX(AirportPivot[AirportName],MATCH($N480,AirportPivot[[AirportID]:[AirportID]],0))</f>
        <v>Miami International</v>
      </c>
      <c r="R480">
        <f>INDEX(AirportPivot[Gates (number of available)],MATCH($N480,AirportPivot[[AirportID]:[AirportID]],0))</f>
        <v>80</v>
      </c>
    </row>
    <row r="481" spans="1:18" x14ac:dyDescent="0.25">
      <c r="A481" s="3" t="s">
        <v>511</v>
      </c>
      <c r="B481" s="12">
        <v>42175</v>
      </c>
      <c r="C481" s="4" t="s">
        <v>98</v>
      </c>
      <c r="D481" s="4">
        <v>1.8</v>
      </c>
      <c r="E481" s="4">
        <v>76</v>
      </c>
      <c r="F481" s="5">
        <v>0.70833333333333337</v>
      </c>
      <c r="G481" s="6">
        <v>302.5</v>
      </c>
      <c r="H481" s="7">
        <v>54752.5</v>
      </c>
      <c r="I481" s="7">
        <f>FlightsPivot[[#This Row],[Total Fare]]*10%</f>
        <v>5475.25</v>
      </c>
      <c r="J481" s="7">
        <f>FlightsPivot[[#This Row],[Total Fare]]+FlightsPivot[[#This Row],[10% tax ]]</f>
        <v>60227.75</v>
      </c>
      <c r="K481" s="4">
        <v>6</v>
      </c>
      <c r="L481" s="4">
        <v>2015</v>
      </c>
      <c r="M481" t="str">
        <f>INDEX(RoutesPivot[DepAirport],MATCH($C481,RoutesPivot[[RouteID]:[RouteID]],0))</f>
        <v>ORD</v>
      </c>
      <c r="N481" t="str">
        <f>INDEX(RoutesPivot[AirportID],MATCH($C481,RoutesPivot[[RouteID]:[RouteID]],0))</f>
        <v>PHL</v>
      </c>
      <c r="O481">
        <f>INDEX(RoutesPivot[Distance],MATCH($C481,RoutesPivot[[RouteID]:[RouteID]],0))</f>
        <v>580</v>
      </c>
      <c r="P481">
        <f>INDEX(RoutesPivot[ListPrice],MATCH($C481,RoutesPivot[[RouteID]:[RouteID]],0))</f>
        <v>275</v>
      </c>
      <c r="Q481" t="str">
        <f>INDEX(AirportPivot[AirportName],MATCH($N481,AirportPivot[[AirportID]:[AirportID]],0))</f>
        <v>Philadelphia International</v>
      </c>
      <c r="R481">
        <f>INDEX(AirportPivot[Gates (number of available)],MATCH($N481,AirportPivot[[AirportID]:[AirportID]],0))</f>
        <v>89</v>
      </c>
    </row>
    <row r="482" spans="1:18" x14ac:dyDescent="0.25">
      <c r="A482" s="3" t="s">
        <v>512</v>
      </c>
      <c r="B482" s="12">
        <v>42173</v>
      </c>
      <c r="C482" s="4" t="s">
        <v>37</v>
      </c>
      <c r="D482" s="4">
        <v>3.1</v>
      </c>
      <c r="E482" s="4">
        <v>85</v>
      </c>
      <c r="F482" s="5">
        <v>0.66666666666666663</v>
      </c>
      <c r="G482" s="6">
        <v>385</v>
      </c>
      <c r="H482" s="7">
        <v>69685</v>
      </c>
      <c r="I482" s="7">
        <f>FlightsPivot[[#This Row],[Total Fare]]*10%</f>
        <v>6968.5</v>
      </c>
      <c r="J482" s="7">
        <f>FlightsPivot[[#This Row],[Total Fare]]+FlightsPivot[[#This Row],[10% tax ]]</f>
        <v>76653.5</v>
      </c>
      <c r="K482" s="4">
        <v>6</v>
      </c>
      <c r="L482" s="4">
        <v>2015</v>
      </c>
      <c r="M482" t="str">
        <f>INDEX(RoutesPivot[DepAirport],MATCH($C482,RoutesPivot[[RouteID]:[RouteID]],0))</f>
        <v>ORD</v>
      </c>
      <c r="N482" t="str">
        <f>INDEX(RoutesPivot[AirportID],MATCH($C482,RoutesPivot[[RouteID]:[RouteID]],0))</f>
        <v>SEA</v>
      </c>
      <c r="O482">
        <f>INDEX(RoutesPivot[Distance],MATCH($C482,RoutesPivot[[RouteID]:[RouteID]],0))</f>
        <v>1500</v>
      </c>
      <c r="P482">
        <f>INDEX(RoutesPivot[ListPrice],MATCH($C482,RoutesPivot[[RouteID]:[RouteID]],0))</f>
        <v>350</v>
      </c>
      <c r="Q482" t="str">
        <f>INDEX(AirportPivot[AirportName],MATCH($N482,AirportPivot[[AirportID]:[AirportID]],0))</f>
        <v>Seattle-Tacoma International</v>
      </c>
      <c r="R482">
        <f>INDEX(AirportPivot[Gates (number of available)],MATCH($N482,AirportPivot[[AirportID]:[AirportID]],0))</f>
        <v>58</v>
      </c>
    </row>
    <row r="483" spans="1:18" x14ac:dyDescent="0.25">
      <c r="A483" s="3" t="s">
        <v>513</v>
      </c>
      <c r="B483" s="12">
        <v>42143</v>
      </c>
      <c r="C483" s="4" t="s">
        <v>25</v>
      </c>
      <c r="D483" s="4">
        <v>1.5</v>
      </c>
      <c r="E483" s="4">
        <v>27</v>
      </c>
      <c r="F483" s="5">
        <v>0.79166666666666663</v>
      </c>
      <c r="G483" s="6">
        <v>200</v>
      </c>
      <c r="H483" s="7">
        <v>37000</v>
      </c>
      <c r="I483" s="7">
        <f>FlightsPivot[[#This Row],[Total Fare]]*10%</f>
        <v>3700</v>
      </c>
      <c r="J483" s="7">
        <f>FlightsPivot[[#This Row],[Total Fare]]+FlightsPivot[[#This Row],[10% tax ]]</f>
        <v>40700</v>
      </c>
      <c r="K483" s="4">
        <v>5</v>
      </c>
      <c r="L483" s="4">
        <v>2015</v>
      </c>
      <c r="M483" t="str">
        <f>INDEX(RoutesPivot[DepAirport],MATCH($C483,RoutesPivot[[RouteID]:[RouteID]],0))</f>
        <v>ORD</v>
      </c>
      <c r="N483" t="str">
        <f>INDEX(RoutesPivot[AirportID],MATCH($C483,RoutesPivot[[RouteID]:[RouteID]],0))</f>
        <v>DFW</v>
      </c>
      <c r="O483">
        <f>INDEX(RoutesPivot[Distance],MATCH($C483,RoutesPivot[[RouteID]:[RouteID]],0))</f>
        <v>700</v>
      </c>
      <c r="P483">
        <f>INDEX(RoutesPivot[ListPrice],MATCH($C483,RoutesPivot[[RouteID]:[RouteID]],0))</f>
        <v>200</v>
      </c>
      <c r="Q483" t="str">
        <f>INDEX(AirportPivot[AirportName],MATCH($N483,AirportPivot[[AirportID]:[AirportID]],0))</f>
        <v>Dallas/Fort Worth International</v>
      </c>
      <c r="R483">
        <f>INDEX(AirportPivot[Gates (number of available)],MATCH($N483,AirportPivot[[AirportID]:[AirportID]],0))</f>
        <v>130</v>
      </c>
    </row>
    <row r="484" spans="1:18" x14ac:dyDescent="0.25">
      <c r="A484" s="3" t="s">
        <v>514</v>
      </c>
      <c r="B484" s="12">
        <v>41868</v>
      </c>
      <c r="C484" s="4" t="s">
        <v>33</v>
      </c>
      <c r="D484" s="4">
        <v>1.8</v>
      </c>
      <c r="E484" s="4">
        <v>171</v>
      </c>
      <c r="F484" s="5">
        <v>0.45833333333333331</v>
      </c>
      <c r="G484" s="6">
        <v>412.5</v>
      </c>
      <c r="H484" s="7">
        <v>68062.5</v>
      </c>
      <c r="I484" s="7">
        <f>FlightsPivot[[#This Row],[Total Fare]]*10%</f>
        <v>6806.25</v>
      </c>
      <c r="J484" s="7">
        <f>FlightsPivot[[#This Row],[Total Fare]]+FlightsPivot[[#This Row],[10% tax ]]</f>
        <v>74868.75</v>
      </c>
      <c r="K484" s="4">
        <v>8</v>
      </c>
      <c r="L484" s="4">
        <v>2014</v>
      </c>
      <c r="M484" t="str">
        <f>INDEX(RoutesPivot[DepAirport],MATCH($C484,RoutesPivot[[RouteID]:[RouteID]],0))</f>
        <v>ORD</v>
      </c>
      <c r="N484" t="str">
        <f>INDEX(RoutesPivot[AirportID],MATCH($C484,RoutesPivot[[RouteID]:[RouteID]],0))</f>
        <v>SFO</v>
      </c>
      <c r="O484">
        <f>INDEX(RoutesPivot[Distance],MATCH($C484,RoutesPivot[[RouteID]:[RouteID]],0))</f>
        <v>1600</v>
      </c>
      <c r="P484">
        <f>INDEX(RoutesPivot[ListPrice],MATCH($C484,RoutesPivot[[RouteID]:[RouteID]],0))</f>
        <v>375</v>
      </c>
      <c r="Q484" t="str">
        <f>INDEX(AirportPivot[AirportName],MATCH($N484,AirportPivot[[AirportID]:[AirportID]],0))</f>
        <v>San Francisco International</v>
      </c>
      <c r="R484">
        <f>INDEX(AirportPivot[Gates (number of available)],MATCH($N484,AirportPivot[[AirportID]:[AirportID]],0))</f>
        <v>70</v>
      </c>
    </row>
    <row r="485" spans="1:18" x14ac:dyDescent="0.25">
      <c r="A485" s="3" t="s">
        <v>515</v>
      </c>
      <c r="B485" s="12">
        <v>41825</v>
      </c>
      <c r="C485" s="4" t="s">
        <v>40</v>
      </c>
      <c r="D485" s="4">
        <v>1.4</v>
      </c>
      <c r="E485" s="4">
        <v>183</v>
      </c>
      <c r="F485" s="5">
        <v>0.29166666666666669</v>
      </c>
      <c r="G485" s="6">
        <v>126.5</v>
      </c>
      <c r="H485" s="7">
        <v>20872.5</v>
      </c>
      <c r="I485" s="7">
        <f>FlightsPivot[[#This Row],[Total Fare]]*10%</f>
        <v>2087.25</v>
      </c>
      <c r="J485" s="7">
        <f>FlightsPivot[[#This Row],[Total Fare]]+FlightsPivot[[#This Row],[10% tax ]]</f>
        <v>22959.75</v>
      </c>
      <c r="K485" s="4">
        <v>7</v>
      </c>
      <c r="L485" s="4">
        <v>2014</v>
      </c>
      <c r="M485" t="str">
        <f>INDEX(RoutesPivot[DepAirport],MATCH($C485,RoutesPivot[[RouteID]:[RouteID]],0))</f>
        <v>ORD</v>
      </c>
      <c r="N485" t="str">
        <f>INDEX(RoutesPivot[AirportID],MATCH($C485,RoutesPivot[[RouteID]:[RouteID]],0))</f>
        <v>MSP</v>
      </c>
      <c r="O485">
        <f>INDEX(RoutesPivot[Distance],MATCH($C485,RoutesPivot[[RouteID]:[RouteID]],0))</f>
        <v>300</v>
      </c>
      <c r="P485">
        <f>INDEX(RoutesPivot[ListPrice],MATCH($C485,RoutesPivot[[RouteID]:[RouteID]],0))</f>
        <v>115</v>
      </c>
      <c r="Q485" t="str">
        <f>INDEX(AirportPivot[AirportName],MATCH($N485,AirportPivot[[AirportID]:[AirportID]],0))</f>
        <v>Minneapolis-St Paul International/Wold-Chamberlain</v>
      </c>
      <c r="R485">
        <f>INDEX(AirportPivot[Gates (number of available)],MATCH($N485,AirportPivot[[AirportID]:[AirportID]],0))</f>
        <v>65</v>
      </c>
    </row>
    <row r="486" spans="1:18" x14ac:dyDescent="0.25">
      <c r="A486" s="3" t="s">
        <v>516</v>
      </c>
      <c r="B486" s="12">
        <v>41641</v>
      </c>
      <c r="C486" s="4" t="s">
        <v>25</v>
      </c>
      <c r="D486" s="4">
        <v>3.6</v>
      </c>
      <c r="E486" s="4">
        <v>3</v>
      </c>
      <c r="F486" s="5">
        <v>0.79166666666666663</v>
      </c>
      <c r="G486" s="6">
        <v>200</v>
      </c>
      <c r="H486" s="7">
        <v>37000</v>
      </c>
      <c r="I486" s="7">
        <f>FlightsPivot[[#This Row],[Total Fare]]*10%</f>
        <v>3700</v>
      </c>
      <c r="J486" s="7">
        <f>FlightsPivot[[#This Row],[Total Fare]]+FlightsPivot[[#This Row],[10% tax ]]</f>
        <v>40700</v>
      </c>
      <c r="K486" s="4">
        <v>1</v>
      </c>
      <c r="L486" s="4">
        <v>2014</v>
      </c>
      <c r="M486" t="str">
        <f>INDEX(RoutesPivot[DepAirport],MATCH($C486,RoutesPivot[[RouteID]:[RouteID]],0))</f>
        <v>ORD</v>
      </c>
      <c r="N486" t="str">
        <f>INDEX(RoutesPivot[AirportID],MATCH($C486,RoutesPivot[[RouteID]:[RouteID]],0))</f>
        <v>DFW</v>
      </c>
      <c r="O486">
        <f>INDEX(RoutesPivot[Distance],MATCH($C486,RoutesPivot[[RouteID]:[RouteID]],0))</f>
        <v>700</v>
      </c>
      <c r="P486">
        <f>INDEX(RoutesPivot[ListPrice],MATCH($C486,RoutesPivot[[RouteID]:[RouteID]],0))</f>
        <v>200</v>
      </c>
      <c r="Q486" t="str">
        <f>INDEX(AirportPivot[AirportName],MATCH($N486,AirportPivot[[AirportID]:[AirportID]],0))</f>
        <v>Dallas/Fort Worth International</v>
      </c>
      <c r="R486">
        <f>INDEX(AirportPivot[Gates (number of available)],MATCH($N486,AirportPivot[[AirportID]:[AirportID]],0))</f>
        <v>130</v>
      </c>
    </row>
    <row r="487" spans="1:18" x14ac:dyDescent="0.25">
      <c r="A487" s="3" t="s">
        <v>517</v>
      </c>
      <c r="B487" s="12">
        <v>41781</v>
      </c>
      <c r="C487" s="4" t="s">
        <v>40</v>
      </c>
      <c r="D487" s="4">
        <v>2.5</v>
      </c>
      <c r="E487" s="4">
        <v>106</v>
      </c>
      <c r="F487" s="5">
        <v>0.375</v>
      </c>
      <c r="G487" s="6">
        <v>115</v>
      </c>
      <c r="H487" s="7">
        <v>21275</v>
      </c>
      <c r="I487" s="7">
        <f>FlightsPivot[[#This Row],[Total Fare]]*10%</f>
        <v>2127.5</v>
      </c>
      <c r="J487" s="7">
        <f>FlightsPivot[[#This Row],[Total Fare]]+FlightsPivot[[#This Row],[10% tax ]]</f>
        <v>23402.5</v>
      </c>
      <c r="K487" s="4">
        <v>5</v>
      </c>
      <c r="L487" s="4">
        <v>2014</v>
      </c>
      <c r="M487" t="str">
        <f>INDEX(RoutesPivot[DepAirport],MATCH($C487,RoutesPivot[[RouteID]:[RouteID]],0))</f>
        <v>ORD</v>
      </c>
      <c r="N487" t="str">
        <f>INDEX(RoutesPivot[AirportID],MATCH($C487,RoutesPivot[[RouteID]:[RouteID]],0))</f>
        <v>MSP</v>
      </c>
      <c r="O487">
        <f>INDEX(RoutesPivot[Distance],MATCH($C487,RoutesPivot[[RouteID]:[RouteID]],0))</f>
        <v>300</v>
      </c>
      <c r="P487">
        <f>INDEX(RoutesPivot[ListPrice],MATCH($C487,RoutesPivot[[RouteID]:[RouteID]],0))</f>
        <v>115</v>
      </c>
      <c r="Q487" t="str">
        <f>INDEX(AirportPivot[AirportName],MATCH($N487,AirportPivot[[AirportID]:[AirportID]],0))</f>
        <v>Minneapolis-St Paul International/Wold-Chamberlain</v>
      </c>
      <c r="R487">
        <f>INDEX(AirportPivot[Gates (number of available)],MATCH($N487,AirportPivot[[AirportID]:[AirportID]],0))</f>
        <v>65</v>
      </c>
    </row>
    <row r="488" spans="1:18" x14ac:dyDescent="0.25">
      <c r="A488" s="3" t="s">
        <v>518</v>
      </c>
      <c r="B488" s="12">
        <v>41843</v>
      </c>
      <c r="C488" s="4" t="s">
        <v>17</v>
      </c>
      <c r="D488" s="4">
        <v>6.7</v>
      </c>
      <c r="E488" s="4">
        <v>155</v>
      </c>
      <c r="F488" s="5">
        <v>0.29166666666666669</v>
      </c>
      <c r="G488" s="6">
        <v>385</v>
      </c>
      <c r="H488" s="7">
        <v>63525</v>
      </c>
      <c r="I488" s="7">
        <f>FlightsPivot[[#This Row],[Total Fare]]*10%</f>
        <v>6352.5</v>
      </c>
      <c r="J488" s="7">
        <f>FlightsPivot[[#This Row],[Total Fare]]+FlightsPivot[[#This Row],[10% tax ]]</f>
        <v>69877.5</v>
      </c>
      <c r="K488" s="4">
        <v>7</v>
      </c>
      <c r="L488" s="4">
        <v>2014</v>
      </c>
      <c r="M488" t="str">
        <f>INDEX(RoutesPivot[DepAirport],MATCH($C488,RoutesPivot[[RouteID]:[RouteID]],0))</f>
        <v>ORD</v>
      </c>
      <c r="N488" t="str">
        <f>INDEX(RoutesPivot[AirportID],MATCH($C488,RoutesPivot[[RouteID]:[RouteID]],0))</f>
        <v>LAX</v>
      </c>
      <c r="O488">
        <f>INDEX(RoutesPivot[Distance],MATCH($C488,RoutesPivot[[RouteID]:[RouteID]],0))</f>
        <v>1518</v>
      </c>
      <c r="P488">
        <f>INDEX(RoutesPivot[ListPrice],MATCH($C488,RoutesPivot[[RouteID]:[RouteID]],0))</f>
        <v>350</v>
      </c>
      <c r="Q488" t="str">
        <f>INDEX(AirportPivot[AirportName],MATCH($N488,AirportPivot[[AirportID]:[AirportID]],0))</f>
        <v>Los Angeles International</v>
      </c>
      <c r="R488">
        <f>INDEX(AirportPivot[Gates (number of available)],MATCH($N488,AirportPivot[[AirportID]:[AirportID]],0))</f>
        <v>86</v>
      </c>
    </row>
    <row r="489" spans="1:18" x14ac:dyDescent="0.25">
      <c r="A489" s="3" t="s">
        <v>519</v>
      </c>
      <c r="B489" s="12">
        <v>42145</v>
      </c>
      <c r="C489" s="4" t="s">
        <v>21</v>
      </c>
      <c r="D489" s="4">
        <v>2.7</v>
      </c>
      <c r="E489" s="4">
        <v>147</v>
      </c>
      <c r="F489" s="5">
        <v>0.75</v>
      </c>
      <c r="G489" s="6">
        <v>125</v>
      </c>
      <c r="H489" s="7">
        <v>23125</v>
      </c>
      <c r="I489" s="7">
        <f>FlightsPivot[[#This Row],[Total Fare]]*10%</f>
        <v>2312.5</v>
      </c>
      <c r="J489" s="7">
        <f>FlightsPivot[[#This Row],[Total Fare]]+FlightsPivot[[#This Row],[10% tax ]]</f>
        <v>25437.5</v>
      </c>
      <c r="K489" s="4">
        <v>5</v>
      </c>
      <c r="L489" s="4">
        <v>2015</v>
      </c>
      <c r="M489" t="str">
        <f>INDEX(RoutesPivot[DepAirport],MATCH($C489,RoutesPivot[[RouteID]:[RouteID]],0))</f>
        <v>ORD</v>
      </c>
      <c r="N489" t="str">
        <f>INDEX(RoutesPivot[AirportID],MATCH($C489,RoutesPivot[[RouteID]:[RouteID]],0))</f>
        <v>CLT</v>
      </c>
      <c r="O489">
        <f>INDEX(RoutesPivot[Distance],MATCH($C489,RoutesPivot[[RouteID]:[RouteID]],0))</f>
        <v>700</v>
      </c>
      <c r="P489">
        <f>INDEX(RoutesPivot[ListPrice],MATCH($C489,RoutesPivot[[RouteID]:[RouteID]],0))</f>
        <v>125</v>
      </c>
      <c r="Q489" t="str">
        <f>INDEX(AirportPivot[AirportName],MATCH($N489,AirportPivot[[AirportID]:[AirportID]],0))</f>
        <v>Charlotte/Douglas International</v>
      </c>
      <c r="R489">
        <f>INDEX(AirportPivot[Gates (number of available)],MATCH($N489,AirportPivot[[AirportID]:[AirportID]],0))</f>
        <v>65</v>
      </c>
    </row>
    <row r="490" spans="1:18" x14ac:dyDescent="0.25">
      <c r="A490" s="3" t="s">
        <v>520</v>
      </c>
      <c r="B490" s="12">
        <v>41790</v>
      </c>
      <c r="C490" s="4" t="s">
        <v>21</v>
      </c>
      <c r="D490" s="4">
        <v>2</v>
      </c>
      <c r="E490" s="4">
        <v>179</v>
      </c>
      <c r="F490" s="5">
        <v>0.70833333333333337</v>
      </c>
      <c r="G490" s="6">
        <v>125</v>
      </c>
      <c r="H490" s="7">
        <v>20625</v>
      </c>
      <c r="I490" s="7">
        <f>FlightsPivot[[#This Row],[Total Fare]]*10%</f>
        <v>2062.5</v>
      </c>
      <c r="J490" s="7">
        <f>FlightsPivot[[#This Row],[Total Fare]]+FlightsPivot[[#This Row],[10% tax ]]</f>
        <v>22687.5</v>
      </c>
      <c r="K490" s="4">
        <v>5</v>
      </c>
      <c r="L490" s="4">
        <v>2014</v>
      </c>
      <c r="M490" t="str">
        <f>INDEX(RoutesPivot[DepAirport],MATCH($C490,RoutesPivot[[RouteID]:[RouteID]],0))</f>
        <v>ORD</v>
      </c>
      <c r="N490" t="str">
        <f>INDEX(RoutesPivot[AirportID],MATCH($C490,RoutesPivot[[RouteID]:[RouteID]],0))</f>
        <v>CLT</v>
      </c>
      <c r="O490">
        <f>INDEX(RoutesPivot[Distance],MATCH($C490,RoutesPivot[[RouteID]:[RouteID]],0))</f>
        <v>700</v>
      </c>
      <c r="P490">
        <f>INDEX(RoutesPivot[ListPrice],MATCH($C490,RoutesPivot[[RouteID]:[RouteID]],0))</f>
        <v>125</v>
      </c>
      <c r="Q490" t="str">
        <f>INDEX(AirportPivot[AirportName],MATCH($N490,AirportPivot[[AirportID]:[AirportID]],0))</f>
        <v>Charlotte/Douglas International</v>
      </c>
      <c r="R490">
        <f>INDEX(AirportPivot[Gates (number of available)],MATCH($N490,AirportPivot[[AirportID]:[AirportID]],0))</f>
        <v>65</v>
      </c>
    </row>
    <row r="491" spans="1:18" x14ac:dyDescent="0.25">
      <c r="A491" s="3" t="s">
        <v>521</v>
      </c>
      <c r="B491" s="12">
        <v>41719</v>
      </c>
      <c r="C491" s="4" t="s">
        <v>13</v>
      </c>
      <c r="D491" s="4">
        <v>2.2999999999999998</v>
      </c>
      <c r="E491" s="4">
        <v>79</v>
      </c>
      <c r="F491" s="5">
        <v>0.33333333333333331</v>
      </c>
      <c r="G491" s="6">
        <v>250</v>
      </c>
      <c r="H491" s="7">
        <v>45250</v>
      </c>
      <c r="I491" s="7">
        <f>FlightsPivot[[#This Row],[Total Fare]]*10%</f>
        <v>4525</v>
      </c>
      <c r="J491" s="7">
        <f>FlightsPivot[[#This Row],[Total Fare]]+FlightsPivot[[#This Row],[10% tax ]]</f>
        <v>49775</v>
      </c>
      <c r="K491" s="4">
        <v>3</v>
      </c>
      <c r="L491" s="4">
        <v>2014</v>
      </c>
      <c r="M491" t="str">
        <f>INDEX(RoutesPivot[DepAirport],MATCH($C491,RoutesPivot[[RouteID]:[RouteID]],0))</f>
        <v>ORD</v>
      </c>
      <c r="N491" t="str">
        <f>INDEX(RoutesPivot[AirportID],MATCH($C491,RoutesPivot[[RouteID]:[RouteID]],0))</f>
        <v>JFK</v>
      </c>
      <c r="O491">
        <f>INDEX(RoutesPivot[Distance],MATCH($C491,RoutesPivot[[RouteID]:[RouteID]],0))</f>
        <v>619</v>
      </c>
      <c r="P491">
        <f>INDEX(RoutesPivot[ListPrice],MATCH($C491,RoutesPivot[[RouteID]:[RouteID]],0))</f>
        <v>250</v>
      </c>
      <c r="Q491" t="str">
        <f>INDEX(AirportPivot[AirportName],MATCH($N491,AirportPivot[[AirportID]:[AirportID]],0))</f>
        <v>John F Kennedy International</v>
      </c>
      <c r="R491">
        <f>INDEX(AirportPivot[Gates (number of available)],MATCH($N491,AirportPivot[[AirportID]:[AirportID]],0))</f>
        <v>120</v>
      </c>
    </row>
    <row r="492" spans="1:18" x14ac:dyDescent="0.25">
      <c r="A492" s="3" t="s">
        <v>522</v>
      </c>
      <c r="B492" s="12">
        <v>41958</v>
      </c>
      <c r="C492" s="4" t="s">
        <v>27</v>
      </c>
      <c r="D492" s="4">
        <v>8.5</v>
      </c>
      <c r="E492" s="4">
        <v>126</v>
      </c>
      <c r="F492" s="5">
        <v>0.41666666666666669</v>
      </c>
      <c r="G492" s="6">
        <v>200</v>
      </c>
      <c r="H492" s="7">
        <v>37000</v>
      </c>
      <c r="I492" s="7">
        <f>FlightsPivot[[#This Row],[Total Fare]]*10%</f>
        <v>3700</v>
      </c>
      <c r="J492" s="7">
        <f>FlightsPivot[[#This Row],[Total Fare]]+FlightsPivot[[#This Row],[10% tax ]]</f>
        <v>40700</v>
      </c>
      <c r="K492" s="4">
        <v>11</v>
      </c>
      <c r="L492" s="4">
        <v>2014</v>
      </c>
      <c r="M492" t="str">
        <f>INDEX(RoutesPivot[DepAirport],MATCH($C492,RoutesPivot[[RouteID]:[RouteID]],0))</f>
        <v>ORD</v>
      </c>
      <c r="N492" t="str">
        <f>INDEX(RoutesPivot[AirportID],MATCH($C492,RoutesPivot[[RouteID]:[RouteID]],0))</f>
        <v>ATL</v>
      </c>
      <c r="O492">
        <f>INDEX(RoutesPivot[Distance],MATCH($C492,RoutesPivot[[RouteID]:[RouteID]],0))</f>
        <v>510</v>
      </c>
      <c r="P492">
        <f>INDEX(RoutesPivot[ListPrice],MATCH($C492,RoutesPivot[[RouteID]:[RouteID]],0))</f>
        <v>200</v>
      </c>
      <c r="Q492" t="str">
        <f>INDEX(AirportPivot[AirportName],MATCH($N492,AirportPivot[[AirportID]:[AirportID]],0))</f>
        <v>Hartsfield-Jackson Atlanta International</v>
      </c>
      <c r="R492">
        <f>INDEX(AirportPivot[Gates (number of available)],MATCH($N492,AirportPivot[[AirportID]:[AirportID]],0))</f>
        <v>100</v>
      </c>
    </row>
    <row r="493" spans="1:18" x14ac:dyDescent="0.25">
      <c r="A493" s="3" t="s">
        <v>523</v>
      </c>
      <c r="B493" s="12">
        <v>41697</v>
      </c>
      <c r="C493" s="4" t="s">
        <v>15</v>
      </c>
      <c r="D493" s="4">
        <v>1.6</v>
      </c>
      <c r="E493" s="4">
        <v>41</v>
      </c>
      <c r="F493" s="5">
        <v>0.60416666666666663</v>
      </c>
      <c r="G493" s="6">
        <v>225</v>
      </c>
      <c r="H493" s="7">
        <v>37125</v>
      </c>
      <c r="I493" s="7">
        <f>FlightsPivot[[#This Row],[Total Fare]]*10%</f>
        <v>3712.5</v>
      </c>
      <c r="J493" s="7">
        <f>FlightsPivot[[#This Row],[Total Fare]]+FlightsPivot[[#This Row],[10% tax ]]</f>
        <v>40837.5</v>
      </c>
      <c r="K493" s="4">
        <v>2</v>
      </c>
      <c r="L493" s="4">
        <v>2014</v>
      </c>
      <c r="M493" t="str">
        <f>INDEX(RoutesPivot[DepAirport],MATCH($C493,RoutesPivot[[RouteID]:[RouteID]],0))</f>
        <v>ORD</v>
      </c>
      <c r="N493" t="str">
        <f>INDEX(RoutesPivot[AirportID],MATCH($C493,RoutesPivot[[RouteID]:[RouteID]],0))</f>
        <v>EWR</v>
      </c>
      <c r="O493">
        <f>INDEX(RoutesPivot[Distance],MATCH($C493,RoutesPivot[[RouteID]:[RouteID]],0))</f>
        <v>600</v>
      </c>
      <c r="P493">
        <f>INDEX(RoutesPivot[ListPrice],MATCH($C493,RoutesPivot[[RouteID]:[RouteID]],0))</f>
        <v>225</v>
      </c>
      <c r="Q493" t="str">
        <f>INDEX(AirportPivot[AirportName],MATCH($N493,AirportPivot[[AirportID]:[AirportID]],0))</f>
        <v>Newark Liberty International</v>
      </c>
      <c r="R493">
        <f>INDEX(AirportPivot[Gates (number of available)],MATCH($N493,AirportPivot[[AirportID]:[AirportID]],0))</f>
        <v>82</v>
      </c>
    </row>
    <row r="494" spans="1:18" x14ac:dyDescent="0.25">
      <c r="A494" s="3" t="s">
        <v>524</v>
      </c>
      <c r="B494" s="12">
        <v>41852</v>
      </c>
      <c r="C494" s="4" t="s">
        <v>21</v>
      </c>
      <c r="D494" s="4">
        <v>2</v>
      </c>
      <c r="E494" s="4">
        <v>185</v>
      </c>
      <c r="F494" s="5">
        <v>0.83333333333333337</v>
      </c>
      <c r="G494" s="6">
        <v>137.5</v>
      </c>
      <c r="H494" s="7">
        <v>22687.5</v>
      </c>
      <c r="I494" s="7">
        <f>FlightsPivot[[#This Row],[Total Fare]]*10%</f>
        <v>2268.75</v>
      </c>
      <c r="J494" s="7">
        <f>FlightsPivot[[#This Row],[Total Fare]]+FlightsPivot[[#This Row],[10% tax ]]</f>
        <v>24956.25</v>
      </c>
      <c r="K494" s="4">
        <v>8</v>
      </c>
      <c r="L494" s="4">
        <v>2014</v>
      </c>
      <c r="M494" t="str">
        <f>INDEX(RoutesPivot[DepAirport],MATCH($C494,RoutesPivot[[RouteID]:[RouteID]],0))</f>
        <v>ORD</v>
      </c>
      <c r="N494" t="str">
        <f>INDEX(RoutesPivot[AirportID],MATCH($C494,RoutesPivot[[RouteID]:[RouteID]],0))</f>
        <v>CLT</v>
      </c>
      <c r="O494">
        <f>INDEX(RoutesPivot[Distance],MATCH($C494,RoutesPivot[[RouteID]:[RouteID]],0))</f>
        <v>700</v>
      </c>
      <c r="P494">
        <f>INDEX(RoutesPivot[ListPrice],MATCH($C494,RoutesPivot[[RouteID]:[RouteID]],0))</f>
        <v>125</v>
      </c>
      <c r="Q494" t="str">
        <f>INDEX(AirportPivot[AirportName],MATCH($N494,AirportPivot[[AirportID]:[AirportID]],0))</f>
        <v>Charlotte/Douglas International</v>
      </c>
      <c r="R494">
        <f>INDEX(AirportPivot[Gates (number of available)],MATCH($N494,AirportPivot[[AirportID]:[AirportID]],0))</f>
        <v>65</v>
      </c>
    </row>
    <row r="495" spans="1:18" x14ac:dyDescent="0.25">
      <c r="A495" s="3" t="s">
        <v>525</v>
      </c>
      <c r="B495" s="12">
        <v>41723</v>
      </c>
      <c r="C495" s="4" t="s">
        <v>17</v>
      </c>
      <c r="D495" s="4">
        <v>4.2</v>
      </c>
      <c r="E495" s="4">
        <v>37</v>
      </c>
      <c r="F495" s="5">
        <v>0.33333333333333331</v>
      </c>
      <c r="G495" s="6">
        <v>350</v>
      </c>
      <c r="H495" s="7">
        <v>57750</v>
      </c>
      <c r="I495" s="7">
        <f>FlightsPivot[[#This Row],[Total Fare]]*10%</f>
        <v>5775</v>
      </c>
      <c r="J495" s="7">
        <f>FlightsPivot[[#This Row],[Total Fare]]+FlightsPivot[[#This Row],[10% tax ]]</f>
        <v>63525</v>
      </c>
      <c r="K495" s="4">
        <v>3</v>
      </c>
      <c r="L495" s="4">
        <v>2014</v>
      </c>
      <c r="M495" t="str">
        <f>INDEX(RoutesPivot[DepAirport],MATCH($C495,RoutesPivot[[RouteID]:[RouteID]],0))</f>
        <v>ORD</v>
      </c>
      <c r="N495" t="str">
        <f>INDEX(RoutesPivot[AirportID],MATCH($C495,RoutesPivot[[RouteID]:[RouteID]],0))</f>
        <v>LAX</v>
      </c>
      <c r="O495">
        <f>INDEX(RoutesPivot[Distance],MATCH($C495,RoutesPivot[[RouteID]:[RouteID]],0))</f>
        <v>1518</v>
      </c>
      <c r="P495">
        <f>INDEX(RoutesPivot[ListPrice],MATCH($C495,RoutesPivot[[RouteID]:[RouteID]],0))</f>
        <v>350</v>
      </c>
      <c r="Q495" t="str">
        <f>INDEX(AirportPivot[AirportName],MATCH($N495,AirportPivot[[AirportID]:[AirportID]],0))</f>
        <v>Los Angeles International</v>
      </c>
      <c r="R495">
        <f>INDEX(AirportPivot[Gates (number of available)],MATCH($N495,AirportPivot[[AirportID]:[AirportID]],0))</f>
        <v>86</v>
      </c>
    </row>
    <row r="496" spans="1:18" x14ac:dyDescent="0.25">
      <c r="A496" s="3" t="s">
        <v>526</v>
      </c>
      <c r="B496" s="12">
        <v>41732</v>
      </c>
      <c r="C496" s="4" t="s">
        <v>21</v>
      </c>
      <c r="D496" s="4">
        <v>1.6</v>
      </c>
      <c r="E496" s="4">
        <v>201</v>
      </c>
      <c r="F496" s="5">
        <v>0.79166666666666663</v>
      </c>
      <c r="G496" s="6">
        <v>125</v>
      </c>
      <c r="H496" s="7">
        <v>20625</v>
      </c>
      <c r="I496" s="7">
        <f>FlightsPivot[[#This Row],[Total Fare]]*10%</f>
        <v>2062.5</v>
      </c>
      <c r="J496" s="7">
        <f>FlightsPivot[[#This Row],[Total Fare]]+FlightsPivot[[#This Row],[10% tax ]]</f>
        <v>22687.5</v>
      </c>
      <c r="K496" s="4">
        <v>4</v>
      </c>
      <c r="L496" s="4">
        <v>2014</v>
      </c>
      <c r="M496" t="str">
        <f>INDEX(RoutesPivot[DepAirport],MATCH($C496,RoutesPivot[[RouteID]:[RouteID]],0))</f>
        <v>ORD</v>
      </c>
      <c r="N496" t="str">
        <f>INDEX(RoutesPivot[AirportID],MATCH($C496,RoutesPivot[[RouteID]:[RouteID]],0))</f>
        <v>CLT</v>
      </c>
      <c r="O496">
        <f>INDEX(RoutesPivot[Distance],MATCH($C496,RoutesPivot[[RouteID]:[RouteID]],0))</f>
        <v>700</v>
      </c>
      <c r="P496">
        <f>INDEX(RoutesPivot[ListPrice],MATCH($C496,RoutesPivot[[RouteID]:[RouteID]],0))</f>
        <v>125</v>
      </c>
      <c r="Q496" t="str">
        <f>INDEX(AirportPivot[AirportName],MATCH($N496,AirportPivot[[AirportID]:[AirportID]],0))</f>
        <v>Charlotte/Douglas International</v>
      </c>
      <c r="R496">
        <f>INDEX(AirportPivot[Gates (number of available)],MATCH($N496,AirportPivot[[AirportID]:[AirportID]],0))</f>
        <v>65</v>
      </c>
    </row>
    <row r="497" spans="1:18" x14ac:dyDescent="0.25">
      <c r="A497" s="3" t="s">
        <v>527</v>
      </c>
      <c r="B497" s="12">
        <v>41780</v>
      </c>
      <c r="C497" s="4" t="s">
        <v>70</v>
      </c>
      <c r="D497" s="4">
        <v>3.3</v>
      </c>
      <c r="E497" s="4">
        <v>76</v>
      </c>
      <c r="F497" s="5">
        <v>0.33333333333333331</v>
      </c>
      <c r="G497" s="6">
        <v>275</v>
      </c>
      <c r="H497" s="7">
        <v>49775</v>
      </c>
      <c r="I497" s="7">
        <f>FlightsPivot[[#This Row],[Total Fare]]*10%</f>
        <v>4977.5</v>
      </c>
      <c r="J497" s="7">
        <f>FlightsPivot[[#This Row],[Total Fare]]+FlightsPivot[[#This Row],[10% tax ]]</f>
        <v>54752.5</v>
      </c>
      <c r="K497" s="4">
        <v>5</v>
      </c>
      <c r="L497" s="4">
        <v>2014</v>
      </c>
      <c r="M497" t="str">
        <f>INDEX(RoutesPivot[DepAirport],MATCH($C497,RoutesPivot[[RouteID]:[RouteID]],0))</f>
        <v>ORD</v>
      </c>
      <c r="N497" t="str">
        <f>INDEX(RoutesPivot[AirportID],MATCH($C497,RoutesPivot[[RouteID]:[RouteID]],0))</f>
        <v>LAS</v>
      </c>
      <c r="O497">
        <f>INDEX(RoutesPivot[Distance],MATCH($C497,RoutesPivot[[RouteID]:[RouteID]],0))</f>
        <v>1100</v>
      </c>
      <c r="P497">
        <f>INDEX(RoutesPivot[ListPrice],MATCH($C497,RoutesPivot[[RouteID]:[RouteID]],0))</f>
        <v>275</v>
      </c>
      <c r="Q497" t="str">
        <f>INDEX(AirportPivot[AirportName],MATCH($N497,AirportPivot[[AirportID]:[AirportID]],0))</f>
        <v>McCarran International</v>
      </c>
      <c r="R497">
        <f>INDEX(AirportPivot[Gates (number of available)],MATCH($N497,AirportPivot[[AirportID]:[AirportID]],0))</f>
        <v>68</v>
      </c>
    </row>
    <row r="498" spans="1:18" x14ac:dyDescent="0.25">
      <c r="A498" s="3" t="s">
        <v>528</v>
      </c>
      <c r="B498" s="12">
        <v>41873</v>
      </c>
      <c r="C498" s="4" t="s">
        <v>17</v>
      </c>
      <c r="D498" s="4">
        <v>5.3</v>
      </c>
      <c r="E498" s="4">
        <v>48</v>
      </c>
      <c r="F498" s="5">
        <v>0.79166666666666663</v>
      </c>
      <c r="G498" s="6">
        <v>385</v>
      </c>
      <c r="H498" s="7">
        <v>63525</v>
      </c>
      <c r="I498" s="7">
        <f>FlightsPivot[[#This Row],[Total Fare]]*10%</f>
        <v>6352.5</v>
      </c>
      <c r="J498" s="7">
        <f>FlightsPivot[[#This Row],[Total Fare]]+FlightsPivot[[#This Row],[10% tax ]]</f>
        <v>69877.5</v>
      </c>
      <c r="K498" s="4">
        <v>8</v>
      </c>
      <c r="L498" s="4">
        <v>2014</v>
      </c>
      <c r="M498" t="str">
        <f>INDEX(RoutesPivot[DepAirport],MATCH($C498,RoutesPivot[[RouteID]:[RouteID]],0))</f>
        <v>ORD</v>
      </c>
      <c r="N498" t="str">
        <f>INDEX(RoutesPivot[AirportID],MATCH($C498,RoutesPivot[[RouteID]:[RouteID]],0))</f>
        <v>LAX</v>
      </c>
      <c r="O498">
        <f>INDEX(RoutesPivot[Distance],MATCH($C498,RoutesPivot[[RouteID]:[RouteID]],0))</f>
        <v>1518</v>
      </c>
      <c r="P498">
        <f>INDEX(RoutesPivot[ListPrice],MATCH($C498,RoutesPivot[[RouteID]:[RouteID]],0))</f>
        <v>350</v>
      </c>
      <c r="Q498" t="str">
        <f>INDEX(AirportPivot[AirportName],MATCH($N498,AirportPivot[[AirportID]:[AirportID]],0))</f>
        <v>Los Angeles International</v>
      </c>
      <c r="R498">
        <f>INDEX(AirportPivot[Gates (number of available)],MATCH($N498,AirportPivot[[AirportID]:[AirportID]],0))</f>
        <v>86</v>
      </c>
    </row>
    <row r="499" spans="1:18" x14ac:dyDescent="0.25">
      <c r="A499" s="3" t="s">
        <v>529</v>
      </c>
      <c r="B499" s="12">
        <v>41968</v>
      </c>
      <c r="C499" s="4" t="s">
        <v>47</v>
      </c>
      <c r="D499" s="4">
        <v>5.2</v>
      </c>
      <c r="E499" s="4">
        <v>89</v>
      </c>
      <c r="F499" s="5">
        <v>0.70833333333333337</v>
      </c>
      <c r="G499" s="6">
        <v>375</v>
      </c>
      <c r="H499" s="7">
        <v>67875</v>
      </c>
      <c r="I499" s="7">
        <f>FlightsPivot[[#This Row],[Total Fare]]*10%</f>
        <v>6787.5</v>
      </c>
      <c r="J499" s="7">
        <f>FlightsPivot[[#This Row],[Total Fare]]+FlightsPivot[[#This Row],[10% tax ]]</f>
        <v>74662.5</v>
      </c>
      <c r="K499" s="4">
        <v>11</v>
      </c>
      <c r="L499" s="4">
        <v>2014</v>
      </c>
      <c r="M499" t="str">
        <f>INDEX(RoutesPivot[DepAirport],MATCH($C499,RoutesPivot[[RouteID]:[RouteID]],0))</f>
        <v>ORD</v>
      </c>
      <c r="N499" t="str">
        <f>INDEX(RoutesPivot[AirportID],MATCH($C499,RoutesPivot[[RouteID]:[RouteID]],0))</f>
        <v>PHX</v>
      </c>
      <c r="O499">
        <f>INDEX(RoutesPivot[Distance],MATCH($C499,RoutesPivot[[RouteID]:[RouteID]],0))</f>
        <v>1200</v>
      </c>
      <c r="P499">
        <f>INDEX(RoutesPivot[ListPrice],MATCH($C499,RoutesPivot[[RouteID]:[RouteID]],0))</f>
        <v>250</v>
      </c>
      <c r="Q499" t="str">
        <f>INDEX(AirportPivot[AirportName],MATCH($N499,AirportPivot[[AirportID]:[AirportID]],0))</f>
        <v>Phoenix Sky Harbor International</v>
      </c>
      <c r="R499">
        <f>INDEX(AirportPivot[Gates (number of available)],MATCH($N499,AirportPivot[[AirportID]:[AirportID]],0))</f>
        <v>60</v>
      </c>
    </row>
    <row r="500" spans="1:18" x14ac:dyDescent="0.25">
      <c r="A500" s="3" t="s">
        <v>530</v>
      </c>
      <c r="B500" s="12">
        <v>41769</v>
      </c>
      <c r="C500" s="4" t="s">
        <v>19</v>
      </c>
      <c r="D500" s="4">
        <v>1.8</v>
      </c>
      <c r="E500" s="4">
        <v>202</v>
      </c>
      <c r="F500" s="5">
        <v>0.64583333333333337</v>
      </c>
      <c r="G500" s="6">
        <v>200</v>
      </c>
      <c r="H500" s="7">
        <v>33000</v>
      </c>
      <c r="I500" s="7">
        <f>FlightsPivot[[#This Row],[Total Fare]]*10%</f>
        <v>3300</v>
      </c>
      <c r="J500" s="7">
        <f>FlightsPivot[[#This Row],[Total Fare]]+FlightsPivot[[#This Row],[10% tax ]]</f>
        <v>36300</v>
      </c>
      <c r="K500" s="4">
        <v>5</v>
      </c>
      <c r="L500" s="4">
        <v>2014</v>
      </c>
      <c r="M500" t="str">
        <f>INDEX(RoutesPivot[DepAirport],MATCH($C500,RoutesPivot[[RouteID]:[RouteID]],0))</f>
        <v>ORD</v>
      </c>
      <c r="N500" t="str">
        <f>INDEX(RoutesPivot[AirportID],MATCH($C500,RoutesPivot[[RouteID]:[RouteID]],0))</f>
        <v>IAH</v>
      </c>
      <c r="O500">
        <f>INDEX(RoutesPivot[Distance],MATCH($C500,RoutesPivot[[RouteID]:[RouteID]],0))</f>
        <v>800</v>
      </c>
      <c r="P500">
        <f>INDEX(RoutesPivot[ListPrice],MATCH($C500,RoutesPivot[[RouteID]:[RouteID]],0))</f>
        <v>200</v>
      </c>
      <c r="Q500" t="str">
        <f>INDEX(AirportPivot[AirportName],MATCH($N500,AirportPivot[[AirportID]:[AirportID]],0))</f>
        <v>George Bush Intercontinental/Houston</v>
      </c>
      <c r="R500">
        <f>INDEX(AirportPivot[Gates (number of available)],MATCH($N500,AirportPivot[[AirportID]:[AirportID]],0))</f>
        <v>80</v>
      </c>
    </row>
    <row r="501" spans="1:18" x14ac:dyDescent="0.25">
      <c r="A501" s="3" t="s">
        <v>531</v>
      </c>
      <c r="B501" s="12">
        <v>41870</v>
      </c>
      <c r="C501" s="4" t="s">
        <v>15</v>
      </c>
      <c r="D501" s="4">
        <v>1.3</v>
      </c>
      <c r="E501" s="4">
        <v>74</v>
      </c>
      <c r="F501" s="5">
        <v>0.29166666666666669</v>
      </c>
      <c r="G501" s="6">
        <v>247.5</v>
      </c>
      <c r="H501" s="7">
        <v>44797.5</v>
      </c>
      <c r="I501" s="7">
        <f>FlightsPivot[[#This Row],[Total Fare]]*10%</f>
        <v>4479.75</v>
      </c>
      <c r="J501" s="7">
        <f>FlightsPivot[[#This Row],[Total Fare]]+FlightsPivot[[#This Row],[10% tax ]]</f>
        <v>49277.25</v>
      </c>
      <c r="K501" s="4">
        <v>8</v>
      </c>
      <c r="L501" s="4">
        <v>2014</v>
      </c>
      <c r="M501" t="str">
        <f>INDEX(RoutesPivot[DepAirport],MATCH($C501,RoutesPivot[[RouteID]:[RouteID]],0))</f>
        <v>ORD</v>
      </c>
      <c r="N501" t="str">
        <f>INDEX(RoutesPivot[AirportID],MATCH($C501,RoutesPivot[[RouteID]:[RouteID]],0))</f>
        <v>EWR</v>
      </c>
      <c r="O501">
        <f>INDEX(RoutesPivot[Distance],MATCH($C501,RoutesPivot[[RouteID]:[RouteID]],0))</f>
        <v>600</v>
      </c>
      <c r="P501">
        <f>INDEX(RoutesPivot[ListPrice],MATCH($C501,RoutesPivot[[RouteID]:[RouteID]],0))</f>
        <v>225</v>
      </c>
      <c r="Q501" t="str">
        <f>INDEX(AirportPivot[AirportName],MATCH($N501,AirportPivot[[AirportID]:[AirportID]],0))</f>
        <v>Newark Liberty International</v>
      </c>
      <c r="R501">
        <f>INDEX(AirportPivot[Gates (number of available)],MATCH($N501,AirportPivot[[AirportID]:[AirportID]],0))</f>
        <v>82</v>
      </c>
    </row>
    <row r="502" spans="1:18" x14ac:dyDescent="0.25">
      <c r="A502" s="3" t="s">
        <v>532</v>
      </c>
      <c r="B502" s="12">
        <v>42212</v>
      </c>
      <c r="C502" s="4" t="s">
        <v>50</v>
      </c>
      <c r="D502" s="4">
        <v>2.6</v>
      </c>
      <c r="E502" s="4">
        <v>183</v>
      </c>
      <c r="F502" s="5">
        <v>0.39583333333333331</v>
      </c>
      <c r="G502" s="6">
        <v>302.5</v>
      </c>
      <c r="H502" s="7">
        <v>49912.5</v>
      </c>
      <c r="I502" s="7">
        <f>FlightsPivot[[#This Row],[Total Fare]]*10%</f>
        <v>4991.25</v>
      </c>
      <c r="J502" s="7">
        <f>FlightsPivot[[#This Row],[Total Fare]]+FlightsPivot[[#This Row],[10% tax ]]</f>
        <v>54903.75</v>
      </c>
      <c r="K502" s="4">
        <v>7</v>
      </c>
      <c r="L502" s="4">
        <v>2015</v>
      </c>
      <c r="M502" t="str">
        <f>INDEX(RoutesPivot[DepAirport],MATCH($C502,RoutesPivot[[RouteID]:[RouteID]],0))</f>
        <v>ORD</v>
      </c>
      <c r="N502" t="str">
        <f>INDEX(RoutesPivot[AirportID],MATCH($C502,RoutesPivot[[RouteID]:[RouteID]],0))</f>
        <v>LGA</v>
      </c>
      <c r="O502">
        <f>INDEX(RoutesPivot[Distance],MATCH($C502,RoutesPivot[[RouteID]:[RouteID]],0))</f>
        <v>610</v>
      </c>
      <c r="P502">
        <f>INDEX(RoutesPivot[ListPrice],MATCH($C502,RoutesPivot[[RouteID]:[RouteID]],0))</f>
        <v>275</v>
      </c>
      <c r="Q502" t="str">
        <f>INDEX(AirportPivot[AirportName],MATCH($N502,AirportPivot[[AirportID]:[AirportID]],0))</f>
        <v>Laguardia</v>
      </c>
      <c r="R502">
        <f>INDEX(AirportPivot[Gates (number of available)],MATCH($N502,AirportPivot[[AirportID]:[AirportID]],0))</f>
        <v>66</v>
      </c>
    </row>
    <row r="503" spans="1:18" x14ac:dyDescent="0.25">
      <c r="A503" s="3" t="s">
        <v>533</v>
      </c>
      <c r="B503" s="12">
        <v>42208</v>
      </c>
      <c r="C503" s="4" t="s">
        <v>27</v>
      </c>
      <c r="D503" s="4">
        <v>11.2</v>
      </c>
      <c r="E503" s="4">
        <v>33</v>
      </c>
      <c r="F503" s="5">
        <v>0.29166666666666669</v>
      </c>
      <c r="G503" s="6">
        <v>220</v>
      </c>
      <c r="H503" s="7">
        <v>40700</v>
      </c>
      <c r="I503" s="7">
        <f>FlightsPivot[[#This Row],[Total Fare]]*10%</f>
        <v>4070</v>
      </c>
      <c r="J503" s="7">
        <f>FlightsPivot[[#This Row],[Total Fare]]+FlightsPivot[[#This Row],[10% tax ]]</f>
        <v>44770</v>
      </c>
      <c r="K503" s="4">
        <v>7</v>
      </c>
      <c r="L503" s="4">
        <v>2015</v>
      </c>
      <c r="M503" t="str">
        <f>INDEX(RoutesPivot[DepAirport],MATCH($C503,RoutesPivot[[RouteID]:[RouteID]],0))</f>
        <v>ORD</v>
      </c>
      <c r="N503" t="str">
        <f>INDEX(RoutesPivot[AirportID],MATCH($C503,RoutesPivot[[RouteID]:[RouteID]],0))</f>
        <v>ATL</v>
      </c>
      <c r="O503">
        <f>INDEX(RoutesPivot[Distance],MATCH($C503,RoutesPivot[[RouteID]:[RouteID]],0))</f>
        <v>510</v>
      </c>
      <c r="P503">
        <f>INDEX(RoutesPivot[ListPrice],MATCH($C503,RoutesPivot[[RouteID]:[RouteID]],0))</f>
        <v>200</v>
      </c>
      <c r="Q503" t="str">
        <f>INDEX(AirportPivot[AirportName],MATCH($N503,AirportPivot[[AirportID]:[AirportID]],0))</f>
        <v>Hartsfield-Jackson Atlanta International</v>
      </c>
      <c r="R503">
        <f>INDEX(AirportPivot[Gates (number of available)],MATCH($N503,AirportPivot[[AirportID]:[AirportID]],0))</f>
        <v>100</v>
      </c>
    </row>
    <row r="504" spans="1:18" x14ac:dyDescent="0.25">
      <c r="A504" s="3" t="s">
        <v>534</v>
      </c>
      <c r="B504" s="12">
        <v>41858</v>
      </c>
      <c r="C504" s="4" t="s">
        <v>25</v>
      </c>
      <c r="D504" s="4">
        <v>2.2999999999999998</v>
      </c>
      <c r="E504" s="4">
        <v>95</v>
      </c>
      <c r="F504" s="5">
        <v>0.83333333333333337</v>
      </c>
      <c r="G504" s="6">
        <v>220</v>
      </c>
      <c r="H504" s="7">
        <v>40700</v>
      </c>
      <c r="I504" s="7">
        <f>FlightsPivot[[#This Row],[Total Fare]]*10%</f>
        <v>4070</v>
      </c>
      <c r="J504" s="7">
        <f>FlightsPivot[[#This Row],[Total Fare]]+FlightsPivot[[#This Row],[10% tax ]]</f>
        <v>44770</v>
      </c>
      <c r="K504" s="4">
        <v>8</v>
      </c>
      <c r="L504" s="4">
        <v>2014</v>
      </c>
      <c r="M504" t="str">
        <f>INDEX(RoutesPivot[DepAirport],MATCH($C504,RoutesPivot[[RouteID]:[RouteID]],0))</f>
        <v>ORD</v>
      </c>
      <c r="N504" t="str">
        <f>INDEX(RoutesPivot[AirportID],MATCH($C504,RoutesPivot[[RouteID]:[RouteID]],0))</f>
        <v>DFW</v>
      </c>
      <c r="O504">
        <f>INDEX(RoutesPivot[Distance],MATCH($C504,RoutesPivot[[RouteID]:[RouteID]],0))</f>
        <v>700</v>
      </c>
      <c r="P504">
        <f>INDEX(RoutesPivot[ListPrice],MATCH($C504,RoutesPivot[[RouteID]:[RouteID]],0))</f>
        <v>200</v>
      </c>
      <c r="Q504" t="str">
        <f>INDEX(AirportPivot[AirportName],MATCH($N504,AirportPivot[[AirportID]:[AirportID]],0))</f>
        <v>Dallas/Fort Worth International</v>
      </c>
      <c r="R504">
        <f>INDEX(AirportPivot[Gates (number of available)],MATCH($N504,AirportPivot[[AirportID]:[AirportID]],0))</f>
        <v>130</v>
      </c>
    </row>
    <row r="505" spans="1:18" x14ac:dyDescent="0.25">
      <c r="A505" s="3" t="s">
        <v>535</v>
      </c>
      <c r="B505" s="12">
        <v>42058</v>
      </c>
      <c r="C505" s="4" t="s">
        <v>53</v>
      </c>
      <c r="D505" s="4">
        <v>2.2000000000000002</v>
      </c>
      <c r="E505" s="4">
        <v>8</v>
      </c>
      <c r="F505" s="5">
        <v>0.58333333333333337</v>
      </c>
      <c r="G505" s="6">
        <v>300</v>
      </c>
      <c r="H505" s="7">
        <v>55500</v>
      </c>
      <c r="I505" s="7">
        <f>FlightsPivot[[#This Row],[Total Fare]]*10%</f>
        <v>5550</v>
      </c>
      <c r="J505" s="7">
        <f>FlightsPivot[[#This Row],[Total Fare]]+FlightsPivot[[#This Row],[10% tax ]]</f>
        <v>61050</v>
      </c>
      <c r="K505" s="4">
        <v>2</v>
      </c>
      <c r="L505" s="4">
        <v>2015</v>
      </c>
      <c r="M505" t="str">
        <f>INDEX(RoutesPivot[DepAirport],MATCH($C505,RoutesPivot[[RouteID]:[RouteID]],0))</f>
        <v>ORD</v>
      </c>
      <c r="N505" t="str">
        <f>INDEX(RoutesPivot[AirportID],MATCH($C505,RoutesPivot[[RouteID]:[RouteID]],0))</f>
        <v>FLL</v>
      </c>
      <c r="O505">
        <f>INDEX(RoutesPivot[Distance],MATCH($C505,RoutesPivot[[RouteID]:[RouteID]],0))</f>
        <v>940</v>
      </c>
      <c r="P505">
        <f>INDEX(RoutesPivot[ListPrice],MATCH($C505,RoutesPivot[[RouteID]:[RouteID]],0))</f>
        <v>300</v>
      </c>
      <c r="Q505" t="str">
        <f>INDEX(AirportPivot[AirportName],MATCH($N505,AirportPivot[[AirportID]:[AirportID]],0))</f>
        <v>Fort Lauderdale/Hollywood International</v>
      </c>
      <c r="R505">
        <f>INDEX(AirportPivot[Gates (number of available)],MATCH($N505,AirportPivot[[AirportID]:[AirportID]],0))</f>
        <v>55</v>
      </c>
    </row>
    <row r="506" spans="1:18" x14ac:dyDescent="0.25">
      <c r="A506" s="3" t="s">
        <v>536</v>
      </c>
      <c r="B506" s="12">
        <v>42108</v>
      </c>
      <c r="C506" s="4" t="s">
        <v>11</v>
      </c>
      <c r="D506" s="4">
        <v>1.3</v>
      </c>
      <c r="E506" s="4">
        <v>207</v>
      </c>
      <c r="F506" s="5">
        <v>0.875</v>
      </c>
      <c r="G506" s="6">
        <v>300</v>
      </c>
      <c r="H506" s="7">
        <v>49500</v>
      </c>
      <c r="I506" s="7">
        <f>FlightsPivot[[#This Row],[Total Fare]]*10%</f>
        <v>4950</v>
      </c>
      <c r="J506" s="7">
        <f>FlightsPivot[[#This Row],[Total Fare]]+FlightsPivot[[#This Row],[10% tax ]]</f>
        <v>54450</v>
      </c>
      <c r="K506" s="4">
        <v>4</v>
      </c>
      <c r="L506" s="4">
        <v>2015</v>
      </c>
      <c r="M506" t="str">
        <f>INDEX(RoutesPivot[DepAirport],MATCH($C506,RoutesPivot[[RouteID]:[RouteID]],0))</f>
        <v>ORD</v>
      </c>
      <c r="N506" t="str">
        <f>INDEX(RoutesPivot[AirportID],MATCH($C506,RoutesPivot[[RouteID]:[RouteID]],0))</f>
        <v>BOS</v>
      </c>
      <c r="O506">
        <f>INDEX(RoutesPivot[Distance],MATCH($C506,RoutesPivot[[RouteID]:[RouteID]],0))</f>
        <v>730</v>
      </c>
      <c r="P506">
        <f>INDEX(RoutesPivot[ListPrice],MATCH($C506,RoutesPivot[[RouteID]:[RouteID]],0))</f>
        <v>300</v>
      </c>
      <c r="Q506" t="str">
        <f>INDEX(AirportPivot[AirportName],MATCH($N506,AirportPivot[[AirportID]:[AirportID]],0))</f>
        <v>General Edward Lawrence Logan International</v>
      </c>
      <c r="R506">
        <f>INDEX(AirportPivot[Gates (number of available)],MATCH($N506,AirportPivot[[AirportID]:[AirportID]],0))</f>
        <v>63</v>
      </c>
    </row>
    <row r="507" spans="1:18" x14ac:dyDescent="0.25">
      <c r="A507" s="3" t="s">
        <v>537</v>
      </c>
      <c r="B507" s="12">
        <v>42362</v>
      </c>
      <c r="C507" s="4" t="s">
        <v>15</v>
      </c>
      <c r="D507" s="4">
        <v>4.4000000000000004</v>
      </c>
      <c r="E507" s="4">
        <v>51</v>
      </c>
      <c r="F507" s="5">
        <v>0.79166666666666663</v>
      </c>
      <c r="G507" s="6">
        <v>315</v>
      </c>
      <c r="H507" s="7">
        <v>51975</v>
      </c>
      <c r="I507" s="7">
        <f>FlightsPivot[[#This Row],[Total Fare]]*10%</f>
        <v>5197.5</v>
      </c>
      <c r="J507" s="7">
        <f>FlightsPivot[[#This Row],[Total Fare]]+FlightsPivot[[#This Row],[10% tax ]]</f>
        <v>57172.5</v>
      </c>
      <c r="K507" s="4">
        <v>12</v>
      </c>
      <c r="L507" s="4">
        <v>2015</v>
      </c>
      <c r="M507" t="str">
        <f>INDEX(RoutesPivot[DepAirport],MATCH($C507,RoutesPivot[[RouteID]:[RouteID]],0))</f>
        <v>ORD</v>
      </c>
      <c r="N507" t="str">
        <f>INDEX(RoutesPivot[AirportID],MATCH($C507,RoutesPivot[[RouteID]:[RouteID]],0))</f>
        <v>EWR</v>
      </c>
      <c r="O507">
        <f>INDEX(RoutesPivot[Distance],MATCH($C507,RoutesPivot[[RouteID]:[RouteID]],0))</f>
        <v>600</v>
      </c>
      <c r="P507">
        <f>INDEX(RoutesPivot[ListPrice],MATCH($C507,RoutesPivot[[RouteID]:[RouteID]],0))</f>
        <v>225</v>
      </c>
      <c r="Q507" t="str">
        <f>INDEX(AirportPivot[AirportName],MATCH($N507,AirportPivot[[AirportID]:[AirportID]],0))</f>
        <v>Newark Liberty International</v>
      </c>
      <c r="R507">
        <f>INDEX(AirportPivot[Gates (number of available)],MATCH($N507,AirportPivot[[AirportID]:[AirportID]],0))</f>
        <v>82</v>
      </c>
    </row>
    <row r="508" spans="1:18" x14ac:dyDescent="0.25">
      <c r="A508" s="3" t="s">
        <v>538</v>
      </c>
      <c r="B508" s="12">
        <v>41834</v>
      </c>
      <c r="C508" s="4" t="s">
        <v>33</v>
      </c>
      <c r="D508" s="4">
        <v>0.7</v>
      </c>
      <c r="E508" s="4">
        <v>153</v>
      </c>
      <c r="F508" s="5">
        <v>0.64583333333333337</v>
      </c>
      <c r="G508" s="6">
        <v>412.5</v>
      </c>
      <c r="H508" s="7">
        <v>68062.5</v>
      </c>
      <c r="I508" s="7">
        <f>FlightsPivot[[#This Row],[Total Fare]]*10%</f>
        <v>6806.25</v>
      </c>
      <c r="J508" s="7">
        <f>FlightsPivot[[#This Row],[Total Fare]]+FlightsPivot[[#This Row],[10% tax ]]</f>
        <v>74868.75</v>
      </c>
      <c r="K508" s="4">
        <v>7</v>
      </c>
      <c r="L508" s="4">
        <v>2014</v>
      </c>
      <c r="M508" t="str">
        <f>INDEX(RoutesPivot[DepAirport],MATCH($C508,RoutesPivot[[RouteID]:[RouteID]],0))</f>
        <v>ORD</v>
      </c>
      <c r="N508" t="str">
        <f>INDEX(RoutesPivot[AirportID],MATCH($C508,RoutesPivot[[RouteID]:[RouteID]],0))</f>
        <v>SFO</v>
      </c>
      <c r="O508">
        <f>INDEX(RoutesPivot[Distance],MATCH($C508,RoutesPivot[[RouteID]:[RouteID]],0))</f>
        <v>1600</v>
      </c>
      <c r="P508">
        <f>INDEX(RoutesPivot[ListPrice],MATCH($C508,RoutesPivot[[RouteID]:[RouteID]],0))</f>
        <v>375</v>
      </c>
      <c r="Q508" t="str">
        <f>INDEX(AirportPivot[AirportName],MATCH($N508,AirportPivot[[AirportID]:[AirportID]],0))</f>
        <v>San Francisco International</v>
      </c>
      <c r="R508">
        <f>INDEX(AirportPivot[Gates (number of available)],MATCH($N508,AirportPivot[[AirportID]:[AirportID]],0))</f>
        <v>70</v>
      </c>
    </row>
    <row r="509" spans="1:18" x14ac:dyDescent="0.25">
      <c r="A509" s="3" t="s">
        <v>539</v>
      </c>
      <c r="B509" s="12">
        <v>42304</v>
      </c>
      <c r="C509" s="4" t="s">
        <v>17</v>
      </c>
      <c r="D509" s="4">
        <v>2.6</v>
      </c>
      <c r="E509" s="4">
        <v>40</v>
      </c>
      <c r="F509" s="5">
        <v>0.66666666666666663</v>
      </c>
      <c r="G509" s="6">
        <v>350</v>
      </c>
      <c r="H509" s="7">
        <v>57750</v>
      </c>
      <c r="I509" s="7">
        <f>FlightsPivot[[#This Row],[Total Fare]]*10%</f>
        <v>5775</v>
      </c>
      <c r="J509" s="7">
        <f>FlightsPivot[[#This Row],[Total Fare]]+FlightsPivot[[#This Row],[10% tax ]]</f>
        <v>63525</v>
      </c>
      <c r="K509" s="4">
        <v>10</v>
      </c>
      <c r="L509" s="4">
        <v>2015</v>
      </c>
      <c r="M509" t="str">
        <f>INDEX(RoutesPivot[DepAirport],MATCH($C509,RoutesPivot[[RouteID]:[RouteID]],0))</f>
        <v>ORD</v>
      </c>
      <c r="N509" t="str">
        <f>INDEX(RoutesPivot[AirportID],MATCH($C509,RoutesPivot[[RouteID]:[RouteID]],0))</f>
        <v>LAX</v>
      </c>
      <c r="O509">
        <f>INDEX(RoutesPivot[Distance],MATCH($C509,RoutesPivot[[RouteID]:[RouteID]],0))</f>
        <v>1518</v>
      </c>
      <c r="P509">
        <f>INDEX(RoutesPivot[ListPrice],MATCH($C509,RoutesPivot[[RouteID]:[RouteID]],0))</f>
        <v>350</v>
      </c>
      <c r="Q509" t="str">
        <f>INDEX(AirportPivot[AirportName],MATCH($N509,AirportPivot[[AirportID]:[AirportID]],0))</f>
        <v>Los Angeles International</v>
      </c>
      <c r="R509">
        <f>INDEX(AirportPivot[Gates (number of available)],MATCH($N509,AirportPivot[[AirportID]:[AirportID]],0))</f>
        <v>86</v>
      </c>
    </row>
    <row r="510" spans="1:18" x14ac:dyDescent="0.25">
      <c r="A510" s="3" t="s">
        <v>540</v>
      </c>
      <c r="B510" s="12">
        <v>42086</v>
      </c>
      <c r="C510" s="4" t="s">
        <v>70</v>
      </c>
      <c r="D510" s="4">
        <v>1.5</v>
      </c>
      <c r="E510" s="4">
        <v>112</v>
      </c>
      <c r="F510" s="5">
        <v>0.75</v>
      </c>
      <c r="G510" s="6">
        <v>275</v>
      </c>
      <c r="H510" s="7">
        <v>50875</v>
      </c>
      <c r="I510" s="7">
        <f>FlightsPivot[[#This Row],[Total Fare]]*10%</f>
        <v>5087.5</v>
      </c>
      <c r="J510" s="7">
        <f>FlightsPivot[[#This Row],[Total Fare]]+FlightsPivot[[#This Row],[10% tax ]]</f>
        <v>55962.5</v>
      </c>
      <c r="K510" s="4">
        <v>3</v>
      </c>
      <c r="L510" s="4">
        <v>2015</v>
      </c>
      <c r="M510" t="str">
        <f>INDEX(RoutesPivot[DepAirport],MATCH($C510,RoutesPivot[[RouteID]:[RouteID]],0))</f>
        <v>ORD</v>
      </c>
      <c r="N510" t="str">
        <f>INDEX(RoutesPivot[AirportID],MATCH($C510,RoutesPivot[[RouteID]:[RouteID]],0))</f>
        <v>LAS</v>
      </c>
      <c r="O510">
        <f>INDEX(RoutesPivot[Distance],MATCH($C510,RoutesPivot[[RouteID]:[RouteID]],0))</f>
        <v>1100</v>
      </c>
      <c r="P510">
        <f>INDEX(RoutesPivot[ListPrice],MATCH($C510,RoutesPivot[[RouteID]:[RouteID]],0))</f>
        <v>275</v>
      </c>
      <c r="Q510" t="str">
        <f>INDEX(AirportPivot[AirportName],MATCH($N510,AirportPivot[[AirportID]:[AirportID]],0))</f>
        <v>McCarran International</v>
      </c>
      <c r="R510">
        <f>INDEX(AirportPivot[Gates (number of available)],MATCH($N510,AirportPivot[[AirportID]:[AirportID]],0))</f>
        <v>68</v>
      </c>
    </row>
    <row r="511" spans="1:18" x14ac:dyDescent="0.25">
      <c r="A511" s="3" t="s">
        <v>541</v>
      </c>
      <c r="B511" s="12">
        <v>41684</v>
      </c>
      <c r="C511" s="4" t="s">
        <v>25</v>
      </c>
      <c r="D511" s="4">
        <v>2.2000000000000002</v>
      </c>
      <c r="E511" s="4">
        <v>46</v>
      </c>
      <c r="F511" s="5">
        <v>0.41666666666666669</v>
      </c>
      <c r="G511" s="6">
        <v>200</v>
      </c>
      <c r="H511" s="7">
        <v>33000</v>
      </c>
      <c r="I511" s="7">
        <f>FlightsPivot[[#This Row],[Total Fare]]*10%</f>
        <v>3300</v>
      </c>
      <c r="J511" s="7">
        <f>FlightsPivot[[#This Row],[Total Fare]]+FlightsPivot[[#This Row],[10% tax ]]</f>
        <v>36300</v>
      </c>
      <c r="K511" s="4">
        <v>2</v>
      </c>
      <c r="L511" s="4">
        <v>2014</v>
      </c>
      <c r="M511" t="str">
        <f>INDEX(RoutesPivot[DepAirport],MATCH($C511,RoutesPivot[[RouteID]:[RouteID]],0))</f>
        <v>ORD</v>
      </c>
      <c r="N511" t="str">
        <f>INDEX(RoutesPivot[AirportID],MATCH($C511,RoutesPivot[[RouteID]:[RouteID]],0))</f>
        <v>DFW</v>
      </c>
      <c r="O511">
        <f>INDEX(RoutesPivot[Distance],MATCH($C511,RoutesPivot[[RouteID]:[RouteID]],0))</f>
        <v>700</v>
      </c>
      <c r="P511">
        <f>INDEX(RoutesPivot[ListPrice],MATCH($C511,RoutesPivot[[RouteID]:[RouteID]],0))</f>
        <v>200</v>
      </c>
      <c r="Q511" t="str">
        <f>INDEX(AirportPivot[AirportName],MATCH($N511,AirportPivot[[AirportID]:[AirportID]],0))</f>
        <v>Dallas/Fort Worth International</v>
      </c>
      <c r="R511">
        <f>INDEX(AirportPivot[Gates (number of available)],MATCH($N511,AirportPivot[[AirportID]:[AirportID]],0))</f>
        <v>130</v>
      </c>
    </row>
    <row r="512" spans="1:18" x14ac:dyDescent="0.25">
      <c r="A512" s="3" t="s">
        <v>542</v>
      </c>
      <c r="B512" s="12">
        <v>42108</v>
      </c>
      <c r="C512" s="4" t="s">
        <v>27</v>
      </c>
      <c r="D512" s="4">
        <v>10.4</v>
      </c>
      <c r="E512" s="4">
        <v>57</v>
      </c>
      <c r="F512" s="5">
        <v>0.75</v>
      </c>
      <c r="G512" s="6">
        <v>200</v>
      </c>
      <c r="H512" s="7">
        <v>33000</v>
      </c>
      <c r="I512" s="7">
        <f>FlightsPivot[[#This Row],[Total Fare]]*10%</f>
        <v>3300</v>
      </c>
      <c r="J512" s="7">
        <f>FlightsPivot[[#This Row],[Total Fare]]+FlightsPivot[[#This Row],[10% tax ]]</f>
        <v>36300</v>
      </c>
      <c r="K512" s="4">
        <v>4</v>
      </c>
      <c r="L512" s="4">
        <v>2015</v>
      </c>
      <c r="M512" t="str">
        <f>INDEX(RoutesPivot[DepAirport],MATCH($C512,RoutesPivot[[RouteID]:[RouteID]],0))</f>
        <v>ORD</v>
      </c>
      <c r="N512" t="str">
        <f>INDEX(RoutesPivot[AirportID],MATCH($C512,RoutesPivot[[RouteID]:[RouteID]],0))</f>
        <v>ATL</v>
      </c>
      <c r="O512">
        <f>INDEX(RoutesPivot[Distance],MATCH($C512,RoutesPivot[[RouteID]:[RouteID]],0))</f>
        <v>510</v>
      </c>
      <c r="P512">
        <f>INDEX(RoutesPivot[ListPrice],MATCH($C512,RoutesPivot[[RouteID]:[RouteID]],0))</f>
        <v>200</v>
      </c>
      <c r="Q512" t="str">
        <f>INDEX(AirportPivot[AirportName],MATCH($N512,AirportPivot[[AirportID]:[AirportID]],0))</f>
        <v>Hartsfield-Jackson Atlanta International</v>
      </c>
      <c r="R512">
        <f>INDEX(AirportPivot[Gates (number of available)],MATCH($N512,AirportPivot[[AirportID]:[AirportID]],0))</f>
        <v>100</v>
      </c>
    </row>
    <row r="513" spans="1:18" x14ac:dyDescent="0.25">
      <c r="A513" s="3" t="s">
        <v>543</v>
      </c>
      <c r="B513" s="12">
        <v>42352</v>
      </c>
      <c r="C513" s="4" t="s">
        <v>19</v>
      </c>
      <c r="D513" s="4">
        <v>1.7</v>
      </c>
      <c r="E513" s="4">
        <v>81</v>
      </c>
      <c r="F513" s="5">
        <v>0.29166666666666669</v>
      </c>
      <c r="G513" s="6">
        <v>200</v>
      </c>
      <c r="H513" s="7">
        <v>36200</v>
      </c>
      <c r="I513" s="7">
        <f>FlightsPivot[[#This Row],[Total Fare]]*10%</f>
        <v>3620</v>
      </c>
      <c r="J513" s="7">
        <f>FlightsPivot[[#This Row],[Total Fare]]+FlightsPivot[[#This Row],[10% tax ]]</f>
        <v>39820</v>
      </c>
      <c r="K513" s="4">
        <v>12</v>
      </c>
      <c r="L513" s="4">
        <v>2015</v>
      </c>
      <c r="M513" t="str">
        <f>INDEX(RoutesPivot[DepAirport],MATCH($C513,RoutesPivot[[RouteID]:[RouteID]],0))</f>
        <v>ORD</v>
      </c>
      <c r="N513" t="str">
        <f>INDEX(RoutesPivot[AirportID],MATCH($C513,RoutesPivot[[RouteID]:[RouteID]],0))</f>
        <v>IAH</v>
      </c>
      <c r="O513">
        <f>INDEX(RoutesPivot[Distance],MATCH($C513,RoutesPivot[[RouteID]:[RouteID]],0))</f>
        <v>800</v>
      </c>
      <c r="P513">
        <f>INDEX(RoutesPivot[ListPrice],MATCH($C513,RoutesPivot[[RouteID]:[RouteID]],0))</f>
        <v>200</v>
      </c>
      <c r="Q513" t="str">
        <f>INDEX(AirportPivot[AirportName],MATCH($N513,AirportPivot[[AirportID]:[AirportID]],0))</f>
        <v>George Bush Intercontinental/Houston</v>
      </c>
      <c r="R513">
        <f>INDEX(AirportPivot[Gates (number of available)],MATCH($N513,AirportPivot[[AirportID]:[AirportID]],0))</f>
        <v>80</v>
      </c>
    </row>
    <row r="514" spans="1:18" x14ac:dyDescent="0.25">
      <c r="A514" s="3" t="s">
        <v>544</v>
      </c>
      <c r="B514" s="12">
        <v>42197</v>
      </c>
      <c r="C514" s="4" t="s">
        <v>25</v>
      </c>
      <c r="D514" s="4">
        <v>1.9</v>
      </c>
      <c r="E514" s="4">
        <v>202</v>
      </c>
      <c r="F514" s="5">
        <v>0.79166666666666663</v>
      </c>
      <c r="G514" s="6">
        <v>220</v>
      </c>
      <c r="H514" s="7">
        <v>36300</v>
      </c>
      <c r="I514" s="7">
        <f>FlightsPivot[[#This Row],[Total Fare]]*10%</f>
        <v>3630</v>
      </c>
      <c r="J514" s="7">
        <f>FlightsPivot[[#This Row],[Total Fare]]+FlightsPivot[[#This Row],[10% tax ]]</f>
        <v>39930</v>
      </c>
      <c r="K514" s="4">
        <v>7</v>
      </c>
      <c r="L514" s="4">
        <v>2015</v>
      </c>
      <c r="M514" t="str">
        <f>INDEX(RoutesPivot[DepAirport],MATCH($C514,RoutesPivot[[RouteID]:[RouteID]],0))</f>
        <v>ORD</v>
      </c>
      <c r="N514" t="str">
        <f>INDEX(RoutesPivot[AirportID],MATCH($C514,RoutesPivot[[RouteID]:[RouteID]],0))</f>
        <v>DFW</v>
      </c>
      <c r="O514">
        <f>INDEX(RoutesPivot[Distance],MATCH($C514,RoutesPivot[[RouteID]:[RouteID]],0))</f>
        <v>700</v>
      </c>
      <c r="P514">
        <f>INDEX(RoutesPivot[ListPrice],MATCH($C514,RoutesPivot[[RouteID]:[RouteID]],0))</f>
        <v>200</v>
      </c>
      <c r="Q514" t="str">
        <f>INDEX(AirportPivot[AirportName],MATCH($N514,AirportPivot[[AirportID]:[AirportID]],0))</f>
        <v>Dallas/Fort Worth International</v>
      </c>
      <c r="R514">
        <f>INDEX(AirportPivot[Gates (number of available)],MATCH($N514,AirportPivot[[AirportID]:[AirportID]],0))</f>
        <v>130</v>
      </c>
    </row>
    <row r="515" spans="1:18" x14ac:dyDescent="0.25">
      <c r="A515" s="3" t="s">
        <v>545</v>
      </c>
      <c r="B515" s="12">
        <v>41884</v>
      </c>
      <c r="C515" s="4" t="s">
        <v>50</v>
      </c>
      <c r="D515" s="4">
        <v>1.5</v>
      </c>
      <c r="E515" s="4">
        <v>39</v>
      </c>
      <c r="F515" s="5">
        <v>0.875</v>
      </c>
      <c r="G515" s="6">
        <v>275</v>
      </c>
      <c r="H515" s="7">
        <v>45375</v>
      </c>
      <c r="I515" s="7">
        <f>FlightsPivot[[#This Row],[Total Fare]]*10%</f>
        <v>4537.5</v>
      </c>
      <c r="J515" s="7">
        <f>FlightsPivot[[#This Row],[Total Fare]]+FlightsPivot[[#This Row],[10% tax ]]</f>
        <v>49912.5</v>
      </c>
      <c r="K515" s="4">
        <v>9</v>
      </c>
      <c r="L515" s="4">
        <v>2014</v>
      </c>
      <c r="M515" t="str">
        <f>INDEX(RoutesPivot[DepAirport],MATCH($C515,RoutesPivot[[RouteID]:[RouteID]],0))</f>
        <v>ORD</v>
      </c>
      <c r="N515" t="str">
        <f>INDEX(RoutesPivot[AirportID],MATCH($C515,RoutesPivot[[RouteID]:[RouteID]],0))</f>
        <v>LGA</v>
      </c>
      <c r="O515">
        <f>INDEX(RoutesPivot[Distance],MATCH($C515,RoutesPivot[[RouteID]:[RouteID]],0))</f>
        <v>610</v>
      </c>
      <c r="P515">
        <f>INDEX(RoutesPivot[ListPrice],MATCH($C515,RoutesPivot[[RouteID]:[RouteID]],0))</f>
        <v>275</v>
      </c>
      <c r="Q515" t="str">
        <f>INDEX(AirportPivot[AirportName],MATCH($N515,AirportPivot[[AirportID]:[AirportID]],0))</f>
        <v>Laguardia</v>
      </c>
      <c r="R515">
        <f>INDEX(AirportPivot[Gates (number of available)],MATCH($N515,AirportPivot[[AirportID]:[AirportID]],0))</f>
        <v>66</v>
      </c>
    </row>
    <row r="516" spans="1:18" x14ac:dyDescent="0.25">
      <c r="A516" s="3" t="s">
        <v>546</v>
      </c>
      <c r="B516" s="12">
        <v>42164</v>
      </c>
      <c r="C516" s="4" t="s">
        <v>13</v>
      </c>
      <c r="D516" s="4">
        <v>0.8</v>
      </c>
      <c r="E516" s="4">
        <v>137</v>
      </c>
      <c r="F516" s="5">
        <v>0.83333333333333337</v>
      </c>
      <c r="G516" s="6">
        <v>275</v>
      </c>
      <c r="H516" s="7">
        <v>50875</v>
      </c>
      <c r="I516" s="7">
        <f>FlightsPivot[[#This Row],[Total Fare]]*10%</f>
        <v>5087.5</v>
      </c>
      <c r="J516" s="7">
        <f>FlightsPivot[[#This Row],[Total Fare]]+FlightsPivot[[#This Row],[10% tax ]]</f>
        <v>55962.5</v>
      </c>
      <c r="K516" s="4">
        <v>6</v>
      </c>
      <c r="L516" s="4">
        <v>2015</v>
      </c>
      <c r="M516" t="str">
        <f>INDEX(RoutesPivot[DepAirport],MATCH($C516,RoutesPivot[[RouteID]:[RouteID]],0))</f>
        <v>ORD</v>
      </c>
      <c r="N516" t="str">
        <f>INDEX(RoutesPivot[AirportID],MATCH($C516,RoutesPivot[[RouteID]:[RouteID]],0))</f>
        <v>JFK</v>
      </c>
      <c r="O516">
        <f>INDEX(RoutesPivot[Distance],MATCH($C516,RoutesPivot[[RouteID]:[RouteID]],0))</f>
        <v>619</v>
      </c>
      <c r="P516">
        <f>INDEX(RoutesPivot[ListPrice],MATCH($C516,RoutesPivot[[RouteID]:[RouteID]],0))</f>
        <v>250</v>
      </c>
      <c r="Q516" t="str">
        <f>INDEX(AirportPivot[AirportName],MATCH($N516,AirportPivot[[AirportID]:[AirportID]],0))</f>
        <v>John F Kennedy International</v>
      </c>
      <c r="R516">
        <f>INDEX(AirportPivot[Gates (number of available)],MATCH($N516,AirportPivot[[AirportID]:[AirportID]],0))</f>
        <v>120</v>
      </c>
    </row>
    <row r="517" spans="1:18" x14ac:dyDescent="0.25">
      <c r="A517" s="3" t="s">
        <v>547</v>
      </c>
      <c r="B517" s="12">
        <v>42202</v>
      </c>
      <c r="C517" s="4" t="s">
        <v>37</v>
      </c>
      <c r="D517" s="4">
        <v>1.7</v>
      </c>
      <c r="E517" s="4">
        <v>62</v>
      </c>
      <c r="F517" s="5">
        <v>0.75</v>
      </c>
      <c r="G517" s="6">
        <v>385</v>
      </c>
      <c r="H517" s="7">
        <v>63525</v>
      </c>
      <c r="I517" s="7">
        <f>FlightsPivot[[#This Row],[Total Fare]]*10%</f>
        <v>6352.5</v>
      </c>
      <c r="J517" s="7">
        <f>FlightsPivot[[#This Row],[Total Fare]]+FlightsPivot[[#This Row],[10% tax ]]</f>
        <v>69877.5</v>
      </c>
      <c r="K517" s="4">
        <v>7</v>
      </c>
      <c r="L517" s="4">
        <v>2015</v>
      </c>
      <c r="M517" t="str">
        <f>INDEX(RoutesPivot[DepAirport],MATCH($C517,RoutesPivot[[RouteID]:[RouteID]],0))</f>
        <v>ORD</v>
      </c>
      <c r="N517" t="str">
        <f>INDEX(RoutesPivot[AirportID],MATCH($C517,RoutesPivot[[RouteID]:[RouteID]],0))</f>
        <v>SEA</v>
      </c>
      <c r="O517">
        <f>INDEX(RoutesPivot[Distance],MATCH($C517,RoutesPivot[[RouteID]:[RouteID]],0))</f>
        <v>1500</v>
      </c>
      <c r="P517">
        <f>INDEX(RoutesPivot[ListPrice],MATCH($C517,RoutesPivot[[RouteID]:[RouteID]],0))</f>
        <v>350</v>
      </c>
      <c r="Q517" t="str">
        <f>INDEX(AirportPivot[AirportName],MATCH($N517,AirportPivot[[AirportID]:[AirportID]],0))</f>
        <v>Seattle-Tacoma International</v>
      </c>
      <c r="R517">
        <f>INDEX(AirportPivot[Gates (number of available)],MATCH($N517,AirportPivot[[AirportID]:[AirportID]],0))</f>
        <v>58</v>
      </c>
    </row>
    <row r="518" spans="1:18" x14ac:dyDescent="0.25">
      <c r="A518" s="3" t="s">
        <v>548</v>
      </c>
      <c r="B518" s="12">
        <v>42341</v>
      </c>
      <c r="C518" s="4" t="s">
        <v>53</v>
      </c>
      <c r="D518" s="4">
        <v>2.1</v>
      </c>
      <c r="E518" s="4">
        <v>129</v>
      </c>
      <c r="F518" s="5">
        <v>0.75</v>
      </c>
      <c r="G518" s="6">
        <v>300</v>
      </c>
      <c r="H518" s="7">
        <v>55500</v>
      </c>
      <c r="I518" s="7">
        <f>FlightsPivot[[#This Row],[Total Fare]]*10%</f>
        <v>5550</v>
      </c>
      <c r="J518" s="7">
        <f>FlightsPivot[[#This Row],[Total Fare]]+FlightsPivot[[#This Row],[10% tax ]]</f>
        <v>61050</v>
      </c>
      <c r="K518" s="4">
        <v>12</v>
      </c>
      <c r="L518" s="4">
        <v>2015</v>
      </c>
      <c r="M518" t="str">
        <f>INDEX(RoutesPivot[DepAirport],MATCH($C518,RoutesPivot[[RouteID]:[RouteID]],0))</f>
        <v>ORD</v>
      </c>
      <c r="N518" t="str">
        <f>INDEX(RoutesPivot[AirportID],MATCH($C518,RoutesPivot[[RouteID]:[RouteID]],0))</f>
        <v>FLL</v>
      </c>
      <c r="O518">
        <f>INDEX(RoutesPivot[Distance],MATCH($C518,RoutesPivot[[RouteID]:[RouteID]],0))</f>
        <v>940</v>
      </c>
      <c r="P518">
        <f>INDEX(RoutesPivot[ListPrice],MATCH($C518,RoutesPivot[[RouteID]:[RouteID]],0))</f>
        <v>300</v>
      </c>
      <c r="Q518" t="str">
        <f>INDEX(AirportPivot[AirportName],MATCH($N518,AirportPivot[[AirportID]:[AirportID]],0))</f>
        <v>Fort Lauderdale/Hollywood International</v>
      </c>
      <c r="R518">
        <f>INDEX(AirportPivot[Gates (number of available)],MATCH($N518,AirportPivot[[AirportID]:[AirportID]],0))</f>
        <v>55</v>
      </c>
    </row>
    <row r="519" spans="1:18" x14ac:dyDescent="0.25">
      <c r="A519" s="3" t="s">
        <v>549</v>
      </c>
      <c r="B519" s="12">
        <v>42155</v>
      </c>
      <c r="C519" s="4" t="s">
        <v>47</v>
      </c>
      <c r="D519" s="4">
        <v>1.8</v>
      </c>
      <c r="E519" s="4">
        <v>101</v>
      </c>
      <c r="F519" s="5">
        <v>0.79166666666666663</v>
      </c>
      <c r="G519" s="6">
        <v>250</v>
      </c>
      <c r="H519" s="7">
        <v>46250</v>
      </c>
      <c r="I519" s="7">
        <f>FlightsPivot[[#This Row],[Total Fare]]*10%</f>
        <v>4625</v>
      </c>
      <c r="J519" s="7">
        <f>FlightsPivot[[#This Row],[Total Fare]]+FlightsPivot[[#This Row],[10% tax ]]</f>
        <v>50875</v>
      </c>
      <c r="K519" s="4">
        <v>5</v>
      </c>
      <c r="L519" s="4">
        <v>2015</v>
      </c>
      <c r="M519" t="str">
        <f>INDEX(RoutesPivot[DepAirport],MATCH($C519,RoutesPivot[[RouteID]:[RouteID]],0))</f>
        <v>ORD</v>
      </c>
      <c r="N519" t="str">
        <f>INDEX(RoutesPivot[AirportID],MATCH($C519,RoutesPivot[[RouteID]:[RouteID]],0))</f>
        <v>PHX</v>
      </c>
      <c r="O519">
        <f>INDEX(RoutesPivot[Distance],MATCH($C519,RoutesPivot[[RouteID]:[RouteID]],0))</f>
        <v>1200</v>
      </c>
      <c r="P519">
        <f>INDEX(RoutesPivot[ListPrice],MATCH($C519,RoutesPivot[[RouteID]:[RouteID]],0))</f>
        <v>250</v>
      </c>
      <c r="Q519" t="str">
        <f>INDEX(AirportPivot[AirportName],MATCH($N519,AirportPivot[[AirportID]:[AirportID]],0))</f>
        <v>Phoenix Sky Harbor International</v>
      </c>
      <c r="R519">
        <f>INDEX(AirportPivot[Gates (number of available)],MATCH($N519,AirportPivot[[AirportID]:[AirportID]],0))</f>
        <v>60</v>
      </c>
    </row>
    <row r="520" spans="1:18" x14ac:dyDescent="0.25">
      <c r="A520" s="3" t="s">
        <v>550</v>
      </c>
      <c r="B520" s="12">
        <v>42060</v>
      </c>
      <c r="C520" s="4" t="s">
        <v>70</v>
      </c>
      <c r="D520" s="4">
        <v>1.6</v>
      </c>
      <c r="E520" s="4">
        <v>10</v>
      </c>
      <c r="F520" s="5">
        <v>0.3125</v>
      </c>
      <c r="G520" s="6">
        <v>275</v>
      </c>
      <c r="H520" s="7">
        <v>50875</v>
      </c>
      <c r="I520" s="7">
        <f>FlightsPivot[[#This Row],[Total Fare]]*10%</f>
        <v>5087.5</v>
      </c>
      <c r="J520" s="7">
        <f>FlightsPivot[[#This Row],[Total Fare]]+FlightsPivot[[#This Row],[10% tax ]]</f>
        <v>55962.5</v>
      </c>
      <c r="K520" s="4">
        <v>2</v>
      </c>
      <c r="L520" s="4">
        <v>2015</v>
      </c>
      <c r="M520" t="str">
        <f>INDEX(RoutesPivot[DepAirport],MATCH($C520,RoutesPivot[[RouteID]:[RouteID]],0))</f>
        <v>ORD</v>
      </c>
      <c r="N520" t="str">
        <f>INDEX(RoutesPivot[AirportID],MATCH($C520,RoutesPivot[[RouteID]:[RouteID]],0))</f>
        <v>LAS</v>
      </c>
      <c r="O520">
        <f>INDEX(RoutesPivot[Distance],MATCH($C520,RoutesPivot[[RouteID]:[RouteID]],0))</f>
        <v>1100</v>
      </c>
      <c r="P520">
        <f>INDEX(RoutesPivot[ListPrice],MATCH($C520,RoutesPivot[[RouteID]:[RouteID]],0))</f>
        <v>275</v>
      </c>
      <c r="Q520" t="str">
        <f>INDEX(AirportPivot[AirportName],MATCH($N520,AirportPivot[[AirportID]:[AirportID]],0))</f>
        <v>McCarran International</v>
      </c>
      <c r="R520">
        <f>INDEX(AirportPivot[Gates (number of available)],MATCH($N520,AirportPivot[[AirportID]:[AirportID]],0))</f>
        <v>68</v>
      </c>
    </row>
    <row r="521" spans="1:18" x14ac:dyDescent="0.25">
      <c r="A521" s="3" t="s">
        <v>551</v>
      </c>
      <c r="B521" s="12">
        <v>42066</v>
      </c>
      <c r="C521" s="4" t="s">
        <v>25</v>
      </c>
      <c r="D521" s="4">
        <v>2.6</v>
      </c>
      <c r="E521" s="4">
        <v>84</v>
      </c>
      <c r="F521" s="5">
        <v>0.54166666666666663</v>
      </c>
      <c r="G521" s="6">
        <v>200</v>
      </c>
      <c r="H521" s="7">
        <v>36200</v>
      </c>
      <c r="I521" s="7">
        <f>FlightsPivot[[#This Row],[Total Fare]]*10%</f>
        <v>3620</v>
      </c>
      <c r="J521" s="7">
        <f>FlightsPivot[[#This Row],[Total Fare]]+FlightsPivot[[#This Row],[10% tax ]]</f>
        <v>39820</v>
      </c>
      <c r="K521" s="4">
        <v>3</v>
      </c>
      <c r="L521" s="4">
        <v>2015</v>
      </c>
      <c r="M521" t="str">
        <f>INDEX(RoutesPivot[DepAirport],MATCH($C521,RoutesPivot[[RouteID]:[RouteID]],0))</f>
        <v>ORD</v>
      </c>
      <c r="N521" t="str">
        <f>INDEX(RoutesPivot[AirportID],MATCH($C521,RoutesPivot[[RouteID]:[RouteID]],0))</f>
        <v>DFW</v>
      </c>
      <c r="O521">
        <f>INDEX(RoutesPivot[Distance],MATCH($C521,RoutesPivot[[RouteID]:[RouteID]],0))</f>
        <v>700</v>
      </c>
      <c r="P521">
        <f>INDEX(RoutesPivot[ListPrice],MATCH($C521,RoutesPivot[[RouteID]:[RouteID]],0))</f>
        <v>200</v>
      </c>
      <c r="Q521" t="str">
        <f>INDEX(AirportPivot[AirportName],MATCH($N521,AirportPivot[[AirportID]:[AirportID]],0))</f>
        <v>Dallas/Fort Worth International</v>
      </c>
      <c r="R521">
        <f>INDEX(AirportPivot[Gates (number of available)],MATCH($N521,AirportPivot[[AirportID]:[AirportID]],0))</f>
        <v>130</v>
      </c>
    </row>
    <row r="522" spans="1:18" x14ac:dyDescent="0.25">
      <c r="A522" s="3" t="s">
        <v>552</v>
      </c>
      <c r="B522" s="12">
        <v>42057</v>
      </c>
      <c r="C522" s="4" t="s">
        <v>80</v>
      </c>
      <c r="D522" s="4">
        <v>1.8</v>
      </c>
      <c r="E522" s="4">
        <v>137</v>
      </c>
      <c r="F522" s="5">
        <v>0.33333333333333331</v>
      </c>
      <c r="G522" s="6">
        <v>300</v>
      </c>
      <c r="H522" s="7">
        <v>55500</v>
      </c>
      <c r="I522" s="7">
        <f>FlightsPivot[[#This Row],[Total Fare]]*10%</f>
        <v>5550</v>
      </c>
      <c r="J522" s="7">
        <f>FlightsPivot[[#This Row],[Total Fare]]+FlightsPivot[[#This Row],[10% tax ]]</f>
        <v>61050</v>
      </c>
      <c r="K522" s="4">
        <v>2</v>
      </c>
      <c r="L522" s="4">
        <v>2015</v>
      </c>
      <c r="M522" t="str">
        <f>INDEX(RoutesPivot[DepAirport],MATCH($C522,RoutesPivot[[RouteID]:[RouteID]],0))</f>
        <v>ORD</v>
      </c>
      <c r="N522" t="str">
        <f>INDEX(RoutesPivot[AirportID],MATCH($C522,RoutesPivot[[RouteID]:[RouteID]],0))</f>
        <v>MIA</v>
      </c>
      <c r="O522">
        <f>INDEX(RoutesPivot[Distance],MATCH($C522,RoutesPivot[[RouteID]:[RouteID]],0))</f>
        <v>1000</v>
      </c>
      <c r="P522">
        <f>INDEX(RoutesPivot[ListPrice],MATCH($C522,RoutesPivot[[RouteID]:[RouteID]],0))</f>
        <v>300</v>
      </c>
      <c r="Q522" t="str">
        <f>INDEX(AirportPivot[AirportName],MATCH($N522,AirportPivot[[AirportID]:[AirportID]],0))</f>
        <v>Miami International</v>
      </c>
      <c r="R522">
        <f>INDEX(AirportPivot[Gates (number of available)],MATCH($N522,AirportPivot[[AirportID]:[AirportID]],0))</f>
        <v>80</v>
      </c>
    </row>
    <row r="523" spans="1:18" x14ac:dyDescent="0.25">
      <c r="A523" s="3" t="s">
        <v>553</v>
      </c>
      <c r="B523" s="12">
        <v>41713</v>
      </c>
      <c r="C523" s="4" t="s">
        <v>11</v>
      </c>
      <c r="D523" s="4">
        <v>1.5</v>
      </c>
      <c r="E523" s="4">
        <v>12</v>
      </c>
      <c r="F523" s="5">
        <v>0.75</v>
      </c>
      <c r="G523" s="6">
        <v>300</v>
      </c>
      <c r="H523" s="7">
        <v>55500</v>
      </c>
      <c r="I523" s="7">
        <f>FlightsPivot[[#This Row],[Total Fare]]*10%</f>
        <v>5550</v>
      </c>
      <c r="J523" s="7">
        <f>FlightsPivot[[#This Row],[Total Fare]]+FlightsPivot[[#This Row],[10% tax ]]</f>
        <v>61050</v>
      </c>
      <c r="K523" s="4">
        <v>3</v>
      </c>
      <c r="L523" s="4">
        <v>2014</v>
      </c>
      <c r="M523" t="str">
        <f>INDEX(RoutesPivot[DepAirport],MATCH($C523,RoutesPivot[[RouteID]:[RouteID]],0))</f>
        <v>ORD</v>
      </c>
      <c r="N523" t="str">
        <f>INDEX(RoutesPivot[AirportID],MATCH($C523,RoutesPivot[[RouteID]:[RouteID]],0))</f>
        <v>BOS</v>
      </c>
      <c r="O523">
        <f>INDEX(RoutesPivot[Distance],MATCH($C523,RoutesPivot[[RouteID]:[RouteID]],0))</f>
        <v>730</v>
      </c>
      <c r="P523">
        <f>INDEX(RoutesPivot[ListPrice],MATCH($C523,RoutesPivot[[RouteID]:[RouteID]],0))</f>
        <v>300</v>
      </c>
      <c r="Q523" t="str">
        <f>INDEX(AirportPivot[AirportName],MATCH($N523,AirportPivot[[AirportID]:[AirportID]],0))</f>
        <v>General Edward Lawrence Logan International</v>
      </c>
      <c r="R523">
        <f>INDEX(AirportPivot[Gates (number of available)],MATCH($N523,AirportPivot[[AirportID]:[AirportID]],0))</f>
        <v>63</v>
      </c>
    </row>
    <row r="524" spans="1:18" x14ac:dyDescent="0.25">
      <c r="A524" s="3" t="s">
        <v>554</v>
      </c>
      <c r="B524" s="12">
        <v>42077</v>
      </c>
      <c r="C524" s="4" t="s">
        <v>80</v>
      </c>
      <c r="D524" s="4">
        <v>2.2000000000000002</v>
      </c>
      <c r="E524" s="4">
        <v>7</v>
      </c>
      <c r="F524" s="5">
        <v>0.33333333333333331</v>
      </c>
      <c r="G524" s="6">
        <v>300</v>
      </c>
      <c r="H524" s="7">
        <v>55500</v>
      </c>
      <c r="I524" s="7">
        <f>FlightsPivot[[#This Row],[Total Fare]]*10%</f>
        <v>5550</v>
      </c>
      <c r="J524" s="7">
        <f>FlightsPivot[[#This Row],[Total Fare]]+FlightsPivot[[#This Row],[10% tax ]]</f>
        <v>61050</v>
      </c>
      <c r="K524" s="4">
        <v>3</v>
      </c>
      <c r="L524" s="4">
        <v>2015</v>
      </c>
      <c r="M524" t="str">
        <f>INDEX(RoutesPivot[DepAirport],MATCH($C524,RoutesPivot[[RouteID]:[RouteID]],0))</f>
        <v>ORD</v>
      </c>
      <c r="N524" t="str">
        <f>INDEX(RoutesPivot[AirportID],MATCH($C524,RoutesPivot[[RouteID]:[RouteID]],0))</f>
        <v>MIA</v>
      </c>
      <c r="O524">
        <f>INDEX(RoutesPivot[Distance],MATCH($C524,RoutesPivot[[RouteID]:[RouteID]],0))</f>
        <v>1000</v>
      </c>
      <c r="P524">
        <f>INDEX(RoutesPivot[ListPrice],MATCH($C524,RoutesPivot[[RouteID]:[RouteID]],0))</f>
        <v>300</v>
      </c>
      <c r="Q524" t="str">
        <f>INDEX(AirportPivot[AirportName],MATCH($N524,AirportPivot[[AirportID]:[AirportID]],0))</f>
        <v>Miami International</v>
      </c>
      <c r="R524">
        <f>INDEX(AirportPivot[Gates (number of available)],MATCH($N524,AirportPivot[[AirportID]:[AirportID]],0))</f>
        <v>80</v>
      </c>
    </row>
    <row r="525" spans="1:18" x14ac:dyDescent="0.25">
      <c r="A525" s="3" t="s">
        <v>555</v>
      </c>
      <c r="B525" s="12">
        <v>42215</v>
      </c>
      <c r="C525" s="4" t="s">
        <v>37</v>
      </c>
      <c r="D525" s="4">
        <v>2.5</v>
      </c>
      <c r="E525" s="4">
        <v>165</v>
      </c>
      <c r="F525" s="5">
        <v>0.75</v>
      </c>
      <c r="G525" s="6">
        <v>385</v>
      </c>
      <c r="H525" s="7">
        <v>63525</v>
      </c>
      <c r="I525" s="7">
        <f>FlightsPivot[[#This Row],[Total Fare]]*10%</f>
        <v>6352.5</v>
      </c>
      <c r="J525" s="7">
        <f>FlightsPivot[[#This Row],[Total Fare]]+FlightsPivot[[#This Row],[10% tax ]]</f>
        <v>69877.5</v>
      </c>
      <c r="K525" s="4">
        <v>7</v>
      </c>
      <c r="L525" s="4">
        <v>2015</v>
      </c>
      <c r="M525" t="str">
        <f>INDEX(RoutesPivot[DepAirport],MATCH($C525,RoutesPivot[[RouteID]:[RouteID]],0))</f>
        <v>ORD</v>
      </c>
      <c r="N525" t="str">
        <f>INDEX(RoutesPivot[AirportID],MATCH($C525,RoutesPivot[[RouteID]:[RouteID]],0))</f>
        <v>SEA</v>
      </c>
      <c r="O525">
        <f>INDEX(RoutesPivot[Distance],MATCH($C525,RoutesPivot[[RouteID]:[RouteID]],0))</f>
        <v>1500</v>
      </c>
      <c r="P525">
        <f>INDEX(RoutesPivot[ListPrice],MATCH($C525,RoutesPivot[[RouteID]:[RouteID]],0))</f>
        <v>350</v>
      </c>
      <c r="Q525" t="str">
        <f>INDEX(AirportPivot[AirportName],MATCH($N525,AirportPivot[[AirportID]:[AirportID]],0))</f>
        <v>Seattle-Tacoma International</v>
      </c>
      <c r="R525">
        <f>INDEX(AirportPivot[Gates (number of available)],MATCH($N525,AirportPivot[[AirportID]:[AirportID]],0))</f>
        <v>58</v>
      </c>
    </row>
    <row r="526" spans="1:18" x14ac:dyDescent="0.25">
      <c r="A526" s="3" t="s">
        <v>556</v>
      </c>
      <c r="B526" s="12">
        <v>42086</v>
      </c>
      <c r="C526" s="4" t="s">
        <v>27</v>
      </c>
      <c r="D526" s="4">
        <v>9.1999999999999993</v>
      </c>
      <c r="E526" s="4">
        <v>86</v>
      </c>
      <c r="F526" s="5">
        <v>0.5625</v>
      </c>
      <c r="G526" s="6">
        <v>200</v>
      </c>
      <c r="H526" s="7">
        <v>36200</v>
      </c>
      <c r="I526" s="7">
        <f>FlightsPivot[[#This Row],[Total Fare]]*10%</f>
        <v>3620</v>
      </c>
      <c r="J526" s="7">
        <f>FlightsPivot[[#This Row],[Total Fare]]+FlightsPivot[[#This Row],[10% tax ]]</f>
        <v>39820</v>
      </c>
      <c r="K526" s="4">
        <v>3</v>
      </c>
      <c r="L526" s="4">
        <v>2015</v>
      </c>
      <c r="M526" t="str">
        <f>INDEX(RoutesPivot[DepAirport],MATCH($C526,RoutesPivot[[RouteID]:[RouteID]],0))</f>
        <v>ORD</v>
      </c>
      <c r="N526" t="str">
        <f>INDEX(RoutesPivot[AirportID],MATCH($C526,RoutesPivot[[RouteID]:[RouteID]],0))</f>
        <v>ATL</v>
      </c>
      <c r="O526">
        <f>INDEX(RoutesPivot[Distance],MATCH($C526,RoutesPivot[[RouteID]:[RouteID]],0))</f>
        <v>510</v>
      </c>
      <c r="P526">
        <f>INDEX(RoutesPivot[ListPrice],MATCH($C526,RoutesPivot[[RouteID]:[RouteID]],0))</f>
        <v>200</v>
      </c>
      <c r="Q526" t="str">
        <f>INDEX(AirportPivot[AirportName],MATCH($N526,AirportPivot[[AirportID]:[AirportID]],0))</f>
        <v>Hartsfield-Jackson Atlanta International</v>
      </c>
      <c r="R526">
        <f>INDEX(AirportPivot[Gates (number of available)],MATCH($N526,AirportPivot[[AirportID]:[AirportID]],0))</f>
        <v>100</v>
      </c>
    </row>
    <row r="527" spans="1:18" x14ac:dyDescent="0.25">
      <c r="A527" s="3" t="s">
        <v>557</v>
      </c>
      <c r="B527" s="12">
        <v>42001</v>
      </c>
      <c r="C527" s="4" t="s">
        <v>37</v>
      </c>
      <c r="D527" s="4">
        <v>3.6</v>
      </c>
      <c r="E527" s="4">
        <v>183</v>
      </c>
      <c r="F527" s="5">
        <v>0.75</v>
      </c>
      <c r="G527" s="6">
        <v>490</v>
      </c>
      <c r="H527" s="7">
        <v>80850</v>
      </c>
      <c r="I527" s="7">
        <f>FlightsPivot[[#This Row],[Total Fare]]*10%</f>
        <v>8085</v>
      </c>
      <c r="J527" s="7">
        <f>FlightsPivot[[#This Row],[Total Fare]]+FlightsPivot[[#This Row],[10% tax ]]</f>
        <v>88935</v>
      </c>
      <c r="K527" s="4">
        <v>12</v>
      </c>
      <c r="L527" s="4">
        <v>2014</v>
      </c>
      <c r="M527" t="str">
        <f>INDEX(RoutesPivot[DepAirport],MATCH($C527,RoutesPivot[[RouteID]:[RouteID]],0))</f>
        <v>ORD</v>
      </c>
      <c r="N527" t="str">
        <f>INDEX(RoutesPivot[AirportID],MATCH($C527,RoutesPivot[[RouteID]:[RouteID]],0))</f>
        <v>SEA</v>
      </c>
      <c r="O527">
        <f>INDEX(RoutesPivot[Distance],MATCH($C527,RoutesPivot[[RouteID]:[RouteID]],0))</f>
        <v>1500</v>
      </c>
      <c r="P527">
        <f>INDEX(RoutesPivot[ListPrice],MATCH($C527,RoutesPivot[[RouteID]:[RouteID]],0))</f>
        <v>350</v>
      </c>
      <c r="Q527" t="str">
        <f>INDEX(AirportPivot[AirportName],MATCH($N527,AirportPivot[[AirportID]:[AirportID]],0))</f>
        <v>Seattle-Tacoma International</v>
      </c>
      <c r="R527">
        <f>INDEX(AirportPivot[Gates (number of available)],MATCH($N527,AirportPivot[[AirportID]:[AirportID]],0))</f>
        <v>58</v>
      </c>
    </row>
    <row r="528" spans="1:18" x14ac:dyDescent="0.25">
      <c r="A528" s="3" t="s">
        <v>558</v>
      </c>
      <c r="B528" s="12">
        <v>41981</v>
      </c>
      <c r="C528" s="4" t="s">
        <v>15</v>
      </c>
      <c r="D528" s="4">
        <v>0.8</v>
      </c>
      <c r="E528" s="4">
        <v>93</v>
      </c>
      <c r="F528" s="5">
        <v>0.79166666666666663</v>
      </c>
      <c r="G528" s="6">
        <v>225</v>
      </c>
      <c r="H528" s="7">
        <v>41625</v>
      </c>
      <c r="I528" s="7">
        <f>FlightsPivot[[#This Row],[Total Fare]]*10%</f>
        <v>4162.5</v>
      </c>
      <c r="J528" s="7">
        <f>FlightsPivot[[#This Row],[Total Fare]]+FlightsPivot[[#This Row],[10% tax ]]</f>
        <v>45787.5</v>
      </c>
      <c r="K528" s="4">
        <v>12</v>
      </c>
      <c r="L528" s="4">
        <v>2014</v>
      </c>
      <c r="M528" t="str">
        <f>INDEX(RoutesPivot[DepAirport],MATCH($C528,RoutesPivot[[RouteID]:[RouteID]],0))</f>
        <v>ORD</v>
      </c>
      <c r="N528" t="str">
        <f>INDEX(RoutesPivot[AirportID],MATCH($C528,RoutesPivot[[RouteID]:[RouteID]],0))</f>
        <v>EWR</v>
      </c>
      <c r="O528">
        <f>INDEX(RoutesPivot[Distance],MATCH($C528,RoutesPivot[[RouteID]:[RouteID]],0))</f>
        <v>600</v>
      </c>
      <c r="P528">
        <f>INDEX(RoutesPivot[ListPrice],MATCH($C528,RoutesPivot[[RouteID]:[RouteID]],0))</f>
        <v>225</v>
      </c>
      <c r="Q528" t="str">
        <f>INDEX(AirportPivot[AirportName],MATCH($N528,AirportPivot[[AirportID]:[AirportID]],0))</f>
        <v>Newark Liberty International</v>
      </c>
      <c r="R528">
        <f>INDEX(AirportPivot[Gates (number of available)],MATCH($N528,AirportPivot[[AirportID]:[AirportID]],0))</f>
        <v>82</v>
      </c>
    </row>
    <row r="529" spans="1:18" x14ac:dyDescent="0.25">
      <c r="A529" s="3" t="s">
        <v>559</v>
      </c>
      <c r="B529" s="12">
        <v>41758</v>
      </c>
      <c r="C529" s="4" t="s">
        <v>80</v>
      </c>
      <c r="D529" s="4">
        <v>1.6</v>
      </c>
      <c r="E529" s="4">
        <v>81</v>
      </c>
      <c r="F529" s="5">
        <v>0.375</v>
      </c>
      <c r="G529" s="6">
        <v>300</v>
      </c>
      <c r="H529" s="7">
        <v>54300</v>
      </c>
      <c r="I529" s="7">
        <f>FlightsPivot[[#This Row],[Total Fare]]*10%</f>
        <v>5430</v>
      </c>
      <c r="J529" s="7">
        <f>FlightsPivot[[#This Row],[Total Fare]]+FlightsPivot[[#This Row],[10% tax ]]</f>
        <v>59730</v>
      </c>
      <c r="K529" s="4">
        <v>4</v>
      </c>
      <c r="L529" s="4">
        <v>2014</v>
      </c>
      <c r="M529" t="str">
        <f>INDEX(RoutesPivot[DepAirport],MATCH($C529,RoutesPivot[[RouteID]:[RouteID]],0))</f>
        <v>ORD</v>
      </c>
      <c r="N529" t="str">
        <f>INDEX(RoutesPivot[AirportID],MATCH($C529,RoutesPivot[[RouteID]:[RouteID]],0))</f>
        <v>MIA</v>
      </c>
      <c r="O529">
        <f>INDEX(RoutesPivot[Distance],MATCH($C529,RoutesPivot[[RouteID]:[RouteID]],0))</f>
        <v>1000</v>
      </c>
      <c r="P529">
        <f>INDEX(RoutesPivot[ListPrice],MATCH($C529,RoutesPivot[[RouteID]:[RouteID]],0))</f>
        <v>300</v>
      </c>
      <c r="Q529" t="str">
        <f>INDEX(AirportPivot[AirportName],MATCH($N529,AirportPivot[[AirportID]:[AirportID]],0))</f>
        <v>Miami International</v>
      </c>
      <c r="R529">
        <f>INDEX(AirportPivot[Gates (number of available)],MATCH($N529,AirportPivot[[AirportID]:[AirportID]],0))</f>
        <v>80</v>
      </c>
    </row>
    <row r="530" spans="1:18" x14ac:dyDescent="0.25">
      <c r="A530" s="3" t="s">
        <v>560</v>
      </c>
      <c r="B530" s="12">
        <v>41796</v>
      </c>
      <c r="C530" s="4" t="s">
        <v>30</v>
      </c>
      <c r="D530" s="4">
        <v>2.6</v>
      </c>
      <c r="E530" s="4">
        <v>63</v>
      </c>
      <c r="F530" s="5">
        <v>0.79166666666666663</v>
      </c>
      <c r="G530" s="6">
        <v>275</v>
      </c>
      <c r="H530" s="7">
        <v>49775</v>
      </c>
      <c r="I530" s="7">
        <f>FlightsPivot[[#This Row],[Total Fare]]*10%</f>
        <v>4977.5</v>
      </c>
      <c r="J530" s="7">
        <f>FlightsPivot[[#This Row],[Total Fare]]+FlightsPivot[[#This Row],[10% tax ]]</f>
        <v>54752.5</v>
      </c>
      <c r="K530" s="4">
        <v>6</v>
      </c>
      <c r="L530" s="4">
        <v>2014</v>
      </c>
      <c r="M530" t="str">
        <f>INDEX(RoutesPivot[DepAirport],MATCH($C530,RoutesPivot[[RouteID]:[RouteID]],0))</f>
        <v>ORD</v>
      </c>
      <c r="N530" t="str">
        <f>INDEX(RoutesPivot[AirportID],MATCH($C530,RoutesPivot[[RouteID]:[RouteID]],0))</f>
        <v>MCO</v>
      </c>
      <c r="O530">
        <f>INDEX(RoutesPivot[Distance],MATCH($C530,RoutesPivot[[RouteID]:[RouteID]],0))</f>
        <v>850</v>
      </c>
      <c r="P530">
        <f>INDEX(RoutesPivot[ListPrice],MATCH($C530,RoutesPivot[[RouteID]:[RouteID]],0))</f>
        <v>250</v>
      </c>
      <c r="Q530" t="str">
        <f>INDEX(AirportPivot[AirportName],MATCH($N530,AirportPivot[[AirportID]:[AirportID]],0))</f>
        <v>Orlando International</v>
      </c>
      <c r="R530">
        <f>INDEX(AirportPivot[Gates (number of available)],MATCH($N530,AirportPivot[[AirportID]:[AirportID]],0))</f>
        <v>67</v>
      </c>
    </row>
    <row r="531" spans="1:18" x14ac:dyDescent="0.25">
      <c r="A531" s="3" t="s">
        <v>561</v>
      </c>
      <c r="B531" s="12">
        <v>42150</v>
      </c>
      <c r="C531" s="4" t="s">
        <v>25</v>
      </c>
      <c r="D531" s="4">
        <v>2.7</v>
      </c>
      <c r="E531" s="4">
        <v>95</v>
      </c>
      <c r="F531" s="5">
        <v>0.41666666666666669</v>
      </c>
      <c r="G531" s="6">
        <v>200</v>
      </c>
      <c r="H531" s="7">
        <v>37000</v>
      </c>
      <c r="I531" s="7">
        <f>FlightsPivot[[#This Row],[Total Fare]]*10%</f>
        <v>3700</v>
      </c>
      <c r="J531" s="7">
        <f>FlightsPivot[[#This Row],[Total Fare]]+FlightsPivot[[#This Row],[10% tax ]]</f>
        <v>40700</v>
      </c>
      <c r="K531" s="4">
        <v>5</v>
      </c>
      <c r="L531" s="4">
        <v>2015</v>
      </c>
      <c r="M531" t="str">
        <f>INDEX(RoutesPivot[DepAirport],MATCH($C531,RoutesPivot[[RouteID]:[RouteID]],0))</f>
        <v>ORD</v>
      </c>
      <c r="N531" t="str">
        <f>INDEX(RoutesPivot[AirportID],MATCH($C531,RoutesPivot[[RouteID]:[RouteID]],0))</f>
        <v>DFW</v>
      </c>
      <c r="O531">
        <f>INDEX(RoutesPivot[Distance],MATCH($C531,RoutesPivot[[RouteID]:[RouteID]],0))</f>
        <v>700</v>
      </c>
      <c r="P531">
        <f>INDEX(RoutesPivot[ListPrice],MATCH($C531,RoutesPivot[[RouteID]:[RouteID]],0))</f>
        <v>200</v>
      </c>
      <c r="Q531" t="str">
        <f>INDEX(AirportPivot[AirportName],MATCH($N531,AirportPivot[[AirportID]:[AirportID]],0))</f>
        <v>Dallas/Fort Worth International</v>
      </c>
      <c r="R531">
        <f>INDEX(AirportPivot[Gates (number of available)],MATCH($N531,AirportPivot[[AirportID]:[AirportID]],0))</f>
        <v>130</v>
      </c>
    </row>
    <row r="532" spans="1:18" x14ac:dyDescent="0.25">
      <c r="A532" s="3" t="s">
        <v>562</v>
      </c>
      <c r="B532" s="12">
        <v>41834</v>
      </c>
      <c r="C532" s="4" t="s">
        <v>11</v>
      </c>
      <c r="D532" s="4">
        <v>3.4</v>
      </c>
      <c r="E532" s="4">
        <v>164</v>
      </c>
      <c r="F532" s="5">
        <v>0.29166666666666669</v>
      </c>
      <c r="G532" s="6">
        <v>330</v>
      </c>
      <c r="H532" s="7">
        <v>54450</v>
      </c>
      <c r="I532" s="7">
        <f>FlightsPivot[[#This Row],[Total Fare]]*10%</f>
        <v>5445</v>
      </c>
      <c r="J532" s="7">
        <f>FlightsPivot[[#This Row],[Total Fare]]+FlightsPivot[[#This Row],[10% tax ]]</f>
        <v>59895</v>
      </c>
      <c r="K532" s="4">
        <v>7</v>
      </c>
      <c r="L532" s="4">
        <v>2014</v>
      </c>
      <c r="M532" t="str">
        <f>INDEX(RoutesPivot[DepAirport],MATCH($C532,RoutesPivot[[RouteID]:[RouteID]],0))</f>
        <v>ORD</v>
      </c>
      <c r="N532" t="str">
        <f>INDEX(RoutesPivot[AirportID],MATCH($C532,RoutesPivot[[RouteID]:[RouteID]],0))</f>
        <v>BOS</v>
      </c>
      <c r="O532">
        <f>INDEX(RoutesPivot[Distance],MATCH($C532,RoutesPivot[[RouteID]:[RouteID]],0))</f>
        <v>730</v>
      </c>
      <c r="P532">
        <f>INDEX(RoutesPivot[ListPrice],MATCH($C532,RoutesPivot[[RouteID]:[RouteID]],0))</f>
        <v>300</v>
      </c>
      <c r="Q532" t="str">
        <f>INDEX(AirportPivot[AirportName],MATCH($N532,AirportPivot[[AirportID]:[AirportID]],0))</f>
        <v>General Edward Lawrence Logan International</v>
      </c>
      <c r="R532">
        <f>INDEX(AirportPivot[Gates (number of available)],MATCH($N532,AirportPivot[[AirportID]:[AirportID]],0))</f>
        <v>63</v>
      </c>
    </row>
    <row r="533" spans="1:18" x14ac:dyDescent="0.25">
      <c r="A533" s="3" t="s">
        <v>563</v>
      </c>
      <c r="B533" s="12">
        <v>42015</v>
      </c>
      <c r="C533" s="4" t="s">
        <v>13</v>
      </c>
      <c r="D533" s="4">
        <v>2.8</v>
      </c>
      <c r="E533" s="4">
        <v>2</v>
      </c>
      <c r="F533" s="5">
        <v>0.8125</v>
      </c>
      <c r="G533" s="6">
        <v>250</v>
      </c>
      <c r="H533" s="7">
        <v>46250</v>
      </c>
      <c r="I533" s="7">
        <f>FlightsPivot[[#This Row],[Total Fare]]*10%</f>
        <v>4625</v>
      </c>
      <c r="J533" s="7">
        <f>FlightsPivot[[#This Row],[Total Fare]]+FlightsPivot[[#This Row],[10% tax ]]</f>
        <v>50875</v>
      </c>
      <c r="K533" s="4">
        <v>1</v>
      </c>
      <c r="L533" s="4">
        <v>2015</v>
      </c>
      <c r="M533" t="str">
        <f>INDEX(RoutesPivot[DepAirport],MATCH($C533,RoutesPivot[[RouteID]:[RouteID]],0))</f>
        <v>ORD</v>
      </c>
      <c r="N533" t="str">
        <f>INDEX(RoutesPivot[AirportID],MATCH($C533,RoutesPivot[[RouteID]:[RouteID]],0))</f>
        <v>JFK</v>
      </c>
      <c r="O533">
        <f>INDEX(RoutesPivot[Distance],MATCH($C533,RoutesPivot[[RouteID]:[RouteID]],0))</f>
        <v>619</v>
      </c>
      <c r="P533">
        <f>INDEX(RoutesPivot[ListPrice],MATCH($C533,RoutesPivot[[RouteID]:[RouteID]],0))</f>
        <v>250</v>
      </c>
      <c r="Q533" t="str">
        <f>INDEX(AirportPivot[AirportName],MATCH($N533,AirportPivot[[AirportID]:[AirportID]],0))</f>
        <v>John F Kennedy International</v>
      </c>
      <c r="R533">
        <f>INDEX(AirportPivot[Gates (number of available)],MATCH($N533,AirportPivot[[AirportID]:[AirportID]],0))</f>
        <v>120</v>
      </c>
    </row>
    <row r="534" spans="1:18" x14ac:dyDescent="0.25">
      <c r="A534" s="3" t="s">
        <v>564</v>
      </c>
      <c r="B534" s="12">
        <v>42208</v>
      </c>
      <c r="C534" s="4" t="s">
        <v>23</v>
      </c>
      <c r="D534" s="4">
        <v>1.5</v>
      </c>
      <c r="E534" s="4">
        <v>141</v>
      </c>
      <c r="F534" s="5">
        <v>0.45833333333333331</v>
      </c>
      <c r="G534" s="6">
        <v>330</v>
      </c>
      <c r="H534" s="7">
        <v>61050</v>
      </c>
      <c r="I534" s="7">
        <f>FlightsPivot[[#This Row],[Total Fare]]*10%</f>
        <v>6105</v>
      </c>
      <c r="J534" s="7">
        <f>FlightsPivot[[#This Row],[Total Fare]]+FlightsPivot[[#This Row],[10% tax ]]</f>
        <v>67155</v>
      </c>
      <c r="K534" s="4">
        <v>7</v>
      </c>
      <c r="L534" s="4">
        <v>2015</v>
      </c>
      <c r="M534" t="str">
        <f>INDEX(RoutesPivot[DepAirport],MATCH($C534,RoutesPivot[[RouteID]:[RouteID]],0))</f>
        <v>ORD</v>
      </c>
      <c r="N534" t="str">
        <f>INDEX(RoutesPivot[AirportID],MATCH($C534,RoutesPivot[[RouteID]:[RouteID]],0))</f>
        <v>DEN</v>
      </c>
      <c r="O534">
        <f>INDEX(RoutesPivot[Distance],MATCH($C534,RoutesPivot[[RouteID]:[RouteID]],0))</f>
        <v>800</v>
      </c>
      <c r="P534">
        <f>INDEX(RoutesPivot[ListPrice],MATCH($C534,RoutesPivot[[RouteID]:[RouteID]],0))</f>
        <v>300</v>
      </c>
      <c r="Q534" t="str">
        <f>INDEX(AirportPivot[AirportName],MATCH($N534,AirportPivot[[AirportID]:[AirportID]],0))</f>
        <v>Denver International</v>
      </c>
      <c r="R534">
        <f>INDEX(AirportPivot[Gates (number of available)],MATCH($N534,AirportPivot[[AirportID]:[AirportID]],0))</f>
        <v>75</v>
      </c>
    </row>
    <row r="535" spans="1:18" x14ac:dyDescent="0.25">
      <c r="A535" s="3" t="s">
        <v>565</v>
      </c>
      <c r="B535" s="12">
        <v>42214</v>
      </c>
      <c r="C535" s="4" t="s">
        <v>23</v>
      </c>
      <c r="D535" s="4">
        <v>2.7</v>
      </c>
      <c r="E535" s="4">
        <v>150</v>
      </c>
      <c r="F535" s="5">
        <v>0.8125</v>
      </c>
      <c r="G535" s="6">
        <v>330</v>
      </c>
      <c r="H535" s="7">
        <v>61050</v>
      </c>
      <c r="I535" s="7">
        <f>FlightsPivot[[#This Row],[Total Fare]]*10%</f>
        <v>6105</v>
      </c>
      <c r="J535" s="7">
        <f>FlightsPivot[[#This Row],[Total Fare]]+FlightsPivot[[#This Row],[10% tax ]]</f>
        <v>67155</v>
      </c>
      <c r="K535" s="4">
        <v>7</v>
      </c>
      <c r="L535" s="4">
        <v>2015</v>
      </c>
      <c r="M535" t="str">
        <f>INDEX(RoutesPivot[DepAirport],MATCH($C535,RoutesPivot[[RouteID]:[RouteID]],0))</f>
        <v>ORD</v>
      </c>
      <c r="N535" t="str">
        <f>INDEX(RoutesPivot[AirportID],MATCH($C535,RoutesPivot[[RouteID]:[RouteID]],0))</f>
        <v>DEN</v>
      </c>
      <c r="O535">
        <f>INDEX(RoutesPivot[Distance],MATCH($C535,RoutesPivot[[RouteID]:[RouteID]],0))</f>
        <v>800</v>
      </c>
      <c r="P535">
        <f>INDEX(RoutesPivot[ListPrice],MATCH($C535,RoutesPivot[[RouteID]:[RouteID]],0))</f>
        <v>300</v>
      </c>
      <c r="Q535" t="str">
        <f>INDEX(AirportPivot[AirportName],MATCH($N535,AirportPivot[[AirportID]:[AirportID]],0))</f>
        <v>Denver International</v>
      </c>
      <c r="R535">
        <f>INDEX(AirportPivot[Gates (number of available)],MATCH($N535,AirportPivot[[AirportID]:[AirportID]],0))</f>
        <v>75</v>
      </c>
    </row>
    <row r="536" spans="1:18" x14ac:dyDescent="0.25">
      <c r="A536" s="3" t="s">
        <v>566</v>
      </c>
      <c r="B536" s="12">
        <v>42281</v>
      </c>
      <c r="C536" s="4" t="s">
        <v>40</v>
      </c>
      <c r="D536" s="4">
        <v>2.9</v>
      </c>
      <c r="E536" s="4">
        <v>47</v>
      </c>
      <c r="F536" s="5">
        <v>0.35416666666666669</v>
      </c>
      <c r="G536" s="6">
        <v>115</v>
      </c>
      <c r="H536" s="7">
        <v>18975</v>
      </c>
      <c r="I536" s="7">
        <f>FlightsPivot[[#This Row],[Total Fare]]*10%</f>
        <v>1897.5</v>
      </c>
      <c r="J536" s="7">
        <f>FlightsPivot[[#This Row],[Total Fare]]+FlightsPivot[[#This Row],[10% tax ]]</f>
        <v>20872.5</v>
      </c>
      <c r="K536" s="4">
        <v>10</v>
      </c>
      <c r="L536" s="4">
        <v>2015</v>
      </c>
      <c r="M536" t="str">
        <f>INDEX(RoutesPivot[DepAirport],MATCH($C536,RoutesPivot[[RouteID]:[RouteID]],0))</f>
        <v>ORD</v>
      </c>
      <c r="N536" t="str">
        <f>INDEX(RoutesPivot[AirportID],MATCH($C536,RoutesPivot[[RouteID]:[RouteID]],0))</f>
        <v>MSP</v>
      </c>
      <c r="O536">
        <f>INDEX(RoutesPivot[Distance],MATCH($C536,RoutesPivot[[RouteID]:[RouteID]],0))</f>
        <v>300</v>
      </c>
      <c r="P536">
        <f>INDEX(RoutesPivot[ListPrice],MATCH($C536,RoutesPivot[[RouteID]:[RouteID]],0))</f>
        <v>115</v>
      </c>
      <c r="Q536" t="str">
        <f>INDEX(AirportPivot[AirportName],MATCH($N536,AirportPivot[[AirportID]:[AirportID]],0))</f>
        <v>Minneapolis-St Paul International/Wold-Chamberlain</v>
      </c>
      <c r="R536">
        <f>INDEX(AirportPivot[Gates (number of available)],MATCH($N536,AirportPivot[[AirportID]:[AirportID]],0))</f>
        <v>65</v>
      </c>
    </row>
    <row r="537" spans="1:18" x14ac:dyDescent="0.25">
      <c r="A537" s="3" t="s">
        <v>567</v>
      </c>
      <c r="B537" s="12">
        <v>41988</v>
      </c>
      <c r="C537" s="4" t="s">
        <v>27</v>
      </c>
      <c r="D537" s="4">
        <v>7.3</v>
      </c>
      <c r="E537" s="4">
        <v>167</v>
      </c>
      <c r="F537" s="5">
        <v>0.375</v>
      </c>
      <c r="G537" s="6">
        <v>200</v>
      </c>
      <c r="H537" s="7">
        <v>33000</v>
      </c>
      <c r="I537" s="7">
        <f>FlightsPivot[[#This Row],[Total Fare]]*10%</f>
        <v>3300</v>
      </c>
      <c r="J537" s="7">
        <f>FlightsPivot[[#This Row],[Total Fare]]+FlightsPivot[[#This Row],[10% tax ]]</f>
        <v>36300</v>
      </c>
      <c r="K537" s="4">
        <v>12</v>
      </c>
      <c r="L537" s="4">
        <v>2014</v>
      </c>
      <c r="M537" t="str">
        <f>INDEX(RoutesPivot[DepAirport],MATCH($C537,RoutesPivot[[RouteID]:[RouteID]],0))</f>
        <v>ORD</v>
      </c>
      <c r="N537" t="str">
        <f>INDEX(RoutesPivot[AirportID],MATCH($C537,RoutesPivot[[RouteID]:[RouteID]],0))</f>
        <v>ATL</v>
      </c>
      <c r="O537">
        <f>INDEX(RoutesPivot[Distance],MATCH($C537,RoutesPivot[[RouteID]:[RouteID]],0))</f>
        <v>510</v>
      </c>
      <c r="P537">
        <f>INDEX(RoutesPivot[ListPrice],MATCH($C537,RoutesPivot[[RouteID]:[RouteID]],0))</f>
        <v>200</v>
      </c>
      <c r="Q537" t="str">
        <f>INDEX(AirportPivot[AirportName],MATCH($N537,AirportPivot[[AirportID]:[AirportID]],0))</f>
        <v>Hartsfield-Jackson Atlanta International</v>
      </c>
      <c r="R537">
        <f>INDEX(AirportPivot[Gates (number of available)],MATCH($N537,AirportPivot[[AirportID]:[AirportID]],0))</f>
        <v>100</v>
      </c>
    </row>
    <row r="538" spans="1:18" x14ac:dyDescent="0.25">
      <c r="A538" s="3" t="s">
        <v>568</v>
      </c>
      <c r="B538" s="12">
        <v>42261</v>
      </c>
      <c r="C538" s="4" t="s">
        <v>47</v>
      </c>
      <c r="D538" s="4">
        <v>1.3</v>
      </c>
      <c r="E538" s="4">
        <v>92</v>
      </c>
      <c r="F538" s="5">
        <v>0.83333333333333337</v>
      </c>
      <c r="G538" s="6">
        <v>250</v>
      </c>
      <c r="H538" s="7">
        <v>46250</v>
      </c>
      <c r="I538" s="7">
        <f>FlightsPivot[[#This Row],[Total Fare]]*10%</f>
        <v>4625</v>
      </c>
      <c r="J538" s="7">
        <f>FlightsPivot[[#This Row],[Total Fare]]+FlightsPivot[[#This Row],[10% tax ]]</f>
        <v>50875</v>
      </c>
      <c r="K538" s="4">
        <v>9</v>
      </c>
      <c r="L538" s="4">
        <v>2015</v>
      </c>
      <c r="M538" t="str">
        <f>INDEX(RoutesPivot[DepAirport],MATCH($C538,RoutesPivot[[RouteID]:[RouteID]],0))</f>
        <v>ORD</v>
      </c>
      <c r="N538" t="str">
        <f>INDEX(RoutesPivot[AirportID],MATCH($C538,RoutesPivot[[RouteID]:[RouteID]],0))</f>
        <v>PHX</v>
      </c>
      <c r="O538">
        <f>INDEX(RoutesPivot[Distance],MATCH($C538,RoutesPivot[[RouteID]:[RouteID]],0))</f>
        <v>1200</v>
      </c>
      <c r="P538">
        <f>INDEX(RoutesPivot[ListPrice],MATCH($C538,RoutesPivot[[RouteID]:[RouteID]],0))</f>
        <v>250</v>
      </c>
      <c r="Q538" t="str">
        <f>INDEX(AirportPivot[AirportName],MATCH($N538,AirportPivot[[AirportID]:[AirportID]],0))</f>
        <v>Phoenix Sky Harbor International</v>
      </c>
      <c r="R538">
        <f>INDEX(AirportPivot[Gates (number of available)],MATCH($N538,AirportPivot[[AirportID]:[AirportID]],0))</f>
        <v>60</v>
      </c>
    </row>
    <row r="539" spans="1:18" x14ac:dyDescent="0.25">
      <c r="A539" s="3" t="s">
        <v>569</v>
      </c>
      <c r="B539" s="12">
        <v>42331</v>
      </c>
      <c r="C539" s="4" t="s">
        <v>37</v>
      </c>
      <c r="D539" s="4">
        <v>4.9000000000000004</v>
      </c>
      <c r="E539" s="4">
        <v>38</v>
      </c>
      <c r="F539" s="5">
        <v>0.35416666666666669</v>
      </c>
      <c r="G539" s="6">
        <v>525</v>
      </c>
      <c r="H539" s="7">
        <v>86625</v>
      </c>
      <c r="I539" s="7">
        <f>FlightsPivot[[#This Row],[Total Fare]]*10%</f>
        <v>8662.5</v>
      </c>
      <c r="J539" s="7">
        <f>FlightsPivot[[#This Row],[Total Fare]]+FlightsPivot[[#This Row],[10% tax ]]</f>
        <v>95287.5</v>
      </c>
      <c r="K539" s="4">
        <v>11</v>
      </c>
      <c r="L539" s="4">
        <v>2015</v>
      </c>
      <c r="M539" t="str">
        <f>INDEX(RoutesPivot[DepAirport],MATCH($C539,RoutesPivot[[RouteID]:[RouteID]],0))</f>
        <v>ORD</v>
      </c>
      <c r="N539" t="str">
        <f>INDEX(RoutesPivot[AirportID],MATCH($C539,RoutesPivot[[RouteID]:[RouteID]],0))</f>
        <v>SEA</v>
      </c>
      <c r="O539">
        <f>INDEX(RoutesPivot[Distance],MATCH($C539,RoutesPivot[[RouteID]:[RouteID]],0))</f>
        <v>1500</v>
      </c>
      <c r="P539">
        <f>INDEX(RoutesPivot[ListPrice],MATCH($C539,RoutesPivot[[RouteID]:[RouteID]],0))</f>
        <v>350</v>
      </c>
      <c r="Q539" t="str">
        <f>INDEX(AirportPivot[AirportName],MATCH($N539,AirportPivot[[AirportID]:[AirportID]],0))</f>
        <v>Seattle-Tacoma International</v>
      </c>
      <c r="R539">
        <f>INDEX(AirportPivot[Gates (number of available)],MATCH($N539,AirportPivot[[AirportID]:[AirportID]],0))</f>
        <v>58</v>
      </c>
    </row>
    <row r="540" spans="1:18" x14ac:dyDescent="0.25">
      <c r="A540" s="3" t="s">
        <v>570</v>
      </c>
      <c r="B540" s="12">
        <v>41654</v>
      </c>
      <c r="C540" s="4" t="s">
        <v>23</v>
      </c>
      <c r="D540" s="4">
        <v>0.7</v>
      </c>
      <c r="E540" s="4">
        <v>96</v>
      </c>
      <c r="F540" s="5">
        <v>0.72916666666666663</v>
      </c>
      <c r="G540" s="6">
        <v>300</v>
      </c>
      <c r="H540" s="7">
        <v>55500</v>
      </c>
      <c r="I540" s="7">
        <f>FlightsPivot[[#This Row],[Total Fare]]*10%</f>
        <v>5550</v>
      </c>
      <c r="J540" s="7">
        <f>FlightsPivot[[#This Row],[Total Fare]]+FlightsPivot[[#This Row],[10% tax ]]</f>
        <v>61050</v>
      </c>
      <c r="K540" s="4">
        <v>1</v>
      </c>
      <c r="L540" s="4">
        <v>2014</v>
      </c>
      <c r="M540" t="str">
        <f>INDEX(RoutesPivot[DepAirport],MATCH($C540,RoutesPivot[[RouteID]:[RouteID]],0))</f>
        <v>ORD</v>
      </c>
      <c r="N540" t="str">
        <f>INDEX(RoutesPivot[AirportID],MATCH($C540,RoutesPivot[[RouteID]:[RouteID]],0))</f>
        <v>DEN</v>
      </c>
      <c r="O540">
        <f>INDEX(RoutesPivot[Distance],MATCH($C540,RoutesPivot[[RouteID]:[RouteID]],0))</f>
        <v>800</v>
      </c>
      <c r="P540">
        <f>INDEX(RoutesPivot[ListPrice],MATCH($C540,RoutesPivot[[RouteID]:[RouteID]],0))</f>
        <v>300</v>
      </c>
      <c r="Q540" t="str">
        <f>INDEX(AirportPivot[AirportName],MATCH($N540,AirportPivot[[AirportID]:[AirportID]],0))</f>
        <v>Denver International</v>
      </c>
      <c r="R540">
        <f>INDEX(AirportPivot[Gates (number of available)],MATCH($N540,AirportPivot[[AirportID]:[AirportID]],0))</f>
        <v>75</v>
      </c>
    </row>
    <row r="541" spans="1:18" x14ac:dyDescent="0.25">
      <c r="A541" s="3" t="s">
        <v>571</v>
      </c>
      <c r="B541" s="12">
        <v>42287</v>
      </c>
      <c r="C541" s="4" t="s">
        <v>25</v>
      </c>
      <c r="D541" s="4">
        <v>2.2999999999999998</v>
      </c>
      <c r="E541" s="4">
        <v>193</v>
      </c>
      <c r="F541" s="5">
        <v>0.79166666666666663</v>
      </c>
      <c r="G541" s="6">
        <v>200</v>
      </c>
      <c r="H541" s="7">
        <v>33000</v>
      </c>
      <c r="I541" s="7">
        <f>FlightsPivot[[#This Row],[Total Fare]]*10%</f>
        <v>3300</v>
      </c>
      <c r="J541" s="7">
        <f>FlightsPivot[[#This Row],[Total Fare]]+FlightsPivot[[#This Row],[10% tax ]]</f>
        <v>36300</v>
      </c>
      <c r="K541" s="4">
        <v>10</v>
      </c>
      <c r="L541" s="4">
        <v>2015</v>
      </c>
      <c r="M541" t="str">
        <f>INDEX(RoutesPivot[DepAirport],MATCH($C541,RoutesPivot[[RouteID]:[RouteID]],0))</f>
        <v>ORD</v>
      </c>
      <c r="N541" t="str">
        <f>INDEX(RoutesPivot[AirportID],MATCH($C541,RoutesPivot[[RouteID]:[RouteID]],0))</f>
        <v>DFW</v>
      </c>
      <c r="O541">
        <f>INDEX(RoutesPivot[Distance],MATCH($C541,RoutesPivot[[RouteID]:[RouteID]],0))</f>
        <v>700</v>
      </c>
      <c r="P541">
        <f>INDEX(RoutesPivot[ListPrice],MATCH($C541,RoutesPivot[[RouteID]:[RouteID]],0))</f>
        <v>200</v>
      </c>
      <c r="Q541" t="str">
        <f>INDEX(AirportPivot[AirportName],MATCH($N541,AirportPivot[[AirportID]:[AirportID]],0))</f>
        <v>Dallas/Fort Worth International</v>
      </c>
      <c r="R541">
        <f>INDEX(AirportPivot[Gates (number of available)],MATCH($N541,AirportPivot[[AirportID]:[AirportID]],0))</f>
        <v>130</v>
      </c>
    </row>
    <row r="542" spans="1:18" x14ac:dyDescent="0.25">
      <c r="A542" s="3" t="s">
        <v>572</v>
      </c>
      <c r="B542" s="12">
        <v>41824</v>
      </c>
      <c r="C542" s="4" t="s">
        <v>80</v>
      </c>
      <c r="D542" s="4">
        <v>0.9</v>
      </c>
      <c r="E542" s="4">
        <v>206</v>
      </c>
      <c r="F542" s="5">
        <v>0.33333333333333331</v>
      </c>
      <c r="G542" s="6">
        <v>330</v>
      </c>
      <c r="H542" s="7">
        <v>54450</v>
      </c>
      <c r="I542" s="7">
        <f>FlightsPivot[[#This Row],[Total Fare]]*10%</f>
        <v>5445</v>
      </c>
      <c r="J542" s="7">
        <f>FlightsPivot[[#This Row],[Total Fare]]+FlightsPivot[[#This Row],[10% tax ]]</f>
        <v>59895</v>
      </c>
      <c r="K542" s="4">
        <v>7</v>
      </c>
      <c r="L542" s="4">
        <v>2014</v>
      </c>
      <c r="M542" t="str">
        <f>INDEX(RoutesPivot[DepAirport],MATCH($C542,RoutesPivot[[RouteID]:[RouteID]],0))</f>
        <v>ORD</v>
      </c>
      <c r="N542" t="str">
        <f>INDEX(RoutesPivot[AirportID],MATCH($C542,RoutesPivot[[RouteID]:[RouteID]],0))</f>
        <v>MIA</v>
      </c>
      <c r="O542">
        <f>INDEX(RoutesPivot[Distance],MATCH($C542,RoutesPivot[[RouteID]:[RouteID]],0))</f>
        <v>1000</v>
      </c>
      <c r="P542">
        <f>INDEX(RoutesPivot[ListPrice],MATCH($C542,RoutesPivot[[RouteID]:[RouteID]],0))</f>
        <v>300</v>
      </c>
      <c r="Q542" t="str">
        <f>INDEX(AirportPivot[AirportName],MATCH($N542,AirportPivot[[AirportID]:[AirportID]],0))</f>
        <v>Miami International</v>
      </c>
      <c r="R542">
        <f>INDEX(AirportPivot[Gates (number of available)],MATCH($N542,AirportPivot[[AirportID]:[AirportID]],0))</f>
        <v>80</v>
      </c>
    </row>
    <row r="543" spans="1:18" x14ac:dyDescent="0.25">
      <c r="A543" s="3" t="s">
        <v>573</v>
      </c>
      <c r="B543" s="12">
        <v>41967</v>
      </c>
      <c r="C543" s="4" t="s">
        <v>25</v>
      </c>
      <c r="D543" s="4">
        <v>4.4000000000000004</v>
      </c>
      <c r="E543" s="4">
        <v>153</v>
      </c>
      <c r="F543" s="5">
        <v>0.75</v>
      </c>
      <c r="G543" s="6">
        <v>300</v>
      </c>
      <c r="H543" s="7">
        <v>49500</v>
      </c>
      <c r="I543" s="7">
        <f>FlightsPivot[[#This Row],[Total Fare]]*10%</f>
        <v>4950</v>
      </c>
      <c r="J543" s="7">
        <f>FlightsPivot[[#This Row],[Total Fare]]+FlightsPivot[[#This Row],[10% tax ]]</f>
        <v>54450</v>
      </c>
      <c r="K543" s="4">
        <v>11</v>
      </c>
      <c r="L543" s="4">
        <v>2014</v>
      </c>
      <c r="M543" t="str">
        <f>INDEX(RoutesPivot[DepAirport],MATCH($C543,RoutesPivot[[RouteID]:[RouteID]],0))</f>
        <v>ORD</v>
      </c>
      <c r="N543" t="str">
        <f>INDEX(RoutesPivot[AirportID],MATCH($C543,RoutesPivot[[RouteID]:[RouteID]],0))</f>
        <v>DFW</v>
      </c>
      <c r="O543">
        <f>INDEX(RoutesPivot[Distance],MATCH($C543,RoutesPivot[[RouteID]:[RouteID]],0))</f>
        <v>700</v>
      </c>
      <c r="P543">
        <f>INDEX(RoutesPivot[ListPrice],MATCH($C543,RoutesPivot[[RouteID]:[RouteID]],0))</f>
        <v>200</v>
      </c>
      <c r="Q543" t="str">
        <f>INDEX(AirportPivot[AirportName],MATCH($N543,AirportPivot[[AirportID]:[AirportID]],0))</f>
        <v>Dallas/Fort Worth International</v>
      </c>
      <c r="R543">
        <f>INDEX(AirportPivot[Gates (number of available)],MATCH($N543,AirportPivot[[AirportID]:[AirportID]],0))</f>
        <v>130</v>
      </c>
    </row>
    <row r="544" spans="1:18" x14ac:dyDescent="0.25">
      <c r="A544" s="3" t="s">
        <v>574</v>
      </c>
      <c r="B544" s="12">
        <v>42337</v>
      </c>
      <c r="C544" s="4" t="s">
        <v>37</v>
      </c>
      <c r="D544" s="4">
        <v>3.9</v>
      </c>
      <c r="E544" s="4">
        <v>168</v>
      </c>
      <c r="F544" s="5">
        <v>0.58333333333333337</v>
      </c>
      <c r="G544" s="6">
        <v>525</v>
      </c>
      <c r="H544" s="7">
        <v>86625</v>
      </c>
      <c r="I544" s="7">
        <f>FlightsPivot[[#This Row],[Total Fare]]*10%</f>
        <v>8662.5</v>
      </c>
      <c r="J544" s="7">
        <f>FlightsPivot[[#This Row],[Total Fare]]+FlightsPivot[[#This Row],[10% tax ]]</f>
        <v>95287.5</v>
      </c>
      <c r="K544" s="4">
        <v>11</v>
      </c>
      <c r="L544" s="4">
        <v>2015</v>
      </c>
      <c r="M544" t="str">
        <f>INDEX(RoutesPivot[DepAirport],MATCH($C544,RoutesPivot[[RouteID]:[RouteID]],0))</f>
        <v>ORD</v>
      </c>
      <c r="N544" t="str">
        <f>INDEX(RoutesPivot[AirportID],MATCH($C544,RoutesPivot[[RouteID]:[RouteID]],0))</f>
        <v>SEA</v>
      </c>
      <c r="O544">
        <f>INDEX(RoutesPivot[Distance],MATCH($C544,RoutesPivot[[RouteID]:[RouteID]],0))</f>
        <v>1500</v>
      </c>
      <c r="P544">
        <f>INDEX(RoutesPivot[ListPrice],MATCH($C544,RoutesPivot[[RouteID]:[RouteID]],0))</f>
        <v>350</v>
      </c>
      <c r="Q544" t="str">
        <f>INDEX(AirportPivot[AirportName],MATCH($N544,AirportPivot[[AirportID]:[AirportID]],0))</f>
        <v>Seattle-Tacoma International</v>
      </c>
      <c r="R544">
        <f>INDEX(AirportPivot[Gates (number of available)],MATCH($N544,AirportPivot[[AirportID]:[AirportID]],0))</f>
        <v>58</v>
      </c>
    </row>
    <row r="545" spans="1:18" x14ac:dyDescent="0.25">
      <c r="A545" s="3" t="s">
        <v>575</v>
      </c>
      <c r="B545" s="12">
        <v>41797</v>
      </c>
      <c r="C545" s="4" t="s">
        <v>19</v>
      </c>
      <c r="D545" s="4">
        <v>2.5</v>
      </c>
      <c r="E545" s="4">
        <v>23</v>
      </c>
      <c r="F545" s="5">
        <v>0.70833333333333337</v>
      </c>
      <c r="G545" s="6">
        <v>220</v>
      </c>
      <c r="H545" s="7">
        <v>40700</v>
      </c>
      <c r="I545" s="7">
        <f>FlightsPivot[[#This Row],[Total Fare]]*10%</f>
        <v>4070</v>
      </c>
      <c r="J545" s="7">
        <f>FlightsPivot[[#This Row],[Total Fare]]+FlightsPivot[[#This Row],[10% tax ]]</f>
        <v>44770</v>
      </c>
      <c r="K545" s="4">
        <v>6</v>
      </c>
      <c r="L545" s="4">
        <v>2014</v>
      </c>
      <c r="M545" t="str">
        <f>INDEX(RoutesPivot[DepAirport],MATCH($C545,RoutesPivot[[RouteID]:[RouteID]],0))</f>
        <v>ORD</v>
      </c>
      <c r="N545" t="str">
        <f>INDEX(RoutesPivot[AirportID],MATCH($C545,RoutesPivot[[RouteID]:[RouteID]],0))</f>
        <v>IAH</v>
      </c>
      <c r="O545">
        <f>INDEX(RoutesPivot[Distance],MATCH($C545,RoutesPivot[[RouteID]:[RouteID]],0))</f>
        <v>800</v>
      </c>
      <c r="P545">
        <f>INDEX(RoutesPivot[ListPrice],MATCH($C545,RoutesPivot[[RouteID]:[RouteID]],0))</f>
        <v>200</v>
      </c>
      <c r="Q545" t="str">
        <f>INDEX(AirportPivot[AirportName],MATCH($N545,AirportPivot[[AirportID]:[AirportID]],0))</f>
        <v>George Bush Intercontinental/Houston</v>
      </c>
      <c r="R545">
        <f>INDEX(AirportPivot[Gates (number of available)],MATCH($N545,AirportPivot[[AirportID]:[AirportID]],0))</f>
        <v>80</v>
      </c>
    </row>
    <row r="546" spans="1:18" x14ac:dyDescent="0.25">
      <c r="A546" s="3" t="s">
        <v>576</v>
      </c>
      <c r="B546" s="12">
        <v>41641</v>
      </c>
      <c r="C546" s="4" t="s">
        <v>70</v>
      </c>
      <c r="D546" s="4">
        <v>3.8</v>
      </c>
      <c r="E546" s="4">
        <v>171</v>
      </c>
      <c r="F546" s="5">
        <v>0.3125</v>
      </c>
      <c r="G546" s="6">
        <v>275</v>
      </c>
      <c r="H546" s="7">
        <v>45375</v>
      </c>
      <c r="I546" s="7">
        <f>FlightsPivot[[#This Row],[Total Fare]]*10%</f>
        <v>4537.5</v>
      </c>
      <c r="J546" s="7">
        <f>FlightsPivot[[#This Row],[Total Fare]]+FlightsPivot[[#This Row],[10% tax ]]</f>
        <v>49912.5</v>
      </c>
      <c r="K546" s="4">
        <v>1</v>
      </c>
      <c r="L546" s="4">
        <v>2014</v>
      </c>
      <c r="M546" t="str">
        <f>INDEX(RoutesPivot[DepAirport],MATCH($C546,RoutesPivot[[RouteID]:[RouteID]],0))</f>
        <v>ORD</v>
      </c>
      <c r="N546" t="str">
        <f>INDEX(RoutesPivot[AirportID],MATCH($C546,RoutesPivot[[RouteID]:[RouteID]],0))</f>
        <v>LAS</v>
      </c>
      <c r="O546">
        <f>INDEX(RoutesPivot[Distance],MATCH($C546,RoutesPivot[[RouteID]:[RouteID]],0))</f>
        <v>1100</v>
      </c>
      <c r="P546">
        <f>INDEX(RoutesPivot[ListPrice],MATCH($C546,RoutesPivot[[RouteID]:[RouteID]],0))</f>
        <v>275</v>
      </c>
      <c r="Q546" t="str">
        <f>INDEX(AirportPivot[AirportName],MATCH($N546,AirportPivot[[AirportID]:[AirportID]],0))</f>
        <v>McCarran International</v>
      </c>
      <c r="R546">
        <f>INDEX(AirportPivot[Gates (number of available)],MATCH($N546,AirportPivot[[AirportID]:[AirportID]],0))</f>
        <v>68</v>
      </c>
    </row>
    <row r="547" spans="1:18" x14ac:dyDescent="0.25">
      <c r="A547" s="3" t="s">
        <v>577</v>
      </c>
      <c r="B547" s="12">
        <v>41948</v>
      </c>
      <c r="C547" s="4" t="s">
        <v>25</v>
      </c>
      <c r="D547" s="4">
        <v>1.1000000000000001</v>
      </c>
      <c r="E547" s="4">
        <v>55</v>
      </c>
      <c r="F547" s="5">
        <v>0.33333333333333331</v>
      </c>
      <c r="G547" s="6">
        <v>200</v>
      </c>
      <c r="H547" s="7">
        <v>33000</v>
      </c>
      <c r="I547" s="7">
        <f>FlightsPivot[[#This Row],[Total Fare]]*10%</f>
        <v>3300</v>
      </c>
      <c r="J547" s="7">
        <f>FlightsPivot[[#This Row],[Total Fare]]+FlightsPivot[[#This Row],[10% tax ]]</f>
        <v>36300</v>
      </c>
      <c r="K547" s="4">
        <v>11</v>
      </c>
      <c r="L547" s="4">
        <v>2014</v>
      </c>
      <c r="M547" t="str">
        <f>INDEX(RoutesPivot[DepAirport],MATCH($C547,RoutesPivot[[RouteID]:[RouteID]],0))</f>
        <v>ORD</v>
      </c>
      <c r="N547" t="str">
        <f>INDEX(RoutesPivot[AirportID],MATCH($C547,RoutesPivot[[RouteID]:[RouteID]],0))</f>
        <v>DFW</v>
      </c>
      <c r="O547">
        <f>INDEX(RoutesPivot[Distance],MATCH($C547,RoutesPivot[[RouteID]:[RouteID]],0))</f>
        <v>700</v>
      </c>
      <c r="P547">
        <f>INDEX(RoutesPivot[ListPrice],MATCH($C547,RoutesPivot[[RouteID]:[RouteID]],0))</f>
        <v>200</v>
      </c>
      <c r="Q547" t="str">
        <f>INDEX(AirportPivot[AirportName],MATCH($N547,AirportPivot[[AirportID]:[AirportID]],0))</f>
        <v>Dallas/Fort Worth International</v>
      </c>
      <c r="R547">
        <f>INDEX(AirportPivot[Gates (number of available)],MATCH($N547,AirportPivot[[AirportID]:[AirportID]],0))</f>
        <v>130</v>
      </c>
    </row>
    <row r="548" spans="1:18" x14ac:dyDescent="0.25">
      <c r="A548" s="3" t="s">
        <v>578</v>
      </c>
      <c r="B548" s="12">
        <v>42333</v>
      </c>
      <c r="C548" s="4" t="s">
        <v>17</v>
      </c>
      <c r="D548" s="4">
        <v>11.5</v>
      </c>
      <c r="E548" s="4">
        <v>13</v>
      </c>
      <c r="F548" s="5">
        <v>0.29166666666666669</v>
      </c>
      <c r="G548" s="6">
        <v>525</v>
      </c>
      <c r="H548" s="7">
        <v>97125</v>
      </c>
      <c r="I548" s="7">
        <f>FlightsPivot[[#This Row],[Total Fare]]*10%</f>
        <v>9712.5</v>
      </c>
      <c r="J548" s="7">
        <f>FlightsPivot[[#This Row],[Total Fare]]+FlightsPivot[[#This Row],[10% tax ]]</f>
        <v>106837.5</v>
      </c>
      <c r="K548" s="4">
        <v>11</v>
      </c>
      <c r="L548" s="4">
        <v>2015</v>
      </c>
      <c r="M548" t="str">
        <f>INDEX(RoutesPivot[DepAirport],MATCH($C548,RoutesPivot[[RouteID]:[RouteID]],0))</f>
        <v>ORD</v>
      </c>
      <c r="N548" t="str">
        <f>INDEX(RoutesPivot[AirportID],MATCH($C548,RoutesPivot[[RouteID]:[RouteID]],0))</f>
        <v>LAX</v>
      </c>
      <c r="O548">
        <f>INDEX(RoutesPivot[Distance],MATCH($C548,RoutesPivot[[RouteID]:[RouteID]],0))</f>
        <v>1518</v>
      </c>
      <c r="P548">
        <f>INDEX(RoutesPivot[ListPrice],MATCH($C548,RoutesPivot[[RouteID]:[RouteID]],0))</f>
        <v>350</v>
      </c>
      <c r="Q548" t="str">
        <f>INDEX(AirportPivot[AirportName],MATCH($N548,AirportPivot[[AirportID]:[AirportID]],0))</f>
        <v>Los Angeles International</v>
      </c>
      <c r="R548">
        <f>INDEX(AirportPivot[Gates (number of available)],MATCH($N548,AirportPivot[[AirportID]:[AirportID]],0))</f>
        <v>86</v>
      </c>
    </row>
    <row r="549" spans="1:18" x14ac:dyDescent="0.25">
      <c r="A549" s="3" t="s">
        <v>579</v>
      </c>
      <c r="B549" s="12">
        <v>41967</v>
      </c>
      <c r="C549" s="4" t="s">
        <v>70</v>
      </c>
      <c r="D549" s="4">
        <v>5.6</v>
      </c>
      <c r="E549" s="4">
        <v>177</v>
      </c>
      <c r="F549" s="5">
        <v>0.5</v>
      </c>
      <c r="G549" s="6">
        <v>412.5</v>
      </c>
      <c r="H549" s="7">
        <v>68062.5</v>
      </c>
      <c r="I549" s="7">
        <f>FlightsPivot[[#This Row],[Total Fare]]*10%</f>
        <v>6806.25</v>
      </c>
      <c r="J549" s="7">
        <f>FlightsPivot[[#This Row],[Total Fare]]+FlightsPivot[[#This Row],[10% tax ]]</f>
        <v>74868.75</v>
      </c>
      <c r="K549" s="4">
        <v>11</v>
      </c>
      <c r="L549" s="4">
        <v>2014</v>
      </c>
      <c r="M549" t="str">
        <f>INDEX(RoutesPivot[DepAirport],MATCH($C549,RoutesPivot[[RouteID]:[RouteID]],0))</f>
        <v>ORD</v>
      </c>
      <c r="N549" t="str">
        <f>INDEX(RoutesPivot[AirportID],MATCH($C549,RoutesPivot[[RouteID]:[RouteID]],0))</f>
        <v>LAS</v>
      </c>
      <c r="O549">
        <f>INDEX(RoutesPivot[Distance],MATCH($C549,RoutesPivot[[RouteID]:[RouteID]],0))</f>
        <v>1100</v>
      </c>
      <c r="P549">
        <f>INDEX(RoutesPivot[ListPrice],MATCH($C549,RoutesPivot[[RouteID]:[RouteID]],0))</f>
        <v>275</v>
      </c>
      <c r="Q549" t="str">
        <f>INDEX(AirportPivot[AirportName],MATCH($N549,AirportPivot[[AirportID]:[AirportID]],0))</f>
        <v>McCarran International</v>
      </c>
      <c r="R549">
        <f>INDEX(AirportPivot[Gates (number of available)],MATCH($N549,AirportPivot[[AirportID]:[AirportID]],0))</f>
        <v>68</v>
      </c>
    </row>
    <row r="550" spans="1:18" x14ac:dyDescent="0.25">
      <c r="A550" s="3" t="s">
        <v>580</v>
      </c>
      <c r="B550" s="12">
        <v>42108</v>
      </c>
      <c r="C550" s="4" t="s">
        <v>15</v>
      </c>
      <c r="D550" s="4">
        <v>1.4</v>
      </c>
      <c r="E550" s="4">
        <v>46</v>
      </c>
      <c r="F550" s="5">
        <v>0.75</v>
      </c>
      <c r="G550" s="6">
        <v>225</v>
      </c>
      <c r="H550" s="7">
        <v>37125</v>
      </c>
      <c r="I550" s="7">
        <f>FlightsPivot[[#This Row],[Total Fare]]*10%</f>
        <v>3712.5</v>
      </c>
      <c r="J550" s="7">
        <f>FlightsPivot[[#This Row],[Total Fare]]+FlightsPivot[[#This Row],[10% tax ]]</f>
        <v>40837.5</v>
      </c>
      <c r="K550" s="4">
        <v>4</v>
      </c>
      <c r="L550" s="4">
        <v>2015</v>
      </c>
      <c r="M550" t="str">
        <f>INDEX(RoutesPivot[DepAirport],MATCH($C550,RoutesPivot[[RouteID]:[RouteID]],0))</f>
        <v>ORD</v>
      </c>
      <c r="N550" t="str">
        <f>INDEX(RoutesPivot[AirportID],MATCH($C550,RoutesPivot[[RouteID]:[RouteID]],0))</f>
        <v>EWR</v>
      </c>
      <c r="O550">
        <f>INDEX(RoutesPivot[Distance],MATCH($C550,RoutesPivot[[RouteID]:[RouteID]],0))</f>
        <v>600</v>
      </c>
      <c r="P550">
        <f>INDEX(RoutesPivot[ListPrice],MATCH($C550,RoutesPivot[[RouteID]:[RouteID]],0))</f>
        <v>225</v>
      </c>
      <c r="Q550" t="str">
        <f>INDEX(AirportPivot[AirportName],MATCH($N550,AirportPivot[[AirportID]:[AirportID]],0))</f>
        <v>Newark Liberty International</v>
      </c>
      <c r="R550">
        <f>INDEX(AirportPivot[Gates (number of available)],MATCH($N550,AirportPivot[[AirportID]:[AirportID]],0))</f>
        <v>82</v>
      </c>
    </row>
    <row r="551" spans="1:18" x14ac:dyDescent="0.25">
      <c r="A551" s="3" t="s">
        <v>581</v>
      </c>
      <c r="B551" s="12">
        <v>41844</v>
      </c>
      <c r="C551" s="4" t="s">
        <v>23</v>
      </c>
      <c r="D551" s="4">
        <v>3</v>
      </c>
      <c r="E551" s="4">
        <v>42</v>
      </c>
      <c r="F551" s="5">
        <v>0.8125</v>
      </c>
      <c r="G551" s="6">
        <v>330</v>
      </c>
      <c r="H551" s="7">
        <v>54450</v>
      </c>
      <c r="I551" s="7">
        <f>FlightsPivot[[#This Row],[Total Fare]]*10%</f>
        <v>5445</v>
      </c>
      <c r="J551" s="7">
        <f>FlightsPivot[[#This Row],[Total Fare]]+FlightsPivot[[#This Row],[10% tax ]]</f>
        <v>59895</v>
      </c>
      <c r="K551" s="4">
        <v>7</v>
      </c>
      <c r="L551" s="4">
        <v>2014</v>
      </c>
      <c r="M551" t="str">
        <f>INDEX(RoutesPivot[DepAirport],MATCH($C551,RoutesPivot[[RouteID]:[RouteID]],0))</f>
        <v>ORD</v>
      </c>
      <c r="N551" t="str">
        <f>INDEX(RoutesPivot[AirportID],MATCH($C551,RoutesPivot[[RouteID]:[RouteID]],0))</f>
        <v>DEN</v>
      </c>
      <c r="O551">
        <f>INDEX(RoutesPivot[Distance],MATCH($C551,RoutesPivot[[RouteID]:[RouteID]],0))</f>
        <v>800</v>
      </c>
      <c r="P551">
        <f>INDEX(RoutesPivot[ListPrice],MATCH($C551,RoutesPivot[[RouteID]:[RouteID]],0))</f>
        <v>300</v>
      </c>
      <c r="Q551" t="str">
        <f>INDEX(AirportPivot[AirportName],MATCH($N551,AirportPivot[[AirportID]:[AirportID]],0))</f>
        <v>Denver International</v>
      </c>
      <c r="R551">
        <f>INDEX(AirportPivot[Gates (number of available)],MATCH($N551,AirportPivot[[AirportID]:[AirportID]],0))</f>
        <v>75</v>
      </c>
    </row>
    <row r="552" spans="1:18" x14ac:dyDescent="0.25">
      <c r="A552" s="3" t="s">
        <v>582</v>
      </c>
      <c r="B552" s="12">
        <v>41788</v>
      </c>
      <c r="C552" s="4" t="s">
        <v>23</v>
      </c>
      <c r="D552" s="4">
        <v>2.1</v>
      </c>
      <c r="E552" s="4">
        <v>143</v>
      </c>
      <c r="F552" s="5">
        <v>0.375</v>
      </c>
      <c r="G552" s="6">
        <v>300</v>
      </c>
      <c r="H552" s="7">
        <v>55500</v>
      </c>
      <c r="I552" s="7">
        <f>FlightsPivot[[#This Row],[Total Fare]]*10%</f>
        <v>5550</v>
      </c>
      <c r="J552" s="7">
        <f>FlightsPivot[[#This Row],[Total Fare]]+FlightsPivot[[#This Row],[10% tax ]]</f>
        <v>61050</v>
      </c>
      <c r="K552" s="4">
        <v>5</v>
      </c>
      <c r="L552" s="4">
        <v>2014</v>
      </c>
      <c r="M552" t="str">
        <f>INDEX(RoutesPivot[DepAirport],MATCH($C552,RoutesPivot[[RouteID]:[RouteID]],0))</f>
        <v>ORD</v>
      </c>
      <c r="N552" t="str">
        <f>INDEX(RoutesPivot[AirportID],MATCH($C552,RoutesPivot[[RouteID]:[RouteID]],0))</f>
        <v>DEN</v>
      </c>
      <c r="O552">
        <f>INDEX(RoutesPivot[Distance],MATCH($C552,RoutesPivot[[RouteID]:[RouteID]],0))</f>
        <v>800</v>
      </c>
      <c r="P552">
        <f>INDEX(RoutesPivot[ListPrice],MATCH($C552,RoutesPivot[[RouteID]:[RouteID]],0))</f>
        <v>300</v>
      </c>
      <c r="Q552" t="str">
        <f>INDEX(AirportPivot[AirportName],MATCH($N552,AirportPivot[[AirportID]:[AirportID]],0))</f>
        <v>Denver International</v>
      </c>
      <c r="R552">
        <f>INDEX(AirportPivot[Gates (number of available)],MATCH($N552,AirportPivot[[AirportID]:[AirportID]],0))</f>
        <v>75</v>
      </c>
    </row>
    <row r="553" spans="1:18" x14ac:dyDescent="0.25">
      <c r="A553" s="3" t="s">
        <v>583</v>
      </c>
      <c r="B553" s="12">
        <v>41928</v>
      </c>
      <c r="C553" s="4" t="s">
        <v>50</v>
      </c>
      <c r="D553" s="4">
        <v>2.2999999999999998</v>
      </c>
      <c r="E553" s="4">
        <v>31</v>
      </c>
      <c r="F553" s="5">
        <v>0.70833333333333337</v>
      </c>
      <c r="G553" s="6">
        <v>275</v>
      </c>
      <c r="H553" s="7">
        <v>50875</v>
      </c>
      <c r="I553" s="7">
        <f>FlightsPivot[[#This Row],[Total Fare]]*10%</f>
        <v>5087.5</v>
      </c>
      <c r="J553" s="7">
        <f>FlightsPivot[[#This Row],[Total Fare]]+FlightsPivot[[#This Row],[10% tax ]]</f>
        <v>55962.5</v>
      </c>
      <c r="K553" s="4">
        <v>10</v>
      </c>
      <c r="L553" s="4">
        <v>2014</v>
      </c>
      <c r="M553" t="str">
        <f>INDEX(RoutesPivot[DepAirport],MATCH($C553,RoutesPivot[[RouteID]:[RouteID]],0))</f>
        <v>ORD</v>
      </c>
      <c r="N553" t="str">
        <f>INDEX(RoutesPivot[AirportID],MATCH($C553,RoutesPivot[[RouteID]:[RouteID]],0))</f>
        <v>LGA</v>
      </c>
      <c r="O553">
        <f>INDEX(RoutesPivot[Distance],MATCH($C553,RoutesPivot[[RouteID]:[RouteID]],0))</f>
        <v>610</v>
      </c>
      <c r="P553">
        <f>INDEX(RoutesPivot[ListPrice],MATCH($C553,RoutesPivot[[RouteID]:[RouteID]],0))</f>
        <v>275</v>
      </c>
      <c r="Q553" t="str">
        <f>INDEX(AirportPivot[AirportName],MATCH($N553,AirportPivot[[AirportID]:[AirportID]],0))</f>
        <v>Laguardia</v>
      </c>
      <c r="R553">
        <f>INDEX(AirportPivot[Gates (number of available)],MATCH($N553,AirportPivot[[AirportID]:[AirportID]],0))</f>
        <v>66</v>
      </c>
    </row>
    <row r="554" spans="1:18" x14ac:dyDescent="0.25">
      <c r="A554" s="3" t="s">
        <v>584</v>
      </c>
      <c r="B554" s="12">
        <v>42126</v>
      </c>
      <c r="C554" s="4" t="s">
        <v>17</v>
      </c>
      <c r="D554" s="4">
        <v>4.5999999999999996</v>
      </c>
      <c r="E554" s="4">
        <v>19</v>
      </c>
      <c r="F554" s="5">
        <v>0.66666666666666663</v>
      </c>
      <c r="G554" s="6">
        <v>350</v>
      </c>
      <c r="H554" s="7">
        <v>64750</v>
      </c>
      <c r="I554" s="7">
        <f>FlightsPivot[[#This Row],[Total Fare]]*10%</f>
        <v>6475</v>
      </c>
      <c r="J554" s="7">
        <f>FlightsPivot[[#This Row],[Total Fare]]+FlightsPivot[[#This Row],[10% tax ]]</f>
        <v>71225</v>
      </c>
      <c r="K554" s="4">
        <v>5</v>
      </c>
      <c r="L554" s="4">
        <v>2015</v>
      </c>
      <c r="M554" t="str">
        <f>INDEX(RoutesPivot[DepAirport],MATCH($C554,RoutesPivot[[RouteID]:[RouteID]],0))</f>
        <v>ORD</v>
      </c>
      <c r="N554" t="str">
        <f>INDEX(RoutesPivot[AirportID],MATCH($C554,RoutesPivot[[RouteID]:[RouteID]],0))</f>
        <v>LAX</v>
      </c>
      <c r="O554">
        <f>INDEX(RoutesPivot[Distance],MATCH($C554,RoutesPivot[[RouteID]:[RouteID]],0))</f>
        <v>1518</v>
      </c>
      <c r="P554">
        <f>INDEX(RoutesPivot[ListPrice],MATCH($C554,RoutesPivot[[RouteID]:[RouteID]],0))</f>
        <v>350</v>
      </c>
      <c r="Q554" t="str">
        <f>INDEX(AirportPivot[AirportName],MATCH($N554,AirportPivot[[AirportID]:[AirportID]],0))</f>
        <v>Los Angeles International</v>
      </c>
      <c r="R554">
        <f>INDEX(AirportPivot[Gates (number of available)],MATCH($N554,AirportPivot[[AirportID]:[AirportID]],0))</f>
        <v>86</v>
      </c>
    </row>
    <row r="555" spans="1:18" x14ac:dyDescent="0.25">
      <c r="A555" s="3" t="s">
        <v>585</v>
      </c>
      <c r="B555" s="12">
        <v>41692</v>
      </c>
      <c r="C555" s="4" t="s">
        <v>23</v>
      </c>
      <c r="D555" s="4">
        <v>1.7</v>
      </c>
      <c r="E555" s="4">
        <v>82</v>
      </c>
      <c r="F555" s="5">
        <v>0.58333333333333337</v>
      </c>
      <c r="G555" s="6">
        <v>300</v>
      </c>
      <c r="H555" s="7">
        <v>54300</v>
      </c>
      <c r="I555" s="7">
        <f>FlightsPivot[[#This Row],[Total Fare]]*10%</f>
        <v>5430</v>
      </c>
      <c r="J555" s="7">
        <f>FlightsPivot[[#This Row],[Total Fare]]+FlightsPivot[[#This Row],[10% tax ]]</f>
        <v>59730</v>
      </c>
      <c r="K555" s="4">
        <v>2</v>
      </c>
      <c r="L555" s="4">
        <v>2014</v>
      </c>
      <c r="M555" t="str">
        <f>INDEX(RoutesPivot[DepAirport],MATCH($C555,RoutesPivot[[RouteID]:[RouteID]],0))</f>
        <v>ORD</v>
      </c>
      <c r="N555" t="str">
        <f>INDEX(RoutesPivot[AirportID],MATCH($C555,RoutesPivot[[RouteID]:[RouteID]],0))</f>
        <v>DEN</v>
      </c>
      <c r="O555">
        <f>INDEX(RoutesPivot[Distance],MATCH($C555,RoutesPivot[[RouteID]:[RouteID]],0))</f>
        <v>800</v>
      </c>
      <c r="P555">
        <f>INDEX(RoutesPivot[ListPrice],MATCH($C555,RoutesPivot[[RouteID]:[RouteID]],0))</f>
        <v>300</v>
      </c>
      <c r="Q555" t="str">
        <f>INDEX(AirportPivot[AirportName],MATCH($N555,AirportPivot[[AirportID]:[AirportID]],0))</f>
        <v>Denver International</v>
      </c>
      <c r="R555">
        <f>INDEX(AirportPivot[Gates (number of available)],MATCH($N555,AirportPivot[[AirportID]:[AirportID]],0))</f>
        <v>75</v>
      </c>
    </row>
    <row r="556" spans="1:18" x14ac:dyDescent="0.25">
      <c r="A556" s="3" t="s">
        <v>586</v>
      </c>
      <c r="B556" s="12">
        <v>41971</v>
      </c>
      <c r="C556" s="4" t="s">
        <v>19</v>
      </c>
      <c r="D556" s="4">
        <v>4.0999999999999996</v>
      </c>
      <c r="E556" s="4">
        <v>194</v>
      </c>
      <c r="F556" s="5">
        <v>0.33333333333333331</v>
      </c>
      <c r="G556" s="6">
        <v>300</v>
      </c>
      <c r="H556" s="7">
        <v>49500</v>
      </c>
      <c r="I556" s="7">
        <f>FlightsPivot[[#This Row],[Total Fare]]*10%</f>
        <v>4950</v>
      </c>
      <c r="J556" s="7">
        <f>FlightsPivot[[#This Row],[Total Fare]]+FlightsPivot[[#This Row],[10% tax ]]</f>
        <v>54450</v>
      </c>
      <c r="K556" s="4">
        <v>11</v>
      </c>
      <c r="L556" s="4">
        <v>2014</v>
      </c>
      <c r="M556" t="str">
        <f>INDEX(RoutesPivot[DepAirport],MATCH($C556,RoutesPivot[[RouteID]:[RouteID]],0))</f>
        <v>ORD</v>
      </c>
      <c r="N556" t="str">
        <f>INDEX(RoutesPivot[AirportID],MATCH($C556,RoutesPivot[[RouteID]:[RouteID]],0))</f>
        <v>IAH</v>
      </c>
      <c r="O556">
        <f>INDEX(RoutesPivot[Distance],MATCH($C556,RoutesPivot[[RouteID]:[RouteID]],0))</f>
        <v>800</v>
      </c>
      <c r="P556">
        <f>INDEX(RoutesPivot[ListPrice],MATCH($C556,RoutesPivot[[RouteID]:[RouteID]],0))</f>
        <v>200</v>
      </c>
      <c r="Q556" t="str">
        <f>INDEX(AirportPivot[AirportName],MATCH($N556,AirportPivot[[AirportID]:[AirportID]],0))</f>
        <v>George Bush Intercontinental/Houston</v>
      </c>
      <c r="R556">
        <f>INDEX(AirportPivot[Gates (number of available)],MATCH($N556,AirportPivot[[AirportID]:[AirportID]],0))</f>
        <v>80</v>
      </c>
    </row>
    <row r="557" spans="1:18" x14ac:dyDescent="0.25">
      <c r="A557" s="3" t="s">
        <v>587</v>
      </c>
      <c r="B557" s="12">
        <v>42107</v>
      </c>
      <c r="C557" s="4" t="s">
        <v>15</v>
      </c>
      <c r="D557" s="4">
        <v>2</v>
      </c>
      <c r="E557" s="4">
        <v>12</v>
      </c>
      <c r="F557" s="5">
        <v>0.70833333333333337</v>
      </c>
      <c r="G557" s="6">
        <v>225</v>
      </c>
      <c r="H557" s="7">
        <v>41625</v>
      </c>
      <c r="I557" s="7">
        <f>FlightsPivot[[#This Row],[Total Fare]]*10%</f>
        <v>4162.5</v>
      </c>
      <c r="J557" s="7">
        <f>FlightsPivot[[#This Row],[Total Fare]]+FlightsPivot[[#This Row],[10% tax ]]</f>
        <v>45787.5</v>
      </c>
      <c r="K557" s="4">
        <v>4</v>
      </c>
      <c r="L557" s="4">
        <v>2015</v>
      </c>
      <c r="M557" t="str">
        <f>INDEX(RoutesPivot[DepAirport],MATCH($C557,RoutesPivot[[RouteID]:[RouteID]],0))</f>
        <v>ORD</v>
      </c>
      <c r="N557" t="str">
        <f>INDEX(RoutesPivot[AirportID],MATCH($C557,RoutesPivot[[RouteID]:[RouteID]],0))</f>
        <v>EWR</v>
      </c>
      <c r="O557">
        <f>INDEX(RoutesPivot[Distance],MATCH($C557,RoutesPivot[[RouteID]:[RouteID]],0))</f>
        <v>600</v>
      </c>
      <c r="P557">
        <f>INDEX(RoutesPivot[ListPrice],MATCH($C557,RoutesPivot[[RouteID]:[RouteID]],0))</f>
        <v>225</v>
      </c>
      <c r="Q557" t="str">
        <f>INDEX(AirportPivot[AirportName],MATCH($N557,AirportPivot[[AirportID]:[AirportID]],0))</f>
        <v>Newark Liberty International</v>
      </c>
      <c r="R557">
        <f>INDEX(AirportPivot[Gates (number of available)],MATCH($N557,AirportPivot[[AirportID]:[AirportID]],0))</f>
        <v>82</v>
      </c>
    </row>
    <row r="558" spans="1:18" x14ac:dyDescent="0.25">
      <c r="A558" s="3" t="s">
        <v>588</v>
      </c>
      <c r="B558" s="12">
        <v>42238</v>
      </c>
      <c r="C558" s="4" t="s">
        <v>30</v>
      </c>
      <c r="D558" s="4">
        <v>1.8</v>
      </c>
      <c r="E558" s="4">
        <v>182</v>
      </c>
      <c r="F558" s="5">
        <v>0.29166666666666669</v>
      </c>
      <c r="G558" s="6">
        <v>275</v>
      </c>
      <c r="H558" s="7">
        <v>45375</v>
      </c>
      <c r="I558" s="7">
        <f>FlightsPivot[[#This Row],[Total Fare]]*10%</f>
        <v>4537.5</v>
      </c>
      <c r="J558" s="7">
        <f>FlightsPivot[[#This Row],[Total Fare]]+FlightsPivot[[#This Row],[10% tax ]]</f>
        <v>49912.5</v>
      </c>
      <c r="K558" s="4">
        <v>8</v>
      </c>
      <c r="L558" s="4">
        <v>2015</v>
      </c>
      <c r="M558" t="str">
        <f>INDEX(RoutesPivot[DepAirport],MATCH($C558,RoutesPivot[[RouteID]:[RouteID]],0))</f>
        <v>ORD</v>
      </c>
      <c r="N558" t="str">
        <f>INDEX(RoutesPivot[AirportID],MATCH($C558,RoutesPivot[[RouteID]:[RouteID]],0))</f>
        <v>MCO</v>
      </c>
      <c r="O558">
        <f>INDEX(RoutesPivot[Distance],MATCH($C558,RoutesPivot[[RouteID]:[RouteID]],0))</f>
        <v>850</v>
      </c>
      <c r="P558">
        <f>INDEX(RoutesPivot[ListPrice],MATCH($C558,RoutesPivot[[RouteID]:[RouteID]],0))</f>
        <v>250</v>
      </c>
      <c r="Q558" t="str">
        <f>INDEX(AirportPivot[AirportName],MATCH($N558,AirportPivot[[AirportID]:[AirportID]],0))</f>
        <v>Orlando International</v>
      </c>
      <c r="R558">
        <f>INDEX(AirportPivot[Gates (number of available)],MATCH($N558,AirportPivot[[AirportID]:[AirportID]],0))</f>
        <v>67</v>
      </c>
    </row>
    <row r="559" spans="1:18" x14ac:dyDescent="0.25">
      <c r="A559" s="3" t="s">
        <v>589</v>
      </c>
      <c r="B559" s="12">
        <v>42185</v>
      </c>
      <c r="C559" s="4" t="s">
        <v>25</v>
      </c>
      <c r="D559" s="4">
        <v>2.1</v>
      </c>
      <c r="E559" s="4">
        <v>24</v>
      </c>
      <c r="F559" s="5">
        <v>0.83333333333333337</v>
      </c>
      <c r="G559" s="6">
        <v>220</v>
      </c>
      <c r="H559" s="7">
        <v>40700</v>
      </c>
      <c r="I559" s="7">
        <f>FlightsPivot[[#This Row],[Total Fare]]*10%</f>
        <v>4070</v>
      </c>
      <c r="J559" s="7">
        <f>FlightsPivot[[#This Row],[Total Fare]]+FlightsPivot[[#This Row],[10% tax ]]</f>
        <v>44770</v>
      </c>
      <c r="K559" s="4">
        <v>6</v>
      </c>
      <c r="L559" s="4">
        <v>2015</v>
      </c>
      <c r="M559" t="str">
        <f>INDEX(RoutesPivot[DepAirport],MATCH($C559,RoutesPivot[[RouteID]:[RouteID]],0))</f>
        <v>ORD</v>
      </c>
      <c r="N559" t="str">
        <f>INDEX(RoutesPivot[AirportID],MATCH($C559,RoutesPivot[[RouteID]:[RouteID]],0))</f>
        <v>DFW</v>
      </c>
      <c r="O559">
        <f>INDEX(RoutesPivot[Distance],MATCH($C559,RoutesPivot[[RouteID]:[RouteID]],0))</f>
        <v>700</v>
      </c>
      <c r="P559">
        <f>INDEX(RoutesPivot[ListPrice],MATCH($C559,RoutesPivot[[RouteID]:[RouteID]],0))</f>
        <v>200</v>
      </c>
      <c r="Q559" t="str">
        <f>INDEX(AirportPivot[AirportName],MATCH($N559,AirportPivot[[AirportID]:[AirportID]],0))</f>
        <v>Dallas/Fort Worth International</v>
      </c>
      <c r="R559">
        <f>INDEX(AirportPivot[Gates (number of available)],MATCH($N559,AirportPivot[[AirportID]:[AirportID]],0))</f>
        <v>130</v>
      </c>
    </row>
    <row r="560" spans="1:18" x14ac:dyDescent="0.25">
      <c r="A560" s="3" t="s">
        <v>590</v>
      </c>
      <c r="B560" s="12">
        <v>42161</v>
      </c>
      <c r="C560" s="4" t="s">
        <v>19</v>
      </c>
      <c r="D560" s="4">
        <v>1.7</v>
      </c>
      <c r="E560" s="4">
        <v>57</v>
      </c>
      <c r="F560" s="5">
        <v>0.70833333333333337</v>
      </c>
      <c r="G560" s="6">
        <v>220</v>
      </c>
      <c r="H560" s="7">
        <v>36300</v>
      </c>
      <c r="I560" s="7">
        <f>FlightsPivot[[#This Row],[Total Fare]]*10%</f>
        <v>3630</v>
      </c>
      <c r="J560" s="7">
        <f>FlightsPivot[[#This Row],[Total Fare]]+FlightsPivot[[#This Row],[10% tax ]]</f>
        <v>39930</v>
      </c>
      <c r="K560" s="4">
        <v>6</v>
      </c>
      <c r="L560" s="4">
        <v>2015</v>
      </c>
      <c r="M560" t="str">
        <f>INDEX(RoutesPivot[DepAirport],MATCH($C560,RoutesPivot[[RouteID]:[RouteID]],0))</f>
        <v>ORD</v>
      </c>
      <c r="N560" t="str">
        <f>INDEX(RoutesPivot[AirportID],MATCH($C560,RoutesPivot[[RouteID]:[RouteID]],0))</f>
        <v>IAH</v>
      </c>
      <c r="O560">
        <f>INDEX(RoutesPivot[Distance],MATCH($C560,RoutesPivot[[RouteID]:[RouteID]],0))</f>
        <v>800</v>
      </c>
      <c r="P560">
        <f>INDEX(RoutesPivot[ListPrice],MATCH($C560,RoutesPivot[[RouteID]:[RouteID]],0))</f>
        <v>200</v>
      </c>
      <c r="Q560" t="str">
        <f>INDEX(AirportPivot[AirportName],MATCH($N560,AirportPivot[[AirportID]:[AirportID]],0))</f>
        <v>George Bush Intercontinental/Houston</v>
      </c>
      <c r="R560">
        <f>INDEX(AirportPivot[Gates (number of available)],MATCH($N560,AirportPivot[[AirportID]:[AirportID]],0))</f>
        <v>80</v>
      </c>
    </row>
    <row r="561" spans="1:18" x14ac:dyDescent="0.25">
      <c r="A561" s="3" t="s">
        <v>591</v>
      </c>
      <c r="B561" s="12">
        <v>42092</v>
      </c>
      <c r="C561" s="4" t="s">
        <v>47</v>
      </c>
      <c r="D561" s="4">
        <v>3.1</v>
      </c>
      <c r="E561" s="4">
        <v>34</v>
      </c>
      <c r="F561" s="5">
        <v>0.33333333333333331</v>
      </c>
      <c r="G561" s="6">
        <v>250</v>
      </c>
      <c r="H561" s="7">
        <v>46250</v>
      </c>
      <c r="I561" s="7">
        <f>FlightsPivot[[#This Row],[Total Fare]]*10%</f>
        <v>4625</v>
      </c>
      <c r="J561" s="7">
        <f>FlightsPivot[[#This Row],[Total Fare]]+FlightsPivot[[#This Row],[10% tax ]]</f>
        <v>50875</v>
      </c>
      <c r="K561" s="4">
        <v>3</v>
      </c>
      <c r="L561" s="4">
        <v>2015</v>
      </c>
      <c r="M561" t="str">
        <f>INDEX(RoutesPivot[DepAirport],MATCH($C561,RoutesPivot[[RouteID]:[RouteID]],0))</f>
        <v>ORD</v>
      </c>
      <c r="N561" t="str">
        <f>INDEX(RoutesPivot[AirportID],MATCH($C561,RoutesPivot[[RouteID]:[RouteID]],0))</f>
        <v>PHX</v>
      </c>
      <c r="O561">
        <f>INDEX(RoutesPivot[Distance],MATCH($C561,RoutesPivot[[RouteID]:[RouteID]],0))</f>
        <v>1200</v>
      </c>
      <c r="P561">
        <f>INDEX(RoutesPivot[ListPrice],MATCH($C561,RoutesPivot[[RouteID]:[RouteID]],0))</f>
        <v>250</v>
      </c>
      <c r="Q561" t="str">
        <f>INDEX(AirportPivot[AirportName],MATCH($N561,AirportPivot[[AirportID]:[AirportID]],0))</f>
        <v>Phoenix Sky Harbor International</v>
      </c>
      <c r="R561">
        <f>INDEX(AirportPivot[Gates (number of available)],MATCH($N561,AirportPivot[[AirportID]:[AirportID]],0))</f>
        <v>60</v>
      </c>
    </row>
    <row r="562" spans="1:18" x14ac:dyDescent="0.25">
      <c r="A562" s="3" t="s">
        <v>592</v>
      </c>
      <c r="B562" s="12">
        <v>42087</v>
      </c>
      <c r="C562" s="4" t="s">
        <v>80</v>
      </c>
      <c r="D562" s="4">
        <v>2.2999999999999998</v>
      </c>
      <c r="E562" s="4">
        <v>120</v>
      </c>
      <c r="F562" s="5">
        <v>0.79166666666666663</v>
      </c>
      <c r="G562" s="6">
        <v>300</v>
      </c>
      <c r="H562" s="7">
        <v>55500</v>
      </c>
      <c r="I562" s="7">
        <f>FlightsPivot[[#This Row],[Total Fare]]*10%</f>
        <v>5550</v>
      </c>
      <c r="J562" s="7">
        <f>FlightsPivot[[#This Row],[Total Fare]]+FlightsPivot[[#This Row],[10% tax ]]</f>
        <v>61050</v>
      </c>
      <c r="K562" s="4">
        <v>3</v>
      </c>
      <c r="L562" s="4">
        <v>2015</v>
      </c>
      <c r="M562" t="str">
        <f>INDEX(RoutesPivot[DepAirport],MATCH($C562,RoutesPivot[[RouteID]:[RouteID]],0))</f>
        <v>ORD</v>
      </c>
      <c r="N562" t="str">
        <f>INDEX(RoutesPivot[AirportID],MATCH($C562,RoutesPivot[[RouteID]:[RouteID]],0))</f>
        <v>MIA</v>
      </c>
      <c r="O562">
        <f>INDEX(RoutesPivot[Distance],MATCH($C562,RoutesPivot[[RouteID]:[RouteID]],0))</f>
        <v>1000</v>
      </c>
      <c r="P562">
        <f>INDEX(RoutesPivot[ListPrice],MATCH($C562,RoutesPivot[[RouteID]:[RouteID]],0))</f>
        <v>300</v>
      </c>
      <c r="Q562" t="str">
        <f>INDEX(AirportPivot[AirportName],MATCH($N562,AirportPivot[[AirportID]:[AirportID]],0))</f>
        <v>Miami International</v>
      </c>
      <c r="R562">
        <f>INDEX(AirportPivot[Gates (number of available)],MATCH($N562,AirportPivot[[AirportID]:[AirportID]],0))</f>
        <v>80</v>
      </c>
    </row>
    <row r="563" spans="1:18" x14ac:dyDescent="0.25">
      <c r="A563" s="3" t="s">
        <v>593</v>
      </c>
      <c r="B563" s="12">
        <v>42353</v>
      </c>
      <c r="C563" s="4" t="s">
        <v>37</v>
      </c>
      <c r="D563" s="4">
        <v>1.5</v>
      </c>
      <c r="E563" s="4">
        <v>190</v>
      </c>
      <c r="F563" s="5">
        <v>0.70833333333333337</v>
      </c>
      <c r="G563" s="6">
        <v>350</v>
      </c>
      <c r="H563" s="7">
        <v>57750</v>
      </c>
      <c r="I563" s="7">
        <f>FlightsPivot[[#This Row],[Total Fare]]*10%</f>
        <v>5775</v>
      </c>
      <c r="J563" s="7">
        <f>FlightsPivot[[#This Row],[Total Fare]]+FlightsPivot[[#This Row],[10% tax ]]</f>
        <v>63525</v>
      </c>
      <c r="K563" s="4">
        <v>12</v>
      </c>
      <c r="L563" s="4">
        <v>2015</v>
      </c>
      <c r="M563" t="str">
        <f>INDEX(RoutesPivot[DepAirport],MATCH($C563,RoutesPivot[[RouteID]:[RouteID]],0))</f>
        <v>ORD</v>
      </c>
      <c r="N563" t="str">
        <f>INDEX(RoutesPivot[AirportID],MATCH($C563,RoutesPivot[[RouteID]:[RouteID]],0))</f>
        <v>SEA</v>
      </c>
      <c r="O563">
        <f>INDEX(RoutesPivot[Distance],MATCH($C563,RoutesPivot[[RouteID]:[RouteID]],0))</f>
        <v>1500</v>
      </c>
      <c r="P563">
        <f>INDEX(RoutesPivot[ListPrice],MATCH($C563,RoutesPivot[[RouteID]:[RouteID]],0))</f>
        <v>350</v>
      </c>
      <c r="Q563" t="str">
        <f>INDEX(AirportPivot[AirportName],MATCH($N563,AirportPivot[[AirportID]:[AirportID]],0))</f>
        <v>Seattle-Tacoma International</v>
      </c>
      <c r="R563">
        <f>INDEX(AirportPivot[Gates (number of available)],MATCH($N563,AirportPivot[[AirportID]:[AirportID]],0))</f>
        <v>58</v>
      </c>
    </row>
    <row r="564" spans="1:18" x14ac:dyDescent="0.25">
      <c r="A564" s="3" t="s">
        <v>594</v>
      </c>
      <c r="B564" s="12">
        <v>41819</v>
      </c>
      <c r="C564" s="4" t="s">
        <v>40</v>
      </c>
      <c r="D564" s="4">
        <v>2.4</v>
      </c>
      <c r="E564" s="4">
        <v>183</v>
      </c>
      <c r="F564" s="5">
        <v>0.77083333333333337</v>
      </c>
      <c r="G564" s="6">
        <v>126.5</v>
      </c>
      <c r="H564" s="7">
        <v>20872.5</v>
      </c>
      <c r="I564" s="7">
        <f>FlightsPivot[[#This Row],[Total Fare]]*10%</f>
        <v>2087.25</v>
      </c>
      <c r="J564" s="7">
        <f>FlightsPivot[[#This Row],[Total Fare]]+FlightsPivot[[#This Row],[10% tax ]]</f>
        <v>22959.75</v>
      </c>
      <c r="K564" s="4">
        <v>6</v>
      </c>
      <c r="L564" s="4">
        <v>2014</v>
      </c>
      <c r="M564" t="str">
        <f>INDEX(RoutesPivot[DepAirport],MATCH($C564,RoutesPivot[[RouteID]:[RouteID]],0))</f>
        <v>ORD</v>
      </c>
      <c r="N564" t="str">
        <f>INDEX(RoutesPivot[AirportID],MATCH($C564,RoutesPivot[[RouteID]:[RouteID]],0))</f>
        <v>MSP</v>
      </c>
      <c r="O564">
        <f>INDEX(RoutesPivot[Distance],MATCH($C564,RoutesPivot[[RouteID]:[RouteID]],0))</f>
        <v>300</v>
      </c>
      <c r="P564">
        <f>INDEX(RoutesPivot[ListPrice],MATCH($C564,RoutesPivot[[RouteID]:[RouteID]],0))</f>
        <v>115</v>
      </c>
      <c r="Q564" t="str">
        <f>INDEX(AirportPivot[AirportName],MATCH($N564,AirportPivot[[AirportID]:[AirportID]],0))</f>
        <v>Minneapolis-St Paul International/Wold-Chamberlain</v>
      </c>
      <c r="R564">
        <f>INDEX(AirportPivot[Gates (number of available)],MATCH($N564,AirportPivot[[AirportID]:[AirportID]],0))</f>
        <v>65</v>
      </c>
    </row>
    <row r="565" spans="1:18" x14ac:dyDescent="0.25">
      <c r="A565" s="3" t="s">
        <v>595</v>
      </c>
      <c r="B565" s="12">
        <v>42273</v>
      </c>
      <c r="C565" s="4" t="s">
        <v>27</v>
      </c>
      <c r="D565" s="4">
        <v>11.3</v>
      </c>
      <c r="E565" s="4">
        <v>1</v>
      </c>
      <c r="F565" s="5">
        <v>0.77083333333333337</v>
      </c>
      <c r="G565" s="6">
        <v>200</v>
      </c>
      <c r="H565" s="7">
        <v>37000</v>
      </c>
      <c r="I565" s="7">
        <f>FlightsPivot[[#This Row],[Total Fare]]*10%</f>
        <v>3700</v>
      </c>
      <c r="J565" s="7">
        <f>FlightsPivot[[#This Row],[Total Fare]]+FlightsPivot[[#This Row],[10% tax ]]</f>
        <v>40700</v>
      </c>
      <c r="K565" s="4">
        <v>9</v>
      </c>
      <c r="L565" s="4">
        <v>2015</v>
      </c>
      <c r="M565" t="str">
        <f>INDEX(RoutesPivot[DepAirport],MATCH($C565,RoutesPivot[[RouteID]:[RouteID]],0))</f>
        <v>ORD</v>
      </c>
      <c r="N565" t="str">
        <f>INDEX(RoutesPivot[AirportID],MATCH($C565,RoutesPivot[[RouteID]:[RouteID]],0))</f>
        <v>ATL</v>
      </c>
      <c r="O565">
        <f>INDEX(RoutesPivot[Distance],MATCH($C565,RoutesPivot[[RouteID]:[RouteID]],0))</f>
        <v>510</v>
      </c>
      <c r="P565">
        <f>INDEX(RoutesPivot[ListPrice],MATCH($C565,RoutesPivot[[RouteID]:[RouteID]],0))</f>
        <v>200</v>
      </c>
      <c r="Q565" t="str">
        <f>INDEX(AirportPivot[AirportName],MATCH($N565,AirportPivot[[AirportID]:[AirportID]],0))</f>
        <v>Hartsfield-Jackson Atlanta International</v>
      </c>
      <c r="R565">
        <f>INDEX(AirportPivot[Gates (number of available)],MATCH($N565,AirportPivot[[AirportID]:[AirportID]],0))</f>
        <v>100</v>
      </c>
    </row>
    <row r="566" spans="1:18" x14ac:dyDescent="0.25">
      <c r="A566" s="3" t="s">
        <v>596</v>
      </c>
      <c r="B566" s="12">
        <v>41795</v>
      </c>
      <c r="C566" s="4" t="s">
        <v>21</v>
      </c>
      <c r="D566" s="4">
        <v>2.9</v>
      </c>
      <c r="E566" s="4">
        <v>41</v>
      </c>
      <c r="F566" s="5">
        <v>0.33333333333333331</v>
      </c>
      <c r="G566" s="6">
        <v>137.5</v>
      </c>
      <c r="H566" s="7">
        <v>22687.5</v>
      </c>
      <c r="I566" s="7">
        <f>FlightsPivot[[#This Row],[Total Fare]]*10%</f>
        <v>2268.75</v>
      </c>
      <c r="J566" s="7">
        <f>FlightsPivot[[#This Row],[Total Fare]]+FlightsPivot[[#This Row],[10% tax ]]</f>
        <v>24956.25</v>
      </c>
      <c r="K566" s="4">
        <v>6</v>
      </c>
      <c r="L566" s="4">
        <v>2014</v>
      </c>
      <c r="M566" t="str">
        <f>INDEX(RoutesPivot[DepAirport],MATCH($C566,RoutesPivot[[RouteID]:[RouteID]],0))</f>
        <v>ORD</v>
      </c>
      <c r="N566" t="str">
        <f>INDEX(RoutesPivot[AirportID],MATCH($C566,RoutesPivot[[RouteID]:[RouteID]],0))</f>
        <v>CLT</v>
      </c>
      <c r="O566">
        <f>INDEX(RoutesPivot[Distance],MATCH($C566,RoutesPivot[[RouteID]:[RouteID]],0))</f>
        <v>700</v>
      </c>
      <c r="P566">
        <f>INDEX(RoutesPivot[ListPrice],MATCH($C566,RoutesPivot[[RouteID]:[RouteID]],0))</f>
        <v>125</v>
      </c>
      <c r="Q566" t="str">
        <f>INDEX(AirportPivot[AirportName],MATCH($N566,AirportPivot[[AirportID]:[AirportID]],0))</f>
        <v>Charlotte/Douglas International</v>
      </c>
      <c r="R566">
        <f>INDEX(AirportPivot[Gates (number of available)],MATCH($N566,AirportPivot[[AirportID]:[AirportID]],0))</f>
        <v>65</v>
      </c>
    </row>
    <row r="567" spans="1:18" x14ac:dyDescent="0.25">
      <c r="A567" s="3" t="s">
        <v>597</v>
      </c>
      <c r="B567" s="12">
        <v>41661</v>
      </c>
      <c r="C567" s="4" t="s">
        <v>80</v>
      </c>
      <c r="D567" s="4">
        <v>1.6</v>
      </c>
      <c r="E567" s="4">
        <v>127</v>
      </c>
      <c r="F567" s="5">
        <v>0.33333333333333331</v>
      </c>
      <c r="G567" s="6">
        <v>300</v>
      </c>
      <c r="H567" s="7">
        <v>55500</v>
      </c>
      <c r="I567" s="7">
        <f>FlightsPivot[[#This Row],[Total Fare]]*10%</f>
        <v>5550</v>
      </c>
      <c r="J567" s="7">
        <f>FlightsPivot[[#This Row],[Total Fare]]+FlightsPivot[[#This Row],[10% tax ]]</f>
        <v>61050</v>
      </c>
      <c r="K567" s="4">
        <v>1</v>
      </c>
      <c r="L567" s="4">
        <v>2014</v>
      </c>
      <c r="M567" t="str">
        <f>INDEX(RoutesPivot[DepAirport],MATCH($C567,RoutesPivot[[RouteID]:[RouteID]],0))</f>
        <v>ORD</v>
      </c>
      <c r="N567" t="str">
        <f>INDEX(RoutesPivot[AirportID],MATCH($C567,RoutesPivot[[RouteID]:[RouteID]],0))</f>
        <v>MIA</v>
      </c>
      <c r="O567">
        <f>INDEX(RoutesPivot[Distance],MATCH($C567,RoutesPivot[[RouteID]:[RouteID]],0))</f>
        <v>1000</v>
      </c>
      <c r="P567">
        <f>INDEX(RoutesPivot[ListPrice],MATCH($C567,RoutesPivot[[RouteID]:[RouteID]],0))</f>
        <v>300</v>
      </c>
      <c r="Q567" t="str">
        <f>INDEX(AirportPivot[AirportName],MATCH($N567,AirportPivot[[AirportID]:[AirportID]],0))</f>
        <v>Miami International</v>
      </c>
      <c r="R567">
        <f>INDEX(AirportPivot[Gates (number of available)],MATCH($N567,AirportPivot[[AirportID]:[AirportID]],0))</f>
        <v>80</v>
      </c>
    </row>
    <row r="568" spans="1:18" x14ac:dyDescent="0.25">
      <c r="A568" s="3" t="s">
        <v>598</v>
      </c>
      <c r="B568" s="12">
        <v>41874</v>
      </c>
      <c r="C568" s="4" t="s">
        <v>80</v>
      </c>
      <c r="D568" s="4">
        <v>2.2000000000000002</v>
      </c>
      <c r="E568" s="4">
        <v>31</v>
      </c>
      <c r="F568" s="5">
        <v>0.77083333333333337</v>
      </c>
      <c r="G568" s="6">
        <v>330</v>
      </c>
      <c r="H568" s="7">
        <v>61050</v>
      </c>
      <c r="I568" s="7">
        <f>FlightsPivot[[#This Row],[Total Fare]]*10%</f>
        <v>6105</v>
      </c>
      <c r="J568" s="7">
        <f>FlightsPivot[[#This Row],[Total Fare]]+FlightsPivot[[#This Row],[10% tax ]]</f>
        <v>67155</v>
      </c>
      <c r="K568" s="4">
        <v>8</v>
      </c>
      <c r="L568" s="4">
        <v>2014</v>
      </c>
      <c r="M568" t="str">
        <f>INDEX(RoutesPivot[DepAirport],MATCH($C568,RoutesPivot[[RouteID]:[RouteID]],0))</f>
        <v>ORD</v>
      </c>
      <c r="N568" t="str">
        <f>INDEX(RoutesPivot[AirportID],MATCH($C568,RoutesPivot[[RouteID]:[RouteID]],0))</f>
        <v>MIA</v>
      </c>
      <c r="O568">
        <f>INDEX(RoutesPivot[Distance],MATCH($C568,RoutesPivot[[RouteID]:[RouteID]],0))</f>
        <v>1000</v>
      </c>
      <c r="P568">
        <f>INDEX(RoutesPivot[ListPrice],MATCH($C568,RoutesPivot[[RouteID]:[RouteID]],0))</f>
        <v>300</v>
      </c>
      <c r="Q568" t="str">
        <f>INDEX(AirportPivot[AirportName],MATCH($N568,AirportPivot[[AirportID]:[AirportID]],0))</f>
        <v>Miami International</v>
      </c>
      <c r="R568">
        <f>INDEX(AirportPivot[Gates (number of available)],MATCH($N568,AirportPivot[[AirportID]:[AirportID]],0))</f>
        <v>80</v>
      </c>
    </row>
    <row r="569" spans="1:18" x14ac:dyDescent="0.25">
      <c r="A569" s="3" t="s">
        <v>599</v>
      </c>
      <c r="B569" s="12">
        <v>42180</v>
      </c>
      <c r="C569" s="4" t="s">
        <v>47</v>
      </c>
      <c r="D569" s="4">
        <v>2.9</v>
      </c>
      <c r="E569" s="4">
        <v>159</v>
      </c>
      <c r="F569" s="5">
        <v>0.875</v>
      </c>
      <c r="G569" s="6">
        <v>275</v>
      </c>
      <c r="H569" s="7">
        <v>45375</v>
      </c>
      <c r="I569" s="7">
        <f>FlightsPivot[[#This Row],[Total Fare]]*10%</f>
        <v>4537.5</v>
      </c>
      <c r="J569" s="7">
        <f>FlightsPivot[[#This Row],[Total Fare]]+FlightsPivot[[#This Row],[10% tax ]]</f>
        <v>49912.5</v>
      </c>
      <c r="K569" s="4">
        <v>6</v>
      </c>
      <c r="L569" s="4">
        <v>2015</v>
      </c>
      <c r="M569" t="str">
        <f>INDEX(RoutesPivot[DepAirport],MATCH($C569,RoutesPivot[[RouteID]:[RouteID]],0))</f>
        <v>ORD</v>
      </c>
      <c r="N569" t="str">
        <f>INDEX(RoutesPivot[AirportID],MATCH($C569,RoutesPivot[[RouteID]:[RouteID]],0))</f>
        <v>PHX</v>
      </c>
      <c r="O569">
        <f>INDEX(RoutesPivot[Distance],MATCH($C569,RoutesPivot[[RouteID]:[RouteID]],0))</f>
        <v>1200</v>
      </c>
      <c r="P569">
        <f>INDEX(RoutesPivot[ListPrice],MATCH($C569,RoutesPivot[[RouteID]:[RouteID]],0))</f>
        <v>250</v>
      </c>
      <c r="Q569" t="str">
        <f>INDEX(AirportPivot[AirportName],MATCH($N569,AirportPivot[[AirportID]:[AirportID]],0))</f>
        <v>Phoenix Sky Harbor International</v>
      </c>
      <c r="R569">
        <f>INDEX(AirportPivot[Gates (number of available)],MATCH($N569,AirportPivot[[AirportID]:[AirportID]],0))</f>
        <v>60</v>
      </c>
    </row>
    <row r="570" spans="1:18" x14ac:dyDescent="0.25">
      <c r="A570" s="3" t="s">
        <v>600</v>
      </c>
      <c r="B570" s="12">
        <v>41996</v>
      </c>
      <c r="C570" s="4" t="s">
        <v>33</v>
      </c>
      <c r="D570" s="4">
        <v>3.5</v>
      </c>
      <c r="E570" s="4">
        <v>19</v>
      </c>
      <c r="F570" s="5">
        <v>0.75</v>
      </c>
      <c r="G570" s="6">
        <v>525</v>
      </c>
      <c r="H570" s="7">
        <v>97125</v>
      </c>
      <c r="I570" s="7">
        <f>FlightsPivot[[#This Row],[Total Fare]]*10%</f>
        <v>9712.5</v>
      </c>
      <c r="J570" s="7">
        <f>FlightsPivot[[#This Row],[Total Fare]]+FlightsPivot[[#This Row],[10% tax ]]</f>
        <v>106837.5</v>
      </c>
      <c r="K570" s="4">
        <v>12</v>
      </c>
      <c r="L570" s="4">
        <v>2014</v>
      </c>
      <c r="M570" t="str">
        <f>INDEX(RoutesPivot[DepAirport],MATCH($C570,RoutesPivot[[RouteID]:[RouteID]],0))</f>
        <v>ORD</v>
      </c>
      <c r="N570" t="str">
        <f>INDEX(RoutesPivot[AirportID],MATCH($C570,RoutesPivot[[RouteID]:[RouteID]],0))</f>
        <v>SFO</v>
      </c>
      <c r="O570">
        <f>INDEX(RoutesPivot[Distance],MATCH($C570,RoutesPivot[[RouteID]:[RouteID]],0))</f>
        <v>1600</v>
      </c>
      <c r="P570">
        <f>INDEX(RoutesPivot[ListPrice],MATCH($C570,RoutesPivot[[RouteID]:[RouteID]],0))</f>
        <v>375</v>
      </c>
      <c r="Q570" t="str">
        <f>INDEX(AirportPivot[AirportName],MATCH($N570,AirportPivot[[AirportID]:[AirportID]],0))</f>
        <v>San Francisco International</v>
      </c>
      <c r="R570">
        <f>INDEX(AirportPivot[Gates (number of available)],MATCH($N570,AirportPivot[[AirportID]:[AirportID]],0))</f>
        <v>70</v>
      </c>
    </row>
    <row r="571" spans="1:18" x14ac:dyDescent="0.25">
      <c r="A571" s="3" t="s">
        <v>601</v>
      </c>
      <c r="B571" s="12">
        <v>42265</v>
      </c>
      <c r="C571" s="4" t="s">
        <v>98</v>
      </c>
      <c r="D571" s="4">
        <v>2.2000000000000002</v>
      </c>
      <c r="E571" s="4">
        <v>1</v>
      </c>
      <c r="F571" s="5">
        <v>0.75</v>
      </c>
      <c r="G571" s="6">
        <v>275</v>
      </c>
      <c r="H571" s="7">
        <v>50875</v>
      </c>
      <c r="I571" s="7">
        <f>FlightsPivot[[#This Row],[Total Fare]]*10%</f>
        <v>5087.5</v>
      </c>
      <c r="J571" s="7">
        <f>FlightsPivot[[#This Row],[Total Fare]]+FlightsPivot[[#This Row],[10% tax ]]</f>
        <v>55962.5</v>
      </c>
      <c r="K571" s="4">
        <v>9</v>
      </c>
      <c r="L571" s="4">
        <v>2015</v>
      </c>
      <c r="M571" t="str">
        <f>INDEX(RoutesPivot[DepAirport],MATCH($C571,RoutesPivot[[RouteID]:[RouteID]],0))</f>
        <v>ORD</v>
      </c>
      <c r="N571" t="str">
        <f>INDEX(RoutesPivot[AirportID],MATCH($C571,RoutesPivot[[RouteID]:[RouteID]],0))</f>
        <v>PHL</v>
      </c>
      <c r="O571">
        <f>INDEX(RoutesPivot[Distance],MATCH($C571,RoutesPivot[[RouteID]:[RouteID]],0))</f>
        <v>580</v>
      </c>
      <c r="P571">
        <f>INDEX(RoutesPivot[ListPrice],MATCH($C571,RoutesPivot[[RouteID]:[RouteID]],0))</f>
        <v>275</v>
      </c>
      <c r="Q571" t="str">
        <f>INDEX(AirportPivot[AirportName],MATCH($N571,AirportPivot[[AirportID]:[AirportID]],0))</f>
        <v>Philadelphia International</v>
      </c>
      <c r="R571">
        <f>INDEX(AirportPivot[Gates (number of available)],MATCH($N571,AirportPivot[[AirportID]:[AirportID]],0))</f>
        <v>89</v>
      </c>
    </row>
    <row r="572" spans="1:18" x14ac:dyDescent="0.25">
      <c r="A572" s="3" t="s">
        <v>602</v>
      </c>
      <c r="B572" s="12">
        <v>42024</v>
      </c>
      <c r="C572" s="4" t="s">
        <v>13</v>
      </c>
      <c r="D572" s="4">
        <v>0.7</v>
      </c>
      <c r="E572" s="4">
        <v>63</v>
      </c>
      <c r="F572" s="5">
        <v>0.45833333333333331</v>
      </c>
      <c r="G572" s="6">
        <v>250</v>
      </c>
      <c r="H572" s="7">
        <v>45250</v>
      </c>
      <c r="I572" s="7">
        <f>FlightsPivot[[#This Row],[Total Fare]]*10%</f>
        <v>4525</v>
      </c>
      <c r="J572" s="7">
        <f>FlightsPivot[[#This Row],[Total Fare]]+FlightsPivot[[#This Row],[10% tax ]]</f>
        <v>49775</v>
      </c>
      <c r="K572" s="4">
        <v>1</v>
      </c>
      <c r="L572" s="4">
        <v>2015</v>
      </c>
      <c r="M572" t="str">
        <f>INDEX(RoutesPivot[DepAirport],MATCH($C572,RoutesPivot[[RouteID]:[RouteID]],0))</f>
        <v>ORD</v>
      </c>
      <c r="N572" t="str">
        <f>INDEX(RoutesPivot[AirportID],MATCH($C572,RoutesPivot[[RouteID]:[RouteID]],0))</f>
        <v>JFK</v>
      </c>
      <c r="O572">
        <f>INDEX(RoutesPivot[Distance],MATCH($C572,RoutesPivot[[RouteID]:[RouteID]],0))</f>
        <v>619</v>
      </c>
      <c r="P572">
        <f>INDEX(RoutesPivot[ListPrice],MATCH($C572,RoutesPivot[[RouteID]:[RouteID]],0))</f>
        <v>250</v>
      </c>
      <c r="Q572" t="str">
        <f>INDEX(AirportPivot[AirportName],MATCH($N572,AirportPivot[[AirportID]:[AirportID]],0))</f>
        <v>John F Kennedy International</v>
      </c>
      <c r="R572">
        <f>INDEX(AirportPivot[Gates (number of available)],MATCH($N572,AirportPivot[[AirportID]:[AirportID]],0))</f>
        <v>120</v>
      </c>
    </row>
    <row r="573" spans="1:18" x14ac:dyDescent="0.25">
      <c r="A573" s="3" t="s">
        <v>603</v>
      </c>
      <c r="B573" s="12">
        <v>41918</v>
      </c>
      <c r="C573" s="4" t="s">
        <v>33</v>
      </c>
      <c r="D573" s="4">
        <v>1.8</v>
      </c>
      <c r="E573" s="4">
        <v>181</v>
      </c>
      <c r="F573" s="5">
        <v>0.79166666666666663</v>
      </c>
      <c r="G573" s="6">
        <v>375</v>
      </c>
      <c r="H573" s="7">
        <v>61875</v>
      </c>
      <c r="I573" s="7">
        <f>FlightsPivot[[#This Row],[Total Fare]]*10%</f>
        <v>6187.5</v>
      </c>
      <c r="J573" s="7">
        <f>FlightsPivot[[#This Row],[Total Fare]]+FlightsPivot[[#This Row],[10% tax ]]</f>
        <v>68062.5</v>
      </c>
      <c r="K573" s="4">
        <v>10</v>
      </c>
      <c r="L573" s="4">
        <v>2014</v>
      </c>
      <c r="M573" t="str">
        <f>INDEX(RoutesPivot[DepAirport],MATCH($C573,RoutesPivot[[RouteID]:[RouteID]],0))</f>
        <v>ORD</v>
      </c>
      <c r="N573" t="str">
        <f>INDEX(RoutesPivot[AirportID],MATCH($C573,RoutesPivot[[RouteID]:[RouteID]],0))</f>
        <v>SFO</v>
      </c>
      <c r="O573">
        <f>INDEX(RoutesPivot[Distance],MATCH($C573,RoutesPivot[[RouteID]:[RouteID]],0))</f>
        <v>1600</v>
      </c>
      <c r="P573">
        <f>INDEX(RoutesPivot[ListPrice],MATCH($C573,RoutesPivot[[RouteID]:[RouteID]],0))</f>
        <v>375</v>
      </c>
      <c r="Q573" t="str">
        <f>INDEX(AirportPivot[AirportName],MATCH($N573,AirportPivot[[AirportID]:[AirportID]],0))</f>
        <v>San Francisco International</v>
      </c>
      <c r="R573">
        <f>INDEX(AirportPivot[Gates (number of available)],MATCH($N573,AirportPivot[[AirportID]:[AirportID]],0))</f>
        <v>70</v>
      </c>
    </row>
    <row r="574" spans="1:18" x14ac:dyDescent="0.25">
      <c r="A574" s="3" t="s">
        <v>604</v>
      </c>
      <c r="B574" s="12">
        <v>42204</v>
      </c>
      <c r="C574" s="4" t="s">
        <v>15</v>
      </c>
      <c r="D574" s="4">
        <v>1.3</v>
      </c>
      <c r="E574" s="4">
        <v>57</v>
      </c>
      <c r="F574" s="5">
        <v>0.75</v>
      </c>
      <c r="G574" s="6">
        <v>247.5</v>
      </c>
      <c r="H574" s="7">
        <v>40837.5</v>
      </c>
      <c r="I574" s="7">
        <f>FlightsPivot[[#This Row],[Total Fare]]*10%</f>
        <v>4083.75</v>
      </c>
      <c r="J574" s="7">
        <f>FlightsPivot[[#This Row],[Total Fare]]+FlightsPivot[[#This Row],[10% tax ]]</f>
        <v>44921.25</v>
      </c>
      <c r="K574" s="4">
        <v>7</v>
      </c>
      <c r="L574" s="4">
        <v>2015</v>
      </c>
      <c r="M574" t="str">
        <f>INDEX(RoutesPivot[DepAirport],MATCH($C574,RoutesPivot[[RouteID]:[RouteID]],0))</f>
        <v>ORD</v>
      </c>
      <c r="N574" t="str">
        <f>INDEX(RoutesPivot[AirportID],MATCH($C574,RoutesPivot[[RouteID]:[RouteID]],0))</f>
        <v>EWR</v>
      </c>
      <c r="O574">
        <f>INDEX(RoutesPivot[Distance],MATCH($C574,RoutesPivot[[RouteID]:[RouteID]],0))</f>
        <v>600</v>
      </c>
      <c r="P574">
        <f>INDEX(RoutesPivot[ListPrice],MATCH($C574,RoutesPivot[[RouteID]:[RouteID]],0))</f>
        <v>225</v>
      </c>
      <c r="Q574" t="str">
        <f>INDEX(AirportPivot[AirportName],MATCH($N574,AirportPivot[[AirportID]:[AirportID]],0))</f>
        <v>Newark Liberty International</v>
      </c>
      <c r="R574">
        <f>INDEX(AirportPivot[Gates (number of available)],MATCH($N574,AirportPivot[[AirportID]:[AirportID]],0))</f>
        <v>82</v>
      </c>
    </row>
    <row r="575" spans="1:18" x14ac:dyDescent="0.25">
      <c r="A575" s="3" t="s">
        <v>605</v>
      </c>
      <c r="B575" s="12">
        <v>42174</v>
      </c>
      <c r="C575" s="4" t="s">
        <v>19</v>
      </c>
      <c r="D575" s="4">
        <v>1.8</v>
      </c>
      <c r="E575" s="4">
        <v>99</v>
      </c>
      <c r="F575" s="5">
        <v>0.70833333333333337</v>
      </c>
      <c r="G575" s="6">
        <v>220</v>
      </c>
      <c r="H575" s="7">
        <v>40700</v>
      </c>
      <c r="I575" s="7">
        <f>FlightsPivot[[#This Row],[Total Fare]]*10%</f>
        <v>4070</v>
      </c>
      <c r="J575" s="7">
        <f>FlightsPivot[[#This Row],[Total Fare]]+FlightsPivot[[#This Row],[10% tax ]]</f>
        <v>44770</v>
      </c>
      <c r="K575" s="4">
        <v>6</v>
      </c>
      <c r="L575" s="4">
        <v>2015</v>
      </c>
      <c r="M575" t="str">
        <f>INDEX(RoutesPivot[DepAirport],MATCH($C575,RoutesPivot[[RouteID]:[RouteID]],0))</f>
        <v>ORD</v>
      </c>
      <c r="N575" t="str">
        <f>INDEX(RoutesPivot[AirportID],MATCH($C575,RoutesPivot[[RouteID]:[RouteID]],0))</f>
        <v>IAH</v>
      </c>
      <c r="O575">
        <f>INDEX(RoutesPivot[Distance],MATCH($C575,RoutesPivot[[RouteID]:[RouteID]],0))</f>
        <v>800</v>
      </c>
      <c r="P575">
        <f>INDEX(RoutesPivot[ListPrice],MATCH($C575,RoutesPivot[[RouteID]:[RouteID]],0))</f>
        <v>200</v>
      </c>
      <c r="Q575" t="str">
        <f>INDEX(AirportPivot[AirportName],MATCH($N575,AirportPivot[[AirportID]:[AirportID]],0))</f>
        <v>George Bush Intercontinental/Houston</v>
      </c>
      <c r="R575">
        <f>INDEX(AirportPivot[Gates (number of available)],MATCH($N575,AirportPivot[[AirportID]:[AirportID]],0))</f>
        <v>80</v>
      </c>
    </row>
    <row r="576" spans="1:18" x14ac:dyDescent="0.25">
      <c r="A576" s="3" t="s">
        <v>606</v>
      </c>
      <c r="B576" s="12">
        <v>41649</v>
      </c>
      <c r="C576" s="4" t="s">
        <v>25</v>
      </c>
      <c r="D576" s="4">
        <v>1.3</v>
      </c>
      <c r="E576" s="4">
        <v>20</v>
      </c>
      <c r="F576" s="5">
        <v>0.66666666666666663</v>
      </c>
      <c r="G576" s="6">
        <v>200</v>
      </c>
      <c r="H576" s="7">
        <v>37000</v>
      </c>
      <c r="I576" s="7">
        <f>FlightsPivot[[#This Row],[Total Fare]]*10%</f>
        <v>3700</v>
      </c>
      <c r="J576" s="7">
        <f>FlightsPivot[[#This Row],[Total Fare]]+FlightsPivot[[#This Row],[10% tax ]]</f>
        <v>40700</v>
      </c>
      <c r="K576" s="4">
        <v>1</v>
      </c>
      <c r="L576" s="4">
        <v>2014</v>
      </c>
      <c r="M576" t="str">
        <f>INDEX(RoutesPivot[DepAirport],MATCH($C576,RoutesPivot[[RouteID]:[RouteID]],0))</f>
        <v>ORD</v>
      </c>
      <c r="N576" t="str">
        <f>INDEX(RoutesPivot[AirportID],MATCH($C576,RoutesPivot[[RouteID]:[RouteID]],0))</f>
        <v>DFW</v>
      </c>
      <c r="O576">
        <f>INDEX(RoutesPivot[Distance],MATCH($C576,RoutesPivot[[RouteID]:[RouteID]],0))</f>
        <v>700</v>
      </c>
      <c r="P576">
        <f>INDEX(RoutesPivot[ListPrice],MATCH($C576,RoutesPivot[[RouteID]:[RouteID]],0))</f>
        <v>200</v>
      </c>
      <c r="Q576" t="str">
        <f>INDEX(AirportPivot[AirportName],MATCH($N576,AirportPivot[[AirportID]:[AirportID]],0))</f>
        <v>Dallas/Fort Worth International</v>
      </c>
      <c r="R576">
        <f>INDEX(AirportPivot[Gates (number of available)],MATCH($N576,AirportPivot[[AirportID]:[AirportID]],0))</f>
        <v>130</v>
      </c>
    </row>
    <row r="577" spans="1:18" x14ac:dyDescent="0.25">
      <c r="A577" s="3" t="s">
        <v>607</v>
      </c>
      <c r="B577" s="12">
        <v>41649</v>
      </c>
      <c r="C577" s="4" t="s">
        <v>86</v>
      </c>
      <c r="D577" s="4">
        <v>0.9</v>
      </c>
      <c r="E577" s="4">
        <v>104</v>
      </c>
      <c r="F577" s="5">
        <v>0.72916666666666663</v>
      </c>
      <c r="G577" s="6">
        <v>115</v>
      </c>
      <c r="H577" s="7">
        <v>21275</v>
      </c>
      <c r="I577" s="7">
        <f>FlightsPivot[[#This Row],[Total Fare]]*10%</f>
        <v>2127.5</v>
      </c>
      <c r="J577" s="7">
        <f>FlightsPivot[[#This Row],[Total Fare]]+FlightsPivot[[#This Row],[10% tax ]]</f>
        <v>23402.5</v>
      </c>
      <c r="K577" s="4">
        <v>1</v>
      </c>
      <c r="L577" s="4">
        <v>2014</v>
      </c>
      <c r="M577" t="str">
        <f>INDEX(RoutesPivot[DepAirport],MATCH($C577,RoutesPivot[[RouteID]:[RouteID]],0))</f>
        <v>ORD</v>
      </c>
      <c r="N577" t="str">
        <f>INDEX(RoutesPivot[AirportID],MATCH($C577,RoutesPivot[[RouteID]:[RouteID]],0))</f>
        <v>DTW</v>
      </c>
      <c r="O577">
        <f>INDEX(RoutesPivot[Distance],MATCH($C577,RoutesPivot[[RouteID]:[RouteID]],0))</f>
        <v>200</v>
      </c>
      <c r="P577">
        <f>INDEX(RoutesPivot[ListPrice],MATCH($C577,RoutesPivot[[RouteID]:[RouteID]],0))</f>
        <v>115</v>
      </c>
      <c r="Q577" t="str">
        <f>INDEX(AirportPivot[AirportName],MATCH($N577,AirportPivot[[AirportID]:[AirportID]],0))</f>
        <v>Detroit Metropolitan Wayne County</v>
      </c>
      <c r="R577">
        <f>INDEX(AirportPivot[Gates (number of available)],MATCH($N577,AirportPivot[[AirportID]:[AirportID]],0))</f>
        <v>60</v>
      </c>
    </row>
    <row r="578" spans="1:18" x14ac:dyDescent="0.25">
      <c r="A578" s="3" t="s">
        <v>608</v>
      </c>
      <c r="B578" s="12">
        <v>41704</v>
      </c>
      <c r="C578" s="4" t="s">
        <v>98</v>
      </c>
      <c r="D578" s="4">
        <v>2.2999999999999998</v>
      </c>
      <c r="E578" s="4">
        <v>69</v>
      </c>
      <c r="F578" s="5">
        <v>0.5625</v>
      </c>
      <c r="G578" s="6">
        <v>275</v>
      </c>
      <c r="H578" s="7">
        <v>49775</v>
      </c>
      <c r="I578" s="7">
        <f>FlightsPivot[[#This Row],[Total Fare]]*10%</f>
        <v>4977.5</v>
      </c>
      <c r="J578" s="7">
        <f>FlightsPivot[[#This Row],[Total Fare]]+FlightsPivot[[#This Row],[10% tax ]]</f>
        <v>54752.5</v>
      </c>
      <c r="K578" s="4">
        <v>3</v>
      </c>
      <c r="L578" s="4">
        <v>2014</v>
      </c>
      <c r="M578" t="str">
        <f>INDEX(RoutesPivot[DepAirport],MATCH($C578,RoutesPivot[[RouteID]:[RouteID]],0))</f>
        <v>ORD</v>
      </c>
      <c r="N578" t="str">
        <f>INDEX(RoutesPivot[AirportID],MATCH($C578,RoutesPivot[[RouteID]:[RouteID]],0))</f>
        <v>PHL</v>
      </c>
      <c r="O578">
        <f>INDEX(RoutesPivot[Distance],MATCH($C578,RoutesPivot[[RouteID]:[RouteID]],0))</f>
        <v>580</v>
      </c>
      <c r="P578">
        <f>INDEX(RoutesPivot[ListPrice],MATCH($C578,RoutesPivot[[RouteID]:[RouteID]],0))</f>
        <v>275</v>
      </c>
      <c r="Q578" t="str">
        <f>INDEX(AirportPivot[AirportName],MATCH($N578,AirportPivot[[AirportID]:[AirportID]],0))</f>
        <v>Philadelphia International</v>
      </c>
      <c r="R578">
        <f>INDEX(AirportPivot[Gates (number of available)],MATCH($N578,AirportPivot[[AirportID]:[AirportID]],0))</f>
        <v>89</v>
      </c>
    </row>
    <row r="579" spans="1:18" x14ac:dyDescent="0.25">
      <c r="A579" s="3" t="s">
        <v>609</v>
      </c>
      <c r="B579" s="12">
        <v>42136</v>
      </c>
      <c r="C579" s="4" t="s">
        <v>33</v>
      </c>
      <c r="D579" s="4">
        <v>2.2000000000000002</v>
      </c>
      <c r="E579" s="4">
        <v>172</v>
      </c>
      <c r="F579" s="5">
        <v>0.75</v>
      </c>
      <c r="G579" s="6">
        <v>375</v>
      </c>
      <c r="H579" s="7">
        <v>61875</v>
      </c>
      <c r="I579" s="7">
        <f>FlightsPivot[[#This Row],[Total Fare]]*10%</f>
        <v>6187.5</v>
      </c>
      <c r="J579" s="7">
        <f>FlightsPivot[[#This Row],[Total Fare]]+FlightsPivot[[#This Row],[10% tax ]]</f>
        <v>68062.5</v>
      </c>
      <c r="K579" s="4">
        <v>5</v>
      </c>
      <c r="L579" s="4">
        <v>2015</v>
      </c>
      <c r="M579" t="str">
        <f>INDEX(RoutesPivot[DepAirport],MATCH($C579,RoutesPivot[[RouteID]:[RouteID]],0))</f>
        <v>ORD</v>
      </c>
      <c r="N579" t="str">
        <f>INDEX(RoutesPivot[AirportID],MATCH($C579,RoutesPivot[[RouteID]:[RouteID]],0))</f>
        <v>SFO</v>
      </c>
      <c r="O579">
        <f>INDEX(RoutesPivot[Distance],MATCH($C579,RoutesPivot[[RouteID]:[RouteID]],0))</f>
        <v>1600</v>
      </c>
      <c r="P579">
        <f>INDEX(RoutesPivot[ListPrice],MATCH($C579,RoutesPivot[[RouteID]:[RouteID]],0))</f>
        <v>375</v>
      </c>
      <c r="Q579" t="str">
        <f>INDEX(AirportPivot[AirportName],MATCH($N579,AirportPivot[[AirportID]:[AirportID]],0))</f>
        <v>San Francisco International</v>
      </c>
      <c r="R579">
        <f>INDEX(AirportPivot[Gates (number of available)],MATCH($N579,AirportPivot[[AirportID]:[AirportID]],0))</f>
        <v>70</v>
      </c>
    </row>
    <row r="580" spans="1:18" x14ac:dyDescent="0.25">
      <c r="A580" s="3" t="s">
        <v>610</v>
      </c>
      <c r="B580" s="12">
        <v>42359</v>
      </c>
      <c r="C580" s="4" t="s">
        <v>17</v>
      </c>
      <c r="D580" s="4">
        <v>9.6999999999999993</v>
      </c>
      <c r="E580" s="4">
        <v>195</v>
      </c>
      <c r="F580" s="5">
        <v>0.66666666666666663</v>
      </c>
      <c r="G580" s="6">
        <v>490</v>
      </c>
      <c r="H580" s="7">
        <v>80850</v>
      </c>
      <c r="I580" s="7">
        <f>FlightsPivot[[#This Row],[Total Fare]]*10%</f>
        <v>8085</v>
      </c>
      <c r="J580" s="7">
        <f>FlightsPivot[[#This Row],[Total Fare]]+FlightsPivot[[#This Row],[10% tax ]]</f>
        <v>88935</v>
      </c>
      <c r="K580" s="4">
        <v>12</v>
      </c>
      <c r="L580" s="4">
        <v>2015</v>
      </c>
      <c r="M580" t="str">
        <f>INDEX(RoutesPivot[DepAirport],MATCH($C580,RoutesPivot[[RouteID]:[RouteID]],0))</f>
        <v>ORD</v>
      </c>
      <c r="N580" t="str">
        <f>INDEX(RoutesPivot[AirportID],MATCH($C580,RoutesPivot[[RouteID]:[RouteID]],0))</f>
        <v>LAX</v>
      </c>
      <c r="O580">
        <f>INDEX(RoutesPivot[Distance],MATCH($C580,RoutesPivot[[RouteID]:[RouteID]],0))</f>
        <v>1518</v>
      </c>
      <c r="P580">
        <f>INDEX(RoutesPivot[ListPrice],MATCH($C580,RoutesPivot[[RouteID]:[RouteID]],0))</f>
        <v>350</v>
      </c>
      <c r="Q580" t="str">
        <f>INDEX(AirportPivot[AirportName],MATCH($N580,AirportPivot[[AirportID]:[AirportID]],0))</f>
        <v>Los Angeles International</v>
      </c>
      <c r="R580">
        <f>INDEX(AirportPivot[Gates (number of available)],MATCH($N580,AirportPivot[[AirportID]:[AirportID]],0))</f>
        <v>86</v>
      </c>
    </row>
    <row r="581" spans="1:18" x14ac:dyDescent="0.25">
      <c r="A581" s="3" t="s">
        <v>611</v>
      </c>
      <c r="B581" s="12">
        <v>41721</v>
      </c>
      <c r="C581" s="4" t="s">
        <v>25</v>
      </c>
      <c r="D581" s="4">
        <v>1.7</v>
      </c>
      <c r="E581" s="4">
        <v>33</v>
      </c>
      <c r="F581" s="5">
        <v>0.75</v>
      </c>
      <c r="G581" s="6">
        <v>200</v>
      </c>
      <c r="H581" s="7">
        <v>37000</v>
      </c>
      <c r="I581" s="7">
        <f>FlightsPivot[[#This Row],[Total Fare]]*10%</f>
        <v>3700</v>
      </c>
      <c r="J581" s="7">
        <f>FlightsPivot[[#This Row],[Total Fare]]+FlightsPivot[[#This Row],[10% tax ]]</f>
        <v>40700</v>
      </c>
      <c r="K581" s="4">
        <v>3</v>
      </c>
      <c r="L581" s="4">
        <v>2014</v>
      </c>
      <c r="M581" t="str">
        <f>INDEX(RoutesPivot[DepAirport],MATCH($C581,RoutesPivot[[RouteID]:[RouteID]],0))</f>
        <v>ORD</v>
      </c>
      <c r="N581" t="str">
        <f>INDEX(RoutesPivot[AirportID],MATCH($C581,RoutesPivot[[RouteID]:[RouteID]],0))</f>
        <v>DFW</v>
      </c>
      <c r="O581">
        <f>INDEX(RoutesPivot[Distance],MATCH($C581,RoutesPivot[[RouteID]:[RouteID]],0))</f>
        <v>700</v>
      </c>
      <c r="P581">
        <f>INDEX(RoutesPivot[ListPrice],MATCH($C581,RoutesPivot[[RouteID]:[RouteID]],0))</f>
        <v>200</v>
      </c>
      <c r="Q581" t="str">
        <f>INDEX(AirportPivot[AirportName],MATCH($N581,AirportPivot[[AirportID]:[AirportID]],0))</f>
        <v>Dallas/Fort Worth International</v>
      </c>
      <c r="R581">
        <f>INDEX(AirportPivot[Gates (number of available)],MATCH($N581,AirportPivot[[AirportID]:[AirportID]],0))</f>
        <v>130</v>
      </c>
    </row>
    <row r="582" spans="1:18" x14ac:dyDescent="0.25">
      <c r="A582" s="3" t="s">
        <v>612</v>
      </c>
      <c r="B582" s="12">
        <v>41671</v>
      </c>
      <c r="C582" s="4" t="s">
        <v>50</v>
      </c>
      <c r="D582" s="4">
        <v>1.5</v>
      </c>
      <c r="E582" s="4">
        <v>190</v>
      </c>
      <c r="F582" s="5">
        <v>0.33333333333333331</v>
      </c>
      <c r="G582" s="6">
        <v>275</v>
      </c>
      <c r="H582" s="7">
        <v>45375</v>
      </c>
      <c r="I582" s="7">
        <f>FlightsPivot[[#This Row],[Total Fare]]*10%</f>
        <v>4537.5</v>
      </c>
      <c r="J582" s="7">
        <f>FlightsPivot[[#This Row],[Total Fare]]+FlightsPivot[[#This Row],[10% tax ]]</f>
        <v>49912.5</v>
      </c>
      <c r="K582" s="4">
        <v>2</v>
      </c>
      <c r="L582" s="4">
        <v>2014</v>
      </c>
      <c r="M582" t="str">
        <f>INDEX(RoutesPivot[DepAirport],MATCH($C582,RoutesPivot[[RouteID]:[RouteID]],0))</f>
        <v>ORD</v>
      </c>
      <c r="N582" t="str">
        <f>INDEX(RoutesPivot[AirportID],MATCH($C582,RoutesPivot[[RouteID]:[RouteID]],0))</f>
        <v>LGA</v>
      </c>
      <c r="O582">
        <f>INDEX(RoutesPivot[Distance],MATCH($C582,RoutesPivot[[RouteID]:[RouteID]],0))</f>
        <v>610</v>
      </c>
      <c r="P582">
        <f>INDEX(RoutesPivot[ListPrice],MATCH($C582,RoutesPivot[[RouteID]:[RouteID]],0))</f>
        <v>275</v>
      </c>
      <c r="Q582" t="str">
        <f>INDEX(AirportPivot[AirportName],MATCH($N582,AirportPivot[[AirportID]:[AirportID]],0))</f>
        <v>Laguardia</v>
      </c>
      <c r="R582">
        <f>INDEX(AirportPivot[Gates (number of available)],MATCH($N582,AirportPivot[[AirportID]:[AirportID]],0))</f>
        <v>66</v>
      </c>
    </row>
    <row r="583" spans="1:18" x14ac:dyDescent="0.25">
      <c r="A583" s="3" t="s">
        <v>613</v>
      </c>
      <c r="B583" s="12">
        <v>42265</v>
      </c>
      <c r="C583" s="4" t="s">
        <v>21</v>
      </c>
      <c r="D583" s="4">
        <v>2.1</v>
      </c>
      <c r="E583" s="4">
        <v>12</v>
      </c>
      <c r="F583" s="5">
        <v>0.77083333333333337</v>
      </c>
      <c r="G583" s="6">
        <v>125</v>
      </c>
      <c r="H583" s="7">
        <v>23125</v>
      </c>
      <c r="I583" s="7">
        <f>FlightsPivot[[#This Row],[Total Fare]]*10%</f>
        <v>2312.5</v>
      </c>
      <c r="J583" s="7">
        <f>FlightsPivot[[#This Row],[Total Fare]]+FlightsPivot[[#This Row],[10% tax ]]</f>
        <v>25437.5</v>
      </c>
      <c r="K583" s="4">
        <v>9</v>
      </c>
      <c r="L583" s="4">
        <v>2015</v>
      </c>
      <c r="M583" t="str">
        <f>INDEX(RoutesPivot[DepAirport],MATCH($C583,RoutesPivot[[RouteID]:[RouteID]],0))</f>
        <v>ORD</v>
      </c>
      <c r="N583" t="str">
        <f>INDEX(RoutesPivot[AirportID],MATCH($C583,RoutesPivot[[RouteID]:[RouteID]],0))</f>
        <v>CLT</v>
      </c>
      <c r="O583">
        <f>INDEX(RoutesPivot[Distance],MATCH($C583,RoutesPivot[[RouteID]:[RouteID]],0))</f>
        <v>700</v>
      </c>
      <c r="P583">
        <f>INDEX(RoutesPivot[ListPrice],MATCH($C583,RoutesPivot[[RouteID]:[RouteID]],0))</f>
        <v>125</v>
      </c>
      <c r="Q583" t="str">
        <f>INDEX(AirportPivot[AirportName],MATCH($N583,AirportPivot[[AirportID]:[AirportID]],0))</f>
        <v>Charlotte/Douglas International</v>
      </c>
      <c r="R583">
        <f>INDEX(AirportPivot[Gates (number of available)],MATCH($N583,AirportPivot[[AirportID]:[AirportID]],0))</f>
        <v>65</v>
      </c>
    </row>
    <row r="584" spans="1:18" x14ac:dyDescent="0.25">
      <c r="A584" s="3" t="s">
        <v>614</v>
      </c>
      <c r="B584" s="12">
        <v>42351</v>
      </c>
      <c r="C584" s="4" t="s">
        <v>70</v>
      </c>
      <c r="D584" s="4">
        <v>1.2</v>
      </c>
      <c r="E584" s="4">
        <v>71</v>
      </c>
      <c r="F584" s="5">
        <v>0.79166666666666663</v>
      </c>
      <c r="G584" s="6">
        <v>275</v>
      </c>
      <c r="H584" s="7">
        <v>49775</v>
      </c>
      <c r="I584" s="7">
        <f>FlightsPivot[[#This Row],[Total Fare]]*10%</f>
        <v>4977.5</v>
      </c>
      <c r="J584" s="7">
        <f>FlightsPivot[[#This Row],[Total Fare]]+FlightsPivot[[#This Row],[10% tax ]]</f>
        <v>54752.5</v>
      </c>
      <c r="K584" s="4">
        <v>12</v>
      </c>
      <c r="L584" s="4">
        <v>2015</v>
      </c>
      <c r="M584" t="str">
        <f>INDEX(RoutesPivot[DepAirport],MATCH($C584,RoutesPivot[[RouteID]:[RouteID]],0))</f>
        <v>ORD</v>
      </c>
      <c r="N584" t="str">
        <f>INDEX(RoutesPivot[AirportID],MATCH($C584,RoutesPivot[[RouteID]:[RouteID]],0))</f>
        <v>LAS</v>
      </c>
      <c r="O584">
        <f>INDEX(RoutesPivot[Distance],MATCH($C584,RoutesPivot[[RouteID]:[RouteID]],0))</f>
        <v>1100</v>
      </c>
      <c r="P584">
        <f>INDEX(RoutesPivot[ListPrice],MATCH($C584,RoutesPivot[[RouteID]:[RouteID]],0))</f>
        <v>275</v>
      </c>
      <c r="Q584" t="str">
        <f>INDEX(AirportPivot[AirportName],MATCH($N584,AirportPivot[[AirportID]:[AirportID]],0))</f>
        <v>McCarran International</v>
      </c>
      <c r="R584">
        <f>INDEX(AirportPivot[Gates (number of available)],MATCH($N584,AirportPivot[[AirportID]:[AirportID]],0))</f>
        <v>68</v>
      </c>
    </row>
    <row r="585" spans="1:18" x14ac:dyDescent="0.25">
      <c r="A585" s="3" t="s">
        <v>615</v>
      </c>
      <c r="B585" s="12">
        <v>42113</v>
      </c>
      <c r="C585" s="4" t="s">
        <v>33</v>
      </c>
      <c r="D585" s="4">
        <v>2.9</v>
      </c>
      <c r="E585" s="4">
        <v>45</v>
      </c>
      <c r="F585" s="5">
        <v>0.83333333333333337</v>
      </c>
      <c r="G585" s="6">
        <v>375</v>
      </c>
      <c r="H585" s="7">
        <v>61875</v>
      </c>
      <c r="I585" s="7">
        <f>FlightsPivot[[#This Row],[Total Fare]]*10%</f>
        <v>6187.5</v>
      </c>
      <c r="J585" s="7">
        <f>FlightsPivot[[#This Row],[Total Fare]]+FlightsPivot[[#This Row],[10% tax ]]</f>
        <v>68062.5</v>
      </c>
      <c r="K585" s="4">
        <v>4</v>
      </c>
      <c r="L585" s="4">
        <v>2015</v>
      </c>
      <c r="M585" t="str">
        <f>INDEX(RoutesPivot[DepAirport],MATCH($C585,RoutesPivot[[RouteID]:[RouteID]],0))</f>
        <v>ORD</v>
      </c>
      <c r="N585" t="str">
        <f>INDEX(RoutesPivot[AirportID],MATCH($C585,RoutesPivot[[RouteID]:[RouteID]],0))</f>
        <v>SFO</v>
      </c>
      <c r="O585">
        <f>INDEX(RoutesPivot[Distance],MATCH($C585,RoutesPivot[[RouteID]:[RouteID]],0))</f>
        <v>1600</v>
      </c>
      <c r="P585">
        <f>INDEX(RoutesPivot[ListPrice],MATCH($C585,RoutesPivot[[RouteID]:[RouteID]],0))</f>
        <v>375</v>
      </c>
      <c r="Q585" t="str">
        <f>INDEX(AirportPivot[AirportName],MATCH($N585,AirportPivot[[AirportID]:[AirportID]],0))</f>
        <v>San Francisco International</v>
      </c>
      <c r="R585">
        <f>INDEX(AirportPivot[Gates (number of available)],MATCH($N585,AirportPivot[[AirportID]:[AirportID]],0))</f>
        <v>70</v>
      </c>
    </row>
    <row r="586" spans="1:18" x14ac:dyDescent="0.25">
      <c r="A586" s="3" t="s">
        <v>616</v>
      </c>
      <c r="B586" s="12">
        <v>42336</v>
      </c>
      <c r="C586" s="4" t="s">
        <v>27</v>
      </c>
      <c r="D586" s="4">
        <v>20.2</v>
      </c>
      <c r="E586" s="4">
        <v>173</v>
      </c>
      <c r="F586" s="5">
        <v>0.625</v>
      </c>
      <c r="G586" s="6">
        <v>300</v>
      </c>
      <c r="H586" s="7">
        <v>49500</v>
      </c>
      <c r="I586" s="7">
        <f>FlightsPivot[[#This Row],[Total Fare]]*10%</f>
        <v>4950</v>
      </c>
      <c r="J586" s="7">
        <f>FlightsPivot[[#This Row],[Total Fare]]+FlightsPivot[[#This Row],[10% tax ]]</f>
        <v>54450</v>
      </c>
      <c r="K586" s="4">
        <v>11</v>
      </c>
      <c r="L586" s="4">
        <v>2015</v>
      </c>
      <c r="M586" t="str">
        <f>INDEX(RoutesPivot[DepAirport],MATCH($C586,RoutesPivot[[RouteID]:[RouteID]],0))</f>
        <v>ORD</v>
      </c>
      <c r="N586" t="str">
        <f>INDEX(RoutesPivot[AirportID],MATCH($C586,RoutesPivot[[RouteID]:[RouteID]],0))</f>
        <v>ATL</v>
      </c>
      <c r="O586">
        <f>INDEX(RoutesPivot[Distance],MATCH($C586,RoutesPivot[[RouteID]:[RouteID]],0))</f>
        <v>510</v>
      </c>
      <c r="P586">
        <f>INDEX(RoutesPivot[ListPrice],MATCH($C586,RoutesPivot[[RouteID]:[RouteID]],0))</f>
        <v>200</v>
      </c>
      <c r="Q586" t="str">
        <f>INDEX(AirportPivot[AirportName],MATCH($N586,AirportPivot[[AirportID]:[AirportID]],0))</f>
        <v>Hartsfield-Jackson Atlanta International</v>
      </c>
      <c r="R586">
        <f>INDEX(AirportPivot[Gates (number of available)],MATCH($N586,AirportPivot[[AirportID]:[AirportID]],0))</f>
        <v>100</v>
      </c>
    </row>
    <row r="587" spans="1:18" x14ac:dyDescent="0.25">
      <c r="A587" s="3" t="s">
        <v>617</v>
      </c>
      <c r="B587" s="12">
        <v>41805</v>
      </c>
      <c r="C587" s="4" t="s">
        <v>86</v>
      </c>
      <c r="D587" s="4">
        <v>2.4</v>
      </c>
      <c r="E587" s="4">
        <v>146</v>
      </c>
      <c r="F587" s="5">
        <v>0.70833333333333337</v>
      </c>
      <c r="G587" s="6">
        <v>126.5</v>
      </c>
      <c r="H587" s="7">
        <v>23402.5</v>
      </c>
      <c r="I587" s="7">
        <f>FlightsPivot[[#This Row],[Total Fare]]*10%</f>
        <v>2340.25</v>
      </c>
      <c r="J587" s="7">
        <f>FlightsPivot[[#This Row],[Total Fare]]+FlightsPivot[[#This Row],[10% tax ]]</f>
        <v>25742.75</v>
      </c>
      <c r="K587" s="4">
        <v>6</v>
      </c>
      <c r="L587" s="4">
        <v>2014</v>
      </c>
      <c r="M587" t="str">
        <f>INDEX(RoutesPivot[DepAirport],MATCH($C587,RoutesPivot[[RouteID]:[RouteID]],0))</f>
        <v>ORD</v>
      </c>
      <c r="N587" t="str">
        <f>INDEX(RoutesPivot[AirportID],MATCH($C587,RoutesPivot[[RouteID]:[RouteID]],0))</f>
        <v>DTW</v>
      </c>
      <c r="O587">
        <f>INDEX(RoutesPivot[Distance],MATCH($C587,RoutesPivot[[RouteID]:[RouteID]],0))</f>
        <v>200</v>
      </c>
      <c r="P587">
        <f>INDEX(RoutesPivot[ListPrice],MATCH($C587,RoutesPivot[[RouteID]:[RouteID]],0))</f>
        <v>115</v>
      </c>
      <c r="Q587" t="str">
        <f>INDEX(AirportPivot[AirportName],MATCH($N587,AirportPivot[[AirportID]:[AirportID]],0))</f>
        <v>Detroit Metropolitan Wayne County</v>
      </c>
      <c r="R587">
        <f>INDEX(AirportPivot[Gates (number of available)],MATCH($N587,AirportPivot[[AirportID]:[AirportID]],0))</f>
        <v>60</v>
      </c>
    </row>
    <row r="588" spans="1:18" x14ac:dyDescent="0.25">
      <c r="A588" s="3" t="s">
        <v>618</v>
      </c>
      <c r="B588" s="12">
        <v>42274</v>
      </c>
      <c r="C588" s="4" t="s">
        <v>83</v>
      </c>
      <c r="D588" s="4">
        <v>1.3</v>
      </c>
      <c r="E588" s="4">
        <v>49</v>
      </c>
      <c r="F588" s="5">
        <v>0.33333333333333331</v>
      </c>
      <c r="G588" s="6">
        <v>240</v>
      </c>
      <c r="H588" s="7">
        <v>39600</v>
      </c>
      <c r="I588" s="7">
        <f>FlightsPivot[[#This Row],[Total Fare]]*10%</f>
        <v>3960</v>
      </c>
      <c r="J588" s="7">
        <f>FlightsPivot[[#This Row],[Total Fare]]+FlightsPivot[[#This Row],[10% tax ]]</f>
        <v>43560</v>
      </c>
      <c r="K588" s="4">
        <v>9</v>
      </c>
      <c r="L588" s="4">
        <v>2015</v>
      </c>
      <c r="M588" t="str">
        <f>INDEX(RoutesPivot[DepAirport],MATCH($C588,RoutesPivot[[RouteID]:[RouteID]],0))</f>
        <v>ORD</v>
      </c>
      <c r="N588" t="str">
        <f>INDEX(RoutesPivot[AirportID],MATCH($C588,RoutesPivot[[RouteID]:[RouteID]],0))</f>
        <v>BWI</v>
      </c>
      <c r="O588">
        <f>INDEX(RoutesPivot[Distance],MATCH($C588,RoutesPivot[[RouteID]:[RouteID]],0))</f>
        <v>520</v>
      </c>
      <c r="P588">
        <f>INDEX(RoutesPivot[ListPrice],MATCH($C588,RoutesPivot[[RouteID]:[RouteID]],0))</f>
        <v>240</v>
      </c>
      <c r="Q588" t="str">
        <f>INDEX(AirportPivot[AirportName],MATCH($N588,AirportPivot[[AirportID]:[AirportID]],0))</f>
        <v>Baltimore/Washington International Thurgood Marshall</v>
      </c>
      <c r="R588">
        <f>INDEX(AirportPivot[Gates (number of available)],MATCH($N588,AirportPivot[[AirportID]:[AirportID]],0))</f>
        <v>58</v>
      </c>
    </row>
    <row r="589" spans="1:18" x14ac:dyDescent="0.25">
      <c r="A589" s="3" t="s">
        <v>619</v>
      </c>
      <c r="B589" s="12">
        <v>41983</v>
      </c>
      <c r="C589" s="4" t="s">
        <v>98</v>
      </c>
      <c r="D589" s="4">
        <v>1.7</v>
      </c>
      <c r="E589" s="4">
        <v>70</v>
      </c>
      <c r="F589" s="5">
        <v>0.45833333333333331</v>
      </c>
      <c r="G589" s="6">
        <v>275</v>
      </c>
      <c r="H589" s="7">
        <v>49775</v>
      </c>
      <c r="I589" s="7">
        <f>FlightsPivot[[#This Row],[Total Fare]]*10%</f>
        <v>4977.5</v>
      </c>
      <c r="J589" s="7">
        <f>FlightsPivot[[#This Row],[Total Fare]]+FlightsPivot[[#This Row],[10% tax ]]</f>
        <v>54752.5</v>
      </c>
      <c r="K589" s="4">
        <v>12</v>
      </c>
      <c r="L589" s="4">
        <v>2014</v>
      </c>
      <c r="M589" t="str">
        <f>INDEX(RoutesPivot[DepAirport],MATCH($C589,RoutesPivot[[RouteID]:[RouteID]],0))</f>
        <v>ORD</v>
      </c>
      <c r="N589" t="str">
        <f>INDEX(RoutesPivot[AirportID],MATCH($C589,RoutesPivot[[RouteID]:[RouteID]],0))</f>
        <v>PHL</v>
      </c>
      <c r="O589">
        <f>INDEX(RoutesPivot[Distance],MATCH($C589,RoutesPivot[[RouteID]:[RouteID]],0))</f>
        <v>580</v>
      </c>
      <c r="P589">
        <f>INDEX(RoutesPivot[ListPrice],MATCH($C589,RoutesPivot[[RouteID]:[RouteID]],0))</f>
        <v>275</v>
      </c>
      <c r="Q589" t="str">
        <f>INDEX(AirportPivot[AirportName],MATCH($N589,AirportPivot[[AirportID]:[AirportID]],0))</f>
        <v>Philadelphia International</v>
      </c>
      <c r="R589">
        <f>INDEX(AirportPivot[Gates (number of available)],MATCH($N589,AirportPivot[[AirportID]:[AirportID]],0))</f>
        <v>89</v>
      </c>
    </row>
    <row r="590" spans="1:18" x14ac:dyDescent="0.25">
      <c r="A590" s="3" t="s">
        <v>620</v>
      </c>
      <c r="B590" s="12">
        <v>42291</v>
      </c>
      <c r="C590" s="4" t="s">
        <v>47</v>
      </c>
      <c r="D590" s="4">
        <v>1.6</v>
      </c>
      <c r="E590" s="4">
        <v>201</v>
      </c>
      <c r="F590" s="5">
        <v>0.70833333333333337</v>
      </c>
      <c r="G590" s="6">
        <v>250</v>
      </c>
      <c r="H590" s="7">
        <v>41250</v>
      </c>
      <c r="I590" s="7">
        <f>FlightsPivot[[#This Row],[Total Fare]]*10%</f>
        <v>4125</v>
      </c>
      <c r="J590" s="7">
        <f>FlightsPivot[[#This Row],[Total Fare]]+FlightsPivot[[#This Row],[10% tax ]]</f>
        <v>45375</v>
      </c>
      <c r="K590" s="4">
        <v>10</v>
      </c>
      <c r="L590" s="4">
        <v>2015</v>
      </c>
      <c r="M590" t="str">
        <f>INDEX(RoutesPivot[DepAirport],MATCH($C590,RoutesPivot[[RouteID]:[RouteID]],0))</f>
        <v>ORD</v>
      </c>
      <c r="N590" t="str">
        <f>INDEX(RoutesPivot[AirportID],MATCH($C590,RoutesPivot[[RouteID]:[RouteID]],0))</f>
        <v>PHX</v>
      </c>
      <c r="O590">
        <f>INDEX(RoutesPivot[Distance],MATCH($C590,RoutesPivot[[RouteID]:[RouteID]],0))</f>
        <v>1200</v>
      </c>
      <c r="P590">
        <f>INDEX(RoutesPivot[ListPrice],MATCH($C590,RoutesPivot[[RouteID]:[RouteID]],0))</f>
        <v>250</v>
      </c>
      <c r="Q590" t="str">
        <f>INDEX(AirportPivot[AirportName],MATCH($N590,AirportPivot[[AirportID]:[AirportID]],0))</f>
        <v>Phoenix Sky Harbor International</v>
      </c>
      <c r="R590">
        <f>INDEX(AirportPivot[Gates (number of available)],MATCH($N590,AirportPivot[[AirportID]:[AirportID]],0))</f>
        <v>60</v>
      </c>
    </row>
    <row r="591" spans="1:18" x14ac:dyDescent="0.25">
      <c r="A591" s="3" t="s">
        <v>621</v>
      </c>
      <c r="B591" s="12">
        <v>42160</v>
      </c>
      <c r="C591" s="4" t="s">
        <v>11</v>
      </c>
      <c r="D591" s="4">
        <v>3.4</v>
      </c>
      <c r="E591" s="4">
        <v>181</v>
      </c>
      <c r="F591" s="5">
        <v>0.33333333333333331</v>
      </c>
      <c r="G591" s="6">
        <v>330</v>
      </c>
      <c r="H591" s="7">
        <v>54450</v>
      </c>
      <c r="I591" s="7">
        <f>FlightsPivot[[#This Row],[Total Fare]]*10%</f>
        <v>5445</v>
      </c>
      <c r="J591" s="7">
        <f>FlightsPivot[[#This Row],[Total Fare]]+FlightsPivot[[#This Row],[10% tax ]]</f>
        <v>59895</v>
      </c>
      <c r="K591" s="4">
        <v>6</v>
      </c>
      <c r="L591" s="4">
        <v>2015</v>
      </c>
      <c r="M591" t="str">
        <f>INDEX(RoutesPivot[DepAirport],MATCH($C591,RoutesPivot[[RouteID]:[RouteID]],0))</f>
        <v>ORD</v>
      </c>
      <c r="N591" t="str">
        <f>INDEX(RoutesPivot[AirportID],MATCH($C591,RoutesPivot[[RouteID]:[RouteID]],0))</f>
        <v>BOS</v>
      </c>
      <c r="O591">
        <f>INDEX(RoutesPivot[Distance],MATCH($C591,RoutesPivot[[RouteID]:[RouteID]],0))</f>
        <v>730</v>
      </c>
      <c r="P591">
        <f>INDEX(RoutesPivot[ListPrice],MATCH($C591,RoutesPivot[[RouteID]:[RouteID]],0))</f>
        <v>300</v>
      </c>
      <c r="Q591" t="str">
        <f>INDEX(AirportPivot[AirportName],MATCH($N591,AirportPivot[[AirportID]:[AirportID]],0))</f>
        <v>General Edward Lawrence Logan International</v>
      </c>
      <c r="R591">
        <f>INDEX(AirportPivot[Gates (number of available)],MATCH($N591,AirportPivot[[AirportID]:[AirportID]],0))</f>
        <v>63</v>
      </c>
    </row>
    <row r="592" spans="1:18" x14ac:dyDescent="0.25">
      <c r="A592" s="3" t="s">
        <v>622</v>
      </c>
      <c r="B592" s="12">
        <v>41818</v>
      </c>
      <c r="C592" s="4" t="s">
        <v>25</v>
      </c>
      <c r="D592" s="4">
        <v>2</v>
      </c>
      <c r="E592" s="4">
        <v>43</v>
      </c>
      <c r="F592" s="5">
        <v>0.66666666666666663</v>
      </c>
      <c r="G592" s="6">
        <v>220</v>
      </c>
      <c r="H592" s="7">
        <v>36300</v>
      </c>
      <c r="I592" s="7">
        <f>FlightsPivot[[#This Row],[Total Fare]]*10%</f>
        <v>3630</v>
      </c>
      <c r="J592" s="7">
        <f>FlightsPivot[[#This Row],[Total Fare]]+FlightsPivot[[#This Row],[10% tax ]]</f>
        <v>39930</v>
      </c>
      <c r="K592" s="4">
        <v>6</v>
      </c>
      <c r="L592" s="4">
        <v>2014</v>
      </c>
      <c r="M592" t="str">
        <f>INDEX(RoutesPivot[DepAirport],MATCH($C592,RoutesPivot[[RouteID]:[RouteID]],0))</f>
        <v>ORD</v>
      </c>
      <c r="N592" t="str">
        <f>INDEX(RoutesPivot[AirportID],MATCH($C592,RoutesPivot[[RouteID]:[RouteID]],0))</f>
        <v>DFW</v>
      </c>
      <c r="O592">
        <f>INDEX(RoutesPivot[Distance],MATCH($C592,RoutesPivot[[RouteID]:[RouteID]],0))</f>
        <v>700</v>
      </c>
      <c r="P592">
        <f>INDEX(RoutesPivot[ListPrice],MATCH($C592,RoutesPivot[[RouteID]:[RouteID]],0))</f>
        <v>200</v>
      </c>
      <c r="Q592" t="str">
        <f>INDEX(AirportPivot[AirportName],MATCH($N592,AirportPivot[[AirportID]:[AirportID]],0))</f>
        <v>Dallas/Fort Worth International</v>
      </c>
      <c r="R592">
        <f>INDEX(AirportPivot[Gates (number of available)],MATCH($N592,AirportPivot[[AirportID]:[AirportID]],0))</f>
        <v>130</v>
      </c>
    </row>
    <row r="593" spans="1:18" x14ac:dyDescent="0.25">
      <c r="A593" s="3" t="s">
        <v>623</v>
      </c>
      <c r="B593" s="12">
        <v>42015</v>
      </c>
      <c r="C593" s="4" t="s">
        <v>33</v>
      </c>
      <c r="D593" s="4">
        <v>2.9</v>
      </c>
      <c r="E593" s="4">
        <v>41</v>
      </c>
      <c r="F593" s="5">
        <v>0.33333333333333331</v>
      </c>
      <c r="G593" s="6">
        <v>375</v>
      </c>
      <c r="H593" s="7">
        <v>61875</v>
      </c>
      <c r="I593" s="7">
        <f>FlightsPivot[[#This Row],[Total Fare]]*10%</f>
        <v>6187.5</v>
      </c>
      <c r="J593" s="7">
        <f>FlightsPivot[[#This Row],[Total Fare]]+FlightsPivot[[#This Row],[10% tax ]]</f>
        <v>68062.5</v>
      </c>
      <c r="K593" s="4">
        <v>1</v>
      </c>
      <c r="L593" s="4">
        <v>2015</v>
      </c>
      <c r="M593" t="str">
        <f>INDEX(RoutesPivot[DepAirport],MATCH($C593,RoutesPivot[[RouteID]:[RouteID]],0))</f>
        <v>ORD</v>
      </c>
      <c r="N593" t="str">
        <f>INDEX(RoutesPivot[AirportID],MATCH($C593,RoutesPivot[[RouteID]:[RouteID]],0))</f>
        <v>SFO</v>
      </c>
      <c r="O593">
        <f>INDEX(RoutesPivot[Distance],MATCH($C593,RoutesPivot[[RouteID]:[RouteID]],0))</f>
        <v>1600</v>
      </c>
      <c r="P593">
        <f>INDEX(RoutesPivot[ListPrice],MATCH($C593,RoutesPivot[[RouteID]:[RouteID]],0))</f>
        <v>375</v>
      </c>
      <c r="Q593" t="str">
        <f>INDEX(AirportPivot[AirportName],MATCH($N593,AirportPivot[[AirportID]:[AirportID]],0))</f>
        <v>San Francisco International</v>
      </c>
      <c r="R593">
        <f>INDEX(AirportPivot[Gates (number of available)],MATCH($N593,AirportPivot[[AirportID]:[AirportID]],0))</f>
        <v>70</v>
      </c>
    </row>
    <row r="594" spans="1:18" x14ac:dyDescent="0.25">
      <c r="A594" s="3" t="s">
        <v>624</v>
      </c>
      <c r="B594" s="12">
        <v>42361</v>
      </c>
      <c r="C594" s="4" t="s">
        <v>19</v>
      </c>
      <c r="D594" s="4">
        <v>3.7</v>
      </c>
      <c r="E594" s="4">
        <v>25</v>
      </c>
      <c r="F594" s="5">
        <v>0.79166666666666663</v>
      </c>
      <c r="G594" s="6">
        <v>280</v>
      </c>
      <c r="H594" s="7">
        <v>51800</v>
      </c>
      <c r="I594" s="7">
        <f>FlightsPivot[[#This Row],[Total Fare]]*10%</f>
        <v>5180</v>
      </c>
      <c r="J594" s="7">
        <f>FlightsPivot[[#This Row],[Total Fare]]+FlightsPivot[[#This Row],[10% tax ]]</f>
        <v>56980</v>
      </c>
      <c r="K594" s="4">
        <v>12</v>
      </c>
      <c r="L594" s="4">
        <v>2015</v>
      </c>
      <c r="M594" t="str">
        <f>INDEX(RoutesPivot[DepAirport],MATCH($C594,RoutesPivot[[RouteID]:[RouteID]],0))</f>
        <v>ORD</v>
      </c>
      <c r="N594" t="str">
        <f>INDEX(RoutesPivot[AirportID],MATCH($C594,RoutesPivot[[RouteID]:[RouteID]],0))</f>
        <v>IAH</v>
      </c>
      <c r="O594">
        <f>INDEX(RoutesPivot[Distance],MATCH($C594,RoutesPivot[[RouteID]:[RouteID]],0))</f>
        <v>800</v>
      </c>
      <c r="P594">
        <f>INDEX(RoutesPivot[ListPrice],MATCH($C594,RoutesPivot[[RouteID]:[RouteID]],0))</f>
        <v>200</v>
      </c>
      <c r="Q594" t="str">
        <f>INDEX(AirportPivot[AirportName],MATCH($N594,AirportPivot[[AirportID]:[AirportID]],0))</f>
        <v>George Bush Intercontinental/Houston</v>
      </c>
      <c r="R594">
        <f>INDEX(AirportPivot[Gates (number of available)],MATCH($N594,AirportPivot[[AirportID]:[AirportID]],0))</f>
        <v>80</v>
      </c>
    </row>
    <row r="595" spans="1:18" x14ac:dyDescent="0.25">
      <c r="A595" s="3" t="s">
        <v>625</v>
      </c>
      <c r="B595" s="12">
        <v>41969</v>
      </c>
      <c r="C595" s="4" t="s">
        <v>13</v>
      </c>
      <c r="D595" s="4">
        <v>5</v>
      </c>
      <c r="E595" s="4">
        <v>132</v>
      </c>
      <c r="F595" s="5">
        <v>0.77083333333333337</v>
      </c>
      <c r="G595" s="6">
        <v>375</v>
      </c>
      <c r="H595" s="7">
        <v>69375</v>
      </c>
      <c r="I595" s="7">
        <f>FlightsPivot[[#This Row],[Total Fare]]*10%</f>
        <v>6937.5</v>
      </c>
      <c r="J595" s="7">
        <f>FlightsPivot[[#This Row],[Total Fare]]+FlightsPivot[[#This Row],[10% tax ]]</f>
        <v>76312.5</v>
      </c>
      <c r="K595" s="4">
        <v>11</v>
      </c>
      <c r="L595" s="4">
        <v>2014</v>
      </c>
      <c r="M595" t="str">
        <f>INDEX(RoutesPivot[DepAirport],MATCH($C595,RoutesPivot[[RouteID]:[RouteID]],0))</f>
        <v>ORD</v>
      </c>
      <c r="N595" t="str">
        <f>INDEX(RoutesPivot[AirportID],MATCH($C595,RoutesPivot[[RouteID]:[RouteID]],0))</f>
        <v>JFK</v>
      </c>
      <c r="O595">
        <f>INDEX(RoutesPivot[Distance],MATCH($C595,RoutesPivot[[RouteID]:[RouteID]],0))</f>
        <v>619</v>
      </c>
      <c r="P595">
        <f>INDEX(RoutesPivot[ListPrice],MATCH($C595,RoutesPivot[[RouteID]:[RouteID]],0))</f>
        <v>250</v>
      </c>
      <c r="Q595" t="str">
        <f>INDEX(AirportPivot[AirportName],MATCH($N595,AirportPivot[[AirportID]:[AirportID]],0))</f>
        <v>John F Kennedy International</v>
      </c>
      <c r="R595">
        <f>INDEX(AirportPivot[Gates (number of available)],MATCH($N595,AirportPivot[[AirportID]:[AirportID]],0))</f>
        <v>120</v>
      </c>
    </row>
    <row r="596" spans="1:18" x14ac:dyDescent="0.25">
      <c r="A596" s="3" t="s">
        <v>626</v>
      </c>
      <c r="B596" s="12">
        <v>42007</v>
      </c>
      <c r="C596" s="4" t="s">
        <v>70</v>
      </c>
      <c r="D596" s="4">
        <v>1.8</v>
      </c>
      <c r="E596" s="4">
        <v>158</v>
      </c>
      <c r="F596" s="5">
        <v>0.39583333333333331</v>
      </c>
      <c r="G596" s="6">
        <v>275</v>
      </c>
      <c r="H596" s="7">
        <v>45375</v>
      </c>
      <c r="I596" s="7">
        <f>FlightsPivot[[#This Row],[Total Fare]]*10%</f>
        <v>4537.5</v>
      </c>
      <c r="J596" s="7">
        <f>FlightsPivot[[#This Row],[Total Fare]]+FlightsPivot[[#This Row],[10% tax ]]</f>
        <v>49912.5</v>
      </c>
      <c r="K596" s="4">
        <v>1</v>
      </c>
      <c r="L596" s="4">
        <v>2015</v>
      </c>
      <c r="M596" t="str">
        <f>INDEX(RoutesPivot[DepAirport],MATCH($C596,RoutesPivot[[RouteID]:[RouteID]],0))</f>
        <v>ORD</v>
      </c>
      <c r="N596" t="str">
        <f>INDEX(RoutesPivot[AirportID],MATCH($C596,RoutesPivot[[RouteID]:[RouteID]],0))</f>
        <v>LAS</v>
      </c>
      <c r="O596">
        <f>INDEX(RoutesPivot[Distance],MATCH($C596,RoutesPivot[[RouteID]:[RouteID]],0))</f>
        <v>1100</v>
      </c>
      <c r="P596">
        <f>INDEX(RoutesPivot[ListPrice],MATCH($C596,RoutesPivot[[RouteID]:[RouteID]],0))</f>
        <v>275</v>
      </c>
      <c r="Q596" t="str">
        <f>INDEX(AirportPivot[AirportName],MATCH($N596,AirportPivot[[AirportID]:[AirportID]],0))</f>
        <v>McCarran International</v>
      </c>
      <c r="R596">
        <f>INDEX(AirportPivot[Gates (number of available)],MATCH($N596,AirportPivot[[AirportID]:[AirportID]],0))</f>
        <v>68</v>
      </c>
    </row>
    <row r="597" spans="1:18" x14ac:dyDescent="0.25">
      <c r="A597" s="3" t="s">
        <v>627</v>
      </c>
      <c r="B597" s="12">
        <v>42335</v>
      </c>
      <c r="C597" s="4" t="s">
        <v>25</v>
      </c>
      <c r="D597" s="4">
        <v>4.5999999999999996</v>
      </c>
      <c r="E597" s="4">
        <v>109</v>
      </c>
      <c r="F597" s="5">
        <v>0.875</v>
      </c>
      <c r="G597" s="6">
        <v>300</v>
      </c>
      <c r="H597" s="7">
        <v>55500</v>
      </c>
      <c r="I597" s="7">
        <f>FlightsPivot[[#This Row],[Total Fare]]*10%</f>
        <v>5550</v>
      </c>
      <c r="J597" s="7">
        <f>FlightsPivot[[#This Row],[Total Fare]]+FlightsPivot[[#This Row],[10% tax ]]</f>
        <v>61050</v>
      </c>
      <c r="K597" s="4">
        <v>11</v>
      </c>
      <c r="L597" s="4">
        <v>2015</v>
      </c>
      <c r="M597" t="str">
        <f>INDEX(RoutesPivot[DepAirport],MATCH($C597,RoutesPivot[[RouteID]:[RouteID]],0))</f>
        <v>ORD</v>
      </c>
      <c r="N597" t="str">
        <f>INDEX(RoutesPivot[AirportID],MATCH($C597,RoutesPivot[[RouteID]:[RouteID]],0))</f>
        <v>DFW</v>
      </c>
      <c r="O597">
        <f>INDEX(RoutesPivot[Distance],MATCH($C597,RoutesPivot[[RouteID]:[RouteID]],0))</f>
        <v>700</v>
      </c>
      <c r="P597">
        <f>INDEX(RoutesPivot[ListPrice],MATCH($C597,RoutesPivot[[RouteID]:[RouteID]],0))</f>
        <v>200</v>
      </c>
      <c r="Q597" t="str">
        <f>INDEX(AirportPivot[AirportName],MATCH($N597,AirportPivot[[AirportID]:[AirportID]],0))</f>
        <v>Dallas/Fort Worth International</v>
      </c>
      <c r="R597">
        <f>INDEX(AirportPivot[Gates (number of available)],MATCH($N597,AirportPivot[[AirportID]:[AirportID]],0))</f>
        <v>130</v>
      </c>
    </row>
    <row r="598" spans="1:18" x14ac:dyDescent="0.25">
      <c r="A598" s="3" t="s">
        <v>628</v>
      </c>
      <c r="B598" s="12">
        <v>41855</v>
      </c>
      <c r="C598" s="4" t="s">
        <v>33</v>
      </c>
      <c r="D598" s="4">
        <v>1.3</v>
      </c>
      <c r="E598" s="4">
        <v>2</v>
      </c>
      <c r="F598" s="5">
        <v>0.77083333333333337</v>
      </c>
      <c r="G598" s="6">
        <v>412.5</v>
      </c>
      <c r="H598" s="7">
        <v>76312.5</v>
      </c>
      <c r="I598" s="7">
        <f>FlightsPivot[[#This Row],[Total Fare]]*10%</f>
        <v>7631.25</v>
      </c>
      <c r="J598" s="7">
        <f>FlightsPivot[[#This Row],[Total Fare]]+FlightsPivot[[#This Row],[10% tax ]]</f>
        <v>83943.75</v>
      </c>
      <c r="K598" s="4">
        <v>8</v>
      </c>
      <c r="L598" s="4">
        <v>2014</v>
      </c>
      <c r="M598" t="str">
        <f>INDEX(RoutesPivot[DepAirport],MATCH($C598,RoutesPivot[[RouteID]:[RouteID]],0))</f>
        <v>ORD</v>
      </c>
      <c r="N598" t="str">
        <f>INDEX(RoutesPivot[AirportID],MATCH($C598,RoutesPivot[[RouteID]:[RouteID]],0))</f>
        <v>SFO</v>
      </c>
      <c r="O598">
        <f>INDEX(RoutesPivot[Distance],MATCH($C598,RoutesPivot[[RouteID]:[RouteID]],0))</f>
        <v>1600</v>
      </c>
      <c r="P598">
        <f>INDEX(RoutesPivot[ListPrice],MATCH($C598,RoutesPivot[[RouteID]:[RouteID]],0))</f>
        <v>375</v>
      </c>
      <c r="Q598" t="str">
        <f>INDEX(AirportPivot[AirportName],MATCH($N598,AirportPivot[[AirportID]:[AirportID]],0))</f>
        <v>San Francisco International</v>
      </c>
      <c r="R598">
        <f>INDEX(AirportPivot[Gates (number of available)],MATCH($N598,AirportPivot[[AirportID]:[AirportID]],0))</f>
        <v>70</v>
      </c>
    </row>
    <row r="599" spans="1:18" x14ac:dyDescent="0.25">
      <c r="A599" s="3" t="s">
        <v>629</v>
      </c>
      <c r="B599" s="12">
        <v>42061</v>
      </c>
      <c r="C599" s="4" t="s">
        <v>23</v>
      </c>
      <c r="D599" s="4">
        <v>2</v>
      </c>
      <c r="E599" s="4">
        <v>9</v>
      </c>
      <c r="F599" s="5">
        <v>0.79166666666666663</v>
      </c>
      <c r="G599" s="6">
        <v>300</v>
      </c>
      <c r="H599" s="7">
        <v>55500</v>
      </c>
      <c r="I599" s="7">
        <f>FlightsPivot[[#This Row],[Total Fare]]*10%</f>
        <v>5550</v>
      </c>
      <c r="J599" s="7">
        <f>FlightsPivot[[#This Row],[Total Fare]]+FlightsPivot[[#This Row],[10% tax ]]</f>
        <v>61050</v>
      </c>
      <c r="K599" s="4">
        <v>2</v>
      </c>
      <c r="L599" s="4">
        <v>2015</v>
      </c>
      <c r="M599" t="str">
        <f>INDEX(RoutesPivot[DepAirport],MATCH($C599,RoutesPivot[[RouteID]:[RouteID]],0))</f>
        <v>ORD</v>
      </c>
      <c r="N599" t="str">
        <f>INDEX(RoutesPivot[AirportID],MATCH($C599,RoutesPivot[[RouteID]:[RouteID]],0))</f>
        <v>DEN</v>
      </c>
      <c r="O599">
        <f>INDEX(RoutesPivot[Distance],MATCH($C599,RoutesPivot[[RouteID]:[RouteID]],0))</f>
        <v>800</v>
      </c>
      <c r="P599">
        <f>INDEX(RoutesPivot[ListPrice],MATCH($C599,RoutesPivot[[RouteID]:[RouteID]],0))</f>
        <v>300</v>
      </c>
      <c r="Q599" t="str">
        <f>INDEX(AirportPivot[AirportName],MATCH($N599,AirportPivot[[AirportID]:[AirportID]],0))</f>
        <v>Denver International</v>
      </c>
      <c r="R599">
        <f>INDEX(AirportPivot[Gates (number of available)],MATCH($N599,AirportPivot[[AirportID]:[AirportID]],0))</f>
        <v>75</v>
      </c>
    </row>
    <row r="600" spans="1:18" x14ac:dyDescent="0.25">
      <c r="A600" s="3" t="s">
        <v>630</v>
      </c>
      <c r="B600" s="12">
        <v>42145</v>
      </c>
      <c r="C600" s="4" t="s">
        <v>50</v>
      </c>
      <c r="D600" s="4">
        <v>1.2</v>
      </c>
      <c r="E600" s="4">
        <v>152</v>
      </c>
      <c r="F600" s="5">
        <v>0.70833333333333337</v>
      </c>
      <c r="G600" s="6">
        <v>275</v>
      </c>
      <c r="H600" s="7">
        <v>45375</v>
      </c>
      <c r="I600" s="7">
        <f>FlightsPivot[[#This Row],[Total Fare]]*10%</f>
        <v>4537.5</v>
      </c>
      <c r="J600" s="7">
        <f>FlightsPivot[[#This Row],[Total Fare]]+FlightsPivot[[#This Row],[10% tax ]]</f>
        <v>49912.5</v>
      </c>
      <c r="K600" s="4">
        <v>5</v>
      </c>
      <c r="L600" s="4">
        <v>2015</v>
      </c>
      <c r="M600" t="str">
        <f>INDEX(RoutesPivot[DepAirport],MATCH($C600,RoutesPivot[[RouteID]:[RouteID]],0))</f>
        <v>ORD</v>
      </c>
      <c r="N600" t="str">
        <f>INDEX(RoutesPivot[AirportID],MATCH($C600,RoutesPivot[[RouteID]:[RouteID]],0))</f>
        <v>LGA</v>
      </c>
      <c r="O600">
        <f>INDEX(RoutesPivot[Distance],MATCH($C600,RoutesPivot[[RouteID]:[RouteID]],0))</f>
        <v>610</v>
      </c>
      <c r="P600">
        <f>INDEX(RoutesPivot[ListPrice],MATCH($C600,RoutesPivot[[RouteID]:[RouteID]],0))</f>
        <v>275</v>
      </c>
      <c r="Q600" t="str">
        <f>INDEX(AirportPivot[AirportName],MATCH($N600,AirportPivot[[AirportID]:[AirportID]],0))</f>
        <v>Laguardia</v>
      </c>
      <c r="R600">
        <f>INDEX(AirportPivot[Gates (number of available)],MATCH($N600,AirportPivot[[AirportID]:[AirportID]],0))</f>
        <v>66</v>
      </c>
    </row>
    <row r="601" spans="1:18" x14ac:dyDescent="0.25">
      <c r="A601" s="3" t="s">
        <v>631</v>
      </c>
      <c r="B601" s="12">
        <v>41821</v>
      </c>
      <c r="C601" s="4" t="s">
        <v>13</v>
      </c>
      <c r="D601" s="4">
        <v>2.2999999999999998</v>
      </c>
      <c r="E601" s="4">
        <v>98</v>
      </c>
      <c r="F601" s="5">
        <v>0.75</v>
      </c>
      <c r="G601" s="6">
        <v>275</v>
      </c>
      <c r="H601" s="7">
        <v>50875</v>
      </c>
      <c r="I601" s="7">
        <f>FlightsPivot[[#This Row],[Total Fare]]*10%</f>
        <v>5087.5</v>
      </c>
      <c r="J601" s="7">
        <f>FlightsPivot[[#This Row],[Total Fare]]+FlightsPivot[[#This Row],[10% tax ]]</f>
        <v>55962.5</v>
      </c>
      <c r="K601" s="4">
        <v>7</v>
      </c>
      <c r="L601" s="4">
        <v>2014</v>
      </c>
      <c r="M601" t="str">
        <f>INDEX(RoutesPivot[DepAirport],MATCH($C601,RoutesPivot[[RouteID]:[RouteID]],0))</f>
        <v>ORD</v>
      </c>
      <c r="N601" t="str">
        <f>INDEX(RoutesPivot[AirportID],MATCH($C601,RoutesPivot[[RouteID]:[RouteID]],0))</f>
        <v>JFK</v>
      </c>
      <c r="O601">
        <f>INDEX(RoutesPivot[Distance],MATCH($C601,RoutesPivot[[RouteID]:[RouteID]],0))</f>
        <v>619</v>
      </c>
      <c r="P601">
        <f>INDEX(RoutesPivot[ListPrice],MATCH($C601,RoutesPivot[[RouteID]:[RouteID]],0))</f>
        <v>250</v>
      </c>
      <c r="Q601" t="str">
        <f>INDEX(AirportPivot[AirportName],MATCH($N601,AirportPivot[[AirportID]:[AirportID]],0))</f>
        <v>John F Kennedy International</v>
      </c>
      <c r="R601">
        <f>INDEX(AirportPivot[Gates (number of available)],MATCH($N601,AirportPivot[[AirportID]:[AirportID]],0))</f>
        <v>120</v>
      </c>
    </row>
    <row r="602" spans="1:18" x14ac:dyDescent="0.25">
      <c r="A602" s="3" t="s">
        <v>632</v>
      </c>
      <c r="B602" s="12">
        <v>42260</v>
      </c>
      <c r="C602" s="4" t="s">
        <v>27</v>
      </c>
      <c r="D602" s="4">
        <v>6.9</v>
      </c>
      <c r="E602" s="4">
        <v>32</v>
      </c>
      <c r="F602" s="5">
        <v>0.5625</v>
      </c>
      <c r="G602" s="6">
        <v>200</v>
      </c>
      <c r="H602" s="7">
        <v>37000</v>
      </c>
      <c r="I602" s="7">
        <f>FlightsPivot[[#This Row],[Total Fare]]*10%</f>
        <v>3700</v>
      </c>
      <c r="J602" s="7">
        <f>FlightsPivot[[#This Row],[Total Fare]]+FlightsPivot[[#This Row],[10% tax ]]</f>
        <v>40700</v>
      </c>
      <c r="K602" s="4">
        <v>9</v>
      </c>
      <c r="L602" s="4">
        <v>2015</v>
      </c>
      <c r="M602" t="str">
        <f>INDEX(RoutesPivot[DepAirport],MATCH($C602,RoutesPivot[[RouteID]:[RouteID]],0))</f>
        <v>ORD</v>
      </c>
      <c r="N602" t="str">
        <f>INDEX(RoutesPivot[AirportID],MATCH($C602,RoutesPivot[[RouteID]:[RouteID]],0))</f>
        <v>ATL</v>
      </c>
      <c r="O602">
        <f>INDEX(RoutesPivot[Distance],MATCH($C602,RoutesPivot[[RouteID]:[RouteID]],0))</f>
        <v>510</v>
      </c>
      <c r="P602">
        <f>INDEX(RoutesPivot[ListPrice],MATCH($C602,RoutesPivot[[RouteID]:[RouteID]],0))</f>
        <v>200</v>
      </c>
      <c r="Q602" t="str">
        <f>INDEX(AirportPivot[AirportName],MATCH($N602,AirportPivot[[AirportID]:[AirportID]],0))</f>
        <v>Hartsfield-Jackson Atlanta International</v>
      </c>
      <c r="R602">
        <f>INDEX(AirportPivot[Gates (number of available)],MATCH($N602,AirportPivot[[AirportID]:[AirportID]],0))</f>
        <v>100</v>
      </c>
    </row>
    <row r="603" spans="1:18" x14ac:dyDescent="0.25">
      <c r="A603" s="3" t="s">
        <v>633</v>
      </c>
      <c r="B603" s="12">
        <v>42358</v>
      </c>
      <c r="C603" s="4" t="s">
        <v>13</v>
      </c>
      <c r="D603" s="4">
        <v>3.5</v>
      </c>
      <c r="E603" s="4">
        <v>145</v>
      </c>
      <c r="F603" s="5">
        <v>0.54166666666666663</v>
      </c>
      <c r="G603" s="6">
        <v>250</v>
      </c>
      <c r="H603" s="7">
        <v>46250</v>
      </c>
      <c r="I603" s="7">
        <f>FlightsPivot[[#This Row],[Total Fare]]*10%</f>
        <v>4625</v>
      </c>
      <c r="J603" s="7">
        <f>FlightsPivot[[#This Row],[Total Fare]]+FlightsPivot[[#This Row],[10% tax ]]</f>
        <v>50875</v>
      </c>
      <c r="K603" s="4">
        <v>12</v>
      </c>
      <c r="L603" s="4">
        <v>2015</v>
      </c>
      <c r="M603" t="str">
        <f>INDEX(RoutesPivot[DepAirport],MATCH($C603,RoutesPivot[[RouteID]:[RouteID]],0))</f>
        <v>ORD</v>
      </c>
      <c r="N603" t="str">
        <f>INDEX(RoutesPivot[AirportID],MATCH($C603,RoutesPivot[[RouteID]:[RouteID]],0))</f>
        <v>JFK</v>
      </c>
      <c r="O603">
        <f>INDEX(RoutesPivot[Distance],MATCH($C603,RoutesPivot[[RouteID]:[RouteID]],0))</f>
        <v>619</v>
      </c>
      <c r="P603">
        <f>INDEX(RoutesPivot[ListPrice],MATCH($C603,RoutesPivot[[RouteID]:[RouteID]],0))</f>
        <v>250</v>
      </c>
      <c r="Q603" t="str">
        <f>INDEX(AirportPivot[AirportName],MATCH($N603,AirportPivot[[AirportID]:[AirportID]],0))</f>
        <v>John F Kennedy International</v>
      </c>
      <c r="R603">
        <f>INDEX(AirportPivot[Gates (number of available)],MATCH($N603,AirportPivot[[AirportID]:[AirportID]],0))</f>
        <v>120</v>
      </c>
    </row>
    <row r="604" spans="1:18" x14ac:dyDescent="0.25">
      <c r="A604" s="3" t="s">
        <v>634</v>
      </c>
      <c r="B604" s="12">
        <v>41971</v>
      </c>
      <c r="C604" s="4" t="s">
        <v>17</v>
      </c>
      <c r="D604" s="4">
        <v>10.3</v>
      </c>
      <c r="E604" s="4">
        <v>134</v>
      </c>
      <c r="F604" s="5">
        <v>0.33333333333333331</v>
      </c>
      <c r="G604" s="6">
        <v>525</v>
      </c>
      <c r="H604" s="7">
        <v>97125</v>
      </c>
      <c r="I604" s="7">
        <f>FlightsPivot[[#This Row],[Total Fare]]*10%</f>
        <v>9712.5</v>
      </c>
      <c r="J604" s="7">
        <f>FlightsPivot[[#This Row],[Total Fare]]+FlightsPivot[[#This Row],[10% tax ]]</f>
        <v>106837.5</v>
      </c>
      <c r="K604" s="4">
        <v>11</v>
      </c>
      <c r="L604" s="4">
        <v>2014</v>
      </c>
      <c r="M604" t="str">
        <f>INDEX(RoutesPivot[DepAirport],MATCH($C604,RoutesPivot[[RouteID]:[RouteID]],0))</f>
        <v>ORD</v>
      </c>
      <c r="N604" t="str">
        <f>INDEX(RoutesPivot[AirportID],MATCH($C604,RoutesPivot[[RouteID]:[RouteID]],0))</f>
        <v>LAX</v>
      </c>
      <c r="O604">
        <f>INDEX(RoutesPivot[Distance],MATCH($C604,RoutesPivot[[RouteID]:[RouteID]],0))</f>
        <v>1518</v>
      </c>
      <c r="P604">
        <f>INDEX(RoutesPivot[ListPrice],MATCH($C604,RoutesPivot[[RouteID]:[RouteID]],0))</f>
        <v>350</v>
      </c>
      <c r="Q604" t="str">
        <f>INDEX(AirportPivot[AirportName],MATCH($N604,AirportPivot[[AirportID]:[AirportID]],0))</f>
        <v>Los Angeles International</v>
      </c>
      <c r="R604">
        <f>INDEX(AirportPivot[Gates (number of available)],MATCH($N604,AirportPivot[[AirportID]:[AirportID]],0))</f>
        <v>86</v>
      </c>
    </row>
    <row r="605" spans="1:18" x14ac:dyDescent="0.25">
      <c r="A605" s="3" t="s">
        <v>635</v>
      </c>
      <c r="B605" s="12">
        <v>42344</v>
      </c>
      <c r="C605" s="4" t="s">
        <v>11</v>
      </c>
      <c r="D605" s="4">
        <v>2.6</v>
      </c>
      <c r="E605" s="4">
        <v>49</v>
      </c>
      <c r="F605" s="5">
        <v>0.29166666666666669</v>
      </c>
      <c r="G605" s="6">
        <v>300</v>
      </c>
      <c r="H605" s="7">
        <v>49500</v>
      </c>
      <c r="I605" s="7">
        <f>FlightsPivot[[#This Row],[Total Fare]]*10%</f>
        <v>4950</v>
      </c>
      <c r="J605" s="7">
        <f>FlightsPivot[[#This Row],[Total Fare]]+FlightsPivot[[#This Row],[10% tax ]]</f>
        <v>54450</v>
      </c>
      <c r="K605" s="4">
        <v>12</v>
      </c>
      <c r="L605" s="4">
        <v>2015</v>
      </c>
      <c r="M605" t="str">
        <f>INDEX(RoutesPivot[DepAirport],MATCH($C605,RoutesPivot[[RouteID]:[RouteID]],0))</f>
        <v>ORD</v>
      </c>
      <c r="N605" t="str">
        <f>INDEX(RoutesPivot[AirportID],MATCH($C605,RoutesPivot[[RouteID]:[RouteID]],0))</f>
        <v>BOS</v>
      </c>
      <c r="O605">
        <f>INDEX(RoutesPivot[Distance],MATCH($C605,RoutesPivot[[RouteID]:[RouteID]],0))</f>
        <v>730</v>
      </c>
      <c r="P605">
        <f>INDEX(RoutesPivot[ListPrice],MATCH($C605,RoutesPivot[[RouteID]:[RouteID]],0))</f>
        <v>300</v>
      </c>
      <c r="Q605" t="str">
        <f>INDEX(AirportPivot[AirportName],MATCH($N605,AirportPivot[[AirportID]:[AirportID]],0))</f>
        <v>General Edward Lawrence Logan International</v>
      </c>
      <c r="R605">
        <f>INDEX(AirportPivot[Gates (number of available)],MATCH($N605,AirportPivot[[AirportID]:[AirportID]],0))</f>
        <v>63</v>
      </c>
    </row>
    <row r="606" spans="1:18" x14ac:dyDescent="0.25">
      <c r="A606" s="3" t="s">
        <v>636</v>
      </c>
      <c r="B606" s="12">
        <v>42024</v>
      </c>
      <c r="C606" s="4" t="s">
        <v>30</v>
      </c>
      <c r="D606" s="4">
        <v>1.9</v>
      </c>
      <c r="E606" s="4">
        <v>65</v>
      </c>
      <c r="F606" s="5">
        <v>0.625</v>
      </c>
      <c r="G606" s="6">
        <v>250</v>
      </c>
      <c r="H606" s="7">
        <v>45250</v>
      </c>
      <c r="I606" s="7">
        <f>FlightsPivot[[#This Row],[Total Fare]]*10%</f>
        <v>4525</v>
      </c>
      <c r="J606" s="7">
        <f>FlightsPivot[[#This Row],[Total Fare]]+FlightsPivot[[#This Row],[10% tax ]]</f>
        <v>49775</v>
      </c>
      <c r="K606" s="4">
        <v>1</v>
      </c>
      <c r="L606" s="4">
        <v>2015</v>
      </c>
      <c r="M606" t="str">
        <f>INDEX(RoutesPivot[DepAirport],MATCH($C606,RoutesPivot[[RouteID]:[RouteID]],0))</f>
        <v>ORD</v>
      </c>
      <c r="N606" t="str">
        <f>INDEX(RoutesPivot[AirportID],MATCH($C606,RoutesPivot[[RouteID]:[RouteID]],0))</f>
        <v>MCO</v>
      </c>
      <c r="O606">
        <f>INDEX(RoutesPivot[Distance],MATCH($C606,RoutesPivot[[RouteID]:[RouteID]],0))</f>
        <v>850</v>
      </c>
      <c r="P606">
        <f>INDEX(RoutesPivot[ListPrice],MATCH($C606,RoutesPivot[[RouteID]:[RouteID]],0))</f>
        <v>250</v>
      </c>
      <c r="Q606" t="str">
        <f>INDEX(AirportPivot[AirportName],MATCH($N606,AirportPivot[[AirportID]:[AirportID]],0))</f>
        <v>Orlando International</v>
      </c>
      <c r="R606">
        <f>INDEX(AirportPivot[Gates (number of available)],MATCH($N606,AirportPivot[[AirportID]:[AirportID]],0))</f>
        <v>67</v>
      </c>
    </row>
    <row r="607" spans="1:18" x14ac:dyDescent="0.25">
      <c r="A607" s="3" t="s">
        <v>637</v>
      </c>
      <c r="B607" s="12">
        <v>42094</v>
      </c>
      <c r="C607" s="4" t="s">
        <v>11</v>
      </c>
      <c r="D607" s="4">
        <v>2.5</v>
      </c>
      <c r="E607" s="4">
        <v>26</v>
      </c>
      <c r="F607" s="5">
        <v>0.75</v>
      </c>
      <c r="G607" s="6">
        <v>300</v>
      </c>
      <c r="H607" s="7">
        <v>55500</v>
      </c>
      <c r="I607" s="7">
        <f>FlightsPivot[[#This Row],[Total Fare]]*10%</f>
        <v>5550</v>
      </c>
      <c r="J607" s="7">
        <f>FlightsPivot[[#This Row],[Total Fare]]+FlightsPivot[[#This Row],[10% tax ]]</f>
        <v>61050</v>
      </c>
      <c r="K607" s="4">
        <v>3</v>
      </c>
      <c r="L607" s="4">
        <v>2015</v>
      </c>
      <c r="M607" t="str">
        <f>INDEX(RoutesPivot[DepAirport],MATCH($C607,RoutesPivot[[RouteID]:[RouteID]],0))</f>
        <v>ORD</v>
      </c>
      <c r="N607" t="str">
        <f>INDEX(RoutesPivot[AirportID],MATCH($C607,RoutesPivot[[RouteID]:[RouteID]],0))</f>
        <v>BOS</v>
      </c>
      <c r="O607">
        <f>INDEX(RoutesPivot[Distance],MATCH($C607,RoutesPivot[[RouteID]:[RouteID]],0))</f>
        <v>730</v>
      </c>
      <c r="P607">
        <f>INDEX(RoutesPivot[ListPrice],MATCH($C607,RoutesPivot[[RouteID]:[RouteID]],0))</f>
        <v>300</v>
      </c>
      <c r="Q607" t="str">
        <f>INDEX(AirportPivot[AirportName],MATCH($N607,AirportPivot[[AirportID]:[AirportID]],0))</f>
        <v>General Edward Lawrence Logan International</v>
      </c>
      <c r="R607">
        <f>INDEX(AirportPivot[Gates (number of available)],MATCH($N607,AirportPivot[[AirportID]:[AirportID]],0))</f>
        <v>63</v>
      </c>
    </row>
    <row r="608" spans="1:18" x14ac:dyDescent="0.25">
      <c r="A608" s="3" t="s">
        <v>638</v>
      </c>
      <c r="B608" s="12">
        <v>42220</v>
      </c>
      <c r="C608" s="4" t="s">
        <v>47</v>
      </c>
      <c r="D608" s="4">
        <v>1.8</v>
      </c>
      <c r="E608" s="4">
        <v>15</v>
      </c>
      <c r="F608" s="5">
        <v>0.70833333333333337</v>
      </c>
      <c r="G608" s="6">
        <v>275</v>
      </c>
      <c r="H608" s="7">
        <v>50875</v>
      </c>
      <c r="I608" s="7">
        <f>FlightsPivot[[#This Row],[Total Fare]]*10%</f>
        <v>5087.5</v>
      </c>
      <c r="J608" s="7">
        <f>FlightsPivot[[#This Row],[Total Fare]]+FlightsPivot[[#This Row],[10% tax ]]</f>
        <v>55962.5</v>
      </c>
      <c r="K608" s="4">
        <v>8</v>
      </c>
      <c r="L608" s="4">
        <v>2015</v>
      </c>
      <c r="M608" t="str">
        <f>INDEX(RoutesPivot[DepAirport],MATCH($C608,RoutesPivot[[RouteID]:[RouteID]],0))</f>
        <v>ORD</v>
      </c>
      <c r="N608" t="str">
        <f>INDEX(RoutesPivot[AirportID],MATCH($C608,RoutesPivot[[RouteID]:[RouteID]],0))</f>
        <v>PHX</v>
      </c>
      <c r="O608">
        <f>INDEX(RoutesPivot[Distance],MATCH($C608,RoutesPivot[[RouteID]:[RouteID]],0))</f>
        <v>1200</v>
      </c>
      <c r="P608">
        <f>INDEX(RoutesPivot[ListPrice],MATCH($C608,RoutesPivot[[RouteID]:[RouteID]],0))</f>
        <v>250</v>
      </c>
      <c r="Q608" t="str">
        <f>INDEX(AirportPivot[AirportName],MATCH($N608,AirportPivot[[AirportID]:[AirportID]],0))</f>
        <v>Phoenix Sky Harbor International</v>
      </c>
      <c r="R608">
        <f>INDEX(AirportPivot[Gates (number of available)],MATCH($N608,AirportPivot[[AirportID]:[AirportID]],0))</f>
        <v>60</v>
      </c>
    </row>
    <row r="609" spans="1:18" x14ac:dyDescent="0.25">
      <c r="A609" s="3" t="s">
        <v>639</v>
      </c>
      <c r="B609" s="12">
        <v>42353</v>
      </c>
      <c r="C609" s="4" t="s">
        <v>33</v>
      </c>
      <c r="D609" s="4">
        <v>0.5</v>
      </c>
      <c r="E609" s="4">
        <v>56</v>
      </c>
      <c r="F609" s="5">
        <v>0.83333333333333337</v>
      </c>
      <c r="G609" s="6">
        <v>375</v>
      </c>
      <c r="H609" s="7">
        <v>61875</v>
      </c>
      <c r="I609" s="7">
        <f>FlightsPivot[[#This Row],[Total Fare]]*10%</f>
        <v>6187.5</v>
      </c>
      <c r="J609" s="7">
        <f>FlightsPivot[[#This Row],[Total Fare]]+FlightsPivot[[#This Row],[10% tax ]]</f>
        <v>68062.5</v>
      </c>
      <c r="K609" s="4">
        <v>12</v>
      </c>
      <c r="L609" s="4">
        <v>2015</v>
      </c>
      <c r="M609" t="str">
        <f>INDEX(RoutesPivot[DepAirport],MATCH($C609,RoutesPivot[[RouteID]:[RouteID]],0))</f>
        <v>ORD</v>
      </c>
      <c r="N609" t="str">
        <f>INDEX(RoutesPivot[AirportID],MATCH($C609,RoutesPivot[[RouteID]:[RouteID]],0))</f>
        <v>SFO</v>
      </c>
      <c r="O609">
        <f>INDEX(RoutesPivot[Distance],MATCH($C609,RoutesPivot[[RouteID]:[RouteID]],0))</f>
        <v>1600</v>
      </c>
      <c r="P609">
        <f>INDEX(RoutesPivot[ListPrice],MATCH($C609,RoutesPivot[[RouteID]:[RouteID]],0))</f>
        <v>375</v>
      </c>
      <c r="Q609" t="str">
        <f>INDEX(AirportPivot[AirportName],MATCH($N609,AirportPivot[[AirportID]:[AirportID]],0))</f>
        <v>San Francisco International</v>
      </c>
      <c r="R609">
        <f>INDEX(AirportPivot[Gates (number of available)],MATCH($N609,AirportPivot[[AirportID]:[AirportID]],0))</f>
        <v>70</v>
      </c>
    </row>
    <row r="610" spans="1:18" x14ac:dyDescent="0.25">
      <c r="A610" s="3" t="s">
        <v>640</v>
      </c>
      <c r="B610" s="12">
        <v>41734</v>
      </c>
      <c r="C610" s="4" t="s">
        <v>27</v>
      </c>
      <c r="D610" s="4">
        <v>7.9</v>
      </c>
      <c r="E610" s="4">
        <v>66</v>
      </c>
      <c r="F610" s="5">
        <v>0.64583333333333337</v>
      </c>
      <c r="G610" s="6">
        <v>200</v>
      </c>
      <c r="H610" s="7">
        <v>36200</v>
      </c>
      <c r="I610" s="7">
        <f>FlightsPivot[[#This Row],[Total Fare]]*10%</f>
        <v>3620</v>
      </c>
      <c r="J610" s="7">
        <f>FlightsPivot[[#This Row],[Total Fare]]+FlightsPivot[[#This Row],[10% tax ]]</f>
        <v>39820</v>
      </c>
      <c r="K610" s="4">
        <v>4</v>
      </c>
      <c r="L610" s="4">
        <v>2014</v>
      </c>
      <c r="M610" t="str">
        <f>INDEX(RoutesPivot[DepAirport],MATCH($C610,RoutesPivot[[RouteID]:[RouteID]],0))</f>
        <v>ORD</v>
      </c>
      <c r="N610" t="str">
        <f>INDEX(RoutesPivot[AirportID],MATCH($C610,RoutesPivot[[RouteID]:[RouteID]],0))</f>
        <v>ATL</v>
      </c>
      <c r="O610">
        <f>INDEX(RoutesPivot[Distance],MATCH($C610,RoutesPivot[[RouteID]:[RouteID]],0))</f>
        <v>510</v>
      </c>
      <c r="P610">
        <f>INDEX(RoutesPivot[ListPrice],MATCH($C610,RoutesPivot[[RouteID]:[RouteID]],0))</f>
        <v>200</v>
      </c>
      <c r="Q610" t="str">
        <f>INDEX(AirportPivot[AirportName],MATCH($N610,AirportPivot[[AirportID]:[AirportID]],0))</f>
        <v>Hartsfield-Jackson Atlanta International</v>
      </c>
      <c r="R610">
        <f>INDEX(AirportPivot[Gates (number of available)],MATCH($N610,AirportPivot[[AirportID]:[AirportID]],0))</f>
        <v>100</v>
      </c>
    </row>
    <row r="611" spans="1:18" x14ac:dyDescent="0.25">
      <c r="A611" s="3" t="s">
        <v>641</v>
      </c>
      <c r="B611" s="12">
        <v>41961</v>
      </c>
      <c r="C611" s="4" t="s">
        <v>86</v>
      </c>
      <c r="D611" s="4">
        <v>2</v>
      </c>
      <c r="E611" s="4">
        <v>110</v>
      </c>
      <c r="F611" s="5">
        <v>0.66666666666666663</v>
      </c>
      <c r="G611" s="6">
        <v>115</v>
      </c>
      <c r="H611" s="7">
        <v>21275</v>
      </c>
      <c r="I611" s="7">
        <f>FlightsPivot[[#This Row],[Total Fare]]*10%</f>
        <v>2127.5</v>
      </c>
      <c r="J611" s="7">
        <f>FlightsPivot[[#This Row],[Total Fare]]+FlightsPivot[[#This Row],[10% tax ]]</f>
        <v>23402.5</v>
      </c>
      <c r="K611" s="4">
        <v>11</v>
      </c>
      <c r="L611" s="4">
        <v>2014</v>
      </c>
      <c r="M611" t="str">
        <f>INDEX(RoutesPivot[DepAirport],MATCH($C611,RoutesPivot[[RouteID]:[RouteID]],0))</f>
        <v>ORD</v>
      </c>
      <c r="N611" t="str">
        <f>INDEX(RoutesPivot[AirportID],MATCH($C611,RoutesPivot[[RouteID]:[RouteID]],0))</f>
        <v>DTW</v>
      </c>
      <c r="O611">
        <f>INDEX(RoutesPivot[Distance],MATCH($C611,RoutesPivot[[RouteID]:[RouteID]],0))</f>
        <v>200</v>
      </c>
      <c r="P611">
        <f>INDEX(RoutesPivot[ListPrice],MATCH($C611,RoutesPivot[[RouteID]:[RouteID]],0))</f>
        <v>115</v>
      </c>
      <c r="Q611" t="str">
        <f>INDEX(AirportPivot[AirportName],MATCH($N611,AirportPivot[[AirportID]:[AirportID]],0))</f>
        <v>Detroit Metropolitan Wayne County</v>
      </c>
      <c r="R611">
        <f>INDEX(AirportPivot[Gates (number of available)],MATCH($N611,AirportPivot[[AirportID]:[AirportID]],0))</f>
        <v>60</v>
      </c>
    </row>
    <row r="612" spans="1:18" x14ac:dyDescent="0.25">
      <c r="A612" s="3" t="s">
        <v>642</v>
      </c>
      <c r="B612" s="12">
        <v>42359</v>
      </c>
      <c r="C612" s="4" t="s">
        <v>25</v>
      </c>
      <c r="D612" s="4">
        <v>1.7</v>
      </c>
      <c r="E612" s="4">
        <v>159</v>
      </c>
      <c r="F612" s="5">
        <v>0.33333333333333331</v>
      </c>
      <c r="G612" s="6">
        <v>280</v>
      </c>
      <c r="H612" s="7">
        <v>46200</v>
      </c>
      <c r="I612" s="7">
        <f>FlightsPivot[[#This Row],[Total Fare]]*10%</f>
        <v>4620</v>
      </c>
      <c r="J612" s="7">
        <f>FlightsPivot[[#This Row],[Total Fare]]+FlightsPivot[[#This Row],[10% tax ]]</f>
        <v>50820</v>
      </c>
      <c r="K612" s="4">
        <v>12</v>
      </c>
      <c r="L612" s="4">
        <v>2015</v>
      </c>
      <c r="M612" t="str">
        <f>INDEX(RoutesPivot[DepAirport],MATCH($C612,RoutesPivot[[RouteID]:[RouteID]],0))</f>
        <v>ORD</v>
      </c>
      <c r="N612" t="str">
        <f>INDEX(RoutesPivot[AirportID],MATCH($C612,RoutesPivot[[RouteID]:[RouteID]],0))</f>
        <v>DFW</v>
      </c>
      <c r="O612">
        <f>INDEX(RoutesPivot[Distance],MATCH($C612,RoutesPivot[[RouteID]:[RouteID]],0))</f>
        <v>700</v>
      </c>
      <c r="P612">
        <f>INDEX(RoutesPivot[ListPrice],MATCH($C612,RoutesPivot[[RouteID]:[RouteID]],0))</f>
        <v>200</v>
      </c>
      <c r="Q612" t="str">
        <f>INDEX(AirportPivot[AirportName],MATCH($N612,AirportPivot[[AirportID]:[AirportID]],0))</f>
        <v>Dallas/Fort Worth International</v>
      </c>
      <c r="R612">
        <f>INDEX(AirportPivot[Gates (number of available)],MATCH($N612,AirportPivot[[AirportID]:[AirportID]],0))</f>
        <v>130</v>
      </c>
    </row>
    <row r="613" spans="1:18" x14ac:dyDescent="0.25">
      <c r="A613" s="3" t="s">
        <v>643</v>
      </c>
      <c r="B613" s="12">
        <v>42348</v>
      </c>
      <c r="C613" s="4" t="s">
        <v>27</v>
      </c>
      <c r="D613" s="4">
        <v>10.4</v>
      </c>
      <c r="E613" s="4">
        <v>78</v>
      </c>
      <c r="F613" s="5">
        <v>0.75</v>
      </c>
      <c r="G613" s="6">
        <v>200</v>
      </c>
      <c r="H613" s="7">
        <v>36200</v>
      </c>
      <c r="I613" s="7">
        <f>FlightsPivot[[#This Row],[Total Fare]]*10%</f>
        <v>3620</v>
      </c>
      <c r="J613" s="7">
        <f>FlightsPivot[[#This Row],[Total Fare]]+FlightsPivot[[#This Row],[10% tax ]]</f>
        <v>39820</v>
      </c>
      <c r="K613" s="4">
        <v>12</v>
      </c>
      <c r="L613" s="4">
        <v>2015</v>
      </c>
      <c r="M613" t="str">
        <f>INDEX(RoutesPivot[DepAirport],MATCH($C613,RoutesPivot[[RouteID]:[RouteID]],0))</f>
        <v>ORD</v>
      </c>
      <c r="N613" t="str">
        <f>INDEX(RoutesPivot[AirportID],MATCH($C613,RoutesPivot[[RouteID]:[RouteID]],0))</f>
        <v>ATL</v>
      </c>
      <c r="O613">
        <f>INDEX(RoutesPivot[Distance],MATCH($C613,RoutesPivot[[RouteID]:[RouteID]],0))</f>
        <v>510</v>
      </c>
      <c r="P613">
        <f>INDEX(RoutesPivot[ListPrice],MATCH($C613,RoutesPivot[[RouteID]:[RouteID]],0))</f>
        <v>200</v>
      </c>
      <c r="Q613" t="str">
        <f>INDEX(AirportPivot[AirportName],MATCH($N613,AirportPivot[[AirportID]:[AirportID]],0))</f>
        <v>Hartsfield-Jackson Atlanta International</v>
      </c>
      <c r="R613">
        <f>INDEX(AirportPivot[Gates (number of available)],MATCH($N613,AirportPivot[[AirportID]:[AirportID]],0))</f>
        <v>100</v>
      </c>
    </row>
    <row r="614" spans="1:18" x14ac:dyDescent="0.25">
      <c r="A614" s="3" t="s">
        <v>644</v>
      </c>
      <c r="B614" s="12">
        <v>41826</v>
      </c>
      <c r="C614" s="4" t="s">
        <v>25</v>
      </c>
      <c r="D614" s="4">
        <v>1.8</v>
      </c>
      <c r="E614" s="4">
        <v>7</v>
      </c>
      <c r="F614" s="5">
        <v>0.75</v>
      </c>
      <c r="G614" s="6">
        <v>220</v>
      </c>
      <c r="H614" s="7">
        <v>40700</v>
      </c>
      <c r="I614" s="7">
        <f>FlightsPivot[[#This Row],[Total Fare]]*10%</f>
        <v>4070</v>
      </c>
      <c r="J614" s="7">
        <f>FlightsPivot[[#This Row],[Total Fare]]+FlightsPivot[[#This Row],[10% tax ]]</f>
        <v>44770</v>
      </c>
      <c r="K614" s="4">
        <v>7</v>
      </c>
      <c r="L614" s="4">
        <v>2014</v>
      </c>
      <c r="M614" t="str">
        <f>INDEX(RoutesPivot[DepAirport],MATCH($C614,RoutesPivot[[RouteID]:[RouteID]],0))</f>
        <v>ORD</v>
      </c>
      <c r="N614" t="str">
        <f>INDEX(RoutesPivot[AirportID],MATCH($C614,RoutesPivot[[RouteID]:[RouteID]],0))</f>
        <v>DFW</v>
      </c>
      <c r="O614">
        <f>INDEX(RoutesPivot[Distance],MATCH($C614,RoutesPivot[[RouteID]:[RouteID]],0))</f>
        <v>700</v>
      </c>
      <c r="P614">
        <f>INDEX(RoutesPivot[ListPrice],MATCH($C614,RoutesPivot[[RouteID]:[RouteID]],0))</f>
        <v>200</v>
      </c>
      <c r="Q614" t="str">
        <f>INDEX(AirportPivot[AirportName],MATCH($N614,AirportPivot[[AirportID]:[AirportID]],0))</f>
        <v>Dallas/Fort Worth International</v>
      </c>
      <c r="R614">
        <f>INDEX(AirportPivot[Gates (number of available)],MATCH($N614,AirportPivot[[AirportID]:[AirportID]],0))</f>
        <v>130</v>
      </c>
    </row>
    <row r="615" spans="1:18" x14ac:dyDescent="0.25">
      <c r="A615" s="3" t="s">
        <v>645</v>
      </c>
      <c r="B615" s="12">
        <v>42348</v>
      </c>
      <c r="C615" s="4" t="s">
        <v>27</v>
      </c>
      <c r="D615" s="4">
        <v>6.7</v>
      </c>
      <c r="E615" s="4">
        <v>39</v>
      </c>
      <c r="F615" s="5">
        <v>0.83333333333333337</v>
      </c>
      <c r="G615" s="6">
        <v>200</v>
      </c>
      <c r="H615" s="7">
        <v>33000</v>
      </c>
      <c r="I615" s="7">
        <f>FlightsPivot[[#This Row],[Total Fare]]*10%</f>
        <v>3300</v>
      </c>
      <c r="J615" s="7">
        <f>FlightsPivot[[#This Row],[Total Fare]]+FlightsPivot[[#This Row],[10% tax ]]</f>
        <v>36300</v>
      </c>
      <c r="K615" s="4">
        <v>12</v>
      </c>
      <c r="L615" s="4">
        <v>2015</v>
      </c>
      <c r="M615" t="str">
        <f>INDEX(RoutesPivot[DepAirport],MATCH($C615,RoutesPivot[[RouteID]:[RouteID]],0))</f>
        <v>ORD</v>
      </c>
      <c r="N615" t="str">
        <f>INDEX(RoutesPivot[AirportID],MATCH($C615,RoutesPivot[[RouteID]:[RouteID]],0))</f>
        <v>ATL</v>
      </c>
      <c r="O615">
        <f>INDEX(RoutesPivot[Distance],MATCH($C615,RoutesPivot[[RouteID]:[RouteID]],0))</f>
        <v>510</v>
      </c>
      <c r="P615">
        <f>INDEX(RoutesPivot[ListPrice],MATCH($C615,RoutesPivot[[RouteID]:[RouteID]],0))</f>
        <v>200</v>
      </c>
      <c r="Q615" t="str">
        <f>INDEX(AirportPivot[AirportName],MATCH($N615,AirportPivot[[AirportID]:[AirportID]],0))</f>
        <v>Hartsfield-Jackson Atlanta International</v>
      </c>
      <c r="R615">
        <f>INDEX(AirportPivot[Gates (number of available)],MATCH($N615,AirportPivot[[AirportID]:[AirportID]],0))</f>
        <v>100</v>
      </c>
    </row>
    <row r="616" spans="1:18" x14ac:dyDescent="0.25">
      <c r="A616" s="3" t="s">
        <v>646</v>
      </c>
      <c r="B616" s="12">
        <v>42041</v>
      </c>
      <c r="C616" s="4" t="s">
        <v>30</v>
      </c>
      <c r="D616" s="4">
        <v>2.8</v>
      </c>
      <c r="E616" s="4">
        <v>144</v>
      </c>
      <c r="F616" s="5">
        <v>0.625</v>
      </c>
      <c r="G616" s="6">
        <v>250</v>
      </c>
      <c r="H616" s="7">
        <v>46250</v>
      </c>
      <c r="I616" s="7">
        <f>FlightsPivot[[#This Row],[Total Fare]]*10%</f>
        <v>4625</v>
      </c>
      <c r="J616" s="7">
        <f>FlightsPivot[[#This Row],[Total Fare]]+FlightsPivot[[#This Row],[10% tax ]]</f>
        <v>50875</v>
      </c>
      <c r="K616" s="4">
        <v>2</v>
      </c>
      <c r="L616" s="4">
        <v>2015</v>
      </c>
      <c r="M616" t="str">
        <f>INDEX(RoutesPivot[DepAirport],MATCH($C616,RoutesPivot[[RouteID]:[RouteID]],0))</f>
        <v>ORD</v>
      </c>
      <c r="N616" t="str">
        <f>INDEX(RoutesPivot[AirportID],MATCH($C616,RoutesPivot[[RouteID]:[RouteID]],0))</f>
        <v>MCO</v>
      </c>
      <c r="O616">
        <f>INDEX(RoutesPivot[Distance],MATCH($C616,RoutesPivot[[RouteID]:[RouteID]],0))</f>
        <v>850</v>
      </c>
      <c r="P616">
        <f>INDEX(RoutesPivot[ListPrice],MATCH($C616,RoutesPivot[[RouteID]:[RouteID]],0))</f>
        <v>250</v>
      </c>
      <c r="Q616" t="str">
        <f>INDEX(AirportPivot[AirportName],MATCH($N616,AirportPivot[[AirportID]:[AirportID]],0))</f>
        <v>Orlando International</v>
      </c>
      <c r="R616">
        <f>INDEX(AirportPivot[Gates (number of available)],MATCH($N616,AirportPivot[[AirportID]:[AirportID]],0))</f>
        <v>67</v>
      </c>
    </row>
    <row r="617" spans="1:18" x14ac:dyDescent="0.25">
      <c r="A617" s="3" t="s">
        <v>647</v>
      </c>
      <c r="B617" s="12">
        <v>42251</v>
      </c>
      <c r="C617" s="4" t="s">
        <v>30</v>
      </c>
      <c r="D617" s="4">
        <v>2.8</v>
      </c>
      <c r="E617" s="4">
        <v>138</v>
      </c>
      <c r="F617" s="5">
        <v>0.29166666666666669</v>
      </c>
      <c r="G617" s="6">
        <v>250</v>
      </c>
      <c r="H617" s="7">
        <v>46250</v>
      </c>
      <c r="I617" s="7">
        <f>FlightsPivot[[#This Row],[Total Fare]]*10%</f>
        <v>4625</v>
      </c>
      <c r="J617" s="7">
        <f>FlightsPivot[[#This Row],[Total Fare]]+FlightsPivot[[#This Row],[10% tax ]]</f>
        <v>50875</v>
      </c>
      <c r="K617" s="4">
        <v>9</v>
      </c>
      <c r="L617" s="4">
        <v>2015</v>
      </c>
      <c r="M617" t="str">
        <f>INDEX(RoutesPivot[DepAirport],MATCH($C617,RoutesPivot[[RouteID]:[RouteID]],0))</f>
        <v>ORD</v>
      </c>
      <c r="N617" t="str">
        <f>INDEX(RoutesPivot[AirportID],MATCH($C617,RoutesPivot[[RouteID]:[RouteID]],0))</f>
        <v>MCO</v>
      </c>
      <c r="O617">
        <f>INDEX(RoutesPivot[Distance],MATCH($C617,RoutesPivot[[RouteID]:[RouteID]],0))</f>
        <v>850</v>
      </c>
      <c r="P617">
        <f>INDEX(RoutesPivot[ListPrice],MATCH($C617,RoutesPivot[[RouteID]:[RouteID]],0))</f>
        <v>250</v>
      </c>
      <c r="Q617" t="str">
        <f>INDEX(AirportPivot[AirportName],MATCH($N617,AirportPivot[[AirportID]:[AirportID]],0))</f>
        <v>Orlando International</v>
      </c>
      <c r="R617">
        <f>INDEX(AirportPivot[Gates (number of available)],MATCH($N617,AirportPivot[[AirportID]:[AirportID]],0))</f>
        <v>67</v>
      </c>
    </row>
    <row r="618" spans="1:18" x14ac:dyDescent="0.25">
      <c r="A618" s="3" t="s">
        <v>648</v>
      </c>
      <c r="B618" s="12">
        <v>41940</v>
      </c>
      <c r="C618" s="4" t="s">
        <v>17</v>
      </c>
      <c r="D618" s="4">
        <v>5</v>
      </c>
      <c r="E618" s="4">
        <v>159</v>
      </c>
      <c r="F618" s="5">
        <v>0.66666666666666663</v>
      </c>
      <c r="G618" s="6">
        <v>350</v>
      </c>
      <c r="H618" s="7">
        <v>57750</v>
      </c>
      <c r="I618" s="7">
        <f>FlightsPivot[[#This Row],[Total Fare]]*10%</f>
        <v>5775</v>
      </c>
      <c r="J618" s="7">
        <f>FlightsPivot[[#This Row],[Total Fare]]+FlightsPivot[[#This Row],[10% tax ]]</f>
        <v>63525</v>
      </c>
      <c r="K618" s="4">
        <v>10</v>
      </c>
      <c r="L618" s="4">
        <v>2014</v>
      </c>
      <c r="M618" t="str">
        <f>INDEX(RoutesPivot[DepAirport],MATCH($C618,RoutesPivot[[RouteID]:[RouteID]],0))</f>
        <v>ORD</v>
      </c>
      <c r="N618" t="str">
        <f>INDEX(RoutesPivot[AirportID],MATCH($C618,RoutesPivot[[RouteID]:[RouteID]],0))</f>
        <v>LAX</v>
      </c>
      <c r="O618">
        <f>INDEX(RoutesPivot[Distance],MATCH($C618,RoutesPivot[[RouteID]:[RouteID]],0))</f>
        <v>1518</v>
      </c>
      <c r="P618">
        <f>INDEX(RoutesPivot[ListPrice],MATCH($C618,RoutesPivot[[RouteID]:[RouteID]],0))</f>
        <v>350</v>
      </c>
      <c r="Q618" t="str">
        <f>INDEX(AirportPivot[AirportName],MATCH($N618,AirportPivot[[AirportID]:[AirportID]],0))</f>
        <v>Los Angeles International</v>
      </c>
      <c r="R618">
        <f>INDEX(AirportPivot[Gates (number of available)],MATCH($N618,AirportPivot[[AirportID]:[AirportID]],0))</f>
        <v>86</v>
      </c>
    </row>
    <row r="619" spans="1:18" x14ac:dyDescent="0.25">
      <c r="A619" s="3" t="s">
        <v>649</v>
      </c>
      <c r="B619" s="12">
        <v>41804</v>
      </c>
      <c r="C619" s="4" t="s">
        <v>27</v>
      </c>
      <c r="D619" s="4">
        <v>10.4</v>
      </c>
      <c r="E619" s="4">
        <v>103</v>
      </c>
      <c r="F619" s="5">
        <v>0.54166666666666663</v>
      </c>
      <c r="G619" s="6">
        <v>220</v>
      </c>
      <c r="H619" s="7">
        <v>40700</v>
      </c>
      <c r="I619" s="7">
        <f>FlightsPivot[[#This Row],[Total Fare]]*10%</f>
        <v>4070</v>
      </c>
      <c r="J619" s="7">
        <f>FlightsPivot[[#This Row],[Total Fare]]+FlightsPivot[[#This Row],[10% tax ]]</f>
        <v>44770</v>
      </c>
      <c r="K619" s="4">
        <v>6</v>
      </c>
      <c r="L619" s="4">
        <v>2014</v>
      </c>
      <c r="M619" t="str">
        <f>INDEX(RoutesPivot[DepAirport],MATCH($C619,RoutesPivot[[RouteID]:[RouteID]],0))</f>
        <v>ORD</v>
      </c>
      <c r="N619" t="str">
        <f>INDEX(RoutesPivot[AirportID],MATCH($C619,RoutesPivot[[RouteID]:[RouteID]],0))</f>
        <v>ATL</v>
      </c>
      <c r="O619">
        <f>INDEX(RoutesPivot[Distance],MATCH($C619,RoutesPivot[[RouteID]:[RouteID]],0))</f>
        <v>510</v>
      </c>
      <c r="P619">
        <f>INDEX(RoutesPivot[ListPrice],MATCH($C619,RoutesPivot[[RouteID]:[RouteID]],0))</f>
        <v>200</v>
      </c>
      <c r="Q619" t="str">
        <f>INDEX(AirportPivot[AirportName],MATCH($N619,AirportPivot[[AirportID]:[AirportID]],0))</f>
        <v>Hartsfield-Jackson Atlanta International</v>
      </c>
      <c r="R619">
        <f>INDEX(AirportPivot[Gates (number of available)],MATCH($N619,AirportPivot[[AirportID]:[AirportID]],0))</f>
        <v>100</v>
      </c>
    </row>
    <row r="620" spans="1:18" x14ac:dyDescent="0.25">
      <c r="A620" s="3" t="s">
        <v>650</v>
      </c>
      <c r="B620" s="12">
        <v>42241</v>
      </c>
      <c r="C620" s="4" t="s">
        <v>27</v>
      </c>
      <c r="D620" s="4">
        <v>7.8</v>
      </c>
      <c r="E620" s="4">
        <v>111</v>
      </c>
      <c r="F620" s="5">
        <v>0.35416666666666669</v>
      </c>
      <c r="G620" s="6">
        <v>220</v>
      </c>
      <c r="H620" s="7">
        <v>40700</v>
      </c>
      <c r="I620" s="7">
        <f>FlightsPivot[[#This Row],[Total Fare]]*10%</f>
        <v>4070</v>
      </c>
      <c r="J620" s="7">
        <f>FlightsPivot[[#This Row],[Total Fare]]+FlightsPivot[[#This Row],[10% tax ]]</f>
        <v>44770</v>
      </c>
      <c r="K620" s="4">
        <v>8</v>
      </c>
      <c r="L620" s="4">
        <v>2015</v>
      </c>
      <c r="M620" t="str">
        <f>INDEX(RoutesPivot[DepAirport],MATCH($C620,RoutesPivot[[RouteID]:[RouteID]],0))</f>
        <v>ORD</v>
      </c>
      <c r="N620" t="str">
        <f>INDEX(RoutesPivot[AirportID],MATCH($C620,RoutesPivot[[RouteID]:[RouteID]],0))</f>
        <v>ATL</v>
      </c>
      <c r="O620">
        <f>INDEX(RoutesPivot[Distance],MATCH($C620,RoutesPivot[[RouteID]:[RouteID]],0))</f>
        <v>510</v>
      </c>
      <c r="P620">
        <f>INDEX(RoutesPivot[ListPrice],MATCH($C620,RoutesPivot[[RouteID]:[RouteID]],0))</f>
        <v>200</v>
      </c>
      <c r="Q620" t="str">
        <f>INDEX(AirportPivot[AirportName],MATCH($N620,AirportPivot[[AirportID]:[AirportID]],0))</f>
        <v>Hartsfield-Jackson Atlanta International</v>
      </c>
      <c r="R620">
        <f>INDEX(AirportPivot[Gates (number of available)],MATCH($N620,AirportPivot[[AirportID]:[AirportID]],0))</f>
        <v>100</v>
      </c>
    </row>
    <row r="621" spans="1:18" x14ac:dyDescent="0.25">
      <c r="A621" s="3" t="s">
        <v>651</v>
      </c>
      <c r="B621" s="12">
        <v>41657</v>
      </c>
      <c r="C621" s="4" t="s">
        <v>27</v>
      </c>
      <c r="D621" s="4">
        <v>10.1</v>
      </c>
      <c r="E621" s="4">
        <v>171</v>
      </c>
      <c r="F621" s="5">
        <v>0.52083333333333337</v>
      </c>
      <c r="G621" s="6">
        <v>200</v>
      </c>
      <c r="H621" s="7">
        <v>33000</v>
      </c>
      <c r="I621" s="7">
        <f>FlightsPivot[[#This Row],[Total Fare]]*10%</f>
        <v>3300</v>
      </c>
      <c r="J621" s="7">
        <f>FlightsPivot[[#This Row],[Total Fare]]+FlightsPivot[[#This Row],[10% tax ]]</f>
        <v>36300</v>
      </c>
      <c r="K621" s="4">
        <v>1</v>
      </c>
      <c r="L621" s="4">
        <v>2014</v>
      </c>
      <c r="M621" t="str">
        <f>INDEX(RoutesPivot[DepAirport],MATCH($C621,RoutesPivot[[RouteID]:[RouteID]],0))</f>
        <v>ORD</v>
      </c>
      <c r="N621" t="str">
        <f>INDEX(RoutesPivot[AirportID],MATCH($C621,RoutesPivot[[RouteID]:[RouteID]],0))</f>
        <v>ATL</v>
      </c>
      <c r="O621">
        <f>INDEX(RoutesPivot[Distance],MATCH($C621,RoutesPivot[[RouteID]:[RouteID]],0))</f>
        <v>510</v>
      </c>
      <c r="P621">
        <f>INDEX(RoutesPivot[ListPrice],MATCH($C621,RoutesPivot[[RouteID]:[RouteID]],0))</f>
        <v>200</v>
      </c>
      <c r="Q621" t="str">
        <f>INDEX(AirportPivot[AirportName],MATCH($N621,AirportPivot[[AirportID]:[AirportID]],0))</f>
        <v>Hartsfield-Jackson Atlanta International</v>
      </c>
      <c r="R621">
        <f>INDEX(AirportPivot[Gates (number of available)],MATCH($N621,AirportPivot[[AirportID]:[AirportID]],0))</f>
        <v>100</v>
      </c>
    </row>
    <row r="622" spans="1:18" x14ac:dyDescent="0.25">
      <c r="A622" s="3" t="s">
        <v>652</v>
      </c>
      <c r="B622" s="12">
        <v>41896</v>
      </c>
      <c r="C622" s="4" t="s">
        <v>17</v>
      </c>
      <c r="D622" s="4">
        <v>4.9000000000000004</v>
      </c>
      <c r="E622" s="4">
        <v>199</v>
      </c>
      <c r="F622" s="5">
        <v>0.33333333333333331</v>
      </c>
      <c r="G622" s="6">
        <v>350</v>
      </c>
      <c r="H622" s="7">
        <v>57750</v>
      </c>
      <c r="I622" s="7">
        <f>FlightsPivot[[#This Row],[Total Fare]]*10%</f>
        <v>5775</v>
      </c>
      <c r="J622" s="7">
        <f>FlightsPivot[[#This Row],[Total Fare]]+FlightsPivot[[#This Row],[10% tax ]]</f>
        <v>63525</v>
      </c>
      <c r="K622" s="4">
        <v>9</v>
      </c>
      <c r="L622" s="4">
        <v>2014</v>
      </c>
      <c r="M622" t="str">
        <f>INDEX(RoutesPivot[DepAirport],MATCH($C622,RoutesPivot[[RouteID]:[RouteID]],0))</f>
        <v>ORD</v>
      </c>
      <c r="N622" t="str">
        <f>INDEX(RoutesPivot[AirportID],MATCH($C622,RoutesPivot[[RouteID]:[RouteID]],0))</f>
        <v>LAX</v>
      </c>
      <c r="O622">
        <f>INDEX(RoutesPivot[Distance],MATCH($C622,RoutesPivot[[RouteID]:[RouteID]],0))</f>
        <v>1518</v>
      </c>
      <c r="P622">
        <f>INDEX(RoutesPivot[ListPrice],MATCH($C622,RoutesPivot[[RouteID]:[RouteID]],0))</f>
        <v>350</v>
      </c>
      <c r="Q622" t="str">
        <f>INDEX(AirportPivot[AirportName],MATCH($N622,AirportPivot[[AirportID]:[AirportID]],0))</f>
        <v>Los Angeles International</v>
      </c>
      <c r="R622">
        <f>INDEX(AirportPivot[Gates (number of available)],MATCH($N622,AirportPivot[[AirportID]:[AirportID]],0))</f>
        <v>86</v>
      </c>
    </row>
    <row r="623" spans="1:18" x14ac:dyDescent="0.25">
      <c r="A623" s="3" t="s">
        <v>653</v>
      </c>
      <c r="B623" s="12">
        <v>42140</v>
      </c>
      <c r="C623" s="4" t="s">
        <v>27</v>
      </c>
      <c r="D623" s="4">
        <v>8.1999999999999993</v>
      </c>
      <c r="E623" s="4">
        <v>188</v>
      </c>
      <c r="F623" s="5">
        <v>0.35416666666666669</v>
      </c>
      <c r="G623" s="6">
        <v>200</v>
      </c>
      <c r="H623" s="7">
        <v>33000</v>
      </c>
      <c r="I623" s="7">
        <f>FlightsPivot[[#This Row],[Total Fare]]*10%</f>
        <v>3300</v>
      </c>
      <c r="J623" s="7">
        <f>FlightsPivot[[#This Row],[Total Fare]]+FlightsPivot[[#This Row],[10% tax ]]</f>
        <v>36300</v>
      </c>
      <c r="K623" s="4">
        <v>5</v>
      </c>
      <c r="L623" s="4">
        <v>2015</v>
      </c>
      <c r="M623" t="str">
        <f>INDEX(RoutesPivot[DepAirport],MATCH($C623,RoutesPivot[[RouteID]:[RouteID]],0))</f>
        <v>ORD</v>
      </c>
      <c r="N623" t="str">
        <f>INDEX(RoutesPivot[AirportID],MATCH($C623,RoutesPivot[[RouteID]:[RouteID]],0))</f>
        <v>ATL</v>
      </c>
      <c r="O623">
        <f>INDEX(RoutesPivot[Distance],MATCH($C623,RoutesPivot[[RouteID]:[RouteID]],0))</f>
        <v>510</v>
      </c>
      <c r="P623">
        <f>INDEX(RoutesPivot[ListPrice],MATCH($C623,RoutesPivot[[RouteID]:[RouteID]],0))</f>
        <v>200</v>
      </c>
      <c r="Q623" t="str">
        <f>INDEX(AirportPivot[AirportName],MATCH($N623,AirportPivot[[AirportID]:[AirportID]],0))</f>
        <v>Hartsfield-Jackson Atlanta International</v>
      </c>
      <c r="R623">
        <f>INDEX(AirportPivot[Gates (number of available)],MATCH($N623,AirportPivot[[AirportID]:[AirportID]],0))</f>
        <v>100</v>
      </c>
    </row>
    <row r="624" spans="1:18" x14ac:dyDescent="0.25">
      <c r="A624" s="3" t="s">
        <v>654</v>
      </c>
      <c r="B624" s="12">
        <v>41661</v>
      </c>
      <c r="C624" s="4" t="s">
        <v>27</v>
      </c>
      <c r="D624" s="4">
        <v>11.9</v>
      </c>
      <c r="E624" s="4">
        <v>187</v>
      </c>
      <c r="F624" s="5">
        <v>0.79166666666666663</v>
      </c>
      <c r="G624" s="6">
        <v>200</v>
      </c>
      <c r="H624" s="7">
        <v>33000</v>
      </c>
      <c r="I624" s="7">
        <f>FlightsPivot[[#This Row],[Total Fare]]*10%</f>
        <v>3300</v>
      </c>
      <c r="J624" s="7">
        <f>FlightsPivot[[#This Row],[Total Fare]]+FlightsPivot[[#This Row],[10% tax ]]</f>
        <v>36300</v>
      </c>
      <c r="K624" s="4">
        <v>1</v>
      </c>
      <c r="L624" s="4">
        <v>2014</v>
      </c>
      <c r="M624" t="str">
        <f>INDEX(RoutesPivot[DepAirport],MATCH($C624,RoutesPivot[[RouteID]:[RouteID]],0))</f>
        <v>ORD</v>
      </c>
      <c r="N624" t="str">
        <f>INDEX(RoutesPivot[AirportID],MATCH($C624,RoutesPivot[[RouteID]:[RouteID]],0))</f>
        <v>ATL</v>
      </c>
      <c r="O624">
        <f>INDEX(RoutesPivot[Distance],MATCH($C624,RoutesPivot[[RouteID]:[RouteID]],0))</f>
        <v>510</v>
      </c>
      <c r="P624">
        <f>INDEX(RoutesPivot[ListPrice],MATCH($C624,RoutesPivot[[RouteID]:[RouteID]],0))</f>
        <v>200</v>
      </c>
      <c r="Q624" t="str">
        <f>INDEX(AirportPivot[AirportName],MATCH($N624,AirportPivot[[AirportID]:[AirportID]],0))</f>
        <v>Hartsfield-Jackson Atlanta International</v>
      </c>
      <c r="R624">
        <f>INDEX(AirportPivot[Gates (number of available)],MATCH($N624,AirportPivot[[AirportID]:[AirportID]],0))</f>
        <v>100</v>
      </c>
    </row>
    <row r="625" spans="1:18" x14ac:dyDescent="0.25">
      <c r="A625" s="3" t="s">
        <v>655</v>
      </c>
      <c r="B625" s="12">
        <v>42247</v>
      </c>
      <c r="C625" s="4" t="s">
        <v>50</v>
      </c>
      <c r="D625" s="4">
        <v>1.3</v>
      </c>
      <c r="E625" s="4">
        <v>56</v>
      </c>
      <c r="F625" s="5">
        <v>0.75</v>
      </c>
      <c r="G625" s="6">
        <v>302.5</v>
      </c>
      <c r="H625" s="7">
        <v>49912.5</v>
      </c>
      <c r="I625" s="7">
        <f>FlightsPivot[[#This Row],[Total Fare]]*10%</f>
        <v>4991.25</v>
      </c>
      <c r="J625" s="7">
        <f>FlightsPivot[[#This Row],[Total Fare]]+FlightsPivot[[#This Row],[10% tax ]]</f>
        <v>54903.75</v>
      </c>
      <c r="K625" s="4">
        <v>8</v>
      </c>
      <c r="L625" s="4">
        <v>2015</v>
      </c>
      <c r="M625" t="str">
        <f>INDEX(RoutesPivot[DepAirport],MATCH($C625,RoutesPivot[[RouteID]:[RouteID]],0))</f>
        <v>ORD</v>
      </c>
      <c r="N625" t="str">
        <f>INDEX(RoutesPivot[AirportID],MATCH($C625,RoutesPivot[[RouteID]:[RouteID]],0))</f>
        <v>LGA</v>
      </c>
      <c r="O625">
        <f>INDEX(RoutesPivot[Distance],MATCH($C625,RoutesPivot[[RouteID]:[RouteID]],0))</f>
        <v>610</v>
      </c>
      <c r="P625">
        <f>INDEX(RoutesPivot[ListPrice],MATCH($C625,RoutesPivot[[RouteID]:[RouteID]],0))</f>
        <v>275</v>
      </c>
      <c r="Q625" t="str">
        <f>INDEX(AirportPivot[AirportName],MATCH($N625,AirportPivot[[AirportID]:[AirportID]],0))</f>
        <v>Laguardia</v>
      </c>
      <c r="R625">
        <f>INDEX(AirportPivot[Gates (number of available)],MATCH($N625,AirportPivot[[AirportID]:[AirportID]],0))</f>
        <v>66</v>
      </c>
    </row>
    <row r="626" spans="1:18" x14ac:dyDescent="0.25">
      <c r="A626" s="3" t="s">
        <v>656</v>
      </c>
      <c r="B626" s="12">
        <v>41799</v>
      </c>
      <c r="C626" s="4" t="s">
        <v>30</v>
      </c>
      <c r="D626" s="4">
        <v>1.2</v>
      </c>
      <c r="E626" s="4">
        <v>195</v>
      </c>
      <c r="F626" s="5">
        <v>0.33333333333333331</v>
      </c>
      <c r="G626" s="6">
        <v>275</v>
      </c>
      <c r="H626" s="7">
        <v>45375</v>
      </c>
      <c r="I626" s="7">
        <f>FlightsPivot[[#This Row],[Total Fare]]*10%</f>
        <v>4537.5</v>
      </c>
      <c r="J626" s="7">
        <f>FlightsPivot[[#This Row],[Total Fare]]+FlightsPivot[[#This Row],[10% tax ]]</f>
        <v>49912.5</v>
      </c>
      <c r="K626" s="4">
        <v>6</v>
      </c>
      <c r="L626" s="4">
        <v>2014</v>
      </c>
      <c r="M626" t="str">
        <f>INDEX(RoutesPivot[DepAirport],MATCH($C626,RoutesPivot[[RouteID]:[RouteID]],0))</f>
        <v>ORD</v>
      </c>
      <c r="N626" t="str">
        <f>INDEX(RoutesPivot[AirportID],MATCH($C626,RoutesPivot[[RouteID]:[RouteID]],0))</f>
        <v>MCO</v>
      </c>
      <c r="O626">
        <f>INDEX(RoutesPivot[Distance],MATCH($C626,RoutesPivot[[RouteID]:[RouteID]],0))</f>
        <v>850</v>
      </c>
      <c r="P626">
        <f>INDEX(RoutesPivot[ListPrice],MATCH($C626,RoutesPivot[[RouteID]:[RouteID]],0))</f>
        <v>250</v>
      </c>
      <c r="Q626" t="str">
        <f>INDEX(AirportPivot[AirportName],MATCH($N626,AirportPivot[[AirportID]:[AirportID]],0))</f>
        <v>Orlando International</v>
      </c>
      <c r="R626">
        <f>INDEX(AirportPivot[Gates (number of available)],MATCH($N626,AirportPivot[[AirportID]:[AirportID]],0))</f>
        <v>67</v>
      </c>
    </row>
    <row r="627" spans="1:18" x14ac:dyDescent="0.25">
      <c r="A627" s="3" t="s">
        <v>657</v>
      </c>
      <c r="B627" s="12">
        <v>41772</v>
      </c>
      <c r="C627" s="4" t="s">
        <v>13</v>
      </c>
      <c r="D627" s="4">
        <v>0.9</v>
      </c>
      <c r="E627" s="4">
        <v>42</v>
      </c>
      <c r="F627" s="5">
        <v>0.33333333333333331</v>
      </c>
      <c r="G627" s="6">
        <v>250</v>
      </c>
      <c r="H627" s="7">
        <v>41250</v>
      </c>
      <c r="I627" s="7">
        <f>FlightsPivot[[#This Row],[Total Fare]]*10%</f>
        <v>4125</v>
      </c>
      <c r="J627" s="7">
        <f>FlightsPivot[[#This Row],[Total Fare]]+FlightsPivot[[#This Row],[10% tax ]]</f>
        <v>45375</v>
      </c>
      <c r="K627" s="4">
        <v>5</v>
      </c>
      <c r="L627" s="4">
        <v>2014</v>
      </c>
      <c r="M627" t="str">
        <f>INDEX(RoutesPivot[DepAirport],MATCH($C627,RoutesPivot[[RouteID]:[RouteID]],0))</f>
        <v>ORD</v>
      </c>
      <c r="N627" t="str">
        <f>INDEX(RoutesPivot[AirportID],MATCH($C627,RoutesPivot[[RouteID]:[RouteID]],0))</f>
        <v>JFK</v>
      </c>
      <c r="O627">
        <f>INDEX(RoutesPivot[Distance],MATCH($C627,RoutesPivot[[RouteID]:[RouteID]],0))</f>
        <v>619</v>
      </c>
      <c r="P627">
        <f>INDEX(RoutesPivot[ListPrice],MATCH($C627,RoutesPivot[[RouteID]:[RouteID]],0))</f>
        <v>250</v>
      </c>
      <c r="Q627" t="str">
        <f>INDEX(AirportPivot[AirportName],MATCH($N627,AirportPivot[[AirportID]:[AirportID]],0))</f>
        <v>John F Kennedy International</v>
      </c>
      <c r="R627">
        <f>INDEX(AirportPivot[Gates (number of available)],MATCH($N627,AirportPivot[[AirportID]:[AirportID]],0))</f>
        <v>120</v>
      </c>
    </row>
    <row r="628" spans="1:18" x14ac:dyDescent="0.25">
      <c r="A628" s="3" t="s">
        <v>658</v>
      </c>
      <c r="B628" s="12">
        <v>41891</v>
      </c>
      <c r="C628" s="4" t="s">
        <v>17</v>
      </c>
      <c r="D628" s="4">
        <v>5.7</v>
      </c>
      <c r="E628" s="4">
        <v>198</v>
      </c>
      <c r="F628" s="5">
        <v>0.66666666666666663</v>
      </c>
      <c r="G628" s="6">
        <v>350</v>
      </c>
      <c r="H628" s="7">
        <v>57750</v>
      </c>
      <c r="I628" s="7">
        <f>FlightsPivot[[#This Row],[Total Fare]]*10%</f>
        <v>5775</v>
      </c>
      <c r="J628" s="7">
        <f>FlightsPivot[[#This Row],[Total Fare]]+FlightsPivot[[#This Row],[10% tax ]]</f>
        <v>63525</v>
      </c>
      <c r="K628" s="4">
        <v>9</v>
      </c>
      <c r="L628" s="4">
        <v>2014</v>
      </c>
      <c r="M628" t="str">
        <f>INDEX(RoutesPivot[DepAirport],MATCH($C628,RoutesPivot[[RouteID]:[RouteID]],0))</f>
        <v>ORD</v>
      </c>
      <c r="N628" t="str">
        <f>INDEX(RoutesPivot[AirportID],MATCH($C628,RoutesPivot[[RouteID]:[RouteID]],0))</f>
        <v>LAX</v>
      </c>
      <c r="O628">
        <f>INDEX(RoutesPivot[Distance],MATCH($C628,RoutesPivot[[RouteID]:[RouteID]],0))</f>
        <v>1518</v>
      </c>
      <c r="P628">
        <f>INDEX(RoutesPivot[ListPrice],MATCH($C628,RoutesPivot[[RouteID]:[RouteID]],0))</f>
        <v>350</v>
      </c>
      <c r="Q628" t="str">
        <f>INDEX(AirportPivot[AirportName],MATCH($N628,AirportPivot[[AirportID]:[AirportID]],0))</f>
        <v>Los Angeles International</v>
      </c>
      <c r="R628">
        <f>INDEX(AirportPivot[Gates (number of available)],MATCH($N628,AirportPivot[[AirportID]:[AirportID]],0))</f>
        <v>86</v>
      </c>
    </row>
    <row r="629" spans="1:18" x14ac:dyDescent="0.25">
      <c r="A629" s="3" t="s">
        <v>659</v>
      </c>
      <c r="B629" s="12">
        <v>42360</v>
      </c>
      <c r="C629" s="4" t="s">
        <v>50</v>
      </c>
      <c r="D629" s="4">
        <v>4.7</v>
      </c>
      <c r="E629" s="4">
        <v>45</v>
      </c>
      <c r="F629" s="5">
        <v>0.70833333333333337</v>
      </c>
      <c r="G629" s="6">
        <v>385</v>
      </c>
      <c r="H629" s="7">
        <v>63525</v>
      </c>
      <c r="I629" s="7">
        <f>FlightsPivot[[#This Row],[Total Fare]]*10%</f>
        <v>6352.5</v>
      </c>
      <c r="J629" s="7">
        <f>FlightsPivot[[#This Row],[Total Fare]]+FlightsPivot[[#This Row],[10% tax ]]</f>
        <v>69877.5</v>
      </c>
      <c r="K629" s="4">
        <v>12</v>
      </c>
      <c r="L629" s="4">
        <v>2015</v>
      </c>
      <c r="M629" t="str">
        <f>INDEX(RoutesPivot[DepAirport],MATCH($C629,RoutesPivot[[RouteID]:[RouteID]],0))</f>
        <v>ORD</v>
      </c>
      <c r="N629" t="str">
        <f>INDEX(RoutesPivot[AirportID],MATCH($C629,RoutesPivot[[RouteID]:[RouteID]],0))</f>
        <v>LGA</v>
      </c>
      <c r="O629">
        <f>INDEX(RoutesPivot[Distance],MATCH($C629,RoutesPivot[[RouteID]:[RouteID]],0))</f>
        <v>610</v>
      </c>
      <c r="P629">
        <f>INDEX(RoutesPivot[ListPrice],MATCH($C629,RoutesPivot[[RouteID]:[RouteID]],0))</f>
        <v>275</v>
      </c>
      <c r="Q629" t="str">
        <f>INDEX(AirportPivot[AirportName],MATCH($N629,AirportPivot[[AirportID]:[AirportID]],0))</f>
        <v>Laguardia</v>
      </c>
      <c r="R629">
        <f>INDEX(AirportPivot[Gates (number of available)],MATCH($N629,AirportPivot[[AirportID]:[AirportID]],0))</f>
        <v>66</v>
      </c>
    </row>
    <row r="630" spans="1:18" x14ac:dyDescent="0.25">
      <c r="A630" s="3" t="s">
        <v>660</v>
      </c>
      <c r="B630" s="12">
        <v>42246</v>
      </c>
      <c r="C630" s="4" t="s">
        <v>19</v>
      </c>
      <c r="D630" s="4">
        <v>1.4</v>
      </c>
      <c r="E630" s="4">
        <v>9</v>
      </c>
      <c r="F630" s="5">
        <v>0.79166666666666663</v>
      </c>
      <c r="G630" s="6">
        <v>220</v>
      </c>
      <c r="H630" s="7">
        <v>40700</v>
      </c>
      <c r="I630" s="7">
        <f>FlightsPivot[[#This Row],[Total Fare]]*10%</f>
        <v>4070</v>
      </c>
      <c r="J630" s="7">
        <f>FlightsPivot[[#This Row],[Total Fare]]+FlightsPivot[[#This Row],[10% tax ]]</f>
        <v>44770</v>
      </c>
      <c r="K630" s="4">
        <v>8</v>
      </c>
      <c r="L630" s="4">
        <v>2015</v>
      </c>
      <c r="M630" t="str">
        <f>INDEX(RoutesPivot[DepAirport],MATCH($C630,RoutesPivot[[RouteID]:[RouteID]],0))</f>
        <v>ORD</v>
      </c>
      <c r="N630" t="str">
        <f>INDEX(RoutesPivot[AirportID],MATCH($C630,RoutesPivot[[RouteID]:[RouteID]],0))</f>
        <v>IAH</v>
      </c>
      <c r="O630">
        <f>INDEX(RoutesPivot[Distance],MATCH($C630,RoutesPivot[[RouteID]:[RouteID]],0))</f>
        <v>800</v>
      </c>
      <c r="P630">
        <f>INDEX(RoutesPivot[ListPrice],MATCH($C630,RoutesPivot[[RouteID]:[RouteID]],0))</f>
        <v>200</v>
      </c>
      <c r="Q630" t="str">
        <f>INDEX(AirportPivot[AirportName],MATCH($N630,AirportPivot[[AirportID]:[AirportID]],0))</f>
        <v>George Bush Intercontinental/Houston</v>
      </c>
      <c r="R630">
        <f>INDEX(AirportPivot[Gates (number of available)],MATCH($N630,AirportPivot[[AirportID]:[AirportID]],0))</f>
        <v>80</v>
      </c>
    </row>
    <row r="631" spans="1:18" x14ac:dyDescent="0.25">
      <c r="A631" s="3" t="s">
        <v>661</v>
      </c>
      <c r="B631" s="12">
        <v>42008</v>
      </c>
      <c r="C631" s="4" t="s">
        <v>11</v>
      </c>
      <c r="D631" s="4">
        <v>2.2000000000000002</v>
      </c>
      <c r="E631" s="4">
        <v>59</v>
      </c>
      <c r="F631" s="5">
        <v>0.75</v>
      </c>
      <c r="G631" s="6">
        <v>300</v>
      </c>
      <c r="H631" s="7">
        <v>49500</v>
      </c>
      <c r="I631" s="7">
        <f>FlightsPivot[[#This Row],[Total Fare]]*10%</f>
        <v>4950</v>
      </c>
      <c r="J631" s="7">
        <f>FlightsPivot[[#This Row],[Total Fare]]+FlightsPivot[[#This Row],[10% tax ]]</f>
        <v>54450</v>
      </c>
      <c r="K631" s="4">
        <v>1</v>
      </c>
      <c r="L631" s="4">
        <v>2015</v>
      </c>
      <c r="M631" t="str">
        <f>INDEX(RoutesPivot[DepAirport],MATCH($C631,RoutesPivot[[RouteID]:[RouteID]],0))</f>
        <v>ORD</v>
      </c>
      <c r="N631" t="str">
        <f>INDEX(RoutesPivot[AirportID],MATCH($C631,RoutesPivot[[RouteID]:[RouteID]],0))</f>
        <v>BOS</v>
      </c>
      <c r="O631">
        <f>INDEX(RoutesPivot[Distance],MATCH($C631,RoutesPivot[[RouteID]:[RouteID]],0))</f>
        <v>730</v>
      </c>
      <c r="P631">
        <f>INDEX(RoutesPivot[ListPrice],MATCH($C631,RoutesPivot[[RouteID]:[RouteID]],0))</f>
        <v>300</v>
      </c>
      <c r="Q631" t="str">
        <f>INDEX(AirportPivot[AirportName],MATCH($N631,AirportPivot[[AirportID]:[AirportID]],0))</f>
        <v>General Edward Lawrence Logan International</v>
      </c>
      <c r="R631">
        <f>INDEX(AirportPivot[Gates (number of available)],MATCH($N631,AirportPivot[[AirportID]:[AirportID]],0))</f>
        <v>63</v>
      </c>
    </row>
    <row r="632" spans="1:18" x14ac:dyDescent="0.25">
      <c r="A632" s="3" t="s">
        <v>662</v>
      </c>
      <c r="B632" s="12">
        <v>42175</v>
      </c>
      <c r="C632" s="4" t="s">
        <v>50</v>
      </c>
      <c r="D632" s="4">
        <v>1.2</v>
      </c>
      <c r="E632" s="4">
        <v>57</v>
      </c>
      <c r="F632" s="5">
        <v>0.45833333333333331</v>
      </c>
      <c r="G632" s="6">
        <v>302.5</v>
      </c>
      <c r="H632" s="7">
        <v>49912.5</v>
      </c>
      <c r="I632" s="7">
        <f>FlightsPivot[[#This Row],[Total Fare]]*10%</f>
        <v>4991.25</v>
      </c>
      <c r="J632" s="7">
        <f>FlightsPivot[[#This Row],[Total Fare]]+FlightsPivot[[#This Row],[10% tax ]]</f>
        <v>54903.75</v>
      </c>
      <c r="K632" s="4">
        <v>6</v>
      </c>
      <c r="L632" s="4">
        <v>2015</v>
      </c>
      <c r="M632" t="str">
        <f>INDEX(RoutesPivot[DepAirport],MATCH($C632,RoutesPivot[[RouteID]:[RouteID]],0))</f>
        <v>ORD</v>
      </c>
      <c r="N632" t="str">
        <f>INDEX(RoutesPivot[AirportID],MATCH($C632,RoutesPivot[[RouteID]:[RouteID]],0))</f>
        <v>LGA</v>
      </c>
      <c r="O632">
        <f>INDEX(RoutesPivot[Distance],MATCH($C632,RoutesPivot[[RouteID]:[RouteID]],0))</f>
        <v>610</v>
      </c>
      <c r="P632">
        <f>INDEX(RoutesPivot[ListPrice],MATCH($C632,RoutesPivot[[RouteID]:[RouteID]],0))</f>
        <v>275</v>
      </c>
      <c r="Q632" t="str">
        <f>INDEX(AirportPivot[AirportName],MATCH($N632,AirportPivot[[AirportID]:[AirportID]],0))</f>
        <v>Laguardia</v>
      </c>
      <c r="R632">
        <f>INDEX(AirportPivot[Gates (number of available)],MATCH($N632,AirportPivot[[AirportID]:[AirportID]],0))</f>
        <v>66</v>
      </c>
    </row>
    <row r="633" spans="1:18" x14ac:dyDescent="0.25">
      <c r="A633" s="3" t="s">
        <v>663</v>
      </c>
      <c r="B633" s="12">
        <v>41797</v>
      </c>
      <c r="C633" s="4" t="s">
        <v>70</v>
      </c>
      <c r="D633" s="4">
        <v>1.5</v>
      </c>
      <c r="E633" s="4">
        <v>142</v>
      </c>
      <c r="F633" s="5">
        <v>0.72916666666666663</v>
      </c>
      <c r="G633" s="6">
        <v>302.5</v>
      </c>
      <c r="H633" s="7">
        <v>55962.5</v>
      </c>
      <c r="I633" s="7">
        <f>FlightsPivot[[#This Row],[Total Fare]]*10%</f>
        <v>5596.25</v>
      </c>
      <c r="J633" s="7">
        <f>FlightsPivot[[#This Row],[Total Fare]]+FlightsPivot[[#This Row],[10% tax ]]</f>
        <v>61558.75</v>
      </c>
      <c r="K633" s="4">
        <v>6</v>
      </c>
      <c r="L633" s="4">
        <v>2014</v>
      </c>
      <c r="M633" t="str">
        <f>INDEX(RoutesPivot[DepAirport],MATCH($C633,RoutesPivot[[RouteID]:[RouteID]],0))</f>
        <v>ORD</v>
      </c>
      <c r="N633" t="str">
        <f>INDEX(RoutesPivot[AirportID],MATCH($C633,RoutesPivot[[RouteID]:[RouteID]],0))</f>
        <v>LAS</v>
      </c>
      <c r="O633">
        <f>INDEX(RoutesPivot[Distance],MATCH($C633,RoutesPivot[[RouteID]:[RouteID]],0))</f>
        <v>1100</v>
      </c>
      <c r="P633">
        <f>INDEX(RoutesPivot[ListPrice],MATCH($C633,RoutesPivot[[RouteID]:[RouteID]],0))</f>
        <v>275</v>
      </c>
      <c r="Q633" t="str">
        <f>INDEX(AirportPivot[AirportName],MATCH($N633,AirportPivot[[AirportID]:[AirportID]],0))</f>
        <v>McCarran International</v>
      </c>
      <c r="R633">
        <f>INDEX(AirportPivot[Gates (number of available)],MATCH($N633,AirportPivot[[AirportID]:[AirportID]],0))</f>
        <v>68</v>
      </c>
    </row>
    <row r="634" spans="1:18" x14ac:dyDescent="0.25">
      <c r="A634" s="3" t="s">
        <v>664</v>
      </c>
      <c r="B634" s="12">
        <v>41716</v>
      </c>
      <c r="C634" s="4" t="s">
        <v>21</v>
      </c>
      <c r="D634" s="4">
        <v>1.9</v>
      </c>
      <c r="E634" s="4">
        <v>103</v>
      </c>
      <c r="F634" s="5">
        <v>0.35416666666666669</v>
      </c>
      <c r="G634" s="6">
        <v>125</v>
      </c>
      <c r="H634" s="7">
        <v>23125</v>
      </c>
      <c r="I634" s="7">
        <f>FlightsPivot[[#This Row],[Total Fare]]*10%</f>
        <v>2312.5</v>
      </c>
      <c r="J634" s="7">
        <f>FlightsPivot[[#This Row],[Total Fare]]+FlightsPivot[[#This Row],[10% tax ]]</f>
        <v>25437.5</v>
      </c>
      <c r="K634" s="4">
        <v>3</v>
      </c>
      <c r="L634" s="4">
        <v>2014</v>
      </c>
      <c r="M634" t="str">
        <f>INDEX(RoutesPivot[DepAirport],MATCH($C634,RoutesPivot[[RouteID]:[RouteID]],0))</f>
        <v>ORD</v>
      </c>
      <c r="N634" t="str">
        <f>INDEX(RoutesPivot[AirportID],MATCH($C634,RoutesPivot[[RouteID]:[RouteID]],0))</f>
        <v>CLT</v>
      </c>
      <c r="O634">
        <f>INDEX(RoutesPivot[Distance],MATCH($C634,RoutesPivot[[RouteID]:[RouteID]],0))</f>
        <v>700</v>
      </c>
      <c r="P634">
        <f>INDEX(RoutesPivot[ListPrice],MATCH($C634,RoutesPivot[[RouteID]:[RouteID]],0))</f>
        <v>125</v>
      </c>
      <c r="Q634" t="str">
        <f>INDEX(AirportPivot[AirportName],MATCH($N634,AirportPivot[[AirportID]:[AirportID]],0))</f>
        <v>Charlotte/Douglas International</v>
      </c>
      <c r="R634">
        <f>INDEX(AirportPivot[Gates (number of available)],MATCH($N634,AirportPivot[[AirportID]:[AirportID]],0))</f>
        <v>65</v>
      </c>
    </row>
    <row r="635" spans="1:18" x14ac:dyDescent="0.25">
      <c r="A635" s="3" t="s">
        <v>665</v>
      </c>
      <c r="B635" s="12">
        <v>41833</v>
      </c>
      <c r="C635" s="4" t="s">
        <v>21</v>
      </c>
      <c r="D635" s="4">
        <v>2.2999999999999998</v>
      </c>
      <c r="E635" s="4">
        <v>17</v>
      </c>
      <c r="F635" s="5">
        <v>0.83333333333333337</v>
      </c>
      <c r="G635" s="6">
        <v>137.5</v>
      </c>
      <c r="H635" s="7">
        <v>25437.5</v>
      </c>
      <c r="I635" s="7">
        <f>FlightsPivot[[#This Row],[Total Fare]]*10%</f>
        <v>2543.75</v>
      </c>
      <c r="J635" s="7">
        <f>FlightsPivot[[#This Row],[Total Fare]]+FlightsPivot[[#This Row],[10% tax ]]</f>
        <v>27981.25</v>
      </c>
      <c r="K635" s="4">
        <v>7</v>
      </c>
      <c r="L635" s="4">
        <v>2014</v>
      </c>
      <c r="M635" t="str">
        <f>INDEX(RoutesPivot[DepAirport],MATCH($C635,RoutesPivot[[RouteID]:[RouteID]],0))</f>
        <v>ORD</v>
      </c>
      <c r="N635" t="str">
        <f>INDEX(RoutesPivot[AirportID],MATCH($C635,RoutesPivot[[RouteID]:[RouteID]],0))</f>
        <v>CLT</v>
      </c>
      <c r="O635">
        <f>INDEX(RoutesPivot[Distance],MATCH($C635,RoutesPivot[[RouteID]:[RouteID]],0))</f>
        <v>700</v>
      </c>
      <c r="P635">
        <f>INDEX(RoutesPivot[ListPrice],MATCH($C635,RoutesPivot[[RouteID]:[RouteID]],0))</f>
        <v>125</v>
      </c>
      <c r="Q635" t="str">
        <f>INDEX(AirportPivot[AirportName],MATCH($N635,AirportPivot[[AirportID]:[AirportID]],0))</f>
        <v>Charlotte/Douglas International</v>
      </c>
      <c r="R635">
        <f>INDEX(AirportPivot[Gates (number of available)],MATCH($N635,AirportPivot[[AirportID]:[AirportID]],0))</f>
        <v>65</v>
      </c>
    </row>
    <row r="636" spans="1:18" x14ac:dyDescent="0.25">
      <c r="A636" s="3" t="s">
        <v>666</v>
      </c>
      <c r="B636" s="12">
        <v>41999</v>
      </c>
      <c r="C636" s="4" t="s">
        <v>27</v>
      </c>
      <c r="D636" s="4">
        <v>10.8</v>
      </c>
      <c r="E636" s="4">
        <v>177</v>
      </c>
      <c r="F636" s="5">
        <v>0.29166666666666669</v>
      </c>
      <c r="G636" s="6">
        <v>280</v>
      </c>
      <c r="H636" s="7">
        <v>46200</v>
      </c>
      <c r="I636" s="7">
        <f>FlightsPivot[[#This Row],[Total Fare]]*10%</f>
        <v>4620</v>
      </c>
      <c r="J636" s="7">
        <f>FlightsPivot[[#This Row],[Total Fare]]+FlightsPivot[[#This Row],[10% tax ]]</f>
        <v>50820</v>
      </c>
      <c r="K636" s="4">
        <v>12</v>
      </c>
      <c r="L636" s="4">
        <v>2014</v>
      </c>
      <c r="M636" t="str">
        <f>INDEX(RoutesPivot[DepAirport],MATCH($C636,RoutesPivot[[RouteID]:[RouteID]],0))</f>
        <v>ORD</v>
      </c>
      <c r="N636" t="str">
        <f>INDEX(RoutesPivot[AirportID],MATCH($C636,RoutesPivot[[RouteID]:[RouteID]],0))</f>
        <v>ATL</v>
      </c>
      <c r="O636">
        <f>INDEX(RoutesPivot[Distance],MATCH($C636,RoutesPivot[[RouteID]:[RouteID]],0))</f>
        <v>510</v>
      </c>
      <c r="P636">
        <f>INDEX(RoutesPivot[ListPrice],MATCH($C636,RoutesPivot[[RouteID]:[RouteID]],0))</f>
        <v>200</v>
      </c>
      <c r="Q636" t="str">
        <f>INDEX(AirportPivot[AirportName],MATCH($N636,AirportPivot[[AirportID]:[AirportID]],0))</f>
        <v>Hartsfield-Jackson Atlanta International</v>
      </c>
      <c r="R636">
        <f>INDEX(AirportPivot[Gates (number of available)],MATCH($N636,AirportPivot[[AirportID]:[AirportID]],0))</f>
        <v>100</v>
      </c>
    </row>
    <row r="637" spans="1:18" x14ac:dyDescent="0.25">
      <c r="A637" s="3" t="s">
        <v>667</v>
      </c>
      <c r="B637" s="12">
        <v>41757</v>
      </c>
      <c r="C637" s="4" t="s">
        <v>21</v>
      </c>
      <c r="D637" s="4">
        <v>1.8</v>
      </c>
      <c r="E637" s="4">
        <v>6</v>
      </c>
      <c r="F637" s="5">
        <v>0.79166666666666663</v>
      </c>
      <c r="G637" s="6">
        <v>125</v>
      </c>
      <c r="H637" s="7">
        <v>23125</v>
      </c>
      <c r="I637" s="7">
        <f>FlightsPivot[[#This Row],[Total Fare]]*10%</f>
        <v>2312.5</v>
      </c>
      <c r="J637" s="7">
        <f>FlightsPivot[[#This Row],[Total Fare]]+FlightsPivot[[#This Row],[10% tax ]]</f>
        <v>25437.5</v>
      </c>
      <c r="K637" s="4">
        <v>4</v>
      </c>
      <c r="L637" s="4">
        <v>2014</v>
      </c>
      <c r="M637" t="str">
        <f>INDEX(RoutesPivot[DepAirport],MATCH($C637,RoutesPivot[[RouteID]:[RouteID]],0))</f>
        <v>ORD</v>
      </c>
      <c r="N637" t="str">
        <f>INDEX(RoutesPivot[AirportID],MATCH($C637,RoutesPivot[[RouteID]:[RouteID]],0))</f>
        <v>CLT</v>
      </c>
      <c r="O637">
        <f>INDEX(RoutesPivot[Distance],MATCH($C637,RoutesPivot[[RouteID]:[RouteID]],0))</f>
        <v>700</v>
      </c>
      <c r="P637">
        <f>INDEX(RoutesPivot[ListPrice],MATCH($C637,RoutesPivot[[RouteID]:[RouteID]],0))</f>
        <v>125</v>
      </c>
      <c r="Q637" t="str">
        <f>INDEX(AirportPivot[AirportName],MATCH($N637,AirportPivot[[AirportID]:[AirportID]],0))</f>
        <v>Charlotte/Douglas International</v>
      </c>
      <c r="R637">
        <f>INDEX(AirportPivot[Gates (number of available)],MATCH($N637,AirportPivot[[AirportID]:[AirportID]],0))</f>
        <v>65</v>
      </c>
    </row>
    <row r="638" spans="1:18" x14ac:dyDescent="0.25">
      <c r="A638" s="3" t="s">
        <v>668</v>
      </c>
      <c r="B638" s="12">
        <v>41938</v>
      </c>
      <c r="C638" s="4" t="s">
        <v>98</v>
      </c>
      <c r="D638" s="4">
        <v>2.2999999999999998</v>
      </c>
      <c r="E638" s="4">
        <v>123</v>
      </c>
      <c r="F638" s="5">
        <v>0.79166666666666663</v>
      </c>
      <c r="G638" s="6">
        <v>275</v>
      </c>
      <c r="H638" s="7">
        <v>50875</v>
      </c>
      <c r="I638" s="7">
        <f>FlightsPivot[[#This Row],[Total Fare]]*10%</f>
        <v>5087.5</v>
      </c>
      <c r="J638" s="7">
        <f>FlightsPivot[[#This Row],[Total Fare]]+FlightsPivot[[#This Row],[10% tax ]]</f>
        <v>55962.5</v>
      </c>
      <c r="K638" s="4">
        <v>10</v>
      </c>
      <c r="L638" s="4">
        <v>2014</v>
      </c>
      <c r="M638" t="str">
        <f>INDEX(RoutesPivot[DepAirport],MATCH($C638,RoutesPivot[[RouteID]:[RouteID]],0))</f>
        <v>ORD</v>
      </c>
      <c r="N638" t="str">
        <f>INDEX(RoutesPivot[AirportID],MATCH($C638,RoutesPivot[[RouteID]:[RouteID]],0))</f>
        <v>PHL</v>
      </c>
      <c r="O638">
        <f>INDEX(RoutesPivot[Distance],MATCH($C638,RoutesPivot[[RouteID]:[RouteID]],0))</f>
        <v>580</v>
      </c>
      <c r="P638">
        <f>INDEX(RoutesPivot[ListPrice],MATCH($C638,RoutesPivot[[RouteID]:[RouteID]],0))</f>
        <v>275</v>
      </c>
      <c r="Q638" t="str">
        <f>INDEX(AirportPivot[AirportName],MATCH($N638,AirportPivot[[AirportID]:[AirportID]],0))</f>
        <v>Philadelphia International</v>
      </c>
      <c r="R638">
        <f>INDEX(AirportPivot[Gates (number of available)],MATCH($N638,AirportPivot[[AirportID]:[AirportID]],0))</f>
        <v>89</v>
      </c>
    </row>
    <row r="639" spans="1:18" x14ac:dyDescent="0.25">
      <c r="A639" s="3" t="s">
        <v>669</v>
      </c>
      <c r="B639" s="12">
        <v>42076</v>
      </c>
      <c r="C639" s="4" t="s">
        <v>70</v>
      </c>
      <c r="D639" s="4">
        <v>3.3</v>
      </c>
      <c r="E639" s="4">
        <v>190</v>
      </c>
      <c r="F639" s="5">
        <v>0.77083333333333337</v>
      </c>
      <c r="G639" s="6">
        <v>275</v>
      </c>
      <c r="H639" s="7">
        <v>45375</v>
      </c>
      <c r="I639" s="7">
        <f>FlightsPivot[[#This Row],[Total Fare]]*10%</f>
        <v>4537.5</v>
      </c>
      <c r="J639" s="7">
        <f>FlightsPivot[[#This Row],[Total Fare]]+FlightsPivot[[#This Row],[10% tax ]]</f>
        <v>49912.5</v>
      </c>
      <c r="K639" s="4">
        <v>3</v>
      </c>
      <c r="L639" s="4">
        <v>2015</v>
      </c>
      <c r="M639" t="str">
        <f>INDEX(RoutesPivot[DepAirport],MATCH($C639,RoutesPivot[[RouteID]:[RouteID]],0))</f>
        <v>ORD</v>
      </c>
      <c r="N639" t="str">
        <f>INDEX(RoutesPivot[AirportID],MATCH($C639,RoutesPivot[[RouteID]:[RouteID]],0))</f>
        <v>LAS</v>
      </c>
      <c r="O639">
        <f>INDEX(RoutesPivot[Distance],MATCH($C639,RoutesPivot[[RouteID]:[RouteID]],0))</f>
        <v>1100</v>
      </c>
      <c r="P639">
        <f>INDEX(RoutesPivot[ListPrice],MATCH($C639,RoutesPivot[[RouteID]:[RouteID]],0))</f>
        <v>275</v>
      </c>
      <c r="Q639" t="str">
        <f>INDEX(AirportPivot[AirportName],MATCH($N639,AirportPivot[[AirportID]:[AirportID]],0))</f>
        <v>McCarran International</v>
      </c>
      <c r="R639">
        <f>INDEX(AirportPivot[Gates (number of available)],MATCH($N639,AirportPivot[[AirportID]:[AirportID]],0))</f>
        <v>68</v>
      </c>
    </row>
    <row r="640" spans="1:18" x14ac:dyDescent="0.25">
      <c r="A640" s="3" t="s">
        <v>670</v>
      </c>
      <c r="B640" s="12">
        <v>42028</v>
      </c>
      <c r="C640" s="4" t="s">
        <v>23</v>
      </c>
      <c r="D640" s="4">
        <v>2.9</v>
      </c>
      <c r="E640" s="4">
        <v>81</v>
      </c>
      <c r="F640" s="5">
        <v>0.33333333333333331</v>
      </c>
      <c r="G640" s="6">
        <v>300</v>
      </c>
      <c r="H640" s="7">
        <v>54300</v>
      </c>
      <c r="I640" s="7">
        <f>FlightsPivot[[#This Row],[Total Fare]]*10%</f>
        <v>5430</v>
      </c>
      <c r="J640" s="7">
        <f>FlightsPivot[[#This Row],[Total Fare]]+FlightsPivot[[#This Row],[10% tax ]]</f>
        <v>59730</v>
      </c>
      <c r="K640" s="4">
        <v>1</v>
      </c>
      <c r="L640" s="4">
        <v>2015</v>
      </c>
      <c r="M640" t="str">
        <f>INDEX(RoutesPivot[DepAirport],MATCH($C640,RoutesPivot[[RouteID]:[RouteID]],0))</f>
        <v>ORD</v>
      </c>
      <c r="N640" t="str">
        <f>INDEX(RoutesPivot[AirportID],MATCH($C640,RoutesPivot[[RouteID]:[RouteID]],0))</f>
        <v>DEN</v>
      </c>
      <c r="O640">
        <f>INDEX(RoutesPivot[Distance],MATCH($C640,RoutesPivot[[RouteID]:[RouteID]],0))</f>
        <v>800</v>
      </c>
      <c r="P640">
        <f>INDEX(RoutesPivot[ListPrice],MATCH($C640,RoutesPivot[[RouteID]:[RouteID]],0))</f>
        <v>300</v>
      </c>
      <c r="Q640" t="str">
        <f>INDEX(AirportPivot[AirportName],MATCH($N640,AirportPivot[[AirportID]:[AirportID]],0))</f>
        <v>Denver International</v>
      </c>
      <c r="R640">
        <f>INDEX(AirportPivot[Gates (number of available)],MATCH($N640,AirportPivot[[AirportID]:[AirportID]],0))</f>
        <v>75</v>
      </c>
    </row>
    <row r="641" spans="1:18" x14ac:dyDescent="0.25">
      <c r="A641" s="3" t="s">
        <v>671</v>
      </c>
      <c r="B641" s="12">
        <v>41841</v>
      </c>
      <c r="C641" s="4" t="s">
        <v>33</v>
      </c>
      <c r="D641" s="4">
        <v>2.8</v>
      </c>
      <c r="E641" s="4">
        <v>171</v>
      </c>
      <c r="F641" s="5">
        <v>0.5</v>
      </c>
      <c r="G641" s="6">
        <v>412.5</v>
      </c>
      <c r="H641" s="7">
        <v>68062.5</v>
      </c>
      <c r="I641" s="7">
        <f>FlightsPivot[[#This Row],[Total Fare]]*10%</f>
        <v>6806.25</v>
      </c>
      <c r="J641" s="7">
        <f>FlightsPivot[[#This Row],[Total Fare]]+FlightsPivot[[#This Row],[10% tax ]]</f>
        <v>74868.75</v>
      </c>
      <c r="K641" s="4">
        <v>7</v>
      </c>
      <c r="L641" s="4">
        <v>2014</v>
      </c>
      <c r="M641" t="str">
        <f>INDEX(RoutesPivot[DepAirport],MATCH($C641,RoutesPivot[[RouteID]:[RouteID]],0))</f>
        <v>ORD</v>
      </c>
      <c r="N641" t="str">
        <f>INDEX(RoutesPivot[AirportID],MATCH($C641,RoutesPivot[[RouteID]:[RouteID]],0))</f>
        <v>SFO</v>
      </c>
      <c r="O641">
        <f>INDEX(RoutesPivot[Distance],MATCH($C641,RoutesPivot[[RouteID]:[RouteID]],0))</f>
        <v>1600</v>
      </c>
      <c r="P641">
        <f>INDEX(RoutesPivot[ListPrice],MATCH($C641,RoutesPivot[[RouteID]:[RouteID]],0))</f>
        <v>375</v>
      </c>
      <c r="Q641" t="str">
        <f>INDEX(AirportPivot[AirportName],MATCH($N641,AirportPivot[[AirportID]:[AirportID]],0))</f>
        <v>San Francisco International</v>
      </c>
      <c r="R641">
        <f>INDEX(AirportPivot[Gates (number of available)],MATCH($N641,AirportPivot[[AirportID]:[AirportID]],0))</f>
        <v>70</v>
      </c>
    </row>
    <row r="642" spans="1:18" x14ac:dyDescent="0.25">
      <c r="A642" s="3" t="s">
        <v>672</v>
      </c>
      <c r="B642" s="12">
        <v>41669</v>
      </c>
      <c r="C642" s="4" t="s">
        <v>47</v>
      </c>
      <c r="D642" s="4">
        <v>1.7</v>
      </c>
      <c r="E642" s="4">
        <v>65</v>
      </c>
      <c r="F642" s="5">
        <v>0.85416666666666663</v>
      </c>
      <c r="G642" s="6">
        <v>250</v>
      </c>
      <c r="H642" s="7">
        <v>45250</v>
      </c>
      <c r="I642" s="7">
        <f>FlightsPivot[[#This Row],[Total Fare]]*10%</f>
        <v>4525</v>
      </c>
      <c r="J642" s="7">
        <f>FlightsPivot[[#This Row],[Total Fare]]+FlightsPivot[[#This Row],[10% tax ]]</f>
        <v>49775</v>
      </c>
      <c r="K642" s="4">
        <v>1</v>
      </c>
      <c r="L642" s="4">
        <v>2014</v>
      </c>
      <c r="M642" t="str">
        <f>INDEX(RoutesPivot[DepAirport],MATCH($C642,RoutesPivot[[RouteID]:[RouteID]],0))</f>
        <v>ORD</v>
      </c>
      <c r="N642" t="str">
        <f>INDEX(RoutesPivot[AirportID],MATCH($C642,RoutesPivot[[RouteID]:[RouteID]],0))</f>
        <v>PHX</v>
      </c>
      <c r="O642">
        <f>INDEX(RoutesPivot[Distance],MATCH($C642,RoutesPivot[[RouteID]:[RouteID]],0))</f>
        <v>1200</v>
      </c>
      <c r="P642">
        <f>INDEX(RoutesPivot[ListPrice],MATCH($C642,RoutesPivot[[RouteID]:[RouteID]],0))</f>
        <v>250</v>
      </c>
      <c r="Q642" t="str">
        <f>INDEX(AirportPivot[AirportName],MATCH($N642,AirportPivot[[AirportID]:[AirportID]],0))</f>
        <v>Phoenix Sky Harbor International</v>
      </c>
      <c r="R642">
        <f>INDEX(AirportPivot[Gates (number of available)],MATCH($N642,AirportPivot[[AirportID]:[AirportID]],0))</f>
        <v>60</v>
      </c>
    </row>
    <row r="643" spans="1:18" x14ac:dyDescent="0.25">
      <c r="A643" s="3" t="s">
        <v>673</v>
      </c>
      <c r="B643" s="12">
        <v>42057</v>
      </c>
      <c r="C643" s="4" t="s">
        <v>19</v>
      </c>
      <c r="D643" s="4">
        <v>1.7</v>
      </c>
      <c r="E643" s="4">
        <v>181</v>
      </c>
      <c r="F643" s="5">
        <v>0.58333333333333337</v>
      </c>
      <c r="G643" s="6">
        <v>200</v>
      </c>
      <c r="H643" s="7">
        <v>33000</v>
      </c>
      <c r="I643" s="7">
        <f>FlightsPivot[[#This Row],[Total Fare]]*10%</f>
        <v>3300</v>
      </c>
      <c r="J643" s="7">
        <f>FlightsPivot[[#This Row],[Total Fare]]+FlightsPivot[[#This Row],[10% tax ]]</f>
        <v>36300</v>
      </c>
      <c r="K643" s="4">
        <v>2</v>
      </c>
      <c r="L643" s="4">
        <v>2015</v>
      </c>
      <c r="M643" t="str">
        <f>INDEX(RoutesPivot[DepAirport],MATCH($C643,RoutesPivot[[RouteID]:[RouteID]],0))</f>
        <v>ORD</v>
      </c>
      <c r="N643" t="str">
        <f>INDEX(RoutesPivot[AirportID],MATCH($C643,RoutesPivot[[RouteID]:[RouteID]],0))</f>
        <v>IAH</v>
      </c>
      <c r="O643">
        <f>INDEX(RoutesPivot[Distance],MATCH($C643,RoutesPivot[[RouteID]:[RouteID]],0))</f>
        <v>800</v>
      </c>
      <c r="P643">
        <f>INDEX(RoutesPivot[ListPrice],MATCH($C643,RoutesPivot[[RouteID]:[RouteID]],0))</f>
        <v>200</v>
      </c>
      <c r="Q643" t="str">
        <f>INDEX(AirportPivot[AirportName],MATCH($N643,AirportPivot[[AirportID]:[AirportID]],0))</f>
        <v>George Bush Intercontinental/Houston</v>
      </c>
      <c r="R643">
        <f>INDEX(AirportPivot[Gates (number of available)],MATCH($N643,AirportPivot[[AirportID]:[AirportID]],0))</f>
        <v>80</v>
      </c>
    </row>
    <row r="644" spans="1:18" x14ac:dyDescent="0.25">
      <c r="A644" s="3" t="s">
        <v>674</v>
      </c>
      <c r="B644" s="12">
        <v>41780</v>
      </c>
      <c r="C644" s="4" t="s">
        <v>25</v>
      </c>
      <c r="D644" s="4">
        <v>2.4</v>
      </c>
      <c r="E644" s="4">
        <v>150</v>
      </c>
      <c r="F644" s="5">
        <v>0.29166666666666669</v>
      </c>
      <c r="G644" s="6">
        <v>200</v>
      </c>
      <c r="H644" s="7">
        <v>37000</v>
      </c>
      <c r="I644" s="7">
        <f>FlightsPivot[[#This Row],[Total Fare]]*10%</f>
        <v>3700</v>
      </c>
      <c r="J644" s="7">
        <f>FlightsPivot[[#This Row],[Total Fare]]+FlightsPivot[[#This Row],[10% tax ]]</f>
        <v>40700</v>
      </c>
      <c r="K644" s="4">
        <v>5</v>
      </c>
      <c r="L644" s="4">
        <v>2014</v>
      </c>
      <c r="M644" t="str">
        <f>INDEX(RoutesPivot[DepAirport],MATCH($C644,RoutesPivot[[RouteID]:[RouteID]],0))</f>
        <v>ORD</v>
      </c>
      <c r="N644" t="str">
        <f>INDEX(RoutesPivot[AirportID],MATCH($C644,RoutesPivot[[RouteID]:[RouteID]],0))</f>
        <v>DFW</v>
      </c>
      <c r="O644">
        <f>INDEX(RoutesPivot[Distance],MATCH($C644,RoutesPivot[[RouteID]:[RouteID]],0))</f>
        <v>700</v>
      </c>
      <c r="P644">
        <f>INDEX(RoutesPivot[ListPrice],MATCH($C644,RoutesPivot[[RouteID]:[RouteID]],0))</f>
        <v>200</v>
      </c>
      <c r="Q644" t="str">
        <f>INDEX(AirportPivot[AirportName],MATCH($N644,AirportPivot[[AirportID]:[AirportID]],0))</f>
        <v>Dallas/Fort Worth International</v>
      </c>
      <c r="R644">
        <f>INDEX(AirportPivot[Gates (number of available)],MATCH($N644,AirportPivot[[AirportID]:[AirportID]],0))</f>
        <v>130</v>
      </c>
    </row>
    <row r="645" spans="1:18" x14ac:dyDescent="0.25">
      <c r="A645" s="3" t="s">
        <v>675</v>
      </c>
      <c r="B645" s="12">
        <v>42191</v>
      </c>
      <c r="C645" s="4" t="s">
        <v>98</v>
      </c>
      <c r="D645" s="4">
        <v>1.7</v>
      </c>
      <c r="E645" s="4">
        <v>105</v>
      </c>
      <c r="F645" s="5">
        <v>0.625</v>
      </c>
      <c r="G645" s="6">
        <v>302.5</v>
      </c>
      <c r="H645" s="7">
        <v>55962.5</v>
      </c>
      <c r="I645" s="7">
        <f>FlightsPivot[[#This Row],[Total Fare]]*10%</f>
        <v>5596.25</v>
      </c>
      <c r="J645" s="7">
        <f>FlightsPivot[[#This Row],[Total Fare]]+FlightsPivot[[#This Row],[10% tax ]]</f>
        <v>61558.75</v>
      </c>
      <c r="K645" s="4">
        <v>7</v>
      </c>
      <c r="L645" s="4">
        <v>2015</v>
      </c>
      <c r="M645" t="str">
        <f>INDEX(RoutesPivot[DepAirport],MATCH($C645,RoutesPivot[[RouteID]:[RouteID]],0))</f>
        <v>ORD</v>
      </c>
      <c r="N645" t="str">
        <f>INDEX(RoutesPivot[AirportID],MATCH($C645,RoutesPivot[[RouteID]:[RouteID]],0))</f>
        <v>PHL</v>
      </c>
      <c r="O645">
        <f>INDEX(RoutesPivot[Distance],MATCH($C645,RoutesPivot[[RouteID]:[RouteID]],0))</f>
        <v>580</v>
      </c>
      <c r="P645">
        <f>INDEX(RoutesPivot[ListPrice],MATCH($C645,RoutesPivot[[RouteID]:[RouteID]],0))</f>
        <v>275</v>
      </c>
      <c r="Q645" t="str">
        <f>INDEX(AirportPivot[AirportName],MATCH($N645,AirportPivot[[AirportID]:[AirportID]],0))</f>
        <v>Philadelphia International</v>
      </c>
      <c r="R645">
        <f>INDEX(AirportPivot[Gates (number of available)],MATCH($N645,AirportPivot[[AirportID]:[AirportID]],0))</f>
        <v>89</v>
      </c>
    </row>
    <row r="646" spans="1:18" x14ac:dyDescent="0.25">
      <c r="A646" s="3" t="s">
        <v>676</v>
      </c>
      <c r="B646" s="12">
        <v>41760</v>
      </c>
      <c r="C646" s="4" t="s">
        <v>25</v>
      </c>
      <c r="D646" s="4">
        <v>2.2999999999999998</v>
      </c>
      <c r="E646" s="4">
        <v>183</v>
      </c>
      <c r="F646" s="5">
        <v>0.35416666666666669</v>
      </c>
      <c r="G646" s="6">
        <v>200</v>
      </c>
      <c r="H646" s="7">
        <v>33000</v>
      </c>
      <c r="I646" s="7">
        <f>FlightsPivot[[#This Row],[Total Fare]]*10%</f>
        <v>3300</v>
      </c>
      <c r="J646" s="7">
        <f>FlightsPivot[[#This Row],[Total Fare]]+FlightsPivot[[#This Row],[10% tax ]]</f>
        <v>36300</v>
      </c>
      <c r="K646" s="4">
        <v>5</v>
      </c>
      <c r="L646" s="4">
        <v>2014</v>
      </c>
      <c r="M646" t="str">
        <f>INDEX(RoutesPivot[DepAirport],MATCH($C646,RoutesPivot[[RouteID]:[RouteID]],0))</f>
        <v>ORD</v>
      </c>
      <c r="N646" t="str">
        <f>INDEX(RoutesPivot[AirportID],MATCH($C646,RoutesPivot[[RouteID]:[RouteID]],0))</f>
        <v>DFW</v>
      </c>
      <c r="O646">
        <f>INDEX(RoutesPivot[Distance],MATCH($C646,RoutesPivot[[RouteID]:[RouteID]],0))</f>
        <v>700</v>
      </c>
      <c r="P646">
        <f>INDEX(RoutesPivot[ListPrice],MATCH($C646,RoutesPivot[[RouteID]:[RouteID]],0))</f>
        <v>200</v>
      </c>
      <c r="Q646" t="str">
        <f>INDEX(AirportPivot[AirportName],MATCH($N646,AirportPivot[[AirportID]:[AirportID]],0))</f>
        <v>Dallas/Fort Worth International</v>
      </c>
      <c r="R646">
        <f>INDEX(AirportPivot[Gates (number of available)],MATCH($N646,AirportPivot[[AirportID]:[AirportID]],0))</f>
        <v>130</v>
      </c>
    </row>
    <row r="647" spans="1:18" x14ac:dyDescent="0.25">
      <c r="A647" s="3" t="s">
        <v>677</v>
      </c>
      <c r="B647" s="12">
        <v>41834</v>
      </c>
      <c r="C647" s="4" t="s">
        <v>47</v>
      </c>
      <c r="D647" s="4">
        <v>2.1</v>
      </c>
      <c r="E647" s="4">
        <v>185</v>
      </c>
      <c r="F647" s="5">
        <v>0.75</v>
      </c>
      <c r="G647" s="6">
        <v>275</v>
      </c>
      <c r="H647" s="7">
        <v>45375</v>
      </c>
      <c r="I647" s="7">
        <f>FlightsPivot[[#This Row],[Total Fare]]*10%</f>
        <v>4537.5</v>
      </c>
      <c r="J647" s="7">
        <f>FlightsPivot[[#This Row],[Total Fare]]+FlightsPivot[[#This Row],[10% tax ]]</f>
        <v>49912.5</v>
      </c>
      <c r="K647" s="4">
        <v>7</v>
      </c>
      <c r="L647" s="4">
        <v>2014</v>
      </c>
      <c r="M647" t="str">
        <f>INDEX(RoutesPivot[DepAirport],MATCH($C647,RoutesPivot[[RouteID]:[RouteID]],0))</f>
        <v>ORD</v>
      </c>
      <c r="N647" t="str">
        <f>INDEX(RoutesPivot[AirportID],MATCH($C647,RoutesPivot[[RouteID]:[RouteID]],0))</f>
        <v>PHX</v>
      </c>
      <c r="O647">
        <f>INDEX(RoutesPivot[Distance],MATCH($C647,RoutesPivot[[RouteID]:[RouteID]],0))</f>
        <v>1200</v>
      </c>
      <c r="P647">
        <f>INDEX(RoutesPivot[ListPrice],MATCH($C647,RoutesPivot[[RouteID]:[RouteID]],0))</f>
        <v>250</v>
      </c>
      <c r="Q647" t="str">
        <f>INDEX(AirportPivot[AirportName],MATCH($N647,AirportPivot[[AirportID]:[AirportID]],0))</f>
        <v>Phoenix Sky Harbor International</v>
      </c>
      <c r="R647">
        <f>INDEX(AirportPivot[Gates (number of available)],MATCH($N647,AirportPivot[[AirportID]:[AirportID]],0))</f>
        <v>60</v>
      </c>
    </row>
    <row r="648" spans="1:18" x14ac:dyDescent="0.25">
      <c r="A648" s="3" t="s">
        <v>678</v>
      </c>
      <c r="B648" s="12">
        <v>42234</v>
      </c>
      <c r="C648" s="4" t="s">
        <v>70</v>
      </c>
      <c r="D648" s="4">
        <v>4.2</v>
      </c>
      <c r="E648" s="4">
        <v>89</v>
      </c>
      <c r="F648" s="5">
        <v>0.72916666666666663</v>
      </c>
      <c r="G648" s="6">
        <v>302.5</v>
      </c>
      <c r="H648" s="7">
        <v>54752.5</v>
      </c>
      <c r="I648" s="7">
        <f>FlightsPivot[[#This Row],[Total Fare]]*10%</f>
        <v>5475.25</v>
      </c>
      <c r="J648" s="7">
        <f>FlightsPivot[[#This Row],[Total Fare]]+FlightsPivot[[#This Row],[10% tax ]]</f>
        <v>60227.75</v>
      </c>
      <c r="K648" s="4">
        <v>8</v>
      </c>
      <c r="L648" s="4">
        <v>2015</v>
      </c>
      <c r="M648" t="str">
        <f>INDEX(RoutesPivot[DepAirport],MATCH($C648,RoutesPivot[[RouteID]:[RouteID]],0))</f>
        <v>ORD</v>
      </c>
      <c r="N648" t="str">
        <f>INDEX(RoutesPivot[AirportID],MATCH($C648,RoutesPivot[[RouteID]:[RouteID]],0))</f>
        <v>LAS</v>
      </c>
      <c r="O648">
        <f>INDEX(RoutesPivot[Distance],MATCH($C648,RoutesPivot[[RouteID]:[RouteID]],0))</f>
        <v>1100</v>
      </c>
      <c r="P648">
        <f>INDEX(RoutesPivot[ListPrice],MATCH($C648,RoutesPivot[[RouteID]:[RouteID]],0))</f>
        <v>275</v>
      </c>
      <c r="Q648" t="str">
        <f>INDEX(AirportPivot[AirportName],MATCH($N648,AirportPivot[[AirportID]:[AirportID]],0))</f>
        <v>McCarran International</v>
      </c>
      <c r="R648">
        <f>INDEX(AirportPivot[Gates (number of available)],MATCH($N648,AirportPivot[[AirportID]:[AirportID]],0))</f>
        <v>68</v>
      </c>
    </row>
    <row r="649" spans="1:18" x14ac:dyDescent="0.25">
      <c r="A649" s="3" t="s">
        <v>679</v>
      </c>
      <c r="B649" s="12">
        <v>41865</v>
      </c>
      <c r="C649" s="4" t="s">
        <v>53</v>
      </c>
      <c r="D649" s="4">
        <v>2.1</v>
      </c>
      <c r="E649" s="4">
        <v>28</v>
      </c>
      <c r="F649" s="5">
        <v>0.35416666666666669</v>
      </c>
      <c r="G649" s="6">
        <v>330</v>
      </c>
      <c r="H649" s="7">
        <v>61050</v>
      </c>
      <c r="I649" s="7">
        <f>FlightsPivot[[#This Row],[Total Fare]]*10%</f>
        <v>6105</v>
      </c>
      <c r="J649" s="7">
        <f>FlightsPivot[[#This Row],[Total Fare]]+FlightsPivot[[#This Row],[10% tax ]]</f>
        <v>67155</v>
      </c>
      <c r="K649" s="4">
        <v>8</v>
      </c>
      <c r="L649" s="4">
        <v>2014</v>
      </c>
      <c r="M649" t="str">
        <f>INDEX(RoutesPivot[DepAirport],MATCH($C649,RoutesPivot[[RouteID]:[RouteID]],0))</f>
        <v>ORD</v>
      </c>
      <c r="N649" t="str">
        <f>INDEX(RoutesPivot[AirportID],MATCH($C649,RoutesPivot[[RouteID]:[RouteID]],0))</f>
        <v>FLL</v>
      </c>
      <c r="O649">
        <f>INDEX(RoutesPivot[Distance],MATCH($C649,RoutesPivot[[RouteID]:[RouteID]],0))</f>
        <v>940</v>
      </c>
      <c r="P649">
        <f>INDEX(RoutesPivot[ListPrice],MATCH($C649,RoutesPivot[[RouteID]:[RouteID]],0))</f>
        <v>300</v>
      </c>
      <c r="Q649" t="str">
        <f>INDEX(AirportPivot[AirportName],MATCH($N649,AirportPivot[[AirportID]:[AirportID]],0))</f>
        <v>Fort Lauderdale/Hollywood International</v>
      </c>
      <c r="R649">
        <f>INDEX(AirportPivot[Gates (number of available)],MATCH($N649,AirportPivot[[AirportID]:[AirportID]],0))</f>
        <v>55</v>
      </c>
    </row>
    <row r="650" spans="1:18" x14ac:dyDescent="0.25">
      <c r="A650" s="3" t="s">
        <v>680</v>
      </c>
      <c r="B650" s="12">
        <v>42270</v>
      </c>
      <c r="C650" s="4" t="s">
        <v>13</v>
      </c>
      <c r="D650" s="4">
        <v>2</v>
      </c>
      <c r="E650" s="4">
        <v>121</v>
      </c>
      <c r="F650" s="5">
        <v>0.33333333333333331</v>
      </c>
      <c r="G650" s="6">
        <v>250</v>
      </c>
      <c r="H650" s="7">
        <v>46250</v>
      </c>
      <c r="I650" s="7">
        <f>FlightsPivot[[#This Row],[Total Fare]]*10%</f>
        <v>4625</v>
      </c>
      <c r="J650" s="7">
        <f>FlightsPivot[[#This Row],[Total Fare]]+FlightsPivot[[#This Row],[10% tax ]]</f>
        <v>50875</v>
      </c>
      <c r="K650" s="4">
        <v>9</v>
      </c>
      <c r="L650" s="4">
        <v>2015</v>
      </c>
      <c r="M650" t="str">
        <f>INDEX(RoutesPivot[DepAirport],MATCH($C650,RoutesPivot[[RouteID]:[RouteID]],0))</f>
        <v>ORD</v>
      </c>
      <c r="N650" t="str">
        <f>INDEX(RoutesPivot[AirportID],MATCH($C650,RoutesPivot[[RouteID]:[RouteID]],0))</f>
        <v>JFK</v>
      </c>
      <c r="O650">
        <f>INDEX(RoutesPivot[Distance],MATCH($C650,RoutesPivot[[RouteID]:[RouteID]],0))</f>
        <v>619</v>
      </c>
      <c r="P650">
        <f>INDEX(RoutesPivot[ListPrice],MATCH($C650,RoutesPivot[[RouteID]:[RouteID]],0))</f>
        <v>250</v>
      </c>
      <c r="Q650" t="str">
        <f>INDEX(AirportPivot[AirportName],MATCH($N650,AirportPivot[[AirportID]:[AirportID]],0))</f>
        <v>John F Kennedy International</v>
      </c>
      <c r="R650">
        <f>INDEX(AirportPivot[Gates (number of available)],MATCH($N650,AirportPivot[[AirportID]:[AirportID]],0))</f>
        <v>120</v>
      </c>
    </row>
    <row r="651" spans="1:18" x14ac:dyDescent="0.25">
      <c r="A651" s="3" t="s">
        <v>681</v>
      </c>
      <c r="B651" s="12">
        <v>41975</v>
      </c>
      <c r="C651" s="4" t="s">
        <v>23</v>
      </c>
      <c r="D651" s="4">
        <v>2.2000000000000002</v>
      </c>
      <c r="E651" s="4">
        <v>119</v>
      </c>
      <c r="F651" s="5">
        <v>0.70833333333333337</v>
      </c>
      <c r="G651" s="6">
        <v>300</v>
      </c>
      <c r="H651" s="7">
        <v>55500</v>
      </c>
      <c r="I651" s="7">
        <f>FlightsPivot[[#This Row],[Total Fare]]*10%</f>
        <v>5550</v>
      </c>
      <c r="J651" s="7">
        <f>FlightsPivot[[#This Row],[Total Fare]]+FlightsPivot[[#This Row],[10% tax ]]</f>
        <v>61050</v>
      </c>
      <c r="K651" s="4">
        <v>12</v>
      </c>
      <c r="L651" s="4">
        <v>2014</v>
      </c>
      <c r="M651" t="str">
        <f>INDEX(RoutesPivot[DepAirport],MATCH($C651,RoutesPivot[[RouteID]:[RouteID]],0))</f>
        <v>ORD</v>
      </c>
      <c r="N651" t="str">
        <f>INDEX(RoutesPivot[AirportID],MATCH($C651,RoutesPivot[[RouteID]:[RouteID]],0))</f>
        <v>DEN</v>
      </c>
      <c r="O651">
        <f>INDEX(RoutesPivot[Distance],MATCH($C651,RoutesPivot[[RouteID]:[RouteID]],0))</f>
        <v>800</v>
      </c>
      <c r="P651">
        <f>INDEX(RoutesPivot[ListPrice],MATCH($C651,RoutesPivot[[RouteID]:[RouteID]],0))</f>
        <v>300</v>
      </c>
      <c r="Q651" t="str">
        <f>INDEX(AirportPivot[AirportName],MATCH($N651,AirportPivot[[AirportID]:[AirportID]],0))</f>
        <v>Denver International</v>
      </c>
      <c r="R651">
        <f>INDEX(AirportPivot[Gates (number of available)],MATCH($N651,AirportPivot[[AirportID]:[AirportID]],0))</f>
        <v>75</v>
      </c>
    </row>
    <row r="652" spans="1:18" x14ac:dyDescent="0.25">
      <c r="A652" s="3" t="s">
        <v>682</v>
      </c>
      <c r="B652" s="12">
        <v>41675</v>
      </c>
      <c r="C652" s="4" t="s">
        <v>47</v>
      </c>
      <c r="D652" s="4">
        <v>2.2000000000000002</v>
      </c>
      <c r="E652" s="4">
        <v>76</v>
      </c>
      <c r="F652" s="5">
        <v>0.5</v>
      </c>
      <c r="G652" s="6">
        <v>250</v>
      </c>
      <c r="H652" s="7">
        <v>45250</v>
      </c>
      <c r="I652" s="7">
        <f>FlightsPivot[[#This Row],[Total Fare]]*10%</f>
        <v>4525</v>
      </c>
      <c r="J652" s="7">
        <f>FlightsPivot[[#This Row],[Total Fare]]+FlightsPivot[[#This Row],[10% tax ]]</f>
        <v>49775</v>
      </c>
      <c r="K652" s="4">
        <v>2</v>
      </c>
      <c r="L652" s="4">
        <v>2014</v>
      </c>
      <c r="M652" t="str">
        <f>INDEX(RoutesPivot[DepAirport],MATCH($C652,RoutesPivot[[RouteID]:[RouteID]],0))</f>
        <v>ORD</v>
      </c>
      <c r="N652" t="str">
        <f>INDEX(RoutesPivot[AirportID],MATCH($C652,RoutesPivot[[RouteID]:[RouteID]],0))</f>
        <v>PHX</v>
      </c>
      <c r="O652">
        <f>INDEX(RoutesPivot[Distance],MATCH($C652,RoutesPivot[[RouteID]:[RouteID]],0))</f>
        <v>1200</v>
      </c>
      <c r="P652">
        <f>INDEX(RoutesPivot[ListPrice],MATCH($C652,RoutesPivot[[RouteID]:[RouteID]],0))</f>
        <v>250</v>
      </c>
      <c r="Q652" t="str">
        <f>INDEX(AirportPivot[AirportName],MATCH($N652,AirportPivot[[AirportID]:[AirportID]],0))</f>
        <v>Phoenix Sky Harbor International</v>
      </c>
      <c r="R652">
        <f>INDEX(AirportPivot[Gates (number of available)],MATCH($N652,AirportPivot[[AirportID]:[AirportID]],0))</f>
        <v>60</v>
      </c>
    </row>
    <row r="653" spans="1:18" x14ac:dyDescent="0.25">
      <c r="A653" s="3" t="s">
        <v>683</v>
      </c>
      <c r="B653" s="12">
        <v>41948</v>
      </c>
      <c r="C653" s="4" t="s">
        <v>21</v>
      </c>
      <c r="D653" s="4">
        <v>1.1000000000000001</v>
      </c>
      <c r="E653" s="4">
        <v>188</v>
      </c>
      <c r="F653" s="5">
        <v>0.79166666666666663</v>
      </c>
      <c r="G653" s="6">
        <v>125</v>
      </c>
      <c r="H653" s="7">
        <v>20625</v>
      </c>
      <c r="I653" s="7">
        <f>FlightsPivot[[#This Row],[Total Fare]]*10%</f>
        <v>2062.5</v>
      </c>
      <c r="J653" s="7">
        <f>FlightsPivot[[#This Row],[Total Fare]]+FlightsPivot[[#This Row],[10% tax ]]</f>
        <v>22687.5</v>
      </c>
      <c r="K653" s="4">
        <v>11</v>
      </c>
      <c r="L653" s="4">
        <v>2014</v>
      </c>
      <c r="M653" t="str">
        <f>INDEX(RoutesPivot[DepAirport],MATCH($C653,RoutesPivot[[RouteID]:[RouteID]],0))</f>
        <v>ORD</v>
      </c>
      <c r="N653" t="str">
        <f>INDEX(RoutesPivot[AirportID],MATCH($C653,RoutesPivot[[RouteID]:[RouteID]],0))</f>
        <v>CLT</v>
      </c>
      <c r="O653">
        <f>INDEX(RoutesPivot[Distance],MATCH($C653,RoutesPivot[[RouteID]:[RouteID]],0))</f>
        <v>700</v>
      </c>
      <c r="P653">
        <f>INDEX(RoutesPivot[ListPrice],MATCH($C653,RoutesPivot[[RouteID]:[RouteID]],0))</f>
        <v>125</v>
      </c>
      <c r="Q653" t="str">
        <f>INDEX(AirportPivot[AirportName],MATCH($N653,AirportPivot[[AirportID]:[AirportID]],0))</f>
        <v>Charlotte/Douglas International</v>
      </c>
      <c r="R653">
        <f>INDEX(AirportPivot[Gates (number of available)],MATCH($N653,AirportPivot[[AirportID]:[AirportID]],0))</f>
        <v>65</v>
      </c>
    </row>
    <row r="654" spans="1:18" x14ac:dyDescent="0.25">
      <c r="A654" s="3" t="s">
        <v>684</v>
      </c>
      <c r="B654" s="12">
        <v>42307</v>
      </c>
      <c r="C654" s="4" t="s">
        <v>47</v>
      </c>
      <c r="D654" s="4">
        <v>1.4</v>
      </c>
      <c r="E654" s="4">
        <v>3</v>
      </c>
      <c r="F654" s="5">
        <v>0.75</v>
      </c>
      <c r="G654" s="6">
        <v>250</v>
      </c>
      <c r="H654" s="7">
        <v>46250</v>
      </c>
      <c r="I654" s="7">
        <f>FlightsPivot[[#This Row],[Total Fare]]*10%</f>
        <v>4625</v>
      </c>
      <c r="J654" s="7">
        <f>FlightsPivot[[#This Row],[Total Fare]]+FlightsPivot[[#This Row],[10% tax ]]</f>
        <v>50875</v>
      </c>
      <c r="K654" s="4">
        <v>10</v>
      </c>
      <c r="L654" s="4">
        <v>2015</v>
      </c>
      <c r="M654" t="str">
        <f>INDEX(RoutesPivot[DepAirport],MATCH($C654,RoutesPivot[[RouteID]:[RouteID]],0))</f>
        <v>ORD</v>
      </c>
      <c r="N654" t="str">
        <f>INDEX(RoutesPivot[AirportID],MATCH($C654,RoutesPivot[[RouteID]:[RouteID]],0))</f>
        <v>PHX</v>
      </c>
      <c r="O654">
        <f>INDEX(RoutesPivot[Distance],MATCH($C654,RoutesPivot[[RouteID]:[RouteID]],0))</f>
        <v>1200</v>
      </c>
      <c r="P654">
        <f>INDEX(RoutesPivot[ListPrice],MATCH($C654,RoutesPivot[[RouteID]:[RouteID]],0))</f>
        <v>250</v>
      </c>
      <c r="Q654" t="str">
        <f>INDEX(AirportPivot[AirportName],MATCH($N654,AirportPivot[[AirportID]:[AirportID]],0))</f>
        <v>Phoenix Sky Harbor International</v>
      </c>
      <c r="R654">
        <f>INDEX(AirportPivot[Gates (number of available)],MATCH($N654,AirportPivot[[AirportID]:[AirportID]],0))</f>
        <v>60</v>
      </c>
    </row>
    <row r="655" spans="1:18" x14ac:dyDescent="0.25">
      <c r="A655" s="3" t="s">
        <v>685</v>
      </c>
      <c r="B655" s="12">
        <v>41864</v>
      </c>
      <c r="C655" s="4" t="s">
        <v>33</v>
      </c>
      <c r="D655" s="4">
        <v>2.4</v>
      </c>
      <c r="E655" s="4">
        <v>206</v>
      </c>
      <c r="F655" s="5">
        <v>0.85416666666666663</v>
      </c>
      <c r="G655" s="6">
        <v>412.5</v>
      </c>
      <c r="H655" s="7">
        <v>68062.5</v>
      </c>
      <c r="I655" s="7">
        <f>FlightsPivot[[#This Row],[Total Fare]]*10%</f>
        <v>6806.25</v>
      </c>
      <c r="J655" s="7">
        <f>FlightsPivot[[#This Row],[Total Fare]]+FlightsPivot[[#This Row],[10% tax ]]</f>
        <v>74868.75</v>
      </c>
      <c r="K655" s="4">
        <v>8</v>
      </c>
      <c r="L655" s="4">
        <v>2014</v>
      </c>
      <c r="M655" t="str">
        <f>INDEX(RoutesPivot[DepAirport],MATCH($C655,RoutesPivot[[RouteID]:[RouteID]],0))</f>
        <v>ORD</v>
      </c>
      <c r="N655" t="str">
        <f>INDEX(RoutesPivot[AirportID],MATCH($C655,RoutesPivot[[RouteID]:[RouteID]],0))</f>
        <v>SFO</v>
      </c>
      <c r="O655">
        <f>INDEX(RoutesPivot[Distance],MATCH($C655,RoutesPivot[[RouteID]:[RouteID]],0))</f>
        <v>1600</v>
      </c>
      <c r="P655">
        <f>INDEX(RoutesPivot[ListPrice],MATCH($C655,RoutesPivot[[RouteID]:[RouteID]],0))</f>
        <v>375</v>
      </c>
      <c r="Q655" t="str">
        <f>INDEX(AirportPivot[AirportName],MATCH($N655,AirportPivot[[AirportID]:[AirportID]],0))</f>
        <v>San Francisco International</v>
      </c>
      <c r="R655">
        <f>INDEX(AirportPivot[Gates (number of available)],MATCH($N655,AirportPivot[[AirportID]:[AirportID]],0))</f>
        <v>70</v>
      </c>
    </row>
    <row r="656" spans="1:18" x14ac:dyDescent="0.25">
      <c r="A656" s="3" t="s">
        <v>686</v>
      </c>
      <c r="B656" s="12">
        <v>42042</v>
      </c>
      <c r="C656" s="4" t="s">
        <v>27</v>
      </c>
      <c r="D656" s="4">
        <v>9.4</v>
      </c>
      <c r="E656" s="4">
        <v>128</v>
      </c>
      <c r="F656" s="5">
        <v>0.75</v>
      </c>
      <c r="G656" s="6">
        <v>200</v>
      </c>
      <c r="H656" s="7">
        <v>37000</v>
      </c>
      <c r="I656" s="7">
        <f>FlightsPivot[[#This Row],[Total Fare]]*10%</f>
        <v>3700</v>
      </c>
      <c r="J656" s="7">
        <f>FlightsPivot[[#This Row],[Total Fare]]+FlightsPivot[[#This Row],[10% tax ]]</f>
        <v>40700</v>
      </c>
      <c r="K656" s="4">
        <v>2</v>
      </c>
      <c r="L656" s="4">
        <v>2015</v>
      </c>
      <c r="M656" t="str">
        <f>INDEX(RoutesPivot[DepAirport],MATCH($C656,RoutesPivot[[RouteID]:[RouteID]],0))</f>
        <v>ORD</v>
      </c>
      <c r="N656" t="str">
        <f>INDEX(RoutesPivot[AirportID],MATCH($C656,RoutesPivot[[RouteID]:[RouteID]],0))</f>
        <v>ATL</v>
      </c>
      <c r="O656">
        <f>INDEX(RoutesPivot[Distance],MATCH($C656,RoutesPivot[[RouteID]:[RouteID]],0))</f>
        <v>510</v>
      </c>
      <c r="P656">
        <f>INDEX(RoutesPivot[ListPrice],MATCH($C656,RoutesPivot[[RouteID]:[RouteID]],0))</f>
        <v>200</v>
      </c>
      <c r="Q656" t="str">
        <f>INDEX(AirportPivot[AirportName],MATCH($N656,AirportPivot[[AirportID]:[AirportID]],0))</f>
        <v>Hartsfield-Jackson Atlanta International</v>
      </c>
      <c r="R656">
        <f>INDEX(AirportPivot[Gates (number of available)],MATCH($N656,AirportPivot[[AirportID]:[AirportID]],0))</f>
        <v>100</v>
      </c>
    </row>
    <row r="657" spans="1:18" x14ac:dyDescent="0.25">
      <c r="A657" s="3" t="s">
        <v>687</v>
      </c>
      <c r="B657" s="12">
        <v>41715</v>
      </c>
      <c r="C657" s="4" t="s">
        <v>50</v>
      </c>
      <c r="D657" s="4">
        <v>2.2999999999999998</v>
      </c>
      <c r="E657" s="4">
        <v>197</v>
      </c>
      <c r="F657" s="5">
        <v>0.79166666666666663</v>
      </c>
      <c r="G657" s="6">
        <v>275</v>
      </c>
      <c r="H657" s="7">
        <v>45375</v>
      </c>
      <c r="I657" s="7">
        <f>FlightsPivot[[#This Row],[Total Fare]]*10%</f>
        <v>4537.5</v>
      </c>
      <c r="J657" s="7">
        <f>FlightsPivot[[#This Row],[Total Fare]]+FlightsPivot[[#This Row],[10% tax ]]</f>
        <v>49912.5</v>
      </c>
      <c r="K657" s="4">
        <v>3</v>
      </c>
      <c r="L657" s="4">
        <v>2014</v>
      </c>
      <c r="M657" t="str">
        <f>INDEX(RoutesPivot[DepAirport],MATCH($C657,RoutesPivot[[RouteID]:[RouteID]],0))</f>
        <v>ORD</v>
      </c>
      <c r="N657" t="str">
        <f>INDEX(RoutesPivot[AirportID],MATCH($C657,RoutesPivot[[RouteID]:[RouteID]],0))</f>
        <v>LGA</v>
      </c>
      <c r="O657">
        <f>INDEX(RoutesPivot[Distance],MATCH($C657,RoutesPivot[[RouteID]:[RouteID]],0))</f>
        <v>610</v>
      </c>
      <c r="P657">
        <f>INDEX(RoutesPivot[ListPrice],MATCH($C657,RoutesPivot[[RouteID]:[RouteID]],0))</f>
        <v>275</v>
      </c>
      <c r="Q657" t="str">
        <f>INDEX(AirportPivot[AirportName],MATCH($N657,AirportPivot[[AirportID]:[AirportID]],0))</f>
        <v>Laguardia</v>
      </c>
      <c r="R657">
        <f>INDEX(AirportPivot[Gates (number of available)],MATCH($N657,AirportPivot[[AirportID]:[AirportID]],0))</f>
        <v>66</v>
      </c>
    </row>
    <row r="658" spans="1:18" x14ac:dyDescent="0.25">
      <c r="A658" s="3" t="s">
        <v>688</v>
      </c>
      <c r="B658" s="12">
        <v>42287</v>
      </c>
      <c r="C658" s="4" t="s">
        <v>37</v>
      </c>
      <c r="D658" s="4">
        <v>1.2</v>
      </c>
      <c r="E658" s="4">
        <v>58</v>
      </c>
      <c r="F658" s="5">
        <v>0.79166666666666663</v>
      </c>
      <c r="G658" s="6">
        <v>350</v>
      </c>
      <c r="H658" s="7">
        <v>57750</v>
      </c>
      <c r="I658" s="7">
        <f>FlightsPivot[[#This Row],[Total Fare]]*10%</f>
        <v>5775</v>
      </c>
      <c r="J658" s="7">
        <f>FlightsPivot[[#This Row],[Total Fare]]+FlightsPivot[[#This Row],[10% tax ]]</f>
        <v>63525</v>
      </c>
      <c r="K658" s="4">
        <v>10</v>
      </c>
      <c r="L658" s="4">
        <v>2015</v>
      </c>
      <c r="M658" t="str">
        <f>INDEX(RoutesPivot[DepAirport],MATCH($C658,RoutesPivot[[RouteID]:[RouteID]],0))</f>
        <v>ORD</v>
      </c>
      <c r="N658" t="str">
        <f>INDEX(RoutesPivot[AirportID],MATCH($C658,RoutesPivot[[RouteID]:[RouteID]],0))</f>
        <v>SEA</v>
      </c>
      <c r="O658">
        <f>INDEX(RoutesPivot[Distance],MATCH($C658,RoutesPivot[[RouteID]:[RouteID]],0))</f>
        <v>1500</v>
      </c>
      <c r="P658">
        <f>INDEX(RoutesPivot[ListPrice],MATCH($C658,RoutesPivot[[RouteID]:[RouteID]],0))</f>
        <v>350</v>
      </c>
      <c r="Q658" t="str">
        <f>INDEX(AirportPivot[AirportName],MATCH($N658,AirportPivot[[AirportID]:[AirportID]],0))</f>
        <v>Seattle-Tacoma International</v>
      </c>
      <c r="R658">
        <f>INDEX(AirportPivot[Gates (number of available)],MATCH($N658,AirportPivot[[AirportID]:[AirportID]],0))</f>
        <v>58</v>
      </c>
    </row>
    <row r="659" spans="1:18" x14ac:dyDescent="0.25">
      <c r="A659" s="3" t="s">
        <v>689</v>
      </c>
      <c r="B659" s="12">
        <v>42070</v>
      </c>
      <c r="C659" s="4" t="s">
        <v>27</v>
      </c>
      <c r="D659" s="4">
        <v>9.1</v>
      </c>
      <c r="E659" s="4">
        <v>95</v>
      </c>
      <c r="F659" s="5">
        <v>0.75</v>
      </c>
      <c r="G659" s="6">
        <v>200</v>
      </c>
      <c r="H659" s="7">
        <v>37000</v>
      </c>
      <c r="I659" s="7">
        <f>FlightsPivot[[#This Row],[Total Fare]]*10%</f>
        <v>3700</v>
      </c>
      <c r="J659" s="7">
        <f>FlightsPivot[[#This Row],[Total Fare]]+FlightsPivot[[#This Row],[10% tax ]]</f>
        <v>40700</v>
      </c>
      <c r="K659" s="4">
        <v>3</v>
      </c>
      <c r="L659" s="4">
        <v>2015</v>
      </c>
      <c r="M659" t="str">
        <f>INDEX(RoutesPivot[DepAirport],MATCH($C659,RoutesPivot[[RouteID]:[RouteID]],0))</f>
        <v>ORD</v>
      </c>
      <c r="N659" t="str">
        <f>INDEX(RoutesPivot[AirportID],MATCH($C659,RoutesPivot[[RouteID]:[RouteID]],0))</f>
        <v>ATL</v>
      </c>
      <c r="O659">
        <f>INDEX(RoutesPivot[Distance],MATCH($C659,RoutesPivot[[RouteID]:[RouteID]],0))</f>
        <v>510</v>
      </c>
      <c r="P659">
        <f>INDEX(RoutesPivot[ListPrice],MATCH($C659,RoutesPivot[[RouteID]:[RouteID]],0))</f>
        <v>200</v>
      </c>
      <c r="Q659" t="str">
        <f>INDEX(AirportPivot[AirportName],MATCH($N659,AirportPivot[[AirportID]:[AirportID]],0))</f>
        <v>Hartsfield-Jackson Atlanta International</v>
      </c>
      <c r="R659">
        <f>INDEX(AirportPivot[Gates (number of available)],MATCH($N659,AirportPivot[[AirportID]:[AirportID]],0))</f>
        <v>100</v>
      </c>
    </row>
    <row r="660" spans="1:18" x14ac:dyDescent="0.25">
      <c r="A660" s="3" t="s">
        <v>690</v>
      </c>
      <c r="B660" s="12">
        <v>42211</v>
      </c>
      <c r="C660" s="4" t="s">
        <v>19</v>
      </c>
      <c r="D660" s="4">
        <v>1.9</v>
      </c>
      <c r="E660" s="4">
        <v>118</v>
      </c>
      <c r="F660" s="5">
        <v>0.75</v>
      </c>
      <c r="G660" s="6">
        <v>220</v>
      </c>
      <c r="H660" s="7">
        <v>40700</v>
      </c>
      <c r="I660" s="7">
        <f>FlightsPivot[[#This Row],[Total Fare]]*10%</f>
        <v>4070</v>
      </c>
      <c r="J660" s="7">
        <f>FlightsPivot[[#This Row],[Total Fare]]+FlightsPivot[[#This Row],[10% tax ]]</f>
        <v>44770</v>
      </c>
      <c r="K660" s="4">
        <v>7</v>
      </c>
      <c r="L660" s="4">
        <v>2015</v>
      </c>
      <c r="M660" t="str">
        <f>INDEX(RoutesPivot[DepAirport],MATCH($C660,RoutesPivot[[RouteID]:[RouteID]],0))</f>
        <v>ORD</v>
      </c>
      <c r="N660" t="str">
        <f>INDEX(RoutesPivot[AirportID],MATCH($C660,RoutesPivot[[RouteID]:[RouteID]],0))</f>
        <v>IAH</v>
      </c>
      <c r="O660">
        <f>INDEX(RoutesPivot[Distance],MATCH($C660,RoutesPivot[[RouteID]:[RouteID]],0))</f>
        <v>800</v>
      </c>
      <c r="P660">
        <f>INDEX(RoutesPivot[ListPrice],MATCH($C660,RoutesPivot[[RouteID]:[RouteID]],0))</f>
        <v>200</v>
      </c>
      <c r="Q660" t="str">
        <f>INDEX(AirportPivot[AirportName],MATCH($N660,AirportPivot[[AirportID]:[AirportID]],0))</f>
        <v>George Bush Intercontinental/Houston</v>
      </c>
      <c r="R660">
        <f>INDEX(AirportPivot[Gates (number of available)],MATCH($N660,AirportPivot[[AirportID]:[AirportID]],0))</f>
        <v>80</v>
      </c>
    </row>
    <row r="661" spans="1:18" x14ac:dyDescent="0.25">
      <c r="A661" s="3" t="s">
        <v>691</v>
      </c>
      <c r="B661" s="12">
        <v>41999</v>
      </c>
      <c r="C661" s="4" t="s">
        <v>17</v>
      </c>
      <c r="D661" s="4">
        <v>7.2</v>
      </c>
      <c r="E661" s="4">
        <v>198</v>
      </c>
      <c r="F661" s="5">
        <v>0.625</v>
      </c>
      <c r="G661" s="6">
        <v>490</v>
      </c>
      <c r="H661" s="7">
        <v>80850</v>
      </c>
      <c r="I661" s="7">
        <f>FlightsPivot[[#This Row],[Total Fare]]*10%</f>
        <v>8085</v>
      </c>
      <c r="J661" s="7">
        <f>FlightsPivot[[#This Row],[Total Fare]]+FlightsPivot[[#This Row],[10% tax ]]</f>
        <v>88935</v>
      </c>
      <c r="K661" s="4">
        <v>12</v>
      </c>
      <c r="L661" s="4">
        <v>2014</v>
      </c>
      <c r="M661" t="str">
        <f>INDEX(RoutesPivot[DepAirport],MATCH($C661,RoutesPivot[[RouteID]:[RouteID]],0))</f>
        <v>ORD</v>
      </c>
      <c r="N661" t="str">
        <f>INDEX(RoutesPivot[AirportID],MATCH($C661,RoutesPivot[[RouteID]:[RouteID]],0))</f>
        <v>LAX</v>
      </c>
      <c r="O661">
        <f>INDEX(RoutesPivot[Distance],MATCH($C661,RoutesPivot[[RouteID]:[RouteID]],0))</f>
        <v>1518</v>
      </c>
      <c r="P661">
        <f>INDEX(RoutesPivot[ListPrice],MATCH($C661,RoutesPivot[[RouteID]:[RouteID]],0))</f>
        <v>350</v>
      </c>
      <c r="Q661" t="str">
        <f>INDEX(AirportPivot[AirportName],MATCH($N661,AirportPivot[[AirportID]:[AirportID]],0))</f>
        <v>Los Angeles International</v>
      </c>
      <c r="R661">
        <f>INDEX(AirportPivot[Gates (number of available)],MATCH($N661,AirportPivot[[AirportID]:[AirportID]],0))</f>
        <v>86</v>
      </c>
    </row>
    <row r="662" spans="1:18" x14ac:dyDescent="0.25">
      <c r="A662" s="3" t="s">
        <v>692</v>
      </c>
      <c r="B662" s="12">
        <v>41822</v>
      </c>
      <c r="C662" s="4" t="s">
        <v>21</v>
      </c>
      <c r="D662" s="4">
        <v>3</v>
      </c>
      <c r="E662" s="4">
        <v>153</v>
      </c>
      <c r="F662" s="5">
        <v>0.79166666666666663</v>
      </c>
      <c r="G662" s="6">
        <v>137.5</v>
      </c>
      <c r="H662" s="7">
        <v>22687.5</v>
      </c>
      <c r="I662" s="7">
        <f>FlightsPivot[[#This Row],[Total Fare]]*10%</f>
        <v>2268.75</v>
      </c>
      <c r="J662" s="7">
        <f>FlightsPivot[[#This Row],[Total Fare]]+FlightsPivot[[#This Row],[10% tax ]]</f>
        <v>24956.25</v>
      </c>
      <c r="K662" s="4">
        <v>7</v>
      </c>
      <c r="L662" s="4">
        <v>2014</v>
      </c>
      <c r="M662" t="str">
        <f>INDEX(RoutesPivot[DepAirport],MATCH($C662,RoutesPivot[[RouteID]:[RouteID]],0))</f>
        <v>ORD</v>
      </c>
      <c r="N662" t="str">
        <f>INDEX(RoutesPivot[AirportID],MATCH($C662,RoutesPivot[[RouteID]:[RouteID]],0))</f>
        <v>CLT</v>
      </c>
      <c r="O662">
        <f>INDEX(RoutesPivot[Distance],MATCH($C662,RoutesPivot[[RouteID]:[RouteID]],0))</f>
        <v>700</v>
      </c>
      <c r="P662">
        <f>INDEX(RoutesPivot[ListPrice],MATCH($C662,RoutesPivot[[RouteID]:[RouteID]],0))</f>
        <v>125</v>
      </c>
      <c r="Q662" t="str">
        <f>INDEX(AirportPivot[AirportName],MATCH($N662,AirportPivot[[AirportID]:[AirportID]],0))</f>
        <v>Charlotte/Douglas International</v>
      </c>
      <c r="R662">
        <f>INDEX(AirportPivot[Gates (number of available)],MATCH($N662,AirportPivot[[AirportID]:[AirportID]],0))</f>
        <v>65</v>
      </c>
    </row>
    <row r="663" spans="1:18" x14ac:dyDescent="0.25">
      <c r="A663" s="3" t="s">
        <v>693</v>
      </c>
      <c r="B663" s="12">
        <v>41956</v>
      </c>
      <c r="C663" s="4" t="s">
        <v>80</v>
      </c>
      <c r="D663" s="4">
        <v>1.1000000000000001</v>
      </c>
      <c r="E663" s="4">
        <v>176</v>
      </c>
      <c r="F663" s="5">
        <v>0.8125</v>
      </c>
      <c r="G663" s="6">
        <v>300</v>
      </c>
      <c r="H663" s="7">
        <v>49500</v>
      </c>
      <c r="I663" s="7">
        <f>FlightsPivot[[#This Row],[Total Fare]]*10%</f>
        <v>4950</v>
      </c>
      <c r="J663" s="7">
        <f>FlightsPivot[[#This Row],[Total Fare]]+FlightsPivot[[#This Row],[10% tax ]]</f>
        <v>54450</v>
      </c>
      <c r="K663" s="4">
        <v>11</v>
      </c>
      <c r="L663" s="4">
        <v>2014</v>
      </c>
      <c r="M663" t="str">
        <f>INDEX(RoutesPivot[DepAirport],MATCH($C663,RoutesPivot[[RouteID]:[RouteID]],0))</f>
        <v>ORD</v>
      </c>
      <c r="N663" t="str">
        <f>INDEX(RoutesPivot[AirportID],MATCH($C663,RoutesPivot[[RouteID]:[RouteID]],0))</f>
        <v>MIA</v>
      </c>
      <c r="O663">
        <f>INDEX(RoutesPivot[Distance],MATCH($C663,RoutesPivot[[RouteID]:[RouteID]],0))</f>
        <v>1000</v>
      </c>
      <c r="P663">
        <f>INDEX(RoutesPivot[ListPrice],MATCH($C663,RoutesPivot[[RouteID]:[RouteID]],0))</f>
        <v>300</v>
      </c>
      <c r="Q663" t="str">
        <f>INDEX(AirportPivot[AirportName],MATCH($N663,AirportPivot[[AirportID]:[AirportID]],0))</f>
        <v>Miami International</v>
      </c>
      <c r="R663">
        <f>INDEX(AirportPivot[Gates (number of available)],MATCH($N663,AirportPivot[[AirportID]:[AirportID]],0))</f>
        <v>80</v>
      </c>
    </row>
    <row r="664" spans="1:18" x14ac:dyDescent="0.25">
      <c r="A664" s="3" t="s">
        <v>694</v>
      </c>
      <c r="B664" s="12">
        <v>42048</v>
      </c>
      <c r="C664" s="4" t="s">
        <v>21</v>
      </c>
      <c r="D664" s="4">
        <v>2</v>
      </c>
      <c r="E664" s="4">
        <v>36</v>
      </c>
      <c r="F664" s="5">
        <v>0.29166666666666669</v>
      </c>
      <c r="G664" s="6">
        <v>125</v>
      </c>
      <c r="H664" s="7">
        <v>20625</v>
      </c>
      <c r="I664" s="7">
        <f>FlightsPivot[[#This Row],[Total Fare]]*10%</f>
        <v>2062.5</v>
      </c>
      <c r="J664" s="7">
        <f>FlightsPivot[[#This Row],[Total Fare]]+FlightsPivot[[#This Row],[10% tax ]]</f>
        <v>22687.5</v>
      </c>
      <c r="K664" s="4">
        <v>2</v>
      </c>
      <c r="L664" s="4">
        <v>2015</v>
      </c>
      <c r="M664" t="str">
        <f>INDEX(RoutesPivot[DepAirport],MATCH($C664,RoutesPivot[[RouteID]:[RouteID]],0))</f>
        <v>ORD</v>
      </c>
      <c r="N664" t="str">
        <f>INDEX(RoutesPivot[AirportID],MATCH($C664,RoutesPivot[[RouteID]:[RouteID]],0))</f>
        <v>CLT</v>
      </c>
      <c r="O664">
        <f>INDEX(RoutesPivot[Distance],MATCH($C664,RoutesPivot[[RouteID]:[RouteID]],0))</f>
        <v>700</v>
      </c>
      <c r="P664">
        <f>INDEX(RoutesPivot[ListPrice],MATCH($C664,RoutesPivot[[RouteID]:[RouteID]],0))</f>
        <v>125</v>
      </c>
      <c r="Q664" t="str">
        <f>INDEX(AirportPivot[AirportName],MATCH($N664,AirportPivot[[AirportID]:[AirportID]],0))</f>
        <v>Charlotte/Douglas International</v>
      </c>
      <c r="R664">
        <f>INDEX(AirportPivot[Gates (number of available)],MATCH($N664,AirportPivot[[AirportID]:[AirportID]],0))</f>
        <v>65</v>
      </c>
    </row>
    <row r="665" spans="1:18" x14ac:dyDescent="0.25">
      <c r="A665" s="3" t="s">
        <v>695</v>
      </c>
      <c r="B665" s="12">
        <v>42008</v>
      </c>
      <c r="C665" s="4" t="s">
        <v>27</v>
      </c>
      <c r="D665" s="4">
        <v>11.7</v>
      </c>
      <c r="E665" s="4">
        <v>93</v>
      </c>
      <c r="F665" s="5">
        <v>0.875</v>
      </c>
      <c r="G665" s="6">
        <v>200</v>
      </c>
      <c r="H665" s="7">
        <v>37000</v>
      </c>
      <c r="I665" s="7">
        <f>FlightsPivot[[#This Row],[Total Fare]]*10%</f>
        <v>3700</v>
      </c>
      <c r="J665" s="7">
        <f>FlightsPivot[[#This Row],[Total Fare]]+FlightsPivot[[#This Row],[10% tax ]]</f>
        <v>40700</v>
      </c>
      <c r="K665" s="4">
        <v>1</v>
      </c>
      <c r="L665" s="4">
        <v>2015</v>
      </c>
      <c r="M665" t="str">
        <f>INDEX(RoutesPivot[DepAirport],MATCH($C665,RoutesPivot[[RouteID]:[RouteID]],0))</f>
        <v>ORD</v>
      </c>
      <c r="N665" t="str">
        <f>INDEX(RoutesPivot[AirportID],MATCH($C665,RoutesPivot[[RouteID]:[RouteID]],0))</f>
        <v>ATL</v>
      </c>
      <c r="O665">
        <f>INDEX(RoutesPivot[Distance],MATCH($C665,RoutesPivot[[RouteID]:[RouteID]],0))</f>
        <v>510</v>
      </c>
      <c r="P665">
        <f>INDEX(RoutesPivot[ListPrice],MATCH($C665,RoutesPivot[[RouteID]:[RouteID]],0))</f>
        <v>200</v>
      </c>
      <c r="Q665" t="str">
        <f>INDEX(AirportPivot[AirportName],MATCH($N665,AirportPivot[[AirportID]:[AirportID]],0))</f>
        <v>Hartsfield-Jackson Atlanta International</v>
      </c>
      <c r="R665">
        <f>INDEX(AirportPivot[Gates (number of available)],MATCH($N665,AirportPivot[[AirportID]:[AirportID]],0))</f>
        <v>100</v>
      </c>
    </row>
    <row r="666" spans="1:18" x14ac:dyDescent="0.25">
      <c r="A666" s="3" t="s">
        <v>696</v>
      </c>
      <c r="B666" s="12">
        <v>41766</v>
      </c>
      <c r="C666" s="4" t="s">
        <v>80</v>
      </c>
      <c r="D666" s="4">
        <v>1.4</v>
      </c>
      <c r="E666" s="4">
        <v>66</v>
      </c>
      <c r="F666" s="5">
        <v>0.29166666666666669</v>
      </c>
      <c r="G666" s="6">
        <v>300</v>
      </c>
      <c r="H666" s="7">
        <v>54300</v>
      </c>
      <c r="I666" s="7">
        <f>FlightsPivot[[#This Row],[Total Fare]]*10%</f>
        <v>5430</v>
      </c>
      <c r="J666" s="7">
        <f>FlightsPivot[[#This Row],[Total Fare]]+FlightsPivot[[#This Row],[10% tax ]]</f>
        <v>59730</v>
      </c>
      <c r="K666" s="4">
        <v>5</v>
      </c>
      <c r="L666" s="4">
        <v>2014</v>
      </c>
      <c r="M666" t="str">
        <f>INDEX(RoutesPivot[DepAirport],MATCH($C666,RoutesPivot[[RouteID]:[RouteID]],0))</f>
        <v>ORD</v>
      </c>
      <c r="N666" t="str">
        <f>INDEX(RoutesPivot[AirportID],MATCH($C666,RoutesPivot[[RouteID]:[RouteID]],0))</f>
        <v>MIA</v>
      </c>
      <c r="O666">
        <f>INDEX(RoutesPivot[Distance],MATCH($C666,RoutesPivot[[RouteID]:[RouteID]],0))</f>
        <v>1000</v>
      </c>
      <c r="P666">
        <f>INDEX(RoutesPivot[ListPrice],MATCH($C666,RoutesPivot[[RouteID]:[RouteID]],0))</f>
        <v>300</v>
      </c>
      <c r="Q666" t="str">
        <f>INDEX(AirportPivot[AirportName],MATCH($N666,AirportPivot[[AirportID]:[AirportID]],0))</f>
        <v>Miami International</v>
      </c>
      <c r="R666">
        <f>INDEX(AirportPivot[Gates (number of available)],MATCH($N666,AirportPivot[[AirportID]:[AirportID]],0))</f>
        <v>80</v>
      </c>
    </row>
    <row r="667" spans="1:18" x14ac:dyDescent="0.25">
      <c r="A667" s="3" t="s">
        <v>697</v>
      </c>
      <c r="B667" s="12">
        <v>42108</v>
      </c>
      <c r="C667" s="4" t="s">
        <v>21</v>
      </c>
      <c r="D667" s="4">
        <v>1.1000000000000001</v>
      </c>
      <c r="E667" s="4">
        <v>77</v>
      </c>
      <c r="F667" s="5">
        <v>0.3125</v>
      </c>
      <c r="G667" s="6">
        <v>125</v>
      </c>
      <c r="H667" s="7">
        <v>22625</v>
      </c>
      <c r="I667" s="7">
        <f>FlightsPivot[[#This Row],[Total Fare]]*10%</f>
        <v>2262.5</v>
      </c>
      <c r="J667" s="7">
        <f>FlightsPivot[[#This Row],[Total Fare]]+FlightsPivot[[#This Row],[10% tax ]]</f>
        <v>24887.5</v>
      </c>
      <c r="K667" s="4">
        <v>4</v>
      </c>
      <c r="L667" s="4">
        <v>2015</v>
      </c>
      <c r="M667" t="str">
        <f>INDEX(RoutesPivot[DepAirport],MATCH($C667,RoutesPivot[[RouteID]:[RouteID]],0))</f>
        <v>ORD</v>
      </c>
      <c r="N667" t="str">
        <f>INDEX(RoutesPivot[AirportID],MATCH($C667,RoutesPivot[[RouteID]:[RouteID]],0))</f>
        <v>CLT</v>
      </c>
      <c r="O667">
        <f>INDEX(RoutesPivot[Distance],MATCH($C667,RoutesPivot[[RouteID]:[RouteID]],0))</f>
        <v>700</v>
      </c>
      <c r="P667">
        <f>INDEX(RoutesPivot[ListPrice],MATCH($C667,RoutesPivot[[RouteID]:[RouteID]],0))</f>
        <v>125</v>
      </c>
      <c r="Q667" t="str">
        <f>INDEX(AirportPivot[AirportName],MATCH($N667,AirportPivot[[AirportID]:[AirportID]],0))</f>
        <v>Charlotte/Douglas International</v>
      </c>
      <c r="R667">
        <f>INDEX(AirportPivot[Gates (number of available)],MATCH($N667,AirportPivot[[AirportID]:[AirportID]],0))</f>
        <v>65</v>
      </c>
    </row>
    <row r="668" spans="1:18" x14ac:dyDescent="0.25">
      <c r="A668" s="3" t="s">
        <v>698</v>
      </c>
      <c r="B668" s="12">
        <v>42366</v>
      </c>
      <c r="C668" s="4" t="s">
        <v>27</v>
      </c>
      <c r="D668" s="4">
        <v>7.2</v>
      </c>
      <c r="E668" s="4">
        <v>90</v>
      </c>
      <c r="F668" s="5">
        <v>0.5</v>
      </c>
      <c r="G668" s="6">
        <v>200</v>
      </c>
      <c r="H668" s="7">
        <v>36200</v>
      </c>
      <c r="I668" s="7">
        <f>FlightsPivot[[#This Row],[Total Fare]]*10%</f>
        <v>3620</v>
      </c>
      <c r="J668" s="7">
        <f>FlightsPivot[[#This Row],[Total Fare]]+FlightsPivot[[#This Row],[10% tax ]]</f>
        <v>39820</v>
      </c>
      <c r="K668" s="4">
        <v>12</v>
      </c>
      <c r="L668" s="4">
        <v>2015</v>
      </c>
      <c r="M668" t="str">
        <f>INDEX(RoutesPivot[DepAirport],MATCH($C668,RoutesPivot[[RouteID]:[RouteID]],0))</f>
        <v>ORD</v>
      </c>
      <c r="N668" t="str">
        <f>INDEX(RoutesPivot[AirportID],MATCH($C668,RoutesPivot[[RouteID]:[RouteID]],0))</f>
        <v>ATL</v>
      </c>
      <c r="O668">
        <f>INDEX(RoutesPivot[Distance],MATCH($C668,RoutesPivot[[RouteID]:[RouteID]],0))</f>
        <v>510</v>
      </c>
      <c r="P668">
        <f>INDEX(RoutesPivot[ListPrice],MATCH($C668,RoutesPivot[[RouteID]:[RouteID]],0))</f>
        <v>200</v>
      </c>
      <c r="Q668" t="str">
        <f>INDEX(AirportPivot[AirportName],MATCH($N668,AirportPivot[[AirportID]:[AirportID]],0))</f>
        <v>Hartsfield-Jackson Atlanta International</v>
      </c>
      <c r="R668">
        <f>INDEX(AirportPivot[Gates (number of available)],MATCH($N668,AirportPivot[[AirportID]:[AirportID]],0))</f>
        <v>100</v>
      </c>
    </row>
    <row r="669" spans="1:18" x14ac:dyDescent="0.25">
      <c r="A669" s="3" t="s">
        <v>699</v>
      </c>
      <c r="B669" s="12">
        <v>42332</v>
      </c>
      <c r="C669" s="4" t="s">
        <v>19</v>
      </c>
      <c r="D669" s="4">
        <v>4.0999999999999996</v>
      </c>
      <c r="E669" s="4">
        <v>4</v>
      </c>
      <c r="F669" s="5">
        <v>0.6875</v>
      </c>
      <c r="G669" s="6">
        <v>300</v>
      </c>
      <c r="H669" s="7">
        <v>55500</v>
      </c>
      <c r="I669" s="7">
        <f>FlightsPivot[[#This Row],[Total Fare]]*10%</f>
        <v>5550</v>
      </c>
      <c r="J669" s="7">
        <f>FlightsPivot[[#This Row],[Total Fare]]+FlightsPivot[[#This Row],[10% tax ]]</f>
        <v>61050</v>
      </c>
      <c r="K669" s="4">
        <v>11</v>
      </c>
      <c r="L669" s="4">
        <v>2015</v>
      </c>
      <c r="M669" t="str">
        <f>INDEX(RoutesPivot[DepAirport],MATCH($C669,RoutesPivot[[RouteID]:[RouteID]],0))</f>
        <v>ORD</v>
      </c>
      <c r="N669" t="str">
        <f>INDEX(RoutesPivot[AirportID],MATCH($C669,RoutesPivot[[RouteID]:[RouteID]],0))</f>
        <v>IAH</v>
      </c>
      <c r="O669">
        <f>INDEX(RoutesPivot[Distance],MATCH($C669,RoutesPivot[[RouteID]:[RouteID]],0))</f>
        <v>800</v>
      </c>
      <c r="P669">
        <f>INDEX(RoutesPivot[ListPrice],MATCH($C669,RoutesPivot[[RouteID]:[RouteID]],0))</f>
        <v>200</v>
      </c>
      <c r="Q669" t="str">
        <f>INDEX(AirportPivot[AirportName],MATCH($N669,AirportPivot[[AirportID]:[AirportID]],0))</f>
        <v>George Bush Intercontinental/Houston</v>
      </c>
      <c r="R669">
        <f>INDEX(AirportPivot[Gates (number of available)],MATCH($N669,AirportPivot[[AirportID]:[AirportID]],0))</f>
        <v>80</v>
      </c>
    </row>
    <row r="670" spans="1:18" x14ac:dyDescent="0.25">
      <c r="A670" s="3" t="s">
        <v>700</v>
      </c>
      <c r="B670" s="12">
        <v>41722</v>
      </c>
      <c r="C670" s="4" t="s">
        <v>23</v>
      </c>
      <c r="D670" s="4">
        <v>3.1</v>
      </c>
      <c r="E670" s="4">
        <v>8</v>
      </c>
      <c r="F670" s="5">
        <v>0.33333333333333331</v>
      </c>
      <c r="G670" s="6">
        <v>300</v>
      </c>
      <c r="H670" s="7">
        <v>55500</v>
      </c>
      <c r="I670" s="7">
        <f>FlightsPivot[[#This Row],[Total Fare]]*10%</f>
        <v>5550</v>
      </c>
      <c r="J670" s="7">
        <f>FlightsPivot[[#This Row],[Total Fare]]+FlightsPivot[[#This Row],[10% tax ]]</f>
        <v>61050</v>
      </c>
      <c r="K670" s="4">
        <v>3</v>
      </c>
      <c r="L670" s="4">
        <v>2014</v>
      </c>
      <c r="M670" t="str">
        <f>INDEX(RoutesPivot[DepAirport],MATCH($C670,RoutesPivot[[RouteID]:[RouteID]],0))</f>
        <v>ORD</v>
      </c>
      <c r="N670" t="str">
        <f>INDEX(RoutesPivot[AirportID],MATCH($C670,RoutesPivot[[RouteID]:[RouteID]],0))</f>
        <v>DEN</v>
      </c>
      <c r="O670">
        <f>INDEX(RoutesPivot[Distance],MATCH($C670,RoutesPivot[[RouteID]:[RouteID]],0))</f>
        <v>800</v>
      </c>
      <c r="P670">
        <f>INDEX(RoutesPivot[ListPrice],MATCH($C670,RoutesPivot[[RouteID]:[RouteID]],0))</f>
        <v>300</v>
      </c>
      <c r="Q670" t="str">
        <f>INDEX(AirportPivot[AirportName],MATCH($N670,AirportPivot[[AirportID]:[AirportID]],0))</f>
        <v>Denver International</v>
      </c>
      <c r="R670">
        <f>INDEX(AirportPivot[Gates (number of available)],MATCH($N670,AirportPivot[[AirportID]:[AirportID]],0))</f>
        <v>75</v>
      </c>
    </row>
    <row r="671" spans="1:18" x14ac:dyDescent="0.25">
      <c r="A671" s="3" t="s">
        <v>701</v>
      </c>
      <c r="B671" s="12">
        <v>42230</v>
      </c>
      <c r="C671" s="4" t="s">
        <v>27</v>
      </c>
      <c r="D671" s="4">
        <v>8.6999999999999993</v>
      </c>
      <c r="E671" s="4">
        <v>89</v>
      </c>
      <c r="F671" s="5">
        <v>0.8125</v>
      </c>
      <c r="G671" s="6">
        <v>220</v>
      </c>
      <c r="H671" s="7">
        <v>39820</v>
      </c>
      <c r="I671" s="7">
        <f>FlightsPivot[[#This Row],[Total Fare]]*10%</f>
        <v>3982</v>
      </c>
      <c r="J671" s="7">
        <f>FlightsPivot[[#This Row],[Total Fare]]+FlightsPivot[[#This Row],[10% tax ]]</f>
        <v>43802</v>
      </c>
      <c r="K671" s="4">
        <v>8</v>
      </c>
      <c r="L671" s="4">
        <v>2015</v>
      </c>
      <c r="M671" t="str">
        <f>INDEX(RoutesPivot[DepAirport],MATCH($C671,RoutesPivot[[RouteID]:[RouteID]],0))</f>
        <v>ORD</v>
      </c>
      <c r="N671" t="str">
        <f>INDEX(RoutesPivot[AirportID],MATCH($C671,RoutesPivot[[RouteID]:[RouteID]],0))</f>
        <v>ATL</v>
      </c>
      <c r="O671">
        <f>INDEX(RoutesPivot[Distance],MATCH($C671,RoutesPivot[[RouteID]:[RouteID]],0))</f>
        <v>510</v>
      </c>
      <c r="P671">
        <f>INDEX(RoutesPivot[ListPrice],MATCH($C671,RoutesPivot[[RouteID]:[RouteID]],0))</f>
        <v>200</v>
      </c>
      <c r="Q671" t="str">
        <f>INDEX(AirportPivot[AirportName],MATCH($N671,AirportPivot[[AirportID]:[AirportID]],0))</f>
        <v>Hartsfield-Jackson Atlanta International</v>
      </c>
      <c r="R671">
        <f>INDEX(AirportPivot[Gates (number of available)],MATCH($N671,AirportPivot[[AirportID]:[AirportID]],0))</f>
        <v>100</v>
      </c>
    </row>
    <row r="672" spans="1:18" x14ac:dyDescent="0.25">
      <c r="A672" s="3" t="s">
        <v>702</v>
      </c>
      <c r="B672" s="12">
        <v>41677</v>
      </c>
      <c r="C672" s="4" t="s">
        <v>33</v>
      </c>
      <c r="D672" s="4">
        <v>2.1</v>
      </c>
      <c r="E672" s="4">
        <v>33</v>
      </c>
      <c r="F672" s="5">
        <v>0.75</v>
      </c>
      <c r="G672" s="6">
        <v>375</v>
      </c>
      <c r="H672" s="7">
        <v>69375</v>
      </c>
      <c r="I672" s="7">
        <f>FlightsPivot[[#This Row],[Total Fare]]*10%</f>
        <v>6937.5</v>
      </c>
      <c r="J672" s="7">
        <f>FlightsPivot[[#This Row],[Total Fare]]+FlightsPivot[[#This Row],[10% tax ]]</f>
        <v>76312.5</v>
      </c>
      <c r="K672" s="4">
        <v>2</v>
      </c>
      <c r="L672" s="4">
        <v>2014</v>
      </c>
      <c r="M672" t="str">
        <f>INDEX(RoutesPivot[DepAirport],MATCH($C672,RoutesPivot[[RouteID]:[RouteID]],0))</f>
        <v>ORD</v>
      </c>
      <c r="N672" t="str">
        <f>INDEX(RoutesPivot[AirportID],MATCH($C672,RoutesPivot[[RouteID]:[RouteID]],0))</f>
        <v>SFO</v>
      </c>
      <c r="O672">
        <f>INDEX(RoutesPivot[Distance],MATCH($C672,RoutesPivot[[RouteID]:[RouteID]],0))</f>
        <v>1600</v>
      </c>
      <c r="P672">
        <f>INDEX(RoutesPivot[ListPrice],MATCH($C672,RoutesPivot[[RouteID]:[RouteID]],0))</f>
        <v>375</v>
      </c>
      <c r="Q672" t="str">
        <f>INDEX(AirportPivot[AirportName],MATCH($N672,AirportPivot[[AirportID]:[AirportID]],0))</f>
        <v>San Francisco International</v>
      </c>
      <c r="R672">
        <f>INDEX(AirportPivot[Gates (number of available)],MATCH($N672,AirportPivot[[AirportID]:[AirportID]],0))</f>
        <v>70</v>
      </c>
    </row>
    <row r="673" spans="1:18" x14ac:dyDescent="0.25">
      <c r="A673" s="3" t="s">
        <v>703</v>
      </c>
      <c r="B673" s="12">
        <v>42058</v>
      </c>
      <c r="C673" s="4" t="s">
        <v>27</v>
      </c>
      <c r="D673" s="4">
        <v>8</v>
      </c>
      <c r="E673" s="4">
        <v>152</v>
      </c>
      <c r="F673" s="5">
        <v>0.70833333333333337</v>
      </c>
      <c r="G673" s="6">
        <v>200</v>
      </c>
      <c r="H673" s="7">
        <v>33000</v>
      </c>
      <c r="I673" s="7">
        <f>FlightsPivot[[#This Row],[Total Fare]]*10%</f>
        <v>3300</v>
      </c>
      <c r="J673" s="7">
        <f>FlightsPivot[[#This Row],[Total Fare]]+FlightsPivot[[#This Row],[10% tax ]]</f>
        <v>36300</v>
      </c>
      <c r="K673" s="4">
        <v>2</v>
      </c>
      <c r="L673" s="4">
        <v>2015</v>
      </c>
      <c r="M673" t="str">
        <f>INDEX(RoutesPivot[DepAirport],MATCH($C673,RoutesPivot[[RouteID]:[RouteID]],0))</f>
        <v>ORD</v>
      </c>
      <c r="N673" t="str">
        <f>INDEX(RoutesPivot[AirportID],MATCH($C673,RoutesPivot[[RouteID]:[RouteID]],0))</f>
        <v>ATL</v>
      </c>
      <c r="O673">
        <f>INDEX(RoutesPivot[Distance],MATCH($C673,RoutesPivot[[RouteID]:[RouteID]],0))</f>
        <v>510</v>
      </c>
      <c r="P673">
        <f>INDEX(RoutesPivot[ListPrice],MATCH($C673,RoutesPivot[[RouteID]:[RouteID]],0))</f>
        <v>200</v>
      </c>
      <c r="Q673" t="str">
        <f>INDEX(AirportPivot[AirportName],MATCH($N673,AirportPivot[[AirportID]:[AirportID]],0))</f>
        <v>Hartsfield-Jackson Atlanta International</v>
      </c>
      <c r="R673">
        <f>INDEX(AirportPivot[Gates (number of available)],MATCH($N673,AirportPivot[[AirportID]:[AirportID]],0))</f>
        <v>100</v>
      </c>
    </row>
    <row r="674" spans="1:18" x14ac:dyDescent="0.25">
      <c r="A674" s="3" t="s">
        <v>704</v>
      </c>
      <c r="B674" s="12">
        <v>42325</v>
      </c>
      <c r="C674" s="4" t="s">
        <v>103</v>
      </c>
      <c r="D674" s="4">
        <v>2.2000000000000002</v>
      </c>
      <c r="E674" s="4">
        <v>189</v>
      </c>
      <c r="F674" s="5">
        <v>0.41666666666666669</v>
      </c>
      <c r="G674" s="6">
        <v>300</v>
      </c>
      <c r="H674" s="7">
        <v>49500</v>
      </c>
      <c r="I674" s="7">
        <f>FlightsPivot[[#This Row],[Total Fare]]*10%</f>
        <v>4950</v>
      </c>
      <c r="J674" s="7">
        <f>FlightsPivot[[#This Row],[Total Fare]]+FlightsPivot[[#This Row],[10% tax ]]</f>
        <v>54450</v>
      </c>
      <c r="K674" s="4">
        <v>11</v>
      </c>
      <c r="L674" s="4">
        <v>2015</v>
      </c>
      <c r="M674" t="str">
        <f>INDEX(RoutesPivot[DepAirport],MATCH($C674,RoutesPivot[[RouteID]:[RouteID]],0))</f>
        <v>ORD</v>
      </c>
      <c r="N674" t="str">
        <f>INDEX(RoutesPivot[AirportID],MATCH($C674,RoutesPivot[[RouteID]:[RouteID]],0))</f>
        <v>IAD</v>
      </c>
      <c r="O674">
        <f>INDEX(RoutesPivot[Distance],MATCH($C674,RoutesPivot[[RouteID]:[RouteID]],0))</f>
        <v>515</v>
      </c>
      <c r="P674">
        <f>INDEX(RoutesPivot[ListPrice],MATCH($C674,RoutesPivot[[RouteID]:[RouteID]],0))</f>
        <v>300</v>
      </c>
      <c r="Q674" t="str">
        <f>INDEX(AirportPivot[AirportName],MATCH($N674,AirportPivot[[AirportID]:[AirportID]],0))</f>
        <v>Washington Dulles International</v>
      </c>
      <c r="R674">
        <f>INDEX(AirportPivot[Gates (number of available)],MATCH($N674,AirportPivot[[AirportID]:[AirportID]],0))</f>
        <v>95</v>
      </c>
    </row>
    <row r="675" spans="1:18" x14ac:dyDescent="0.25">
      <c r="A675" s="3" t="s">
        <v>705</v>
      </c>
      <c r="B675" s="12">
        <v>41854</v>
      </c>
      <c r="C675" s="4" t="s">
        <v>53</v>
      </c>
      <c r="D675" s="4">
        <v>2.2999999999999998</v>
      </c>
      <c r="E675" s="4">
        <v>31</v>
      </c>
      <c r="F675" s="5">
        <v>0.4375</v>
      </c>
      <c r="G675" s="6">
        <v>330</v>
      </c>
      <c r="H675" s="7">
        <v>61050</v>
      </c>
      <c r="I675" s="7">
        <f>FlightsPivot[[#This Row],[Total Fare]]*10%</f>
        <v>6105</v>
      </c>
      <c r="J675" s="7">
        <f>FlightsPivot[[#This Row],[Total Fare]]+FlightsPivot[[#This Row],[10% tax ]]</f>
        <v>67155</v>
      </c>
      <c r="K675" s="4">
        <v>8</v>
      </c>
      <c r="L675" s="4">
        <v>2014</v>
      </c>
      <c r="M675" t="str">
        <f>INDEX(RoutesPivot[DepAirport],MATCH($C675,RoutesPivot[[RouteID]:[RouteID]],0))</f>
        <v>ORD</v>
      </c>
      <c r="N675" t="str">
        <f>INDEX(RoutesPivot[AirportID],MATCH($C675,RoutesPivot[[RouteID]:[RouteID]],0))</f>
        <v>FLL</v>
      </c>
      <c r="O675">
        <f>INDEX(RoutesPivot[Distance],MATCH($C675,RoutesPivot[[RouteID]:[RouteID]],0))</f>
        <v>940</v>
      </c>
      <c r="P675">
        <f>INDEX(RoutesPivot[ListPrice],MATCH($C675,RoutesPivot[[RouteID]:[RouteID]],0))</f>
        <v>300</v>
      </c>
      <c r="Q675" t="str">
        <f>INDEX(AirportPivot[AirportName],MATCH($N675,AirportPivot[[AirportID]:[AirportID]],0))</f>
        <v>Fort Lauderdale/Hollywood International</v>
      </c>
      <c r="R675">
        <f>INDEX(AirportPivot[Gates (number of available)],MATCH($N675,AirportPivot[[AirportID]:[AirportID]],0))</f>
        <v>55</v>
      </c>
    </row>
    <row r="676" spans="1:18" x14ac:dyDescent="0.25">
      <c r="A676" s="3" t="s">
        <v>706</v>
      </c>
      <c r="B676" s="12">
        <v>41996</v>
      </c>
      <c r="C676" s="4" t="s">
        <v>33</v>
      </c>
      <c r="D676" s="4">
        <v>3</v>
      </c>
      <c r="E676" s="4">
        <v>56</v>
      </c>
      <c r="F676" s="5">
        <v>0.375</v>
      </c>
      <c r="G676" s="6">
        <v>525</v>
      </c>
      <c r="H676" s="7">
        <v>86625</v>
      </c>
      <c r="I676" s="7">
        <f>FlightsPivot[[#This Row],[Total Fare]]*10%</f>
        <v>8662.5</v>
      </c>
      <c r="J676" s="7">
        <f>FlightsPivot[[#This Row],[Total Fare]]+FlightsPivot[[#This Row],[10% tax ]]</f>
        <v>95287.5</v>
      </c>
      <c r="K676" s="4">
        <v>12</v>
      </c>
      <c r="L676" s="4">
        <v>2014</v>
      </c>
      <c r="M676" t="str">
        <f>INDEX(RoutesPivot[DepAirport],MATCH($C676,RoutesPivot[[RouteID]:[RouteID]],0))</f>
        <v>ORD</v>
      </c>
      <c r="N676" t="str">
        <f>INDEX(RoutesPivot[AirportID],MATCH($C676,RoutesPivot[[RouteID]:[RouteID]],0))</f>
        <v>SFO</v>
      </c>
      <c r="O676">
        <f>INDEX(RoutesPivot[Distance],MATCH($C676,RoutesPivot[[RouteID]:[RouteID]],0))</f>
        <v>1600</v>
      </c>
      <c r="P676">
        <f>INDEX(RoutesPivot[ListPrice],MATCH($C676,RoutesPivot[[RouteID]:[RouteID]],0))</f>
        <v>375</v>
      </c>
      <c r="Q676" t="str">
        <f>INDEX(AirportPivot[AirportName],MATCH($N676,AirportPivot[[AirportID]:[AirportID]],0))</f>
        <v>San Francisco International</v>
      </c>
      <c r="R676">
        <f>INDEX(AirportPivot[Gates (number of available)],MATCH($N676,AirportPivot[[AirportID]:[AirportID]],0))</f>
        <v>70</v>
      </c>
    </row>
    <row r="677" spans="1:18" x14ac:dyDescent="0.25">
      <c r="A677" s="3" t="s">
        <v>707</v>
      </c>
      <c r="B677" s="12">
        <v>42298</v>
      </c>
      <c r="C677" s="4" t="s">
        <v>40</v>
      </c>
      <c r="D677" s="4">
        <v>1.7</v>
      </c>
      <c r="E677" s="4">
        <v>63</v>
      </c>
      <c r="F677" s="5">
        <v>0.79166666666666663</v>
      </c>
      <c r="G677" s="6">
        <v>115</v>
      </c>
      <c r="H677" s="7">
        <v>20815</v>
      </c>
      <c r="I677" s="7">
        <f>FlightsPivot[[#This Row],[Total Fare]]*10%</f>
        <v>2081.5</v>
      </c>
      <c r="J677" s="7">
        <f>FlightsPivot[[#This Row],[Total Fare]]+FlightsPivot[[#This Row],[10% tax ]]</f>
        <v>22896.5</v>
      </c>
      <c r="K677" s="4">
        <v>10</v>
      </c>
      <c r="L677" s="4">
        <v>2015</v>
      </c>
      <c r="M677" t="str">
        <f>INDEX(RoutesPivot[DepAirport],MATCH($C677,RoutesPivot[[RouteID]:[RouteID]],0))</f>
        <v>ORD</v>
      </c>
      <c r="N677" t="str">
        <f>INDEX(RoutesPivot[AirportID],MATCH($C677,RoutesPivot[[RouteID]:[RouteID]],0))</f>
        <v>MSP</v>
      </c>
      <c r="O677">
        <f>INDEX(RoutesPivot[Distance],MATCH($C677,RoutesPivot[[RouteID]:[RouteID]],0))</f>
        <v>300</v>
      </c>
      <c r="P677">
        <f>INDEX(RoutesPivot[ListPrice],MATCH($C677,RoutesPivot[[RouteID]:[RouteID]],0))</f>
        <v>115</v>
      </c>
      <c r="Q677" t="str">
        <f>INDEX(AirportPivot[AirportName],MATCH($N677,AirportPivot[[AirportID]:[AirportID]],0))</f>
        <v>Minneapolis-St Paul International/Wold-Chamberlain</v>
      </c>
      <c r="R677">
        <f>INDEX(AirportPivot[Gates (number of available)],MATCH($N677,AirportPivot[[AirportID]:[AirportID]],0))</f>
        <v>65</v>
      </c>
    </row>
    <row r="678" spans="1:18" x14ac:dyDescent="0.25">
      <c r="A678" s="3" t="s">
        <v>708</v>
      </c>
      <c r="B678" s="12">
        <v>42112</v>
      </c>
      <c r="C678" s="4" t="s">
        <v>11</v>
      </c>
      <c r="D678" s="4">
        <v>2.5</v>
      </c>
      <c r="E678" s="4">
        <v>195</v>
      </c>
      <c r="F678" s="5">
        <v>0.3125</v>
      </c>
      <c r="G678" s="6">
        <v>300</v>
      </c>
      <c r="H678" s="7">
        <v>49500</v>
      </c>
      <c r="I678" s="7">
        <f>FlightsPivot[[#This Row],[Total Fare]]*10%</f>
        <v>4950</v>
      </c>
      <c r="J678" s="7">
        <f>FlightsPivot[[#This Row],[Total Fare]]+FlightsPivot[[#This Row],[10% tax ]]</f>
        <v>54450</v>
      </c>
      <c r="K678" s="4">
        <v>4</v>
      </c>
      <c r="L678" s="4">
        <v>2015</v>
      </c>
      <c r="M678" t="str">
        <f>INDEX(RoutesPivot[DepAirport],MATCH($C678,RoutesPivot[[RouteID]:[RouteID]],0))</f>
        <v>ORD</v>
      </c>
      <c r="N678" t="str">
        <f>INDEX(RoutesPivot[AirportID],MATCH($C678,RoutesPivot[[RouteID]:[RouteID]],0))</f>
        <v>BOS</v>
      </c>
      <c r="O678">
        <f>INDEX(RoutesPivot[Distance],MATCH($C678,RoutesPivot[[RouteID]:[RouteID]],0))</f>
        <v>730</v>
      </c>
      <c r="P678">
        <f>INDEX(RoutesPivot[ListPrice],MATCH($C678,RoutesPivot[[RouteID]:[RouteID]],0))</f>
        <v>300</v>
      </c>
      <c r="Q678" t="str">
        <f>INDEX(AirportPivot[AirportName],MATCH($N678,AirportPivot[[AirportID]:[AirportID]],0))</f>
        <v>General Edward Lawrence Logan International</v>
      </c>
      <c r="R678">
        <f>INDEX(AirportPivot[Gates (number of available)],MATCH($N678,AirportPivot[[AirportID]:[AirportID]],0))</f>
        <v>63</v>
      </c>
    </row>
    <row r="679" spans="1:18" x14ac:dyDescent="0.25">
      <c r="A679" s="3" t="s">
        <v>709</v>
      </c>
      <c r="B679" s="12">
        <v>41681</v>
      </c>
      <c r="C679" s="4" t="s">
        <v>98</v>
      </c>
      <c r="D679" s="4">
        <v>1.6</v>
      </c>
      <c r="E679" s="4">
        <v>55</v>
      </c>
      <c r="F679" s="5">
        <v>0.29166666666666669</v>
      </c>
      <c r="G679" s="6">
        <v>275</v>
      </c>
      <c r="H679" s="7">
        <v>45375</v>
      </c>
      <c r="I679" s="7">
        <f>FlightsPivot[[#This Row],[Total Fare]]*10%</f>
        <v>4537.5</v>
      </c>
      <c r="J679" s="7">
        <f>FlightsPivot[[#This Row],[Total Fare]]+FlightsPivot[[#This Row],[10% tax ]]</f>
        <v>49912.5</v>
      </c>
      <c r="K679" s="4">
        <v>2</v>
      </c>
      <c r="L679" s="4">
        <v>2014</v>
      </c>
      <c r="M679" t="str">
        <f>INDEX(RoutesPivot[DepAirport],MATCH($C679,RoutesPivot[[RouteID]:[RouteID]],0))</f>
        <v>ORD</v>
      </c>
      <c r="N679" t="str">
        <f>INDEX(RoutesPivot[AirportID],MATCH($C679,RoutesPivot[[RouteID]:[RouteID]],0))</f>
        <v>PHL</v>
      </c>
      <c r="O679">
        <f>INDEX(RoutesPivot[Distance],MATCH($C679,RoutesPivot[[RouteID]:[RouteID]],0))</f>
        <v>580</v>
      </c>
      <c r="P679">
        <f>INDEX(RoutesPivot[ListPrice],MATCH($C679,RoutesPivot[[RouteID]:[RouteID]],0))</f>
        <v>275</v>
      </c>
      <c r="Q679" t="str">
        <f>INDEX(AirportPivot[AirportName],MATCH($N679,AirportPivot[[AirportID]:[AirportID]],0))</f>
        <v>Philadelphia International</v>
      </c>
      <c r="R679">
        <f>INDEX(AirportPivot[Gates (number of available)],MATCH($N679,AirportPivot[[AirportID]:[AirportID]],0))</f>
        <v>89</v>
      </c>
    </row>
    <row r="680" spans="1:18" x14ac:dyDescent="0.25">
      <c r="A680" s="3" t="s">
        <v>710</v>
      </c>
      <c r="B680" s="12">
        <v>42169</v>
      </c>
      <c r="C680" s="4" t="s">
        <v>23</v>
      </c>
      <c r="D680" s="4">
        <v>2.4</v>
      </c>
      <c r="E680" s="4">
        <v>40</v>
      </c>
      <c r="F680" s="5">
        <v>0.3125</v>
      </c>
      <c r="G680" s="6">
        <v>330</v>
      </c>
      <c r="H680" s="7">
        <v>54450</v>
      </c>
      <c r="I680" s="7">
        <f>FlightsPivot[[#This Row],[Total Fare]]*10%</f>
        <v>5445</v>
      </c>
      <c r="J680" s="7">
        <f>FlightsPivot[[#This Row],[Total Fare]]+FlightsPivot[[#This Row],[10% tax ]]</f>
        <v>59895</v>
      </c>
      <c r="K680" s="4">
        <v>6</v>
      </c>
      <c r="L680" s="4">
        <v>2015</v>
      </c>
      <c r="M680" t="str">
        <f>INDEX(RoutesPivot[DepAirport],MATCH($C680,RoutesPivot[[RouteID]:[RouteID]],0))</f>
        <v>ORD</v>
      </c>
      <c r="N680" t="str">
        <f>INDEX(RoutesPivot[AirportID],MATCH($C680,RoutesPivot[[RouteID]:[RouteID]],0))</f>
        <v>DEN</v>
      </c>
      <c r="O680">
        <f>INDEX(RoutesPivot[Distance],MATCH($C680,RoutesPivot[[RouteID]:[RouteID]],0))</f>
        <v>800</v>
      </c>
      <c r="P680">
        <f>INDEX(RoutesPivot[ListPrice],MATCH($C680,RoutesPivot[[RouteID]:[RouteID]],0))</f>
        <v>300</v>
      </c>
      <c r="Q680" t="str">
        <f>INDEX(AirportPivot[AirportName],MATCH($N680,AirportPivot[[AirportID]:[AirportID]],0))</f>
        <v>Denver International</v>
      </c>
      <c r="R680">
        <f>INDEX(AirportPivot[Gates (number of available)],MATCH($N680,AirportPivot[[AirportID]:[AirportID]],0))</f>
        <v>75</v>
      </c>
    </row>
    <row r="681" spans="1:18" x14ac:dyDescent="0.25">
      <c r="A681" s="3" t="s">
        <v>711</v>
      </c>
      <c r="B681" s="12">
        <v>42218</v>
      </c>
      <c r="C681" s="4" t="s">
        <v>21</v>
      </c>
      <c r="D681" s="4">
        <v>2.6</v>
      </c>
      <c r="E681" s="4">
        <v>80</v>
      </c>
      <c r="F681" s="5">
        <v>0.85416666666666663</v>
      </c>
      <c r="G681" s="6">
        <v>137.5</v>
      </c>
      <c r="H681" s="7">
        <v>24887.5</v>
      </c>
      <c r="I681" s="7">
        <f>FlightsPivot[[#This Row],[Total Fare]]*10%</f>
        <v>2488.75</v>
      </c>
      <c r="J681" s="7">
        <f>FlightsPivot[[#This Row],[Total Fare]]+FlightsPivot[[#This Row],[10% tax ]]</f>
        <v>27376.25</v>
      </c>
      <c r="K681" s="4">
        <v>8</v>
      </c>
      <c r="L681" s="4">
        <v>2015</v>
      </c>
      <c r="M681" t="str">
        <f>INDEX(RoutesPivot[DepAirport],MATCH($C681,RoutesPivot[[RouteID]:[RouteID]],0))</f>
        <v>ORD</v>
      </c>
      <c r="N681" t="str">
        <f>INDEX(RoutesPivot[AirportID],MATCH($C681,RoutesPivot[[RouteID]:[RouteID]],0))</f>
        <v>CLT</v>
      </c>
      <c r="O681">
        <f>INDEX(RoutesPivot[Distance],MATCH($C681,RoutesPivot[[RouteID]:[RouteID]],0))</f>
        <v>700</v>
      </c>
      <c r="P681">
        <f>INDEX(RoutesPivot[ListPrice],MATCH($C681,RoutesPivot[[RouteID]:[RouteID]],0))</f>
        <v>125</v>
      </c>
      <c r="Q681" t="str">
        <f>INDEX(AirportPivot[AirportName],MATCH($N681,AirportPivot[[AirportID]:[AirportID]],0))</f>
        <v>Charlotte/Douglas International</v>
      </c>
      <c r="R681">
        <f>INDEX(AirportPivot[Gates (number of available)],MATCH($N681,AirportPivot[[AirportID]:[AirportID]],0))</f>
        <v>65</v>
      </c>
    </row>
    <row r="682" spans="1:18" x14ac:dyDescent="0.25">
      <c r="A682" s="3" t="s">
        <v>712</v>
      </c>
      <c r="B682" s="12">
        <v>41832</v>
      </c>
      <c r="C682" s="4" t="s">
        <v>17</v>
      </c>
      <c r="D682" s="4">
        <v>4.0999999999999996</v>
      </c>
      <c r="E682" s="4">
        <v>175</v>
      </c>
      <c r="F682" s="5">
        <v>0.5</v>
      </c>
      <c r="G682" s="6">
        <v>385</v>
      </c>
      <c r="H682" s="7">
        <v>63525</v>
      </c>
      <c r="I682" s="7">
        <f>FlightsPivot[[#This Row],[Total Fare]]*10%</f>
        <v>6352.5</v>
      </c>
      <c r="J682" s="7">
        <f>FlightsPivot[[#This Row],[Total Fare]]+FlightsPivot[[#This Row],[10% tax ]]</f>
        <v>69877.5</v>
      </c>
      <c r="K682" s="4">
        <v>7</v>
      </c>
      <c r="L682" s="4">
        <v>2014</v>
      </c>
      <c r="M682" t="str">
        <f>INDEX(RoutesPivot[DepAirport],MATCH($C682,RoutesPivot[[RouteID]:[RouteID]],0))</f>
        <v>ORD</v>
      </c>
      <c r="N682" t="str">
        <f>INDEX(RoutesPivot[AirportID],MATCH($C682,RoutesPivot[[RouteID]:[RouteID]],0))</f>
        <v>LAX</v>
      </c>
      <c r="O682">
        <f>INDEX(RoutesPivot[Distance],MATCH($C682,RoutesPivot[[RouteID]:[RouteID]],0))</f>
        <v>1518</v>
      </c>
      <c r="P682">
        <f>INDEX(RoutesPivot[ListPrice],MATCH($C682,RoutesPivot[[RouteID]:[RouteID]],0))</f>
        <v>350</v>
      </c>
      <c r="Q682" t="str">
        <f>INDEX(AirportPivot[AirportName],MATCH($N682,AirportPivot[[AirportID]:[AirportID]],0))</f>
        <v>Los Angeles International</v>
      </c>
      <c r="R682">
        <f>INDEX(AirportPivot[Gates (number of available)],MATCH($N682,AirportPivot[[AirportID]:[AirportID]],0))</f>
        <v>86</v>
      </c>
    </row>
    <row r="683" spans="1:18" x14ac:dyDescent="0.25">
      <c r="A683" s="3" t="s">
        <v>713</v>
      </c>
      <c r="B683" s="12">
        <v>41642</v>
      </c>
      <c r="C683" s="4" t="s">
        <v>98</v>
      </c>
      <c r="D683" s="4">
        <v>2</v>
      </c>
      <c r="E683" s="4">
        <v>39</v>
      </c>
      <c r="F683" s="5">
        <v>0.79166666666666663</v>
      </c>
      <c r="G683" s="6">
        <v>275</v>
      </c>
      <c r="H683" s="7">
        <v>45375</v>
      </c>
      <c r="I683" s="7">
        <f>FlightsPivot[[#This Row],[Total Fare]]*10%</f>
        <v>4537.5</v>
      </c>
      <c r="J683" s="7">
        <f>FlightsPivot[[#This Row],[Total Fare]]+FlightsPivot[[#This Row],[10% tax ]]</f>
        <v>49912.5</v>
      </c>
      <c r="K683" s="4">
        <v>1</v>
      </c>
      <c r="L683" s="4">
        <v>2014</v>
      </c>
      <c r="M683" t="str">
        <f>INDEX(RoutesPivot[DepAirport],MATCH($C683,RoutesPivot[[RouteID]:[RouteID]],0))</f>
        <v>ORD</v>
      </c>
      <c r="N683" t="str">
        <f>INDEX(RoutesPivot[AirportID],MATCH($C683,RoutesPivot[[RouteID]:[RouteID]],0))</f>
        <v>PHL</v>
      </c>
      <c r="O683">
        <f>INDEX(RoutesPivot[Distance],MATCH($C683,RoutesPivot[[RouteID]:[RouteID]],0))</f>
        <v>580</v>
      </c>
      <c r="P683">
        <f>INDEX(RoutesPivot[ListPrice],MATCH($C683,RoutesPivot[[RouteID]:[RouteID]],0))</f>
        <v>275</v>
      </c>
      <c r="Q683" t="str">
        <f>INDEX(AirportPivot[AirportName],MATCH($N683,AirportPivot[[AirportID]:[AirportID]],0))</f>
        <v>Philadelphia International</v>
      </c>
      <c r="R683">
        <f>INDEX(AirportPivot[Gates (number of available)],MATCH($N683,AirportPivot[[AirportID]:[AirportID]],0))</f>
        <v>89</v>
      </c>
    </row>
    <row r="684" spans="1:18" x14ac:dyDescent="0.25">
      <c r="A684" s="3" t="s">
        <v>714</v>
      </c>
      <c r="B684" s="12">
        <v>42167</v>
      </c>
      <c r="C684" s="4" t="s">
        <v>21</v>
      </c>
      <c r="D684" s="4">
        <v>2.2000000000000002</v>
      </c>
      <c r="E684" s="4">
        <v>65</v>
      </c>
      <c r="F684" s="5">
        <v>0.5625</v>
      </c>
      <c r="G684" s="6">
        <v>137.5</v>
      </c>
      <c r="H684" s="7">
        <v>24887.5</v>
      </c>
      <c r="I684" s="7">
        <f>FlightsPivot[[#This Row],[Total Fare]]*10%</f>
        <v>2488.75</v>
      </c>
      <c r="J684" s="7">
        <f>FlightsPivot[[#This Row],[Total Fare]]+FlightsPivot[[#This Row],[10% tax ]]</f>
        <v>27376.25</v>
      </c>
      <c r="K684" s="4">
        <v>6</v>
      </c>
      <c r="L684" s="4">
        <v>2015</v>
      </c>
      <c r="M684" t="str">
        <f>INDEX(RoutesPivot[DepAirport],MATCH($C684,RoutesPivot[[RouteID]:[RouteID]],0))</f>
        <v>ORD</v>
      </c>
      <c r="N684" t="str">
        <f>INDEX(RoutesPivot[AirportID],MATCH($C684,RoutesPivot[[RouteID]:[RouteID]],0))</f>
        <v>CLT</v>
      </c>
      <c r="O684">
        <f>INDEX(RoutesPivot[Distance],MATCH($C684,RoutesPivot[[RouteID]:[RouteID]],0))</f>
        <v>700</v>
      </c>
      <c r="P684">
        <f>INDEX(RoutesPivot[ListPrice],MATCH($C684,RoutesPivot[[RouteID]:[RouteID]],0))</f>
        <v>125</v>
      </c>
      <c r="Q684" t="str">
        <f>INDEX(AirportPivot[AirportName],MATCH($N684,AirportPivot[[AirportID]:[AirportID]],0))</f>
        <v>Charlotte/Douglas International</v>
      </c>
      <c r="R684">
        <f>INDEX(AirportPivot[Gates (number of available)],MATCH($N684,AirportPivot[[AirportID]:[AirportID]],0))</f>
        <v>65</v>
      </c>
    </row>
    <row r="685" spans="1:18" x14ac:dyDescent="0.25">
      <c r="A685" s="3" t="s">
        <v>715</v>
      </c>
      <c r="B685" s="12">
        <v>42122</v>
      </c>
      <c r="C685" s="4" t="s">
        <v>33</v>
      </c>
      <c r="D685" s="4">
        <v>2.1</v>
      </c>
      <c r="E685" s="4">
        <v>61</v>
      </c>
      <c r="F685" s="5">
        <v>0.33333333333333331</v>
      </c>
      <c r="G685" s="6">
        <v>375</v>
      </c>
      <c r="H685" s="7">
        <v>61875</v>
      </c>
      <c r="I685" s="7">
        <f>FlightsPivot[[#This Row],[Total Fare]]*10%</f>
        <v>6187.5</v>
      </c>
      <c r="J685" s="7">
        <f>FlightsPivot[[#This Row],[Total Fare]]+FlightsPivot[[#This Row],[10% tax ]]</f>
        <v>68062.5</v>
      </c>
      <c r="K685" s="4">
        <v>4</v>
      </c>
      <c r="L685" s="4">
        <v>2015</v>
      </c>
      <c r="M685" t="str">
        <f>INDEX(RoutesPivot[DepAirport],MATCH($C685,RoutesPivot[[RouteID]:[RouteID]],0))</f>
        <v>ORD</v>
      </c>
      <c r="N685" t="str">
        <f>INDEX(RoutesPivot[AirportID],MATCH($C685,RoutesPivot[[RouteID]:[RouteID]],0))</f>
        <v>SFO</v>
      </c>
      <c r="O685">
        <f>INDEX(RoutesPivot[Distance],MATCH($C685,RoutesPivot[[RouteID]:[RouteID]],0))</f>
        <v>1600</v>
      </c>
      <c r="P685">
        <f>INDEX(RoutesPivot[ListPrice],MATCH($C685,RoutesPivot[[RouteID]:[RouteID]],0))</f>
        <v>375</v>
      </c>
      <c r="Q685" t="str">
        <f>INDEX(AirportPivot[AirportName],MATCH($N685,AirportPivot[[AirportID]:[AirportID]],0))</f>
        <v>San Francisco International</v>
      </c>
      <c r="R685">
        <f>INDEX(AirportPivot[Gates (number of available)],MATCH($N685,AirportPivot[[AirportID]:[AirportID]],0))</f>
        <v>70</v>
      </c>
    </row>
    <row r="686" spans="1:18" x14ac:dyDescent="0.25">
      <c r="A686" s="3" t="s">
        <v>716</v>
      </c>
      <c r="B686" s="12">
        <v>42034</v>
      </c>
      <c r="C686" s="4" t="s">
        <v>15</v>
      </c>
      <c r="D686" s="4">
        <v>1.7</v>
      </c>
      <c r="E686" s="4">
        <v>172</v>
      </c>
      <c r="F686" s="5">
        <v>0.47916666666666669</v>
      </c>
      <c r="G686" s="6">
        <v>225</v>
      </c>
      <c r="H686" s="7">
        <v>37125</v>
      </c>
      <c r="I686" s="7">
        <f>FlightsPivot[[#This Row],[Total Fare]]*10%</f>
        <v>3712.5</v>
      </c>
      <c r="J686" s="7">
        <f>FlightsPivot[[#This Row],[Total Fare]]+FlightsPivot[[#This Row],[10% tax ]]</f>
        <v>40837.5</v>
      </c>
      <c r="K686" s="4">
        <v>1</v>
      </c>
      <c r="L686" s="4">
        <v>2015</v>
      </c>
      <c r="M686" t="str">
        <f>INDEX(RoutesPivot[DepAirport],MATCH($C686,RoutesPivot[[RouteID]:[RouteID]],0))</f>
        <v>ORD</v>
      </c>
      <c r="N686" t="str">
        <f>INDEX(RoutesPivot[AirportID],MATCH($C686,RoutesPivot[[RouteID]:[RouteID]],0))</f>
        <v>EWR</v>
      </c>
      <c r="O686">
        <f>INDEX(RoutesPivot[Distance],MATCH($C686,RoutesPivot[[RouteID]:[RouteID]],0))</f>
        <v>600</v>
      </c>
      <c r="P686">
        <f>INDEX(RoutesPivot[ListPrice],MATCH($C686,RoutesPivot[[RouteID]:[RouteID]],0))</f>
        <v>225</v>
      </c>
      <c r="Q686" t="str">
        <f>INDEX(AirportPivot[AirportName],MATCH($N686,AirportPivot[[AirportID]:[AirportID]],0))</f>
        <v>Newark Liberty International</v>
      </c>
      <c r="R686">
        <f>INDEX(AirportPivot[Gates (number of available)],MATCH($N686,AirportPivot[[AirportID]:[AirportID]],0))</f>
        <v>82</v>
      </c>
    </row>
    <row r="687" spans="1:18" x14ac:dyDescent="0.25">
      <c r="A687" s="3" t="s">
        <v>717</v>
      </c>
      <c r="B687" s="12">
        <v>42141</v>
      </c>
      <c r="C687" s="4" t="s">
        <v>33</v>
      </c>
      <c r="D687" s="4">
        <v>2</v>
      </c>
      <c r="E687" s="4">
        <v>36</v>
      </c>
      <c r="F687" s="5">
        <v>0.85416666666666663</v>
      </c>
      <c r="G687" s="6">
        <v>375</v>
      </c>
      <c r="H687" s="7">
        <v>61875</v>
      </c>
      <c r="I687" s="7">
        <f>FlightsPivot[[#This Row],[Total Fare]]*10%</f>
        <v>6187.5</v>
      </c>
      <c r="J687" s="7">
        <f>FlightsPivot[[#This Row],[Total Fare]]+FlightsPivot[[#This Row],[10% tax ]]</f>
        <v>68062.5</v>
      </c>
      <c r="K687" s="4">
        <v>5</v>
      </c>
      <c r="L687" s="4">
        <v>2015</v>
      </c>
      <c r="M687" t="str">
        <f>INDEX(RoutesPivot[DepAirport],MATCH($C687,RoutesPivot[[RouteID]:[RouteID]],0))</f>
        <v>ORD</v>
      </c>
      <c r="N687" t="str">
        <f>INDEX(RoutesPivot[AirportID],MATCH($C687,RoutesPivot[[RouteID]:[RouteID]],0))</f>
        <v>SFO</v>
      </c>
      <c r="O687">
        <f>INDEX(RoutesPivot[Distance],MATCH($C687,RoutesPivot[[RouteID]:[RouteID]],0))</f>
        <v>1600</v>
      </c>
      <c r="P687">
        <f>INDEX(RoutesPivot[ListPrice],MATCH($C687,RoutesPivot[[RouteID]:[RouteID]],0))</f>
        <v>375</v>
      </c>
      <c r="Q687" t="str">
        <f>INDEX(AirportPivot[AirportName],MATCH($N687,AirportPivot[[AirportID]:[AirportID]],0))</f>
        <v>San Francisco International</v>
      </c>
      <c r="R687">
        <f>INDEX(AirportPivot[Gates (number of available)],MATCH($N687,AirportPivot[[AirportID]:[AirportID]],0))</f>
        <v>70</v>
      </c>
    </row>
    <row r="688" spans="1:18" x14ac:dyDescent="0.25">
      <c r="A688" s="3" t="s">
        <v>718</v>
      </c>
      <c r="B688" s="12">
        <v>41977</v>
      </c>
      <c r="C688" s="4" t="s">
        <v>15</v>
      </c>
      <c r="D688" s="4">
        <v>0.4</v>
      </c>
      <c r="E688" s="4">
        <v>165</v>
      </c>
      <c r="F688" s="5">
        <v>0.41666666666666669</v>
      </c>
      <c r="G688" s="6">
        <v>225</v>
      </c>
      <c r="H688" s="7">
        <v>37125</v>
      </c>
      <c r="I688" s="7">
        <f>FlightsPivot[[#This Row],[Total Fare]]*10%</f>
        <v>3712.5</v>
      </c>
      <c r="J688" s="7">
        <f>FlightsPivot[[#This Row],[Total Fare]]+FlightsPivot[[#This Row],[10% tax ]]</f>
        <v>40837.5</v>
      </c>
      <c r="K688" s="4">
        <v>12</v>
      </c>
      <c r="L688" s="4">
        <v>2014</v>
      </c>
      <c r="M688" t="str">
        <f>INDEX(RoutesPivot[DepAirport],MATCH($C688,RoutesPivot[[RouteID]:[RouteID]],0))</f>
        <v>ORD</v>
      </c>
      <c r="N688" t="str">
        <f>INDEX(RoutesPivot[AirportID],MATCH($C688,RoutesPivot[[RouteID]:[RouteID]],0))</f>
        <v>EWR</v>
      </c>
      <c r="O688">
        <f>INDEX(RoutesPivot[Distance],MATCH($C688,RoutesPivot[[RouteID]:[RouteID]],0))</f>
        <v>600</v>
      </c>
      <c r="P688">
        <f>INDEX(RoutesPivot[ListPrice],MATCH($C688,RoutesPivot[[RouteID]:[RouteID]],0))</f>
        <v>225</v>
      </c>
      <c r="Q688" t="str">
        <f>INDEX(AirportPivot[AirportName],MATCH($N688,AirportPivot[[AirportID]:[AirportID]],0))</f>
        <v>Newark Liberty International</v>
      </c>
      <c r="R688">
        <f>INDEX(AirportPivot[Gates (number of available)],MATCH($N688,AirportPivot[[AirportID]:[AirportID]],0))</f>
        <v>82</v>
      </c>
    </row>
    <row r="689" spans="1:18" x14ac:dyDescent="0.25">
      <c r="A689" s="3" t="s">
        <v>719</v>
      </c>
      <c r="B689" s="12">
        <v>41762</v>
      </c>
      <c r="C689" s="4" t="s">
        <v>21</v>
      </c>
      <c r="D689" s="4">
        <v>2.8</v>
      </c>
      <c r="E689" s="4">
        <v>50</v>
      </c>
      <c r="F689" s="5">
        <v>0.33333333333333331</v>
      </c>
      <c r="G689" s="6">
        <v>125</v>
      </c>
      <c r="H689" s="7">
        <v>20625</v>
      </c>
      <c r="I689" s="7">
        <f>FlightsPivot[[#This Row],[Total Fare]]*10%</f>
        <v>2062.5</v>
      </c>
      <c r="J689" s="7">
        <f>FlightsPivot[[#This Row],[Total Fare]]+FlightsPivot[[#This Row],[10% tax ]]</f>
        <v>22687.5</v>
      </c>
      <c r="K689" s="4">
        <v>5</v>
      </c>
      <c r="L689" s="4">
        <v>2014</v>
      </c>
      <c r="M689" t="str">
        <f>INDEX(RoutesPivot[DepAirport],MATCH($C689,RoutesPivot[[RouteID]:[RouteID]],0))</f>
        <v>ORD</v>
      </c>
      <c r="N689" t="str">
        <f>INDEX(RoutesPivot[AirportID],MATCH($C689,RoutesPivot[[RouteID]:[RouteID]],0))</f>
        <v>CLT</v>
      </c>
      <c r="O689">
        <f>INDEX(RoutesPivot[Distance],MATCH($C689,RoutesPivot[[RouteID]:[RouteID]],0))</f>
        <v>700</v>
      </c>
      <c r="P689">
        <f>INDEX(RoutesPivot[ListPrice],MATCH($C689,RoutesPivot[[RouteID]:[RouteID]],0))</f>
        <v>125</v>
      </c>
      <c r="Q689" t="str">
        <f>INDEX(AirportPivot[AirportName],MATCH($N689,AirportPivot[[AirportID]:[AirportID]],0))</f>
        <v>Charlotte/Douglas International</v>
      </c>
      <c r="R689">
        <f>INDEX(AirportPivot[Gates (number of available)],MATCH($N689,AirportPivot[[AirportID]:[AirportID]],0))</f>
        <v>65</v>
      </c>
    </row>
    <row r="690" spans="1:18" x14ac:dyDescent="0.25">
      <c r="A690" s="3" t="s">
        <v>720</v>
      </c>
      <c r="B690" s="12">
        <v>41986</v>
      </c>
      <c r="C690" s="4" t="s">
        <v>25</v>
      </c>
      <c r="D690" s="4">
        <v>0.6</v>
      </c>
      <c r="E690" s="4">
        <v>191</v>
      </c>
      <c r="F690" s="5">
        <v>0.3125</v>
      </c>
      <c r="G690" s="6">
        <v>200</v>
      </c>
      <c r="H690" s="7">
        <v>33000</v>
      </c>
      <c r="I690" s="7">
        <f>FlightsPivot[[#This Row],[Total Fare]]*10%</f>
        <v>3300</v>
      </c>
      <c r="J690" s="7">
        <f>FlightsPivot[[#This Row],[Total Fare]]+FlightsPivot[[#This Row],[10% tax ]]</f>
        <v>36300</v>
      </c>
      <c r="K690" s="4">
        <v>12</v>
      </c>
      <c r="L690" s="4">
        <v>2014</v>
      </c>
      <c r="M690" t="str">
        <f>INDEX(RoutesPivot[DepAirport],MATCH($C690,RoutesPivot[[RouteID]:[RouteID]],0))</f>
        <v>ORD</v>
      </c>
      <c r="N690" t="str">
        <f>INDEX(RoutesPivot[AirportID],MATCH($C690,RoutesPivot[[RouteID]:[RouteID]],0))</f>
        <v>DFW</v>
      </c>
      <c r="O690">
        <f>INDEX(RoutesPivot[Distance],MATCH($C690,RoutesPivot[[RouteID]:[RouteID]],0))</f>
        <v>700</v>
      </c>
      <c r="P690">
        <f>INDEX(RoutesPivot[ListPrice],MATCH($C690,RoutesPivot[[RouteID]:[RouteID]],0))</f>
        <v>200</v>
      </c>
      <c r="Q690" t="str">
        <f>INDEX(AirportPivot[AirportName],MATCH($N690,AirportPivot[[AirportID]:[AirportID]],0))</f>
        <v>Dallas/Fort Worth International</v>
      </c>
      <c r="R690">
        <f>INDEX(AirportPivot[Gates (number of available)],MATCH($N690,AirportPivot[[AirportID]:[AirportID]],0))</f>
        <v>130</v>
      </c>
    </row>
    <row r="691" spans="1:18" x14ac:dyDescent="0.25">
      <c r="A691" s="3" t="s">
        <v>721</v>
      </c>
      <c r="B691" s="12">
        <v>41980</v>
      </c>
      <c r="C691" s="4" t="s">
        <v>80</v>
      </c>
      <c r="D691" s="4">
        <v>1.6</v>
      </c>
      <c r="E691" s="4">
        <v>169</v>
      </c>
      <c r="F691" s="5">
        <v>0.75</v>
      </c>
      <c r="G691" s="6">
        <v>300</v>
      </c>
      <c r="H691" s="7">
        <v>49500</v>
      </c>
      <c r="I691" s="7">
        <f>FlightsPivot[[#This Row],[Total Fare]]*10%</f>
        <v>4950</v>
      </c>
      <c r="J691" s="7">
        <f>FlightsPivot[[#This Row],[Total Fare]]+FlightsPivot[[#This Row],[10% tax ]]</f>
        <v>54450</v>
      </c>
      <c r="K691" s="4">
        <v>12</v>
      </c>
      <c r="L691" s="4">
        <v>2014</v>
      </c>
      <c r="M691" t="str">
        <f>INDEX(RoutesPivot[DepAirport],MATCH($C691,RoutesPivot[[RouteID]:[RouteID]],0))</f>
        <v>ORD</v>
      </c>
      <c r="N691" t="str">
        <f>INDEX(RoutesPivot[AirportID],MATCH($C691,RoutesPivot[[RouteID]:[RouteID]],0))</f>
        <v>MIA</v>
      </c>
      <c r="O691">
        <f>INDEX(RoutesPivot[Distance],MATCH($C691,RoutesPivot[[RouteID]:[RouteID]],0))</f>
        <v>1000</v>
      </c>
      <c r="P691">
        <f>INDEX(RoutesPivot[ListPrice],MATCH($C691,RoutesPivot[[RouteID]:[RouteID]],0))</f>
        <v>300</v>
      </c>
      <c r="Q691" t="str">
        <f>INDEX(AirportPivot[AirportName],MATCH($N691,AirportPivot[[AirportID]:[AirportID]],0))</f>
        <v>Miami International</v>
      </c>
      <c r="R691">
        <f>INDEX(AirportPivot[Gates (number of available)],MATCH($N691,AirportPivot[[AirportID]:[AirportID]],0))</f>
        <v>80</v>
      </c>
    </row>
    <row r="692" spans="1:18" x14ac:dyDescent="0.25">
      <c r="A692" s="3" t="s">
        <v>722</v>
      </c>
      <c r="B692" s="12">
        <v>41718</v>
      </c>
      <c r="C692" s="4" t="s">
        <v>11</v>
      </c>
      <c r="D692" s="4">
        <v>0.3</v>
      </c>
      <c r="E692" s="4">
        <v>18</v>
      </c>
      <c r="F692" s="5">
        <v>0.41666666666666669</v>
      </c>
      <c r="G692" s="6">
        <v>300</v>
      </c>
      <c r="H692" s="7">
        <v>55500</v>
      </c>
      <c r="I692" s="7">
        <f>FlightsPivot[[#This Row],[Total Fare]]*10%</f>
        <v>5550</v>
      </c>
      <c r="J692" s="7">
        <f>FlightsPivot[[#This Row],[Total Fare]]+FlightsPivot[[#This Row],[10% tax ]]</f>
        <v>61050</v>
      </c>
      <c r="K692" s="4">
        <v>3</v>
      </c>
      <c r="L692" s="4">
        <v>2014</v>
      </c>
      <c r="M692" t="str">
        <f>INDEX(RoutesPivot[DepAirport],MATCH($C692,RoutesPivot[[RouteID]:[RouteID]],0))</f>
        <v>ORD</v>
      </c>
      <c r="N692" t="str">
        <f>INDEX(RoutesPivot[AirportID],MATCH($C692,RoutesPivot[[RouteID]:[RouteID]],0))</f>
        <v>BOS</v>
      </c>
      <c r="O692">
        <f>INDEX(RoutesPivot[Distance],MATCH($C692,RoutesPivot[[RouteID]:[RouteID]],0))</f>
        <v>730</v>
      </c>
      <c r="P692">
        <f>INDEX(RoutesPivot[ListPrice],MATCH($C692,RoutesPivot[[RouteID]:[RouteID]],0))</f>
        <v>300</v>
      </c>
      <c r="Q692" t="str">
        <f>INDEX(AirportPivot[AirportName],MATCH($N692,AirportPivot[[AirportID]:[AirportID]],0))</f>
        <v>General Edward Lawrence Logan International</v>
      </c>
      <c r="R692">
        <f>INDEX(AirportPivot[Gates (number of available)],MATCH($N692,AirportPivot[[AirportID]:[AirportID]],0))</f>
        <v>63</v>
      </c>
    </row>
    <row r="693" spans="1:18" x14ac:dyDescent="0.25">
      <c r="A693" s="3" t="s">
        <v>723</v>
      </c>
      <c r="B693" s="12">
        <v>42066</v>
      </c>
      <c r="C693" s="4" t="s">
        <v>47</v>
      </c>
      <c r="D693" s="4">
        <v>0.5</v>
      </c>
      <c r="E693" s="4">
        <v>66</v>
      </c>
      <c r="F693" s="5">
        <v>0.66666666666666663</v>
      </c>
      <c r="G693" s="6">
        <v>250</v>
      </c>
      <c r="H693" s="7">
        <v>45250</v>
      </c>
      <c r="I693" s="7">
        <f>FlightsPivot[[#This Row],[Total Fare]]*10%</f>
        <v>4525</v>
      </c>
      <c r="J693" s="7">
        <f>FlightsPivot[[#This Row],[Total Fare]]+FlightsPivot[[#This Row],[10% tax ]]</f>
        <v>49775</v>
      </c>
      <c r="K693" s="4">
        <v>3</v>
      </c>
      <c r="L693" s="4">
        <v>2015</v>
      </c>
      <c r="M693" t="str">
        <f>INDEX(RoutesPivot[DepAirport],MATCH($C693,RoutesPivot[[RouteID]:[RouteID]],0))</f>
        <v>ORD</v>
      </c>
      <c r="N693" t="str">
        <f>INDEX(RoutesPivot[AirportID],MATCH($C693,RoutesPivot[[RouteID]:[RouteID]],0))</f>
        <v>PHX</v>
      </c>
      <c r="O693">
        <f>INDEX(RoutesPivot[Distance],MATCH($C693,RoutesPivot[[RouteID]:[RouteID]],0))</f>
        <v>1200</v>
      </c>
      <c r="P693">
        <f>INDEX(RoutesPivot[ListPrice],MATCH($C693,RoutesPivot[[RouteID]:[RouteID]],0))</f>
        <v>250</v>
      </c>
      <c r="Q693" t="str">
        <f>INDEX(AirportPivot[AirportName],MATCH($N693,AirportPivot[[AirportID]:[AirportID]],0))</f>
        <v>Phoenix Sky Harbor International</v>
      </c>
      <c r="R693">
        <f>INDEX(AirportPivot[Gates (number of available)],MATCH($N693,AirportPivot[[AirportID]:[AirportID]],0))</f>
        <v>60</v>
      </c>
    </row>
    <row r="694" spans="1:18" x14ac:dyDescent="0.25">
      <c r="A694" s="3" t="s">
        <v>724</v>
      </c>
      <c r="B694" s="12">
        <v>42294</v>
      </c>
      <c r="C694" s="4" t="s">
        <v>70</v>
      </c>
      <c r="D694" s="4">
        <v>1.1000000000000001</v>
      </c>
      <c r="E694" s="4">
        <v>111</v>
      </c>
      <c r="F694" s="5">
        <v>0.8125</v>
      </c>
      <c r="G694" s="6">
        <v>275</v>
      </c>
      <c r="H694" s="7">
        <v>50875</v>
      </c>
      <c r="I694" s="7">
        <f>FlightsPivot[[#This Row],[Total Fare]]*10%</f>
        <v>5087.5</v>
      </c>
      <c r="J694" s="7">
        <f>FlightsPivot[[#This Row],[Total Fare]]+FlightsPivot[[#This Row],[10% tax ]]</f>
        <v>55962.5</v>
      </c>
      <c r="K694" s="4">
        <v>10</v>
      </c>
      <c r="L694" s="4">
        <v>2015</v>
      </c>
      <c r="M694" t="str">
        <f>INDEX(RoutesPivot[DepAirport],MATCH($C694,RoutesPivot[[RouteID]:[RouteID]],0))</f>
        <v>ORD</v>
      </c>
      <c r="N694" t="str">
        <f>INDEX(RoutesPivot[AirportID],MATCH($C694,RoutesPivot[[RouteID]:[RouteID]],0))</f>
        <v>LAS</v>
      </c>
      <c r="O694">
        <f>INDEX(RoutesPivot[Distance],MATCH($C694,RoutesPivot[[RouteID]:[RouteID]],0))</f>
        <v>1100</v>
      </c>
      <c r="P694">
        <f>INDEX(RoutesPivot[ListPrice],MATCH($C694,RoutesPivot[[RouteID]:[RouteID]],0))</f>
        <v>275</v>
      </c>
      <c r="Q694" t="str">
        <f>INDEX(AirportPivot[AirportName],MATCH($N694,AirportPivot[[AirportID]:[AirportID]],0))</f>
        <v>McCarran International</v>
      </c>
      <c r="R694">
        <f>INDEX(AirportPivot[Gates (number of available)],MATCH($N694,AirportPivot[[AirportID]:[AirportID]],0))</f>
        <v>68</v>
      </c>
    </row>
    <row r="695" spans="1:18" x14ac:dyDescent="0.25">
      <c r="A695" s="3" t="s">
        <v>725</v>
      </c>
      <c r="B695" s="12">
        <v>42295</v>
      </c>
      <c r="C695" s="4" t="s">
        <v>23</v>
      </c>
      <c r="D695" s="4">
        <v>2.5</v>
      </c>
      <c r="E695" s="4">
        <v>132</v>
      </c>
      <c r="F695" s="5">
        <v>0.70833333333333337</v>
      </c>
      <c r="G695" s="6">
        <v>300</v>
      </c>
      <c r="H695" s="7">
        <v>55500</v>
      </c>
      <c r="I695" s="7">
        <f>FlightsPivot[[#This Row],[Total Fare]]*10%</f>
        <v>5550</v>
      </c>
      <c r="J695" s="7">
        <f>FlightsPivot[[#This Row],[Total Fare]]+FlightsPivot[[#This Row],[10% tax ]]</f>
        <v>61050</v>
      </c>
      <c r="K695" s="4">
        <v>10</v>
      </c>
      <c r="L695" s="4">
        <v>2015</v>
      </c>
      <c r="M695" t="str">
        <f>INDEX(RoutesPivot[DepAirport],MATCH($C695,RoutesPivot[[RouteID]:[RouteID]],0))</f>
        <v>ORD</v>
      </c>
      <c r="N695" t="str">
        <f>INDEX(RoutesPivot[AirportID],MATCH($C695,RoutesPivot[[RouteID]:[RouteID]],0))</f>
        <v>DEN</v>
      </c>
      <c r="O695">
        <f>INDEX(RoutesPivot[Distance],MATCH($C695,RoutesPivot[[RouteID]:[RouteID]],0))</f>
        <v>800</v>
      </c>
      <c r="P695">
        <f>INDEX(RoutesPivot[ListPrice],MATCH($C695,RoutesPivot[[RouteID]:[RouteID]],0))</f>
        <v>300</v>
      </c>
      <c r="Q695" t="str">
        <f>INDEX(AirportPivot[AirportName],MATCH($N695,AirportPivot[[AirportID]:[AirportID]],0))</f>
        <v>Denver International</v>
      </c>
      <c r="R695">
        <f>INDEX(AirportPivot[Gates (number of available)],MATCH($N695,AirportPivot[[AirportID]:[AirportID]],0))</f>
        <v>75</v>
      </c>
    </row>
    <row r="696" spans="1:18" x14ac:dyDescent="0.25">
      <c r="A696" s="3" t="s">
        <v>726</v>
      </c>
      <c r="B696" s="12">
        <v>42030</v>
      </c>
      <c r="C696" s="4" t="s">
        <v>80</v>
      </c>
      <c r="D696" s="4">
        <v>1.1000000000000001</v>
      </c>
      <c r="E696" s="4">
        <v>201</v>
      </c>
      <c r="F696" s="5">
        <v>0.35416666666666669</v>
      </c>
      <c r="G696" s="6">
        <v>300</v>
      </c>
      <c r="H696" s="7">
        <v>49500</v>
      </c>
      <c r="I696" s="7">
        <f>FlightsPivot[[#This Row],[Total Fare]]*10%</f>
        <v>4950</v>
      </c>
      <c r="J696" s="7">
        <f>FlightsPivot[[#This Row],[Total Fare]]+FlightsPivot[[#This Row],[10% tax ]]</f>
        <v>54450</v>
      </c>
      <c r="K696" s="4">
        <v>1</v>
      </c>
      <c r="L696" s="4">
        <v>2015</v>
      </c>
      <c r="M696" t="str">
        <f>INDEX(RoutesPivot[DepAirport],MATCH($C696,RoutesPivot[[RouteID]:[RouteID]],0))</f>
        <v>ORD</v>
      </c>
      <c r="N696" t="str">
        <f>INDEX(RoutesPivot[AirportID],MATCH($C696,RoutesPivot[[RouteID]:[RouteID]],0))</f>
        <v>MIA</v>
      </c>
      <c r="O696">
        <f>INDEX(RoutesPivot[Distance],MATCH($C696,RoutesPivot[[RouteID]:[RouteID]],0))</f>
        <v>1000</v>
      </c>
      <c r="P696">
        <f>INDEX(RoutesPivot[ListPrice],MATCH($C696,RoutesPivot[[RouteID]:[RouteID]],0))</f>
        <v>300</v>
      </c>
      <c r="Q696" t="str">
        <f>INDEX(AirportPivot[AirportName],MATCH($N696,AirportPivot[[AirportID]:[AirportID]],0))</f>
        <v>Miami International</v>
      </c>
      <c r="R696">
        <f>INDEX(AirportPivot[Gates (number of available)],MATCH($N696,AirportPivot[[AirportID]:[AirportID]],0))</f>
        <v>80</v>
      </c>
    </row>
    <row r="697" spans="1:18" x14ac:dyDescent="0.25">
      <c r="A697" s="3" t="s">
        <v>727</v>
      </c>
      <c r="B697" s="12">
        <v>42282</v>
      </c>
      <c r="C697" s="4" t="s">
        <v>47</v>
      </c>
      <c r="D697" s="4">
        <v>2</v>
      </c>
      <c r="E697" s="4">
        <v>109</v>
      </c>
      <c r="F697" s="5">
        <v>0.45833333333333331</v>
      </c>
      <c r="G697" s="6">
        <v>250</v>
      </c>
      <c r="H697" s="7">
        <v>46250</v>
      </c>
      <c r="I697" s="7">
        <f>FlightsPivot[[#This Row],[Total Fare]]*10%</f>
        <v>4625</v>
      </c>
      <c r="J697" s="7">
        <f>FlightsPivot[[#This Row],[Total Fare]]+FlightsPivot[[#This Row],[10% tax ]]</f>
        <v>50875</v>
      </c>
      <c r="K697" s="4">
        <v>10</v>
      </c>
      <c r="L697" s="4">
        <v>2015</v>
      </c>
      <c r="M697" t="str">
        <f>INDEX(RoutesPivot[DepAirport],MATCH($C697,RoutesPivot[[RouteID]:[RouteID]],0))</f>
        <v>ORD</v>
      </c>
      <c r="N697" t="str">
        <f>INDEX(RoutesPivot[AirportID],MATCH($C697,RoutesPivot[[RouteID]:[RouteID]],0))</f>
        <v>PHX</v>
      </c>
      <c r="O697">
        <f>INDEX(RoutesPivot[Distance],MATCH($C697,RoutesPivot[[RouteID]:[RouteID]],0))</f>
        <v>1200</v>
      </c>
      <c r="P697">
        <f>INDEX(RoutesPivot[ListPrice],MATCH($C697,RoutesPivot[[RouteID]:[RouteID]],0))</f>
        <v>250</v>
      </c>
      <c r="Q697" t="str">
        <f>INDEX(AirportPivot[AirportName],MATCH($N697,AirportPivot[[AirportID]:[AirportID]],0))</f>
        <v>Phoenix Sky Harbor International</v>
      </c>
      <c r="R697">
        <f>INDEX(AirportPivot[Gates (number of available)],MATCH($N697,AirportPivot[[AirportID]:[AirportID]],0))</f>
        <v>60</v>
      </c>
    </row>
    <row r="698" spans="1:18" x14ac:dyDescent="0.25">
      <c r="A698" s="3" t="s">
        <v>728</v>
      </c>
      <c r="B698" s="12">
        <v>42039</v>
      </c>
      <c r="C698" s="4" t="s">
        <v>17</v>
      </c>
      <c r="D698" s="4">
        <v>2.6</v>
      </c>
      <c r="E698" s="4">
        <v>90</v>
      </c>
      <c r="F698" s="5">
        <v>0.79166666666666663</v>
      </c>
      <c r="G698" s="6">
        <v>350</v>
      </c>
      <c r="H698" s="7">
        <v>63350</v>
      </c>
      <c r="I698" s="7">
        <f>FlightsPivot[[#This Row],[Total Fare]]*10%</f>
        <v>6335</v>
      </c>
      <c r="J698" s="7">
        <f>FlightsPivot[[#This Row],[Total Fare]]+FlightsPivot[[#This Row],[10% tax ]]</f>
        <v>69685</v>
      </c>
      <c r="K698" s="4">
        <v>2</v>
      </c>
      <c r="L698" s="4">
        <v>2015</v>
      </c>
      <c r="M698" t="str">
        <f>INDEX(RoutesPivot[DepAirport],MATCH($C698,RoutesPivot[[RouteID]:[RouteID]],0))</f>
        <v>ORD</v>
      </c>
      <c r="N698" t="str">
        <f>INDEX(RoutesPivot[AirportID],MATCH($C698,RoutesPivot[[RouteID]:[RouteID]],0))</f>
        <v>LAX</v>
      </c>
      <c r="O698">
        <f>INDEX(RoutesPivot[Distance],MATCH($C698,RoutesPivot[[RouteID]:[RouteID]],0))</f>
        <v>1518</v>
      </c>
      <c r="P698">
        <f>INDEX(RoutesPivot[ListPrice],MATCH($C698,RoutesPivot[[RouteID]:[RouteID]],0))</f>
        <v>350</v>
      </c>
      <c r="Q698" t="str">
        <f>INDEX(AirportPivot[AirportName],MATCH($N698,AirportPivot[[AirportID]:[AirportID]],0))</f>
        <v>Los Angeles International</v>
      </c>
      <c r="R698">
        <f>INDEX(AirportPivot[Gates (number of available)],MATCH($N698,AirportPivot[[AirportID]:[AirportID]],0))</f>
        <v>86</v>
      </c>
    </row>
    <row r="699" spans="1:18" x14ac:dyDescent="0.25">
      <c r="A699" s="3" t="s">
        <v>729</v>
      </c>
      <c r="B699" s="12">
        <v>41995</v>
      </c>
      <c r="C699" s="4" t="s">
        <v>47</v>
      </c>
      <c r="D699" s="4">
        <v>4.3</v>
      </c>
      <c r="E699" s="4">
        <v>33</v>
      </c>
      <c r="F699" s="5">
        <v>0.29166666666666669</v>
      </c>
      <c r="G699" s="6">
        <v>350</v>
      </c>
      <c r="H699" s="7">
        <v>64750</v>
      </c>
      <c r="I699" s="7">
        <f>FlightsPivot[[#This Row],[Total Fare]]*10%</f>
        <v>6475</v>
      </c>
      <c r="J699" s="7">
        <f>FlightsPivot[[#This Row],[Total Fare]]+FlightsPivot[[#This Row],[10% tax ]]</f>
        <v>71225</v>
      </c>
      <c r="K699" s="4">
        <v>12</v>
      </c>
      <c r="L699" s="4">
        <v>2014</v>
      </c>
      <c r="M699" t="str">
        <f>INDEX(RoutesPivot[DepAirport],MATCH($C699,RoutesPivot[[RouteID]:[RouteID]],0))</f>
        <v>ORD</v>
      </c>
      <c r="N699" t="str">
        <f>INDEX(RoutesPivot[AirportID],MATCH($C699,RoutesPivot[[RouteID]:[RouteID]],0))</f>
        <v>PHX</v>
      </c>
      <c r="O699">
        <f>INDEX(RoutesPivot[Distance],MATCH($C699,RoutesPivot[[RouteID]:[RouteID]],0))</f>
        <v>1200</v>
      </c>
      <c r="P699">
        <f>INDEX(RoutesPivot[ListPrice],MATCH($C699,RoutesPivot[[RouteID]:[RouteID]],0))</f>
        <v>250</v>
      </c>
      <c r="Q699" t="str">
        <f>INDEX(AirportPivot[AirportName],MATCH($N699,AirportPivot[[AirportID]:[AirportID]],0))</f>
        <v>Phoenix Sky Harbor International</v>
      </c>
      <c r="R699">
        <f>INDEX(AirportPivot[Gates (number of available)],MATCH($N699,AirportPivot[[AirportID]:[AirportID]],0))</f>
        <v>60</v>
      </c>
    </row>
    <row r="700" spans="1:18" x14ac:dyDescent="0.25">
      <c r="A700" s="3" t="s">
        <v>730</v>
      </c>
      <c r="B700" s="12">
        <v>41915</v>
      </c>
      <c r="C700" s="4" t="s">
        <v>25</v>
      </c>
      <c r="D700" s="4">
        <v>0.8</v>
      </c>
      <c r="E700" s="4">
        <v>64</v>
      </c>
      <c r="F700" s="5">
        <v>0.29166666666666669</v>
      </c>
      <c r="G700" s="6">
        <v>200</v>
      </c>
      <c r="H700" s="7">
        <v>36200</v>
      </c>
      <c r="I700" s="7">
        <f>FlightsPivot[[#This Row],[Total Fare]]*10%</f>
        <v>3620</v>
      </c>
      <c r="J700" s="7">
        <f>FlightsPivot[[#This Row],[Total Fare]]+FlightsPivot[[#This Row],[10% tax ]]</f>
        <v>39820</v>
      </c>
      <c r="K700" s="4">
        <v>10</v>
      </c>
      <c r="L700" s="4">
        <v>2014</v>
      </c>
      <c r="M700" t="str">
        <f>INDEX(RoutesPivot[DepAirport],MATCH($C700,RoutesPivot[[RouteID]:[RouteID]],0))</f>
        <v>ORD</v>
      </c>
      <c r="N700" t="str">
        <f>INDEX(RoutesPivot[AirportID],MATCH($C700,RoutesPivot[[RouteID]:[RouteID]],0))</f>
        <v>DFW</v>
      </c>
      <c r="O700">
        <f>INDEX(RoutesPivot[Distance],MATCH($C700,RoutesPivot[[RouteID]:[RouteID]],0))</f>
        <v>700</v>
      </c>
      <c r="P700">
        <f>INDEX(RoutesPivot[ListPrice],MATCH($C700,RoutesPivot[[RouteID]:[RouteID]],0))</f>
        <v>200</v>
      </c>
      <c r="Q700" t="str">
        <f>INDEX(AirportPivot[AirportName],MATCH($N700,AirportPivot[[AirportID]:[AirportID]],0))</f>
        <v>Dallas/Fort Worth International</v>
      </c>
      <c r="R700">
        <f>INDEX(AirportPivot[Gates (number of available)],MATCH($N700,AirportPivot[[AirportID]:[AirportID]],0))</f>
        <v>130</v>
      </c>
    </row>
    <row r="701" spans="1:18" x14ac:dyDescent="0.25">
      <c r="A701" s="3" t="s">
        <v>731</v>
      </c>
      <c r="B701" s="12">
        <v>41874</v>
      </c>
      <c r="C701" s="4" t="s">
        <v>11</v>
      </c>
      <c r="D701" s="4">
        <v>1.8</v>
      </c>
      <c r="E701" s="4">
        <v>142</v>
      </c>
      <c r="F701" s="5">
        <v>0.58333333333333337</v>
      </c>
      <c r="G701" s="6">
        <v>330</v>
      </c>
      <c r="H701" s="7">
        <v>61050</v>
      </c>
      <c r="I701" s="7">
        <f>FlightsPivot[[#This Row],[Total Fare]]*10%</f>
        <v>6105</v>
      </c>
      <c r="J701" s="7">
        <f>FlightsPivot[[#This Row],[Total Fare]]+FlightsPivot[[#This Row],[10% tax ]]</f>
        <v>67155</v>
      </c>
      <c r="K701" s="4">
        <v>8</v>
      </c>
      <c r="L701" s="4">
        <v>2014</v>
      </c>
      <c r="M701" t="str">
        <f>INDEX(RoutesPivot[DepAirport],MATCH($C701,RoutesPivot[[RouteID]:[RouteID]],0))</f>
        <v>ORD</v>
      </c>
      <c r="N701" t="str">
        <f>INDEX(RoutesPivot[AirportID],MATCH($C701,RoutesPivot[[RouteID]:[RouteID]],0))</f>
        <v>BOS</v>
      </c>
      <c r="O701">
        <f>INDEX(RoutesPivot[Distance],MATCH($C701,RoutesPivot[[RouteID]:[RouteID]],0))</f>
        <v>730</v>
      </c>
      <c r="P701">
        <f>INDEX(RoutesPivot[ListPrice],MATCH($C701,RoutesPivot[[RouteID]:[RouteID]],0))</f>
        <v>300</v>
      </c>
      <c r="Q701" t="str">
        <f>INDEX(AirportPivot[AirportName],MATCH($N701,AirportPivot[[AirportID]:[AirportID]],0))</f>
        <v>General Edward Lawrence Logan International</v>
      </c>
      <c r="R701">
        <f>INDEX(AirportPivot[Gates (number of available)],MATCH($N701,AirportPivot[[AirportID]:[AirportID]],0))</f>
        <v>63</v>
      </c>
    </row>
    <row r="702" spans="1:18" x14ac:dyDescent="0.25">
      <c r="A702" s="3" t="s">
        <v>732</v>
      </c>
      <c r="B702" s="12">
        <v>41909</v>
      </c>
      <c r="C702" s="4" t="s">
        <v>19</v>
      </c>
      <c r="D702" s="4">
        <v>3.1</v>
      </c>
      <c r="E702" s="4">
        <v>3</v>
      </c>
      <c r="F702" s="5">
        <v>0.54166666666666663</v>
      </c>
      <c r="G702" s="6">
        <v>200</v>
      </c>
      <c r="H702" s="7">
        <v>37000</v>
      </c>
      <c r="I702" s="7">
        <f>FlightsPivot[[#This Row],[Total Fare]]*10%</f>
        <v>3700</v>
      </c>
      <c r="J702" s="7">
        <f>FlightsPivot[[#This Row],[Total Fare]]+FlightsPivot[[#This Row],[10% tax ]]</f>
        <v>40700</v>
      </c>
      <c r="K702" s="4">
        <v>9</v>
      </c>
      <c r="L702" s="4">
        <v>2014</v>
      </c>
      <c r="M702" t="str">
        <f>INDEX(RoutesPivot[DepAirport],MATCH($C702,RoutesPivot[[RouteID]:[RouteID]],0))</f>
        <v>ORD</v>
      </c>
      <c r="N702" t="str">
        <f>INDEX(RoutesPivot[AirportID],MATCH($C702,RoutesPivot[[RouteID]:[RouteID]],0))</f>
        <v>IAH</v>
      </c>
      <c r="O702">
        <f>INDEX(RoutesPivot[Distance],MATCH($C702,RoutesPivot[[RouteID]:[RouteID]],0))</f>
        <v>800</v>
      </c>
      <c r="P702">
        <f>INDEX(RoutesPivot[ListPrice],MATCH($C702,RoutesPivot[[RouteID]:[RouteID]],0))</f>
        <v>200</v>
      </c>
      <c r="Q702" t="str">
        <f>INDEX(AirportPivot[AirportName],MATCH($N702,AirportPivot[[AirportID]:[AirportID]],0))</f>
        <v>George Bush Intercontinental/Houston</v>
      </c>
      <c r="R702">
        <f>INDEX(AirportPivot[Gates (number of available)],MATCH($N702,AirportPivot[[AirportID]:[AirportID]],0))</f>
        <v>80</v>
      </c>
    </row>
    <row r="703" spans="1:18" x14ac:dyDescent="0.25">
      <c r="A703" s="3" t="s">
        <v>733</v>
      </c>
      <c r="B703" s="12">
        <v>41986</v>
      </c>
      <c r="C703" s="4" t="s">
        <v>33</v>
      </c>
      <c r="D703" s="4">
        <v>1.7</v>
      </c>
      <c r="E703" s="4">
        <v>46</v>
      </c>
      <c r="F703" s="5">
        <v>0.29166666666666669</v>
      </c>
      <c r="G703" s="6">
        <v>375</v>
      </c>
      <c r="H703" s="7">
        <v>61875</v>
      </c>
      <c r="I703" s="7">
        <f>FlightsPivot[[#This Row],[Total Fare]]*10%</f>
        <v>6187.5</v>
      </c>
      <c r="J703" s="7">
        <f>FlightsPivot[[#This Row],[Total Fare]]+FlightsPivot[[#This Row],[10% tax ]]</f>
        <v>68062.5</v>
      </c>
      <c r="K703" s="4">
        <v>12</v>
      </c>
      <c r="L703" s="4">
        <v>2014</v>
      </c>
      <c r="M703" t="str">
        <f>INDEX(RoutesPivot[DepAirport],MATCH($C703,RoutesPivot[[RouteID]:[RouteID]],0))</f>
        <v>ORD</v>
      </c>
      <c r="N703" t="str">
        <f>INDEX(RoutesPivot[AirportID],MATCH($C703,RoutesPivot[[RouteID]:[RouteID]],0))</f>
        <v>SFO</v>
      </c>
      <c r="O703">
        <f>INDEX(RoutesPivot[Distance],MATCH($C703,RoutesPivot[[RouteID]:[RouteID]],0))</f>
        <v>1600</v>
      </c>
      <c r="P703">
        <f>INDEX(RoutesPivot[ListPrice],MATCH($C703,RoutesPivot[[RouteID]:[RouteID]],0))</f>
        <v>375</v>
      </c>
      <c r="Q703" t="str">
        <f>INDEX(AirportPivot[AirportName],MATCH($N703,AirportPivot[[AirportID]:[AirportID]],0))</f>
        <v>San Francisco International</v>
      </c>
      <c r="R703">
        <f>INDEX(AirportPivot[Gates (number of available)],MATCH($N703,AirportPivot[[AirportID]:[AirportID]],0))</f>
        <v>70</v>
      </c>
    </row>
    <row r="704" spans="1:18" x14ac:dyDescent="0.25">
      <c r="A704" s="3" t="s">
        <v>734</v>
      </c>
      <c r="B704" s="12">
        <v>42217</v>
      </c>
      <c r="C704" s="4" t="s">
        <v>40</v>
      </c>
      <c r="D704" s="4">
        <v>1.5</v>
      </c>
      <c r="E704" s="4">
        <v>37</v>
      </c>
      <c r="F704" s="5">
        <v>0.75</v>
      </c>
      <c r="G704" s="6">
        <v>126.5</v>
      </c>
      <c r="H704" s="7">
        <v>20872.5</v>
      </c>
      <c r="I704" s="7">
        <f>FlightsPivot[[#This Row],[Total Fare]]*10%</f>
        <v>2087.25</v>
      </c>
      <c r="J704" s="7">
        <f>FlightsPivot[[#This Row],[Total Fare]]+FlightsPivot[[#This Row],[10% tax ]]</f>
        <v>22959.75</v>
      </c>
      <c r="K704" s="4">
        <v>8</v>
      </c>
      <c r="L704" s="4">
        <v>2015</v>
      </c>
      <c r="M704" t="str">
        <f>INDEX(RoutesPivot[DepAirport],MATCH($C704,RoutesPivot[[RouteID]:[RouteID]],0))</f>
        <v>ORD</v>
      </c>
      <c r="N704" t="str">
        <f>INDEX(RoutesPivot[AirportID],MATCH($C704,RoutesPivot[[RouteID]:[RouteID]],0))</f>
        <v>MSP</v>
      </c>
      <c r="O704">
        <f>INDEX(RoutesPivot[Distance],MATCH($C704,RoutesPivot[[RouteID]:[RouteID]],0))</f>
        <v>300</v>
      </c>
      <c r="P704">
        <f>INDEX(RoutesPivot[ListPrice],MATCH($C704,RoutesPivot[[RouteID]:[RouteID]],0))</f>
        <v>115</v>
      </c>
      <c r="Q704" t="str">
        <f>INDEX(AirportPivot[AirportName],MATCH($N704,AirportPivot[[AirportID]:[AirportID]],0))</f>
        <v>Minneapolis-St Paul International/Wold-Chamberlain</v>
      </c>
      <c r="R704">
        <f>INDEX(AirportPivot[Gates (number of available)],MATCH($N704,AirportPivot[[AirportID]:[AirportID]],0))</f>
        <v>65</v>
      </c>
    </row>
    <row r="705" spans="1:18" x14ac:dyDescent="0.25">
      <c r="A705" s="3" t="s">
        <v>735</v>
      </c>
      <c r="B705" s="12">
        <v>41861</v>
      </c>
      <c r="C705" s="4" t="s">
        <v>13</v>
      </c>
      <c r="D705" s="4">
        <v>2.7</v>
      </c>
      <c r="E705" s="4">
        <v>103</v>
      </c>
      <c r="F705" s="5">
        <v>0.35416666666666669</v>
      </c>
      <c r="G705" s="6">
        <v>275</v>
      </c>
      <c r="H705" s="7">
        <v>50875</v>
      </c>
      <c r="I705" s="7">
        <f>FlightsPivot[[#This Row],[Total Fare]]*10%</f>
        <v>5087.5</v>
      </c>
      <c r="J705" s="7">
        <f>FlightsPivot[[#This Row],[Total Fare]]+FlightsPivot[[#This Row],[10% tax ]]</f>
        <v>55962.5</v>
      </c>
      <c r="K705" s="4">
        <v>8</v>
      </c>
      <c r="L705" s="4">
        <v>2014</v>
      </c>
      <c r="M705" t="str">
        <f>INDEX(RoutesPivot[DepAirport],MATCH($C705,RoutesPivot[[RouteID]:[RouteID]],0))</f>
        <v>ORD</v>
      </c>
      <c r="N705" t="str">
        <f>INDEX(RoutesPivot[AirportID],MATCH($C705,RoutesPivot[[RouteID]:[RouteID]],0))</f>
        <v>JFK</v>
      </c>
      <c r="O705">
        <f>INDEX(RoutesPivot[Distance],MATCH($C705,RoutesPivot[[RouteID]:[RouteID]],0))</f>
        <v>619</v>
      </c>
      <c r="P705">
        <f>INDEX(RoutesPivot[ListPrice],MATCH($C705,RoutesPivot[[RouteID]:[RouteID]],0))</f>
        <v>250</v>
      </c>
      <c r="Q705" t="str">
        <f>INDEX(AirportPivot[AirportName],MATCH($N705,AirportPivot[[AirportID]:[AirportID]],0))</f>
        <v>John F Kennedy International</v>
      </c>
      <c r="R705">
        <f>INDEX(AirportPivot[Gates (number of available)],MATCH($N705,AirportPivot[[AirportID]:[AirportID]],0))</f>
        <v>120</v>
      </c>
    </row>
    <row r="706" spans="1:18" x14ac:dyDescent="0.25">
      <c r="A706" s="3" t="s">
        <v>736</v>
      </c>
      <c r="B706" s="12">
        <v>42272</v>
      </c>
      <c r="C706" s="4" t="s">
        <v>13</v>
      </c>
      <c r="D706" s="4">
        <v>1.7</v>
      </c>
      <c r="E706" s="4">
        <v>196</v>
      </c>
      <c r="F706" s="5">
        <v>0.8125</v>
      </c>
      <c r="G706" s="6">
        <v>250</v>
      </c>
      <c r="H706" s="7">
        <v>41250</v>
      </c>
      <c r="I706" s="7">
        <f>FlightsPivot[[#This Row],[Total Fare]]*10%</f>
        <v>4125</v>
      </c>
      <c r="J706" s="7">
        <f>FlightsPivot[[#This Row],[Total Fare]]+FlightsPivot[[#This Row],[10% tax ]]</f>
        <v>45375</v>
      </c>
      <c r="K706" s="4">
        <v>9</v>
      </c>
      <c r="L706" s="4">
        <v>2015</v>
      </c>
      <c r="M706" t="str">
        <f>INDEX(RoutesPivot[DepAirport],MATCH($C706,RoutesPivot[[RouteID]:[RouteID]],0))</f>
        <v>ORD</v>
      </c>
      <c r="N706" t="str">
        <f>INDEX(RoutesPivot[AirportID],MATCH($C706,RoutesPivot[[RouteID]:[RouteID]],0))</f>
        <v>JFK</v>
      </c>
      <c r="O706">
        <f>INDEX(RoutesPivot[Distance],MATCH($C706,RoutesPivot[[RouteID]:[RouteID]],0))</f>
        <v>619</v>
      </c>
      <c r="P706">
        <f>INDEX(RoutesPivot[ListPrice],MATCH($C706,RoutesPivot[[RouteID]:[RouteID]],0))</f>
        <v>250</v>
      </c>
      <c r="Q706" t="str">
        <f>INDEX(AirportPivot[AirportName],MATCH($N706,AirportPivot[[AirportID]:[AirportID]],0))</f>
        <v>John F Kennedy International</v>
      </c>
      <c r="R706">
        <f>INDEX(AirportPivot[Gates (number of available)],MATCH($N706,AirportPivot[[AirportID]:[AirportID]],0))</f>
        <v>120</v>
      </c>
    </row>
    <row r="707" spans="1:18" x14ac:dyDescent="0.25">
      <c r="A707" s="3" t="s">
        <v>737</v>
      </c>
      <c r="B707" s="12">
        <v>41863</v>
      </c>
      <c r="C707" s="4" t="s">
        <v>13</v>
      </c>
      <c r="D707" s="4">
        <v>2.1</v>
      </c>
      <c r="E707" s="4">
        <v>137</v>
      </c>
      <c r="F707" s="5">
        <v>0.6875</v>
      </c>
      <c r="G707" s="6">
        <v>275</v>
      </c>
      <c r="H707" s="7">
        <v>50875</v>
      </c>
      <c r="I707" s="7">
        <f>FlightsPivot[[#This Row],[Total Fare]]*10%</f>
        <v>5087.5</v>
      </c>
      <c r="J707" s="7">
        <f>FlightsPivot[[#This Row],[Total Fare]]+FlightsPivot[[#This Row],[10% tax ]]</f>
        <v>55962.5</v>
      </c>
      <c r="K707" s="4">
        <v>8</v>
      </c>
      <c r="L707" s="4">
        <v>2014</v>
      </c>
      <c r="M707" t="str">
        <f>INDEX(RoutesPivot[DepAirport],MATCH($C707,RoutesPivot[[RouteID]:[RouteID]],0))</f>
        <v>ORD</v>
      </c>
      <c r="N707" t="str">
        <f>INDEX(RoutesPivot[AirportID],MATCH($C707,RoutesPivot[[RouteID]:[RouteID]],0))</f>
        <v>JFK</v>
      </c>
      <c r="O707">
        <f>INDEX(RoutesPivot[Distance],MATCH($C707,RoutesPivot[[RouteID]:[RouteID]],0))</f>
        <v>619</v>
      </c>
      <c r="P707">
        <f>INDEX(RoutesPivot[ListPrice],MATCH($C707,RoutesPivot[[RouteID]:[RouteID]],0))</f>
        <v>250</v>
      </c>
      <c r="Q707" t="str">
        <f>INDEX(AirportPivot[AirportName],MATCH($N707,AirportPivot[[AirportID]:[AirportID]],0))</f>
        <v>John F Kennedy International</v>
      </c>
      <c r="R707">
        <f>INDEX(AirportPivot[Gates (number of available)],MATCH($N707,AirportPivot[[AirportID]:[AirportID]],0))</f>
        <v>120</v>
      </c>
    </row>
    <row r="708" spans="1:18" x14ac:dyDescent="0.25">
      <c r="A708" s="3" t="s">
        <v>738</v>
      </c>
      <c r="B708" s="12">
        <v>42177</v>
      </c>
      <c r="C708" s="4" t="s">
        <v>13</v>
      </c>
      <c r="D708" s="4">
        <v>3.3</v>
      </c>
      <c r="E708" s="4">
        <v>86</v>
      </c>
      <c r="F708" s="5">
        <v>0.875</v>
      </c>
      <c r="G708" s="6">
        <v>275</v>
      </c>
      <c r="H708" s="7">
        <v>49775</v>
      </c>
      <c r="I708" s="7">
        <f>FlightsPivot[[#This Row],[Total Fare]]*10%</f>
        <v>4977.5</v>
      </c>
      <c r="J708" s="7">
        <f>FlightsPivot[[#This Row],[Total Fare]]+FlightsPivot[[#This Row],[10% tax ]]</f>
        <v>54752.5</v>
      </c>
      <c r="K708" s="4">
        <v>6</v>
      </c>
      <c r="L708" s="4">
        <v>2015</v>
      </c>
      <c r="M708" t="str">
        <f>INDEX(RoutesPivot[DepAirport],MATCH($C708,RoutesPivot[[RouteID]:[RouteID]],0))</f>
        <v>ORD</v>
      </c>
      <c r="N708" t="str">
        <f>INDEX(RoutesPivot[AirportID],MATCH($C708,RoutesPivot[[RouteID]:[RouteID]],0))</f>
        <v>JFK</v>
      </c>
      <c r="O708">
        <f>INDEX(RoutesPivot[Distance],MATCH($C708,RoutesPivot[[RouteID]:[RouteID]],0))</f>
        <v>619</v>
      </c>
      <c r="P708">
        <f>INDEX(RoutesPivot[ListPrice],MATCH($C708,RoutesPivot[[RouteID]:[RouteID]],0))</f>
        <v>250</v>
      </c>
      <c r="Q708" t="str">
        <f>INDEX(AirportPivot[AirportName],MATCH($N708,AirportPivot[[AirportID]:[AirportID]],0))</f>
        <v>John F Kennedy International</v>
      </c>
      <c r="R708">
        <f>INDEX(AirportPivot[Gates (number of available)],MATCH($N708,AirportPivot[[AirportID]:[AirportID]],0))</f>
        <v>120</v>
      </c>
    </row>
    <row r="709" spans="1:18" x14ac:dyDescent="0.25">
      <c r="A709" s="3" t="s">
        <v>739</v>
      </c>
      <c r="B709" s="12">
        <v>41669</v>
      </c>
      <c r="C709" s="4" t="s">
        <v>21</v>
      </c>
      <c r="D709" s="4">
        <v>1.4</v>
      </c>
      <c r="E709" s="4">
        <v>55</v>
      </c>
      <c r="F709" s="5">
        <v>0.75</v>
      </c>
      <c r="G709" s="6">
        <v>125</v>
      </c>
      <c r="H709" s="7">
        <v>20625</v>
      </c>
      <c r="I709" s="7">
        <f>FlightsPivot[[#This Row],[Total Fare]]*10%</f>
        <v>2062.5</v>
      </c>
      <c r="J709" s="7">
        <f>FlightsPivot[[#This Row],[Total Fare]]+FlightsPivot[[#This Row],[10% tax ]]</f>
        <v>22687.5</v>
      </c>
      <c r="K709" s="4">
        <v>1</v>
      </c>
      <c r="L709" s="4">
        <v>2014</v>
      </c>
      <c r="M709" t="str">
        <f>INDEX(RoutesPivot[DepAirport],MATCH($C709,RoutesPivot[[RouteID]:[RouteID]],0))</f>
        <v>ORD</v>
      </c>
      <c r="N709" t="str">
        <f>INDEX(RoutesPivot[AirportID],MATCH($C709,RoutesPivot[[RouteID]:[RouteID]],0))</f>
        <v>CLT</v>
      </c>
      <c r="O709">
        <f>INDEX(RoutesPivot[Distance],MATCH($C709,RoutesPivot[[RouteID]:[RouteID]],0))</f>
        <v>700</v>
      </c>
      <c r="P709">
        <f>INDEX(RoutesPivot[ListPrice],MATCH($C709,RoutesPivot[[RouteID]:[RouteID]],0))</f>
        <v>125</v>
      </c>
      <c r="Q709" t="str">
        <f>INDEX(AirportPivot[AirportName],MATCH($N709,AirportPivot[[AirportID]:[AirportID]],0))</f>
        <v>Charlotte/Douglas International</v>
      </c>
      <c r="R709">
        <f>INDEX(AirportPivot[Gates (number of available)],MATCH($N709,AirportPivot[[AirportID]:[AirportID]],0))</f>
        <v>65</v>
      </c>
    </row>
    <row r="710" spans="1:18" x14ac:dyDescent="0.25">
      <c r="A710" s="3" t="s">
        <v>740</v>
      </c>
      <c r="B710" s="12">
        <v>41805</v>
      </c>
      <c r="C710" s="4" t="s">
        <v>53</v>
      </c>
      <c r="D710" s="4">
        <v>2.6</v>
      </c>
      <c r="E710" s="4">
        <v>113</v>
      </c>
      <c r="F710" s="5">
        <v>0.5</v>
      </c>
      <c r="G710" s="6">
        <v>330</v>
      </c>
      <c r="H710" s="7">
        <v>61050</v>
      </c>
      <c r="I710" s="7">
        <f>FlightsPivot[[#This Row],[Total Fare]]*10%</f>
        <v>6105</v>
      </c>
      <c r="J710" s="7">
        <f>FlightsPivot[[#This Row],[Total Fare]]+FlightsPivot[[#This Row],[10% tax ]]</f>
        <v>67155</v>
      </c>
      <c r="K710" s="4">
        <v>6</v>
      </c>
      <c r="L710" s="4">
        <v>2014</v>
      </c>
      <c r="M710" t="str">
        <f>INDEX(RoutesPivot[DepAirport],MATCH($C710,RoutesPivot[[RouteID]:[RouteID]],0))</f>
        <v>ORD</v>
      </c>
      <c r="N710" t="str">
        <f>INDEX(RoutesPivot[AirportID],MATCH($C710,RoutesPivot[[RouteID]:[RouteID]],0))</f>
        <v>FLL</v>
      </c>
      <c r="O710">
        <f>INDEX(RoutesPivot[Distance],MATCH($C710,RoutesPivot[[RouteID]:[RouteID]],0))</f>
        <v>940</v>
      </c>
      <c r="P710">
        <f>INDEX(RoutesPivot[ListPrice],MATCH($C710,RoutesPivot[[RouteID]:[RouteID]],0))</f>
        <v>300</v>
      </c>
      <c r="Q710" t="str">
        <f>INDEX(AirportPivot[AirportName],MATCH($N710,AirportPivot[[AirportID]:[AirportID]],0))</f>
        <v>Fort Lauderdale/Hollywood International</v>
      </c>
      <c r="R710">
        <f>INDEX(AirportPivot[Gates (number of available)],MATCH($N710,AirportPivot[[AirportID]:[AirportID]],0))</f>
        <v>55</v>
      </c>
    </row>
    <row r="711" spans="1:18" x14ac:dyDescent="0.25">
      <c r="A711" s="3" t="s">
        <v>741</v>
      </c>
      <c r="B711" s="12">
        <v>41780</v>
      </c>
      <c r="C711" s="4" t="s">
        <v>13</v>
      </c>
      <c r="D711" s="4">
        <v>2.8</v>
      </c>
      <c r="E711" s="4">
        <v>49</v>
      </c>
      <c r="F711" s="5">
        <v>0.8125</v>
      </c>
      <c r="G711" s="6">
        <v>250</v>
      </c>
      <c r="H711" s="7">
        <v>41250</v>
      </c>
      <c r="I711" s="7">
        <f>FlightsPivot[[#This Row],[Total Fare]]*10%</f>
        <v>4125</v>
      </c>
      <c r="J711" s="7">
        <f>FlightsPivot[[#This Row],[Total Fare]]+FlightsPivot[[#This Row],[10% tax ]]</f>
        <v>45375</v>
      </c>
      <c r="K711" s="4">
        <v>5</v>
      </c>
      <c r="L711" s="4">
        <v>2014</v>
      </c>
      <c r="M711" t="str">
        <f>INDEX(RoutesPivot[DepAirport],MATCH($C711,RoutesPivot[[RouteID]:[RouteID]],0))</f>
        <v>ORD</v>
      </c>
      <c r="N711" t="str">
        <f>INDEX(RoutesPivot[AirportID],MATCH($C711,RoutesPivot[[RouteID]:[RouteID]],0))</f>
        <v>JFK</v>
      </c>
      <c r="O711">
        <f>INDEX(RoutesPivot[Distance],MATCH($C711,RoutesPivot[[RouteID]:[RouteID]],0))</f>
        <v>619</v>
      </c>
      <c r="P711">
        <f>INDEX(RoutesPivot[ListPrice],MATCH($C711,RoutesPivot[[RouteID]:[RouteID]],0))</f>
        <v>250</v>
      </c>
      <c r="Q711" t="str">
        <f>INDEX(AirportPivot[AirportName],MATCH($N711,AirportPivot[[AirportID]:[AirportID]],0))</f>
        <v>John F Kennedy International</v>
      </c>
      <c r="R711">
        <f>INDEX(AirportPivot[Gates (number of available)],MATCH($N711,AirportPivot[[AirportID]:[AirportID]],0))</f>
        <v>120</v>
      </c>
    </row>
    <row r="712" spans="1:18" x14ac:dyDescent="0.25">
      <c r="A712" s="3" t="s">
        <v>742</v>
      </c>
      <c r="B712" s="12">
        <v>42315</v>
      </c>
      <c r="C712" s="4" t="s">
        <v>37</v>
      </c>
      <c r="D712" s="4">
        <v>2.7</v>
      </c>
      <c r="E712" s="4">
        <v>200</v>
      </c>
      <c r="F712" s="5">
        <v>0.33333333333333331</v>
      </c>
      <c r="G712" s="6">
        <v>350</v>
      </c>
      <c r="H712" s="7">
        <v>57750</v>
      </c>
      <c r="I712" s="7">
        <f>FlightsPivot[[#This Row],[Total Fare]]*10%</f>
        <v>5775</v>
      </c>
      <c r="J712" s="7">
        <f>FlightsPivot[[#This Row],[Total Fare]]+FlightsPivot[[#This Row],[10% tax ]]</f>
        <v>63525</v>
      </c>
      <c r="K712" s="4">
        <v>11</v>
      </c>
      <c r="L712" s="4">
        <v>2015</v>
      </c>
      <c r="M712" t="str">
        <f>INDEX(RoutesPivot[DepAirport],MATCH($C712,RoutesPivot[[RouteID]:[RouteID]],0))</f>
        <v>ORD</v>
      </c>
      <c r="N712" t="str">
        <f>INDEX(RoutesPivot[AirportID],MATCH($C712,RoutesPivot[[RouteID]:[RouteID]],0))</f>
        <v>SEA</v>
      </c>
      <c r="O712">
        <f>INDEX(RoutesPivot[Distance],MATCH($C712,RoutesPivot[[RouteID]:[RouteID]],0))</f>
        <v>1500</v>
      </c>
      <c r="P712">
        <f>INDEX(RoutesPivot[ListPrice],MATCH($C712,RoutesPivot[[RouteID]:[RouteID]],0))</f>
        <v>350</v>
      </c>
      <c r="Q712" t="str">
        <f>INDEX(AirportPivot[AirportName],MATCH($N712,AirportPivot[[AirportID]:[AirportID]],0))</f>
        <v>Seattle-Tacoma International</v>
      </c>
      <c r="R712">
        <f>INDEX(AirportPivot[Gates (number of available)],MATCH($N712,AirportPivot[[AirportID]:[AirportID]],0))</f>
        <v>58</v>
      </c>
    </row>
    <row r="713" spans="1:18" x14ac:dyDescent="0.25">
      <c r="A713" s="3" t="s">
        <v>743</v>
      </c>
      <c r="B713" s="12">
        <v>42043</v>
      </c>
      <c r="C713" s="4" t="s">
        <v>103</v>
      </c>
      <c r="D713" s="4">
        <v>3</v>
      </c>
      <c r="E713" s="4">
        <v>107</v>
      </c>
      <c r="F713" s="5">
        <v>0.72916666666666663</v>
      </c>
      <c r="G713" s="6">
        <v>300</v>
      </c>
      <c r="H713" s="7">
        <v>55500</v>
      </c>
      <c r="I713" s="7">
        <f>FlightsPivot[[#This Row],[Total Fare]]*10%</f>
        <v>5550</v>
      </c>
      <c r="J713" s="7">
        <f>FlightsPivot[[#This Row],[Total Fare]]+FlightsPivot[[#This Row],[10% tax ]]</f>
        <v>61050</v>
      </c>
      <c r="K713" s="4">
        <v>2</v>
      </c>
      <c r="L713" s="4">
        <v>2015</v>
      </c>
      <c r="M713" t="str">
        <f>INDEX(RoutesPivot[DepAirport],MATCH($C713,RoutesPivot[[RouteID]:[RouteID]],0))</f>
        <v>ORD</v>
      </c>
      <c r="N713" t="str">
        <f>INDEX(RoutesPivot[AirportID],MATCH($C713,RoutesPivot[[RouteID]:[RouteID]],0))</f>
        <v>IAD</v>
      </c>
      <c r="O713">
        <f>INDEX(RoutesPivot[Distance],MATCH($C713,RoutesPivot[[RouteID]:[RouteID]],0))</f>
        <v>515</v>
      </c>
      <c r="P713">
        <f>INDEX(RoutesPivot[ListPrice],MATCH($C713,RoutesPivot[[RouteID]:[RouteID]],0))</f>
        <v>300</v>
      </c>
      <c r="Q713" t="str">
        <f>INDEX(AirportPivot[AirportName],MATCH($N713,AirportPivot[[AirportID]:[AirportID]],0))</f>
        <v>Washington Dulles International</v>
      </c>
      <c r="R713">
        <f>INDEX(AirportPivot[Gates (number of available)],MATCH($N713,AirportPivot[[AirportID]:[AirportID]],0))</f>
        <v>95</v>
      </c>
    </row>
    <row r="714" spans="1:18" x14ac:dyDescent="0.25">
      <c r="A714" s="3" t="s">
        <v>744</v>
      </c>
      <c r="B714" s="12">
        <v>41645</v>
      </c>
      <c r="C714" s="4" t="s">
        <v>11</v>
      </c>
      <c r="D714" s="4">
        <v>1.4</v>
      </c>
      <c r="E714" s="4">
        <v>91</v>
      </c>
      <c r="F714" s="5">
        <v>0.8125</v>
      </c>
      <c r="G714" s="6">
        <v>300</v>
      </c>
      <c r="H714" s="7">
        <v>55500</v>
      </c>
      <c r="I714" s="7">
        <f>FlightsPivot[[#This Row],[Total Fare]]*10%</f>
        <v>5550</v>
      </c>
      <c r="J714" s="7">
        <f>FlightsPivot[[#This Row],[Total Fare]]+FlightsPivot[[#This Row],[10% tax ]]</f>
        <v>61050</v>
      </c>
      <c r="K714" s="4">
        <v>1</v>
      </c>
      <c r="L714" s="4">
        <v>2014</v>
      </c>
      <c r="M714" t="str">
        <f>INDEX(RoutesPivot[DepAirport],MATCH($C714,RoutesPivot[[RouteID]:[RouteID]],0))</f>
        <v>ORD</v>
      </c>
      <c r="N714" t="str">
        <f>INDEX(RoutesPivot[AirportID],MATCH($C714,RoutesPivot[[RouteID]:[RouteID]],0))</f>
        <v>BOS</v>
      </c>
      <c r="O714">
        <f>INDEX(RoutesPivot[Distance],MATCH($C714,RoutesPivot[[RouteID]:[RouteID]],0))</f>
        <v>730</v>
      </c>
      <c r="P714">
        <f>INDEX(RoutesPivot[ListPrice],MATCH($C714,RoutesPivot[[RouteID]:[RouteID]],0))</f>
        <v>300</v>
      </c>
      <c r="Q714" t="str">
        <f>INDEX(AirportPivot[AirportName],MATCH($N714,AirportPivot[[AirportID]:[AirportID]],0))</f>
        <v>General Edward Lawrence Logan International</v>
      </c>
      <c r="R714">
        <f>INDEX(AirportPivot[Gates (number of available)],MATCH($N714,AirportPivot[[AirportID]:[AirportID]],0))</f>
        <v>63</v>
      </c>
    </row>
    <row r="715" spans="1:18" x14ac:dyDescent="0.25">
      <c r="A715" s="3" t="s">
        <v>745</v>
      </c>
      <c r="B715" s="12">
        <v>41874</v>
      </c>
      <c r="C715" s="4" t="s">
        <v>27</v>
      </c>
      <c r="D715" s="4">
        <v>11.2</v>
      </c>
      <c r="E715" s="4">
        <v>17</v>
      </c>
      <c r="F715" s="5">
        <v>0.8125</v>
      </c>
      <c r="G715" s="6">
        <v>220</v>
      </c>
      <c r="H715" s="7">
        <v>40700</v>
      </c>
      <c r="I715" s="7">
        <f>FlightsPivot[[#This Row],[Total Fare]]*10%</f>
        <v>4070</v>
      </c>
      <c r="J715" s="7">
        <f>FlightsPivot[[#This Row],[Total Fare]]+FlightsPivot[[#This Row],[10% tax ]]</f>
        <v>44770</v>
      </c>
      <c r="K715" s="4">
        <v>8</v>
      </c>
      <c r="L715" s="4">
        <v>2014</v>
      </c>
      <c r="M715" t="str">
        <f>INDEX(RoutesPivot[DepAirport],MATCH($C715,RoutesPivot[[RouteID]:[RouteID]],0))</f>
        <v>ORD</v>
      </c>
      <c r="N715" t="str">
        <f>INDEX(RoutesPivot[AirportID],MATCH($C715,RoutesPivot[[RouteID]:[RouteID]],0))</f>
        <v>ATL</v>
      </c>
      <c r="O715">
        <f>INDEX(RoutesPivot[Distance],MATCH($C715,RoutesPivot[[RouteID]:[RouteID]],0))</f>
        <v>510</v>
      </c>
      <c r="P715">
        <f>INDEX(RoutesPivot[ListPrice],MATCH($C715,RoutesPivot[[RouteID]:[RouteID]],0))</f>
        <v>200</v>
      </c>
      <c r="Q715" t="str">
        <f>INDEX(AirportPivot[AirportName],MATCH($N715,AirportPivot[[AirportID]:[AirportID]],0))</f>
        <v>Hartsfield-Jackson Atlanta International</v>
      </c>
      <c r="R715">
        <f>INDEX(AirportPivot[Gates (number of available)],MATCH($N715,AirportPivot[[AirportID]:[AirportID]],0))</f>
        <v>100</v>
      </c>
    </row>
    <row r="716" spans="1:18" x14ac:dyDescent="0.25">
      <c r="A716" s="3" t="s">
        <v>746</v>
      </c>
      <c r="B716" s="12">
        <v>41694</v>
      </c>
      <c r="C716" s="4" t="s">
        <v>13</v>
      </c>
      <c r="D716" s="4">
        <v>2.1</v>
      </c>
      <c r="E716" s="4">
        <v>85</v>
      </c>
      <c r="F716" s="5">
        <v>0.3125</v>
      </c>
      <c r="G716" s="6">
        <v>250</v>
      </c>
      <c r="H716" s="7">
        <v>45250</v>
      </c>
      <c r="I716" s="7">
        <f>FlightsPivot[[#This Row],[Total Fare]]*10%</f>
        <v>4525</v>
      </c>
      <c r="J716" s="7">
        <f>FlightsPivot[[#This Row],[Total Fare]]+FlightsPivot[[#This Row],[10% tax ]]</f>
        <v>49775</v>
      </c>
      <c r="K716" s="4">
        <v>2</v>
      </c>
      <c r="L716" s="4">
        <v>2014</v>
      </c>
      <c r="M716" t="str">
        <f>INDEX(RoutesPivot[DepAirport],MATCH($C716,RoutesPivot[[RouteID]:[RouteID]],0))</f>
        <v>ORD</v>
      </c>
      <c r="N716" t="str">
        <f>INDEX(RoutesPivot[AirportID],MATCH($C716,RoutesPivot[[RouteID]:[RouteID]],0))</f>
        <v>JFK</v>
      </c>
      <c r="O716">
        <f>INDEX(RoutesPivot[Distance],MATCH($C716,RoutesPivot[[RouteID]:[RouteID]],0))</f>
        <v>619</v>
      </c>
      <c r="P716">
        <f>INDEX(RoutesPivot[ListPrice],MATCH($C716,RoutesPivot[[RouteID]:[RouteID]],0))</f>
        <v>250</v>
      </c>
      <c r="Q716" t="str">
        <f>INDEX(AirportPivot[AirportName],MATCH($N716,AirportPivot[[AirportID]:[AirportID]],0))</f>
        <v>John F Kennedy International</v>
      </c>
      <c r="R716">
        <f>INDEX(AirportPivot[Gates (number of available)],MATCH($N716,AirportPivot[[AirportID]:[AirportID]],0))</f>
        <v>120</v>
      </c>
    </row>
    <row r="717" spans="1:18" x14ac:dyDescent="0.25">
      <c r="A717" s="3" t="s">
        <v>747</v>
      </c>
      <c r="B717" s="12">
        <v>42178</v>
      </c>
      <c r="C717" s="4" t="s">
        <v>15</v>
      </c>
      <c r="D717" s="4">
        <v>2.9</v>
      </c>
      <c r="E717" s="4">
        <v>29</v>
      </c>
      <c r="F717" s="5">
        <v>0.79166666666666663</v>
      </c>
      <c r="G717" s="6">
        <v>247.5</v>
      </c>
      <c r="H717" s="7">
        <v>45787.5</v>
      </c>
      <c r="I717" s="7">
        <f>FlightsPivot[[#This Row],[Total Fare]]*10%</f>
        <v>4578.75</v>
      </c>
      <c r="J717" s="7">
        <f>FlightsPivot[[#This Row],[Total Fare]]+FlightsPivot[[#This Row],[10% tax ]]</f>
        <v>50366.25</v>
      </c>
      <c r="K717" s="4">
        <v>6</v>
      </c>
      <c r="L717" s="4">
        <v>2015</v>
      </c>
      <c r="M717" t="str">
        <f>INDEX(RoutesPivot[DepAirport],MATCH($C717,RoutesPivot[[RouteID]:[RouteID]],0))</f>
        <v>ORD</v>
      </c>
      <c r="N717" t="str">
        <f>INDEX(RoutesPivot[AirportID],MATCH($C717,RoutesPivot[[RouteID]:[RouteID]],0))</f>
        <v>EWR</v>
      </c>
      <c r="O717">
        <f>INDEX(RoutesPivot[Distance],MATCH($C717,RoutesPivot[[RouteID]:[RouteID]],0))</f>
        <v>600</v>
      </c>
      <c r="P717">
        <f>INDEX(RoutesPivot[ListPrice],MATCH($C717,RoutesPivot[[RouteID]:[RouteID]],0))</f>
        <v>225</v>
      </c>
      <c r="Q717" t="str">
        <f>INDEX(AirportPivot[AirportName],MATCH($N717,AirportPivot[[AirportID]:[AirportID]],0))</f>
        <v>Newark Liberty International</v>
      </c>
      <c r="R717">
        <f>INDEX(AirportPivot[Gates (number of available)],MATCH($N717,AirportPivot[[AirportID]:[AirportID]],0))</f>
        <v>82</v>
      </c>
    </row>
    <row r="718" spans="1:18" x14ac:dyDescent="0.25">
      <c r="A718" s="3" t="s">
        <v>748</v>
      </c>
      <c r="B718" s="12">
        <v>42212</v>
      </c>
      <c r="C718" s="4" t="s">
        <v>98</v>
      </c>
      <c r="D718" s="4">
        <v>2.1</v>
      </c>
      <c r="E718" s="4">
        <v>114</v>
      </c>
      <c r="F718" s="5">
        <v>0.66666666666666663</v>
      </c>
      <c r="G718" s="6">
        <v>302.5</v>
      </c>
      <c r="H718" s="7">
        <v>55962.5</v>
      </c>
      <c r="I718" s="7">
        <f>FlightsPivot[[#This Row],[Total Fare]]*10%</f>
        <v>5596.25</v>
      </c>
      <c r="J718" s="7">
        <f>FlightsPivot[[#This Row],[Total Fare]]+FlightsPivot[[#This Row],[10% tax ]]</f>
        <v>61558.75</v>
      </c>
      <c r="K718" s="4">
        <v>7</v>
      </c>
      <c r="L718" s="4">
        <v>2015</v>
      </c>
      <c r="M718" t="str">
        <f>INDEX(RoutesPivot[DepAirport],MATCH($C718,RoutesPivot[[RouteID]:[RouteID]],0))</f>
        <v>ORD</v>
      </c>
      <c r="N718" t="str">
        <f>INDEX(RoutesPivot[AirportID],MATCH($C718,RoutesPivot[[RouteID]:[RouteID]],0))</f>
        <v>PHL</v>
      </c>
      <c r="O718">
        <f>INDEX(RoutesPivot[Distance],MATCH($C718,RoutesPivot[[RouteID]:[RouteID]],0))</f>
        <v>580</v>
      </c>
      <c r="P718">
        <f>INDEX(RoutesPivot[ListPrice],MATCH($C718,RoutesPivot[[RouteID]:[RouteID]],0))</f>
        <v>275</v>
      </c>
      <c r="Q718" t="str">
        <f>INDEX(AirportPivot[AirportName],MATCH($N718,AirportPivot[[AirportID]:[AirportID]],0))</f>
        <v>Philadelphia International</v>
      </c>
      <c r="R718">
        <f>INDEX(AirportPivot[Gates (number of available)],MATCH($N718,AirportPivot[[AirportID]:[AirportID]],0))</f>
        <v>89</v>
      </c>
    </row>
    <row r="719" spans="1:18" x14ac:dyDescent="0.25">
      <c r="A719" s="3" t="s">
        <v>749</v>
      </c>
      <c r="B719" s="12">
        <v>41827</v>
      </c>
      <c r="C719" s="4" t="s">
        <v>21</v>
      </c>
      <c r="D719" s="4">
        <v>1.8</v>
      </c>
      <c r="E719" s="4">
        <v>120</v>
      </c>
      <c r="F719" s="5">
        <v>0.77083333333333337</v>
      </c>
      <c r="G719" s="6">
        <v>137.5</v>
      </c>
      <c r="H719" s="7">
        <v>25437.5</v>
      </c>
      <c r="I719" s="7">
        <f>FlightsPivot[[#This Row],[Total Fare]]*10%</f>
        <v>2543.75</v>
      </c>
      <c r="J719" s="7">
        <f>FlightsPivot[[#This Row],[Total Fare]]+FlightsPivot[[#This Row],[10% tax ]]</f>
        <v>27981.25</v>
      </c>
      <c r="K719" s="4">
        <v>7</v>
      </c>
      <c r="L719" s="4">
        <v>2014</v>
      </c>
      <c r="M719" t="str">
        <f>INDEX(RoutesPivot[DepAirport],MATCH($C719,RoutesPivot[[RouteID]:[RouteID]],0))</f>
        <v>ORD</v>
      </c>
      <c r="N719" t="str">
        <f>INDEX(RoutesPivot[AirportID],MATCH($C719,RoutesPivot[[RouteID]:[RouteID]],0))</f>
        <v>CLT</v>
      </c>
      <c r="O719">
        <f>INDEX(RoutesPivot[Distance],MATCH($C719,RoutesPivot[[RouteID]:[RouteID]],0))</f>
        <v>700</v>
      </c>
      <c r="P719">
        <f>INDEX(RoutesPivot[ListPrice],MATCH($C719,RoutesPivot[[RouteID]:[RouteID]],0))</f>
        <v>125</v>
      </c>
      <c r="Q719" t="str">
        <f>INDEX(AirportPivot[AirportName],MATCH($N719,AirportPivot[[AirportID]:[AirportID]],0))</f>
        <v>Charlotte/Douglas International</v>
      </c>
      <c r="R719">
        <f>INDEX(AirportPivot[Gates (number of available)],MATCH($N719,AirportPivot[[AirportID]:[AirportID]],0))</f>
        <v>65</v>
      </c>
    </row>
    <row r="720" spans="1:18" x14ac:dyDescent="0.25">
      <c r="A720" s="3" t="s">
        <v>750</v>
      </c>
      <c r="B720" s="12">
        <v>42141</v>
      </c>
      <c r="C720" s="4" t="s">
        <v>15</v>
      </c>
      <c r="D720" s="4">
        <v>1.5</v>
      </c>
      <c r="E720" s="4">
        <v>37</v>
      </c>
      <c r="F720" s="5">
        <v>0.79166666666666663</v>
      </c>
      <c r="G720" s="6">
        <v>225</v>
      </c>
      <c r="H720" s="7">
        <v>37125</v>
      </c>
      <c r="I720" s="7">
        <f>FlightsPivot[[#This Row],[Total Fare]]*10%</f>
        <v>3712.5</v>
      </c>
      <c r="J720" s="7">
        <f>FlightsPivot[[#This Row],[Total Fare]]+FlightsPivot[[#This Row],[10% tax ]]</f>
        <v>40837.5</v>
      </c>
      <c r="K720" s="4">
        <v>5</v>
      </c>
      <c r="L720" s="4">
        <v>2015</v>
      </c>
      <c r="M720" t="str">
        <f>INDEX(RoutesPivot[DepAirport],MATCH($C720,RoutesPivot[[RouteID]:[RouteID]],0))</f>
        <v>ORD</v>
      </c>
      <c r="N720" t="str">
        <f>INDEX(RoutesPivot[AirportID],MATCH($C720,RoutesPivot[[RouteID]:[RouteID]],0))</f>
        <v>EWR</v>
      </c>
      <c r="O720">
        <f>INDEX(RoutesPivot[Distance],MATCH($C720,RoutesPivot[[RouteID]:[RouteID]],0))</f>
        <v>600</v>
      </c>
      <c r="P720">
        <f>INDEX(RoutesPivot[ListPrice],MATCH($C720,RoutesPivot[[RouteID]:[RouteID]],0))</f>
        <v>225</v>
      </c>
      <c r="Q720" t="str">
        <f>INDEX(AirportPivot[AirportName],MATCH($N720,AirportPivot[[AirportID]:[AirportID]],0))</f>
        <v>Newark Liberty International</v>
      </c>
      <c r="R720">
        <f>INDEX(AirportPivot[Gates (number of available)],MATCH($N720,AirportPivot[[AirportID]:[AirportID]],0))</f>
        <v>82</v>
      </c>
    </row>
    <row r="721" spans="1:18" x14ac:dyDescent="0.25">
      <c r="A721" s="3" t="s">
        <v>751</v>
      </c>
      <c r="B721" s="12">
        <v>41708</v>
      </c>
      <c r="C721" s="4" t="s">
        <v>37</v>
      </c>
      <c r="D721" s="4">
        <v>3.7</v>
      </c>
      <c r="E721" s="4">
        <v>167</v>
      </c>
      <c r="F721" s="5">
        <v>0.8125</v>
      </c>
      <c r="G721" s="6">
        <v>350</v>
      </c>
      <c r="H721" s="7">
        <v>57750</v>
      </c>
      <c r="I721" s="7">
        <f>FlightsPivot[[#This Row],[Total Fare]]*10%</f>
        <v>5775</v>
      </c>
      <c r="J721" s="7">
        <f>FlightsPivot[[#This Row],[Total Fare]]+FlightsPivot[[#This Row],[10% tax ]]</f>
        <v>63525</v>
      </c>
      <c r="K721" s="4">
        <v>3</v>
      </c>
      <c r="L721" s="4">
        <v>2014</v>
      </c>
      <c r="M721" t="str">
        <f>INDEX(RoutesPivot[DepAirport],MATCH($C721,RoutesPivot[[RouteID]:[RouteID]],0))</f>
        <v>ORD</v>
      </c>
      <c r="N721" t="str">
        <f>INDEX(RoutesPivot[AirportID],MATCH($C721,RoutesPivot[[RouteID]:[RouteID]],0))</f>
        <v>SEA</v>
      </c>
      <c r="O721">
        <f>INDEX(RoutesPivot[Distance],MATCH($C721,RoutesPivot[[RouteID]:[RouteID]],0))</f>
        <v>1500</v>
      </c>
      <c r="P721">
        <f>INDEX(RoutesPivot[ListPrice],MATCH($C721,RoutesPivot[[RouteID]:[RouteID]],0))</f>
        <v>350</v>
      </c>
      <c r="Q721" t="str">
        <f>INDEX(AirportPivot[AirportName],MATCH($N721,AirportPivot[[AirportID]:[AirportID]],0))</f>
        <v>Seattle-Tacoma International</v>
      </c>
      <c r="R721">
        <f>INDEX(AirportPivot[Gates (number of available)],MATCH($N721,AirportPivot[[AirportID]:[AirportID]],0))</f>
        <v>58</v>
      </c>
    </row>
    <row r="722" spans="1:18" x14ac:dyDescent="0.25">
      <c r="A722" s="3" t="s">
        <v>752</v>
      </c>
      <c r="B722" s="12">
        <v>41835</v>
      </c>
      <c r="C722" s="4" t="s">
        <v>25</v>
      </c>
      <c r="D722" s="4">
        <v>2.1</v>
      </c>
      <c r="E722" s="4">
        <v>195</v>
      </c>
      <c r="F722" s="5">
        <v>0.5</v>
      </c>
      <c r="G722" s="6">
        <v>220</v>
      </c>
      <c r="H722" s="7">
        <v>36300</v>
      </c>
      <c r="I722" s="7">
        <f>FlightsPivot[[#This Row],[Total Fare]]*10%</f>
        <v>3630</v>
      </c>
      <c r="J722" s="7">
        <f>FlightsPivot[[#This Row],[Total Fare]]+FlightsPivot[[#This Row],[10% tax ]]</f>
        <v>39930</v>
      </c>
      <c r="K722" s="4">
        <v>7</v>
      </c>
      <c r="L722" s="4">
        <v>2014</v>
      </c>
      <c r="M722" t="str">
        <f>INDEX(RoutesPivot[DepAirport],MATCH($C722,RoutesPivot[[RouteID]:[RouteID]],0))</f>
        <v>ORD</v>
      </c>
      <c r="N722" t="str">
        <f>INDEX(RoutesPivot[AirportID],MATCH($C722,RoutesPivot[[RouteID]:[RouteID]],0))</f>
        <v>DFW</v>
      </c>
      <c r="O722">
        <f>INDEX(RoutesPivot[Distance],MATCH($C722,RoutesPivot[[RouteID]:[RouteID]],0))</f>
        <v>700</v>
      </c>
      <c r="P722">
        <f>INDEX(RoutesPivot[ListPrice],MATCH($C722,RoutesPivot[[RouteID]:[RouteID]],0))</f>
        <v>200</v>
      </c>
      <c r="Q722" t="str">
        <f>INDEX(AirportPivot[AirportName],MATCH($N722,AirportPivot[[AirportID]:[AirportID]],0))</f>
        <v>Dallas/Fort Worth International</v>
      </c>
      <c r="R722">
        <f>INDEX(AirportPivot[Gates (number of available)],MATCH($N722,AirportPivot[[AirportID]:[AirportID]],0))</f>
        <v>130</v>
      </c>
    </row>
    <row r="723" spans="1:18" x14ac:dyDescent="0.25">
      <c r="A723" s="3" t="s">
        <v>753</v>
      </c>
      <c r="B723" s="12">
        <v>41702</v>
      </c>
      <c r="C723" s="4" t="s">
        <v>50</v>
      </c>
      <c r="D723" s="4">
        <v>2.5</v>
      </c>
      <c r="E723" s="4">
        <v>13</v>
      </c>
      <c r="F723" s="5">
        <v>0.33333333333333331</v>
      </c>
      <c r="G723" s="6">
        <v>275</v>
      </c>
      <c r="H723" s="7">
        <v>50875</v>
      </c>
      <c r="I723" s="7">
        <f>FlightsPivot[[#This Row],[Total Fare]]*10%</f>
        <v>5087.5</v>
      </c>
      <c r="J723" s="7">
        <f>FlightsPivot[[#This Row],[Total Fare]]+FlightsPivot[[#This Row],[10% tax ]]</f>
        <v>55962.5</v>
      </c>
      <c r="K723" s="4">
        <v>3</v>
      </c>
      <c r="L723" s="4">
        <v>2014</v>
      </c>
      <c r="M723" t="str">
        <f>INDEX(RoutesPivot[DepAirport],MATCH($C723,RoutesPivot[[RouteID]:[RouteID]],0))</f>
        <v>ORD</v>
      </c>
      <c r="N723" t="str">
        <f>INDEX(RoutesPivot[AirportID],MATCH($C723,RoutesPivot[[RouteID]:[RouteID]],0))</f>
        <v>LGA</v>
      </c>
      <c r="O723">
        <f>INDEX(RoutesPivot[Distance],MATCH($C723,RoutesPivot[[RouteID]:[RouteID]],0))</f>
        <v>610</v>
      </c>
      <c r="P723">
        <f>INDEX(RoutesPivot[ListPrice],MATCH($C723,RoutesPivot[[RouteID]:[RouteID]],0))</f>
        <v>275</v>
      </c>
      <c r="Q723" t="str">
        <f>INDEX(AirportPivot[AirportName],MATCH($N723,AirportPivot[[AirportID]:[AirportID]],0))</f>
        <v>Laguardia</v>
      </c>
      <c r="R723">
        <f>INDEX(AirportPivot[Gates (number of available)],MATCH($N723,AirportPivot[[AirportID]:[AirportID]],0))</f>
        <v>66</v>
      </c>
    </row>
    <row r="724" spans="1:18" x14ac:dyDescent="0.25">
      <c r="A724" s="3" t="s">
        <v>754</v>
      </c>
      <c r="B724" s="12">
        <v>42236</v>
      </c>
      <c r="C724" s="4" t="s">
        <v>17</v>
      </c>
      <c r="D724" s="4">
        <v>6.3</v>
      </c>
      <c r="E724" s="4">
        <v>189</v>
      </c>
      <c r="F724" s="5">
        <v>0.8125</v>
      </c>
      <c r="G724" s="6">
        <v>385</v>
      </c>
      <c r="H724" s="7">
        <v>63525</v>
      </c>
      <c r="I724" s="7">
        <f>FlightsPivot[[#This Row],[Total Fare]]*10%</f>
        <v>6352.5</v>
      </c>
      <c r="J724" s="7">
        <f>FlightsPivot[[#This Row],[Total Fare]]+FlightsPivot[[#This Row],[10% tax ]]</f>
        <v>69877.5</v>
      </c>
      <c r="K724" s="4">
        <v>8</v>
      </c>
      <c r="L724" s="4">
        <v>2015</v>
      </c>
      <c r="M724" t="str">
        <f>INDEX(RoutesPivot[DepAirport],MATCH($C724,RoutesPivot[[RouteID]:[RouteID]],0))</f>
        <v>ORD</v>
      </c>
      <c r="N724" t="str">
        <f>INDEX(RoutesPivot[AirportID],MATCH($C724,RoutesPivot[[RouteID]:[RouteID]],0))</f>
        <v>LAX</v>
      </c>
      <c r="O724">
        <f>INDEX(RoutesPivot[Distance],MATCH($C724,RoutesPivot[[RouteID]:[RouteID]],0))</f>
        <v>1518</v>
      </c>
      <c r="P724">
        <f>INDEX(RoutesPivot[ListPrice],MATCH($C724,RoutesPivot[[RouteID]:[RouteID]],0))</f>
        <v>350</v>
      </c>
      <c r="Q724" t="str">
        <f>INDEX(AirportPivot[AirportName],MATCH($N724,AirportPivot[[AirportID]:[AirportID]],0))</f>
        <v>Los Angeles International</v>
      </c>
      <c r="R724">
        <f>INDEX(AirportPivot[Gates (number of available)],MATCH($N724,AirportPivot[[AirportID]:[AirportID]],0))</f>
        <v>86</v>
      </c>
    </row>
    <row r="725" spans="1:18" x14ac:dyDescent="0.25">
      <c r="A725" s="3" t="s">
        <v>755</v>
      </c>
      <c r="B725" s="12">
        <v>42332</v>
      </c>
      <c r="C725" s="4" t="s">
        <v>23</v>
      </c>
      <c r="D725" s="4">
        <v>3.2</v>
      </c>
      <c r="E725" s="4">
        <v>139</v>
      </c>
      <c r="F725" s="5">
        <v>0.47916666666666669</v>
      </c>
      <c r="G725" s="6">
        <v>450</v>
      </c>
      <c r="H725" s="7">
        <v>83250</v>
      </c>
      <c r="I725" s="7">
        <f>FlightsPivot[[#This Row],[Total Fare]]*10%</f>
        <v>8325</v>
      </c>
      <c r="J725" s="7">
        <f>FlightsPivot[[#This Row],[Total Fare]]+FlightsPivot[[#This Row],[10% tax ]]</f>
        <v>91575</v>
      </c>
      <c r="K725" s="4">
        <v>11</v>
      </c>
      <c r="L725" s="4">
        <v>2015</v>
      </c>
      <c r="M725" t="str">
        <f>INDEX(RoutesPivot[DepAirport],MATCH($C725,RoutesPivot[[RouteID]:[RouteID]],0))</f>
        <v>ORD</v>
      </c>
      <c r="N725" t="str">
        <f>INDEX(RoutesPivot[AirportID],MATCH($C725,RoutesPivot[[RouteID]:[RouteID]],0))</f>
        <v>DEN</v>
      </c>
      <c r="O725">
        <f>INDEX(RoutesPivot[Distance],MATCH($C725,RoutesPivot[[RouteID]:[RouteID]],0))</f>
        <v>800</v>
      </c>
      <c r="P725">
        <f>INDEX(RoutesPivot[ListPrice],MATCH($C725,RoutesPivot[[RouteID]:[RouteID]],0))</f>
        <v>300</v>
      </c>
      <c r="Q725" t="str">
        <f>INDEX(AirportPivot[AirportName],MATCH($N725,AirportPivot[[AirportID]:[AirportID]],0))</f>
        <v>Denver International</v>
      </c>
      <c r="R725">
        <f>INDEX(AirportPivot[Gates (number of available)],MATCH($N725,AirportPivot[[AirportID]:[AirportID]],0))</f>
        <v>75</v>
      </c>
    </row>
    <row r="726" spans="1:18" x14ac:dyDescent="0.25">
      <c r="A726" s="3" t="s">
        <v>756</v>
      </c>
      <c r="B726" s="12">
        <v>41859</v>
      </c>
      <c r="C726" s="4" t="s">
        <v>17</v>
      </c>
      <c r="D726" s="4">
        <v>5.5</v>
      </c>
      <c r="E726" s="4">
        <v>169</v>
      </c>
      <c r="F726" s="5">
        <v>0.3125</v>
      </c>
      <c r="G726" s="6">
        <v>385</v>
      </c>
      <c r="H726" s="7">
        <v>63525</v>
      </c>
      <c r="I726" s="7">
        <f>FlightsPivot[[#This Row],[Total Fare]]*10%</f>
        <v>6352.5</v>
      </c>
      <c r="J726" s="7">
        <f>FlightsPivot[[#This Row],[Total Fare]]+FlightsPivot[[#This Row],[10% tax ]]</f>
        <v>69877.5</v>
      </c>
      <c r="K726" s="4">
        <v>8</v>
      </c>
      <c r="L726" s="4">
        <v>2014</v>
      </c>
      <c r="M726" t="str">
        <f>INDEX(RoutesPivot[DepAirport],MATCH($C726,RoutesPivot[[RouteID]:[RouteID]],0))</f>
        <v>ORD</v>
      </c>
      <c r="N726" t="str">
        <f>INDEX(RoutesPivot[AirportID],MATCH($C726,RoutesPivot[[RouteID]:[RouteID]],0))</f>
        <v>LAX</v>
      </c>
      <c r="O726">
        <f>INDEX(RoutesPivot[Distance],MATCH($C726,RoutesPivot[[RouteID]:[RouteID]],0))</f>
        <v>1518</v>
      </c>
      <c r="P726">
        <f>INDEX(RoutesPivot[ListPrice],MATCH($C726,RoutesPivot[[RouteID]:[RouteID]],0))</f>
        <v>350</v>
      </c>
      <c r="Q726" t="str">
        <f>INDEX(AirportPivot[AirportName],MATCH($N726,AirportPivot[[AirportID]:[AirportID]],0))</f>
        <v>Los Angeles International</v>
      </c>
      <c r="R726">
        <f>INDEX(AirportPivot[Gates (number of available)],MATCH($N726,AirportPivot[[AirportID]:[AirportID]],0))</f>
        <v>86</v>
      </c>
    </row>
    <row r="727" spans="1:18" x14ac:dyDescent="0.25">
      <c r="A727" s="3" t="s">
        <v>757</v>
      </c>
      <c r="B727" s="12">
        <v>42124</v>
      </c>
      <c r="C727" s="4" t="s">
        <v>33</v>
      </c>
      <c r="D727" s="4">
        <v>2.5</v>
      </c>
      <c r="E727" s="4">
        <v>209</v>
      </c>
      <c r="F727" s="5">
        <v>0.83333333333333337</v>
      </c>
      <c r="G727" s="6">
        <v>375</v>
      </c>
      <c r="H727" s="7">
        <v>61875</v>
      </c>
      <c r="I727" s="7">
        <f>FlightsPivot[[#This Row],[Total Fare]]*10%</f>
        <v>6187.5</v>
      </c>
      <c r="J727" s="7">
        <f>FlightsPivot[[#This Row],[Total Fare]]+FlightsPivot[[#This Row],[10% tax ]]</f>
        <v>68062.5</v>
      </c>
      <c r="K727" s="4">
        <v>4</v>
      </c>
      <c r="L727" s="4">
        <v>2015</v>
      </c>
      <c r="M727" t="str">
        <f>INDEX(RoutesPivot[DepAirport],MATCH($C727,RoutesPivot[[RouteID]:[RouteID]],0))</f>
        <v>ORD</v>
      </c>
      <c r="N727" t="str">
        <f>INDEX(RoutesPivot[AirportID],MATCH($C727,RoutesPivot[[RouteID]:[RouteID]],0))</f>
        <v>SFO</v>
      </c>
      <c r="O727">
        <f>INDEX(RoutesPivot[Distance],MATCH($C727,RoutesPivot[[RouteID]:[RouteID]],0))</f>
        <v>1600</v>
      </c>
      <c r="P727">
        <f>INDEX(RoutesPivot[ListPrice],MATCH($C727,RoutesPivot[[RouteID]:[RouteID]],0))</f>
        <v>375</v>
      </c>
      <c r="Q727" t="str">
        <f>INDEX(AirportPivot[AirportName],MATCH($N727,AirportPivot[[AirportID]:[AirportID]],0))</f>
        <v>San Francisco International</v>
      </c>
      <c r="R727">
        <f>INDEX(AirportPivot[Gates (number of available)],MATCH($N727,AirportPivot[[AirportID]:[AirportID]],0))</f>
        <v>70</v>
      </c>
    </row>
    <row r="728" spans="1:18" x14ac:dyDescent="0.25">
      <c r="A728" s="3" t="s">
        <v>758</v>
      </c>
      <c r="B728" s="12">
        <v>42095</v>
      </c>
      <c r="C728" s="4" t="s">
        <v>23</v>
      </c>
      <c r="D728" s="4">
        <v>1.5</v>
      </c>
      <c r="E728" s="4">
        <v>137</v>
      </c>
      <c r="F728" s="5">
        <v>0.70833333333333337</v>
      </c>
      <c r="G728" s="6">
        <v>300</v>
      </c>
      <c r="H728" s="7">
        <v>55500</v>
      </c>
      <c r="I728" s="7">
        <f>FlightsPivot[[#This Row],[Total Fare]]*10%</f>
        <v>5550</v>
      </c>
      <c r="J728" s="7">
        <f>FlightsPivot[[#This Row],[Total Fare]]+FlightsPivot[[#This Row],[10% tax ]]</f>
        <v>61050</v>
      </c>
      <c r="K728" s="4">
        <v>4</v>
      </c>
      <c r="L728" s="4">
        <v>2015</v>
      </c>
      <c r="M728" t="str">
        <f>INDEX(RoutesPivot[DepAirport],MATCH($C728,RoutesPivot[[RouteID]:[RouteID]],0))</f>
        <v>ORD</v>
      </c>
      <c r="N728" t="str">
        <f>INDEX(RoutesPivot[AirportID],MATCH($C728,RoutesPivot[[RouteID]:[RouteID]],0))</f>
        <v>DEN</v>
      </c>
      <c r="O728">
        <f>INDEX(RoutesPivot[Distance],MATCH($C728,RoutesPivot[[RouteID]:[RouteID]],0))</f>
        <v>800</v>
      </c>
      <c r="P728">
        <f>INDEX(RoutesPivot[ListPrice],MATCH($C728,RoutesPivot[[RouteID]:[RouteID]],0))</f>
        <v>300</v>
      </c>
      <c r="Q728" t="str">
        <f>INDEX(AirportPivot[AirportName],MATCH($N728,AirportPivot[[AirportID]:[AirportID]],0))</f>
        <v>Denver International</v>
      </c>
      <c r="R728">
        <f>INDEX(AirportPivot[Gates (number of available)],MATCH($N728,AirportPivot[[AirportID]:[AirportID]],0))</f>
        <v>75</v>
      </c>
    </row>
    <row r="729" spans="1:18" x14ac:dyDescent="0.25">
      <c r="A729" s="3" t="s">
        <v>759</v>
      </c>
      <c r="B729" s="12">
        <v>41810</v>
      </c>
      <c r="C729" s="4" t="s">
        <v>25</v>
      </c>
      <c r="D729" s="4">
        <v>3</v>
      </c>
      <c r="E729" s="4">
        <v>7</v>
      </c>
      <c r="F729" s="5">
        <v>0.58333333333333337</v>
      </c>
      <c r="G729" s="6">
        <v>220</v>
      </c>
      <c r="H729" s="7">
        <v>40700</v>
      </c>
      <c r="I729" s="7">
        <f>FlightsPivot[[#This Row],[Total Fare]]*10%</f>
        <v>4070</v>
      </c>
      <c r="J729" s="7">
        <f>FlightsPivot[[#This Row],[Total Fare]]+FlightsPivot[[#This Row],[10% tax ]]</f>
        <v>44770</v>
      </c>
      <c r="K729" s="4">
        <v>6</v>
      </c>
      <c r="L729" s="4">
        <v>2014</v>
      </c>
      <c r="M729" t="str">
        <f>INDEX(RoutesPivot[DepAirport],MATCH($C729,RoutesPivot[[RouteID]:[RouteID]],0))</f>
        <v>ORD</v>
      </c>
      <c r="N729" t="str">
        <f>INDEX(RoutesPivot[AirportID],MATCH($C729,RoutesPivot[[RouteID]:[RouteID]],0))</f>
        <v>DFW</v>
      </c>
      <c r="O729">
        <f>INDEX(RoutesPivot[Distance],MATCH($C729,RoutesPivot[[RouteID]:[RouteID]],0))</f>
        <v>700</v>
      </c>
      <c r="P729">
        <f>INDEX(RoutesPivot[ListPrice],MATCH($C729,RoutesPivot[[RouteID]:[RouteID]],0))</f>
        <v>200</v>
      </c>
      <c r="Q729" t="str">
        <f>INDEX(AirportPivot[AirportName],MATCH($N729,AirportPivot[[AirportID]:[AirportID]],0))</f>
        <v>Dallas/Fort Worth International</v>
      </c>
      <c r="R729">
        <f>INDEX(AirportPivot[Gates (number of available)],MATCH($N729,AirportPivot[[AirportID]:[AirportID]],0))</f>
        <v>130</v>
      </c>
    </row>
    <row r="730" spans="1:18" x14ac:dyDescent="0.25">
      <c r="A730" s="3" t="s">
        <v>760</v>
      </c>
      <c r="B730" s="12">
        <v>42217</v>
      </c>
      <c r="C730" s="4" t="s">
        <v>98</v>
      </c>
      <c r="D730" s="4">
        <v>1.4</v>
      </c>
      <c r="E730" s="4">
        <v>198</v>
      </c>
      <c r="F730" s="5">
        <v>0.85416666666666663</v>
      </c>
      <c r="G730" s="6">
        <v>302.5</v>
      </c>
      <c r="H730" s="7">
        <v>49912.5</v>
      </c>
      <c r="I730" s="7">
        <f>FlightsPivot[[#This Row],[Total Fare]]*10%</f>
        <v>4991.25</v>
      </c>
      <c r="J730" s="7">
        <f>FlightsPivot[[#This Row],[Total Fare]]+FlightsPivot[[#This Row],[10% tax ]]</f>
        <v>54903.75</v>
      </c>
      <c r="K730" s="4">
        <v>8</v>
      </c>
      <c r="L730" s="4">
        <v>2015</v>
      </c>
      <c r="M730" t="str">
        <f>INDEX(RoutesPivot[DepAirport],MATCH($C730,RoutesPivot[[RouteID]:[RouteID]],0))</f>
        <v>ORD</v>
      </c>
      <c r="N730" t="str">
        <f>INDEX(RoutesPivot[AirportID],MATCH($C730,RoutesPivot[[RouteID]:[RouteID]],0))</f>
        <v>PHL</v>
      </c>
      <c r="O730">
        <f>INDEX(RoutesPivot[Distance],MATCH($C730,RoutesPivot[[RouteID]:[RouteID]],0))</f>
        <v>580</v>
      </c>
      <c r="P730">
        <f>INDEX(RoutesPivot[ListPrice],MATCH($C730,RoutesPivot[[RouteID]:[RouteID]],0))</f>
        <v>275</v>
      </c>
      <c r="Q730" t="str">
        <f>INDEX(AirportPivot[AirportName],MATCH($N730,AirportPivot[[AirportID]:[AirportID]],0))</f>
        <v>Philadelphia International</v>
      </c>
      <c r="R730">
        <f>INDEX(AirportPivot[Gates (number of available)],MATCH($N730,AirportPivot[[AirportID]:[AirportID]],0))</f>
        <v>89</v>
      </c>
    </row>
    <row r="731" spans="1:18" x14ac:dyDescent="0.25">
      <c r="A731" s="3" t="s">
        <v>761</v>
      </c>
      <c r="B731" s="12">
        <v>42331</v>
      </c>
      <c r="C731" s="4" t="s">
        <v>19</v>
      </c>
      <c r="D731" s="4">
        <v>2.8</v>
      </c>
      <c r="E731" s="4">
        <v>83</v>
      </c>
      <c r="F731" s="5">
        <v>0.58333333333333337</v>
      </c>
      <c r="G731" s="6">
        <v>300</v>
      </c>
      <c r="H731" s="7">
        <v>54300</v>
      </c>
      <c r="I731" s="7">
        <f>FlightsPivot[[#This Row],[Total Fare]]*10%</f>
        <v>5430</v>
      </c>
      <c r="J731" s="7">
        <f>FlightsPivot[[#This Row],[Total Fare]]+FlightsPivot[[#This Row],[10% tax ]]</f>
        <v>59730</v>
      </c>
      <c r="K731" s="4">
        <v>11</v>
      </c>
      <c r="L731" s="4">
        <v>2015</v>
      </c>
      <c r="M731" t="str">
        <f>INDEX(RoutesPivot[DepAirport],MATCH($C731,RoutesPivot[[RouteID]:[RouteID]],0))</f>
        <v>ORD</v>
      </c>
      <c r="N731" t="str">
        <f>INDEX(RoutesPivot[AirportID],MATCH($C731,RoutesPivot[[RouteID]:[RouteID]],0))</f>
        <v>IAH</v>
      </c>
      <c r="O731">
        <f>INDEX(RoutesPivot[Distance],MATCH($C731,RoutesPivot[[RouteID]:[RouteID]],0))</f>
        <v>800</v>
      </c>
      <c r="P731">
        <f>INDEX(RoutesPivot[ListPrice],MATCH($C731,RoutesPivot[[RouteID]:[RouteID]],0))</f>
        <v>200</v>
      </c>
      <c r="Q731" t="str">
        <f>INDEX(AirportPivot[AirportName],MATCH($N731,AirportPivot[[AirportID]:[AirportID]],0))</f>
        <v>George Bush Intercontinental/Houston</v>
      </c>
      <c r="R731">
        <f>INDEX(AirportPivot[Gates (number of available)],MATCH($N731,AirportPivot[[AirportID]:[AirportID]],0))</f>
        <v>80</v>
      </c>
    </row>
    <row r="732" spans="1:18" x14ac:dyDescent="0.25">
      <c r="A732" s="3" t="s">
        <v>762</v>
      </c>
      <c r="B732" s="12">
        <v>41738</v>
      </c>
      <c r="C732" s="4" t="s">
        <v>15</v>
      </c>
      <c r="D732" s="4">
        <v>0.8</v>
      </c>
      <c r="E732" s="4">
        <v>139</v>
      </c>
      <c r="F732" s="5">
        <v>0.29166666666666669</v>
      </c>
      <c r="G732" s="6">
        <v>225</v>
      </c>
      <c r="H732" s="7">
        <v>41625</v>
      </c>
      <c r="I732" s="7">
        <f>FlightsPivot[[#This Row],[Total Fare]]*10%</f>
        <v>4162.5</v>
      </c>
      <c r="J732" s="7">
        <f>FlightsPivot[[#This Row],[Total Fare]]+FlightsPivot[[#This Row],[10% tax ]]</f>
        <v>45787.5</v>
      </c>
      <c r="K732" s="4">
        <v>4</v>
      </c>
      <c r="L732" s="4">
        <v>2014</v>
      </c>
      <c r="M732" t="str">
        <f>INDEX(RoutesPivot[DepAirport],MATCH($C732,RoutesPivot[[RouteID]:[RouteID]],0))</f>
        <v>ORD</v>
      </c>
      <c r="N732" t="str">
        <f>INDEX(RoutesPivot[AirportID],MATCH($C732,RoutesPivot[[RouteID]:[RouteID]],0))</f>
        <v>EWR</v>
      </c>
      <c r="O732">
        <f>INDEX(RoutesPivot[Distance],MATCH($C732,RoutesPivot[[RouteID]:[RouteID]],0))</f>
        <v>600</v>
      </c>
      <c r="P732">
        <f>INDEX(RoutesPivot[ListPrice],MATCH($C732,RoutesPivot[[RouteID]:[RouteID]],0))</f>
        <v>225</v>
      </c>
      <c r="Q732" t="str">
        <f>INDEX(AirportPivot[AirportName],MATCH($N732,AirportPivot[[AirportID]:[AirportID]],0))</f>
        <v>Newark Liberty International</v>
      </c>
      <c r="R732">
        <f>INDEX(AirportPivot[Gates (number of available)],MATCH($N732,AirportPivot[[AirportID]:[AirportID]],0))</f>
        <v>82</v>
      </c>
    </row>
    <row r="733" spans="1:18" x14ac:dyDescent="0.25">
      <c r="A733" s="3" t="s">
        <v>763</v>
      </c>
      <c r="B733" s="12">
        <v>41918</v>
      </c>
      <c r="C733" s="4" t="s">
        <v>23</v>
      </c>
      <c r="D733" s="4">
        <v>1.5</v>
      </c>
      <c r="E733" s="4">
        <v>155</v>
      </c>
      <c r="F733" s="5">
        <v>0.29166666666666669</v>
      </c>
      <c r="G733" s="6">
        <v>300</v>
      </c>
      <c r="H733" s="7">
        <v>49500</v>
      </c>
      <c r="I733" s="7">
        <f>FlightsPivot[[#This Row],[Total Fare]]*10%</f>
        <v>4950</v>
      </c>
      <c r="J733" s="7">
        <f>FlightsPivot[[#This Row],[Total Fare]]+FlightsPivot[[#This Row],[10% tax ]]</f>
        <v>54450</v>
      </c>
      <c r="K733" s="4">
        <v>10</v>
      </c>
      <c r="L733" s="4">
        <v>2014</v>
      </c>
      <c r="M733" t="str">
        <f>INDEX(RoutesPivot[DepAirport],MATCH($C733,RoutesPivot[[RouteID]:[RouteID]],0))</f>
        <v>ORD</v>
      </c>
      <c r="N733" t="str">
        <f>INDEX(RoutesPivot[AirportID],MATCH($C733,RoutesPivot[[RouteID]:[RouteID]],0))</f>
        <v>DEN</v>
      </c>
      <c r="O733">
        <f>INDEX(RoutesPivot[Distance],MATCH($C733,RoutesPivot[[RouteID]:[RouteID]],0))</f>
        <v>800</v>
      </c>
      <c r="P733">
        <f>INDEX(RoutesPivot[ListPrice],MATCH($C733,RoutesPivot[[RouteID]:[RouteID]],0))</f>
        <v>300</v>
      </c>
      <c r="Q733" t="str">
        <f>INDEX(AirportPivot[AirportName],MATCH($N733,AirportPivot[[AirportID]:[AirportID]],0))</f>
        <v>Denver International</v>
      </c>
      <c r="R733">
        <f>INDEX(AirportPivot[Gates (number of available)],MATCH($N733,AirportPivot[[AirportID]:[AirportID]],0))</f>
        <v>75</v>
      </c>
    </row>
    <row r="734" spans="1:18" x14ac:dyDescent="0.25">
      <c r="A734" s="3" t="s">
        <v>764</v>
      </c>
      <c r="B734" s="12">
        <v>42117</v>
      </c>
      <c r="C734" s="4" t="s">
        <v>30</v>
      </c>
      <c r="D734" s="4">
        <v>0.6</v>
      </c>
      <c r="E734" s="4">
        <v>104</v>
      </c>
      <c r="F734" s="5">
        <v>0.29166666666666669</v>
      </c>
      <c r="G734" s="6">
        <v>250</v>
      </c>
      <c r="H734" s="7">
        <v>46250</v>
      </c>
      <c r="I734" s="7">
        <f>FlightsPivot[[#This Row],[Total Fare]]*10%</f>
        <v>4625</v>
      </c>
      <c r="J734" s="7">
        <f>FlightsPivot[[#This Row],[Total Fare]]+FlightsPivot[[#This Row],[10% tax ]]</f>
        <v>50875</v>
      </c>
      <c r="K734" s="4">
        <v>4</v>
      </c>
      <c r="L734" s="4">
        <v>2015</v>
      </c>
      <c r="M734" t="str">
        <f>INDEX(RoutesPivot[DepAirport],MATCH($C734,RoutesPivot[[RouteID]:[RouteID]],0))</f>
        <v>ORD</v>
      </c>
      <c r="N734" t="str">
        <f>INDEX(RoutesPivot[AirportID],MATCH($C734,RoutesPivot[[RouteID]:[RouteID]],0))</f>
        <v>MCO</v>
      </c>
      <c r="O734">
        <f>INDEX(RoutesPivot[Distance],MATCH($C734,RoutesPivot[[RouteID]:[RouteID]],0))</f>
        <v>850</v>
      </c>
      <c r="P734">
        <f>INDEX(RoutesPivot[ListPrice],MATCH($C734,RoutesPivot[[RouteID]:[RouteID]],0))</f>
        <v>250</v>
      </c>
      <c r="Q734" t="str">
        <f>INDEX(AirportPivot[AirportName],MATCH($N734,AirportPivot[[AirportID]:[AirportID]],0))</f>
        <v>Orlando International</v>
      </c>
      <c r="R734">
        <f>INDEX(AirportPivot[Gates (number of available)],MATCH($N734,AirportPivot[[AirportID]:[AirportID]],0))</f>
        <v>67</v>
      </c>
    </row>
    <row r="735" spans="1:18" x14ac:dyDescent="0.25">
      <c r="A735" s="3" t="s">
        <v>765</v>
      </c>
      <c r="B735" s="12">
        <v>42162</v>
      </c>
      <c r="C735" s="4" t="s">
        <v>11</v>
      </c>
      <c r="D735" s="4">
        <v>1.5</v>
      </c>
      <c r="E735" s="4">
        <v>76</v>
      </c>
      <c r="F735" s="5">
        <v>0.33333333333333331</v>
      </c>
      <c r="G735" s="6">
        <v>330</v>
      </c>
      <c r="H735" s="7">
        <v>59730</v>
      </c>
      <c r="I735" s="7">
        <f>FlightsPivot[[#This Row],[Total Fare]]*10%</f>
        <v>5973</v>
      </c>
      <c r="J735" s="7">
        <f>FlightsPivot[[#This Row],[Total Fare]]+FlightsPivot[[#This Row],[10% tax ]]</f>
        <v>65703</v>
      </c>
      <c r="K735" s="4">
        <v>6</v>
      </c>
      <c r="L735" s="4">
        <v>2015</v>
      </c>
      <c r="M735" t="str">
        <f>INDEX(RoutesPivot[DepAirport],MATCH($C735,RoutesPivot[[RouteID]:[RouteID]],0))</f>
        <v>ORD</v>
      </c>
      <c r="N735" t="str">
        <f>INDEX(RoutesPivot[AirportID],MATCH($C735,RoutesPivot[[RouteID]:[RouteID]],0))</f>
        <v>BOS</v>
      </c>
      <c r="O735">
        <f>INDEX(RoutesPivot[Distance],MATCH($C735,RoutesPivot[[RouteID]:[RouteID]],0))</f>
        <v>730</v>
      </c>
      <c r="P735">
        <f>INDEX(RoutesPivot[ListPrice],MATCH($C735,RoutesPivot[[RouteID]:[RouteID]],0))</f>
        <v>300</v>
      </c>
      <c r="Q735" t="str">
        <f>INDEX(AirportPivot[AirportName],MATCH($N735,AirportPivot[[AirportID]:[AirportID]],0))</f>
        <v>General Edward Lawrence Logan International</v>
      </c>
      <c r="R735">
        <f>INDEX(AirportPivot[Gates (number of available)],MATCH($N735,AirportPivot[[AirportID]:[AirportID]],0))</f>
        <v>63</v>
      </c>
    </row>
    <row r="736" spans="1:18" x14ac:dyDescent="0.25">
      <c r="A736" s="3" t="s">
        <v>766</v>
      </c>
      <c r="B736" s="12">
        <v>41782</v>
      </c>
      <c r="C736" s="4" t="s">
        <v>25</v>
      </c>
      <c r="D736" s="4">
        <v>0.9</v>
      </c>
      <c r="E736" s="4">
        <v>161</v>
      </c>
      <c r="F736" s="5">
        <v>0.83333333333333337</v>
      </c>
      <c r="G736" s="6">
        <v>200</v>
      </c>
      <c r="H736" s="7">
        <v>33000</v>
      </c>
      <c r="I736" s="7">
        <f>FlightsPivot[[#This Row],[Total Fare]]*10%</f>
        <v>3300</v>
      </c>
      <c r="J736" s="7">
        <f>FlightsPivot[[#This Row],[Total Fare]]+FlightsPivot[[#This Row],[10% tax ]]</f>
        <v>36300</v>
      </c>
      <c r="K736" s="4">
        <v>5</v>
      </c>
      <c r="L736" s="4">
        <v>2014</v>
      </c>
      <c r="M736" t="str">
        <f>INDEX(RoutesPivot[DepAirport],MATCH($C736,RoutesPivot[[RouteID]:[RouteID]],0))</f>
        <v>ORD</v>
      </c>
      <c r="N736" t="str">
        <f>INDEX(RoutesPivot[AirportID],MATCH($C736,RoutesPivot[[RouteID]:[RouteID]],0))</f>
        <v>DFW</v>
      </c>
      <c r="O736">
        <f>INDEX(RoutesPivot[Distance],MATCH($C736,RoutesPivot[[RouteID]:[RouteID]],0))</f>
        <v>700</v>
      </c>
      <c r="P736">
        <f>INDEX(RoutesPivot[ListPrice],MATCH($C736,RoutesPivot[[RouteID]:[RouteID]],0))</f>
        <v>200</v>
      </c>
      <c r="Q736" t="str">
        <f>INDEX(AirportPivot[AirportName],MATCH($N736,AirportPivot[[AirportID]:[AirportID]],0))</f>
        <v>Dallas/Fort Worth International</v>
      </c>
      <c r="R736">
        <f>INDEX(AirportPivot[Gates (number of available)],MATCH($N736,AirportPivot[[AirportID]:[AirportID]],0))</f>
        <v>130</v>
      </c>
    </row>
    <row r="737" spans="1:18" x14ac:dyDescent="0.25">
      <c r="A737" s="3" t="s">
        <v>767</v>
      </c>
      <c r="B737" s="12">
        <v>42204</v>
      </c>
      <c r="C737" s="4" t="s">
        <v>37</v>
      </c>
      <c r="D737" s="4">
        <v>0.1</v>
      </c>
      <c r="E737" s="4">
        <v>126</v>
      </c>
      <c r="F737" s="5">
        <v>0.45833333333333331</v>
      </c>
      <c r="G737" s="6">
        <v>385</v>
      </c>
      <c r="H737" s="7">
        <v>71225</v>
      </c>
      <c r="I737" s="7">
        <f>FlightsPivot[[#This Row],[Total Fare]]*10%</f>
        <v>7122.5</v>
      </c>
      <c r="J737" s="7">
        <f>FlightsPivot[[#This Row],[Total Fare]]+FlightsPivot[[#This Row],[10% tax ]]</f>
        <v>78347.5</v>
      </c>
      <c r="K737" s="4">
        <v>7</v>
      </c>
      <c r="L737" s="4">
        <v>2015</v>
      </c>
      <c r="M737" t="str">
        <f>INDEX(RoutesPivot[DepAirport],MATCH($C737,RoutesPivot[[RouteID]:[RouteID]],0))</f>
        <v>ORD</v>
      </c>
      <c r="N737" t="str">
        <f>INDEX(RoutesPivot[AirportID],MATCH($C737,RoutesPivot[[RouteID]:[RouteID]],0))</f>
        <v>SEA</v>
      </c>
      <c r="O737">
        <f>INDEX(RoutesPivot[Distance],MATCH($C737,RoutesPivot[[RouteID]:[RouteID]],0))</f>
        <v>1500</v>
      </c>
      <c r="P737">
        <f>INDEX(RoutesPivot[ListPrice],MATCH($C737,RoutesPivot[[RouteID]:[RouteID]],0))</f>
        <v>350</v>
      </c>
      <c r="Q737" t="str">
        <f>INDEX(AirportPivot[AirportName],MATCH($N737,AirportPivot[[AirportID]:[AirportID]],0))</f>
        <v>Seattle-Tacoma International</v>
      </c>
      <c r="R737">
        <f>INDEX(AirportPivot[Gates (number of available)],MATCH($N737,AirportPivot[[AirportID]:[AirportID]],0))</f>
        <v>58</v>
      </c>
    </row>
    <row r="738" spans="1:18" x14ac:dyDescent="0.25">
      <c r="A738" s="3" t="s">
        <v>768</v>
      </c>
      <c r="B738" s="12">
        <v>42042</v>
      </c>
      <c r="C738" s="4" t="s">
        <v>98</v>
      </c>
      <c r="D738" s="4">
        <v>3.3</v>
      </c>
      <c r="E738" s="4">
        <v>188</v>
      </c>
      <c r="F738" s="5">
        <v>0.70833333333333337</v>
      </c>
      <c r="G738" s="6">
        <v>275</v>
      </c>
      <c r="H738" s="7">
        <v>45375</v>
      </c>
      <c r="I738" s="7">
        <f>FlightsPivot[[#This Row],[Total Fare]]*10%</f>
        <v>4537.5</v>
      </c>
      <c r="J738" s="7">
        <f>FlightsPivot[[#This Row],[Total Fare]]+FlightsPivot[[#This Row],[10% tax ]]</f>
        <v>49912.5</v>
      </c>
      <c r="K738" s="4">
        <v>2</v>
      </c>
      <c r="L738" s="4">
        <v>2015</v>
      </c>
      <c r="M738" t="str">
        <f>INDEX(RoutesPivot[DepAirport],MATCH($C738,RoutesPivot[[RouteID]:[RouteID]],0))</f>
        <v>ORD</v>
      </c>
      <c r="N738" t="str">
        <f>INDEX(RoutesPivot[AirportID],MATCH($C738,RoutesPivot[[RouteID]:[RouteID]],0))</f>
        <v>PHL</v>
      </c>
      <c r="O738">
        <f>INDEX(RoutesPivot[Distance],MATCH($C738,RoutesPivot[[RouteID]:[RouteID]],0))</f>
        <v>580</v>
      </c>
      <c r="P738">
        <f>INDEX(RoutesPivot[ListPrice],MATCH($C738,RoutesPivot[[RouteID]:[RouteID]],0))</f>
        <v>275</v>
      </c>
      <c r="Q738" t="str">
        <f>INDEX(AirportPivot[AirportName],MATCH($N738,AirportPivot[[AirportID]:[AirportID]],0))</f>
        <v>Philadelphia International</v>
      </c>
      <c r="R738">
        <f>INDEX(AirportPivot[Gates (number of available)],MATCH($N738,AirportPivot[[AirportID]:[AirportID]],0))</f>
        <v>89</v>
      </c>
    </row>
    <row r="739" spans="1:18" x14ac:dyDescent="0.25">
      <c r="A739" s="3" t="s">
        <v>769</v>
      </c>
      <c r="B739" s="12">
        <v>41969</v>
      </c>
      <c r="C739" s="4" t="s">
        <v>17</v>
      </c>
      <c r="D739" s="4">
        <v>10.3</v>
      </c>
      <c r="E739" s="4">
        <v>96</v>
      </c>
      <c r="F739" s="5">
        <v>0.89583333333333337</v>
      </c>
      <c r="G739" s="6">
        <v>525</v>
      </c>
      <c r="H739" s="7">
        <v>97125</v>
      </c>
      <c r="I739" s="7">
        <f>FlightsPivot[[#This Row],[Total Fare]]*10%</f>
        <v>9712.5</v>
      </c>
      <c r="J739" s="7">
        <f>FlightsPivot[[#This Row],[Total Fare]]+FlightsPivot[[#This Row],[10% tax ]]</f>
        <v>106837.5</v>
      </c>
      <c r="K739" s="4">
        <v>11</v>
      </c>
      <c r="L739" s="4">
        <v>2014</v>
      </c>
      <c r="M739" t="str">
        <f>INDEX(RoutesPivot[DepAirport],MATCH($C739,RoutesPivot[[RouteID]:[RouteID]],0))</f>
        <v>ORD</v>
      </c>
      <c r="N739" t="str">
        <f>INDEX(RoutesPivot[AirportID],MATCH($C739,RoutesPivot[[RouteID]:[RouteID]],0))</f>
        <v>LAX</v>
      </c>
      <c r="O739">
        <f>INDEX(RoutesPivot[Distance],MATCH($C739,RoutesPivot[[RouteID]:[RouteID]],0))</f>
        <v>1518</v>
      </c>
      <c r="P739">
        <f>INDEX(RoutesPivot[ListPrice],MATCH($C739,RoutesPivot[[RouteID]:[RouteID]],0))</f>
        <v>350</v>
      </c>
      <c r="Q739" t="str">
        <f>INDEX(AirportPivot[AirportName],MATCH($N739,AirportPivot[[AirportID]:[AirportID]],0))</f>
        <v>Los Angeles International</v>
      </c>
      <c r="R739">
        <f>INDEX(AirportPivot[Gates (number of available)],MATCH($N739,AirportPivot[[AirportID]:[AirportID]],0))</f>
        <v>86</v>
      </c>
    </row>
    <row r="740" spans="1:18" x14ac:dyDescent="0.25">
      <c r="A740" s="3" t="s">
        <v>770</v>
      </c>
      <c r="B740" s="12">
        <v>42230</v>
      </c>
      <c r="C740" s="4" t="s">
        <v>25</v>
      </c>
      <c r="D740" s="4">
        <v>2.2000000000000002</v>
      </c>
      <c r="E740" s="4">
        <v>68</v>
      </c>
      <c r="F740" s="5">
        <v>0.8125</v>
      </c>
      <c r="G740" s="6">
        <v>220</v>
      </c>
      <c r="H740" s="7">
        <v>39820</v>
      </c>
      <c r="I740" s="7">
        <f>FlightsPivot[[#This Row],[Total Fare]]*10%</f>
        <v>3982</v>
      </c>
      <c r="J740" s="7">
        <f>FlightsPivot[[#This Row],[Total Fare]]+FlightsPivot[[#This Row],[10% tax ]]</f>
        <v>43802</v>
      </c>
      <c r="K740" s="4">
        <v>8</v>
      </c>
      <c r="L740" s="4">
        <v>2015</v>
      </c>
      <c r="M740" t="str">
        <f>INDEX(RoutesPivot[DepAirport],MATCH($C740,RoutesPivot[[RouteID]:[RouteID]],0))</f>
        <v>ORD</v>
      </c>
      <c r="N740" t="str">
        <f>INDEX(RoutesPivot[AirportID],MATCH($C740,RoutesPivot[[RouteID]:[RouteID]],0))</f>
        <v>DFW</v>
      </c>
      <c r="O740">
        <f>INDEX(RoutesPivot[Distance],MATCH($C740,RoutesPivot[[RouteID]:[RouteID]],0))</f>
        <v>700</v>
      </c>
      <c r="P740">
        <f>INDEX(RoutesPivot[ListPrice],MATCH($C740,RoutesPivot[[RouteID]:[RouteID]],0))</f>
        <v>200</v>
      </c>
      <c r="Q740" t="str">
        <f>INDEX(AirportPivot[AirportName],MATCH($N740,AirportPivot[[AirportID]:[AirportID]],0))</f>
        <v>Dallas/Fort Worth International</v>
      </c>
      <c r="R740">
        <f>INDEX(AirportPivot[Gates (number of available)],MATCH($N740,AirportPivot[[AirportID]:[AirportID]],0))</f>
        <v>130</v>
      </c>
    </row>
    <row r="741" spans="1:18" x14ac:dyDescent="0.25">
      <c r="A741" s="3" t="s">
        <v>771</v>
      </c>
      <c r="B741" s="12">
        <v>42152</v>
      </c>
      <c r="C741" s="4" t="s">
        <v>27</v>
      </c>
      <c r="D741" s="4">
        <v>9.6999999999999993</v>
      </c>
      <c r="E741" s="4">
        <v>98</v>
      </c>
      <c r="F741" s="5">
        <v>0.70833333333333337</v>
      </c>
      <c r="G741" s="6">
        <v>200</v>
      </c>
      <c r="H741" s="7">
        <v>37000</v>
      </c>
      <c r="I741" s="7">
        <f>FlightsPivot[[#This Row],[Total Fare]]*10%</f>
        <v>3700</v>
      </c>
      <c r="J741" s="7">
        <f>FlightsPivot[[#This Row],[Total Fare]]+FlightsPivot[[#This Row],[10% tax ]]</f>
        <v>40700</v>
      </c>
      <c r="K741" s="4">
        <v>5</v>
      </c>
      <c r="L741" s="4">
        <v>2015</v>
      </c>
      <c r="M741" t="str">
        <f>INDEX(RoutesPivot[DepAirport],MATCH($C741,RoutesPivot[[RouteID]:[RouteID]],0))</f>
        <v>ORD</v>
      </c>
      <c r="N741" t="str">
        <f>INDEX(RoutesPivot[AirportID],MATCH($C741,RoutesPivot[[RouteID]:[RouteID]],0))</f>
        <v>ATL</v>
      </c>
      <c r="O741">
        <f>INDEX(RoutesPivot[Distance],MATCH($C741,RoutesPivot[[RouteID]:[RouteID]],0))</f>
        <v>510</v>
      </c>
      <c r="P741">
        <f>INDEX(RoutesPivot[ListPrice],MATCH($C741,RoutesPivot[[RouteID]:[RouteID]],0))</f>
        <v>200</v>
      </c>
      <c r="Q741" t="str">
        <f>INDEX(AirportPivot[AirportName],MATCH($N741,AirportPivot[[AirportID]:[AirportID]],0))</f>
        <v>Hartsfield-Jackson Atlanta International</v>
      </c>
      <c r="R741">
        <f>INDEX(AirportPivot[Gates (number of available)],MATCH($N741,AirportPivot[[AirportID]:[AirportID]],0))</f>
        <v>100</v>
      </c>
    </row>
    <row r="742" spans="1:18" x14ac:dyDescent="0.25">
      <c r="A742" s="3" t="s">
        <v>772</v>
      </c>
      <c r="B742" s="12">
        <v>42327</v>
      </c>
      <c r="C742" s="4" t="s">
        <v>80</v>
      </c>
      <c r="D742" s="4">
        <v>1.4</v>
      </c>
      <c r="E742" s="4">
        <v>117</v>
      </c>
      <c r="F742" s="5">
        <v>0.70833333333333337</v>
      </c>
      <c r="G742" s="6">
        <v>300</v>
      </c>
      <c r="H742" s="7">
        <v>55500</v>
      </c>
      <c r="I742" s="7">
        <f>FlightsPivot[[#This Row],[Total Fare]]*10%</f>
        <v>5550</v>
      </c>
      <c r="J742" s="7">
        <f>FlightsPivot[[#This Row],[Total Fare]]+FlightsPivot[[#This Row],[10% tax ]]</f>
        <v>61050</v>
      </c>
      <c r="K742" s="4">
        <v>11</v>
      </c>
      <c r="L742" s="4">
        <v>2015</v>
      </c>
      <c r="M742" t="str">
        <f>INDEX(RoutesPivot[DepAirport],MATCH($C742,RoutesPivot[[RouteID]:[RouteID]],0))</f>
        <v>ORD</v>
      </c>
      <c r="N742" t="str">
        <f>INDEX(RoutesPivot[AirportID],MATCH($C742,RoutesPivot[[RouteID]:[RouteID]],0))</f>
        <v>MIA</v>
      </c>
      <c r="O742">
        <f>INDEX(RoutesPivot[Distance],MATCH($C742,RoutesPivot[[RouteID]:[RouteID]],0))</f>
        <v>1000</v>
      </c>
      <c r="P742">
        <f>INDEX(RoutesPivot[ListPrice],MATCH($C742,RoutesPivot[[RouteID]:[RouteID]],0))</f>
        <v>300</v>
      </c>
      <c r="Q742" t="str">
        <f>INDEX(AirportPivot[AirportName],MATCH($N742,AirportPivot[[AirportID]:[AirportID]],0))</f>
        <v>Miami International</v>
      </c>
      <c r="R742">
        <f>INDEX(AirportPivot[Gates (number of available)],MATCH($N742,AirportPivot[[AirportID]:[AirportID]],0))</f>
        <v>80</v>
      </c>
    </row>
    <row r="743" spans="1:18" x14ac:dyDescent="0.25">
      <c r="A743" s="3" t="s">
        <v>773</v>
      </c>
      <c r="B743" s="12">
        <v>41814</v>
      </c>
      <c r="C743" s="4" t="s">
        <v>86</v>
      </c>
      <c r="D743" s="4">
        <v>2.8</v>
      </c>
      <c r="E743" s="4">
        <v>129</v>
      </c>
      <c r="F743" s="5">
        <v>0.58333333333333337</v>
      </c>
      <c r="G743" s="6">
        <v>126.5</v>
      </c>
      <c r="H743" s="7">
        <v>23402.5</v>
      </c>
      <c r="I743" s="7">
        <f>FlightsPivot[[#This Row],[Total Fare]]*10%</f>
        <v>2340.25</v>
      </c>
      <c r="J743" s="7">
        <f>FlightsPivot[[#This Row],[Total Fare]]+FlightsPivot[[#This Row],[10% tax ]]</f>
        <v>25742.75</v>
      </c>
      <c r="K743" s="4">
        <v>6</v>
      </c>
      <c r="L743" s="4">
        <v>2014</v>
      </c>
      <c r="M743" t="str">
        <f>INDEX(RoutesPivot[DepAirport],MATCH($C743,RoutesPivot[[RouteID]:[RouteID]],0))</f>
        <v>ORD</v>
      </c>
      <c r="N743" t="str">
        <f>INDEX(RoutesPivot[AirportID],MATCH($C743,RoutesPivot[[RouteID]:[RouteID]],0))</f>
        <v>DTW</v>
      </c>
      <c r="O743">
        <f>INDEX(RoutesPivot[Distance],MATCH($C743,RoutesPivot[[RouteID]:[RouteID]],0))</f>
        <v>200</v>
      </c>
      <c r="P743">
        <f>INDEX(RoutesPivot[ListPrice],MATCH($C743,RoutesPivot[[RouteID]:[RouteID]],0))</f>
        <v>115</v>
      </c>
      <c r="Q743" t="str">
        <f>INDEX(AirportPivot[AirportName],MATCH($N743,AirportPivot[[AirportID]:[AirportID]],0))</f>
        <v>Detroit Metropolitan Wayne County</v>
      </c>
      <c r="R743">
        <f>INDEX(AirportPivot[Gates (number of available)],MATCH($N743,AirportPivot[[AirportID]:[AirportID]],0))</f>
        <v>60</v>
      </c>
    </row>
    <row r="744" spans="1:18" x14ac:dyDescent="0.25">
      <c r="A744" s="3" t="s">
        <v>774</v>
      </c>
      <c r="B744" s="12">
        <v>42178</v>
      </c>
      <c r="C744" s="4" t="s">
        <v>50</v>
      </c>
      <c r="D744" s="4">
        <v>1.1000000000000001</v>
      </c>
      <c r="E744" s="4">
        <v>178</v>
      </c>
      <c r="F744" s="5">
        <v>0.75</v>
      </c>
      <c r="G744" s="6">
        <v>302.5</v>
      </c>
      <c r="H744" s="7">
        <v>49912.5</v>
      </c>
      <c r="I744" s="7">
        <f>FlightsPivot[[#This Row],[Total Fare]]*10%</f>
        <v>4991.25</v>
      </c>
      <c r="J744" s="7">
        <f>FlightsPivot[[#This Row],[Total Fare]]+FlightsPivot[[#This Row],[10% tax ]]</f>
        <v>54903.75</v>
      </c>
      <c r="K744" s="4">
        <v>6</v>
      </c>
      <c r="L744" s="4">
        <v>2015</v>
      </c>
      <c r="M744" t="str">
        <f>INDEX(RoutesPivot[DepAirport],MATCH($C744,RoutesPivot[[RouteID]:[RouteID]],0))</f>
        <v>ORD</v>
      </c>
      <c r="N744" t="str">
        <f>INDEX(RoutesPivot[AirportID],MATCH($C744,RoutesPivot[[RouteID]:[RouteID]],0))</f>
        <v>LGA</v>
      </c>
      <c r="O744">
        <f>INDEX(RoutesPivot[Distance],MATCH($C744,RoutesPivot[[RouteID]:[RouteID]],0))</f>
        <v>610</v>
      </c>
      <c r="P744">
        <f>INDEX(RoutesPivot[ListPrice],MATCH($C744,RoutesPivot[[RouteID]:[RouteID]],0))</f>
        <v>275</v>
      </c>
      <c r="Q744" t="str">
        <f>INDEX(AirportPivot[AirportName],MATCH($N744,AirportPivot[[AirportID]:[AirportID]],0))</f>
        <v>Laguardia</v>
      </c>
      <c r="R744">
        <f>INDEX(AirportPivot[Gates (number of available)],MATCH($N744,AirportPivot[[AirportID]:[AirportID]],0))</f>
        <v>66</v>
      </c>
    </row>
    <row r="745" spans="1:18" x14ac:dyDescent="0.25">
      <c r="A745" s="3" t="s">
        <v>775</v>
      </c>
      <c r="B745" s="12">
        <v>42244</v>
      </c>
      <c r="C745" s="4" t="s">
        <v>13</v>
      </c>
      <c r="D745" s="4">
        <v>1.4</v>
      </c>
      <c r="E745" s="4">
        <v>49</v>
      </c>
      <c r="F745" s="5">
        <v>0.45833333333333331</v>
      </c>
      <c r="G745" s="6">
        <v>275</v>
      </c>
      <c r="H745" s="7">
        <v>45375</v>
      </c>
      <c r="I745" s="7">
        <f>FlightsPivot[[#This Row],[Total Fare]]*10%</f>
        <v>4537.5</v>
      </c>
      <c r="J745" s="7">
        <f>FlightsPivot[[#This Row],[Total Fare]]+FlightsPivot[[#This Row],[10% tax ]]</f>
        <v>49912.5</v>
      </c>
      <c r="K745" s="4">
        <v>8</v>
      </c>
      <c r="L745" s="4">
        <v>2015</v>
      </c>
      <c r="M745" t="str">
        <f>INDEX(RoutesPivot[DepAirport],MATCH($C745,RoutesPivot[[RouteID]:[RouteID]],0))</f>
        <v>ORD</v>
      </c>
      <c r="N745" t="str">
        <f>INDEX(RoutesPivot[AirportID],MATCH($C745,RoutesPivot[[RouteID]:[RouteID]],0))</f>
        <v>JFK</v>
      </c>
      <c r="O745">
        <f>INDEX(RoutesPivot[Distance],MATCH($C745,RoutesPivot[[RouteID]:[RouteID]],0))</f>
        <v>619</v>
      </c>
      <c r="P745">
        <f>INDEX(RoutesPivot[ListPrice],MATCH($C745,RoutesPivot[[RouteID]:[RouteID]],0))</f>
        <v>250</v>
      </c>
      <c r="Q745" t="str">
        <f>INDEX(AirportPivot[AirportName],MATCH($N745,AirportPivot[[AirportID]:[AirportID]],0))</f>
        <v>John F Kennedy International</v>
      </c>
      <c r="R745">
        <f>INDEX(AirportPivot[Gates (number of available)],MATCH($N745,AirportPivot[[AirportID]:[AirportID]],0))</f>
        <v>120</v>
      </c>
    </row>
    <row r="746" spans="1:18" x14ac:dyDescent="0.25">
      <c r="A746" s="3" t="s">
        <v>776</v>
      </c>
      <c r="B746" s="12">
        <v>42048</v>
      </c>
      <c r="C746" s="4" t="s">
        <v>13</v>
      </c>
      <c r="D746" s="4">
        <v>1.3</v>
      </c>
      <c r="E746" s="4">
        <v>136</v>
      </c>
      <c r="F746" s="5">
        <v>0.75</v>
      </c>
      <c r="G746" s="6">
        <v>250</v>
      </c>
      <c r="H746" s="7">
        <v>46250</v>
      </c>
      <c r="I746" s="7">
        <f>FlightsPivot[[#This Row],[Total Fare]]*10%</f>
        <v>4625</v>
      </c>
      <c r="J746" s="7">
        <f>FlightsPivot[[#This Row],[Total Fare]]+FlightsPivot[[#This Row],[10% tax ]]</f>
        <v>50875</v>
      </c>
      <c r="K746" s="4">
        <v>2</v>
      </c>
      <c r="L746" s="4">
        <v>2015</v>
      </c>
      <c r="M746" t="str">
        <f>INDEX(RoutesPivot[DepAirport],MATCH($C746,RoutesPivot[[RouteID]:[RouteID]],0))</f>
        <v>ORD</v>
      </c>
      <c r="N746" t="str">
        <f>INDEX(RoutesPivot[AirportID],MATCH($C746,RoutesPivot[[RouteID]:[RouteID]],0))</f>
        <v>JFK</v>
      </c>
      <c r="O746">
        <f>INDEX(RoutesPivot[Distance],MATCH($C746,RoutesPivot[[RouteID]:[RouteID]],0))</f>
        <v>619</v>
      </c>
      <c r="P746">
        <f>INDEX(RoutesPivot[ListPrice],MATCH($C746,RoutesPivot[[RouteID]:[RouteID]],0))</f>
        <v>250</v>
      </c>
      <c r="Q746" t="str">
        <f>INDEX(AirportPivot[AirportName],MATCH($N746,AirportPivot[[AirportID]:[AirportID]],0))</f>
        <v>John F Kennedy International</v>
      </c>
      <c r="R746">
        <f>INDEX(AirportPivot[Gates (number of available)],MATCH($N746,AirportPivot[[AirportID]:[AirportID]],0))</f>
        <v>120</v>
      </c>
    </row>
    <row r="747" spans="1:18" x14ac:dyDescent="0.25">
      <c r="A747" s="3" t="s">
        <v>777</v>
      </c>
      <c r="B747" s="12">
        <v>42347</v>
      </c>
      <c r="C747" s="4" t="s">
        <v>53</v>
      </c>
      <c r="D747" s="4">
        <v>3</v>
      </c>
      <c r="E747" s="4">
        <v>190</v>
      </c>
      <c r="F747" s="5">
        <v>0.70833333333333337</v>
      </c>
      <c r="G747" s="6">
        <v>300</v>
      </c>
      <c r="H747" s="7">
        <v>49500</v>
      </c>
      <c r="I747" s="7">
        <f>FlightsPivot[[#This Row],[Total Fare]]*10%</f>
        <v>4950</v>
      </c>
      <c r="J747" s="7">
        <f>FlightsPivot[[#This Row],[Total Fare]]+FlightsPivot[[#This Row],[10% tax ]]</f>
        <v>54450</v>
      </c>
      <c r="K747" s="4">
        <v>12</v>
      </c>
      <c r="L747" s="4">
        <v>2015</v>
      </c>
      <c r="M747" t="str">
        <f>INDEX(RoutesPivot[DepAirport],MATCH($C747,RoutesPivot[[RouteID]:[RouteID]],0))</f>
        <v>ORD</v>
      </c>
      <c r="N747" t="str">
        <f>INDEX(RoutesPivot[AirportID],MATCH($C747,RoutesPivot[[RouteID]:[RouteID]],0))</f>
        <v>FLL</v>
      </c>
      <c r="O747">
        <f>INDEX(RoutesPivot[Distance],MATCH($C747,RoutesPivot[[RouteID]:[RouteID]],0))</f>
        <v>940</v>
      </c>
      <c r="P747">
        <f>INDEX(RoutesPivot[ListPrice],MATCH($C747,RoutesPivot[[RouteID]:[RouteID]],0))</f>
        <v>300</v>
      </c>
      <c r="Q747" t="str">
        <f>INDEX(AirportPivot[AirportName],MATCH($N747,AirportPivot[[AirportID]:[AirportID]],0))</f>
        <v>Fort Lauderdale/Hollywood International</v>
      </c>
      <c r="R747">
        <f>INDEX(AirportPivot[Gates (number of available)],MATCH($N747,AirportPivot[[AirportID]:[AirportID]],0))</f>
        <v>55</v>
      </c>
    </row>
    <row r="748" spans="1:18" x14ac:dyDescent="0.25">
      <c r="A748" s="3" t="s">
        <v>778</v>
      </c>
      <c r="B748" s="12">
        <v>41725</v>
      </c>
      <c r="C748" s="4" t="s">
        <v>21</v>
      </c>
      <c r="D748" s="4">
        <v>2.4</v>
      </c>
      <c r="E748" s="4">
        <v>109</v>
      </c>
      <c r="F748" s="5">
        <v>0.75</v>
      </c>
      <c r="G748" s="6">
        <v>125</v>
      </c>
      <c r="H748" s="7">
        <v>23125</v>
      </c>
      <c r="I748" s="7">
        <f>FlightsPivot[[#This Row],[Total Fare]]*10%</f>
        <v>2312.5</v>
      </c>
      <c r="J748" s="7">
        <f>FlightsPivot[[#This Row],[Total Fare]]+FlightsPivot[[#This Row],[10% tax ]]</f>
        <v>25437.5</v>
      </c>
      <c r="K748" s="4">
        <v>3</v>
      </c>
      <c r="L748" s="4">
        <v>2014</v>
      </c>
      <c r="M748" t="str">
        <f>INDEX(RoutesPivot[DepAirport],MATCH($C748,RoutesPivot[[RouteID]:[RouteID]],0))</f>
        <v>ORD</v>
      </c>
      <c r="N748" t="str">
        <f>INDEX(RoutesPivot[AirportID],MATCH($C748,RoutesPivot[[RouteID]:[RouteID]],0))</f>
        <v>CLT</v>
      </c>
      <c r="O748">
        <f>INDEX(RoutesPivot[Distance],MATCH($C748,RoutesPivot[[RouteID]:[RouteID]],0))</f>
        <v>700</v>
      </c>
      <c r="P748">
        <f>INDEX(RoutesPivot[ListPrice],MATCH($C748,RoutesPivot[[RouteID]:[RouteID]],0))</f>
        <v>125</v>
      </c>
      <c r="Q748" t="str">
        <f>INDEX(AirportPivot[AirportName],MATCH($N748,AirportPivot[[AirportID]:[AirportID]],0))</f>
        <v>Charlotte/Douglas International</v>
      </c>
      <c r="R748">
        <f>INDEX(AirportPivot[Gates (number of available)],MATCH($N748,AirportPivot[[AirportID]:[AirportID]],0))</f>
        <v>65</v>
      </c>
    </row>
    <row r="749" spans="1:18" x14ac:dyDescent="0.25">
      <c r="A749" s="3" t="s">
        <v>779</v>
      </c>
      <c r="B749" s="12">
        <v>41900</v>
      </c>
      <c r="C749" s="4" t="s">
        <v>15</v>
      </c>
      <c r="D749" s="4">
        <v>2.5</v>
      </c>
      <c r="E749" s="4">
        <v>7</v>
      </c>
      <c r="F749" s="5">
        <v>0.5</v>
      </c>
      <c r="G749" s="6">
        <v>225</v>
      </c>
      <c r="H749" s="7">
        <v>41625</v>
      </c>
      <c r="I749" s="7">
        <f>FlightsPivot[[#This Row],[Total Fare]]*10%</f>
        <v>4162.5</v>
      </c>
      <c r="J749" s="7">
        <f>FlightsPivot[[#This Row],[Total Fare]]+FlightsPivot[[#This Row],[10% tax ]]</f>
        <v>45787.5</v>
      </c>
      <c r="K749" s="4">
        <v>9</v>
      </c>
      <c r="L749" s="4">
        <v>2014</v>
      </c>
      <c r="M749" t="str">
        <f>INDEX(RoutesPivot[DepAirport],MATCH($C749,RoutesPivot[[RouteID]:[RouteID]],0))</f>
        <v>ORD</v>
      </c>
      <c r="N749" t="str">
        <f>INDEX(RoutesPivot[AirportID],MATCH($C749,RoutesPivot[[RouteID]:[RouteID]],0))</f>
        <v>EWR</v>
      </c>
      <c r="O749">
        <f>INDEX(RoutesPivot[Distance],MATCH($C749,RoutesPivot[[RouteID]:[RouteID]],0))</f>
        <v>600</v>
      </c>
      <c r="P749">
        <f>INDEX(RoutesPivot[ListPrice],MATCH($C749,RoutesPivot[[RouteID]:[RouteID]],0))</f>
        <v>225</v>
      </c>
      <c r="Q749" t="str">
        <f>INDEX(AirportPivot[AirportName],MATCH($N749,AirportPivot[[AirportID]:[AirportID]],0))</f>
        <v>Newark Liberty International</v>
      </c>
      <c r="R749">
        <f>INDEX(AirportPivot[Gates (number of available)],MATCH($N749,AirportPivot[[AirportID]:[AirportID]],0))</f>
        <v>82</v>
      </c>
    </row>
    <row r="750" spans="1:18" x14ac:dyDescent="0.25">
      <c r="A750" s="3" t="s">
        <v>780</v>
      </c>
      <c r="B750" s="12">
        <v>42091</v>
      </c>
      <c r="C750" s="4" t="s">
        <v>19</v>
      </c>
      <c r="D750" s="4">
        <v>1.9</v>
      </c>
      <c r="E750" s="4">
        <v>19</v>
      </c>
      <c r="F750" s="5">
        <v>0.75</v>
      </c>
      <c r="G750" s="6">
        <v>200</v>
      </c>
      <c r="H750" s="7">
        <v>37000</v>
      </c>
      <c r="I750" s="7">
        <f>FlightsPivot[[#This Row],[Total Fare]]*10%</f>
        <v>3700</v>
      </c>
      <c r="J750" s="7">
        <f>FlightsPivot[[#This Row],[Total Fare]]+FlightsPivot[[#This Row],[10% tax ]]</f>
        <v>40700</v>
      </c>
      <c r="K750" s="4">
        <v>3</v>
      </c>
      <c r="L750" s="4">
        <v>2015</v>
      </c>
      <c r="M750" t="str">
        <f>INDEX(RoutesPivot[DepAirport],MATCH($C750,RoutesPivot[[RouteID]:[RouteID]],0))</f>
        <v>ORD</v>
      </c>
      <c r="N750" t="str">
        <f>INDEX(RoutesPivot[AirportID],MATCH($C750,RoutesPivot[[RouteID]:[RouteID]],0))</f>
        <v>IAH</v>
      </c>
      <c r="O750">
        <f>INDEX(RoutesPivot[Distance],MATCH($C750,RoutesPivot[[RouteID]:[RouteID]],0))</f>
        <v>800</v>
      </c>
      <c r="P750">
        <f>INDEX(RoutesPivot[ListPrice],MATCH($C750,RoutesPivot[[RouteID]:[RouteID]],0))</f>
        <v>200</v>
      </c>
      <c r="Q750" t="str">
        <f>INDEX(AirportPivot[AirportName],MATCH($N750,AirportPivot[[AirportID]:[AirportID]],0))</f>
        <v>George Bush Intercontinental/Houston</v>
      </c>
      <c r="R750">
        <f>INDEX(AirportPivot[Gates (number of available)],MATCH($N750,AirportPivot[[AirportID]:[AirportID]],0))</f>
        <v>80</v>
      </c>
    </row>
    <row r="751" spans="1:18" x14ac:dyDescent="0.25">
      <c r="A751" s="3" t="s">
        <v>781</v>
      </c>
      <c r="B751" s="12">
        <v>42256</v>
      </c>
      <c r="C751" s="4" t="s">
        <v>11</v>
      </c>
      <c r="D751" s="4">
        <v>1.3</v>
      </c>
      <c r="E751" s="4">
        <v>194</v>
      </c>
      <c r="F751" s="5">
        <v>0.58333333333333337</v>
      </c>
      <c r="G751" s="6">
        <v>300</v>
      </c>
      <c r="H751" s="7">
        <v>49500</v>
      </c>
      <c r="I751" s="7">
        <f>FlightsPivot[[#This Row],[Total Fare]]*10%</f>
        <v>4950</v>
      </c>
      <c r="J751" s="7">
        <f>FlightsPivot[[#This Row],[Total Fare]]+FlightsPivot[[#This Row],[10% tax ]]</f>
        <v>54450</v>
      </c>
      <c r="K751" s="4">
        <v>9</v>
      </c>
      <c r="L751" s="4">
        <v>2015</v>
      </c>
      <c r="M751" t="str">
        <f>INDEX(RoutesPivot[DepAirport],MATCH($C751,RoutesPivot[[RouteID]:[RouteID]],0))</f>
        <v>ORD</v>
      </c>
      <c r="N751" t="str">
        <f>INDEX(RoutesPivot[AirportID],MATCH($C751,RoutesPivot[[RouteID]:[RouteID]],0))</f>
        <v>BOS</v>
      </c>
      <c r="O751">
        <f>INDEX(RoutesPivot[Distance],MATCH($C751,RoutesPivot[[RouteID]:[RouteID]],0))</f>
        <v>730</v>
      </c>
      <c r="P751">
        <f>INDEX(RoutesPivot[ListPrice],MATCH($C751,RoutesPivot[[RouteID]:[RouteID]],0))</f>
        <v>300</v>
      </c>
      <c r="Q751" t="str">
        <f>INDEX(AirportPivot[AirportName],MATCH($N751,AirportPivot[[AirportID]:[AirportID]],0))</f>
        <v>General Edward Lawrence Logan International</v>
      </c>
      <c r="R751">
        <f>INDEX(AirportPivot[Gates (number of available)],MATCH($N751,AirportPivot[[AirportID]:[AirportID]],0))</f>
        <v>63</v>
      </c>
    </row>
    <row r="752" spans="1:18" x14ac:dyDescent="0.25">
      <c r="A752" s="3" t="s">
        <v>782</v>
      </c>
      <c r="B752" s="12">
        <v>41885</v>
      </c>
      <c r="C752" s="4" t="s">
        <v>17</v>
      </c>
      <c r="D752" s="4">
        <v>3.9</v>
      </c>
      <c r="E752" s="4">
        <v>30</v>
      </c>
      <c r="F752" s="5">
        <v>0.75</v>
      </c>
      <c r="G752" s="6">
        <v>350</v>
      </c>
      <c r="H752" s="7">
        <v>64750</v>
      </c>
      <c r="I752" s="7">
        <f>FlightsPivot[[#This Row],[Total Fare]]*10%</f>
        <v>6475</v>
      </c>
      <c r="J752" s="7">
        <f>FlightsPivot[[#This Row],[Total Fare]]+FlightsPivot[[#This Row],[10% tax ]]</f>
        <v>71225</v>
      </c>
      <c r="K752" s="4">
        <v>9</v>
      </c>
      <c r="L752" s="4">
        <v>2014</v>
      </c>
      <c r="M752" t="str">
        <f>INDEX(RoutesPivot[DepAirport],MATCH($C752,RoutesPivot[[RouteID]:[RouteID]],0))</f>
        <v>ORD</v>
      </c>
      <c r="N752" t="str">
        <f>INDEX(RoutesPivot[AirportID],MATCH($C752,RoutesPivot[[RouteID]:[RouteID]],0))</f>
        <v>LAX</v>
      </c>
      <c r="O752">
        <f>INDEX(RoutesPivot[Distance],MATCH($C752,RoutesPivot[[RouteID]:[RouteID]],0))</f>
        <v>1518</v>
      </c>
      <c r="P752">
        <f>INDEX(RoutesPivot[ListPrice],MATCH($C752,RoutesPivot[[RouteID]:[RouteID]],0))</f>
        <v>350</v>
      </c>
      <c r="Q752" t="str">
        <f>INDEX(AirportPivot[AirportName],MATCH($N752,AirportPivot[[AirportID]:[AirportID]],0))</f>
        <v>Los Angeles International</v>
      </c>
      <c r="R752">
        <f>INDEX(AirportPivot[Gates (number of available)],MATCH($N752,AirportPivot[[AirportID]:[AirportID]],0))</f>
        <v>86</v>
      </c>
    </row>
    <row r="753" spans="1:18" x14ac:dyDescent="0.25">
      <c r="A753" s="3" t="s">
        <v>783</v>
      </c>
      <c r="B753" s="12">
        <v>41737</v>
      </c>
      <c r="C753" s="4" t="s">
        <v>25</v>
      </c>
      <c r="D753" s="4">
        <v>1.2</v>
      </c>
      <c r="E753" s="4">
        <v>135</v>
      </c>
      <c r="F753" s="5">
        <v>0.77083333333333337</v>
      </c>
      <c r="G753" s="6">
        <v>200</v>
      </c>
      <c r="H753" s="7">
        <v>37000</v>
      </c>
      <c r="I753" s="7">
        <f>FlightsPivot[[#This Row],[Total Fare]]*10%</f>
        <v>3700</v>
      </c>
      <c r="J753" s="7">
        <f>FlightsPivot[[#This Row],[Total Fare]]+FlightsPivot[[#This Row],[10% tax ]]</f>
        <v>40700</v>
      </c>
      <c r="K753" s="4">
        <v>4</v>
      </c>
      <c r="L753" s="4">
        <v>2014</v>
      </c>
      <c r="M753" t="str">
        <f>INDEX(RoutesPivot[DepAirport],MATCH($C753,RoutesPivot[[RouteID]:[RouteID]],0))</f>
        <v>ORD</v>
      </c>
      <c r="N753" t="str">
        <f>INDEX(RoutesPivot[AirportID],MATCH($C753,RoutesPivot[[RouteID]:[RouteID]],0))</f>
        <v>DFW</v>
      </c>
      <c r="O753">
        <f>INDEX(RoutesPivot[Distance],MATCH($C753,RoutesPivot[[RouteID]:[RouteID]],0))</f>
        <v>700</v>
      </c>
      <c r="P753">
        <f>INDEX(RoutesPivot[ListPrice],MATCH($C753,RoutesPivot[[RouteID]:[RouteID]],0))</f>
        <v>200</v>
      </c>
      <c r="Q753" t="str">
        <f>INDEX(AirportPivot[AirportName],MATCH($N753,AirportPivot[[AirportID]:[AirportID]],0))</f>
        <v>Dallas/Fort Worth International</v>
      </c>
      <c r="R753">
        <f>INDEX(AirportPivot[Gates (number of available)],MATCH($N753,AirportPivot[[AirportID]:[AirportID]],0))</f>
        <v>130</v>
      </c>
    </row>
    <row r="754" spans="1:18" x14ac:dyDescent="0.25">
      <c r="A754" s="3" t="s">
        <v>784</v>
      </c>
      <c r="B754" s="12">
        <v>41666</v>
      </c>
      <c r="C754" s="4" t="s">
        <v>86</v>
      </c>
      <c r="D754" s="4">
        <v>1.1000000000000001</v>
      </c>
      <c r="E754" s="4">
        <v>124</v>
      </c>
      <c r="F754" s="5">
        <v>0.45833333333333331</v>
      </c>
      <c r="G754" s="6">
        <v>115</v>
      </c>
      <c r="H754" s="7">
        <v>21275</v>
      </c>
      <c r="I754" s="7">
        <f>FlightsPivot[[#This Row],[Total Fare]]*10%</f>
        <v>2127.5</v>
      </c>
      <c r="J754" s="7">
        <f>FlightsPivot[[#This Row],[Total Fare]]+FlightsPivot[[#This Row],[10% tax ]]</f>
        <v>23402.5</v>
      </c>
      <c r="K754" s="4">
        <v>1</v>
      </c>
      <c r="L754" s="4">
        <v>2014</v>
      </c>
      <c r="M754" t="str">
        <f>INDEX(RoutesPivot[DepAirport],MATCH($C754,RoutesPivot[[RouteID]:[RouteID]],0))</f>
        <v>ORD</v>
      </c>
      <c r="N754" t="str">
        <f>INDEX(RoutesPivot[AirportID],MATCH($C754,RoutesPivot[[RouteID]:[RouteID]],0))</f>
        <v>DTW</v>
      </c>
      <c r="O754">
        <f>INDEX(RoutesPivot[Distance],MATCH($C754,RoutesPivot[[RouteID]:[RouteID]],0))</f>
        <v>200</v>
      </c>
      <c r="P754">
        <f>INDEX(RoutesPivot[ListPrice],MATCH($C754,RoutesPivot[[RouteID]:[RouteID]],0))</f>
        <v>115</v>
      </c>
      <c r="Q754" t="str">
        <f>INDEX(AirportPivot[AirportName],MATCH($N754,AirportPivot[[AirportID]:[AirportID]],0))</f>
        <v>Detroit Metropolitan Wayne County</v>
      </c>
      <c r="R754">
        <f>INDEX(AirportPivot[Gates (number of available)],MATCH($N754,AirportPivot[[AirportID]:[AirportID]],0))</f>
        <v>60</v>
      </c>
    </row>
    <row r="755" spans="1:18" x14ac:dyDescent="0.25">
      <c r="A755" s="3" t="s">
        <v>785</v>
      </c>
      <c r="B755" s="12">
        <v>41854</v>
      </c>
      <c r="C755" s="4" t="s">
        <v>70</v>
      </c>
      <c r="D755" s="4">
        <v>1.4</v>
      </c>
      <c r="E755" s="4">
        <v>10</v>
      </c>
      <c r="F755" s="5">
        <v>0.75</v>
      </c>
      <c r="G755" s="6">
        <v>302.5</v>
      </c>
      <c r="H755" s="7">
        <v>55962.5</v>
      </c>
      <c r="I755" s="7">
        <f>FlightsPivot[[#This Row],[Total Fare]]*10%</f>
        <v>5596.25</v>
      </c>
      <c r="J755" s="7">
        <f>FlightsPivot[[#This Row],[Total Fare]]+FlightsPivot[[#This Row],[10% tax ]]</f>
        <v>61558.75</v>
      </c>
      <c r="K755" s="4">
        <v>8</v>
      </c>
      <c r="L755" s="4">
        <v>2014</v>
      </c>
      <c r="M755" t="str">
        <f>INDEX(RoutesPivot[DepAirport],MATCH($C755,RoutesPivot[[RouteID]:[RouteID]],0))</f>
        <v>ORD</v>
      </c>
      <c r="N755" t="str">
        <f>INDEX(RoutesPivot[AirportID],MATCH($C755,RoutesPivot[[RouteID]:[RouteID]],0))</f>
        <v>LAS</v>
      </c>
      <c r="O755">
        <f>INDEX(RoutesPivot[Distance],MATCH($C755,RoutesPivot[[RouteID]:[RouteID]],0))</f>
        <v>1100</v>
      </c>
      <c r="P755">
        <f>INDEX(RoutesPivot[ListPrice],MATCH($C755,RoutesPivot[[RouteID]:[RouteID]],0))</f>
        <v>275</v>
      </c>
      <c r="Q755" t="str">
        <f>INDEX(AirportPivot[AirportName],MATCH($N755,AirportPivot[[AirportID]:[AirportID]],0))</f>
        <v>McCarran International</v>
      </c>
      <c r="R755">
        <f>INDEX(AirportPivot[Gates (number of available)],MATCH($N755,AirportPivot[[AirportID]:[AirportID]],0))</f>
        <v>68</v>
      </c>
    </row>
    <row r="756" spans="1:18" x14ac:dyDescent="0.25">
      <c r="A756" s="3" t="s">
        <v>786</v>
      </c>
      <c r="B756" s="12">
        <v>42346</v>
      </c>
      <c r="C756" s="4" t="s">
        <v>17</v>
      </c>
      <c r="D756" s="4">
        <v>4.7</v>
      </c>
      <c r="E756" s="4">
        <v>190</v>
      </c>
      <c r="F756" s="5">
        <v>0.45833333333333331</v>
      </c>
      <c r="G756" s="6">
        <v>350</v>
      </c>
      <c r="H756" s="7">
        <v>57750</v>
      </c>
      <c r="I756" s="7">
        <f>FlightsPivot[[#This Row],[Total Fare]]*10%</f>
        <v>5775</v>
      </c>
      <c r="J756" s="7">
        <f>FlightsPivot[[#This Row],[Total Fare]]+FlightsPivot[[#This Row],[10% tax ]]</f>
        <v>63525</v>
      </c>
      <c r="K756" s="4">
        <v>12</v>
      </c>
      <c r="L756" s="4">
        <v>2015</v>
      </c>
      <c r="M756" t="str">
        <f>INDEX(RoutesPivot[DepAirport],MATCH($C756,RoutesPivot[[RouteID]:[RouteID]],0))</f>
        <v>ORD</v>
      </c>
      <c r="N756" t="str">
        <f>INDEX(RoutesPivot[AirportID],MATCH($C756,RoutesPivot[[RouteID]:[RouteID]],0))</f>
        <v>LAX</v>
      </c>
      <c r="O756">
        <f>INDEX(RoutesPivot[Distance],MATCH($C756,RoutesPivot[[RouteID]:[RouteID]],0))</f>
        <v>1518</v>
      </c>
      <c r="P756">
        <f>INDEX(RoutesPivot[ListPrice],MATCH($C756,RoutesPivot[[RouteID]:[RouteID]],0))</f>
        <v>350</v>
      </c>
      <c r="Q756" t="str">
        <f>INDEX(AirportPivot[AirportName],MATCH($N756,AirportPivot[[AirportID]:[AirportID]],0))</f>
        <v>Los Angeles International</v>
      </c>
      <c r="R756">
        <f>INDEX(AirportPivot[Gates (number of available)],MATCH($N756,AirportPivot[[AirportID]:[AirportID]],0))</f>
        <v>86</v>
      </c>
    </row>
    <row r="757" spans="1:18" x14ac:dyDescent="0.25">
      <c r="A757" s="3" t="s">
        <v>787</v>
      </c>
      <c r="B757" s="12">
        <v>42029</v>
      </c>
      <c r="C757" s="4" t="s">
        <v>21</v>
      </c>
      <c r="D757" s="4">
        <v>3</v>
      </c>
      <c r="E757" s="4">
        <v>5</v>
      </c>
      <c r="F757" s="5">
        <v>0.29166666666666669</v>
      </c>
      <c r="G757" s="6">
        <v>125</v>
      </c>
      <c r="H757" s="7">
        <v>23125</v>
      </c>
      <c r="I757" s="7">
        <f>FlightsPivot[[#This Row],[Total Fare]]*10%</f>
        <v>2312.5</v>
      </c>
      <c r="J757" s="7">
        <f>FlightsPivot[[#This Row],[Total Fare]]+FlightsPivot[[#This Row],[10% tax ]]</f>
        <v>25437.5</v>
      </c>
      <c r="K757" s="4">
        <v>1</v>
      </c>
      <c r="L757" s="4">
        <v>2015</v>
      </c>
      <c r="M757" t="str">
        <f>INDEX(RoutesPivot[DepAirport],MATCH($C757,RoutesPivot[[RouteID]:[RouteID]],0))</f>
        <v>ORD</v>
      </c>
      <c r="N757" t="str">
        <f>INDEX(RoutesPivot[AirportID],MATCH($C757,RoutesPivot[[RouteID]:[RouteID]],0))</f>
        <v>CLT</v>
      </c>
      <c r="O757">
        <f>INDEX(RoutesPivot[Distance],MATCH($C757,RoutesPivot[[RouteID]:[RouteID]],0))</f>
        <v>700</v>
      </c>
      <c r="P757">
        <f>INDEX(RoutesPivot[ListPrice],MATCH($C757,RoutesPivot[[RouteID]:[RouteID]],0))</f>
        <v>125</v>
      </c>
      <c r="Q757" t="str">
        <f>INDEX(AirportPivot[AirportName],MATCH($N757,AirportPivot[[AirportID]:[AirportID]],0))</f>
        <v>Charlotte/Douglas International</v>
      </c>
      <c r="R757">
        <f>INDEX(AirportPivot[Gates (number of available)],MATCH($N757,AirportPivot[[AirportID]:[AirportID]],0))</f>
        <v>65</v>
      </c>
    </row>
    <row r="758" spans="1:18" x14ac:dyDescent="0.25">
      <c r="A758" s="3" t="s">
        <v>788</v>
      </c>
      <c r="B758" s="12">
        <v>42234</v>
      </c>
      <c r="C758" s="4" t="s">
        <v>27</v>
      </c>
      <c r="D758" s="4">
        <v>10</v>
      </c>
      <c r="E758" s="4">
        <v>16</v>
      </c>
      <c r="F758" s="5">
        <v>0.3125</v>
      </c>
      <c r="G758" s="6">
        <v>220</v>
      </c>
      <c r="H758" s="7">
        <v>40700</v>
      </c>
      <c r="I758" s="7">
        <f>FlightsPivot[[#This Row],[Total Fare]]*10%</f>
        <v>4070</v>
      </c>
      <c r="J758" s="7">
        <f>FlightsPivot[[#This Row],[Total Fare]]+FlightsPivot[[#This Row],[10% tax ]]</f>
        <v>44770</v>
      </c>
      <c r="K758" s="4">
        <v>8</v>
      </c>
      <c r="L758" s="4">
        <v>2015</v>
      </c>
      <c r="M758" t="str">
        <f>INDEX(RoutesPivot[DepAirport],MATCH($C758,RoutesPivot[[RouteID]:[RouteID]],0))</f>
        <v>ORD</v>
      </c>
      <c r="N758" t="str">
        <f>INDEX(RoutesPivot[AirportID],MATCH($C758,RoutesPivot[[RouteID]:[RouteID]],0))</f>
        <v>ATL</v>
      </c>
      <c r="O758">
        <f>INDEX(RoutesPivot[Distance],MATCH($C758,RoutesPivot[[RouteID]:[RouteID]],0))</f>
        <v>510</v>
      </c>
      <c r="P758">
        <f>INDEX(RoutesPivot[ListPrice],MATCH($C758,RoutesPivot[[RouteID]:[RouteID]],0))</f>
        <v>200</v>
      </c>
      <c r="Q758" t="str">
        <f>INDEX(AirportPivot[AirportName],MATCH($N758,AirportPivot[[AirportID]:[AirportID]],0))</f>
        <v>Hartsfield-Jackson Atlanta International</v>
      </c>
      <c r="R758">
        <f>INDEX(AirportPivot[Gates (number of available)],MATCH($N758,AirportPivot[[AirportID]:[AirportID]],0))</f>
        <v>100</v>
      </c>
    </row>
    <row r="759" spans="1:18" x14ac:dyDescent="0.25">
      <c r="A759" s="3" t="s">
        <v>789</v>
      </c>
      <c r="B759" s="12">
        <v>42190</v>
      </c>
      <c r="C759" s="4" t="s">
        <v>25</v>
      </c>
      <c r="D759" s="4">
        <v>1.8</v>
      </c>
      <c r="E759" s="4">
        <v>160</v>
      </c>
      <c r="F759" s="5">
        <v>0.75</v>
      </c>
      <c r="G759" s="6">
        <v>220</v>
      </c>
      <c r="H759" s="7">
        <v>36300</v>
      </c>
      <c r="I759" s="7">
        <f>FlightsPivot[[#This Row],[Total Fare]]*10%</f>
        <v>3630</v>
      </c>
      <c r="J759" s="7">
        <f>FlightsPivot[[#This Row],[Total Fare]]+FlightsPivot[[#This Row],[10% tax ]]</f>
        <v>39930</v>
      </c>
      <c r="K759" s="4">
        <v>7</v>
      </c>
      <c r="L759" s="4">
        <v>2015</v>
      </c>
      <c r="M759" t="str">
        <f>INDEX(RoutesPivot[DepAirport],MATCH($C759,RoutesPivot[[RouteID]:[RouteID]],0))</f>
        <v>ORD</v>
      </c>
      <c r="N759" t="str">
        <f>INDEX(RoutesPivot[AirportID],MATCH($C759,RoutesPivot[[RouteID]:[RouteID]],0))</f>
        <v>DFW</v>
      </c>
      <c r="O759">
        <f>INDEX(RoutesPivot[Distance],MATCH($C759,RoutesPivot[[RouteID]:[RouteID]],0))</f>
        <v>700</v>
      </c>
      <c r="P759">
        <f>INDEX(RoutesPivot[ListPrice],MATCH($C759,RoutesPivot[[RouteID]:[RouteID]],0))</f>
        <v>200</v>
      </c>
      <c r="Q759" t="str">
        <f>INDEX(AirportPivot[AirportName],MATCH($N759,AirportPivot[[AirportID]:[AirportID]],0))</f>
        <v>Dallas/Fort Worth International</v>
      </c>
      <c r="R759">
        <f>INDEX(AirportPivot[Gates (number of available)],MATCH($N759,AirportPivot[[AirportID]:[AirportID]],0))</f>
        <v>130</v>
      </c>
    </row>
    <row r="760" spans="1:18" x14ac:dyDescent="0.25">
      <c r="A760" s="3" t="s">
        <v>790</v>
      </c>
      <c r="B760" s="12">
        <v>42279</v>
      </c>
      <c r="C760" s="4" t="s">
        <v>17</v>
      </c>
      <c r="D760" s="4">
        <v>2.5</v>
      </c>
      <c r="E760" s="4">
        <v>33</v>
      </c>
      <c r="F760" s="5">
        <v>0.5625</v>
      </c>
      <c r="G760" s="6">
        <v>350</v>
      </c>
      <c r="H760" s="7">
        <v>64750</v>
      </c>
      <c r="I760" s="7">
        <f>FlightsPivot[[#This Row],[Total Fare]]*10%</f>
        <v>6475</v>
      </c>
      <c r="J760" s="7">
        <f>FlightsPivot[[#This Row],[Total Fare]]+FlightsPivot[[#This Row],[10% tax ]]</f>
        <v>71225</v>
      </c>
      <c r="K760" s="4">
        <v>10</v>
      </c>
      <c r="L760" s="4">
        <v>2015</v>
      </c>
      <c r="M760" t="str">
        <f>INDEX(RoutesPivot[DepAirport],MATCH($C760,RoutesPivot[[RouteID]:[RouteID]],0))</f>
        <v>ORD</v>
      </c>
      <c r="N760" t="str">
        <f>INDEX(RoutesPivot[AirportID],MATCH($C760,RoutesPivot[[RouteID]:[RouteID]],0))</f>
        <v>LAX</v>
      </c>
      <c r="O760">
        <f>INDEX(RoutesPivot[Distance],MATCH($C760,RoutesPivot[[RouteID]:[RouteID]],0))</f>
        <v>1518</v>
      </c>
      <c r="P760">
        <f>INDEX(RoutesPivot[ListPrice],MATCH($C760,RoutesPivot[[RouteID]:[RouteID]],0))</f>
        <v>350</v>
      </c>
      <c r="Q760" t="str">
        <f>INDEX(AirportPivot[AirportName],MATCH($N760,AirportPivot[[AirportID]:[AirportID]],0))</f>
        <v>Los Angeles International</v>
      </c>
      <c r="R760">
        <f>INDEX(AirportPivot[Gates (number of available)],MATCH($N760,AirportPivot[[AirportID]:[AirportID]],0))</f>
        <v>86</v>
      </c>
    </row>
    <row r="761" spans="1:18" x14ac:dyDescent="0.25">
      <c r="A761" s="3" t="s">
        <v>791</v>
      </c>
      <c r="B761" s="12">
        <v>42255</v>
      </c>
      <c r="C761" s="4" t="s">
        <v>17</v>
      </c>
      <c r="D761" s="4">
        <v>3.2</v>
      </c>
      <c r="E761" s="4">
        <v>143</v>
      </c>
      <c r="F761" s="5">
        <v>0.875</v>
      </c>
      <c r="G761" s="6">
        <v>350</v>
      </c>
      <c r="H761" s="7">
        <v>64750</v>
      </c>
      <c r="I761" s="7">
        <f>FlightsPivot[[#This Row],[Total Fare]]*10%</f>
        <v>6475</v>
      </c>
      <c r="J761" s="7">
        <f>FlightsPivot[[#This Row],[Total Fare]]+FlightsPivot[[#This Row],[10% tax ]]</f>
        <v>71225</v>
      </c>
      <c r="K761" s="4">
        <v>9</v>
      </c>
      <c r="L761" s="4">
        <v>2015</v>
      </c>
      <c r="M761" t="str">
        <f>INDEX(RoutesPivot[DepAirport],MATCH($C761,RoutesPivot[[RouteID]:[RouteID]],0))</f>
        <v>ORD</v>
      </c>
      <c r="N761" t="str">
        <f>INDEX(RoutesPivot[AirportID],MATCH($C761,RoutesPivot[[RouteID]:[RouteID]],0))</f>
        <v>LAX</v>
      </c>
      <c r="O761">
        <f>INDEX(RoutesPivot[Distance],MATCH($C761,RoutesPivot[[RouteID]:[RouteID]],0))</f>
        <v>1518</v>
      </c>
      <c r="P761">
        <f>INDEX(RoutesPivot[ListPrice],MATCH($C761,RoutesPivot[[RouteID]:[RouteID]],0))</f>
        <v>350</v>
      </c>
      <c r="Q761" t="str">
        <f>INDEX(AirportPivot[AirportName],MATCH($N761,AirportPivot[[AirportID]:[AirportID]],0))</f>
        <v>Los Angeles International</v>
      </c>
      <c r="R761">
        <f>INDEX(AirportPivot[Gates (number of available)],MATCH($N761,AirportPivot[[AirportID]:[AirportID]],0))</f>
        <v>86</v>
      </c>
    </row>
    <row r="762" spans="1:18" x14ac:dyDescent="0.25">
      <c r="A762" s="3" t="s">
        <v>792</v>
      </c>
      <c r="B762" s="12">
        <v>41800</v>
      </c>
      <c r="C762" s="4" t="s">
        <v>19</v>
      </c>
      <c r="D762" s="4">
        <v>1.9</v>
      </c>
      <c r="E762" s="4">
        <v>12</v>
      </c>
      <c r="F762" s="5">
        <v>0.54166666666666663</v>
      </c>
      <c r="G762" s="6">
        <v>220</v>
      </c>
      <c r="H762" s="7">
        <v>40700</v>
      </c>
      <c r="I762" s="7">
        <f>FlightsPivot[[#This Row],[Total Fare]]*10%</f>
        <v>4070</v>
      </c>
      <c r="J762" s="7">
        <f>FlightsPivot[[#This Row],[Total Fare]]+FlightsPivot[[#This Row],[10% tax ]]</f>
        <v>44770</v>
      </c>
      <c r="K762" s="4">
        <v>6</v>
      </c>
      <c r="L762" s="4">
        <v>2014</v>
      </c>
      <c r="M762" t="str">
        <f>INDEX(RoutesPivot[DepAirport],MATCH($C762,RoutesPivot[[RouteID]:[RouteID]],0))</f>
        <v>ORD</v>
      </c>
      <c r="N762" t="str">
        <f>INDEX(RoutesPivot[AirportID],MATCH($C762,RoutesPivot[[RouteID]:[RouteID]],0))</f>
        <v>IAH</v>
      </c>
      <c r="O762">
        <f>INDEX(RoutesPivot[Distance],MATCH($C762,RoutesPivot[[RouteID]:[RouteID]],0))</f>
        <v>800</v>
      </c>
      <c r="P762">
        <f>INDEX(RoutesPivot[ListPrice],MATCH($C762,RoutesPivot[[RouteID]:[RouteID]],0))</f>
        <v>200</v>
      </c>
      <c r="Q762" t="str">
        <f>INDEX(AirportPivot[AirportName],MATCH($N762,AirportPivot[[AirportID]:[AirportID]],0))</f>
        <v>George Bush Intercontinental/Houston</v>
      </c>
      <c r="R762">
        <f>INDEX(AirportPivot[Gates (number of available)],MATCH($N762,AirportPivot[[AirportID]:[AirportID]],0))</f>
        <v>80</v>
      </c>
    </row>
    <row r="763" spans="1:18" x14ac:dyDescent="0.25">
      <c r="A763" s="3" t="s">
        <v>793</v>
      </c>
      <c r="B763" s="12">
        <v>42318</v>
      </c>
      <c r="C763" s="4" t="s">
        <v>70</v>
      </c>
      <c r="D763" s="4">
        <v>1</v>
      </c>
      <c r="E763" s="4">
        <v>112</v>
      </c>
      <c r="F763" s="5">
        <v>0.70833333333333337</v>
      </c>
      <c r="G763" s="6">
        <v>275</v>
      </c>
      <c r="H763" s="7">
        <v>50875</v>
      </c>
      <c r="I763" s="7">
        <f>FlightsPivot[[#This Row],[Total Fare]]*10%</f>
        <v>5087.5</v>
      </c>
      <c r="J763" s="7">
        <f>FlightsPivot[[#This Row],[Total Fare]]+FlightsPivot[[#This Row],[10% tax ]]</f>
        <v>55962.5</v>
      </c>
      <c r="K763" s="4">
        <v>11</v>
      </c>
      <c r="L763" s="4">
        <v>2015</v>
      </c>
      <c r="M763" t="str">
        <f>INDEX(RoutesPivot[DepAirport],MATCH($C763,RoutesPivot[[RouteID]:[RouteID]],0))</f>
        <v>ORD</v>
      </c>
      <c r="N763" t="str">
        <f>INDEX(RoutesPivot[AirportID],MATCH($C763,RoutesPivot[[RouteID]:[RouteID]],0))</f>
        <v>LAS</v>
      </c>
      <c r="O763">
        <f>INDEX(RoutesPivot[Distance],MATCH($C763,RoutesPivot[[RouteID]:[RouteID]],0))</f>
        <v>1100</v>
      </c>
      <c r="P763">
        <f>INDEX(RoutesPivot[ListPrice],MATCH($C763,RoutesPivot[[RouteID]:[RouteID]],0))</f>
        <v>275</v>
      </c>
      <c r="Q763" t="str">
        <f>INDEX(AirportPivot[AirportName],MATCH($N763,AirportPivot[[AirportID]:[AirportID]],0))</f>
        <v>McCarran International</v>
      </c>
      <c r="R763">
        <f>INDEX(AirportPivot[Gates (number of available)],MATCH($N763,AirportPivot[[AirportID]:[AirportID]],0))</f>
        <v>68</v>
      </c>
    </row>
    <row r="764" spans="1:18" x14ac:dyDescent="0.25">
      <c r="A764" s="3" t="s">
        <v>794</v>
      </c>
      <c r="B764" s="12">
        <v>42333</v>
      </c>
      <c r="C764" s="4" t="s">
        <v>37</v>
      </c>
      <c r="D764" s="4">
        <v>6.2</v>
      </c>
      <c r="E764" s="4">
        <v>52</v>
      </c>
      <c r="F764" s="5">
        <v>0.54166666666666663</v>
      </c>
      <c r="G764" s="6">
        <v>525</v>
      </c>
      <c r="H764" s="7">
        <v>86625</v>
      </c>
      <c r="I764" s="7">
        <f>FlightsPivot[[#This Row],[Total Fare]]*10%</f>
        <v>8662.5</v>
      </c>
      <c r="J764" s="7">
        <f>FlightsPivot[[#This Row],[Total Fare]]+FlightsPivot[[#This Row],[10% tax ]]</f>
        <v>95287.5</v>
      </c>
      <c r="K764" s="4">
        <v>11</v>
      </c>
      <c r="L764" s="4">
        <v>2015</v>
      </c>
      <c r="M764" t="str">
        <f>INDEX(RoutesPivot[DepAirport],MATCH($C764,RoutesPivot[[RouteID]:[RouteID]],0))</f>
        <v>ORD</v>
      </c>
      <c r="N764" t="str">
        <f>INDEX(RoutesPivot[AirportID],MATCH($C764,RoutesPivot[[RouteID]:[RouteID]],0))</f>
        <v>SEA</v>
      </c>
      <c r="O764">
        <f>INDEX(RoutesPivot[Distance],MATCH($C764,RoutesPivot[[RouteID]:[RouteID]],0))</f>
        <v>1500</v>
      </c>
      <c r="P764">
        <f>INDEX(RoutesPivot[ListPrice],MATCH($C764,RoutesPivot[[RouteID]:[RouteID]],0))</f>
        <v>350</v>
      </c>
      <c r="Q764" t="str">
        <f>INDEX(AirportPivot[AirportName],MATCH($N764,AirportPivot[[AirportID]:[AirportID]],0))</f>
        <v>Seattle-Tacoma International</v>
      </c>
      <c r="R764">
        <f>INDEX(AirportPivot[Gates (number of available)],MATCH($N764,AirportPivot[[AirportID]:[AirportID]],0))</f>
        <v>58</v>
      </c>
    </row>
    <row r="765" spans="1:18" x14ac:dyDescent="0.25">
      <c r="A765" s="3" t="s">
        <v>795</v>
      </c>
      <c r="B765" s="12">
        <v>42309</v>
      </c>
      <c r="C765" s="4" t="s">
        <v>47</v>
      </c>
      <c r="D765" s="4">
        <v>1.3</v>
      </c>
      <c r="E765" s="4">
        <v>15</v>
      </c>
      <c r="F765" s="5">
        <v>0.5</v>
      </c>
      <c r="G765" s="6">
        <v>250</v>
      </c>
      <c r="H765" s="7">
        <v>46250</v>
      </c>
      <c r="I765" s="7">
        <f>FlightsPivot[[#This Row],[Total Fare]]*10%</f>
        <v>4625</v>
      </c>
      <c r="J765" s="7">
        <f>FlightsPivot[[#This Row],[Total Fare]]+FlightsPivot[[#This Row],[10% tax ]]</f>
        <v>50875</v>
      </c>
      <c r="K765" s="4">
        <v>11</v>
      </c>
      <c r="L765" s="4">
        <v>2015</v>
      </c>
      <c r="M765" t="str">
        <f>INDEX(RoutesPivot[DepAirport],MATCH($C765,RoutesPivot[[RouteID]:[RouteID]],0))</f>
        <v>ORD</v>
      </c>
      <c r="N765" t="str">
        <f>INDEX(RoutesPivot[AirportID],MATCH($C765,RoutesPivot[[RouteID]:[RouteID]],0))</f>
        <v>PHX</v>
      </c>
      <c r="O765">
        <f>INDEX(RoutesPivot[Distance],MATCH($C765,RoutesPivot[[RouteID]:[RouteID]],0))</f>
        <v>1200</v>
      </c>
      <c r="P765">
        <f>INDEX(RoutesPivot[ListPrice],MATCH($C765,RoutesPivot[[RouteID]:[RouteID]],0))</f>
        <v>250</v>
      </c>
      <c r="Q765" t="str">
        <f>INDEX(AirportPivot[AirportName],MATCH($N765,AirportPivot[[AirportID]:[AirportID]],0))</f>
        <v>Phoenix Sky Harbor International</v>
      </c>
      <c r="R765">
        <f>INDEX(AirportPivot[Gates (number of available)],MATCH($N765,AirportPivot[[AirportID]:[AirportID]],0))</f>
        <v>60</v>
      </c>
    </row>
    <row r="766" spans="1:18" x14ac:dyDescent="0.25">
      <c r="A766" s="3" t="s">
        <v>796</v>
      </c>
      <c r="B766" s="12">
        <v>41742</v>
      </c>
      <c r="C766" s="4" t="s">
        <v>83</v>
      </c>
      <c r="D766" s="4">
        <v>1.5</v>
      </c>
      <c r="E766" s="4">
        <v>181</v>
      </c>
      <c r="F766" s="5">
        <v>0.75</v>
      </c>
      <c r="G766" s="6">
        <v>240</v>
      </c>
      <c r="H766" s="7">
        <v>39600</v>
      </c>
      <c r="I766" s="7">
        <f>FlightsPivot[[#This Row],[Total Fare]]*10%</f>
        <v>3960</v>
      </c>
      <c r="J766" s="7">
        <f>FlightsPivot[[#This Row],[Total Fare]]+FlightsPivot[[#This Row],[10% tax ]]</f>
        <v>43560</v>
      </c>
      <c r="K766" s="4">
        <v>4</v>
      </c>
      <c r="L766" s="4">
        <v>2014</v>
      </c>
      <c r="M766" t="str">
        <f>INDEX(RoutesPivot[DepAirport],MATCH($C766,RoutesPivot[[RouteID]:[RouteID]],0))</f>
        <v>ORD</v>
      </c>
      <c r="N766" t="str">
        <f>INDEX(RoutesPivot[AirportID],MATCH($C766,RoutesPivot[[RouteID]:[RouteID]],0))</f>
        <v>BWI</v>
      </c>
      <c r="O766">
        <f>INDEX(RoutesPivot[Distance],MATCH($C766,RoutesPivot[[RouteID]:[RouteID]],0))</f>
        <v>520</v>
      </c>
      <c r="P766">
        <f>INDEX(RoutesPivot[ListPrice],MATCH($C766,RoutesPivot[[RouteID]:[RouteID]],0))</f>
        <v>240</v>
      </c>
      <c r="Q766" t="str">
        <f>INDEX(AirportPivot[AirportName],MATCH($N766,AirportPivot[[AirportID]:[AirportID]],0))</f>
        <v>Baltimore/Washington International Thurgood Marshall</v>
      </c>
      <c r="R766">
        <f>INDEX(AirportPivot[Gates (number of available)],MATCH($N766,AirportPivot[[AirportID]:[AirportID]],0))</f>
        <v>58</v>
      </c>
    </row>
    <row r="767" spans="1:18" x14ac:dyDescent="0.25">
      <c r="A767" s="3" t="s">
        <v>797</v>
      </c>
      <c r="B767" s="12">
        <v>42085</v>
      </c>
      <c r="C767" s="4" t="s">
        <v>30</v>
      </c>
      <c r="D767" s="4">
        <v>2</v>
      </c>
      <c r="E767" s="4">
        <v>109</v>
      </c>
      <c r="F767" s="5">
        <v>0.625</v>
      </c>
      <c r="G767" s="6">
        <v>250</v>
      </c>
      <c r="H767" s="7">
        <v>46250</v>
      </c>
      <c r="I767" s="7">
        <f>FlightsPivot[[#This Row],[Total Fare]]*10%</f>
        <v>4625</v>
      </c>
      <c r="J767" s="7">
        <f>FlightsPivot[[#This Row],[Total Fare]]+FlightsPivot[[#This Row],[10% tax ]]</f>
        <v>50875</v>
      </c>
      <c r="K767" s="4">
        <v>3</v>
      </c>
      <c r="L767" s="4">
        <v>2015</v>
      </c>
      <c r="M767" t="str">
        <f>INDEX(RoutesPivot[DepAirport],MATCH($C767,RoutesPivot[[RouteID]:[RouteID]],0))</f>
        <v>ORD</v>
      </c>
      <c r="N767" t="str">
        <f>INDEX(RoutesPivot[AirportID],MATCH($C767,RoutesPivot[[RouteID]:[RouteID]],0))</f>
        <v>MCO</v>
      </c>
      <c r="O767">
        <f>INDEX(RoutesPivot[Distance],MATCH($C767,RoutesPivot[[RouteID]:[RouteID]],0))</f>
        <v>850</v>
      </c>
      <c r="P767">
        <f>INDEX(RoutesPivot[ListPrice],MATCH($C767,RoutesPivot[[RouteID]:[RouteID]],0))</f>
        <v>250</v>
      </c>
      <c r="Q767" t="str">
        <f>INDEX(AirportPivot[AirportName],MATCH($N767,AirportPivot[[AirportID]:[AirportID]],0))</f>
        <v>Orlando International</v>
      </c>
      <c r="R767">
        <f>INDEX(AirportPivot[Gates (number of available)],MATCH($N767,AirportPivot[[AirportID]:[AirportID]],0))</f>
        <v>67</v>
      </c>
    </row>
    <row r="768" spans="1:18" x14ac:dyDescent="0.25">
      <c r="A768" s="3" t="s">
        <v>798</v>
      </c>
      <c r="B768" s="12">
        <v>42036</v>
      </c>
      <c r="C768" s="4" t="s">
        <v>47</v>
      </c>
      <c r="D768" s="4">
        <v>3.4</v>
      </c>
      <c r="E768" s="4">
        <v>25</v>
      </c>
      <c r="F768" s="5">
        <v>0.47916666666666669</v>
      </c>
      <c r="G768" s="6">
        <v>250</v>
      </c>
      <c r="H768" s="7">
        <v>46250</v>
      </c>
      <c r="I768" s="7">
        <f>FlightsPivot[[#This Row],[Total Fare]]*10%</f>
        <v>4625</v>
      </c>
      <c r="J768" s="7">
        <f>FlightsPivot[[#This Row],[Total Fare]]+FlightsPivot[[#This Row],[10% tax ]]</f>
        <v>50875</v>
      </c>
      <c r="K768" s="4">
        <v>2</v>
      </c>
      <c r="L768" s="4">
        <v>2015</v>
      </c>
      <c r="M768" t="str">
        <f>INDEX(RoutesPivot[DepAirport],MATCH($C768,RoutesPivot[[RouteID]:[RouteID]],0))</f>
        <v>ORD</v>
      </c>
      <c r="N768" t="str">
        <f>INDEX(RoutesPivot[AirportID],MATCH($C768,RoutesPivot[[RouteID]:[RouteID]],0))</f>
        <v>PHX</v>
      </c>
      <c r="O768">
        <f>INDEX(RoutesPivot[Distance],MATCH($C768,RoutesPivot[[RouteID]:[RouteID]],0))</f>
        <v>1200</v>
      </c>
      <c r="P768">
        <f>INDEX(RoutesPivot[ListPrice],MATCH($C768,RoutesPivot[[RouteID]:[RouteID]],0))</f>
        <v>250</v>
      </c>
      <c r="Q768" t="str">
        <f>INDEX(AirportPivot[AirportName],MATCH($N768,AirportPivot[[AirportID]:[AirportID]],0))</f>
        <v>Phoenix Sky Harbor International</v>
      </c>
      <c r="R768">
        <f>INDEX(AirportPivot[Gates (number of available)],MATCH($N768,AirportPivot[[AirportID]:[AirportID]],0))</f>
        <v>60</v>
      </c>
    </row>
    <row r="769" spans="1:18" x14ac:dyDescent="0.25">
      <c r="A769" s="3" t="s">
        <v>799</v>
      </c>
      <c r="B769" s="12">
        <v>42329</v>
      </c>
      <c r="C769" s="4" t="s">
        <v>21</v>
      </c>
      <c r="D769" s="4">
        <v>2.1</v>
      </c>
      <c r="E769" s="4">
        <v>201</v>
      </c>
      <c r="F769" s="5">
        <v>0.625</v>
      </c>
      <c r="G769" s="6">
        <v>125</v>
      </c>
      <c r="H769" s="7">
        <v>20625</v>
      </c>
      <c r="I769" s="7">
        <f>FlightsPivot[[#This Row],[Total Fare]]*10%</f>
        <v>2062.5</v>
      </c>
      <c r="J769" s="7">
        <f>FlightsPivot[[#This Row],[Total Fare]]+FlightsPivot[[#This Row],[10% tax ]]</f>
        <v>22687.5</v>
      </c>
      <c r="K769" s="4">
        <v>11</v>
      </c>
      <c r="L769" s="4">
        <v>2015</v>
      </c>
      <c r="M769" t="str">
        <f>INDEX(RoutesPivot[DepAirport],MATCH($C769,RoutesPivot[[RouteID]:[RouteID]],0))</f>
        <v>ORD</v>
      </c>
      <c r="N769" t="str">
        <f>INDEX(RoutesPivot[AirportID],MATCH($C769,RoutesPivot[[RouteID]:[RouteID]],0))</f>
        <v>CLT</v>
      </c>
      <c r="O769">
        <f>INDEX(RoutesPivot[Distance],MATCH($C769,RoutesPivot[[RouteID]:[RouteID]],0))</f>
        <v>700</v>
      </c>
      <c r="P769">
        <f>INDEX(RoutesPivot[ListPrice],MATCH($C769,RoutesPivot[[RouteID]:[RouteID]],0))</f>
        <v>125</v>
      </c>
      <c r="Q769" t="str">
        <f>INDEX(AirportPivot[AirportName],MATCH($N769,AirportPivot[[AirportID]:[AirportID]],0))</f>
        <v>Charlotte/Douglas International</v>
      </c>
      <c r="R769">
        <f>INDEX(AirportPivot[Gates (number of available)],MATCH($N769,AirportPivot[[AirportID]:[AirportID]],0))</f>
        <v>65</v>
      </c>
    </row>
    <row r="770" spans="1:18" x14ac:dyDescent="0.25">
      <c r="A770" s="3" t="s">
        <v>800</v>
      </c>
      <c r="B770" s="12">
        <v>41681</v>
      </c>
      <c r="C770" s="4" t="s">
        <v>21</v>
      </c>
      <c r="D770" s="4">
        <v>2.2999999999999998</v>
      </c>
      <c r="E770" s="4">
        <v>168</v>
      </c>
      <c r="F770" s="5">
        <v>0.79166666666666663</v>
      </c>
      <c r="G770" s="6">
        <v>125</v>
      </c>
      <c r="H770" s="7">
        <v>20625</v>
      </c>
      <c r="I770" s="7">
        <f>FlightsPivot[[#This Row],[Total Fare]]*10%</f>
        <v>2062.5</v>
      </c>
      <c r="J770" s="7">
        <f>FlightsPivot[[#This Row],[Total Fare]]+FlightsPivot[[#This Row],[10% tax ]]</f>
        <v>22687.5</v>
      </c>
      <c r="K770" s="4">
        <v>2</v>
      </c>
      <c r="L770" s="4">
        <v>2014</v>
      </c>
      <c r="M770" t="str">
        <f>INDEX(RoutesPivot[DepAirport],MATCH($C770,RoutesPivot[[RouteID]:[RouteID]],0))</f>
        <v>ORD</v>
      </c>
      <c r="N770" t="str">
        <f>INDEX(RoutesPivot[AirportID],MATCH($C770,RoutesPivot[[RouteID]:[RouteID]],0))</f>
        <v>CLT</v>
      </c>
      <c r="O770">
        <f>INDEX(RoutesPivot[Distance],MATCH($C770,RoutesPivot[[RouteID]:[RouteID]],0))</f>
        <v>700</v>
      </c>
      <c r="P770">
        <f>INDEX(RoutesPivot[ListPrice],MATCH($C770,RoutesPivot[[RouteID]:[RouteID]],0))</f>
        <v>125</v>
      </c>
      <c r="Q770" t="str">
        <f>INDEX(AirportPivot[AirportName],MATCH($N770,AirportPivot[[AirportID]:[AirportID]],0))</f>
        <v>Charlotte/Douglas International</v>
      </c>
      <c r="R770">
        <f>INDEX(AirportPivot[Gates (number of available)],MATCH($N770,AirportPivot[[AirportID]:[AirportID]],0))</f>
        <v>65</v>
      </c>
    </row>
    <row r="771" spans="1:18" x14ac:dyDescent="0.25">
      <c r="A771" s="3" t="s">
        <v>801</v>
      </c>
      <c r="B771" s="12">
        <v>41790</v>
      </c>
      <c r="C771" s="4" t="s">
        <v>25</v>
      </c>
      <c r="D771" s="4">
        <v>2.7</v>
      </c>
      <c r="E771" s="4">
        <v>55</v>
      </c>
      <c r="F771" s="5">
        <v>0.79166666666666663</v>
      </c>
      <c r="G771" s="6">
        <v>200</v>
      </c>
      <c r="H771" s="7">
        <v>33000</v>
      </c>
      <c r="I771" s="7">
        <f>FlightsPivot[[#This Row],[Total Fare]]*10%</f>
        <v>3300</v>
      </c>
      <c r="J771" s="7">
        <f>FlightsPivot[[#This Row],[Total Fare]]+FlightsPivot[[#This Row],[10% tax ]]</f>
        <v>36300</v>
      </c>
      <c r="K771" s="4">
        <v>5</v>
      </c>
      <c r="L771" s="4">
        <v>2014</v>
      </c>
      <c r="M771" t="str">
        <f>INDEX(RoutesPivot[DepAirport],MATCH($C771,RoutesPivot[[RouteID]:[RouteID]],0))</f>
        <v>ORD</v>
      </c>
      <c r="N771" t="str">
        <f>INDEX(RoutesPivot[AirportID],MATCH($C771,RoutesPivot[[RouteID]:[RouteID]],0))</f>
        <v>DFW</v>
      </c>
      <c r="O771">
        <f>INDEX(RoutesPivot[Distance],MATCH($C771,RoutesPivot[[RouteID]:[RouteID]],0))</f>
        <v>700</v>
      </c>
      <c r="P771">
        <f>INDEX(RoutesPivot[ListPrice],MATCH($C771,RoutesPivot[[RouteID]:[RouteID]],0))</f>
        <v>200</v>
      </c>
      <c r="Q771" t="str">
        <f>INDEX(AirportPivot[AirportName],MATCH($N771,AirportPivot[[AirportID]:[AirportID]],0))</f>
        <v>Dallas/Fort Worth International</v>
      </c>
      <c r="R771">
        <f>INDEX(AirportPivot[Gates (number of available)],MATCH($N771,AirportPivot[[AirportID]:[AirportID]],0))</f>
        <v>130</v>
      </c>
    </row>
    <row r="772" spans="1:18" x14ac:dyDescent="0.25">
      <c r="A772" s="3" t="s">
        <v>802</v>
      </c>
      <c r="B772" s="12">
        <v>41782</v>
      </c>
      <c r="C772" s="4" t="s">
        <v>50</v>
      </c>
      <c r="D772" s="4">
        <v>2.8</v>
      </c>
      <c r="E772" s="4">
        <v>95</v>
      </c>
      <c r="F772" s="5">
        <v>0.4375</v>
      </c>
      <c r="G772" s="6">
        <v>275</v>
      </c>
      <c r="H772" s="7">
        <v>50875</v>
      </c>
      <c r="I772" s="7">
        <f>FlightsPivot[[#This Row],[Total Fare]]*10%</f>
        <v>5087.5</v>
      </c>
      <c r="J772" s="7">
        <f>FlightsPivot[[#This Row],[Total Fare]]+FlightsPivot[[#This Row],[10% tax ]]</f>
        <v>55962.5</v>
      </c>
      <c r="K772" s="4">
        <v>5</v>
      </c>
      <c r="L772" s="4">
        <v>2014</v>
      </c>
      <c r="M772" t="str">
        <f>INDEX(RoutesPivot[DepAirport],MATCH($C772,RoutesPivot[[RouteID]:[RouteID]],0))</f>
        <v>ORD</v>
      </c>
      <c r="N772" t="str">
        <f>INDEX(RoutesPivot[AirportID],MATCH($C772,RoutesPivot[[RouteID]:[RouteID]],0))</f>
        <v>LGA</v>
      </c>
      <c r="O772">
        <f>INDEX(RoutesPivot[Distance],MATCH($C772,RoutesPivot[[RouteID]:[RouteID]],0))</f>
        <v>610</v>
      </c>
      <c r="P772">
        <f>INDEX(RoutesPivot[ListPrice],MATCH($C772,RoutesPivot[[RouteID]:[RouteID]],0))</f>
        <v>275</v>
      </c>
      <c r="Q772" t="str">
        <f>INDEX(AirportPivot[AirportName],MATCH($N772,AirportPivot[[AirportID]:[AirportID]],0))</f>
        <v>Laguardia</v>
      </c>
      <c r="R772">
        <f>INDEX(AirportPivot[Gates (number of available)],MATCH($N772,AirportPivot[[AirportID]:[AirportID]],0))</f>
        <v>66</v>
      </c>
    </row>
    <row r="773" spans="1:18" x14ac:dyDescent="0.25">
      <c r="A773" s="3" t="s">
        <v>803</v>
      </c>
      <c r="B773" s="12">
        <v>42242</v>
      </c>
      <c r="C773" s="4" t="s">
        <v>47</v>
      </c>
      <c r="D773" s="4">
        <v>1.4</v>
      </c>
      <c r="E773" s="4">
        <v>63</v>
      </c>
      <c r="F773" s="5">
        <v>0.79166666666666663</v>
      </c>
      <c r="G773" s="6">
        <v>275</v>
      </c>
      <c r="H773" s="7">
        <v>49775</v>
      </c>
      <c r="I773" s="7">
        <f>FlightsPivot[[#This Row],[Total Fare]]*10%</f>
        <v>4977.5</v>
      </c>
      <c r="J773" s="7">
        <f>FlightsPivot[[#This Row],[Total Fare]]+FlightsPivot[[#This Row],[10% tax ]]</f>
        <v>54752.5</v>
      </c>
      <c r="K773" s="4">
        <v>8</v>
      </c>
      <c r="L773" s="4">
        <v>2015</v>
      </c>
      <c r="M773" t="str">
        <f>INDEX(RoutesPivot[DepAirport],MATCH($C773,RoutesPivot[[RouteID]:[RouteID]],0))</f>
        <v>ORD</v>
      </c>
      <c r="N773" t="str">
        <f>INDEX(RoutesPivot[AirportID],MATCH($C773,RoutesPivot[[RouteID]:[RouteID]],0))</f>
        <v>PHX</v>
      </c>
      <c r="O773">
        <f>INDEX(RoutesPivot[Distance],MATCH($C773,RoutesPivot[[RouteID]:[RouteID]],0))</f>
        <v>1200</v>
      </c>
      <c r="P773">
        <f>INDEX(RoutesPivot[ListPrice],MATCH($C773,RoutesPivot[[RouteID]:[RouteID]],0))</f>
        <v>250</v>
      </c>
      <c r="Q773" t="str">
        <f>INDEX(AirportPivot[AirportName],MATCH($N773,AirportPivot[[AirportID]:[AirportID]],0))</f>
        <v>Phoenix Sky Harbor International</v>
      </c>
      <c r="R773">
        <f>INDEX(AirportPivot[Gates (number of available)],MATCH($N773,AirportPivot[[AirportID]:[AirportID]],0))</f>
        <v>60</v>
      </c>
    </row>
    <row r="774" spans="1:18" x14ac:dyDescent="0.25">
      <c r="A774" s="3" t="s">
        <v>804</v>
      </c>
      <c r="B774" s="12">
        <v>42348</v>
      </c>
      <c r="C774" s="4" t="s">
        <v>805</v>
      </c>
      <c r="D774" s="4">
        <v>1.7</v>
      </c>
      <c r="E774" s="4">
        <v>205</v>
      </c>
      <c r="F774" s="5">
        <v>0.3125</v>
      </c>
      <c r="G774" s="6">
        <v>290</v>
      </c>
      <c r="H774" s="7">
        <v>47850</v>
      </c>
      <c r="I774" s="7">
        <f>FlightsPivot[[#This Row],[Total Fare]]*10%</f>
        <v>4785</v>
      </c>
      <c r="J774" s="7">
        <f>FlightsPivot[[#This Row],[Total Fare]]+FlightsPivot[[#This Row],[10% tax ]]</f>
        <v>52635</v>
      </c>
      <c r="K774" s="4">
        <v>12</v>
      </c>
      <c r="L774" s="4">
        <v>2015</v>
      </c>
      <c r="M774" t="str">
        <f>INDEX(RoutesPivot[DepAirport],MATCH($C774,RoutesPivot[[RouteID]:[RouteID]],0))</f>
        <v>ORD</v>
      </c>
      <c r="N774" t="str">
        <f>INDEX(RoutesPivot[AirportID],MATCH($C774,RoutesPivot[[RouteID]:[RouteID]],0))</f>
        <v>SLC</v>
      </c>
      <c r="O774">
        <f>INDEX(RoutesPivot[Distance],MATCH($C774,RoutesPivot[[RouteID]:[RouteID]],0))</f>
        <v>1000</v>
      </c>
      <c r="P774">
        <f>INDEX(RoutesPivot[ListPrice],MATCH($C774,RoutesPivot[[RouteID]:[RouteID]],0))</f>
        <v>290</v>
      </c>
      <c r="Q774" t="str">
        <f>INDEX(AirportPivot[AirportName],MATCH($N774,AirportPivot[[AirportID]:[AirportID]],0))</f>
        <v>Salt Lake City International</v>
      </c>
      <c r="R774">
        <f>INDEX(AirportPivot[Gates (number of available)],MATCH($N774,AirportPivot[[AirportID]:[AirportID]],0))</f>
        <v>54</v>
      </c>
    </row>
    <row r="775" spans="1:18" x14ac:dyDescent="0.25">
      <c r="A775" s="3" t="s">
        <v>806</v>
      </c>
      <c r="B775" s="12">
        <v>42243</v>
      </c>
      <c r="C775" s="4" t="s">
        <v>27</v>
      </c>
      <c r="D775" s="4">
        <v>9.6</v>
      </c>
      <c r="E775" s="4">
        <v>192</v>
      </c>
      <c r="F775" s="5">
        <v>0.64583333333333337</v>
      </c>
      <c r="G775" s="6">
        <v>220</v>
      </c>
      <c r="H775" s="7">
        <v>36300</v>
      </c>
      <c r="I775" s="7">
        <f>FlightsPivot[[#This Row],[Total Fare]]*10%</f>
        <v>3630</v>
      </c>
      <c r="J775" s="7">
        <f>FlightsPivot[[#This Row],[Total Fare]]+FlightsPivot[[#This Row],[10% tax ]]</f>
        <v>39930</v>
      </c>
      <c r="K775" s="4">
        <v>8</v>
      </c>
      <c r="L775" s="4">
        <v>2015</v>
      </c>
      <c r="M775" t="str">
        <f>INDEX(RoutesPivot[DepAirport],MATCH($C775,RoutesPivot[[RouteID]:[RouteID]],0))</f>
        <v>ORD</v>
      </c>
      <c r="N775" t="str">
        <f>INDEX(RoutesPivot[AirportID],MATCH($C775,RoutesPivot[[RouteID]:[RouteID]],0))</f>
        <v>ATL</v>
      </c>
      <c r="O775">
        <f>INDEX(RoutesPivot[Distance],MATCH($C775,RoutesPivot[[RouteID]:[RouteID]],0))</f>
        <v>510</v>
      </c>
      <c r="P775">
        <f>INDEX(RoutesPivot[ListPrice],MATCH($C775,RoutesPivot[[RouteID]:[RouteID]],0))</f>
        <v>200</v>
      </c>
      <c r="Q775" t="str">
        <f>INDEX(AirportPivot[AirportName],MATCH($N775,AirportPivot[[AirportID]:[AirportID]],0))</f>
        <v>Hartsfield-Jackson Atlanta International</v>
      </c>
      <c r="R775">
        <f>INDEX(AirportPivot[Gates (number of available)],MATCH($N775,AirportPivot[[AirportID]:[AirportID]],0))</f>
        <v>100</v>
      </c>
    </row>
    <row r="776" spans="1:18" x14ac:dyDescent="0.25">
      <c r="A776" s="3" t="s">
        <v>807</v>
      </c>
      <c r="B776" s="12">
        <v>41968</v>
      </c>
      <c r="C776" s="4" t="s">
        <v>80</v>
      </c>
      <c r="D776" s="4">
        <v>3</v>
      </c>
      <c r="E776" s="4">
        <v>66</v>
      </c>
      <c r="F776" s="5">
        <v>0.3125</v>
      </c>
      <c r="G776" s="6">
        <v>450</v>
      </c>
      <c r="H776" s="7">
        <v>81450</v>
      </c>
      <c r="I776" s="7">
        <f>FlightsPivot[[#This Row],[Total Fare]]*10%</f>
        <v>8145</v>
      </c>
      <c r="J776" s="7">
        <f>FlightsPivot[[#This Row],[Total Fare]]+FlightsPivot[[#This Row],[10% tax ]]</f>
        <v>89595</v>
      </c>
      <c r="K776" s="4">
        <v>11</v>
      </c>
      <c r="L776" s="4">
        <v>2014</v>
      </c>
      <c r="M776" t="str">
        <f>INDEX(RoutesPivot[DepAirport],MATCH($C776,RoutesPivot[[RouteID]:[RouteID]],0))</f>
        <v>ORD</v>
      </c>
      <c r="N776" t="str">
        <f>INDEX(RoutesPivot[AirportID],MATCH($C776,RoutesPivot[[RouteID]:[RouteID]],0))</f>
        <v>MIA</v>
      </c>
      <c r="O776">
        <f>INDEX(RoutesPivot[Distance],MATCH($C776,RoutesPivot[[RouteID]:[RouteID]],0))</f>
        <v>1000</v>
      </c>
      <c r="P776">
        <f>INDEX(RoutesPivot[ListPrice],MATCH($C776,RoutesPivot[[RouteID]:[RouteID]],0))</f>
        <v>300</v>
      </c>
      <c r="Q776" t="str">
        <f>INDEX(AirportPivot[AirportName],MATCH($N776,AirportPivot[[AirportID]:[AirportID]],0))</f>
        <v>Miami International</v>
      </c>
      <c r="R776">
        <f>INDEX(AirportPivot[Gates (number of available)],MATCH($N776,AirportPivot[[AirportID]:[AirportID]],0))</f>
        <v>80</v>
      </c>
    </row>
    <row r="777" spans="1:18" x14ac:dyDescent="0.25">
      <c r="A777" s="3" t="s">
        <v>808</v>
      </c>
      <c r="B777" s="12">
        <v>42318</v>
      </c>
      <c r="C777" s="4" t="s">
        <v>11</v>
      </c>
      <c r="D777" s="4">
        <v>3.4</v>
      </c>
      <c r="E777" s="4">
        <v>52</v>
      </c>
      <c r="F777" s="5">
        <v>0.60416666666666663</v>
      </c>
      <c r="G777" s="6">
        <v>300</v>
      </c>
      <c r="H777" s="7">
        <v>49500</v>
      </c>
      <c r="I777" s="7">
        <f>FlightsPivot[[#This Row],[Total Fare]]*10%</f>
        <v>4950</v>
      </c>
      <c r="J777" s="7">
        <f>FlightsPivot[[#This Row],[Total Fare]]+FlightsPivot[[#This Row],[10% tax ]]</f>
        <v>54450</v>
      </c>
      <c r="K777" s="4">
        <v>11</v>
      </c>
      <c r="L777" s="4">
        <v>2015</v>
      </c>
      <c r="M777" t="str">
        <f>INDEX(RoutesPivot[DepAirport],MATCH($C777,RoutesPivot[[RouteID]:[RouteID]],0))</f>
        <v>ORD</v>
      </c>
      <c r="N777" t="str">
        <f>INDEX(RoutesPivot[AirportID],MATCH($C777,RoutesPivot[[RouteID]:[RouteID]],0))</f>
        <v>BOS</v>
      </c>
      <c r="O777">
        <f>INDEX(RoutesPivot[Distance],MATCH($C777,RoutesPivot[[RouteID]:[RouteID]],0))</f>
        <v>730</v>
      </c>
      <c r="P777">
        <f>INDEX(RoutesPivot[ListPrice],MATCH($C777,RoutesPivot[[RouteID]:[RouteID]],0))</f>
        <v>300</v>
      </c>
      <c r="Q777" t="str">
        <f>INDEX(AirportPivot[AirportName],MATCH($N777,AirportPivot[[AirportID]:[AirportID]],0))</f>
        <v>General Edward Lawrence Logan International</v>
      </c>
      <c r="R777">
        <f>INDEX(AirportPivot[Gates (number of available)],MATCH($N777,AirportPivot[[AirportID]:[AirportID]],0))</f>
        <v>63</v>
      </c>
    </row>
    <row r="778" spans="1:18" x14ac:dyDescent="0.25">
      <c r="A778" s="3" t="s">
        <v>809</v>
      </c>
      <c r="B778" s="12">
        <v>41788</v>
      </c>
      <c r="C778" s="4" t="s">
        <v>98</v>
      </c>
      <c r="D778" s="4">
        <v>1.7</v>
      </c>
      <c r="E778" s="4">
        <v>62</v>
      </c>
      <c r="F778" s="5">
        <v>0.54166666666666663</v>
      </c>
      <c r="G778" s="6">
        <v>275</v>
      </c>
      <c r="H778" s="7">
        <v>45375</v>
      </c>
      <c r="I778" s="7">
        <f>FlightsPivot[[#This Row],[Total Fare]]*10%</f>
        <v>4537.5</v>
      </c>
      <c r="J778" s="7">
        <f>FlightsPivot[[#This Row],[Total Fare]]+FlightsPivot[[#This Row],[10% tax ]]</f>
        <v>49912.5</v>
      </c>
      <c r="K778" s="4">
        <v>5</v>
      </c>
      <c r="L778" s="4">
        <v>2014</v>
      </c>
      <c r="M778" t="str">
        <f>INDEX(RoutesPivot[DepAirport],MATCH($C778,RoutesPivot[[RouteID]:[RouteID]],0))</f>
        <v>ORD</v>
      </c>
      <c r="N778" t="str">
        <f>INDEX(RoutesPivot[AirportID],MATCH($C778,RoutesPivot[[RouteID]:[RouteID]],0))</f>
        <v>PHL</v>
      </c>
      <c r="O778">
        <f>INDEX(RoutesPivot[Distance],MATCH($C778,RoutesPivot[[RouteID]:[RouteID]],0))</f>
        <v>580</v>
      </c>
      <c r="P778">
        <f>INDEX(RoutesPivot[ListPrice],MATCH($C778,RoutesPivot[[RouteID]:[RouteID]],0))</f>
        <v>275</v>
      </c>
      <c r="Q778" t="str">
        <f>INDEX(AirportPivot[AirportName],MATCH($N778,AirportPivot[[AirportID]:[AirportID]],0))</f>
        <v>Philadelphia International</v>
      </c>
      <c r="R778">
        <f>INDEX(AirportPivot[Gates (number of available)],MATCH($N778,AirportPivot[[AirportID]:[AirportID]],0))</f>
        <v>89</v>
      </c>
    </row>
    <row r="779" spans="1:18" x14ac:dyDescent="0.25">
      <c r="A779" s="3" t="s">
        <v>810</v>
      </c>
      <c r="B779" s="12">
        <v>41792</v>
      </c>
      <c r="C779" s="4" t="s">
        <v>27</v>
      </c>
      <c r="D779" s="4">
        <v>8.3000000000000007</v>
      </c>
      <c r="E779" s="4">
        <v>167</v>
      </c>
      <c r="F779" s="5">
        <v>0.79166666666666663</v>
      </c>
      <c r="G779" s="6">
        <v>220</v>
      </c>
      <c r="H779" s="7">
        <v>36300</v>
      </c>
      <c r="I779" s="7">
        <f>FlightsPivot[[#This Row],[Total Fare]]*10%</f>
        <v>3630</v>
      </c>
      <c r="J779" s="7">
        <f>FlightsPivot[[#This Row],[Total Fare]]+FlightsPivot[[#This Row],[10% tax ]]</f>
        <v>39930</v>
      </c>
      <c r="K779" s="4">
        <v>6</v>
      </c>
      <c r="L779" s="4">
        <v>2014</v>
      </c>
      <c r="M779" t="str">
        <f>INDEX(RoutesPivot[DepAirport],MATCH($C779,RoutesPivot[[RouteID]:[RouteID]],0))</f>
        <v>ORD</v>
      </c>
      <c r="N779" t="str">
        <f>INDEX(RoutesPivot[AirportID],MATCH($C779,RoutesPivot[[RouteID]:[RouteID]],0))</f>
        <v>ATL</v>
      </c>
      <c r="O779">
        <f>INDEX(RoutesPivot[Distance],MATCH($C779,RoutesPivot[[RouteID]:[RouteID]],0))</f>
        <v>510</v>
      </c>
      <c r="P779">
        <f>INDEX(RoutesPivot[ListPrice],MATCH($C779,RoutesPivot[[RouteID]:[RouteID]],0))</f>
        <v>200</v>
      </c>
      <c r="Q779" t="str">
        <f>INDEX(AirportPivot[AirportName],MATCH($N779,AirportPivot[[AirportID]:[AirportID]],0))</f>
        <v>Hartsfield-Jackson Atlanta International</v>
      </c>
      <c r="R779">
        <f>INDEX(AirportPivot[Gates (number of available)],MATCH($N779,AirportPivot[[AirportID]:[AirportID]],0))</f>
        <v>100</v>
      </c>
    </row>
    <row r="780" spans="1:18" x14ac:dyDescent="0.25">
      <c r="A780" s="3" t="s">
        <v>811</v>
      </c>
      <c r="B780" s="12">
        <v>41724</v>
      </c>
      <c r="C780" s="4" t="s">
        <v>33</v>
      </c>
      <c r="D780" s="4">
        <v>2.6</v>
      </c>
      <c r="E780" s="4">
        <v>36</v>
      </c>
      <c r="F780" s="5">
        <v>0.625</v>
      </c>
      <c r="G780" s="6">
        <v>375</v>
      </c>
      <c r="H780" s="7">
        <v>61875</v>
      </c>
      <c r="I780" s="7">
        <f>FlightsPivot[[#This Row],[Total Fare]]*10%</f>
        <v>6187.5</v>
      </c>
      <c r="J780" s="7">
        <f>FlightsPivot[[#This Row],[Total Fare]]+FlightsPivot[[#This Row],[10% tax ]]</f>
        <v>68062.5</v>
      </c>
      <c r="K780" s="4">
        <v>3</v>
      </c>
      <c r="L780" s="4">
        <v>2014</v>
      </c>
      <c r="M780" t="str">
        <f>INDEX(RoutesPivot[DepAirport],MATCH($C780,RoutesPivot[[RouteID]:[RouteID]],0))</f>
        <v>ORD</v>
      </c>
      <c r="N780" t="str">
        <f>INDEX(RoutesPivot[AirportID],MATCH($C780,RoutesPivot[[RouteID]:[RouteID]],0))</f>
        <v>SFO</v>
      </c>
      <c r="O780">
        <f>INDEX(RoutesPivot[Distance],MATCH($C780,RoutesPivot[[RouteID]:[RouteID]],0))</f>
        <v>1600</v>
      </c>
      <c r="P780">
        <f>INDEX(RoutesPivot[ListPrice],MATCH($C780,RoutesPivot[[RouteID]:[RouteID]],0))</f>
        <v>375</v>
      </c>
      <c r="Q780" t="str">
        <f>INDEX(AirportPivot[AirportName],MATCH($N780,AirportPivot[[AirportID]:[AirportID]],0))</f>
        <v>San Francisco International</v>
      </c>
      <c r="R780">
        <f>INDEX(AirportPivot[Gates (number of available)],MATCH($N780,AirportPivot[[AirportID]:[AirportID]],0))</f>
        <v>70</v>
      </c>
    </row>
    <row r="781" spans="1:18" x14ac:dyDescent="0.25">
      <c r="A781" s="3" t="s">
        <v>812</v>
      </c>
      <c r="B781" s="12">
        <v>41724</v>
      </c>
      <c r="C781" s="4" t="s">
        <v>21</v>
      </c>
      <c r="D781" s="4">
        <v>1</v>
      </c>
      <c r="E781" s="4">
        <v>92</v>
      </c>
      <c r="F781" s="5">
        <v>0.8125</v>
      </c>
      <c r="G781" s="6">
        <v>125</v>
      </c>
      <c r="H781" s="7">
        <v>23125</v>
      </c>
      <c r="I781" s="7">
        <f>FlightsPivot[[#This Row],[Total Fare]]*10%</f>
        <v>2312.5</v>
      </c>
      <c r="J781" s="7">
        <f>FlightsPivot[[#This Row],[Total Fare]]+FlightsPivot[[#This Row],[10% tax ]]</f>
        <v>25437.5</v>
      </c>
      <c r="K781" s="4">
        <v>3</v>
      </c>
      <c r="L781" s="4">
        <v>2014</v>
      </c>
      <c r="M781" t="str">
        <f>INDEX(RoutesPivot[DepAirport],MATCH($C781,RoutesPivot[[RouteID]:[RouteID]],0))</f>
        <v>ORD</v>
      </c>
      <c r="N781" t="str">
        <f>INDEX(RoutesPivot[AirportID],MATCH($C781,RoutesPivot[[RouteID]:[RouteID]],0))</f>
        <v>CLT</v>
      </c>
      <c r="O781">
        <f>INDEX(RoutesPivot[Distance],MATCH($C781,RoutesPivot[[RouteID]:[RouteID]],0))</f>
        <v>700</v>
      </c>
      <c r="P781">
        <f>INDEX(RoutesPivot[ListPrice],MATCH($C781,RoutesPivot[[RouteID]:[RouteID]],0))</f>
        <v>125</v>
      </c>
      <c r="Q781" t="str">
        <f>INDEX(AirportPivot[AirportName],MATCH($N781,AirportPivot[[AirportID]:[AirportID]],0))</f>
        <v>Charlotte/Douglas International</v>
      </c>
      <c r="R781">
        <f>INDEX(AirportPivot[Gates (number of available)],MATCH($N781,AirportPivot[[AirportID]:[AirportID]],0))</f>
        <v>65</v>
      </c>
    </row>
    <row r="782" spans="1:18" x14ac:dyDescent="0.25">
      <c r="A782" s="3" t="s">
        <v>813</v>
      </c>
      <c r="B782" s="12">
        <v>41894</v>
      </c>
      <c r="C782" s="4" t="s">
        <v>53</v>
      </c>
      <c r="D782" s="4">
        <v>2</v>
      </c>
      <c r="E782" s="4">
        <v>18</v>
      </c>
      <c r="F782" s="5">
        <v>0.75</v>
      </c>
      <c r="G782" s="6">
        <v>300</v>
      </c>
      <c r="H782" s="7">
        <v>55500</v>
      </c>
      <c r="I782" s="7">
        <f>FlightsPivot[[#This Row],[Total Fare]]*10%</f>
        <v>5550</v>
      </c>
      <c r="J782" s="7">
        <f>FlightsPivot[[#This Row],[Total Fare]]+FlightsPivot[[#This Row],[10% tax ]]</f>
        <v>61050</v>
      </c>
      <c r="K782" s="4">
        <v>9</v>
      </c>
      <c r="L782" s="4">
        <v>2014</v>
      </c>
      <c r="M782" t="str">
        <f>INDEX(RoutesPivot[DepAirport],MATCH($C782,RoutesPivot[[RouteID]:[RouteID]],0))</f>
        <v>ORD</v>
      </c>
      <c r="N782" t="str">
        <f>INDEX(RoutesPivot[AirportID],MATCH($C782,RoutesPivot[[RouteID]:[RouteID]],0))</f>
        <v>FLL</v>
      </c>
      <c r="O782">
        <f>INDEX(RoutesPivot[Distance],MATCH($C782,RoutesPivot[[RouteID]:[RouteID]],0))</f>
        <v>940</v>
      </c>
      <c r="P782">
        <f>INDEX(RoutesPivot[ListPrice],MATCH($C782,RoutesPivot[[RouteID]:[RouteID]],0))</f>
        <v>300</v>
      </c>
      <c r="Q782" t="str">
        <f>INDEX(AirportPivot[AirportName],MATCH($N782,AirportPivot[[AirportID]:[AirportID]],0))</f>
        <v>Fort Lauderdale/Hollywood International</v>
      </c>
      <c r="R782">
        <f>INDEX(AirportPivot[Gates (number of available)],MATCH($N782,AirportPivot[[AirportID]:[AirportID]],0))</f>
        <v>55</v>
      </c>
    </row>
    <row r="783" spans="1:18" x14ac:dyDescent="0.25">
      <c r="A783" s="3" t="s">
        <v>814</v>
      </c>
      <c r="B783" s="12">
        <v>42002</v>
      </c>
      <c r="C783" s="4" t="s">
        <v>98</v>
      </c>
      <c r="D783" s="4">
        <v>1.9</v>
      </c>
      <c r="E783" s="4">
        <v>67</v>
      </c>
      <c r="F783" s="5">
        <v>0.875</v>
      </c>
      <c r="G783" s="6">
        <v>275</v>
      </c>
      <c r="H783" s="7">
        <v>49775</v>
      </c>
      <c r="I783" s="7">
        <f>FlightsPivot[[#This Row],[Total Fare]]*10%</f>
        <v>4977.5</v>
      </c>
      <c r="J783" s="7">
        <f>FlightsPivot[[#This Row],[Total Fare]]+FlightsPivot[[#This Row],[10% tax ]]</f>
        <v>54752.5</v>
      </c>
      <c r="K783" s="4">
        <v>12</v>
      </c>
      <c r="L783" s="4">
        <v>2014</v>
      </c>
      <c r="M783" t="str">
        <f>INDEX(RoutesPivot[DepAirport],MATCH($C783,RoutesPivot[[RouteID]:[RouteID]],0))</f>
        <v>ORD</v>
      </c>
      <c r="N783" t="str">
        <f>INDEX(RoutesPivot[AirportID],MATCH($C783,RoutesPivot[[RouteID]:[RouteID]],0))</f>
        <v>PHL</v>
      </c>
      <c r="O783">
        <f>INDEX(RoutesPivot[Distance],MATCH($C783,RoutesPivot[[RouteID]:[RouteID]],0))</f>
        <v>580</v>
      </c>
      <c r="P783">
        <f>INDEX(RoutesPivot[ListPrice],MATCH($C783,RoutesPivot[[RouteID]:[RouteID]],0))</f>
        <v>275</v>
      </c>
      <c r="Q783" t="str">
        <f>INDEX(AirportPivot[AirportName],MATCH($N783,AirportPivot[[AirportID]:[AirportID]],0))</f>
        <v>Philadelphia International</v>
      </c>
      <c r="R783">
        <f>INDEX(AirportPivot[Gates (number of available)],MATCH($N783,AirportPivot[[AirportID]:[AirportID]],0))</f>
        <v>89</v>
      </c>
    </row>
    <row r="784" spans="1:18" x14ac:dyDescent="0.25">
      <c r="A784" s="3" t="s">
        <v>815</v>
      </c>
      <c r="B784" s="12">
        <v>42020</v>
      </c>
      <c r="C784" s="4" t="s">
        <v>50</v>
      </c>
      <c r="D784" s="4">
        <v>1.8</v>
      </c>
      <c r="E784" s="4">
        <v>40</v>
      </c>
      <c r="F784" s="5">
        <v>0.75</v>
      </c>
      <c r="G784" s="6">
        <v>275</v>
      </c>
      <c r="H784" s="7">
        <v>45375</v>
      </c>
      <c r="I784" s="7">
        <f>FlightsPivot[[#This Row],[Total Fare]]*10%</f>
        <v>4537.5</v>
      </c>
      <c r="J784" s="7">
        <f>FlightsPivot[[#This Row],[Total Fare]]+FlightsPivot[[#This Row],[10% tax ]]</f>
        <v>49912.5</v>
      </c>
      <c r="K784" s="4">
        <v>1</v>
      </c>
      <c r="L784" s="4">
        <v>2015</v>
      </c>
      <c r="M784" t="str">
        <f>INDEX(RoutesPivot[DepAirport],MATCH($C784,RoutesPivot[[RouteID]:[RouteID]],0))</f>
        <v>ORD</v>
      </c>
      <c r="N784" t="str">
        <f>INDEX(RoutesPivot[AirportID],MATCH($C784,RoutesPivot[[RouteID]:[RouteID]],0))</f>
        <v>LGA</v>
      </c>
      <c r="O784">
        <f>INDEX(RoutesPivot[Distance],MATCH($C784,RoutesPivot[[RouteID]:[RouteID]],0))</f>
        <v>610</v>
      </c>
      <c r="P784">
        <f>INDEX(RoutesPivot[ListPrice],MATCH($C784,RoutesPivot[[RouteID]:[RouteID]],0))</f>
        <v>275</v>
      </c>
      <c r="Q784" t="str">
        <f>INDEX(AirportPivot[AirportName],MATCH($N784,AirportPivot[[AirportID]:[AirportID]],0))</f>
        <v>Laguardia</v>
      </c>
      <c r="R784">
        <f>INDEX(AirportPivot[Gates (number of available)],MATCH($N784,AirportPivot[[AirportID]:[AirportID]],0))</f>
        <v>66</v>
      </c>
    </row>
    <row r="785" spans="1:18" x14ac:dyDescent="0.25">
      <c r="A785" s="3" t="s">
        <v>816</v>
      </c>
      <c r="B785" s="12">
        <v>41827</v>
      </c>
      <c r="C785" s="4" t="s">
        <v>17</v>
      </c>
      <c r="D785" s="4">
        <v>4.0999999999999996</v>
      </c>
      <c r="E785" s="4">
        <v>32</v>
      </c>
      <c r="F785" s="5">
        <v>0.29166666666666669</v>
      </c>
      <c r="G785" s="6">
        <v>385</v>
      </c>
      <c r="H785" s="7">
        <v>71225</v>
      </c>
      <c r="I785" s="7">
        <f>FlightsPivot[[#This Row],[Total Fare]]*10%</f>
        <v>7122.5</v>
      </c>
      <c r="J785" s="7">
        <f>FlightsPivot[[#This Row],[Total Fare]]+FlightsPivot[[#This Row],[10% tax ]]</f>
        <v>78347.5</v>
      </c>
      <c r="K785" s="4">
        <v>7</v>
      </c>
      <c r="L785" s="4">
        <v>2014</v>
      </c>
      <c r="M785" t="str">
        <f>INDEX(RoutesPivot[DepAirport],MATCH($C785,RoutesPivot[[RouteID]:[RouteID]],0))</f>
        <v>ORD</v>
      </c>
      <c r="N785" t="str">
        <f>INDEX(RoutesPivot[AirportID],MATCH($C785,RoutesPivot[[RouteID]:[RouteID]],0))</f>
        <v>LAX</v>
      </c>
      <c r="O785">
        <f>INDEX(RoutesPivot[Distance],MATCH($C785,RoutesPivot[[RouteID]:[RouteID]],0))</f>
        <v>1518</v>
      </c>
      <c r="P785">
        <f>INDEX(RoutesPivot[ListPrice],MATCH($C785,RoutesPivot[[RouteID]:[RouteID]],0))</f>
        <v>350</v>
      </c>
      <c r="Q785" t="str">
        <f>INDEX(AirportPivot[AirportName],MATCH($N785,AirportPivot[[AirportID]:[AirportID]],0))</f>
        <v>Los Angeles International</v>
      </c>
      <c r="R785">
        <f>INDEX(AirportPivot[Gates (number of available)],MATCH($N785,AirportPivot[[AirportID]:[AirportID]],0))</f>
        <v>86</v>
      </c>
    </row>
    <row r="786" spans="1:18" x14ac:dyDescent="0.25">
      <c r="A786" s="3" t="s">
        <v>817</v>
      </c>
      <c r="B786" s="12">
        <v>42285</v>
      </c>
      <c r="C786" s="4" t="s">
        <v>47</v>
      </c>
      <c r="D786" s="4">
        <v>1.2</v>
      </c>
      <c r="E786" s="4">
        <v>153</v>
      </c>
      <c r="F786" s="5">
        <v>0.79166666666666663</v>
      </c>
      <c r="G786" s="6">
        <v>250</v>
      </c>
      <c r="H786" s="7">
        <v>41250</v>
      </c>
      <c r="I786" s="7">
        <f>FlightsPivot[[#This Row],[Total Fare]]*10%</f>
        <v>4125</v>
      </c>
      <c r="J786" s="7">
        <f>FlightsPivot[[#This Row],[Total Fare]]+FlightsPivot[[#This Row],[10% tax ]]</f>
        <v>45375</v>
      </c>
      <c r="K786" s="4">
        <v>10</v>
      </c>
      <c r="L786" s="4">
        <v>2015</v>
      </c>
      <c r="M786" t="str">
        <f>INDEX(RoutesPivot[DepAirport],MATCH($C786,RoutesPivot[[RouteID]:[RouteID]],0))</f>
        <v>ORD</v>
      </c>
      <c r="N786" t="str">
        <f>INDEX(RoutesPivot[AirportID],MATCH($C786,RoutesPivot[[RouteID]:[RouteID]],0))</f>
        <v>PHX</v>
      </c>
      <c r="O786">
        <f>INDEX(RoutesPivot[Distance],MATCH($C786,RoutesPivot[[RouteID]:[RouteID]],0))</f>
        <v>1200</v>
      </c>
      <c r="P786">
        <f>INDEX(RoutesPivot[ListPrice],MATCH($C786,RoutesPivot[[RouteID]:[RouteID]],0))</f>
        <v>250</v>
      </c>
      <c r="Q786" t="str">
        <f>INDEX(AirportPivot[AirportName],MATCH($N786,AirportPivot[[AirportID]:[AirportID]],0))</f>
        <v>Phoenix Sky Harbor International</v>
      </c>
      <c r="R786">
        <f>INDEX(AirportPivot[Gates (number of available)],MATCH($N786,AirportPivot[[AirportID]:[AirportID]],0))</f>
        <v>60</v>
      </c>
    </row>
    <row r="787" spans="1:18" x14ac:dyDescent="0.25">
      <c r="A787" s="3" t="s">
        <v>818</v>
      </c>
      <c r="B787" s="12">
        <v>41950</v>
      </c>
      <c r="C787" s="4" t="s">
        <v>13</v>
      </c>
      <c r="D787" s="4">
        <v>2.2000000000000002</v>
      </c>
      <c r="E787" s="4">
        <v>141</v>
      </c>
      <c r="F787" s="5">
        <v>0.29166666666666669</v>
      </c>
      <c r="G787" s="6">
        <v>250</v>
      </c>
      <c r="H787" s="7">
        <v>46250</v>
      </c>
      <c r="I787" s="7">
        <f>FlightsPivot[[#This Row],[Total Fare]]*10%</f>
        <v>4625</v>
      </c>
      <c r="J787" s="7">
        <f>FlightsPivot[[#This Row],[Total Fare]]+FlightsPivot[[#This Row],[10% tax ]]</f>
        <v>50875</v>
      </c>
      <c r="K787" s="4">
        <v>11</v>
      </c>
      <c r="L787" s="4">
        <v>2014</v>
      </c>
      <c r="M787" t="str">
        <f>INDEX(RoutesPivot[DepAirport],MATCH($C787,RoutesPivot[[RouteID]:[RouteID]],0))</f>
        <v>ORD</v>
      </c>
      <c r="N787" t="str">
        <f>INDEX(RoutesPivot[AirportID],MATCH($C787,RoutesPivot[[RouteID]:[RouteID]],0))</f>
        <v>JFK</v>
      </c>
      <c r="O787">
        <f>INDEX(RoutesPivot[Distance],MATCH($C787,RoutesPivot[[RouteID]:[RouteID]],0))</f>
        <v>619</v>
      </c>
      <c r="P787">
        <f>INDEX(RoutesPivot[ListPrice],MATCH($C787,RoutesPivot[[RouteID]:[RouteID]],0))</f>
        <v>250</v>
      </c>
      <c r="Q787" t="str">
        <f>INDEX(AirportPivot[AirportName],MATCH($N787,AirportPivot[[AirportID]:[AirportID]],0))</f>
        <v>John F Kennedy International</v>
      </c>
      <c r="R787">
        <f>INDEX(AirportPivot[Gates (number of available)],MATCH($N787,AirportPivot[[AirportID]:[AirportID]],0))</f>
        <v>120</v>
      </c>
    </row>
    <row r="788" spans="1:18" x14ac:dyDescent="0.25">
      <c r="A788" s="3" t="s">
        <v>819</v>
      </c>
      <c r="B788" s="12">
        <v>42335</v>
      </c>
      <c r="C788" s="4" t="s">
        <v>23</v>
      </c>
      <c r="D788" s="4">
        <v>6.7</v>
      </c>
      <c r="E788" s="4">
        <v>20</v>
      </c>
      <c r="F788" s="5">
        <v>0.29166666666666669</v>
      </c>
      <c r="G788" s="6">
        <v>450</v>
      </c>
      <c r="H788" s="7">
        <v>83250</v>
      </c>
      <c r="I788" s="7">
        <f>FlightsPivot[[#This Row],[Total Fare]]*10%</f>
        <v>8325</v>
      </c>
      <c r="J788" s="7">
        <f>FlightsPivot[[#This Row],[Total Fare]]+FlightsPivot[[#This Row],[10% tax ]]</f>
        <v>91575</v>
      </c>
      <c r="K788" s="4">
        <v>11</v>
      </c>
      <c r="L788" s="4">
        <v>2015</v>
      </c>
      <c r="M788" t="str">
        <f>INDEX(RoutesPivot[DepAirport],MATCH($C788,RoutesPivot[[RouteID]:[RouteID]],0))</f>
        <v>ORD</v>
      </c>
      <c r="N788" t="str">
        <f>INDEX(RoutesPivot[AirportID],MATCH($C788,RoutesPivot[[RouteID]:[RouteID]],0))</f>
        <v>DEN</v>
      </c>
      <c r="O788">
        <f>INDEX(RoutesPivot[Distance],MATCH($C788,RoutesPivot[[RouteID]:[RouteID]],0))</f>
        <v>800</v>
      </c>
      <c r="P788">
        <f>INDEX(RoutesPivot[ListPrice],MATCH($C788,RoutesPivot[[RouteID]:[RouteID]],0))</f>
        <v>300</v>
      </c>
      <c r="Q788" t="str">
        <f>INDEX(AirportPivot[AirportName],MATCH($N788,AirportPivot[[AirportID]:[AirportID]],0))</f>
        <v>Denver International</v>
      </c>
      <c r="R788">
        <f>INDEX(AirportPivot[Gates (number of available)],MATCH($N788,AirportPivot[[AirportID]:[AirportID]],0))</f>
        <v>75</v>
      </c>
    </row>
    <row r="789" spans="1:18" x14ac:dyDescent="0.25">
      <c r="A789" s="3" t="s">
        <v>820</v>
      </c>
      <c r="B789" s="12">
        <v>41995</v>
      </c>
      <c r="C789" s="4" t="s">
        <v>40</v>
      </c>
      <c r="D789" s="4">
        <v>7</v>
      </c>
      <c r="E789" s="4">
        <v>186</v>
      </c>
      <c r="F789" s="5">
        <v>0.75</v>
      </c>
      <c r="G789" s="6">
        <v>161</v>
      </c>
      <c r="H789" s="7">
        <v>26565</v>
      </c>
      <c r="I789" s="7">
        <f>FlightsPivot[[#This Row],[Total Fare]]*10%</f>
        <v>2656.5</v>
      </c>
      <c r="J789" s="7">
        <f>FlightsPivot[[#This Row],[Total Fare]]+FlightsPivot[[#This Row],[10% tax ]]</f>
        <v>29221.5</v>
      </c>
      <c r="K789" s="4">
        <v>12</v>
      </c>
      <c r="L789" s="4">
        <v>2014</v>
      </c>
      <c r="M789" t="str">
        <f>INDEX(RoutesPivot[DepAirport],MATCH($C789,RoutesPivot[[RouteID]:[RouteID]],0))</f>
        <v>ORD</v>
      </c>
      <c r="N789" t="str">
        <f>INDEX(RoutesPivot[AirportID],MATCH($C789,RoutesPivot[[RouteID]:[RouteID]],0))</f>
        <v>MSP</v>
      </c>
      <c r="O789">
        <f>INDEX(RoutesPivot[Distance],MATCH($C789,RoutesPivot[[RouteID]:[RouteID]],0))</f>
        <v>300</v>
      </c>
      <c r="P789">
        <f>INDEX(RoutesPivot[ListPrice],MATCH($C789,RoutesPivot[[RouteID]:[RouteID]],0))</f>
        <v>115</v>
      </c>
      <c r="Q789" t="str">
        <f>INDEX(AirportPivot[AirportName],MATCH($N789,AirportPivot[[AirportID]:[AirportID]],0))</f>
        <v>Minneapolis-St Paul International/Wold-Chamberlain</v>
      </c>
      <c r="R789">
        <f>INDEX(AirportPivot[Gates (number of available)],MATCH($N789,AirportPivot[[AirportID]:[AirportID]],0))</f>
        <v>65</v>
      </c>
    </row>
    <row r="790" spans="1:18" x14ac:dyDescent="0.25">
      <c r="A790" s="3" t="s">
        <v>821</v>
      </c>
      <c r="B790" s="12">
        <v>41844</v>
      </c>
      <c r="C790" s="4" t="s">
        <v>15</v>
      </c>
      <c r="D790" s="4">
        <v>1.8</v>
      </c>
      <c r="E790" s="4">
        <v>195</v>
      </c>
      <c r="F790" s="5">
        <v>0.83333333333333337</v>
      </c>
      <c r="G790" s="6">
        <v>247.5</v>
      </c>
      <c r="H790" s="7">
        <v>40837.5</v>
      </c>
      <c r="I790" s="7">
        <f>FlightsPivot[[#This Row],[Total Fare]]*10%</f>
        <v>4083.75</v>
      </c>
      <c r="J790" s="7">
        <f>FlightsPivot[[#This Row],[Total Fare]]+FlightsPivot[[#This Row],[10% tax ]]</f>
        <v>44921.25</v>
      </c>
      <c r="K790" s="4">
        <v>7</v>
      </c>
      <c r="L790" s="4">
        <v>2014</v>
      </c>
      <c r="M790" t="str">
        <f>INDEX(RoutesPivot[DepAirport],MATCH($C790,RoutesPivot[[RouteID]:[RouteID]],0))</f>
        <v>ORD</v>
      </c>
      <c r="N790" t="str">
        <f>INDEX(RoutesPivot[AirportID],MATCH($C790,RoutesPivot[[RouteID]:[RouteID]],0))</f>
        <v>EWR</v>
      </c>
      <c r="O790">
        <f>INDEX(RoutesPivot[Distance],MATCH($C790,RoutesPivot[[RouteID]:[RouteID]],0))</f>
        <v>600</v>
      </c>
      <c r="P790">
        <f>INDEX(RoutesPivot[ListPrice],MATCH($C790,RoutesPivot[[RouteID]:[RouteID]],0))</f>
        <v>225</v>
      </c>
      <c r="Q790" t="str">
        <f>INDEX(AirportPivot[AirportName],MATCH($N790,AirportPivot[[AirportID]:[AirportID]],0))</f>
        <v>Newark Liberty International</v>
      </c>
      <c r="R790">
        <f>INDEX(AirportPivot[Gates (number of available)],MATCH($N790,AirportPivot[[AirportID]:[AirportID]],0))</f>
        <v>82</v>
      </c>
    </row>
    <row r="791" spans="1:18" x14ac:dyDescent="0.25">
      <c r="A791" s="3" t="s">
        <v>822</v>
      </c>
      <c r="B791" s="12">
        <v>41777</v>
      </c>
      <c r="C791" s="4" t="s">
        <v>27</v>
      </c>
      <c r="D791" s="4">
        <v>10.199999999999999</v>
      </c>
      <c r="E791" s="4">
        <v>86</v>
      </c>
      <c r="F791" s="5">
        <v>0.54166666666666663</v>
      </c>
      <c r="G791" s="6">
        <v>200</v>
      </c>
      <c r="H791" s="7">
        <v>36200</v>
      </c>
      <c r="I791" s="7">
        <f>FlightsPivot[[#This Row],[Total Fare]]*10%</f>
        <v>3620</v>
      </c>
      <c r="J791" s="7">
        <f>FlightsPivot[[#This Row],[Total Fare]]+FlightsPivot[[#This Row],[10% tax ]]</f>
        <v>39820</v>
      </c>
      <c r="K791" s="4">
        <v>5</v>
      </c>
      <c r="L791" s="4">
        <v>2014</v>
      </c>
      <c r="M791" t="str">
        <f>INDEX(RoutesPivot[DepAirport],MATCH($C791,RoutesPivot[[RouteID]:[RouteID]],0))</f>
        <v>ORD</v>
      </c>
      <c r="N791" t="str">
        <f>INDEX(RoutesPivot[AirportID],MATCH($C791,RoutesPivot[[RouteID]:[RouteID]],0))</f>
        <v>ATL</v>
      </c>
      <c r="O791">
        <f>INDEX(RoutesPivot[Distance],MATCH($C791,RoutesPivot[[RouteID]:[RouteID]],0))</f>
        <v>510</v>
      </c>
      <c r="P791">
        <f>INDEX(RoutesPivot[ListPrice],MATCH($C791,RoutesPivot[[RouteID]:[RouteID]],0))</f>
        <v>200</v>
      </c>
      <c r="Q791" t="str">
        <f>INDEX(AirportPivot[AirportName],MATCH($N791,AirportPivot[[AirportID]:[AirportID]],0))</f>
        <v>Hartsfield-Jackson Atlanta International</v>
      </c>
      <c r="R791">
        <f>INDEX(AirportPivot[Gates (number of available)],MATCH($N791,AirportPivot[[AirportID]:[AirportID]],0))</f>
        <v>100</v>
      </c>
    </row>
    <row r="792" spans="1:18" x14ac:dyDescent="0.25">
      <c r="A792" s="3" t="s">
        <v>823</v>
      </c>
      <c r="B792" s="12">
        <v>41861</v>
      </c>
      <c r="C792" s="4" t="s">
        <v>13</v>
      </c>
      <c r="D792" s="4">
        <v>1.8</v>
      </c>
      <c r="E792" s="4">
        <v>200</v>
      </c>
      <c r="F792" s="5">
        <v>0.29166666666666669</v>
      </c>
      <c r="G792" s="6">
        <v>275</v>
      </c>
      <c r="H792" s="7">
        <v>45375</v>
      </c>
      <c r="I792" s="7">
        <f>FlightsPivot[[#This Row],[Total Fare]]*10%</f>
        <v>4537.5</v>
      </c>
      <c r="J792" s="7">
        <f>FlightsPivot[[#This Row],[Total Fare]]+FlightsPivot[[#This Row],[10% tax ]]</f>
        <v>49912.5</v>
      </c>
      <c r="K792" s="4">
        <v>8</v>
      </c>
      <c r="L792" s="4">
        <v>2014</v>
      </c>
      <c r="M792" t="str">
        <f>INDEX(RoutesPivot[DepAirport],MATCH($C792,RoutesPivot[[RouteID]:[RouteID]],0))</f>
        <v>ORD</v>
      </c>
      <c r="N792" t="str">
        <f>INDEX(RoutesPivot[AirportID],MATCH($C792,RoutesPivot[[RouteID]:[RouteID]],0))</f>
        <v>JFK</v>
      </c>
      <c r="O792">
        <f>INDEX(RoutesPivot[Distance],MATCH($C792,RoutesPivot[[RouteID]:[RouteID]],0))</f>
        <v>619</v>
      </c>
      <c r="P792">
        <f>INDEX(RoutesPivot[ListPrice],MATCH($C792,RoutesPivot[[RouteID]:[RouteID]],0))</f>
        <v>250</v>
      </c>
      <c r="Q792" t="str">
        <f>INDEX(AirportPivot[AirportName],MATCH($N792,AirportPivot[[AirportID]:[AirportID]],0))</f>
        <v>John F Kennedy International</v>
      </c>
      <c r="R792">
        <f>INDEX(AirportPivot[Gates (number of available)],MATCH($N792,AirportPivot[[AirportID]:[AirportID]],0))</f>
        <v>120</v>
      </c>
    </row>
    <row r="793" spans="1:18" x14ac:dyDescent="0.25">
      <c r="A793" s="3" t="s">
        <v>824</v>
      </c>
      <c r="B793" s="12">
        <v>41903</v>
      </c>
      <c r="C793" s="4" t="s">
        <v>13</v>
      </c>
      <c r="D793" s="4">
        <v>3.1</v>
      </c>
      <c r="E793" s="4">
        <v>99</v>
      </c>
      <c r="F793" s="5">
        <v>0.79166666666666663</v>
      </c>
      <c r="G793" s="6">
        <v>250</v>
      </c>
      <c r="H793" s="7">
        <v>46250</v>
      </c>
      <c r="I793" s="7">
        <f>FlightsPivot[[#This Row],[Total Fare]]*10%</f>
        <v>4625</v>
      </c>
      <c r="J793" s="7">
        <f>FlightsPivot[[#This Row],[Total Fare]]+FlightsPivot[[#This Row],[10% tax ]]</f>
        <v>50875</v>
      </c>
      <c r="K793" s="4">
        <v>9</v>
      </c>
      <c r="L793" s="4">
        <v>2014</v>
      </c>
      <c r="M793" t="str">
        <f>INDEX(RoutesPivot[DepAirport],MATCH($C793,RoutesPivot[[RouteID]:[RouteID]],0))</f>
        <v>ORD</v>
      </c>
      <c r="N793" t="str">
        <f>INDEX(RoutesPivot[AirportID],MATCH($C793,RoutesPivot[[RouteID]:[RouteID]],0))</f>
        <v>JFK</v>
      </c>
      <c r="O793">
        <f>INDEX(RoutesPivot[Distance],MATCH($C793,RoutesPivot[[RouteID]:[RouteID]],0))</f>
        <v>619</v>
      </c>
      <c r="P793">
        <f>INDEX(RoutesPivot[ListPrice],MATCH($C793,RoutesPivot[[RouteID]:[RouteID]],0))</f>
        <v>250</v>
      </c>
      <c r="Q793" t="str">
        <f>INDEX(AirportPivot[AirportName],MATCH($N793,AirportPivot[[AirportID]:[AirportID]],0))</f>
        <v>John F Kennedy International</v>
      </c>
      <c r="R793">
        <f>INDEX(AirportPivot[Gates (number of available)],MATCH($N793,AirportPivot[[AirportID]:[AirportID]],0))</f>
        <v>120</v>
      </c>
    </row>
    <row r="794" spans="1:18" x14ac:dyDescent="0.25">
      <c r="A794" s="3" t="s">
        <v>825</v>
      </c>
      <c r="B794" s="12">
        <v>41684</v>
      </c>
      <c r="C794" s="4" t="s">
        <v>23</v>
      </c>
      <c r="D794" s="4">
        <v>3.6</v>
      </c>
      <c r="E794" s="4">
        <v>167</v>
      </c>
      <c r="F794" s="5">
        <v>0.66666666666666663</v>
      </c>
      <c r="G794" s="6">
        <v>300</v>
      </c>
      <c r="H794" s="7">
        <v>49500</v>
      </c>
      <c r="I794" s="7">
        <f>FlightsPivot[[#This Row],[Total Fare]]*10%</f>
        <v>4950</v>
      </c>
      <c r="J794" s="7">
        <f>FlightsPivot[[#This Row],[Total Fare]]+FlightsPivot[[#This Row],[10% tax ]]</f>
        <v>54450</v>
      </c>
      <c r="K794" s="4">
        <v>2</v>
      </c>
      <c r="L794" s="4">
        <v>2014</v>
      </c>
      <c r="M794" t="str">
        <f>INDEX(RoutesPivot[DepAirport],MATCH($C794,RoutesPivot[[RouteID]:[RouteID]],0))</f>
        <v>ORD</v>
      </c>
      <c r="N794" t="str">
        <f>INDEX(RoutesPivot[AirportID],MATCH($C794,RoutesPivot[[RouteID]:[RouteID]],0))</f>
        <v>DEN</v>
      </c>
      <c r="O794">
        <f>INDEX(RoutesPivot[Distance],MATCH($C794,RoutesPivot[[RouteID]:[RouteID]],0))</f>
        <v>800</v>
      </c>
      <c r="P794">
        <f>INDEX(RoutesPivot[ListPrice],MATCH($C794,RoutesPivot[[RouteID]:[RouteID]],0))</f>
        <v>300</v>
      </c>
      <c r="Q794" t="str">
        <f>INDEX(AirportPivot[AirportName],MATCH($N794,AirportPivot[[AirportID]:[AirportID]],0))</f>
        <v>Denver International</v>
      </c>
      <c r="R794">
        <f>INDEX(AirportPivot[Gates (number of available)],MATCH($N794,AirportPivot[[AirportID]:[AirportID]],0))</f>
        <v>75</v>
      </c>
    </row>
    <row r="795" spans="1:18" x14ac:dyDescent="0.25">
      <c r="A795" s="3" t="s">
        <v>826</v>
      </c>
      <c r="B795" s="12">
        <v>41893</v>
      </c>
      <c r="C795" s="4" t="s">
        <v>47</v>
      </c>
      <c r="D795" s="4">
        <v>1.6</v>
      </c>
      <c r="E795" s="4">
        <v>43</v>
      </c>
      <c r="F795" s="5">
        <v>0.70833333333333337</v>
      </c>
      <c r="G795" s="6">
        <v>250</v>
      </c>
      <c r="H795" s="7">
        <v>41250</v>
      </c>
      <c r="I795" s="7">
        <f>FlightsPivot[[#This Row],[Total Fare]]*10%</f>
        <v>4125</v>
      </c>
      <c r="J795" s="7">
        <f>FlightsPivot[[#This Row],[Total Fare]]+FlightsPivot[[#This Row],[10% tax ]]</f>
        <v>45375</v>
      </c>
      <c r="K795" s="4">
        <v>9</v>
      </c>
      <c r="L795" s="4">
        <v>2014</v>
      </c>
      <c r="M795" t="str">
        <f>INDEX(RoutesPivot[DepAirport],MATCH($C795,RoutesPivot[[RouteID]:[RouteID]],0))</f>
        <v>ORD</v>
      </c>
      <c r="N795" t="str">
        <f>INDEX(RoutesPivot[AirportID],MATCH($C795,RoutesPivot[[RouteID]:[RouteID]],0))</f>
        <v>PHX</v>
      </c>
      <c r="O795">
        <f>INDEX(RoutesPivot[Distance],MATCH($C795,RoutesPivot[[RouteID]:[RouteID]],0))</f>
        <v>1200</v>
      </c>
      <c r="P795">
        <f>INDEX(RoutesPivot[ListPrice],MATCH($C795,RoutesPivot[[RouteID]:[RouteID]],0))</f>
        <v>250</v>
      </c>
      <c r="Q795" t="str">
        <f>INDEX(AirportPivot[AirportName],MATCH($N795,AirportPivot[[AirportID]:[AirportID]],0))</f>
        <v>Phoenix Sky Harbor International</v>
      </c>
      <c r="R795">
        <f>INDEX(AirportPivot[Gates (number of available)],MATCH($N795,AirportPivot[[AirportID]:[AirportID]],0))</f>
        <v>60</v>
      </c>
    </row>
    <row r="796" spans="1:18" x14ac:dyDescent="0.25">
      <c r="A796" s="3" t="s">
        <v>827</v>
      </c>
      <c r="B796" s="12">
        <v>42007</v>
      </c>
      <c r="C796" s="4" t="s">
        <v>50</v>
      </c>
      <c r="D796" s="4">
        <v>1.1000000000000001</v>
      </c>
      <c r="E796" s="4">
        <v>31</v>
      </c>
      <c r="F796" s="5">
        <v>0.29166666666666669</v>
      </c>
      <c r="G796" s="6">
        <v>275</v>
      </c>
      <c r="H796" s="7">
        <v>50875</v>
      </c>
      <c r="I796" s="7">
        <f>FlightsPivot[[#This Row],[Total Fare]]*10%</f>
        <v>5087.5</v>
      </c>
      <c r="J796" s="7">
        <f>FlightsPivot[[#This Row],[Total Fare]]+FlightsPivot[[#This Row],[10% tax ]]</f>
        <v>55962.5</v>
      </c>
      <c r="K796" s="4">
        <v>1</v>
      </c>
      <c r="L796" s="4">
        <v>2015</v>
      </c>
      <c r="M796" t="str">
        <f>INDEX(RoutesPivot[DepAirport],MATCH($C796,RoutesPivot[[RouteID]:[RouteID]],0))</f>
        <v>ORD</v>
      </c>
      <c r="N796" t="str">
        <f>INDEX(RoutesPivot[AirportID],MATCH($C796,RoutesPivot[[RouteID]:[RouteID]],0))</f>
        <v>LGA</v>
      </c>
      <c r="O796">
        <f>INDEX(RoutesPivot[Distance],MATCH($C796,RoutesPivot[[RouteID]:[RouteID]],0))</f>
        <v>610</v>
      </c>
      <c r="P796">
        <f>INDEX(RoutesPivot[ListPrice],MATCH($C796,RoutesPivot[[RouteID]:[RouteID]],0))</f>
        <v>275</v>
      </c>
      <c r="Q796" t="str">
        <f>INDEX(AirportPivot[AirportName],MATCH($N796,AirportPivot[[AirportID]:[AirportID]],0))</f>
        <v>Laguardia</v>
      </c>
      <c r="R796">
        <f>INDEX(AirportPivot[Gates (number of available)],MATCH($N796,AirportPivot[[AirportID]:[AirportID]],0))</f>
        <v>66</v>
      </c>
    </row>
    <row r="797" spans="1:18" x14ac:dyDescent="0.25">
      <c r="A797" s="3" t="s">
        <v>828</v>
      </c>
      <c r="B797" s="12">
        <v>42053</v>
      </c>
      <c r="C797" s="4" t="s">
        <v>37</v>
      </c>
      <c r="D797" s="4">
        <v>1.8</v>
      </c>
      <c r="E797" s="4">
        <v>29</v>
      </c>
      <c r="F797" s="5">
        <v>0.70833333333333337</v>
      </c>
      <c r="G797" s="6">
        <v>350</v>
      </c>
      <c r="H797" s="7">
        <v>64750</v>
      </c>
      <c r="I797" s="7">
        <f>FlightsPivot[[#This Row],[Total Fare]]*10%</f>
        <v>6475</v>
      </c>
      <c r="J797" s="7">
        <f>FlightsPivot[[#This Row],[Total Fare]]+FlightsPivot[[#This Row],[10% tax ]]</f>
        <v>71225</v>
      </c>
      <c r="K797" s="4">
        <v>2</v>
      </c>
      <c r="L797" s="4">
        <v>2015</v>
      </c>
      <c r="M797" t="str">
        <f>INDEX(RoutesPivot[DepAirport],MATCH($C797,RoutesPivot[[RouteID]:[RouteID]],0))</f>
        <v>ORD</v>
      </c>
      <c r="N797" t="str">
        <f>INDEX(RoutesPivot[AirportID],MATCH($C797,RoutesPivot[[RouteID]:[RouteID]],0))</f>
        <v>SEA</v>
      </c>
      <c r="O797">
        <f>INDEX(RoutesPivot[Distance],MATCH($C797,RoutesPivot[[RouteID]:[RouteID]],0))</f>
        <v>1500</v>
      </c>
      <c r="P797">
        <f>INDEX(RoutesPivot[ListPrice],MATCH($C797,RoutesPivot[[RouteID]:[RouteID]],0))</f>
        <v>350</v>
      </c>
      <c r="Q797" t="str">
        <f>INDEX(AirportPivot[AirportName],MATCH($N797,AirportPivot[[AirportID]:[AirportID]],0))</f>
        <v>Seattle-Tacoma International</v>
      </c>
      <c r="R797">
        <f>INDEX(AirportPivot[Gates (number of available)],MATCH($N797,AirportPivot[[AirportID]:[AirportID]],0))</f>
        <v>58</v>
      </c>
    </row>
    <row r="798" spans="1:18" x14ac:dyDescent="0.25">
      <c r="A798" s="3" t="s">
        <v>829</v>
      </c>
      <c r="B798" s="12">
        <v>41970</v>
      </c>
      <c r="C798" s="4" t="s">
        <v>47</v>
      </c>
      <c r="D798" s="4">
        <v>5.2</v>
      </c>
      <c r="E798" s="4">
        <v>94</v>
      </c>
      <c r="F798" s="5">
        <v>0.79166666666666663</v>
      </c>
      <c r="G798" s="6">
        <v>375</v>
      </c>
      <c r="H798" s="7">
        <v>69375</v>
      </c>
      <c r="I798" s="7">
        <f>FlightsPivot[[#This Row],[Total Fare]]*10%</f>
        <v>6937.5</v>
      </c>
      <c r="J798" s="7">
        <f>FlightsPivot[[#This Row],[Total Fare]]+FlightsPivot[[#This Row],[10% tax ]]</f>
        <v>76312.5</v>
      </c>
      <c r="K798" s="4">
        <v>11</v>
      </c>
      <c r="L798" s="4">
        <v>2014</v>
      </c>
      <c r="M798" t="str">
        <f>INDEX(RoutesPivot[DepAirport],MATCH($C798,RoutesPivot[[RouteID]:[RouteID]],0))</f>
        <v>ORD</v>
      </c>
      <c r="N798" t="str">
        <f>INDEX(RoutesPivot[AirportID],MATCH($C798,RoutesPivot[[RouteID]:[RouteID]],0))</f>
        <v>PHX</v>
      </c>
      <c r="O798">
        <f>INDEX(RoutesPivot[Distance],MATCH($C798,RoutesPivot[[RouteID]:[RouteID]],0))</f>
        <v>1200</v>
      </c>
      <c r="P798">
        <f>INDEX(RoutesPivot[ListPrice],MATCH($C798,RoutesPivot[[RouteID]:[RouteID]],0))</f>
        <v>250</v>
      </c>
      <c r="Q798" t="str">
        <f>INDEX(AirportPivot[AirportName],MATCH($N798,AirportPivot[[AirportID]:[AirportID]],0))</f>
        <v>Phoenix Sky Harbor International</v>
      </c>
      <c r="R798">
        <f>INDEX(AirportPivot[Gates (number of available)],MATCH($N798,AirportPivot[[AirportID]:[AirportID]],0))</f>
        <v>60</v>
      </c>
    </row>
    <row r="799" spans="1:18" x14ac:dyDescent="0.25">
      <c r="A799" s="3" t="s">
        <v>830</v>
      </c>
      <c r="B799" s="12">
        <v>42190</v>
      </c>
      <c r="C799" s="4" t="s">
        <v>17</v>
      </c>
      <c r="D799" s="4">
        <v>6.4</v>
      </c>
      <c r="E799" s="4">
        <v>172</v>
      </c>
      <c r="F799" s="5">
        <v>0.75</v>
      </c>
      <c r="G799" s="6">
        <v>385</v>
      </c>
      <c r="H799" s="7">
        <v>63525</v>
      </c>
      <c r="I799" s="7">
        <f>FlightsPivot[[#This Row],[Total Fare]]*10%</f>
        <v>6352.5</v>
      </c>
      <c r="J799" s="7">
        <f>FlightsPivot[[#This Row],[Total Fare]]+FlightsPivot[[#This Row],[10% tax ]]</f>
        <v>69877.5</v>
      </c>
      <c r="K799" s="4">
        <v>7</v>
      </c>
      <c r="L799" s="4">
        <v>2015</v>
      </c>
      <c r="M799" t="str">
        <f>INDEX(RoutesPivot[DepAirport],MATCH($C799,RoutesPivot[[RouteID]:[RouteID]],0))</f>
        <v>ORD</v>
      </c>
      <c r="N799" t="str">
        <f>INDEX(RoutesPivot[AirportID],MATCH($C799,RoutesPivot[[RouteID]:[RouteID]],0))</f>
        <v>LAX</v>
      </c>
      <c r="O799">
        <f>INDEX(RoutesPivot[Distance],MATCH($C799,RoutesPivot[[RouteID]:[RouteID]],0))</f>
        <v>1518</v>
      </c>
      <c r="P799">
        <f>INDEX(RoutesPivot[ListPrice],MATCH($C799,RoutesPivot[[RouteID]:[RouteID]],0))</f>
        <v>350</v>
      </c>
      <c r="Q799" t="str">
        <f>INDEX(AirportPivot[AirportName],MATCH($N799,AirportPivot[[AirportID]:[AirportID]],0))</f>
        <v>Los Angeles International</v>
      </c>
      <c r="R799">
        <f>INDEX(AirportPivot[Gates (number of available)],MATCH($N799,AirportPivot[[AirportID]:[AirportID]],0))</f>
        <v>86</v>
      </c>
    </row>
    <row r="800" spans="1:18" x14ac:dyDescent="0.25">
      <c r="A800" s="3" t="s">
        <v>831</v>
      </c>
      <c r="B800" s="12">
        <v>41857</v>
      </c>
      <c r="C800" s="4" t="s">
        <v>11</v>
      </c>
      <c r="D800" s="4">
        <v>2.6</v>
      </c>
      <c r="E800" s="4">
        <v>188</v>
      </c>
      <c r="F800" s="5">
        <v>0.33333333333333331</v>
      </c>
      <c r="G800" s="6">
        <v>330</v>
      </c>
      <c r="H800" s="7">
        <v>54450</v>
      </c>
      <c r="I800" s="7">
        <f>FlightsPivot[[#This Row],[Total Fare]]*10%</f>
        <v>5445</v>
      </c>
      <c r="J800" s="7">
        <f>FlightsPivot[[#This Row],[Total Fare]]+FlightsPivot[[#This Row],[10% tax ]]</f>
        <v>59895</v>
      </c>
      <c r="K800" s="4">
        <v>8</v>
      </c>
      <c r="L800" s="4">
        <v>2014</v>
      </c>
      <c r="M800" t="str">
        <f>INDEX(RoutesPivot[DepAirport],MATCH($C800,RoutesPivot[[RouteID]:[RouteID]],0))</f>
        <v>ORD</v>
      </c>
      <c r="N800" t="str">
        <f>INDEX(RoutesPivot[AirportID],MATCH($C800,RoutesPivot[[RouteID]:[RouteID]],0))</f>
        <v>BOS</v>
      </c>
      <c r="O800">
        <f>INDEX(RoutesPivot[Distance],MATCH($C800,RoutesPivot[[RouteID]:[RouteID]],0))</f>
        <v>730</v>
      </c>
      <c r="P800">
        <f>INDEX(RoutesPivot[ListPrice],MATCH($C800,RoutesPivot[[RouteID]:[RouteID]],0))</f>
        <v>300</v>
      </c>
      <c r="Q800" t="str">
        <f>INDEX(AirportPivot[AirportName],MATCH($N800,AirportPivot[[AirportID]:[AirportID]],0))</f>
        <v>General Edward Lawrence Logan International</v>
      </c>
      <c r="R800">
        <f>INDEX(AirportPivot[Gates (number of available)],MATCH($N800,AirportPivot[[AirportID]:[AirportID]],0))</f>
        <v>63</v>
      </c>
    </row>
    <row r="801" spans="1:18" x14ac:dyDescent="0.25">
      <c r="A801" s="3" t="s">
        <v>832</v>
      </c>
      <c r="B801" s="12">
        <v>41874</v>
      </c>
      <c r="C801" s="4" t="s">
        <v>53</v>
      </c>
      <c r="D801" s="4">
        <v>2.5</v>
      </c>
      <c r="E801" s="4">
        <v>149</v>
      </c>
      <c r="F801" s="5">
        <v>0.875</v>
      </c>
      <c r="G801" s="6">
        <v>330</v>
      </c>
      <c r="H801" s="7">
        <v>61050</v>
      </c>
      <c r="I801" s="7">
        <f>FlightsPivot[[#This Row],[Total Fare]]*10%</f>
        <v>6105</v>
      </c>
      <c r="J801" s="7">
        <f>FlightsPivot[[#This Row],[Total Fare]]+FlightsPivot[[#This Row],[10% tax ]]</f>
        <v>67155</v>
      </c>
      <c r="K801" s="4">
        <v>8</v>
      </c>
      <c r="L801" s="4">
        <v>2014</v>
      </c>
      <c r="M801" t="str">
        <f>INDEX(RoutesPivot[DepAirport],MATCH($C801,RoutesPivot[[RouteID]:[RouteID]],0))</f>
        <v>ORD</v>
      </c>
      <c r="N801" t="str">
        <f>INDEX(RoutesPivot[AirportID],MATCH($C801,RoutesPivot[[RouteID]:[RouteID]],0))</f>
        <v>FLL</v>
      </c>
      <c r="O801">
        <f>INDEX(RoutesPivot[Distance],MATCH($C801,RoutesPivot[[RouteID]:[RouteID]],0))</f>
        <v>940</v>
      </c>
      <c r="P801">
        <f>INDEX(RoutesPivot[ListPrice],MATCH($C801,RoutesPivot[[RouteID]:[RouteID]],0))</f>
        <v>300</v>
      </c>
      <c r="Q801" t="str">
        <f>INDEX(AirportPivot[AirportName],MATCH($N801,AirportPivot[[AirportID]:[AirportID]],0))</f>
        <v>Fort Lauderdale/Hollywood International</v>
      </c>
      <c r="R801">
        <f>INDEX(AirportPivot[Gates (number of available)],MATCH($N801,AirportPivot[[AirportID]:[AirportID]],0))</f>
        <v>55</v>
      </c>
    </row>
    <row r="802" spans="1:18" x14ac:dyDescent="0.25">
      <c r="A802" s="3" t="s">
        <v>833</v>
      </c>
      <c r="B802" s="12">
        <v>41862</v>
      </c>
      <c r="C802" s="4" t="s">
        <v>37</v>
      </c>
      <c r="D802" s="4">
        <v>2.2999999999999998</v>
      </c>
      <c r="E802" s="4">
        <v>131</v>
      </c>
      <c r="F802" s="5">
        <v>0.29166666666666669</v>
      </c>
      <c r="G802" s="6">
        <v>385</v>
      </c>
      <c r="H802" s="7">
        <v>71225</v>
      </c>
      <c r="I802" s="7">
        <f>FlightsPivot[[#This Row],[Total Fare]]*10%</f>
        <v>7122.5</v>
      </c>
      <c r="J802" s="7">
        <f>FlightsPivot[[#This Row],[Total Fare]]+FlightsPivot[[#This Row],[10% tax ]]</f>
        <v>78347.5</v>
      </c>
      <c r="K802" s="4">
        <v>8</v>
      </c>
      <c r="L802" s="4">
        <v>2014</v>
      </c>
      <c r="M802" t="str">
        <f>INDEX(RoutesPivot[DepAirport],MATCH($C802,RoutesPivot[[RouteID]:[RouteID]],0))</f>
        <v>ORD</v>
      </c>
      <c r="N802" t="str">
        <f>INDEX(RoutesPivot[AirportID],MATCH($C802,RoutesPivot[[RouteID]:[RouteID]],0))</f>
        <v>SEA</v>
      </c>
      <c r="O802">
        <f>INDEX(RoutesPivot[Distance],MATCH($C802,RoutesPivot[[RouteID]:[RouteID]],0))</f>
        <v>1500</v>
      </c>
      <c r="P802">
        <f>INDEX(RoutesPivot[ListPrice],MATCH($C802,RoutesPivot[[RouteID]:[RouteID]],0))</f>
        <v>350</v>
      </c>
      <c r="Q802" t="str">
        <f>INDEX(AirportPivot[AirportName],MATCH($N802,AirportPivot[[AirportID]:[AirportID]],0))</f>
        <v>Seattle-Tacoma International</v>
      </c>
      <c r="R802">
        <f>INDEX(AirportPivot[Gates (number of available)],MATCH($N802,AirportPivot[[AirportID]:[AirportID]],0))</f>
        <v>58</v>
      </c>
    </row>
    <row r="803" spans="1:18" x14ac:dyDescent="0.25">
      <c r="A803" s="3" t="s">
        <v>834</v>
      </c>
      <c r="B803" s="12">
        <v>42028</v>
      </c>
      <c r="C803" s="4" t="s">
        <v>17</v>
      </c>
      <c r="D803" s="4">
        <v>3.5</v>
      </c>
      <c r="E803" s="4">
        <v>153</v>
      </c>
      <c r="F803" s="5">
        <v>0.29166666666666669</v>
      </c>
      <c r="G803" s="6">
        <v>350</v>
      </c>
      <c r="H803" s="7">
        <v>57750</v>
      </c>
      <c r="I803" s="7">
        <f>FlightsPivot[[#This Row],[Total Fare]]*10%</f>
        <v>5775</v>
      </c>
      <c r="J803" s="7">
        <f>FlightsPivot[[#This Row],[Total Fare]]+FlightsPivot[[#This Row],[10% tax ]]</f>
        <v>63525</v>
      </c>
      <c r="K803" s="4">
        <v>1</v>
      </c>
      <c r="L803" s="4">
        <v>2015</v>
      </c>
      <c r="M803" t="str">
        <f>INDEX(RoutesPivot[DepAirport],MATCH($C803,RoutesPivot[[RouteID]:[RouteID]],0))</f>
        <v>ORD</v>
      </c>
      <c r="N803" t="str">
        <f>INDEX(RoutesPivot[AirportID],MATCH($C803,RoutesPivot[[RouteID]:[RouteID]],0))</f>
        <v>LAX</v>
      </c>
      <c r="O803">
        <f>INDEX(RoutesPivot[Distance],MATCH($C803,RoutesPivot[[RouteID]:[RouteID]],0))</f>
        <v>1518</v>
      </c>
      <c r="P803">
        <f>INDEX(RoutesPivot[ListPrice],MATCH($C803,RoutesPivot[[RouteID]:[RouteID]],0))</f>
        <v>350</v>
      </c>
      <c r="Q803" t="str">
        <f>INDEX(AirportPivot[AirportName],MATCH($N803,AirportPivot[[AirportID]:[AirportID]],0))</f>
        <v>Los Angeles International</v>
      </c>
      <c r="R803">
        <f>INDEX(AirportPivot[Gates (number of available)],MATCH($N803,AirportPivot[[AirportID]:[AirportID]],0))</f>
        <v>86</v>
      </c>
    </row>
    <row r="804" spans="1:18" x14ac:dyDescent="0.25">
      <c r="A804" s="3" t="s">
        <v>835</v>
      </c>
      <c r="B804" s="12">
        <v>41822</v>
      </c>
      <c r="C804" s="4" t="s">
        <v>33</v>
      </c>
      <c r="D804" s="4">
        <v>0.4</v>
      </c>
      <c r="E804" s="4">
        <v>194</v>
      </c>
      <c r="F804" s="5">
        <v>0.29166666666666669</v>
      </c>
      <c r="G804" s="6">
        <v>412.5</v>
      </c>
      <c r="H804" s="7">
        <v>68062.5</v>
      </c>
      <c r="I804" s="7">
        <f>FlightsPivot[[#This Row],[Total Fare]]*10%</f>
        <v>6806.25</v>
      </c>
      <c r="J804" s="7">
        <f>FlightsPivot[[#This Row],[Total Fare]]+FlightsPivot[[#This Row],[10% tax ]]</f>
        <v>74868.75</v>
      </c>
      <c r="K804" s="4">
        <v>7</v>
      </c>
      <c r="L804" s="4">
        <v>2014</v>
      </c>
      <c r="M804" t="str">
        <f>INDEX(RoutesPivot[DepAirport],MATCH($C804,RoutesPivot[[RouteID]:[RouteID]],0))</f>
        <v>ORD</v>
      </c>
      <c r="N804" t="str">
        <f>INDEX(RoutesPivot[AirportID],MATCH($C804,RoutesPivot[[RouteID]:[RouteID]],0))</f>
        <v>SFO</v>
      </c>
      <c r="O804">
        <f>INDEX(RoutesPivot[Distance],MATCH($C804,RoutesPivot[[RouteID]:[RouteID]],0))</f>
        <v>1600</v>
      </c>
      <c r="P804">
        <f>INDEX(RoutesPivot[ListPrice],MATCH($C804,RoutesPivot[[RouteID]:[RouteID]],0))</f>
        <v>375</v>
      </c>
      <c r="Q804" t="str">
        <f>INDEX(AirportPivot[AirportName],MATCH($N804,AirportPivot[[AirportID]:[AirportID]],0))</f>
        <v>San Francisco International</v>
      </c>
      <c r="R804">
        <f>INDEX(AirportPivot[Gates (number of available)],MATCH($N804,AirportPivot[[AirportID]:[AirportID]],0))</f>
        <v>70</v>
      </c>
    </row>
    <row r="805" spans="1:18" x14ac:dyDescent="0.25">
      <c r="A805" s="3" t="s">
        <v>836</v>
      </c>
      <c r="B805" s="12">
        <v>41794</v>
      </c>
      <c r="C805" s="4" t="s">
        <v>25</v>
      </c>
      <c r="D805" s="4">
        <v>2</v>
      </c>
      <c r="E805" s="4">
        <v>45</v>
      </c>
      <c r="F805" s="5">
        <v>0.70833333333333337</v>
      </c>
      <c r="G805" s="6">
        <v>220</v>
      </c>
      <c r="H805" s="7">
        <v>36300</v>
      </c>
      <c r="I805" s="7">
        <f>FlightsPivot[[#This Row],[Total Fare]]*10%</f>
        <v>3630</v>
      </c>
      <c r="J805" s="7">
        <f>FlightsPivot[[#This Row],[Total Fare]]+FlightsPivot[[#This Row],[10% tax ]]</f>
        <v>39930</v>
      </c>
      <c r="K805" s="4">
        <v>6</v>
      </c>
      <c r="L805" s="4">
        <v>2014</v>
      </c>
      <c r="M805" t="str">
        <f>INDEX(RoutesPivot[DepAirport],MATCH($C805,RoutesPivot[[RouteID]:[RouteID]],0))</f>
        <v>ORD</v>
      </c>
      <c r="N805" t="str">
        <f>INDEX(RoutesPivot[AirportID],MATCH($C805,RoutesPivot[[RouteID]:[RouteID]],0))</f>
        <v>DFW</v>
      </c>
      <c r="O805">
        <f>INDEX(RoutesPivot[Distance],MATCH($C805,RoutesPivot[[RouteID]:[RouteID]],0))</f>
        <v>700</v>
      </c>
      <c r="P805">
        <f>INDEX(RoutesPivot[ListPrice],MATCH($C805,RoutesPivot[[RouteID]:[RouteID]],0))</f>
        <v>200</v>
      </c>
      <c r="Q805" t="str">
        <f>INDEX(AirportPivot[AirportName],MATCH($N805,AirportPivot[[AirportID]:[AirportID]],0))</f>
        <v>Dallas/Fort Worth International</v>
      </c>
      <c r="R805">
        <f>INDEX(AirportPivot[Gates (number of available)],MATCH($N805,AirportPivot[[AirportID]:[AirportID]],0))</f>
        <v>130</v>
      </c>
    </row>
    <row r="806" spans="1:18" x14ac:dyDescent="0.25">
      <c r="A806" s="3" t="s">
        <v>837</v>
      </c>
      <c r="B806" s="12">
        <v>41766</v>
      </c>
      <c r="C806" s="4" t="s">
        <v>23</v>
      </c>
      <c r="D806" s="4">
        <v>2.7</v>
      </c>
      <c r="E806" s="4">
        <v>141</v>
      </c>
      <c r="F806" s="5">
        <v>0.75</v>
      </c>
      <c r="G806" s="6">
        <v>300</v>
      </c>
      <c r="H806" s="7">
        <v>55500</v>
      </c>
      <c r="I806" s="7">
        <f>FlightsPivot[[#This Row],[Total Fare]]*10%</f>
        <v>5550</v>
      </c>
      <c r="J806" s="7">
        <f>FlightsPivot[[#This Row],[Total Fare]]+FlightsPivot[[#This Row],[10% tax ]]</f>
        <v>61050</v>
      </c>
      <c r="K806" s="4">
        <v>5</v>
      </c>
      <c r="L806" s="4">
        <v>2014</v>
      </c>
      <c r="M806" t="str">
        <f>INDEX(RoutesPivot[DepAirport],MATCH($C806,RoutesPivot[[RouteID]:[RouteID]],0))</f>
        <v>ORD</v>
      </c>
      <c r="N806" t="str">
        <f>INDEX(RoutesPivot[AirportID],MATCH($C806,RoutesPivot[[RouteID]:[RouteID]],0))</f>
        <v>DEN</v>
      </c>
      <c r="O806">
        <f>INDEX(RoutesPivot[Distance],MATCH($C806,RoutesPivot[[RouteID]:[RouteID]],0))</f>
        <v>800</v>
      </c>
      <c r="P806">
        <f>INDEX(RoutesPivot[ListPrice],MATCH($C806,RoutesPivot[[RouteID]:[RouteID]],0))</f>
        <v>300</v>
      </c>
      <c r="Q806" t="str">
        <f>INDEX(AirportPivot[AirportName],MATCH($N806,AirportPivot[[AirportID]:[AirportID]],0))</f>
        <v>Denver International</v>
      </c>
      <c r="R806">
        <f>INDEX(AirportPivot[Gates (number of available)],MATCH($N806,AirportPivot[[AirportID]:[AirportID]],0))</f>
        <v>75</v>
      </c>
    </row>
    <row r="807" spans="1:18" x14ac:dyDescent="0.25">
      <c r="A807" s="3" t="s">
        <v>838</v>
      </c>
      <c r="B807" s="12">
        <v>41641</v>
      </c>
      <c r="C807" s="4" t="s">
        <v>27</v>
      </c>
      <c r="D807" s="4">
        <v>9</v>
      </c>
      <c r="E807" s="4">
        <v>159</v>
      </c>
      <c r="F807" s="5">
        <v>0.64583333333333337</v>
      </c>
      <c r="G807" s="6">
        <v>200</v>
      </c>
      <c r="H807" s="7">
        <v>33000</v>
      </c>
      <c r="I807" s="7">
        <f>FlightsPivot[[#This Row],[Total Fare]]*10%</f>
        <v>3300</v>
      </c>
      <c r="J807" s="7">
        <f>FlightsPivot[[#This Row],[Total Fare]]+FlightsPivot[[#This Row],[10% tax ]]</f>
        <v>36300</v>
      </c>
      <c r="K807" s="4">
        <v>1</v>
      </c>
      <c r="L807" s="4">
        <v>2014</v>
      </c>
      <c r="M807" t="str">
        <f>INDEX(RoutesPivot[DepAirport],MATCH($C807,RoutesPivot[[RouteID]:[RouteID]],0))</f>
        <v>ORD</v>
      </c>
      <c r="N807" t="str">
        <f>INDEX(RoutesPivot[AirportID],MATCH($C807,RoutesPivot[[RouteID]:[RouteID]],0))</f>
        <v>ATL</v>
      </c>
      <c r="O807">
        <f>INDEX(RoutesPivot[Distance],MATCH($C807,RoutesPivot[[RouteID]:[RouteID]],0))</f>
        <v>510</v>
      </c>
      <c r="P807">
        <f>INDEX(RoutesPivot[ListPrice],MATCH($C807,RoutesPivot[[RouteID]:[RouteID]],0))</f>
        <v>200</v>
      </c>
      <c r="Q807" t="str">
        <f>INDEX(AirportPivot[AirportName],MATCH($N807,AirportPivot[[AirportID]:[AirportID]],0))</f>
        <v>Hartsfield-Jackson Atlanta International</v>
      </c>
      <c r="R807">
        <f>INDEX(AirportPivot[Gates (number of available)],MATCH($N807,AirportPivot[[AirportID]:[AirportID]],0))</f>
        <v>100</v>
      </c>
    </row>
    <row r="808" spans="1:18" x14ac:dyDescent="0.25">
      <c r="A808" s="3" t="s">
        <v>839</v>
      </c>
      <c r="B808" s="12">
        <v>41829</v>
      </c>
      <c r="C808" s="4" t="s">
        <v>53</v>
      </c>
      <c r="D808" s="4">
        <v>2.7</v>
      </c>
      <c r="E808" s="4">
        <v>178</v>
      </c>
      <c r="F808" s="5">
        <v>0.33333333333333331</v>
      </c>
      <c r="G808" s="6">
        <v>330</v>
      </c>
      <c r="H808" s="7">
        <v>54450</v>
      </c>
      <c r="I808" s="7">
        <f>FlightsPivot[[#This Row],[Total Fare]]*10%</f>
        <v>5445</v>
      </c>
      <c r="J808" s="7">
        <f>FlightsPivot[[#This Row],[Total Fare]]+FlightsPivot[[#This Row],[10% tax ]]</f>
        <v>59895</v>
      </c>
      <c r="K808" s="4">
        <v>7</v>
      </c>
      <c r="L808" s="4">
        <v>2014</v>
      </c>
      <c r="M808" t="str">
        <f>INDEX(RoutesPivot[DepAirport],MATCH($C808,RoutesPivot[[RouteID]:[RouteID]],0))</f>
        <v>ORD</v>
      </c>
      <c r="N808" t="str">
        <f>INDEX(RoutesPivot[AirportID],MATCH($C808,RoutesPivot[[RouteID]:[RouteID]],0))</f>
        <v>FLL</v>
      </c>
      <c r="O808">
        <f>INDEX(RoutesPivot[Distance],MATCH($C808,RoutesPivot[[RouteID]:[RouteID]],0))</f>
        <v>940</v>
      </c>
      <c r="P808">
        <f>INDEX(RoutesPivot[ListPrice],MATCH($C808,RoutesPivot[[RouteID]:[RouteID]],0))</f>
        <v>300</v>
      </c>
      <c r="Q808" t="str">
        <f>INDEX(AirportPivot[AirportName],MATCH($N808,AirportPivot[[AirportID]:[AirportID]],0))</f>
        <v>Fort Lauderdale/Hollywood International</v>
      </c>
      <c r="R808">
        <f>INDEX(AirportPivot[Gates (number of available)],MATCH($N808,AirportPivot[[AirportID]:[AirportID]],0))</f>
        <v>55</v>
      </c>
    </row>
    <row r="809" spans="1:18" x14ac:dyDescent="0.25">
      <c r="A809" s="3" t="s">
        <v>840</v>
      </c>
      <c r="B809" s="12">
        <v>41909</v>
      </c>
      <c r="C809" s="4" t="s">
        <v>17</v>
      </c>
      <c r="D809" s="4">
        <v>4.0999999999999996</v>
      </c>
      <c r="E809" s="4">
        <v>34</v>
      </c>
      <c r="F809" s="5">
        <v>0.66666666666666663</v>
      </c>
      <c r="G809" s="6">
        <v>350</v>
      </c>
      <c r="H809" s="7">
        <v>64750</v>
      </c>
      <c r="I809" s="7">
        <f>FlightsPivot[[#This Row],[Total Fare]]*10%</f>
        <v>6475</v>
      </c>
      <c r="J809" s="7">
        <f>FlightsPivot[[#This Row],[Total Fare]]+FlightsPivot[[#This Row],[10% tax ]]</f>
        <v>71225</v>
      </c>
      <c r="K809" s="4">
        <v>9</v>
      </c>
      <c r="L809" s="4">
        <v>2014</v>
      </c>
      <c r="M809" t="str">
        <f>INDEX(RoutesPivot[DepAirport],MATCH($C809,RoutesPivot[[RouteID]:[RouteID]],0))</f>
        <v>ORD</v>
      </c>
      <c r="N809" t="str">
        <f>INDEX(RoutesPivot[AirportID],MATCH($C809,RoutesPivot[[RouteID]:[RouteID]],0))</f>
        <v>LAX</v>
      </c>
      <c r="O809">
        <f>INDEX(RoutesPivot[Distance],MATCH($C809,RoutesPivot[[RouteID]:[RouteID]],0))</f>
        <v>1518</v>
      </c>
      <c r="P809">
        <f>INDEX(RoutesPivot[ListPrice],MATCH($C809,RoutesPivot[[RouteID]:[RouteID]],0))</f>
        <v>350</v>
      </c>
      <c r="Q809" t="str">
        <f>INDEX(AirportPivot[AirportName],MATCH($N809,AirportPivot[[AirportID]:[AirportID]],0))</f>
        <v>Los Angeles International</v>
      </c>
      <c r="R809">
        <f>INDEX(AirportPivot[Gates (number of available)],MATCH($N809,AirportPivot[[AirportID]:[AirportID]],0))</f>
        <v>86</v>
      </c>
    </row>
    <row r="810" spans="1:18" x14ac:dyDescent="0.25">
      <c r="A810" s="3" t="s">
        <v>841</v>
      </c>
      <c r="B810" s="12">
        <v>42166</v>
      </c>
      <c r="C810" s="4" t="s">
        <v>27</v>
      </c>
      <c r="D810" s="4">
        <v>11.4</v>
      </c>
      <c r="E810" s="4">
        <v>205</v>
      </c>
      <c r="F810" s="5">
        <v>0.66666666666666663</v>
      </c>
      <c r="G810" s="6">
        <v>220</v>
      </c>
      <c r="H810" s="7">
        <v>36300</v>
      </c>
      <c r="I810" s="7">
        <f>FlightsPivot[[#This Row],[Total Fare]]*10%</f>
        <v>3630</v>
      </c>
      <c r="J810" s="7">
        <f>FlightsPivot[[#This Row],[Total Fare]]+FlightsPivot[[#This Row],[10% tax ]]</f>
        <v>39930</v>
      </c>
      <c r="K810" s="4">
        <v>6</v>
      </c>
      <c r="L810" s="4">
        <v>2015</v>
      </c>
      <c r="M810" t="str">
        <f>INDEX(RoutesPivot[DepAirport],MATCH($C810,RoutesPivot[[RouteID]:[RouteID]],0))</f>
        <v>ORD</v>
      </c>
      <c r="N810" t="str">
        <f>INDEX(RoutesPivot[AirportID],MATCH($C810,RoutesPivot[[RouteID]:[RouteID]],0))</f>
        <v>ATL</v>
      </c>
      <c r="O810">
        <f>INDEX(RoutesPivot[Distance],MATCH($C810,RoutesPivot[[RouteID]:[RouteID]],0))</f>
        <v>510</v>
      </c>
      <c r="P810">
        <f>INDEX(RoutesPivot[ListPrice],MATCH($C810,RoutesPivot[[RouteID]:[RouteID]],0))</f>
        <v>200</v>
      </c>
      <c r="Q810" t="str">
        <f>INDEX(AirportPivot[AirportName],MATCH($N810,AirportPivot[[AirportID]:[AirportID]],0))</f>
        <v>Hartsfield-Jackson Atlanta International</v>
      </c>
      <c r="R810">
        <f>INDEX(AirportPivot[Gates (number of available)],MATCH($N810,AirportPivot[[AirportID]:[AirportID]],0))</f>
        <v>100</v>
      </c>
    </row>
    <row r="811" spans="1:18" x14ac:dyDescent="0.25">
      <c r="A811" s="3" t="s">
        <v>842</v>
      </c>
      <c r="B811" s="12">
        <v>42306</v>
      </c>
      <c r="C811" s="4" t="s">
        <v>70</v>
      </c>
      <c r="D811" s="4">
        <v>1.3</v>
      </c>
      <c r="E811" s="4">
        <v>57</v>
      </c>
      <c r="F811" s="5">
        <v>0.58333333333333337</v>
      </c>
      <c r="G811" s="6">
        <v>275</v>
      </c>
      <c r="H811" s="7">
        <v>45375</v>
      </c>
      <c r="I811" s="7">
        <f>FlightsPivot[[#This Row],[Total Fare]]*10%</f>
        <v>4537.5</v>
      </c>
      <c r="J811" s="7">
        <f>FlightsPivot[[#This Row],[Total Fare]]+FlightsPivot[[#This Row],[10% tax ]]</f>
        <v>49912.5</v>
      </c>
      <c r="K811" s="4">
        <v>10</v>
      </c>
      <c r="L811" s="4">
        <v>2015</v>
      </c>
      <c r="M811" t="str">
        <f>INDEX(RoutesPivot[DepAirport],MATCH($C811,RoutesPivot[[RouteID]:[RouteID]],0))</f>
        <v>ORD</v>
      </c>
      <c r="N811" t="str">
        <f>INDEX(RoutesPivot[AirportID],MATCH($C811,RoutesPivot[[RouteID]:[RouteID]],0))</f>
        <v>LAS</v>
      </c>
      <c r="O811">
        <f>INDEX(RoutesPivot[Distance],MATCH($C811,RoutesPivot[[RouteID]:[RouteID]],0))</f>
        <v>1100</v>
      </c>
      <c r="P811">
        <f>INDEX(RoutesPivot[ListPrice],MATCH($C811,RoutesPivot[[RouteID]:[RouteID]],0))</f>
        <v>275</v>
      </c>
      <c r="Q811" t="str">
        <f>INDEX(AirportPivot[AirportName],MATCH($N811,AirportPivot[[AirportID]:[AirportID]],0))</f>
        <v>McCarran International</v>
      </c>
      <c r="R811">
        <f>INDEX(AirportPivot[Gates (number of available)],MATCH($N811,AirportPivot[[AirportID]:[AirportID]],0))</f>
        <v>68</v>
      </c>
    </row>
    <row r="812" spans="1:18" x14ac:dyDescent="0.25">
      <c r="A812" s="3" t="s">
        <v>843</v>
      </c>
      <c r="B812" s="12">
        <v>41776</v>
      </c>
      <c r="C812" s="4" t="s">
        <v>17</v>
      </c>
      <c r="D812" s="4">
        <v>4</v>
      </c>
      <c r="E812" s="4">
        <v>124</v>
      </c>
      <c r="F812" s="5">
        <v>0.79166666666666663</v>
      </c>
      <c r="G812" s="6">
        <v>350</v>
      </c>
      <c r="H812" s="7">
        <v>64750</v>
      </c>
      <c r="I812" s="7">
        <f>FlightsPivot[[#This Row],[Total Fare]]*10%</f>
        <v>6475</v>
      </c>
      <c r="J812" s="7">
        <f>FlightsPivot[[#This Row],[Total Fare]]+FlightsPivot[[#This Row],[10% tax ]]</f>
        <v>71225</v>
      </c>
      <c r="K812" s="4">
        <v>5</v>
      </c>
      <c r="L812" s="4">
        <v>2014</v>
      </c>
      <c r="M812" t="str">
        <f>INDEX(RoutesPivot[DepAirport],MATCH($C812,RoutesPivot[[RouteID]:[RouteID]],0))</f>
        <v>ORD</v>
      </c>
      <c r="N812" t="str">
        <f>INDEX(RoutesPivot[AirportID],MATCH($C812,RoutesPivot[[RouteID]:[RouteID]],0))</f>
        <v>LAX</v>
      </c>
      <c r="O812">
        <f>INDEX(RoutesPivot[Distance],MATCH($C812,RoutesPivot[[RouteID]:[RouteID]],0))</f>
        <v>1518</v>
      </c>
      <c r="P812">
        <f>INDEX(RoutesPivot[ListPrice],MATCH($C812,RoutesPivot[[RouteID]:[RouteID]],0))</f>
        <v>350</v>
      </c>
      <c r="Q812" t="str">
        <f>INDEX(AirportPivot[AirportName],MATCH($N812,AirportPivot[[AirportID]:[AirportID]],0))</f>
        <v>Los Angeles International</v>
      </c>
      <c r="R812">
        <f>INDEX(AirportPivot[Gates (number of available)],MATCH($N812,AirportPivot[[AirportID]:[AirportID]],0))</f>
        <v>86</v>
      </c>
    </row>
    <row r="813" spans="1:18" x14ac:dyDescent="0.25">
      <c r="A813" s="3" t="s">
        <v>844</v>
      </c>
      <c r="B813" s="12">
        <v>41996</v>
      </c>
      <c r="C813" s="4" t="s">
        <v>80</v>
      </c>
      <c r="D813" s="4">
        <v>5.7</v>
      </c>
      <c r="E813" s="4">
        <v>55</v>
      </c>
      <c r="F813" s="5">
        <v>0.83333333333333337</v>
      </c>
      <c r="G813" s="6">
        <v>420</v>
      </c>
      <c r="H813" s="7">
        <v>69300</v>
      </c>
      <c r="I813" s="7">
        <f>FlightsPivot[[#This Row],[Total Fare]]*10%</f>
        <v>6930</v>
      </c>
      <c r="J813" s="7">
        <f>FlightsPivot[[#This Row],[Total Fare]]+FlightsPivot[[#This Row],[10% tax ]]</f>
        <v>76230</v>
      </c>
      <c r="K813" s="4">
        <v>12</v>
      </c>
      <c r="L813" s="4">
        <v>2014</v>
      </c>
      <c r="M813" t="str">
        <f>INDEX(RoutesPivot[DepAirport],MATCH($C813,RoutesPivot[[RouteID]:[RouteID]],0))</f>
        <v>ORD</v>
      </c>
      <c r="N813" t="str">
        <f>INDEX(RoutesPivot[AirportID],MATCH($C813,RoutesPivot[[RouteID]:[RouteID]],0))</f>
        <v>MIA</v>
      </c>
      <c r="O813">
        <f>INDEX(RoutesPivot[Distance],MATCH($C813,RoutesPivot[[RouteID]:[RouteID]],0))</f>
        <v>1000</v>
      </c>
      <c r="P813">
        <f>INDEX(RoutesPivot[ListPrice],MATCH($C813,RoutesPivot[[RouteID]:[RouteID]],0))</f>
        <v>300</v>
      </c>
      <c r="Q813" t="str">
        <f>INDEX(AirportPivot[AirportName],MATCH($N813,AirportPivot[[AirportID]:[AirportID]],0))</f>
        <v>Miami International</v>
      </c>
      <c r="R813">
        <f>INDEX(AirportPivot[Gates (number of available)],MATCH($N813,AirportPivot[[AirportID]:[AirportID]],0))</f>
        <v>80</v>
      </c>
    </row>
    <row r="814" spans="1:18" x14ac:dyDescent="0.25">
      <c r="A814" s="3" t="s">
        <v>845</v>
      </c>
      <c r="B814" s="12">
        <v>41857</v>
      </c>
      <c r="C814" s="4" t="s">
        <v>33</v>
      </c>
      <c r="D814" s="4">
        <v>2.2000000000000002</v>
      </c>
      <c r="E814" s="4">
        <v>183</v>
      </c>
      <c r="F814" s="5">
        <v>0.45833333333333331</v>
      </c>
      <c r="G814" s="6">
        <v>412.5</v>
      </c>
      <c r="H814" s="7">
        <v>68062.5</v>
      </c>
      <c r="I814" s="7">
        <f>FlightsPivot[[#This Row],[Total Fare]]*10%</f>
        <v>6806.25</v>
      </c>
      <c r="J814" s="7">
        <f>FlightsPivot[[#This Row],[Total Fare]]+FlightsPivot[[#This Row],[10% tax ]]</f>
        <v>74868.75</v>
      </c>
      <c r="K814" s="4">
        <v>8</v>
      </c>
      <c r="L814" s="4">
        <v>2014</v>
      </c>
      <c r="M814" t="str">
        <f>INDEX(RoutesPivot[DepAirport],MATCH($C814,RoutesPivot[[RouteID]:[RouteID]],0))</f>
        <v>ORD</v>
      </c>
      <c r="N814" t="str">
        <f>INDEX(RoutesPivot[AirportID],MATCH($C814,RoutesPivot[[RouteID]:[RouteID]],0))</f>
        <v>SFO</v>
      </c>
      <c r="O814">
        <f>INDEX(RoutesPivot[Distance],MATCH($C814,RoutesPivot[[RouteID]:[RouteID]],0))</f>
        <v>1600</v>
      </c>
      <c r="P814">
        <f>INDEX(RoutesPivot[ListPrice],MATCH($C814,RoutesPivot[[RouteID]:[RouteID]],0))</f>
        <v>375</v>
      </c>
      <c r="Q814" t="str">
        <f>INDEX(AirportPivot[AirportName],MATCH($N814,AirportPivot[[AirportID]:[AirportID]],0))</f>
        <v>San Francisco International</v>
      </c>
      <c r="R814">
        <f>INDEX(AirportPivot[Gates (number of available)],MATCH($N814,AirportPivot[[AirportID]:[AirportID]],0))</f>
        <v>70</v>
      </c>
    </row>
    <row r="815" spans="1:18" x14ac:dyDescent="0.25">
      <c r="A815" s="3" t="s">
        <v>846</v>
      </c>
      <c r="B815" s="12">
        <v>41800</v>
      </c>
      <c r="C815" s="4" t="s">
        <v>47</v>
      </c>
      <c r="D815" s="4">
        <v>1.1000000000000001</v>
      </c>
      <c r="E815" s="4">
        <v>9</v>
      </c>
      <c r="F815" s="5">
        <v>0.41666666666666669</v>
      </c>
      <c r="G815" s="6">
        <v>275</v>
      </c>
      <c r="H815" s="7">
        <v>50875</v>
      </c>
      <c r="I815" s="7">
        <f>FlightsPivot[[#This Row],[Total Fare]]*10%</f>
        <v>5087.5</v>
      </c>
      <c r="J815" s="7">
        <f>FlightsPivot[[#This Row],[Total Fare]]+FlightsPivot[[#This Row],[10% tax ]]</f>
        <v>55962.5</v>
      </c>
      <c r="K815" s="4">
        <v>6</v>
      </c>
      <c r="L815" s="4">
        <v>2014</v>
      </c>
      <c r="M815" t="str">
        <f>INDEX(RoutesPivot[DepAirport],MATCH($C815,RoutesPivot[[RouteID]:[RouteID]],0))</f>
        <v>ORD</v>
      </c>
      <c r="N815" t="str">
        <f>INDEX(RoutesPivot[AirportID],MATCH($C815,RoutesPivot[[RouteID]:[RouteID]],0))</f>
        <v>PHX</v>
      </c>
      <c r="O815">
        <f>INDEX(RoutesPivot[Distance],MATCH($C815,RoutesPivot[[RouteID]:[RouteID]],0))</f>
        <v>1200</v>
      </c>
      <c r="P815">
        <f>INDEX(RoutesPivot[ListPrice],MATCH($C815,RoutesPivot[[RouteID]:[RouteID]],0))</f>
        <v>250</v>
      </c>
      <c r="Q815" t="str">
        <f>INDEX(AirportPivot[AirportName],MATCH($N815,AirportPivot[[AirportID]:[AirportID]],0))</f>
        <v>Phoenix Sky Harbor International</v>
      </c>
      <c r="R815">
        <f>INDEX(AirportPivot[Gates (number of available)],MATCH($N815,AirportPivot[[AirportID]:[AirportID]],0))</f>
        <v>60</v>
      </c>
    </row>
    <row r="816" spans="1:18" x14ac:dyDescent="0.25">
      <c r="A816" s="3" t="s">
        <v>847</v>
      </c>
      <c r="B816" s="12">
        <v>41841</v>
      </c>
      <c r="C816" s="4" t="s">
        <v>11</v>
      </c>
      <c r="D816" s="4">
        <v>1.5</v>
      </c>
      <c r="E816" s="4">
        <v>44</v>
      </c>
      <c r="F816" s="5">
        <v>0.70833333333333337</v>
      </c>
      <c r="G816" s="6">
        <v>330</v>
      </c>
      <c r="H816" s="7">
        <v>54450</v>
      </c>
      <c r="I816" s="7">
        <f>FlightsPivot[[#This Row],[Total Fare]]*10%</f>
        <v>5445</v>
      </c>
      <c r="J816" s="7">
        <f>FlightsPivot[[#This Row],[Total Fare]]+FlightsPivot[[#This Row],[10% tax ]]</f>
        <v>59895</v>
      </c>
      <c r="K816" s="4">
        <v>7</v>
      </c>
      <c r="L816" s="4">
        <v>2014</v>
      </c>
      <c r="M816" t="str">
        <f>INDEX(RoutesPivot[DepAirport],MATCH($C816,RoutesPivot[[RouteID]:[RouteID]],0))</f>
        <v>ORD</v>
      </c>
      <c r="N816" t="str">
        <f>INDEX(RoutesPivot[AirportID],MATCH($C816,RoutesPivot[[RouteID]:[RouteID]],0))</f>
        <v>BOS</v>
      </c>
      <c r="O816">
        <f>INDEX(RoutesPivot[Distance],MATCH($C816,RoutesPivot[[RouteID]:[RouteID]],0))</f>
        <v>730</v>
      </c>
      <c r="P816">
        <f>INDEX(RoutesPivot[ListPrice],MATCH($C816,RoutesPivot[[RouteID]:[RouteID]],0))</f>
        <v>300</v>
      </c>
      <c r="Q816" t="str">
        <f>INDEX(AirportPivot[AirportName],MATCH($N816,AirportPivot[[AirportID]:[AirportID]],0))</f>
        <v>General Edward Lawrence Logan International</v>
      </c>
      <c r="R816">
        <f>INDEX(AirportPivot[Gates (number of available)],MATCH($N816,AirportPivot[[AirportID]:[AirportID]],0))</f>
        <v>63</v>
      </c>
    </row>
    <row r="817" spans="1:18" x14ac:dyDescent="0.25">
      <c r="A817" s="3" t="s">
        <v>848</v>
      </c>
      <c r="B817" s="12">
        <v>42251</v>
      </c>
      <c r="C817" s="4" t="s">
        <v>103</v>
      </c>
      <c r="D817" s="4">
        <v>1.7</v>
      </c>
      <c r="E817" s="4">
        <v>116</v>
      </c>
      <c r="F817" s="5">
        <v>0.72916666666666663</v>
      </c>
      <c r="G817" s="6">
        <v>300</v>
      </c>
      <c r="H817" s="7">
        <v>55500</v>
      </c>
      <c r="I817" s="7">
        <f>FlightsPivot[[#This Row],[Total Fare]]*10%</f>
        <v>5550</v>
      </c>
      <c r="J817" s="7">
        <f>FlightsPivot[[#This Row],[Total Fare]]+FlightsPivot[[#This Row],[10% tax ]]</f>
        <v>61050</v>
      </c>
      <c r="K817" s="4">
        <v>9</v>
      </c>
      <c r="L817" s="4">
        <v>2015</v>
      </c>
      <c r="M817" t="str">
        <f>INDEX(RoutesPivot[DepAirport],MATCH($C817,RoutesPivot[[RouteID]:[RouteID]],0))</f>
        <v>ORD</v>
      </c>
      <c r="N817" t="str">
        <f>INDEX(RoutesPivot[AirportID],MATCH($C817,RoutesPivot[[RouteID]:[RouteID]],0))</f>
        <v>IAD</v>
      </c>
      <c r="O817">
        <f>INDEX(RoutesPivot[Distance],MATCH($C817,RoutesPivot[[RouteID]:[RouteID]],0))</f>
        <v>515</v>
      </c>
      <c r="P817">
        <f>INDEX(RoutesPivot[ListPrice],MATCH($C817,RoutesPivot[[RouteID]:[RouteID]],0))</f>
        <v>300</v>
      </c>
      <c r="Q817" t="str">
        <f>INDEX(AirportPivot[AirportName],MATCH($N817,AirportPivot[[AirportID]:[AirportID]],0))</f>
        <v>Washington Dulles International</v>
      </c>
      <c r="R817">
        <f>INDEX(AirportPivot[Gates (number of available)],MATCH($N817,AirportPivot[[AirportID]:[AirportID]],0))</f>
        <v>95</v>
      </c>
    </row>
    <row r="818" spans="1:18" x14ac:dyDescent="0.25">
      <c r="A818" s="3" t="s">
        <v>849</v>
      </c>
      <c r="B818" s="12">
        <v>42368</v>
      </c>
      <c r="C818" s="4" t="s">
        <v>25</v>
      </c>
      <c r="D818" s="4">
        <v>1.7</v>
      </c>
      <c r="E818" s="4">
        <v>35</v>
      </c>
      <c r="F818" s="5">
        <v>0.41666666666666669</v>
      </c>
      <c r="G818" s="6">
        <v>200</v>
      </c>
      <c r="H818" s="7">
        <v>37000</v>
      </c>
      <c r="I818" s="7">
        <f>FlightsPivot[[#This Row],[Total Fare]]*10%</f>
        <v>3700</v>
      </c>
      <c r="J818" s="7">
        <f>FlightsPivot[[#This Row],[Total Fare]]+FlightsPivot[[#This Row],[10% tax ]]</f>
        <v>40700</v>
      </c>
      <c r="K818" s="4">
        <v>12</v>
      </c>
      <c r="L818" s="4">
        <v>2015</v>
      </c>
      <c r="M818" t="str">
        <f>INDEX(RoutesPivot[DepAirport],MATCH($C818,RoutesPivot[[RouteID]:[RouteID]],0))</f>
        <v>ORD</v>
      </c>
      <c r="N818" t="str">
        <f>INDEX(RoutesPivot[AirportID],MATCH($C818,RoutesPivot[[RouteID]:[RouteID]],0))</f>
        <v>DFW</v>
      </c>
      <c r="O818">
        <f>INDEX(RoutesPivot[Distance],MATCH($C818,RoutesPivot[[RouteID]:[RouteID]],0))</f>
        <v>700</v>
      </c>
      <c r="P818">
        <f>INDEX(RoutesPivot[ListPrice],MATCH($C818,RoutesPivot[[RouteID]:[RouteID]],0))</f>
        <v>200</v>
      </c>
      <c r="Q818" t="str">
        <f>INDEX(AirportPivot[AirportName],MATCH($N818,AirportPivot[[AirportID]:[AirportID]],0))</f>
        <v>Dallas/Fort Worth International</v>
      </c>
      <c r="R818">
        <f>INDEX(AirportPivot[Gates (number of available)],MATCH($N818,AirportPivot[[AirportID]:[AirportID]],0))</f>
        <v>130</v>
      </c>
    </row>
    <row r="819" spans="1:18" x14ac:dyDescent="0.25">
      <c r="A819" s="3" t="s">
        <v>850</v>
      </c>
      <c r="B819" s="12">
        <v>41778</v>
      </c>
      <c r="C819" s="4" t="s">
        <v>27</v>
      </c>
      <c r="D819" s="4">
        <v>8.6999999999999993</v>
      </c>
      <c r="E819" s="4">
        <v>140</v>
      </c>
      <c r="F819" s="5">
        <v>0.875</v>
      </c>
      <c r="G819" s="6">
        <v>200</v>
      </c>
      <c r="H819" s="7">
        <v>37000</v>
      </c>
      <c r="I819" s="7">
        <f>FlightsPivot[[#This Row],[Total Fare]]*10%</f>
        <v>3700</v>
      </c>
      <c r="J819" s="7">
        <f>FlightsPivot[[#This Row],[Total Fare]]+FlightsPivot[[#This Row],[10% tax ]]</f>
        <v>40700</v>
      </c>
      <c r="K819" s="4">
        <v>5</v>
      </c>
      <c r="L819" s="4">
        <v>2014</v>
      </c>
      <c r="M819" t="str">
        <f>INDEX(RoutesPivot[DepAirport],MATCH($C819,RoutesPivot[[RouteID]:[RouteID]],0))</f>
        <v>ORD</v>
      </c>
      <c r="N819" t="str">
        <f>INDEX(RoutesPivot[AirportID],MATCH($C819,RoutesPivot[[RouteID]:[RouteID]],0))</f>
        <v>ATL</v>
      </c>
      <c r="O819">
        <f>INDEX(RoutesPivot[Distance],MATCH($C819,RoutesPivot[[RouteID]:[RouteID]],0))</f>
        <v>510</v>
      </c>
      <c r="P819">
        <f>INDEX(RoutesPivot[ListPrice],MATCH($C819,RoutesPivot[[RouteID]:[RouteID]],0))</f>
        <v>200</v>
      </c>
      <c r="Q819" t="str">
        <f>INDEX(AirportPivot[AirportName],MATCH($N819,AirportPivot[[AirportID]:[AirportID]],0))</f>
        <v>Hartsfield-Jackson Atlanta International</v>
      </c>
      <c r="R819">
        <f>INDEX(AirportPivot[Gates (number of available)],MATCH($N819,AirportPivot[[AirportID]:[AirportID]],0))</f>
        <v>100</v>
      </c>
    </row>
    <row r="820" spans="1:18" x14ac:dyDescent="0.25">
      <c r="A820" s="3" t="s">
        <v>851</v>
      </c>
      <c r="B820" s="12">
        <v>41820</v>
      </c>
      <c r="C820" s="4" t="s">
        <v>23</v>
      </c>
      <c r="D820" s="4">
        <v>1.5</v>
      </c>
      <c r="E820" s="4">
        <v>61</v>
      </c>
      <c r="F820" s="5">
        <v>0.79166666666666663</v>
      </c>
      <c r="G820" s="6">
        <v>330</v>
      </c>
      <c r="H820" s="7">
        <v>54450</v>
      </c>
      <c r="I820" s="7">
        <f>FlightsPivot[[#This Row],[Total Fare]]*10%</f>
        <v>5445</v>
      </c>
      <c r="J820" s="7">
        <f>FlightsPivot[[#This Row],[Total Fare]]+FlightsPivot[[#This Row],[10% tax ]]</f>
        <v>59895</v>
      </c>
      <c r="K820" s="4">
        <v>6</v>
      </c>
      <c r="L820" s="4">
        <v>2014</v>
      </c>
      <c r="M820" t="str">
        <f>INDEX(RoutesPivot[DepAirport],MATCH($C820,RoutesPivot[[RouteID]:[RouteID]],0))</f>
        <v>ORD</v>
      </c>
      <c r="N820" t="str">
        <f>INDEX(RoutesPivot[AirportID],MATCH($C820,RoutesPivot[[RouteID]:[RouteID]],0))</f>
        <v>DEN</v>
      </c>
      <c r="O820">
        <f>INDEX(RoutesPivot[Distance],MATCH($C820,RoutesPivot[[RouteID]:[RouteID]],0))</f>
        <v>800</v>
      </c>
      <c r="P820">
        <f>INDEX(RoutesPivot[ListPrice],MATCH($C820,RoutesPivot[[RouteID]:[RouteID]],0))</f>
        <v>300</v>
      </c>
      <c r="Q820" t="str">
        <f>INDEX(AirportPivot[AirportName],MATCH($N820,AirportPivot[[AirportID]:[AirportID]],0))</f>
        <v>Denver International</v>
      </c>
      <c r="R820">
        <f>INDEX(AirportPivot[Gates (number of available)],MATCH($N820,AirportPivot[[AirportID]:[AirportID]],0))</f>
        <v>75</v>
      </c>
    </row>
    <row r="821" spans="1:18" x14ac:dyDescent="0.25">
      <c r="A821" s="3" t="s">
        <v>852</v>
      </c>
      <c r="B821" s="12">
        <v>41987</v>
      </c>
      <c r="C821" s="4" t="s">
        <v>13</v>
      </c>
      <c r="D821" s="4">
        <v>1.6</v>
      </c>
      <c r="E821" s="4">
        <v>16</v>
      </c>
      <c r="F821" s="5">
        <v>0.60416666666666663</v>
      </c>
      <c r="G821" s="6">
        <v>250</v>
      </c>
      <c r="H821" s="7">
        <v>46250</v>
      </c>
      <c r="I821" s="7">
        <f>FlightsPivot[[#This Row],[Total Fare]]*10%</f>
        <v>4625</v>
      </c>
      <c r="J821" s="7">
        <f>FlightsPivot[[#This Row],[Total Fare]]+FlightsPivot[[#This Row],[10% tax ]]</f>
        <v>50875</v>
      </c>
      <c r="K821" s="4">
        <v>12</v>
      </c>
      <c r="L821" s="4">
        <v>2014</v>
      </c>
      <c r="M821" t="str">
        <f>INDEX(RoutesPivot[DepAirport],MATCH($C821,RoutesPivot[[RouteID]:[RouteID]],0))</f>
        <v>ORD</v>
      </c>
      <c r="N821" t="str">
        <f>INDEX(RoutesPivot[AirportID],MATCH($C821,RoutesPivot[[RouteID]:[RouteID]],0))</f>
        <v>JFK</v>
      </c>
      <c r="O821">
        <f>INDEX(RoutesPivot[Distance],MATCH($C821,RoutesPivot[[RouteID]:[RouteID]],0))</f>
        <v>619</v>
      </c>
      <c r="P821">
        <f>INDEX(RoutesPivot[ListPrice],MATCH($C821,RoutesPivot[[RouteID]:[RouteID]],0))</f>
        <v>250</v>
      </c>
      <c r="Q821" t="str">
        <f>INDEX(AirportPivot[AirportName],MATCH($N821,AirportPivot[[AirportID]:[AirportID]],0))</f>
        <v>John F Kennedy International</v>
      </c>
      <c r="R821">
        <f>INDEX(AirportPivot[Gates (number of available)],MATCH($N821,AirportPivot[[AirportID]:[AirportID]],0))</f>
        <v>120</v>
      </c>
    </row>
    <row r="822" spans="1:18" x14ac:dyDescent="0.25">
      <c r="A822" s="3" t="s">
        <v>853</v>
      </c>
      <c r="B822" s="12">
        <v>42033</v>
      </c>
      <c r="C822" s="4" t="s">
        <v>37</v>
      </c>
      <c r="D822" s="4">
        <v>1.8</v>
      </c>
      <c r="E822" s="4">
        <v>77</v>
      </c>
      <c r="F822" s="5">
        <v>0.29166666666666669</v>
      </c>
      <c r="G822" s="6">
        <v>350</v>
      </c>
      <c r="H822" s="7">
        <v>63350</v>
      </c>
      <c r="I822" s="7">
        <f>FlightsPivot[[#This Row],[Total Fare]]*10%</f>
        <v>6335</v>
      </c>
      <c r="J822" s="7">
        <f>FlightsPivot[[#This Row],[Total Fare]]+FlightsPivot[[#This Row],[10% tax ]]</f>
        <v>69685</v>
      </c>
      <c r="K822" s="4">
        <v>1</v>
      </c>
      <c r="L822" s="4">
        <v>2015</v>
      </c>
      <c r="M822" t="str">
        <f>INDEX(RoutesPivot[DepAirport],MATCH($C822,RoutesPivot[[RouteID]:[RouteID]],0))</f>
        <v>ORD</v>
      </c>
      <c r="N822" t="str">
        <f>INDEX(RoutesPivot[AirportID],MATCH($C822,RoutesPivot[[RouteID]:[RouteID]],0))</f>
        <v>SEA</v>
      </c>
      <c r="O822">
        <f>INDEX(RoutesPivot[Distance],MATCH($C822,RoutesPivot[[RouteID]:[RouteID]],0))</f>
        <v>1500</v>
      </c>
      <c r="P822">
        <f>INDEX(RoutesPivot[ListPrice],MATCH($C822,RoutesPivot[[RouteID]:[RouteID]],0))</f>
        <v>350</v>
      </c>
      <c r="Q822" t="str">
        <f>INDEX(AirportPivot[AirportName],MATCH($N822,AirportPivot[[AirportID]:[AirportID]],0))</f>
        <v>Seattle-Tacoma International</v>
      </c>
      <c r="R822">
        <f>INDEX(AirportPivot[Gates (number of available)],MATCH($N822,AirportPivot[[AirportID]:[AirportID]],0))</f>
        <v>58</v>
      </c>
    </row>
    <row r="823" spans="1:18" x14ac:dyDescent="0.25">
      <c r="A823" s="3" t="s">
        <v>854</v>
      </c>
      <c r="B823" s="12">
        <v>42190</v>
      </c>
      <c r="C823" s="4" t="s">
        <v>25</v>
      </c>
      <c r="D823" s="4">
        <v>1.8</v>
      </c>
      <c r="E823" s="4">
        <v>165</v>
      </c>
      <c r="F823" s="5">
        <v>0.79166666666666663</v>
      </c>
      <c r="G823" s="6">
        <v>220</v>
      </c>
      <c r="H823" s="7">
        <v>36300</v>
      </c>
      <c r="I823" s="7">
        <f>FlightsPivot[[#This Row],[Total Fare]]*10%</f>
        <v>3630</v>
      </c>
      <c r="J823" s="7">
        <f>FlightsPivot[[#This Row],[Total Fare]]+FlightsPivot[[#This Row],[10% tax ]]</f>
        <v>39930</v>
      </c>
      <c r="K823" s="4">
        <v>7</v>
      </c>
      <c r="L823" s="4">
        <v>2015</v>
      </c>
      <c r="M823" t="str">
        <f>INDEX(RoutesPivot[DepAirport],MATCH($C823,RoutesPivot[[RouteID]:[RouteID]],0))</f>
        <v>ORD</v>
      </c>
      <c r="N823" t="str">
        <f>INDEX(RoutesPivot[AirportID],MATCH($C823,RoutesPivot[[RouteID]:[RouteID]],0))</f>
        <v>DFW</v>
      </c>
      <c r="O823">
        <f>INDEX(RoutesPivot[Distance],MATCH($C823,RoutesPivot[[RouteID]:[RouteID]],0))</f>
        <v>700</v>
      </c>
      <c r="P823">
        <f>INDEX(RoutesPivot[ListPrice],MATCH($C823,RoutesPivot[[RouteID]:[RouteID]],0))</f>
        <v>200</v>
      </c>
      <c r="Q823" t="str">
        <f>INDEX(AirportPivot[AirportName],MATCH($N823,AirportPivot[[AirportID]:[AirportID]],0))</f>
        <v>Dallas/Fort Worth International</v>
      </c>
      <c r="R823">
        <f>INDEX(AirportPivot[Gates (number of available)],MATCH($N823,AirportPivot[[AirportID]:[AirportID]],0))</f>
        <v>130</v>
      </c>
    </row>
    <row r="824" spans="1:18" x14ac:dyDescent="0.25">
      <c r="A824" s="3" t="s">
        <v>855</v>
      </c>
      <c r="B824" s="12">
        <v>42093</v>
      </c>
      <c r="C824" s="4" t="s">
        <v>103</v>
      </c>
      <c r="D824" s="4">
        <v>1.1000000000000001</v>
      </c>
      <c r="E824" s="4">
        <v>10</v>
      </c>
      <c r="F824" s="5">
        <v>0.4375</v>
      </c>
      <c r="G824" s="6">
        <v>300</v>
      </c>
      <c r="H824" s="7">
        <v>55500</v>
      </c>
      <c r="I824" s="7">
        <f>FlightsPivot[[#This Row],[Total Fare]]*10%</f>
        <v>5550</v>
      </c>
      <c r="J824" s="7">
        <f>FlightsPivot[[#This Row],[Total Fare]]+FlightsPivot[[#This Row],[10% tax ]]</f>
        <v>61050</v>
      </c>
      <c r="K824" s="4">
        <v>3</v>
      </c>
      <c r="L824" s="4">
        <v>2015</v>
      </c>
      <c r="M824" t="str">
        <f>INDEX(RoutesPivot[DepAirport],MATCH($C824,RoutesPivot[[RouteID]:[RouteID]],0))</f>
        <v>ORD</v>
      </c>
      <c r="N824" t="str">
        <f>INDEX(RoutesPivot[AirportID],MATCH($C824,RoutesPivot[[RouteID]:[RouteID]],0))</f>
        <v>IAD</v>
      </c>
      <c r="O824">
        <f>INDEX(RoutesPivot[Distance],MATCH($C824,RoutesPivot[[RouteID]:[RouteID]],0))</f>
        <v>515</v>
      </c>
      <c r="P824">
        <f>INDEX(RoutesPivot[ListPrice],MATCH($C824,RoutesPivot[[RouteID]:[RouteID]],0))</f>
        <v>300</v>
      </c>
      <c r="Q824" t="str">
        <f>INDEX(AirportPivot[AirportName],MATCH($N824,AirportPivot[[AirportID]:[AirportID]],0))</f>
        <v>Washington Dulles International</v>
      </c>
      <c r="R824">
        <f>INDEX(AirportPivot[Gates (number of available)],MATCH($N824,AirportPivot[[AirportID]:[AirportID]],0))</f>
        <v>95</v>
      </c>
    </row>
    <row r="825" spans="1:18" x14ac:dyDescent="0.25">
      <c r="A825" s="3" t="s">
        <v>856</v>
      </c>
      <c r="B825" s="12">
        <v>42333</v>
      </c>
      <c r="C825" s="4" t="s">
        <v>70</v>
      </c>
      <c r="D825" s="4">
        <v>3.7</v>
      </c>
      <c r="E825" s="4">
        <v>187</v>
      </c>
      <c r="F825" s="5">
        <v>0.3125</v>
      </c>
      <c r="G825" s="6">
        <v>412.5</v>
      </c>
      <c r="H825" s="7">
        <v>68062.5</v>
      </c>
      <c r="I825" s="7">
        <f>FlightsPivot[[#This Row],[Total Fare]]*10%</f>
        <v>6806.25</v>
      </c>
      <c r="J825" s="7">
        <f>FlightsPivot[[#This Row],[Total Fare]]+FlightsPivot[[#This Row],[10% tax ]]</f>
        <v>74868.75</v>
      </c>
      <c r="K825" s="4">
        <v>11</v>
      </c>
      <c r="L825" s="4">
        <v>2015</v>
      </c>
      <c r="M825" t="str">
        <f>INDEX(RoutesPivot[DepAirport],MATCH($C825,RoutesPivot[[RouteID]:[RouteID]],0))</f>
        <v>ORD</v>
      </c>
      <c r="N825" t="str">
        <f>INDEX(RoutesPivot[AirportID],MATCH($C825,RoutesPivot[[RouteID]:[RouteID]],0))</f>
        <v>LAS</v>
      </c>
      <c r="O825">
        <f>INDEX(RoutesPivot[Distance],MATCH($C825,RoutesPivot[[RouteID]:[RouteID]],0))</f>
        <v>1100</v>
      </c>
      <c r="P825">
        <f>INDEX(RoutesPivot[ListPrice],MATCH($C825,RoutesPivot[[RouteID]:[RouteID]],0))</f>
        <v>275</v>
      </c>
      <c r="Q825" t="str">
        <f>INDEX(AirportPivot[AirportName],MATCH($N825,AirportPivot[[AirportID]:[AirportID]],0))</f>
        <v>McCarran International</v>
      </c>
      <c r="R825">
        <f>INDEX(AirportPivot[Gates (number of available)],MATCH($N825,AirportPivot[[AirportID]:[AirportID]],0))</f>
        <v>68</v>
      </c>
    </row>
    <row r="826" spans="1:18" x14ac:dyDescent="0.25">
      <c r="A826" s="3" t="s">
        <v>857</v>
      </c>
      <c r="B826" s="12">
        <v>42122</v>
      </c>
      <c r="C826" s="4" t="s">
        <v>19</v>
      </c>
      <c r="D826" s="4">
        <v>2.8</v>
      </c>
      <c r="E826" s="4">
        <v>24</v>
      </c>
      <c r="F826" s="5">
        <v>0.375</v>
      </c>
      <c r="G826" s="6">
        <v>200</v>
      </c>
      <c r="H826" s="7">
        <v>37000</v>
      </c>
      <c r="I826" s="7">
        <f>FlightsPivot[[#This Row],[Total Fare]]*10%</f>
        <v>3700</v>
      </c>
      <c r="J826" s="7">
        <f>FlightsPivot[[#This Row],[Total Fare]]+FlightsPivot[[#This Row],[10% tax ]]</f>
        <v>40700</v>
      </c>
      <c r="K826" s="4">
        <v>4</v>
      </c>
      <c r="L826" s="4">
        <v>2015</v>
      </c>
      <c r="M826" t="str">
        <f>INDEX(RoutesPivot[DepAirport],MATCH($C826,RoutesPivot[[RouteID]:[RouteID]],0))</f>
        <v>ORD</v>
      </c>
      <c r="N826" t="str">
        <f>INDEX(RoutesPivot[AirportID],MATCH($C826,RoutesPivot[[RouteID]:[RouteID]],0))</f>
        <v>IAH</v>
      </c>
      <c r="O826">
        <f>INDEX(RoutesPivot[Distance],MATCH($C826,RoutesPivot[[RouteID]:[RouteID]],0))</f>
        <v>800</v>
      </c>
      <c r="P826">
        <f>INDEX(RoutesPivot[ListPrice],MATCH($C826,RoutesPivot[[RouteID]:[RouteID]],0))</f>
        <v>200</v>
      </c>
      <c r="Q826" t="str">
        <f>INDEX(AirportPivot[AirportName],MATCH($N826,AirportPivot[[AirportID]:[AirportID]],0))</f>
        <v>George Bush Intercontinental/Houston</v>
      </c>
      <c r="R826">
        <f>INDEX(AirportPivot[Gates (number of available)],MATCH($N826,AirportPivot[[AirportID]:[AirportID]],0))</f>
        <v>80</v>
      </c>
    </row>
    <row r="827" spans="1:18" x14ac:dyDescent="0.25">
      <c r="A827" s="3" t="s">
        <v>858</v>
      </c>
      <c r="B827" s="12">
        <v>41973</v>
      </c>
      <c r="C827" s="4" t="s">
        <v>23</v>
      </c>
      <c r="D827" s="4">
        <v>4.8</v>
      </c>
      <c r="E827" s="4">
        <v>89</v>
      </c>
      <c r="F827" s="5">
        <v>0.75</v>
      </c>
      <c r="G827" s="6">
        <v>450</v>
      </c>
      <c r="H827" s="7">
        <v>81450</v>
      </c>
      <c r="I827" s="7">
        <f>FlightsPivot[[#This Row],[Total Fare]]*10%</f>
        <v>8145</v>
      </c>
      <c r="J827" s="7">
        <f>FlightsPivot[[#This Row],[Total Fare]]+FlightsPivot[[#This Row],[10% tax ]]</f>
        <v>89595</v>
      </c>
      <c r="K827" s="4">
        <v>11</v>
      </c>
      <c r="L827" s="4">
        <v>2014</v>
      </c>
      <c r="M827" t="str">
        <f>INDEX(RoutesPivot[DepAirport],MATCH($C827,RoutesPivot[[RouteID]:[RouteID]],0))</f>
        <v>ORD</v>
      </c>
      <c r="N827" t="str">
        <f>INDEX(RoutesPivot[AirportID],MATCH($C827,RoutesPivot[[RouteID]:[RouteID]],0))</f>
        <v>DEN</v>
      </c>
      <c r="O827">
        <f>INDEX(RoutesPivot[Distance],MATCH($C827,RoutesPivot[[RouteID]:[RouteID]],0))</f>
        <v>800</v>
      </c>
      <c r="P827">
        <f>INDEX(RoutesPivot[ListPrice],MATCH($C827,RoutesPivot[[RouteID]:[RouteID]],0))</f>
        <v>300</v>
      </c>
      <c r="Q827" t="str">
        <f>INDEX(AirportPivot[AirportName],MATCH($N827,AirportPivot[[AirportID]:[AirportID]],0))</f>
        <v>Denver International</v>
      </c>
      <c r="R827">
        <f>INDEX(AirportPivot[Gates (number of available)],MATCH($N827,AirportPivot[[AirportID]:[AirportID]],0))</f>
        <v>75</v>
      </c>
    </row>
    <row r="828" spans="1:18" x14ac:dyDescent="0.25">
      <c r="A828" s="3" t="s">
        <v>859</v>
      </c>
      <c r="B828" s="12">
        <v>42313</v>
      </c>
      <c r="C828" s="4" t="s">
        <v>70</v>
      </c>
      <c r="D828" s="4">
        <v>2.9</v>
      </c>
      <c r="E828" s="4">
        <v>168</v>
      </c>
      <c r="F828" s="5">
        <v>0.54166666666666663</v>
      </c>
      <c r="G828" s="6">
        <v>275</v>
      </c>
      <c r="H828" s="7">
        <v>45375</v>
      </c>
      <c r="I828" s="7">
        <f>FlightsPivot[[#This Row],[Total Fare]]*10%</f>
        <v>4537.5</v>
      </c>
      <c r="J828" s="7">
        <f>FlightsPivot[[#This Row],[Total Fare]]+FlightsPivot[[#This Row],[10% tax ]]</f>
        <v>49912.5</v>
      </c>
      <c r="K828" s="4">
        <v>11</v>
      </c>
      <c r="L828" s="4">
        <v>2015</v>
      </c>
      <c r="M828" t="str">
        <f>INDEX(RoutesPivot[DepAirport],MATCH($C828,RoutesPivot[[RouteID]:[RouteID]],0))</f>
        <v>ORD</v>
      </c>
      <c r="N828" t="str">
        <f>INDEX(RoutesPivot[AirportID],MATCH($C828,RoutesPivot[[RouteID]:[RouteID]],0))</f>
        <v>LAS</v>
      </c>
      <c r="O828">
        <f>INDEX(RoutesPivot[Distance],MATCH($C828,RoutesPivot[[RouteID]:[RouteID]],0))</f>
        <v>1100</v>
      </c>
      <c r="P828">
        <f>INDEX(RoutesPivot[ListPrice],MATCH($C828,RoutesPivot[[RouteID]:[RouteID]],0))</f>
        <v>275</v>
      </c>
      <c r="Q828" t="str">
        <f>INDEX(AirportPivot[AirportName],MATCH($N828,AirportPivot[[AirportID]:[AirportID]],0))</f>
        <v>McCarran International</v>
      </c>
      <c r="R828">
        <f>INDEX(AirportPivot[Gates (number of available)],MATCH($N828,AirportPivot[[AirportID]:[AirportID]],0))</f>
        <v>68</v>
      </c>
    </row>
    <row r="829" spans="1:18" x14ac:dyDescent="0.25">
      <c r="A829" s="3" t="s">
        <v>860</v>
      </c>
      <c r="B829" s="12">
        <v>41777</v>
      </c>
      <c r="C829" s="4" t="s">
        <v>37</v>
      </c>
      <c r="D829" s="4">
        <v>2.2999999999999998</v>
      </c>
      <c r="E829" s="4">
        <v>88</v>
      </c>
      <c r="F829" s="5">
        <v>0.35416666666666669</v>
      </c>
      <c r="G829" s="6">
        <v>350</v>
      </c>
      <c r="H829" s="7">
        <v>63350</v>
      </c>
      <c r="I829" s="7">
        <f>FlightsPivot[[#This Row],[Total Fare]]*10%</f>
        <v>6335</v>
      </c>
      <c r="J829" s="7">
        <f>FlightsPivot[[#This Row],[Total Fare]]+FlightsPivot[[#This Row],[10% tax ]]</f>
        <v>69685</v>
      </c>
      <c r="K829" s="4">
        <v>5</v>
      </c>
      <c r="L829" s="4">
        <v>2014</v>
      </c>
      <c r="M829" t="str">
        <f>INDEX(RoutesPivot[DepAirport],MATCH($C829,RoutesPivot[[RouteID]:[RouteID]],0))</f>
        <v>ORD</v>
      </c>
      <c r="N829" t="str">
        <f>INDEX(RoutesPivot[AirportID],MATCH($C829,RoutesPivot[[RouteID]:[RouteID]],0))</f>
        <v>SEA</v>
      </c>
      <c r="O829">
        <f>INDEX(RoutesPivot[Distance],MATCH($C829,RoutesPivot[[RouteID]:[RouteID]],0))</f>
        <v>1500</v>
      </c>
      <c r="P829">
        <f>INDEX(RoutesPivot[ListPrice],MATCH($C829,RoutesPivot[[RouteID]:[RouteID]],0))</f>
        <v>350</v>
      </c>
      <c r="Q829" t="str">
        <f>INDEX(AirportPivot[AirportName],MATCH($N829,AirportPivot[[AirportID]:[AirportID]],0))</f>
        <v>Seattle-Tacoma International</v>
      </c>
      <c r="R829">
        <f>INDEX(AirportPivot[Gates (number of available)],MATCH($N829,AirportPivot[[AirportID]:[AirportID]],0))</f>
        <v>58</v>
      </c>
    </row>
    <row r="830" spans="1:18" x14ac:dyDescent="0.25">
      <c r="A830" s="3" t="s">
        <v>861</v>
      </c>
      <c r="B830" s="12">
        <v>41694</v>
      </c>
      <c r="C830" s="4" t="s">
        <v>21</v>
      </c>
      <c r="D830" s="4">
        <v>2.7</v>
      </c>
      <c r="E830" s="4">
        <v>182</v>
      </c>
      <c r="F830" s="5">
        <v>0.41666666666666669</v>
      </c>
      <c r="G830" s="6">
        <v>125</v>
      </c>
      <c r="H830" s="7">
        <v>20625</v>
      </c>
      <c r="I830" s="7">
        <f>FlightsPivot[[#This Row],[Total Fare]]*10%</f>
        <v>2062.5</v>
      </c>
      <c r="J830" s="7">
        <f>FlightsPivot[[#This Row],[Total Fare]]+FlightsPivot[[#This Row],[10% tax ]]</f>
        <v>22687.5</v>
      </c>
      <c r="K830" s="4">
        <v>2</v>
      </c>
      <c r="L830" s="4">
        <v>2014</v>
      </c>
      <c r="M830" t="str">
        <f>INDEX(RoutesPivot[DepAirport],MATCH($C830,RoutesPivot[[RouteID]:[RouteID]],0))</f>
        <v>ORD</v>
      </c>
      <c r="N830" t="str">
        <f>INDEX(RoutesPivot[AirportID],MATCH($C830,RoutesPivot[[RouteID]:[RouteID]],0))</f>
        <v>CLT</v>
      </c>
      <c r="O830">
        <f>INDEX(RoutesPivot[Distance],MATCH($C830,RoutesPivot[[RouteID]:[RouteID]],0))</f>
        <v>700</v>
      </c>
      <c r="P830">
        <f>INDEX(RoutesPivot[ListPrice],MATCH($C830,RoutesPivot[[RouteID]:[RouteID]],0))</f>
        <v>125</v>
      </c>
      <c r="Q830" t="str">
        <f>INDEX(AirportPivot[AirportName],MATCH($N830,AirportPivot[[AirportID]:[AirportID]],0))</f>
        <v>Charlotte/Douglas International</v>
      </c>
      <c r="R830">
        <f>INDEX(AirportPivot[Gates (number of available)],MATCH($N830,AirportPivot[[AirportID]:[AirportID]],0))</f>
        <v>65</v>
      </c>
    </row>
    <row r="831" spans="1:18" x14ac:dyDescent="0.25">
      <c r="A831" s="3" t="s">
        <v>862</v>
      </c>
      <c r="B831" s="12">
        <v>42238</v>
      </c>
      <c r="C831" s="4" t="s">
        <v>30</v>
      </c>
      <c r="D831" s="4">
        <v>1.8</v>
      </c>
      <c r="E831" s="4">
        <v>140</v>
      </c>
      <c r="F831" s="5">
        <v>0.75</v>
      </c>
      <c r="G831" s="6">
        <v>275</v>
      </c>
      <c r="H831" s="7">
        <v>50875</v>
      </c>
      <c r="I831" s="7">
        <f>FlightsPivot[[#This Row],[Total Fare]]*10%</f>
        <v>5087.5</v>
      </c>
      <c r="J831" s="7">
        <f>FlightsPivot[[#This Row],[Total Fare]]+FlightsPivot[[#This Row],[10% tax ]]</f>
        <v>55962.5</v>
      </c>
      <c r="K831" s="4">
        <v>8</v>
      </c>
      <c r="L831" s="4">
        <v>2015</v>
      </c>
      <c r="M831" t="str">
        <f>INDEX(RoutesPivot[DepAirport],MATCH($C831,RoutesPivot[[RouteID]:[RouteID]],0))</f>
        <v>ORD</v>
      </c>
      <c r="N831" t="str">
        <f>INDEX(RoutesPivot[AirportID],MATCH($C831,RoutesPivot[[RouteID]:[RouteID]],0))</f>
        <v>MCO</v>
      </c>
      <c r="O831">
        <f>INDEX(RoutesPivot[Distance],MATCH($C831,RoutesPivot[[RouteID]:[RouteID]],0))</f>
        <v>850</v>
      </c>
      <c r="P831">
        <f>INDEX(RoutesPivot[ListPrice],MATCH($C831,RoutesPivot[[RouteID]:[RouteID]],0))</f>
        <v>250</v>
      </c>
      <c r="Q831" t="str">
        <f>INDEX(AirportPivot[AirportName],MATCH($N831,AirportPivot[[AirportID]:[AirportID]],0))</f>
        <v>Orlando International</v>
      </c>
      <c r="R831">
        <f>INDEX(AirportPivot[Gates (number of available)],MATCH($N831,AirportPivot[[AirportID]:[AirportID]],0))</f>
        <v>67</v>
      </c>
    </row>
    <row r="832" spans="1:18" x14ac:dyDescent="0.25">
      <c r="A832" s="3" t="s">
        <v>863</v>
      </c>
      <c r="B832" s="12">
        <v>42365</v>
      </c>
      <c r="C832" s="4" t="s">
        <v>80</v>
      </c>
      <c r="D832" s="4">
        <v>4.7</v>
      </c>
      <c r="E832" s="4">
        <v>64</v>
      </c>
      <c r="F832" s="5">
        <v>0.85416666666666663</v>
      </c>
      <c r="G832" s="6">
        <v>420</v>
      </c>
      <c r="H832" s="7">
        <v>76020</v>
      </c>
      <c r="I832" s="7">
        <f>FlightsPivot[[#This Row],[Total Fare]]*10%</f>
        <v>7602</v>
      </c>
      <c r="J832" s="7">
        <f>FlightsPivot[[#This Row],[Total Fare]]+FlightsPivot[[#This Row],[10% tax ]]</f>
        <v>83622</v>
      </c>
      <c r="K832" s="4">
        <v>12</v>
      </c>
      <c r="L832" s="4">
        <v>2015</v>
      </c>
      <c r="M832" t="str">
        <f>INDEX(RoutesPivot[DepAirport],MATCH($C832,RoutesPivot[[RouteID]:[RouteID]],0))</f>
        <v>ORD</v>
      </c>
      <c r="N832" t="str">
        <f>INDEX(RoutesPivot[AirportID],MATCH($C832,RoutesPivot[[RouteID]:[RouteID]],0))</f>
        <v>MIA</v>
      </c>
      <c r="O832">
        <f>INDEX(RoutesPivot[Distance],MATCH($C832,RoutesPivot[[RouteID]:[RouteID]],0))</f>
        <v>1000</v>
      </c>
      <c r="P832">
        <f>INDEX(RoutesPivot[ListPrice],MATCH($C832,RoutesPivot[[RouteID]:[RouteID]],0))</f>
        <v>300</v>
      </c>
      <c r="Q832" t="str">
        <f>INDEX(AirportPivot[AirportName],MATCH($N832,AirportPivot[[AirportID]:[AirportID]],0))</f>
        <v>Miami International</v>
      </c>
      <c r="R832">
        <f>INDEX(AirportPivot[Gates (number of available)],MATCH($N832,AirportPivot[[AirportID]:[AirportID]],0))</f>
        <v>80</v>
      </c>
    </row>
    <row r="833" spans="1:18" x14ac:dyDescent="0.25">
      <c r="A833" s="3" t="s">
        <v>864</v>
      </c>
      <c r="B833" s="12">
        <v>41881</v>
      </c>
      <c r="C833" s="4" t="s">
        <v>11</v>
      </c>
      <c r="D833" s="4">
        <v>1.6</v>
      </c>
      <c r="E833" s="4">
        <v>68</v>
      </c>
      <c r="F833" s="5">
        <v>0.33333333333333331</v>
      </c>
      <c r="G833" s="6">
        <v>330</v>
      </c>
      <c r="H833" s="7">
        <v>59730</v>
      </c>
      <c r="I833" s="7">
        <f>FlightsPivot[[#This Row],[Total Fare]]*10%</f>
        <v>5973</v>
      </c>
      <c r="J833" s="7">
        <f>FlightsPivot[[#This Row],[Total Fare]]+FlightsPivot[[#This Row],[10% tax ]]</f>
        <v>65703</v>
      </c>
      <c r="K833" s="4">
        <v>8</v>
      </c>
      <c r="L833" s="4">
        <v>2014</v>
      </c>
      <c r="M833" t="str">
        <f>INDEX(RoutesPivot[DepAirport],MATCH($C833,RoutesPivot[[RouteID]:[RouteID]],0))</f>
        <v>ORD</v>
      </c>
      <c r="N833" t="str">
        <f>INDEX(RoutesPivot[AirportID],MATCH($C833,RoutesPivot[[RouteID]:[RouteID]],0))</f>
        <v>BOS</v>
      </c>
      <c r="O833">
        <f>INDEX(RoutesPivot[Distance],MATCH($C833,RoutesPivot[[RouteID]:[RouteID]],0))</f>
        <v>730</v>
      </c>
      <c r="P833">
        <f>INDEX(RoutesPivot[ListPrice],MATCH($C833,RoutesPivot[[RouteID]:[RouteID]],0))</f>
        <v>300</v>
      </c>
      <c r="Q833" t="str">
        <f>INDEX(AirportPivot[AirportName],MATCH($N833,AirportPivot[[AirportID]:[AirportID]],0))</f>
        <v>General Edward Lawrence Logan International</v>
      </c>
      <c r="R833">
        <f>INDEX(AirportPivot[Gates (number of available)],MATCH($N833,AirportPivot[[AirportID]:[AirportID]],0))</f>
        <v>63</v>
      </c>
    </row>
    <row r="834" spans="1:18" x14ac:dyDescent="0.25">
      <c r="A834" s="3" t="s">
        <v>865</v>
      </c>
      <c r="B834" s="12">
        <v>41872</v>
      </c>
      <c r="C834" s="4" t="s">
        <v>27</v>
      </c>
      <c r="D834" s="4">
        <v>10.199999999999999</v>
      </c>
      <c r="E834" s="4">
        <v>171</v>
      </c>
      <c r="F834" s="5">
        <v>0.79166666666666663</v>
      </c>
      <c r="G834" s="6">
        <v>220</v>
      </c>
      <c r="H834" s="7">
        <v>36300</v>
      </c>
      <c r="I834" s="7">
        <f>FlightsPivot[[#This Row],[Total Fare]]*10%</f>
        <v>3630</v>
      </c>
      <c r="J834" s="7">
        <f>FlightsPivot[[#This Row],[Total Fare]]+FlightsPivot[[#This Row],[10% tax ]]</f>
        <v>39930</v>
      </c>
      <c r="K834" s="4">
        <v>8</v>
      </c>
      <c r="L834" s="4">
        <v>2014</v>
      </c>
      <c r="M834" t="str">
        <f>INDEX(RoutesPivot[DepAirport],MATCH($C834,RoutesPivot[[RouteID]:[RouteID]],0))</f>
        <v>ORD</v>
      </c>
      <c r="N834" t="str">
        <f>INDEX(RoutesPivot[AirportID],MATCH($C834,RoutesPivot[[RouteID]:[RouteID]],0))</f>
        <v>ATL</v>
      </c>
      <c r="O834">
        <f>INDEX(RoutesPivot[Distance],MATCH($C834,RoutesPivot[[RouteID]:[RouteID]],0))</f>
        <v>510</v>
      </c>
      <c r="P834">
        <f>INDEX(RoutesPivot[ListPrice],MATCH($C834,RoutesPivot[[RouteID]:[RouteID]],0))</f>
        <v>200</v>
      </c>
      <c r="Q834" t="str">
        <f>INDEX(AirportPivot[AirportName],MATCH($N834,AirportPivot[[AirportID]:[AirportID]],0))</f>
        <v>Hartsfield-Jackson Atlanta International</v>
      </c>
      <c r="R834">
        <f>INDEX(AirportPivot[Gates (number of available)],MATCH($N834,AirportPivot[[AirportID]:[AirportID]],0))</f>
        <v>100</v>
      </c>
    </row>
    <row r="835" spans="1:18" x14ac:dyDescent="0.25">
      <c r="A835" s="3" t="s">
        <v>866</v>
      </c>
      <c r="B835" s="12">
        <v>41713</v>
      </c>
      <c r="C835" s="4" t="s">
        <v>86</v>
      </c>
      <c r="D835" s="4">
        <v>1.8</v>
      </c>
      <c r="E835" s="4">
        <v>74</v>
      </c>
      <c r="F835" s="5">
        <v>0.85416666666666663</v>
      </c>
      <c r="G835" s="6">
        <v>115</v>
      </c>
      <c r="H835" s="7">
        <v>20815</v>
      </c>
      <c r="I835" s="7">
        <f>FlightsPivot[[#This Row],[Total Fare]]*10%</f>
        <v>2081.5</v>
      </c>
      <c r="J835" s="7">
        <f>FlightsPivot[[#This Row],[Total Fare]]+FlightsPivot[[#This Row],[10% tax ]]</f>
        <v>22896.5</v>
      </c>
      <c r="K835" s="4">
        <v>3</v>
      </c>
      <c r="L835" s="4">
        <v>2014</v>
      </c>
      <c r="M835" t="str">
        <f>INDEX(RoutesPivot[DepAirport],MATCH($C835,RoutesPivot[[RouteID]:[RouteID]],0))</f>
        <v>ORD</v>
      </c>
      <c r="N835" t="str">
        <f>INDEX(RoutesPivot[AirportID],MATCH($C835,RoutesPivot[[RouteID]:[RouteID]],0))</f>
        <v>DTW</v>
      </c>
      <c r="O835">
        <f>INDEX(RoutesPivot[Distance],MATCH($C835,RoutesPivot[[RouteID]:[RouteID]],0))</f>
        <v>200</v>
      </c>
      <c r="P835">
        <f>INDEX(RoutesPivot[ListPrice],MATCH($C835,RoutesPivot[[RouteID]:[RouteID]],0))</f>
        <v>115</v>
      </c>
      <c r="Q835" t="str">
        <f>INDEX(AirportPivot[AirportName],MATCH($N835,AirportPivot[[AirportID]:[AirportID]],0))</f>
        <v>Detroit Metropolitan Wayne County</v>
      </c>
      <c r="R835">
        <f>INDEX(AirportPivot[Gates (number of available)],MATCH($N835,AirportPivot[[AirportID]:[AirportID]],0))</f>
        <v>60</v>
      </c>
    </row>
    <row r="836" spans="1:18" x14ac:dyDescent="0.25">
      <c r="A836" s="3" t="s">
        <v>867</v>
      </c>
      <c r="B836" s="12">
        <v>42272</v>
      </c>
      <c r="C836" s="4" t="s">
        <v>37</v>
      </c>
      <c r="D836" s="4">
        <v>1.7</v>
      </c>
      <c r="E836" s="4">
        <v>36</v>
      </c>
      <c r="F836" s="5">
        <v>0.70833333333333337</v>
      </c>
      <c r="G836" s="6">
        <v>350</v>
      </c>
      <c r="H836" s="7">
        <v>57750</v>
      </c>
      <c r="I836" s="7">
        <f>FlightsPivot[[#This Row],[Total Fare]]*10%</f>
        <v>5775</v>
      </c>
      <c r="J836" s="7">
        <f>FlightsPivot[[#This Row],[Total Fare]]+FlightsPivot[[#This Row],[10% tax ]]</f>
        <v>63525</v>
      </c>
      <c r="K836" s="4">
        <v>9</v>
      </c>
      <c r="L836" s="4">
        <v>2015</v>
      </c>
      <c r="M836" t="str">
        <f>INDEX(RoutesPivot[DepAirport],MATCH($C836,RoutesPivot[[RouteID]:[RouteID]],0))</f>
        <v>ORD</v>
      </c>
      <c r="N836" t="str">
        <f>INDEX(RoutesPivot[AirportID],MATCH($C836,RoutesPivot[[RouteID]:[RouteID]],0))</f>
        <v>SEA</v>
      </c>
      <c r="O836">
        <f>INDEX(RoutesPivot[Distance],MATCH($C836,RoutesPivot[[RouteID]:[RouteID]],0))</f>
        <v>1500</v>
      </c>
      <c r="P836">
        <f>INDEX(RoutesPivot[ListPrice],MATCH($C836,RoutesPivot[[RouteID]:[RouteID]],0))</f>
        <v>350</v>
      </c>
      <c r="Q836" t="str">
        <f>INDEX(AirportPivot[AirportName],MATCH($N836,AirportPivot[[AirportID]:[AirportID]],0))</f>
        <v>Seattle-Tacoma International</v>
      </c>
      <c r="R836">
        <f>INDEX(AirportPivot[Gates (number of available)],MATCH($N836,AirportPivot[[AirportID]:[AirportID]],0))</f>
        <v>58</v>
      </c>
    </row>
    <row r="837" spans="1:18" x14ac:dyDescent="0.25">
      <c r="A837" s="3" t="s">
        <v>868</v>
      </c>
      <c r="B837" s="12">
        <v>42041</v>
      </c>
      <c r="C837" s="4" t="s">
        <v>23</v>
      </c>
      <c r="D837" s="4">
        <v>1.6</v>
      </c>
      <c r="E837" s="4">
        <v>179</v>
      </c>
      <c r="F837" s="5">
        <v>0.79166666666666663</v>
      </c>
      <c r="G837" s="6">
        <v>300</v>
      </c>
      <c r="H837" s="7">
        <v>49500</v>
      </c>
      <c r="I837" s="7">
        <f>FlightsPivot[[#This Row],[Total Fare]]*10%</f>
        <v>4950</v>
      </c>
      <c r="J837" s="7">
        <f>FlightsPivot[[#This Row],[Total Fare]]+FlightsPivot[[#This Row],[10% tax ]]</f>
        <v>54450</v>
      </c>
      <c r="K837" s="4">
        <v>2</v>
      </c>
      <c r="L837" s="4">
        <v>2015</v>
      </c>
      <c r="M837" t="str">
        <f>INDEX(RoutesPivot[DepAirport],MATCH($C837,RoutesPivot[[RouteID]:[RouteID]],0))</f>
        <v>ORD</v>
      </c>
      <c r="N837" t="str">
        <f>INDEX(RoutesPivot[AirportID],MATCH($C837,RoutesPivot[[RouteID]:[RouteID]],0))</f>
        <v>DEN</v>
      </c>
      <c r="O837">
        <f>INDEX(RoutesPivot[Distance],MATCH($C837,RoutesPivot[[RouteID]:[RouteID]],0))</f>
        <v>800</v>
      </c>
      <c r="P837">
        <f>INDEX(RoutesPivot[ListPrice],MATCH($C837,RoutesPivot[[RouteID]:[RouteID]],0))</f>
        <v>300</v>
      </c>
      <c r="Q837" t="str">
        <f>INDEX(AirportPivot[AirportName],MATCH($N837,AirportPivot[[AirportID]:[AirportID]],0))</f>
        <v>Denver International</v>
      </c>
      <c r="R837">
        <f>INDEX(AirportPivot[Gates (number of available)],MATCH($N837,AirportPivot[[AirportID]:[AirportID]],0))</f>
        <v>75</v>
      </c>
    </row>
    <row r="838" spans="1:18" x14ac:dyDescent="0.25">
      <c r="A838" s="3" t="s">
        <v>869</v>
      </c>
      <c r="B838" s="12">
        <v>41876</v>
      </c>
      <c r="C838" s="4" t="s">
        <v>33</v>
      </c>
      <c r="D838" s="4">
        <v>1.7</v>
      </c>
      <c r="E838" s="4">
        <v>161</v>
      </c>
      <c r="F838" s="5">
        <v>0.83333333333333337</v>
      </c>
      <c r="G838" s="6">
        <v>412.5</v>
      </c>
      <c r="H838" s="7">
        <v>68062.5</v>
      </c>
      <c r="I838" s="7">
        <f>FlightsPivot[[#This Row],[Total Fare]]*10%</f>
        <v>6806.25</v>
      </c>
      <c r="J838" s="7">
        <f>FlightsPivot[[#This Row],[Total Fare]]+FlightsPivot[[#This Row],[10% tax ]]</f>
        <v>74868.75</v>
      </c>
      <c r="K838" s="4">
        <v>8</v>
      </c>
      <c r="L838" s="4">
        <v>2014</v>
      </c>
      <c r="M838" t="str">
        <f>INDEX(RoutesPivot[DepAirport],MATCH($C838,RoutesPivot[[RouteID]:[RouteID]],0))</f>
        <v>ORD</v>
      </c>
      <c r="N838" t="str">
        <f>INDEX(RoutesPivot[AirportID],MATCH($C838,RoutesPivot[[RouteID]:[RouteID]],0))</f>
        <v>SFO</v>
      </c>
      <c r="O838">
        <f>INDEX(RoutesPivot[Distance],MATCH($C838,RoutesPivot[[RouteID]:[RouteID]],0))</f>
        <v>1600</v>
      </c>
      <c r="P838">
        <f>INDEX(RoutesPivot[ListPrice],MATCH($C838,RoutesPivot[[RouteID]:[RouteID]],0))</f>
        <v>375</v>
      </c>
      <c r="Q838" t="str">
        <f>INDEX(AirportPivot[AirportName],MATCH($N838,AirportPivot[[AirportID]:[AirportID]],0))</f>
        <v>San Francisco International</v>
      </c>
      <c r="R838">
        <f>INDEX(AirportPivot[Gates (number of available)],MATCH($N838,AirportPivot[[AirportID]:[AirportID]],0))</f>
        <v>70</v>
      </c>
    </row>
    <row r="839" spans="1:18" x14ac:dyDescent="0.25">
      <c r="A839" s="3" t="s">
        <v>870</v>
      </c>
      <c r="B839" s="12">
        <v>42302</v>
      </c>
      <c r="C839" s="4" t="s">
        <v>70</v>
      </c>
      <c r="D839" s="4">
        <v>2.2999999999999998</v>
      </c>
      <c r="E839" s="4">
        <v>139</v>
      </c>
      <c r="F839" s="5">
        <v>0.875</v>
      </c>
      <c r="G839" s="6">
        <v>275</v>
      </c>
      <c r="H839" s="7">
        <v>50875</v>
      </c>
      <c r="I839" s="7">
        <f>FlightsPivot[[#This Row],[Total Fare]]*10%</f>
        <v>5087.5</v>
      </c>
      <c r="J839" s="7">
        <f>FlightsPivot[[#This Row],[Total Fare]]+FlightsPivot[[#This Row],[10% tax ]]</f>
        <v>55962.5</v>
      </c>
      <c r="K839" s="4">
        <v>10</v>
      </c>
      <c r="L839" s="4">
        <v>2015</v>
      </c>
      <c r="M839" t="str">
        <f>INDEX(RoutesPivot[DepAirport],MATCH($C839,RoutesPivot[[RouteID]:[RouteID]],0))</f>
        <v>ORD</v>
      </c>
      <c r="N839" t="str">
        <f>INDEX(RoutesPivot[AirportID],MATCH($C839,RoutesPivot[[RouteID]:[RouteID]],0))</f>
        <v>LAS</v>
      </c>
      <c r="O839">
        <f>INDEX(RoutesPivot[Distance],MATCH($C839,RoutesPivot[[RouteID]:[RouteID]],0))</f>
        <v>1100</v>
      </c>
      <c r="P839">
        <f>INDEX(RoutesPivot[ListPrice],MATCH($C839,RoutesPivot[[RouteID]:[RouteID]],0))</f>
        <v>275</v>
      </c>
      <c r="Q839" t="str">
        <f>INDEX(AirportPivot[AirportName],MATCH($N839,AirportPivot[[AirportID]:[AirportID]],0))</f>
        <v>McCarran International</v>
      </c>
      <c r="R839">
        <f>INDEX(AirportPivot[Gates (number of available)],MATCH($N839,AirportPivot[[AirportID]:[AirportID]],0))</f>
        <v>68</v>
      </c>
    </row>
    <row r="840" spans="1:18" x14ac:dyDescent="0.25">
      <c r="A840" s="3" t="s">
        <v>871</v>
      </c>
      <c r="B840" s="12">
        <v>42186</v>
      </c>
      <c r="C840" s="4" t="s">
        <v>11</v>
      </c>
      <c r="D840" s="4">
        <v>0.9</v>
      </c>
      <c r="E840" s="4">
        <v>126</v>
      </c>
      <c r="F840" s="5">
        <v>0.3125</v>
      </c>
      <c r="G840" s="6">
        <v>330</v>
      </c>
      <c r="H840" s="7">
        <v>61050</v>
      </c>
      <c r="I840" s="7">
        <f>FlightsPivot[[#This Row],[Total Fare]]*10%</f>
        <v>6105</v>
      </c>
      <c r="J840" s="7">
        <f>FlightsPivot[[#This Row],[Total Fare]]+FlightsPivot[[#This Row],[10% tax ]]</f>
        <v>67155</v>
      </c>
      <c r="K840" s="4">
        <v>7</v>
      </c>
      <c r="L840" s="4">
        <v>2015</v>
      </c>
      <c r="M840" t="str">
        <f>INDEX(RoutesPivot[DepAirport],MATCH($C840,RoutesPivot[[RouteID]:[RouteID]],0))</f>
        <v>ORD</v>
      </c>
      <c r="N840" t="str">
        <f>INDEX(RoutesPivot[AirportID],MATCH($C840,RoutesPivot[[RouteID]:[RouteID]],0))</f>
        <v>BOS</v>
      </c>
      <c r="O840">
        <f>INDEX(RoutesPivot[Distance],MATCH($C840,RoutesPivot[[RouteID]:[RouteID]],0))</f>
        <v>730</v>
      </c>
      <c r="P840">
        <f>INDEX(RoutesPivot[ListPrice],MATCH($C840,RoutesPivot[[RouteID]:[RouteID]],0))</f>
        <v>300</v>
      </c>
      <c r="Q840" t="str">
        <f>INDEX(AirportPivot[AirportName],MATCH($N840,AirportPivot[[AirportID]:[AirportID]],0))</f>
        <v>General Edward Lawrence Logan International</v>
      </c>
      <c r="R840">
        <f>INDEX(AirportPivot[Gates (number of available)],MATCH($N840,AirportPivot[[AirportID]:[AirportID]],0))</f>
        <v>63</v>
      </c>
    </row>
    <row r="841" spans="1:18" x14ac:dyDescent="0.25">
      <c r="A841" s="3" t="s">
        <v>872</v>
      </c>
      <c r="B841" s="12">
        <v>41838</v>
      </c>
      <c r="C841" s="4" t="s">
        <v>70</v>
      </c>
      <c r="D841" s="4">
        <v>1.3</v>
      </c>
      <c r="E841" s="4">
        <v>129</v>
      </c>
      <c r="F841" s="5">
        <v>0.41666666666666669</v>
      </c>
      <c r="G841" s="6">
        <v>302.5</v>
      </c>
      <c r="H841" s="7">
        <v>55962.5</v>
      </c>
      <c r="I841" s="7">
        <f>FlightsPivot[[#This Row],[Total Fare]]*10%</f>
        <v>5596.25</v>
      </c>
      <c r="J841" s="7">
        <f>FlightsPivot[[#This Row],[Total Fare]]+FlightsPivot[[#This Row],[10% tax ]]</f>
        <v>61558.75</v>
      </c>
      <c r="K841" s="4">
        <v>7</v>
      </c>
      <c r="L841" s="4">
        <v>2014</v>
      </c>
      <c r="M841" t="str">
        <f>INDEX(RoutesPivot[DepAirport],MATCH($C841,RoutesPivot[[RouteID]:[RouteID]],0))</f>
        <v>ORD</v>
      </c>
      <c r="N841" t="str">
        <f>INDEX(RoutesPivot[AirportID],MATCH($C841,RoutesPivot[[RouteID]:[RouteID]],0))</f>
        <v>LAS</v>
      </c>
      <c r="O841">
        <f>INDEX(RoutesPivot[Distance],MATCH($C841,RoutesPivot[[RouteID]:[RouteID]],0))</f>
        <v>1100</v>
      </c>
      <c r="P841">
        <f>INDEX(RoutesPivot[ListPrice],MATCH($C841,RoutesPivot[[RouteID]:[RouteID]],0))</f>
        <v>275</v>
      </c>
      <c r="Q841" t="str">
        <f>INDEX(AirportPivot[AirportName],MATCH($N841,AirportPivot[[AirportID]:[AirportID]],0))</f>
        <v>McCarran International</v>
      </c>
      <c r="R841">
        <f>INDEX(AirportPivot[Gates (number of available)],MATCH($N841,AirportPivot[[AirportID]:[AirportID]],0))</f>
        <v>68</v>
      </c>
    </row>
    <row r="842" spans="1:18" x14ac:dyDescent="0.25">
      <c r="A842" s="3" t="s">
        <v>873</v>
      </c>
      <c r="B842" s="12">
        <v>41807</v>
      </c>
      <c r="C842" s="4" t="s">
        <v>98</v>
      </c>
      <c r="D842" s="4">
        <v>2.7</v>
      </c>
      <c r="E842" s="4">
        <v>143</v>
      </c>
      <c r="F842" s="5">
        <v>0.79166666666666663</v>
      </c>
      <c r="G842" s="6">
        <v>302.5</v>
      </c>
      <c r="H842" s="7">
        <v>55962.5</v>
      </c>
      <c r="I842" s="7">
        <f>FlightsPivot[[#This Row],[Total Fare]]*10%</f>
        <v>5596.25</v>
      </c>
      <c r="J842" s="7">
        <f>FlightsPivot[[#This Row],[Total Fare]]+FlightsPivot[[#This Row],[10% tax ]]</f>
        <v>61558.75</v>
      </c>
      <c r="K842" s="4">
        <v>6</v>
      </c>
      <c r="L842" s="4">
        <v>2014</v>
      </c>
      <c r="M842" t="str">
        <f>INDEX(RoutesPivot[DepAirport],MATCH($C842,RoutesPivot[[RouteID]:[RouteID]],0))</f>
        <v>ORD</v>
      </c>
      <c r="N842" t="str">
        <f>INDEX(RoutesPivot[AirportID],MATCH($C842,RoutesPivot[[RouteID]:[RouteID]],0))</f>
        <v>PHL</v>
      </c>
      <c r="O842">
        <f>INDEX(RoutesPivot[Distance],MATCH($C842,RoutesPivot[[RouteID]:[RouteID]],0))</f>
        <v>580</v>
      </c>
      <c r="P842">
        <f>INDEX(RoutesPivot[ListPrice],MATCH($C842,RoutesPivot[[RouteID]:[RouteID]],0))</f>
        <v>275</v>
      </c>
      <c r="Q842" t="str">
        <f>INDEX(AirportPivot[AirportName],MATCH($N842,AirportPivot[[AirportID]:[AirportID]],0))</f>
        <v>Philadelphia International</v>
      </c>
      <c r="R842">
        <f>INDEX(AirportPivot[Gates (number of available)],MATCH($N842,AirportPivot[[AirportID]:[AirportID]],0))</f>
        <v>89</v>
      </c>
    </row>
    <row r="843" spans="1:18" x14ac:dyDescent="0.25">
      <c r="A843" s="3" t="s">
        <v>874</v>
      </c>
      <c r="B843" s="12">
        <v>41806</v>
      </c>
      <c r="C843" s="4" t="s">
        <v>103</v>
      </c>
      <c r="D843" s="4">
        <v>2.5</v>
      </c>
      <c r="E843" s="4">
        <v>79</v>
      </c>
      <c r="F843" s="5">
        <v>0.625</v>
      </c>
      <c r="G843" s="6">
        <v>330</v>
      </c>
      <c r="H843" s="7">
        <v>59730</v>
      </c>
      <c r="I843" s="7">
        <f>FlightsPivot[[#This Row],[Total Fare]]*10%</f>
        <v>5973</v>
      </c>
      <c r="J843" s="7">
        <f>FlightsPivot[[#This Row],[Total Fare]]+FlightsPivot[[#This Row],[10% tax ]]</f>
        <v>65703</v>
      </c>
      <c r="K843" s="4">
        <v>6</v>
      </c>
      <c r="L843" s="4">
        <v>2014</v>
      </c>
      <c r="M843" t="str">
        <f>INDEX(RoutesPivot[DepAirport],MATCH($C843,RoutesPivot[[RouteID]:[RouteID]],0))</f>
        <v>ORD</v>
      </c>
      <c r="N843" t="str">
        <f>INDEX(RoutesPivot[AirportID],MATCH($C843,RoutesPivot[[RouteID]:[RouteID]],0))</f>
        <v>IAD</v>
      </c>
      <c r="O843">
        <f>INDEX(RoutesPivot[Distance],MATCH($C843,RoutesPivot[[RouteID]:[RouteID]],0))</f>
        <v>515</v>
      </c>
      <c r="P843">
        <f>INDEX(RoutesPivot[ListPrice],MATCH($C843,RoutesPivot[[RouteID]:[RouteID]],0))</f>
        <v>300</v>
      </c>
      <c r="Q843" t="str">
        <f>INDEX(AirportPivot[AirportName],MATCH($N843,AirportPivot[[AirportID]:[AirportID]],0))</f>
        <v>Washington Dulles International</v>
      </c>
      <c r="R843">
        <f>INDEX(AirportPivot[Gates (number of available)],MATCH($N843,AirportPivot[[AirportID]:[AirportID]],0))</f>
        <v>95</v>
      </c>
    </row>
    <row r="844" spans="1:18" x14ac:dyDescent="0.25">
      <c r="A844" s="3" t="s">
        <v>875</v>
      </c>
      <c r="B844" s="12">
        <v>42100</v>
      </c>
      <c r="C844" s="4" t="s">
        <v>25</v>
      </c>
      <c r="D844" s="4">
        <v>1.4</v>
      </c>
      <c r="E844" s="4">
        <v>124</v>
      </c>
      <c r="F844" s="5">
        <v>0.29166666666666669</v>
      </c>
      <c r="G844" s="6">
        <v>200</v>
      </c>
      <c r="H844" s="7">
        <v>37000</v>
      </c>
      <c r="I844" s="7">
        <f>FlightsPivot[[#This Row],[Total Fare]]*10%</f>
        <v>3700</v>
      </c>
      <c r="J844" s="7">
        <f>FlightsPivot[[#This Row],[Total Fare]]+FlightsPivot[[#This Row],[10% tax ]]</f>
        <v>40700</v>
      </c>
      <c r="K844" s="4">
        <v>4</v>
      </c>
      <c r="L844" s="4">
        <v>2015</v>
      </c>
      <c r="M844" t="str">
        <f>INDEX(RoutesPivot[DepAirport],MATCH($C844,RoutesPivot[[RouteID]:[RouteID]],0))</f>
        <v>ORD</v>
      </c>
      <c r="N844" t="str">
        <f>INDEX(RoutesPivot[AirportID],MATCH($C844,RoutesPivot[[RouteID]:[RouteID]],0))</f>
        <v>DFW</v>
      </c>
      <c r="O844">
        <f>INDEX(RoutesPivot[Distance],MATCH($C844,RoutesPivot[[RouteID]:[RouteID]],0))</f>
        <v>700</v>
      </c>
      <c r="P844">
        <f>INDEX(RoutesPivot[ListPrice],MATCH($C844,RoutesPivot[[RouteID]:[RouteID]],0))</f>
        <v>200</v>
      </c>
      <c r="Q844" t="str">
        <f>INDEX(AirportPivot[AirportName],MATCH($N844,AirportPivot[[AirportID]:[AirportID]],0))</f>
        <v>Dallas/Fort Worth International</v>
      </c>
      <c r="R844">
        <f>INDEX(AirportPivot[Gates (number of available)],MATCH($N844,AirportPivot[[AirportID]:[AirportID]],0))</f>
        <v>130</v>
      </c>
    </row>
    <row r="845" spans="1:18" x14ac:dyDescent="0.25">
      <c r="A845" s="3" t="s">
        <v>876</v>
      </c>
      <c r="B845" s="12">
        <v>41695</v>
      </c>
      <c r="C845" s="4" t="s">
        <v>21</v>
      </c>
      <c r="D845" s="4">
        <v>2.7</v>
      </c>
      <c r="E845" s="4">
        <v>16</v>
      </c>
      <c r="F845" s="5">
        <v>0.54166666666666663</v>
      </c>
      <c r="G845" s="6">
        <v>125</v>
      </c>
      <c r="H845" s="7">
        <v>23125</v>
      </c>
      <c r="I845" s="7">
        <f>FlightsPivot[[#This Row],[Total Fare]]*10%</f>
        <v>2312.5</v>
      </c>
      <c r="J845" s="7">
        <f>FlightsPivot[[#This Row],[Total Fare]]+FlightsPivot[[#This Row],[10% tax ]]</f>
        <v>25437.5</v>
      </c>
      <c r="K845" s="4">
        <v>2</v>
      </c>
      <c r="L845" s="4">
        <v>2014</v>
      </c>
      <c r="M845" t="str">
        <f>INDEX(RoutesPivot[DepAirport],MATCH($C845,RoutesPivot[[RouteID]:[RouteID]],0))</f>
        <v>ORD</v>
      </c>
      <c r="N845" t="str">
        <f>INDEX(RoutesPivot[AirportID],MATCH($C845,RoutesPivot[[RouteID]:[RouteID]],0))</f>
        <v>CLT</v>
      </c>
      <c r="O845">
        <f>INDEX(RoutesPivot[Distance],MATCH($C845,RoutesPivot[[RouteID]:[RouteID]],0))</f>
        <v>700</v>
      </c>
      <c r="P845">
        <f>INDEX(RoutesPivot[ListPrice],MATCH($C845,RoutesPivot[[RouteID]:[RouteID]],0))</f>
        <v>125</v>
      </c>
      <c r="Q845" t="str">
        <f>INDEX(AirportPivot[AirportName],MATCH($N845,AirportPivot[[AirportID]:[AirportID]],0))</f>
        <v>Charlotte/Douglas International</v>
      </c>
      <c r="R845">
        <f>INDEX(AirportPivot[Gates (number of available)],MATCH($N845,AirportPivot[[AirportID]:[AirportID]],0))</f>
        <v>65</v>
      </c>
    </row>
    <row r="846" spans="1:18" x14ac:dyDescent="0.25">
      <c r="A846" s="3" t="s">
        <v>877</v>
      </c>
      <c r="B846" s="12">
        <v>42079</v>
      </c>
      <c r="C846" s="4" t="s">
        <v>27</v>
      </c>
      <c r="D846" s="4">
        <v>9.3000000000000007</v>
      </c>
      <c r="E846" s="4">
        <v>197</v>
      </c>
      <c r="F846" s="5">
        <v>0.79166666666666663</v>
      </c>
      <c r="G846" s="6">
        <v>200</v>
      </c>
      <c r="H846" s="7">
        <v>33000</v>
      </c>
      <c r="I846" s="7">
        <f>FlightsPivot[[#This Row],[Total Fare]]*10%</f>
        <v>3300</v>
      </c>
      <c r="J846" s="7">
        <f>FlightsPivot[[#This Row],[Total Fare]]+FlightsPivot[[#This Row],[10% tax ]]</f>
        <v>36300</v>
      </c>
      <c r="K846" s="4">
        <v>3</v>
      </c>
      <c r="L846" s="4">
        <v>2015</v>
      </c>
      <c r="M846" t="str">
        <f>INDEX(RoutesPivot[DepAirport],MATCH($C846,RoutesPivot[[RouteID]:[RouteID]],0))</f>
        <v>ORD</v>
      </c>
      <c r="N846" t="str">
        <f>INDEX(RoutesPivot[AirportID],MATCH($C846,RoutesPivot[[RouteID]:[RouteID]],0))</f>
        <v>ATL</v>
      </c>
      <c r="O846">
        <f>INDEX(RoutesPivot[Distance],MATCH($C846,RoutesPivot[[RouteID]:[RouteID]],0))</f>
        <v>510</v>
      </c>
      <c r="P846">
        <f>INDEX(RoutesPivot[ListPrice],MATCH($C846,RoutesPivot[[RouteID]:[RouteID]],0))</f>
        <v>200</v>
      </c>
      <c r="Q846" t="str">
        <f>INDEX(AirportPivot[AirportName],MATCH($N846,AirportPivot[[AirportID]:[AirportID]],0))</f>
        <v>Hartsfield-Jackson Atlanta International</v>
      </c>
      <c r="R846">
        <f>INDEX(AirportPivot[Gates (number of available)],MATCH($N846,AirportPivot[[AirportID]:[AirportID]],0))</f>
        <v>100</v>
      </c>
    </row>
    <row r="847" spans="1:18" x14ac:dyDescent="0.25">
      <c r="A847" s="3" t="s">
        <v>878</v>
      </c>
      <c r="B847" s="12">
        <v>42135</v>
      </c>
      <c r="C847" s="4" t="s">
        <v>15</v>
      </c>
      <c r="D847" s="4">
        <v>1.5</v>
      </c>
      <c r="E847" s="4">
        <v>187</v>
      </c>
      <c r="F847" s="5">
        <v>0.70833333333333337</v>
      </c>
      <c r="G847" s="6">
        <v>225</v>
      </c>
      <c r="H847" s="7">
        <v>37125</v>
      </c>
      <c r="I847" s="7">
        <f>FlightsPivot[[#This Row],[Total Fare]]*10%</f>
        <v>3712.5</v>
      </c>
      <c r="J847" s="7">
        <f>FlightsPivot[[#This Row],[Total Fare]]+FlightsPivot[[#This Row],[10% tax ]]</f>
        <v>40837.5</v>
      </c>
      <c r="K847" s="4">
        <v>5</v>
      </c>
      <c r="L847" s="4">
        <v>2015</v>
      </c>
      <c r="M847" t="str">
        <f>INDEX(RoutesPivot[DepAirport],MATCH($C847,RoutesPivot[[RouteID]:[RouteID]],0))</f>
        <v>ORD</v>
      </c>
      <c r="N847" t="str">
        <f>INDEX(RoutesPivot[AirportID],MATCH($C847,RoutesPivot[[RouteID]:[RouteID]],0))</f>
        <v>EWR</v>
      </c>
      <c r="O847">
        <f>INDEX(RoutesPivot[Distance],MATCH($C847,RoutesPivot[[RouteID]:[RouteID]],0))</f>
        <v>600</v>
      </c>
      <c r="P847">
        <f>INDEX(RoutesPivot[ListPrice],MATCH($C847,RoutesPivot[[RouteID]:[RouteID]],0))</f>
        <v>225</v>
      </c>
      <c r="Q847" t="str">
        <f>INDEX(AirportPivot[AirportName],MATCH($N847,AirportPivot[[AirportID]:[AirportID]],0))</f>
        <v>Newark Liberty International</v>
      </c>
      <c r="R847">
        <f>INDEX(AirportPivot[Gates (number of available)],MATCH($N847,AirportPivot[[AirportID]:[AirportID]],0))</f>
        <v>82</v>
      </c>
    </row>
    <row r="848" spans="1:18" x14ac:dyDescent="0.25">
      <c r="A848" s="3" t="s">
        <v>879</v>
      </c>
      <c r="B848" s="12">
        <v>41836</v>
      </c>
      <c r="C848" s="4" t="s">
        <v>13</v>
      </c>
      <c r="D848" s="4">
        <v>1.9</v>
      </c>
      <c r="E848" s="4">
        <v>18</v>
      </c>
      <c r="F848" s="5">
        <v>0.5625</v>
      </c>
      <c r="G848" s="6">
        <v>275</v>
      </c>
      <c r="H848" s="7">
        <v>50875</v>
      </c>
      <c r="I848" s="7">
        <f>FlightsPivot[[#This Row],[Total Fare]]*10%</f>
        <v>5087.5</v>
      </c>
      <c r="J848" s="7">
        <f>FlightsPivot[[#This Row],[Total Fare]]+FlightsPivot[[#This Row],[10% tax ]]</f>
        <v>55962.5</v>
      </c>
      <c r="K848" s="4">
        <v>7</v>
      </c>
      <c r="L848" s="4">
        <v>2014</v>
      </c>
      <c r="M848" t="str">
        <f>INDEX(RoutesPivot[DepAirport],MATCH($C848,RoutesPivot[[RouteID]:[RouteID]],0))</f>
        <v>ORD</v>
      </c>
      <c r="N848" t="str">
        <f>INDEX(RoutesPivot[AirportID],MATCH($C848,RoutesPivot[[RouteID]:[RouteID]],0))</f>
        <v>JFK</v>
      </c>
      <c r="O848">
        <f>INDEX(RoutesPivot[Distance],MATCH($C848,RoutesPivot[[RouteID]:[RouteID]],0))</f>
        <v>619</v>
      </c>
      <c r="P848">
        <f>INDEX(RoutesPivot[ListPrice],MATCH($C848,RoutesPivot[[RouteID]:[RouteID]],0))</f>
        <v>250</v>
      </c>
      <c r="Q848" t="str">
        <f>INDEX(AirportPivot[AirportName],MATCH($N848,AirportPivot[[AirportID]:[AirportID]],0))</f>
        <v>John F Kennedy International</v>
      </c>
      <c r="R848">
        <f>INDEX(AirportPivot[Gates (number of available)],MATCH($N848,AirportPivot[[AirportID]:[AirportID]],0))</f>
        <v>120</v>
      </c>
    </row>
    <row r="849" spans="1:18" x14ac:dyDescent="0.25">
      <c r="A849" s="3" t="s">
        <v>880</v>
      </c>
      <c r="B849" s="12">
        <v>42156</v>
      </c>
      <c r="C849" s="4" t="s">
        <v>37</v>
      </c>
      <c r="D849" s="4">
        <v>1.6</v>
      </c>
      <c r="E849" s="4">
        <v>195</v>
      </c>
      <c r="F849" s="5">
        <v>0.85416666666666663</v>
      </c>
      <c r="G849" s="6">
        <v>385</v>
      </c>
      <c r="H849" s="7">
        <v>63525</v>
      </c>
      <c r="I849" s="7">
        <f>FlightsPivot[[#This Row],[Total Fare]]*10%</f>
        <v>6352.5</v>
      </c>
      <c r="J849" s="7">
        <f>FlightsPivot[[#This Row],[Total Fare]]+FlightsPivot[[#This Row],[10% tax ]]</f>
        <v>69877.5</v>
      </c>
      <c r="K849" s="4">
        <v>6</v>
      </c>
      <c r="L849" s="4">
        <v>2015</v>
      </c>
      <c r="M849" t="str">
        <f>INDEX(RoutesPivot[DepAirport],MATCH($C849,RoutesPivot[[RouteID]:[RouteID]],0))</f>
        <v>ORD</v>
      </c>
      <c r="N849" t="str">
        <f>INDEX(RoutesPivot[AirportID],MATCH($C849,RoutesPivot[[RouteID]:[RouteID]],0))</f>
        <v>SEA</v>
      </c>
      <c r="O849">
        <f>INDEX(RoutesPivot[Distance],MATCH($C849,RoutesPivot[[RouteID]:[RouteID]],0))</f>
        <v>1500</v>
      </c>
      <c r="P849">
        <f>INDEX(RoutesPivot[ListPrice],MATCH($C849,RoutesPivot[[RouteID]:[RouteID]],0))</f>
        <v>350</v>
      </c>
      <c r="Q849" t="str">
        <f>INDEX(AirportPivot[AirportName],MATCH($N849,AirportPivot[[AirportID]:[AirportID]],0))</f>
        <v>Seattle-Tacoma International</v>
      </c>
      <c r="R849">
        <f>INDEX(AirportPivot[Gates (number of available)],MATCH($N849,AirportPivot[[AirportID]:[AirportID]],0))</f>
        <v>58</v>
      </c>
    </row>
    <row r="850" spans="1:18" x14ac:dyDescent="0.25">
      <c r="A850" s="3" t="s">
        <v>881</v>
      </c>
      <c r="B850" s="12">
        <v>41945</v>
      </c>
      <c r="C850" s="4" t="s">
        <v>50</v>
      </c>
      <c r="D850" s="4">
        <v>0.8</v>
      </c>
      <c r="E850" s="4">
        <v>89</v>
      </c>
      <c r="F850" s="5">
        <v>0.29166666666666669</v>
      </c>
      <c r="G850" s="6">
        <v>275</v>
      </c>
      <c r="H850" s="7">
        <v>49775</v>
      </c>
      <c r="I850" s="7">
        <f>FlightsPivot[[#This Row],[Total Fare]]*10%</f>
        <v>4977.5</v>
      </c>
      <c r="J850" s="7">
        <f>FlightsPivot[[#This Row],[Total Fare]]+FlightsPivot[[#This Row],[10% tax ]]</f>
        <v>54752.5</v>
      </c>
      <c r="K850" s="4">
        <v>11</v>
      </c>
      <c r="L850" s="4">
        <v>2014</v>
      </c>
      <c r="M850" t="str">
        <f>INDEX(RoutesPivot[DepAirport],MATCH($C850,RoutesPivot[[RouteID]:[RouteID]],0))</f>
        <v>ORD</v>
      </c>
      <c r="N850" t="str">
        <f>INDEX(RoutesPivot[AirportID],MATCH($C850,RoutesPivot[[RouteID]:[RouteID]],0))</f>
        <v>LGA</v>
      </c>
      <c r="O850">
        <f>INDEX(RoutesPivot[Distance],MATCH($C850,RoutesPivot[[RouteID]:[RouteID]],0))</f>
        <v>610</v>
      </c>
      <c r="P850">
        <f>INDEX(RoutesPivot[ListPrice],MATCH($C850,RoutesPivot[[RouteID]:[RouteID]],0))</f>
        <v>275</v>
      </c>
      <c r="Q850" t="str">
        <f>INDEX(AirportPivot[AirportName],MATCH($N850,AirportPivot[[AirportID]:[AirportID]],0))</f>
        <v>Laguardia</v>
      </c>
      <c r="R850">
        <f>INDEX(AirportPivot[Gates (number of available)],MATCH($N850,AirportPivot[[AirportID]:[AirportID]],0))</f>
        <v>66</v>
      </c>
    </row>
    <row r="851" spans="1:18" x14ac:dyDescent="0.25">
      <c r="A851" s="3" t="s">
        <v>882</v>
      </c>
      <c r="B851" s="12">
        <v>41968</v>
      </c>
      <c r="C851" s="4" t="s">
        <v>80</v>
      </c>
      <c r="D851" s="4">
        <v>4.5999999999999996</v>
      </c>
      <c r="E851" s="4">
        <v>159</v>
      </c>
      <c r="F851" s="5">
        <v>0.29166666666666669</v>
      </c>
      <c r="G851" s="6">
        <v>450</v>
      </c>
      <c r="H851" s="7">
        <v>74250</v>
      </c>
      <c r="I851" s="7">
        <f>FlightsPivot[[#This Row],[Total Fare]]*10%</f>
        <v>7425</v>
      </c>
      <c r="J851" s="7">
        <f>FlightsPivot[[#This Row],[Total Fare]]+FlightsPivot[[#This Row],[10% tax ]]</f>
        <v>81675</v>
      </c>
      <c r="K851" s="4">
        <v>11</v>
      </c>
      <c r="L851" s="4">
        <v>2014</v>
      </c>
      <c r="M851" t="str">
        <f>INDEX(RoutesPivot[DepAirport],MATCH($C851,RoutesPivot[[RouteID]:[RouteID]],0))</f>
        <v>ORD</v>
      </c>
      <c r="N851" t="str">
        <f>INDEX(RoutesPivot[AirportID],MATCH($C851,RoutesPivot[[RouteID]:[RouteID]],0))</f>
        <v>MIA</v>
      </c>
      <c r="O851">
        <f>INDEX(RoutesPivot[Distance],MATCH($C851,RoutesPivot[[RouteID]:[RouteID]],0))</f>
        <v>1000</v>
      </c>
      <c r="P851">
        <f>INDEX(RoutesPivot[ListPrice],MATCH($C851,RoutesPivot[[RouteID]:[RouteID]],0))</f>
        <v>300</v>
      </c>
      <c r="Q851" t="str">
        <f>INDEX(AirportPivot[AirportName],MATCH($N851,AirportPivot[[AirportID]:[AirportID]],0))</f>
        <v>Miami International</v>
      </c>
      <c r="R851">
        <f>INDEX(AirportPivot[Gates (number of available)],MATCH($N851,AirportPivot[[AirportID]:[AirportID]],0))</f>
        <v>80</v>
      </c>
    </row>
    <row r="852" spans="1:18" x14ac:dyDescent="0.25">
      <c r="A852" s="3" t="s">
        <v>883</v>
      </c>
      <c r="B852" s="12">
        <v>41839</v>
      </c>
      <c r="C852" s="4" t="s">
        <v>13</v>
      </c>
      <c r="D852" s="4">
        <v>1.6</v>
      </c>
      <c r="E852" s="4">
        <v>200</v>
      </c>
      <c r="F852" s="5">
        <v>0.47916666666666669</v>
      </c>
      <c r="G852" s="6">
        <v>275</v>
      </c>
      <c r="H852" s="7">
        <v>45375</v>
      </c>
      <c r="I852" s="7">
        <f>FlightsPivot[[#This Row],[Total Fare]]*10%</f>
        <v>4537.5</v>
      </c>
      <c r="J852" s="7">
        <f>FlightsPivot[[#This Row],[Total Fare]]+FlightsPivot[[#This Row],[10% tax ]]</f>
        <v>49912.5</v>
      </c>
      <c r="K852" s="4">
        <v>7</v>
      </c>
      <c r="L852" s="4">
        <v>2014</v>
      </c>
      <c r="M852" t="str">
        <f>INDEX(RoutesPivot[DepAirport],MATCH($C852,RoutesPivot[[RouteID]:[RouteID]],0))</f>
        <v>ORD</v>
      </c>
      <c r="N852" t="str">
        <f>INDEX(RoutesPivot[AirportID],MATCH($C852,RoutesPivot[[RouteID]:[RouteID]],0))</f>
        <v>JFK</v>
      </c>
      <c r="O852">
        <f>INDEX(RoutesPivot[Distance],MATCH($C852,RoutesPivot[[RouteID]:[RouteID]],0))</f>
        <v>619</v>
      </c>
      <c r="P852">
        <f>INDEX(RoutesPivot[ListPrice],MATCH($C852,RoutesPivot[[RouteID]:[RouteID]],0))</f>
        <v>250</v>
      </c>
      <c r="Q852" t="str">
        <f>INDEX(AirportPivot[AirportName],MATCH($N852,AirportPivot[[AirportID]:[AirportID]],0))</f>
        <v>John F Kennedy International</v>
      </c>
      <c r="R852">
        <f>INDEX(AirportPivot[Gates (number of available)],MATCH($N852,AirportPivot[[AirportID]:[AirportID]],0))</f>
        <v>120</v>
      </c>
    </row>
    <row r="853" spans="1:18" x14ac:dyDescent="0.25">
      <c r="A853" s="3" t="s">
        <v>884</v>
      </c>
      <c r="B853" s="12">
        <v>41692</v>
      </c>
      <c r="C853" s="4" t="s">
        <v>86</v>
      </c>
      <c r="D853" s="4">
        <v>2.4</v>
      </c>
      <c r="E853" s="4">
        <v>66</v>
      </c>
      <c r="F853" s="5">
        <v>0.79166666666666663</v>
      </c>
      <c r="G853" s="6">
        <v>115</v>
      </c>
      <c r="H853" s="7">
        <v>20815</v>
      </c>
      <c r="I853" s="7">
        <f>FlightsPivot[[#This Row],[Total Fare]]*10%</f>
        <v>2081.5</v>
      </c>
      <c r="J853" s="7">
        <f>FlightsPivot[[#This Row],[Total Fare]]+FlightsPivot[[#This Row],[10% tax ]]</f>
        <v>22896.5</v>
      </c>
      <c r="K853" s="4">
        <v>2</v>
      </c>
      <c r="L853" s="4">
        <v>2014</v>
      </c>
      <c r="M853" t="str">
        <f>INDEX(RoutesPivot[DepAirport],MATCH($C853,RoutesPivot[[RouteID]:[RouteID]],0))</f>
        <v>ORD</v>
      </c>
      <c r="N853" t="str">
        <f>INDEX(RoutesPivot[AirportID],MATCH($C853,RoutesPivot[[RouteID]:[RouteID]],0))</f>
        <v>DTW</v>
      </c>
      <c r="O853">
        <f>INDEX(RoutesPivot[Distance],MATCH($C853,RoutesPivot[[RouteID]:[RouteID]],0))</f>
        <v>200</v>
      </c>
      <c r="P853">
        <f>INDEX(RoutesPivot[ListPrice],MATCH($C853,RoutesPivot[[RouteID]:[RouteID]],0))</f>
        <v>115</v>
      </c>
      <c r="Q853" t="str">
        <f>INDEX(AirportPivot[AirportName],MATCH($N853,AirportPivot[[AirportID]:[AirportID]],0))</f>
        <v>Detroit Metropolitan Wayne County</v>
      </c>
      <c r="R853">
        <f>INDEX(AirportPivot[Gates (number of available)],MATCH($N853,AirportPivot[[AirportID]:[AirportID]],0))</f>
        <v>60</v>
      </c>
    </row>
    <row r="854" spans="1:18" x14ac:dyDescent="0.25">
      <c r="A854" s="3" t="s">
        <v>885</v>
      </c>
      <c r="B854" s="12">
        <v>42363</v>
      </c>
      <c r="C854" s="4" t="s">
        <v>17</v>
      </c>
      <c r="D854" s="4">
        <v>6.2</v>
      </c>
      <c r="E854" s="4">
        <v>118</v>
      </c>
      <c r="F854" s="5">
        <v>0.8125</v>
      </c>
      <c r="G854" s="6">
        <v>490</v>
      </c>
      <c r="H854" s="7">
        <v>90650</v>
      </c>
      <c r="I854" s="7">
        <f>FlightsPivot[[#This Row],[Total Fare]]*10%</f>
        <v>9065</v>
      </c>
      <c r="J854" s="7">
        <f>FlightsPivot[[#This Row],[Total Fare]]+FlightsPivot[[#This Row],[10% tax ]]</f>
        <v>99715</v>
      </c>
      <c r="K854" s="4">
        <v>12</v>
      </c>
      <c r="L854" s="4">
        <v>2015</v>
      </c>
      <c r="M854" t="str">
        <f>INDEX(RoutesPivot[DepAirport],MATCH($C854,RoutesPivot[[RouteID]:[RouteID]],0))</f>
        <v>ORD</v>
      </c>
      <c r="N854" t="str">
        <f>INDEX(RoutesPivot[AirportID],MATCH($C854,RoutesPivot[[RouteID]:[RouteID]],0))</f>
        <v>LAX</v>
      </c>
      <c r="O854">
        <f>INDEX(RoutesPivot[Distance],MATCH($C854,RoutesPivot[[RouteID]:[RouteID]],0))</f>
        <v>1518</v>
      </c>
      <c r="P854">
        <f>INDEX(RoutesPivot[ListPrice],MATCH($C854,RoutesPivot[[RouteID]:[RouteID]],0))</f>
        <v>350</v>
      </c>
      <c r="Q854" t="str">
        <f>INDEX(AirportPivot[AirportName],MATCH($N854,AirportPivot[[AirportID]:[AirportID]],0))</f>
        <v>Los Angeles International</v>
      </c>
      <c r="R854">
        <f>INDEX(AirportPivot[Gates (number of available)],MATCH($N854,AirportPivot[[AirportID]:[AirportID]],0))</f>
        <v>86</v>
      </c>
    </row>
    <row r="855" spans="1:18" x14ac:dyDescent="0.25">
      <c r="A855" s="3" t="s">
        <v>886</v>
      </c>
      <c r="B855" s="12">
        <v>42352</v>
      </c>
      <c r="C855" s="4" t="s">
        <v>13</v>
      </c>
      <c r="D855" s="4">
        <v>3.2</v>
      </c>
      <c r="E855" s="4">
        <v>100</v>
      </c>
      <c r="F855" s="5">
        <v>0.875</v>
      </c>
      <c r="G855" s="6">
        <v>250</v>
      </c>
      <c r="H855" s="7">
        <v>46250</v>
      </c>
      <c r="I855" s="7">
        <f>FlightsPivot[[#This Row],[Total Fare]]*10%</f>
        <v>4625</v>
      </c>
      <c r="J855" s="7">
        <f>FlightsPivot[[#This Row],[Total Fare]]+FlightsPivot[[#This Row],[10% tax ]]</f>
        <v>50875</v>
      </c>
      <c r="K855" s="4">
        <v>12</v>
      </c>
      <c r="L855" s="4">
        <v>2015</v>
      </c>
      <c r="M855" t="str">
        <f>INDEX(RoutesPivot[DepAirport],MATCH($C855,RoutesPivot[[RouteID]:[RouteID]],0))</f>
        <v>ORD</v>
      </c>
      <c r="N855" t="str">
        <f>INDEX(RoutesPivot[AirportID],MATCH($C855,RoutesPivot[[RouteID]:[RouteID]],0))</f>
        <v>JFK</v>
      </c>
      <c r="O855">
        <f>INDEX(RoutesPivot[Distance],MATCH($C855,RoutesPivot[[RouteID]:[RouteID]],0))</f>
        <v>619</v>
      </c>
      <c r="P855">
        <f>INDEX(RoutesPivot[ListPrice],MATCH($C855,RoutesPivot[[RouteID]:[RouteID]],0))</f>
        <v>250</v>
      </c>
      <c r="Q855" t="str">
        <f>INDEX(AirportPivot[AirportName],MATCH($N855,AirportPivot[[AirportID]:[AirportID]],0))</f>
        <v>John F Kennedy International</v>
      </c>
      <c r="R855">
        <f>INDEX(AirportPivot[Gates (number of available)],MATCH($N855,AirportPivot[[AirportID]:[AirportID]],0))</f>
        <v>120</v>
      </c>
    </row>
    <row r="856" spans="1:18" x14ac:dyDescent="0.25">
      <c r="A856" s="3" t="s">
        <v>887</v>
      </c>
      <c r="B856" s="12">
        <v>42285</v>
      </c>
      <c r="C856" s="4" t="s">
        <v>27</v>
      </c>
      <c r="D856" s="4">
        <v>12</v>
      </c>
      <c r="E856" s="4">
        <v>5</v>
      </c>
      <c r="F856" s="5">
        <v>0.5</v>
      </c>
      <c r="G856" s="6">
        <v>200</v>
      </c>
      <c r="H856" s="7">
        <v>37000</v>
      </c>
      <c r="I856" s="7">
        <f>FlightsPivot[[#This Row],[Total Fare]]*10%</f>
        <v>3700</v>
      </c>
      <c r="J856" s="7">
        <f>FlightsPivot[[#This Row],[Total Fare]]+FlightsPivot[[#This Row],[10% tax ]]</f>
        <v>40700</v>
      </c>
      <c r="K856" s="4">
        <v>10</v>
      </c>
      <c r="L856" s="4">
        <v>2015</v>
      </c>
      <c r="M856" t="str">
        <f>INDEX(RoutesPivot[DepAirport],MATCH($C856,RoutesPivot[[RouteID]:[RouteID]],0))</f>
        <v>ORD</v>
      </c>
      <c r="N856" t="str">
        <f>INDEX(RoutesPivot[AirportID],MATCH($C856,RoutesPivot[[RouteID]:[RouteID]],0))</f>
        <v>ATL</v>
      </c>
      <c r="O856">
        <f>INDEX(RoutesPivot[Distance],MATCH($C856,RoutesPivot[[RouteID]:[RouteID]],0))</f>
        <v>510</v>
      </c>
      <c r="P856">
        <f>INDEX(RoutesPivot[ListPrice],MATCH($C856,RoutesPivot[[RouteID]:[RouteID]],0))</f>
        <v>200</v>
      </c>
      <c r="Q856" t="str">
        <f>INDEX(AirportPivot[AirportName],MATCH($N856,AirportPivot[[AirportID]:[AirportID]],0))</f>
        <v>Hartsfield-Jackson Atlanta International</v>
      </c>
      <c r="R856">
        <f>INDEX(AirportPivot[Gates (number of available)],MATCH($N856,AirportPivot[[AirportID]:[AirportID]],0))</f>
        <v>100</v>
      </c>
    </row>
    <row r="857" spans="1:18" x14ac:dyDescent="0.25">
      <c r="A857" s="3" t="s">
        <v>888</v>
      </c>
      <c r="B857" s="12">
        <v>42210</v>
      </c>
      <c r="C857" s="4" t="s">
        <v>27</v>
      </c>
      <c r="D857" s="4">
        <v>9.8000000000000007</v>
      </c>
      <c r="E857" s="4">
        <v>111</v>
      </c>
      <c r="F857" s="5">
        <v>0.77083333333333337</v>
      </c>
      <c r="G857" s="6">
        <v>220</v>
      </c>
      <c r="H857" s="7">
        <v>40700</v>
      </c>
      <c r="I857" s="7">
        <f>FlightsPivot[[#This Row],[Total Fare]]*10%</f>
        <v>4070</v>
      </c>
      <c r="J857" s="7">
        <f>FlightsPivot[[#This Row],[Total Fare]]+FlightsPivot[[#This Row],[10% tax ]]</f>
        <v>44770</v>
      </c>
      <c r="K857" s="4">
        <v>7</v>
      </c>
      <c r="L857" s="4">
        <v>2015</v>
      </c>
      <c r="M857" t="str">
        <f>INDEX(RoutesPivot[DepAirport],MATCH($C857,RoutesPivot[[RouteID]:[RouteID]],0))</f>
        <v>ORD</v>
      </c>
      <c r="N857" t="str">
        <f>INDEX(RoutesPivot[AirportID],MATCH($C857,RoutesPivot[[RouteID]:[RouteID]],0))</f>
        <v>ATL</v>
      </c>
      <c r="O857">
        <f>INDEX(RoutesPivot[Distance],MATCH($C857,RoutesPivot[[RouteID]:[RouteID]],0))</f>
        <v>510</v>
      </c>
      <c r="P857">
        <f>INDEX(RoutesPivot[ListPrice],MATCH($C857,RoutesPivot[[RouteID]:[RouteID]],0))</f>
        <v>200</v>
      </c>
      <c r="Q857" t="str">
        <f>INDEX(AirportPivot[AirportName],MATCH($N857,AirportPivot[[AirportID]:[AirportID]],0))</f>
        <v>Hartsfield-Jackson Atlanta International</v>
      </c>
      <c r="R857">
        <f>INDEX(AirportPivot[Gates (number of available)],MATCH($N857,AirportPivot[[AirportID]:[AirportID]],0))</f>
        <v>100</v>
      </c>
    </row>
    <row r="858" spans="1:18" x14ac:dyDescent="0.25">
      <c r="A858" s="3" t="s">
        <v>889</v>
      </c>
      <c r="B858" s="12">
        <v>41855</v>
      </c>
      <c r="C858" s="4" t="s">
        <v>21</v>
      </c>
      <c r="D858" s="4">
        <v>2.9</v>
      </c>
      <c r="E858" s="4">
        <v>40</v>
      </c>
      <c r="F858" s="5">
        <v>0.70833333333333337</v>
      </c>
      <c r="G858" s="6">
        <v>137.5</v>
      </c>
      <c r="H858" s="7">
        <v>22687.5</v>
      </c>
      <c r="I858" s="7">
        <f>FlightsPivot[[#This Row],[Total Fare]]*10%</f>
        <v>2268.75</v>
      </c>
      <c r="J858" s="7">
        <f>FlightsPivot[[#This Row],[Total Fare]]+FlightsPivot[[#This Row],[10% tax ]]</f>
        <v>24956.25</v>
      </c>
      <c r="K858" s="4">
        <v>8</v>
      </c>
      <c r="L858" s="4">
        <v>2014</v>
      </c>
      <c r="M858" t="str">
        <f>INDEX(RoutesPivot[DepAirport],MATCH($C858,RoutesPivot[[RouteID]:[RouteID]],0))</f>
        <v>ORD</v>
      </c>
      <c r="N858" t="str">
        <f>INDEX(RoutesPivot[AirportID],MATCH($C858,RoutesPivot[[RouteID]:[RouteID]],0))</f>
        <v>CLT</v>
      </c>
      <c r="O858">
        <f>INDEX(RoutesPivot[Distance],MATCH($C858,RoutesPivot[[RouteID]:[RouteID]],0))</f>
        <v>700</v>
      </c>
      <c r="P858">
        <f>INDEX(RoutesPivot[ListPrice],MATCH($C858,RoutesPivot[[RouteID]:[RouteID]],0))</f>
        <v>125</v>
      </c>
      <c r="Q858" t="str">
        <f>INDEX(AirportPivot[AirportName],MATCH($N858,AirportPivot[[AirportID]:[AirportID]],0))</f>
        <v>Charlotte/Douglas International</v>
      </c>
      <c r="R858">
        <f>INDEX(AirportPivot[Gates (number of available)],MATCH($N858,AirportPivot[[AirportID]:[AirportID]],0))</f>
        <v>65</v>
      </c>
    </row>
    <row r="859" spans="1:18" x14ac:dyDescent="0.25">
      <c r="A859" s="3" t="s">
        <v>890</v>
      </c>
      <c r="B859" s="12">
        <v>41969</v>
      </c>
      <c r="C859" s="4" t="s">
        <v>98</v>
      </c>
      <c r="D859" s="4">
        <v>3.9</v>
      </c>
      <c r="E859" s="4">
        <v>72</v>
      </c>
      <c r="F859" s="5">
        <v>0.3125</v>
      </c>
      <c r="G859" s="6">
        <v>412.5</v>
      </c>
      <c r="H859" s="7">
        <v>74662.5</v>
      </c>
      <c r="I859" s="7">
        <f>FlightsPivot[[#This Row],[Total Fare]]*10%</f>
        <v>7466.25</v>
      </c>
      <c r="J859" s="7">
        <f>FlightsPivot[[#This Row],[Total Fare]]+FlightsPivot[[#This Row],[10% tax ]]</f>
        <v>82128.75</v>
      </c>
      <c r="K859" s="4">
        <v>11</v>
      </c>
      <c r="L859" s="4">
        <v>2014</v>
      </c>
      <c r="M859" t="str">
        <f>INDEX(RoutesPivot[DepAirport],MATCH($C859,RoutesPivot[[RouteID]:[RouteID]],0))</f>
        <v>ORD</v>
      </c>
      <c r="N859" t="str">
        <f>INDEX(RoutesPivot[AirportID],MATCH($C859,RoutesPivot[[RouteID]:[RouteID]],0))</f>
        <v>PHL</v>
      </c>
      <c r="O859">
        <f>INDEX(RoutesPivot[Distance],MATCH($C859,RoutesPivot[[RouteID]:[RouteID]],0))</f>
        <v>580</v>
      </c>
      <c r="P859">
        <f>INDEX(RoutesPivot[ListPrice],MATCH($C859,RoutesPivot[[RouteID]:[RouteID]],0))</f>
        <v>275</v>
      </c>
      <c r="Q859" t="str">
        <f>INDEX(AirportPivot[AirportName],MATCH($N859,AirportPivot[[AirportID]:[AirportID]],0))</f>
        <v>Philadelphia International</v>
      </c>
      <c r="R859">
        <f>INDEX(AirportPivot[Gates (number of available)],MATCH($N859,AirportPivot[[AirportID]:[AirportID]],0))</f>
        <v>89</v>
      </c>
    </row>
    <row r="860" spans="1:18" x14ac:dyDescent="0.25">
      <c r="A860" s="3" t="s">
        <v>891</v>
      </c>
      <c r="B860" s="12">
        <v>41852</v>
      </c>
      <c r="C860" s="4" t="s">
        <v>25</v>
      </c>
      <c r="D860" s="4">
        <v>1.9</v>
      </c>
      <c r="E860" s="4">
        <v>116</v>
      </c>
      <c r="F860" s="5">
        <v>0.60416666666666663</v>
      </c>
      <c r="G860" s="6">
        <v>220</v>
      </c>
      <c r="H860" s="7">
        <v>40700</v>
      </c>
      <c r="I860" s="7">
        <f>FlightsPivot[[#This Row],[Total Fare]]*10%</f>
        <v>4070</v>
      </c>
      <c r="J860" s="7">
        <f>FlightsPivot[[#This Row],[Total Fare]]+FlightsPivot[[#This Row],[10% tax ]]</f>
        <v>44770</v>
      </c>
      <c r="K860" s="4">
        <v>8</v>
      </c>
      <c r="L860" s="4">
        <v>2014</v>
      </c>
      <c r="M860" t="str">
        <f>INDEX(RoutesPivot[DepAirport],MATCH($C860,RoutesPivot[[RouteID]:[RouteID]],0))</f>
        <v>ORD</v>
      </c>
      <c r="N860" t="str">
        <f>INDEX(RoutesPivot[AirportID],MATCH($C860,RoutesPivot[[RouteID]:[RouteID]],0))</f>
        <v>DFW</v>
      </c>
      <c r="O860">
        <f>INDEX(RoutesPivot[Distance],MATCH($C860,RoutesPivot[[RouteID]:[RouteID]],0))</f>
        <v>700</v>
      </c>
      <c r="P860">
        <f>INDEX(RoutesPivot[ListPrice],MATCH($C860,RoutesPivot[[RouteID]:[RouteID]],0))</f>
        <v>200</v>
      </c>
      <c r="Q860" t="str">
        <f>INDEX(AirportPivot[AirportName],MATCH($N860,AirportPivot[[AirportID]:[AirportID]],0))</f>
        <v>Dallas/Fort Worth International</v>
      </c>
      <c r="R860">
        <f>INDEX(AirportPivot[Gates (number of available)],MATCH($N860,AirportPivot[[AirportID]:[AirportID]],0))</f>
        <v>130</v>
      </c>
    </row>
    <row r="861" spans="1:18" x14ac:dyDescent="0.25">
      <c r="A861" s="3" t="s">
        <v>892</v>
      </c>
      <c r="B861" s="12">
        <v>42209</v>
      </c>
      <c r="C861" s="4" t="s">
        <v>98</v>
      </c>
      <c r="D861" s="4">
        <v>2.1</v>
      </c>
      <c r="E861" s="4">
        <v>138</v>
      </c>
      <c r="F861" s="5">
        <v>0.70833333333333337</v>
      </c>
      <c r="G861" s="6">
        <v>302.5</v>
      </c>
      <c r="H861" s="7">
        <v>55962.5</v>
      </c>
      <c r="I861" s="7">
        <f>FlightsPivot[[#This Row],[Total Fare]]*10%</f>
        <v>5596.25</v>
      </c>
      <c r="J861" s="7">
        <f>FlightsPivot[[#This Row],[Total Fare]]+FlightsPivot[[#This Row],[10% tax ]]</f>
        <v>61558.75</v>
      </c>
      <c r="K861" s="4">
        <v>7</v>
      </c>
      <c r="L861" s="4">
        <v>2015</v>
      </c>
      <c r="M861" t="str">
        <f>INDEX(RoutesPivot[DepAirport],MATCH($C861,RoutesPivot[[RouteID]:[RouteID]],0))</f>
        <v>ORD</v>
      </c>
      <c r="N861" t="str">
        <f>INDEX(RoutesPivot[AirportID],MATCH($C861,RoutesPivot[[RouteID]:[RouteID]],0))</f>
        <v>PHL</v>
      </c>
      <c r="O861">
        <f>INDEX(RoutesPivot[Distance],MATCH($C861,RoutesPivot[[RouteID]:[RouteID]],0))</f>
        <v>580</v>
      </c>
      <c r="P861">
        <f>INDEX(RoutesPivot[ListPrice],MATCH($C861,RoutesPivot[[RouteID]:[RouteID]],0))</f>
        <v>275</v>
      </c>
      <c r="Q861" t="str">
        <f>INDEX(AirportPivot[AirportName],MATCH($N861,AirportPivot[[AirportID]:[AirportID]],0))</f>
        <v>Philadelphia International</v>
      </c>
      <c r="R861">
        <f>INDEX(AirportPivot[Gates (number of available)],MATCH($N861,AirportPivot[[AirportID]:[AirportID]],0))</f>
        <v>89</v>
      </c>
    </row>
    <row r="862" spans="1:18" x14ac:dyDescent="0.25">
      <c r="A862" s="3" t="s">
        <v>893</v>
      </c>
      <c r="B862" s="12">
        <v>42244</v>
      </c>
      <c r="C862" s="4" t="s">
        <v>27</v>
      </c>
      <c r="D862" s="4">
        <v>12.2</v>
      </c>
      <c r="E862" s="4">
        <v>16</v>
      </c>
      <c r="F862" s="5">
        <v>0.77083333333333337</v>
      </c>
      <c r="G862" s="6">
        <v>220</v>
      </c>
      <c r="H862" s="7">
        <v>40700</v>
      </c>
      <c r="I862" s="7">
        <f>FlightsPivot[[#This Row],[Total Fare]]*10%</f>
        <v>4070</v>
      </c>
      <c r="J862" s="7">
        <f>FlightsPivot[[#This Row],[Total Fare]]+FlightsPivot[[#This Row],[10% tax ]]</f>
        <v>44770</v>
      </c>
      <c r="K862" s="4">
        <v>8</v>
      </c>
      <c r="L862" s="4">
        <v>2015</v>
      </c>
      <c r="M862" t="str">
        <f>INDEX(RoutesPivot[DepAirport],MATCH($C862,RoutesPivot[[RouteID]:[RouteID]],0))</f>
        <v>ORD</v>
      </c>
      <c r="N862" t="str">
        <f>INDEX(RoutesPivot[AirportID],MATCH($C862,RoutesPivot[[RouteID]:[RouteID]],0))</f>
        <v>ATL</v>
      </c>
      <c r="O862">
        <f>INDEX(RoutesPivot[Distance],MATCH($C862,RoutesPivot[[RouteID]:[RouteID]],0))</f>
        <v>510</v>
      </c>
      <c r="P862">
        <f>INDEX(RoutesPivot[ListPrice],MATCH($C862,RoutesPivot[[RouteID]:[RouteID]],0))</f>
        <v>200</v>
      </c>
      <c r="Q862" t="str">
        <f>INDEX(AirportPivot[AirportName],MATCH($N862,AirportPivot[[AirportID]:[AirportID]],0))</f>
        <v>Hartsfield-Jackson Atlanta International</v>
      </c>
      <c r="R862">
        <f>INDEX(AirportPivot[Gates (number of available)],MATCH($N862,AirportPivot[[AirportID]:[AirportID]],0))</f>
        <v>100</v>
      </c>
    </row>
    <row r="863" spans="1:18" x14ac:dyDescent="0.25">
      <c r="A863" s="3" t="s">
        <v>894</v>
      </c>
      <c r="B863" s="12">
        <v>42106</v>
      </c>
      <c r="C863" s="4" t="s">
        <v>21</v>
      </c>
      <c r="D863" s="4">
        <v>1.4</v>
      </c>
      <c r="E863" s="4">
        <v>165</v>
      </c>
      <c r="F863" s="5">
        <v>0.54166666666666663</v>
      </c>
      <c r="G863" s="6">
        <v>125</v>
      </c>
      <c r="H863" s="7">
        <v>20625</v>
      </c>
      <c r="I863" s="7">
        <f>FlightsPivot[[#This Row],[Total Fare]]*10%</f>
        <v>2062.5</v>
      </c>
      <c r="J863" s="7">
        <f>FlightsPivot[[#This Row],[Total Fare]]+FlightsPivot[[#This Row],[10% tax ]]</f>
        <v>22687.5</v>
      </c>
      <c r="K863" s="4">
        <v>4</v>
      </c>
      <c r="L863" s="4">
        <v>2015</v>
      </c>
      <c r="M863" t="str">
        <f>INDEX(RoutesPivot[DepAirport],MATCH($C863,RoutesPivot[[RouteID]:[RouteID]],0))</f>
        <v>ORD</v>
      </c>
      <c r="N863" t="str">
        <f>INDEX(RoutesPivot[AirportID],MATCH($C863,RoutesPivot[[RouteID]:[RouteID]],0))</f>
        <v>CLT</v>
      </c>
      <c r="O863">
        <f>INDEX(RoutesPivot[Distance],MATCH($C863,RoutesPivot[[RouteID]:[RouteID]],0))</f>
        <v>700</v>
      </c>
      <c r="P863">
        <f>INDEX(RoutesPivot[ListPrice],MATCH($C863,RoutesPivot[[RouteID]:[RouteID]],0))</f>
        <v>125</v>
      </c>
      <c r="Q863" t="str">
        <f>INDEX(AirportPivot[AirportName],MATCH($N863,AirportPivot[[AirportID]:[AirportID]],0))</f>
        <v>Charlotte/Douglas International</v>
      </c>
      <c r="R863">
        <f>INDEX(AirportPivot[Gates (number of available)],MATCH($N863,AirportPivot[[AirportID]:[AirportID]],0))</f>
        <v>65</v>
      </c>
    </row>
    <row r="864" spans="1:18" x14ac:dyDescent="0.25">
      <c r="A864" s="3" t="s">
        <v>895</v>
      </c>
      <c r="B864" s="12">
        <v>42361</v>
      </c>
      <c r="C864" s="4" t="s">
        <v>23</v>
      </c>
      <c r="D864" s="4">
        <v>3.1</v>
      </c>
      <c r="E864" s="4">
        <v>98</v>
      </c>
      <c r="F864" s="5">
        <v>0.625</v>
      </c>
      <c r="G864" s="6">
        <v>420</v>
      </c>
      <c r="H864" s="7">
        <v>77700</v>
      </c>
      <c r="I864" s="7">
        <f>FlightsPivot[[#This Row],[Total Fare]]*10%</f>
        <v>7770</v>
      </c>
      <c r="J864" s="7">
        <f>FlightsPivot[[#This Row],[Total Fare]]+FlightsPivot[[#This Row],[10% tax ]]</f>
        <v>85470</v>
      </c>
      <c r="K864" s="4">
        <v>12</v>
      </c>
      <c r="L864" s="4">
        <v>2015</v>
      </c>
      <c r="M864" t="str">
        <f>INDEX(RoutesPivot[DepAirport],MATCH($C864,RoutesPivot[[RouteID]:[RouteID]],0))</f>
        <v>ORD</v>
      </c>
      <c r="N864" t="str">
        <f>INDEX(RoutesPivot[AirportID],MATCH($C864,RoutesPivot[[RouteID]:[RouteID]],0))</f>
        <v>DEN</v>
      </c>
      <c r="O864">
        <f>INDEX(RoutesPivot[Distance],MATCH($C864,RoutesPivot[[RouteID]:[RouteID]],0))</f>
        <v>800</v>
      </c>
      <c r="P864">
        <f>INDEX(RoutesPivot[ListPrice],MATCH($C864,RoutesPivot[[RouteID]:[RouteID]],0))</f>
        <v>300</v>
      </c>
      <c r="Q864" t="str">
        <f>INDEX(AirportPivot[AirportName],MATCH($N864,AirportPivot[[AirportID]:[AirportID]],0))</f>
        <v>Denver International</v>
      </c>
      <c r="R864">
        <f>INDEX(AirportPivot[Gates (number of available)],MATCH($N864,AirportPivot[[AirportID]:[AirportID]],0))</f>
        <v>75</v>
      </c>
    </row>
    <row r="865" spans="1:18" x14ac:dyDescent="0.25">
      <c r="A865" s="3" t="s">
        <v>896</v>
      </c>
      <c r="B865" s="12">
        <v>41851</v>
      </c>
      <c r="C865" s="4" t="s">
        <v>17</v>
      </c>
      <c r="D865" s="4">
        <v>5.0999999999999996</v>
      </c>
      <c r="E865" s="4">
        <v>81</v>
      </c>
      <c r="F865" s="5">
        <v>0.29166666666666669</v>
      </c>
      <c r="G865" s="6">
        <v>385</v>
      </c>
      <c r="H865" s="7">
        <v>69685</v>
      </c>
      <c r="I865" s="7">
        <f>FlightsPivot[[#This Row],[Total Fare]]*10%</f>
        <v>6968.5</v>
      </c>
      <c r="J865" s="7">
        <f>FlightsPivot[[#This Row],[Total Fare]]+FlightsPivot[[#This Row],[10% tax ]]</f>
        <v>76653.5</v>
      </c>
      <c r="K865" s="4">
        <v>7</v>
      </c>
      <c r="L865" s="4">
        <v>2014</v>
      </c>
      <c r="M865" t="str">
        <f>INDEX(RoutesPivot[DepAirport],MATCH($C865,RoutesPivot[[RouteID]:[RouteID]],0))</f>
        <v>ORD</v>
      </c>
      <c r="N865" t="str">
        <f>INDEX(RoutesPivot[AirportID],MATCH($C865,RoutesPivot[[RouteID]:[RouteID]],0))</f>
        <v>LAX</v>
      </c>
      <c r="O865">
        <f>INDEX(RoutesPivot[Distance],MATCH($C865,RoutesPivot[[RouteID]:[RouteID]],0))</f>
        <v>1518</v>
      </c>
      <c r="P865">
        <f>INDEX(RoutesPivot[ListPrice],MATCH($C865,RoutesPivot[[RouteID]:[RouteID]],0))</f>
        <v>350</v>
      </c>
      <c r="Q865" t="str">
        <f>INDEX(AirportPivot[AirportName],MATCH($N865,AirportPivot[[AirportID]:[AirportID]],0))</f>
        <v>Los Angeles International</v>
      </c>
      <c r="R865">
        <f>INDEX(AirportPivot[Gates (number of available)],MATCH($N865,AirportPivot[[AirportID]:[AirportID]],0))</f>
        <v>86</v>
      </c>
    </row>
    <row r="866" spans="1:18" x14ac:dyDescent="0.25">
      <c r="A866" s="3" t="s">
        <v>897</v>
      </c>
      <c r="B866" s="12">
        <v>42068</v>
      </c>
      <c r="C866" s="4" t="s">
        <v>13</v>
      </c>
      <c r="D866" s="4">
        <v>1.7</v>
      </c>
      <c r="E866" s="4">
        <v>33</v>
      </c>
      <c r="F866" s="5">
        <v>0.47916666666666669</v>
      </c>
      <c r="G866" s="6">
        <v>250</v>
      </c>
      <c r="H866" s="7">
        <v>46250</v>
      </c>
      <c r="I866" s="7">
        <f>FlightsPivot[[#This Row],[Total Fare]]*10%</f>
        <v>4625</v>
      </c>
      <c r="J866" s="7">
        <f>FlightsPivot[[#This Row],[Total Fare]]+FlightsPivot[[#This Row],[10% tax ]]</f>
        <v>50875</v>
      </c>
      <c r="K866" s="4">
        <v>3</v>
      </c>
      <c r="L866" s="4">
        <v>2015</v>
      </c>
      <c r="M866" t="str">
        <f>INDEX(RoutesPivot[DepAirport],MATCH($C866,RoutesPivot[[RouteID]:[RouteID]],0))</f>
        <v>ORD</v>
      </c>
      <c r="N866" t="str">
        <f>INDEX(RoutesPivot[AirportID],MATCH($C866,RoutesPivot[[RouteID]:[RouteID]],0))</f>
        <v>JFK</v>
      </c>
      <c r="O866">
        <f>INDEX(RoutesPivot[Distance],MATCH($C866,RoutesPivot[[RouteID]:[RouteID]],0))</f>
        <v>619</v>
      </c>
      <c r="P866">
        <f>INDEX(RoutesPivot[ListPrice],MATCH($C866,RoutesPivot[[RouteID]:[RouteID]],0))</f>
        <v>250</v>
      </c>
      <c r="Q866" t="str">
        <f>INDEX(AirportPivot[AirportName],MATCH($N866,AirportPivot[[AirportID]:[AirportID]],0))</f>
        <v>John F Kennedy International</v>
      </c>
      <c r="R866">
        <f>INDEX(AirportPivot[Gates (number of available)],MATCH($N866,AirportPivot[[AirportID]:[AirportID]],0))</f>
        <v>120</v>
      </c>
    </row>
    <row r="867" spans="1:18" x14ac:dyDescent="0.25">
      <c r="A867" s="3" t="s">
        <v>898</v>
      </c>
      <c r="B867" s="12">
        <v>41791</v>
      </c>
      <c r="C867" s="4" t="s">
        <v>23</v>
      </c>
      <c r="D867" s="4">
        <v>1.7</v>
      </c>
      <c r="E867" s="4">
        <v>55</v>
      </c>
      <c r="F867" s="5">
        <v>0.3125</v>
      </c>
      <c r="G867" s="6">
        <v>330</v>
      </c>
      <c r="H867" s="7">
        <v>54450</v>
      </c>
      <c r="I867" s="7">
        <f>FlightsPivot[[#This Row],[Total Fare]]*10%</f>
        <v>5445</v>
      </c>
      <c r="J867" s="7">
        <f>FlightsPivot[[#This Row],[Total Fare]]+FlightsPivot[[#This Row],[10% tax ]]</f>
        <v>59895</v>
      </c>
      <c r="K867" s="4">
        <v>6</v>
      </c>
      <c r="L867" s="4">
        <v>2014</v>
      </c>
      <c r="M867" t="str">
        <f>INDEX(RoutesPivot[DepAirport],MATCH($C867,RoutesPivot[[RouteID]:[RouteID]],0))</f>
        <v>ORD</v>
      </c>
      <c r="N867" t="str">
        <f>INDEX(RoutesPivot[AirportID],MATCH($C867,RoutesPivot[[RouteID]:[RouteID]],0))</f>
        <v>DEN</v>
      </c>
      <c r="O867">
        <f>INDEX(RoutesPivot[Distance],MATCH($C867,RoutesPivot[[RouteID]:[RouteID]],0))</f>
        <v>800</v>
      </c>
      <c r="P867">
        <f>INDEX(RoutesPivot[ListPrice],MATCH($C867,RoutesPivot[[RouteID]:[RouteID]],0))</f>
        <v>300</v>
      </c>
      <c r="Q867" t="str">
        <f>INDEX(AirportPivot[AirportName],MATCH($N867,AirportPivot[[AirportID]:[AirportID]],0))</f>
        <v>Denver International</v>
      </c>
      <c r="R867">
        <f>INDEX(AirportPivot[Gates (number of available)],MATCH($N867,AirportPivot[[AirportID]:[AirportID]],0))</f>
        <v>75</v>
      </c>
    </row>
    <row r="868" spans="1:18" x14ac:dyDescent="0.25">
      <c r="A868" s="3" t="s">
        <v>899</v>
      </c>
      <c r="B868" s="12">
        <v>41915</v>
      </c>
      <c r="C868" s="4" t="s">
        <v>37</v>
      </c>
      <c r="D868" s="4">
        <v>2.1</v>
      </c>
      <c r="E868" s="4">
        <v>32</v>
      </c>
      <c r="F868" s="5">
        <v>0.83333333333333337</v>
      </c>
      <c r="G868" s="6">
        <v>350</v>
      </c>
      <c r="H868" s="7">
        <v>64750</v>
      </c>
      <c r="I868" s="7">
        <f>FlightsPivot[[#This Row],[Total Fare]]*10%</f>
        <v>6475</v>
      </c>
      <c r="J868" s="7">
        <f>FlightsPivot[[#This Row],[Total Fare]]+FlightsPivot[[#This Row],[10% tax ]]</f>
        <v>71225</v>
      </c>
      <c r="K868" s="4">
        <v>10</v>
      </c>
      <c r="L868" s="4">
        <v>2014</v>
      </c>
      <c r="M868" t="str">
        <f>INDEX(RoutesPivot[DepAirport],MATCH($C868,RoutesPivot[[RouteID]:[RouteID]],0))</f>
        <v>ORD</v>
      </c>
      <c r="N868" t="str">
        <f>INDEX(RoutesPivot[AirportID],MATCH($C868,RoutesPivot[[RouteID]:[RouteID]],0))</f>
        <v>SEA</v>
      </c>
      <c r="O868">
        <f>INDEX(RoutesPivot[Distance],MATCH($C868,RoutesPivot[[RouteID]:[RouteID]],0))</f>
        <v>1500</v>
      </c>
      <c r="P868">
        <f>INDEX(RoutesPivot[ListPrice],MATCH($C868,RoutesPivot[[RouteID]:[RouteID]],0))</f>
        <v>350</v>
      </c>
      <c r="Q868" t="str">
        <f>INDEX(AirportPivot[AirportName],MATCH($N868,AirportPivot[[AirportID]:[AirportID]],0))</f>
        <v>Seattle-Tacoma International</v>
      </c>
      <c r="R868">
        <f>INDEX(AirportPivot[Gates (number of available)],MATCH($N868,AirportPivot[[AirportID]:[AirportID]],0))</f>
        <v>58</v>
      </c>
    </row>
    <row r="869" spans="1:18" x14ac:dyDescent="0.25">
      <c r="A869" s="3" t="s">
        <v>900</v>
      </c>
      <c r="B869" s="12">
        <v>42207</v>
      </c>
      <c r="C869" s="4" t="s">
        <v>70</v>
      </c>
      <c r="D869" s="4">
        <v>2.5</v>
      </c>
      <c r="E869" s="4">
        <v>84</v>
      </c>
      <c r="F869" s="5">
        <v>0.70833333333333337</v>
      </c>
      <c r="G869" s="6">
        <v>302.5</v>
      </c>
      <c r="H869" s="7">
        <v>54752.5</v>
      </c>
      <c r="I869" s="7">
        <f>FlightsPivot[[#This Row],[Total Fare]]*10%</f>
        <v>5475.25</v>
      </c>
      <c r="J869" s="7">
        <f>FlightsPivot[[#This Row],[Total Fare]]+FlightsPivot[[#This Row],[10% tax ]]</f>
        <v>60227.75</v>
      </c>
      <c r="K869" s="4">
        <v>7</v>
      </c>
      <c r="L869" s="4">
        <v>2015</v>
      </c>
      <c r="M869" t="str">
        <f>INDEX(RoutesPivot[DepAirport],MATCH($C869,RoutesPivot[[RouteID]:[RouteID]],0))</f>
        <v>ORD</v>
      </c>
      <c r="N869" t="str">
        <f>INDEX(RoutesPivot[AirportID],MATCH($C869,RoutesPivot[[RouteID]:[RouteID]],0))</f>
        <v>LAS</v>
      </c>
      <c r="O869">
        <f>INDEX(RoutesPivot[Distance],MATCH($C869,RoutesPivot[[RouteID]:[RouteID]],0))</f>
        <v>1100</v>
      </c>
      <c r="P869">
        <f>INDEX(RoutesPivot[ListPrice],MATCH($C869,RoutesPivot[[RouteID]:[RouteID]],0))</f>
        <v>275</v>
      </c>
      <c r="Q869" t="str">
        <f>INDEX(AirportPivot[AirportName],MATCH($N869,AirportPivot[[AirportID]:[AirportID]],0))</f>
        <v>McCarran International</v>
      </c>
      <c r="R869">
        <f>INDEX(AirportPivot[Gates (number of available)],MATCH($N869,AirportPivot[[AirportID]:[AirportID]],0))</f>
        <v>68</v>
      </c>
    </row>
    <row r="870" spans="1:18" x14ac:dyDescent="0.25">
      <c r="A870" s="3" t="s">
        <v>901</v>
      </c>
      <c r="B870" s="12">
        <v>41705</v>
      </c>
      <c r="C870" s="4" t="s">
        <v>80</v>
      </c>
      <c r="D870" s="4">
        <v>1.3</v>
      </c>
      <c r="E870" s="4">
        <v>165</v>
      </c>
      <c r="F870" s="5">
        <v>0.70833333333333337</v>
      </c>
      <c r="G870" s="6">
        <v>300</v>
      </c>
      <c r="H870" s="7">
        <v>49500</v>
      </c>
      <c r="I870" s="7">
        <f>FlightsPivot[[#This Row],[Total Fare]]*10%</f>
        <v>4950</v>
      </c>
      <c r="J870" s="7">
        <f>FlightsPivot[[#This Row],[Total Fare]]+FlightsPivot[[#This Row],[10% tax ]]</f>
        <v>54450</v>
      </c>
      <c r="K870" s="4">
        <v>3</v>
      </c>
      <c r="L870" s="4">
        <v>2014</v>
      </c>
      <c r="M870" t="str">
        <f>INDEX(RoutesPivot[DepAirport],MATCH($C870,RoutesPivot[[RouteID]:[RouteID]],0))</f>
        <v>ORD</v>
      </c>
      <c r="N870" t="str">
        <f>INDEX(RoutesPivot[AirportID],MATCH($C870,RoutesPivot[[RouteID]:[RouteID]],0))</f>
        <v>MIA</v>
      </c>
      <c r="O870">
        <f>INDEX(RoutesPivot[Distance],MATCH($C870,RoutesPivot[[RouteID]:[RouteID]],0))</f>
        <v>1000</v>
      </c>
      <c r="P870">
        <f>INDEX(RoutesPivot[ListPrice],MATCH($C870,RoutesPivot[[RouteID]:[RouteID]],0))</f>
        <v>300</v>
      </c>
      <c r="Q870" t="str">
        <f>INDEX(AirportPivot[AirportName],MATCH($N870,AirportPivot[[AirportID]:[AirportID]],0))</f>
        <v>Miami International</v>
      </c>
      <c r="R870">
        <f>INDEX(AirportPivot[Gates (number of available)],MATCH($N870,AirportPivot[[AirportID]:[AirportID]],0))</f>
        <v>80</v>
      </c>
    </row>
    <row r="871" spans="1:18" x14ac:dyDescent="0.25">
      <c r="A871" s="3" t="s">
        <v>902</v>
      </c>
      <c r="B871" s="12">
        <v>41997</v>
      </c>
      <c r="C871" s="4" t="s">
        <v>70</v>
      </c>
      <c r="D871" s="4">
        <v>5.9</v>
      </c>
      <c r="E871" s="4">
        <v>73</v>
      </c>
      <c r="F871" s="5">
        <v>0.79166666666666663</v>
      </c>
      <c r="G871" s="6">
        <v>385</v>
      </c>
      <c r="H871" s="7">
        <v>69685</v>
      </c>
      <c r="I871" s="7">
        <f>FlightsPivot[[#This Row],[Total Fare]]*10%</f>
        <v>6968.5</v>
      </c>
      <c r="J871" s="7">
        <f>FlightsPivot[[#This Row],[Total Fare]]+FlightsPivot[[#This Row],[10% tax ]]</f>
        <v>76653.5</v>
      </c>
      <c r="K871" s="4">
        <v>12</v>
      </c>
      <c r="L871" s="4">
        <v>2014</v>
      </c>
      <c r="M871" t="str">
        <f>INDEX(RoutesPivot[DepAirport],MATCH($C871,RoutesPivot[[RouteID]:[RouteID]],0))</f>
        <v>ORD</v>
      </c>
      <c r="N871" t="str">
        <f>INDEX(RoutesPivot[AirportID],MATCH($C871,RoutesPivot[[RouteID]:[RouteID]],0))</f>
        <v>LAS</v>
      </c>
      <c r="O871">
        <f>INDEX(RoutesPivot[Distance],MATCH($C871,RoutesPivot[[RouteID]:[RouteID]],0))</f>
        <v>1100</v>
      </c>
      <c r="P871">
        <f>INDEX(RoutesPivot[ListPrice],MATCH($C871,RoutesPivot[[RouteID]:[RouteID]],0))</f>
        <v>275</v>
      </c>
      <c r="Q871" t="str">
        <f>INDEX(AirportPivot[AirportName],MATCH($N871,AirportPivot[[AirportID]:[AirportID]],0))</f>
        <v>McCarran International</v>
      </c>
      <c r="R871">
        <f>INDEX(AirportPivot[Gates (number of available)],MATCH($N871,AirportPivot[[AirportID]:[AirportID]],0))</f>
        <v>68</v>
      </c>
    </row>
    <row r="872" spans="1:18" x14ac:dyDescent="0.25">
      <c r="A872" s="3" t="s">
        <v>903</v>
      </c>
      <c r="B872" s="12">
        <v>42228</v>
      </c>
      <c r="C872" s="4" t="s">
        <v>23</v>
      </c>
      <c r="D872" s="4">
        <v>3.3</v>
      </c>
      <c r="E872" s="4">
        <v>162</v>
      </c>
      <c r="F872" s="5">
        <v>0.33333333333333331</v>
      </c>
      <c r="G872" s="6">
        <v>330</v>
      </c>
      <c r="H872" s="7">
        <v>54450</v>
      </c>
      <c r="I872" s="7">
        <f>FlightsPivot[[#This Row],[Total Fare]]*10%</f>
        <v>5445</v>
      </c>
      <c r="J872" s="7">
        <f>FlightsPivot[[#This Row],[Total Fare]]+FlightsPivot[[#This Row],[10% tax ]]</f>
        <v>59895</v>
      </c>
      <c r="K872" s="4">
        <v>8</v>
      </c>
      <c r="L872" s="4">
        <v>2015</v>
      </c>
      <c r="M872" t="str">
        <f>INDEX(RoutesPivot[DepAirport],MATCH($C872,RoutesPivot[[RouteID]:[RouteID]],0))</f>
        <v>ORD</v>
      </c>
      <c r="N872" t="str">
        <f>INDEX(RoutesPivot[AirportID],MATCH($C872,RoutesPivot[[RouteID]:[RouteID]],0))</f>
        <v>DEN</v>
      </c>
      <c r="O872">
        <f>INDEX(RoutesPivot[Distance],MATCH($C872,RoutesPivot[[RouteID]:[RouteID]],0))</f>
        <v>800</v>
      </c>
      <c r="P872">
        <f>INDEX(RoutesPivot[ListPrice],MATCH($C872,RoutesPivot[[RouteID]:[RouteID]],0))</f>
        <v>300</v>
      </c>
      <c r="Q872" t="str">
        <f>INDEX(AirportPivot[AirportName],MATCH($N872,AirportPivot[[AirportID]:[AirportID]],0))</f>
        <v>Denver International</v>
      </c>
      <c r="R872">
        <f>INDEX(AirportPivot[Gates (number of available)],MATCH($N872,AirportPivot[[AirportID]:[AirportID]],0))</f>
        <v>75</v>
      </c>
    </row>
    <row r="873" spans="1:18" x14ac:dyDescent="0.25">
      <c r="A873" s="3" t="s">
        <v>904</v>
      </c>
      <c r="B873" s="12">
        <v>42197</v>
      </c>
      <c r="C873" s="4" t="s">
        <v>53</v>
      </c>
      <c r="D873" s="4">
        <v>0.2</v>
      </c>
      <c r="E873" s="4">
        <v>132</v>
      </c>
      <c r="F873" s="5">
        <v>0.79166666666666663</v>
      </c>
      <c r="G873" s="6">
        <v>330</v>
      </c>
      <c r="H873" s="7">
        <v>61050</v>
      </c>
      <c r="I873" s="7">
        <f>FlightsPivot[[#This Row],[Total Fare]]*10%</f>
        <v>6105</v>
      </c>
      <c r="J873" s="7">
        <f>FlightsPivot[[#This Row],[Total Fare]]+FlightsPivot[[#This Row],[10% tax ]]</f>
        <v>67155</v>
      </c>
      <c r="K873" s="4">
        <v>7</v>
      </c>
      <c r="L873" s="4">
        <v>2015</v>
      </c>
      <c r="M873" t="str">
        <f>INDEX(RoutesPivot[DepAirport],MATCH($C873,RoutesPivot[[RouteID]:[RouteID]],0))</f>
        <v>ORD</v>
      </c>
      <c r="N873" t="str">
        <f>INDEX(RoutesPivot[AirportID],MATCH($C873,RoutesPivot[[RouteID]:[RouteID]],0))</f>
        <v>FLL</v>
      </c>
      <c r="O873">
        <f>INDEX(RoutesPivot[Distance],MATCH($C873,RoutesPivot[[RouteID]:[RouteID]],0))</f>
        <v>940</v>
      </c>
      <c r="P873">
        <f>INDEX(RoutesPivot[ListPrice],MATCH($C873,RoutesPivot[[RouteID]:[RouteID]],0))</f>
        <v>300</v>
      </c>
      <c r="Q873" t="str">
        <f>INDEX(AirportPivot[AirportName],MATCH($N873,AirportPivot[[AirportID]:[AirportID]],0))</f>
        <v>Fort Lauderdale/Hollywood International</v>
      </c>
      <c r="R873">
        <f>INDEX(AirportPivot[Gates (number of available)],MATCH($N873,AirportPivot[[AirportID]:[AirportID]],0))</f>
        <v>55</v>
      </c>
    </row>
    <row r="874" spans="1:18" x14ac:dyDescent="0.25">
      <c r="A874" s="3" t="s">
        <v>905</v>
      </c>
      <c r="B874" s="12">
        <v>42241</v>
      </c>
      <c r="C874" s="4" t="s">
        <v>33</v>
      </c>
      <c r="D874" s="4">
        <v>2</v>
      </c>
      <c r="E874" s="4">
        <v>134</v>
      </c>
      <c r="F874" s="5">
        <v>0.29166666666666669</v>
      </c>
      <c r="G874" s="6">
        <v>412.5</v>
      </c>
      <c r="H874" s="7">
        <v>76312.5</v>
      </c>
      <c r="I874" s="7">
        <f>FlightsPivot[[#This Row],[Total Fare]]*10%</f>
        <v>7631.25</v>
      </c>
      <c r="J874" s="7">
        <f>FlightsPivot[[#This Row],[Total Fare]]+FlightsPivot[[#This Row],[10% tax ]]</f>
        <v>83943.75</v>
      </c>
      <c r="K874" s="4">
        <v>8</v>
      </c>
      <c r="L874" s="4">
        <v>2015</v>
      </c>
      <c r="M874" t="str">
        <f>INDEX(RoutesPivot[DepAirport],MATCH($C874,RoutesPivot[[RouteID]:[RouteID]],0))</f>
        <v>ORD</v>
      </c>
      <c r="N874" t="str">
        <f>INDEX(RoutesPivot[AirportID],MATCH($C874,RoutesPivot[[RouteID]:[RouteID]],0))</f>
        <v>SFO</v>
      </c>
      <c r="O874">
        <f>INDEX(RoutesPivot[Distance],MATCH($C874,RoutesPivot[[RouteID]:[RouteID]],0))</f>
        <v>1600</v>
      </c>
      <c r="P874">
        <f>INDEX(RoutesPivot[ListPrice],MATCH($C874,RoutesPivot[[RouteID]:[RouteID]],0))</f>
        <v>375</v>
      </c>
      <c r="Q874" t="str">
        <f>INDEX(AirportPivot[AirportName],MATCH($N874,AirportPivot[[AirportID]:[AirportID]],0))</f>
        <v>San Francisco International</v>
      </c>
      <c r="R874">
        <f>INDEX(AirportPivot[Gates (number of available)],MATCH($N874,AirportPivot[[AirportID]:[AirportID]],0))</f>
        <v>70</v>
      </c>
    </row>
    <row r="875" spans="1:18" x14ac:dyDescent="0.25">
      <c r="A875" s="3" t="s">
        <v>906</v>
      </c>
      <c r="B875" s="12">
        <v>42358</v>
      </c>
      <c r="C875" s="4" t="s">
        <v>17</v>
      </c>
      <c r="D875" s="4">
        <v>3.8</v>
      </c>
      <c r="E875" s="4">
        <v>89</v>
      </c>
      <c r="F875" s="5">
        <v>0.29166666666666669</v>
      </c>
      <c r="G875" s="6">
        <v>350</v>
      </c>
      <c r="H875" s="7">
        <v>63350</v>
      </c>
      <c r="I875" s="7">
        <f>FlightsPivot[[#This Row],[Total Fare]]*10%</f>
        <v>6335</v>
      </c>
      <c r="J875" s="7">
        <f>FlightsPivot[[#This Row],[Total Fare]]+FlightsPivot[[#This Row],[10% tax ]]</f>
        <v>69685</v>
      </c>
      <c r="K875" s="4">
        <v>12</v>
      </c>
      <c r="L875" s="4">
        <v>2015</v>
      </c>
      <c r="M875" t="str">
        <f>INDEX(RoutesPivot[DepAirport],MATCH($C875,RoutesPivot[[RouteID]:[RouteID]],0))</f>
        <v>ORD</v>
      </c>
      <c r="N875" t="str">
        <f>INDEX(RoutesPivot[AirportID],MATCH($C875,RoutesPivot[[RouteID]:[RouteID]],0))</f>
        <v>LAX</v>
      </c>
      <c r="O875">
        <f>INDEX(RoutesPivot[Distance],MATCH($C875,RoutesPivot[[RouteID]:[RouteID]],0))</f>
        <v>1518</v>
      </c>
      <c r="P875">
        <f>INDEX(RoutesPivot[ListPrice],MATCH($C875,RoutesPivot[[RouteID]:[RouteID]],0))</f>
        <v>350</v>
      </c>
      <c r="Q875" t="str">
        <f>INDEX(AirportPivot[AirportName],MATCH($N875,AirportPivot[[AirportID]:[AirportID]],0))</f>
        <v>Los Angeles International</v>
      </c>
      <c r="R875">
        <f>INDEX(AirportPivot[Gates (number of available)],MATCH($N875,AirportPivot[[AirportID]:[AirportID]],0))</f>
        <v>86</v>
      </c>
    </row>
    <row r="876" spans="1:18" x14ac:dyDescent="0.25">
      <c r="A876" s="3" t="s">
        <v>907</v>
      </c>
      <c r="B876" s="12">
        <v>41809</v>
      </c>
      <c r="C876" s="4" t="s">
        <v>13</v>
      </c>
      <c r="D876" s="4">
        <v>2.4</v>
      </c>
      <c r="E876" s="4">
        <v>92</v>
      </c>
      <c r="F876" s="5">
        <v>0.52083333333333337</v>
      </c>
      <c r="G876" s="6">
        <v>275</v>
      </c>
      <c r="H876" s="7">
        <v>50875</v>
      </c>
      <c r="I876" s="7">
        <f>FlightsPivot[[#This Row],[Total Fare]]*10%</f>
        <v>5087.5</v>
      </c>
      <c r="J876" s="7">
        <f>FlightsPivot[[#This Row],[Total Fare]]+FlightsPivot[[#This Row],[10% tax ]]</f>
        <v>55962.5</v>
      </c>
      <c r="K876" s="4">
        <v>6</v>
      </c>
      <c r="L876" s="4">
        <v>2014</v>
      </c>
      <c r="M876" t="str">
        <f>INDEX(RoutesPivot[DepAirport],MATCH($C876,RoutesPivot[[RouteID]:[RouteID]],0))</f>
        <v>ORD</v>
      </c>
      <c r="N876" t="str">
        <f>INDEX(RoutesPivot[AirportID],MATCH($C876,RoutesPivot[[RouteID]:[RouteID]],0))</f>
        <v>JFK</v>
      </c>
      <c r="O876">
        <f>INDEX(RoutesPivot[Distance],MATCH($C876,RoutesPivot[[RouteID]:[RouteID]],0))</f>
        <v>619</v>
      </c>
      <c r="P876">
        <f>INDEX(RoutesPivot[ListPrice],MATCH($C876,RoutesPivot[[RouteID]:[RouteID]],0))</f>
        <v>250</v>
      </c>
      <c r="Q876" t="str">
        <f>INDEX(AirportPivot[AirportName],MATCH($N876,AirportPivot[[AirportID]:[AirportID]],0))</f>
        <v>John F Kennedy International</v>
      </c>
      <c r="R876">
        <f>INDEX(AirportPivot[Gates (number of available)],MATCH($N876,AirportPivot[[AirportID]:[AirportID]],0))</f>
        <v>120</v>
      </c>
    </row>
    <row r="877" spans="1:18" x14ac:dyDescent="0.25">
      <c r="A877" s="3" t="s">
        <v>908</v>
      </c>
      <c r="B877" s="12">
        <v>42213</v>
      </c>
      <c r="C877" s="4" t="s">
        <v>17</v>
      </c>
      <c r="D877" s="4">
        <v>7.3</v>
      </c>
      <c r="E877" s="4">
        <v>149</v>
      </c>
      <c r="F877" s="5">
        <v>0.79166666666666663</v>
      </c>
      <c r="G877" s="6">
        <v>385</v>
      </c>
      <c r="H877" s="7">
        <v>71225</v>
      </c>
      <c r="I877" s="7">
        <f>FlightsPivot[[#This Row],[Total Fare]]*10%</f>
        <v>7122.5</v>
      </c>
      <c r="J877" s="7">
        <f>FlightsPivot[[#This Row],[Total Fare]]+FlightsPivot[[#This Row],[10% tax ]]</f>
        <v>78347.5</v>
      </c>
      <c r="K877" s="4">
        <v>7</v>
      </c>
      <c r="L877" s="4">
        <v>2015</v>
      </c>
      <c r="M877" t="str">
        <f>INDEX(RoutesPivot[DepAirport],MATCH($C877,RoutesPivot[[RouteID]:[RouteID]],0))</f>
        <v>ORD</v>
      </c>
      <c r="N877" t="str">
        <f>INDEX(RoutesPivot[AirportID],MATCH($C877,RoutesPivot[[RouteID]:[RouteID]],0))</f>
        <v>LAX</v>
      </c>
      <c r="O877">
        <f>INDEX(RoutesPivot[Distance],MATCH($C877,RoutesPivot[[RouteID]:[RouteID]],0))</f>
        <v>1518</v>
      </c>
      <c r="P877">
        <f>INDEX(RoutesPivot[ListPrice],MATCH($C877,RoutesPivot[[RouteID]:[RouteID]],0))</f>
        <v>350</v>
      </c>
      <c r="Q877" t="str">
        <f>INDEX(AirportPivot[AirportName],MATCH($N877,AirportPivot[[AirportID]:[AirportID]],0))</f>
        <v>Los Angeles International</v>
      </c>
      <c r="R877">
        <f>INDEX(AirportPivot[Gates (number of available)],MATCH($N877,AirportPivot[[AirportID]:[AirportID]],0))</f>
        <v>86</v>
      </c>
    </row>
    <row r="878" spans="1:18" x14ac:dyDescent="0.25">
      <c r="A878" s="3" t="s">
        <v>909</v>
      </c>
      <c r="B878" s="12">
        <v>41958</v>
      </c>
      <c r="C878" s="4" t="s">
        <v>17</v>
      </c>
      <c r="D878" s="4">
        <v>3.8</v>
      </c>
      <c r="E878" s="4">
        <v>6</v>
      </c>
      <c r="F878" s="5">
        <v>0.70833333333333337</v>
      </c>
      <c r="G878" s="6">
        <v>350</v>
      </c>
      <c r="H878" s="7">
        <v>64750</v>
      </c>
      <c r="I878" s="7">
        <f>FlightsPivot[[#This Row],[Total Fare]]*10%</f>
        <v>6475</v>
      </c>
      <c r="J878" s="7">
        <f>FlightsPivot[[#This Row],[Total Fare]]+FlightsPivot[[#This Row],[10% tax ]]</f>
        <v>71225</v>
      </c>
      <c r="K878" s="4">
        <v>11</v>
      </c>
      <c r="L878" s="4">
        <v>2014</v>
      </c>
      <c r="M878" t="str">
        <f>INDEX(RoutesPivot[DepAirport],MATCH($C878,RoutesPivot[[RouteID]:[RouteID]],0))</f>
        <v>ORD</v>
      </c>
      <c r="N878" t="str">
        <f>INDEX(RoutesPivot[AirportID],MATCH($C878,RoutesPivot[[RouteID]:[RouteID]],0))</f>
        <v>LAX</v>
      </c>
      <c r="O878">
        <f>INDEX(RoutesPivot[Distance],MATCH($C878,RoutesPivot[[RouteID]:[RouteID]],0))</f>
        <v>1518</v>
      </c>
      <c r="P878">
        <f>INDEX(RoutesPivot[ListPrice],MATCH($C878,RoutesPivot[[RouteID]:[RouteID]],0))</f>
        <v>350</v>
      </c>
      <c r="Q878" t="str">
        <f>INDEX(AirportPivot[AirportName],MATCH($N878,AirportPivot[[AirportID]:[AirportID]],0))</f>
        <v>Los Angeles International</v>
      </c>
      <c r="R878">
        <f>INDEX(AirportPivot[Gates (number of available)],MATCH($N878,AirportPivot[[AirportID]:[AirportID]],0))</f>
        <v>86</v>
      </c>
    </row>
    <row r="879" spans="1:18" x14ac:dyDescent="0.25">
      <c r="A879" s="3" t="s">
        <v>910</v>
      </c>
      <c r="B879" s="12">
        <v>42346</v>
      </c>
      <c r="C879" s="4" t="s">
        <v>25</v>
      </c>
      <c r="D879" s="4">
        <v>2.2999999999999998</v>
      </c>
      <c r="E879" s="4">
        <v>75</v>
      </c>
      <c r="F879" s="5">
        <v>0.72916666666666663</v>
      </c>
      <c r="G879" s="6">
        <v>200</v>
      </c>
      <c r="H879" s="7">
        <v>36200</v>
      </c>
      <c r="I879" s="7">
        <f>FlightsPivot[[#This Row],[Total Fare]]*10%</f>
        <v>3620</v>
      </c>
      <c r="J879" s="7">
        <f>FlightsPivot[[#This Row],[Total Fare]]+FlightsPivot[[#This Row],[10% tax ]]</f>
        <v>39820</v>
      </c>
      <c r="K879" s="4">
        <v>12</v>
      </c>
      <c r="L879" s="4">
        <v>2015</v>
      </c>
      <c r="M879" t="str">
        <f>INDEX(RoutesPivot[DepAirport],MATCH($C879,RoutesPivot[[RouteID]:[RouteID]],0))</f>
        <v>ORD</v>
      </c>
      <c r="N879" t="str">
        <f>INDEX(RoutesPivot[AirportID],MATCH($C879,RoutesPivot[[RouteID]:[RouteID]],0))</f>
        <v>DFW</v>
      </c>
      <c r="O879">
        <f>INDEX(RoutesPivot[Distance],MATCH($C879,RoutesPivot[[RouteID]:[RouteID]],0))</f>
        <v>700</v>
      </c>
      <c r="P879">
        <f>INDEX(RoutesPivot[ListPrice],MATCH($C879,RoutesPivot[[RouteID]:[RouteID]],0))</f>
        <v>200</v>
      </c>
      <c r="Q879" t="str">
        <f>INDEX(AirportPivot[AirportName],MATCH($N879,AirportPivot[[AirportID]:[AirportID]],0))</f>
        <v>Dallas/Fort Worth International</v>
      </c>
      <c r="R879">
        <f>INDEX(AirportPivot[Gates (number of available)],MATCH($N879,AirportPivot[[AirportID]:[AirportID]],0))</f>
        <v>130</v>
      </c>
    </row>
    <row r="880" spans="1:18" x14ac:dyDescent="0.25">
      <c r="A880" s="3" t="s">
        <v>911</v>
      </c>
      <c r="B880" s="12">
        <v>42176</v>
      </c>
      <c r="C880" s="4" t="s">
        <v>47</v>
      </c>
      <c r="D880" s="4">
        <v>1.8</v>
      </c>
      <c r="E880" s="4">
        <v>190</v>
      </c>
      <c r="F880" s="5">
        <v>0.29166666666666669</v>
      </c>
      <c r="G880" s="6">
        <v>275</v>
      </c>
      <c r="H880" s="7">
        <v>45375</v>
      </c>
      <c r="I880" s="7">
        <f>FlightsPivot[[#This Row],[Total Fare]]*10%</f>
        <v>4537.5</v>
      </c>
      <c r="J880" s="7">
        <f>FlightsPivot[[#This Row],[Total Fare]]+FlightsPivot[[#This Row],[10% tax ]]</f>
        <v>49912.5</v>
      </c>
      <c r="K880" s="4">
        <v>6</v>
      </c>
      <c r="L880" s="4">
        <v>2015</v>
      </c>
      <c r="M880" t="str">
        <f>INDEX(RoutesPivot[DepAirport],MATCH($C880,RoutesPivot[[RouteID]:[RouteID]],0))</f>
        <v>ORD</v>
      </c>
      <c r="N880" t="str">
        <f>INDEX(RoutesPivot[AirportID],MATCH($C880,RoutesPivot[[RouteID]:[RouteID]],0))</f>
        <v>PHX</v>
      </c>
      <c r="O880">
        <f>INDEX(RoutesPivot[Distance],MATCH($C880,RoutesPivot[[RouteID]:[RouteID]],0))</f>
        <v>1200</v>
      </c>
      <c r="P880">
        <f>INDEX(RoutesPivot[ListPrice],MATCH($C880,RoutesPivot[[RouteID]:[RouteID]],0))</f>
        <v>250</v>
      </c>
      <c r="Q880" t="str">
        <f>INDEX(AirportPivot[AirportName],MATCH($N880,AirportPivot[[AirportID]:[AirportID]],0))</f>
        <v>Phoenix Sky Harbor International</v>
      </c>
      <c r="R880">
        <f>INDEX(AirportPivot[Gates (number of available)],MATCH($N880,AirportPivot[[AirportID]:[AirportID]],0))</f>
        <v>60</v>
      </c>
    </row>
    <row r="881" spans="1:18" x14ac:dyDescent="0.25">
      <c r="A881" s="3" t="s">
        <v>912</v>
      </c>
      <c r="B881" s="12">
        <v>41752</v>
      </c>
      <c r="C881" s="4" t="s">
        <v>30</v>
      </c>
      <c r="D881" s="4">
        <v>2.8</v>
      </c>
      <c r="E881" s="4">
        <v>157</v>
      </c>
      <c r="F881" s="5">
        <v>0.72916666666666663</v>
      </c>
      <c r="G881" s="6">
        <v>250</v>
      </c>
      <c r="H881" s="7">
        <v>41250</v>
      </c>
      <c r="I881" s="7">
        <f>FlightsPivot[[#This Row],[Total Fare]]*10%</f>
        <v>4125</v>
      </c>
      <c r="J881" s="7">
        <f>FlightsPivot[[#This Row],[Total Fare]]+FlightsPivot[[#This Row],[10% tax ]]</f>
        <v>45375</v>
      </c>
      <c r="K881" s="4">
        <v>4</v>
      </c>
      <c r="L881" s="4">
        <v>2014</v>
      </c>
      <c r="M881" t="str">
        <f>INDEX(RoutesPivot[DepAirport],MATCH($C881,RoutesPivot[[RouteID]:[RouteID]],0))</f>
        <v>ORD</v>
      </c>
      <c r="N881" t="str">
        <f>INDEX(RoutesPivot[AirportID],MATCH($C881,RoutesPivot[[RouteID]:[RouteID]],0))</f>
        <v>MCO</v>
      </c>
      <c r="O881">
        <f>INDEX(RoutesPivot[Distance],MATCH($C881,RoutesPivot[[RouteID]:[RouteID]],0))</f>
        <v>850</v>
      </c>
      <c r="P881">
        <f>INDEX(RoutesPivot[ListPrice],MATCH($C881,RoutesPivot[[RouteID]:[RouteID]],0))</f>
        <v>250</v>
      </c>
      <c r="Q881" t="str">
        <f>INDEX(AirportPivot[AirportName],MATCH($N881,AirportPivot[[AirportID]:[AirportID]],0))</f>
        <v>Orlando International</v>
      </c>
      <c r="R881">
        <f>INDEX(AirportPivot[Gates (number of available)],MATCH($N881,AirportPivot[[AirportID]:[AirportID]],0))</f>
        <v>67</v>
      </c>
    </row>
    <row r="882" spans="1:18" x14ac:dyDescent="0.25">
      <c r="A882" s="3" t="s">
        <v>913</v>
      </c>
      <c r="B882" s="12">
        <v>41661</v>
      </c>
      <c r="C882" s="4" t="s">
        <v>17</v>
      </c>
      <c r="D882" s="4">
        <v>2.5</v>
      </c>
      <c r="E882" s="4">
        <v>11</v>
      </c>
      <c r="F882" s="5">
        <v>0.8125</v>
      </c>
      <c r="G882" s="6">
        <v>350</v>
      </c>
      <c r="H882" s="7">
        <v>64750</v>
      </c>
      <c r="I882" s="7">
        <f>FlightsPivot[[#This Row],[Total Fare]]*10%</f>
        <v>6475</v>
      </c>
      <c r="J882" s="7">
        <f>FlightsPivot[[#This Row],[Total Fare]]+FlightsPivot[[#This Row],[10% tax ]]</f>
        <v>71225</v>
      </c>
      <c r="K882" s="4">
        <v>1</v>
      </c>
      <c r="L882" s="4">
        <v>2014</v>
      </c>
      <c r="M882" t="str">
        <f>INDEX(RoutesPivot[DepAirport],MATCH($C882,RoutesPivot[[RouteID]:[RouteID]],0))</f>
        <v>ORD</v>
      </c>
      <c r="N882" t="str">
        <f>INDEX(RoutesPivot[AirportID],MATCH($C882,RoutesPivot[[RouteID]:[RouteID]],0))</f>
        <v>LAX</v>
      </c>
      <c r="O882">
        <f>INDEX(RoutesPivot[Distance],MATCH($C882,RoutesPivot[[RouteID]:[RouteID]],0))</f>
        <v>1518</v>
      </c>
      <c r="P882">
        <f>INDEX(RoutesPivot[ListPrice],MATCH($C882,RoutesPivot[[RouteID]:[RouteID]],0))</f>
        <v>350</v>
      </c>
      <c r="Q882" t="str">
        <f>INDEX(AirportPivot[AirportName],MATCH($N882,AirportPivot[[AirportID]:[AirportID]],0))</f>
        <v>Los Angeles International</v>
      </c>
      <c r="R882">
        <f>INDEX(AirportPivot[Gates (number of available)],MATCH($N882,AirportPivot[[AirportID]:[AirportID]],0))</f>
        <v>86</v>
      </c>
    </row>
    <row r="883" spans="1:18" x14ac:dyDescent="0.25">
      <c r="A883" s="3" t="s">
        <v>914</v>
      </c>
      <c r="B883" s="12">
        <v>41657</v>
      </c>
      <c r="C883" s="4" t="s">
        <v>17</v>
      </c>
      <c r="D883" s="4">
        <v>3.5</v>
      </c>
      <c r="E883" s="4">
        <v>157</v>
      </c>
      <c r="F883" s="5">
        <v>0.70833333333333337</v>
      </c>
      <c r="G883" s="6">
        <v>350</v>
      </c>
      <c r="H883" s="7">
        <v>57750</v>
      </c>
      <c r="I883" s="7">
        <f>FlightsPivot[[#This Row],[Total Fare]]*10%</f>
        <v>5775</v>
      </c>
      <c r="J883" s="7">
        <f>FlightsPivot[[#This Row],[Total Fare]]+FlightsPivot[[#This Row],[10% tax ]]</f>
        <v>63525</v>
      </c>
      <c r="K883" s="4">
        <v>1</v>
      </c>
      <c r="L883" s="4">
        <v>2014</v>
      </c>
      <c r="M883" t="str">
        <f>INDEX(RoutesPivot[DepAirport],MATCH($C883,RoutesPivot[[RouteID]:[RouteID]],0))</f>
        <v>ORD</v>
      </c>
      <c r="N883" t="str">
        <f>INDEX(RoutesPivot[AirportID],MATCH($C883,RoutesPivot[[RouteID]:[RouteID]],0))</f>
        <v>LAX</v>
      </c>
      <c r="O883">
        <f>INDEX(RoutesPivot[Distance],MATCH($C883,RoutesPivot[[RouteID]:[RouteID]],0))</f>
        <v>1518</v>
      </c>
      <c r="P883">
        <f>INDEX(RoutesPivot[ListPrice],MATCH($C883,RoutesPivot[[RouteID]:[RouteID]],0))</f>
        <v>350</v>
      </c>
      <c r="Q883" t="str">
        <f>INDEX(AirportPivot[AirportName],MATCH($N883,AirportPivot[[AirportID]:[AirportID]],0))</f>
        <v>Los Angeles International</v>
      </c>
      <c r="R883">
        <f>INDEX(AirportPivot[Gates (number of available)],MATCH($N883,AirportPivot[[AirportID]:[AirportID]],0))</f>
        <v>86</v>
      </c>
    </row>
    <row r="884" spans="1:18" x14ac:dyDescent="0.25">
      <c r="A884" s="3" t="s">
        <v>915</v>
      </c>
      <c r="B884" s="12">
        <v>41873</v>
      </c>
      <c r="C884" s="4" t="s">
        <v>27</v>
      </c>
      <c r="D884" s="4">
        <v>8.6</v>
      </c>
      <c r="E884" s="4">
        <v>29</v>
      </c>
      <c r="F884" s="5">
        <v>0.29166666666666669</v>
      </c>
      <c r="G884" s="6">
        <v>220</v>
      </c>
      <c r="H884" s="7">
        <v>40700</v>
      </c>
      <c r="I884" s="7">
        <f>FlightsPivot[[#This Row],[Total Fare]]*10%</f>
        <v>4070</v>
      </c>
      <c r="J884" s="7">
        <f>FlightsPivot[[#This Row],[Total Fare]]+FlightsPivot[[#This Row],[10% tax ]]</f>
        <v>44770</v>
      </c>
      <c r="K884" s="4">
        <v>8</v>
      </c>
      <c r="L884" s="4">
        <v>2014</v>
      </c>
      <c r="M884" t="str">
        <f>INDEX(RoutesPivot[DepAirport],MATCH($C884,RoutesPivot[[RouteID]:[RouteID]],0))</f>
        <v>ORD</v>
      </c>
      <c r="N884" t="str">
        <f>INDEX(RoutesPivot[AirportID],MATCH($C884,RoutesPivot[[RouteID]:[RouteID]],0))</f>
        <v>ATL</v>
      </c>
      <c r="O884">
        <f>INDEX(RoutesPivot[Distance],MATCH($C884,RoutesPivot[[RouteID]:[RouteID]],0))</f>
        <v>510</v>
      </c>
      <c r="P884">
        <f>INDEX(RoutesPivot[ListPrice],MATCH($C884,RoutesPivot[[RouteID]:[RouteID]],0))</f>
        <v>200</v>
      </c>
      <c r="Q884" t="str">
        <f>INDEX(AirportPivot[AirportName],MATCH($N884,AirportPivot[[AirportID]:[AirportID]],0))</f>
        <v>Hartsfield-Jackson Atlanta International</v>
      </c>
      <c r="R884">
        <f>INDEX(AirportPivot[Gates (number of available)],MATCH($N884,AirportPivot[[AirportID]:[AirportID]],0))</f>
        <v>100</v>
      </c>
    </row>
    <row r="885" spans="1:18" x14ac:dyDescent="0.25">
      <c r="A885" s="3" t="s">
        <v>916</v>
      </c>
      <c r="B885" s="12">
        <v>42086</v>
      </c>
      <c r="C885" s="4" t="s">
        <v>47</v>
      </c>
      <c r="D885" s="4">
        <v>0.4</v>
      </c>
      <c r="E885" s="4">
        <v>107</v>
      </c>
      <c r="F885" s="5">
        <v>0.3125</v>
      </c>
      <c r="G885" s="6">
        <v>250</v>
      </c>
      <c r="H885" s="7">
        <v>46250</v>
      </c>
      <c r="I885" s="7">
        <f>FlightsPivot[[#This Row],[Total Fare]]*10%</f>
        <v>4625</v>
      </c>
      <c r="J885" s="7">
        <f>FlightsPivot[[#This Row],[Total Fare]]+FlightsPivot[[#This Row],[10% tax ]]</f>
        <v>50875</v>
      </c>
      <c r="K885" s="4">
        <v>3</v>
      </c>
      <c r="L885" s="4">
        <v>2015</v>
      </c>
      <c r="M885" t="str">
        <f>INDEX(RoutesPivot[DepAirport],MATCH($C885,RoutesPivot[[RouteID]:[RouteID]],0))</f>
        <v>ORD</v>
      </c>
      <c r="N885" t="str">
        <f>INDEX(RoutesPivot[AirportID],MATCH($C885,RoutesPivot[[RouteID]:[RouteID]],0))</f>
        <v>PHX</v>
      </c>
      <c r="O885">
        <f>INDEX(RoutesPivot[Distance],MATCH($C885,RoutesPivot[[RouteID]:[RouteID]],0))</f>
        <v>1200</v>
      </c>
      <c r="P885">
        <f>INDEX(RoutesPivot[ListPrice],MATCH($C885,RoutesPivot[[RouteID]:[RouteID]],0))</f>
        <v>250</v>
      </c>
      <c r="Q885" t="str">
        <f>INDEX(AirportPivot[AirportName],MATCH($N885,AirportPivot[[AirportID]:[AirportID]],0))</f>
        <v>Phoenix Sky Harbor International</v>
      </c>
      <c r="R885">
        <f>INDEX(AirportPivot[Gates (number of available)],MATCH($N885,AirportPivot[[AirportID]:[AirportID]],0))</f>
        <v>60</v>
      </c>
    </row>
    <row r="886" spans="1:18" x14ac:dyDescent="0.25">
      <c r="A886" s="3" t="s">
        <v>917</v>
      </c>
      <c r="B886" s="12">
        <v>41784</v>
      </c>
      <c r="C886" s="4" t="s">
        <v>83</v>
      </c>
      <c r="D886" s="4">
        <v>1.3</v>
      </c>
      <c r="E886" s="4">
        <v>120</v>
      </c>
      <c r="F886" s="5">
        <v>0.29166666666666669</v>
      </c>
      <c r="G886" s="6">
        <v>240</v>
      </c>
      <c r="H886" s="7">
        <v>44400</v>
      </c>
      <c r="I886" s="7">
        <f>FlightsPivot[[#This Row],[Total Fare]]*10%</f>
        <v>4440</v>
      </c>
      <c r="J886" s="7">
        <f>FlightsPivot[[#This Row],[Total Fare]]+FlightsPivot[[#This Row],[10% tax ]]</f>
        <v>48840</v>
      </c>
      <c r="K886" s="4">
        <v>5</v>
      </c>
      <c r="L886" s="4">
        <v>2014</v>
      </c>
      <c r="M886" t="str">
        <f>INDEX(RoutesPivot[DepAirport],MATCH($C886,RoutesPivot[[RouteID]:[RouteID]],0))</f>
        <v>ORD</v>
      </c>
      <c r="N886" t="str">
        <f>INDEX(RoutesPivot[AirportID],MATCH($C886,RoutesPivot[[RouteID]:[RouteID]],0))</f>
        <v>BWI</v>
      </c>
      <c r="O886">
        <f>INDEX(RoutesPivot[Distance],MATCH($C886,RoutesPivot[[RouteID]:[RouteID]],0))</f>
        <v>520</v>
      </c>
      <c r="P886">
        <f>INDEX(RoutesPivot[ListPrice],MATCH($C886,RoutesPivot[[RouteID]:[RouteID]],0))</f>
        <v>240</v>
      </c>
      <c r="Q886" t="str">
        <f>INDEX(AirportPivot[AirportName],MATCH($N886,AirportPivot[[AirportID]:[AirportID]],0))</f>
        <v>Baltimore/Washington International Thurgood Marshall</v>
      </c>
      <c r="R886">
        <f>INDEX(AirportPivot[Gates (number of available)],MATCH($N886,AirportPivot[[AirportID]:[AirportID]],0))</f>
        <v>58</v>
      </c>
    </row>
    <row r="887" spans="1:18" x14ac:dyDescent="0.25">
      <c r="A887" s="3" t="s">
        <v>918</v>
      </c>
      <c r="B887" s="12">
        <v>42307</v>
      </c>
      <c r="C887" s="4" t="s">
        <v>23</v>
      </c>
      <c r="D887" s="4">
        <v>3.1</v>
      </c>
      <c r="E887" s="4">
        <v>52</v>
      </c>
      <c r="F887" s="5">
        <v>0.29166666666666669</v>
      </c>
      <c r="G887" s="6">
        <v>300</v>
      </c>
      <c r="H887" s="7">
        <v>49500</v>
      </c>
      <c r="I887" s="7">
        <f>FlightsPivot[[#This Row],[Total Fare]]*10%</f>
        <v>4950</v>
      </c>
      <c r="J887" s="7">
        <f>FlightsPivot[[#This Row],[Total Fare]]+FlightsPivot[[#This Row],[10% tax ]]</f>
        <v>54450</v>
      </c>
      <c r="K887" s="4">
        <v>10</v>
      </c>
      <c r="L887" s="4">
        <v>2015</v>
      </c>
      <c r="M887" t="str">
        <f>INDEX(RoutesPivot[DepAirport],MATCH($C887,RoutesPivot[[RouteID]:[RouteID]],0))</f>
        <v>ORD</v>
      </c>
      <c r="N887" t="str">
        <f>INDEX(RoutesPivot[AirportID],MATCH($C887,RoutesPivot[[RouteID]:[RouteID]],0))</f>
        <v>DEN</v>
      </c>
      <c r="O887">
        <f>INDEX(RoutesPivot[Distance],MATCH($C887,RoutesPivot[[RouteID]:[RouteID]],0))</f>
        <v>800</v>
      </c>
      <c r="P887">
        <f>INDEX(RoutesPivot[ListPrice],MATCH($C887,RoutesPivot[[RouteID]:[RouteID]],0))</f>
        <v>300</v>
      </c>
      <c r="Q887" t="str">
        <f>INDEX(AirportPivot[AirportName],MATCH($N887,AirportPivot[[AirportID]:[AirportID]],0))</f>
        <v>Denver International</v>
      </c>
      <c r="R887">
        <f>INDEX(AirportPivot[Gates (number of available)],MATCH($N887,AirportPivot[[AirportID]:[AirportID]],0))</f>
        <v>75</v>
      </c>
    </row>
    <row r="888" spans="1:18" x14ac:dyDescent="0.25">
      <c r="A888" s="3" t="s">
        <v>919</v>
      </c>
      <c r="B888" s="12">
        <v>41706</v>
      </c>
      <c r="C888" s="4" t="s">
        <v>17</v>
      </c>
      <c r="D888" s="4">
        <v>3.2</v>
      </c>
      <c r="E888" s="4">
        <v>204</v>
      </c>
      <c r="F888" s="5">
        <v>0.85416666666666663</v>
      </c>
      <c r="G888" s="6">
        <v>350</v>
      </c>
      <c r="H888" s="7">
        <v>57750</v>
      </c>
      <c r="I888" s="7">
        <f>FlightsPivot[[#This Row],[Total Fare]]*10%</f>
        <v>5775</v>
      </c>
      <c r="J888" s="7">
        <f>FlightsPivot[[#This Row],[Total Fare]]+FlightsPivot[[#This Row],[10% tax ]]</f>
        <v>63525</v>
      </c>
      <c r="K888" s="4">
        <v>3</v>
      </c>
      <c r="L888" s="4">
        <v>2014</v>
      </c>
      <c r="M888" t="str">
        <f>INDEX(RoutesPivot[DepAirport],MATCH($C888,RoutesPivot[[RouteID]:[RouteID]],0))</f>
        <v>ORD</v>
      </c>
      <c r="N888" t="str">
        <f>INDEX(RoutesPivot[AirportID],MATCH($C888,RoutesPivot[[RouteID]:[RouteID]],0))</f>
        <v>LAX</v>
      </c>
      <c r="O888">
        <f>INDEX(RoutesPivot[Distance],MATCH($C888,RoutesPivot[[RouteID]:[RouteID]],0))</f>
        <v>1518</v>
      </c>
      <c r="P888">
        <f>INDEX(RoutesPivot[ListPrice],MATCH($C888,RoutesPivot[[RouteID]:[RouteID]],0))</f>
        <v>350</v>
      </c>
      <c r="Q888" t="str">
        <f>INDEX(AirportPivot[AirportName],MATCH($N888,AirportPivot[[AirportID]:[AirportID]],0))</f>
        <v>Los Angeles International</v>
      </c>
      <c r="R888">
        <f>INDEX(AirportPivot[Gates (number of available)],MATCH($N888,AirportPivot[[AirportID]:[AirportID]],0))</f>
        <v>86</v>
      </c>
    </row>
    <row r="889" spans="1:18" x14ac:dyDescent="0.25">
      <c r="A889" s="3" t="s">
        <v>920</v>
      </c>
      <c r="B889" s="12">
        <v>42229</v>
      </c>
      <c r="C889" s="4" t="s">
        <v>19</v>
      </c>
      <c r="D889" s="4">
        <v>2.2000000000000002</v>
      </c>
      <c r="E889" s="4">
        <v>37</v>
      </c>
      <c r="F889" s="5">
        <v>0.35416666666666669</v>
      </c>
      <c r="G889" s="6">
        <v>220</v>
      </c>
      <c r="H889" s="7">
        <v>36300</v>
      </c>
      <c r="I889" s="7">
        <f>FlightsPivot[[#This Row],[Total Fare]]*10%</f>
        <v>3630</v>
      </c>
      <c r="J889" s="7">
        <f>FlightsPivot[[#This Row],[Total Fare]]+FlightsPivot[[#This Row],[10% tax ]]</f>
        <v>39930</v>
      </c>
      <c r="K889" s="4">
        <v>8</v>
      </c>
      <c r="L889" s="4">
        <v>2015</v>
      </c>
      <c r="M889" t="str">
        <f>INDEX(RoutesPivot[DepAirport],MATCH($C889,RoutesPivot[[RouteID]:[RouteID]],0))</f>
        <v>ORD</v>
      </c>
      <c r="N889" t="str">
        <f>INDEX(RoutesPivot[AirportID],MATCH($C889,RoutesPivot[[RouteID]:[RouteID]],0))</f>
        <v>IAH</v>
      </c>
      <c r="O889">
        <f>INDEX(RoutesPivot[Distance],MATCH($C889,RoutesPivot[[RouteID]:[RouteID]],0))</f>
        <v>800</v>
      </c>
      <c r="P889">
        <f>INDEX(RoutesPivot[ListPrice],MATCH($C889,RoutesPivot[[RouteID]:[RouteID]],0))</f>
        <v>200</v>
      </c>
      <c r="Q889" t="str">
        <f>INDEX(AirportPivot[AirportName],MATCH($N889,AirportPivot[[AirportID]:[AirportID]],0))</f>
        <v>George Bush Intercontinental/Houston</v>
      </c>
      <c r="R889">
        <f>INDEX(AirportPivot[Gates (number of available)],MATCH($N889,AirportPivot[[AirportID]:[AirportID]],0))</f>
        <v>80</v>
      </c>
    </row>
    <row r="890" spans="1:18" x14ac:dyDescent="0.25">
      <c r="A890" s="3" t="s">
        <v>921</v>
      </c>
      <c r="B890" s="12">
        <v>42118</v>
      </c>
      <c r="C890" s="4" t="s">
        <v>47</v>
      </c>
      <c r="D890" s="4">
        <v>2.2999999999999998</v>
      </c>
      <c r="E890" s="4">
        <v>60</v>
      </c>
      <c r="F890" s="5">
        <v>0.54166666666666663</v>
      </c>
      <c r="G890" s="6">
        <v>250</v>
      </c>
      <c r="H890" s="7">
        <v>41250</v>
      </c>
      <c r="I890" s="7">
        <f>FlightsPivot[[#This Row],[Total Fare]]*10%</f>
        <v>4125</v>
      </c>
      <c r="J890" s="7">
        <f>FlightsPivot[[#This Row],[Total Fare]]+FlightsPivot[[#This Row],[10% tax ]]</f>
        <v>45375</v>
      </c>
      <c r="K890" s="4">
        <v>4</v>
      </c>
      <c r="L890" s="4">
        <v>2015</v>
      </c>
      <c r="M890" t="str">
        <f>INDEX(RoutesPivot[DepAirport],MATCH($C890,RoutesPivot[[RouteID]:[RouteID]],0))</f>
        <v>ORD</v>
      </c>
      <c r="N890" t="str">
        <f>INDEX(RoutesPivot[AirportID],MATCH($C890,RoutesPivot[[RouteID]:[RouteID]],0))</f>
        <v>PHX</v>
      </c>
      <c r="O890">
        <f>INDEX(RoutesPivot[Distance],MATCH($C890,RoutesPivot[[RouteID]:[RouteID]],0))</f>
        <v>1200</v>
      </c>
      <c r="P890">
        <f>INDEX(RoutesPivot[ListPrice],MATCH($C890,RoutesPivot[[RouteID]:[RouteID]],0))</f>
        <v>250</v>
      </c>
      <c r="Q890" t="str">
        <f>INDEX(AirportPivot[AirportName],MATCH($N890,AirportPivot[[AirportID]:[AirportID]],0))</f>
        <v>Phoenix Sky Harbor International</v>
      </c>
      <c r="R890">
        <f>INDEX(AirportPivot[Gates (number of available)],MATCH($N890,AirportPivot[[AirportID]:[AirportID]],0))</f>
        <v>60</v>
      </c>
    </row>
    <row r="891" spans="1:18" x14ac:dyDescent="0.25">
      <c r="A891" s="3" t="s">
        <v>922</v>
      </c>
      <c r="B891" s="12">
        <v>41683</v>
      </c>
      <c r="C891" s="4" t="s">
        <v>21</v>
      </c>
      <c r="D891" s="4">
        <v>2.2999999999999998</v>
      </c>
      <c r="E891" s="4">
        <v>105</v>
      </c>
      <c r="F891" s="5">
        <v>0.8125</v>
      </c>
      <c r="G891" s="6">
        <v>125</v>
      </c>
      <c r="H891" s="7">
        <v>23125</v>
      </c>
      <c r="I891" s="7">
        <f>FlightsPivot[[#This Row],[Total Fare]]*10%</f>
        <v>2312.5</v>
      </c>
      <c r="J891" s="7">
        <f>FlightsPivot[[#This Row],[Total Fare]]+FlightsPivot[[#This Row],[10% tax ]]</f>
        <v>25437.5</v>
      </c>
      <c r="K891" s="4">
        <v>2</v>
      </c>
      <c r="L891" s="4">
        <v>2014</v>
      </c>
      <c r="M891" t="str">
        <f>INDEX(RoutesPivot[DepAirport],MATCH($C891,RoutesPivot[[RouteID]:[RouteID]],0))</f>
        <v>ORD</v>
      </c>
      <c r="N891" t="str">
        <f>INDEX(RoutesPivot[AirportID],MATCH($C891,RoutesPivot[[RouteID]:[RouteID]],0))</f>
        <v>CLT</v>
      </c>
      <c r="O891">
        <f>INDEX(RoutesPivot[Distance],MATCH($C891,RoutesPivot[[RouteID]:[RouteID]],0))</f>
        <v>700</v>
      </c>
      <c r="P891">
        <f>INDEX(RoutesPivot[ListPrice],MATCH($C891,RoutesPivot[[RouteID]:[RouteID]],0))</f>
        <v>125</v>
      </c>
      <c r="Q891" t="str">
        <f>INDEX(AirportPivot[AirportName],MATCH($N891,AirportPivot[[AirportID]:[AirportID]],0))</f>
        <v>Charlotte/Douglas International</v>
      </c>
      <c r="R891">
        <f>INDEX(AirportPivot[Gates (number of available)],MATCH($N891,AirportPivot[[AirportID]:[AirportID]],0))</f>
        <v>65</v>
      </c>
    </row>
    <row r="892" spans="1:18" x14ac:dyDescent="0.25">
      <c r="A892" s="3" t="s">
        <v>923</v>
      </c>
      <c r="B892" s="12">
        <v>42119</v>
      </c>
      <c r="C892" s="4" t="s">
        <v>13</v>
      </c>
      <c r="D892" s="4">
        <v>2.2000000000000002</v>
      </c>
      <c r="E892" s="4">
        <v>98</v>
      </c>
      <c r="F892" s="5">
        <v>0.4375</v>
      </c>
      <c r="G892" s="6">
        <v>250</v>
      </c>
      <c r="H892" s="7">
        <v>46250</v>
      </c>
      <c r="I892" s="7">
        <f>FlightsPivot[[#This Row],[Total Fare]]*10%</f>
        <v>4625</v>
      </c>
      <c r="J892" s="7">
        <f>FlightsPivot[[#This Row],[Total Fare]]+FlightsPivot[[#This Row],[10% tax ]]</f>
        <v>50875</v>
      </c>
      <c r="K892" s="4">
        <v>4</v>
      </c>
      <c r="L892" s="4">
        <v>2015</v>
      </c>
      <c r="M892" t="str">
        <f>INDEX(RoutesPivot[DepAirport],MATCH($C892,RoutesPivot[[RouteID]:[RouteID]],0))</f>
        <v>ORD</v>
      </c>
      <c r="N892" t="str">
        <f>INDEX(RoutesPivot[AirportID],MATCH($C892,RoutesPivot[[RouteID]:[RouteID]],0))</f>
        <v>JFK</v>
      </c>
      <c r="O892">
        <f>INDEX(RoutesPivot[Distance],MATCH($C892,RoutesPivot[[RouteID]:[RouteID]],0))</f>
        <v>619</v>
      </c>
      <c r="P892">
        <f>INDEX(RoutesPivot[ListPrice],MATCH($C892,RoutesPivot[[RouteID]:[RouteID]],0))</f>
        <v>250</v>
      </c>
      <c r="Q892" t="str">
        <f>INDEX(AirportPivot[AirportName],MATCH($N892,AirportPivot[[AirportID]:[AirportID]],0))</f>
        <v>John F Kennedy International</v>
      </c>
      <c r="R892">
        <f>INDEX(AirportPivot[Gates (number of available)],MATCH($N892,AirportPivot[[AirportID]:[AirportID]],0))</f>
        <v>120</v>
      </c>
    </row>
    <row r="893" spans="1:18" x14ac:dyDescent="0.25">
      <c r="A893" s="3" t="s">
        <v>924</v>
      </c>
      <c r="B893" s="12">
        <v>41846</v>
      </c>
      <c r="C893" s="4" t="s">
        <v>17</v>
      </c>
      <c r="D893" s="4">
        <v>7.2</v>
      </c>
      <c r="E893" s="4">
        <v>16</v>
      </c>
      <c r="F893" s="5">
        <v>0.85416666666666663</v>
      </c>
      <c r="G893" s="6">
        <v>385</v>
      </c>
      <c r="H893" s="7">
        <v>71225</v>
      </c>
      <c r="I893" s="7">
        <f>FlightsPivot[[#This Row],[Total Fare]]*10%</f>
        <v>7122.5</v>
      </c>
      <c r="J893" s="7">
        <f>FlightsPivot[[#This Row],[Total Fare]]+FlightsPivot[[#This Row],[10% tax ]]</f>
        <v>78347.5</v>
      </c>
      <c r="K893" s="4">
        <v>7</v>
      </c>
      <c r="L893" s="4">
        <v>2014</v>
      </c>
      <c r="M893" t="str">
        <f>INDEX(RoutesPivot[DepAirport],MATCH($C893,RoutesPivot[[RouteID]:[RouteID]],0))</f>
        <v>ORD</v>
      </c>
      <c r="N893" t="str">
        <f>INDEX(RoutesPivot[AirportID],MATCH($C893,RoutesPivot[[RouteID]:[RouteID]],0))</f>
        <v>LAX</v>
      </c>
      <c r="O893">
        <f>INDEX(RoutesPivot[Distance],MATCH($C893,RoutesPivot[[RouteID]:[RouteID]],0))</f>
        <v>1518</v>
      </c>
      <c r="P893">
        <f>INDEX(RoutesPivot[ListPrice],MATCH($C893,RoutesPivot[[RouteID]:[RouteID]],0))</f>
        <v>350</v>
      </c>
      <c r="Q893" t="str">
        <f>INDEX(AirportPivot[AirportName],MATCH($N893,AirportPivot[[AirportID]:[AirportID]],0))</f>
        <v>Los Angeles International</v>
      </c>
      <c r="R893">
        <f>INDEX(AirportPivot[Gates (number of available)],MATCH($N893,AirportPivot[[AirportID]:[AirportID]],0))</f>
        <v>86</v>
      </c>
    </row>
    <row r="894" spans="1:18" x14ac:dyDescent="0.25">
      <c r="A894" s="3" t="s">
        <v>925</v>
      </c>
      <c r="B894" s="12">
        <v>42222</v>
      </c>
      <c r="C894" s="4" t="s">
        <v>40</v>
      </c>
      <c r="D894" s="4">
        <v>2.1</v>
      </c>
      <c r="E894" s="4">
        <v>182</v>
      </c>
      <c r="F894" s="5">
        <v>0.75</v>
      </c>
      <c r="G894" s="6">
        <v>126.5</v>
      </c>
      <c r="H894" s="7">
        <v>20872.5</v>
      </c>
      <c r="I894" s="7">
        <f>FlightsPivot[[#This Row],[Total Fare]]*10%</f>
        <v>2087.25</v>
      </c>
      <c r="J894" s="7">
        <f>FlightsPivot[[#This Row],[Total Fare]]+FlightsPivot[[#This Row],[10% tax ]]</f>
        <v>22959.75</v>
      </c>
      <c r="K894" s="4">
        <v>8</v>
      </c>
      <c r="L894" s="4">
        <v>2015</v>
      </c>
      <c r="M894" t="str">
        <f>INDEX(RoutesPivot[DepAirport],MATCH($C894,RoutesPivot[[RouteID]:[RouteID]],0))</f>
        <v>ORD</v>
      </c>
      <c r="N894" t="str">
        <f>INDEX(RoutesPivot[AirportID],MATCH($C894,RoutesPivot[[RouteID]:[RouteID]],0))</f>
        <v>MSP</v>
      </c>
      <c r="O894">
        <f>INDEX(RoutesPivot[Distance],MATCH($C894,RoutesPivot[[RouteID]:[RouteID]],0))</f>
        <v>300</v>
      </c>
      <c r="P894">
        <f>INDEX(RoutesPivot[ListPrice],MATCH($C894,RoutesPivot[[RouteID]:[RouteID]],0))</f>
        <v>115</v>
      </c>
      <c r="Q894" t="str">
        <f>INDEX(AirportPivot[AirportName],MATCH($N894,AirportPivot[[AirportID]:[AirportID]],0))</f>
        <v>Minneapolis-St Paul International/Wold-Chamberlain</v>
      </c>
      <c r="R894">
        <f>INDEX(AirportPivot[Gates (number of available)],MATCH($N894,AirportPivot[[AirportID]:[AirportID]],0))</f>
        <v>65</v>
      </c>
    </row>
    <row r="895" spans="1:18" x14ac:dyDescent="0.25">
      <c r="A895" s="3" t="s">
        <v>926</v>
      </c>
      <c r="B895" s="12">
        <v>42292</v>
      </c>
      <c r="C895" s="4" t="s">
        <v>30</v>
      </c>
      <c r="D895" s="4">
        <v>3</v>
      </c>
      <c r="E895" s="4">
        <v>204</v>
      </c>
      <c r="F895" s="5">
        <v>0.625</v>
      </c>
      <c r="G895" s="6">
        <v>250</v>
      </c>
      <c r="H895" s="7">
        <v>41250</v>
      </c>
      <c r="I895" s="7">
        <f>FlightsPivot[[#This Row],[Total Fare]]*10%</f>
        <v>4125</v>
      </c>
      <c r="J895" s="7">
        <f>FlightsPivot[[#This Row],[Total Fare]]+FlightsPivot[[#This Row],[10% tax ]]</f>
        <v>45375</v>
      </c>
      <c r="K895" s="4">
        <v>10</v>
      </c>
      <c r="L895" s="4">
        <v>2015</v>
      </c>
      <c r="M895" t="str">
        <f>INDEX(RoutesPivot[DepAirport],MATCH($C895,RoutesPivot[[RouteID]:[RouteID]],0))</f>
        <v>ORD</v>
      </c>
      <c r="N895" t="str">
        <f>INDEX(RoutesPivot[AirportID],MATCH($C895,RoutesPivot[[RouteID]:[RouteID]],0))</f>
        <v>MCO</v>
      </c>
      <c r="O895">
        <f>INDEX(RoutesPivot[Distance],MATCH($C895,RoutesPivot[[RouteID]:[RouteID]],0))</f>
        <v>850</v>
      </c>
      <c r="P895">
        <f>INDEX(RoutesPivot[ListPrice],MATCH($C895,RoutesPivot[[RouteID]:[RouteID]],0))</f>
        <v>250</v>
      </c>
      <c r="Q895" t="str">
        <f>INDEX(AirportPivot[AirportName],MATCH($N895,AirportPivot[[AirportID]:[AirportID]],0))</f>
        <v>Orlando International</v>
      </c>
      <c r="R895">
        <f>INDEX(AirportPivot[Gates (number of available)],MATCH($N895,AirportPivot[[AirportID]:[AirportID]],0))</f>
        <v>67</v>
      </c>
    </row>
    <row r="896" spans="1:18" x14ac:dyDescent="0.25">
      <c r="A896" s="3" t="s">
        <v>927</v>
      </c>
      <c r="B896" s="12">
        <v>41820</v>
      </c>
      <c r="C896" s="4" t="s">
        <v>98</v>
      </c>
      <c r="D896" s="4">
        <v>0.8</v>
      </c>
      <c r="E896" s="4">
        <v>24</v>
      </c>
      <c r="F896" s="5">
        <v>0.85416666666666663</v>
      </c>
      <c r="G896" s="6">
        <v>302.5</v>
      </c>
      <c r="H896" s="7">
        <v>55962.5</v>
      </c>
      <c r="I896" s="7">
        <f>FlightsPivot[[#This Row],[Total Fare]]*10%</f>
        <v>5596.25</v>
      </c>
      <c r="J896" s="7">
        <f>FlightsPivot[[#This Row],[Total Fare]]+FlightsPivot[[#This Row],[10% tax ]]</f>
        <v>61558.75</v>
      </c>
      <c r="K896" s="4">
        <v>6</v>
      </c>
      <c r="L896" s="4">
        <v>2014</v>
      </c>
      <c r="M896" t="str">
        <f>INDEX(RoutesPivot[DepAirport],MATCH($C896,RoutesPivot[[RouteID]:[RouteID]],0))</f>
        <v>ORD</v>
      </c>
      <c r="N896" t="str">
        <f>INDEX(RoutesPivot[AirportID],MATCH($C896,RoutesPivot[[RouteID]:[RouteID]],0))</f>
        <v>PHL</v>
      </c>
      <c r="O896">
        <f>INDEX(RoutesPivot[Distance],MATCH($C896,RoutesPivot[[RouteID]:[RouteID]],0))</f>
        <v>580</v>
      </c>
      <c r="P896">
        <f>INDEX(RoutesPivot[ListPrice],MATCH($C896,RoutesPivot[[RouteID]:[RouteID]],0))</f>
        <v>275</v>
      </c>
      <c r="Q896" t="str">
        <f>INDEX(AirportPivot[AirportName],MATCH($N896,AirportPivot[[AirportID]:[AirportID]],0))</f>
        <v>Philadelphia International</v>
      </c>
      <c r="R896">
        <f>INDEX(AirportPivot[Gates (number of available)],MATCH($N896,AirportPivot[[AirportID]:[AirportID]],0))</f>
        <v>89</v>
      </c>
    </row>
    <row r="897" spans="1:18" x14ac:dyDescent="0.25">
      <c r="A897" s="3" t="s">
        <v>928</v>
      </c>
      <c r="B897" s="12">
        <v>41816</v>
      </c>
      <c r="C897" s="4" t="s">
        <v>15</v>
      </c>
      <c r="D897" s="4">
        <v>1.1000000000000001</v>
      </c>
      <c r="E897" s="4">
        <v>153</v>
      </c>
      <c r="F897" s="5">
        <v>0.3125</v>
      </c>
      <c r="G897" s="6">
        <v>247.5</v>
      </c>
      <c r="H897" s="7">
        <v>40837.5</v>
      </c>
      <c r="I897" s="7">
        <f>FlightsPivot[[#This Row],[Total Fare]]*10%</f>
        <v>4083.75</v>
      </c>
      <c r="J897" s="7">
        <f>FlightsPivot[[#This Row],[Total Fare]]+FlightsPivot[[#This Row],[10% tax ]]</f>
        <v>44921.25</v>
      </c>
      <c r="K897" s="4">
        <v>6</v>
      </c>
      <c r="L897" s="4">
        <v>2014</v>
      </c>
      <c r="M897" t="str">
        <f>INDEX(RoutesPivot[DepAirport],MATCH($C897,RoutesPivot[[RouteID]:[RouteID]],0))</f>
        <v>ORD</v>
      </c>
      <c r="N897" t="str">
        <f>INDEX(RoutesPivot[AirportID],MATCH($C897,RoutesPivot[[RouteID]:[RouteID]],0))</f>
        <v>EWR</v>
      </c>
      <c r="O897">
        <f>INDEX(RoutesPivot[Distance],MATCH($C897,RoutesPivot[[RouteID]:[RouteID]],0))</f>
        <v>600</v>
      </c>
      <c r="P897">
        <f>INDEX(RoutesPivot[ListPrice],MATCH($C897,RoutesPivot[[RouteID]:[RouteID]],0))</f>
        <v>225</v>
      </c>
      <c r="Q897" t="str">
        <f>INDEX(AirportPivot[AirportName],MATCH($N897,AirportPivot[[AirportID]:[AirportID]],0))</f>
        <v>Newark Liberty International</v>
      </c>
      <c r="R897">
        <f>INDEX(AirportPivot[Gates (number of available)],MATCH($N897,AirportPivot[[AirportID]:[AirportID]],0))</f>
        <v>82</v>
      </c>
    </row>
    <row r="898" spans="1:18" x14ac:dyDescent="0.25">
      <c r="A898" s="3" t="s">
        <v>929</v>
      </c>
      <c r="B898" s="12">
        <v>41927</v>
      </c>
      <c r="C898" s="4" t="s">
        <v>25</v>
      </c>
      <c r="D898" s="4">
        <v>1.6</v>
      </c>
      <c r="E898" s="4">
        <v>145</v>
      </c>
      <c r="F898" s="5">
        <v>0.29166666666666669</v>
      </c>
      <c r="G898" s="6">
        <v>200</v>
      </c>
      <c r="H898" s="7">
        <v>37000</v>
      </c>
      <c r="I898" s="7">
        <f>FlightsPivot[[#This Row],[Total Fare]]*10%</f>
        <v>3700</v>
      </c>
      <c r="J898" s="7">
        <f>FlightsPivot[[#This Row],[Total Fare]]+FlightsPivot[[#This Row],[10% tax ]]</f>
        <v>40700</v>
      </c>
      <c r="K898" s="4">
        <v>10</v>
      </c>
      <c r="L898" s="4">
        <v>2014</v>
      </c>
      <c r="M898" t="str">
        <f>INDEX(RoutesPivot[DepAirport],MATCH($C898,RoutesPivot[[RouteID]:[RouteID]],0))</f>
        <v>ORD</v>
      </c>
      <c r="N898" t="str">
        <f>INDEX(RoutesPivot[AirportID],MATCH($C898,RoutesPivot[[RouteID]:[RouteID]],0))</f>
        <v>DFW</v>
      </c>
      <c r="O898">
        <f>INDEX(RoutesPivot[Distance],MATCH($C898,RoutesPivot[[RouteID]:[RouteID]],0))</f>
        <v>700</v>
      </c>
      <c r="P898">
        <f>INDEX(RoutesPivot[ListPrice],MATCH($C898,RoutesPivot[[RouteID]:[RouteID]],0))</f>
        <v>200</v>
      </c>
      <c r="Q898" t="str">
        <f>INDEX(AirportPivot[AirportName],MATCH($N898,AirportPivot[[AirportID]:[AirportID]],0))</f>
        <v>Dallas/Fort Worth International</v>
      </c>
      <c r="R898">
        <f>INDEX(AirportPivot[Gates (number of available)],MATCH($N898,AirportPivot[[AirportID]:[AirportID]],0))</f>
        <v>130</v>
      </c>
    </row>
    <row r="899" spans="1:18" x14ac:dyDescent="0.25">
      <c r="A899" s="3" t="s">
        <v>930</v>
      </c>
      <c r="B899" s="12">
        <v>41922</v>
      </c>
      <c r="C899" s="4" t="s">
        <v>17</v>
      </c>
      <c r="D899" s="4">
        <v>4.8</v>
      </c>
      <c r="E899" s="4">
        <v>32</v>
      </c>
      <c r="F899" s="5">
        <v>0.29166666666666669</v>
      </c>
      <c r="G899" s="6">
        <v>350</v>
      </c>
      <c r="H899" s="7">
        <v>64750</v>
      </c>
      <c r="I899" s="7">
        <f>FlightsPivot[[#This Row],[Total Fare]]*10%</f>
        <v>6475</v>
      </c>
      <c r="J899" s="7">
        <f>FlightsPivot[[#This Row],[Total Fare]]+FlightsPivot[[#This Row],[10% tax ]]</f>
        <v>71225</v>
      </c>
      <c r="K899" s="4">
        <v>10</v>
      </c>
      <c r="L899" s="4">
        <v>2014</v>
      </c>
      <c r="M899" t="str">
        <f>INDEX(RoutesPivot[DepAirport],MATCH($C899,RoutesPivot[[RouteID]:[RouteID]],0))</f>
        <v>ORD</v>
      </c>
      <c r="N899" t="str">
        <f>INDEX(RoutesPivot[AirportID],MATCH($C899,RoutesPivot[[RouteID]:[RouteID]],0))</f>
        <v>LAX</v>
      </c>
      <c r="O899">
        <f>INDEX(RoutesPivot[Distance],MATCH($C899,RoutesPivot[[RouteID]:[RouteID]],0))</f>
        <v>1518</v>
      </c>
      <c r="P899">
        <f>INDEX(RoutesPivot[ListPrice],MATCH($C899,RoutesPivot[[RouteID]:[RouteID]],0))</f>
        <v>350</v>
      </c>
      <c r="Q899" t="str">
        <f>INDEX(AirportPivot[AirportName],MATCH($N899,AirportPivot[[AirportID]:[AirportID]],0))</f>
        <v>Los Angeles International</v>
      </c>
      <c r="R899">
        <f>INDEX(AirportPivot[Gates (number of available)],MATCH($N899,AirportPivot[[AirportID]:[AirportID]],0))</f>
        <v>86</v>
      </c>
    </row>
    <row r="900" spans="1:18" x14ac:dyDescent="0.25">
      <c r="A900" s="3" t="s">
        <v>931</v>
      </c>
      <c r="B900" s="12">
        <v>41847</v>
      </c>
      <c r="C900" s="4" t="s">
        <v>25</v>
      </c>
      <c r="D900" s="4">
        <v>2.8</v>
      </c>
      <c r="E900" s="4">
        <v>200</v>
      </c>
      <c r="F900" s="5">
        <v>0.41666666666666669</v>
      </c>
      <c r="G900" s="6">
        <v>220</v>
      </c>
      <c r="H900" s="7">
        <v>36300</v>
      </c>
      <c r="I900" s="7">
        <f>FlightsPivot[[#This Row],[Total Fare]]*10%</f>
        <v>3630</v>
      </c>
      <c r="J900" s="7">
        <f>FlightsPivot[[#This Row],[Total Fare]]+FlightsPivot[[#This Row],[10% tax ]]</f>
        <v>39930</v>
      </c>
      <c r="K900" s="4">
        <v>7</v>
      </c>
      <c r="L900" s="4">
        <v>2014</v>
      </c>
      <c r="M900" t="str">
        <f>INDEX(RoutesPivot[DepAirport],MATCH($C900,RoutesPivot[[RouteID]:[RouteID]],0))</f>
        <v>ORD</v>
      </c>
      <c r="N900" t="str">
        <f>INDEX(RoutesPivot[AirportID],MATCH($C900,RoutesPivot[[RouteID]:[RouteID]],0))</f>
        <v>DFW</v>
      </c>
      <c r="O900">
        <f>INDEX(RoutesPivot[Distance],MATCH($C900,RoutesPivot[[RouteID]:[RouteID]],0))</f>
        <v>700</v>
      </c>
      <c r="P900">
        <f>INDEX(RoutesPivot[ListPrice],MATCH($C900,RoutesPivot[[RouteID]:[RouteID]],0))</f>
        <v>200</v>
      </c>
      <c r="Q900" t="str">
        <f>INDEX(AirportPivot[AirportName],MATCH($N900,AirportPivot[[AirportID]:[AirportID]],0))</f>
        <v>Dallas/Fort Worth International</v>
      </c>
      <c r="R900">
        <f>INDEX(AirportPivot[Gates (number of available)],MATCH($N900,AirportPivot[[AirportID]:[AirportID]],0))</f>
        <v>130</v>
      </c>
    </row>
    <row r="901" spans="1:18" x14ac:dyDescent="0.25">
      <c r="A901" s="3" t="s">
        <v>932</v>
      </c>
      <c r="B901" s="12">
        <v>41754</v>
      </c>
      <c r="C901" s="4" t="s">
        <v>70</v>
      </c>
      <c r="D901" s="4">
        <v>2.2000000000000002</v>
      </c>
      <c r="E901" s="4">
        <v>61</v>
      </c>
      <c r="F901" s="5">
        <v>0.70833333333333337</v>
      </c>
      <c r="G901" s="6">
        <v>275</v>
      </c>
      <c r="H901" s="7">
        <v>45375</v>
      </c>
      <c r="I901" s="7">
        <f>FlightsPivot[[#This Row],[Total Fare]]*10%</f>
        <v>4537.5</v>
      </c>
      <c r="J901" s="7">
        <f>FlightsPivot[[#This Row],[Total Fare]]+FlightsPivot[[#This Row],[10% tax ]]</f>
        <v>49912.5</v>
      </c>
      <c r="K901" s="4">
        <v>4</v>
      </c>
      <c r="L901" s="4">
        <v>2014</v>
      </c>
      <c r="M901" t="str">
        <f>INDEX(RoutesPivot[DepAirport],MATCH($C901,RoutesPivot[[RouteID]:[RouteID]],0))</f>
        <v>ORD</v>
      </c>
      <c r="N901" t="str">
        <f>INDEX(RoutesPivot[AirportID],MATCH($C901,RoutesPivot[[RouteID]:[RouteID]],0))</f>
        <v>LAS</v>
      </c>
      <c r="O901">
        <f>INDEX(RoutesPivot[Distance],MATCH($C901,RoutesPivot[[RouteID]:[RouteID]],0))</f>
        <v>1100</v>
      </c>
      <c r="P901">
        <f>INDEX(RoutesPivot[ListPrice],MATCH($C901,RoutesPivot[[RouteID]:[RouteID]],0))</f>
        <v>275</v>
      </c>
      <c r="Q901" t="str">
        <f>INDEX(AirportPivot[AirportName],MATCH($N901,AirportPivot[[AirportID]:[AirportID]],0))</f>
        <v>McCarran International</v>
      </c>
      <c r="R901">
        <f>INDEX(AirportPivot[Gates (number of available)],MATCH($N901,AirportPivot[[AirportID]:[AirportID]],0))</f>
        <v>68</v>
      </c>
    </row>
    <row r="902" spans="1:18" x14ac:dyDescent="0.25">
      <c r="A902" s="3" t="s">
        <v>933</v>
      </c>
      <c r="B902" s="12">
        <v>42369</v>
      </c>
      <c r="C902" s="4" t="s">
        <v>27</v>
      </c>
      <c r="D902" s="4">
        <v>11.2</v>
      </c>
      <c r="E902" s="4">
        <v>144</v>
      </c>
      <c r="F902" s="5">
        <v>0.70833333333333337</v>
      </c>
      <c r="G902" s="6">
        <v>200</v>
      </c>
      <c r="H902" s="7">
        <v>37000</v>
      </c>
      <c r="I902" s="7">
        <f>FlightsPivot[[#This Row],[Total Fare]]*10%</f>
        <v>3700</v>
      </c>
      <c r="J902" s="7">
        <f>FlightsPivot[[#This Row],[Total Fare]]+FlightsPivot[[#This Row],[10% tax ]]</f>
        <v>40700</v>
      </c>
      <c r="K902" s="4">
        <v>12</v>
      </c>
      <c r="L902" s="4">
        <v>2015</v>
      </c>
      <c r="M902" t="str">
        <f>INDEX(RoutesPivot[DepAirport],MATCH($C902,RoutesPivot[[RouteID]:[RouteID]],0))</f>
        <v>ORD</v>
      </c>
      <c r="N902" t="str">
        <f>INDEX(RoutesPivot[AirportID],MATCH($C902,RoutesPivot[[RouteID]:[RouteID]],0))</f>
        <v>ATL</v>
      </c>
      <c r="O902">
        <f>INDEX(RoutesPivot[Distance],MATCH($C902,RoutesPivot[[RouteID]:[RouteID]],0))</f>
        <v>510</v>
      </c>
      <c r="P902">
        <f>INDEX(RoutesPivot[ListPrice],MATCH($C902,RoutesPivot[[RouteID]:[RouteID]],0))</f>
        <v>200</v>
      </c>
      <c r="Q902" t="str">
        <f>INDEX(AirportPivot[AirportName],MATCH($N902,AirportPivot[[AirportID]:[AirportID]],0))</f>
        <v>Hartsfield-Jackson Atlanta International</v>
      </c>
      <c r="R902">
        <f>INDEX(AirportPivot[Gates (number of available)],MATCH($N902,AirportPivot[[AirportID]:[AirportID]],0))</f>
        <v>100</v>
      </c>
    </row>
    <row r="903" spans="1:18" x14ac:dyDescent="0.25">
      <c r="A903" s="3" t="s">
        <v>934</v>
      </c>
      <c r="B903" s="12">
        <v>41914</v>
      </c>
      <c r="C903" s="4" t="s">
        <v>33</v>
      </c>
      <c r="D903" s="4">
        <v>1.5</v>
      </c>
      <c r="E903" s="4">
        <v>74</v>
      </c>
      <c r="F903" s="5">
        <v>0.64583333333333337</v>
      </c>
      <c r="G903" s="6">
        <v>375</v>
      </c>
      <c r="H903" s="7">
        <v>67875</v>
      </c>
      <c r="I903" s="7">
        <f>FlightsPivot[[#This Row],[Total Fare]]*10%</f>
        <v>6787.5</v>
      </c>
      <c r="J903" s="7">
        <f>FlightsPivot[[#This Row],[Total Fare]]+FlightsPivot[[#This Row],[10% tax ]]</f>
        <v>74662.5</v>
      </c>
      <c r="K903" s="4">
        <v>10</v>
      </c>
      <c r="L903" s="4">
        <v>2014</v>
      </c>
      <c r="M903" t="str">
        <f>INDEX(RoutesPivot[DepAirport],MATCH($C903,RoutesPivot[[RouteID]:[RouteID]],0))</f>
        <v>ORD</v>
      </c>
      <c r="N903" t="str">
        <f>INDEX(RoutesPivot[AirportID],MATCH($C903,RoutesPivot[[RouteID]:[RouteID]],0))</f>
        <v>SFO</v>
      </c>
      <c r="O903">
        <f>INDEX(RoutesPivot[Distance],MATCH($C903,RoutesPivot[[RouteID]:[RouteID]],0))</f>
        <v>1600</v>
      </c>
      <c r="P903">
        <f>INDEX(RoutesPivot[ListPrice],MATCH($C903,RoutesPivot[[RouteID]:[RouteID]],0))</f>
        <v>375</v>
      </c>
      <c r="Q903" t="str">
        <f>INDEX(AirportPivot[AirportName],MATCH($N903,AirportPivot[[AirportID]:[AirportID]],0))</f>
        <v>San Francisco International</v>
      </c>
      <c r="R903">
        <f>INDEX(AirportPivot[Gates (number of available)],MATCH($N903,AirportPivot[[AirportID]:[AirportID]],0))</f>
        <v>70</v>
      </c>
    </row>
    <row r="904" spans="1:18" x14ac:dyDescent="0.25">
      <c r="A904" s="3" t="s">
        <v>935</v>
      </c>
      <c r="B904" s="12">
        <v>41968</v>
      </c>
      <c r="C904" s="4" t="s">
        <v>21</v>
      </c>
      <c r="D904" s="4">
        <v>3.2</v>
      </c>
      <c r="E904" s="4">
        <v>141</v>
      </c>
      <c r="F904" s="5">
        <v>0.54166666666666663</v>
      </c>
      <c r="G904" s="6">
        <v>187.5</v>
      </c>
      <c r="H904" s="7">
        <v>34687.5</v>
      </c>
      <c r="I904" s="7">
        <f>FlightsPivot[[#This Row],[Total Fare]]*10%</f>
        <v>3468.75</v>
      </c>
      <c r="J904" s="7">
        <f>FlightsPivot[[#This Row],[Total Fare]]+FlightsPivot[[#This Row],[10% tax ]]</f>
        <v>38156.25</v>
      </c>
      <c r="K904" s="4">
        <v>11</v>
      </c>
      <c r="L904" s="4">
        <v>2014</v>
      </c>
      <c r="M904" t="str">
        <f>INDEX(RoutesPivot[DepAirport],MATCH($C904,RoutesPivot[[RouteID]:[RouteID]],0))</f>
        <v>ORD</v>
      </c>
      <c r="N904" t="str">
        <f>INDEX(RoutesPivot[AirportID],MATCH($C904,RoutesPivot[[RouteID]:[RouteID]],0))</f>
        <v>CLT</v>
      </c>
      <c r="O904">
        <f>INDEX(RoutesPivot[Distance],MATCH($C904,RoutesPivot[[RouteID]:[RouteID]],0))</f>
        <v>700</v>
      </c>
      <c r="P904">
        <f>INDEX(RoutesPivot[ListPrice],MATCH($C904,RoutesPivot[[RouteID]:[RouteID]],0))</f>
        <v>125</v>
      </c>
      <c r="Q904" t="str">
        <f>INDEX(AirportPivot[AirportName],MATCH($N904,AirportPivot[[AirportID]:[AirportID]],0))</f>
        <v>Charlotte/Douglas International</v>
      </c>
      <c r="R904">
        <f>INDEX(AirportPivot[Gates (number of available)],MATCH($N904,AirportPivot[[AirportID]:[AirportID]],0))</f>
        <v>65</v>
      </c>
    </row>
    <row r="905" spans="1:18" x14ac:dyDescent="0.25">
      <c r="A905" s="3" t="s">
        <v>936</v>
      </c>
      <c r="B905" s="12">
        <v>41980</v>
      </c>
      <c r="C905" s="4" t="s">
        <v>103</v>
      </c>
      <c r="D905" s="4">
        <v>1</v>
      </c>
      <c r="E905" s="4">
        <v>100</v>
      </c>
      <c r="F905" s="5">
        <v>0.75</v>
      </c>
      <c r="G905" s="6">
        <v>300</v>
      </c>
      <c r="H905" s="7">
        <v>55500</v>
      </c>
      <c r="I905" s="7">
        <f>FlightsPivot[[#This Row],[Total Fare]]*10%</f>
        <v>5550</v>
      </c>
      <c r="J905" s="7">
        <f>FlightsPivot[[#This Row],[Total Fare]]+FlightsPivot[[#This Row],[10% tax ]]</f>
        <v>61050</v>
      </c>
      <c r="K905" s="4">
        <v>12</v>
      </c>
      <c r="L905" s="4">
        <v>2014</v>
      </c>
      <c r="M905" t="str">
        <f>INDEX(RoutesPivot[DepAirport],MATCH($C905,RoutesPivot[[RouteID]:[RouteID]],0))</f>
        <v>ORD</v>
      </c>
      <c r="N905" t="str">
        <f>INDEX(RoutesPivot[AirportID],MATCH($C905,RoutesPivot[[RouteID]:[RouteID]],0))</f>
        <v>IAD</v>
      </c>
      <c r="O905">
        <f>INDEX(RoutesPivot[Distance],MATCH($C905,RoutesPivot[[RouteID]:[RouteID]],0))</f>
        <v>515</v>
      </c>
      <c r="P905">
        <f>INDEX(RoutesPivot[ListPrice],MATCH($C905,RoutesPivot[[RouteID]:[RouteID]],0))</f>
        <v>300</v>
      </c>
      <c r="Q905" t="str">
        <f>INDEX(AirportPivot[AirportName],MATCH($N905,AirportPivot[[AirportID]:[AirportID]],0))</f>
        <v>Washington Dulles International</v>
      </c>
      <c r="R905">
        <f>INDEX(AirportPivot[Gates (number of available)],MATCH($N905,AirportPivot[[AirportID]:[AirportID]],0))</f>
        <v>95</v>
      </c>
    </row>
    <row r="906" spans="1:18" x14ac:dyDescent="0.25">
      <c r="A906" s="3" t="s">
        <v>937</v>
      </c>
      <c r="B906" s="12">
        <v>42298</v>
      </c>
      <c r="C906" s="4" t="s">
        <v>17</v>
      </c>
      <c r="D906" s="4">
        <v>4</v>
      </c>
      <c r="E906" s="4">
        <v>33</v>
      </c>
      <c r="F906" s="5">
        <v>0.77083333333333337</v>
      </c>
      <c r="G906" s="6">
        <v>350</v>
      </c>
      <c r="H906" s="7">
        <v>64750</v>
      </c>
      <c r="I906" s="7">
        <f>FlightsPivot[[#This Row],[Total Fare]]*10%</f>
        <v>6475</v>
      </c>
      <c r="J906" s="7">
        <f>FlightsPivot[[#This Row],[Total Fare]]+FlightsPivot[[#This Row],[10% tax ]]</f>
        <v>71225</v>
      </c>
      <c r="K906" s="4">
        <v>10</v>
      </c>
      <c r="L906" s="4">
        <v>2015</v>
      </c>
      <c r="M906" t="str">
        <f>INDEX(RoutesPivot[DepAirport],MATCH($C906,RoutesPivot[[RouteID]:[RouteID]],0))</f>
        <v>ORD</v>
      </c>
      <c r="N906" t="str">
        <f>INDEX(RoutesPivot[AirportID],MATCH($C906,RoutesPivot[[RouteID]:[RouteID]],0))</f>
        <v>LAX</v>
      </c>
      <c r="O906">
        <f>INDEX(RoutesPivot[Distance],MATCH($C906,RoutesPivot[[RouteID]:[RouteID]],0))</f>
        <v>1518</v>
      </c>
      <c r="P906">
        <f>INDEX(RoutesPivot[ListPrice],MATCH($C906,RoutesPivot[[RouteID]:[RouteID]],0))</f>
        <v>350</v>
      </c>
      <c r="Q906" t="str">
        <f>INDEX(AirportPivot[AirportName],MATCH($N906,AirportPivot[[AirportID]:[AirportID]],0))</f>
        <v>Los Angeles International</v>
      </c>
      <c r="R906">
        <f>INDEX(AirportPivot[Gates (number of available)],MATCH($N906,AirportPivot[[AirportID]:[AirportID]],0))</f>
        <v>86</v>
      </c>
    </row>
    <row r="907" spans="1:18" x14ac:dyDescent="0.25">
      <c r="A907" s="3" t="s">
        <v>938</v>
      </c>
      <c r="B907" s="12">
        <v>41835</v>
      </c>
      <c r="C907" s="4" t="s">
        <v>25</v>
      </c>
      <c r="D907" s="4">
        <v>1.4</v>
      </c>
      <c r="E907" s="4">
        <v>181</v>
      </c>
      <c r="F907" s="5">
        <v>0.35416666666666669</v>
      </c>
      <c r="G907" s="6">
        <v>220</v>
      </c>
      <c r="H907" s="7">
        <v>36300</v>
      </c>
      <c r="I907" s="7">
        <f>FlightsPivot[[#This Row],[Total Fare]]*10%</f>
        <v>3630</v>
      </c>
      <c r="J907" s="7">
        <f>FlightsPivot[[#This Row],[Total Fare]]+FlightsPivot[[#This Row],[10% tax ]]</f>
        <v>39930</v>
      </c>
      <c r="K907" s="4">
        <v>7</v>
      </c>
      <c r="L907" s="4">
        <v>2014</v>
      </c>
      <c r="M907" t="str">
        <f>INDEX(RoutesPivot[DepAirport],MATCH($C907,RoutesPivot[[RouteID]:[RouteID]],0))</f>
        <v>ORD</v>
      </c>
      <c r="N907" t="str">
        <f>INDEX(RoutesPivot[AirportID],MATCH($C907,RoutesPivot[[RouteID]:[RouteID]],0))</f>
        <v>DFW</v>
      </c>
      <c r="O907">
        <f>INDEX(RoutesPivot[Distance],MATCH($C907,RoutesPivot[[RouteID]:[RouteID]],0))</f>
        <v>700</v>
      </c>
      <c r="P907">
        <f>INDEX(RoutesPivot[ListPrice],MATCH($C907,RoutesPivot[[RouteID]:[RouteID]],0))</f>
        <v>200</v>
      </c>
      <c r="Q907" t="str">
        <f>INDEX(AirportPivot[AirportName],MATCH($N907,AirportPivot[[AirportID]:[AirportID]],0))</f>
        <v>Dallas/Fort Worth International</v>
      </c>
      <c r="R907">
        <f>INDEX(AirportPivot[Gates (number of available)],MATCH($N907,AirportPivot[[AirportID]:[AirportID]],0))</f>
        <v>130</v>
      </c>
    </row>
    <row r="908" spans="1:18" x14ac:dyDescent="0.25">
      <c r="A908" s="3" t="s">
        <v>939</v>
      </c>
      <c r="B908" s="12">
        <v>42315</v>
      </c>
      <c r="C908" s="4" t="s">
        <v>30</v>
      </c>
      <c r="D908" s="4">
        <v>0.9</v>
      </c>
      <c r="E908" s="4">
        <v>210</v>
      </c>
      <c r="F908" s="5">
        <v>0.89583333333333337</v>
      </c>
      <c r="G908" s="6">
        <v>250</v>
      </c>
      <c r="H908" s="7">
        <v>41250</v>
      </c>
      <c r="I908" s="7">
        <f>FlightsPivot[[#This Row],[Total Fare]]*10%</f>
        <v>4125</v>
      </c>
      <c r="J908" s="7">
        <f>FlightsPivot[[#This Row],[Total Fare]]+FlightsPivot[[#This Row],[10% tax ]]</f>
        <v>45375</v>
      </c>
      <c r="K908" s="4">
        <v>11</v>
      </c>
      <c r="L908" s="4">
        <v>2015</v>
      </c>
      <c r="M908" t="str">
        <f>INDEX(RoutesPivot[DepAirport],MATCH($C908,RoutesPivot[[RouteID]:[RouteID]],0))</f>
        <v>ORD</v>
      </c>
      <c r="N908" t="str">
        <f>INDEX(RoutesPivot[AirportID],MATCH($C908,RoutesPivot[[RouteID]:[RouteID]],0))</f>
        <v>MCO</v>
      </c>
      <c r="O908">
        <f>INDEX(RoutesPivot[Distance],MATCH($C908,RoutesPivot[[RouteID]:[RouteID]],0))</f>
        <v>850</v>
      </c>
      <c r="P908">
        <f>INDEX(RoutesPivot[ListPrice],MATCH($C908,RoutesPivot[[RouteID]:[RouteID]],0))</f>
        <v>250</v>
      </c>
      <c r="Q908" t="str">
        <f>INDEX(AirportPivot[AirportName],MATCH($N908,AirportPivot[[AirportID]:[AirportID]],0))</f>
        <v>Orlando International</v>
      </c>
      <c r="R908">
        <f>INDEX(AirportPivot[Gates (number of available)],MATCH($N908,AirportPivot[[AirportID]:[AirportID]],0))</f>
        <v>67</v>
      </c>
    </row>
    <row r="909" spans="1:18" x14ac:dyDescent="0.25">
      <c r="A909" s="3" t="s">
        <v>940</v>
      </c>
      <c r="B909" s="12">
        <v>41823</v>
      </c>
      <c r="C909" s="4" t="s">
        <v>21</v>
      </c>
      <c r="D909" s="4">
        <v>2.1</v>
      </c>
      <c r="E909" s="4">
        <v>92</v>
      </c>
      <c r="F909" s="5">
        <v>0.75</v>
      </c>
      <c r="G909" s="6">
        <v>137.5</v>
      </c>
      <c r="H909" s="7">
        <v>25437.5</v>
      </c>
      <c r="I909" s="7">
        <f>FlightsPivot[[#This Row],[Total Fare]]*10%</f>
        <v>2543.75</v>
      </c>
      <c r="J909" s="7">
        <f>FlightsPivot[[#This Row],[Total Fare]]+FlightsPivot[[#This Row],[10% tax ]]</f>
        <v>27981.25</v>
      </c>
      <c r="K909" s="4">
        <v>7</v>
      </c>
      <c r="L909" s="4">
        <v>2014</v>
      </c>
      <c r="M909" t="str">
        <f>INDEX(RoutesPivot[DepAirport],MATCH($C909,RoutesPivot[[RouteID]:[RouteID]],0))</f>
        <v>ORD</v>
      </c>
      <c r="N909" t="str">
        <f>INDEX(RoutesPivot[AirportID],MATCH($C909,RoutesPivot[[RouteID]:[RouteID]],0))</f>
        <v>CLT</v>
      </c>
      <c r="O909">
        <f>INDEX(RoutesPivot[Distance],MATCH($C909,RoutesPivot[[RouteID]:[RouteID]],0))</f>
        <v>700</v>
      </c>
      <c r="P909">
        <f>INDEX(RoutesPivot[ListPrice],MATCH($C909,RoutesPivot[[RouteID]:[RouteID]],0))</f>
        <v>125</v>
      </c>
      <c r="Q909" t="str">
        <f>INDEX(AirportPivot[AirportName],MATCH($N909,AirportPivot[[AirportID]:[AirportID]],0))</f>
        <v>Charlotte/Douglas International</v>
      </c>
      <c r="R909">
        <f>INDEX(AirportPivot[Gates (number of available)],MATCH($N909,AirportPivot[[AirportID]:[AirportID]],0))</f>
        <v>65</v>
      </c>
    </row>
    <row r="910" spans="1:18" x14ac:dyDescent="0.25">
      <c r="A910" s="3" t="s">
        <v>941</v>
      </c>
      <c r="B910" s="12">
        <v>41853</v>
      </c>
      <c r="C910" s="4" t="s">
        <v>17</v>
      </c>
      <c r="D910" s="4">
        <v>4.7</v>
      </c>
      <c r="E910" s="4">
        <v>207</v>
      </c>
      <c r="F910" s="5">
        <v>0.70833333333333337</v>
      </c>
      <c r="G910" s="6">
        <v>385</v>
      </c>
      <c r="H910" s="7">
        <v>63525</v>
      </c>
      <c r="I910" s="7">
        <f>FlightsPivot[[#This Row],[Total Fare]]*10%</f>
        <v>6352.5</v>
      </c>
      <c r="J910" s="7">
        <f>FlightsPivot[[#This Row],[Total Fare]]+FlightsPivot[[#This Row],[10% tax ]]</f>
        <v>69877.5</v>
      </c>
      <c r="K910" s="4">
        <v>8</v>
      </c>
      <c r="L910" s="4">
        <v>2014</v>
      </c>
      <c r="M910" t="str">
        <f>INDEX(RoutesPivot[DepAirport],MATCH($C910,RoutesPivot[[RouteID]:[RouteID]],0))</f>
        <v>ORD</v>
      </c>
      <c r="N910" t="str">
        <f>INDEX(RoutesPivot[AirportID],MATCH($C910,RoutesPivot[[RouteID]:[RouteID]],0))</f>
        <v>LAX</v>
      </c>
      <c r="O910">
        <f>INDEX(RoutesPivot[Distance],MATCH($C910,RoutesPivot[[RouteID]:[RouteID]],0))</f>
        <v>1518</v>
      </c>
      <c r="P910">
        <f>INDEX(RoutesPivot[ListPrice],MATCH($C910,RoutesPivot[[RouteID]:[RouteID]],0))</f>
        <v>350</v>
      </c>
      <c r="Q910" t="str">
        <f>INDEX(AirportPivot[AirportName],MATCH($N910,AirportPivot[[AirportID]:[AirportID]],0))</f>
        <v>Los Angeles International</v>
      </c>
      <c r="R910">
        <f>INDEX(AirportPivot[Gates (number of available)],MATCH($N910,AirportPivot[[AirportID]:[AirportID]],0))</f>
        <v>86</v>
      </c>
    </row>
    <row r="911" spans="1:18" x14ac:dyDescent="0.25">
      <c r="A911" s="3" t="s">
        <v>942</v>
      </c>
      <c r="B911" s="12">
        <v>42048</v>
      </c>
      <c r="C911" s="4" t="s">
        <v>17</v>
      </c>
      <c r="D911" s="4">
        <v>4.3</v>
      </c>
      <c r="E911" s="4">
        <v>21</v>
      </c>
      <c r="F911" s="5">
        <v>0.29166666666666669</v>
      </c>
      <c r="G911" s="6">
        <v>350</v>
      </c>
      <c r="H911" s="7">
        <v>64750</v>
      </c>
      <c r="I911" s="7">
        <f>FlightsPivot[[#This Row],[Total Fare]]*10%</f>
        <v>6475</v>
      </c>
      <c r="J911" s="7">
        <f>FlightsPivot[[#This Row],[Total Fare]]+FlightsPivot[[#This Row],[10% tax ]]</f>
        <v>71225</v>
      </c>
      <c r="K911" s="4">
        <v>2</v>
      </c>
      <c r="L911" s="4">
        <v>2015</v>
      </c>
      <c r="M911" t="str">
        <f>INDEX(RoutesPivot[DepAirport],MATCH($C911,RoutesPivot[[RouteID]:[RouteID]],0))</f>
        <v>ORD</v>
      </c>
      <c r="N911" t="str">
        <f>INDEX(RoutesPivot[AirportID],MATCH($C911,RoutesPivot[[RouteID]:[RouteID]],0))</f>
        <v>LAX</v>
      </c>
      <c r="O911">
        <f>INDEX(RoutesPivot[Distance],MATCH($C911,RoutesPivot[[RouteID]:[RouteID]],0))</f>
        <v>1518</v>
      </c>
      <c r="P911">
        <f>INDEX(RoutesPivot[ListPrice],MATCH($C911,RoutesPivot[[RouteID]:[RouteID]],0))</f>
        <v>350</v>
      </c>
      <c r="Q911" t="str">
        <f>INDEX(AirportPivot[AirportName],MATCH($N911,AirportPivot[[AirportID]:[AirportID]],0))</f>
        <v>Los Angeles International</v>
      </c>
      <c r="R911">
        <f>INDEX(AirportPivot[Gates (number of available)],MATCH($N911,AirportPivot[[AirportID]:[AirportID]],0))</f>
        <v>86</v>
      </c>
    </row>
    <row r="912" spans="1:18" x14ac:dyDescent="0.25">
      <c r="A912" s="3" t="s">
        <v>943</v>
      </c>
      <c r="B912" s="12">
        <v>41830</v>
      </c>
      <c r="C912" s="4" t="s">
        <v>23</v>
      </c>
      <c r="D912" s="4">
        <v>1.5</v>
      </c>
      <c r="E912" s="4">
        <v>76</v>
      </c>
      <c r="F912" s="5">
        <v>0.77083333333333337</v>
      </c>
      <c r="G912" s="6">
        <v>330</v>
      </c>
      <c r="H912" s="7">
        <v>59730</v>
      </c>
      <c r="I912" s="7">
        <f>FlightsPivot[[#This Row],[Total Fare]]*10%</f>
        <v>5973</v>
      </c>
      <c r="J912" s="7">
        <f>FlightsPivot[[#This Row],[Total Fare]]+FlightsPivot[[#This Row],[10% tax ]]</f>
        <v>65703</v>
      </c>
      <c r="K912" s="4">
        <v>7</v>
      </c>
      <c r="L912" s="4">
        <v>2014</v>
      </c>
      <c r="M912" t="str">
        <f>INDEX(RoutesPivot[DepAirport],MATCH($C912,RoutesPivot[[RouteID]:[RouteID]],0))</f>
        <v>ORD</v>
      </c>
      <c r="N912" t="str">
        <f>INDEX(RoutesPivot[AirportID],MATCH($C912,RoutesPivot[[RouteID]:[RouteID]],0))</f>
        <v>DEN</v>
      </c>
      <c r="O912">
        <f>INDEX(RoutesPivot[Distance],MATCH($C912,RoutesPivot[[RouteID]:[RouteID]],0))</f>
        <v>800</v>
      </c>
      <c r="P912">
        <f>INDEX(RoutesPivot[ListPrice],MATCH($C912,RoutesPivot[[RouteID]:[RouteID]],0))</f>
        <v>300</v>
      </c>
      <c r="Q912" t="str">
        <f>INDEX(AirportPivot[AirportName],MATCH($N912,AirportPivot[[AirportID]:[AirportID]],0))</f>
        <v>Denver International</v>
      </c>
      <c r="R912">
        <f>INDEX(AirportPivot[Gates (number of available)],MATCH($N912,AirportPivot[[AirportID]:[AirportID]],0))</f>
        <v>75</v>
      </c>
    </row>
    <row r="913" spans="1:18" x14ac:dyDescent="0.25">
      <c r="A913" s="3" t="s">
        <v>944</v>
      </c>
      <c r="B913" s="12">
        <v>42183</v>
      </c>
      <c r="C913" s="4" t="s">
        <v>53</v>
      </c>
      <c r="D913" s="4">
        <v>1.8</v>
      </c>
      <c r="E913" s="4">
        <v>61</v>
      </c>
      <c r="F913" s="5">
        <v>0.66666666666666663</v>
      </c>
      <c r="G913" s="6">
        <v>330</v>
      </c>
      <c r="H913" s="7">
        <v>54450</v>
      </c>
      <c r="I913" s="7">
        <f>FlightsPivot[[#This Row],[Total Fare]]*10%</f>
        <v>5445</v>
      </c>
      <c r="J913" s="7">
        <f>FlightsPivot[[#This Row],[Total Fare]]+FlightsPivot[[#This Row],[10% tax ]]</f>
        <v>59895</v>
      </c>
      <c r="K913" s="4">
        <v>6</v>
      </c>
      <c r="L913" s="4">
        <v>2015</v>
      </c>
      <c r="M913" t="str">
        <f>INDEX(RoutesPivot[DepAirport],MATCH($C913,RoutesPivot[[RouteID]:[RouteID]],0))</f>
        <v>ORD</v>
      </c>
      <c r="N913" t="str">
        <f>INDEX(RoutesPivot[AirportID],MATCH($C913,RoutesPivot[[RouteID]:[RouteID]],0))</f>
        <v>FLL</v>
      </c>
      <c r="O913">
        <f>INDEX(RoutesPivot[Distance],MATCH($C913,RoutesPivot[[RouteID]:[RouteID]],0))</f>
        <v>940</v>
      </c>
      <c r="P913">
        <f>INDEX(RoutesPivot[ListPrice],MATCH($C913,RoutesPivot[[RouteID]:[RouteID]],0))</f>
        <v>300</v>
      </c>
      <c r="Q913" t="str">
        <f>INDEX(AirportPivot[AirportName],MATCH($N913,AirportPivot[[AirportID]:[AirportID]],0))</f>
        <v>Fort Lauderdale/Hollywood International</v>
      </c>
      <c r="R913">
        <f>INDEX(AirportPivot[Gates (number of available)],MATCH($N913,AirportPivot[[AirportID]:[AirportID]],0))</f>
        <v>55</v>
      </c>
    </row>
    <row r="914" spans="1:18" x14ac:dyDescent="0.25">
      <c r="A914" s="3" t="s">
        <v>945</v>
      </c>
      <c r="B914" s="12">
        <v>42105</v>
      </c>
      <c r="C914" s="4" t="s">
        <v>70</v>
      </c>
      <c r="D914" s="4">
        <v>2</v>
      </c>
      <c r="E914" s="4">
        <v>79</v>
      </c>
      <c r="F914" s="5">
        <v>0.79166666666666663</v>
      </c>
      <c r="G914" s="6">
        <v>275</v>
      </c>
      <c r="H914" s="7">
        <v>49775</v>
      </c>
      <c r="I914" s="7">
        <f>FlightsPivot[[#This Row],[Total Fare]]*10%</f>
        <v>4977.5</v>
      </c>
      <c r="J914" s="7">
        <f>FlightsPivot[[#This Row],[Total Fare]]+FlightsPivot[[#This Row],[10% tax ]]</f>
        <v>54752.5</v>
      </c>
      <c r="K914" s="4">
        <v>4</v>
      </c>
      <c r="L914" s="4">
        <v>2015</v>
      </c>
      <c r="M914" t="str">
        <f>INDEX(RoutesPivot[DepAirport],MATCH($C914,RoutesPivot[[RouteID]:[RouteID]],0))</f>
        <v>ORD</v>
      </c>
      <c r="N914" t="str">
        <f>INDEX(RoutesPivot[AirportID],MATCH($C914,RoutesPivot[[RouteID]:[RouteID]],0))</f>
        <v>LAS</v>
      </c>
      <c r="O914">
        <f>INDEX(RoutesPivot[Distance],MATCH($C914,RoutesPivot[[RouteID]:[RouteID]],0))</f>
        <v>1100</v>
      </c>
      <c r="P914">
        <f>INDEX(RoutesPivot[ListPrice],MATCH($C914,RoutesPivot[[RouteID]:[RouteID]],0))</f>
        <v>275</v>
      </c>
      <c r="Q914" t="str">
        <f>INDEX(AirportPivot[AirportName],MATCH($N914,AirportPivot[[AirportID]:[AirportID]],0))</f>
        <v>McCarran International</v>
      </c>
      <c r="R914">
        <f>INDEX(AirportPivot[Gates (number of available)],MATCH($N914,AirportPivot[[AirportID]:[AirportID]],0))</f>
        <v>68</v>
      </c>
    </row>
    <row r="915" spans="1:18" x14ac:dyDescent="0.25">
      <c r="A915" s="3" t="s">
        <v>946</v>
      </c>
      <c r="B915" s="12">
        <v>42296</v>
      </c>
      <c r="C915" s="4" t="s">
        <v>23</v>
      </c>
      <c r="D915" s="4">
        <v>2</v>
      </c>
      <c r="E915" s="4">
        <v>85</v>
      </c>
      <c r="F915" s="5">
        <v>0.79166666666666663</v>
      </c>
      <c r="G915" s="6">
        <v>300</v>
      </c>
      <c r="H915" s="7">
        <v>54300</v>
      </c>
      <c r="I915" s="7">
        <f>FlightsPivot[[#This Row],[Total Fare]]*10%</f>
        <v>5430</v>
      </c>
      <c r="J915" s="7">
        <f>FlightsPivot[[#This Row],[Total Fare]]+FlightsPivot[[#This Row],[10% tax ]]</f>
        <v>59730</v>
      </c>
      <c r="K915" s="4">
        <v>10</v>
      </c>
      <c r="L915" s="4">
        <v>2015</v>
      </c>
      <c r="M915" t="str">
        <f>INDEX(RoutesPivot[DepAirport],MATCH($C915,RoutesPivot[[RouteID]:[RouteID]],0))</f>
        <v>ORD</v>
      </c>
      <c r="N915" t="str">
        <f>INDEX(RoutesPivot[AirportID],MATCH($C915,RoutesPivot[[RouteID]:[RouteID]],0))</f>
        <v>DEN</v>
      </c>
      <c r="O915">
        <f>INDEX(RoutesPivot[Distance],MATCH($C915,RoutesPivot[[RouteID]:[RouteID]],0))</f>
        <v>800</v>
      </c>
      <c r="P915">
        <f>INDEX(RoutesPivot[ListPrice],MATCH($C915,RoutesPivot[[RouteID]:[RouteID]],0))</f>
        <v>300</v>
      </c>
      <c r="Q915" t="str">
        <f>INDEX(AirportPivot[AirportName],MATCH($N915,AirportPivot[[AirportID]:[AirportID]],0))</f>
        <v>Denver International</v>
      </c>
      <c r="R915">
        <f>INDEX(AirportPivot[Gates (number of available)],MATCH($N915,AirportPivot[[AirportID]:[AirportID]],0))</f>
        <v>75</v>
      </c>
    </row>
    <row r="916" spans="1:18" x14ac:dyDescent="0.25">
      <c r="A916" s="3" t="s">
        <v>947</v>
      </c>
      <c r="B916" s="12">
        <v>42098</v>
      </c>
      <c r="C916" s="4" t="s">
        <v>23</v>
      </c>
      <c r="D916" s="4">
        <v>2.2000000000000002</v>
      </c>
      <c r="E916" s="4">
        <v>142</v>
      </c>
      <c r="F916" s="5">
        <v>0.72916666666666663</v>
      </c>
      <c r="G916" s="6">
        <v>300</v>
      </c>
      <c r="H916" s="7">
        <v>55500</v>
      </c>
      <c r="I916" s="7">
        <f>FlightsPivot[[#This Row],[Total Fare]]*10%</f>
        <v>5550</v>
      </c>
      <c r="J916" s="7">
        <f>FlightsPivot[[#This Row],[Total Fare]]+FlightsPivot[[#This Row],[10% tax ]]</f>
        <v>61050</v>
      </c>
      <c r="K916" s="4">
        <v>4</v>
      </c>
      <c r="L916" s="4">
        <v>2015</v>
      </c>
      <c r="M916" t="str">
        <f>INDEX(RoutesPivot[DepAirport],MATCH($C916,RoutesPivot[[RouteID]:[RouteID]],0))</f>
        <v>ORD</v>
      </c>
      <c r="N916" t="str">
        <f>INDEX(RoutesPivot[AirportID],MATCH($C916,RoutesPivot[[RouteID]:[RouteID]],0))</f>
        <v>DEN</v>
      </c>
      <c r="O916">
        <f>INDEX(RoutesPivot[Distance],MATCH($C916,RoutesPivot[[RouteID]:[RouteID]],0))</f>
        <v>800</v>
      </c>
      <c r="P916">
        <f>INDEX(RoutesPivot[ListPrice],MATCH($C916,RoutesPivot[[RouteID]:[RouteID]],0))</f>
        <v>300</v>
      </c>
      <c r="Q916" t="str">
        <f>INDEX(AirportPivot[AirportName],MATCH($N916,AirportPivot[[AirportID]:[AirportID]],0))</f>
        <v>Denver International</v>
      </c>
      <c r="R916">
        <f>INDEX(AirportPivot[Gates (number of available)],MATCH($N916,AirportPivot[[AirportID]:[AirportID]],0))</f>
        <v>75</v>
      </c>
    </row>
    <row r="917" spans="1:18" x14ac:dyDescent="0.25">
      <c r="A917" s="3" t="s">
        <v>948</v>
      </c>
      <c r="B917" s="12">
        <v>41971</v>
      </c>
      <c r="C917" s="4" t="s">
        <v>23</v>
      </c>
      <c r="D917" s="4">
        <v>4.0999999999999996</v>
      </c>
      <c r="E917" s="4">
        <v>61</v>
      </c>
      <c r="F917" s="5">
        <v>0.41666666666666669</v>
      </c>
      <c r="G917" s="6">
        <v>450</v>
      </c>
      <c r="H917" s="7">
        <v>74250</v>
      </c>
      <c r="I917" s="7">
        <f>FlightsPivot[[#This Row],[Total Fare]]*10%</f>
        <v>7425</v>
      </c>
      <c r="J917" s="7">
        <f>FlightsPivot[[#This Row],[Total Fare]]+FlightsPivot[[#This Row],[10% tax ]]</f>
        <v>81675</v>
      </c>
      <c r="K917" s="4">
        <v>11</v>
      </c>
      <c r="L917" s="4">
        <v>2014</v>
      </c>
      <c r="M917" t="str">
        <f>INDEX(RoutesPivot[DepAirport],MATCH($C917,RoutesPivot[[RouteID]:[RouteID]],0))</f>
        <v>ORD</v>
      </c>
      <c r="N917" t="str">
        <f>INDEX(RoutesPivot[AirportID],MATCH($C917,RoutesPivot[[RouteID]:[RouteID]],0))</f>
        <v>DEN</v>
      </c>
      <c r="O917">
        <f>INDEX(RoutesPivot[Distance],MATCH($C917,RoutesPivot[[RouteID]:[RouteID]],0))</f>
        <v>800</v>
      </c>
      <c r="P917">
        <f>INDEX(RoutesPivot[ListPrice],MATCH($C917,RoutesPivot[[RouteID]:[RouteID]],0))</f>
        <v>300</v>
      </c>
      <c r="Q917" t="str">
        <f>INDEX(AirportPivot[AirportName],MATCH($N917,AirportPivot[[AirportID]:[AirportID]],0))</f>
        <v>Denver International</v>
      </c>
      <c r="R917">
        <f>INDEX(AirportPivot[Gates (number of available)],MATCH($N917,AirportPivot[[AirportID]:[AirportID]],0))</f>
        <v>75</v>
      </c>
    </row>
    <row r="918" spans="1:18" x14ac:dyDescent="0.25">
      <c r="A918" s="3" t="s">
        <v>949</v>
      </c>
      <c r="B918" s="12">
        <v>41765</v>
      </c>
      <c r="C918" s="4" t="s">
        <v>13</v>
      </c>
      <c r="D918" s="4">
        <v>2.2000000000000002</v>
      </c>
      <c r="E918" s="4">
        <v>24</v>
      </c>
      <c r="F918" s="5">
        <v>0.75</v>
      </c>
      <c r="G918" s="6">
        <v>250</v>
      </c>
      <c r="H918" s="7">
        <v>46250</v>
      </c>
      <c r="I918" s="7">
        <f>FlightsPivot[[#This Row],[Total Fare]]*10%</f>
        <v>4625</v>
      </c>
      <c r="J918" s="7">
        <f>FlightsPivot[[#This Row],[Total Fare]]+FlightsPivot[[#This Row],[10% tax ]]</f>
        <v>50875</v>
      </c>
      <c r="K918" s="4">
        <v>5</v>
      </c>
      <c r="L918" s="4">
        <v>2014</v>
      </c>
      <c r="M918" t="str">
        <f>INDEX(RoutesPivot[DepAirport],MATCH($C918,RoutesPivot[[RouteID]:[RouteID]],0))</f>
        <v>ORD</v>
      </c>
      <c r="N918" t="str">
        <f>INDEX(RoutesPivot[AirportID],MATCH($C918,RoutesPivot[[RouteID]:[RouteID]],0))</f>
        <v>JFK</v>
      </c>
      <c r="O918">
        <f>INDEX(RoutesPivot[Distance],MATCH($C918,RoutesPivot[[RouteID]:[RouteID]],0))</f>
        <v>619</v>
      </c>
      <c r="P918">
        <f>INDEX(RoutesPivot[ListPrice],MATCH($C918,RoutesPivot[[RouteID]:[RouteID]],0))</f>
        <v>250</v>
      </c>
      <c r="Q918" t="str">
        <f>INDEX(AirportPivot[AirportName],MATCH($N918,AirportPivot[[AirportID]:[AirportID]],0))</f>
        <v>John F Kennedy International</v>
      </c>
      <c r="R918">
        <f>INDEX(AirportPivot[Gates (number of available)],MATCH($N918,AirportPivot[[AirportID]:[AirportID]],0))</f>
        <v>120</v>
      </c>
    </row>
    <row r="919" spans="1:18" x14ac:dyDescent="0.25">
      <c r="A919" s="3" t="s">
        <v>950</v>
      </c>
      <c r="B919" s="12">
        <v>42008</v>
      </c>
      <c r="C919" s="4" t="s">
        <v>11</v>
      </c>
      <c r="D919" s="4">
        <v>1.6</v>
      </c>
      <c r="E919" s="4">
        <v>53</v>
      </c>
      <c r="F919" s="5">
        <v>0.64583333333333337</v>
      </c>
      <c r="G919" s="6">
        <v>300</v>
      </c>
      <c r="H919" s="7">
        <v>49500</v>
      </c>
      <c r="I919" s="7">
        <f>FlightsPivot[[#This Row],[Total Fare]]*10%</f>
        <v>4950</v>
      </c>
      <c r="J919" s="7">
        <f>FlightsPivot[[#This Row],[Total Fare]]+FlightsPivot[[#This Row],[10% tax ]]</f>
        <v>54450</v>
      </c>
      <c r="K919" s="4">
        <v>1</v>
      </c>
      <c r="L919" s="4">
        <v>2015</v>
      </c>
      <c r="M919" t="str">
        <f>INDEX(RoutesPivot[DepAirport],MATCH($C919,RoutesPivot[[RouteID]:[RouteID]],0))</f>
        <v>ORD</v>
      </c>
      <c r="N919" t="str">
        <f>INDEX(RoutesPivot[AirportID],MATCH($C919,RoutesPivot[[RouteID]:[RouteID]],0))</f>
        <v>BOS</v>
      </c>
      <c r="O919">
        <f>INDEX(RoutesPivot[Distance],MATCH($C919,RoutesPivot[[RouteID]:[RouteID]],0))</f>
        <v>730</v>
      </c>
      <c r="P919">
        <f>INDEX(RoutesPivot[ListPrice],MATCH($C919,RoutesPivot[[RouteID]:[RouteID]],0))</f>
        <v>300</v>
      </c>
      <c r="Q919" t="str">
        <f>INDEX(AirportPivot[AirportName],MATCH($N919,AirportPivot[[AirportID]:[AirportID]],0))</f>
        <v>General Edward Lawrence Logan International</v>
      </c>
      <c r="R919">
        <f>INDEX(AirportPivot[Gates (number of available)],MATCH($N919,AirportPivot[[AirportID]:[AirportID]],0))</f>
        <v>63</v>
      </c>
    </row>
    <row r="920" spans="1:18" x14ac:dyDescent="0.25">
      <c r="A920" s="3" t="s">
        <v>951</v>
      </c>
      <c r="B920" s="12">
        <v>42072</v>
      </c>
      <c r="C920" s="4" t="s">
        <v>27</v>
      </c>
      <c r="D920" s="4">
        <v>9</v>
      </c>
      <c r="E920" s="4">
        <v>95</v>
      </c>
      <c r="F920" s="5">
        <v>0.29166666666666669</v>
      </c>
      <c r="G920" s="6">
        <v>200</v>
      </c>
      <c r="H920" s="7">
        <v>37000</v>
      </c>
      <c r="I920" s="7">
        <f>FlightsPivot[[#This Row],[Total Fare]]*10%</f>
        <v>3700</v>
      </c>
      <c r="J920" s="7">
        <f>FlightsPivot[[#This Row],[Total Fare]]+FlightsPivot[[#This Row],[10% tax ]]</f>
        <v>40700</v>
      </c>
      <c r="K920" s="4">
        <v>3</v>
      </c>
      <c r="L920" s="4">
        <v>2015</v>
      </c>
      <c r="M920" t="str">
        <f>INDEX(RoutesPivot[DepAirport],MATCH($C920,RoutesPivot[[RouteID]:[RouteID]],0))</f>
        <v>ORD</v>
      </c>
      <c r="N920" t="str">
        <f>INDEX(RoutesPivot[AirportID],MATCH($C920,RoutesPivot[[RouteID]:[RouteID]],0))</f>
        <v>ATL</v>
      </c>
      <c r="O920">
        <f>INDEX(RoutesPivot[Distance],MATCH($C920,RoutesPivot[[RouteID]:[RouteID]],0))</f>
        <v>510</v>
      </c>
      <c r="P920">
        <f>INDEX(RoutesPivot[ListPrice],MATCH($C920,RoutesPivot[[RouteID]:[RouteID]],0))</f>
        <v>200</v>
      </c>
      <c r="Q920" t="str">
        <f>INDEX(AirportPivot[AirportName],MATCH($N920,AirportPivot[[AirportID]:[AirportID]],0))</f>
        <v>Hartsfield-Jackson Atlanta International</v>
      </c>
      <c r="R920">
        <f>INDEX(AirportPivot[Gates (number of available)],MATCH($N920,AirportPivot[[AirportID]:[AirportID]],0))</f>
        <v>100</v>
      </c>
    </row>
    <row r="921" spans="1:18" x14ac:dyDescent="0.25">
      <c r="A921" s="3" t="s">
        <v>952</v>
      </c>
      <c r="B921" s="12">
        <v>42363</v>
      </c>
      <c r="C921" s="4" t="s">
        <v>23</v>
      </c>
      <c r="D921" s="4">
        <v>4.9000000000000004</v>
      </c>
      <c r="E921" s="4">
        <v>129</v>
      </c>
      <c r="F921" s="5">
        <v>0.75</v>
      </c>
      <c r="G921" s="6">
        <v>420</v>
      </c>
      <c r="H921" s="7">
        <v>77700</v>
      </c>
      <c r="I921" s="7">
        <f>FlightsPivot[[#This Row],[Total Fare]]*10%</f>
        <v>7770</v>
      </c>
      <c r="J921" s="7">
        <f>FlightsPivot[[#This Row],[Total Fare]]+FlightsPivot[[#This Row],[10% tax ]]</f>
        <v>85470</v>
      </c>
      <c r="K921" s="4">
        <v>12</v>
      </c>
      <c r="L921" s="4">
        <v>2015</v>
      </c>
      <c r="M921" t="str">
        <f>INDEX(RoutesPivot[DepAirport],MATCH($C921,RoutesPivot[[RouteID]:[RouteID]],0))</f>
        <v>ORD</v>
      </c>
      <c r="N921" t="str">
        <f>INDEX(RoutesPivot[AirportID],MATCH($C921,RoutesPivot[[RouteID]:[RouteID]],0))</f>
        <v>DEN</v>
      </c>
      <c r="O921">
        <f>INDEX(RoutesPivot[Distance],MATCH($C921,RoutesPivot[[RouteID]:[RouteID]],0))</f>
        <v>800</v>
      </c>
      <c r="P921">
        <f>INDEX(RoutesPivot[ListPrice],MATCH($C921,RoutesPivot[[RouteID]:[RouteID]],0))</f>
        <v>300</v>
      </c>
      <c r="Q921" t="str">
        <f>INDEX(AirportPivot[AirportName],MATCH($N921,AirportPivot[[AirportID]:[AirportID]],0))</f>
        <v>Denver International</v>
      </c>
      <c r="R921">
        <f>INDEX(AirportPivot[Gates (number of available)],MATCH($N921,AirportPivot[[AirportID]:[AirportID]],0))</f>
        <v>75</v>
      </c>
    </row>
    <row r="922" spans="1:18" x14ac:dyDescent="0.25">
      <c r="A922" s="3" t="s">
        <v>953</v>
      </c>
      <c r="B922" s="12">
        <v>42335</v>
      </c>
      <c r="C922" s="4" t="s">
        <v>21</v>
      </c>
      <c r="D922" s="4">
        <v>4.7</v>
      </c>
      <c r="E922" s="4">
        <v>197</v>
      </c>
      <c r="F922" s="5">
        <v>0.72916666666666663</v>
      </c>
      <c r="G922" s="6">
        <v>187.5</v>
      </c>
      <c r="H922" s="7">
        <v>30937.5</v>
      </c>
      <c r="I922" s="7">
        <f>FlightsPivot[[#This Row],[Total Fare]]*10%</f>
        <v>3093.75</v>
      </c>
      <c r="J922" s="7">
        <f>FlightsPivot[[#This Row],[Total Fare]]+FlightsPivot[[#This Row],[10% tax ]]</f>
        <v>34031.25</v>
      </c>
      <c r="K922" s="4">
        <v>11</v>
      </c>
      <c r="L922" s="4">
        <v>2015</v>
      </c>
      <c r="M922" t="str">
        <f>INDEX(RoutesPivot[DepAirport],MATCH($C922,RoutesPivot[[RouteID]:[RouteID]],0))</f>
        <v>ORD</v>
      </c>
      <c r="N922" t="str">
        <f>INDEX(RoutesPivot[AirportID],MATCH($C922,RoutesPivot[[RouteID]:[RouteID]],0))</f>
        <v>CLT</v>
      </c>
      <c r="O922">
        <f>INDEX(RoutesPivot[Distance],MATCH($C922,RoutesPivot[[RouteID]:[RouteID]],0))</f>
        <v>700</v>
      </c>
      <c r="P922">
        <f>INDEX(RoutesPivot[ListPrice],MATCH($C922,RoutesPivot[[RouteID]:[RouteID]],0))</f>
        <v>125</v>
      </c>
      <c r="Q922" t="str">
        <f>INDEX(AirportPivot[AirportName],MATCH($N922,AirportPivot[[AirportID]:[AirportID]],0))</f>
        <v>Charlotte/Douglas International</v>
      </c>
      <c r="R922">
        <f>INDEX(AirportPivot[Gates (number of available)],MATCH($N922,AirportPivot[[AirportID]:[AirportID]],0))</f>
        <v>65</v>
      </c>
    </row>
    <row r="923" spans="1:18" x14ac:dyDescent="0.25">
      <c r="A923" s="3" t="s">
        <v>954</v>
      </c>
      <c r="B923" s="12">
        <v>42001</v>
      </c>
      <c r="C923" s="4" t="s">
        <v>33</v>
      </c>
      <c r="D923" s="4">
        <v>2.7</v>
      </c>
      <c r="E923" s="4">
        <v>21</v>
      </c>
      <c r="F923" s="5">
        <v>0.79166666666666663</v>
      </c>
      <c r="G923" s="6">
        <v>525</v>
      </c>
      <c r="H923" s="7">
        <v>97125</v>
      </c>
      <c r="I923" s="7">
        <f>FlightsPivot[[#This Row],[Total Fare]]*10%</f>
        <v>9712.5</v>
      </c>
      <c r="J923" s="7">
        <f>FlightsPivot[[#This Row],[Total Fare]]+FlightsPivot[[#This Row],[10% tax ]]</f>
        <v>106837.5</v>
      </c>
      <c r="K923" s="4">
        <v>12</v>
      </c>
      <c r="L923" s="4">
        <v>2014</v>
      </c>
      <c r="M923" t="str">
        <f>INDEX(RoutesPivot[DepAirport],MATCH($C923,RoutesPivot[[RouteID]:[RouteID]],0))</f>
        <v>ORD</v>
      </c>
      <c r="N923" t="str">
        <f>INDEX(RoutesPivot[AirportID],MATCH($C923,RoutesPivot[[RouteID]:[RouteID]],0))</f>
        <v>SFO</v>
      </c>
      <c r="O923">
        <f>INDEX(RoutesPivot[Distance],MATCH($C923,RoutesPivot[[RouteID]:[RouteID]],0))</f>
        <v>1600</v>
      </c>
      <c r="P923">
        <f>INDEX(RoutesPivot[ListPrice],MATCH($C923,RoutesPivot[[RouteID]:[RouteID]],0))</f>
        <v>375</v>
      </c>
      <c r="Q923" t="str">
        <f>INDEX(AirportPivot[AirportName],MATCH($N923,AirportPivot[[AirportID]:[AirportID]],0))</f>
        <v>San Francisco International</v>
      </c>
      <c r="R923">
        <f>INDEX(AirportPivot[Gates (number of available)],MATCH($N923,AirportPivot[[AirportID]:[AirportID]],0))</f>
        <v>70</v>
      </c>
    </row>
    <row r="924" spans="1:18" x14ac:dyDescent="0.25">
      <c r="A924" s="3" t="s">
        <v>955</v>
      </c>
      <c r="B924" s="12">
        <v>41827</v>
      </c>
      <c r="C924" s="4" t="s">
        <v>17</v>
      </c>
      <c r="D924" s="4">
        <v>5</v>
      </c>
      <c r="E924" s="4">
        <v>19</v>
      </c>
      <c r="F924" s="5">
        <v>0.33333333333333331</v>
      </c>
      <c r="G924" s="6">
        <v>385</v>
      </c>
      <c r="H924" s="7">
        <v>71225</v>
      </c>
      <c r="I924" s="7">
        <f>FlightsPivot[[#This Row],[Total Fare]]*10%</f>
        <v>7122.5</v>
      </c>
      <c r="J924" s="7">
        <f>FlightsPivot[[#This Row],[Total Fare]]+FlightsPivot[[#This Row],[10% tax ]]</f>
        <v>78347.5</v>
      </c>
      <c r="K924" s="4">
        <v>7</v>
      </c>
      <c r="L924" s="4">
        <v>2014</v>
      </c>
      <c r="M924" t="str">
        <f>INDEX(RoutesPivot[DepAirport],MATCH($C924,RoutesPivot[[RouteID]:[RouteID]],0))</f>
        <v>ORD</v>
      </c>
      <c r="N924" t="str">
        <f>INDEX(RoutesPivot[AirportID],MATCH($C924,RoutesPivot[[RouteID]:[RouteID]],0))</f>
        <v>LAX</v>
      </c>
      <c r="O924">
        <f>INDEX(RoutesPivot[Distance],MATCH($C924,RoutesPivot[[RouteID]:[RouteID]],0))</f>
        <v>1518</v>
      </c>
      <c r="P924">
        <f>INDEX(RoutesPivot[ListPrice],MATCH($C924,RoutesPivot[[RouteID]:[RouteID]],0))</f>
        <v>350</v>
      </c>
      <c r="Q924" t="str">
        <f>INDEX(AirportPivot[AirportName],MATCH($N924,AirportPivot[[AirportID]:[AirportID]],0))</f>
        <v>Los Angeles International</v>
      </c>
      <c r="R924">
        <f>INDEX(AirportPivot[Gates (number of available)],MATCH($N924,AirportPivot[[AirportID]:[AirportID]],0))</f>
        <v>86</v>
      </c>
    </row>
    <row r="925" spans="1:18" x14ac:dyDescent="0.25">
      <c r="A925" s="3" t="s">
        <v>956</v>
      </c>
      <c r="B925" s="12">
        <v>41768</v>
      </c>
      <c r="C925" s="4" t="s">
        <v>53</v>
      </c>
      <c r="D925" s="4">
        <v>1.4</v>
      </c>
      <c r="E925" s="4">
        <v>44</v>
      </c>
      <c r="F925" s="5">
        <v>0.29166666666666669</v>
      </c>
      <c r="G925" s="6">
        <v>300</v>
      </c>
      <c r="H925" s="7">
        <v>49500</v>
      </c>
      <c r="I925" s="7">
        <f>FlightsPivot[[#This Row],[Total Fare]]*10%</f>
        <v>4950</v>
      </c>
      <c r="J925" s="7">
        <f>FlightsPivot[[#This Row],[Total Fare]]+FlightsPivot[[#This Row],[10% tax ]]</f>
        <v>54450</v>
      </c>
      <c r="K925" s="4">
        <v>5</v>
      </c>
      <c r="L925" s="4">
        <v>2014</v>
      </c>
      <c r="M925" t="str">
        <f>INDEX(RoutesPivot[DepAirport],MATCH($C925,RoutesPivot[[RouteID]:[RouteID]],0))</f>
        <v>ORD</v>
      </c>
      <c r="N925" t="str">
        <f>INDEX(RoutesPivot[AirportID],MATCH($C925,RoutesPivot[[RouteID]:[RouteID]],0))</f>
        <v>FLL</v>
      </c>
      <c r="O925">
        <f>INDEX(RoutesPivot[Distance],MATCH($C925,RoutesPivot[[RouteID]:[RouteID]],0))</f>
        <v>940</v>
      </c>
      <c r="P925">
        <f>INDEX(RoutesPivot[ListPrice],MATCH($C925,RoutesPivot[[RouteID]:[RouteID]],0))</f>
        <v>300</v>
      </c>
      <c r="Q925" t="str">
        <f>INDEX(AirportPivot[AirportName],MATCH($N925,AirportPivot[[AirportID]:[AirportID]],0))</f>
        <v>Fort Lauderdale/Hollywood International</v>
      </c>
      <c r="R925">
        <f>INDEX(AirportPivot[Gates (number of available)],MATCH($N925,AirportPivot[[AirportID]:[AirportID]],0))</f>
        <v>55</v>
      </c>
    </row>
    <row r="926" spans="1:18" x14ac:dyDescent="0.25">
      <c r="A926" s="3" t="s">
        <v>957</v>
      </c>
      <c r="B926" s="12">
        <v>41757</v>
      </c>
      <c r="C926" s="4" t="s">
        <v>86</v>
      </c>
      <c r="D926" s="4">
        <v>1.3</v>
      </c>
      <c r="E926" s="4">
        <v>203</v>
      </c>
      <c r="F926" s="5">
        <v>0.3125</v>
      </c>
      <c r="G926" s="6">
        <v>115</v>
      </c>
      <c r="H926" s="7">
        <v>18975</v>
      </c>
      <c r="I926" s="7">
        <f>FlightsPivot[[#This Row],[Total Fare]]*10%</f>
        <v>1897.5</v>
      </c>
      <c r="J926" s="7">
        <f>FlightsPivot[[#This Row],[Total Fare]]+FlightsPivot[[#This Row],[10% tax ]]</f>
        <v>20872.5</v>
      </c>
      <c r="K926" s="4">
        <v>4</v>
      </c>
      <c r="L926" s="4">
        <v>2014</v>
      </c>
      <c r="M926" t="str">
        <f>INDEX(RoutesPivot[DepAirport],MATCH($C926,RoutesPivot[[RouteID]:[RouteID]],0))</f>
        <v>ORD</v>
      </c>
      <c r="N926" t="str">
        <f>INDEX(RoutesPivot[AirportID],MATCH($C926,RoutesPivot[[RouteID]:[RouteID]],0))</f>
        <v>DTW</v>
      </c>
      <c r="O926">
        <f>INDEX(RoutesPivot[Distance],MATCH($C926,RoutesPivot[[RouteID]:[RouteID]],0))</f>
        <v>200</v>
      </c>
      <c r="P926">
        <f>INDEX(RoutesPivot[ListPrice],MATCH($C926,RoutesPivot[[RouteID]:[RouteID]],0))</f>
        <v>115</v>
      </c>
      <c r="Q926" t="str">
        <f>INDEX(AirportPivot[AirportName],MATCH($N926,AirportPivot[[AirportID]:[AirportID]],0))</f>
        <v>Detroit Metropolitan Wayne County</v>
      </c>
      <c r="R926">
        <f>INDEX(AirportPivot[Gates (number of available)],MATCH($N926,AirportPivot[[AirportID]:[AirportID]],0))</f>
        <v>60</v>
      </c>
    </row>
    <row r="927" spans="1:18" x14ac:dyDescent="0.25">
      <c r="A927" s="3" t="s">
        <v>958</v>
      </c>
      <c r="B927" s="12">
        <v>41933</v>
      </c>
      <c r="C927" s="4" t="s">
        <v>25</v>
      </c>
      <c r="D927" s="4">
        <v>1.6</v>
      </c>
      <c r="E927" s="4">
        <v>8</v>
      </c>
      <c r="F927" s="5">
        <v>0.29166666666666669</v>
      </c>
      <c r="G927" s="6">
        <v>200</v>
      </c>
      <c r="H927" s="7">
        <v>37000</v>
      </c>
      <c r="I927" s="7">
        <f>FlightsPivot[[#This Row],[Total Fare]]*10%</f>
        <v>3700</v>
      </c>
      <c r="J927" s="7">
        <f>FlightsPivot[[#This Row],[Total Fare]]+FlightsPivot[[#This Row],[10% tax ]]</f>
        <v>40700</v>
      </c>
      <c r="K927" s="4">
        <v>10</v>
      </c>
      <c r="L927" s="4">
        <v>2014</v>
      </c>
      <c r="M927" t="str">
        <f>INDEX(RoutesPivot[DepAirport],MATCH($C927,RoutesPivot[[RouteID]:[RouteID]],0))</f>
        <v>ORD</v>
      </c>
      <c r="N927" t="str">
        <f>INDEX(RoutesPivot[AirportID],MATCH($C927,RoutesPivot[[RouteID]:[RouteID]],0))</f>
        <v>DFW</v>
      </c>
      <c r="O927">
        <f>INDEX(RoutesPivot[Distance],MATCH($C927,RoutesPivot[[RouteID]:[RouteID]],0))</f>
        <v>700</v>
      </c>
      <c r="P927">
        <f>INDEX(RoutesPivot[ListPrice],MATCH($C927,RoutesPivot[[RouteID]:[RouteID]],0))</f>
        <v>200</v>
      </c>
      <c r="Q927" t="str">
        <f>INDEX(AirportPivot[AirportName],MATCH($N927,AirportPivot[[AirportID]:[AirportID]],0))</f>
        <v>Dallas/Fort Worth International</v>
      </c>
      <c r="R927">
        <f>INDEX(AirportPivot[Gates (number of available)],MATCH($N927,AirportPivot[[AirportID]:[AirportID]],0))</f>
        <v>130</v>
      </c>
    </row>
    <row r="928" spans="1:18" x14ac:dyDescent="0.25">
      <c r="A928" s="3" t="s">
        <v>959</v>
      </c>
      <c r="B928" s="12">
        <v>41972</v>
      </c>
      <c r="C928" s="4" t="s">
        <v>40</v>
      </c>
      <c r="D928" s="4">
        <v>3.6</v>
      </c>
      <c r="E928" s="4">
        <v>101</v>
      </c>
      <c r="F928" s="5">
        <v>0.75</v>
      </c>
      <c r="G928" s="6">
        <v>172.5</v>
      </c>
      <c r="H928" s="7">
        <v>31912.5</v>
      </c>
      <c r="I928" s="7">
        <f>FlightsPivot[[#This Row],[Total Fare]]*10%</f>
        <v>3191.25</v>
      </c>
      <c r="J928" s="7">
        <f>FlightsPivot[[#This Row],[Total Fare]]+FlightsPivot[[#This Row],[10% tax ]]</f>
        <v>35103.75</v>
      </c>
      <c r="K928" s="4">
        <v>11</v>
      </c>
      <c r="L928" s="4">
        <v>2014</v>
      </c>
      <c r="M928" t="str">
        <f>INDEX(RoutesPivot[DepAirport],MATCH($C928,RoutesPivot[[RouteID]:[RouteID]],0))</f>
        <v>ORD</v>
      </c>
      <c r="N928" t="str">
        <f>INDEX(RoutesPivot[AirportID],MATCH($C928,RoutesPivot[[RouteID]:[RouteID]],0))</f>
        <v>MSP</v>
      </c>
      <c r="O928">
        <f>INDEX(RoutesPivot[Distance],MATCH($C928,RoutesPivot[[RouteID]:[RouteID]],0))</f>
        <v>300</v>
      </c>
      <c r="P928">
        <f>INDEX(RoutesPivot[ListPrice],MATCH($C928,RoutesPivot[[RouteID]:[RouteID]],0))</f>
        <v>115</v>
      </c>
      <c r="Q928" t="str">
        <f>INDEX(AirportPivot[AirportName],MATCH($N928,AirportPivot[[AirportID]:[AirportID]],0))</f>
        <v>Minneapolis-St Paul International/Wold-Chamberlain</v>
      </c>
      <c r="R928">
        <f>INDEX(AirportPivot[Gates (number of available)],MATCH($N928,AirportPivot[[AirportID]:[AirportID]],0))</f>
        <v>65</v>
      </c>
    </row>
    <row r="929" spans="1:18" x14ac:dyDescent="0.25">
      <c r="A929" s="3" t="s">
        <v>960</v>
      </c>
      <c r="B929" s="12">
        <v>42255</v>
      </c>
      <c r="C929" s="4" t="s">
        <v>98</v>
      </c>
      <c r="D929" s="4">
        <v>2</v>
      </c>
      <c r="E929" s="4">
        <v>171</v>
      </c>
      <c r="F929" s="5">
        <v>0.41666666666666669</v>
      </c>
      <c r="G929" s="6">
        <v>275</v>
      </c>
      <c r="H929" s="7">
        <v>45375</v>
      </c>
      <c r="I929" s="7">
        <f>FlightsPivot[[#This Row],[Total Fare]]*10%</f>
        <v>4537.5</v>
      </c>
      <c r="J929" s="7">
        <f>FlightsPivot[[#This Row],[Total Fare]]+FlightsPivot[[#This Row],[10% tax ]]</f>
        <v>49912.5</v>
      </c>
      <c r="K929" s="4">
        <v>9</v>
      </c>
      <c r="L929" s="4">
        <v>2015</v>
      </c>
      <c r="M929" t="str">
        <f>INDEX(RoutesPivot[DepAirport],MATCH($C929,RoutesPivot[[RouteID]:[RouteID]],0))</f>
        <v>ORD</v>
      </c>
      <c r="N929" t="str">
        <f>INDEX(RoutesPivot[AirportID],MATCH($C929,RoutesPivot[[RouteID]:[RouteID]],0))</f>
        <v>PHL</v>
      </c>
      <c r="O929">
        <f>INDEX(RoutesPivot[Distance],MATCH($C929,RoutesPivot[[RouteID]:[RouteID]],0))</f>
        <v>580</v>
      </c>
      <c r="P929">
        <f>INDEX(RoutesPivot[ListPrice],MATCH($C929,RoutesPivot[[RouteID]:[RouteID]],0))</f>
        <v>275</v>
      </c>
      <c r="Q929" t="str">
        <f>INDEX(AirportPivot[AirportName],MATCH($N929,AirportPivot[[AirportID]:[AirportID]],0))</f>
        <v>Philadelphia International</v>
      </c>
      <c r="R929">
        <f>INDEX(AirportPivot[Gates (number of available)],MATCH($N929,AirportPivot[[AirportID]:[AirportID]],0))</f>
        <v>89</v>
      </c>
    </row>
    <row r="930" spans="1:18" x14ac:dyDescent="0.25">
      <c r="A930" s="3" t="s">
        <v>961</v>
      </c>
      <c r="B930" s="12">
        <v>41860</v>
      </c>
      <c r="C930" s="4" t="s">
        <v>11</v>
      </c>
      <c r="D930" s="4">
        <v>2.2999999999999998</v>
      </c>
      <c r="E930" s="4">
        <v>146</v>
      </c>
      <c r="F930" s="5">
        <v>0.83333333333333337</v>
      </c>
      <c r="G930" s="6">
        <v>330</v>
      </c>
      <c r="H930" s="7">
        <v>61050</v>
      </c>
      <c r="I930" s="7">
        <f>FlightsPivot[[#This Row],[Total Fare]]*10%</f>
        <v>6105</v>
      </c>
      <c r="J930" s="7">
        <f>FlightsPivot[[#This Row],[Total Fare]]+FlightsPivot[[#This Row],[10% tax ]]</f>
        <v>67155</v>
      </c>
      <c r="K930" s="4">
        <v>8</v>
      </c>
      <c r="L930" s="4">
        <v>2014</v>
      </c>
      <c r="M930" t="str">
        <f>INDEX(RoutesPivot[DepAirport],MATCH($C930,RoutesPivot[[RouteID]:[RouteID]],0))</f>
        <v>ORD</v>
      </c>
      <c r="N930" t="str">
        <f>INDEX(RoutesPivot[AirportID],MATCH($C930,RoutesPivot[[RouteID]:[RouteID]],0))</f>
        <v>BOS</v>
      </c>
      <c r="O930">
        <f>INDEX(RoutesPivot[Distance],MATCH($C930,RoutesPivot[[RouteID]:[RouteID]],0))</f>
        <v>730</v>
      </c>
      <c r="P930">
        <f>INDEX(RoutesPivot[ListPrice],MATCH($C930,RoutesPivot[[RouteID]:[RouteID]],0))</f>
        <v>300</v>
      </c>
      <c r="Q930" t="str">
        <f>INDEX(AirportPivot[AirportName],MATCH($N930,AirportPivot[[AirportID]:[AirportID]],0))</f>
        <v>General Edward Lawrence Logan International</v>
      </c>
      <c r="R930">
        <f>INDEX(AirportPivot[Gates (number of available)],MATCH($N930,AirportPivot[[AirportID]:[AirportID]],0))</f>
        <v>63</v>
      </c>
    </row>
    <row r="931" spans="1:18" x14ac:dyDescent="0.25">
      <c r="A931" s="3" t="s">
        <v>962</v>
      </c>
      <c r="B931" s="12">
        <v>41882</v>
      </c>
      <c r="C931" s="4" t="s">
        <v>33</v>
      </c>
      <c r="D931" s="4">
        <v>1.9</v>
      </c>
      <c r="E931" s="4">
        <v>131</v>
      </c>
      <c r="F931" s="5">
        <v>0.77083333333333337</v>
      </c>
      <c r="G931" s="6">
        <v>412.5</v>
      </c>
      <c r="H931" s="7">
        <v>76312.5</v>
      </c>
      <c r="I931" s="7">
        <f>FlightsPivot[[#This Row],[Total Fare]]*10%</f>
        <v>7631.25</v>
      </c>
      <c r="J931" s="7">
        <f>FlightsPivot[[#This Row],[Total Fare]]+FlightsPivot[[#This Row],[10% tax ]]</f>
        <v>83943.75</v>
      </c>
      <c r="K931" s="4">
        <v>8</v>
      </c>
      <c r="L931" s="4">
        <v>2014</v>
      </c>
      <c r="M931" t="str">
        <f>INDEX(RoutesPivot[DepAirport],MATCH($C931,RoutesPivot[[RouteID]:[RouteID]],0))</f>
        <v>ORD</v>
      </c>
      <c r="N931" t="str">
        <f>INDEX(RoutesPivot[AirportID],MATCH($C931,RoutesPivot[[RouteID]:[RouteID]],0))</f>
        <v>SFO</v>
      </c>
      <c r="O931">
        <f>INDEX(RoutesPivot[Distance],MATCH($C931,RoutesPivot[[RouteID]:[RouteID]],0))</f>
        <v>1600</v>
      </c>
      <c r="P931">
        <f>INDEX(RoutesPivot[ListPrice],MATCH($C931,RoutesPivot[[RouteID]:[RouteID]],0))</f>
        <v>375</v>
      </c>
      <c r="Q931" t="str">
        <f>INDEX(AirportPivot[AirportName],MATCH($N931,AirportPivot[[AirportID]:[AirportID]],0))</f>
        <v>San Francisco International</v>
      </c>
      <c r="R931">
        <f>INDEX(AirportPivot[Gates (number of available)],MATCH($N931,AirportPivot[[AirportID]:[AirportID]],0))</f>
        <v>70</v>
      </c>
    </row>
    <row r="932" spans="1:18" x14ac:dyDescent="0.25">
      <c r="A932" s="3" t="s">
        <v>963</v>
      </c>
      <c r="B932" s="12">
        <v>42124</v>
      </c>
      <c r="C932" s="4" t="s">
        <v>19</v>
      </c>
      <c r="D932" s="4">
        <v>2</v>
      </c>
      <c r="E932" s="4">
        <v>69</v>
      </c>
      <c r="F932" s="5">
        <v>0.29166666666666669</v>
      </c>
      <c r="G932" s="6">
        <v>200</v>
      </c>
      <c r="H932" s="7">
        <v>36200</v>
      </c>
      <c r="I932" s="7">
        <f>FlightsPivot[[#This Row],[Total Fare]]*10%</f>
        <v>3620</v>
      </c>
      <c r="J932" s="7">
        <f>FlightsPivot[[#This Row],[Total Fare]]+FlightsPivot[[#This Row],[10% tax ]]</f>
        <v>39820</v>
      </c>
      <c r="K932" s="4">
        <v>4</v>
      </c>
      <c r="L932" s="4">
        <v>2015</v>
      </c>
      <c r="M932" t="str">
        <f>INDEX(RoutesPivot[DepAirport],MATCH($C932,RoutesPivot[[RouteID]:[RouteID]],0))</f>
        <v>ORD</v>
      </c>
      <c r="N932" t="str">
        <f>INDEX(RoutesPivot[AirportID],MATCH($C932,RoutesPivot[[RouteID]:[RouteID]],0))</f>
        <v>IAH</v>
      </c>
      <c r="O932">
        <f>INDEX(RoutesPivot[Distance],MATCH($C932,RoutesPivot[[RouteID]:[RouteID]],0))</f>
        <v>800</v>
      </c>
      <c r="P932">
        <f>INDEX(RoutesPivot[ListPrice],MATCH($C932,RoutesPivot[[RouteID]:[RouteID]],0))</f>
        <v>200</v>
      </c>
      <c r="Q932" t="str">
        <f>INDEX(AirportPivot[AirportName],MATCH($N932,AirportPivot[[AirportID]:[AirportID]],0))</f>
        <v>George Bush Intercontinental/Houston</v>
      </c>
      <c r="R932">
        <f>INDEX(AirportPivot[Gates (number of available)],MATCH($N932,AirportPivot[[AirportID]:[AirportID]],0))</f>
        <v>80</v>
      </c>
    </row>
    <row r="933" spans="1:18" x14ac:dyDescent="0.25">
      <c r="A933" s="3" t="s">
        <v>964</v>
      </c>
      <c r="B933" s="12">
        <v>41946</v>
      </c>
      <c r="C933" s="4" t="s">
        <v>103</v>
      </c>
      <c r="D933" s="4">
        <v>2.2000000000000002</v>
      </c>
      <c r="E933" s="4">
        <v>98</v>
      </c>
      <c r="F933" s="5">
        <v>0.45833333333333331</v>
      </c>
      <c r="G933" s="6">
        <v>300</v>
      </c>
      <c r="H933" s="7">
        <v>55500</v>
      </c>
      <c r="I933" s="7">
        <f>FlightsPivot[[#This Row],[Total Fare]]*10%</f>
        <v>5550</v>
      </c>
      <c r="J933" s="7">
        <f>FlightsPivot[[#This Row],[Total Fare]]+FlightsPivot[[#This Row],[10% tax ]]</f>
        <v>61050</v>
      </c>
      <c r="K933" s="4">
        <v>11</v>
      </c>
      <c r="L933" s="4">
        <v>2014</v>
      </c>
      <c r="M933" t="str">
        <f>INDEX(RoutesPivot[DepAirport],MATCH($C933,RoutesPivot[[RouteID]:[RouteID]],0))</f>
        <v>ORD</v>
      </c>
      <c r="N933" t="str">
        <f>INDEX(RoutesPivot[AirportID],MATCH($C933,RoutesPivot[[RouteID]:[RouteID]],0))</f>
        <v>IAD</v>
      </c>
      <c r="O933">
        <f>INDEX(RoutesPivot[Distance],MATCH($C933,RoutesPivot[[RouteID]:[RouteID]],0))</f>
        <v>515</v>
      </c>
      <c r="P933">
        <f>INDEX(RoutesPivot[ListPrice],MATCH($C933,RoutesPivot[[RouteID]:[RouteID]],0))</f>
        <v>300</v>
      </c>
      <c r="Q933" t="str">
        <f>INDEX(AirportPivot[AirportName],MATCH($N933,AirportPivot[[AirportID]:[AirportID]],0))</f>
        <v>Washington Dulles International</v>
      </c>
      <c r="R933">
        <f>INDEX(AirportPivot[Gates (number of available)],MATCH($N933,AirportPivot[[AirportID]:[AirportID]],0))</f>
        <v>95</v>
      </c>
    </row>
    <row r="934" spans="1:18" x14ac:dyDescent="0.25">
      <c r="A934" s="3" t="s">
        <v>965</v>
      </c>
      <c r="B934" s="12">
        <v>41996</v>
      </c>
      <c r="C934" s="4" t="s">
        <v>37</v>
      </c>
      <c r="D934" s="4">
        <v>4.2</v>
      </c>
      <c r="E934" s="4">
        <v>33</v>
      </c>
      <c r="F934" s="5">
        <v>0.79166666666666663</v>
      </c>
      <c r="G934" s="6">
        <v>490</v>
      </c>
      <c r="H934" s="7">
        <v>90650</v>
      </c>
      <c r="I934" s="7">
        <f>FlightsPivot[[#This Row],[Total Fare]]*10%</f>
        <v>9065</v>
      </c>
      <c r="J934" s="7">
        <f>FlightsPivot[[#This Row],[Total Fare]]+FlightsPivot[[#This Row],[10% tax ]]</f>
        <v>99715</v>
      </c>
      <c r="K934" s="4">
        <v>12</v>
      </c>
      <c r="L934" s="4">
        <v>2014</v>
      </c>
      <c r="M934" t="str">
        <f>INDEX(RoutesPivot[DepAirport],MATCH($C934,RoutesPivot[[RouteID]:[RouteID]],0))</f>
        <v>ORD</v>
      </c>
      <c r="N934" t="str">
        <f>INDEX(RoutesPivot[AirportID],MATCH($C934,RoutesPivot[[RouteID]:[RouteID]],0))</f>
        <v>SEA</v>
      </c>
      <c r="O934">
        <f>INDEX(RoutesPivot[Distance],MATCH($C934,RoutesPivot[[RouteID]:[RouteID]],0))</f>
        <v>1500</v>
      </c>
      <c r="P934">
        <f>INDEX(RoutesPivot[ListPrice],MATCH($C934,RoutesPivot[[RouteID]:[RouteID]],0))</f>
        <v>350</v>
      </c>
      <c r="Q934" t="str">
        <f>INDEX(AirportPivot[AirportName],MATCH($N934,AirportPivot[[AirportID]:[AirportID]],0))</f>
        <v>Seattle-Tacoma International</v>
      </c>
      <c r="R934">
        <f>INDEX(AirportPivot[Gates (number of available)],MATCH($N934,AirportPivot[[AirportID]:[AirportID]],0))</f>
        <v>58</v>
      </c>
    </row>
    <row r="935" spans="1:18" x14ac:dyDescent="0.25">
      <c r="A935" s="3" t="s">
        <v>966</v>
      </c>
      <c r="B935" s="12">
        <v>42069</v>
      </c>
      <c r="C935" s="4" t="s">
        <v>40</v>
      </c>
      <c r="D935" s="4">
        <v>1.8</v>
      </c>
      <c r="E935" s="4">
        <v>172</v>
      </c>
      <c r="F935" s="5">
        <v>0.72916666666666663</v>
      </c>
      <c r="G935" s="6">
        <v>115</v>
      </c>
      <c r="H935" s="7">
        <v>18975</v>
      </c>
      <c r="I935" s="7">
        <f>FlightsPivot[[#This Row],[Total Fare]]*10%</f>
        <v>1897.5</v>
      </c>
      <c r="J935" s="7">
        <f>FlightsPivot[[#This Row],[Total Fare]]+FlightsPivot[[#This Row],[10% tax ]]</f>
        <v>20872.5</v>
      </c>
      <c r="K935" s="4">
        <v>3</v>
      </c>
      <c r="L935" s="4">
        <v>2015</v>
      </c>
      <c r="M935" t="str">
        <f>INDEX(RoutesPivot[DepAirport],MATCH($C935,RoutesPivot[[RouteID]:[RouteID]],0))</f>
        <v>ORD</v>
      </c>
      <c r="N935" t="str">
        <f>INDEX(RoutesPivot[AirportID],MATCH($C935,RoutesPivot[[RouteID]:[RouteID]],0))</f>
        <v>MSP</v>
      </c>
      <c r="O935">
        <f>INDEX(RoutesPivot[Distance],MATCH($C935,RoutesPivot[[RouteID]:[RouteID]],0))</f>
        <v>300</v>
      </c>
      <c r="P935">
        <f>INDEX(RoutesPivot[ListPrice],MATCH($C935,RoutesPivot[[RouteID]:[RouteID]],0))</f>
        <v>115</v>
      </c>
      <c r="Q935" t="str">
        <f>INDEX(AirportPivot[AirportName],MATCH($N935,AirportPivot[[AirportID]:[AirportID]],0))</f>
        <v>Minneapolis-St Paul International/Wold-Chamberlain</v>
      </c>
      <c r="R935">
        <f>INDEX(AirportPivot[Gates (number of available)],MATCH($N935,AirportPivot[[AirportID]:[AirportID]],0))</f>
        <v>65</v>
      </c>
    </row>
    <row r="936" spans="1:18" x14ac:dyDescent="0.25">
      <c r="A936" s="3" t="s">
        <v>967</v>
      </c>
      <c r="B936" s="12">
        <v>41759</v>
      </c>
      <c r="C936" s="4" t="s">
        <v>47</v>
      </c>
      <c r="D936" s="4">
        <v>2.1</v>
      </c>
      <c r="E936" s="4">
        <v>3</v>
      </c>
      <c r="F936" s="5">
        <v>0.83333333333333337</v>
      </c>
      <c r="G936" s="6">
        <v>250</v>
      </c>
      <c r="H936" s="7">
        <v>46250</v>
      </c>
      <c r="I936" s="7">
        <f>FlightsPivot[[#This Row],[Total Fare]]*10%</f>
        <v>4625</v>
      </c>
      <c r="J936" s="7">
        <f>FlightsPivot[[#This Row],[Total Fare]]+FlightsPivot[[#This Row],[10% tax ]]</f>
        <v>50875</v>
      </c>
      <c r="K936" s="4">
        <v>4</v>
      </c>
      <c r="L936" s="4">
        <v>2014</v>
      </c>
      <c r="M936" t="str">
        <f>INDEX(RoutesPivot[DepAirport],MATCH($C936,RoutesPivot[[RouteID]:[RouteID]],0))</f>
        <v>ORD</v>
      </c>
      <c r="N936" t="str">
        <f>INDEX(RoutesPivot[AirportID],MATCH($C936,RoutesPivot[[RouteID]:[RouteID]],0))</f>
        <v>PHX</v>
      </c>
      <c r="O936">
        <f>INDEX(RoutesPivot[Distance],MATCH($C936,RoutesPivot[[RouteID]:[RouteID]],0))</f>
        <v>1200</v>
      </c>
      <c r="P936">
        <f>INDEX(RoutesPivot[ListPrice],MATCH($C936,RoutesPivot[[RouteID]:[RouteID]],0))</f>
        <v>250</v>
      </c>
      <c r="Q936" t="str">
        <f>INDEX(AirportPivot[AirportName],MATCH($N936,AirportPivot[[AirportID]:[AirportID]],0))</f>
        <v>Phoenix Sky Harbor International</v>
      </c>
      <c r="R936">
        <f>INDEX(AirportPivot[Gates (number of available)],MATCH($N936,AirportPivot[[AirportID]:[AirportID]],0))</f>
        <v>60</v>
      </c>
    </row>
    <row r="937" spans="1:18" x14ac:dyDescent="0.25">
      <c r="A937" s="3" t="s">
        <v>968</v>
      </c>
      <c r="B937" s="12">
        <v>41695</v>
      </c>
      <c r="C937" s="4" t="s">
        <v>27</v>
      </c>
      <c r="D937" s="4">
        <v>10</v>
      </c>
      <c r="E937" s="4">
        <v>176</v>
      </c>
      <c r="F937" s="5">
        <v>0.625</v>
      </c>
      <c r="G937" s="6">
        <v>200</v>
      </c>
      <c r="H937" s="7">
        <v>33000</v>
      </c>
      <c r="I937" s="7">
        <f>FlightsPivot[[#This Row],[Total Fare]]*10%</f>
        <v>3300</v>
      </c>
      <c r="J937" s="7">
        <f>FlightsPivot[[#This Row],[Total Fare]]+FlightsPivot[[#This Row],[10% tax ]]</f>
        <v>36300</v>
      </c>
      <c r="K937" s="4">
        <v>2</v>
      </c>
      <c r="L937" s="4">
        <v>2014</v>
      </c>
      <c r="M937" t="str">
        <f>INDEX(RoutesPivot[DepAirport],MATCH($C937,RoutesPivot[[RouteID]:[RouteID]],0))</f>
        <v>ORD</v>
      </c>
      <c r="N937" t="str">
        <f>INDEX(RoutesPivot[AirportID],MATCH($C937,RoutesPivot[[RouteID]:[RouteID]],0))</f>
        <v>ATL</v>
      </c>
      <c r="O937">
        <f>INDEX(RoutesPivot[Distance],MATCH($C937,RoutesPivot[[RouteID]:[RouteID]],0))</f>
        <v>510</v>
      </c>
      <c r="P937">
        <f>INDEX(RoutesPivot[ListPrice],MATCH($C937,RoutesPivot[[RouteID]:[RouteID]],0))</f>
        <v>200</v>
      </c>
      <c r="Q937" t="str">
        <f>INDEX(AirportPivot[AirportName],MATCH($N937,AirportPivot[[AirportID]:[AirportID]],0))</f>
        <v>Hartsfield-Jackson Atlanta International</v>
      </c>
      <c r="R937">
        <f>INDEX(AirportPivot[Gates (number of available)],MATCH($N937,AirportPivot[[AirportID]:[AirportID]],0))</f>
        <v>100</v>
      </c>
    </row>
    <row r="938" spans="1:18" x14ac:dyDescent="0.25">
      <c r="A938" s="3" t="s">
        <v>969</v>
      </c>
      <c r="B938" s="12">
        <v>41759</v>
      </c>
      <c r="C938" s="4" t="s">
        <v>33</v>
      </c>
      <c r="D938" s="4">
        <v>2.7</v>
      </c>
      <c r="E938" s="4">
        <v>173</v>
      </c>
      <c r="F938" s="5">
        <v>0.79166666666666663</v>
      </c>
      <c r="G938" s="6">
        <v>375</v>
      </c>
      <c r="H938" s="7">
        <v>61875</v>
      </c>
      <c r="I938" s="7">
        <f>FlightsPivot[[#This Row],[Total Fare]]*10%</f>
        <v>6187.5</v>
      </c>
      <c r="J938" s="7">
        <f>FlightsPivot[[#This Row],[Total Fare]]+FlightsPivot[[#This Row],[10% tax ]]</f>
        <v>68062.5</v>
      </c>
      <c r="K938" s="4">
        <v>4</v>
      </c>
      <c r="L938" s="4">
        <v>2014</v>
      </c>
      <c r="M938" t="str">
        <f>INDEX(RoutesPivot[DepAirport],MATCH($C938,RoutesPivot[[RouteID]:[RouteID]],0))</f>
        <v>ORD</v>
      </c>
      <c r="N938" t="str">
        <f>INDEX(RoutesPivot[AirportID],MATCH($C938,RoutesPivot[[RouteID]:[RouteID]],0))</f>
        <v>SFO</v>
      </c>
      <c r="O938">
        <f>INDEX(RoutesPivot[Distance],MATCH($C938,RoutesPivot[[RouteID]:[RouteID]],0))</f>
        <v>1600</v>
      </c>
      <c r="P938">
        <f>INDEX(RoutesPivot[ListPrice],MATCH($C938,RoutesPivot[[RouteID]:[RouteID]],0))</f>
        <v>375</v>
      </c>
      <c r="Q938" t="str">
        <f>INDEX(AirportPivot[AirportName],MATCH($N938,AirportPivot[[AirportID]:[AirportID]],0))</f>
        <v>San Francisco International</v>
      </c>
      <c r="R938">
        <f>INDEX(AirportPivot[Gates (number of available)],MATCH($N938,AirportPivot[[AirportID]:[AirportID]],0))</f>
        <v>70</v>
      </c>
    </row>
    <row r="939" spans="1:18" x14ac:dyDescent="0.25">
      <c r="A939" s="3" t="s">
        <v>970</v>
      </c>
      <c r="B939" s="12">
        <v>42225</v>
      </c>
      <c r="C939" s="4" t="s">
        <v>40</v>
      </c>
      <c r="D939" s="4">
        <v>2.2000000000000002</v>
      </c>
      <c r="E939" s="4">
        <v>184</v>
      </c>
      <c r="F939" s="5">
        <v>0.75</v>
      </c>
      <c r="G939" s="6">
        <v>126.5</v>
      </c>
      <c r="H939" s="7">
        <v>20872.5</v>
      </c>
      <c r="I939" s="7">
        <f>FlightsPivot[[#This Row],[Total Fare]]*10%</f>
        <v>2087.25</v>
      </c>
      <c r="J939" s="7">
        <f>FlightsPivot[[#This Row],[Total Fare]]+FlightsPivot[[#This Row],[10% tax ]]</f>
        <v>22959.75</v>
      </c>
      <c r="K939" s="4">
        <v>8</v>
      </c>
      <c r="L939" s="4">
        <v>2015</v>
      </c>
      <c r="M939" t="str">
        <f>INDEX(RoutesPivot[DepAirport],MATCH($C939,RoutesPivot[[RouteID]:[RouteID]],0))</f>
        <v>ORD</v>
      </c>
      <c r="N939" t="str">
        <f>INDEX(RoutesPivot[AirportID],MATCH($C939,RoutesPivot[[RouteID]:[RouteID]],0))</f>
        <v>MSP</v>
      </c>
      <c r="O939">
        <f>INDEX(RoutesPivot[Distance],MATCH($C939,RoutesPivot[[RouteID]:[RouteID]],0))</f>
        <v>300</v>
      </c>
      <c r="P939">
        <f>INDEX(RoutesPivot[ListPrice],MATCH($C939,RoutesPivot[[RouteID]:[RouteID]],0))</f>
        <v>115</v>
      </c>
      <c r="Q939" t="str">
        <f>INDEX(AirportPivot[AirportName],MATCH($N939,AirportPivot[[AirportID]:[AirportID]],0))</f>
        <v>Minneapolis-St Paul International/Wold-Chamberlain</v>
      </c>
      <c r="R939">
        <f>INDEX(AirportPivot[Gates (number of available)],MATCH($N939,AirportPivot[[AirportID]:[AirportID]],0))</f>
        <v>65</v>
      </c>
    </row>
    <row r="940" spans="1:18" x14ac:dyDescent="0.25">
      <c r="A940" s="3" t="s">
        <v>971</v>
      </c>
      <c r="B940" s="12">
        <v>41792</v>
      </c>
      <c r="C940" s="4" t="s">
        <v>70</v>
      </c>
      <c r="D940" s="4">
        <v>2.5</v>
      </c>
      <c r="E940" s="4">
        <v>210</v>
      </c>
      <c r="F940" s="5">
        <v>0.75</v>
      </c>
      <c r="G940" s="6">
        <v>302.5</v>
      </c>
      <c r="H940" s="7">
        <v>49912.5</v>
      </c>
      <c r="I940" s="7">
        <f>FlightsPivot[[#This Row],[Total Fare]]*10%</f>
        <v>4991.25</v>
      </c>
      <c r="J940" s="7">
        <f>FlightsPivot[[#This Row],[Total Fare]]+FlightsPivot[[#This Row],[10% tax ]]</f>
        <v>54903.75</v>
      </c>
      <c r="K940" s="4">
        <v>6</v>
      </c>
      <c r="L940" s="4">
        <v>2014</v>
      </c>
      <c r="M940" t="str">
        <f>INDEX(RoutesPivot[DepAirport],MATCH($C940,RoutesPivot[[RouteID]:[RouteID]],0))</f>
        <v>ORD</v>
      </c>
      <c r="N940" t="str">
        <f>INDEX(RoutesPivot[AirportID],MATCH($C940,RoutesPivot[[RouteID]:[RouteID]],0))</f>
        <v>LAS</v>
      </c>
      <c r="O940">
        <f>INDEX(RoutesPivot[Distance],MATCH($C940,RoutesPivot[[RouteID]:[RouteID]],0))</f>
        <v>1100</v>
      </c>
      <c r="P940">
        <f>INDEX(RoutesPivot[ListPrice],MATCH($C940,RoutesPivot[[RouteID]:[RouteID]],0))</f>
        <v>275</v>
      </c>
      <c r="Q940" t="str">
        <f>INDEX(AirportPivot[AirportName],MATCH($N940,AirportPivot[[AirportID]:[AirportID]],0))</f>
        <v>McCarran International</v>
      </c>
      <c r="R940">
        <f>INDEX(AirportPivot[Gates (number of available)],MATCH($N940,AirportPivot[[AirportID]:[AirportID]],0))</f>
        <v>68</v>
      </c>
    </row>
    <row r="941" spans="1:18" x14ac:dyDescent="0.25">
      <c r="A941" s="3" t="s">
        <v>972</v>
      </c>
      <c r="B941" s="12">
        <v>41826</v>
      </c>
      <c r="C941" s="4" t="s">
        <v>13</v>
      </c>
      <c r="D941" s="4">
        <v>1.7</v>
      </c>
      <c r="E941" s="4">
        <v>206</v>
      </c>
      <c r="F941" s="5">
        <v>0.70833333333333337</v>
      </c>
      <c r="G941" s="6">
        <v>275</v>
      </c>
      <c r="H941" s="7">
        <v>45375</v>
      </c>
      <c r="I941" s="7">
        <f>FlightsPivot[[#This Row],[Total Fare]]*10%</f>
        <v>4537.5</v>
      </c>
      <c r="J941" s="7">
        <f>FlightsPivot[[#This Row],[Total Fare]]+FlightsPivot[[#This Row],[10% tax ]]</f>
        <v>49912.5</v>
      </c>
      <c r="K941" s="4">
        <v>7</v>
      </c>
      <c r="L941" s="4">
        <v>2014</v>
      </c>
      <c r="M941" t="str">
        <f>INDEX(RoutesPivot[DepAirport],MATCH($C941,RoutesPivot[[RouteID]:[RouteID]],0))</f>
        <v>ORD</v>
      </c>
      <c r="N941" t="str">
        <f>INDEX(RoutesPivot[AirportID],MATCH($C941,RoutesPivot[[RouteID]:[RouteID]],0))</f>
        <v>JFK</v>
      </c>
      <c r="O941">
        <f>INDEX(RoutesPivot[Distance],MATCH($C941,RoutesPivot[[RouteID]:[RouteID]],0))</f>
        <v>619</v>
      </c>
      <c r="P941">
        <f>INDEX(RoutesPivot[ListPrice],MATCH($C941,RoutesPivot[[RouteID]:[RouteID]],0))</f>
        <v>250</v>
      </c>
      <c r="Q941" t="str">
        <f>INDEX(AirportPivot[AirportName],MATCH($N941,AirportPivot[[AirportID]:[AirportID]],0))</f>
        <v>John F Kennedy International</v>
      </c>
      <c r="R941">
        <f>INDEX(AirportPivot[Gates (number of available)],MATCH($N941,AirportPivot[[AirportID]:[AirportID]],0))</f>
        <v>120</v>
      </c>
    </row>
    <row r="942" spans="1:18" x14ac:dyDescent="0.25">
      <c r="A942" s="3" t="s">
        <v>973</v>
      </c>
      <c r="B942" s="12">
        <v>42311</v>
      </c>
      <c r="C942" s="4" t="s">
        <v>19</v>
      </c>
      <c r="D942" s="4">
        <v>1.6</v>
      </c>
      <c r="E942" s="4">
        <v>116</v>
      </c>
      <c r="F942" s="5">
        <v>0.58333333333333337</v>
      </c>
      <c r="G942" s="6">
        <v>200</v>
      </c>
      <c r="H942" s="7">
        <v>37000</v>
      </c>
      <c r="I942" s="7">
        <f>FlightsPivot[[#This Row],[Total Fare]]*10%</f>
        <v>3700</v>
      </c>
      <c r="J942" s="7">
        <f>FlightsPivot[[#This Row],[Total Fare]]+FlightsPivot[[#This Row],[10% tax ]]</f>
        <v>40700</v>
      </c>
      <c r="K942" s="4">
        <v>11</v>
      </c>
      <c r="L942" s="4">
        <v>2015</v>
      </c>
      <c r="M942" t="str">
        <f>INDEX(RoutesPivot[DepAirport],MATCH($C942,RoutesPivot[[RouteID]:[RouteID]],0))</f>
        <v>ORD</v>
      </c>
      <c r="N942" t="str">
        <f>INDEX(RoutesPivot[AirportID],MATCH($C942,RoutesPivot[[RouteID]:[RouteID]],0))</f>
        <v>IAH</v>
      </c>
      <c r="O942">
        <f>INDEX(RoutesPivot[Distance],MATCH($C942,RoutesPivot[[RouteID]:[RouteID]],0))</f>
        <v>800</v>
      </c>
      <c r="P942">
        <f>INDEX(RoutesPivot[ListPrice],MATCH($C942,RoutesPivot[[RouteID]:[RouteID]],0))</f>
        <v>200</v>
      </c>
      <c r="Q942" t="str">
        <f>INDEX(AirportPivot[AirportName],MATCH($N942,AirportPivot[[AirportID]:[AirportID]],0))</f>
        <v>George Bush Intercontinental/Houston</v>
      </c>
      <c r="R942">
        <f>INDEX(AirportPivot[Gates (number of available)],MATCH($N942,AirportPivot[[AirportID]:[AirportID]],0))</f>
        <v>80</v>
      </c>
    </row>
    <row r="943" spans="1:18" x14ac:dyDescent="0.25">
      <c r="A943" s="3" t="s">
        <v>974</v>
      </c>
      <c r="B943" s="12">
        <v>41713</v>
      </c>
      <c r="C943" s="4" t="s">
        <v>37</v>
      </c>
      <c r="D943" s="4">
        <v>2.4</v>
      </c>
      <c r="E943" s="4">
        <v>93</v>
      </c>
      <c r="F943" s="5">
        <v>0.41666666666666669</v>
      </c>
      <c r="G943" s="6">
        <v>350</v>
      </c>
      <c r="H943" s="7">
        <v>64750</v>
      </c>
      <c r="I943" s="7">
        <f>FlightsPivot[[#This Row],[Total Fare]]*10%</f>
        <v>6475</v>
      </c>
      <c r="J943" s="7">
        <f>FlightsPivot[[#This Row],[Total Fare]]+FlightsPivot[[#This Row],[10% tax ]]</f>
        <v>71225</v>
      </c>
      <c r="K943" s="4">
        <v>3</v>
      </c>
      <c r="L943" s="4">
        <v>2014</v>
      </c>
      <c r="M943" t="str">
        <f>INDEX(RoutesPivot[DepAirport],MATCH($C943,RoutesPivot[[RouteID]:[RouteID]],0))</f>
        <v>ORD</v>
      </c>
      <c r="N943" t="str">
        <f>INDEX(RoutesPivot[AirportID],MATCH($C943,RoutesPivot[[RouteID]:[RouteID]],0))</f>
        <v>SEA</v>
      </c>
      <c r="O943">
        <f>INDEX(RoutesPivot[Distance],MATCH($C943,RoutesPivot[[RouteID]:[RouteID]],0))</f>
        <v>1500</v>
      </c>
      <c r="P943">
        <f>INDEX(RoutesPivot[ListPrice],MATCH($C943,RoutesPivot[[RouteID]:[RouteID]],0))</f>
        <v>350</v>
      </c>
      <c r="Q943" t="str">
        <f>INDEX(AirportPivot[AirportName],MATCH($N943,AirportPivot[[AirportID]:[AirportID]],0))</f>
        <v>Seattle-Tacoma International</v>
      </c>
      <c r="R943">
        <f>INDEX(AirportPivot[Gates (number of available)],MATCH($N943,AirportPivot[[AirportID]:[AirportID]],0))</f>
        <v>58</v>
      </c>
    </row>
    <row r="944" spans="1:18" x14ac:dyDescent="0.25">
      <c r="A944" s="3" t="s">
        <v>975</v>
      </c>
      <c r="B944" s="12">
        <v>41641</v>
      </c>
      <c r="C944" s="4" t="s">
        <v>50</v>
      </c>
      <c r="D944" s="4">
        <v>2.7</v>
      </c>
      <c r="E944" s="4">
        <v>19</v>
      </c>
      <c r="F944" s="5">
        <v>0.41666666666666669</v>
      </c>
      <c r="G944" s="6">
        <v>275</v>
      </c>
      <c r="H944" s="7">
        <v>50875</v>
      </c>
      <c r="I944" s="7">
        <f>FlightsPivot[[#This Row],[Total Fare]]*10%</f>
        <v>5087.5</v>
      </c>
      <c r="J944" s="7">
        <f>FlightsPivot[[#This Row],[Total Fare]]+FlightsPivot[[#This Row],[10% tax ]]</f>
        <v>55962.5</v>
      </c>
      <c r="K944" s="4">
        <v>1</v>
      </c>
      <c r="L944" s="4">
        <v>2014</v>
      </c>
      <c r="M944" t="str">
        <f>INDEX(RoutesPivot[DepAirport],MATCH($C944,RoutesPivot[[RouteID]:[RouteID]],0))</f>
        <v>ORD</v>
      </c>
      <c r="N944" t="str">
        <f>INDEX(RoutesPivot[AirportID],MATCH($C944,RoutesPivot[[RouteID]:[RouteID]],0))</f>
        <v>LGA</v>
      </c>
      <c r="O944">
        <f>INDEX(RoutesPivot[Distance],MATCH($C944,RoutesPivot[[RouteID]:[RouteID]],0))</f>
        <v>610</v>
      </c>
      <c r="P944">
        <f>INDEX(RoutesPivot[ListPrice],MATCH($C944,RoutesPivot[[RouteID]:[RouteID]],0))</f>
        <v>275</v>
      </c>
      <c r="Q944" t="str">
        <f>INDEX(AirportPivot[AirportName],MATCH($N944,AirportPivot[[AirportID]:[AirportID]],0))</f>
        <v>Laguardia</v>
      </c>
      <c r="R944">
        <f>INDEX(AirportPivot[Gates (number of available)],MATCH($N944,AirportPivot[[AirportID]:[AirportID]],0))</f>
        <v>66</v>
      </c>
    </row>
    <row r="945" spans="1:18" x14ac:dyDescent="0.25">
      <c r="A945" s="3" t="s">
        <v>976</v>
      </c>
      <c r="B945" s="12">
        <v>41855</v>
      </c>
      <c r="C945" s="4" t="s">
        <v>21</v>
      </c>
      <c r="D945" s="4">
        <v>2.9</v>
      </c>
      <c r="E945" s="4">
        <v>161</v>
      </c>
      <c r="F945" s="5">
        <v>0.79166666666666663</v>
      </c>
      <c r="G945" s="6">
        <v>137.5</v>
      </c>
      <c r="H945" s="7">
        <v>22687.5</v>
      </c>
      <c r="I945" s="7">
        <f>FlightsPivot[[#This Row],[Total Fare]]*10%</f>
        <v>2268.75</v>
      </c>
      <c r="J945" s="7">
        <f>FlightsPivot[[#This Row],[Total Fare]]+FlightsPivot[[#This Row],[10% tax ]]</f>
        <v>24956.25</v>
      </c>
      <c r="K945" s="4">
        <v>8</v>
      </c>
      <c r="L945" s="4">
        <v>2014</v>
      </c>
      <c r="M945" t="str">
        <f>INDEX(RoutesPivot[DepAirport],MATCH($C945,RoutesPivot[[RouteID]:[RouteID]],0))</f>
        <v>ORD</v>
      </c>
      <c r="N945" t="str">
        <f>INDEX(RoutesPivot[AirportID],MATCH($C945,RoutesPivot[[RouteID]:[RouteID]],0))</f>
        <v>CLT</v>
      </c>
      <c r="O945">
        <f>INDEX(RoutesPivot[Distance],MATCH($C945,RoutesPivot[[RouteID]:[RouteID]],0))</f>
        <v>700</v>
      </c>
      <c r="P945">
        <f>INDEX(RoutesPivot[ListPrice],MATCH($C945,RoutesPivot[[RouteID]:[RouteID]],0))</f>
        <v>125</v>
      </c>
      <c r="Q945" t="str">
        <f>INDEX(AirportPivot[AirportName],MATCH($N945,AirportPivot[[AirportID]:[AirportID]],0))</f>
        <v>Charlotte/Douglas International</v>
      </c>
      <c r="R945">
        <f>INDEX(AirportPivot[Gates (number of available)],MATCH($N945,AirportPivot[[AirportID]:[AirportID]],0))</f>
        <v>65</v>
      </c>
    </row>
    <row r="946" spans="1:18" x14ac:dyDescent="0.25">
      <c r="A946" s="3" t="s">
        <v>977</v>
      </c>
      <c r="B946" s="12">
        <v>42238</v>
      </c>
      <c r="C946" s="4" t="s">
        <v>86</v>
      </c>
      <c r="D946" s="4">
        <v>1.5</v>
      </c>
      <c r="E946" s="4">
        <v>53</v>
      </c>
      <c r="F946" s="5">
        <v>0.79166666666666663</v>
      </c>
      <c r="G946" s="6">
        <v>126.5</v>
      </c>
      <c r="H946" s="7">
        <v>20872.5</v>
      </c>
      <c r="I946" s="7">
        <f>FlightsPivot[[#This Row],[Total Fare]]*10%</f>
        <v>2087.25</v>
      </c>
      <c r="J946" s="7">
        <f>FlightsPivot[[#This Row],[Total Fare]]+FlightsPivot[[#This Row],[10% tax ]]</f>
        <v>22959.75</v>
      </c>
      <c r="K946" s="4">
        <v>8</v>
      </c>
      <c r="L946" s="4">
        <v>2015</v>
      </c>
      <c r="M946" t="str">
        <f>INDEX(RoutesPivot[DepAirport],MATCH($C946,RoutesPivot[[RouteID]:[RouteID]],0))</f>
        <v>ORD</v>
      </c>
      <c r="N946" t="str">
        <f>INDEX(RoutesPivot[AirportID],MATCH($C946,RoutesPivot[[RouteID]:[RouteID]],0))</f>
        <v>DTW</v>
      </c>
      <c r="O946">
        <f>INDEX(RoutesPivot[Distance],MATCH($C946,RoutesPivot[[RouteID]:[RouteID]],0))</f>
        <v>200</v>
      </c>
      <c r="P946">
        <f>INDEX(RoutesPivot[ListPrice],MATCH($C946,RoutesPivot[[RouteID]:[RouteID]],0))</f>
        <v>115</v>
      </c>
      <c r="Q946" t="str">
        <f>INDEX(AirportPivot[AirportName],MATCH($N946,AirportPivot[[AirportID]:[AirportID]],0))</f>
        <v>Detroit Metropolitan Wayne County</v>
      </c>
      <c r="R946">
        <f>INDEX(AirportPivot[Gates (number of available)],MATCH($N946,AirportPivot[[AirportID]:[AirportID]],0))</f>
        <v>60</v>
      </c>
    </row>
    <row r="947" spans="1:18" x14ac:dyDescent="0.25">
      <c r="A947" s="3" t="s">
        <v>978</v>
      </c>
      <c r="B947" s="12">
        <v>42293</v>
      </c>
      <c r="C947" s="4" t="s">
        <v>19</v>
      </c>
      <c r="D947" s="4">
        <v>1.6</v>
      </c>
      <c r="E947" s="4">
        <v>171</v>
      </c>
      <c r="F947" s="5">
        <v>0.29166666666666669</v>
      </c>
      <c r="G947" s="6">
        <v>200</v>
      </c>
      <c r="H947" s="7">
        <v>33000</v>
      </c>
      <c r="I947" s="7">
        <f>FlightsPivot[[#This Row],[Total Fare]]*10%</f>
        <v>3300</v>
      </c>
      <c r="J947" s="7">
        <f>FlightsPivot[[#This Row],[Total Fare]]+FlightsPivot[[#This Row],[10% tax ]]</f>
        <v>36300</v>
      </c>
      <c r="K947" s="4">
        <v>10</v>
      </c>
      <c r="L947" s="4">
        <v>2015</v>
      </c>
      <c r="M947" t="str">
        <f>INDEX(RoutesPivot[DepAirport],MATCH($C947,RoutesPivot[[RouteID]:[RouteID]],0))</f>
        <v>ORD</v>
      </c>
      <c r="N947" t="str">
        <f>INDEX(RoutesPivot[AirportID],MATCH($C947,RoutesPivot[[RouteID]:[RouteID]],0))</f>
        <v>IAH</v>
      </c>
      <c r="O947">
        <f>INDEX(RoutesPivot[Distance],MATCH($C947,RoutesPivot[[RouteID]:[RouteID]],0))</f>
        <v>800</v>
      </c>
      <c r="P947">
        <f>INDEX(RoutesPivot[ListPrice],MATCH($C947,RoutesPivot[[RouteID]:[RouteID]],0))</f>
        <v>200</v>
      </c>
      <c r="Q947" t="str">
        <f>INDEX(AirportPivot[AirportName],MATCH($N947,AirportPivot[[AirportID]:[AirportID]],0))</f>
        <v>George Bush Intercontinental/Houston</v>
      </c>
      <c r="R947">
        <f>INDEX(AirportPivot[Gates (number of available)],MATCH($N947,AirportPivot[[AirportID]:[AirportID]],0))</f>
        <v>80</v>
      </c>
    </row>
    <row r="948" spans="1:18" x14ac:dyDescent="0.25">
      <c r="A948" s="3" t="s">
        <v>979</v>
      </c>
      <c r="B948" s="12">
        <v>41873</v>
      </c>
      <c r="C948" s="4" t="s">
        <v>53</v>
      </c>
      <c r="D948" s="4">
        <v>2.1</v>
      </c>
      <c r="E948" s="4">
        <v>32</v>
      </c>
      <c r="F948" s="5">
        <v>0.54166666666666663</v>
      </c>
      <c r="G948" s="6">
        <v>330</v>
      </c>
      <c r="H948" s="7">
        <v>61050</v>
      </c>
      <c r="I948" s="7">
        <f>FlightsPivot[[#This Row],[Total Fare]]*10%</f>
        <v>6105</v>
      </c>
      <c r="J948" s="7">
        <f>FlightsPivot[[#This Row],[Total Fare]]+FlightsPivot[[#This Row],[10% tax ]]</f>
        <v>67155</v>
      </c>
      <c r="K948" s="4">
        <v>8</v>
      </c>
      <c r="L948" s="4">
        <v>2014</v>
      </c>
      <c r="M948" t="str">
        <f>INDEX(RoutesPivot[DepAirport],MATCH($C948,RoutesPivot[[RouteID]:[RouteID]],0))</f>
        <v>ORD</v>
      </c>
      <c r="N948" t="str">
        <f>INDEX(RoutesPivot[AirportID],MATCH($C948,RoutesPivot[[RouteID]:[RouteID]],0))</f>
        <v>FLL</v>
      </c>
      <c r="O948">
        <f>INDEX(RoutesPivot[Distance],MATCH($C948,RoutesPivot[[RouteID]:[RouteID]],0))</f>
        <v>940</v>
      </c>
      <c r="P948">
        <f>INDEX(RoutesPivot[ListPrice],MATCH($C948,RoutesPivot[[RouteID]:[RouteID]],0))</f>
        <v>300</v>
      </c>
      <c r="Q948" t="str">
        <f>INDEX(AirportPivot[AirportName],MATCH($N948,AirportPivot[[AirportID]:[AirportID]],0))</f>
        <v>Fort Lauderdale/Hollywood International</v>
      </c>
      <c r="R948">
        <f>INDEX(AirportPivot[Gates (number of available)],MATCH($N948,AirportPivot[[AirportID]:[AirportID]],0))</f>
        <v>55</v>
      </c>
    </row>
    <row r="949" spans="1:18" x14ac:dyDescent="0.25">
      <c r="A949" s="3" t="s">
        <v>980</v>
      </c>
      <c r="B949" s="12">
        <v>41914</v>
      </c>
      <c r="C949" s="4" t="s">
        <v>15</v>
      </c>
      <c r="D949" s="4">
        <v>2.1</v>
      </c>
      <c r="E949" s="4">
        <v>10</v>
      </c>
      <c r="F949" s="5">
        <v>0.41666666666666669</v>
      </c>
      <c r="G949" s="6">
        <v>225</v>
      </c>
      <c r="H949" s="7">
        <v>41625</v>
      </c>
      <c r="I949" s="7">
        <f>FlightsPivot[[#This Row],[Total Fare]]*10%</f>
        <v>4162.5</v>
      </c>
      <c r="J949" s="7">
        <f>FlightsPivot[[#This Row],[Total Fare]]+FlightsPivot[[#This Row],[10% tax ]]</f>
        <v>45787.5</v>
      </c>
      <c r="K949" s="4">
        <v>10</v>
      </c>
      <c r="L949" s="4">
        <v>2014</v>
      </c>
      <c r="M949" t="str">
        <f>INDEX(RoutesPivot[DepAirport],MATCH($C949,RoutesPivot[[RouteID]:[RouteID]],0))</f>
        <v>ORD</v>
      </c>
      <c r="N949" t="str">
        <f>INDEX(RoutesPivot[AirportID],MATCH($C949,RoutesPivot[[RouteID]:[RouteID]],0))</f>
        <v>EWR</v>
      </c>
      <c r="O949">
        <f>INDEX(RoutesPivot[Distance],MATCH($C949,RoutesPivot[[RouteID]:[RouteID]],0))</f>
        <v>600</v>
      </c>
      <c r="P949">
        <f>INDEX(RoutesPivot[ListPrice],MATCH($C949,RoutesPivot[[RouteID]:[RouteID]],0))</f>
        <v>225</v>
      </c>
      <c r="Q949" t="str">
        <f>INDEX(AirportPivot[AirportName],MATCH($N949,AirportPivot[[AirportID]:[AirportID]],0))</f>
        <v>Newark Liberty International</v>
      </c>
      <c r="R949">
        <f>INDEX(AirportPivot[Gates (number of available)],MATCH($N949,AirportPivot[[AirportID]:[AirportID]],0))</f>
        <v>82</v>
      </c>
    </row>
    <row r="950" spans="1:18" x14ac:dyDescent="0.25">
      <c r="A950" s="3" t="s">
        <v>981</v>
      </c>
      <c r="B950" s="12">
        <v>41924</v>
      </c>
      <c r="C950" s="4" t="s">
        <v>19</v>
      </c>
      <c r="D950" s="4">
        <v>2</v>
      </c>
      <c r="E950" s="4">
        <v>133</v>
      </c>
      <c r="F950" s="5">
        <v>0.3125</v>
      </c>
      <c r="G950" s="6">
        <v>200</v>
      </c>
      <c r="H950" s="7">
        <v>37000</v>
      </c>
      <c r="I950" s="7">
        <f>FlightsPivot[[#This Row],[Total Fare]]*10%</f>
        <v>3700</v>
      </c>
      <c r="J950" s="7">
        <f>FlightsPivot[[#This Row],[Total Fare]]+FlightsPivot[[#This Row],[10% tax ]]</f>
        <v>40700</v>
      </c>
      <c r="K950" s="4">
        <v>10</v>
      </c>
      <c r="L950" s="4">
        <v>2014</v>
      </c>
      <c r="M950" t="str">
        <f>INDEX(RoutesPivot[DepAirport],MATCH($C950,RoutesPivot[[RouteID]:[RouteID]],0))</f>
        <v>ORD</v>
      </c>
      <c r="N950" t="str">
        <f>INDEX(RoutesPivot[AirportID],MATCH($C950,RoutesPivot[[RouteID]:[RouteID]],0))</f>
        <v>IAH</v>
      </c>
      <c r="O950">
        <f>INDEX(RoutesPivot[Distance],MATCH($C950,RoutesPivot[[RouteID]:[RouteID]],0))</f>
        <v>800</v>
      </c>
      <c r="P950">
        <f>INDEX(RoutesPivot[ListPrice],MATCH($C950,RoutesPivot[[RouteID]:[RouteID]],0))</f>
        <v>200</v>
      </c>
      <c r="Q950" t="str">
        <f>INDEX(AirportPivot[AirportName],MATCH($N950,AirportPivot[[AirportID]:[AirportID]],0))</f>
        <v>George Bush Intercontinental/Houston</v>
      </c>
      <c r="R950">
        <f>INDEX(AirportPivot[Gates (number of available)],MATCH($N950,AirportPivot[[AirportID]:[AirportID]],0))</f>
        <v>80</v>
      </c>
    </row>
    <row r="951" spans="1:18" x14ac:dyDescent="0.25">
      <c r="A951" s="3" t="s">
        <v>982</v>
      </c>
      <c r="B951" s="12">
        <v>41791</v>
      </c>
      <c r="C951" s="4" t="s">
        <v>13</v>
      </c>
      <c r="D951" s="4">
        <v>2.4</v>
      </c>
      <c r="E951" s="4">
        <v>159</v>
      </c>
      <c r="F951" s="5">
        <v>0.79166666666666663</v>
      </c>
      <c r="G951" s="6">
        <v>275</v>
      </c>
      <c r="H951" s="7">
        <v>45375</v>
      </c>
      <c r="I951" s="7">
        <f>FlightsPivot[[#This Row],[Total Fare]]*10%</f>
        <v>4537.5</v>
      </c>
      <c r="J951" s="7">
        <f>FlightsPivot[[#This Row],[Total Fare]]+FlightsPivot[[#This Row],[10% tax ]]</f>
        <v>49912.5</v>
      </c>
      <c r="K951" s="4">
        <v>6</v>
      </c>
      <c r="L951" s="4">
        <v>2014</v>
      </c>
      <c r="M951" t="str">
        <f>INDEX(RoutesPivot[DepAirport],MATCH($C951,RoutesPivot[[RouteID]:[RouteID]],0))</f>
        <v>ORD</v>
      </c>
      <c r="N951" t="str">
        <f>INDEX(RoutesPivot[AirportID],MATCH($C951,RoutesPivot[[RouteID]:[RouteID]],0))</f>
        <v>JFK</v>
      </c>
      <c r="O951">
        <f>INDEX(RoutesPivot[Distance],MATCH($C951,RoutesPivot[[RouteID]:[RouteID]],0))</f>
        <v>619</v>
      </c>
      <c r="P951">
        <f>INDEX(RoutesPivot[ListPrice],MATCH($C951,RoutesPivot[[RouteID]:[RouteID]],0))</f>
        <v>250</v>
      </c>
      <c r="Q951" t="str">
        <f>INDEX(AirportPivot[AirportName],MATCH($N951,AirportPivot[[AirportID]:[AirportID]],0))</f>
        <v>John F Kennedy International</v>
      </c>
      <c r="R951">
        <f>INDEX(AirportPivot[Gates (number of available)],MATCH($N951,AirportPivot[[AirportID]:[AirportID]],0))</f>
        <v>120</v>
      </c>
    </row>
    <row r="952" spans="1:18" x14ac:dyDescent="0.25">
      <c r="A952" s="3" t="s">
        <v>983</v>
      </c>
      <c r="B952" s="12">
        <v>42368</v>
      </c>
      <c r="C952" s="4" t="s">
        <v>19</v>
      </c>
      <c r="D952" s="4">
        <v>1.3</v>
      </c>
      <c r="E952" s="4">
        <v>61</v>
      </c>
      <c r="F952" s="5">
        <v>0.70833333333333337</v>
      </c>
      <c r="G952" s="6">
        <v>200</v>
      </c>
      <c r="H952" s="7">
        <v>33000</v>
      </c>
      <c r="I952" s="7">
        <f>FlightsPivot[[#This Row],[Total Fare]]*10%</f>
        <v>3300</v>
      </c>
      <c r="J952" s="7">
        <f>FlightsPivot[[#This Row],[Total Fare]]+FlightsPivot[[#This Row],[10% tax ]]</f>
        <v>36300</v>
      </c>
      <c r="K952" s="4">
        <v>12</v>
      </c>
      <c r="L952" s="4">
        <v>2015</v>
      </c>
      <c r="M952" t="str">
        <f>INDEX(RoutesPivot[DepAirport],MATCH($C952,RoutesPivot[[RouteID]:[RouteID]],0))</f>
        <v>ORD</v>
      </c>
      <c r="N952" t="str">
        <f>INDEX(RoutesPivot[AirportID],MATCH($C952,RoutesPivot[[RouteID]:[RouteID]],0))</f>
        <v>IAH</v>
      </c>
      <c r="O952">
        <f>INDEX(RoutesPivot[Distance],MATCH($C952,RoutesPivot[[RouteID]:[RouteID]],0))</f>
        <v>800</v>
      </c>
      <c r="P952">
        <f>INDEX(RoutesPivot[ListPrice],MATCH($C952,RoutesPivot[[RouteID]:[RouteID]],0))</f>
        <v>200</v>
      </c>
      <c r="Q952" t="str">
        <f>INDEX(AirportPivot[AirportName],MATCH($N952,AirportPivot[[AirportID]:[AirportID]],0))</f>
        <v>George Bush Intercontinental/Houston</v>
      </c>
      <c r="R952">
        <f>INDEX(AirportPivot[Gates (number of available)],MATCH($N952,AirportPivot[[AirportID]:[AirportID]],0))</f>
        <v>80</v>
      </c>
    </row>
    <row r="953" spans="1:18" x14ac:dyDescent="0.25">
      <c r="A953" s="3" t="s">
        <v>984</v>
      </c>
      <c r="B953" s="12">
        <v>41968</v>
      </c>
      <c r="C953" s="4" t="s">
        <v>27</v>
      </c>
      <c r="D953" s="4">
        <v>16.399999999999999</v>
      </c>
      <c r="E953" s="4">
        <v>8</v>
      </c>
      <c r="F953" s="5">
        <v>0.33333333333333331</v>
      </c>
      <c r="G953" s="6">
        <v>300</v>
      </c>
      <c r="H953" s="7">
        <v>55500</v>
      </c>
      <c r="I953" s="7">
        <f>FlightsPivot[[#This Row],[Total Fare]]*10%</f>
        <v>5550</v>
      </c>
      <c r="J953" s="7">
        <f>FlightsPivot[[#This Row],[Total Fare]]+FlightsPivot[[#This Row],[10% tax ]]</f>
        <v>61050</v>
      </c>
      <c r="K953" s="4">
        <v>11</v>
      </c>
      <c r="L953" s="4">
        <v>2014</v>
      </c>
      <c r="M953" t="str">
        <f>INDEX(RoutesPivot[DepAirport],MATCH($C953,RoutesPivot[[RouteID]:[RouteID]],0))</f>
        <v>ORD</v>
      </c>
      <c r="N953" t="str">
        <f>INDEX(RoutesPivot[AirportID],MATCH($C953,RoutesPivot[[RouteID]:[RouteID]],0))</f>
        <v>ATL</v>
      </c>
      <c r="O953">
        <f>INDEX(RoutesPivot[Distance],MATCH($C953,RoutesPivot[[RouteID]:[RouteID]],0))</f>
        <v>510</v>
      </c>
      <c r="P953">
        <f>INDEX(RoutesPivot[ListPrice],MATCH($C953,RoutesPivot[[RouteID]:[RouteID]],0))</f>
        <v>200</v>
      </c>
      <c r="Q953" t="str">
        <f>INDEX(AirportPivot[AirportName],MATCH($N953,AirportPivot[[AirportID]:[AirportID]],0))</f>
        <v>Hartsfield-Jackson Atlanta International</v>
      </c>
      <c r="R953">
        <f>INDEX(AirportPivot[Gates (number of available)],MATCH($N953,AirportPivot[[AirportID]:[AirportID]],0))</f>
        <v>100</v>
      </c>
    </row>
    <row r="954" spans="1:18" x14ac:dyDescent="0.25">
      <c r="A954" s="3" t="s">
        <v>985</v>
      </c>
      <c r="B954" s="12">
        <v>42110</v>
      </c>
      <c r="C954" s="4" t="s">
        <v>25</v>
      </c>
      <c r="D954" s="4">
        <v>0.5</v>
      </c>
      <c r="E954" s="4">
        <v>97</v>
      </c>
      <c r="F954" s="5">
        <v>0.79166666666666663</v>
      </c>
      <c r="G954" s="6">
        <v>200</v>
      </c>
      <c r="H954" s="7">
        <v>37000</v>
      </c>
      <c r="I954" s="7">
        <f>FlightsPivot[[#This Row],[Total Fare]]*10%</f>
        <v>3700</v>
      </c>
      <c r="J954" s="7">
        <f>FlightsPivot[[#This Row],[Total Fare]]+FlightsPivot[[#This Row],[10% tax ]]</f>
        <v>40700</v>
      </c>
      <c r="K954" s="4">
        <v>4</v>
      </c>
      <c r="L954" s="4">
        <v>2015</v>
      </c>
      <c r="M954" t="str">
        <f>INDEX(RoutesPivot[DepAirport],MATCH($C954,RoutesPivot[[RouteID]:[RouteID]],0))</f>
        <v>ORD</v>
      </c>
      <c r="N954" t="str">
        <f>INDEX(RoutesPivot[AirportID],MATCH($C954,RoutesPivot[[RouteID]:[RouteID]],0))</f>
        <v>DFW</v>
      </c>
      <c r="O954">
        <f>INDEX(RoutesPivot[Distance],MATCH($C954,RoutesPivot[[RouteID]:[RouteID]],0))</f>
        <v>700</v>
      </c>
      <c r="P954">
        <f>INDEX(RoutesPivot[ListPrice],MATCH($C954,RoutesPivot[[RouteID]:[RouteID]],0))</f>
        <v>200</v>
      </c>
      <c r="Q954" t="str">
        <f>INDEX(AirportPivot[AirportName],MATCH($N954,AirportPivot[[AirportID]:[AirportID]],0))</f>
        <v>Dallas/Fort Worth International</v>
      </c>
      <c r="R954">
        <f>INDEX(AirportPivot[Gates (number of available)],MATCH($N954,AirportPivot[[AirportID]:[AirportID]],0))</f>
        <v>130</v>
      </c>
    </row>
    <row r="955" spans="1:18" x14ac:dyDescent="0.25">
      <c r="A955" s="3" t="s">
        <v>986</v>
      </c>
      <c r="B955" s="12">
        <v>42359</v>
      </c>
      <c r="C955" s="4" t="s">
        <v>47</v>
      </c>
      <c r="D955" s="4">
        <v>4.3</v>
      </c>
      <c r="E955" s="4">
        <v>30</v>
      </c>
      <c r="F955" s="5">
        <v>0.83333333333333337</v>
      </c>
      <c r="G955" s="6">
        <v>350</v>
      </c>
      <c r="H955" s="7">
        <v>64750</v>
      </c>
      <c r="I955" s="7">
        <f>FlightsPivot[[#This Row],[Total Fare]]*10%</f>
        <v>6475</v>
      </c>
      <c r="J955" s="7">
        <f>FlightsPivot[[#This Row],[Total Fare]]+FlightsPivot[[#This Row],[10% tax ]]</f>
        <v>71225</v>
      </c>
      <c r="K955" s="4">
        <v>12</v>
      </c>
      <c r="L955" s="4">
        <v>2015</v>
      </c>
      <c r="M955" t="str">
        <f>INDEX(RoutesPivot[DepAirport],MATCH($C955,RoutesPivot[[RouteID]:[RouteID]],0))</f>
        <v>ORD</v>
      </c>
      <c r="N955" t="str">
        <f>INDEX(RoutesPivot[AirportID],MATCH($C955,RoutesPivot[[RouteID]:[RouteID]],0))</f>
        <v>PHX</v>
      </c>
      <c r="O955">
        <f>INDEX(RoutesPivot[Distance],MATCH($C955,RoutesPivot[[RouteID]:[RouteID]],0))</f>
        <v>1200</v>
      </c>
      <c r="P955">
        <f>INDEX(RoutesPivot[ListPrice],MATCH($C955,RoutesPivot[[RouteID]:[RouteID]],0))</f>
        <v>250</v>
      </c>
      <c r="Q955" t="str">
        <f>INDEX(AirportPivot[AirportName],MATCH($N955,AirportPivot[[AirportID]:[AirportID]],0))</f>
        <v>Phoenix Sky Harbor International</v>
      </c>
      <c r="R955">
        <f>INDEX(AirportPivot[Gates (number of available)],MATCH($N955,AirportPivot[[AirportID]:[AirportID]],0))</f>
        <v>60</v>
      </c>
    </row>
    <row r="956" spans="1:18" x14ac:dyDescent="0.25">
      <c r="A956" s="3" t="s">
        <v>987</v>
      </c>
      <c r="B956" s="12">
        <v>42047</v>
      </c>
      <c r="C956" s="4" t="s">
        <v>27</v>
      </c>
      <c r="D956" s="4">
        <v>10.3</v>
      </c>
      <c r="E956" s="4">
        <v>16</v>
      </c>
      <c r="F956" s="5">
        <v>0.35416666666666669</v>
      </c>
      <c r="G956" s="6">
        <v>200</v>
      </c>
      <c r="H956" s="7">
        <v>37000</v>
      </c>
      <c r="I956" s="7">
        <f>FlightsPivot[[#This Row],[Total Fare]]*10%</f>
        <v>3700</v>
      </c>
      <c r="J956" s="7">
        <f>FlightsPivot[[#This Row],[Total Fare]]+FlightsPivot[[#This Row],[10% tax ]]</f>
        <v>40700</v>
      </c>
      <c r="K956" s="4">
        <v>2</v>
      </c>
      <c r="L956" s="4">
        <v>2015</v>
      </c>
      <c r="M956" t="str">
        <f>INDEX(RoutesPivot[DepAirport],MATCH($C956,RoutesPivot[[RouteID]:[RouteID]],0))</f>
        <v>ORD</v>
      </c>
      <c r="N956" t="str">
        <f>INDEX(RoutesPivot[AirportID],MATCH($C956,RoutesPivot[[RouteID]:[RouteID]],0))</f>
        <v>ATL</v>
      </c>
      <c r="O956">
        <f>INDEX(RoutesPivot[Distance],MATCH($C956,RoutesPivot[[RouteID]:[RouteID]],0))</f>
        <v>510</v>
      </c>
      <c r="P956">
        <f>INDEX(RoutesPivot[ListPrice],MATCH($C956,RoutesPivot[[RouteID]:[RouteID]],0))</f>
        <v>200</v>
      </c>
      <c r="Q956" t="str">
        <f>INDEX(AirportPivot[AirportName],MATCH($N956,AirportPivot[[AirportID]:[AirportID]],0))</f>
        <v>Hartsfield-Jackson Atlanta International</v>
      </c>
      <c r="R956">
        <f>INDEX(AirportPivot[Gates (number of available)],MATCH($N956,AirportPivot[[AirportID]:[AirportID]],0))</f>
        <v>100</v>
      </c>
    </row>
    <row r="957" spans="1:18" x14ac:dyDescent="0.25">
      <c r="A957" s="3" t="s">
        <v>988</v>
      </c>
      <c r="B957" s="12">
        <v>42233</v>
      </c>
      <c r="C957" s="4" t="s">
        <v>47</v>
      </c>
      <c r="D957" s="4">
        <v>2.6</v>
      </c>
      <c r="E957" s="4">
        <v>7</v>
      </c>
      <c r="F957" s="5">
        <v>0.4375</v>
      </c>
      <c r="G957" s="6">
        <v>275</v>
      </c>
      <c r="H957" s="7">
        <v>50875</v>
      </c>
      <c r="I957" s="7">
        <f>FlightsPivot[[#This Row],[Total Fare]]*10%</f>
        <v>5087.5</v>
      </c>
      <c r="J957" s="7">
        <f>FlightsPivot[[#This Row],[Total Fare]]+FlightsPivot[[#This Row],[10% tax ]]</f>
        <v>55962.5</v>
      </c>
      <c r="K957" s="4">
        <v>8</v>
      </c>
      <c r="L957" s="4">
        <v>2015</v>
      </c>
      <c r="M957" t="str">
        <f>INDEX(RoutesPivot[DepAirport],MATCH($C957,RoutesPivot[[RouteID]:[RouteID]],0))</f>
        <v>ORD</v>
      </c>
      <c r="N957" t="str">
        <f>INDEX(RoutesPivot[AirportID],MATCH($C957,RoutesPivot[[RouteID]:[RouteID]],0))</f>
        <v>PHX</v>
      </c>
      <c r="O957">
        <f>INDEX(RoutesPivot[Distance],MATCH($C957,RoutesPivot[[RouteID]:[RouteID]],0))</f>
        <v>1200</v>
      </c>
      <c r="P957">
        <f>INDEX(RoutesPivot[ListPrice],MATCH($C957,RoutesPivot[[RouteID]:[RouteID]],0))</f>
        <v>250</v>
      </c>
      <c r="Q957" t="str">
        <f>INDEX(AirportPivot[AirportName],MATCH($N957,AirportPivot[[AirportID]:[AirportID]],0))</f>
        <v>Phoenix Sky Harbor International</v>
      </c>
      <c r="R957">
        <f>INDEX(AirportPivot[Gates (number of available)],MATCH($N957,AirportPivot[[AirportID]:[AirportID]],0))</f>
        <v>60</v>
      </c>
    </row>
    <row r="958" spans="1:18" x14ac:dyDescent="0.25">
      <c r="A958" s="3" t="s">
        <v>989</v>
      </c>
      <c r="B958" s="12">
        <v>41967</v>
      </c>
      <c r="C958" s="4" t="s">
        <v>27</v>
      </c>
      <c r="D958" s="4">
        <v>18.600000000000001</v>
      </c>
      <c r="E958" s="4">
        <v>37</v>
      </c>
      <c r="F958" s="5">
        <v>0.75</v>
      </c>
      <c r="G958" s="6">
        <v>300</v>
      </c>
      <c r="H958" s="7">
        <v>49500</v>
      </c>
      <c r="I958" s="7">
        <f>FlightsPivot[[#This Row],[Total Fare]]*10%</f>
        <v>4950</v>
      </c>
      <c r="J958" s="7">
        <f>FlightsPivot[[#This Row],[Total Fare]]+FlightsPivot[[#This Row],[10% tax ]]</f>
        <v>54450</v>
      </c>
      <c r="K958" s="4">
        <v>11</v>
      </c>
      <c r="L958" s="4">
        <v>2014</v>
      </c>
      <c r="M958" t="str">
        <f>INDEX(RoutesPivot[DepAirport],MATCH($C958,RoutesPivot[[RouteID]:[RouteID]],0))</f>
        <v>ORD</v>
      </c>
      <c r="N958" t="str">
        <f>INDEX(RoutesPivot[AirportID],MATCH($C958,RoutesPivot[[RouteID]:[RouteID]],0))</f>
        <v>ATL</v>
      </c>
      <c r="O958">
        <f>INDEX(RoutesPivot[Distance],MATCH($C958,RoutesPivot[[RouteID]:[RouteID]],0))</f>
        <v>510</v>
      </c>
      <c r="P958">
        <f>INDEX(RoutesPivot[ListPrice],MATCH($C958,RoutesPivot[[RouteID]:[RouteID]],0))</f>
        <v>200</v>
      </c>
      <c r="Q958" t="str">
        <f>INDEX(AirportPivot[AirportName],MATCH($N958,AirportPivot[[AirportID]:[AirportID]],0))</f>
        <v>Hartsfield-Jackson Atlanta International</v>
      </c>
      <c r="R958">
        <f>INDEX(AirportPivot[Gates (number of available)],MATCH($N958,AirportPivot[[AirportID]:[AirportID]],0))</f>
        <v>100</v>
      </c>
    </row>
    <row r="959" spans="1:18" x14ac:dyDescent="0.25">
      <c r="A959" s="3" t="s">
        <v>990</v>
      </c>
      <c r="B959" s="12">
        <v>42098</v>
      </c>
      <c r="C959" s="4" t="s">
        <v>27</v>
      </c>
      <c r="D959" s="4">
        <v>8.5</v>
      </c>
      <c r="E959" s="4">
        <v>139</v>
      </c>
      <c r="F959" s="5">
        <v>0.5625</v>
      </c>
      <c r="G959" s="6">
        <v>200</v>
      </c>
      <c r="H959" s="7">
        <v>37000</v>
      </c>
      <c r="I959" s="7">
        <f>FlightsPivot[[#This Row],[Total Fare]]*10%</f>
        <v>3700</v>
      </c>
      <c r="J959" s="7">
        <f>FlightsPivot[[#This Row],[Total Fare]]+FlightsPivot[[#This Row],[10% tax ]]</f>
        <v>40700</v>
      </c>
      <c r="K959" s="4">
        <v>4</v>
      </c>
      <c r="L959" s="4">
        <v>2015</v>
      </c>
      <c r="M959" t="str">
        <f>INDEX(RoutesPivot[DepAirport],MATCH($C959,RoutesPivot[[RouteID]:[RouteID]],0))</f>
        <v>ORD</v>
      </c>
      <c r="N959" t="str">
        <f>INDEX(RoutesPivot[AirportID],MATCH($C959,RoutesPivot[[RouteID]:[RouteID]],0))</f>
        <v>ATL</v>
      </c>
      <c r="O959">
        <f>INDEX(RoutesPivot[Distance],MATCH($C959,RoutesPivot[[RouteID]:[RouteID]],0))</f>
        <v>510</v>
      </c>
      <c r="P959">
        <f>INDEX(RoutesPivot[ListPrice],MATCH($C959,RoutesPivot[[RouteID]:[RouteID]],0))</f>
        <v>200</v>
      </c>
      <c r="Q959" t="str">
        <f>INDEX(AirportPivot[AirportName],MATCH($N959,AirportPivot[[AirportID]:[AirportID]],0))</f>
        <v>Hartsfield-Jackson Atlanta International</v>
      </c>
      <c r="R959">
        <f>INDEX(AirportPivot[Gates (number of available)],MATCH($N959,AirportPivot[[AirportID]:[AirportID]],0))</f>
        <v>100</v>
      </c>
    </row>
    <row r="960" spans="1:18" x14ac:dyDescent="0.25">
      <c r="A960" s="3" t="s">
        <v>991</v>
      </c>
      <c r="B960" s="12">
        <v>41861</v>
      </c>
      <c r="C960" s="4" t="s">
        <v>11</v>
      </c>
      <c r="D960" s="4">
        <v>2.5</v>
      </c>
      <c r="E960" s="4">
        <v>4</v>
      </c>
      <c r="F960" s="5">
        <v>0.375</v>
      </c>
      <c r="G960" s="6">
        <v>330</v>
      </c>
      <c r="H960" s="7">
        <v>61050</v>
      </c>
      <c r="I960" s="7">
        <f>FlightsPivot[[#This Row],[Total Fare]]*10%</f>
        <v>6105</v>
      </c>
      <c r="J960" s="7">
        <f>FlightsPivot[[#This Row],[Total Fare]]+FlightsPivot[[#This Row],[10% tax ]]</f>
        <v>67155</v>
      </c>
      <c r="K960" s="4">
        <v>8</v>
      </c>
      <c r="L960" s="4">
        <v>2014</v>
      </c>
      <c r="M960" t="str">
        <f>INDEX(RoutesPivot[DepAirport],MATCH($C960,RoutesPivot[[RouteID]:[RouteID]],0))</f>
        <v>ORD</v>
      </c>
      <c r="N960" t="str">
        <f>INDEX(RoutesPivot[AirportID],MATCH($C960,RoutesPivot[[RouteID]:[RouteID]],0))</f>
        <v>BOS</v>
      </c>
      <c r="O960">
        <f>INDEX(RoutesPivot[Distance],MATCH($C960,RoutesPivot[[RouteID]:[RouteID]],0))</f>
        <v>730</v>
      </c>
      <c r="P960">
        <f>INDEX(RoutesPivot[ListPrice],MATCH($C960,RoutesPivot[[RouteID]:[RouteID]],0))</f>
        <v>300</v>
      </c>
      <c r="Q960" t="str">
        <f>INDEX(AirportPivot[AirportName],MATCH($N960,AirportPivot[[AirportID]:[AirportID]],0))</f>
        <v>General Edward Lawrence Logan International</v>
      </c>
      <c r="R960">
        <f>INDEX(AirportPivot[Gates (number of available)],MATCH($N960,AirportPivot[[AirportID]:[AirportID]],0))</f>
        <v>63</v>
      </c>
    </row>
    <row r="961" spans="1:18" x14ac:dyDescent="0.25">
      <c r="A961" s="3" t="s">
        <v>992</v>
      </c>
      <c r="B961" s="12">
        <v>41738</v>
      </c>
      <c r="C961" s="4" t="s">
        <v>50</v>
      </c>
      <c r="D961" s="4">
        <v>2.5</v>
      </c>
      <c r="E961" s="4">
        <v>198</v>
      </c>
      <c r="F961" s="5">
        <v>0.79166666666666663</v>
      </c>
      <c r="G961" s="6">
        <v>275</v>
      </c>
      <c r="H961" s="7">
        <v>45375</v>
      </c>
      <c r="I961" s="7">
        <f>FlightsPivot[[#This Row],[Total Fare]]*10%</f>
        <v>4537.5</v>
      </c>
      <c r="J961" s="7">
        <f>FlightsPivot[[#This Row],[Total Fare]]+FlightsPivot[[#This Row],[10% tax ]]</f>
        <v>49912.5</v>
      </c>
      <c r="K961" s="4">
        <v>4</v>
      </c>
      <c r="L961" s="4">
        <v>2014</v>
      </c>
      <c r="M961" t="str">
        <f>INDEX(RoutesPivot[DepAirport],MATCH($C961,RoutesPivot[[RouteID]:[RouteID]],0))</f>
        <v>ORD</v>
      </c>
      <c r="N961" t="str">
        <f>INDEX(RoutesPivot[AirportID],MATCH($C961,RoutesPivot[[RouteID]:[RouteID]],0))</f>
        <v>LGA</v>
      </c>
      <c r="O961">
        <f>INDEX(RoutesPivot[Distance],MATCH($C961,RoutesPivot[[RouteID]:[RouteID]],0))</f>
        <v>610</v>
      </c>
      <c r="P961">
        <f>INDEX(RoutesPivot[ListPrice],MATCH($C961,RoutesPivot[[RouteID]:[RouteID]],0))</f>
        <v>275</v>
      </c>
      <c r="Q961" t="str">
        <f>INDEX(AirportPivot[AirportName],MATCH($N961,AirportPivot[[AirportID]:[AirportID]],0))</f>
        <v>Laguardia</v>
      </c>
      <c r="R961">
        <f>INDEX(AirportPivot[Gates (number of available)],MATCH($N961,AirportPivot[[AirportID]:[AirportID]],0))</f>
        <v>66</v>
      </c>
    </row>
    <row r="962" spans="1:18" x14ac:dyDescent="0.25">
      <c r="A962" s="3" t="s">
        <v>993</v>
      </c>
      <c r="B962" s="12">
        <v>42094</v>
      </c>
      <c r="C962" s="4" t="s">
        <v>27</v>
      </c>
      <c r="D962" s="4">
        <v>10.3</v>
      </c>
      <c r="E962" s="4">
        <v>110</v>
      </c>
      <c r="F962" s="5">
        <v>0.375</v>
      </c>
      <c r="G962" s="6">
        <v>200</v>
      </c>
      <c r="H962" s="7">
        <v>37000</v>
      </c>
      <c r="I962" s="7">
        <f>FlightsPivot[[#This Row],[Total Fare]]*10%</f>
        <v>3700</v>
      </c>
      <c r="J962" s="7">
        <f>FlightsPivot[[#This Row],[Total Fare]]+FlightsPivot[[#This Row],[10% tax ]]</f>
        <v>40700</v>
      </c>
      <c r="K962" s="4">
        <v>3</v>
      </c>
      <c r="L962" s="4">
        <v>2015</v>
      </c>
      <c r="M962" t="str">
        <f>INDEX(RoutesPivot[DepAirport],MATCH($C962,RoutesPivot[[RouteID]:[RouteID]],0))</f>
        <v>ORD</v>
      </c>
      <c r="N962" t="str">
        <f>INDEX(RoutesPivot[AirportID],MATCH($C962,RoutesPivot[[RouteID]:[RouteID]],0))</f>
        <v>ATL</v>
      </c>
      <c r="O962">
        <f>INDEX(RoutesPivot[Distance],MATCH($C962,RoutesPivot[[RouteID]:[RouteID]],0))</f>
        <v>510</v>
      </c>
      <c r="P962">
        <f>INDEX(RoutesPivot[ListPrice],MATCH($C962,RoutesPivot[[RouteID]:[RouteID]],0))</f>
        <v>200</v>
      </c>
      <c r="Q962" t="str">
        <f>INDEX(AirportPivot[AirportName],MATCH($N962,AirportPivot[[AirportID]:[AirportID]],0))</f>
        <v>Hartsfield-Jackson Atlanta International</v>
      </c>
      <c r="R962">
        <f>INDEX(AirportPivot[Gates (number of available)],MATCH($N962,AirportPivot[[AirportID]:[AirportID]],0))</f>
        <v>100</v>
      </c>
    </row>
    <row r="963" spans="1:18" x14ac:dyDescent="0.25">
      <c r="A963" s="3" t="s">
        <v>994</v>
      </c>
      <c r="B963" s="12">
        <v>41778</v>
      </c>
      <c r="C963" s="4" t="s">
        <v>98</v>
      </c>
      <c r="D963" s="4">
        <v>2.4</v>
      </c>
      <c r="E963" s="4">
        <v>66</v>
      </c>
      <c r="F963" s="5">
        <v>0.79166666666666663</v>
      </c>
      <c r="G963" s="6">
        <v>275</v>
      </c>
      <c r="H963" s="7">
        <v>49775</v>
      </c>
      <c r="I963" s="7">
        <f>FlightsPivot[[#This Row],[Total Fare]]*10%</f>
        <v>4977.5</v>
      </c>
      <c r="J963" s="7">
        <f>FlightsPivot[[#This Row],[Total Fare]]+FlightsPivot[[#This Row],[10% tax ]]</f>
        <v>54752.5</v>
      </c>
      <c r="K963" s="4">
        <v>5</v>
      </c>
      <c r="L963" s="4">
        <v>2014</v>
      </c>
      <c r="M963" t="str">
        <f>INDEX(RoutesPivot[DepAirport],MATCH($C963,RoutesPivot[[RouteID]:[RouteID]],0))</f>
        <v>ORD</v>
      </c>
      <c r="N963" t="str">
        <f>INDEX(RoutesPivot[AirportID],MATCH($C963,RoutesPivot[[RouteID]:[RouteID]],0))</f>
        <v>PHL</v>
      </c>
      <c r="O963">
        <f>INDEX(RoutesPivot[Distance],MATCH($C963,RoutesPivot[[RouteID]:[RouteID]],0))</f>
        <v>580</v>
      </c>
      <c r="P963">
        <f>INDEX(RoutesPivot[ListPrice],MATCH($C963,RoutesPivot[[RouteID]:[RouteID]],0))</f>
        <v>275</v>
      </c>
      <c r="Q963" t="str">
        <f>INDEX(AirportPivot[AirportName],MATCH($N963,AirportPivot[[AirportID]:[AirportID]],0))</f>
        <v>Philadelphia International</v>
      </c>
      <c r="R963">
        <f>INDEX(AirportPivot[Gates (number of available)],MATCH($N963,AirportPivot[[AirportID]:[AirportID]],0))</f>
        <v>89</v>
      </c>
    </row>
    <row r="964" spans="1:18" x14ac:dyDescent="0.25">
      <c r="A964" s="3" t="s">
        <v>995</v>
      </c>
      <c r="B964" s="12">
        <v>42240</v>
      </c>
      <c r="C964" s="4" t="s">
        <v>70</v>
      </c>
      <c r="D964" s="4">
        <v>1.8</v>
      </c>
      <c r="E964" s="4">
        <v>115</v>
      </c>
      <c r="F964" s="5">
        <v>0.72916666666666663</v>
      </c>
      <c r="G964" s="6">
        <v>302.5</v>
      </c>
      <c r="H964" s="7">
        <v>55962.5</v>
      </c>
      <c r="I964" s="7">
        <f>FlightsPivot[[#This Row],[Total Fare]]*10%</f>
        <v>5596.25</v>
      </c>
      <c r="J964" s="7">
        <f>FlightsPivot[[#This Row],[Total Fare]]+FlightsPivot[[#This Row],[10% tax ]]</f>
        <v>61558.75</v>
      </c>
      <c r="K964" s="4">
        <v>8</v>
      </c>
      <c r="L964" s="4">
        <v>2015</v>
      </c>
      <c r="M964" t="str">
        <f>INDEX(RoutesPivot[DepAirport],MATCH($C964,RoutesPivot[[RouteID]:[RouteID]],0))</f>
        <v>ORD</v>
      </c>
      <c r="N964" t="str">
        <f>INDEX(RoutesPivot[AirportID],MATCH($C964,RoutesPivot[[RouteID]:[RouteID]],0))</f>
        <v>LAS</v>
      </c>
      <c r="O964">
        <f>INDEX(RoutesPivot[Distance],MATCH($C964,RoutesPivot[[RouteID]:[RouteID]],0))</f>
        <v>1100</v>
      </c>
      <c r="P964">
        <f>INDEX(RoutesPivot[ListPrice],MATCH($C964,RoutesPivot[[RouteID]:[RouteID]],0))</f>
        <v>275</v>
      </c>
      <c r="Q964" t="str">
        <f>INDEX(AirportPivot[AirportName],MATCH($N964,AirportPivot[[AirportID]:[AirportID]],0))</f>
        <v>McCarran International</v>
      </c>
      <c r="R964">
        <f>INDEX(AirportPivot[Gates (number of available)],MATCH($N964,AirportPivot[[AirportID]:[AirportID]],0))</f>
        <v>68</v>
      </c>
    </row>
    <row r="965" spans="1:18" x14ac:dyDescent="0.25">
      <c r="A965" s="3" t="s">
        <v>996</v>
      </c>
      <c r="B965" s="12">
        <v>41716</v>
      </c>
      <c r="C965" s="4" t="s">
        <v>37</v>
      </c>
      <c r="D965" s="4">
        <v>1</v>
      </c>
      <c r="E965" s="4">
        <v>200</v>
      </c>
      <c r="F965" s="5">
        <v>0.66666666666666663</v>
      </c>
      <c r="G965" s="6">
        <v>350</v>
      </c>
      <c r="H965" s="7">
        <v>57750</v>
      </c>
      <c r="I965" s="7">
        <f>FlightsPivot[[#This Row],[Total Fare]]*10%</f>
        <v>5775</v>
      </c>
      <c r="J965" s="7">
        <f>FlightsPivot[[#This Row],[Total Fare]]+FlightsPivot[[#This Row],[10% tax ]]</f>
        <v>63525</v>
      </c>
      <c r="K965" s="4">
        <v>3</v>
      </c>
      <c r="L965" s="4">
        <v>2014</v>
      </c>
      <c r="M965" t="str">
        <f>INDEX(RoutesPivot[DepAirport],MATCH($C965,RoutesPivot[[RouteID]:[RouteID]],0))</f>
        <v>ORD</v>
      </c>
      <c r="N965" t="str">
        <f>INDEX(RoutesPivot[AirportID],MATCH($C965,RoutesPivot[[RouteID]:[RouteID]],0))</f>
        <v>SEA</v>
      </c>
      <c r="O965">
        <f>INDEX(RoutesPivot[Distance],MATCH($C965,RoutesPivot[[RouteID]:[RouteID]],0))</f>
        <v>1500</v>
      </c>
      <c r="P965">
        <f>INDEX(RoutesPivot[ListPrice],MATCH($C965,RoutesPivot[[RouteID]:[RouteID]],0))</f>
        <v>350</v>
      </c>
      <c r="Q965" t="str">
        <f>INDEX(AirportPivot[AirportName],MATCH($N965,AirportPivot[[AirportID]:[AirportID]],0))</f>
        <v>Seattle-Tacoma International</v>
      </c>
      <c r="R965">
        <f>INDEX(AirportPivot[Gates (number of available)],MATCH($N965,AirportPivot[[AirportID]:[AirportID]],0))</f>
        <v>58</v>
      </c>
    </row>
    <row r="966" spans="1:18" x14ac:dyDescent="0.25">
      <c r="A966" s="3" t="s">
        <v>997</v>
      </c>
      <c r="B966" s="12">
        <v>42144</v>
      </c>
      <c r="C966" s="4" t="s">
        <v>27</v>
      </c>
      <c r="D966" s="4">
        <v>7.7</v>
      </c>
      <c r="E966" s="4">
        <v>162</v>
      </c>
      <c r="F966" s="5">
        <v>0.75</v>
      </c>
      <c r="G966" s="6">
        <v>200</v>
      </c>
      <c r="H966" s="7">
        <v>33000</v>
      </c>
      <c r="I966" s="7">
        <f>FlightsPivot[[#This Row],[Total Fare]]*10%</f>
        <v>3300</v>
      </c>
      <c r="J966" s="7">
        <f>FlightsPivot[[#This Row],[Total Fare]]+FlightsPivot[[#This Row],[10% tax ]]</f>
        <v>36300</v>
      </c>
      <c r="K966" s="4">
        <v>5</v>
      </c>
      <c r="L966" s="4">
        <v>2015</v>
      </c>
      <c r="M966" t="str">
        <f>INDEX(RoutesPivot[DepAirport],MATCH($C966,RoutesPivot[[RouteID]:[RouteID]],0))</f>
        <v>ORD</v>
      </c>
      <c r="N966" t="str">
        <f>INDEX(RoutesPivot[AirportID],MATCH($C966,RoutesPivot[[RouteID]:[RouteID]],0))</f>
        <v>ATL</v>
      </c>
      <c r="O966">
        <f>INDEX(RoutesPivot[Distance],MATCH($C966,RoutesPivot[[RouteID]:[RouteID]],0))</f>
        <v>510</v>
      </c>
      <c r="P966">
        <f>INDEX(RoutesPivot[ListPrice],MATCH($C966,RoutesPivot[[RouteID]:[RouteID]],0))</f>
        <v>200</v>
      </c>
      <c r="Q966" t="str">
        <f>INDEX(AirportPivot[AirportName],MATCH($N966,AirportPivot[[AirportID]:[AirportID]],0))</f>
        <v>Hartsfield-Jackson Atlanta International</v>
      </c>
      <c r="R966">
        <f>INDEX(AirportPivot[Gates (number of available)],MATCH($N966,AirportPivot[[AirportID]:[AirportID]],0))</f>
        <v>100</v>
      </c>
    </row>
    <row r="967" spans="1:18" x14ac:dyDescent="0.25">
      <c r="A967" s="3" t="s">
        <v>998</v>
      </c>
      <c r="B967" s="12">
        <v>42182</v>
      </c>
      <c r="C967" s="4" t="s">
        <v>33</v>
      </c>
      <c r="D967" s="4">
        <v>2.2000000000000002</v>
      </c>
      <c r="E967" s="4">
        <v>151</v>
      </c>
      <c r="F967" s="5">
        <v>0.70833333333333337</v>
      </c>
      <c r="G967" s="6">
        <v>412.5</v>
      </c>
      <c r="H967" s="7">
        <v>76312.5</v>
      </c>
      <c r="I967" s="7">
        <f>FlightsPivot[[#This Row],[Total Fare]]*10%</f>
        <v>7631.25</v>
      </c>
      <c r="J967" s="7">
        <f>FlightsPivot[[#This Row],[Total Fare]]+FlightsPivot[[#This Row],[10% tax ]]</f>
        <v>83943.75</v>
      </c>
      <c r="K967" s="4">
        <v>6</v>
      </c>
      <c r="L967" s="4">
        <v>2015</v>
      </c>
      <c r="M967" t="str">
        <f>INDEX(RoutesPivot[DepAirport],MATCH($C967,RoutesPivot[[RouteID]:[RouteID]],0))</f>
        <v>ORD</v>
      </c>
      <c r="N967" t="str">
        <f>INDEX(RoutesPivot[AirportID],MATCH($C967,RoutesPivot[[RouteID]:[RouteID]],0))</f>
        <v>SFO</v>
      </c>
      <c r="O967">
        <f>INDEX(RoutesPivot[Distance],MATCH($C967,RoutesPivot[[RouteID]:[RouteID]],0))</f>
        <v>1600</v>
      </c>
      <c r="P967">
        <f>INDEX(RoutesPivot[ListPrice],MATCH($C967,RoutesPivot[[RouteID]:[RouteID]],0))</f>
        <v>375</v>
      </c>
      <c r="Q967" t="str">
        <f>INDEX(AirportPivot[AirportName],MATCH($N967,AirportPivot[[AirportID]:[AirportID]],0))</f>
        <v>San Francisco International</v>
      </c>
      <c r="R967">
        <f>INDEX(AirportPivot[Gates (number of available)],MATCH($N967,AirportPivot[[AirportID]:[AirportID]],0))</f>
        <v>70</v>
      </c>
    </row>
    <row r="968" spans="1:18" x14ac:dyDescent="0.25">
      <c r="A968" s="3" t="s">
        <v>999</v>
      </c>
      <c r="B968" s="12">
        <v>41857</v>
      </c>
      <c r="C968" s="4" t="s">
        <v>30</v>
      </c>
      <c r="D968" s="4">
        <v>2.2999999999999998</v>
      </c>
      <c r="E968" s="4">
        <v>63</v>
      </c>
      <c r="F968" s="5">
        <v>0.72916666666666663</v>
      </c>
      <c r="G968" s="6">
        <v>275</v>
      </c>
      <c r="H968" s="7">
        <v>49775</v>
      </c>
      <c r="I968" s="7">
        <f>FlightsPivot[[#This Row],[Total Fare]]*10%</f>
        <v>4977.5</v>
      </c>
      <c r="J968" s="7">
        <f>FlightsPivot[[#This Row],[Total Fare]]+FlightsPivot[[#This Row],[10% tax ]]</f>
        <v>54752.5</v>
      </c>
      <c r="K968" s="4">
        <v>8</v>
      </c>
      <c r="L968" s="4">
        <v>2014</v>
      </c>
      <c r="M968" t="str">
        <f>INDEX(RoutesPivot[DepAirport],MATCH($C968,RoutesPivot[[RouteID]:[RouteID]],0))</f>
        <v>ORD</v>
      </c>
      <c r="N968" t="str">
        <f>INDEX(RoutesPivot[AirportID],MATCH($C968,RoutesPivot[[RouteID]:[RouteID]],0))</f>
        <v>MCO</v>
      </c>
      <c r="O968">
        <f>INDEX(RoutesPivot[Distance],MATCH($C968,RoutesPivot[[RouteID]:[RouteID]],0))</f>
        <v>850</v>
      </c>
      <c r="P968">
        <f>INDEX(RoutesPivot[ListPrice],MATCH($C968,RoutesPivot[[RouteID]:[RouteID]],0))</f>
        <v>250</v>
      </c>
      <c r="Q968" t="str">
        <f>INDEX(AirportPivot[AirportName],MATCH($N968,AirportPivot[[AirportID]:[AirportID]],0))</f>
        <v>Orlando International</v>
      </c>
      <c r="R968">
        <f>INDEX(AirportPivot[Gates (number of available)],MATCH($N968,AirportPivot[[AirportID]:[AirportID]],0))</f>
        <v>67</v>
      </c>
    </row>
    <row r="969" spans="1:18" x14ac:dyDescent="0.25">
      <c r="A969" s="3" t="s">
        <v>1000</v>
      </c>
      <c r="B969" s="12">
        <v>42261</v>
      </c>
      <c r="C969" s="4" t="s">
        <v>80</v>
      </c>
      <c r="D969" s="4">
        <v>1.7</v>
      </c>
      <c r="E969" s="4">
        <v>195</v>
      </c>
      <c r="F969" s="5">
        <v>0.35416666666666669</v>
      </c>
      <c r="G969" s="6">
        <v>300</v>
      </c>
      <c r="H969" s="7">
        <v>49500</v>
      </c>
      <c r="I969" s="7">
        <f>FlightsPivot[[#This Row],[Total Fare]]*10%</f>
        <v>4950</v>
      </c>
      <c r="J969" s="7">
        <f>FlightsPivot[[#This Row],[Total Fare]]+FlightsPivot[[#This Row],[10% tax ]]</f>
        <v>54450</v>
      </c>
      <c r="K969" s="4">
        <v>9</v>
      </c>
      <c r="L969" s="4">
        <v>2015</v>
      </c>
      <c r="M969" t="str">
        <f>INDEX(RoutesPivot[DepAirport],MATCH($C969,RoutesPivot[[RouteID]:[RouteID]],0))</f>
        <v>ORD</v>
      </c>
      <c r="N969" t="str">
        <f>INDEX(RoutesPivot[AirportID],MATCH($C969,RoutesPivot[[RouteID]:[RouteID]],0))</f>
        <v>MIA</v>
      </c>
      <c r="O969">
        <f>INDEX(RoutesPivot[Distance],MATCH($C969,RoutesPivot[[RouteID]:[RouteID]],0))</f>
        <v>1000</v>
      </c>
      <c r="P969">
        <f>INDEX(RoutesPivot[ListPrice],MATCH($C969,RoutesPivot[[RouteID]:[RouteID]],0))</f>
        <v>300</v>
      </c>
      <c r="Q969" t="str">
        <f>INDEX(AirportPivot[AirportName],MATCH($N969,AirportPivot[[AirportID]:[AirportID]],0))</f>
        <v>Miami International</v>
      </c>
      <c r="R969">
        <f>INDEX(AirportPivot[Gates (number of available)],MATCH($N969,AirportPivot[[AirportID]:[AirportID]],0))</f>
        <v>80</v>
      </c>
    </row>
    <row r="970" spans="1:18" x14ac:dyDescent="0.25">
      <c r="A970" s="3" t="s">
        <v>1001</v>
      </c>
      <c r="B970" s="12">
        <v>42178</v>
      </c>
      <c r="C970" s="4" t="s">
        <v>23</v>
      </c>
      <c r="D970" s="4">
        <v>1.7</v>
      </c>
      <c r="E970" s="4">
        <v>175</v>
      </c>
      <c r="F970" s="5">
        <v>0.85416666666666663</v>
      </c>
      <c r="G970" s="6">
        <v>330</v>
      </c>
      <c r="H970" s="7">
        <v>54450</v>
      </c>
      <c r="I970" s="7">
        <f>FlightsPivot[[#This Row],[Total Fare]]*10%</f>
        <v>5445</v>
      </c>
      <c r="J970" s="7">
        <f>FlightsPivot[[#This Row],[Total Fare]]+FlightsPivot[[#This Row],[10% tax ]]</f>
        <v>59895</v>
      </c>
      <c r="K970" s="4">
        <v>6</v>
      </c>
      <c r="L970" s="4">
        <v>2015</v>
      </c>
      <c r="M970" t="str">
        <f>INDEX(RoutesPivot[DepAirport],MATCH($C970,RoutesPivot[[RouteID]:[RouteID]],0))</f>
        <v>ORD</v>
      </c>
      <c r="N970" t="str">
        <f>INDEX(RoutesPivot[AirportID],MATCH($C970,RoutesPivot[[RouteID]:[RouteID]],0))</f>
        <v>DEN</v>
      </c>
      <c r="O970">
        <f>INDEX(RoutesPivot[Distance],MATCH($C970,RoutesPivot[[RouteID]:[RouteID]],0))</f>
        <v>800</v>
      </c>
      <c r="P970">
        <f>INDEX(RoutesPivot[ListPrice],MATCH($C970,RoutesPivot[[RouteID]:[RouteID]],0))</f>
        <v>300</v>
      </c>
      <c r="Q970" t="str">
        <f>INDEX(AirportPivot[AirportName],MATCH($N970,AirportPivot[[AirportID]:[AirportID]],0))</f>
        <v>Denver International</v>
      </c>
      <c r="R970">
        <f>INDEX(AirportPivot[Gates (number of available)],MATCH($N970,AirportPivot[[AirportID]:[AirportID]],0))</f>
        <v>75</v>
      </c>
    </row>
    <row r="971" spans="1:18" x14ac:dyDescent="0.25">
      <c r="A971" s="3" t="s">
        <v>1002</v>
      </c>
      <c r="B971" s="12">
        <v>41898</v>
      </c>
      <c r="C971" s="4" t="s">
        <v>27</v>
      </c>
      <c r="D971" s="4">
        <v>9.9</v>
      </c>
      <c r="E971" s="4">
        <v>76</v>
      </c>
      <c r="F971" s="5">
        <v>0.75</v>
      </c>
      <c r="G971" s="6">
        <v>200</v>
      </c>
      <c r="H971" s="7">
        <v>36200</v>
      </c>
      <c r="I971" s="7">
        <f>FlightsPivot[[#This Row],[Total Fare]]*10%</f>
        <v>3620</v>
      </c>
      <c r="J971" s="7">
        <f>FlightsPivot[[#This Row],[Total Fare]]+FlightsPivot[[#This Row],[10% tax ]]</f>
        <v>39820</v>
      </c>
      <c r="K971" s="4">
        <v>9</v>
      </c>
      <c r="L971" s="4">
        <v>2014</v>
      </c>
      <c r="M971" t="str">
        <f>INDEX(RoutesPivot[DepAirport],MATCH($C971,RoutesPivot[[RouteID]:[RouteID]],0))</f>
        <v>ORD</v>
      </c>
      <c r="N971" t="str">
        <f>INDEX(RoutesPivot[AirportID],MATCH($C971,RoutesPivot[[RouteID]:[RouteID]],0))</f>
        <v>ATL</v>
      </c>
      <c r="O971">
        <f>INDEX(RoutesPivot[Distance],MATCH($C971,RoutesPivot[[RouteID]:[RouteID]],0))</f>
        <v>510</v>
      </c>
      <c r="P971">
        <f>INDEX(RoutesPivot[ListPrice],MATCH($C971,RoutesPivot[[RouteID]:[RouteID]],0))</f>
        <v>200</v>
      </c>
      <c r="Q971" t="str">
        <f>INDEX(AirportPivot[AirportName],MATCH($N971,AirportPivot[[AirportID]:[AirportID]],0))</f>
        <v>Hartsfield-Jackson Atlanta International</v>
      </c>
      <c r="R971">
        <f>INDEX(AirportPivot[Gates (number of available)],MATCH($N971,AirportPivot[[AirportID]:[AirportID]],0))</f>
        <v>100</v>
      </c>
    </row>
    <row r="972" spans="1:18" x14ac:dyDescent="0.25">
      <c r="A972" s="3" t="s">
        <v>1003</v>
      </c>
      <c r="B972" s="12">
        <v>42203</v>
      </c>
      <c r="C972" s="4" t="s">
        <v>47</v>
      </c>
      <c r="D972" s="4">
        <v>2.2000000000000002</v>
      </c>
      <c r="E972" s="4">
        <v>98</v>
      </c>
      <c r="F972" s="5">
        <v>0.70833333333333337</v>
      </c>
      <c r="G972" s="6">
        <v>275</v>
      </c>
      <c r="H972" s="7">
        <v>50875</v>
      </c>
      <c r="I972" s="7">
        <f>FlightsPivot[[#This Row],[Total Fare]]*10%</f>
        <v>5087.5</v>
      </c>
      <c r="J972" s="7">
        <f>FlightsPivot[[#This Row],[Total Fare]]+FlightsPivot[[#This Row],[10% tax ]]</f>
        <v>55962.5</v>
      </c>
      <c r="K972" s="4">
        <v>7</v>
      </c>
      <c r="L972" s="4">
        <v>2015</v>
      </c>
      <c r="M972" t="str">
        <f>INDEX(RoutesPivot[DepAirport],MATCH($C972,RoutesPivot[[RouteID]:[RouteID]],0))</f>
        <v>ORD</v>
      </c>
      <c r="N972" t="str">
        <f>INDEX(RoutesPivot[AirportID],MATCH($C972,RoutesPivot[[RouteID]:[RouteID]],0))</f>
        <v>PHX</v>
      </c>
      <c r="O972">
        <f>INDEX(RoutesPivot[Distance],MATCH($C972,RoutesPivot[[RouteID]:[RouteID]],0))</f>
        <v>1200</v>
      </c>
      <c r="P972">
        <f>INDEX(RoutesPivot[ListPrice],MATCH($C972,RoutesPivot[[RouteID]:[RouteID]],0))</f>
        <v>250</v>
      </c>
      <c r="Q972" t="str">
        <f>INDEX(AirportPivot[AirportName],MATCH($N972,AirportPivot[[AirportID]:[AirportID]],0))</f>
        <v>Phoenix Sky Harbor International</v>
      </c>
      <c r="R972">
        <f>INDEX(AirportPivot[Gates (number of available)],MATCH($N972,AirportPivot[[AirportID]:[AirportID]],0))</f>
        <v>60</v>
      </c>
    </row>
    <row r="973" spans="1:18" x14ac:dyDescent="0.25">
      <c r="A973" s="3" t="s">
        <v>1004</v>
      </c>
      <c r="B973" s="12">
        <v>42023</v>
      </c>
      <c r="C973" s="4" t="s">
        <v>23</v>
      </c>
      <c r="D973" s="4">
        <v>2.2000000000000002</v>
      </c>
      <c r="E973" s="4">
        <v>49</v>
      </c>
      <c r="F973" s="5">
        <v>0.625</v>
      </c>
      <c r="G973" s="6">
        <v>300</v>
      </c>
      <c r="H973" s="7">
        <v>49500</v>
      </c>
      <c r="I973" s="7">
        <f>FlightsPivot[[#This Row],[Total Fare]]*10%</f>
        <v>4950</v>
      </c>
      <c r="J973" s="7">
        <f>FlightsPivot[[#This Row],[Total Fare]]+FlightsPivot[[#This Row],[10% tax ]]</f>
        <v>54450</v>
      </c>
      <c r="K973" s="4">
        <v>1</v>
      </c>
      <c r="L973" s="4">
        <v>2015</v>
      </c>
      <c r="M973" t="str">
        <f>INDEX(RoutesPivot[DepAirport],MATCH($C973,RoutesPivot[[RouteID]:[RouteID]],0))</f>
        <v>ORD</v>
      </c>
      <c r="N973" t="str">
        <f>INDEX(RoutesPivot[AirportID],MATCH($C973,RoutesPivot[[RouteID]:[RouteID]],0))</f>
        <v>DEN</v>
      </c>
      <c r="O973">
        <f>INDEX(RoutesPivot[Distance],MATCH($C973,RoutesPivot[[RouteID]:[RouteID]],0))</f>
        <v>800</v>
      </c>
      <c r="P973">
        <f>INDEX(RoutesPivot[ListPrice],MATCH($C973,RoutesPivot[[RouteID]:[RouteID]],0))</f>
        <v>300</v>
      </c>
      <c r="Q973" t="str">
        <f>INDEX(AirportPivot[AirportName],MATCH($N973,AirportPivot[[AirportID]:[AirportID]],0))</f>
        <v>Denver International</v>
      </c>
      <c r="R973">
        <f>INDEX(AirportPivot[Gates (number of available)],MATCH($N973,AirportPivot[[AirportID]:[AirportID]],0))</f>
        <v>75</v>
      </c>
    </row>
    <row r="974" spans="1:18" x14ac:dyDescent="0.25">
      <c r="A974" s="3" t="s">
        <v>1005</v>
      </c>
      <c r="B974" s="12">
        <v>41893</v>
      </c>
      <c r="C974" s="4" t="s">
        <v>15</v>
      </c>
      <c r="D974" s="4">
        <v>2.8</v>
      </c>
      <c r="E974" s="4">
        <v>171</v>
      </c>
      <c r="F974" s="5">
        <v>0.83333333333333337</v>
      </c>
      <c r="G974" s="6">
        <v>225</v>
      </c>
      <c r="H974" s="7">
        <v>37125</v>
      </c>
      <c r="I974" s="7">
        <f>FlightsPivot[[#This Row],[Total Fare]]*10%</f>
        <v>3712.5</v>
      </c>
      <c r="J974" s="7">
        <f>FlightsPivot[[#This Row],[Total Fare]]+FlightsPivot[[#This Row],[10% tax ]]</f>
        <v>40837.5</v>
      </c>
      <c r="K974" s="4">
        <v>9</v>
      </c>
      <c r="L974" s="4">
        <v>2014</v>
      </c>
      <c r="M974" t="str">
        <f>INDEX(RoutesPivot[DepAirport],MATCH($C974,RoutesPivot[[RouteID]:[RouteID]],0))</f>
        <v>ORD</v>
      </c>
      <c r="N974" t="str">
        <f>INDEX(RoutesPivot[AirportID],MATCH($C974,RoutesPivot[[RouteID]:[RouteID]],0))</f>
        <v>EWR</v>
      </c>
      <c r="O974">
        <f>INDEX(RoutesPivot[Distance],MATCH($C974,RoutesPivot[[RouteID]:[RouteID]],0))</f>
        <v>600</v>
      </c>
      <c r="P974">
        <f>INDEX(RoutesPivot[ListPrice],MATCH($C974,RoutesPivot[[RouteID]:[RouteID]],0))</f>
        <v>225</v>
      </c>
      <c r="Q974" t="str">
        <f>INDEX(AirportPivot[AirportName],MATCH($N974,AirportPivot[[AirportID]:[AirportID]],0))</f>
        <v>Newark Liberty International</v>
      </c>
      <c r="R974">
        <f>INDEX(AirportPivot[Gates (number of available)],MATCH($N974,AirportPivot[[AirportID]:[AirportID]],0))</f>
        <v>82</v>
      </c>
    </row>
    <row r="975" spans="1:18" x14ac:dyDescent="0.25">
      <c r="A975" s="3" t="s">
        <v>1006</v>
      </c>
      <c r="B975" s="12">
        <v>41726</v>
      </c>
      <c r="C975" s="4" t="s">
        <v>21</v>
      </c>
      <c r="D975" s="4">
        <v>2.2999999999999998</v>
      </c>
      <c r="E975" s="4">
        <v>54</v>
      </c>
      <c r="F975" s="5">
        <v>0.83333333333333337</v>
      </c>
      <c r="G975" s="6">
        <v>125</v>
      </c>
      <c r="H975" s="7">
        <v>20625</v>
      </c>
      <c r="I975" s="7">
        <f>FlightsPivot[[#This Row],[Total Fare]]*10%</f>
        <v>2062.5</v>
      </c>
      <c r="J975" s="7">
        <f>FlightsPivot[[#This Row],[Total Fare]]+FlightsPivot[[#This Row],[10% tax ]]</f>
        <v>22687.5</v>
      </c>
      <c r="K975" s="4">
        <v>3</v>
      </c>
      <c r="L975" s="4">
        <v>2014</v>
      </c>
      <c r="M975" t="str">
        <f>INDEX(RoutesPivot[DepAirport],MATCH($C975,RoutesPivot[[RouteID]:[RouteID]],0))</f>
        <v>ORD</v>
      </c>
      <c r="N975" t="str">
        <f>INDEX(RoutesPivot[AirportID],MATCH($C975,RoutesPivot[[RouteID]:[RouteID]],0))</f>
        <v>CLT</v>
      </c>
      <c r="O975">
        <f>INDEX(RoutesPivot[Distance],MATCH($C975,RoutesPivot[[RouteID]:[RouteID]],0))</f>
        <v>700</v>
      </c>
      <c r="P975">
        <f>INDEX(RoutesPivot[ListPrice],MATCH($C975,RoutesPivot[[RouteID]:[RouteID]],0))</f>
        <v>125</v>
      </c>
      <c r="Q975" t="str">
        <f>INDEX(AirportPivot[AirportName],MATCH($N975,AirportPivot[[AirportID]:[AirportID]],0))</f>
        <v>Charlotte/Douglas International</v>
      </c>
      <c r="R975">
        <f>INDEX(AirportPivot[Gates (number of available)],MATCH($N975,AirportPivot[[AirportID]:[AirportID]],0))</f>
        <v>65</v>
      </c>
    </row>
    <row r="976" spans="1:18" x14ac:dyDescent="0.25">
      <c r="A976" s="3" t="s">
        <v>1007</v>
      </c>
      <c r="B976" s="12">
        <v>41939</v>
      </c>
      <c r="C976" s="4" t="s">
        <v>25</v>
      </c>
      <c r="D976" s="4">
        <v>2.6</v>
      </c>
      <c r="E976" s="4">
        <v>157</v>
      </c>
      <c r="F976" s="5">
        <v>0.41666666666666669</v>
      </c>
      <c r="G976" s="6">
        <v>200</v>
      </c>
      <c r="H976" s="7">
        <v>33000</v>
      </c>
      <c r="I976" s="7">
        <f>FlightsPivot[[#This Row],[Total Fare]]*10%</f>
        <v>3300</v>
      </c>
      <c r="J976" s="7">
        <f>FlightsPivot[[#This Row],[Total Fare]]+FlightsPivot[[#This Row],[10% tax ]]</f>
        <v>36300</v>
      </c>
      <c r="K976" s="4">
        <v>10</v>
      </c>
      <c r="L976" s="4">
        <v>2014</v>
      </c>
      <c r="M976" t="str">
        <f>INDEX(RoutesPivot[DepAirport],MATCH($C976,RoutesPivot[[RouteID]:[RouteID]],0))</f>
        <v>ORD</v>
      </c>
      <c r="N976" t="str">
        <f>INDEX(RoutesPivot[AirportID],MATCH($C976,RoutesPivot[[RouteID]:[RouteID]],0))</f>
        <v>DFW</v>
      </c>
      <c r="O976">
        <f>INDEX(RoutesPivot[Distance],MATCH($C976,RoutesPivot[[RouteID]:[RouteID]],0))</f>
        <v>700</v>
      </c>
      <c r="P976">
        <f>INDEX(RoutesPivot[ListPrice],MATCH($C976,RoutesPivot[[RouteID]:[RouteID]],0))</f>
        <v>200</v>
      </c>
      <c r="Q976" t="str">
        <f>INDEX(AirportPivot[AirportName],MATCH($N976,AirportPivot[[AirportID]:[AirportID]],0))</f>
        <v>Dallas/Fort Worth International</v>
      </c>
      <c r="R976">
        <f>INDEX(AirportPivot[Gates (number of available)],MATCH($N976,AirportPivot[[AirportID]:[AirportID]],0))</f>
        <v>130</v>
      </c>
    </row>
    <row r="977" spans="1:18" x14ac:dyDescent="0.25">
      <c r="A977" s="3" t="s">
        <v>1008</v>
      </c>
      <c r="B977" s="12">
        <v>41813</v>
      </c>
      <c r="C977" s="4" t="s">
        <v>53</v>
      </c>
      <c r="D977" s="4">
        <v>2.2999999999999998</v>
      </c>
      <c r="E977" s="4">
        <v>176</v>
      </c>
      <c r="F977" s="5">
        <v>0.79166666666666663</v>
      </c>
      <c r="G977" s="6">
        <v>330</v>
      </c>
      <c r="H977" s="7">
        <v>54450</v>
      </c>
      <c r="I977" s="7">
        <f>FlightsPivot[[#This Row],[Total Fare]]*10%</f>
        <v>5445</v>
      </c>
      <c r="J977" s="7">
        <f>FlightsPivot[[#This Row],[Total Fare]]+FlightsPivot[[#This Row],[10% tax ]]</f>
        <v>59895</v>
      </c>
      <c r="K977" s="4">
        <v>6</v>
      </c>
      <c r="L977" s="4">
        <v>2014</v>
      </c>
      <c r="M977" t="str">
        <f>INDEX(RoutesPivot[DepAirport],MATCH($C977,RoutesPivot[[RouteID]:[RouteID]],0))</f>
        <v>ORD</v>
      </c>
      <c r="N977" t="str">
        <f>INDEX(RoutesPivot[AirportID],MATCH($C977,RoutesPivot[[RouteID]:[RouteID]],0))</f>
        <v>FLL</v>
      </c>
      <c r="O977">
        <f>INDEX(RoutesPivot[Distance],MATCH($C977,RoutesPivot[[RouteID]:[RouteID]],0))</f>
        <v>940</v>
      </c>
      <c r="P977">
        <f>INDEX(RoutesPivot[ListPrice],MATCH($C977,RoutesPivot[[RouteID]:[RouteID]],0))</f>
        <v>300</v>
      </c>
      <c r="Q977" t="str">
        <f>INDEX(AirportPivot[AirportName],MATCH($N977,AirportPivot[[AirportID]:[AirportID]],0))</f>
        <v>Fort Lauderdale/Hollywood International</v>
      </c>
      <c r="R977">
        <f>INDEX(AirportPivot[Gates (number of available)],MATCH($N977,AirportPivot[[AirportID]:[AirportID]],0))</f>
        <v>55</v>
      </c>
    </row>
    <row r="978" spans="1:18" x14ac:dyDescent="0.25">
      <c r="A978" s="3" t="s">
        <v>1009</v>
      </c>
      <c r="B978" s="12">
        <v>42317</v>
      </c>
      <c r="C978" s="4" t="s">
        <v>47</v>
      </c>
      <c r="D978" s="4">
        <v>2</v>
      </c>
      <c r="E978" s="4">
        <v>90</v>
      </c>
      <c r="F978" s="5">
        <v>0.29166666666666669</v>
      </c>
      <c r="G978" s="6">
        <v>250</v>
      </c>
      <c r="H978" s="7">
        <v>45250</v>
      </c>
      <c r="I978" s="7">
        <f>FlightsPivot[[#This Row],[Total Fare]]*10%</f>
        <v>4525</v>
      </c>
      <c r="J978" s="7">
        <f>FlightsPivot[[#This Row],[Total Fare]]+FlightsPivot[[#This Row],[10% tax ]]</f>
        <v>49775</v>
      </c>
      <c r="K978" s="4">
        <v>11</v>
      </c>
      <c r="L978" s="4">
        <v>2015</v>
      </c>
      <c r="M978" t="str">
        <f>INDEX(RoutesPivot[DepAirport],MATCH($C978,RoutesPivot[[RouteID]:[RouteID]],0))</f>
        <v>ORD</v>
      </c>
      <c r="N978" t="str">
        <f>INDEX(RoutesPivot[AirportID],MATCH($C978,RoutesPivot[[RouteID]:[RouteID]],0))</f>
        <v>PHX</v>
      </c>
      <c r="O978">
        <f>INDEX(RoutesPivot[Distance],MATCH($C978,RoutesPivot[[RouteID]:[RouteID]],0))</f>
        <v>1200</v>
      </c>
      <c r="P978">
        <f>INDEX(RoutesPivot[ListPrice],MATCH($C978,RoutesPivot[[RouteID]:[RouteID]],0))</f>
        <v>250</v>
      </c>
      <c r="Q978" t="str">
        <f>INDEX(AirportPivot[AirportName],MATCH($N978,AirportPivot[[AirportID]:[AirportID]],0))</f>
        <v>Phoenix Sky Harbor International</v>
      </c>
      <c r="R978">
        <f>INDEX(AirportPivot[Gates (number of available)],MATCH($N978,AirportPivot[[AirportID]:[AirportID]],0))</f>
        <v>60</v>
      </c>
    </row>
    <row r="979" spans="1:18" x14ac:dyDescent="0.25">
      <c r="A979" s="3" t="s">
        <v>1010</v>
      </c>
      <c r="B979" s="12">
        <v>42101</v>
      </c>
      <c r="C979" s="4" t="s">
        <v>103</v>
      </c>
      <c r="D979" s="4">
        <v>1.5</v>
      </c>
      <c r="E979" s="4">
        <v>149</v>
      </c>
      <c r="F979" s="5">
        <v>0.375</v>
      </c>
      <c r="G979" s="6">
        <v>300</v>
      </c>
      <c r="H979" s="7">
        <v>55500</v>
      </c>
      <c r="I979" s="7">
        <f>FlightsPivot[[#This Row],[Total Fare]]*10%</f>
        <v>5550</v>
      </c>
      <c r="J979" s="7">
        <f>FlightsPivot[[#This Row],[Total Fare]]+FlightsPivot[[#This Row],[10% tax ]]</f>
        <v>61050</v>
      </c>
      <c r="K979" s="4">
        <v>4</v>
      </c>
      <c r="L979" s="4">
        <v>2015</v>
      </c>
      <c r="M979" t="str">
        <f>INDEX(RoutesPivot[DepAirport],MATCH($C979,RoutesPivot[[RouteID]:[RouteID]],0))</f>
        <v>ORD</v>
      </c>
      <c r="N979" t="str">
        <f>INDEX(RoutesPivot[AirportID],MATCH($C979,RoutesPivot[[RouteID]:[RouteID]],0))</f>
        <v>IAD</v>
      </c>
      <c r="O979">
        <f>INDEX(RoutesPivot[Distance],MATCH($C979,RoutesPivot[[RouteID]:[RouteID]],0))</f>
        <v>515</v>
      </c>
      <c r="P979">
        <f>INDEX(RoutesPivot[ListPrice],MATCH($C979,RoutesPivot[[RouteID]:[RouteID]],0))</f>
        <v>300</v>
      </c>
      <c r="Q979" t="str">
        <f>INDEX(AirportPivot[AirportName],MATCH($N979,AirportPivot[[AirportID]:[AirportID]],0))</f>
        <v>Washington Dulles International</v>
      </c>
      <c r="R979">
        <f>INDEX(AirportPivot[Gates (number of available)],MATCH($N979,AirportPivot[[AirportID]:[AirportID]],0))</f>
        <v>95</v>
      </c>
    </row>
    <row r="980" spans="1:18" x14ac:dyDescent="0.25">
      <c r="A980" s="3" t="s">
        <v>1011</v>
      </c>
      <c r="B980" s="12">
        <v>41886</v>
      </c>
      <c r="C980" s="4" t="s">
        <v>25</v>
      </c>
      <c r="D980" s="4">
        <v>1.5</v>
      </c>
      <c r="E980" s="4">
        <v>185</v>
      </c>
      <c r="F980" s="5">
        <v>0.6875</v>
      </c>
      <c r="G980" s="6">
        <v>200</v>
      </c>
      <c r="H980" s="7">
        <v>33000</v>
      </c>
      <c r="I980" s="7">
        <f>FlightsPivot[[#This Row],[Total Fare]]*10%</f>
        <v>3300</v>
      </c>
      <c r="J980" s="7">
        <f>FlightsPivot[[#This Row],[Total Fare]]+FlightsPivot[[#This Row],[10% tax ]]</f>
        <v>36300</v>
      </c>
      <c r="K980" s="4">
        <v>9</v>
      </c>
      <c r="L980" s="4">
        <v>2014</v>
      </c>
      <c r="M980" t="str">
        <f>INDEX(RoutesPivot[DepAirport],MATCH($C980,RoutesPivot[[RouteID]:[RouteID]],0))</f>
        <v>ORD</v>
      </c>
      <c r="N980" t="str">
        <f>INDEX(RoutesPivot[AirportID],MATCH($C980,RoutesPivot[[RouteID]:[RouteID]],0))</f>
        <v>DFW</v>
      </c>
      <c r="O980">
        <f>INDEX(RoutesPivot[Distance],MATCH($C980,RoutesPivot[[RouteID]:[RouteID]],0))</f>
        <v>700</v>
      </c>
      <c r="P980">
        <f>INDEX(RoutesPivot[ListPrice],MATCH($C980,RoutesPivot[[RouteID]:[RouteID]],0))</f>
        <v>200</v>
      </c>
      <c r="Q980" t="str">
        <f>INDEX(AirportPivot[AirportName],MATCH($N980,AirportPivot[[AirportID]:[AirportID]],0))</f>
        <v>Dallas/Fort Worth International</v>
      </c>
      <c r="R980">
        <f>INDEX(AirportPivot[Gates (number of available)],MATCH($N980,AirportPivot[[AirportID]:[AirportID]],0))</f>
        <v>130</v>
      </c>
    </row>
    <row r="981" spans="1:18" x14ac:dyDescent="0.25">
      <c r="A981" s="3" t="s">
        <v>1012</v>
      </c>
      <c r="B981" s="12">
        <v>41957</v>
      </c>
      <c r="C981" s="4" t="s">
        <v>17</v>
      </c>
      <c r="D981" s="4">
        <v>4.2</v>
      </c>
      <c r="E981" s="4">
        <v>3</v>
      </c>
      <c r="F981" s="5">
        <v>0.33333333333333331</v>
      </c>
      <c r="G981" s="6">
        <v>350</v>
      </c>
      <c r="H981" s="7">
        <v>64750</v>
      </c>
      <c r="I981" s="7">
        <f>FlightsPivot[[#This Row],[Total Fare]]*10%</f>
        <v>6475</v>
      </c>
      <c r="J981" s="7">
        <f>FlightsPivot[[#This Row],[Total Fare]]+FlightsPivot[[#This Row],[10% tax ]]</f>
        <v>71225</v>
      </c>
      <c r="K981" s="4">
        <v>11</v>
      </c>
      <c r="L981" s="4">
        <v>2014</v>
      </c>
      <c r="M981" t="str">
        <f>INDEX(RoutesPivot[DepAirport],MATCH($C981,RoutesPivot[[RouteID]:[RouteID]],0))</f>
        <v>ORD</v>
      </c>
      <c r="N981" t="str">
        <f>INDEX(RoutesPivot[AirportID],MATCH($C981,RoutesPivot[[RouteID]:[RouteID]],0))</f>
        <v>LAX</v>
      </c>
      <c r="O981">
        <f>INDEX(RoutesPivot[Distance],MATCH($C981,RoutesPivot[[RouteID]:[RouteID]],0))</f>
        <v>1518</v>
      </c>
      <c r="P981">
        <f>INDEX(RoutesPivot[ListPrice],MATCH($C981,RoutesPivot[[RouteID]:[RouteID]],0))</f>
        <v>350</v>
      </c>
      <c r="Q981" t="str">
        <f>INDEX(AirportPivot[AirportName],MATCH($N981,AirportPivot[[AirportID]:[AirportID]],0))</f>
        <v>Los Angeles International</v>
      </c>
      <c r="R981">
        <f>INDEX(AirportPivot[Gates (number of available)],MATCH($N981,AirportPivot[[AirportID]:[AirportID]],0))</f>
        <v>86</v>
      </c>
    </row>
    <row r="982" spans="1:18" x14ac:dyDescent="0.25">
      <c r="A982" s="3" t="s">
        <v>1013</v>
      </c>
      <c r="B982" s="12">
        <v>41967</v>
      </c>
      <c r="C982" s="4" t="s">
        <v>70</v>
      </c>
      <c r="D982" s="4">
        <v>6.8</v>
      </c>
      <c r="E982" s="4">
        <v>54</v>
      </c>
      <c r="F982" s="5">
        <v>0.70833333333333337</v>
      </c>
      <c r="G982" s="6">
        <v>412.5</v>
      </c>
      <c r="H982" s="7">
        <v>68062.5</v>
      </c>
      <c r="I982" s="7">
        <f>FlightsPivot[[#This Row],[Total Fare]]*10%</f>
        <v>6806.25</v>
      </c>
      <c r="J982" s="7">
        <f>FlightsPivot[[#This Row],[Total Fare]]+FlightsPivot[[#This Row],[10% tax ]]</f>
        <v>74868.75</v>
      </c>
      <c r="K982" s="4">
        <v>11</v>
      </c>
      <c r="L982" s="4">
        <v>2014</v>
      </c>
      <c r="M982" t="str">
        <f>INDEX(RoutesPivot[DepAirport],MATCH($C982,RoutesPivot[[RouteID]:[RouteID]],0))</f>
        <v>ORD</v>
      </c>
      <c r="N982" t="str">
        <f>INDEX(RoutesPivot[AirportID],MATCH($C982,RoutesPivot[[RouteID]:[RouteID]],0))</f>
        <v>LAS</v>
      </c>
      <c r="O982">
        <f>INDEX(RoutesPivot[Distance],MATCH($C982,RoutesPivot[[RouteID]:[RouteID]],0))</f>
        <v>1100</v>
      </c>
      <c r="P982">
        <f>INDEX(RoutesPivot[ListPrice],MATCH($C982,RoutesPivot[[RouteID]:[RouteID]],0))</f>
        <v>275</v>
      </c>
      <c r="Q982" t="str">
        <f>INDEX(AirportPivot[AirportName],MATCH($N982,AirportPivot[[AirportID]:[AirportID]],0))</f>
        <v>McCarran International</v>
      </c>
      <c r="R982">
        <f>INDEX(AirportPivot[Gates (number of available)],MATCH($N982,AirportPivot[[AirportID]:[AirportID]],0))</f>
        <v>68</v>
      </c>
    </row>
    <row r="983" spans="1:18" x14ac:dyDescent="0.25">
      <c r="A983" s="3" t="s">
        <v>1014</v>
      </c>
      <c r="B983" s="12">
        <v>41709</v>
      </c>
      <c r="C983" s="4" t="s">
        <v>23</v>
      </c>
      <c r="D983" s="4">
        <v>2.8</v>
      </c>
      <c r="E983" s="4">
        <v>104</v>
      </c>
      <c r="F983" s="5">
        <v>0.77083333333333337</v>
      </c>
      <c r="G983" s="6">
        <v>300</v>
      </c>
      <c r="H983" s="7">
        <v>55500</v>
      </c>
      <c r="I983" s="7">
        <f>FlightsPivot[[#This Row],[Total Fare]]*10%</f>
        <v>5550</v>
      </c>
      <c r="J983" s="7">
        <f>FlightsPivot[[#This Row],[Total Fare]]+FlightsPivot[[#This Row],[10% tax ]]</f>
        <v>61050</v>
      </c>
      <c r="K983" s="4">
        <v>3</v>
      </c>
      <c r="L983" s="4">
        <v>2014</v>
      </c>
      <c r="M983" t="str">
        <f>INDEX(RoutesPivot[DepAirport],MATCH($C983,RoutesPivot[[RouteID]:[RouteID]],0))</f>
        <v>ORD</v>
      </c>
      <c r="N983" t="str">
        <f>INDEX(RoutesPivot[AirportID],MATCH($C983,RoutesPivot[[RouteID]:[RouteID]],0))</f>
        <v>DEN</v>
      </c>
      <c r="O983">
        <f>INDEX(RoutesPivot[Distance],MATCH($C983,RoutesPivot[[RouteID]:[RouteID]],0))</f>
        <v>800</v>
      </c>
      <c r="P983">
        <f>INDEX(RoutesPivot[ListPrice],MATCH($C983,RoutesPivot[[RouteID]:[RouteID]],0))</f>
        <v>300</v>
      </c>
      <c r="Q983" t="str">
        <f>INDEX(AirportPivot[AirportName],MATCH($N983,AirportPivot[[AirportID]:[AirportID]],0))</f>
        <v>Denver International</v>
      </c>
      <c r="R983">
        <f>INDEX(AirportPivot[Gates (number of available)],MATCH($N983,AirportPivot[[AirportID]:[AirportID]],0))</f>
        <v>75</v>
      </c>
    </row>
    <row r="984" spans="1:18" x14ac:dyDescent="0.25">
      <c r="A984" s="3" t="s">
        <v>1015</v>
      </c>
      <c r="B984" s="12">
        <v>42118</v>
      </c>
      <c r="C984" s="4" t="s">
        <v>103</v>
      </c>
      <c r="D984" s="4">
        <v>1.2</v>
      </c>
      <c r="E984" s="4">
        <v>144</v>
      </c>
      <c r="F984" s="5">
        <v>0.41666666666666669</v>
      </c>
      <c r="G984" s="6">
        <v>300</v>
      </c>
      <c r="H984" s="7">
        <v>55500</v>
      </c>
      <c r="I984" s="7">
        <f>FlightsPivot[[#This Row],[Total Fare]]*10%</f>
        <v>5550</v>
      </c>
      <c r="J984" s="7">
        <f>FlightsPivot[[#This Row],[Total Fare]]+FlightsPivot[[#This Row],[10% tax ]]</f>
        <v>61050</v>
      </c>
      <c r="K984" s="4">
        <v>4</v>
      </c>
      <c r="L984" s="4">
        <v>2015</v>
      </c>
      <c r="M984" t="str">
        <f>INDEX(RoutesPivot[DepAirport],MATCH($C984,RoutesPivot[[RouteID]:[RouteID]],0))</f>
        <v>ORD</v>
      </c>
      <c r="N984" t="str">
        <f>INDEX(RoutesPivot[AirportID],MATCH($C984,RoutesPivot[[RouteID]:[RouteID]],0))</f>
        <v>IAD</v>
      </c>
      <c r="O984">
        <f>INDEX(RoutesPivot[Distance],MATCH($C984,RoutesPivot[[RouteID]:[RouteID]],0))</f>
        <v>515</v>
      </c>
      <c r="P984">
        <f>INDEX(RoutesPivot[ListPrice],MATCH($C984,RoutesPivot[[RouteID]:[RouteID]],0))</f>
        <v>300</v>
      </c>
      <c r="Q984" t="str">
        <f>INDEX(AirportPivot[AirportName],MATCH($N984,AirportPivot[[AirportID]:[AirportID]],0))</f>
        <v>Washington Dulles International</v>
      </c>
      <c r="R984">
        <f>INDEX(AirportPivot[Gates (number of available)],MATCH($N984,AirportPivot[[AirportID]:[AirportID]],0))</f>
        <v>95</v>
      </c>
    </row>
    <row r="985" spans="1:18" x14ac:dyDescent="0.25">
      <c r="A985" s="3" t="s">
        <v>1016</v>
      </c>
      <c r="B985" s="12">
        <v>41988</v>
      </c>
      <c r="C985" s="4" t="s">
        <v>37</v>
      </c>
      <c r="D985" s="4">
        <v>1.7</v>
      </c>
      <c r="E985" s="4">
        <v>195</v>
      </c>
      <c r="F985" s="5">
        <v>0.39583333333333331</v>
      </c>
      <c r="G985" s="6">
        <v>350</v>
      </c>
      <c r="H985" s="7">
        <v>57750</v>
      </c>
      <c r="I985" s="7">
        <f>FlightsPivot[[#This Row],[Total Fare]]*10%</f>
        <v>5775</v>
      </c>
      <c r="J985" s="7">
        <f>FlightsPivot[[#This Row],[Total Fare]]+FlightsPivot[[#This Row],[10% tax ]]</f>
        <v>63525</v>
      </c>
      <c r="K985" s="4">
        <v>12</v>
      </c>
      <c r="L985" s="4">
        <v>2014</v>
      </c>
      <c r="M985" t="str">
        <f>INDEX(RoutesPivot[DepAirport],MATCH($C985,RoutesPivot[[RouteID]:[RouteID]],0))</f>
        <v>ORD</v>
      </c>
      <c r="N985" t="str">
        <f>INDEX(RoutesPivot[AirportID],MATCH($C985,RoutesPivot[[RouteID]:[RouteID]],0))</f>
        <v>SEA</v>
      </c>
      <c r="O985">
        <f>INDEX(RoutesPivot[Distance],MATCH($C985,RoutesPivot[[RouteID]:[RouteID]],0))</f>
        <v>1500</v>
      </c>
      <c r="P985">
        <f>INDEX(RoutesPivot[ListPrice],MATCH($C985,RoutesPivot[[RouteID]:[RouteID]],0))</f>
        <v>350</v>
      </c>
      <c r="Q985" t="str">
        <f>INDEX(AirportPivot[AirportName],MATCH($N985,AirportPivot[[AirportID]:[AirportID]],0))</f>
        <v>Seattle-Tacoma International</v>
      </c>
      <c r="R985">
        <f>INDEX(AirportPivot[Gates (number of available)],MATCH($N985,AirportPivot[[AirportID]:[AirportID]],0))</f>
        <v>58</v>
      </c>
    </row>
    <row r="986" spans="1:18" x14ac:dyDescent="0.25">
      <c r="A986" s="3" t="s">
        <v>1017</v>
      </c>
      <c r="B986" s="12">
        <v>42229</v>
      </c>
      <c r="C986" s="4" t="s">
        <v>21</v>
      </c>
      <c r="D986" s="4">
        <v>2.4</v>
      </c>
      <c r="E986" s="4">
        <v>9</v>
      </c>
      <c r="F986" s="5">
        <v>0.29166666666666669</v>
      </c>
      <c r="G986" s="6">
        <v>137.5</v>
      </c>
      <c r="H986" s="7">
        <v>25437.5</v>
      </c>
      <c r="I986" s="7">
        <f>FlightsPivot[[#This Row],[Total Fare]]*10%</f>
        <v>2543.75</v>
      </c>
      <c r="J986" s="7">
        <f>FlightsPivot[[#This Row],[Total Fare]]+FlightsPivot[[#This Row],[10% tax ]]</f>
        <v>27981.25</v>
      </c>
      <c r="K986" s="4">
        <v>8</v>
      </c>
      <c r="L986" s="4">
        <v>2015</v>
      </c>
      <c r="M986" t="str">
        <f>INDEX(RoutesPivot[DepAirport],MATCH($C986,RoutesPivot[[RouteID]:[RouteID]],0))</f>
        <v>ORD</v>
      </c>
      <c r="N986" t="str">
        <f>INDEX(RoutesPivot[AirportID],MATCH($C986,RoutesPivot[[RouteID]:[RouteID]],0))</f>
        <v>CLT</v>
      </c>
      <c r="O986">
        <f>INDEX(RoutesPivot[Distance],MATCH($C986,RoutesPivot[[RouteID]:[RouteID]],0))</f>
        <v>700</v>
      </c>
      <c r="P986">
        <f>INDEX(RoutesPivot[ListPrice],MATCH($C986,RoutesPivot[[RouteID]:[RouteID]],0))</f>
        <v>125</v>
      </c>
      <c r="Q986" t="str">
        <f>INDEX(AirportPivot[AirportName],MATCH($N986,AirportPivot[[AirportID]:[AirportID]],0))</f>
        <v>Charlotte/Douglas International</v>
      </c>
      <c r="R986">
        <f>INDEX(AirportPivot[Gates (number of available)],MATCH($N986,AirportPivot[[AirportID]:[AirportID]],0))</f>
        <v>65</v>
      </c>
    </row>
    <row r="987" spans="1:18" x14ac:dyDescent="0.25">
      <c r="A987" s="3" t="s">
        <v>1018</v>
      </c>
      <c r="B987" s="12">
        <v>42091</v>
      </c>
      <c r="C987" s="4" t="s">
        <v>47</v>
      </c>
      <c r="D987" s="4">
        <v>1.5</v>
      </c>
      <c r="E987" s="4">
        <v>168</v>
      </c>
      <c r="F987" s="5">
        <v>0.41666666666666669</v>
      </c>
      <c r="G987" s="6">
        <v>250</v>
      </c>
      <c r="H987" s="7">
        <v>41250</v>
      </c>
      <c r="I987" s="7">
        <f>FlightsPivot[[#This Row],[Total Fare]]*10%</f>
        <v>4125</v>
      </c>
      <c r="J987" s="7">
        <f>FlightsPivot[[#This Row],[Total Fare]]+FlightsPivot[[#This Row],[10% tax ]]</f>
        <v>45375</v>
      </c>
      <c r="K987" s="4">
        <v>3</v>
      </c>
      <c r="L987" s="4">
        <v>2015</v>
      </c>
      <c r="M987" t="str">
        <f>INDEX(RoutesPivot[DepAirport],MATCH($C987,RoutesPivot[[RouteID]:[RouteID]],0))</f>
        <v>ORD</v>
      </c>
      <c r="N987" t="str">
        <f>INDEX(RoutesPivot[AirportID],MATCH($C987,RoutesPivot[[RouteID]:[RouteID]],0))</f>
        <v>PHX</v>
      </c>
      <c r="O987">
        <f>INDEX(RoutesPivot[Distance],MATCH($C987,RoutesPivot[[RouteID]:[RouteID]],0))</f>
        <v>1200</v>
      </c>
      <c r="P987">
        <f>INDEX(RoutesPivot[ListPrice],MATCH($C987,RoutesPivot[[RouteID]:[RouteID]],0))</f>
        <v>250</v>
      </c>
      <c r="Q987" t="str">
        <f>INDEX(AirportPivot[AirportName],MATCH($N987,AirportPivot[[AirportID]:[AirportID]],0))</f>
        <v>Phoenix Sky Harbor International</v>
      </c>
      <c r="R987">
        <f>INDEX(AirportPivot[Gates (number of available)],MATCH($N987,AirportPivot[[AirportID]:[AirportID]],0))</f>
        <v>60</v>
      </c>
    </row>
    <row r="988" spans="1:18" x14ac:dyDescent="0.25">
      <c r="A988" s="3" t="s">
        <v>1019</v>
      </c>
      <c r="B988" s="12">
        <v>42017</v>
      </c>
      <c r="C988" s="4" t="s">
        <v>37</v>
      </c>
      <c r="D988" s="4">
        <v>1.9</v>
      </c>
      <c r="E988" s="4">
        <v>190</v>
      </c>
      <c r="F988" s="5">
        <v>0.70833333333333337</v>
      </c>
      <c r="G988" s="6">
        <v>350</v>
      </c>
      <c r="H988" s="7">
        <v>57750</v>
      </c>
      <c r="I988" s="7">
        <f>FlightsPivot[[#This Row],[Total Fare]]*10%</f>
        <v>5775</v>
      </c>
      <c r="J988" s="7">
        <f>FlightsPivot[[#This Row],[Total Fare]]+FlightsPivot[[#This Row],[10% tax ]]</f>
        <v>63525</v>
      </c>
      <c r="K988" s="4">
        <v>1</v>
      </c>
      <c r="L988" s="4">
        <v>2015</v>
      </c>
      <c r="M988" t="str">
        <f>INDEX(RoutesPivot[DepAirport],MATCH($C988,RoutesPivot[[RouteID]:[RouteID]],0))</f>
        <v>ORD</v>
      </c>
      <c r="N988" t="str">
        <f>INDEX(RoutesPivot[AirportID],MATCH($C988,RoutesPivot[[RouteID]:[RouteID]],0))</f>
        <v>SEA</v>
      </c>
      <c r="O988">
        <f>INDEX(RoutesPivot[Distance],MATCH($C988,RoutesPivot[[RouteID]:[RouteID]],0))</f>
        <v>1500</v>
      </c>
      <c r="P988">
        <f>INDEX(RoutesPivot[ListPrice],MATCH($C988,RoutesPivot[[RouteID]:[RouteID]],0))</f>
        <v>350</v>
      </c>
      <c r="Q988" t="str">
        <f>INDEX(AirportPivot[AirportName],MATCH($N988,AirportPivot[[AirportID]:[AirportID]],0))</f>
        <v>Seattle-Tacoma International</v>
      </c>
      <c r="R988">
        <f>INDEX(AirportPivot[Gates (number of available)],MATCH($N988,AirportPivot[[AirportID]:[AirportID]],0))</f>
        <v>58</v>
      </c>
    </row>
    <row r="989" spans="1:18" x14ac:dyDescent="0.25">
      <c r="A989" s="3" t="s">
        <v>1020</v>
      </c>
      <c r="B989" s="12">
        <v>41955</v>
      </c>
      <c r="C989" s="4" t="s">
        <v>13</v>
      </c>
      <c r="D989" s="4">
        <v>1.2</v>
      </c>
      <c r="E989" s="4">
        <v>66</v>
      </c>
      <c r="F989" s="5">
        <v>0.70833333333333337</v>
      </c>
      <c r="G989" s="6">
        <v>250</v>
      </c>
      <c r="H989" s="7">
        <v>45250</v>
      </c>
      <c r="I989" s="7">
        <f>FlightsPivot[[#This Row],[Total Fare]]*10%</f>
        <v>4525</v>
      </c>
      <c r="J989" s="7">
        <f>FlightsPivot[[#This Row],[Total Fare]]+FlightsPivot[[#This Row],[10% tax ]]</f>
        <v>49775</v>
      </c>
      <c r="K989" s="4">
        <v>11</v>
      </c>
      <c r="L989" s="4">
        <v>2014</v>
      </c>
      <c r="M989" t="str">
        <f>INDEX(RoutesPivot[DepAirport],MATCH($C989,RoutesPivot[[RouteID]:[RouteID]],0))</f>
        <v>ORD</v>
      </c>
      <c r="N989" t="str">
        <f>INDEX(RoutesPivot[AirportID],MATCH($C989,RoutesPivot[[RouteID]:[RouteID]],0))</f>
        <v>JFK</v>
      </c>
      <c r="O989">
        <f>INDEX(RoutesPivot[Distance],MATCH($C989,RoutesPivot[[RouteID]:[RouteID]],0))</f>
        <v>619</v>
      </c>
      <c r="P989">
        <f>INDEX(RoutesPivot[ListPrice],MATCH($C989,RoutesPivot[[RouteID]:[RouteID]],0))</f>
        <v>250</v>
      </c>
      <c r="Q989" t="str">
        <f>INDEX(AirportPivot[AirportName],MATCH($N989,AirportPivot[[AirportID]:[AirportID]],0))</f>
        <v>John F Kennedy International</v>
      </c>
      <c r="R989">
        <f>INDEX(AirportPivot[Gates (number of available)],MATCH($N989,AirportPivot[[AirportID]:[AirportID]],0))</f>
        <v>120</v>
      </c>
    </row>
    <row r="990" spans="1:18" x14ac:dyDescent="0.25">
      <c r="A990" s="3" t="s">
        <v>1021</v>
      </c>
      <c r="B990" s="12">
        <v>42157</v>
      </c>
      <c r="C990" s="4" t="s">
        <v>50</v>
      </c>
      <c r="D990" s="4">
        <v>2.9</v>
      </c>
      <c r="E990" s="4">
        <v>127</v>
      </c>
      <c r="F990" s="5">
        <v>0.70833333333333337</v>
      </c>
      <c r="G990" s="6">
        <v>302.5</v>
      </c>
      <c r="H990" s="7">
        <v>55962.5</v>
      </c>
      <c r="I990" s="7">
        <f>FlightsPivot[[#This Row],[Total Fare]]*10%</f>
        <v>5596.25</v>
      </c>
      <c r="J990" s="7">
        <f>FlightsPivot[[#This Row],[Total Fare]]+FlightsPivot[[#This Row],[10% tax ]]</f>
        <v>61558.75</v>
      </c>
      <c r="K990" s="4">
        <v>6</v>
      </c>
      <c r="L990" s="4">
        <v>2015</v>
      </c>
      <c r="M990" t="str">
        <f>INDEX(RoutesPivot[DepAirport],MATCH($C990,RoutesPivot[[RouteID]:[RouteID]],0))</f>
        <v>ORD</v>
      </c>
      <c r="N990" t="str">
        <f>INDEX(RoutesPivot[AirportID],MATCH($C990,RoutesPivot[[RouteID]:[RouteID]],0))</f>
        <v>LGA</v>
      </c>
      <c r="O990">
        <f>INDEX(RoutesPivot[Distance],MATCH($C990,RoutesPivot[[RouteID]:[RouteID]],0))</f>
        <v>610</v>
      </c>
      <c r="P990">
        <f>INDEX(RoutesPivot[ListPrice],MATCH($C990,RoutesPivot[[RouteID]:[RouteID]],0))</f>
        <v>275</v>
      </c>
      <c r="Q990" t="str">
        <f>INDEX(AirportPivot[AirportName],MATCH($N990,AirportPivot[[AirportID]:[AirportID]],0))</f>
        <v>Laguardia</v>
      </c>
      <c r="R990">
        <f>INDEX(AirportPivot[Gates (number of available)],MATCH($N990,AirportPivot[[AirportID]:[AirportID]],0))</f>
        <v>66</v>
      </c>
    </row>
    <row r="991" spans="1:18" x14ac:dyDescent="0.25">
      <c r="A991" s="3" t="s">
        <v>1022</v>
      </c>
      <c r="B991" s="12">
        <v>41666</v>
      </c>
      <c r="C991" s="4" t="s">
        <v>17</v>
      </c>
      <c r="D991" s="4">
        <v>1.5</v>
      </c>
      <c r="E991" s="4">
        <v>159</v>
      </c>
      <c r="F991" s="5">
        <v>0.66666666666666663</v>
      </c>
      <c r="G991" s="6">
        <v>350</v>
      </c>
      <c r="H991" s="7">
        <v>57750</v>
      </c>
      <c r="I991" s="7">
        <f>FlightsPivot[[#This Row],[Total Fare]]*10%</f>
        <v>5775</v>
      </c>
      <c r="J991" s="7">
        <f>FlightsPivot[[#This Row],[Total Fare]]+FlightsPivot[[#This Row],[10% tax ]]</f>
        <v>63525</v>
      </c>
      <c r="K991" s="4">
        <v>1</v>
      </c>
      <c r="L991" s="4">
        <v>2014</v>
      </c>
      <c r="M991" t="str">
        <f>INDEX(RoutesPivot[DepAirport],MATCH($C991,RoutesPivot[[RouteID]:[RouteID]],0))</f>
        <v>ORD</v>
      </c>
      <c r="N991" t="str">
        <f>INDEX(RoutesPivot[AirportID],MATCH($C991,RoutesPivot[[RouteID]:[RouteID]],0))</f>
        <v>LAX</v>
      </c>
      <c r="O991">
        <f>INDEX(RoutesPivot[Distance],MATCH($C991,RoutesPivot[[RouteID]:[RouteID]],0))</f>
        <v>1518</v>
      </c>
      <c r="P991">
        <f>INDEX(RoutesPivot[ListPrice],MATCH($C991,RoutesPivot[[RouteID]:[RouteID]],0))</f>
        <v>350</v>
      </c>
      <c r="Q991" t="str">
        <f>INDEX(AirportPivot[AirportName],MATCH($N991,AirportPivot[[AirportID]:[AirportID]],0))</f>
        <v>Los Angeles International</v>
      </c>
      <c r="R991">
        <f>INDEX(AirportPivot[Gates (number of available)],MATCH($N991,AirportPivot[[AirportID]:[AirportID]],0))</f>
        <v>86</v>
      </c>
    </row>
    <row r="992" spans="1:18" x14ac:dyDescent="0.25">
      <c r="A992" s="3" t="s">
        <v>1023</v>
      </c>
      <c r="B992" s="12">
        <v>41913</v>
      </c>
      <c r="C992" s="4" t="s">
        <v>15</v>
      </c>
      <c r="D992" s="4">
        <v>2</v>
      </c>
      <c r="E992" s="4">
        <v>207</v>
      </c>
      <c r="F992" s="5">
        <v>0.375</v>
      </c>
      <c r="G992" s="6">
        <v>225</v>
      </c>
      <c r="H992" s="7">
        <v>37125</v>
      </c>
      <c r="I992" s="7">
        <f>FlightsPivot[[#This Row],[Total Fare]]*10%</f>
        <v>3712.5</v>
      </c>
      <c r="J992" s="7">
        <f>FlightsPivot[[#This Row],[Total Fare]]+FlightsPivot[[#This Row],[10% tax ]]</f>
        <v>40837.5</v>
      </c>
      <c r="K992" s="4">
        <v>10</v>
      </c>
      <c r="L992" s="4">
        <v>2014</v>
      </c>
      <c r="M992" t="str">
        <f>INDEX(RoutesPivot[DepAirport],MATCH($C992,RoutesPivot[[RouteID]:[RouteID]],0))</f>
        <v>ORD</v>
      </c>
      <c r="N992" t="str">
        <f>INDEX(RoutesPivot[AirportID],MATCH($C992,RoutesPivot[[RouteID]:[RouteID]],0))</f>
        <v>EWR</v>
      </c>
      <c r="O992">
        <f>INDEX(RoutesPivot[Distance],MATCH($C992,RoutesPivot[[RouteID]:[RouteID]],0))</f>
        <v>600</v>
      </c>
      <c r="P992">
        <f>INDEX(RoutesPivot[ListPrice],MATCH($C992,RoutesPivot[[RouteID]:[RouteID]],0))</f>
        <v>225</v>
      </c>
      <c r="Q992" t="str">
        <f>INDEX(AirportPivot[AirportName],MATCH($N992,AirportPivot[[AirportID]:[AirportID]],0))</f>
        <v>Newark Liberty International</v>
      </c>
      <c r="R992">
        <f>INDEX(AirportPivot[Gates (number of available)],MATCH($N992,AirportPivot[[AirportID]:[AirportID]],0))</f>
        <v>82</v>
      </c>
    </row>
    <row r="993" spans="1:18" x14ac:dyDescent="0.25">
      <c r="A993" s="3" t="s">
        <v>1024</v>
      </c>
      <c r="B993" s="12">
        <v>42260</v>
      </c>
      <c r="C993" s="4" t="s">
        <v>19</v>
      </c>
      <c r="D993" s="4">
        <v>2.2000000000000002</v>
      </c>
      <c r="E993" s="4">
        <v>87</v>
      </c>
      <c r="F993" s="5">
        <v>0.5</v>
      </c>
      <c r="G993" s="6">
        <v>200</v>
      </c>
      <c r="H993" s="7">
        <v>36200</v>
      </c>
      <c r="I993" s="7">
        <f>FlightsPivot[[#This Row],[Total Fare]]*10%</f>
        <v>3620</v>
      </c>
      <c r="J993" s="7">
        <f>FlightsPivot[[#This Row],[Total Fare]]+FlightsPivot[[#This Row],[10% tax ]]</f>
        <v>39820</v>
      </c>
      <c r="K993" s="4">
        <v>9</v>
      </c>
      <c r="L993" s="4">
        <v>2015</v>
      </c>
      <c r="M993" t="str">
        <f>INDEX(RoutesPivot[DepAirport],MATCH($C993,RoutesPivot[[RouteID]:[RouteID]],0))</f>
        <v>ORD</v>
      </c>
      <c r="N993" t="str">
        <f>INDEX(RoutesPivot[AirportID],MATCH($C993,RoutesPivot[[RouteID]:[RouteID]],0))</f>
        <v>IAH</v>
      </c>
      <c r="O993">
        <f>INDEX(RoutesPivot[Distance],MATCH($C993,RoutesPivot[[RouteID]:[RouteID]],0))</f>
        <v>800</v>
      </c>
      <c r="P993">
        <f>INDEX(RoutesPivot[ListPrice],MATCH($C993,RoutesPivot[[RouteID]:[RouteID]],0))</f>
        <v>200</v>
      </c>
      <c r="Q993" t="str">
        <f>INDEX(AirportPivot[AirportName],MATCH($N993,AirportPivot[[AirportID]:[AirportID]],0))</f>
        <v>George Bush Intercontinental/Houston</v>
      </c>
      <c r="R993">
        <f>INDEX(AirportPivot[Gates (number of available)],MATCH($N993,AirportPivot[[AirportID]:[AirportID]],0))</f>
        <v>80</v>
      </c>
    </row>
    <row r="994" spans="1:18" x14ac:dyDescent="0.25">
      <c r="A994" s="3" t="s">
        <v>1025</v>
      </c>
      <c r="B994" s="12">
        <v>42180</v>
      </c>
      <c r="C994" s="4" t="s">
        <v>19</v>
      </c>
      <c r="D994" s="4">
        <v>1.2</v>
      </c>
      <c r="E994" s="4">
        <v>195</v>
      </c>
      <c r="F994" s="5">
        <v>0.70833333333333337</v>
      </c>
      <c r="G994" s="6">
        <v>220</v>
      </c>
      <c r="H994" s="7">
        <v>36300</v>
      </c>
      <c r="I994" s="7">
        <f>FlightsPivot[[#This Row],[Total Fare]]*10%</f>
        <v>3630</v>
      </c>
      <c r="J994" s="7">
        <f>FlightsPivot[[#This Row],[Total Fare]]+FlightsPivot[[#This Row],[10% tax ]]</f>
        <v>39930</v>
      </c>
      <c r="K994" s="4">
        <v>6</v>
      </c>
      <c r="L994" s="4">
        <v>2015</v>
      </c>
      <c r="M994" t="str">
        <f>INDEX(RoutesPivot[DepAirport],MATCH($C994,RoutesPivot[[RouteID]:[RouteID]],0))</f>
        <v>ORD</v>
      </c>
      <c r="N994" t="str">
        <f>INDEX(RoutesPivot[AirportID],MATCH($C994,RoutesPivot[[RouteID]:[RouteID]],0))</f>
        <v>IAH</v>
      </c>
      <c r="O994">
        <f>INDEX(RoutesPivot[Distance],MATCH($C994,RoutesPivot[[RouteID]:[RouteID]],0))</f>
        <v>800</v>
      </c>
      <c r="P994">
        <f>INDEX(RoutesPivot[ListPrice],MATCH($C994,RoutesPivot[[RouteID]:[RouteID]],0))</f>
        <v>200</v>
      </c>
      <c r="Q994" t="str">
        <f>INDEX(AirportPivot[AirportName],MATCH($N994,AirportPivot[[AirportID]:[AirportID]],0))</f>
        <v>George Bush Intercontinental/Houston</v>
      </c>
      <c r="R994">
        <f>INDEX(AirportPivot[Gates (number of available)],MATCH($N994,AirportPivot[[AirportID]:[AirportID]],0))</f>
        <v>80</v>
      </c>
    </row>
    <row r="995" spans="1:18" x14ac:dyDescent="0.25">
      <c r="A995" s="3" t="s">
        <v>1026</v>
      </c>
      <c r="B995" s="12">
        <v>42260</v>
      </c>
      <c r="C995" s="4" t="s">
        <v>47</v>
      </c>
      <c r="D995" s="4">
        <v>3.4</v>
      </c>
      <c r="E995" s="4">
        <v>60</v>
      </c>
      <c r="F995" s="5">
        <v>0.83333333333333337</v>
      </c>
      <c r="G995" s="6">
        <v>250</v>
      </c>
      <c r="H995" s="7">
        <v>41250</v>
      </c>
      <c r="I995" s="7">
        <f>FlightsPivot[[#This Row],[Total Fare]]*10%</f>
        <v>4125</v>
      </c>
      <c r="J995" s="7">
        <f>FlightsPivot[[#This Row],[Total Fare]]+FlightsPivot[[#This Row],[10% tax ]]</f>
        <v>45375</v>
      </c>
      <c r="K995" s="4">
        <v>9</v>
      </c>
      <c r="L995" s="4">
        <v>2015</v>
      </c>
      <c r="M995" t="str">
        <f>INDEX(RoutesPivot[DepAirport],MATCH($C995,RoutesPivot[[RouteID]:[RouteID]],0))</f>
        <v>ORD</v>
      </c>
      <c r="N995" t="str">
        <f>INDEX(RoutesPivot[AirportID],MATCH($C995,RoutesPivot[[RouteID]:[RouteID]],0))</f>
        <v>PHX</v>
      </c>
      <c r="O995">
        <f>INDEX(RoutesPivot[Distance],MATCH($C995,RoutesPivot[[RouteID]:[RouteID]],0))</f>
        <v>1200</v>
      </c>
      <c r="P995">
        <f>INDEX(RoutesPivot[ListPrice],MATCH($C995,RoutesPivot[[RouteID]:[RouteID]],0))</f>
        <v>250</v>
      </c>
      <c r="Q995" t="str">
        <f>INDEX(AirportPivot[AirportName],MATCH($N995,AirportPivot[[AirportID]:[AirportID]],0))</f>
        <v>Phoenix Sky Harbor International</v>
      </c>
      <c r="R995">
        <f>INDEX(AirportPivot[Gates (number of available)],MATCH($N995,AirportPivot[[AirportID]:[AirportID]],0))</f>
        <v>60</v>
      </c>
    </row>
    <row r="996" spans="1:18" x14ac:dyDescent="0.25">
      <c r="A996" s="3" t="s">
        <v>1027</v>
      </c>
      <c r="B996" s="12">
        <v>41906</v>
      </c>
      <c r="C996" s="4" t="s">
        <v>50</v>
      </c>
      <c r="D996" s="4">
        <v>1.5</v>
      </c>
      <c r="E996" s="4">
        <v>44</v>
      </c>
      <c r="F996" s="5">
        <v>0.33333333333333331</v>
      </c>
      <c r="G996" s="6">
        <v>275</v>
      </c>
      <c r="H996" s="7">
        <v>45375</v>
      </c>
      <c r="I996" s="7">
        <f>FlightsPivot[[#This Row],[Total Fare]]*10%</f>
        <v>4537.5</v>
      </c>
      <c r="J996" s="7">
        <f>FlightsPivot[[#This Row],[Total Fare]]+FlightsPivot[[#This Row],[10% tax ]]</f>
        <v>49912.5</v>
      </c>
      <c r="K996" s="4">
        <v>9</v>
      </c>
      <c r="L996" s="4">
        <v>2014</v>
      </c>
      <c r="M996" t="str">
        <f>INDEX(RoutesPivot[DepAirport],MATCH($C996,RoutesPivot[[RouteID]:[RouteID]],0))</f>
        <v>ORD</v>
      </c>
      <c r="N996" t="str">
        <f>INDEX(RoutesPivot[AirportID],MATCH($C996,RoutesPivot[[RouteID]:[RouteID]],0))</f>
        <v>LGA</v>
      </c>
      <c r="O996">
        <f>INDEX(RoutesPivot[Distance],MATCH($C996,RoutesPivot[[RouteID]:[RouteID]],0))</f>
        <v>610</v>
      </c>
      <c r="P996">
        <f>INDEX(RoutesPivot[ListPrice],MATCH($C996,RoutesPivot[[RouteID]:[RouteID]],0))</f>
        <v>275</v>
      </c>
      <c r="Q996" t="str">
        <f>INDEX(AirportPivot[AirportName],MATCH($N996,AirportPivot[[AirportID]:[AirportID]],0))</f>
        <v>Laguardia</v>
      </c>
      <c r="R996">
        <f>INDEX(AirportPivot[Gates (number of available)],MATCH($N996,AirportPivot[[AirportID]:[AirportID]],0))</f>
        <v>66</v>
      </c>
    </row>
    <row r="997" spans="1:18" x14ac:dyDescent="0.25">
      <c r="A997" s="3" t="s">
        <v>1028</v>
      </c>
      <c r="B997" s="12">
        <v>41706</v>
      </c>
      <c r="C997" s="4" t="s">
        <v>17</v>
      </c>
      <c r="D997" s="4">
        <v>3.9</v>
      </c>
      <c r="E997" s="4">
        <v>43</v>
      </c>
      <c r="F997" s="5">
        <v>0.33333333333333331</v>
      </c>
      <c r="G997" s="6">
        <v>350</v>
      </c>
      <c r="H997" s="7">
        <v>57750</v>
      </c>
      <c r="I997" s="7">
        <f>FlightsPivot[[#This Row],[Total Fare]]*10%</f>
        <v>5775</v>
      </c>
      <c r="J997" s="7">
        <f>FlightsPivot[[#This Row],[Total Fare]]+FlightsPivot[[#This Row],[10% tax ]]</f>
        <v>63525</v>
      </c>
      <c r="K997" s="4">
        <v>3</v>
      </c>
      <c r="L997" s="4">
        <v>2014</v>
      </c>
      <c r="M997" t="str">
        <f>INDEX(RoutesPivot[DepAirport],MATCH($C997,RoutesPivot[[RouteID]:[RouteID]],0))</f>
        <v>ORD</v>
      </c>
      <c r="N997" t="str">
        <f>INDEX(RoutesPivot[AirportID],MATCH($C997,RoutesPivot[[RouteID]:[RouteID]],0))</f>
        <v>LAX</v>
      </c>
      <c r="O997">
        <f>INDEX(RoutesPivot[Distance],MATCH($C997,RoutesPivot[[RouteID]:[RouteID]],0))</f>
        <v>1518</v>
      </c>
      <c r="P997">
        <f>INDEX(RoutesPivot[ListPrice],MATCH($C997,RoutesPivot[[RouteID]:[RouteID]],0))</f>
        <v>350</v>
      </c>
      <c r="Q997" t="str">
        <f>INDEX(AirportPivot[AirportName],MATCH($N997,AirportPivot[[AirportID]:[AirportID]],0))</f>
        <v>Los Angeles International</v>
      </c>
      <c r="R997">
        <f>INDEX(AirportPivot[Gates (number of available)],MATCH($N997,AirportPivot[[AirportID]:[AirportID]],0))</f>
        <v>86</v>
      </c>
    </row>
    <row r="998" spans="1:18" x14ac:dyDescent="0.25">
      <c r="A998" s="3" t="s">
        <v>1029</v>
      </c>
      <c r="B998" s="12">
        <v>42140</v>
      </c>
      <c r="C998" s="4" t="s">
        <v>15</v>
      </c>
      <c r="D998" s="4">
        <v>2.6</v>
      </c>
      <c r="E998" s="4">
        <v>147</v>
      </c>
      <c r="F998" s="5">
        <v>0.375</v>
      </c>
      <c r="G998" s="6">
        <v>225</v>
      </c>
      <c r="H998" s="7">
        <v>41625</v>
      </c>
      <c r="I998" s="7">
        <f>FlightsPivot[[#This Row],[Total Fare]]*10%</f>
        <v>4162.5</v>
      </c>
      <c r="J998" s="7">
        <f>FlightsPivot[[#This Row],[Total Fare]]+FlightsPivot[[#This Row],[10% tax ]]</f>
        <v>45787.5</v>
      </c>
      <c r="K998" s="4">
        <v>5</v>
      </c>
      <c r="L998" s="4">
        <v>2015</v>
      </c>
      <c r="M998" t="str">
        <f>INDEX(RoutesPivot[DepAirport],MATCH($C998,RoutesPivot[[RouteID]:[RouteID]],0))</f>
        <v>ORD</v>
      </c>
      <c r="N998" t="str">
        <f>INDEX(RoutesPivot[AirportID],MATCH($C998,RoutesPivot[[RouteID]:[RouteID]],0))</f>
        <v>EWR</v>
      </c>
      <c r="O998">
        <f>INDEX(RoutesPivot[Distance],MATCH($C998,RoutesPivot[[RouteID]:[RouteID]],0))</f>
        <v>600</v>
      </c>
      <c r="P998">
        <f>INDEX(RoutesPivot[ListPrice],MATCH($C998,RoutesPivot[[RouteID]:[RouteID]],0))</f>
        <v>225</v>
      </c>
      <c r="Q998" t="str">
        <f>INDEX(AirportPivot[AirportName],MATCH($N998,AirportPivot[[AirportID]:[AirportID]],0))</f>
        <v>Newark Liberty International</v>
      </c>
      <c r="R998">
        <f>INDEX(AirportPivot[Gates (number of available)],MATCH($N998,AirportPivot[[AirportID]:[AirportID]],0))</f>
        <v>82</v>
      </c>
    </row>
    <row r="999" spans="1:18" x14ac:dyDescent="0.25">
      <c r="A999" s="3" t="s">
        <v>1030</v>
      </c>
      <c r="B999" s="12">
        <v>41760</v>
      </c>
      <c r="C999" s="4" t="s">
        <v>37</v>
      </c>
      <c r="D999" s="4">
        <v>1.8</v>
      </c>
      <c r="E999" s="4">
        <v>26</v>
      </c>
      <c r="F999" s="5">
        <v>0.70833333333333337</v>
      </c>
      <c r="G999" s="6">
        <v>350</v>
      </c>
      <c r="H999" s="7">
        <v>64750</v>
      </c>
      <c r="I999" s="7">
        <f>FlightsPivot[[#This Row],[Total Fare]]*10%</f>
        <v>6475</v>
      </c>
      <c r="J999" s="7">
        <f>FlightsPivot[[#This Row],[Total Fare]]+FlightsPivot[[#This Row],[10% tax ]]</f>
        <v>71225</v>
      </c>
      <c r="K999" s="4">
        <v>5</v>
      </c>
      <c r="L999" s="4">
        <v>2014</v>
      </c>
      <c r="M999" t="str">
        <f>INDEX(RoutesPivot[DepAirport],MATCH($C999,RoutesPivot[[RouteID]:[RouteID]],0))</f>
        <v>ORD</v>
      </c>
      <c r="N999" t="str">
        <f>INDEX(RoutesPivot[AirportID],MATCH($C999,RoutesPivot[[RouteID]:[RouteID]],0))</f>
        <v>SEA</v>
      </c>
      <c r="O999">
        <f>INDEX(RoutesPivot[Distance],MATCH($C999,RoutesPivot[[RouteID]:[RouteID]],0))</f>
        <v>1500</v>
      </c>
      <c r="P999">
        <f>INDEX(RoutesPivot[ListPrice],MATCH($C999,RoutesPivot[[RouteID]:[RouteID]],0))</f>
        <v>350</v>
      </c>
      <c r="Q999" t="str">
        <f>INDEX(AirportPivot[AirportName],MATCH($N999,AirportPivot[[AirportID]:[AirportID]],0))</f>
        <v>Seattle-Tacoma International</v>
      </c>
      <c r="R999">
        <f>INDEX(AirportPivot[Gates (number of available)],MATCH($N999,AirportPivot[[AirportID]:[AirportID]],0))</f>
        <v>58</v>
      </c>
    </row>
    <row r="1000" spans="1:18" x14ac:dyDescent="0.25">
      <c r="A1000" s="3" t="s">
        <v>1031</v>
      </c>
      <c r="B1000" s="12">
        <v>41886</v>
      </c>
      <c r="C1000" s="4" t="s">
        <v>11</v>
      </c>
      <c r="D1000" s="4">
        <v>2.9</v>
      </c>
      <c r="E1000" s="4">
        <v>66</v>
      </c>
      <c r="F1000" s="5">
        <v>0.58333333333333337</v>
      </c>
      <c r="G1000" s="6">
        <v>300</v>
      </c>
      <c r="H1000" s="7">
        <v>54300</v>
      </c>
      <c r="I1000" s="7">
        <f>FlightsPivot[[#This Row],[Total Fare]]*10%</f>
        <v>5430</v>
      </c>
      <c r="J1000" s="7">
        <f>FlightsPivot[[#This Row],[Total Fare]]+FlightsPivot[[#This Row],[10% tax ]]</f>
        <v>59730</v>
      </c>
      <c r="K1000" s="4">
        <v>9</v>
      </c>
      <c r="L1000" s="4">
        <v>2014</v>
      </c>
      <c r="M1000" t="str">
        <f>INDEX(RoutesPivot[DepAirport],MATCH($C1000,RoutesPivot[[RouteID]:[RouteID]],0))</f>
        <v>ORD</v>
      </c>
      <c r="N1000" t="str">
        <f>INDEX(RoutesPivot[AirportID],MATCH($C1000,RoutesPivot[[RouteID]:[RouteID]],0))</f>
        <v>BOS</v>
      </c>
      <c r="O1000">
        <f>INDEX(RoutesPivot[Distance],MATCH($C1000,RoutesPivot[[RouteID]:[RouteID]],0))</f>
        <v>730</v>
      </c>
      <c r="P1000">
        <f>INDEX(RoutesPivot[ListPrice],MATCH($C1000,RoutesPivot[[RouteID]:[RouteID]],0))</f>
        <v>300</v>
      </c>
      <c r="Q1000" t="str">
        <f>INDEX(AirportPivot[AirportName],MATCH($N1000,AirportPivot[[AirportID]:[AirportID]],0))</f>
        <v>General Edward Lawrence Logan International</v>
      </c>
      <c r="R1000">
        <f>INDEX(AirportPivot[Gates (number of available)],MATCH($N1000,AirportPivot[[AirportID]:[AirportID]],0))</f>
        <v>63</v>
      </c>
    </row>
    <row r="1001" spans="1:18" x14ac:dyDescent="0.25">
      <c r="A1001" s="3" t="s">
        <v>1032</v>
      </c>
      <c r="B1001" s="12">
        <v>41750</v>
      </c>
      <c r="C1001" s="4" t="s">
        <v>80</v>
      </c>
      <c r="D1001" s="4">
        <v>3</v>
      </c>
      <c r="E1001" s="4">
        <v>209</v>
      </c>
      <c r="F1001" s="5">
        <v>0.79166666666666663</v>
      </c>
      <c r="G1001" s="6">
        <v>300</v>
      </c>
      <c r="H1001" s="7">
        <v>49500</v>
      </c>
      <c r="I1001" s="7">
        <f>FlightsPivot[[#This Row],[Total Fare]]*10%</f>
        <v>4950</v>
      </c>
      <c r="J1001" s="7">
        <f>FlightsPivot[[#This Row],[Total Fare]]+FlightsPivot[[#This Row],[10% tax ]]</f>
        <v>54450</v>
      </c>
      <c r="K1001" s="4">
        <v>4</v>
      </c>
      <c r="L1001" s="4">
        <v>2014</v>
      </c>
      <c r="M1001" t="str">
        <f>INDEX(RoutesPivot[DepAirport],MATCH($C1001,RoutesPivot[[RouteID]:[RouteID]],0))</f>
        <v>ORD</v>
      </c>
      <c r="N1001" t="str">
        <f>INDEX(RoutesPivot[AirportID],MATCH($C1001,RoutesPivot[[RouteID]:[RouteID]],0))</f>
        <v>MIA</v>
      </c>
      <c r="O1001">
        <f>INDEX(RoutesPivot[Distance],MATCH($C1001,RoutesPivot[[RouteID]:[RouteID]],0))</f>
        <v>1000</v>
      </c>
      <c r="P1001">
        <f>INDEX(RoutesPivot[ListPrice],MATCH($C1001,RoutesPivot[[RouteID]:[RouteID]],0))</f>
        <v>300</v>
      </c>
      <c r="Q1001" t="str">
        <f>INDEX(AirportPivot[AirportName],MATCH($N1001,AirportPivot[[AirportID]:[AirportID]],0))</f>
        <v>Miami International</v>
      </c>
      <c r="R1001">
        <f>INDEX(AirportPivot[Gates (number of available)],MATCH($N1001,AirportPivot[[AirportID]:[AirportID]],0))</f>
        <v>80</v>
      </c>
    </row>
    <row r="1002" spans="1:18" x14ac:dyDescent="0.25">
      <c r="A1002" s="3" t="s">
        <v>1033</v>
      </c>
      <c r="B1002" s="12">
        <v>42194</v>
      </c>
      <c r="C1002" s="4" t="s">
        <v>19</v>
      </c>
      <c r="D1002" s="4">
        <v>1.9</v>
      </c>
      <c r="E1002" s="4">
        <v>200</v>
      </c>
      <c r="F1002" s="5">
        <v>0.83333333333333337</v>
      </c>
      <c r="G1002" s="6">
        <v>220</v>
      </c>
      <c r="H1002" s="7">
        <v>36300</v>
      </c>
      <c r="I1002" s="7">
        <f>FlightsPivot[[#This Row],[Total Fare]]*10%</f>
        <v>3630</v>
      </c>
      <c r="J1002" s="7">
        <f>FlightsPivot[[#This Row],[Total Fare]]+FlightsPivot[[#This Row],[10% tax ]]</f>
        <v>39930</v>
      </c>
      <c r="K1002" s="4">
        <v>7</v>
      </c>
      <c r="L1002" s="4">
        <v>2015</v>
      </c>
      <c r="M1002" t="str">
        <f>INDEX(RoutesPivot[DepAirport],MATCH($C1002,RoutesPivot[[RouteID]:[RouteID]],0))</f>
        <v>ORD</v>
      </c>
      <c r="N1002" t="str">
        <f>INDEX(RoutesPivot[AirportID],MATCH($C1002,RoutesPivot[[RouteID]:[RouteID]],0))</f>
        <v>IAH</v>
      </c>
      <c r="O1002">
        <f>INDEX(RoutesPivot[Distance],MATCH($C1002,RoutesPivot[[RouteID]:[RouteID]],0))</f>
        <v>800</v>
      </c>
      <c r="P1002">
        <f>INDEX(RoutesPivot[ListPrice],MATCH($C1002,RoutesPivot[[RouteID]:[RouteID]],0))</f>
        <v>200</v>
      </c>
      <c r="Q1002" t="str">
        <f>INDEX(AirportPivot[AirportName],MATCH($N1002,AirportPivot[[AirportID]:[AirportID]],0))</f>
        <v>George Bush Intercontinental/Houston</v>
      </c>
      <c r="R1002">
        <f>INDEX(AirportPivot[Gates (number of available)],MATCH($N1002,AirportPivot[[AirportID]:[AirportID]],0))</f>
        <v>80</v>
      </c>
    </row>
    <row r="1003" spans="1:18" x14ac:dyDescent="0.25">
      <c r="A1003" s="3" t="s">
        <v>1034</v>
      </c>
      <c r="B1003" s="12">
        <v>42273</v>
      </c>
      <c r="C1003" s="4" t="s">
        <v>15</v>
      </c>
      <c r="D1003" s="4">
        <v>2</v>
      </c>
      <c r="E1003" s="4">
        <v>129</v>
      </c>
      <c r="F1003" s="5">
        <v>0.75</v>
      </c>
      <c r="G1003" s="6">
        <v>225</v>
      </c>
      <c r="H1003" s="7">
        <v>41625</v>
      </c>
      <c r="I1003" s="7">
        <f>FlightsPivot[[#This Row],[Total Fare]]*10%</f>
        <v>4162.5</v>
      </c>
      <c r="J1003" s="7">
        <f>FlightsPivot[[#This Row],[Total Fare]]+FlightsPivot[[#This Row],[10% tax ]]</f>
        <v>45787.5</v>
      </c>
      <c r="K1003" s="4">
        <v>9</v>
      </c>
      <c r="L1003" s="4">
        <v>2015</v>
      </c>
      <c r="M1003" t="str">
        <f>INDEX(RoutesPivot[DepAirport],MATCH($C1003,RoutesPivot[[RouteID]:[RouteID]],0))</f>
        <v>ORD</v>
      </c>
      <c r="N1003" t="str">
        <f>INDEX(RoutesPivot[AirportID],MATCH($C1003,RoutesPivot[[RouteID]:[RouteID]],0))</f>
        <v>EWR</v>
      </c>
      <c r="O1003">
        <f>INDEX(RoutesPivot[Distance],MATCH($C1003,RoutesPivot[[RouteID]:[RouteID]],0))</f>
        <v>600</v>
      </c>
      <c r="P1003">
        <f>INDEX(RoutesPivot[ListPrice],MATCH($C1003,RoutesPivot[[RouteID]:[RouteID]],0))</f>
        <v>225</v>
      </c>
      <c r="Q1003" t="str">
        <f>INDEX(AirportPivot[AirportName],MATCH($N1003,AirportPivot[[AirportID]:[AirportID]],0))</f>
        <v>Newark Liberty International</v>
      </c>
      <c r="R1003">
        <f>INDEX(AirportPivot[Gates (number of available)],MATCH($N1003,AirportPivot[[AirportID]:[AirportID]],0))</f>
        <v>82</v>
      </c>
    </row>
    <row r="1004" spans="1:18" x14ac:dyDescent="0.25">
      <c r="A1004" s="3" t="s">
        <v>1035</v>
      </c>
      <c r="B1004" s="12">
        <v>41694</v>
      </c>
      <c r="C1004" s="4" t="s">
        <v>25</v>
      </c>
      <c r="D1004" s="4">
        <v>1.8</v>
      </c>
      <c r="E1004" s="4">
        <v>132</v>
      </c>
      <c r="F1004" s="5">
        <v>0.33333333333333331</v>
      </c>
      <c r="G1004" s="6">
        <v>200</v>
      </c>
      <c r="H1004" s="7">
        <v>37000</v>
      </c>
      <c r="I1004" s="7">
        <f>FlightsPivot[[#This Row],[Total Fare]]*10%</f>
        <v>3700</v>
      </c>
      <c r="J1004" s="7">
        <f>FlightsPivot[[#This Row],[Total Fare]]+FlightsPivot[[#This Row],[10% tax ]]</f>
        <v>40700</v>
      </c>
      <c r="K1004" s="4">
        <v>2</v>
      </c>
      <c r="L1004" s="4">
        <v>2014</v>
      </c>
      <c r="M1004" t="str">
        <f>INDEX(RoutesPivot[DepAirport],MATCH($C1004,RoutesPivot[[RouteID]:[RouteID]],0))</f>
        <v>ORD</v>
      </c>
      <c r="N1004" t="str">
        <f>INDEX(RoutesPivot[AirportID],MATCH($C1004,RoutesPivot[[RouteID]:[RouteID]],0))</f>
        <v>DFW</v>
      </c>
      <c r="O1004">
        <f>INDEX(RoutesPivot[Distance],MATCH($C1004,RoutesPivot[[RouteID]:[RouteID]],0))</f>
        <v>700</v>
      </c>
      <c r="P1004">
        <f>INDEX(RoutesPivot[ListPrice],MATCH($C1004,RoutesPivot[[RouteID]:[RouteID]],0))</f>
        <v>200</v>
      </c>
      <c r="Q1004" t="str">
        <f>INDEX(AirportPivot[AirportName],MATCH($N1004,AirportPivot[[AirportID]:[AirportID]],0))</f>
        <v>Dallas/Fort Worth International</v>
      </c>
      <c r="R1004">
        <f>INDEX(AirportPivot[Gates (number of available)],MATCH($N1004,AirportPivot[[AirportID]:[AirportID]],0))</f>
        <v>130</v>
      </c>
    </row>
    <row r="1005" spans="1:18" x14ac:dyDescent="0.25">
      <c r="A1005" s="3" t="s">
        <v>1036</v>
      </c>
      <c r="B1005" s="12">
        <v>41970</v>
      </c>
      <c r="C1005" s="4" t="s">
        <v>11</v>
      </c>
      <c r="D1005" s="4">
        <v>3.9</v>
      </c>
      <c r="E1005" s="4">
        <v>133</v>
      </c>
      <c r="F1005" s="5">
        <v>0.47916666666666669</v>
      </c>
      <c r="G1005" s="6">
        <v>450</v>
      </c>
      <c r="H1005" s="7">
        <v>83250</v>
      </c>
      <c r="I1005" s="7">
        <f>FlightsPivot[[#This Row],[Total Fare]]*10%</f>
        <v>8325</v>
      </c>
      <c r="J1005" s="7">
        <f>FlightsPivot[[#This Row],[Total Fare]]+FlightsPivot[[#This Row],[10% tax ]]</f>
        <v>91575</v>
      </c>
      <c r="K1005" s="4">
        <v>11</v>
      </c>
      <c r="L1005" s="4">
        <v>2014</v>
      </c>
      <c r="M1005" t="str">
        <f>INDEX(RoutesPivot[DepAirport],MATCH($C1005,RoutesPivot[[RouteID]:[RouteID]],0))</f>
        <v>ORD</v>
      </c>
      <c r="N1005" t="str">
        <f>INDEX(RoutesPivot[AirportID],MATCH($C1005,RoutesPivot[[RouteID]:[RouteID]],0))</f>
        <v>BOS</v>
      </c>
      <c r="O1005">
        <f>INDEX(RoutesPivot[Distance],MATCH($C1005,RoutesPivot[[RouteID]:[RouteID]],0))</f>
        <v>730</v>
      </c>
      <c r="P1005">
        <f>INDEX(RoutesPivot[ListPrice],MATCH($C1005,RoutesPivot[[RouteID]:[RouteID]],0))</f>
        <v>300</v>
      </c>
      <c r="Q1005" t="str">
        <f>INDEX(AirportPivot[AirportName],MATCH($N1005,AirportPivot[[AirportID]:[AirportID]],0))</f>
        <v>General Edward Lawrence Logan International</v>
      </c>
      <c r="R1005">
        <f>INDEX(AirportPivot[Gates (number of available)],MATCH($N1005,AirportPivot[[AirportID]:[AirportID]],0))</f>
        <v>63</v>
      </c>
    </row>
    <row r="1006" spans="1:18" x14ac:dyDescent="0.25">
      <c r="A1006" s="3" t="s">
        <v>1037</v>
      </c>
      <c r="B1006" s="12">
        <v>42175</v>
      </c>
      <c r="C1006" s="4" t="s">
        <v>19</v>
      </c>
      <c r="D1006" s="4">
        <v>3.1</v>
      </c>
      <c r="E1006" s="4">
        <v>32</v>
      </c>
      <c r="F1006" s="5">
        <v>0.85416666666666663</v>
      </c>
      <c r="G1006" s="6">
        <v>220</v>
      </c>
      <c r="H1006" s="7">
        <v>40700</v>
      </c>
      <c r="I1006" s="7">
        <f>FlightsPivot[[#This Row],[Total Fare]]*10%</f>
        <v>4070</v>
      </c>
      <c r="J1006" s="7">
        <f>FlightsPivot[[#This Row],[Total Fare]]+FlightsPivot[[#This Row],[10% tax ]]</f>
        <v>44770</v>
      </c>
      <c r="K1006" s="4">
        <v>6</v>
      </c>
      <c r="L1006" s="4">
        <v>2015</v>
      </c>
      <c r="M1006" t="str">
        <f>INDEX(RoutesPivot[DepAirport],MATCH($C1006,RoutesPivot[[RouteID]:[RouteID]],0))</f>
        <v>ORD</v>
      </c>
      <c r="N1006" t="str">
        <f>INDEX(RoutesPivot[AirportID],MATCH($C1006,RoutesPivot[[RouteID]:[RouteID]],0))</f>
        <v>IAH</v>
      </c>
      <c r="O1006">
        <f>INDEX(RoutesPivot[Distance],MATCH($C1006,RoutesPivot[[RouteID]:[RouteID]],0))</f>
        <v>800</v>
      </c>
      <c r="P1006">
        <f>INDEX(RoutesPivot[ListPrice],MATCH($C1006,RoutesPivot[[RouteID]:[RouteID]],0))</f>
        <v>200</v>
      </c>
      <c r="Q1006" t="str">
        <f>INDEX(AirportPivot[AirportName],MATCH($N1006,AirportPivot[[AirportID]:[AirportID]],0))</f>
        <v>George Bush Intercontinental/Houston</v>
      </c>
      <c r="R1006">
        <f>INDEX(AirportPivot[Gates (number of available)],MATCH($N1006,AirportPivot[[AirportID]:[AirportID]],0))</f>
        <v>80</v>
      </c>
    </row>
    <row r="1007" spans="1:18" x14ac:dyDescent="0.25">
      <c r="A1007" s="3" t="s">
        <v>1038</v>
      </c>
      <c r="B1007" s="12">
        <v>42063</v>
      </c>
      <c r="C1007" s="4" t="s">
        <v>98</v>
      </c>
      <c r="D1007" s="4">
        <v>1.2</v>
      </c>
      <c r="E1007" s="4">
        <v>33</v>
      </c>
      <c r="F1007" s="5">
        <v>0.72916666666666663</v>
      </c>
      <c r="G1007" s="6">
        <v>275</v>
      </c>
      <c r="H1007" s="7">
        <v>50875</v>
      </c>
      <c r="I1007" s="7">
        <f>FlightsPivot[[#This Row],[Total Fare]]*10%</f>
        <v>5087.5</v>
      </c>
      <c r="J1007" s="7">
        <f>FlightsPivot[[#This Row],[Total Fare]]+FlightsPivot[[#This Row],[10% tax ]]</f>
        <v>55962.5</v>
      </c>
      <c r="K1007" s="4">
        <v>2</v>
      </c>
      <c r="L1007" s="4">
        <v>2015</v>
      </c>
      <c r="M1007" t="str">
        <f>INDEX(RoutesPivot[DepAirport],MATCH($C1007,RoutesPivot[[RouteID]:[RouteID]],0))</f>
        <v>ORD</v>
      </c>
      <c r="N1007" t="str">
        <f>INDEX(RoutesPivot[AirportID],MATCH($C1007,RoutesPivot[[RouteID]:[RouteID]],0))</f>
        <v>PHL</v>
      </c>
      <c r="O1007">
        <f>INDEX(RoutesPivot[Distance],MATCH($C1007,RoutesPivot[[RouteID]:[RouteID]],0))</f>
        <v>580</v>
      </c>
      <c r="P1007">
        <f>INDEX(RoutesPivot[ListPrice],MATCH($C1007,RoutesPivot[[RouteID]:[RouteID]],0))</f>
        <v>275</v>
      </c>
      <c r="Q1007" t="str">
        <f>INDEX(AirportPivot[AirportName],MATCH($N1007,AirportPivot[[AirportID]:[AirportID]],0))</f>
        <v>Philadelphia International</v>
      </c>
      <c r="R1007">
        <f>INDEX(AirportPivot[Gates (number of available)],MATCH($N1007,AirportPivot[[AirportID]:[AirportID]],0))</f>
        <v>89</v>
      </c>
    </row>
    <row r="1008" spans="1:18" x14ac:dyDescent="0.25">
      <c r="A1008" s="3" t="s">
        <v>1039</v>
      </c>
      <c r="B1008" s="12">
        <v>42196</v>
      </c>
      <c r="C1008" s="4" t="s">
        <v>40</v>
      </c>
      <c r="D1008" s="4">
        <v>0.8</v>
      </c>
      <c r="E1008" s="4">
        <v>80</v>
      </c>
      <c r="F1008" s="5">
        <v>0.875</v>
      </c>
      <c r="G1008" s="6">
        <v>126.5</v>
      </c>
      <c r="H1008" s="7">
        <v>22896.5</v>
      </c>
      <c r="I1008" s="7">
        <f>FlightsPivot[[#This Row],[Total Fare]]*10%</f>
        <v>2289.65</v>
      </c>
      <c r="J1008" s="7">
        <f>FlightsPivot[[#This Row],[Total Fare]]+FlightsPivot[[#This Row],[10% tax ]]</f>
        <v>25186.15</v>
      </c>
      <c r="K1008" s="4">
        <v>7</v>
      </c>
      <c r="L1008" s="4">
        <v>2015</v>
      </c>
      <c r="M1008" t="str">
        <f>INDEX(RoutesPivot[DepAirport],MATCH($C1008,RoutesPivot[[RouteID]:[RouteID]],0))</f>
        <v>ORD</v>
      </c>
      <c r="N1008" t="str">
        <f>INDEX(RoutesPivot[AirportID],MATCH($C1008,RoutesPivot[[RouteID]:[RouteID]],0))</f>
        <v>MSP</v>
      </c>
      <c r="O1008">
        <f>INDEX(RoutesPivot[Distance],MATCH($C1008,RoutesPivot[[RouteID]:[RouteID]],0))</f>
        <v>300</v>
      </c>
      <c r="P1008">
        <f>INDEX(RoutesPivot[ListPrice],MATCH($C1008,RoutesPivot[[RouteID]:[RouteID]],0))</f>
        <v>115</v>
      </c>
      <c r="Q1008" t="str">
        <f>INDEX(AirportPivot[AirportName],MATCH($N1008,AirportPivot[[AirportID]:[AirportID]],0))</f>
        <v>Minneapolis-St Paul International/Wold-Chamberlain</v>
      </c>
      <c r="R1008">
        <f>INDEX(AirportPivot[Gates (number of available)],MATCH($N1008,AirportPivot[[AirportID]:[AirportID]],0))</f>
        <v>65</v>
      </c>
    </row>
    <row r="1009" spans="1:18" x14ac:dyDescent="0.25">
      <c r="A1009" s="3" t="s">
        <v>1040</v>
      </c>
      <c r="B1009" s="12">
        <v>42096</v>
      </c>
      <c r="C1009" s="4" t="s">
        <v>13</v>
      </c>
      <c r="D1009" s="4">
        <v>0.7</v>
      </c>
      <c r="E1009" s="4">
        <v>91</v>
      </c>
      <c r="F1009" s="5">
        <v>0.45833333333333331</v>
      </c>
      <c r="G1009" s="6">
        <v>250</v>
      </c>
      <c r="H1009" s="7">
        <v>46250</v>
      </c>
      <c r="I1009" s="7">
        <f>FlightsPivot[[#This Row],[Total Fare]]*10%</f>
        <v>4625</v>
      </c>
      <c r="J1009" s="7">
        <f>FlightsPivot[[#This Row],[Total Fare]]+FlightsPivot[[#This Row],[10% tax ]]</f>
        <v>50875</v>
      </c>
      <c r="K1009" s="4">
        <v>4</v>
      </c>
      <c r="L1009" s="4">
        <v>2015</v>
      </c>
      <c r="M1009" t="str">
        <f>INDEX(RoutesPivot[DepAirport],MATCH($C1009,RoutesPivot[[RouteID]:[RouteID]],0))</f>
        <v>ORD</v>
      </c>
      <c r="N1009" t="str">
        <f>INDEX(RoutesPivot[AirportID],MATCH($C1009,RoutesPivot[[RouteID]:[RouteID]],0))</f>
        <v>JFK</v>
      </c>
      <c r="O1009">
        <f>INDEX(RoutesPivot[Distance],MATCH($C1009,RoutesPivot[[RouteID]:[RouteID]],0))</f>
        <v>619</v>
      </c>
      <c r="P1009">
        <f>INDEX(RoutesPivot[ListPrice],MATCH($C1009,RoutesPivot[[RouteID]:[RouteID]],0))</f>
        <v>250</v>
      </c>
      <c r="Q1009" t="str">
        <f>INDEX(AirportPivot[AirportName],MATCH($N1009,AirportPivot[[AirportID]:[AirportID]],0))</f>
        <v>John F Kennedy International</v>
      </c>
      <c r="R1009">
        <f>INDEX(AirportPivot[Gates (number of available)],MATCH($N1009,AirportPivot[[AirportID]:[AirportID]],0))</f>
        <v>120</v>
      </c>
    </row>
    <row r="1010" spans="1:18" x14ac:dyDescent="0.25">
      <c r="A1010" s="3" t="s">
        <v>1041</v>
      </c>
      <c r="B1010" s="12">
        <v>42072</v>
      </c>
      <c r="C1010" s="4" t="s">
        <v>11</v>
      </c>
      <c r="D1010" s="4">
        <v>2.6</v>
      </c>
      <c r="E1010" s="4">
        <v>13</v>
      </c>
      <c r="F1010" s="5">
        <v>0.58333333333333337</v>
      </c>
      <c r="G1010" s="6">
        <v>300</v>
      </c>
      <c r="H1010" s="7">
        <v>55500</v>
      </c>
      <c r="I1010" s="7">
        <f>FlightsPivot[[#This Row],[Total Fare]]*10%</f>
        <v>5550</v>
      </c>
      <c r="J1010" s="7">
        <f>FlightsPivot[[#This Row],[Total Fare]]+FlightsPivot[[#This Row],[10% tax ]]</f>
        <v>61050</v>
      </c>
      <c r="K1010" s="4">
        <v>3</v>
      </c>
      <c r="L1010" s="4">
        <v>2015</v>
      </c>
      <c r="M1010" t="str">
        <f>INDEX(RoutesPivot[DepAirport],MATCH($C1010,RoutesPivot[[RouteID]:[RouteID]],0))</f>
        <v>ORD</v>
      </c>
      <c r="N1010" t="str">
        <f>INDEX(RoutesPivot[AirportID],MATCH($C1010,RoutesPivot[[RouteID]:[RouteID]],0))</f>
        <v>BOS</v>
      </c>
      <c r="O1010">
        <f>INDEX(RoutesPivot[Distance],MATCH($C1010,RoutesPivot[[RouteID]:[RouteID]],0))</f>
        <v>730</v>
      </c>
      <c r="P1010">
        <f>INDEX(RoutesPivot[ListPrice],MATCH($C1010,RoutesPivot[[RouteID]:[RouteID]],0))</f>
        <v>300</v>
      </c>
      <c r="Q1010" t="str">
        <f>INDEX(AirportPivot[AirportName],MATCH($N1010,AirportPivot[[AirportID]:[AirportID]],0))</f>
        <v>General Edward Lawrence Logan International</v>
      </c>
      <c r="R1010">
        <f>INDEX(AirportPivot[Gates (number of available)],MATCH($N1010,AirportPivot[[AirportID]:[AirportID]],0))</f>
        <v>63</v>
      </c>
    </row>
    <row r="1011" spans="1:18" x14ac:dyDescent="0.25">
      <c r="A1011" s="3" t="s">
        <v>1042</v>
      </c>
      <c r="B1011" s="12">
        <v>41891</v>
      </c>
      <c r="C1011" s="4" t="s">
        <v>53</v>
      </c>
      <c r="D1011" s="4">
        <v>1.5</v>
      </c>
      <c r="E1011" s="4">
        <v>11</v>
      </c>
      <c r="F1011" s="5">
        <v>0.70833333333333337</v>
      </c>
      <c r="G1011" s="6">
        <v>300</v>
      </c>
      <c r="H1011" s="7">
        <v>55500</v>
      </c>
      <c r="I1011" s="7">
        <f>FlightsPivot[[#This Row],[Total Fare]]*10%</f>
        <v>5550</v>
      </c>
      <c r="J1011" s="7">
        <f>FlightsPivot[[#This Row],[Total Fare]]+FlightsPivot[[#This Row],[10% tax ]]</f>
        <v>61050</v>
      </c>
      <c r="K1011" s="4">
        <v>9</v>
      </c>
      <c r="L1011" s="4">
        <v>2014</v>
      </c>
      <c r="M1011" t="str">
        <f>INDEX(RoutesPivot[DepAirport],MATCH($C1011,RoutesPivot[[RouteID]:[RouteID]],0))</f>
        <v>ORD</v>
      </c>
      <c r="N1011" t="str">
        <f>INDEX(RoutesPivot[AirportID],MATCH($C1011,RoutesPivot[[RouteID]:[RouteID]],0))</f>
        <v>FLL</v>
      </c>
      <c r="O1011">
        <f>INDEX(RoutesPivot[Distance],MATCH($C1011,RoutesPivot[[RouteID]:[RouteID]],0))</f>
        <v>940</v>
      </c>
      <c r="P1011">
        <f>INDEX(RoutesPivot[ListPrice],MATCH($C1011,RoutesPivot[[RouteID]:[RouteID]],0))</f>
        <v>300</v>
      </c>
      <c r="Q1011" t="str">
        <f>INDEX(AirportPivot[AirportName],MATCH($N1011,AirportPivot[[AirportID]:[AirportID]],0))</f>
        <v>Fort Lauderdale/Hollywood International</v>
      </c>
      <c r="R1011">
        <f>INDEX(AirportPivot[Gates (number of available)],MATCH($N1011,AirportPivot[[AirportID]:[AirportID]],0))</f>
        <v>55</v>
      </c>
    </row>
    <row r="1012" spans="1:18" x14ac:dyDescent="0.25">
      <c r="A1012" s="3" t="s">
        <v>1043</v>
      </c>
      <c r="B1012" s="12">
        <v>41876</v>
      </c>
      <c r="C1012" s="4" t="s">
        <v>70</v>
      </c>
      <c r="D1012" s="4">
        <v>1.3</v>
      </c>
      <c r="E1012" s="4">
        <v>189</v>
      </c>
      <c r="F1012" s="5">
        <v>0.3125</v>
      </c>
      <c r="G1012" s="6">
        <v>302.5</v>
      </c>
      <c r="H1012" s="7">
        <v>49912.5</v>
      </c>
      <c r="I1012" s="7">
        <f>FlightsPivot[[#This Row],[Total Fare]]*10%</f>
        <v>4991.25</v>
      </c>
      <c r="J1012" s="7">
        <f>FlightsPivot[[#This Row],[Total Fare]]+FlightsPivot[[#This Row],[10% tax ]]</f>
        <v>54903.75</v>
      </c>
      <c r="K1012" s="4">
        <v>8</v>
      </c>
      <c r="L1012" s="4">
        <v>2014</v>
      </c>
      <c r="M1012" t="str">
        <f>INDEX(RoutesPivot[DepAirport],MATCH($C1012,RoutesPivot[[RouteID]:[RouteID]],0))</f>
        <v>ORD</v>
      </c>
      <c r="N1012" t="str">
        <f>INDEX(RoutesPivot[AirportID],MATCH($C1012,RoutesPivot[[RouteID]:[RouteID]],0))</f>
        <v>LAS</v>
      </c>
      <c r="O1012">
        <f>INDEX(RoutesPivot[Distance],MATCH($C1012,RoutesPivot[[RouteID]:[RouteID]],0))</f>
        <v>1100</v>
      </c>
      <c r="P1012">
        <f>INDEX(RoutesPivot[ListPrice],MATCH($C1012,RoutesPivot[[RouteID]:[RouteID]],0))</f>
        <v>275</v>
      </c>
      <c r="Q1012" t="str">
        <f>INDEX(AirportPivot[AirportName],MATCH($N1012,AirportPivot[[AirportID]:[AirportID]],0))</f>
        <v>McCarran International</v>
      </c>
      <c r="R1012">
        <f>INDEX(AirportPivot[Gates (number of available)],MATCH($N1012,AirportPivot[[AirportID]:[AirportID]],0))</f>
        <v>68</v>
      </c>
    </row>
    <row r="1013" spans="1:18" x14ac:dyDescent="0.25">
      <c r="A1013" s="3" t="s">
        <v>1044</v>
      </c>
      <c r="B1013" s="12">
        <v>41980</v>
      </c>
      <c r="C1013" s="4" t="s">
        <v>19</v>
      </c>
      <c r="D1013" s="4">
        <v>2.7</v>
      </c>
      <c r="E1013" s="4">
        <v>49</v>
      </c>
      <c r="F1013" s="5">
        <v>0.70833333333333337</v>
      </c>
      <c r="G1013" s="6">
        <v>200</v>
      </c>
      <c r="H1013" s="7">
        <v>33000</v>
      </c>
      <c r="I1013" s="7">
        <f>FlightsPivot[[#This Row],[Total Fare]]*10%</f>
        <v>3300</v>
      </c>
      <c r="J1013" s="7">
        <f>FlightsPivot[[#This Row],[Total Fare]]+FlightsPivot[[#This Row],[10% tax ]]</f>
        <v>36300</v>
      </c>
      <c r="K1013" s="4">
        <v>12</v>
      </c>
      <c r="L1013" s="4">
        <v>2014</v>
      </c>
      <c r="M1013" t="str">
        <f>INDEX(RoutesPivot[DepAirport],MATCH($C1013,RoutesPivot[[RouteID]:[RouteID]],0))</f>
        <v>ORD</v>
      </c>
      <c r="N1013" t="str">
        <f>INDEX(RoutesPivot[AirportID],MATCH($C1013,RoutesPivot[[RouteID]:[RouteID]],0))</f>
        <v>IAH</v>
      </c>
      <c r="O1013">
        <f>INDEX(RoutesPivot[Distance],MATCH($C1013,RoutesPivot[[RouteID]:[RouteID]],0))</f>
        <v>800</v>
      </c>
      <c r="P1013">
        <f>INDEX(RoutesPivot[ListPrice],MATCH($C1013,RoutesPivot[[RouteID]:[RouteID]],0))</f>
        <v>200</v>
      </c>
      <c r="Q1013" t="str">
        <f>INDEX(AirportPivot[AirportName],MATCH($N1013,AirportPivot[[AirportID]:[AirportID]],0))</f>
        <v>George Bush Intercontinental/Houston</v>
      </c>
      <c r="R1013">
        <f>INDEX(AirportPivot[Gates (number of available)],MATCH($N1013,AirportPivot[[AirportID]:[AirportID]],0))</f>
        <v>80</v>
      </c>
    </row>
    <row r="1014" spans="1:18" x14ac:dyDescent="0.25">
      <c r="A1014" s="3" t="s">
        <v>1045</v>
      </c>
      <c r="B1014" s="12">
        <v>42155</v>
      </c>
      <c r="C1014" s="4" t="s">
        <v>50</v>
      </c>
      <c r="D1014" s="4">
        <v>2.8</v>
      </c>
      <c r="E1014" s="4">
        <v>158</v>
      </c>
      <c r="F1014" s="5">
        <v>0.52083333333333337</v>
      </c>
      <c r="G1014" s="6">
        <v>275</v>
      </c>
      <c r="H1014" s="7">
        <v>45375</v>
      </c>
      <c r="I1014" s="7">
        <f>FlightsPivot[[#This Row],[Total Fare]]*10%</f>
        <v>4537.5</v>
      </c>
      <c r="J1014" s="7">
        <f>FlightsPivot[[#This Row],[Total Fare]]+FlightsPivot[[#This Row],[10% tax ]]</f>
        <v>49912.5</v>
      </c>
      <c r="K1014" s="4">
        <v>5</v>
      </c>
      <c r="L1014" s="4">
        <v>2015</v>
      </c>
      <c r="M1014" t="str">
        <f>INDEX(RoutesPivot[DepAirport],MATCH($C1014,RoutesPivot[[RouteID]:[RouteID]],0))</f>
        <v>ORD</v>
      </c>
      <c r="N1014" t="str">
        <f>INDEX(RoutesPivot[AirportID],MATCH($C1014,RoutesPivot[[RouteID]:[RouteID]],0))</f>
        <v>LGA</v>
      </c>
      <c r="O1014">
        <f>INDEX(RoutesPivot[Distance],MATCH($C1014,RoutesPivot[[RouteID]:[RouteID]],0))</f>
        <v>610</v>
      </c>
      <c r="P1014">
        <f>INDEX(RoutesPivot[ListPrice],MATCH($C1014,RoutesPivot[[RouteID]:[RouteID]],0))</f>
        <v>275</v>
      </c>
      <c r="Q1014" t="str">
        <f>INDEX(AirportPivot[AirportName],MATCH($N1014,AirportPivot[[AirportID]:[AirportID]],0))</f>
        <v>Laguardia</v>
      </c>
      <c r="R1014">
        <f>INDEX(AirportPivot[Gates (number of available)],MATCH($N1014,AirportPivot[[AirportID]:[AirportID]],0))</f>
        <v>66</v>
      </c>
    </row>
    <row r="1015" spans="1:18" x14ac:dyDescent="0.25">
      <c r="A1015" s="3" t="s">
        <v>1046</v>
      </c>
      <c r="B1015" s="12">
        <v>42334</v>
      </c>
      <c r="C1015" s="4" t="s">
        <v>13</v>
      </c>
      <c r="D1015" s="4">
        <v>3.7</v>
      </c>
      <c r="E1015" s="4">
        <v>200</v>
      </c>
      <c r="F1015" s="5">
        <v>0.70833333333333337</v>
      </c>
      <c r="G1015" s="6">
        <v>375</v>
      </c>
      <c r="H1015" s="7">
        <v>61875</v>
      </c>
      <c r="I1015" s="7">
        <f>FlightsPivot[[#This Row],[Total Fare]]*10%</f>
        <v>6187.5</v>
      </c>
      <c r="J1015" s="7">
        <f>FlightsPivot[[#This Row],[Total Fare]]+FlightsPivot[[#This Row],[10% tax ]]</f>
        <v>68062.5</v>
      </c>
      <c r="K1015" s="4">
        <v>11</v>
      </c>
      <c r="L1015" s="4">
        <v>2015</v>
      </c>
      <c r="M1015" t="str">
        <f>INDEX(RoutesPivot[DepAirport],MATCH($C1015,RoutesPivot[[RouteID]:[RouteID]],0))</f>
        <v>ORD</v>
      </c>
      <c r="N1015" t="str">
        <f>INDEX(RoutesPivot[AirportID],MATCH($C1015,RoutesPivot[[RouteID]:[RouteID]],0))</f>
        <v>JFK</v>
      </c>
      <c r="O1015">
        <f>INDEX(RoutesPivot[Distance],MATCH($C1015,RoutesPivot[[RouteID]:[RouteID]],0))</f>
        <v>619</v>
      </c>
      <c r="P1015">
        <f>INDEX(RoutesPivot[ListPrice],MATCH($C1015,RoutesPivot[[RouteID]:[RouteID]],0))</f>
        <v>250</v>
      </c>
      <c r="Q1015" t="str">
        <f>INDEX(AirportPivot[AirportName],MATCH($N1015,AirportPivot[[AirportID]:[AirportID]],0))</f>
        <v>John F Kennedy International</v>
      </c>
      <c r="R1015">
        <f>INDEX(AirportPivot[Gates (number of available)],MATCH($N1015,AirportPivot[[AirportID]:[AirportID]],0))</f>
        <v>120</v>
      </c>
    </row>
    <row r="1016" spans="1:18" x14ac:dyDescent="0.25">
      <c r="A1016" s="3" t="s">
        <v>1047</v>
      </c>
      <c r="B1016" s="12">
        <v>42217</v>
      </c>
      <c r="C1016" s="4" t="s">
        <v>13</v>
      </c>
      <c r="D1016" s="4">
        <v>2.7</v>
      </c>
      <c r="E1016" s="4">
        <v>166</v>
      </c>
      <c r="F1016" s="5">
        <v>0.75</v>
      </c>
      <c r="G1016" s="6">
        <v>275</v>
      </c>
      <c r="H1016" s="7">
        <v>45375</v>
      </c>
      <c r="I1016" s="7">
        <f>FlightsPivot[[#This Row],[Total Fare]]*10%</f>
        <v>4537.5</v>
      </c>
      <c r="J1016" s="7">
        <f>FlightsPivot[[#This Row],[Total Fare]]+FlightsPivot[[#This Row],[10% tax ]]</f>
        <v>49912.5</v>
      </c>
      <c r="K1016" s="4">
        <v>8</v>
      </c>
      <c r="L1016" s="4">
        <v>2015</v>
      </c>
      <c r="M1016" t="str">
        <f>INDEX(RoutesPivot[DepAirport],MATCH($C1016,RoutesPivot[[RouteID]:[RouteID]],0))</f>
        <v>ORD</v>
      </c>
      <c r="N1016" t="str">
        <f>INDEX(RoutesPivot[AirportID],MATCH($C1016,RoutesPivot[[RouteID]:[RouteID]],0))</f>
        <v>JFK</v>
      </c>
      <c r="O1016">
        <f>INDEX(RoutesPivot[Distance],MATCH($C1016,RoutesPivot[[RouteID]:[RouteID]],0))</f>
        <v>619</v>
      </c>
      <c r="P1016">
        <f>INDEX(RoutesPivot[ListPrice],MATCH($C1016,RoutesPivot[[RouteID]:[RouteID]],0))</f>
        <v>250</v>
      </c>
      <c r="Q1016" t="str">
        <f>INDEX(AirportPivot[AirportName],MATCH($N1016,AirportPivot[[AirportID]:[AirportID]],0))</f>
        <v>John F Kennedy International</v>
      </c>
      <c r="R1016">
        <f>INDEX(AirportPivot[Gates (number of available)],MATCH($N1016,AirportPivot[[AirportID]:[AirportID]],0))</f>
        <v>120</v>
      </c>
    </row>
    <row r="1017" spans="1:18" x14ac:dyDescent="0.25">
      <c r="A1017" s="3" t="s">
        <v>1048</v>
      </c>
      <c r="B1017" s="12">
        <v>42335</v>
      </c>
      <c r="C1017" s="4" t="s">
        <v>25</v>
      </c>
      <c r="D1017" s="4">
        <v>4.2</v>
      </c>
      <c r="E1017" s="4">
        <v>147</v>
      </c>
      <c r="F1017" s="5">
        <v>0.625</v>
      </c>
      <c r="G1017" s="6">
        <v>300</v>
      </c>
      <c r="H1017" s="7">
        <v>55500</v>
      </c>
      <c r="I1017" s="7">
        <f>FlightsPivot[[#This Row],[Total Fare]]*10%</f>
        <v>5550</v>
      </c>
      <c r="J1017" s="7">
        <f>FlightsPivot[[#This Row],[Total Fare]]+FlightsPivot[[#This Row],[10% tax ]]</f>
        <v>61050</v>
      </c>
      <c r="K1017" s="4">
        <v>11</v>
      </c>
      <c r="L1017" s="4">
        <v>2015</v>
      </c>
      <c r="M1017" t="str">
        <f>INDEX(RoutesPivot[DepAirport],MATCH($C1017,RoutesPivot[[RouteID]:[RouteID]],0))</f>
        <v>ORD</v>
      </c>
      <c r="N1017" t="str">
        <f>INDEX(RoutesPivot[AirportID],MATCH($C1017,RoutesPivot[[RouteID]:[RouteID]],0))</f>
        <v>DFW</v>
      </c>
      <c r="O1017">
        <f>INDEX(RoutesPivot[Distance],MATCH($C1017,RoutesPivot[[RouteID]:[RouteID]],0))</f>
        <v>700</v>
      </c>
      <c r="P1017">
        <f>INDEX(RoutesPivot[ListPrice],MATCH($C1017,RoutesPivot[[RouteID]:[RouteID]],0))</f>
        <v>200</v>
      </c>
      <c r="Q1017" t="str">
        <f>INDEX(AirportPivot[AirportName],MATCH($N1017,AirportPivot[[AirportID]:[AirportID]],0))</f>
        <v>Dallas/Fort Worth International</v>
      </c>
      <c r="R1017">
        <f>INDEX(AirportPivot[Gates (number of available)],MATCH($N1017,AirportPivot[[AirportID]:[AirportID]],0))</f>
        <v>130</v>
      </c>
    </row>
    <row r="1018" spans="1:18" x14ac:dyDescent="0.25">
      <c r="A1018" s="3" t="s">
        <v>1049</v>
      </c>
      <c r="B1018" s="12">
        <v>42055</v>
      </c>
      <c r="C1018" s="4" t="s">
        <v>19</v>
      </c>
      <c r="D1018" s="4">
        <v>1</v>
      </c>
      <c r="E1018" s="4">
        <v>192</v>
      </c>
      <c r="F1018" s="5">
        <v>0.33333333333333331</v>
      </c>
      <c r="G1018" s="6">
        <v>200</v>
      </c>
      <c r="H1018" s="7">
        <v>33000</v>
      </c>
      <c r="I1018" s="7">
        <f>FlightsPivot[[#This Row],[Total Fare]]*10%</f>
        <v>3300</v>
      </c>
      <c r="J1018" s="7">
        <f>FlightsPivot[[#This Row],[Total Fare]]+FlightsPivot[[#This Row],[10% tax ]]</f>
        <v>36300</v>
      </c>
      <c r="K1018" s="4">
        <v>2</v>
      </c>
      <c r="L1018" s="4">
        <v>2015</v>
      </c>
      <c r="M1018" t="str">
        <f>INDEX(RoutesPivot[DepAirport],MATCH($C1018,RoutesPivot[[RouteID]:[RouteID]],0))</f>
        <v>ORD</v>
      </c>
      <c r="N1018" t="str">
        <f>INDEX(RoutesPivot[AirportID],MATCH($C1018,RoutesPivot[[RouteID]:[RouteID]],0))</f>
        <v>IAH</v>
      </c>
      <c r="O1018">
        <f>INDEX(RoutesPivot[Distance],MATCH($C1018,RoutesPivot[[RouteID]:[RouteID]],0))</f>
        <v>800</v>
      </c>
      <c r="P1018">
        <f>INDEX(RoutesPivot[ListPrice],MATCH($C1018,RoutesPivot[[RouteID]:[RouteID]],0))</f>
        <v>200</v>
      </c>
      <c r="Q1018" t="str">
        <f>INDEX(AirportPivot[AirportName],MATCH($N1018,AirportPivot[[AirportID]:[AirportID]],0))</f>
        <v>George Bush Intercontinental/Houston</v>
      </c>
      <c r="R1018">
        <f>INDEX(AirportPivot[Gates (number of available)],MATCH($N1018,AirportPivot[[AirportID]:[AirportID]],0))</f>
        <v>80</v>
      </c>
    </row>
    <row r="1019" spans="1:18" x14ac:dyDescent="0.25">
      <c r="A1019" s="3" t="s">
        <v>1050</v>
      </c>
      <c r="B1019" s="12">
        <v>41971</v>
      </c>
      <c r="C1019" s="4" t="s">
        <v>27</v>
      </c>
      <c r="D1019" s="4">
        <v>17.3</v>
      </c>
      <c r="E1019" s="4">
        <v>156</v>
      </c>
      <c r="F1019" s="5">
        <v>0.45833333333333331</v>
      </c>
      <c r="G1019" s="6">
        <v>300</v>
      </c>
      <c r="H1019" s="7">
        <v>49500</v>
      </c>
      <c r="I1019" s="7">
        <f>FlightsPivot[[#This Row],[Total Fare]]*10%</f>
        <v>4950</v>
      </c>
      <c r="J1019" s="7">
        <f>FlightsPivot[[#This Row],[Total Fare]]+FlightsPivot[[#This Row],[10% tax ]]</f>
        <v>54450</v>
      </c>
      <c r="K1019" s="4">
        <v>11</v>
      </c>
      <c r="L1019" s="4">
        <v>2014</v>
      </c>
      <c r="M1019" t="str">
        <f>INDEX(RoutesPivot[DepAirport],MATCH($C1019,RoutesPivot[[RouteID]:[RouteID]],0))</f>
        <v>ORD</v>
      </c>
      <c r="N1019" t="str">
        <f>INDEX(RoutesPivot[AirportID],MATCH($C1019,RoutesPivot[[RouteID]:[RouteID]],0))</f>
        <v>ATL</v>
      </c>
      <c r="O1019">
        <f>INDEX(RoutesPivot[Distance],MATCH($C1019,RoutesPivot[[RouteID]:[RouteID]],0))</f>
        <v>510</v>
      </c>
      <c r="P1019">
        <f>INDEX(RoutesPivot[ListPrice],MATCH($C1019,RoutesPivot[[RouteID]:[RouteID]],0))</f>
        <v>200</v>
      </c>
      <c r="Q1019" t="str">
        <f>INDEX(AirportPivot[AirportName],MATCH($N1019,AirportPivot[[AirportID]:[AirportID]],0))</f>
        <v>Hartsfield-Jackson Atlanta International</v>
      </c>
      <c r="R1019">
        <f>INDEX(AirportPivot[Gates (number of available)],MATCH($N1019,AirportPivot[[AirportID]:[AirportID]],0))</f>
        <v>100</v>
      </c>
    </row>
    <row r="1020" spans="1:18" x14ac:dyDescent="0.25">
      <c r="A1020" s="3" t="s">
        <v>1051</v>
      </c>
      <c r="B1020" s="12">
        <v>41896</v>
      </c>
      <c r="C1020" s="4" t="s">
        <v>13</v>
      </c>
      <c r="D1020" s="4">
        <v>2.9</v>
      </c>
      <c r="E1020" s="4">
        <v>110</v>
      </c>
      <c r="F1020" s="5">
        <v>0.29166666666666669</v>
      </c>
      <c r="G1020" s="6">
        <v>250</v>
      </c>
      <c r="H1020" s="7">
        <v>46250</v>
      </c>
      <c r="I1020" s="7">
        <f>FlightsPivot[[#This Row],[Total Fare]]*10%</f>
        <v>4625</v>
      </c>
      <c r="J1020" s="7">
        <f>FlightsPivot[[#This Row],[Total Fare]]+FlightsPivot[[#This Row],[10% tax ]]</f>
        <v>50875</v>
      </c>
      <c r="K1020" s="4">
        <v>9</v>
      </c>
      <c r="L1020" s="4">
        <v>2014</v>
      </c>
      <c r="M1020" t="str">
        <f>INDEX(RoutesPivot[DepAirport],MATCH($C1020,RoutesPivot[[RouteID]:[RouteID]],0))</f>
        <v>ORD</v>
      </c>
      <c r="N1020" t="str">
        <f>INDEX(RoutesPivot[AirportID],MATCH($C1020,RoutesPivot[[RouteID]:[RouteID]],0))</f>
        <v>JFK</v>
      </c>
      <c r="O1020">
        <f>INDEX(RoutesPivot[Distance],MATCH($C1020,RoutesPivot[[RouteID]:[RouteID]],0))</f>
        <v>619</v>
      </c>
      <c r="P1020">
        <f>INDEX(RoutesPivot[ListPrice],MATCH($C1020,RoutesPivot[[RouteID]:[RouteID]],0))</f>
        <v>250</v>
      </c>
      <c r="Q1020" t="str">
        <f>INDEX(AirportPivot[AirportName],MATCH($N1020,AirportPivot[[AirportID]:[AirportID]],0))</f>
        <v>John F Kennedy International</v>
      </c>
      <c r="R1020">
        <f>INDEX(AirportPivot[Gates (number of available)],MATCH($N1020,AirportPivot[[AirportID]:[AirportID]],0))</f>
        <v>120</v>
      </c>
    </row>
    <row r="1021" spans="1:18" x14ac:dyDescent="0.25">
      <c r="A1021" s="3" t="s">
        <v>1052</v>
      </c>
      <c r="B1021" s="12">
        <v>42088</v>
      </c>
      <c r="C1021" s="4" t="s">
        <v>40</v>
      </c>
      <c r="D1021" s="4">
        <v>1.4</v>
      </c>
      <c r="E1021" s="4">
        <v>113</v>
      </c>
      <c r="F1021" s="5">
        <v>0.70833333333333337</v>
      </c>
      <c r="G1021" s="6">
        <v>115</v>
      </c>
      <c r="H1021" s="7">
        <v>21275</v>
      </c>
      <c r="I1021" s="7">
        <f>FlightsPivot[[#This Row],[Total Fare]]*10%</f>
        <v>2127.5</v>
      </c>
      <c r="J1021" s="7">
        <f>FlightsPivot[[#This Row],[Total Fare]]+FlightsPivot[[#This Row],[10% tax ]]</f>
        <v>23402.5</v>
      </c>
      <c r="K1021" s="4">
        <v>3</v>
      </c>
      <c r="L1021" s="4">
        <v>2015</v>
      </c>
      <c r="M1021" t="str">
        <f>INDEX(RoutesPivot[DepAirport],MATCH($C1021,RoutesPivot[[RouteID]:[RouteID]],0))</f>
        <v>ORD</v>
      </c>
      <c r="N1021" t="str">
        <f>INDEX(RoutesPivot[AirportID],MATCH($C1021,RoutesPivot[[RouteID]:[RouteID]],0))</f>
        <v>MSP</v>
      </c>
      <c r="O1021">
        <f>INDEX(RoutesPivot[Distance],MATCH($C1021,RoutesPivot[[RouteID]:[RouteID]],0))</f>
        <v>300</v>
      </c>
      <c r="P1021">
        <f>INDEX(RoutesPivot[ListPrice],MATCH($C1021,RoutesPivot[[RouteID]:[RouteID]],0))</f>
        <v>115</v>
      </c>
      <c r="Q1021" t="str">
        <f>INDEX(AirportPivot[AirportName],MATCH($N1021,AirportPivot[[AirportID]:[AirportID]],0))</f>
        <v>Minneapolis-St Paul International/Wold-Chamberlain</v>
      </c>
      <c r="R1021">
        <f>INDEX(AirportPivot[Gates (number of available)],MATCH($N1021,AirportPivot[[AirportID]:[AirportID]],0))</f>
        <v>65</v>
      </c>
    </row>
    <row r="1022" spans="1:18" x14ac:dyDescent="0.25">
      <c r="A1022" s="3" t="s">
        <v>1053</v>
      </c>
      <c r="B1022" s="12">
        <v>42169</v>
      </c>
      <c r="C1022" s="4" t="s">
        <v>17</v>
      </c>
      <c r="D1022" s="4">
        <v>5.5</v>
      </c>
      <c r="E1022" s="4">
        <v>201</v>
      </c>
      <c r="F1022" s="5">
        <v>0.29166666666666669</v>
      </c>
      <c r="G1022" s="6">
        <v>385</v>
      </c>
      <c r="H1022" s="7">
        <v>63525</v>
      </c>
      <c r="I1022" s="7">
        <f>FlightsPivot[[#This Row],[Total Fare]]*10%</f>
        <v>6352.5</v>
      </c>
      <c r="J1022" s="7">
        <f>FlightsPivot[[#This Row],[Total Fare]]+FlightsPivot[[#This Row],[10% tax ]]</f>
        <v>69877.5</v>
      </c>
      <c r="K1022" s="4">
        <v>6</v>
      </c>
      <c r="L1022" s="4">
        <v>2015</v>
      </c>
      <c r="M1022" t="str">
        <f>INDEX(RoutesPivot[DepAirport],MATCH($C1022,RoutesPivot[[RouteID]:[RouteID]],0))</f>
        <v>ORD</v>
      </c>
      <c r="N1022" t="str">
        <f>INDEX(RoutesPivot[AirportID],MATCH($C1022,RoutesPivot[[RouteID]:[RouteID]],0))</f>
        <v>LAX</v>
      </c>
      <c r="O1022">
        <f>INDEX(RoutesPivot[Distance],MATCH($C1022,RoutesPivot[[RouteID]:[RouteID]],0))</f>
        <v>1518</v>
      </c>
      <c r="P1022">
        <f>INDEX(RoutesPivot[ListPrice],MATCH($C1022,RoutesPivot[[RouteID]:[RouteID]],0))</f>
        <v>350</v>
      </c>
      <c r="Q1022" t="str">
        <f>INDEX(AirportPivot[AirportName],MATCH($N1022,AirportPivot[[AirportID]:[AirportID]],0))</f>
        <v>Los Angeles International</v>
      </c>
      <c r="R1022">
        <f>INDEX(AirportPivot[Gates (number of available)],MATCH($N1022,AirportPivot[[AirportID]:[AirportID]],0))</f>
        <v>86</v>
      </c>
    </row>
    <row r="1023" spans="1:18" x14ac:dyDescent="0.25">
      <c r="A1023" s="3" t="s">
        <v>1054</v>
      </c>
      <c r="B1023" s="12">
        <v>42183</v>
      </c>
      <c r="C1023" s="4" t="s">
        <v>23</v>
      </c>
      <c r="D1023" s="4">
        <v>2.2000000000000002</v>
      </c>
      <c r="E1023" s="4">
        <v>94</v>
      </c>
      <c r="F1023" s="5">
        <v>0.8125</v>
      </c>
      <c r="G1023" s="6">
        <v>330</v>
      </c>
      <c r="H1023" s="7">
        <v>61050</v>
      </c>
      <c r="I1023" s="7">
        <f>FlightsPivot[[#This Row],[Total Fare]]*10%</f>
        <v>6105</v>
      </c>
      <c r="J1023" s="7">
        <f>FlightsPivot[[#This Row],[Total Fare]]+FlightsPivot[[#This Row],[10% tax ]]</f>
        <v>67155</v>
      </c>
      <c r="K1023" s="4">
        <v>6</v>
      </c>
      <c r="L1023" s="4">
        <v>2015</v>
      </c>
      <c r="M1023" t="str">
        <f>INDEX(RoutesPivot[DepAirport],MATCH($C1023,RoutesPivot[[RouteID]:[RouteID]],0))</f>
        <v>ORD</v>
      </c>
      <c r="N1023" t="str">
        <f>INDEX(RoutesPivot[AirportID],MATCH($C1023,RoutesPivot[[RouteID]:[RouteID]],0))</f>
        <v>DEN</v>
      </c>
      <c r="O1023">
        <f>INDEX(RoutesPivot[Distance],MATCH($C1023,RoutesPivot[[RouteID]:[RouteID]],0))</f>
        <v>800</v>
      </c>
      <c r="P1023">
        <f>INDEX(RoutesPivot[ListPrice],MATCH($C1023,RoutesPivot[[RouteID]:[RouteID]],0))</f>
        <v>300</v>
      </c>
      <c r="Q1023" t="str">
        <f>INDEX(AirportPivot[AirportName],MATCH($N1023,AirportPivot[[AirportID]:[AirportID]],0))</f>
        <v>Denver International</v>
      </c>
      <c r="R1023">
        <f>INDEX(AirportPivot[Gates (number of available)],MATCH($N1023,AirportPivot[[AirportID]:[AirportID]],0))</f>
        <v>75</v>
      </c>
    </row>
    <row r="1024" spans="1:18" x14ac:dyDescent="0.25">
      <c r="A1024" s="3" t="s">
        <v>1055</v>
      </c>
      <c r="B1024" s="12">
        <v>41998</v>
      </c>
      <c r="C1024" s="4" t="s">
        <v>17</v>
      </c>
      <c r="D1024" s="4">
        <v>6.5</v>
      </c>
      <c r="E1024" s="4">
        <v>121</v>
      </c>
      <c r="F1024" s="5">
        <v>0.79166666666666663</v>
      </c>
      <c r="G1024" s="6">
        <v>490</v>
      </c>
      <c r="H1024" s="7">
        <v>90650</v>
      </c>
      <c r="I1024" s="7">
        <f>FlightsPivot[[#This Row],[Total Fare]]*10%</f>
        <v>9065</v>
      </c>
      <c r="J1024" s="7">
        <f>FlightsPivot[[#This Row],[Total Fare]]+FlightsPivot[[#This Row],[10% tax ]]</f>
        <v>99715</v>
      </c>
      <c r="K1024" s="4">
        <v>12</v>
      </c>
      <c r="L1024" s="4">
        <v>2014</v>
      </c>
      <c r="M1024" t="str">
        <f>INDEX(RoutesPivot[DepAirport],MATCH($C1024,RoutesPivot[[RouteID]:[RouteID]],0))</f>
        <v>ORD</v>
      </c>
      <c r="N1024" t="str">
        <f>INDEX(RoutesPivot[AirportID],MATCH($C1024,RoutesPivot[[RouteID]:[RouteID]],0))</f>
        <v>LAX</v>
      </c>
      <c r="O1024">
        <f>INDEX(RoutesPivot[Distance],MATCH($C1024,RoutesPivot[[RouteID]:[RouteID]],0))</f>
        <v>1518</v>
      </c>
      <c r="P1024">
        <f>INDEX(RoutesPivot[ListPrice],MATCH($C1024,RoutesPivot[[RouteID]:[RouteID]],0))</f>
        <v>350</v>
      </c>
      <c r="Q1024" t="str">
        <f>INDEX(AirportPivot[AirportName],MATCH($N1024,AirportPivot[[AirportID]:[AirportID]],0))</f>
        <v>Los Angeles International</v>
      </c>
      <c r="R1024">
        <f>INDEX(AirportPivot[Gates (number of available)],MATCH($N1024,AirportPivot[[AirportID]:[AirportID]],0))</f>
        <v>86</v>
      </c>
    </row>
    <row r="1025" spans="1:18" x14ac:dyDescent="0.25">
      <c r="A1025" s="3" t="s">
        <v>1056</v>
      </c>
      <c r="B1025" s="12">
        <v>42167</v>
      </c>
      <c r="C1025" s="4" t="s">
        <v>40</v>
      </c>
      <c r="D1025" s="4">
        <v>0.5</v>
      </c>
      <c r="E1025" s="4">
        <v>27</v>
      </c>
      <c r="F1025" s="5">
        <v>0.29166666666666669</v>
      </c>
      <c r="G1025" s="6">
        <v>126.5</v>
      </c>
      <c r="H1025" s="7">
        <v>23402.5</v>
      </c>
      <c r="I1025" s="7">
        <f>FlightsPivot[[#This Row],[Total Fare]]*10%</f>
        <v>2340.25</v>
      </c>
      <c r="J1025" s="7">
        <f>FlightsPivot[[#This Row],[Total Fare]]+FlightsPivot[[#This Row],[10% tax ]]</f>
        <v>25742.75</v>
      </c>
      <c r="K1025" s="4">
        <v>6</v>
      </c>
      <c r="L1025" s="4">
        <v>2015</v>
      </c>
      <c r="M1025" t="str">
        <f>INDEX(RoutesPivot[DepAirport],MATCH($C1025,RoutesPivot[[RouteID]:[RouteID]],0))</f>
        <v>ORD</v>
      </c>
      <c r="N1025" t="str">
        <f>INDEX(RoutesPivot[AirportID],MATCH($C1025,RoutesPivot[[RouteID]:[RouteID]],0))</f>
        <v>MSP</v>
      </c>
      <c r="O1025">
        <f>INDEX(RoutesPivot[Distance],MATCH($C1025,RoutesPivot[[RouteID]:[RouteID]],0))</f>
        <v>300</v>
      </c>
      <c r="P1025">
        <f>INDEX(RoutesPivot[ListPrice],MATCH($C1025,RoutesPivot[[RouteID]:[RouteID]],0))</f>
        <v>115</v>
      </c>
      <c r="Q1025" t="str">
        <f>INDEX(AirportPivot[AirportName],MATCH($N1025,AirportPivot[[AirportID]:[AirportID]],0))</f>
        <v>Minneapolis-St Paul International/Wold-Chamberlain</v>
      </c>
      <c r="R1025">
        <f>INDEX(AirportPivot[Gates (number of available)],MATCH($N1025,AirportPivot[[AirportID]:[AirportID]],0))</f>
        <v>65</v>
      </c>
    </row>
    <row r="1026" spans="1:18" x14ac:dyDescent="0.25">
      <c r="A1026" s="3" t="s">
        <v>1057</v>
      </c>
      <c r="B1026" s="12">
        <v>41858</v>
      </c>
      <c r="C1026" s="4" t="s">
        <v>70</v>
      </c>
      <c r="D1026" s="4">
        <v>2.1</v>
      </c>
      <c r="E1026" s="4">
        <v>58</v>
      </c>
      <c r="F1026" s="5">
        <v>0.3125</v>
      </c>
      <c r="G1026" s="6">
        <v>302.5</v>
      </c>
      <c r="H1026" s="7">
        <v>49912.5</v>
      </c>
      <c r="I1026" s="7">
        <f>FlightsPivot[[#This Row],[Total Fare]]*10%</f>
        <v>4991.25</v>
      </c>
      <c r="J1026" s="7">
        <f>FlightsPivot[[#This Row],[Total Fare]]+FlightsPivot[[#This Row],[10% tax ]]</f>
        <v>54903.75</v>
      </c>
      <c r="K1026" s="4">
        <v>8</v>
      </c>
      <c r="L1026" s="4">
        <v>2014</v>
      </c>
      <c r="M1026" t="str">
        <f>INDEX(RoutesPivot[DepAirport],MATCH($C1026,RoutesPivot[[RouteID]:[RouteID]],0))</f>
        <v>ORD</v>
      </c>
      <c r="N1026" t="str">
        <f>INDEX(RoutesPivot[AirportID],MATCH($C1026,RoutesPivot[[RouteID]:[RouteID]],0))</f>
        <v>LAS</v>
      </c>
      <c r="O1026">
        <f>INDEX(RoutesPivot[Distance],MATCH($C1026,RoutesPivot[[RouteID]:[RouteID]],0))</f>
        <v>1100</v>
      </c>
      <c r="P1026">
        <f>INDEX(RoutesPivot[ListPrice],MATCH($C1026,RoutesPivot[[RouteID]:[RouteID]],0))</f>
        <v>275</v>
      </c>
      <c r="Q1026" t="str">
        <f>INDEX(AirportPivot[AirportName],MATCH($N1026,AirportPivot[[AirportID]:[AirportID]],0))</f>
        <v>McCarran International</v>
      </c>
      <c r="R1026">
        <f>INDEX(AirportPivot[Gates (number of available)],MATCH($N1026,AirportPivot[[AirportID]:[AirportID]],0))</f>
        <v>68</v>
      </c>
    </row>
    <row r="1027" spans="1:18" x14ac:dyDescent="0.25">
      <c r="A1027" s="3" t="s">
        <v>1058</v>
      </c>
      <c r="B1027" s="12">
        <v>41876</v>
      </c>
      <c r="C1027" s="4" t="s">
        <v>23</v>
      </c>
      <c r="D1027" s="4">
        <v>1.3</v>
      </c>
      <c r="E1027" s="4">
        <v>129</v>
      </c>
      <c r="F1027" s="5">
        <v>0.70833333333333337</v>
      </c>
      <c r="G1027" s="6">
        <v>330</v>
      </c>
      <c r="H1027" s="7">
        <v>61050</v>
      </c>
      <c r="I1027" s="7">
        <f>FlightsPivot[[#This Row],[Total Fare]]*10%</f>
        <v>6105</v>
      </c>
      <c r="J1027" s="7">
        <f>FlightsPivot[[#This Row],[Total Fare]]+FlightsPivot[[#This Row],[10% tax ]]</f>
        <v>67155</v>
      </c>
      <c r="K1027" s="4">
        <v>8</v>
      </c>
      <c r="L1027" s="4">
        <v>2014</v>
      </c>
      <c r="M1027" t="str">
        <f>INDEX(RoutesPivot[DepAirport],MATCH($C1027,RoutesPivot[[RouteID]:[RouteID]],0))</f>
        <v>ORD</v>
      </c>
      <c r="N1027" t="str">
        <f>INDEX(RoutesPivot[AirportID],MATCH($C1027,RoutesPivot[[RouteID]:[RouteID]],0))</f>
        <v>DEN</v>
      </c>
      <c r="O1027">
        <f>INDEX(RoutesPivot[Distance],MATCH($C1027,RoutesPivot[[RouteID]:[RouteID]],0))</f>
        <v>800</v>
      </c>
      <c r="P1027">
        <f>INDEX(RoutesPivot[ListPrice],MATCH($C1027,RoutesPivot[[RouteID]:[RouteID]],0))</f>
        <v>300</v>
      </c>
      <c r="Q1027" t="str">
        <f>INDEX(AirportPivot[AirportName],MATCH($N1027,AirportPivot[[AirportID]:[AirportID]],0))</f>
        <v>Denver International</v>
      </c>
      <c r="R1027">
        <f>INDEX(AirportPivot[Gates (number of available)],MATCH($N1027,AirportPivot[[AirportID]:[AirportID]],0))</f>
        <v>75</v>
      </c>
    </row>
    <row r="1028" spans="1:18" x14ac:dyDescent="0.25">
      <c r="A1028" s="3" t="s">
        <v>1059</v>
      </c>
      <c r="B1028" s="12">
        <v>42366</v>
      </c>
      <c r="C1028" s="4" t="s">
        <v>25</v>
      </c>
      <c r="D1028" s="4">
        <v>2.1</v>
      </c>
      <c r="E1028" s="4">
        <v>114</v>
      </c>
      <c r="F1028" s="5">
        <v>0.64583333333333337</v>
      </c>
      <c r="G1028" s="6">
        <v>200</v>
      </c>
      <c r="H1028" s="7">
        <v>37000</v>
      </c>
      <c r="I1028" s="7">
        <f>FlightsPivot[[#This Row],[Total Fare]]*10%</f>
        <v>3700</v>
      </c>
      <c r="J1028" s="7">
        <f>FlightsPivot[[#This Row],[Total Fare]]+FlightsPivot[[#This Row],[10% tax ]]</f>
        <v>40700</v>
      </c>
      <c r="K1028" s="4">
        <v>12</v>
      </c>
      <c r="L1028" s="4">
        <v>2015</v>
      </c>
      <c r="M1028" t="str">
        <f>INDEX(RoutesPivot[DepAirport],MATCH($C1028,RoutesPivot[[RouteID]:[RouteID]],0))</f>
        <v>ORD</v>
      </c>
      <c r="N1028" t="str">
        <f>INDEX(RoutesPivot[AirportID],MATCH($C1028,RoutesPivot[[RouteID]:[RouteID]],0))</f>
        <v>DFW</v>
      </c>
      <c r="O1028">
        <f>INDEX(RoutesPivot[Distance],MATCH($C1028,RoutesPivot[[RouteID]:[RouteID]],0))</f>
        <v>700</v>
      </c>
      <c r="P1028">
        <f>INDEX(RoutesPivot[ListPrice],MATCH($C1028,RoutesPivot[[RouteID]:[RouteID]],0))</f>
        <v>200</v>
      </c>
      <c r="Q1028" t="str">
        <f>INDEX(AirportPivot[AirportName],MATCH($N1028,AirportPivot[[AirportID]:[AirportID]],0))</f>
        <v>Dallas/Fort Worth International</v>
      </c>
      <c r="R1028">
        <f>INDEX(AirportPivot[Gates (number of available)],MATCH($N1028,AirportPivot[[AirportID]:[AirportID]],0))</f>
        <v>130</v>
      </c>
    </row>
    <row r="1029" spans="1:18" x14ac:dyDescent="0.25">
      <c r="A1029" s="3" t="s">
        <v>1060</v>
      </c>
      <c r="B1029" s="12">
        <v>41977</v>
      </c>
      <c r="C1029" s="4" t="s">
        <v>47</v>
      </c>
      <c r="D1029" s="4">
        <v>1.5</v>
      </c>
      <c r="E1029" s="4">
        <v>173</v>
      </c>
      <c r="F1029" s="5">
        <v>0.83333333333333337</v>
      </c>
      <c r="G1029" s="6">
        <v>250</v>
      </c>
      <c r="H1029" s="7">
        <v>41250</v>
      </c>
      <c r="I1029" s="7">
        <f>FlightsPivot[[#This Row],[Total Fare]]*10%</f>
        <v>4125</v>
      </c>
      <c r="J1029" s="7">
        <f>FlightsPivot[[#This Row],[Total Fare]]+FlightsPivot[[#This Row],[10% tax ]]</f>
        <v>45375</v>
      </c>
      <c r="K1029" s="4">
        <v>12</v>
      </c>
      <c r="L1029" s="4">
        <v>2014</v>
      </c>
      <c r="M1029" t="str">
        <f>INDEX(RoutesPivot[DepAirport],MATCH($C1029,RoutesPivot[[RouteID]:[RouteID]],0))</f>
        <v>ORD</v>
      </c>
      <c r="N1029" t="str">
        <f>INDEX(RoutesPivot[AirportID],MATCH($C1029,RoutesPivot[[RouteID]:[RouteID]],0))</f>
        <v>PHX</v>
      </c>
      <c r="O1029">
        <f>INDEX(RoutesPivot[Distance],MATCH($C1029,RoutesPivot[[RouteID]:[RouteID]],0))</f>
        <v>1200</v>
      </c>
      <c r="P1029">
        <f>INDEX(RoutesPivot[ListPrice],MATCH($C1029,RoutesPivot[[RouteID]:[RouteID]],0))</f>
        <v>250</v>
      </c>
      <c r="Q1029" t="str">
        <f>INDEX(AirportPivot[AirportName],MATCH($N1029,AirportPivot[[AirportID]:[AirportID]],0))</f>
        <v>Phoenix Sky Harbor International</v>
      </c>
      <c r="R1029">
        <f>INDEX(AirportPivot[Gates (number of available)],MATCH($N1029,AirportPivot[[AirportID]:[AirportID]],0))</f>
        <v>60</v>
      </c>
    </row>
    <row r="1030" spans="1:18" x14ac:dyDescent="0.25">
      <c r="A1030" s="3" t="s">
        <v>1061</v>
      </c>
      <c r="B1030" s="12">
        <v>41849</v>
      </c>
      <c r="C1030" s="4" t="s">
        <v>86</v>
      </c>
      <c r="D1030" s="4">
        <v>2.5</v>
      </c>
      <c r="E1030" s="4">
        <v>131</v>
      </c>
      <c r="F1030" s="5">
        <v>0.72916666666666663</v>
      </c>
      <c r="G1030" s="6">
        <v>126.5</v>
      </c>
      <c r="H1030" s="7">
        <v>23402.5</v>
      </c>
      <c r="I1030" s="7">
        <f>FlightsPivot[[#This Row],[Total Fare]]*10%</f>
        <v>2340.25</v>
      </c>
      <c r="J1030" s="7">
        <f>FlightsPivot[[#This Row],[Total Fare]]+FlightsPivot[[#This Row],[10% tax ]]</f>
        <v>25742.75</v>
      </c>
      <c r="K1030" s="4">
        <v>7</v>
      </c>
      <c r="L1030" s="4">
        <v>2014</v>
      </c>
      <c r="M1030" t="str">
        <f>INDEX(RoutesPivot[DepAirport],MATCH($C1030,RoutesPivot[[RouteID]:[RouteID]],0))</f>
        <v>ORD</v>
      </c>
      <c r="N1030" t="str">
        <f>INDEX(RoutesPivot[AirportID],MATCH($C1030,RoutesPivot[[RouteID]:[RouteID]],0))</f>
        <v>DTW</v>
      </c>
      <c r="O1030">
        <f>INDEX(RoutesPivot[Distance],MATCH($C1030,RoutesPivot[[RouteID]:[RouteID]],0))</f>
        <v>200</v>
      </c>
      <c r="P1030">
        <f>INDEX(RoutesPivot[ListPrice],MATCH($C1030,RoutesPivot[[RouteID]:[RouteID]],0))</f>
        <v>115</v>
      </c>
      <c r="Q1030" t="str">
        <f>INDEX(AirportPivot[AirportName],MATCH($N1030,AirportPivot[[AirportID]:[AirportID]],0))</f>
        <v>Detroit Metropolitan Wayne County</v>
      </c>
      <c r="R1030">
        <f>INDEX(AirportPivot[Gates (number of available)],MATCH($N1030,AirportPivot[[AirportID]:[AirportID]],0))</f>
        <v>60</v>
      </c>
    </row>
    <row r="1031" spans="1:18" x14ac:dyDescent="0.25">
      <c r="A1031" s="3" t="s">
        <v>1062</v>
      </c>
      <c r="B1031" s="12">
        <v>42360</v>
      </c>
      <c r="C1031" s="4" t="s">
        <v>47</v>
      </c>
      <c r="D1031" s="4">
        <v>2.7</v>
      </c>
      <c r="E1031" s="4">
        <v>55</v>
      </c>
      <c r="F1031" s="5">
        <v>0.77083333333333337</v>
      </c>
      <c r="G1031" s="6">
        <v>350</v>
      </c>
      <c r="H1031" s="7">
        <v>57750</v>
      </c>
      <c r="I1031" s="7">
        <f>FlightsPivot[[#This Row],[Total Fare]]*10%</f>
        <v>5775</v>
      </c>
      <c r="J1031" s="7">
        <f>FlightsPivot[[#This Row],[Total Fare]]+FlightsPivot[[#This Row],[10% tax ]]</f>
        <v>63525</v>
      </c>
      <c r="K1031" s="4">
        <v>12</v>
      </c>
      <c r="L1031" s="4">
        <v>2015</v>
      </c>
      <c r="M1031" t="str">
        <f>INDEX(RoutesPivot[DepAirport],MATCH($C1031,RoutesPivot[[RouteID]:[RouteID]],0))</f>
        <v>ORD</v>
      </c>
      <c r="N1031" t="str">
        <f>INDEX(RoutesPivot[AirportID],MATCH($C1031,RoutesPivot[[RouteID]:[RouteID]],0))</f>
        <v>PHX</v>
      </c>
      <c r="O1031">
        <f>INDEX(RoutesPivot[Distance],MATCH($C1031,RoutesPivot[[RouteID]:[RouteID]],0))</f>
        <v>1200</v>
      </c>
      <c r="P1031">
        <f>INDEX(RoutesPivot[ListPrice],MATCH($C1031,RoutesPivot[[RouteID]:[RouteID]],0))</f>
        <v>250</v>
      </c>
      <c r="Q1031" t="str">
        <f>INDEX(AirportPivot[AirportName],MATCH($N1031,AirportPivot[[AirportID]:[AirportID]],0))</f>
        <v>Phoenix Sky Harbor International</v>
      </c>
      <c r="R1031">
        <f>INDEX(AirportPivot[Gates (number of available)],MATCH($N1031,AirportPivot[[AirportID]:[AirportID]],0))</f>
        <v>60</v>
      </c>
    </row>
    <row r="1032" spans="1:18" x14ac:dyDescent="0.25">
      <c r="A1032" s="3" t="s">
        <v>1063</v>
      </c>
      <c r="B1032" s="12">
        <v>41771</v>
      </c>
      <c r="C1032" s="4" t="s">
        <v>23</v>
      </c>
      <c r="D1032" s="4">
        <v>2.2999999999999998</v>
      </c>
      <c r="E1032" s="4">
        <v>45</v>
      </c>
      <c r="F1032" s="5">
        <v>0.72916666666666663</v>
      </c>
      <c r="G1032" s="6">
        <v>300</v>
      </c>
      <c r="H1032" s="7">
        <v>49500</v>
      </c>
      <c r="I1032" s="7">
        <f>FlightsPivot[[#This Row],[Total Fare]]*10%</f>
        <v>4950</v>
      </c>
      <c r="J1032" s="7">
        <f>FlightsPivot[[#This Row],[Total Fare]]+FlightsPivot[[#This Row],[10% tax ]]</f>
        <v>54450</v>
      </c>
      <c r="K1032" s="4">
        <v>5</v>
      </c>
      <c r="L1032" s="4">
        <v>2014</v>
      </c>
      <c r="M1032" t="str">
        <f>INDEX(RoutesPivot[DepAirport],MATCH($C1032,RoutesPivot[[RouteID]:[RouteID]],0))</f>
        <v>ORD</v>
      </c>
      <c r="N1032" t="str">
        <f>INDEX(RoutesPivot[AirportID],MATCH($C1032,RoutesPivot[[RouteID]:[RouteID]],0))</f>
        <v>DEN</v>
      </c>
      <c r="O1032">
        <f>INDEX(RoutesPivot[Distance],MATCH($C1032,RoutesPivot[[RouteID]:[RouteID]],0))</f>
        <v>800</v>
      </c>
      <c r="P1032">
        <f>INDEX(RoutesPivot[ListPrice],MATCH($C1032,RoutesPivot[[RouteID]:[RouteID]],0))</f>
        <v>300</v>
      </c>
      <c r="Q1032" t="str">
        <f>INDEX(AirportPivot[AirportName],MATCH($N1032,AirportPivot[[AirportID]:[AirportID]],0))</f>
        <v>Denver International</v>
      </c>
      <c r="R1032">
        <f>INDEX(AirportPivot[Gates (number of available)],MATCH($N1032,AirportPivot[[AirportID]:[AirportID]],0))</f>
        <v>75</v>
      </c>
    </row>
    <row r="1033" spans="1:18" x14ac:dyDescent="0.25">
      <c r="A1033" s="3" t="s">
        <v>1064</v>
      </c>
      <c r="B1033" s="12">
        <v>41975</v>
      </c>
      <c r="C1033" s="4" t="s">
        <v>19</v>
      </c>
      <c r="D1033" s="4">
        <v>1.4</v>
      </c>
      <c r="E1033" s="4">
        <v>70</v>
      </c>
      <c r="F1033" s="5">
        <v>0.29166666666666669</v>
      </c>
      <c r="G1033" s="6">
        <v>200</v>
      </c>
      <c r="H1033" s="7">
        <v>36200</v>
      </c>
      <c r="I1033" s="7">
        <f>FlightsPivot[[#This Row],[Total Fare]]*10%</f>
        <v>3620</v>
      </c>
      <c r="J1033" s="7">
        <f>FlightsPivot[[#This Row],[Total Fare]]+FlightsPivot[[#This Row],[10% tax ]]</f>
        <v>39820</v>
      </c>
      <c r="K1033" s="4">
        <v>12</v>
      </c>
      <c r="L1033" s="4">
        <v>2014</v>
      </c>
      <c r="M1033" t="str">
        <f>INDEX(RoutesPivot[DepAirport],MATCH($C1033,RoutesPivot[[RouteID]:[RouteID]],0))</f>
        <v>ORD</v>
      </c>
      <c r="N1033" t="str">
        <f>INDEX(RoutesPivot[AirportID],MATCH($C1033,RoutesPivot[[RouteID]:[RouteID]],0))</f>
        <v>IAH</v>
      </c>
      <c r="O1033">
        <f>INDEX(RoutesPivot[Distance],MATCH($C1033,RoutesPivot[[RouteID]:[RouteID]],0))</f>
        <v>800</v>
      </c>
      <c r="P1033">
        <f>INDEX(RoutesPivot[ListPrice],MATCH($C1033,RoutesPivot[[RouteID]:[RouteID]],0))</f>
        <v>200</v>
      </c>
      <c r="Q1033" t="str">
        <f>INDEX(AirportPivot[AirportName],MATCH($N1033,AirportPivot[[AirportID]:[AirportID]],0))</f>
        <v>George Bush Intercontinental/Houston</v>
      </c>
      <c r="R1033">
        <f>INDEX(AirportPivot[Gates (number of available)],MATCH($N1033,AirportPivot[[AirportID]:[AirportID]],0))</f>
        <v>80</v>
      </c>
    </row>
    <row r="1034" spans="1:18" x14ac:dyDescent="0.25">
      <c r="A1034" s="3" t="s">
        <v>1065</v>
      </c>
      <c r="B1034" s="12">
        <v>42294</v>
      </c>
      <c r="C1034" s="4" t="s">
        <v>17</v>
      </c>
      <c r="D1034" s="4">
        <v>3.4</v>
      </c>
      <c r="E1034" s="4">
        <v>28</v>
      </c>
      <c r="F1034" s="5">
        <v>0.3125</v>
      </c>
      <c r="G1034" s="6">
        <v>350</v>
      </c>
      <c r="H1034" s="7">
        <v>64750</v>
      </c>
      <c r="I1034" s="7">
        <f>FlightsPivot[[#This Row],[Total Fare]]*10%</f>
        <v>6475</v>
      </c>
      <c r="J1034" s="7">
        <f>FlightsPivot[[#This Row],[Total Fare]]+FlightsPivot[[#This Row],[10% tax ]]</f>
        <v>71225</v>
      </c>
      <c r="K1034" s="4">
        <v>10</v>
      </c>
      <c r="L1034" s="4">
        <v>2015</v>
      </c>
      <c r="M1034" t="str">
        <f>INDEX(RoutesPivot[DepAirport],MATCH($C1034,RoutesPivot[[RouteID]:[RouteID]],0))</f>
        <v>ORD</v>
      </c>
      <c r="N1034" t="str">
        <f>INDEX(RoutesPivot[AirportID],MATCH($C1034,RoutesPivot[[RouteID]:[RouteID]],0))</f>
        <v>LAX</v>
      </c>
      <c r="O1034">
        <f>INDEX(RoutesPivot[Distance],MATCH($C1034,RoutesPivot[[RouteID]:[RouteID]],0))</f>
        <v>1518</v>
      </c>
      <c r="P1034">
        <f>INDEX(RoutesPivot[ListPrice],MATCH($C1034,RoutesPivot[[RouteID]:[RouteID]],0))</f>
        <v>350</v>
      </c>
      <c r="Q1034" t="str">
        <f>INDEX(AirportPivot[AirportName],MATCH($N1034,AirportPivot[[AirportID]:[AirportID]],0))</f>
        <v>Los Angeles International</v>
      </c>
      <c r="R1034">
        <f>INDEX(AirportPivot[Gates (number of available)],MATCH($N1034,AirportPivot[[AirportID]:[AirportID]],0))</f>
        <v>86</v>
      </c>
    </row>
    <row r="1035" spans="1:18" x14ac:dyDescent="0.25">
      <c r="A1035" s="3" t="s">
        <v>1066</v>
      </c>
      <c r="B1035" s="12">
        <v>41704</v>
      </c>
      <c r="C1035" s="4" t="s">
        <v>33</v>
      </c>
      <c r="D1035" s="4">
        <v>2.9</v>
      </c>
      <c r="E1035" s="4">
        <v>111</v>
      </c>
      <c r="F1035" s="5">
        <v>0.3125</v>
      </c>
      <c r="G1035" s="6">
        <v>375</v>
      </c>
      <c r="H1035" s="7">
        <v>69375</v>
      </c>
      <c r="I1035" s="7">
        <f>FlightsPivot[[#This Row],[Total Fare]]*10%</f>
        <v>6937.5</v>
      </c>
      <c r="J1035" s="7">
        <f>FlightsPivot[[#This Row],[Total Fare]]+FlightsPivot[[#This Row],[10% tax ]]</f>
        <v>76312.5</v>
      </c>
      <c r="K1035" s="4">
        <v>3</v>
      </c>
      <c r="L1035" s="4">
        <v>2014</v>
      </c>
      <c r="M1035" t="str">
        <f>INDEX(RoutesPivot[DepAirport],MATCH($C1035,RoutesPivot[[RouteID]:[RouteID]],0))</f>
        <v>ORD</v>
      </c>
      <c r="N1035" t="str">
        <f>INDEX(RoutesPivot[AirportID],MATCH($C1035,RoutesPivot[[RouteID]:[RouteID]],0))</f>
        <v>SFO</v>
      </c>
      <c r="O1035">
        <f>INDEX(RoutesPivot[Distance],MATCH($C1035,RoutesPivot[[RouteID]:[RouteID]],0))</f>
        <v>1600</v>
      </c>
      <c r="P1035">
        <f>INDEX(RoutesPivot[ListPrice],MATCH($C1035,RoutesPivot[[RouteID]:[RouteID]],0))</f>
        <v>375</v>
      </c>
      <c r="Q1035" t="str">
        <f>INDEX(AirportPivot[AirportName],MATCH($N1035,AirportPivot[[AirportID]:[AirportID]],0))</f>
        <v>San Francisco International</v>
      </c>
      <c r="R1035">
        <f>INDEX(AirportPivot[Gates (number of available)],MATCH($N1035,AirportPivot[[AirportID]:[AirportID]],0))</f>
        <v>70</v>
      </c>
    </row>
    <row r="1036" spans="1:18" x14ac:dyDescent="0.25">
      <c r="A1036" s="3" t="s">
        <v>1067</v>
      </c>
      <c r="B1036" s="12">
        <v>41731</v>
      </c>
      <c r="C1036" s="4" t="s">
        <v>15</v>
      </c>
      <c r="D1036" s="4">
        <v>1.9</v>
      </c>
      <c r="E1036" s="4">
        <v>2</v>
      </c>
      <c r="F1036" s="5">
        <v>0.45833333333333331</v>
      </c>
      <c r="G1036" s="6">
        <v>225</v>
      </c>
      <c r="H1036" s="7">
        <v>41625</v>
      </c>
      <c r="I1036" s="7">
        <f>FlightsPivot[[#This Row],[Total Fare]]*10%</f>
        <v>4162.5</v>
      </c>
      <c r="J1036" s="7">
        <f>FlightsPivot[[#This Row],[Total Fare]]+FlightsPivot[[#This Row],[10% tax ]]</f>
        <v>45787.5</v>
      </c>
      <c r="K1036" s="4">
        <v>4</v>
      </c>
      <c r="L1036" s="4">
        <v>2014</v>
      </c>
      <c r="M1036" t="str">
        <f>INDEX(RoutesPivot[DepAirport],MATCH($C1036,RoutesPivot[[RouteID]:[RouteID]],0))</f>
        <v>ORD</v>
      </c>
      <c r="N1036" t="str">
        <f>INDEX(RoutesPivot[AirportID],MATCH($C1036,RoutesPivot[[RouteID]:[RouteID]],0))</f>
        <v>EWR</v>
      </c>
      <c r="O1036">
        <f>INDEX(RoutesPivot[Distance],MATCH($C1036,RoutesPivot[[RouteID]:[RouteID]],0))</f>
        <v>600</v>
      </c>
      <c r="P1036">
        <f>INDEX(RoutesPivot[ListPrice],MATCH($C1036,RoutesPivot[[RouteID]:[RouteID]],0))</f>
        <v>225</v>
      </c>
      <c r="Q1036" t="str">
        <f>INDEX(AirportPivot[AirportName],MATCH($N1036,AirportPivot[[AirportID]:[AirportID]],0))</f>
        <v>Newark Liberty International</v>
      </c>
      <c r="R1036">
        <f>INDEX(AirportPivot[Gates (number of available)],MATCH($N1036,AirportPivot[[AirportID]:[AirportID]],0))</f>
        <v>82</v>
      </c>
    </row>
    <row r="1037" spans="1:18" x14ac:dyDescent="0.25">
      <c r="A1037" s="3" t="s">
        <v>1068</v>
      </c>
      <c r="B1037" s="12">
        <v>42131</v>
      </c>
      <c r="C1037" s="4" t="s">
        <v>19</v>
      </c>
      <c r="D1037" s="4">
        <v>2.5</v>
      </c>
      <c r="E1037" s="4">
        <v>26</v>
      </c>
      <c r="F1037" s="5">
        <v>0.75</v>
      </c>
      <c r="G1037" s="6">
        <v>200</v>
      </c>
      <c r="H1037" s="7">
        <v>37000</v>
      </c>
      <c r="I1037" s="7">
        <f>FlightsPivot[[#This Row],[Total Fare]]*10%</f>
        <v>3700</v>
      </c>
      <c r="J1037" s="7">
        <f>FlightsPivot[[#This Row],[Total Fare]]+FlightsPivot[[#This Row],[10% tax ]]</f>
        <v>40700</v>
      </c>
      <c r="K1037" s="4">
        <v>5</v>
      </c>
      <c r="L1037" s="4">
        <v>2015</v>
      </c>
      <c r="M1037" t="str">
        <f>INDEX(RoutesPivot[DepAirport],MATCH($C1037,RoutesPivot[[RouteID]:[RouteID]],0))</f>
        <v>ORD</v>
      </c>
      <c r="N1037" t="str">
        <f>INDEX(RoutesPivot[AirportID],MATCH($C1037,RoutesPivot[[RouteID]:[RouteID]],0))</f>
        <v>IAH</v>
      </c>
      <c r="O1037">
        <f>INDEX(RoutesPivot[Distance],MATCH($C1037,RoutesPivot[[RouteID]:[RouteID]],0))</f>
        <v>800</v>
      </c>
      <c r="P1037">
        <f>INDEX(RoutesPivot[ListPrice],MATCH($C1037,RoutesPivot[[RouteID]:[RouteID]],0))</f>
        <v>200</v>
      </c>
      <c r="Q1037" t="str">
        <f>INDEX(AirportPivot[AirportName],MATCH($N1037,AirportPivot[[AirportID]:[AirportID]],0))</f>
        <v>George Bush Intercontinental/Houston</v>
      </c>
      <c r="R1037">
        <f>INDEX(AirportPivot[Gates (number of available)],MATCH($N1037,AirportPivot[[AirportID]:[AirportID]],0))</f>
        <v>80</v>
      </c>
    </row>
    <row r="1038" spans="1:18" x14ac:dyDescent="0.25">
      <c r="A1038" s="3" t="s">
        <v>1069</v>
      </c>
      <c r="B1038" s="12">
        <v>41910</v>
      </c>
      <c r="C1038" s="4" t="s">
        <v>11</v>
      </c>
      <c r="D1038" s="4">
        <v>2.4</v>
      </c>
      <c r="E1038" s="4">
        <v>17</v>
      </c>
      <c r="F1038" s="5">
        <v>0.8125</v>
      </c>
      <c r="G1038" s="6">
        <v>300</v>
      </c>
      <c r="H1038" s="7">
        <v>55500</v>
      </c>
      <c r="I1038" s="7">
        <f>FlightsPivot[[#This Row],[Total Fare]]*10%</f>
        <v>5550</v>
      </c>
      <c r="J1038" s="7">
        <f>FlightsPivot[[#This Row],[Total Fare]]+FlightsPivot[[#This Row],[10% tax ]]</f>
        <v>61050</v>
      </c>
      <c r="K1038" s="4">
        <v>9</v>
      </c>
      <c r="L1038" s="4">
        <v>2014</v>
      </c>
      <c r="M1038" t="str">
        <f>INDEX(RoutesPivot[DepAirport],MATCH($C1038,RoutesPivot[[RouteID]:[RouteID]],0))</f>
        <v>ORD</v>
      </c>
      <c r="N1038" t="str">
        <f>INDEX(RoutesPivot[AirportID],MATCH($C1038,RoutesPivot[[RouteID]:[RouteID]],0))</f>
        <v>BOS</v>
      </c>
      <c r="O1038">
        <f>INDEX(RoutesPivot[Distance],MATCH($C1038,RoutesPivot[[RouteID]:[RouteID]],0))</f>
        <v>730</v>
      </c>
      <c r="P1038">
        <f>INDEX(RoutesPivot[ListPrice],MATCH($C1038,RoutesPivot[[RouteID]:[RouteID]],0))</f>
        <v>300</v>
      </c>
      <c r="Q1038" t="str">
        <f>INDEX(AirportPivot[AirportName],MATCH($N1038,AirportPivot[[AirportID]:[AirportID]],0))</f>
        <v>General Edward Lawrence Logan International</v>
      </c>
      <c r="R1038">
        <f>INDEX(AirportPivot[Gates (number of available)],MATCH($N1038,AirportPivot[[AirportID]:[AirportID]],0))</f>
        <v>63</v>
      </c>
    </row>
    <row r="1039" spans="1:18" x14ac:dyDescent="0.25">
      <c r="A1039" s="3" t="s">
        <v>1070</v>
      </c>
      <c r="B1039" s="12">
        <v>41908</v>
      </c>
      <c r="C1039" s="4" t="s">
        <v>15</v>
      </c>
      <c r="D1039" s="4">
        <v>2.1</v>
      </c>
      <c r="E1039" s="4">
        <v>2</v>
      </c>
      <c r="F1039" s="5">
        <v>0.29166666666666669</v>
      </c>
      <c r="G1039" s="6">
        <v>225</v>
      </c>
      <c r="H1039" s="7">
        <v>41625</v>
      </c>
      <c r="I1039" s="7">
        <f>FlightsPivot[[#This Row],[Total Fare]]*10%</f>
        <v>4162.5</v>
      </c>
      <c r="J1039" s="7">
        <f>FlightsPivot[[#This Row],[Total Fare]]+FlightsPivot[[#This Row],[10% tax ]]</f>
        <v>45787.5</v>
      </c>
      <c r="K1039" s="4">
        <v>9</v>
      </c>
      <c r="L1039" s="4">
        <v>2014</v>
      </c>
      <c r="M1039" t="str">
        <f>INDEX(RoutesPivot[DepAirport],MATCH($C1039,RoutesPivot[[RouteID]:[RouteID]],0))</f>
        <v>ORD</v>
      </c>
      <c r="N1039" t="str">
        <f>INDEX(RoutesPivot[AirportID],MATCH($C1039,RoutesPivot[[RouteID]:[RouteID]],0))</f>
        <v>EWR</v>
      </c>
      <c r="O1039">
        <f>INDEX(RoutesPivot[Distance],MATCH($C1039,RoutesPivot[[RouteID]:[RouteID]],0))</f>
        <v>600</v>
      </c>
      <c r="P1039">
        <f>INDEX(RoutesPivot[ListPrice],MATCH($C1039,RoutesPivot[[RouteID]:[RouteID]],0))</f>
        <v>225</v>
      </c>
      <c r="Q1039" t="str">
        <f>INDEX(AirportPivot[AirportName],MATCH($N1039,AirportPivot[[AirportID]:[AirportID]],0))</f>
        <v>Newark Liberty International</v>
      </c>
      <c r="R1039">
        <f>INDEX(AirportPivot[Gates (number of available)],MATCH($N1039,AirportPivot[[AirportID]:[AirportID]],0))</f>
        <v>82</v>
      </c>
    </row>
    <row r="1040" spans="1:18" x14ac:dyDescent="0.25">
      <c r="A1040" s="3" t="s">
        <v>1071</v>
      </c>
      <c r="B1040" s="12">
        <v>41997</v>
      </c>
      <c r="C1040" s="4" t="s">
        <v>11</v>
      </c>
      <c r="D1040" s="4">
        <v>5</v>
      </c>
      <c r="E1040" s="4">
        <v>181</v>
      </c>
      <c r="F1040" s="5">
        <v>0.75</v>
      </c>
      <c r="G1040" s="6">
        <v>420</v>
      </c>
      <c r="H1040" s="7">
        <v>69300</v>
      </c>
      <c r="I1040" s="7">
        <f>FlightsPivot[[#This Row],[Total Fare]]*10%</f>
        <v>6930</v>
      </c>
      <c r="J1040" s="7">
        <f>FlightsPivot[[#This Row],[Total Fare]]+FlightsPivot[[#This Row],[10% tax ]]</f>
        <v>76230</v>
      </c>
      <c r="K1040" s="4">
        <v>12</v>
      </c>
      <c r="L1040" s="4">
        <v>2014</v>
      </c>
      <c r="M1040" t="str">
        <f>INDEX(RoutesPivot[DepAirport],MATCH($C1040,RoutesPivot[[RouteID]:[RouteID]],0))</f>
        <v>ORD</v>
      </c>
      <c r="N1040" t="str">
        <f>INDEX(RoutesPivot[AirportID],MATCH($C1040,RoutesPivot[[RouteID]:[RouteID]],0))</f>
        <v>BOS</v>
      </c>
      <c r="O1040">
        <f>INDEX(RoutesPivot[Distance],MATCH($C1040,RoutesPivot[[RouteID]:[RouteID]],0))</f>
        <v>730</v>
      </c>
      <c r="P1040">
        <f>INDEX(RoutesPivot[ListPrice],MATCH($C1040,RoutesPivot[[RouteID]:[RouteID]],0))</f>
        <v>300</v>
      </c>
      <c r="Q1040" t="str">
        <f>INDEX(AirportPivot[AirportName],MATCH($N1040,AirportPivot[[AirportID]:[AirportID]],0))</f>
        <v>General Edward Lawrence Logan International</v>
      </c>
      <c r="R1040">
        <f>INDEX(AirportPivot[Gates (number of available)],MATCH($N1040,AirportPivot[[AirportID]:[AirportID]],0))</f>
        <v>63</v>
      </c>
    </row>
    <row r="1041" spans="1:18" x14ac:dyDescent="0.25">
      <c r="A1041" s="3" t="s">
        <v>1072</v>
      </c>
      <c r="B1041" s="12">
        <v>41771</v>
      </c>
      <c r="C1041" s="4" t="s">
        <v>30</v>
      </c>
      <c r="D1041" s="4">
        <v>2.2999999999999998</v>
      </c>
      <c r="E1041" s="4">
        <v>77</v>
      </c>
      <c r="F1041" s="5">
        <v>0.79166666666666663</v>
      </c>
      <c r="G1041" s="6">
        <v>250</v>
      </c>
      <c r="H1041" s="7">
        <v>45250</v>
      </c>
      <c r="I1041" s="7">
        <f>FlightsPivot[[#This Row],[Total Fare]]*10%</f>
        <v>4525</v>
      </c>
      <c r="J1041" s="7">
        <f>FlightsPivot[[#This Row],[Total Fare]]+FlightsPivot[[#This Row],[10% tax ]]</f>
        <v>49775</v>
      </c>
      <c r="K1041" s="4">
        <v>5</v>
      </c>
      <c r="L1041" s="4">
        <v>2014</v>
      </c>
      <c r="M1041" t="str">
        <f>INDEX(RoutesPivot[DepAirport],MATCH($C1041,RoutesPivot[[RouteID]:[RouteID]],0))</f>
        <v>ORD</v>
      </c>
      <c r="N1041" t="str">
        <f>INDEX(RoutesPivot[AirportID],MATCH($C1041,RoutesPivot[[RouteID]:[RouteID]],0))</f>
        <v>MCO</v>
      </c>
      <c r="O1041">
        <f>INDEX(RoutesPivot[Distance],MATCH($C1041,RoutesPivot[[RouteID]:[RouteID]],0))</f>
        <v>850</v>
      </c>
      <c r="P1041">
        <f>INDEX(RoutesPivot[ListPrice],MATCH($C1041,RoutesPivot[[RouteID]:[RouteID]],0))</f>
        <v>250</v>
      </c>
      <c r="Q1041" t="str">
        <f>INDEX(AirportPivot[AirportName],MATCH($N1041,AirportPivot[[AirportID]:[AirportID]],0))</f>
        <v>Orlando International</v>
      </c>
      <c r="R1041">
        <f>INDEX(AirportPivot[Gates (number of available)],MATCH($N1041,AirportPivot[[AirportID]:[AirportID]],0))</f>
        <v>67</v>
      </c>
    </row>
    <row r="1042" spans="1:18" x14ac:dyDescent="0.25">
      <c r="A1042" s="3" t="s">
        <v>1073</v>
      </c>
      <c r="B1042" s="12">
        <v>42175</v>
      </c>
      <c r="C1042" s="4" t="s">
        <v>37</v>
      </c>
      <c r="D1042" s="4">
        <v>1.1000000000000001</v>
      </c>
      <c r="E1042" s="4">
        <v>110</v>
      </c>
      <c r="F1042" s="5">
        <v>0.79166666666666663</v>
      </c>
      <c r="G1042" s="6">
        <v>385</v>
      </c>
      <c r="H1042" s="7">
        <v>71225</v>
      </c>
      <c r="I1042" s="7">
        <f>FlightsPivot[[#This Row],[Total Fare]]*10%</f>
        <v>7122.5</v>
      </c>
      <c r="J1042" s="7">
        <f>FlightsPivot[[#This Row],[Total Fare]]+FlightsPivot[[#This Row],[10% tax ]]</f>
        <v>78347.5</v>
      </c>
      <c r="K1042" s="4">
        <v>6</v>
      </c>
      <c r="L1042" s="4">
        <v>2015</v>
      </c>
      <c r="M1042" t="str">
        <f>INDEX(RoutesPivot[DepAirport],MATCH($C1042,RoutesPivot[[RouteID]:[RouteID]],0))</f>
        <v>ORD</v>
      </c>
      <c r="N1042" t="str">
        <f>INDEX(RoutesPivot[AirportID],MATCH($C1042,RoutesPivot[[RouteID]:[RouteID]],0))</f>
        <v>SEA</v>
      </c>
      <c r="O1042">
        <f>INDEX(RoutesPivot[Distance],MATCH($C1042,RoutesPivot[[RouteID]:[RouteID]],0))</f>
        <v>1500</v>
      </c>
      <c r="P1042">
        <f>INDEX(RoutesPivot[ListPrice],MATCH($C1042,RoutesPivot[[RouteID]:[RouteID]],0))</f>
        <v>350</v>
      </c>
      <c r="Q1042" t="str">
        <f>INDEX(AirportPivot[AirportName],MATCH($N1042,AirportPivot[[AirportID]:[AirportID]],0))</f>
        <v>Seattle-Tacoma International</v>
      </c>
      <c r="R1042">
        <f>INDEX(AirportPivot[Gates (number of available)],MATCH($N1042,AirportPivot[[AirportID]:[AirportID]],0))</f>
        <v>58</v>
      </c>
    </row>
    <row r="1043" spans="1:18" x14ac:dyDescent="0.25">
      <c r="A1043" s="3" t="s">
        <v>1074</v>
      </c>
      <c r="B1043" s="12">
        <v>41903</v>
      </c>
      <c r="C1043" s="4" t="s">
        <v>30</v>
      </c>
      <c r="D1043" s="4">
        <v>0.6</v>
      </c>
      <c r="E1043" s="4">
        <v>6</v>
      </c>
      <c r="F1043" s="5">
        <v>0.79166666666666663</v>
      </c>
      <c r="G1043" s="6">
        <v>250</v>
      </c>
      <c r="H1043" s="7">
        <v>46250</v>
      </c>
      <c r="I1043" s="7">
        <f>FlightsPivot[[#This Row],[Total Fare]]*10%</f>
        <v>4625</v>
      </c>
      <c r="J1043" s="7">
        <f>FlightsPivot[[#This Row],[Total Fare]]+FlightsPivot[[#This Row],[10% tax ]]</f>
        <v>50875</v>
      </c>
      <c r="K1043" s="4">
        <v>9</v>
      </c>
      <c r="L1043" s="4">
        <v>2014</v>
      </c>
      <c r="M1043" t="str">
        <f>INDEX(RoutesPivot[DepAirport],MATCH($C1043,RoutesPivot[[RouteID]:[RouteID]],0))</f>
        <v>ORD</v>
      </c>
      <c r="N1043" t="str">
        <f>INDEX(RoutesPivot[AirportID],MATCH($C1043,RoutesPivot[[RouteID]:[RouteID]],0))</f>
        <v>MCO</v>
      </c>
      <c r="O1043">
        <f>INDEX(RoutesPivot[Distance],MATCH($C1043,RoutesPivot[[RouteID]:[RouteID]],0))</f>
        <v>850</v>
      </c>
      <c r="P1043">
        <f>INDEX(RoutesPivot[ListPrice],MATCH($C1043,RoutesPivot[[RouteID]:[RouteID]],0))</f>
        <v>250</v>
      </c>
      <c r="Q1043" t="str">
        <f>INDEX(AirportPivot[AirportName],MATCH($N1043,AirportPivot[[AirportID]:[AirportID]],0))</f>
        <v>Orlando International</v>
      </c>
      <c r="R1043">
        <f>INDEX(AirportPivot[Gates (number of available)],MATCH($N1043,AirportPivot[[AirportID]:[AirportID]],0))</f>
        <v>67</v>
      </c>
    </row>
    <row r="1044" spans="1:18" x14ac:dyDescent="0.25">
      <c r="A1044" s="3" t="s">
        <v>1075</v>
      </c>
      <c r="B1044" s="12">
        <v>41740</v>
      </c>
      <c r="C1044" s="4" t="s">
        <v>23</v>
      </c>
      <c r="D1044" s="4">
        <v>1.9</v>
      </c>
      <c r="E1044" s="4">
        <v>177</v>
      </c>
      <c r="F1044" s="5">
        <v>0.66666666666666663</v>
      </c>
      <c r="G1044" s="6">
        <v>300</v>
      </c>
      <c r="H1044" s="7">
        <v>49500</v>
      </c>
      <c r="I1044" s="7">
        <f>FlightsPivot[[#This Row],[Total Fare]]*10%</f>
        <v>4950</v>
      </c>
      <c r="J1044" s="7">
        <f>FlightsPivot[[#This Row],[Total Fare]]+FlightsPivot[[#This Row],[10% tax ]]</f>
        <v>54450</v>
      </c>
      <c r="K1044" s="4">
        <v>4</v>
      </c>
      <c r="L1044" s="4">
        <v>2014</v>
      </c>
      <c r="M1044" t="str">
        <f>INDEX(RoutesPivot[DepAirport],MATCH($C1044,RoutesPivot[[RouteID]:[RouteID]],0))</f>
        <v>ORD</v>
      </c>
      <c r="N1044" t="str">
        <f>INDEX(RoutesPivot[AirportID],MATCH($C1044,RoutesPivot[[RouteID]:[RouteID]],0))</f>
        <v>DEN</v>
      </c>
      <c r="O1044">
        <f>INDEX(RoutesPivot[Distance],MATCH($C1044,RoutesPivot[[RouteID]:[RouteID]],0))</f>
        <v>800</v>
      </c>
      <c r="P1044">
        <f>INDEX(RoutesPivot[ListPrice],MATCH($C1044,RoutesPivot[[RouteID]:[RouteID]],0))</f>
        <v>300</v>
      </c>
      <c r="Q1044" t="str">
        <f>INDEX(AirportPivot[AirportName],MATCH($N1044,AirportPivot[[AirportID]:[AirportID]],0))</f>
        <v>Denver International</v>
      </c>
      <c r="R1044">
        <f>INDEX(AirportPivot[Gates (number of available)],MATCH($N1044,AirportPivot[[AirportID]:[AirportID]],0))</f>
        <v>75</v>
      </c>
    </row>
    <row r="1045" spans="1:18" x14ac:dyDescent="0.25">
      <c r="A1045" s="3" t="s">
        <v>1076</v>
      </c>
      <c r="B1045" s="12">
        <v>42165</v>
      </c>
      <c r="C1045" s="4" t="s">
        <v>13</v>
      </c>
      <c r="D1045" s="4">
        <v>0.6</v>
      </c>
      <c r="E1045" s="4">
        <v>83</v>
      </c>
      <c r="F1045" s="5">
        <v>0.52083333333333337</v>
      </c>
      <c r="G1045" s="6">
        <v>275</v>
      </c>
      <c r="H1045" s="7">
        <v>49775</v>
      </c>
      <c r="I1045" s="7">
        <f>FlightsPivot[[#This Row],[Total Fare]]*10%</f>
        <v>4977.5</v>
      </c>
      <c r="J1045" s="7">
        <f>FlightsPivot[[#This Row],[Total Fare]]+FlightsPivot[[#This Row],[10% tax ]]</f>
        <v>54752.5</v>
      </c>
      <c r="K1045" s="4">
        <v>6</v>
      </c>
      <c r="L1045" s="4">
        <v>2015</v>
      </c>
      <c r="M1045" t="str">
        <f>INDEX(RoutesPivot[DepAirport],MATCH($C1045,RoutesPivot[[RouteID]:[RouteID]],0))</f>
        <v>ORD</v>
      </c>
      <c r="N1045" t="str">
        <f>INDEX(RoutesPivot[AirportID],MATCH($C1045,RoutesPivot[[RouteID]:[RouteID]],0))</f>
        <v>JFK</v>
      </c>
      <c r="O1045">
        <f>INDEX(RoutesPivot[Distance],MATCH($C1045,RoutesPivot[[RouteID]:[RouteID]],0))</f>
        <v>619</v>
      </c>
      <c r="P1045">
        <f>INDEX(RoutesPivot[ListPrice],MATCH($C1045,RoutesPivot[[RouteID]:[RouteID]],0))</f>
        <v>250</v>
      </c>
      <c r="Q1045" t="str">
        <f>INDEX(AirportPivot[AirportName],MATCH($N1045,AirportPivot[[AirportID]:[AirportID]],0))</f>
        <v>John F Kennedy International</v>
      </c>
      <c r="R1045">
        <f>INDEX(AirportPivot[Gates (number of available)],MATCH($N1045,AirportPivot[[AirportID]:[AirportID]],0))</f>
        <v>120</v>
      </c>
    </row>
    <row r="1046" spans="1:18" x14ac:dyDescent="0.25">
      <c r="A1046" s="3" t="s">
        <v>1077</v>
      </c>
      <c r="B1046" s="12">
        <v>41964</v>
      </c>
      <c r="C1046" s="4" t="s">
        <v>21</v>
      </c>
      <c r="D1046" s="4">
        <v>2.7</v>
      </c>
      <c r="E1046" s="4">
        <v>194</v>
      </c>
      <c r="F1046" s="5">
        <v>0.70833333333333337</v>
      </c>
      <c r="G1046" s="6">
        <v>125</v>
      </c>
      <c r="H1046" s="7">
        <v>20625</v>
      </c>
      <c r="I1046" s="7">
        <f>FlightsPivot[[#This Row],[Total Fare]]*10%</f>
        <v>2062.5</v>
      </c>
      <c r="J1046" s="7">
        <f>FlightsPivot[[#This Row],[Total Fare]]+FlightsPivot[[#This Row],[10% tax ]]</f>
        <v>22687.5</v>
      </c>
      <c r="K1046" s="4">
        <v>11</v>
      </c>
      <c r="L1046" s="4">
        <v>2014</v>
      </c>
      <c r="M1046" t="str">
        <f>INDEX(RoutesPivot[DepAirport],MATCH($C1046,RoutesPivot[[RouteID]:[RouteID]],0))</f>
        <v>ORD</v>
      </c>
      <c r="N1046" t="str">
        <f>INDEX(RoutesPivot[AirportID],MATCH($C1046,RoutesPivot[[RouteID]:[RouteID]],0))</f>
        <v>CLT</v>
      </c>
      <c r="O1046">
        <f>INDEX(RoutesPivot[Distance],MATCH($C1046,RoutesPivot[[RouteID]:[RouteID]],0))</f>
        <v>700</v>
      </c>
      <c r="P1046">
        <f>INDEX(RoutesPivot[ListPrice],MATCH($C1046,RoutesPivot[[RouteID]:[RouteID]],0))</f>
        <v>125</v>
      </c>
      <c r="Q1046" t="str">
        <f>INDEX(AirportPivot[AirportName],MATCH($N1046,AirportPivot[[AirportID]:[AirportID]],0))</f>
        <v>Charlotte/Douglas International</v>
      </c>
      <c r="R1046">
        <f>INDEX(AirportPivot[Gates (number of available)],MATCH($N1046,AirportPivot[[AirportID]:[AirportID]],0))</f>
        <v>65</v>
      </c>
    </row>
    <row r="1047" spans="1:18" x14ac:dyDescent="0.25">
      <c r="A1047" s="3" t="s">
        <v>1078</v>
      </c>
      <c r="B1047" s="12">
        <v>42229</v>
      </c>
      <c r="C1047" s="4" t="s">
        <v>37</v>
      </c>
      <c r="D1047" s="4">
        <v>2.8</v>
      </c>
      <c r="E1047" s="4">
        <v>3</v>
      </c>
      <c r="F1047" s="5">
        <v>0.58333333333333337</v>
      </c>
      <c r="G1047" s="6">
        <v>385</v>
      </c>
      <c r="H1047" s="7">
        <v>71225</v>
      </c>
      <c r="I1047" s="7">
        <f>FlightsPivot[[#This Row],[Total Fare]]*10%</f>
        <v>7122.5</v>
      </c>
      <c r="J1047" s="7">
        <f>FlightsPivot[[#This Row],[Total Fare]]+FlightsPivot[[#This Row],[10% tax ]]</f>
        <v>78347.5</v>
      </c>
      <c r="K1047" s="4">
        <v>8</v>
      </c>
      <c r="L1047" s="4">
        <v>2015</v>
      </c>
      <c r="M1047" t="str">
        <f>INDEX(RoutesPivot[DepAirport],MATCH($C1047,RoutesPivot[[RouteID]:[RouteID]],0))</f>
        <v>ORD</v>
      </c>
      <c r="N1047" t="str">
        <f>INDEX(RoutesPivot[AirportID],MATCH($C1047,RoutesPivot[[RouteID]:[RouteID]],0))</f>
        <v>SEA</v>
      </c>
      <c r="O1047">
        <f>INDEX(RoutesPivot[Distance],MATCH($C1047,RoutesPivot[[RouteID]:[RouteID]],0))</f>
        <v>1500</v>
      </c>
      <c r="P1047">
        <f>INDEX(RoutesPivot[ListPrice],MATCH($C1047,RoutesPivot[[RouteID]:[RouteID]],0))</f>
        <v>350</v>
      </c>
      <c r="Q1047" t="str">
        <f>INDEX(AirportPivot[AirportName],MATCH($N1047,AirportPivot[[AirportID]:[AirportID]],0))</f>
        <v>Seattle-Tacoma International</v>
      </c>
      <c r="R1047">
        <f>INDEX(AirportPivot[Gates (number of available)],MATCH($N1047,AirportPivot[[AirportID]:[AirportID]],0))</f>
        <v>58</v>
      </c>
    </row>
    <row r="1048" spans="1:18" x14ac:dyDescent="0.25">
      <c r="A1048" s="3" t="s">
        <v>1079</v>
      </c>
      <c r="B1048" s="12">
        <v>42337</v>
      </c>
      <c r="C1048" s="4" t="s">
        <v>98</v>
      </c>
      <c r="D1048" s="4">
        <v>4</v>
      </c>
      <c r="E1048" s="4">
        <v>76</v>
      </c>
      <c r="F1048" s="5">
        <v>0.85416666666666663</v>
      </c>
      <c r="G1048" s="6">
        <v>412.5</v>
      </c>
      <c r="H1048" s="7">
        <v>74662.5</v>
      </c>
      <c r="I1048" s="7">
        <f>FlightsPivot[[#This Row],[Total Fare]]*10%</f>
        <v>7466.25</v>
      </c>
      <c r="J1048" s="7">
        <f>FlightsPivot[[#This Row],[Total Fare]]+FlightsPivot[[#This Row],[10% tax ]]</f>
        <v>82128.75</v>
      </c>
      <c r="K1048" s="4">
        <v>11</v>
      </c>
      <c r="L1048" s="4">
        <v>2015</v>
      </c>
      <c r="M1048" t="str">
        <f>INDEX(RoutesPivot[DepAirport],MATCH($C1048,RoutesPivot[[RouteID]:[RouteID]],0))</f>
        <v>ORD</v>
      </c>
      <c r="N1048" t="str">
        <f>INDEX(RoutesPivot[AirportID],MATCH($C1048,RoutesPivot[[RouteID]:[RouteID]],0))</f>
        <v>PHL</v>
      </c>
      <c r="O1048">
        <f>INDEX(RoutesPivot[Distance],MATCH($C1048,RoutesPivot[[RouteID]:[RouteID]],0))</f>
        <v>580</v>
      </c>
      <c r="P1048">
        <f>INDEX(RoutesPivot[ListPrice],MATCH($C1048,RoutesPivot[[RouteID]:[RouteID]],0))</f>
        <v>275</v>
      </c>
      <c r="Q1048" t="str">
        <f>INDEX(AirportPivot[AirportName],MATCH($N1048,AirportPivot[[AirportID]:[AirportID]],0))</f>
        <v>Philadelphia International</v>
      </c>
      <c r="R1048">
        <f>INDEX(AirportPivot[Gates (number of available)],MATCH($N1048,AirportPivot[[AirportID]:[AirportID]],0))</f>
        <v>89</v>
      </c>
    </row>
    <row r="1049" spans="1:18" x14ac:dyDescent="0.25">
      <c r="A1049" s="3" t="s">
        <v>1080</v>
      </c>
      <c r="B1049" s="12">
        <v>41713</v>
      </c>
      <c r="C1049" s="4" t="s">
        <v>47</v>
      </c>
      <c r="D1049" s="4">
        <v>2.7</v>
      </c>
      <c r="E1049" s="4">
        <v>135</v>
      </c>
      <c r="F1049" s="5">
        <v>0.89583333333333337</v>
      </c>
      <c r="G1049" s="6">
        <v>250</v>
      </c>
      <c r="H1049" s="7">
        <v>46250</v>
      </c>
      <c r="I1049" s="7">
        <f>FlightsPivot[[#This Row],[Total Fare]]*10%</f>
        <v>4625</v>
      </c>
      <c r="J1049" s="7">
        <f>FlightsPivot[[#This Row],[Total Fare]]+FlightsPivot[[#This Row],[10% tax ]]</f>
        <v>50875</v>
      </c>
      <c r="K1049" s="4">
        <v>3</v>
      </c>
      <c r="L1049" s="4">
        <v>2014</v>
      </c>
      <c r="M1049" t="str">
        <f>INDEX(RoutesPivot[DepAirport],MATCH($C1049,RoutesPivot[[RouteID]:[RouteID]],0))</f>
        <v>ORD</v>
      </c>
      <c r="N1049" t="str">
        <f>INDEX(RoutesPivot[AirportID],MATCH($C1049,RoutesPivot[[RouteID]:[RouteID]],0))</f>
        <v>PHX</v>
      </c>
      <c r="O1049">
        <f>INDEX(RoutesPivot[Distance],MATCH($C1049,RoutesPivot[[RouteID]:[RouteID]],0))</f>
        <v>1200</v>
      </c>
      <c r="P1049">
        <f>INDEX(RoutesPivot[ListPrice],MATCH($C1049,RoutesPivot[[RouteID]:[RouteID]],0))</f>
        <v>250</v>
      </c>
      <c r="Q1049" t="str">
        <f>INDEX(AirportPivot[AirportName],MATCH($N1049,AirportPivot[[AirportID]:[AirportID]],0))</f>
        <v>Phoenix Sky Harbor International</v>
      </c>
      <c r="R1049">
        <f>INDEX(AirportPivot[Gates (number of available)],MATCH($N1049,AirportPivot[[AirportID]:[AirportID]],0))</f>
        <v>60</v>
      </c>
    </row>
    <row r="1050" spans="1:18" x14ac:dyDescent="0.25">
      <c r="A1050" s="3" t="s">
        <v>1081</v>
      </c>
      <c r="B1050" s="12">
        <v>41642</v>
      </c>
      <c r="C1050" s="4" t="s">
        <v>17</v>
      </c>
      <c r="D1050" s="4">
        <v>3.9</v>
      </c>
      <c r="E1050" s="4">
        <v>156</v>
      </c>
      <c r="F1050" s="5">
        <v>0.79166666666666663</v>
      </c>
      <c r="G1050" s="6">
        <v>350</v>
      </c>
      <c r="H1050" s="7">
        <v>57750</v>
      </c>
      <c r="I1050" s="7">
        <f>FlightsPivot[[#This Row],[Total Fare]]*10%</f>
        <v>5775</v>
      </c>
      <c r="J1050" s="7">
        <f>FlightsPivot[[#This Row],[Total Fare]]+FlightsPivot[[#This Row],[10% tax ]]</f>
        <v>63525</v>
      </c>
      <c r="K1050" s="4">
        <v>1</v>
      </c>
      <c r="L1050" s="4">
        <v>2014</v>
      </c>
      <c r="M1050" t="str">
        <f>INDEX(RoutesPivot[DepAirport],MATCH($C1050,RoutesPivot[[RouteID]:[RouteID]],0))</f>
        <v>ORD</v>
      </c>
      <c r="N1050" t="str">
        <f>INDEX(RoutesPivot[AirportID],MATCH($C1050,RoutesPivot[[RouteID]:[RouteID]],0))</f>
        <v>LAX</v>
      </c>
      <c r="O1050">
        <f>INDEX(RoutesPivot[Distance],MATCH($C1050,RoutesPivot[[RouteID]:[RouteID]],0))</f>
        <v>1518</v>
      </c>
      <c r="P1050">
        <f>INDEX(RoutesPivot[ListPrice],MATCH($C1050,RoutesPivot[[RouteID]:[RouteID]],0))</f>
        <v>350</v>
      </c>
      <c r="Q1050" t="str">
        <f>INDEX(AirportPivot[AirportName],MATCH($N1050,AirportPivot[[AirportID]:[AirportID]],0))</f>
        <v>Los Angeles International</v>
      </c>
      <c r="R1050">
        <f>INDEX(AirportPivot[Gates (number of available)],MATCH($N1050,AirportPivot[[AirportID]:[AirportID]],0))</f>
        <v>86</v>
      </c>
    </row>
    <row r="1051" spans="1:18" x14ac:dyDescent="0.25">
      <c r="A1051" s="3" t="s">
        <v>1082</v>
      </c>
      <c r="B1051" s="12">
        <v>42346</v>
      </c>
      <c r="C1051" s="4" t="s">
        <v>50</v>
      </c>
      <c r="D1051" s="4">
        <v>2.2999999999999998</v>
      </c>
      <c r="E1051" s="4">
        <v>70</v>
      </c>
      <c r="F1051" s="5">
        <v>0.33333333333333331</v>
      </c>
      <c r="G1051" s="6">
        <v>275</v>
      </c>
      <c r="H1051" s="7">
        <v>49775</v>
      </c>
      <c r="I1051" s="7">
        <f>FlightsPivot[[#This Row],[Total Fare]]*10%</f>
        <v>4977.5</v>
      </c>
      <c r="J1051" s="7">
        <f>FlightsPivot[[#This Row],[Total Fare]]+FlightsPivot[[#This Row],[10% tax ]]</f>
        <v>54752.5</v>
      </c>
      <c r="K1051" s="4">
        <v>12</v>
      </c>
      <c r="L1051" s="4">
        <v>2015</v>
      </c>
      <c r="M1051" t="str">
        <f>INDEX(RoutesPivot[DepAirport],MATCH($C1051,RoutesPivot[[RouteID]:[RouteID]],0))</f>
        <v>ORD</v>
      </c>
      <c r="N1051" t="str">
        <f>INDEX(RoutesPivot[AirportID],MATCH($C1051,RoutesPivot[[RouteID]:[RouteID]],0))</f>
        <v>LGA</v>
      </c>
      <c r="O1051">
        <f>INDEX(RoutesPivot[Distance],MATCH($C1051,RoutesPivot[[RouteID]:[RouteID]],0))</f>
        <v>610</v>
      </c>
      <c r="P1051">
        <f>INDEX(RoutesPivot[ListPrice],MATCH($C1051,RoutesPivot[[RouteID]:[RouteID]],0))</f>
        <v>275</v>
      </c>
      <c r="Q1051" t="str">
        <f>INDEX(AirportPivot[AirportName],MATCH($N1051,AirportPivot[[AirportID]:[AirportID]],0))</f>
        <v>Laguardia</v>
      </c>
      <c r="R1051">
        <f>INDEX(AirportPivot[Gates (number of available)],MATCH($N1051,AirportPivot[[AirportID]:[AirportID]],0))</f>
        <v>66</v>
      </c>
    </row>
    <row r="1052" spans="1:18" x14ac:dyDescent="0.25">
      <c r="A1052" s="3" t="s">
        <v>1083</v>
      </c>
      <c r="B1052" s="12">
        <v>41677</v>
      </c>
      <c r="C1052" s="4" t="s">
        <v>47</v>
      </c>
      <c r="D1052" s="4">
        <v>2.5</v>
      </c>
      <c r="E1052" s="4">
        <v>56</v>
      </c>
      <c r="F1052" s="5">
        <v>0.47916666666666669</v>
      </c>
      <c r="G1052" s="6">
        <v>250</v>
      </c>
      <c r="H1052" s="7">
        <v>41250</v>
      </c>
      <c r="I1052" s="7">
        <f>FlightsPivot[[#This Row],[Total Fare]]*10%</f>
        <v>4125</v>
      </c>
      <c r="J1052" s="7">
        <f>FlightsPivot[[#This Row],[Total Fare]]+FlightsPivot[[#This Row],[10% tax ]]</f>
        <v>45375</v>
      </c>
      <c r="K1052" s="4">
        <v>2</v>
      </c>
      <c r="L1052" s="4">
        <v>2014</v>
      </c>
      <c r="M1052" t="str">
        <f>INDEX(RoutesPivot[DepAirport],MATCH($C1052,RoutesPivot[[RouteID]:[RouteID]],0))</f>
        <v>ORD</v>
      </c>
      <c r="N1052" t="str">
        <f>INDEX(RoutesPivot[AirportID],MATCH($C1052,RoutesPivot[[RouteID]:[RouteID]],0))</f>
        <v>PHX</v>
      </c>
      <c r="O1052">
        <f>INDEX(RoutesPivot[Distance],MATCH($C1052,RoutesPivot[[RouteID]:[RouteID]],0))</f>
        <v>1200</v>
      </c>
      <c r="P1052">
        <f>INDEX(RoutesPivot[ListPrice],MATCH($C1052,RoutesPivot[[RouteID]:[RouteID]],0))</f>
        <v>250</v>
      </c>
      <c r="Q1052" t="str">
        <f>INDEX(AirportPivot[AirportName],MATCH($N1052,AirportPivot[[AirportID]:[AirportID]],0))</f>
        <v>Phoenix Sky Harbor International</v>
      </c>
      <c r="R1052">
        <f>INDEX(AirportPivot[Gates (number of available)],MATCH($N1052,AirportPivot[[AirportID]:[AirportID]],0))</f>
        <v>60</v>
      </c>
    </row>
    <row r="1053" spans="1:18" x14ac:dyDescent="0.25">
      <c r="A1053" s="3" t="s">
        <v>1084</v>
      </c>
      <c r="B1053" s="12">
        <v>42236</v>
      </c>
      <c r="C1053" s="4" t="s">
        <v>17</v>
      </c>
      <c r="D1053" s="4">
        <v>3.6</v>
      </c>
      <c r="E1053" s="4">
        <v>87</v>
      </c>
      <c r="F1053" s="5">
        <v>0.54166666666666663</v>
      </c>
      <c r="G1053" s="6">
        <v>385</v>
      </c>
      <c r="H1053" s="7">
        <v>69685</v>
      </c>
      <c r="I1053" s="7">
        <f>FlightsPivot[[#This Row],[Total Fare]]*10%</f>
        <v>6968.5</v>
      </c>
      <c r="J1053" s="7">
        <f>FlightsPivot[[#This Row],[Total Fare]]+FlightsPivot[[#This Row],[10% tax ]]</f>
        <v>76653.5</v>
      </c>
      <c r="K1053" s="4">
        <v>8</v>
      </c>
      <c r="L1053" s="4">
        <v>2015</v>
      </c>
      <c r="M1053" t="str">
        <f>INDEX(RoutesPivot[DepAirport],MATCH($C1053,RoutesPivot[[RouteID]:[RouteID]],0))</f>
        <v>ORD</v>
      </c>
      <c r="N1053" t="str">
        <f>INDEX(RoutesPivot[AirportID],MATCH($C1053,RoutesPivot[[RouteID]:[RouteID]],0))</f>
        <v>LAX</v>
      </c>
      <c r="O1053">
        <f>INDEX(RoutesPivot[Distance],MATCH($C1053,RoutesPivot[[RouteID]:[RouteID]],0))</f>
        <v>1518</v>
      </c>
      <c r="P1053">
        <f>INDEX(RoutesPivot[ListPrice],MATCH($C1053,RoutesPivot[[RouteID]:[RouteID]],0))</f>
        <v>350</v>
      </c>
      <c r="Q1053" t="str">
        <f>INDEX(AirportPivot[AirportName],MATCH($N1053,AirportPivot[[AirportID]:[AirportID]],0))</f>
        <v>Los Angeles International</v>
      </c>
      <c r="R1053">
        <f>INDEX(AirportPivot[Gates (number of available)],MATCH($N1053,AirportPivot[[AirportID]:[AirportID]],0))</f>
        <v>86</v>
      </c>
    </row>
    <row r="1054" spans="1:18" x14ac:dyDescent="0.25">
      <c r="A1054" s="3" t="s">
        <v>1085</v>
      </c>
      <c r="B1054" s="12">
        <v>42037</v>
      </c>
      <c r="C1054" s="4" t="s">
        <v>13</v>
      </c>
      <c r="D1054" s="4">
        <v>0.8</v>
      </c>
      <c r="E1054" s="4">
        <v>99</v>
      </c>
      <c r="F1054" s="5">
        <v>0.77083333333333337</v>
      </c>
      <c r="G1054" s="6">
        <v>250</v>
      </c>
      <c r="H1054" s="7">
        <v>46250</v>
      </c>
      <c r="I1054" s="7">
        <f>FlightsPivot[[#This Row],[Total Fare]]*10%</f>
        <v>4625</v>
      </c>
      <c r="J1054" s="7">
        <f>FlightsPivot[[#This Row],[Total Fare]]+FlightsPivot[[#This Row],[10% tax ]]</f>
        <v>50875</v>
      </c>
      <c r="K1054" s="4">
        <v>2</v>
      </c>
      <c r="L1054" s="4">
        <v>2015</v>
      </c>
      <c r="M1054" t="str">
        <f>INDEX(RoutesPivot[DepAirport],MATCH($C1054,RoutesPivot[[RouteID]:[RouteID]],0))</f>
        <v>ORD</v>
      </c>
      <c r="N1054" t="str">
        <f>INDEX(RoutesPivot[AirportID],MATCH($C1054,RoutesPivot[[RouteID]:[RouteID]],0))</f>
        <v>JFK</v>
      </c>
      <c r="O1054">
        <f>INDEX(RoutesPivot[Distance],MATCH($C1054,RoutesPivot[[RouteID]:[RouteID]],0))</f>
        <v>619</v>
      </c>
      <c r="P1054">
        <f>INDEX(RoutesPivot[ListPrice],MATCH($C1054,RoutesPivot[[RouteID]:[RouteID]],0))</f>
        <v>250</v>
      </c>
      <c r="Q1054" t="str">
        <f>INDEX(AirportPivot[AirportName],MATCH($N1054,AirportPivot[[AirportID]:[AirportID]],0))</f>
        <v>John F Kennedy International</v>
      </c>
      <c r="R1054">
        <f>INDEX(AirportPivot[Gates (number of available)],MATCH($N1054,AirportPivot[[AirportID]:[AirportID]],0))</f>
        <v>120</v>
      </c>
    </row>
    <row r="1055" spans="1:18" x14ac:dyDescent="0.25">
      <c r="A1055" s="3" t="s">
        <v>1086</v>
      </c>
      <c r="B1055" s="12">
        <v>41998</v>
      </c>
      <c r="C1055" s="4" t="s">
        <v>27</v>
      </c>
      <c r="D1055" s="4">
        <v>16.3</v>
      </c>
      <c r="E1055" s="4">
        <v>67</v>
      </c>
      <c r="F1055" s="5">
        <v>0.83333333333333337</v>
      </c>
      <c r="G1055" s="6">
        <v>280</v>
      </c>
      <c r="H1055" s="7">
        <v>50680</v>
      </c>
      <c r="I1055" s="7">
        <f>FlightsPivot[[#This Row],[Total Fare]]*10%</f>
        <v>5068</v>
      </c>
      <c r="J1055" s="7">
        <f>FlightsPivot[[#This Row],[Total Fare]]+FlightsPivot[[#This Row],[10% tax ]]</f>
        <v>55748</v>
      </c>
      <c r="K1055" s="4">
        <v>12</v>
      </c>
      <c r="L1055" s="4">
        <v>2014</v>
      </c>
      <c r="M1055" t="str">
        <f>INDEX(RoutesPivot[DepAirport],MATCH($C1055,RoutesPivot[[RouteID]:[RouteID]],0))</f>
        <v>ORD</v>
      </c>
      <c r="N1055" t="str">
        <f>INDEX(RoutesPivot[AirportID],MATCH($C1055,RoutesPivot[[RouteID]:[RouteID]],0))</f>
        <v>ATL</v>
      </c>
      <c r="O1055">
        <f>INDEX(RoutesPivot[Distance],MATCH($C1055,RoutesPivot[[RouteID]:[RouteID]],0))</f>
        <v>510</v>
      </c>
      <c r="P1055">
        <f>INDEX(RoutesPivot[ListPrice],MATCH($C1055,RoutesPivot[[RouteID]:[RouteID]],0))</f>
        <v>200</v>
      </c>
      <c r="Q1055" t="str">
        <f>INDEX(AirportPivot[AirportName],MATCH($N1055,AirportPivot[[AirportID]:[AirportID]],0))</f>
        <v>Hartsfield-Jackson Atlanta International</v>
      </c>
      <c r="R1055">
        <f>INDEX(AirportPivot[Gates (number of available)],MATCH($N1055,AirportPivot[[AirportID]:[AirportID]],0))</f>
        <v>100</v>
      </c>
    </row>
    <row r="1056" spans="1:18" x14ac:dyDescent="0.25">
      <c r="A1056" s="3" t="s">
        <v>1087</v>
      </c>
      <c r="B1056" s="12">
        <v>42326</v>
      </c>
      <c r="C1056" s="4" t="s">
        <v>11</v>
      </c>
      <c r="D1056" s="4">
        <v>1.9</v>
      </c>
      <c r="E1056" s="4">
        <v>207</v>
      </c>
      <c r="F1056" s="5">
        <v>0.6875</v>
      </c>
      <c r="G1056" s="6">
        <v>300</v>
      </c>
      <c r="H1056" s="7">
        <v>49500</v>
      </c>
      <c r="I1056" s="7">
        <f>FlightsPivot[[#This Row],[Total Fare]]*10%</f>
        <v>4950</v>
      </c>
      <c r="J1056" s="7">
        <f>FlightsPivot[[#This Row],[Total Fare]]+FlightsPivot[[#This Row],[10% tax ]]</f>
        <v>54450</v>
      </c>
      <c r="K1056" s="4">
        <v>11</v>
      </c>
      <c r="L1056" s="4">
        <v>2015</v>
      </c>
      <c r="M1056" t="str">
        <f>INDEX(RoutesPivot[DepAirport],MATCH($C1056,RoutesPivot[[RouteID]:[RouteID]],0))</f>
        <v>ORD</v>
      </c>
      <c r="N1056" t="str">
        <f>INDEX(RoutesPivot[AirportID],MATCH($C1056,RoutesPivot[[RouteID]:[RouteID]],0))</f>
        <v>BOS</v>
      </c>
      <c r="O1056">
        <f>INDEX(RoutesPivot[Distance],MATCH($C1056,RoutesPivot[[RouteID]:[RouteID]],0))</f>
        <v>730</v>
      </c>
      <c r="P1056">
        <f>INDEX(RoutesPivot[ListPrice],MATCH($C1056,RoutesPivot[[RouteID]:[RouteID]],0))</f>
        <v>300</v>
      </c>
      <c r="Q1056" t="str">
        <f>INDEX(AirportPivot[AirportName],MATCH($N1056,AirportPivot[[AirportID]:[AirportID]],0))</f>
        <v>General Edward Lawrence Logan International</v>
      </c>
      <c r="R1056">
        <f>INDEX(AirportPivot[Gates (number of available)],MATCH($N1056,AirportPivot[[AirportID]:[AirportID]],0))</f>
        <v>63</v>
      </c>
    </row>
    <row r="1057" spans="1:18" x14ac:dyDescent="0.25">
      <c r="A1057" s="3" t="s">
        <v>1088</v>
      </c>
      <c r="B1057" s="12">
        <v>42213</v>
      </c>
      <c r="C1057" s="4" t="s">
        <v>33</v>
      </c>
      <c r="D1057" s="4">
        <v>2.4</v>
      </c>
      <c r="E1057" s="4">
        <v>82</v>
      </c>
      <c r="F1057" s="5">
        <v>0.625</v>
      </c>
      <c r="G1057" s="6">
        <v>412.5</v>
      </c>
      <c r="H1057" s="7">
        <v>74662.5</v>
      </c>
      <c r="I1057" s="7">
        <f>FlightsPivot[[#This Row],[Total Fare]]*10%</f>
        <v>7466.25</v>
      </c>
      <c r="J1057" s="7">
        <f>FlightsPivot[[#This Row],[Total Fare]]+FlightsPivot[[#This Row],[10% tax ]]</f>
        <v>82128.75</v>
      </c>
      <c r="K1057" s="4">
        <v>7</v>
      </c>
      <c r="L1057" s="4">
        <v>2015</v>
      </c>
      <c r="M1057" t="str">
        <f>INDEX(RoutesPivot[DepAirport],MATCH($C1057,RoutesPivot[[RouteID]:[RouteID]],0))</f>
        <v>ORD</v>
      </c>
      <c r="N1057" t="str">
        <f>INDEX(RoutesPivot[AirportID],MATCH($C1057,RoutesPivot[[RouteID]:[RouteID]],0))</f>
        <v>SFO</v>
      </c>
      <c r="O1057">
        <f>INDEX(RoutesPivot[Distance],MATCH($C1057,RoutesPivot[[RouteID]:[RouteID]],0))</f>
        <v>1600</v>
      </c>
      <c r="P1057">
        <f>INDEX(RoutesPivot[ListPrice],MATCH($C1057,RoutesPivot[[RouteID]:[RouteID]],0))</f>
        <v>375</v>
      </c>
      <c r="Q1057" t="str">
        <f>INDEX(AirportPivot[AirportName],MATCH($N1057,AirportPivot[[AirportID]:[AirportID]],0))</f>
        <v>San Francisco International</v>
      </c>
      <c r="R1057">
        <f>INDEX(AirportPivot[Gates (number of available)],MATCH($N1057,AirportPivot[[AirportID]:[AirportID]],0))</f>
        <v>70</v>
      </c>
    </row>
    <row r="1058" spans="1:18" x14ac:dyDescent="0.25">
      <c r="A1058" s="3" t="s">
        <v>1089</v>
      </c>
      <c r="B1058" s="12">
        <v>42100</v>
      </c>
      <c r="C1058" s="4" t="s">
        <v>19</v>
      </c>
      <c r="D1058" s="4">
        <v>1.4</v>
      </c>
      <c r="E1058" s="4">
        <v>198</v>
      </c>
      <c r="F1058" s="5">
        <v>0.79166666666666663</v>
      </c>
      <c r="G1058" s="6">
        <v>200</v>
      </c>
      <c r="H1058" s="7">
        <v>33000</v>
      </c>
      <c r="I1058" s="7">
        <f>FlightsPivot[[#This Row],[Total Fare]]*10%</f>
        <v>3300</v>
      </c>
      <c r="J1058" s="7">
        <f>FlightsPivot[[#This Row],[Total Fare]]+FlightsPivot[[#This Row],[10% tax ]]</f>
        <v>36300</v>
      </c>
      <c r="K1058" s="4">
        <v>4</v>
      </c>
      <c r="L1058" s="4">
        <v>2015</v>
      </c>
      <c r="M1058" t="str">
        <f>INDEX(RoutesPivot[DepAirport],MATCH($C1058,RoutesPivot[[RouteID]:[RouteID]],0))</f>
        <v>ORD</v>
      </c>
      <c r="N1058" t="str">
        <f>INDEX(RoutesPivot[AirportID],MATCH($C1058,RoutesPivot[[RouteID]:[RouteID]],0))</f>
        <v>IAH</v>
      </c>
      <c r="O1058">
        <f>INDEX(RoutesPivot[Distance],MATCH($C1058,RoutesPivot[[RouteID]:[RouteID]],0))</f>
        <v>800</v>
      </c>
      <c r="P1058">
        <f>INDEX(RoutesPivot[ListPrice],MATCH($C1058,RoutesPivot[[RouteID]:[RouteID]],0))</f>
        <v>200</v>
      </c>
      <c r="Q1058" t="str">
        <f>INDEX(AirportPivot[AirportName],MATCH($N1058,AirportPivot[[AirportID]:[AirportID]],0))</f>
        <v>George Bush Intercontinental/Houston</v>
      </c>
      <c r="R1058">
        <f>INDEX(AirportPivot[Gates (number of available)],MATCH($N1058,AirportPivot[[AirportID]:[AirportID]],0))</f>
        <v>80</v>
      </c>
    </row>
    <row r="1059" spans="1:18" x14ac:dyDescent="0.25">
      <c r="A1059" s="3" t="s">
        <v>1090</v>
      </c>
      <c r="B1059" s="12">
        <v>42111</v>
      </c>
      <c r="C1059" s="4" t="s">
        <v>98</v>
      </c>
      <c r="D1059" s="4">
        <v>2.1</v>
      </c>
      <c r="E1059" s="4">
        <v>22</v>
      </c>
      <c r="F1059" s="5">
        <v>0.70833333333333337</v>
      </c>
      <c r="G1059" s="6">
        <v>275</v>
      </c>
      <c r="H1059" s="7">
        <v>50875</v>
      </c>
      <c r="I1059" s="7">
        <f>FlightsPivot[[#This Row],[Total Fare]]*10%</f>
        <v>5087.5</v>
      </c>
      <c r="J1059" s="7">
        <f>FlightsPivot[[#This Row],[Total Fare]]+FlightsPivot[[#This Row],[10% tax ]]</f>
        <v>55962.5</v>
      </c>
      <c r="K1059" s="4">
        <v>4</v>
      </c>
      <c r="L1059" s="4">
        <v>2015</v>
      </c>
      <c r="M1059" t="str">
        <f>INDEX(RoutesPivot[DepAirport],MATCH($C1059,RoutesPivot[[RouteID]:[RouteID]],0))</f>
        <v>ORD</v>
      </c>
      <c r="N1059" t="str">
        <f>INDEX(RoutesPivot[AirportID],MATCH($C1059,RoutesPivot[[RouteID]:[RouteID]],0))</f>
        <v>PHL</v>
      </c>
      <c r="O1059">
        <f>INDEX(RoutesPivot[Distance],MATCH($C1059,RoutesPivot[[RouteID]:[RouteID]],0))</f>
        <v>580</v>
      </c>
      <c r="P1059">
        <f>INDEX(RoutesPivot[ListPrice],MATCH($C1059,RoutesPivot[[RouteID]:[RouteID]],0))</f>
        <v>275</v>
      </c>
      <c r="Q1059" t="str">
        <f>INDEX(AirportPivot[AirportName],MATCH($N1059,AirportPivot[[AirportID]:[AirportID]],0))</f>
        <v>Philadelphia International</v>
      </c>
      <c r="R1059">
        <f>INDEX(AirportPivot[Gates (number of available)],MATCH($N1059,AirportPivot[[AirportID]:[AirportID]],0))</f>
        <v>89</v>
      </c>
    </row>
    <row r="1060" spans="1:18" x14ac:dyDescent="0.25">
      <c r="A1060" s="3" t="s">
        <v>1091</v>
      </c>
      <c r="B1060" s="12">
        <v>41746</v>
      </c>
      <c r="C1060" s="4" t="s">
        <v>33</v>
      </c>
      <c r="D1060" s="4">
        <v>2.2999999999999998</v>
      </c>
      <c r="E1060" s="4">
        <v>114</v>
      </c>
      <c r="F1060" s="5">
        <v>0.70833333333333337</v>
      </c>
      <c r="G1060" s="6">
        <v>375</v>
      </c>
      <c r="H1060" s="7">
        <v>69375</v>
      </c>
      <c r="I1060" s="7">
        <f>FlightsPivot[[#This Row],[Total Fare]]*10%</f>
        <v>6937.5</v>
      </c>
      <c r="J1060" s="7">
        <f>FlightsPivot[[#This Row],[Total Fare]]+FlightsPivot[[#This Row],[10% tax ]]</f>
        <v>76312.5</v>
      </c>
      <c r="K1060" s="4">
        <v>4</v>
      </c>
      <c r="L1060" s="4">
        <v>2014</v>
      </c>
      <c r="M1060" t="str">
        <f>INDEX(RoutesPivot[DepAirport],MATCH($C1060,RoutesPivot[[RouteID]:[RouteID]],0))</f>
        <v>ORD</v>
      </c>
      <c r="N1060" t="str">
        <f>INDEX(RoutesPivot[AirportID],MATCH($C1060,RoutesPivot[[RouteID]:[RouteID]],0))</f>
        <v>SFO</v>
      </c>
      <c r="O1060">
        <f>INDEX(RoutesPivot[Distance],MATCH($C1060,RoutesPivot[[RouteID]:[RouteID]],0))</f>
        <v>1600</v>
      </c>
      <c r="P1060">
        <f>INDEX(RoutesPivot[ListPrice],MATCH($C1060,RoutesPivot[[RouteID]:[RouteID]],0))</f>
        <v>375</v>
      </c>
      <c r="Q1060" t="str">
        <f>INDEX(AirportPivot[AirportName],MATCH($N1060,AirportPivot[[AirportID]:[AirportID]],0))</f>
        <v>San Francisco International</v>
      </c>
      <c r="R1060">
        <f>INDEX(AirportPivot[Gates (number of available)],MATCH($N1060,AirportPivot[[AirportID]:[AirportID]],0))</f>
        <v>70</v>
      </c>
    </row>
    <row r="1061" spans="1:18" x14ac:dyDescent="0.25">
      <c r="A1061" s="3" t="s">
        <v>1092</v>
      </c>
      <c r="B1061" s="12">
        <v>41960</v>
      </c>
      <c r="C1061" s="4" t="s">
        <v>21</v>
      </c>
      <c r="D1061" s="4">
        <v>1.8</v>
      </c>
      <c r="E1061" s="4">
        <v>1</v>
      </c>
      <c r="F1061" s="5">
        <v>0.79166666666666663</v>
      </c>
      <c r="G1061" s="6">
        <v>125</v>
      </c>
      <c r="H1061" s="7">
        <v>23125</v>
      </c>
      <c r="I1061" s="7">
        <f>FlightsPivot[[#This Row],[Total Fare]]*10%</f>
        <v>2312.5</v>
      </c>
      <c r="J1061" s="7">
        <f>FlightsPivot[[#This Row],[Total Fare]]+FlightsPivot[[#This Row],[10% tax ]]</f>
        <v>25437.5</v>
      </c>
      <c r="K1061" s="4">
        <v>11</v>
      </c>
      <c r="L1061" s="4">
        <v>2014</v>
      </c>
      <c r="M1061" t="str">
        <f>INDEX(RoutesPivot[DepAirport],MATCH($C1061,RoutesPivot[[RouteID]:[RouteID]],0))</f>
        <v>ORD</v>
      </c>
      <c r="N1061" t="str">
        <f>INDEX(RoutesPivot[AirportID],MATCH($C1061,RoutesPivot[[RouteID]:[RouteID]],0))</f>
        <v>CLT</v>
      </c>
      <c r="O1061">
        <f>INDEX(RoutesPivot[Distance],MATCH($C1061,RoutesPivot[[RouteID]:[RouteID]],0))</f>
        <v>700</v>
      </c>
      <c r="P1061">
        <f>INDEX(RoutesPivot[ListPrice],MATCH($C1061,RoutesPivot[[RouteID]:[RouteID]],0))</f>
        <v>125</v>
      </c>
      <c r="Q1061" t="str">
        <f>INDEX(AirportPivot[AirportName],MATCH($N1061,AirportPivot[[AirportID]:[AirportID]],0))</f>
        <v>Charlotte/Douglas International</v>
      </c>
      <c r="R1061">
        <f>INDEX(AirportPivot[Gates (number of available)],MATCH($N1061,AirportPivot[[AirportID]:[AirportID]],0))</f>
        <v>65</v>
      </c>
    </row>
    <row r="1062" spans="1:18" x14ac:dyDescent="0.25">
      <c r="A1062" s="3" t="s">
        <v>1093</v>
      </c>
      <c r="B1062" s="12">
        <v>42315</v>
      </c>
      <c r="C1062" s="4" t="s">
        <v>17</v>
      </c>
      <c r="D1062" s="4">
        <v>4.3</v>
      </c>
      <c r="E1062" s="4">
        <v>179</v>
      </c>
      <c r="F1062" s="5">
        <v>0.29166666666666669</v>
      </c>
      <c r="G1062" s="6">
        <v>350</v>
      </c>
      <c r="H1062" s="7">
        <v>57750</v>
      </c>
      <c r="I1062" s="7">
        <f>FlightsPivot[[#This Row],[Total Fare]]*10%</f>
        <v>5775</v>
      </c>
      <c r="J1062" s="7">
        <f>FlightsPivot[[#This Row],[Total Fare]]+FlightsPivot[[#This Row],[10% tax ]]</f>
        <v>63525</v>
      </c>
      <c r="K1062" s="4">
        <v>11</v>
      </c>
      <c r="L1062" s="4">
        <v>2015</v>
      </c>
      <c r="M1062" t="str">
        <f>INDEX(RoutesPivot[DepAirport],MATCH($C1062,RoutesPivot[[RouteID]:[RouteID]],0))</f>
        <v>ORD</v>
      </c>
      <c r="N1062" t="str">
        <f>INDEX(RoutesPivot[AirportID],MATCH($C1062,RoutesPivot[[RouteID]:[RouteID]],0))</f>
        <v>LAX</v>
      </c>
      <c r="O1062">
        <f>INDEX(RoutesPivot[Distance],MATCH($C1062,RoutesPivot[[RouteID]:[RouteID]],0))</f>
        <v>1518</v>
      </c>
      <c r="P1062">
        <f>INDEX(RoutesPivot[ListPrice],MATCH($C1062,RoutesPivot[[RouteID]:[RouteID]],0))</f>
        <v>350</v>
      </c>
      <c r="Q1062" t="str">
        <f>INDEX(AirportPivot[AirportName],MATCH($N1062,AirportPivot[[AirportID]:[AirportID]],0))</f>
        <v>Los Angeles International</v>
      </c>
      <c r="R1062">
        <f>INDEX(AirportPivot[Gates (number of available)],MATCH($N1062,AirportPivot[[AirportID]:[AirportID]],0))</f>
        <v>86</v>
      </c>
    </row>
    <row r="1063" spans="1:18" x14ac:dyDescent="0.25">
      <c r="A1063" s="3" t="s">
        <v>1094</v>
      </c>
      <c r="B1063" s="12">
        <v>42120</v>
      </c>
      <c r="C1063" s="4" t="s">
        <v>37</v>
      </c>
      <c r="D1063" s="4">
        <v>0.9</v>
      </c>
      <c r="E1063" s="4">
        <v>65</v>
      </c>
      <c r="F1063" s="5">
        <v>0.8125</v>
      </c>
      <c r="G1063" s="6">
        <v>350</v>
      </c>
      <c r="H1063" s="7">
        <v>63350</v>
      </c>
      <c r="I1063" s="7">
        <f>FlightsPivot[[#This Row],[Total Fare]]*10%</f>
        <v>6335</v>
      </c>
      <c r="J1063" s="7">
        <f>FlightsPivot[[#This Row],[Total Fare]]+FlightsPivot[[#This Row],[10% tax ]]</f>
        <v>69685</v>
      </c>
      <c r="K1063" s="4">
        <v>4</v>
      </c>
      <c r="L1063" s="4">
        <v>2015</v>
      </c>
      <c r="M1063" t="str">
        <f>INDEX(RoutesPivot[DepAirport],MATCH($C1063,RoutesPivot[[RouteID]:[RouteID]],0))</f>
        <v>ORD</v>
      </c>
      <c r="N1063" t="str">
        <f>INDEX(RoutesPivot[AirportID],MATCH($C1063,RoutesPivot[[RouteID]:[RouteID]],0))</f>
        <v>SEA</v>
      </c>
      <c r="O1063">
        <f>INDEX(RoutesPivot[Distance],MATCH($C1063,RoutesPivot[[RouteID]:[RouteID]],0))</f>
        <v>1500</v>
      </c>
      <c r="P1063">
        <f>INDEX(RoutesPivot[ListPrice],MATCH($C1063,RoutesPivot[[RouteID]:[RouteID]],0))</f>
        <v>350</v>
      </c>
      <c r="Q1063" t="str">
        <f>INDEX(AirportPivot[AirportName],MATCH($N1063,AirportPivot[[AirportID]:[AirportID]],0))</f>
        <v>Seattle-Tacoma International</v>
      </c>
      <c r="R1063">
        <f>INDEX(AirportPivot[Gates (number of available)],MATCH($N1063,AirportPivot[[AirportID]:[AirportID]],0))</f>
        <v>58</v>
      </c>
    </row>
    <row r="1064" spans="1:18" x14ac:dyDescent="0.25">
      <c r="A1064" s="3" t="s">
        <v>1095</v>
      </c>
      <c r="B1064" s="12">
        <v>41646</v>
      </c>
      <c r="C1064" s="4" t="s">
        <v>83</v>
      </c>
      <c r="D1064" s="4">
        <v>1.9</v>
      </c>
      <c r="E1064" s="4">
        <v>57</v>
      </c>
      <c r="F1064" s="5">
        <v>0.79166666666666663</v>
      </c>
      <c r="G1064" s="6">
        <v>240</v>
      </c>
      <c r="H1064" s="7">
        <v>39600</v>
      </c>
      <c r="I1064" s="7">
        <f>FlightsPivot[[#This Row],[Total Fare]]*10%</f>
        <v>3960</v>
      </c>
      <c r="J1064" s="7">
        <f>FlightsPivot[[#This Row],[Total Fare]]+FlightsPivot[[#This Row],[10% tax ]]</f>
        <v>43560</v>
      </c>
      <c r="K1064" s="4">
        <v>1</v>
      </c>
      <c r="L1064" s="4">
        <v>2014</v>
      </c>
      <c r="M1064" t="str">
        <f>INDEX(RoutesPivot[DepAirport],MATCH($C1064,RoutesPivot[[RouteID]:[RouteID]],0))</f>
        <v>ORD</v>
      </c>
      <c r="N1064" t="str">
        <f>INDEX(RoutesPivot[AirportID],MATCH($C1064,RoutesPivot[[RouteID]:[RouteID]],0))</f>
        <v>BWI</v>
      </c>
      <c r="O1064">
        <f>INDEX(RoutesPivot[Distance],MATCH($C1064,RoutesPivot[[RouteID]:[RouteID]],0))</f>
        <v>520</v>
      </c>
      <c r="P1064">
        <f>INDEX(RoutesPivot[ListPrice],MATCH($C1064,RoutesPivot[[RouteID]:[RouteID]],0))</f>
        <v>240</v>
      </c>
      <c r="Q1064" t="str">
        <f>INDEX(AirportPivot[AirportName],MATCH($N1064,AirportPivot[[AirportID]:[AirportID]],0))</f>
        <v>Baltimore/Washington International Thurgood Marshall</v>
      </c>
      <c r="R1064">
        <f>INDEX(AirportPivot[Gates (number of available)],MATCH($N1064,AirportPivot[[AirportID]:[AirportID]],0))</f>
        <v>58</v>
      </c>
    </row>
    <row r="1065" spans="1:18" x14ac:dyDescent="0.25">
      <c r="A1065" s="3" t="s">
        <v>1096</v>
      </c>
      <c r="B1065" s="12">
        <v>42052</v>
      </c>
      <c r="C1065" s="4" t="s">
        <v>13</v>
      </c>
      <c r="D1065" s="4">
        <v>2.8</v>
      </c>
      <c r="E1065" s="4">
        <v>25</v>
      </c>
      <c r="F1065" s="5">
        <v>0.5</v>
      </c>
      <c r="G1065" s="6">
        <v>250</v>
      </c>
      <c r="H1065" s="7">
        <v>46250</v>
      </c>
      <c r="I1065" s="7">
        <f>FlightsPivot[[#This Row],[Total Fare]]*10%</f>
        <v>4625</v>
      </c>
      <c r="J1065" s="7">
        <f>FlightsPivot[[#This Row],[Total Fare]]+FlightsPivot[[#This Row],[10% tax ]]</f>
        <v>50875</v>
      </c>
      <c r="K1065" s="4">
        <v>2</v>
      </c>
      <c r="L1065" s="4">
        <v>2015</v>
      </c>
      <c r="M1065" t="str">
        <f>INDEX(RoutesPivot[DepAirport],MATCH($C1065,RoutesPivot[[RouteID]:[RouteID]],0))</f>
        <v>ORD</v>
      </c>
      <c r="N1065" t="str">
        <f>INDEX(RoutesPivot[AirportID],MATCH($C1065,RoutesPivot[[RouteID]:[RouteID]],0))</f>
        <v>JFK</v>
      </c>
      <c r="O1065">
        <f>INDEX(RoutesPivot[Distance],MATCH($C1065,RoutesPivot[[RouteID]:[RouteID]],0))</f>
        <v>619</v>
      </c>
      <c r="P1065">
        <f>INDEX(RoutesPivot[ListPrice],MATCH($C1065,RoutesPivot[[RouteID]:[RouteID]],0))</f>
        <v>250</v>
      </c>
      <c r="Q1065" t="str">
        <f>INDEX(AirportPivot[AirportName],MATCH($N1065,AirportPivot[[AirportID]:[AirportID]],0))</f>
        <v>John F Kennedy International</v>
      </c>
      <c r="R1065">
        <f>INDEX(AirportPivot[Gates (number of available)],MATCH($N1065,AirportPivot[[AirportID]:[AirportID]],0))</f>
        <v>120</v>
      </c>
    </row>
    <row r="1066" spans="1:18" x14ac:dyDescent="0.25">
      <c r="A1066" s="3" t="s">
        <v>1097</v>
      </c>
      <c r="B1066" s="12">
        <v>41665</v>
      </c>
      <c r="C1066" s="4" t="s">
        <v>15</v>
      </c>
      <c r="D1066" s="4">
        <v>2.8</v>
      </c>
      <c r="E1066" s="4">
        <v>56</v>
      </c>
      <c r="F1066" s="5">
        <v>0.41666666666666669</v>
      </c>
      <c r="G1066" s="6">
        <v>225</v>
      </c>
      <c r="H1066" s="7">
        <v>37125</v>
      </c>
      <c r="I1066" s="7">
        <f>FlightsPivot[[#This Row],[Total Fare]]*10%</f>
        <v>3712.5</v>
      </c>
      <c r="J1066" s="7">
        <f>FlightsPivot[[#This Row],[Total Fare]]+FlightsPivot[[#This Row],[10% tax ]]</f>
        <v>40837.5</v>
      </c>
      <c r="K1066" s="4">
        <v>1</v>
      </c>
      <c r="L1066" s="4">
        <v>2014</v>
      </c>
      <c r="M1066" t="str">
        <f>INDEX(RoutesPivot[DepAirport],MATCH($C1066,RoutesPivot[[RouteID]:[RouteID]],0))</f>
        <v>ORD</v>
      </c>
      <c r="N1066" t="str">
        <f>INDEX(RoutesPivot[AirportID],MATCH($C1066,RoutesPivot[[RouteID]:[RouteID]],0))</f>
        <v>EWR</v>
      </c>
      <c r="O1066">
        <f>INDEX(RoutesPivot[Distance],MATCH($C1066,RoutesPivot[[RouteID]:[RouteID]],0))</f>
        <v>600</v>
      </c>
      <c r="P1066">
        <f>INDEX(RoutesPivot[ListPrice],MATCH($C1066,RoutesPivot[[RouteID]:[RouteID]],0))</f>
        <v>225</v>
      </c>
      <c r="Q1066" t="str">
        <f>INDEX(AirportPivot[AirportName],MATCH($N1066,AirportPivot[[AirportID]:[AirportID]],0))</f>
        <v>Newark Liberty International</v>
      </c>
      <c r="R1066">
        <f>INDEX(AirportPivot[Gates (number of available)],MATCH($N1066,AirportPivot[[AirportID]:[AirportID]],0))</f>
        <v>82</v>
      </c>
    </row>
    <row r="1067" spans="1:18" x14ac:dyDescent="0.25">
      <c r="A1067" s="3" t="s">
        <v>1098</v>
      </c>
      <c r="B1067" s="12">
        <v>42315</v>
      </c>
      <c r="C1067" s="4" t="s">
        <v>47</v>
      </c>
      <c r="D1067" s="4">
        <v>3.7</v>
      </c>
      <c r="E1067" s="4">
        <v>161</v>
      </c>
      <c r="F1067" s="5">
        <v>0.79166666666666663</v>
      </c>
      <c r="G1067" s="6">
        <v>250</v>
      </c>
      <c r="H1067" s="7">
        <v>41250</v>
      </c>
      <c r="I1067" s="7">
        <f>FlightsPivot[[#This Row],[Total Fare]]*10%</f>
        <v>4125</v>
      </c>
      <c r="J1067" s="7">
        <f>FlightsPivot[[#This Row],[Total Fare]]+FlightsPivot[[#This Row],[10% tax ]]</f>
        <v>45375</v>
      </c>
      <c r="K1067" s="4">
        <v>11</v>
      </c>
      <c r="L1067" s="4">
        <v>2015</v>
      </c>
      <c r="M1067" t="str">
        <f>INDEX(RoutesPivot[DepAirport],MATCH($C1067,RoutesPivot[[RouteID]:[RouteID]],0))</f>
        <v>ORD</v>
      </c>
      <c r="N1067" t="str">
        <f>INDEX(RoutesPivot[AirportID],MATCH($C1067,RoutesPivot[[RouteID]:[RouteID]],0))</f>
        <v>PHX</v>
      </c>
      <c r="O1067">
        <f>INDEX(RoutesPivot[Distance],MATCH($C1067,RoutesPivot[[RouteID]:[RouteID]],0))</f>
        <v>1200</v>
      </c>
      <c r="P1067">
        <f>INDEX(RoutesPivot[ListPrice],MATCH($C1067,RoutesPivot[[RouteID]:[RouteID]],0))</f>
        <v>250</v>
      </c>
      <c r="Q1067" t="str">
        <f>INDEX(AirportPivot[AirportName],MATCH($N1067,AirportPivot[[AirportID]:[AirportID]],0))</f>
        <v>Phoenix Sky Harbor International</v>
      </c>
      <c r="R1067">
        <f>INDEX(AirportPivot[Gates (number of available)],MATCH($N1067,AirportPivot[[AirportID]:[AirportID]],0))</f>
        <v>60</v>
      </c>
    </row>
    <row r="1068" spans="1:18" x14ac:dyDescent="0.25">
      <c r="A1068" s="3" t="s">
        <v>1099</v>
      </c>
      <c r="B1068" s="12">
        <v>41930</v>
      </c>
      <c r="C1068" s="4" t="s">
        <v>27</v>
      </c>
      <c r="D1068" s="4">
        <v>9</v>
      </c>
      <c r="E1068" s="4">
        <v>33</v>
      </c>
      <c r="F1068" s="5">
        <v>0.29166666666666669</v>
      </c>
      <c r="G1068" s="6">
        <v>200</v>
      </c>
      <c r="H1068" s="7">
        <v>37000</v>
      </c>
      <c r="I1068" s="7">
        <f>FlightsPivot[[#This Row],[Total Fare]]*10%</f>
        <v>3700</v>
      </c>
      <c r="J1068" s="7">
        <f>FlightsPivot[[#This Row],[Total Fare]]+FlightsPivot[[#This Row],[10% tax ]]</f>
        <v>40700</v>
      </c>
      <c r="K1068" s="4">
        <v>10</v>
      </c>
      <c r="L1068" s="4">
        <v>2014</v>
      </c>
      <c r="M1068" t="str">
        <f>INDEX(RoutesPivot[DepAirport],MATCH($C1068,RoutesPivot[[RouteID]:[RouteID]],0))</f>
        <v>ORD</v>
      </c>
      <c r="N1068" t="str">
        <f>INDEX(RoutesPivot[AirportID],MATCH($C1068,RoutesPivot[[RouteID]:[RouteID]],0))</f>
        <v>ATL</v>
      </c>
      <c r="O1068">
        <f>INDEX(RoutesPivot[Distance],MATCH($C1068,RoutesPivot[[RouteID]:[RouteID]],0))</f>
        <v>510</v>
      </c>
      <c r="P1068">
        <f>INDEX(RoutesPivot[ListPrice],MATCH($C1068,RoutesPivot[[RouteID]:[RouteID]],0))</f>
        <v>200</v>
      </c>
      <c r="Q1068" t="str">
        <f>INDEX(AirportPivot[AirportName],MATCH($N1068,AirportPivot[[AirportID]:[AirportID]],0))</f>
        <v>Hartsfield-Jackson Atlanta International</v>
      </c>
      <c r="R1068">
        <f>INDEX(AirportPivot[Gates (number of available)],MATCH($N1068,AirportPivot[[AirportID]:[AirportID]],0))</f>
        <v>100</v>
      </c>
    </row>
    <row r="1069" spans="1:18" x14ac:dyDescent="0.25">
      <c r="A1069" s="3" t="s">
        <v>1100</v>
      </c>
      <c r="B1069" s="12">
        <v>41853</v>
      </c>
      <c r="C1069" s="4" t="s">
        <v>19</v>
      </c>
      <c r="D1069" s="4">
        <v>2.2999999999999998</v>
      </c>
      <c r="E1069" s="4">
        <v>175</v>
      </c>
      <c r="F1069" s="5">
        <v>0.83333333333333337</v>
      </c>
      <c r="G1069" s="6">
        <v>220</v>
      </c>
      <c r="H1069" s="7">
        <v>36300</v>
      </c>
      <c r="I1069" s="7">
        <f>FlightsPivot[[#This Row],[Total Fare]]*10%</f>
        <v>3630</v>
      </c>
      <c r="J1069" s="7">
        <f>FlightsPivot[[#This Row],[Total Fare]]+FlightsPivot[[#This Row],[10% tax ]]</f>
        <v>39930</v>
      </c>
      <c r="K1069" s="4">
        <v>8</v>
      </c>
      <c r="L1069" s="4">
        <v>2014</v>
      </c>
      <c r="M1069" t="str">
        <f>INDEX(RoutesPivot[DepAirport],MATCH($C1069,RoutesPivot[[RouteID]:[RouteID]],0))</f>
        <v>ORD</v>
      </c>
      <c r="N1069" t="str">
        <f>INDEX(RoutesPivot[AirportID],MATCH($C1069,RoutesPivot[[RouteID]:[RouteID]],0))</f>
        <v>IAH</v>
      </c>
      <c r="O1069">
        <f>INDEX(RoutesPivot[Distance],MATCH($C1069,RoutesPivot[[RouteID]:[RouteID]],0))</f>
        <v>800</v>
      </c>
      <c r="P1069">
        <f>INDEX(RoutesPivot[ListPrice],MATCH($C1069,RoutesPivot[[RouteID]:[RouteID]],0))</f>
        <v>200</v>
      </c>
      <c r="Q1069" t="str">
        <f>INDEX(AirportPivot[AirportName],MATCH($N1069,AirportPivot[[AirportID]:[AirportID]],0))</f>
        <v>George Bush Intercontinental/Houston</v>
      </c>
      <c r="R1069">
        <f>INDEX(AirportPivot[Gates (number of available)],MATCH($N1069,AirportPivot[[AirportID]:[AirportID]],0))</f>
        <v>80</v>
      </c>
    </row>
    <row r="1070" spans="1:18" x14ac:dyDescent="0.25">
      <c r="A1070" s="3" t="s">
        <v>1101</v>
      </c>
      <c r="B1070" s="12">
        <v>42025</v>
      </c>
      <c r="C1070" s="4" t="s">
        <v>21</v>
      </c>
      <c r="D1070" s="4">
        <v>2.2000000000000002</v>
      </c>
      <c r="E1070" s="4">
        <v>125</v>
      </c>
      <c r="F1070" s="5">
        <v>0.33333333333333331</v>
      </c>
      <c r="G1070" s="6">
        <v>125</v>
      </c>
      <c r="H1070" s="7">
        <v>23125</v>
      </c>
      <c r="I1070" s="7">
        <f>FlightsPivot[[#This Row],[Total Fare]]*10%</f>
        <v>2312.5</v>
      </c>
      <c r="J1070" s="7">
        <f>FlightsPivot[[#This Row],[Total Fare]]+FlightsPivot[[#This Row],[10% tax ]]</f>
        <v>25437.5</v>
      </c>
      <c r="K1070" s="4">
        <v>1</v>
      </c>
      <c r="L1070" s="4">
        <v>2015</v>
      </c>
      <c r="M1070" t="str">
        <f>INDEX(RoutesPivot[DepAirport],MATCH($C1070,RoutesPivot[[RouteID]:[RouteID]],0))</f>
        <v>ORD</v>
      </c>
      <c r="N1070" t="str">
        <f>INDEX(RoutesPivot[AirportID],MATCH($C1070,RoutesPivot[[RouteID]:[RouteID]],0))</f>
        <v>CLT</v>
      </c>
      <c r="O1070">
        <f>INDEX(RoutesPivot[Distance],MATCH($C1070,RoutesPivot[[RouteID]:[RouteID]],0))</f>
        <v>700</v>
      </c>
      <c r="P1070">
        <f>INDEX(RoutesPivot[ListPrice],MATCH($C1070,RoutesPivot[[RouteID]:[RouteID]],0))</f>
        <v>125</v>
      </c>
      <c r="Q1070" t="str">
        <f>INDEX(AirportPivot[AirportName],MATCH($N1070,AirportPivot[[AirportID]:[AirportID]],0))</f>
        <v>Charlotte/Douglas International</v>
      </c>
      <c r="R1070">
        <f>INDEX(AirportPivot[Gates (number of available)],MATCH($N1070,AirportPivot[[AirportID]:[AirportID]],0))</f>
        <v>65</v>
      </c>
    </row>
    <row r="1071" spans="1:18" x14ac:dyDescent="0.25">
      <c r="A1071" s="3" t="s">
        <v>1102</v>
      </c>
      <c r="B1071" s="12">
        <v>41650</v>
      </c>
      <c r="C1071" s="4" t="s">
        <v>47</v>
      </c>
      <c r="D1071" s="4">
        <v>1.2</v>
      </c>
      <c r="E1071" s="4">
        <v>195</v>
      </c>
      <c r="F1071" s="5">
        <v>0.3125</v>
      </c>
      <c r="G1071" s="6">
        <v>250</v>
      </c>
      <c r="H1071" s="7">
        <v>41250</v>
      </c>
      <c r="I1071" s="7">
        <f>FlightsPivot[[#This Row],[Total Fare]]*10%</f>
        <v>4125</v>
      </c>
      <c r="J1071" s="7">
        <f>FlightsPivot[[#This Row],[Total Fare]]+FlightsPivot[[#This Row],[10% tax ]]</f>
        <v>45375</v>
      </c>
      <c r="K1071" s="4">
        <v>1</v>
      </c>
      <c r="L1071" s="4">
        <v>2014</v>
      </c>
      <c r="M1071" t="str">
        <f>INDEX(RoutesPivot[DepAirport],MATCH($C1071,RoutesPivot[[RouteID]:[RouteID]],0))</f>
        <v>ORD</v>
      </c>
      <c r="N1071" t="str">
        <f>INDEX(RoutesPivot[AirportID],MATCH($C1071,RoutesPivot[[RouteID]:[RouteID]],0))</f>
        <v>PHX</v>
      </c>
      <c r="O1071">
        <f>INDEX(RoutesPivot[Distance],MATCH($C1071,RoutesPivot[[RouteID]:[RouteID]],0))</f>
        <v>1200</v>
      </c>
      <c r="P1071">
        <f>INDEX(RoutesPivot[ListPrice],MATCH($C1071,RoutesPivot[[RouteID]:[RouteID]],0))</f>
        <v>250</v>
      </c>
      <c r="Q1071" t="str">
        <f>INDEX(AirportPivot[AirportName],MATCH($N1071,AirportPivot[[AirportID]:[AirportID]],0))</f>
        <v>Phoenix Sky Harbor International</v>
      </c>
      <c r="R1071">
        <f>INDEX(AirportPivot[Gates (number of available)],MATCH($N1071,AirportPivot[[AirportID]:[AirportID]],0))</f>
        <v>60</v>
      </c>
    </row>
    <row r="1072" spans="1:18" x14ac:dyDescent="0.25">
      <c r="A1072" s="3" t="s">
        <v>1103</v>
      </c>
      <c r="B1072" s="12">
        <v>41801</v>
      </c>
      <c r="C1072" s="4" t="s">
        <v>17</v>
      </c>
      <c r="D1072" s="4">
        <v>4.9000000000000004</v>
      </c>
      <c r="E1072" s="4">
        <v>107</v>
      </c>
      <c r="F1072" s="5">
        <v>0.83333333333333337</v>
      </c>
      <c r="G1072" s="6">
        <v>385</v>
      </c>
      <c r="H1072" s="7">
        <v>71225</v>
      </c>
      <c r="I1072" s="7">
        <f>FlightsPivot[[#This Row],[Total Fare]]*10%</f>
        <v>7122.5</v>
      </c>
      <c r="J1072" s="7">
        <f>FlightsPivot[[#This Row],[Total Fare]]+FlightsPivot[[#This Row],[10% tax ]]</f>
        <v>78347.5</v>
      </c>
      <c r="K1072" s="4">
        <v>6</v>
      </c>
      <c r="L1072" s="4">
        <v>2014</v>
      </c>
      <c r="M1072" t="str">
        <f>INDEX(RoutesPivot[DepAirport],MATCH($C1072,RoutesPivot[[RouteID]:[RouteID]],0))</f>
        <v>ORD</v>
      </c>
      <c r="N1072" t="str">
        <f>INDEX(RoutesPivot[AirportID],MATCH($C1072,RoutesPivot[[RouteID]:[RouteID]],0))</f>
        <v>LAX</v>
      </c>
      <c r="O1072">
        <f>INDEX(RoutesPivot[Distance],MATCH($C1072,RoutesPivot[[RouteID]:[RouteID]],0))</f>
        <v>1518</v>
      </c>
      <c r="P1072">
        <f>INDEX(RoutesPivot[ListPrice],MATCH($C1072,RoutesPivot[[RouteID]:[RouteID]],0))</f>
        <v>350</v>
      </c>
      <c r="Q1072" t="str">
        <f>INDEX(AirportPivot[AirportName],MATCH($N1072,AirportPivot[[AirportID]:[AirportID]],0))</f>
        <v>Los Angeles International</v>
      </c>
      <c r="R1072">
        <f>INDEX(AirportPivot[Gates (number of available)],MATCH($N1072,AirportPivot[[AirportID]:[AirportID]],0))</f>
        <v>86</v>
      </c>
    </row>
    <row r="1073" spans="1:18" x14ac:dyDescent="0.25">
      <c r="A1073" s="3" t="s">
        <v>1104</v>
      </c>
      <c r="B1073" s="12">
        <v>42172</v>
      </c>
      <c r="C1073" s="4" t="s">
        <v>37</v>
      </c>
      <c r="D1073" s="4">
        <v>2.4</v>
      </c>
      <c r="E1073" s="4">
        <v>184</v>
      </c>
      <c r="F1073" s="5">
        <v>0.29166666666666669</v>
      </c>
      <c r="G1073" s="6">
        <v>385</v>
      </c>
      <c r="H1073" s="7">
        <v>63525</v>
      </c>
      <c r="I1073" s="7">
        <f>FlightsPivot[[#This Row],[Total Fare]]*10%</f>
        <v>6352.5</v>
      </c>
      <c r="J1073" s="7">
        <f>FlightsPivot[[#This Row],[Total Fare]]+FlightsPivot[[#This Row],[10% tax ]]</f>
        <v>69877.5</v>
      </c>
      <c r="K1073" s="4">
        <v>6</v>
      </c>
      <c r="L1073" s="4">
        <v>2015</v>
      </c>
      <c r="M1073" t="str">
        <f>INDEX(RoutesPivot[DepAirport],MATCH($C1073,RoutesPivot[[RouteID]:[RouteID]],0))</f>
        <v>ORD</v>
      </c>
      <c r="N1073" t="str">
        <f>INDEX(RoutesPivot[AirportID],MATCH($C1073,RoutesPivot[[RouteID]:[RouteID]],0))</f>
        <v>SEA</v>
      </c>
      <c r="O1073">
        <f>INDEX(RoutesPivot[Distance],MATCH($C1073,RoutesPivot[[RouteID]:[RouteID]],0))</f>
        <v>1500</v>
      </c>
      <c r="P1073">
        <f>INDEX(RoutesPivot[ListPrice],MATCH($C1073,RoutesPivot[[RouteID]:[RouteID]],0))</f>
        <v>350</v>
      </c>
      <c r="Q1073" t="str">
        <f>INDEX(AirportPivot[AirportName],MATCH($N1073,AirportPivot[[AirportID]:[AirportID]],0))</f>
        <v>Seattle-Tacoma International</v>
      </c>
      <c r="R1073">
        <f>INDEX(AirportPivot[Gates (number of available)],MATCH($N1073,AirportPivot[[AirportID]:[AirportID]],0))</f>
        <v>58</v>
      </c>
    </row>
    <row r="1074" spans="1:18" x14ac:dyDescent="0.25">
      <c r="A1074" s="3" t="s">
        <v>1105</v>
      </c>
      <c r="B1074" s="12">
        <v>41907</v>
      </c>
      <c r="C1074" s="4" t="s">
        <v>30</v>
      </c>
      <c r="D1074" s="4">
        <v>1.9</v>
      </c>
      <c r="E1074" s="4">
        <v>129</v>
      </c>
      <c r="F1074" s="5">
        <v>0.3125</v>
      </c>
      <c r="G1074" s="6">
        <v>250</v>
      </c>
      <c r="H1074" s="7">
        <v>46250</v>
      </c>
      <c r="I1074" s="7">
        <f>FlightsPivot[[#This Row],[Total Fare]]*10%</f>
        <v>4625</v>
      </c>
      <c r="J1074" s="7">
        <f>FlightsPivot[[#This Row],[Total Fare]]+FlightsPivot[[#This Row],[10% tax ]]</f>
        <v>50875</v>
      </c>
      <c r="K1074" s="4">
        <v>9</v>
      </c>
      <c r="L1074" s="4">
        <v>2014</v>
      </c>
      <c r="M1074" t="str">
        <f>INDEX(RoutesPivot[DepAirport],MATCH($C1074,RoutesPivot[[RouteID]:[RouteID]],0))</f>
        <v>ORD</v>
      </c>
      <c r="N1074" t="str">
        <f>INDEX(RoutesPivot[AirportID],MATCH($C1074,RoutesPivot[[RouteID]:[RouteID]],0))</f>
        <v>MCO</v>
      </c>
      <c r="O1074">
        <f>INDEX(RoutesPivot[Distance],MATCH($C1074,RoutesPivot[[RouteID]:[RouteID]],0))</f>
        <v>850</v>
      </c>
      <c r="P1074">
        <f>INDEX(RoutesPivot[ListPrice],MATCH($C1074,RoutesPivot[[RouteID]:[RouteID]],0))</f>
        <v>250</v>
      </c>
      <c r="Q1074" t="str">
        <f>INDEX(AirportPivot[AirportName],MATCH($N1074,AirportPivot[[AirportID]:[AirportID]],0))</f>
        <v>Orlando International</v>
      </c>
      <c r="R1074">
        <f>INDEX(AirportPivot[Gates (number of available)],MATCH($N1074,AirportPivot[[AirportID]:[AirportID]],0))</f>
        <v>67</v>
      </c>
    </row>
    <row r="1075" spans="1:18" x14ac:dyDescent="0.25">
      <c r="A1075" s="3" t="s">
        <v>1106</v>
      </c>
      <c r="B1075" s="12">
        <v>41941</v>
      </c>
      <c r="C1075" s="4" t="s">
        <v>70</v>
      </c>
      <c r="D1075" s="4">
        <v>1.9</v>
      </c>
      <c r="E1075" s="4">
        <v>180</v>
      </c>
      <c r="F1075" s="5">
        <v>0.89583333333333337</v>
      </c>
      <c r="G1075" s="6">
        <v>275</v>
      </c>
      <c r="H1075" s="7">
        <v>45375</v>
      </c>
      <c r="I1075" s="7">
        <f>FlightsPivot[[#This Row],[Total Fare]]*10%</f>
        <v>4537.5</v>
      </c>
      <c r="J1075" s="7">
        <f>FlightsPivot[[#This Row],[Total Fare]]+FlightsPivot[[#This Row],[10% tax ]]</f>
        <v>49912.5</v>
      </c>
      <c r="K1075" s="4">
        <v>10</v>
      </c>
      <c r="L1075" s="4">
        <v>2014</v>
      </c>
      <c r="M1075" t="str">
        <f>INDEX(RoutesPivot[DepAirport],MATCH($C1075,RoutesPivot[[RouteID]:[RouteID]],0))</f>
        <v>ORD</v>
      </c>
      <c r="N1075" t="str">
        <f>INDEX(RoutesPivot[AirportID],MATCH($C1075,RoutesPivot[[RouteID]:[RouteID]],0))</f>
        <v>LAS</v>
      </c>
      <c r="O1075">
        <f>INDEX(RoutesPivot[Distance],MATCH($C1075,RoutesPivot[[RouteID]:[RouteID]],0))</f>
        <v>1100</v>
      </c>
      <c r="P1075">
        <f>INDEX(RoutesPivot[ListPrice],MATCH($C1075,RoutesPivot[[RouteID]:[RouteID]],0))</f>
        <v>275</v>
      </c>
      <c r="Q1075" t="str">
        <f>INDEX(AirportPivot[AirportName],MATCH($N1075,AirportPivot[[AirportID]:[AirportID]],0))</f>
        <v>McCarran International</v>
      </c>
      <c r="R1075">
        <f>INDEX(AirportPivot[Gates (number of available)],MATCH($N1075,AirportPivot[[AirportID]:[AirportID]],0))</f>
        <v>68</v>
      </c>
    </row>
    <row r="1076" spans="1:18" x14ac:dyDescent="0.25">
      <c r="A1076" s="3" t="s">
        <v>1107</v>
      </c>
      <c r="B1076" s="12">
        <v>42151</v>
      </c>
      <c r="C1076" s="4" t="s">
        <v>98</v>
      </c>
      <c r="D1076" s="4">
        <v>2.4</v>
      </c>
      <c r="E1076" s="4">
        <v>38</v>
      </c>
      <c r="F1076" s="5">
        <v>0.83333333333333337</v>
      </c>
      <c r="G1076" s="6">
        <v>275</v>
      </c>
      <c r="H1076" s="7">
        <v>45375</v>
      </c>
      <c r="I1076" s="7">
        <f>FlightsPivot[[#This Row],[Total Fare]]*10%</f>
        <v>4537.5</v>
      </c>
      <c r="J1076" s="7">
        <f>FlightsPivot[[#This Row],[Total Fare]]+FlightsPivot[[#This Row],[10% tax ]]</f>
        <v>49912.5</v>
      </c>
      <c r="K1076" s="4">
        <v>5</v>
      </c>
      <c r="L1076" s="4">
        <v>2015</v>
      </c>
      <c r="M1076" t="str">
        <f>INDEX(RoutesPivot[DepAirport],MATCH($C1076,RoutesPivot[[RouteID]:[RouteID]],0))</f>
        <v>ORD</v>
      </c>
      <c r="N1076" t="str">
        <f>INDEX(RoutesPivot[AirportID],MATCH($C1076,RoutesPivot[[RouteID]:[RouteID]],0))</f>
        <v>PHL</v>
      </c>
      <c r="O1076">
        <f>INDEX(RoutesPivot[Distance],MATCH($C1076,RoutesPivot[[RouteID]:[RouteID]],0))</f>
        <v>580</v>
      </c>
      <c r="P1076">
        <f>INDEX(RoutesPivot[ListPrice],MATCH($C1076,RoutesPivot[[RouteID]:[RouteID]],0))</f>
        <v>275</v>
      </c>
      <c r="Q1076" t="str">
        <f>INDEX(AirportPivot[AirportName],MATCH($N1076,AirportPivot[[AirportID]:[AirportID]],0))</f>
        <v>Philadelphia International</v>
      </c>
      <c r="R1076">
        <f>INDEX(AirportPivot[Gates (number of available)],MATCH($N1076,AirportPivot[[AirportID]:[AirportID]],0))</f>
        <v>89</v>
      </c>
    </row>
    <row r="1077" spans="1:18" x14ac:dyDescent="0.25">
      <c r="A1077" s="3" t="s">
        <v>1108</v>
      </c>
      <c r="B1077" s="12">
        <v>41997</v>
      </c>
      <c r="C1077" s="4" t="s">
        <v>17</v>
      </c>
      <c r="D1077" s="4">
        <v>4.7</v>
      </c>
      <c r="E1077" s="4">
        <v>96</v>
      </c>
      <c r="F1077" s="5">
        <v>0.77083333333333337</v>
      </c>
      <c r="G1077" s="6">
        <v>490</v>
      </c>
      <c r="H1077" s="7">
        <v>90650</v>
      </c>
      <c r="I1077" s="7">
        <f>FlightsPivot[[#This Row],[Total Fare]]*10%</f>
        <v>9065</v>
      </c>
      <c r="J1077" s="7">
        <f>FlightsPivot[[#This Row],[Total Fare]]+FlightsPivot[[#This Row],[10% tax ]]</f>
        <v>99715</v>
      </c>
      <c r="K1077" s="4">
        <v>12</v>
      </c>
      <c r="L1077" s="4">
        <v>2014</v>
      </c>
      <c r="M1077" t="str">
        <f>INDEX(RoutesPivot[DepAirport],MATCH($C1077,RoutesPivot[[RouteID]:[RouteID]],0))</f>
        <v>ORD</v>
      </c>
      <c r="N1077" t="str">
        <f>INDEX(RoutesPivot[AirportID],MATCH($C1077,RoutesPivot[[RouteID]:[RouteID]],0))</f>
        <v>LAX</v>
      </c>
      <c r="O1077">
        <f>INDEX(RoutesPivot[Distance],MATCH($C1077,RoutesPivot[[RouteID]:[RouteID]],0))</f>
        <v>1518</v>
      </c>
      <c r="P1077">
        <f>INDEX(RoutesPivot[ListPrice],MATCH($C1077,RoutesPivot[[RouteID]:[RouteID]],0))</f>
        <v>350</v>
      </c>
      <c r="Q1077" t="str">
        <f>INDEX(AirportPivot[AirportName],MATCH($N1077,AirportPivot[[AirportID]:[AirportID]],0))</f>
        <v>Los Angeles International</v>
      </c>
      <c r="R1077">
        <f>INDEX(AirportPivot[Gates (number of available)],MATCH($N1077,AirportPivot[[AirportID]:[AirportID]],0))</f>
        <v>86</v>
      </c>
    </row>
    <row r="1078" spans="1:18" x14ac:dyDescent="0.25">
      <c r="A1078" s="3" t="s">
        <v>1109</v>
      </c>
      <c r="B1078" s="12">
        <v>42153</v>
      </c>
      <c r="C1078" s="4" t="s">
        <v>30</v>
      </c>
      <c r="D1078" s="4">
        <v>2.4</v>
      </c>
      <c r="E1078" s="4">
        <v>124</v>
      </c>
      <c r="F1078" s="5">
        <v>0.8125</v>
      </c>
      <c r="G1078" s="6">
        <v>250</v>
      </c>
      <c r="H1078" s="7">
        <v>46250</v>
      </c>
      <c r="I1078" s="7">
        <f>FlightsPivot[[#This Row],[Total Fare]]*10%</f>
        <v>4625</v>
      </c>
      <c r="J1078" s="7">
        <f>FlightsPivot[[#This Row],[Total Fare]]+FlightsPivot[[#This Row],[10% tax ]]</f>
        <v>50875</v>
      </c>
      <c r="K1078" s="4">
        <v>5</v>
      </c>
      <c r="L1078" s="4">
        <v>2015</v>
      </c>
      <c r="M1078" t="str">
        <f>INDEX(RoutesPivot[DepAirport],MATCH($C1078,RoutesPivot[[RouteID]:[RouteID]],0))</f>
        <v>ORD</v>
      </c>
      <c r="N1078" t="str">
        <f>INDEX(RoutesPivot[AirportID],MATCH($C1078,RoutesPivot[[RouteID]:[RouteID]],0))</f>
        <v>MCO</v>
      </c>
      <c r="O1078">
        <f>INDEX(RoutesPivot[Distance],MATCH($C1078,RoutesPivot[[RouteID]:[RouteID]],0))</f>
        <v>850</v>
      </c>
      <c r="P1078">
        <f>INDEX(RoutesPivot[ListPrice],MATCH($C1078,RoutesPivot[[RouteID]:[RouteID]],0))</f>
        <v>250</v>
      </c>
      <c r="Q1078" t="str">
        <f>INDEX(AirportPivot[AirportName],MATCH($N1078,AirportPivot[[AirportID]:[AirportID]],0))</f>
        <v>Orlando International</v>
      </c>
      <c r="R1078">
        <f>INDEX(AirportPivot[Gates (number of available)],MATCH($N1078,AirportPivot[[AirportID]:[AirportID]],0))</f>
        <v>67</v>
      </c>
    </row>
    <row r="1079" spans="1:18" x14ac:dyDescent="0.25">
      <c r="A1079" s="3" t="s">
        <v>1110</v>
      </c>
      <c r="B1079" s="12">
        <v>41880</v>
      </c>
      <c r="C1079" s="4" t="s">
        <v>25</v>
      </c>
      <c r="D1079" s="4">
        <v>3.1</v>
      </c>
      <c r="E1079" s="4">
        <v>128</v>
      </c>
      <c r="F1079" s="5">
        <v>0.3125</v>
      </c>
      <c r="G1079" s="6">
        <v>220</v>
      </c>
      <c r="H1079" s="7">
        <v>40700</v>
      </c>
      <c r="I1079" s="7">
        <f>FlightsPivot[[#This Row],[Total Fare]]*10%</f>
        <v>4070</v>
      </c>
      <c r="J1079" s="7">
        <f>FlightsPivot[[#This Row],[Total Fare]]+FlightsPivot[[#This Row],[10% tax ]]</f>
        <v>44770</v>
      </c>
      <c r="K1079" s="4">
        <v>8</v>
      </c>
      <c r="L1079" s="4">
        <v>2014</v>
      </c>
      <c r="M1079" t="str">
        <f>INDEX(RoutesPivot[DepAirport],MATCH($C1079,RoutesPivot[[RouteID]:[RouteID]],0))</f>
        <v>ORD</v>
      </c>
      <c r="N1079" t="str">
        <f>INDEX(RoutesPivot[AirportID],MATCH($C1079,RoutesPivot[[RouteID]:[RouteID]],0))</f>
        <v>DFW</v>
      </c>
      <c r="O1079">
        <f>INDEX(RoutesPivot[Distance],MATCH($C1079,RoutesPivot[[RouteID]:[RouteID]],0))</f>
        <v>700</v>
      </c>
      <c r="P1079">
        <f>INDEX(RoutesPivot[ListPrice],MATCH($C1079,RoutesPivot[[RouteID]:[RouteID]],0))</f>
        <v>200</v>
      </c>
      <c r="Q1079" t="str">
        <f>INDEX(AirportPivot[AirportName],MATCH($N1079,AirportPivot[[AirportID]:[AirportID]],0))</f>
        <v>Dallas/Fort Worth International</v>
      </c>
      <c r="R1079">
        <f>INDEX(AirportPivot[Gates (number of available)],MATCH($N1079,AirportPivot[[AirportID]:[AirportID]],0))</f>
        <v>130</v>
      </c>
    </row>
    <row r="1080" spans="1:18" x14ac:dyDescent="0.25">
      <c r="A1080" s="3" t="s">
        <v>1111</v>
      </c>
      <c r="B1080" s="12">
        <v>41711</v>
      </c>
      <c r="C1080" s="4" t="s">
        <v>27</v>
      </c>
      <c r="D1080" s="4">
        <v>9.1999999999999993</v>
      </c>
      <c r="E1080" s="4">
        <v>44</v>
      </c>
      <c r="F1080" s="5">
        <v>0.29166666666666669</v>
      </c>
      <c r="G1080" s="6">
        <v>200</v>
      </c>
      <c r="H1080" s="7">
        <v>33000</v>
      </c>
      <c r="I1080" s="7">
        <f>FlightsPivot[[#This Row],[Total Fare]]*10%</f>
        <v>3300</v>
      </c>
      <c r="J1080" s="7">
        <f>FlightsPivot[[#This Row],[Total Fare]]+FlightsPivot[[#This Row],[10% tax ]]</f>
        <v>36300</v>
      </c>
      <c r="K1080" s="4">
        <v>3</v>
      </c>
      <c r="L1080" s="4">
        <v>2014</v>
      </c>
      <c r="M1080" t="str">
        <f>INDEX(RoutesPivot[DepAirport],MATCH($C1080,RoutesPivot[[RouteID]:[RouteID]],0))</f>
        <v>ORD</v>
      </c>
      <c r="N1080" t="str">
        <f>INDEX(RoutesPivot[AirportID],MATCH($C1080,RoutesPivot[[RouteID]:[RouteID]],0))</f>
        <v>ATL</v>
      </c>
      <c r="O1080">
        <f>INDEX(RoutesPivot[Distance],MATCH($C1080,RoutesPivot[[RouteID]:[RouteID]],0))</f>
        <v>510</v>
      </c>
      <c r="P1080">
        <f>INDEX(RoutesPivot[ListPrice],MATCH($C1080,RoutesPivot[[RouteID]:[RouteID]],0))</f>
        <v>200</v>
      </c>
      <c r="Q1080" t="str">
        <f>INDEX(AirportPivot[AirportName],MATCH($N1080,AirportPivot[[AirportID]:[AirportID]],0))</f>
        <v>Hartsfield-Jackson Atlanta International</v>
      </c>
      <c r="R1080">
        <f>INDEX(AirportPivot[Gates (number of available)],MATCH($N1080,AirportPivot[[AirportID]:[AirportID]],0))</f>
        <v>100</v>
      </c>
    </row>
    <row r="1081" spans="1:18" x14ac:dyDescent="0.25">
      <c r="A1081" s="3" t="s">
        <v>1112</v>
      </c>
      <c r="B1081" s="12">
        <v>41773</v>
      </c>
      <c r="C1081" s="4" t="s">
        <v>33</v>
      </c>
      <c r="D1081" s="4">
        <v>2.2000000000000002</v>
      </c>
      <c r="E1081" s="4">
        <v>7</v>
      </c>
      <c r="F1081" s="5">
        <v>0.75</v>
      </c>
      <c r="G1081" s="6">
        <v>375</v>
      </c>
      <c r="H1081" s="7">
        <v>69375</v>
      </c>
      <c r="I1081" s="7">
        <f>FlightsPivot[[#This Row],[Total Fare]]*10%</f>
        <v>6937.5</v>
      </c>
      <c r="J1081" s="7">
        <f>FlightsPivot[[#This Row],[Total Fare]]+FlightsPivot[[#This Row],[10% tax ]]</f>
        <v>76312.5</v>
      </c>
      <c r="K1081" s="4">
        <v>5</v>
      </c>
      <c r="L1081" s="4">
        <v>2014</v>
      </c>
      <c r="M1081" t="str">
        <f>INDEX(RoutesPivot[DepAirport],MATCH($C1081,RoutesPivot[[RouteID]:[RouteID]],0))</f>
        <v>ORD</v>
      </c>
      <c r="N1081" t="str">
        <f>INDEX(RoutesPivot[AirportID],MATCH($C1081,RoutesPivot[[RouteID]:[RouteID]],0))</f>
        <v>SFO</v>
      </c>
      <c r="O1081">
        <f>INDEX(RoutesPivot[Distance],MATCH($C1081,RoutesPivot[[RouteID]:[RouteID]],0))</f>
        <v>1600</v>
      </c>
      <c r="P1081">
        <f>INDEX(RoutesPivot[ListPrice],MATCH($C1081,RoutesPivot[[RouteID]:[RouteID]],0))</f>
        <v>375</v>
      </c>
      <c r="Q1081" t="str">
        <f>INDEX(AirportPivot[AirportName],MATCH($N1081,AirportPivot[[AirportID]:[AirportID]],0))</f>
        <v>San Francisco International</v>
      </c>
      <c r="R1081">
        <f>INDEX(AirportPivot[Gates (number of available)],MATCH($N1081,AirportPivot[[AirportID]:[AirportID]],0))</f>
        <v>70</v>
      </c>
    </row>
    <row r="1082" spans="1:18" x14ac:dyDescent="0.25">
      <c r="A1082" s="3" t="s">
        <v>1113</v>
      </c>
      <c r="B1082" s="12">
        <v>41819</v>
      </c>
      <c r="C1082" s="4" t="s">
        <v>17</v>
      </c>
      <c r="D1082" s="4">
        <v>5.5</v>
      </c>
      <c r="E1082" s="4">
        <v>45</v>
      </c>
      <c r="F1082" s="5">
        <v>0.3125</v>
      </c>
      <c r="G1082" s="6">
        <v>385</v>
      </c>
      <c r="H1082" s="7">
        <v>63525</v>
      </c>
      <c r="I1082" s="7">
        <f>FlightsPivot[[#This Row],[Total Fare]]*10%</f>
        <v>6352.5</v>
      </c>
      <c r="J1082" s="7">
        <f>FlightsPivot[[#This Row],[Total Fare]]+FlightsPivot[[#This Row],[10% tax ]]</f>
        <v>69877.5</v>
      </c>
      <c r="K1082" s="4">
        <v>6</v>
      </c>
      <c r="L1082" s="4">
        <v>2014</v>
      </c>
      <c r="M1082" t="str">
        <f>INDEX(RoutesPivot[DepAirport],MATCH($C1082,RoutesPivot[[RouteID]:[RouteID]],0))</f>
        <v>ORD</v>
      </c>
      <c r="N1082" t="str">
        <f>INDEX(RoutesPivot[AirportID],MATCH($C1082,RoutesPivot[[RouteID]:[RouteID]],0))</f>
        <v>LAX</v>
      </c>
      <c r="O1082">
        <f>INDEX(RoutesPivot[Distance],MATCH($C1082,RoutesPivot[[RouteID]:[RouteID]],0))</f>
        <v>1518</v>
      </c>
      <c r="P1082">
        <f>INDEX(RoutesPivot[ListPrice],MATCH($C1082,RoutesPivot[[RouteID]:[RouteID]],0))</f>
        <v>350</v>
      </c>
      <c r="Q1082" t="str">
        <f>INDEX(AirportPivot[AirportName],MATCH($N1082,AirportPivot[[AirportID]:[AirportID]],0))</f>
        <v>Los Angeles International</v>
      </c>
      <c r="R1082">
        <f>INDEX(AirportPivot[Gates (number of available)],MATCH($N1082,AirportPivot[[AirportID]:[AirportID]],0))</f>
        <v>86</v>
      </c>
    </row>
    <row r="1083" spans="1:18" x14ac:dyDescent="0.25">
      <c r="A1083" s="3" t="s">
        <v>1114</v>
      </c>
      <c r="B1083" s="12">
        <v>42064</v>
      </c>
      <c r="C1083" s="4" t="s">
        <v>19</v>
      </c>
      <c r="D1083" s="4">
        <v>1.1000000000000001</v>
      </c>
      <c r="E1083" s="4">
        <v>141</v>
      </c>
      <c r="F1083" s="5">
        <v>0.70833333333333337</v>
      </c>
      <c r="G1083" s="6">
        <v>200</v>
      </c>
      <c r="H1083" s="7">
        <v>37000</v>
      </c>
      <c r="I1083" s="7">
        <f>FlightsPivot[[#This Row],[Total Fare]]*10%</f>
        <v>3700</v>
      </c>
      <c r="J1083" s="7">
        <f>FlightsPivot[[#This Row],[Total Fare]]+FlightsPivot[[#This Row],[10% tax ]]</f>
        <v>40700</v>
      </c>
      <c r="K1083" s="4">
        <v>3</v>
      </c>
      <c r="L1083" s="4">
        <v>2015</v>
      </c>
      <c r="M1083" t="str">
        <f>INDEX(RoutesPivot[DepAirport],MATCH($C1083,RoutesPivot[[RouteID]:[RouteID]],0))</f>
        <v>ORD</v>
      </c>
      <c r="N1083" t="str">
        <f>INDEX(RoutesPivot[AirportID],MATCH($C1083,RoutesPivot[[RouteID]:[RouteID]],0))</f>
        <v>IAH</v>
      </c>
      <c r="O1083">
        <f>INDEX(RoutesPivot[Distance],MATCH($C1083,RoutesPivot[[RouteID]:[RouteID]],0))</f>
        <v>800</v>
      </c>
      <c r="P1083">
        <f>INDEX(RoutesPivot[ListPrice],MATCH($C1083,RoutesPivot[[RouteID]:[RouteID]],0))</f>
        <v>200</v>
      </c>
      <c r="Q1083" t="str">
        <f>INDEX(AirportPivot[AirportName],MATCH($N1083,AirportPivot[[AirportID]:[AirportID]],0))</f>
        <v>George Bush Intercontinental/Houston</v>
      </c>
      <c r="R1083">
        <f>INDEX(AirportPivot[Gates (number of available)],MATCH($N1083,AirportPivot[[AirportID]:[AirportID]],0))</f>
        <v>80</v>
      </c>
    </row>
    <row r="1084" spans="1:18" x14ac:dyDescent="0.25">
      <c r="A1084" s="3" t="s">
        <v>1115</v>
      </c>
      <c r="B1084" s="12">
        <v>42158</v>
      </c>
      <c r="C1084" s="4" t="s">
        <v>19</v>
      </c>
      <c r="D1084" s="4">
        <v>1.5</v>
      </c>
      <c r="E1084" s="4">
        <v>209</v>
      </c>
      <c r="F1084" s="5">
        <v>0.70833333333333337</v>
      </c>
      <c r="G1084" s="6">
        <v>220</v>
      </c>
      <c r="H1084" s="7">
        <v>36300</v>
      </c>
      <c r="I1084" s="7">
        <f>FlightsPivot[[#This Row],[Total Fare]]*10%</f>
        <v>3630</v>
      </c>
      <c r="J1084" s="7">
        <f>FlightsPivot[[#This Row],[Total Fare]]+FlightsPivot[[#This Row],[10% tax ]]</f>
        <v>39930</v>
      </c>
      <c r="K1084" s="4">
        <v>6</v>
      </c>
      <c r="L1084" s="4">
        <v>2015</v>
      </c>
      <c r="M1084" t="str">
        <f>INDEX(RoutesPivot[DepAirport],MATCH($C1084,RoutesPivot[[RouteID]:[RouteID]],0))</f>
        <v>ORD</v>
      </c>
      <c r="N1084" t="str">
        <f>INDEX(RoutesPivot[AirportID],MATCH($C1084,RoutesPivot[[RouteID]:[RouteID]],0))</f>
        <v>IAH</v>
      </c>
      <c r="O1084">
        <f>INDEX(RoutesPivot[Distance],MATCH($C1084,RoutesPivot[[RouteID]:[RouteID]],0))</f>
        <v>800</v>
      </c>
      <c r="P1084">
        <f>INDEX(RoutesPivot[ListPrice],MATCH($C1084,RoutesPivot[[RouteID]:[RouteID]],0))</f>
        <v>200</v>
      </c>
      <c r="Q1084" t="str">
        <f>INDEX(AirportPivot[AirportName],MATCH($N1084,AirportPivot[[AirportID]:[AirportID]],0))</f>
        <v>George Bush Intercontinental/Houston</v>
      </c>
      <c r="R1084">
        <f>INDEX(AirportPivot[Gates (number of available)],MATCH($N1084,AirportPivot[[AirportID]:[AirportID]],0))</f>
        <v>80</v>
      </c>
    </row>
    <row r="1085" spans="1:18" x14ac:dyDescent="0.25">
      <c r="A1085" s="3" t="s">
        <v>1116</v>
      </c>
      <c r="B1085" s="12">
        <v>42036</v>
      </c>
      <c r="C1085" s="4" t="s">
        <v>30</v>
      </c>
      <c r="D1085" s="4">
        <v>2</v>
      </c>
      <c r="E1085" s="4">
        <v>74</v>
      </c>
      <c r="F1085" s="5">
        <v>0.79166666666666663</v>
      </c>
      <c r="G1085" s="6">
        <v>250</v>
      </c>
      <c r="H1085" s="7">
        <v>45250</v>
      </c>
      <c r="I1085" s="7">
        <f>FlightsPivot[[#This Row],[Total Fare]]*10%</f>
        <v>4525</v>
      </c>
      <c r="J1085" s="7">
        <f>FlightsPivot[[#This Row],[Total Fare]]+FlightsPivot[[#This Row],[10% tax ]]</f>
        <v>49775</v>
      </c>
      <c r="K1085" s="4">
        <v>2</v>
      </c>
      <c r="L1085" s="4">
        <v>2015</v>
      </c>
      <c r="M1085" t="str">
        <f>INDEX(RoutesPivot[DepAirport],MATCH($C1085,RoutesPivot[[RouteID]:[RouteID]],0))</f>
        <v>ORD</v>
      </c>
      <c r="N1085" t="str">
        <f>INDEX(RoutesPivot[AirportID],MATCH($C1085,RoutesPivot[[RouteID]:[RouteID]],0))</f>
        <v>MCO</v>
      </c>
      <c r="O1085">
        <f>INDEX(RoutesPivot[Distance],MATCH($C1085,RoutesPivot[[RouteID]:[RouteID]],0))</f>
        <v>850</v>
      </c>
      <c r="P1085">
        <f>INDEX(RoutesPivot[ListPrice],MATCH($C1085,RoutesPivot[[RouteID]:[RouteID]],0))</f>
        <v>250</v>
      </c>
      <c r="Q1085" t="str">
        <f>INDEX(AirportPivot[AirportName],MATCH($N1085,AirportPivot[[AirportID]:[AirportID]],0))</f>
        <v>Orlando International</v>
      </c>
      <c r="R1085">
        <f>INDEX(AirportPivot[Gates (number of available)],MATCH($N1085,AirportPivot[[AirportID]:[AirportID]],0))</f>
        <v>67</v>
      </c>
    </row>
    <row r="1086" spans="1:18" x14ac:dyDescent="0.25">
      <c r="A1086" s="3" t="s">
        <v>1117</v>
      </c>
      <c r="B1086" s="12">
        <v>41665</v>
      </c>
      <c r="C1086" s="4" t="s">
        <v>13</v>
      </c>
      <c r="D1086" s="4">
        <v>2.7</v>
      </c>
      <c r="E1086" s="4">
        <v>137</v>
      </c>
      <c r="F1086" s="5">
        <v>0.54166666666666663</v>
      </c>
      <c r="G1086" s="6">
        <v>250</v>
      </c>
      <c r="H1086" s="7">
        <v>46250</v>
      </c>
      <c r="I1086" s="7">
        <f>FlightsPivot[[#This Row],[Total Fare]]*10%</f>
        <v>4625</v>
      </c>
      <c r="J1086" s="7">
        <f>FlightsPivot[[#This Row],[Total Fare]]+FlightsPivot[[#This Row],[10% tax ]]</f>
        <v>50875</v>
      </c>
      <c r="K1086" s="4">
        <v>1</v>
      </c>
      <c r="L1086" s="4">
        <v>2014</v>
      </c>
      <c r="M1086" t="str">
        <f>INDEX(RoutesPivot[DepAirport],MATCH($C1086,RoutesPivot[[RouteID]:[RouteID]],0))</f>
        <v>ORD</v>
      </c>
      <c r="N1086" t="str">
        <f>INDEX(RoutesPivot[AirportID],MATCH($C1086,RoutesPivot[[RouteID]:[RouteID]],0))</f>
        <v>JFK</v>
      </c>
      <c r="O1086">
        <f>INDEX(RoutesPivot[Distance],MATCH($C1086,RoutesPivot[[RouteID]:[RouteID]],0))</f>
        <v>619</v>
      </c>
      <c r="P1086">
        <f>INDEX(RoutesPivot[ListPrice],MATCH($C1086,RoutesPivot[[RouteID]:[RouteID]],0))</f>
        <v>250</v>
      </c>
      <c r="Q1086" t="str">
        <f>INDEX(AirportPivot[AirportName],MATCH($N1086,AirportPivot[[AirportID]:[AirportID]],0))</f>
        <v>John F Kennedy International</v>
      </c>
      <c r="R1086">
        <f>INDEX(AirportPivot[Gates (number of available)],MATCH($N1086,AirportPivot[[AirportID]:[AirportID]],0))</f>
        <v>120</v>
      </c>
    </row>
    <row r="1087" spans="1:18" x14ac:dyDescent="0.25">
      <c r="A1087" s="3" t="s">
        <v>1118</v>
      </c>
      <c r="B1087" s="12">
        <v>42217</v>
      </c>
      <c r="C1087" s="4" t="s">
        <v>23</v>
      </c>
      <c r="D1087" s="4">
        <v>2.4</v>
      </c>
      <c r="E1087" s="4">
        <v>120</v>
      </c>
      <c r="F1087" s="5">
        <v>0.77083333333333337</v>
      </c>
      <c r="G1087" s="6">
        <v>330</v>
      </c>
      <c r="H1087" s="7">
        <v>61050</v>
      </c>
      <c r="I1087" s="7">
        <f>FlightsPivot[[#This Row],[Total Fare]]*10%</f>
        <v>6105</v>
      </c>
      <c r="J1087" s="7">
        <f>FlightsPivot[[#This Row],[Total Fare]]+FlightsPivot[[#This Row],[10% tax ]]</f>
        <v>67155</v>
      </c>
      <c r="K1087" s="4">
        <v>8</v>
      </c>
      <c r="L1087" s="4">
        <v>2015</v>
      </c>
      <c r="M1087" t="str">
        <f>INDEX(RoutesPivot[DepAirport],MATCH($C1087,RoutesPivot[[RouteID]:[RouteID]],0))</f>
        <v>ORD</v>
      </c>
      <c r="N1087" t="str">
        <f>INDEX(RoutesPivot[AirportID],MATCH($C1087,RoutesPivot[[RouteID]:[RouteID]],0))</f>
        <v>DEN</v>
      </c>
      <c r="O1087">
        <f>INDEX(RoutesPivot[Distance],MATCH($C1087,RoutesPivot[[RouteID]:[RouteID]],0))</f>
        <v>800</v>
      </c>
      <c r="P1087">
        <f>INDEX(RoutesPivot[ListPrice],MATCH($C1087,RoutesPivot[[RouteID]:[RouteID]],0))</f>
        <v>300</v>
      </c>
      <c r="Q1087" t="str">
        <f>INDEX(AirportPivot[AirportName],MATCH($N1087,AirportPivot[[AirportID]:[AirportID]],0))</f>
        <v>Denver International</v>
      </c>
      <c r="R1087">
        <f>INDEX(AirportPivot[Gates (number of available)],MATCH($N1087,AirportPivot[[AirportID]:[AirportID]],0))</f>
        <v>75</v>
      </c>
    </row>
    <row r="1088" spans="1:18" x14ac:dyDescent="0.25">
      <c r="A1088" s="3" t="s">
        <v>1119</v>
      </c>
      <c r="B1088" s="12">
        <v>42052</v>
      </c>
      <c r="C1088" s="4" t="s">
        <v>27</v>
      </c>
      <c r="D1088" s="4">
        <v>9.4</v>
      </c>
      <c r="E1088" s="4">
        <v>208</v>
      </c>
      <c r="F1088" s="5">
        <v>0.33333333333333331</v>
      </c>
      <c r="G1088" s="6">
        <v>200</v>
      </c>
      <c r="H1088" s="7">
        <v>33000</v>
      </c>
      <c r="I1088" s="7">
        <f>FlightsPivot[[#This Row],[Total Fare]]*10%</f>
        <v>3300</v>
      </c>
      <c r="J1088" s="7">
        <f>FlightsPivot[[#This Row],[Total Fare]]+FlightsPivot[[#This Row],[10% tax ]]</f>
        <v>36300</v>
      </c>
      <c r="K1088" s="4">
        <v>2</v>
      </c>
      <c r="L1088" s="4">
        <v>2015</v>
      </c>
      <c r="M1088" t="str">
        <f>INDEX(RoutesPivot[DepAirport],MATCH($C1088,RoutesPivot[[RouteID]:[RouteID]],0))</f>
        <v>ORD</v>
      </c>
      <c r="N1088" t="str">
        <f>INDEX(RoutesPivot[AirportID],MATCH($C1088,RoutesPivot[[RouteID]:[RouteID]],0))</f>
        <v>ATL</v>
      </c>
      <c r="O1088">
        <f>INDEX(RoutesPivot[Distance],MATCH($C1088,RoutesPivot[[RouteID]:[RouteID]],0))</f>
        <v>510</v>
      </c>
      <c r="P1088">
        <f>INDEX(RoutesPivot[ListPrice],MATCH($C1088,RoutesPivot[[RouteID]:[RouteID]],0))</f>
        <v>200</v>
      </c>
      <c r="Q1088" t="str">
        <f>INDEX(AirportPivot[AirportName],MATCH($N1088,AirportPivot[[AirportID]:[AirportID]],0))</f>
        <v>Hartsfield-Jackson Atlanta International</v>
      </c>
      <c r="R1088">
        <f>INDEX(AirportPivot[Gates (number of available)],MATCH($N1088,AirportPivot[[AirportID]:[AirportID]],0))</f>
        <v>100</v>
      </c>
    </row>
    <row r="1089" spans="1:18" x14ac:dyDescent="0.25">
      <c r="A1089" s="3" t="s">
        <v>1120</v>
      </c>
      <c r="B1089" s="12">
        <v>42352</v>
      </c>
      <c r="C1089" s="4" t="s">
        <v>40</v>
      </c>
      <c r="D1089" s="4">
        <v>1.6</v>
      </c>
      <c r="E1089" s="4">
        <v>152</v>
      </c>
      <c r="F1089" s="5">
        <v>0.3125</v>
      </c>
      <c r="G1089" s="6">
        <v>115</v>
      </c>
      <c r="H1089" s="7">
        <v>18975</v>
      </c>
      <c r="I1089" s="7">
        <f>FlightsPivot[[#This Row],[Total Fare]]*10%</f>
        <v>1897.5</v>
      </c>
      <c r="J1089" s="7">
        <f>FlightsPivot[[#This Row],[Total Fare]]+FlightsPivot[[#This Row],[10% tax ]]</f>
        <v>20872.5</v>
      </c>
      <c r="K1089" s="4">
        <v>12</v>
      </c>
      <c r="L1089" s="4">
        <v>2015</v>
      </c>
      <c r="M1089" t="str">
        <f>INDEX(RoutesPivot[DepAirport],MATCH($C1089,RoutesPivot[[RouteID]:[RouteID]],0))</f>
        <v>ORD</v>
      </c>
      <c r="N1089" t="str">
        <f>INDEX(RoutesPivot[AirportID],MATCH($C1089,RoutesPivot[[RouteID]:[RouteID]],0))</f>
        <v>MSP</v>
      </c>
      <c r="O1089">
        <f>INDEX(RoutesPivot[Distance],MATCH($C1089,RoutesPivot[[RouteID]:[RouteID]],0))</f>
        <v>300</v>
      </c>
      <c r="P1089">
        <f>INDEX(RoutesPivot[ListPrice],MATCH($C1089,RoutesPivot[[RouteID]:[RouteID]],0))</f>
        <v>115</v>
      </c>
      <c r="Q1089" t="str">
        <f>INDEX(AirportPivot[AirportName],MATCH($N1089,AirportPivot[[AirportID]:[AirportID]],0))</f>
        <v>Minneapolis-St Paul International/Wold-Chamberlain</v>
      </c>
      <c r="R1089">
        <f>INDEX(AirportPivot[Gates (number of available)],MATCH($N1089,AirportPivot[[AirportID]:[AirportID]],0))</f>
        <v>65</v>
      </c>
    </row>
    <row r="1090" spans="1:18" x14ac:dyDescent="0.25">
      <c r="A1090" s="3" t="s">
        <v>1121</v>
      </c>
      <c r="B1090" s="12">
        <v>42233</v>
      </c>
      <c r="C1090" s="4" t="s">
        <v>86</v>
      </c>
      <c r="D1090" s="4">
        <v>2.2000000000000002</v>
      </c>
      <c r="E1090" s="4">
        <v>125</v>
      </c>
      <c r="F1090" s="5">
        <v>0.54166666666666663</v>
      </c>
      <c r="G1090" s="6">
        <v>126.5</v>
      </c>
      <c r="H1090" s="7">
        <v>23402.5</v>
      </c>
      <c r="I1090" s="7">
        <f>FlightsPivot[[#This Row],[Total Fare]]*10%</f>
        <v>2340.25</v>
      </c>
      <c r="J1090" s="7">
        <f>FlightsPivot[[#This Row],[Total Fare]]+FlightsPivot[[#This Row],[10% tax ]]</f>
        <v>25742.75</v>
      </c>
      <c r="K1090" s="4">
        <v>8</v>
      </c>
      <c r="L1090" s="4">
        <v>2015</v>
      </c>
      <c r="M1090" t="str">
        <f>INDEX(RoutesPivot[DepAirport],MATCH($C1090,RoutesPivot[[RouteID]:[RouteID]],0))</f>
        <v>ORD</v>
      </c>
      <c r="N1090" t="str">
        <f>INDEX(RoutesPivot[AirportID],MATCH($C1090,RoutesPivot[[RouteID]:[RouteID]],0))</f>
        <v>DTW</v>
      </c>
      <c r="O1090">
        <f>INDEX(RoutesPivot[Distance],MATCH($C1090,RoutesPivot[[RouteID]:[RouteID]],0))</f>
        <v>200</v>
      </c>
      <c r="P1090">
        <f>INDEX(RoutesPivot[ListPrice],MATCH($C1090,RoutesPivot[[RouteID]:[RouteID]],0))</f>
        <v>115</v>
      </c>
      <c r="Q1090" t="str">
        <f>INDEX(AirportPivot[AirportName],MATCH($N1090,AirportPivot[[AirportID]:[AirportID]],0))</f>
        <v>Detroit Metropolitan Wayne County</v>
      </c>
      <c r="R1090">
        <f>INDEX(AirportPivot[Gates (number of available)],MATCH($N1090,AirportPivot[[AirportID]:[AirportID]],0))</f>
        <v>60</v>
      </c>
    </row>
    <row r="1091" spans="1:18" x14ac:dyDescent="0.25">
      <c r="A1091" s="3" t="s">
        <v>1122</v>
      </c>
      <c r="B1091" s="12">
        <v>41893</v>
      </c>
      <c r="C1091" s="4" t="s">
        <v>30</v>
      </c>
      <c r="D1091" s="4">
        <v>3.2</v>
      </c>
      <c r="E1091" s="4">
        <v>41</v>
      </c>
      <c r="F1091" s="5">
        <v>0.375</v>
      </c>
      <c r="G1091" s="6">
        <v>250</v>
      </c>
      <c r="H1091" s="7">
        <v>41250</v>
      </c>
      <c r="I1091" s="7">
        <f>FlightsPivot[[#This Row],[Total Fare]]*10%</f>
        <v>4125</v>
      </c>
      <c r="J1091" s="7">
        <f>FlightsPivot[[#This Row],[Total Fare]]+FlightsPivot[[#This Row],[10% tax ]]</f>
        <v>45375</v>
      </c>
      <c r="K1091" s="4">
        <v>9</v>
      </c>
      <c r="L1091" s="4">
        <v>2014</v>
      </c>
      <c r="M1091" t="str">
        <f>INDEX(RoutesPivot[DepAirport],MATCH($C1091,RoutesPivot[[RouteID]:[RouteID]],0))</f>
        <v>ORD</v>
      </c>
      <c r="N1091" t="str">
        <f>INDEX(RoutesPivot[AirportID],MATCH($C1091,RoutesPivot[[RouteID]:[RouteID]],0))</f>
        <v>MCO</v>
      </c>
      <c r="O1091">
        <f>INDEX(RoutesPivot[Distance],MATCH($C1091,RoutesPivot[[RouteID]:[RouteID]],0))</f>
        <v>850</v>
      </c>
      <c r="P1091">
        <f>INDEX(RoutesPivot[ListPrice],MATCH($C1091,RoutesPivot[[RouteID]:[RouteID]],0))</f>
        <v>250</v>
      </c>
      <c r="Q1091" t="str">
        <f>INDEX(AirportPivot[AirportName],MATCH($N1091,AirportPivot[[AirportID]:[AirportID]],0))</f>
        <v>Orlando International</v>
      </c>
      <c r="R1091">
        <f>INDEX(AirportPivot[Gates (number of available)],MATCH($N1091,AirportPivot[[AirportID]:[AirportID]],0))</f>
        <v>67</v>
      </c>
    </row>
    <row r="1092" spans="1:18" x14ac:dyDescent="0.25">
      <c r="A1092" s="3" t="s">
        <v>1123</v>
      </c>
      <c r="B1092" s="12">
        <v>42106</v>
      </c>
      <c r="C1092" s="4" t="s">
        <v>17</v>
      </c>
      <c r="D1092" s="4">
        <v>4.4000000000000004</v>
      </c>
      <c r="E1092" s="4">
        <v>135</v>
      </c>
      <c r="F1092" s="5">
        <v>0.8125</v>
      </c>
      <c r="G1092" s="6">
        <v>350</v>
      </c>
      <c r="H1092" s="7">
        <v>64750</v>
      </c>
      <c r="I1092" s="7">
        <f>FlightsPivot[[#This Row],[Total Fare]]*10%</f>
        <v>6475</v>
      </c>
      <c r="J1092" s="7">
        <f>FlightsPivot[[#This Row],[Total Fare]]+FlightsPivot[[#This Row],[10% tax ]]</f>
        <v>71225</v>
      </c>
      <c r="K1092" s="4">
        <v>4</v>
      </c>
      <c r="L1092" s="4">
        <v>2015</v>
      </c>
      <c r="M1092" t="str">
        <f>INDEX(RoutesPivot[DepAirport],MATCH($C1092,RoutesPivot[[RouteID]:[RouteID]],0))</f>
        <v>ORD</v>
      </c>
      <c r="N1092" t="str">
        <f>INDEX(RoutesPivot[AirportID],MATCH($C1092,RoutesPivot[[RouteID]:[RouteID]],0))</f>
        <v>LAX</v>
      </c>
      <c r="O1092">
        <f>INDEX(RoutesPivot[Distance],MATCH($C1092,RoutesPivot[[RouteID]:[RouteID]],0))</f>
        <v>1518</v>
      </c>
      <c r="P1092">
        <f>INDEX(RoutesPivot[ListPrice],MATCH($C1092,RoutesPivot[[RouteID]:[RouteID]],0))</f>
        <v>350</v>
      </c>
      <c r="Q1092" t="str">
        <f>INDEX(AirportPivot[AirportName],MATCH($N1092,AirportPivot[[AirportID]:[AirportID]],0))</f>
        <v>Los Angeles International</v>
      </c>
      <c r="R1092">
        <f>INDEX(AirportPivot[Gates (number of available)],MATCH($N1092,AirportPivot[[AirportID]:[AirportID]],0))</f>
        <v>86</v>
      </c>
    </row>
    <row r="1093" spans="1:18" x14ac:dyDescent="0.25">
      <c r="A1093" s="3" t="s">
        <v>1124</v>
      </c>
      <c r="B1093" s="12">
        <v>41668</v>
      </c>
      <c r="C1093" s="4" t="s">
        <v>805</v>
      </c>
      <c r="D1093" s="4">
        <v>1.8</v>
      </c>
      <c r="E1093" s="4">
        <v>33</v>
      </c>
      <c r="F1093" s="5">
        <v>0.35416666666666669</v>
      </c>
      <c r="G1093" s="6">
        <v>290</v>
      </c>
      <c r="H1093" s="7">
        <v>53650</v>
      </c>
      <c r="I1093" s="7">
        <f>FlightsPivot[[#This Row],[Total Fare]]*10%</f>
        <v>5365</v>
      </c>
      <c r="J1093" s="7">
        <f>FlightsPivot[[#This Row],[Total Fare]]+FlightsPivot[[#This Row],[10% tax ]]</f>
        <v>59015</v>
      </c>
      <c r="K1093" s="4">
        <v>1</v>
      </c>
      <c r="L1093" s="4">
        <v>2014</v>
      </c>
      <c r="M1093" t="str">
        <f>INDEX(RoutesPivot[DepAirport],MATCH($C1093,RoutesPivot[[RouteID]:[RouteID]],0))</f>
        <v>ORD</v>
      </c>
      <c r="N1093" t="str">
        <f>INDEX(RoutesPivot[AirportID],MATCH($C1093,RoutesPivot[[RouteID]:[RouteID]],0))</f>
        <v>SLC</v>
      </c>
      <c r="O1093">
        <f>INDEX(RoutesPivot[Distance],MATCH($C1093,RoutesPivot[[RouteID]:[RouteID]],0))</f>
        <v>1000</v>
      </c>
      <c r="P1093">
        <f>INDEX(RoutesPivot[ListPrice],MATCH($C1093,RoutesPivot[[RouteID]:[RouteID]],0))</f>
        <v>290</v>
      </c>
      <c r="Q1093" t="str">
        <f>INDEX(AirportPivot[AirportName],MATCH($N1093,AirportPivot[[AirportID]:[AirportID]],0))</f>
        <v>Salt Lake City International</v>
      </c>
      <c r="R1093">
        <f>INDEX(AirportPivot[Gates (number of available)],MATCH($N1093,AirportPivot[[AirportID]:[AirportID]],0))</f>
        <v>54</v>
      </c>
    </row>
    <row r="1094" spans="1:18" x14ac:dyDescent="0.25">
      <c r="A1094" s="3" t="s">
        <v>1125</v>
      </c>
      <c r="B1094" s="12">
        <v>41690</v>
      </c>
      <c r="C1094" s="4" t="s">
        <v>37</v>
      </c>
      <c r="D1094" s="4">
        <v>2.1</v>
      </c>
      <c r="E1094" s="4">
        <v>36</v>
      </c>
      <c r="F1094" s="5">
        <v>0.45833333333333331</v>
      </c>
      <c r="G1094" s="6">
        <v>350</v>
      </c>
      <c r="H1094" s="7">
        <v>57750</v>
      </c>
      <c r="I1094" s="7">
        <f>FlightsPivot[[#This Row],[Total Fare]]*10%</f>
        <v>5775</v>
      </c>
      <c r="J1094" s="7">
        <f>FlightsPivot[[#This Row],[Total Fare]]+FlightsPivot[[#This Row],[10% tax ]]</f>
        <v>63525</v>
      </c>
      <c r="K1094" s="4">
        <v>2</v>
      </c>
      <c r="L1094" s="4">
        <v>2014</v>
      </c>
      <c r="M1094" t="str">
        <f>INDEX(RoutesPivot[DepAirport],MATCH($C1094,RoutesPivot[[RouteID]:[RouteID]],0))</f>
        <v>ORD</v>
      </c>
      <c r="N1094" t="str">
        <f>INDEX(RoutesPivot[AirportID],MATCH($C1094,RoutesPivot[[RouteID]:[RouteID]],0))</f>
        <v>SEA</v>
      </c>
      <c r="O1094">
        <f>INDEX(RoutesPivot[Distance],MATCH($C1094,RoutesPivot[[RouteID]:[RouteID]],0))</f>
        <v>1500</v>
      </c>
      <c r="P1094">
        <f>INDEX(RoutesPivot[ListPrice],MATCH($C1094,RoutesPivot[[RouteID]:[RouteID]],0))</f>
        <v>350</v>
      </c>
      <c r="Q1094" t="str">
        <f>INDEX(AirportPivot[AirportName],MATCH($N1094,AirportPivot[[AirportID]:[AirportID]],0))</f>
        <v>Seattle-Tacoma International</v>
      </c>
      <c r="R1094">
        <f>INDEX(AirportPivot[Gates (number of available)],MATCH($N1094,AirportPivot[[AirportID]:[AirportID]],0))</f>
        <v>58</v>
      </c>
    </row>
    <row r="1095" spans="1:18" x14ac:dyDescent="0.25">
      <c r="A1095" s="3" t="s">
        <v>1126</v>
      </c>
      <c r="B1095" s="12">
        <v>41710</v>
      </c>
      <c r="C1095" s="4" t="s">
        <v>27</v>
      </c>
      <c r="D1095" s="4">
        <v>10.5</v>
      </c>
      <c r="E1095" s="4">
        <v>99</v>
      </c>
      <c r="F1095" s="5">
        <v>0.83333333333333337</v>
      </c>
      <c r="G1095" s="6">
        <v>200</v>
      </c>
      <c r="H1095" s="7">
        <v>37000</v>
      </c>
      <c r="I1095" s="7">
        <f>FlightsPivot[[#This Row],[Total Fare]]*10%</f>
        <v>3700</v>
      </c>
      <c r="J1095" s="7">
        <f>FlightsPivot[[#This Row],[Total Fare]]+FlightsPivot[[#This Row],[10% tax ]]</f>
        <v>40700</v>
      </c>
      <c r="K1095" s="4">
        <v>3</v>
      </c>
      <c r="L1095" s="4">
        <v>2014</v>
      </c>
      <c r="M1095" t="str">
        <f>INDEX(RoutesPivot[DepAirport],MATCH($C1095,RoutesPivot[[RouteID]:[RouteID]],0))</f>
        <v>ORD</v>
      </c>
      <c r="N1095" t="str">
        <f>INDEX(RoutesPivot[AirportID],MATCH($C1095,RoutesPivot[[RouteID]:[RouteID]],0))</f>
        <v>ATL</v>
      </c>
      <c r="O1095">
        <f>INDEX(RoutesPivot[Distance],MATCH($C1095,RoutesPivot[[RouteID]:[RouteID]],0))</f>
        <v>510</v>
      </c>
      <c r="P1095">
        <f>INDEX(RoutesPivot[ListPrice],MATCH($C1095,RoutesPivot[[RouteID]:[RouteID]],0))</f>
        <v>200</v>
      </c>
      <c r="Q1095" t="str">
        <f>INDEX(AirportPivot[AirportName],MATCH($N1095,AirportPivot[[AirportID]:[AirportID]],0))</f>
        <v>Hartsfield-Jackson Atlanta International</v>
      </c>
      <c r="R1095">
        <f>INDEX(AirportPivot[Gates (number of available)],MATCH($N1095,AirportPivot[[AirportID]:[AirportID]],0))</f>
        <v>100</v>
      </c>
    </row>
    <row r="1096" spans="1:18" x14ac:dyDescent="0.25">
      <c r="A1096" s="3" t="s">
        <v>1127</v>
      </c>
      <c r="B1096" s="12">
        <v>42051</v>
      </c>
      <c r="C1096" s="4" t="s">
        <v>103</v>
      </c>
      <c r="D1096" s="4">
        <v>2.2000000000000002</v>
      </c>
      <c r="E1096" s="4">
        <v>35</v>
      </c>
      <c r="F1096" s="5">
        <v>0.29166666666666669</v>
      </c>
      <c r="G1096" s="6">
        <v>300</v>
      </c>
      <c r="H1096" s="7">
        <v>55500</v>
      </c>
      <c r="I1096" s="7">
        <f>FlightsPivot[[#This Row],[Total Fare]]*10%</f>
        <v>5550</v>
      </c>
      <c r="J1096" s="7">
        <f>FlightsPivot[[#This Row],[Total Fare]]+FlightsPivot[[#This Row],[10% tax ]]</f>
        <v>61050</v>
      </c>
      <c r="K1096" s="4">
        <v>2</v>
      </c>
      <c r="L1096" s="4">
        <v>2015</v>
      </c>
      <c r="M1096" t="str">
        <f>INDEX(RoutesPivot[DepAirport],MATCH($C1096,RoutesPivot[[RouteID]:[RouteID]],0))</f>
        <v>ORD</v>
      </c>
      <c r="N1096" t="str">
        <f>INDEX(RoutesPivot[AirportID],MATCH($C1096,RoutesPivot[[RouteID]:[RouteID]],0))</f>
        <v>IAD</v>
      </c>
      <c r="O1096">
        <f>INDEX(RoutesPivot[Distance],MATCH($C1096,RoutesPivot[[RouteID]:[RouteID]],0))</f>
        <v>515</v>
      </c>
      <c r="P1096">
        <f>INDEX(RoutesPivot[ListPrice],MATCH($C1096,RoutesPivot[[RouteID]:[RouteID]],0))</f>
        <v>300</v>
      </c>
      <c r="Q1096" t="str">
        <f>INDEX(AirportPivot[AirportName],MATCH($N1096,AirportPivot[[AirportID]:[AirportID]],0))</f>
        <v>Washington Dulles International</v>
      </c>
      <c r="R1096">
        <f>INDEX(AirportPivot[Gates (number of available)],MATCH($N1096,AirportPivot[[AirportID]:[AirportID]],0))</f>
        <v>95</v>
      </c>
    </row>
    <row r="1097" spans="1:18" x14ac:dyDescent="0.25">
      <c r="A1097" s="3" t="s">
        <v>1128</v>
      </c>
      <c r="B1097" s="12">
        <v>41816</v>
      </c>
      <c r="C1097" s="4" t="s">
        <v>19</v>
      </c>
      <c r="D1097" s="4">
        <v>2.8</v>
      </c>
      <c r="E1097" s="4">
        <v>41</v>
      </c>
      <c r="F1097" s="5">
        <v>0.72916666666666663</v>
      </c>
      <c r="G1097" s="6">
        <v>220</v>
      </c>
      <c r="H1097" s="7">
        <v>36300</v>
      </c>
      <c r="I1097" s="7">
        <f>FlightsPivot[[#This Row],[Total Fare]]*10%</f>
        <v>3630</v>
      </c>
      <c r="J1097" s="7">
        <f>FlightsPivot[[#This Row],[Total Fare]]+FlightsPivot[[#This Row],[10% tax ]]</f>
        <v>39930</v>
      </c>
      <c r="K1097" s="4">
        <v>6</v>
      </c>
      <c r="L1097" s="4">
        <v>2014</v>
      </c>
      <c r="M1097" t="str">
        <f>INDEX(RoutesPivot[DepAirport],MATCH($C1097,RoutesPivot[[RouteID]:[RouteID]],0))</f>
        <v>ORD</v>
      </c>
      <c r="N1097" t="str">
        <f>INDEX(RoutesPivot[AirportID],MATCH($C1097,RoutesPivot[[RouteID]:[RouteID]],0))</f>
        <v>IAH</v>
      </c>
      <c r="O1097">
        <f>INDEX(RoutesPivot[Distance],MATCH($C1097,RoutesPivot[[RouteID]:[RouteID]],0))</f>
        <v>800</v>
      </c>
      <c r="P1097">
        <f>INDEX(RoutesPivot[ListPrice],MATCH($C1097,RoutesPivot[[RouteID]:[RouteID]],0))</f>
        <v>200</v>
      </c>
      <c r="Q1097" t="str">
        <f>INDEX(AirportPivot[AirportName],MATCH($N1097,AirportPivot[[AirportID]:[AirportID]],0))</f>
        <v>George Bush Intercontinental/Houston</v>
      </c>
      <c r="R1097">
        <f>INDEX(AirportPivot[Gates (number of available)],MATCH($N1097,AirportPivot[[AirportID]:[AirportID]],0))</f>
        <v>80</v>
      </c>
    </row>
    <row r="1098" spans="1:18" x14ac:dyDescent="0.25">
      <c r="A1098" s="3" t="s">
        <v>1129</v>
      </c>
      <c r="B1098" s="12">
        <v>42334</v>
      </c>
      <c r="C1098" s="4" t="s">
        <v>21</v>
      </c>
      <c r="D1098" s="4">
        <v>4</v>
      </c>
      <c r="E1098" s="4">
        <v>102</v>
      </c>
      <c r="F1098" s="5">
        <v>0.54166666666666663</v>
      </c>
      <c r="G1098" s="6">
        <v>187.5</v>
      </c>
      <c r="H1098" s="7">
        <v>34687.5</v>
      </c>
      <c r="I1098" s="7">
        <f>FlightsPivot[[#This Row],[Total Fare]]*10%</f>
        <v>3468.75</v>
      </c>
      <c r="J1098" s="7">
        <f>FlightsPivot[[#This Row],[Total Fare]]+FlightsPivot[[#This Row],[10% tax ]]</f>
        <v>38156.25</v>
      </c>
      <c r="K1098" s="4">
        <v>11</v>
      </c>
      <c r="L1098" s="4">
        <v>2015</v>
      </c>
      <c r="M1098" t="str">
        <f>INDEX(RoutesPivot[DepAirport],MATCH($C1098,RoutesPivot[[RouteID]:[RouteID]],0))</f>
        <v>ORD</v>
      </c>
      <c r="N1098" t="str">
        <f>INDEX(RoutesPivot[AirportID],MATCH($C1098,RoutesPivot[[RouteID]:[RouteID]],0))</f>
        <v>CLT</v>
      </c>
      <c r="O1098">
        <f>INDEX(RoutesPivot[Distance],MATCH($C1098,RoutesPivot[[RouteID]:[RouteID]],0))</f>
        <v>700</v>
      </c>
      <c r="P1098">
        <f>INDEX(RoutesPivot[ListPrice],MATCH($C1098,RoutesPivot[[RouteID]:[RouteID]],0))</f>
        <v>125</v>
      </c>
      <c r="Q1098" t="str">
        <f>INDEX(AirportPivot[AirportName],MATCH($N1098,AirportPivot[[AirportID]:[AirportID]],0))</f>
        <v>Charlotte/Douglas International</v>
      </c>
      <c r="R1098">
        <f>INDEX(AirportPivot[Gates (number of available)],MATCH($N1098,AirportPivot[[AirportID]:[AirportID]],0))</f>
        <v>65</v>
      </c>
    </row>
    <row r="1099" spans="1:18" x14ac:dyDescent="0.25">
      <c r="A1099" s="3" t="s">
        <v>1130</v>
      </c>
      <c r="B1099" s="12">
        <v>42323</v>
      </c>
      <c r="C1099" s="4" t="s">
        <v>25</v>
      </c>
      <c r="D1099" s="4">
        <v>1.4</v>
      </c>
      <c r="E1099" s="4">
        <v>119</v>
      </c>
      <c r="F1099" s="5">
        <v>0.375</v>
      </c>
      <c r="G1099" s="6">
        <v>200</v>
      </c>
      <c r="H1099" s="7">
        <v>37000</v>
      </c>
      <c r="I1099" s="7">
        <f>FlightsPivot[[#This Row],[Total Fare]]*10%</f>
        <v>3700</v>
      </c>
      <c r="J1099" s="7">
        <f>FlightsPivot[[#This Row],[Total Fare]]+FlightsPivot[[#This Row],[10% tax ]]</f>
        <v>40700</v>
      </c>
      <c r="K1099" s="4">
        <v>11</v>
      </c>
      <c r="L1099" s="4">
        <v>2015</v>
      </c>
      <c r="M1099" t="str">
        <f>INDEX(RoutesPivot[DepAirport],MATCH($C1099,RoutesPivot[[RouteID]:[RouteID]],0))</f>
        <v>ORD</v>
      </c>
      <c r="N1099" t="str">
        <f>INDEX(RoutesPivot[AirportID],MATCH($C1099,RoutesPivot[[RouteID]:[RouteID]],0))</f>
        <v>DFW</v>
      </c>
      <c r="O1099">
        <f>INDEX(RoutesPivot[Distance],MATCH($C1099,RoutesPivot[[RouteID]:[RouteID]],0))</f>
        <v>700</v>
      </c>
      <c r="P1099">
        <f>INDEX(RoutesPivot[ListPrice],MATCH($C1099,RoutesPivot[[RouteID]:[RouteID]],0))</f>
        <v>200</v>
      </c>
      <c r="Q1099" t="str">
        <f>INDEX(AirportPivot[AirportName],MATCH($N1099,AirportPivot[[AirportID]:[AirportID]],0))</f>
        <v>Dallas/Fort Worth International</v>
      </c>
      <c r="R1099">
        <f>INDEX(AirportPivot[Gates (number of available)],MATCH($N1099,AirportPivot[[AirportID]:[AirportID]],0))</f>
        <v>130</v>
      </c>
    </row>
    <row r="1100" spans="1:18" x14ac:dyDescent="0.25">
      <c r="A1100" s="3" t="s">
        <v>1131</v>
      </c>
      <c r="B1100" s="12">
        <v>42343</v>
      </c>
      <c r="C1100" s="4" t="s">
        <v>19</v>
      </c>
      <c r="D1100" s="4">
        <v>1.6</v>
      </c>
      <c r="E1100" s="4">
        <v>174</v>
      </c>
      <c r="F1100" s="5">
        <v>0.3125</v>
      </c>
      <c r="G1100" s="6">
        <v>200</v>
      </c>
      <c r="H1100" s="7">
        <v>33000</v>
      </c>
      <c r="I1100" s="7">
        <f>FlightsPivot[[#This Row],[Total Fare]]*10%</f>
        <v>3300</v>
      </c>
      <c r="J1100" s="7">
        <f>FlightsPivot[[#This Row],[Total Fare]]+FlightsPivot[[#This Row],[10% tax ]]</f>
        <v>36300</v>
      </c>
      <c r="K1100" s="4">
        <v>12</v>
      </c>
      <c r="L1100" s="4">
        <v>2015</v>
      </c>
      <c r="M1100" t="str">
        <f>INDEX(RoutesPivot[DepAirport],MATCH($C1100,RoutesPivot[[RouteID]:[RouteID]],0))</f>
        <v>ORD</v>
      </c>
      <c r="N1100" t="str">
        <f>INDEX(RoutesPivot[AirportID],MATCH($C1100,RoutesPivot[[RouteID]:[RouteID]],0))</f>
        <v>IAH</v>
      </c>
      <c r="O1100">
        <f>INDEX(RoutesPivot[Distance],MATCH($C1100,RoutesPivot[[RouteID]:[RouteID]],0))</f>
        <v>800</v>
      </c>
      <c r="P1100">
        <f>INDEX(RoutesPivot[ListPrice],MATCH($C1100,RoutesPivot[[RouteID]:[RouteID]],0))</f>
        <v>200</v>
      </c>
      <c r="Q1100" t="str">
        <f>INDEX(AirportPivot[AirportName],MATCH($N1100,AirportPivot[[AirportID]:[AirportID]],0))</f>
        <v>George Bush Intercontinental/Houston</v>
      </c>
      <c r="R1100">
        <f>INDEX(AirportPivot[Gates (number of available)],MATCH($N1100,AirportPivot[[AirportID]:[AirportID]],0))</f>
        <v>80</v>
      </c>
    </row>
    <row r="1101" spans="1:18" x14ac:dyDescent="0.25">
      <c r="A1101" s="3" t="s">
        <v>1132</v>
      </c>
      <c r="B1101" s="12">
        <v>41875</v>
      </c>
      <c r="C1101" s="4" t="s">
        <v>47</v>
      </c>
      <c r="D1101" s="4">
        <v>1.7</v>
      </c>
      <c r="E1101" s="4">
        <v>78</v>
      </c>
      <c r="F1101" s="5">
        <v>0.45833333333333331</v>
      </c>
      <c r="G1101" s="6">
        <v>275</v>
      </c>
      <c r="H1101" s="7">
        <v>49775</v>
      </c>
      <c r="I1101" s="7">
        <f>FlightsPivot[[#This Row],[Total Fare]]*10%</f>
        <v>4977.5</v>
      </c>
      <c r="J1101" s="7">
        <f>FlightsPivot[[#This Row],[Total Fare]]+FlightsPivot[[#This Row],[10% tax ]]</f>
        <v>54752.5</v>
      </c>
      <c r="K1101" s="4">
        <v>8</v>
      </c>
      <c r="L1101" s="4">
        <v>2014</v>
      </c>
      <c r="M1101" t="str">
        <f>INDEX(RoutesPivot[DepAirport],MATCH($C1101,RoutesPivot[[RouteID]:[RouteID]],0))</f>
        <v>ORD</v>
      </c>
      <c r="N1101" t="str">
        <f>INDEX(RoutesPivot[AirportID],MATCH($C1101,RoutesPivot[[RouteID]:[RouteID]],0))</f>
        <v>PHX</v>
      </c>
      <c r="O1101">
        <f>INDEX(RoutesPivot[Distance],MATCH($C1101,RoutesPivot[[RouteID]:[RouteID]],0))</f>
        <v>1200</v>
      </c>
      <c r="P1101">
        <f>INDEX(RoutesPivot[ListPrice],MATCH($C1101,RoutesPivot[[RouteID]:[RouteID]],0))</f>
        <v>250</v>
      </c>
      <c r="Q1101" t="str">
        <f>INDEX(AirportPivot[AirportName],MATCH($N1101,AirportPivot[[AirportID]:[AirportID]],0))</f>
        <v>Phoenix Sky Harbor International</v>
      </c>
      <c r="R1101">
        <f>INDEX(AirportPivot[Gates (number of available)],MATCH($N1101,AirportPivot[[AirportID]:[AirportID]],0))</f>
        <v>60</v>
      </c>
    </row>
    <row r="1102" spans="1:18" x14ac:dyDescent="0.25">
      <c r="A1102" s="3" t="s">
        <v>1133</v>
      </c>
      <c r="B1102" s="12">
        <v>42313</v>
      </c>
      <c r="C1102" s="4" t="s">
        <v>19</v>
      </c>
      <c r="D1102" s="4">
        <v>2.9</v>
      </c>
      <c r="E1102" s="4">
        <v>113</v>
      </c>
      <c r="F1102" s="5">
        <v>0.79166666666666663</v>
      </c>
      <c r="G1102" s="6">
        <v>200</v>
      </c>
      <c r="H1102" s="7">
        <v>37000</v>
      </c>
      <c r="I1102" s="7">
        <f>FlightsPivot[[#This Row],[Total Fare]]*10%</f>
        <v>3700</v>
      </c>
      <c r="J1102" s="7">
        <f>FlightsPivot[[#This Row],[Total Fare]]+FlightsPivot[[#This Row],[10% tax ]]</f>
        <v>40700</v>
      </c>
      <c r="K1102" s="4">
        <v>11</v>
      </c>
      <c r="L1102" s="4">
        <v>2015</v>
      </c>
      <c r="M1102" t="str">
        <f>INDEX(RoutesPivot[DepAirport],MATCH($C1102,RoutesPivot[[RouteID]:[RouteID]],0))</f>
        <v>ORD</v>
      </c>
      <c r="N1102" t="str">
        <f>INDEX(RoutesPivot[AirportID],MATCH($C1102,RoutesPivot[[RouteID]:[RouteID]],0))</f>
        <v>IAH</v>
      </c>
      <c r="O1102">
        <f>INDEX(RoutesPivot[Distance],MATCH($C1102,RoutesPivot[[RouteID]:[RouteID]],0))</f>
        <v>800</v>
      </c>
      <c r="P1102">
        <f>INDEX(RoutesPivot[ListPrice],MATCH($C1102,RoutesPivot[[RouteID]:[RouteID]],0))</f>
        <v>200</v>
      </c>
      <c r="Q1102" t="str">
        <f>INDEX(AirportPivot[AirportName],MATCH($N1102,AirportPivot[[AirportID]:[AirportID]],0))</f>
        <v>George Bush Intercontinental/Houston</v>
      </c>
      <c r="R1102">
        <f>INDEX(AirportPivot[Gates (number of available)],MATCH($N1102,AirportPivot[[AirportID]:[AirportID]],0))</f>
        <v>80</v>
      </c>
    </row>
    <row r="1103" spans="1:18" x14ac:dyDescent="0.25">
      <c r="A1103" s="3" t="s">
        <v>1134</v>
      </c>
      <c r="B1103" s="12">
        <v>42179</v>
      </c>
      <c r="C1103" s="4" t="s">
        <v>17</v>
      </c>
      <c r="D1103" s="4">
        <v>7.1</v>
      </c>
      <c r="E1103" s="4">
        <v>129</v>
      </c>
      <c r="F1103" s="5">
        <v>0.83333333333333337</v>
      </c>
      <c r="G1103" s="6">
        <v>385</v>
      </c>
      <c r="H1103" s="7">
        <v>71225</v>
      </c>
      <c r="I1103" s="7">
        <f>FlightsPivot[[#This Row],[Total Fare]]*10%</f>
        <v>7122.5</v>
      </c>
      <c r="J1103" s="7">
        <f>FlightsPivot[[#This Row],[Total Fare]]+FlightsPivot[[#This Row],[10% tax ]]</f>
        <v>78347.5</v>
      </c>
      <c r="K1103" s="4">
        <v>6</v>
      </c>
      <c r="L1103" s="4">
        <v>2015</v>
      </c>
      <c r="M1103" t="str">
        <f>INDEX(RoutesPivot[DepAirport],MATCH($C1103,RoutesPivot[[RouteID]:[RouteID]],0))</f>
        <v>ORD</v>
      </c>
      <c r="N1103" t="str">
        <f>INDEX(RoutesPivot[AirportID],MATCH($C1103,RoutesPivot[[RouteID]:[RouteID]],0))</f>
        <v>LAX</v>
      </c>
      <c r="O1103">
        <f>INDEX(RoutesPivot[Distance],MATCH($C1103,RoutesPivot[[RouteID]:[RouteID]],0))</f>
        <v>1518</v>
      </c>
      <c r="P1103">
        <f>INDEX(RoutesPivot[ListPrice],MATCH($C1103,RoutesPivot[[RouteID]:[RouteID]],0))</f>
        <v>350</v>
      </c>
      <c r="Q1103" t="str">
        <f>INDEX(AirportPivot[AirportName],MATCH($N1103,AirportPivot[[AirportID]:[AirportID]],0))</f>
        <v>Los Angeles International</v>
      </c>
      <c r="R1103">
        <f>INDEX(AirportPivot[Gates (number of available)],MATCH($N1103,AirportPivot[[AirportID]:[AirportID]],0))</f>
        <v>86</v>
      </c>
    </row>
    <row r="1104" spans="1:18" x14ac:dyDescent="0.25">
      <c r="A1104" s="3" t="s">
        <v>1135</v>
      </c>
      <c r="B1104" s="12">
        <v>42063</v>
      </c>
      <c r="C1104" s="4" t="s">
        <v>80</v>
      </c>
      <c r="D1104" s="4">
        <v>1</v>
      </c>
      <c r="E1104" s="4">
        <v>110</v>
      </c>
      <c r="F1104" s="5">
        <v>0.66666666666666663</v>
      </c>
      <c r="G1104" s="6">
        <v>300</v>
      </c>
      <c r="H1104" s="7">
        <v>55500</v>
      </c>
      <c r="I1104" s="7">
        <f>FlightsPivot[[#This Row],[Total Fare]]*10%</f>
        <v>5550</v>
      </c>
      <c r="J1104" s="7">
        <f>FlightsPivot[[#This Row],[Total Fare]]+FlightsPivot[[#This Row],[10% tax ]]</f>
        <v>61050</v>
      </c>
      <c r="K1104" s="4">
        <v>2</v>
      </c>
      <c r="L1104" s="4">
        <v>2015</v>
      </c>
      <c r="M1104" t="str">
        <f>INDEX(RoutesPivot[DepAirport],MATCH($C1104,RoutesPivot[[RouteID]:[RouteID]],0))</f>
        <v>ORD</v>
      </c>
      <c r="N1104" t="str">
        <f>INDEX(RoutesPivot[AirportID],MATCH($C1104,RoutesPivot[[RouteID]:[RouteID]],0))</f>
        <v>MIA</v>
      </c>
      <c r="O1104">
        <f>INDEX(RoutesPivot[Distance],MATCH($C1104,RoutesPivot[[RouteID]:[RouteID]],0))</f>
        <v>1000</v>
      </c>
      <c r="P1104">
        <f>INDEX(RoutesPivot[ListPrice],MATCH($C1104,RoutesPivot[[RouteID]:[RouteID]],0))</f>
        <v>300</v>
      </c>
      <c r="Q1104" t="str">
        <f>INDEX(AirportPivot[AirportName],MATCH($N1104,AirportPivot[[AirportID]:[AirportID]],0))</f>
        <v>Miami International</v>
      </c>
      <c r="R1104">
        <f>INDEX(AirportPivot[Gates (number of available)],MATCH($N1104,AirportPivot[[AirportID]:[AirportID]],0))</f>
        <v>80</v>
      </c>
    </row>
    <row r="1105" spans="1:18" x14ac:dyDescent="0.25">
      <c r="A1105" s="3" t="s">
        <v>1136</v>
      </c>
      <c r="B1105" s="12">
        <v>42204</v>
      </c>
      <c r="C1105" s="4" t="s">
        <v>47</v>
      </c>
      <c r="D1105" s="4">
        <v>1.7</v>
      </c>
      <c r="E1105" s="4">
        <v>4</v>
      </c>
      <c r="F1105" s="5">
        <v>0.70833333333333337</v>
      </c>
      <c r="G1105" s="6">
        <v>275</v>
      </c>
      <c r="H1105" s="7">
        <v>50875</v>
      </c>
      <c r="I1105" s="7">
        <f>FlightsPivot[[#This Row],[Total Fare]]*10%</f>
        <v>5087.5</v>
      </c>
      <c r="J1105" s="7">
        <f>FlightsPivot[[#This Row],[Total Fare]]+FlightsPivot[[#This Row],[10% tax ]]</f>
        <v>55962.5</v>
      </c>
      <c r="K1105" s="4">
        <v>7</v>
      </c>
      <c r="L1105" s="4">
        <v>2015</v>
      </c>
      <c r="M1105" t="str">
        <f>INDEX(RoutesPivot[DepAirport],MATCH($C1105,RoutesPivot[[RouteID]:[RouteID]],0))</f>
        <v>ORD</v>
      </c>
      <c r="N1105" t="str">
        <f>INDEX(RoutesPivot[AirportID],MATCH($C1105,RoutesPivot[[RouteID]:[RouteID]],0))</f>
        <v>PHX</v>
      </c>
      <c r="O1105">
        <f>INDEX(RoutesPivot[Distance],MATCH($C1105,RoutesPivot[[RouteID]:[RouteID]],0))</f>
        <v>1200</v>
      </c>
      <c r="P1105">
        <f>INDEX(RoutesPivot[ListPrice],MATCH($C1105,RoutesPivot[[RouteID]:[RouteID]],0))</f>
        <v>250</v>
      </c>
      <c r="Q1105" t="str">
        <f>INDEX(AirportPivot[AirportName],MATCH($N1105,AirportPivot[[AirportID]:[AirportID]],0))</f>
        <v>Phoenix Sky Harbor International</v>
      </c>
      <c r="R1105">
        <f>INDEX(AirportPivot[Gates (number of available)],MATCH($N1105,AirportPivot[[AirportID]:[AirportID]],0))</f>
        <v>60</v>
      </c>
    </row>
    <row r="1106" spans="1:18" x14ac:dyDescent="0.25">
      <c r="A1106" s="3" t="s">
        <v>1137</v>
      </c>
      <c r="B1106" s="12">
        <v>42148</v>
      </c>
      <c r="C1106" s="4" t="s">
        <v>47</v>
      </c>
      <c r="D1106" s="4">
        <v>1.6</v>
      </c>
      <c r="E1106" s="4">
        <v>74</v>
      </c>
      <c r="F1106" s="5">
        <v>0.75</v>
      </c>
      <c r="G1106" s="6">
        <v>250</v>
      </c>
      <c r="H1106" s="7">
        <v>45250</v>
      </c>
      <c r="I1106" s="7">
        <f>FlightsPivot[[#This Row],[Total Fare]]*10%</f>
        <v>4525</v>
      </c>
      <c r="J1106" s="7">
        <f>FlightsPivot[[#This Row],[Total Fare]]+FlightsPivot[[#This Row],[10% tax ]]</f>
        <v>49775</v>
      </c>
      <c r="K1106" s="4">
        <v>5</v>
      </c>
      <c r="L1106" s="4">
        <v>2015</v>
      </c>
      <c r="M1106" t="str">
        <f>INDEX(RoutesPivot[DepAirport],MATCH($C1106,RoutesPivot[[RouteID]:[RouteID]],0))</f>
        <v>ORD</v>
      </c>
      <c r="N1106" t="str">
        <f>INDEX(RoutesPivot[AirportID],MATCH($C1106,RoutesPivot[[RouteID]:[RouteID]],0))</f>
        <v>PHX</v>
      </c>
      <c r="O1106">
        <f>INDEX(RoutesPivot[Distance],MATCH($C1106,RoutesPivot[[RouteID]:[RouteID]],0))</f>
        <v>1200</v>
      </c>
      <c r="P1106">
        <f>INDEX(RoutesPivot[ListPrice],MATCH($C1106,RoutesPivot[[RouteID]:[RouteID]],0))</f>
        <v>250</v>
      </c>
      <c r="Q1106" t="str">
        <f>INDEX(AirportPivot[AirportName],MATCH($N1106,AirportPivot[[AirportID]:[AirportID]],0))</f>
        <v>Phoenix Sky Harbor International</v>
      </c>
      <c r="R1106">
        <f>INDEX(AirportPivot[Gates (number of available)],MATCH($N1106,AirportPivot[[AirportID]:[AirportID]],0))</f>
        <v>60</v>
      </c>
    </row>
    <row r="1107" spans="1:18" x14ac:dyDescent="0.25">
      <c r="A1107" s="3" t="s">
        <v>1138</v>
      </c>
      <c r="B1107" s="12">
        <v>42188</v>
      </c>
      <c r="C1107" s="4" t="s">
        <v>86</v>
      </c>
      <c r="D1107" s="4">
        <v>2.2999999999999998</v>
      </c>
      <c r="E1107" s="4">
        <v>9</v>
      </c>
      <c r="F1107" s="5">
        <v>0.70833333333333337</v>
      </c>
      <c r="G1107" s="6">
        <v>126.5</v>
      </c>
      <c r="H1107" s="7">
        <v>23402.5</v>
      </c>
      <c r="I1107" s="7">
        <f>FlightsPivot[[#This Row],[Total Fare]]*10%</f>
        <v>2340.25</v>
      </c>
      <c r="J1107" s="7">
        <f>FlightsPivot[[#This Row],[Total Fare]]+FlightsPivot[[#This Row],[10% tax ]]</f>
        <v>25742.75</v>
      </c>
      <c r="K1107" s="4">
        <v>7</v>
      </c>
      <c r="L1107" s="4">
        <v>2015</v>
      </c>
      <c r="M1107" t="str">
        <f>INDEX(RoutesPivot[DepAirport],MATCH($C1107,RoutesPivot[[RouteID]:[RouteID]],0))</f>
        <v>ORD</v>
      </c>
      <c r="N1107" t="str">
        <f>INDEX(RoutesPivot[AirportID],MATCH($C1107,RoutesPivot[[RouteID]:[RouteID]],0))</f>
        <v>DTW</v>
      </c>
      <c r="O1107">
        <f>INDEX(RoutesPivot[Distance],MATCH($C1107,RoutesPivot[[RouteID]:[RouteID]],0))</f>
        <v>200</v>
      </c>
      <c r="P1107">
        <f>INDEX(RoutesPivot[ListPrice],MATCH($C1107,RoutesPivot[[RouteID]:[RouteID]],0))</f>
        <v>115</v>
      </c>
      <c r="Q1107" t="str">
        <f>INDEX(AirportPivot[AirportName],MATCH($N1107,AirportPivot[[AirportID]:[AirportID]],0))</f>
        <v>Detroit Metropolitan Wayne County</v>
      </c>
      <c r="R1107">
        <f>INDEX(AirportPivot[Gates (number of available)],MATCH($N1107,AirportPivot[[AirportID]:[AirportID]],0))</f>
        <v>60</v>
      </c>
    </row>
    <row r="1108" spans="1:18" x14ac:dyDescent="0.25">
      <c r="A1108" s="3" t="s">
        <v>1139</v>
      </c>
      <c r="B1108" s="12">
        <v>41967</v>
      </c>
      <c r="C1108" s="4" t="s">
        <v>50</v>
      </c>
      <c r="D1108" s="4">
        <v>3.9</v>
      </c>
      <c r="E1108" s="4">
        <v>108</v>
      </c>
      <c r="F1108" s="5">
        <v>0.3125</v>
      </c>
      <c r="G1108" s="6">
        <v>412.5</v>
      </c>
      <c r="H1108" s="7">
        <v>76312.5</v>
      </c>
      <c r="I1108" s="7">
        <f>FlightsPivot[[#This Row],[Total Fare]]*10%</f>
        <v>7631.25</v>
      </c>
      <c r="J1108" s="7">
        <f>FlightsPivot[[#This Row],[Total Fare]]+FlightsPivot[[#This Row],[10% tax ]]</f>
        <v>83943.75</v>
      </c>
      <c r="K1108" s="4">
        <v>11</v>
      </c>
      <c r="L1108" s="4">
        <v>2014</v>
      </c>
      <c r="M1108" t="str">
        <f>INDEX(RoutesPivot[DepAirport],MATCH($C1108,RoutesPivot[[RouteID]:[RouteID]],0))</f>
        <v>ORD</v>
      </c>
      <c r="N1108" t="str">
        <f>INDEX(RoutesPivot[AirportID],MATCH($C1108,RoutesPivot[[RouteID]:[RouteID]],0))</f>
        <v>LGA</v>
      </c>
      <c r="O1108">
        <f>INDEX(RoutesPivot[Distance],MATCH($C1108,RoutesPivot[[RouteID]:[RouteID]],0))</f>
        <v>610</v>
      </c>
      <c r="P1108">
        <f>INDEX(RoutesPivot[ListPrice],MATCH($C1108,RoutesPivot[[RouteID]:[RouteID]],0))</f>
        <v>275</v>
      </c>
      <c r="Q1108" t="str">
        <f>INDEX(AirportPivot[AirportName],MATCH($N1108,AirportPivot[[AirportID]:[AirportID]],0))</f>
        <v>Laguardia</v>
      </c>
      <c r="R1108">
        <f>INDEX(AirportPivot[Gates (number of available)],MATCH($N1108,AirportPivot[[AirportID]:[AirportID]],0))</f>
        <v>66</v>
      </c>
    </row>
    <row r="1109" spans="1:18" x14ac:dyDescent="0.25">
      <c r="A1109" s="3" t="s">
        <v>1140</v>
      </c>
      <c r="B1109" s="12">
        <v>42350</v>
      </c>
      <c r="C1109" s="4" t="s">
        <v>25</v>
      </c>
      <c r="D1109" s="4">
        <v>1.7</v>
      </c>
      <c r="E1109" s="4">
        <v>207</v>
      </c>
      <c r="F1109" s="5">
        <v>0.45833333333333331</v>
      </c>
      <c r="G1109" s="6">
        <v>200</v>
      </c>
      <c r="H1109" s="7">
        <v>33000</v>
      </c>
      <c r="I1109" s="7">
        <f>FlightsPivot[[#This Row],[Total Fare]]*10%</f>
        <v>3300</v>
      </c>
      <c r="J1109" s="7">
        <f>FlightsPivot[[#This Row],[Total Fare]]+FlightsPivot[[#This Row],[10% tax ]]</f>
        <v>36300</v>
      </c>
      <c r="K1109" s="4">
        <v>12</v>
      </c>
      <c r="L1109" s="4">
        <v>2015</v>
      </c>
      <c r="M1109" t="str">
        <f>INDEX(RoutesPivot[DepAirport],MATCH($C1109,RoutesPivot[[RouteID]:[RouteID]],0))</f>
        <v>ORD</v>
      </c>
      <c r="N1109" t="str">
        <f>INDEX(RoutesPivot[AirportID],MATCH($C1109,RoutesPivot[[RouteID]:[RouteID]],0))</f>
        <v>DFW</v>
      </c>
      <c r="O1109">
        <f>INDEX(RoutesPivot[Distance],MATCH($C1109,RoutesPivot[[RouteID]:[RouteID]],0))</f>
        <v>700</v>
      </c>
      <c r="P1109">
        <f>INDEX(RoutesPivot[ListPrice],MATCH($C1109,RoutesPivot[[RouteID]:[RouteID]],0))</f>
        <v>200</v>
      </c>
      <c r="Q1109" t="str">
        <f>INDEX(AirportPivot[AirportName],MATCH($N1109,AirportPivot[[AirportID]:[AirportID]],0))</f>
        <v>Dallas/Fort Worth International</v>
      </c>
      <c r="R1109">
        <f>INDEX(AirportPivot[Gates (number of available)],MATCH($N1109,AirportPivot[[AirportID]:[AirportID]],0))</f>
        <v>130</v>
      </c>
    </row>
    <row r="1110" spans="1:18" x14ac:dyDescent="0.25">
      <c r="A1110" s="3" t="s">
        <v>1141</v>
      </c>
      <c r="B1110" s="12">
        <v>42123</v>
      </c>
      <c r="C1110" s="4" t="s">
        <v>15</v>
      </c>
      <c r="D1110" s="4">
        <v>1</v>
      </c>
      <c r="E1110" s="4">
        <v>181</v>
      </c>
      <c r="F1110" s="5">
        <v>0.70833333333333337</v>
      </c>
      <c r="G1110" s="6">
        <v>225</v>
      </c>
      <c r="H1110" s="7">
        <v>37125</v>
      </c>
      <c r="I1110" s="7">
        <f>FlightsPivot[[#This Row],[Total Fare]]*10%</f>
        <v>3712.5</v>
      </c>
      <c r="J1110" s="7">
        <f>FlightsPivot[[#This Row],[Total Fare]]+FlightsPivot[[#This Row],[10% tax ]]</f>
        <v>40837.5</v>
      </c>
      <c r="K1110" s="4">
        <v>4</v>
      </c>
      <c r="L1110" s="4">
        <v>2015</v>
      </c>
      <c r="M1110" t="str">
        <f>INDEX(RoutesPivot[DepAirport],MATCH($C1110,RoutesPivot[[RouteID]:[RouteID]],0))</f>
        <v>ORD</v>
      </c>
      <c r="N1110" t="str">
        <f>INDEX(RoutesPivot[AirportID],MATCH($C1110,RoutesPivot[[RouteID]:[RouteID]],0))</f>
        <v>EWR</v>
      </c>
      <c r="O1110">
        <f>INDEX(RoutesPivot[Distance],MATCH($C1110,RoutesPivot[[RouteID]:[RouteID]],0))</f>
        <v>600</v>
      </c>
      <c r="P1110">
        <f>INDEX(RoutesPivot[ListPrice],MATCH($C1110,RoutesPivot[[RouteID]:[RouteID]],0))</f>
        <v>225</v>
      </c>
      <c r="Q1110" t="str">
        <f>INDEX(AirportPivot[AirportName],MATCH($N1110,AirportPivot[[AirportID]:[AirportID]],0))</f>
        <v>Newark Liberty International</v>
      </c>
      <c r="R1110">
        <f>INDEX(AirportPivot[Gates (number of available)],MATCH($N1110,AirportPivot[[AirportID]:[AirportID]],0))</f>
        <v>82</v>
      </c>
    </row>
    <row r="1111" spans="1:18" x14ac:dyDescent="0.25">
      <c r="A1111" s="3" t="s">
        <v>1142</v>
      </c>
      <c r="B1111" s="12">
        <v>41656</v>
      </c>
      <c r="C1111" s="4" t="s">
        <v>27</v>
      </c>
      <c r="D1111" s="4">
        <v>8</v>
      </c>
      <c r="E1111" s="4">
        <v>146</v>
      </c>
      <c r="F1111" s="5">
        <v>0.29166666666666669</v>
      </c>
      <c r="G1111" s="6">
        <v>200</v>
      </c>
      <c r="H1111" s="7">
        <v>37000</v>
      </c>
      <c r="I1111" s="7">
        <f>FlightsPivot[[#This Row],[Total Fare]]*10%</f>
        <v>3700</v>
      </c>
      <c r="J1111" s="7">
        <f>FlightsPivot[[#This Row],[Total Fare]]+FlightsPivot[[#This Row],[10% tax ]]</f>
        <v>40700</v>
      </c>
      <c r="K1111" s="4">
        <v>1</v>
      </c>
      <c r="L1111" s="4">
        <v>2014</v>
      </c>
      <c r="M1111" t="str">
        <f>INDEX(RoutesPivot[DepAirport],MATCH($C1111,RoutesPivot[[RouteID]:[RouteID]],0))</f>
        <v>ORD</v>
      </c>
      <c r="N1111" t="str">
        <f>INDEX(RoutesPivot[AirportID],MATCH($C1111,RoutesPivot[[RouteID]:[RouteID]],0))</f>
        <v>ATL</v>
      </c>
      <c r="O1111">
        <f>INDEX(RoutesPivot[Distance],MATCH($C1111,RoutesPivot[[RouteID]:[RouteID]],0))</f>
        <v>510</v>
      </c>
      <c r="P1111">
        <f>INDEX(RoutesPivot[ListPrice],MATCH($C1111,RoutesPivot[[RouteID]:[RouteID]],0))</f>
        <v>200</v>
      </c>
      <c r="Q1111" t="str">
        <f>INDEX(AirportPivot[AirportName],MATCH($N1111,AirportPivot[[AirportID]:[AirportID]],0))</f>
        <v>Hartsfield-Jackson Atlanta International</v>
      </c>
      <c r="R1111">
        <f>INDEX(AirportPivot[Gates (number of available)],MATCH($N1111,AirportPivot[[AirportID]:[AirportID]],0))</f>
        <v>100</v>
      </c>
    </row>
    <row r="1112" spans="1:18" x14ac:dyDescent="0.25">
      <c r="A1112" s="3" t="s">
        <v>1143</v>
      </c>
      <c r="B1112" s="12">
        <v>42199</v>
      </c>
      <c r="C1112" s="4" t="s">
        <v>13</v>
      </c>
      <c r="D1112" s="4">
        <v>2.8</v>
      </c>
      <c r="E1112" s="4">
        <v>26</v>
      </c>
      <c r="F1112" s="5">
        <v>0.29166666666666669</v>
      </c>
      <c r="G1112" s="6">
        <v>275</v>
      </c>
      <c r="H1112" s="7">
        <v>50875</v>
      </c>
      <c r="I1112" s="7">
        <f>FlightsPivot[[#This Row],[Total Fare]]*10%</f>
        <v>5087.5</v>
      </c>
      <c r="J1112" s="7">
        <f>FlightsPivot[[#This Row],[Total Fare]]+FlightsPivot[[#This Row],[10% tax ]]</f>
        <v>55962.5</v>
      </c>
      <c r="K1112" s="4">
        <v>7</v>
      </c>
      <c r="L1112" s="4">
        <v>2015</v>
      </c>
      <c r="M1112" t="str">
        <f>INDEX(RoutesPivot[DepAirport],MATCH($C1112,RoutesPivot[[RouteID]:[RouteID]],0))</f>
        <v>ORD</v>
      </c>
      <c r="N1112" t="str">
        <f>INDEX(RoutesPivot[AirportID],MATCH($C1112,RoutesPivot[[RouteID]:[RouteID]],0))</f>
        <v>JFK</v>
      </c>
      <c r="O1112">
        <f>INDEX(RoutesPivot[Distance],MATCH($C1112,RoutesPivot[[RouteID]:[RouteID]],0))</f>
        <v>619</v>
      </c>
      <c r="P1112">
        <f>INDEX(RoutesPivot[ListPrice],MATCH($C1112,RoutesPivot[[RouteID]:[RouteID]],0))</f>
        <v>250</v>
      </c>
      <c r="Q1112" t="str">
        <f>INDEX(AirportPivot[AirportName],MATCH($N1112,AirportPivot[[AirportID]:[AirportID]],0))</f>
        <v>John F Kennedy International</v>
      </c>
      <c r="R1112">
        <f>INDEX(AirportPivot[Gates (number of available)],MATCH($N1112,AirportPivot[[AirportID]:[AirportID]],0))</f>
        <v>120</v>
      </c>
    </row>
    <row r="1113" spans="1:18" x14ac:dyDescent="0.25">
      <c r="A1113" s="3" t="s">
        <v>1144</v>
      </c>
      <c r="B1113" s="12">
        <v>41750</v>
      </c>
      <c r="C1113" s="4" t="s">
        <v>15</v>
      </c>
      <c r="D1113" s="4">
        <v>2.2999999999999998</v>
      </c>
      <c r="E1113" s="4">
        <v>83</v>
      </c>
      <c r="F1113" s="5">
        <v>0.58333333333333337</v>
      </c>
      <c r="G1113" s="6">
        <v>225</v>
      </c>
      <c r="H1113" s="7">
        <v>40725</v>
      </c>
      <c r="I1113" s="7">
        <f>FlightsPivot[[#This Row],[Total Fare]]*10%</f>
        <v>4072.5</v>
      </c>
      <c r="J1113" s="7">
        <f>FlightsPivot[[#This Row],[Total Fare]]+FlightsPivot[[#This Row],[10% tax ]]</f>
        <v>44797.5</v>
      </c>
      <c r="K1113" s="4">
        <v>4</v>
      </c>
      <c r="L1113" s="4">
        <v>2014</v>
      </c>
      <c r="M1113" t="str">
        <f>INDEX(RoutesPivot[DepAirport],MATCH($C1113,RoutesPivot[[RouteID]:[RouteID]],0))</f>
        <v>ORD</v>
      </c>
      <c r="N1113" t="str">
        <f>INDEX(RoutesPivot[AirportID],MATCH($C1113,RoutesPivot[[RouteID]:[RouteID]],0))</f>
        <v>EWR</v>
      </c>
      <c r="O1113">
        <f>INDEX(RoutesPivot[Distance],MATCH($C1113,RoutesPivot[[RouteID]:[RouteID]],0))</f>
        <v>600</v>
      </c>
      <c r="P1113">
        <f>INDEX(RoutesPivot[ListPrice],MATCH($C1113,RoutesPivot[[RouteID]:[RouteID]],0))</f>
        <v>225</v>
      </c>
      <c r="Q1113" t="str">
        <f>INDEX(AirportPivot[AirportName],MATCH($N1113,AirportPivot[[AirportID]:[AirportID]],0))</f>
        <v>Newark Liberty International</v>
      </c>
      <c r="R1113">
        <f>INDEX(AirportPivot[Gates (number of available)],MATCH($N1113,AirportPivot[[AirportID]:[AirportID]],0))</f>
        <v>82</v>
      </c>
    </row>
    <row r="1114" spans="1:18" x14ac:dyDescent="0.25">
      <c r="A1114" s="3" t="s">
        <v>1145</v>
      </c>
      <c r="B1114" s="12">
        <v>41660</v>
      </c>
      <c r="C1114" s="4" t="s">
        <v>17</v>
      </c>
      <c r="D1114" s="4">
        <v>4.7</v>
      </c>
      <c r="E1114" s="4">
        <v>115</v>
      </c>
      <c r="F1114" s="5">
        <v>0.79166666666666663</v>
      </c>
      <c r="G1114" s="6">
        <v>350</v>
      </c>
      <c r="H1114" s="7">
        <v>64750</v>
      </c>
      <c r="I1114" s="7">
        <f>FlightsPivot[[#This Row],[Total Fare]]*10%</f>
        <v>6475</v>
      </c>
      <c r="J1114" s="7">
        <f>FlightsPivot[[#This Row],[Total Fare]]+FlightsPivot[[#This Row],[10% tax ]]</f>
        <v>71225</v>
      </c>
      <c r="K1114" s="4">
        <v>1</v>
      </c>
      <c r="L1114" s="4">
        <v>2014</v>
      </c>
      <c r="M1114" t="str">
        <f>INDEX(RoutesPivot[DepAirport],MATCH($C1114,RoutesPivot[[RouteID]:[RouteID]],0))</f>
        <v>ORD</v>
      </c>
      <c r="N1114" t="str">
        <f>INDEX(RoutesPivot[AirportID],MATCH($C1114,RoutesPivot[[RouteID]:[RouteID]],0))</f>
        <v>LAX</v>
      </c>
      <c r="O1114">
        <f>INDEX(RoutesPivot[Distance],MATCH($C1114,RoutesPivot[[RouteID]:[RouteID]],0))</f>
        <v>1518</v>
      </c>
      <c r="P1114">
        <f>INDEX(RoutesPivot[ListPrice],MATCH($C1114,RoutesPivot[[RouteID]:[RouteID]],0))</f>
        <v>350</v>
      </c>
      <c r="Q1114" t="str">
        <f>INDEX(AirportPivot[AirportName],MATCH($N1114,AirportPivot[[AirportID]:[AirportID]],0))</f>
        <v>Los Angeles International</v>
      </c>
      <c r="R1114">
        <f>INDEX(AirportPivot[Gates (number of available)],MATCH($N1114,AirportPivot[[AirportID]:[AirportID]],0))</f>
        <v>86</v>
      </c>
    </row>
    <row r="1115" spans="1:18" x14ac:dyDescent="0.25">
      <c r="A1115" s="3" t="s">
        <v>1146</v>
      </c>
      <c r="B1115" s="12">
        <v>42025</v>
      </c>
      <c r="C1115" s="4" t="s">
        <v>47</v>
      </c>
      <c r="D1115" s="4">
        <v>1.8</v>
      </c>
      <c r="E1115" s="4">
        <v>151</v>
      </c>
      <c r="F1115" s="5">
        <v>0.75</v>
      </c>
      <c r="G1115" s="6">
        <v>250</v>
      </c>
      <c r="H1115" s="7">
        <v>46250</v>
      </c>
      <c r="I1115" s="7">
        <f>FlightsPivot[[#This Row],[Total Fare]]*10%</f>
        <v>4625</v>
      </c>
      <c r="J1115" s="7">
        <f>FlightsPivot[[#This Row],[Total Fare]]+FlightsPivot[[#This Row],[10% tax ]]</f>
        <v>50875</v>
      </c>
      <c r="K1115" s="4">
        <v>1</v>
      </c>
      <c r="L1115" s="4">
        <v>2015</v>
      </c>
      <c r="M1115" t="str">
        <f>INDEX(RoutesPivot[DepAirport],MATCH($C1115,RoutesPivot[[RouteID]:[RouteID]],0))</f>
        <v>ORD</v>
      </c>
      <c r="N1115" t="str">
        <f>INDEX(RoutesPivot[AirportID],MATCH($C1115,RoutesPivot[[RouteID]:[RouteID]],0))</f>
        <v>PHX</v>
      </c>
      <c r="O1115">
        <f>INDEX(RoutesPivot[Distance],MATCH($C1115,RoutesPivot[[RouteID]:[RouteID]],0))</f>
        <v>1200</v>
      </c>
      <c r="P1115">
        <f>INDEX(RoutesPivot[ListPrice],MATCH($C1115,RoutesPivot[[RouteID]:[RouteID]],0))</f>
        <v>250</v>
      </c>
      <c r="Q1115" t="str">
        <f>INDEX(AirportPivot[AirportName],MATCH($N1115,AirportPivot[[AirportID]:[AirportID]],0))</f>
        <v>Phoenix Sky Harbor International</v>
      </c>
      <c r="R1115">
        <f>INDEX(AirportPivot[Gates (number of available)],MATCH($N1115,AirportPivot[[AirportID]:[AirportID]],0))</f>
        <v>60</v>
      </c>
    </row>
    <row r="1116" spans="1:18" x14ac:dyDescent="0.25">
      <c r="A1116" s="3" t="s">
        <v>1147</v>
      </c>
      <c r="B1116" s="12">
        <v>41852</v>
      </c>
      <c r="C1116" s="4" t="s">
        <v>80</v>
      </c>
      <c r="D1116" s="4">
        <v>3</v>
      </c>
      <c r="E1116" s="4">
        <v>159</v>
      </c>
      <c r="F1116" s="5">
        <v>0.52083333333333337</v>
      </c>
      <c r="G1116" s="6">
        <v>330</v>
      </c>
      <c r="H1116" s="7">
        <v>54450</v>
      </c>
      <c r="I1116" s="7">
        <f>FlightsPivot[[#This Row],[Total Fare]]*10%</f>
        <v>5445</v>
      </c>
      <c r="J1116" s="7">
        <f>FlightsPivot[[#This Row],[Total Fare]]+FlightsPivot[[#This Row],[10% tax ]]</f>
        <v>59895</v>
      </c>
      <c r="K1116" s="4">
        <v>8</v>
      </c>
      <c r="L1116" s="4">
        <v>2014</v>
      </c>
      <c r="M1116" t="str">
        <f>INDEX(RoutesPivot[DepAirport],MATCH($C1116,RoutesPivot[[RouteID]:[RouteID]],0))</f>
        <v>ORD</v>
      </c>
      <c r="N1116" t="str">
        <f>INDEX(RoutesPivot[AirportID],MATCH($C1116,RoutesPivot[[RouteID]:[RouteID]],0))</f>
        <v>MIA</v>
      </c>
      <c r="O1116">
        <f>INDEX(RoutesPivot[Distance],MATCH($C1116,RoutesPivot[[RouteID]:[RouteID]],0))</f>
        <v>1000</v>
      </c>
      <c r="P1116">
        <f>INDEX(RoutesPivot[ListPrice],MATCH($C1116,RoutesPivot[[RouteID]:[RouteID]],0))</f>
        <v>300</v>
      </c>
      <c r="Q1116" t="str">
        <f>INDEX(AirportPivot[AirportName],MATCH($N1116,AirportPivot[[AirportID]:[AirportID]],0))</f>
        <v>Miami International</v>
      </c>
      <c r="R1116">
        <f>INDEX(AirportPivot[Gates (number of available)],MATCH($N1116,AirportPivot[[AirportID]:[AirportID]],0))</f>
        <v>80</v>
      </c>
    </row>
    <row r="1117" spans="1:18" x14ac:dyDescent="0.25">
      <c r="A1117" s="3" t="s">
        <v>1148</v>
      </c>
      <c r="B1117" s="12">
        <v>42177</v>
      </c>
      <c r="C1117" s="4" t="s">
        <v>33</v>
      </c>
      <c r="D1117" s="4">
        <v>2.2999999999999998</v>
      </c>
      <c r="E1117" s="4">
        <v>100</v>
      </c>
      <c r="F1117" s="5">
        <v>0.29166666666666669</v>
      </c>
      <c r="G1117" s="6">
        <v>412.5</v>
      </c>
      <c r="H1117" s="7">
        <v>76312.5</v>
      </c>
      <c r="I1117" s="7">
        <f>FlightsPivot[[#This Row],[Total Fare]]*10%</f>
        <v>7631.25</v>
      </c>
      <c r="J1117" s="7">
        <f>FlightsPivot[[#This Row],[Total Fare]]+FlightsPivot[[#This Row],[10% tax ]]</f>
        <v>83943.75</v>
      </c>
      <c r="K1117" s="4">
        <v>6</v>
      </c>
      <c r="L1117" s="4">
        <v>2015</v>
      </c>
      <c r="M1117" t="str">
        <f>INDEX(RoutesPivot[DepAirport],MATCH($C1117,RoutesPivot[[RouteID]:[RouteID]],0))</f>
        <v>ORD</v>
      </c>
      <c r="N1117" t="str">
        <f>INDEX(RoutesPivot[AirportID],MATCH($C1117,RoutesPivot[[RouteID]:[RouteID]],0))</f>
        <v>SFO</v>
      </c>
      <c r="O1117">
        <f>INDEX(RoutesPivot[Distance],MATCH($C1117,RoutesPivot[[RouteID]:[RouteID]],0))</f>
        <v>1600</v>
      </c>
      <c r="P1117">
        <f>INDEX(RoutesPivot[ListPrice],MATCH($C1117,RoutesPivot[[RouteID]:[RouteID]],0))</f>
        <v>375</v>
      </c>
      <c r="Q1117" t="str">
        <f>INDEX(AirportPivot[AirportName],MATCH($N1117,AirportPivot[[AirportID]:[AirportID]],0))</f>
        <v>San Francisco International</v>
      </c>
      <c r="R1117">
        <f>INDEX(AirportPivot[Gates (number of available)],MATCH($N1117,AirportPivot[[AirportID]:[AirportID]],0))</f>
        <v>70</v>
      </c>
    </row>
    <row r="1118" spans="1:18" x14ac:dyDescent="0.25">
      <c r="A1118" s="3" t="s">
        <v>1149</v>
      </c>
      <c r="B1118" s="12">
        <v>42219</v>
      </c>
      <c r="C1118" s="4" t="s">
        <v>50</v>
      </c>
      <c r="D1118" s="4">
        <v>2.4</v>
      </c>
      <c r="E1118" s="4">
        <v>42</v>
      </c>
      <c r="F1118" s="5">
        <v>0.70833333333333337</v>
      </c>
      <c r="G1118" s="6">
        <v>302.5</v>
      </c>
      <c r="H1118" s="7">
        <v>49912.5</v>
      </c>
      <c r="I1118" s="7">
        <f>FlightsPivot[[#This Row],[Total Fare]]*10%</f>
        <v>4991.25</v>
      </c>
      <c r="J1118" s="7">
        <f>FlightsPivot[[#This Row],[Total Fare]]+FlightsPivot[[#This Row],[10% tax ]]</f>
        <v>54903.75</v>
      </c>
      <c r="K1118" s="4">
        <v>8</v>
      </c>
      <c r="L1118" s="4">
        <v>2015</v>
      </c>
      <c r="M1118" t="str">
        <f>INDEX(RoutesPivot[DepAirport],MATCH($C1118,RoutesPivot[[RouteID]:[RouteID]],0))</f>
        <v>ORD</v>
      </c>
      <c r="N1118" t="str">
        <f>INDEX(RoutesPivot[AirportID],MATCH($C1118,RoutesPivot[[RouteID]:[RouteID]],0))</f>
        <v>LGA</v>
      </c>
      <c r="O1118">
        <f>INDEX(RoutesPivot[Distance],MATCH($C1118,RoutesPivot[[RouteID]:[RouteID]],0))</f>
        <v>610</v>
      </c>
      <c r="P1118">
        <f>INDEX(RoutesPivot[ListPrice],MATCH($C1118,RoutesPivot[[RouteID]:[RouteID]],0))</f>
        <v>275</v>
      </c>
      <c r="Q1118" t="str">
        <f>INDEX(AirportPivot[AirportName],MATCH($N1118,AirportPivot[[AirportID]:[AirportID]],0))</f>
        <v>Laguardia</v>
      </c>
      <c r="R1118">
        <f>INDEX(AirportPivot[Gates (number of available)],MATCH($N1118,AirportPivot[[AirportID]:[AirportID]],0))</f>
        <v>66</v>
      </c>
    </row>
    <row r="1119" spans="1:18" x14ac:dyDescent="0.25">
      <c r="A1119" s="3" t="s">
        <v>1150</v>
      </c>
      <c r="B1119" s="12">
        <v>42230</v>
      </c>
      <c r="C1119" s="4" t="s">
        <v>19</v>
      </c>
      <c r="D1119" s="4">
        <v>1.9</v>
      </c>
      <c r="E1119" s="4">
        <v>92</v>
      </c>
      <c r="F1119" s="5">
        <v>0.89583333333333337</v>
      </c>
      <c r="G1119" s="6">
        <v>220</v>
      </c>
      <c r="H1119" s="7">
        <v>40700</v>
      </c>
      <c r="I1119" s="7">
        <f>FlightsPivot[[#This Row],[Total Fare]]*10%</f>
        <v>4070</v>
      </c>
      <c r="J1119" s="7">
        <f>FlightsPivot[[#This Row],[Total Fare]]+FlightsPivot[[#This Row],[10% tax ]]</f>
        <v>44770</v>
      </c>
      <c r="K1119" s="4">
        <v>8</v>
      </c>
      <c r="L1119" s="4">
        <v>2015</v>
      </c>
      <c r="M1119" t="str">
        <f>INDEX(RoutesPivot[DepAirport],MATCH($C1119,RoutesPivot[[RouteID]:[RouteID]],0))</f>
        <v>ORD</v>
      </c>
      <c r="N1119" t="str">
        <f>INDEX(RoutesPivot[AirportID],MATCH($C1119,RoutesPivot[[RouteID]:[RouteID]],0))</f>
        <v>IAH</v>
      </c>
      <c r="O1119">
        <f>INDEX(RoutesPivot[Distance],MATCH($C1119,RoutesPivot[[RouteID]:[RouteID]],0))</f>
        <v>800</v>
      </c>
      <c r="P1119">
        <f>INDEX(RoutesPivot[ListPrice],MATCH($C1119,RoutesPivot[[RouteID]:[RouteID]],0))</f>
        <v>200</v>
      </c>
      <c r="Q1119" t="str">
        <f>INDEX(AirportPivot[AirportName],MATCH($N1119,AirportPivot[[AirportID]:[AirportID]],0))</f>
        <v>George Bush Intercontinental/Houston</v>
      </c>
      <c r="R1119">
        <f>INDEX(AirportPivot[Gates (number of available)],MATCH($N1119,AirportPivot[[AirportID]:[AirportID]],0))</f>
        <v>80</v>
      </c>
    </row>
    <row r="1120" spans="1:18" x14ac:dyDescent="0.25">
      <c r="A1120" s="3" t="s">
        <v>1151</v>
      </c>
      <c r="B1120" s="12">
        <v>42356</v>
      </c>
      <c r="C1120" s="4" t="s">
        <v>27</v>
      </c>
      <c r="D1120" s="4">
        <v>7.9</v>
      </c>
      <c r="E1120" s="4">
        <v>151</v>
      </c>
      <c r="F1120" s="5">
        <v>0.6875</v>
      </c>
      <c r="G1120" s="6">
        <v>200</v>
      </c>
      <c r="H1120" s="7">
        <v>37000</v>
      </c>
      <c r="I1120" s="7">
        <f>FlightsPivot[[#This Row],[Total Fare]]*10%</f>
        <v>3700</v>
      </c>
      <c r="J1120" s="7">
        <f>FlightsPivot[[#This Row],[Total Fare]]+FlightsPivot[[#This Row],[10% tax ]]</f>
        <v>40700</v>
      </c>
      <c r="K1120" s="4">
        <v>12</v>
      </c>
      <c r="L1120" s="4">
        <v>2015</v>
      </c>
      <c r="M1120" t="str">
        <f>INDEX(RoutesPivot[DepAirport],MATCH($C1120,RoutesPivot[[RouteID]:[RouteID]],0))</f>
        <v>ORD</v>
      </c>
      <c r="N1120" t="str">
        <f>INDEX(RoutesPivot[AirportID],MATCH($C1120,RoutesPivot[[RouteID]:[RouteID]],0))</f>
        <v>ATL</v>
      </c>
      <c r="O1120">
        <f>INDEX(RoutesPivot[Distance],MATCH($C1120,RoutesPivot[[RouteID]:[RouteID]],0))</f>
        <v>510</v>
      </c>
      <c r="P1120">
        <f>INDEX(RoutesPivot[ListPrice],MATCH($C1120,RoutesPivot[[RouteID]:[RouteID]],0))</f>
        <v>200</v>
      </c>
      <c r="Q1120" t="str">
        <f>INDEX(AirportPivot[AirportName],MATCH($N1120,AirportPivot[[AirportID]:[AirportID]],0))</f>
        <v>Hartsfield-Jackson Atlanta International</v>
      </c>
      <c r="R1120">
        <f>INDEX(AirportPivot[Gates (number of available)],MATCH($N1120,AirportPivot[[AirportID]:[AirportID]],0))</f>
        <v>100</v>
      </c>
    </row>
    <row r="1121" spans="1:18" x14ac:dyDescent="0.25">
      <c r="A1121" s="3" t="s">
        <v>1152</v>
      </c>
      <c r="B1121" s="12">
        <v>42359</v>
      </c>
      <c r="C1121" s="4" t="s">
        <v>25</v>
      </c>
      <c r="D1121" s="4">
        <v>2</v>
      </c>
      <c r="E1121" s="4">
        <v>75</v>
      </c>
      <c r="F1121" s="5">
        <v>0.72916666666666663</v>
      </c>
      <c r="G1121" s="6">
        <v>280</v>
      </c>
      <c r="H1121" s="7">
        <v>50680</v>
      </c>
      <c r="I1121" s="7">
        <f>FlightsPivot[[#This Row],[Total Fare]]*10%</f>
        <v>5068</v>
      </c>
      <c r="J1121" s="7">
        <f>FlightsPivot[[#This Row],[Total Fare]]+FlightsPivot[[#This Row],[10% tax ]]</f>
        <v>55748</v>
      </c>
      <c r="K1121" s="4">
        <v>12</v>
      </c>
      <c r="L1121" s="4">
        <v>2015</v>
      </c>
      <c r="M1121" t="str">
        <f>INDEX(RoutesPivot[DepAirport],MATCH($C1121,RoutesPivot[[RouteID]:[RouteID]],0))</f>
        <v>ORD</v>
      </c>
      <c r="N1121" t="str">
        <f>INDEX(RoutesPivot[AirportID],MATCH($C1121,RoutesPivot[[RouteID]:[RouteID]],0))</f>
        <v>DFW</v>
      </c>
      <c r="O1121">
        <f>INDEX(RoutesPivot[Distance],MATCH($C1121,RoutesPivot[[RouteID]:[RouteID]],0))</f>
        <v>700</v>
      </c>
      <c r="P1121">
        <f>INDEX(RoutesPivot[ListPrice],MATCH($C1121,RoutesPivot[[RouteID]:[RouteID]],0))</f>
        <v>200</v>
      </c>
      <c r="Q1121" t="str">
        <f>INDEX(AirportPivot[AirportName],MATCH($N1121,AirportPivot[[AirportID]:[AirportID]],0))</f>
        <v>Dallas/Fort Worth International</v>
      </c>
      <c r="R1121">
        <f>INDEX(AirportPivot[Gates (number of available)],MATCH($N1121,AirportPivot[[AirportID]:[AirportID]],0))</f>
        <v>130</v>
      </c>
    </row>
    <row r="1122" spans="1:18" x14ac:dyDescent="0.25">
      <c r="A1122" s="3" t="s">
        <v>1153</v>
      </c>
      <c r="B1122" s="12">
        <v>41943</v>
      </c>
      <c r="C1122" s="4" t="s">
        <v>17</v>
      </c>
      <c r="D1122" s="4">
        <v>4.5999999999999996</v>
      </c>
      <c r="E1122" s="4">
        <v>54</v>
      </c>
      <c r="F1122" s="5">
        <v>0.79166666666666663</v>
      </c>
      <c r="G1122" s="6">
        <v>350</v>
      </c>
      <c r="H1122" s="7">
        <v>57750</v>
      </c>
      <c r="I1122" s="7">
        <f>FlightsPivot[[#This Row],[Total Fare]]*10%</f>
        <v>5775</v>
      </c>
      <c r="J1122" s="7">
        <f>FlightsPivot[[#This Row],[Total Fare]]+FlightsPivot[[#This Row],[10% tax ]]</f>
        <v>63525</v>
      </c>
      <c r="K1122" s="4">
        <v>10</v>
      </c>
      <c r="L1122" s="4">
        <v>2014</v>
      </c>
      <c r="M1122" t="str">
        <f>INDEX(RoutesPivot[DepAirport],MATCH($C1122,RoutesPivot[[RouteID]:[RouteID]],0))</f>
        <v>ORD</v>
      </c>
      <c r="N1122" t="str">
        <f>INDEX(RoutesPivot[AirportID],MATCH($C1122,RoutesPivot[[RouteID]:[RouteID]],0))</f>
        <v>LAX</v>
      </c>
      <c r="O1122">
        <f>INDEX(RoutesPivot[Distance],MATCH($C1122,RoutesPivot[[RouteID]:[RouteID]],0))</f>
        <v>1518</v>
      </c>
      <c r="P1122">
        <f>INDEX(RoutesPivot[ListPrice],MATCH($C1122,RoutesPivot[[RouteID]:[RouteID]],0))</f>
        <v>350</v>
      </c>
      <c r="Q1122" t="str">
        <f>INDEX(AirportPivot[AirportName],MATCH($N1122,AirportPivot[[AirportID]:[AirportID]],0))</f>
        <v>Los Angeles International</v>
      </c>
      <c r="R1122">
        <f>INDEX(AirportPivot[Gates (number of available)],MATCH($N1122,AirportPivot[[AirportID]:[AirportID]],0))</f>
        <v>86</v>
      </c>
    </row>
    <row r="1123" spans="1:18" x14ac:dyDescent="0.25">
      <c r="A1123" s="3" t="s">
        <v>1154</v>
      </c>
      <c r="B1123" s="12">
        <v>41739</v>
      </c>
      <c r="C1123" s="4" t="s">
        <v>23</v>
      </c>
      <c r="D1123" s="4">
        <v>2.7</v>
      </c>
      <c r="E1123" s="4">
        <v>106</v>
      </c>
      <c r="F1123" s="5">
        <v>0.41666666666666669</v>
      </c>
      <c r="G1123" s="6">
        <v>300</v>
      </c>
      <c r="H1123" s="7">
        <v>55500</v>
      </c>
      <c r="I1123" s="7">
        <f>FlightsPivot[[#This Row],[Total Fare]]*10%</f>
        <v>5550</v>
      </c>
      <c r="J1123" s="7">
        <f>FlightsPivot[[#This Row],[Total Fare]]+FlightsPivot[[#This Row],[10% tax ]]</f>
        <v>61050</v>
      </c>
      <c r="K1123" s="4">
        <v>4</v>
      </c>
      <c r="L1123" s="4">
        <v>2014</v>
      </c>
      <c r="M1123" t="str">
        <f>INDEX(RoutesPivot[DepAirport],MATCH($C1123,RoutesPivot[[RouteID]:[RouteID]],0))</f>
        <v>ORD</v>
      </c>
      <c r="N1123" t="str">
        <f>INDEX(RoutesPivot[AirportID],MATCH($C1123,RoutesPivot[[RouteID]:[RouteID]],0))</f>
        <v>DEN</v>
      </c>
      <c r="O1123">
        <f>INDEX(RoutesPivot[Distance],MATCH($C1123,RoutesPivot[[RouteID]:[RouteID]],0))</f>
        <v>800</v>
      </c>
      <c r="P1123">
        <f>INDEX(RoutesPivot[ListPrice],MATCH($C1123,RoutesPivot[[RouteID]:[RouteID]],0))</f>
        <v>300</v>
      </c>
      <c r="Q1123" t="str">
        <f>INDEX(AirportPivot[AirportName],MATCH($N1123,AirportPivot[[AirportID]:[AirportID]],0))</f>
        <v>Denver International</v>
      </c>
      <c r="R1123">
        <f>INDEX(AirportPivot[Gates (number of available)],MATCH($N1123,AirportPivot[[AirportID]:[AirportID]],0))</f>
        <v>75</v>
      </c>
    </row>
    <row r="1124" spans="1:18" x14ac:dyDescent="0.25">
      <c r="A1124" s="3" t="s">
        <v>1155</v>
      </c>
      <c r="B1124" s="12">
        <v>42164</v>
      </c>
      <c r="C1124" s="4" t="s">
        <v>80</v>
      </c>
      <c r="D1124" s="4">
        <v>2</v>
      </c>
      <c r="E1124" s="4">
        <v>105</v>
      </c>
      <c r="F1124" s="5">
        <v>0.75</v>
      </c>
      <c r="G1124" s="6">
        <v>330</v>
      </c>
      <c r="H1124" s="7">
        <v>61050</v>
      </c>
      <c r="I1124" s="7">
        <f>FlightsPivot[[#This Row],[Total Fare]]*10%</f>
        <v>6105</v>
      </c>
      <c r="J1124" s="7">
        <f>FlightsPivot[[#This Row],[Total Fare]]+FlightsPivot[[#This Row],[10% tax ]]</f>
        <v>67155</v>
      </c>
      <c r="K1124" s="4">
        <v>6</v>
      </c>
      <c r="L1124" s="4">
        <v>2015</v>
      </c>
      <c r="M1124" t="str">
        <f>INDEX(RoutesPivot[DepAirport],MATCH($C1124,RoutesPivot[[RouteID]:[RouteID]],0))</f>
        <v>ORD</v>
      </c>
      <c r="N1124" t="str">
        <f>INDEX(RoutesPivot[AirportID],MATCH($C1124,RoutesPivot[[RouteID]:[RouteID]],0))</f>
        <v>MIA</v>
      </c>
      <c r="O1124">
        <f>INDEX(RoutesPivot[Distance],MATCH($C1124,RoutesPivot[[RouteID]:[RouteID]],0))</f>
        <v>1000</v>
      </c>
      <c r="P1124">
        <f>INDEX(RoutesPivot[ListPrice],MATCH($C1124,RoutesPivot[[RouteID]:[RouteID]],0))</f>
        <v>300</v>
      </c>
      <c r="Q1124" t="str">
        <f>INDEX(AirportPivot[AirportName],MATCH($N1124,AirportPivot[[AirportID]:[AirportID]],0))</f>
        <v>Miami International</v>
      </c>
      <c r="R1124">
        <f>INDEX(AirportPivot[Gates (number of available)],MATCH($N1124,AirportPivot[[AirportID]:[AirportID]],0))</f>
        <v>80</v>
      </c>
    </row>
    <row r="1125" spans="1:18" x14ac:dyDescent="0.25">
      <c r="A1125" s="3" t="s">
        <v>1156</v>
      </c>
      <c r="B1125" s="12">
        <v>42327</v>
      </c>
      <c r="C1125" s="4" t="s">
        <v>25</v>
      </c>
      <c r="D1125" s="4">
        <v>2.9</v>
      </c>
      <c r="E1125" s="4">
        <v>187</v>
      </c>
      <c r="F1125" s="5">
        <v>0.77083333333333337</v>
      </c>
      <c r="G1125" s="6">
        <v>200</v>
      </c>
      <c r="H1125" s="7">
        <v>33000</v>
      </c>
      <c r="I1125" s="7">
        <f>FlightsPivot[[#This Row],[Total Fare]]*10%</f>
        <v>3300</v>
      </c>
      <c r="J1125" s="7">
        <f>FlightsPivot[[#This Row],[Total Fare]]+FlightsPivot[[#This Row],[10% tax ]]</f>
        <v>36300</v>
      </c>
      <c r="K1125" s="4">
        <v>11</v>
      </c>
      <c r="L1125" s="4">
        <v>2015</v>
      </c>
      <c r="M1125" t="str">
        <f>INDEX(RoutesPivot[DepAirport],MATCH($C1125,RoutesPivot[[RouteID]:[RouteID]],0))</f>
        <v>ORD</v>
      </c>
      <c r="N1125" t="str">
        <f>INDEX(RoutesPivot[AirportID],MATCH($C1125,RoutesPivot[[RouteID]:[RouteID]],0))</f>
        <v>DFW</v>
      </c>
      <c r="O1125">
        <f>INDEX(RoutesPivot[Distance],MATCH($C1125,RoutesPivot[[RouteID]:[RouteID]],0))</f>
        <v>700</v>
      </c>
      <c r="P1125">
        <f>INDEX(RoutesPivot[ListPrice],MATCH($C1125,RoutesPivot[[RouteID]:[RouteID]],0))</f>
        <v>200</v>
      </c>
      <c r="Q1125" t="str">
        <f>INDEX(AirportPivot[AirportName],MATCH($N1125,AirportPivot[[AirportID]:[AirportID]],0))</f>
        <v>Dallas/Fort Worth International</v>
      </c>
      <c r="R1125">
        <f>INDEX(AirportPivot[Gates (number of available)],MATCH($N1125,AirportPivot[[AirportID]:[AirportID]],0))</f>
        <v>130</v>
      </c>
    </row>
    <row r="1126" spans="1:18" x14ac:dyDescent="0.25">
      <c r="A1126" s="3" t="s">
        <v>1157</v>
      </c>
      <c r="B1126" s="12">
        <v>41789</v>
      </c>
      <c r="C1126" s="4" t="s">
        <v>33</v>
      </c>
      <c r="D1126" s="4">
        <v>2.2000000000000002</v>
      </c>
      <c r="E1126" s="4">
        <v>29</v>
      </c>
      <c r="F1126" s="5">
        <v>0.70833333333333337</v>
      </c>
      <c r="G1126" s="6">
        <v>375</v>
      </c>
      <c r="H1126" s="7">
        <v>69375</v>
      </c>
      <c r="I1126" s="7">
        <f>FlightsPivot[[#This Row],[Total Fare]]*10%</f>
        <v>6937.5</v>
      </c>
      <c r="J1126" s="7">
        <f>FlightsPivot[[#This Row],[Total Fare]]+FlightsPivot[[#This Row],[10% tax ]]</f>
        <v>76312.5</v>
      </c>
      <c r="K1126" s="4">
        <v>5</v>
      </c>
      <c r="L1126" s="4">
        <v>2014</v>
      </c>
      <c r="M1126" t="str">
        <f>INDEX(RoutesPivot[DepAirport],MATCH($C1126,RoutesPivot[[RouteID]:[RouteID]],0))</f>
        <v>ORD</v>
      </c>
      <c r="N1126" t="str">
        <f>INDEX(RoutesPivot[AirportID],MATCH($C1126,RoutesPivot[[RouteID]:[RouteID]],0))</f>
        <v>SFO</v>
      </c>
      <c r="O1126">
        <f>INDEX(RoutesPivot[Distance],MATCH($C1126,RoutesPivot[[RouteID]:[RouteID]],0))</f>
        <v>1600</v>
      </c>
      <c r="P1126">
        <f>INDEX(RoutesPivot[ListPrice],MATCH($C1126,RoutesPivot[[RouteID]:[RouteID]],0))</f>
        <v>375</v>
      </c>
      <c r="Q1126" t="str">
        <f>INDEX(AirportPivot[AirportName],MATCH($N1126,AirportPivot[[AirportID]:[AirportID]],0))</f>
        <v>San Francisco International</v>
      </c>
      <c r="R1126">
        <f>INDEX(AirportPivot[Gates (number of available)],MATCH($N1126,AirportPivot[[AirportID]:[AirportID]],0))</f>
        <v>70</v>
      </c>
    </row>
    <row r="1127" spans="1:18" x14ac:dyDescent="0.25">
      <c r="A1127" s="3" t="s">
        <v>1158</v>
      </c>
      <c r="B1127" s="12">
        <v>42137</v>
      </c>
      <c r="C1127" s="4" t="s">
        <v>33</v>
      </c>
      <c r="D1127" s="4">
        <v>2.4</v>
      </c>
      <c r="E1127" s="4">
        <v>174</v>
      </c>
      <c r="F1127" s="5">
        <v>0.79166666666666663</v>
      </c>
      <c r="G1127" s="6">
        <v>375</v>
      </c>
      <c r="H1127" s="7">
        <v>61875</v>
      </c>
      <c r="I1127" s="7">
        <f>FlightsPivot[[#This Row],[Total Fare]]*10%</f>
        <v>6187.5</v>
      </c>
      <c r="J1127" s="7">
        <f>FlightsPivot[[#This Row],[Total Fare]]+FlightsPivot[[#This Row],[10% tax ]]</f>
        <v>68062.5</v>
      </c>
      <c r="K1127" s="4">
        <v>5</v>
      </c>
      <c r="L1127" s="4">
        <v>2015</v>
      </c>
      <c r="M1127" t="str">
        <f>INDEX(RoutesPivot[DepAirport],MATCH($C1127,RoutesPivot[[RouteID]:[RouteID]],0))</f>
        <v>ORD</v>
      </c>
      <c r="N1127" t="str">
        <f>INDEX(RoutesPivot[AirportID],MATCH($C1127,RoutesPivot[[RouteID]:[RouteID]],0))</f>
        <v>SFO</v>
      </c>
      <c r="O1127">
        <f>INDEX(RoutesPivot[Distance],MATCH($C1127,RoutesPivot[[RouteID]:[RouteID]],0))</f>
        <v>1600</v>
      </c>
      <c r="P1127">
        <f>INDEX(RoutesPivot[ListPrice],MATCH($C1127,RoutesPivot[[RouteID]:[RouteID]],0))</f>
        <v>375</v>
      </c>
      <c r="Q1127" t="str">
        <f>INDEX(AirportPivot[AirportName],MATCH($N1127,AirportPivot[[AirportID]:[AirportID]],0))</f>
        <v>San Francisco International</v>
      </c>
      <c r="R1127">
        <f>INDEX(AirportPivot[Gates (number of available)],MATCH($N1127,AirportPivot[[AirportID]:[AirportID]],0))</f>
        <v>70</v>
      </c>
    </row>
    <row r="1128" spans="1:18" x14ac:dyDescent="0.25">
      <c r="A1128" s="3" t="s">
        <v>1159</v>
      </c>
      <c r="B1128" s="12">
        <v>42357</v>
      </c>
      <c r="C1128" s="4" t="s">
        <v>98</v>
      </c>
      <c r="D1128" s="4">
        <v>2.7</v>
      </c>
      <c r="E1128" s="4">
        <v>33</v>
      </c>
      <c r="F1128" s="5">
        <v>0.29166666666666669</v>
      </c>
      <c r="G1128" s="6">
        <v>275</v>
      </c>
      <c r="H1128" s="7">
        <v>50875</v>
      </c>
      <c r="I1128" s="7">
        <f>FlightsPivot[[#This Row],[Total Fare]]*10%</f>
        <v>5087.5</v>
      </c>
      <c r="J1128" s="7">
        <f>FlightsPivot[[#This Row],[Total Fare]]+FlightsPivot[[#This Row],[10% tax ]]</f>
        <v>55962.5</v>
      </c>
      <c r="K1128" s="4">
        <v>12</v>
      </c>
      <c r="L1128" s="4">
        <v>2015</v>
      </c>
      <c r="M1128" t="str">
        <f>INDEX(RoutesPivot[DepAirport],MATCH($C1128,RoutesPivot[[RouteID]:[RouteID]],0))</f>
        <v>ORD</v>
      </c>
      <c r="N1128" t="str">
        <f>INDEX(RoutesPivot[AirportID],MATCH($C1128,RoutesPivot[[RouteID]:[RouteID]],0))</f>
        <v>PHL</v>
      </c>
      <c r="O1128">
        <f>INDEX(RoutesPivot[Distance],MATCH($C1128,RoutesPivot[[RouteID]:[RouteID]],0))</f>
        <v>580</v>
      </c>
      <c r="P1128">
        <f>INDEX(RoutesPivot[ListPrice],MATCH($C1128,RoutesPivot[[RouteID]:[RouteID]],0))</f>
        <v>275</v>
      </c>
      <c r="Q1128" t="str">
        <f>INDEX(AirportPivot[AirportName],MATCH($N1128,AirportPivot[[AirportID]:[AirportID]],0))</f>
        <v>Philadelphia International</v>
      </c>
      <c r="R1128">
        <f>INDEX(AirportPivot[Gates (number of available)],MATCH($N1128,AirportPivot[[AirportID]:[AirportID]],0))</f>
        <v>89</v>
      </c>
    </row>
    <row r="1129" spans="1:18" x14ac:dyDescent="0.25">
      <c r="A1129" s="3" t="s">
        <v>1160</v>
      </c>
      <c r="B1129" s="12">
        <v>41993</v>
      </c>
      <c r="C1129" s="4" t="s">
        <v>33</v>
      </c>
      <c r="D1129" s="4">
        <v>0.4</v>
      </c>
      <c r="E1129" s="4">
        <v>144</v>
      </c>
      <c r="F1129" s="5">
        <v>0.29166666666666669</v>
      </c>
      <c r="G1129" s="6">
        <v>375</v>
      </c>
      <c r="H1129" s="7">
        <v>69375</v>
      </c>
      <c r="I1129" s="7">
        <f>FlightsPivot[[#This Row],[Total Fare]]*10%</f>
        <v>6937.5</v>
      </c>
      <c r="J1129" s="7">
        <f>FlightsPivot[[#This Row],[Total Fare]]+FlightsPivot[[#This Row],[10% tax ]]</f>
        <v>76312.5</v>
      </c>
      <c r="K1129" s="4">
        <v>12</v>
      </c>
      <c r="L1129" s="4">
        <v>2014</v>
      </c>
      <c r="M1129" t="str">
        <f>INDEX(RoutesPivot[DepAirport],MATCH($C1129,RoutesPivot[[RouteID]:[RouteID]],0))</f>
        <v>ORD</v>
      </c>
      <c r="N1129" t="str">
        <f>INDEX(RoutesPivot[AirportID],MATCH($C1129,RoutesPivot[[RouteID]:[RouteID]],0))</f>
        <v>SFO</v>
      </c>
      <c r="O1129">
        <f>INDEX(RoutesPivot[Distance],MATCH($C1129,RoutesPivot[[RouteID]:[RouteID]],0))</f>
        <v>1600</v>
      </c>
      <c r="P1129">
        <f>INDEX(RoutesPivot[ListPrice],MATCH($C1129,RoutesPivot[[RouteID]:[RouteID]],0))</f>
        <v>375</v>
      </c>
      <c r="Q1129" t="str">
        <f>INDEX(AirportPivot[AirportName],MATCH($N1129,AirportPivot[[AirportID]:[AirportID]],0))</f>
        <v>San Francisco International</v>
      </c>
      <c r="R1129">
        <f>INDEX(AirportPivot[Gates (number of available)],MATCH($N1129,AirportPivot[[AirportID]:[AirportID]],0))</f>
        <v>70</v>
      </c>
    </row>
    <row r="1130" spans="1:18" x14ac:dyDescent="0.25">
      <c r="A1130" s="3" t="s">
        <v>1161</v>
      </c>
      <c r="B1130" s="12">
        <v>41712</v>
      </c>
      <c r="C1130" s="4" t="s">
        <v>25</v>
      </c>
      <c r="D1130" s="4">
        <v>1.9</v>
      </c>
      <c r="E1130" s="4">
        <v>193</v>
      </c>
      <c r="F1130" s="5">
        <v>0.70833333333333337</v>
      </c>
      <c r="G1130" s="6">
        <v>200</v>
      </c>
      <c r="H1130" s="7">
        <v>33000</v>
      </c>
      <c r="I1130" s="7">
        <f>FlightsPivot[[#This Row],[Total Fare]]*10%</f>
        <v>3300</v>
      </c>
      <c r="J1130" s="7">
        <f>FlightsPivot[[#This Row],[Total Fare]]+FlightsPivot[[#This Row],[10% tax ]]</f>
        <v>36300</v>
      </c>
      <c r="K1130" s="4">
        <v>3</v>
      </c>
      <c r="L1130" s="4">
        <v>2014</v>
      </c>
      <c r="M1130" t="str">
        <f>INDEX(RoutesPivot[DepAirport],MATCH($C1130,RoutesPivot[[RouteID]:[RouteID]],0))</f>
        <v>ORD</v>
      </c>
      <c r="N1130" t="str">
        <f>INDEX(RoutesPivot[AirportID],MATCH($C1130,RoutesPivot[[RouteID]:[RouteID]],0))</f>
        <v>DFW</v>
      </c>
      <c r="O1130">
        <f>INDEX(RoutesPivot[Distance],MATCH($C1130,RoutesPivot[[RouteID]:[RouteID]],0))</f>
        <v>700</v>
      </c>
      <c r="P1130">
        <f>INDEX(RoutesPivot[ListPrice],MATCH($C1130,RoutesPivot[[RouteID]:[RouteID]],0))</f>
        <v>200</v>
      </c>
      <c r="Q1130" t="str">
        <f>INDEX(AirportPivot[AirportName],MATCH($N1130,AirportPivot[[AirportID]:[AirportID]],0))</f>
        <v>Dallas/Fort Worth International</v>
      </c>
      <c r="R1130">
        <f>INDEX(AirportPivot[Gates (number of available)],MATCH($N1130,AirportPivot[[AirportID]:[AirportID]],0))</f>
        <v>130</v>
      </c>
    </row>
    <row r="1131" spans="1:18" x14ac:dyDescent="0.25">
      <c r="A1131" s="3" t="s">
        <v>1162</v>
      </c>
      <c r="B1131" s="12">
        <v>42361</v>
      </c>
      <c r="C1131" s="4" t="s">
        <v>50</v>
      </c>
      <c r="D1131" s="4">
        <v>4.5999999999999996</v>
      </c>
      <c r="E1131" s="4">
        <v>100</v>
      </c>
      <c r="F1131" s="5">
        <v>0.45833333333333331</v>
      </c>
      <c r="G1131" s="6">
        <v>385</v>
      </c>
      <c r="H1131" s="7">
        <v>71225</v>
      </c>
      <c r="I1131" s="7">
        <f>FlightsPivot[[#This Row],[Total Fare]]*10%</f>
        <v>7122.5</v>
      </c>
      <c r="J1131" s="7">
        <f>FlightsPivot[[#This Row],[Total Fare]]+FlightsPivot[[#This Row],[10% tax ]]</f>
        <v>78347.5</v>
      </c>
      <c r="K1131" s="4">
        <v>12</v>
      </c>
      <c r="L1131" s="4">
        <v>2015</v>
      </c>
      <c r="M1131" t="str">
        <f>INDEX(RoutesPivot[DepAirport],MATCH($C1131,RoutesPivot[[RouteID]:[RouteID]],0))</f>
        <v>ORD</v>
      </c>
      <c r="N1131" t="str">
        <f>INDEX(RoutesPivot[AirportID],MATCH($C1131,RoutesPivot[[RouteID]:[RouteID]],0))</f>
        <v>LGA</v>
      </c>
      <c r="O1131">
        <f>INDEX(RoutesPivot[Distance],MATCH($C1131,RoutesPivot[[RouteID]:[RouteID]],0))</f>
        <v>610</v>
      </c>
      <c r="P1131">
        <f>INDEX(RoutesPivot[ListPrice],MATCH($C1131,RoutesPivot[[RouteID]:[RouteID]],0))</f>
        <v>275</v>
      </c>
      <c r="Q1131" t="str">
        <f>INDEX(AirportPivot[AirportName],MATCH($N1131,AirportPivot[[AirportID]:[AirportID]],0))</f>
        <v>Laguardia</v>
      </c>
      <c r="R1131">
        <f>INDEX(AirportPivot[Gates (number of available)],MATCH($N1131,AirportPivot[[AirportID]:[AirportID]],0))</f>
        <v>66</v>
      </c>
    </row>
    <row r="1132" spans="1:18" x14ac:dyDescent="0.25">
      <c r="A1132" s="3" t="s">
        <v>1163</v>
      </c>
      <c r="B1132" s="12">
        <v>42363</v>
      </c>
      <c r="C1132" s="4" t="s">
        <v>25</v>
      </c>
      <c r="D1132" s="4">
        <v>4.7</v>
      </c>
      <c r="E1132" s="4">
        <v>96</v>
      </c>
      <c r="F1132" s="5">
        <v>0.4375</v>
      </c>
      <c r="G1132" s="6">
        <v>280</v>
      </c>
      <c r="H1132" s="7">
        <v>51800</v>
      </c>
      <c r="I1132" s="7">
        <f>FlightsPivot[[#This Row],[Total Fare]]*10%</f>
        <v>5180</v>
      </c>
      <c r="J1132" s="7">
        <f>FlightsPivot[[#This Row],[Total Fare]]+FlightsPivot[[#This Row],[10% tax ]]</f>
        <v>56980</v>
      </c>
      <c r="K1132" s="4">
        <v>12</v>
      </c>
      <c r="L1132" s="4">
        <v>2015</v>
      </c>
      <c r="M1132" t="str">
        <f>INDEX(RoutesPivot[DepAirport],MATCH($C1132,RoutesPivot[[RouteID]:[RouteID]],0))</f>
        <v>ORD</v>
      </c>
      <c r="N1132" t="str">
        <f>INDEX(RoutesPivot[AirportID],MATCH($C1132,RoutesPivot[[RouteID]:[RouteID]],0))</f>
        <v>DFW</v>
      </c>
      <c r="O1132">
        <f>INDEX(RoutesPivot[Distance],MATCH($C1132,RoutesPivot[[RouteID]:[RouteID]],0))</f>
        <v>700</v>
      </c>
      <c r="P1132">
        <f>INDEX(RoutesPivot[ListPrice],MATCH($C1132,RoutesPivot[[RouteID]:[RouteID]],0))</f>
        <v>200</v>
      </c>
      <c r="Q1132" t="str">
        <f>INDEX(AirportPivot[AirportName],MATCH($N1132,AirportPivot[[AirportID]:[AirportID]],0))</f>
        <v>Dallas/Fort Worth International</v>
      </c>
      <c r="R1132">
        <f>INDEX(AirportPivot[Gates (number of available)],MATCH($N1132,AirportPivot[[AirportID]:[AirportID]],0))</f>
        <v>130</v>
      </c>
    </row>
    <row r="1133" spans="1:18" x14ac:dyDescent="0.25">
      <c r="A1133" s="3" t="s">
        <v>1164</v>
      </c>
      <c r="B1133" s="12">
        <v>41823</v>
      </c>
      <c r="C1133" s="4" t="s">
        <v>27</v>
      </c>
      <c r="D1133" s="4">
        <v>10.199999999999999</v>
      </c>
      <c r="E1133" s="4">
        <v>133</v>
      </c>
      <c r="F1133" s="5">
        <v>0.75</v>
      </c>
      <c r="G1133" s="6">
        <v>220</v>
      </c>
      <c r="H1133" s="7">
        <v>40700</v>
      </c>
      <c r="I1133" s="7">
        <f>FlightsPivot[[#This Row],[Total Fare]]*10%</f>
        <v>4070</v>
      </c>
      <c r="J1133" s="7">
        <f>FlightsPivot[[#This Row],[Total Fare]]+FlightsPivot[[#This Row],[10% tax ]]</f>
        <v>44770</v>
      </c>
      <c r="K1133" s="4">
        <v>7</v>
      </c>
      <c r="L1133" s="4">
        <v>2014</v>
      </c>
      <c r="M1133" t="str">
        <f>INDEX(RoutesPivot[DepAirport],MATCH($C1133,RoutesPivot[[RouteID]:[RouteID]],0))</f>
        <v>ORD</v>
      </c>
      <c r="N1133" t="str">
        <f>INDEX(RoutesPivot[AirportID],MATCH($C1133,RoutesPivot[[RouteID]:[RouteID]],0))</f>
        <v>ATL</v>
      </c>
      <c r="O1133">
        <f>INDEX(RoutesPivot[Distance],MATCH($C1133,RoutesPivot[[RouteID]:[RouteID]],0))</f>
        <v>510</v>
      </c>
      <c r="P1133">
        <f>INDEX(RoutesPivot[ListPrice],MATCH($C1133,RoutesPivot[[RouteID]:[RouteID]],0))</f>
        <v>200</v>
      </c>
      <c r="Q1133" t="str">
        <f>INDEX(AirportPivot[AirportName],MATCH($N1133,AirportPivot[[AirportID]:[AirportID]],0))</f>
        <v>Hartsfield-Jackson Atlanta International</v>
      </c>
      <c r="R1133">
        <f>INDEX(AirportPivot[Gates (number of available)],MATCH($N1133,AirportPivot[[AirportID]:[AirportID]],0))</f>
        <v>100</v>
      </c>
    </row>
    <row r="1134" spans="1:18" x14ac:dyDescent="0.25">
      <c r="A1134" s="3" t="s">
        <v>1165</v>
      </c>
      <c r="B1134" s="12">
        <v>42212</v>
      </c>
      <c r="C1134" s="4" t="s">
        <v>25</v>
      </c>
      <c r="D1134" s="4">
        <v>1.3</v>
      </c>
      <c r="E1134" s="4">
        <v>79</v>
      </c>
      <c r="F1134" s="5">
        <v>0.5</v>
      </c>
      <c r="G1134" s="6">
        <v>220</v>
      </c>
      <c r="H1134" s="7">
        <v>39820</v>
      </c>
      <c r="I1134" s="7">
        <f>FlightsPivot[[#This Row],[Total Fare]]*10%</f>
        <v>3982</v>
      </c>
      <c r="J1134" s="7">
        <f>FlightsPivot[[#This Row],[Total Fare]]+FlightsPivot[[#This Row],[10% tax ]]</f>
        <v>43802</v>
      </c>
      <c r="K1134" s="4">
        <v>7</v>
      </c>
      <c r="L1134" s="4">
        <v>2015</v>
      </c>
      <c r="M1134" t="str">
        <f>INDEX(RoutesPivot[DepAirport],MATCH($C1134,RoutesPivot[[RouteID]:[RouteID]],0))</f>
        <v>ORD</v>
      </c>
      <c r="N1134" t="str">
        <f>INDEX(RoutesPivot[AirportID],MATCH($C1134,RoutesPivot[[RouteID]:[RouteID]],0))</f>
        <v>DFW</v>
      </c>
      <c r="O1134">
        <f>INDEX(RoutesPivot[Distance],MATCH($C1134,RoutesPivot[[RouteID]:[RouteID]],0))</f>
        <v>700</v>
      </c>
      <c r="P1134">
        <f>INDEX(RoutesPivot[ListPrice],MATCH($C1134,RoutesPivot[[RouteID]:[RouteID]],0))</f>
        <v>200</v>
      </c>
      <c r="Q1134" t="str">
        <f>INDEX(AirportPivot[AirportName],MATCH($N1134,AirportPivot[[AirportID]:[AirportID]],0))</f>
        <v>Dallas/Fort Worth International</v>
      </c>
      <c r="R1134">
        <f>INDEX(AirportPivot[Gates (number of available)],MATCH($N1134,AirportPivot[[AirportID]:[AirportID]],0))</f>
        <v>130</v>
      </c>
    </row>
    <row r="1135" spans="1:18" x14ac:dyDescent="0.25">
      <c r="A1135" s="3" t="s">
        <v>1166</v>
      </c>
      <c r="B1135" s="12">
        <v>42181</v>
      </c>
      <c r="C1135" s="4" t="s">
        <v>21</v>
      </c>
      <c r="D1135" s="4">
        <v>3.1</v>
      </c>
      <c r="E1135" s="4">
        <v>191</v>
      </c>
      <c r="F1135" s="5">
        <v>0.5</v>
      </c>
      <c r="G1135" s="6">
        <v>137.5</v>
      </c>
      <c r="H1135" s="7">
        <v>22687.5</v>
      </c>
      <c r="I1135" s="7">
        <f>FlightsPivot[[#This Row],[Total Fare]]*10%</f>
        <v>2268.75</v>
      </c>
      <c r="J1135" s="7">
        <f>FlightsPivot[[#This Row],[Total Fare]]+FlightsPivot[[#This Row],[10% tax ]]</f>
        <v>24956.25</v>
      </c>
      <c r="K1135" s="4">
        <v>6</v>
      </c>
      <c r="L1135" s="4">
        <v>2015</v>
      </c>
      <c r="M1135" t="str">
        <f>INDEX(RoutesPivot[DepAirport],MATCH($C1135,RoutesPivot[[RouteID]:[RouteID]],0))</f>
        <v>ORD</v>
      </c>
      <c r="N1135" t="str">
        <f>INDEX(RoutesPivot[AirportID],MATCH($C1135,RoutesPivot[[RouteID]:[RouteID]],0))</f>
        <v>CLT</v>
      </c>
      <c r="O1135">
        <f>INDEX(RoutesPivot[Distance],MATCH($C1135,RoutesPivot[[RouteID]:[RouteID]],0))</f>
        <v>700</v>
      </c>
      <c r="P1135">
        <f>INDEX(RoutesPivot[ListPrice],MATCH($C1135,RoutesPivot[[RouteID]:[RouteID]],0))</f>
        <v>125</v>
      </c>
      <c r="Q1135" t="str">
        <f>INDEX(AirportPivot[AirportName],MATCH($N1135,AirportPivot[[AirportID]:[AirportID]],0))</f>
        <v>Charlotte/Douglas International</v>
      </c>
      <c r="R1135">
        <f>INDEX(AirportPivot[Gates (number of available)],MATCH($N1135,AirportPivot[[AirportID]:[AirportID]],0))</f>
        <v>65</v>
      </c>
    </row>
    <row r="1136" spans="1:18" x14ac:dyDescent="0.25">
      <c r="A1136" s="3" t="s">
        <v>1167</v>
      </c>
      <c r="B1136" s="12">
        <v>41982</v>
      </c>
      <c r="C1136" s="4" t="s">
        <v>27</v>
      </c>
      <c r="D1136" s="4">
        <v>9.3000000000000007</v>
      </c>
      <c r="E1136" s="4">
        <v>19</v>
      </c>
      <c r="F1136" s="5">
        <v>0.75</v>
      </c>
      <c r="G1136" s="6">
        <v>200</v>
      </c>
      <c r="H1136" s="7">
        <v>37000</v>
      </c>
      <c r="I1136" s="7">
        <f>FlightsPivot[[#This Row],[Total Fare]]*10%</f>
        <v>3700</v>
      </c>
      <c r="J1136" s="7">
        <f>FlightsPivot[[#This Row],[Total Fare]]+FlightsPivot[[#This Row],[10% tax ]]</f>
        <v>40700</v>
      </c>
      <c r="K1136" s="4">
        <v>12</v>
      </c>
      <c r="L1136" s="4">
        <v>2014</v>
      </c>
      <c r="M1136" t="str">
        <f>INDEX(RoutesPivot[DepAirport],MATCH($C1136,RoutesPivot[[RouteID]:[RouteID]],0))</f>
        <v>ORD</v>
      </c>
      <c r="N1136" t="str">
        <f>INDEX(RoutesPivot[AirportID],MATCH($C1136,RoutesPivot[[RouteID]:[RouteID]],0))</f>
        <v>ATL</v>
      </c>
      <c r="O1136">
        <f>INDEX(RoutesPivot[Distance],MATCH($C1136,RoutesPivot[[RouteID]:[RouteID]],0))</f>
        <v>510</v>
      </c>
      <c r="P1136">
        <f>INDEX(RoutesPivot[ListPrice],MATCH($C1136,RoutesPivot[[RouteID]:[RouteID]],0))</f>
        <v>200</v>
      </c>
      <c r="Q1136" t="str">
        <f>INDEX(AirportPivot[AirportName],MATCH($N1136,AirportPivot[[AirportID]:[AirportID]],0))</f>
        <v>Hartsfield-Jackson Atlanta International</v>
      </c>
      <c r="R1136">
        <f>INDEX(AirportPivot[Gates (number of available)],MATCH($N1136,AirportPivot[[AirportID]:[AirportID]],0))</f>
        <v>100</v>
      </c>
    </row>
    <row r="1137" spans="1:18" x14ac:dyDescent="0.25">
      <c r="A1137" s="3" t="s">
        <v>1168</v>
      </c>
      <c r="B1137" s="12">
        <v>41860</v>
      </c>
      <c r="C1137" s="4" t="s">
        <v>27</v>
      </c>
      <c r="D1137" s="4">
        <v>9.5</v>
      </c>
      <c r="E1137" s="4">
        <v>61</v>
      </c>
      <c r="F1137" s="5">
        <v>0.83333333333333337</v>
      </c>
      <c r="G1137" s="6">
        <v>220</v>
      </c>
      <c r="H1137" s="7">
        <v>36300</v>
      </c>
      <c r="I1137" s="7">
        <f>FlightsPivot[[#This Row],[Total Fare]]*10%</f>
        <v>3630</v>
      </c>
      <c r="J1137" s="7">
        <f>FlightsPivot[[#This Row],[Total Fare]]+FlightsPivot[[#This Row],[10% tax ]]</f>
        <v>39930</v>
      </c>
      <c r="K1137" s="4">
        <v>8</v>
      </c>
      <c r="L1137" s="4">
        <v>2014</v>
      </c>
      <c r="M1137" t="str">
        <f>INDEX(RoutesPivot[DepAirport],MATCH($C1137,RoutesPivot[[RouteID]:[RouteID]],0))</f>
        <v>ORD</v>
      </c>
      <c r="N1137" t="str">
        <f>INDEX(RoutesPivot[AirportID],MATCH($C1137,RoutesPivot[[RouteID]:[RouteID]],0))</f>
        <v>ATL</v>
      </c>
      <c r="O1137">
        <f>INDEX(RoutesPivot[Distance],MATCH($C1137,RoutesPivot[[RouteID]:[RouteID]],0))</f>
        <v>510</v>
      </c>
      <c r="P1137">
        <f>INDEX(RoutesPivot[ListPrice],MATCH($C1137,RoutesPivot[[RouteID]:[RouteID]],0))</f>
        <v>200</v>
      </c>
      <c r="Q1137" t="str">
        <f>INDEX(AirportPivot[AirportName],MATCH($N1137,AirportPivot[[AirportID]:[AirportID]],0))</f>
        <v>Hartsfield-Jackson Atlanta International</v>
      </c>
      <c r="R1137">
        <f>INDEX(AirportPivot[Gates (number of available)],MATCH($N1137,AirportPivot[[AirportID]:[AirportID]],0))</f>
        <v>100</v>
      </c>
    </row>
    <row r="1138" spans="1:18" x14ac:dyDescent="0.25">
      <c r="A1138" s="3" t="s">
        <v>1169</v>
      </c>
      <c r="B1138" s="12">
        <v>42165</v>
      </c>
      <c r="C1138" s="4" t="s">
        <v>25</v>
      </c>
      <c r="D1138" s="4">
        <v>2.5</v>
      </c>
      <c r="E1138" s="4">
        <v>131</v>
      </c>
      <c r="F1138" s="5">
        <v>0.85416666666666663</v>
      </c>
      <c r="G1138" s="6">
        <v>220</v>
      </c>
      <c r="H1138" s="7">
        <v>40700</v>
      </c>
      <c r="I1138" s="7">
        <f>FlightsPivot[[#This Row],[Total Fare]]*10%</f>
        <v>4070</v>
      </c>
      <c r="J1138" s="7">
        <f>FlightsPivot[[#This Row],[Total Fare]]+FlightsPivot[[#This Row],[10% tax ]]</f>
        <v>44770</v>
      </c>
      <c r="K1138" s="4">
        <v>6</v>
      </c>
      <c r="L1138" s="4">
        <v>2015</v>
      </c>
      <c r="M1138" t="str">
        <f>INDEX(RoutesPivot[DepAirport],MATCH($C1138,RoutesPivot[[RouteID]:[RouteID]],0))</f>
        <v>ORD</v>
      </c>
      <c r="N1138" t="str">
        <f>INDEX(RoutesPivot[AirportID],MATCH($C1138,RoutesPivot[[RouteID]:[RouteID]],0))</f>
        <v>DFW</v>
      </c>
      <c r="O1138">
        <f>INDEX(RoutesPivot[Distance],MATCH($C1138,RoutesPivot[[RouteID]:[RouteID]],0))</f>
        <v>700</v>
      </c>
      <c r="P1138">
        <f>INDEX(RoutesPivot[ListPrice],MATCH($C1138,RoutesPivot[[RouteID]:[RouteID]],0))</f>
        <v>200</v>
      </c>
      <c r="Q1138" t="str">
        <f>INDEX(AirportPivot[AirportName],MATCH($N1138,AirportPivot[[AirportID]:[AirportID]],0))</f>
        <v>Dallas/Fort Worth International</v>
      </c>
      <c r="R1138">
        <f>INDEX(AirportPivot[Gates (number of available)],MATCH($N1138,AirportPivot[[AirportID]:[AirportID]],0))</f>
        <v>130</v>
      </c>
    </row>
    <row r="1139" spans="1:18" x14ac:dyDescent="0.25">
      <c r="A1139" s="3" t="s">
        <v>1170</v>
      </c>
      <c r="B1139" s="12">
        <v>41982</v>
      </c>
      <c r="C1139" s="4" t="s">
        <v>37</v>
      </c>
      <c r="D1139" s="4">
        <v>2.7</v>
      </c>
      <c r="E1139" s="4">
        <v>126</v>
      </c>
      <c r="F1139" s="5">
        <v>0.29166666666666669</v>
      </c>
      <c r="G1139" s="6">
        <v>350</v>
      </c>
      <c r="H1139" s="7">
        <v>64750</v>
      </c>
      <c r="I1139" s="7">
        <f>FlightsPivot[[#This Row],[Total Fare]]*10%</f>
        <v>6475</v>
      </c>
      <c r="J1139" s="7">
        <f>FlightsPivot[[#This Row],[Total Fare]]+FlightsPivot[[#This Row],[10% tax ]]</f>
        <v>71225</v>
      </c>
      <c r="K1139" s="4">
        <v>12</v>
      </c>
      <c r="L1139" s="4">
        <v>2014</v>
      </c>
      <c r="M1139" t="str">
        <f>INDEX(RoutesPivot[DepAirport],MATCH($C1139,RoutesPivot[[RouteID]:[RouteID]],0))</f>
        <v>ORD</v>
      </c>
      <c r="N1139" t="str">
        <f>INDEX(RoutesPivot[AirportID],MATCH($C1139,RoutesPivot[[RouteID]:[RouteID]],0))</f>
        <v>SEA</v>
      </c>
      <c r="O1139">
        <f>INDEX(RoutesPivot[Distance],MATCH($C1139,RoutesPivot[[RouteID]:[RouteID]],0))</f>
        <v>1500</v>
      </c>
      <c r="P1139">
        <f>INDEX(RoutesPivot[ListPrice],MATCH($C1139,RoutesPivot[[RouteID]:[RouteID]],0))</f>
        <v>350</v>
      </c>
      <c r="Q1139" t="str">
        <f>INDEX(AirportPivot[AirportName],MATCH($N1139,AirportPivot[[AirportID]:[AirportID]],0))</f>
        <v>Seattle-Tacoma International</v>
      </c>
      <c r="R1139">
        <f>INDEX(AirportPivot[Gates (number of available)],MATCH($N1139,AirportPivot[[AirportID]:[AirportID]],0))</f>
        <v>58</v>
      </c>
    </row>
    <row r="1140" spans="1:18" x14ac:dyDescent="0.25">
      <c r="A1140" s="3" t="s">
        <v>1171</v>
      </c>
      <c r="B1140" s="12">
        <v>42183</v>
      </c>
      <c r="C1140" s="4" t="s">
        <v>37</v>
      </c>
      <c r="D1140" s="4">
        <v>1.6</v>
      </c>
      <c r="E1140" s="4">
        <v>68</v>
      </c>
      <c r="F1140" s="5">
        <v>0.35416666666666669</v>
      </c>
      <c r="G1140" s="6">
        <v>385</v>
      </c>
      <c r="H1140" s="7">
        <v>69685</v>
      </c>
      <c r="I1140" s="7">
        <f>FlightsPivot[[#This Row],[Total Fare]]*10%</f>
        <v>6968.5</v>
      </c>
      <c r="J1140" s="7">
        <f>FlightsPivot[[#This Row],[Total Fare]]+FlightsPivot[[#This Row],[10% tax ]]</f>
        <v>76653.5</v>
      </c>
      <c r="K1140" s="4">
        <v>6</v>
      </c>
      <c r="L1140" s="4">
        <v>2015</v>
      </c>
      <c r="M1140" t="str">
        <f>INDEX(RoutesPivot[DepAirport],MATCH($C1140,RoutesPivot[[RouteID]:[RouteID]],0))</f>
        <v>ORD</v>
      </c>
      <c r="N1140" t="str">
        <f>INDEX(RoutesPivot[AirportID],MATCH($C1140,RoutesPivot[[RouteID]:[RouteID]],0))</f>
        <v>SEA</v>
      </c>
      <c r="O1140">
        <f>INDEX(RoutesPivot[Distance],MATCH($C1140,RoutesPivot[[RouteID]:[RouteID]],0))</f>
        <v>1500</v>
      </c>
      <c r="P1140">
        <f>INDEX(RoutesPivot[ListPrice],MATCH($C1140,RoutesPivot[[RouteID]:[RouteID]],0))</f>
        <v>350</v>
      </c>
      <c r="Q1140" t="str">
        <f>INDEX(AirportPivot[AirportName],MATCH($N1140,AirportPivot[[AirportID]:[AirportID]],0))</f>
        <v>Seattle-Tacoma International</v>
      </c>
      <c r="R1140">
        <f>INDEX(AirportPivot[Gates (number of available)],MATCH($N1140,AirportPivot[[AirportID]:[AirportID]],0))</f>
        <v>58</v>
      </c>
    </row>
    <row r="1141" spans="1:18" x14ac:dyDescent="0.25">
      <c r="A1141" s="3" t="s">
        <v>1172</v>
      </c>
      <c r="B1141" s="12">
        <v>42076</v>
      </c>
      <c r="C1141" s="4" t="s">
        <v>11</v>
      </c>
      <c r="D1141" s="4">
        <v>1.8</v>
      </c>
      <c r="E1141" s="4">
        <v>121</v>
      </c>
      <c r="F1141" s="5">
        <v>0.75</v>
      </c>
      <c r="G1141" s="6">
        <v>300</v>
      </c>
      <c r="H1141" s="7">
        <v>55500</v>
      </c>
      <c r="I1141" s="7">
        <f>FlightsPivot[[#This Row],[Total Fare]]*10%</f>
        <v>5550</v>
      </c>
      <c r="J1141" s="7">
        <f>FlightsPivot[[#This Row],[Total Fare]]+FlightsPivot[[#This Row],[10% tax ]]</f>
        <v>61050</v>
      </c>
      <c r="K1141" s="4">
        <v>3</v>
      </c>
      <c r="L1141" s="4">
        <v>2015</v>
      </c>
      <c r="M1141" t="str">
        <f>INDEX(RoutesPivot[DepAirport],MATCH($C1141,RoutesPivot[[RouteID]:[RouteID]],0))</f>
        <v>ORD</v>
      </c>
      <c r="N1141" t="str">
        <f>INDEX(RoutesPivot[AirportID],MATCH($C1141,RoutesPivot[[RouteID]:[RouteID]],0))</f>
        <v>BOS</v>
      </c>
      <c r="O1141">
        <f>INDEX(RoutesPivot[Distance],MATCH($C1141,RoutesPivot[[RouteID]:[RouteID]],0))</f>
        <v>730</v>
      </c>
      <c r="P1141">
        <f>INDEX(RoutesPivot[ListPrice],MATCH($C1141,RoutesPivot[[RouteID]:[RouteID]],0))</f>
        <v>300</v>
      </c>
      <c r="Q1141" t="str">
        <f>INDEX(AirportPivot[AirportName],MATCH($N1141,AirportPivot[[AirportID]:[AirportID]],0))</f>
        <v>General Edward Lawrence Logan International</v>
      </c>
      <c r="R1141">
        <f>INDEX(AirportPivot[Gates (number of available)],MATCH($N1141,AirportPivot[[AirportID]:[AirportID]],0))</f>
        <v>63</v>
      </c>
    </row>
    <row r="1142" spans="1:18" x14ac:dyDescent="0.25">
      <c r="A1142" s="3" t="s">
        <v>1173</v>
      </c>
      <c r="B1142" s="12">
        <v>41936</v>
      </c>
      <c r="C1142" s="4" t="s">
        <v>25</v>
      </c>
      <c r="D1142" s="4">
        <v>3.2</v>
      </c>
      <c r="E1142" s="4">
        <v>182</v>
      </c>
      <c r="F1142" s="5">
        <v>0.75</v>
      </c>
      <c r="G1142" s="6">
        <v>200</v>
      </c>
      <c r="H1142" s="7">
        <v>33000</v>
      </c>
      <c r="I1142" s="7">
        <f>FlightsPivot[[#This Row],[Total Fare]]*10%</f>
        <v>3300</v>
      </c>
      <c r="J1142" s="7">
        <f>FlightsPivot[[#This Row],[Total Fare]]+FlightsPivot[[#This Row],[10% tax ]]</f>
        <v>36300</v>
      </c>
      <c r="K1142" s="4">
        <v>10</v>
      </c>
      <c r="L1142" s="4">
        <v>2014</v>
      </c>
      <c r="M1142" t="str">
        <f>INDEX(RoutesPivot[DepAirport],MATCH($C1142,RoutesPivot[[RouteID]:[RouteID]],0))</f>
        <v>ORD</v>
      </c>
      <c r="N1142" t="str">
        <f>INDEX(RoutesPivot[AirportID],MATCH($C1142,RoutesPivot[[RouteID]:[RouteID]],0))</f>
        <v>DFW</v>
      </c>
      <c r="O1142">
        <f>INDEX(RoutesPivot[Distance],MATCH($C1142,RoutesPivot[[RouteID]:[RouteID]],0))</f>
        <v>700</v>
      </c>
      <c r="P1142">
        <f>INDEX(RoutesPivot[ListPrice],MATCH($C1142,RoutesPivot[[RouteID]:[RouteID]],0))</f>
        <v>200</v>
      </c>
      <c r="Q1142" t="str">
        <f>INDEX(AirportPivot[AirportName],MATCH($N1142,AirportPivot[[AirportID]:[AirportID]],0))</f>
        <v>Dallas/Fort Worth International</v>
      </c>
      <c r="R1142">
        <f>INDEX(AirportPivot[Gates (number of available)],MATCH($N1142,AirportPivot[[AirportID]:[AirportID]],0))</f>
        <v>130</v>
      </c>
    </row>
    <row r="1143" spans="1:18" x14ac:dyDescent="0.25">
      <c r="A1143" s="3" t="s">
        <v>1174</v>
      </c>
      <c r="B1143" s="12">
        <v>42131</v>
      </c>
      <c r="C1143" s="4" t="s">
        <v>13</v>
      </c>
      <c r="D1143" s="4">
        <v>1.5</v>
      </c>
      <c r="E1143" s="4">
        <v>75</v>
      </c>
      <c r="F1143" s="5">
        <v>0.75</v>
      </c>
      <c r="G1143" s="6">
        <v>250</v>
      </c>
      <c r="H1143" s="7">
        <v>45250</v>
      </c>
      <c r="I1143" s="7">
        <f>FlightsPivot[[#This Row],[Total Fare]]*10%</f>
        <v>4525</v>
      </c>
      <c r="J1143" s="7">
        <f>FlightsPivot[[#This Row],[Total Fare]]+FlightsPivot[[#This Row],[10% tax ]]</f>
        <v>49775</v>
      </c>
      <c r="K1143" s="4">
        <v>5</v>
      </c>
      <c r="L1143" s="4">
        <v>2015</v>
      </c>
      <c r="M1143" t="str">
        <f>INDEX(RoutesPivot[DepAirport],MATCH($C1143,RoutesPivot[[RouteID]:[RouteID]],0))</f>
        <v>ORD</v>
      </c>
      <c r="N1143" t="str">
        <f>INDEX(RoutesPivot[AirportID],MATCH($C1143,RoutesPivot[[RouteID]:[RouteID]],0))</f>
        <v>JFK</v>
      </c>
      <c r="O1143">
        <f>INDEX(RoutesPivot[Distance],MATCH($C1143,RoutesPivot[[RouteID]:[RouteID]],0))</f>
        <v>619</v>
      </c>
      <c r="P1143">
        <f>INDEX(RoutesPivot[ListPrice],MATCH($C1143,RoutesPivot[[RouteID]:[RouteID]],0))</f>
        <v>250</v>
      </c>
      <c r="Q1143" t="str">
        <f>INDEX(AirportPivot[AirportName],MATCH($N1143,AirportPivot[[AirportID]:[AirportID]],0))</f>
        <v>John F Kennedy International</v>
      </c>
      <c r="R1143">
        <f>INDEX(AirportPivot[Gates (number of available)],MATCH($N1143,AirportPivot[[AirportID]:[AirportID]],0))</f>
        <v>120</v>
      </c>
    </row>
    <row r="1144" spans="1:18" x14ac:dyDescent="0.25">
      <c r="A1144" s="3" t="s">
        <v>1175</v>
      </c>
      <c r="B1144" s="12">
        <v>42172</v>
      </c>
      <c r="C1144" s="4" t="s">
        <v>21</v>
      </c>
      <c r="D1144" s="4">
        <v>1.8</v>
      </c>
      <c r="E1144" s="4">
        <v>22</v>
      </c>
      <c r="F1144" s="5">
        <v>0.8125</v>
      </c>
      <c r="G1144" s="6">
        <v>137.5</v>
      </c>
      <c r="H1144" s="7">
        <v>25437.5</v>
      </c>
      <c r="I1144" s="7">
        <f>FlightsPivot[[#This Row],[Total Fare]]*10%</f>
        <v>2543.75</v>
      </c>
      <c r="J1144" s="7">
        <f>FlightsPivot[[#This Row],[Total Fare]]+FlightsPivot[[#This Row],[10% tax ]]</f>
        <v>27981.25</v>
      </c>
      <c r="K1144" s="4">
        <v>6</v>
      </c>
      <c r="L1144" s="4">
        <v>2015</v>
      </c>
      <c r="M1144" t="str">
        <f>INDEX(RoutesPivot[DepAirport],MATCH($C1144,RoutesPivot[[RouteID]:[RouteID]],0))</f>
        <v>ORD</v>
      </c>
      <c r="N1144" t="str">
        <f>INDEX(RoutesPivot[AirportID],MATCH($C1144,RoutesPivot[[RouteID]:[RouteID]],0))</f>
        <v>CLT</v>
      </c>
      <c r="O1144">
        <f>INDEX(RoutesPivot[Distance],MATCH($C1144,RoutesPivot[[RouteID]:[RouteID]],0))</f>
        <v>700</v>
      </c>
      <c r="P1144">
        <f>INDEX(RoutesPivot[ListPrice],MATCH($C1144,RoutesPivot[[RouteID]:[RouteID]],0))</f>
        <v>125</v>
      </c>
      <c r="Q1144" t="str">
        <f>INDEX(AirportPivot[AirportName],MATCH($N1144,AirportPivot[[AirportID]:[AirportID]],0))</f>
        <v>Charlotte/Douglas International</v>
      </c>
      <c r="R1144">
        <f>INDEX(AirportPivot[Gates (number of available)],MATCH($N1144,AirportPivot[[AirportID]:[AirportID]],0))</f>
        <v>65</v>
      </c>
    </row>
    <row r="1145" spans="1:18" x14ac:dyDescent="0.25">
      <c r="A1145" s="3" t="s">
        <v>1176</v>
      </c>
      <c r="B1145" s="12">
        <v>41838</v>
      </c>
      <c r="C1145" s="4" t="s">
        <v>50</v>
      </c>
      <c r="D1145" s="4">
        <v>1.9</v>
      </c>
      <c r="E1145" s="4">
        <v>58</v>
      </c>
      <c r="F1145" s="5">
        <v>0.35416666666666669</v>
      </c>
      <c r="G1145" s="6">
        <v>302.5</v>
      </c>
      <c r="H1145" s="7">
        <v>49912.5</v>
      </c>
      <c r="I1145" s="7">
        <f>FlightsPivot[[#This Row],[Total Fare]]*10%</f>
        <v>4991.25</v>
      </c>
      <c r="J1145" s="7">
        <f>FlightsPivot[[#This Row],[Total Fare]]+FlightsPivot[[#This Row],[10% tax ]]</f>
        <v>54903.75</v>
      </c>
      <c r="K1145" s="4">
        <v>7</v>
      </c>
      <c r="L1145" s="4">
        <v>2014</v>
      </c>
      <c r="M1145" t="str">
        <f>INDEX(RoutesPivot[DepAirport],MATCH($C1145,RoutesPivot[[RouteID]:[RouteID]],0))</f>
        <v>ORD</v>
      </c>
      <c r="N1145" t="str">
        <f>INDEX(RoutesPivot[AirportID],MATCH($C1145,RoutesPivot[[RouteID]:[RouteID]],0))</f>
        <v>LGA</v>
      </c>
      <c r="O1145">
        <f>INDEX(RoutesPivot[Distance],MATCH($C1145,RoutesPivot[[RouteID]:[RouteID]],0))</f>
        <v>610</v>
      </c>
      <c r="P1145">
        <f>INDEX(RoutesPivot[ListPrice],MATCH($C1145,RoutesPivot[[RouteID]:[RouteID]],0))</f>
        <v>275</v>
      </c>
      <c r="Q1145" t="str">
        <f>INDEX(AirportPivot[AirportName],MATCH($N1145,AirportPivot[[AirportID]:[AirportID]],0))</f>
        <v>Laguardia</v>
      </c>
      <c r="R1145">
        <f>INDEX(AirportPivot[Gates (number of available)],MATCH($N1145,AirportPivot[[AirportID]:[AirportID]],0))</f>
        <v>66</v>
      </c>
    </row>
    <row r="1146" spans="1:18" x14ac:dyDescent="0.25">
      <c r="A1146" s="3" t="s">
        <v>1177</v>
      </c>
      <c r="B1146" s="12">
        <v>42271</v>
      </c>
      <c r="C1146" s="4" t="s">
        <v>40</v>
      </c>
      <c r="D1146" s="4">
        <v>2.5</v>
      </c>
      <c r="E1146" s="4">
        <v>170</v>
      </c>
      <c r="F1146" s="5">
        <v>0.79166666666666663</v>
      </c>
      <c r="G1146" s="6">
        <v>115</v>
      </c>
      <c r="H1146" s="7">
        <v>18975</v>
      </c>
      <c r="I1146" s="7">
        <f>FlightsPivot[[#This Row],[Total Fare]]*10%</f>
        <v>1897.5</v>
      </c>
      <c r="J1146" s="7">
        <f>FlightsPivot[[#This Row],[Total Fare]]+FlightsPivot[[#This Row],[10% tax ]]</f>
        <v>20872.5</v>
      </c>
      <c r="K1146" s="4">
        <v>9</v>
      </c>
      <c r="L1146" s="4">
        <v>2015</v>
      </c>
      <c r="M1146" t="str">
        <f>INDEX(RoutesPivot[DepAirport],MATCH($C1146,RoutesPivot[[RouteID]:[RouteID]],0))</f>
        <v>ORD</v>
      </c>
      <c r="N1146" t="str">
        <f>INDEX(RoutesPivot[AirportID],MATCH($C1146,RoutesPivot[[RouteID]:[RouteID]],0))</f>
        <v>MSP</v>
      </c>
      <c r="O1146">
        <f>INDEX(RoutesPivot[Distance],MATCH($C1146,RoutesPivot[[RouteID]:[RouteID]],0))</f>
        <v>300</v>
      </c>
      <c r="P1146">
        <f>INDEX(RoutesPivot[ListPrice],MATCH($C1146,RoutesPivot[[RouteID]:[RouteID]],0))</f>
        <v>115</v>
      </c>
      <c r="Q1146" t="str">
        <f>INDEX(AirportPivot[AirportName],MATCH($N1146,AirportPivot[[AirportID]:[AirportID]],0))</f>
        <v>Minneapolis-St Paul International/Wold-Chamberlain</v>
      </c>
      <c r="R1146">
        <f>INDEX(AirportPivot[Gates (number of available)],MATCH($N1146,AirportPivot[[AirportID]:[AirportID]],0))</f>
        <v>65</v>
      </c>
    </row>
    <row r="1147" spans="1:18" x14ac:dyDescent="0.25">
      <c r="A1147" s="3" t="s">
        <v>1178</v>
      </c>
      <c r="B1147" s="12">
        <v>42179</v>
      </c>
      <c r="C1147" s="4" t="s">
        <v>80</v>
      </c>
      <c r="D1147" s="4">
        <v>1.9</v>
      </c>
      <c r="E1147" s="4">
        <v>20</v>
      </c>
      <c r="F1147" s="5">
        <v>0.33333333333333331</v>
      </c>
      <c r="G1147" s="6">
        <v>330</v>
      </c>
      <c r="H1147" s="7">
        <v>61050</v>
      </c>
      <c r="I1147" s="7">
        <f>FlightsPivot[[#This Row],[Total Fare]]*10%</f>
        <v>6105</v>
      </c>
      <c r="J1147" s="7">
        <f>FlightsPivot[[#This Row],[Total Fare]]+FlightsPivot[[#This Row],[10% tax ]]</f>
        <v>67155</v>
      </c>
      <c r="K1147" s="4">
        <v>6</v>
      </c>
      <c r="L1147" s="4">
        <v>2015</v>
      </c>
      <c r="M1147" t="str">
        <f>INDEX(RoutesPivot[DepAirport],MATCH($C1147,RoutesPivot[[RouteID]:[RouteID]],0))</f>
        <v>ORD</v>
      </c>
      <c r="N1147" t="str">
        <f>INDEX(RoutesPivot[AirportID],MATCH($C1147,RoutesPivot[[RouteID]:[RouteID]],0))</f>
        <v>MIA</v>
      </c>
      <c r="O1147">
        <f>INDEX(RoutesPivot[Distance],MATCH($C1147,RoutesPivot[[RouteID]:[RouteID]],0))</f>
        <v>1000</v>
      </c>
      <c r="P1147">
        <f>INDEX(RoutesPivot[ListPrice],MATCH($C1147,RoutesPivot[[RouteID]:[RouteID]],0))</f>
        <v>300</v>
      </c>
      <c r="Q1147" t="str">
        <f>INDEX(AirportPivot[AirportName],MATCH($N1147,AirportPivot[[AirportID]:[AirportID]],0))</f>
        <v>Miami International</v>
      </c>
      <c r="R1147">
        <f>INDEX(AirportPivot[Gates (number of available)],MATCH($N1147,AirportPivot[[AirportID]:[AirportID]],0))</f>
        <v>80</v>
      </c>
    </row>
    <row r="1148" spans="1:18" x14ac:dyDescent="0.25">
      <c r="A1148" s="3" t="s">
        <v>1179</v>
      </c>
      <c r="B1148" s="12">
        <v>41806</v>
      </c>
      <c r="C1148" s="4" t="s">
        <v>11</v>
      </c>
      <c r="D1148" s="4">
        <v>2.4</v>
      </c>
      <c r="E1148" s="4">
        <v>97</v>
      </c>
      <c r="F1148" s="5">
        <v>0.8125</v>
      </c>
      <c r="G1148" s="6">
        <v>330</v>
      </c>
      <c r="H1148" s="7">
        <v>61050</v>
      </c>
      <c r="I1148" s="7">
        <f>FlightsPivot[[#This Row],[Total Fare]]*10%</f>
        <v>6105</v>
      </c>
      <c r="J1148" s="7">
        <f>FlightsPivot[[#This Row],[Total Fare]]+FlightsPivot[[#This Row],[10% tax ]]</f>
        <v>67155</v>
      </c>
      <c r="K1148" s="4">
        <v>6</v>
      </c>
      <c r="L1148" s="4">
        <v>2014</v>
      </c>
      <c r="M1148" t="str">
        <f>INDEX(RoutesPivot[DepAirport],MATCH($C1148,RoutesPivot[[RouteID]:[RouteID]],0))</f>
        <v>ORD</v>
      </c>
      <c r="N1148" t="str">
        <f>INDEX(RoutesPivot[AirportID],MATCH($C1148,RoutesPivot[[RouteID]:[RouteID]],0))</f>
        <v>BOS</v>
      </c>
      <c r="O1148">
        <f>INDEX(RoutesPivot[Distance],MATCH($C1148,RoutesPivot[[RouteID]:[RouteID]],0))</f>
        <v>730</v>
      </c>
      <c r="P1148">
        <f>INDEX(RoutesPivot[ListPrice],MATCH($C1148,RoutesPivot[[RouteID]:[RouteID]],0))</f>
        <v>300</v>
      </c>
      <c r="Q1148" t="str">
        <f>INDEX(AirportPivot[AirportName],MATCH($N1148,AirportPivot[[AirportID]:[AirportID]],0))</f>
        <v>General Edward Lawrence Logan International</v>
      </c>
      <c r="R1148">
        <f>INDEX(AirportPivot[Gates (number of available)],MATCH($N1148,AirportPivot[[AirportID]:[AirportID]],0))</f>
        <v>63</v>
      </c>
    </row>
    <row r="1149" spans="1:18" x14ac:dyDescent="0.25">
      <c r="A1149" s="3" t="s">
        <v>1180</v>
      </c>
      <c r="B1149" s="12">
        <v>42122</v>
      </c>
      <c r="C1149" s="4" t="s">
        <v>86</v>
      </c>
      <c r="D1149" s="4">
        <v>1.5</v>
      </c>
      <c r="E1149" s="4">
        <v>132</v>
      </c>
      <c r="F1149" s="5">
        <v>0.79166666666666663</v>
      </c>
      <c r="G1149" s="6">
        <v>115</v>
      </c>
      <c r="H1149" s="7">
        <v>21275</v>
      </c>
      <c r="I1149" s="7">
        <f>FlightsPivot[[#This Row],[Total Fare]]*10%</f>
        <v>2127.5</v>
      </c>
      <c r="J1149" s="7">
        <f>FlightsPivot[[#This Row],[Total Fare]]+FlightsPivot[[#This Row],[10% tax ]]</f>
        <v>23402.5</v>
      </c>
      <c r="K1149" s="4">
        <v>4</v>
      </c>
      <c r="L1149" s="4">
        <v>2015</v>
      </c>
      <c r="M1149" t="str">
        <f>INDEX(RoutesPivot[DepAirport],MATCH($C1149,RoutesPivot[[RouteID]:[RouteID]],0))</f>
        <v>ORD</v>
      </c>
      <c r="N1149" t="str">
        <f>INDEX(RoutesPivot[AirportID],MATCH($C1149,RoutesPivot[[RouteID]:[RouteID]],0))</f>
        <v>DTW</v>
      </c>
      <c r="O1149">
        <f>INDEX(RoutesPivot[Distance],MATCH($C1149,RoutesPivot[[RouteID]:[RouteID]],0))</f>
        <v>200</v>
      </c>
      <c r="P1149">
        <f>INDEX(RoutesPivot[ListPrice],MATCH($C1149,RoutesPivot[[RouteID]:[RouteID]],0))</f>
        <v>115</v>
      </c>
      <c r="Q1149" t="str">
        <f>INDEX(AirportPivot[AirportName],MATCH($N1149,AirportPivot[[AirportID]:[AirportID]],0))</f>
        <v>Detroit Metropolitan Wayne County</v>
      </c>
      <c r="R1149">
        <f>INDEX(AirportPivot[Gates (number of available)],MATCH($N1149,AirportPivot[[AirportID]:[AirportID]],0))</f>
        <v>60</v>
      </c>
    </row>
    <row r="1150" spans="1:18" x14ac:dyDescent="0.25">
      <c r="A1150" s="3" t="s">
        <v>1181</v>
      </c>
      <c r="B1150" s="12">
        <v>42204</v>
      </c>
      <c r="C1150" s="4" t="s">
        <v>33</v>
      </c>
      <c r="D1150" s="4">
        <v>2</v>
      </c>
      <c r="E1150" s="4">
        <v>90</v>
      </c>
      <c r="F1150" s="5">
        <v>0.5625</v>
      </c>
      <c r="G1150" s="6">
        <v>412.5</v>
      </c>
      <c r="H1150" s="7">
        <v>74662.5</v>
      </c>
      <c r="I1150" s="7">
        <f>FlightsPivot[[#This Row],[Total Fare]]*10%</f>
        <v>7466.25</v>
      </c>
      <c r="J1150" s="7">
        <f>FlightsPivot[[#This Row],[Total Fare]]+FlightsPivot[[#This Row],[10% tax ]]</f>
        <v>82128.75</v>
      </c>
      <c r="K1150" s="4">
        <v>7</v>
      </c>
      <c r="L1150" s="4">
        <v>2015</v>
      </c>
      <c r="M1150" t="str">
        <f>INDEX(RoutesPivot[DepAirport],MATCH($C1150,RoutesPivot[[RouteID]:[RouteID]],0))</f>
        <v>ORD</v>
      </c>
      <c r="N1150" t="str">
        <f>INDEX(RoutesPivot[AirportID],MATCH($C1150,RoutesPivot[[RouteID]:[RouteID]],0))</f>
        <v>SFO</v>
      </c>
      <c r="O1150">
        <f>INDEX(RoutesPivot[Distance],MATCH($C1150,RoutesPivot[[RouteID]:[RouteID]],0))</f>
        <v>1600</v>
      </c>
      <c r="P1150">
        <f>INDEX(RoutesPivot[ListPrice],MATCH($C1150,RoutesPivot[[RouteID]:[RouteID]],0))</f>
        <v>375</v>
      </c>
      <c r="Q1150" t="str">
        <f>INDEX(AirportPivot[AirportName],MATCH($N1150,AirportPivot[[AirportID]:[AirportID]],0))</f>
        <v>San Francisco International</v>
      </c>
      <c r="R1150">
        <f>INDEX(AirportPivot[Gates (number of available)],MATCH($N1150,AirportPivot[[AirportID]:[AirportID]],0))</f>
        <v>70</v>
      </c>
    </row>
    <row r="1151" spans="1:18" x14ac:dyDescent="0.25">
      <c r="A1151" s="3" t="s">
        <v>1182</v>
      </c>
      <c r="B1151" s="12">
        <v>42123</v>
      </c>
      <c r="C1151" s="4" t="s">
        <v>11</v>
      </c>
      <c r="D1151" s="4">
        <v>1.9</v>
      </c>
      <c r="E1151" s="4">
        <v>92</v>
      </c>
      <c r="F1151" s="5">
        <v>0.79166666666666663</v>
      </c>
      <c r="G1151" s="6">
        <v>300</v>
      </c>
      <c r="H1151" s="7">
        <v>55500</v>
      </c>
      <c r="I1151" s="7">
        <f>FlightsPivot[[#This Row],[Total Fare]]*10%</f>
        <v>5550</v>
      </c>
      <c r="J1151" s="7">
        <f>FlightsPivot[[#This Row],[Total Fare]]+FlightsPivot[[#This Row],[10% tax ]]</f>
        <v>61050</v>
      </c>
      <c r="K1151" s="4">
        <v>4</v>
      </c>
      <c r="L1151" s="4">
        <v>2015</v>
      </c>
      <c r="M1151" t="str">
        <f>INDEX(RoutesPivot[DepAirport],MATCH($C1151,RoutesPivot[[RouteID]:[RouteID]],0))</f>
        <v>ORD</v>
      </c>
      <c r="N1151" t="str">
        <f>INDEX(RoutesPivot[AirportID],MATCH($C1151,RoutesPivot[[RouteID]:[RouteID]],0))</f>
        <v>BOS</v>
      </c>
      <c r="O1151">
        <f>INDEX(RoutesPivot[Distance],MATCH($C1151,RoutesPivot[[RouteID]:[RouteID]],0))</f>
        <v>730</v>
      </c>
      <c r="P1151">
        <f>INDEX(RoutesPivot[ListPrice],MATCH($C1151,RoutesPivot[[RouteID]:[RouteID]],0))</f>
        <v>300</v>
      </c>
      <c r="Q1151" t="str">
        <f>INDEX(AirportPivot[AirportName],MATCH($N1151,AirportPivot[[AirportID]:[AirportID]],0))</f>
        <v>General Edward Lawrence Logan International</v>
      </c>
      <c r="R1151">
        <f>INDEX(AirportPivot[Gates (number of available)],MATCH($N1151,AirportPivot[[AirportID]:[AirportID]],0))</f>
        <v>63</v>
      </c>
    </row>
    <row r="1152" spans="1:18" x14ac:dyDescent="0.25">
      <c r="A1152" s="3" t="s">
        <v>1183</v>
      </c>
      <c r="B1152" s="12">
        <v>42361</v>
      </c>
      <c r="C1152" s="4" t="s">
        <v>83</v>
      </c>
      <c r="D1152" s="4">
        <v>2</v>
      </c>
      <c r="E1152" s="4">
        <v>188</v>
      </c>
      <c r="F1152" s="5">
        <v>0.77083333333333337</v>
      </c>
      <c r="G1152" s="6">
        <v>336</v>
      </c>
      <c r="H1152" s="7">
        <v>55440</v>
      </c>
      <c r="I1152" s="7">
        <f>FlightsPivot[[#This Row],[Total Fare]]*10%</f>
        <v>5544</v>
      </c>
      <c r="J1152" s="7">
        <f>FlightsPivot[[#This Row],[Total Fare]]+FlightsPivot[[#This Row],[10% tax ]]</f>
        <v>60984</v>
      </c>
      <c r="K1152" s="4">
        <v>12</v>
      </c>
      <c r="L1152" s="4">
        <v>2015</v>
      </c>
      <c r="M1152" t="str">
        <f>INDEX(RoutesPivot[DepAirport],MATCH($C1152,RoutesPivot[[RouteID]:[RouteID]],0))</f>
        <v>ORD</v>
      </c>
      <c r="N1152" t="str">
        <f>INDEX(RoutesPivot[AirportID],MATCH($C1152,RoutesPivot[[RouteID]:[RouteID]],0))</f>
        <v>BWI</v>
      </c>
      <c r="O1152">
        <f>INDEX(RoutesPivot[Distance],MATCH($C1152,RoutesPivot[[RouteID]:[RouteID]],0))</f>
        <v>520</v>
      </c>
      <c r="P1152">
        <f>INDEX(RoutesPivot[ListPrice],MATCH($C1152,RoutesPivot[[RouteID]:[RouteID]],0))</f>
        <v>240</v>
      </c>
      <c r="Q1152" t="str">
        <f>INDEX(AirportPivot[AirportName],MATCH($N1152,AirportPivot[[AirportID]:[AirportID]],0))</f>
        <v>Baltimore/Washington International Thurgood Marshall</v>
      </c>
      <c r="R1152">
        <f>INDEX(AirportPivot[Gates (number of available)],MATCH($N1152,AirportPivot[[AirportID]:[AirportID]],0))</f>
        <v>58</v>
      </c>
    </row>
    <row r="1153" spans="1:18" x14ac:dyDescent="0.25">
      <c r="A1153" s="3" t="s">
        <v>1184</v>
      </c>
      <c r="B1153" s="12">
        <v>42090</v>
      </c>
      <c r="C1153" s="4" t="s">
        <v>13</v>
      </c>
      <c r="D1153" s="4">
        <v>2.6</v>
      </c>
      <c r="E1153" s="4">
        <v>109</v>
      </c>
      <c r="F1153" s="5">
        <v>0.33333333333333331</v>
      </c>
      <c r="G1153" s="6">
        <v>250</v>
      </c>
      <c r="H1153" s="7">
        <v>46250</v>
      </c>
      <c r="I1153" s="7">
        <f>FlightsPivot[[#This Row],[Total Fare]]*10%</f>
        <v>4625</v>
      </c>
      <c r="J1153" s="7">
        <f>FlightsPivot[[#This Row],[Total Fare]]+FlightsPivot[[#This Row],[10% tax ]]</f>
        <v>50875</v>
      </c>
      <c r="K1153" s="4">
        <v>3</v>
      </c>
      <c r="L1153" s="4">
        <v>2015</v>
      </c>
      <c r="M1153" t="str">
        <f>INDEX(RoutesPivot[DepAirport],MATCH($C1153,RoutesPivot[[RouteID]:[RouteID]],0))</f>
        <v>ORD</v>
      </c>
      <c r="N1153" t="str">
        <f>INDEX(RoutesPivot[AirportID],MATCH($C1153,RoutesPivot[[RouteID]:[RouteID]],0))</f>
        <v>JFK</v>
      </c>
      <c r="O1153">
        <f>INDEX(RoutesPivot[Distance],MATCH($C1153,RoutesPivot[[RouteID]:[RouteID]],0))</f>
        <v>619</v>
      </c>
      <c r="P1153">
        <f>INDEX(RoutesPivot[ListPrice],MATCH($C1153,RoutesPivot[[RouteID]:[RouteID]],0))</f>
        <v>250</v>
      </c>
      <c r="Q1153" t="str">
        <f>INDEX(AirportPivot[AirportName],MATCH($N1153,AirportPivot[[AirportID]:[AirportID]],0))</f>
        <v>John F Kennedy International</v>
      </c>
      <c r="R1153">
        <f>INDEX(AirportPivot[Gates (number of available)],MATCH($N1153,AirportPivot[[AirportID]:[AirportID]],0))</f>
        <v>120</v>
      </c>
    </row>
    <row r="1154" spans="1:18" x14ac:dyDescent="0.25">
      <c r="A1154" s="3" t="s">
        <v>1185</v>
      </c>
      <c r="B1154" s="12">
        <v>41649</v>
      </c>
      <c r="C1154" s="4" t="s">
        <v>80</v>
      </c>
      <c r="D1154" s="4">
        <v>2.6</v>
      </c>
      <c r="E1154" s="4">
        <v>122</v>
      </c>
      <c r="F1154" s="5">
        <v>0.79166666666666663</v>
      </c>
      <c r="G1154" s="6">
        <v>300</v>
      </c>
      <c r="H1154" s="7">
        <v>55500</v>
      </c>
      <c r="I1154" s="7">
        <f>FlightsPivot[[#This Row],[Total Fare]]*10%</f>
        <v>5550</v>
      </c>
      <c r="J1154" s="7">
        <f>FlightsPivot[[#This Row],[Total Fare]]+FlightsPivot[[#This Row],[10% tax ]]</f>
        <v>61050</v>
      </c>
      <c r="K1154" s="4">
        <v>1</v>
      </c>
      <c r="L1154" s="4">
        <v>2014</v>
      </c>
      <c r="M1154" t="str">
        <f>INDEX(RoutesPivot[DepAirport],MATCH($C1154,RoutesPivot[[RouteID]:[RouteID]],0))</f>
        <v>ORD</v>
      </c>
      <c r="N1154" t="str">
        <f>INDEX(RoutesPivot[AirportID],MATCH($C1154,RoutesPivot[[RouteID]:[RouteID]],0))</f>
        <v>MIA</v>
      </c>
      <c r="O1154">
        <f>INDEX(RoutesPivot[Distance],MATCH($C1154,RoutesPivot[[RouteID]:[RouteID]],0))</f>
        <v>1000</v>
      </c>
      <c r="P1154">
        <f>INDEX(RoutesPivot[ListPrice],MATCH($C1154,RoutesPivot[[RouteID]:[RouteID]],0))</f>
        <v>300</v>
      </c>
      <c r="Q1154" t="str">
        <f>INDEX(AirportPivot[AirportName],MATCH($N1154,AirportPivot[[AirportID]:[AirportID]],0))</f>
        <v>Miami International</v>
      </c>
      <c r="R1154">
        <f>INDEX(AirportPivot[Gates (number of available)],MATCH($N1154,AirportPivot[[AirportID]:[AirportID]],0))</f>
        <v>80</v>
      </c>
    </row>
    <row r="1155" spans="1:18" x14ac:dyDescent="0.25">
      <c r="A1155" s="3" t="s">
        <v>1186</v>
      </c>
      <c r="B1155" s="12">
        <v>41774</v>
      </c>
      <c r="C1155" s="4" t="s">
        <v>27</v>
      </c>
      <c r="D1155" s="4">
        <v>12.2</v>
      </c>
      <c r="E1155" s="4">
        <v>162</v>
      </c>
      <c r="F1155" s="5">
        <v>0.54166666666666663</v>
      </c>
      <c r="G1155" s="6">
        <v>200</v>
      </c>
      <c r="H1155" s="7">
        <v>33000</v>
      </c>
      <c r="I1155" s="7">
        <f>FlightsPivot[[#This Row],[Total Fare]]*10%</f>
        <v>3300</v>
      </c>
      <c r="J1155" s="7">
        <f>FlightsPivot[[#This Row],[Total Fare]]+FlightsPivot[[#This Row],[10% tax ]]</f>
        <v>36300</v>
      </c>
      <c r="K1155" s="4">
        <v>5</v>
      </c>
      <c r="L1155" s="4">
        <v>2014</v>
      </c>
      <c r="M1155" t="str">
        <f>INDEX(RoutesPivot[DepAirport],MATCH($C1155,RoutesPivot[[RouteID]:[RouteID]],0))</f>
        <v>ORD</v>
      </c>
      <c r="N1155" t="str">
        <f>INDEX(RoutesPivot[AirportID],MATCH($C1155,RoutesPivot[[RouteID]:[RouteID]],0))</f>
        <v>ATL</v>
      </c>
      <c r="O1155">
        <f>INDEX(RoutesPivot[Distance],MATCH($C1155,RoutesPivot[[RouteID]:[RouteID]],0))</f>
        <v>510</v>
      </c>
      <c r="P1155">
        <f>INDEX(RoutesPivot[ListPrice],MATCH($C1155,RoutesPivot[[RouteID]:[RouteID]],0))</f>
        <v>200</v>
      </c>
      <c r="Q1155" t="str">
        <f>INDEX(AirportPivot[AirportName],MATCH($N1155,AirportPivot[[AirportID]:[AirportID]],0))</f>
        <v>Hartsfield-Jackson Atlanta International</v>
      </c>
      <c r="R1155">
        <f>INDEX(AirportPivot[Gates (number of available)],MATCH($N1155,AirportPivot[[AirportID]:[AirportID]],0))</f>
        <v>100</v>
      </c>
    </row>
    <row r="1156" spans="1:18" x14ac:dyDescent="0.25">
      <c r="A1156" s="3" t="s">
        <v>1187</v>
      </c>
      <c r="B1156" s="12">
        <v>42051</v>
      </c>
      <c r="C1156" s="4" t="s">
        <v>27</v>
      </c>
      <c r="D1156" s="4">
        <v>10.199999999999999</v>
      </c>
      <c r="E1156" s="4">
        <v>116</v>
      </c>
      <c r="F1156" s="5">
        <v>0.33333333333333331</v>
      </c>
      <c r="G1156" s="6">
        <v>200</v>
      </c>
      <c r="H1156" s="7">
        <v>37000</v>
      </c>
      <c r="I1156" s="7">
        <f>FlightsPivot[[#This Row],[Total Fare]]*10%</f>
        <v>3700</v>
      </c>
      <c r="J1156" s="7">
        <f>FlightsPivot[[#This Row],[Total Fare]]+FlightsPivot[[#This Row],[10% tax ]]</f>
        <v>40700</v>
      </c>
      <c r="K1156" s="4">
        <v>2</v>
      </c>
      <c r="L1156" s="4">
        <v>2015</v>
      </c>
      <c r="M1156" t="str">
        <f>INDEX(RoutesPivot[DepAirport],MATCH($C1156,RoutesPivot[[RouteID]:[RouteID]],0))</f>
        <v>ORD</v>
      </c>
      <c r="N1156" t="str">
        <f>INDEX(RoutesPivot[AirportID],MATCH($C1156,RoutesPivot[[RouteID]:[RouteID]],0))</f>
        <v>ATL</v>
      </c>
      <c r="O1156">
        <f>INDEX(RoutesPivot[Distance],MATCH($C1156,RoutesPivot[[RouteID]:[RouteID]],0))</f>
        <v>510</v>
      </c>
      <c r="P1156">
        <f>INDEX(RoutesPivot[ListPrice],MATCH($C1156,RoutesPivot[[RouteID]:[RouteID]],0))</f>
        <v>200</v>
      </c>
      <c r="Q1156" t="str">
        <f>INDEX(AirportPivot[AirportName],MATCH($N1156,AirportPivot[[AirportID]:[AirportID]],0))</f>
        <v>Hartsfield-Jackson Atlanta International</v>
      </c>
      <c r="R1156">
        <f>INDEX(AirportPivot[Gates (number of available)],MATCH($N1156,AirportPivot[[AirportID]:[AirportID]],0))</f>
        <v>100</v>
      </c>
    </row>
    <row r="1157" spans="1:18" x14ac:dyDescent="0.25">
      <c r="A1157" s="3" t="s">
        <v>1188</v>
      </c>
      <c r="B1157" s="12">
        <v>41899</v>
      </c>
      <c r="C1157" s="4" t="s">
        <v>70</v>
      </c>
      <c r="D1157" s="4">
        <v>1.4</v>
      </c>
      <c r="E1157" s="4">
        <v>8</v>
      </c>
      <c r="F1157" s="5">
        <v>0.29166666666666669</v>
      </c>
      <c r="G1157" s="6">
        <v>275</v>
      </c>
      <c r="H1157" s="7">
        <v>50875</v>
      </c>
      <c r="I1157" s="7">
        <f>FlightsPivot[[#This Row],[Total Fare]]*10%</f>
        <v>5087.5</v>
      </c>
      <c r="J1157" s="7">
        <f>FlightsPivot[[#This Row],[Total Fare]]+FlightsPivot[[#This Row],[10% tax ]]</f>
        <v>55962.5</v>
      </c>
      <c r="K1157" s="4">
        <v>9</v>
      </c>
      <c r="L1157" s="4">
        <v>2014</v>
      </c>
      <c r="M1157" t="str">
        <f>INDEX(RoutesPivot[DepAirport],MATCH($C1157,RoutesPivot[[RouteID]:[RouteID]],0))</f>
        <v>ORD</v>
      </c>
      <c r="N1157" t="str">
        <f>INDEX(RoutesPivot[AirportID],MATCH($C1157,RoutesPivot[[RouteID]:[RouteID]],0))</f>
        <v>LAS</v>
      </c>
      <c r="O1157">
        <f>INDEX(RoutesPivot[Distance],MATCH($C1157,RoutesPivot[[RouteID]:[RouteID]],0))</f>
        <v>1100</v>
      </c>
      <c r="P1157">
        <f>INDEX(RoutesPivot[ListPrice],MATCH($C1157,RoutesPivot[[RouteID]:[RouteID]],0))</f>
        <v>275</v>
      </c>
      <c r="Q1157" t="str">
        <f>INDEX(AirportPivot[AirportName],MATCH($N1157,AirportPivot[[AirportID]:[AirportID]],0))</f>
        <v>McCarran International</v>
      </c>
      <c r="R1157">
        <f>INDEX(AirportPivot[Gates (number of available)],MATCH($N1157,AirportPivot[[AirportID]:[AirportID]],0))</f>
        <v>68</v>
      </c>
    </row>
    <row r="1158" spans="1:18" x14ac:dyDescent="0.25">
      <c r="A1158" s="3" t="s">
        <v>1189</v>
      </c>
      <c r="B1158" s="12">
        <v>41709</v>
      </c>
      <c r="C1158" s="4" t="s">
        <v>21</v>
      </c>
      <c r="D1158" s="4">
        <v>2.1</v>
      </c>
      <c r="E1158" s="4">
        <v>164</v>
      </c>
      <c r="F1158" s="5">
        <v>0.375</v>
      </c>
      <c r="G1158" s="6">
        <v>125</v>
      </c>
      <c r="H1158" s="7">
        <v>20625</v>
      </c>
      <c r="I1158" s="7">
        <f>FlightsPivot[[#This Row],[Total Fare]]*10%</f>
        <v>2062.5</v>
      </c>
      <c r="J1158" s="7">
        <f>FlightsPivot[[#This Row],[Total Fare]]+FlightsPivot[[#This Row],[10% tax ]]</f>
        <v>22687.5</v>
      </c>
      <c r="K1158" s="4">
        <v>3</v>
      </c>
      <c r="L1158" s="4">
        <v>2014</v>
      </c>
      <c r="M1158" t="str">
        <f>INDEX(RoutesPivot[DepAirport],MATCH($C1158,RoutesPivot[[RouteID]:[RouteID]],0))</f>
        <v>ORD</v>
      </c>
      <c r="N1158" t="str">
        <f>INDEX(RoutesPivot[AirportID],MATCH($C1158,RoutesPivot[[RouteID]:[RouteID]],0))</f>
        <v>CLT</v>
      </c>
      <c r="O1158">
        <f>INDEX(RoutesPivot[Distance],MATCH($C1158,RoutesPivot[[RouteID]:[RouteID]],0))</f>
        <v>700</v>
      </c>
      <c r="P1158">
        <f>INDEX(RoutesPivot[ListPrice],MATCH($C1158,RoutesPivot[[RouteID]:[RouteID]],0))</f>
        <v>125</v>
      </c>
      <c r="Q1158" t="str">
        <f>INDEX(AirportPivot[AirportName],MATCH($N1158,AirportPivot[[AirportID]:[AirportID]],0))</f>
        <v>Charlotte/Douglas International</v>
      </c>
      <c r="R1158">
        <f>INDEX(AirportPivot[Gates (number of available)],MATCH($N1158,AirportPivot[[AirportID]:[AirportID]],0))</f>
        <v>65</v>
      </c>
    </row>
    <row r="1159" spans="1:18" x14ac:dyDescent="0.25">
      <c r="A1159" s="3" t="s">
        <v>1190</v>
      </c>
      <c r="B1159" s="12">
        <v>41717</v>
      </c>
      <c r="C1159" s="4" t="s">
        <v>11</v>
      </c>
      <c r="D1159" s="4">
        <v>2</v>
      </c>
      <c r="E1159" s="4">
        <v>110</v>
      </c>
      <c r="F1159" s="5">
        <v>0.70833333333333337</v>
      </c>
      <c r="G1159" s="6">
        <v>300</v>
      </c>
      <c r="H1159" s="7">
        <v>55500</v>
      </c>
      <c r="I1159" s="7">
        <f>FlightsPivot[[#This Row],[Total Fare]]*10%</f>
        <v>5550</v>
      </c>
      <c r="J1159" s="7">
        <f>FlightsPivot[[#This Row],[Total Fare]]+FlightsPivot[[#This Row],[10% tax ]]</f>
        <v>61050</v>
      </c>
      <c r="K1159" s="4">
        <v>3</v>
      </c>
      <c r="L1159" s="4">
        <v>2014</v>
      </c>
      <c r="M1159" t="str">
        <f>INDEX(RoutesPivot[DepAirport],MATCH($C1159,RoutesPivot[[RouteID]:[RouteID]],0))</f>
        <v>ORD</v>
      </c>
      <c r="N1159" t="str">
        <f>INDEX(RoutesPivot[AirportID],MATCH($C1159,RoutesPivot[[RouteID]:[RouteID]],0))</f>
        <v>BOS</v>
      </c>
      <c r="O1159">
        <f>INDEX(RoutesPivot[Distance],MATCH($C1159,RoutesPivot[[RouteID]:[RouteID]],0))</f>
        <v>730</v>
      </c>
      <c r="P1159">
        <f>INDEX(RoutesPivot[ListPrice],MATCH($C1159,RoutesPivot[[RouteID]:[RouteID]],0))</f>
        <v>300</v>
      </c>
      <c r="Q1159" t="str">
        <f>INDEX(AirportPivot[AirportName],MATCH($N1159,AirportPivot[[AirportID]:[AirportID]],0))</f>
        <v>General Edward Lawrence Logan International</v>
      </c>
      <c r="R1159">
        <f>INDEX(AirportPivot[Gates (number of available)],MATCH($N1159,AirportPivot[[AirportID]:[AirportID]],0))</f>
        <v>63</v>
      </c>
    </row>
    <row r="1160" spans="1:18" x14ac:dyDescent="0.25">
      <c r="A1160" s="3" t="s">
        <v>1191</v>
      </c>
      <c r="B1160" s="12">
        <v>42005</v>
      </c>
      <c r="C1160" s="4" t="s">
        <v>47</v>
      </c>
      <c r="D1160" s="4">
        <v>1.9</v>
      </c>
      <c r="E1160" s="4">
        <v>172</v>
      </c>
      <c r="F1160" s="5">
        <v>0.70833333333333337</v>
      </c>
      <c r="G1160" s="6">
        <v>250</v>
      </c>
      <c r="H1160" s="7">
        <v>41250</v>
      </c>
      <c r="I1160" s="7">
        <f>FlightsPivot[[#This Row],[Total Fare]]*10%</f>
        <v>4125</v>
      </c>
      <c r="J1160" s="7">
        <f>FlightsPivot[[#This Row],[Total Fare]]+FlightsPivot[[#This Row],[10% tax ]]</f>
        <v>45375</v>
      </c>
      <c r="K1160" s="4">
        <v>1</v>
      </c>
      <c r="L1160" s="4">
        <v>2015</v>
      </c>
      <c r="M1160" t="str">
        <f>INDEX(RoutesPivot[DepAirport],MATCH($C1160,RoutesPivot[[RouteID]:[RouteID]],0))</f>
        <v>ORD</v>
      </c>
      <c r="N1160" t="str">
        <f>INDEX(RoutesPivot[AirportID],MATCH($C1160,RoutesPivot[[RouteID]:[RouteID]],0))</f>
        <v>PHX</v>
      </c>
      <c r="O1160">
        <f>INDEX(RoutesPivot[Distance],MATCH($C1160,RoutesPivot[[RouteID]:[RouteID]],0))</f>
        <v>1200</v>
      </c>
      <c r="P1160">
        <f>INDEX(RoutesPivot[ListPrice],MATCH($C1160,RoutesPivot[[RouteID]:[RouteID]],0))</f>
        <v>250</v>
      </c>
      <c r="Q1160" t="str">
        <f>INDEX(AirportPivot[AirportName],MATCH($N1160,AirportPivot[[AirportID]:[AirportID]],0))</f>
        <v>Phoenix Sky Harbor International</v>
      </c>
      <c r="R1160">
        <f>INDEX(AirportPivot[Gates (number of available)],MATCH($N1160,AirportPivot[[AirportID]:[AirportID]],0))</f>
        <v>60</v>
      </c>
    </row>
    <row r="1161" spans="1:18" x14ac:dyDescent="0.25">
      <c r="A1161" s="3" t="s">
        <v>1192</v>
      </c>
      <c r="B1161" s="12">
        <v>41840</v>
      </c>
      <c r="C1161" s="4" t="s">
        <v>25</v>
      </c>
      <c r="D1161" s="4">
        <v>2.2999999999999998</v>
      </c>
      <c r="E1161" s="4">
        <v>50</v>
      </c>
      <c r="F1161" s="5">
        <v>0.72916666666666663</v>
      </c>
      <c r="G1161" s="6">
        <v>220</v>
      </c>
      <c r="H1161" s="7">
        <v>36300</v>
      </c>
      <c r="I1161" s="7">
        <f>FlightsPivot[[#This Row],[Total Fare]]*10%</f>
        <v>3630</v>
      </c>
      <c r="J1161" s="7">
        <f>FlightsPivot[[#This Row],[Total Fare]]+FlightsPivot[[#This Row],[10% tax ]]</f>
        <v>39930</v>
      </c>
      <c r="K1161" s="4">
        <v>7</v>
      </c>
      <c r="L1161" s="4">
        <v>2014</v>
      </c>
      <c r="M1161" t="str">
        <f>INDEX(RoutesPivot[DepAirport],MATCH($C1161,RoutesPivot[[RouteID]:[RouteID]],0))</f>
        <v>ORD</v>
      </c>
      <c r="N1161" t="str">
        <f>INDEX(RoutesPivot[AirportID],MATCH($C1161,RoutesPivot[[RouteID]:[RouteID]],0))</f>
        <v>DFW</v>
      </c>
      <c r="O1161">
        <f>INDEX(RoutesPivot[Distance],MATCH($C1161,RoutesPivot[[RouteID]:[RouteID]],0))</f>
        <v>700</v>
      </c>
      <c r="P1161">
        <f>INDEX(RoutesPivot[ListPrice],MATCH($C1161,RoutesPivot[[RouteID]:[RouteID]],0))</f>
        <v>200</v>
      </c>
      <c r="Q1161" t="str">
        <f>INDEX(AirportPivot[AirportName],MATCH($N1161,AirportPivot[[AirportID]:[AirportID]],0))</f>
        <v>Dallas/Fort Worth International</v>
      </c>
      <c r="R1161">
        <f>INDEX(AirportPivot[Gates (number of available)],MATCH($N1161,AirportPivot[[AirportID]:[AirportID]],0))</f>
        <v>130</v>
      </c>
    </row>
    <row r="1162" spans="1:18" x14ac:dyDescent="0.25">
      <c r="A1162" s="3" t="s">
        <v>1193</v>
      </c>
      <c r="B1162" s="12">
        <v>41954</v>
      </c>
      <c r="C1162" s="4" t="s">
        <v>83</v>
      </c>
      <c r="D1162" s="4">
        <v>1.9</v>
      </c>
      <c r="E1162" s="4">
        <v>152</v>
      </c>
      <c r="F1162" s="5">
        <v>0.70833333333333337</v>
      </c>
      <c r="G1162" s="6">
        <v>240</v>
      </c>
      <c r="H1162" s="7">
        <v>39600</v>
      </c>
      <c r="I1162" s="7">
        <f>FlightsPivot[[#This Row],[Total Fare]]*10%</f>
        <v>3960</v>
      </c>
      <c r="J1162" s="7">
        <f>FlightsPivot[[#This Row],[Total Fare]]+FlightsPivot[[#This Row],[10% tax ]]</f>
        <v>43560</v>
      </c>
      <c r="K1162" s="4">
        <v>11</v>
      </c>
      <c r="L1162" s="4">
        <v>2014</v>
      </c>
      <c r="M1162" t="str">
        <f>INDEX(RoutesPivot[DepAirport],MATCH($C1162,RoutesPivot[[RouteID]:[RouteID]],0))</f>
        <v>ORD</v>
      </c>
      <c r="N1162" t="str">
        <f>INDEX(RoutesPivot[AirportID],MATCH($C1162,RoutesPivot[[RouteID]:[RouteID]],0))</f>
        <v>BWI</v>
      </c>
      <c r="O1162">
        <f>INDEX(RoutesPivot[Distance],MATCH($C1162,RoutesPivot[[RouteID]:[RouteID]],0))</f>
        <v>520</v>
      </c>
      <c r="P1162">
        <f>INDEX(RoutesPivot[ListPrice],MATCH($C1162,RoutesPivot[[RouteID]:[RouteID]],0))</f>
        <v>240</v>
      </c>
      <c r="Q1162" t="str">
        <f>INDEX(AirportPivot[AirportName],MATCH($N1162,AirportPivot[[AirportID]:[AirportID]],0))</f>
        <v>Baltimore/Washington International Thurgood Marshall</v>
      </c>
      <c r="R1162">
        <f>INDEX(AirportPivot[Gates (number of available)],MATCH($N1162,AirportPivot[[AirportID]:[AirportID]],0))</f>
        <v>58</v>
      </c>
    </row>
    <row r="1163" spans="1:18" x14ac:dyDescent="0.25">
      <c r="A1163" s="3" t="s">
        <v>1194</v>
      </c>
      <c r="B1163" s="12">
        <v>42211</v>
      </c>
      <c r="C1163" s="4" t="s">
        <v>30</v>
      </c>
      <c r="D1163" s="4">
        <v>3</v>
      </c>
      <c r="E1163" s="4">
        <v>93</v>
      </c>
      <c r="F1163" s="5">
        <v>0.41666666666666669</v>
      </c>
      <c r="G1163" s="6">
        <v>275</v>
      </c>
      <c r="H1163" s="7">
        <v>50875</v>
      </c>
      <c r="I1163" s="7">
        <f>FlightsPivot[[#This Row],[Total Fare]]*10%</f>
        <v>5087.5</v>
      </c>
      <c r="J1163" s="7">
        <f>FlightsPivot[[#This Row],[Total Fare]]+FlightsPivot[[#This Row],[10% tax ]]</f>
        <v>55962.5</v>
      </c>
      <c r="K1163" s="4">
        <v>7</v>
      </c>
      <c r="L1163" s="4">
        <v>2015</v>
      </c>
      <c r="M1163" t="str">
        <f>INDEX(RoutesPivot[DepAirport],MATCH($C1163,RoutesPivot[[RouteID]:[RouteID]],0))</f>
        <v>ORD</v>
      </c>
      <c r="N1163" t="str">
        <f>INDEX(RoutesPivot[AirportID],MATCH($C1163,RoutesPivot[[RouteID]:[RouteID]],0))</f>
        <v>MCO</v>
      </c>
      <c r="O1163">
        <f>INDEX(RoutesPivot[Distance],MATCH($C1163,RoutesPivot[[RouteID]:[RouteID]],0))</f>
        <v>850</v>
      </c>
      <c r="P1163">
        <f>INDEX(RoutesPivot[ListPrice],MATCH($C1163,RoutesPivot[[RouteID]:[RouteID]],0))</f>
        <v>250</v>
      </c>
      <c r="Q1163" t="str">
        <f>INDEX(AirportPivot[AirportName],MATCH($N1163,AirportPivot[[AirportID]:[AirportID]],0))</f>
        <v>Orlando International</v>
      </c>
      <c r="R1163">
        <f>INDEX(AirportPivot[Gates (number of available)],MATCH($N1163,AirportPivot[[AirportID]:[AirportID]],0))</f>
        <v>67</v>
      </c>
    </row>
    <row r="1164" spans="1:18" x14ac:dyDescent="0.25">
      <c r="A1164" s="3" t="s">
        <v>1195</v>
      </c>
      <c r="B1164" s="12">
        <v>41675</v>
      </c>
      <c r="C1164" s="4" t="s">
        <v>15</v>
      </c>
      <c r="D1164" s="4">
        <v>1.8</v>
      </c>
      <c r="E1164" s="4">
        <v>185</v>
      </c>
      <c r="F1164" s="5">
        <v>0.3125</v>
      </c>
      <c r="G1164" s="6">
        <v>225</v>
      </c>
      <c r="H1164" s="7">
        <v>37125</v>
      </c>
      <c r="I1164" s="7">
        <f>FlightsPivot[[#This Row],[Total Fare]]*10%</f>
        <v>3712.5</v>
      </c>
      <c r="J1164" s="7">
        <f>FlightsPivot[[#This Row],[Total Fare]]+FlightsPivot[[#This Row],[10% tax ]]</f>
        <v>40837.5</v>
      </c>
      <c r="K1164" s="4">
        <v>2</v>
      </c>
      <c r="L1164" s="4">
        <v>2014</v>
      </c>
      <c r="M1164" t="str">
        <f>INDEX(RoutesPivot[DepAirport],MATCH($C1164,RoutesPivot[[RouteID]:[RouteID]],0))</f>
        <v>ORD</v>
      </c>
      <c r="N1164" t="str">
        <f>INDEX(RoutesPivot[AirportID],MATCH($C1164,RoutesPivot[[RouteID]:[RouteID]],0))</f>
        <v>EWR</v>
      </c>
      <c r="O1164">
        <f>INDEX(RoutesPivot[Distance],MATCH($C1164,RoutesPivot[[RouteID]:[RouteID]],0))</f>
        <v>600</v>
      </c>
      <c r="P1164">
        <f>INDEX(RoutesPivot[ListPrice],MATCH($C1164,RoutesPivot[[RouteID]:[RouteID]],0))</f>
        <v>225</v>
      </c>
      <c r="Q1164" t="str">
        <f>INDEX(AirportPivot[AirportName],MATCH($N1164,AirportPivot[[AirportID]:[AirportID]],0))</f>
        <v>Newark Liberty International</v>
      </c>
      <c r="R1164">
        <f>INDEX(AirportPivot[Gates (number of available)],MATCH($N1164,AirportPivot[[AirportID]:[AirportID]],0))</f>
        <v>82</v>
      </c>
    </row>
    <row r="1165" spans="1:18" x14ac:dyDescent="0.25">
      <c r="A1165" s="3" t="s">
        <v>1196</v>
      </c>
      <c r="B1165" s="12">
        <v>42232</v>
      </c>
      <c r="C1165" s="4" t="s">
        <v>27</v>
      </c>
      <c r="D1165" s="4">
        <v>11</v>
      </c>
      <c r="E1165" s="4">
        <v>128</v>
      </c>
      <c r="F1165" s="5">
        <v>0.54166666666666663</v>
      </c>
      <c r="G1165" s="6">
        <v>220</v>
      </c>
      <c r="H1165" s="7">
        <v>40700</v>
      </c>
      <c r="I1165" s="7">
        <f>FlightsPivot[[#This Row],[Total Fare]]*10%</f>
        <v>4070</v>
      </c>
      <c r="J1165" s="7">
        <f>FlightsPivot[[#This Row],[Total Fare]]+FlightsPivot[[#This Row],[10% tax ]]</f>
        <v>44770</v>
      </c>
      <c r="K1165" s="4">
        <v>8</v>
      </c>
      <c r="L1165" s="4">
        <v>2015</v>
      </c>
      <c r="M1165" t="str">
        <f>INDEX(RoutesPivot[DepAirport],MATCH($C1165,RoutesPivot[[RouteID]:[RouteID]],0))</f>
        <v>ORD</v>
      </c>
      <c r="N1165" t="str">
        <f>INDEX(RoutesPivot[AirportID],MATCH($C1165,RoutesPivot[[RouteID]:[RouteID]],0))</f>
        <v>ATL</v>
      </c>
      <c r="O1165">
        <f>INDEX(RoutesPivot[Distance],MATCH($C1165,RoutesPivot[[RouteID]:[RouteID]],0))</f>
        <v>510</v>
      </c>
      <c r="P1165">
        <f>INDEX(RoutesPivot[ListPrice],MATCH($C1165,RoutesPivot[[RouteID]:[RouteID]],0))</f>
        <v>200</v>
      </c>
      <c r="Q1165" t="str">
        <f>INDEX(AirportPivot[AirportName],MATCH($N1165,AirportPivot[[AirportID]:[AirportID]],0))</f>
        <v>Hartsfield-Jackson Atlanta International</v>
      </c>
      <c r="R1165">
        <f>INDEX(AirportPivot[Gates (number of available)],MATCH($N1165,AirportPivot[[AirportID]:[AirportID]],0))</f>
        <v>100</v>
      </c>
    </row>
    <row r="1166" spans="1:18" x14ac:dyDescent="0.25">
      <c r="A1166" s="3" t="s">
        <v>1197</v>
      </c>
      <c r="B1166" s="12">
        <v>42064</v>
      </c>
      <c r="C1166" s="4" t="s">
        <v>86</v>
      </c>
      <c r="D1166" s="4">
        <v>2.2000000000000002</v>
      </c>
      <c r="E1166" s="4">
        <v>60</v>
      </c>
      <c r="F1166" s="5">
        <v>0.75</v>
      </c>
      <c r="G1166" s="6">
        <v>115</v>
      </c>
      <c r="H1166" s="7">
        <v>18975</v>
      </c>
      <c r="I1166" s="7">
        <f>FlightsPivot[[#This Row],[Total Fare]]*10%</f>
        <v>1897.5</v>
      </c>
      <c r="J1166" s="7">
        <f>FlightsPivot[[#This Row],[Total Fare]]+FlightsPivot[[#This Row],[10% tax ]]</f>
        <v>20872.5</v>
      </c>
      <c r="K1166" s="4">
        <v>3</v>
      </c>
      <c r="L1166" s="4">
        <v>2015</v>
      </c>
      <c r="M1166" t="str">
        <f>INDEX(RoutesPivot[DepAirport],MATCH($C1166,RoutesPivot[[RouteID]:[RouteID]],0))</f>
        <v>ORD</v>
      </c>
      <c r="N1166" t="str">
        <f>INDEX(RoutesPivot[AirportID],MATCH($C1166,RoutesPivot[[RouteID]:[RouteID]],0))</f>
        <v>DTW</v>
      </c>
      <c r="O1166">
        <f>INDEX(RoutesPivot[Distance],MATCH($C1166,RoutesPivot[[RouteID]:[RouteID]],0))</f>
        <v>200</v>
      </c>
      <c r="P1166">
        <f>INDEX(RoutesPivot[ListPrice],MATCH($C1166,RoutesPivot[[RouteID]:[RouteID]],0))</f>
        <v>115</v>
      </c>
      <c r="Q1166" t="str">
        <f>INDEX(AirportPivot[AirportName],MATCH($N1166,AirportPivot[[AirportID]:[AirportID]],0))</f>
        <v>Detroit Metropolitan Wayne County</v>
      </c>
      <c r="R1166">
        <f>INDEX(AirportPivot[Gates (number of available)],MATCH($N1166,AirportPivot[[AirportID]:[AirportID]],0))</f>
        <v>60</v>
      </c>
    </row>
    <row r="1167" spans="1:18" x14ac:dyDescent="0.25">
      <c r="A1167" s="3" t="s">
        <v>1198</v>
      </c>
      <c r="B1167" s="12">
        <v>41858</v>
      </c>
      <c r="C1167" s="4" t="s">
        <v>53</v>
      </c>
      <c r="D1167" s="4">
        <v>2.5</v>
      </c>
      <c r="E1167" s="4">
        <v>187</v>
      </c>
      <c r="F1167" s="5">
        <v>0.66666666666666663</v>
      </c>
      <c r="G1167" s="6">
        <v>330</v>
      </c>
      <c r="H1167" s="7">
        <v>54450</v>
      </c>
      <c r="I1167" s="7">
        <f>FlightsPivot[[#This Row],[Total Fare]]*10%</f>
        <v>5445</v>
      </c>
      <c r="J1167" s="7">
        <f>FlightsPivot[[#This Row],[Total Fare]]+FlightsPivot[[#This Row],[10% tax ]]</f>
        <v>59895</v>
      </c>
      <c r="K1167" s="4">
        <v>8</v>
      </c>
      <c r="L1167" s="4">
        <v>2014</v>
      </c>
      <c r="M1167" t="str">
        <f>INDEX(RoutesPivot[DepAirport],MATCH($C1167,RoutesPivot[[RouteID]:[RouteID]],0))</f>
        <v>ORD</v>
      </c>
      <c r="N1167" t="str">
        <f>INDEX(RoutesPivot[AirportID],MATCH($C1167,RoutesPivot[[RouteID]:[RouteID]],0))</f>
        <v>FLL</v>
      </c>
      <c r="O1167">
        <f>INDEX(RoutesPivot[Distance],MATCH($C1167,RoutesPivot[[RouteID]:[RouteID]],0))</f>
        <v>940</v>
      </c>
      <c r="P1167">
        <f>INDEX(RoutesPivot[ListPrice],MATCH($C1167,RoutesPivot[[RouteID]:[RouteID]],0))</f>
        <v>300</v>
      </c>
      <c r="Q1167" t="str">
        <f>INDEX(AirportPivot[AirportName],MATCH($N1167,AirportPivot[[AirportID]:[AirportID]],0))</f>
        <v>Fort Lauderdale/Hollywood International</v>
      </c>
      <c r="R1167">
        <f>INDEX(AirportPivot[Gates (number of available)],MATCH($N1167,AirportPivot[[AirportID]:[AirportID]],0))</f>
        <v>55</v>
      </c>
    </row>
    <row r="1168" spans="1:18" x14ac:dyDescent="0.25">
      <c r="A1168" s="3" t="s">
        <v>1199</v>
      </c>
      <c r="B1168" s="12">
        <v>42264</v>
      </c>
      <c r="C1168" s="4" t="s">
        <v>33</v>
      </c>
      <c r="D1168" s="4">
        <v>1.4</v>
      </c>
      <c r="E1168" s="4">
        <v>175</v>
      </c>
      <c r="F1168" s="5">
        <v>0.33333333333333331</v>
      </c>
      <c r="G1168" s="6">
        <v>375</v>
      </c>
      <c r="H1168" s="7">
        <v>61875</v>
      </c>
      <c r="I1168" s="7">
        <f>FlightsPivot[[#This Row],[Total Fare]]*10%</f>
        <v>6187.5</v>
      </c>
      <c r="J1168" s="7">
        <f>FlightsPivot[[#This Row],[Total Fare]]+FlightsPivot[[#This Row],[10% tax ]]</f>
        <v>68062.5</v>
      </c>
      <c r="K1168" s="4">
        <v>9</v>
      </c>
      <c r="L1168" s="4">
        <v>2015</v>
      </c>
      <c r="M1168" t="str">
        <f>INDEX(RoutesPivot[DepAirport],MATCH($C1168,RoutesPivot[[RouteID]:[RouteID]],0))</f>
        <v>ORD</v>
      </c>
      <c r="N1168" t="str">
        <f>INDEX(RoutesPivot[AirportID],MATCH($C1168,RoutesPivot[[RouteID]:[RouteID]],0))</f>
        <v>SFO</v>
      </c>
      <c r="O1168">
        <f>INDEX(RoutesPivot[Distance],MATCH($C1168,RoutesPivot[[RouteID]:[RouteID]],0))</f>
        <v>1600</v>
      </c>
      <c r="P1168">
        <f>INDEX(RoutesPivot[ListPrice],MATCH($C1168,RoutesPivot[[RouteID]:[RouteID]],0))</f>
        <v>375</v>
      </c>
      <c r="Q1168" t="str">
        <f>INDEX(AirportPivot[AirportName],MATCH($N1168,AirportPivot[[AirportID]:[AirportID]],0))</f>
        <v>San Francisco International</v>
      </c>
      <c r="R1168">
        <f>INDEX(AirportPivot[Gates (number of available)],MATCH($N1168,AirportPivot[[AirportID]:[AirportID]],0))</f>
        <v>70</v>
      </c>
    </row>
    <row r="1169" spans="1:18" x14ac:dyDescent="0.25">
      <c r="A1169" s="3" t="s">
        <v>1200</v>
      </c>
      <c r="B1169" s="12">
        <v>41656</v>
      </c>
      <c r="C1169" s="4" t="s">
        <v>17</v>
      </c>
      <c r="D1169" s="4">
        <v>3.7</v>
      </c>
      <c r="E1169" s="4">
        <v>119</v>
      </c>
      <c r="F1169" s="5">
        <v>0.83333333333333337</v>
      </c>
      <c r="G1169" s="6">
        <v>350</v>
      </c>
      <c r="H1169" s="7">
        <v>64750</v>
      </c>
      <c r="I1169" s="7">
        <f>FlightsPivot[[#This Row],[Total Fare]]*10%</f>
        <v>6475</v>
      </c>
      <c r="J1169" s="7">
        <f>FlightsPivot[[#This Row],[Total Fare]]+FlightsPivot[[#This Row],[10% tax ]]</f>
        <v>71225</v>
      </c>
      <c r="K1169" s="4">
        <v>1</v>
      </c>
      <c r="L1169" s="4">
        <v>2014</v>
      </c>
      <c r="M1169" t="str">
        <f>INDEX(RoutesPivot[DepAirport],MATCH($C1169,RoutesPivot[[RouteID]:[RouteID]],0))</f>
        <v>ORD</v>
      </c>
      <c r="N1169" t="str">
        <f>INDEX(RoutesPivot[AirportID],MATCH($C1169,RoutesPivot[[RouteID]:[RouteID]],0))</f>
        <v>LAX</v>
      </c>
      <c r="O1169">
        <f>INDEX(RoutesPivot[Distance],MATCH($C1169,RoutesPivot[[RouteID]:[RouteID]],0))</f>
        <v>1518</v>
      </c>
      <c r="P1169">
        <f>INDEX(RoutesPivot[ListPrice],MATCH($C1169,RoutesPivot[[RouteID]:[RouteID]],0))</f>
        <v>350</v>
      </c>
      <c r="Q1169" t="str">
        <f>INDEX(AirportPivot[AirportName],MATCH($N1169,AirportPivot[[AirportID]:[AirportID]],0))</f>
        <v>Los Angeles International</v>
      </c>
      <c r="R1169">
        <f>INDEX(AirportPivot[Gates (number of available)],MATCH($N1169,AirportPivot[[AirportID]:[AirportID]],0))</f>
        <v>86</v>
      </c>
    </row>
    <row r="1170" spans="1:18" x14ac:dyDescent="0.25">
      <c r="A1170" s="3" t="s">
        <v>1201</v>
      </c>
      <c r="B1170" s="12">
        <v>42000</v>
      </c>
      <c r="C1170" s="4" t="s">
        <v>33</v>
      </c>
      <c r="D1170" s="4">
        <v>2.7</v>
      </c>
      <c r="E1170" s="4">
        <v>96</v>
      </c>
      <c r="F1170" s="5">
        <v>0.4375</v>
      </c>
      <c r="G1170" s="6">
        <v>525</v>
      </c>
      <c r="H1170" s="7">
        <v>97125</v>
      </c>
      <c r="I1170" s="7">
        <f>FlightsPivot[[#This Row],[Total Fare]]*10%</f>
        <v>9712.5</v>
      </c>
      <c r="J1170" s="7">
        <f>FlightsPivot[[#This Row],[Total Fare]]+FlightsPivot[[#This Row],[10% tax ]]</f>
        <v>106837.5</v>
      </c>
      <c r="K1170" s="4">
        <v>12</v>
      </c>
      <c r="L1170" s="4">
        <v>2014</v>
      </c>
      <c r="M1170" t="str">
        <f>INDEX(RoutesPivot[DepAirport],MATCH($C1170,RoutesPivot[[RouteID]:[RouteID]],0))</f>
        <v>ORD</v>
      </c>
      <c r="N1170" t="str">
        <f>INDEX(RoutesPivot[AirportID],MATCH($C1170,RoutesPivot[[RouteID]:[RouteID]],0))</f>
        <v>SFO</v>
      </c>
      <c r="O1170">
        <f>INDEX(RoutesPivot[Distance],MATCH($C1170,RoutesPivot[[RouteID]:[RouteID]],0))</f>
        <v>1600</v>
      </c>
      <c r="P1170">
        <f>INDEX(RoutesPivot[ListPrice],MATCH($C1170,RoutesPivot[[RouteID]:[RouteID]],0))</f>
        <v>375</v>
      </c>
      <c r="Q1170" t="str">
        <f>INDEX(AirportPivot[AirportName],MATCH($N1170,AirportPivot[[AirportID]:[AirportID]],0))</f>
        <v>San Francisco International</v>
      </c>
      <c r="R1170">
        <f>INDEX(AirportPivot[Gates (number of available)],MATCH($N1170,AirportPivot[[AirportID]:[AirportID]],0))</f>
        <v>70</v>
      </c>
    </row>
    <row r="1171" spans="1:18" x14ac:dyDescent="0.25">
      <c r="A1171" s="3" t="s">
        <v>1202</v>
      </c>
      <c r="B1171" s="12">
        <v>42057</v>
      </c>
      <c r="C1171" s="4" t="s">
        <v>11</v>
      </c>
      <c r="D1171" s="4">
        <v>1.5</v>
      </c>
      <c r="E1171" s="4">
        <v>177</v>
      </c>
      <c r="F1171" s="5">
        <v>0.3125</v>
      </c>
      <c r="G1171" s="6">
        <v>300</v>
      </c>
      <c r="H1171" s="7">
        <v>49500</v>
      </c>
      <c r="I1171" s="7">
        <f>FlightsPivot[[#This Row],[Total Fare]]*10%</f>
        <v>4950</v>
      </c>
      <c r="J1171" s="7">
        <f>FlightsPivot[[#This Row],[Total Fare]]+FlightsPivot[[#This Row],[10% tax ]]</f>
        <v>54450</v>
      </c>
      <c r="K1171" s="4">
        <v>2</v>
      </c>
      <c r="L1171" s="4">
        <v>2015</v>
      </c>
      <c r="M1171" t="str">
        <f>INDEX(RoutesPivot[DepAirport],MATCH($C1171,RoutesPivot[[RouteID]:[RouteID]],0))</f>
        <v>ORD</v>
      </c>
      <c r="N1171" t="str">
        <f>INDEX(RoutesPivot[AirportID],MATCH($C1171,RoutesPivot[[RouteID]:[RouteID]],0))</f>
        <v>BOS</v>
      </c>
      <c r="O1171">
        <f>INDEX(RoutesPivot[Distance],MATCH($C1171,RoutesPivot[[RouteID]:[RouteID]],0))</f>
        <v>730</v>
      </c>
      <c r="P1171">
        <f>INDEX(RoutesPivot[ListPrice],MATCH($C1171,RoutesPivot[[RouteID]:[RouteID]],0))</f>
        <v>300</v>
      </c>
      <c r="Q1171" t="str">
        <f>INDEX(AirportPivot[AirportName],MATCH($N1171,AirportPivot[[AirportID]:[AirportID]],0))</f>
        <v>General Edward Lawrence Logan International</v>
      </c>
      <c r="R1171">
        <f>INDEX(AirportPivot[Gates (number of available)],MATCH($N1171,AirportPivot[[AirportID]:[AirportID]],0))</f>
        <v>63</v>
      </c>
    </row>
    <row r="1172" spans="1:18" x14ac:dyDescent="0.25">
      <c r="A1172" s="3" t="s">
        <v>1203</v>
      </c>
      <c r="B1172" s="12">
        <v>42051</v>
      </c>
      <c r="C1172" s="4" t="s">
        <v>25</v>
      </c>
      <c r="D1172" s="4">
        <v>2.2999999999999998</v>
      </c>
      <c r="E1172" s="4">
        <v>178</v>
      </c>
      <c r="F1172" s="5">
        <v>0.8125</v>
      </c>
      <c r="G1172" s="6">
        <v>200</v>
      </c>
      <c r="H1172" s="7">
        <v>33000</v>
      </c>
      <c r="I1172" s="7">
        <f>FlightsPivot[[#This Row],[Total Fare]]*10%</f>
        <v>3300</v>
      </c>
      <c r="J1172" s="7">
        <f>FlightsPivot[[#This Row],[Total Fare]]+FlightsPivot[[#This Row],[10% tax ]]</f>
        <v>36300</v>
      </c>
      <c r="K1172" s="4">
        <v>2</v>
      </c>
      <c r="L1172" s="4">
        <v>2015</v>
      </c>
      <c r="M1172" t="str">
        <f>INDEX(RoutesPivot[DepAirport],MATCH($C1172,RoutesPivot[[RouteID]:[RouteID]],0))</f>
        <v>ORD</v>
      </c>
      <c r="N1172" t="str">
        <f>INDEX(RoutesPivot[AirportID],MATCH($C1172,RoutesPivot[[RouteID]:[RouteID]],0))</f>
        <v>DFW</v>
      </c>
      <c r="O1172">
        <f>INDEX(RoutesPivot[Distance],MATCH($C1172,RoutesPivot[[RouteID]:[RouteID]],0))</f>
        <v>700</v>
      </c>
      <c r="P1172">
        <f>INDEX(RoutesPivot[ListPrice],MATCH($C1172,RoutesPivot[[RouteID]:[RouteID]],0))</f>
        <v>200</v>
      </c>
      <c r="Q1172" t="str">
        <f>INDEX(AirportPivot[AirportName],MATCH($N1172,AirportPivot[[AirportID]:[AirportID]],0))</f>
        <v>Dallas/Fort Worth International</v>
      </c>
      <c r="R1172">
        <f>INDEX(AirportPivot[Gates (number of available)],MATCH($N1172,AirportPivot[[AirportID]:[AirportID]],0))</f>
        <v>130</v>
      </c>
    </row>
    <row r="1173" spans="1:18" x14ac:dyDescent="0.25">
      <c r="A1173" s="3" t="s">
        <v>1204</v>
      </c>
      <c r="B1173" s="12">
        <v>41766</v>
      </c>
      <c r="C1173" s="4" t="s">
        <v>17</v>
      </c>
      <c r="D1173" s="4">
        <v>4</v>
      </c>
      <c r="E1173" s="4">
        <v>87</v>
      </c>
      <c r="F1173" s="5">
        <v>0.8125</v>
      </c>
      <c r="G1173" s="6">
        <v>350</v>
      </c>
      <c r="H1173" s="7">
        <v>63350</v>
      </c>
      <c r="I1173" s="7">
        <f>FlightsPivot[[#This Row],[Total Fare]]*10%</f>
        <v>6335</v>
      </c>
      <c r="J1173" s="7">
        <f>FlightsPivot[[#This Row],[Total Fare]]+FlightsPivot[[#This Row],[10% tax ]]</f>
        <v>69685</v>
      </c>
      <c r="K1173" s="4">
        <v>5</v>
      </c>
      <c r="L1173" s="4">
        <v>2014</v>
      </c>
      <c r="M1173" t="str">
        <f>INDEX(RoutesPivot[DepAirport],MATCH($C1173,RoutesPivot[[RouteID]:[RouteID]],0))</f>
        <v>ORD</v>
      </c>
      <c r="N1173" t="str">
        <f>INDEX(RoutesPivot[AirportID],MATCH($C1173,RoutesPivot[[RouteID]:[RouteID]],0))</f>
        <v>LAX</v>
      </c>
      <c r="O1173">
        <f>INDEX(RoutesPivot[Distance],MATCH($C1173,RoutesPivot[[RouteID]:[RouteID]],0))</f>
        <v>1518</v>
      </c>
      <c r="P1173">
        <f>INDEX(RoutesPivot[ListPrice],MATCH($C1173,RoutesPivot[[RouteID]:[RouteID]],0))</f>
        <v>350</v>
      </c>
      <c r="Q1173" t="str">
        <f>INDEX(AirportPivot[AirportName],MATCH($N1173,AirportPivot[[AirportID]:[AirportID]],0))</f>
        <v>Los Angeles International</v>
      </c>
      <c r="R1173">
        <f>INDEX(AirportPivot[Gates (number of available)],MATCH($N1173,AirportPivot[[AirportID]:[AirportID]],0))</f>
        <v>86</v>
      </c>
    </row>
    <row r="1174" spans="1:18" x14ac:dyDescent="0.25">
      <c r="A1174" s="3" t="s">
        <v>1205</v>
      </c>
      <c r="B1174" s="12">
        <v>41998</v>
      </c>
      <c r="C1174" s="4" t="s">
        <v>21</v>
      </c>
      <c r="D1174" s="4">
        <v>3.3</v>
      </c>
      <c r="E1174" s="4">
        <v>80</v>
      </c>
      <c r="F1174" s="5">
        <v>0.35416666666666669</v>
      </c>
      <c r="G1174" s="6">
        <v>175</v>
      </c>
      <c r="H1174" s="7">
        <v>31675</v>
      </c>
      <c r="I1174" s="7">
        <f>FlightsPivot[[#This Row],[Total Fare]]*10%</f>
        <v>3167.5</v>
      </c>
      <c r="J1174" s="7">
        <f>FlightsPivot[[#This Row],[Total Fare]]+FlightsPivot[[#This Row],[10% tax ]]</f>
        <v>34842.5</v>
      </c>
      <c r="K1174" s="4">
        <v>12</v>
      </c>
      <c r="L1174" s="4">
        <v>2014</v>
      </c>
      <c r="M1174" t="str">
        <f>INDEX(RoutesPivot[DepAirport],MATCH($C1174,RoutesPivot[[RouteID]:[RouteID]],0))</f>
        <v>ORD</v>
      </c>
      <c r="N1174" t="str">
        <f>INDEX(RoutesPivot[AirportID],MATCH($C1174,RoutesPivot[[RouteID]:[RouteID]],0))</f>
        <v>CLT</v>
      </c>
      <c r="O1174">
        <f>INDEX(RoutesPivot[Distance],MATCH($C1174,RoutesPivot[[RouteID]:[RouteID]],0))</f>
        <v>700</v>
      </c>
      <c r="P1174">
        <f>INDEX(RoutesPivot[ListPrice],MATCH($C1174,RoutesPivot[[RouteID]:[RouteID]],0))</f>
        <v>125</v>
      </c>
      <c r="Q1174" t="str">
        <f>INDEX(AirportPivot[AirportName],MATCH($N1174,AirportPivot[[AirportID]:[AirportID]],0))</f>
        <v>Charlotte/Douglas International</v>
      </c>
      <c r="R1174">
        <f>INDEX(AirportPivot[Gates (number of available)],MATCH($N1174,AirportPivot[[AirportID]:[AirportID]],0))</f>
        <v>65</v>
      </c>
    </row>
    <row r="1175" spans="1:18" x14ac:dyDescent="0.25">
      <c r="A1175" s="3" t="s">
        <v>1206</v>
      </c>
      <c r="B1175" s="12">
        <v>41656</v>
      </c>
      <c r="C1175" s="4" t="s">
        <v>11</v>
      </c>
      <c r="D1175" s="4">
        <v>1.1000000000000001</v>
      </c>
      <c r="E1175" s="4">
        <v>88</v>
      </c>
      <c r="F1175" s="5">
        <v>0.75</v>
      </c>
      <c r="G1175" s="6">
        <v>300</v>
      </c>
      <c r="H1175" s="7">
        <v>54300</v>
      </c>
      <c r="I1175" s="7">
        <f>FlightsPivot[[#This Row],[Total Fare]]*10%</f>
        <v>5430</v>
      </c>
      <c r="J1175" s="7">
        <f>FlightsPivot[[#This Row],[Total Fare]]+FlightsPivot[[#This Row],[10% tax ]]</f>
        <v>59730</v>
      </c>
      <c r="K1175" s="4">
        <v>1</v>
      </c>
      <c r="L1175" s="4">
        <v>2014</v>
      </c>
      <c r="M1175" t="str">
        <f>INDEX(RoutesPivot[DepAirport],MATCH($C1175,RoutesPivot[[RouteID]:[RouteID]],0))</f>
        <v>ORD</v>
      </c>
      <c r="N1175" t="str">
        <f>INDEX(RoutesPivot[AirportID],MATCH($C1175,RoutesPivot[[RouteID]:[RouteID]],0))</f>
        <v>BOS</v>
      </c>
      <c r="O1175">
        <f>INDEX(RoutesPivot[Distance],MATCH($C1175,RoutesPivot[[RouteID]:[RouteID]],0))</f>
        <v>730</v>
      </c>
      <c r="P1175">
        <f>INDEX(RoutesPivot[ListPrice],MATCH($C1175,RoutesPivot[[RouteID]:[RouteID]],0))</f>
        <v>300</v>
      </c>
      <c r="Q1175" t="str">
        <f>INDEX(AirportPivot[AirportName],MATCH($N1175,AirportPivot[[AirportID]:[AirportID]],0))</f>
        <v>General Edward Lawrence Logan International</v>
      </c>
      <c r="R1175">
        <f>INDEX(AirportPivot[Gates (number of available)],MATCH($N1175,AirportPivot[[AirportID]:[AirportID]],0))</f>
        <v>63</v>
      </c>
    </row>
    <row r="1176" spans="1:18" x14ac:dyDescent="0.25">
      <c r="A1176" s="3" t="s">
        <v>1207</v>
      </c>
      <c r="B1176" s="12">
        <v>42203</v>
      </c>
      <c r="C1176" s="4" t="s">
        <v>19</v>
      </c>
      <c r="D1176" s="4">
        <v>1.9</v>
      </c>
      <c r="E1176" s="4">
        <v>186</v>
      </c>
      <c r="F1176" s="5">
        <v>0.70833333333333337</v>
      </c>
      <c r="G1176" s="6">
        <v>220</v>
      </c>
      <c r="H1176" s="7">
        <v>36300</v>
      </c>
      <c r="I1176" s="7">
        <f>FlightsPivot[[#This Row],[Total Fare]]*10%</f>
        <v>3630</v>
      </c>
      <c r="J1176" s="7">
        <f>FlightsPivot[[#This Row],[Total Fare]]+FlightsPivot[[#This Row],[10% tax ]]</f>
        <v>39930</v>
      </c>
      <c r="K1176" s="4">
        <v>7</v>
      </c>
      <c r="L1176" s="4">
        <v>2015</v>
      </c>
      <c r="M1176" t="str">
        <f>INDEX(RoutesPivot[DepAirport],MATCH($C1176,RoutesPivot[[RouteID]:[RouteID]],0))</f>
        <v>ORD</v>
      </c>
      <c r="N1176" t="str">
        <f>INDEX(RoutesPivot[AirportID],MATCH($C1176,RoutesPivot[[RouteID]:[RouteID]],0))</f>
        <v>IAH</v>
      </c>
      <c r="O1176">
        <f>INDEX(RoutesPivot[Distance],MATCH($C1176,RoutesPivot[[RouteID]:[RouteID]],0))</f>
        <v>800</v>
      </c>
      <c r="P1176">
        <f>INDEX(RoutesPivot[ListPrice],MATCH($C1176,RoutesPivot[[RouteID]:[RouteID]],0))</f>
        <v>200</v>
      </c>
      <c r="Q1176" t="str">
        <f>INDEX(AirportPivot[AirportName],MATCH($N1176,AirportPivot[[AirportID]:[AirportID]],0))</f>
        <v>George Bush Intercontinental/Houston</v>
      </c>
      <c r="R1176">
        <f>INDEX(AirportPivot[Gates (number of available)],MATCH($N1176,AirportPivot[[AirportID]:[AirportID]],0))</f>
        <v>80</v>
      </c>
    </row>
    <row r="1177" spans="1:18" x14ac:dyDescent="0.25">
      <c r="A1177" s="3" t="s">
        <v>1208</v>
      </c>
      <c r="B1177" s="12">
        <v>42052</v>
      </c>
      <c r="C1177" s="4" t="s">
        <v>30</v>
      </c>
      <c r="D1177" s="4">
        <v>2.2999999999999998</v>
      </c>
      <c r="E1177" s="4">
        <v>47</v>
      </c>
      <c r="F1177" s="5">
        <v>0.79166666666666663</v>
      </c>
      <c r="G1177" s="6">
        <v>250</v>
      </c>
      <c r="H1177" s="7">
        <v>41250</v>
      </c>
      <c r="I1177" s="7">
        <f>FlightsPivot[[#This Row],[Total Fare]]*10%</f>
        <v>4125</v>
      </c>
      <c r="J1177" s="7">
        <f>FlightsPivot[[#This Row],[Total Fare]]+FlightsPivot[[#This Row],[10% tax ]]</f>
        <v>45375</v>
      </c>
      <c r="K1177" s="4">
        <v>2</v>
      </c>
      <c r="L1177" s="4">
        <v>2015</v>
      </c>
      <c r="M1177" t="str">
        <f>INDEX(RoutesPivot[DepAirport],MATCH($C1177,RoutesPivot[[RouteID]:[RouteID]],0))</f>
        <v>ORD</v>
      </c>
      <c r="N1177" t="str">
        <f>INDEX(RoutesPivot[AirportID],MATCH($C1177,RoutesPivot[[RouteID]:[RouteID]],0))</f>
        <v>MCO</v>
      </c>
      <c r="O1177">
        <f>INDEX(RoutesPivot[Distance],MATCH($C1177,RoutesPivot[[RouteID]:[RouteID]],0))</f>
        <v>850</v>
      </c>
      <c r="P1177">
        <f>INDEX(RoutesPivot[ListPrice],MATCH($C1177,RoutesPivot[[RouteID]:[RouteID]],0))</f>
        <v>250</v>
      </c>
      <c r="Q1177" t="str">
        <f>INDEX(AirportPivot[AirportName],MATCH($N1177,AirportPivot[[AirportID]:[AirportID]],0))</f>
        <v>Orlando International</v>
      </c>
      <c r="R1177">
        <f>INDEX(AirportPivot[Gates (number of available)],MATCH($N1177,AirportPivot[[AirportID]:[AirportID]],0))</f>
        <v>67</v>
      </c>
    </row>
    <row r="1178" spans="1:18" x14ac:dyDescent="0.25">
      <c r="A1178" s="3" t="s">
        <v>1209</v>
      </c>
      <c r="B1178" s="12">
        <v>42134</v>
      </c>
      <c r="C1178" s="4" t="s">
        <v>70</v>
      </c>
      <c r="D1178" s="4">
        <v>1.6</v>
      </c>
      <c r="E1178" s="4">
        <v>146</v>
      </c>
      <c r="F1178" s="5">
        <v>0.75</v>
      </c>
      <c r="G1178" s="6">
        <v>275</v>
      </c>
      <c r="H1178" s="7">
        <v>50875</v>
      </c>
      <c r="I1178" s="7">
        <f>FlightsPivot[[#This Row],[Total Fare]]*10%</f>
        <v>5087.5</v>
      </c>
      <c r="J1178" s="7">
        <f>FlightsPivot[[#This Row],[Total Fare]]+FlightsPivot[[#This Row],[10% tax ]]</f>
        <v>55962.5</v>
      </c>
      <c r="K1178" s="4">
        <v>5</v>
      </c>
      <c r="L1178" s="4">
        <v>2015</v>
      </c>
      <c r="M1178" t="str">
        <f>INDEX(RoutesPivot[DepAirport],MATCH($C1178,RoutesPivot[[RouteID]:[RouteID]],0))</f>
        <v>ORD</v>
      </c>
      <c r="N1178" t="str">
        <f>INDEX(RoutesPivot[AirportID],MATCH($C1178,RoutesPivot[[RouteID]:[RouteID]],0))</f>
        <v>LAS</v>
      </c>
      <c r="O1178">
        <f>INDEX(RoutesPivot[Distance],MATCH($C1178,RoutesPivot[[RouteID]:[RouteID]],0))</f>
        <v>1100</v>
      </c>
      <c r="P1178">
        <f>INDEX(RoutesPivot[ListPrice],MATCH($C1178,RoutesPivot[[RouteID]:[RouteID]],0))</f>
        <v>275</v>
      </c>
      <c r="Q1178" t="str">
        <f>INDEX(AirportPivot[AirportName],MATCH($N1178,AirportPivot[[AirportID]:[AirportID]],0))</f>
        <v>McCarran International</v>
      </c>
      <c r="R1178">
        <f>INDEX(AirportPivot[Gates (number of available)],MATCH($N1178,AirportPivot[[AirportID]:[AirportID]],0))</f>
        <v>68</v>
      </c>
    </row>
    <row r="1179" spans="1:18" x14ac:dyDescent="0.25">
      <c r="A1179" s="3" t="s">
        <v>1210</v>
      </c>
      <c r="B1179" s="12">
        <v>42257</v>
      </c>
      <c r="C1179" s="4" t="s">
        <v>13</v>
      </c>
      <c r="D1179" s="4">
        <v>1.2</v>
      </c>
      <c r="E1179" s="4">
        <v>30</v>
      </c>
      <c r="F1179" s="5">
        <v>0.79166666666666663</v>
      </c>
      <c r="G1179" s="6">
        <v>250</v>
      </c>
      <c r="H1179" s="7">
        <v>46250</v>
      </c>
      <c r="I1179" s="7">
        <f>FlightsPivot[[#This Row],[Total Fare]]*10%</f>
        <v>4625</v>
      </c>
      <c r="J1179" s="7">
        <f>FlightsPivot[[#This Row],[Total Fare]]+FlightsPivot[[#This Row],[10% tax ]]</f>
        <v>50875</v>
      </c>
      <c r="K1179" s="4">
        <v>9</v>
      </c>
      <c r="L1179" s="4">
        <v>2015</v>
      </c>
      <c r="M1179" t="str">
        <f>INDEX(RoutesPivot[DepAirport],MATCH($C1179,RoutesPivot[[RouteID]:[RouteID]],0))</f>
        <v>ORD</v>
      </c>
      <c r="N1179" t="str">
        <f>INDEX(RoutesPivot[AirportID],MATCH($C1179,RoutesPivot[[RouteID]:[RouteID]],0))</f>
        <v>JFK</v>
      </c>
      <c r="O1179">
        <f>INDEX(RoutesPivot[Distance],MATCH($C1179,RoutesPivot[[RouteID]:[RouteID]],0))</f>
        <v>619</v>
      </c>
      <c r="P1179">
        <f>INDEX(RoutesPivot[ListPrice],MATCH($C1179,RoutesPivot[[RouteID]:[RouteID]],0))</f>
        <v>250</v>
      </c>
      <c r="Q1179" t="str">
        <f>INDEX(AirportPivot[AirportName],MATCH($N1179,AirportPivot[[AirportID]:[AirportID]],0))</f>
        <v>John F Kennedy International</v>
      </c>
      <c r="R1179">
        <f>INDEX(AirportPivot[Gates (number of available)],MATCH($N1179,AirportPivot[[AirportID]:[AirportID]],0))</f>
        <v>120</v>
      </c>
    </row>
    <row r="1180" spans="1:18" x14ac:dyDescent="0.25">
      <c r="A1180" s="3" t="s">
        <v>1211</v>
      </c>
      <c r="B1180" s="12">
        <v>42030</v>
      </c>
      <c r="C1180" s="4" t="s">
        <v>23</v>
      </c>
      <c r="D1180" s="4">
        <v>1.8</v>
      </c>
      <c r="E1180" s="4">
        <v>133</v>
      </c>
      <c r="F1180" s="5">
        <v>0.29166666666666669</v>
      </c>
      <c r="G1180" s="6">
        <v>300</v>
      </c>
      <c r="H1180" s="7">
        <v>55500</v>
      </c>
      <c r="I1180" s="7">
        <f>FlightsPivot[[#This Row],[Total Fare]]*10%</f>
        <v>5550</v>
      </c>
      <c r="J1180" s="7">
        <f>FlightsPivot[[#This Row],[Total Fare]]+FlightsPivot[[#This Row],[10% tax ]]</f>
        <v>61050</v>
      </c>
      <c r="K1180" s="4">
        <v>1</v>
      </c>
      <c r="L1180" s="4">
        <v>2015</v>
      </c>
      <c r="M1180" t="str">
        <f>INDEX(RoutesPivot[DepAirport],MATCH($C1180,RoutesPivot[[RouteID]:[RouteID]],0))</f>
        <v>ORD</v>
      </c>
      <c r="N1180" t="str">
        <f>INDEX(RoutesPivot[AirportID],MATCH($C1180,RoutesPivot[[RouteID]:[RouteID]],0))</f>
        <v>DEN</v>
      </c>
      <c r="O1180">
        <f>INDEX(RoutesPivot[Distance],MATCH($C1180,RoutesPivot[[RouteID]:[RouteID]],0))</f>
        <v>800</v>
      </c>
      <c r="P1180">
        <f>INDEX(RoutesPivot[ListPrice],MATCH($C1180,RoutesPivot[[RouteID]:[RouteID]],0))</f>
        <v>300</v>
      </c>
      <c r="Q1180" t="str">
        <f>INDEX(AirportPivot[AirportName],MATCH($N1180,AirportPivot[[AirportID]:[AirportID]],0))</f>
        <v>Denver International</v>
      </c>
      <c r="R1180">
        <f>INDEX(AirportPivot[Gates (number of available)],MATCH($N1180,AirportPivot[[AirportID]:[AirportID]],0))</f>
        <v>75</v>
      </c>
    </row>
    <row r="1181" spans="1:18" x14ac:dyDescent="0.25">
      <c r="A1181" s="3" t="s">
        <v>1212</v>
      </c>
      <c r="B1181" s="12">
        <v>41672</v>
      </c>
      <c r="C1181" s="4" t="s">
        <v>27</v>
      </c>
      <c r="D1181" s="4">
        <v>9.5</v>
      </c>
      <c r="E1181" s="4">
        <v>195</v>
      </c>
      <c r="F1181" s="5">
        <v>0.70833333333333337</v>
      </c>
      <c r="G1181" s="6">
        <v>200</v>
      </c>
      <c r="H1181" s="7">
        <v>33000</v>
      </c>
      <c r="I1181" s="7">
        <f>FlightsPivot[[#This Row],[Total Fare]]*10%</f>
        <v>3300</v>
      </c>
      <c r="J1181" s="7">
        <f>FlightsPivot[[#This Row],[Total Fare]]+FlightsPivot[[#This Row],[10% tax ]]</f>
        <v>36300</v>
      </c>
      <c r="K1181" s="4">
        <v>2</v>
      </c>
      <c r="L1181" s="4">
        <v>2014</v>
      </c>
      <c r="M1181" t="str">
        <f>INDEX(RoutesPivot[DepAirport],MATCH($C1181,RoutesPivot[[RouteID]:[RouteID]],0))</f>
        <v>ORD</v>
      </c>
      <c r="N1181" t="str">
        <f>INDEX(RoutesPivot[AirportID],MATCH($C1181,RoutesPivot[[RouteID]:[RouteID]],0))</f>
        <v>ATL</v>
      </c>
      <c r="O1181">
        <f>INDEX(RoutesPivot[Distance],MATCH($C1181,RoutesPivot[[RouteID]:[RouteID]],0))</f>
        <v>510</v>
      </c>
      <c r="P1181">
        <f>INDEX(RoutesPivot[ListPrice],MATCH($C1181,RoutesPivot[[RouteID]:[RouteID]],0))</f>
        <v>200</v>
      </c>
      <c r="Q1181" t="str">
        <f>INDEX(AirportPivot[AirportName],MATCH($N1181,AirportPivot[[AirportID]:[AirportID]],0))</f>
        <v>Hartsfield-Jackson Atlanta International</v>
      </c>
      <c r="R1181">
        <f>INDEX(AirportPivot[Gates (number of available)],MATCH($N1181,AirportPivot[[AirportID]:[AirportID]],0))</f>
        <v>100</v>
      </c>
    </row>
    <row r="1182" spans="1:18" x14ac:dyDescent="0.25">
      <c r="A1182" s="3" t="s">
        <v>1213</v>
      </c>
      <c r="B1182" s="12">
        <v>41794</v>
      </c>
      <c r="C1182" s="4" t="s">
        <v>53</v>
      </c>
      <c r="D1182" s="4">
        <v>3.6</v>
      </c>
      <c r="E1182" s="4">
        <v>170</v>
      </c>
      <c r="F1182" s="5">
        <v>0.47916666666666669</v>
      </c>
      <c r="G1182" s="6">
        <v>330</v>
      </c>
      <c r="H1182" s="7">
        <v>54450</v>
      </c>
      <c r="I1182" s="7">
        <f>FlightsPivot[[#This Row],[Total Fare]]*10%</f>
        <v>5445</v>
      </c>
      <c r="J1182" s="7">
        <f>FlightsPivot[[#This Row],[Total Fare]]+FlightsPivot[[#This Row],[10% tax ]]</f>
        <v>59895</v>
      </c>
      <c r="K1182" s="4">
        <v>6</v>
      </c>
      <c r="L1182" s="4">
        <v>2014</v>
      </c>
      <c r="M1182" t="str">
        <f>INDEX(RoutesPivot[DepAirport],MATCH($C1182,RoutesPivot[[RouteID]:[RouteID]],0))</f>
        <v>ORD</v>
      </c>
      <c r="N1182" t="str">
        <f>INDEX(RoutesPivot[AirportID],MATCH($C1182,RoutesPivot[[RouteID]:[RouteID]],0))</f>
        <v>FLL</v>
      </c>
      <c r="O1182">
        <f>INDEX(RoutesPivot[Distance],MATCH($C1182,RoutesPivot[[RouteID]:[RouteID]],0))</f>
        <v>940</v>
      </c>
      <c r="P1182">
        <f>INDEX(RoutesPivot[ListPrice],MATCH($C1182,RoutesPivot[[RouteID]:[RouteID]],0))</f>
        <v>300</v>
      </c>
      <c r="Q1182" t="str">
        <f>INDEX(AirportPivot[AirportName],MATCH($N1182,AirportPivot[[AirportID]:[AirportID]],0))</f>
        <v>Fort Lauderdale/Hollywood International</v>
      </c>
      <c r="R1182">
        <f>INDEX(AirportPivot[Gates (number of available)],MATCH($N1182,AirportPivot[[AirportID]:[AirportID]],0))</f>
        <v>55</v>
      </c>
    </row>
    <row r="1183" spans="1:18" x14ac:dyDescent="0.25">
      <c r="A1183" s="3" t="s">
        <v>1214</v>
      </c>
      <c r="B1183" s="12">
        <v>42201</v>
      </c>
      <c r="C1183" s="4" t="s">
        <v>21</v>
      </c>
      <c r="D1183" s="4">
        <v>2.4</v>
      </c>
      <c r="E1183" s="4">
        <v>183</v>
      </c>
      <c r="F1183" s="5">
        <v>0.70833333333333337</v>
      </c>
      <c r="G1183" s="6">
        <v>137.5</v>
      </c>
      <c r="H1183" s="7">
        <v>22687.5</v>
      </c>
      <c r="I1183" s="7">
        <f>FlightsPivot[[#This Row],[Total Fare]]*10%</f>
        <v>2268.75</v>
      </c>
      <c r="J1183" s="7">
        <f>FlightsPivot[[#This Row],[Total Fare]]+FlightsPivot[[#This Row],[10% tax ]]</f>
        <v>24956.25</v>
      </c>
      <c r="K1183" s="4">
        <v>7</v>
      </c>
      <c r="L1183" s="4">
        <v>2015</v>
      </c>
      <c r="M1183" t="str">
        <f>INDEX(RoutesPivot[DepAirport],MATCH($C1183,RoutesPivot[[RouteID]:[RouteID]],0))</f>
        <v>ORD</v>
      </c>
      <c r="N1183" t="str">
        <f>INDEX(RoutesPivot[AirportID],MATCH($C1183,RoutesPivot[[RouteID]:[RouteID]],0))</f>
        <v>CLT</v>
      </c>
      <c r="O1183">
        <f>INDEX(RoutesPivot[Distance],MATCH($C1183,RoutesPivot[[RouteID]:[RouteID]],0))</f>
        <v>700</v>
      </c>
      <c r="P1183">
        <f>INDEX(RoutesPivot[ListPrice],MATCH($C1183,RoutesPivot[[RouteID]:[RouteID]],0))</f>
        <v>125</v>
      </c>
      <c r="Q1183" t="str">
        <f>INDEX(AirportPivot[AirportName],MATCH($N1183,AirportPivot[[AirportID]:[AirportID]],0))</f>
        <v>Charlotte/Douglas International</v>
      </c>
      <c r="R1183">
        <f>INDEX(AirportPivot[Gates (number of available)],MATCH($N1183,AirportPivot[[AirportID]:[AirportID]],0))</f>
        <v>65</v>
      </c>
    </row>
    <row r="1184" spans="1:18" x14ac:dyDescent="0.25">
      <c r="A1184" s="3" t="s">
        <v>1215</v>
      </c>
      <c r="B1184" s="12">
        <v>42234</v>
      </c>
      <c r="C1184" s="4" t="s">
        <v>80</v>
      </c>
      <c r="D1184" s="4">
        <v>0.7</v>
      </c>
      <c r="E1184" s="4">
        <v>191</v>
      </c>
      <c r="F1184" s="5">
        <v>0.75</v>
      </c>
      <c r="G1184" s="6">
        <v>330</v>
      </c>
      <c r="H1184" s="7">
        <v>54450</v>
      </c>
      <c r="I1184" s="7">
        <f>FlightsPivot[[#This Row],[Total Fare]]*10%</f>
        <v>5445</v>
      </c>
      <c r="J1184" s="7">
        <f>FlightsPivot[[#This Row],[Total Fare]]+FlightsPivot[[#This Row],[10% tax ]]</f>
        <v>59895</v>
      </c>
      <c r="K1184" s="4">
        <v>8</v>
      </c>
      <c r="L1184" s="4">
        <v>2015</v>
      </c>
      <c r="M1184" t="str">
        <f>INDEX(RoutesPivot[DepAirport],MATCH($C1184,RoutesPivot[[RouteID]:[RouteID]],0))</f>
        <v>ORD</v>
      </c>
      <c r="N1184" t="str">
        <f>INDEX(RoutesPivot[AirportID],MATCH($C1184,RoutesPivot[[RouteID]:[RouteID]],0))</f>
        <v>MIA</v>
      </c>
      <c r="O1184">
        <f>INDEX(RoutesPivot[Distance],MATCH($C1184,RoutesPivot[[RouteID]:[RouteID]],0))</f>
        <v>1000</v>
      </c>
      <c r="P1184">
        <f>INDEX(RoutesPivot[ListPrice],MATCH($C1184,RoutesPivot[[RouteID]:[RouteID]],0))</f>
        <v>300</v>
      </c>
      <c r="Q1184" t="str">
        <f>INDEX(AirportPivot[AirportName],MATCH($N1184,AirportPivot[[AirportID]:[AirportID]],0))</f>
        <v>Miami International</v>
      </c>
      <c r="R1184">
        <f>INDEX(AirportPivot[Gates (number of available)],MATCH($N1184,AirportPivot[[AirportID]:[AirportID]],0))</f>
        <v>80</v>
      </c>
    </row>
    <row r="1185" spans="1:18" x14ac:dyDescent="0.25">
      <c r="A1185" s="3" t="s">
        <v>1216</v>
      </c>
      <c r="B1185" s="12">
        <v>41815</v>
      </c>
      <c r="C1185" s="4" t="s">
        <v>17</v>
      </c>
      <c r="D1185" s="4">
        <v>4.8</v>
      </c>
      <c r="E1185" s="4">
        <v>168</v>
      </c>
      <c r="F1185" s="5">
        <v>0.625</v>
      </c>
      <c r="G1185" s="6">
        <v>385</v>
      </c>
      <c r="H1185" s="7">
        <v>63525</v>
      </c>
      <c r="I1185" s="7">
        <f>FlightsPivot[[#This Row],[Total Fare]]*10%</f>
        <v>6352.5</v>
      </c>
      <c r="J1185" s="7">
        <f>FlightsPivot[[#This Row],[Total Fare]]+FlightsPivot[[#This Row],[10% tax ]]</f>
        <v>69877.5</v>
      </c>
      <c r="K1185" s="4">
        <v>6</v>
      </c>
      <c r="L1185" s="4">
        <v>2014</v>
      </c>
      <c r="M1185" t="str">
        <f>INDEX(RoutesPivot[DepAirport],MATCH($C1185,RoutesPivot[[RouteID]:[RouteID]],0))</f>
        <v>ORD</v>
      </c>
      <c r="N1185" t="str">
        <f>INDEX(RoutesPivot[AirportID],MATCH($C1185,RoutesPivot[[RouteID]:[RouteID]],0))</f>
        <v>LAX</v>
      </c>
      <c r="O1185">
        <f>INDEX(RoutesPivot[Distance],MATCH($C1185,RoutesPivot[[RouteID]:[RouteID]],0))</f>
        <v>1518</v>
      </c>
      <c r="P1185">
        <f>INDEX(RoutesPivot[ListPrice],MATCH($C1185,RoutesPivot[[RouteID]:[RouteID]],0))</f>
        <v>350</v>
      </c>
      <c r="Q1185" t="str">
        <f>INDEX(AirportPivot[AirportName],MATCH($N1185,AirportPivot[[AirportID]:[AirportID]],0))</f>
        <v>Los Angeles International</v>
      </c>
      <c r="R1185">
        <f>INDEX(AirportPivot[Gates (number of available)],MATCH($N1185,AirportPivot[[AirportID]:[AirportID]],0))</f>
        <v>86</v>
      </c>
    </row>
    <row r="1186" spans="1:18" x14ac:dyDescent="0.25">
      <c r="A1186" s="3" t="s">
        <v>1217</v>
      </c>
      <c r="B1186" s="12">
        <v>42226</v>
      </c>
      <c r="C1186" s="4" t="s">
        <v>15</v>
      </c>
      <c r="D1186" s="4">
        <v>1.3</v>
      </c>
      <c r="E1186" s="4">
        <v>89</v>
      </c>
      <c r="F1186" s="5">
        <v>0.41666666666666669</v>
      </c>
      <c r="G1186" s="6">
        <v>247.5</v>
      </c>
      <c r="H1186" s="7">
        <v>44797.5</v>
      </c>
      <c r="I1186" s="7">
        <f>FlightsPivot[[#This Row],[Total Fare]]*10%</f>
        <v>4479.75</v>
      </c>
      <c r="J1186" s="7">
        <f>FlightsPivot[[#This Row],[Total Fare]]+FlightsPivot[[#This Row],[10% tax ]]</f>
        <v>49277.25</v>
      </c>
      <c r="K1186" s="4">
        <v>8</v>
      </c>
      <c r="L1186" s="4">
        <v>2015</v>
      </c>
      <c r="M1186" t="str">
        <f>INDEX(RoutesPivot[DepAirport],MATCH($C1186,RoutesPivot[[RouteID]:[RouteID]],0))</f>
        <v>ORD</v>
      </c>
      <c r="N1186" t="str">
        <f>INDEX(RoutesPivot[AirportID],MATCH($C1186,RoutesPivot[[RouteID]:[RouteID]],0))</f>
        <v>EWR</v>
      </c>
      <c r="O1186">
        <f>INDEX(RoutesPivot[Distance],MATCH($C1186,RoutesPivot[[RouteID]:[RouteID]],0))</f>
        <v>600</v>
      </c>
      <c r="P1186">
        <f>INDEX(RoutesPivot[ListPrice],MATCH($C1186,RoutesPivot[[RouteID]:[RouteID]],0))</f>
        <v>225</v>
      </c>
      <c r="Q1186" t="str">
        <f>INDEX(AirportPivot[AirportName],MATCH($N1186,AirportPivot[[AirportID]:[AirportID]],0))</f>
        <v>Newark Liberty International</v>
      </c>
      <c r="R1186">
        <f>INDEX(AirportPivot[Gates (number of available)],MATCH($N1186,AirportPivot[[AirportID]:[AirportID]],0))</f>
        <v>82</v>
      </c>
    </row>
    <row r="1187" spans="1:18" x14ac:dyDescent="0.25">
      <c r="A1187" s="3" t="s">
        <v>1218</v>
      </c>
      <c r="B1187" s="12">
        <v>42124</v>
      </c>
      <c r="C1187" s="4" t="s">
        <v>37</v>
      </c>
      <c r="D1187" s="4">
        <v>2.2000000000000002</v>
      </c>
      <c r="E1187" s="4">
        <v>28</v>
      </c>
      <c r="F1187" s="5">
        <v>0.875</v>
      </c>
      <c r="G1187" s="6">
        <v>350</v>
      </c>
      <c r="H1187" s="7">
        <v>64750</v>
      </c>
      <c r="I1187" s="7">
        <f>FlightsPivot[[#This Row],[Total Fare]]*10%</f>
        <v>6475</v>
      </c>
      <c r="J1187" s="7">
        <f>FlightsPivot[[#This Row],[Total Fare]]+FlightsPivot[[#This Row],[10% tax ]]</f>
        <v>71225</v>
      </c>
      <c r="K1187" s="4">
        <v>4</v>
      </c>
      <c r="L1187" s="4">
        <v>2015</v>
      </c>
      <c r="M1187" t="str">
        <f>INDEX(RoutesPivot[DepAirport],MATCH($C1187,RoutesPivot[[RouteID]:[RouteID]],0))</f>
        <v>ORD</v>
      </c>
      <c r="N1187" t="str">
        <f>INDEX(RoutesPivot[AirportID],MATCH($C1187,RoutesPivot[[RouteID]:[RouteID]],0))</f>
        <v>SEA</v>
      </c>
      <c r="O1187">
        <f>INDEX(RoutesPivot[Distance],MATCH($C1187,RoutesPivot[[RouteID]:[RouteID]],0))</f>
        <v>1500</v>
      </c>
      <c r="P1187">
        <f>INDEX(RoutesPivot[ListPrice],MATCH($C1187,RoutesPivot[[RouteID]:[RouteID]],0))</f>
        <v>350</v>
      </c>
      <c r="Q1187" t="str">
        <f>INDEX(AirportPivot[AirportName],MATCH($N1187,AirportPivot[[AirportID]:[AirportID]],0))</f>
        <v>Seattle-Tacoma International</v>
      </c>
      <c r="R1187">
        <f>INDEX(AirportPivot[Gates (number of available)],MATCH($N1187,AirportPivot[[AirportID]:[AirportID]],0))</f>
        <v>58</v>
      </c>
    </row>
    <row r="1188" spans="1:18" x14ac:dyDescent="0.25">
      <c r="A1188" s="3" t="s">
        <v>1219</v>
      </c>
      <c r="B1188" s="12">
        <v>41770</v>
      </c>
      <c r="C1188" s="4" t="s">
        <v>25</v>
      </c>
      <c r="D1188" s="4">
        <v>1.3</v>
      </c>
      <c r="E1188" s="4">
        <v>165</v>
      </c>
      <c r="F1188" s="5">
        <v>0.79166666666666663</v>
      </c>
      <c r="G1188" s="6">
        <v>200</v>
      </c>
      <c r="H1188" s="7">
        <v>33000</v>
      </c>
      <c r="I1188" s="7">
        <f>FlightsPivot[[#This Row],[Total Fare]]*10%</f>
        <v>3300</v>
      </c>
      <c r="J1188" s="7">
        <f>FlightsPivot[[#This Row],[Total Fare]]+FlightsPivot[[#This Row],[10% tax ]]</f>
        <v>36300</v>
      </c>
      <c r="K1188" s="4">
        <v>5</v>
      </c>
      <c r="L1188" s="4">
        <v>2014</v>
      </c>
      <c r="M1188" t="str">
        <f>INDEX(RoutesPivot[DepAirport],MATCH($C1188,RoutesPivot[[RouteID]:[RouteID]],0))</f>
        <v>ORD</v>
      </c>
      <c r="N1188" t="str">
        <f>INDEX(RoutesPivot[AirportID],MATCH($C1188,RoutesPivot[[RouteID]:[RouteID]],0))</f>
        <v>DFW</v>
      </c>
      <c r="O1188">
        <f>INDEX(RoutesPivot[Distance],MATCH($C1188,RoutesPivot[[RouteID]:[RouteID]],0))</f>
        <v>700</v>
      </c>
      <c r="P1188">
        <f>INDEX(RoutesPivot[ListPrice],MATCH($C1188,RoutesPivot[[RouteID]:[RouteID]],0))</f>
        <v>200</v>
      </c>
      <c r="Q1188" t="str">
        <f>INDEX(AirportPivot[AirportName],MATCH($N1188,AirportPivot[[AirportID]:[AirportID]],0))</f>
        <v>Dallas/Fort Worth International</v>
      </c>
      <c r="R1188">
        <f>INDEX(AirportPivot[Gates (number of available)],MATCH($N1188,AirportPivot[[AirportID]:[AirportID]],0))</f>
        <v>130</v>
      </c>
    </row>
    <row r="1189" spans="1:18" x14ac:dyDescent="0.25">
      <c r="A1189" s="3" t="s">
        <v>1220</v>
      </c>
      <c r="B1189" s="12">
        <v>41881</v>
      </c>
      <c r="C1189" s="4" t="s">
        <v>27</v>
      </c>
      <c r="D1189" s="4">
        <v>8.6</v>
      </c>
      <c r="E1189" s="4">
        <v>10</v>
      </c>
      <c r="F1189" s="5">
        <v>0.70833333333333337</v>
      </c>
      <c r="G1189" s="6">
        <v>220</v>
      </c>
      <c r="H1189" s="7">
        <v>40700</v>
      </c>
      <c r="I1189" s="7">
        <f>FlightsPivot[[#This Row],[Total Fare]]*10%</f>
        <v>4070</v>
      </c>
      <c r="J1189" s="7">
        <f>FlightsPivot[[#This Row],[Total Fare]]+FlightsPivot[[#This Row],[10% tax ]]</f>
        <v>44770</v>
      </c>
      <c r="K1189" s="4">
        <v>8</v>
      </c>
      <c r="L1189" s="4">
        <v>2014</v>
      </c>
      <c r="M1189" t="str">
        <f>INDEX(RoutesPivot[DepAirport],MATCH($C1189,RoutesPivot[[RouteID]:[RouteID]],0))</f>
        <v>ORD</v>
      </c>
      <c r="N1189" t="str">
        <f>INDEX(RoutesPivot[AirportID],MATCH($C1189,RoutesPivot[[RouteID]:[RouteID]],0))</f>
        <v>ATL</v>
      </c>
      <c r="O1189">
        <f>INDEX(RoutesPivot[Distance],MATCH($C1189,RoutesPivot[[RouteID]:[RouteID]],0))</f>
        <v>510</v>
      </c>
      <c r="P1189">
        <f>INDEX(RoutesPivot[ListPrice],MATCH($C1189,RoutesPivot[[RouteID]:[RouteID]],0))</f>
        <v>200</v>
      </c>
      <c r="Q1189" t="str">
        <f>INDEX(AirportPivot[AirportName],MATCH($N1189,AirportPivot[[AirportID]:[AirportID]],0))</f>
        <v>Hartsfield-Jackson Atlanta International</v>
      </c>
      <c r="R1189">
        <f>INDEX(AirportPivot[Gates (number of available)],MATCH($N1189,AirportPivot[[AirportID]:[AirportID]],0))</f>
        <v>100</v>
      </c>
    </row>
    <row r="1190" spans="1:18" x14ac:dyDescent="0.25">
      <c r="A1190" s="3" t="s">
        <v>1221</v>
      </c>
      <c r="B1190" s="12">
        <v>42121</v>
      </c>
      <c r="C1190" s="4" t="s">
        <v>70</v>
      </c>
      <c r="D1190" s="4">
        <v>0.9</v>
      </c>
      <c r="E1190" s="4">
        <v>182</v>
      </c>
      <c r="F1190" s="5">
        <v>0.72916666666666663</v>
      </c>
      <c r="G1190" s="6">
        <v>275</v>
      </c>
      <c r="H1190" s="7">
        <v>45375</v>
      </c>
      <c r="I1190" s="7">
        <f>FlightsPivot[[#This Row],[Total Fare]]*10%</f>
        <v>4537.5</v>
      </c>
      <c r="J1190" s="7">
        <f>FlightsPivot[[#This Row],[Total Fare]]+FlightsPivot[[#This Row],[10% tax ]]</f>
        <v>49912.5</v>
      </c>
      <c r="K1190" s="4">
        <v>4</v>
      </c>
      <c r="L1190" s="4">
        <v>2015</v>
      </c>
      <c r="M1190" t="str">
        <f>INDEX(RoutesPivot[DepAirport],MATCH($C1190,RoutesPivot[[RouteID]:[RouteID]],0))</f>
        <v>ORD</v>
      </c>
      <c r="N1190" t="str">
        <f>INDEX(RoutesPivot[AirportID],MATCH($C1190,RoutesPivot[[RouteID]:[RouteID]],0))</f>
        <v>LAS</v>
      </c>
      <c r="O1190">
        <f>INDEX(RoutesPivot[Distance],MATCH($C1190,RoutesPivot[[RouteID]:[RouteID]],0))</f>
        <v>1100</v>
      </c>
      <c r="P1190">
        <f>INDEX(RoutesPivot[ListPrice],MATCH($C1190,RoutesPivot[[RouteID]:[RouteID]],0))</f>
        <v>275</v>
      </c>
      <c r="Q1190" t="str">
        <f>INDEX(AirportPivot[AirportName],MATCH($N1190,AirportPivot[[AirportID]:[AirportID]],0))</f>
        <v>McCarran International</v>
      </c>
      <c r="R1190">
        <f>INDEX(AirportPivot[Gates (number of available)],MATCH($N1190,AirportPivot[[AirportID]:[AirportID]],0))</f>
        <v>68</v>
      </c>
    </row>
    <row r="1191" spans="1:18" x14ac:dyDescent="0.25">
      <c r="A1191" s="3" t="s">
        <v>1222</v>
      </c>
      <c r="B1191" s="12">
        <v>42056</v>
      </c>
      <c r="C1191" s="4" t="s">
        <v>86</v>
      </c>
      <c r="D1191" s="4">
        <v>4.2</v>
      </c>
      <c r="E1191" s="4">
        <v>49</v>
      </c>
      <c r="F1191" s="5">
        <v>0.70833333333333337</v>
      </c>
      <c r="G1191" s="6">
        <v>115</v>
      </c>
      <c r="H1191" s="7">
        <v>18975</v>
      </c>
      <c r="I1191" s="7">
        <f>FlightsPivot[[#This Row],[Total Fare]]*10%</f>
        <v>1897.5</v>
      </c>
      <c r="J1191" s="7">
        <f>FlightsPivot[[#This Row],[Total Fare]]+FlightsPivot[[#This Row],[10% tax ]]</f>
        <v>20872.5</v>
      </c>
      <c r="K1191" s="4">
        <v>2</v>
      </c>
      <c r="L1191" s="4">
        <v>2015</v>
      </c>
      <c r="M1191" t="str">
        <f>INDEX(RoutesPivot[DepAirport],MATCH($C1191,RoutesPivot[[RouteID]:[RouteID]],0))</f>
        <v>ORD</v>
      </c>
      <c r="N1191" t="str">
        <f>INDEX(RoutesPivot[AirportID],MATCH($C1191,RoutesPivot[[RouteID]:[RouteID]],0))</f>
        <v>DTW</v>
      </c>
      <c r="O1191">
        <f>INDEX(RoutesPivot[Distance],MATCH($C1191,RoutesPivot[[RouteID]:[RouteID]],0))</f>
        <v>200</v>
      </c>
      <c r="P1191">
        <f>INDEX(RoutesPivot[ListPrice],MATCH($C1191,RoutesPivot[[RouteID]:[RouteID]],0))</f>
        <v>115</v>
      </c>
      <c r="Q1191" t="str">
        <f>INDEX(AirportPivot[AirportName],MATCH($N1191,AirportPivot[[AirportID]:[AirportID]],0))</f>
        <v>Detroit Metropolitan Wayne County</v>
      </c>
      <c r="R1191">
        <f>INDEX(AirportPivot[Gates (number of available)],MATCH($N1191,AirportPivot[[AirportID]:[AirportID]],0))</f>
        <v>60</v>
      </c>
    </row>
    <row r="1192" spans="1:18" x14ac:dyDescent="0.25">
      <c r="A1192" s="3" t="s">
        <v>1223</v>
      </c>
      <c r="B1192" s="12">
        <v>41958</v>
      </c>
      <c r="C1192" s="4" t="s">
        <v>33</v>
      </c>
      <c r="D1192" s="4">
        <v>1.7</v>
      </c>
      <c r="E1192" s="4">
        <v>22</v>
      </c>
      <c r="F1192" s="5">
        <v>0.70833333333333337</v>
      </c>
      <c r="G1192" s="6">
        <v>375</v>
      </c>
      <c r="H1192" s="7">
        <v>69375</v>
      </c>
      <c r="I1192" s="7">
        <f>FlightsPivot[[#This Row],[Total Fare]]*10%</f>
        <v>6937.5</v>
      </c>
      <c r="J1192" s="7">
        <f>FlightsPivot[[#This Row],[Total Fare]]+FlightsPivot[[#This Row],[10% tax ]]</f>
        <v>76312.5</v>
      </c>
      <c r="K1192" s="4">
        <v>11</v>
      </c>
      <c r="L1192" s="4">
        <v>2014</v>
      </c>
      <c r="M1192" t="str">
        <f>INDEX(RoutesPivot[DepAirport],MATCH($C1192,RoutesPivot[[RouteID]:[RouteID]],0))</f>
        <v>ORD</v>
      </c>
      <c r="N1192" t="str">
        <f>INDEX(RoutesPivot[AirportID],MATCH($C1192,RoutesPivot[[RouteID]:[RouteID]],0))</f>
        <v>SFO</v>
      </c>
      <c r="O1192">
        <f>INDEX(RoutesPivot[Distance],MATCH($C1192,RoutesPivot[[RouteID]:[RouteID]],0))</f>
        <v>1600</v>
      </c>
      <c r="P1192">
        <f>INDEX(RoutesPivot[ListPrice],MATCH($C1192,RoutesPivot[[RouteID]:[RouteID]],0))</f>
        <v>375</v>
      </c>
      <c r="Q1192" t="str">
        <f>INDEX(AirportPivot[AirportName],MATCH($N1192,AirportPivot[[AirportID]:[AirportID]],0))</f>
        <v>San Francisco International</v>
      </c>
      <c r="R1192">
        <f>INDEX(AirportPivot[Gates (number of available)],MATCH($N1192,AirportPivot[[AirportID]:[AirportID]],0))</f>
        <v>70</v>
      </c>
    </row>
    <row r="1193" spans="1:18" x14ac:dyDescent="0.25">
      <c r="A1193" s="3" t="s">
        <v>1224</v>
      </c>
      <c r="B1193" s="12">
        <v>42015</v>
      </c>
      <c r="C1193" s="4" t="s">
        <v>25</v>
      </c>
      <c r="D1193" s="4">
        <v>1.2</v>
      </c>
      <c r="E1193" s="4">
        <v>86</v>
      </c>
      <c r="F1193" s="5">
        <v>0.33333333333333331</v>
      </c>
      <c r="G1193" s="6">
        <v>200</v>
      </c>
      <c r="H1193" s="7">
        <v>36200</v>
      </c>
      <c r="I1193" s="7">
        <f>FlightsPivot[[#This Row],[Total Fare]]*10%</f>
        <v>3620</v>
      </c>
      <c r="J1193" s="7">
        <f>FlightsPivot[[#This Row],[Total Fare]]+FlightsPivot[[#This Row],[10% tax ]]</f>
        <v>39820</v>
      </c>
      <c r="K1193" s="4">
        <v>1</v>
      </c>
      <c r="L1193" s="4">
        <v>2015</v>
      </c>
      <c r="M1193" t="str">
        <f>INDEX(RoutesPivot[DepAirport],MATCH($C1193,RoutesPivot[[RouteID]:[RouteID]],0))</f>
        <v>ORD</v>
      </c>
      <c r="N1193" t="str">
        <f>INDEX(RoutesPivot[AirportID],MATCH($C1193,RoutesPivot[[RouteID]:[RouteID]],0))</f>
        <v>DFW</v>
      </c>
      <c r="O1193">
        <f>INDEX(RoutesPivot[Distance],MATCH($C1193,RoutesPivot[[RouteID]:[RouteID]],0))</f>
        <v>700</v>
      </c>
      <c r="P1193">
        <f>INDEX(RoutesPivot[ListPrice],MATCH($C1193,RoutesPivot[[RouteID]:[RouteID]],0))</f>
        <v>200</v>
      </c>
      <c r="Q1193" t="str">
        <f>INDEX(AirportPivot[AirportName],MATCH($N1193,AirportPivot[[AirportID]:[AirportID]],0))</f>
        <v>Dallas/Fort Worth International</v>
      </c>
      <c r="R1193">
        <f>INDEX(AirportPivot[Gates (number of available)],MATCH($N1193,AirportPivot[[AirportID]:[AirportID]],0))</f>
        <v>130</v>
      </c>
    </row>
    <row r="1194" spans="1:18" x14ac:dyDescent="0.25">
      <c r="A1194" s="3" t="s">
        <v>1225</v>
      </c>
      <c r="B1194" s="12">
        <v>41767</v>
      </c>
      <c r="C1194" s="4" t="s">
        <v>21</v>
      </c>
      <c r="D1194" s="4">
        <v>1.6</v>
      </c>
      <c r="E1194" s="4">
        <v>20</v>
      </c>
      <c r="F1194" s="5">
        <v>0.41666666666666669</v>
      </c>
      <c r="G1194" s="6">
        <v>125</v>
      </c>
      <c r="H1194" s="7">
        <v>23125</v>
      </c>
      <c r="I1194" s="7">
        <f>FlightsPivot[[#This Row],[Total Fare]]*10%</f>
        <v>2312.5</v>
      </c>
      <c r="J1194" s="7">
        <f>FlightsPivot[[#This Row],[Total Fare]]+FlightsPivot[[#This Row],[10% tax ]]</f>
        <v>25437.5</v>
      </c>
      <c r="K1194" s="4">
        <v>5</v>
      </c>
      <c r="L1194" s="4">
        <v>2014</v>
      </c>
      <c r="M1194" t="str">
        <f>INDEX(RoutesPivot[DepAirport],MATCH($C1194,RoutesPivot[[RouteID]:[RouteID]],0))</f>
        <v>ORD</v>
      </c>
      <c r="N1194" t="str">
        <f>INDEX(RoutesPivot[AirportID],MATCH($C1194,RoutesPivot[[RouteID]:[RouteID]],0))</f>
        <v>CLT</v>
      </c>
      <c r="O1194">
        <f>INDEX(RoutesPivot[Distance],MATCH($C1194,RoutesPivot[[RouteID]:[RouteID]],0))</f>
        <v>700</v>
      </c>
      <c r="P1194">
        <f>INDEX(RoutesPivot[ListPrice],MATCH($C1194,RoutesPivot[[RouteID]:[RouteID]],0))</f>
        <v>125</v>
      </c>
      <c r="Q1194" t="str">
        <f>INDEX(AirportPivot[AirportName],MATCH($N1194,AirportPivot[[AirportID]:[AirportID]],0))</f>
        <v>Charlotte/Douglas International</v>
      </c>
      <c r="R1194">
        <f>INDEX(AirportPivot[Gates (number of available)],MATCH($N1194,AirportPivot[[AirportID]:[AirportID]],0))</f>
        <v>65</v>
      </c>
    </row>
    <row r="1195" spans="1:18" x14ac:dyDescent="0.25">
      <c r="A1195" s="3" t="s">
        <v>1226</v>
      </c>
      <c r="B1195" s="12">
        <v>41821</v>
      </c>
      <c r="C1195" s="4" t="s">
        <v>19</v>
      </c>
      <c r="D1195" s="4">
        <v>3.5</v>
      </c>
      <c r="E1195" s="4">
        <v>36</v>
      </c>
      <c r="F1195" s="5">
        <v>0.375</v>
      </c>
      <c r="G1195" s="6">
        <v>220</v>
      </c>
      <c r="H1195" s="7">
        <v>36300</v>
      </c>
      <c r="I1195" s="7">
        <f>FlightsPivot[[#This Row],[Total Fare]]*10%</f>
        <v>3630</v>
      </c>
      <c r="J1195" s="7">
        <f>FlightsPivot[[#This Row],[Total Fare]]+FlightsPivot[[#This Row],[10% tax ]]</f>
        <v>39930</v>
      </c>
      <c r="K1195" s="4">
        <v>7</v>
      </c>
      <c r="L1195" s="4">
        <v>2014</v>
      </c>
      <c r="M1195" t="str">
        <f>INDEX(RoutesPivot[DepAirport],MATCH($C1195,RoutesPivot[[RouteID]:[RouteID]],0))</f>
        <v>ORD</v>
      </c>
      <c r="N1195" t="str">
        <f>INDEX(RoutesPivot[AirportID],MATCH($C1195,RoutesPivot[[RouteID]:[RouteID]],0))</f>
        <v>IAH</v>
      </c>
      <c r="O1195">
        <f>INDEX(RoutesPivot[Distance],MATCH($C1195,RoutesPivot[[RouteID]:[RouteID]],0))</f>
        <v>800</v>
      </c>
      <c r="P1195">
        <f>INDEX(RoutesPivot[ListPrice],MATCH($C1195,RoutesPivot[[RouteID]:[RouteID]],0))</f>
        <v>200</v>
      </c>
      <c r="Q1195" t="str">
        <f>INDEX(AirportPivot[AirportName],MATCH($N1195,AirportPivot[[AirportID]:[AirportID]],0))</f>
        <v>George Bush Intercontinental/Houston</v>
      </c>
      <c r="R1195">
        <f>INDEX(AirportPivot[Gates (number of available)],MATCH($N1195,AirportPivot[[AirportID]:[AirportID]],0))</f>
        <v>80</v>
      </c>
    </row>
    <row r="1196" spans="1:18" x14ac:dyDescent="0.25">
      <c r="A1196" s="3" t="s">
        <v>1227</v>
      </c>
      <c r="B1196" s="12">
        <v>42108</v>
      </c>
      <c r="C1196" s="4" t="s">
        <v>25</v>
      </c>
      <c r="D1196" s="4">
        <v>0.6</v>
      </c>
      <c r="E1196" s="4">
        <v>155</v>
      </c>
      <c r="F1196" s="5">
        <v>0.29166666666666669</v>
      </c>
      <c r="G1196" s="6">
        <v>200</v>
      </c>
      <c r="H1196" s="7">
        <v>33000</v>
      </c>
      <c r="I1196" s="7">
        <f>FlightsPivot[[#This Row],[Total Fare]]*10%</f>
        <v>3300</v>
      </c>
      <c r="J1196" s="7">
        <f>FlightsPivot[[#This Row],[Total Fare]]+FlightsPivot[[#This Row],[10% tax ]]</f>
        <v>36300</v>
      </c>
      <c r="K1196" s="4">
        <v>4</v>
      </c>
      <c r="L1196" s="4">
        <v>2015</v>
      </c>
      <c r="M1196" t="str">
        <f>INDEX(RoutesPivot[DepAirport],MATCH($C1196,RoutesPivot[[RouteID]:[RouteID]],0))</f>
        <v>ORD</v>
      </c>
      <c r="N1196" t="str">
        <f>INDEX(RoutesPivot[AirportID],MATCH($C1196,RoutesPivot[[RouteID]:[RouteID]],0))</f>
        <v>DFW</v>
      </c>
      <c r="O1196">
        <f>INDEX(RoutesPivot[Distance],MATCH($C1196,RoutesPivot[[RouteID]:[RouteID]],0))</f>
        <v>700</v>
      </c>
      <c r="P1196">
        <f>INDEX(RoutesPivot[ListPrice],MATCH($C1196,RoutesPivot[[RouteID]:[RouteID]],0))</f>
        <v>200</v>
      </c>
      <c r="Q1196" t="str">
        <f>INDEX(AirportPivot[AirportName],MATCH($N1196,AirportPivot[[AirportID]:[AirportID]],0))</f>
        <v>Dallas/Fort Worth International</v>
      </c>
      <c r="R1196">
        <f>INDEX(AirportPivot[Gates (number of available)],MATCH($N1196,AirportPivot[[AirportID]:[AirportID]],0))</f>
        <v>130</v>
      </c>
    </row>
    <row r="1197" spans="1:18" x14ac:dyDescent="0.25">
      <c r="A1197" s="3" t="s">
        <v>1228</v>
      </c>
      <c r="B1197" s="12">
        <v>41725</v>
      </c>
      <c r="C1197" s="4" t="s">
        <v>11</v>
      </c>
      <c r="D1197" s="4">
        <v>1.3</v>
      </c>
      <c r="E1197" s="4">
        <v>141</v>
      </c>
      <c r="F1197" s="5">
        <v>0.39583333333333331</v>
      </c>
      <c r="G1197" s="6">
        <v>300</v>
      </c>
      <c r="H1197" s="7">
        <v>55500</v>
      </c>
      <c r="I1197" s="7">
        <f>FlightsPivot[[#This Row],[Total Fare]]*10%</f>
        <v>5550</v>
      </c>
      <c r="J1197" s="7">
        <f>FlightsPivot[[#This Row],[Total Fare]]+FlightsPivot[[#This Row],[10% tax ]]</f>
        <v>61050</v>
      </c>
      <c r="K1197" s="4">
        <v>3</v>
      </c>
      <c r="L1197" s="4">
        <v>2014</v>
      </c>
      <c r="M1197" t="str">
        <f>INDEX(RoutesPivot[DepAirport],MATCH($C1197,RoutesPivot[[RouteID]:[RouteID]],0))</f>
        <v>ORD</v>
      </c>
      <c r="N1197" t="str">
        <f>INDEX(RoutesPivot[AirportID],MATCH($C1197,RoutesPivot[[RouteID]:[RouteID]],0))</f>
        <v>BOS</v>
      </c>
      <c r="O1197">
        <f>INDEX(RoutesPivot[Distance],MATCH($C1197,RoutesPivot[[RouteID]:[RouteID]],0))</f>
        <v>730</v>
      </c>
      <c r="P1197">
        <f>INDEX(RoutesPivot[ListPrice],MATCH($C1197,RoutesPivot[[RouteID]:[RouteID]],0))</f>
        <v>300</v>
      </c>
      <c r="Q1197" t="str">
        <f>INDEX(AirportPivot[AirportName],MATCH($N1197,AirportPivot[[AirportID]:[AirportID]],0))</f>
        <v>General Edward Lawrence Logan International</v>
      </c>
      <c r="R1197">
        <f>INDEX(AirportPivot[Gates (number of available)],MATCH($N1197,AirportPivot[[AirportID]:[AirportID]],0))</f>
        <v>63</v>
      </c>
    </row>
    <row r="1198" spans="1:18" x14ac:dyDescent="0.25">
      <c r="A1198" s="3" t="s">
        <v>1229</v>
      </c>
      <c r="B1198" s="12">
        <v>42291</v>
      </c>
      <c r="C1198" s="4" t="s">
        <v>27</v>
      </c>
      <c r="D1198" s="4">
        <v>8.9</v>
      </c>
      <c r="E1198" s="4">
        <v>134</v>
      </c>
      <c r="F1198" s="5">
        <v>0.75</v>
      </c>
      <c r="G1198" s="6">
        <v>200</v>
      </c>
      <c r="H1198" s="7">
        <v>37000</v>
      </c>
      <c r="I1198" s="7">
        <f>FlightsPivot[[#This Row],[Total Fare]]*10%</f>
        <v>3700</v>
      </c>
      <c r="J1198" s="7">
        <f>FlightsPivot[[#This Row],[Total Fare]]+FlightsPivot[[#This Row],[10% tax ]]</f>
        <v>40700</v>
      </c>
      <c r="K1198" s="4">
        <v>10</v>
      </c>
      <c r="L1198" s="4">
        <v>2015</v>
      </c>
      <c r="M1198" t="str">
        <f>INDEX(RoutesPivot[DepAirport],MATCH($C1198,RoutesPivot[[RouteID]:[RouteID]],0))</f>
        <v>ORD</v>
      </c>
      <c r="N1198" t="str">
        <f>INDEX(RoutesPivot[AirportID],MATCH($C1198,RoutesPivot[[RouteID]:[RouteID]],0))</f>
        <v>ATL</v>
      </c>
      <c r="O1198">
        <f>INDEX(RoutesPivot[Distance],MATCH($C1198,RoutesPivot[[RouteID]:[RouteID]],0))</f>
        <v>510</v>
      </c>
      <c r="P1198">
        <f>INDEX(RoutesPivot[ListPrice],MATCH($C1198,RoutesPivot[[RouteID]:[RouteID]],0))</f>
        <v>200</v>
      </c>
      <c r="Q1198" t="str">
        <f>INDEX(AirportPivot[AirportName],MATCH($N1198,AirportPivot[[AirportID]:[AirportID]],0))</f>
        <v>Hartsfield-Jackson Atlanta International</v>
      </c>
      <c r="R1198">
        <f>INDEX(AirportPivot[Gates (number of available)],MATCH($N1198,AirportPivot[[AirportID]:[AirportID]],0))</f>
        <v>100</v>
      </c>
    </row>
    <row r="1199" spans="1:18" x14ac:dyDescent="0.25">
      <c r="A1199" s="3" t="s">
        <v>1230</v>
      </c>
      <c r="B1199" s="12">
        <v>42008</v>
      </c>
      <c r="C1199" s="4" t="s">
        <v>33</v>
      </c>
      <c r="D1199" s="4">
        <v>2.8</v>
      </c>
      <c r="E1199" s="4">
        <v>185</v>
      </c>
      <c r="F1199" s="5">
        <v>0.75</v>
      </c>
      <c r="G1199" s="6">
        <v>375</v>
      </c>
      <c r="H1199" s="7">
        <v>61875</v>
      </c>
      <c r="I1199" s="7">
        <f>FlightsPivot[[#This Row],[Total Fare]]*10%</f>
        <v>6187.5</v>
      </c>
      <c r="J1199" s="7">
        <f>FlightsPivot[[#This Row],[Total Fare]]+FlightsPivot[[#This Row],[10% tax ]]</f>
        <v>68062.5</v>
      </c>
      <c r="K1199" s="4">
        <v>1</v>
      </c>
      <c r="L1199" s="4">
        <v>2015</v>
      </c>
      <c r="M1199" t="str">
        <f>INDEX(RoutesPivot[DepAirport],MATCH($C1199,RoutesPivot[[RouteID]:[RouteID]],0))</f>
        <v>ORD</v>
      </c>
      <c r="N1199" t="str">
        <f>INDEX(RoutesPivot[AirportID],MATCH($C1199,RoutesPivot[[RouteID]:[RouteID]],0))</f>
        <v>SFO</v>
      </c>
      <c r="O1199">
        <f>INDEX(RoutesPivot[Distance],MATCH($C1199,RoutesPivot[[RouteID]:[RouteID]],0))</f>
        <v>1600</v>
      </c>
      <c r="P1199">
        <f>INDEX(RoutesPivot[ListPrice],MATCH($C1199,RoutesPivot[[RouteID]:[RouteID]],0))</f>
        <v>375</v>
      </c>
      <c r="Q1199" t="str">
        <f>INDEX(AirportPivot[AirportName],MATCH($N1199,AirportPivot[[AirportID]:[AirportID]],0))</f>
        <v>San Francisco International</v>
      </c>
      <c r="R1199">
        <f>INDEX(AirportPivot[Gates (number of available)],MATCH($N1199,AirportPivot[[AirportID]:[AirportID]],0))</f>
        <v>70</v>
      </c>
    </row>
    <row r="1200" spans="1:18" x14ac:dyDescent="0.25">
      <c r="A1200" s="3" t="s">
        <v>1231</v>
      </c>
      <c r="B1200" s="12">
        <v>41998</v>
      </c>
      <c r="C1200" s="4" t="s">
        <v>25</v>
      </c>
      <c r="D1200" s="4">
        <v>5.9</v>
      </c>
      <c r="E1200" s="4">
        <v>38</v>
      </c>
      <c r="F1200" s="5">
        <v>0.72916666666666663</v>
      </c>
      <c r="G1200" s="6">
        <v>280</v>
      </c>
      <c r="H1200" s="7">
        <v>46200</v>
      </c>
      <c r="I1200" s="7">
        <f>FlightsPivot[[#This Row],[Total Fare]]*10%</f>
        <v>4620</v>
      </c>
      <c r="J1200" s="7">
        <f>FlightsPivot[[#This Row],[Total Fare]]+FlightsPivot[[#This Row],[10% tax ]]</f>
        <v>50820</v>
      </c>
      <c r="K1200" s="4">
        <v>12</v>
      </c>
      <c r="L1200" s="4">
        <v>2014</v>
      </c>
      <c r="M1200" t="str">
        <f>INDEX(RoutesPivot[DepAirport],MATCH($C1200,RoutesPivot[[RouteID]:[RouteID]],0))</f>
        <v>ORD</v>
      </c>
      <c r="N1200" t="str">
        <f>INDEX(RoutesPivot[AirportID],MATCH($C1200,RoutesPivot[[RouteID]:[RouteID]],0))</f>
        <v>DFW</v>
      </c>
      <c r="O1200">
        <f>INDEX(RoutesPivot[Distance],MATCH($C1200,RoutesPivot[[RouteID]:[RouteID]],0))</f>
        <v>700</v>
      </c>
      <c r="P1200">
        <f>INDEX(RoutesPivot[ListPrice],MATCH($C1200,RoutesPivot[[RouteID]:[RouteID]],0))</f>
        <v>200</v>
      </c>
      <c r="Q1200" t="str">
        <f>INDEX(AirportPivot[AirportName],MATCH($N1200,AirportPivot[[AirportID]:[AirportID]],0))</f>
        <v>Dallas/Fort Worth International</v>
      </c>
      <c r="R1200">
        <f>INDEX(AirportPivot[Gates (number of available)],MATCH($N1200,AirportPivot[[AirportID]:[AirportID]],0))</f>
        <v>130</v>
      </c>
    </row>
    <row r="1201" spans="1:18" x14ac:dyDescent="0.25">
      <c r="A1201" s="3" t="s">
        <v>1232</v>
      </c>
      <c r="B1201" s="12">
        <v>42077</v>
      </c>
      <c r="C1201" s="4" t="s">
        <v>17</v>
      </c>
      <c r="D1201" s="4">
        <v>4</v>
      </c>
      <c r="E1201" s="4">
        <v>200</v>
      </c>
      <c r="F1201" s="5">
        <v>0.5</v>
      </c>
      <c r="G1201" s="6">
        <v>350</v>
      </c>
      <c r="H1201" s="7">
        <v>57750</v>
      </c>
      <c r="I1201" s="7">
        <f>FlightsPivot[[#This Row],[Total Fare]]*10%</f>
        <v>5775</v>
      </c>
      <c r="J1201" s="7">
        <f>FlightsPivot[[#This Row],[Total Fare]]+FlightsPivot[[#This Row],[10% tax ]]</f>
        <v>63525</v>
      </c>
      <c r="K1201" s="4">
        <v>3</v>
      </c>
      <c r="L1201" s="4">
        <v>2015</v>
      </c>
      <c r="M1201" t="str">
        <f>INDEX(RoutesPivot[DepAirport],MATCH($C1201,RoutesPivot[[RouteID]:[RouteID]],0))</f>
        <v>ORD</v>
      </c>
      <c r="N1201" t="str">
        <f>INDEX(RoutesPivot[AirportID],MATCH($C1201,RoutesPivot[[RouteID]:[RouteID]],0))</f>
        <v>LAX</v>
      </c>
      <c r="O1201">
        <f>INDEX(RoutesPivot[Distance],MATCH($C1201,RoutesPivot[[RouteID]:[RouteID]],0))</f>
        <v>1518</v>
      </c>
      <c r="P1201">
        <f>INDEX(RoutesPivot[ListPrice],MATCH($C1201,RoutesPivot[[RouteID]:[RouteID]],0))</f>
        <v>350</v>
      </c>
      <c r="Q1201" t="str">
        <f>INDEX(AirportPivot[AirportName],MATCH($N1201,AirportPivot[[AirportID]:[AirportID]],0))</f>
        <v>Los Angeles International</v>
      </c>
      <c r="R1201">
        <f>INDEX(AirportPivot[Gates (number of available)],MATCH($N1201,AirportPivot[[AirportID]:[AirportID]],0))</f>
        <v>86</v>
      </c>
    </row>
    <row r="1202" spans="1:18" x14ac:dyDescent="0.25">
      <c r="A1202" s="3" t="s">
        <v>1233</v>
      </c>
      <c r="B1202" s="12">
        <v>41658</v>
      </c>
      <c r="C1202" s="4" t="s">
        <v>17</v>
      </c>
      <c r="D1202" s="4">
        <v>3.4</v>
      </c>
      <c r="E1202" s="4">
        <v>72</v>
      </c>
      <c r="F1202" s="5">
        <v>0.79166666666666663</v>
      </c>
      <c r="G1202" s="6">
        <v>350</v>
      </c>
      <c r="H1202" s="7">
        <v>63350</v>
      </c>
      <c r="I1202" s="7">
        <f>FlightsPivot[[#This Row],[Total Fare]]*10%</f>
        <v>6335</v>
      </c>
      <c r="J1202" s="7">
        <f>FlightsPivot[[#This Row],[Total Fare]]+FlightsPivot[[#This Row],[10% tax ]]</f>
        <v>69685</v>
      </c>
      <c r="K1202" s="4">
        <v>1</v>
      </c>
      <c r="L1202" s="4">
        <v>2014</v>
      </c>
      <c r="M1202" t="str">
        <f>INDEX(RoutesPivot[DepAirport],MATCH($C1202,RoutesPivot[[RouteID]:[RouteID]],0))</f>
        <v>ORD</v>
      </c>
      <c r="N1202" t="str">
        <f>INDEX(RoutesPivot[AirportID],MATCH($C1202,RoutesPivot[[RouteID]:[RouteID]],0))</f>
        <v>LAX</v>
      </c>
      <c r="O1202">
        <f>INDEX(RoutesPivot[Distance],MATCH($C1202,RoutesPivot[[RouteID]:[RouteID]],0))</f>
        <v>1518</v>
      </c>
      <c r="P1202">
        <f>INDEX(RoutesPivot[ListPrice],MATCH($C1202,RoutesPivot[[RouteID]:[RouteID]],0))</f>
        <v>350</v>
      </c>
      <c r="Q1202" t="str">
        <f>INDEX(AirportPivot[AirportName],MATCH($N1202,AirportPivot[[AirportID]:[AirportID]],0))</f>
        <v>Los Angeles International</v>
      </c>
      <c r="R1202">
        <f>INDEX(AirportPivot[Gates (number of available)],MATCH($N1202,AirportPivot[[AirportID]:[AirportID]],0))</f>
        <v>86</v>
      </c>
    </row>
    <row r="1203" spans="1:18" x14ac:dyDescent="0.25">
      <c r="A1203" s="3" t="s">
        <v>1234</v>
      </c>
      <c r="B1203" s="12">
        <v>41973</v>
      </c>
      <c r="C1203" s="4" t="s">
        <v>37</v>
      </c>
      <c r="D1203" s="4">
        <v>4.9000000000000004</v>
      </c>
      <c r="E1203" s="4">
        <v>121</v>
      </c>
      <c r="F1203" s="5">
        <v>0.33333333333333331</v>
      </c>
      <c r="G1203" s="6">
        <v>525</v>
      </c>
      <c r="H1203" s="7">
        <v>97125</v>
      </c>
      <c r="I1203" s="7">
        <f>FlightsPivot[[#This Row],[Total Fare]]*10%</f>
        <v>9712.5</v>
      </c>
      <c r="J1203" s="7">
        <f>FlightsPivot[[#This Row],[Total Fare]]+FlightsPivot[[#This Row],[10% tax ]]</f>
        <v>106837.5</v>
      </c>
      <c r="K1203" s="4">
        <v>11</v>
      </c>
      <c r="L1203" s="4">
        <v>2014</v>
      </c>
      <c r="M1203" t="str">
        <f>INDEX(RoutesPivot[DepAirport],MATCH($C1203,RoutesPivot[[RouteID]:[RouteID]],0))</f>
        <v>ORD</v>
      </c>
      <c r="N1203" t="str">
        <f>INDEX(RoutesPivot[AirportID],MATCH($C1203,RoutesPivot[[RouteID]:[RouteID]],0))</f>
        <v>SEA</v>
      </c>
      <c r="O1203">
        <f>INDEX(RoutesPivot[Distance],MATCH($C1203,RoutesPivot[[RouteID]:[RouteID]],0))</f>
        <v>1500</v>
      </c>
      <c r="P1203">
        <f>INDEX(RoutesPivot[ListPrice],MATCH($C1203,RoutesPivot[[RouteID]:[RouteID]],0))</f>
        <v>350</v>
      </c>
      <c r="Q1203" t="str">
        <f>INDEX(AirportPivot[AirportName],MATCH($N1203,AirportPivot[[AirportID]:[AirportID]],0))</f>
        <v>Seattle-Tacoma International</v>
      </c>
      <c r="R1203">
        <f>INDEX(AirportPivot[Gates (number of available)],MATCH($N1203,AirportPivot[[AirportID]:[AirportID]],0))</f>
        <v>58</v>
      </c>
    </row>
    <row r="1204" spans="1:18" x14ac:dyDescent="0.25">
      <c r="A1204" s="3" t="s">
        <v>1235</v>
      </c>
      <c r="B1204" s="12">
        <v>42224</v>
      </c>
      <c r="C1204" s="4" t="s">
        <v>80</v>
      </c>
      <c r="D1204" s="4">
        <v>1.4</v>
      </c>
      <c r="E1204" s="4">
        <v>140</v>
      </c>
      <c r="F1204" s="5">
        <v>0.47916666666666669</v>
      </c>
      <c r="G1204" s="6">
        <v>330</v>
      </c>
      <c r="H1204" s="7">
        <v>61050</v>
      </c>
      <c r="I1204" s="7">
        <f>FlightsPivot[[#This Row],[Total Fare]]*10%</f>
        <v>6105</v>
      </c>
      <c r="J1204" s="7">
        <f>FlightsPivot[[#This Row],[Total Fare]]+FlightsPivot[[#This Row],[10% tax ]]</f>
        <v>67155</v>
      </c>
      <c r="K1204" s="4">
        <v>8</v>
      </c>
      <c r="L1204" s="4">
        <v>2015</v>
      </c>
      <c r="M1204" t="str">
        <f>INDEX(RoutesPivot[DepAirport],MATCH($C1204,RoutesPivot[[RouteID]:[RouteID]],0))</f>
        <v>ORD</v>
      </c>
      <c r="N1204" t="str">
        <f>INDEX(RoutesPivot[AirportID],MATCH($C1204,RoutesPivot[[RouteID]:[RouteID]],0))</f>
        <v>MIA</v>
      </c>
      <c r="O1204">
        <f>INDEX(RoutesPivot[Distance],MATCH($C1204,RoutesPivot[[RouteID]:[RouteID]],0))</f>
        <v>1000</v>
      </c>
      <c r="P1204">
        <f>INDEX(RoutesPivot[ListPrice],MATCH($C1204,RoutesPivot[[RouteID]:[RouteID]],0))</f>
        <v>300</v>
      </c>
      <c r="Q1204" t="str">
        <f>INDEX(AirportPivot[AirportName],MATCH($N1204,AirportPivot[[AirportID]:[AirportID]],0))</f>
        <v>Miami International</v>
      </c>
      <c r="R1204">
        <f>INDEX(AirportPivot[Gates (number of available)],MATCH($N1204,AirportPivot[[AirportID]:[AirportID]],0))</f>
        <v>80</v>
      </c>
    </row>
    <row r="1205" spans="1:18" x14ac:dyDescent="0.25">
      <c r="A1205" s="3" t="s">
        <v>1236</v>
      </c>
      <c r="B1205" s="12">
        <v>42037</v>
      </c>
      <c r="C1205" s="4" t="s">
        <v>13</v>
      </c>
      <c r="D1205" s="4">
        <v>2.4</v>
      </c>
      <c r="E1205" s="4">
        <v>10</v>
      </c>
      <c r="F1205" s="5">
        <v>0.875</v>
      </c>
      <c r="G1205" s="6">
        <v>250</v>
      </c>
      <c r="H1205" s="7">
        <v>46250</v>
      </c>
      <c r="I1205" s="7">
        <f>FlightsPivot[[#This Row],[Total Fare]]*10%</f>
        <v>4625</v>
      </c>
      <c r="J1205" s="7">
        <f>FlightsPivot[[#This Row],[Total Fare]]+FlightsPivot[[#This Row],[10% tax ]]</f>
        <v>50875</v>
      </c>
      <c r="K1205" s="4">
        <v>2</v>
      </c>
      <c r="L1205" s="4">
        <v>2015</v>
      </c>
      <c r="M1205" t="str">
        <f>INDEX(RoutesPivot[DepAirport],MATCH($C1205,RoutesPivot[[RouteID]:[RouteID]],0))</f>
        <v>ORD</v>
      </c>
      <c r="N1205" t="str">
        <f>INDEX(RoutesPivot[AirportID],MATCH($C1205,RoutesPivot[[RouteID]:[RouteID]],0))</f>
        <v>JFK</v>
      </c>
      <c r="O1205">
        <f>INDEX(RoutesPivot[Distance],MATCH($C1205,RoutesPivot[[RouteID]:[RouteID]],0))</f>
        <v>619</v>
      </c>
      <c r="P1205">
        <f>INDEX(RoutesPivot[ListPrice],MATCH($C1205,RoutesPivot[[RouteID]:[RouteID]],0))</f>
        <v>250</v>
      </c>
      <c r="Q1205" t="str">
        <f>INDEX(AirportPivot[AirportName],MATCH($N1205,AirportPivot[[AirportID]:[AirportID]],0))</f>
        <v>John F Kennedy International</v>
      </c>
      <c r="R1205">
        <f>INDEX(AirportPivot[Gates (number of available)],MATCH($N1205,AirportPivot[[AirportID]:[AirportID]],0))</f>
        <v>120</v>
      </c>
    </row>
    <row r="1206" spans="1:18" x14ac:dyDescent="0.25">
      <c r="A1206" s="3" t="s">
        <v>1237</v>
      </c>
      <c r="B1206" s="12">
        <v>41948</v>
      </c>
      <c r="C1206" s="4" t="s">
        <v>17</v>
      </c>
      <c r="D1206" s="4">
        <v>4.9000000000000004</v>
      </c>
      <c r="E1206" s="4">
        <v>53</v>
      </c>
      <c r="F1206" s="5">
        <v>0.29166666666666669</v>
      </c>
      <c r="G1206" s="6">
        <v>350</v>
      </c>
      <c r="H1206" s="7">
        <v>57750</v>
      </c>
      <c r="I1206" s="7">
        <f>FlightsPivot[[#This Row],[Total Fare]]*10%</f>
        <v>5775</v>
      </c>
      <c r="J1206" s="7">
        <f>FlightsPivot[[#This Row],[Total Fare]]+FlightsPivot[[#This Row],[10% tax ]]</f>
        <v>63525</v>
      </c>
      <c r="K1206" s="4">
        <v>11</v>
      </c>
      <c r="L1206" s="4">
        <v>2014</v>
      </c>
      <c r="M1206" t="str">
        <f>INDEX(RoutesPivot[DepAirport],MATCH($C1206,RoutesPivot[[RouteID]:[RouteID]],0))</f>
        <v>ORD</v>
      </c>
      <c r="N1206" t="str">
        <f>INDEX(RoutesPivot[AirportID],MATCH($C1206,RoutesPivot[[RouteID]:[RouteID]],0))</f>
        <v>LAX</v>
      </c>
      <c r="O1206">
        <f>INDEX(RoutesPivot[Distance],MATCH($C1206,RoutesPivot[[RouteID]:[RouteID]],0))</f>
        <v>1518</v>
      </c>
      <c r="P1206">
        <f>INDEX(RoutesPivot[ListPrice],MATCH($C1206,RoutesPivot[[RouteID]:[RouteID]],0))</f>
        <v>350</v>
      </c>
      <c r="Q1206" t="str">
        <f>INDEX(AirportPivot[AirportName],MATCH($N1206,AirportPivot[[AirportID]:[AirportID]],0))</f>
        <v>Los Angeles International</v>
      </c>
      <c r="R1206">
        <f>INDEX(AirportPivot[Gates (number of available)],MATCH($N1206,AirportPivot[[AirportID]:[AirportID]],0))</f>
        <v>86</v>
      </c>
    </row>
    <row r="1207" spans="1:18" x14ac:dyDescent="0.25">
      <c r="A1207" s="3" t="s">
        <v>1238</v>
      </c>
      <c r="B1207" s="12">
        <v>42326</v>
      </c>
      <c r="C1207" s="4" t="s">
        <v>70</v>
      </c>
      <c r="D1207" s="4">
        <v>2.2000000000000002</v>
      </c>
      <c r="E1207" s="4">
        <v>85</v>
      </c>
      <c r="F1207" s="5">
        <v>0.33333333333333331</v>
      </c>
      <c r="G1207" s="6">
        <v>275</v>
      </c>
      <c r="H1207" s="7">
        <v>49775</v>
      </c>
      <c r="I1207" s="7">
        <f>FlightsPivot[[#This Row],[Total Fare]]*10%</f>
        <v>4977.5</v>
      </c>
      <c r="J1207" s="7">
        <f>FlightsPivot[[#This Row],[Total Fare]]+FlightsPivot[[#This Row],[10% tax ]]</f>
        <v>54752.5</v>
      </c>
      <c r="K1207" s="4">
        <v>11</v>
      </c>
      <c r="L1207" s="4">
        <v>2015</v>
      </c>
      <c r="M1207" t="str">
        <f>INDEX(RoutesPivot[DepAirport],MATCH($C1207,RoutesPivot[[RouteID]:[RouteID]],0))</f>
        <v>ORD</v>
      </c>
      <c r="N1207" t="str">
        <f>INDEX(RoutesPivot[AirportID],MATCH($C1207,RoutesPivot[[RouteID]:[RouteID]],0))</f>
        <v>LAS</v>
      </c>
      <c r="O1207">
        <f>INDEX(RoutesPivot[Distance],MATCH($C1207,RoutesPivot[[RouteID]:[RouteID]],0))</f>
        <v>1100</v>
      </c>
      <c r="P1207">
        <f>INDEX(RoutesPivot[ListPrice],MATCH($C1207,RoutesPivot[[RouteID]:[RouteID]],0))</f>
        <v>275</v>
      </c>
      <c r="Q1207" t="str">
        <f>INDEX(AirportPivot[AirportName],MATCH($N1207,AirportPivot[[AirportID]:[AirportID]],0))</f>
        <v>McCarran International</v>
      </c>
      <c r="R1207">
        <f>INDEX(AirportPivot[Gates (number of available)],MATCH($N1207,AirportPivot[[AirportID]:[AirportID]],0))</f>
        <v>68</v>
      </c>
    </row>
    <row r="1208" spans="1:18" x14ac:dyDescent="0.25">
      <c r="A1208" s="3" t="s">
        <v>1239</v>
      </c>
      <c r="B1208" s="12">
        <v>42163</v>
      </c>
      <c r="C1208" s="4" t="s">
        <v>27</v>
      </c>
      <c r="D1208" s="4">
        <v>9</v>
      </c>
      <c r="E1208" s="4">
        <v>42</v>
      </c>
      <c r="F1208" s="5">
        <v>0.8125</v>
      </c>
      <c r="G1208" s="6">
        <v>220</v>
      </c>
      <c r="H1208" s="7">
        <v>36300</v>
      </c>
      <c r="I1208" s="7">
        <f>FlightsPivot[[#This Row],[Total Fare]]*10%</f>
        <v>3630</v>
      </c>
      <c r="J1208" s="7">
        <f>FlightsPivot[[#This Row],[Total Fare]]+FlightsPivot[[#This Row],[10% tax ]]</f>
        <v>39930</v>
      </c>
      <c r="K1208" s="4">
        <v>6</v>
      </c>
      <c r="L1208" s="4">
        <v>2015</v>
      </c>
      <c r="M1208" t="str">
        <f>INDEX(RoutesPivot[DepAirport],MATCH($C1208,RoutesPivot[[RouteID]:[RouteID]],0))</f>
        <v>ORD</v>
      </c>
      <c r="N1208" t="str">
        <f>INDEX(RoutesPivot[AirportID],MATCH($C1208,RoutesPivot[[RouteID]:[RouteID]],0))</f>
        <v>ATL</v>
      </c>
      <c r="O1208">
        <f>INDEX(RoutesPivot[Distance],MATCH($C1208,RoutesPivot[[RouteID]:[RouteID]],0))</f>
        <v>510</v>
      </c>
      <c r="P1208">
        <f>INDEX(RoutesPivot[ListPrice],MATCH($C1208,RoutesPivot[[RouteID]:[RouteID]],0))</f>
        <v>200</v>
      </c>
      <c r="Q1208" t="str">
        <f>INDEX(AirportPivot[AirportName],MATCH($N1208,AirportPivot[[AirportID]:[AirportID]],0))</f>
        <v>Hartsfield-Jackson Atlanta International</v>
      </c>
      <c r="R1208">
        <f>INDEX(AirportPivot[Gates (number of available)],MATCH($N1208,AirportPivot[[AirportID]:[AirportID]],0))</f>
        <v>100</v>
      </c>
    </row>
    <row r="1209" spans="1:18" x14ac:dyDescent="0.25">
      <c r="A1209" s="3" t="s">
        <v>1240</v>
      </c>
      <c r="B1209" s="12">
        <v>42262</v>
      </c>
      <c r="C1209" s="4" t="s">
        <v>70</v>
      </c>
      <c r="D1209" s="4">
        <v>1</v>
      </c>
      <c r="E1209" s="4">
        <v>45</v>
      </c>
      <c r="F1209" s="5">
        <v>0.8125</v>
      </c>
      <c r="G1209" s="6">
        <v>275</v>
      </c>
      <c r="H1209" s="7">
        <v>45375</v>
      </c>
      <c r="I1209" s="7">
        <f>FlightsPivot[[#This Row],[Total Fare]]*10%</f>
        <v>4537.5</v>
      </c>
      <c r="J1209" s="7">
        <f>FlightsPivot[[#This Row],[Total Fare]]+FlightsPivot[[#This Row],[10% tax ]]</f>
        <v>49912.5</v>
      </c>
      <c r="K1209" s="4">
        <v>9</v>
      </c>
      <c r="L1209" s="4">
        <v>2015</v>
      </c>
      <c r="M1209" t="str">
        <f>INDEX(RoutesPivot[DepAirport],MATCH($C1209,RoutesPivot[[RouteID]:[RouteID]],0))</f>
        <v>ORD</v>
      </c>
      <c r="N1209" t="str">
        <f>INDEX(RoutesPivot[AirportID],MATCH($C1209,RoutesPivot[[RouteID]:[RouteID]],0))</f>
        <v>LAS</v>
      </c>
      <c r="O1209">
        <f>INDEX(RoutesPivot[Distance],MATCH($C1209,RoutesPivot[[RouteID]:[RouteID]],0))</f>
        <v>1100</v>
      </c>
      <c r="P1209">
        <f>INDEX(RoutesPivot[ListPrice],MATCH($C1209,RoutesPivot[[RouteID]:[RouteID]],0))</f>
        <v>275</v>
      </c>
      <c r="Q1209" t="str">
        <f>INDEX(AirportPivot[AirportName],MATCH($N1209,AirportPivot[[AirportID]:[AirportID]],0))</f>
        <v>McCarran International</v>
      </c>
      <c r="R1209">
        <f>INDEX(AirportPivot[Gates (number of available)],MATCH($N1209,AirportPivot[[AirportID]:[AirportID]],0))</f>
        <v>68</v>
      </c>
    </row>
    <row r="1210" spans="1:18" x14ac:dyDescent="0.25">
      <c r="A1210" s="3" t="s">
        <v>1241</v>
      </c>
      <c r="B1210" s="12">
        <v>42297</v>
      </c>
      <c r="C1210" s="4" t="s">
        <v>47</v>
      </c>
      <c r="D1210" s="4">
        <v>2.1</v>
      </c>
      <c r="E1210" s="4">
        <v>171</v>
      </c>
      <c r="F1210" s="5">
        <v>0.85416666666666663</v>
      </c>
      <c r="G1210" s="6">
        <v>250</v>
      </c>
      <c r="H1210" s="7">
        <v>41250</v>
      </c>
      <c r="I1210" s="7">
        <f>FlightsPivot[[#This Row],[Total Fare]]*10%</f>
        <v>4125</v>
      </c>
      <c r="J1210" s="7">
        <f>FlightsPivot[[#This Row],[Total Fare]]+FlightsPivot[[#This Row],[10% tax ]]</f>
        <v>45375</v>
      </c>
      <c r="K1210" s="4">
        <v>10</v>
      </c>
      <c r="L1210" s="4">
        <v>2015</v>
      </c>
      <c r="M1210" t="str">
        <f>INDEX(RoutesPivot[DepAirport],MATCH($C1210,RoutesPivot[[RouteID]:[RouteID]],0))</f>
        <v>ORD</v>
      </c>
      <c r="N1210" t="str">
        <f>INDEX(RoutesPivot[AirportID],MATCH($C1210,RoutesPivot[[RouteID]:[RouteID]],0))</f>
        <v>PHX</v>
      </c>
      <c r="O1210">
        <f>INDEX(RoutesPivot[Distance],MATCH($C1210,RoutesPivot[[RouteID]:[RouteID]],0))</f>
        <v>1200</v>
      </c>
      <c r="P1210">
        <f>INDEX(RoutesPivot[ListPrice],MATCH($C1210,RoutesPivot[[RouteID]:[RouteID]],0))</f>
        <v>250</v>
      </c>
      <c r="Q1210" t="str">
        <f>INDEX(AirportPivot[AirportName],MATCH($N1210,AirportPivot[[AirportID]:[AirportID]],0))</f>
        <v>Phoenix Sky Harbor International</v>
      </c>
      <c r="R1210">
        <f>INDEX(AirportPivot[Gates (number of available)],MATCH($N1210,AirportPivot[[AirportID]:[AirportID]],0))</f>
        <v>60</v>
      </c>
    </row>
    <row r="1211" spans="1:18" x14ac:dyDescent="0.25">
      <c r="A1211" s="3" t="s">
        <v>1242</v>
      </c>
      <c r="B1211" s="12">
        <v>41667</v>
      </c>
      <c r="C1211" s="4" t="s">
        <v>47</v>
      </c>
      <c r="D1211" s="4">
        <v>1.7</v>
      </c>
      <c r="E1211" s="4">
        <v>205</v>
      </c>
      <c r="F1211" s="5">
        <v>0.79166666666666663</v>
      </c>
      <c r="G1211" s="6">
        <v>250</v>
      </c>
      <c r="H1211" s="7">
        <v>41250</v>
      </c>
      <c r="I1211" s="7">
        <f>FlightsPivot[[#This Row],[Total Fare]]*10%</f>
        <v>4125</v>
      </c>
      <c r="J1211" s="7">
        <f>FlightsPivot[[#This Row],[Total Fare]]+FlightsPivot[[#This Row],[10% tax ]]</f>
        <v>45375</v>
      </c>
      <c r="K1211" s="4">
        <v>1</v>
      </c>
      <c r="L1211" s="4">
        <v>2014</v>
      </c>
      <c r="M1211" t="str">
        <f>INDEX(RoutesPivot[DepAirport],MATCH($C1211,RoutesPivot[[RouteID]:[RouteID]],0))</f>
        <v>ORD</v>
      </c>
      <c r="N1211" t="str">
        <f>INDEX(RoutesPivot[AirportID],MATCH($C1211,RoutesPivot[[RouteID]:[RouteID]],0))</f>
        <v>PHX</v>
      </c>
      <c r="O1211">
        <f>INDEX(RoutesPivot[Distance],MATCH($C1211,RoutesPivot[[RouteID]:[RouteID]],0))</f>
        <v>1200</v>
      </c>
      <c r="P1211">
        <f>INDEX(RoutesPivot[ListPrice],MATCH($C1211,RoutesPivot[[RouteID]:[RouteID]],0))</f>
        <v>250</v>
      </c>
      <c r="Q1211" t="str">
        <f>INDEX(AirportPivot[AirportName],MATCH($N1211,AirportPivot[[AirportID]:[AirportID]],0))</f>
        <v>Phoenix Sky Harbor International</v>
      </c>
      <c r="R1211">
        <f>INDEX(AirportPivot[Gates (number of available)],MATCH($N1211,AirportPivot[[AirportID]:[AirportID]],0))</f>
        <v>60</v>
      </c>
    </row>
    <row r="1212" spans="1:18" x14ac:dyDescent="0.25">
      <c r="A1212" s="3" t="s">
        <v>1243</v>
      </c>
      <c r="B1212" s="12">
        <v>42213</v>
      </c>
      <c r="C1212" s="4" t="s">
        <v>25</v>
      </c>
      <c r="D1212" s="4">
        <v>2</v>
      </c>
      <c r="E1212" s="4">
        <v>146</v>
      </c>
      <c r="F1212" s="5">
        <v>0.39583333333333331</v>
      </c>
      <c r="G1212" s="6">
        <v>220</v>
      </c>
      <c r="H1212" s="7">
        <v>40700</v>
      </c>
      <c r="I1212" s="7">
        <f>FlightsPivot[[#This Row],[Total Fare]]*10%</f>
        <v>4070</v>
      </c>
      <c r="J1212" s="7">
        <f>FlightsPivot[[#This Row],[Total Fare]]+FlightsPivot[[#This Row],[10% tax ]]</f>
        <v>44770</v>
      </c>
      <c r="K1212" s="4">
        <v>7</v>
      </c>
      <c r="L1212" s="4">
        <v>2015</v>
      </c>
      <c r="M1212" t="str">
        <f>INDEX(RoutesPivot[DepAirport],MATCH($C1212,RoutesPivot[[RouteID]:[RouteID]],0))</f>
        <v>ORD</v>
      </c>
      <c r="N1212" t="str">
        <f>INDEX(RoutesPivot[AirportID],MATCH($C1212,RoutesPivot[[RouteID]:[RouteID]],0))</f>
        <v>DFW</v>
      </c>
      <c r="O1212">
        <f>INDEX(RoutesPivot[Distance],MATCH($C1212,RoutesPivot[[RouteID]:[RouteID]],0))</f>
        <v>700</v>
      </c>
      <c r="P1212">
        <f>INDEX(RoutesPivot[ListPrice],MATCH($C1212,RoutesPivot[[RouteID]:[RouteID]],0))</f>
        <v>200</v>
      </c>
      <c r="Q1212" t="str">
        <f>INDEX(AirportPivot[AirportName],MATCH($N1212,AirportPivot[[AirportID]:[AirportID]],0))</f>
        <v>Dallas/Fort Worth International</v>
      </c>
      <c r="R1212">
        <f>INDEX(AirportPivot[Gates (number of available)],MATCH($N1212,AirportPivot[[AirportID]:[AirportID]],0))</f>
        <v>130</v>
      </c>
    </row>
    <row r="1213" spans="1:18" x14ac:dyDescent="0.25">
      <c r="A1213" s="3" t="s">
        <v>1244</v>
      </c>
      <c r="B1213" s="12">
        <v>41827</v>
      </c>
      <c r="C1213" s="4" t="s">
        <v>23</v>
      </c>
      <c r="D1213" s="4">
        <v>2.4</v>
      </c>
      <c r="E1213" s="4">
        <v>210</v>
      </c>
      <c r="F1213" s="5">
        <v>0.33333333333333331</v>
      </c>
      <c r="G1213" s="6">
        <v>330</v>
      </c>
      <c r="H1213" s="7">
        <v>54450</v>
      </c>
      <c r="I1213" s="7">
        <f>FlightsPivot[[#This Row],[Total Fare]]*10%</f>
        <v>5445</v>
      </c>
      <c r="J1213" s="7">
        <f>FlightsPivot[[#This Row],[Total Fare]]+FlightsPivot[[#This Row],[10% tax ]]</f>
        <v>59895</v>
      </c>
      <c r="K1213" s="4">
        <v>7</v>
      </c>
      <c r="L1213" s="4">
        <v>2014</v>
      </c>
      <c r="M1213" t="str">
        <f>INDEX(RoutesPivot[DepAirport],MATCH($C1213,RoutesPivot[[RouteID]:[RouteID]],0))</f>
        <v>ORD</v>
      </c>
      <c r="N1213" t="str">
        <f>INDEX(RoutesPivot[AirportID],MATCH($C1213,RoutesPivot[[RouteID]:[RouteID]],0))</f>
        <v>DEN</v>
      </c>
      <c r="O1213">
        <f>INDEX(RoutesPivot[Distance],MATCH($C1213,RoutesPivot[[RouteID]:[RouteID]],0))</f>
        <v>800</v>
      </c>
      <c r="P1213">
        <f>INDEX(RoutesPivot[ListPrice],MATCH($C1213,RoutesPivot[[RouteID]:[RouteID]],0))</f>
        <v>300</v>
      </c>
      <c r="Q1213" t="str">
        <f>INDEX(AirportPivot[AirportName],MATCH($N1213,AirportPivot[[AirportID]:[AirportID]],0))</f>
        <v>Denver International</v>
      </c>
      <c r="R1213">
        <f>INDEX(AirportPivot[Gates (number of available)],MATCH($N1213,AirportPivot[[AirportID]:[AirportID]],0))</f>
        <v>75</v>
      </c>
    </row>
    <row r="1214" spans="1:18" x14ac:dyDescent="0.25">
      <c r="A1214" s="3" t="s">
        <v>1245</v>
      </c>
      <c r="B1214" s="12">
        <v>42164</v>
      </c>
      <c r="C1214" s="4" t="s">
        <v>19</v>
      </c>
      <c r="D1214" s="4">
        <v>1.3</v>
      </c>
      <c r="E1214" s="4">
        <v>174</v>
      </c>
      <c r="F1214" s="5">
        <v>0.79166666666666663</v>
      </c>
      <c r="G1214" s="6">
        <v>220</v>
      </c>
      <c r="H1214" s="7">
        <v>36300</v>
      </c>
      <c r="I1214" s="7">
        <f>FlightsPivot[[#This Row],[Total Fare]]*10%</f>
        <v>3630</v>
      </c>
      <c r="J1214" s="7">
        <f>FlightsPivot[[#This Row],[Total Fare]]+FlightsPivot[[#This Row],[10% tax ]]</f>
        <v>39930</v>
      </c>
      <c r="K1214" s="4">
        <v>6</v>
      </c>
      <c r="L1214" s="4">
        <v>2015</v>
      </c>
      <c r="M1214" t="str">
        <f>INDEX(RoutesPivot[DepAirport],MATCH($C1214,RoutesPivot[[RouteID]:[RouteID]],0))</f>
        <v>ORD</v>
      </c>
      <c r="N1214" t="str">
        <f>INDEX(RoutesPivot[AirportID],MATCH($C1214,RoutesPivot[[RouteID]:[RouteID]],0))</f>
        <v>IAH</v>
      </c>
      <c r="O1214">
        <f>INDEX(RoutesPivot[Distance],MATCH($C1214,RoutesPivot[[RouteID]:[RouteID]],0))</f>
        <v>800</v>
      </c>
      <c r="P1214">
        <f>INDEX(RoutesPivot[ListPrice],MATCH($C1214,RoutesPivot[[RouteID]:[RouteID]],0))</f>
        <v>200</v>
      </c>
      <c r="Q1214" t="str">
        <f>INDEX(AirportPivot[AirportName],MATCH($N1214,AirportPivot[[AirportID]:[AirportID]],0))</f>
        <v>George Bush Intercontinental/Houston</v>
      </c>
      <c r="R1214">
        <f>INDEX(AirportPivot[Gates (number of available)],MATCH($N1214,AirportPivot[[AirportID]:[AirportID]],0))</f>
        <v>80</v>
      </c>
    </row>
    <row r="1215" spans="1:18" x14ac:dyDescent="0.25">
      <c r="A1215" s="3" t="s">
        <v>1246</v>
      </c>
      <c r="B1215" s="12">
        <v>41873</v>
      </c>
      <c r="C1215" s="4" t="s">
        <v>21</v>
      </c>
      <c r="D1215" s="4">
        <v>3</v>
      </c>
      <c r="E1215" s="4">
        <v>100</v>
      </c>
      <c r="F1215" s="5">
        <v>0.66666666666666663</v>
      </c>
      <c r="G1215" s="6">
        <v>137.5</v>
      </c>
      <c r="H1215" s="7">
        <v>25437.5</v>
      </c>
      <c r="I1215" s="7">
        <f>FlightsPivot[[#This Row],[Total Fare]]*10%</f>
        <v>2543.75</v>
      </c>
      <c r="J1215" s="7">
        <f>FlightsPivot[[#This Row],[Total Fare]]+FlightsPivot[[#This Row],[10% tax ]]</f>
        <v>27981.25</v>
      </c>
      <c r="K1215" s="4">
        <v>8</v>
      </c>
      <c r="L1215" s="4">
        <v>2014</v>
      </c>
      <c r="M1215" t="str">
        <f>INDEX(RoutesPivot[DepAirport],MATCH($C1215,RoutesPivot[[RouteID]:[RouteID]],0))</f>
        <v>ORD</v>
      </c>
      <c r="N1215" t="str">
        <f>INDEX(RoutesPivot[AirportID],MATCH($C1215,RoutesPivot[[RouteID]:[RouteID]],0))</f>
        <v>CLT</v>
      </c>
      <c r="O1215">
        <f>INDEX(RoutesPivot[Distance],MATCH($C1215,RoutesPivot[[RouteID]:[RouteID]],0))</f>
        <v>700</v>
      </c>
      <c r="P1215">
        <f>INDEX(RoutesPivot[ListPrice],MATCH($C1215,RoutesPivot[[RouteID]:[RouteID]],0))</f>
        <v>125</v>
      </c>
      <c r="Q1215" t="str">
        <f>INDEX(AirportPivot[AirportName],MATCH($N1215,AirportPivot[[AirportID]:[AirportID]],0))</f>
        <v>Charlotte/Douglas International</v>
      </c>
      <c r="R1215">
        <f>INDEX(AirportPivot[Gates (number of available)],MATCH($N1215,AirportPivot[[AirportID]:[AirportID]],0))</f>
        <v>65</v>
      </c>
    </row>
    <row r="1216" spans="1:18" x14ac:dyDescent="0.25">
      <c r="A1216" s="3" t="s">
        <v>1247</v>
      </c>
      <c r="B1216" s="12">
        <v>42300</v>
      </c>
      <c r="C1216" s="4" t="s">
        <v>70</v>
      </c>
      <c r="D1216" s="4">
        <v>2.4</v>
      </c>
      <c r="E1216" s="4">
        <v>166</v>
      </c>
      <c r="F1216" s="5">
        <v>0.54166666666666663</v>
      </c>
      <c r="G1216" s="6">
        <v>275</v>
      </c>
      <c r="H1216" s="7">
        <v>45375</v>
      </c>
      <c r="I1216" s="7">
        <f>FlightsPivot[[#This Row],[Total Fare]]*10%</f>
        <v>4537.5</v>
      </c>
      <c r="J1216" s="7">
        <f>FlightsPivot[[#This Row],[Total Fare]]+FlightsPivot[[#This Row],[10% tax ]]</f>
        <v>49912.5</v>
      </c>
      <c r="K1216" s="4">
        <v>10</v>
      </c>
      <c r="L1216" s="4">
        <v>2015</v>
      </c>
      <c r="M1216" t="str">
        <f>INDEX(RoutesPivot[DepAirport],MATCH($C1216,RoutesPivot[[RouteID]:[RouteID]],0))</f>
        <v>ORD</v>
      </c>
      <c r="N1216" t="str">
        <f>INDEX(RoutesPivot[AirportID],MATCH($C1216,RoutesPivot[[RouteID]:[RouteID]],0))</f>
        <v>LAS</v>
      </c>
      <c r="O1216">
        <f>INDEX(RoutesPivot[Distance],MATCH($C1216,RoutesPivot[[RouteID]:[RouteID]],0))</f>
        <v>1100</v>
      </c>
      <c r="P1216">
        <f>INDEX(RoutesPivot[ListPrice],MATCH($C1216,RoutesPivot[[RouteID]:[RouteID]],0))</f>
        <v>275</v>
      </c>
      <c r="Q1216" t="str">
        <f>INDEX(AirportPivot[AirportName],MATCH($N1216,AirportPivot[[AirportID]:[AirportID]],0))</f>
        <v>McCarran International</v>
      </c>
      <c r="R1216">
        <f>INDEX(AirportPivot[Gates (number of available)],MATCH($N1216,AirportPivot[[AirportID]:[AirportID]],0))</f>
        <v>68</v>
      </c>
    </row>
    <row r="1217" spans="1:18" x14ac:dyDescent="0.25">
      <c r="A1217" s="3" t="s">
        <v>1248</v>
      </c>
      <c r="B1217" s="12">
        <v>41906</v>
      </c>
      <c r="C1217" s="4" t="s">
        <v>86</v>
      </c>
      <c r="D1217" s="4">
        <v>1</v>
      </c>
      <c r="E1217" s="4">
        <v>91</v>
      </c>
      <c r="F1217" s="5">
        <v>0.79166666666666663</v>
      </c>
      <c r="G1217" s="6">
        <v>115</v>
      </c>
      <c r="H1217" s="7">
        <v>21275</v>
      </c>
      <c r="I1217" s="7">
        <f>FlightsPivot[[#This Row],[Total Fare]]*10%</f>
        <v>2127.5</v>
      </c>
      <c r="J1217" s="7">
        <f>FlightsPivot[[#This Row],[Total Fare]]+FlightsPivot[[#This Row],[10% tax ]]</f>
        <v>23402.5</v>
      </c>
      <c r="K1217" s="4">
        <v>9</v>
      </c>
      <c r="L1217" s="4">
        <v>2014</v>
      </c>
      <c r="M1217" t="str">
        <f>INDEX(RoutesPivot[DepAirport],MATCH($C1217,RoutesPivot[[RouteID]:[RouteID]],0))</f>
        <v>ORD</v>
      </c>
      <c r="N1217" t="str">
        <f>INDEX(RoutesPivot[AirportID],MATCH($C1217,RoutesPivot[[RouteID]:[RouteID]],0))</f>
        <v>DTW</v>
      </c>
      <c r="O1217">
        <f>INDEX(RoutesPivot[Distance],MATCH($C1217,RoutesPivot[[RouteID]:[RouteID]],0))</f>
        <v>200</v>
      </c>
      <c r="P1217">
        <f>INDEX(RoutesPivot[ListPrice],MATCH($C1217,RoutesPivot[[RouteID]:[RouteID]],0))</f>
        <v>115</v>
      </c>
      <c r="Q1217" t="str">
        <f>INDEX(AirportPivot[AirportName],MATCH($N1217,AirportPivot[[AirportID]:[AirportID]],0))</f>
        <v>Detroit Metropolitan Wayne County</v>
      </c>
      <c r="R1217">
        <f>INDEX(AirportPivot[Gates (number of available)],MATCH($N1217,AirportPivot[[AirportID]:[AirportID]],0))</f>
        <v>60</v>
      </c>
    </row>
    <row r="1218" spans="1:18" x14ac:dyDescent="0.25">
      <c r="A1218" s="3" t="s">
        <v>1249</v>
      </c>
      <c r="B1218" s="12">
        <v>42246</v>
      </c>
      <c r="C1218" s="4" t="s">
        <v>17</v>
      </c>
      <c r="D1218" s="4">
        <v>4.9000000000000004</v>
      </c>
      <c r="E1218" s="4">
        <v>73</v>
      </c>
      <c r="F1218" s="5">
        <v>0.29166666666666669</v>
      </c>
      <c r="G1218" s="6">
        <v>385</v>
      </c>
      <c r="H1218" s="7">
        <v>69685</v>
      </c>
      <c r="I1218" s="7">
        <f>FlightsPivot[[#This Row],[Total Fare]]*10%</f>
        <v>6968.5</v>
      </c>
      <c r="J1218" s="7">
        <f>FlightsPivot[[#This Row],[Total Fare]]+FlightsPivot[[#This Row],[10% tax ]]</f>
        <v>76653.5</v>
      </c>
      <c r="K1218" s="4">
        <v>8</v>
      </c>
      <c r="L1218" s="4">
        <v>2015</v>
      </c>
      <c r="M1218" t="str">
        <f>INDEX(RoutesPivot[DepAirport],MATCH($C1218,RoutesPivot[[RouteID]:[RouteID]],0))</f>
        <v>ORD</v>
      </c>
      <c r="N1218" t="str">
        <f>INDEX(RoutesPivot[AirportID],MATCH($C1218,RoutesPivot[[RouteID]:[RouteID]],0))</f>
        <v>LAX</v>
      </c>
      <c r="O1218">
        <f>INDEX(RoutesPivot[Distance],MATCH($C1218,RoutesPivot[[RouteID]:[RouteID]],0))</f>
        <v>1518</v>
      </c>
      <c r="P1218">
        <f>INDEX(RoutesPivot[ListPrice],MATCH($C1218,RoutesPivot[[RouteID]:[RouteID]],0))</f>
        <v>350</v>
      </c>
      <c r="Q1218" t="str">
        <f>INDEX(AirportPivot[AirportName],MATCH($N1218,AirportPivot[[AirportID]:[AirportID]],0))</f>
        <v>Los Angeles International</v>
      </c>
      <c r="R1218">
        <f>INDEX(AirportPivot[Gates (number of available)],MATCH($N1218,AirportPivot[[AirportID]:[AirportID]],0))</f>
        <v>86</v>
      </c>
    </row>
    <row r="1219" spans="1:18" x14ac:dyDescent="0.25">
      <c r="A1219" s="3" t="s">
        <v>1250</v>
      </c>
      <c r="B1219" s="12">
        <v>42168</v>
      </c>
      <c r="C1219" s="4" t="s">
        <v>23</v>
      </c>
      <c r="D1219" s="4">
        <v>2.7</v>
      </c>
      <c r="E1219" s="4">
        <v>159</v>
      </c>
      <c r="F1219" s="5">
        <v>0.79166666666666663</v>
      </c>
      <c r="G1219" s="6">
        <v>330</v>
      </c>
      <c r="H1219" s="7">
        <v>54450</v>
      </c>
      <c r="I1219" s="7">
        <f>FlightsPivot[[#This Row],[Total Fare]]*10%</f>
        <v>5445</v>
      </c>
      <c r="J1219" s="7">
        <f>FlightsPivot[[#This Row],[Total Fare]]+FlightsPivot[[#This Row],[10% tax ]]</f>
        <v>59895</v>
      </c>
      <c r="K1219" s="4">
        <v>6</v>
      </c>
      <c r="L1219" s="4">
        <v>2015</v>
      </c>
      <c r="M1219" t="str">
        <f>INDEX(RoutesPivot[DepAirport],MATCH($C1219,RoutesPivot[[RouteID]:[RouteID]],0))</f>
        <v>ORD</v>
      </c>
      <c r="N1219" t="str">
        <f>INDEX(RoutesPivot[AirportID],MATCH($C1219,RoutesPivot[[RouteID]:[RouteID]],0))</f>
        <v>DEN</v>
      </c>
      <c r="O1219">
        <f>INDEX(RoutesPivot[Distance],MATCH($C1219,RoutesPivot[[RouteID]:[RouteID]],0))</f>
        <v>800</v>
      </c>
      <c r="P1219">
        <f>INDEX(RoutesPivot[ListPrice],MATCH($C1219,RoutesPivot[[RouteID]:[RouteID]],0))</f>
        <v>300</v>
      </c>
      <c r="Q1219" t="str">
        <f>INDEX(AirportPivot[AirportName],MATCH($N1219,AirportPivot[[AirportID]:[AirportID]],0))</f>
        <v>Denver International</v>
      </c>
      <c r="R1219">
        <f>INDEX(AirportPivot[Gates (number of available)],MATCH($N1219,AirportPivot[[AirportID]:[AirportID]],0))</f>
        <v>75</v>
      </c>
    </row>
    <row r="1220" spans="1:18" x14ac:dyDescent="0.25">
      <c r="A1220" s="3" t="s">
        <v>1251</v>
      </c>
      <c r="B1220" s="12">
        <v>41664</v>
      </c>
      <c r="C1220" s="4" t="s">
        <v>27</v>
      </c>
      <c r="D1220" s="4">
        <v>7</v>
      </c>
      <c r="E1220" s="4">
        <v>123</v>
      </c>
      <c r="F1220" s="5">
        <v>0.70833333333333337</v>
      </c>
      <c r="G1220" s="6">
        <v>200</v>
      </c>
      <c r="H1220" s="7">
        <v>37000</v>
      </c>
      <c r="I1220" s="7">
        <f>FlightsPivot[[#This Row],[Total Fare]]*10%</f>
        <v>3700</v>
      </c>
      <c r="J1220" s="7">
        <f>FlightsPivot[[#This Row],[Total Fare]]+FlightsPivot[[#This Row],[10% tax ]]</f>
        <v>40700</v>
      </c>
      <c r="K1220" s="4">
        <v>1</v>
      </c>
      <c r="L1220" s="4">
        <v>2014</v>
      </c>
      <c r="M1220" t="str">
        <f>INDEX(RoutesPivot[DepAirport],MATCH($C1220,RoutesPivot[[RouteID]:[RouteID]],0))</f>
        <v>ORD</v>
      </c>
      <c r="N1220" t="str">
        <f>INDEX(RoutesPivot[AirportID],MATCH($C1220,RoutesPivot[[RouteID]:[RouteID]],0))</f>
        <v>ATL</v>
      </c>
      <c r="O1220">
        <f>INDEX(RoutesPivot[Distance],MATCH($C1220,RoutesPivot[[RouteID]:[RouteID]],0))</f>
        <v>510</v>
      </c>
      <c r="P1220">
        <f>INDEX(RoutesPivot[ListPrice],MATCH($C1220,RoutesPivot[[RouteID]:[RouteID]],0))</f>
        <v>200</v>
      </c>
      <c r="Q1220" t="str">
        <f>INDEX(AirportPivot[AirportName],MATCH($N1220,AirportPivot[[AirportID]:[AirportID]],0))</f>
        <v>Hartsfield-Jackson Atlanta International</v>
      </c>
      <c r="R1220">
        <f>INDEX(AirportPivot[Gates (number of available)],MATCH($N1220,AirportPivot[[AirportID]:[AirportID]],0))</f>
        <v>100</v>
      </c>
    </row>
    <row r="1221" spans="1:18" x14ac:dyDescent="0.25">
      <c r="A1221" s="3" t="s">
        <v>1252</v>
      </c>
      <c r="B1221" s="12">
        <v>42018</v>
      </c>
      <c r="C1221" s="4" t="s">
        <v>33</v>
      </c>
      <c r="D1221" s="4">
        <v>2.1</v>
      </c>
      <c r="E1221" s="4">
        <v>144</v>
      </c>
      <c r="F1221" s="5">
        <v>0.41666666666666669</v>
      </c>
      <c r="G1221" s="6">
        <v>375</v>
      </c>
      <c r="H1221" s="7">
        <v>69375</v>
      </c>
      <c r="I1221" s="7">
        <f>FlightsPivot[[#This Row],[Total Fare]]*10%</f>
        <v>6937.5</v>
      </c>
      <c r="J1221" s="7">
        <f>FlightsPivot[[#This Row],[Total Fare]]+FlightsPivot[[#This Row],[10% tax ]]</f>
        <v>76312.5</v>
      </c>
      <c r="K1221" s="4">
        <v>1</v>
      </c>
      <c r="L1221" s="4">
        <v>2015</v>
      </c>
      <c r="M1221" t="str">
        <f>INDEX(RoutesPivot[DepAirport],MATCH($C1221,RoutesPivot[[RouteID]:[RouteID]],0))</f>
        <v>ORD</v>
      </c>
      <c r="N1221" t="str">
        <f>INDEX(RoutesPivot[AirportID],MATCH($C1221,RoutesPivot[[RouteID]:[RouteID]],0))</f>
        <v>SFO</v>
      </c>
      <c r="O1221">
        <f>INDEX(RoutesPivot[Distance],MATCH($C1221,RoutesPivot[[RouteID]:[RouteID]],0))</f>
        <v>1600</v>
      </c>
      <c r="P1221">
        <f>INDEX(RoutesPivot[ListPrice],MATCH($C1221,RoutesPivot[[RouteID]:[RouteID]],0))</f>
        <v>375</v>
      </c>
      <c r="Q1221" t="str">
        <f>INDEX(AirportPivot[AirportName],MATCH($N1221,AirportPivot[[AirportID]:[AirportID]],0))</f>
        <v>San Francisco International</v>
      </c>
      <c r="R1221">
        <f>INDEX(AirportPivot[Gates (number of available)],MATCH($N1221,AirportPivot[[AirportID]:[AirportID]],0))</f>
        <v>70</v>
      </c>
    </row>
    <row r="1222" spans="1:18" x14ac:dyDescent="0.25">
      <c r="A1222" s="3" t="s">
        <v>1253</v>
      </c>
      <c r="B1222" s="12">
        <v>41854</v>
      </c>
      <c r="C1222" s="4" t="s">
        <v>17</v>
      </c>
      <c r="D1222" s="4">
        <v>3.7</v>
      </c>
      <c r="E1222" s="4">
        <v>196</v>
      </c>
      <c r="F1222" s="5">
        <v>0.8125</v>
      </c>
      <c r="G1222" s="6">
        <v>385</v>
      </c>
      <c r="H1222" s="7">
        <v>63525</v>
      </c>
      <c r="I1222" s="7">
        <f>FlightsPivot[[#This Row],[Total Fare]]*10%</f>
        <v>6352.5</v>
      </c>
      <c r="J1222" s="7">
        <f>FlightsPivot[[#This Row],[Total Fare]]+FlightsPivot[[#This Row],[10% tax ]]</f>
        <v>69877.5</v>
      </c>
      <c r="K1222" s="4">
        <v>8</v>
      </c>
      <c r="L1222" s="4">
        <v>2014</v>
      </c>
      <c r="M1222" t="str">
        <f>INDEX(RoutesPivot[DepAirport],MATCH($C1222,RoutesPivot[[RouteID]:[RouteID]],0))</f>
        <v>ORD</v>
      </c>
      <c r="N1222" t="str">
        <f>INDEX(RoutesPivot[AirportID],MATCH($C1222,RoutesPivot[[RouteID]:[RouteID]],0))</f>
        <v>LAX</v>
      </c>
      <c r="O1222">
        <f>INDEX(RoutesPivot[Distance],MATCH($C1222,RoutesPivot[[RouteID]:[RouteID]],0))</f>
        <v>1518</v>
      </c>
      <c r="P1222">
        <f>INDEX(RoutesPivot[ListPrice],MATCH($C1222,RoutesPivot[[RouteID]:[RouteID]],0))</f>
        <v>350</v>
      </c>
      <c r="Q1222" t="str">
        <f>INDEX(AirportPivot[AirportName],MATCH($N1222,AirportPivot[[AirportID]:[AirportID]],0))</f>
        <v>Los Angeles International</v>
      </c>
      <c r="R1222">
        <f>INDEX(AirportPivot[Gates (number of available)],MATCH($N1222,AirportPivot[[AirportID]:[AirportID]],0))</f>
        <v>86</v>
      </c>
    </row>
    <row r="1223" spans="1:18" x14ac:dyDescent="0.25">
      <c r="A1223" s="3" t="s">
        <v>1254</v>
      </c>
      <c r="B1223" s="12">
        <v>41865</v>
      </c>
      <c r="C1223" s="4" t="s">
        <v>103</v>
      </c>
      <c r="D1223" s="4">
        <v>2.1</v>
      </c>
      <c r="E1223" s="4">
        <v>7</v>
      </c>
      <c r="F1223" s="5">
        <v>0.41666666666666669</v>
      </c>
      <c r="G1223" s="6">
        <v>330</v>
      </c>
      <c r="H1223" s="7">
        <v>61050</v>
      </c>
      <c r="I1223" s="7">
        <f>FlightsPivot[[#This Row],[Total Fare]]*10%</f>
        <v>6105</v>
      </c>
      <c r="J1223" s="7">
        <f>FlightsPivot[[#This Row],[Total Fare]]+FlightsPivot[[#This Row],[10% tax ]]</f>
        <v>67155</v>
      </c>
      <c r="K1223" s="4">
        <v>8</v>
      </c>
      <c r="L1223" s="4">
        <v>2014</v>
      </c>
      <c r="M1223" t="str">
        <f>INDEX(RoutesPivot[DepAirport],MATCH($C1223,RoutesPivot[[RouteID]:[RouteID]],0))</f>
        <v>ORD</v>
      </c>
      <c r="N1223" t="str">
        <f>INDEX(RoutesPivot[AirportID],MATCH($C1223,RoutesPivot[[RouteID]:[RouteID]],0))</f>
        <v>IAD</v>
      </c>
      <c r="O1223">
        <f>INDEX(RoutesPivot[Distance],MATCH($C1223,RoutesPivot[[RouteID]:[RouteID]],0))</f>
        <v>515</v>
      </c>
      <c r="P1223">
        <f>INDEX(RoutesPivot[ListPrice],MATCH($C1223,RoutesPivot[[RouteID]:[RouteID]],0))</f>
        <v>300</v>
      </c>
      <c r="Q1223" t="str">
        <f>INDEX(AirportPivot[AirportName],MATCH($N1223,AirportPivot[[AirportID]:[AirportID]],0))</f>
        <v>Washington Dulles International</v>
      </c>
      <c r="R1223">
        <f>INDEX(AirportPivot[Gates (number of available)],MATCH($N1223,AirportPivot[[AirportID]:[AirportID]],0))</f>
        <v>95</v>
      </c>
    </row>
    <row r="1224" spans="1:18" x14ac:dyDescent="0.25">
      <c r="A1224" s="3" t="s">
        <v>1255</v>
      </c>
      <c r="B1224" s="12">
        <v>41840</v>
      </c>
      <c r="C1224" s="4" t="s">
        <v>17</v>
      </c>
      <c r="D1224" s="4">
        <v>4.0999999999999996</v>
      </c>
      <c r="E1224" s="4">
        <v>132</v>
      </c>
      <c r="F1224" s="5">
        <v>0.79166666666666663</v>
      </c>
      <c r="G1224" s="6">
        <v>385</v>
      </c>
      <c r="H1224" s="7">
        <v>71225</v>
      </c>
      <c r="I1224" s="7">
        <f>FlightsPivot[[#This Row],[Total Fare]]*10%</f>
        <v>7122.5</v>
      </c>
      <c r="J1224" s="7">
        <f>FlightsPivot[[#This Row],[Total Fare]]+FlightsPivot[[#This Row],[10% tax ]]</f>
        <v>78347.5</v>
      </c>
      <c r="K1224" s="4">
        <v>7</v>
      </c>
      <c r="L1224" s="4">
        <v>2014</v>
      </c>
      <c r="M1224" t="str">
        <f>INDEX(RoutesPivot[DepAirport],MATCH($C1224,RoutesPivot[[RouteID]:[RouteID]],0))</f>
        <v>ORD</v>
      </c>
      <c r="N1224" t="str">
        <f>INDEX(RoutesPivot[AirportID],MATCH($C1224,RoutesPivot[[RouteID]:[RouteID]],0))</f>
        <v>LAX</v>
      </c>
      <c r="O1224">
        <f>INDEX(RoutesPivot[Distance],MATCH($C1224,RoutesPivot[[RouteID]:[RouteID]],0))</f>
        <v>1518</v>
      </c>
      <c r="P1224">
        <f>INDEX(RoutesPivot[ListPrice],MATCH($C1224,RoutesPivot[[RouteID]:[RouteID]],0))</f>
        <v>350</v>
      </c>
      <c r="Q1224" t="str">
        <f>INDEX(AirportPivot[AirportName],MATCH($N1224,AirportPivot[[AirportID]:[AirportID]],0))</f>
        <v>Los Angeles International</v>
      </c>
      <c r="R1224">
        <f>INDEX(AirportPivot[Gates (number of available)],MATCH($N1224,AirportPivot[[AirportID]:[AirportID]],0))</f>
        <v>86</v>
      </c>
    </row>
    <row r="1225" spans="1:18" x14ac:dyDescent="0.25">
      <c r="A1225" s="3" t="s">
        <v>1256</v>
      </c>
      <c r="B1225" s="12">
        <v>41818</v>
      </c>
      <c r="C1225" s="4" t="s">
        <v>86</v>
      </c>
      <c r="D1225" s="4">
        <v>1.2</v>
      </c>
      <c r="E1225" s="4">
        <v>65</v>
      </c>
      <c r="F1225" s="5">
        <v>0.875</v>
      </c>
      <c r="G1225" s="6">
        <v>126.5</v>
      </c>
      <c r="H1225" s="7">
        <v>22896.5</v>
      </c>
      <c r="I1225" s="7">
        <f>FlightsPivot[[#This Row],[Total Fare]]*10%</f>
        <v>2289.65</v>
      </c>
      <c r="J1225" s="7">
        <f>FlightsPivot[[#This Row],[Total Fare]]+FlightsPivot[[#This Row],[10% tax ]]</f>
        <v>25186.15</v>
      </c>
      <c r="K1225" s="4">
        <v>6</v>
      </c>
      <c r="L1225" s="4">
        <v>2014</v>
      </c>
      <c r="M1225" t="str">
        <f>INDEX(RoutesPivot[DepAirport],MATCH($C1225,RoutesPivot[[RouteID]:[RouteID]],0))</f>
        <v>ORD</v>
      </c>
      <c r="N1225" t="str">
        <f>INDEX(RoutesPivot[AirportID],MATCH($C1225,RoutesPivot[[RouteID]:[RouteID]],0))</f>
        <v>DTW</v>
      </c>
      <c r="O1225">
        <f>INDEX(RoutesPivot[Distance],MATCH($C1225,RoutesPivot[[RouteID]:[RouteID]],0))</f>
        <v>200</v>
      </c>
      <c r="P1225">
        <f>INDEX(RoutesPivot[ListPrice],MATCH($C1225,RoutesPivot[[RouteID]:[RouteID]],0))</f>
        <v>115</v>
      </c>
      <c r="Q1225" t="str">
        <f>INDEX(AirportPivot[AirportName],MATCH($N1225,AirportPivot[[AirportID]:[AirportID]],0))</f>
        <v>Detroit Metropolitan Wayne County</v>
      </c>
      <c r="R1225">
        <f>INDEX(AirportPivot[Gates (number of available)],MATCH($N1225,AirportPivot[[AirportID]:[AirportID]],0))</f>
        <v>60</v>
      </c>
    </row>
    <row r="1226" spans="1:18" x14ac:dyDescent="0.25">
      <c r="A1226" s="3" t="s">
        <v>1257</v>
      </c>
      <c r="B1226" s="12">
        <v>41996</v>
      </c>
      <c r="C1226" s="4" t="s">
        <v>70</v>
      </c>
      <c r="D1226" s="4">
        <v>4</v>
      </c>
      <c r="E1226" s="4">
        <v>43</v>
      </c>
      <c r="F1226" s="5">
        <v>0.72916666666666663</v>
      </c>
      <c r="G1226" s="6">
        <v>385</v>
      </c>
      <c r="H1226" s="7">
        <v>63525</v>
      </c>
      <c r="I1226" s="7">
        <f>FlightsPivot[[#This Row],[Total Fare]]*10%</f>
        <v>6352.5</v>
      </c>
      <c r="J1226" s="7">
        <f>FlightsPivot[[#This Row],[Total Fare]]+FlightsPivot[[#This Row],[10% tax ]]</f>
        <v>69877.5</v>
      </c>
      <c r="K1226" s="4">
        <v>12</v>
      </c>
      <c r="L1226" s="4">
        <v>2014</v>
      </c>
      <c r="M1226" t="str">
        <f>INDEX(RoutesPivot[DepAirport],MATCH($C1226,RoutesPivot[[RouteID]:[RouteID]],0))</f>
        <v>ORD</v>
      </c>
      <c r="N1226" t="str">
        <f>INDEX(RoutesPivot[AirportID],MATCH($C1226,RoutesPivot[[RouteID]:[RouteID]],0))</f>
        <v>LAS</v>
      </c>
      <c r="O1226">
        <f>INDEX(RoutesPivot[Distance],MATCH($C1226,RoutesPivot[[RouteID]:[RouteID]],0))</f>
        <v>1100</v>
      </c>
      <c r="P1226">
        <f>INDEX(RoutesPivot[ListPrice],MATCH($C1226,RoutesPivot[[RouteID]:[RouteID]],0))</f>
        <v>275</v>
      </c>
      <c r="Q1226" t="str">
        <f>INDEX(AirportPivot[AirportName],MATCH($N1226,AirportPivot[[AirportID]:[AirportID]],0))</f>
        <v>McCarran International</v>
      </c>
      <c r="R1226">
        <f>INDEX(AirportPivot[Gates (number of available)],MATCH($N1226,AirportPivot[[AirportID]:[AirportID]],0))</f>
        <v>68</v>
      </c>
    </row>
    <row r="1227" spans="1:18" x14ac:dyDescent="0.25">
      <c r="A1227" s="3" t="s">
        <v>1258</v>
      </c>
      <c r="B1227" s="12">
        <v>42170</v>
      </c>
      <c r="C1227" s="4" t="s">
        <v>53</v>
      </c>
      <c r="D1227" s="4">
        <v>1.7</v>
      </c>
      <c r="E1227" s="4">
        <v>111</v>
      </c>
      <c r="F1227" s="5">
        <v>0.70833333333333337</v>
      </c>
      <c r="G1227" s="6">
        <v>330</v>
      </c>
      <c r="H1227" s="7">
        <v>61050</v>
      </c>
      <c r="I1227" s="7">
        <f>FlightsPivot[[#This Row],[Total Fare]]*10%</f>
        <v>6105</v>
      </c>
      <c r="J1227" s="7">
        <f>FlightsPivot[[#This Row],[Total Fare]]+FlightsPivot[[#This Row],[10% tax ]]</f>
        <v>67155</v>
      </c>
      <c r="K1227" s="4">
        <v>6</v>
      </c>
      <c r="L1227" s="4">
        <v>2015</v>
      </c>
      <c r="M1227" t="str">
        <f>INDEX(RoutesPivot[DepAirport],MATCH($C1227,RoutesPivot[[RouteID]:[RouteID]],0))</f>
        <v>ORD</v>
      </c>
      <c r="N1227" t="str">
        <f>INDEX(RoutesPivot[AirportID],MATCH($C1227,RoutesPivot[[RouteID]:[RouteID]],0))</f>
        <v>FLL</v>
      </c>
      <c r="O1227">
        <f>INDEX(RoutesPivot[Distance],MATCH($C1227,RoutesPivot[[RouteID]:[RouteID]],0))</f>
        <v>940</v>
      </c>
      <c r="P1227">
        <f>INDEX(RoutesPivot[ListPrice],MATCH($C1227,RoutesPivot[[RouteID]:[RouteID]],0))</f>
        <v>300</v>
      </c>
      <c r="Q1227" t="str">
        <f>INDEX(AirportPivot[AirportName],MATCH($N1227,AirportPivot[[AirportID]:[AirportID]],0))</f>
        <v>Fort Lauderdale/Hollywood International</v>
      </c>
      <c r="R1227">
        <f>INDEX(AirportPivot[Gates (number of available)],MATCH($N1227,AirportPivot[[AirportID]:[AirportID]],0))</f>
        <v>55</v>
      </c>
    </row>
    <row r="1228" spans="1:18" x14ac:dyDescent="0.25">
      <c r="A1228" s="3" t="s">
        <v>1259</v>
      </c>
      <c r="B1228" s="12">
        <v>42218</v>
      </c>
      <c r="C1228" s="4" t="s">
        <v>40</v>
      </c>
      <c r="D1228" s="4">
        <v>3</v>
      </c>
      <c r="E1228" s="4">
        <v>72</v>
      </c>
      <c r="F1228" s="5">
        <v>0.85416666666666663</v>
      </c>
      <c r="G1228" s="6">
        <v>126.5</v>
      </c>
      <c r="H1228" s="7">
        <v>22896.5</v>
      </c>
      <c r="I1228" s="7">
        <f>FlightsPivot[[#This Row],[Total Fare]]*10%</f>
        <v>2289.65</v>
      </c>
      <c r="J1228" s="7">
        <f>FlightsPivot[[#This Row],[Total Fare]]+FlightsPivot[[#This Row],[10% tax ]]</f>
        <v>25186.15</v>
      </c>
      <c r="K1228" s="4">
        <v>8</v>
      </c>
      <c r="L1228" s="4">
        <v>2015</v>
      </c>
      <c r="M1228" t="str">
        <f>INDEX(RoutesPivot[DepAirport],MATCH($C1228,RoutesPivot[[RouteID]:[RouteID]],0))</f>
        <v>ORD</v>
      </c>
      <c r="N1228" t="str">
        <f>INDEX(RoutesPivot[AirportID],MATCH($C1228,RoutesPivot[[RouteID]:[RouteID]],0))</f>
        <v>MSP</v>
      </c>
      <c r="O1228">
        <f>INDEX(RoutesPivot[Distance],MATCH($C1228,RoutesPivot[[RouteID]:[RouteID]],0))</f>
        <v>300</v>
      </c>
      <c r="P1228">
        <f>INDEX(RoutesPivot[ListPrice],MATCH($C1228,RoutesPivot[[RouteID]:[RouteID]],0))</f>
        <v>115</v>
      </c>
      <c r="Q1228" t="str">
        <f>INDEX(AirportPivot[AirportName],MATCH($N1228,AirportPivot[[AirportID]:[AirportID]],0))</f>
        <v>Minneapolis-St Paul International/Wold-Chamberlain</v>
      </c>
      <c r="R1228">
        <f>INDEX(AirportPivot[Gates (number of available)],MATCH($N1228,AirportPivot[[AirportID]:[AirportID]],0))</f>
        <v>65</v>
      </c>
    </row>
    <row r="1229" spans="1:18" x14ac:dyDescent="0.25">
      <c r="A1229" s="3" t="s">
        <v>1260</v>
      </c>
      <c r="B1229" s="12">
        <v>41711</v>
      </c>
      <c r="C1229" s="4" t="s">
        <v>25</v>
      </c>
      <c r="D1229" s="4">
        <v>2.4</v>
      </c>
      <c r="E1229" s="4">
        <v>68</v>
      </c>
      <c r="F1229" s="5">
        <v>0.8125</v>
      </c>
      <c r="G1229" s="6">
        <v>200</v>
      </c>
      <c r="H1229" s="7">
        <v>36200</v>
      </c>
      <c r="I1229" s="7">
        <f>FlightsPivot[[#This Row],[Total Fare]]*10%</f>
        <v>3620</v>
      </c>
      <c r="J1229" s="7">
        <f>FlightsPivot[[#This Row],[Total Fare]]+FlightsPivot[[#This Row],[10% tax ]]</f>
        <v>39820</v>
      </c>
      <c r="K1229" s="4">
        <v>3</v>
      </c>
      <c r="L1229" s="4">
        <v>2014</v>
      </c>
      <c r="M1229" t="str">
        <f>INDEX(RoutesPivot[DepAirport],MATCH($C1229,RoutesPivot[[RouteID]:[RouteID]],0))</f>
        <v>ORD</v>
      </c>
      <c r="N1229" t="str">
        <f>INDEX(RoutesPivot[AirportID],MATCH($C1229,RoutesPivot[[RouteID]:[RouteID]],0))</f>
        <v>DFW</v>
      </c>
      <c r="O1229">
        <f>INDEX(RoutesPivot[Distance],MATCH($C1229,RoutesPivot[[RouteID]:[RouteID]],0))</f>
        <v>700</v>
      </c>
      <c r="P1229">
        <f>INDEX(RoutesPivot[ListPrice],MATCH($C1229,RoutesPivot[[RouteID]:[RouteID]],0))</f>
        <v>200</v>
      </c>
      <c r="Q1229" t="str">
        <f>INDEX(AirportPivot[AirportName],MATCH($N1229,AirportPivot[[AirportID]:[AirportID]],0))</f>
        <v>Dallas/Fort Worth International</v>
      </c>
      <c r="R1229">
        <f>INDEX(AirportPivot[Gates (number of available)],MATCH($N1229,AirportPivot[[AirportID]:[AirportID]],0))</f>
        <v>130</v>
      </c>
    </row>
    <row r="1230" spans="1:18" x14ac:dyDescent="0.25">
      <c r="A1230" s="3" t="s">
        <v>1261</v>
      </c>
      <c r="B1230" s="12">
        <v>42312</v>
      </c>
      <c r="C1230" s="4" t="s">
        <v>37</v>
      </c>
      <c r="D1230" s="4">
        <v>1.7</v>
      </c>
      <c r="E1230" s="4">
        <v>185</v>
      </c>
      <c r="F1230" s="5">
        <v>0.33333333333333331</v>
      </c>
      <c r="G1230" s="6">
        <v>350</v>
      </c>
      <c r="H1230" s="7">
        <v>57750</v>
      </c>
      <c r="I1230" s="7">
        <f>FlightsPivot[[#This Row],[Total Fare]]*10%</f>
        <v>5775</v>
      </c>
      <c r="J1230" s="7">
        <f>FlightsPivot[[#This Row],[Total Fare]]+FlightsPivot[[#This Row],[10% tax ]]</f>
        <v>63525</v>
      </c>
      <c r="K1230" s="4">
        <v>11</v>
      </c>
      <c r="L1230" s="4">
        <v>2015</v>
      </c>
      <c r="M1230" t="str">
        <f>INDEX(RoutesPivot[DepAirport],MATCH($C1230,RoutesPivot[[RouteID]:[RouteID]],0))</f>
        <v>ORD</v>
      </c>
      <c r="N1230" t="str">
        <f>INDEX(RoutesPivot[AirportID],MATCH($C1230,RoutesPivot[[RouteID]:[RouteID]],0))</f>
        <v>SEA</v>
      </c>
      <c r="O1230">
        <f>INDEX(RoutesPivot[Distance],MATCH($C1230,RoutesPivot[[RouteID]:[RouteID]],0))</f>
        <v>1500</v>
      </c>
      <c r="P1230">
        <f>INDEX(RoutesPivot[ListPrice],MATCH($C1230,RoutesPivot[[RouteID]:[RouteID]],0))</f>
        <v>350</v>
      </c>
      <c r="Q1230" t="str">
        <f>INDEX(AirportPivot[AirportName],MATCH($N1230,AirportPivot[[AirportID]:[AirportID]],0))</f>
        <v>Seattle-Tacoma International</v>
      </c>
      <c r="R1230">
        <f>INDEX(AirportPivot[Gates (number of available)],MATCH($N1230,AirportPivot[[AirportID]:[AirportID]],0))</f>
        <v>58</v>
      </c>
    </row>
    <row r="1231" spans="1:18" x14ac:dyDescent="0.25">
      <c r="A1231" s="3" t="s">
        <v>1262</v>
      </c>
      <c r="B1231" s="12">
        <v>42227</v>
      </c>
      <c r="C1231" s="4" t="s">
        <v>37</v>
      </c>
      <c r="D1231" s="4">
        <v>3.3</v>
      </c>
      <c r="E1231" s="4">
        <v>77</v>
      </c>
      <c r="F1231" s="5">
        <v>0.29166666666666669</v>
      </c>
      <c r="G1231" s="6">
        <v>385</v>
      </c>
      <c r="H1231" s="7">
        <v>69685</v>
      </c>
      <c r="I1231" s="7">
        <f>FlightsPivot[[#This Row],[Total Fare]]*10%</f>
        <v>6968.5</v>
      </c>
      <c r="J1231" s="7">
        <f>FlightsPivot[[#This Row],[Total Fare]]+FlightsPivot[[#This Row],[10% tax ]]</f>
        <v>76653.5</v>
      </c>
      <c r="K1231" s="4">
        <v>8</v>
      </c>
      <c r="L1231" s="4">
        <v>2015</v>
      </c>
      <c r="M1231" t="str">
        <f>INDEX(RoutesPivot[DepAirport],MATCH($C1231,RoutesPivot[[RouteID]:[RouteID]],0))</f>
        <v>ORD</v>
      </c>
      <c r="N1231" t="str">
        <f>INDEX(RoutesPivot[AirportID],MATCH($C1231,RoutesPivot[[RouteID]:[RouteID]],0))</f>
        <v>SEA</v>
      </c>
      <c r="O1231">
        <f>INDEX(RoutesPivot[Distance],MATCH($C1231,RoutesPivot[[RouteID]:[RouteID]],0))</f>
        <v>1500</v>
      </c>
      <c r="P1231">
        <f>INDEX(RoutesPivot[ListPrice],MATCH($C1231,RoutesPivot[[RouteID]:[RouteID]],0))</f>
        <v>350</v>
      </c>
      <c r="Q1231" t="str">
        <f>INDEX(AirportPivot[AirportName],MATCH($N1231,AirportPivot[[AirportID]:[AirportID]],0))</f>
        <v>Seattle-Tacoma International</v>
      </c>
      <c r="R1231">
        <f>INDEX(AirportPivot[Gates (number of available)],MATCH($N1231,AirportPivot[[AirportID]:[AirportID]],0))</f>
        <v>58</v>
      </c>
    </row>
    <row r="1232" spans="1:18" x14ac:dyDescent="0.25">
      <c r="A1232" s="3" t="s">
        <v>1263</v>
      </c>
      <c r="B1232" s="12">
        <v>42334</v>
      </c>
      <c r="C1232" s="4" t="s">
        <v>25</v>
      </c>
      <c r="D1232" s="4">
        <v>6.4</v>
      </c>
      <c r="E1232" s="4">
        <v>209</v>
      </c>
      <c r="F1232" s="5">
        <v>0.875</v>
      </c>
      <c r="G1232" s="6">
        <v>300</v>
      </c>
      <c r="H1232" s="7">
        <v>49500</v>
      </c>
      <c r="I1232" s="7">
        <f>FlightsPivot[[#This Row],[Total Fare]]*10%</f>
        <v>4950</v>
      </c>
      <c r="J1232" s="7">
        <f>FlightsPivot[[#This Row],[Total Fare]]+FlightsPivot[[#This Row],[10% tax ]]</f>
        <v>54450</v>
      </c>
      <c r="K1232" s="4">
        <v>11</v>
      </c>
      <c r="L1232" s="4">
        <v>2015</v>
      </c>
      <c r="M1232" t="str">
        <f>INDEX(RoutesPivot[DepAirport],MATCH($C1232,RoutesPivot[[RouteID]:[RouteID]],0))</f>
        <v>ORD</v>
      </c>
      <c r="N1232" t="str">
        <f>INDEX(RoutesPivot[AirportID],MATCH($C1232,RoutesPivot[[RouteID]:[RouteID]],0))</f>
        <v>DFW</v>
      </c>
      <c r="O1232">
        <f>INDEX(RoutesPivot[Distance],MATCH($C1232,RoutesPivot[[RouteID]:[RouteID]],0))</f>
        <v>700</v>
      </c>
      <c r="P1232">
        <f>INDEX(RoutesPivot[ListPrice],MATCH($C1232,RoutesPivot[[RouteID]:[RouteID]],0))</f>
        <v>200</v>
      </c>
      <c r="Q1232" t="str">
        <f>INDEX(AirportPivot[AirportName],MATCH($N1232,AirportPivot[[AirportID]:[AirportID]],0))</f>
        <v>Dallas/Fort Worth International</v>
      </c>
      <c r="R1232">
        <f>INDEX(AirportPivot[Gates (number of available)],MATCH($N1232,AirportPivot[[AirportID]:[AirportID]],0))</f>
        <v>130</v>
      </c>
    </row>
    <row r="1233" spans="1:18" x14ac:dyDescent="0.25">
      <c r="A1233" s="3" t="s">
        <v>1264</v>
      </c>
      <c r="B1233" s="12">
        <v>42299</v>
      </c>
      <c r="C1233" s="4" t="s">
        <v>33</v>
      </c>
      <c r="D1233" s="4">
        <v>1.5</v>
      </c>
      <c r="E1233" s="4">
        <v>27</v>
      </c>
      <c r="F1233" s="5">
        <v>0.3125</v>
      </c>
      <c r="G1233" s="6">
        <v>375</v>
      </c>
      <c r="H1233" s="7">
        <v>69375</v>
      </c>
      <c r="I1233" s="7">
        <f>FlightsPivot[[#This Row],[Total Fare]]*10%</f>
        <v>6937.5</v>
      </c>
      <c r="J1233" s="7">
        <f>FlightsPivot[[#This Row],[Total Fare]]+FlightsPivot[[#This Row],[10% tax ]]</f>
        <v>76312.5</v>
      </c>
      <c r="K1233" s="4">
        <v>10</v>
      </c>
      <c r="L1233" s="4">
        <v>2015</v>
      </c>
      <c r="M1233" t="str">
        <f>INDEX(RoutesPivot[DepAirport],MATCH($C1233,RoutesPivot[[RouteID]:[RouteID]],0))</f>
        <v>ORD</v>
      </c>
      <c r="N1233" t="str">
        <f>INDEX(RoutesPivot[AirportID],MATCH($C1233,RoutesPivot[[RouteID]:[RouteID]],0))</f>
        <v>SFO</v>
      </c>
      <c r="O1233">
        <f>INDEX(RoutesPivot[Distance],MATCH($C1233,RoutesPivot[[RouteID]:[RouteID]],0))</f>
        <v>1600</v>
      </c>
      <c r="P1233">
        <f>INDEX(RoutesPivot[ListPrice],MATCH($C1233,RoutesPivot[[RouteID]:[RouteID]],0))</f>
        <v>375</v>
      </c>
      <c r="Q1233" t="str">
        <f>INDEX(AirportPivot[AirportName],MATCH($N1233,AirportPivot[[AirportID]:[AirportID]],0))</f>
        <v>San Francisco International</v>
      </c>
      <c r="R1233">
        <f>INDEX(AirportPivot[Gates (number of available)],MATCH($N1233,AirportPivot[[AirportID]:[AirportID]],0))</f>
        <v>70</v>
      </c>
    </row>
    <row r="1234" spans="1:18" x14ac:dyDescent="0.25">
      <c r="A1234" s="3" t="s">
        <v>1265</v>
      </c>
      <c r="B1234" s="12">
        <v>42250</v>
      </c>
      <c r="C1234" s="4" t="s">
        <v>80</v>
      </c>
      <c r="D1234" s="4">
        <v>2.2000000000000002</v>
      </c>
      <c r="E1234" s="4">
        <v>47</v>
      </c>
      <c r="F1234" s="5">
        <v>0.75</v>
      </c>
      <c r="G1234" s="6">
        <v>300</v>
      </c>
      <c r="H1234" s="7">
        <v>49500</v>
      </c>
      <c r="I1234" s="7">
        <f>FlightsPivot[[#This Row],[Total Fare]]*10%</f>
        <v>4950</v>
      </c>
      <c r="J1234" s="7">
        <f>FlightsPivot[[#This Row],[Total Fare]]+FlightsPivot[[#This Row],[10% tax ]]</f>
        <v>54450</v>
      </c>
      <c r="K1234" s="4">
        <v>9</v>
      </c>
      <c r="L1234" s="4">
        <v>2015</v>
      </c>
      <c r="M1234" t="str">
        <f>INDEX(RoutesPivot[DepAirport],MATCH($C1234,RoutesPivot[[RouteID]:[RouteID]],0))</f>
        <v>ORD</v>
      </c>
      <c r="N1234" t="str">
        <f>INDEX(RoutesPivot[AirportID],MATCH($C1234,RoutesPivot[[RouteID]:[RouteID]],0))</f>
        <v>MIA</v>
      </c>
      <c r="O1234">
        <f>INDEX(RoutesPivot[Distance],MATCH($C1234,RoutesPivot[[RouteID]:[RouteID]],0))</f>
        <v>1000</v>
      </c>
      <c r="P1234">
        <f>INDEX(RoutesPivot[ListPrice],MATCH($C1234,RoutesPivot[[RouteID]:[RouteID]],0))</f>
        <v>300</v>
      </c>
      <c r="Q1234" t="str">
        <f>INDEX(AirportPivot[AirportName],MATCH($N1234,AirportPivot[[AirportID]:[AirportID]],0))</f>
        <v>Miami International</v>
      </c>
      <c r="R1234">
        <f>INDEX(AirportPivot[Gates (number of available)],MATCH($N1234,AirportPivot[[AirportID]:[AirportID]],0))</f>
        <v>80</v>
      </c>
    </row>
    <row r="1235" spans="1:18" x14ac:dyDescent="0.25">
      <c r="A1235" s="3" t="s">
        <v>1266</v>
      </c>
      <c r="B1235" s="12">
        <v>42004</v>
      </c>
      <c r="C1235" s="4" t="s">
        <v>27</v>
      </c>
      <c r="D1235" s="4">
        <v>6.3</v>
      </c>
      <c r="E1235" s="4">
        <v>161</v>
      </c>
      <c r="F1235" s="5">
        <v>0.60416666666666663</v>
      </c>
      <c r="G1235" s="6">
        <v>200</v>
      </c>
      <c r="H1235" s="7">
        <v>33000</v>
      </c>
      <c r="I1235" s="7">
        <f>FlightsPivot[[#This Row],[Total Fare]]*10%</f>
        <v>3300</v>
      </c>
      <c r="J1235" s="7">
        <f>FlightsPivot[[#This Row],[Total Fare]]+FlightsPivot[[#This Row],[10% tax ]]</f>
        <v>36300</v>
      </c>
      <c r="K1235" s="4">
        <v>12</v>
      </c>
      <c r="L1235" s="4">
        <v>2014</v>
      </c>
      <c r="M1235" t="str">
        <f>INDEX(RoutesPivot[DepAirport],MATCH($C1235,RoutesPivot[[RouteID]:[RouteID]],0))</f>
        <v>ORD</v>
      </c>
      <c r="N1235" t="str">
        <f>INDEX(RoutesPivot[AirportID],MATCH($C1235,RoutesPivot[[RouteID]:[RouteID]],0))</f>
        <v>ATL</v>
      </c>
      <c r="O1235">
        <f>INDEX(RoutesPivot[Distance],MATCH($C1235,RoutesPivot[[RouteID]:[RouteID]],0))</f>
        <v>510</v>
      </c>
      <c r="P1235">
        <f>INDEX(RoutesPivot[ListPrice],MATCH($C1235,RoutesPivot[[RouteID]:[RouteID]],0))</f>
        <v>200</v>
      </c>
      <c r="Q1235" t="str">
        <f>INDEX(AirportPivot[AirportName],MATCH($N1235,AirportPivot[[AirportID]:[AirportID]],0))</f>
        <v>Hartsfield-Jackson Atlanta International</v>
      </c>
      <c r="R1235">
        <f>INDEX(AirportPivot[Gates (number of available)],MATCH($N1235,AirportPivot[[AirportID]:[AirportID]],0))</f>
        <v>100</v>
      </c>
    </row>
    <row r="1236" spans="1:18" x14ac:dyDescent="0.25">
      <c r="A1236" s="3" t="s">
        <v>1267</v>
      </c>
      <c r="B1236" s="12">
        <v>42360</v>
      </c>
      <c r="C1236" s="4" t="s">
        <v>33</v>
      </c>
      <c r="D1236" s="4">
        <v>3.6</v>
      </c>
      <c r="E1236" s="4">
        <v>32</v>
      </c>
      <c r="F1236" s="5">
        <v>0.77083333333333337</v>
      </c>
      <c r="G1236" s="6">
        <v>525</v>
      </c>
      <c r="H1236" s="7">
        <v>97125</v>
      </c>
      <c r="I1236" s="7">
        <f>FlightsPivot[[#This Row],[Total Fare]]*10%</f>
        <v>9712.5</v>
      </c>
      <c r="J1236" s="7">
        <f>FlightsPivot[[#This Row],[Total Fare]]+FlightsPivot[[#This Row],[10% tax ]]</f>
        <v>106837.5</v>
      </c>
      <c r="K1236" s="4">
        <v>12</v>
      </c>
      <c r="L1236" s="4">
        <v>2015</v>
      </c>
      <c r="M1236" t="str">
        <f>INDEX(RoutesPivot[DepAirport],MATCH($C1236,RoutesPivot[[RouteID]:[RouteID]],0))</f>
        <v>ORD</v>
      </c>
      <c r="N1236" t="str">
        <f>INDEX(RoutesPivot[AirportID],MATCH($C1236,RoutesPivot[[RouteID]:[RouteID]],0))</f>
        <v>SFO</v>
      </c>
      <c r="O1236">
        <f>INDEX(RoutesPivot[Distance],MATCH($C1236,RoutesPivot[[RouteID]:[RouteID]],0))</f>
        <v>1600</v>
      </c>
      <c r="P1236">
        <f>INDEX(RoutesPivot[ListPrice],MATCH($C1236,RoutesPivot[[RouteID]:[RouteID]],0))</f>
        <v>375</v>
      </c>
      <c r="Q1236" t="str">
        <f>INDEX(AirportPivot[AirportName],MATCH($N1236,AirportPivot[[AirportID]:[AirportID]],0))</f>
        <v>San Francisco International</v>
      </c>
      <c r="R1236">
        <f>INDEX(AirportPivot[Gates (number of available)],MATCH($N1236,AirportPivot[[AirportID]:[AirportID]],0))</f>
        <v>70</v>
      </c>
    </row>
    <row r="1237" spans="1:18" x14ac:dyDescent="0.25">
      <c r="A1237" s="3" t="s">
        <v>1268</v>
      </c>
      <c r="B1237" s="12">
        <v>42107</v>
      </c>
      <c r="C1237" s="4" t="s">
        <v>33</v>
      </c>
      <c r="D1237" s="4">
        <v>1</v>
      </c>
      <c r="E1237" s="4">
        <v>195</v>
      </c>
      <c r="F1237" s="5">
        <v>0.875</v>
      </c>
      <c r="G1237" s="6">
        <v>375</v>
      </c>
      <c r="H1237" s="7">
        <v>61875</v>
      </c>
      <c r="I1237" s="7">
        <f>FlightsPivot[[#This Row],[Total Fare]]*10%</f>
        <v>6187.5</v>
      </c>
      <c r="J1237" s="7">
        <f>FlightsPivot[[#This Row],[Total Fare]]+FlightsPivot[[#This Row],[10% tax ]]</f>
        <v>68062.5</v>
      </c>
      <c r="K1237" s="4">
        <v>4</v>
      </c>
      <c r="L1237" s="4">
        <v>2015</v>
      </c>
      <c r="M1237" t="str">
        <f>INDEX(RoutesPivot[DepAirport],MATCH($C1237,RoutesPivot[[RouteID]:[RouteID]],0))</f>
        <v>ORD</v>
      </c>
      <c r="N1237" t="str">
        <f>INDEX(RoutesPivot[AirportID],MATCH($C1237,RoutesPivot[[RouteID]:[RouteID]],0))</f>
        <v>SFO</v>
      </c>
      <c r="O1237">
        <f>INDEX(RoutesPivot[Distance],MATCH($C1237,RoutesPivot[[RouteID]:[RouteID]],0))</f>
        <v>1600</v>
      </c>
      <c r="P1237">
        <f>INDEX(RoutesPivot[ListPrice],MATCH($C1237,RoutesPivot[[RouteID]:[RouteID]],0))</f>
        <v>375</v>
      </c>
      <c r="Q1237" t="str">
        <f>INDEX(AirportPivot[AirportName],MATCH($N1237,AirportPivot[[AirportID]:[AirportID]],0))</f>
        <v>San Francisco International</v>
      </c>
      <c r="R1237">
        <f>INDEX(AirportPivot[Gates (number of available)],MATCH($N1237,AirportPivot[[AirportID]:[AirportID]],0))</f>
        <v>70</v>
      </c>
    </row>
    <row r="1238" spans="1:18" x14ac:dyDescent="0.25">
      <c r="A1238" s="3" t="s">
        <v>1269</v>
      </c>
      <c r="B1238" s="12">
        <v>42247</v>
      </c>
      <c r="C1238" s="4" t="s">
        <v>23</v>
      </c>
      <c r="D1238" s="4">
        <v>1.9</v>
      </c>
      <c r="E1238" s="4">
        <v>62</v>
      </c>
      <c r="F1238" s="5">
        <v>0.79166666666666663</v>
      </c>
      <c r="G1238" s="6">
        <v>330</v>
      </c>
      <c r="H1238" s="7">
        <v>54450</v>
      </c>
      <c r="I1238" s="7">
        <f>FlightsPivot[[#This Row],[Total Fare]]*10%</f>
        <v>5445</v>
      </c>
      <c r="J1238" s="7">
        <f>FlightsPivot[[#This Row],[Total Fare]]+FlightsPivot[[#This Row],[10% tax ]]</f>
        <v>59895</v>
      </c>
      <c r="K1238" s="4">
        <v>8</v>
      </c>
      <c r="L1238" s="4">
        <v>2015</v>
      </c>
      <c r="M1238" t="str">
        <f>INDEX(RoutesPivot[DepAirport],MATCH($C1238,RoutesPivot[[RouteID]:[RouteID]],0))</f>
        <v>ORD</v>
      </c>
      <c r="N1238" t="str">
        <f>INDEX(RoutesPivot[AirportID],MATCH($C1238,RoutesPivot[[RouteID]:[RouteID]],0))</f>
        <v>DEN</v>
      </c>
      <c r="O1238">
        <f>INDEX(RoutesPivot[Distance],MATCH($C1238,RoutesPivot[[RouteID]:[RouteID]],0))</f>
        <v>800</v>
      </c>
      <c r="P1238">
        <f>INDEX(RoutesPivot[ListPrice],MATCH($C1238,RoutesPivot[[RouteID]:[RouteID]],0))</f>
        <v>300</v>
      </c>
      <c r="Q1238" t="str">
        <f>INDEX(AirportPivot[AirportName],MATCH($N1238,AirportPivot[[AirportID]:[AirportID]],0))</f>
        <v>Denver International</v>
      </c>
      <c r="R1238">
        <f>INDEX(AirportPivot[Gates (number of available)],MATCH($N1238,AirportPivot[[AirportID]:[AirportID]],0))</f>
        <v>75</v>
      </c>
    </row>
    <row r="1239" spans="1:18" x14ac:dyDescent="0.25">
      <c r="A1239" s="3" t="s">
        <v>1270</v>
      </c>
      <c r="B1239" s="12">
        <v>42232</v>
      </c>
      <c r="C1239" s="4" t="s">
        <v>30</v>
      </c>
      <c r="D1239" s="4">
        <v>1.5</v>
      </c>
      <c r="E1239" s="4">
        <v>147</v>
      </c>
      <c r="F1239" s="5">
        <v>0.85416666666666663</v>
      </c>
      <c r="G1239" s="6">
        <v>275</v>
      </c>
      <c r="H1239" s="7">
        <v>50875</v>
      </c>
      <c r="I1239" s="7">
        <f>FlightsPivot[[#This Row],[Total Fare]]*10%</f>
        <v>5087.5</v>
      </c>
      <c r="J1239" s="7">
        <f>FlightsPivot[[#This Row],[Total Fare]]+FlightsPivot[[#This Row],[10% tax ]]</f>
        <v>55962.5</v>
      </c>
      <c r="K1239" s="4">
        <v>8</v>
      </c>
      <c r="L1239" s="4">
        <v>2015</v>
      </c>
      <c r="M1239" t="str">
        <f>INDEX(RoutesPivot[DepAirport],MATCH($C1239,RoutesPivot[[RouteID]:[RouteID]],0))</f>
        <v>ORD</v>
      </c>
      <c r="N1239" t="str">
        <f>INDEX(RoutesPivot[AirportID],MATCH($C1239,RoutesPivot[[RouteID]:[RouteID]],0))</f>
        <v>MCO</v>
      </c>
      <c r="O1239">
        <f>INDEX(RoutesPivot[Distance],MATCH($C1239,RoutesPivot[[RouteID]:[RouteID]],0))</f>
        <v>850</v>
      </c>
      <c r="P1239">
        <f>INDEX(RoutesPivot[ListPrice],MATCH($C1239,RoutesPivot[[RouteID]:[RouteID]],0))</f>
        <v>250</v>
      </c>
      <c r="Q1239" t="str">
        <f>INDEX(AirportPivot[AirportName],MATCH($N1239,AirportPivot[[AirportID]:[AirportID]],0))</f>
        <v>Orlando International</v>
      </c>
      <c r="R1239">
        <f>INDEX(AirportPivot[Gates (number of available)],MATCH($N1239,AirportPivot[[AirportID]:[AirportID]],0))</f>
        <v>67</v>
      </c>
    </row>
    <row r="1240" spans="1:18" x14ac:dyDescent="0.25">
      <c r="A1240" s="3" t="s">
        <v>1271</v>
      </c>
      <c r="B1240" s="12">
        <v>42116</v>
      </c>
      <c r="C1240" s="4" t="s">
        <v>47</v>
      </c>
      <c r="D1240" s="4">
        <v>2.6</v>
      </c>
      <c r="E1240" s="4">
        <v>76</v>
      </c>
      <c r="F1240" s="5">
        <v>0.29166666666666669</v>
      </c>
      <c r="G1240" s="6">
        <v>250</v>
      </c>
      <c r="H1240" s="7">
        <v>45250</v>
      </c>
      <c r="I1240" s="7">
        <f>FlightsPivot[[#This Row],[Total Fare]]*10%</f>
        <v>4525</v>
      </c>
      <c r="J1240" s="7">
        <f>FlightsPivot[[#This Row],[Total Fare]]+FlightsPivot[[#This Row],[10% tax ]]</f>
        <v>49775</v>
      </c>
      <c r="K1240" s="4">
        <v>4</v>
      </c>
      <c r="L1240" s="4">
        <v>2015</v>
      </c>
      <c r="M1240" t="str">
        <f>INDEX(RoutesPivot[DepAirport],MATCH($C1240,RoutesPivot[[RouteID]:[RouteID]],0))</f>
        <v>ORD</v>
      </c>
      <c r="N1240" t="str">
        <f>INDEX(RoutesPivot[AirportID],MATCH($C1240,RoutesPivot[[RouteID]:[RouteID]],0))</f>
        <v>PHX</v>
      </c>
      <c r="O1240">
        <f>INDEX(RoutesPivot[Distance],MATCH($C1240,RoutesPivot[[RouteID]:[RouteID]],0))</f>
        <v>1200</v>
      </c>
      <c r="P1240">
        <f>INDEX(RoutesPivot[ListPrice],MATCH($C1240,RoutesPivot[[RouteID]:[RouteID]],0))</f>
        <v>250</v>
      </c>
      <c r="Q1240" t="str">
        <f>INDEX(AirportPivot[AirportName],MATCH($N1240,AirportPivot[[AirportID]:[AirportID]],0))</f>
        <v>Phoenix Sky Harbor International</v>
      </c>
      <c r="R1240">
        <f>INDEX(AirportPivot[Gates (number of available)],MATCH($N1240,AirportPivot[[AirportID]:[AirportID]],0))</f>
        <v>60</v>
      </c>
    </row>
    <row r="1241" spans="1:18" x14ac:dyDescent="0.25">
      <c r="A1241" s="3" t="s">
        <v>1272</v>
      </c>
      <c r="B1241" s="12">
        <v>42212</v>
      </c>
      <c r="C1241" s="4" t="s">
        <v>13</v>
      </c>
      <c r="D1241" s="4">
        <v>3.2</v>
      </c>
      <c r="E1241" s="4">
        <v>195</v>
      </c>
      <c r="F1241" s="5">
        <v>0.5</v>
      </c>
      <c r="G1241" s="6">
        <v>275</v>
      </c>
      <c r="H1241" s="7">
        <v>45375</v>
      </c>
      <c r="I1241" s="7">
        <f>FlightsPivot[[#This Row],[Total Fare]]*10%</f>
        <v>4537.5</v>
      </c>
      <c r="J1241" s="7">
        <f>FlightsPivot[[#This Row],[Total Fare]]+FlightsPivot[[#This Row],[10% tax ]]</f>
        <v>49912.5</v>
      </c>
      <c r="K1241" s="4">
        <v>7</v>
      </c>
      <c r="L1241" s="4">
        <v>2015</v>
      </c>
      <c r="M1241" t="str">
        <f>INDEX(RoutesPivot[DepAirport],MATCH($C1241,RoutesPivot[[RouteID]:[RouteID]],0))</f>
        <v>ORD</v>
      </c>
      <c r="N1241" t="str">
        <f>INDEX(RoutesPivot[AirportID],MATCH($C1241,RoutesPivot[[RouteID]:[RouteID]],0))</f>
        <v>JFK</v>
      </c>
      <c r="O1241">
        <f>INDEX(RoutesPivot[Distance],MATCH($C1241,RoutesPivot[[RouteID]:[RouteID]],0))</f>
        <v>619</v>
      </c>
      <c r="P1241">
        <f>INDEX(RoutesPivot[ListPrice],MATCH($C1241,RoutesPivot[[RouteID]:[RouteID]],0))</f>
        <v>250</v>
      </c>
      <c r="Q1241" t="str">
        <f>INDEX(AirportPivot[AirportName],MATCH($N1241,AirportPivot[[AirportID]:[AirportID]],0))</f>
        <v>John F Kennedy International</v>
      </c>
      <c r="R1241">
        <f>INDEX(AirportPivot[Gates (number of available)],MATCH($N1241,AirportPivot[[AirportID]:[AirportID]],0))</f>
        <v>120</v>
      </c>
    </row>
    <row r="1242" spans="1:18" x14ac:dyDescent="0.25">
      <c r="A1242" s="3" t="s">
        <v>1273</v>
      </c>
      <c r="B1242" s="12">
        <v>41646</v>
      </c>
      <c r="C1242" s="4" t="s">
        <v>27</v>
      </c>
      <c r="D1242" s="4">
        <v>7.9</v>
      </c>
      <c r="E1242" s="4">
        <v>6</v>
      </c>
      <c r="F1242" s="5">
        <v>0.70833333333333337</v>
      </c>
      <c r="G1242" s="6">
        <v>200</v>
      </c>
      <c r="H1242" s="7">
        <v>37000</v>
      </c>
      <c r="I1242" s="7">
        <f>FlightsPivot[[#This Row],[Total Fare]]*10%</f>
        <v>3700</v>
      </c>
      <c r="J1242" s="7">
        <f>FlightsPivot[[#This Row],[Total Fare]]+FlightsPivot[[#This Row],[10% tax ]]</f>
        <v>40700</v>
      </c>
      <c r="K1242" s="4">
        <v>1</v>
      </c>
      <c r="L1242" s="4">
        <v>2014</v>
      </c>
      <c r="M1242" t="str">
        <f>INDEX(RoutesPivot[DepAirport],MATCH($C1242,RoutesPivot[[RouteID]:[RouteID]],0))</f>
        <v>ORD</v>
      </c>
      <c r="N1242" t="str">
        <f>INDEX(RoutesPivot[AirportID],MATCH($C1242,RoutesPivot[[RouteID]:[RouteID]],0))</f>
        <v>ATL</v>
      </c>
      <c r="O1242">
        <f>INDEX(RoutesPivot[Distance],MATCH($C1242,RoutesPivot[[RouteID]:[RouteID]],0))</f>
        <v>510</v>
      </c>
      <c r="P1242">
        <f>INDEX(RoutesPivot[ListPrice],MATCH($C1242,RoutesPivot[[RouteID]:[RouteID]],0))</f>
        <v>200</v>
      </c>
      <c r="Q1242" t="str">
        <f>INDEX(AirportPivot[AirportName],MATCH($N1242,AirportPivot[[AirportID]:[AirportID]],0))</f>
        <v>Hartsfield-Jackson Atlanta International</v>
      </c>
      <c r="R1242">
        <f>INDEX(AirportPivot[Gates (number of available)],MATCH($N1242,AirportPivot[[AirportID]:[AirportID]],0))</f>
        <v>100</v>
      </c>
    </row>
    <row r="1243" spans="1:18" x14ac:dyDescent="0.25">
      <c r="A1243" s="3" t="s">
        <v>1274</v>
      </c>
      <c r="B1243" s="12">
        <v>41930</v>
      </c>
      <c r="C1243" s="4" t="s">
        <v>17</v>
      </c>
      <c r="D1243" s="4">
        <v>4</v>
      </c>
      <c r="E1243" s="4">
        <v>132</v>
      </c>
      <c r="F1243" s="5">
        <v>0.29166666666666669</v>
      </c>
      <c r="G1243" s="6">
        <v>350</v>
      </c>
      <c r="H1243" s="7">
        <v>64750</v>
      </c>
      <c r="I1243" s="7">
        <f>FlightsPivot[[#This Row],[Total Fare]]*10%</f>
        <v>6475</v>
      </c>
      <c r="J1243" s="7">
        <f>FlightsPivot[[#This Row],[Total Fare]]+FlightsPivot[[#This Row],[10% tax ]]</f>
        <v>71225</v>
      </c>
      <c r="K1243" s="4">
        <v>10</v>
      </c>
      <c r="L1243" s="4">
        <v>2014</v>
      </c>
      <c r="M1243" t="str">
        <f>INDEX(RoutesPivot[DepAirport],MATCH($C1243,RoutesPivot[[RouteID]:[RouteID]],0))</f>
        <v>ORD</v>
      </c>
      <c r="N1243" t="str">
        <f>INDEX(RoutesPivot[AirportID],MATCH($C1243,RoutesPivot[[RouteID]:[RouteID]],0))</f>
        <v>LAX</v>
      </c>
      <c r="O1243">
        <f>INDEX(RoutesPivot[Distance],MATCH($C1243,RoutesPivot[[RouteID]:[RouteID]],0))</f>
        <v>1518</v>
      </c>
      <c r="P1243">
        <f>INDEX(RoutesPivot[ListPrice],MATCH($C1243,RoutesPivot[[RouteID]:[RouteID]],0))</f>
        <v>350</v>
      </c>
      <c r="Q1243" t="str">
        <f>INDEX(AirportPivot[AirportName],MATCH($N1243,AirportPivot[[AirportID]:[AirportID]],0))</f>
        <v>Los Angeles International</v>
      </c>
      <c r="R1243">
        <f>INDEX(AirportPivot[Gates (number of available)],MATCH($N1243,AirportPivot[[AirportID]:[AirportID]],0))</f>
        <v>86</v>
      </c>
    </row>
    <row r="1244" spans="1:18" x14ac:dyDescent="0.25">
      <c r="A1244" s="3" t="s">
        <v>1275</v>
      </c>
      <c r="B1244" s="12">
        <v>41727</v>
      </c>
      <c r="C1244" s="4" t="s">
        <v>37</v>
      </c>
      <c r="D1244" s="4">
        <v>1.9</v>
      </c>
      <c r="E1244" s="4">
        <v>183</v>
      </c>
      <c r="F1244" s="5">
        <v>0.8125</v>
      </c>
      <c r="G1244" s="6">
        <v>350</v>
      </c>
      <c r="H1244" s="7">
        <v>57750</v>
      </c>
      <c r="I1244" s="7">
        <f>FlightsPivot[[#This Row],[Total Fare]]*10%</f>
        <v>5775</v>
      </c>
      <c r="J1244" s="7">
        <f>FlightsPivot[[#This Row],[Total Fare]]+FlightsPivot[[#This Row],[10% tax ]]</f>
        <v>63525</v>
      </c>
      <c r="K1244" s="4">
        <v>3</v>
      </c>
      <c r="L1244" s="4">
        <v>2014</v>
      </c>
      <c r="M1244" t="str">
        <f>INDEX(RoutesPivot[DepAirport],MATCH($C1244,RoutesPivot[[RouteID]:[RouteID]],0))</f>
        <v>ORD</v>
      </c>
      <c r="N1244" t="str">
        <f>INDEX(RoutesPivot[AirportID],MATCH($C1244,RoutesPivot[[RouteID]:[RouteID]],0))</f>
        <v>SEA</v>
      </c>
      <c r="O1244">
        <f>INDEX(RoutesPivot[Distance],MATCH($C1244,RoutesPivot[[RouteID]:[RouteID]],0))</f>
        <v>1500</v>
      </c>
      <c r="P1244">
        <f>INDEX(RoutesPivot[ListPrice],MATCH($C1244,RoutesPivot[[RouteID]:[RouteID]],0))</f>
        <v>350</v>
      </c>
      <c r="Q1244" t="str">
        <f>INDEX(AirportPivot[AirportName],MATCH($N1244,AirportPivot[[AirportID]:[AirportID]],0))</f>
        <v>Seattle-Tacoma International</v>
      </c>
      <c r="R1244">
        <f>INDEX(AirportPivot[Gates (number of available)],MATCH($N1244,AirportPivot[[AirportID]:[AirportID]],0))</f>
        <v>58</v>
      </c>
    </row>
    <row r="1245" spans="1:18" x14ac:dyDescent="0.25">
      <c r="A1245" s="3" t="s">
        <v>1276</v>
      </c>
      <c r="B1245" s="12">
        <v>42335</v>
      </c>
      <c r="C1245" s="4" t="s">
        <v>23</v>
      </c>
      <c r="D1245" s="4">
        <v>4.5</v>
      </c>
      <c r="E1245" s="4">
        <v>159</v>
      </c>
      <c r="F1245" s="5">
        <v>0.29166666666666669</v>
      </c>
      <c r="G1245" s="6">
        <v>450</v>
      </c>
      <c r="H1245" s="7">
        <v>74250</v>
      </c>
      <c r="I1245" s="7">
        <f>FlightsPivot[[#This Row],[Total Fare]]*10%</f>
        <v>7425</v>
      </c>
      <c r="J1245" s="7">
        <f>FlightsPivot[[#This Row],[Total Fare]]+FlightsPivot[[#This Row],[10% tax ]]</f>
        <v>81675</v>
      </c>
      <c r="K1245" s="4">
        <v>11</v>
      </c>
      <c r="L1245" s="4">
        <v>2015</v>
      </c>
      <c r="M1245" t="str">
        <f>INDEX(RoutesPivot[DepAirport],MATCH($C1245,RoutesPivot[[RouteID]:[RouteID]],0))</f>
        <v>ORD</v>
      </c>
      <c r="N1245" t="str">
        <f>INDEX(RoutesPivot[AirportID],MATCH($C1245,RoutesPivot[[RouteID]:[RouteID]],0))</f>
        <v>DEN</v>
      </c>
      <c r="O1245">
        <f>INDEX(RoutesPivot[Distance],MATCH($C1245,RoutesPivot[[RouteID]:[RouteID]],0))</f>
        <v>800</v>
      </c>
      <c r="P1245">
        <f>INDEX(RoutesPivot[ListPrice],MATCH($C1245,RoutesPivot[[RouteID]:[RouteID]],0))</f>
        <v>300</v>
      </c>
      <c r="Q1245" t="str">
        <f>INDEX(AirportPivot[AirportName],MATCH($N1245,AirportPivot[[AirportID]:[AirportID]],0))</f>
        <v>Denver International</v>
      </c>
      <c r="R1245">
        <f>INDEX(AirportPivot[Gates (number of available)],MATCH($N1245,AirportPivot[[AirportID]:[AirportID]],0))</f>
        <v>75</v>
      </c>
    </row>
    <row r="1246" spans="1:18" x14ac:dyDescent="0.25">
      <c r="A1246" s="3" t="s">
        <v>1277</v>
      </c>
      <c r="B1246" s="12">
        <v>42093</v>
      </c>
      <c r="C1246" s="4" t="s">
        <v>86</v>
      </c>
      <c r="D1246" s="4">
        <v>2.2999999999999998</v>
      </c>
      <c r="E1246" s="4">
        <v>25</v>
      </c>
      <c r="F1246" s="5">
        <v>0.79166666666666663</v>
      </c>
      <c r="G1246" s="6">
        <v>115</v>
      </c>
      <c r="H1246" s="7">
        <v>21275</v>
      </c>
      <c r="I1246" s="7">
        <f>FlightsPivot[[#This Row],[Total Fare]]*10%</f>
        <v>2127.5</v>
      </c>
      <c r="J1246" s="7">
        <f>FlightsPivot[[#This Row],[Total Fare]]+FlightsPivot[[#This Row],[10% tax ]]</f>
        <v>23402.5</v>
      </c>
      <c r="K1246" s="4">
        <v>3</v>
      </c>
      <c r="L1246" s="4">
        <v>2015</v>
      </c>
      <c r="M1246" t="str">
        <f>INDEX(RoutesPivot[DepAirport],MATCH($C1246,RoutesPivot[[RouteID]:[RouteID]],0))</f>
        <v>ORD</v>
      </c>
      <c r="N1246" t="str">
        <f>INDEX(RoutesPivot[AirportID],MATCH($C1246,RoutesPivot[[RouteID]:[RouteID]],0))</f>
        <v>DTW</v>
      </c>
      <c r="O1246">
        <f>INDEX(RoutesPivot[Distance],MATCH($C1246,RoutesPivot[[RouteID]:[RouteID]],0))</f>
        <v>200</v>
      </c>
      <c r="P1246">
        <f>INDEX(RoutesPivot[ListPrice],MATCH($C1246,RoutesPivot[[RouteID]:[RouteID]],0))</f>
        <v>115</v>
      </c>
      <c r="Q1246" t="str">
        <f>INDEX(AirportPivot[AirportName],MATCH($N1246,AirportPivot[[AirportID]:[AirportID]],0))</f>
        <v>Detroit Metropolitan Wayne County</v>
      </c>
      <c r="R1246">
        <f>INDEX(AirportPivot[Gates (number of available)],MATCH($N1246,AirportPivot[[AirportID]:[AirportID]],0))</f>
        <v>60</v>
      </c>
    </row>
    <row r="1247" spans="1:18" x14ac:dyDescent="0.25">
      <c r="A1247" s="3" t="s">
        <v>1278</v>
      </c>
      <c r="B1247" s="12">
        <v>42330</v>
      </c>
      <c r="C1247" s="4" t="s">
        <v>13</v>
      </c>
      <c r="D1247" s="4">
        <v>2.1</v>
      </c>
      <c r="E1247" s="4">
        <v>62</v>
      </c>
      <c r="F1247" s="5">
        <v>0.75</v>
      </c>
      <c r="G1247" s="6">
        <v>250</v>
      </c>
      <c r="H1247" s="7">
        <v>41250</v>
      </c>
      <c r="I1247" s="7">
        <f>FlightsPivot[[#This Row],[Total Fare]]*10%</f>
        <v>4125</v>
      </c>
      <c r="J1247" s="7">
        <f>FlightsPivot[[#This Row],[Total Fare]]+FlightsPivot[[#This Row],[10% tax ]]</f>
        <v>45375</v>
      </c>
      <c r="K1247" s="4">
        <v>11</v>
      </c>
      <c r="L1247" s="4">
        <v>2015</v>
      </c>
      <c r="M1247" t="str">
        <f>INDEX(RoutesPivot[DepAirport],MATCH($C1247,RoutesPivot[[RouteID]:[RouteID]],0))</f>
        <v>ORD</v>
      </c>
      <c r="N1247" t="str">
        <f>INDEX(RoutesPivot[AirportID],MATCH($C1247,RoutesPivot[[RouteID]:[RouteID]],0))</f>
        <v>JFK</v>
      </c>
      <c r="O1247">
        <f>INDEX(RoutesPivot[Distance],MATCH($C1247,RoutesPivot[[RouteID]:[RouteID]],0))</f>
        <v>619</v>
      </c>
      <c r="P1247">
        <f>INDEX(RoutesPivot[ListPrice],MATCH($C1247,RoutesPivot[[RouteID]:[RouteID]],0))</f>
        <v>250</v>
      </c>
      <c r="Q1247" t="str">
        <f>INDEX(AirportPivot[AirportName],MATCH($N1247,AirportPivot[[AirportID]:[AirportID]],0))</f>
        <v>John F Kennedy International</v>
      </c>
      <c r="R1247">
        <f>INDEX(AirportPivot[Gates (number of available)],MATCH($N1247,AirportPivot[[AirportID]:[AirportID]],0))</f>
        <v>120</v>
      </c>
    </row>
    <row r="1248" spans="1:18" x14ac:dyDescent="0.25">
      <c r="A1248" s="3" t="s">
        <v>1279</v>
      </c>
      <c r="B1248" s="12">
        <v>42237</v>
      </c>
      <c r="C1248" s="4" t="s">
        <v>47</v>
      </c>
      <c r="D1248" s="4">
        <v>1.8</v>
      </c>
      <c r="E1248" s="4">
        <v>89</v>
      </c>
      <c r="F1248" s="5">
        <v>0.66666666666666663</v>
      </c>
      <c r="G1248" s="6">
        <v>275</v>
      </c>
      <c r="H1248" s="7">
        <v>49775</v>
      </c>
      <c r="I1248" s="7">
        <f>FlightsPivot[[#This Row],[Total Fare]]*10%</f>
        <v>4977.5</v>
      </c>
      <c r="J1248" s="7">
        <f>FlightsPivot[[#This Row],[Total Fare]]+FlightsPivot[[#This Row],[10% tax ]]</f>
        <v>54752.5</v>
      </c>
      <c r="K1248" s="4">
        <v>8</v>
      </c>
      <c r="L1248" s="4">
        <v>2015</v>
      </c>
      <c r="M1248" t="str">
        <f>INDEX(RoutesPivot[DepAirport],MATCH($C1248,RoutesPivot[[RouteID]:[RouteID]],0))</f>
        <v>ORD</v>
      </c>
      <c r="N1248" t="str">
        <f>INDEX(RoutesPivot[AirportID],MATCH($C1248,RoutesPivot[[RouteID]:[RouteID]],0))</f>
        <v>PHX</v>
      </c>
      <c r="O1248">
        <f>INDEX(RoutesPivot[Distance],MATCH($C1248,RoutesPivot[[RouteID]:[RouteID]],0))</f>
        <v>1200</v>
      </c>
      <c r="P1248">
        <f>INDEX(RoutesPivot[ListPrice],MATCH($C1248,RoutesPivot[[RouteID]:[RouteID]],0))</f>
        <v>250</v>
      </c>
      <c r="Q1248" t="str">
        <f>INDEX(AirportPivot[AirportName],MATCH($N1248,AirportPivot[[AirportID]:[AirportID]],0))</f>
        <v>Phoenix Sky Harbor International</v>
      </c>
      <c r="R1248">
        <f>INDEX(AirportPivot[Gates (number of available)],MATCH($N1248,AirportPivot[[AirportID]:[AirportID]],0))</f>
        <v>60</v>
      </c>
    </row>
    <row r="1249" spans="1:18" x14ac:dyDescent="0.25">
      <c r="A1249" s="3" t="s">
        <v>1280</v>
      </c>
      <c r="B1249" s="12">
        <v>41970</v>
      </c>
      <c r="C1249" s="4" t="s">
        <v>86</v>
      </c>
      <c r="D1249" s="4">
        <v>4.5999999999999996</v>
      </c>
      <c r="E1249" s="4">
        <v>196</v>
      </c>
      <c r="F1249" s="5">
        <v>0.66666666666666663</v>
      </c>
      <c r="G1249" s="6">
        <v>172.5</v>
      </c>
      <c r="H1249" s="7">
        <v>28462.5</v>
      </c>
      <c r="I1249" s="7">
        <f>FlightsPivot[[#This Row],[Total Fare]]*10%</f>
        <v>2846.25</v>
      </c>
      <c r="J1249" s="7">
        <f>FlightsPivot[[#This Row],[Total Fare]]+FlightsPivot[[#This Row],[10% tax ]]</f>
        <v>31308.75</v>
      </c>
      <c r="K1249" s="4">
        <v>11</v>
      </c>
      <c r="L1249" s="4">
        <v>2014</v>
      </c>
      <c r="M1249" t="str">
        <f>INDEX(RoutesPivot[DepAirport],MATCH($C1249,RoutesPivot[[RouteID]:[RouteID]],0))</f>
        <v>ORD</v>
      </c>
      <c r="N1249" t="str">
        <f>INDEX(RoutesPivot[AirportID],MATCH($C1249,RoutesPivot[[RouteID]:[RouteID]],0))</f>
        <v>DTW</v>
      </c>
      <c r="O1249">
        <f>INDEX(RoutesPivot[Distance],MATCH($C1249,RoutesPivot[[RouteID]:[RouteID]],0))</f>
        <v>200</v>
      </c>
      <c r="P1249">
        <f>INDEX(RoutesPivot[ListPrice],MATCH($C1249,RoutesPivot[[RouteID]:[RouteID]],0))</f>
        <v>115</v>
      </c>
      <c r="Q1249" t="str">
        <f>INDEX(AirportPivot[AirportName],MATCH($N1249,AirportPivot[[AirportID]:[AirportID]],0))</f>
        <v>Detroit Metropolitan Wayne County</v>
      </c>
      <c r="R1249">
        <f>INDEX(AirportPivot[Gates (number of available)],MATCH($N1249,AirportPivot[[AirportID]:[AirportID]],0))</f>
        <v>60</v>
      </c>
    </row>
    <row r="1250" spans="1:18" x14ac:dyDescent="0.25">
      <c r="A1250" s="3" t="s">
        <v>1281</v>
      </c>
      <c r="B1250" s="12">
        <v>41810</v>
      </c>
      <c r="C1250" s="4" t="s">
        <v>17</v>
      </c>
      <c r="D1250" s="4">
        <v>5.8</v>
      </c>
      <c r="E1250" s="4">
        <v>191</v>
      </c>
      <c r="F1250" s="5">
        <v>0.39583333333333331</v>
      </c>
      <c r="G1250" s="6">
        <v>385</v>
      </c>
      <c r="H1250" s="7">
        <v>63525</v>
      </c>
      <c r="I1250" s="7">
        <f>FlightsPivot[[#This Row],[Total Fare]]*10%</f>
        <v>6352.5</v>
      </c>
      <c r="J1250" s="7">
        <f>FlightsPivot[[#This Row],[Total Fare]]+FlightsPivot[[#This Row],[10% tax ]]</f>
        <v>69877.5</v>
      </c>
      <c r="K1250" s="4">
        <v>6</v>
      </c>
      <c r="L1250" s="4">
        <v>2014</v>
      </c>
      <c r="M1250" t="str">
        <f>INDEX(RoutesPivot[DepAirport],MATCH($C1250,RoutesPivot[[RouteID]:[RouteID]],0))</f>
        <v>ORD</v>
      </c>
      <c r="N1250" t="str">
        <f>INDEX(RoutesPivot[AirportID],MATCH($C1250,RoutesPivot[[RouteID]:[RouteID]],0))</f>
        <v>LAX</v>
      </c>
      <c r="O1250">
        <f>INDEX(RoutesPivot[Distance],MATCH($C1250,RoutesPivot[[RouteID]:[RouteID]],0))</f>
        <v>1518</v>
      </c>
      <c r="P1250">
        <f>INDEX(RoutesPivot[ListPrice],MATCH($C1250,RoutesPivot[[RouteID]:[RouteID]],0))</f>
        <v>350</v>
      </c>
      <c r="Q1250" t="str">
        <f>INDEX(AirportPivot[AirportName],MATCH($N1250,AirportPivot[[AirportID]:[AirportID]],0))</f>
        <v>Los Angeles International</v>
      </c>
      <c r="R1250">
        <f>INDEX(AirportPivot[Gates (number of available)],MATCH($N1250,AirportPivot[[AirportID]:[AirportID]],0))</f>
        <v>86</v>
      </c>
    </row>
    <row r="1251" spans="1:18" x14ac:dyDescent="0.25">
      <c r="A1251" s="3" t="s">
        <v>1282</v>
      </c>
      <c r="B1251" s="12">
        <v>41734</v>
      </c>
      <c r="C1251" s="4" t="s">
        <v>25</v>
      </c>
      <c r="D1251" s="4">
        <v>2</v>
      </c>
      <c r="E1251" s="4">
        <v>42</v>
      </c>
      <c r="F1251" s="5">
        <v>0.29166666666666669</v>
      </c>
      <c r="G1251" s="6">
        <v>200</v>
      </c>
      <c r="H1251" s="7">
        <v>33000</v>
      </c>
      <c r="I1251" s="7">
        <f>FlightsPivot[[#This Row],[Total Fare]]*10%</f>
        <v>3300</v>
      </c>
      <c r="J1251" s="7">
        <f>FlightsPivot[[#This Row],[Total Fare]]+FlightsPivot[[#This Row],[10% tax ]]</f>
        <v>36300</v>
      </c>
      <c r="K1251" s="4">
        <v>4</v>
      </c>
      <c r="L1251" s="4">
        <v>2014</v>
      </c>
      <c r="M1251" t="str">
        <f>INDEX(RoutesPivot[DepAirport],MATCH($C1251,RoutesPivot[[RouteID]:[RouteID]],0))</f>
        <v>ORD</v>
      </c>
      <c r="N1251" t="str">
        <f>INDEX(RoutesPivot[AirportID],MATCH($C1251,RoutesPivot[[RouteID]:[RouteID]],0))</f>
        <v>DFW</v>
      </c>
      <c r="O1251">
        <f>INDEX(RoutesPivot[Distance],MATCH($C1251,RoutesPivot[[RouteID]:[RouteID]],0))</f>
        <v>700</v>
      </c>
      <c r="P1251">
        <f>INDEX(RoutesPivot[ListPrice],MATCH($C1251,RoutesPivot[[RouteID]:[RouteID]],0))</f>
        <v>200</v>
      </c>
      <c r="Q1251" t="str">
        <f>INDEX(AirportPivot[AirportName],MATCH($N1251,AirportPivot[[AirportID]:[AirportID]],0))</f>
        <v>Dallas/Fort Worth International</v>
      </c>
      <c r="R1251">
        <f>INDEX(AirportPivot[Gates (number of available)],MATCH($N1251,AirportPivot[[AirportID]:[AirportID]],0))</f>
        <v>130</v>
      </c>
    </row>
    <row r="1252" spans="1:18" x14ac:dyDescent="0.25">
      <c r="A1252" s="3" t="s">
        <v>1283</v>
      </c>
      <c r="B1252" s="12">
        <v>42144</v>
      </c>
      <c r="C1252" s="4" t="s">
        <v>33</v>
      </c>
      <c r="D1252" s="4">
        <v>2.6</v>
      </c>
      <c r="E1252" s="4">
        <v>25</v>
      </c>
      <c r="F1252" s="5">
        <v>0.79166666666666663</v>
      </c>
      <c r="G1252" s="6">
        <v>375</v>
      </c>
      <c r="H1252" s="7">
        <v>69375</v>
      </c>
      <c r="I1252" s="7">
        <f>FlightsPivot[[#This Row],[Total Fare]]*10%</f>
        <v>6937.5</v>
      </c>
      <c r="J1252" s="7">
        <f>FlightsPivot[[#This Row],[Total Fare]]+FlightsPivot[[#This Row],[10% tax ]]</f>
        <v>76312.5</v>
      </c>
      <c r="K1252" s="4">
        <v>5</v>
      </c>
      <c r="L1252" s="4">
        <v>2015</v>
      </c>
      <c r="M1252" t="str">
        <f>INDEX(RoutesPivot[DepAirport],MATCH($C1252,RoutesPivot[[RouteID]:[RouteID]],0))</f>
        <v>ORD</v>
      </c>
      <c r="N1252" t="str">
        <f>INDEX(RoutesPivot[AirportID],MATCH($C1252,RoutesPivot[[RouteID]:[RouteID]],0))</f>
        <v>SFO</v>
      </c>
      <c r="O1252">
        <f>INDEX(RoutesPivot[Distance],MATCH($C1252,RoutesPivot[[RouteID]:[RouteID]],0))</f>
        <v>1600</v>
      </c>
      <c r="P1252">
        <f>INDEX(RoutesPivot[ListPrice],MATCH($C1252,RoutesPivot[[RouteID]:[RouteID]],0))</f>
        <v>375</v>
      </c>
      <c r="Q1252" t="str">
        <f>INDEX(AirportPivot[AirportName],MATCH($N1252,AirportPivot[[AirportID]:[AirportID]],0))</f>
        <v>San Francisco International</v>
      </c>
      <c r="R1252">
        <f>INDEX(AirportPivot[Gates (number of available)],MATCH($N1252,AirportPivot[[AirportID]:[AirportID]],0))</f>
        <v>70</v>
      </c>
    </row>
    <row r="1253" spans="1:18" x14ac:dyDescent="0.25">
      <c r="A1253" s="3" t="s">
        <v>1284</v>
      </c>
      <c r="B1253" s="12">
        <v>41849</v>
      </c>
      <c r="C1253" s="4" t="s">
        <v>40</v>
      </c>
      <c r="D1253" s="4">
        <v>1.6</v>
      </c>
      <c r="E1253" s="4">
        <v>129</v>
      </c>
      <c r="F1253" s="5">
        <v>0.52083333333333337</v>
      </c>
      <c r="G1253" s="6">
        <v>126.5</v>
      </c>
      <c r="H1253" s="7">
        <v>23402.5</v>
      </c>
      <c r="I1253" s="7">
        <f>FlightsPivot[[#This Row],[Total Fare]]*10%</f>
        <v>2340.25</v>
      </c>
      <c r="J1253" s="7">
        <f>FlightsPivot[[#This Row],[Total Fare]]+FlightsPivot[[#This Row],[10% tax ]]</f>
        <v>25742.75</v>
      </c>
      <c r="K1253" s="4">
        <v>7</v>
      </c>
      <c r="L1253" s="4">
        <v>2014</v>
      </c>
      <c r="M1253" t="str">
        <f>INDEX(RoutesPivot[DepAirport],MATCH($C1253,RoutesPivot[[RouteID]:[RouteID]],0))</f>
        <v>ORD</v>
      </c>
      <c r="N1253" t="str">
        <f>INDEX(RoutesPivot[AirportID],MATCH($C1253,RoutesPivot[[RouteID]:[RouteID]],0))</f>
        <v>MSP</v>
      </c>
      <c r="O1253">
        <f>INDEX(RoutesPivot[Distance],MATCH($C1253,RoutesPivot[[RouteID]:[RouteID]],0))</f>
        <v>300</v>
      </c>
      <c r="P1253">
        <f>INDEX(RoutesPivot[ListPrice],MATCH($C1253,RoutesPivot[[RouteID]:[RouteID]],0))</f>
        <v>115</v>
      </c>
      <c r="Q1253" t="str">
        <f>INDEX(AirportPivot[AirportName],MATCH($N1253,AirportPivot[[AirportID]:[AirportID]],0))</f>
        <v>Minneapolis-St Paul International/Wold-Chamberlain</v>
      </c>
      <c r="R1253">
        <f>INDEX(AirportPivot[Gates (number of available)],MATCH($N1253,AirportPivot[[AirportID]:[AirportID]],0))</f>
        <v>65</v>
      </c>
    </row>
    <row r="1254" spans="1:18" x14ac:dyDescent="0.25">
      <c r="A1254" s="3" t="s">
        <v>1285</v>
      </c>
      <c r="B1254" s="12">
        <v>42359</v>
      </c>
      <c r="C1254" s="4" t="s">
        <v>19</v>
      </c>
      <c r="D1254" s="4">
        <v>3.3</v>
      </c>
      <c r="E1254" s="4">
        <v>178</v>
      </c>
      <c r="F1254" s="5">
        <v>0.89583333333333337</v>
      </c>
      <c r="G1254" s="6">
        <v>280</v>
      </c>
      <c r="H1254" s="7">
        <v>46200</v>
      </c>
      <c r="I1254" s="7">
        <f>FlightsPivot[[#This Row],[Total Fare]]*10%</f>
        <v>4620</v>
      </c>
      <c r="J1254" s="7">
        <f>FlightsPivot[[#This Row],[Total Fare]]+FlightsPivot[[#This Row],[10% tax ]]</f>
        <v>50820</v>
      </c>
      <c r="K1254" s="4">
        <v>12</v>
      </c>
      <c r="L1254" s="4">
        <v>2015</v>
      </c>
      <c r="M1254" t="str">
        <f>INDEX(RoutesPivot[DepAirport],MATCH($C1254,RoutesPivot[[RouteID]:[RouteID]],0))</f>
        <v>ORD</v>
      </c>
      <c r="N1254" t="str">
        <f>INDEX(RoutesPivot[AirportID],MATCH($C1254,RoutesPivot[[RouteID]:[RouteID]],0))</f>
        <v>IAH</v>
      </c>
      <c r="O1254">
        <f>INDEX(RoutesPivot[Distance],MATCH($C1254,RoutesPivot[[RouteID]:[RouteID]],0))</f>
        <v>800</v>
      </c>
      <c r="P1254">
        <f>INDEX(RoutesPivot[ListPrice],MATCH($C1254,RoutesPivot[[RouteID]:[RouteID]],0))</f>
        <v>200</v>
      </c>
      <c r="Q1254" t="str">
        <f>INDEX(AirportPivot[AirportName],MATCH($N1254,AirportPivot[[AirportID]:[AirportID]],0))</f>
        <v>George Bush Intercontinental/Houston</v>
      </c>
      <c r="R1254">
        <f>INDEX(AirportPivot[Gates (number of available)],MATCH($N1254,AirportPivot[[AirportID]:[AirportID]],0))</f>
        <v>80</v>
      </c>
    </row>
    <row r="1255" spans="1:18" x14ac:dyDescent="0.25">
      <c r="A1255" s="3" t="s">
        <v>1286</v>
      </c>
      <c r="B1255" s="12">
        <v>42178</v>
      </c>
      <c r="C1255" s="4" t="s">
        <v>33</v>
      </c>
      <c r="D1255" s="4">
        <v>2.4</v>
      </c>
      <c r="E1255" s="4">
        <v>155</v>
      </c>
      <c r="F1255" s="5">
        <v>0.70833333333333337</v>
      </c>
      <c r="G1255" s="6">
        <v>412.5</v>
      </c>
      <c r="H1255" s="7">
        <v>68062.5</v>
      </c>
      <c r="I1255" s="7">
        <f>FlightsPivot[[#This Row],[Total Fare]]*10%</f>
        <v>6806.25</v>
      </c>
      <c r="J1255" s="7">
        <f>FlightsPivot[[#This Row],[Total Fare]]+FlightsPivot[[#This Row],[10% tax ]]</f>
        <v>74868.75</v>
      </c>
      <c r="K1255" s="4">
        <v>6</v>
      </c>
      <c r="L1255" s="4">
        <v>2015</v>
      </c>
      <c r="M1255" t="str">
        <f>INDEX(RoutesPivot[DepAirport],MATCH($C1255,RoutesPivot[[RouteID]:[RouteID]],0))</f>
        <v>ORD</v>
      </c>
      <c r="N1255" t="str">
        <f>INDEX(RoutesPivot[AirportID],MATCH($C1255,RoutesPivot[[RouteID]:[RouteID]],0))</f>
        <v>SFO</v>
      </c>
      <c r="O1255">
        <f>INDEX(RoutesPivot[Distance],MATCH($C1255,RoutesPivot[[RouteID]:[RouteID]],0))</f>
        <v>1600</v>
      </c>
      <c r="P1255">
        <f>INDEX(RoutesPivot[ListPrice],MATCH($C1255,RoutesPivot[[RouteID]:[RouteID]],0))</f>
        <v>375</v>
      </c>
      <c r="Q1255" t="str">
        <f>INDEX(AirportPivot[AirportName],MATCH($N1255,AirportPivot[[AirportID]:[AirportID]],0))</f>
        <v>San Francisco International</v>
      </c>
      <c r="R1255">
        <f>INDEX(AirportPivot[Gates (number of available)],MATCH($N1255,AirportPivot[[AirportID]:[AirportID]],0))</f>
        <v>70</v>
      </c>
    </row>
    <row r="1256" spans="1:18" x14ac:dyDescent="0.25">
      <c r="A1256" s="3" t="s">
        <v>1287</v>
      </c>
      <c r="B1256" s="12">
        <v>41999</v>
      </c>
      <c r="C1256" s="4" t="s">
        <v>30</v>
      </c>
      <c r="D1256" s="4">
        <v>3.1</v>
      </c>
      <c r="E1256" s="4">
        <v>1</v>
      </c>
      <c r="F1256" s="5">
        <v>0.75</v>
      </c>
      <c r="G1256" s="6">
        <v>350</v>
      </c>
      <c r="H1256" s="7">
        <v>64750</v>
      </c>
      <c r="I1256" s="7">
        <f>FlightsPivot[[#This Row],[Total Fare]]*10%</f>
        <v>6475</v>
      </c>
      <c r="J1256" s="7">
        <f>FlightsPivot[[#This Row],[Total Fare]]+FlightsPivot[[#This Row],[10% tax ]]</f>
        <v>71225</v>
      </c>
      <c r="K1256" s="4">
        <v>12</v>
      </c>
      <c r="L1256" s="4">
        <v>2014</v>
      </c>
      <c r="M1256" t="str">
        <f>INDEX(RoutesPivot[DepAirport],MATCH($C1256,RoutesPivot[[RouteID]:[RouteID]],0))</f>
        <v>ORD</v>
      </c>
      <c r="N1256" t="str">
        <f>INDEX(RoutesPivot[AirportID],MATCH($C1256,RoutesPivot[[RouteID]:[RouteID]],0))</f>
        <v>MCO</v>
      </c>
      <c r="O1256">
        <f>INDEX(RoutesPivot[Distance],MATCH($C1256,RoutesPivot[[RouteID]:[RouteID]],0))</f>
        <v>850</v>
      </c>
      <c r="P1256">
        <f>INDEX(RoutesPivot[ListPrice],MATCH($C1256,RoutesPivot[[RouteID]:[RouteID]],0))</f>
        <v>250</v>
      </c>
      <c r="Q1256" t="str">
        <f>INDEX(AirportPivot[AirportName],MATCH($N1256,AirportPivot[[AirportID]:[AirportID]],0))</f>
        <v>Orlando International</v>
      </c>
      <c r="R1256">
        <f>INDEX(AirportPivot[Gates (number of available)],MATCH($N1256,AirportPivot[[AirportID]:[AirportID]],0))</f>
        <v>67</v>
      </c>
    </row>
    <row r="1257" spans="1:18" x14ac:dyDescent="0.25">
      <c r="A1257" s="3" t="s">
        <v>1288</v>
      </c>
      <c r="B1257" s="12">
        <v>42326</v>
      </c>
      <c r="C1257" s="4" t="s">
        <v>37</v>
      </c>
      <c r="D1257" s="4">
        <v>2.7</v>
      </c>
      <c r="E1257" s="4">
        <v>15</v>
      </c>
      <c r="F1257" s="5">
        <v>0.72916666666666663</v>
      </c>
      <c r="G1257" s="6">
        <v>350</v>
      </c>
      <c r="H1257" s="7">
        <v>64750</v>
      </c>
      <c r="I1257" s="7">
        <f>FlightsPivot[[#This Row],[Total Fare]]*10%</f>
        <v>6475</v>
      </c>
      <c r="J1257" s="7">
        <f>FlightsPivot[[#This Row],[Total Fare]]+FlightsPivot[[#This Row],[10% tax ]]</f>
        <v>71225</v>
      </c>
      <c r="K1257" s="4">
        <v>11</v>
      </c>
      <c r="L1257" s="4">
        <v>2015</v>
      </c>
      <c r="M1257" t="str">
        <f>INDEX(RoutesPivot[DepAirport],MATCH($C1257,RoutesPivot[[RouteID]:[RouteID]],0))</f>
        <v>ORD</v>
      </c>
      <c r="N1257" t="str">
        <f>INDEX(RoutesPivot[AirportID],MATCH($C1257,RoutesPivot[[RouteID]:[RouteID]],0))</f>
        <v>SEA</v>
      </c>
      <c r="O1257">
        <f>INDEX(RoutesPivot[Distance],MATCH($C1257,RoutesPivot[[RouteID]:[RouteID]],0))</f>
        <v>1500</v>
      </c>
      <c r="P1257">
        <f>INDEX(RoutesPivot[ListPrice],MATCH($C1257,RoutesPivot[[RouteID]:[RouteID]],0))</f>
        <v>350</v>
      </c>
      <c r="Q1257" t="str">
        <f>INDEX(AirportPivot[AirportName],MATCH($N1257,AirportPivot[[AirportID]:[AirportID]],0))</f>
        <v>Seattle-Tacoma International</v>
      </c>
      <c r="R1257">
        <f>INDEX(AirportPivot[Gates (number of available)],MATCH($N1257,AirportPivot[[AirportID]:[AirportID]],0))</f>
        <v>58</v>
      </c>
    </row>
    <row r="1258" spans="1:18" x14ac:dyDescent="0.25">
      <c r="A1258" s="3" t="s">
        <v>1289</v>
      </c>
      <c r="B1258" s="12">
        <v>42084</v>
      </c>
      <c r="C1258" s="4" t="s">
        <v>33</v>
      </c>
      <c r="D1258" s="4">
        <v>1.9</v>
      </c>
      <c r="E1258" s="4">
        <v>182</v>
      </c>
      <c r="F1258" s="5">
        <v>0.77083333333333337</v>
      </c>
      <c r="G1258" s="6">
        <v>375</v>
      </c>
      <c r="H1258" s="7">
        <v>61875</v>
      </c>
      <c r="I1258" s="7">
        <f>FlightsPivot[[#This Row],[Total Fare]]*10%</f>
        <v>6187.5</v>
      </c>
      <c r="J1258" s="7">
        <f>FlightsPivot[[#This Row],[Total Fare]]+FlightsPivot[[#This Row],[10% tax ]]</f>
        <v>68062.5</v>
      </c>
      <c r="K1258" s="4">
        <v>3</v>
      </c>
      <c r="L1258" s="4">
        <v>2015</v>
      </c>
      <c r="M1258" t="str">
        <f>INDEX(RoutesPivot[DepAirport],MATCH($C1258,RoutesPivot[[RouteID]:[RouteID]],0))</f>
        <v>ORD</v>
      </c>
      <c r="N1258" t="str">
        <f>INDEX(RoutesPivot[AirportID],MATCH($C1258,RoutesPivot[[RouteID]:[RouteID]],0))</f>
        <v>SFO</v>
      </c>
      <c r="O1258">
        <f>INDEX(RoutesPivot[Distance],MATCH($C1258,RoutesPivot[[RouteID]:[RouteID]],0))</f>
        <v>1600</v>
      </c>
      <c r="P1258">
        <f>INDEX(RoutesPivot[ListPrice],MATCH($C1258,RoutesPivot[[RouteID]:[RouteID]],0))</f>
        <v>375</v>
      </c>
      <c r="Q1258" t="str">
        <f>INDEX(AirportPivot[AirportName],MATCH($N1258,AirportPivot[[AirportID]:[AirportID]],0))</f>
        <v>San Francisco International</v>
      </c>
      <c r="R1258">
        <f>INDEX(AirportPivot[Gates (number of available)],MATCH($N1258,AirportPivot[[AirportID]:[AirportID]],0))</f>
        <v>70</v>
      </c>
    </row>
    <row r="1259" spans="1:18" x14ac:dyDescent="0.25">
      <c r="A1259" s="3" t="s">
        <v>1290</v>
      </c>
      <c r="B1259" s="12">
        <v>42045</v>
      </c>
      <c r="C1259" s="4" t="s">
        <v>27</v>
      </c>
      <c r="D1259" s="4">
        <v>9.3000000000000007</v>
      </c>
      <c r="E1259" s="4">
        <v>126</v>
      </c>
      <c r="F1259" s="5">
        <v>0.3125</v>
      </c>
      <c r="G1259" s="6">
        <v>200</v>
      </c>
      <c r="H1259" s="7">
        <v>37000</v>
      </c>
      <c r="I1259" s="7">
        <f>FlightsPivot[[#This Row],[Total Fare]]*10%</f>
        <v>3700</v>
      </c>
      <c r="J1259" s="7">
        <f>FlightsPivot[[#This Row],[Total Fare]]+FlightsPivot[[#This Row],[10% tax ]]</f>
        <v>40700</v>
      </c>
      <c r="K1259" s="4">
        <v>2</v>
      </c>
      <c r="L1259" s="4">
        <v>2015</v>
      </c>
      <c r="M1259" t="str">
        <f>INDEX(RoutesPivot[DepAirport],MATCH($C1259,RoutesPivot[[RouteID]:[RouteID]],0))</f>
        <v>ORD</v>
      </c>
      <c r="N1259" t="str">
        <f>INDEX(RoutesPivot[AirportID],MATCH($C1259,RoutesPivot[[RouteID]:[RouteID]],0))</f>
        <v>ATL</v>
      </c>
      <c r="O1259">
        <f>INDEX(RoutesPivot[Distance],MATCH($C1259,RoutesPivot[[RouteID]:[RouteID]],0))</f>
        <v>510</v>
      </c>
      <c r="P1259">
        <f>INDEX(RoutesPivot[ListPrice],MATCH($C1259,RoutesPivot[[RouteID]:[RouteID]],0))</f>
        <v>200</v>
      </c>
      <c r="Q1259" t="str">
        <f>INDEX(AirportPivot[AirportName],MATCH($N1259,AirportPivot[[AirportID]:[AirportID]],0))</f>
        <v>Hartsfield-Jackson Atlanta International</v>
      </c>
      <c r="R1259">
        <f>INDEX(AirportPivot[Gates (number of available)],MATCH($N1259,AirportPivot[[AirportID]:[AirportID]],0))</f>
        <v>100</v>
      </c>
    </row>
    <row r="1260" spans="1:18" x14ac:dyDescent="0.25">
      <c r="A1260" s="3" t="s">
        <v>1291</v>
      </c>
      <c r="B1260" s="12">
        <v>42016</v>
      </c>
      <c r="C1260" s="4" t="s">
        <v>33</v>
      </c>
      <c r="D1260" s="4">
        <v>1.6</v>
      </c>
      <c r="E1260" s="4">
        <v>30</v>
      </c>
      <c r="F1260" s="5">
        <v>0.75</v>
      </c>
      <c r="G1260" s="6">
        <v>375</v>
      </c>
      <c r="H1260" s="7">
        <v>69375</v>
      </c>
      <c r="I1260" s="7">
        <f>FlightsPivot[[#This Row],[Total Fare]]*10%</f>
        <v>6937.5</v>
      </c>
      <c r="J1260" s="7">
        <f>FlightsPivot[[#This Row],[Total Fare]]+FlightsPivot[[#This Row],[10% tax ]]</f>
        <v>76312.5</v>
      </c>
      <c r="K1260" s="4">
        <v>1</v>
      </c>
      <c r="L1260" s="4">
        <v>2015</v>
      </c>
      <c r="M1260" t="str">
        <f>INDEX(RoutesPivot[DepAirport],MATCH($C1260,RoutesPivot[[RouteID]:[RouteID]],0))</f>
        <v>ORD</v>
      </c>
      <c r="N1260" t="str">
        <f>INDEX(RoutesPivot[AirportID],MATCH($C1260,RoutesPivot[[RouteID]:[RouteID]],0))</f>
        <v>SFO</v>
      </c>
      <c r="O1260">
        <f>INDEX(RoutesPivot[Distance],MATCH($C1260,RoutesPivot[[RouteID]:[RouteID]],0))</f>
        <v>1600</v>
      </c>
      <c r="P1260">
        <f>INDEX(RoutesPivot[ListPrice],MATCH($C1260,RoutesPivot[[RouteID]:[RouteID]],0))</f>
        <v>375</v>
      </c>
      <c r="Q1260" t="str">
        <f>INDEX(AirportPivot[AirportName],MATCH($N1260,AirportPivot[[AirportID]:[AirportID]],0))</f>
        <v>San Francisco International</v>
      </c>
      <c r="R1260">
        <f>INDEX(AirportPivot[Gates (number of available)],MATCH($N1260,AirportPivot[[AirportID]:[AirportID]],0))</f>
        <v>70</v>
      </c>
    </row>
    <row r="1261" spans="1:18" x14ac:dyDescent="0.25">
      <c r="A1261" s="3" t="s">
        <v>1292</v>
      </c>
      <c r="B1261" s="12">
        <v>42158</v>
      </c>
      <c r="C1261" s="4" t="s">
        <v>33</v>
      </c>
      <c r="D1261" s="4">
        <v>1.7</v>
      </c>
      <c r="E1261" s="4">
        <v>31</v>
      </c>
      <c r="F1261" s="5">
        <v>0.5</v>
      </c>
      <c r="G1261" s="6">
        <v>412.5</v>
      </c>
      <c r="H1261" s="7">
        <v>76312.5</v>
      </c>
      <c r="I1261" s="7">
        <f>FlightsPivot[[#This Row],[Total Fare]]*10%</f>
        <v>7631.25</v>
      </c>
      <c r="J1261" s="7">
        <f>FlightsPivot[[#This Row],[Total Fare]]+FlightsPivot[[#This Row],[10% tax ]]</f>
        <v>83943.75</v>
      </c>
      <c r="K1261" s="4">
        <v>6</v>
      </c>
      <c r="L1261" s="4">
        <v>2015</v>
      </c>
      <c r="M1261" t="str">
        <f>INDEX(RoutesPivot[DepAirport],MATCH($C1261,RoutesPivot[[RouteID]:[RouteID]],0))</f>
        <v>ORD</v>
      </c>
      <c r="N1261" t="str">
        <f>INDEX(RoutesPivot[AirportID],MATCH($C1261,RoutesPivot[[RouteID]:[RouteID]],0))</f>
        <v>SFO</v>
      </c>
      <c r="O1261">
        <f>INDEX(RoutesPivot[Distance],MATCH($C1261,RoutesPivot[[RouteID]:[RouteID]],0))</f>
        <v>1600</v>
      </c>
      <c r="P1261">
        <f>INDEX(RoutesPivot[ListPrice],MATCH($C1261,RoutesPivot[[RouteID]:[RouteID]],0))</f>
        <v>375</v>
      </c>
      <c r="Q1261" t="str">
        <f>INDEX(AirportPivot[AirportName],MATCH($N1261,AirportPivot[[AirportID]:[AirportID]],0))</f>
        <v>San Francisco International</v>
      </c>
      <c r="R1261">
        <f>INDEX(AirportPivot[Gates (number of available)],MATCH($N1261,AirportPivot[[AirportID]:[AirportID]],0))</f>
        <v>70</v>
      </c>
    </row>
    <row r="1262" spans="1:18" x14ac:dyDescent="0.25">
      <c r="A1262" s="3" t="s">
        <v>1293</v>
      </c>
      <c r="B1262" s="12">
        <v>41942</v>
      </c>
      <c r="C1262" s="4" t="s">
        <v>27</v>
      </c>
      <c r="D1262" s="4">
        <v>7.4</v>
      </c>
      <c r="E1262" s="4">
        <v>195</v>
      </c>
      <c r="F1262" s="5">
        <v>0.5</v>
      </c>
      <c r="G1262" s="6">
        <v>200</v>
      </c>
      <c r="H1262" s="7">
        <v>33000</v>
      </c>
      <c r="I1262" s="7">
        <f>FlightsPivot[[#This Row],[Total Fare]]*10%</f>
        <v>3300</v>
      </c>
      <c r="J1262" s="7">
        <f>FlightsPivot[[#This Row],[Total Fare]]+FlightsPivot[[#This Row],[10% tax ]]</f>
        <v>36300</v>
      </c>
      <c r="K1262" s="4">
        <v>10</v>
      </c>
      <c r="L1262" s="4">
        <v>2014</v>
      </c>
      <c r="M1262" t="str">
        <f>INDEX(RoutesPivot[DepAirport],MATCH($C1262,RoutesPivot[[RouteID]:[RouteID]],0))</f>
        <v>ORD</v>
      </c>
      <c r="N1262" t="str">
        <f>INDEX(RoutesPivot[AirportID],MATCH($C1262,RoutesPivot[[RouteID]:[RouteID]],0))</f>
        <v>ATL</v>
      </c>
      <c r="O1262">
        <f>INDEX(RoutesPivot[Distance],MATCH($C1262,RoutesPivot[[RouteID]:[RouteID]],0))</f>
        <v>510</v>
      </c>
      <c r="P1262">
        <f>INDEX(RoutesPivot[ListPrice],MATCH($C1262,RoutesPivot[[RouteID]:[RouteID]],0))</f>
        <v>200</v>
      </c>
      <c r="Q1262" t="str">
        <f>INDEX(AirportPivot[AirportName],MATCH($N1262,AirportPivot[[AirportID]:[AirportID]],0))</f>
        <v>Hartsfield-Jackson Atlanta International</v>
      </c>
      <c r="R1262">
        <f>INDEX(AirportPivot[Gates (number of available)],MATCH($N1262,AirportPivot[[AirportID]:[AirportID]],0))</f>
        <v>100</v>
      </c>
    </row>
    <row r="1263" spans="1:18" x14ac:dyDescent="0.25">
      <c r="A1263" s="3" t="s">
        <v>1294</v>
      </c>
      <c r="B1263" s="12">
        <v>42023</v>
      </c>
      <c r="C1263" s="4" t="s">
        <v>25</v>
      </c>
      <c r="D1263" s="4">
        <v>2.4</v>
      </c>
      <c r="E1263" s="4">
        <v>204</v>
      </c>
      <c r="F1263" s="5">
        <v>0.75</v>
      </c>
      <c r="G1263" s="6">
        <v>200</v>
      </c>
      <c r="H1263" s="7">
        <v>33000</v>
      </c>
      <c r="I1263" s="7">
        <f>FlightsPivot[[#This Row],[Total Fare]]*10%</f>
        <v>3300</v>
      </c>
      <c r="J1263" s="7">
        <f>FlightsPivot[[#This Row],[Total Fare]]+FlightsPivot[[#This Row],[10% tax ]]</f>
        <v>36300</v>
      </c>
      <c r="K1263" s="4">
        <v>1</v>
      </c>
      <c r="L1263" s="4">
        <v>2015</v>
      </c>
      <c r="M1263" t="str">
        <f>INDEX(RoutesPivot[DepAirport],MATCH($C1263,RoutesPivot[[RouteID]:[RouteID]],0))</f>
        <v>ORD</v>
      </c>
      <c r="N1263" t="str">
        <f>INDEX(RoutesPivot[AirportID],MATCH($C1263,RoutesPivot[[RouteID]:[RouteID]],0))</f>
        <v>DFW</v>
      </c>
      <c r="O1263">
        <f>INDEX(RoutesPivot[Distance],MATCH($C1263,RoutesPivot[[RouteID]:[RouteID]],0))</f>
        <v>700</v>
      </c>
      <c r="P1263">
        <f>INDEX(RoutesPivot[ListPrice],MATCH($C1263,RoutesPivot[[RouteID]:[RouteID]],0))</f>
        <v>200</v>
      </c>
      <c r="Q1263" t="str">
        <f>INDEX(AirportPivot[AirportName],MATCH($N1263,AirportPivot[[AirportID]:[AirportID]],0))</f>
        <v>Dallas/Fort Worth International</v>
      </c>
      <c r="R1263">
        <f>INDEX(AirportPivot[Gates (number of available)],MATCH($N1263,AirportPivot[[AirportID]:[AirportID]],0))</f>
        <v>130</v>
      </c>
    </row>
    <row r="1264" spans="1:18" x14ac:dyDescent="0.25">
      <c r="A1264" s="3" t="s">
        <v>1295</v>
      </c>
      <c r="B1264" s="12">
        <v>42188</v>
      </c>
      <c r="C1264" s="4" t="s">
        <v>30</v>
      </c>
      <c r="D1264" s="4">
        <v>2.5</v>
      </c>
      <c r="E1264" s="4">
        <v>55</v>
      </c>
      <c r="F1264" s="5">
        <v>0.79166666666666663</v>
      </c>
      <c r="G1264" s="6">
        <v>275</v>
      </c>
      <c r="H1264" s="7">
        <v>45375</v>
      </c>
      <c r="I1264" s="7">
        <f>FlightsPivot[[#This Row],[Total Fare]]*10%</f>
        <v>4537.5</v>
      </c>
      <c r="J1264" s="7">
        <f>FlightsPivot[[#This Row],[Total Fare]]+FlightsPivot[[#This Row],[10% tax ]]</f>
        <v>49912.5</v>
      </c>
      <c r="K1264" s="4">
        <v>7</v>
      </c>
      <c r="L1264" s="4">
        <v>2015</v>
      </c>
      <c r="M1264" t="str">
        <f>INDEX(RoutesPivot[DepAirport],MATCH($C1264,RoutesPivot[[RouteID]:[RouteID]],0))</f>
        <v>ORD</v>
      </c>
      <c r="N1264" t="str">
        <f>INDEX(RoutesPivot[AirportID],MATCH($C1264,RoutesPivot[[RouteID]:[RouteID]],0))</f>
        <v>MCO</v>
      </c>
      <c r="O1264">
        <f>INDEX(RoutesPivot[Distance],MATCH($C1264,RoutesPivot[[RouteID]:[RouteID]],0))</f>
        <v>850</v>
      </c>
      <c r="P1264">
        <f>INDEX(RoutesPivot[ListPrice],MATCH($C1264,RoutesPivot[[RouteID]:[RouteID]],0))</f>
        <v>250</v>
      </c>
      <c r="Q1264" t="str">
        <f>INDEX(AirportPivot[AirportName],MATCH($N1264,AirportPivot[[AirportID]:[AirportID]],0))</f>
        <v>Orlando International</v>
      </c>
      <c r="R1264">
        <f>INDEX(AirportPivot[Gates (number of available)],MATCH($N1264,AirportPivot[[AirportID]:[AirportID]],0))</f>
        <v>67</v>
      </c>
    </row>
    <row r="1265" spans="1:18" x14ac:dyDescent="0.25">
      <c r="A1265" s="3" t="s">
        <v>1296</v>
      </c>
      <c r="B1265" s="12">
        <v>41823</v>
      </c>
      <c r="C1265" s="4" t="s">
        <v>47</v>
      </c>
      <c r="D1265" s="4">
        <v>2.7</v>
      </c>
      <c r="E1265" s="4">
        <v>152</v>
      </c>
      <c r="F1265" s="5">
        <v>0.45833333333333331</v>
      </c>
      <c r="G1265" s="6">
        <v>275</v>
      </c>
      <c r="H1265" s="7">
        <v>45375</v>
      </c>
      <c r="I1265" s="7">
        <f>FlightsPivot[[#This Row],[Total Fare]]*10%</f>
        <v>4537.5</v>
      </c>
      <c r="J1265" s="7">
        <f>FlightsPivot[[#This Row],[Total Fare]]+FlightsPivot[[#This Row],[10% tax ]]</f>
        <v>49912.5</v>
      </c>
      <c r="K1265" s="4">
        <v>7</v>
      </c>
      <c r="L1265" s="4">
        <v>2014</v>
      </c>
      <c r="M1265" t="str">
        <f>INDEX(RoutesPivot[DepAirport],MATCH($C1265,RoutesPivot[[RouteID]:[RouteID]],0))</f>
        <v>ORD</v>
      </c>
      <c r="N1265" t="str">
        <f>INDEX(RoutesPivot[AirportID],MATCH($C1265,RoutesPivot[[RouteID]:[RouteID]],0))</f>
        <v>PHX</v>
      </c>
      <c r="O1265">
        <f>INDEX(RoutesPivot[Distance],MATCH($C1265,RoutesPivot[[RouteID]:[RouteID]],0))</f>
        <v>1200</v>
      </c>
      <c r="P1265">
        <f>INDEX(RoutesPivot[ListPrice],MATCH($C1265,RoutesPivot[[RouteID]:[RouteID]],0))</f>
        <v>250</v>
      </c>
      <c r="Q1265" t="str">
        <f>INDEX(AirportPivot[AirportName],MATCH($N1265,AirportPivot[[AirportID]:[AirportID]],0))</f>
        <v>Phoenix Sky Harbor International</v>
      </c>
      <c r="R1265">
        <f>INDEX(AirportPivot[Gates (number of available)],MATCH($N1265,AirportPivot[[AirportID]:[AirportID]],0))</f>
        <v>60</v>
      </c>
    </row>
    <row r="1266" spans="1:18" x14ac:dyDescent="0.25">
      <c r="A1266" s="3" t="s">
        <v>1297</v>
      </c>
      <c r="B1266" s="12">
        <v>42006</v>
      </c>
      <c r="C1266" s="4" t="s">
        <v>27</v>
      </c>
      <c r="D1266" s="4">
        <v>7.8</v>
      </c>
      <c r="E1266" s="4">
        <v>59</v>
      </c>
      <c r="F1266" s="5">
        <v>0.70833333333333337</v>
      </c>
      <c r="G1266" s="6">
        <v>200</v>
      </c>
      <c r="H1266" s="7">
        <v>33000</v>
      </c>
      <c r="I1266" s="7">
        <f>FlightsPivot[[#This Row],[Total Fare]]*10%</f>
        <v>3300</v>
      </c>
      <c r="J1266" s="7">
        <f>FlightsPivot[[#This Row],[Total Fare]]+FlightsPivot[[#This Row],[10% tax ]]</f>
        <v>36300</v>
      </c>
      <c r="K1266" s="4">
        <v>1</v>
      </c>
      <c r="L1266" s="4">
        <v>2015</v>
      </c>
      <c r="M1266" t="str">
        <f>INDEX(RoutesPivot[DepAirport],MATCH($C1266,RoutesPivot[[RouteID]:[RouteID]],0))</f>
        <v>ORD</v>
      </c>
      <c r="N1266" t="str">
        <f>INDEX(RoutesPivot[AirportID],MATCH($C1266,RoutesPivot[[RouteID]:[RouteID]],0))</f>
        <v>ATL</v>
      </c>
      <c r="O1266">
        <f>INDEX(RoutesPivot[Distance],MATCH($C1266,RoutesPivot[[RouteID]:[RouteID]],0))</f>
        <v>510</v>
      </c>
      <c r="P1266">
        <f>INDEX(RoutesPivot[ListPrice],MATCH($C1266,RoutesPivot[[RouteID]:[RouteID]],0))</f>
        <v>200</v>
      </c>
      <c r="Q1266" t="str">
        <f>INDEX(AirportPivot[AirportName],MATCH($N1266,AirportPivot[[AirportID]:[AirportID]],0))</f>
        <v>Hartsfield-Jackson Atlanta International</v>
      </c>
      <c r="R1266">
        <f>INDEX(AirportPivot[Gates (number of available)],MATCH($N1266,AirportPivot[[AirportID]:[AirportID]],0))</f>
        <v>100</v>
      </c>
    </row>
    <row r="1267" spans="1:18" x14ac:dyDescent="0.25">
      <c r="A1267" s="3" t="s">
        <v>1298</v>
      </c>
      <c r="B1267" s="12">
        <v>42309</v>
      </c>
      <c r="C1267" s="4" t="s">
        <v>19</v>
      </c>
      <c r="D1267" s="4">
        <v>2.5</v>
      </c>
      <c r="E1267" s="4">
        <v>33</v>
      </c>
      <c r="F1267" s="5">
        <v>0.39583333333333331</v>
      </c>
      <c r="G1267" s="6">
        <v>200</v>
      </c>
      <c r="H1267" s="7">
        <v>37000</v>
      </c>
      <c r="I1267" s="7">
        <f>FlightsPivot[[#This Row],[Total Fare]]*10%</f>
        <v>3700</v>
      </c>
      <c r="J1267" s="7">
        <f>FlightsPivot[[#This Row],[Total Fare]]+FlightsPivot[[#This Row],[10% tax ]]</f>
        <v>40700</v>
      </c>
      <c r="K1267" s="4">
        <v>11</v>
      </c>
      <c r="L1267" s="4">
        <v>2015</v>
      </c>
      <c r="M1267" t="str">
        <f>INDEX(RoutesPivot[DepAirport],MATCH($C1267,RoutesPivot[[RouteID]:[RouteID]],0))</f>
        <v>ORD</v>
      </c>
      <c r="N1267" t="str">
        <f>INDEX(RoutesPivot[AirportID],MATCH($C1267,RoutesPivot[[RouteID]:[RouteID]],0))</f>
        <v>IAH</v>
      </c>
      <c r="O1267">
        <f>INDEX(RoutesPivot[Distance],MATCH($C1267,RoutesPivot[[RouteID]:[RouteID]],0))</f>
        <v>800</v>
      </c>
      <c r="P1267">
        <f>INDEX(RoutesPivot[ListPrice],MATCH($C1267,RoutesPivot[[RouteID]:[RouteID]],0))</f>
        <v>200</v>
      </c>
      <c r="Q1267" t="str">
        <f>INDEX(AirportPivot[AirportName],MATCH($N1267,AirportPivot[[AirportID]:[AirportID]],0))</f>
        <v>George Bush Intercontinental/Houston</v>
      </c>
      <c r="R1267">
        <f>INDEX(AirportPivot[Gates (number of available)],MATCH($N1267,AirportPivot[[AirportID]:[AirportID]],0))</f>
        <v>80</v>
      </c>
    </row>
    <row r="1268" spans="1:18" x14ac:dyDescent="0.25">
      <c r="A1268" s="3" t="s">
        <v>1299</v>
      </c>
      <c r="B1268" s="12">
        <v>41857</v>
      </c>
      <c r="C1268" s="4" t="s">
        <v>80</v>
      </c>
      <c r="D1268" s="4">
        <v>2.4</v>
      </c>
      <c r="E1268" s="4">
        <v>168</v>
      </c>
      <c r="F1268" s="5">
        <v>0.72916666666666663</v>
      </c>
      <c r="G1268" s="6">
        <v>330</v>
      </c>
      <c r="H1268" s="7">
        <v>54450</v>
      </c>
      <c r="I1268" s="7">
        <f>FlightsPivot[[#This Row],[Total Fare]]*10%</f>
        <v>5445</v>
      </c>
      <c r="J1268" s="7">
        <f>FlightsPivot[[#This Row],[Total Fare]]+FlightsPivot[[#This Row],[10% tax ]]</f>
        <v>59895</v>
      </c>
      <c r="K1268" s="4">
        <v>8</v>
      </c>
      <c r="L1268" s="4">
        <v>2014</v>
      </c>
      <c r="M1268" t="str">
        <f>INDEX(RoutesPivot[DepAirport],MATCH($C1268,RoutesPivot[[RouteID]:[RouteID]],0))</f>
        <v>ORD</v>
      </c>
      <c r="N1268" t="str">
        <f>INDEX(RoutesPivot[AirportID],MATCH($C1268,RoutesPivot[[RouteID]:[RouteID]],0))</f>
        <v>MIA</v>
      </c>
      <c r="O1268">
        <f>INDEX(RoutesPivot[Distance],MATCH($C1268,RoutesPivot[[RouteID]:[RouteID]],0))</f>
        <v>1000</v>
      </c>
      <c r="P1268">
        <f>INDEX(RoutesPivot[ListPrice],MATCH($C1268,RoutesPivot[[RouteID]:[RouteID]],0))</f>
        <v>300</v>
      </c>
      <c r="Q1268" t="str">
        <f>INDEX(AirportPivot[AirportName],MATCH($N1268,AirportPivot[[AirportID]:[AirportID]],0))</f>
        <v>Miami International</v>
      </c>
      <c r="R1268">
        <f>INDEX(AirportPivot[Gates (number of available)],MATCH($N1268,AirportPivot[[AirportID]:[AirportID]],0))</f>
        <v>80</v>
      </c>
    </row>
    <row r="1269" spans="1:18" x14ac:dyDescent="0.25">
      <c r="A1269" s="3" t="s">
        <v>1300</v>
      </c>
      <c r="B1269" s="12">
        <v>41971</v>
      </c>
      <c r="C1269" s="4" t="s">
        <v>13</v>
      </c>
      <c r="D1269" s="4">
        <v>3.8</v>
      </c>
      <c r="E1269" s="4">
        <v>43</v>
      </c>
      <c r="F1269" s="5">
        <v>0.4375</v>
      </c>
      <c r="G1269" s="6">
        <v>375</v>
      </c>
      <c r="H1269" s="7">
        <v>61875</v>
      </c>
      <c r="I1269" s="7">
        <f>FlightsPivot[[#This Row],[Total Fare]]*10%</f>
        <v>6187.5</v>
      </c>
      <c r="J1269" s="7">
        <f>FlightsPivot[[#This Row],[Total Fare]]+FlightsPivot[[#This Row],[10% tax ]]</f>
        <v>68062.5</v>
      </c>
      <c r="K1269" s="4">
        <v>11</v>
      </c>
      <c r="L1269" s="4">
        <v>2014</v>
      </c>
      <c r="M1269" t="str">
        <f>INDEX(RoutesPivot[DepAirport],MATCH($C1269,RoutesPivot[[RouteID]:[RouteID]],0))</f>
        <v>ORD</v>
      </c>
      <c r="N1269" t="str">
        <f>INDEX(RoutesPivot[AirportID],MATCH($C1269,RoutesPivot[[RouteID]:[RouteID]],0))</f>
        <v>JFK</v>
      </c>
      <c r="O1269">
        <f>INDEX(RoutesPivot[Distance],MATCH($C1269,RoutesPivot[[RouteID]:[RouteID]],0))</f>
        <v>619</v>
      </c>
      <c r="P1269">
        <f>INDEX(RoutesPivot[ListPrice],MATCH($C1269,RoutesPivot[[RouteID]:[RouteID]],0))</f>
        <v>250</v>
      </c>
      <c r="Q1269" t="str">
        <f>INDEX(AirportPivot[AirportName],MATCH($N1269,AirportPivot[[AirportID]:[AirportID]],0))</f>
        <v>John F Kennedy International</v>
      </c>
      <c r="R1269">
        <f>INDEX(AirportPivot[Gates (number of available)],MATCH($N1269,AirportPivot[[AirportID]:[AirportID]],0))</f>
        <v>120</v>
      </c>
    </row>
    <row r="1270" spans="1:18" x14ac:dyDescent="0.25">
      <c r="A1270" s="3" t="s">
        <v>1301</v>
      </c>
      <c r="B1270" s="12">
        <v>42254</v>
      </c>
      <c r="C1270" s="4" t="s">
        <v>17</v>
      </c>
      <c r="D1270" s="4">
        <v>5.0999999999999996</v>
      </c>
      <c r="E1270" s="4">
        <v>76</v>
      </c>
      <c r="F1270" s="5">
        <v>0.58333333333333337</v>
      </c>
      <c r="G1270" s="6">
        <v>350</v>
      </c>
      <c r="H1270" s="7">
        <v>63350</v>
      </c>
      <c r="I1270" s="7">
        <f>FlightsPivot[[#This Row],[Total Fare]]*10%</f>
        <v>6335</v>
      </c>
      <c r="J1270" s="7">
        <f>FlightsPivot[[#This Row],[Total Fare]]+FlightsPivot[[#This Row],[10% tax ]]</f>
        <v>69685</v>
      </c>
      <c r="K1270" s="4">
        <v>9</v>
      </c>
      <c r="L1270" s="4">
        <v>2015</v>
      </c>
      <c r="M1270" t="str">
        <f>INDEX(RoutesPivot[DepAirport],MATCH($C1270,RoutesPivot[[RouteID]:[RouteID]],0))</f>
        <v>ORD</v>
      </c>
      <c r="N1270" t="str">
        <f>INDEX(RoutesPivot[AirportID],MATCH($C1270,RoutesPivot[[RouteID]:[RouteID]],0))</f>
        <v>LAX</v>
      </c>
      <c r="O1270">
        <f>INDEX(RoutesPivot[Distance],MATCH($C1270,RoutesPivot[[RouteID]:[RouteID]],0))</f>
        <v>1518</v>
      </c>
      <c r="P1270">
        <f>INDEX(RoutesPivot[ListPrice],MATCH($C1270,RoutesPivot[[RouteID]:[RouteID]],0))</f>
        <v>350</v>
      </c>
      <c r="Q1270" t="str">
        <f>INDEX(AirportPivot[AirportName],MATCH($N1270,AirportPivot[[AirportID]:[AirportID]],0))</f>
        <v>Los Angeles International</v>
      </c>
      <c r="R1270">
        <f>INDEX(AirportPivot[Gates (number of available)],MATCH($N1270,AirportPivot[[AirportID]:[AirportID]],0))</f>
        <v>86</v>
      </c>
    </row>
    <row r="1271" spans="1:18" x14ac:dyDescent="0.25">
      <c r="A1271" s="3" t="s">
        <v>1302</v>
      </c>
      <c r="B1271" s="12">
        <v>42257</v>
      </c>
      <c r="C1271" s="4" t="s">
        <v>37</v>
      </c>
      <c r="D1271" s="4">
        <v>3.1</v>
      </c>
      <c r="E1271" s="4">
        <v>110</v>
      </c>
      <c r="F1271" s="5">
        <v>0.3125</v>
      </c>
      <c r="G1271" s="6">
        <v>350</v>
      </c>
      <c r="H1271" s="7">
        <v>64750</v>
      </c>
      <c r="I1271" s="7">
        <f>FlightsPivot[[#This Row],[Total Fare]]*10%</f>
        <v>6475</v>
      </c>
      <c r="J1271" s="7">
        <f>FlightsPivot[[#This Row],[Total Fare]]+FlightsPivot[[#This Row],[10% tax ]]</f>
        <v>71225</v>
      </c>
      <c r="K1271" s="4">
        <v>9</v>
      </c>
      <c r="L1271" s="4">
        <v>2015</v>
      </c>
      <c r="M1271" t="str">
        <f>INDEX(RoutesPivot[DepAirport],MATCH($C1271,RoutesPivot[[RouteID]:[RouteID]],0))</f>
        <v>ORD</v>
      </c>
      <c r="N1271" t="str">
        <f>INDEX(RoutesPivot[AirportID],MATCH($C1271,RoutesPivot[[RouteID]:[RouteID]],0))</f>
        <v>SEA</v>
      </c>
      <c r="O1271">
        <f>INDEX(RoutesPivot[Distance],MATCH($C1271,RoutesPivot[[RouteID]:[RouteID]],0))</f>
        <v>1500</v>
      </c>
      <c r="P1271">
        <f>INDEX(RoutesPivot[ListPrice],MATCH($C1271,RoutesPivot[[RouteID]:[RouteID]],0))</f>
        <v>350</v>
      </c>
      <c r="Q1271" t="str">
        <f>INDEX(AirportPivot[AirportName],MATCH($N1271,AirportPivot[[AirportID]:[AirportID]],0))</f>
        <v>Seattle-Tacoma International</v>
      </c>
      <c r="R1271">
        <f>INDEX(AirportPivot[Gates (number of available)],MATCH($N1271,AirportPivot[[AirportID]:[AirportID]],0))</f>
        <v>58</v>
      </c>
    </row>
    <row r="1272" spans="1:18" x14ac:dyDescent="0.25">
      <c r="A1272" s="3" t="s">
        <v>1303</v>
      </c>
      <c r="B1272" s="12">
        <v>41781</v>
      </c>
      <c r="C1272" s="4" t="s">
        <v>80</v>
      </c>
      <c r="D1272" s="4">
        <v>3</v>
      </c>
      <c r="E1272" s="4">
        <v>103</v>
      </c>
      <c r="F1272" s="5">
        <v>0.875</v>
      </c>
      <c r="G1272" s="6">
        <v>300</v>
      </c>
      <c r="H1272" s="7">
        <v>55500</v>
      </c>
      <c r="I1272" s="7">
        <f>FlightsPivot[[#This Row],[Total Fare]]*10%</f>
        <v>5550</v>
      </c>
      <c r="J1272" s="7">
        <f>FlightsPivot[[#This Row],[Total Fare]]+FlightsPivot[[#This Row],[10% tax ]]</f>
        <v>61050</v>
      </c>
      <c r="K1272" s="4">
        <v>5</v>
      </c>
      <c r="L1272" s="4">
        <v>2014</v>
      </c>
      <c r="M1272" t="str">
        <f>INDEX(RoutesPivot[DepAirport],MATCH($C1272,RoutesPivot[[RouteID]:[RouteID]],0))</f>
        <v>ORD</v>
      </c>
      <c r="N1272" t="str">
        <f>INDEX(RoutesPivot[AirportID],MATCH($C1272,RoutesPivot[[RouteID]:[RouteID]],0))</f>
        <v>MIA</v>
      </c>
      <c r="O1272">
        <f>INDEX(RoutesPivot[Distance],MATCH($C1272,RoutesPivot[[RouteID]:[RouteID]],0))</f>
        <v>1000</v>
      </c>
      <c r="P1272">
        <f>INDEX(RoutesPivot[ListPrice],MATCH($C1272,RoutesPivot[[RouteID]:[RouteID]],0))</f>
        <v>300</v>
      </c>
      <c r="Q1272" t="str">
        <f>INDEX(AirportPivot[AirportName],MATCH($N1272,AirportPivot[[AirportID]:[AirportID]],0))</f>
        <v>Miami International</v>
      </c>
      <c r="R1272">
        <f>INDEX(AirportPivot[Gates (number of available)],MATCH($N1272,AirportPivot[[AirportID]:[AirportID]],0))</f>
        <v>80</v>
      </c>
    </row>
    <row r="1273" spans="1:18" x14ac:dyDescent="0.25">
      <c r="A1273" s="3" t="s">
        <v>1304</v>
      </c>
      <c r="B1273" s="12">
        <v>41667</v>
      </c>
      <c r="C1273" s="4" t="s">
        <v>23</v>
      </c>
      <c r="D1273" s="4">
        <v>1.5</v>
      </c>
      <c r="E1273" s="4">
        <v>127</v>
      </c>
      <c r="F1273" s="5">
        <v>0.79166666666666663</v>
      </c>
      <c r="G1273" s="6">
        <v>300</v>
      </c>
      <c r="H1273" s="7">
        <v>55500</v>
      </c>
      <c r="I1273" s="7">
        <f>FlightsPivot[[#This Row],[Total Fare]]*10%</f>
        <v>5550</v>
      </c>
      <c r="J1273" s="7">
        <f>FlightsPivot[[#This Row],[Total Fare]]+FlightsPivot[[#This Row],[10% tax ]]</f>
        <v>61050</v>
      </c>
      <c r="K1273" s="4">
        <v>1</v>
      </c>
      <c r="L1273" s="4">
        <v>2014</v>
      </c>
      <c r="M1273" t="str">
        <f>INDEX(RoutesPivot[DepAirport],MATCH($C1273,RoutesPivot[[RouteID]:[RouteID]],0))</f>
        <v>ORD</v>
      </c>
      <c r="N1273" t="str">
        <f>INDEX(RoutesPivot[AirportID],MATCH($C1273,RoutesPivot[[RouteID]:[RouteID]],0))</f>
        <v>DEN</v>
      </c>
      <c r="O1273">
        <f>INDEX(RoutesPivot[Distance],MATCH($C1273,RoutesPivot[[RouteID]:[RouteID]],0))</f>
        <v>800</v>
      </c>
      <c r="P1273">
        <f>INDEX(RoutesPivot[ListPrice],MATCH($C1273,RoutesPivot[[RouteID]:[RouteID]],0))</f>
        <v>300</v>
      </c>
      <c r="Q1273" t="str">
        <f>INDEX(AirportPivot[AirportName],MATCH($N1273,AirportPivot[[AirportID]:[AirportID]],0))</f>
        <v>Denver International</v>
      </c>
      <c r="R1273">
        <f>INDEX(AirportPivot[Gates (number of available)],MATCH($N1273,AirportPivot[[AirportID]:[AirportID]],0))</f>
        <v>75</v>
      </c>
    </row>
    <row r="1274" spans="1:18" x14ac:dyDescent="0.25">
      <c r="A1274" s="3" t="s">
        <v>1305</v>
      </c>
      <c r="B1274" s="12">
        <v>42099</v>
      </c>
      <c r="C1274" s="4" t="s">
        <v>25</v>
      </c>
      <c r="D1274" s="4">
        <v>1.7</v>
      </c>
      <c r="E1274" s="4">
        <v>102</v>
      </c>
      <c r="F1274" s="5">
        <v>0.70833333333333337</v>
      </c>
      <c r="G1274" s="6">
        <v>200</v>
      </c>
      <c r="H1274" s="7">
        <v>37000</v>
      </c>
      <c r="I1274" s="7">
        <f>FlightsPivot[[#This Row],[Total Fare]]*10%</f>
        <v>3700</v>
      </c>
      <c r="J1274" s="7">
        <f>FlightsPivot[[#This Row],[Total Fare]]+FlightsPivot[[#This Row],[10% tax ]]</f>
        <v>40700</v>
      </c>
      <c r="K1274" s="4">
        <v>4</v>
      </c>
      <c r="L1274" s="4">
        <v>2015</v>
      </c>
      <c r="M1274" t="str">
        <f>INDEX(RoutesPivot[DepAirport],MATCH($C1274,RoutesPivot[[RouteID]:[RouteID]],0))</f>
        <v>ORD</v>
      </c>
      <c r="N1274" t="str">
        <f>INDEX(RoutesPivot[AirportID],MATCH($C1274,RoutesPivot[[RouteID]:[RouteID]],0))</f>
        <v>DFW</v>
      </c>
      <c r="O1274">
        <f>INDEX(RoutesPivot[Distance],MATCH($C1274,RoutesPivot[[RouteID]:[RouteID]],0))</f>
        <v>700</v>
      </c>
      <c r="P1274">
        <f>INDEX(RoutesPivot[ListPrice],MATCH($C1274,RoutesPivot[[RouteID]:[RouteID]],0))</f>
        <v>200</v>
      </c>
      <c r="Q1274" t="str">
        <f>INDEX(AirportPivot[AirportName],MATCH($N1274,AirportPivot[[AirportID]:[AirportID]],0))</f>
        <v>Dallas/Fort Worth International</v>
      </c>
      <c r="R1274">
        <f>INDEX(AirportPivot[Gates (number of available)],MATCH($N1274,AirportPivot[[AirportID]:[AirportID]],0))</f>
        <v>130</v>
      </c>
    </row>
    <row r="1275" spans="1:18" x14ac:dyDescent="0.25">
      <c r="A1275" s="3" t="s">
        <v>1306</v>
      </c>
      <c r="B1275" s="12">
        <v>41863</v>
      </c>
      <c r="C1275" s="4" t="s">
        <v>17</v>
      </c>
      <c r="D1275" s="4">
        <v>4.8</v>
      </c>
      <c r="E1275" s="4">
        <v>63</v>
      </c>
      <c r="F1275" s="5">
        <v>0.6875</v>
      </c>
      <c r="G1275" s="6">
        <v>385</v>
      </c>
      <c r="H1275" s="7">
        <v>69685</v>
      </c>
      <c r="I1275" s="7">
        <f>FlightsPivot[[#This Row],[Total Fare]]*10%</f>
        <v>6968.5</v>
      </c>
      <c r="J1275" s="7">
        <f>FlightsPivot[[#This Row],[Total Fare]]+FlightsPivot[[#This Row],[10% tax ]]</f>
        <v>76653.5</v>
      </c>
      <c r="K1275" s="4">
        <v>8</v>
      </c>
      <c r="L1275" s="4">
        <v>2014</v>
      </c>
      <c r="M1275" t="str">
        <f>INDEX(RoutesPivot[DepAirport],MATCH($C1275,RoutesPivot[[RouteID]:[RouteID]],0))</f>
        <v>ORD</v>
      </c>
      <c r="N1275" t="str">
        <f>INDEX(RoutesPivot[AirportID],MATCH($C1275,RoutesPivot[[RouteID]:[RouteID]],0))</f>
        <v>LAX</v>
      </c>
      <c r="O1275">
        <f>INDEX(RoutesPivot[Distance],MATCH($C1275,RoutesPivot[[RouteID]:[RouteID]],0))</f>
        <v>1518</v>
      </c>
      <c r="P1275">
        <f>INDEX(RoutesPivot[ListPrice],MATCH($C1275,RoutesPivot[[RouteID]:[RouteID]],0))</f>
        <v>350</v>
      </c>
      <c r="Q1275" t="str">
        <f>INDEX(AirportPivot[AirportName],MATCH($N1275,AirportPivot[[AirportID]:[AirportID]],0))</f>
        <v>Los Angeles International</v>
      </c>
      <c r="R1275">
        <f>INDEX(AirportPivot[Gates (number of available)],MATCH($N1275,AirportPivot[[AirportID]:[AirportID]],0))</f>
        <v>86</v>
      </c>
    </row>
    <row r="1276" spans="1:18" x14ac:dyDescent="0.25">
      <c r="A1276" s="3" t="s">
        <v>1307</v>
      </c>
      <c r="B1276" s="12">
        <v>41677</v>
      </c>
      <c r="C1276" s="4" t="s">
        <v>80</v>
      </c>
      <c r="D1276" s="4">
        <v>2.2999999999999998</v>
      </c>
      <c r="E1276" s="4">
        <v>125</v>
      </c>
      <c r="F1276" s="5">
        <v>0.89583333333333337</v>
      </c>
      <c r="G1276" s="6">
        <v>300</v>
      </c>
      <c r="H1276" s="7">
        <v>55500</v>
      </c>
      <c r="I1276" s="7">
        <f>FlightsPivot[[#This Row],[Total Fare]]*10%</f>
        <v>5550</v>
      </c>
      <c r="J1276" s="7">
        <f>FlightsPivot[[#This Row],[Total Fare]]+FlightsPivot[[#This Row],[10% tax ]]</f>
        <v>61050</v>
      </c>
      <c r="K1276" s="4">
        <v>2</v>
      </c>
      <c r="L1276" s="4">
        <v>2014</v>
      </c>
      <c r="M1276" t="str">
        <f>INDEX(RoutesPivot[DepAirport],MATCH($C1276,RoutesPivot[[RouteID]:[RouteID]],0))</f>
        <v>ORD</v>
      </c>
      <c r="N1276" t="str">
        <f>INDEX(RoutesPivot[AirportID],MATCH($C1276,RoutesPivot[[RouteID]:[RouteID]],0))</f>
        <v>MIA</v>
      </c>
      <c r="O1276">
        <f>INDEX(RoutesPivot[Distance],MATCH($C1276,RoutesPivot[[RouteID]:[RouteID]],0))</f>
        <v>1000</v>
      </c>
      <c r="P1276">
        <f>INDEX(RoutesPivot[ListPrice],MATCH($C1276,RoutesPivot[[RouteID]:[RouteID]],0))</f>
        <v>300</v>
      </c>
      <c r="Q1276" t="str">
        <f>INDEX(AirportPivot[AirportName],MATCH($N1276,AirportPivot[[AirportID]:[AirportID]],0))</f>
        <v>Miami International</v>
      </c>
      <c r="R1276">
        <f>INDEX(AirportPivot[Gates (number of available)],MATCH($N1276,AirportPivot[[AirportID]:[AirportID]],0))</f>
        <v>80</v>
      </c>
    </row>
    <row r="1277" spans="1:18" x14ac:dyDescent="0.25">
      <c r="A1277" s="3" t="s">
        <v>1308</v>
      </c>
      <c r="B1277" s="12">
        <v>42072</v>
      </c>
      <c r="C1277" s="4" t="s">
        <v>13</v>
      </c>
      <c r="D1277" s="4">
        <v>1.7</v>
      </c>
      <c r="E1277" s="4">
        <v>142</v>
      </c>
      <c r="F1277" s="5">
        <v>0.41666666666666669</v>
      </c>
      <c r="G1277" s="6">
        <v>250</v>
      </c>
      <c r="H1277" s="7">
        <v>46250</v>
      </c>
      <c r="I1277" s="7">
        <f>FlightsPivot[[#This Row],[Total Fare]]*10%</f>
        <v>4625</v>
      </c>
      <c r="J1277" s="7">
        <f>FlightsPivot[[#This Row],[Total Fare]]+FlightsPivot[[#This Row],[10% tax ]]</f>
        <v>50875</v>
      </c>
      <c r="K1277" s="4">
        <v>3</v>
      </c>
      <c r="L1277" s="4">
        <v>2015</v>
      </c>
      <c r="M1277" t="str">
        <f>INDEX(RoutesPivot[DepAirport],MATCH($C1277,RoutesPivot[[RouteID]:[RouteID]],0))</f>
        <v>ORD</v>
      </c>
      <c r="N1277" t="str">
        <f>INDEX(RoutesPivot[AirportID],MATCH($C1277,RoutesPivot[[RouteID]:[RouteID]],0))</f>
        <v>JFK</v>
      </c>
      <c r="O1277">
        <f>INDEX(RoutesPivot[Distance],MATCH($C1277,RoutesPivot[[RouteID]:[RouteID]],0))</f>
        <v>619</v>
      </c>
      <c r="P1277">
        <f>INDEX(RoutesPivot[ListPrice],MATCH($C1277,RoutesPivot[[RouteID]:[RouteID]],0))</f>
        <v>250</v>
      </c>
      <c r="Q1277" t="str">
        <f>INDEX(AirportPivot[AirportName],MATCH($N1277,AirportPivot[[AirportID]:[AirportID]],0))</f>
        <v>John F Kennedy International</v>
      </c>
      <c r="R1277">
        <f>INDEX(AirportPivot[Gates (number of available)],MATCH($N1277,AirportPivot[[AirportID]:[AirportID]],0))</f>
        <v>120</v>
      </c>
    </row>
    <row r="1278" spans="1:18" x14ac:dyDescent="0.25">
      <c r="A1278" s="3" t="s">
        <v>1309</v>
      </c>
      <c r="B1278" s="12">
        <v>42288</v>
      </c>
      <c r="C1278" s="4" t="s">
        <v>21</v>
      </c>
      <c r="D1278" s="4">
        <v>2.2000000000000002</v>
      </c>
      <c r="E1278" s="4">
        <v>88</v>
      </c>
      <c r="F1278" s="5">
        <v>0.66666666666666663</v>
      </c>
      <c r="G1278" s="6">
        <v>125</v>
      </c>
      <c r="H1278" s="7">
        <v>22625</v>
      </c>
      <c r="I1278" s="7">
        <f>FlightsPivot[[#This Row],[Total Fare]]*10%</f>
        <v>2262.5</v>
      </c>
      <c r="J1278" s="7">
        <f>FlightsPivot[[#This Row],[Total Fare]]+FlightsPivot[[#This Row],[10% tax ]]</f>
        <v>24887.5</v>
      </c>
      <c r="K1278" s="4">
        <v>10</v>
      </c>
      <c r="L1278" s="4">
        <v>2015</v>
      </c>
      <c r="M1278" t="str">
        <f>INDEX(RoutesPivot[DepAirport],MATCH($C1278,RoutesPivot[[RouteID]:[RouteID]],0))</f>
        <v>ORD</v>
      </c>
      <c r="N1278" t="str">
        <f>INDEX(RoutesPivot[AirportID],MATCH($C1278,RoutesPivot[[RouteID]:[RouteID]],0))</f>
        <v>CLT</v>
      </c>
      <c r="O1278">
        <f>INDEX(RoutesPivot[Distance],MATCH($C1278,RoutesPivot[[RouteID]:[RouteID]],0))</f>
        <v>700</v>
      </c>
      <c r="P1278">
        <f>INDEX(RoutesPivot[ListPrice],MATCH($C1278,RoutesPivot[[RouteID]:[RouteID]],0))</f>
        <v>125</v>
      </c>
      <c r="Q1278" t="str">
        <f>INDEX(AirportPivot[AirportName],MATCH($N1278,AirportPivot[[AirportID]:[AirportID]],0))</f>
        <v>Charlotte/Douglas International</v>
      </c>
      <c r="R1278">
        <f>INDEX(AirportPivot[Gates (number of available)],MATCH($N1278,AirportPivot[[AirportID]:[AirportID]],0))</f>
        <v>65</v>
      </c>
    </row>
    <row r="1279" spans="1:18" x14ac:dyDescent="0.25">
      <c r="A1279" s="3" t="s">
        <v>1310</v>
      </c>
      <c r="B1279" s="12">
        <v>41799</v>
      </c>
      <c r="C1279" s="4" t="s">
        <v>15</v>
      </c>
      <c r="D1279" s="4">
        <v>1.8</v>
      </c>
      <c r="E1279" s="4">
        <v>29</v>
      </c>
      <c r="F1279" s="5">
        <v>0.33333333333333331</v>
      </c>
      <c r="G1279" s="6">
        <v>247.5</v>
      </c>
      <c r="H1279" s="7">
        <v>45787.5</v>
      </c>
      <c r="I1279" s="7">
        <f>FlightsPivot[[#This Row],[Total Fare]]*10%</f>
        <v>4578.75</v>
      </c>
      <c r="J1279" s="7">
        <f>FlightsPivot[[#This Row],[Total Fare]]+FlightsPivot[[#This Row],[10% tax ]]</f>
        <v>50366.25</v>
      </c>
      <c r="K1279" s="4">
        <v>6</v>
      </c>
      <c r="L1279" s="4">
        <v>2014</v>
      </c>
      <c r="M1279" t="str">
        <f>INDEX(RoutesPivot[DepAirport],MATCH($C1279,RoutesPivot[[RouteID]:[RouteID]],0))</f>
        <v>ORD</v>
      </c>
      <c r="N1279" t="str">
        <f>INDEX(RoutesPivot[AirportID],MATCH($C1279,RoutesPivot[[RouteID]:[RouteID]],0))</f>
        <v>EWR</v>
      </c>
      <c r="O1279">
        <f>INDEX(RoutesPivot[Distance],MATCH($C1279,RoutesPivot[[RouteID]:[RouteID]],0))</f>
        <v>600</v>
      </c>
      <c r="P1279">
        <f>INDEX(RoutesPivot[ListPrice],MATCH($C1279,RoutesPivot[[RouteID]:[RouteID]],0))</f>
        <v>225</v>
      </c>
      <c r="Q1279" t="str">
        <f>INDEX(AirportPivot[AirportName],MATCH($N1279,AirportPivot[[AirportID]:[AirportID]],0))</f>
        <v>Newark Liberty International</v>
      </c>
      <c r="R1279">
        <f>INDEX(AirportPivot[Gates (number of available)],MATCH($N1279,AirportPivot[[AirportID]:[AirportID]],0))</f>
        <v>82</v>
      </c>
    </row>
    <row r="1280" spans="1:18" x14ac:dyDescent="0.25">
      <c r="A1280" s="3" t="s">
        <v>1311</v>
      </c>
      <c r="B1280" s="12">
        <v>41908</v>
      </c>
      <c r="C1280" s="4" t="s">
        <v>50</v>
      </c>
      <c r="D1280" s="4">
        <v>2.5</v>
      </c>
      <c r="E1280" s="4">
        <v>189</v>
      </c>
      <c r="F1280" s="5">
        <v>0.29166666666666669</v>
      </c>
      <c r="G1280" s="6">
        <v>275</v>
      </c>
      <c r="H1280" s="7">
        <v>45375</v>
      </c>
      <c r="I1280" s="7">
        <f>FlightsPivot[[#This Row],[Total Fare]]*10%</f>
        <v>4537.5</v>
      </c>
      <c r="J1280" s="7">
        <f>FlightsPivot[[#This Row],[Total Fare]]+FlightsPivot[[#This Row],[10% tax ]]</f>
        <v>49912.5</v>
      </c>
      <c r="K1280" s="4">
        <v>9</v>
      </c>
      <c r="L1280" s="4">
        <v>2014</v>
      </c>
      <c r="M1280" t="str">
        <f>INDEX(RoutesPivot[DepAirport],MATCH($C1280,RoutesPivot[[RouteID]:[RouteID]],0))</f>
        <v>ORD</v>
      </c>
      <c r="N1280" t="str">
        <f>INDEX(RoutesPivot[AirportID],MATCH($C1280,RoutesPivot[[RouteID]:[RouteID]],0))</f>
        <v>LGA</v>
      </c>
      <c r="O1280">
        <f>INDEX(RoutesPivot[Distance],MATCH($C1280,RoutesPivot[[RouteID]:[RouteID]],0))</f>
        <v>610</v>
      </c>
      <c r="P1280">
        <f>INDEX(RoutesPivot[ListPrice],MATCH($C1280,RoutesPivot[[RouteID]:[RouteID]],0))</f>
        <v>275</v>
      </c>
      <c r="Q1280" t="str">
        <f>INDEX(AirportPivot[AirportName],MATCH($N1280,AirportPivot[[AirportID]:[AirportID]],0))</f>
        <v>Laguardia</v>
      </c>
      <c r="R1280">
        <f>INDEX(AirportPivot[Gates (number of available)],MATCH($N1280,AirportPivot[[AirportID]:[AirportID]],0))</f>
        <v>66</v>
      </c>
    </row>
    <row r="1281" spans="1:18" x14ac:dyDescent="0.25">
      <c r="A1281" s="3" t="s">
        <v>1312</v>
      </c>
      <c r="B1281" s="12">
        <v>41966</v>
      </c>
      <c r="C1281" s="4" t="s">
        <v>27</v>
      </c>
      <c r="D1281" s="4">
        <v>9.6</v>
      </c>
      <c r="E1281" s="4">
        <v>126</v>
      </c>
      <c r="F1281" s="5">
        <v>0.79166666666666663</v>
      </c>
      <c r="G1281" s="6">
        <v>200</v>
      </c>
      <c r="H1281" s="7">
        <v>37000</v>
      </c>
      <c r="I1281" s="7">
        <f>FlightsPivot[[#This Row],[Total Fare]]*10%</f>
        <v>3700</v>
      </c>
      <c r="J1281" s="7">
        <f>FlightsPivot[[#This Row],[Total Fare]]+FlightsPivot[[#This Row],[10% tax ]]</f>
        <v>40700</v>
      </c>
      <c r="K1281" s="4">
        <v>11</v>
      </c>
      <c r="L1281" s="4">
        <v>2014</v>
      </c>
      <c r="M1281" t="str">
        <f>INDEX(RoutesPivot[DepAirport],MATCH($C1281,RoutesPivot[[RouteID]:[RouteID]],0))</f>
        <v>ORD</v>
      </c>
      <c r="N1281" t="str">
        <f>INDEX(RoutesPivot[AirportID],MATCH($C1281,RoutesPivot[[RouteID]:[RouteID]],0))</f>
        <v>ATL</v>
      </c>
      <c r="O1281">
        <f>INDEX(RoutesPivot[Distance],MATCH($C1281,RoutesPivot[[RouteID]:[RouteID]],0))</f>
        <v>510</v>
      </c>
      <c r="P1281">
        <f>INDEX(RoutesPivot[ListPrice],MATCH($C1281,RoutesPivot[[RouteID]:[RouteID]],0))</f>
        <v>200</v>
      </c>
      <c r="Q1281" t="str">
        <f>INDEX(AirportPivot[AirportName],MATCH($N1281,AirportPivot[[AirportID]:[AirportID]],0))</f>
        <v>Hartsfield-Jackson Atlanta International</v>
      </c>
      <c r="R1281">
        <f>INDEX(AirportPivot[Gates (number of available)],MATCH($N1281,AirportPivot[[AirportID]:[AirportID]],0))</f>
        <v>100</v>
      </c>
    </row>
    <row r="1282" spans="1:18" x14ac:dyDescent="0.25">
      <c r="A1282" s="3" t="s">
        <v>1313</v>
      </c>
      <c r="B1282" s="12">
        <v>41824</v>
      </c>
      <c r="C1282" s="4" t="s">
        <v>50</v>
      </c>
      <c r="D1282" s="4">
        <v>1.5</v>
      </c>
      <c r="E1282" s="4">
        <v>42</v>
      </c>
      <c r="F1282" s="5">
        <v>0.70833333333333337</v>
      </c>
      <c r="G1282" s="6">
        <v>302.5</v>
      </c>
      <c r="H1282" s="7">
        <v>49912.5</v>
      </c>
      <c r="I1282" s="7">
        <f>FlightsPivot[[#This Row],[Total Fare]]*10%</f>
        <v>4991.25</v>
      </c>
      <c r="J1282" s="7">
        <f>FlightsPivot[[#This Row],[Total Fare]]+FlightsPivot[[#This Row],[10% tax ]]</f>
        <v>54903.75</v>
      </c>
      <c r="K1282" s="4">
        <v>7</v>
      </c>
      <c r="L1282" s="4">
        <v>2014</v>
      </c>
      <c r="M1282" t="str">
        <f>INDEX(RoutesPivot[DepAirport],MATCH($C1282,RoutesPivot[[RouteID]:[RouteID]],0))</f>
        <v>ORD</v>
      </c>
      <c r="N1282" t="str">
        <f>INDEX(RoutesPivot[AirportID],MATCH($C1282,RoutesPivot[[RouteID]:[RouteID]],0))</f>
        <v>LGA</v>
      </c>
      <c r="O1282">
        <f>INDEX(RoutesPivot[Distance],MATCH($C1282,RoutesPivot[[RouteID]:[RouteID]],0))</f>
        <v>610</v>
      </c>
      <c r="P1282">
        <f>INDEX(RoutesPivot[ListPrice],MATCH($C1282,RoutesPivot[[RouteID]:[RouteID]],0))</f>
        <v>275</v>
      </c>
      <c r="Q1282" t="str">
        <f>INDEX(AirportPivot[AirportName],MATCH($N1282,AirportPivot[[AirportID]:[AirportID]],0))</f>
        <v>Laguardia</v>
      </c>
      <c r="R1282">
        <f>INDEX(AirportPivot[Gates (number of available)],MATCH($N1282,AirportPivot[[AirportID]:[AirportID]],0))</f>
        <v>66</v>
      </c>
    </row>
    <row r="1283" spans="1:18" x14ac:dyDescent="0.25">
      <c r="A1283" s="3" t="s">
        <v>1314</v>
      </c>
      <c r="B1283" s="12">
        <v>42263</v>
      </c>
      <c r="C1283" s="4" t="s">
        <v>40</v>
      </c>
      <c r="D1283" s="4">
        <v>3</v>
      </c>
      <c r="E1283" s="4">
        <v>27</v>
      </c>
      <c r="F1283" s="5">
        <v>0.75</v>
      </c>
      <c r="G1283" s="6">
        <v>115</v>
      </c>
      <c r="H1283" s="7">
        <v>21275</v>
      </c>
      <c r="I1283" s="7">
        <f>FlightsPivot[[#This Row],[Total Fare]]*10%</f>
        <v>2127.5</v>
      </c>
      <c r="J1283" s="7">
        <f>FlightsPivot[[#This Row],[Total Fare]]+FlightsPivot[[#This Row],[10% tax ]]</f>
        <v>23402.5</v>
      </c>
      <c r="K1283" s="4">
        <v>9</v>
      </c>
      <c r="L1283" s="4">
        <v>2015</v>
      </c>
      <c r="M1283" t="str">
        <f>INDEX(RoutesPivot[DepAirport],MATCH($C1283,RoutesPivot[[RouteID]:[RouteID]],0))</f>
        <v>ORD</v>
      </c>
      <c r="N1283" t="str">
        <f>INDEX(RoutesPivot[AirportID],MATCH($C1283,RoutesPivot[[RouteID]:[RouteID]],0))</f>
        <v>MSP</v>
      </c>
      <c r="O1283">
        <f>INDEX(RoutesPivot[Distance],MATCH($C1283,RoutesPivot[[RouteID]:[RouteID]],0))</f>
        <v>300</v>
      </c>
      <c r="P1283">
        <f>INDEX(RoutesPivot[ListPrice],MATCH($C1283,RoutesPivot[[RouteID]:[RouteID]],0))</f>
        <v>115</v>
      </c>
      <c r="Q1283" t="str">
        <f>INDEX(AirportPivot[AirportName],MATCH($N1283,AirportPivot[[AirportID]:[AirportID]],0))</f>
        <v>Minneapolis-St Paul International/Wold-Chamberlain</v>
      </c>
      <c r="R1283">
        <f>INDEX(AirportPivot[Gates (number of available)],MATCH($N1283,AirportPivot[[AirportID]:[AirportID]],0))</f>
        <v>65</v>
      </c>
    </row>
    <row r="1284" spans="1:18" x14ac:dyDescent="0.25">
      <c r="A1284" s="3" t="s">
        <v>1315</v>
      </c>
      <c r="B1284" s="12">
        <v>41760</v>
      </c>
      <c r="C1284" s="4" t="s">
        <v>37</v>
      </c>
      <c r="D1284" s="4">
        <v>1.8</v>
      </c>
      <c r="E1284" s="4">
        <v>196</v>
      </c>
      <c r="F1284" s="5">
        <v>0.4375</v>
      </c>
      <c r="G1284" s="6">
        <v>350</v>
      </c>
      <c r="H1284" s="7">
        <v>57750</v>
      </c>
      <c r="I1284" s="7">
        <f>FlightsPivot[[#This Row],[Total Fare]]*10%</f>
        <v>5775</v>
      </c>
      <c r="J1284" s="7">
        <f>FlightsPivot[[#This Row],[Total Fare]]+FlightsPivot[[#This Row],[10% tax ]]</f>
        <v>63525</v>
      </c>
      <c r="K1284" s="4">
        <v>5</v>
      </c>
      <c r="L1284" s="4">
        <v>2014</v>
      </c>
      <c r="M1284" t="str">
        <f>INDEX(RoutesPivot[DepAirport],MATCH($C1284,RoutesPivot[[RouteID]:[RouteID]],0))</f>
        <v>ORD</v>
      </c>
      <c r="N1284" t="str">
        <f>INDEX(RoutesPivot[AirportID],MATCH($C1284,RoutesPivot[[RouteID]:[RouteID]],0))</f>
        <v>SEA</v>
      </c>
      <c r="O1284">
        <f>INDEX(RoutesPivot[Distance],MATCH($C1284,RoutesPivot[[RouteID]:[RouteID]],0))</f>
        <v>1500</v>
      </c>
      <c r="P1284">
        <f>INDEX(RoutesPivot[ListPrice],MATCH($C1284,RoutesPivot[[RouteID]:[RouteID]],0))</f>
        <v>350</v>
      </c>
      <c r="Q1284" t="str">
        <f>INDEX(AirportPivot[AirportName],MATCH($N1284,AirportPivot[[AirportID]:[AirportID]],0))</f>
        <v>Seattle-Tacoma International</v>
      </c>
      <c r="R1284">
        <f>INDEX(AirportPivot[Gates (number of available)],MATCH($N1284,AirportPivot[[AirportID]:[AirportID]],0))</f>
        <v>58</v>
      </c>
    </row>
    <row r="1285" spans="1:18" x14ac:dyDescent="0.25">
      <c r="A1285" s="3" t="s">
        <v>1316</v>
      </c>
      <c r="B1285" s="12">
        <v>41842</v>
      </c>
      <c r="C1285" s="4" t="s">
        <v>17</v>
      </c>
      <c r="D1285" s="4">
        <v>5.6</v>
      </c>
      <c r="E1285" s="4">
        <v>102</v>
      </c>
      <c r="F1285" s="5">
        <v>0.29166666666666669</v>
      </c>
      <c r="G1285" s="6">
        <v>385</v>
      </c>
      <c r="H1285" s="7">
        <v>71225</v>
      </c>
      <c r="I1285" s="7">
        <f>FlightsPivot[[#This Row],[Total Fare]]*10%</f>
        <v>7122.5</v>
      </c>
      <c r="J1285" s="7">
        <f>FlightsPivot[[#This Row],[Total Fare]]+FlightsPivot[[#This Row],[10% tax ]]</f>
        <v>78347.5</v>
      </c>
      <c r="K1285" s="4">
        <v>7</v>
      </c>
      <c r="L1285" s="4">
        <v>2014</v>
      </c>
      <c r="M1285" t="str">
        <f>INDEX(RoutesPivot[DepAirport],MATCH($C1285,RoutesPivot[[RouteID]:[RouteID]],0))</f>
        <v>ORD</v>
      </c>
      <c r="N1285" t="str">
        <f>INDEX(RoutesPivot[AirportID],MATCH($C1285,RoutesPivot[[RouteID]:[RouteID]],0))</f>
        <v>LAX</v>
      </c>
      <c r="O1285">
        <f>INDEX(RoutesPivot[Distance],MATCH($C1285,RoutesPivot[[RouteID]:[RouteID]],0))</f>
        <v>1518</v>
      </c>
      <c r="P1285">
        <f>INDEX(RoutesPivot[ListPrice],MATCH($C1285,RoutesPivot[[RouteID]:[RouteID]],0))</f>
        <v>350</v>
      </c>
      <c r="Q1285" t="str">
        <f>INDEX(AirportPivot[AirportName],MATCH($N1285,AirportPivot[[AirportID]:[AirportID]],0))</f>
        <v>Los Angeles International</v>
      </c>
      <c r="R1285">
        <f>INDEX(AirportPivot[Gates (number of available)],MATCH($N1285,AirportPivot[[AirportID]:[AirportID]],0))</f>
        <v>86</v>
      </c>
    </row>
    <row r="1286" spans="1:18" x14ac:dyDescent="0.25">
      <c r="A1286" s="3" t="s">
        <v>1317</v>
      </c>
      <c r="B1286" s="12">
        <v>42175</v>
      </c>
      <c r="C1286" s="4" t="s">
        <v>13</v>
      </c>
      <c r="D1286" s="4">
        <v>1.7</v>
      </c>
      <c r="E1286" s="4">
        <v>159</v>
      </c>
      <c r="F1286" s="5">
        <v>0.29166666666666669</v>
      </c>
      <c r="G1286" s="6">
        <v>275</v>
      </c>
      <c r="H1286" s="7">
        <v>45375</v>
      </c>
      <c r="I1286" s="7">
        <f>FlightsPivot[[#This Row],[Total Fare]]*10%</f>
        <v>4537.5</v>
      </c>
      <c r="J1286" s="7">
        <f>FlightsPivot[[#This Row],[Total Fare]]+FlightsPivot[[#This Row],[10% tax ]]</f>
        <v>49912.5</v>
      </c>
      <c r="K1286" s="4">
        <v>6</v>
      </c>
      <c r="L1286" s="4">
        <v>2015</v>
      </c>
      <c r="M1286" t="str">
        <f>INDEX(RoutesPivot[DepAirport],MATCH($C1286,RoutesPivot[[RouteID]:[RouteID]],0))</f>
        <v>ORD</v>
      </c>
      <c r="N1286" t="str">
        <f>INDEX(RoutesPivot[AirportID],MATCH($C1286,RoutesPivot[[RouteID]:[RouteID]],0))</f>
        <v>JFK</v>
      </c>
      <c r="O1286">
        <f>INDEX(RoutesPivot[Distance],MATCH($C1286,RoutesPivot[[RouteID]:[RouteID]],0))</f>
        <v>619</v>
      </c>
      <c r="P1286">
        <f>INDEX(RoutesPivot[ListPrice],MATCH($C1286,RoutesPivot[[RouteID]:[RouteID]],0))</f>
        <v>250</v>
      </c>
      <c r="Q1286" t="str">
        <f>INDEX(AirportPivot[AirportName],MATCH($N1286,AirportPivot[[AirportID]:[AirportID]],0))</f>
        <v>John F Kennedy International</v>
      </c>
      <c r="R1286">
        <f>INDEX(AirportPivot[Gates (number of available)],MATCH($N1286,AirportPivot[[AirportID]:[AirportID]],0))</f>
        <v>120</v>
      </c>
    </row>
    <row r="1287" spans="1:18" x14ac:dyDescent="0.25">
      <c r="A1287" s="3" t="s">
        <v>1318</v>
      </c>
      <c r="B1287" s="12">
        <v>42360</v>
      </c>
      <c r="C1287" s="4" t="s">
        <v>98</v>
      </c>
      <c r="D1287" s="4">
        <v>5.3</v>
      </c>
      <c r="E1287" s="4">
        <v>168</v>
      </c>
      <c r="F1287" s="5">
        <v>0.79166666666666663</v>
      </c>
      <c r="G1287" s="6">
        <v>385</v>
      </c>
      <c r="H1287" s="7">
        <v>63525</v>
      </c>
      <c r="I1287" s="7">
        <f>FlightsPivot[[#This Row],[Total Fare]]*10%</f>
        <v>6352.5</v>
      </c>
      <c r="J1287" s="7">
        <f>FlightsPivot[[#This Row],[Total Fare]]+FlightsPivot[[#This Row],[10% tax ]]</f>
        <v>69877.5</v>
      </c>
      <c r="K1287" s="4">
        <v>12</v>
      </c>
      <c r="L1287" s="4">
        <v>2015</v>
      </c>
      <c r="M1287" t="str">
        <f>INDEX(RoutesPivot[DepAirport],MATCH($C1287,RoutesPivot[[RouteID]:[RouteID]],0))</f>
        <v>ORD</v>
      </c>
      <c r="N1287" t="str">
        <f>INDEX(RoutesPivot[AirportID],MATCH($C1287,RoutesPivot[[RouteID]:[RouteID]],0))</f>
        <v>PHL</v>
      </c>
      <c r="O1287">
        <f>INDEX(RoutesPivot[Distance],MATCH($C1287,RoutesPivot[[RouteID]:[RouteID]],0))</f>
        <v>580</v>
      </c>
      <c r="P1287">
        <f>INDEX(RoutesPivot[ListPrice],MATCH($C1287,RoutesPivot[[RouteID]:[RouteID]],0))</f>
        <v>275</v>
      </c>
      <c r="Q1287" t="str">
        <f>INDEX(AirportPivot[AirportName],MATCH($N1287,AirportPivot[[AirportID]:[AirportID]],0))</f>
        <v>Philadelphia International</v>
      </c>
      <c r="R1287">
        <f>INDEX(AirportPivot[Gates (number of available)],MATCH($N1287,AirportPivot[[AirportID]:[AirportID]],0))</f>
        <v>89</v>
      </c>
    </row>
    <row r="1288" spans="1:18" x14ac:dyDescent="0.25">
      <c r="A1288" s="3" t="s">
        <v>1319</v>
      </c>
      <c r="B1288" s="12">
        <v>42244</v>
      </c>
      <c r="C1288" s="4" t="s">
        <v>15</v>
      </c>
      <c r="D1288" s="4">
        <v>2.4</v>
      </c>
      <c r="E1288" s="4">
        <v>138</v>
      </c>
      <c r="F1288" s="5">
        <v>0.5</v>
      </c>
      <c r="G1288" s="6">
        <v>247.5</v>
      </c>
      <c r="H1288" s="7">
        <v>45787.5</v>
      </c>
      <c r="I1288" s="7">
        <f>FlightsPivot[[#This Row],[Total Fare]]*10%</f>
        <v>4578.75</v>
      </c>
      <c r="J1288" s="7">
        <f>FlightsPivot[[#This Row],[Total Fare]]+FlightsPivot[[#This Row],[10% tax ]]</f>
        <v>50366.25</v>
      </c>
      <c r="K1288" s="4">
        <v>8</v>
      </c>
      <c r="L1288" s="4">
        <v>2015</v>
      </c>
      <c r="M1288" t="str">
        <f>INDEX(RoutesPivot[DepAirport],MATCH($C1288,RoutesPivot[[RouteID]:[RouteID]],0))</f>
        <v>ORD</v>
      </c>
      <c r="N1288" t="str">
        <f>INDEX(RoutesPivot[AirportID],MATCH($C1288,RoutesPivot[[RouteID]:[RouteID]],0))</f>
        <v>EWR</v>
      </c>
      <c r="O1288">
        <f>INDEX(RoutesPivot[Distance],MATCH($C1288,RoutesPivot[[RouteID]:[RouteID]],0))</f>
        <v>600</v>
      </c>
      <c r="P1288">
        <f>INDEX(RoutesPivot[ListPrice],MATCH($C1288,RoutesPivot[[RouteID]:[RouteID]],0))</f>
        <v>225</v>
      </c>
      <c r="Q1288" t="str">
        <f>INDEX(AirportPivot[AirportName],MATCH($N1288,AirportPivot[[AirportID]:[AirportID]],0))</f>
        <v>Newark Liberty International</v>
      </c>
      <c r="R1288">
        <f>INDEX(AirportPivot[Gates (number of available)],MATCH($N1288,AirportPivot[[AirportID]:[AirportID]],0))</f>
        <v>82</v>
      </c>
    </row>
    <row r="1289" spans="1:18" x14ac:dyDescent="0.25">
      <c r="A1289" s="3" t="s">
        <v>1320</v>
      </c>
      <c r="B1289" s="12">
        <v>41916</v>
      </c>
      <c r="C1289" s="4" t="s">
        <v>25</v>
      </c>
      <c r="D1289" s="4">
        <v>1.7</v>
      </c>
      <c r="E1289" s="4">
        <v>187</v>
      </c>
      <c r="F1289" s="5">
        <v>0.3125</v>
      </c>
      <c r="G1289" s="6">
        <v>200</v>
      </c>
      <c r="H1289" s="7">
        <v>33000</v>
      </c>
      <c r="I1289" s="7">
        <f>FlightsPivot[[#This Row],[Total Fare]]*10%</f>
        <v>3300</v>
      </c>
      <c r="J1289" s="7">
        <f>FlightsPivot[[#This Row],[Total Fare]]+FlightsPivot[[#This Row],[10% tax ]]</f>
        <v>36300</v>
      </c>
      <c r="K1289" s="4">
        <v>10</v>
      </c>
      <c r="L1289" s="4">
        <v>2014</v>
      </c>
      <c r="M1289" t="str">
        <f>INDEX(RoutesPivot[DepAirport],MATCH($C1289,RoutesPivot[[RouteID]:[RouteID]],0))</f>
        <v>ORD</v>
      </c>
      <c r="N1289" t="str">
        <f>INDEX(RoutesPivot[AirportID],MATCH($C1289,RoutesPivot[[RouteID]:[RouteID]],0))</f>
        <v>DFW</v>
      </c>
      <c r="O1289">
        <f>INDEX(RoutesPivot[Distance],MATCH($C1289,RoutesPivot[[RouteID]:[RouteID]],0))</f>
        <v>700</v>
      </c>
      <c r="P1289">
        <f>INDEX(RoutesPivot[ListPrice],MATCH($C1289,RoutesPivot[[RouteID]:[RouteID]],0))</f>
        <v>200</v>
      </c>
      <c r="Q1289" t="str">
        <f>INDEX(AirportPivot[AirportName],MATCH($N1289,AirportPivot[[AirportID]:[AirportID]],0))</f>
        <v>Dallas/Fort Worth International</v>
      </c>
      <c r="R1289">
        <f>INDEX(AirportPivot[Gates (number of available)],MATCH($N1289,AirportPivot[[AirportID]:[AirportID]],0))</f>
        <v>130</v>
      </c>
    </row>
    <row r="1290" spans="1:18" x14ac:dyDescent="0.25">
      <c r="A1290" s="3" t="s">
        <v>1321</v>
      </c>
      <c r="B1290" s="12">
        <v>41872</v>
      </c>
      <c r="C1290" s="4" t="s">
        <v>19</v>
      </c>
      <c r="D1290" s="4">
        <v>3</v>
      </c>
      <c r="E1290" s="4">
        <v>59</v>
      </c>
      <c r="F1290" s="5">
        <v>0.33333333333333331</v>
      </c>
      <c r="G1290" s="6">
        <v>220</v>
      </c>
      <c r="H1290" s="7">
        <v>36300</v>
      </c>
      <c r="I1290" s="7">
        <f>FlightsPivot[[#This Row],[Total Fare]]*10%</f>
        <v>3630</v>
      </c>
      <c r="J1290" s="7">
        <f>FlightsPivot[[#This Row],[Total Fare]]+FlightsPivot[[#This Row],[10% tax ]]</f>
        <v>39930</v>
      </c>
      <c r="K1290" s="4">
        <v>8</v>
      </c>
      <c r="L1290" s="4">
        <v>2014</v>
      </c>
      <c r="M1290" t="str">
        <f>INDEX(RoutesPivot[DepAirport],MATCH($C1290,RoutesPivot[[RouteID]:[RouteID]],0))</f>
        <v>ORD</v>
      </c>
      <c r="N1290" t="str">
        <f>INDEX(RoutesPivot[AirportID],MATCH($C1290,RoutesPivot[[RouteID]:[RouteID]],0))</f>
        <v>IAH</v>
      </c>
      <c r="O1290">
        <f>INDEX(RoutesPivot[Distance],MATCH($C1290,RoutesPivot[[RouteID]:[RouteID]],0))</f>
        <v>800</v>
      </c>
      <c r="P1290">
        <f>INDEX(RoutesPivot[ListPrice],MATCH($C1290,RoutesPivot[[RouteID]:[RouteID]],0))</f>
        <v>200</v>
      </c>
      <c r="Q1290" t="str">
        <f>INDEX(AirportPivot[AirportName],MATCH($N1290,AirportPivot[[AirportID]:[AirportID]],0))</f>
        <v>George Bush Intercontinental/Houston</v>
      </c>
      <c r="R1290">
        <f>INDEX(AirportPivot[Gates (number of available)],MATCH($N1290,AirportPivot[[AirportID]:[AirportID]],0))</f>
        <v>80</v>
      </c>
    </row>
    <row r="1291" spans="1:18" x14ac:dyDescent="0.25">
      <c r="A1291" s="3" t="s">
        <v>1322</v>
      </c>
      <c r="B1291" s="12">
        <v>41809</v>
      </c>
      <c r="C1291" s="4" t="s">
        <v>80</v>
      </c>
      <c r="D1291" s="4">
        <v>2.4</v>
      </c>
      <c r="E1291" s="4">
        <v>83</v>
      </c>
      <c r="F1291" s="5">
        <v>0.58333333333333337</v>
      </c>
      <c r="G1291" s="6">
        <v>330</v>
      </c>
      <c r="H1291" s="7">
        <v>59730</v>
      </c>
      <c r="I1291" s="7">
        <f>FlightsPivot[[#This Row],[Total Fare]]*10%</f>
        <v>5973</v>
      </c>
      <c r="J1291" s="7">
        <f>FlightsPivot[[#This Row],[Total Fare]]+FlightsPivot[[#This Row],[10% tax ]]</f>
        <v>65703</v>
      </c>
      <c r="K1291" s="4">
        <v>6</v>
      </c>
      <c r="L1291" s="4">
        <v>2014</v>
      </c>
      <c r="M1291" t="str">
        <f>INDEX(RoutesPivot[DepAirport],MATCH($C1291,RoutesPivot[[RouteID]:[RouteID]],0))</f>
        <v>ORD</v>
      </c>
      <c r="N1291" t="str">
        <f>INDEX(RoutesPivot[AirportID],MATCH($C1291,RoutesPivot[[RouteID]:[RouteID]],0))</f>
        <v>MIA</v>
      </c>
      <c r="O1291">
        <f>INDEX(RoutesPivot[Distance],MATCH($C1291,RoutesPivot[[RouteID]:[RouteID]],0))</f>
        <v>1000</v>
      </c>
      <c r="P1291">
        <f>INDEX(RoutesPivot[ListPrice],MATCH($C1291,RoutesPivot[[RouteID]:[RouteID]],0))</f>
        <v>300</v>
      </c>
      <c r="Q1291" t="str">
        <f>INDEX(AirportPivot[AirportName],MATCH($N1291,AirportPivot[[AirportID]:[AirportID]],0))</f>
        <v>Miami International</v>
      </c>
      <c r="R1291">
        <f>INDEX(AirportPivot[Gates (number of available)],MATCH($N1291,AirportPivot[[AirportID]:[AirportID]],0))</f>
        <v>80</v>
      </c>
    </row>
    <row r="1292" spans="1:18" x14ac:dyDescent="0.25">
      <c r="A1292" s="3" t="s">
        <v>1323</v>
      </c>
      <c r="B1292" s="12">
        <v>42193</v>
      </c>
      <c r="C1292" s="4" t="s">
        <v>23</v>
      </c>
      <c r="D1292" s="4">
        <v>3.3</v>
      </c>
      <c r="E1292" s="4">
        <v>180</v>
      </c>
      <c r="F1292" s="5">
        <v>0.75</v>
      </c>
      <c r="G1292" s="6">
        <v>330</v>
      </c>
      <c r="H1292" s="7">
        <v>54450</v>
      </c>
      <c r="I1292" s="7">
        <f>FlightsPivot[[#This Row],[Total Fare]]*10%</f>
        <v>5445</v>
      </c>
      <c r="J1292" s="7">
        <f>FlightsPivot[[#This Row],[Total Fare]]+FlightsPivot[[#This Row],[10% tax ]]</f>
        <v>59895</v>
      </c>
      <c r="K1292" s="4">
        <v>7</v>
      </c>
      <c r="L1292" s="4">
        <v>2015</v>
      </c>
      <c r="M1292" t="str">
        <f>INDEX(RoutesPivot[DepAirport],MATCH($C1292,RoutesPivot[[RouteID]:[RouteID]],0))</f>
        <v>ORD</v>
      </c>
      <c r="N1292" t="str">
        <f>INDEX(RoutesPivot[AirportID],MATCH($C1292,RoutesPivot[[RouteID]:[RouteID]],0))</f>
        <v>DEN</v>
      </c>
      <c r="O1292">
        <f>INDEX(RoutesPivot[Distance],MATCH($C1292,RoutesPivot[[RouteID]:[RouteID]],0))</f>
        <v>800</v>
      </c>
      <c r="P1292">
        <f>INDEX(RoutesPivot[ListPrice],MATCH($C1292,RoutesPivot[[RouteID]:[RouteID]],0))</f>
        <v>300</v>
      </c>
      <c r="Q1292" t="str">
        <f>INDEX(AirportPivot[AirportName],MATCH($N1292,AirportPivot[[AirportID]:[AirportID]],0))</f>
        <v>Denver International</v>
      </c>
      <c r="R1292">
        <f>INDEX(AirportPivot[Gates (number of available)],MATCH($N1292,AirportPivot[[AirportID]:[AirportID]],0))</f>
        <v>75</v>
      </c>
    </row>
    <row r="1293" spans="1:18" x14ac:dyDescent="0.25">
      <c r="A1293" s="3" t="s">
        <v>1324</v>
      </c>
      <c r="B1293" s="12">
        <v>41925</v>
      </c>
      <c r="C1293" s="4" t="s">
        <v>37</v>
      </c>
      <c r="D1293" s="4">
        <v>1.7</v>
      </c>
      <c r="E1293" s="4">
        <v>157</v>
      </c>
      <c r="F1293" s="5">
        <v>0.375</v>
      </c>
      <c r="G1293" s="6">
        <v>350</v>
      </c>
      <c r="H1293" s="7">
        <v>57750</v>
      </c>
      <c r="I1293" s="7">
        <f>FlightsPivot[[#This Row],[Total Fare]]*10%</f>
        <v>5775</v>
      </c>
      <c r="J1293" s="7">
        <f>FlightsPivot[[#This Row],[Total Fare]]+FlightsPivot[[#This Row],[10% tax ]]</f>
        <v>63525</v>
      </c>
      <c r="K1293" s="4">
        <v>10</v>
      </c>
      <c r="L1293" s="4">
        <v>2014</v>
      </c>
      <c r="M1293" t="str">
        <f>INDEX(RoutesPivot[DepAirport],MATCH($C1293,RoutesPivot[[RouteID]:[RouteID]],0))</f>
        <v>ORD</v>
      </c>
      <c r="N1293" t="str">
        <f>INDEX(RoutesPivot[AirportID],MATCH($C1293,RoutesPivot[[RouteID]:[RouteID]],0))</f>
        <v>SEA</v>
      </c>
      <c r="O1293">
        <f>INDEX(RoutesPivot[Distance],MATCH($C1293,RoutesPivot[[RouteID]:[RouteID]],0))</f>
        <v>1500</v>
      </c>
      <c r="P1293">
        <f>INDEX(RoutesPivot[ListPrice],MATCH($C1293,RoutesPivot[[RouteID]:[RouteID]],0))</f>
        <v>350</v>
      </c>
      <c r="Q1293" t="str">
        <f>INDEX(AirportPivot[AirportName],MATCH($N1293,AirportPivot[[AirportID]:[AirportID]],0))</f>
        <v>Seattle-Tacoma International</v>
      </c>
      <c r="R1293">
        <f>INDEX(AirportPivot[Gates (number of available)],MATCH($N1293,AirportPivot[[AirportID]:[AirportID]],0))</f>
        <v>58</v>
      </c>
    </row>
    <row r="1294" spans="1:18" x14ac:dyDescent="0.25">
      <c r="A1294" s="3" t="s">
        <v>1325</v>
      </c>
      <c r="B1294" s="12">
        <v>42253</v>
      </c>
      <c r="C1294" s="4" t="s">
        <v>19</v>
      </c>
      <c r="D1294" s="4">
        <v>2.7</v>
      </c>
      <c r="E1294" s="4">
        <v>138</v>
      </c>
      <c r="F1294" s="5">
        <v>0.29166666666666669</v>
      </c>
      <c r="G1294" s="6">
        <v>200</v>
      </c>
      <c r="H1294" s="7">
        <v>37000</v>
      </c>
      <c r="I1294" s="7">
        <f>FlightsPivot[[#This Row],[Total Fare]]*10%</f>
        <v>3700</v>
      </c>
      <c r="J1294" s="7">
        <f>FlightsPivot[[#This Row],[Total Fare]]+FlightsPivot[[#This Row],[10% tax ]]</f>
        <v>40700</v>
      </c>
      <c r="K1294" s="4">
        <v>9</v>
      </c>
      <c r="L1294" s="4">
        <v>2015</v>
      </c>
      <c r="M1294" t="str">
        <f>INDEX(RoutesPivot[DepAirport],MATCH($C1294,RoutesPivot[[RouteID]:[RouteID]],0))</f>
        <v>ORD</v>
      </c>
      <c r="N1294" t="str">
        <f>INDEX(RoutesPivot[AirportID],MATCH($C1294,RoutesPivot[[RouteID]:[RouteID]],0))</f>
        <v>IAH</v>
      </c>
      <c r="O1294">
        <f>INDEX(RoutesPivot[Distance],MATCH($C1294,RoutesPivot[[RouteID]:[RouteID]],0))</f>
        <v>800</v>
      </c>
      <c r="P1294">
        <f>INDEX(RoutesPivot[ListPrice],MATCH($C1294,RoutesPivot[[RouteID]:[RouteID]],0))</f>
        <v>200</v>
      </c>
      <c r="Q1294" t="str">
        <f>INDEX(AirportPivot[AirportName],MATCH($N1294,AirportPivot[[AirportID]:[AirportID]],0))</f>
        <v>George Bush Intercontinental/Houston</v>
      </c>
      <c r="R1294">
        <f>INDEX(AirportPivot[Gates (number of available)],MATCH($N1294,AirportPivot[[AirportID]:[AirportID]],0))</f>
        <v>80</v>
      </c>
    </row>
    <row r="1295" spans="1:18" x14ac:dyDescent="0.25">
      <c r="A1295" s="3" t="s">
        <v>1326</v>
      </c>
      <c r="B1295" s="12">
        <v>42350</v>
      </c>
      <c r="C1295" s="4" t="s">
        <v>19</v>
      </c>
      <c r="D1295" s="4">
        <v>1.5</v>
      </c>
      <c r="E1295" s="4">
        <v>15</v>
      </c>
      <c r="F1295" s="5">
        <v>0.8125</v>
      </c>
      <c r="G1295" s="6">
        <v>200</v>
      </c>
      <c r="H1295" s="7">
        <v>37000</v>
      </c>
      <c r="I1295" s="7">
        <f>FlightsPivot[[#This Row],[Total Fare]]*10%</f>
        <v>3700</v>
      </c>
      <c r="J1295" s="7">
        <f>FlightsPivot[[#This Row],[Total Fare]]+FlightsPivot[[#This Row],[10% tax ]]</f>
        <v>40700</v>
      </c>
      <c r="K1295" s="4">
        <v>12</v>
      </c>
      <c r="L1295" s="4">
        <v>2015</v>
      </c>
      <c r="M1295" t="str">
        <f>INDEX(RoutesPivot[DepAirport],MATCH($C1295,RoutesPivot[[RouteID]:[RouteID]],0))</f>
        <v>ORD</v>
      </c>
      <c r="N1295" t="str">
        <f>INDEX(RoutesPivot[AirportID],MATCH($C1295,RoutesPivot[[RouteID]:[RouteID]],0))</f>
        <v>IAH</v>
      </c>
      <c r="O1295">
        <f>INDEX(RoutesPivot[Distance],MATCH($C1295,RoutesPivot[[RouteID]:[RouteID]],0))</f>
        <v>800</v>
      </c>
      <c r="P1295">
        <f>INDEX(RoutesPivot[ListPrice],MATCH($C1295,RoutesPivot[[RouteID]:[RouteID]],0))</f>
        <v>200</v>
      </c>
      <c r="Q1295" t="str">
        <f>INDEX(AirportPivot[AirportName],MATCH($N1295,AirportPivot[[AirportID]:[AirportID]],0))</f>
        <v>George Bush Intercontinental/Houston</v>
      </c>
      <c r="R1295">
        <f>INDEX(AirportPivot[Gates (number of available)],MATCH($N1295,AirportPivot[[AirportID]:[AirportID]],0))</f>
        <v>80</v>
      </c>
    </row>
    <row r="1296" spans="1:18" x14ac:dyDescent="0.25">
      <c r="A1296" s="3" t="s">
        <v>1327</v>
      </c>
      <c r="B1296" s="12">
        <v>42146</v>
      </c>
      <c r="C1296" s="4" t="s">
        <v>27</v>
      </c>
      <c r="D1296" s="4">
        <v>10.1</v>
      </c>
      <c r="E1296" s="4">
        <v>162</v>
      </c>
      <c r="F1296" s="5">
        <v>0.5</v>
      </c>
      <c r="G1296" s="6">
        <v>200</v>
      </c>
      <c r="H1296" s="7">
        <v>33000</v>
      </c>
      <c r="I1296" s="7">
        <f>FlightsPivot[[#This Row],[Total Fare]]*10%</f>
        <v>3300</v>
      </c>
      <c r="J1296" s="7">
        <f>FlightsPivot[[#This Row],[Total Fare]]+FlightsPivot[[#This Row],[10% tax ]]</f>
        <v>36300</v>
      </c>
      <c r="K1296" s="4">
        <v>5</v>
      </c>
      <c r="L1296" s="4">
        <v>2015</v>
      </c>
      <c r="M1296" t="str">
        <f>INDEX(RoutesPivot[DepAirport],MATCH($C1296,RoutesPivot[[RouteID]:[RouteID]],0))</f>
        <v>ORD</v>
      </c>
      <c r="N1296" t="str">
        <f>INDEX(RoutesPivot[AirportID],MATCH($C1296,RoutesPivot[[RouteID]:[RouteID]],0))</f>
        <v>ATL</v>
      </c>
      <c r="O1296">
        <f>INDEX(RoutesPivot[Distance],MATCH($C1296,RoutesPivot[[RouteID]:[RouteID]],0))</f>
        <v>510</v>
      </c>
      <c r="P1296">
        <f>INDEX(RoutesPivot[ListPrice],MATCH($C1296,RoutesPivot[[RouteID]:[RouteID]],0))</f>
        <v>200</v>
      </c>
      <c r="Q1296" t="str">
        <f>INDEX(AirportPivot[AirportName],MATCH($N1296,AirportPivot[[AirportID]:[AirportID]],0))</f>
        <v>Hartsfield-Jackson Atlanta International</v>
      </c>
      <c r="R1296">
        <f>INDEX(AirportPivot[Gates (number of available)],MATCH($N1296,AirportPivot[[AirportID]:[AirportID]],0))</f>
        <v>100</v>
      </c>
    </row>
    <row r="1297" spans="1:18" x14ac:dyDescent="0.25">
      <c r="A1297" s="3" t="s">
        <v>1328</v>
      </c>
      <c r="B1297" s="12">
        <v>42235</v>
      </c>
      <c r="C1297" s="4" t="s">
        <v>15</v>
      </c>
      <c r="D1297" s="4">
        <v>2.6</v>
      </c>
      <c r="E1297" s="4">
        <v>68</v>
      </c>
      <c r="F1297" s="5">
        <v>0.66666666666666663</v>
      </c>
      <c r="G1297" s="6">
        <v>247.5</v>
      </c>
      <c r="H1297" s="7">
        <v>44797.5</v>
      </c>
      <c r="I1297" s="7">
        <f>FlightsPivot[[#This Row],[Total Fare]]*10%</f>
        <v>4479.75</v>
      </c>
      <c r="J1297" s="7">
        <f>FlightsPivot[[#This Row],[Total Fare]]+FlightsPivot[[#This Row],[10% tax ]]</f>
        <v>49277.25</v>
      </c>
      <c r="K1297" s="4">
        <v>8</v>
      </c>
      <c r="L1297" s="4">
        <v>2015</v>
      </c>
      <c r="M1297" t="str">
        <f>INDEX(RoutesPivot[DepAirport],MATCH($C1297,RoutesPivot[[RouteID]:[RouteID]],0))</f>
        <v>ORD</v>
      </c>
      <c r="N1297" t="str">
        <f>INDEX(RoutesPivot[AirportID],MATCH($C1297,RoutesPivot[[RouteID]:[RouteID]],0))</f>
        <v>EWR</v>
      </c>
      <c r="O1297">
        <f>INDEX(RoutesPivot[Distance],MATCH($C1297,RoutesPivot[[RouteID]:[RouteID]],0))</f>
        <v>600</v>
      </c>
      <c r="P1297">
        <f>INDEX(RoutesPivot[ListPrice],MATCH($C1297,RoutesPivot[[RouteID]:[RouteID]],0))</f>
        <v>225</v>
      </c>
      <c r="Q1297" t="str">
        <f>INDEX(AirportPivot[AirportName],MATCH($N1297,AirportPivot[[AirportID]:[AirportID]],0))</f>
        <v>Newark Liberty International</v>
      </c>
      <c r="R1297">
        <f>INDEX(AirportPivot[Gates (number of available)],MATCH($N1297,AirportPivot[[AirportID]:[AirportID]],0))</f>
        <v>82</v>
      </c>
    </row>
    <row r="1298" spans="1:18" x14ac:dyDescent="0.25">
      <c r="A1298" s="3" t="s">
        <v>1329</v>
      </c>
      <c r="B1298" s="12">
        <v>42351</v>
      </c>
      <c r="C1298" s="4" t="s">
        <v>50</v>
      </c>
      <c r="D1298" s="4">
        <v>1.3</v>
      </c>
      <c r="E1298" s="4">
        <v>18</v>
      </c>
      <c r="F1298" s="5">
        <v>0.70833333333333337</v>
      </c>
      <c r="G1298" s="6">
        <v>275</v>
      </c>
      <c r="H1298" s="7">
        <v>50875</v>
      </c>
      <c r="I1298" s="7">
        <f>FlightsPivot[[#This Row],[Total Fare]]*10%</f>
        <v>5087.5</v>
      </c>
      <c r="J1298" s="7">
        <f>FlightsPivot[[#This Row],[Total Fare]]+FlightsPivot[[#This Row],[10% tax ]]</f>
        <v>55962.5</v>
      </c>
      <c r="K1298" s="4">
        <v>12</v>
      </c>
      <c r="L1298" s="4">
        <v>2015</v>
      </c>
      <c r="M1298" t="str">
        <f>INDEX(RoutesPivot[DepAirport],MATCH($C1298,RoutesPivot[[RouteID]:[RouteID]],0))</f>
        <v>ORD</v>
      </c>
      <c r="N1298" t="str">
        <f>INDEX(RoutesPivot[AirportID],MATCH($C1298,RoutesPivot[[RouteID]:[RouteID]],0))</f>
        <v>LGA</v>
      </c>
      <c r="O1298">
        <f>INDEX(RoutesPivot[Distance],MATCH($C1298,RoutesPivot[[RouteID]:[RouteID]],0))</f>
        <v>610</v>
      </c>
      <c r="P1298">
        <f>INDEX(RoutesPivot[ListPrice],MATCH($C1298,RoutesPivot[[RouteID]:[RouteID]],0))</f>
        <v>275</v>
      </c>
      <c r="Q1298" t="str">
        <f>INDEX(AirportPivot[AirportName],MATCH($N1298,AirportPivot[[AirportID]:[AirportID]],0))</f>
        <v>Laguardia</v>
      </c>
      <c r="R1298">
        <f>INDEX(AirportPivot[Gates (number of available)],MATCH($N1298,AirportPivot[[AirportID]:[AirportID]],0))</f>
        <v>66</v>
      </c>
    </row>
    <row r="1299" spans="1:18" x14ac:dyDescent="0.25">
      <c r="A1299" s="3" t="s">
        <v>1330</v>
      </c>
      <c r="B1299" s="12">
        <v>41689</v>
      </c>
      <c r="C1299" s="4" t="s">
        <v>17</v>
      </c>
      <c r="D1299" s="4">
        <v>3.8</v>
      </c>
      <c r="E1299" s="4">
        <v>35</v>
      </c>
      <c r="F1299" s="5">
        <v>0.70833333333333337</v>
      </c>
      <c r="G1299" s="6">
        <v>350</v>
      </c>
      <c r="H1299" s="7">
        <v>64750</v>
      </c>
      <c r="I1299" s="7">
        <f>FlightsPivot[[#This Row],[Total Fare]]*10%</f>
        <v>6475</v>
      </c>
      <c r="J1299" s="7">
        <f>FlightsPivot[[#This Row],[Total Fare]]+FlightsPivot[[#This Row],[10% tax ]]</f>
        <v>71225</v>
      </c>
      <c r="K1299" s="4">
        <v>2</v>
      </c>
      <c r="L1299" s="4">
        <v>2014</v>
      </c>
      <c r="M1299" t="str">
        <f>INDEX(RoutesPivot[DepAirport],MATCH($C1299,RoutesPivot[[RouteID]:[RouteID]],0))</f>
        <v>ORD</v>
      </c>
      <c r="N1299" t="str">
        <f>INDEX(RoutesPivot[AirportID],MATCH($C1299,RoutesPivot[[RouteID]:[RouteID]],0))</f>
        <v>LAX</v>
      </c>
      <c r="O1299">
        <f>INDEX(RoutesPivot[Distance],MATCH($C1299,RoutesPivot[[RouteID]:[RouteID]],0))</f>
        <v>1518</v>
      </c>
      <c r="P1299">
        <f>INDEX(RoutesPivot[ListPrice],MATCH($C1299,RoutesPivot[[RouteID]:[RouteID]],0))</f>
        <v>350</v>
      </c>
      <c r="Q1299" t="str">
        <f>INDEX(AirportPivot[AirportName],MATCH($N1299,AirportPivot[[AirportID]:[AirportID]],0))</f>
        <v>Los Angeles International</v>
      </c>
      <c r="R1299">
        <f>INDEX(AirportPivot[Gates (number of available)],MATCH($N1299,AirportPivot[[AirportID]:[AirportID]],0))</f>
        <v>86</v>
      </c>
    </row>
    <row r="1300" spans="1:18" x14ac:dyDescent="0.25">
      <c r="A1300" s="3" t="s">
        <v>1331</v>
      </c>
      <c r="B1300" s="12">
        <v>42203</v>
      </c>
      <c r="C1300" s="4" t="s">
        <v>33</v>
      </c>
      <c r="D1300" s="4">
        <v>0.6</v>
      </c>
      <c r="E1300" s="4">
        <v>201</v>
      </c>
      <c r="F1300" s="5">
        <v>0.75</v>
      </c>
      <c r="G1300" s="6">
        <v>412.5</v>
      </c>
      <c r="H1300" s="7">
        <v>68062.5</v>
      </c>
      <c r="I1300" s="7">
        <f>FlightsPivot[[#This Row],[Total Fare]]*10%</f>
        <v>6806.25</v>
      </c>
      <c r="J1300" s="7">
        <f>FlightsPivot[[#This Row],[Total Fare]]+FlightsPivot[[#This Row],[10% tax ]]</f>
        <v>74868.75</v>
      </c>
      <c r="K1300" s="4">
        <v>7</v>
      </c>
      <c r="L1300" s="4">
        <v>2015</v>
      </c>
      <c r="M1300" t="str">
        <f>INDEX(RoutesPivot[DepAirport],MATCH($C1300,RoutesPivot[[RouteID]:[RouteID]],0))</f>
        <v>ORD</v>
      </c>
      <c r="N1300" t="str">
        <f>INDEX(RoutesPivot[AirportID],MATCH($C1300,RoutesPivot[[RouteID]:[RouteID]],0))</f>
        <v>SFO</v>
      </c>
      <c r="O1300">
        <f>INDEX(RoutesPivot[Distance],MATCH($C1300,RoutesPivot[[RouteID]:[RouteID]],0))</f>
        <v>1600</v>
      </c>
      <c r="P1300">
        <f>INDEX(RoutesPivot[ListPrice],MATCH($C1300,RoutesPivot[[RouteID]:[RouteID]],0))</f>
        <v>375</v>
      </c>
      <c r="Q1300" t="str">
        <f>INDEX(AirportPivot[AirportName],MATCH($N1300,AirportPivot[[AirportID]:[AirportID]],0))</f>
        <v>San Francisco International</v>
      </c>
      <c r="R1300">
        <f>INDEX(AirportPivot[Gates (number of available)],MATCH($N1300,AirportPivot[[AirportID]:[AirportID]],0))</f>
        <v>70</v>
      </c>
    </row>
    <row r="1301" spans="1:18" x14ac:dyDescent="0.25">
      <c r="A1301" s="3" t="s">
        <v>1332</v>
      </c>
      <c r="B1301" s="12">
        <v>42117</v>
      </c>
      <c r="C1301" s="4" t="s">
        <v>83</v>
      </c>
      <c r="D1301" s="4">
        <v>2.7</v>
      </c>
      <c r="E1301" s="4">
        <v>116</v>
      </c>
      <c r="F1301" s="5">
        <v>0.75</v>
      </c>
      <c r="G1301" s="6">
        <v>240</v>
      </c>
      <c r="H1301" s="7">
        <v>44400</v>
      </c>
      <c r="I1301" s="7">
        <f>FlightsPivot[[#This Row],[Total Fare]]*10%</f>
        <v>4440</v>
      </c>
      <c r="J1301" s="7">
        <f>FlightsPivot[[#This Row],[Total Fare]]+FlightsPivot[[#This Row],[10% tax ]]</f>
        <v>48840</v>
      </c>
      <c r="K1301" s="4">
        <v>4</v>
      </c>
      <c r="L1301" s="4">
        <v>2015</v>
      </c>
      <c r="M1301" t="str">
        <f>INDEX(RoutesPivot[DepAirport],MATCH($C1301,RoutesPivot[[RouteID]:[RouteID]],0))</f>
        <v>ORD</v>
      </c>
      <c r="N1301" t="str">
        <f>INDEX(RoutesPivot[AirportID],MATCH($C1301,RoutesPivot[[RouteID]:[RouteID]],0))</f>
        <v>BWI</v>
      </c>
      <c r="O1301">
        <f>INDEX(RoutesPivot[Distance],MATCH($C1301,RoutesPivot[[RouteID]:[RouteID]],0))</f>
        <v>520</v>
      </c>
      <c r="P1301">
        <f>INDEX(RoutesPivot[ListPrice],MATCH($C1301,RoutesPivot[[RouteID]:[RouteID]],0))</f>
        <v>240</v>
      </c>
      <c r="Q1301" t="str">
        <f>INDEX(AirportPivot[AirportName],MATCH($N1301,AirportPivot[[AirportID]:[AirportID]],0))</f>
        <v>Baltimore/Washington International Thurgood Marshall</v>
      </c>
      <c r="R1301">
        <f>INDEX(AirportPivot[Gates (number of available)],MATCH($N1301,AirportPivot[[AirportID]:[AirportID]],0))</f>
        <v>58</v>
      </c>
    </row>
    <row r="1302" spans="1:18" x14ac:dyDescent="0.25">
      <c r="A1302" s="3" t="s">
        <v>1333</v>
      </c>
      <c r="B1302" s="12">
        <v>41753</v>
      </c>
      <c r="C1302" s="4" t="s">
        <v>25</v>
      </c>
      <c r="D1302" s="4">
        <v>3.3</v>
      </c>
      <c r="E1302" s="4">
        <v>195</v>
      </c>
      <c r="F1302" s="5">
        <v>0.45833333333333331</v>
      </c>
      <c r="G1302" s="6">
        <v>200</v>
      </c>
      <c r="H1302" s="7">
        <v>33000</v>
      </c>
      <c r="I1302" s="7">
        <f>FlightsPivot[[#This Row],[Total Fare]]*10%</f>
        <v>3300</v>
      </c>
      <c r="J1302" s="7">
        <f>FlightsPivot[[#This Row],[Total Fare]]+FlightsPivot[[#This Row],[10% tax ]]</f>
        <v>36300</v>
      </c>
      <c r="K1302" s="4">
        <v>4</v>
      </c>
      <c r="L1302" s="4">
        <v>2014</v>
      </c>
      <c r="M1302" t="str">
        <f>INDEX(RoutesPivot[DepAirport],MATCH($C1302,RoutesPivot[[RouteID]:[RouteID]],0))</f>
        <v>ORD</v>
      </c>
      <c r="N1302" t="str">
        <f>INDEX(RoutesPivot[AirportID],MATCH($C1302,RoutesPivot[[RouteID]:[RouteID]],0))</f>
        <v>DFW</v>
      </c>
      <c r="O1302">
        <f>INDEX(RoutesPivot[Distance],MATCH($C1302,RoutesPivot[[RouteID]:[RouteID]],0))</f>
        <v>700</v>
      </c>
      <c r="P1302">
        <f>INDEX(RoutesPivot[ListPrice],MATCH($C1302,RoutesPivot[[RouteID]:[RouteID]],0))</f>
        <v>200</v>
      </c>
      <c r="Q1302" t="str">
        <f>INDEX(AirportPivot[AirportName],MATCH($N1302,AirportPivot[[AirportID]:[AirportID]],0))</f>
        <v>Dallas/Fort Worth International</v>
      </c>
      <c r="R1302">
        <f>INDEX(AirportPivot[Gates (number of available)],MATCH($N1302,AirportPivot[[AirportID]:[AirportID]],0))</f>
        <v>130</v>
      </c>
    </row>
    <row r="1303" spans="1:18" x14ac:dyDescent="0.25">
      <c r="A1303" s="3" t="s">
        <v>1334</v>
      </c>
      <c r="B1303" s="12">
        <v>42341</v>
      </c>
      <c r="C1303" s="4" t="s">
        <v>83</v>
      </c>
      <c r="D1303" s="4">
        <v>0.8</v>
      </c>
      <c r="E1303" s="4">
        <v>24</v>
      </c>
      <c r="F1303" s="5">
        <v>0.29166666666666669</v>
      </c>
      <c r="G1303" s="6">
        <v>240</v>
      </c>
      <c r="H1303" s="7">
        <v>44400</v>
      </c>
      <c r="I1303" s="7">
        <f>FlightsPivot[[#This Row],[Total Fare]]*10%</f>
        <v>4440</v>
      </c>
      <c r="J1303" s="7">
        <f>FlightsPivot[[#This Row],[Total Fare]]+FlightsPivot[[#This Row],[10% tax ]]</f>
        <v>48840</v>
      </c>
      <c r="K1303" s="4">
        <v>12</v>
      </c>
      <c r="L1303" s="4">
        <v>2015</v>
      </c>
      <c r="M1303" t="str">
        <f>INDEX(RoutesPivot[DepAirport],MATCH($C1303,RoutesPivot[[RouteID]:[RouteID]],0))</f>
        <v>ORD</v>
      </c>
      <c r="N1303" t="str">
        <f>INDEX(RoutesPivot[AirportID],MATCH($C1303,RoutesPivot[[RouteID]:[RouteID]],0))</f>
        <v>BWI</v>
      </c>
      <c r="O1303">
        <f>INDEX(RoutesPivot[Distance],MATCH($C1303,RoutesPivot[[RouteID]:[RouteID]],0))</f>
        <v>520</v>
      </c>
      <c r="P1303">
        <f>INDEX(RoutesPivot[ListPrice],MATCH($C1303,RoutesPivot[[RouteID]:[RouteID]],0))</f>
        <v>240</v>
      </c>
      <c r="Q1303" t="str">
        <f>INDEX(AirportPivot[AirportName],MATCH($N1303,AirportPivot[[AirportID]:[AirportID]],0))</f>
        <v>Baltimore/Washington International Thurgood Marshall</v>
      </c>
      <c r="R1303">
        <f>INDEX(AirportPivot[Gates (number of available)],MATCH($N1303,AirportPivot[[AirportID]:[AirportID]],0))</f>
        <v>58</v>
      </c>
    </row>
    <row r="1304" spans="1:18" x14ac:dyDescent="0.25">
      <c r="A1304" s="3" t="s">
        <v>1335</v>
      </c>
      <c r="B1304" s="12">
        <v>42241</v>
      </c>
      <c r="C1304" s="4" t="s">
        <v>27</v>
      </c>
      <c r="D1304" s="4">
        <v>9.4</v>
      </c>
      <c r="E1304" s="4">
        <v>198</v>
      </c>
      <c r="F1304" s="5">
        <v>0.77083333333333337</v>
      </c>
      <c r="G1304" s="6">
        <v>220</v>
      </c>
      <c r="H1304" s="7">
        <v>36300</v>
      </c>
      <c r="I1304" s="7">
        <f>FlightsPivot[[#This Row],[Total Fare]]*10%</f>
        <v>3630</v>
      </c>
      <c r="J1304" s="7">
        <f>FlightsPivot[[#This Row],[Total Fare]]+FlightsPivot[[#This Row],[10% tax ]]</f>
        <v>39930</v>
      </c>
      <c r="K1304" s="4">
        <v>8</v>
      </c>
      <c r="L1304" s="4">
        <v>2015</v>
      </c>
      <c r="M1304" t="str">
        <f>INDEX(RoutesPivot[DepAirport],MATCH($C1304,RoutesPivot[[RouteID]:[RouteID]],0))</f>
        <v>ORD</v>
      </c>
      <c r="N1304" t="str">
        <f>INDEX(RoutesPivot[AirportID],MATCH($C1304,RoutesPivot[[RouteID]:[RouteID]],0))</f>
        <v>ATL</v>
      </c>
      <c r="O1304">
        <f>INDEX(RoutesPivot[Distance],MATCH($C1304,RoutesPivot[[RouteID]:[RouteID]],0))</f>
        <v>510</v>
      </c>
      <c r="P1304">
        <f>INDEX(RoutesPivot[ListPrice],MATCH($C1304,RoutesPivot[[RouteID]:[RouteID]],0))</f>
        <v>200</v>
      </c>
      <c r="Q1304" t="str">
        <f>INDEX(AirportPivot[AirportName],MATCH($N1304,AirportPivot[[AirportID]:[AirportID]],0))</f>
        <v>Hartsfield-Jackson Atlanta International</v>
      </c>
      <c r="R1304">
        <f>INDEX(AirportPivot[Gates (number of available)],MATCH($N1304,AirportPivot[[AirportID]:[AirportID]],0))</f>
        <v>100</v>
      </c>
    </row>
    <row r="1305" spans="1:18" x14ac:dyDescent="0.25">
      <c r="A1305" s="3" t="s">
        <v>1336</v>
      </c>
      <c r="B1305" s="12">
        <v>42354</v>
      </c>
      <c r="C1305" s="4" t="s">
        <v>21</v>
      </c>
      <c r="D1305" s="4">
        <v>1.7</v>
      </c>
      <c r="E1305" s="4">
        <v>97</v>
      </c>
      <c r="F1305" s="5">
        <v>0.29166666666666669</v>
      </c>
      <c r="G1305" s="6">
        <v>125</v>
      </c>
      <c r="H1305" s="7">
        <v>23125</v>
      </c>
      <c r="I1305" s="7">
        <f>FlightsPivot[[#This Row],[Total Fare]]*10%</f>
        <v>2312.5</v>
      </c>
      <c r="J1305" s="7">
        <f>FlightsPivot[[#This Row],[Total Fare]]+FlightsPivot[[#This Row],[10% tax ]]</f>
        <v>25437.5</v>
      </c>
      <c r="K1305" s="4">
        <v>12</v>
      </c>
      <c r="L1305" s="4">
        <v>2015</v>
      </c>
      <c r="M1305" t="str">
        <f>INDEX(RoutesPivot[DepAirport],MATCH($C1305,RoutesPivot[[RouteID]:[RouteID]],0))</f>
        <v>ORD</v>
      </c>
      <c r="N1305" t="str">
        <f>INDEX(RoutesPivot[AirportID],MATCH($C1305,RoutesPivot[[RouteID]:[RouteID]],0))</f>
        <v>CLT</v>
      </c>
      <c r="O1305">
        <f>INDEX(RoutesPivot[Distance],MATCH($C1305,RoutesPivot[[RouteID]:[RouteID]],0))</f>
        <v>700</v>
      </c>
      <c r="P1305">
        <f>INDEX(RoutesPivot[ListPrice],MATCH($C1305,RoutesPivot[[RouteID]:[RouteID]],0))</f>
        <v>125</v>
      </c>
      <c r="Q1305" t="str">
        <f>INDEX(AirportPivot[AirportName],MATCH($N1305,AirportPivot[[AirportID]:[AirportID]],0))</f>
        <v>Charlotte/Douglas International</v>
      </c>
      <c r="R1305">
        <f>INDEX(AirportPivot[Gates (number of available)],MATCH($N1305,AirportPivot[[AirportID]:[AirportID]],0))</f>
        <v>65</v>
      </c>
    </row>
    <row r="1306" spans="1:18" x14ac:dyDescent="0.25">
      <c r="A1306" s="3" t="s">
        <v>1337</v>
      </c>
      <c r="B1306" s="12">
        <v>41745</v>
      </c>
      <c r="C1306" s="4" t="s">
        <v>21</v>
      </c>
      <c r="D1306" s="4">
        <v>2.8</v>
      </c>
      <c r="E1306" s="4">
        <v>45</v>
      </c>
      <c r="F1306" s="5">
        <v>0.45833333333333331</v>
      </c>
      <c r="G1306" s="6">
        <v>125</v>
      </c>
      <c r="H1306" s="7">
        <v>20625</v>
      </c>
      <c r="I1306" s="7">
        <f>FlightsPivot[[#This Row],[Total Fare]]*10%</f>
        <v>2062.5</v>
      </c>
      <c r="J1306" s="7">
        <f>FlightsPivot[[#This Row],[Total Fare]]+FlightsPivot[[#This Row],[10% tax ]]</f>
        <v>22687.5</v>
      </c>
      <c r="K1306" s="4">
        <v>4</v>
      </c>
      <c r="L1306" s="4">
        <v>2014</v>
      </c>
      <c r="M1306" t="str">
        <f>INDEX(RoutesPivot[DepAirport],MATCH($C1306,RoutesPivot[[RouteID]:[RouteID]],0))</f>
        <v>ORD</v>
      </c>
      <c r="N1306" t="str">
        <f>INDEX(RoutesPivot[AirportID],MATCH($C1306,RoutesPivot[[RouteID]:[RouteID]],0))</f>
        <v>CLT</v>
      </c>
      <c r="O1306">
        <f>INDEX(RoutesPivot[Distance],MATCH($C1306,RoutesPivot[[RouteID]:[RouteID]],0))</f>
        <v>700</v>
      </c>
      <c r="P1306">
        <f>INDEX(RoutesPivot[ListPrice],MATCH($C1306,RoutesPivot[[RouteID]:[RouteID]],0))</f>
        <v>125</v>
      </c>
      <c r="Q1306" t="str">
        <f>INDEX(AirportPivot[AirportName],MATCH($N1306,AirportPivot[[AirportID]:[AirportID]],0))</f>
        <v>Charlotte/Douglas International</v>
      </c>
      <c r="R1306">
        <f>INDEX(AirportPivot[Gates (number of available)],MATCH($N1306,AirportPivot[[AirportID]:[AirportID]],0))</f>
        <v>65</v>
      </c>
    </row>
    <row r="1307" spans="1:18" x14ac:dyDescent="0.25">
      <c r="A1307" s="3" t="s">
        <v>1338</v>
      </c>
      <c r="B1307" s="12">
        <v>42167</v>
      </c>
      <c r="C1307" s="4" t="s">
        <v>23</v>
      </c>
      <c r="D1307" s="4">
        <v>2.5</v>
      </c>
      <c r="E1307" s="4">
        <v>37</v>
      </c>
      <c r="F1307" s="5">
        <v>0.70833333333333337</v>
      </c>
      <c r="G1307" s="6">
        <v>330</v>
      </c>
      <c r="H1307" s="7">
        <v>54450</v>
      </c>
      <c r="I1307" s="7">
        <f>FlightsPivot[[#This Row],[Total Fare]]*10%</f>
        <v>5445</v>
      </c>
      <c r="J1307" s="7">
        <f>FlightsPivot[[#This Row],[Total Fare]]+FlightsPivot[[#This Row],[10% tax ]]</f>
        <v>59895</v>
      </c>
      <c r="K1307" s="4">
        <v>6</v>
      </c>
      <c r="L1307" s="4">
        <v>2015</v>
      </c>
      <c r="M1307" t="str">
        <f>INDEX(RoutesPivot[DepAirport],MATCH($C1307,RoutesPivot[[RouteID]:[RouteID]],0))</f>
        <v>ORD</v>
      </c>
      <c r="N1307" t="str">
        <f>INDEX(RoutesPivot[AirportID],MATCH($C1307,RoutesPivot[[RouteID]:[RouteID]],0))</f>
        <v>DEN</v>
      </c>
      <c r="O1307">
        <f>INDEX(RoutesPivot[Distance],MATCH($C1307,RoutesPivot[[RouteID]:[RouteID]],0))</f>
        <v>800</v>
      </c>
      <c r="P1307">
        <f>INDEX(RoutesPivot[ListPrice],MATCH($C1307,RoutesPivot[[RouteID]:[RouteID]],0))</f>
        <v>300</v>
      </c>
      <c r="Q1307" t="str">
        <f>INDEX(AirportPivot[AirportName],MATCH($N1307,AirportPivot[[AirportID]:[AirportID]],0))</f>
        <v>Denver International</v>
      </c>
      <c r="R1307">
        <f>INDEX(AirportPivot[Gates (number of available)],MATCH($N1307,AirportPivot[[AirportID]:[AirportID]],0))</f>
        <v>75</v>
      </c>
    </row>
    <row r="1308" spans="1:18" x14ac:dyDescent="0.25">
      <c r="A1308" s="3" t="s">
        <v>1339</v>
      </c>
      <c r="B1308" s="12">
        <v>42360</v>
      </c>
      <c r="C1308" s="4" t="s">
        <v>47</v>
      </c>
      <c r="D1308" s="4">
        <v>6.2</v>
      </c>
      <c r="E1308" s="4">
        <v>54</v>
      </c>
      <c r="F1308" s="5">
        <v>0.79166666666666663</v>
      </c>
      <c r="G1308" s="6">
        <v>350</v>
      </c>
      <c r="H1308" s="7">
        <v>57750</v>
      </c>
      <c r="I1308" s="7">
        <f>FlightsPivot[[#This Row],[Total Fare]]*10%</f>
        <v>5775</v>
      </c>
      <c r="J1308" s="7">
        <f>FlightsPivot[[#This Row],[Total Fare]]+FlightsPivot[[#This Row],[10% tax ]]</f>
        <v>63525</v>
      </c>
      <c r="K1308" s="4">
        <v>12</v>
      </c>
      <c r="L1308" s="4">
        <v>2015</v>
      </c>
      <c r="M1308" t="str">
        <f>INDEX(RoutesPivot[DepAirport],MATCH($C1308,RoutesPivot[[RouteID]:[RouteID]],0))</f>
        <v>ORD</v>
      </c>
      <c r="N1308" t="str">
        <f>INDEX(RoutesPivot[AirportID],MATCH($C1308,RoutesPivot[[RouteID]:[RouteID]],0))</f>
        <v>PHX</v>
      </c>
      <c r="O1308">
        <f>INDEX(RoutesPivot[Distance],MATCH($C1308,RoutesPivot[[RouteID]:[RouteID]],0))</f>
        <v>1200</v>
      </c>
      <c r="P1308">
        <f>INDEX(RoutesPivot[ListPrice],MATCH($C1308,RoutesPivot[[RouteID]:[RouteID]],0))</f>
        <v>250</v>
      </c>
      <c r="Q1308" t="str">
        <f>INDEX(AirportPivot[AirportName],MATCH($N1308,AirportPivot[[AirportID]:[AirportID]],0))</f>
        <v>Phoenix Sky Harbor International</v>
      </c>
      <c r="R1308">
        <f>INDEX(AirportPivot[Gates (number of available)],MATCH($N1308,AirportPivot[[AirportID]:[AirportID]],0))</f>
        <v>60</v>
      </c>
    </row>
    <row r="1309" spans="1:18" x14ac:dyDescent="0.25">
      <c r="A1309" s="3" t="s">
        <v>1340</v>
      </c>
      <c r="B1309" s="12">
        <v>41824</v>
      </c>
      <c r="C1309" s="4" t="s">
        <v>33</v>
      </c>
      <c r="D1309" s="4">
        <v>2</v>
      </c>
      <c r="E1309" s="4">
        <v>1</v>
      </c>
      <c r="F1309" s="5">
        <v>0.89583333333333337</v>
      </c>
      <c r="G1309" s="6">
        <v>412.5</v>
      </c>
      <c r="H1309" s="7">
        <v>76312.5</v>
      </c>
      <c r="I1309" s="7">
        <f>FlightsPivot[[#This Row],[Total Fare]]*10%</f>
        <v>7631.25</v>
      </c>
      <c r="J1309" s="7">
        <f>FlightsPivot[[#This Row],[Total Fare]]+FlightsPivot[[#This Row],[10% tax ]]</f>
        <v>83943.75</v>
      </c>
      <c r="K1309" s="4">
        <v>7</v>
      </c>
      <c r="L1309" s="4">
        <v>2014</v>
      </c>
      <c r="M1309" t="str">
        <f>INDEX(RoutesPivot[DepAirport],MATCH($C1309,RoutesPivot[[RouteID]:[RouteID]],0))</f>
        <v>ORD</v>
      </c>
      <c r="N1309" t="str">
        <f>INDEX(RoutesPivot[AirportID],MATCH($C1309,RoutesPivot[[RouteID]:[RouteID]],0))</f>
        <v>SFO</v>
      </c>
      <c r="O1309">
        <f>INDEX(RoutesPivot[Distance],MATCH($C1309,RoutesPivot[[RouteID]:[RouteID]],0))</f>
        <v>1600</v>
      </c>
      <c r="P1309">
        <f>INDEX(RoutesPivot[ListPrice],MATCH($C1309,RoutesPivot[[RouteID]:[RouteID]],0))</f>
        <v>375</v>
      </c>
      <c r="Q1309" t="str">
        <f>INDEX(AirportPivot[AirportName],MATCH($N1309,AirportPivot[[AirportID]:[AirportID]],0))</f>
        <v>San Francisco International</v>
      </c>
      <c r="R1309">
        <f>INDEX(AirportPivot[Gates (number of available)],MATCH($N1309,AirportPivot[[AirportID]:[AirportID]],0))</f>
        <v>70</v>
      </c>
    </row>
    <row r="1310" spans="1:18" x14ac:dyDescent="0.25">
      <c r="A1310" s="3" t="s">
        <v>1341</v>
      </c>
      <c r="B1310" s="12">
        <v>41921</v>
      </c>
      <c r="C1310" s="4" t="s">
        <v>17</v>
      </c>
      <c r="D1310" s="4">
        <v>3.7</v>
      </c>
      <c r="E1310" s="4">
        <v>89</v>
      </c>
      <c r="F1310" s="5">
        <v>0.33333333333333331</v>
      </c>
      <c r="G1310" s="6">
        <v>350</v>
      </c>
      <c r="H1310" s="7">
        <v>63350</v>
      </c>
      <c r="I1310" s="7">
        <f>FlightsPivot[[#This Row],[Total Fare]]*10%</f>
        <v>6335</v>
      </c>
      <c r="J1310" s="7">
        <f>FlightsPivot[[#This Row],[Total Fare]]+FlightsPivot[[#This Row],[10% tax ]]</f>
        <v>69685</v>
      </c>
      <c r="K1310" s="4">
        <v>10</v>
      </c>
      <c r="L1310" s="4">
        <v>2014</v>
      </c>
      <c r="M1310" t="str">
        <f>INDEX(RoutesPivot[DepAirport],MATCH($C1310,RoutesPivot[[RouteID]:[RouteID]],0))</f>
        <v>ORD</v>
      </c>
      <c r="N1310" t="str">
        <f>INDEX(RoutesPivot[AirportID],MATCH($C1310,RoutesPivot[[RouteID]:[RouteID]],0))</f>
        <v>LAX</v>
      </c>
      <c r="O1310">
        <f>INDEX(RoutesPivot[Distance],MATCH($C1310,RoutesPivot[[RouteID]:[RouteID]],0))</f>
        <v>1518</v>
      </c>
      <c r="P1310">
        <f>INDEX(RoutesPivot[ListPrice],MATCH($C1310,RoutesPivot[[RouteID]:[RouteID]],0))</f>
        <v>350</v>
      </c>
      <c r="Q1310" t="str">
        <f>INDEX(AirportPivot[AirportName],MATCH($N1310,AirportPivot[[AirportID]:[AirportID]],0))</f>
        <v>Los Angeles International</v>
      </c>
      <c r="R1310">
        <f>INDEX(AirportPivot[Gates (number of available)],MATCH($N1310,AirportPivot[[AirportID]:[AirportID]],0))</f>
        <v>86</v>
      </c>
    </row>
    <row r="1311" spans="1:18" x14ac:dyDescent="0.25">
      <c r="A1311" s="3" t="s">
        <v>1342</v>
      </c>
      <c r="B1311" s="12">
        <v>41836</v>
      </c>
      <c r="C1311" s="4" t="s">
        <v>25</v>
      </c>
      <c r="D1311" s="4">
        <v>2.5</v>
      </c>
      <c r="E1311" s="4">
        <v>201</v>
      </c>
      <c r="F1311" s="5">
        <v>0.35416666666666669</v>
      </c>
      <c r="G1311" s="6">
        <v>220</v>
      </c>
      <c r="H1311" s="7">
        <v>36300</v>
      </c>
      <c r="I1311" s="7">
        <f>FlightsPivot[[#This Row],[Total Fare]]*10%</f>
        <v>3630</v>
      </c>
      <c r="J1311" s="7">
        <f>FlightsPivot[[#This Row],[Total Fare]]+FlightsPivot[[#This Row],[10% tax ]]</f>
        <v>39930</v>
      </c>
      <c r="K1311" s="4">
        <v>7</v>
      </c>
      <c r="L1311" s="4">
        <v>2014</v>
      </c>
      <c r="M1311" t="str">
        <f>INDEX(RoutesPivot[DepAirport],MATCH($C1311,RoutesPivot[[RouteID]:[RouteID]],0))</f>
        <v>ORD</v>
      </c>
      <c r="N1311" t="str">
        <f>INDEX(RoutesPivot[AirportID],MATCH($C1311,RoutesPivot[[RouteID]:[RouteID]],0))</f>
        <v>DFW</v>
      </c>
      <c r="O1311">
        <f>INDEX(RoutesPivot[Distance],MATCH($C1311,RoutesPivot[[RouteID]:[RouteID]],0))</f>
        <v>700</v>
      </c>
      <c r="P1311">
        <f>INDEX(RoutesPivot[ListPrice],MATCH($C1311,RoutesPivot[[RouteID]:[RouteID]],0))</f>
        <v>200</v>
      </c>
      <c r="Q1311" t="str">
        <f>INDEX(AirportPivot[AirportName],MATCH($N1311,AirportPivot[[AirportID]:[AirportID]],0))</f>
        <v>Dallas/Fort Worth International</v>
      </c>
      <c r="R1311">
        <f>INDEX(AirportPivot[Gates (number of available)],MATCH($N1311,AirportPivot[[AirportID]:[AirportID]],0))</f>
        <v>130</v>
      </c>
    </row>
    <row r="1312" spans="1:18" x14ac:dyDescent="0.25">
      <c r="A1312" s="3" t="s">
        <v>1343</v>
      </c>
      <c r="B1312" s="12">
        <v>42171</v>
      </c>
      <c r="C1312" s="4" t="s">
        <v>27</v>
      </c>
      <c r="D1312" s="4">
        <v>10</v>
      </c>
      <c r="E1312" s="4">
        <v>125</v>
      </c>
      <c r="F1312" s="5">
        <v>0.79166666666666663</v>
      </c>
      <c r="G1312" s="6">
        <v>220</v>
      </c>
      <c r="H1312" s="7">
        <v>40700</v>
      </c>
      <c r="I1312" s="7">
        <f>FlightsPivot[[#This Row],[Total Fare]]*10%</f>
        <v>4070</v>
      </c>
      <c r="J1312" s="7">
        <f>FlightsPivot[[#This Row],[Total Fare]]+FlightsPivot[[#This Row],[10% tax ]]</f>
        <v>44770</v>
      </c>
      <c r="K1312" s="4">
        <v>6</v>
      </c>
      <c r="L1312" s="4">
        <v>2015</v>
      </c>
      <c r="M1312" t="str">
        <f>INDEX(RoutesPivot[DepAirport],MATCH($C1312,RoutesPivot[[RouteID]:[RouteID]],0))</f>
        <v>ORD</v>
      </c>
      <c r="N1312" t="str">
        <f>INDEX(RoutesPivot[AirportID],MATCH($C1312,RoutesPivot[[RouteID]:[RouteID]],0))</f>
        <v>ATL</v>
      </c>
      <c r="O1312">
        <f>INDEX(RoutesPivot[Distance],MATCH($C1312,RoutesPivot[[RouteID]:[RouteID]],0))</f>
        <v>510</v>
      </c>
      <c r="P1312">
        <f>INDEX(RoutesPivot[ListPrice],MATCH($C1312,RoutesPivot[[RouteID]:[RouteID]],0))</f>
        <v>200</v>
      </c>
      <c r="Q1312" t="str">
        <f>INDEX(AirportPivot[AirportName],MATCH($N1312,AirportPivot[[AirportID]:[AirportID]],0))</f>
        <v>Hartsfield-Jackson Atlanta International</v>
      </c>
      <c r="R1312">
        <f>INDEX(AirportPivot[Gates (number of available)],MATCH($N1312,AirportPivot[[AirportID]:[AirportID]],0))</f>
        <v>100</v>
      </c>
    </row>
    <row r="1313" spans="1:18" x14ac:dyDescent="0.25">
      <c r="A1313" s="3" t="s">
        <v>1344</v>
      </c>
      <c r="B1313" s="12">
        <v>41675</v>
      </c>
      <c r="C1313" s="4" t="s">
        <v>13</v>
      </c>
      <c r="D1313" s="4">
        <v>1.9</v>
      </c>
      <c r="E1313" s="4">
        <v>189</v>
      </c>
      <c r="F1313" s="5">
        <v>0.29166666666666669</v>
      </c>
      <c r="G1313" s="6">
        <v>250</v>
      </c>
      <c r="H1313" s="7">
        <v>41250</v>
      </c>
      <c r="I1313" s="7">
        <f>FlightsPivot[[#This Row],[Total Fare]]*10%</f>
        <v>4125</v>
      </c>
      <c r="J1313" s="7">
        <f>FlightsPivot[[#This Row],[Total Fare]]+FlightsPivot[[#This Row],[10% tax ]]</f>
        <v>45375</v>
      </c>
      <c r="K1313" s="4">
        <v>2</v>
      </c>
      <c r="L1313" s="4">
        <v>2014</v>
      </c>
      <c r="M1313" t="str">
        <f>INDEX(RoutesPivot[DepAirport],MATCH($C1313,RoutesPivot[[RouteID]:[RouteID]],0))</f>
        <v>ORD</v>
      </c>
      <c r="N1313" t="str">
        <f>INDEX(RoutesPivot[AirportID],MATCH($C1313,RoutesPivot[[RouteID]:[RouteID]],0))</f>
        <v>JFK</v>
      </c>
      <c r="O1313">
        <f>INDEX(RoutesPivot[Distance],MATCH($C1313,RoutesPivot[[RouteID]:[RouteID]],0))</f>
        <v>619</v>
      </c>
      <c r="P1313">
        <f>INDEX(RoutesPivot[ListPrice],MATCH($C1313,RoutesPivot[[RouteID]:[RouteID]],0))</f>
        <v>250</v>
      </c>
      <c r="Q1313" t="str">
        <f>INDEX(AirportPivot[AirportName],MATCH($N1313,AirportPivot[[AirportID]:[AirportID]],0))</f>
        <v>John F Kennedy International</v>
      </c>
      <c r="R1313">
        <f>INDEX(AirportPivot[Gates (number of available)],MATCH($N1313,AirportPivot[[AirportID]:[AirportID]],0))</f>
        <v>120</v>
      </c>
    </row>
    <row r="1314" spans="1:18" x14ac:dyDescent="0.25">
      <c r="A1314" s="3" t="s">
        <v>1345</v>
      </c>
      <c r="B1314" s="12">
        <v>42020</v>
      </c>
      <c r="C1314" s="4" t="s">
        <v>11</v>
      </c>
      <c r="D1314" s="4">
        <v>2.7</v>
      </c>
      <c r="E1314" s="4">
        <v>20</v>
      </c>
      <c r="F1314" s="5">
        <v>0.70833333333333337</v>
      </c>
      <c r="G1314" s="6">
        <v>300</v>
      </c>
      <c r="H1314" s="7">
        <v>55500</v>
      </c>
      <c r="I1314" s="7">
        <f>FlightsPivot[[#This Row],[Total Fare]]*10%</f>
        <v>5550</v>
      </c>
      <c r="J1314" s="7">
        <f>FlightsPivot[[#This Row],[Total Fare]]+FlightsPivot[[#This Row],[10% tax ]]</f>
        <v>61050</v>
      </c>
      <c r="K1314" s="4">
        <v>1</v>
      </c>
      <c r="L1314" s="4">
        <v>2015</v>
      </c>
      <c r="M1314" t="str">
        <f>INDEX(RoutesPivot[DepAirport],MATCH($C1314,RoutesPivot[[RouteID]:[RouteID]],0))</f>
        <v>ORD</v>
      </c>
      <c r="N1314" t="str">
        <f>INDEX(RoutesPivot[AirportID],MATCH($C1314,RoutesPivot[[RouteID]:[RouteID]],0))</f>
        <v>BOS</v>
      </c>
      <c r="O1314">
        <f>INDEX(RoutesPivot[Distance],MATCH($C1314,RoutesPivot[[RouteID]:[RouteID]],0))</f>
        <v>730</v>
      </c>
      <c r="P1314">
        <f>INDEX(RoutesPivot[ListPrice],MATCH($C1314,RoutesPivot[[RouteID]:[RouteID]],0))</f>
        <v>300</v>
      </c>
      <c r="Q1314" t="str">
        <f>INDEX(AirportPivot[AirportName],MATCH($N1314,AirportPivot[[AirportID]:[AirportID]],0))</f>
        <v>General Edward Lawrence Logan International</v>
      </c>
      <c r="R1314">
        <f>INDEX(AirportPivot[Gates (number of available)],MATCH($N1314,AirportPivot[[AirportID]:[AirportID]],0))</f>
        <v>63</v>
      </c>
    </row>
    <row r="1315" spans="1:18" x14ac:dyDescent="0.25">
      <c r="A1315" s="3" t="s">
        <v>1346</v>
      </c>
      <c r="B1315" s="12">
        <v>41826</v>
      </c>
      <c r="C1315" s="4" t="s">
        <v>33</v>
      </c>
      <c r="D1315" s="4">
        <v>2.4</v>
      </c>
      <c r="E1315" s="4">
        <v>188</v>
      </c>
      <c r="F1315" s="5">
        <v>0.45833333333333331</v>
      </c>
      <c r="G1315" s="6">
        <v>412.5</v>
      </c>
      <c r="H1315" s="7">
        <v>68062.5</v>
      </c>
      <c r="I1315" s="7">
        <f>FlightsPivot[[#This Row],[Total Fare]]*10%</f>
        <v>6806.25</v>
      </c>
      <c r="J1315" s="7">
        <f>FlightsPivot[[#This Row],[Total Fare]]+FlightsPivot[[#This Row],[10% tax ]]</f>
        <v>74868.75</v>
      </c>
      <c r="K1315" s="4">
        <v>7</v>
      </c>
      <c r="L1315" s="4">
        <v>2014</v>
      </c>
      <c r="M1315" t="str">
        <f>INDEX(RoutesPivot[DepAirport],MATCH($C1315,RoutesPivot[[RouteID]:[RouteID]],0))</f>
        <v>ORD</v>
      </c>
      <c r="N1315" t="str">
        <f>INDEX(RoutesPivot[AirportID],MATCH($C1315,RoutesPivot[[RouteID]:[RouteID]],0))</f>
        <v>SFO</v>
      </c>
      <c r="O1315">
        <f>INDEX(RoutesPivot[Distance],MATCH($C1315,RoutesPivot[[RouteID]:[RouteID]],0))</f>
        <v>1600</v>
      </c>
      <c r="P1315">
        <f>INDEX(RoutesPivot[ListPrice],MATCH($C1315,RoutesPivot[[RouteID]:[RouteID]],0))</f>
        <v>375</v>
      </c>
      <c r="Q1315" t="str">
        <f>INDEX(AirportPivot[AirportName],MATCH($N1315,AirportPivot[[AirportID]:[AirportID]],0))</f>
        <v>San Francisco International</v>
      </c>
      <c r="R1315">
        <f>INDEX(AirportPivot[Gates (number of available)],MATCH($N1315,AirportPivot[[AirportID]:[AirportID]],0))</f>
        <v>70</v>
      </c>
    </row>
    <row r="1316" spans="1:18" x14ac:dyDescent="0.25">
      <c r="A1316" s="3" t="s">
        <v>1347</v>
      </c>
      <c r="B1316" s="12">
        <v>41799</v>
      </c>
      <c r="C1316" s="4" t="s">
        <v>23</v>
      </c>
      <c r="D1316" s="4">
        <v>1.8</v>
      </c>
      <c r="E1316" s="4">
        <v>8</v>
      </c>
      <c r="F1316" s="5">
        <v>0.75</v>
      </c>
      <c r="G1316" s="6">
        <v>330</v>
      </c>
      <c r="H1316" s="7">
        <v>61050</v>
      </c>
      <c r="I1316" s="7">
        <f>FlightsPivot[[#This Row],[Total Fare]]*10%</f>
        <v>6105</v>
      </c>
      <c r="J1316" s="7">
        <f>FlightsPivot[[#This Row],[Total Fare]]+FlightsPivot[[#This Row],[10% tax ]]</f>
        <v>67155</v>
      </c>
      <c r="K1316" s="4">
        <v>6</v>
      </c>
      <c r="L1316" s="4">
        <v>2014</v>
      </c>
      <c r="M1316" t="str">
        <f>INDEX(RoutesPivot[DepAirport],MATCH($C1316,RoutesPivot[[RouteID]:[RouteID]],0))</f>
        <v>ORD</v>
      </c>
      <c r="N1316" t="str">
        <f>INDEX(RoutesPivot[AirportID],MATCH($C1316,RoutesPivot[[RouteID]:[RouteID]],0))</f>
        <v>DEN</v>
      </c>
      <c r="O1316">
        <f>INDEX(RoutesPivot[Distance],MATCH($C1316,RoutesPivot[[RouteID]:[RouteID]],0))</f>
        <v>800</v>
      </c>
      <c r="P1316">
        <f>INDEX(RoutesPivot[ListPrice],MATCH($C1316,RoutesPivot[[RouteID]:[RouteID]],0))</f>
        <v>300</v>
      </c>
      <c r="Q1316" t="str">
        <f>INDEX(AirportPivot[AirportName],MATCH($N1316,AirportPivot[[AirportID]:[AirportID]],0))</f>
        <v>Denver International</v>
      </c>
      <c r="R1316">
        <f>INDEX(AirportPivot[Gates (number of available)],MATCH($N1316,AirportPivot[[AirportID]:[AirportID]],0))</f>
        <v>75</v>
      </c>
    </row>
    <row r="1317" spans="1:18" x14ac:dyDescent="0.25">
      <c r="A1317" s="3" t="s">
        <v>1348</v>
      </c>
      <c r="B1317" s="12">
        <v>42070</v>
      </c>
      <c r="C1317" s="4" t="s">
        <v>50</v>
      </c>
      <c r="D1317" s="4">
        <v>1.2</v>
      </c>
      <c r="E1317" s="4">
        <v>124</v>
      </c>
      <c r="F1317" s="5">
        <v>0.29166666666666669</v>
      </c>
      <c r="G1317" s="6">
        <v>275</v>
      </c>
      <c r="H1317" s="7">
        <v>50875</v>
      </c>
      <c r="I1317" s="7">
        <f>FlightsPivot[[#This Row],[Total Fare]]*10%</f>
        <v>5087.5</v>
      </c>
      <c r="J1317" s="7">
        <f>FlightsPivot[[#This Row],[Total Fare]]+FlightsPivot[[#This Row],[10% tax ]]</f>
        <v>55962.5</v>
      </c>
      <c r="K1317" s="4">
        <v>3</v>
      </c>
      <c r="L1317" s="4">
        <v>2015</v>
      </c>
      <c r="M1317" t="str">
        <f>INDEX(RoutesPivot[DepAirport],MATCH($C1317,RoutesPivot[[RouteID]:[RouteID]],0))</f>
        <v>ORD</v>
      </c>
      <c r="N1317" t="str">
        <f>INDEX(RoutesPivot[AirportID],MATCH($C1317,RoutesPivot[[RouteID]:[RouteID]],0))</f>
        <v>LGA</v>
      </c>
      <c r="O1317">
        <f>INDEX(RoutesPivot[Distance],MATCH($C1317,RoutesPivot[[RouteID]:[RouteID]],0))</f>
        <v>610</v>
      </c>
      <c r="P1317">
        <f>INDEX(RoutesPivot[ListPrice],MATCH($C1317,RoutesPivot[[RouteID]:[RouteID]],0))</f>
        <v>275</v>
      </c>
      <c r="Q1317" t="str">
        <f>INDEX(AirportPivot[AirportName],MATCH($N1317,AirportPivot[[AirportID]:[AirportID]],0))</f>
        <v>Laguardia</v>
      </c>
      <c r="R1317">
        <f>INDEX(AirportPivot[Gates (number of available)],MATCH($N1317,AirportPivot[[AirportID]:[AirportID]],0))</f>
        <v>66</v>
      </c>
    </row>
    <row r="1318" spans="1:18" x14ac:dyDescent="0.25">
      <c r="A1318" s="3" t="s">
        <v>1349</v>
      </c>
      <c r="B1318" s="12">
        <v>42330</v>
      </c>
      <c r="C1318" s="4" t="s">
        <v>17</v>
      </c>
      <c r="D1318" s="4">
        <v>4.8</v>
      </c>
      <c r="E1318" s="4">
        <v>50</v>
      </c>
      <c r="F1318" s="5">
        <v>0.5</v>
      </c>
      <c r="G1318" s="6">
        <v>350</v>
      </c>
      <c r="H1318" s="7">
        <v>57750</v>
      </c>
      <c r="I1318" s="7">
        <f>FlightsPivot[[#This Row],[Total Fare]]*10%</f>
        <v>5775</v>
      </c>
      <c r="J1318" s="7">
        <f>FlightsPivot[[#This Row],[Total Fare]]+FlightsPivot[[#This Row],[10% tax ]]</f>
        <v>63525</v>
      </c>
      <c r="K1318" s="4">
        <v>11</v>
      </c>
      <c r="L1318" s="4">
        <v>2015</v>
      </c>
      <c r="M1318" t="str">
        <f>INDEX(RoutesPivot[DepAirport],MATCH($C1318,RoutesPivot[[RouteID]:[RouteID]],0))</f>
        <v>ORD</v>
      </c>
      <c r="N1318" t="str">
        <f>INDEX(RoutesPivot[AirportID],MATCH($C1318,RoutesPivot[[RouteID]:[RouteID]],0))</f>
        <v>LAX</v>
      </c>
      <c r="O1318">
        <f>INDEX(RoutesPivot[Distance],MATCH($C1318,RoutesPivot[[RouteID]:[RouteID]],0))</f>
        <v>1518</v>
      </c>
      <c r="P1318">
        <f>INDEX(RoutesPivot[ListPrice],MATCH($C1318,RoutesPivot[[RouteID]:[RouteID]],0))</f>
        <v>350</v>
      </c>
      <c r="Q1318" t="str">
        <f>INDEX(AirportPivot[AirportName],MATCH($N1318,AirportPivot[[AirportID]:[AirportID]],0))</f>
        <v>Los Angeles International</v>
      </c>
      <c r="R1318">
        <f>INDEX(AirportPivot[Gates (number of available)],MATCH($N1318,AirportPivot[[AirportID]:[AirportID]],0))</f>
        <v>86</v>
      </c>
    </row>
    <row r="1319" spans="1:18" x14ac:dyDescent="0.25">
      <c r="A1319" s="3" t="s">
        <v>1350</v>
      </c>
      <c r="B1319" s="12">
        <v>41714</v>
      </c>
      <c r="C1319" s="4" t="s">
        <v>13</v>
      </c>
      <c r="D1319" s="4">
        <v>3.1</v>
      </c>
      <c r="E1319" s="4">
        <v>4</v>
      </c>
      <c r="F1319" s="5">
        <v>0.79166666666666663</v>
      </c>
      <c r="G1319" s="6">
        <v>250</v>
      </c>
      <c r="H1319" s="7">
        <v>46250</v>
      </c>
      <c r="I1319" s="7">
        <f>FlightsPivot[[#This Row],[Total Fare]]*10%</f>
        <v>4625</v>
      </c>
      <c r="J1319" s="7">
        <f>FlightsPivot[[#This Row],[Total Fare]]+FlightsPivot[[#This Row],[10% tax ]]</f>
        <v>50875</v>
      </c>
      <c r="K1319" s="4">
        <v>3</v>
      </c>
      <c r="L1319" s="4">
        <v>2014</v>
      </c>
      <c r="M1319" t="str">
        <f>INDEX(RoutesPivot[DepAirport],MATCH($C1319,RoutesPivot[[RouteID]:[RouteID]],0))</f>
        <v>ORD</v>
      </c>
      <c r="N1319" t="str">
        <f>INDEX(RoutesPivot[AirportID],MATCH($C1319,RoutesPivot[[RouteID]:[RouteID]],0))</f>
        <v>JFK</v>
      </c>
      <c r="O1319">
        <f>INDEX(RoutesPivot[Distance],MATCH($C1319,RoutesPivot[[RouteID]:[RouteID]],0))</f>
        <v>619</v>
      </c>
      <c r="P1319">
        <f>INDEX(RoutesPivot[ListPrice],MATCH($C1319,RoutesPivot[[RouteID]:[RouteID]],0))</f>
        <v>250</v>
      </c>
      <c r="Q1319" t="str">
        <f>INDEX(AirportPivot[AirportName],MATCH($N1319,AirportPivot[[AirportID]:[AirportID]],0))</f>
        <v>John F Kennedy International</v>
      </c>
      <c r="R1319">
        <f>INDEX(AirportPivot[Gates (number of available)],MATCH($N1319,AirportPivot[[AirportID]:[AirportID]],0))</f>
        <v>120</v>
      </c>
    </row>
    <row r="1320" spans="1:18" x14ac:dyDescent="0.25">
      <c r="A1320" s="3" t="s">
        <v>1351</v>
      </c>
      <c r="B1320" s="12">
        <v>41681</v>
      </c>
      <c r="C1320" s="4" t="s">
        <v>13</v>
      </c>
      <c r="D1320" s="4">
        <v>2.9</v>
      </c>
      <c r="E1320" s="4">
        <v>35</v>
      </c>
      <c r="F1320" s="5">
        <v>0.83333333333333337</v>
      </c>
      <c r="G1320" s="6">
        <v>250</v>
      </c>
      <c r="H1320" s="7">
        <v>46250</v>
      </c>
      <c r="I1320" s="7">
        <f>FlightsPivot[[#This Row],[Total Fare]]*10%</f>
        <v>4625</v>
      </c>
      <c r="J1320" s="7">
        <f>FlightsPivot[[#This Row],[Total Fare]]+FlightsPivot[[#This Row],[10% tax ]]</f>
        <v>50875</v>
      </c>
      <c r="K1320" s="4">
        <v>2</v>
      </c>
      <c r="L1320" s="4">
        <v>2014</v>
      </c>
      <c r="M1320" t="str">
        <f>INDEX(RoutesPivot[DepAirport],MATCH($C1320,RoutesPivot[[RouteID]:[RouteID]],0))</f>
        <v>ORD</v>
      </c>
      <c r="N1320" t="str">
        <f>INDEX(RoutesPivot[AirportID],MATCH($C1320,RoutesPivot[[RouteID]:[RouteID]],0))</f>
        <v>JFK</v>
      </c>
      <c r="O1320">
        <f>INDEX(RoutesPivot[Distance],MATCH($C1320,RoutesPivot[[RouteID]:[RouteID]],0))</f>
        <v>619</v>
      </c>
      <c r="P1320">
        <f>INDEX(RoutesPivot[ListPrice],MATCH($C1320,RoutesPivot[[RouteID]:[RouteID]],0))</f>
        <v>250</v>
      </c>
      <c r="Q1320" t="str">
        <f>INDEX(AirportPivot[AirportName],MATCH($N1320,AirportPivot[[AirportID]:[AirportID]],0))</f>
        <v>John F Kennedy International</v>
      </c>
      <c r="R1320">
        <f>INDEX(AirportPivot[Gates (number of available)],MATCH($N1320,AirportPivot[[AirportID]:[AirportID]],0))</f>
        <v>120</v>
      </c>
    </row>
    <row r="1321" spans="1:18" x14ac:dyDescent="0.25">
      <c r="A1321" s="3" t="s">
        <v>1352</v>
      </c>
      <c r="B1321" s="12">
        <v>42006</v>
      </c>
      <c r="C1321" s="4" t="s">
        <v>11</v>
      </c>
      <c r="D1321" s="4">
        <v>1.5</v>
      </c>
      <c r="E1321" s="4">
        <v>90</v>
      </c>
      <c r="F1321" s="5">
        <v>0.29166666666666669</v>
      </c>
      <c r="G1321" s="6">
        <v>300</v>
      </c>
      <c r="H1321" s="7">
        <v>54300</v>
      </c>
      <c r="I1321" s="7">
        <f>FlightsPivot[[#This Row],[Total Fare]]*10%</f>
        <v>5430</v>
      </c>
      <c r="J1321" s="7">
        <f>FlightsPivot[[#This Row],[Total Fare]]+FlightsPivot[[#This Row],[10% tax ]]</f>
        <v>59730</v>
      </c>
      <c r="K1321" s="4">
        <v>1</v>
      </c>
      <c r="L1321" s="4">
        <v>2015</v>
      </c>
      <c r="M1321" t="str">
        <f>INDEX(RoutesPivot[DepAirport],MATCH($C1321,RoutesPivot[[RouteID]:[RouteID]],0))</f>
        <v>ORD</v>
      </c>
      <c r="N1321" t="str">
        <f>INDEX(RoutesPivot[AirportID],MATCH($C1321,RoutesPivot[[RouteID]:[RouteID]],0))</f>
        <v>BOS</v>
      </c>
      <c r="O1321">
        <f>INDEX(RoutesPivot[Distance],MATCH($C1321,RoutesPivot[[RouteID]:[RouteID]],0))</f>
        <v>730</v>
      </c>
      <c r="P1321">
        <f>INDEX(RoutesPivot[ListPrice],MATCH($C1321,RoutesPivot[[RouteID]:[RouteID]],0))</f>
        <v>300</v>
      </c>
      <c r="Q1321" t="str">
        <f>INDEX(AirportPivot[AirportName],MATCH($N1321,AirportPivot[[AirportID]:[AirportID]],0))</f>
        <v>General Edward Lawrence Logan International</v>
      </c>
      <c r="R1321">
        <f>INDEX(AirportPivot[Gates (number of available)],MATCH($N1321,AirportPivot[[AirportID]:[AirportID]],0))</f>
        <v>63</v>
      </c>
    </row>
    <row r="1322" spans="1:18" x14ac:dyDescent="0.25">
      <c r="A1322" s="3" t="s">
        <v>1353</v>
      </c>
      <c r="B1322" s="12">
        <v>42252</v>
      </c>
      <c r="C1322" s="4" t="s">
        <v>21</v>
      </c>
      <c r="D1322" s="4">
        <v>3</v>
      </c>
      <c r="E1322" s="4">
        <v>41</v>
      </c>
      <c r="F1322" s="5">
        <v>0.66666666666666663</v>
      </c>
      <c r="G1322" s="6">
        <v>125</v>
      </c>
      <c r="H1322" s="7">
        <v>20625</v>
      </c>
      <c r="I1322" s="7">
        <f>FlightsPivot[[#This Row],[Total Fare]]*10%</f>
        <v>2062.5</v>
      </c>
      <c r="J1322" s="7">
        <f>FlightsPivot[[#This Row],[Total Fare]]+FlightsPivot[[#This Row],[10% tax ]]</f>
        <v>22687.5</v>
      </c>
      <c r="K1322" s="4">
        <v>9</v>
      </c>
      <c r="L1322" s="4">
        <v>2015</v>
      </c>
      <c r="M1322" t="str">
        <f>INDEX(RoutesPivot[DepAirport],MATCH($C1322,RoutesPivot[[RouteID]:[RouteID]],0))</f>
        <v>ORD</v>
      </c>
      <c r="N1322" t="str">
        <f>INDEX(RoutesPivot[AirportID],MATCH($C1322,RoutesPivot[[RouteID]:[RouteID]],0))</f>
        <v>CLT</v>
      </c>
      <c r="O1322">
        <f>INDEX(RoutesPivot[Distance],MATCH($C1322,RoutesPivot[[RouteID]:[RouteID]],0))</f>
        <v>700</v>
      </c>
      <c r="P1322">
        <f>INDEX(RoutesPivot[ListPrice],MATCH($C1322,RoutesPivot[[RouteID]:[RouteID]],0))</f>
        <v>125</v>
      </c>
      <c r="Q1322" t="str">
        <f>INDEX(AirportPivot[AirportName],MATCH($N1322,AirportPivot[[AirportID]:[AirportID]],0))</f>
        <v>Charlotte/Douglas International</v>
      </c>
      <c r="R1322">
        <f>INDEX(AirportPivot[Gates (number of available)],MATCH($N1322,AirportPivot[[AirportID]:[AirportID]],0))</f>
        <v>65</v>
      </c>
    </row>
    <row r="1323" spans="1:18" x14ac:dyDescent="0.25">
      <c r="A1323" s="3" t="s">
        <v>1354</v>
      </c>
      <c r="B1323" s="12">
        <v>41793</v>
      </c>
      <c r="C1323" s="4" t="s">
        <v>13</v>
      </c>
      <c r="D1323" s="4">
        <v>2.2999999999999998</v>
      </c>
      <c r="E1323" s="4">
        <v>146</v>
      </c>
      <c r="F1323" s="5">
        <v>0.79166666666666663</v>
      </c>
      <c r="G1323" s="6">
        <v>275</v>
      </c>
      <c r="H1323" s="7">
        <v>50875</v>
      </c>
      <c r="I1323" s="7">
        <f>FlightsPivot[[#This Row],[Total Fare]]*10%</f>
        <v>5087.5</v>
      </c>
      <c r="J1323" s="7">
        <f>FlightsPivot[[#This Row],[Total Fare]]+FlightsPivot[[#This Row],[10% tax ]]</f>
        <v>55962.5</v>
      </c>
      <c r="K1323" s="4">
        <v>6</v>
      </c>
      <c r="L1323" s="4">
        <v>2014</v>
      </c>
      <c r="M1323" t="str">
        <f>INDEX(RoutesPivot[DepAirport],MATCH($C1323,RoutesPivot[[RouteID]:[RouteID]],0))</f>
        <v>ORD</v>
      </c>
      <c r="N1323" t="str">
        <f>INDEX(RoutesPivot[AirportID],MATCH($C1323,RoutesPivot[[RouteID]:[RouteID]],0))</f>
        <v>JFK</v>
      </c>
      <c r="O1323">
        <f>INDEX(RoutesPivot[Distance],MATCH($C1323,RoutesPivot[[RouteID]:[RouteID]],0))</f>
        <v>619</v>
      </c>
      <c r="P1323">
        <f>INDEX(RoutesPivot[ListPrice],MATCH($C1323,RoutesPivot[[RouteID]:[RouteID]],0))</f>
        <v>250</v>
      </c>
      <c r="Q1323" t="str">
        <f>INDEX(AirportPivot[AirportName],MATCH($N1323,AirportPivot[[AirportID]:[AirportID]],0))</f>
        <v>John F Kennedy International</v>
      </c>
      <c r="R1323">
        <f>INDEX(AirportPivot[Gates (number of available)],MATCH($N1323,AirportPivot[[AirportID]:[AirportID]],0))</f>
        <v>120</v>
      </c>
    </row>
    <row r="1324" spans="1:18" x14ac:dyDescent="0.25">
      <c r="A1324" s="3" t="s">
        <v>1355</v>
      </c>
      <c r="B1324" s="12">
        <v>41970</v>
      </c>
      <c r="C1324" s="4" t="s">
        <v>17</v>
      </c>
      <c r="D1324" s="4">
        <v>12</v>
      </c>
      <c r="E1324" s="4">
        <v>98</v>
      </c>
      <c r="F1324" s="5">
        <v>0.77083333333333337</v>
      </c>
      <c r="G1324" s="6">
        <v>525</v>
      </c>
      <c r="H1324" s="7">
        <v>97125</v>
      </c>
      <c r="I1324" s="7">
        <f>FlightsPivot[[#This Row],[Total Fare]]*10%</f>
        <v>9712.5</v>
      </c>
      <c r="J1324" s="7">
        <f>FlightsPivot[[#This Row],[Total Fare]]+FlightsPivot[[#This Row],[10% tax ]]</f>
        <v>106837.5</v>
      </c>
      <c r="K1324" s="4">
        <v>11</v>
      </c>
      <c r="L1324" s="4">
        <v>2014</v>
      </c>
      <c r="M1324" t="str">
        <f>INDEX(RoutesPivot[DepAirport],MATCH($C1324,RoutesPivot[[RouteID]:[RouteID]],0))</f>
        <v>ORD</v>
      </c>
      <c r="N1324" t="str">
        <f>INDEX(RoutesPivot[AirportID],MATCH($C1324,RoutesPivot[[RouteID]:[RouteID]],0))</f>
        <v>LAX</v>
      </c>
      <c r="O1324">
        <f>INDEX(RoutesPivot[Distance],MATCH($C1324,RoutesPivot[[RouteID]:[RouteID]],0))</f>
        <v>1518</v>
      </c>
      <c r="P1324">
        <f>INDEX(RoutesPivot[ListPrice],MATCH($C1324,RoutesPivot[[RouteID]:[RouteID]],0))</f>
        <v>350</v>
      </c>
      <c r="Q1324" t="str">
        <f>INDEX(AirportPivot[AirportName],MATCH($N1324,AirportPivot[[AirportID]:[AirportID]],0))</f>
        <v>Los Angeles International</v>
      </c>
      <c r="R1324">
        <f>INDEX(AirportPivot[Gates (number of available)],MATCH($N1324,AirportPivot[[AirportID]:[AirportID]],0))</f>
        <v>86</v>
      </c>
    </row>
    <row r="1325" spans="1:18" x14ac:dyDescent="0.25">
      <c r="A1325" s="3" t="s">
        <v>1356</v>
      </c>
      <c r="B1325" s="12">
        <v>41769</v>
      </c>
      <c r="C1325" s="4" t="s">
        <v>27</v>
      </c>
      <c r="D1325" s="4">
        <v>7</v>
      </c>
      <c r="E1325" s="4">
        <v>89</v>
      </c>
      <c r="F1325" s="5">
        <v>0.29166666666666669</v>
      </c>
      <c r="G1325" s="6">
        <v>200</v>
      </c>
      <c r="H1325" s="7">
        <v>36200</v>
      </c>
      <c r="I1325" s="7">
        <f>FlightsPivot[[#This Row],[Total Fare]]*10%</f>
        <v>3620</v>
      </c>
      <c r="J1325" s="7">
        <f>FlightsPivot[[#This Row],[Total Fare]]+FlightsPivot[[#This Row],[10% tax ]]</f>
        <v>39820</v>
      </c>
      <c r="K1325" s="4">
        <v>5</v>
      </c>
      <c r="L1325" s="4">
        <v>2014</v>
      </c>
      <c r="M1325" t="str">
        <f>INDEX(RoutesPivot[DepAirport],MATCH($C1325,RoutesPivot[[RouteID]:[RouteID]],0))</f>
        <v>ORD</v>
      </c>
      <c r="N1325" t="str">
        <f>INDEX(RoutesPivot[AirportID],MATCH($C1325,RoutesPivot[[RouteID]:[RouteID]],0))</f>
        <v>ATL</v>
      </c>
      <c r="O1325">
        <f>INDEX(RoutesPivot[Distance],MATCH($C1325,RoutesPivot[[RouteID]:[RouteID]],0))</f>
        <v>510</v>
      </c>
      <c r="P1325">
        <f>INDEX(RoutesPivot[ListPrice],MATCH($C1325,RoutesPivot[[RouteID]:[RouteID]],0))</f>
        <v>200</v>
      </c>
      <c r="Q1325" t="str">
        <f>INDEX(AirportPivot[AirportName],MATCH($N1325,AirportPivot[[AirportID]:[AirportID]],0))</f>
        <v>Hartsfield-Jackson Atlanta International</v>
      </c>
      <c r="R1325">
        <f>INDEX(AirportPivot[Gates (number of available)],MATCH($N1325,AirportPivot[[AirportID]:[AirportID]],0))</f>
        <v>100</v>
      </c>
    </row>
    <row r="1326" spans="1:18" x14ac:dyDescent="0.25">
      <c r="A1326" s="3" t="s">
        <v>1357</v>
      </c>
      <c r="B1326" s="12">
        <v>41809</v>
      </c>
      <c r="C1326" s="4" t="s">
        <v>27</v>
      </c>
      <c r="D1326" s="4">
        <v>12.1</v>
      </c>
      <c r="E1326" s="4">
        <v>180</v>
      </c>
      <c r="F1326" s="5">
        <v>0.33333333333333331</v>
      </c>
      <c r="G1326" s="6">
        <v>220</v>
      </c>
      <c r="H1326" s="7">
        <v>36300</v>
      </c>
      <c r="I1326" s="7">
        <f>FlightsPivot[[#This Row],[Total Fare]]*10%</f>
        <v>3630</v>
      </c>
      <c r="J1326" s="7">
        <f>FlightsPivot[[#This Row],[Total Fare]]+FlightsPivot[[#This Row],[10% tax ]]</f>
        <v>39930</v>
      </c>
      <c r="K1326" s="4">
        <v>6</v>
      </c>
      <c r="L1326" s="4">
        <v>2014</v>
      </c>
      <c r="M1326" t="str">
        <f>INDEX(RoutesPivot[DepAirport],MATCH($C1326,RoutesPivot[[RouteID]:[RouteID]],0))</f>
        <v>ORD</v>
      </c>
      <c r="N1326" t="str">
        <f>INDEX(RoutesPivot[AirportID],MATCH($C1326,RoutesPivot[[RouteID]:[RouteID]],0))</f>
        <v>ATL</v>
      </c>
      <c r="O1326">
        <f>INDEX(RoutesPivot[Distance],MATCH($C1326,RoutesPivot[[RouteID]:[RouteID]],0))</f>
        <v>510</v>
      </c>
      <c r="P1326">
        <f>INDEX(RoutesPivot[ListPrice],MATCH($C1326,RoutesPivot[[RouteID]:[RouteID]],0))</f>
        <v>200</v>
      </c>
      <c r="Q1326" t="str">
        <f>INDEX(AirportPivot[AirportName],MATCH($N1326,AirportPivot[[AirportID]:[AirportID]],0))</f>
        <v>Hartsfield-Jackson Atlanta International</v>
      </c>
      <c r="R1326">
        <f>INDEX(AirportPivot[Gates (number of available)],MATCH($N1326,AirportPivot[[AirportID]:[AirportID]],0))</f>
        <v>100</v>
      </c>
    </row>
    <row r="1327" spans="1:18" x14ac:dyDescent="0.25">
      <c r="A1327" s="3" t="s">
        <v>1358</v>
      </c>
      <c r="B1327" s="12">
        <v>41947</v>
      </c>
      <c r="C1327" s="4" t="s">
        <v>23</v>
      </c>
      <c r="D1327" s="4">
        <v>1.2</v>
      </c>
      <c r="E1327" s="4">
        <v>149</v>
      </c>
      <c r="F1327" s="5">
        <v>0.8125</v>
      </c>
      <c r="G1327" s="6">
        <v>300</v>
      </c>
      <c r="H1327" s="7">
        <v>55500</v>
      </c>
      <c r="I1327" s="7">
        <f>FlightsPivot[[#This Row],[Total Fare]]*10%</f>
        <v>5550</v>
      </c>
      <c r="J1327" s="7">
        <f>FlightsPivot[[#This Row],[Total Fare]]+FlightsPivot[[#This Row],[10% tax ]]</f>
        <v>61050</v>
      </c>
      <c r="K1327" s="4">
        <v>11</v>
      </c>
      <c r="L1327" s="4">
        <v>2014</v>
      </c>
      <c r="M1327" t="str">
        <f>INDEX(RoutesPivot[DepAirport],MATCH($C1327,RoutesPivot[[RouteID]:[RouteID]],0))</f>
        <v>ORD</v>
      </c>
      <c r="N1327" t="str">
        <f>INDEX(RoutesPivot[AirportID],MATCH($C1327,RoutesPivot[[RouteID]:[RouteID]],0))</f>
        <v>DEN</v>
      </c>
      <c r="O1327">
        <f>INDEX(RoutesPivot[Distance],MATCH($C1327,RoutesPivot[[RouteID]:[RouteID]],0))</f>
        <v>800</v>
      </c>
      <c r="P1327">
        <f>INDEX(RoutesPivot[ListPrice],MATCH($C1327,RoutesPivot[[RouteID]:[RouteID]],0))</f>
        <v>300</v>
      </c>
      <c r="Q1327" t="str">
        <f>INDEX(AirportPivot[AirportName],MATCH($N1327,AirportPivot[[AirportID]:[AirportID]],0))</f>
        <v>Denver International</v>
      </c>
      <c r="R1327">
        <f>INDEX(AirportPivot[Gates (number of available)],MATCH($N1327,AirportPivot[[AirportID]:[AirportID]],0))</f>
        <v>75</v>
      </c>
    </row>
    <row r="1328" spans="1:18" x14ac:dyDescent="0.25">
      <c r="A1328" s="3" t="s">
        <v>1359</v>
      </c>
      <c r="B1328" s="12">
        <v>41866</v>
      </c>
      <c r="C1328" s="4" t="s">
        <v>21</v>
      </c>
      <c r="D1328" s="4">
        <v>0.9</v>
      </c>
      <c r="E1328" s="4">
        <v>183</v>
      </c>
      <c r="F1328" s="5">
        <v>0.70833333333333337</v>
      </c>
      <c r="G1328" s="6">
        <v>137.5</v>
      </c>
      <c r="H1328" s="7">
        <v>22687.5</v>
      </c>
      <c r="I1328" s="7">
        <f>FlightsPivot[[#This Row],[Total Fare]]*10%</f>
        <v>2268.75</v>
      </c>
      <c r="J1328" s="7">
        <f>FlightsPivot[[#This Row],[Total Fare]]+FlightsPivot[[#This Row],[10% tax ]]</f>
        <v>24956.25</v>
      </c>
      <c r="K1328" s="4">
        <v>8</v>
      </c>
      <c r="L1328" s="4">
        <v>2014</v>
      </c>
      <c r="M1328" t="str">
        <f>INDEX(RoutesPivot[DepAirport],MATCH($C1328,RoutesPivot[[RouteID]:[RouteID]],0))</f>
        <v>ORD</v>
      </c>
      <c r="N1328" t="str">
        <f>INDEX(RoutesPivot[AirportID],MATCH($C1328,RoutesPivot[[RouteID]:[RouteID]],0))</f>
        <v>CLT</v>
      </c>
      <c r="O1328">
        <f>INDEX(RoutesPivot[Distance],MATCH($C1328,RoutesPivot[[RouteID]:[RouteID]],0))</f>
        <v>700</v>
      </c>
      <c r="P1328">
        <f>INDEX(RoutesPivot[ListPrice],MATCH($C1328,RoutesPivot[[RouteID]:[RouteID]],0))</f>
        <v>125</v>
      </c>
      <c r="Q1328" t="str">
        <f>INDEX(AirportPivot[AirportName],MATCH($N1328,AirportPivot[[AirportID]:[AirportID]],0))</f>
        <v>Charlotte/Douglas International</v>
      </c>
      <c r="R1328">
        <f>INDEX(AirportPivot[Gates (number of available)],MATCH($N1328,AirportPivot[[AirportID]:[AirportID]],0))</f>
        <v>65</v>
      </c>
    </row>
    <row r="1329" spans="1:18" x14ac:dyDescent="0.25">
      <c r="A1329" s="3" t="s">
        <v>1360</v>
      </c>
      <c r="B1329" s="12">
        <v>41695</v>
      </c>
      <c r="C1329" s="4" t="s">
        <v>47</v>
      </c>
      <c r="D1329" s="4">
        <v>1.9</v>
      </c>
      <c r="E1329" s="4">
        <v>9</v>
      </c>
      <c r="F1329" s="5">
        <v>0.33333333333333331</v>
      </c>
      <c r="G1329" s="6">
        <v>250</v>
      </c>
      <c r="H1329" s="7">
        <v>46250</v>
      </c>
      <c r="I1329" s="7">
        <f>FlightsPivot[[#This Row],[Total Fare]]*10%</f>
        <v>4625</v>
      </c>
      <c r="J1329" s="7">
        <f>FlightsPivot[[#This Row],[Total Fare]]+FlightsPivot[[#This Row],[10% tax ]]</f>
        <v>50875</v>
      </c>
      <c r="K1329" s="4">
        <v>2</v>
      </c>
      <c r="L1329" s="4">
        <v>2014</v>
      </c>
      <c r="M1329" t="str">
        <f>INDEX(RoutesPivot[DepAirport],MATCH($C1329,RoutesPivot[[RouteID]:[RouteID]],0))</f>
        <v>ORD</v>
      </c>
      <c r="N1329" t="str">
        <f>INDEX(RoutesPivot[AirportID],MATCH($C1329,RoutesPivot[[RouteID]:[RouteID]],0))</f>
        <v>PHX</v>
      </c>
      <c r="O1329">
        <f>INDEX(RoutesPivot[Distance],MATCH($C1329,RoutesPivot[[RouteID]:[RouteID]],0))</f>
        <v>1200</v>
      </c>
      <c r="P1329">
        <f>INDEX(RoutesPivot[ListPrice],MATCH($C1329,RoutesPivot[[RouteID]:[RouteID]],0))</f>
        <v>250</v>
      </c>
      <c r="Q1329" t="str">
        <f>INDEX(AirportPivot[AirportName],MATCH($N1329,AirportPivot[[AirportID]:[AirportID]],0))</f>
        <v>Phoenix Sky Harbor International</v>
      </c>
      <c r="R1329">
        <f>INDEX(AirportPivot[Gates (number of available)],MATCH($N1329,AirportPivot[[AirportID]:[AirportID]],0))</f>
        <v>60</v>
      </c>
    </row>
    <row r="1330" spans="1:18" x14ac:dyDescent="0.25">
      <c r="A1330" s="3" t="s">
        <v>1361</v>
      </c>
      <c r="B1330" s="12">
        <v>42336</v>
      </c>
      <c r="C1330" s="4" t="s">
        <v>98</v>
      </c>
      <c r="D1330" s="4">
        <v>5</v>
      </c>
      <c r="E1330" s="4">
        <v>171</v>
      </c>
      <c r="F1330" s="5">
        <v>0.70833333333333337</v>
      </c>
      <c r="G1330" s="6">
        <v>412.5</v>
      </c>
      <c r="H1330" s="7">
        <v>68062.5</v>
      </c>
      <c r="I1330" s="7">
        <f>FlightsPivot[[#This Row],[Total Fare]]*10%</f>
        <v>6806.25</v>
      </c>
      <c r="J1330" s="7">
        <f>FlightsPivot[[#This Row],[Total Fare]]+FlightsPivot[[#This Row],[10% tax ]]</f>
        <v>74868.75</v>
      </c>
      <c r="K1330" s="4">
        <v>11</v>
      </c>
      <c r="L1330" s="4">
        <v>2015</v>
      </c>
      <c r="M1330" t="str">
        <f>INDEX(RoutesPivot[DepAirport],MATCH($C1330,RoutesPivot[[RouteID]:[RouteID]],0))</f>
        <v>ORD</v>
      </c>
      <c r="N1330" t="str">
        <f>INDEX(RoutesPivot[AirportID],MATCH($C1330,RoutesPivot[[RouteID]:[RouteID]],0))</f>
        <v>PHL</v>
      </c>
      <c r="O1330">
        <f>INDEX(RoutesPivot[Distance],MATCH($C1330,RoutesPivot[[RouteID]:[RouteID]],0))</f>
        <v>580</v>
      </c>
      <c r="P1330">
        <f>INDEX(RoutesPivot[ListPrice],MATCH($C1330,RoutesPivot[[RouteID]:[RouteID]],0))</f>
        <v>275</v>
      </c>
      <c r="Q1330" t="str">
        <f>INDEX(AirportPivot[AirportName],MATCH($N1330,AirportPivot[[AirportID]:[AirportID]],0))</f>
        <v>Philadelphia International</v>
      </c>
      <c r="R1330">
        <f>INDEX(AirportPivot[Gates (number of available)],MATCH($N1330,AirportPivot[[AirportID]:[AirportID]],0))</f>
        <v>89</v>
      </c>
    </row>
    <row r="1331" spans="1:18" x14ac:dyDescent="0.25">
      <c r="A1331" s="3" t="s">
        <v>1362</v>
      </c>
      <c r="B1331" s="12">
        <v>42169</v>
      </c>
      <c r="C1331" s="4" t="s">
        <v>70</v>
      </c>
      <c r="D1331" s="4">
        <v>3.1</v>
      </c>
      <c r="E1331" s="4">
        <v>64</v>
      </c>
      <c r="F1331" s="5">
        <v>0.625</v>
      </c>
      <c r="G1331" s="6">
        <v>302.5</v>
      </c>
      <c r="H1331" s="7">
        <v>54752.5</v>
      </c>
      <c r="I1331" s="7">
        <f>FlightsPivot[[#This Row],[Total Fare]]*10%</f>
        <v>5475.25</v>
      </c>
      <c r="J1331" s="7">
        <f>FlightsPivot[[#This Row],[Total Fare]]+FlightsPivot[[#This Row],[10% tax ]]</f>
        <v>60227.75</v>
      </c>
      <c r="K1331" s="4">
        <v>6</v>
      </c>
      <c r="L1331" s="4">
        <v>2015</v>
      </c>
      <c r="M1331" t="str">
        <f>INDEX(RoutesPivot[DepAirport],MATCH($C1331,RoutesPivot[[RouteID]:[RouteID]],0))</f>
        <v>ORD</v>
      </c>
      <c r="N1331" t="str">
        <f>INDEX(RoutesPivot[AirportID],MATCH($C1331,RoutesPivot[[RouteID]:[RouteID]],0))</f>
        <v>LAS</v>
      </c>
      <c r="O1331">
        <f>INDEX(RoutesPivot[Distance],MATCH($C1331,RoutesPivot[[RouteID]:[RouteID]],0))</f>
        <v>1100</v>
      </c>
      <c r="P1331">
        <f>INDEX(RoutesPivot[ListPrice],MATCH($C1331,RoutesPivot[[RouteID]:[RouteID]],0))</f>
        <v>275</v>
      </c>
      <c r="Q1331" t="str">
        <f>INDEX(AirportPivot[AirportName],MATCH($N1331,AirportPivot[[AirportID]:[AirportID]],0))</f>
        <v>McCarran International</v>
      </c>
      <c r="R1331">
        <f>INDEX(AirportPivot[Gates (number of available)],MATCH($N1331,AirportPivot[[AirportID]:[AirportID]],0))</f>
        <v>68</v>
      </c>
    </row>
    <row r="1332" spans="1:18" x14ac:dyDescent="0.25">
      <c r="A1332" s="3" t="s">
        <v>1363</v>
      </c>
      <c r="B1332" s="12">
        <v>42043</v>
      </c>
      <c r="C1332" s="4" t="s">
        <v>53</v>
      </c>
      <c r="D1332" s="4">
        <v>1.4</v>
      </c>
      <c r="E1332" s="4">
        <v>102</v>
      </c>
      <c r="F1332" s="5">
        <v>0.70833333333333337</v>
      </c>
      <c r="G1332" s="6">
        <v>300</v>
      </c>
      <c r="H1332" s="7">
        <v>55500</v>
      </c>
      <c r="I1332" s="7">
        <f>FlightsPivot[[#This Row],[Total Fare]]*10%</f>
        <v>5550</v>
      </c>
      <c r="J1332" s="7">
        <f>FlightsPivot[[#This Row],[Total Fare]]+FlightsPivot[[#This Row],[10% tax ]]</f>
        <v>61050</v>
      </c>
      <c r="K1332" s="4">
        <v>2</v>
      </c>
      <c r="L1332" s="4">
        <v>2015</v>
      </c>
      <c r="M1332" t="str">
        <f>INDEX(RoutesPivot[DepAirport],MATCH($C1332,RoutesPivot[[RouteID]:[RouteID]],0))</f>
        <v>ORD</v>
      </c>
      <c r="N1332" t="str">
        <f>INDEX(RoutesPivot[AirportID],MATCH($C1332,RoutesPivot[[RouteID]:[RouteID]],0))</f>
        <v>FLL</v>
      </c>
      <c r="O1332">
        <f>INDEX(RoutesPivot[Distance],MATCH($C1332,RoutesPivot[[RouteID]:[RouteID]],0))</f>
        <v>940</v>
      </c>
      <c r="P1332">
        <f>INDEX(RoutesPivot[ListPrice],MATCH($C1332,RoutesPivot[[RouteID]:[RouteID]],0))</f>
        <v>300</v>
      </c>
      <c r="Q1332" t="str">
        <f>INDEX(AirportPivot[AirportName],MATCH($N1332,AirportPivot[[AirportID]:[AirportID]],0))</f>
        <v>Fort Lauderdale/Hollywood International</v>
      </c>
      <c r="R1332">
        <f>INDEX(AirportPivot[Gates (number of available)],MATCH($N1332,AirportPivot[[AirportID]:[AirportID]],0))</f>
        <v>55</v>
      </c>
    </row>
    <row r="1333" spans="1:18" x14ac:dyDescent="0.25">
      <c r="A1333" s="3" t="s">
        <v>1364</v>
      </c>
      <c r="B1333" s="12">
        <v>42008</v>
      </c>
      <c r="C1333" s="4" t="s">
        <v>80</v>
      </c>
      <c r="D1333" s="4">
        <v>3.2</v>
      </c>
      <c r="E1333" s="4">
        <v>19</v>
      </c>
      <c r="F1333" s="5">
        <v>0.79166666666666663</v>
      </c>
      <c r="G1333" s="6">
        <v>300</v>
      </c>
      <c r="H1333" s="7">
        <v>55500</v>
      </c>
      <c r="I1333" s="7">
        <f>FlightsPivot[[#This Row],[Total Fare]]*10%</f>
        <v>5550</v>
      </c>
      <c r="J1333" s="7">
        <f>FlightsPivot[[#This Row],[Total Fare]]+FlightsPivot[[#This Row],[10% tax ]]</f>
        <v>61050</v>
      </c>
      <c r="K1333" s="4">
        <v>1</v>
      </c>
      <c r="L1333" s="4">
        <v>2015</v>
      </c>
      <c r="M1333" t="str">
        <f>INDEX(RoutesPivot[DepAirport],MATCH($C1333,RoutesPivot[[RouteID]:[RouteID]],0))</f>
        <v>ORD</v>
      </c>
      <c r="N1333" t="str">
        <f>INDEX(RoutesPivot[AirportID],MATCH($C1333,RoutesPivot[[RouteID]:[RouteID]],0))</f>
        <v>MIA</v>
      </c>
      <c r="O1333">
        <f>INDEX(RoutesPivot[Distance],MATCH($C1333,RoutesPivot[[RouteID]:[RouteID]],0))</f>
        <v>1000</v>
      </c>
      <c r="P1333">
        <f>INDEX(RoutesPivot[ListPrice],MATCH($C1333,RoutesPivot[[RouteID]:[RouteID]],0))</f>
        <v>300</v>
      </c>
      <c r="Q1333" t="str">
        <f>INDEX(AirportPivot[AirportName],MATCH($N1333,AirportPivot[[AirportID]:[AirportID]],0))</f>
        <v>Miami International</v>
      </c>
      <c r="R1333">
        <f>INDEX(AirportPivot[Gates (number of available)],MATCH($N1333,AirportPivot[[AirportID]:[AirportID]],0))</f>
        <v>80</v>
      </c>
    </row>
    <row r="1334" spans="1:18" x14ac:dyDescent="0.25">
      <c r="A1334" s="3" t="s">
        <v>1365</v>
      </c>
      <c r="B1334" s="12">
        <v>42292</v>
      </c>
      <c r="C1334" s="4" t="s">
        <v>86</v>
      </c>
      <c r="D1334" s="4">
        <v>0.8</v>
      </c>
      <c r="E1334" s="4">
        <v>169</v>
      </c>
      <c r="F1334" s="5">
        <v>0.29166666666666669</v>
      </c>
      <c r="G1334" s="6">
        <v>115</v>
      </c>
      <c r="H1334" s="7">
        <v>18975</v>
      </c>
      <c r="I1334" s="7">
        <f>FlightsPivot[[#This Row],[Total Fare]]*10%</f>
        <v>1897.5</v>
      </c>
      <c r="J1334" s="7">
        <f>FlightsPivot[[#This Row],[Total Fare]]+FlightsPivot[[#This Row],[10% tax ]]</f>
        <v>20872.5</v>
      </c>
      <c r="K1334" s="4">
        <v>10</v>
      </c>
      <c r="L1334" s="4">
        <v>2015</v>
      </c>
      <c r="M1334" t="str">
        <f>INDEX(RoutesPivot[DepAirport],MATCH($C1334,RoutesPivot[[RouteID]:[RouteID]],0))</f>
        <v>ORD</v>
      </c>
      <c r="N1334" t="str">
        <f>INDEX(RoutesPivot[AirportID],MATCH($C1334,RoutesPivot[[RouteID]:[RouteID]],0))</f>
        <v>DTW</v>
      </c>
      <c r="O1334">
        <f>INDEX(RoutesPivot[Distance],MATCH($C1334,RoutesPivot[[RouteID]:[RouteID]],0))</f>
        <v>200</v>
      </c>
      <c r="P1334">
        <f>INDEX(RoutesPivot[ListPrice],MATCH($C1334,RoutesPivot[[RouteID]:[RouteID]],0))</f>
        <v>115</v>
      </c>
      <c r="Q1334" t="str">
        <f>INDEX(AirportPivot[AirportName],MATCH($N1334,AirportPivot[[AirportID]:[AirportID]],0))</f>
        <v>Detroit Metropolitan Wayne County</v>
      </c>
      <c r="R1334">
        <f>INDEX(AirportPivot[Gates (number of available)],MATCH($N1334,AirportPivot[[AirportID]:[AirportID]],0))</f>
        <v>60</v>
      </c>
    </row>
    <row r="1335" spans="1:18" x14ac:dyDescent="0.25">
      <c r="A1335" s="3" t="s">
        <v>1366</v>
      </c>
      <c r="B1335" s="12">
        <v>41933</v>
      </c>
      <c r="C1335" s="4" t="s">
        <v>13</v>
      </c>
      <c r="D1335" s="4">
        <v>1.6</v>
      </c>
      <c r="E1335" s="4">
        <v>50</v>
      </c>
      <c r="F1335" s="5">
        <v>0.79166666666666663</v>
      </c>
      <c r="G1335" s="6">
        <v>250</v>
      </c>
      <c r="H1335" s="7">
        <v>41250</v>
      </c>
      <c r="I1335" s="7">
        <f>FlightsPivot[[#This Row],[Total Fare]]*10%</f>
        <v>4125</v>
      </c>
      <c r="J1335" s="7">
        <f>FlightsPivot[[#This Row],[Total Fare]]+FlightsPivot[[#This Row],[10% tax ]]</f>
        <v>45375</v>
      </c>
      <c r="K1335" s="4">
        <v>10</v>
      </c>
      <c r="L1335" s="4">
        <v>2014</v>
      </c>
      <c r="M1335" t="str">
        <f>INDEX(RoutesPivot[DepAirport],MATCH($C1335,RoutesPivot[[RouteID]:[RouteID]],0))</f>
        <v>ORD</v>
      </c>
      <c r="N1335" t="str">
        <f>INDEX(RoutesPivot[AirportID],MATCH($C1335,RoutesPivot[[RouteID]:[RouteID]],0))</f>
        <v>JFK</v>
      </c>
      <c r="O1335">
        <f>INDEX(RoutesPivot[Distance],MATCH($C1335,RoutesPivot[[RouteID]:[RouteID]],0))</f>
        <v>619</v>
      </c>
      <c r="P1335">
        <f>INDEX(RoutesPivot[ListPrice],MATCH($C1335,RoutesPivot[[RouteID]:[RouteID]],0))</f>
        <v>250</v>
      </c>
      <c r="Q1335" t="str">
        <f>INDEX(AirportPivot[AirportName],MATCH($N1335,AirportPivot[[AirportID]:[AirportID]],0))</f>
        <v>John F Kennedy International</v>
      </c>
      <c r="R1335">
        <f>INDEX(AirportPivot[Gates (number of available)],MATCH($N1335,AirportPivot[[AirportID]:[AirportID]],0))</f>
        <v>120</v>
      </c>
    </row>
    <row r="1336" spans="1:18" x14ac:dyDescent="0.25">
      <c r="A1336" s="3" t="s">
        <v>1367</v>
      </c>
      <c r="B1336" s="12">
        <v>42262</v>
      </c>
      <c r="C1336" s="4" t="s">
        <v>70</v>
      </c>
      <c r="D1336" s="4">
        <v>1.8</v>
      </c>
      <c r="E1336" s="4">
        <v>164</v>
      </c>
      <c r="F1336" s="5">
        <v>0.70833333333333337</v>
      </c>
      <c r="G1336" s="6">
        <v>275</v>
      </c>
      <c r="H1336" s="7">
        <v>45375</v>
      </c>
      <c r="I1336" s="7">
        <f>FlightsPivot[[#This Row],[Total Fare]]*10%</f>
        <v>4537.5</v>
      </c>
      <c r="J1336" s="7">
        <f>FlightsPivot[[#This Row],[Total Fare]]+FlightsPivot[[#This Row],[10% tax ]]</f>
        <v>49912.5</v>
      </c>
      <c r="K1336" s="4">
        <v>9</v>
      </c>
      <c r="L1336" s="4">
        <v>2015</v>
      </c>
      <c r="M1336" t="str">
        <f>INDEX(RoutesPivot[DepAirport],MATCH($C1336,RoutesPivot[[RouteID]:[RouteID]],0))</f>
        <v>ORD</v>
      </c>
      <c r="N1336" t="str">
        <f>INDEX(RoutesPivot[AirportID],MATCH($C1336,RoutesPivot[[RouteID]:[RouteID]],0))</f>
        <v>LAS</v>
      </c>
      <c r="O1336">
        <f>INDEX(RoutesPivot[Distance],MATCH($C1336,RoutesPivot[[RouteID]:[RouteID]],0))</f>
        <v>1100</v>
      </c>
      <c r="P1336">
        <f>INDEX(RoutesPivot[ListPrice],MATCH($C1336,RoutesPivot[[RouteID]:[RouteID]],0))</f>
        <v>275</v>
      </c>
      <c r="Q1336" t="str">
        <f>INDEX(AirportPivot[AirportName],MATCH($N1336,AirportPivot[[AirportID]:[AirportID]],0))</f>
        <v>McCarran International</v>
      </c>
      <c r="R1336">
        <f>INDEX(AirportPivot[Gates (number of available)],MATCH($N1336,AirportPivot[[AirportID]:[AirportID]],0))</f>
        <v>68</v>
      </c>
    </row>
    <row r="1337" spans="1:18" x14ac:dyDescent="0.25">
      <c r="A1337" s="3" t="s">
        <v>1368</v>
      </c>
      <c r="B1337" s="12">
        <v>41964</v>
      </c>
      <c r="C1337" s="4" t="s">
        <v>70</v>
      </c>
      <c r="D1337" s="4">
        <v>2.1</v>
      </c>
      <c r="E1337" s="4">
        <v>96</v>
      </c>
      <c r="F1337" s="5">
        <v>0.75</v>
      </c>
      <c r="G1337" s="6">
        <v>275</v>
      </c>
      <c r="H1337" s="7">
        <v>50875</v>
      </c>
      <c r="I1337" s="7">
        <f>FlightsPivot[[#This Row],[Total Fare]]*10%</f>
        <v>5087.5</v>
      </c>
      <c r="J1337" s="7">
        <f>FlightsPivot[[#This Row],[Total Fare]]+FlightsPivot[[#This Row],[10% tax ]]</f>
        <v>55962.5</v>
      </c>
      <c r="K1337" s="4">
        <v>11</v>
      </c>
      <c r="L1337" s="4">
        <v>2014</v>
      </c>
      <c r="M1337" t="str">
        <f>INDEX(RoutesPivot[DepAirport],MATCH($C1337,RoutesPivot[[RouteID]:[RouteID]],0))</f>
        <v>ORD</v>
      </c>
      <c r="N1337" t="str">
        <f>INDEX(RoutesPivot[AirportID],MATCH($C1337,RoutesPivot[[RouteID]:[RouteID]],0))</f>
        <v>LAS</v>
      </c>
      <c r="O1337">
        <f>INDEX(RoutesPivot[Distance],MATCH($C1337,RoutesPivot[[RouteID]:[RouteID]],0))</f>
        <v>1100</v>
      </c>
      <c r="P1337">
        <f>INDEX(RoutesPivot[ListPrice],MATCH($C1337,RoutesPivot[[RouteID]:[RouteID]],0))</f>
        <v>275</v>
      </c>
      <c r="Q1337" t="str">
        <f>INDEX(AirportPivot[AirportName],MATCH($N1337,AirportPivot[[AirportID]:[AirportID]],0))</f>
        <v>McCarran International</v>
      </c>
      <c r="R1337">
        <f>INDEX(AirportPivot[Gates (number of available)],MATCH($N1337,AirportPivot[[AirportID]:[AirportID]],0))</f>
        <v>68</v>
      </c>
    </row>
    <row r="1338" spans="1:18" x14ac:dyDescent="0.25">
      <c r="A1338" s="3" t="s">
        <v>1369</v>
      </c>
      <c r="B1338" s="12">
        <v>42281</v>
      </c>
      <c r="C1338" s="4" t="s">
        <v>33</v>
      </c>
      <c r="D1338" s="4">
        <v>1.5</v>
      </c>
      <c r="E1338" s="4">
        <v>120</v>
      </c>
      <c r="F1338" s="5">
        <v>0.83333333333333337</v>
      </c>
      <c r="G1338" s="6">
        <v>375</v>
      </c>
      <c r="H1338" s="7">
        <v>69375</v>
      </c>
      <c r="I1338" s="7">
        <f>FlightsPivot[[#This Row],[Total Fare]]*10%</f>
        <v>6937.5</v>
      </c>
      <c r="J1338" s="7">
        <f>FlightsPivot[[#This Row],[Total Fare]]+FlightsPivot[[#This Row],[10% tax ]]</f>
        <v>76312.5</v>
      </c>
      <c r="K1338" s="4">
        <v>10</v>
      </c>
      <c r="L1338" s="4">
        <v>2015</v>
      </c>
      <c r="M1338" t="str">
        <f>INDEX(RoutesPivot[DepAirport],MATCH($C1338,RoutesPivot[[RouteID]:[RouteID]],0))</f>
        <v>ORD</v>
      </c>
      <c r="N1338" t="str">
        <f>INDEX(RoutesPivot[AirportID],MATCH($C1338,RoutesPivot[[RouteID]:[RouteID]],0))</f>
        <v>SFO</v>
      </c>
      <c r="O1338">
        <f>INDEX(RoutesPivot[Distance],MATCH($C1338,RoutesPivot[[RouteID]:[RouteID]],0))</f>
        <v>1600</v>
      </c>
      <c r="P1338">
        <f>INDEX(RoutesPivot[ListPrice],MATCH($C1338,RoutesPivot[[RouteID]:[RouteID]],0))</f>
        <v>375</v>
      </c>
      <c r="Q1338" t="str">
        <f>INDEX(AirportPivot[AirportName],MATCH($N1338,AirportPivot[[AirportID]:[AirportID]],0))</f>
        <v>San Francisco International</v>
      </c>
      <c r="R1338">
        <f>INDEX(AirportPivot[Gates (number of available)],MATCH($N1338,AirportPivot[[AirportID]:[AirportID]],0))</f>
        <v>70</v>
      </c>
    </row>
    <row r="1339" spans="1:18" x14ac:dyDescent="0.25">
      <c r="A1339" s="3" t="s">
        <v>1370</v>
      </c>
      <c r="B1339" s="12">
        <v>42238</v>
      </c>
      <c r="C1339" s="4" t="s">
        <v>80</v>
      </c>
      <c r="D1339" s="4">
        <v>2</v>
      </c>
      <c r="E1339" s="4">
        <v>38</v>
      </c>
      <c r="F1339" s="5">
        <v>0.33333333333333331</v>
      </c>
      <c r="G1339" s="6">
        <v>330</v>
      </c>
      <c r="H1339" s="7">
        <v>54450</v>
      </c>
      <c r="I1339" s="7">
        <f>FlightsPivot[[#This Row],[Total Fare]]*10%</f>
        <v>5445</v>
      </c>
      <c r="J1339" s="7">
        <f>FlightsPivot[[#This Row],[Total Fare]]+FlightsPivot[[#This Row],[10% tax ]]</f>
        <v>59895</v>
      </c>
      <c r="K1339" s="4">
        <v>8</v>
      </c>
      <c r="L1339" s="4">
        <v>2015</v>
      </c>
      <c r="M1339" t="str">
        <f>INDEX(RoutesPivot[DepAirport],MATCH($C1339,RoutesPivot[[RouteID]:[RouteID]],0))</f>
        <v>ORD</v>
      </c>
      <c r="N1339" t="str">
        <f>INDEX(RoutesPivot[AirportID],MATCH($C1339,RoutesPivot[[RouteID]:[RouteID]],0))</f>
        <v>MIA</v>
      </c>
      <c r="O1339">
        <f>INDEX(RoutesPivot[Distance],MATCH($C1339,RoutesPivot[[RouteID]:[RouteID]],0))</f>
        <v>1000</v>
      </c>
      <c r="P1339">
        <f>INDEX(RoutesPivot[ListPrice],MATCH($C1339,RoutesPivot[[RouteID]:[RouteID]],0))</f>
        <v>300</v>
      </c>
      <c r="Q1339" t="str">
        <f>INDEX(AirportPivot[AirportName],MATCH($N1339,AirportPivot[[AirportID]:[AirportID]],0))</f>
        <v>Miami International</v>
      </c>
      <c r="R1339">
        <f>INDEX(AirportPivot[Gates (number of available)],MATCH($N1339,AirportPivot[[AirportID]:[AirportID]],0))</f>
        <v>80</v>
      </c>
    </row>
    <row r="1340" spans="1:18" x14ac:dyDescent="0.25">
      <c r="A1340" s="3" t="s">
        <v>1371</v>
      </c>
      <c r="B1340" s="12">
        <v>41849</v>
      </c>
      <c r="C1340" s="4" t="s">
        <v>80</v>
      </c>
      <c r="D1340" s="4">
        <v>1.4</v>
      </c>
      <c r="E1340" s="4">
        <v>53</v>
      </c>
      <c r="F1340" s="5">
        <v>0.70833333333333337</v>
      </c>
      <c r="G1340" s="6">
        <v>330</v>
      </c>
      <c r="H1340" s="7">
        <v>54450</v>
      </c>
      <c r="I1340" s="7">
        <f>FlightsPivot[[#This Row],[Total Fare]]*10%</f>
        <v>5445</v>
      </c>
      <c r="J1340" s="7">
        <f>FlightsPivot[[#This Row],[Total Fare]]+FlightsPivot[[#This Row],[10% tax ]]</f>
        <v>59895</v>
      </c>
      <c r="K1340" s="4">
        <v>7</v>
      </c>
      <c r="L1340" s="4">
        <v>2014</v>
      </c>
      <c r="M1340" t="str">
        <f>INDEX(RoutesPivot[DepAirport],MATCH($C1340,RoutesPivot[[RouteID]:[RouteID]],0))</f>
        <v>ORD</v>
      </c>
      <c r="N1340" t="str">
        <f>INDEX(RoutesPivot[AirportID],MATCH($C1340,RoutesPivot[[RouteID]:[RouteID]],0))</f>
        <v>MIA</v>
      </c>
      <c r="O1340">
        <f>INDEX(RoutesPivot[Distance],MATCH($C1340,RoutesPivot[[RouteID]:[RouteID]],0))</f>
        <v>1000</v>
      </c>
      <c r="P1340">
        <f>INDEX(RoutesPivot[ListPrice],MATCH($C1340,RoutesPivot[[RouteID]:[RouteID]],0))</f>
        <v>300</v>
      </c>
      <c r="Q1340" t="str">
        <f>INDEX(AirportPivot[AirportName],MATCH($N1340,AirportPivot[[AirportID]:[AirportID]],0))</f>
        <v>Miami International</v>
      </c>
      <c r="R1340">
        <f>INDEX(AirportPivot[Gates (number of available)],MATCH($N1340,AirportPivot[[AirportID]:[AirportID]],0))</f>
        <v>80</v>
      </c>
    </row>
    <row r="1341" spans="1:18" x14ac:dyDescent="0.25">
      <c r="A1341" s="3" t="s">
        <v>1372</v>
      </c>
      <c r="B1341" s="12">
        <v>42335</v>
      </c>
      <c r="C1341" s="4" t="s">
        <v>23</v>
      </c>
      <c r="D1341" s="4">
        <v>3.9</v>
      </c>
      <c r="E1341" s="4">
        <v>153</v>
      </c>
      <c r="F1341" s="5">
        <v>0.33333333333333331</v>
      </c>
      <c r="G1341" s="6">
        <v>450</v>
      </c>
      <c r="H1341" s="7">
        <v>74250</v>
      </c>
      <c r="I1341" s="7">
        <f>FlightsPivot[[#This Row],[Total Fare]]*10%</f>
        <v>7425</v>
      </c>
      <c r="J1341" s="7">
        <f>FlightsPivot[[#This Row],[Total Fare]]+FlightsPivot[[#This Row],[10% tax ]]</f>
        <v>81675</v>
      </c>
      <c r="K1341" s="4">
        <v>11</v>
      </c>
      <c r="L1341" s="4">
        <v>2015</v>
      </c>
      <c r="M1341" t="str">
        <f>INDEX(RoutesPivot[DepAirport],MATCH($C1341,RoutesPivot[[RouteID]:[RouteID]],0))</f>
        <v>ORD</v>
      </c>
      <c r="N1341" t="str">
        <f>INDEX(RoutesPivot[AirportID],MATCH($C1341,RoutesPivot[[RouteID]:[RouteID]],0))</f>
        <v>DEN</v>
      </c>
      <c r="O1341">
        <f>INDEX(RoutesPivot[Distance],MATCH($C1341,RoutesPivot[[RouteID]:[RouteID]],0))</f>
        <v>800</v>
      </c>
      <c r="P1341">
        <f>INDEX(RoutesPivot[ListPrice],MATCH($C1341,RoutesPivot[[RouteID]:[RouteID]],0))</f>
        <v>300</v>
      </c>
      <c r="Q1341" t="str">
        <f>INDEX(AirportPivot[AirportName],MATCH($N1341,AirportPivot[[AirportID]:[AirportID]],0))</f>
        <v>Denver International</v>
      </c>
      <c r="R1341">
        <f>INDEX(AirportPivot[Gates (number of available)],MATCH($N1341,AirportPivot[[AirportID]:[AirportID]],0))</f>
        <v>75</v>
      </c>
    </row>
    <row r="1342" spans="1:18" x14ac:dyDescent="0.25">
      <c r="A1342" s="3" t="s">
        <v>1373</v>
      </c>
      <c r="B1342" s="12">
        <v>42305</v>
      </c>
      <c r="C1342" s="4" t="s">
        <v>86</v>
      </c>
      <c r="D1342" s="4">
        <v>2.4</v>
      </c>
      <c r="E1342" s="4">
        <v>141</v>
      </c>
      <c r="F1342" s="5">
        <v>0.83333333333333337</v>
      </c>
      <c r="G1342" s="6">
        <v>115</v>
      </c>
      <c r="H1342" s="7">
        <v>21275</v>
      </c>
      <c r="I1342" s="7">
        <f>FlightsPivot[[#This Row],[Total Fare]]*10%</f>
        <v>2127.5</v>
      </c>
      <c r="J1342" s="7">
        <f>FlightsPivot[[#This Row],[Total Fare]]+FlightsPivot[[#This Row],[10% tax ]]</f>
        <v>23402.5</v>
      </c>
      <c r="K1342" s="4">
        <v>10</v>
      </c>
      <c r="L1342" s="4">
        <v>2015</v>
      </c>
      <c r="M1342" t="str">
        <f>INDEX(RoutesPivot[DepAirport],MATCH($C1342,RoutesPivot[[RouteID]:[RouteID]],0))</f>
        <v>ORD</v>
      </c>
      <c r="N1342" t="str">
        <f>INDEX(RoutesPivot[AirportID],MATCH($C1342,RoutesPivot[[RouteID]:[RouteID]],0))</f>
        <v>DTW</v>
      </c>
      <c r="O1342">
        <f>INDEX(RoutesPivot[Distance],MATCH($C1342,RoutesPivot[[RouteID]:[RouteID]],0))</f>
        <v>200</v>
      </c>
      <c r="P1342">
        <f>INDEX(RoutesPivot[ListPrice],MATCH($C1342,RoutesPivot[[RouteID]:[RouteID]],0))</f>
        <v>115</v>
      </c>
      <c r="Q1342" t="str">
        <f>INDEX(AirportPivot[AirportName],MATCH($N1342,AirportPivot[[AirportID]:[AirportID]],0))</f>
        <v>Detroit Metropolitan Wayne County</v>
      </c>
      <c r="R1342">
        <f>INDEX(AirportPivot[Gates (number of available)],MATCH($N1342,AirportPivot[[AirportID]:[AirportID]],0))</f>
        <v>60</v>
      </c>
    </row>
    <row r="1343" spans="1:18" x14ac:dyDescent="0.25">
      <c r="A1343" s="3" t="s">
        <v>1374</v>
      </c>
      <c r="B1343" s="12">
        <v>41716</v>
      </c>
      <c r="C1343" s="4" t="s">
        <v>30</v>
      </c>
      <c r="D1343" s="4">
        <v>1.7</v>
      </c>
      <c r="E1343" s="4">
        <v>184</v>
      </c>
      <c r="F1343" s="5">
        <v>0.58333333333333337</v>
      </c>
      <c r="G1343" s="6">
        <v>250</v>
      </c>
      <c r="H1343" s="7">
        <v>41250</v>
      </c>
      <c r="I1343" s="7">
        <f>FlightsPivot[[#This Row],[Total Fare]]*10%</f>
        <v>4125</v>
      </c>
      <c r="J1343" s="7">
        <f>FlightsPivot[[#This Row],[Total Fare]]+FlightsPivot[[#This Row],[10% tax ]]</f>
        <v>45375</v>
      </c>
      <c r="K1343" s="4">
        <v>3</v>
      </c>
      <c r="L1343" s="4">
        <v>2014</v>
      </c>
      <c r="M1343" t="str">
        <f>INDEX(RoutesPivot[DepAirport],MATCH($C1343,RoutesPivot[[RouteID]:[RouteID]],0))</f>
        <v>ORD</v>
      </c>
      <c r="N1343" t="str">
        <f>INDEX(RoutesPivot[AirportID],MATCH($C1343,RoutesPivot[[RouteID]:[RouteID]],0))</f>
        <v>MCO</v>
      </c>
      <c r="O1343">
        <f>INDEX(RoutesPivot[Distance],MATCH($C1343,RoutesPivot[[RouteID]:[RouteID]],0))</f>
        <v>850</v>
      </c>
      <c r="P1343">
        <f>INDEX(RoutesPivot[ListPrice],MATCH($C1343,RoutesPivot[[RouteID]:[RouteID]],0))</f>
        <v>250</v>
      </c>
      <c r="Q1343" t="str">
        <f>INDEX(AirportPivot[AirportName],MATCH($N1343,AirportPivot[[AirportID]:[AirportID]],0))</f>
        <v>Orlando International</v>
      </c>
      <c r="R1343">
        <f>INDEX(AirportPivot[Gates (number of available)],MATCH($N1343,AirportPivot[[AirportID]:[AirportID]],0))</f>
        <v>67</v>
      </c>
    </row>
    <row r="1344" spans="1:18" x14ac:dyDescent="0.25">
      <c r="A1344" s="3" t="s">
        <v>1375</v>
      </c>
      <c r="B1344" s="12">
        <v>41838</v>
      </c>
      <c r="C1344" s="4" t="s">
        <v>33</v>
      </c>
      <c r="D1344" s="4">
        <v>2</v>
      </c>
      <c r="E1344" s="4">
        <v>205</v>
      </c>
      <c r="F1344" s="5">
        <v>0.79166666666666663</v>
      </c>
      <c r="G1344" s="6">
        <v>412.5</v>
      </c>
      <c r="H1344" s="7">
        <v>68062.5</v>
      </c>
      <c r="I1344" s="7">
        <f>FlightsPivot[[#This Row],[Total Fare]]*10%</f>
        <v>6806.25</v>
      </c>
      <c r="J1344" s="7">
        <f>FlightsPivot[[#This Row],[Total Fare]]+FlightsPivot[[#This Row],[10% tax ]]</f>
        <v>74868.75</v>
      </c>
      <c r="K1344" s="4">
        <v>7</v>
      </c>
      <c r="L1344" s="4">
        <v>2014</v>
      </c>
      <c r="M1344" t="str">
        <f>INDEX(RoutesPivot[DepAirport],MATCH($C1344,RoutesPivot[[RouteID]:[RouteID]],0))</f>
        <v>ORD</v>
      </c>
      <c r="N1344" t="str">
        <f>INDEX(RoutesPivot[AirportID],MATCH($C1344,RoutesPivot[[RouteID]:[RouteID]],0))</f>
        <v>SFO</v>
      </c>
      <c r="O1344">
        <f>INDEX(RoutesPivot[Distance],MATCH($C1344,RoutesPivot[[RouteID]:[RouteID]],0))</f>
        <v>1600</v>
      </c>
      <c r="P1344">
        <f>INDEX(RoutesPivot[ListPrice],MATCH($C1344,RoutesPivot[[RouteID]:[RouteID]],0))</f>
        <v>375</v>
      </c>
      <c r="Q1344" t="str">
        <f>INDEX(AirportPivot[AirportName],MATCH($N1344,AirportPivot[[AirportID]:[AirportID]],0))</f>
        <v>San Francisco International</v>
      </c>
      <c r="R1344">
        <f>INDEX(AirportPivot[Gates (number of available)],MATCH($N1344,AirportPivot[[AirportID]:[AirportID]],0))</f>
        <v>70</v>
      </c>
    </row>
    <row r="1345" spans="1:18" x14ac:dyDescent="0.25">
      <c r="A1345" s="3" t="s">
        <v>1376</v>
      </c>
      <c r="B1345" s="12">
        <v>42159</v>
      </c>
      <c r="C1345" s="4" t="s">
        <v>83</v>
      </c>
      <c r="D1345" s="4">
        <v>1</v>
      </c>
      <c r="E1345" s="4">
        <v>41</v>
      </c>
      <c r="F1345" s="5">
        <v>0.58333333333333337</v>
      </c>
      <c r="G1345" s="6">
        <v>264</v>
      </c>
      <c r="H1345" s="7">
        <v>43560</v>
      </c>
      <c r="I1345" s="7">
        <f>FlightsPivot[[#This Row],[Total Fare]]*10%</f>
        <v>4356</v>
      </c>
      <c r="J1345" s="7">
        <f>FlightsPivot[[#This Row],[Total Fare]]+FlightsPivot[[#This Row],[10% tax ]]</f>
        <v>47916</v>
      </c>
      <c r="K1345" s="4">
        <v>6</v>
      </c>
      <c r="L1345" s="4">
        <v>2015</v>
      </c>
      <c r="M1345" t="str">
        <f>INDEX(RoutesPivot[DepAirport],MATCH($C1345,RoutesPivot[[RouteID]:[RouteID]],0))</f>
        <v>ORD</v>
      </c>
      <c r="N1345" t="str">
        <f>INDEX(RoutesPivot[AirportID],MATCH($C1345,RoutesPivot[[RouteID]:[RouteID]],0))</f>
        <v>BWI</v>
      </c>
      <c r="O1345">
        <f>INDEX(RoutesPivot[Distance],MATCH($C1345,RoutesPivot[[RouteID]:[RouteID]],0))</f>
        <v>520</v>
      </c>
      <c r="P1345">
        <f>INDEX(RoutesPivot[ListPrice],MATCH($C1345,RoutesPivot[[RouteID]:[RouteID]],0))</f>
        <v>240</v>
      </c>
      <c r="Q1345" t="str">
        <f>INDEX(AirportPivot[AirportName],MATCH($N1345,AirportPivot[[AirportID]:[AirportID]],0))</f>
        <v>Baltimore/Washington International Thurgood Marshall</v>
      </c>
      <c r="R1345">
        <f>INDEX(AirportPivot[Gates (number of available)],MATCH($N1345,AirportPivot[[AirportID]:[AirportID]],0))</f>
        <v>58</v>
      </c>
    </row>
    <row r="1346" spans="1:18" x14ac:dyDescent="0.25">
      <c r="A1346" s="3" t="s">
        <v>1377</v>
      </c>
      <c r="B1346" s="12">
        <v>41910</v>
      </c>
      <c r="C1346" s="4" t="s">
        <v>19</v>
      </c>
      <c r="D1346" s="4">
        <v>3.5</v>
      </c>
      <c r="E1346" s="4">
        <v>65</v>
      </c>
      <c r="F1346" s="5">
        <v>0.70833333333333337</v>
      </c>
      <c r="G1346" s="6">
        <v>200</v>
      </c>
      <c r="H1346" s="7">
        <v>36200</v>
      </c>
      <c r="I1346" s="7">
        <f>FlightsPivot[[#This Row],[Total Fare]]*10%</f>
        <v>3620</v>
      </c>
      <c r="J1346" s="7">
        <f>FlightsPivot[[#This Row],[Total Fare]]+FlightsPivot[[#This Row],[10% tax ]]</f>
        <v>39820</v>
      </c>
      <c r="K1346" s="4">
        <v>9</v>
      </c>
      <c r="L1346" s="4">
        <v>2014</v>
      </c>
      <c r="M1346" t="str">
        <f>INDEX(RoutesPivot[DepAirport],MATCH($C1346,RoutesPivot[[RouteID]:[RouteID]],0))</f>
        <v>ORD</v>
      </c>
      <c r="N1346" t="str">
        <f>INDEX(RoutesPivot[AirportID],MATCH($C1346,RoutesPivot[[RouteID]:[RouteID]],0))</f>
        <v>IAH</v>
      </c>
      <c r="O1346">
        <f>INDEX(RoutesPivot[Distance],MATCH($C1346,RoutesPivot[[RouteID]:[RouteID]],0))</f>
        <v>800</v>
      </c>
      <c r="P1346">
        <f>INDEX(RoutesPivot[ListPrice],MATCH($C1346,RoutesPivot[[RouteID]:[RouteID]],0))</f>
        <v>200</v>
      </c>
      <c r="Q1346" t="str">
        <f>INDEX(AirportPivot[AirportName],MATCH($N1346,AirportPivot[[AirportID]:[AirportID]],0))</f>
        <v>George Bush Intercontinental/Houston</v>
      </c>
      <c r="R1346">
        <f>INDEX(AirportPivot[Gates (number of available)],MATCH($N1346,AirportPivot[[AirportID]:[AirportID]],0))</f>
        <v>80</v>
      </c>
    </row>
    <row r="1347" spans="1:18" x14ac:dyDescent="0.25">
      <c r="A1347" s="3" t="s">
        <v>1378</v>
      </c>
      <c r="B1347" s="12">
        <v>42320</v>
      </c>
      <c r="C1347" s="4" t="s">
        <v>33</v>
      </c>
      <c r="D1347" s="4">
        <v>2</v>
      </c>
      <c r="E1347" s="4">
        <v>16</v>
      </c>
      <c r="F1347" s="5">
        <v>0.75</v>
      </c>
      <c r="G1347" s="6">
        <v>375</v>
      </c>
      <c r="H1347" s="7">
        <v>69375</v>
      </c>
      <c r="I1347" s="7">
        <f>FlightsPivot[[#This Row],[Total Fare]]*10%</f>
        <v>6937.5</v>
      </c>
      <c r="J1347" s="7">
        <f>FlightsPivot[[#This Row],[Total Fare]]+FlightsPivot[[#This Row],[10% tax ]]</f>
        <v>76312.5</v>
      </c>
      <c r="K1347" s="4">
        <v>11</v>
      </c>
      <c r="L1347" s="4">
        <v>2015</v>
      </c>
      <c r="M1347" t="str">
        <f>INDEX(RoutesPivot[DepAirport],MATCH($C1347,RoutesPivot[[RouteID]:[RouteID]],0))</f>
        <v>ORD</v>
      </c>
      <c r="N1347" t="str">
        <f>INDEX(RoutesPivot[AirportID],MATCH($C1347,RoutesPivot[[RouteID]:[RouteID]],0))</f>
        <v>SFO</v>
      </c>
      <c r="O1347">
        <f>INDEX(RoutesPivot[Distance],MATCH($C1347,RoutesPivot[[RouteID]:[RouteID]],0))</f>
        <v>1600</v>
      </c>
      <c r="P1347">
        <f>INDEX(RoutesPivot[ListPrice],MATCH($C1347,RoutesPivot[[RouteID]:[RouteID]],0))</f>
        <v>375</v>
      </c>
      <c r="Q1347" t="str">
        <f>INDEX(AirportPivot[AirportName],MATCH($N1347,AirportPivot[[AirportID]:[AirportID]],0))</f>
        <v>San Francisco International</v>
      </c>
      <c r="R1347">
        <f>INDEX(AirportPivot[Gates (number of available)],MATCH($N1347,AirportPivot[[AirportID]:[AirportID]],0))</f>
        <v>70</v>
      </c>
    </row>
    <row r="1348" spans="1:18" x14ac:dyDescent="0.25">
      <c r="A1348" s="3" t="s">
        <v>1379</v>
      </c>
      <c r="B1348" s="12">
        <v>41907</v>
      </c>
      <c r="C1348" s="4" t="s">
        <v>21</v>
      </c>
      <c r="D1348" s="4">
        <v>1.7</v>
      </c>
      <c r="E1348" s="4">
        <v>5</v>
      </c>
      <c r="F1348" s="5">
        <v>0.60416666666666663</v>
      </c>
      <c r="G1348" s="6">
        <v>125</v>
      </c>
      <c r="H1348" s="7">
        <v>23125</v>
      </c>
      <c r="I1348" s="7">
        <f>FlightsPivot[[#This Row],[Total Fare]]*10%</f>
        <v>2312.5</v>
      </c>
      <c r="J1348" s="7">
        <f>FlightsPivot[[#This Row],[Total Fare]]+FlightsPivot[[#This Row],[10% tax ]]</f>
        <v>25437.5</v>
      </c>
      <c r="K1348" s="4">
        <v>9</v>
      </c>
      <c r="L1348" s="4">
        <v>2014</v>
      </c>
      <c r="M1348" t="str">
        <f>INDEX(RoutesPivot[DepAirport],MATCH($C1348,RoutesPivot[[RouteID]:[RouteID]],0))</f>
        <v>ORD</v>
      </c>
      <c r="N1348" t="str">
        <f>INDEX(RoutesPivot[AirportID],MATCH($C1348,RoutesPivot[[RouteID]:[RouteID]],0))</f>
        <v>CLT</v>
      </c>
      <c r="O1348">
        <f>INDEX(RoutesPivot[Distance],MATCH($C1348,RoutesPivot[[RouteID]:[RouteID]],0))</f>
        <v>700</v>
      </c>
      <c r="P1348">
        <f>INDEX(RoutesPivot[ListPrice],MATCH($C1348,RoutesPivot[[RouteID]:[RouteID]],0))</f>
        <v>125</v>
      </c>
      <c r="Q1348" t="str">
        <f>INDEX(AirportPivot[AirportName],MATCH($N1348,AirportPivot[[AirportID]:[AirportID]],0))</f>
        <v>Charlotte/Douglas International</v>
      </c>
      <c r="R1348">
        <f>INDEX(AirportPivot[Gates (number of available)],MATCH($N1348,AirportPivot[[AirportID]:[AirportID]],0))</f>
        <v>65</v>
      </c>
    </row>
    <row r="1349" spans="1:18" x14ac:dyDescent="0.25">
      <c r="A1349" s="3" t="s">
        <v>1380</v>
      </c>
      <c r="B1349" s="12">
        <v>42192</v>
      </c>
      <c r="C1349" s="4" t="s">
        <v>47</v>
      </c>
      <c r="D1349" s="4">
        <v>2.2000000000000002</v>
      </c>
      <c r="E1349" s="4">
        <v>36</v>
      </c>
      <c r="F1349" s="5">
        <v>0.8125</v>
      </c>
      <c r="G1349" s="6">
        <v>275</v>
      </c>
      <c r="H1349" s="7">
        <v>45375</v>
      </c>
      <c r="I1349" s="7">
        <f>FlightsPivot[[#This Row],[Total Fare]]*10%</f>
        <v>4537.5</v>
      </c>
      <c r="J1349" s="7">
        <f>FlightsPivot[[#This Row],[Total Fare]]+FlightsPivot[[#This Row],[10% tax ]]</f>
        <v>49912.5</v>
      </c>
      <c r="K1349" s="4">
        <v>7</v>
      </c>
      <c r="L1349" s="4">
        <v>2015</v>
      </c>
      <c r="M1349" t="str">
        <f>INDEX(RoutesPivot[DepAirport],MATCH($C1349,RoutesPivot[[RouteID]:[RouteID]],0))</f>
        <v>ORD</v>
      </c>
      <c r="N1349" t="str">
        <f>INDEX(RoutesPivot[AirportID],MATCH($C1349,RoutesPivot[[RouteID]:[RouteID]],0))</f>
        <v>PHX</v>
      </c>
      <c r="O1349">
        <f>INDEX(RoutesPivot[Distance],MATCH($C1349,RoutesPivot[[RouteID]:[RouteID]],0))</f>
        <v>1200</v>
      </c>
      <c r="P1349">
        <f>INDEX(RoutesPivot[ListPrice],MATCH($C1349,RoutesPivot[[RouteID]:[RouteID]],0))</f>
        <v>250</v>
      </c>
      <c r="Q1349" t="str">
        <f>INDEX(AirportPivot[AirportName],MATCH($N1349,AirportPivot[[AirportID]:[AirportID]],0))</f>
        <v>Phoenix Sky Harbor International</v>
      </c>
      <c r="R1349">
        <f>INDEX(AirportPivot[Gates (number of available)],MATCH($N1349,AirportPivot[[AirportID]:[AirportID]],0))</f>
        <v>60</v>
      </c>
    </row>
    <row r="1350" spans="1:18" x14ac:dyDescent="0.25">
      <c r="A1350" s="3" t="s">
        <v>1381</v>
      </c>
      <c r="B1350" s="12">
        <v>41755</v>
      </c>
      <c r="C1350" s="4" t="s">
        <v>98</v>
      </c>
      <c r="D1350" s="4">
        <v>4.5</v>
      </c>
      <c r="E1350" s="4">
        <v>109</v>
      </c>
      <c r="F1350" s="5">
        <v>0.625</v>
      </c>
      <c r="G1350" s="6">
        <v>275</v>
      </c>
      <c r="H1350" s="7">
        <v>50875</v>
      </c>
      <c r="I1350" s="7">
        <f>FlightsPivot[[#This Row],[Total Fare]]*10%</f>
        <v>5087.5</v>
      </c>
      <c r="J1350" s="7">
        <f>FlightsPivot[[#This Row],[Total Fare]]+FlightsPivot[[#This Row],[10% tax ]]</f>
        <v>55962.5</v>
      </c>
      <c r="K1350" s="4">
        <v>4</v>
      </c>
      <c r="L1350" s="4">
        <v>2014</v>
      </c>
      <c r="M1350" t="str">
        <f>INDEX(RoutesPivot[DepAirport],MATCH($C1350,RoutesPivot[[RouteID]:[RouteID]],0))</f>
        <v>ORD</v>
      </c>
      <c r="N1350" t="str">
        <f>INDEX(RoutesPivot[AirportID],MATCH($C1350,RoutesPivot[[RouteID]:[RouteID]],0))</f>
        <v>PHL</v>
      </c>
      <c r="O1350">
        <f>INDEX(RoutesPivot[Distance],MATCH($C1350,RoutesPivot[[RouteID]:[RouteID]],0))</f>
        <v>580</v>
      </c>
      <c r="P1350">
        <f>INDEX(RoutesPivot[ListPrice],MATCH($C1350,RoutesPivot[[RouteID]:[RouteID]],0))</f>
        <v>275</v>
      </c>
      <c r="Q1350" t="str">
        <f>INDEX(AirportPivot[AirportName],MATCH($N1350,AirportPivot[[AirportID]:[AirportID]],0))</f>
        <v>Philadelphia International</v>
      </c>
      <c r="R1350">
        <f>INDEX(AirportPivot[Gates (number of available)],MATCH($N1350,AirportPivot[[AirportID]:[AirportID]],0))</f>
        <v>89</v>
      </c>
    </row>
    <row r="1351" spans="1:18" x14ac:dyDescent="0.25">
      <c r="A1351" s="3" t="s">
        <v>1382</v>
      </c>
      <c r="B1351" s="12">
        <v>42200</v>
      </c>
      <c r="C1351" s="4" t="s">
        <v>50</v>
      </c>
      <c r="D1351" s="4">
        <v>2.5</v>
      </c>
      <c r="E1351" s="4">
        <v>126</v>
      </c>
      <c r="F1351" s="5">
        <v>0.58333333333333337</v>
      </c>
      <c r="G1351" s="6">
        <v>302.5</v>
      </c>
      <c r="H1351" s="7">
        <v>55962.5</v>
      </c>
      <c r="I1351" s="7">
        <f>FlightsPivot[[#This Row],[Total Fare]]*10%</f>
        <v>5596.25</v>
      </c>
      <c r="J1351" s="7">
        <f>FlightsPivot[[#This Row],[Total Fare]]+FlightsPivot[[#This Row],[10% tax ]]</f>
        <v>61558.75</v>
      </c>
      <c r="K1351" s="4">
        <v>7</v>
      </c>
      <c r="L1351" s="4">
        <v>2015</v>
      </c>
      <c r="M1351" t="str">
        <f>INDEX(RoutesPivot[DepAirport],MATCH($C1351,RoutesPivot[[RouteID]:[RouteID]],0))</f>
        <v>ORD</v>
      </c>
      <c r="N1351" t="str">
        <f>INDEX(RoutesPivot[AirportID],MATCH($C1351,RoutesPivot[[RouteID]:[RouteID]],0))</f>
        <v>LGA</v>
      </c>
      <c r="O1351">
        <f>INDEX(RoutesPivot[Distance],MATCH($C1351,RoutesPivot[[RouteID]:[RouteID]],0))</f>
        <v>610</v>
      </c>
      <c r="P1351">
        <f>INDEX(RoutesPivot[ListPrice],MATCH($C1351,RoutesPivot[[RouteID]:[RouteID]],0))</f>
        <v>275</v>
      </c>
      <c r="Q1351" t="str">
        <f>INDEX(AirportPivot[AirportName],MATCH($N1351,AirportPivot[[AirportID]:[AirportID]],0))</f>
        <v>Laguardia</v>
      </c>
      <c r="R1351">
        <f>INDEX(AirportPivot[Gates (number of available)],MATCH($N1351,AirportPivot[[AirportID]:[AirportID]],0))</f>
        <v>66</v>
      </c>
    </row>
    <row r="1352" spans="1:18" x14ac:dyDescent="0.25">
      <c r="A1352" s="3" t="s">
        <v>1383</v>
      </c>
      <c r="B1352" s="12">
        <v>42126</v>
      </c>
      <c r="C1352" s="4" t="s">
        <v>11</v>
      </c>
      <c r="D1352" s="4">
        <v>1.3</v>
      </c>
      <c r="E1352" s="4">
        <v>136</v>
      </c>
      <c r="F1352" s="5">
        <v>0.83333333333333337</v>
      </c>
      <c r="G1352" s="6">
        <v>300</v>
      </c>
      <c r="H1352" s="7">
        <v>55500</v>
      </c>
      <c r="I1352" s="7">
        <f>FlightsPivot[[#This Row],[Total Fare]]*10%</f>
        <v>5550</v>
      </c>
      <c r="J1352" s="7">
        <f>FlightsPivot[[#This Row],[Total Fare]]+FlightsPivot[[#This Row],[10% tax ]]</f>
        <v>61050</v>
      </c>
      <c r="K1352" s="4">
        <v>5</v>
      </c>
      <c r="L1352" s="4">
        <v>2015</v>
      </c>
      <c r="M1352" t="str">
        <f>INDEX(RoutesPivot[DepAirport],MATCH($C1352,RoutesPivot[[RouteID]:[RouteID]],0))</f>
        <v>ORD</v>
      </c>
      <c r="N1352" t="str">
        <f>INDEX(RoutesPivot[AirportID],MATCH($C1352,RoutesPivot[[RouteID]:[RouteID]],0))</f>
        <v>BOS</v>
      </c>
      <c r="O1352">
        <f>INDEX(RoutesPivot[Distance],MATCH($C1352,RoutesPivot[[RouteID]:[RouteID]],0))</f>
        <v>730</v>
      </c>
      <c r="P1352">
        <f>INDEX(RoutesPivot[ListPrice],MATCH($C1352,RoutesPivot[[RouteID]:[RouteID]],0))</f>
        <v>300</v>
      </c>
      <c r="Q1352" t="str">
        <f>INDEX(AirportPivot[AirportName],MATCH($N1352,AirportPivot[[AirportID]:[AirportID]],0))</f>
        <v>General Edward Lawrence Logan International</v>
      </c>
      <c r="R1352">
        <f>INDEX(AirportPivot[Gates (number of available)],MATCH($N1352,AirportPivot[[AirportID]:[AirportID]],0))</f>
        <v>63</v>
      </c>
    </row>
    <row r="1353" spans="1:18" x14ac:dyDescent="0.25">
      <c r="A1353" s="3" t="s">
        <v>1384</v>
      </c>
      <c r="B1353" s="12">
        <v>42261</v>
      </c>
      <c r="C1353" s="4" t="s">
        <v>40</v>
      </c>
      <c r="D1353" s="4">
        <v>1.7</v>
      </c>
      <c r="E1353" s="4">
        <v>103</v>
      </c>
      <c r="F1353" s="5">
        <v>0.66666666666666663</v>
      </c>
      <c r="G1353" s="6">
        <v>115</v>
      </c>
      <c r="H1353" s="7">
        <v>21275</v>
      </c>
      <c r="I1353" s="7">
        <f>FlightsPivot[[#This Row],[Total Fare]]*10%</f>
        <v>2127.5</v>
      </c>
      <c r="J1353" s="7">
        <f>FlightsPivot[[#This Row],[Total Fare]]+FlightsPivot[[#This Row],[10% tax ]]</f>
        <v>23402.5</v>
      </c>
      <c r="K1353" s="4">
        <v>9</v>
      </c>
      <c r="L1353" s="4">
        <v>2015</v>
      </c>
      <c r="M1353" t="str">
        <f>INDEX(RoutesPivot[DepAirport],MATCH($C1353,RoutesPivot[[RouteID]:[RouteID]],0))</f>
        <v>ORD</v>
      </c>
      <c r="N1353" t="str">
        <f>INDEX(RoutesPivot[AirportID],MATCH($C1353,RoutesPivot[[RouteID]:[RouteID]],0))</f>
        <v>MSP</v>
      </c>
      <c r="O1353">
        <f>INDEX(RoutesPivot[Distance],MATCH($C1353,RoutesPivot[[RouteID]:[RouteID]],0))</f>
        <v>300</v>
      </c>
      <c r="P1353">
        <f>INDEX(RoutesPivot[ListPrice],MATCH($C1353,RoutesPivot[[RouteID]:[RouteID]],0))</f>
        <v>115</v>
      </c>
      <c r="Q1353" t="str">
        <f>INDEX(AirportPivot[AirportName],MATCH($N1353,AirportPivot[[AirportID]:[AirportID]],0))</f>
        <v>Minneapolis-St Paul International/Wold-Chamberlain</v>
      </c>
      <c r="R1353">
        <f>INDEX(AirportPivot[Gates (number of available)],MATCH($N1353,AirportPivot[[AirportID]:[AirportID]],0))</f>
        <v>65</v>
      </c>
    </row>
    <row r="1354" spans="1:18" x14ac:dyDescent="0.25">
      <c r="A1354" s="3" t="s">
        <v>1385</v>
      </c>
      <c r="B1354" s="12">
        <v>42335</v>
      </c>
      <c r="C1354" s="4" t="s">
        <v>50</v>
      </c>
      <c r="D1354" s="4">
        <v>6.7</v>
      </c>
      <c r="E1354" s="4">
        <v>170</v>
      </c>
      <c r="F1354" s="5">
        <v>0.58333333333333337</v>
      </c>
      <c r="G1354" s="6">
        <v>412.5</v>
      </c>
      <c r="H1354" s="7">
        <v>68062.5</v>
      </c>
      <c r="I1354" s="7">
        <f>FlightsPivot[[#This Row],[Total Fare]]*10%</f>
        <v>6806.25</v>
      </c>
      <c r="J1354" s="7">
        <f>FlightsPivot[[#This Row],[Total Fare]]+FlightsPivot[[#This Row],[10% tax ]]</f>
        <v>74868.75</v>
      </c>
      <c r="K1354" s="4">
        <v>11</v>
      </c>
      <c r="L1354" s="4">
        <v>2015</v>
      </c>
      <c r="M1354" t="str">
        <f>INDEX(RoutesPivot[DepAirport],MATCH($C1354,RoutesPivot[[RouteID]:[RouteID]],0))</f>
        <v>ORD</v>
      </c>
      <c r="N1354" t="str">
        <f>INDEX(RoutesPivot[AirportID],MATCH($C1354,RoutesPivot[[RouteID]:[RouteID]],0))</f>
        <v>LGA</v>
      </c>
      <c r="O1354">
        <f>INDEX(RoutesPivot[Distance],MATCH($C1354,RoutesPivot[[RouteID]:[RouteID]],0))</f>
        <v>610</v>
      </c>
      <c r="P1354">
        <f>INDEX(RoutesPivot[ListPrice],MATCH($C1354,RoutesPivot[[RouteID]:[RouteID]],0))</f>
        <v>275</v>
      </c>
      <c r="Q1354" t="str">
        <f>INDEX(AirportPivot[AirportName],MATCH($N1354,AirportPivot[[AirportID]:[AirportID]],0))</f>
        <v>Laguardia</v>
      </c>
      <c r="R1354">
        <f>INDEX(AirportPivot[Gates (number of available)],MATCH($N1354,AirportPivot[[AirportID]:[AirportID]],0))</f>
        <v>66</v>
      </c>
    </row>
    <row r="1355" spans="1:18" x14ac:dyDescent="0.25">
      <c r="A1355" s="3" t="s">
        <v>1386</v>
      </c>
      <c r="B1355" s="12">
        <v>41949</v>
      </c>
      <c r="C1355" s="4" t="s">
        <v>53</v>
      </c>
      <c r="D1355" s="4">
        <v>2.1</v>
      </c>
      <c r="E1355" s="4">
        <v>92</v>
      </c>
      <c r="F1355" s="5">
        <v>0.29166666666666669</v>
      </c>
      <c r="G1355" s="6">
        <v>300</v>
      </c>
      <c r="H1355" s="7">
        <v>55500</v>
      </c>
      <c r="I1355" s="7">
        <f>FlightsPivot[[#This Row],[Total Fare]]*10%</f>
        <v>5550</v>
      </c>
      <c r="J1355" s="7">
        <f>FlightsPivot[[#This Row],[Total Fare]]+FlightsPivot[[#This Row],[10% tax ]]</f>
        <v>61050</v>
      </c>
      <c r="K1355" s="4">
        <v>11</v>
      </c>
      <c r="L1355" s="4">
        <v>2014</v>
      </c>
      <c r="M1355" t="str">
        <f>INDEX(RoutesPivot[DepAirport],MATCH($C1355,RoutesPivot[[RouteID]:[RouteID]],0))</f>
        <v>ORD</v>
      </c>
      <c r="N1355" t="str">
        <f>INDEX(RoutesPivot[AirportID],MATCH($C1355,RoutesPivot[[RouteID]:[RouteID]],0))</f>
        <v>FLL</v>
      </c>
      <c r="O1355">
        <f>INDEX(RoutesPivot[Distance],MATCH($C1355,RoutesPivot[[RouteID]:[RouteID]],0))</f>
        <v>940</v>
      </c>
      <c r="P1355">
        <f>INDEX(RoutesPivot[ListPrice],MATCH($C1355,RoutesPivot[[RouteID]:[RouteID]],0))</f>
        <v>300</v>
      </c>
      <c r="Q1355" t="str">
        <f>INDEX(AirportPivot[AirportName],MATCH($N1355,AirportPivot[[AirportID]:[AirportID]],0))</f>
        <v>Fort Lauderdale/Hollywood International</v>
      </c>
      <c r="R1355">
        <f>INDEX(AirportPivot[Gates (number of available)],MATCH($N1355,AirportPivot[[AirportID]:[AirportID]],0))</f>
        <v>55</v>
      </c>
    </row>
    <row r="1356" spans="1:18" x14ac:dyDescent="0.25">
      <c r="A1356" s="3" t="s">
        <v>1387</v>
      </c>
      <c r="B1356" s="12">
        <v>41969</v>
      </c>
      <c r="C1356" s="4" t="s">
        <v>27</v>
      </c>
      <c r="D1356" s="4">
        <v>15.6</v>
      </c>
      <c r="E1356" s="4">
        <v>59</v>
      </c>
      <c r="F1356" s="5">
        <v>0.79166666666666663</v>
      </c>
      <c r="G1356" s="6">
        <v>300</v>
      </c>
      <c r="H1356" s="7">
        <v>49500</v>
      </c>
      <c r="I1356" s="7">
        <f>FlightsPivot[[#This Row],[Total Fare]]*10%</f>
        <v>4950</v>
      </c>
      <c r="J1356" s="7">
        <f>FlightsPivot[[#This Row],[Total Fare]]+FlightsPivot[[#This Row],[10% tax ]]</f>
        <v>54450</v>
      </c>
      <c r="K1356" s="4">
        <v>11</v>
      </c>
      <c r="L1356" s="4">
        <v>2014</v>
      </c>
      <c r="M1356" t="str">
        <f>INDEX(RoutesPivot[DepAirport],MATCH($C1356,RoutesPivot[[RouteID]:[RouteID]],0))</f>
        <v>ORD</v>
      </c>
      <c r="N1356" t="str">
        <f>INDEX(RoutesPivot[AirportID],MATCH($C1356,RoutesPivot[[RouteID]:[RouteID]],0))</f>
        <v>ATL</v>
      </c>
      <c r="O1356">
        <f>INDEX(RoutesPivot[Distance],MATCH($C1356,RoutesPivot[[RouteID]:[RouteID]],0))</f>
        <v>510</v>
      </c>
      <c r="P1356">
        <f>INDEX(RoutesPivot[ListPrice],MATCH($C1356,RoutesPivot[[RouteID]:[RouteID]],0))</f>
        <v>200</v>
      </c>
      <c r="Q1356" t="str">
        <f>INDEX(AirportPivot[AirportName],MATCH($N1356,AirportPivot[[AirportID]:[AirportID]],0))</f>
        <v>Hartsfield-Jackson Atlanta International</v>
      </c>
      <c r="R1356">
        <f>INDEX(AirportPivot[Gates (number of available)],MATCH($N1356,AirportPivot[[AirportID]:[AirportID]],0))</f>
        <v>100</v>
      </c>
    </row>
    <row r="1357" spans="1:18" x14ac:dyDescent="0.25">
      <c r="A1357" s="3" t="s">
        <v>1388</v>
      </c>
      <c r="B1357" s="12">
        <v>42158</v>
      </c>
      <c r="C1357" s="4" t="s">
        <v>27</v>
      </c>
      <c r="D1357" s="4">
        <v>10.1</v>
      </c>
      <c r="E1357" s="4">
        <v>172</v>
      </c>
      <c r="F1357" s="5">
        <v>0.29166666666666669</v>
      </c>
      <c r="G1357" s="6">
        <v>220</v>
      </c>
      <c r="H1357" s="7">
        <v>36300</v>
      </c>
      <c r="I1357" s="7">
        <f>FlightsPivot[[#This Row],[Total Fare]]*10%</f>
        <v>3630</v>
      </c>
      <c r="J1357" s="7">
        <f>FlightsPivot[[#This Row],[Total Fare]]+FlightsPivot[[#This Row],[10% tax ]]</f>
        <v>39930</v>
      </c>
      <c r="K1357" s="4">
        <v>6</v>
      </c>
      <c r="L1357" s="4">
        <v>2015</v>
      </c>
      <c r="M1357" t="str">
        <f>INDEX(RoutesPivot[DepAirport],MATCH($C1357,RoutesPivot[[RouteID]:[RouteID]],0))</f>
        <v>ORD</v>
      </c>
      <c r="N1357" t="str">
        <f>INDEX(RoutesPivot[AirportID],MATCH($C1357,RoutesPivot[[RouteID]:[RouteID]],0))</f>
        <v>ATL</v>
      </c>
      <c r="O1357">
        <f>INDEX(RoutesPivot[Distance],MATCH($C1357,RoutesPivot[[RouteID]:[RouteID]],0))</f>
        <v>510</v>
      </c>
      <c r="P1357">
        <f>INDEX(RoutesPivot[ListPrice],MATCH($C1357,RoutesPivot[[RouteID]:[RouteID]],0))</f>
        <v>200</v>
      </c>
      <c r="Q1357" t="str">
        <f>INDEX(AirportPivot[AirportName],MATCH($N1357,AirportPivot[[AirportID]:[AirportID]],0))</f>
        <v>Hartsfield-Jackson Atlanta International</v>
      </c>
      <c r="R1357">
        <f>INDEX(AirportPivot[Gates (number of available)],MATCH($N1357,AirportPivot[[AirportID]:[AirportID]],0))</f>
        <v>100</v>
      </c>
    </row>
    <row r="1358" spans="1:18" x14ac:dyDescent="0.25">
      <c r="A1358" s="3" t="s">
        <v>1389</v>
      </c>
      <c r="B1358" s="12">
        <v>42103</v>
      </c>
      <c r="C1358" s="4" t="s">
        <v>15</v>
      </c>
      <c r="D1358" s="4">
        <v>1.4</v>
      </c>
      <c r="E1358" s="4">
        <v>88</v>
      </c>
      <c r="F1358" s="5">
        <v>0.41666666666666669</v>
      </c>
      <c r="G1358" s="6">
        <v>225</v>
      </c>
      <c r="H1358" s="7">
        <v>40725</v>
      </c>
      <c r="I1358" s="7">
        <f>FlightsPivot[[#This Row],[Total Fare]]*10%</f>
        <v>4072.5</v>
      </c>
      <c r="J1358" s="7">
        <f>FlightsPivot[[#This Row],[Total Fare]]+FlightsPivot[[#This Row],[10% tax ]]</f>
        <v>44797.5</v>
      </c>
      <c r="K1358" s="4">
        <v>4</v>
      </c>
      <c r="L1358" s="4">
        <v>2015</v>
      </c>
      <c r="M1358" t="str">
        <f>INDEX(RoutesPivot[DepAirport],MATCH($C1358,RoutesPivot[[RouteID]:[RouteID]],0))</f>
        <v>ORD</v>
      </c>
      <c r="N1358" t="str">
        <f>INDEX(RoutesPivot[AirportID],MATCH($C1358,RoutesPivot[[RouteID]:[RouteID]],0))</f>
        <v>EWR</v>
      </c>
      <c r="O1358">
        <f>INDEX(RoutesPivot[Distance],MATCH($C1358,RoutesPivot[[RouteID]:[RouteID]],0))</f>
        <v>600</v>
      </c>
      <c r="P1358">
        <f>INDEX(RoutesPivot[ListPrice],MATCH($C1358,RoutesPivot[[RouteID]:[RouteID]],0))</f>
        <v>225</v>
      </c>
      <c r="Q1358" t="str">
        <f>INDEX(AirportPivot[AirportName],MATCH($N1358,AirportPivot[[AirportID]:[AirportID]],0))</f>
        <v>Newark Liberty International</v>
      </c>
      <c r="R1358">
        <f>INDEX(AirportPivot[Gates (number of available)],MATCH($N1358,AirportPivot[[AirportID]:[AirportID]],0))</f>
        <v>82</v>
      </c>
    </row>
    <row r="1359" spans="1:18" x14ac:dyDescent="0.25">
      <c r="A1359" s="3" t="s">
        <v>1390</v>
      </c>
      <c r="B1359" s="12">
        <v>41655</v>
      </c>
      <c r="C1359" s="4" t="s">
        <v>19</v>
      </c>
      <c r="D1359" s="4">
        <v>0.4</v>
      </c>
      <c r="E1359" s="4">
        <v>30</v>
      </c>
      <c r="F1359" s="5">
        <v>0.41666666666666669</v>
      </c>
      <c r="G1359" s="6">
        <v>200</v>
      </c>
      <c r="H1359" s="7">
        <v>37000</v>
      </c>
      <c r="I1359" s="7">
        <f>FlightsPivot[[#This Row],[Total Fare]]*10%</f>
        <v>3700</v>
      </c>
      <c r="J1359" s="7">
        <f>FlightsPivot[[#This Row],[Total Fare]]+FlightsPivot[[#This Row],[10% tax ]]</f>
        <v>40700</v>
      </c>
      <c r="K1359" s="4">
        <v>1</v>
      </c>
      <c r="L1359" s="4">
        <v>2014</v>
      </c>
      <c r="M1359" t="str">
        <f>INDEX(RoutesPivot[DepAirport],MATCH($C1359,RoutesPivot[[RouteID]:[RouteID]],0))</f>
        <v>ORD</v>
      </c>
      <c r="N1359" t="str">
        <f>INDEX(RoutesPivot[AirportID],MATCH($C1359,RoutesPivot[[RouteID]:[RouteID]],0))</f>
        <v>IAH</v>
      </c>
      <c r="O1359">
        <f>INDEX(RoutesPivot[Distance],MATCH($C1359,RoutesPivot[[RouteID]:[RouteID]],0))</f>
        <v>800</v>
      </c>
      <c r="P1359">
        <f>INDEX(RoutesPivot[ListPrice],MATCH($C1359,RoutesPivot[[RouteID]:[RouteID]],0))</f>
        <v>200</v>
      </c>
      <c r="Q1359" t="str">
        <f>INDEX(AirportPivot[AirportName],MATCH($N1359,AirportPivot[[AirportID]:[AirportID]],0))</f>
        <v>George Bush Intercontinental/Houston</v>
      </c>
      <c r="R1359">
        <f>INDEX(AirportPivot[Gates (number of available)],MATCH($N1359,AirportPivot[[AirportID]:[AirportID]],0))</f>
        <v>80</v>
      </c>
    </row>
    <row r="1360" spans="1:18" x14ac:dyDescent="0.25">
      <c r="A1360" s="3" t="s">
        <v>1391</v>
      </c>
      <c r="B1360" s="12">
        <v>41745</v>
      </c>
      <c r="C1360" s="4" t="s">
        <v>13</v>
      </c>
      <c r="D1360" s="4">
        <v>2.4</v>
      </c>
      <c r="E1360" s="4">
        <v>149</v>
      </c>
      <c r="F1360" s="5">
        <v>0.33333333333333331</v>
      </c>
      <c r="G1360" s="6">
        <v>250</v>
      </c>
      <c r="H1360" s="7">
        <v>46250</v>
      </c>
      <c r="I1360" s="7">
        <f>FlightsPivot[[#This Row],[Total Fare]]*10%</f>
        <v>4625</v>
      </c>
      <c r="J1360" s="7">
        <f>FlightsPivot[[#This Row],[Total Fare]]+FlightsPivot[[#This Row],[10% tax ]]</f>
        <v>50875</v>
      </c>
      <c r="K1360" s="4">
        <v>4</v>
      </c>
      <c r="L1360" s="4">
        <v>2014</v>
      </c>
      <c r="M1360" t="str">
        <f>INDEX(RoutesPivot[DepAirport],MATCH($C1360,RoutesPivot[[RouteID]:[RouteID]],0))</f>
        <v>ORD</v>
      </c>
      <c r="N1360" t="str">
        <f>INDEX(RoutesPivot[AirportID],MATCH($C1360,RoutesPivot[[RouteID]:[RouteID]],0))</f>
        <v>JFK</v>
      </c>
      <c r="O1360">
        <f>INDEX(RoutesPivot[Distance],MATCH($C1360,RoutesPivot[[RouteID]:[RouteID]],0))</f>
        <v>619</v>
      </c>
      <c r="P1360">
        <f>INDEX(RoutesPivot[ListPrice],MATCH($C1360,RoutesPivot[[RouteID]:[RouteID]],0))</f>
        <v>250</v>
      </c>
      <c r="Q1360" t="str">
        <f>INDEX(AirportPivot[AirportName],MATCH($N1360,AirportPivot[[AirportID]:[AirportID]],0))</f>
        <v>John F Kennedy International</v>
      </c>
      <c r="R1360">
        <f>INDEX(AirportPivot[Gates (number of available)],MATCH($N1360,AirportPivot[[AirportID]:[AirportID]],0))</f>
        <v>120</v>
      </c>
    </row>
    <row r="1361" spans="1:18" x14ac:dyDescent="0.25">
      <c r="A1361" s="3" t="s">
        <v>1392</v>
      </c>
      <c r="B1361" s="12">
        <v>42017</v>
      </c>
      <c r="C1361" s="4" t="s">
        <v>98</v>
      </c>
      <c r="D1361" s="4">
        <v>2.2000000000000002</v>
      </c>
      <c r="E1361" s="4">
        <v>119</v>
      </c>
      <c r="F1361" s="5">
        <v>0.33333333333333331</v>
      </c>
      <c r="G1361" s="6">
        <v>275</v>
      </c>
      <c r="H1361" s="7">
        <v>50875</v>
      </c>
      <c r="I1361" s="7">
        <f>FlightsPivot[[#This Row],[Total Fare]]*10%</f>
        <v>5087.5</v>
      </c>
      <c r="J1361" s="7">
        <f>FlightsPivot[[#This Row],[Total Fare]]+FlightsPivot[[#This Row],[10% tax ]]</f>
        <v>55962.5</v>
      </c>
      <c r="K1361" s="4">
        <v>1</v>
      </c>
      <c r="L1361" s="4">
        <v>2015</v>
      </c>
      <c r="M1361" t="str">
        <f>INDEX(RoutesPivot[DepAirport],MATCH($C1361,RoutesPivot[[RouteID]:[RouteID]],0))</f>
        <v>ORD</v>
      </c>
      <c r="N1361" t="str">
        <f>INDEX(RoutesPivot[AirportID],MATCH($C1361,RoutesPivot[[RouteID]:[RouteID]],0))</f>
        <v>PHL</v>
      </c>
      <c r="O1361">
        <f>INDEX(RoutesPivot[Distance],MATCH($C1361,RoutesPivot[[RouteID]:[RouteID]],0))</f>
        <v>580</v>
      </c>
      <c r="P1361">
        <f>INDEX(RoutesPivot[ListPrice],MATCH($C1361,RoutesPivot[[RouteID]:[RouteID]],0))</f>
        <v>275</v>
      </c>
      <c r="Q1361" t="str">
        <f>INDEX(AirportPivot[AirportName],MATCH($N1361,AirportPivot[[AirportID]:[AirportID]],0))</f>
        <v>Philadelphia International</v>
      </c>
      <c r="R1361">
        <f>INDEX(AirportPivot[Gates (number of available)],MATCH($N1361,AirportPivot[[AirportID]:[AirportID]],0))</f>
        <v>89</v>
      </c>
    </row>
    <row r="1362" spans="1:18" x14ac:dyDescent="0.25">
      <c r="A1362" s="3" t="s">
        <v>1393</v>
      </c>
      <c r="B1362" s="12">
        <v>41895</v>
      </c>
      <c r="C1362" s="4" t="s">
        <v>17</v>
      </c>
      <c r="D1362" s="4">
        <v>3.5</v>
      </c>
      <c r="E1362" s="4">
        <v>84</v>
      </c>
      <c r="F1362" s="5">
        <v>0.79166666666666663</v>
      </c>
      <c r="G1362" s="6">
        <v>350</v>
      </c>
      <c r="H1362" s="7">
        <v>63350</v>
      </c>
      <c r="I1362" s="7">
        <f>FlightsPivot[[#This Row],[Total Fare]]*10%</f>
        <v>6335</v>
      </c>
      <c r="J1362" s="7">
        <f>FlightsPivot[[#This Row],[Total Fare]]+FlightsPivot[[#This Row],[10% tax ]]</f>
        <v>69685</v>
      </c>
      <c r="K1362" s="4">
        <v>9</v>
      </c>
      <c r="L1362" s="4">
        <v>2014</v>
      </c>
      <c r="M1362" t="str">
        <f>INDEX(RoutesPivot[DepAirport],MATCH($C1362,RoutesPivot[[RouteID]:[RouteID]],0))</f>
        <v>ORD</v>
      </c>
      <c r="N1362" t="str">
        <f>INDEX(RoutesPivot[AirportID],MATCH($C1362,RoutesPivot[[RouteID]:[RouteID]],0))</f>
        <v>LAX</v>
      </c>
      <c r="O1362">
        <f>INDEX(RoutesPivot[Distance],MATCH($C1362,RoutesPivot[[RouteID]:[RouteID]],0))</f>
        <v>1518</v>
      </c>
      <c r="P1362">
        <f>INDEX(RoutesPivot[ListPrice],MATCH($C1362,RoutesPivot[[RouteID]:[RouteID]],0))</f>
        <v>350</v>
      </c>
      <c r="Q1362" t="str">
        <f>INDEX(AirportPivot[AirportName],MATCH($N1362,AirportPivot[[AirportID]:[AirportID]],0))</f>
        <v>Los Angeles International</v>
      </c>
      <c r="R1362">
        <f>INDEX(AirportPivot[Gates (number of available)],MATCH($N1362,AirportPivot[[AirportID]:[AirportID]],0))</f>
        <v>86</v>
      </c>
    </row>
    <row r="1363" spans="1:18" x14ac:dyDescent="0.25">
      <c r="A1363" s="3" t="s">
        <v>1394</v>
      </c>
      <c r="B1363" s="12">
        <v>41671</v>
      </c>
      <c r="C1363" s="4" t="s">
        <v>23</v>
      </c>
      <c r="D1363" s="4">
        <v>2.4</v>
      </c>
      <c r="E1363" s="4">
        <v>64</v>
      </c>
      <c r="F1363" s="5">
        <v>0.29166666666666669</v>
      </c>
      <c r="G1363" s="6">
        <v>300</v>
      </c>
      <c r="H1363" s="7">
        <v>54300</v>
      </c>
      <c r="I1363" s="7">
        <f>FlightsPivot[[#This Row],[Total Fare]]*10%</f>
        <v>5430</v>
      </c>
      <c r="J1363" s="7">
        <f>FlightsPivot[[#This Row],[Total Fare]]+FlightsPivot[[#This Row],[10% tax ]]</f>
        <v>59730</v>
      </c>
      <c r="K1363" s="4">
        <v>2</v>
      </c>
      <c r="L1363" s="4">
        <v>2014</v>
      </c>
      <c r="M1363" t="str">
        <f>INDEX(RoutesPivot[DepAirport],MATCH($C1363,RoutesPivot[[RouteID]:[RouteID]],0))</f>
        <v>ORD</v>
      </c>
      <c r="N1363" t="str">
        <f>INDEX(RoutesPivot[AirportID],MATCH($C1363,RoutesPivot[[RouteID]:[RouteID]],0))</f>
        <v>DEN</v>
      </c>
      <c r="O1363">
        <f>INDEX(RoutesPivot[Distance],MATCH($C1363,RoutesPivot[[RouteID]:[RouteID]],0))</f>
        <v>800</v>
      </c>
      <c r="P1363">
        <f>INDEX(RoutesPivot[ListPrice],MATCH($C1363,RoutesPivot[[RouteID]:[RouteID]],0))</f>
        <v>300</v>
      </c>
      <c r="Q1363" t="str">
        <f>INDEX(AirportPivot[AirportName],MATCH($N1363,AirportPivot[[AirportID]:[AirportID]],0))</f>
        <v>Denver International</v>
      </c>
      <c r="R1363">
        <f>INDEX(AirportPivot[Gates (number of available)],MATCH($N1363,AirportPivot[[AirportID]:[AirportID]],0))</f>
        <v>75</v>
      </c>
    </row>
    <row r="1364" spans="1:18" x14ac:dyDescent="0.25">
      <c r="A1364" s="3" t="s">
        <v>1395</v>
      </c>
      <c r="B1364" s="12">
        <v>42176</v>
      </c>
      <c r="C1364" s="4" t="s">
        <v>50</v>
      </c>
      <c r="D1364" s="4">
        <v>0.4</v>
      </c>
      <c r="E1364" s="4">
        <v>38</v>
      </c>
      <c r="F1364" s="5">
        <v>0.85416666666666663</v>
      </c>
      <c r="G1364" s="6">
        <v>302.5</v>
      </c>
      <c r="H1364" s="7">
        <v>49912.5</v>
      </c>
      <c r="I1364" s="7">
        <f>FlightsPivot[[#This Row],[Total Fare]]*10%</f>
        <v>4991.25</v>
      </c>
      <c r="J1364" s="7">
        <f>FlightsPivot[[#This Row],[Total Fare]]+FlightsPivot[[#This Row],[10% tax ]]</f>
        <v>54903.75</v>
      </c>
      <c r="K1364" s="4">
        <v>6</v>
      </c>
      <c r="L1364" s="4">
        <v>2015</v>
      </c>
      <c r="M1364" t="str">
        <f>INDEX(RoutesPivot[DepAirport],MATCH($C1364,RoutesPivot[[RouteID]:[RouteID]],0))</f>
        <v>ORD</v>
      </c>
      <c r="N1364" t="str">
        <f>INDEX(RoutesPivot[AirportID],MATCH($C1364,RoutesPivot[[RouteID]:[RouteID]],0))</f>
        <v>LGA</v>
      </c>
      <c r="O1364">
        <f>INDEX(RoutesPivot[Distance],MATCH($C1364,RoutesPivot[[RouteID]:[RouteID]],0))</f>
        <v>610</v>
      </c>
      <c r="P1364">
        <f>INDEX(RoutesPivot[ListPrice],MATCH($C1364,RoutesPivot[[RouteID]:[RouteID]],0))</f>
        <v>275</v>
      </c>
      <c r="Q1364" t="str">
        <f>INDEX(AirportPivot[AirportName],MATCH($N1364,AirportPivot[[AirportID]:[AirportID]],0))</f>
        <v>Laguardia</v>
      </c>
      <c r="R1364">
        <f>INDEX(AirportPivot[Gates (number of available)],MATCH($N1364,AirportPivot[[AirportID]:[AirportID]],0))</f>
        <v>66</v>
      </c>
    </row>
    <row r="1365" spans="1:18" x14ac:dyDescent="0.25">
      <c r="A1365" s="3" t="s">
        <v>1396</v>
      </c>
      <c r="B1365" s="12">
        <v>42184</v>
      </c>
      <c r="C1365" s="4" t="s">
        <v>27</v>
      </c>
      <c r="D1365" s="4">
        <v>9.1999999999999993</v>
      </c>
      <c r="E1365" s="4">
        <v>81</v>
      </c>
      <c r="F1365" s="5">
        <v>0.41666666666666669</v>
      </c>
      <c r="G1365" s="6">
        <v>220</v>
      </c>
      <c r="H1365" s="7">
        <v>39820</v>
      </c>
      <c r="I1365" s="7">
        <f>FlightsPivot[[#This Row],[Total Fare]]*10%</f>
        <v>3982</v>
      </c>
      <c r="J1365" s="7">
        <f>FlightsPivot[[#This Row],[Total Fare]]+FlightsPivot[[#This Row],[10% tax ]]</f>
        <v>43802</v>
      </c>
      <c r="K1365" s="4">
        <v>6</v>
      </c>
      <c r="L1365" s="4">
        <v>2015</v>
      </c>
      <c r="M1365" t="str">
        <f>INDEX(RoutesPivot[DepAirport],MATCH($C1365,RoutesPivot[[RouteID]:[RouteID]],0))</f>
        <v>ORD</v>
      </c>
      <c r="N1365" t="str">
        <f>INDEX(RoutesPivot[AirportID],MATCH($C1365,RoutesPivot[[RouteID]:[RouteID]],0))</f>
        <v>ATL</v>
      </c>
      <c r="O1365">
        <f>INDEX(RoutesPivot[Distance],MATCH($C1365,RoutesPivot[[RouteID]:[RouteID]],0))</f>
        <v>510</v>
      </c>
      <c r="P1365">
        <f>INDEX(RoutesPivot[ListPrice],MATCH($C1365,RoutesPivot[[RouteID]:[RouteID]],0))</f>
        <v>200</v>
      </c>
      <c r="Q1365" t="str">
        <f>INDEX(AirportPivot[AirportName],MATCH($N1365,AirportPivot[[AirportID]:[AirportID]],0))</f>
        <v>Hartsfield-Jackson Atlanta International</v>
      </c>
      <c r="R1365">
        <f>INDEX(AirportPivot[Gates (number of available)],MATCH($N1365,AirportPivot[[AirportID]:[AirportID]],0))</f>
        <v>100</v>
      </c>
    </row>
    <row r="1366" spans="1:18" x14ac:dyDescent="0.25">
      <c r="A1366" s="3" t="s">
        <v>1397</v>
      </c>
      <c r="B1366" s="12">
        <v>42324</v>
      </c>
      <c r="C1366" s="4" t="s">
        <v>27</v>
      </c>
      <c r="D1366" s="4">
        <v>8.9</v>
      </c>
      <c r="E1366" s="4">
        <v>25</v>
      </c>
      <c r="F1366" s="5">
        <v>0.75</v>
      </c>
      <c r="G1366" s="6">
        <v>200</v>
      </c>
      <c r="H1366" s="7">
        <v>37000</v>
      </c>
      <c r="I1366" s="7">
        <f>FlightsPivot[[#This Row],[Total Fare]]*10%</f>
        <v>3700</v>
      </c>
      <c r="J1366" s="7">
        <f>FlightsPivot[[#This Row],[Total Fare]]+FlightsPivot[[#This Row],[10% tax ]]</f>
        <v>40700</v>
      </c>
      <c r="K1366" s="4">
        <v>11</v>
      </c>
      <c r="L1366" s="4">
        <v>2015</v>
      </c>
      <c r="M1366" t="str">
        <f>INDEX(RoutesPivot[DepAirport],MATCH($C1366,RoutesPivot[[RouteID]:[RouteID]],0))</f>
        <v>ORD</v>
      </c>
      <c r="N1366" t="str">
        <f>INDEX(RoutesPivot[AirportID],MATCH($C1366,RoutesPivot[[RouteID]:[RouteID]],0))</f>
        <v>ATL</v>
      </c>
      <c r="O1366">
        <f>INDEX(RoutesPivot[Distance],MATCH($C1366,RoutesPivot[[RouteID]:[RouteID]],0))</f>
        <v>510</v>
      </c>
      <c r="P1366">
        <f>INDEX(RoutesPivot[ListPrice],MATCH($C1366,RoutesPivot[[RouteID]:[RouteID]],0))</f>
        <v>200</v>
      </c>
      <c r="Q1366" t="str">
        <f>INDEX(AirportPivot[AirportName],MATCH($N1366,AirportPivot[[AirportID]:[AirportID]],0))</f>
        <v>Hartsfield-Jackson Atlanta International</v>
      </c>
      <c r="R1366">
        <f>INDEX(AirportPivot[Gates (number of available)],MATCH($N1366,AirportPivot[[AirportID]:[AirportID]],0))</f>
        <v>100</v>
      </c>
    </row>
    <row r="1367" spans="1:18" x14ac:dyDescent="0.25">
      <c r="A1367" s="3" t="s">
        <v>1398</v>
      </c>
      <c r="B1367" s="12">
        <v>42139</v>
      </c>
      <c r="C1367" s="4" t="s">
        <v>17</v>
      </c>
      <c r="D1367" s="4">
        <v>5.2</v>
      </c>
      <c r="E1367" s="4">
        <v>68</v>
      </c>
      <c r="F1367" s="5">
        <v>0.41666666666666669</v>
      </c>
      <c r="G1367" s="6">
        <v>350</v>
      </c>
      <c r="H1367" s="7">
        <v>63350</v>
      </c>
      <c r="I1367" s="7">
        <f>FlightsPivot[[#This Row],[Total Fare]]*10%</f>
        <v>6335</v>
      </c>
      <c r="J1367" s="7">
        <f>FlightsPivot[[#This Row],[Total Fare]]+FlightsPivot[[#This Row],[10% tax ]]</f>
        <v>69685</v>
      </c>
      <c r="K1367" s="4">
        <v>5</v>
      </c>
      <c r="L1367" s="4">
        <v>2015</v>
      </c>
      <c r="M1367" t="str">
        <f>INDEX(RoutesPivot[DepAirport],MATCH($C1367,RoutesPivot[[RouteID]:[RouteID]],0))</f>
        <v>ORD</v>
      </c>
      <c r="N1367" t="str">
        <f>INDEX(RoutesPivot[AirportID],MATCH($C1367,RoutesPivot[[RouteID]:[RouteID]],0))</f>
        <v>LAX</v>
      </c>
      <c r="O1367">
        <f>INDEX(RoutesPivot[Distance],MATCH($C1367,RoutesPivot[[RouteID]:[RouteID]],0))</f>
        <v>1518</v>
      </c>
      <c r="P1367">
        <f>INDEX(RoutesPivot[ListPrice],MATCH($C1367,RoutesPivot[[RouteID]:[RouteID]],0))</f>
        <v>350</v>
      </c>
      <c r="Q1367" t="str">
        <f>INDEX(AirportPivot[AirportName],MATCH($N1367,AirportPivot[[AirportID]:[AirportID]],0))</f>
        <v>Los Angeles International</v>
      </c>
      <c r="R1367">
        <f>INDEX(AirportPivot[Gates (number of available)],MATCH($N1367,AirportPivot[[AirportID]:[AirportID]],0))</f>
        <v>86</v>
      </c>
    </row>
    <row r="1368" spans="1:18" x14ac:dyDescent="0.25">
      <c r="A1368" s="3" t="s">
        <v>1399</v>
      </c>
      <c r="B1368" s="12">
        <v>42027</v>
      </c>
      <c r="C1368" s="4" t="s">
        <v>103</v>
      </c>
      <c r="D1368" s="4">
        <v>1.9</v>
      </c>
      <c r="E1368" s="4">
        <v>186</v>
      </c>
      <c r="F1368" s="5">
        <v>0.41666666666666669</v>
      </c>
      <c r="G1368" s="6">
        <v>300</v>
      </c>
      <c r="H1368" s="7">
        <v>49500</v>
      </c>
      <c r="I1368" s="7">
        <f>FlightsPivot[[#This Row],[Total Fare]]*10%</f>
        <v>4950</v>
      </c>
      <c r="J1368" s="7">
        <f>FlightsPivot[[#This Row],[Total Fare]]+FlightsPivot[[#This Row],[10% tax ]]</f>
        <v>54450</v>
      </c>
      <c r="K1368" s="4">
        <v>1</v>
      </c>
      <c r="L1368" s="4">
        <v>2015</v>
      </c>
      <c r="M1368" t="str">
        <f>INDEX(RoutesPivot[DepAirport],MATCH($C1368,RoutesPivot[[RouteID]:[RouteID]],0))</f>
        <v>ORD</v>
      </c>
      <c r="N1368" t="str">
        <f>INDEX(RoutesPivot[AirportID],MATCH($C1368,RoutesPivot[[RouteID]:[RouteID]],0))</f>
        <v>IAD</v>
      </c>
      <c r="O1368">
        <f>INDEX(RoutesPivot[Distance],MATCH($C1368,RoutesPivot[[RouteID]:[RouteID]],0))</f>
        <v>515</v>
      </c>
      <c r="P1368">
        <f>INDEX(RoutesPivot[ListPrice],MATCH($C1368,RoutesPivot[[RouteID]:[RouteID]],0))</f>
        <v>300</v>
      </c>
      <c r="Q1368" t="str">
        <f>INDEX(AirportPivot[AirportName],MATCH($N1368,AirportPivot[[AirportID]:[AirportID]],0))</f>
        <v>Washington Dulles International</v>
      </c>
      <c r="R1368">
        <f>INDEX(AirportPivot[Gates (number of available)],MATCH($N1368,AirportPivot[[AirportID]:[AirportID]],0))</f>
        <v>95</v>
      </c>
    </row>
    <row r="1369" spans="1:18" x14ac:dyDescent="0.25">
      <c r="A1369" s="3" t="s">
        <v>1400</v>
      </c>
      <c r="B1369" s="12">
        <v>41858</v>
      </c>
      <c r="C1369" s="4" t="s">
        <v>70</v>
      </c>
      <c r="D1369" s="4">
        <v>1.1000000000000001</v>
      </c>
      <c r="E1369" s="4">
        <v>129</v>
      </c>
      <c r="F1369" s="5">
        <v>0.77083333333333337</v>
      </c>
      <c r="G1369" s="6">
        <v>302.5</v>
      </c>
      <c r="H1369" s="7">
        <v>55962.5</v>
      </c>
      <c r="I1369" s="7">
        <f>FlightsPivot[[#This Row],[Total Fare]]*10%</f>
        <v>5596.25</v>
      </c>
      <c r="J1369" s="7">
        <f>FlightsPivot[[#This Row],[Total Fare]]+FlightsPivot[[#This Row],[10% tax ]]</f>
        <v>61558.75</v>
      </c>
      <c r="K1369" s="4">
        <v>8</v>
      </c>
      <c r="L1369" s="4">
        <v>2014</v>
      </c>
      <c r="M1369" t="str">
        <f>INDEX(RoutesPivot[DepAirport],MATCH($C1369,RoutesPivot[[RouteID]:[RouteID]],0))</f>
        <v>ORD</v>
      </c>
      <c r="N1369" t="str">
        <f>INDEX(RoutesPivot[AirportID],MATCH($C1369,RoutesPivot[[RouteID]:[RouteID]],0))</f>
        <v>LAS</v>
      </c>
      <c r="O1369">
        <f>INDEX(RoutesPivot[Distance],MATCH($C1369,RoutesPivot[[RouteID]:[RouteID]],0))</f>
        <v>1100</v>
      </c>
      <c r="P1369">
        <f>INDEX(RoutesPivot[ListPrice],MATCH($C1369,RoutesPivot[[RouteID]:[RouteID]],0))</f>
        <v>275</v>
      </c>
      <c r="Q1369" t="str">
        <f>INDEX(AirportPivot[AirportName],MATCH($N1369,AirportPivot[[AirportID]:[AirportID]],0))</f>
        <v>McCarran International</v>
      </c>
      <c r="R1369">
        <f>INDEX(AirportPivot[Gates (number of available)],MATCH($N1369,AirportPivot[[AirportID]:[AirportID]],0))</f>
        <v>68</v>
      </c>
    </row>
    <row r="1370" spans="1:18" x14ac:dyDescent="0.25">
      <c r="A1370" s="3" t="s">
        <v>1401</v>
      </c>
      <c r="B1370" s="12">
        <v>41728</v>
      </c>
      <c r="C1370" s="4" t="s">
        <v>30</v>
      </c>
      <c r="D1370" s="4">
        <v>0.9</v>
      </c>
      <c r="E1370" s="4">
        <v>93</v>
      </c>
      <c r="F1370" s="5">
        <v>0.625</v>
      </c>
      <c r="G1370" s="6">
        <v>250</v>
      </c>
      <c r="H1370" s="7">
        <v>46250</v>
      </c>
      <c r="I1370" s="7">
        <f>FlightsPivot[[#This Row],[Total Fare]]*10%</f>
        <v>4625</v>
      </c>
      <c r="J1370" s="7">
        <f>FlightsPivot[[#This Row],[Total Fare]]+FlightsPivot[[#This Row],[10% tax ]]</f>
        <v>50875</v>
      </c>
      <c r="K1370" s="4">
        <v>3</v>
      </c>
      <c r="L1370" s="4">
        <v>2014</v>
      </c>
      <c r="M1370" t="str">
        <f>INDEX(RoutesPivot[DepAirport],MATCH($C1370,RoutesPivot[[RouteID]:[RouteID]],0))</f>
        <v>ORD</v>
      </c>
      <c r="N1370" t="str">
        <f>INDEX(RoutesPivot[AirportID],MATCH($C1370,RoutesPivot[[RouteID]:[RouteID]],0))</f>
        <v>MCO</v>
      </c>
      <c r="O1370">
        <f>INDEX(RoutesPivot[Distance],MATCH($C1370,RoutesPivot[[RouteID]:[RouteID]],0))</f>
        <v>850</v>
      </c>
      <c r="P1370">
        <f>INDEX(RoutesPivot[ListPrice],MATCH($C1370,RoutesPivot[[RouteID]:[RouteID]],0))</f>
        <v>250</v>
      </c>
      <c r="Q1370" t="str">
        <f>INDEX(AirportPivot[AirportName],MATCH($N1370,AirportPivot[[AirportID]:[AirportID]],0))</f>
        <v>Orlando International</v>
      </c>
      <c r="R1370">
        <f>INDEX(AirportPivot[Gates (number of available)],MATCH($N1370,AirportPivot[[AirportID]:[AirportID]],0))</f>
        <v>67</v>
      </c>
    </row>
    <row r="1371" spans="1:18" x14ac:dyDescent="0.25">
      <c r="A1371" s="3" t="s">
        <v>1402</v>
      </c>
      <c r="B1371" s="12">
        <v>41685</v>
      </c>
      <c r="C1371" s="4" t="s">
        <v>19</v>
      </c>
      <c r="D1371" s="4">
        <v>2.2000000000000002</v>
      </c>
      <c r="E1371" s="4">
        <v>15</v>
      </c>
      <c r="F1371" s="5">
        <v>0.33333333333333331</v>
      </c>
      <c r="G1371" s="6">
        <v>200</v>
      </c>
      <c r="H1371" s="7">
        <v>37000</v>
      </c>
      <c r="I1371" s="7">
        <f>FlightsPivot[[#This Row],[Total Fare]]*10%</f>
        <v>3700</v>
      </c>
      <c r="J1371" s="7">
        <f>FlightsPivot[[#This Row],[Total Fare]]+FlightsPivot[[#This Row],[10% tax ]]</f>
        <v>40700</v>
      </c>
      <c r="K1371" s="4">
        <v>2</v>
      </c>
      <c r="L1371" s="4">
        <v>2014</v>
      </c>
      <c r="M1371" t="str">
        <f>INDEX(RoutesPivot[DepAirport],MATCH($C1371,RoutesPivot[[RouteID]:[RouteID]],0))</f>
        <v>ORD</v>
      </c>
      <c r="N1371" t="str">
        <f>INDEX(RoutesPivot[AirportID],MATCH($C1371,RoutesPivot[[RouteID]:[RouteID]],0))</f>
        <v>IAH</v>
      </c>
      <c r="O1371">
        <f>INDEX(RoutesPivot[Distance],MATCH($C1371,RoutesPivot[[RouteID]:[RouteID]],0))</f>
        <v>800</v>
      </c>
      <c r="P1371">
        <f>INDEX(RoutesPivot[ListPrice],MATCH($C1371,RoutesPivot[[RouteID]:[RouteID]],0))</f>
        <v>200</v>
      </c>
      <c r="Q1371" t="str">
        <f>INDEX(AirportPivot[AirportName],MATCH($N1371,AirportPivot[[AirportID]:[AirportID]],0))</f>
        <v>George Bush Intercontinental/Houston</v>
      </c>
      <c r="R1371">
        <f>INDEX(AirportPivot[Gates (number of available)],MATCH($N1371,AirportPivot[[AirportID]:[AirportID]],0))</f>
        <v>80</v>
      </c>
    </row>
    <row r="1372" spans="1:18" x14ac:dyDescent="0.25">
      <c r="A1372" s="3" t="s">
        <v>1403</v>
      </c>
      <c r="B1372" s="12">
        <v>42363</v>
      </c>
      <c r="C1372" s="4" t="s">
        <v>80</v>
      </c>
      <c r="D1372" s="4">
        <v>4.7</v>
      </c>
      <c r="E1372" s="4">
        <v>95</v>
      </c>
      <c r="F1372" s="5">
        <v>0.5625</v>
      </c>
      <c r="G1372" s="6">
        <v>420</v>
      </c>
      <c r="H1372" s="7">
        <v>77700</v>
      </c>
      <c r="I1372" s="7">
        <f>FlightsPivot[[#This Row],[Total Fare]]*10%</f>
        <v>7770</v>
      </c>
      <c r="J1372" s="7">
        <f>FlightsPivot[[#This Row],[Total Fare]]+FlightsPivot[[#This Row],[10% tax ]]</f>
        <v>85470</v>
      </c>
      <c r="K1372" s="4">
        <v>12</v>
      </c>
      <c r="L1372" s="4">
        <v>2015</v>
      </c>
      <c r="M1372" t="str">
        <f>INDEX(RoutesPivot[DepAirport],MATCH($C1372,RoutesPivot[[RouteID]:[RouteID]],0))</f>
        <v>ORD</v>
      </c>
      <c r="N1372" t="str">
        <f>INDEX(RoutesPivot[AirportID],MATCH($C1372,RoutesPivot[[RouteID]:[RouteID]],0))</f>
        <v>MIA</v>
      </c>
      <c r="O1372">
        <f>INDEX(RoutesPivot[Distance],MATCH($C1372,RoutesPivot[[RouteID]:[RouteID]],0))</f>
        <v>1000</v>
      </c>
      <c r="P1372">
        <f>INDEX(RoutesPivot[ListPrice],MATCH($C1372,RoutesPivot[[RouteID]:[RouteID]],0))</f>
        <v>300</v>
      </c>
      <c r="Q1372" t="str">
        <f>INDEX(AirportPivot[AirportName],MATCH($N1372,AirportPivot[[AirportID]:[AirportID]],0))</f>
        <v>Miami International</v>
      </c>
      <c r="R1372">
        <f>INDEX(AirportPivot[Gates (number of available)],MATCH($N1372,AirportPivot[[AirportID]:[AirportID]],0))</f>
        <v>80</v>
      </c>
    </row>
    <row r="1373" spans="1:18" x14ac:dyDescent="0.25">
      <c r="A1373" s="3" t="s">
        <v>1404</v>
      </c>
      <c r="B1373" s="12">
        <v>41869</v>
      </c>
      <c r="C1373" s="4" t="s">
        <v>21</v>
      </c>
      <c r="D1373" s="4">
        <v>0.8</v>
      </c>
      <c r="E1373" s="4">
        <v>66</v>
      </c>
      <c r="F1373" s="5">
        <v>0.375</v>
      </c>
      <c r="G1373" s="6">
        <v>137.5</v>
      </c>
      <c r="H1373" s="7">
        <v>24887.5</v>
      </c>
      <c r="I1373" s="7">
        <f>FlightsPivot[[#This Row],[Total Fare]]*10%</f>
        <v>2488.75</v>
      </c>
      <c r="J1373" s="7">
        <f>FlightsPivot[[#This Row],[Total Fare]]+FlightsPivot[[#This Row],[10% tax ]]</f>
        <v>27376.25</v>
      </c>
      <c r="K1373" s="4">
        <v>8</v>
      </c>
      <c r="L1373" s="4">
        <v>2014</v>
      </c>
      <c r="M1373" t="str">
        <f>INDEX(RoutesPivot[DepAirport],MATCH($C1373,RoutesPivot[[RouteID]:[RouteID]],0))</f>
        <v>ORD</v>
      </c>
      <c r="N1373" t="str">
        <f>INDEX(RoutesPivot[AirportID],MATCH($C1373,RoutesPivot[[RouteID]:[RouteID]],0))</f>
        <v>CLT</v>
      </c>
      <c r="O1373">
        <f>INDEX(RoutesPivot[Distance],MATCH($C1373,RoutesPivot[[RouteID]:[RouteID]],0))</f>
        <v>700</v>
      </c>
      <c r="P1373">
        <f>INDEX(RoutesPivot[ListPrice],MATCH($C1373,RoutesPivot[[RouteID]:[RouteID]],0))</f>
        <v>125</v>
      </c>
      <c r="Q1373" t="str">
        <f>INDEX(AirportPivot[AirportName],MATCH($N1373,AirportPivot[[AirportID]:[AirportID]],0))</f>
        <v>Charlotte/Douglas International</v>
      </c>
      <c r="R1373">
        <f>INDEX(AirportPivot[Gates (number of available)],MATCH($N1373,AirportPivot[[AirportID]:[AirportID]],0))</f>
        <v>65</v>
      </c>
    </row>
    <row r="1374" spans="1:18" x14ac:dyDescent="0.25">
      <c r="A1374" s="3" t="s">
        <v>1405</v>
      </c>
      <c r="B1374" s="12">
        <v>41695</v>
      </c>
      <c r="C1374" s="4" t="s">
        <v>21</v>
      </c>
      <c r="D1374" s="4">
        <v>2.6</v>
      </c>
      <c r="E1374" s="4">
        <v>17</v>
      </c>
      <c r="F1374" s="5">
        <v>0.77083333333333337</v>
      </c>
      <c r="G1374" s="6">
        <v>125</v>
      </c>
      <c r="H1374" s="7">
        <v>23125</v>
      </c>
      <c r="I1374" s="7">
        <f>FlightsPivot[[#This Row],[Total Fare]]*10%</f>
        <v>2312.5</v>
      </c>
      <c r="J1374" s="7">
        <f>FlightsPivot[[#This Row],[Total Fare]]+FlightsPivot[[#This Row],[10% tax ]]</f>
        <v>25437.5</v>
      </c>
      <c r="K1374" s="4">
        <v>2</v>
      </c>
      <c r="L1374" s="4">
        <v>2014</v>
      </c>
      <c r="M1374" t="str">
        <f>INDEX(RoutesPivot[DepAirport],MATCH($C1374,RoutesPivot[[RouteID]:[RouteID]],0))</f>
        <v>ORD</v>
      </c>
      <c r="N1374" t="str">
        <f>INDEX(RoutesPivot[AirportID],MATCH($C1374,RoutesPivot[[RouteID]:[RouteID]],0))</f>
        <v>CLT</v>
      </c>
      <c r="O1374">
        <f>INDEX(RoutesPivot[Distance],MATCH($C1374,RoutesPivot[[RouteID]:[RouteID]],0))</f>
        <v>700</v>
      </c>
      <c r="P1374">
        <f>INDEX(RoutesPivot[ListPrice],MATCH($C1374,RoutesPivot[[RouteID]:[RouteID]],0))</f>
        <v>125</v>
      </c>
      <c r="Q1374" t="str">
        <f>INDEX(AirportPivot[AirportName],MATCH($N1374,AirportPivot[[AirportID]:[AirportID]],0))</f>
        <v>Charlotte/Douglas International</v>
      </c>
      <c r="R1374">
        <f>INDEX(AirportPivot[Gates (number of available)],MATCH($N1374,AirportPivot[[AirportID]:[AirportID]],0))</f>
        <v>65</v>
      </c>
    </row>
    <row r="1375" spans="1:18" x14ac:dyDescent="0.25">
      <c r="A1375" s="3" t="s">
        <v>1406</v>
      </c>
      <c r="B1375" s="12">
        <v>42045</v>
      </c>
      <c r="C1375" s="4" t="s">
        <v>27</v>
      </c>
      <c r="D1375" s="4">
        <v>8.1999999999999993</v>
      </c>
      <c r="E1375" s="4">
        <v>119</v>
      </c>
      <c r="F1375" s="5">
        <v>0.29166666666666669</v>
      </c>
      <c r="G1375" s="6">
        <v>200</v>
      </c>
      <c r="H1375" s="7">
        <v>37000</v>
      </c>
      <c r="I1375" s="7">
        <f>FlightsPivot[[#This Row],[Total Fare]]*10%</f>
        <v>3700</v>
      </c>
      <c r="J1375" s="7">
        <f>FlightsPivot[[#This Row],[Total Fare]]+FlightsPivot[[#This Row],[10% tax ]]</f>
        <v>40700</v>
      </c>
      <c r="K1375" s="4">
        <v>2</v>
      </c>
      <c r="L1375" s="4">
        <v>2015</v>
      </c>
      <c r="M1375" t="str">
        <f>INDEX(RoutesPivot[DepAirport],MATCH($C1375,RoutesPivot[[RouteID]:[RouteID]],0))</f>
        <v>ORD</v>
      </c>
      <c r="N1375" t="str">
        <f>INDEX(RoutesPivot[AirportID],MATCH($C1375,RoutesPivot[[RouteID]:[RouteID]],0))</f>
        <v>ATL</v>
      </c>
      <c r="O1375">
        <f>INDEX(RoutesPivot[Distance],MATCH($C1375,RoutesPivot[[RouteID]:[RouteID]],0))</f>
        <v>510</v>
      </c>
      <c r="P1375">
        <f>INDEX(RoutesPivot[ListPrice],MATCH($C1375,RoutesPivot[[RouteID]:[RouteID]],0))</f>
        <v>200</v>
      </c>
      <c r="Q1375" t="str">
        <f>INDEX(AirportPivot[AirportName],MATCH($N1375,AirportPivot[[AirportID]:[AirportID]],0))</f>
        <v>Hartsfield-Jackson Atlanta International</v>
      </c>
      <c r="R1375">
        <f>INDEX(AirportPivot[Gates (number of available)],MATCH($N1375,AirportPivot[[AirportID]:[AirportID]],0))</f>
        <v>100</v>
      </c>
    </row>
    <row r="1376" spans="1:18" x14ac:dyDescent="0.25">
      <c r="A1376" s="3" t="s">
        <v>1407</v>
      </c>
      <c r="B1376" s="12">
        <v>42157</v>
      </c>
      <c r="C1376" s="4" t="s">
        <v>15</v>
      </c>
      <c r="D1376" s="4">
        <v>1</v>
      </c>
      <c r="E1376" s="4">
        <v>131</v>
      </c>
      <c r="F1376" s="5">
        <v>0.625</v>
      </c>
      <c r="G1376" s="6">
        <v>247.5</v>
      </c>
      <c r="H1376" s="7">
        <v>45787.5</v>
      </c>
      <c r="I1376" s="7">
        <f>FlightsPivot[[#This Row],[Total Fare]]*10%</f>
        <v>4578.75</v>
      </c>
      <c r="J1376" s="7">
        <f>FlightsPivot[[#This Row],[Total Fare]]+FlightsPivot[[#This Row],[10% tax ]]</f>
        <v>50366.25</v>
      </c>
      <c r="K1376" s="4">
        <v>6</v>
      </c>
      <c r="L1376" s="4">
        <v>2015</v>
      </c>
      <c r="M1376" t="str">
        <f>INDEX(RoutesPivot[DepAirport],MATCH($C1376,RoutesPivot[[RouteID]:[RouteID]],0))</f>
        <v>ORD</v>
      </c>
      <c r="N1376" t="str">
        <f>INDEX(RoutesPivot[AirportID],MATCH($C1376,RoutesPivot[[RouteID]:[RouteID]],0))</f>
        <v>EWR</v>
      </c>
      <c r="O1376">
        <f>INDEX(RoutesPivot[Distance],MATCH($C1376,RoutesPivot[[RouteID]:[RouteID]],0))</f>
        <v>600</v>
      </c>
      <c r="P1376">
        <f>INDEX(RoutesPivot[ListPrice],MATCH($C1376,RoutesPivot[[RouteID]:[RouteID]],0))</f>
        <v>225</v>
      </c>
      <c r="Q1376" t="str">
        <f>INDEX(AirportPivot[AirportName],MATCH($N1376,AirportPivot[[AirportID]:[AirportID]],0))</f>
        <v>Newark Liberty International</v>
      </c>
      <c r="R1376">
        <f>INDEX(AirportPivot[Gates (number of available)],MATCH($N1376,AirportPivot[[AirportID]:[AirportID]],0))</f>
        <v>82</v>
      </c>
    </row>
    <row r="1377" spans="1:18" x14ac:dyDescent="0.25">
      <c r="A1377" s="3" t="s">
        <v>1408</v>
      </c>
      <c r="B1377" s="12">
        <v>41936</v>
      </c>
      <c r="C1377" s="4" t="s">
        <v>13</v>
      </c>
      <c r="D1377" s="4">
        <v>1.6</v>
      </c>
      <c r="E1377" s="4">
        <v>56</v>
      </c>
      <c r="F1377" s="5">
        <v>0.3125</v>
      </c>
      <c r="G1377" s="6">
        <v>250</v>
      </c>
      <c r="H1377" s="7">
        <v>41250</v>
      </c>
      <c r="I1377" s="7">
        <f>FlightsPivot[[#This Row],[Total Fare]]*10%</f>
        <v>4125</v>
      </c>
      <c r="J1377" s="7">
        <f>FlightsPivot[[#This Row],[Total Fare]]+FlightsPivot[[#This Row],[10% tax ]]</f>
        <v>45375</v>
      </c>
      <c r="K1377" s="4">
        <v>10</v>
      </c>
      <c r="L1377" s="4">
        <v>2014</v>
      </c>
      <c r="M1377" t="str">
        <f>INDEX(RoutesPivot[DepAirport],MATCH($C1377,RoutesPivot[[RouteID]:[RouteID]],0))</f>
        <v>ORD</v>
      </c>
      <c r="N1377" t="str">
        <f>INDEX(RoutesPivot[AirportID],MATCH($C1377,RoutesPivot[[RouteID]:[RouteID]],0))</f>
        <v>JFK</v>
      </c>
      <c r="O1377">
        <f>INDEX(RoutesPivot[Distance],MATCH($C1377,RoutesPivot[[RouteID]:[RouteID]],0))</f>
        <v>619</v>
      </c>
      <c r="P1377">
        <f>INDEX(RoutesPivot[ListPrice],MATCH($C1377,RoutesPivot[[RouteID]:[RouteID]],0))</f>
        <v>250</v>
      </c>
      <c r="Q1377" t="str">
        <f>INDEX(AirportPivot[AirportName],MATCH($N1377,AirportPivot[[AirportID]:[AirportID]],0))</f>
        <v>John F Kennedy International</v>
      </c>
      <c r="R1377">
        <f>INDEX(AirportPivot[Gates (number of available)],MATCH($N1377,AirportPivot[[AirportID]:[AirportID]],0))</f>
        <v>120</v>
      </c>
    </row>
    <row r="1378" spans="1:18" x14ac:dyDescent="0.25">
      <c r="A1378" s="3" t="s">
        <v>1409</v>
      </c>
      <c r="B1378" s="12">
        <v>42362</v>
      </c>
      <c r="C1378" s="4" t="s">
        <v>53</v>
      </c>
      <c r="D1378" s="4">
        <v>4.7</v>
      </c>
      <c r="E1378" s="4">
        <v>35</v>
      </c>
      <c r="F1378" s="5">
        <v>0.45833333333333331</v>
      </c>
      <c r="G1378" s="6">
        <v>420</v>
      </c>
      <c r="H1378" s="7">
        <v>77700</v>
      </c>
      <c r="I1378" s="7">
        <f>FlightsPivot[[#This Row],[Total Fare]]*10%</f>
        <v>7770</v>
      </c>
      <c r="J1378" s="7">
        <f>FlightsPivot[[#This Row],[Total Fare]]+FlightsPivot[[#This Row],[10% tax ]]</f>
        <v>85470</v>
      </c>
      <c r="K1378" s="4">
        <v>12</v>
      </c>
      <c r="L1378" s="4">
        <v>2015</v>
      </c>
      <c r="M1378" t="str">
        <f>INDEX(RoutesPivot[DepAirport],MATCH($C1378,RoutesPivot[[RouteID]:[RouteID]],0))</f>
        <v>ORD</v>
      </c>
      <c r="N1378" t="str">
        <f>INDEX(RoutesPivot[AirportID],MATCH($C1378,RoutesPivot[[RouteID]:[RouteID]],0))</f>
        <v>FLL</v>
      </c>
      <c r="O1378">
        <f>INDEX(RoutesPivot[Distance],MATCH($C1378,RoutesPivot[[RouteID]:[RouteID]],0))</f>
        <v>940</v>
      </c>
      <c r="P1378">
        <f>INDEX(RoutesPivot[ListPrice],MATCH($C1378,RoutesPivot[[RouteID]:[RouteID]],0))</f>
        <v>300</v>
      </c>
      <c r="Q1378" t="str">
        <f>INDEX(AirportPivot[AirportName],MATCH($N1378,AirportPivot[[AirportID]:[AirportID]],0))</f>
        <v>Fort Lauderdale/Hollywood International</v>
      </c>
      <c r="R1378">
        <f>INDEX(AirportPivot[Gates (number of available)],MATCH($N1378,AirportPivot[[AirportID]:[AirportID]],0))</f>
        <v>55</v>
      </c>
    </row>
    <row r="1379" spans="1:18" x14ac:dyDescent="0.25">
      <c r="A1379" s="3" t="s">
        <v>1410</v>
      </c>
      <c r="B1379" s="12">
        <v>42223</v>
      </c>
      <c r="C1379" s="4" t="s">
        <v>30</v>
      </c>
      <c r="D1379" s="4">
        <v>2.2999999999999998</v>
      </c>
      <c r="E1379" s="4">
        <v>37</v>
      </c>
      <c r="F1379" s="5">
        <v>0.75</v>
      </c>
      <c r="G1379" s="6">
        <v>275</v>
      </c>
      <c r="H1379" s="7">
        <v>45375</v>
      </c>
      <c r="I1379" s="7">
        <f>FlightsPivot[[#This Row],[Total Fare]]*10%</f>
        <v>4537.5</v>
      </c>
      <c r="J1379" s="7">
        <f>FlightsPivot[[#This Row],[Total Fare]]+FlightsPivot[[#This Row],[10% tax ]]</f>
        <v>49912.5</v>
      </c>
      <c r="K1379" s="4">
        <v>8</v>
      </c>
      <c r="L1379" s="4">
        <v>2015</v>
      </c>
      <c r="M1379" t="str">
        <f>INDEX(RoutesPivot[DepAirport],MATCH($C1379,RoutesPivot[[RouteID]:[RouteID]],0))</f>
        <v>ORD</v>
      </c>
      <c r="N1379" t="str">
        <f>INDEX(RoutesPivot[AirportID],MATCH($C1379,RoutesPivot[[RouteID]:[RouteID]],0))</f>
        <v>MCO</v>
      </c>
      <c r="O1379">
        <f>INDEX(RoutesPivot[Distance],MATCH($C1379,RoutesPivot[[RouteID]:[RouteID]],0))</f>
        <v>850</v>
      </c>
      <c r="P1379">
        <f>INDEX(RoutesPivot[ListPrice],MATCH($C1379,RoutesPivot[[RouteID]:[RouteID]],0))</f>
        <v>250</v>
      </c>
      <c r="Q1379" t="str">
        <f>INDEX(AirportPivot[AirportName],MATCH($N1379,AirportPivot[[AirportID]:[AirportID]],0))</f>
        <v>Orlando International</v>
      </c>
      <c r="R1379">
        <f>INDEX(AirportPivot[Gates (number of available)],MATCH($N1379,AirportPivot[[AirportID]:[AirportID]],0))</f>
        <v>67</v>
      </c>
    </row>
    <row r="1380" spans="1:18" x14ac:dyDescent="0.25">
      <c r="A1380" s="3" t="s">
        <v>1411</v>
      </c>
      <c r="B1380" s="12">
        <v>41858</v>
      </c>
      <c r="C1380" s="4" t="s">
        <v>80</v>
      </c>
      <c r="D1380" s="4">
        <v>2</v>
      </c>
      <c r="E1380" s="4">
        <v>147</v>
      </c>
      <c r="F1380" s="5">
        <v>0.8125</v>
      </c>
      <c r="G1380" s="6">
        <v>330</v>
      </c>
      <c r="H1380" s="7">
        <v>61050</v>
      </c>
      <c r="I1380" s="7">
        <f>FlightsPivot[[#This Row],[Total Fare]]*10%</f>
        <v>6105</v>
      </c>
      <c r="J1380" s="7">
        <f>FlightsPivot[[#This Row],[Total Fare]]+FlightsPivot[[#This Row],[10% tax ]]</f>
        <v>67155</v>
      </c>
      <c r="K1380" s="4">
        <v>8</v>
      </c>
      <c r="L1380" s="4">
        <v>2014</v>
      </c>
      <c r="M1380" t="str">
        <f>INDEX(RoutesPivot[DepAirport],MATCH($C1380,RoutesPivot[[RouteID]:[RouteID]],0))</f>
        <v>ORD</v>
      </c>
      <c r="N1380" t="str">
        <f>INDEX(RoutesPivot[AirportID],MATCH($C1380,RoutesPivot[[RouteID]:[RouteID]],0))</f>
        <v>MIA</v>
      </c>
      <c r="O1380">
        <f>INDEX(RoutesPivot[Distance],MATCH($C1380,RoutesPivot[[RouteID]:[RouteID]],0))</f>
        <v>1000</v>
      </c>
      <c r="P1380">
        <f>INDEX(RoutesPivot[ListPrice],MATCH($C1380,RoutesPivot[[RouteID]:[RouteID]],0))</f>
        <v>300</v>
      </c>
      <c r="Q1380" t="str">
        <f>INDEX(AirportPivot[AirportName],MATCH($N1380,AirportPivot[[AirportID]:[AirportID]],0))</f>
        <v>Miami International</v>
      </c>
      <c r="R1380">
        <f>INDEX(AirportPivot[Gates (number of available)],MATCH($N1380,AirportPivot[[AirportID]:[AirportID]],0))</f>
        <v>80</v>
      </c>
    </row>
    <row r="1381" spans="1:18" x14ac:dyDescent="0.25">
      <c r="A1381" s="3" t="s">
        <v>1412</v>
      </c>
      <c r="B1381" s="12">
        <v>42001</v>
      </c>
      <c r="C1381" s="4" t="s">
        <v>17</v>
      </c>
      <c r="D1381" s="4">
        <v>7</v>
      </c>
      <c r="E1381" s="4">
        <v>170</v>
      </c>
      <c r="F1381" s="5">
        <v>0.35416666666666669</v>
      </c>
      <c r="G1381" s="6">
        <v>490</v>
      </c>
      <c r="H1381" s="7">
        <v>80850</v>
      </c>
      <c r="I1381" s="7">
        <f>FlightsPivot[[#This Row],[Total Fare]]*10%</f>
        <v>8085</v>
      </c>
      <c r="J1381" s="7">
        <f>FlightsPivot[[#This Row],[Total Fare]]+FlightsPivot[[#This Row],[10% tax ]]</f>
        <v>88935</v>
      </c>
      <c r="K1381" s="4">
        <v>12</v>
      </c>
      <c r="L1381" s="4">
        <v>2014</v>
      </c>
      <c r="M1381" t="str">
        <f>INDEX(RoutesPivot[DepAirport],MATCH($C1381,RoutesPivot[[RouteID]:[RouteID]],0))</f>
        <v>ORD</v>
      </c>
      <c r="N1381" t="str">
        <f>INDEX(RoutesPivot[AirportID],MATCH($C1381,RoutesPivot[[RouteID]:[RouteID]],0))</f>
        <v>LAX</v>
      </c>
      <c r="O1381">
        <f>INDEX(RoutesPivot[Distance],MATCH($C1381,RoutesPivot[[RouteID]:[RouteID]],0))</f>
        <v>1518</v>
      </c>
      <c r="P1381">
        <f>INDEX(RoutesPivot[ListPrice],MATCH($C1381,RoutesPivot[[RouteID]:[RouteID]],0))</f>
        <v>350</v>
      </c>
      <c r="Q1381" t="str">
        <f>INDEX(AirportPivot[AirportName],MATCH($N1381,AirportPivot[[AirportID]:[AirportID]],0))</f>
        <v>Los Angeles International</v>
      </c>
      <c r="R1381">
        <f>INDEX(AirportPivot[Gates (number of available)],MATCH($N1381,AirportPivot[[AirportID]:[AirportID]],0))</f>
        <v>86</v>
      </c>
    </row>
    <row r="1382" spans="1:18" x14ac:dyDescent="0.25">
      <c r="A1382" s="3" t="s">
        <v>1413</v>
      </c>
      <c r="B1382" s="12">
        <v>41750</v>
      </c>
      <c r="C1382" s="4" t="s">
        <v>25</v>
      </c>
      <c r="D1382" s="4">
        <v>2.1</v>
      </c>
      <c r="E1382" s="4">
        <v>95</v>
      </c>
      <c r="F1382" s="5">
        <v>0.35416666666666669</v>
      </c>
      <c r="G1382" s="6">
        <v>200</v>
      </c>
      <c r="H1382" s="7">
        <v>37000</v>
      </c>
      <c r="I1382" s="7">
        <f>FlightsPivot[[#This Row],[Total Fare]]*10%</f>
        <v>3700</v>
      </c>
      <c r="J1382" s="7">
        <f>FlightsPivot[[#This Row],[Total Fare]]+FlightsPivot[[#This Row],[10% tax ]]</f>
        <v>40700</v>
      </c>
      <c r="K1382" s="4">
        <v>4</v>
      </c>
      <c r="L1382" s="4">
        <v>2014</v>
      </c>
      <c r="M1382" t="str">
        <f>INDEX(RoutesPivot[DepAirport],MATCH($C1382,RoutesPivot[[RouteID]:[RouteID]],0))</f>
        <v>ORD</v>
      </c>
      <c r="N1382" t="str">
        <f>INDEX(RoutesPivot[AirportID],MATCH($C1382,RoutesPivot[[RouteID]:[RouteID]],0))</f>
        <v>DFW</v>
      </c>
      <c r="O1382">
        <f>INDEX(RoutesPivot[Distance],MATCH($C1382,RoutesPivot[[RouteID]:[RouteID]],0))</f>
        <v>700</v>
      </c>
      <c r="P1382">
        <f>INDEX(RoutesPivot[ListPrice],MATCH($C1382,RoutesPivot[[RouteID]:[RouteID]],0))</f>
        <v>200</v>
      </c>
      <c r="Q1382" t="str">
        <f>INDEX(AirportPivot[AirportName],MATCH($N1382,AirportPivot[[AirportID]:[AirportID]],0))</f>
        <v>Dallas/Fort Worth International</v>
      </c>
      <c r="R1382">
        <f>INDEX(AirportPivot[Gates (number of available)],MATCH($N1382,AirportPivot[[AirportID]:[AirportID]],0))</f>
        <v>130</v>
      </c>
    </row>
    <row r="1383" spans="1:18" x14ac:dyDescent="0.25">
      <c r="A1383" s="3" t="s">
        <v>1414</v>
      </c>
      <c r="B1383" s="12">
        <v>41847</v>
      </c>
      <c r="C1383" s="4" t="s">
        <v>80</v>
      </c>
      <c r="D1383" s="4">
        <v>2.7</v>
      </c>
      <c r="E1383" s="4">
        <v>159</v>
      </c>
      <c r="F1383" s="5">
        <v>0.29166666666666669</v>
      </c>
      <c r="G1383" s="6">
        <v>330</v>
      </c>
      <c r="H1383" s="7">
        <v>54450</v>
      </c>
      <c r="I1383" s="7">
        <f>FlightsPivot[[#This Row],[Total Fare]]*10%</f>
        <v>5445</v>
      </c>
      <c r="J1383" s="7">
        <f>FlightsPivot[[#This Row],[Total Fare]]+FlightsPivot[[#This Row],[10% tax ]]</f>
        <v>59895</v>
      </c>
      <c r="K1383" s="4">
        <v>7</v>
      </c>
      <c r="L1383" s="4">
        <v>2014</v>
      </c>
      <c r="M1383" t="str">
        <f>INDEX(RoutesPivot[DepAirport],MATCH($C1383,RoutesPivot[[RouteID]:[RouteID]],0))</f>
        <v>ORD</v>
      </c>
      <c r="N1383" t="str">
        <f>INDEX(RoutesPivot[AirportID],MATCH($C1383,RoutesPivot[[RouteID]:[RouteID]],0))</f>
        <v>MIA</v>
      </c>
      <c r="O1383">
        <f>INDEX(RoutesPivot[Distance],MATCH($C1383,RoutesPivot[[RouteID]:[RouteID]],0))</f>
        <v>1000</v>
      </c>
      <c r="P1383">
        <f>INDEX(RoutesPivot[ListPrice],MATCH($C1383,RoutesPivot[[RouteID]:[RouteID]],0))</f>
        <v>300</v>
      </c>
      <c r="Q1383" t="str">
        <f>INDEX(AirportPivot[AirportName],MATCH($N1383,AirportPivot[[AirportID]:[AirportID]],0))</f>
        <v>Miami International</v>
      </c>
      <c r="R1383">
        <f>INDEX(AirportPivot[Gates (number of available)],MATCH($N1383,AirportPivot[[AirportID]:[AirportID]],0))</f>
        <v>80</v>
      </c>
    </row>
    <row r="1384" spans="1:18" x14ac:dyDescent="0.25">
      <c r="A1384" s="3" t="s">
        <v>1415</v>
      </c>
      <c r="B1384" s="12">
        <v>42338</v>
      </c>
      <c r="C1384" s="4" t="s">
        <v>98</v>
      </c>
      <c r="D1384" s="4">
        <v>2.1</v>
      </c>
      <c r="E1384" s="4">
        <v>62</v>
      </c>
      <c r="F1384" s="5">
        <v>0.54166666666666663</v>
      </c>
      <c r="G1384" s="6">
        <v>275</v>
      </c>
      <c r="H1384" s="7">
        <v>45375</v>
      </c>
      <c r="I1384" s="7">
        <f>FlightsPivot[[#This Row],[Total Fare]]*10%</f>
        <v>4537.5</v>
      </c>
      <c r="J1384" s="7">
        <f>FlightsPivot[[#This Row],[Total Fare]]+FlightsPivot[[#This Row],[10% tax ]]</f>
        <v>49912.5</v>
      </c>
      <c r="K1384" s="4">
        <v>11</v>
      </c>
      <c r="L1384" s="4">
        <v>2015</v>
      </c>
      <c r="M1384" t="str">
        <f>INDEX(RoutesPivot[DepAirport],MATCH($C1384,RoutesPivot[[RouteID]:[RouteID]],0))</f>
        <v>ORD</v>
      </c>
      <c r="N1384" t="str">
        <f>INDEX(RoutesPivot[AirportID],MATCH($C1384,RoutesPivot[[RouteID]:[RouteID]],0))</f>
        <v>PHL</v>
      </c>
      <c r="O1384">
        <f>INDEX(RoutesPivot[Distance],MATCH($C1384,RoutesPivot[[RouteID]:[RouteID]],0))</f>
        <v>580</v>
      </c>
      <c r="P1384">
        <f>INDEX(RoutesPivot[ListPrice],MATCH($C1384,RoutesPivot[[RouteID]:[RouteID]],0))</f>
        <v>275</v>
      </c>
      <c r="Q1384" t="str">
        <f>INDEX(AirportPivot[AirportName],MATCH($N1384,AirportPivot[[AirportID]:[AirportID]],0))</f>
        <v>Philadelphia International</v>
      </c>
      <c r="R1384">
        <f>INDEX(AirportPivot[Gates (number of available)],MATCH($N1384,AirportPivot[[AirportID]:[AirportID]],0))</f>
        <v>89</v>
      </c>
    </row>
    <row r="1385" spans="1:18" x14ac:dyDescent="0.25">
      <c r="A1385" s="3" t="s">
        <v>1416</v>
      </c>
      <c r="B1385" s="12">
        <v>41956</v>
      </c>
      <c r="C1385" s="4" t="s">
        <v>47</v>
      </c>
      <c r="D1385" s="4">
        <v>2.1</v>
      </c>
      <c r="E1385" s="4">
        <v>20</v>
      </c>
      <c r="F1385" s="5">
        <v>0.58333333333333337</v>
      </c>
      <c r="G1385" s="6">
        <v>250</v>
      </c>
      <c r="H1385" s="7">
        <v>46250</v>
      </c>
      <c r="I1385" s="7">
        <f>FlightsPivot[[#This Row],[Total Fare]]*10%</f>
        <v>4625</v>
      </c>
      <c r="J1385" s="7">
        <f>FlightsPivot[[#This Row],[Total Fare]]+FlightsPivot[[#This Row],[10% tax ]]</f>
        <v>50875</v>
      </c>
      <c r="K1385" s="4">
        <v>11</v>
      </c>
      <c r="L1385" s="4">
        <v>2014</v>
      </c>
      <c r="M1385" t="str">
        <f>INDEX(RoutesPivot[DepAirport],MATCH($C1385,RoutesPivot[[RouteID]:[RouteID]],0))</f>
        <v>ORD</v>
      </c>
      <c r="N1385" t="str">
        <f>INDEX(RoutesPivot[AirportID],MATCH($C1385,RoutesPivot[[RouteID]:[RouteID]],0))</f>
        <v>PHX</v>
      </c>
      <c r="O1385">
        <f>INDEX(RoutesPivot[Distance],MATCH($C1385,RoutesPivot[[RouteID]:[RouteID]],0))</f>
        <v>1200</v>
      </c>
      <c r="P1385">
        <f>INDEX(RoutesPivot[ListPrice],MATCH($C1385,RoutesPivot[[RouteID]:[RouteID]],0))</f>
        <v>250</v>
      </c>
      <c r="Q1385" t="str">
        <f>INDEX(AirportPivot[AirportName],MATCH($N1385,AirportPivot[[AirportID]:[AirportID]],0))</f>
        <v>Phoenix Sky Harbor International</v>
      </c>
      <c r="R1385">
        <f>INDEX(AirportPivot[Gates (number of available)],MATCH($N1385,AirportPivot[[AirportID]:[AirportID]],0))</f>
        <v>60</v>
      </c>
    </row>
    <row r="1386" spans="1:18" x14ac:dyDescent="0.25">
      <c r="A1386" s="3" t="s">
        <v>1417</v>
      </c>
      <c r="B1386" s="12">
        <v>42355</v>
      </c>
      <c r="C1386" s="4" t="s">
        <v>50</v>
      </c>
      <c r="D1386" s="4">
        <v>1.9</v>
      </c>
      <c r="E1386" s="4">
        <v>210</v>
      </c>
      <c r="F1386" s="5">
        <v>0.8125</v>
      </c>
      <c r="G1386" s="6">
        <v>275</v>
      </c>
      <c r="H1386" s="7">
        <v>45375</v>
      </c>
      <c r="I1386" s="7">
        <f>FlightsPivot[[#This Row],[Total Fare]]*10%</f>
        <v>4537.5</v>
      </c>
      <c r="J1386" s="7">
        <f>FlightsPivot[[#This Row],[Total Fare]]+FlightsPivot[[#This Row],[10% tax ]]</f>
        <v>49912.5</v>
      </c>
      <c r="K1386" s="4">
        <v>12</v>
      </c>
      <c r="L1386" s="4">
        <v>2015</v>
      </c>
      <c r="M1386" t="str">
        <f>INDEX(RoutesPivot[DepAirport],MATCH($C1386,RoutesPivot[[RouteID]:[RouteID]],0))</f>
        <v>ORD</v>
      </c>
      <c r="N1386" t="str">
        <f>INDEX(RoutesPivot[AirportID],MATCH($C1386,RoutesPivot[[RouteID]:[RouteID]],0))</f>
        <v>LGA</v>
      </c>
      <c r="O1386">
        <f>INDEX(RoutesPivot[Distance],MATCH($C1386,RoutesPivot[[RouteID]:[RouteID]],0))</f>
        <v>610</v>
      </c>
      <c r="P1386">
        <f>INDEX(RoutesPivot[ListPrice],MATCH($C1386,RoutesPivot[[RouteID]:[RouteID]],0))</f>
        <v>275</v>
      </c>
      <c r="Q1386" t="str">
        <f>INDEX(AirportPivot[AirportName],MATCH($N1386,AirportPivot[[AirportID]:[AirportID]],0))</f>
        <v>Laguardia</v>
      </c>
      <c r="R1386">
        <f>INDEX(AirportPivot[Gates (number of available)],MATCH($N1386,AirportPivot[[AirportID]:[AirportID]],0))</f>
        <v>66</v>
      </c>
    </row>
    <row r="1387" spans="1:18" x14ac:dyDescent="0.25">
      <c r="A1387" s="3" t="s">
        <v>1418</v>
      </c>
      <c r="B1387" s="12">
        <v>41892</v>
      </c>
      <c r="C1387" s="4" t="s">
        <v>13</v>
      </c>
      <c r="D1387" s="4">
        <v>1.6</v>
      </c>
      <c r="E1387" s="4">
        <v>50</v>
      </c>
      <c r="F1387" s="5">
        <v>0.29166666666666669</v>
      </c>
      <c r="G1387" s="6">
        <v>250</v>
      </c>
      <c r="H1387" s="7">
        <v>41250</v>
      </c>
      <c r="I1387" s="7">
        <f>FlightsPivot[[#This Row],[Total Fare]]*10%</f>
        <v>4125</v>
      </c>
      <c r="J1387" s="7">
        <f>FlightsPivot[[#This Row],[Total Fare]]+FlightsPivot[[#This Row],[10% tax ]]</f>
        <v>45375</v>
      </c>
      <c r="K1387" s="4">
        <v>9</v>
      </c>
      <c r="L1387" s="4">
        <v>2014</v>
      </c>
      <c r="M1387" t="str">
        <f>INDEX(RoutesPivot[DepAirport],MATCH($C1387,RoutesPivot[[RouteID]:[RouteID]],0))</f>
        <v>ORD</v>
      </c>
      <c r="N1387" t="str">
        <f>INDEX(RoutesPivot[AirportID],MATCH($C1387,RoutesPivot[[RouteID]:[RouteID]],0))</f>
        <v>JFK</v>
      </c>
      <c r="O1387">
        <f>INDEX(RoutesPivot[Distance],MATCH($C1387,RoutesPivot[[RouteID]:[RouteID]],0))</f>
        <v>619</v>
      </c>
      <c r="P1387">
        <f>INDEX(RoutesPivot[ListPrice],MATCH($C1387,RoutesPivot[[RouteID]:[RouteID]],0))</f>
        <v>250</v>
      </c>
      <c r="Q1387" t="str">
        <f>INDEX(AirportPivot[AirportName],MATCH($N1387,AirportPivot[[AirportID]:[AirportID]],0))</f>
        <v>John F Kennedy International</v>
      </c>
      <c r="R1387">
        <f>INDEX(AirportPivot[Gates (number of available)],MATCH($N1387,AirportPivot[[AirportID]:[AirportID]],0))</f>
        <v>120</v>
      </c>
    </row>
    <row r="1388" spans="1:18" x14ac:dyDescent="0.25">
      <c r="A1388" s="3" t="s">
        <v>1419</v>
      </c>
      <c r="B1388" s="12">
        <v>42301</v>
      </c>
      <c r="C1388" s="4" t="s">
        <v>21</v>
      </c>
      <c r="D1388" s="4">
        <v>1.4</v>
      </c>
      <c r="E1388" s="4">
        <v>58</v>
      </c>
      <c r="F1388" s="5">
        <v>0.47916666666666669</v>
      </c>
      <c r="G1388" s="6">
        <v>125</v>
      </c>
      <c r="H1388" s="7">
        <v>20625</v>
      </c>
      <c r="I1388" s="7">
        <f>FlightsPivot[[#This Row],[Total Fare]]*10%</f>
        <v>2062.5</v>
      </c>
      <c r="J1388" s="7">
        <f>FlightsPivot[[#This Row],[Total Fare]]+FlightsPivot[[#This Row],[10% tax ]]</f>
        <v>22687.5</v>
      </c>
      <c r="K1388" s="4">
        <v>10</v>
      </c>
      <c r="L1388" s="4">
        <v>2015</v>
      </c>
      <c r="M1388" t="str">
        <f>INDEX(RoutesPivot[DepAirport],MATCH($C1388,RoutesPivot[[RouteID]:[RouteID]],0))</f>
        <v>ORD</v>
      </c>
      <c r="N1388" t="str">
        <f>INDEX(RoutesPivot[AirportID],MATCH($C1388,RoutesPivot[[RouteID]:[RouteID]],0))</f>
        <v>CLT</v>
      </c>
      <c r="O1388">
        <f>INDEX(RoutesPivot[Distance],MATCH($C1388,RoutesPivot[[RouteID]:[RouteID]],0))</f>
        <v>700</v>
      </c>
      <c r="P1388">
        <f>INDEX(RoutesPivot[ListPrice],MATCH($C1388,RoutesPivot[[RouteID]:[RouteID]],0))</f>
        <v>125</v>
      </c>
      <c r="Q1388" t="str">
        <f>INDEX(AirportPivot[AirportName],MATCH($N1388,AirportPivot[[AirportID]:[AirportID]],0))</f>
        <v>Charlotte/Douglas International</v>
      </c>
      <c r="R1388">
        <f>INDEX(AirportPivot[Gates (number of available)],MATCH($N1388,AirportPivot[[AirportID]:[AirportID]],0))</f>
        <v>65</v>
      </c>
    </row>
    <row r="1389" spans="1:18" x14ac:dyDescent="0.25">
      <c r="A1389" s="3" t="s">
        <v>1420</v>
      </c>
      <c r="B1389" s="12">
        <v>42222</v>
      </c>
      <c r="C1389" s="4" t="s">
        <v>33</v>
      </c>
      <c r="D1389" s="4">
        <v>2.6</v>
      </c>
      <c r="E1389" s="4">
        <v>171</v>
      </c>
      <c r="F1389" s="5">
        <v>0.75</v>
      </c>
      <c r="G1389" s="6">
        <v>412.5</v>
      </c>
      <c r="H1389" s="7">
        <v>68062.5</v>
      </c>
      <c r="I1389" s="7">
        <f>FlightsPivot[[#This Row],[Total Fare]]*10%</f>
        <v>6806.25</v>
      </c>
      <c r="J1389" s="7">
        <f>FlightsPivot[[#This Row],[Total Fare]]+FlightsPivot[[#This Row],[10% tax ]]</f>
        <v>74868.75</v>
      </c>
      <c r="K1389" s="4">
        <v>8</v>
      </c>
      <c r="L1389" s="4">
        <v>2015</v>
      </c>
      <c r="M1389" t="str">
        <f>INDEX(RoutesPivot[DepAirport],MATCH($C1389,RoutesPivot[[RouteID]:[RouteID]],0))</f>
        <v>ORD</v>
      </c>
      <c r="N1389" t="str">
        <f>INDEX(RoutesPivot[AirportID],MATCH($C1389,RoutesPivot[[RouteID]:[RouteID]],0))</f>
        <v>SFO</v>
      </c>
      <c r="O1389">
        <f>INDEX(RoutesPivot[Distance],MATCH($C1389,RoutesPivot[[RouteID]:[RouteID]],0))</f>
        <v>1600</v>
      </c>
      <c r="P1389">
        <f>INDEX(RoutesPivot[ListPrice],MATCH($C1389,RoutesPivot[[RouteID]:[RouteID]],0))</f>
        <v>375</v>
      </c>
      <c r="Q1389" t="str">
        <f>INDEX(AirportPivot[AirportName],MATCH($N1389,AirportPivot[[AirportID]:[AirportID]],0))</f>
        <v>San Francisco International</v>
      </c>
      <c r="R1389">
        <f>INDEX(AirportPivot[Gates (number of available)],MATCH($N1389,AirportPivot[[AirportID]:[AirportID]],0))</f>
        <v>70</v>
      </c>
    </row>
    <row r="1390" spans="1:18" x14ac:dyDescent="0.25">
      <c r="A1390" s="3" t="s">
        <v>1421</v>
      </c>
      <c r="B1390" s="12">
        <v>41664</v>
      </c>
      <c r="C1390" s="4" t="s">
        <v>40</v>
      </c>
      <c r="D1390" s="4">
        <v>2.5</v>
      </c>
      <c r="E1390" s="4">
        <v>37</v>
      </c>
      <c r="F1390" s="5">
        <v>0.8125</v>
      </c>
      <c r="G1390" s="6">
        <v>115</v>
      </c>
      <c r="H1390" s="7">
        <v>18975</v>
      </c>
      <c r="I1390" s="7">
        <f>FlightsPivot[[#This Row],[Total Fare]]*10%</f>
        <v>1897.5</v>
      </c>
      <c r="J1390" s="7">
        <f>FlightsPivot[[#This Row],[Total Fare]]+FlightsPivot[[#This Row],[10% tax ]]</f>
        <v>20872.5</v>
      </c>
      <c r="K1390" s="4">
        <v>1</v>
      </c>
      <c r="L1390" s="4">
        <v>2014</v>
      </c>
      <c r="M1390" t="str">
        <f>INDEX(RoutesPivot[DepAirport],MATCH($C1390,RoutesPivot[[RouteID]:[RouteID]],0))</f>
        <v>ORD</v>
      </c>
      <c r="N1390" t="str">
        <f>INDEX(RoutesPivot[AirportID],MATCH($C1390,RoutesPivot[[RouteID]:[RouteID]],0))</f>
        <v>MSP</v>
      </c>
      <c r="O1390">
        <f>INDEX(RoutesPivot[Distance],MATCH($C1390,RoutesPivot[[RouteID]:[RouteID]],0))</f>
        <v>300</v>
      </c>
      <c r="P1390">
        <f>INDEX(RoutesPivot[ListPrice],MATCH($C1390,RoutesPivot[[RouteID]:[RouteID]],0))</f>
        <v>115</v>
      </c>
      <c r="Q1390" t="str">
        <f>INDEX(AirportPivot[AirportName],MATCH($N1390,AirportPivot[[AirportID]:[AirportID]],0))</f>
        <v>Minneapolis-St Paul International/Wold-Chamberlain</v>
      </c>
      <c r="R1390">
        <f>INDEX(AirportPivot[Gates (number of available)],MATCH($N1390,AirportPivot[[AirportID]:[AirportID]],0))</f>
        <v>65</v>
      </c>
    </row>
    <row r="1391" spans="1:18" x14ac:dyDescent="0.25">
      <c r="A1391" s="3" t="s">
        <v>1422</v>
      </c>
      <c r="B1391" s="12">
        <v>42050</v>
      </c>
      <c r="C1391" s="4" t="s">
        <v>47</v>
      </c>
      <c r="D1391" s="4">
        <v>1.7</v>
      </c>
      <c r="E1391" s="4">
        <v>208</v>
      </c>
      <c r="F1391" s="5">
        <v>0.85416666666666663</v>
      </c>
      <c r="G1391" s="6">
        <v>250</v>
      </c>
      <c r="H1391" s="7">
        <v>41250</v>
      </c>
      <c r="I1391" s="7">
        <f>FlightsPivot[[#This Row],[Total Fare]]*10%</f>
        <v>4125</v>
      </c>
      <c r="J1391" s="7">
        <f>FlightsPivot[[#This Row],[Total Fare]]+FlightsPivot[[#This Row],[10% tax ]]</f>
        <v>45375</v>
      </c>
      <c r="K1391" s="4">
        <v>2</v>
      </c>
      <c r="L1391" s="4">
        <v>2015</v>
      </c>
      <c r="M1391" t="str">
        <f>INDEX(RoutesPivot[DepAirport],MATCH($C1391,RoutesPivot[[RouteID]:[RouteID]],0))</f>
        <v>ORD</v>
      </c>
      <c r="N1391" t="str">
        <f>INDEX(RoutesPivot[AirportID],MATCH($C1391,RoutesPivot[[RouteID]:[RouteID]],0))</f>
        <v>PHX</v>
      </c>
      <c r="O1391">
        <f>INDEX(RoutesPivot[Distance],MATCH($C1391,RoutesPivot[[RouteID]:[RouteID]],0))</f>
        <v>1200</v>
      </c>
      <c r="P1391">
        <f>INDEX(RoutesPivot[ListPrice],MATCH($C1391,RoutesPivot[[RouteID]:[RouteID]],0))</f>
        <v>250</v>
      </c>
      <c r="Q1391" t="str">
        <f>INDEX(AirportPivot[AirportName],MATCH($N1391,AirportPivot[[AirportID]:[AirportID]],0))</f>
        <v>Phoenix Sky Harbor International</v>
      </c>
      <c r="R1391">
        <f>INDEX(AirportPivot[Gates (number of available)],MATCH($N1391,AirportPivot[[AirportID]:[AirportID]],0))</f>
        <v>60</v>
      </c>
    </row>
    <row r="1392" spans="1:18" x14ac:dyDescent="0.25">
      <c r="A1392" s="3" t="s">
        <v>1423</v>
      </c>
      <c r="B1392" s="12">
        <v>42128</v>
      </c>
      <c r="C1392" s="4" t="s">
        <v>23</v>
      </c>
      <c r="D1392" s="4">
        <v>2</v>
      </c>
      <c r="E1392" s="4">
        <v>47</v>
      </c>
      <c r="F1392" s="5">
        <v>0.72916666666666663</v>
      </c>
      <c r="G1392" s="6">
        <v>300</v>
      </c>
      <c r="H1392" s="7">
        <v>49500</v>
      </c>
      <c r="I1392" s="7">
        <f>FlightsPivot[[#This Row],[Total Fare]]*10%</f>
        <v>4950</v>
      </c>
      <c r="J1392" s="7">
        <f>FlightsPivot[[#This Row],[Total Fare]]+FlightsPivot[[#This Row],[10% tax ]]</f>
        <v>54450</v>
      </c>
      <c r="K1392" s="4">
        <v>5</v>
      </c>
      <c r="L1392" s="4">
        <v>2015</v>
      </c>
      <c r="M1392" t="str">
        <f>INDEX(RoutesPivot[DepAirport],MATCH($C1392,RoutesPivot[[RouteID]:[RouteID]],0))</f>
        <v>ORD</v>
      </c>
      <c r="N1392" t="str">
        <f>INDEX(RoutesPivot[AirportID],MATCH($C1392,RoutesPivot[[RouteID]:[RouteID]],0))</f>
        <v>DEN</v>
      </c>
      <c r="O1392">
        <f>INDEX(RoutesPivot[Distance],MATCH($C1392,RoutesPivot[[RouteID]:[RouteID]],0))</f>
        <v>800</v>
      </c>
      <c r="P1392">
        <f>INDEX(RoutesPivot[ListPrice],MATCH($C1392,RoutesPivot[[RouteID]:[RouteID]],0))</f>
        <v>300</v>
      </c>
      <c r="Q1392" t="str">
        <f>INDEX(AirportPivot[AirportName],MATCH($N1392,AirportPivot[[AirportID]:[AirportID]],0))</f>
        <v>Denver International</v>
      </c>
      <c r="R1392">
        <f>INDEX(AirportPivot[Gates (number of available)],MATCH($N1392,AirportPivot[[AirportID]:[AirportID]],0))</f>
        <v>75</v>
      </c>
    </row>
    <row r="1393" spans="1:18" x14ac:dyDescent="0.25">
      <c r="A1393" s="3" t="s">
        <v>1424</v>
      </c>
      <c r="B1393" s="12">
        <v>41978</v>
      </c>
      <c r="C1393" s="4" t="s">
        <v>23</v>
      </c>
      <c r="D1393" s="4">
        <v>3</v>
      </c>
      <c r="E1393" s="4">
        <v>205</v>
      </c>
      <c r="F1393" s="5">
        <v>0.70833333333333337</v>
      </c>
      <c r="G1393" s="6">
        <v>300</v>
      </c>
      <c r="H1393" s="7">
        <v>49500</v>
      </c>
      <c r="I1393" s="7">
        <f>FlightsPivot[[#This Row],[Total Fare]]*10%</f>
        <v>4950</v>
      </c>
      <c r="J1393" s="7">
        <f>FlightsPivot[[#This Row],[Total Fare]]+FlightsPivot[[#This Row],[10% tax ]]</f>
        <v>54450</v>
      </c>
      <c r="K1393" s="4">
        <v>12</v>
      </c>
      <c r="L1393" s="4">
        <v>2014</v>
      </c>
      <c r="M1393" t="str">
        <f>INDEX(RoutesPivot[DepAirport],MATCH($C1393,RoutesPivot[[RouteID]:[RouteID]],0))</f>
        <v>ORD</v>
      </c>
      <c r="N1393" t="str">
        <f>INDEX(RoutesPivot[AirportID],MATCH($C1393,RoutesPivot[[RouteID]:[RouteID]],0))</f>
        <v>DEN</v>
      </c>
      <c r="O1393">
        <f>INDEX(RoutesPivot[Distance],MATCH($C1393,RoutesPivot[[RouteID]:[RouteID]],0))</f>
        <v>800</v>
      </c>
      <c r="P1393">
        <f>INDEX(RoutesPivot[ListPrice],MATCH($C1393,RoutesPivot[[RouteID]:[RouteID]],0))</f>
        <v>300</v>
      </c>
      <c r="Q1393" t="str">
        <f>INDEX(AirportPivot[AirportName],MATCH($N1393,AirportPivot[[AirportID]:[AirportID]],0))</f>
        <v>Denver International</v>
      </c>
      <c r="R1393">
        <f>INDEX(AirportPivot[Gates (number of available)],MATCH($N1393,AirportPivot[[AirportID]:[AirportID]],0))</f>
        <v>75</v>
      </c>
    </row>
    <row r="1394" spans="1:18" x14ac:dyDescent="0.25">
      <c r="A1394" s="3" t="s">
        <v>1425</v>
      </c>
      <c r="B1394" s="12">
        <v>42146</v>
      </c>
      <c r="C1394" s="4" t="s">
        <v>70</v>
      </c>
      <c r="D1394" s="4">
        <v>2.4</v>
      </c>
      <c r="E1394" s="4">
        <v>190</v>
      </c>
      <c r="F1394" s="5">
        <v>0.33333333333333331</v>
      </c>
      <c r="G1394" s="6">
        <v>275</v>
      </c>
      <c r="H1394" s="7">
        <v>45375</v>
      </c>
      <c r="I1394" s="7">
        <f>FlightsPivot[[#This Row],[Total Fare]]*10%</f>
        <v>4537.5</v>
      </c>
      <c r="J1394" s="7">
        <f>FlightsPivot[[#This Row],[Total Fare]]+FlightsPivot[[#This Row],[10% tax ]]</f>
        <v>49912.5</v>
      </c>
      <c r="K1394" s="4">
        <v>5</v>
      </c>
      <c r="L1394" s="4">
        <v>2015</v>
      </c>
      <c r="M1394" t="str">
        <f>INDEX(RoutesPivot[DepAirport],MATCH($C1394,RoutesPivot[[RouteID]:[RouteID]],0))</f>
        <v>ORD</v>
      </c>
      <c r="N1394" t="str">
        <f>INDEX(RoutesPivot[AirportID],MATCH($C1394,RoutesPivot[[RouteID]:[RouteID]],0))</f>
        <v>LAS</v>
      </c>
      <c r="O1394">
        <f>INDEX(RoutesPivot[Distance],MATCH($C1394,RoutesPivot[[RouteID]:[RouteID]],0))</f>
        <v>1100</v>
      </c>
      <c r="P1394">
        <f>INDEX(RoutesPivot[ListPrice],MATCH($C1394,RoutesPivot[[RouteID]:[RouteID]],0))</f>
        <v>275</v>
      </c>
      <c r="Q1394" t="str">
        <f>INDEX(AirportPivot[AirportName],MATCH($N1394,AirportPivot[[AirportID]:[AirportID]],0))</f>
        <v>McCarran International</v>
      </c>
      <c r="R1394">
        <f>INDEX(AirportPivot[Gates (number of available)],MATCH($N1394,AirportPivot[[AirportID]:[AirportID]],0))</f>
        <v>68</v>
      </c>
    </row>
    <row r="1395" spans="1:18" x14ac:dyDescent="0.25">
      <c r="A1395" s="3" t="s">
        <v>1426</v>
      </c>
      <c r="B1395" s="12">
        <v>41818</v>
      </c>
      <c r="C1395" s="4" t="s">
        <v>40</v>
      </c>
      <c r="D1395" s="4">
        <v>1.7</v>
      </c>
      <c r="E1395" s="4">
        <v>66</v>
      </c>
      <c r="F1395" s="5">
        <v>0.54166666666666663</v>
      </c>
      <c r="G1395" s="6">
        <v>126.5</v>
      </c>
      <c r="H1395" s="7">
        <v>22896.5</v>
      </c>
      <c r="I1395" s="7">
        <f>FlightsPivot[[#This Row],[Total Fare]]*10%</f>
        <v>2289.65</v>
      </c>
      <c r="J1395" s="7">
        <f>FlightsPivot[[#This Row],[Total Fare]]+FlightsPivot[[#This Row],[10% tax ]]</f>
        <v>25186.15</v>
      </c>
      <c r="K1395" s="4">
        <v>6</v>
      </c>
      <c r="L1395" s="4">
        <v>2014</v>
      </c>
      <c r="M1395" t="str">
        <f>INDEX(RoutesPivot[DepAirport],MATCH($C1395,RoutesPivot[[RouteID]:[RouteID]],0))</f>
        <v>ORD</v>
      </c>
      <c r="N1395" t="str">
        <f>INDEX(RoutesPivot[AirportID],MATCH($C1395,RoutesPivot[[RouteID]:[RouteID]],0))</f>
        <v>MSP</v>
      </c>
      <c r="O1395">
        <f>INDEX(RoutesPivot[Distance],MATCH($C1395,RoutesPivot[[RouteID]:[RouteID]],0))</f>
        <v>300</v>
      </c>
      <c r="P1395">
        <f>INDEX(RoutesPivot[ListPrice],MATCH($C1395,RoutesPivot[[RouteID]:[RouteID]],0))</f>
        <v>115</v>
      </c>
      <c r="Q1395" t="str">
        <f>INDEX(AirportPivot[AirportName],MATCH($N1395,AirportPivot[[AirportID]:[AirportID]],0))</f>
        <v>Minneapolis-St Paul International/Wold-Chamberlain</v>
      </c>
      <c r="R1395">
        <f>INDEX(AirportPivot[Gates (number of available)],MATCH($N1395,AirportPivot[[AirportID]:[AirportID]],0))</f>
        <v>65</v>
      </c>
    </row>
    <row r="1396" spans="1:18" x14ac:dyDescent="0.25">
      <c r="A1396" s="3" t="s">
        <v>1427</v>
      </c>
      <c r="B1396" s="12">
        <v>42255</v>
      </c>
      <c r="C1396" s="4" t="s">
        <v>50</v>
      </c>
      <c r="D1396" s="4">
        <v>3</v>
      </c>
      <c r="E1396" s="4">
        <v>168</v>
      </c>
      <c r="F1396" s="5">
        <v>0.3125</v>
      </c>
      <c r="G1396" s="6">
        <v>275</v>
      </c>
      <c r="H1396" s="7">
        <v>45375</v>
      </c>
      <c r="I1396" s="7">
        <f>FlightsPivot[[#This Row],[Total Fare]]*10%</f>
        <v>4537.5</v>
      </c>
      <c r="J1396" s="7">
        <f>FlightsPivot[[#This Row],[Total Fare]]+FlightsPivot[[#This Row],[10% tax ]]</f>
        <v>49912.5</v>
      </c>
      <c r="K1396" s="4">
        <v>9</v>
      </c>
      <c r="L1396" s="4">
        <v>2015</v>
      </c>
      <c r="M1396" t="str">
        <f>INDEX(RoutesPivot[DepAirport],MATCH($C1396,RoutesPivot[[RouteID]:[RouteID]],0))</f>
        <v>ORD</v>
      </c>
      <c r="N1396" t="str">
        <f>INDEX(RoutesPivot[AirportID],MATCH($C1396,RoutesPivot[[RouteID]:[RouteID]],0))</f>
        <v>LGA</v>
      </c>
      <c r="O1396">
        <f>INDEX(RoutesPivot[Distance],MATCH($C1396,RoutesPivot[[RouteID]:[RouteID]],0))</f>
        <v>610</v>
      </c>
      <c r="P1396">
        <f>INDEX(RoutesPivot[ListPrice],MATCH($C1396,RoutesPivot[[RouteID]:[RouteID]],0))</f>
        <v>275</v>
      </c>
      <c r="Q1396" t="str">
        <f>INDEX(AirportPivot[AirportName],MATCH($N1396,AirportPivot[[AirportID]:[AirportID]],0))</f>
        <v>Laguardia</v>
      </c>
      <c r="R1396">
        <f>INDEX(AirportPivot[Gates (number of available)],MATCH($N1396,AirportPivot[[AirportID]:[AirportID]],0))</f>
        <v>66</v>
      </c>
    </row>
    <row r="1397" spans="1:18" x14ac:dyDescent="0.25">
      <c r="A1397" s="3" t="s">
        <v>1428</v>
      </c>
      <c r="B1397" s="12">
        <v>41735</v>
      </c>
      <c r="C1397" s="4" t="s">
        <v>80</v>
      </c>
      <c r="D1397" s="4">
        <v>2.1</v>
      </c>
      <c r="E1397" s="4">
        <v>151</v>
      </c>
      <c r="F1397" s="5">
        <v>0.70833333333333337</v>
      </c>
      <c r="G1397" s="6">
        <v>300</v>
      </c>
      <c r="H1397" s="7">
        <v>55500</v>
      </c>
      <c r="I1397" s="7">
        <f>FlightsPivot[[#This Row],[Total Fare]]*10%</f>
        <v>5550</v>
      </c>
      <c r="J1397" s="7">
        <f>FlightsPivot[[#This Row],[Total Fare]]+FlightsPivot[[#This Row],[10% tax ]]</f>
        <v>61050</v>
      </c>
      <c r="K1397" s="4">
        <v>4</v>
      </c>
      <c r="L1397" s="4">
        <v>2014</v>
      </c>
      <c r="M1397" t="str">
        <f>INDEX(RoutesPivot[DepAirport],MATCH($C1397,RoutesPivot[[RouteID]:[RouteID]],0))</f>
        <v>ORD</v>
      </c>
      <c r="N1397" t="str">
        <f>INDEX(RoutesPivot[AirportID],MATCH($C1397,RoutesPivot[[RouteID]:[RouteID]],0))</f>
        <v>MIA</v>
      </c>
      <c r="O1397">
        <f>INDEX(RoutesPivot[Distance],MATCH($C1397,RoutesPivot[[RouteID]:[RouteID]],0))</f>
        <v>1000</v>
      </c>
      <c r="P1397">
        <f>INDEX(RoutesPivot[ListPrice],MATCH($C1397,RoutesPivot[[RouteID]:[RouteID]],0))</f>
        <v>300</v>
      </c>
      <c r="Q1397" t="str">
        <f>INDEX(AirportPivot[AirportName],MATCH($N1397,AirportPivot[[AirportID]:[AirportID]],0))</f>
        <v>Miami International</v>
      </c>
      <c r="R1397">
        <f>INDEX(AirportPivot[Gates (number of available)],MATCH($N1397,AirportPivot[[AirportID]:[AirportID]],0))</f>
        <v>80</v>
      </c>
    </row>
    <row r="1398" spans="1:18" x14ac:dyDescent="0.25">
      <c r="A1398" s="3" t="s">
        <v>1429</v>
      </c>
      <c r="B1398" s="12">
        <v>41887</v>
      </c>
      <c r="C1398" s="4" t="s">
        <v>27</v>
      </c>
      <c r="D1398" s="4">
        <v>9.4</v>
      </c>
      <c r="E1398" s="4">
        <v>81</v>
      </c>
      <c r="F1398" s="5">
        <v>0.72916666666666663</v>
      </c>
      <c r="G1398" s="6">
        <v>200</v>
      </c>
      <c r="H1398" s="7">
        <v>36200</v>
      </c>
      <c r="I1398" s="7">
        <f>FlightsPivot[[#This Row],[Total Fare]]*10%</f>
        <v>3620</v>
      </c>
      <c r="J1398" s="7">
        <f>FlightsPivot[[#This Row],[Total Fare]]+FlightsPivot[[#This Row],[10% tax ]]</f>
        <v>39820</v>
      </c>
      <c r="K1398" s="4">
        <v>9</v>
      </c>
      <c r="L1398" s="4">
        <v>2014</v>
      </c>
      <c r="M1398" t="str">
        <f>INDEX(RoutesPivot[DepAirport],MATCH($C1398,RoutesPivot[[RouteID]:[RouteID]],0))</f>
        <v>ORD</v>
      </c>
      <c r="N1398" t="str">
        <f>INDEX(RoutesPivot[AirportID],MATCH($C1398,RoutesPivot[[RouteID]:[RouteID]],0))</f>
        <v>ATL</v>
      </c>
      <c r="O1398">
        <f>INDEX(RoutesPivot[Distance],MATCH($C1398,RoutesPivot[[RouteID]:[RouteID]],0))</f>
        <v>510</v>
      </c>
      <c r="P1398">
        <f>INDEX(RoutesPivot[ListPrice],MATCH($C1398,RoutesPivot[[RouteID]:[RouteID]],0))</f>
        <v>200</v>
      </c>
      <c r="Q1398" t="str">
        <f>INDEX(AirportPivot[AirportName],MATCH($N1398,AirportPivot[[AirportID]:[AirportID]],0))</f>
        <v>Hartsfield-Jackson Atlanta International</v>
      </c>
      <c r="R1398">
        <f>INDEX(AirportPivot[Gates (number of available)],MATCH($N1398,AirportPivot[[AirportID]:[AirportID]],0))</f>
        <v>100</v>
      </c>
    </row>
    <row r="1399" spans="1:18" x14ac:dyDescent="0.25">
      <c r="A1399" s="3" t="s">
        <v>1430</v>
      </c>
      <c r="B1399" s="12">
        <v>41652</v>
      </c>
      <c r="C1399" s="4" t="s">
        <v>23</v>
      </c>
      <c r="D1399" s="4">
        <v>1.6</v>
      </c>
      <c r="E1399" s="4">
        <v>169</v>
      </c>
      <c r="F1399" s="5">
        <v>0.54166666666666663</v>
      </c>
      <c r="G1399" s="6">
        <v>300</v>
      </c>
      <c r="H1399" s="7">
        <v>49500</v>
      </c>
      <c r="I1399" s="7">
        <f>FlightsPivot[[#This Row],[Total Fare]]*10%</f>
        <v>4950</v>
      </c>
      <c r="J1399" s="7">
        <f>FlightsPivot[[#This Row],[Total Fare]]+FlightsPivot[[#This Row],[10% tax ]]</f>
        <v>54450</v>
      </c>
      <c r="K1399" s="4">
        <v>1</v>
      </c>
      <c r="L1399" s="4">
        <v>2014</v>
      </c>
      <c r="M1399" t="str">
        <f>INDEX(RoutesPivot[DepAirport],MATCH($C1399,RoutesPivot[[RouteID]:[RouteID]],0))</f>
        <v>ORD</v>
      </c>
      <c r="N1399" t="str">
        <f>INDEX(RoutesPivot[AirportID],MATCH($C1399,RoutesPivot[[RouteID]:[RouteID]],0))</f>
        <v>DEN</v>
      </c>
      <c r="O1399">
        <f>INDEX(RoutesPivot[Distance],MATCH($C1399,RoutesPivot[[RouteID]:[RouteID]],0))</f>
        <v>800</v>
      </c>
      <c r="P1399">
        <f>INDEX(RoutesPivot[ListPrice],MATCH($C1399,RoutesPivot[[RouteID]:[RouteID]],0))</f>
        <v>300</v>
      </c>
      <c r="Q1399" t="str">
        <f>INDEX(AirportPivot[AirportName],MATCH($N1399,AirportPivot[[AirportID]:[AirportID]],0))</f>
        <v>Denver International</v>
      </c>
      <c r="R1399">
        <f>INDEX(AirportPivot[Gates (number of available)],MATCH($N1399,AirportPivot[[AirportID]:[AirportID]],0))</f>
        <v>75</v>
      </c>
    </row>
    <row r="1400" spans="1:18" x14ac:dyDescent="0.25">
      <c r="A1400" s="3" t="s">
        <v>1431</v>
      </c>
      <c r="B1400" s="12">
        <v>41773</v>
      </c>
      <c r="C1400" s="4" t="s">
        <v>25</v>
      </c>
      <c r="D1400" s="4">
        <v>1.8</v>
      </c>
      <c r="E1400" s="4">
        <v>162</v>
      </c>
      <c r="F1400" s="5">
        <v>0.3125</v>
      </c>
      <c r="G1400" s="6">
        <v>200</v>
      </c>
      <c r="H1400" s="7">
        <v>33000</v>
      </c>
      <c r="I1400" s="7">
        <f>FlightsPivot[[#This Row],[Total Fare]]*10%</f>
        <v>3300</v>
      </c>
      <c r="J1400" s="7">
        <f>FlightsPivot[[#This Row],[Total Fare]]+FlightsPivot[[#This Row],[10% tax ]]</f>
        <v>36300</v>
      </c>
      <c r="K1400" s="4">
        <v>5</v>
      </c>
      <c r="L1400" s="4">
        <v>2014</v>
      </c>
      <c r="M1400" t="str">
        <f>INDEX(RoutesPivot[DepAirport],MATCH($C1400,RoutesPivot[[RouteID]:[RouteID]],0))</f>
        <v>ORD</v>
      </c>
      <c r="N1400" t="str">
        <f>INDEX(RoutesPivot[AirportID],MATCH($C1400,RoutesPivot[[RouteID]:[RouteID]],0))</f>
        <v>DFW</v>
      </c>
      <c r="O1400">
        <f>INDEX(RoutesPivot[Distance],MATCH($C1400,RoutesPivot[[RouteID]:[RouteID]],0))</f>
        <v>700</v>
      </c>
      <c r="P1400">
        <f>INDEX(RoutesPivot[ListPrice],MATCH($C1400,RoutesPivot[[RouteID]:[RouteID]],0))</f>
        <v>200</v>
      </c>
      <c r="Q1400" t="str">
        <f>INDEX(AirportPivot[AirportName],MATCH($N1400,AirportPivot[[AirportID]:[AirportID]],0))</f>
        <v>Dallas/Fort Worth International</v>
      </c>
      <c r="R1400">
        <f>INDEX(AirportPivot[Gates (number of available)],MATCH($N1400,AirportPivot[[AirportID]:[AirportID]],0))</f>
        <v>130</v>
      </c>
    </row>
    <row r="1401" spans="1:18" x14ac:dyDescent="0.25">
      <c r="A1401" s="3" t="s">
        <v>1432</v>
      </c>
      <c r="B1401" s="12">
        <v>42249</v>
      </c>
      <c r="C1401" s="4" t="s">
        <v>50</v>
      </c>
      <c r="D1401" s="4">
        <v>3.1</v>
      </c>
      <c r="E1401" s="4">
        <v>149</v>
      </c>
      <c r="F1401" s="5">
        <v>0.70833333333333337</v>
      </c>
      <c r="G1401" s="6">
        <v>275</v>
      </c>
      <c r="H1401" s="7">
        <v>50875</v>
      </c>
      <c r="I1401" s="7">
        <f>FlightsPivot[[#This Row],[Total Fare]]*10%</f>
        <v>5087.5</v>
      </c>
      <c r="J1401" s="7">
        <f>FlightsPivot[[#This Row],[Total Fare]]+FlightsPivot[[#This Row],[10% tax ]]</f>
        <v>55962.5</v>
      </c>
      <c r="K1401" s="4">
        <v>9</v>
      </c>
      <c r="L1401" s="4">
        <v>2015</v>
      </c>
      <c r="M1401" t="str">
        <f>INDEX(RoutesPivot[DepAirport],MATCH($C1401,RoutesPivot[[RouteID]:[RouteID]],0))</f>
        <v>ORD</v>
      </c>
      <c r="N1401" t="str">
        <f>INDEX(RoutesPivot[AirportID],MATCH($C1401,RoutesPivot[[RouteID]:[RouteID]],0))</f>
        <v>LGA</v>
      </c>
      <c r="O1401">
        <f>INDEX(RoutesPivot[Distance],MATCH($C1401,RoutesPivot[[RouteID]:[RouteID]],0))</f>
        <v>610</v>
      </c>
      <c r="P1401">
        <f>INDEX(RoutesPivot[ListPrice],MATCH($C1401,RoutesPivot[[RouteID]:[RouteID]],0))</f>
        <v>275</v>
      </c>
      <c r="Q1401" t="str">
        <f>INDEX(AirportPivot[AirportName],MATCH($N1401,AirportPivot[[AirportID]:[AirportID]],0))</f>
        <v>Laguardia</v>
      </c>
      <c r="R1401">
        <f>INDEX(AirportPivot[Gates (number of available)],MATCH($N1401,AirportPivot[[AirportID]:[AirportID]],0))</f>
        <v>66</v>
      </c>
    </row>
    <row r="1402" spans="1:18" x14ac:dyDescent="0.25">
      <c r="A1402" s="3" t="s">
        <v>1433</v>
      </c>
      <c r="B1402" s="12">
        <v>41820</v>
      </c>
      <c r="C1402" s="4" t="s">
        <v>53</v>
      </c>
      <c r="D1402" s="4">
        <v>2.9</v>
      </c>
      <c r="E1402" s="4">
        <v>83</v>
      </c>
      <c r="F1402" s="5">
        <v>0.79166666666666663</v>
      </c>
      <c r="G1402" s="6">
        <v>330</v>
      </c>
      <c r="H1402" s="7">
        <v>59730</v>
      </c>
      <c r="I1402" s="7">
        <f>FlightsPivot[[#This Row],[Total Fare]]*10%</f>
        <v>5973</v>
      </c>
      <c r="J1402" s="7">
        <f>FlightsPivot[[#This Row],[Total Fare]]+FlightsPivot[[#This Row],[10% tax ]]</f>
        <v>65703</v>
      </c>
      <c r="K1402" s="4">
        <v>6</v>
      </c>
      <c r="L1402" s="4">
        <v>2014</v>
      </c>
      <c r="M1402" t="str">
        <f>INDEX(RoutesPivot[DepAirport],MATCH($C1402,RoutesPivot[[RouteID]:[RouteID]],0))</f>
        <v>ORD</v>
      </c>
      <c r="N1402" t="str">
        <f>INDEX(RoutesPivot[AirportID],MATCH($C1402,RoutesPivot[[RouteID]:[RouteID]],0))</f>
        <v>FLL</v>
      </c>
      <c r="O1402">
        <f>INDEX(RoutesPivot[Distance],MATCH($C1402,RoutesPivot[[RouteID]:[RouteID]],0))</f>
        <v>940</v>
      </c>
      <c r="P1402">
        <f>INDEX(RoutesPivot[ListPrice],MATCH($C1402,RoutesPivot[[RouteID]:[RouteID]],0))</f>
        <v>300</v>
      </c>
      <c r="Q1402" t="str">
        <f>INDEX(AirportPivot[AirportName],MATCH($N1402,AirportPivot[[AirportID]:[AirportID]],0))</f>
        <v>Fort Lauderdale/Hollywood International</v>
      </c>
      <c r="R1402">
        <f>INDEX(AirportPivot[Gates (number of available)],MATCH($N1402,AirportPivot[[AirportID]:[AirportID]],0))</f>
        <v>55</v>
      </c>
    </row>
    <row r="1403" spans="1:18" x14ac:dyDescent="0.25">
      <c r="A1403" s="3" t="s">
        <v>1434</v>
      </c>
      <c r="B1403" s="12">
        <v>41649</v>
      </c>
      <c r="C1403" s="4" t="s">
        <v>98</v>
      </c>
      <c r="D1403" s="4">
        <v>3</v>
      </c>
      <c r="E1403" s="4">
        <v>120</v>
      </c>
      <c r="F1403" s="5">
        <v>0.75</v>
      </c>
      <c r="G1403" s="6">
        <v>275</v>
      </c>
      <c r="H1403" s="7">
        <v>50875</v>
      </c>
      <c r="I1403" s="7">
        <f>FlightsPivot[[#This Row],[Total Fare]]*10%</f>
        <v>5087.5</v>
      </c>
      <c r="J1403" s="7">
        <f>FlightsPivot[[#This Row],[Total Fare]]+FlightsPivot[[#This Row],[10% tax ]]</f>
        <v>55962.5</v>
      </c>
      <c r="K1403" s="4">
        <v>1</v>
      </c>
      <c r="L1403" s="4">
        <v>2014</v>
      </c>
      <c r="M1403" t="str">
        <f>INDEX(RoutesPivot[DepAirport],MATCH($C1403,RoutesPivot[[RouteID]:[RouteID]],0))</f>
        <v>ORD</v>
      </c>
      <c r="N1403" t="str">
        <f>INDEX(RoutesPivot[AirportID],MATCH($C1403,RoutesPivot[[RouteID]:[RouteID]],0))</f>
        <v>PHL</v>
      </c>
      <c r="O1403">
        <f>INDEX(RoutesPivot[Distance],MATCH($C1403,RoutesPivot[[RouteID]:[RouteID]],0))</f>
        <v>580</v>
      </c>
      <c r="P1403">
        <f>INDEX(RoutesPivot[ListPrice],MATCH($C1403,RoutesPivot[[RouteID]:[RouteID]],0))</f>
        <v>275</v>
      </c>
      <c r="Q1403" t="str">
        <f>INDEX(AirportPivot[AirportName],MATCH($N1403,AirportPivot[[AirportID]:[AirportID]],0))</f>
        <v>Philadelphia International</v>
      </c>
      <c r="R1403">
        <f>INDEX(AirportPivot[Gates (number of available)],MATCH($N1403,AirportPivot[[AirportID]:[AirportID]],0))</f>
        <v>89</v>
      </c>
    </row>
    <row r="1404" spans="1:18" x14ac:dyDescent="0.25">
      <c r="A1404" s="3" t="s">
        <v>1435</v>
      </c>
      <c r="B1404" s="12">
        <v>41656</v>
      </c>
      <c r="C1404" s="4" t="s">
        <v>21</v>
      </c>
      <c r="D1404" s="4">
        <v>1</v>
      </c>
      <c r="E1404" s="4">
        <v>200</v>
      </c>
      <c r="F1404" s="5">
        <v>0.75</v>
      </c>
      <c r="G1404" s="6">
        <v>125</v>
      </c>
      <c r="H1404" s="7">
        <v>20625</v>
      </c>
      <c r="I1404" s="7">
        <f>FlightsPivot[[#This Row],[Total Fare]]*10%</f>
        <v>2062.5</v>
      </c>
      <c r="J1404" s="7">
        <f>FlightsPivot[[#This Row],[Total Fare]]+FlightsPivot[[#This Row],[10% tax ]]</f>
        <v>22687.5</v>
      </c>
      <c r="K1404" s="4">
        <v>1</v>
      </c>
      <c r="L1404" s="4">
        <v>2014</v>
      </c>
      <c r="M1404" t="str">
        <f>INDEX(RoutesPivot[DepAirport],MATCH($C1404,RoutesPivot[[RouteID]:[RouteID]],0))</f>
        <v>ORD</v>
      </c>
      <c r="N1404" t="str">
        <f>INDEX(RoutesPivot[AirportID],MATCH($C1404,RoutesPivot[[RouteID]:[RouteID]],0))</f>
        <v>CLT</v>
      </c>
      <c r="O1404">
        <f>INDEX(RoutesPivot[Distance],MATCH($C1404,RoutesPivot[[RouteID]:[RouteID]],0))</f>
        <v>700</v>
      </c>
      <c r="P1404">
        <f>INDEX(RoutesPivot[ListPrice],MATCH($C1404,RoutesPivot[[RouteID]:[RouteID]],0))</f>
        <v>125</v>
      </c>
      <c r="Q1404" t="str">
        <f>INDEX(AirportPivot[AirportName],MATCH($N1404,AirportPivot[[AirportID]:[AirportID]],0))</f>
        <v>Charlotte/Douglas International</v>
      </c>
      <c r="R1404">
        <f>INDEX(AirportPivot[Gates (number of available)],MATCH($N1404,AirportPivot[[AirportID]:[AirportID]],0))</f>
        <v>65</v>
      </c>
    </row>
    <row r="1405" spans="1:18" x14ac:dyDescent="0.25">
      <c r="A1405" s="3" t="s">
        <v>1436</v>
      </c>
      <c r="B1405" s="12">
        <v>41865</v>
      </c>
      <c r="C1405" s="4" t="s">
        <v>70</v>
      </c>
      <c r="D1405" s="4">
        <v>1.8</v>
      </c>
      <c r="E1405" s="4">
        <v>121</v>
      </c>
      <c r="F1405" s="5">
        <v>0.39583333333333331</v>
      </c>
      <c r="G1405" s="6">
        <v>302.5</v>
      </c>
      <c r="H1405" s="7">
        <v>55962.5</v>
      </c>
      <c r="I1405" s="7">
        <f>FlightsPivot[[#This Row],[Total Fare]]*10%</f>
        <v>5596.25</v>
      </c>
      <c r="J1405" s="7">
        <f>FlightsPivot[[#This Row],[Total Fare]]+FlightsPivot[[#This Row],[10% tax ]]</f>
        <v>61558.75</v>
      </c>
      <c r="K1405" s="4">
        <v>8</v>
      </c>
      <c r="L1405" s="4">
        <v>2014</v>
      </c>
      <c r="M1405" t="str">
        <f>INDEX(RoutesPivot[DepAirport],MATCH($C1405,RoutesPivot[[RouteID]:[RouteID]],0))</f>
        <v>ORD</v>
      </c>
      <c r="N1405" t="str">
        <f>INDEX(RoutesPivot[AirportID],MATCH($C1405,RoutesPivot[[RouteID]:[RouteID]],0))</f>
        <v>LAS</v>
      </c>
      <c r="O1405">
        <f>INDEX(RoutesPivot[Distance],MATCH($C1405,RoutesPivot[[RouteID]:[RouteID]],0))</f>
        <v>1100</v>
      </c>
      <c r="P1405">
        <f>INDEX(RoutesPivot[ListPrice],MATCH($C1405,RoutesPivot[[RouteID]:[RouteID]],0))</f>
        <v>275</v>
      </c>
      <c r="Q1405" t="str">
        <f>INDEX(AirportPivot[AirportName],MATCH($N1405,AirportPivot[[AirportID]:[AirportID]],0))</f>
        <v>McCarran International</v>
      </c>
      <c r="R1405">
        <f>INDEX(AirportPivot[Gates (number of available)],MATCH($N1405,AirportPivot[[AirportID]:[AirportID]],0))</f>
        <v>68</v>
      </c>
    </row>
    <row r="1406" spans="1:18" x14ac:dyDescent="0.25">
      <c r="A1406" s="3" t="s">
        <v>1437</v>
      </c>
      <c r="B1406" s="12">
        <v>41767</v>
      </c>
      <c r="C1406" s="4" t="s">
        <v>86</v>
      </c>
      <c r="D1406" s="4">
        <v>1.7</v>
      </c>
      <c r="E1406" s="4">
        <v>115</v>
      </c>
      <c r="F1406" s="5">
        <v>0.54166666666666663</v>
      </c>
      <c r="G1406" s="6">
        <v>115</v>
      </c>
      <c r="H1406" s="7">
        <v>21275</v>
      </c>
      <c r="I1406" s="7">
        <f>FlightsPivot[[#This Row],[Total Fare]]*10%</f>
        <v>2127.5</v>
      </c>
      <c r="J1406" s="7">
        <f>FlightsPivot[[#This Row],[Total Fare]]+FlightsPivot[[#This Row],[10% tax ]]</f>
        <v>23402.5</v>
      </c>
      <c r="K1406" s="4">
        <v>5</v>
      </c>
      <c r="L1406" s="4">
        <v>2014</v>
      </c>
      <c r="M1406" t="str">
        <f>INDEX(RoutesPivot[DepAirport],MATCH($C1406,RoutesPivot[[RouteID]:[RouteID]],0))</f>
        <v>ORD</v>
      </c>
      <c r="N1406" t="str">
        <f>INDEX(RoutesPivot[AirportID],MATCH($C1406,RoutesPivot[[RouteID]:[RouteID]],0))</f>
        <v>DTW</v>
      </c>
      <c r="O1406">
        <f>INDEX(RoutesPivot[Distance],MATCH($C1406,RoutesPivot[[RouteID]:[RouteID]],0))</f>
        <v>200</v>
      </c>
      <c r="P1406">
        <f>INDEX(RoutesPivot[ListPrice],MATCH($C1406,RoutesPivot[[RouteID]:[RouteID]],0))</f>
        <v>115</v>
      </c>
      <c r="Q1406" t="str">
        <f>INDEX(AirportPivot[AirportName],MATCH($N1406,AirportPivot[[AirportID]:[AirportID]],0))</f>
        <v>Detroit Metropolitan Wayne County</v>
      </c>
      <c r="R1406">
        <f>INDEX(AirportPivot[Gates (number of available)],MATCH($N1406,AirportPivot[[AirportID]:[AirportID]],0))</f>
        <v>60</v>
      </c>
    </row>
    <row r="1407" spans="1:18" x14ac:dyDescent="0.25">
      <c r="A1407" s="3" t="s">
        <v>1438</v>
      </c>
      <c r="B1407" s="12">
        <v>41648</v>
      </c>
      <c r="C1407" s="4" t="s">
        <v>98</v>
      </c>
      <c r="D1407" s="4">
        <v>1.4</v>
      </c>
      <c r="E1407" s="4">
        <v>102</v>
      </c>
      <c r="F1407" s="5">
        <v>0.33333333333333331</v>
      </c>
      <c r="G1407" s="6">
        <v>275</v>
      </c>
      <c r="H1407" s="7">
        <v>50875</v>
      </c>
      <c r="I1407" s="7">
        <f>FlightsPivot[[#This Row],[Total Fare]]*10%</f>
        <v>5087.5</v>
      </c>
      <c r="J1407" s="7">
        <f>FlightsPivot[[#This Row],[Total Fare]]+FlightsPivot[[#This Row],[10% tax ]]</f>
        <v>55962.5</v>
      </c>
      <c r="K1407" s="4">
        <v>1</v>
      </c>
      <c r="L1407" s="4">
        <v>2014</v>
      </c>
      <c r="M1407" t="str">
        <f>INDEX(RoutesPivot[DepAirport],MATCH($C1407,RoutesPivot[[RouteID]:[RouteID]],0))</f>
        <v>ORD</v>
      </c>
      <c r="N1407" t="str">
        <f>INDEX(RoutesPivot[AirportID],MATCH($C1407,RoutesPivot[[RouteID]:[RouteID]],0))</f>
        <v>PHL</v>
      </c>
      <c r="O1407">
        <f>INDEX(RoutesPivot[Distance],MATCH($C1407,RoutesPivot[[RouteID]:[RouteID]],0))</f>
        <v>580</v>
      </c>
      <c r="P1407">
        <f>INDEX(RoutesPivot[ListPrice],MATCH($C1407,RoutesPivot[[RouteID]:[RouteID]],0))</f>
        <v>275</v>
      </c>
      <c r="Q1407" t="str">
        <f>INDEX(AirportPivot[AirportName],MATCH($N1407,AirportPivot[[AirportID]:[AirportID]],0))</f>
        <v>Philadelphia International</v>
      </c>
      <c r="R1407">
        <f>INDEX(AirportPivot[Gates (number of available)],MATCH($N1407,AirportPivot[[AirportID]:[AirportID]],0))</f>
        <v>89</v>
      </c>
    </row>
    <row r="1408" spans="1:18" x14ac:dyDescent="0.25">
      <c r="A1408" s="3" t="s">
        <v>1439</v>
      </c>
      <c r="B1408" s="12">
        <v>41747</v>
      </c>
      <c r="C1408" s="4" t="s">
        <v>70</v>
      </c>
      <c r="D1408" s="4">
        <v>2.4</v>
      </c>
      <c r="E1408" s="4">
        <v>122</v>
      </c>
      <c r="F1408" s="5">
        <v>0.33333333333333331</v>
      </c>
      <c r="G1408" s="6">
        <v>275</v>
      </c>
      <c r="H1408" s="7">
        <v>50875</v>
      </c>
      <c r="I1408" s="7">
        <f>FlightsPivot[[#This Row],[Total Fare]]*10%</f>
        <v>5087.5</v>
      </c>
      <c r="J1408" s="7">
        <f>FlightsPivot[[#This Row],[Total Fare]]+FlightsPivot[[#This Row],[10% tax ]]</f>
        <v>55962.5</v>
      </c>
      <c r="K1408" s="4">
        <v>4</v>
      </c>
      <c r="L1408" s="4">
        <v>2014</v>
      </c>
      <c r="M1408" t="str">
        <f>INDEX(RoutesPivot[DepAirport],MATCH($C1408,RoutesPivot[[RouteID]:[RouteID]],0))</f>
        <v>ORD</v>
      </c>
      <c r="N1408" t="str">
        <f>INDEX(RoutesPivot[AirportID],MATCH($C1408,RoutesPivot[[RouteID]:[RouteID]],0))</f>
        <v>LAS</v>
      </c>
      <c r="O1408">
        <f>INDEX(RoutesPivot[Distance],MATCH($C1408,RoutesPivot[[RouteID]:[RouteID]],0))</f>
        <v>1100</v>
      </c>
      <c r="P1408">
        <f>INDEX(RoutesPivot[ListPrice],MATCH($C1408,RoutesPivot[[RouteID]:[RouteID]],0))</f>
        <v>275</v>
      </c>
      <c r="Q1408" t="str">
        <f>INDEX(AirportPivot[AirportName],MATCH($N1408,AirportPivot[[AirportID]:[AirportID]],0))</f>
        <v>McCarran International</v>
      </c>
      <c r="R1408">
        <f>INDEX(AirportPivot[Gates (number of available)],MATCH($N1408,AirportPivot[[AirportID]:[AirportID]],0))</f>
        <v>68</v>
      </c>
    </row>
    <row r="1409" spans="1:18" x14ac:dyDescent="0.25">
      <c r="A1409" s="3" t="s">
        <v>1440</v>
      </c>
      <c r="B1409" s="12">
        <v>42078</v>
      </c>
      <c r="C1409" s="4" t="s">
        <v>70</v>
      </c>
      <c r="D1409" s="4">
        <v>2.7</v>
      </c>
      <c r="E1409" s="4">
        <v>195</v>
      </c>
      <c r="F1409" s="5">
        <v>0.72916666666666663</v>
      </c>
      <c r="G1409" s="6">
        <v>275</v>
      </c>
      <c r="H1409" s="7">
        <v>45375</v>
      </c>
      <c r="I1409" s="7">
        <f>FlightsPivot[[#This Row],[Total Fare]]*10%</f>
        <v>4537.5</v>
      </c>
      <c r="J1409" s="7">
        <f>FlightsPivot[[#This Row],[Total Fare]]+FlightsPivot[[#This Row],[10% tax ]]</f>
        <v>49912.5</v>
      </c>
      <c r="K1409" s="4">
        <v>3</v>
      </c>
      <c r="L1409" s="4">
        <v>2015</v>
      </c>
      <c r="M1409" t="str">
        <f>INDEX(RoutesPivot[DepAirport],MATCH($C1409,RoutesPivot[[RouteID]:[RouteID]],0))</f>
        <v>ORD</v>
      </c>
      <c r="N1409" t="str">
        <f>INDEX(RoutesPivot[AirportID],MATCH($C1409,RoutesPivot[[RouteID]:[RouteID]],0))</f>
        <v>LAS</v>
      </c>
      <c r="O1409">
        <f>INDEX(RoutesPivot[Distance],MATCH($C1409,RoutesPivot[[RouteID]:[RouteID]],0))</f>
        <v>1100</v>
      </c>
      <c r="P1409">
        <f>INDEX(RoutesPivot[ListPrice],MATCH($C1409,RoutesPivot[[RouteID]:[RouteID]],0))</f>
        <v>275</v>
      </c>
      <c r="Q1409" t="str">
        <f>INDEX(AirportPivot[AirportName],MATCH($N1409,AirportPivot[[AirportID]:[AirportID]],0))</f>
        <v>McCarran International</v>
      </c>
      <c r="R1409">
        <f>INDEX(AirportPivot[Gates (number of available)],MATCH($N1409,AirportPivot[[AirportID]:[AirportID]],0))</f>
        <v>68</v>
      </c>
    </row>
    <row r="1410" spans="1:18" x14ac:dyDescent="0.25">
      <c r="A1410" s="3" t="s">
        <v>1441</v>
      </c>
      <c r="B1410" s="12">
        <v>42021</v>
      </c>
      <c r="C1410" s="4" t="s">
        <v>13</v>
      </c>
      <c r="D1410" s="4">
        <v>2.1</v>
      </c>
      <c r="E1410" s="4">
        <v>89</v>
      </c>
      <c r="F1410" s="5">
        <v>0.79166666666666663</v>
      </c>
      <c r="G1410" s="6">
        <v>250</v>
      </c>
      <c r="H1410" s="7">
        <v>45250</v>
      </c>
      <c r="I1410" s="7">
        <f>FlightsPivot[[#This Row],[Total Fare]]*10%</f>
        <v>4525</v>
      </c>
      <c r="J1410" s="7">
        <f>FlightsPivot[[#This Row],[Total Fare]]+FlightsPivot[[#This Row],[10% tax ]]</f>
        <v>49775</v>
      </c>
      <c r="K1410" s="4">
        <v>1</v>
      </c>
      <c r="L1410" s="4">
        <v>2015</v>
      </c>
      <c r="M1410" t="str">
        <f>INDEX(RoutesPivot[DepAirport],MATCH($C1410,RoutesPivot[[RouteID]:[RouteID]],0))</f>
        <v>ORD</v>
      </c>
      <c r="N1410" t="str">
        <f>INDEX(RoutesPivot[AirportID],MATCH($C1410,RoutesPivot[[RouteID]:[RouteID]],0))</f>
        <v>JFK</v>
      </c>
      <c r="O1410">
        <f>INDEX(RoutesPivot[Distance],MATCH($C1410,RoutesPivot[[RouteID]:[RouteID]],0))</f>
        <v>619</v>
      </c>
      <c r="P1410">
        <f>INDEX(RoutesPivot[ListPrice],MATCH($C1410,RoutesPivot[[RouteID]:[RouteID]],0))</f>
        <v>250</v>
      </c>
      <c r="Q1410" t="str">
        <f>INDEX(AirportPivot[AirportName],MATCH($N1410,AirportPivot[[AirportID]:[AirportID]],0))</f>
        <v>John F Kennedy International</v>
      </c>
      <c r="R1410">
        <f>INDEX(AirportPivot[Gates (number of available)],MATCH($N1410,AirportPivot[[AirportID]:[AirportID]],0))</f>
        <v>120</v>
      </c>
    </row>
    <row r="1411" spans="1:18" x14ac:dyDescent="0.25">
      <c r="A1411" s="3" t="s">
        <v>1442</v>
      </c>
      <c r="B1411" s="12">
        <v>41728</v>
      </c>
      <c r="C1411" s="4" t="s">
        <v>21</v>
      </c>
      <c r="D1411" s="4">
        <v>3.2</v>
      </c>
      <c r="E1411" s="4">
        <v>88</v>
      </c>
      <c r="F1411" s="5">
        <v>0.75</v>
      </c>
      <c r="G1411" s="6">
        <v>125</v>
      </c>
      <c r="H1411" s="7">
        <v>22625</v>
      </c>
      <c r="I1411" s="7">
        <f>FlightsPivot[[#This Row],[Total Fare]]*10%</f>
        <v>2262.5</v>
      </c>
      <c r="J1411" s="7">
        <f>FlightsPivot[[#This Row],[Total Fare]]+FlightsPivot[[#This Row],[10% tax ]]</f>
        <v>24887.5</v>
      </c>
      <c r="K1411" s="4">
        <v>3</v>
      </c>
      <c r="L1411" s="4">
        <v>2014</v>
      </c>
      <c r="M1411" t="str">
        <f>INDEX(RoutesPivot[DepAirport],MATCH($C1411,RoutesPivot[[RouteID]:[RouteID]],0))</f>
        <v>ORD</v>
      </c>
      <c r="N1411" t="str">
        <f>INDEX(RoutesPivot[AirportID],MATCH($C1411,RoutesPivot[[RouteID]:[RouteID]],0))</f>
        <v>CLT</v>
      </c>
      <c r="O1411">
        <f>INDEX(RoutesPivot[Distance],MATCH($C1411,RoutesPivot[[RouteID]:[RouteID]],0))</f>
        <v>700</v>
      </c>
      <c r="P1411">
        <f>INDEX(RoutesPivot[ListPrice],MATCH($C1411,RoutesPivot[[RouteID]:[RouteID]],0))</f>
        <v>125</v>
      </c>
      <c r="Q1411" t="str">
        <f>INDEX(AirportPivot[AirportName],MATCH($N1411,AirportPivot[[AirportID]:[AirportID]],0))</f>
        <v>Charlotte/Douglas International</v>
      </c>
      <c r="R1411">
        <f>INDEX(AirportPivot[Gates (number of available)],MATCH($N1411,AirportPivot[[AirportID]:[AirportID]],0))</f>
        <v>65</v>
      </c>
    </row>
    <row r="1412" spans="1:18" x14ac:dyDescent="0.25">
      <c r="A1412" s="3" t="s">
        <v>1443</v>
      </c>
      <c r="B1412" s="12">
        <v>41887</v>
      </c>
      <c r="C1412" s="4" t="s">
        <v>25</v>
      </c>
      <c r="D1412" s="4">
        <v>2.6</v>
      </c>
      <c r="E1412" s="4">
        <v>79</v>
      </c>
      <c r="F1412" s="5">
        <v>0.72916666666666663</v>
      </c>
      <c r="G1412" s="6">
        <v>200</v>
      </c>
      <c r="H1412" s="7">
        <v>36200</v>
      </c>
      <c r="I1412" s="7">
        <f>FlightsPivot[[#This Row],[Total Fare]]*10%</f>
        <v>3620</v>
      </c>
      <c r="J1412" s="7">
        <f>FlightsPivot[[#This Row],[Total Fare]]+FlightsPivot[[#This Row],[10% tax ]]</f>
        <v>39820</v>
      </c>
      <c r="K1412" s="4">
        <v>9</v>
      </c>
      <c r="L1412" s="4">
        <v>2014</v>
      </c>
      <c r="M1412" t="str">
        <f>INDEX(RoutesPivot[DepAirport],MATCH($C1412,RoutesPivot[[RouteID]:[RouteID]],0))</f>
        <v>ORD</v>
      </c>
      <c r="N1412" t="str">
        <f>INDEX(RoutesPivot[AirportID],MATCH($C1412,RoutesPivot[[RouteID]:[RouteID]],0))</f>
        <v>DFW</v>
      </c>
      <c r="O1412">
        <f>INDEX(RoutesPivot[Distance],MATCH($C1412,RoutesPivot[[RouteID]:[RouteID]],0))</f>
        <v>700</v>
      </c>
      <c r="P1412">
        <f>INDEX(RoutesPivot[ListPrice],MATCH($C1412,RoutesPivot[[RouteID]:[RouteID]],0))</f>
        <v>200</v>
      </c>
      <c r="Q1412" t="str">
        <f>INDEX(AirportPivot[AirportName],MATCH($N1412,AirportPivot[[AirportID]:[AirportID]],0))</f>
        <v>Dallas/Fort Worth International</v>
      </c>
      <c r="R1412">
        <f>INDEX(AirportPivot[Gates (number of available)],MATCH($N1412,AirportPivot[[AirportID]:[AirportID]],0))</f>
        <v>130</v>
      </c>
    </row>
    <row r="1413" spans="1:18" x14ac:dyDescent="0.25">
      <c r="A1413" s="3" t="s">
        <v>1444</v>
      </c>
      <c r="B1413" s="12">
        <v>42207</v>
      </c>
      <c r="C1413" s="4" t="s">
        <v>33</v>
      </c>
      <c r="D1413" s="4">
        <v>2.2000000000000002</v>
      </c>
      <c r="E1413" s="4">
        <v>207</v>
      </c>
      <c r="F1413" s="5">
        <v>0.83333333333333337</v>
      </c>
      <c r="G1413" s="6">
        <v>412.5</v>
      </c>
      <c r="H1413" s="7">
        <v>68062.5</v>
      </c>
      <c r="I1413" s="7">
        <f>FlightsPivot[[#This Row],[Total Fare]]*10%</f>
        <v>6806.25</v>
      </c>
      <c r="J1413" s="7">
        <f>FlightsPivot[[#This Row],[Total Fare]]+FlightsPivot[[#This Row],[10% tax ]]</f>
        <v>74868.75</v>
      </c>
      <c r="K1413" s="4">
        <v>7</v>
      </c>
      <c r="L1413" s="4">
        <v>2015</v>
      </c>
      <c r="M1413" t="str">
        <f>INDEX(RoutesPivot[DepAirport],MATCH($C1413,RoutesPivot[[RouteID]:[RouteID]],0))</f>
        <v>ORD</v>
      </c>
      <c r="N1413" t="str">
        <f>INDEX(RoutesPivot[AirportID],MATCH($C1413,RoutesPivot[[RouteID]:[RouteID]],0))</f>
        <v>SFO</v>
      </c>
      <c r="O1413">
        <f>INDEX(RoutesPivot[Distance],MATCH($C1413,RoutesPivot[[RouteID]:[RouteID]],0))</f>
        <v>1600</v>
      </c>
      <c r="P1413">
        <f>INDEX(RoutesPivot[ListPrice],MATCH($C1413,RoutesPivot[[RouteID]:[RouteID]],0))</f>
        <v>375</v>
      </c>
      <c r="Q1413" t="str">
        <f>INDEX(AirportPivot[AirportName],MATCH($N1413,AirportPivot[[AirportID]:[AirportID]],0))</f>
        <v>San Francisco International</v>
      </c>
      <c r="R1413">
        <f>INDEX(AirportPivot[Gates (number of available)],MATCH($N1413,AirportPivot[[AirportID]:[AirportID]],0))</f>
        <v>70</v>
      </c>
    </row>
    <row r="1414" spans="1:18" x14ac:dyDescent="0.25">
      <c r="A1414" s="3" t="s">
        <v>1445</v>
      </c>
      <c r="B1414" s="12">
        <v>42000</v>
      </c>
      <c r="C1414" s="4" t="s">
        <v>21</v>
      </c>
      <c r="D1414" s="4">
        <v>3</v>
      </c>
      <c r="E1414" s="4">
        <v>22</v>
      </c>
      <c r="F1414" s="5">
        <v>0.75</v>
      </c>
      <c r="G1414" s="6">
        <v>175</v>
      </c>
      <c r="H1414" s="7">
        <v>32375</v>
      </c>
      <c r="I1414" s="7">
        <f>FlightsPivot[[#This Row],[Total Fare]]*10%</f>
        <v>3237.5</v>
      </c>
      <c r="J1414" s="7">
        <f>FlightsPivot[[#This Row],[Total Fare]]+FlightsPivot[[#This Row],[10% tax ]]</f>
        <v>35612.5</v>
      </c>
      <c r="K1414" s="4">
        <v>12</v>
      </c>
      <c r="L1414" s="4">
        <v>2014</v>
      </c>
      <c r="M1414" t="str">
        <f>INDEX(RoutesPivot[DepAirport],MATCH($C1414,RoutesPivot[[RouteID]:[RouteID]],0))</f>
        <v>ORD</v>
      </c>
      <c r="N1414" t="str">
        <f>INDEX(RoutesPivot[AirportID],MATCH($C1414,RoutesPivot[[RouteID]:[RouteID]],0))</f>
        <v>CLT</v>
      </c>
      <c r="O1414">
        <f>INDEX(RoutesPivot[Distance],MATCH($C1414,RoutesPivot[[RouteID]:[RouteID]],0))</f>
        <v>700</v>
      </c>
      <c r="P1414">
        <f>INDEX(RoutesPivot[ListPrice],MATCH($C1414,RoutesPivot[[RouteID]:[RouteID]],0))</f>
        <v>125</v>
      </c>
      <c r="Q1414" t="str">
        <f>INDEX(AirportPivot[AirportName],MATCH($N1414,AirportPivot[[AirportID]:[AirportID]],0))</f>
        <v>Charlotte/Douglas International</v>
      </c>
      <c r="R1414">
        <f>INDEX(AirportPivot[Gates (number of available)],MATCH($N1414,AirportPivot[[AirportID]:[AirportID]],0))</f>
        <v>65</v>
      </c>
    </row>
    <row r="1415" spans="1:18" x14ac:dyDescent="0.25">
      <c r="A1415" s="3" t="s">
        <v>1446</v>
      </c>
      <c r="B1415" s="12">
        <v>42354</v>
      </c>
      <c r="C1415" s="4" t="s">
        <v>103</v>
      </c>
      <c r="D1415" s="4">
        <v>2.5</v>
      </c>
      <c r="E1415" s="4">
        <v>14</v>
      </c>
      <c r="F1415" s="5">
        <v>0.58333333333333337</v>
      </c>
      <c r="G1415" s="6">
        <v>300</v>
      </c>
      <c r="H1415" s="7">
        <v>55500</v>
      </c>
      <c r="I1415" s="7">
        <f>FlightsPivot[[#This Row],[Total Fare]]*10%</f>
        <v>5550</v>
      </c>
      <c r="J1415" s="7">
        <f>FlightsPivot[[#This Row],[Total Fare]]+FlightsPivot[[#This Row],[10% tax ]]</f>
        <v>61050</v>
      </c>
      <c r="K1415" s="4">
        <v>12</v>
      </c>
      <c r="L1415" s="4">
        <v>2015</v>
      </c>
      <c r="M1415" t="str">
        <f>INDEX(RoutesPivot[DepAirport],MATCH($C1415,RoutesPivot[[RouteID]:[RouteID]],0))</f>
        <v>ORD</v>
      </c>
      <c r="N1415" t="str">
        <f>INDEX(RoutesPivot[AirportID],MATCH($C1415,RoutesPivot[[RouteID]:[RouteID]],0))</f>
        <v>IAD</v>
      </c>
      <c r="O1415">
        <f>INDEX(RoutesPivot[Distance],MATCH($C1415,RoutesPivot[[RouteID]:[RouteID]],0))</f>
        <v>515</v>
      </c>
      <c r="P1415">
        <f>INDEX(RoutesPivot[ListPrice],MATCH($C1415,RoutesPivot[[RouteID]:[RouteID]],0))</f>
        <v>300</v>
      </c>
      <c r="Q1415" t="str">
        <f>INDEX(AirportPivot[AirportName],MATCH($N1415,AirportPivot[[AirportID]:[AirportID]],0))</f>
        <v>Washington Dulles International</v>
      </c>
      <c r="R1415">
        <f>INDEX(AirportPivot[Gates (number of available)],MATCH($N1415,AirportPivot[[AirportID]:[AirportID]],0))</f>
        <v>95</v>
      </c>
    </row>
    <row r="1416" spans="1:18" x14ac:dyDescent="0.25">
      <c r="A1416" s="3" t="s">
        <v>1447</v>
      </c>
      <c r="B1416" s="12">
        <v>41834</v>
      </c>
      <c r="C1416" s="4" t="s">
        <v>37</v>
      </c>
      <c r="D1416" s="4">
        <v>2.8</v>
      </c>
      <c r="E1416" s="4">
        <v>40</v>
      </c>
      <c r="F1416" s="5">
        <v>0.70833333333333337</v>
      </c>
      <c r="G1416" s="6">
        <v>385</v>
      </c>
      <c r="H1416" s="7">
        <v>63525</v>
      </c>
      <c r="I1416" s="7">
        <f>FlightsPivot[[#This Row],[Total Fare]]*10%</f>
        <v>6352.5</v>
      </c>
      <c r="J1416" s="7">
        <f>FlightsPivot[[#This Row],[Total Fare]]+FlightsPivot[[#This Row],[10% tax ]]</f>
        <v>69877.5</v>
      </c>
      <c r="K1416" s="4">
        <v>7</v>
      </c>
      <c r="L1416" s="4">
        <v>2014</v>
      </c>
      <c r="M1416" t="str">
        <f>INDEX(RoutesPivot[DepAirport],MATCH($C1416,RoutesPivot[[RouteID]:[RouteID]],0))</f>
        <v>ORD</v>
      </c>
      <c r="N1416" t="str">
        <f>INDEX(RoutesPivot[AirportID],MATCH($C1416,RoutesPivot[[RouteID]:[RouteID]],0))</f>
        <v>SEA</v>
      </c>
      <c r="O1416">
        <f>INDEX(RoutesPivot[Distance],MATCH($C1416,RoutesPivot[[RouteID]:[RouteID]],0))</f>
        <v>1500</v>
      </c>
      <c r="P1416">
        <f>INDEX(RoutesPivot[ListPrice],MATCH($C1416,RoutesPivot[[RouteID]:[RouteID]],0))</f>
        <v>350</v>
      </c>
      <c r="Q1416" t="str">
        <f>INDEX(AirportPivot[AirportName],MATCH($N1416,AirportPivot[[AirportID]:[AirportID]],0))</f>
        <v>Seattle-Tacoma International</v>
      </c>
      <c r="R1416">
        <f>INDEX(AirportPivot[Gates (number of available)],MATCH($N1416,AirportPivot[[AirportID]:[AirportID]],0))</f>
        <v>58</v>
      </c>
    </row>
    <row r="1417" spans="1:18" x14ac:dyDescent="0.25">
      <c r="A1417" s="3" t="s">
        <v>1448</v>
      </c>
      <c r="B1417" s="12">
        <v>42197</v>
      </c>
      <c r="C1417" s="4" t="s">
        <v>19</v>
      </c>
      <c r="D1417" s="4">
        <v>0.4</v>
      </c>
      <c r="E1417" s="4">
        <v>58</v>
      </c>
      <c r="F1417" s="5">
        <v>0.41666666666666669</v>
      </c>
      <c r="G1417" s="6">
        <v>220</v>
      </c>
      <c r="H1417" s="7">
        <v>36300</v>
      </c>
      <c r="I1417" s="7">
        <f>FlightsPivot[[#This Row],[Total Fare]]*10%</f>
        <v>3630</v>
      </c>
      <c r="J1417" s="7">
        <f>FlightsPivot[[#This Row],[Total Fare]]+FlightsPivot[[#This Row],[10% tax ]]</f>
        <v>39930</v>
      </c>
      <c r="K1417" s="4">
        <v>7</v>
      </c>
      <c r="L1417" s="4">
        <v>2015</v>
      </c>
      <c r="M1417" t="str">
        <f>INDEX(RoutesPivot[DepAirport],MATCH($C1417,RoutesPivot[[RouteID]:[RouteID]],0))</f>
        <v>ORD</v>
      </c>
      <c r="N1417" t="str">
        <f>INDEX(RoutesPivot[AirportID],MATCH($C1417,RoutesPivot[[RouteID]:[RouteID]],0))</f>
        <v>IAH</v>
      </c>
      <c r="O1417">
        <f>INDEX(RoutesPivot[Distance],MATCH($C1417,RoutesPivot[[RouteID]:[RouteID]],0))</f>
        <v>800</v>
      </c>
      <c r="P1417">
        <f>INDEX(RoutesPivot[ListPrice],MATCH($C1417,RoutesPivot[[RouteID]:[RouteID]],0))</f>
        <v>200</v>
      </c>
      <c r="Q1417" t="str">
        <f>INDEX(AirportPivot[AirportName],MATCH($N1417,AirportPivot[[AirportID]:[AirportID]],0))</f>
        <v>George Bush Intercontinental/Houston</v>
      </c>
      <c r="R1417">
        <f>INDEX(AirportPivot[Gates (number of available)],MATCH($N1417,AirportPivot[[AirportID]:[AirportID]],0))</f>
        <v>80</v>
      </c>
    </row>
    <row r="1418" spans="1:18" x14ac:dyDescent="0.25">
      <c r="A1418" s="3" t="s">
        <v>1449</v>
      </c>
      <c r="B1418" s="12">
        <v>41765</v>
      </c>
      <c r="C1418" s="4" t="s">
        <v>30</v>
      </c>
      <c r="D1418" s="4">
        <v>2.2000000000000002</v>
      </c>
      <c r="E1418" s="4">
        <v>67</v>
      </c>
      <c r="F1418" s="5">
        <v>0.70833333333333337</v>
      </c>
      <c r="G1418" s="6">
        <v>250</v>
      </c>
      <c r="H1418" s="7">
        <v>45250</v>
      </c>
      <c r="I1418" s="7">
        <f>FlightsPivot[[#This Row],[Total Fare]]*10%</f>
        <v>4525</v>
      </c>
      <c r="J1418" s="7">
        <f>FlightsPivot[[#This Row],[Total Fare]]+FlightsPivot[[#This Row],[10% tax ]]</f>
        <v>49775</v>
      </c>
      <c r="K1418" s="4">
        <v>5</v>
      </c>
      <c r="L1418" s="4">
        <v>2014</v>
      </c>
      <c r="M1418" t="str">
        <f>INDEX(RoutesPivot[DepAirport],MATCH($C1418,RoutesPivot[[RouteID]:[RouteID]],0))</f>
        <v>ORD</v>
      </c>
      <c r="N1418" t="str">
        <f>INDEX(RoutesPivot[AirportID],MATCH($C1418,RoutesPivot[[RouteID]:[RouteID]],0))</f>
        <v>MCO</v>
      </c>
      <c r="O1418">
        <f>INDEX(RoutesPivot[Distance],MATCH($C1418,RoutesPivot[[RouteID]:[RouteID]],0))</f>
        <v>850</v>
      </c>
      <c r="P1418">
        <f>INDEX(RoutesPivot[ListPrice],MATCH($C1418,RoutesPivot[[RouteID]:[RouteID]],0))</f>
        <v>250</v>
      </c>
      <c r="Q1418" t="str">
        <f>INDEX(AirportPivot[AirportName],MATCH($N1418,AirportPivot[[AirportID]:[AirportID]],0))</f>
        <v>Orlando International</v>
      </c>
      <c r="R1418">
        <f>INDEX(AirportPivot[Gates (number of available)],MATCH($N1418,AirportPivot[[AirportID]:[AirportID]],0))</f>
        <v>67</v>
      </c>
    </row>
    <row r="1419" spans="1:18" x14ac:dyDescent="0.25">
      <c r="A1419" s="3" t="s">
        <v>1450</v>
      </c>
      <c r="B1419" s="12">
        <v>42179</v>
      </c>
      <c r="C1419" s="4" t="s">
        <v>80</v>
      </c>
      <c r="D1419" s="4">
        <v>2.8</v>
      </c>
      <c r="E1419" s="4">
        <v>208</v>
      </c>
      <c r="F1419" s="5">
        <v>0.39583333333333331</v>
      </c>
      <c r="G1419" s="6">
        <v>330</v>
      </c>
      <c r="H1419" s="7">
        <v>54450</v>
      </c>
      <c r="I1419" s="7">
        <f>FlightsPivot[[#This Row],[Total Fare]]*10%</f>
        <v>5445</v>
      </c>
      <c r="J1419" s="7">
        <f>FlightsPivot[[#This Row],[Total Fare]]+FlightsPivot[[#This Row],[10% tax ]]</f>
        <v>59895</v>
      </c>
      <c r="K1419" s="4">
        <v>6</v>
      </c>
      <c r="L1419" s="4">
        <v>2015</v>
      </c>
      <c r="M1419" t="str">
        <f>INDEX(RoutesPivot[DepAirport],MATCH($C1419,RoutesPivot[[RouteID]:[RouteID]],0))</f>
        <v>ORD</v>
      </c>
      <c r="N1419" t="str">
        <f>INDEX(RoutesPivot[AirportID],MATCH($C1419,RoutesPivot[[RouteID]:[RouteID]],0))</f>
        <v>MIA</v>
      </c>
      <c r="O1419">
        <f>INDEX(RoutesPivot[Distance],MATCH($C1419,RoutesPivot[[RouteID]:[RouteID]],0))</f>
        <v>1000</v>
      </c>
      <c r="P1419">
        <f>INDEX(RoutesPivot[ListPrice],MATCH($C1419,RoutesPivot[[RouteID]:[RouteID]],0))</f>
        <v>300</v>
      </c>
      <c r="Q1419" t="str">
        <f>INDEX(AirportPivot[AirportName],MATCH($N1419,AirportPivot[[AirportID]:[AirportID]],0))</f>
        <v>Miami International</v>
      </c>
      <c r="R1419">
        <f>INDEX(AirportPivot[Gates (number of available)],MATCH($N1419,AirportPivot[[AirportID]:[AirportID]],0))</f>
        <v>80</v>
      </c>
    </row>
    <row r="1420" spans="1:18" x14ac:dyDescent="0.25">
      <c r="A1420" s="3" t="s">
        <v>1451</v>
      </c>
      <c r="B1420" s="12">
        <v>41731</v>
      </c>
      <c r="C1420" s="4" t="s">
        <v>98</v>
      </c>
      <c r="D1420" s="4">
        <v>2.7</v>
      </c>
      <c r="E1420" s="4">
        <v>118</v>
      </c>
      <c r="F1420" s="5">
        <v>0.83333333333333337</v>
      </c>
      <c r="G1420" s="6">
        <v>275</v>
      </c>
      <c r="H1420" s="7">
        <v>50875</v>
      </c>
      <c r="I1420" s="7">
        <f>FlightsPivot[[#This Row],[Total Fare]]*10%</f>
        <v>5087.5</v>
      </c>
      <c r="J1420" s="7">
        <f>FlightsPivot[[#This Row],[Total Fare]]+FlightsPivot[[#This Row],[10% tax ]]</f>
        <v>55962.5</v>
      </c>
      <c r="K1420" s="4">
        <v>4</v>
      </c>
      <c r="L1420" s="4">
        <v>2014</v>
      </c>
      <c r="M1420" t="str">
        <f>INDEX(RoutesPivot[DepAirport],MATCH($C1420,RoutesPivot[[RouteID]:[RouteID]],0))</f>
        <v>ORD</v>
      </c>
      <c r="N1420" t="str">
        <f>INDEX(RoutesPivot[AirportID],MATCH($C1420,RoutesPivot[[RouteID]:[RouteID]],0))</f>
        <v>PHL</v>
      </c>
      <c r="O1420">
        <f>INDEX(RoutesPivot[Distance],MATCH($C1420,RoutesPivot[[RouteID]:[RouteID]],0))</f>
        <v>580</v>
      </c>
      <c r="P1420">
        <f>INDEX(RoutesPivot[ListPrice],MATCH($C1420,RoutesPivot[[RouteID]:[RouteID]],0))</f>
        <v>275</v>
      </c>
      <c r="Q1420" t="str">
        <f>INDEX(AirportPivot[AirportName],MATCH($N1420,AirportPivot[[AirportID]:[AirportID]],0))</f>
        <v>Philadelphia International</v>
      </c>
      <c r="R1420">
        <f>INDEX(AirportPivot[Gates (number of available)],MATCH($N1420,AirportPivot[[AirportID]:[AirportID]],0))</f>
        <v>89</v>
      </c>
    </row>
    <row r="1421" spans="1:18" x14ac:dyDescent="0.25">
      <c r="A1421" s="3" t="s">
        <v>1452</v>
      </c>
      <c r="B1421" s="12">
        <v>41969</v>
      </c>
      <c r="C1421" s="4" t="s">
        <v>13</v>
      </c>
      <c r="D1421" s="4">
        <v>5</v>
      </c>
      <c r="E1421" s="4">
        <v>94</v>
      </c>
      <c r="F1421" s="5">
        <v>0.33333333333333331</v>
      </c>
      <c r="G1421" s="6">
        <v>375</v>
      </c>
      <c r="H1421" s="7">
        <v>69375</v>
      </c>
      <c r="I1421" s="7">
        <f>FlightsPivot[[#This Row],[Total Fare]]*10%</f>
        <v>6937.5</v>
      </c>
      <c r="J1421" s="7">
        <f>FlightsPivot[[#This Row],[Total Fare]]+FlightsPivot[[#This Row],[10% tax ]]</f>
        <v>76312.5</v>
      </c>
      <c r="K1421" s="4">
        <v>11</v>
      </c>
      <c r="L1421" s="4">
        <v>2014</v>
      </c>
      <c r="M1421" t="str">
        <f>INDEX(RoutesPivot[DepAirport],MATCH($C1421,RoutesPivot[[RouteID]:[RouteID]],0))</f>
        <v>ORD</v>
      </c>
      <c r="N1421" t="str">
        <f>INDEX(RoutesPivot[AirportID],MATCH($C1421,RoutesPivot[[RouteID]:[RouteID]],0))</f>
        <v>JFK</v>
      </c>
      <c r="O1421">
        <f>INDEX(RoutesPivot[Distance],MATCH($C1421,RoutesPivot[[RouteID]:[RouteID]],0))</f>
        <v>619</v>
      </c>
      <c r="P1421">
        <f>INDEX(RoutesPivot[ListPrice],MATCH($C1421,RoutesPivot[[RouteID]:[RouteID]],0))</f>
        <v>250</v>
      </c>
      <c r="Q1421" t="str">
        <f>INDEX(AirportPivot[AirportName],MATCH($N1421,AirportPivot[[AirportID]:[AirportID]],0))</f>
        <v>John F Kennedy International</v>
      </c>
      <c r="R1421">
        <f>INDEX(AirportPivot[Gates (number of available)],MATCH($N1421,AirportPivot[[AirportID]:[AirportID]],0))</f>
        <v>120</v>
      </c>
    </row>
    <row r="1422" spans="1:18" x14ac:dyDescent="0.25">
      <c r="A1422" s="3" t="s">
        <v>1453</v>
      </c>
      <c r="B1422" s="12">
        <v>41964</v>
      </c>
      <c r="C1422" s="4" t="s">
        <v>40</v>
      </c>
      <c r="D1422" s="4">
        <v>2.5</v>
      </c>
      <c r="E1422" s="4">
        <v>42</v>
      </c>
      <c r="F1422" s="5">
        <v>0.85416666666666663</v>
      </c>
      <c r="G1422" s="6">
        <v>115</v>
      </c>
      <c r="H1422" s="7">
        <v>18975</v>
      </c>
      <c r="I1422" s="7">
        <f>FlightsPivot[[#This Row],[Total Fare]]*10%</f>
        <v>1897.5</v>
      </c>
      <c r="J1422" s="7">
        <f>FlightsPivot[[#This Row],[Total Fare]]+FlightsPivot[[#This Row],[10% tax ]]</f>
        <v>20872.5</v>
      </c>
      <c r="K1422" s="4">
        <v>11</v>
      </c>
      <c r="L1422" s="4">
        <v>2014</v>
      </c>
      <c r="M1422" t="str">
        <f>INDEX(RoutesPivot[DepAirport],MATCH($C1422,RoutesPivot[[RouteID]:[RouteID]],0))</f>
        <v>ORD</v>
      </c>
      <c r="N1422" t="str">
        <f>INDEX(RoutesPivot[AirportID],MATCH($C1422,RoutesPivot[[RouteID]:[RouteID]],0))</f>
        <v>MSP</v>
      </c>
      <c r="O1422">
        <f>INDEX(RoutesPivot[Distance],MATCH($C1422,RoutesPivot[[RouteID]:[RouteID]],0))</f>
        <v>300</v>
      </c>
      <c r="P1422">
        <f>INDEX(RoutesPivot[ListPrice],MATCH($C1422,RoutesPivot[[RouteID]:[RouteID]],0))</f>
        <v>115</v>
      </c>
      <c r="Q1422" t="str">
        <f>INDEX(AirportPivot[AirportName],MATCH($N1422,AirportPivot[[AirportID]:[AirportID]],0))</f>
        <v>Minneapolis-St Paul International/Wold-Chamberlain</v>
      </c>
      <c r="R1422">
        <f>INDEX(AirportPivot[Gates (number of available)],MATCH($N1422,AirportPivot[[AirportID]:[AirportID]],0))</f>
        <v>65</v>
      </c>
    </row>
    <row r="1423" spans="1:18" x14ac:dyDescent="0.25">
      <c r="A1423" s="3" t="s">
        <v>1454</v>
      </c>
      <c r="B1423" s="12">
        <v>42171</v>
      </c>
      <c r="C1423" s="4" t="s">
        <v>11</v>
      </c>
      <c r="D1423" s="4">
        <v>2.2000000000000002</v>
      </c>
      <c r="E1423" s="4">
        <v>109</v>
      </c>
      <c r="F1423" s="5">
        <v>0.58333333333333337</v>
      </c>
      <c r="G1423" s="6">
        <v>330</v>
      </c>
      <c r="H1423" s="7">
        <v>61050</v>
      </c>
      <c r="I1423" s="7">
        <f>FlightsPivot[[#This Row],[Total Fare]]*10%</f>
        <v>6105</v>
      </c>
      <c r="J1423" s="7">
        <f>FlightsPivot[[#This Row],[Total Fare]]+FlightsPivot[[#This Row],[10% tax ]]</f>
        <v>67155</v>
      </c>
      <c r="K1423" s="4">
        <v>6</v>
      </c>
      <c r="L1423" s="4">
        <v>2015</v>
      </c>
      <c r="M1423" t="str">
        <f>INDEX(RoutesPivot[DepAirport],MATCH($C1423,RoutesPivot[[RouteID]:[RouteID]],0))</f>
        <v>ORD</v>
      </c>
      <c r="N1423" t="str">
        <f>INDEX(RoutesPivot[AirportID],MATCH($C1423,RoutesPivot[[RouteID]:[RouteID]],0))</f>
        <v>BOS</v>
      </c>
      <c r="O1423">
        <f>INDEX(RoutesPivot[Distance],MATCH($C1423,RoutesPivot[[RouteID]:[RouteID]],0))</f>
        <v>730</v>
      </c>
      <c r="P1423">
        <f>INDEX(RoutesPivot[ListPrice],MATCH($C1423,RoutesPivot[[RouteID]:[RouteID]],0))</f>
        <v>300</v>
      </c>
      <c r="Q1423" t="str">
        <f>INDEX(AirportPivot[AirportName],MATCH($N1423,AirportPivot[[AirportID]:[AirportID]],0))</f>
        <v>General Edward Lawrence Logan International</v>
      </c>
      <c r="R1423">
        <f>INDEX(AirportPivot[Gates (number of available)],MATCH($N1423,AirportPivot[[AirportID]:[AirportID]],0))</f>
        <v>63</v>
      </c>
    </row>
    <row r="1424" spans="1:18" x14ac:dyDescent="0.25">
      <c r="A1424" s="3" t="s">
        <v>1455</v>
      </c>
      <c r="B1424" s="12">
        <v>42362</v>
      </c>
      <c r="C1424" s="4" t="s">
        <v>47</v>
      </c>
      <c r="D1424" s="4">
        <v>3.7</v>
      </c>
      <c r="E1424" s="4">
        <v>195</v>
      </c>
      <c r="F1424" s="5">
        <v>0.8125</v>
      </c>
      <c r="G1424" s="6">
        <v>350</v>
      </c>
      <c r="H1424" s="7">
        <v>57750</v>
      </c>
      <c r="I1424" s="7">
        <f>FlightsPivot[[#This Row],[Total Fare]]*10%</f>
        <v>5775</v>
      </c>
      <c r="J1424" s="7">
        <f>FlightsPivot[[#This Row],[Total Fare]]+FlightsPivot[[#This Row],[10% tax ]]</f>
        <v>63525</v>
      </c>
      <c r="K1424" s="4">
        <v>12</v>
      </c>
      <c r="L1424" s="4">
        <v>2015</v>
      </c>
      <c r="M1424" t="str">
        <f>INDEX(RoutesPivot[DepAirport],MATCH($C1424,RoutesPivot[[RouteID]:[RouteID]],0))</f>
        <v>ORD</v>
      </c>
      <c r="N1424" t="str">
        <f>INDEX(RoutesPivot[AirportID],MATCH($C1424,RoutesPivot[[RouteID]:[RouteID]],0))</f>
        <v>PHX</v>
      </c>
      <c r="O1424">
        <f>INDEX(RoutesPivot[Distance],MATCH($C1424,RoutesPivot[[RouteID]:[RouteID]],0))</f>
        <v>1200</v>
      </c>
      <c r="P1424">
        <f>INDEX(RoutesPivot[ListPrice],MATCH($C1424,RoutesPivot[[RouteID]:[RouteID]],0))</f>
        <v>250</v>
      </c>
      <c r="Q1424" t="str">
        <f>INDEX(AirportPivot[AirportName],MATCH($N1424,AirportPivot[[AirportID]:[AirportID]],0))</f>
        <v>Phoenix Sky Harbor International</v>
      </c>
      <c r="R1424">
        <f>INDEX(AirportPivot[Gates (number of available)],MATCH($N1424,AirportPivot[[AirportID]:[AirportID]],0))</f>
        <v>60</v>
      </c>
    </row>
    <row r="1425" spans="1:18" x14ac:dyDescent="0.25">
      <c r="A1425" s="3" t="s">
        <v>1456</v>
      </c>
      <c r="B1425" s="12">
        <v>41711</v>
      </c>
      <c r="C1425" s="4" t="s">
        <v>11</v>
      </c>
      <c r="D1425" s="4">
        <v>2</v>
      </c>
      <c r="E1425" s="4">
        <v>189</v>
      </c>
      <c r="F1425" s="5">
        <v>0.45833333333333331</v>
      </c>
      <c r="G1425" s="6">
        <v>300</v>
      </c>
      <c r="H1425" s="7">
        <v>49500</v>
      </c>
      <c r="I1425" s="7">
        <f>FlightsPivot[[#This Row],[Total Fare]]*10%</f>
        <v>4950</v>
      </c>
      <c r="J1425" s="7">
        <f>FlightsPivot[[#This Row],[Total Fare]]+FlightsPivot[[#This Row],[10% tax ]]</f>
        <v>54450</v>
      </c>
      <c r="K1425" s="4">
        <v>3</v>
      </c>
      <c r="L1425" s="4">
        <v>2014</v>
      </c>
      <c r="M1425" t="str">
        <f>INDEX(RoutesPivot[DepAirport],MATCH($C1425,RoutesPivot[[RouteID]:[RouteID]],0))</f>
        <v>ORD</v>
      </c>
      <c r="N1425" t="str">
        <f>INDEX(RoutesPivot[AirportID],MATCH($C1425,RoutesPivot[[RouteID]:[RouteID]],0))</f>
        <v>BOS</v>
      </c>
      <c r="O1425">
        <f>INDEX(RoutesPivot[Distance],MATCH($C1425,RoutesPivot[[RouteID]:[RouteID]],0))</f>
        <v>730</v>
      </c>
      <c r="P1425">
        <f>INDEX(RoutesPivot[ListPrice],MATCH($C1425,RoutesPivot[[RouteID]:[RouteID]],0))</f>
        <v>300</v>
      </c>
      <c r="Q1425" t="str">
        <f>INDEX(AirportPivot[AirportName],MATCH($N1425,AirportPivot[[AirportID]:[AirportID]],0))</f>
        <v>General Edward Lawrence Logan International</v>
      </c>
      <c r="R1425">
        <f>INDEX(AirportPivot[Gates (number of available)],MATCH($N1425,AirportPivot[[AirportID]:[AirportID]],0))</f>
        <v>63</v>
      </c>
    </row>
    <row r="1426" spans="1:18" x14ac:dyDescent="0.25">
      <c r="A1426" s="3" t="s">
        <v>1457</v>
      </c>
      <c r="B1426" s="12">
        <v>42241</v>
      </c>
      <c r="C1426" s="4" t="s">
        <v>17</v>
      </c>
      <c r="D1426" s="4">
        <v>4.3</v>
      </c>
      <c r="E1426" s="4">
        <v>108</v>
      </c>
      <c r="F1426" s="5">
        <v>0.35416666666666669</v>
      </c>
      <c r="G1426" s="6">
        <v>385</v>
      </c>
      <c r="H1426" s="7">
        <v>71225</v>
      </c>
      <c r="I1426" s="7">
        <f>FlightsPivot[[#This Row],[Total Fare]]*10%</f>
        <v>7122.5</v>
      </c>
      <c r="J1426" s="7">
        <f>FlightsPivot[[#This Row],[Total Fare]]+FlightsPivot[[#This Row],[10% tax ]]</f>
        <v>78347.5</v>
      </c>
      <c r="K1426" s="4">
        <v>8</v>
      </c>
      <c r="L1426" s="4">
        <v>2015</v>
      </c>
      <c r="M1426" t="str">
        <f>INDEX(RoutesPivot[DepAirport],MATCH($C1426,RoutesPivot[[RouteID]:[RouteID]],0))</f>
        <v>ORD</v>
      </c>
      <c r="N1426" t="str">
        <f>INDEX(RoutesPivot[AirportID],MATCH($C1426,RoutesPivot[[RouteID]:[RouteID]],0))</f>
        <v>LAX</v>
      </c>
      <c r="O1426">
        <f>INDEX(RoutesPivot[Distance],MATCH($C1426,RoutesPivot[[RouteID]:[RouteID]],0))</f>
        <v>1518</v>
      </c>
      <c r="P1426">
        <f>INDEX(RoutesPivot[ListPrice],MATCH($C1426,RoutesPivot[[RouteID]:[RouteID]],0))</f>
        <v>350</v>
      </c>
      <c r="Q1426" t="str">
        <f>INDEX(AirportPivot[AirportName],MATCH($N1426,AirportPivot[[AirportID]:[AirportID]],0))</f>
        <v>Los Angeles International</v>
      </c>
      <c r="R1426">
        <f>INDEX(AirportPivot[Gates (number of available)],MATCH($N1426,AirportPivot[[AirportID]:[AirportID]],0))</f>
        <v>86</v>
      </c>
    </row>
    <row r="1427" spans="1:18" x14ac:dyDescent="0.25">
      <c r="A1427" s="3" t="s">
        <v>1458</v>
      </c>
      <c r="B1427" s="12">
        <v>42232</v>
      </c>
      <c r="C1427" s="4" t="s">
        <v>37</v>
      </c>
      <c r="D1427" s="4">
        <v>3.2</v>
      </c>
      <c r="E1427" s="4">
        <v>181</v>
      </c>
      <c r="F1427" s="5">
        <v>0.8125</v>
      </c>
      <c r="G1427" s="6">
        <v>385</v>
      </c>
      <c r="H1427" s="7">
        <v>63525</v>
      </c>
      <c r="I1427" s="7">
        <f>FlightsPivot[[#This Row],[Total Fare]]*10%</f>
        <v>6352.5</v>
      </c>
      <c r="J1427" s="7">
        <f>FlightsPivot[[#This Row],[Total Fare]]+FlightsPivot[[#This Row],[10% tax ]]</f>
        <v>69877.5</v>
      </c>
      <c r="K1427" s="4">
        <v>8</v>
      </c>
      <c r="L1427" s="4">
        <v>2015</v>
      </c>
      <c r="M1427" t="str">
        <f>INDEX(RoutesPivot[DepAirport],MATCH($C1427,RoutesPivot[[RouteID]:[RouteID]],0))</f>
        <v>ORD</v>
      </c>
      <c r="N1427" t="str">
        <f>INDEX(RoutesPivot[AirportID],MATCH($C1427,RoutesPivot[[RouteID]:[RouteID]],0))</f>
        <v>SEA</v>
      </c>
      <c r="O1427">
        <f>INDEX(RoutesPivot[Distance],MATCH($C1427,RoutesPivot[[RouteID]:[RouteID]],0))</f>
        <v>1500</v>
      </c>
      <c r="P1427">
        <f>INDEX(RoutesPivot[ListPrice],MATCH($C1427,RoutesPivot[[RouteID]:[RouteID]],0))</f>
        <v>350</v>
      </c>
      <c r="Q1427" t="str">
        <f>INDEX(AirportPivot[AirportName],MATCH($N1427,AirportPivot[[AirportID]:[AirportID]],0))</f>
        <v>Seattle-Tacoma International</v>
      </c>
      <c r="R1427">
        <f>INDEX(AirportPivot[Gates (number of available)],MATCH($N1427,AirportPivot[[AirportID]:[AirportID]],0))</f>
        <v>58</v>
      </c>
    </row>
    <row r="1428" spans="1:18" x14ac:dyDescent="0.25">
      <c r="A1428" s="3" t="s">
        <v>1459</v>
      </c>
      <c r="B1428" s="12">
        <v>42224</v>
      </c>
      <c r="C1428" s="4" t="s">
        <v>30</v>
      </c>
      <c r="D1428" s="4">
        <v>2.2999999999999998</v>
      </c>
      <c r="E1428" s="4">
        <v>23</v>
      </c>
      <c r="F1428" s="5">
        <v>0.79166666666666663</v>
      </c>
      <c r="G1428" s="6">
        <v>275</v>
      </c>
      <c r="H1428" s="7">
        <v>50875</v>
      </c>
      <c r="I1428" s="7">
        <f>FlightsPivot[[#This Row],[Total Fare]]*10%</f>
        <v>5087.5</v>
      </c>
      <c r="J1428" s="7">
        <f>FlightsPivot[[#This Row],[Total Fare]]+FlightsPivot[[#This Row],[10% tax ]]</f>
        <v>55962.5</v>
      </c>
      <c r="K1428" s="4">
        <v>8</v>
      </c>
      <c r="L1428" s="4">
        <v>2015</v>
      </c>
      <c r="M1428" t="str">
        <f>INDEX(RoutesPivot[DepAirport],MATCH($C1428,RoutesPivot[[RouteID]:[RouteID]],0))</f>
        <v>ORD</v>
      </c>
      <c r="N1428" t="str">
        <f>INDEX(RoutesPivot[AirportID],MATCH($C1428,RoutesPivot[[RouteID]:[RouteID]],0))</f>
        <v>MCO</v>
      </c>
      <c r="O1428">
        <f>INDEX(RoutesPivot[Distance],MATCH($C1428,RoutesPivot[[RouteID]:[RouteID]],0))</f>
        <v>850</v>
      </c>
      <c r="P1428">
        <f>INDEX(RoutesPivot[ListPrice],MATCH($C1428,RoutesPivot[[RouteID]:[RouteID]],0))</f>
        <v>250</v>
      </c>
      <c r="Q1428" t="str">
        <f>INDEX(AirportPivot[AirportName],MATCH($N1428,AirportPivot[[AirportID]:[AirportID]],0))</f>
        <v>Orlando International</v>
      </c>
      <c r="R1428">
        <f>INDEX(AirportPivot[Gates (number of available)],MATCH($N1428,AirportPivot[[AirportID]:[AirportID]],0))</f>
        <v>67</v>
      </c>
    </row>
    <row r="1429" spans="1:18" x14ac:dyDescent="0.25">
      <c r="A1429" s="3" t="s">
        <v>1460</v>
      </c>
      <c r="B1429" s="12">
        <v>41867</v>
      </c>
      <c r="C1429" s="4" t="s">
        <v>40</v>
      </c>
      <c r="D1429" s="4">
        <v>1.9</v>
      </c>
      <c r="E1429" s="4">
        <v>54</v>
      </c>
      <c r="F1429" s="5">
        <v>0.29166666666666669</v>
      </c>
      <c r="G1429" s="6">
        <v>126.5</v>
      </c>
      <c r="H1429" s="7">
        <v>20872.5</v>
      </c>
      <c r="I1429" s="7">
        <f>FlightsPivot[[#This Row],[Total Fare]]*10%</f>
        <v>2087.25</v>
      </c>
      <c r="J1429" s="7">
        <f>FlightsPivot[[#This Row],[Total Fare]]+FlightsPivot[[#This Row],[10% tax ]]</f>
        <v>22959.75</v>
      </c>
      <c r="K1429" s="4">
        <v>8</v>
      </c>
      <c r="L1429" s="4">
        <v>2014</v>
      </c>
      <c r="M1429" t="str">
        <f>INDEX(RoutesPivot[DepAirport],MATCH($C1429,RoutesPivot[[RouteID]:[RouteID]],0))</f>
        <v>ORD</v>
      </c>
      <c r="N1429" t="str">
        <f>INDEX(RoutesPivot[AirportID],MATCH($C1429,RoutesPivot[[RouteID]:[RouteID]],0))</f>
        <v>MSP</v>
      </c>
      <c r="O1429">
        <f>INDEX(RoutesPivot[Distance],MATCH($C1429,RoutesPivot[[RouteID]:[RouteID]],0))</f>
        <v>300</v>
      </c>
      <c r="P1429">
        <f>INDEX(RoutesPivot[ListPrice],MATCH($C1429,RoutesPivot[[RouteID]:[RouteID]],0))</f>
        <v>115</v>
      </c>
      <c r="Q1429" t="str">
        <f>INDEX(AirportPivot[AirportName],MATCH($N1429,AirportPivot[[AirportID]:[AirportID]],0))</f>
        <v>Minneapolis-St Paul International/Wold-Chamberlain</v>
      </c>
      <c r="R1429">
        <f>INDEX(AirportPivot[Gates (number of available)],MATCH($N1429,AirportPivot[[AirportID]:[AirportID]],0))</f>
        <v>65</v>
      </c>
    </row>
    <row r="1430" spans="1:18" x14ac:dyDescent="0.25">
      <c r="A1430" s="3" t="s">
        <v>1461</v>
      </c>
      <c r="B1430" s="12">
        <v>42205</v>
      </c>
      <c r="C1430" s="4" t="s">
        <v>15</v>
      </c>
      <c r="D1430" s="4">
        <v>2.2000000000000002</v>
      </c>
      <c r="E1430" s="4">
        <v>19</v>
      </c>
      <c r="F1430" s="5">
        <v>0.75</v>
      </c>
      <c r="G1430" s="6">
        <v>247.5</v>
      </c>
      <c r="H1430" s="7">
        <v>45787.5</v>
      </c>
      <c r="I1430" s="7">
        <f>FlightsPivot[[#This Row],[Total Fare]]*10%</f>
        <v>4578.75</v>
      </c>
      <c r="J1430" s="7">
        <f>FlightsPivot[[#This Row],[Total Fare]]+FlightsPivot[[#This Row],[10% tax ]]</f>
        <v>50366.25</v>
      </c>
      <c r="K1430" s="4">
        <v>7</v>
      </c>
      <c r="L1430" s="4">
        <v>2015</v>
      </c>
      <c r="M1430" t="str">
        <f>INDEX(RoutesPivot[DepAirport],MATCH($C1430,RoutesPivot[[RouteID]:[RouteID]],0))</f>
        <v>ORD</v>
      </c>
      <c r="N1430" t="str">
        <f>INDEX(RoutesPivot[AirportID],MATCH($C1430,RoutesPivot[[RouteID]:[RouteID]],0))</f>
        <v>EWR</v>
      </c>
      <c r="O1430">
        <f>INDEX(RoutesPivot[Distance],MATCH($C1430,RoutesPivot[[RouteID]:[RouteID]],0))</f>
        <v>600</v>
      </c>
      <c r="P1430">
        <f>INDEX(RoutesPivot[ListPrice],MATCH($C1430,RoutesPivot[[RouteID]:[RouteID]],0))</f>
        <v>225</v>
      </c>
      <c r="Q1430" t="str">
        <f>INDEX(AirportPivot[AirportName],MATCH($N1430,AirportPivot[[AirportID]:[AirportID]],0))</f>
        <v>Newark Liberty International</v>
      </c>
      <c r="R1430">
        <f>INDEX(AirportPivot[Gates (number of available)],MATCH($N1430,AirportPivot[[AirportID]:[AirportID]],0))</f>
        <v>82</v>
      </c>
    </row>
    <row r="1431" spans="1:18" x14ac:dyDescent="0.25">
      <c r="A1431" s="3" t="s">
        <v>1462</v>
      </c>
      <c r="B1431" s="12">
        <v>41703</v>
      </c>
      <c r="C1431" s="4" t="s">
        <v>83</v>
      </c>
      <c r="D1431" s="4">
        <v>2</v>
      </c>
      <c r="E1431" s="4">
        <v>66</v>
      </c>
      <c r="F1431" s="5">
        <v>0.54166666666666663</v>
      </c>
      <c r="G1431" s="6">
        <v>240</v>
      </c>
      <c r="H1431" s="7">
        <v>43440</v>
      </c>
      <c r="I1431" s="7">
        <f>FlightsPivot[[#This Row],[Total Fare]]*10%</f>
        <v>4344</v>
      </c>
      <c r="J1431" s="7">
        <f>FlightsPivot[[#This Row],[Total Fare]]+FlightsPivot[[#This Row],[10% tax ]]</f>
        <v>47784</v>
      </c>
      <c r="K1431" s="4">
        <v>3</v>
      </c>
      <c r="L1431" s="4">
        <v>2014</v>
      </c>
      <c r="M1431" t="str">
        <f>INDEX(RoutesPivot[DepAirport],MATCH($C1431,RoutesPivot[[RouteID]:[RouteID]],0))</f>
        <v>ORD</v>
      </c>
      <c r="N1431" t="str">
        <f>INDEX(RoutesPivot[AirportID],MATCH($C1431,RoutesPivot[[RouteID]:[RouteID]],0))</f>
        <v>BWI</v>
      </c>
      <c r="O1431">
        <f>INDEX(RoutesPivot[Distance],MATCH($C1431,RoutesPivot[[RouteID]:[RouteID]],0))</f>
        <v>520</v>
      </c>
      <c r="P1431">
        <f>INDEX(RoutesPivot[ListPrice],MATCH($C1431,RoutesPivot[[RouteID]:[RouteID]],0))</f>
        <v>240</v>
      </c>
      <c r="Q1431" t="str">
        <f>INDEX(AirportPivot[AirportName],MATCH($N1431,AirportPivot[[AirportID]:[AirportID]],0))</f>
        <v>Baltimore/Washington International Thurgood Marshall</v>
      </c>
      <c r="R1431">
        <f>INDEX(AirportPivot[Gates (number of available)],MATCH($N1431,AirportPivot[[AirportID]:[AirportID]],0))</f>
        <v>58</v>
      </c>
    </row>
    <row r="1432" spans="1:18" x14ac:dyDescent="0.25">
      <c r="A1432" s="3" t="s">
        <v>1463</v>
      </c>
      <c r="B1432" s="12">
        <v>41749</v>
      </c>
      <c r="C1432" s="4" t="s">
        <v>47</v>
      </c>
      <c r="D1432" s="4">
        <v>2.6</v>
      </c>
      <c r="E1432" s="4">
        <v>2</v>
      </c>
      <c r="F1432" s="5">
        <v>0.70833333333333337</v>
      </c>
      <c r="G1432" s="6">
        <v>250</v>
      </c>
      <c r="H1432" s="7">
        <v>46250</v>
      </c>
      <c r="I1432" s="7">
        <f>FlightsPivot[[#This Row],[Total Fare]]*10%</f>
        <v>4625</v>
      </c>
      <c r="J1432" s="7">
        <f>FlightsPivot[[#This Row],[Total Fare]]+FlightsPivot[[#This Row],[10% tax ]]</f>
        <v>50875</v>
      </c>
      <c r="K1432" s="4">
        <v>4</v>
      </c>
      <c r="L1432" s="4">
        <v>2014</v>
      </c>
      <c r="M1432" t="str">
        <f>INDEX(RoutesPivot[DepAirport],MATCH($C1432,RoutesPivot[[RouteID]:[RouteID]],0))</f>
        <v>ORD</v>
      </c>
      <c r="N1432" t="str">
        <f>INDEX(RoutesPivot[AirportID],MATCH($C1432,RoutesPivot[[RouteID]:[RouteID]],0))</f>
        <v>PHX</v>
      </c>
      <c r="O1432">
        <f>INDEX(RoutesPivot[Distance],MATCH($C1432,RoutesPivot[[RouteID]:[RouteID]],0))</f>
        <v>1200</v>
      </c>
      <c r="P1432">
        <f>INDEX(RoutesPivot[ListPrice],MATCH($C1432,RoutesPivot[[RouteID]:[RouteID]],0))</f>
        <v>250</v>
      </c>
      <c r="Q1432" t="str">
        <f>INDEX(AirportPivot[AirportName],MATCH($N1432,AirportPivot[[AirportID]:[AirportID]],0))</f>
        <v>Phoenix Sky Harbor International</v>
      </c>
      <c r="R1432">
        <f>INDEX(AirportPivot[Gates (number of available)],MATCH($N1432,AirportPivot[[AirportID]:[AirportID]],0))</f>
        <v>60</v>
      </c>
    </row>
    <row r="1433" spans="1:18" x14ac:dyDescent="0.25">
      <c r="A1433" s="3" t="s">
        <v>1464</v>
      </c>
      <c r="B1433" s="12">
        <v>41994</v>
      </c>
      <c r="C1433" s="4" t="s">
        <v>19</v>
      </c>
      <c r="D1433" s="4">
        <v>2.1</v>
      </c>
      <c r="E1433" s="4">
        <v>141</v>
      </c>
      <c r="F1433" s="5">
        <v>0.3125</v>
      </c>
      <c r="G1433" s="6">
        <v>200</v>
      </c>
      <c r="H1433" s="7">
        <v>37000</v>
      </c>
      <c r="I1433" s="7">
        <f>FlightsPivot[[#This Row],[Total Fare]]*10%</f>
        <v>3700</v>
      </c>
      <c r="J1433" s="7">
        <f>FlightsPivot[[#This Row],[Total Fare]]+FlightsPivot[[#This Row],[10% tax ]]</f>
        <v>40700</v>
      </c>
      <c r="K1433" s="4">
        <v>12</v>
      </c>
      <c r="L1433" s="4">
        <v>2014</v>
      </c>
      <c r="M1433" t="str">
        <f>INDEX(RoutesPivot[DepAirport],MATCH($C1433,RoutesPivot[[RouteID]:[RouteID]],0))</f>
        <v>ORD</v>
      </c>
      <c r="N1433" t="str">
        <f>INDEX(RoutesPivot[AirportID],MATCH($C1433,RoutesPivot[[RouteID]:[RouteID]],0))</f>
        <v>IAH</v>
      </c>
      <c r="O1433">
        <f>INDEX(RoutesPivot[Distance],MATCH($C1433,RoutesPivot[[RouteID]:[RouteID]],0))</f>
        <v>800</v>
      </c>
      <c r="P1433">
        <f>INDEX(RoutesPivot[ListPrice],MATCH($C1433,RoutesPivot[[RouteID]:[RouteID]],0))</f>
        <v>200</v>
      </c>
      <c r="Q1433" t="str">
        <f>INDEX(AirportPivot[AirportName],MATCH($N1433,AirportPivot[[AirportID]:[AirportID]],0))</f>
        <v>George Bush Intercontinental/Houston</v>
      </c>
      <c r="R1433">
        <f>INDEX(AirportPivot[Gates (number of available)],MATCH($N1433,AirportPivot[[AirportID]:[AirportID]],0))</f>
        <v>80</v>
      </c>
    </row>
    <row r="1434" spans="1:18" x14ac:dyDescent="0.25">
      <c r="A1434" s="3" t="s">
        <v>1465</v>
      </c>
      <c r="B1434" s="12">
        <v>41968</v>
      </c>
      <c r="C1434" s="4" t="s">
        <v>17</v>
      </c>
      <c r="D1434" s="4">
        <v>8.8000000000000007</v>
      </c>
      <c r="E1434" s="4">
        <v>139</v>
      </c>
      <c r="F1434" s="5">
        <v>0.83333333333333337</v>
      </c>
      <c r="G1434" s="6">
        <v>525</v>
      </c>
      <c r="H1434" s="7">
        <v>97125</v>
      </c>
      <c r="I1434" s="7">
        <f>FlightsPivot[[#This Row],[Total Fare]]*10%</f>
        <v>9712.5</v>
      </c>
      <c r="J1434" s="7">
        <f>FlightsPivot[[#This Row],[Total Fare]]+FlightsPivot[[#This Row],[10% tax ]]</f>
        <v>106837.5</v>
      </c>
      <c r="K1434" s="4">
        <v>11</v>
      </c>
      <c r="L1434" s="4">
        <v>2014</v>
      </c>
      <c r="M1434" t="str">
        <f>INDEX(RoutesPivot[DepAirport],MATCH($C1434,RoutesPivot[[RouteID]:[RouteID]],0))</f>
        <v>ORD</v>
      </c>
      <c r="N1434" t="str">
        <f>INDEX(RoutesPivot[AirportID],MATCH($C1434,RoutesPivot[[RouteID]:[RouteID]],0))</f>
        <v>LAX</v>
      </c>
      <c r="O1434">
        <f>INDEX(RoutesPivot[Distance],MATCH($C1434,RoutesPivot[[RouteID]:[RouteID]],0))</f>
        <v>1518</v>
      </c>
      <c r="P1434">
        <f>INDEX(RoutesPivot[ListPrice],MATCH($C1434,RoutesPivot[[RouteID]:[RouteID]],0))</f>
        <v>350</v>
      </c>
      <c r="Q1434" t="str">
        <f>INDEX(AirportPivot[AirportName],MATCH($N1434,AirportPivot[[AirportID]:[AirportID]],0))</f>
        <v>Los Angeles International</v>
      </c>
      <c r="R1434">
        <f>INDEX(AirportPivot[Gates (number of available)],MATCH($N1434,AirportPivot[[AirportID]:[AirportID]],0))</f>
        <v>86</v>
      </c>
    </row>
    <row r="1435" spans="1:18" x14ac:dyDescent="0.25">
      <c r="A1435" s="3" t="s">
        <v>1466</v>
      </c>
      <c r="B1435" s="12">
        <v>41717</v>
      </c>
      <c r="C1435" s="4" t="s">
        <v>86</v>
      </c>
      <c r="D1435" s="4">
        <v>0.7</v>
      </c>
      <c r="E1435" s="4">
        <v>197</v>
      </c>
      <c r="F1435" s="5">
        <v>0.64583333333333337</v>
      </c>
      <c r="G1435" s="6">
        <v>115</v>
      </c>
      <c r="H1435" s="7">
        <v>18975</v>
      </c>
      <c r="I1435" s="7">
        <f>FlightsPivot[[#This Row],[Total Fare]]*10%</f>
        <v>1897.5</v>
      </c>
      <c r="J1435" s="7">
        <f>FlightsPivot[[#This Row],[Total Fare]]+FlightsPivot[[#This Row],[10% tax ]]</f>
        <v>20872.5</v>
      </c>
      <c r="K1435" s="4">
        <v>3</v>
      </c>
      <c r="L1435" s="4">
        <v>2014</v>
      </c>
      <c r="M1435" t="str">
        <f>INDEX(RoutesPivot[DepAirport],MATCH($C1435,RoutesPivot[[RouteID]:[RouteID]],0))</f>
        <v>ORD</v>
      </c>
      <c r="N1435" t="str">
        <f>INDEX(RoutesPivot[AirportID],MATCH($C1435,RoutesPivot[[RouteID]:[RouteID]],0))</f>
        <v>DTW</v>
      </c>
      <c r="O1435">
        <f>INDEX(RoutesPivot[Distance],MATCH($C1435,RoutesPivot[[RouteID]:[RouteID]],0))</f>
        <v>200</v>
      </c>
      <c r="P1435">
        <f>INDEX(RoutesPivot[ListPrice],MATCH($C1435,RoutesPivot[[RouteID]:[RouteID]],0))</f>
        <v>115</v>
      </c>
      <c r="Q1435" t="str">
        <f>INDEX(AirportPivot[AirportName],MATCH($N1435,AirportPivot[[AirportID]:[AirportID]],0))</f>
        <v>Detroit Metropolitan Wayne County</v>
      </c>
      <c r="R1435">
        <f>INDEX(AirportPivot[Gates (number of available)],MATCH($N1435,AirportPivot[[AirportID]:[AirportID]],0))</f>
        <v>60</v>
      </c>
    </row>
    <row r="1436" spans="1:18" x14ac:dyDescent="0.25">
      <c r="A1436" s="3" t="s">
        <v>1467</v>
      </c>
      <c r="B1436" s="12">
        <v>41815</v>
      </c>
      <c r="C1436" s="4" t="s">
        <v>86</v>
      </c>
      <c r="D1436" s="4">
        <v>2.2999999999999998</v>
      </c>
      <c r="E1436" s="4">
        <v>204</v>
      </c>
      <c r="F1436" s="5">
        <v>0.8125</v>
      </c>
      <c r="G1436" s="6">
        <v>126.5</v>
      </c>
      <c r="H1436" s="7">
        <v>20872.5</v>
      </c>
      <c r="I1436" s="7">
        <f>FlightsPivot[[#This Row],[Total Fare]]*10%</f>
        <v>2087.25</v>
      </c>
      <c r="J1436" s="7">
        <f>FlightsPivot[[#This Row],[Total Fare]]+FlightsPivot[[#This Row],[10% tax ]]</f>
        <v>22959.75</v>
      </c>
      <c r="K1436" s="4">
        <v>6</v>
      </c>
      <c r="L1436" s="4">
        <v>2014</v>
      </c>
      <c r="M1436" t="str">
        <f>INDEX(RoutesPivot[DepAirport],MATCH($C1436,RoutesPivot[[RouteID]:[RouteID]],0))</f>
        <v>ORD</v>
      </c>
      <c r="N1436" t="str">
        <f>INDEX(RoutesPivot[AirportID],MATCH($C1436,RoutesPivot[[RouteID]:[RouteID]],0))</f>
        <v>DTW</v>
      </c>
      <c r="O1436">
        <f>INDEX(RoutesPivot[Distance],MATCH($C1436,RoutesPivot[[RouteID]:[RouteID]],0))</f>
        <v>200</v>
      </c>
      <c r="P1436">
        <f>INDEX(RoutesPivot[ListPrice],MATCH($C1436,RoutesPivot[[RouteID]:[RouteID]],0))</f>
        <v>115</v>
      </c>
      <c r="Q1436" t="str">
        <f>INDEX(AirportPivot[AirportName],MATCH($N1436,AirportPivot[[AirportID]:[AirportID]],0))</f>
        <v>Detroit Metropolitan Wayne County</v>
      </c>
      <c r="R1436">
        <f>INDEX(AirportPivot[Gates (number of available)],MATCH($N1436,AirportPivot[[AirportID]:[AirportID]],0))</f>
        <v>60</v>
      </c>
    </row>
    <row r="1437" spans="1:18" x14ac:dyDescent="0.25">
      <c r="A1437" s="3" t="s">
        <v>1468</v>
      </c>
      <c r="B1437" s="12">
        <v>41893</v>
      </c>
      <c r="C1437" s="4" t="s">
        <v>37</v>
      </c>
      <c r="D1437" s="4">
        <v>2.4</v>
      </c>
      <c r="E1437" s="4">
        <v>9</v>
      </c>
      <c r="F1437" s="5">
        <v>0.83333333333333337</v>
      </c>
      <c r="G1437" s="6">
        <v>350</v>
      </c>
      <c r="H1437" s="7">
        <v>64750</v>
      </c>
      <c r="I1437" s="7">
        <f>FlightsPivot[[#This Row],[Total Fare]]*10%</f>
        <v>6475</v>
      </c>
      <c r="J1437" s="7">
        <f>FlightsPivot[[#This Row],[Total Fare]]+FlightsPivot[[#This Row],[10% tax ]]</f>
        <v>71225</v>
      </c>
      <c r="K1437" s="4">
        <v>9</v>
      </c>
      <c r="L1437" s="4">
        <v>2014</v>
      </c>
      <c r="M1437" t="str">
        <f>INDEX(RoutesPivot[DepAirport],MATCH($C1437,RoutesPivot[[RouteID]:[RouteID]],0))</f>
        <v>ORD</v>
      </c>
      <c r="N1437" t="str">
        <f>INDEX(RoutesPivot[AirportID],MATCH($C1437,RoutesPivot[[RouteID]:[RouteID]],0))</f>
        <v>SEA</v>
      </c>
      <c r="O1437">
        <f>INDEX(RoutesPivot[Distance],MATCH($C1437,RoutesPivot[[RouteID]:[RouteID]],0))</f>
        <v>1500</v>
      </c>
      <c r="P1437">
        <f>INDEX(RoutesPivot[ListPrice],MATCH($C1437,RoutesPivot[[RouteID]:[RouteID]],0))</f>
        <v>350</v>
      </c>
      <c r="Q1437" t="str">
        <f>INDEX(AirportPivot[AirportName],MATCH($N1437,AirportPivot[[AirportID]:[AirportID]],0))</f>
        <v>Seattle-Tacoma International</v>
      </c>
      <c r="R1437">
        <f>INDEX(AirportPivot[Gates (number of available)],MATCH($N1437,AirportPivot[[AirportID]:[AirportID]],0))</f>
        <v>58</v>
      </c>
    </row>
    <row r="1438" spans="1:18" x14ac:dyDescent="0.25">
      <c r="A1438" s="3" t="s">
        <v>1469</v>
      </c>
      <c r="B1438" s="12">
        <v>42064</v>
      </c>
      <c r="C1438" s="4" t="s">
        <v>30</v>
      </c>
      <c r="D1438" s="4">
        <v>1.2</v>
      </c>
      <c r="E1438" s="4">
        <v>30</v>
      </c>
      <c r="F1438" s="5">
        <v>0.29166666666666669</v>
      </c>
      <c r="G1438" s="6">
        <v>250</v>
      </c>
      <c r="H1438" s="7">
        <v>46250</v>
      </c>
      <c r="I1438" s="7">
        <f>FlightsPivot[[#This Row],[Total Fare]]*10%</f>
        <v>4625</v>
      </c>
      <c r="J1438" s="7">
        <f>FlightsPivot[[#This Row],[Total Fare]]+FlightsPivot[[#This Row],[10% tax ]]</f>
        <v>50875</v>
      </c>
      <c r="K1438" s="4">
        <v>3</v>
      </c>
      <c r="L1438" s="4">
        <v>2015</v>
      </c>
      <c r="M1438" t="str">
        <f>INDEX(RoutesPivot[DepAirport],MATCH($C1438,RoutesPivot[[RouteID]:[RouteID]],0))</f>
        <v>ORD</v>
      </c>
      <c r="N1438" t="str">
        <f>INDEX(RoutesPivot[AirportID],MATCH($C1438,RoutesPivot[[RouteID]:[RouteID]],0))</f>
        <v>MCO</v>
      </c>
      <c r="O1438">
        <f>INDEX(RoutesPivot[Distance],MATCH($C1438,RoutesPivot[[RouteID]:[RouteID]],0))</f>
        <v>850</v>
      </c>
      <c r="P1438">
        <f>INDEX(RoutesPivot[ListPrice],MATCH($C1438,RoutesPivot[[RouteID]:[RouteID]],0))</f>
        <v>250</v>
      </c>
      <c r="Q1438" t="str">
        <f>INDEX(AirportPivot[AirportName],MATCH($N1438,AirportPivot[[AirportID]:[AirportID]],0))</f>
        <v>Orlando International</v>
      </c>
      <c r="R1438">
        <f>INDEX(AirportPivot[Gates (number of available)],MATCH($N1438,AirportPivot[[AirportID]:[AirportID]],0))</f>
        <v>67</v>
      </c>
    </row>
    <row r="1439" spans="1:18" x14ac:dyDescent="0.25">
      <c r="A1439" s="3" t="s">
        <v>1470</v>
      </c>
      <c r="B1439" s="12">
        <v>41741</v>
      </c>
      <c r="C1439" s="4" t="s">
        <v>23</v>
      </c>
      <c r="D1439" s="4">
        <v>1.5</v>
      </c>
      <c r="E1439" s="4">
        <v>38</v>
      </c>
      <c r="F1439" s="5">
        <v>0.75</v>
      </c>
      <c r="G1439" s="6">
        <v>300</v>
      </c>
      <c r="H1439" s="7">
        <v>49500</v>
      </c>
      <c r="I1439" s="7">
        <f>FlightsPivot[[#This Row],[Total Fare]]*10%</f>
        <v>4950</v>
      </c>
      <c r="J1439" s="7">
        <f>FlightsPivot[[#This Row],[Total Fare]]+FlightsPivot[[#This Row],[10% tax ]]</f>
        <v>54450</v>
      </c>
      <c r="K1439" s="4">
        <v>4</v>
      </c>
      <c r="L1439" s="4">
        <v>2014</v>
      </c>
      <c r="M1439" t="str">
        <f>INDEX(RoutesPivot[DepAirport],MATCH($C1439,RoutesPivot[[RouteID]:[RouteID]],0))</f>
        <v>ORD</v>
      </c>
      <c r="N1439" t="str">
        <f>INDEX(RoutesPivot[AirportID],MATCH($C1439,RoutesPivot[[RouteID]:[RouteID]],0))</f>
        <v>DEN</v>
      </c>
      <c r="O1439">
        <f>INDEX(RoutesPivot[Distance],MATCH($C1439,RoutesPivot[[RouteID]:[RouteID]],0))</f>
        <v>800</v>
      </c>
      <c r="P1439">
        <f>INDEX(RoutesPivot[ListPrice],MATCH($C1439,RoutesPivot[[RouteID]:[RouteID]],0))</f>
        <v>300</v>
      </c>
      <c r="Q1439" t="str">
        <f>INDEX(AirportPivot[AirportName],MATCH($N1439,AirportPivot[[AirportID]:[AirportID]],0))</f>
        <v>Denver International</v>
      </c>
      <c r="R1439">
        <f>INDEX(AirportPivot[Gates (number of available)],MATCH($N1439,AirportPivot[[AirportID]:[AirportID]],0))</f>
        <v>75</v>
      </c>
    </row>
    <row r="1440" spans="1:18" x14ac:dyDescent="0.25">
      <c r="A1440" s="3" t="s">
        <v>1471</v>
      </c>
      <c r="B1440" s="12">
        <v>42190</v>
      </c>
      <c r="C1440" s="4" t="s">
        <v>11</v>
      </c>
      <c r="D1440" s="4">
        <v>2.5</v>
      </c>
      <c r="E1440" s="4">
        <v>72</v>
      </c>
      <c r="F1440" s="5">
        <v>0.75</v>
      </c>
      <c r="G1440" s="6">
        <v>330</v>
      </c>
      <c r="H1440" s="7">
        <v>59730</v>
      </c>
      <c r="I1440" s="7">
        <f>FlightsPivot[[#This Row],[Total Fare]]*10%</f>
        <v>5973</v>
      </c>
      <c r="J1440" s="7">
        <f>FlightsPivot[[#This Row],[Total Fare]]+FlightsPivot[[#This Row],[10% tax ]]</f>
        <v>65703</v>
      </c>
      <c r="K1440" s="4">
        <v>7</v>
      </c>
      <c r="L1440" s="4">
        <v>2015</v>
      </c>
      <c r="M1440" t="str">
        <f>INDEX(RoutesPivot[DepAirport],MATCH($C1440,RoutesPivot[[RouteID]:[RouteID]],0))</f>
        <v>ORD</v>
      </c>
      <c r="N1440" t="str">
        <f>INDEX(RoutesPivot[AirportID],MATCH($C1440,RoutesPivot[[RouteID]:[RouteID]],0))</f>
        <v>BOS</v>
      </c>
      <c r="O1440">
        <f>INDEX(RoutesPivot[Distance],MATCH($C1440,RoutesPivot[[RouteID]:[RouteID]],0))</f>
        <v>730</v>
      </c>
      <c r="P1440">
        <f>INDEX(RoutesPivot[ListPrice],MATCH($C1440,RoutesPivot[[RouteID]:[RouteID]],0))</f>
        <v>300</v>
      </c>
      <c r="Q1440" t="str">
        <f>INDEX(AirportPivot[AirportName],MATCH($N1440,AirportPivot[[AirportID]:[AirportID]],0))</f>
        <v>General Edward Lawrence Logan International</v>
      </c>
      <c r="R1440">
        <f>INDEX(AirportPivot[Gates (number of available)],MATCH($N1440,AirportPivot[[AirportID]:[AirportID]],0))</f>
        <v>63</v>
      </c>
    </row>
    <row r="1441" spans="1:18" x14ac:dyDescent="0.25">
      <c r="A1441" s="3" t="s">
        <v>1472</v>
      </c>
      <c r="B1441" s="12">
        <v>42169</v>
      </c>
      <c r="C1441" s="4" t="s">
        <v>70</v>
      </c>
      <c r="D1441" s="4">
        <v>1.8</v>
      </c>
      <c r="E1441" s="4">
        <v>152</v>
      </c>
      <c r="F1441" s="5">
        <v>0.70833333333333337</v>
      </c>
      <c r="G1441" s="6">
        <v>302.5</v>
      </c>
      <c r="H1441" s="7">
        <v>49912.5</v>
      </c>
      <c r="I1441" s="7">
        <f>FlightsPivot[[#This Row],[Total Fare]]*10%</f>
        <v>4991.25</v>
      </c>
      <c r="J1441" s="7">
        <f>FlightsPivot[[#This Row],[Total Fare]]+FlightsPivot[[#This Row],[10% tax ]]</f>
        <v>54903.75</v>
      </c>
      <c r="K1441" s="4">
        <v>6</v>
      </c>
      <c r="L1441" s="4">
        <v>2015</v>
      </c>
      <c r="M1441" t="str">
        <f>INDEX(RoutesPivot[DepAirport],MATCH($C1441,RoutesPivot[[RouteID]:[RouteID]],0))</f>
        <v>ORD</v>
      </c>
      <c r="N1441" t="str">
        <f>INDEX(RoutesPivot[AirportID],MATCH($C1441,RoutesPivot[[RouteID]:[RouteID]],0))</f>
        <v>LAS</v>
      </c>
      <c r="O1441">
        <f>INDEX(RoutesPivot[Distance],MATCH($C1441,RoutesPivot[[RouteID]:[RouteID]],0))</f>
        <v>1100</v>
      </c>
      <c r="P1441">
        <f>INDEX(RoutesPivot[ListPrice],MATCH($C1441,RoutesPivot[[RouteID]:[RouteID]],0))</f>
        <v>275</v>
      </c>
      <c r="Q1441" t="str">
        <f>INDEX(AirportPivot[AirportName],MATCH($N1441,AirportPivot[[AirportID]:[AirportID]],0))</f>
        <v>McCarran International</v>
      </c>
      <c r="R1441">
        <f>INDEX(AirportPivot[Gates (number of available)],MATCH($N1441,AirportPivot[[AirportID]:[AirportID]],0))</f>
        <v>68</v>
      </c>
    </row>
    <row r="1442" spans="1:18" x14ac:dyDescent="0.25">
      <c r="A1442" s="3" t="s">
        <v>1473</v>
      </c>
      <c r="B1442" s="12">
        <v>41901</v>
      </c>
      <c r="C1442" s="4" t="s">
        <v>17</v>
      </c>
      <c r="D1442" s="4">
        <v>4.2</v>
      </c>
      <c r="E1442" s="4">
        <v>160</v>
      </c>
      <c r="F1442" s="5">
        <v>0.5</v>
      </c>
      <c r="G1442" s="6">
        <v>350</v>
      </c>
      <c r="H1442" s="7">
        <v>57750</v>
      </c>
      <c r="I1442" s="7">
        <f>FlightsPivot[[#This Row],[Total Fare]]*10%</f>
        <v>5775</v>
      </c>
      <c r="J1442" s="7">
        <f>FlightsPivot[[#This Row],[Total Fare]]+FlightsPivot[[#This Row],[10% tax ]]</f>
        <v>63525</v>
      </c>
      <c r="K1442" s="4">
        <v>9</v>
      </c>
      <c r="L1442" s="4">
        <v>2014</v>
      </c>
      <c r="M1442" t="str">
        <f>INDEX(RoutesPivot[DepAirport],MATCH($C1442,RoutesPivot[[RouteID]:[RouteID]],0))</f>
        <v>ORD</v>
      </c>
      <c r="N1442" t="str">
        <f>INDEX(RoutesPivot[AirportID],MATCH($C1442,RoutesPivot[[RouteID]:[RouteID]],0))</f>
        <v>LAX</v>
      </c>
      <c r="O1442">
        <f>INDEX(RoutesPivot[Distance],MATCH($C1442,RoutesPivot[[RouteID]:[RouteID]],0))</f>
        <v>1518</v>
      </c>
      <c r="P1442">
        <f>INDEX(RoutesPivot[ListPrice],MATCH($C1442,RoutesPivot[[RouteID]:[RouteID]],0))</f>
        <v>350</v>
      </c>
      <c r="Q1442" t="str">
        <f>INDEX(AirportPivot[AirportName],MATCH($N1442,AirportPivot[[AirportID]:[AirportID]],0))</f>
        <v>Los Angeles International</v>
      </c>
      <c r="R1442">
        <f>INDEX(AirportPivot[Gates (number of available)],MATCH($N1442,AirportPivot[[AirportID]:[AirportID]],0))</f>
        <v>86</v>
      </c>
    </row>
    <row r="1443" spans="1:18" x14ac:dyDescent="0.25">
      <c r="A1443" s="3" t="s">
        <v>1474</v>
      </c>
      <c r="B1443" s="12">
        <v>42249</v>
      </c>
      <c r="C1443" s="4" t="s">
        <v>11</v>
      </c>
      <c r="D1443" s="4">
        <v>2.7</v>
      </c>
      <c r="E1443" s="4">
        <v>75</v>
      </c>
      <c r="F1443" s="5">
        <v>0.8125</v>
      </c>
      <c r="G1443" s="6">
        <v>300</v>
      </c>
      <c r="H1443" s="7">
        <v>54300</v>
      </c>
      <c r="I1443" s="7">
        <f>FlightsPivot[[#This Row],[Total Fare]]*10%</f>
        <v>5430</v>
      </c>
      <c r="J1443" s="7">
        <f>FlightsPivot[[#This Row],[Total Fare]]+FlightsPivot[[#This Row],[10% tax ]]</f>
        <v>59730</v>
      </c>
      <c r="K1443" s="4">
        <v>9</v>
      </c>
      <c r="L1443" s="4">
        <v>2015</v>
      </c>
      <c r="M1443" t="str">
        <f>INDEX(RoutesPivot[DepAirport],MATCH($C1443,RoutesPivot[[RouteID]:[RouteID]],0))</f>
        <v>ORD</v>
      </c>
      <c r="N1443" t="str">
        <f>INDEX(RoutesPivot[AirportID],MATCH($C1443,RoutesPivot[[RouteID]:[RouteID]],0))</f>
        <v>BOS</v>
      </c>
      <c r="O1443">
        <f>INDEX(RoutesPivot[Distance],MATCH($C1443,RoutesPivot[[RouteID]:[RouteID]],0))</f>
        <v>730</v>
      </c>
      <c r="P1443">
        <f>INDEX(RoutesPivot[ListPrice],MATCH($C1443,RoutesPivot[[RouteID]:[RouteID]],0))</f>
        <v>300</v>
      </c>
      <c r="Q1443" t="str">
        <f>INDEX(AirportPivot[AirportName],MATCH($N1443,AirportPivot[[AirportID]:[AirportID]],0))</f>
        <v>General Edward Lawrence Logan International</v>
      </c>
      <c r="R1443">
        <f>INDEX(AirportPivot[Gates (number of available)],MATCH($N1443,AirportPivot[[AirportID]:[AirportID]],0))</f>
        <v>63</v>
      </c>
    </row>
    <row r="1444" spans="1:18" x14ac:dyDescent="0.25">
      <c r="A1444" s="3" t="s">
        <v>1475</v>
      </c>
      <c r="B1444" s="12">
        <v>41741</v>
      </c>
      <c r="C1444" s="4" t="s">
        <v>19</v>
      </c>
      <c r="D1444" s="4">
        <v>1.4</v>
      </c>
      <c r="E1444" s="4">
        <v>23</v>
      </c>
      <c r="F1444" s="5">
        <v>0.75</v>
      </c>
      <c r="G1444" s="6">
        <v>200</v>
      </c>
      <c r="H1444" s="7">
        <v>37000</v>
      </c>
      <c r="I1444" s="7">
        <f>FlightsPivot[[#This Row],[Total Fare]]*10%</f>
        <v>3700</v>
      </c>
      <c r="J1444" s="7">
        <f>FlightsPivot[[#This Row],[Total Fare]]+FlightsPivot[[#This Row],[10% tax ]]</f>
        <v>40700</v>
      </c>
      <c r="K1444" s="4">
        <v>4</v>
      </c>
      <c r="L1444" s="4">
        <v>2014</v>
      </c>
      <c r="M1444" t="str">
        <f>INDEX(RoutesPivot[DepAirport],MATCH($C1444,RoutesPivot[[RouteID]:[RouteID]],0))</f>
        <v>ORD</v>
      </c>
      <c r="N1444" t="str">
        <f>INDEX(RoutesPivot[AirportID],MATCH($C1444,RoutesPivot[[RouteID]:[RouteID]],0))</f>
        <v>IAH</v>
      </c>
      <c r="O1444">
        <f>INDEX(RoutesPivot[Distance],MATCH($C1444,RoutesPivot[[RouteID]:[RouteID]],0))</f>
        <v>800</v>
      </c>
      <c r="P1444">
        <f>INDEX(RoutesPivot[ListPrice],MATCH($C1444,RoutesPivot[[RouteID]:[RouteID]],0))</f>
        <v>200</v>
      </c>
      <c r="Q1444" t="str">
        <f>INDEX(AirportPivot[AirportName],MATCH($N1444,AirportPivot[[AirportID]:[AirportID]],0))</f>
        <v>George Bush Intercontinental/Houston</v>
      </c>
      <c r="R1444">
        <f>INDEX(AirportPivot[Gates (number of available)],MATCH($N1444,AirportPivot[[AirportID]:[AirportID]],0))</f>
        <v>80</v>
      </c>
    </row>
    <row r="1445" spans="1:18" x14ac:dyDescent="0.25">
      <c r="A1445" s="3" t="s">
        <v>1476</v>
      </c>
      <c r="B1445" s="12">
        <v>41785</v>
      </c>
      <c r="C1445" s="4" t="s">
        <v>25</v>
      </c>
      <c r="D1445" s="4">
        <v>2.2999999999999998</v>
      </c>
      <c r="E1445" s="4">
        <v>136</v>
      </c>
      <c r="F1445" s="5">
        <v>0.3125</v>
      </c>
      <c r="G1445" s="6">
        <v>200</v>
      </c>
      <c r="H1445" s="7">
        <v>37000</v>
      </c>
      <c r="I1445" s="7">
        <f>FlightsPivot[[#This Row],[Total Fare]]*10%</f>
        <v>3700</v>
      </c>
      <c r="J1445" s="7">
        <f>FlightsPivot[[#This Row],[Total Fare]]+FlightsPivot[[#This Row],[10% tax ]]</f>
        <v>40700</v>
      </c>
      <c r="K1445" s="4">
        <v>5</v>
      </c>
      <c r="L1445" s="4">
        <v>2014</v>
      </c>
      <c r="M1445" t="str">
        <f>INDEX(RoutesPivot[DepAirport],MATCH($C1445,RoutesPivot[[RouteID]:[RouteID]],0))</f>
        <v>ORD</v>
      </c>
      <c r="N1445" t="str">
        <f>INDEX(RoutesPivot[AirportID],MATCH($C1445,RoutesPivot[[RouteID]:[RouteID]],0))</f>
        <v>DFW</v>
      </c>
      <c r="O1445">
        <f>INDEX(RoutesPivot[Distance],MATCH($C1445,RoutesPivot[[RouteID]:[RouteID]],0))</f>
        <v>700</v>
      </c>
      <c r="P1445">
        <f>INDEX(RoutesPivot[ListPrice],MATCH($C1445,RoutesPivot[[RouteID]:[RouteID]],0))</f>
        <v>200</v>
      </c>
      <c r="Q1445" t="str">
        <f>INDEX(AirportPivot[AirportName],MATCH($N1445,AirportPivot[[AirportID]:[AirportID]],0))</f>
        <v>Dallas/Fort Worth International</v>
      </c>
      <c r="R1445">
        <f>INDEX(AirportPivot[Gates (number of available)],MATCH($N1445,AirportPivot[[AirportID]:[AirportID]],0))</f>
        <v>130</v>
      </c>
    </row>
    <row r="1446" spans="1:18" x14ac:dyDescent="0.25">
      <c r="A1446" s="3" t="s">
        <v>1477</v>
      </c>
      <c r="B1446" s="12">
        <v>41873</v>
      </c>
      <c r="C1446" s="4" t="s">
        <v>25</v>
      </c>
      <c r="D1446" s="4">
        <v>1.9</v>
      </c>
      <c r="E1446" s="4">
        <v>164</v>
      </c>
      <c r="F1446" s="5">
        <v>0.70833333333333337</v>
      </c>
      <c r="G1446" s="6">
        <v>220</v>
      </c>
      <c r="H1446" s="7">
        <v>36300</v>
      </c>
      <c r="I1446" s="7">
        <f>FlightsPivot[[#This Row],[Total Fare]]*10%</f>
        <v>3630</v>
      </c>
      <c r="J1446" s="7">
        <f>FlightsPivot[[#This Row],[Total Fare]]+FlightsPivot[[#This Row],[10% tax ]]</f>
        <v>39930</v>
      </c>
      <c r="K1446" s="4">
        <v>8</v>
      </c>
      <c r="L1446" s="4">
        <v>2014</v>
      </c>
      <c r="M1446" t="str">
        <f>INDEX(RoutesPivot[DepAirport],MATCH($C1446,RoutesPivot[[RouteID]:[RouteID]],0))</f>
        <v>ORD</v>
      </c>
      <c r="N1446" t="str">
        <f>INDEX(RoutesPivot[AirportID],MATCH($C1446,RoutesPivot[[RouteID]:[RouteID]],0))</f>
        <v>DFW</v>
      </c>
      <c r="O1446">
        <f>INDEX(RoutesPivot[Distance],MATCH($C1446,RoutesPivot[[RouteID]:[RouteID]],0))</f>
        <v>700</v>
      </c>
      <c r="P1446">
        <f>INDEX(RoutesPivot[ListPrice],MATCH($C1446,RoutesPivot[[RouteID]:[RouteID]],0))</f>
        <v>200</v>
      </c>
      <c r="Q1446" t="str">
        <f>INDEX(AirportPivot[AirportName],MATCH($N1446,AirportPivot[[AirportID]:[AirportID]],0))</f>
        <v>Dallas/Fort Worth International</v>
      </c>
      <c r="R1446">
        <f>INDEX(AirportPivot[Gates (number of available)],MATCH($N1446,AirportPivot[[AirportID]:[AirportID]],0))</f>
        <v>130</v>
      </c>
    </row>
    <row r="1447" spans="1:18" x14ac:dyDescent="0.25">
      <c r="A1447" s="3" t="s">
        <v>1478</v>
      </c>
      <c r="B1447" s="12">
        <v>41772</v>
      </c>
      <c r="C1447" s="4" t="s">
        <v>23</v>
      </c>
      <c r="D1447" s="4">
        <v>1.6</v>
      </c>
      <c r="E1447" s="4">
        <v>151</v>
      </c>
      <c r="F1447" s="5">
        <v>0.70833333333333337</v>
      </c>
      <c r="G1447" s="6">
        <v>300</v>
      </c>
      <c r="H1447" s="7">
        <v>55500</v>
      </c>
      <c r="I1447" s="7">
        <f>FlightsPivot[[#This Row],[Total Fare]]*10%</f>
        <v>5550</v>
      </c>
      <c r="J1447" s="7">
        <f>FlightsPivot[[#This Row],[Total Fare]]+FlightsPivot[[#This Row],[10% tax ]]</f>
        <v>61050</v>
      </c>
      <c r="K1447" s="4">
        <v>5</v>
      </c>
      <c r="L1447" s="4">
        <v>2014</v>
      </c>
      <c r="M1447" t="str">
        <f>INDEX(RoutesPivot[DepAirport],MATCH($C1447,RoutesPivot[[RouteID]:[RouteID]],0))</f>
        <v>ORD</v>
      </c>
      <c r="N1447" t="str">
        <f>INDEX(RoutesPivot[AirportID],MATCH($C1447,RoutesPivot[[RouteID]:[RouteID]],0))</f>
        <v>DEN</v>
      </c>
      <c r="O1447">
        <f>INDEX(RoutesPivot[Distance],MATCH($C1447,RoutesPivot[[RouteID]:[RouteID]],0))</f>
        <v>800</v>
      </c>
      <c r="P1447">
        <f>INDEX(RoutesPivot[ListPrice],MATCH($C1447,RoutesPivot[[RouteID]:[RouteID]],0))</f>
        <v>300</v>
      </c>
      <c r="Q1447" t="str">
        <f>INDEX(AirportPivot[AirportName],MATCH($N1447,AirportPivot[[AirportID]:[AirportID]],0))</f>
        <v>Denver International</v>
      </c>
      <c r="R1447">
        <f>INDEX(AirportPivot[Gates (number of available)],MATCH($N1447,AirportPivot[[AirportID]:[AirportID]],0))</f>
        <v>75</v>
      </c>
    </row>
    <row r="1448" spans="1:18" x14ac:dyDescent="0.25">
      <c r="A1448" s="3" t="s">
        <v>1479</v>
      </c>
      <c r="B1448" s="12">
        <v>42257</v>
      </c>
      <c r="C1448" s="4" t="s">
        <v>80</v>
      </c>
      <c r="D1448" s="4">
        <v>2.7</v>
      </c>
      <c r="E1448" s="4">
        <v>161</v>
      </c>
      <c r="F1448" s="5">
        <v>0.70833333333333337</v>
      </c>
      <c r="G1448" s="6">
        <v>300</v>
      </c>
      <c r="H1448" s="7">
        <v>49500</v>
      </c>
      <c r="I1448" s="7">
        <f>FlightsPivot[[#This Row],[Total Fare]]*10%</f>
        <v>4950</v>
      </c>
      <c r="J1448" s="7">
        <f>FlightsPivot[[#This Row],[Total Fare]]+FlightsPivot[[#This Row],[10% tax ]]</f>
        <v>54450</v>
      </c>
      <c r="K1448" s="4">
        <v>9</v>
      </c>
      <c r="L1448" s="4">
        <v>2015</v>
      </c>
      <c r="M1448" t="str">
        <f>INDEX(RoutesPivot[DepAirport],MATCH($C1448,RoutesPivot[[RouteID]:[RouteID]],0))</f>
        <v>ORD</v>
      </c>
      <c r="N1448" t="str">
        <f>INDEX(RoutesPivot[AirportID],MATCH($C1448,RoutesPivot[[RouteID]:[RouteID]],0))</f>
        <v>MIA</v>
      </c>
      <c r="O1448">
        <f>INDEX(RoutesPivot[Distance],MATCH($C1448,RoutesPivot[[RouteID]:[RouteID]],0))</f>
        <v>1000</v>
      </c>
      <c r="P1448">
        <f>INDEX(RoutesPivot[ListPrice],MATCH($C1448,RoutesPivot[[RouteID]:[RouteID]],0))</f>
        <v>300</v>
      </c>
      <c r="Q1448" t="str">
        <f>INDEX(AirportPivot[AirportName],MATCH($N1448,AirportPivot[[AirportID]:[AirportID]],0))</f>
        <v>Miami International</v>
      </c>
      <c r="R1448">
        <f>INDEX(AirportPivot[Gates (number of available)],MATCH($N1448,AirportPivot[[AirportID]:[AirportID]],0))</f>
        <v>80</v>
      </c>
    </row>
    <row r="1449" spans="1:18" x14ac:dyDescent="0.25">
      <c r="A1449" s="3" t="s">
        <v>1480</v>
      </c>
      <c r="B1449" s="12">
        <v>41944</v>
      </c>
      <c r="C1449" s="4" t="s">
        <v>83</v>
      </c>
      <c r="D1449" s="4">
        <v>3.1</v>
      </c>
      <c r="E1449" s="4">
        <v>182</v>
      </c>
      <c r="F1449" s="5">
        <v>0.89583333333333337</v>
      </c>
      <c r="G1449" s="6">
        <v>240</v>
      </c>
      <c r="H1449" s="7">
        <v>39600</v>
      </c>
      <c r="I1449" s="7">
        <f>FlightsPivot[[#This Row],[Total Fare]]*10%</f>
        <v>3960</v>
      </c>
      <c r="J1449" s="7">
        <f>FlightsPivot[[#This Row],[Total Fare]]+FlightsPivot[[#This Row],[10% tax ]]</f>
        <v>43560</v>
      </c>
      <c r="K1449" s="4">
        <v>11</v>
      </c>
      <c r="L1449" s="4">
        <v>2014</v>
      </c>
      <c r="M1449" t="str">
        <f>INDEX(RoutesPivot[DepAirport],MATCH($C1449,RoutesPivot[[RouteID]:[RouteID]],0))</f>
        <v>ORD</v>
      </c>
      <c r="N1449" t="str">
        <f>INDEX(RoutesPivot[AirportID],MATCH($C1449,RoutesPivot[[RouteID]:[RouteID]],0))</f>
        <v>BWI</v>
      </c>
      <c r="O1449">
        <f>INDEX(RoutesPivot[Distance],MATCH($C1449,RoutesPivot[[RouteID]:[RouteID]],0))</f>
        <v>520</v>
      </c>
      <c r="P1449">
        <f>INDEX(RoutesPivot[ListPrice],MATCH($C1449,RoutesPivot[[RouteID]:[RouteID]],0))</f>
        <v>240</v>
      </c>
      <c r="Q1449" t="str">
        <f>INDEX(AirportPivot[AirportName],MATCH($N1449,AirportPivot[[AirportID]:[AirportID]],0))</f>
        <v>Baltimore/Washington International Thurgood Marshall</v>
      </c>
      <c r="R1449">
        <f>INDEX(AirportPivot[Gates (number of available)],MATCH($N1449,AirportPivot[[AirportID]:[AirportID]],0))</f>
        <v>58</v>
      </c>
    </row>
    <row r="1450" spans="1:18" x14ac:dyDescent="0.25">
      <c r="A1450" s="3" t="s">
        <v>1481</v>
      </c>
      <c r="B1450" s="12">
        <v>42279</v>
      </c>
      <c r="C1450" s="4" t="s">
        <v>1482</v>
      </c>
      <c r="D1450" s="4">
        <v>1.5</v>
      </c>
      <c r="E1450" s="4">
        <v>128</v>
      </c>
      <c r="F1450" s="5">
        <v>0.70833333333333337</v>
      </c>
      <c r="G1450" s="6">
        <v>5000</v>
      </c>
      <c r="H1450" s="7">
        <v>925000</v>
      </c>
      <c r="I1450" s="7">
        <f>FlightsPivot[[#This Row],[Total Fare]]*10%</f>
        <v>92500</v>
      </c>
      <c r="J1450" s="7">
        <f>FlightsPivot[[#This Row],[Total Fare]]+FlightsPivot[[#This Row],[10% tax ]]</f>
        <v>1017500</v>
      </c>
      <c r="K1450" s="4">
        <v>10</v>
      </c>
      <c r="L1450" s="4">
        <v>2015</v>
      </c>
      <c r="M1450" t="str">
        <f>INDEX(RoutesPivot[DepAirport],MATCH($C1450,RoutesPivot[[RouteID]:[RouteID]],0))</f>
        <v>ORD</v>
      </c>
      <c r="N1450" t="str">
        <f>INDEX(RoutesPivot[AirportID],MATCH($C1450,RoutesPivot[[RouteID]:[RouteID]],0))</f>
        <v>DCA</v>
      </c>
      <c r="O1450">
        <f>INDEX(RoutesPivot[Distance],MATCH($C1450,RoutesPivot[[RouteID]:[RouteID]],0))</f>
        <v>600</v>
      </c>
      <c r="P1450">
        <f>INDEX(RoutesPivot[ListPrice],MATCH($C1450,RoutesPivot[[RouteID]:[RouteID]],0))</f>
        <v>5000</v>
      </c>
      <c r="Q1450" t="str">
        <f>INDEX(AirportPivot[AirportName],MATCH($N1450,AirportPivot[[AirportID]:[AirportID]],0))</f>
        <v>Ronald Reagan Washington National Airport</v>
      </c>
      <c r="R1450">
        <f>INDEX(AirportPivot[Gates (number of available)],MATCH($N1450,AirportPivot[[AirportID]:[AirportID]],0))</f>
        <v>45</v>
      </c>
    </row>
    <row r="1451" spans="1:18" x14ac:dyDescent="0.25">
      <c r="A1451" s="3" t="s">
        <v>1483</v>
      </c>
      <c r="B1451" s="12">
        <v>42126</v>
      </c>
      <c r="C1451" s="4" t="s">
        <v>25</v>
      </c>
      <c r="D1451" s="4">
        <v>1.7</v>
      </c>
      <c r="E1451" s="4">
        <v>36</v>
      </c>
      <c r="F1451" s="5">
        <v>0.58333333333333337</v>
      </c>
      <c r="G1451" s="6">
        <v>200</v>
      </c>
      <c r="H1451" s="7">
        <v>33000</v>
      </c>
      <c r="I1451" s="7">
        <f>FlightsPivot[[#This Row],[Total Fare]]*10%</f>
        <v>3300</v>
      </c>
      <c r="J1451" s="7">
        <f>FlightsPivot[[#This Row],[Total Fare]]+FlightsPivot[[#This Row],[10% tax ]]</f>
        <v>36300</v>
      </c>
      <c r="K1451" s="4">
        <v>5</v>
      </c>
      <c r="L1451" s="4">
        <v>2015</v>
      </c>
      <c r="M1451" t="str">
        <f>INDEX(RoutesPivot[DepAirport],MATCH($C1451,RoutesPivot[[RouteID]:[RouteID]],0))</f>
        <v>ORD</v>
      </c>
      <c r="N1451" t="str">
        <f>INDEX(RoutesPivot[AirportID],MATCH($C1451,RoutesPivot[[RouteID]:[RouteID]],0))</f>
        <v>DFW</v>
      </c>
      <c r="O1451">
        <f>INDEX(RoutesPivot[Distance],MATCH($C1451,RoutesPivot[[RouteID]:[RouteID]],0))</f>
        <v>700</v>
      </c>
      <c r="P1451">
        <f>INDEX(RoutesPivot[ListPrice],MATCH($C1451,RoutesPivot[[RouteID]:[RouteID]],0))</f>
        <v>200</v>
      </c>
      <c r="Q1451" t="str">
        <f>INDEX(AirportPivot[AirportName],MATCH($N1451,AirportPivot[[AirportID]:[AirportID]],0))</f>
        <v>Dallas/Fort Worth International</v>
      </c>
      <c r="R1451">
        <f>INDEX(AirportPivot[Gates (number of available)],MATCH($N1451,AirportPivot[[AirportID]:[AirportID]],0))</f>
        <v>130</v>
      </c>
    </row>
    <row r="1452" spans="1:18" x14ac:dyDescent="0.25">
      <c r="A1452" s="3" t="s">
        <v>1484</v>
      </c>
      <c r="B1452" s="12">
        <v>42356</v>
      </c>
      <c r="C1452" s="4" t="s">
        <v>50</v>
      </c>
      <c r="D1452" s="4">
        <v>1.1000000000000001</v>
      </c>
      <c r="E1452" s="4">
        <v>177</v>
      </c>
      <c r="F1452" s="5">
        <v>0.54166666666666663</v>
      </c>
      <c r="G1452" s="6">
        <v>275</v>
      </c>
      <c r="H1452" s="7">
        <v>45375</v>
      </c>
      <c r="I1452" s="7">
        <f>FlightsPivot[[#This Row],[Total Fare]]*10%</f>
        <v>4537.5</v>
      </c>
      <c r="J1452" s="7">
        <f>FlightsPivot[[#This Row],[Total Fare]]+FlightsPivot[[#This Row],[10% tax ]]</f>
        <v>49912.5</v>
      </c>
      <c r="K1452" s="4">
        <v>12</v>
      </c>
      <c r="L1452" s="4">
        <v>2015</v>
      </c>
      <c r="M1452" t="str">
        <f>INDEX(RoutesPivot[DepAirport],MATCH($C1452,RoutesPivot[[RouteID]:[RouteID]],0))</f>
        <v>ORD</v>
      </c>
      <c r="N1452" t="str">
        <f>INDEX(RoutesPivot[AirportID],MATCH($C1452,RoutesPivot[[RouteID]:[RouteID]],0))</f>
        <v>LGA</v>
      </c>
      <c r="O1452">
        <f>INDEX(RoutesPivot[Distance],MATCH($C1452,RoutesPivot[[RouteID]:[RouteID]],0))</f>
        <v>610</v>
      </c>
      <c r="P1452">
        <f>INDEX(RoutesPivot[ListPrice],MATCH($C1452,RoutesPivot[[RouteID]:[RouteID]],0))</f>
        <v>275</v>
      </c>
      <c r="Q1452" t="str">
        <f>INDEX(AirportPivot[AirportName],MATCH($N1452,AirportPivot[[AirportID]:[AirportID]],0))</f>
        <v>Laguardia</v>
      </c>
      <c r="R1452">
        <f>INDEX(AirportPivot[Gates (number of available)],MATCH($N1452,AirportPivot[[AirportID]:[AirportID]],0))</f>
        <v>66</v>
      </c>
    </row>
    <row r="1453" spans="1:18" x14ac:dyDescent="0.25">
      <c r="A1453" s="3" t="s">
        <v>1485</v>
      </c>
      <c r="B1453" s="12">
        <v>41669</v>
      </c>
      <c r="C1453" s="4" t="s">
        <v>23</v>
      </c>
      <c r="D1453" s="4">
        <v>2.2999999999999998</v>
      </c>
      <c r="E1453" s="4">
        <v>110</v>
      </c>
      <c r="F1453" s="5">
        <v>0.4375</v>
      </c>
      <c r="G1453" s="6">
        <v>300</v>
      </c>
      <c r="H1453" s="7">
        <v>55500</v>
      </c>
      <c r="I1453" s="7">
        <f>FlightsPivot[[#This Row],[Total Fare]]*10%</f>
        <v>5550</v>
      </c>
      <c r="J1453" s="7">
        <f>FlightsPivot[[#This Row],[Total Fare]]+FlightsPivot[[#This Row],[10% tax ]]</f>
        <v>61050</v>
      </c>
      <c r="K1453" s="4">
        <v>1</v>
      </c>
      <c r="L1453" s="4">
        <v>2014</v>
      </c>
      <c r="M1453" t="str">
        <f>INDEX(RoutesPivot[DepAirport],MATCH($C1453,RoutesPivot[[RouteID]:[RouteID]],0))</f>
        <v>ORD</v>
      </c>
      <c r="N1453" t="str">
        <f>INDEX(RoutesPivot[AirportID],MATCH($C1453,RoutesPivot[[RouteID]:[RouteID]],0))</f>
        <v>DEN</v>
      </c>
      <c r="O1453">
        <f>INDEX(RoutesPivot[Distance],MATCH($C1453,RoutesPivot[[RouteID]:[RouteID]],0))</f>
        <v>800</v>
      </c>
      <c r="P1453">
        <f>INDEX(RoutesPivot[ListPrice],MATCH($C1453,RoutesPivot[[RouteID]:[RouteID]],0))</f>
        <v>300</v>
      </c>
      <c r="Q1453" t="str">
        <f>INDEX(AirportPivot[AirportName],MATCH($N1453,AirportPivot[[AirportID]:[AirportID]],0))</f>
        <v>Denver International</v>
      </c>
      <c r="R1453">
        <f>INDEX(AirportPivot[Gates (number of available)],MATCH($N1453,AirportPivot[[AirportID]:[AirportID]],0))</f>
        <v>75</v>
      </c>
    </row>
    <row r="1454" spans="1:18" x14ac:dyDescent="0.25">
      <c r="A1454" s="3" t="s">
        <v>1486</v>
      </c>
      <c r="B1454" s="12">
        <v>42168</v>
      </c>
      <c r="C1454" s="4" t="s">
        <v>21</v>
      </c>
      <c r="D1454" s="4">
        <v>1.2</v>
      </c>
      <c r="E1454" s="4">
        <v>201</v>
      </c>
      <c r="F1454" s="5">
        <v>0.33333333333333331</v>
      </c>
      <c r="G1454" s="6">
        <v>137.5</v>
      </c>
      <c r="H1454" s="7">
        <v>22687.5</v>
      </c>
      <c r="I1454" s="7">
        <f>FlightsPivot[[#This Row],[Total Fare]]*10%</f>
        <v>2268.75</v>
      </c>
      <c r="J1454" s="7">
        <f>FlightsPivot[[#This Row],[Total Fare]]+FlightsPivot[[#This Row],[10% tax ]]</f>
        <v>24956.25</v>
      </c>
      <c r="K1454" s="4">
        <v>6</v>
      </c>
      <c r="L1454" s="4">
        <v>2015</v>
      </c>
      <c r="M1454" t="str">
        <f>INDEX(RoutesPivot[DepAirport],MATCH($C1454,RoutesPivot[[RouteID]:[RouteID]],0))</f>
        <v>ORD</v>
      </c>
      <c r="N1454" t="str">
        <f>INDEX(RoutesPivot[AirportID],MATCH($C1454,RoutesPivot[[RouteID]:[RouteID]],0))</f>
        <v>CLT</v>
      </c>
      <c r="O1454">
        <f>INDEX(RoutesPivot[Distance],MATCH($C1454,RoutesPivot[[RouteID]:[RouteID]],0))</f>
        <v>700</v>
      </c>
      <c r="P1454">
        <f>INDEX(RoutesPivot[ListPrice],MATCH($C1454,RoutesPivot[[RouteID]:[RouteID]],0))</f>
        <v>125</v>
      </c>
      <c r="Q1454" t="str">
        <f>INDEX(AirportPivot[AirportName],MATCH($N1454,AirportPivot[[AirportID]:[AirportID]],0))</f>
        <v>Charlotte/Douglas International</v>
      </c>
      <c r="R1454">
        <f>INDEX(AirportPivot[Gates (number of available)],MATCH($N1454,AirportPivot[[AirportID]:[AirportID]],0))</f>
        <v>65</v>
      </c>
    </row>
    <row r="1455" spans="1:18" x14ac:dyDescent="0.25">
      <c r="A1455" s="3" t="s">
        <v>1487</v>
      </c>
      <c r="B1455" s="12">
        <v>42056</v>
      </c>
      <c r="C1455" s="4" t="s">
        <v>23</v>
      </c>
      <c r="D1455" s="4">
        <v>2.4</v>
      </c>
      <c r="E1455" s="4">
        <v>71</v>
      </c>
      <c r="F1455" s="5">
        <v>0.6875</v>
      </c>
      <c r="G1455" s="6">
        <v>300</v>
      </c>
      <c r="H1455" s="7">
        <v>54300</v>
      </c>
      <c r="I1455" s="7">
        <f>FlightsPivot[[#This Row],[Total Fare]]*10%</f>
        <v>5430</v>
      </c>
      <c r="J1455" s="7">
        <f>FlightsPivot[[#This Row],[Total Fare]]+FlightsPivot[[#This Row],[10% tax ]]</f>
        <v>59730</v>
      </c>
      <c r="K1455" s="4">
        <v>2</v>
      </c>
      <c r="L1455" s="4">
        <v>2015</v>
      </c>
      <c r="M1455" t="str">
        <f>INDEX(RoutesPivot[DepAirport],MATCH($C1455,RoutesPivot[[RouteID]:[RouteID]],0))</f>
        <v>ORD</v>
      </c>
      <c r="N1455" t="str">
        <f>INDEX(RoutesPivot[AirportID],MATCH($C1455,RoutesPivot[[RouteID]:[RouteID]],0))</f>
        <v>DEN</v>
      </c>
      <c r="O1455">
        <f>INDEX(RoutesPivot[Distance],MATCH($C1455,RoutesPivot[[RouteID]:[RouteID]],0))</f>
        <v>800</v>
      </c>
      <c r="P1455">
        <f>INDEX(RoutesPivot[ListPrice],MATCH($C1455,RoutesPivot[[RouteID]:[RouteID]],0))</f>
        <v>300</v>
      </c>
      <c r="Q1455" t="str">
        <f>INDEX(AirportPivot[AirportName],MATCH($N1455,AirportPivot[[AirportID]:[AirportID]],0))</f>
        <v>Denver International</v>
      </c>
      <c r="R1455">
        <f>INDEX(AirportPivot[Gates (number of available)],MATCH($N1455,AirportPivot[[AirportID]:[AirportID]],0))</f>
        <v>75</v>
      </c>
    </row>
    <row r="1456" spans="1:18" x14ac:dyDescent="0.25">
      <c r="A1456" s="3" t="s">
        <v>1488</v>
      </c>
      <c r="B1456" s="12">
        <v>42191</v>
      </c>
      <c r="C1456" s="4" t="s">
        <v>40</v>
      </c>
      <c r="D1456" s="4">
        <v>1.7</v>
      </c>
      <c r="E1456" s="4">
        <v>162</v>
      </c>
      <c r="F1456" s="5">
        <v>0.75</v>
      </c>
      <c r="G1456" s="6">
        <v>126.5</v>
      </c>
      <c r="H1456" s="7">
        <v>20872.5</v>
      </c>
      <c r="I1456" s="7">
        <f>FlightsPivot[[#This Row],[Total Fare]]*10%</f>
        <v>2087.25</v>
      </c>
      <c r="J1456" s="7">
        <f>FlightsPivot[[#This Row],[Total Fare]]+FlightsPivot[[#This Row],[10% tax ]]</f>
        <v>22959.75</v>
      </c>
      <c r="K1456" s="4">
        <v>7</v>
      </c>
      <c r="L1456" s="4">
        <v>2015</v>
      </c>
      <c r="M1456" t="str">
        <f>INDEX(RoutesPivot[DepAirport],MATCH($C1456,RoutesPivot[[RouteID]:[RouteID]],0))</f>
        <v>ORD</v>
      </c>
      <c r="N1456" t="str">
        <f>INDEX(RoutesPivot[AirportID],MATCH($C1456,RoutesPivot[[RouteID]:[RouteID]],0))</f>
        <v>MSP</v>
      </c>
      <c r="O1456">
        <f>INDEX(RoutesPivot[Distance],MATCH($C1456,RoutesPivot[[RouteID]:[RouteID]],0))</f>
        <v>300</v>
      </c>
      <c r="P1456">
        <f>INDEX(RoutesPivot[ListPrice],MATCH($C1456,RoutesPivot[[RouteID]:[RouteID]],0))</f>
        <v>115</v>
      </c>
      <c r="Q1456" t="str">
        <f>INDEX(AirportPivot[AirportName],MATCH($N1456,AirportPivot[[AirportID]:[AirportID]],0))</f>
        <v>Minneapolis-St Paul International/Wold-Chamberlain</v>
      </c>
      <c r="R1456">
        <f>INDEX(AirportPivot[Gates (number of available)],MATCH($N1456,AirportPivot[[AirportID]:[AirportID]],0))</f>
        <v>65</v>
      </c>
    </row>
    <row r="1457" spans="1:18" x14ac:dyDescent="0.25">
      <c r="A1457" s="3" t="s">
        <v>1489</v>
      </c>
      <c r="B1457" s="12">
        <v>41720</v>
      </c>
      <c r="C1457" s="4" t="s">
        <v>25</v>
      </c>
      <c r="D1457" s="4">
        <v>2.4</v>
      </c>
      <c r="E1457" s="4">
        <v>164</v>
      </c>
      <c r="F1457" s="5">
        <v>0.8125</v>
      </c>
      <c r="G1457" s="6">
        <v>200</v>
      </c>
      <c r="H1457" s="7">
        <v>33000</v>
      </c>
      <c r="I1457" s="7">
        <f>FlightsPivot[[#This Row],[Total Fare]]*10%</f>
        <v>3300</v>
      </c>
      <c r="J1457" s="7">
        <f>FlightsPivot[[#This Row],[Total Fare]]+FlightsPivot[[#This Row],[10% tax ]]</f>
        <v>36300</v>
      </c>
      <c r="K1457" s="4">
        <v>3</v>
      </c>
      <c r="L1457" s="4">
        <v>2014</v>
      </c>
      <c r="M1457" t="str">
        <f>INDEX(RoutesPivot[DepAirport],MATCH($C1457,RoutesPivot[[RouteID]:[RouteID]],0))</f>
        <v>ORD</v>
      </c>
      <c r="N1457" t="str">
        <f>INDEX(RoutesPivot[AirportID],MATCH($C1457,RoutesPivot[[RouteID]:[RouteID]],0))</f>
        <v>DFW</v>
      </c>
      <c r="O1457">
        <f>INDEX(RoutesPivot[Distance],MATCH($C1457,RoutesPivot[[RouteID]:[RouteID]],0))</f>
        <v>700</v>
      </c>
      <c r="P1457">
        <f>INDEX(RoutesPivot[ListPrice],MATCH($C1457,RoutesPivot[[RouteID]:[RouteID]],0))</f>
        <v>200</v>
      </c>
      <c r="Q1457" t="str">
        <f>INDEX(AirportPivot[AirportName],MATCH($N1457,AirportPivot[[AirportID]:[AirportID]],0))</f>
        <v>Dallas/Fort Worth International</v>
      </c>
      <c r="R1457">
        <f>INDEX(AirportPivot[Gates (number of available)],MATCH($N1457,AirportPivot[[AirportID]:[AirportID]],0))</f>
        <v>130</v>
      </c>
    </row>
    <row r="1458" spans="1:18" x14ac:dyDescent="0.25">
      <c r="A1458" s="3" t="s">
        <v>1490</v>
      </c>
      <c r="B1458" s="12">
        <v>42095</v>
      </c>
      <c r="C1458" s="4" t="s">
        <v>23</v>
      </c>
      <c r="D1458" s="4">
        <v>3.1</v>
      </c>
      <c r="E1458" s="4">
        <v>53</v>
      </c>
      <c r="F1458" s="5">
        <v>0.29166666666666669</v>
      </c>
      <c r="G1458" s="6">
        <v>300</v>
      </c>
      <c r="H1458" s="7">
        <v>49500</v>
      </c>
      <c r="I1458" s="7">
        <f>FlightsPivot[[#This Row],[Total Fare]]*10%</f>
        <v>4950</v>
      </c>
      <c r="J1458" s="7">
        <f>FlightsPivot[[#This Row],[Total Fare]]+FlightsPivot[[#This Row],[10% tax ]]</f>
        <v>54450</v>
      </c>
      <c r="K1458" s="4">
        <v>4</v>
      </c>
      <c r="L1458" s="4">
        <v>2015</v>
      </c>
      <c r="M1458" t="str">
        <f>INDEX(RoutesPivot[DepAirport],MATCH($C1458,RoutesPivot[[RouteID]:[RouteID]],0))</f>
        <v>ORD</v>
      </c>
      <c r="N1458" t="str">
        <f>INDEX(RoutesPivot[AirportID],MATCH($C1458,RoutesPivot[[RouteID]:[RouteID]],0))</f>
        <v>DEN</v>
      </c>
      <c r="O1458">
        <f>INDEX(RoutesPivot[Distance],MATCH($C1458,RoutesPivot[[RouteID]:[RouteID]],0))</f>
        <v>800</v>
      </c>
      <c r="P1458">
        <f>INDEX(RoutesPivot[ListPrice],MATCH($C1458,RoutesPivot[[RouteID]:[RouteID]],0))</f>
        <v>300</v>
      </c>
      <c r="Q1458" t="str">
        <f>INDEX(AirportPivot[AirportName],MATCH($N1458,AirportPivot[[AirportID]:[AirportID]],0))</f>
        <v>Denver International</v>
      </c>
      <c r="R1458">
        <f>INDEX(AirportPivot[Gates (number of available)],MATCH($N1458,AirportPivot[[AirportID]:[AirportID]],0))</f>
        <v>75</v>
      </c>
    </row>
    <row r="1459" spans="1:18" x14ac:dyDescent="0.25">
      <c r="A1459" s="3" t="s">
        <v>1491</v>
      </c>
      <c r="B1459" s="12">
        <v>42118</v>
      </c>
      <c r="C1459" s="4" t="s">
        <v>15</v>
      </c>
      <c r="D1459" s="4">
        <v>2.1</v>
      </c>
      <c r="E1459" s="4">
        <v>185</v>
      </c>
      <c r="F1459" s="5">
        <v>0.29166666666666669</v>
      </c>
      <c r="G1459" s="6">
        <v>225</v>
      </c>
      <c r="H1459" s="7">
        <v>37125</v>
      </c>
      <c r="I1459" s="7">
        <f>FlightsPivot[[#This Row],[Total Fare]]*10%</f>
        <v>3712.5</v>
      </c>
      <c r="J1459" s="7">
        <f>FlightsPivot[[#This Row],[Total Fare]]+FlightsPivot[[#This Row],[10% tax ]]</f>
        <v>40837.5</v>
      </c>
      <c r="K1459" s="4">
        <v>4</v>
      </c>
      <c r="L1459" s="4">
        <v>2015</v>
      </c>
      <c r="M1459" t="str">
        <f>INDEX(RoutesPivot[DepAirport],MATCH($C1459,RoutesPivot[[RouteID]:[RouteID]],0))</f>
        <v>ORD</v>
      </c>
      <c r="N1459" t="str">
        <f>INDEX(RoutesPivot[AirportID],MATCH($C1459,RoutesPivot[[RouteID]:[RouteID]],0))</f>
        <v>EWR</v>
      </c>
      <c r="O1459">
        <f>INDEX(RoutesPivot[Distance],MATCH($C1459,RoutesPivot[[RouteID]:[RouteID]],0))</f>
        <v>600</v>
      </c>
      <c r="P1459">
        <f>INDEX(RoutesPivot[ListPrice],MATCH($C1459,RoutesPivot[[RouteID]:[RouteID]],0))</f>
        <v>225</v>
      </c>
      <c r="Q1459" t="str">
        <f>INDEX(AirportPivot[AirportName],MATCH($N1459,AirportPivot[[AirportID]:[AirportID]],0))</f>
        <v>Newark Liberty International</v>
      </c>
      <c r="R1459">
        <f>INDEX(AirportPivot[Gates (number of available)],MATCH($N1459,AirportPivot[[AirportID]:[AirportID]],0))</f>
        <v>82</v>
      </c>
    </row>
    <row r="1460" spans="1:18" x14ac:dyDescent="0.25">
      <c r="A1460" s="3" t="s">
        <v>1492</v>
      </c>
      <c r="B1460" s="12">
        <v>42270</v>
      </c>
      <c r="C1460" s="4" t="s">
        <v>53</v>
      </c>
      <c r="D1460" s="4">
        <v>2.5</v>
      </c>
      <c r="E1460" s="4">
        <v>140</v>
      </c>
      <c r="F1460" s="5">
        <v>0.54166666666666663</v>
      </c>
      <c r="G1460" s="6">
        <v>300</v>
      </c>
      <c r="H1460" s="7">
        <v>55500</v>
      </c>
      <c r="I1460" s="7">
        <f>FlightsPivot[[#This Row],[Total Fare]]*10%</f>
        <v>5550</v>
      </c>
      <c r="J1460" s="7">
        <f>FlightsPivot[[#This Row],[Total Fare]]+FlightsPivot[[#This Row],[10% tax ]]</f>
        <v>61050</v>
      </c>
      <c r="K1460" s="4">
        <v>9</v>
      </c>
      <c r="L1460" s="4">
        <v>2015</v>
      </c>
      <c r="M1460" t="str">
        <f>INDEX(RoutesPivot[DepAirport],MATCH($C1460,RoutesPivot[[RouteID]:[RouteID]],0))</f>
        <v>ORD</v>
      </c>
      <c r="N1460" t="str">
        <f>INDEX(RoutesPivot[AirportID],MATCH($C1460,RoutesPivot[[RouteID]:[RouteID]],0))</f>
        <v>FLL</v>
      </c>
      <c r="O1460">
        <f>INDEX(RoutesPivot[Distance],MATCH($C1460,RoutesPivot[[RouteID]:[RouteID]],0))</f>
        <v>940</v>
      </c>
      <c r="P1460">
        <f>INDEX(RoutesPivot[ListPrice],MATCH($C1460,RoutesPivot[[RouteID]:[RouteID]],0))</f>
        <v>300</v>
      </c>
      <c r="Q1460" t="str">
        <f>INDEX(AirportPivot[AirportName],MATCH($N1460,AirportPivot[[AirportID]:[AirportID]],0))</f>
        <v>Fort Lauderdale/Hollywood International</v>
      </c>
      <c r="R1460">
        <f>INDEX(AirportPivot[Gates (number of available)],MATCH($N1460,AirportPivot[[AirportID]:[AirportID]],0))</f>
        <v>55</v>
      </c>
    </row>
    <row r="1461" spans="1:18" x14ac:dyDescent="0.25">
      <c r="A1461" s="3" t="s">
        <v>1493</v>
      </c>
      <c r="B1461" s="12">
        <v>41904</v>
      </c>
      <c r="C1461" s="4" t="s">
        <v>11</v>
      </c>
      <c r="D1461" s="4">
        <v>2.9</v>
      </c>
      <c r="E1461" s="4">
        <v>160</v>
      </c>
      <c r="F1461" s="5">
        <v>0.33333333333333331</v>
      </c>
      <c r="G1461" s="6">
        <v>300</v>
      </c>
      <c r="H1461" s="7">
        <v>49500</v>
      </c>
      <c r="I1461" s="7">
        <f>FlightsPivot[[#This Row],[Total Fare]]*10%</f>
        <v>4950</v>
      </c>
      <c r="J1461" s="7">
        <f>FlightsPivot[[#This Row],[Total Fare]]+FlightsPivot[[#This Row],[10% tax ]]</f>
        <v>54450</v>
      </c>
      <c r="K1461" s="4">
        <v>9</v>
      </c>
      <c r="L1461" s="4">
        <v>2014</v>
      </c>
      <c r="M1461" t="str">
        <f>INDEX(RoutesPivot[DepAirport],MATCH($C1461,RoutesPivot[[RouteID]:[RouteID]],0))</f>
        <v>ORD</v>
      </c>
      <c r="N1461" t="str">
        <f>INDEX(RoutesPivot[AirportID],MATCH($C1461,RoutesPivot[[RouteID]:[RouteID]],0))</f>
        <v>BOS</v>
      </c>
      <c r="O1461">
        <f>INDEX(RoutesPivot[Distance],MATCH($C1461,RoutesPivot[[RouteID]:[RouteID]],0))</f>
        <v>730</v>
      </c>
      <c r="P1461">
        <f>INDEX(RoutesPivot[ListPrice],MATCH($C1461,RoutesPivot[[RouteID]:[RouteID]],0))</f>
        <v>300</v>
      </c>
      <c r="Q1461" t="str">
        <f>INDEX(AirportPivot[AirportName],MATCH($N1461,AirportPivot[[AirportID]:[AirportID]],0))</f>
        <v>General Edward Lawrence Logan International</v>
      </c>
      <c r="R1461">
        <f>INDEX(AirportPivot[Gates (number of available)],MATCH($N1461,AirportPivot[[AirportID]:[AirportID]],0))</f>
        <v>63</v>
      </c>
    </row>
    <row r="1462" spans="1:18" x14ac:dyDescent="0.25">
      <c r="A1462" s="3" t="s">
        <v>1494</v>
      </c>
      <c r="B1462" s="12">
        <v>41828</v>
      </c>
      <c r="C1462" s="4" t="s">
        <v>80</v>
      </c>
      <c r="D1462" s="4">
        <v>2.2000000000000002</v>
      </c>
      <c r="E1462" s="4">
        <v>184</v>
      </c>
      <c r="F1462" s="5">
        <v>0.875</v>
      </c>
      <c r="G1462" s="6">
        <v>330</v>
      </c>
      <c r="H1462" s="7">
        <v>54450</v>
      </c>
      <c r="I1462" s="7">
        <f>FlightsPivot[[#This Row],[Total Fare]]*10%</f>
        <v>5445</v>
      </c>
      <c r="J1462" s="7">
        <f>FlightsPivot[[#This Row],[Total Fare]]+FlightsPivot[[#This Row],[10% tax ]]</f>
        <v>59895</v>
      </c>
      <c r="K1462" s="4">
        <v>7</v>
      </c>
      <c r="L1462" s="4">
        <v>2014</v>
      </c>
      <c r="M1462" t="str">
        <f>INDEX(RoutesPivot[DepAirport],MATCH($C1462,RoutesPivot[[RouteID]:[RouteID]],0))</f>
        <v>ORD</v>
      </c>
      <c r="N1462" t="str">
        <f>INDEX(RoutesPivot[AirportID],MATCH($C1462,RoutesPivot[[RouteID]:[RouteID]],0))</f>
        <v>MIA</v>
      </c>
      <c r="O1462">
        <f>INDEX(RoutesPivot[Distance],MATCH($C1462,RoutesPivot[[RouteID]:[RouteID]],0))</f>
        <v>1000</v>
      </c>
      <c r="P1462">
        <f>INDEX(RoutesPivot[ListPrice],MATCH($C1462,RoutesPivot[[RouteID]:[RouteID]],0))</f>
        <v>300</v>
      </c>
      <c r="Q1462" t="str">
        <f>INDEX(AirportPivot[AirportName],MATCH($N1462,AirportPivot[[AirportID]:[AirportID]],0))</f>
        <v>Miami International</v>
      </c>
      <c r="R1462">
        <f>INDEX(AirportPivot[Gates (number of available)],MATCH($N1462,AirportPivot[[AirportID]:[AirportID]],0))</f>
        <v>80</v>
      </c>
    </row>
    <row r="1463" spans="1:18" x14ac:dyDescent="0.25">
      <c r="A1463" s="3" t="s">
        <v>1495</v>
      </c>
      <c r="B1463" s="12">
        <v>41672</v>
      </c>
      <c r="C1463" s="4" t="s">
        <v>17</v>
      </c>
      <c r="D1463" s="4">
        <v>4.2</v>
      </c>
      <c r="E1463" s="4">
        <v>157</v>
      </c>
      <c r="F1463" s="5">
        <v>0.33333333333333331</v>
      </c>
      <c r="G1463" s="6">
        <v>350</v>
      </c>
      <c r="H1463" s="7">
        <v>57750</v>
      </c>
      <c r="I1463" s="7">
        <f>FlightsPivot[[#This Row],[Total Fare]]*10%</f>
        <v>5775</v>
      </c>
      <c r="J1463" s="7">
        <f>FlightsPivot[[#This Row],[Total Fare]]+FlightsPivot[[#This Row],[10% tax ]]</f>
        <v>63525</v>
      </c>
      <c r="K1463" s="4">
        <v>2</v>
      </c>
      <c r="L1463" s="4">
        <v>2014</v>
      </c>
      <c r="M1463" t="str">
        <f>INDEX(RoutesPivot[DepAirport],MATCH($C1463,RoutesPivot[[RouteID]:[RouteID]],0))</f>
        <v>ORD</v>
      </c>
      <c r="N1463" t="str">
        <f>INDEX(RoutesPivot[AirportID],MATCH($C1463,RoutesPivot[[RouteID]:[RouteID]],0))</f>
        <v>LAX</v>
      </c>
      <c r="O1463">
        <f>INDEX(RoutesPivot[Distance],MATCH($C1463,RoutesPivot[[RouteID]:[RouteID]],0))</f>
        <v>1518</v>
      </c>
      <c r="P1463">
        <f>INDEX(RoutesPivot[ListPrice],MATCH($C1463,RoutesPivot[[RouteID]:[RouteID]],0))</f>
        <v>350</v>
      </c>
      <c r="Q1463" t="str">
        <f>INDEX(AirportPivot[AirportName],MATCH($N1463,AirportPivot[[AirportID]:[AirportID]],0))</f>
        <v>Los Angeles International</v>
      </c>
      <c r="R1463">
        <f>INDEX(AirportPivot[Gates (number of available)],MATCH($N1463,AirportPivot[[AirportID]:[AirportID]],0))</f>
        <v>86</v>
      </c>
    </row>
    <row r="1464" spans="1:18" x14ac:dyDescent="0.25">
      <c r="A1464" s="3" t="s">
        <v>1496</v>
      </c>
      <c r="B1464" s="12">
        <v>42318</v>
      </c>
      <c r="C1464" s="4" t="s">
        <v>86</v>
      </c>
      <c r="D1464" s="4">
        <v>2.6</v>
      </c>
      <c r="E1464" s="4">
        <v>20</v>
      </c>
      <c r="F1464" s="5">
        <v>0.41666666666666669</v>
      </c>
      <c r="G1464" s="6">
        <v>115</v>
      </c>
      <c r="H1464" s="7">
        <v>21275</v>
      </c>
      <c r="I1464" s="7">
        <f>FlightsPivot[[#This Row],[Total Fare]]*10%</f>
        <v>2127.5</v>
      </c>
      <c r="J1464" s="7">
        <f>FlightsPivot[[#This Row],[Total Fare]]+FlightsPivot[[#This Row],[10% tax ]]</f>
        <v>23402.5</v>
      </c>
      <c r="K1464" s="4">
        <v>11</v>
      </c>
      <c r="L1464" s="4">
        <v>2015</v>
      </c>
      <c r="M1464" t="str">
        <f>INDEX(RoutesPivot[DepAirport],MATCH($C1464,RoutesPivot[[RouteID]:[RouteID]],0))</f>
        <v>ORD</v>
      </c>
      <c r="N1464" t="str">
        <f>INDEX(RoutesPivot[AirportID],MATCH($C1464,RoutesPivot[[RouteID]:[RouteID]],0))</f>
        <v>DTW</v>
      </c>
      <c r="O1464">
        <f>INDEX(RoutesPivot[Distance],MATCH($C1464,RoutesPivot[[RouteID]:[RouteID]],0))</f>
        <v>200</v>
      </c>
      <c r="P1464">
        <f>INDEX(RoutesPivot[ListPrice],MATCH($C1464,RoutesPivot[[RouteID]:[RouteID]],0))</f>
        <v>115</v>
      </c>
      <c r="Q1464" t="str">
        <f>INDEX(AirportPivot[AirportName],MATCH($N1464,AirportPivot[[AirportID]:[AirportID]],0))</f>
        <v>Detroit Metropolitan Wayne County</v>
      </c>
      <c r="R1464">
        <f>INDEX(AirportPivot[Gates (number of available)],MATCH($N1464,AirportPivot[[AirportID]:[AirportID]],0))</f>
        <v>60</v>
      </c>
    </row>
    <row r="1465" spans="1:18" x14ac:dyDescent="0.25">
      <c r="A1465" s="3" t="s">
        <v>1497</v>
      </c>
      <c r="B1465" s="12">
        <v>41714</v>
      </c>
      <c r="C1465" s="4" t="s">
        <v>47</v>
      </c>
      <c r="D1465" s="4">
        <v>1.7</v>
      </c>
      <c r="E1465" s="4">
        <v>10</v>
      </c>
      <c r="F1465" s="5">
        <v>0.75</v>
      </c>
      <c r="G1465" s="6">
        <v>250</v>
      </c>
      <c r="H1465" s="7">
        <v>46250</v>
      </c>
      <c r="I1465" s="7">
        <f>FlightsPivot[[#This Row],[Total Fare]]*10%</f>
        <v>4625</v>
      </c>
      <c r="J1465" s="7">
        <f>FlightsPivot[[#This Row],[Total Fare]]+FlightsPivot[[#This Row],[10% tax ]]</f>
        <v>50875</v>
      </c>
      <c r="K1465" s="4">
        <v>3</v>
      </c>
      <c r="L1465" s="4">
        <v>2014</v>
      </c>
      <c r="M1465" t="str">
        <f>INDEX(RoutesPivot[DepAirport],MATCH($C1465,RoutesPivot[[RouteID]:[RouteID]],0))</f>
        <v>ORD</v>
      </c>
      <c r="N1465" t="str">
        <f>INDEX(RoutesPivot[AirportID],MATCH($C1465,RoutesPivot[[RouteID]:[RouteID]],0))</f>
        <v>PHX</v>
      </c>
      <c r="O1465">
        <f>INDEX(RoutesPivot[Distance],MATCH($C1465,RoutesPivot[[RouteID]:[RouteID]],0))</f>
        <v>1200</v>
      </c>
      <c r="P1465">
        <f>INDEX(RoutesPivot[ListPrice],MATCH($C1465,RoutesPivot[[RouteID]:[RouteID]],0))</f>
        <v>250</v>
      </c>
      <c r="Q1465" t="str">
        <f>INDEX(AirportPivot[AirportName],MATCH($N1465,AirportPivot[[AirportID]:[AirportID]],0))</f>
        <v>Phoenix Sky Harbor International</v>
      </c>
      <c r="R1465">
        <f>INDEX(AirportPivot[Gates (number of available)],MATCH($N1465,AirportPivot[[AirportID]:[AirportID]],0))</f>
        <v>60</v>
      </c>
    </row>
    <row r="1466" spans="1:18" x14ac:dyDescent="0.25">
      <c r="A1466" s="3" t="s">
        <v>1498</v>
      </c>
      <c r="B1466" s="12">
        <v>42228</v>
      </c>
      <c r="C1466" s="4" t="s">
        <v>70</v>
      </c>
      <c r="D1466" s="4">
        <v>2.2999999999999998</v>
      </c>
      <c r="E1466" s="4">
        <v>19</v>
      </c>
      <c r="F1466" s="5">
        <v>0.70833333333333337</v>
      </c>
      <c r="G1466" s="6">
        <v>302.5</v>
      </c>
      <c r="H1466" s="7">
        <v>55962.5</v>
      </c>
      <c r="I1466" s="7">
        <f>FlightsPivot[[#This Row],[Total Fare]]*10%</f>
        <v>5596.25</v>
      </c>
      <c r="J1466" s="7">
        <f>FlightsPivot[[#This Row],[Total Fare]]+FlightsPivot[[#This Row],[10% tax ]]</f>
        <v>61558.75</v>
      </c>
      <c r="K1466" s="4">
        <v>8</v>
      </c>
      <c r="L1466" s="4">
        <v>2015</v>
      </c>
      <c r="M1466" t="str">
        <f>INDEX(RoutesPivot[DepAirport],MATCH($C1466,RoutesPivot[[RouteID]:[RouteID]],0))</f>
        <v>ORD</v>
      </c>
      <c r="N1466" t="str">
        <f>INDEX(RoutesPivot[AirportID],MATCH($C1466,RoutesPivot[[RouteID]:[RouteID]],0))</f>
        <v>LAS</v>
      </c>
      <c r="O1466">
        <f>INDEX(RoutesPivot[Distance],MATCH($C1466,RoutesPivot[[RouteID]:[RouteID]],0))</f>
        <v>1100</v>
      </c>
      <c r="P1466">
        <f>INDEX(RoutesPivot[ListPrice],MATCH($C1466,RoutesPivot[[RouteID]:[RouteID]],0))</f>
        <v>275</v>
      </c>
      <c r="Q1466" t="str">
        <f>INDEX(AirportPivot[AirportName],MATCH($N1466,AirportPivot[[AirportID]:[AirportID]],0))</f>
        <v>McCarran International</v>
      </c>
      <c r="R1466">
        <f>INDEX(AirportPivot[Gates (number of available)],MATCH($N1466,AirportPivot[[AirportID]:[AirportID]],0))</f>
        <v>68</v>
      </c>
    </row>
    <row r="1467" spans="1:18" x14ac:dyDescent="0.25">
      <c r="A1467" s="3" t="s">
        <v>1499</v>
      </c>
      <c r="B1467" s="12">
        <v>42049</v>
      </c>
      <c r="C1467" s="4" t="s">
        <v>80</v>
      </c>
      <c r="D1467" s="4">
        <v>2.2000000000000002</v>
      </c>
      <c r="E1467" s="4">
        <v>90</v>
      </c>
      <c r="F1467" s="5">
        <v>0.29166666666666669</v>
      </c>
      <c r="G1467" s="6">
        <v>300</v>
      </c>
      <c r="H1467" s="7">
        <v>54300</v>
      </c>
      <c r="I1467" s="7">
        <f>FlightsPivot[[#This Row],[Total Fare]]*10%</f>
        <v>5430</v>
      </c>
      <c r="J1467" s="7">
        <f>FlightsPivot[[#This Row],[Total Fare]]+FlightsPivot[[#This Row],[10% tax ]]</f>
        <v>59730</v>
      </c>
      <c r="K1467" s="4">
        <v>2</v>
      </c>
      <c r="L1467" s="4">
        <v>2015</v>
      </c>
      <c r="M1467" t="str">
        <f>INDEX(RoutesPivot[DepAirport],MATCH($C1467,RoutesPivot[[RouteID]:[RouteID]],0))</f>
        <v>ORD</v>
      </c>
      <c r="N1467" t="str">
        <f>INDEX(RoutesPivot[AirportID],MATCH($C1467,RoutesPivot[[RouteID]:[RouteID]],0))</f>
        <v>MIA</v>
      </c>
      <c r="O1467">
        <f>INDEX(RoutesPivot[Distance],MATCH($C1467,RoutesPivot[[RouteID]:[RouteID]],0))</f>
        <v>1000</v>
      </c>
      <c r="P1467">
        <f>INDEX(RoutesPivot[ListPrice],MATCH($C1467,RoutesPivot[[RouteID]:[RouteID]],0))</f>
        <v>300</v>
      </c>
      <c r="Q1467" t="str">
        <f>INDEX(AirportPivot[AirportName],MATCH($N1467,AirportPivot[[AirportID]:[AirportID]],0))</f>
        <v>Miami International</v>
      </c>
      <c r="R1467">
        <f>INDEX(AirportPivot[Gates (number of available)],MATCH($N1467,AirportPivot[[AirportID]:[AirportID]],0))</f>
        <v>80</v>
      </c>
    </row>
    <row r="1468" spans="1:18" x14ac:dyDescent="0.25">
      <c r="A1468" s="3" t="s">
        <v>1500</v>
      </c>
      <c r="B1468" s="12">
        <v>41983</v>
      </c>
      <c r="C1468" s="4" t="s">
        <v>17</v>
      </c>
      <c r="D1468" s="4">
        <v>5</v>
      </c>
      <c r="E1468" s="4">
        <v>78</v>
      </c>
      <c r="F1468" s="5">
        <v>0.70833333333333337</v>
      </c>
      <c r="G1468" s="6">
        <v>350</v>
      </c>
      <c r="H1468" s="7">
        <v>63350</v>
      </c>
      <c r="I1468" s="7">
        <f>FlightsPivot[[#This Row],[Total Fare]]*10%</f>
        <v>6335</v>
      </c>
      <c r="J1468" s="7">
        <f>FlightsPivot[[#This Row],[Total Fare]]+FlightsPivot[[#This Row],[10% tax ]]</f>
        <v>69685</v>
      </c>
      <c r="K1468" s="4">
        <v>12</v>
      </c>
      <c r="L1468" s="4">
        <v>2014</v>
      </c>
      <c r="M1468" t="str">
        <f>INDEX(RoutesPivot[DepAirport],MATCH($C1468,RoutesPivot[[RouteID]:[RouteID]],0))</f>
        <v>ORD</v>
      </c>
      <c r="N1468" t="str">
        <f>INDEX(RoutesPivot[AirportID],MATCH($C1468,RoutesPivot[[RouteID]:[RouteID]],0))</f>
        <v>LAX</v>
      </c>
      <c r="O1468">
        <f>INDEX(RoutesPivot[Distance],MATCH($C1468,RoutesPivot[[RouteID]:[RouteID]],0))</f>
        <v>1518</v>
      </c>
      <c r="P1468">
        <f>INDEX(RoutesPivot[ListPrice],MATCH($C1468,RoutesPivot[[RouteID]:[RouteID]],0))</f>
        <v>350</v>
      </c>
      <c r="Q1468" t="str">
        <f>INDEX(AirportPivot[AirportName],MATCH($N1468,AirportPivot[[AirportID]:[AirportID]],0))</f>
        <v>Los Angeles International</v>
      </c>
      <c r="R1468">
        <f>INDEX(AirportPivot[Gates (number of available)],MATCH($N1468,AirportPivot[[AirportID]:[AirportID]],0))</f>
        <v>86</v>
      </c>
    </row>
    <row r="1469" spans="1:18" x14ac:dyDescent="0.25">
      <c r="A1469" s="3" t="s">
        <v>1501</v>
      </c>
      <c r="B1469" s="12">
        <v>41827</v>
      </c>
      <c r="C1469" s="4" t="s">
        <v>23</v>
      </c>
      <c r="D1469" s="4">
        <v>2.1</v>
      </c>
      <c r="E1469" s="4">
        <v>102</v>
      </c>
      <c r="F1469" s="5">
        <v>0.35416666666666669</v>
      </c>
      <c r="G1469" s="6">
        <v>330</v>
      </c>
      <c r="H1469" s="7">
        <v>61050</v>
      </c>
      <c r="I1469" s="7">
        <f>FlightsPivot[[#This Row],[Total Fare]]*10%</f>
        <v>6105</v>
      </c>
      <c r="J1469" s="7">
        <f>FlightsPivot[[#This Row],[Total Fare]]+FlightsPivot[[#This Row],[10% tax ]]</f>
        <v>67155</v>
      </c>
      <c r="K1469" s="4">
        <v>7</v>
      </c>
      <c r="L1469" s="4">
        <v>2014</v>
      </c>
      <c r="M1469" t="str">
        <f>INDEX(RoutesPivot[DepAirport],MATCH($C1469,RoutesPivot[[RouteID]:[RouteID]],0))</f>
        <v>ORD</v>
      </c>
      <c r="N1469" t="str">
        <f>INDEX(RoutesPivot[AirportID],MATCH($C1469,RoutesPivot[[RouteID]:[RouteID]],0))</f>
        <v>DEN</v>
      </c>
      <c r="O1469">
        <f>INDEX(RoutesPivot[Distance],MATCH($C1469,RoutesPivot[[RouteID]:[RouteID]],0))</f>
        <v>800</v>
      </c>
      <c r="P1469">
        <f>INDEX(RoutesPivot[ListPrice],MATCH($C1469,RoutesPivot[[RouteID]:[RouteID]],0))</f>
        <v>300</v>
      </c>
      <c r="Q1469" t="str">
        <f>INDEX(AirportPivot[AirportName],MATCH($N1469,AirportPivot[[AirportID]:[AirportID]],0))</f>
        <v>Denver International</v>
      </c>
      <c r="R1469">
        <f>INDEX(AirportPivot[Gates (number of available)],MATCH($N1469,AirportPivot[[AirportID]:[AirportID]],0))</f>
        <v>75</v>
      </c>
    </row>
    <row r="1470" spans="1:18" x14ac:dyDescent="0.25">
      <c r="A1470" s="3" t="s">
        <v>1502</v>
      </c>
      <c r="B1470" s="12">
        <v>42241</v>
      </c>
      <c r="C1470" s="4" t="s">
        <v>50</v>
      </c>
      <c r="D1470" s="4">
        <v>1.3</v>
      </c>
      <c r="E1470" s="4">
        <v>66</v>
      </c>
      <c r="F1470" s="5">
        <v>0.79166666666666663</v>
      </c>
      <c r="G1470" s="6">
        <v>302.5</v>
      </c>
      <c r="H1470" s="7">
        <v>54752.5</v>
      </c>
      <c r="I1470" s="7">
        <f>FlightsPivot[[#This Row],[Total Fare]]*10%</f>
        <v>5475.25</v>
      </c>
      <c r="J1470" s="7">
        <f>FlightsPivot[[#This Row],[Total Fare]]+FlightsPivot[[#This Row],[10% tax ]]</f>
        <v>60227.75</v>
      </c>
      <c r="K1470" s="4">
        <v>8</v>
      </c>
      <c r="L1470" s="4">
        <v>2015</v>
      </c>
      <c r="M1470" t="str">
        <f>INDEX(RoutesPivot[DepAirport],MATCH($C1470,RoutesPivot[[RouteID]:[RouteID]],0))</f>
        <v>ORD</v>
      </c>
      <c r="N1470" t="str">
        <f>INDEX(RoutesPivot[AirportID],MATCH($C1470,RoutesPivot[[RouteID]:[RouteID]],0))</f>
        <v>LGA</v>
      </c>
      <c r="O1470">
        <f>INDEX(RoutesPivot[Distance],MATCH($C1470,RoutesPivot[[RouteID]:[RouteID]],0))</f>
        <v>610</v>
      </c>
      <c r="P1470">
        <f>INDEX(RoutesPivot[ListPrice],MATCH($C1470,RoutesPivot[[RouteID]:[RouteID]],0))</f>
        <v>275</v>
      </c>
      <c r="Q1470" t="str">
        <f>INDEX(AirportPivot[AirportName],MATCH($N1470,AirportPivot[[AirportID]:[AirportID]],0))</f>
        <v>Laguardia</v>
      </c>
      <c r="R1470">
        <f>INDEX(AirportPivot[Gates (number of available)],MATCH($N1470,AirportPivot[[AirportID]:[AirportID]],0))</f>
        <v>66</v>
      </c>
    </row>
    <row r="1471" spans="1:18" x14ac:dyDescent="0.25">
      <c r="A1471" s="3" t="s">
        <v>1503</v>
      </c>
      <c r="B1471" s="12">
        <v>42064</v>
      </c>
      <c r="C1471" s="4" t="s">
        <v>70</v>
      </c>
      <c r="D1471" s="4">
        <v>2.8</v>
      </c>
      <c r="E1471" s="4">
        <v>127</v>
      </c>
      <c r="F1471" s="5">
        <v>0.41666666666666669</v>
      </c>
      <c r="G1471" s="6">
        <v>275</v>
      </c>
      <c r="H1471" s="7">
        <v>50875</v>
      </c>
      <c r="I1471" s="7">
        <f>FlightsPivot[[#This Row],[Total Fare]]*10%</f>
        <v>5087.5</v>
      </c>
      <c r="J1471" s="7">
        <f>FlightsPivot[[#This Row],[Total Fare]]+FlightsPivot[[#This Row],[10% tax ]]</f>
        <v>55962.5</v>
      </c>
      <c r="K1471" s="4">
        <v>3</v>
      </c>
      <c r="L1471" s="4">
        <v>2015</v>
      </c>
      <c r="M1471" t="str">
        <f>INDEX(RoutesPivot[DepAirport],MATCH($C1471,RoutesPivot[[RouteID]:[RouteID]],0))</f>
        <v>ORD</v>
      </c>
      <c r="N1471" t="str">
        <f>INDEX(RoutesPivot[AirportID],MATCH($C1471,RoutesPivot[[RouteID]:[RouteID]],0))</f>
        <v>LAS</v>
      </c>
      <c r="O1471">
        <f>INDEX(RoutesPivot[Distance],MATCH($C1471,RoutesPivot[[RouteID]:[RouteID]],0))</f>
        <v>1100</v>
      </c>
      <c r="P1471">
        <f>INDEX(RoutesPivot[ListPrice],MATCH($C1471,RoutesPivot[[RouteID]:[RouteID]],0))</f>
        <v>275</v>
      </c>
      <c r="Q1471" t="str">
        <f>INDEX(AirportPivot[AirportName],MATCH($N1471,AirportPivot[[AirportID]:[AirportID]],0))</f>
        <v>McCarran International</v>
      </c>
      <c r="R1471">
        <f>INDEX(AirportPivot[Gates (number of available)],MATCH($N1471,AirportPivot[[AirportID]:[AirportID]],0))</f>
        <v>68</v>
      </c>
    </row>
    <row r="1472" spans="1:18" x14ac:dyDescent="0.25">
      <c r="A1472" s="3" t="s">
        <v>1504</v>
      </c>
      <c r="B1472" s="12">
        <v>42333</v>
      </c>
      <c r="C1472" s="4" t="s">
        <v>47</v>
      </c>
      <c r="D1472" s="4">
        <v>5</v>
      </c>
      <c r="E1472" s="4">
        <v>113</v>
      </c>
      <c r="F1472" s="5">
        <v>0.3125</v>
      </c>
      <c r="G1472" s="6">
        <v>375</v>
      </c>
      <c r="H1472" s="7">
        <v>69375</v>
      </c>
      <c r="I1472" s="7">
        <f>FlightsPivot[[#This Row],[Total Fare]]*10%</f>
        <v>6937.5</v>
      </c>
      <c r="J1472" s="7">
        <f>FlightsPivot[[#This Row],[Total Fare]]+FlightsPivot[[#This Row],[10% tax ]]</f>
        <v>76312.5</v>
      </c>
      <c r="K1472" s="4">
        <v>11</v>
      </c>
      <c r="L1472" s="4">
        <v>2015</v>
      </c>
      <c r="M1472" t="str">
        <f>INDEX(RoutesPivot[DepAirport],MATCH($C1472,RoutesPivot[[RouteID]:[RouteID]],0))</f>
        <v>ORD</v>
      </c>
      <c r="N1472" t="str">
        <f>INDEX(RoutesPivot[AirportID],MATCH($C1472,RoutesPivot[[RouteID]:[RouteID]],0))</f>
        <v>PHX</v>
      </c>
      <c r="O1472">
        <f>INDEX(RoutesPivot[Distance],MATCH($C1472,RoutesPivot[[RouteID]:[RouteID]],0))</f>
        <v>1200</v>
      </c>
      <c r="P1472">
        <f>INDEX(RoutesPivot[ListPrice],MATCH($C1472,RoutesPivot[[RouteID]:[RouteID]],0))</f>
        <v>250</v>
      </c>
      <c r="Q1472" t="str">
        <f>INDEX(AirportPivot[AirportName],MATCH($N1472,AirportPivot[[AirportID]:[AirportID]],0))</f>
        <v>Phoenix Sky Harbor International</v>
      </c>
      <c r="R1472">
        <f>INDEX(AirportPivot[Gates (number of available)],MATCH($N1472,AirportPivot[[AirportID]:[AirportID]],0))</f>
        <v>60</v>
      </c>
    </row>
    <row r="1473" spans="1:18" x14ac:dyDescent="0.25">
      <c r="A1473" s="3" t="s">
        <v>1505</v>
      </c>
      <c r="B1473" s="12">
        <v>42350</v>
      </c>
      <c r="C1473" s="4" t="s">
        <v>33</v>
      </c>
      <c r="D1473" s="4">
        <v>1.4</v>
      </c>
      <c r="E1473" s="4">
        <v>39</v>
      </c>
      <c r="F1473" s="5">
        <v>0.85416666666666663</v>
      </c>
      <c r="G1473" s="6">
        <v>375</v>
      </c>
      <c r="H1473" s="7">
        <v>61875</v>
      </c>
      <c r="I1473" s="7">
        <f>FlightsPivot[[#This Row],[Total Fare]]*10%</f>
        <v>6187.5</v>
      </c>
      <c r="J1473" s="7">
        <f>FlightsPivot[[#This Row],[Total Fare]]+FlightsPivot[[#This Row],[10% tax ]]</f>
        <v>68062.5</v>
      </c>
      <c r="K1473" s="4">
        <v>12</v>
      </c>
      <c r="L1473" s="4">
        <v>2015</v>
      </c>
      <c r="M1473" t="str">
        <f>INDEX(RoutesPivot[DepAirport],MATCH($C1473,RoutesPivot[[RouteID]:[RouteID]],0))</f>
        <v>ORD</v>
      </c>
      <c r="N1473" t="str">
        <f>INDEX(RoutesPivot[AirportID],MATCH($C1473,RoutesPivot[[RouteID]:[RouteID]],0))</f>
        <v>SFO</v>
      </c>
      <c r="O1473">
        <f>INDEX(RoutesPivot[Distance],MATCH($C1473,RoutesPivot[[RouteID]:[RouteID]],0))</f>
        <v>1600</v>
      </c>
      <c r="P1473">
        <f>INDEX(RoutesPivot[ListPrice],MATCH($C1473,RoutesPivot[[RouteID]:[RouteID]],0))</f>
        <v>375</v>
      </c>
      <c r="Q1473" t="str">
        <f>INDEX(AirportPivot[AirportName],MATCH($N1473,AirportPivot[[AirportID]:[AirportID]],0))</f>
        <v>San Francisco International</v>
      </c>
      <c r="R1473">
        <f>INDEX(AirportPivot[Gates (number of available)],MATCH($N1473,AirportPivot[[AirportID]:[AirportID]],0))</f>
        <v>70</v>
      </c>
    </row>
    <row r="1474" spans="1:18" x14ac:dyDescent="0.25">
      <c r="A1474" s="3" t="s">
        <v>1506</v>
      </c>
      <c r="B1474" s="12">
        <v>41969</v>
      </c>
      <c r="C1474" s="4" t="s">
        <v>25</v>
      </c>
      <c r="D1474" s="4">
        <v>6.2</v>
      </c>
      <c r="E1474" s="4">
        <v>89</v>
      </c>
      <c r="F1474" s="5">
        <v>0.75</v>
      </c>
      <c r="G1474" s="6">
        <v>300</v>
      </c>
      <c r="H1474" s="7">
        <v>54300</v>
      </c>
      <c r="I1474" s="7">
        <f>FlightsPivot[[#This Row],[Total Fare]]*10%</f>
        <v>5430</v>
      </c>
      <c r="J1474" s="7">
        <f>FlightsPivot[[#This Row],[Total Fare]]+FlightsPivot[[#This Row],[10% tax ]]</f>
        <v>59730</v>
      </c>
      <c r="K1474" s="4">
        <v>11</v>
      </c>
      <c r="L1474" s="4">
        <v>2014</v>
      </c>
      <c r="M1474" t="str">
        <f>INDEX(RoutesPivot[DepAirport],MATCH($C1474,RoutesPivot[[RouteID]:[RouteID]],0))</f>
        <v>ORD</v>
      </c>
      <c r="N1474" t="str">
        <f>INDEX(RoutesPivot[AirportID],MATCH($C1474,RoutesPivot[[RouteID]:[RouteID]],0))</f>
        <v>DFW</v>
      </c>
      <c r="O1474">
        <f>INDEX(RoutesPivot[Distance],MATCH($C1474,RoutesPivot[[RouteID]:[RouteID]],0))</f>
        <v>700</v>
      </c>
      <c r="P1474">
        <f>INDEX(RoutesPivot[ListPrice],MATCH($C1474,RoutesPivot[[RouteID]:[RouteID]],0))</f>
        <v>200</v>
      </c>
      <c r="Q1474" t="str">
        <f>INDEX(AirportPivot[AirportName],MATCH($N1474,AirportPivot[[AirportID]:[AirportID]],0))</f>
        <v>Dallas/Fort Worth International</v>
      </c>
      <c r="R1474">
        <f>INDEX(AirportPivot[Gates (number of available)],MATCH($N1474,AirportPivot[[AirportID]:[AirportID]],0))</f>
        <v>130</v>
      </c>
    </row>
    <row r="1475" spans="1:18" x14ac:dyDescent="0.25">
      <c r="A1475" s="3" t="s">
        <v>1507</v>
      </c>
      <c r="B1475" s="12">
        <v>42029</v>
      </c>
      <c r="C1475" s="4" t="s">
        <v>25</v>
      </c>
      <c r="D1475" s="4">
        <v>1.8</v>
      </c>
      <c r="E1475" s="4">
        <v>13</v>
      </c>
      <c r="F1475" s="5">
        <v>0.625</v>
      </c>
      <c r="G1475" s="6">
        <v>200</v>
      </c>
      <c r="H1475" s="7">
        <v>37000</v>
      </c>
      <c r="I1475" s="7">
        <f>FlightsPivot[[#This Row],[Total Fare]]*10%</f>
        <v>3700</v>
      </c>
      <c r="J1475" s="7">
        <f>FlightsPivot[[#This Row],[Total Fare]]+FlightsPivot[[#This Row],[10% tax ]]</f>
        <v>40700</v>
      </c>
      <c r="K1475" s="4">
        <v>1</v>
      </c>
      <c r="L1475" s="4">
        <v>2015</v>
      </c>
      <c r="M1475" t="str">
        <f>INDEX(RoutesPivot[DepAirport],MATCH($C1475,RoutesPivot[[RouteID]:[RouteID]],0))</f>
        <v>ORD</v>
      </c>
      <c r="N1475" t="str">
        <f>INDEX(RoutesPivot[AirportID],MATCH($C1475,RoutesPivot[[RouteID]:[RouteID]],0))</f>
        <v>DFW</v>
      </c>
      <c r="O1475">
        <f>INDEX(RoutesPivot[Distance],MATCH($C1475,RoutesPivot[[RouteID]:[RouteID]],0))</f>
        <v>700</v>
      </c>
      <c r="P1475">
        <f>INDEX(RoutesPivot[ListPrice],MATCH($C1475,RoutesPivot[[RouteID]:[RouteID]],0))</f>
        <v>200</v>
      </c>
      <c r="Q1475" t="str">
        <f>INDEX(AirportPivot[AirportName],MATCH($N1475,AirportPivot[[AirportID]:[AirportID]],0))</f>
        <v>Dallas/Fort Worth International</v>
      </c>
      <c r="R1475">
        <f>INDEX(AirportPivot[Gates (number of available)],MATCH($N1475,AirportPivot[[AirportID]:[AirportID]],0))</f>
        <v>130</v>
      </c>
    </row>
    <row r="1476" spans="1:18" x14ac:dyDescent="0.25">
      <c r="A1476" s="3" t="s">
        <v>1508</v>
      </c>
      <c r="B1476" s="12">
        <v>42292</v>
      </c>
      <c r="C1476" s="4" t="s">
        <v>33</v>
      </c>
      <c r="D1476" s="4">
        <v>2.1</v>
      </c>
      <c r="E1476" s="4">
        <v>116</v>
      </c>
      <c r="F1476" s="5">
        <v>0.29166666666666669</v>
      </c>
      <c r="G1476" s="6">
        <v>375</v>
      </c>
      <c r="H1476" s="7">
        <v>69375</v>
      </c>
      <c r="I1476" s="7">
        <f>FlightsPivot[[#This Row],[Total Fare]]*10%</f>
        <v>6937.5</v>
      </c>
      <c r="J1476" s="7">
        <f>FlightsPivot[[#This Row],[Total Fare]]+FlightsPivot[[#This Row],[10% tax ]]</f>
        <v>76312.5</v>
      </c>
      <c r="K1476" s="4">
        <v>10</v>
      </c>
      <c r="L1476" s="4">
        <v>2015</v>
      </c>
      <c r="M1476" t="str">
        <f>INDEX(RoutesPivot[DepAirport],MATCH($C1476,RoutesPivot[[RouteID]:[RouteID]],0))</f>
        <v>ORD</v>
      </c>
      <c r="N1476" t="str">
        <f>INDEX(RoutesPivot[AirportID],MATCH($C1476,RoutesPivot[[RouteID]:[RouteID]],0))</f>
        <v>SFO</v>
      </c>
      <c r="O1476">
        <f>INDEX(RoutesPivot[Distance],MATCH($C1476,RoutesPivot[[RouteID]:[RouteID]],0))</f>
        <v>1600</v>
      </c>
      <c r="P1476">
        <f>INDEX(RoutesPivot[ListPrice],MATCH($C1476,RoutesPivot[[RouteID]:[RouteID]],0))</f>
        <v>375</v>
      </c>
      <c r="Q1476" t="str">
        <f>INDEX(AirportPivot[AirportName],MATCH($N1476,AirportPivot[[AirportID]:[AirportID]],0))</f>
        <v>San Francisco International</v>
      </c>
      <c r="R1476">
        <f>INDEX(AirportPivot[Gates (number of available)],MATCH($N1476,AirportPivot[[AirportID]:[AirportID]],0))</f>
        <v>70</v>
      </c>
    </row>
    <row r="1477" spans="1:18" x14ac:dyDescent="0.25">
      <c r="A1477" s="3" t="s">
        <v>1509</v>
      </c>
      <c r="B1477" s="12">
        <v>41677</v>
      </c>
      <c r="C1477" s="4" t="s">
        <v>53</v>
      </c>
      <c r="D1477" s="4">
        <v>1.9</v>
      </c>
      <c r="E1477" s="4">
        <v>81</v>
      </c>
      <c r="F1477" s="5">
        <v>0.875</v>
      </c>
      <c r="G1477" s="6">
        <v>300</v>
      </c>
      <c r="H1477" s="7">
        <v>54300</v>
      </c>
      <c r="I1477" s="7">
        <f>FlightsPivot[[#This Row],[Total Fare]]*10%</f>
        <v>5430</v>
      </c>
      <c r="J1477" s="7">
        <f>FlightsPivot[[#This Row],[Total Fare]]+FlightsPivot[[#This Row],[10% tax ]]</f>
        <v>59730</v>
      </c>
      <c r="K1477" s="4">
        <v>2</v>
      </c>
      <c r="L1477" s="4">
        <v>2014</v>
      </c>
      <c r="M1477" t="str">
        <f>INDEX(RoutesPivot[DepAirport],MATCH($C1477,RoutesPivot[[RouteID]:[RouteID]],0))</f>
        <v>ORD</v>
      </c>
      <c r="N1477" t="str">
        <f>INDEX(RoutesPivot[AirportID],MATCH($C1477,RoutesPivot[[RouteID]:[RouteID]],0))</f>
        <v>FLL</v>
      </c>
      <c r="O1477">
        <f>INDEX(RoutesPivot[Distance],MATCH($C1477,RoutesPivot[[RouteID]:[RouteID]],0))</f>
        <v>940</v>
      </c>
      <c r="P1477">
        <f>INDEX(RoutesPivot[ListPrice],MATCH($C1477,RoutesPivot[[RouteID]:[RouteID]],0))</f>
        <v>300</v>
      </c>
      <c r="Q1477" t="str">
        <f>INDEX(AirportPivot[AirportName],MATCH($N1477,AirportPivot[[AirportID]:[AirportID]],0))</f>
        <v>Fort Lauderdale/Hollywood International</v>
      </c>
      <c r="R1477">
        <f>INDEX(AirportPivot[Gates (number of available)],MATCH($N1477,AirportPivot[[AirportID]:[AirportID]],0))</f>
        <v>55</v>
      </c>
    </row>
    <row r="1478" spans="1:18" x14ac:dyDescent="0.25">
      <c r="A1478" s="3" t="s">
        <v>1510</v>
      </c>
      <c r="B1478" s="12">
        <v>42257</v>
      </c>
      <c r="C1478" s="4" t="s">
        <v>25</v>
      </c>
      <c r="D1478" s="4">
        <v>1.8</v>
      </c>
      <c r="E1478" s="4">
        <v>80</v>
      </c>
      <c r="F1478" s="5">
        <v>0.70833333333333337</v>
      </c>
      <c r="G1478" s="6">
        <v>200</v>
      </c>
      <c r="H1478" s="7">
        <v>36200</v>
      </c>
      <c r="I1478" s="7">
        <f>FlightsPivot[[#This Row],[Total Fare]]*10%</f>
        <v>3620</v>
      </c>
      <c r="J1478" s="7">
        <f>FlightsPivot[[#This Row],[Total Fare]]+FlightsPivot[[#This Row],[10% tax ]]</f>
        <v>39820</v>
      </c>
      <c r="K1478" s="4">
        <v>9</v>
      </c>
      <c r="L1478" s="4">
        <v>2015</v>
      </c>
      <c r="M1478" t="str">
        <f>INDEX(RoutesPivot[DepAirport],MATCH($C1478,RoutesPivot[[RouteID]:[RouteID]],0))</f>
        <v>ORD</v>
      </c>
      <c r="N1478" t="str">
        <f>INDEX(RoutesPivot[AirportID],MATCH($C1478,RoutesPivot[[RouteID]:[RouteID]],0))</f>
        <v>DFW</v>
      </c>
      <c r="O1478">
        <f>INDEX(RoutesPivot[Distance],MATCH($C1478,RoutesPivot[[RouteID]:[RouteID]],0))</f>
        <v>700</v>
      </c>
      <c r="P1478">
        <f>INDEX(RoutesPivot[ListPrice],MATCH($C1478,RoutesPivot[[RouteID]:[RouteID]],0))</f>
        <v>200</v>
      </c>
      <c r="Q1478" t="str">
        <f>INDEX(AirportPivot[AirportName],MATCH($N1478,AirportPivot[[AirportID]:[AirportID]],0))</f>
        <v>Dallas/Fort Worth International</v>
      </c>
      <c r="R1478">
        <f>INDEX(AirportPivot[Gates (number of available)],MATCH($N1478,AirportPivot[[AirportID]:[AirportID]],0))</f>
        <v>130</v>
      </c>
    </row>
    <row r="1479" spans="1:18" x14ac:dyDescent="0.25">
      <c r="A1479" s="3" t="s">
        <v>1511</v>
      </c>
      <c r="B1479" s="12">
        <v>41839</v>
      </c>
      <c r="C1479" s="4" t="s">
        <v>33</v>
      </c>
      <c r="D1479" s="4">
        <v>1.5</v>
      </c>
      <c r="E1479" s="4">
        <v>202</v>
      </c>
      <c r="F1479" s="5">
        <v>0.45833333333333331</v>
      </c>
      <c r="G1479" s="6">
        <v>412.5</v>
      </c>
      <c r="H1479" s="7">
        <v>68062.5</v>
      </c>
      <c r="I1479" s="7">
        <f>FlightsPivot[[#This Row],[Total Fare]]*10%</f>
        <v>6806.25</v>
      </c>
      <c r="J1479" s="7">
        <f>FlightsPivot[[#This Row],[Total Fare]]+FlightsPivot[[#This Row],[10% tax ]]</f>
        <v>74868.75</v>
      </c>
      <c r="K1479" s="4">
        <v>7</v>
      </c>
      <c r="L1479" s="4">
        <v>2014</v>
      </c>
      <c r="M1479" t="str">
        <f>INDEX(RoutesPivot[DepAirport],MATCH($C1479,RoutesPivot[[RouteID]:[RouteID]],0))</f>
        <v>ORD</v>
      </c>
      <c r="N1479" t="str">
        <f>INDEX(RoutesPivot[AirportID],MATCH($C1479,RoutesPivot[[RouteID]:[RouteID]],0))</f>
        <v>SFO</v>
      </c>
      <c r="O1479">
        <f>INDEX(RoutesPivot[Distance],MATCH($C1479,RoutesPivot[[RouteID]:[RouteID]],0))</f>
        <v>1600</v>
      </c>
      <c r="P1479">
        <f>INDEX(RoutesPivot[ListPrice],MATCH($C1479,RoutesPivot[[RouteID]:[RouteID]],0))</f>
        <v>375</v>
      </c>
      <c r="Q1479" t="str">
        <f>INDEX(AirportPivot[AirportName],MATCH($N1479,AirportPivot[[AirportID]:[AirportID]],0))</f>
        <v>San Francisco International</v>
      </c>
      <c r="R1479">
        <f>INDEX(AirportPivot[Gates (number of available)],MATCH($N1479,AirportPivot[[AirportID]:[AirportID]],0))</f>
        <v>70</v>
      </c>
    </row>
    <row r="1480" spans="1:18" x14ac:dyDescent="0.25">
      <c r="A1480" s="3" t="s">
        <v>1512</v>
      </c>
      <c r="B1480" s="12">
        <v>42314</v>
      </c>
      <c r="C1480" s="4" t="s">
        <v>13</v>
      </c>
      <c r="D1480" s="4">
        <v>1.8</v>
      </c>
      <c r="E1480" s="4">
        <v>14</v>
      </c>
      <c r="F1480" s="5">
        <v>0.29166666666666669</v>
      </c>
      <c r="G1480" s="6">
        <v>250</v>
      </c>
      <c r="H1480" s="7">
        <v>46250</v>
      </c>
      <c r="I1480" s="7">
        <f>FlightsPivot[[#This Row],[Total Fare]]*10%</f>
        <v>4625</v>
      </c>
      <c r="J1480" s="7">
        <f>FlightsPivot[[#This Row],[Total Fare]]+FlightsPivot[[#This Row],[10% tax ]]</f>
        <v>50875</v>
      </c>
      <c r="K1480" s="4">
        <v>11</v>
      </c>
      <c r="L1480" s="4">
        <v>2015</v>
      </c>
      <c r="M1480" t="str">
        <f>INDEX(RoutesPivot[DepAirport],MATCH($C1480,RoutesPivot[[RouteID]:[RouteID]],0))</f>
        <v>ORD</v>
      </c>
      <c r="N1480" t="str">
        <f>INDEX(RoutesPivot[AirportID],MATCH($C1480,RoutesPivot[[RouteID]:[RouteID]],0))</f>
        <v>JFK</v>
      </c>
      <c r="O1480">
        <f>INDEX(RoutesPivot[Distance],MATCH($C1480,RoutesPivot[[RouteID]:[RouteID]],0))</f>
        <v>619</v>
      </c>
      <c r="P1480">
        <f>INDEX(RoutesPivot[ListPrice],MATCH($C1480,RoutesPivot[[RouteID]:[RouteID]],0))</f>
        <v>250</v>
      </c>
      <c r="Q1480" t="str">
        <f>INDEX(AirportPivot[AirportName],MATCH($N1480,AirportPivot[[AirportID]:[AirportID]],0))</f>
        <v>John F Kennedy International</v>
      </c>
      <c r="R1480">
        <f>INDEX(AirportPivot[Gates (number of available)],MATCH($N1480,AirportPivot[[AirportID]:[AirportID]],0))</f>
        <v>120</v>
      </c>
    </row>
    <row r="1481" spans="1:18" x14ac:dyDescent="0.25">
      <c r="A1481" s="3" t="s">
        <v>1513</v>
      </c>
      <c r="B1481" s="12">
        <v>42358</v>
      </c>
      <c r="C1481" s="4" t="s">
        <v>15</v>
      </c>
      <c r="D1481" s="4">
        <v>1.6</v>
      </c>
      <c r="E1481" s="4">
        <v>2</v>
      </c>
      <c r="F1481" s="5">
        <v>0.29166666666666669</v>
      </c>
      <c r="G1481" s="6">
        <v>225</v>
      </c>
      <c r="H1481" s="7">
        <v>41625</v>
      </c>
      <c r="I1481" s="7">
        <f>FlightsPivot[[#This Row],[Total Fare]]*10%</f>
        <v>4162.5</v>
      </c>
      <c r="J1481" s="7">
        <f>FlightsPivot[[#This Row],[Total Fare]]+FlightsPivot[[#This Row],[10% tax ]]</f>
        <v>45787.5</v>
      </c>
      <c r="K1481" s="4">
        <v>12</v>
      </c>
      <c r="L1481" s="4">
        <v>2015</v>
      </c>
      <c r="M1481" t="str">
        <f>INDEX(RoutesPivot[DepAirport],MATCH($C1481,RoutesPivot[[RouteID]:[RouteID]],0))</f>
        <v>ORD</v>
      </c>
      <c r="N1481" t="str">
        <f>INDEX(RoutesPivot[AirportID],MATCH($C1481,RoutesPivot[[RouteID]:[RouteID]],0))</f>
        <v>EWR</v>
      </c>
      <c r="O1481">
        <f>INDEX(RoutesPivot[Distance],MATCH($C1481,RoutesPivot[[RouteID]:[RouteID]],0))</f>
        <v>600</v>
      </c>
      <c r="P1481">
        <f>INDEX(RoutesPivot[ListPrice],MATCH($C1481,RoutesPivot[[RouteID]:[RouteID]],0))</f>
        <v>225</v>
      </c>
      <c r="Q1481" t="str">
        <f>INDEX(AirportPivot[AirportName],MATCH($N1481,AirportPivot[[AirportID]:[AirportID]],0))</f>
        <v>Newark Liberty International</v>
      </c>
      <c r="R1481">
        <f>INDEX(AirportPivot[Gates (number of available)],MATCH($N1481,AirportPivot[[AirportID]:[AirportID]],0))</f>
        <v>82</v>
      </c>
    </row>
    <row r="1482" spans="1:18" x14ac:dyDescent="0.25">
      <c r="A1482" s="3" t="s">
        <v>1514</v>
      </c>
      <c r="B1482" s="12">
        <v>41788</v>
      </c>
      <c r="C1482" s="4" t="s">
        <v>13</v>
      </c>
      <c r="D1482" s="4">
        <v>1.6</v>
      </c>
      <c r="E1482" s="4">
        <v>77</v>
      </c>
      <c r="F1482" s="5">
        <v>0.75</v>
      </c>
      <c r="G1482" s="6">
        <v>250</v>
      </c>
      <c r="H1482" s="7">
        <v>45250</v>
      </c>
      <c r="I1482" s="7">
        <f>FlightsPivot[[#This Row],[Total Fare]]*10%</f>
        <v>4525</v>
      </c>
      <c r="J1482" s="7">
        <f>FlightsPivot[[#This Row],[Total Fare]]+FlightsPivot[[#This Row],[10% tax ]]</f>
        <v>49775</v>
      </c>
      <c r="K1482" s="4">
        <v>5</v>
      </c>
      <c r="L1482" s="4">
        <v>2014</v>
      </c>
      <c r="M1482" t="str">
        <f>INDEX(RoutesPivot[DepAirport],MATCH($C1482,RoutesPivot[[RouteID]:[RouteID]],0))</f>
        <v>ORD</v>
      </c>
      <c r="N1482" t="str">
        <f>INDEX(RoutesPivot[AirportID],MATCH($C1482,RoutesPivot[[RouteID]:[RouteID]],0))</f>
        <v>JFK</v>
      </c>
      <c r="O1482">
        <f>INDEX(RoutesPivot[Distance],MATCH($C1482,RoutesPivot[[RouteID]:[RouteID]],0))</f>
        <v>619</v>
      </c>
      <c r="P1482">
        <f>INDEX(RoutesPivot[ListPrice],MATCH($C1482,RoutesPivot[[RouteID]:[RouteID]],0))</f>
        <v>250</v>
      </c>
      <c r="Q1482" t="str">
        <f>INDEX(AirportPivot[AirportName],MATCH($N1482,AirportPivot[[AirportID]:[AirportID]],0))</f>
        <v>John F Kennedy International</v>
      </c>
      <c r="R1482">
        <f>INDEX(AirportPivot[Gates (number of available)],MATCH($N1482,AirportPivot[[AirportID]:[AirportID]],0))</f>
        <v>120</v>
      </c>
    </row>
    <row r="1483" spans="1:18" x14ac:dyDescent="0.25">
      <c r="A1483" s="3" t="s">
        <v>1515</v>
      </c>
      <c r="B1483" s="12">
        <v>42211</v>
      </c>
      <c r="C1483" s="4" t="s">
        <v>98</v>
      </c>
      <c r="D1483" s="4">
        <v>2.6</v>
      </c>
      <c r="E1483" s="4">
        <v>46</v>
      </c>
      <c r="F1483" s="5">
        <v>0.75</v>
      </c>
      <c r="G1483" s="6">
        <v>302.5</v>
      </c>
      <c r="H1483" s="7">
        <v>49912.5</v>
      </c>
      <c r="I1483" s="7">
        <f>FlightsPivot[[#This Row],[Total Fare]]*10%</f>
        <v>4991.25</v>
      </c>
      <c r="J1483" s="7">
        <f>FlightsPivot[[#This Row],[Total Fare]]+FlightsPivot[[#This Row],[10% tax ]]</f>
        <v>54903.75</v>
      </c>
      <c r="K1483" s="4">
        <v>7</v>
      </c>
      <c r="L1483" s="4">
        <v>2015</v>
      </c>
      <c r="M1483" t="str">
        <f>INDEX(RoutesPivot[DepAirport],MATCH($C1483,RoutesPivot[[RouteID]:[RouteID]],0))</f>
        <v>ORD</v>
      </c>
      <c r="N1483" t="str">
        <f>INDEX(RoutesPivot[AirportID],MATCH($C1483,RoutesPivot[[RouteID]:[RouteID]],0))</f>
        <v>PHL</v>
      </c>
      <c r="O1483">
        <f>INDEX(RoutesPivot[Distance],MATCH($C1483,RoutesPivot[[RouteID]:[RouteID]],0))</f>
        <v>580</v>
      </c>
      <c r="P1483">
        <f>INDEX(RoutesPivot[ListPrice],MATCH($C1483,RoutesPivot[[RouteID]:[RouteID]],0))</f>
        <v>275</v>
      </c>
      <c r="Q1483" t="str">
        <f>INDEX(AirportPivot[AirportName],MATCH($N1483,AirportPivot[[AirportID]:[AirportID]],0))</f>
        <v>Philadelphia International</v>
      </c>
      <c r="R1483">
        <f>INDEX(AirportPivot[Gates (number of available)],MATCH($N1483,AirportPivot[[AirportID]:[AirportID]],0))</f>
        <v>89</v>
      </c>
    </row>
    <row r="1484" spans="1:18" x14ac:dyDescent="0.25">
      <c r="A1484" s="3" t="s">
        <v>1516</v>
      </c>
      <c r="B1484" s="12">
        <v>41695</v>
      </c>
      <c r="C1484" s="4" t="s">
        <v>98</v>
      </c>
      <c r="D1484" s="4">
        <v>1.6</v>
      </c>
      <c r="E1484" s="4">
        <v>55</v>
      </c>
      <c r="F1484" s="5">
        <v>0.33333333333333331</v>
      </c>
      <c r="G1484" s="6">
        <v>275</v>
      </c>
      <c r="H1484" s="7">
        <v>45375</v>
      </c>
      <c r="I1484" s="7">
        <f>FlightsPivot[[#This Row],[Total Fare]]*10%</f>
        <v>4537.5</v>
      </c>
      <c r="J1484" s="7">
        <f>FlightsPivot[[#This Row],[Total Fare]]+FlightsPivot[[#This Row],[10% tax ]]</f>
        <v>49912.5</v>
      </c>
      <c r="K1484" s="4">
        <v>2</v>
      </c>
      <c r="L1484" s="4">
        <v>2014</v>
      </c>
      <c r="M1484" t="str">
        <f>INDEX(RoutesPivot[DepAirport],MATCH($C1484,RoutesPivot[[RouteID]:[RouteID]],0))</f>
        <v>ORD</v>
      </c>
      <c r="N1484" t="str">
        <f>INDEX(RoutesPivot[AirportID],MATCH($C1484,RoutesPivot[[RouteID]:[RouteID]],0))</f>
        <v>PHL</v>
      </c>
      <c r="O1484">
        <f>INDEX(RoutesPivot[Distance],MATCH($C1484,RoutesPivot[[RouteID]:[RouteID]],0))</f>
        <v>580</v>
      </c>
      <c r="P1484">
        <f>INDEX(RoutesPivot[ListPrice],MATCH($C1484,RoutesPivot[[RouteID]:[RouteID]],0))</f>
        <v>275</v>
      </c>
      <c r="Q1484" t="str">
        <f>INDEX(AirportPivot[AirportName],MATCH($N1484,AirportPivot[[AirportID]:[AirportID]],0))</f>
        <v>Philadelphia International</v>
      </c>
      <c r="R1484">
        <f>INDEX(AirportPivot[Gates (number of available)],MATCH($N1484,AirportPivot[[AirportID]:[AirportID]],0))</f>
        <v>89</v>
      </c>
    </row>
    <row r="1485" spans="1:18" x14ac:dyDescent="0.25">
      <c r="A1485" s="3" t="s">
        <v>1517</v>
      </c>
      <c r="B1485" s="12">
        <v>42065</v>
      </c>
      <c r="C1485" s="4" t="s">
        <v>21</v>
      </c>
      <c r="D1485" s="4">
        <v>-0.2</v>
      </c>
      <c r="E1485" s="4">
        <v>141</v>
      </c>
      <c r="F1485" s="5">
        <v>0.3125</v>
      </c>
      <c r="G1485" s="6">
        <v>125</v>
      </c>
      <c r="H1485" s="7">
        <v>23125</v>
      </c>
      <c r="I1485" s="7">
        <f>FlightsPivot[[#This Row],[Total Fare]]*10%</f>
        <v>2312.5</v>
      </c>
      <c r="J1485" s="7">
        <f>FlightsPivot[[#This Row],[Total Fare]]+FlightsPivot[[#This Row],[10% tax ]]</f>
        <v>25437.5</v>
      </c>
      <c r="K1485" s="4">
        <v>3</v>
      </c>
      <c r="L1485" s="4">
        <v>2015</v>
      </c>
      <c r="M1485" t="str">
        <f>INDEX(RoutesPivot[DepAirport],MATCH($C1485,RoutesPivot[[RouteID]:[RouteID]],0))</f>
        <v>ORD</v>
      </c>
      <c r="N1485" t="str">
        <f>INDEX(RoutesPivot[AirportID],MATCH($C1485,RoutesPivot[[RouteID]:[RouteID]],0))</f>
        <v>CLT</v>
      </c>
      <c r="O1485">
        <f>INDEX(RoutesPivot[Distance],MATCH($C1485,RoutesPivot[[RouteID]:[RouteID]],0))</f>
        <v>700</v>
      </c>
      <c r="P1485">
        <f>INDEX(RoutesPivot[ListPrice],MATCH($C1485,RoutesPivot[[RouteID]:[RouteID]],0))</f>
        <v>125</v>
      </c>
      <c r="Q1485" t="str">
        <f>INDEX(AirportPivot[AirportName],MATCH($N1485,AirportPivot[[AirportID]:[AirportID]],0))</f>
        <v>Charlotte/Douglas International</v>
      </c>
      <c r="R1485">
        <f>INDEX(AirportPivot[Gates (number of available)],MATCH($N1485,AirportPivot[[AirportID]:[AirportID]],0))</f>
        <v>65</v>
      </c>
    </row>
    <row r="1486" spans="1:18" x14ac:dyDescent="0.25">
      <c r="A1486" s="3" t="s">
        <v>1518</v>
      </c>
      <c r="B1486" s="12">
        <v>41652</v>
      </c>
      <c r="C1486" s="4" t="s">
        <v>17</v>
      </c>
      <c r="D1486" s="4">
        <v>5.5</v>
      </c>
      <c r="E1486" s="4">
        <v>50</v>
      </c>
      <c r="F1486" s="5">
        <v>0.79166666666666663</v>
      </c>
      <c r="G1486" s="6">
        <v>350</v>
      </c>
      <c r="H1486" s="7">
        <v>57750</v>
      </c>
      <c r="I1486" s="7">
        <f>FlightsPivot[[#This Row],[Total Fare]]*10%</f>
        <v>5775</v>
      </c>
      <c r="J1486" s="7">
        <f>FlightsPivot[[#This Row],[Total Fare]]+FlightsPivot[[#This Row],[10% tax ]]</f>
        <v>63525</v>
      </c>
      <c r="K1486" s="4">
        <v>1</v>
      </c>
      <c r="L1486" s="4">
        <v>2014</v>
      </c>
      <c r="M1486" t="str">
        <f>INDEX(RoutesPivot[DepAirport],MATCH($C1486,RoutesPivot[[RouteID]:[RouteID]],0))</f>
        <v>ORD</v>
      </c>
      <c r="N1486" t="str">
        <f>INDEX(RoutesPivot[AirportID],MATCH($C1486,RoutesPivot[[RouteID]:[RouteID]],0))</f>
        <v>LAX</v>
      </c>
      <c r="O1486">
        <f>INDEX(RoutesPivot[Distance],MATCH($C1486,RoutesPivot[[RouteID]:[RouteID]],0))</f>
        <v>1518</v>
      </c>
      <c r="P1486">
        <f>INDEX(RoutesPivot[ListPrice],MATCH($C1486,RoutesPivot[[RouteID]:[RouteID]],0))</f>
        <v>350</v>
      </c>
      <c r="Q1486" t="str">
        <f>INDEX(AirportPivot[AirportName],MATCH($N1486,AirportPivot[[AirportID]:[AirportID]],0))</f>
        <v>Los Angeles International</v>
      </c>
      <c r="R1486">
        <f>INDEX(AirportPivot[Gates (number of available)],MATCH($N1486,AirportPivot[[AirportID]:[AirportID]],0))</f>
        <v>86</v>
      </c>
    </row>
    <row r="1487" spans="1:18" x14ac:dyDescent="0.25">
      <c r="A1487" s="3" t="s">
        <v>1519</v>
      </c>
      <c r="B1487" s="12">
        <v>41674</v>
      </c>
      <c r="C1487" s="4" t="s">
        <v>33</v>
      </c>
      <c r="D1487" s="4">
        <v>2.2000000000000002</v>
      </c>
      <c r="E1487" s="4">
        <v>32</v>
      </c>
      <c r="F1487" s="5">
        <v>0.35416666666666669</v>
      </c>
      <c r="G1487" s="6">
        <v>375</v>
      </c>
      <c r="H1487" s="7">
        <v>69375</v>
      </c>
      <c r="I1487" s="7">
        <f>FlightsPivot[[#This Row],[Total Fare]]*10%</f>
        <v>6937.5</v>
      </c>
      <c r="J1487" s="7">
        <f>FlightsPivot[[#This Row],[Total Fare]]+FlightsPivot[[#This Row],[10% tax ]]</f>
        <v>76312.5</v>
      </c>
      <c r="K1487" s="4">
        <v>2</v>
      </c>
      <c r="L1487" s="4">
        <v>2014</v>
      </c>
      <c r="M1487" t="str">
        <f>INDEX(RoutesPivot[DepAirport],MATCH($C1487,RoutesPivot[[RouteID]:[RouteID]],0))</f>
        <v>ORD</v>
      </c>
      <c r="N1487" t="str">
        <f>INDEX(RoutesPivot[AirportID],MATCH($C1487,RoutesPivot[[RouteID]:[RouteID]],0))</f>
        <v>SFO</v>
      </c>
      <c r="O1487">
        <f>INDEX(RoutesPivot[Distance],MATCH($C1487,RoutesPivot[[RouteID]:[RouteID]],0))</f>
        <v>1600</v>
      </c>
      <c r="P1487">
        <f>INDEX(RoutesPivot[ListPrice],MATCH($C1487,RoutesPivot[[RouteID]:[RouteID]],0))</f>
        <v>375</v>
      </c>
      <c r="Q1487" t="str">
        <f>INDEX(AirportPivot[AirportName],MATCH($N1487,AirportPivot[[AirportID]:[AirportID]],0))</f>
        <v>San Francisco International</v>
      </c>
      <c r="R1487">
        <f>INDEX(AirportPivot[Gates (number of available)],MATCH($N1487,AirportPivot[[AirportID]:[AirportID]],0))</f>
        <v>70</v>
      </c>
    </row>
    <row r="1488" spans="1:18" x14ac:dyDescent="0.25">
      <c r="A1488" s="3" t="s">
        <v>1520</v>
      </c>
      <c r="B1488" s="12">
        <v>42152</v>
      </c>
      <c r="C1488" s="4" t="s">
        <v>98</v>
      </c>
      <c r="D1488" s="4">
        <v>2.2000000000000002</v>
      </c>
      <c r="E1488" s="4">
        <v>47</v>
      </c>
      <c r="F1488" s="5">
        <v>0.75</v>
      </c>
      <c r="G1488" s="6">
        <v>275</v>
      </c>
      <c r="H1488" s="7">
        <v>45375</v>
      </c>
      <c r="I1488" s="7">
        <f>FlightsPivot[[#This Row],[Total Fare]]*10%</f>
        <v>4537.5</v>
      </c>
      <c r="J1488" s="7">
        <f>FlightsPivot[[#This Row],[Total Fare]]+FlightsPivot[[#This Row],[10% tax ]]</f>
        <v>49912.5</v>
      </c>
      <c r="K1488" s="4">
        <v>5</v>
      </c>
      <c r="L1488" s="4">
        <v>2015</v>
      </c>
      <c r="M1488" t="str">
        <f>INDEX(RoutesPivot[DepAirport],MATCH($C1488,RoutesPivot[[RouteID]:[RouteID]],0))</f>
        <v>ORD</v>
      </c>
      <c r="N1488" t="str">
        <f>INDEX(RoutesPivot[AirportID],MATCH($C1488,RoutesPivot[[RouteID]:[RouteID]],0))</f>
        <v>PHL</v>
      </c>
      <c r="O1488">
        <f>INDEX(RoutesPivot[Distance],MATCH($C1488,RoutesPivot[[RouteID]:[RouteID]],0))</f>
        <v>580</v>
      </c>
      <c r="P1488">
        <f>INDEX(RoutesPivot[ListPrice],MATCH($C1488,RoutesPivot[[RouteID]:[RouteID]],0))</f>
        <v>275</v>
      </c>
      <c r="Q1488" t="str">
        <f>INDEX(AirportPivot[AirportName],MATCH($N1488,AirportPivot[[AirportID]:[AirportID]],0))</f>
        <v>Philadelphia International</v>
      </c>
      <c r="R1488">
        <f>INDEX(AirportPivot[Gates (number of available)],MATCH($N1488,AirportPivot[[AirportID]:[AirportID]],0))</f>
        <v>89</v>
      </c>
    </row>
    <row r="1489" spans="1:18" x14ac:dyDescent="0.25">
      <c r="A1489" s="3" t="s">
        <v>1521</v>
      </c>
      <c r="B1489" s="12">
        <v>41886</v>
      </c>
      <c r="C1489" s="4" t="s">
        <v>70</v>
      </c>
      <c r="D1489" s="4">
        <v>1.7</v>
      </c>
      <c r="E1489" s="4">
        <v>165</v>
      </c>
      <c r="F1489" s="5">
        <v>0.39583333333333331</v>
      </c>
      <c r="G1489" s="6">
        <v>275</v>
      </c>
      <c r="H1489" s="7">
        <v>45375</v>
      </c>
      <c r="I1489" s="7">
        <f>FlightsPivot[[#This Row],[Total Fare]]*10%</f>
        <v>4537.5</v>
      </c>
      <c r="J1489" s="7">
        <f>FlightsPivot[[#This Row],[Total Fare]]+FlightsPivot[[#This Row],[10% tax ]]</f>
        <v>49912.5</v>
      </c>
      <c r="K1489" s="4">
        <v>9</v>
      </c>
      <c r="L1489" s="4">
        <v>2014</v>
      </c>
      <c r="M1489" t="str">
        <f>INDEX(RoutesPivot[DepAirport],MATCH($C1489,RoutesPivot[[RouteID]:[RouteID]],0))</f>
        <v>ORD</v>
      </c>
      <c r="N1489" t="str">
        <f>INDEX(RoutesPivot[AirportID],MATCH($C1489,RoutesPivot[[RouteID]:[RouteID]],0))</f>
        <v>LAS</v>
      </c>
      <c r="O1489">
        <f>INDEX(RoutesPivot[Distance],MATCH($C1489,RoutesPivot[[RouteID]:[RouteID]],0))</f>
        <v>1100</v>
      </c>
      <c r="P1489">
        <f>INDEX(RoutesPivot[ListPrice],MATCH($C1489,RoutesPivot[[RouteID]:[RouteID]],0))</f>
        <v>275</v>
      </c>
      <c r="Q1489" t="str">
        <f>INDEX(AirportPivot[AirportName],MATCH($N1489,AirportPivot[[AirportID]:[AirportID]],0))</f>
        <v>McCarran International</v>
      </c>
      <c r="R1489">
        <f>INDEX(AirportPivot[Gates (number of available)],MATCH($N1489,AirportPivot[[AirportID]:[AirportID]],0))</f>
        <v>68</v>
      </c>
    </row>
    <row r="1490" spans="1:18" x14ac:dyDescent="0.25">
      <c r="A1490" s="3" t="s">
        <v>1522</v>
      </c>
      <c r="B1490" s="12">
        <v>42334</v>
      </c>
      <c r="C1490" s="4" t="s">
        <v>50</v>
      </c>
      <c r="D1490" s="4">
        <v>4.5999999999999996</v>
      </c>
      <c r="E1490" s="4">
        <v>83</v>
      </c>
      <c r="F1490" s="5">
        <v>0.3125</v>
      </c>
      <c r="G1490" s="6">
        <v>412.5</v>
      </c>
      <c r="H1490" s="7">
        <v>74662.5</v>
      </c>
      <c r="I1490" s="7">
        <f>FlightsPivot[[#This Row],[Total Fare]]*10%</f>
        <v>7466.25</v>
      </c>
      <c r="J1490" s="7">
        <f>FlightsPivot[[#This Row],[Total Fare]]+FlightsPivot[[#This Row],[10% tax ]]</f>
        <v>82128.75</v>
      </c>
      <c r="K1490" s="4">
        <v>11</v>
      </c>
      <c r="L1490" s="4">
        <v>2015</v>
      </c>
      <c r="M1490" t="str">
        <f>INDEX(RoutesPivot[DepAirport],MATCH($C1490,RoutesPivot[[RouteID]:[RouteID]],0))</f>
        <v>ORD</v>
      </c>
      <c r="N1490" t="str">
        <f>INDEX(RoutesPivot[AirportID],MATCH($C1490,RoutesPivot[[RouteID]:[RouteID]],0))</f>
        <v>LGA</v>
      </c>
      <c r="O1490">
        <f>INDEX(RoutesPivot[Distance],MATCH($C1490,RoutesPivot[[RouteID]:[RouteID]],0))</f>
        <v>610</v>
      </c>
      <c r="P1490">
        <f>INDEX(RoutesPivot[ListPrice],MATCH($C1490,RoutesPivot[[RouteID]:[RouteID]],0))</f>
        <v>275</v>
      </c>
      <c r="Q1490" t="str">
        <f>INDEX(AirportPivot[AirportName],MATCH($N1490,AirportPivot[[AirportID]:[AirportID]],0))</f>
        <v>Laguardia</v>
      </c>
      <c r="R1490">
        <f>INDEX(AirportPivot[Gates (number of available)],MATCH($N1490,AirportPivot[[AirportID]:[AirportID]],0))</f>
        <v>66</v>
      </c>
    </row>
    <row r="1491" spans="1:18" x14ac:dyDescent="0.25">
      <c r="A1491" s="3" t="s">
        <v>1523</v>
      </c>
      <c r="B1491" s="12">
        <v>42336</v>
      </c>
      <c r="C1491" s="4" t="s">
        <v>17</v>
      </c>
      <c r="D1491" s="4">
        <v>9</v>
      </c>
      <c r="E1491" s="4">
        <v>124</v>
      </c>
      <c r="F1491" s="5">
        <v>0.70833333333333337</v>
      </c>
      <c r="G1491" s="6">
        <v>525</v>
      </c>
      <c r="H1491" s="7">
        <v>97125</v>
      </c>
      <c r="I1491" s="7">
        <f>FlightsPivot[[#This Row],[Total Fare]]*10%</f>
        <v>9712.5</v>
      </c>
      <c r="J1491" s="7">
        <f>FlightsPivot[[#This Row],[Total Fare]]+FlightsPivot[[#This Row],[10% tax ]]</f>
        <v>106837.5</v>
      </c>
      <c r="K1491" s="4">
        <v>11</v>
      </c>
      <c r="L1491" s="4">
        <v>2015</v>
      </c>
      <c r="M1491" t="str">
        <f>INDEX(RoutesPivot[DepAirport],MATCH($C1491,RoutesPivot[[RouteID]:[RouteID]],0))</f>
        <v>ORD</v>
      </c>
      <c r="N1491" t="str">
        <f>INDEX(RoutesPivot[AirportID],MATCH($C1491,RoutesPivot[[RouteID]:[RouteID]],0))</f>
        <v>LAX</v>
      </c>
      <c r="O1491">
        <f>INDEX(RoutesPivot[Distance],MATCH($C1491,RoutesPivot[[RouteID]:[RouteID]],0))</f>
        <v>1518</v>
      </c>
      <c r="P1491">
        <f>INDEX(RoutesPivot[ListPrice],MATCH($C1491,RoutesPivot[[RouteID]:[RouteID]],0))</f>
        <v>350</v>
      </c>
      <c r="Q1491" t="str">
        <f>INDEX(AirportPivot[AirportName],MATCH($N1491,AirportPivot[[AirportID]:[AirportID]],0))</f>
        <v>Los Angeles International</v>
      </c>
      <c r="R1491">
        <f>INDEX(AirportPivot[Gates (number of available)],MATCH($N1491,AirportPivot[[AirportID]:[AirportID]],0))</f>
        <v>86</v>
      </c>
    </row>
    <row r="1492" spans="1:18" x14ac:dyDescent="0.25">
      <c r="A1492" s="3" t="s">
        <v>1524</v>
      </c>
      <c r="B1492" s="12">
        <v>42177</v>
      </c>
      <c r="C1492" s="4" t="s">
        <v>23</v>
      </c>
      <c r="D1492" s="4">
        <v>1</v>
      </c>
      <c r="E1492" s="4">
        <v>169</v>
      </c>
      <c r="F1492" s="5">
        <v>0.58333333333333337</v>
      </c>
      <c r="G1492" s="6">
        <v>330</v>
      </c>
      <c r="H1492" s="7">
        <v>54450</v>
      </c>
      <c r="I1492" s="7">
        <f>FlightsPivot[[#This Row],[Total Fare]]*10%</f>
        <v>5445</v>
      </c>
      <c r="J1492" s="7">
        <f>FlightsPivot[[#This Row],[Total Fare]]+FlightsPivot[[#This Row],[10% tax ]]</f>
        <v>59895</v>
      </c>
      <c r="K1492" s="4">
        <v>6</v>
      </c>
      <c r="L1492" s="4">
        <v>2015</v>
      </c>
      <c r="M1492" t="str">
        <f>INDEX(RoutesPivot[DepAirport],MATCH($C1492,RoutesPivot[[RouteID]:[RouteID]],0))</f>
        <v>ORD</v>
      </c>
      <c r="N1492" t="str">
        <f>INDEX(RoutesPivot[AirportID],MATCH($C1492,RoutesPivot[[RouteID]:[RouteID]],0))</f>
        <v>DEN</v>
      </c>
      <c r="O1492">
        <f>INDEX(RoutesPivot[Distance],MATCH($C1492,RoutesPivot[[RouteID]:[RouteID]],0))</f>
        <v>800</v>
      </c>
      <c r="P1492">
        <f>INDEX(RoutesPivot[ListPrice],MATCH($C1492,RoutesPivot[[RouteID]:[RouteID]],0))</f>
        <v>300</v>
      </c>
      <c r="Q1492" t="str">
        <f>INDEX(AirportPivot[AirportName],MATCH($N1492,AirportPivot[[AirportID]:[AirportID]],0))</f>
        <v>Denver International</v>
      </c>
      <c r="R1492">
        <f>INDEX(AirportPivot[Gates (number of available)],MATCH($N1492,AirportPivot[[AirportID]:[AirportID]],0))</f>
        <v>75</v>
      </c>
    </row>
    <row r="1493" spans="1:18" x14ac:dyDescent="0.25">
      <c r="A1493" s="3" t="s">
        <v>1525</v>
      </c>
      <c r="B1493" s="12">
        <v>41978</v>
      </c>
      <c r="C1493" s="4" t="s">
        <v>40</v>
      </c>
      <c r="D1493" s="4">
        <v>1</v>
      </c>
      <c r="E1493" s="4">
        <v>114</v>
      </c>
      <c r="F1493" s="5">
        <v>0.6875</v>
      </c>
      <c r="G1493" s="6">
        <v>115</v>
      </c>
      <c r="H1493" s="7">
        <v>21275</v>
      </c>
      <c r="I1493" s="7">
        <f>FlightsPivot[[#This Row],[Total Fare]]*10%</f>
        <v>2127.5</v>
      </c>
      <c r="J1493" s="7">
        <f>FlightsPivot[[#This Row],[Total Fare]]+FlightsPivot[[#This Row],[10% tax ]]</f>
        <v>23402.5</v>
      </c>
      <c r="K1493" s="4">
        <v>12</v>
      </c>
      <c r="L1493" s="4">
        <v>2014</v>
      </c>
      <c r="M1493" t="str">
        <f>INDEX(RoutesPivot[DepAirport],MATCH($C1493,RoutesPivot[[RouteID]:[RouteID]],0))</f>
        <v>ORD</v>
      </c>
      <c r="N1493" t="str">
        <f>INDEX(RoutesPivot[AirportID],MATCH($C1493,RoutesPivot[[RouteID]:[RouteID]],0))</f>
        <v>MSP</v>
      </c>
      <c r="O1493">
        <f>INDEX(RoutesPivot[Distance],MATCH($C1493,RoutesPivot[[RouteID]:[RouteID]],0))</f>
        <v>300</v>
      </c>
      <c r="P1493">
        <f>INDEX(RoutesPivot[ListPrice],MATCH($C1493,RoutesPivot[[RouteID]:[RouteID]],0))</f>
        <v>115</v>
      </c>
      <c r="Q1493" t="str">
        <f>INDEX(AirportPivot[AirportName],MATCH($N1493,AirportPivot[[AirportID]:[AirportID]],0))</f>
        <v>Minneapolis-St Paul International/Wold-Chamberlain</v>
      </c>
      <c r="R1493">
        <f>INDEX(AirportPivot[Gates (number of available)],MATCH($N1493,AirportPivot[[AirportID]:[AirportID]],0))</f>
        <v>65</v>
      </c>
    </row>
    <row r="1494" spans="1:18" x14ac:dyDescent="0.25">
      <c r="A1494" s="3" t="s">
        <v>1526</v>
      </c>
      <c r="B1494" s="12">
        <v>41704</v>
      </c>
      <c r="C1494" s="4" t="s">
        <v>33</v>
      </c>
      <c r="D1494" s="4">
        <v>1.6</v>
      </c>
      <c r="E1494" s="4">
        <v>8</v>
      </c>
      <c r="F1494" s="5">
        <v>0.83333333333333337</v>
      </c>
      <c r="G1494" s="6">
        <v>375</v>
      </c>
      <c r="H1494" s="7">
        <v>69375</v>
      </c>
      <c r="I1494" s="7">
        <f>FlightsPivot[[#This Row],[Total Fare]]*10%</f>
        <v>6937.5</v>
      </c>
      <c r="J1494" s="7">
        <f>FlightsPivot[[#This Row],[Total Fare]]+FlightsPivot[[#This Row],[10% tax ]]</f>
        <v>76312.5</v>
      </c>
      <c r="K1494" s="4">
        <v>3</v>
      </c>
      <c r="L1494" s="4">
        <v>2014</v>
      </c>
      <c r="M1494" t="str">
        <f>INDEX(RoutesPivot[DepAirport],MATCH($C1494,RoutesPivot[[RouteID]:[RouteID]],0))</f>
        <v>ORD</v>
      </c>
      <c r="N1494" t="str">
        <f>INDEX(RoutesPivot[AirportID],MATCH($C1494,RoutesPivot[[RouteID]:[RouteID]],0))</f>
        <v>SFO</v>
      </c>
      <c r="O1494">
        <f>INDEX(RoutesPivot[Distance],MATCH($C1494,RoutesPivot[[RouteID]:[RouteID]],0))</f>
        <v>1600</v>
      </c>
      <c r="P1494">
        <f>INDEX(RoutesPivot[ListPrice],MATCH($C1494,RoutesPivot[[RouteID]:[RouteID]],0))</f>
        <v>375</v>
      </c>
      <c r="Q1494" t="str">
        <f>INDEX(AirportPivot[AirportName],MATCH($N1494,AirportPivot[[AirportID]:[AirportID]],0))</f>
        <v>San Francisco International</v>
      </c>
      <c r="R1494">
        <f>INDEX(AirportPivot[Gates (number of available)],MATCH($N1494,AirportPivot[[AirportID]:[AirportID]],0))</f>
        <v>70</v>
      </c>
    </row>
    <row r="1495" spans="1:18" x14ac:dyDescent="0.25">
      <c r="A1495" s="3" t="s">
        <v>1527</v>
      </c>
      <c r="B1495" s="12">
        <v>41642</v>
      </c>
      <c r="C1495" s="4" t="s">
        <v>21</v>
      </c>
      <c r="D1495" s="4">
        <v>2.7</v>
      </c>
      <c r="E1495" s="4">
        <v>182</v>
      </c>
      <c r="F1495" s="5">
        <v>0.70833333333333337</v>
      </c>
      <c r="G1495" s="6">
        <v>125</v>
      </c>
      <c r="H1495" s="7">
        <v>20625</v>
      </c>
      <c r="I1495" s="7">
        <f>FlightsPivot[[#This Row],[Total Fare]]*10%</f>
        <v>2062.5</v>
      </c>
      <c r="J1495" s="7">
        <f>FlightsPivot[[#This Row],[Total Fare]]+FlightsPivot[[#This Row],[10% tax ]]</f>
        <v>22687.5</v>
      </c>
      <c r="K1495" s="4">
        <v>1</v>
      </c>
      <c r="L1495" s="4">
        <v>2014</v>
      </c>
      <c r="M1495" t="str">
        <f>INDEX(RoutesPivot[DepAirport],MATCH($C1495,RoutesPivot[[RouteID]:[RouteID]],0))</f>
        <v>ORD</v>
      </c>
      <c r="N1495" t="str">
        <f>INDEX(RoutesPivot[AirportID],MATCH($C1495,RoutesPivot[[RouteID]:[RouteID]],0))</f>
        <v>CLT</v>
      </c>
      <c r="O1495">
        <f>INDEX(RoutesPivot[Distance],MATCH($C1495,RoutesPivot[[RouteID]:[RouteID]],0))</f>
        <v>700</v>
      </c>
      <c r="P1495">
        <f>INDEX(RoutesPivot[ListPrice],MATCH($C1495,RoutesPivot[[RouteID]:[RouteID]],0))</f>
        <v>125</v>
      </c>
      <c r="Q1495" t="str">
        <f>INDEX(AirportPivot[AirportName],MATCH($N1495,AirportPivot[[AirportID]:[AirportID]],0))</f>
        <v>Charlotte/Douglas International</v>
      </c>
      <c r="R1495">
        <f>INDEX(AirportPivot[Gates (number of available)],MATCH($N1495,AirportPivot[[AirportID]:[AirportID]],0))</f>
        <v>65</v>
      </c>
    </row>
    <row r="1496" spans="1:18" x14ac:dyDescent="0.25">
      <c r="A1496" s="3" t="s">
        <v>1528</v>
      </c>
      <c r="B1496" s="12">
        <v>41945</v>
      </c>
      <c r="C1496" s="4" t="s">
        <v>19</v>
      </c>
      <c r="D1496" s="4">
        <v>1.3</v>
      </c>
      <c r="E1496" s="4">
        <v>117</v>
      </c>
      <c r="F1496" s="5">
        <v>0.79166666666666663</v>
      </c>
      <c r="G1496" s="6">
        <v>200</v>
      </c>
      <c r="H1496" s="7">
        <v>37000</v>
      </c>
      <c r="I1496" s="7">
        <f>FlightsPivot[[#This Row],[Total Fare]]*10%</f>
        <v>3700</v>
      </c>
      <c r="J1496" s="7">
        <f>FlightsPivot[[#This Row],[Total Fare]]+FlightsPivot[[#This Row],[10% tax ]]</f>
        <v>40700</v>
      </c>
      <c r="K1496" s="4">
        <v>11</v>
      </c>
      <c r="L1496" s="4">
        <v>2014</v>
      </c>
      <c r="M1496" t="str">
        <f>INDEX(RoutesPivot[DepAirport],MATCH($C1496,RoutesPivot[[RouteID]:[RouteID]],0))</f>
        <v>ORD</v>
      </c>
      <c r="N1496" t="str">
        <f>INDEX(RoutesPivot[AirportID],MATCH($C1496,RoutesPivot[[RouteID]:[RouteID]],0))</f>
        <v>IAH</v>
      </c>
      <c r="O1496">
        <f>INDEX(RoutesPivot[Distance],MATCH($C1496,RoutesPivot[[RouteID]:[RouteID]],0))</f>
        <v>800</v>
      </c>
      <c r="P1496">
        <f>INDEX(RoutesPivot[ListPrice],MATCH($C1496,RoutesPivot[[RouteID]:[RouteID]],0))</f>
        <v>200</v>
      </c>
      <c r="Q1496" t="str">
        <f>INDEX(AirportPivot[AirportName],MATCH($N1496,AirportPivot[[AirportID]:[AirportID]],0))</f>
        <v>George Bush Intercontinental/Houston</v>
      </c>
      <c r="R1496">
        <f>INDEX(AirportPivot[Gates (number of available)],MATCH($N1496,AirportPivot[[AirportID]:[AirportID]],0))</f>
        <v>80</v>
      </c>
    </row>
    <row r="1497" spans="1:18" x14ac:dyDescent="0.25">
      <c r="A1497" s="3" t="s">
        <v>1529</v>
      </c>
      <c r="B1497" s="12">
        <v>42253</v>
      </c>
      <c r="C1497" s="4" t="s">
        <v>70</v>
      </c>
      <c r="D1497" s="4">
        <v>2.2999999999999998</v>
      </c>
      <c r="E1497" s="4">
        <v>93</v>
      </c>
      <c r="F1497" s="5">
        <v>0.75</v>
      </c>
      <c r="G1497" s="6">
        <v>275</v>
      </c>
      <c r="H1497" s="7">
        <v>50875</v>
      </c>
      <c r="I1497" s="7">
        <f>FlightsPivot[[#This Row],[Total Fare]]*10%</f>
        <v>5087.5</v>
      </c>
      <c r="J1497" s="7">
        <f>FlightsPivot[[#This Row],[Total Fare]]+FlightsPivot[[#This Row],[10% tax ]]</f>
        <v>55962.5</v>
      </c>
      <c r="K1497" s="4">
        <v>9</v>
      </c>
      <c r="L1497" s="4">
        <v>2015</v>
      </c>
      <c r="M1497" t="str">
        <f>INDEX(RoutesPivot[DepAirport],MATCH($C1497,RoutesPivot[[RouteID]:[RouteID]],0))</f>
        <v>ORD</v>
      </c>
      <c r="N1497" t="str">
        <f>INDEX(RoutesPivot[AirportID],MATCH($C1497,RoutesPivot[[RouteID]:[RouteID]],0))</f>
        <v>LAS</v>
      </c>
      <c r="O1497">
        <f>INDEX(RoutesPivot[Distance],MATCH($C1497,RoutesPivot[[RouteID]:[RouteID]],0))</f>
        <v>1100</v>
      </c>
      <c r="P1497">
        <f>INDEX(RoutesPivot[ListPrice],MATCH($C1497,RoutesPivot[[RouteID]:[RouteID]],0))</f>
        <v>275</v>
      </c>
      <c r="Q1497" t="str">
        <f>INDEX(AirportPivot[AirportName],MATCH($N1497,AirportPivot[[AirportID]:[AirportID]],0))</f>
        <v>McCarran International</v>
      </c>
      <c r="R1497">
        <f>INDEX(AirportPivot[Gates (number of available)],MATCH($N1497,AirportPivot[[AirportID]:[AirportID]],0))</f>
        <v>68</v>
      </c>
    </row>
    <row r="1498" spans="1:18" x14ac:dyDescent="0.25">
      <c r="A1498" s="3" t="s">
        <v>1530</v>
      </c>
      <c r="B1498" s="12">
        <v>41665</v>
      </c>
      <c r="C1498" s="4" t="s">
        <v>15</v>
      </c>
      <c r="D1498" s="4">
        <v>1.7</v>
      </c>
      <c r="E1498" s="4">
        <v>29</v>
      </c>
      <c r="F1498" s="5">
        <v>0.8125</v>
      </c>
      <c r="G1498" s="6">
        <v>225</v>
      </c>
      <c r="H1498" s="7">
        <v>41625</v>
      </c>
      <c r="I1498" s="7">
        <f>FlightsPivot[[#This Row],[Total Fare]]*10%</f>
        <v>4162.5</v>
      </c>
      <c r="J1498" s="7">
        <f>FlightsPivot[[#This Row],[Total Fare]]+FlightsPivot[[#This Row],[10% tax ]]</f>
        <v>45787.5</v>
      </c>
      <c r="K1498" s="4">
        <v>1</v>
      </c>
      <c r="L1498" s="4">
        <v>2014</v>
      </c>
      <c r="M1498" t="str">
        <f>INDEX(RoutesPivot[DepAirport],MATCH($C1498,RoutesPivot[[RouteID]:[RouteID]],0))</f>
        <v>ORD</v>
      </c>
      <c r="N1498" t="str">
        <f>INDEX(RoutesPivot[AirportID],MATCH($C1498,RoutesPivot[[RouteID]:[RouteID]],0))</f>
        <v>EWR</v>
      </c>
      <c r="O1498">
        <f>INDEX(RoutesPivot[Distance],MATCH($C1498,RoutesPivot[[RouteID]:[RouteID]],0))</f>
        <v>600</v>
      </c>
      <c r="P1498">
        <f>INDEX(RoutesPivot[ListPrice],MATCH($C1498,RoutesPivot[[RouteID]:[RouteID]],0))</f>
        <v>225</v>
      </c>
      <c r="Q1498" t="str">
        <f>INDEX(AirportPivot[AirportName],MATCH($N1498,AirportPivot[[AirportID]:[AirportID]],0))</f>
        <v>Newark Liberty International</v>
      </c>
      <c r="R1498">
        <f>INDEX(AirportPivot[Gates (number of available)],MATCH($N1498,AirportPivot[[AirportID]:[AirportID]],0))</f>
        <v>82</v>
      </c>
    </row>
    <row r="1499" spans="1:18" x14ac:dyDescent="0.25">
      <c r="A1499" s="3" t="s">
        <v>1531</v>
      </c>
      <c r="B1499" s="12">
        <v>42341</v>
      </c>
      <c r="C1499" s="4" t="s">
        <v>103</v>
      </c>
      <c r="D1499" s="4">
        <v>2.1</v>
      </c>
      <c r="E1499" s="4">
        <v>210</v>
      </c>
      <c r="F1499" s="5">
        <v>0.45833333333333331</v>
      </c>
      <c r="G1499" s="6">
        <v>300</v>
      </c>
      <c r="H1499" s="7">
        <v>49500</v>
      </c>
      <c r="I1499" s="7">
        <f>FlightsPivot[[#This Row],[Total Fare]]*10%</f>
        <v>4950</v>
      </c>
      <c r="J1499" s="7">
        <f>FlightsPivot[[#This Row],[Total Fare]]+FlightsPivot[[#This Row],[10% tax ]]</f>
        <v>54450</v>
      </c>
      <c r="K1499" s="4">
        <v>12</v>
      </c>
      <c r="L1499" s="4">
        <v>2015</v>
      </c>
      <c r="M1499" t="str">
        <f>INDEX(RoutesPivot[DepAirport],MATCH($C1499,RoutesPivot[[RouteID]:[RouteID]],0))</f>
        <v>ORD</v>
      </c>
      <c r="N1499" t="str">
        <f>INDEX(RoutesPivot[AirportID],MATCH($C1499,RoutesPivot[[RouteID]:[RouteID]],0))</f>
        <v>IAD</v>
      </c>
      <c r="O1499">
        <f>INDEX(RoutesPivot[Distance],MATCH($C1499,RoutesPivot[[RouteID]:[RouteID]],0))</f>
        <v>515</v>
      </c>
      <c r="P1499">
        <f>INDEX(RoutesPivot[ListPrice],MATCH($C1499,RoutesPivot[[RouteID]:[RouteID]],0))</f>
        <v>300</v>
      </c>
      <c r="Q1499" t="str">
        <f>INDEX(AirportPivot[AirportName],MATCH($N1499,AirportPivot[[AirportID]:[AirportID]],0))</f>
        <v>Washington Dulles International</v>
      </c>
      <c r="R1499">
        <f>INDEX(AirportPivot[Gates (number of available)],MATCH($N1499,AirportPivot[[AirportID]:[AirportID]],0))</f>
        <v>95</v>
      </c>
    </row>
    <row r="1500" spans="1:18" x14ac:dyDescent="0.25">
      <c r="A1500" s="3" t="s">
        <v>1532</v>
      </c>
      <c r="B1500" s="12">
        <v>41963</v>
      </c>
      <c r="C1500" s="4" t="s">
        <v>11</v>
      </c>
      <c r="D1500" s="4">
        <v>2.2000000000000002</v>
      </c>
      <c r="E1500" s="4">
        <v>66</v>
      </c>
      <c r="F1500" s="5">
        <v>0.72916666666666663</v>
      </c>
      <c r="G1500" s="6">
        <v>300</v>
      </c>
      <c r="H1500" s="7">
        <v>54300</v>
      </c>
      <c r="I1500" s="7">
        <f>FlightsPivot[[#This Row],[Total Fare]]*10%</f>
        <v>5430</v>
      </c>
      <c r="J1500" s="7">
        <f>FlightsPivot[[#This Row],[Total Fare]]+FlightsPivot[[#This Row],[10% tax ]]</f>
        <v>59730</v>
      </c>
      <c r="K1500" s="4">
        <v>11</v>
      </c>
      <c r="L1500" s="4">
        <v>2014</v>
      </c>
      <c r="M1500" t="str">
        <f>INDEX(RoutesPivot[DepAirport],MATCH($C1500,RoutesPivot[[RouteID]:[RouteID]],0))</f>
        <v>ORD</v>
      </c>
      <c r="N1500" t="str">
        <f>INDEX(RoutesPivot[AirportID],MATCH($C1500,RoutesPivot[[RouteID]:[RouteID]],0))</f>
        <v>BOS</v>
      </c>
      <c r="O1500">
        <f>INDEX(RoutesPivot[Distance],MATCH($C1500,RoutesPivot[[RouteID]:[RouteID]],0))</f>
        <v>730</v>
      </c>
      <c r="P1500">
        <f>INDEX(RoutesPivot[ListPrice],MATCH($C1500,RoutesPivot[[RouteID]:[RouteID]],0))</f>
        <v>300</v>
      </c>
      <c r="Q1500" t="str">
        <f>INDEX(AirportPivot[AirportName],MATCH($N1500,AirportPivot[[AirportID]:[AirportID]],0))</f>
        <v>General Edward Lawrence Logan International</v>
      </c>
      <c r="R1500">
        <f>INDEX(AirportPivot[Gates (number of available)],MATCH($N1500,AirportPivot[[AirportID]:[AirportID]],0))</f>
        <v>63</v>
      </c>
    </row>
    <row r="1501" spans="1:18" x14ac:dyDescent="0.25">
      <c r="A1501" s="3" t="s">
        <v>1533</v>
      </c>
      <c r="B1501" s="12">
        <v>42187</v>
      </c>
      <c r="C1501" s="4" t="s">
        <v>33</v>
      </c>
      <c r="D1501" s="4">
        <v>2.2000000000000002</v>
      </c>
      <c r="E1501" s="4">
        <v>114</v>
      </c>
      <c r="F1501" s="5">
        <v>0.29166666666666669</v>
      </c>
      <c r="G1501" s="6">
        <v>412.5</v>
      </c>
      <c r="H1501" s="7">
        <v>76312.5</v>
      </c>
      <c r="I1501" s="7">
        <f>FlightsPivot[[#This Row],[Total Fare]]*10%</f>
        <v>7631.25</v>
      </c>
      <c r="J1501" s="7">
        <f>FlightsPivot[[#This Row],[Total Fare]]+FlightsPivot[[#This Row],[10% tax ]]</f>
        <v>83943.75</v>
      </c>
      <c r="K1501" s="4">
        <v>7</v>
      </c>
      <c r="L1501" s="4">
        <v>2015</v>
      </c>
      <c r="M1501" t="str">
        <f>INDEX(RoutesPivot[DepAirport],MATCH($C1501,RoutesPivot[[RouteID]:[RouteID]],0))</f>
        <v>ORD</v>
      </c>
      <c r="N1501" t="str">
        <f>INDEX(RoutesPivot[AirportID],MATCH($C1501,RoutesPivot[[RouteID]:[RouteID]],0))</f>
        <v>SFO</v>
      </c>
      <c r="O1501">
        <f>INDEX(RoutesPivot[Distance],MATCH($C1501,RoutesPivot[[RouteID]:[RouteID]],0))</f>
        <v>1600</v>
      </c>
      <c r="P1501">
        <f>INDEX(RoutesPivot[ListPrice],MATCH($C1501,RoutesPivot[[RouteID]:[RouteID]],0))</f>
        <v>375</v>
      </c>
      <c r="Q1501" t="str">
        <f>INDEX(AirportPivot[AirportName],MATCH($N1501,AirportPivot[[AirportID]:[AirportID]],0))</f>
        <v>San Francisco International</v>
      </c>
      <c r="R1501">
        <f>INDEX(AirportPivot[Gates (number of available)],MATCH($N1501,AirportPivot[[AirportID]:[AirportID]],0))</f>
        <v>70</v>
      </c>
    </row>
    <row r="1502" spans="1:18" x14ac:dyDescent="0.25">
      <c r="A1502" s="3" t="s">
        <v>1534</v>
      </c>
      <c r="B1502" s="12">
        <v>41759</v>
      </c>
      <c r="C1502" s="4" t="s">
        <v>33</v>
      </c>
      <c r="D1502" s="4">
        <v>2.5</v>
      </c>
      <c r="E1502" s="4">
        <v>112</v>
      </c>
      <c r="F1502" s="5">
        <v>0.33333333333333331</v>
      </c>
      <c r="G1502" s="6">
        <v>375</v>
      </c>
      <c r="H1502" s="7">
        <v>69375</v>
      </c>
      <c r="I1502" s="7">
        <f>FlightsPivot[[#This Row],[Total Fare]]*10%</f>
        <v>6937.5</v>
      </c>
      <c r="J1502" s="7">
        <f>FlightsPivot[[#This Row],[Total Fare]]+FlightsPivot[[#This Row],[10% tax ]]</f>
        <v>76312.5</v>
      </c>
      <c r="K1502" s="4">
        <v>4</v>
      </c>
      <c r="L1502" s="4">
        <v>2014</v>
      </c>
      <c r="M1502" t="str">
        <f>INDEX(RoutesPivot[DepAirport],MATCH($C1502,RoutesPivot[[RouteID]:[RouteID]],0))</f>
        <v>ORD</v>
      </c>
      <c r="N1502" t="str">
        <f>INDEX(RoutesPivot[AirportID],MATCH($C1502,RoutesPivot[[RouteID]:[RouteID]],0))</f>
        <v>SFO</v>
      </c>
      <c r="O1502">
        <f>INDEX(RoutesPivot[Distance],MATCH($C1502,RoutesPivot[[RouteID]:[RouteID]],0))</f>
        <v>1600</v>
      </c>
      <c r="P1502">
        <f>INDEX(RoutesPivot[ListPrice],MATCH($C1502,RoutesPivot[[RouteID]:[RouteID]],0))</f>
        <v>375</v>
      </c>
      <c r="Q1502" t="str">
        <f>INDEX(AirportPivot[AirportName],MATCH($N1502,AirportPivot[[AirportID]:[AirportID]],0))</f>
        <v>San Francisco International</v>
      </c>
      <c r="R1502">
        <f>INDEX(AirportPivot[Gates (number of available)],MATCH($N1502,AirportPivot[[AirportID]:[AirportID]],0))</f>
        <v>70</v>
      </c>
    </row>
    <row r="1503" spans="1:18" x14ac:dyDescent="0.25">
      <c r="A1503" s="3" t="s">
        <v>1535</v>
      </c>
      <c r="B1503" s="12">
        <v>42280</v>
      </c>
      <c r="C1503" s="4" t="s">
        <v>23</v>
      </c>
      <c r="D1503" s="4">
        <v>2</v>
      </c>
      <c r="E1503" s="4">
        <v>18</v>
      </c>
      <c r="F1503" s="5">
        <v>0.39583333333333331</v>
      </c>
      <c r="G1503" s="6">
        <v>300</v>
      </c>
      <c r="H1503" s="7">
        <v>55500</v>
      </c>
      <c r="I1503" s="7">
        <f>FlightsPivot[[#This Row],[Total Fare]]*10%</f>
        <v>5550</v>
      </c>
      <c r="J1503" s="7">
        <f>FlightsPivot[[#This Row],[Total Fare]]+FlightsPivot[[#This Row],[10% tax ]]</f>
        <v>61050</v>
      </c>
      <c r="K1503" s="4">
        <v>10</v>
      </c>
      <c r="L1503" s="4">
        <v>2015</v>
      </c>
      <c r="M1503" t="str">
        <f>INDEX(RoutesPivot[DepAirport],MATCH($C1503,RoutesPivot[[RouteID]:[RouteID]],0))</f>
        <v>ORD</v>
      </c>
      <c r="N1503" t="str">
        <f>INDEX(RoutesPivot[AirportID],MATCH($C1503,RoutesPivot[[RouteID]:[RouteID]],0))</f>
        <v>DEN</v>
      </c>
      <c r="O1503">
        <f>INDEX(RoutesPivot[Distance],MATCH($C1503,RoutesPivot[[RouteID]:[RouteID]],0))</f>
        <v>800</v>
      </c>
      <c r="P1503">
        <f>INDEX(RoutesPivot[ListPrice],MATCH($C1503,RoutesPivot[[RouteID]:[RouteID]],0))</f>
        <v>300</v>
      </c>
      <c r="Q1503" t="str">
        <f>INDEX(AirportPivot[AirportName],MATCH($N1503,AirportPivot[[AirportID]:[AirportID]],0))</f>
        <v>Denver International</v>
      </c>
      <c r="R1503">
        <f>INDEX(AirportPivot[Gates (number of available)],MATCH($N1503,AirportPivot[[AirportID]:[AirportID]],0))</f>
        <v>75</v>
      </c>
    </row>
    <row r="1504" spans="1:18" x14ac:dyDescent="0.25">
      <c r="A1504" s="3" t="s">
        <v>1536</v>
      </c>
      <c r="B1504" s="12">
        <v>41784</v>
      </c>
      <c r="C1504" s="4" t="s">
        <v>25</v>
      </c>
      <c r="D1504" s="4">
        <v>1.9</v>
      </c>
      <c r="E1504" s="4">
        <v>188</v>
      </c>
      <c r="F1504" s="5">
        <v>0.33333333333333331</v>
      </c>
      <c r="G1504" s="6">
        <v>200</v>
      </c>
      <c r="H1504" s="7">
        <v>33000</v>
      </c>
      <c r="I1504" s="7">
        <f>FlightsPivot[[#This Row],[Total Fare]]*10%</f>
        <v>3300</v>
      </c>
      <c r="J1504" s="7">
        <f>FlightsPivot[[#This Row],[Total Fare]]+FlightsPivot[[#This Row],[10% tax ]]</f>
        <v>36300</v>
      </c>
      <c r="K1504" s="4">
        <v>5</v>
      </c>
      <c r="L1504" s="4">
        <v>2014</v>
      </c>
      <c r="M1504" t="str">
        <f>INDEX(RoutesPivot[DepAirport],MATCH($C1504,RoutesPivot[[RouteID]:[RouteID]],0))</f>
        <v>ORD</v>
      </c>
      <c r="N1504" t="str">
        <f>INDEX(RoutesPivot[AirportID],MATCH($C1504,RoutesPivot[[RouteID]:[RouteID]],0))</f>
        <v>DFW</v>
      </c>
      <c r="O1504">
        <f>INDEX(RoutesPivot[Distance],MATCH($C1504,RoutesPivot[[RouteID]:[RouteID]],0))</f>
        <v>700</v>
      </c>
      <c r="P1504">
        <f>INDEX(RoutesPivot[ListPrice],MATCH($C1504,RoutesPivot[[RouteID]:[RouteID]],0))</f>
        <v>200</v>
      </c>
      <c r="Q1504" t="str">
        <f>INDEX(AirportPivot[AirportName],MATCH($N1504,AirportPivot[[AirportID]:[AirportID]],0))</f>
        <v>Dallas/Fort Worth International</v>
      </c>
      <c r="R1504">
        <f>INDEX(AirportPivot[Gates (number of available)],MATCH($N1504,AirportPivot[[AirportID]:[AirportID]],0))</f>
        <v>130</v>
      </c>
    </row>
    <row r="1505" spans="1:18" x14ac:dyDescent="0.25">
      <c r="A1505" s="3" t="s">
        <v>1537</v>
      </c>
      <c r="B1505" s="12">
        <v>42118</v>
      </c>
      <c r="C1505" s="4" t="s">
        <v>27</v>
      </c>
      <c r="D1505" s="4">
        <v>9.9</v>
      </c>
      <c r="E1505" s="4">
        <v>182</v>
      </c>
      <c r="F1505" s="5">
        <v>0.29166666666666669</v>
      </c>
      <c r="G1505" s="6">
        <v>200</v>
      </c>
      <c r="H1505" s="7">
        <v>33000</v>
      </c>
      <c r="I1505" s="7">
        <f>FlightsPivot[[#This Row],[Total Fare]]*10%</f>
        <v>3300</v>
      </c>
      <c r="J1505" s="7">
        <f>FlightsPivot[[#This Row],[Total Fare]]+FlightsPivot[[#This Row],[10% tax ]]</f>
        <v>36300</v>
      </c>
      <c r="K1505" s="4">
        <v>4</v>
      </c>
      <c r="L1505" s="4">
        <v>2015</v>
      </c>
      <c r="M1505" t="str">
        <f>INDEX(RoutesPivot[DepAirport],MATCH($C1505,RoutesPivot[[RouteID]:[RouteID]],0))</f>
        <v>ORD</v>
      </c>
      <c r="N1505" t="str">
        <f>INDEX(RoutesPivot[AirportID],MATCH($C1505,RoutesPivot[[RouteID]:[RouteID]],0))</f>
        <v>ATL</v>
      </c>
      <c r="O1505">
        <f>INDEX(RoutesPivot[Distance],MATCH($C1505,RoutesPivot[[RouteID]:[RouteID]],0))</f>
        <v>510</v>
      </c>
      <c r="P1505">
        <f>INDEX(RoutesPivot[ListPrice],MATCH($C1505,RoutesPivot[[RouteID]:[RouteID]],0))</f>
        <v>200</v>
      </c>
      <c r="Q1505" t="str">
        <f>INDEX(AirportPivot[AirportName],MATCH($N1505,AirportPivot[[AirportID]:[AirportID]],0))</f>
        <v>Hartsfield-Jackson Atlanta International</v>
      </c>
      <c r="R1505">
        <f>INDEX(AirportPivot[Gates (number of available)],MATCH($N1505,AirportPivot[[AirportID]:[AirportID]],0))</f>
        <v>100</v>
      </c>
    </row>
    <row r="1506" spans="1:18" x14ac:dyDescent="0.25">
      <c r="A1506" s="3" t="s">
        <v>1538</v>
      </c>
      <c r="B1506" s="12">
        <v>42237</v>
      </c>
      <c r="C1506" s="4" t="s">
        <v>50</v>
      </c>
      <c r="D1506" s="4">
        <v>1.5</v>
      </c>
      <c r="E1506" s="4">
        <v>81</v>
      </c>
      <c r="F1506" s="5">
        <v>0.75</v>
      </c>
      <c r="G1506" s="6">
        <v>302.5</v>
      </c>
      <c r="H1506" s="7">
        <v>54752.5</v>
      </c>
      <c r="I1506" s="7">
        <f>FlightsPivot[[#This Row],[Total Fare]]*10%</f>
        <v>5475.25</v>
      </c>
      <c r="J1506" s="7">
        <f>FlightsPivot[[#This Row],[Total Fare]]+FlightsPivot[[#This Row],[10% tax ]]</f>
        <v>60227.75</v>
      </c>
      <c r="K1506" s="4">
        <v>8</v>
      </c>
      <c r="L1506" s="4">
        <v>2015</v>
      </c>
      <c r="M1506" t="str">
        <f>INDEX(RoutesPivot[DepAirport],MATCH($C1506,RoutesPivot[[RouteID]:[RouteID]],0))</f>
        <v>ORD</v>
      </c>
      <c r="N1506" t="str">
        <f>INDEX(RoutesPivot[AirportID],MATCH($C1506,RoutesPivot[[RouteID]:[RouteID]],0))</f>
        <v>LGA</v>
      </c>
      <c r="O1506">
        <f>INDEX(RoutesPivot[Distance],MATCH($C1506,RoutesPivot[[RouteID]:[RouteID]],0))</f>
        <v>610</v>
      </c>
      <c r="P1506">
        <f>INDEX(RoutesPivot[ListPrice],MATCH($C1506,RoutesPivot[[RouteID]:[RouteID]],0))</f>
        <v>275</v>
      </c>
      <c r="Q1506" t="str">
        <f>INDEX(AirportPivot[AirportName],MATCH($N1506,AirportPivot[[AirportID]:[AirportID]],0))</f>
        <v>Laguardia</v>
      </c>
      <c r="R1506">
        <f>INDEX(AirportPivot[Gates (number of available)],MATCH($N1506,AirportPivot[[AirportID]:[AirportID]],0))</f>
        <v>66</v>
      </c>
    </row>
    <row r="1507" spans="1:18" x14ac:dyDescent="0.25">
      <c r="A1507" s="3" t="s">
        <v>1539</v>
      </c>
      <c r="B1507" s="12">
        <v>42339</v>
      </c>
      <c r="C1507" s="4" t="s">
        <v>86</v>
      </c>
      <c r="D1507" s="4">
        <v>2.2999999999999998</v>
      </c>
      <c r="E1507" s="4">
        <v>31</v>
      </c>
      <c r="F1507" s="5">
        <v>0.29166666666666669</v>
      </c>
      <c r="G1507" s="6">
        <v>115</v>
      </c>
      <c r="H1507" s="7">
        <v>21275</v>
      </c>
      <c r="I1507" s="7">
        <f>FlightsPivot[[#This Row],[Total Fare]]*10%</f>
        <v>2127.5</v>
      </c>
      <c r="J1507" s="7">
        <f>FlightsPivot[[#This Row],[Total Fare]]+FlightsPivot[[#This Row],[10% tax ]]</f>
        <v>23402.5</v>
      </c>
      <c r="K1507" s="4">
        <v>12</v>
      </c>
      <c r="L1507" s="4">
        <v>2015</v>
      </c>
      <c r="M1507" t="str">
        <f>INDEX(RoutesPivot[DepAirport],MATCH($C1507,RoutesPivot[[RouteID]:[RouteID]],0))</f>
        <v>ORD</v>
      </c>
      <c r="N1507" t="str">
        <f>INDEX(RoutesPivot[AirportID],MATCH($C1507,RoutesPivot[[RouteID]:[RouteID]],0))</f>
        <v>DTW</v>
      </c>
      <c r="O1507">
        <f>INDEX(RoutesPivot[Distance],MATCH($C1507,RoutesPivot[[RouteID]:[RouteID]],0))</f>
        <v>200</v>
      </c>
      <c r="P1507">
        <f>INDEX(RoutesPivot[ListPrice],MATCH($C1507,RoutesPivot[[RouteID]:[RouteID]],0))</f>
        <v>115</v>
      </c>
      <c r="Q1507" t="str">
        <f>INDEX(AirportPivot[AirportName],MATCH($N1507,AirportPivot[[AirportID]:[AirportID]],0))</f>
        <v>Detroit Metropolitan Wayne County</v>
      </c>
      <c r="R1507">
        <f>INDEX(AirportPivot[Gates (number of available)],MATCH($N1507,AirportPivot[[AirportID]:[AirportID]],0))</f>
        <v>60</v>
      </c>
    </row>
    <row r="1508" spans="1:18" x14ac:dyDescent="0.25">
      <c r="A1508" s="3" t="s">
        <v>1540</v>
      </c>
      <c r="B1508" s="12">
        <v>42362</v>
      </c>
      <c r="C1508" s="4" t="s">
        <v>30</v>
      </c>
      <c r="D1508" s="4">
        <v>3.3</v>
      </c>
      <c r="E1508" s="4">
        <v>120</v>
      </c>
      <c r="F1508" s="5">
        <v>0.35416666666666669</v>
      </c>
      <c r="G1508" s="6">
        <v>350</v>
      </c>
      <c r="H1508" s="7">
        <v>64750</v>
      </c>
      <c r="I1508" s="7">
        <f>FlightsPivot[[#This Row],[Total Fare]]*10%</f>
        <v>6475</v>
      </c>
      <c r="J1508" s="7">
        <f>FlightsPivot[[#This Row],[Total Fare]]+FlightsPivot[[#This Row],[10% tax ]]</f>
        <v>71225</v>
      </c>
      <c r="K1508" s="4">
        <v>12</v>
      </c>
      <c r="L1508" s="4">
        <v>2015</v>
      </c>
      <c r="M1508" t="str">
        <f>INDEX(RoutesPivot[DepAirport],MATCH($C1508,RoutesPivot[[RouteID]:[RouteID]],0))</f>
        <v>ORD</v>
      </c>
      <c r="N1508" t="str">
        <f>INDEX(RoutesPivot[AirportID],MATCH($C1508,RoutesPivot[[RouteID]:[RouteID]],0))</f>
        <v>MCO</v>
      </c>
      <c r="O1508">
        <f>INDEX(RoutesPivot[Distance],MATCH($C1508,RoutesPivot[[RouteID]:[RouteID]],0))</f>
        <v>850</v>
      </c>
      <c r="P1508">
        <f>INDEX(RoutesPivot[ListPrice],MATCH($C1508,RoutesPivot[[RouteID]:[RouteID]],0))</f>
        <v>250</v>
      </c>
      <c r="Q1508" t="str">
        <f>INDEX(AirportPivot[AirportName],MATCH($N1508,AirportPivot[[AirportID]:[AirportID]],0))</f>
        <v>Orlando International</v>
      </c>
      <c r="R1508">
        <f>INDEX(AirportPivot[Gates (number of available)],MATCH($N1508,AirportPivot[[AirportID]:[AirportID]],0))</f>
        <v>67</v>
      </c>
    </row>
    <row r="1509" spans="1:18" x14ac:dyDescent="0.25">
      <c r="A1509" s="3" t="s">
        <v>1541</v>
      </c>
      <c r="B1509" s="12">
        <v>42088</v>
      </c>
      <c r="C1509" s="4" t="s">
        <v>11</v>
      </c>
      <c r="D1509" s="4">
        <v>3</v>
      </c>
      <c r="E1509" s="4">
        <v>142</v>
      </c>
      <c r="F1509" s="5">
        <v>0.79166666666666663</v>
      </c>
      <c r="G1509" s="6">
        <v>300</v>
      </c>
      <c r="H1509" s="7">
        <v>55500</v>
      </c>
      <c r="I1509" s="7">
        <f>FlightsPivot[[#This Row],[Total Fare]]*10%</f>
        <v>5550</v>
      </c>
      <c r="J1509" s="7">
        <f>FlightsPivot[[#This Row],[Total Fare]]+FlightsPivot[[#This Row],[10% tax ]]</f>
        <v>61050</v>
      </c>
      <c r="K1509" s="4">
        <v>3</v>
      </c>
      <c r="L1509" s="4">
        <v>2015</v>
      </c>
      <c r="M1509" t="str">
        <f>INDEX(RoutesPivot[DepAirport],MATCH($C1509,RoutesPivot[[RouteID]:[RouteID]],0))</f>
        <v>ORD</v>
      </c>
      <c r="N1509" t="str">
        <f>INDEX(RoutesPivot[AirportID],MATCH($C1509,RoutesPivot[[RouteID]:[RouteID]],0))</f>
        <v>BOS</v>
      </c>
      <c r="O1509">
        <f>INDEX(RoutesPivot[Distance],MATCH($C1509,RoutesPivot[[RouteID]:[RouteID]],0))</f>
        <v>730</v>
      </c>
      <c r="P1509">
        <f>INDEX(RoutesPivot[ListPrice],MATCH($C1509,RoutesPivot[[RouteID]:[RouteID]],0))</f>
        <v>300</v>
      </c>
      <c r="Q1509" t="str">
        <f>INDEX(AirportPivot[AirportName],MATCH($N1509,AirportPivot[[AirportID]:[AirportID]],0))</f>
        <v>General Edward Lawrence Logan International</v>
      </c>
      <c r="R1509">
        <f>INDEX(AirportPivot[Gates (number of available)],MATCH($N1509,AirportPivot[[AirportID]:[AirportID]],0))</f>
        <v>63</v>
      </c>
    </row>
    <row r="1510" spans="1:18" x14ac:dyDescent="0.25">
      <c r="A1510" s="3" t="s">
        <v>1542</v>
      </c>
      <c r="B1510" s="12">
        <v>42083</v>
      </c>
      <c r="C1510" s="4" t="s">
        <v>80</v>
      </c>
      <c r="D1510" s="4">
        <v>2.1</v>
      </c>
      <c r="E1510" s="4">
        <v>88</v>
      </c>
      <c r="F1510" s="5">
        <v>0.70833333333333337</v>
      </c>
      <c r="G1510" s="6">
        <v>300</v>
      </c>
      <c r="H1510" s="7">
        <v>54300</v>
      </c>
      <c r="I1510" s="7">
        <f>FlightsPivot[[#This Row],[Total Fare]]*10%</f>
        <v>5430</v>
      </c>
      <c r="J1510" s="7">
        <f>FlightsPivot[[#This Row],[Total Fare]]+FlightsPivot[[#This Row],[10% tax ]]</f>
        <v>59730</v>
      </c>
      <c r="K1510" s="4">
        <v>3</v>
      </c>
      <c r="L1510" s="4">
        <v>2015</v>
      </c>
      <c r="M1510" t="str">
        <f>INDEX(RoutesPivot[DepAirport],MATCH($C1510,RoutesPivot[[RouteID]:[RouteID]],0))</f>
        <v>ORD</v>
      </c>
      <c r="N1510" t="str">
        <f>INDEX(RoutesPivot[AirportID],MATCH($C1510,RoutesPivot[[RouteID]:[RouteID]],0))</f>
        <v>MIA</v>
      </c>
      <c r="O1510">
        <f>INDEX(RoutesPivot[Distance],MATCH($C1510,RoutesPivot[[RouteID]:[RouteID]],0))</f>
        <v>1000</v>
      </c>
      <c r="P1510">
        <f>INDEX(RoutesPivot[ListPrice],MATCH($C1510,RoutesPivot[[RouteID]:[RouteID]],0))</f>
        <v>300</v>
      </c>
      <c r="Q1510" t="str">
        <f>INDEX(AirportPivot[AirportName],MATCH($N1510,AirportPivot[[AirportID]:[AirportID]],0))</f>
        <v>Miami International</v>
      </c>
      <c r="R1510">
        <f>INDEX(AirportPivot[Gates (number of available)],MATCH($N1510,AirportPivot[[AirportID]:[AirportID]],0))</f>
        <v>80</v>
      </c>
    </row>
    <row r="1511" spans="1:18" x14ac:dyDescent="0.25">
      <c r="A1511" s="3" t="s">
        <v>1543</v>
      </c>
      <c r="B1511" s="12">
        <v>42338</v>
      </c>
      <c r="C1511" s="4" t="s">
        <v>11</v>
      </c>
      <c r="D1511" s="4">
        <v>1.1000000000000001</v>
      </c>
      <c r="E1511" s="4">
        <v>21</v>
      </c>
      <c r="F1511" s="5">
        <v>0.33333333333333331</v>
      </c>
      <c r="G1511" s="6">
        <v>300</v>
      </c>
      <c r="H1511" s="7">
        <v>55500</v>
      </c>
      <c r="I1511" s="7">
        <f>FlightsPivot[[#This Row],[Total Fare]]*10%</f>
        <v>5550</v>
      </c>
      <c r="J1511" s="7">
        <f>FlightsPivot[[#This Row],[Total Fare]]+FlightsPivot[[#This Row],[10% tax ]]</f>
        <v>61050</v>
      </c>
      <c r="K1511" s="4">
        <v>11</v>
      </c>
      <c r="L1511" s="4">
        <v>2015</v>
      </c>
      <c r="M1511" t="str">
        <f>INDEX(RoutesPivot[DepAirport],MATCH($C1511,RoutesPivot[[RouteID]:[RouteID]],0))</f>
        <v>ORD</v>
      </c>
      <c r="N1511" t="str">
        <f>INDEX(RoutesPivot[AirportID],MATCH($C1511,RoutesPivot[[RouteID]:[RouteID]],0))</f>
        <v>BOS</v>
      </c>
      <c r="O1511">
        <f>INDEX(RoutesPivot[Distance],MATCH($C1511,RoutesPivot[[RouteID]:[RouteID]],0))</f>
        <v>730</v>
      </c>
      <c r="P1511">
        <f>INDEX(RoutesPivot[ListPrice],MATCH($C1511,RoutesPivot[[RouteID]:[RouteID]],0))</f>
        <v>300</v>
      </c>
      <c r="Q1511" t="str">
        <f>INDEX(AirportPivot[AirportName],MATCH($N1511,AirportPivot[[AirportID]:[AirportID]],0))</f>
        <v>General Edward Lawrence Logan International</v>
      </c>
      <c r="R1511">
        <f>INDEX(AirportPivot[Gates (number of available)],MATCH($N1511,AirportPivot[[AirportID]:[AirportID]],0))</f>
        <v>63</v>
      </c>
    </row>
    <row r="1512" spans="1:18" x14ac:dyDescent="0.25">
      <c r="A1512" s="3" t="s">
        <v>1544</v>
      </c>
      <c r="B1512" s="12">
        <v>42155</v>
      </c>
      <c r="C1512" s="4" t="s">
        <v>21</v>
      </c>
      <c r="D1512" s="4">
        <v>1.7</v>
      </c>
      <c r="E1512" s="4">
        <v>52</v>
      </c>
      <c r="F1512" s="5">
        <v>0.8125</v>
      </c>
      <c r="G1512" s="6">
        <v>125</v>
      </c>
      <c r="H1512" s="7">
        <v>20625</v>
      </c>
      <c r="I1512" s="7">
        <f>FlightsPivot[[#This Row],[Total Fare]]*10%</f>
        <v>2062.5</v>
      </c>
      <c r="J1512" s="7">
        <f>FlightsPivot[[#This Row],[Total Fare]]+FlightsPivot[[#This Row],[10% tax ]]</f>
        <v>22687.5</v>
      </c>
      <c r="K1512" s="4">
        <v>5</v>
      </c>
      <c r="L1512" s="4">
        <v>2015</v>
      </c>
      <c r="M1512" t="str">
        <f>INDEX(RoutesPivot[DepAirport],MATCH($C1512,RoutesPivot[[RouteID]:[RouteID]],0))</f>
        <v>ORD</v>
      </c>
      <c r="N1512" t="str">
        <f>INDEX(RoutesPivot[AirportID],MATCH($C1512,RoutesPivot[[RouteID]:[RouteID]],0))</f>
        <v>CLT</v>
      </c>
      <c r="O1512">
        <f>INDEX(RoutesPivot[Distance],MATCH($C1512,RoutesPivot[[RouteID]:[RouteID]],0))</f>
        <v>700</v>
      </c>
      <c r="P1512">
        <f>INDEX(RoutesPivot[ListPrice],MATCH($C1512,RoutesPivot[[RouteID]:[RouteID]],0))</f>
        <v>125</v>
      </c>
      <c r="Q1512" t="str">
        <f>INDEX(AirportPivot[AirportName],MATCH($N1512,AirportPivot[[AirportID]:[AirportID]],0))</f>
        <v>Charlotte/Douglas International</v>
      </c>
      <c r="R1512">
        <f>INDEX(AirportPivot[Gates (number of available)],MATCH($N1512,AirportPivot[[AirportID]:[AirportID]],0))</f>
        <v>65</v>
      </c>
    </row>
    <row r="1513" spans="1:18" x14ac:dyDescent="0.25">
      <c r="A1513" s="3" t="s">
        <v>1545</v>
      </c>
      <c r="B1513" s="12">
        <v>41833</v>
      </c>
      <c r="C1513" s="4" t="s">
        <v>23</v>
      </c>
      <c r="D1513" s="4">
        <v>2.6</v>
      </c>
      <c r="E1513" s="4">
        <v>86</v>
      </c>
      <c r="F1513" s="5">
        <v>0.29166666666666669</v>
      </c>
      <c r="G1513" s="6">
        <v>330</v>
      </c>
      <c r="H1513" s="7">
        <v>59730</v>
      </c>
      <c r="I1513" s="7">
        <f>FlightsPivot[[#This Row],[Total Fare]]*10%</f>
        <v>5973</v>
      </c>
      <c r="J1513" s="7">
        <f>FlightsPivot[[#This Row],[Total Fare]]+FlightsPivot[[#This Row],[10% tax ]]</f>
        <v>65703</v>
      </c>
      <c r="K1513" s="4">
        <v>7</v>
      </c>
      <c r="L1513" s="4">
        <v>2014</v>
      </c>
      <c r="M1513" t="str">
        <f>INDEX(RoutesPivot[DepAirport],MATCH($C1513,RoutesPivot[[RouteID]:[RouteID]],0))</f>
        <v>ORD</v>
      </c>
      <c r="N1513" t="str">
        <f>INDEX(RoutesPivot[AirportID],MATCH($C1513,RoutesPivot[[RouteID]:[RouteID]],0))</f>
        <v>DEN</v>
      </c>
      <c r="O1513">
        <f>INDEX(RoutesPivot[Distance],MATCH($C1513,RoutesPivot[[RouteID]:[RouteID]],0))</f>
        <v>800</v>
      </c>
      <c r="P1513">
        <f>INDEX(RoutesPivot[ListPrice],MATCH($C1513,RoutesPivot[[RouteID]:[RouteID]],0))</f>
        <v>300</v>
      </c>
      <c r="Q1513" t="str">
        <f>INDEX(AirportPivot[AirportName],MATCH($N1513,AirportPivot[[AirportID]:[AirportID]],0))</f>
        <v>Denver International</v>
      </c>
      <c r="R1513">
        <f>INDEX(AirportPivot[Gates (number of available)],MATCH($N1513,AirportPivot[[AirportID]:[AirportID]],0))</f>
        <v>75</v>
      </c>
    </row>
    <row r="1514" spans="1:18" x14ac:dyDescent="0.25">
      <c r="A1514" s="3" t="s">
        <v>1546</v>
      </c>
      <c r="B1514" s="12">
        <v>41873</v>
      </c>
      <c r="C1514" s="4" t="s">
        <v>17</v>
      </c>
      <c r="D1514" s="4">
        <v>4.0999999999999996</v>
      </c>
      <c r="E1514" s="4">
        <v>156</v>
      </c>
      <c r="F1514" s="5">
        <v>0.77083333333333337</v>
      </c>
      <c r="G1514" s="6">
        <v>385</v>
      </c>
      <c r="H1514" s="7">
        <v>63525</v>
      </c>
      <c r="I1514" s="7">
        <f>FlightsPivot[[#This Row],[Total Fare]]*10%</f>
        <v>6352.5</v>
      </c>
      <c r="J1514" s="7">
        <f>FlightsPivot[[#This Row],[Total Fare]]+FlightsPivot[[#This Row],[10% tax ]]</f>
        <v>69877.5</v>
      </c>
      <c r="K1514" s="4">
        <v>8</v>
      </c>
      <c r="L1514" s="4">
        <v>2014</v>
      </c>
      <c r="M1514" t="str">
        <f>INDEX(RoutesPivot[DepAirport],MATCH($C1514,RoutesPivot[[RouteID]:[RouteID]],0))</f>
        <v>ORD</v>
      </c>
      <c r="N1514" t="str">
        <f>INDEX(RoutesPivot[AirportID],MATCH($C1514,RoutesPivot[[RouteID]:[RouteID]],0))</f>
        <v>LAX</v>
      </c>
      <c r="O1514">
        <f>INDEX(RoutesPivot[Distance],MATCH($C1514,RoutesPivot[[RouteID]:[RouteID]],0))</f>
        <v>1518</v>
      </c>
      <c r="P1514">
        <f>INDEX(RoutesPivot[ListPrice],MATCH($C1514,RoutesPivot[[RouteID]:[RouteID]],0))</f>
        <v>350</v>
      </c>
      <c r="Q1514" t="str">
        <f>INDEX(AirportPivot[AirportName],MATCH($N1514,AirportPivot[[AirportID]:[AirportID]],0))</f>
        <v>Los Angeles International</v>
      </c>
      <c r="R1514">
        <f>INDEX(AirportPivot[Gates (number of available)],MATCH($N1514,AirportPivot[[AirportID]:[AirportID]],0))</f>
        <v>86</v>
      </c>
    </row>
    <row r="1515" spans="1:18" x14ac:dyDescent="0.25">
      <c r="A1515" s="3" t="s">
        <v>1547</v>
      </c>
      <c r="B1515" s="12">
        <v>42241</v>
      </c>
      <c r="C1515" s="4" t="s">
        <v>50</v>
      </c>
      <c r="D1515" s="4">
        <v>1.4</v>
      </c>
      <c r="E1515" s="4">
        <v>80</v>
      </c>
      <c r="F1515" s="5">
        <v>0.70833333333333337</v>
      </c>
      <c r="G1515" s="6">
        <v>302.5</v>
      </c>
      <c r="H1515" s="7">
        <v>54752.5</v>
      </c>
      <c r="I1515" s="7">
        <f>FlightsPivot[[#This Row],[Total Fare]]*10%</f>
        <v>5475.25</v>
      </c>
      <c r="J1515" s="7">
        <f>FlightsPivot[[#This Row],[Total Fare]]+FlightsPivot[[#This Row],[10% tax ]]</f>
        <v>60227.75</v>
      </c>
      <c r="K1515" s="4">
        <v>8</v>
      </c>
      <c r="L1515" s="4">
        <v>2015</v>
      </c>
      <c r="M1515" t="str">
        <f>INDEX(RoutesPivot[DepAirport],MATCH($C1515,RoutesPivot[[RouteID]:[RouteID]],0))</f>
        <v>ORD</v>
      </c>
      <c r="N1515" t="str">
        <f>INDEX(RoutesPivot[AirportID],MATCH($C1515,RoutesPivot[[RouteID]:[RouteID]],0))</f>
        <v>LGA</v>
      </c>
      <c r="O1515">
        <f>INDEX(RoutesPivot[Distance],MATCH($C1515,RoutesPivot[[RouteID]:[RouteID]],0))</f>
        <v>610</v>
      </c>
      <c r="P1515">
        <f>INDEX(RoutesPivot[ListPrice],MATCH($C1515,RoutesPivot[[RouteID]:[RouteID]],0))</f>
        <v>275</v>
      </c>
      <c r="Q1515" t="str">
        <f>INDEX(AirportPivot[AirportName],MATCH($N1515,AirportPivot[[AirportID]:[AirportID]],0))</f>
        <v>Laguardia</v>
      </c>
      <c r="R1515">
        <f>INDEX(AirportPivot[Gates (number of available)],MATCH($N1515,AirportPivot[[AirportID]:[AirportID]],0))</f>
        <v>66</v>
      </c>
    </row>
    <row r="1516" spans="1:18" x14ac:dyDescent="0.25">
      <c r="A1516" s="3" t="s">
        <v>1548</v>
      </c>
      <c r="B1516" s="12">
        <v>42321</v>
      </c>
      <c r="C1516" s="4" t="s">
        <v>19</v>
      </c>
      <c r="D1516" s="4">
        <v>1.8</v>
      </c>
      <c r="E1516" s="4">
        <v>208</v>
      </c>
      <c r="F1516" s="5">
        <v>0.33333333333333331</v>
      </c>
      <c r="G1516" s="6">
        <v>200</v>
      </c>
      <c r="H1516" s="7">
        <v>33000</v>
      </c>
      <c r="I1516" s="7">
        <f>FlightsPivot[[#This Row],[Total Fare]]*10%</f>
        <v>3300</v>
      </c>
      <c r="J1516" s="7">
        <f>FlightsPivot[[#This Row],[Total Fare]]+FlightsPivot[[#This Row],[10% tax ]]</f>
        <v>36300</v>
      </c>
      <c r="K1516" s="4">
        <v>11</v>
      </c>
      <c r="L1516" s="4">
        <v>2015</v>
      </c>
      <c r="M1516" t="str">
        <f>INDEX(RoutesPivot[DepAirport],MATCH($C1516,RoutesPivot[[RouteID]:[RouteID]],0))</f>
        <v>ORD</v>
      </c>
      <c r="N1516" t="str">
        <f>INDEX(RoutesPivot[AirportID],MATCH($C1516,RoutesPivot[[RouteID]:[RouteID]],0))</f>
        <v>IAH</v>
      </c>
      <c r="O1516">
        <f>INDEX(RoutesPivot[Distance],MATCH($C1516,RoutesPivot[[RouteID]:[RouteID]],0))</f>
        <v>800</v>
      </c>
      <c r="P1516">
        <f>INDEX(RoutesPivot[ListPrice],MATCH($C1516,RoutesPivot[[RouteID]:[RouteID]],0))</f>
        <v>200</v>
      </c>
      <c r="Q1516" t="str">
        <f>INDEX(AirportPivot[AirportName],MATCH($N1516,AirportPivot[[AirportID]:[AirportID]],0))</f>
        <v>George Bush Intercontinental/Houston</v>
      </c>
      <c r="R1516">
        <f>INDEX(AirportPivot[Gates (number of available)],MATCH($N1516,AirportPivot[[AirportID]:[AirportID]],0))</f>
        <v>80</v>
      </c>
    </row>
    <row r="1517" spans="1:18" x14ac:dyDescent="0.25">
      <c r="A1517" s="3" t="s">
        <v>1549</v>
      </c>
      <c r="B1517" s="12">
        <v>41894</v>
      </c>
      <c r="C1517" s="4" t="s">
        <v>21</v>
      </c>
      <c r="D1517" s="4">
        <v>2.1</v>
      </c>
      <c r="E1517" s="4">
        <v>12</v>
      </c>
      <c r="F1517" s="5">
        <v>0.33333333333333331</v>
      </c>
      <c r="G1517" s="6">
        <v>125</v>
      </c>
      <c r="H1517" s="7">
        <v>23125</v>
      </c>
      <c r="I1517" s="7">
        <f>FlightsPivot[[#This Row],[Total Fare]]*10%</f>
        <v>2312.5</v>
      </c>
      <c r="J1517" s="7">
        <f>FlightsPivot[[#This Row],[Total Fare]]+FlightsPivot[[#This Row],[10% tax ]]</f>
        <v>25437.5</v>
      </c>
      <c r="K1517" s="4">
        <v>9</v>
      </c>
      <c r="L1517" s="4">
        <v>2014</v>
      </c>
      <c r="M1517" t="str">
        <f>INDEX(RoutesPivot[DepAirport],MATCH($C1517,RoutesPivot[[RouteID]:[RouteID]],0))</f>
        <v>ORD</v>
      </c>
      <c r="N1517" t="str">
        <f>INDEX(RoutesPivot[AirportID],MATCH($C1517,RoutesPivot[[RouteID]:[RouteID]],0))</f>
        <v>CLT</v>
      </c>
      <c r="O1517">
        <f>INDEX(RoutesPivot[Distance],MATCH($C1517,RoutesPivot[[RouteID]:[RouteID]],0))</f>
        <v>700</v>
      </c>
      <c r="P1517">
        <f>INDEX(RoutesPivot[ListPrice],MATCH($C1517,RoutesPivot[[RouteID]:[RouteID]],0))</f>
        <v>125</v>
      </c>
      <c r="Q1517" t="str">
        <f>INDEX(AirportPivot[AirportName],MATCH($N1517,AirportPivot[[AirportID]:[AirportID]],0))</f>
        <v>Charlotte/Douglas International</v>
      </c>
      <c r="R1517">
        <f>INDEX(AirportPivot[Gates (number of available)],MATCH($N1517,AirportPivot[[AirportID]:[AirportID]],0))</f>
        <v>65</v>
      </c>
    </row>
    <row r="1518" spans="1:18" x14ac:dyDescent="0.25">
      <c r="A1518" s="3" t="s">
        <v>1550</v>
      </c>
      <c r="B1518" s="12">
        <v>41900</v>
      </c>
      <c r="C1518" s="4" t="s">
        <v>83</v>
      </c>
      <c r="D1518" s="4">
        <v>2.7</v>
      </c>
      <c r="E1518" s="4">
        <v>54</v>
      </c>
      <c r="F1518" s="5">
        <v>0.3125</v>
      </c>
      <c r="G1518" s="6">
        <v>240</v>
      </c>
      <c r="H1518" s="7">
        <v>39600</v>
      </c>
      <c r="I1518" s="7">
        <f>FlightsPivot[[#This Row],[Total Fare]]*10%</f>
        <v>3960</v>
      </c>
      <c r="J1518" s="7">
        <f>FlightsPivot[[#This Row],[Total Fare]]+FlightsPivot[[#This Row],[10% tax ]]</f>
        <v>43560</v>
      </c>
      <c r="K1518" s="4">
        <v>9</v>
      </c>
      <c r="L1518" s="4">
        <v>2014</v>
      </c>
      <c r="M1518" t="str">
        <f>INDEX(RoutesPivot[DepAirport],MATCH($C1518,RoutesPivot[[RouteID]:[RouteID]],0))</f>
        <v>ORD</v>
      </c>
      <c r="N1518" t="str">
        <f>INDEX(RoutesPivot[AirportID],MATCH($C1518,RoutesPivot[[RouteID]:[RouteID]],0))</f>
        <v>BWI</v>
      </c>
      <c r="O1518">
        <f>INDEX(RoutesPivot[Distance],MATCH($C1518,RoutesPivot[[RouteID]:[RouteID]],0))</f>
        <v>520</v>
      </c>
      <c r="P1518">
        <f>INDEX(RoutesPivot[ListPrice],MATCH($C1518,RoutesPivot[[RouteID]:[RouteID]],0))</f>
        <v>240</v>
      </c>
      <c r="Q1518" t="str">
        <f>INDEX(AirportPivot[AirportName],MATCH($N1518,AirportPivot[[AirportID]:[AirportID]],0))</f>
        <v>Baltimore/Washington International Thurgood Marshall</v>
      </c>
      <c r="R1518">
        <f>INDEX(AirportPivot[Gates (number of available)],MATCH($N1518,AirportPivot[[AirportID]:[AirportID]],0))</f>
        <v>58</v>
      </c>
    </row>
    <row r="1519" spans="1:18" x14ac:dyDescent="0.25">
      <c r="A1519" s="3" t="s">
        <v>1551</v>
      </c>
      <c r="B1519" s="12">
        <v>41976</v>
      </c>
      <c r="C1519" s="4" t="s">
        <v>11</v>
      </c>
      <c r="D1519" s="4">
        <v>2.2999999999999998</v>
      </c>
      <c r="E1519" s="4">
        <v>136</v>
      </c>
      <c r="F1519" s="5">
        <v>0.45833333333333331</v>
      </c>
      <c r="G1519" s="6">
        <v>300</v>
      </c>
      <c r="H1519" s="7">
        <v>55500</v>
      </c>
      <c r="I1519" s="7">
        <f>FlightsPivot[[#This Row],[Total Fare]]*10%</f>
        <v>5550</v>
      </c>
      <c r="J1519" s="7">
        <f>FlightsPivot[[#This Row],[Total Fare]]+FlightsPivot[[#This Row],[10% tax ]]</f>
        <v>61050</v>
      </c>
      <c r="K1519" s="4">
        <v>12</v>
      </c>
      <c r="L1519" s="4">
        <v>2014</v>
      </c>
      <c r="M1519" t="str">
        <f>INDEX(RoutesPivot[DepAirport],MATCH($C1519,RoutesPivot[[RouteID]:[RouteID]],0))</f>
        <v>ORD</v>
      </c>
      <c r="N1519" t="str">
        <f>INDEX(RoutesPivot[AirportID],MATCH($C1519,RoutesPivot[[RouteID]:[RouteID]],0))</f>
        <v>BOS</v>
      </c>
      <c r="O1519">
        <f>INDEX(RoutesPivot[Distance],MATCH($C1519,RoutesPivot[[RouteID]:[RouteID]],0))</f>
        <v>730</v>
      </c>
      <c r="P1519">
        <f>INDEX(RoutesPivot[ListPrice],MATCH($C1519,RoutesPivot[[RouteID]:[RouteID]],0))</f>
        <v>300</v>
      </c>
      <c r="Q1519" t="str">
        <f>INDEX(AirportPivot[AirportName],MATCH($N1519,AirportPivot[[AirportID]:[AirportID]],0))</f>
        <v>General Edward Lawrence Logan International</v>
      </c>
      <c r="R1519">
        <f>INDEX(AirportPivot[Gates (number of available)],MATCH($N1519,AirportPivot[[AirportID]:[AirportID]],0))</f>
        <v>63</v>
      </c>
    </row>
    <row r="1520" spans="1:18" x14ac:dyDescent="0.25">
      <c r="A1520" s="3" t="s">
        <v>1552</v>
      </c>
      <c r="B1520" s="12">
        <v>42162</v>
      </c>
      <c r="C1520" s="4" t="s">
        <v>47</v>
      </c>
      <c r="D1520" s="4">
        <v>2.8</v>
      </c>
      <c r="E1520" s="4">
        <v>197</v>
      </c>
      <c r="F1520" s="5">
        <v>0.72916666666666663</v>
      </c>
      <c r="G1520" s="6">
        <v>275</v>
      </c>
      <c r="H1520" s="7">
        <v>45375</v>
      </c>
      <c r="I1520" s="7">
        <f>FlightsPivot[[#This Row],[Total Fare]]*10%</f>
        <v>4537.5</v>
      </c>
      <c r="J1520" s="7">
        <f>FlightsPivot[[#This Row],[Total Fare]]+FlightsPivot[[#This Row],[10% tax ]]</f>
        <v>49912.5</v>
      </c>
      <c r="K1520" s="4">
        <v>6</v>
      </c>
      <c r="L1520" s="4">
        <v>2015</v>
      </c>
      <c r="M1520" t="str">
        <f>INDEX(RoutesPivot[DepAirport],MATCH($C1520,RoutesPivot[[RouteID]:[RouteID]],0))</f>
        <v>ORD</v>
      </c>
      <c r="N1520" t="str">
        <f>INDEX(RoutesPivot[AirportID],MATCH($C1520,RoutesPivot[[RouteID]:[RouteID]],0))</f>
        <v>PHX</v>
      </c>
      <c r="O1520">
        <f>INDEX(RoutesPivot[Distance],MATCH($C1520,RoutesPivot[[RouteID]:[RouteID]],0))</f>
        <v>1200</v>
      </c>
      <c r="P1520">
        <f>INDEX(RoutesPivot[ListPrice],MATCH($C1520,RoutesPivot[[RouteID]:[RouteID]],0))</f>
        <v>250</v>
      </c>
      <c r="Q1520" t="str">
        <f>INDEX(AirportPivot[AirportName],MATCH($N1520,AirportPivot[[AirportID]:[AirportID]],0))</f>
        <v>Phoenix Sky Harbor International</v>
      </c>
      <c r="R1520">
        <f>INDEX(AirportPivot[Gates (number of available)],MATCH($N1520,AirportPivot[[AirportID]:[AirportID]],0))</f>
        <v>60</v>
      </c>
    </row>
    <row r="1521" spans="1:18" x14ac:dyDescent="0.25">
      <c r="A1521" s="3" t="s">
        <v>1553</v>
      </c>
      <c r="B1521" s="12">
        <v>42312</v>
      </c>
      <c r="C1521" s="4" t="s">
        <v>98</v>
      </c>
      <c r="D1521" s="4">
        <v>2.8</v>
      </c>
      <c r="E1521" s="4">
        <v>122</v>
      </c>
      <c r="F1521" s="5">
        <v>0.70833333333333337</v>
      </c>
      <c r="G1521" s="6">
        <v>275</v>
      </c>
      <c r="H1521" s="7">
        <v>50875</v>
      </c>
      <c r="I1521" s="7">
        <f>FlightsPivot[[#This Row],[Total Fare]]*10%</f>
        <v>5087.5</v>
      </c>
      <c r="J1521" s="7">
        <f>FlightsPivot[[#This Row],[Total Fare]]+FlightsPivot[[#This Row],[10% tax ]]</f>
        <v>55962.5</v>
      </c>
      <c r="K1521" s="4">
        <v>11</v>
      </c>
      <c r="L1521" s="4">
        <v>2015</v>
      </c>
      <c r="M1521" t="str">
        <f>INDEX(RoutesPivot[DepAirport],MATCH($C1521,RoutesPivot[[RouteID]:[RouteID]],0))</f>
        <v>ORD</v>
      </c>
      <c r="N1521" t="str">
        <f>INDEX(RoutesPivot[AirportID],MATCH($C1521,RoutesPivot[[RouteID]:[RouteID]],0))</f>
        <v>PHL</v>
      </c>
      <c r="O1521">
        <f>INDEX(RoutesPivot[Distance],MATCH($C1521,RoutesPivot[[RouteID]:[RouteID]],0))</f>
        <v>580</v>
      </c>
      <c r="P1521">
        <f>INDEX(RoutesPivot[ListPrice],MATCH($C1521,RoutesPivot[[RouteID]:[RouteID]],0))</f>
        <v>275</v>
      </c>
      <c r="Q1521" t="str">
        <f>INDEX(AirportPivot[AirportName],MATCH($N1521,AirportPivot[[AirportID]:[AirportID]],0))</f>
        <v>Philadelphia International</v>
      </c>
      <c r="R1521">
        <f>INDEX(AirportPivot[Gates (number of available)],MATCH($N1521,AirportPivot[[AirportID]:[AirportID]],0))</f>
        <v>89</v>
      </c>
    </row>
    <row r="1522" spans="1:18" x14ac:dyDescent="0.25">
      <c r="A1522" s="3" t="s">
        <v>1554</v>
      </c>
      <c r="B1522" s="12">
        <v>42335</v>
      </c>
      <c r="C1522" s="4" t="s">
        <v>70</v>
      </c>
      <c r="D1522" s="4">
        <v>5</v>
      </c>
      <c r="E1522" s="4">
        <v>104</v>
      </c>
      <c r="F1522" s="5">
        <v>0.72916666666666663</v>
      </c>
      <c r="G1522" s="6">
        <v>412.5</v>
      </c>
      <c r="H1522" s="7">
        <v>76312.5</v>
      </c>
      <c r="I1522" s="7">
        <f>FlightsPivot[[#This Row],[Total Fare]]*10%</f>
        <v>7631.25</v>
      </c>
      <c r="J1522" s="7">
        <f>FlightsPivot[[#This Row],[Total Fare]]+FlightsPivot[[#This Row],[10% tax ]]</f>
        <v>83943.75</v>
      </c>
      <c r="K1522" s="4">
        <v>11</v>
      </c>
      <c r="L1522" s="4">
        <v>2015</v>
      </c>
      <c r="M1522" t="str">
        <f>INDEX(RoutesPivot[DepAirport],MATCH($C1522,RoutesPivot[[RouteID]:[RouteID]],0))</f>
        <v>ORD</v>
      </c>
      <c r="N1522" t="str">
        <f>INDEX(RoutesPivot[AirportID],MATCH($C1522,RoutesPivot[[RouteID]:[RouteID]],0))</f>
        <v>LAS</v>
      </c>
      <c r="O1522">
        <f>INDEX(RoutesPivot[Distance],MATCH($C1522,RoutesPivot[[RouteID]:[RouteID]],0))</f>
        <v>1100</v>
      </c>
      <c r="P1522">
        <f>INDEX(RoutesPivot[ListPrice],MATCH($C1522,RoutesPivot[[RouteID]:[RouteID]],0))</f>
        <v>275</v>
      </c>
      <c r="Q1522" t="str">
        <f>INDEX(AirportPivot[AirportName],MATCH($N1522,AirportPivot[[AirportID]:[AirportID]],0))</f>
        <v>McCarran International</v>
      </c>
      <c r="R1522">
        <f>INDEX(AirportPivot[Gates (number of available)],MATCH($N1522,AirportPivot[[AirportID]:[AirportID]],0))</f>
        <v>68</v>
      </c>
    </row>
    <row r="1523" spans="1:18" x14ac:dyDescent="0.25">
      <c r="A1523" s="3" t="s">
        <v>1555</v>
      </c>
      <c r="B1523" s="12">
        <v>41656</v>
      </c>
      <c r="C1523" s="4" t="s">
        <v>13</v>
      </c>
      <c r="D1523" s="4">
        <v>1.9</v>
      </c>
      <c r="E1523" s="4">
        <v>145</v>
      </c>
      <c r="F1523" s="5">
        <v>0.66666666666666663</v>
      </c>
      <c r="G1523" s="6">
        <v>250</v>
      </c>
      <c r="H1523" s="7">
        <v>46250</v>
      </c>
      <c r="I1523" s="7">
        <f>FlightsPivot[[#This Row],[Total Fare]]*10%</f>
        <v>4625</v>
      </c>
      <c r="J1523" s="7">
        <f>FlightsPivot[[#This Row],[Total Fare]]+FlightsPivot[[#This Row],[10% tax ]]</f>
        <v>50875</v>
      </c>
      <c r="K1523" s="4">
        <v>1</v>
      </c>
      <c r="L1523" s="4">
        <v>2014</v>
      </c>
      <c r="M1523" t="str">
        <f>INDEX(RoutesPivot[DepAirport],MATCH($C1523,RoutesPivot[[RouteID]:[RouteID]],0))</f>
        <v>ORD</v>
      </c>
      <c r="N1523" t="str">
        <f>INDEX(RoutesPivot[AirportID],MATCH($C1523,RoutesPivot[[RouteID]:[RouteID]],0))</f>
        <v>JFK</v>
      </c>
      <c r="O1523">
        <f>INDEX(RoutesPivot[Distance],MATCH($C1523,RoutesPivot[[RouteID]:[RouteID]],0))</f>
        <v>619</v>
      </c>
      <c r="P1523">
        <f>INDEX(RoutesPivot[ListPrice],MATCH($C1523,RoutesPivot[[RouteID]:[RouteID]],0))</f>
        <v>250</v>
      </c>
      <c r="Q1523" t="str">
        <f>INDEX(AirportPivot[AirportName],MATCH($N1523,AirportPivot[[AirportID]:[AirportID]],0))</f>
        <v>John F Kennedy International</v>
      </c>
      <c r="R1523">
        <f>INDEX(AirportPivot[Gates (number of available)],MATCH($N1523,AirportPivot[[AirportID]:[AirportID]],0))</f>
        <v>120</v>
      </c>
    </row>
    <row r="1524" spans="1:18" x14ac:dyDescent="0.25">
      <c r="A1524" s="3" t="s">
        <v>1556</v>
      </c>
      <c r="B1524" s="12">
        <v>42361</v>
      </c>
      <c r="C1524" s="4" t="s">
        <v>15</v>
      </c>
      <c r="D1524" s="4">
        <v>4</v>
      </c>
      <c r="E1524" s="4">
        <v>13</v>
      </c>
      <c r="F1524" s="5">
        <v>0.45833333333333331</v>
      </c>
      <c r="G1524" s="6">
        <v>315</v>
      </c>
      <c r="H1524" s="7">
        <v>58275</v>
      </c>
      <c r="I1524" s="7">
        <f>FlightsPivot[[#This Row],[Total Fare]]*10%</f>
        <v>5827.5</v>
      </c>
      <c r="J1524" s="7">
        <f>FlightsPivot[[#This Row],[Total Fare]]+FlightsPivot[[#This Row],[10% tax ]]</f>
        <v>64102.5</v>
      </c>
      <c r="K1524" s="4">
        <v>12</v>
      </c>
      <c r="L1524" s="4">
        <v>2015</v>
      </c>
      <c r="M1524" t="str">
        <f>INDEX(RoutesPivot[DepAirport],MATCH($C1524,RoutesPivot[[RouteID]:[RouteID]],0))</f>
        <v>ORD</v>
      </c>
      <c r="N1524" t="str">
        <f>INDEX(RoutesPivot[AirportID],MATCH($C1524,RoutesPivot[[RouteID]:[RouteID]],0))</f>
        <v>EWR</v>
      </c>
      <c r="O1524">
        <f>INDEX(RoutesPivot[Distance],MATCH($C1524,RoutesPivot[[RouteID]:[RouteID]],0))</f>
        <v>600</v>
      </c>
      <c r="P1524">
        <f>INDEX(RoutesPivot[ListPrice],MATCH($C1524,RoutesPivot[[RouteID]:[RouteID]],0))</f>
        <v>225</v>
      </c>
      <c r="Q1524" t="str">
        <f>INDEX(AirportPivot[AirportName],MATCH($N1524,AirportPivot[[AirportID]:[AirportID]],0))</f>
        <v>Newark Liberty International</v>
      </c>
      <c r="R1524">
        <f>INDEX(AirportPivot[Gates (number of available)],MATCH($N1524,AirportPivot[[AirportID]:[AirportID]],0))</f>
        <v>82</v>
      </c>
    </row>
    <row r="1525" spans="1:18" x14ac:dyDescent="0.25">
      <c r="A1525" s="3" t="s">
        <v>1557</v>
      </c>
      <c r="B1525" s="12">
        <v>42024</v>
      </c>
      <c r="C1525" s="4" t="s">
        <v>21</v>
      </c>
      <c r="D1525" s="4">
        <v>1.6</v>
      </c>
      <c r="E1525" s="4">
        <v>29</v>
      </c>
      <c r="F1525" s="5">
        <v>0.83333333333333337</v>
      </c>
      <c r="G1525" s="6">
        <v>125</v>
      </c>
      <c r="H1525" s="7">
        <v>23125</v>
      </c>
      <c r="I1525" s="7">
        <f>FlightsPivot[[#This Row],[Total Fare]]*10%</f>
        <v>2312.5</v>
      </c>
      <c r="J1525" s="7">
        <f>FlightsPivot[[#This Row],[Total Fare]]+FlightsPivot[[#This Row],[10% tax ]]</f>
        <v>25437.5</v>
      </c>
      <c r="K1525" s="4">
        <v>1</v>
      </c>
      <c r="L1525" s="4">
        <v>2015</v>
      </c>
      <c r="M1525" t="str">
        <f>INDEX(RoutesPivot[DepAirport],MATCH($C1525,RoutesPivot[[RouteID]:[RouteID]],0))</f>
        <v>ORD</v>
      </c>
      <c r="N1525" t="str">
        <f>INDEX(RoutesPivot[AirportID],MATCH($C1525,RoutesPivot[[RouteID]:[RouteID]],0))</f>
        <v>CLT</v>
      </c>
      <c r="O1525">
        <f>INDEX(RoutesPivot[Distance],MATCH($C1525,RoutesPivot[[RouteID]:[RouteID]],0))</f>
        <v>700</v>
      </c>
      <c r="P1525">
        <f>INDEX(RoutesPivot[ListPrice],MATCH($C1525,RoutesPivot[[RouteID]:[RouteID]],0))</f>
        <v>125</v>
      </c>
      <c r="Q1525" t="str">
        <f>INDEX(AirportPivot[AirportName],MATCH($N1525,AirportPivot[[AirportID]:[AirportID]],0))</f>
        <v>Charlotte/Douglas International</v>
      </c>
      <c r="R1525">
        <f>INDEX(AirportPivot[Gates (number of available)],MATCH($N1525,AirportPivot[[AirportID]:[AirportID]],0))</f>
        <v>65</v>
      </c>
    </row>
    <row r="1526" spans="1:18" x14ac:dyDescent="0.25">
      <c r="A1526" s="3" t="s">
        <v>1558</v>
      </c>
      <c r="B1526" s="12">
        <v>41810</v>
      </c>
      <c r="C1526" s="4" t="s">
        <v>15</v>
      </c>
      <c r="D1526" s="4">
        <v>1.3</v>
      </c>
      <c r="E1526" s="4">
        <v>171</v>
      </c>
      <c r="F1526" s="5">
        <v>0.83333333333333337</v>
      </c>
      <c r="G1526" s="6">
        <v>247.5</v>
      </c>
      <c r="H1526" s="7">
        <v>40837.5</v>
      </c>
      <c r="I1526" s="7">
        <f>FlightsPivot[[#This Row],[Total Fare]]*10%</f>
        <v>4083.75</v>
      </c>
      <c r="J1526" s="7">
        <f>FlightsPivot[[#This Row],[Total Fare]]+FlightsPivot[[#This Row],[10% tax ]]</f>
        <v>44921.25</v>
      </c>
      <c r="K1526" s="4">
        <v>6</v>
      </c>
      <c r="L1526" s="4">
        <v>2014</v>
      </c>
      <c r="M1526" t="str">
        <f>INDEX(RoutesPivot[DepAirport],MATCH($C1526,RoutesPivot[[RouteID]:[RouteID]],0))</f>
        <v>ORD</v>
      </c>
      <c r="N1526" t="str">
        <f>INDEX(RoutesPivot[AirportID],MATCH($C1526,RoutesPivot[[RouteID]:[RouteID]],0))</f>
        <v>EWR</v>
      </c>
      <c r="O1526">
        <f>INDEX(RoutesPivot[Distance],MATCH($C1526,RoutesPivot[[RouteID]:[RouteID]],0))</f>
        <v>600</v>
      </c>
      <c r="P1526">
        <f>INDEX(RoutesPivot[ListPrice],MATCH($C1526,RoutesPivot[[RouteID]:[RouteID]],0))</f>
        <v>225</v>
      </c>
      <c r="Q1526" t="str">
        <f>INDEX(AirportPivot[AirportName],MATCH($N1526,AirportPivot[[AirportID]:[AirportID]],0))</f>
        <v>Newark Liberty International</v>
      </c>
      <c r="R1526">
        <f>INDEX(AirportPivot[Gates (number of available)],MATCH($N1526,AirportPivot[[AirportID]:[AirportID]],0))</f>
        <v>82</v>
      </c>
    </row>
    <row r="1527" spans="1:18" x14ac:dyDescent="0.25">
      <c r="A1527" s="3" t="s">
        <v>1559</v>
      </c>
      <c r="B1527" s="12">
        <v>41930</v>
      </c>
      <c r="C1527" s="4" t="s">
        <v>37</v>
      </c>
      <c r="D1527" s="4">
        <v>1.8</v>
      </c>
      <c r="E1527" s="4">
        <v>128</v>
      </c>
      <c r="F1527" s="5">
        <v>0.35416666666666669</v>
      </c>
      <c r="G1527" s="6">
        <v>350</v>
      </c>
      <c r="H1527" s="7">
        <v>64750</v>
      </c>
      <c r="I1527" s="7">
        <f>FlightsPivot[[#This Row],[Total Fare]]*10%</f>
        <v>6475</v>
      </c>
      <c r="J1527" s="7">
        <f>FlightsPivot[[#This Row],[Total Fare]]+FlightsPivot[[#This Row],[10% tax ]]</f>
        <v>71225</v>
      </c>
      <c r="K1527" s="4">
        <v>10</v>
      </c>
      <c r="L1527" s="4">
        <v>2014</v>
      </c>
      <c r="M1527" t="str">
        <f>INDEX(RoutesPivot[DepAirport],MATCH($C1527,RoutesPivot[[RouteID]:[RouteID]],0))</f>
        <v>ORD</v>
      </c>
      <c r="N1527" t="str">
        <f>INDEX(RoutesPivot[AirportID],MATCH($C1527,RoutesPivot[[RouteID]:[RouteID]],0))</f>
        <v>SEA</v>
      </c>
      <c r="O1527">
        <f>INDEX(RoutesPivot[Distance],MATCH($C1527,RoutesPivot[[RouteID]:[RouteID]],0))</f>
        <v>1500</v>
      </c>
      <c r="P1527">
        <f>INDEX(RoutesPivot[ListPrice],MATCH($C1527,RoutesPivot[[RouteID]:[RouteID]],0))</f>
        <v>350</v>
      </c>
      <c r="Q1527" t="str">
        <f>INDEX(AirportPivot[AirportName],MATCH($N1527,AirportPivot[[AirportID]:[AirportID]],0))</f>
        <v>Seattle-Tacoma International</v>
      </c>
      <c r="R1527">
        <f>INDEX(AirportPivot[Gates (number of available)],MATCH($N1527,AirportPivot[[AirportID]:[AirportID]],0))</f>
        <v>58</v>
      </c>
    </row>
    <row r="1528" spans="1:18" x14ac:dyDescent="0.25">
      <c r="A1528" s="3" t="s">
        <v>1560</v>
      </c>
      <c r="B1528" s="12">
        <v>41996</v>
      </c>
      <c r="C1528" s="4" t="s">
        <v>40</v>
      </c>
      <c r="D1528" s="4">
        <v>3.7</v>
      </c>
      <c r="E1528" s="4">
        <v>52</v>
      </c>
      <c r="F1528" s="5">
        <v>0.72916666666666663</v>
      </c>
      <c r="G1528" s="6">
        <v>161</v>
      </c>
      <c r="H1528" s="7">
        <v>26565</v>
      </c>
      <c r="I1528" s="7">
        <f>FlightsPivot[[#This Row],[Total Fare]]*10%</f>
        <v>2656.5</v>
      </c>
      <c r="J1528" s="7">
        <f>FlightsPivot[[#This Row],[Total Fare]]+FlightsPivot[[#This Row],[10% tax ]]</f>
        <v>29221.5</v>
      </c>
      <c r="K1528" s="4">
        <v>12</v>
      </c>
      <c r="L1528" s="4">
        <v>2014</v>
      </c>
      <c r="M1528" t="str">
        <f>INDEX(RoutesPivot[DepAirport],MATCH($C1528,RoutesPivot[[RouteID]:[RouteID]],0))</f>
        <v>ORD</v>
      </c>
      <c r="N1528" t="str">
        <f>INDEX(RoutesPivot[AirportID],MATCH($C1528,RoutesPivot[[RouteID]:[RouteID]],0))</f>
        <v>MSP</v>
      </c>
      <c r="O1528">
        <f>INDEX(RoutesPivot[Distance],MATCH($C1528,RoutesPivot[[RouteID]:[RouteID]],0))</f>
        <v>300</v>
      </c>
      <c r="P1528">
        <f>INDEX(RoutesPivot[ListPrice],MATCH($C1528,RoutesPivot[[RouteID]:[RouteID]],0))</f>
        <v>115</v>
      </c>
      <c r="Q1528" t="str">
        <f>INDEX(AirportPivot[AirportName],MATCH($N1528,AirportPivot[[AirportID]:[AirportID]],0))</f>
        <v>Minneapolis-St Paul International/Wold-Chamberlain</v>
      </c>
      <c r="R1528">
        <f>INDEX(AirportPivot[Gates (number of available)],MATCH($N1528,AirportPivot[[AirportID]:[AirportID]],0))</f>
        <v>65</v>
      </c>
    </row>
    <row r="1529" spans="1:18" x14ac:dyDescent="0.25">
      <c r="A1529" s="3" t="s">
        <v>1561</v>
      </c>
      <c r="B1529" s="12">
        <v>42341</v>
      </c>
      <c r="C1529" s="4" t="s">
        <v>25</v>
      </c>
      <c r="D1529" s="4">
        <v>3.2</v>
      </c>
      <c r="E1529" s="4">
        <v>126</v>
      </c>
      <c r="F1529" s="5">
        <v>0.375</v>
      </c>
      <c r="G1529" s="6">
        <v>200</v>
      </c>
      <c r="H1529" s="7">
        <v>37000</v>
      </c>
      <c r="I1529" s="7">
        <f>FlightsPivot[[#This Row],[Total Fare]]*10%</f>
        <v>3700</v>
      </c>
      <c r="J1529" s="7">
        <f>FlightsPivot[[#This Row],[Total Fare]]+FlightsPivot[[#This Row],[10% tax ]]</f>
        <v>40700</v>
      </c>
      <c r="K1529" s="4">
        <v>12</v>
      </c>
      <c r="L1529" s="4">
        <v>2015</v>
      </c>
      <c r="M1529" t="str">
        <f>INDEX(RoutesPivot[DepAirport],MATCH($C1529,RoutesPivot[[RouteID]:[RouteID]],0))</f>
        <v>ORD</v>
      </c>
      <c r="N1529" t="str">
        <f>INDEX(RoutesPivot[AirportID],MATCH($C1529,RoutesPivot[[RouteID]:[RouteID]],0))</f>
        <v>DFW</v>
      </c>
      <c r="O1529">
        <f>INDEX(RoutesPivot[Distance],MATCH($C1529,RoutesPivot[[RouteID]:[RouteID]],0))</f>
        <v>700</v>
      </c>
      <c r="P1529">
        <f>INDEX(RoutesPivot[ListPrice],MATCH($C1529,RoutesPivot[[RouteID]:[RouteID]],0))</f>
        <v>200</v>
      </c>
      <c r="Q1529" t="str">
        <f>INDEX(AirportPivot[AirportName],MATCH($N1529,AirportPivot[[AirportID]:[AirportID]],0))</f>
        <v>Dallas/Fort Worth International</v>
      </c>
      <c r="R1529">
        <f>INDEX(AirportPivot[Gates (number of available)],MATCH($N1529,AirportPivot[[AirportID]:[AirportID]],0))</f>
        <v>130</v>
      </c>
    </row>
    <row r="1530" spans="1:18" x14ac:dyDescent="0.25">
      <c r="A1530" s="3" t="s">
        <v>1562</v>
      </c>
      <c r="B1530" s="12">
        <v>41681</v>
      </c>
      <c r="C1530" s="4" t="s">
        <v>15</v>
      </c>
      <c r="D1530" s="4">
        <v>2.4</v>
      </c>
      <c r="E1530" s="4">
        <v>71</v>
      </c>
      <c r="F1530" s="5">
        <v>0.75</v>
      </c>
      <c r="G1530" s="6">
        <v>225</v>
      </c>
      <c r="H1530" s="7">
        <v>40725</v>
      </c>
      <c r="I1530" s="7">
        <f>FlightsPivot[[#This Row],[Total Fare]]*10%</f>
        <v>4072.5</v>
      </c>
      <c r="J1530" s="7">
        <f>FlightsPivot[[#This Row],[Total Fare]]+FlightsPivot[[#This Row],[10% tax ]]</f>
        <v>44797.5</v>
      </c>
      <c r="K1530" s="4">
        <v>2</v>
      </c>
      <c r="L1530" s="4">
        <v>2014</v>
      </c>
      <c r="M1530" t="str">
        <f>INDEX(RoutesPivot[DepAirport],MATCH($C1530,RoutesPivot[[RouteID]:[RouteID]],0))</f>
        <v>ORD</v>
      </c>
      <c r="N1530" t="str">
        <f>INDEX(RoutesPivot[AirportID],MATCH($C1530,RoutesPivot[[RouteID]:[RouteID]],0))</f>
        <v>EWR</v>
      </c>
      <c r="O1530">
        <f>INDEX(RoutesPivot[Distance],MATCH($C1530,RoutesPivot[[RouteID]:[RouteID]],0))</f>
        <v>600</v>
      </c>
      <c r="P1530">
        <f>INDEX(RoutesPivot[ListPrice],MATCH($C1530,RoutesPivot[[RouteID]:[RouteID]],0))</f>
        <v>225</v>
      </c>
      <c r="Q1530" t="str">
        <f>INDEX(AirportPivot[AirportName],MATCH($N1530,AirportPivot[[AirportID]:[AirportID]],0))</f>
        <v>Newark Liberty International</v>
      </c>
      <c r="R1530">
        <f>INDEX(AirportPivot[Gates (number of available)],MATCH($N1530,AirportPivot[[AirportID]:[AirportID]],0))</f>
        <v>82</v>
      </c>
    </row>
    <row r="1531" spans="1:18" x14ac:dyDescent="0.25">
      <c r="A1531" s="3" t="s">
        <v>1563</v>
      </c>
      <c r="B1531" s="12">
        <v>42168</v>
      </c>
      <c r="C1531" s="4" t="s">
        <v>21</v>
      </c>
      <c r="D1531" s="4">
        <v>1.7</v>
      </c>
      <c r="E1531" s="4">
        <v>34</v>
      </c>
      <c r="F1531" s="5">
        <v>0.75</v>
      </c>
      <c r="G1531" s="6">
        <v>137.5</v>
      </c>
      <c r="H1531" s="7">
        <v>25437.5</v>
      </c>
      <c r="I1531" s="7">
        <f>FlightsPivot[[#This Row],[Total Fare]]*10%</f>
        <v>2543.75</v>
      </c>
      <c r="J1531" s="7">
        <f>FlightsPivot[[#This Row],[Total Fare]]+FlightsPivot[[#This Row],[10% tax ]]</f>
        <v>27981.25</v>
      </c>
      <c r="K1531" s="4">
        <v>6</v>
      </c>
      <c r="L1531" s="4">
        <v>2015</v>
      </c>
      <c r="M1531" t="str">
        <f>INDEX(RoutesPivot[DepAirport],MATCH($C1531,RoutesPivot[[RouteID]:[RouteID]],0))</f>
        <v>ORD</v>
      </c>
      <c r="N1531" t="str">
        <f>INDEX(RoutesPivot[AirportID],MATCH($C1531,RoutesPivot[[RouteID]:[RouteID]],0))</f>
        <v>CLT</v>
      </c>
      <c r="O1531">
        <f>INDEX(RoutesPivot[Distance],MATCH($C1531,RoutesPivot[[RouteID]:[RouteID]],0))</f>
        <v>700</v>
      </c>
      <c r="P1531">
        <f>INDEX(RoutesPivot[ListPrice],MATCH($C1531,RoutesPivot[[RouteID]:[RouteID]],0))</f>
        <v>125</v>
      </c>
      <c r="Q1531" t="str">
        <f>INDEX(AirportPivot[AirportName],MATCH($N1531,AirportPivot[[AirportID]:[AirportID]],0))</f>
        <v>Charlotte/Douglas International</v>
      </c>
      <c r="R1531">
        <f>INDEX(AirportPivot[Gates (number of available)],MATCH($N1531,AirportPivot[[AirportID]:[AirportID]],0))</f>
        <v>65</v>
      </c>
    </row>
    <row r="1532" spans="1:18" x14ac:dyDescent="0.25">
      <c r="A1532" s="3" t="s">
        <v>1564</v>
      </c>
      <c r="B1532" s="12">
        <v>41763</v>
      </c>
      <c r="C1532" s="4" t="s">
        <v>19</v>
      </c>
      <c r="D1532" s="4">
        <v>1.2</v>
      </c>
      <c r="E1532" s="4">
        <v>40</v>
      </c>
      <c r="F1532" s="5">
        <v>0.75</v>
      </c>
      <c r="G1532" s="6">
        <v>200</v>
      </c>
      <c r="H1532" s="7">
        <v>33000</v>
      </c>
      <c r="I1532" s="7">
        <f>FlightsPivot[[#This Row],[Total Fare]]*10%</f>
        <v>3300</v>
      </c>
      <c r="J1532" s="7">
        <f>FlightsPivot[[#This Row],[Total Fare]]+FlightsPivot[[#This Row],[10% tax ]]</f>
        <v>36300</v>
      </c>
      <c r="K1532" s="4">
        <v>5</v>
      </c>
      <c r="L1532" s="4">
        <v>2014</v>
      </c>
      <c r="M1532" t="str">
        <f>INDEX(RoutesPivot[DepAirport],MATCH($C1532,RoutesPivot[[RouteID]:[RouteID]],0))</f>
        <v>ORD</v>
      </c>
      <c r="N1532" t="str">
        <f>INDEX(RoutesPivot[AirportID],MATCH($C1532,RoutesPivot[[RouteID]:[RouteID]],0))</f>
        <v>IAH</v>
      </c>
      <c r="O1532">
        <f>INDEX(RoutesPivot[Distance],MATCH($C1532,RoutesPivot[[RouteID]:[RouteID]],0))</f>
        <v>800</v>
      </c>
      <c r="P1532">
        <f>INDEX(RoutesPivot[ListPrice],MATCH($C1532,RoutesPivot[[RouteID]:[RouteID]],0))</f>
        <v>200</v>
      </c>
      <c r="Q1532" t="str">
        <f>INDEX(AirportPivot[AirportName],MATCH($N1532,AirportPivot[[AirportID]:[AirportID]],0))</f>
        <v>George Bush Intercontinental/Houston</v>
      </c>
      <c r="R1532">
        <f>INDEX(AirportPivot[Gates (number of available)],MATCH($N1532,AirportPivot[[AirportID]:[AirportID]],0))</f>
        <v>80</v>
      </c>
    </row>
    <row r="1533" spans="1:18" x14ac:dyDescent="0.25">
      <c r="A1533" s="3" t="s">
        <v>1565</v>
      </c>
      <c r="B1533" s="12">
        <v>42259</v>
      </c>
      <c r="C1533" s="4" t="s">
        <v>25</v>
      </c>
      <c r="D1533" s="4">
        <v>3.1</v>
      </c>
      <c r="E1533" s="4">
        <v>118</v>
      </c>
      <c r="F1533" s="5">
        <v>0.79166666666666663</v>
      </c>
      <c r="G1533" s="6">
        <v>200</v>
      </c>
      <c r="H1533" s="7">
        <v>37000</v>
      </c>
      <c r="I1533" s="7">
        <f>FlightsPivot[[#This Row],[Total Fare]]*10%</f>
        <v>3700</v>
      </c>
      <c r="J1533" s="7">
        <f>FlightsPivot[[#This Row],[Total Fare]]+FlightsPivot[[#This Row],[10% tax ]]</f>
        <v>40700</v>
      </c>
      <c r="K1533" s="4">
        <v>9</v>
      </c>
      <c r="L1533" s="4">
        <v>2015</v>
      </c>
      <c r="M1533" t="str">
        <f>INDEX(RoutesPivot[DepAirport],MATCH($C1533,RoutesPivot[[RouteID]:[RouteID]],0))</f>
        <v>ORD</v>
      </c>
      <c r="N1533" t="str">
        <f>INDEX(RoutesPivot[AirportID],MATCH($C1533,RoutesPivot[[RouteID]:[RouteID]],0))</f>
        <v>DFW</v>
      </c>
      <c r="O1533">
        <f>INDEX(RoutesPivot[Distance],MATCH($C1533,RoutesPivot[[RouteID]:[RouteID]],0))</f>
        <v>700</v>
      </c>
      <c r="P1533">
        <f>INDEX(RoutesPivot[ListPrice],MATCH($C1533,RoutesPivot[[RouteID]:[RouteID]],0))</f>
        <v>200</v>
      </c>
      <c r="Q1533" t="str">
        <f>INDEX(AirportPivot[AirportName],MATCH($N1533,AirportPivot[[AirportID]:[AirportID]],0))</f>
        <v>Dallas/Fort Worth International</v>
      </c>
      <c r="R1533">
        <f>INDEX(AirportPivot[Gates (number of available)],MATCH($N1533,AirportPivot[[AirportID]:[AirportID]],0))</f>
        <v>130</v>
      </c>
    </row>
    <row r="1534" spans="1:18" x14ac:dyDescent="0.25">
      <c r="A1534" s="3" t="s">
        <v>1566</v>
      </c>
      <c r="B1534" s="12">
        <v>41699</v>
      </c>
      <c r="C1534" s="4" t="s">
        <v>13</v>
      </c>
      <c r="D1534" s="4">
        <v>1.7</v>
      </c>
      <c r="E1534" s="4">
        <v>195</v>
      </c>
      <c r="F1534" s="5">
        <v>0.70833333333333337</v>
      </c>
      <c r="G1534" s="6">
        <v>250</v>
      </c>
      <c r="H1534" s="7">
        <v>41250</v>
      </c>
      <c r="I1534" s="7">
        <f>FlightsPivot[[#This Row],[Total Fare]]*10%</f>
        <v>4125</v>
      </c>
      <c r="J1534" s="7">
        <f>FlightsPivot[[#This Row],[Total Fare]]+FlightsPivot[[#This Row],[10% tax ]]</f>
        <v>45375</v>
      </c>
      <c r="K1534" s="4">
        <v>3</v>
      </c>
      <c r="L1534" s="4">
        <v>2014</v>
      </c>
      <c r="M1534" t="str">
        <f>INDEX(RoutesPivot[DepAirport],MATCH($C1534,RoutesPivot[[RouteID]:[RouteID]],0))</f>
        <v>ORD</v>
      </c>
      <c r="N1534" t="str">
        <f>INDEX(RoutesPivot[AirportID],MATCH($C1534,RoutesPivot[[RouteID]:[RouteID]],0))</f>
        <v>JFK</v>
      </c>
      <c r="O1534">
        <f>INDEX(RoutesPivot[Distance],MATCH($C1534,RoutesPivot[[RouteID]:[RouteID]],0))</f>
        <v>619</v>
      </c>
      <c r="P1534">
        <f>INDEX(RoutesPivot[ListPrice],MATCH($C1534,RoutesPivot[[RouteID]:[RouteID]],0))</f>
        <v>250</v>
      </c>
      <c r="Q1534" t="str">
        <f>INDEX(AirportPivot[AirportName],MATCH($N1534,AirportPivot[[AirportID]:[AirportID]],0))</f>
        <v>John F Kennedy International</v>
      </c>
      <c r="R1534">
        <f>INDEX(AirportPivot[Gates (number of available)],MATCH($N1534,AirportPivot[[AirportID]:[AirportID]],0))</f>
        <v>120</v>
      </c>
    </row>
    <row r="1535" spans="1:18" x14ac:dyDescent="0.25">
      <c r="A1535" s="3" t="s">
        <v>1567</v>
      </c>
      <c r="B1535" s="12">
        <v>41791</v>
      </c>
      <c r="C1535" s="4" t="s">
        <v>80</v>
      </c>
      <c r="D1535" s="4">
        <v>2.8</v>
      </c>
      <c r="E1535" s="4">
        <v>105</v>
      </c>
      <c r="F1535" s="5">
        <v>0.70833333333333337</v>
      </c>
      <c r="G1535" s="6">
        <v>330</v>
      </c>
      <c r="H1535" s="7">
        <v>61050</v>
      </c>
      <c r="I1535" s="7">
        <f>FlightsPivot[[#This Row],[Total Fare]]*10%</f>
        <v>6105</v>
      </c>
      <c r="J1535" s="7">
        <f>FlightsPivot[[#This Row],[Total Fare]]+FlightsPivot[[#This Row],[10% tax ]]</f>
        <v>67155</v>
      </c>
      <c r="K1535" s="4">
        <v>6</v>
      </c>
      <c r="L1535" s="4">
        <v>2014</v>
      </c>
      <c r="M1535" t="str">
        <f>INDEX(RoutesPivot[DepAirport],MATCH($C1535,RoutesPivot[[RouteID]:[RouteID]],0))</f>
        <v>ORD</v>
      </c>
      <c r="N1535" t="str">
        <f>INDEX(RoutesPivot[AirportID],MATCH($C1535,RoutesPivot[[RouteID]:[RouteID]],0))</f>
        <v>MIA</v>
      </c>
      <c r="O1535">
        <f>INDEX(RoutesPivot[Distance],MATCH($C1535,RoutesPivot[[RouteID]:[RouteID]],0))</f>
        <v>1000</v>
      </c>
      <c r="P1535">
        <f>INDEX(RoutesPivot[ListPrice],MATCH($C1535,RoutesPivot[[RouteID]:[RouteID]],0))</f>
        <v>300</v>
      </c>
      <c r="Q1535" t="str">
        <f>INDEX(AirportPivot[AirportName],MATCH($N1535,AirportPivot[[AirportID]:[AirportID]],0))</f>
        <v>Miami International</v>
      </c>
      <c r="R1535">
        <f>INDEX(AirportPivot[Gates (number of available)],MATCH($N1535,AirportPivot[[AirportID]:[AirportID]],0))</f>
        <v>80</v>
      </c>
    </row>
    <row r="1536" spans="1:18" x14ac:dyDescent="0.25">
      <c r="A1536" s="3" t="s">
        <v>1568</v>
      </c>
      <c r="B1536" s="12">
        <v>42005</v>
      </c>
      <c r="C1536" s="4" t="s">
        <v>80</v>
      </c>
      <c r="D1536" s="4">
        <v>1.1000000000000001</v>
      </c>
      <c r="E1536" s="4">
        <v>48</v>
      </c>
      <c r="F1536" s="5">
        <v>0.85416666666666663</v>
      </c>
      <c r="G1536" s="6">
        <v>300</v>
      </c>
      <c r="H1536" s="7">
        <v>49500</v>
      </c>
      <c r="I1536" s="7">
        <f>FlightsPivot[[#This Row],[Total Fare]]*10%</f>
        <v>4950</v>
      </c>
      <c r="J1536" s="7">
        <f>FlightsPivot[[#This Row],[Total Fare]]+FlightsPivot[[#This Row],[10% tax ]]</f>
        <v>54450</v>
      </c>
      <c r="K1536" s="4">
        <v>1</v>
      </c>
      <c r="L1536" s="4">
        <v>2015</v>
      </c>
      <c r="M1536" t="str">
        <f>INDEX(RoutesPivot[DepAirport],MATCH($C1536,RoutesPivot[[RouteID]:[RouteID]],0))</f>
        <v>ORD</v>
      </c>
      <c r="N1536" t="str">
        <f>INDEX(RoutesPivot[AirportID],MATCH($C1536,RoutesPivot[[RouteID]:[RouteID]],0))</f>
        <v>MIA</v>
      </c>
      <c r="O1536">
        <f>INDEX(RoutesPivot[Distance],MATCH($C1536,RoutesPivot[[RouteID]:[RouteID]],0))</f>
        <v>1000</v>
      </c>
      <c r="P1536">
        <f>INDEX(RoutesPivot[ListPrice],MATCH($C1536,RoutesPivot[[RouteID]:[RouteID]],0))</f>
        <v>300</v>
      </c>
      <c r="Q1536" t="str">
        <f>INDEX(AirportPivot[AirportName],MATCH($N1536,AirportPivot[[AirportID]:[AirportID]],0))</f>
        <v>Miami International</v>
      </c>
      <c r="R1536">
        <f>INDEX(AirportPivot[Gates (number of available)],MATCH($N1536,AirportPivot[[AirportID]:[AirportID]],0))</f>
        <v>80</v>
      </c>
    </row>
    <row r="1537" spans="1:18" x14ac:dyDescent="0.25">
      <c r="A1537" s="3" t="s">
        <v>1569</v>
      </c>
      <c r="B1537" s="12">
        <v>41985</v>
      </c>
      <c r="C1537" s="4" t="s">
        <v>80</v>
      </c>
      <c r="D1537" s="4">
        <v>1.6</v>
      </c>
      <c r="E1537" s="4">
        <v>6</v>
      </c>
      <c r="F1537" s="5">
        <v>0.375</v>
      </c>
      <c r="G1537" s="6">
        <v>300</v>
      </c>
      <c r="H1537" s="7">
        <v>55500</v>
      </c>
      <c r="I1537" s="7">
        <f>FlightsPivot[[#This Row],[Total Fare]]*10%</f>
        <v>5550</v>
      </c>
      <c r="J1537" s="7">
        <f>FlightsPivot[[#This Row],[Total Fare]]+FlightsPivot[[#This Row],[10% tax ]]</f>
        <v>61050</v>
      </c>
      <c r="K1537" s="4">
        <v>12</v>
      </c>
      <c r="L1537" s="4">
        <v>2014</v>
      </c>
      <c r="M1537" t="str">
        <f>INDEX(RoutesPivot[DepAirport],MATCH($C1537,RoutesPivot[[RouteID]:[RouteID]],0))</f>
        <v>ORD</v>
      </c>
      <c r="N1537" t="str">
        <f>INDEX(RoutesPivot[AirportID],MATCH($C1537,RoutesPivot[[RouteID]:[RouteID]],0))</f>
        <v>MIA</v>
      </c>
      <c r="O1537">
        <f>INDEX(RoutesPivot[Distance],MATCH($C1537,RoutesPivot[[RouteID]:[RouteID]],0))</f>
        <v>1000</v>
      </c>
      <c r="P1537">
        <f>INDEX(RoutesPivot[ListPrice],MATCH($C1537,RoutesPivot[[RouteID]:[RouteID]],0))</f>
        <v>300</v>
      </c>
      <c r="Q1537" t="str">
        <f>INDEX(AirportPivot[AirportName],MATCH($N1537,AirportPivot[[AirportID]:[AirportID]],0))</f>
        <v>Miami International</v>
      </c>
      <c r="R1537">
        <f>INDEX(AirportPivot[Gates (number of available)],MATCH($N1537,AirportPivot[[AirportID]:[AirportID]],0))</f>
        <v>80</v>
      </c>
    </row>
    <row r="1538" spans="1:18" x14ac:dyDescent="0.25">
      <c r="A1538" s="3" t="s">
        <v>1570</v>
      </c>
      <c r="B1538" s="12">
        <v>41640</v>
      </c>
      <c r="C1538" s="4" t="s">
        <v>27</v>
      </c>
      <c r="D1538" s="4">
        <v>6</v>
      </c>
      <c r="E1538" s="4">
        <v>17</v>
      </c>
      <c r="F1538" s="5">
        <v>0.83333333333333337</v>
      </c>
      <c r="G1538" s="6">
        <v>200</v>
      </c>
      <c r="H1538" s="7">
        <v>37000</v>
      </c>
      <c r="I1538" s="7">
        <f>FlightsPivot[[#This Row],[Total Fare]]*10%</f>
        <v>3700</v>
      </c>
      <c r="J1538" s="7">
        <f>FlightsPivot[[#This Row],[Total Fare]]+FlightsPivot[[#This Row],[10% tax ]]</f>
        <v>40700</v>
      </c>
      <c r="K1538" s="4">
        <v>1</v>
      </c>
      <c r="L1538" s="4">
        <v>2014</v>
      </c>
      <c r="M1538" t="str">
        <f>INDEX(RoutesPivot[DepAirport],MATCH($C1538,RoutesPivot[[RouteID]:[RouteID]],0))</f>
        <v>ORD</v>
      </c>
      <c r="N1538" t="str">
        <f>INDEX(RoutesPivot[AirportID],MATCH($C1538,RoutesPivot[[RouteID]:[RouteID]],0))</f>
        <v>ATL</v>
      </c>
      <c r="O1538">
        <f>INDEX(RoutesPivot[Distance],MATCH($C1538,RoutesPivot[[RouteID]:[RouteID]],0))</f>
        <v>510</v>
      </c>
      <c r="P1538">
        <f>INDEX(RoutesPivot[ListPrice],MATCH($C1538,RoutesPivot[[RouteID]:[RouteID]],0))</f>
        <v>200</v>
      </c>
      <c r="Q1538" t="str">
        <f>INDEX(AirportPivot[AirportName],MATCH($N1538,AirportPivot[[AirportID]:[AirportID]],0))</f>
        <v>Hartsfield-Jackson Atlanta International</v>
      </c>
      <c r="R1538">
        <f>INDEX(AirportPivot[Gates (number of available)],MATCH($N1538,AirportPivot[[AirportID]:[AirportID]],0))</f>
        <v>100</v>
      </c>
    </row>
    <row r="1539" spans="1:18" x14ac:dyDescent="0.25">
      <c r="A1539" s="3" t="s">
        <v>1571</v>
      </c>
      <c r="B1539" s="12">
        <v>41662</v>
      </c>
      <c r="C1539" s="4" t="s">
        <v>13</v>
      </c>
      <c r="D1539" s="4">
        <v>1.7</v>
      </c>
      <c r="E1539" s="4">
        <v>34</v>
      </c>
      <c r="F1539" s="5">
        <v>0.875</v>
      </c>
      <c r="G1539" s="6">
        <v>250</v>
      </c>
      <c r="H1539" s="7">
        <v>46250</v>
      </c>
      <c r="I1539" s="7">
        <f>FlightsPivot[[#This Row],[Total Fare]]*10%</f>
        <v>4625</v>
      </c>
      <c r="J1539" s="7">
        <f>FlightsPivot[[#This Row],[Total Fare]]+FlightsPivot[[#This Row],[10% tax ]]</f>
        <v>50875</v>
      </c>
      <c r="K1539" s="4">
        <v>1</v>
      </c>
      <c r="L1539" s="4">
        <v>2014</v>
      </c>
      <c r="M1539" t="str">
        <f>INDEX(RoutesPivot[DepAirport],MATCH($C1539,RoutesPivot[[RouteID]:[RouteID]],0))</f>
        <v>ORD</v>
      </c>
      <c r="N1539" t="str">
        <f>INDEX(RoutesPivot[AirportID],MATCH($C1539,RoutesPivot[[RouteID]:[RouteID]],0))</f>
        <v>JFK</v>
      </c>
      <c r="O1539">
        <f>INDEX(RoutesPivot[Distance],MATCH($C1539,RoutesPivot[[RouteID]:[RouteID]],0))</f>
        <v>619</v>
      </c>
      <c r="P1539">
        <f>INDEX(RoutesPivot[ListPrice],MATCH($C1539,RoutesPivot[[RouteID]:[RouteID]],0))</f>
        <v>250</v>
      </c>
      <c r="Q1539" t="str">
        <f>INDEX(AirportPivot[AirportName],MATCH($N1539,AirportPivot[[AirportID]:[AirportID]],0))</f>
        <v>John F Kennedy International</v>
      </c>
      <c r="R1539">
        <f>INDEX(AirportPivot[Gates (number of available)],MATCH($N1539,AirportPivot[[AirportID]:[AirportID]],0))</f>
        <v>120</v>
      </c>
    </row>
    <row r="1540" spans="1:18" x14ac:dyDescent="0.25">
      <c r="A1540" s="3" t="s">
        <v>1572</v>
      </c>
      <c r="B1540" s="12">
        <v>42024</v>
      </c>
      <c r="C1540" s="4" t="s">
        <v>17</v>
      </c>
      <c r="D1540" s="4">
        <v>2.6</v>
      </c>
      <c r="E1540" s="4">
        <v>111</v>
      </c>
      <c r="F1540" s="5">
        <v>0.79166666666666663</v>
      </c>
      <c r="G1540" s="6">
        <v>350</v>
      </c>
      <c r="H1540" s="7">
        <v>64750</v>
      </c>
      <c r="I1540" s="7">
        <f>FlightsPivot[[#This Row],[Total Fare]]*10%</f>
        <v>6475</v>
      </c>
      <c r="J1540" s="7">
        <f>FlightsPivot[[#This Row],[Total Fare]]+FlightsPivot[[#This Row],[10% tax ]]</f>
        <v>71225</v>
      </c>
      <c r="K1540" s="4">
        <v>1</v>
      </c>
      <c r="L1540" s="4">
        <v>2015</v>
      </c>
      <c r="M1540" t="str">
        <f>INDEX(RoutesPivot[DepAirport],MATCH($C1540,RoutesPivot[[RouteID]:[RouteID]],0))</f>
        <v>ORD</v>
      </c>
      <c r="N1540" t="str">
        <f>INDEX(RoutesPivot[AirportID],MATCH($C1540,RoutesPivot[[RouteID]:[RouteID]],0))</f>
        <v>LAX</v>
      </c>
      <c r="O1540">
        <f>INDEX(RoutesPivot[Distance],MATCH($C1540,RoutesPivot[[RouteID]:[RouteID]],0))</f>
        <v>1518</v>
      </c>
      <c r="P1540">
        <f>INDEX(RoutesPivot[ListPrice],MATCH($C1540,RoutesPivot[[RouteID]:[RouteID]],0))</f>
        <v>350</v>
      </c>
      <c r="Q1540" t="str">
        <f>INDEX(AirportPivot[AirportName],MATCH($N1540,AirportPivot[[AirportID]:[AirportID]],0))</f>
        <v>Los Angeles International</v>
      </c>
      <c r="R1540">
        <f>INDEX(AirportPivot[Gates (number of available)],MATCH($N1540,AirportPivot[[AirportID]:[AirportID]],0))</f>
        <v>86</v>
      </c>
    </row>
    <row r="1541" spans="1:18" x14ac:dyDescent="0.25">
      <c r="A1541" s="3" t="s">
        <v>1573</v>
      </c>
      <c r="B1541" s="12">
        <v>41908</v>
      </c>
      <c r="C1541" s="4" t="s">
        <v>17</v>
      </c>
      <c r="D1541" s="4">
        <v>4.2</v>
      </c>
      <c r="E1541" s="4">
        <v>88</v>
      </c>
      <c r="F1541" s="5">
        <v>0.79166666666666663</v>
      </c>
      <c r="G1541" s="6">
        <v>350</v>
      </c>
      <c r="H1541" s="7">
        <v>63350</v>
      </c>
      <c r="I1541" s="7">
        <f>FlightsPivot[[#This Row],[Total Fare]]*10%</f>
        <v>6335</v>
      </c>
      <c r="J1541" s="7">
        <f>FlightsPivot[[#This Row],[Total Fare]]+FlightsPivot[[#This Row],[10% tax ]]</f>
        <v>69685</v>
      </c>
      <c r="K1541" s="4">
        <v>9</v>
      </c>
      <c r="L1541" s="4">
        <v>2014</v>
      </c>
      <c r="M1541" t="str">
        <f>INDEX(RoutesPivot[DepAirport],MATCH($C1541,RoutesPivot[[RouteID]:[RouteID]],0))</f>
        <v>ORD</v>
      </c>
      <c r="N1541" t="str">
        <f>INDEX(RoutesPivot[AirportID],MATCH($C1541,RoutesPivot[[RouteID]:[RouteID]],0))</f>
        <v>LAX</v>
      </c>
      <c r="O1541">
        <f>INDEX(RoutesPivot[Distance],MATCH($C1541,RoutesPivot[[RouteID]:[RouteID]],0))</f>
        <v>1518</v>
      </c>
      <c r="P1541">
        <f>INDEX(RoutesPivot[ListPrice],MATCH($C1541,RoutesPivot[[RouteID]:[RouteID]],0))</f>
        <v>350</v>
      </c>
      <c r="Q1541" t="str">
        <f>INDEX(AirportPivot[AirportName],MATCH($N1541,AirportPivot[[AirportID]:[AirportID]],0))</f>
        <v>Los Angeles International</v>
      </c>
      <c r="R1541">
        <f>INDEX(AirportPivot[Gates (number of available)],MATCH($N1541,AirportPivot[[AirportID]:[AirportID]],0))</f>
        <v>86</v>
      </c>
    </row>
    <row r="1542" spans="1:18" x14ac:dyDescent="0.25">
      <c r="A1542" s="3" t="s">
        <v>1574</v>
      </c>
      <c r="B1542" s="12">
        <v>42218</v>
      </c>
      <c r="C1542" s="4" t="s">
        <v>27</v>
      </c>
      <c r="D1542" s="4">
        <v>8.6</v>
      </c>
      <c r="E1542" s="4">
        <v>44</v>
      </c>
      <c r="F1542" s="5">
        <v>0.72916666666666663</v>
      </c>
      <c r="G1542" s="6">
        <v>220</v>
      </c>
      <c r="H1542" s="7">
        <v>36300</v>
      </c>
      <c r="I1542" s="7">
        <f>FlightsPivot[[#This Row],[Total Fare]]*10%</f>
        <v>3630</v>
      </c>
      <c r="J1542" s="7">
        <f>FlightsPivot[[#This Row],[Total Fare]]+FlightsPivot[[#This Row],[10% tax ]]</f>
        <v>39930</v>
      </c>
      <c r="K1542" s="4">
        <v>8</v>
      </c>
      <c r="L1542" s="4">
        <v>2015</v>
      </c>
      <c r="M1542" t="str">
        <f>INDEX(RoutesPivot[DepAirport],MATCH($C1542,RoutesPivot[[RouteID]:[RouteID]],0))</f>
        <v>ORD</v>
      </c>
      <c r="N1542" t="str">
        <f>INDEX(RoutesPivot[AirportID],MATCH($C1542,RoutesPivot[[RouteID]:[RouteID]],0))</f>
        <v>ATL</v>
      </c>
      <c r="O1542">
        <f>INDEX(RoutesPivot[Distance],MATCH($C1542,RoutesPivot[[RouteID]:[RouteID]],0))</f>
        <v>510</v>
      </c>
      <c r="P1542">
        <f>INDEX(RoutesPivot[ListPrice],MATCH($C1542,RoutesPivot[[RouteID]:[RouteID]],0))</f>
        <v>200</v>
      </c>
      <c r="Q1542" t="str">
        <f>INDEX(AirportPivot[AirportName],MATCH($N1542,AirportPivot[[AirportID]:[AirportID]],0))</f>
        <v>Hartsfield-Jackson Atlanta International</v>
      </c>
      <c r="R1542">
        <f>INDEX(AirportPivot[Gates (number of available)],MATCH($N1542,AirportPivot[[AirportID]:[AirportID]],0))</f>
        <v>100</v>
      </c>
    </row>
    <row r="1543" spans="1:18" x14ac:dyDescent="0.25">
      <c r="A1543" s="3" t="s">
        <v>1575</v>
      </c>
      <c r="B1543" s="12">
        <v>41871</v>
      </c>
      <c r="C1543" s="4" t="s">
        <v>23</v>
      </c>
      <c r="D1543" s="4">
        <v>1.5</v>
      </c>
      <c r="E1543" s="4">
        <v>12</v>
      </c>
      <c r="F1543" s="5">
        <v>0.29166666666666669</v>
      </c>
      <c r="G1543" s="6">
        <v>330</v>
      </c>
      <c r="H1543" s="7">
        <v>61050</v>
      </c>
      <c r="I1543" s="7">
        <f>FlightsPivot[[#This Row],[Total Fare]]*10%</f>
        <v>6105</v>
      </c>
      <c r="J1543" s="7">
        <f>FlightsPivot[[#This Row],[Total Fare]]+FlightsPivot[[#This Row],[10% tax ]]</f>
        <v>67155</v>
      </c>
      <c r="K1543" s="4">
        <v>8</v>
      </c>
      <c r="L1543" s="4">
        <v>2014</v>
      </c>
      <c r="M1543" t="str">
        <f>INDEX(RoutesPivot[DepAirport],MATCH($C1543,RoutesPivot[[RouteID]:[RouteID]],0))</f>
        <v>ORD</v>
      </c>
      <c r="N1543" t="str">
        <f>INDEX(RoutesPivot[AirportID],MATCH($C1543,RoutesPivot[[RouteID]:[RouteID]],0))</f>
        <v>DEN</v>
      </c>
      <c r="O1543">
        <f>INDEX(RoutesPivot[Distance],MATCH($C1543,RoutesPivot[[RouteID]:[RouteID]],0))</f>
        <v>800</v>
      </c>
      <c r="P1543">
        <f>INDEX(RoutesPivot[ListPrice],MATCH($C1543,RoutesPivot[[RouteID]:[RouteID]],0))</f>
        <v>300</v>
      </c>
      <c r="Q1543" t="str">
        <f>INDEX(AirportPivot[AirportName],MATCH($N1543,AirportPivot[[AirportID]:[AirportID]],0))</f>
        <v>Denver International</v>
      </c>
      <c r="R1543">
        <f>INDEX(AirportPivot[Gates (number of available)],MATCH($N1543,AirportPivot[[AirportID]:[AirportID]],0))</f>
        <v>75</v>
      </c>
    </row>
    <row r="1544" spans="1:18" x14ac:dyDescent="0.25">
      <c r="A1544" s="3" t="s">
        <v>1576</v>
      </c>
      <c r="B1544" s="12">
        <v>42180</v>
      </c>
      <c r="C1544" s="4" t="s">
        <v>27</v>
      </c>
      <c r="D1544" s="4">
        <v>7.8</v>
      </c>
      <c r="E1544" s="4">
        <v>145</v>
      </c>
      <c r="F1544" s="5">
        <v>0.875</v>
      </c>
      <c r="G1544" s="6">
        <v>220</v>
      </c>
      <c r="H1544" s="7">
        <v>40700</v>
      </c>
      <c r="I1544" s="7">
        <f>FlightsPivot[[#This Row],[Total Fare]]*10%</f>
        <v>4070</v>
      </c>
      <c r="J1544" s="7">
        <f>FlightsPivot[[#This Row],[Total Fare]]+FlightsPivot[[#This Row],[10% tax ]]</f>
        <v>44770</v>
      </c>
      <c r="K1544" s="4">
        <v>6</v>
      </c>
      <c r="L1544" s="4">
        <v>2015</v>
      </c>
      <c r="M1544" t="str">
        <f>INDEX(RoutesPivot[DepAirport],MATCH($C1544,RoutesPivot[[RouteID]:[RouteID]],0))</f>
        <v>ORD</v>
      </c>
      <c r="N1544" t="str">
        <f>INDEX(RoutesPivot[AirportID],MATCH($C1544,RoutesPivot[[RouteID]:[RouteID]],0))</f>
        <v>ATL</v>
      </c>
      <c r="O1544">
        <f>INDEX(RoutesPivot[Distance],MATCH($C1544,RoutesPivot[[RouteID]:[RouteID]],0))</f>
        <v>510</v>
      </c>
      <c r="P1544">
        <f>INDEX(RoutesPivot[ListPrice],MATCH($C1544,RoutesPivot[[RouteID]:[RouteID]],0))</f>
        <v>200</v>
      </c>
      <c r="Q1544" t="str">
        <f>INDEX(AirportPivot[AirportName],MATCH($N1544,AirportPivot[[AirportID]:[AirportID]],0))</f>
        <v>Hartsfield-Jackson Atlanta International</v>
      </c>
      <c r="R1544">
        <f>INDEX(AirportPivot[Gates (number of available)],MATCH($N1544,AirportPivot[[AirportID]:[AirportID]],0))</f>
        <v>100</v>
      </c>
    </row>
    <row r="1545" spans="1:18" x14ac:dyDescent="0.25">
      <c r="A1545" s="3" t="s">
        <v>1577</v>
      </c>
      <c r="B1545" s="12">
        <v>42133</v>
      </c>
      <c r="C1545" s="4" t="s">
        <v>33</v>
      </c>
      <c r="D1545" s="4">
        <v>2.1</v>
      </c>
      <c r="E1545" s="4">
        <v>8</v>
      </c>
      <c r="F1545" s="5">
        <v>0.47916666666666669</v>
      </c>
      <c r="G1545" s="6">
        <v>375</v>
      </c>
      <c r="H1545" s="7">
        <v>69375</v>
      </c>
      <c r="I1545" s="7">
        <f>FlightsPivot[[#This Row],[Total Fare]]*10%</f>
        <v>6937.5</v>
      </c>
      <c r="J1545" s="7">
        <f>FlightsPivot[[#This Row],[Total Fare]]+FlightsPivot[[#This Row],[10% tax ]]</f>
        <v>76312.5</v>
      </c>
      <c r="K1545" s="4">
        <v>5</v>
      </c>
      <c r="L1545" s="4">
        <v>2015</v>
      </c>
      <c r="M1545" t="str">
        <f>INDEX(RoutesPivot[DepAirport],MATCH($C1545,RoutesPivot[[RouteID]:[RouteID]],0))</f>
        <v>ORD</v>
      </c>
      <c r="N1545" t="str">
        <f>INDEX(RoutesPivot[AirportID],MATCH($C1545,RoutesPivot[[RouteID]:[RouteID]],0))</f>
        <v>SFO</v>
      </c>
      <c r="O1545">
        <f>INDEX(RoutesPivot[Distance],MATCH($C1545,RoutesPivot[[RouteID]:[RouteID]],0))</f>
        <v>1600</v>
      </c>
      <c r="P1545">
        <f>INDEX(RoutesPivot[ListPrice],MATCH($C1545,RoutesPivot[[RouteID]:[RouteID]],0))</f>
        <v>375</v>
      </c>
      <c r="Q1545" t="str">
        <f>INDEX(AirportPivot[AirportName],MATCH($N1545,AirportPivot[[AirportID]:[AirportID]],0))</f>
        <v>San Francisco International</v>
      </c>
      <c r="R1545">
        <f>INDEX(AirportPivot[Gates (number of available)],MATCH($N1545,AirportPivot[[AirportID]:[AirportID]],0))</f>
        <v>70</v>
      </c>
    </row>
    <row r="1546" spans="1:18" x14ac:dyDescent="0.25">
      <c r="A1546" s="3" t="s">
        <v>1578</v>
      </c>
      <c r="B1546" s="12">
        <v>42172</v>
      </c>
      <c r="C1546" s="4" t="s">
        <v>11</v>
      </c>
      <c r="D1546" s="4">
        <v>1.5</v>
      </c>
      <c r="E1546" s="4">
        <v>7</v>
      </c>
      <c r="F1546" s="5">
        <v>0.39583333333333331</v>
      </c>
      <c r="G1546" s="6">
        <v>330</v>
      </c>
      <c r="H1546" s="7">
        <v>61050</v>
      </c>
      <c r="I1546" s="7">
        <f>FlightsPivot[[#This Row],[Total Fare]]*10%</f>
        <v>6105</v>
      </c>
      <c r="J1546" s="7">
        <f>FlightsPivot[[#This Row],[Total Fare]]+FlightsPivot[[#This Row],[10% tax ]]</f>
        <v>67155</v>
      </c>
      <c r="K1546" s="4">
        <v>6</v>
      </c>
      <c r="L1546" s="4">
        <v>2015</v>
      </c>
      <c r="M1546" t="str">
        <f>INDEX(RoutesPivot[DepAirport],MATCH($C1546,RoutesPivot[[RouteID]:[RouteID]],0))</f>
        <v>ORD</v>
      </c>
      <c r="N1546" t="str">
        <f>INDEX(RoutesPivot[AirportID],MATCH($C1546,RoutesPivot[[RouteID]:[RouteID]],0))</f>
        <v>BOS</v>
      </c>
      <c r="O1546">
        <f>INDEX(RoutesPivot[Distance],MATCH($C1546,RoutesPivot[[RouteID]:[RouteID]],0))</f>
        <v>730</v>
      </c>
      <c r="P1546">
        <f>INDEX(RoutesPivot[ListPrice],MATCH($C1546,RoutesPivot[[RouteID]:[RouteID]],0))</f>
        <v>300</v>
      </c>
      <c r="Q1546" t="str">
        <f>INDEX(AirportPivot[AirportName],MATCH($N1546,AirportPivot[[AirportID]:[AirportID]],0))</f>
        <v>General Edward Lawrence Logan International</v>
      </c>
      <c r="R1546">
        <f>INDEX(AirportPivot[Gates (number of available)],MATCH($N1546,AirportPivot[[AirportID]:[AirportID]],0))</f>
        <v>63</v>
      </c>
    </row>
    <row r="1547" spans="1:18" x14ac:dyDescent="0.25">
      <c r="A1547" s="3" t="s">
        <v>1579</v>
      </c>
      <c r="B1547" s="12">
        <v>41728</v>
      </c>
      <c r="C1547" s="4" t="s">
        <v>47</v>
      </c>
      <c r="D1547" s="4">
        <v>2.2000000000000002</v>
      </c>
      <c r="E1547" s="4">
        <v>115</v>
      </c>
      <c r="F1547" s="5">
        <v>0.875</v>
      </c>
      <c r="G1547" s="6">
        <v>250</v>
      </c>
      <c r="H1547" s="7">
        <v>46250</v>
      </c>
      <c r="I1547" s="7">
        <f>FlightsPivot[[#This Row],[Total Fare]]*10%</f>
        <v>4625</v>
      </c>
      <c r="J1547" s="7">
        <f>FlightsPivot[[#This Row],[Total Fare]]+FlightsPivot[[#This Row],[10% tax ]]</f>
        <v>50875</v>
      </c>
      <c r="K1547" s="4">
        <v>3</v>
      </c>
      <c r="L1547" s="4">
        <v>2014</v>
      </c>
      <c r="M1547" t="str">
        <f>INDEX(RoutesPivot[DepAirport],MATCH($C1547,RoutesPivot[[RouteID]:[RouteID]],0))</f>
        <v>ORD</v>
      </c>
      <c r="N1547" t="str">
        <f>INDEX(RoutesPivot[AirportID],MATCH($C1547,RoutesPivot[[RouteID]:[RouteID]],0))</f>
        <v>PHX</v>
      </c>
      <c r="O1547">
        <f>INDEX(RoutesPivot[Distance],MATCH($C1547,RoutesPivot[[RouteID]:[RouteID]],0))</f>
        <v>1200</v>
      </c>
      <c r="P1547">
        <f>INDEX(RoutesPivot[ListPrice],MATCH($C1547,RoutesPivot[[RouteID]:[RouteID]],0))</f>
        <v>250</v>
      </c>
      <c r="Q1547" t="str">
        <f>INDEX(AirportPivot[AirportName],MATCH($N1547,AirportPivot[[AirportID]:[AirportID]],0))</f>
        <v>Phoenix Sky Harbor International</v>
      </c>
      <c r="R1547">
        <f>INDEX(AirportPivot[Gates (number of available)],MATCH($N1547,AirportPivot[[AirportID]:[AirportID]],0))</f>
        <v>60</v>
      </c>
    </row>
    <row r="1548" spans="1:18" x14ac:dyDescent="0.25">
      <c r="A1548" s="3" t="s">
        <v>1580</v>
      </c>
      <c r="B1548" s="12">
        <v>41997</v>
      </c>
      <c r="C1548" s="4" t="s">
        <v>47</v>
      </c>
      <c r="D1548" s="4">
        <v>4</v>
      </c>
      <c r="E1548" s="4">
        <v>76</v>
      </c>
      <c r="F1548" s="5">
        <v>0.77083333333333337</v>
      </c>
      <c r="G1548" s="6">
        <v>350</v>
      </c>
      <c r="H1548" s="7">
        <v>63350</v>
      </c>
      <c r="I1548" s="7">
        <f>FlightsPivot[[#This Row],[Total Fare]]*10%</f>
        <v>6335</v>
      </c>
      <c r="J1548" s="7">
        <f>FlightsPivot[[#This Row],[Total Fare]]+FlightsPivot[[#This Row],[10% tax ]]</f>
        <v>69685</v>
      </c>
      <c r="K1548" s="4">
        <v>12</v>
      </c>
      <c r="L1548" s="4">
        <v>2014</v>
      </c>
      <c r="M1548" t="str">
        <f>INDEX(RoutesPivot[DepAirport],MATCH($C1548,RoutesPivot[[RouteID]:[RouteID]],0))</f>
        <v>ORD</v>
      </c>
      <c r="N1548" t="str">
        <f>INDEX(RoutesPivot[AirportID],MATCH($C1548,RoutesPivot[[RouteID]:[RouteID]],0))</f>
        <v>PHX</v>
      </c>
      <c r="O1548">
        <f>INDEX(RoutesPivot[Distance],MATCH($C1548,RoutesPivot[[RouteID]:[RouteID]],0))</f>
        <v>1200</v>
      </c>
      <c r="P1548">
        <f>INDEX(RoutesPivot[ListPrice],MATCH($C1548,RoutesPivot[[RouteID]:[RouteID]],0))</f>
        <v>250</v>
      </c>
      <c r="Q1548" t="str">
        <f>INDEX(AirportPivot[AirportName],MATCH($N1548,AirportPivot[[AirportID]:[AirportID]],0))</f>
        <v>Phoenix Sky Harbor International</v>
      </c>
      <c r="R1548">
        <f>INDEX(AirportPivot[Gates (number of available)],MATCH($N1548,AirportPivot[[AirportID]:[AirportID]],0))</f>
        <v>60</v>
      </c>
    </row>
    <row r="1549" spans="1:18" x14ac:dyDescent="0.25">
      <c r="A1549" s="3" t="s">
        <v>1581</v>
      </c>
      <c r="B1549" s="12">
        <v>41641</v>
      </c>
      <c r="C1549" s="4" t="s">
        <v>70</v>
      </c>
      <c r="D1549" s="4">
        <v>1.7</v>
      </c>
      <c r="E1549" s="4">
        <v>198</v>
      </c>
      <c r="F1549" s="5">
        <v>0.6875</v>
      </c>
      <c r="G1549" s="6">
        <v>275</v>
      </c>
      <c r="H1549" s="7">
        <v>45375</v>
      </c>
      <c r="I1549" s="7">
        <f>FlightsPivot[[#This Row],[Total Fare]]*10%</f>
        <v>4537.5</v>
      </c>
      <c r="J1549" s="7">
        <f>FlightsPivot[[#This Row],[Total Fare]]+FlightsPivot[[#This Row],[10% tax ]]</f>
        <v>49912.5</v>
      </c>
      <c r="K1549" s="4">
        <v>1</v>
      </c>
      <c r="L1549" s="4">
        <v>2014</v>
      </c>
      <c r="M1549" t="str">
        <f>INDEX(RoutesPivot[DepAirport],MATCH($C1549,RoutesPivot[[RouteID]:[RouteID]],0))</f>
        <v>ORD</v>
      </c>
      <c r="N1549" t="str">
        <f>INDEX(RoutesPivot[AirportID],MATCH($C1549,RoutesPivot[[RouteID]:[RouteID]],0))</f>
        <v>LAS</v>
      </c>
      <c r="O1549">
        <f>INDEX(RoutesPivot[Distance],MATCH($C1549,RoutesPivot[[RouteID]:[RouteID]],0))</f>
        <v>1100</v>
      </c>
      <c r="P1549">
        <f>INDEX(RoutesPivot[ListPrice],MATCH($C1549,RoutesPivot[[RouteID]:[RouteID]],0))</f>
        <v>275</v>
      </c>
      <c r="Q1549" t="str">
        <f>INDEX(AirportPivot[AirportName],MATCH($N1549,AirportPivot[[AirportID]:[AirportID]],0))</f>
        <v>McCarran International</v>
      </c>
      <c r="R1549">
        <f>INDEX(AirportPivot[Gates (number of available)],MATCH($N1549,AirportPivot[[AirportID]:[AirportID]],0))</f>
        <v>68</v>
      </c>
    </row>
    <row r="1550" spans="1:18" x14ac:dyDescent="0.25">
      <c r="A1550" s="3" t="s">
        <v>1582</v>
      </c>
      <c r="B1550" s="12">
        <v>42288</v>
      </c>
      <c r="C1550" s="4" t="s">
        <v>25</v>
      </c>
      <c r="D1550" s="4">
        <v>2.7</v>
      </c>
      <c r="E1550" s="4">
        <v>41</v>
      </c>
      <c r="F1550" s="5">
        <v>0.72916666666666663</v>
      </c>
      <c r="G1550" s="6">
        <v>200</v>
      </c>
      <c r="H1550" s="7">
        <v>33000</v>
      </c>
      <c r="I1550" s="7">
        <f>FlightsPivot[[#This Row],[Total Fare]]*10%</f>
        <v>3300</v>
      </c>
      <c r="J1550" s="7">
        <f>FlightsPivot[[#This Row],[Total Fare]]+FlightsPivot[[#This Row],[10% tax ]]</f>
        <v>36300</v>
      </c>
      <c r="K1550" s="4">
        <v>10</v>
      </c>
      <c r="L1550" s="4">
        <v>2015</v>
      </c>
      <c r="M1550" t="str">
        <f>INDEX(RoutesPivot[DepAirport],MATCH($C1550,RoutesPivot[[RouteID]:[RouteID]],0))</f>
        <v>ORD</v>
      </c>
      <c r="N1550" t="str">
        <f>INDEX(RoutesPivot[AirportID],MATCH($C1550,RoutesPivot[[RouteID]:[RouteID]],0))</f>
        <v>DFW</v>
      </c>
      <c r="O1550">
        <f>INDEX(RoutesPivot[Distance],MATCH($C1550,RoutesPivot[[RouteID]:[RouteID]],0))</f>
        <v>700</v>
      </c>
      <c r="P1550">
        <f>INDEX(RoutesPivot[ListPrice],MATCH($C1550,RoutesPivot[[RouteID]:[RouteID]],0))</f>
        <v>200</v>
      </c>
      <c r="Q1550" t="str">
        <f>INDEX(AirportPivot[AirportName],MATCH($N1550,AirportPivot[[AirportID]:[AirportID]],0))</f>
        <v>Dallas/Fort Worth International</v>
      </c>
      <c r="R1550">
        <f>INDEX(AirportPivot[Gates (number of available)],MATCH($N1550,AirportPivot[[AirportID]:[AirportID]],0))</f>
        <v>130</v>
      </c>
    </row>
    <row r="1551" spans="1:18" x14ac:dyDescent="0.25">
      <c r="A1551" s="3" t="s">
        <v>1583</v>
      </c>
      <c r="B1551" s="12">
        <v>41878</v>
      </c>
      <c r="C1551" s="4" t="s">
        <v>40</v>
      </c>
      <c r="D1551" s="4">
        <v>1.1000000000000001</v>
      </c>
      <c r="E1551" s="4">
        <v>21</v>
      </c>
      <c r="F1551" s="5">
        <v>0.75</v>
      </c>
      <c r="G1551" s="6">
        <v>126.5</v>
      </c>
      <c r="H1551" s="7">
        <v>23402.5</v>
      </c>
      <c r="I1551" s="7">
        <f>FlightsPivot[[#This Row],[Total Fare]]*10%</f>
        <v>2340.25</v>
      </c>
      <c r="J1551" s="7">
        <f>FlightsPivot[[#This Row],[Total Fare]]+FlightsPivot[[#This Row],[10% tax ]]</f>
        <v>25742.75</v>
      </c>
      <c r="K1551" s="4">
        <v>8</v>
      </c>
      <c r="L1551" s="4">
        <v>2014</v>
      </c>
      <c r="M1551" t="str">
        <f>INDEX(RoutesPivot[DepAirport],MATCH($C1551,RoutesPivot[[RouteID]:[RouteID]],0))</f>
        <v>ORD</v>
      </c>
      <c r="N1551" t="str">
        <f>INDEX(RoutesPivot[AirportID],MATCH($C1551,RoutesPivot[[RouteID]:[RouteID]],0))</f>
        <v>MSP</v>
      </c>
      <c r="O1551">
        <f>INDEX(RoutesPivot[Distance],MATCH($C1551,RoutesPivot[[RouteID]:[RouteID]],0))</f>
        <v>300</v>
      </c>
      <c r="P1551">
        <f>INDEX(RoutesPivot[ListPrice],MATCH($C1551,RoutesPivot[[RouteID]:[RouteID]],0))</f>
        <v>115</v>
      </c>
      <c r="Q1551" t="str">
        <f>INDEX(AirportPivot[AirportName],MATCH($N1551,AirportPivot[[AirportID]:[AirportID]],0))</f>
        <v>Minneapolis-St Paul International/Wold-Chamberlain</v>
      </c>
      <c r="R1551">
        <f>INDEX(AirportPivot[Gates (number of available)],MATCH($N1551,AirportPivot[[AirportID]:[AirportID]],0))</f>
        <v>65</v>
      </c>
    </row>
    <row r="1552" spans="1:18" x14ac:dyDescent="0.25">
      <c r="A1552" s="3" t="s">
        <v>1584</v>
      </c>
      <c r="B1552" s="12">
        <v>42058</v>
      </c>
      <c r="C1552" s="4" t="s">
        <v>27</v>
      </c>
      <c r="D1552" s="4">
        <v>8.1</v>
      </c>
      <c r="E1552" s="4">
        <v>73</v>
      </c>
      <c r="F1552" s="5">
        <v>0.54166666666666663</v>
      </c>
      <c r="G1552" s="6">
        <v>200</v>
      </c>
      <c r="H1552" s="7">
        <v>36200</v>
      </c>
      <c r="I1552" s="7">
        <f>FlightsPivot[[#This Row],[Total Fare]]*10%</f>
        <v>3620</v>
      </c>
      <c r="J1552" s="7">
        <f>FlightsPivot[[#This Row],[Total Fare]]+FlightsPivot[[#This Row],[10% tax ]]</f>
        <v>39820</v>
      </c>
      <c r="K1552" s="4">
        <v>2</v>
      </c>
      <c r="L1552" s="4">
        <v>2015</v>
      </c>
      <c r="M1552" t="str">
        <f>INDEX(RoutesPivot[DepAirport],MATCH($C1552,RoutesPivot[[RouteID]:[RouteID]],0))</f>
        <v>ORD</v>
      </c>
      <c r="N1552" t="str">
        <f>INDEX(RoutesPivot[AirportID],MATCH($C1552,RoutesPivot[[RouteID]:[RouteID]],0))</f>
        <v>ATL</v>
      </c>
      <c r="O1552">
        <f>INDEX(RoutesPivot[Distance],MATCH($C1552,RoutesPivot[[RouteID]:[RouteID]],0))</f>
        <v>510</v>
      </c>
      <c r="P1552">
        <f>INDEX(RoutesPivot[ListPrice],MATCH($C1552,RoutesPivot[[RouteID]:[RouteID]],0))</f>
        <v>200</v>
      </c>
      <c r="Q1552" t="str">
        <f>INDEX(AirportPivot[AirportName],MATCH($N1552,AirportPivot[[AirportID]:[AirportID]],0))</f>
        <v>Hartsfield-Jackson Atlanta International</v>
      </c>
      <c r="R1552">
        <f>INDEX(AirportPivot[Gates (number of available)],MATCH($N1552,AirportPivot[[AirportID]:[AirportID]],0))</f>
        <v>100</v>
      </c>
    </row>
    <row r="1553" spans="1:18" x14ac:dyDescent="0.25">
      <c r="A1553" s="3" t="s">
        <v>1585</v>
      </c>
      <c r="B1553" s="12">
        <v>41952</v>
      </c>
      <c r="C1553" s="4" t="s">
        <v>86</v>
      </c>
      <c r="D1553" s="4">
        <v>2.2999999999999998</v>
      </c>
      <c r="E1553" s="4">
        <v>192</v>
      </c>
      <c r="F1553" s="5">
        <v>0.60416666666666663</v>
      </c>
      <c r="G1553" s="6">
        <v>115</v>
      </c>
      <c r="H1553" s="7">
        <v>18975</v>
      </c>
      <c r="I1553" s="7">
        <f>FlightsPivot[[#This Row],[Total Fare]]*10%</f>
        <v>1897.5</v>
      </c>
      <c r="J1553" s="7">
        <f>FlightsPivot[[#This Row],[Total Fare]]+FlightsPivot[[#This Row],[10% tax ]]</f>
        <v>20872.5</v>
      </c>
      <c r="K1553" s="4">
        <v>11</v>
      </c>
      <c r="L1553" s="4">
        <v>2014</v>
      </c>
      <c r="M1553" t="str">
        <f>INDEX(RoutesPivot[DepAirport],MATCH($C1553,RoutesPivot[[RouteID]:[RouteID]],0))</f>
        <v>ORD</v>
      </c>
      <c r="N1553" t="str">
        <f>INDEX(RoutesPivot[AirportID],MATCH($C1553,RoutesPivot[[RouteID]:[RouteID]],0))</f>
        <v>DTW</v>
      </c>
      <c r="O1553">
        <f>INDEX(RoutesPivot[Distance],MATCH($C1553,RoutesPivot[[RouteID]:[RouteID]],0))</f>
        <v>200</v>
      </c>
      <c r="P1553">
        <f>INDEX(RoutesPivot[ListPrice],MATCH($C1553,RoutesPivot[[RouteID]:[RouteID]],0))</f>
        <v>115</v>
      </c>
      <c r="Q1553" t="str">
        <f>INDEX(AirportPivot[AirportName],MATCH($N1553,AirportPivot[[AirportID]:[AirportID]],0))</f>
        <v>Detroit Metropolitan Wayne County</v>
      </c>
      <c r="R1553">
        <f>INDEX(AirportPivot[Gates (number of available)],MATCH($N1553,AirportPivot[[AirportID]:[AirportID]],0))</f>
        <v>60</v>
      </c>
    </row>
    <row r="1554" spans="1:18" x14ac:dyDescent="0.25">
      <c r="A1554" s="3" t="s">
        <v>1586</v>
      </c>
      <c r="B1554" s="12">
        <v>42288</v>
      </c>
      <c r="C1554" s="4" t="s">
        <v>25</v>
      </c>
      <c r="D1554" s="4">
        <v>3.1</v>
      </c>
      <c r="E1554" s="4">
        <v>113</v>
      </c>
      <c r="F1554" s="5">
        <v>0.52083333333333337</v>
      </c>
      <c r="G1554" s="6">
        <v>200</v>
      </c>
      <c r="H1554" s="7">
        <v>37000</v>
      </c>
      <c r="I1554" s="7">
        <f>FlightsPivot[[#This Row],[Total Fare]]*10%</f>
        <v>3700</v>
      </c>
      <c r="J1554" s="7">
        <f>FlightsPivot[[#This Row],[Total Fare]]+FlightsPivot[[#This Row],[10% tax ]]</f>
        <v>40700</v>
      </c>
      <c r="K1554" s="4">
        <v>10</v>
      </c>
      <c r="L1554" s="4">
        <v>2015</v>
      </c>
      <c r="M1554" t="str">
        <f>INDEX(RoutesPivot[DepAirport],MATCH($C1554,RoutesPivot[[RouteID]:[RouteID]],0))</f>
        <v>ORD</v>
      </c>
      <c r="N1554" t="str">
        <f>INDEX(RoutesPivot[AirportID],MATCH($C1554,RoutesPivot[[RouteID]:[RouteID]],0))</f>
        <v>DFW</v>
      </c>
      <c r="O1554">
        <f>INDEX(RoutesPivot[Distance],MATCH($C1554,RoutesPivot[[RouteID]:[RouteID]],0))</f>
        <v>700</v>
      </c>
      <c r="P1554">
        <f>INDEX(RoutesPivot[ListPrice],MATCH($C1554,RoutesPivot[[RouteID]:[RouteID]],0))</f>
        <v>200</v>
      </c>
      <c r="Q1554" t="str">
        <f>INDEX(AirportPivot[AirportName],MATCH($N1554,AirportPivot[[AirportID]:[AirportID]],0))</f>
        <v>Dallas/Fort Worth International</v>
      </c>
      <c r="R1554">
        <f>INDEX(AirportPivot[Gates (number of available)],MATCH($N1554,AirportPivot[[AirportID]:[AirportID]],0))</f>
        <v>130</v>
      </c>
    </row>
    <row r="1555" spans="1:18" x14ac:dyDescent="0.25">
      <c r="A1555" s="3" t="s">
        <v>1587</v>
      </c>
      <c r="B1555" s="12">
        <v>41720</v>
      </c>
      <c r="C1555" s="4" t="s">
        <v>80</v>
      </c>
      <c r="D1555" s="4">
        <v>2.7</v>
      </c>
      <c r="E1555" s="4">
        <v>36</v>
      </c>
      <c r="F1555" s="5">
        <v>0.58333333333333337</v>
      </c>
      <c r="G1555" s="6">
        <v>300</v>
      </c>
      <c r="H1555" s="7">
        <v>49500</v>
      </c>
      <c r="I1555" s="7">
        <f>FlightsPivot[[#This Row],[Total Fare]]*10%</f>
        <v>4950</v>
      </c>
      <c r="J1555" s="7">
        <f>FlightsPivot[[#This Row],[Total Fare]]+FlightsPivot[[#This Row],[10% tax ]]</f>
        <v>54450</v>
      </c>
      <c r="K1555" s="4">
        <v>3</v>
      </c>
      <c r="L1555" s="4">
        <v>2014</v>
      </c>
      <c r="M1555" t="str">
        <f>INDEX(RoutesPivot[DepAirport],MATCH($C1555,RoutesPivot[[RouteID]:[RouteID]],0))</f>
        <v>ORD</v>
      </c>
      <c r="N1555" t="str">
        <f>INDEX(RoutesPivot[AirportID],MATCH($C1555,RoutesPivot[[RouteID]:[RouteID]],0))</f>
        <v>MIA</v>
      </c>
      <c r="O1555">
        <f>INDEX(RoutesPivot[Distance],MATCH($C1555,RoutesPivot[[RouteID]:[RouteID]],0))</f>
        <v>1000</v>
      </c>
      <c r="P1555">
        <f>INDEX(RoutesPivot[ListPrice],MATCH($C1555,RoutesPivot[[RouteID]:[RouteID]],0))</f>
        <v>300</v>
      </c>
      <c r="Q1555" t="str">
        <f>INDEX(AirportPivot[AirportName],MATCH($N1555,AirportPivot[[AirportID]:[AirportID]],0))</f>
        <v>Miami International</v>
      </c>
      <c r="R1555">
        <f>INDEX(AirportPivot[Gates (number of available)],MATCH($N1555,AirportPivot[[AirportID]:[AirportID]],0))</f>
        <v>80</v>
      </c>
    </row>
    <row r="1556" spans="1:18" x14ac:dyDescent="0.25">
      <c r="A1556" s="3" t="s">
        <v>1588</v>
      </c>
      <c r="B1556" s="12">
        <v>41677</v>
      </c>
      <c r="C1556" s="4" t="s">
        <v>13</v>
      </c>
      <c r="D1556" s="4">
        <v>2</v>
      </c>
      <c r="E1556" s="4">
        <v>22</v>
      </c>
      <c r="F1556" s="5">
        <v>0.625</v>
      </c>
      <c r="G1556" s="6">
        <v>250</v>
      </c>
      <c r="H1556" s="7">
        <v>46250</v>
      </c>
      <c r="I1556" s="7">
        <f>FlightsPivot[[#This Row],[Total Fare]]*10%</f>
        <v>4625</v>
      </c>
      <c r="J1556" s="7">
        <f>FlightsPivot[[#This Row],[Total Fare]]+FlightsPivot[[#This Row],[10% tax ]]</f>
        <v>50875</v>
      </c>
      <c r="K1556" s="4">
        <v>2</v>
      </c>
      <c r="L1556" s="4">
        <v>2014</v>
      </c>
      <c r="M1556" t="str">
        <f>INDEX(RoutesPivot[DepAirport],MATCH($C1556,RoutesPivot[[RouteID]:[RouteID]],0))</f>
        <v>ORD</v>
      </c>
      <c r="N1556" t="str">
        <f>INDEX(RoutesPivot[AirportID],MATCH($C1556,RoutesPivot[[RouteID]:[RouteID]],0))</f>
        <v>JFK</v>
      </c>
      <c r="O1556">
        <f>INDEX(RoutesPivot[Distance],MATCH($C1556,RoutesPivot[[RouteID]:[RouteID]],0))</f>
        <v>619</v>
      </c>
      <c r="P1556">
        <f>INDEX(RoutesPivot[ListPrice],MATCH($C1556,RoutesPivot[[RouteID]:[RouteID]],0))</f>
        <v>250</v>
      </c>
      <c r="Q1556" t="str">
        <f>INDEX(AirportPivot[AirportName],MATCH($N1556,AirportPivot[[AirportID]:[AirportID]],0))</f>
        <v>John F Kennedy International</v>
      </c>
      <c r="R1556">
        <f>INDEX(AirportPivot[Gates (number of available)],MATCH($N1556,AirportPivot[[AirportID]:[AirportID]],0))</f>
        <v>120</v>
      </c>
    </row>
    <row r="1557" spans="1:18" x14ac:dyDescent="0.25">
      <c r="A1557" s="3" t="s">
        <v>1589</v>
      </c>
      <c r="B1557" s="12">
        <v>41848</v>
      </c>
      <c r="C1557" s="4" t="s">
        <v>80</v>
      </c>
      <c r="D1557" s="4">
        <v>1.8</v>
      </c>
      <c r="E1557" s="4">
        <v>58</v>
      </c>
      <c r="F1557" s="5">
        <v>0.625</v>
      </c>
      <c r="G1557" s="6">
        <v>330</v>
      </c>
      <c r="H1557" s="7">
        <v>54450</v>
      </c>
      <c r="I1557" s="7">
        <f>FlightsPivot[[#This Row],[Total Fare]]*10%</f>
        <v>5445</v>
      </c>
      <c r="J1557" s="7">
        <f>FlightsPivot[[#This Row],[Total Fare]]+FlightsPivot[[#This Row],[10% tax ]]</f>
        <v>59895</v>
      </c>
      <c r="K1557" s="4">
        <v>7</v>
      </c>
      <c r="L1557" s="4">
        <v>2014</v>
      </c>
      <c r="M1557" t="str">
        <f>INDEX(RoutesPivot[DepAirport],MATCH($C1557,RoutesPivot[[RouteID]:[RouteID]],0))</f>
        <v>ORD</v>
      </c>
      <c r="N1557" t="str">
        <f>INDEX(RoutesPivot[AirportID],MATCH($C1557,RoutesPivot[[RouteID]:[RouteID]],0))</f>
        <v>MIA</v>
      </c>
      <c r="O1557">
        <f>INDEX(RoutesPivot[Distance],MATCH($C1557,RoutesPivot[[RouteID]:[RouteID]],0))</f>
        <v>1000</v>
      </c>
      <c r="P1557">
        <f>INDEX(RoutesPivot[ListPrice],MATCH($C1557,RoutesPivot[[RouteID]:[RouteID]],0))</f>
        <v>300</v>
      </c>
      <c r="Q1557" t="str">
        <f>INDEX(AirportPivot[AirportName],MATCH($N1557,AirportPivot[[AirportID]:[AirportID]],0))</f>
        <v>Miami International</v>
      </c>
      <c r="R1557">
        <f>INDEX(AirportPivot[Gates (number of available)],MATCH($N1557,AirportPivot[[AirportID]:[AirportID]],0))</f>
        <v>80</v>
      </c>
    </row>
    <row r="1558" spans="1:18" x14ac:dyDescent="0.25">
      <c r="A1558" s="3" t="s">
        <v>1590</v>
      </c>
      <c r="B1558" s="12">
        <v>41949</v>
      </c>
      <c r="C1558" s="4" t="s">
        <v>80</v>
      </c>
      <c r="D1558" s="4">
        <v>0.6</v>
      </c>
      <c r="E1558" s="4">
        <v>194</v>
      </c>
      <c r="F1558" s="5">
        <v>0.75</v>
      </c>
      <c r="G1558" s="6">
        <v>300</v>
      </c>
      <c r="H1558" s="7">
        <v>49500</v>
      </c>
      <c r="I1558" s="7">
        <f>FlightsPivot[[#This Row],[Total Fare]]*10%</f>
        <v>4950</v>
      </c>
      <c r="J1558" s="7">
        <f>FlightsPivot[[#This Row],[Total Fare]]+FlightsPivot[[#This Row],[10% tax ]]</f>
        <v>54450</v>
      </c>
      <c r="K1558" s="4">
        <v>11</v>
      </c>
      <c r="L1558" s="4">
        <v>2014</v>
      </c>
      <c r="M1558" t="str">
        <f>INDEX(RoutesPivot[DepAirport],MATCH($C1558,RoutesPivot[[RouteID]:[RouteID]],0))</f>
        <v>ORD</v>
      </c>
      <c r="N1558" t="str">
        <f>INDEX(RoutesPivot[AirportID],MATCH($C1558,RoutesPivot[[RouteID]:[RouteID]],0))</f>
        <v>MIA</v>
      </c>
      <c r="O1558">
        <f>INDEX(RoutesPivot[Distance],MATCH($C1558,RoutesPivot[[RouteID]:[RouteID]],0))</f>
        <v>1000</v>
      </c>
      <c r="P1558">
        <f>INDEX(RoutesPivot[ListPrice],MATCH($C1558,RoutesPivot[[RouteID]:[RouteID]],0))</f>
        <v>300</v>
      </c>
      <c r="Q1558" t="str">
        <f>INDEX(AirportPivot[AirportName],MATCH($N1558,AirportPivot[[AirportID]:[AirportID]],0))</f>
        <v>Miami International</v>
      </c>
      <c r="R1558">
        <f>INDEX(AirportPivot[Gates (number of available)],MATCH($N1558,AirportPivot[[AirportID]:[AirportID]],0))</f>
        <v>80</v>
      </c>
    </row>
    <row r="1559" spans="1:18" x14ac:dyDescent="0.25">
      <c r="A1559" s="3" t="s">
        <v>1591</v>
      </c>
      <c r="B1559" s="12">
        <v>42310</v>
      </c>
      <c r="C1559" s="4" t="s">
        <v>25</v>
      </c>
      <c r="D1559" s="4">
        <v>1.1000000000000001</v>
      </c>
      <c r="E1559" s="4">
        <v>66</v>
      </c>
      <c r="F1559" s="5">
        <v>0.89583333333333337</v>
      </c>
      <c r="G1559" s="6">
        <v>200</v>
      </c>
      <c r="H1559" s="7">
        <v>36200</v>
      </c>
      <c r="I1559" s="7">
        <f>FlightsPivot[[#This Row],[Total Fare]]*10%</f>
        <v>3620</v>
      </c>
      <c r="J1559" s="7">
        <f>FlightsPivot[[#This Row],[Total Fare]]+FlightsPivot[[#This Row],[10% tax ]]</f>
        <v>39820</v>
      </c>
      <c r="K1559" s="4">
        <v>11</v>
      </c>
      <c r="L1559" s="4">
        <v>2015</v>
      </c>
      <c r="M1559" t="str">
        <f>INDEX(RoutesPivot[DepAirport],MATCH($C1559,RoutesPivot[[RouteID]:[RouteID]],0))</f>
        <v>ORD</v>
      </c>
      <c r="N1559" t="str">
        <f>INDEX(RoutesPivot[AirportID],MATCH($C1559,RoutesPivot[[RouteID]:[RouteID]],0))</f>
        <v>DFW</v>
      </c>
      <c r="O1559">
        <f>INDEX(RoutesPivot[Distance],MATCH($C1559,RoutesPivot[[RouteID]:[RouteID]],0))</f>
        <v>700</v>
      </c>
      <c r="P1559">
        <f>INDEX(RoutesPivot[ListPrice],MATCH($C1559,RoutesPivot[[RouteID]:[RouteID]],0))</f>
        <v>200</v>
      </c>
      <c r="Q1559" t="str">
        <f>INDEX(AirportPivot[AirportName],MATCH($N1559,AirportPivot[[AirportID]:[AirportID]],0))</f>
        <v>Dallas/Fort Worth International</v>
      </c>
      <c r="R1559">
        <f>INDEX(AirportPivot[Gates (number of available)],MATCH($N1559,AirportPivot[[AirportID]:[AirportID]],0))</f>
        <v>130</v>
      </c>
    </row>
    <row r="1560" spans="1:18" x14ac:dyDescent="0.25">
      <c r="A1560" s="3" t="s">
        <v>1592</v>
      </c>
      <c r="B1560" s="12">
        <v>41973</v>
      </c>
      <c r="C1560" s="4" t="s">
        <v>21</v>
      </c>
      <c r="D1560" s="4">
        <v>5.2</v>
      </c>
      <c r="E1560" s="4">
        <v>168</v>
      </c>
      <c r="F1560" s="5">
        <v>0.29166666666666669</v>
      </c>
      <c r="G1560" s="6">
        <v>187.5</v>
      </c>
      <c r="H1560" s="7">
        <v>30937.5</v>
      </c>
      <c r="I1560" s="7">
        <f>FlightsPivot[[#This Row],[Total Fare]]*10%</f>
        <v>3093.75</v>
      </c>
      <c r="J1560" s="7">
        <f>FlightsPivot[[#This Row],[Total Fare]]+FlightsPivot[[#This Row],[10% tax ]]</f>
        <v>34031.25</v>
      </c>
      <c r="K1560" s="4">
        <v>11</v>
      </c>
      <c r="L1560" s="4">
        <v>2014</v>
      </c>
      <c r="M1560" t="str">
        <f>INDEX(RoutesPivot[DepAirport],MATCH($C1560,RoutesPivot[[RouteID]:[RouteID]],0))</f>
        <v>ORD</v>
      </c>
      <c r="N1560" t="str">
        <f>INDEX(RoutesPivot[AirportID],MATCH($C1560,RoutesPivot[[RouteID]:[RouteID]],0))</f>
        <v>CLT</v>
      </c>
      <c r="O1560">
        <f>INDEX(RoutesPivot[Distance],MATCH($C1560,RoutesPivot[[RouteID]:[RouteID]],0))</f>
        <v>700</v>
      </c>
      <c r="P1560">
        <f>INDEX(RoutesPivot[ListPrice],MATCH($C1560,RoutesPivot[[RouteID]:[RouteID]],0))</f>
        <v>125</v>
      </c>
      <c r="Q1560" t="str">
        <f>INDEX(AirportPivot[AirportName],MATCH($N1560,AirportPivot[[AirportID]:[AirportID]],0))</f>
        <v>Charlotte/Douglas International</v>
      </c>
      <c r="R1560">
        <f>INDEX(AirportPivot[Gates (number of available)],MATCH($N1560,AirportPivot[[AirportID]:[AirportID]],0))</f>
        <v>65</v>
      </c>
    </row>
    <row r="1561" spans="1:18" x14ac:dyDescent="0.25">
      <c r="A1561" s="3" t="s">
        <v>1593</v>
      </c>
      <c r="B1561" s="12">
        <v>41919</v>
      </c>
      <c r="C1561" s="4" t="s">
        <v>53</v>
      </c>
      <c r="D1561" s="4">
        <v>1.9</v>
      </c>
      <c r="E1561" s="4">
        <v>49</v>
      </c>
      <c r="F1561" s="5">
        <v>0.47916666666666669</v>
      </c>
      <c r="G1561" s="6">
        <v>300</v>
      </c>
      <c r="H1561" s="7">
        <v>49500</v>
      </c>
      <c r="I1561" s="7">
        <f>FlightsPivot[[#This Row],[Total Fare]]*10%</f>
        <v>4950</v>
      </c>
      <c r="J1561" s="7">
        <f>FlightsPivot[[#This Row],[Total Fare]]+FlightsPivot[[#This Row],[10% tax ]]</f>
        <v>54450</v>
      </c>
      <c r="K1561" s="4">
        <v>10</v>
      </c>
      <c r="L1561" s="4">
        <v>2014</v>
      </c>
      <c r="M1561" t="str">
        <f>INDEX(RoutesPivot[DepAirport],MATCH($C1561,RoutesPivot[[RouteID]:[RouteID]],0))</f>
        <v>ORD</v>
      </c>
      <c r="N1561" t="str">
        <f>INDEX(RoutesPivot[AirportID],MATCH($C1561,RoutesPivot[[RouteID]:[RouteID]],0))</f>
        <v>FLL</v>
      </c>
      <c r="O1561">
        <f>INDEX(RoutesPivot[Distance],MATCH($C1561,RoutesPivot[[RouteID]:[RouteID]],0))</f>
        <v>940</v>
      </c>
      <c r="P1561">
        <f>INDEX(RoutesPivot[ListPrice],MATCH($C1561,RoutesPivot[[RouteID]:[RouteID]],0))</f>
        <v>300</v>
      </c>
      <c r="Q1561" t="str">
        <f>INDEX(AirportPivot[AirportName],MATCH($N1561,AirportPivot[[AirportID]:[AirportID]],0))</f>
        <v>Fort Lauderdale/Hollywood International</v>
      </c>
      <c r="R1561">
        <f>INDEX(AirportPivot[Gates (number of available)],MATCH($N1561,AirportPivot[[AirportID]:[AirportID]],0))</f>
        <v>55</v>
      </c>
    </row>
    <row r="1562" spans="1:18" x14ac:dyDescent="0.25">
      <c r="A1562" s="3" t="s">
        <v>1594</v>
      </c>
      <c r="B1562" s="12">
        <v>42031</v>
      </c>
      <c r="C1562" s="4" t="s">
        <v>25</v>
      </c>
      <c r="D1562" s="4">
        <v>1.5</v>
      </c>
      <c r="E1562" s="4">
        <v>202</v>
      </c>
      <c r="F1562" s="5">
        <v>0.8125</v>
      </c>
      <c r="G1562" s="6">
        <v>200</v>
      </c>
      <c r="H1562" s="7">
        <v>33000</v>
      </c>
      <c r="I1562" s="7">
        <f>FlightsPivot[[#This Row],[Total Fare]]*10%</f>
        <v>3300</v>
      </c>
      <c r="J1562" s="7">
        <f>FlightsPivot[[#This Row],[Total Fare]]+FlightsPivot[[#This Row],[10% tax ]]</f>
        <v>36300</v>
      </c>
      <c r="K1562" s="4">
        <v>1</v>
      </c>
      <c r="L1562" s="4">
        <v>2015</v>
      </c>
      <c r="M1562" t="str">
        <f>INDEX(RoutesPivot[DepAirport],MATCH($C1562,RoutesPivot[[RouteID]:[RouteID]],0))</f>
        <v>ORD</v>
      </c>
      <c r="N1562" t="str">
        <f>INDEX(RoutesPivot[AirportID],MATCH($C1562,RoutesPivot[[RouteID]:[RouteID]],0))</f>
        <v>DFW</v>
      </c>
      <c r="O1562">
        <f>INDEX(RoutesPivot[Distance],MATCH($C1562,RoutesPivot[[RouteID]:[RouteID]],0))</f>
        <v>700</v>
      </c>
      <c r="P1562">
        <f>INDEX(RoutesPivot[ListPrice],MATCH($C1562,RoutesPivot[[RouteID]:[RouteID]],0))</f>
        <v>200</v>
      </c>
      <c r="Q1562" t="str">
        <f>INDEX(AirportPivot[AirportName],MATCH($N1562,AirportPivot[[AirportID]:[AirportID]],0))</f>
        <v>Dallas/Fort Worth International</v>
      </c>
      <c r="R1562">
        <f>INDEX(AirportPivot[Gates (number of available)],MATCH($N1562,AirportPivot[[AirportID]:[AirportID]],0))</f>
        <v>130</v>
      </c>
    </row>
    <row r="1563" spans="1:18" x14ac:dyDescent="0.25">
      <c r="A1563" s="3" t="s">
        <v>1595</v>
      </c>
      <c r="B1563" s="12">
        <v>42111</v>
      </c>
      <c r="C1563" s="4" t="s">
        <v>19</v>
      </c>
      <c r="D1563" s="4">
        <v>1.2</v>
      </c>
      <c r="E1563" s="4">
        <v>81</v>
      </c>
      <c r="F1563" s="5">
        <v>0.79166666666666663</v>
      </c>
      <c r="G1563" s="6">
        <v>200</v>
      </c>
      <c r="H1563" s="7">
        <v>36200</v>
      </c>
      <c r="I1563" s="7">
        <f>FlightsPivot[[#This Row],[Total Fare]]*10%</f>
        <v>3620</v>
      </c>
      <c r="J1563" s="7">
        <f>FlightsPivot[[#This Row],[Total Fare]]+FlightsPivot[[#This Row],[10% tax ]]</f>
        <v>39820</v>
      </c>
      <c r="K1563" s="4">
        <v>4</v>
      </c>
      <c r="L1563" s="4">
        <v>2015</v>
      </c>
      <c r="M1563" t="str">
        <f>INDEX(RoutesPivot[DepAirport],MATCH($C1563,RoutesPivot[[RouteID]:[RouteID]],0))</f>
        <v>ORD</v>
      </c>
      <c r="N1563" t="str">
        <f>INDEX(RoutesPivot[AirportID],MATCH($C1563,RoutesPivot[[RouteID]:[RouteID]],0))</f>
        <v>IAH</v>
      </c>
      <c r="O1563">
        <f>INDEX(RoutesPivot[Distance],MATCH($C1563,RoutesPivot[[RouteID]:[RouteID]],0))</f>
        <v>800</v>
      </c>
      <c r="P1563">
        <f>INDEX(RoutesPivot[ListPrice],MATCH($C1563,RoutesPivot[[RouteID]:[RouteID]],0))</f>
        <v>200</v>
      </c>
      <c r="Q1563" t="str">
        <f>INDEX(AirportPivot[AirportName],MATCH($N1563,AirportPivot[[AirportID]:[AirportID]],0))</f>
        <v>George Bush Intercontinental/Houston</v>
      </c>
      <c r="R1563">
        <f>INDEX(AirportPivot[Gates (number of available)],MATCH($N1563,AirportPivot[[AirportID]:[AirportID]],0))</f>
        <v>80</v>
      </c>
    </row>
    <row r="1564" spans="1:18" x14ac:dyDescent="0.25">
      <c r="A1564" s="3" t="s">
        <v>1596</v>
      </c>
      <c r="B1564" s="12">
        <v>41843</v>
      </c>
      <c r="C1564" s="4" t="s">
        <v>50</v>
      </c>
      <c r="D1564" s="4">
        <v>2.9</v>
      </c>
      <c r="E1564" s="4">
        <v>17</v>
      </c>
      <c r="F1564" s="5">
        <v>0.79166666666666663</v>
      </c>
      <c r="G1564" s="6">
        <v>302.5</v>
      </c>
      <c r="H1564" s="7">
        <v>55962.5</v>
      </c>
      <c r="I1564" s="7">
        <f>FlightsPivot[[#This Row],[Total Fare]]*10%</f>
        <v>5596.25</v>
      </c>
      <c r="J1564" s="7">
        <f>FlightsPivot[[#This Row],[Total Fare]]+FlightsPivot[[#This Row],[10% tax ]]</f>
        <v>61558.75</v>
      </c>
      <c r="K1564" s="4">
        <v>7</v>
      </c>
      <c r="L1564" s="4">
        <v>2014</v>
      </c>
      <c r="M1564" t="str">
        <f>INDEX(RoutesPivot[DepAirport],MATCH($C1564,RoutesPivot[[RouteID]:[RouteID]],0))</f>
        <v>ORD</v>
      </c>
      <c r="N1564" t="str">
        <f>INDEX(RoutesPivot[AirportID],MATCH($C1564,RoutesPivot[[RouteID]:[RouteID]],0))</f>
        <v>LGA</v>
      </c>
      <c r="O1564">
        <f>INDEX(RoutesPivot[Distance],MATCH($C1564,RoutesPivot[[RouteID]:[RouteID]],0))</f>
        <v>610</v>
      </c>
      <c r="P1564">
        <f>INDEX(RoutesPivot[ListPrice],MATCH($C1564,RoutesPivot[[RouteID]:[RouteID]],0))</f>
        <v>275</v>
      </c>
      <c r="Q1564" t="str">
        <f>INDEX(AirportPivot[AirportName],MATCH($N1564,AirportPivot[[AirportID]:[AirportID]],0))</f>
        <v>Laguardia</v>
      </c>
      <c r="R1564">
        <f>INDEX(AirportPivot[Gates (number of available)],MATCH($N1564,AirportPivot[[AirportID]:[AirportID]],0))</f>
        <v>66</v>
      </c>
    </row>
    <row r="1565" spans="1:18" x14ac:dyDescent="0.25">
      <c r="A1565" s="3" t="s">
        <v>1597</v>
      </c>
      <c r="B1565" s="12">
        <v>41768</v>
      </c>
      <c r="C1565" s="4" t="s">
        <v>23</v>
      </c>
      <c r="D1565" s="4">
        <v>2.4</v>
      </c>
      <c r="E1565" s="4">
        <v>50</v>
      </c>
      <c r="F1565" s="5">
        <v>0.41666666666666669</v>
      </c>
      <c r="G1565" s="6">
        <v>300</v>
      </c>
      <c r="H1565" s="7">
        <v>49500</v>
      </c>
      <c r="I1565" s="7">
        <f>FlightsPivot[[#This Row],[Total Fare]]*10%</f>
        <v>4950</v>
      </c>
      <c r="J1565" s="7">
        <f>FlightsPivot[[#This Row],[Total Fare]]+FlightsPivot[[#This Row],[10% tax ]]</f>
        <v>54450</v>
      </c>
      <c r="K1565" s="4">
        <v>5</v>
      </c>
      <c r="L1565" s="4">
        <v>2014</v>
      </c>
      <c r="M1565" t="str">
        <f>INDEX(RoutesPivot[DepAirport],MATCH($C1565,RoutesPivot[[RouteID]:[RouteID]],0))</f>
        <v>ORD</v>
      </c>
      <c r="N1565" t="str">
        <f>INDEX(RoutesPivot[AirportID],MATCH($C1565,RoutesPivot[[RouteID]:[RouteID]],0))</f>
        <v>DEN</v>
      </c>
      <c r="O1565">
        <f>INDEX(RoutesPivot[Distance],MATCH($C1565,RoutesPivot[[RouteID]:[RouteID]],0))</f>
        <v>800</v>
      </c>
      <c r="P1565">
        <f>INDEX(RoutesPivot[ListPrice],MATCH($C1565,RoutesPivot[[RouteID]:[RouteID]],0))</f>
        <v>300</v>
      </c>
      <c r="Q1565" t="str">
        <f>INDEX(AirportPivot[AirportName],MATCH($N1565,AirportPivot[[AirportID]:[AirportID]],0))</f>
        <v>Denver International</v>
      </c>
      <c r="R1565">
        <f>INDEX(AirportPivot[Gates (number of available)],MATCH($N1565,AirportPivot[[AirportID]:[AirportID]],0))</f>
        <v>75</v>
      </c>
    </row>
    <row r="1566" spans="1:18" x14ac:dyDescent="0.25">
      <c r="A1566" s="3" t="s">
        <v>1598</v>
      </c>
      <c r="B1566" s="12">
        <v>41998</v>
      </c>
      <c r="C1566" s="4" t="s">
        <v>40</v>
      </c>
      <c r="D1566" s="4">
        <v>2.1</v>
      </c>
      <c r="E1566" s="4">
        <v>204</v>
      </c>
      <c r="F1566" s="5">
        <v>0.5</v>
      </c>
      <c r="G1566" s="6">
        <v>161</v>
      </c>
      <c r="H1566" s="7">
        <v>26565</v>
      </c>
      <c r="I1566" s="7">
        <f>FlightsPivot[[#This Row],[Total Fare]]*10%</f>
        <v>2656.5</v>
      </c>
      <c r="J1566" s="7">
        <f>FlightsPivot[[#This Row],[Total Fare]]+FlightsPivot[[#This Row],[10% tax ]]</f>
        <v>29221.5</v>
      </c>
      <c r="K1566" s="4">
        <v>12</v>
      </c>
      <c r="L1566" s="4">
        <v>2014</v>
      </c>
      <c r="M1566" t="str">
        <f>INDEX(RoutesPivot[DepAirport],MATCH($C1566,RoutesPivot[[RouteID]:[RouteID]],0))</f>
        <v>ORD</v>
      </c>
      <c r="N1566" t="str">
        <f>INDEX(RoutesPivot[AirportID],MATCH($C1566,RoutesPivot[[RouteID]:[RouteID]],0))</f>
        <v>MSP</v>
      </c>
      <c r="O1566">
        <f>INDEX(RoutesPivot[Distance],MATCH($C1566,RoutesPivot[[RouteID]:[RouteID]],0))</f>
        <v>300</v>
      </c>
      <c r="P1566">
        <f>INDEX(RoutesPivot[ListPrice],MATCH($C1566,RoutesPivot[[RouteID]:[RouteID]],0))</f>
        <v>115</v>
      </c>
      <c r="Q1566" t="str">
        <f>INDEX(AirportPivot[AirportName],MATCH($N1566,AirportPivot[[AirportID]:[AirportID]],0))</f>
        <v>Minneapolis-St Paul International/Wold-Chamberlain</v>
      </c>
      <c r="R1566">
        <f>INDEX(AirportPivot[Gates (number of available)],MATCH($N1566,AirportPivot[[AirportID]:[AirportID]],0))</f>
        <v>65</v>
      </c>
    </row>
    <row r="1567" spans="1:18" x14ac:dyDescent="0.25">
      <c r="A1567" s="3" t="s">
        <v>1599</v>
      </c>
      <c r="B1567" s="12">
        <v>41851</v>
      </c>
      <c r="C1567" s="4" t="s">
        <v>30</v>
      </c>
      <c r="D1567" s="4">
        <v>1.7</v>
      </c>
      <c r="E1567" s="4">
        <v>58</v>
      </c>
      <c r="F1567" s="5">
        <v>0.8125</v>
      </c>
      <c r="G1567" s="6">
        <v>275</v>
      </c>
      <c r="H1567" s="7">
        <v>45375</v>
      </c>
      <c r="I1567" s="7">
        <f>FlightsPivot[[#This Row],[Total Fare]]*10%</f>
        <v>4537.5</v>
      </c>
      <c r="J1567" s="7">
        <f>FlightsPivot[[#This Row],[Total Fare]]+FlightsPivot[[#This Row],[10% tax ]]</f>
        <v>49912.5</v>
      </c>
      <c r="K1567" s="4">
        <v>7</v>
      </c>
      <c r="L1567" s="4">
        <v>2014</v>
      </c>
      <c r="M1567" t="str">
        <f>INDEX(RoutesPivot[DepAirport],MATCH($C1567,RoutesPivot[[RouteID]:[RouteID]],0))</f>
        <v>ORD</v>
      </c>
      <c r="N1567" t="str">
        <f>INDEX(RoutesPivot[AirportID],MATCH($C1567,RoutesPivot[[RouteID]:[RouteID]],0))</f>
        <v>MCO</v>
      </c>
      <c r="O1567">
        <f>INDEX(RoutesPivot[Distance],MATCH($C1567,RoutesPivot[[RouteID]:[RouteID]],0))</f>
        <v>850</v>
      </c>
      <c r="P1567">
        <f>INDEX(RoutesPivot[ListPrice],MATCH($C1567,RoutesPivot[[RouteID]:[RouteID]],0))</f>
        <v>250</v>
      </c>
      <c r="Q1567" t="str">
        <f>INDEX(AirportPivot[AirportName],MATCH($N1567,AirportPivot[[AirportID]:[AirportID]],0))</f>
        <v>Orlando International</v>
      </c>
      <c r="R1567">
        <f>INDEX(AirportPivot[Gates (number of available)],MATCH($N1567,AirportPivot[[AirportID]:[AirportID]],0))</f>
        <v>67</v>
      </c>
    </row>
    <row r="1568" spans="1:18" x14ac:dyDescent="0.25">
      <c r="A1568" s="3" t="s">
        <v>1600</v>
      </c>
      <c r="B1568" s="12">
        <v>42363</v>
      </c>
      <c r="C1568" s="4" t="s">
        <v>13</v>
      </c>
      <c r="D1568" s="4">
        <v>3.1</v>
      </c>
      <c r="E1568" s="4">
        <v>187</v>
      </c>
      <c r="F1568" s="5">
        <v>0.79166666666666663</v>
      </c>
      <c r="G1568" s="6">
        <v>350</v>
      </c>
      <c r="H1568" s="7">
        <v>57750</v>
      </c>
      <c r="I1568" s="7">
        <f>FlightsPivot[[#This Row],[Total Fare]]*10%</f>
        <v>5775</v>
      </c>
      <c r="J1568" s="7">
        <f>FlightsPivot[[#This Row],[Total Fare]]+FlightsPivot[[#This Row],[10% tax ]]</f>
        <v>63525</v>
      </c>
      <c r="K1568" s="4">
        <v>12</v>
      </c>
      <c r="L1568" s="4">
        <v>2015</v>
      </c>
      <c r="M1568" t="str">
        <f>INDEX(RoutesPivot[DepAirport],MATCH($C1568,RoutesPivot[[RouteID]:[RouteID]],0))</f>
        <v>ORD</v>
      </c>
      <c r="N1568" t="str">
        <f>INDEX(RoutesPivot[AirportID],MATCH($C1568,RoutesPivot[[RouteID]:[RouteID]],0))</f>
        <v>JFK</v>
      </c>
      <c r="O1568">
        <f>INDEX(RoutesPivot[Distance],MATCH($C1568,RoutesPivot[[RouteID]:[RouteID]],0))</f>
        <v>619</v>
      </c>
      <c r="P1568">
        <f>INDEX(RoutesPivot[ListPrice],MATCH($C1568,RoutesPivot[[RouteID]:[RouteID]],0))</f>
        <v>250</v>
      </c>
      <c r="Q1568" t="str">
        <f>INDEX(AirportPivot[AirportName],MATCH($N1568,AirportPivot[[AirportID]:[AirportID]],0))</f>
        <v>John F Kennedy International</v>
      </c>
      <c r="R1568">
        <f>INDEX(AirportPivot[Gates (number of available)],MATCH($N1568,AirportPivot[[AirportID]:[AirportID]],0))</f>
        <v>120</v>
      </c>
    </row>
    <row r="1569" spans="1:18" x14ac:dyDescent="0.25">
      <c r="A1569" s="3" t="s">
        <v>1601</v>
      </c>
      <c r="B1569" s="12">
        <v>42191</v>
      </c>
      <c r="C1569" s="4" t="s">
        <v>25</v>
      </c>
      <c r="D1569" s="4">
        <v>2</v>
      </c>
      <c r="E1569" s="4">
        <v>179</v>
      </c>
      <c r="F1569" s="5">
        <v>0.89583333333333337</v>
      </c>
      <c r="G1569" s="6">
        <v>220</v>
      </c>
      <c r="H1569" s="7">
        <v>36300</v>
      </c>
      <c r="I1569" s="7">
        <f>FlightsPivot[[#This Row],[Total Fare]]*10%</f>
        <v>3630</v>
      </c>
      <c r="J1569" s="7">
        <f>FlightsPivot[[#This Row],[Total Fare]]+FlightsPivot[[#This Row],[10% tax ]]</f>
        <v>39930</v>
      </c>
      <c r="K1569" s="4">
        <v>7</v>
      </c>
      <c r="L1569" s="4">
        <v>2015</v>
      </c>
      <c r="M1569" t="str">
        <f>INDEX(RoutesPivot[DepAirport],MATCH($C1569,RoutesPivot[[RouteID]:[RouteID]],0))</f>
        <v>ORD</v>
      </c>
      <c r="N1569" t="str">
        <f>INDEX(RoutesPivot[AirportID],MATCH($C1569,RoutesPivot[[RouteID]:[RouteID]],0))</f>
        <v>DFW</v>
      </c>
      <c r="O1569">
        <f>INDEX(RoutesPivot[Distance],MATCH($C1569,RoutesPivot[[RouteID]:[RouteID]],0))</f>
        <v>700</v>
      </c>
      <c r="P1569">
        <f>INDEX(RoutesPivot[ListPrice],MATCH($C1569,RoutesPivot[[RouteID]:[RouteID]],0))</f>
        <v>200</v>
      </c>
      <c r="Q1569" t="str">
        <f>INDEX(AirportPivot[AirportName],MATCH($N1569,AirportPivot[[AirportID]:[AirportID]],0))</f>
        <v>Dallas/Fort Worth International</v>
      </c>
      <c r="R1569">
        <f>INDEX(AirportPivot[Gates (number of available)],MATCH($N1569,AirportPivot[[AirportID]:[AirportID]],0))</f>
        <v>130</v>
      </c>
    </row>
    <row r="1570" spans="1:18" x14ac:dyDescent="0.25">
      <c r="A1570" s="3" t="s">
        <v>1602</v>
      </c>
      <c r="B1570" s="12">
        <v>42183</v>
      </c>
      <c r="C1570" s="4" t="s">
        <v>15</v>
      </c>
      <c r="D1570" s="4">
        <v>2</v>
      </c>
      <c r="E1570" s="4">
        <v>67</v>
      </c>
      <c r="F1570" s="5">
        <v>0.75</v>
      </c>
      <c r="G1570" s="6">
        <v>247.5</v>
      </c>
      <c r="H1570" s="7">
        <v>44797.5</v>
      </c>
      <c r="I1570" s="7">
        <f>FlightsPivot[[#This Row],[Total Fare]]*10%</f>
        <v>4479.75</v>
      </c>
      <c r="J1570" s="7">
        <f>FlightsPivot[[#This Row],[Total Fare]]+FlightsPivot[[#This Row],[10% tax ]]</f>
        <v>49277.25</v>
      </c>
      <c r="K1570" s="4">
        <v>6</v>
      </c>
      <c r="L1570" s="4">
        <v>2015</v>
      </c>
      <c r="M1570" t="str">
        <f>INDEX(RoutesPivot[DepAirport],MATCH($C1570,RoutesPivot[[RouteID]:[RouteID]],0))</f>
        <v>ORD</v>
      </c>
      <c r="N1570" t="str">
        <f>INDEX(RoutesPivot[AirportID],MATCH($C1570,RoutesPivot[[RouteID]:[RouteID]],0))</f>
        <v>EWR</v>
      </c>
      <c r="O1570">
        <f>INDEX(RoutesPivot[Distance],MATCH($C1570,RoutesPivot[[RouteID]:[RouteID]],0))</f>
        <v>600</v>
      </c>
      <c r="P1570">
        <f>INDEX(RoutesPivot[ListPrice],MATCH($C1570,RoutesPivot[[RouteID]:[RouteID]],0))</f>
        <v>225</v>
      </c>
      <c r="Q1570" t="str">
        <f>INDEX(AirportPivot[AirportName],MATCH($N1570,AirportPivot[[AirportID]:[AirportID]],0))</f>
        <v>Newark Liberty International</v>
      </c>
      <c r="R1570">
        <f>INDEX(AirportPivot[Gates (number of available)],MATCH($N1570,AirportPivot[[AirportID]:[AirportID]],0))</f>
        <v>82</v>
      </c>
    </row>
    <row r="1571" spans="1:18" x14ac:dyDescent="0.25">
      <c r="A1571" s="3" t="s">
        <v>1603</v>
      </c>
      <c r="B1571" s="12">
        <v>42063</v>
      </c>
      <c r="C1571" s="4" t="s">
        <v>103</v>
      </c>
      <c r="D1571" s="4">
        <v>2.4</v>
      </c>
      <c r="E1571" s="4">
        <v>91</v>
      </c>
      <c r="F1571" s="5">
        <v>0.79166666666666663</v>
      </c>
      <c r="G1571" s="6">
        <v>300</v>
      </c>
      <c r="H1571" s="7">
        <v>55500</v>
      </c>
      <c r="I1571" s="7">
        <f>FlightsPivot[[#This Row],[Total Fare]]*10%</f>
        <v>5550</v>
      </c>
      <c r="J1571" s="7">
        <f>FlightsPivot[[#This Row],[Total Fare]]+FlightsPivot[[#This Row],[10% tax ]]</f>
        <v>61050</v>
      </c>
      <c r="K1571" s="4">
        <v>2</v>
      </c>
      <c r="L1571" s="4">
        <v>2015</v>
      </c>
      <c r="M1571" t="str">
        <f>INDEX(RoutesPivot[DepAirport],MATCH($C1571,RoutesPivot[[RouteID]:[RouteID]],0))</f>
        <v>ORD</v>
      </c>
      <c r="N1571" t="str">
        <f>INDEX(RoutesPivot[AirportID],MATCH($C1571,RoutesPivot[[RouteID]:[RouteID]],0))</f>
        <v>IAD</v>
      </c>
      <c r="O1571">
        <f>INDEX(RoutesPivot[Distance],MATCH($C1571,RoutesPivot[[RouteID]:[RouteID]],0))</f>
        <v>515</v>
      </c>
      <c r="P1571">
        <f>INDEX(RoutesPivot[ListPrice],MATCH($C1571,RoutesPivot[[RouteID]:[RouteID]],0))</f>
        <v>300</v>
      </c>
      <c r="Q1571" t="str">
        <f>INDEX(AirportPivot[AirportName],MATCH($N1571,AirportPivot[[AirportID]:[AirportID]],0))</f>
        <v>Washington Dulles International</v>
      </c>
      <c r="R1571">
        <f>INDEX(AirportPivot[Gates (number of available)],MATCH($N1571,AirportPivot[[AirportID]:[AirportID]],0))</f>
        <v>95</v>
      </c>
    </row>
    <row r="1572" spans="1:18" x14ac:dyDescent="0.25">
      <c r="A1572" s="3" t="s">
        <v>1604</v>
      </c>
      <c r="B1572" s="12">
        <v>41765</v>
      </c>
      <c r="C1572" s="4" t="s">
        <v>33</v>
      </c>
      <c r="D1572" s="4">
        <v>3</v>
      </c>
      <c r="E1572" s="4">
        <v>171</v>
      </c>
      <c r="F1572" s="5">
        <v>0.79166666666666663</v>
      </c>
      <c r="G1572" s="6">
        <v>375</v>
      </c>
      <c r="H1572" s="7">
        <v>61875</v>
      </c>
      <c r="I1572" s="7">
        <f>FlightsPivot[[#This Row],[Total Fare]]*10%</f>
        <v>6187.5</v>
      </c>
      <c r="J1572" s="7">
        <f>FlightsPivot[[#This Row],[Total Fare]]+FlightsPivot[[#This Row],[10% tax ]]</f>
        <v>68062.5</v>
      </c>
      <c r="K1572" s="4">
        <v>5</v>
      </c>
      <c r="L1572" s="4">
        <v>2014</v>
      </c>
      <c r="M1572" t="str">
        <f>INDEX(RoutesPivot[DepAirport],MATCH($C1572,RoutesPivot[[RouteID]:[RouteID]],0))</f>
        <v>ORD</v>
      </c>
      <c r="N1572" t="str">
        <f>INDEX(RoutesPivot[AirportID],MATCH($C1572,RoutesPivot[[RouteID]:[RouteID]],0))</f>
        <v>SFO</v>
      </c>
      <c r="O1572">
        <f>INDEX(RoutesPivot[Distance],MATCH($C1572,RoutesPivot[[RouteID]:[RouteID]],0))</f>
        <v>1600</v>
      </c>
      <c r="P1572">
        <f>INDEX(RoutesPivot[ListPrice],MATCH($C1572,RoutesPivot[[RouteID]:[RouteID]],0))</f>
        <v>375</v>
      </c>
      <c r="Q1572" t="str">
        <f>INDEX(AirportPivot[AirportName],MATCH($N1572,AirportPivot[[AirportID]:[AirportID]],0))</f>
        <v>San Francisco International</v>
      </c>
      <c r="R1572">
        <f>INDEX(AirportPivot[Gates (number of available)],MATCH($N1572,AirportPivot[[AirportID]:[AirportID]],0))</f>
        <v>70</v>
      </c>
    </row>
    <row r="1573" spans="1:18" x14ac:dyDescent="0.25">
      <c r="A1573" s="3" t="s">
        <v>1605</v>
      </c>
      <c r="B1573" s="12">
        <v>41846</v>
      </c>
      <c r="C1573" s="4" t="s">
        <v>103</v>
      </c>
      <c r="D1573" s="4">
        <v>2.1</v>
      </c>
      <c r="E1573" s="4">
        <v>156</v>
      </c>
      <c r="F1573" s="5">
        <v>0.58333333333333337</v>
      </c>
      <c r="G1573" s="6">
        <v>330</v>
      </c>
      <c r="H1573" s="7">
        <v>54450</v>
      </c>
      <c r="I1573" s="7">
        <f>FlightsPivot[[#This Row],[Total Fare]]*10%</f>
        <v>5445</v>
      </c>
      <c r="J1573" s="7">
        <f>FlightsPivot[[#This Row],[Total Fare]]+FlightsPivot[[#This Row],[10% tax ]]</f>
        <v>59895</v>
      </c>
      <c r="K1573" s="4">
        <v>7</v>
      </c>
      <c r="L1573" s="4">
        <v>2014</v>
      </c>
      <c r="M1573" t="str">
        <f>INDEX(RoutesPivot[DepAirport],MATCH($C1573,RoutesPivot[[RouteID]:[RouteID]],0))</f>
        <v>ORD</v>
      </c>
      <c r="N1573" t="str">
        <f>INDEX(RoutesPivot[AirportID],MATCH($C1573,RoutesPivot[[RouteID]:[RouteID]],0))</f>
        <v>IAD</v>
      </c>
      <c r="O1573">
        <f>INDEX(RoutesPivot[Distance],MATCH($C1573,RoutesPivot[[RouteID]:[RouteID]],0))</f>
        <v>515</v>
      </c>
      <c r="P1573">
        <f>INDEX(RoutesPivot[ListPrice],MATCH($C1573,RoutesPivot[[RouteID]:[RouteID]],0))</f>
        <v>300</v>
      </c>
      <c r="Q1573" t="str">
        <f>INDEX(AirportPivot[AirportName],MATCH($N1573,AirportPivot[[AirportID]:[AirportID]],0))</f>
        <v>Washington Dulles International</v>
      </c>
      <c r="R1573">
        <f>INDEX(AirportPivot[Gates (number of available)],MATCH($N1573,AirportPivot[[AirportID]:[AirportID]],0))</f>
        <v>95</v>
      </c>
    </row>
    <row r="1574" spans="1:18" x14ac:dyDescent="0.25">
      <c r="A1574" s="3" t="s">
        <v>1606</v>
      </c>
      <c r="B1574" s="12">
        <v>41761</v>
      </c>
      <c r="C1574" s="4" t="s">
        <v>30</v>
      </c>
      <c r="D1574" s="4">
        <v>2.7</v>
      </c>
      <c r="E1574" s="4">
        <v>145</v>
      </c>
      <c r="F1574" s="5">
        <v>0.79166666666666663</v>
      </c>
      <c r="G1574" s="6">
        <v>250</v>
      </c>
      <c r="H1574" s="7">
        <v>46250</v>
      </c>
      <c r="I1574" s="7">
        <f>FlightsPivot[[#This Row],[Total Fare]]*10%</f>
        <v>4625</v>
      </c>
      <c r="J1574" s="7">
        <f>FlightsPivot[[#This Row],[Total Fare]]+FlightsPivot[[#This Row],[10% tax ]]</f>
        <v>50875</v>
      </c>
      <c r="K1574" s="4">
        <v>5</v>
      </c>
      <c r="L1574" s="4">
        <v>2014</v>
      </c>
      <c r="M1574" t="str">
        <f>INDEX(RoutesPivot[DepAirport],MATCH($C1574,RoutesPivot[[RouteID]:[RouteID]],0))</f>
        <v>ORD</v>
      </c>
      <c r="N1574" t="str">
        <f>INDEX(RoutesPivot[AirportID],MATCH($C1574,RoutesPivot[[RouteID]:[RouteID]],0))</f>
        <v>MCO</v>
      </c>
      <c r="O1574">
        <f>INDEX(RoutesPivot[Distance],MATCH($C1574,RoutesPivot[[RouteID]:[RouteID]],0))</f>
        <v>850</v>
      </c>
      <c r="P1574">
        <f>INDEX(RoutesPivot[ListPrice],MATCH($C1574,RoutesPivot[[RouteID]:[RouteID]],0))</f>
        <v>250</v>
      </c>
      <c r="Q1574" t="str">
        <f>INDEX(AirportPivot[AirportName],MATCH($N1574,AirportPivot[[AirportID]:[AirportID]],0))</f>
        <v>Orlando International</v>
      </c>
      <c r="R1574">
        <f>INDEX(AirportPivot[Gates (number of available)],MATCH($N1574,AirportPivot[[AirportID]:[AirportID]],0))</f>
        <v>67</v>
      </c>
    </row>
    <row r="1575" spans="1:18" x14ac:dyDescent="0.25">
      <c r="A1575" s="3" t="s">
        <v>1607</v>
      </c>
      <c r="B1575" s="12">
        <v>41783</v>
      </c>
      <c r="C1575" s="4" t="s">
        <v>37</v>
      </c>
      <c r="D1575" s="4">
        <v>1.7</v>
      </c>
      <c r="E1575" s="4">
        <v>46</v>
      </c>
      <c r="F1575" s="5">
        <v>0.33333333333333331</v>
      </c>
      <c r="G1575" s="6">
        <v>350</v>
      </c>
      <c r="H1575" s="7">
        <v>57750</v>
      </c>
      <c r="I1575" s="7">
        <f>FlightsPivot[[#This Row],[Total Fare]]*10%</f>
        <v>5775</v>
      </c>
      <c r="J1575" s="7">
        <f>FlightsPivot[[#This Row],[Total Fare]]+FlightsPivot[[#This Row],[10% tax ]]</f>
        <v>63525</v>
      </c>
      <c r="K1575" s="4">
        <v>5</v>
      </c>
      <c r="L1575" s="4">
        <v>2014</v>
      </c>
      <c r="M1575" t="str">
        <f>INDEX(RoutesPivot[DepAirport],MATCH($C1575,RoutesPivot[[RouteID]:[RouteID]],0))</f>
        <v>ORD</v>
      </c>
      <c r="N1575" t="str">
        <f>INDEX(RoutesPivot[AirportID],MATCH($C1575,RoutesPivot[[RouteID]:[RouteID]],0))</f>
        <v>SEA</v>
      </c>
      <c r="O1575">
        <f>INDEX(RoutesPivot[Distance],MATCH($C1575,RoutesPivot[[RouteID]:[RouteID]],0))</f>
        <v>1500</v>
      </c>
      <c r="P1575">
        <f>INDEX(RoutesPivot[ListPrice],MATCH($C1575,RoutesPivot[[RouteID]:[RouteID]],0))</f>
        <v>350</v>
      </c>
      <c r="Q1575" t="str">
        <f>INDEX(AirportPivot[AirportName],MATCH($N1575,AirportPivot[[AirportID]:[AirportID]],0))</f>
        <v>Seattle-Tacoma International</v>
      </c>
      <c r="R1575">
        <f>INDEX(AirportPivot[Gates (number of available)],MATCH($N1575,AirportPivot[[AirportID]:[AirportID]],0))</f>
        <v>58</v>
      </c>
    </row>
    <row r="1576" spans="1:18" x14ac:dyDescent="0.25">
      <c r="A1576" s="3" t="s">
        <v>1608</v>
      </c>
      <c r="B1576" s="12">
        <v>41973</v>
      </c>
      <c r="C1576" s="4" t="s">
        <v>30</v>
      </c>
      <c r="D1576" s="4">
        <v>4.8</v>
      </c>
      <c r="E1576" s="4">
        <v>43</v>
      </c>
      <c r="F1576" s="5">
        <v>0.85416666666666663</v>
      </c>
      <c r="G1576" s="6">
        <v>375</v>
      </c>
      <c r="H1576" s="7">
        <v>61875</v>
      </c>
      <c r="I1576" s="7">
        <f>FlightsPivot[[#This Row],[Total Fare]]*10%</f>
        <v>6187.5</v>
      </c>
      <c r="J1576" s="7">
        <f>FlightsPivot[[#This Row],[Total Fare]]+FlightsPivot[[#This Row],[10% tax ]]</f>
        <v>68062.5</v>
      </c>
      <c r="K1576" s="4">
        <v>11</v>
      </c>
      <c r="L1576" s="4">
        <v>2014</v>
      </c>
      <c r="M1576" t="str">
        <f>INDEX(RoutesPivot[DepAirport],MATCH($C1576,RoutesPivot[[RouteID]:[RouteID]],0))</f>
        <v>ORD</v>
      </c>
      <c r="N1576" t="str">
        <f>INDEX(RoutesPivot[AirportID],MATCH($C1576,RoutesPivot[[RouteID]:[RouteID]],0))</f>
        <v>MCO</v>
      </c>
      <c r="O1576">
        <f>INDEX(RoutesPivot[Distance],MATCH($C1576,RoutesPivot[[RouteID]:[RouteID]],0))</f>
        <v>850</v>
      </c>
      <c r="P1576">
        <f>INDEX(RoutesPivot[ListPrice],MATCH($C1576,RoutesPivot[[RouteID]:[RouteID]],0))</f>
        <v>250</v>
      </c>
      <c r="Q1576" t="str">
        <f>INDEX(AirportPivot[AirportName],MATCH($N1576,AirportPivot[[AirportID]:[AirportID]],0))</f>
        <v>Orlando International</v>
      </c>
      <c r="R1576">
        <f>INDEX(AirportPivot[Gates (number of available)],MATCH($N1576,AirportPivot[[AirportID]:[AirportID]],0))</f>
        <v>67</v>
      </c>
    </row>
    <row r="1577" spans="1:18" x14ac:dyDescent="0.25">
      <c r="A1577" s="3" t="s">
        <v>1609</v>
      </c>
      <c r="B1577" s="12">
        <v>41737</v>
      </c>
      <c r="C1577" s="4" t="s">
        <v>25</v>
      </c>
      <c r="D1577" s="4">
        <v>3.4</v>
      </c>
      <c r="E1577" s="4">
        <v>143</v>
      </c>
      <c r="F1577" s="5">
        <v>0.85416666666666663</v>
      </c>
      <c r="G1577" s="6">
        <v>200</v>
      </c>
      <c r="H1577" s="7">
        <v>37000</v>
      </c>
      <c r="I1577" s="7">
        <f>FlightsPivot[[#This Row],[Total Fare]]*10%</f>
        <v>3700</v>
      </c>
      <c r="J1577" s="7">
        <f>FlightsPivot[[#This Row],[Total Fare]]+FlightsPivot[[#This Row],[10% tax ]]</f>
        <v>40700</v>
      </c>
      <c r="K1577" s="4">
        <v>4</v>
      </c>
      <c r="L1577" s="4">
        <v>2014</v>
      </c>
      <c r="M1577" t="str">
        <f>INDEX(RoutesPivot[DepAirport],MATCH($C1577,RoutesPivot[[RouteID]:[RouteID]],0))</f>
        <v>ORD</v>
      </c>
      <c r="N1577" t="str">
        <f>INDEX(RoutesPivot[AirportID],MATCH($C1577,RoutesPivot[[RouteID]:[RouteID]],0))</f>
        <v>DFW</v>
      </c>
      <c r="O1577">
        <f>INDEX(RoutesPivot[Distance],MATCH($C1577,RoutesPivot[[RouteID]:[RouteID]],0))</f>
        <v>700</v>
      </c>
      <c r="P1577">
        <f>INDEX(RoutesPivot[ListPrice],MATCH($C1577,RoutesPivot[[RouteID]:[RouteID]],0))</f>
        <v>200</v>
      </c>
      <c r="Q1577" t="str">
        <f>INDEX(AirportPivot[AirportName],MATCH($N1577,AirportPivot[[AirportID]:[AirportID]],0))</f>
        <v>Dallas/Fort Worth International</v>
      </c>
      <c r="R1577">
        <f>INDEX(AirportPivot[Gates (number of available)],MATCH($N1577,AirportPivot[[AirportID]:[AirportID]],0))</f>
        <v>130</v>
      </c>
    </row>
    <row r="1578" spans="1:18" x14ac:dyDescent="0.25">
      <c r="A1578" s="3" t="s">
        <v>1610</v>
      </c>
      <c r="B1578" s="12">
        <v>41879</v>
      </c>
      <c r="C1578" s="4" t="s">
        <v>50</v>
      </c>
      <c r="D1578" s="4">
        <v>1.4</v>
      </c>
      <c r="E1578" s="4">
        <v>65</v>
      </c>
      <c r="F1578" s="5">
        <v>0.375</v>
      </c>
      <c r="G1578" s="6">
        <v>302.5</v>
      </c>
      <c r="H1578" s="7">
        <v>54752.5</v>
      </c>
      <c r="I1578" s="7">
        <f>FlightsPivot[[#This Row],[Total Fare]]*10%</f>
        <v>5475.25</v>
      </c>
      <c r="J1578" s="7">
        <f>FlightsPivot[[#This Row],[Total Fare]]+FlightsPivot[[#This Row],[10% tax ]]</f>
        <v>60227.75</v>
      </c>
      <c r="K1578" s="4">
        <v>8</v>
      </c>
      <c r="L1578" s="4">
        <v>2014</v>
      </c>
      <c r="M1578" t="str">
        <f>INDEX(RoutesPivot[DepAirport],MATCH($C1578,RoutesPivot[[RouteID]:[RouteID]],0))</f>
        <v>ORD</v>
      </c>
      <c r="N1578" t="str">
        <f>INDEX(RoutesPivot[AirportID],MATCH($C1578,RoutesPivot[[RouteID]:[RouteID]],0))</f>
        <v>LGA</v>
      </c>
      <c r="O1578">
        <f>INDEX(RoutesPivot[Distance],MATCH($C1578,RoutesPivot[[RouteID]:[RouteID]],0))</f>
        <v>610</v>
      </c>
      <c r="P1578">
        <f>INDEX(RoutesPivot[ListPrice],MATCH($C1578,RoutesPivot[[RouteID]:[RouteID]],0))</f>
        <v>275</v>
      </c>
      <c r="Q1578" t="str">
        <f>INDEX(AirportPivot[AirportName],MATCH($N1578,AirportPivot[[AirportID]:[AirportID]],0))</f>
        <v>Laguardia</v>
      </c>
      <c r="R1578">
        <f>INDEX(AirportPivot[Gates (number of available)],MATCH($N1578,AirportPivot[[AirportID]:[AirportID]],0))</f>
        <v>66</v>
      </c>
    </row>
    <row r="1579" spans="1:18" x14ac:dyDescent="0.25">
      <c r="A1579" s="3" t="s">
        <v>1611</v>
      </c>
      <c r="B1579" s="12">
        <v>41877</v>
      </c>
      <c r="C1579" s="4" t="s">
        <v>33</v>
      </c>
      <c r="D1579" s="4">
        <v>1.6</v>
      </c>
      <c r="E1579" s="4">
        <v>91</v>
      </c>
      <c r="F1579" s="5">
        <v>0.66666666666666663</v>
      </c>
      <c r="G1579" s="6">
        <v>412.5</v>
      </c>
      <c r="H1579" s="7">
        <v>76312.5</v>
      </c>
      <c r="I1579" s="7">
        <f>FlightsPivot[[#This Row],[Total Fare]]*10%</f>
        <v>7631.25</v>
      </c>
      <c r="J1579" s="7">
        <f>FlightsPivot[[#This Row],[Total Fare]]+FlightsPivot[[#This Row],[10% tax ]]</f>
        <v>83943.75</v>
      </c>
      <c r="K1579" s="4">
        <v>8</v>
      </c>
      <c r="L1579" s="4">
        <v>2014</v>
      </c>
      <c r="M1579" t="str">
        <f>INDEX(RoutesPivot[DepAirport],MATCH($C1579,RoutesPivot[[RouteID]:[RouteID]],0))</f>
        <v>ORD</v>
      </c>
      <c r="N1579" t="str">
        <f>INDEX(RoutesPivot[AirportID],MATCH($C1579,RoutesPivot[[RouteID]:[RouteID]],0))</f>
        <v>SFO</v>
      </c>
      <c r="O1579">
        <f>INDEX(RoutesPivot[Distance],MATCH($C1579,RoutesPivot[[RouteID]:[RouteID]],0))</f>
        <v>1600</v>
      </c>
      <c r="P1579">
        <f>INDEX(RoutesPivot[ListPrice],MATCH($C1579,RoutesPivot[[RouteID]:[RouteID]],0))</f>
        <v>375</v>
      </c>
      <c r="Q1579" t="str">
        <f>INDEX(AirportPivot[AirportName],MATCH($N1579,AirportPivot[[AirportID]:[AirportID]],0))</f>
        <v>San Francisco International</v>
      </c>
      <c r="R1579">
        <f>INDEX(AirportPivot[Gates (number of available)],MATCH($N1579,AirportPivot[[AirportID]:[AirportID]],0))</f>
        <v>70</v>
      </c>
    </row>
    <row r="1580" spans="1:18" x14ac:dyDescent="0.25">
      <c r="A1580" s="3" t="s">
        <v>1612</v>
      </c>
      <c r="B1580" s="12">
        <v>42208</v>
      </c>
      <c r="C1580" s="4" t="s">
        <v>21</v>
      </c>
      <c r="D1580" s="4">
        <v>2.7</v>
      </c>
      <c r="E1580" s="4">
        <v>147</v>
      </c>
      <c r="F1580" s="5">
        <v>0.54166666666666663</v>
      </c>
      <c r="G1580" s="6">
        <v>137.5</v>
      </c>
      <c r="H1580" s="7">
        <v>25437.5</v>
      </c>
      <c r="I1580" s="7">
        <f>FlightsPivot[[#This Row],[Total Fare]]*10%</f>
        <v>2543.75</v>
      </c>
      <c r="J1580" s="7">
        <f>FlightsPivot[[#This Row],[Total Fare]]+FlightsPivot[[#This Row],[10% tax ]]</f>
        <v>27981.25</v>
      </c>
      <c r="K1580" s="4">
        <v>7</v>
      </c>
      <c r="L1580" s="4">
        <v>2015</v>
      </c>
      <c r="M1580" t="str">
        <f>INDEX(RoutesPivot[DepAirport],MATCH($C1580,RoutesPivot[[RouteID]:[RouteID]],0))</f>
        <v>ORD</v>
      </c>
      <c r="N1580" t="str">
        <f>INDEX(RoutesPivot[AirportID],MATCH($C1580,RoutesPivot[[RouteID]:[RouteID]],0))</f>
        <v>CLT</v>
      </c>
      <c r="O1580">
        <f>INDEX(RoutesPivot[Distance],MATCH($C1580,RoutesPivot[[RouteID]:[RouteID]],0))</f>
        <v>700</v>
      </c>
      <c r="P1580">
        <f>INDEX(RoutesPivot[ListPrice],MATCH($C1580,RoutesPivot[[RouteID]:[RouteID]],0))</f>
        <v>125</v>
      </c>
      <c r="Q1580" t="str">
        <f>INDEX(AirportPivot[AirportName],MATCH($N1580,AirportPivot[[AirportID]:[AirportID]],0))</f>
        <v>Charlotte/Douglas International</v>
      </c>
      <c r="R1580">
        <f>INDEX(AirportPivot[Gates (number of available)],MATCH($N1580,AirportPivot[[AirportID]:[AirportID]],0))</f>
        <v>65</v>
      </c>
    </row>
    <row r="1581" spans="1:18" x14ac:dyDescent="0.25">
      <c r="A1581" s="3" t="s">
        <v>1613</v>
      </c>
      <c r="B1581" s="12">
        <v>41918</v>
      </c>
      <c r="C1581" s="4" t="s">
        <v>1482</v>
      </c>
      <c r="D1581" s="4">
        <v>1.8</v>
      </c>
      <c r="E1581" s="4">
        <v>99</v>
      </c>
      <c r="F1581" s="5">
        <v>0.70833333333333337</v>
      </c>
      <c r="G1581" s="6">
        <v>5000</v>
      </c>
      <c r="H1581" s="7">
        <v>925000</v>
      </c>
      <c r="I1581" s="7">
        <f>FlightsPivot[[#This Row],[Total Fare]]*10%</f>
        <v>92500</v>
      </c>
      <c r="J1581" s="7">
        <f>FlightsPivot[[#This Row],[Total Fare]]+FlightsPivot[[#This Row],[10% tax ]]</f>
        <v>1017500</v>
      </c>
      <c r="K1581" s="4">
        <v>10</v>
      </c>
      <c r="L1581" s="4">
        <v>2014</v>
      </c>
      <c r="M1581" t="str">
        <f>INDEX(RoutesPivot[DepAirport],MATCH($C1581,RoutesPivot[[RouteID]:[RouteID]],0))</f>
        <v>ORD</v>
      </c>
      <c r="N1581" t="str">
        <f>INDEX(RoutesPivot[AirportID],MATCH($C1581,RoutesPivot[[RouteID]:[RouteID]],0))</f>
        <v>DCA</v>
      </c>
      <c r="O1581">
        <f>INDEX(RoutesPivot[Distance],MATCH($C1581,RoutesPivot[[RouteID]:[RouteID]],0))</f>
        <v>600</v>
      </c>
      <c r="P1581">
        <f>INDEX(RoutesPivot[ListPrice],MATCH($C1581,RoutesPivot[[RouteID]:[RouteID]],0))</f>
        <v>5000</v>
      </c>
      <c r="Q1581" t="str">
        <f>INDEX(AirportPivot[AirportName],MATCH($N1581,AirportPivot[[AirportID]:[AirportID]],0))</f>
        <v>Ronald Reagan Washington National Airport</v>
      </c>
      <c r="R1581">
        <f>INDEX(AirportPivot[Gates (number of available)],MATCH($N1581,AirportPivot[[AirportID]:[AirportID]],0))</f>
        <v>45</v>
      </c>
    </row>
    <row r="1582" spans="1:18" x14ac:dyDescent="0.25">
      <c r="A1582" s="3" t="s">
        <v>1614</v>
      </c>
      <c r="B1582" s="12">
        <v>41811</v>
      </c>
      <c r="C1582" s="4" t="s">
        <v>86</v>
      </c>
      <c r="D1582" s="4">
        <v>2.2999999999999998</v>
      </c>
      <c r="E1582" s="4">
        <v>180</v>
      </c>
      <c r="F1582" s="5">
        <v>0.77083333333333337</v>
      </c>
      <c r="G1582" s="6">
        <v>126.5</v>
      </c>
      <c r="H1582" s="7">
        <v>20872.5</v>
      </c>
      <c r="I1582" s="7">
        <f>FlightsPivot[[#This Row],[Total Fare]]*10%</f>
        <v>2087.25</v>
      </c>
      <c r="J1582" s="7">
        <f>FlightsPivot[[#This Row],[Total Fare]]+FlightsPivot[[#This Row],[10% tax ]]</f>
        <v>22959.75</v>
      </c>
      <c r="K1582" s="4">
        <v>6</v>
      </c>
      <c r="L1582" s="4">
        <v>2014</v>
      </c>
      <c r="M1582" t="str">
        <f>INDEX(RoutesPivot[DepAirport],MATCH($C1582,RoutesPivot[[RouteID]:[RouteID]],0))</f>
        <v>ORD</v>
      </c>
      <c r="N1582" t="str">
        <f>INDEX(RoutesPivot[AirportID],MATCH($C1582,RoutesPivot[[RouteID]:[RouteID]],0))</f>
        <v>DTW</v>
      </c>
      <c r="O1582">
        <f>INDEX(RoutesPivot[Distance],MATCH($C1582,RoutesPivot[[RouteID]:[RouteID]],0))</f>
        <v>200</v>
      </c>
      <c r="P1582">
        <f>INDEX(RoutesPivot[ListPrice],MATCH($C1582,RoutesPivot[[RouteID]:[RouteID]],0))</f>
        <v>115</v>
      </c>
      <c r="Q1582" t="str">
        <f>INDEX(AirportPivot[AirportName],MATCH($N1582,AirportPivot[[AirportID]:[AirportID]],0))</f>
        <v>Detroit Metropolitan Wayne County</v>
      </c>
      <c r="R1582">
        <f>INDEX(AirportPivot[Gates (number of available)],MATCH($N1582,AirportPivot[[AirportID]:[AirportID]],0))</f>
        <v>60</v>
      </c>
    </row>
    <row r="1583" spans="1:18" x14ac:dyDescent="0.25">
      <c r="A1583" s="3" t="s">
        <v>1615</v>
      </c>
      <c r="B1583" s="12">
        <v>41723</v>
      </c>
      <c r="C1583" s="4" t="s">
        <v>83</v>
      </c>
      <c r="D1583" s="4">
        <v>1.5</v>
      </c>
      <c r="E1583" s="4">
        <v>33</v>
      </c>
      <c r="F1583" s="5">
        <v>0.29166666666666669</v>
      </c>
      <c r="G1583" s="6">
        <v>240</v>
      </c>
      <c r="H1583" s="7">
        <v>44400</v>
      </c>
      <c r="I1583" s="7">
        <f>FlightsPivot[[#This Row],[Total Fare]]*10%</f>
        <v>4440</v>
      </c>
      <c r="J1583" s="7">
        <f>FlightsPivot[[#This Row],[Total Fare]]+FlightsPivot[[#This Row],[10% tax ]]</f>
        <v>48840</v>
      </c>
      <c r="K1583" s="4">
        <v>3</v>
      </c>
      <c r="L1583" s="4">
        <v>2014</v>
      </c>
      <c r="M1583" t="str">
        <f>INDEX(RoutesPivot[DepAirport],MATCH($C1583,RoutesPivot[[RouteID]:[RouteID]],0))</f>
        <v>ORD</v>
      </c>
      <c r="N1583" t="str">
        <f>INDEX(RoutesPivot[AirportID],MATCH($C1583,RoutesPivot[[RouteID]:[RouteID]],0))</f>
        <v>BWI</v>
      </c>
      <c r="O1583">
        <f>INDEX(RoutesPivot[Distance],MATCH($C1583,RoutesPivot[[RouteID]:[RouteID]],0))</f>
        <v>520</v>
      </c>
      <c r="P1583">
        <f>INDEX(RoutesPivot[ListPrice],MATCH($C1583,RoutesPivot[[RouteID]:[RouteID]],0))</f>
        <v>240</v>
      </c>
      <c r="Q1583" t="str">
        <f>INDEX(AirportPivot[AirportName],MATCH($N1583,AirportPivot[[AirportID]:[AirportID]],0))</f>
        <v>Baltimore/Washington International Thurgood Marshall</v>
      </c>
      <c r="R1583">
        <f>INDEX(AirportPivot[Gates (number of available)],MATCH($N1583,AirportPivot[[AirportID]:[AirportID]],0))</f>
        <v>58</v>
      </c>
    </row>
    <row r="1584" spans="1:18" x14ac:dyDescent="0.25">
      <c r="A1584" s="3" t="s">
        <v>1616</v>
      </c>
      <c r="B1584" s="12">
        <v>42021</v>
      </c>
      <c r="C1584" s="4" t="s">
        <v>27</v>
      </c>
      <c r="D1584" s="4">
        <v>11</v>
      </c>
      <c r="E1584" s="4">
        <v>123</v>
      </c>
      <c r="F1584" s="5">
        <v>0.79166666666666663</v>
      </c>
      <c r="G1584" s="6">
        <v>200</v>
      </c>
      <c r="H1584" s="7">
        <v>37000</v>
      </c>
      <c r="I1584" s="7">
        <f>FlightsPivot[[#This Row],[Total Fare]]*10%</f>
        <v>3700</v>
      </c>
      <c r="J1584" s="7">
        <f>FlightsPivot[[#This Row],[Total Fare]]+FlightsPivot[[#This Row],[10% tax ]]</f>
        <v>40700</v>
      </c>
      <c r="K1584" s="4">
        <v>1</v>
      </c>
      <c r="L1584" s="4">
        <v>2015</v>
      </c>
      <c r="M1584" t="str">
        <f>INDEX(RoutesPivot[DepAirport],MATCH($C1584,RoutesPivot[[RouteID]:[RouteID]],0))</f>
        <v>ORD</v>
      </c>
      <c r="N1584" t="str">
        <f>INDEX(RoutesPivot[AirportID],MATCH($C1584,RoutesPivot[[RouteID]:[RouteID]],0))</f>
        <v>ATL</v>
      </c>
      <c r="O1584">
        <f>INDEX(RoutesPivot[Distance],MATCH($C1584,RoutesPivot[[RouteID]:[RouteID]],0))</f>
        <v>510</v>
      </c>
      <c r="P1584">
        <f>INDEX(RoutesPivot[ListPrice],MATCH($C1584,RoutesPivot[[RouteID]:[RouteID]],0))</f>
        <v>200</v>
      </c>
      <c r="Q1584" t="str">
        <f>INDEX(AirportPivot[AirportName],MATCH($N1584,AirportPivot[[AirportID]:[AirportID]],0))</f>
        <v>Hartsfield-Jackson Atlanta International</v>
      </c>
      <c r="R1584">
        <f>INDEX(AirportPivot[Gates (number of available)],MATCH($N1584,AirportPivot[[AirportID]:[AirportID]],0))</f>
        <v>100</v>
      </c>
    </row>
    <row r="1585" spans="1:18" x14ac:dyDescent="0.25">
      <c r="A1585" s="3" t="s">
        <v>1617</v>
      </c>
      <c r="B1585" s="12">
        <v>41779</v>
      </c>
      <c r="C1585" s="4" t="s">
        <v>80</v>
      </c>
      <c r="D1585" s="4">
        <v>1.9</v>
      </c>
      <c r="E1585" s="4">
        <v>165</v>
      </c>
      <c r="F1585" s="5">
        <v>0.60416666666666663</v>
      </c>
      <c r="G1585" s="6">
        <v>300</v>
      </c>
      <c r="H1585" s="7">
        <v>49500</v>
      </c>
      <c r="I1585" s="7">
        <f>FlightsPivot[[#This Row],[Total Fare]]*10%</f>
        <v>4950</v>
      </c>
      <c r="J1585" s="7">
        <f>FlightsPivot[[#This Row],[Total Fare]]+FlightsPivot[[#This Row],[10% tax ]]</f>
        <v>54450</v>
      </c>
      <c r="K1585" s="4">
        <v>5</v>
      </c>
      <c r="L1585" s="4">
        <v>2014</v>
      </c>
      <c r="M1585" t="str">
        <f>INDEX(RoutesPivot[DepAirport],MATCH($C1585,RoutesPivot[[RouteID]:[RouteID]],0))</f>
        <v>ORD</v>
      </c>
      <c r="N1585" t="str">
        <f>INDEX(RoutesPivot[AirportID],MATCH($C1585,RoutesPivot[[RouteID]:[RouteID]],0))</f>
        <v>MIA</v>
      </c>
      <c r="O1585">
        <f>INDEX(RoutesPivot[Distance],MATCH($C1585,RoutesPivot[[RouteID]:[RouteID]],0))</f>
        <v>1000</v>
      </c>
      <c r="P1585">
        <f>INDEX(RoutesPivot[ListPrice],MATCH($C1585,RoutesPivot[[RouteID]:[RouteID]],0))</f>
        <v>300</v>
      </c>
      <c r="Q1585" t="str">
        <f>INDEX(AirportPivot[AirportName],MATCH($N1585,AirportPivot[[AirportID]:[AirportID]],0))</f>
        <v>Miami International</v>
      </c>
      <c r="R1585">
        <f>INDEX(AirportPivot[Gates (number of available)],MATCH($N1585,AirportPivot[[AirportID]:[AirportID]],0))</f>
        <v>80</v>
      </c>
    </row>
    <row r="1586" spans="1:18" x14ac:dyDescent="0.25">
      <c r="A1586" s="3" t="s">
        <v>1618</v>
      </c>
      <c r="B1586" s="12">
        <v>41997</v>
      </c>
      <c r="C1586" s="4" t="s">
        <v>27</v>
      </c>
      <c r="D1586" s="4">
        <v>12.9</v>
      </c>
      <c r="E1586" s="4">
        <v>136</v>
      </c>
      <c r="F1586" s="5">
        <v>0.58333333333333337</v>
      </c>
      <c r="G1586" s="6">
        <v>280</v>
      </c>
      <c r="H1586" s="7">
        <v>51800</v>
      </c>
      <c r="I1586" s="7">
        <f>FlightsPivot[[#This Row],[Total Fare]]*10%</f>
        <v>5180</v>
      </c>
      <c r="J1586" s="7">
        <f>FlightsPivot[[#This Row],[Total Fare]]+FlightsPivot[[#This Row],[10% tax ]]</f>
        <v>56980</v>
      </c>
      <c r="K1586" s="4">
        <v>12</v>
      </c>
      <c r="L1586" s="4">
        <v>2014</v>
      </c>
      <c r="M1586" t="str">
        <f>INDEX(RoutesPivot[DepAirport],MATCH($C1586,RoutesPivot[[RouteID]:[RouteID]],0))</f>
        <v>ORD</v>
      </c>
      <c r="N1586" t="str">
        <f>INDEX(RoutesPivot[AirportID],MATCH($C1586,RoutesPivot[[RouteID]:[RouteID]],0))</f>
        <v>ATL</v>
      </c>
      <c r="O1586">
        <f>INDEX(RoutesPivot[Distance],MATCH($C1586,RoutesPivot[[RouteID]:[RouteID]],0))</f>
        <v>510</v>
      </c>
      <c r="P1586">
        <f>INDEX(RoutesPivot[ListPrice],MATCH($C1586,RoutesPivot[[RouteID]:[RouteID]],0))</f>
        <v>200</v>
      </c>
      <c r="Q1586" t="str">
        <f>INDEX(AirportPivot[AirportName],MATCH($N1586,AirportPivot[[AirportID]:[AirportID]],0))</f>
        <v>Hartsfield-Jackson Atlanta International</v>
      </c>
      <c r="R1586">
        <f>INDEX(AirportPivot[Gates (number of available)],MATCH($N1586,AirportPivot[[AirportID]:[AirportID]],0))</f>
        <v>100</v>
      </c>
    </row>
    <row r="1587" spans="1:18" x14ac:dyDescent="0.25">
      <c r="A1587" s="3" t="s">
        <v>1619</v>
      </c>
      <c r="B1587" s="12">
        <v>41824</v>
      </c>
      <c r="C1587" s="4" t="s">
        <v>27</v>
      </c>
      <c r="D1587" s="4">
        <v>11</v>
      </c>
      <c r="E1587" s="4">
        <v>184</v>
      </c>
      <c r="F1587" s="5">
        <v>0.8125</v>
      </c>
      <c r="G1587" s="6">
        <v>220</v>
      </c>
      <c r="H1587" s="7">
        <v>36300</v>
      </c>
      <c r="I1587" s="7">
        <f>FlightsPivot[[#This Row],[Total Fare]]*10%</f>
        <v>3630</v>
      </c>
      <c r="J1587" s="7">
        <f>FlightsPivot[[#This Row],[Total Fare]]+FlightsPivot[[#This Row],[10% tax ]]</f>
        <v>39930</v>
      </c>
      <c r="K1587" s="4">
        <v>7</v>
      </c>
      <c r="L1587" s="4">
        <v>2014</v>
      </c>
      <c r="M1587" t="str">
        <f>INDEX(RoutesPivot[DepAirport],MATCH($C1587,RoutesPivot[[RouteID]:[RouteID]],0))</f>
        <v>ORD</v>
      </c>
      <c r="N1587" t="str">
        <f>INDEX(RoutesPivot[AirportID],MATCH($C1587,RoutesPivot[[RouteID]:[RouteID]],0))</f>
        <v>ATL</v>
      </c>
      <c r="O1587">
        <f>INDEX(RoutesPivot[Distance],MATCH($C1587,RoutesPivot[[RouteID]:[RouteID]],0))</f>
        <v>510</v>
      </c>
      <c r="P1587">
        <f>INDEX(RoutesPivot[ListPrice],MATCH($C1587,RoutesPivot[[RouteID]:[RouteID]],0))</f>
        <v>200</v>
      </c>
      <c r="Q1587" t="str">
        <f>INDEX(AirportPivot[AirportName],MATCH($N1587,AirportPivot[[AirportID]:[AirportID]],0))</f>
        <v>Hartsfield-Jackson Atlanta International</v>
      </c>
      <c r="R1587">
        <f>INDEX(AirportPivot[Gates (number of available)],MATCH($N1587,AirportPivot[[AirportID]:[AirportID]],0))</f>
        <v>100</v>
      </c>
    </row>
    <row r="1588" spans="1:18" x14ac:dyDescent="0.25">
      <c r="A1588" s="3" t="s">
        <v>1620</v>
      </c>
      <c r="B1588" s="12">
        <v>41996</v>
      </c>
      <c r="C1588" s="4" t="s">
        <v>13</v>
      </c>
      <c r="D1588" s="4">
        <v>5.2</v>
      </c>
      <c r="E1588" s="4">
        <v>65</v>
      </c>
      <c r="F1588" s="5">
        <v>0.77083333333333337</v>
      </c>
      <c r="G1588" s="6">
        <v>350</v>
      </c>
      <c r="H1588" s="7">
        <v>63350</v>
      </c>
      <c r="I1588" s="7">
        <f>FlightsPivot[[#This Row],[Total Fare]]*10%</f>
        <v>6335</v>
      </c>
      <c r="J1588" s="7">
        <f>FlightsPivot[[#This Row],[Total Fare]]+FlightsPivot[[#This Row],[10% tax ]]</f>
        <v>69685</v>
      </c>
      <c r="K1588" s="4">
        <v>12</v>
      </c>
      <c r="L1588" s="4">
        <v>2014</v>
      </c>
      <c r="M1588" t="str">
        <f>INDEX(RoutesPivot[DepAirport],MATCH($C1588,RoutesPivot[[RouteID]:[RouteID]],0))</f>
        <v>ORD</v>
      </c>
      <c r="N1588" t="str">
        <f>INDEX(RoutesPivot[AirportID],MATCH($C1588,RoutesPivot[[RouteID]:[RouteID]],0))</f>
        <v>JFK</v>
      </c>
      <c r="O1588">
        <f>INDEX(RoutesPivot[Distance],MATCH($C1588,RoutesPivot[[RouteID]:[RouteID]],0))</f>
        <v>619</v>
      </c>
      <c r="P1588">
        <f>INDEX(RoutesPivot[ListPrice],MATCH($C1588,RoutesPivot[[RouteID]:[RouteID]],0))</f>
        <v>250</v>
      </c>
      <c r="Q1588" t="str">
        <f>INDEX(AirportPivot[AirportName],MATCH($N1588,AirportPivot[[AirportID]:[AirportID]],0))</f>
        <v>John F Kennedy International</v>
      </c>
      <c r="R1588">
        <f>INDEX(AirportPivot[Gates (number of available)],MATCH($N1588,AirportPivot[[AirportID]:[AirportID]],0))</f>
        <v>120</v>
      </c>
    </row>
    <row r="1589" spans="1:18" x14ac:dyDescent="0.25">
      <c r="A1589" s="3" t="s">
        <v>1621</v>
      </c>
      <c r="B1589" s="12">
        <v>42275</v>
      </c>
      <c r="C1589" s="4" t="s">
        <v>98</v>
      </c>
      <c r="D1589" s="4">
        <v>1.9</v>
      </c>
      <c r="E1589" s="4">
        <v>121</v>
      </c>
      <c r="F1589" s="5">
        <v>0.33333333333333331</v>
      </c>
      <c r="G1589" s="6">
        <v>275</v>
      </c>
      <c r="H1589" s="7">
        <v>50875</v>
      </c>
      <c r="I1589" s="7">
        <f>FlightsPivot[[#This Row],[Total Fare]]*10%</f>
        <v>5087.5</v>
      </c>
      <c r="J1589" s="7">
        <f>FlightsPivot[[#This Row],[Total Fare]]+FlightsPivot[[#This Row],[10% tax ]]</f>
        <v>55962.5</v>
      </c>
      <c r="K1589" s="4">
        <v>9</v>
      </c>
      <c r="L1589" s="4">
        <v>2015</v>
      </c>
      <c r="M1589" t="str">
        <f>INDEX(RoutesPivot[DepAirport],MATCH($C1589,RoutesPivot[[RouteID]:[RouteID]],0))</f>
        <v>ORD</v>
      </c>
      <c r="N1589" t="str">
        <f>INDEX(RoutesPivot[AirportID],MATCH($C1589,RoutesPivot[[RouteID]:[RouteID]],0))</f>
        <v>PHL</v>
      </c>
      <c r="O1589">
        <f>INDEX(RoutesPivot[Distance],MATCH($C1589,RoutesPivot[[RouteID]:[RouteID]],0))</f>
        <v>580</v>
      </c>
      <c r="P1589">
        <f>INDEX(RoutesPivot[ListPrice],MATCH($C1589,RoutesPivot[[RouteID]:[RouteID]],0))</f>
        <v>275</v>
      </c>
      <c r="Q1589" t="str">
        <f>INDEX(AirportPivot[AirportName],MATCH($N1589,AirportPivot[[AirportID]:[AirportID]],0))</f>
        <v>Philadelphia International</v>
      </c>
      <c r="R1589">
        <f>INDEX(AirportPivot[Gates (number of available)],MATCH($N1589,AirportPivot[[AirportID]:[AirportID]],0))</f>
        <v>89</v>
      </c>
    </row>
    <row r="1590" spans="1:18" x14ac:dyDescent="0.25">
      <c r="A1590" s="3" t="s">
        <v>1622</v>
      </c>
      <c r="B1590" s="12">
        <v>42020</v>
      </c>
      <c r="C1590" s="4" t="s">
        <v>23</v>
      </c>
      <c r="D1590" s="4">
        <v>2.4</v>
      </c>
      <c r="E1590" s="4">
        <v>9</v>
      </c>
      <c r="F1590" s="5">
        <v>0.625</v>
      </c>
      <c r="G1590" s="6">
        <v>300</v>
      </c>
      <c r="H1590" s="7">
        <v>55500</v>
      </c>
      <c r="I1590" s="7">
        <f>FlightsPivot[[#This Row],[Total Fare]]*10%</f>
        <v>5550</v>
      </c>
      <c r="J1590" s="7">
        <f>FlightsPivot[[#This Row],[Total Fare]]+FlightsPivot[[#This Row],[10% tax ]]</f>
        <v>61050</v>
      </c>
      <c r="K1590" s="4">
        <v>1</v>
      </c>
      <c r="L1590" s="4">
        <v>2015</v>
      </c>
      <c r="M1590" t="str">
        <f>INDEX(RoutesPivot[DepAirport],MATCH($C1590,RoutesPivot[[RouteID]:[RouteID]],0))</f>
        <v>ORD</v>
      </c>
      <c r="N1590" t="str">
        <f>INDEX(RoutesPivot[AirportID],MATCH($C1590,RoutesPivot[[RouteID]:[RouteID]],0))</f>
        <v>DEN</v>
      </c>
      <c r="O1590">
        <f>INDEX(RoutesPivot[Distance],MATCH($C1590,RoutesPivot[[RouteID]:[RouteID]],0))</f>
        <v>800</v>
      </c>
      <c r="P1590">
        <f>INDEX(RoutesPivot[ListPrice],MATCH($C1590,RoutesPivot[[RouteID]:[RouteID]],0))</f>
        <v>300</v>
      </c>
      <c r="Q1590" t="str">
        <f>INDEX(AirportPivot[AirportName],MATCH($N1590,AirportPivot[[AirportID]:[AirportID]],0))</f>
        <v>Denver International</v>
      </c>
      <c r="R1590">
        <f>INDEX(AirportPivot[Gates (number of available)],MATCH($N1590,AirportPivot[[AirportID]:[AirportID]],0))</f>
        <v>75</v>
      </c>
    </row>
    <row r="1591" spans="1:18" x14ac:dyDescent="0.25">
      <c r="A1591" s="3" t="s">
        <v>1623</v>
      </c>
      <c r="B1591" s="12">
        <v>41670</v>
      </c>
      <c r="C1591" s="4" t="s">
        <v>86</v>
      </c>
      <c r="D1591" s="4">
        <v>2.2000000000000002</v>
      </c>
      <c r="E1591" s="4">
        <v>32</v>
      </c>
      <c r="F1591" s="5">
        <v>0.72916666666666663</v>
      </c>
      <c r="G1591" s="6">
        <v>115</v>
      </c>
      <c r="H1591" s="7">
        <v>21275</v>
      </c>
      <c r="I1591" s="7">
        <f>FlightsPivot[[#This Row],[Total Fare]]*10%</f>
        <v>2127.5</v>
      </c>
      <c r="J1591" s="7">
        <f>FlightsPivot[[#This Row],[Total Fare]]+FlightsPivot[[#This Row],[10% tax ]]</f>
        <v>23402.5</v>
      </c>
      <c r="K1591" s="4">
        <v>1</v>
      </c>
      <c r="L1591" s="4">
        <v>2014</v>
      </c>
      <c r="M1591" t="str">
        <f>INDEX(RoutesPivot[DepAirport],MATCH($C1591,RoutesPivot[[RouteID]:[RouteID]],0))</f>
        <v>ORD</v>
      </c>
      <c r="N1591" t="str">
        <f>INDEX(RoutesPivot[AirportID],MATCH($C1591,RoutesPivot[[RouteID]:[RouteID]],0))</f>
        <v>DTW</v>
      </c>
      <c r="O1591">
        <f>INDEX(RoutesPivot[Distance],MATCH($C1591,RoutesPivot[[RouteID]:[RouteID]],0))</f>
        <v>200</v>
      </c>
      <c r="P1591">
        <f>INDEX(RoutesPivot[ListPrice],MATCH($C1591,RoutesPivot[[RouteID]:[RouteID]],0))</f>
        <v>115</v>
      </c>
      <c r="Q1591" t="str">
        <f>INDEX(AirportPivot[AirportName],MATCH($N1591,AirportPivot[[AirportID]:[AirportID]],0))</f>
        <v>Detroit Metropolitan Wayne County</v>
      </c>
      <c r="R1591">
        <f>INDEX(AirportPivot[Gates (number of available)],MATCH($N1591,AirportPivot[[AirportID]:[AirportID]],0))</f>
        <v>60</v>
      </c>
    </row>
    <row r="1592" spans="1:18" x14ac:dyDescent="0.25">
      <c r="A1592" s="3" t="s">
        <v>1624</v>
      </c>
      <c r="B1592" s="12">
        <v>41860</v>
      </c>
      <c r="C1592" s="4" t="s">
        <v>33</v>
      </c>
      <c r="D1592" s="4">
        <v>2.1</v>
      </c>
      <c r="E1592" s="4">
        <v>193</v>
      </c>
      <c r="F1592" s="5">
        <v>0.29166666666666669</v>
      </c>
      <c r="G1592" s="6">
        <v>412.5</v>
      </c>
      <c r="H1592" s="7">
        <v>68062.5</v>
      </c>
      <c r="I1592" s="7">
        <f>FlightsPivot[[#This Row],[Total Fare]]*10%</f>
        <v>6806.25</v>
      </c>
      <c r="J1592" s="7">
        <f>FlightsPivot[[#This Row],[Total Fare]]+FlightsPivot[[#This Row],[10% tax ]]</f>
        <v>74868.75</v>
      </c>
      <c r="K1592" s="4">
        <v>8</v>
      </c>
      <c r="L1592" s="4">
        <v>2014</v>
      </c>
      <c r="M1592" t="str">
        <f>INDEX(RoutesPivot[DepAirport],MATCH($C1592,RoutesPivot[[RouteID]:[RouteID]],0))</f>
        <v>ORD</v>
      </c>
      <c r="N1592" t="str">
        <f>INDEX(RoutesPivot[AirportID],MATCH($C1592,RoutesPivot[[RouteID]:[RouteID]],0))</f>
        <v>SFO</v>
      </c>
      <c r="O1592">
        <f>INDEX(RoutesPivot[Distance],MATCH($C1592,RoutesPivot[[RouteID]:[RouteID]],0))</f>
        <v>1600</v>
      </c>
      <c r="P1592">
        <f>INDEX(RoutesPivot[ListPrice],MATCH($C1592,RoutesPivot[[RouteID]:[RouteID]],0))</f>
        <v>375</v>
      </c>
      <c r="Q1592" t="str">
        <f>INDEX(AirportPivot[AirportName],MATCH($N1592,AirportPivot[[AirportID]:[AirportID]],0))</f>
        <v>San Francisco International</v>
      </c>
      <c r="R1592">
        <f>INDEX(AirportPivot[Gates (number of available)],MATCH($N1592,AirportPivot[[AirportID]:[AirportID]],0))</f>
        <v>70</v>
      </c>
    </row>
    <row r="1593" spans="1:18" x14ac:dyDescent="0.25">
      <c r="A1593" s="3" t="s">
        <v>1625</v>
      </c>
      <c r="B1593" s="12">
        <v>42220</v>
      </c>
      <c r="C1593" s="4" t="s">
        <v>13</v>
      </c>
      <c r="D1593" s="4">
        <v>1.3</v>
      </c>
      <c r="E1593" s="4">
        <v>185</v>
      </c>
      <c r="F1593" s="5">
        <v>0.79166666666666663</v>
      </c>
      <c r="G1593" s="6">
        <v>275</v>
      </c>
      <c r="H1593" s="7">
        <v>45375</v>
      </c>
      <c r="I1593" s="7">
        <f>FlightsPivot[[#This Row],[Total Fare]]*10%</f>
        <v>4537.5</v>
      </c>
      <c r="J1593" s="7">
        <f>FlightsPivot[[#This Row],[Total Fare]]+FlightsPivot[[#This Row],[10% tax ]]</f>
        <v>49912.5</v>
      </c>
      <c r="K1593" s="4">
        <v>8</v>
      </c>
      <c r="L1593" s="4">
        <v>2015</v>
      </c>
      <c r="M1593" t="str">
        <f>INDEX(RoutesPivot[DepAirport],MATCH($C1593,RoutesPivot[[RouteID]:[RouteID]],0))</f>
        <v>ORD</v>
      </c>
      <c r="N1593" t="str">
        <f>INDEX(RoutesPivot[AirportID],MATCH($C1593,RoutesPivot[[RouteID]:[RouteID]],0))</f>
        <v>JFK</v>
      </c>
      <c r="O1593">
        <f>INDEX(RoutesPivot[Distance],MATCH($C1593,RoutesPivot[[RouteID]:[RouteID]],0))</f>
        <v>619</v>
      </c>
      <c r="P1593">
        <f>INDEX(RoutesPivot[ListPrice],MATCH($C1593,RoutesPivot[[RouteID]:[RouteID]],0))</f>
        <v>250</v>
      </c>
      <c r="Q1593" t="str">
        <f>INDEX(AirportPivot[AirportName],MATCH($N1593,AirportPivot[[AirportID]:[AirportID]],0))</f>
        <v>John F Kennedy International</v>
      </c>
      <c r="R1593">
        <f>INDEX(AirportPivot[Gates (number of available)],MATCH($N1593,AirportPivot[[AirportID]:[AirportID]],0))</f>
        <v>120</v>
      </c>
    </row>
    <row r="1594" spans="1:18" x14ac:dyDescent="0.25">
      <c r="A1594" s="3" t="s">
        <v>1626</v>
      </c>
      <c r="B1594" s="12">
        <v>42105</v>
      </c>
      <c r="C1594" s="4" t="s">
        <v>21</v>
      </c>
      <c r="D1594" s="4">
        <v>2</v>
      </c>
      <c r="E1594" s="4">
        <v>118</v>
      </c>
      <c r="F1594" s="5">
        <v>0.29166666666666669</v>
      </c>
      <c r="G1594" s="6">
        <v>125</v>
      </c>
      <c r="H1594" s="7">
        <v>23125</v>
      </c>
      <c r="I1594" s="7">
        <f>FlightsPivot[[#This Row],[Total Fare]]*10%</f>
        <v>2312.5</v>
      </c>
      <c r="J1594" s="7">
        <f>FlightsPivot[[#This Row],[Total Fare]]+FlightsPivot[[#This Row],[10% tax ]]</f>
        <v>25437.5</v>
      </c>
      <c r="K1594" s="4">
        <v>4</v>
      </c>
      <c r="L1594" s="4">
        <v>2015</v>
      </c>
      <c r="M1594" t="str">
        <f>INDEX(RoutesPivot[DepAirport],MATCH($C1594,RoutesPivot[[RouteID]:[RouteID]],0))</f>
        <v>ORD</v>
      </c>
      <c r="N1594" t="str">
        <f>INDEX(RoutesPivot[AirportID],MATCH($C1594,RoutesPivot[[RouteID]:[RouteID]],0))</f>
        <v>CLT</v>
      </c>
      <c r="O1594">
        <f>INDEX(RoutesPivot[Distance],MATCH($C1594,RoutesPivot[[RouteID]:[RouteID]],0))</f>
        <v>700</v>
      </c>
      <c r="P1594">
        <f>INDEX(RoutesPivot[ListPrice],MATCH($C1594,RoutesPivot[[RouteID]:[RouteID]],0))</f>
        <v>125</v>
      </c>
      <c r="Q1594" t="str">
        <f>INDEX(AirportPivot[AirportName],MATCH($N1594,AirportPivot[[AirportID]:[AirportID]],0))</f>
        <v>Charlotte/Douglas International</v>
      </c>
      <c r="R1594">
        <f>INDEX(AirportPivot[Gates (number of available)],MATCH($N1594,AirportPivot[[AirportID]:[AirportID]],0))</f>
        <v>65</v>
      </c>
    </row>
    <row r="1595" spans="1:18" x14ac:dyDescent="0.25">
      <c r="A1595" s="3" t="s">
        <v>1627</v>
      </c>
      <c r="B1595" s="12">
        <v>42107</v>
      </c>
      <c r="C1595" s="4" t="s">
        <v>33</v>
      </c>
      <c r="D1595" s="4">
        <v>2.2999999999999998</v>
      </c>
      <c r="E1595" s="4">
        <v>77</v>
      </c>
      <c r="F1595" s="5">
        <v>0.41666666666666669</v>
      </c>
      <c r="G1595" s="6">
        <v>375</v>
      </c>
      <c r="H1595" s="7">
        <v>67875</v>
      </c>
      <c r="I1595" s="7">
        <f>FlightsPivot[[#This Row],[Total Fare]]*10%</f>
        <v>6787.5</v>
      </c>
      <c r="J1595" s="7">
        <f>FlightsPivot[[#This Row],[Total Fare]]+FlightsPivot[[#This Row],[10% tax ]]</f>
        <v>74662.5</v>
      </c>
      <c r="K1595" s="4">
        <v>4</v>
      </c>
      <c r="L1595" s="4">
        <v>2015</v>
      </c>
      <c r="M1595" t="str">
        <f>INDEX(RoutesPivot[DepAirport],MATCH($C1595,RoutesPivot[[RouteID]:[RouteID]],0))</f>
        <v>ORD</v>
      </c>
      <c r="N1595" t="str">
        <f>INDEX(RoutesPivot[AirportID],MATCH($C1595,RoutesPivot[[RouteID]:[RouteID]],0))</f>
        <v>SFO</v>
      </c>
      <c r="O1595">
        <f>INDEX(RoutesPivot[Distance],MATCH($C1595,RoutesPivot[[RouteID]:[RouteID]],0))</f>
        <v>1600</v>
      </c>
      <c r="P1595">
        <f>INDEX(RoutesPivot[ListPrice],MATCH($C1595,RoutesPivot[[RouteID]:[RouteID]],0))</f>
        <v>375</v>
      </c>
      <c r="Q1595" t="str">
        <f>INDEX(AirportPivot[AirportName],MATCH($N1595,AirportPivot[[AirportID]:[AirportID]],0))</f>
        <v>San Francisco International</v>
      </c>
      <c r="R1595">
        <f>INDEX(AirportPivot[Gates (number of available)],MATCH($N1595,AirportPivot[[AirportID]:[AirportID]],0))</f>
        <v>70</v>
      </c>
    </row>
    <row r="1596" spans="1:18" x14ac:dyDescent="0.25">
      <c r="A1596" s="3" t="s">
        <v>1628</v>
      </c>
      <c r="B1596" s="12">
        <v>41787</v>
      </c>
      <c r="C1596" s="4" t="s">
        <v>17</v>
      </c>
      <c r="D1596" s="4">
        <v>2.5</v>
      </c>
      <c r="E1596" s="4">
        <v>140</v>
      </c>
      <c r="F1596" s="5">
        <v>0.70833333333333337</v>
      </c>
      <c r="G1596" s="6">
        <v>350</v>
      </c>
      <c r="H1596" s="7">
        <v>64750</v>
      </c>
      <c r="I1596" s="7">
        <f>FlightsPivot[[#This Row],[Total Fare]]*10%</f>
        <v>6475</v>
      </c>
      <c r="J1596" s="7">
        <f>FlightsPivot[[#This Row],[Total Fare]]+FlightsPivot[[#This Row],[10% tax ]]</f>
        <v>71225</v>
      </c>
      <c r="K1596" s="4">
        <v>5</v>
      </c>
      <c r="L1596" s="4">
        <v>2014</v>
      </c>
      <c r="M1596" t="str">
        <f>INDEX(RoutesPivot[DepAirport],MATCH($C1596,RoutesPivot[[RouteID]:[RouteID]],0))</f>
        <v>ORD</v>
      </c>
      <c r="N1596" t="str">
        <f>INDEX(RoutesPivot[AirportID],MATCH($C1596,RoutesPivot[[RouteID]:[RouteID]],0))</f>
        <v>LAX</v>
      </c>
      <c r="O1596">
        <f>INDEX(RoutesPivot[Distance],MATCH($C1596,RoutesPivot[[RouteID]:[RouteID]],0))</f>
        <v>1518</v>
      </c>
      <c r="P1596">
        <f>INDEX(RoutesPivot[ListPrice],MATCH($C1596,RoutesPivot[[RouteID]:[RouteID]],0))</f>
        <v>350</v>
      </c>
      <c r="Q1596" t="str">
        <f>INDEX(AirportPivot[AirportName],MATCH($N1596,AirportPivot[[AirportID]:[AirportID]],0))</f>
        <v>Los Angeles International</v>
      </c>
      <c r="R1596">
        <f>INDEX(AirportPivot[Gates (number of available)],MATCH($N1596,AirportPivot[[AirportID]:[AirportID]],0))</f>
        <v>86</v>
      </c>
    </row>
    <row r="1597" spans="1:18" x14ac:dyDescent="0.25">
      <c r="A1597" s="3" t="s">
        <v>1629</v>
      </c>
      <c r="B1597" s="12">
        <v>42135</v>
      </c>
      <c r="C1597" s="4" t="s">
        <v>53</v>
      </c>
      <c r="D1597" s="4">
        <v>2.5</v>
      </c>
      <c r="E1597" s="4">
        <v>141</v>
      </c>
      <c r="F1597" s="5">
        <v>0.79166666666666663</v>
      </c>
      <c r="G1597" s="6">
        <v>300</v>
      </c>
      <c r="H1597" s="7">
        <v>55500</v>
      </c>
      <c r="I1597" s="7">
        <f>FlightsPivot[[#This Row],[Total Fare]]*10%</f>
        <v>5550</v>
      </c>
      <c r="J1597" s="7">
        <f>FlightsPivot[[#This Row],[Total Fare]]+FlightsPivot[[#This Row],[10% tax ]]</f>
        <v>61050</v>
      </c>
      <c r="K1597" s="4">
        <v>5</v>
      </c>
      <c r="L1597" s="4">
        <v>2015</v>
      </c>
      <c r="M1597" t="str">
        <f>INDEX(RoutesPivot[DepAirport],MATCH($C1597,RoutesPivot[[RouteID]:[RouteID]],0))</f>
        <v>ORD</v>
      </c>
      <c r="N1597" t="str">
        <f>INDEX(RoutesPivot[AirportID],MATCH($C1597,RoutesPivot[[RouteID]:[RouteID]],0))</f>
        <v>FLL</v>
      </c>
      <c r="O1597">
        <f>INDEX(RoutesPivot[Distance],MATCH($C1597,RoutesPivot[[RouteID]:[RouteID]],0))</f>
        <v>940</v>
      </c>
      <c r="P1597">
        <f>INDEX(RoutesPivot[ListPrice],MATCH($C1597,RoutesPivot[[RouteID]:[RouteID]],0))</f>
        <v>300</v>
      </c>
      <c r="Q1597" t="str">
        <f>INDEX(AirportPivot[AirportName],MATCH($N1597,AirportPivot[[AirportID]:[AirportID]],0))</f>
        <v>Fort Lauderdale/Hollywood International</v>
      </c>
      <c r="R1597">
        <f>INDEX(AirportPivot[Gates (number of available)],MATCH($N1597,AirportPivot[[AirportID]:[AirportID]],0))</f>
        <v>55</v>
      </c>
    </row>
    <row r="1598" spans="1:18" x14ac:dyDescent="0.25">
      <c r="A1598" s="3" t="s">
        <v>1630</v>
      </c>
      <c r="B1598" s="12">
        <v>41841</v>
      </c>
      <c r="C1598" s="4" t="s">
        <v>30</v>
      </c>
      <c r="D1598" s="4">
        <v>2.1</v>
      </c>
      <c r="E1598" s="4">
        <v>157</v>
      </c>
      <c r="F1598" s="5">
        <v>0.35416666666666669</v>
      </c>
      <c r="G1598" s="6">
        <v>275</v>
      </c>
      <c r="H1598" s="7">
        <v>45375</v>
      </c>
      <c r="I1598" s="7">
        <f>FlightsPivot[[#This Row],[Total Fare]]*10%</f>
        <v>4537.5</v>
      </c>
      <c r="J1598" s="7">
        <f>FlightsPivot[[#This Row],[Total Fare]]+FlightsPivot[[#This Row],[10% tax ]]</f>
        <v>49912.5</v>
      </c>
      <c r="K1598" s="4">
        <v>7</v>
      </c>
      <c r="L1598" s="4">
        <v>2014</v>
      </c>
      <c r="M1598" t="str">
        <f>INDEX(RoutesPivot[DepAirport],MATCH($C1598,RoutesPivot[[RouteID]:[RouteID]],0))</f>
        <v>ORD</v>
      </c>
      <c r="N1598" t="str">
        <f>INDEX(RoutesPivot[AirportID],MATCH($C1598,RoutesPivot[[RouteID]:[RouteID]],0))</f>
        <v>MCO</v>
      </c>
      <c r="O1598">
        <f>INDEX(RoutesPivot[Distance],MATCH($C1598,RoutesPivot[[RouteID]:[RouteID]],0))</f>
        <v>850</v>
      </c>
      <c r="P1598">
        <f>INDEX(RoutesPivot[ListPrice],MATCH($C1598,RoutesPivot[[RouteID]:[RouteID]],0))</f>
        <v>250</v>
      </c>
      <c r="Q1598" t="str">
        <f>INDEX(AirportPivot[AirportName],MATCH($N1598,AirportPivot[[AirportID]:[AirportID]],0))</f>
        <v>Orlando International</v>
      </c>
      <c r="R1598">
        <f>INDEX(AirportPivot[Gates (number of available)],MATCH($N1598,AirportPivot[[AirportID]:[AirportID]],0))</f>
        <v>67</v>
      </c>
    </row>
    <row r="1599" spans="1:18" x14ac:dyDescent="0.25">
      <c r="A1599" s="3" t="s">
        <v>1631</v>
      </c>
      <c r="B1599" s="12">
        <v>41908</v>
      </c>
      <c r="C1599" s="4" t="s">
        <v>86</v>
      </c>
      <c r="D1599" s="4">
        <v>1.2</v>
      </c>
      <c r="E1599" s="4">
        <v>103</v>
      </c>
      <c r="F1599" s="5">
        <v>0.54166666666666663</v>
      </c>
      <c r="G1599" s="6">
        <v>115</v>
      </c>
      <c r="H1599" s="7">
        <v>21275</v>
      </c>
      <c r="I1599" s="7">
        <f>FlightsPivot[[#This Row],[Total Fare]]*10%</f>
        <v>2127.5</v>
      </c>
      <c r="J1599" s="7">
        <f>FlightsPivot[[#This Row],[Total Fare]]+FlightsPivot[[#This Row],[10% tax ]]</f>
        <v>23402.5</v>
      </c>
      <c r="K1599" s="4">
        <v>9</v>
      </c>
      <c r="L1599" s="4">
        <v>2014</v>
      </c>
      <c r="M1599" t="str">
        <f>INDEX(RoutesPivot[DepAirport],MATCH($C1599,RoutesPivot[[RouteID]:[RouteID]],0))</f>
        <v>ORD</v>
      </c>
      <c r="N1599" t="str">
        <f>INDEX(RoutesPivot[AirportID],MATCH($C1599,RoutesPivot[[RouteID]:[RouteID]],0))</f>
        <v>DTW</v>
      </c>
      <c r="O1599">
        <f>INDEX(RoutesPivot[Distance],MATCH($C1599,RoutesPivot[[RouteID]:[RouteID]],0))</f>
        <v>200</v>
      </c>
      <c r="P1599">
        <f>INDEX(RoutesPivot[ListPrice],MATCH($C1599,RoutesPivot[[RouteID]:[RouteID]],0))</f>
        <v>115</v>
      </c>
      <c r="Q1599" t="str">
        <f>INDEX(AirportPivot[AirportName],MATCH($N1599,AirportPivot[[AirportID]:[AirportID]],0))</f>
        <v>Detroit Metropolitan Wayne County</v>
      </c>
      <c r="R1599">
        <f>INDEX(AirportPivot[Gates (number of available)],MATCH($N1599,AirportPivot[[AirportID]:[AirportID]],0))</f>
        <v>60</v>
      </c>
    </row>
    <row r="1600" spans="1:18" x14ac:dyDescent="0.25">
      <c r="A1600" s="3" t="s">
        <v>1632</v>
      </c>
      <c r="B1600" s="12">
        <v>41873</v>
      </c>
      <c r="C1600" s="4" t="s">
        <v>33</v>
      </c>
      <c r="D1600" s="4">
        <v>1.8</v>
      </c>
      <c r="E1600" s="4">
        <v>51</v>
      </c>
      <c r="F1600" s="5">
        <v>0.29166666666666669</v>
      </c>
      <c r="G1600" s="6">
        <v>412.5</v>
      </c>
      <c r="H1600" s="7">
        <v>68062.5</v>
      </c>
      <c r="I1600" s="7">
        <f>FlightsPivot[[#This Row],[Total Fare]]*10%</f>
        <v>6806.25</v>
      </c>
      <c r="J1600" s="7">
        <f>FlightsPivot[[#This Row],[Total Fare]]+FlightsPivot[[#This Row],[10% tax ]]</f>
        <v>74868.75</v>
      </c>
      <c r="K1600" s="4">
        <v>8</v>
      </c>
      <c r="L1600" s="4">
        <v>2014</v>
      </c>
      <c r="M1600" t="str">
        <f>INDEX(RoutesPivot[DepAirport],MATCH($C1600,RoutesPivot[[RouteID]:[RouteID]],0))</f>
        <v>ORD</v>
      </c>
      <c r="N1600" t="str">
        <f>INDEX(RoutesPivot[AirportID],MATCH($C1600,RoutesPivot[[RouteID]:[RouteID]],0))</f>
        <v>SFO</v>
      </c>
      <c r="O1600">
        <f>INDEX(RoutesPivot[Distance],MATCH($C1600,RoutesPivot[[RouteID]:[RouteID]],0))</f>
        <v>1600</v>
      </c>
      <c r="P1600">
        <f>INDEX(RoutesPivot[ListPrice],MATCH($C1600,RoutesPivot[[RouteID]:[RouteID]],0))</f>
        <v>375</v>
      </c>
      <c r="Q1600" t="str">
        <f>INDEX(AirportPivot[AirportName],MATCH($N1600,AirportPivot[[AirportID]:[AirportID]],0))</f>
        <v>San Francisco International</v>
      </c>
      <c r="R1600">
        <f>INDEX(AirportPivot[Gates (number of available)],MATCH($N1600,AirportPivot[[AirportID]:[AirportID]],0))</f>
        <v>70</v>
      </c>
    </row>
    <row r="1601" spans="1:18" x14ac:dyDescent="0.25">
      <c r="A1601" s="3" t="s">
        <v>1633</v>
      </c>
      <c r="B1601" s="12">
        <v>41851</v>
      </c>
      <c r="C1601" s="4" t="s">
        <v>23</v>
      </c>
      <c r="D1601" s="4">
        <v>1.3</v>
      </c>
      <c r="E1601" s="4">
        <v>155</v>
      </c>
      <c r="F1601" s="5">
        <v>0.54166666666666663</v>
      </c>
      <c r="G1601" s="6">
        <v>330</v>
      </c>
      <c r="H1601" s="7">
        <v>54450</v>
      </c>
      <c r="I1601" s="7">
        <f>FlightsPivot[[#This Row],[Total Fare]]*10%</f>
        <v>5445</v>
      </c>
      <c r="J1601" s="7">
        <f>FlightsPivot[[#This Row],[Total Fare]]+FlightsPivot[[#This Row],[10% tax ]]</f>
        <v>59895</v>
      </c>
      <c r="K1601" s="4">
        <v>7</v>
      </c>
      <c r="L1601" s="4">
        <v>2014</v>
      </c>
      <c r="M1601" t="str">
        <f>INDEX(RoutesPivot[DepAirport],MATCH($C1601,RoutesPivot[[RouteID]:[RouteID]],0))</f>
        <v>ORD</v>
      </c>
      <c r="N1601" t="str">
        <f>INDEX(RoutesPivot[AirportID],MATCH($C1601,RoutesPivot[[RouteID]:[RouteID]],0))</f>
        <v>DEN</v>
      </c>
      <c r="O1601">
        <f>INDEX(RoutesPivot[Distance],MATCH($C1601,RoutesPivot[[RouteID]:[RouteID]],0))</f>
        <v>800</v>
      </c>
      <c r="P1601">
        <f>INDEX(RoutesPivot[ListPrice],MATCH($C1601,RoutesPivot[[RouteID]:[RouteID]],0))</f>
        <v>300</v>
      </c>
      <c r="Q1601" t="str">
        <f>INDEX(AirportPivot[AirportName],MATCH($N1601,AirportPivot[[AirportID]:[AirportID]],0))</f>
        <v>Denver International</v>
      </c>
      <c r="R1601">
        <f>INDEX(AirportPivot[Gates (number of available)],MATCH($N1601,AirportPivot[[AirportID]:[AirportID]],0))</f>
        <v>75</v>
      </c>
    </row>
    <row r="1602" spans="1:18" x14ac:dyDescent="0.25">
      <c r="A1602" s="3" t="s">
        <v>1634</v>
      </c>
      <c r="B1602" s="12">
        <v>41899</v>
      </c>
      <c r="C1602" s="4" t="s">
        <v>19</v>
      </c>
      <c r="D1602" s="4">
        <v>2.1</v>
      </c>
      <c r="E1602" s="4">
        <v>35</v>
      </c>
      <c r="F1602" s="5">
        <v>0.33333333333333331</v>
      </c>
      <c r="G1602" s="6">
        <v>200</v>
      </c>
      <c r="H1602" s="7">
        <v>37000</v>
      </c>
      <c r="I1602" s="7">
        <f>FlightsPivot[[#This Row],[Total Fare]]*10%</f>
        <v>3700</v>
      </c>
      <c r="J1602" s="7">
        <f>FlightsPivot[[#This Row],[Total Fare]]+FlightsPivot[[#This Row],[10% tax ]]</f>
        <v>40700</v>
      </c>
      <c r="K1602" s="4">
        <v>9</v>
      </c>
      <c r="L1602" s="4">
        <v>2014</v>
      </c>
      <c r="M1602" t="str">
        <f>INDEX(RoutesPivot[DepAirport],MATCH($C1602,RoutesPivot[[RouteID]:[RouteID]],0))</f>
        <v>ORD</v>
      </c>
      <c r="N1602" t="str">
        <f>INDEX(RoutesPivot[AirportID],MATCH($C1602,RoutesPivot[[RouteID]:[RouteID]],0))</f>
        <v>IAH</v>
      </c>
      <c r="O1602">
        <f>INDEX(RoutesPivot[Distance],MATCH($C1602,RoutesPivot[[RouteID]:[RouteID]],0))</f>
        <v>800</v>
      </c>
      <c r="P1602">
        <f>INDEX(RoutesPivot[ListPrice],MATCH($C1602,RoutesPivot[[RouteID]:[RouteID]],0))</f>
        <v>200</v>
      </c>
      <c r="Q1602" t="str">
        <f>INDEX(AirportPivot[AirportName],MATCH($N1602,AirportPivot[[AirportID]:[AirportID]],0))</f>
        <v>George Bush Intercontinental/Houston</v>
      </c>
      <c r="R1602">
        <f>INDEX(AirportPivot[Gates (number of available)],MATCH($N1602,AirportPivot[[AirportID]:[AirportID]],0))</f>
        <v>80</v>
      </c>
    </row>
    <row r="1603" spans="1:18" x14ac:dyDescent="0.25">
      <c r="A1603" s="3" t="s">
        <v>1635</v>
      </c>
      <c r="B1603" s="12">
        <v>42286</v>
      </c>
      <c r="C1603" s="4" t="s">
        <v>25</v>
      </c>
      <c r="D1603" s="4">
        <v>1.8</v>
      </c>
      <c r="E1603" s="4">
        <v>74</v>
      </c>
      <c r="F1603" s="5">
        <v>0.375</v>
      </c>
      <c r="G1603" s="6">
        <v>200</v>
      </c>
      <c r="H1603" s="7">
        <v>36200</v>
      </c>
      <c r="I1603" s="7">
        <f>FlightsPivot[[#This Row],[Total Fare]]*10%</f>
        <v>3620</v>
      </c>
      <c r="J1603" s="7">
        <f>FlightsPivot[[#This Row],[Total Fare]]+FlightsPivot[[#This Row],[10% tax ]]</f>
        <v>39820</v>
      </c>
      <c r="K1603" s="4">
        <v>10</v>
      </c>
      <c r="L1603" s="4">
        <v>2015</v>
      </c>
      <c r="M1603" t="str">
        <f>INDEX(RoutesPivot[DepAirport],MATCH($C1603,RoutesPivot[[RouteID]:[RouteID]],0))</f>
        <v>ORD</v>
      </c>
      <c r="N1603" t="str">
        <f>INDEX(RoutesPivot[AirportID],MATCH($C1603,RoutesPivot[[RouteID]:[RouteID]],0))</f>
        <v>DFW</v>
      </c>
      <c r="O1603">
        <f>INDEX(RoutesPivot[Distance],MATCH($C1603,RoutesPivot[[RouteID]:[RouteID]],0))</f>
        <v>700</v>
      </c>
      <c r="P1603">
        <f>INDEX(RoutesPivot[ListPrice],MATCH($C1603,RoutesPivot[[RouteID]:[RouteID]],0))</f>
        <v>200</v>
      </c>
      <c r="Q1603" t="str">
        <f>INDEX(AirportPivot[AirportName],MATCH($N1603,AirportPivot[[AirportID]:[AirportID]],0))</f>
        <v>Dallas/Fort Worth International</v>
      </c>
      <c r="R1603">
        <f>INDEX(AirportPivot[Gates (number of available)],MATCH($N1603,AirportPivot[[AirportID]:[AirportID]],0))</f>
        <v>130</v>
      </c>
    </row>
    <row r="1604" spans="1:18" x14ac:dyDescent="0.25">
      <c r="A1604" s="3" t="s">
        <v>1636</v>
      </c>
      <c r="B1604" s="12">
        <v>42251</v>
      </c>
      <c r="C1604" s="4" t="s">
        <v>33</v>
      </c>
      <c r="D1604" s="4">
        <v>1.7</v>
      </c>
      <c r="E1604" s="4">
        <v>111</v>
      </c>
      <c r="F1604" s="5">
        <v>0.75</v>
      </c>
      <c r="G1604" s="6">
        <v>375</v>
      </c>
      <c r="H1604" s="7">
        <v>69375</v>
      </c>
      <c r="I1604" s="7">
        <f>FlightsPivot[[#This Row],[Total Fare]]*10%</f>
        <v>6937.5</v>
      </c>
      <c r="J1604" s="7">
        <f>FlightsPivot[[#This Row],[Total Fare]]+FlightsPivot[[#This Row],[10% tax ]]</f>
        <v>76312.5</v>
      </c>
      <c r="K1604" s="4">
        <v>9</v>
      </c>
      <c r="L1604" s="4">
        <v>2015</v>
      </c>
      <c r="M1604" t="str">
        <f>INDEX(RoutesPivot[DepAirport],MATCH($C1604,RoutesPivot[[RouteID]:[RouteID]],0))</f>
        <v>ORD</v>
      </c>
      <c r="N1604" t="str">
        <f>INDEX(RoutesPivot[AirportID],MATCH($C1604,RoutesPivot[[RouteID]:[RouteID]],0))</f>
        <v>SFO</v>
      </c>
      <c r="O1604">
        <f>INDEX(RoutesPivot[Distance],MATCH($C1604,RoutesPivot[[RouteID]:[RouteID]],0))</f>
        <v>1600</v>
      </c>
      <c r="P1604">
        <f>INDEX(RoutesPivot[ListPrice],MATCH($C1604,RoutesPivot[[RouteID]:[RouteID]],0))</f>
        <v>375</v>
      </c>
      <c r="Q1604" t="str">
        <f>INDEX(AirportPivot[AirportName],MATCH($N1604,AirportPivot[[AirportID]:[AirportID]],0))</f>
        <v>San Francisco International</v>
      </c>
      <c r="R1604">
        <f>INDEX(AirportPivot[Gates (number of available)],MATCH($N1604,AirportPivot[[AirportID]:[AirportID]],0))</f>
        <v>70</v>
      </c>
    </row>
    <row r="1605" spans="1:18" x14ac:dyDescent="0.25">
      <c r="A1605" s="3" t="s">
        <v>1637</v>
      </c>
      <c r="B1605" s="12">
        <v>41805</v>
      </c>
      <c r="C1605" s="4" t="s">
        <v>98</v>
      </c>
      <c r="D1605" s="4">
        <v>0.7</v>
      </c>
      <c r="E1605" s="4">
        <v>95</v>
      </c>
      <c r="F1605" s="5">
        <v>0.54166666666666663</v>
      </c>
      <c r="G1605" s="6">
        <v>302.5</v>
      </c>
      <c r="H1605" s="7">
        <v>55962.5</v>
      </c>
      <c r="I1605" s="7">
        <f>FlightsPivot[[#This Row],[Total Fare]]*10%</f>
        <v>5596.25</v>
      </c>
      <c r="J1605" s="7">
        <f>FlightsPivot[[#This Row],[Total Fare]]+FlightsPivot[[#This Row],[10% tax ]]</f>
        <v>61558.75</v>
      </c>
      <c r="K1605" s="4">
        <v>6</v>
      </c>
      <c r="L1605" s="4">
        <v>2014</v>
      </c>
      <c r="M1605" t="str">
        <f>INDEX(RoutesPivot[DepAirport],MATCH($C1605,RoutesPivot[[RouteID]:[RouteID]],0))</f>
        <v>ORD</v>
      </c>
      <c r="N1605" t="str">
        <f>INDEX(RoutesPivot[AirportID],MATCH($C1605,RoutesPivot[[RouteID]:[RouteID]],0))</f>
        <v>PHL</v>
      </c>
      <c r="O1605">
        <f>INDEX(RoutesPivot[Distance],MATCH($C1605,RoutesPivot[[RouteID]:[RouteID]],0))</f>
        <v>580</v>
      </c>
      <c r="P1605">
        <f>INDEX(RoutesPivot[ListPrice],MATCH($C1605,RoutesPivot[[RouteID]:[RouteID]],0))</f>
        <v>275</v>
      </c>
      <c r="Q1605" t="str">
        <f>INDEX(AirportPivot[AirportName],MATCH($N1605,AirportPivot[[AirportID]:[AirportID]],0))</f>
        <v>Philadelphia International</v>
      </c>
      <c r="R1605">
        <f>INDEX(AirportPivot[Gates (number of available)],MATCH($N1605,AirportPivot[[AirportID]:[AirportID]],0))</f>
        <v>89</v>
      </c>
    </row>
    <row r="1606" spans="1:18" x14ac:dyDescent="0.25">
      <c r="A1606" s="3" t="s">
        <v>1638</v>
      </c>
      <c r="B1606" s="12">
        <v>41677</v>
      </c>
      <c r="C1606" s="4" t="s">
        <v>23</v>
      </c>
      <c r="D1606" s="4">
        <v>3.3</v>
      </c>
      <c r="E1606" s="4">
        <v>65</v>
      </c>
      <c r="F1606" s="5">
        <v>0.29166666666666669</v>
      </c>
      <c r="G1606" s="6">
        <v>300</v>
      </c>
      <c r="H1606" s="7">
        <v>54300</v>
      </c>
      <c r="I1606" s="7">
        <f>FlightsPivot[[#This Row],[Total Fare]]*10%</f>
        <v>5430</v>
      </c>
      <c r="J1606" s="7">
        <f>FlightsPivot[[#This Row],[Total Fare]]+FlightsPivot[[#This Row],[10% tax ]]</f>
        <v>59730</v>
      </c>
      <c r="K1606" s="4">
        <v>2</v>
      </c>
      <c r="L1606" s="4">
        <v>2014</v>
      </c>
      <c r="M1606" t="str">
        <f>INDEX(RoutesPivot[DepAirport],MATCH($C1606,RoutesPivot[[RouteID]:[RouteID]],0))</f>
        <v>ORD</v>
      </c>
      <c r="N1606" t="str">
        <f>INDEX(RoutesPivot[AirportID],MATCH($C1606,RoutesPivot[[RouteID]:[RouteID]],0))</f>
        <v>DEN</v>
      </c>
      <c r="O1606">
        <f>INDEX(RoutesPivot[Distance],MATCH($C1606,RoutesPivot[[RouteID]:[RouteID]],0))</f>
        <v>800</v>
      </c>
      <c r="P1606">
        <f>INDEX(RoutesPivot[ListPrice],MATCH($C1606,RoutesPivot[[RouteID]:[RouteID]],0))</f>
        <v>300</v>
      </c>
      <c r="Q1606" t="str">
        <f>INDEX(AirportPivot[AirportName],MATCH($N1606,AirportPivot[[AirportID]:[AirportID]],0))</f>
        <v>Denver International</v>
      </c>
      <c r="R1606">
        <f>INDEX(AirportPivot[Gates (number of available)],MATCH($N1606,AirportPivot[[AirportID]:[AirportID]],0))</f>
        <v>75</v>
      </c>
    </row>
    <row r="1607" spans="1:18" x14ac:dyDescent="0.25">
      <c r="A1607" s="3" t="s">
        <v>1639</v>
      </c>
      <c r="B1607" s="12">
        <v>42086</v>
      </c>
      <c r="C1607" s="4" t="s">
        <v>33</v>
      </c>
      <c r="D1607" s="4">
        <v>2.2000000000000002</v>
      </c>
      <c r="E1607" s="4">
        <v>91</v>
      </c>
      <c r="F1607" s="5">
        <v>0.75</v>
      </c>
      <c r="G1607" s="6">
        <v>375</v>
      </c>
      <c r="H1607" s="7">
        <v>69375</v>
      </c>
      <c r="I1607" s="7">
        <f>FlightsPivot[[#This Row],[Total Fare]]*10%</f>
        <v>6937.5</v>
      </c>
      <c r="J1607" s="7">
        <f>FlightsPivot[[#This Row],[Total Fare]]+FlightsPivot[[#This Row],[10% tax ]]</f>
        <v>76312.5</v>
      </c>
      <c r="K1607" s="4">
        <v>3</v>
      </c>
      <c r="L1607" s="4">
        <v>2015</v>
      </c>
      <c r="M1607" t="str">
        <f>INDEX(RoutesPivot[DepAirport],MATCH($C1607,RoutesPivot[[RouteID]:[RouteID]],0))</f>
        <v>ORD</v>
      </c>
      <c r="N1607" t="str">
        <f>INDEX(RoutesPivot[AirportID],MATCH($C1607,RoutesPivot[[RouteID]:[RouteID]],0))</f>
        <v>SFO</v>
      </c>
      <c r="O1607">
        <f>INDEX(RoutesPivot[Distance],MATCH($C1607,RoutesPivot[[RouteID]:[RouteID]],0))</f>
        <v>1600</v>
      </c>
      <c r="P1607">
        <f>INDEX(RoutesPivot[ListPrice],MATCH($C1607,RoutesPivot[[RouteID]:[RouteID]],0))</f>
        <v>375</v>
      </c>
      <c r="Q1607" t="str">
        <f>INDEX(AirportPivot[AirportName],MATCH($N1607,AirportPivot[[AirportID]:[AirportID]],0))</f>
        <v>San Francisco International</v>
      </c>
      <c r="R1607">
        <f>INDEX(AirportPivot[Gates (number of available)],MATCH($N1607,AirportPivot[[AirportID]:[AirportID]],0))</f>
        <v>70</v>
      </c>
    </row>
    <row r="1608" spans="1:18" x14ac:dyDescent="0.25">
      <c r="A1608" s="3" t="s">
        <v>1640</v>
      </c>
      <c r="B1608" s="12">
        <v>41735</v>
      </c>
      <c r="C1608" s="4" t="s">
        <v>70</v>
      </c>
      <c r="D1608" s="4">
        <v>2.4</v>
      </c>
      <c r="E1608" s="4">
        <v>149</v>
      </c>
      <c r="F1608" s="5">
        <v>0.77083333333333337</v>
      </c>
      <c r="G1608" s="6">
        <v>275</v>
      </c>
      <c r="H1608" s="7">
        <v>50875</v>
      </c>
      <c r="I1608" s="7">
        <f>FlightsPivot[[#This Row],[Total Fare]]*10%</f>
        <v>5087.5</v>
      </c>
      <c r="J1608" s="7">
        <f>FlightsPivot[[#This Row],[Total Fare]]+FlightsPivot[[#This Row],[10% tax ]]</f>
        <v>55962.5</v>
      </c>
      <c r="K1608" s="4">
        <v>4</v>
      </c>
      <c r="L1608" s="4">
        <v>2014</v>
      </c>
      <c r="M1608" t="str">
        <f>INDEX(RoutesPivot[DepAirport],MATCH($C1608,RoutesPivot[[RouteID]:[RouteID]],0))</f>
        <v>ORD</v>
      </c>
      <c r="N1608" t="str">
        <f>INDEX(RoutesPivot[AirportID],MATCH($C1608,RoutesPivot[[RouteID]:[RouteID]],0))</f>
        <v>LAS</v>
      </c>
      <c r="O1608">
        <f>INDEX(RoutesPivot[Distance],MATCH($C1608,RoutesPivot[[RouteID]:[RouteID]],0))</f>
        <v>1100</v>
      </c>
      <c r="P1608">
        <f>INDEX(RoutesPivot[ListPrice],MATCH($C1608,RoutesPivot[[RouteID]:[RouteID]],0))</f>
        <v>275</v>
      </c>
      <c r="Q1608" t="str">
        <f>INDEX(AirportPivot[AirportName],MATCH($N1608,AirportPivot[[AirportID]:[AirportID]],0))</f>
        <v>McCarran International</v>
      </c>
      <c r="R1608">
        <f>INDEX(AirportPivot[Gates (number of available)],MATCH($N1608,AirportPivot[[AirportID]:[AirportID]],0))</f>
        <v>68</v>
      </c>
    </row>
    <row r="1609" spans="1:18" x14ac:dyDescent="0.25">
      <c r="A1609" s="3" t="s">
        <v>1641</v>
      </c>
      <c r="B1609" s="12">
        <v>41685</v>
      </c>
      <c r="C1609" s="4" t="s">
        <v>33</v>
      </c>
      <c r="D1609" s="4">
        <v>2.1</v>
      </c>
      <c r="E1609" s="4">
        <v>61</v>
      </c>
      <c r="F1609" s="5">
        <v>0.29166666666666669</v>
      </c>
      <c r="G1609" s="6">
        <v>375</v>
      </c>
      <c r="H1609" s="7">
        <v>61875</v>
      </c>
      <c r="I1609" s="7">
        <f>FlightsPivot[[#This Row],[Total Fare]]*10%</f>
        <v>6187.5</v>
      </c>
      <c r="J1609" s="7">
        <f>FlightsPivot[[#This Row],[Total Fare]]+FlightsPivot[[#This Row],[10% tax ]]</f>
        <v>68062.5</v>
      </c>
      <c r="K1609" s="4">
        <v>2</v>
      </c>
      <c r="L1609" s="4">
        <v>2014</v>
      </c>
      <c r="M1609" t="str">
        <f>INDEX(RoutesPivot[DepAirport],MATCH($C1609,RoutesPivot[[RouteID]:[RouteID]],0))</f>
        <v>ORD</v>
      </c>
      <c r="N1609" t="str">
        <f>INDEX(RoutesPivot[AirportID],MATCH($C1609,RoutesPivot[[RouteID]:[RouteID]],0))</f>
        <v>SFO</v>
      </c>
      <c r="O1609">
        <f>INDEX(RoutesPivot[Distance],MATCH($C1609,RoutesPivot[[RouteID]:[RouteID]],0))</f>
        <v>1600</v>
      </c>
      <c r="P1609">
        <f>INDEX(RoutesPivot[ListPrice],MATCH($C1609,RoutesPivot[[RouteID]:[RouteID]],0))</f>
        <v>375</v>
      </c>
      <c r="Q1609" t="str">
        <f>INDEX(AirportPivot[AirportName],MATCH($N1609,AirportPivot[[AirportID]:[AirportID]],0))</f>
        <v>San Francisco International</v>
      </c>
      <c r="R1609">
        <f>INDEX(AirportPivot[Gates (number of available)],MATCH($N1609,AirportPivot[[AirportID]:[AirportID]],0))</f>
        <v>70</v>
      </c>
    </row>
    <row r="1610" spans="1:18" x14ac:dyDescent="0.25">
      <c r="A1610" s="3" t="s">
        <v>1642</v>
      </c>
      <c r="B1610" s="12">
        <v>41748</v>
      </c>
      <c r="C1610" s="4" t="s">
        <v>25</v>
      </c>
      <c r="D1610" s="4">
        <v>2.4</v>
      </c>
      <c r="E1610" s="4">
        <v>94</v>
      </c>
      <c r="F1610" s="5">
        <v>0.33333333333333331</v>
      </c>
      <c r="G1610" s="6">
        <v>200</v>
      </c>
      <c r="H1610" s="7">
        <v>37000</v>
      </c>
      <c r="I1610" s="7">
        <f>FlightsPivot[[#This Row],[Total Fare]]*10%</f>
        <v>3700</v>
      </c>
      <c r="J1610" s="7">
        <f>FlightsPivot[[#This Row],[Total Fare]]+FlightsPivot[[#This Row],[10% tax ]]</f>
        <v>40700</v>
      </c>
      <c r="K1610" s="4">
        <v>4</v>
      </c>
      <c r="L1610" s="4">
        <v>2014</v>
      </c>
      <c r="M1610" t="str">
        <f>INDEX(RoutesPivot[DepAirport],MATCH($C1610,RoutesPivot[[RouteID]:[RouteID]],0))</f>
        <v>ORD</v>
      </c>
      <c r="N1610" t="str">
        <f>INDEX(RoutesPivot[AirportID],MATCH($C1610,RoutesPivot[[RouteID]:[RouteID]],0))</f>
        <v>DFW</v>
      </c>
      <c r="O1610">
        <f>INDEX(RoutesPivot[Distance],MATCH($C1610,RoutesPivot[[RouteID]:[RouteID]],0))</f>
        <v>700</v>
      </c>
      <c r="P1610">
        <f>INDEX(RoutesPivot[ListPrice],MATCH($C1610,RoutesPivot[[RouteID]:[RouteID]],0))</f>
        <v>200</v>
      </c>
      <c r="Q1610" t="str">
        <f>INDEX(AirportPivot[AirportName],MATCH($N1610,AirportPivot[[AirportID]:[AirportID]],0))</f>
        <v>Dallas/Fort Worth International</v>
      </c>
      <c r="R1610">
        <f>INDEX(AirportPivot[Gates (number of available)],MATCH($N1610,AirportPivot[[AirportID]:[AirportID]],0))</f>
        <v>130</v>
      </c>
    </row>
    <row r="1611" spans="1:18" x14ac:dyDescent="0.25">
      <c r="A1611" s="3" t="s">
        <v>1643</v>
      </c>
      <c r="B1611" s="12">
        <v>41981</v>
      </c>
      <c r="C1611" s="4" t="s">
        <v>70</v>
      </c>
      <c r="D1611" s="4">
        <v>2</v>
      </c>
      <c r="E1611" s="4">
        <v>155</v>
      </c>
      <c r="F1611" s="5">
        <v>0.72916666666666663</v>
      </c>
      <c r="G1611" s="6">
        <v>275</v>
      </c>
      <c r="H1611" s="7">
        <v>45375</v>
      </c>
      <c r="I1611" s="7">
        <f>FlightsPivot[[#This Row],[Total Fare]]*10%</f>
        <v>4537.5</v>
      </c>
      <c r="J1611" s="7">
        <f>FlightsPivot[[#This Row],[Total Fare]]+FlightsPivot[[#This Row],[10% tax ]]</f>
        <v>49912.5</v>
      </c>
      <c r="K1611" s="4">
        <v>12</v>
      </c>
      <c r="L1611" s="4">
        <v>2014</v>
      </c>
      <c r="M1611" t="str">
        <f>INDEX(RoutesPivot[DepAirport],MATCH($C1611,RoutesPivot[[RouteID]:[RouteID]],0))</f>
        <v>ORD</v>
      </c>
      <c r="N1611" t="str">
        <f>INDEX(RoutesPivot[AirportID],MATCH($C1611,RoutesPivot[[RouteID]:[RouteID]],0))</f>
        <v>LAS</v>
      </c>
      <c r="O1611">
        <f>INDEX(RoutesPivot[Distance],MATCH($C1611,RoutesPivot[[RouteID]:[RouteID]],0))</f>
        <v>1100</v>
      </c>
      <c r="P1611">
        <f>INDEX(RoutesPivot[ListPrice],MATCH($C1611,RoutesPivot[[RouteID]:[RouteID]],0))</f>
        <v>275</v>
      </c>
      <c r="Q1611" t="str">
        <f>INDEX(AirportPivot[AirportName],MATCH($N1611,AirportPivot[[AirportID]:[AirportID]],0))</f>
        <v>McCarran International</v>
      </c>
      <c r="R1611">
        <f>INDEX(AirportPivot[Gates (number of available)],MATCH($N1611,AirportPivot[[AirportID]:[AirportID]],0))</f>
        <v>68</v>
      </c>
    </row>
    <row r="1612" spans="1:18" x14ac:dyDescent="0.25">
      <c r="A1612" s="3" t="s">
        <v>1644</v>
      </c>
      <c r="B1612" s="12">
        <v>41860</v>
      </c>
      <c r="C1612" s="4" t="s">
        <v>27</v>
      </c>
      <c r="D1612" s="4">
        <v>8.8000000000000007</v>
      </c>
      <c r="E1612" s="4">
        <v>54</v>
      </c>
      <c r="F1612" s="5">
        <v>0.875</v>
      </c>
      <c r="G1612" s="6">
        <v>220</v>
      </c>
      <c r="H1612" s="7">
        <v>36300</v>
      </c>
      <c r="I1612" s="7">
        <f>FlightsPivot[[#This Row],[Total Fare]]*10%</f>
        <v>3630</v>
      </c>
      <c r="J1612" s="7">
        <f>FlightsPivot[[#This Row],[Total Fare]]+FlightsPivot[[#This Row],[10% tax ]]</f>
        <v>39930</v>
      </c>
      <c r="K1612" s="4">
        <v>8</v>
      </c>
      <c r="L1612" s="4">
        <v>2014</v>
      </c>
      <c r="M1612" t="str">
        <f>INDEX(RoutesPivot[DepAirport],MATCH($C1612,RoutesPivot[[RouteID]:[RouteID]],0))</f>
        <v>ORD</v>
      </c>
      <c r="N1612" t="str">
        <f>INDEX(RoutesPivot[AirportID],MATCH($C1612,RoutesPivot[[RouteID]:[RouteID]],0))</f>
        <v>ATL</v>
      </c>
      <c r="O1612">
        <f>INDEX(RoutesPivot[Distance],MATCH($C1612,RoutesPivot[[RouteID]:[RouteID]],0))</f>
        <v>510</v>
      </c>
      <c r="P1612">
        <f>INDEX(RoutesPivot[ListPrice],MATCH($C1612,RoutesPivot[[RouteID]:[RouteID]],0))</f>
        <v>200</v>
      </c>
      <c r="Q1612" t="str">
        <f>INDEX(AirportPivot[AirportName],MATCH($N1612,AirportPivot[[AirportID]:[AirportID]],0))</f>
        <v>Hartsfield-Jackson Atlanta International</v>
      </c>
      <c r="R1612">
        <f>INDEX(AirportPivot[Gates (number of available)],MATCH($N1612,AirportPivot[[AirportID]:[AirportID]],0))</f>
        <v>100</v>
      </c>
    </row>
    <row r="1613" spans="1:18" x14ac:dyDescent="0.25">
      <c r="A1613" s="3" t="s">
        <v>1645</v>
      </c>
      <c r="B1613" s="12">
        <v>41748</v>
      </c>
      <c r="C1613" s="4" t="s">
        <v>11</v>
      </c>
      <c r="D1613" s="4">
        <v>1.5</v>
      </c>
      <c r="E1613" s="4">
        <v>53</v>
      </c>
      <c r="F1613" s="5">
        <v>0.77083333333333337</v>
      </c>
      <c r="G1613" s="6">
        <v>300</v>
      </c>
      <c r="H1613" s="7">
        <v>49500</v>
      </c>
      <c r="I1613" s="7">
        <f>FlightsPivot[[#This Row],[Total Fare]]*10%</f>
        <v>4950</v>
      </c>
      <c r="J1613" s="7">
        <f>FlightsPivot[[#This Row],[Total Fare]]+FlightsPivot[[#This Row],[10% tax ]]</f>
        <v>54450</v>
      </c>
      <c r="K1613" s="4">
        <v>4</v>
      </c>
      <c r="L1613" s="4">
        <v>2014</v>
      </c>
      <c r="M1613" t="str">
        <f>INDEX(RoutesPivot[DepAirport],MATCH($C1613,RoutesPivot[[RouteID]:[RouteID]],0))</f>
        <v>ORD</v>
      </c>
      <c r="N1613" t="str">
        <f>INDEX(RoutesPivot[AirportID],MATCH($C1613,RoutesPivot[[RouteID]:[RouteID]],0))</f>
        <v>BOS</v>
      </c>
      <c r="O1613">
        <f>INDEX(RoutesPivot[Distance],MATCH($C1613,RoutesPivot[[RouteID]:[RouteID]],0))</f>
        <v>730</v>
      </c>
      <c r="P1613">
        <f>INDEX(RoutesPivot[ListPrice],MATCH($C1613,RoutesPivot[[RouteID]:[RouteID]],0))</f>
        <v>300</v>
      </c>
      <c r="Q1613" t="str">
        <f>INDEX(AirportPivot[AirportName],MATCH($N1613,AirportPivot[[AirportID]:[AirportID]],0))</f>
        <v>General Edward Lawrence Logan International</v>
      </c>
      <c r="R1613">
        <f>INDEX(AirportPivot[Gates (number of available)],MATCH($N1613,AirportPivot[[AirportID]:[AirportID]],0))</f>
        <v>63</v>
      </c>
    </row>
    <row r="1614" spans="1:18" x14ac:dyDescent="0.25">
      <c r="A1614" s="3" t="s">
        <v>1646</v>
      </c>
      <c r="B1614" s="12">
        <v>41676</v>
      </c>
      <c r="C1614" s="4" t="s">
        <v>25</v>
      </c>
      <c r="D1614" s="4">
        <v>1.3</v>
      </c>
      <c r="E1614" s="4">
        <v>73</v>
      </c>
      <c r="F1614" s="5">
        <v>0.70833333333333337</v>
      </c>
      <c r="G1614" s="6">
        <v>200</v>
      </c>
      <c r="H1614" s="7">
        <v>36200</v>
      </c>
      <c r="I1614" s="7">
        <f>FlightsPivot[[#This Row],[Total Fare]]*10%</f>
        <v>3620</v>
      </c>
      <c r="J1614" s="7">
        <f>FlightsPivot[[#This Row],[Total Fare]]+FlightsPivot[[#This Row],[10% tax ]]</f>
        <v>39820</v>
      </c>
      <c r="K1614" s="4">
        <v>2</v>
      </c>
      <c r="L1614" s="4">
        <v>2014</v>
      </c>
      <c r="M1614" t="str">
        <f>INDEX(RoutesPivot[DepAirport],MATCH($C1614,RoutesPivot[[RouteID]:[RouteID]],0))</f>
        <v>ORD</v>
      </c>
      <c r="N1614" t="str">
        <f>INDEX(RoutesPivot[AirportID],MATCH($C1614,RoutesPivot[[RouteID]:[RouteID]],0))</f>
        <v>DFW</v>
      </c>
      <c r="O1614">
        <f>INDEX(RoutesPivot[Distance],MATCH($C1614,RoutesPivot[[RouteID]:[RouteID]],0))</f>
        <v>700</v>
      </c>
      <c r="P1614">
        <f>INDEX(RoutesPivot[ListPrice],MATCH($C1614,RoutesPivot[[RouteID]:[RouteID]],0))</f>
        <v>200</v>
      </c>
      <c r="Q1614" t="str">
        <f>INDEX(AirportPivot[AirportName],MATCH($N1614,AirportPivot[[AirportID]:[AirportID]],0))</f>
        <v>Dallas/Fort Worth International</v>
      </c>
      <c r="R1614">
        <f>INDEX(AirportPivot[Gates (number of available)],MATCH($N1614,AirportPivot[[AirportID]:[AirportID]],0))</f>
        <v>130</v>
      </c>
    </row>
    <row r="1615" spans="1:18" x14ac:dyDescent="0.25">
      <c r="A1615" s="3" t="s">
        <v>1647</v>
      </c>
      <c r="B1615" s="12">
        <v>41958</v>
      </c>
      <c r="C1615" s="4" t="s">
        <v>23</v>
      </c>
      <c r="D1615" s="4">
        <v>3.1</v>
      </c>
      <c r="E1615" s="4">
        <v>3</v>
      </c>
      <c r="F1615" s="5">
        <v>0.35416666666666669</v>
      </c>
      <c r="G1615" s="6">
        <v>300</v>
      </c>
      <c r="H1615" s="7">
        <v>55500</v>
      </c>
      <c r="I1615" s="7">
        <f>FlightsPivot[[#This Row],[Total Fare]]*10%</f>
        <v>5550</v>
      </c>
      <c r="J1615" s="7">
        <f>FlightsPivot[[#This Row],[Total Fare]]+FlightsPivot[[#This Row],[10% tax ]]</f>
        <v>61050</v>
      </c>
      <c r="K1615" s="4">
        <v>11</v>
      </c>
      <c r="L1615" s="4">
        <v>2014</v>
      </c>
      <c r="M1615" t="str">
        <f>INDEX(RoutesPivot[DepAirport],MATCH($C1615,RoutesPivot[[RouteID]:[RouteID]],0))</f>
        <v>ORD</v>
      </c>
      <c r="N1615" t="str">
        <f>INDEX(RoutesPivot[AirportID],MATCH($C1615,RoutesPivot[[RouteID]:[RouteID]],0))</f>
        <v>DEN</v>
      </c>
      <c r="O1615">
        <f>INDEX(RoutesPivot[Distance],MATCH($C1615,RoutesPivot[[RouteID]:[RouteID]],0))</f>
        <v>800</v>
      </c>
      <c r="P1615">
        <f>INDEX(RoutesPivot[ListPrice],MATCH($C1615,RoutesPivot[[RouteID]:[RouteID]],0))</f>
        <v>300</v>
      </c>
      <c r="Q1615" t="str">
        <f>INDEX(AirportPivot[AirportName],MATCH($N1615,AirportPivot[[AirportID]:[AirportID]],0))</f>
        <v>Denver International</v>
      </c>
      <c r="R1615">
        <f>INDEX(AirportPivot[Gates (number of available)],MATCH($N1615,AirportPivot[[AirportID]:[AirportID]],0))</f>
        <v>75</v>
      </c>
    </row>
    <row r="1616" spans="1:18" x14ac:dyDescent="0.25">
      <c r="A1616" s="3" t="s">
        <v>1648</v>
      </c>
      <c r="B1616" s="12">
        <v>41971</v>
      </c>
      <c r="C1616" s="4" t="s">
        <v>27</v>
      </c>
      <c r="D1616" s="4">
        <v>17.399999999999999</v>
      </c>
      <c r="E1616" s="4">
        <v>171</v>
      </c>
      <c r="F1616" s="5">
        <v>0.29166666666666669</v>
      </c>
      <c r="G1616" s="6">
        <v>300</v>
      </c>
      <c r="H1616" s="7">
        <v>49500</v>
      </c>
      <c r="I1616" s="7">
        <f>FlightsPivot[[#This Row],[Total Fare]]*10%</f>
        <v>4950</v>
      </c>
      <c r="J1616" s="7">
        <f>FlightsPivot[[#This Row],[Total Fare]]+FlightsPivot[[#This Row],[10% tax ]]</f>
        <v>54450</v>
      </c>
      <c r="K1616" s="4">
        <v>11</v>
      </c>
      <c r="L1616" s="4">
        <v>2014</v>
      </c>
      <c r="M1616" t="str">
        <f>INDEX(RoutesPivot[DepAirport],MATCH($C1616,RoutesPivot[[RouteID]:[RouteID]],0))</f>
        <v>ORD</v>
      </c>
      <c r="N1616" t="str">
        <f>INDEX(RoutesPivot[AirportID],MATCH($C1616,RoutesPivot[[RouteID]:[RouteID]],0))</f>
        <v>ATL</v>
      </c>
      <c r="O1616">
        <f>INDEX(RoutesPivot[Distance],MATCH($C1616,RoutesPivot[[RouteID]:[RouteID]],0))</f>
        <v>510</v>
      </c>
      <c r="P1616">
        <f>INDEX(RoutesPivot[ListPrice],MATCH($C1616,RoutesPivot[[RouteID]:[RouteID]],0))</f>
        <v>200</v>
      </c>
      <c r="Q1616" t="str">
        <f>INDEX(AirportPivot[AirportName],MATCH($N1616,AirportPivot[[AirportID]:[AirportID]],0))</f>
        <v>Hartsfield-Jackson Atlanta International</v>
      </c>
      <c r="R1616">
        <f>INDEX(AirportPivot[Gates (number of available)],MATCH($N1616,AirportPivot[[AirportID]:[AirportID]],0))</f>
        <v>100</v>
      </c>
    </row>
    <row r="1617" spans="1:18" x14ac:dyDescent="0.25">
      <c r="A1617" s="3" t="s">
        <v>1649</v>
      </c>
      <c r="B1617" s="12">
        <v>41872</v>
      </c>
      <c r="C1617" s="4" t="s">
        <v>50</v>
      </c>
      <c r="D1617" s="4">
        <v>2.7</v>
      </c>
      <c r="E1617" s="4">
        <v>200</v>
      </c>
      <c r="F1617" s="5">
        <v>0.41666666666666669</v>
      </c>
      <c r="G1617" s="6">
        <v>302.5</v>
      </c>
      <c r="H1617" s="7">
        <v>49912.5</v>
      </c>
      <c r="I1617" s="7">
        <f>FlightsPivot[[#This Row],[Total Fare]]*10%</f>
        <v>4991.25</v>
      </c>
      <c r="J1617" s="7">
        <f>FlightsPivot[[#This Row],[Total Fare]]+FlightsPivot[[#This Row],[10% tax ]]</f>
        <v>54903.75</v>
      </c>
      <c r="K1617" s="4">
        <v>8</v>
      </c>
      <c r="L1617" s="4">
        <v>2014</v>
      </c>
      <c r="M1617" t="str">
        <f>INDEX(RoutesPivot[DepAirport],MATCH($C1617,RoutesPivot[[RouteID]:[RouteID]],0))</f>
        <v>ORD</v>
      </c>
      <c r="N1617" t="str">
        <f>INDEX(RoutesPivot[AirportID],MATCH($C1617,RoutesPivot[[RouteID]:[RouteID]],0))</f>
        <v>LGA</v>
      </c>
      <c r="O1617">
        <f>INDEX(RoutesPivot[Distance],MATCH($C1617,RoutesPivot[[RouteID]:[RouteID]],0))</f>
        <v>610</v>
      </c>
      <c r="P1617">
        <f>INDEX(RoutesPivot[ListPrice],MATCH($C1617,RoutesPivot[[RouteID]:[RouteID]],0))</f>
        <v>275</v>
      </c>
      <c r="Q1617" t="str">
        <f>INDEX(AirportPivot[AirportName],MATCH($N1617,AirportPivot[[AirportID]:[AirportID]],0))</f>
        <v>Laguardia</v>
      </c>
      <c r="R1617">
        <f>INDEX(AirportPivot[Gates (number of available)],MATCH($N1617,AirportPivot[[AirportID]:[AirportID]],0))</f>
        <v>66</v>
      </c>
    </row>
    <row r="1618" spans="1:18" x14ac:dyDescent="0.25">
      <c r="A1618" s="3" t="s">
        <v>1650</v>
      </c>
      <c r="B1618" s="12">
        <v>42060</v>
      </c>
      <c r="C1618" s="4" t="s">
        <v>80</v>
      </c>
      <c r="D1618" s="4">
        <v>1.7</v>
      </c>
      <c r="E1618" s="4">
        <v>99</v>
      </c>
      <c r="F1618" s="5">
        <v>0.79166666666666663</v>
      </c>
      <c r="G1618" s="6">
        <v>300</v>
      </c>
      <c r="H1618" s="7">
        <v>55500</v>
      </c>
      <c r="I1618" s="7">
        <f>FlightsPivot[[#This Row],[Total Fare]]*10%</f>
        <v>5550</v>
      </c>
      <c r="J1618" s="7">
        <f>FlightsPivot[[#This Row],[Total Fare]]+FlightsPivot[[#This Row],[10% tax ]]</f>
        <v>61050</v>
      </c>
      <c r="K1618" s="4">
        <v>2</v>
      </c>
      <c r="L1618" s="4">
        <v>2015</v>
      </c>
      <c r="M1618" t="str">
        <f>INDEX(RoutesPivot[DepAirport],MATCH($C1618,RoutesPivot[[RouteID]:[RouteID]],0))</f>
        <v>ORD</v>
      </c>
      <c r="N1618" t="str">
        <f>INDEX(RoutesPivot[AirportID],MATCH($C1618,RoutesPivot[[RouteID]:[RouteID]],0))</f>
        <v>MIA</v>
      </c>
      <c r="O1618">
        <f>INDEX(RoutesPivot[Distance],MATCH($C1618,RoutesPivot[[RouteID]:[RouteID]],0))</f>
        <v>1000</v>
      </c>
      <c r="P1618">
        <f>INDEX(RoutesPivot[ListPrice],MATCH($C1618,RoutesPivot[[RouteID]:[RouteID]],0))</f>
        <v>300</v>
      </c>
      <c r="Q1618" t="str">
        <f>INDEX(AirportPivot[AirportName],MATCH($N1618,AirportPivot[[AirportID]:[AirportID]],0))</f>
        <v>Miami International</v>
      </c>
      <c r="R1618">
        <f>INDEX(AirportPivot[Gates (number of available)],MATCH($N1618,AirportPivot[[AirportID]:[AirportID]],0))</f>
        <v>80</v>
      </c>
    </row>
    <row r="1619" spans="1:18" x14ac:dyDescent="0.25">
      <c r="A1619" s="3" t="s">
        <v>1651</v>
      </c>
      <c r="B1619" s="12">
        <v>42333</v>
      </c>
      <c r="C1619" s="4" t="s">
        <v>33</v>
      </c>
      <c r="D1619" s="4">
        <v>6.6</v>
      </c>
      <c r="E1619" s="4">
        <v>32</v>
      </c>
      <c r="F1619" s="5">
        <v>0.5</v>
      </c>
      <c r="G1619" s="6">
        <v>562.5</v>
      </c>
      <c r="H1619" s="7">
        <v>104062.5</v>
      </c>
      <c r="I1619" s="7">
        <f>FlightsPivot[[#This Row],[Total Fare]]*10%</f>
        <v>10406.25</v>
      </c>
      <c r="J1619" s="7">
        <f>FlightsPivot[[#This Row],[Total Fare]]+FlightsPivot[[#This Row],[10% tax ]]</f>
        <v>114468.75</v>
      </c>
      <c r="K1619" s="4">
        <v>11</v>
      </c>
      <c r="L1619" s="4">
        <v>2015</v>
      </c>
      <c r="M1619" t="str">
        <f>INDEX(RoutesPivot[DepAirport],MATCH($C1619,RoutesPivot[[RouteID]:[RouteID]],0))</f>
        <v>ORD</v>
      </c>
      <c r="N1619" t="str">
        <f>INDEX(RoutesPivot[AirportID],MATCH($C1619,RoutesPivot[[RouteID]:[RouteID]],0))</f>
        <v>SFO</v>
      </c>
      <c r="O1619">
        <f>INDEX(RoutesPivot[Distance],MATCH($C1619,RoutesPivot[[RouteID]:[RouteID]],0))</f>
        <v>1600</v>
      </c>
      <c r="P1619">
        <f>INDEX(RoutesPivot[ListPrice],MATCH($C1619,RoutesPivot[[RouteID]:[RouteID]],0))</f>
        <v>375</v>
      </c>
      <c r="Q1619" t="str">
        <f>INDEX(AirportPivot[AirportName],MATCH($N1619,AirportPivot[[AirportID]:[AirportID]],0))</f>
        <v>San Francisco International</v>
      </c>
      <c r="R1619">
        <f>INDEX(AirportPivot[Gates (number of available)],MATCH($N1619,AirportPivot[[AirportID]:[AirportID]],0))</f>
        <v>70</v>
      </c>
    </row>
    <row r="1620" spans="1:18" x14ac:dyDescent="0.25">
      <c r="A1620" s="3" t="s">
        <v>1652</v>
      </c>
      <c r="B1620" s="12">
        <v>41739</v>
      </c>
      <c r="C1620" s="4" t="s">
        <v>19</v>
      </c>
      <c r="D1620" s="4">
        <v>2.2999999999999998</v>
      </c>
      <c r="E1620" s="4">
        <v>46</v>
      </c>
      <c r="F1620" s="5">
        <v>0.72916666666666663</v>
      </c>
      <c r="G1620" s="6">
        <v>200</v>
      </c>
      <c r="H1620" s="7">
        <v>33000</v>
      </c>
      <c r="I1620" s="7">
        <f>FlightsPivot[[#This Row],[Total Fare]]*10%</f>
        <v>3300</v>
      </c>
      <c r="J1620" s="7">
        <f>FlightsPivot[[#This Row],[Total Fare]]+FlightsPivot[[#This Row],[10% tax ]]</f>
        <v>36300</v>
      </c>
      <c r="K1620" s="4">
        <v>4</v>
      </c>
      <c r="L1620" s="4">
        <v>2014</v>
      </c>
      <c r="M1620" t="str">
        <f>INDEX(RoutesPivot[DepAirport],MATCH($C1620,RoutesPivot[[RouteID]:[RouteID]],0))</f>
        <v>ORD</v>
      </c>
      <c r="N1620" t="str">
        <f>INDEX(RoutesPivot[AirportID],MATCH($C1620,RoutesPivot[[RouteID]:[RouteID]],0))</f>
        <v>IAH</v>
      </c>
      <c r="O1620">
        <f>INDEX(RoutesPivot[Distance],MATCH($C1620,RoutesPivot[[RouteID]:[RouteID]],0))</f>
        <v>800</v>
      </c>
      <c r="P1620">
        <f>INDEX(RoutesPivot[ListPrice],MATCH($C1620,RoutesPivot[[RouteID]:[RouteID]],0))</f>
        <v>200</v>
      </c>
      <c r="Q1620" t="str">
        <f>INDEX(AirportPivot[AirportName],MATCH($N1620,AirportPivot[[AirportID]:[AirportID]],0))</f>
        <v>George Bush Intercontinental/Houston</v>
      </c>
      <c r="R1620">
        <f>INDEX(AirportPivot[Gates (number of available)],MATCH($N1620,AirportPivot[[AirportID]:[AirportID]],0))</f>
        <v>80</v>
      </c>
    </row>
    <row r="1621" spans="1:18" x14ac:dyDescent="0.25">
      <c r="A1621" s="3" t="s">
        <v>1653</v>
      </c>
      <c r="B1621" s="12">
        <v>42245</v>
      </c>
      <c r="C1621" s="4" t="s">
        <v>25</v>
      </c>
      <c r="D1621" s="4">
        <v>1.9</v>
      </c>
      <c r="E1621" s="4">
        <v>82</v>
      </c>
      <c r="F1621" s="5">
        <v>0.58333333333333337</v>
      </c>
      <c r="G1621" s="6">
        <v>220</v>
      </c>
      <c r="H1621" s="7">
        <v>39820</v>
      </c>
      <c r="I1621" s="7">
        <f>FlightsPivot[[#This Row],[Total Fare]]*10%</f>
        <v>3982</v>
      </c>
      <c r="J1621" s="7">
        <f>FlightsPivot[[#This Row],[Total Fare]]+FlightsPivot[[#This Row],[10% tax ]]</f>
        <v>43802</v>
      </c>
      <c r="K1621" s="4">
        <v>8</v>
      </c>
      <c r="L1621" s="4">
        <v>2015</v>
      </c>
      <c r="M1621" t="str">
        <f>INDEX(RoutesPivot[DepAirport],MATCH($C1621,RoutesPivot[[RouteID]:[RouteID]],0))</f>
        <v>ORD</v>
      </c>
      <c r="N1621" t="str">
        <f>INDEX(RoutesPivot[AirportID],MATCH($C1621,RoutesPivot[[RouteID]:[RouteID]],0))</f>
        <v>DFW</v>
      </c>
      <c r="O1621">
        <f>INDEX(RoutesPivot[Distance],MATCH($C1621,RoutesPivot[[RouteID]:[RouteID]],0))</f>
        <v>700</v>
      </c>
      <c r="P1621">
        <f>INDEX(RoutesPivot[ListPrice],MATCH($C1621,RoutesPivot[[RouteID]:[RouteID]],0))</f>
        <v>200</v>
      </c>
      <c r="Q1621" t="str">
        <f>INDEX(AirportPivot[AirportName],MATCH($N1621,AirportPivot[[AirportID]:[AirportID]],0))</f>
        <v>Dallas/Fort Worth International</v>
      </c>
      <c r="R1621">
        <f>INDEX(AirportPivot[Gates (number of available)],MATCH($N1621,AirportPivot[[AirportID]:[AirportID]],0))</f>
        <v>130</v>
      </c>
    </row>
    <row r="1622" spans="1:18" x14ac:dyDescent="0.25">
      <c r="A1622" s="3" t="s">
        <v>1654</v>
      </c>
      <c r="B1622" s="12">
        <v>42073</v>
      </c>
      <c r="C1622" s="4" t="s">
        <v>25</v>
      </c>
      <c r="D1622" s="4">
        <v>2.7</v>
      </c>
      <c r="E1622" s="4">
        <v>138</v>
      </c>
      <c r="F1622" s="5">
        <v>0.29166666666666669</v>
      </c>
      <c r="G1622" s="6">
        <v>200</v>
      </c>
      <c r="H1622" s="7">
        <v>37000</v>
      </c>
      <c r="I1622" s="7">
        <f>FlightsPivot[[#This Row],[Total Fare]]*10%</f>
        <v>3700</v>
      </c>
      <c r="J1622" s="7">
        <f>FlightsPivot[[#This Row],[Total Fare]]+FlightsPivot[[#This Row],[10% tax ]]</f>
        <v>40700</v>
      </c>
      <c r="K1622" s="4">
        <v>3</v>
      </c>
      <c r="L1622" s="4">
        <v>2015</v>
      </c>
      <c r="M1622" t="str">
        <f>INDEX(RoutesPivot[DepAirport],MATCH($C1622,RoutesPivot[[RouteID]:[RouteID]],0))</f>
        <v>ORD</v>
      </c>
      <c r="N1622" t="str">
        <f>INDEX(RoutesPivot[AirportID],MATCH($C1622,RoutesPivot[[RouteID]:[RouteID]],0))</f>
        <v>DFW</v>
      </c>
      <c r="O1622">
        <f>INDEX(RoutesPivot[Distance],MATCH($C1622,RoutesPivot[[RouteID]:[RouteID]],0))</f>
        <v>700</v>
      </c>
      <c r="P1622">
        <f>INDEX(RoutesPivot[ListPrice],MATCH($C1622,RoutesPivot[[RouteID]:[RouteID]],0))</f>
        <v>200</v>
      </c>
      <c r="Q1622" t="str">
        <f>INDEX(AirportPivot[AirportName],MATCH($N1622,AirportPivot[[AirportID]:[AirportID]],0))</f>
        <v>Dallas/Fort Worth International</v>
      </c>
      <c r="R1622">
        <f>INDEX(AirportPivot[Gates (number of available)],MATCH($N1622,AirportPivot[[AirportID]:[AirportID]],0))</f>
        <v>130</v>
      </c>
    </row>
    <row r="1623" spans="1:18" x14ac:dyDescent="0.25">
      <c r="A1623" s="3" t="s">
        <v>1655</v>
      </c>
      <c r="B1623" s="12">
        <v>41984</v>
      </c>
      <c r="C1623" s="4" t="s">
        <v>33</v>
      </c>
      <c r="D1623" s="4">
        <v>3.3</v>
      </c>
      <c r="E1623" s="4">
        <v>205</v>
      </c>
      <c r="F1623" s="5">
        <v>0.72916666666666663</v>
      </c>
      <c r="G1623" s="6">
        <v>375</v>
      </c>
      <c r="H1623" s="7">
        <v>61875</v>
      </c>
      <c r="I1623" s="7">
        <f>FlightsPivot[[#This Row],[Total Fare]]*10%</f>
        <v>6187.5</v>
      </c>
      <c r="J1623" s="7">
        <f>FlightsPivot[[#This Row],[Total Fare]]+FlightsPivot[[#This Row],[10% tax ]]</f>
        <v>68062.5</v>
      </c>
      <c r="K1623" s="4">
        <v>12</v>
      </c>
      <c r="L1623" s="4">
        <v>2014</v>
      </c>
      <c r="M1623" t="str">
        <f>INDEX(RoutesPivot[DepAirport],MATCH($C1623,RoutesPivot[[RouteID]:[RouteID]],0))</f>
        <v>ORD</v>
      </c>
      <c r="N1623" t="str">
        <f>INDEX(RoutesPivot[AirportID],MATCH($C1623,RoutesPivot[[RouteID]:[RouteID]],0))</f>
        <v>SFO</v>
      </c>
      <c r="O1623">
        <f>INDEX(RoutesPivot[Distance],MATCH($C1623,RoutesPivot[[RouteID]:[RouteID]],0))</f>
        <v>1600</v>
      </c>
      <c r="P1623">
        <f>INDEX(RoutesPivot[ListPrice],MATCH($C1623,RoutesPivot[[RouteID]:[RouteID]],0))</f>
        <v>375</v>
      </c>
      <c r="Q1623" t="str">
        <f>INDEX(AirportPivot[AirportName],MATCH($N1623,AirportPivot[[AirportID]:[AirportID]],0))</f>
        <v>San Francisco International</v>
      </c>
      <c r="R1623">
        <f>INDEX(AirportPivot[Gates (number of available)],MATCH($N1623,AirportPivot[[AirportID]:[AirportID]],0))</f>
        <v>70</v>
      </c>
    </row>
    <row r="1624" spans="1:18" x14ac:dyDescent="0.25">
      <c r="A1624" s="3" t="s">
        <v>1656</v>
      </c>
      <c r="B1624" s="12">
        <v>41866</v>
      </c>
      <c r="C1624" s="4" t="s">
        <v>19</v>
      </c>
      <c r="D1624" s="4">
        <v>1.6</v>
      </c>
      <c r="E1624" s="4">
        <v>44</v>
      </c>
      <c r="F1624" s="5">
        <v>0.75</v>
      </c>
      <c r="G1624" s="6">
        <v>220</v>
      </c>
      <c r="H1624" s="7">
        <v>36300</v>
      </c>
      <c r="I1624" s="7">
        <f>FlightsPivot[[#This Row],[Total Fare]]*10%</f>
        <v>3630</v>
      </c>
      <c r="J1624" s="7">
        <f>FlightsPivot[[#This Row],[Total Fare]]+FlightsPivot[[#This Row],[10% tax ]]</f>
        <v>39930</v>
      </c>
      <c r="K1624" s="4">
        <v>8</v>
      </c>
      <c r="L1624" s="4">
        <v>2014</v>
      </c>
      <c r="M1624" t="str">
        <f>INDEX(RoutesPivot[DepAirport],MATCH($C1624,RoutesPivot[[RouteID]:[RouteID]],0))</f>
        <v>ORD</v>
      </c>
      <c r="N1624" t="str">
        <f>INDEX(RoutesPivot[AirportID],MATCH($C1624,RoutesPivot[[RouteID]:[RouteID]],0))</f>
        <v>IAH</v>
      </c>
      <c r="O1624">
        <f>INDEX(RoutesPivot[Distance],MATCH($C1624,RoutesPivot[[RouteID]:[RouteID]],0))</f>
        <v>800</v>
      </c>
      <c r="P1624">
        <f>INDEX(RoutesPivot[ListPrice],MATCH($C1624,RoutesPivot[[RouteID]:[RouteID]],0))</f>
        <v>200</v>
      </c>
      <c r="Q1624" t="str">
        <f>INDEX(AirportPivot[AirportName],MATCH($N1624,AirportPivot[[AirportID]:[AirportID]],0))</f>
        <v>George Bush Intercontinental/Houston</v>
      </c>
      <c r="R1624">
        <f>INDEX(AirportPivot[Gates (number of available)],MATCH($N1624,AirportPivot[[AirportID]:[AirportID]],0))</f>
        <v>80</v>
      </c>
    </row>
    <row r="1625" spans="1:18" x14ac:dyDescent="0.25">
      <c r="A1625" s="3" t="s">
        <v>1657</v>
      </c>
      <c r="B1625" s="12">
        <v>42334</v>
      </c>
      <c r="C1625" s="4" t="s">
        <v>13</v>
      </c>
      <c r="D1625" s="4">
        <v>5.9</v>
      </c>
      <c r="E1625" s="4">
        <v>54</v>
      </c>
      <c r="F1625" s="5">
        <v>0.5625</v>
      </c>
      <c r="G1625" s="6">
        <v>375</v>
      </c>
      <c r="H1625" s="7">
        <v>61875</v>
      </c>
      <c r="I1625" s="7">
        <f>FlightsPivot[[#This Row],[Total Fare]]*10%</f>
        <v>6187.5</v>
      </c>
      <c r="J1625" s="7">
        <f>FlightsPivot[[#This Row],[Total Fare]]+FlightsPivot[[#This Row],[10% tax ]]</f>
        <v>68062.5</v>
      </c>
      <c r="K1625" s="4">
        <v>11</v>
      </c>
      <c r="L1625" s="4">
        <v>2015</v>
      </c>
      <c r="M1625" t="str">
        <f>INDEX(RoutesPivot[DepAirport],MATCH($C1625,RoutesPivot[[RouteID]:[RouteID]],0))</f>
        <v>ORD</v>
      </c>
      <c r="N1625" t="str">
        <f>INDEX(RoutesPivot[AirportID],MATCH($C1625,RoutesPivot[[RouteID]:[RouteID]],0))</f>
        <v>JFK</v>
      </c>
      <c r="O1625">
        <f>INDEX(RoutesPivot[Distance],MATCH($C1625,RoutesPivot[[RouteID]:[RouteID]],0))</f>
        <v>619</v>
      </c>
      <c r="P1625">
        <f>INDEX(RoutesPivot[ListPrice],MATCH($C1625,RoutesPivot[[RouteID]:[RouteID]],0))</f>
        <v>250</v>
      </c>
      <c r="Q1625" t="str">
        <f>INDEX(AirportPivot[AirportName],MATCH($N1625,AirportPivot[[AirportID]:[AirportID]],0))</f>
        <v>John F Kennedy International</v>
      </c>
      <c r="R1625">
        <f>INDEX(AirportPivot[Gates (number of available)],MATCH($N1625,AirportPivot[[AirportID]:[AirportID]],0))</f>
        <v>120</v>
      </c>
    </row>
    <row r="1626" spans="1:18" x14ac:dyDescent="0.25">
      <c r="A1626" s="3" t="s">
        <v>1658</v>
      </c>
      <c r="B1626" s="12">
        <v>41778</v>
      </c>
      <c r="C1626" s="4" t="s">
        <v>17</v>
      </c>
      <c r="D1626" s="4">
        <v>3.5</v>
      </c>
      <c r="E1626" s="4">
        <v>21</v>
      </c>
      <c r="F1626" s="5">
        <v>0.75</v>
      </c>
      <c r="G1626" s="6">
        <v>350</v>
      </c>
      <c r="H1626" s="7">
        <v>64750</v>
      </c>
      <c r="I1626" s="7">
        <f>FlightsPivot[[#This Row],[Total Fare]]*10%</f>
        <v>6475</v>
      </c>
      <c r="J1626" s="7">
        <f>FlightsPivot[[#This Row],[Total Fare]]+FlightsPivot[[#This Row],[10% tax ]]</f>
        <v>71225</v>
      </c>
      <c r="K1626" s="4">
        <v>5</v>
      </c>
      <c r="L1626" s="4">
        <v>2014</v>
      </c>
      <c r="M1626" t="str">
        <f>INDEX(RoutesPivot[DepAirport],MATCH($C1626,RoutesPivot[[RouteID]:[RouteID]],0))</f>
        <v>ORD</v>
      </c>
      <c r="N1626" t="str">
        <f>INDEX(RoutesPivot[AirportID],MATCH($C1626,RoutesPivot[[RouteID]:[RouteID]],0))</f>
        <v>LAX</v>
      </c>
      <c r="O1626">
        <f>INDEX(RoutesPivot[Distance],MATCH($C1626,RoutesPivot[[RouteID]:[RouteID]],0))</f>
        <v>1518</v>
      </c>
      <c r="P1626">
        <f>INDEX(RoutesPivot[ListPrice],MATCH($C1626,RoutesPivot[[RouteID]:[RouteID]],0))</f>
        <v>350</v>
      </c>
      <c r="Q1626" t="str">
        <f>INDEX(AirportPivot[AirportName],MATCH($N1626,AirportPivot[[AirportID]:[AirportID]],0))</f>
        <v>Los Angeles International</v>
      </c>
      <c r="R1626">
        <f>INDEX(AirportPivot[Gates (number of available)],MATCH($N1626,AirportPivot[[AirportID]:[AirportID]],0))</f>
        <v>86</v>
      </c>
    </row>
    <row r="1627" spans="1:18" x14ac:dyDescent="0.25">
      <c r="A1627" s="3" t="s">
        <v>1659</v>
      </c>
      <c r="B1627" s="12">
        <v>42163</v>
      </c>
      <c r="C1627" s="4" t="s">
        <v>25</v>
      </c>
      <c r="D1627" s="4">
        <v>2.6</v>
      </c>
      <c r="E1627" s="4">
        <v>210</v>
      </c>
      <c r="F1627" s="5">
        <v>0.6875</v>
      </c>
      <c r="G1627" s="6">
        <v>220</v>
      </c>
      <c r="H1627" s="7">
        <v>36300</v>
      </c>
      <c r="I1627" s="7">
        <f>FlightsPivot[[#This Row],[Total Fare]]*10%</f>
        <v>3630</v>
      </c>
      <c r="J1627" s="7">
        <f>FlightsPivot[[#This Row],[Total Fare]]+FlightsPivot[[#This Row],[10% tax ]]</f>
        <v>39930</v>
      </c>
      <c r="K1627" s="4">
        <v>6</v>
      </c>
      <c r="L1627" s="4">
        <v>2015</v>
      </c>
      <c r="M1627" t="str">
        <f>INDEX(RoutesPivot[DepAirport],MATCH($C1627,RoutesPivot[[RouteID]:[RouteID]],0))</f>
        <v>ORD</v>
      </c>
      <c r="N1627" t="str">
        <f>INDEX(RoutesPivot[AirportID],MATCH($C1627,RoutesPivot[[RouteID]:[RouteID]],0))</f>
        <v>DFW</v>
      </c>
      <c r="O1627">
        <f>INDEX(RoutesPivot[Distance],MATCH($C1627,RoutesPivot[[RouteID]:[RouteID]],0))</f>
        <v>700</v>
      </c>
      <c r="P1627">
        <f>INDEX(RoutesPivot[ListPrice],MATCH($C1627,RoutesPivot[[RouteID]:[RouteID]],0))</f>
        <v>200</v>
      </c>
      <c r="Q1627" t="str">
        <f>INDEX(AirportPivot[AirportName],MATCH($N1627,AirportPivot[[AirportID]:[AirportID]],0))</f>
        <v>Dallas/Fort Worth International</v>
      </c>
      <c r="R1627">
        <f>INDEX(AirportPivot[Gates (number of available)],MATCH($N1627,AirportPivot[[AirportID]:[AirportID]],0))</f>
        <v>130</v>
      </c>
    </row>
    <row r="1628" spans="1:18" x14ac:dyDescent="0.25">
      <c r="A1628" s="3" t="s">
        <v>1660</v>
      </c>
      <c r="B1628" s="12">
        <v>42036</v>
      </c>
      <c r="C1628" s="4" t="s">
        <v>27</v>
      </c>
      <c r="D1628" s="4">
        <v>5.5</v>
      </c>
      <c r="E1628" s="4">
        <v>148</v>
      </c>
      <c r="F1628" s="5">
        <v>0.83333333333333337</v>
      </c>
      <c r="G1628" s="6">
        <v>200</v>
      </c>
      <c r="H1628" s="7">
        <v>37000</v>
      </c>
      <c r="I1628" s="7">
        <f>FlightsPivot[[#This Row],[Total Fare]]*10%</f>
        <v>3700</v>
      </c>
      <c r="J1628" s="7">
        <f>FlightsPivot[[#This Row],[Total Fare]]+FlightsPivot[[#This Row],[10% tax ]]</f>
        <v>40700</v>
      </c>
      <c r="K1628" s="4">
        <v>2</v>
      </c>
      <c r="L1628" s="4">
        <v>2015</v>
      </c>
      <c r="M1628" t="str">
        <f>INDEX(RoutesPivot[DepAirport],MATCH($C1628,RoutesPivot[[RouteID]:[RouteID]],0))</f>
        <v>ORD</v>
      </c>
      <c r="N1628" t="str">
        <f>INDEX(RoutesPivot[AirportID],MATCH($C1628,RoutesPivot[[RouteID]:[RouteID]],0))</f>
        <v>ATL</v>
      </c>
      <c r="O1628">
        <f>INDEX(RoutesPivot[Distance],MATCH($C1628,RoutesPivot[[RouteID]:[RouteID]],0))</f>
        <v>510</v>
      </c>
      <c r="P1628">
        <f>INDEX(RoutesPivot[ListPrice],MATCH($C1628,RoutesPivot[[RouteID]:[RouteID]],0))</f>
        <v>200</v>
      </c>
      <c r="Q1628" t="str">
        <f>INDEX(AirportPivot[AirportName],MATCH($N1628,AirportPivot[[AirportID]:[AirportID]],0))</f>
        <v>Hartsfield-Jackson Atlanta International</v>
      </c>
      <c r="R1628">
        <f>INDEX(AirportPivot[Gates (number of available)],MATCH($N1628,AirportPivot[[AirportID]:[AirportID]],0))</f>
        <v>100</v>
      </c>
    </row>
    <row r="1629" spans="1:18" x14ac:dyDescent="0.25">
      <c r="A1629" s="3" t="s">
        <v>1661</v>
      </c>
      <c r="B1629" s="12">
        <v>42144</v>
      </c>
      <c r="C1629" s="4" t="s">
        <v>23</v>
      </c>
      <c r="D1629" s="4">
        <v>3.1</v>
      </c>
      <c r="E1629" s="4">
        <v>70</v>
      </c>
      <c r="F1629" s="5">
        <v>0.3125</v>
      </c>
      <c r="G1629" s="6">
        <v>300</v>
      </c>
      <c r="H1629" s="7">
        <v>54300</v>
      </c>
      <c r="I1629" s="7">
        <f>FlightsPivot[[#This Row],[Total Fare]]*10%</f>
        <v>5430</v>
      </c>
      <c r="J1629" s="7">
        <f>FlightsPivot[[#This Row],[Total Fare]]+FlightsPivot[[#This Row],[10% tax ]]</f>
        <v>59730</v>
      </c>
      <c r="K1629" s="4">
        <v>5</v>
      </c>
      <c r="L1629" s="4">
        <v>2015</v>
      </c>
      <c r="M1629" t="str">
        <f>INDEX(RoutesPivot[DepAirport],MATCH($C1629,RoutesPivot[[RouteID]:[RouteID]],0))</f>
        <v>ORD</v>
      </c>
      <c r="N1629" t="str">
        <f>INDEX(RoutesPivot[AirportID],MATCH($C1629,RoutesPivot[[RouteID]:[RouteID]],0))</f>
        <v>DEN</v>
      </c>
      <c r="O1629">
        <f>INDEX(RoutesPivot[Distance],MATCH($C1629,RoutesPivot[[RouteID]:[RouteID]],0))</f>
        <v>800</v>
      </c>
      <c r="P1629">
        <f>INDEX(RoutesPivot[ListPrice],MATCH($C1629,RoutesPivot[[RouteID]:[RouteID]],0))</f>
        <v>300</v>
      </c>
      <c r="Q1629" t="str">
        <f>INDEX(AirportPivot[AirportName],MATCH($N1629,AirportPivot[[AirportID]:[AirportID]],0))</f>
        <v>Denver International</v>
      </c>
      <c r="R1629">
        <f>INDEX(AirportPivot[Gates (number of available)],MATCH($N1629,AirportPivot[[AirportID]:[AirportID]],0))</f>
        <v>75</v>
      </c>
    </row>
    <row r="1630" spans="1:18" x14ac:dyDescent="0.25">
      <c r="A1630" s="3" t="s">
        <v>1662</v>
      </c>
      <c r="B1630" s="12">
        <v>42046</v>
      </c>
      <c r="C1630" s="4" t="s">
        <v>13</v>
      </c>
      <c r="D1630" s="4">
        <v>1.6</v>
      </c>
      <c r="E1630" s="4">
        <v>67</v>
      </c>
      <c r="F1630" s="5">
        <v>0.33333333333333331</v>
      </c>
      <c r="G1630" s="6">
        <v>250</v>
      </c>
      <c r="H1630" s="7">
        <v>45250</v>
      </c>
      <c r="I1630" s="7">
        <f>FlightsPivot[[#This Row],[Total Fare]]*10%</f>
        <v>4525</v>
      </c>
      <c r="J1630" s="7">
        <f>FlightsPivot[[#This Row],[Total Fare]]+FlightsPivot[[#This Row],[10% tax ]]</f>
        <v>49775</v>
      </c>
      <c r="K1630" s="4">
        <v>2</v>
      </c>
      <c r="L1630" s="4">
        <v>2015</v>
      </c>
      <c r="M1630" t="str">
        <f>INDEX(RoutesPivot[DepAirport],MATCH($C1630,RoutesPivot[[RouteID]:[RouteID]],0))</f>
        <v>ORD</v>
      </c>
      <c r="N1630" t="str">
        <f>INDEX(RoutesPivot[AirportID],MATCH($C1630,RoutesPivot[[RouteID]:[RouteID]],0))</f>
        <v>JFK</v>
      </c>
      <c r="O1630">
        <f>INDEX(RoutesPivot[Distance],MATCH($C1630,RoutesPivot[[RouteID]:[RouteID]],0))</f>
        <v>619</v>
      </c>
      <c r="P1630">
        <f>INDEX(RoutesPivot[ListPrice],MATCH($C1630,RoutesPivot[[RouteID]:[RouteID]],0))</f>
        <v>250</v>
      </c>
      <c r="Q1630" t="str">
        <f>INDEX(AirportPivot[AirportName],MATCH($N1630,AirportPivot[[AirportID]:[AirportID]],0))</f>
        <v>John F Kennedy International</v>
      </c>
      <c r="R1630">
        <f>INDEX(AirportPivot[Gates (number of available)],MATCH($N1630,AirportPivot[[AirportID]:[AirportID]],0))</f>
        <v>120</v>
      </c>
    </row>
    <row r="1631" spans="1:18" x14ac:dyDescent="0.25">
      <c r="A1631" s="3" t="s">
        <v>1663</v>
      </c>
      <c r="B1631" s="12">
        <v>41897</v>
      </c>
      <c r="C1631" s="4" t="s">
        <v>21</v>
      </c>
      <c r="D1631" s="4">
        <v>2.2000000000000002</v>
      </c>
      <c r="E1631" s="4">
        <v>166</v>
      </c>
      <c r="F1631" s="5">
        <v>0.3125</v>
      </c>
      <c r="G1631" s="6">
        <v>125</v>
      </c>
      <c r="H1631" s="7">
        <v>20625</v>
      </c>
      <c r="I1631" s="7">
        <f>FlightsPivot[[#This Row],[Total Fare]]*10%</f>
        <v>2062.5</v>
      </c>
      <c r="J1631" s="7">
        <f>FlightsPivot[[#This Row],[Total Fare]]+FlightsPivot[[#This Row],[10% tax ]]</f>
        <v>22687.5</v>
      </c>
      <c r="K1631" s="4">
        <v>9</v>
      </c>
      <c r="L1631" s="4">
        <v>2014</v>
      </c>
      <c r="M1631" t="str">
        <f>INDEX(RoutesPivot[DepAirport],MATCH($C1631,RoutesPivot[[RouteID]:[RouteID]],0))</f>
        <v>ORD</v>
      </c>
      <c r="N1631" t="str">
        <f>INDEX(RoutesPivot[AirportID],MATCH($C1631,RoutesPivot[[RouteID]:[RouteID]],0))</f>
        <v>CLT</v>
      </c>
      <c r="O1631">
        <f>INDEX(RoutesPivot[Distance],MATCH($C1631,RoutesPivot[[RouteID]:[RouteID]],0))</f>
        <v>700</v>
      </c>
      <c r="P1631">
        <f>INDEX(RoutesPivot[ListPrice],MATCH($C1631,RoutesPivot[[RouteID]:[RouteID]],0))</f>
        <v>125</v>
      </c>
      <c r="Q1631" t="str">
        <f>INDEX(AirportPivot[AirportName],MATCH($N1631,AirportPivot[[AirportID]:[AirportID]],0))</f>
        <v>Charlotte/Douglas International</v>
      </c>
      <c r="R1631">
        <f>INDEX(AirportPivot[Gates (number of available)],MATCH($N1631,AirportPivot[[AirportID]:[AirportID]],0))</f>
        <v>65</v>
      </c>
    </row>
    <row r="1632" spans="1:18" x14ac:dyDescent="0.25">
      <c r="A1632" s="3" t="s">
        <v>1664</v>
      </c>
      <c r="B1632" s="12">
        <v>42204</v>
      </c>
      <c r="C1632" s="4" t="s">
        <v>17</v>
      </c>
      <c r="D1632" s="4">
        <v>5.4</v>
      </c>
      <c r="E1632" s="4">
        <v>82</v>
      </c>
      <c r="F1632" s="5">
        <v>0.85416666666666663</v>
      </c>
      <c r="G1632" s="6">
        <v>385</v>
      </c>
      <c r="H1632" s="7">
        <v>69685</v>
      </c>
      <c r="I1632" s="7">
        <f>FlightsPivot[[#This Row],[Total Fare]]*10%</f>
        <v>6968.5</v>
      </c>
      <c r="J1632" s="7">
        <f>FlightsPivot[[#This Row],[Total Fare]]+FlightsPivot[[#This Row],[10% tax ]]</f>
        <v>76653.5</v>
      </c>
      <c r="K1632" s="4">
        <v>7</v>
      </c>
      <c r="L1632" s="4">
        <v>2015</v>
      </c>
      <c r="M1632" t="str">
        <f>INDEX(RoutesPivot[DepAirport],MATCH($C1632,RoutesPivot[[RouteID]:[RouteID]],0))</f>
        <v>ORD</v>
      </c>
      <c r="N1632" t="str">
        <f>INDEX(RoutesPivot[AirportID],MATCH($C1632,RoutesPivot[[RouteID]:[RouteID]],0))</f>
        <v>LAX</v>
      </c>
      <c r="O1632">
        <f>INDEX(RoutesPivot[Distance],MATCH($C1632,RoutesPivot[[RouteID]:[RouteID]],0))</f>
        <v>1518</v>
      </c>
      <c r="P1632">
        <f>INDEX(RoutesPivot[ListPrice],MATCH($C1632,RoutesPivot[[RouteID]:[RouteID]],0))</f>
        <v>350</v>
      </c>
      <c r="Q1632" t="str">
        <f>INDEX(AirportPivot[AirportName],MATCH($N1632,AirportPivot[[AirportID]:[AirportID]],0))</f>
        <v>Los Angeles International</v>
      </c>
      <c r="R1632">
        <f>INDEX(AirportPivot[Gates (number of available)],MATCH($N1632,AirportPivot[[AirportID]:[AirportID]],0))</f>
        <v>86</v>
      </c>
    </row>
    <row r="1633" spans="1:18" x14ac:dyDescent="0.25">
      <c r="A1633" s="3" t="s">
        <v>1665</v>
      </c>
      <c r="B1633" s="12">
        <v>41944</v>
      </c>
      <c r="C1633" s="4" t="s">
        <v>37</v>
      </c>
      <c r="D1633" s="4">
        <v>1.3</v>
      </c>
      <c r="E1633" s="4">
        <v>28</v>
      </c>
      <c r="F1633" s="5">
        <v>0.70833333333333337</v>
      </c>
      <c r="G1633" s="6">
        <v>350</v>
      </c>
      <c r="H1633" s="7">
        <v>64750</v>
      </c>
      <c r="I1633" s="7">
        <f>FlightsPivot[[#This Row],[Total Fare]]*10%</f>
        <v>6475</v>
      </c>
      <c r="J1633" s="7">
        <f>FlightsPivot[[#This Row],[Total Fare]]+FlightsPivot[[#This Row],[10% tax ]]</f>
        <v>71225</v>
      </c>
      <c r="K1633" s="4">
        <v>11</v>
      </c>
      <c r="L1633" s="4">
        <v>2014</v>
      </c>
      <c r="M1633" t="str">
        <f>INDEX(RoutesPivot[DepAirport],MATCH($C1633,RoutesPivot[[RouteID]:[RouteID]],0))</f>
        <v>ORD</v>
      </c>
      <c r="N1633" t="str">
        <f>INDEX(RoutesPivot[AirportID],MATCH($C1633,RoutesPivot[[RouteID]:[RouteID]],0))</f>
        <v>SEA</v>
      </c>
      <c r="O1633">
        <f>INDEX(RoutesPivot[Distance],MATCH($C1633,RoutesPivot[[RouteID]:[RouteID]],0))</f>
        <v>1500</v>
      </c>
      <c r="P1633">
        <f>INDEX(RoutesPivot[ListPrice],MATCH($C1633,RoutesPivot[[RouteID]:[RouteID]],0))</f>
        <v>350</v>
      </c>
      <c r="Q1633" t="str">
        <f>INDEX(AirportPivot[AirportName],MATCH($N1633,AirportPivot[[AirportID]:[AirportID]],0))</f>
        <v>Seattle-Tacoma International</v>
      </c>
      <c r="R1633">
        <f>INDEX(AirportPivot[Gates (number of available)],MATCH($N1633,AirportPivot[[AirportID]:[AirportID]],0))</f>
        <v>58</v>
      </c>
    </row>
    <row r="1634" spans="1:18" x14ac:dyDescent="0.25">
      <c r="A1634" s="3" t="s">
        <v>1666</v>
      </c>
      <c r="B1634" s="12">
        <v>42093</v>
      </c>
      <c r="C1634" s="4" t="s">
        <v>37</v>
      </c>
      <c r="D1634" s="4">
        <v>2.6</v>
      </c>
      <c r="E1634" s="4">
        <v>164</v>
      </c>
      <c r="F1634" s="5">
        <v>0.66666666666666663</v>
      </c>
      <c r="G1634" s="6">
        <v>350</v>
      </c>
      <c r="H1634" s="7">
        <v>57750</v>
      </c>
      <c r="I1634" s="7">
        <f>FlightsPivot[[#This Row],[Total Fare]]*10%</f>
        <v>5775</v>
      </c>
      <c r="J1634" s="7">
        <f>FlightsPivot[[#This Row],[Total Fare]]+FlightsPivot[[#This Row],[10% tax ]]</f>
        <v>63525</v>
      </c>
      <c r="K1634" s="4">
        <v>3</v>
      </c>
      <c r="L1634" s="4">
        <v>2015</v>
      </c>
      <c r="M1634" t="str">
        <f>INDEX(RoutesPivot[DepAirport],MATCH($C1634,RoutesPivot[[RouteID]:[RouteID]],0))</f>
        <v>ORD</v>
      </c>
      <c r="N1634" t="str">
        <f>INDEX(RoutesPivot[AirportID],MATCH($C1634,RoutesPivot[[RouteID]:[RouteID]],0))</f>
        <v>SEA</v>
      </c>
      <c r="O1634">
        <f>INDEX(RoutesPivot[Distance],MATCH($C1634,RoutesPivot[[RouteID]:[RouteID]],0))</f>
        <v>1500</v>
      </c>
      <c r="P1634">
        <f>INDEX(RoutesPivot[ListPrice],MATCH($C1634,RoutesPivot[[RouteID]:[RouteID]],0))</f>
        <v>350</v>
      </c>
      <c r="Q1634" t="str">
        <f>INDEX(AirportPivot[AirportName],MATCH($N1634,AirportPivot[[AirportID]:[AirportID]],0))</f>
        <v>Seattle-Tacoma International</v>
      </c>
      <c r="R1634">
        <f>INDEX(AirportPivot[Gates (number of available)],MATCH($N1634,AirportPivot[[AirportID]:[AirportID]],0))</f>
        <v>58</v>
      </c>
    </row>
    <row r="1635" spans="1:18" x14ac:dyDescent="0.25">
      <c r="A1635" s="3" t="s">
        <v>1667</v>
      </c>
      <c r="B1635" s="12">
        <v>41811</v>
      </c>
      <c r="C1635" s="4" t="s">
        <v>23</v>
      </c>
      <c r="D1635" s="4">
        <v>3.1</v>
      </c>
      <c r="E1635" s="4">
        <v>55</v>
      </c>
      <c r="F1635" s="5">
        <v>0.75</v>
      </c>
      <c r="G1635" s="6">
        <v>330</v>
      </c>
      <c r="H1635" s="7">
        <v>54450</v>
      </c>
      <c r="I1635" s="7">
        <f>FlightsPivot[[#This Row],[Total Fare]]*10%</f>
        <v>5445</v>
      </c>
      <c r="J1635" s="7">
        <f>FlightsPivot[[#This Row],[Total Fare]]+FlightsPivot[[#This Row],[10% tax ]]</f>
        <v>59895</v>
      </c>
      <c r="K1635" s="4">
        <v>6</v>
      </c>
      <c r="L1635" s="4">
        <v>2014</v>
      </c>
      <c r="M1635" t="str">
        <f>INDEX(RoutesPivot[DepAirport],MATCH($C1635,RoutesPivot[[RouteID]:[RouteID]],0))</f>
        <v>ORD</v>
      </c>
      <c r="N1635" t="str">
        <f>INDEX(RoutesPivot[AirportID],MATCH($C1635,RoutesPivot[[RouteID]:[RouteID]],0))</f>
        <v>DEN</v>
      </c>
      <c r="O1635">
        <f>INDEX(RoutesPivot[Distance],MATCH($C1635,RoutesPivot[[RouteID]:[RouteID]],0))</f>
        <v>800</v>
      </c>
      <c r="P1635">
        <f>INDEX(RoutesPivot[ListPrice],MATCH($C1635,RoutesPivot[[RouteID]:[RouteID]],0))</f>
        <v>300</v>
      </c>
      <c r="Q1635" t="str">
        <f>INDEX(AirportPivot[AirportName],MATCH($N1635,AirportPivot[[AirportID]:[AirportID]],0))</f>
        <v>Denver International</v>
      </c>
      <c r="R1635">
        <f>INDEX(AirportPivot[Gates (number of available)],MATCH($N1635,AirportPivot[[AirportID]:[AirportID]],0))</f>
        <v>75</v>
      </c>
    </row>
    <row r="1636" spans="1:18" x14ac:dyDescent="0.25">
      <c r="A1636" s="3" t="s">
        <v>1668</v>
      </c>
      <c r="B1636" s="12">
        <v>41766</v>
      </c>
      <c r="C1636" s="4" t="s">
        <v>13</v>
      </c>
      <c r="D1636" s="4">
        <v>2.7</v>
      </c>
      <c r="E1636" s="4">
        <v>189</v>
      </c>
      <c r="F1636" s="5">
        <v>0.75</v>
      </c>
      <c r="G1636" s="6">
        <v>250</v>
      </c>
      <c r="H1636" s="7">
        <v>41250</v>
      </c>
      <c r="I1636" s="7">
        <f>FlightsPivot[[#This Row],[Total Fare]]*10%</f>
        <v>4125</v>
      </c>
      <c r="J1636" s="7">
        <f>FlightsPivot[[#This Row],[Total Fare]]+FlightsPivot[[#This Row],[10% tax ]]</f>
        <v>45375</v>
      </c>
      <c r="K1636" s="4">
        <v>5</v>
      </c>
      <c r="L1636" s="4">
        <v>2014</v>
      </c>
      <c r="M1636" t="str">
        <f>INDEX(RoutesPivot[DepAirport],MATCH($C1636,RoutesPivot[[RouteID]:[RouteID]],0))</f>
        <v>ORD</v>
      </c>
      <c r="N1636" t="str">
        <f>INDEX(RoutesPivot[AirportID],MATCH($C1636,RoutesPivot[[RouteID]:[RouteID]],0))</f>
        <v>JFK</v>
      </c>
      <c r="O1636">
        <f>INDEX(RoutesPivot[Distance],MATCH($C1636,RoutesPivot[[RouteID]:[RouteID]],0))</f>
        <v>619</v>
      </c>
      <c r="P1636">
        <f>INDEX(RoutesPivot[ListPrice],MATCH($C1636,RoutesPivot[[RouteID]:[RouteID]],0))</f>
        <v>250</v>
      </c>
      <c r="Q1636" t="str">
        <f>INDEX(AirportPivot[AirportName],MATCH($N1636,AirportPivot[[AirportID]:[AirportID]],0))</f>
        <v>John F Kennedy International</v>
      </c>
      <c r="R1636">
        <f>INDEX(AirportPivot[Gates (number of available)],MATCH($N1636,AirportPivot[[AirportID]:[AirportID]],0))</f>
        <v>120</v>
      </c>
    </row>
    <row r="1637" spans="1:18" x14ac:dyDescent="0.25">
      <c r="A1637" s="3" t="s">
        <v>1669</v>
      </c>
      <c r="B1637" s="12">
        <v>41676</v>
      </c>
      <c r="C1637" s="4" t="s">
        <v>13</v>
      </c>
      <c r="D1637" s="4">
        <v>2.8</v>
      </c>
      <c r="E1637" s="4">
        <v>57</v>
      </c>
      <c r="F1637" s="5">
        <v>0.29166666666666669</v>
      </c>
      <c r="G1637" s="6">
        <v>250</v>
      </c>
      <c r="H1637" s="7">
        <v>41250</v>
      </c>
      <c r="I1637" s="7">
        <f>FlightsPivot[[#This Row],[Total Fare]]*10%</f>
        <v>4125</v>
      </c>
      <c r="J1637" s="7">
        <f>FlightsPivot[[#This Row],[Total Fare]]+FlightsPivot[[#This Row],[10% tax ]]</f>
        <v>45375</v>
      </c>
      <c r="K1637" s="4">
        <v>2</v>
      </c>
      <c r="L1637" s="4">
        <v>2014</v>
      </c>
      <c r="M1637" t="str">
        <f>INDEX(RoutesPivot[DepAirport],MATCH($C1637,RoutesPivot[[RouteID]:[RouteID]],0))</f>
        <v>ORD</v>
      </c>
      <c r="N1637" t="str">
        <f>INDEX(RoutesPivot[AirportID],MATCH($C1637,RoutesPivot[[RouteID]:[RouteID]],0))</f>
        <v>JFK</v>
      </c>
      <c r="O1637">
        <f>INDEX(RoutesPivot[Distance],MATCH($C1637,RoutesPivot[[RouteID]:[RouteID]],0))</f>
        <v>619</v>
      </c>
      <c r="P1637">
        <f>INDEX(RoutesPivot[ListPrice],MATCH($C1637,RoutesPivot[[RouteID]:[RouteID]],0))</f>
        <v>250</v>
      </c>
      <c r="Q1637" t="str">
        <f>INDEX(AirportPivot[AirportName],MATCH($N1637,AirportPivot[[AirportID]:[AirportID]],0))</f>
        <v>John F Kennedy International</v>
      </c>
      <c r="R1637">
        <f>INDEX(AirportPivot[Gates (number of available)],MATCH($N1637,AirportPivot[[AirportID]:[AirportID]],0))</f>
        <v>120</v>
      </c>
    </row>
    <row r="1638" spans="1:18" x14ac:dyDescent="0.25">
      <c r="A1638" s="3" t="s">
        <v>1670</v>
      </c>
      <c r="B1638" s="12">
        <v>41826</v>
      </c>
      <c r="C1638" s="4" t="s">
        <v>70</v>
      </c>
      <c r="D1638" s="4">
        <v>2.2999999999999998</v>
      </c>
      <c r="E1638" s="4">
        <v>16</v>
      </c>
      <c r="F1638" s="5">
        <v>0.41666666666666669</v>
      </c>
      <c r="G1638" s="6">
        <v>302.5</v>
      </c>
      <c r="H1638" s="7">
        <v>55962.5</v>
      </c>
      <c r="I1638" s="7">
        <f>FlightsPivot[[#This Row],[Total Fare]]*10%</f>
        <v>5596.25</v>
      </c>
      <c r="J1638" s="7">
        <f>FlightsPivot[[#This Row],[Total Fare]]+FlightsPivot[[#This Row],[10% tax ]]</f>
        <v>61558.75</v>
      </c>
      <c r="K1638" s="4">
        <v>7</v>
      </c>
      <c r="L1638" s="4">
        <v>2014</v>
      </c>
      <c r="M1638" t="str">
        <f>INDEX(RoutesPivot[DepAirport],MATCH($C1638,RoutesPivot[[RouteID]:[RouteID]],0))</f>
        <v>ORD</v>
      </c>
      <c r="N1638" t="str">
        <f>INDEX(RoutesPivot[AirportID],MATCH($C1638,RoutesPivot[[RouteID]:[RouteID]],0))</f>
        <v>LAS</v>
      </c>
      <c r="O1638">
        <f>INDEX(RoutesPivot[Distance],MATCH($C1638,RoutesPivot[[RouteID]:[RouteID]],0))</f>
        <v>1100</v>
      </c>
      <c r="P1638">
        <f>INDEX(RoutesPivot[ListPrice],MATCH($C1638,RoutesPivot[[RouteID]:[RouteID]],0))</f>
        <v>275</v>
      </c>
      <c r="Q1638" t="str">
        <f>INDEX(AirportPivot[AirportName],MATCH($N1638,AirportPivot[[AirportID]:[AirportID]],0))</f>
        <v>McCarran International</v>
      </c>
      <c r="R1638">
        <f>INDEX(AirportPivot[Gates (number of available)],MATCH($N1638,AirportPivot[[AirportID]:[AirportID]],0))</f>
        <v>68</v>
      </c>
    </row>
    <row r="1639" spans="1:18" x14ac:dyDescent="0.25">
      <c r="A1639" s="3" t="s">
        <v>1671</v>
      </c>
      <c r="B1639" s="12">
        <v>41935</v>
      </c>
      <c r="C1639" s="4" t="s">
        <v>80</v>
      </c>
      <c r="D1639" s="4">
        <v>1.4</v>
      </c>
      <c r="E1639" s="4">
        <v>96</v>
      </c>
      <c r="F1639" s="5">
        <v>0.35416666666666669</v>
      </c>
      <c r="G1639" s="6">
        <v>300</v>
      </c>
      <c r="H1639" s="7">
        <v>55500</v>
      </c>
      <c r="I1639" s="7">
        <f>FlightsPivot[[#This Row],[Total Fare]]*10%</f>
        <v>5550</v>
      </c>
      <c r="J1639" s="7">
        <f>FlightsPivot[[#This Row],[Total Fare]]+FlightsPivot[[#This Row],[10% tax ]]</f>
        <v>61050</v>
      </c>
      <c r="K1639" s="4">
        <v>10</v>
      </c>
      <c r="L1639" s="4">
        <v>2014</v>
      </c>
      <c r="M1639" t="str">
        <f>INDEX(RoutesPivot[DepAirport],MATCH($C1639,RoutesPivot[[RouteID]:[RouteID]],0))</f>
        <v>ORD</v>
      </c>
      <c r="N1639" t="str">
        <f>INDEX(RoutesPivot[AirportID],MATCH($C1639,RoutesPivot[[RouteID]:[RouteID]],0))</f>
        <v>MIA</v>
      </c>
      <c r="O1639">
        <f>INDEX(RoutesPivot[Distance],MATCH($C1639,RoutesPivot[[RouteID]:[RouteID]],0))</f>
        <v>1000</v>
      </c>
      <c r="P1639">
        <f>INDEX(RoutesPivot[ListPrice],MATCH($C1639,RoutesPivot[[RouteID]:[RouteID]],0))</f>
        <v>300</v>
      </c>
      <c r="Q1639" t="str">
        <f>INDEX(AirportPivot[AirportName],MATCH($N1639,AirportPivot[[AirportID]:[AirportID]],0))</f>
        <v>Miami International</v>
      </c>
      <c r="R1639">
        <f>INDEX(AirportPivot[Gates (number of available)],MATCH($N1639,AirportPivot[[AirportID]:[AirportID]],0))</f>
        <v>80</v>
      </c>
    </row>
    <row r="1640" spans="1:18" x14ac:dyDescent="0.25">
      <c r="A1640" s="3" t="s">
        <v>1672</v>
      </c>
      <c r="B1640" s="12">
        <v>42332</v>
      </c>
      <c r="C1640" s="4" t="s">
        <v>23</v>
      </c>
      <c r="D1640" s="4">
        <v>6</v>
      </c>
      <c r="E1640" s="4">
        <v>100</v>
      </c>
      <c r="F1640" s="5">
        <v>0.29166666666666669</v>
      </c>
      <c r="G1640" s="6">
        <v>450</v>
      </c>
      <c r="H1640" s="7">
        <v>83250</v>
      </c>
      <c r="I1640" s="7">
        <f>FlightsPivot[[#This Row],[Total Fare]]*10%</f>
        <v>8325</v>
      </c>
      <c r="J1640" s="7">
        <f>FlightsPivot[[#This Row],[Total Fare]]+FlightsPivot[[#This Row],[10% tax ]]</f>
        <v>91575</v>
      </c>
      <c r="K1640" s="4">
        <v>11</v>
      </c>
      <c r="L1640" s="4">
        <v>2015</v>
      </c>
      <c r="M1640" t="str">
        <f>INDEX(RoutesPivot[DepAirport],MATCH($C1640,RoutesPivot[[RouteID]:[RouteID]],0))</f>
        <v>ORD</v>
      </c>
      <c r="N1640" t="str">
        <f>INDEX(RoutesPivot[AirportID],MATCH($C1640,RoutesPivot[[RouteID]:[RouteID]],0))</f>
        <v>DEN</v>
      </c>
      <c r="O1640">
        <f>INDEX(RoutesPivot[Distance],MATCH($C1640,RoutesPivot[[RouteID]:[RouteID]],0))</f>
        <v>800</v>
      </c>
      <c r="P1640">
        <f>INDEX(RoutesPivot[ListPrice],MATCH($C1640,RoutesPivot[[RouteID]:[RouteID]],0))</f>
        <v>300</v>
      </c>
      <c r="Q1640" t="str">
        <f>INDEX(AirportPivot[AirportName],MATCH($N1640,AirportPivot[[AirportID]:[AirportID]],0))</f>
        <v>Denver International</v>
      </c>
      <c r="R1640">
        <f>INDEX(AirportPivot[Gates (number of available)],MATCH($N1640,AirportPivot[[AirportID]:[AirportID]],0))</f>
        <v>75</v>
      </c>
    </row>
    <row r="1641" spans="1:18" x14ac:dyDescent="0.25">
      <c r="A1641" s="3" t="s">
        <v>1673</v>
      </c>
      <c r="B1641" s="12">
        <v>42343</v>
      </c>
      <c r="C1641" s="4" t="s">
        <v>17</v>
      </c>
      <c r="D1641" s="4">
        <v>5.0999999999999996</v>
      </c>
      <c r="E1641" s="4">
        <v>51</v>
      </c>
      <c r="F1641" s="5">
        <v>0.625</v>
      </c>
      <c r="G1641" s="6">
        <v>350</v>
      </c>
      <c r="H1641" s="7">
        <v>57750</v>
      </c>
      <c r="I1641" s="7">
        <f>FlightsPivot[[#This Row],[Total Fare]]*10%</f>
        <v>5775</v>
      </c>
      <c r="J1641" s="7">
        <f>FlightsPivot[[#This Row],[Total Fare]]+FlightsPivot[[#This Row],[10% tax ]]</f>
        <v>63525</v>
      </c>
      <c r="K1641" s="4">
        <v>12</v>
      </c>
      <c r="L1641" s="4">
        <v>2015</v>
      </c>
      <c r="M1641" t="str">
        <f>INDEX(RoutesPivot[DepAirport],MATCH($C1641,RoutesPivot[[RouteID]:[RouteID]],0))</f>
        <v>ORD</v>
      </c>
      <c r="N1641" t="str">
        <f>INDEX(RoutesPivot[AirportID],MATCH($C1641,RoutesPivot[[RouteID]:[RouteID]],0))</f>
        <v>LAX</v>
      </c>
      <c r="O1641">
        <f>INDEX(RoutesPivot[Distance],MATCH($C1641,RoutesPivot[[RouteID]:[RouteID]],0))</f>
        <v>1518</v>
      </c>
      <c r="P1641">
        <f>INDEX(RoutesPivot[ListPrice],MATCH($C1641,RoutesPivot[[RouteID]:[RouteID]],0))</f>
        <v>350</v>
      </c>
      <c r="Q1641" t="str">
        <f>INDEX(AirportPivot[AirportName],MATCH($N1641,AirportPivot[[AirportID]:[AirportID]],0))</f>
        <v>Los Angeles International</v>
      </c>
      <c r="R1641">
        <f>INDEX(AirportPivot[Gates (number of available)],MATCH($N1641,AirportPivot[[AirportID]:[AirportID]],0))</f>
        <v>86</v>
      </c>
    </row>
    <row r="1642" spans="1:18" x14ac:dyDescent="0.25">
      <c r="A1642" s="3" t="s">
        <v>1674</v>
      </c>
      <c r="B1642" s="12">
        <v>42361</v>
      </c>
      <c r="C1642" s="4" t="s">
        <v>27</v>
      </c>
      <c r="D1642" s="4">
        <v>12.9</v>
      </c>
      <c r="E1642" s="4">
        <v>64</v>
      </c>
      <c r="F1642" s="5">
        <v>0.70833333333333337</v>
      </c>
      <c r="G1642" s="6">
        <v>280</v>
      </c>
      <c r="H1642" s="7">
        <v>50680</v>
      </c>
      <c r="I1642" s="7">
        <f>FlightsPivot[[#This Row],[Total Fare]]*10%</f>
        <v>5068</v>
      </c>
      <c r="J1642" s="7">
        <f>FlightsPivot[[#This Row],[Total Fare]]+FlightsPivot[[#This Row],[10% tax ]]</f>
        <v>55748</v>
      </c>
      <c r="K1642" s="4">
        <v>12</v>
      </c>
      <c r="L1642" s="4">
        <v>2015</v>
      </c>
      <c r="M1642" t="str">
        <f>INDEX(RoutesPivot[DepAirport],MATCH($C1642,RoutesPivot[[RouteID]:[RouteID]],0))</f>
        <v>ORD</v>
      </c>
      <c r="N1642" t="str">
        <f>INDEX(RoutesPivot[AirportID],MATCH($C1642,RoutesPivot[[RouteID]:[RouteID]],0))</f>
        <v>ATL</v>
      </c>
      <c r="O1642">
        <f>INDEX(RoutesPivot[Distance],MATCH($C1642,RoutesPivot[[RouteID]:[RouteID]],0))</f>
        <v>510</v>
      </c>
      <c r="P1642">
        <f>INDEX(RoutesPivot[ListPrice],MATCH($C1642,RoutesPivot[[RouteID]:[RouteID]],0))</f>
        <v>200</v>
      </c>
      <c r="Q1642" t="str">
        <f>INDEX(AirportPivot[AirportName],MATCH($N1642,AirportPivot[[AirportID]:[AirportID]],0))</f>
        <v>Hartsfield-Jackson Atlanta International</v>
      </c>
      <c r="R1642">
        <f>INDEX(AirportPivot[Gates (number of available)],MATCH($N1642,AirportPivot[[AirportID]:[AirportID]],0))</f>
        <v>100</v>
      </c>
    </row>
    <row r="1643" spans="1:18" x14ac:dyDescent="0.25">
      <c r="A1643" s="3" t="s">
        <v>1675</v>
      </c>
      <c r="B1643" s="12">
        <v>41952</v>
      </c>
      <c r="C1643" s="4" t="s">
        <v>47</v>
      </c>
      <c r="D1643" s="4">
        <v>1.8</v>
      </c>
      <c r="E1643" s="4">
        <v>25</v>
      </c>
      <c r="F1643" s="5">
        <v>0.79166666666666663</v>
      </c>
      <c r="G1643" s="6">
        <v>250</v>
      </c>
      <c r="H1643" s="7">
        <v>46250</v>
      </c>
      <c r="I1643" s="7">
        <f>FlightsPivot[[#This Row],[Total Fare]]*10%</f>
        <v>4625</v>
      </c>
      <c r="J1643" s="7">
        <f>FlightsPivot[[#This Row],[Total Fare]]+FlightsPivot[[#This Row],[10% tax ]]</f>
        <v>50875</v>
      </c>
      <c r="K1643" s="4">
        <v>11</v>
      </c>
      <c r="L1643" s="4">
        <v>2014</v>
      </c>
      <c r="M1643" t="str">
        <f>INDEX(RoutesPivot[DepAirport],MATCH($C1643,RoutesPivot[[RouteID]:[RouteID]],0))</f>
        <v>ORD</v>
      </c>
      <c r="N1643" t="str">
        <f>INDEX(RoutesPivot[AirportID],MATCH($C1643,RoutesPivot[[RouteID]:[RouteID]],0))</f>
        <v>PHX</v>
      </c>
      <c r="O1643">
        <f>INDEX(RoutesPivot[Distance],MATCH($C1643,RoutesPivot[[RouteID]:[RouteID]],0))</f>
        <v>1200</v>
      </c>
      <c r="P1643">
        <f>INDEX(RoutesPivot[ListPrice],MATCH($C1643,RoutesPivot[[RouteID]:[RouteID]],0))</f>
        <v>250</v>
      </c>
      <c r="Q1643" t="str">
        <f>INDEX(AirportPivot[AirportName],MATCH($N1643,AirportPivot[[AirportID]:[AirportID]],0))</f>
        <v>Phoenix Sky Harbor International</v>
      </c>
      <c r="R1643">
        <f>INDEX(AirportPivot[Gates (number of available)],MATCH($N1643,AirportPivot[[AirportID]:[AirportID]],0))</f>
        <v>60</v>
      </c>
    </row>
    <row r="1644" spans="1:18" x14ac:dyDescent="0.25">
      <c r="A1644" s="3" t="s">
        <v>1676</v>
      </c>
      <c r="B1644" s="12">
        <v>42098</v>
      </c>
      <c r="C1644" s="4" t="s">
        <v>53</v>
      </c>
      <c r="D1644" s="4">
        <v>2.7</v>
      </c>
      <c r="E1644" s="4">
        <v>20</v>
      </c>
      <c r="F1644" s="5">
        <v>0.75</v>
      </c>
      <c r="G1644" s="6">
        <v>300</v>
      </c>
      <c r="H1644" s="7">
        <v>55500</v>
      </c>
      <c r="I1644" s="7">
        <f>FlightsPivot[[#This Row],[Total Fare]]*10%</f>
        <v>5550</v>
      </c>
      <c r="J1644" s="7">
        <f>FlightsPivot[[#This Row],[Total Fare]]+FlightsPivot[[#This Row],[10% tax ]]</f>
        <v>61050</v>
      </c>
      <c r="K1644" s="4">
        <v>4</v>
      </c>
      <c r="L1644" s="4">
        <v>2015</v>
      </c>
      <c r="M1644" t="str">
        <f>INDEX(RoutesPivot[DepAirport],MATCH($C1644,RoutesPivot[[RouteID]:[RouteID]],0))</f>
        <v>ORD</v>
      </c>
      <c r="N1644" t="str">
        <f>INDEX(RoutesPivot[AirportID],MATCH($C1644,RoutesPivot[[RouteID]:[RouteID]],0))</f>
        <v>FLL</v>
      </c>
      <c r="O1644">
        <f>INDEX(RoutesPivot[Distance],MATCH($C1644,RoutesPivot[[RouteID]:[RouteID]],0))</f>
        <v>940</v>
      </c>
      <c r="P1644">
        <f>INDEX(RoutesPivot[ListPrice],MATCH($C1644,RoutesPivot[[RouteID]:[RouteID]],0))</f>
        <v>300</v>
      </c>
      <c r="Q1644" t="str">
        <f>INDEX(AirportPivot[AirportName],MATCH($N1644,AirportPivot[[AirportID]:[AirportID]],0))</f>
        <v>Fort Lauderdale/Hollywood International</v>
      </c>
      <c r="R1644">
        <f>INDEX(AirportPivot[Gates (number of available)],MATCH($N1644,AirportPivot[[AirportID]:[AirportID]],0))</f>
        <v>55</v>
      </c>
    </row>
    <row r="1645" spans="1:18" x14ac:dyDescent="0.25">
      <c r="A1645" s="3" t="s">
        <v>1677</v>
      </c>
      <c r="B1645" s="12">
        <v>42162</v>
      </c>
      <c r="C1645" s="4" t="s">
        <v>37</v>
      </c>
      <c r="D1645" s="4">
        <v>2.5</v>
      </c>
      <c r="E1645" s="4">
        <v>129</v>
      </c>
      <c r="F1645" s="5">
        <v>0.75</v>
      </c>
      <c r="G1645" s="6">
        <v>385</v>
      </c>
      <c r="H1645" s="7">
        <v>71225</v>
      </c>
      <c r="I1645" s="7">
        <f>FlightsPivot[[#This Row],[Total Fare]]*10%</f>
        <v>7122.5</v>
      </c>
      <c r="J1645" s="7">
        <f>FlightsPivot[[#This Row],[Total Fare]]+FlightsPivot[[#This Row],[10% tax ]]</f>
        <v>78347.5</v>
      </c>
      <c r="K1645" s="4">
        <v>6</v>
      </c>
      <c r="L1645" s="4">
        <v>2015</v>
      </c>
      <c r="M1645" t="str">
        <f>INDEX(RoutesPivot[DepAirport],MATCH($C1645,RoutesPivot[[RouteID]:[RouteID]],0))</f>
        <v>ORD</v>
      </c>
      <c r="N1645" t="str">
        <f>INDEX(RoutesPivot[AirportID],MATCH($C1645,RoutesPivot[[RouteID]:[RouteID]],0))</f>
        <v>SEA</v>
      </c>
      <c r="O1645">
        <f>INDEX(RoutesPivot[Distance],MATCH($C1645,RoutesPivot[[RouteID]:[RouteID]],0))</f>
        <v>1500</v>
      </c>
      <c r="P1645">
        <f>INDEX(RoutesPivot[ListPrice],MATCH($C1645,RoutesPivot[[RouteID]:[RouteID]],0))</f>
        <v>350</v>
      </c>
      <c r="Q1645" t="str">
        <f>INDEX(AirportPivot[AirportName],MATCH($N1645,AirportPivot[[AirportID]:[AirportID]],0))</f>
        <v>Seattle-Tacoma International</v>
      </c>
      <c r="R1645">
        <f>INDEX(AirportPivot[Gates (number of available)],MATCH($N1645,AirportPivot[[AirportID]:[AirportID]],0))</f>
        <v>58</v>
      </c>
    </row>
    <row r="1646" spans="1:18" x14ac:dyDescent="0.25">
      <c r="A1646" s="3" t="s">
        <v>1678</v>
      </c>
      <c r="B1646" s="12">
        <v>42210</v>
      </c>
      <c r="C1646" s="4" t="s">
        <v>33</v>
      </c>
      <c r="D1646" s="4">
        <v>2.2000000000000002</v>
      </c>
      <c r="E1646" s="4">
        <v>186</v>
      </c>
      <c r="F1646" s="5">
        <v>0.72916666666666663</v>
      </c>
      <c r="G1646" s="6">
        <v>412.5</v>
      </c>
      <c r="H1646" s="7">
        <v>68062.5</v>
      </c>
      <c r="I1646" s="7">
        <f>FlightsPivot[[#This Row],[Total Fare]]*10%</f>
        <v>6806.25</v>
      </c>
      <c r="J1646" s="7">
        <f>FlightsPivot[[#This Row],[Total Fare]]+FlightsPivot[[#This Row],[10% tax ]]</f>
        <v>74868.75</v>
      </c>
      <c r="K1646" s="4">
        <v>7</v>
      </c>
      <c r="L1646" s="4">
        <v>2015</v>
      </c>
      <c r="M1646" t="str">
        <f>INDEX(RoutesPivot[DepAirport],MATCH($C1646,RoutesPivot[[RouteID]:[RouteID]],0))</f>
        <v>ORD</v>
      </c>
      <c r="N1646" t="str">
        <f>INDEX(RoutesPivot[AirportID],MATCH($C1646,RoutesPivot[[RouteID]:[RouteID]],0))</f>
        <v>SFO</v>
      </c>
      <c r="O1646">
        <f>INDEX(RoutesPivot[Distance],MATCH($C1646,RoutesPivot[[RouteID]:[RouteID]],0))</f>
        <v>1600</v>
      </c>
      <c r="P1646">
        <f>INDEX(RoutesPivot[ListPrice],MATCH($C1646,RoutesPivot[[RouteID]:[RouteID]],0))</f>
        <v>375</v>
      </c>
      <c r="Q1646" t="str">
        <f>INDEX(AirportPivot[AirportName],MATCH($N1646,AirportPivot[[AirportID]:[AirportID]],0))</f>
        <v>San Francisco International</v>
      </c>
      <c r="R1646">
        <f>INDEX(AirportPivot[Gates (number of available)],MATCH($N1646,AirportPivot[[AirportID]:[AirportID]],0))</f>
        <v>70</v>
      </c>
    </row>
    <row r="1647" spans="1:18" x14ac:dyDescent="0.25">
      <c r="A1647" s="3" t="s">
        <v>1679</v>
      </c>
      <c r="B1647" s="12">
        <v>42220</v>
      </c>
      <c r="C1647" s="4" t="s">
        <v>25</v>
      </c>
      <c r="D1647" s="4">
        <v>2.4</v>
      </c>
      <c r="E1647" s="4">
        <v>114</v>
      </c>
      <c r="F1647" s="5">
        <v>0.45833333333333331</v>
      </c>
      <c r="G1647" s="6">
        <v>220</v>
      </c>
      <c r="H1647" s="7">
        <v>40700</v>
      </c>
      <c r="I1647" s="7">
        <f>FlightsPivot[[#This Row],[Total Fare]]*10%</f>
        <v>4070</v>
      </c>
      <c r="J1647" s="7">
        <f>FlightsPivot[[#This Row],[Total Fare]]+FlightsPivot[[#This Row],[10% tax ]]</f>
        <v>44770</v>
      </c>
      <c r="K1647" s="4">
        <v>8</v>
      </c>
      <c r="L1647" s="4">
        <v>2015</v>
      </c>
      <c r="M1647" t="str">
        <f>INDEX(RoutesPivot[DepAirport],MATCH($C1647,RoutesPivot[[RouteID]:[RouteID]],0))</f>
        <v>ORD</v>
      </c>
      <c r="N1647" t="str">
        <f>INDEX(RoutesPivot[AirportID],MATCH($C1647,RoutesPivot[[RouteID]:[RouteID]],0))</f>
        <v>DFW</v>
      </c>
      <c r="O1647">
        <f>INDEX(RoutesPivot[Distance],MATCH($C1647,RoutesPivot[[RouteID]:[RouteID]],0))</f>
        <v>700</v>
      </c>
      <c r="P1647">
        <f>INDEX(RoutesPivot[ListPrice],MATCH($C1647,RoutesPivot[[RouteID]:[RouteID]],0))</f>
        <v>200</v>
      </c>
      <c r="Q1647" t="str">
        <f>INDEX(AirportPivot[AirportName],MATCH($N1647,AirportPivot[[AirportID]:[AirportID]],0))</f>
        <v>Dallas/Fort Worth International</v>
      </c>
      <c r="R1647">
        <f>INDEX(AirportPivot[Gates (number of available)],MATCH($N1647,AirportPivot[[AirportID]:[AirportID]],0))</f>
        <v>130</v>
      </c>
    </row>
    <row r="1648" spans="1:18" x14ac:dyDescent="0.25">
      <c r="A1648" s="3" t="s">
        <v>1680</v>
      </c>
      <c r="B1648" s="12">
        <v>41801</v>
      </c>
      <c r="C1648" s="4" t="s">
        <v>17</v>
      </c>
      <c r="D1648" s="4">
        <v>4.9000000000000004</v>
      </c>
      <c r="E1648" s="4">
        <v>78</v>
      </c>
      <c r="F1648" s="5">
        <v>0.875</v>
      </c>
      <c r="G1648" s="6">
        <v>385</v>
      </c>
      <c r="H1648" s="7">
        <v>69685</v>
      </c>
      <c r="I1648" s="7">
        <f>FlightsPivot[[#This Row],[Total Fare]]*10%</f>
        <v>6968.5</v>
      </c>
      <c r="J1648" s="7">
        <f>FlightsPivot[[#This Row],[Total Fare]]+FlightsPivot[[#This Row],[10% tax ]]</f>
        <v>76653.5</v>
      </c>
      <c r="K1648" s="4">
        <v>6</v>
      </c>
      <c r="L1648" s="4">
        <v>2014</v>
      </c>
      <c r="M1648" t="str">
        <f>INDEX(RoutesPivot[DepAirport],MATCH($C1648,RoutesPivot[[RouteID]:[RouteID]],0))</f>
        <v>ORD</v>
      </c>
      <c r="N1648" t="str">
        <f>INDEX(RoutesPivot[AirportID],MATCH($C1648,RoutesPivot[[RouteID]:[RouteID]],0))</f>
        <v>LAX</v>
      </c>
      <c r="O1648">
        <f>INDEX(RoutesPivot[Distance],MATCH($C1648,RoutesPivot[[RouteID]:[RouteID]],0))</f>
        <v>1518</v>
      </c>
      <c r="P1648">
        <f>INDEX(RoutesPivot[ListPrice],MATCH($C1648,RoutesPivot[[RouteID]:[RouteID]],0))</f>
        <v>350</v>
      </c>
      <c r="Q1648" t="str">
        <f>INDEX(AirportPivot[AirportName],MATCH($N1648,AirportPivot[[AirportID]:[AirportID]],0))</f>
        <v>Los Angeles International</v>
      </c>
      <c r="R1648">
        <f>INDEX(AirportPivot[Gates (number of available)],MATCH($N1648,AirportPivot[[AirportID]:[AirportID]],0))</f>
        <v>86</v>
      </c>
    </row>
    <row r="1649" spans="1:18" x14ac:dyDescent="0.25">
      <c r="A1649" s="3" t="s">
        <v>1681</v>
      </c>
      <c r="B1649" s="12">
        <v>42241</v>
      </c>
      <c r="C1649" s="4" t="s">
        <v>21</v>
      </c>
      <c r="D1649" s="4">
        <v>1.3</v>
      </c>
      <c r="E1649" s="4">
        <v>152</v>
      </c>
      <c r="F1649" s="5">
        <v>0.79166666666666663</v>
      </c>
      <c r="G1649" s="6">
        <v>137.5</v>
      </c>
      <c r="H1649" s="7">
        <v>22687.5</v>
      </c>
      <c r="I1649" s="7">
        <f>FlightsPivot[[#This Row],[Total Fare]]*10%</f>
        <v>2268.75</v>
      </c>
      <c r="J1649" s="7">
        <f>FlightsPivot[[#This Row],[Total Fare]]+FlightsPivot[[#This Row],[10% tax ]]</f>
        <v>24956.25</v>
      </c>
      <c r="K1649" s="4">
        <v>8</v>
      </c>
      <c r="L1649" s="4">
        <v>2015</v>
      </c>
      <c r="M1649" t="str">
        <f>INDEX(RoutesPivot[DepAirport],MATCH($C1649,RoutesPivot[[RouteID]:[RouteID]],0))</f>
        <v>ORD</v>
      </c>
      <c r="N1649" t="str">
        <f>INDEX(RoutesPivot[AirportID],MATCH($C1649,RoutesPivot[[RouteID]:[RouteID]],0))</f>
        <v>CLT</v>
      </c>
      <c r="O1649">
        <f>INDEX(RoutesPivot[Distance],MATCH($C1649,RoutesPivot[[RouteID]:[RouteID]],0))</f>
        <v>700</v>
      </c>
      <c r="P1649">
        <f>INDEX(RoutesPivot[ListPrice],MATCH($C1649,RoutesPivot[[RouteID]:[RouteID]],0))</f>
        <v>125</v>
      </c>
      <c r="Q1649" t="str">
        <f>INDEX(AirportPivot[AirportName],MATCH($N1649,AirportPivot[[AirportID]:[AirportID]],0))</f>
        <v>Charlotte/Douglas International</v>
      </c>
      <c r="R1649">
        <f>INDEX(AirportPivot[Gates (number of available)],MATCH($N1649,AirportPivot[[AirportID]:[AirportID]],0))</f>
        <v>65</v>
      </c>
    </row>
    <row r="1650" spans="1:18" x14ac:dyDescent="0.25">
      <c r="A1650" s="3" t="s">
        <v>1682</v>
      </c>
      <c r="B1650" s="12">
        <v>42306</v>
      </c>
      <c r="C1650" s="4" t="s">
        <v>13</v>
      </c>
      <c r="D1650" s="4">
        <v>2.4</v>
      </c>
      <c r="E1650" s="4">
        <v>19</v>
      </c>
      <c r="F1650" s="5">
        <v>0.79166666666666663</v>
      </c>
      <c r="G1650" s="6">
        <v>250</v>
      </c>
      <c r="H1650" s="7">
        <v>46250</v>
      </c>
      <c r="I1650" s="7">
        <f>FlightsPivot[[#This Row],[Total Fare]]*10%</f>
        <v>4625</v>
      </c>
      <c r="J1650" s="7">
        <f>FlightsPivot[[#This Row],[Total Fare]]+FlightsPivot[[#This Row],[10% tax ]]</f>
        <v>50875</v>
      </c>
      <c r="K1650" s="4">
        <v>10</v>
      </c>
      <c r="L1650" s="4">
        <v>2015</v>
      </c>
      <c r="M1650" t="str">
        <f>INDEX(RoutesPivot[DepAirport],MATCH($C1650,RoutesPivot[[RouteID]:[RouteID]],0))</f>
        <v>ORD</v>
      </c>
      <c r="N1650" t="str">
        <f>INDEX(RoutesPivot[AirportID],MATCH($C1650,RoutesPivot[[RouteID]:[RouteID]],0))</f>
        <v>JFK</v>
      </c>
      <c r="O1650">
        <f>INDEX(RoutesPivot[Distance],MATCH($C1650,RoutesPivot[[RouteID]:[RouteID]],0))</f>
        <v>619</v>
      </c>
      <c r="P1650">
        <f>INDEX(RoutesPivot[ListPrice],MATCH($C1650,RoutesPivot[[RouteID]:[RouteID]],0))</f>
        <v>250</v>
      </c>
      <c r="Q1650" t="str">
        <f>INDEX(AirportPivot[AirportName],MATCH($N1650,AirportPivot[[AirportID]:[AirportID]],0))</f>
        <v>John F Kennedy International</v>
      </c>
      <c r="R1650">
        <f>INDEX(AirportPivot[Gates (number of available)],MATCH($N1650,AirportPivot[[AirportID]:[AirportID]],0))</f>
        <v>120</v>
      </c>
    </row>
    <row r="1651" spans="1:18" x14ac:dyDescent="0.25">
      <c r="A1651" s="3" t="s">
        <v>1683</v>
      </c>
      <c r="B1651" s="12">
        <v>41747</v>
      </c>
      <c r="C1651" s="4" t="s">
        <v>70</v>
      </c>
      <c r="D1651" s="4">
        <v>1.1000000000000001</v>
      </c>
      <c r="E1651" s="4">
        <v>27</v>
      </c>
      <c r="F1651" s="5">
        <v>0.41666666666666669</v>
      </c>
      <c r="G1651" s="6">
        <v>275</v>
      </c>
      <c r="H1651" s="7">
        <v>50875</v>
      </c>
      <c r="I1651" s="7">
        <f>FlightsPivot[[#This Row],[Total Fare]]*10%</f>
        <v>5087.5</v>
      </c>
      <c r="J1651" s="7">
        <f>FlightsPivot[[#This Row],[Total Fare]]+FlightsPivot[[#This Row],[10% tax ]]</f>
        <v>55962.5</v>
      </c>
      <c r="K1651" s="4">
        <v>4</v>
      </c>
      <c r="L1651" s="4">
        <v>2014</v>
      </c>
      <c r="M1651" t="str">
        <f>INDEX(RoutesPivot[DepAirport],MATCH($C1651,RoutesPivot[[RouteID]:[RouteID]],0))</f>
        <v>ORD</v>
      </c>
      <c r="N1651" t="str">
        <f>INDEX(RoutesPivot[AirportID],MATCH($C1651,RoutesPivot[[RouteID]:[RouteID]],0))</f>
        <v>LAS</v>
      </c>
      <c r="O1651">
        <f>INDEX(RoutesPivot[Distance],MATCH($C1651,RoutesPivot[[RouteID]:[RouteID]],0))</f>
        <v>1100</v>
      </c>
      <c r="P1651">
        <f>INDEX(RoutesPivot[ListPrice],MATCH($C1651,RoutesPivot[[RouteID]:[RouteID]],0))</f>
        <v>275</v>
      </c>
      <c r="Q1651" t="str">
        <f>INDEX(AirportPivot[AirportName],MATCH($N1651,AirportPivot[[AirportID]:[AirportID]],0))</f>
        <v>McCarran International</v>
      </c>
      <c r="R1651">
        <f>INDEX(AirportPivot[Gates (number of available)],MATCH($N1651,AirportPivot[[AirportID]:[AirportID]],0))</f>
        <v>68</v>
      </c>
    </row>
    <row r="1652" spans="1:18" x14ac:dyDescent="0.25">
      <c r="A1652" s="3" t="s">
        <v>1684</v>
      </c>
      <c r="B1652" s="12">
        <v>41803</v>
      </c>
      <c r="C1652" s="4" t="s">
        <v>30</v>
      </c>
      <c r="D1652" s="4">
        <v>2.1</v>
      </c>
      <c r="E1652" s="4">
        <v>148</v>
      </c>
      <c r="F1652" s="5">
        <v>0.41666666666666669</v>
      </c>
      <c r="G1652" s="6">
        <v>275</v>
      </c>
      <c r="H1652" s="7">
        <v>50875</v>
      </c>
      <c r="I1652" s="7">
        <f>FlightsPivot[[#This Row],[Total Fare]]*10%</f>
        <v>5087.5</v>
      </c>
      <c r="J1652" s="7">
        <f>FlightsPivot[[#This Row],[Total Fare]]+FlightsPivot[[#This Row],[10% tax ]]</f>
        <v>55962.5</v>
      </c>
      <c r="K1652" s="4">
        <v>6</v>
      </c>
      <c r="L1652" s="4">
        <v>2014</v>
      </c>
      <c r="M1652" t="str">
        <f>INDEX(RoutesPivot[DepAirport],MATCH($C1652,RoutesPivot[[RouteID]:[RouteID]],0))</f>
        <v>ORD</v>
      </c>
      <c r="N1652" t="str">
        <f>INDEX(RoutesPivot[AirportID],MATCH($C1652,RoutesPivot[[RouteID]:[RouteID]],0))</f>
        <v>MCO</v>
      </c>
      <c r="O1652">
        <f>INDEX(RoutesPivot[Distance],MATCH($C1652,RoutesPivot[[RouteID]:[RouteID]],0))</f>
        <v>850</v>
      </c>
      <c r="P1652">
        <f>INDEX(RoutesPivot[ListPrice],MATCH($C1652,RoutesPivot[[RouteID]:[RouteID]],0))</f>
        <v>250</v>
      </c>
      <c r="Q1652" t="str">
        <f>INDEX(AirportPivot[AirportName],MATCH($N1652,AirportPivot[[AirportID]:[AirportID]],0))</f>
        <v>Orlando International</v>
      </c>
      <c r="R1652">
        <f>INDEX(AirportPivot[Gates (number of available)],MATCH($N1652,AirportPivot[[AirportID]:[AirportID]],0))</f>
        <v>67</v>
      </c>
    </row>
    <row r="1653" spans="1:18" x14ac:dyDescent="0.25">
      <c r="A1653" s="3" t="s">
        <v>1685</v>
      </c>
      <c r="B1653" s="12">
        <v>41878</v>
      </c>
      <c r="C1653" s="4" t="s">
        <v>47</v>
      </c>
      <c r="D1653" s="4">
        <v>1.7</v>
      </c>
      <c r="E1653" s="4">
        <v>104</v>
      </c>
      <c r="F1653" s="5">
        <v>0.8125</v>
      </c>
      <c r="G1653" s="6">
        <v>275</v>
      </c>
      <c r="H1653" s="7">
        <v>50875</v>
      </c>
      <c r="I1653" s="7">
        <f>FlightsPivot[[#This Row],[Total Fare]]*10%</f>
        <v>5087.5</v>
      </c>
      <c r="J1653" s="7">
        <f>FlightsPivot[[#This Row],[Total Fare]]+FlightsPivot[[#This Row],[10% tax ]]</f>
        <v>55962.5</v>
      </c>
      <c r="K1653" s="4">
        <v>8</v>
      </c>
      <c r="L1653" s="4">
        <v>2014</v>
      </c>
      <c r="M1653" t="str">
        <f>INDEX(RoutesPivot[DepAirport],MATCH($C1653,RoutesPivot[[RouteID]:[RouteID]],0))</f>
        <v>ORD</v>
      </c>
      <c r="N1653" t="str">
        <f>INDEX(RoutesPivot[AirportID],MATCH($C1653,RoutesPivot[[RouteID]:[RouteID]],0))</f>
        <v>PHX</v>
      </c>
      <c r="O1653">
        <f>INDEX(RoutesPivot[Distance],MATCH($C1653,RoutesPivot[[RouteID]:[RouteID]],0))</f>
        <v>1200</v>
      </c>
      <c r="P1653">
        <f>INDEX(RoutesPivot[ListPrice],MATCH($C1653,RoutesPivot[[RouteID]:[RouteID]],0))</f>
        <v>250</v>
      </c>
      <c r="Q1653" t="str">
        <f>INDEX(AirportPivot[AirportName],MATCH($N1653,AirportPivot[[AirportID]:[AirportID]],0))</f>
        <v>Phoenix Sky Harbor International</v>
      </c>
      <c r="R1653">
        <f>INDEX(AirportPivot[Gates (number of available)],MATCH($N1653,AirportPivot[[AirportID]:[AirportID]],0))</f>
        <v>60</v>
      </c>
    </row>
    <row r="1654" spans="1:18" x14ac:dyDescent="0.25">
      <c r="A1654" s="3" t="s">
        <v>1686</v>
      </c>
      <c r="B1654" s="12">
        <v>41920</v>
      </c>
      <c r="C1654" s="4" t="s">
        <v>23</v>
      </c>
      <c r="D1654" s="4">
        <v>2.4</v>
      </c>
      <c r="E1654" s="4">
        <v>88</v>
      </c>
      <c r="F1654" s="5">
        <v>0.375</v>
      </c>
      <c r="G1654" s="6">
        <v>300</v>
      </c>
      <c r="H1654" s="7">
        <v>54300</v>
      </c>
      <c r="I1654" s="7">
        <f>FlightsPivot[[#This Row],[Total Fare]]*10%</f>
        <v>5430</v>
      </c>
      <c r="J1654" s="7">
        <f>FlightsPivot[[#This Row],[Total Fare]]+FlightsPivot[[#This Row],[10% tax ]]</f>
        <v>59730</v>
      </c>
      <c r="K1654" s="4">
        <v>10</v>
      </c>
      <c r="L1654" s="4">
        <v>2014</v>
      </c>
      <c r="M1654" t="str">
        <f>INDEX(RoutesPivot[DepAirport],MATCH($C1654,RoutesPivot[[RouteID]:[RouteID]],0))</f>
        <v>ORD</v>
      </c>
      <c r="N1654" t="str">
        <f>INDEX(RoutesPivot[AirportID],MATCH($C1654,RoutesPivot[[RouteID]:[RouteID]],0))</f>
        <v>DEN</v>
      </c>
      <c r="O1654">
        <f>INDEX(RoutesPivot[Distance],MATCH($C1654,RoutesPivot[[RouteID]:[RouteID]],0))</f>
        <v>800</v>
      </c>
      <c r="P1654">
        <f>INDEX(RoutesPivot[ListPrice],MATCH($C1654,RoutesPivot[[RouteID]:[RouteID]],0))</f>
        <v>300</v>
      </c>
      <c r="Q1654" t="str">
        <f>INDEX(AirportPivot[AirportName],MATCH($N1654,AirportPivot[[AirportID]:[AirportID]],0))</f>
        <v>Denver International</v>
      </c>
      <c r="R1654">
        <f>INDEX(AirportPivot[Gates (number of available)],MATCH($N1654,AirportPivot[[AirportID]:[AirportID]],0))</f>
        <v>75</v>
      </c>
    </row>
    <row r="1655" spans="1:18" x14ac:dyDescent="0.25">
      <c r="A1655" s="3" t="s">
        <v>1687</v>
      </c>
      <c r="B1655" s="12">
        <v>42195</v>
      </c>
      <c r="C1655" s="4" t="s">
        <v>11</v>
      </c>
      <c r="D1655" s="4">
        <v>1.4</v>
      </c>
      <c r="E1655" s="4">
        <v>192</v>
      </c>
      <c r="F1655" s="5">
        <v>0.54166666666666663</v>
      </c>
      <c r="G1655" s="6">
        <v>330</v>
      </c>
      <c r="H1655" s="7">
        <v>54450</v>
      </c>
      <c r="I1655" s="7">
        <f>FlightsPivot[[#This Row],[Total Fare]]*10%</f>
        <v>5445</v>
      </c>
      <c r="J1655" s="7">
        <f>FlightsPivot[[#This Row],[Total Fare]]+FlightsPivot[[#This Row],[10% tax ]]</f>
        <v>59895</v>
      </c>
      <c r="K1655" s="4">
        <v>7</v>
      </c>
      <c r="L1655" s="4">
        <v>2015</v>
      </c>
      <c r="M1655" t="str">
        <f>INDEX(RoutesPivot[DepAirport],MATCH($C1655,RoutesPivot[[RouteID]:[RouteID]],0))</f>
        <v>ORD</v>
      </c>
      <c r="N1655" t="str">
        <f>INDEX(RoutesPivot[AirportID],MATCH($C1655,RoutesPivot[[RouteID]:[RouteID]],0))</f>
        <v>BOS</v>
      </c>
      <c r="O1655">
        <f>INDEX(RoutesPivot[Distance],MATCH($C1655,RoutesPivot[[RouteID]:[RouteID]],0))</f>
        <v>730</v>
      </c>
      <c r="P1655">
        <f>INDEX(RoutesPivot[ListPrice],MATCH($C1655,RoutesPivot[[RouteID]:[RouteID]],0))</f>
        <v>300</v>
      </c>
      <c r="Q1655" t="str">
        <f>INDEX(AirportPivot[AirportName],MATCH($N1655,AirportPivot[[AirportID]:[AirportID]],0))</f>
        <v>General Edward Lawrence Logan International</v>
      </c>
      <c r="R1655">
        <f>INDEX(AirportPivot[Gates (number of available)],MATCH($N1655,AirportPivot[[AirportID]:[AirportID]],0))</f>
        <v>63</v>
      </c>
    </row>
    <row r="1656" spans="1:18" x14ac:dyDescent="0.25">
      <c r="A1656" s="3" t="s">
        <v>1688</v>
      </c>
      <c r="B1656" s="12">
        <v>41686</v>
      </c>
      <c r="C1656" s="4" t="s">
        <v>25</v>
      </c>
      <c r="D1656" s="4">
        <v>2.2999999999999998</v>
      </c>
      <c r="E1656" s="4">
        <v>41</v>
      </c>
      <c r="F1656" s="5">
        <v>0.29166666666666669</v>
      </c>
      <c r="G1656" s="6">
        <v>200</v>
      </c>
      <c r="H1656" s="7">
        <v>33000</v>
      </c>
      <c r="I1656" s="7">
        <f>FlightsPivot[[#This Row],[Total Fare]]*10%</f>
        <v>3300</v>
      </c>
      <c r="J1656" s="7">
        <f>FlightsPivot[[#This Row],[Total Fare]]+FlightsPivot[[#This Row],[10% tax ]]</f>
        <v>36300</v>
      </c>
      <c r="K1656" s="4">
        <v>2</v>
      </c>
      <c r="L1656" s="4">
        <v>2014</v>
      </c>
      <c r="M1656" t="str">
        <f>INDEX(RoutesPivot[DepAirport],MATCH($C1656,RoutesPivot[[RouteID]:[RouteID]],0))</f>
        <v>ORD</v>
      </c>
      <c r="N1656" t="str">
        <f>INDEX(RoutesPivot[AirportID],MATCH($C1656,RoutesPivot[[RouteID]:[RouteID]],0))</f>
        <v>DFW</v>
      </c>
      <c r="O1656">
        <f>INDEX(RoutesPivot[Distance],MATCH($C1656,RoutesPivot[[RouteID]:[RouteID]],0))</f>
        <v>700</v>
      </c>
      <c r="P1656">
        <f>INDEX(RoutesPivot[ListPrice],MATCH($C1656,RoutesPivot[[RouteID]:[RouteID]],0))</f>
        <v>200</v>
      </c>
      <c r="Q1656" t="str">
        <f>INDEX(AirportPivot[AirportName],MATCH($N1656,AirportPivot[[AirportID]:[AirportID]],0))</f>
        <v>Dallas/Fort Worth International</v>
      </c>
      <c r="R1656">
        <f>INDEX(AirportPivot[Gates (number of available)],MATCH($N1656,AirportPivot[[AirportID]:[AirportID]],0))</f>
        <v>130</v>
      </c>
    </row>
    <row r="1657" spans="1:18" x14ac:dyDescent="0.25">
      <c r="A1657" s="3" t="s">
        <v>1689</v>
      </c>
      <c r="B1657" s="12">
        <v>42324</v>
      </c>
      <c r="C1657" s="4" t="s">
        <v>30</v>
      </c>
      <c r="D1657" s="4">
        <v>2.1</v>
      </c>
      <c r="E1657" s="4">
        <v>190</v>
      </c>
      <c r="F1657" s="5">
        <v>0.5625</v>
      </c>
      <c r="G1657" s="6">
        <v>250</v>
      </c>
      <c r="H1657" s="7">
        <v>41250</v>
      </c>
      <c r="I1657" s="7">
        <f>FlightsPivot[[#This Row],[Total Fare]]*10%</f>
        <v>4125</v>
      </c>
      <c r="J1657" s="7">
        <f>FlightsPivot[[#This Row],[Total Fare]]+FlightsPivot[[#This Row],[10% tax ]]</f>
        <v>45375</v>
      </c>
      <c r="K1657" s="4">
        <v>11</v>
      </c>
      <c r="L1657" s="4">
        <v>2015</v>
      </c>
      <c r="M1657" t="str">
        <f>INDEX(RoutesPivot[DepAirport],MATCH($C1657,RoutesPivot[[RouteID]:[RouteID]],0))</f>
        <v>ORD</v>
      </c>
      <c r="N1657" t="str">
        <f>INDEX(RoutesPivot[AirportID],MATCH($C1657,RoutesPivot[[RouteID]:[RouteID]],0))</f>
        <v>MCO</v>
      </c>
      <c r="O1657">
        <f>INDEX(RoutesPivot[Distance],MATCH($C1657,RoutesPivot[[RouteID]:[RouteID]],0))</f>
        <v>850</v>
      </c>
      <c r="P1657">
        <f>INDEX(RoutesPivot[ListPrice],MATCH($C1657,RoutesPivot[[RouteID]:[RouteID]],0))</f>
        <v>250</v>
      </c>
      <c r="Q1657" t="str">
        <f>INDEX(AirportPivot[AirportName],MATCH($N1657,AirportPivot[[AirportID]:[AirportID]],0))</f>
        <v>Orlando International</v>
      </c>
      <c r="R1657">
        <f>INDEX(AirportPivot[Gates (number of available)],MATCH($N1657,AirportPivot[[AirportID]:[AirportID]],0))</f>
        <v>67</v>
      </c>
    </row>
    <row r="1658" spans="1:18" x14ac:dyDescent="0.25">
      <c r="A1658" s="3" t="s">
        <v>1690</v>
      </c>
      <c r="B1658" s="12">
        <v>41907</v>
      </c>
      <c r="C1658" s="4" t="s">
        <v>25</v>
      </c>
      <c r="D1658" s="4">
        <v>3.4</v>
      </c>
      <c r="E1658" s="4">
        <v>52</v>
      </c>
      <c r="F1658" s="5">
        <v>0.29166666666666669</v>
      </c>
      <c r="G1658" s="6">
        <v>200</v>
      </c>
      <c r="H1658" s="7">
        <v>33000</v>
      </c>
      <c r="I1658" s="7">
        <f>FlightsPivot[[#This Row],[Total Fare]]*10%</f>
        <v>3300</v>
      </c>
      <c r="J1658" s="7">
        <f>FlightsPivot[[#This Row],[Total Fare]]+FlightsPivot[[#This Row],[10% tax ]]</f>
        <v>36300</v>
      </c>
      <c r="K1658" s="4">
        <v>9</v>
      </c>
      <c r="L1658" s="4">
        <v>2014</v>
      </c>
      <c r="M1658" t="str">
        <f>INDEX(RoutesPivot[DepAirport],MATCH($C1658,RoutesPivot[[RouteID]:[RouteID]],0))</f>
        <v>ORD</v>
      </c>
      <c r="N1658" t="str">
        <f>INDEX(RoutesPivot[AirportID],MATCH($C1658,RoutesPivot[[RouteID]:[RouteID]],0))</f>
        <v>DFW</v>
      </c>
      <c r="O1658">
        <f>INDEX(RoutesPivot[Distance],MATCH($C1658,RoutesPivot[[RouteID]:[RouteID]],0))</f>
        <v>700</v>
      </c>
      <c r="P1658">
        <f>INDEX(RoutesPivot[ListPrice],MATCH($C1658,RoutesPivot[[RouteID]:[RouteID]],0))</f>
        <v>200</v>
      </c>
      <c r="Q1658" t="str">
        <f>INDEX(AirportPivot[AirportName],MATCH($N1658,AirportPivot[[AirportID]:[AirportID]],0))</f>
        <v>Dallas/Fort Worth International</v>
      </c>
      <c r="R1658">
        <f>INDEX(AirportPivot[Gates (number of available)],MATCH($N1658,AirportPivot[[AirportID]:[AirportID]],0))</f>
        <v>130</v>
      </c>
    </row>
    <row r="1659" spans="1:18" x14ac:dyDescent="0.25">
      <c r="A1659" s="3" t="s">
        <v>1691</v>
      </c>
      <c r="B1659" s="12">
        <v>42163</v>
      </c>
      <c r="C1659" s="4" t="s">
        <v>33</v>
      </c>
      <c r="D1659" s="4">
        <v>2.1</v>
      </c>
      <c r="E1659" s="4">
        <v>182</v>
      </c>
      <c r="F1659" s="5">
        <v>0.83333333333333337</v>
      </c>
      <c r="G1659" s="6">
        <v>412.5</v>
      </c>
      <c r="H1659" s="7">
        <v>68062.5</v>
      </c>
      <c r="I1659" s="7">
        <f>FlightsPivot[[#This Row],[Total Fare]]*10%</f>
        <v>6806.25</v>
      </c>
      <c r="J1659" s="7">
        <f>FlightsPivot[[#This Row],[Total Fare]]+FlightsPivot[[#This Row],[10% tax ]]</f>
        <v>74868.75</v>
      </c>
      <c r="K1659" s="4">
        <v>6</v>
      </c>
      <c r="L1659" s="4">
        <v>2015</v>
      </c>
      <c r="M1659" t="str">
        <f>INDEX(RoutesPivot[DepAirport],MATCH($C1659,RoutesPivot[[RouteID]:[RouteID]],0))</f>
        <v>ORD</v>
      </c>
      <c r="N1659" t="str">
        <f>INDEX(RoutesPivot[AirportID],MATCH($C1659,RoutesPivot[[RouteID]:[RouteID]],0))</f>
        <v>SFO</v>
      </c>
      <c r="O1659">
        <f>INDEX(RoutesPivot[Distance],MATCH($C1659,RoutesPivot[[RouteID]:[RouteID]],0))</f>
        <v>1600</v>
      </c>
      <c r="P1659">
        <f>INDEX(RoutesPivot[ListPrice],MATCH($C1659,RoutesPivot[[RouteID]:[RouteID]],0))</f>
        <v>375</v>
      </c>
      <c r="Q1659" t="str">
        <f>INDEX(AirportPivot[AirportName],MATCH($N1659,AirportPivot[[AirportID]:[AirportID]],0))</f>
        <v>San Francisco International</v>
      </c>
      <c r="R1659">
        <f>INDEX(AirportPivot[Gates (number of available)],MATCH($N1659,AirportPivot[[AirportID]:[AirportID]],0))</f>
        <v>70</v>
      </c>
    </row>
    <row r="1660" spans="1:18" x14ac:dyDescent="0.25">
      <c r="A1660" s="3" t="s">
        <v>1692</v>
      </c>
      <c r="B1660" s="12">
        <v>42319</v>
      </c>
      <c r="C1660" s="4" t="s">
        <v>21</v>
      </c>
      <c r="D1660" s="4">
        <v>1.4</v>
      </c>
      <c r="E1660" s="4">
        <v>83</v>
      </c>
      <c r="F1660" s="5">
        <v>0.6875</v>
      </c>
      <c r="G1660" s="6">
        <v>125</v>
      </c>
      <c r="H1660" s="7">
        <v>22625</v>
      </c>
      <c r="I1660" s="7">
        <f>FlightsPivot[[#This Row],[Total Fare]]*10%</f>
        <v>2262.5</v>
      </c>
      <c r="J1660" s="7">
        <f>FlightsPivot[[#This Row],[Total Fare]]+FlightsPivot[[#This Row],[10% tax ]]</f>
        <v>24887.5</v>
      </c>
      <c r="K1660" s="4">
        <v>11</v>
      </c>
      <c r="L1660" s="4">
        <v>2015</v>
      </c>
      <c r="M1660" t="str">
        <f>INDEX(RoutesPivot[DepAirport],MATCH($C1660,RoutesPivot[[RouteID]:[RouteID]],0))</f>
        <v>ORD</v>
      </c>
      <c r="N1660" t="str">
        <f>INDEX(RoutesPivot[AirportID],MATCH($C1660,RoutesPivot[[RouteID]:[RouteID]],0))</f>
        <v>CLT</v>
      </c>
      <c r="O1660">
        <f>INDEX(RoutesPivot[Distance],MATCH($C1660,RoutesPivot[[RouteID]:[RouteID]],0))</f>
        <v>700</v>
      </c>
      <c r="P1660">
        <f>INDEX(RoutesPivot[ListPrice],MATCH($C1660,RoutesPivot[[RouteID]:[RouteID]],0))</f>
        <v>125</v>
      </c>
      <c r="Q1660" t="str">
        <f>INDEX(AirportPivot[AirportName],MATCH($N1660,AirportPivot[[AirportID]:[AirportID]],0))</f>
        <v>Charlotte/Douglas International</v>
      </c>
      <c r="R1660">
        <f>INDEX(AirportPivot[Gates (number of available)],MATCH($N1660,AirportPivot[[AirportID]:[AirportID]],0))</f>
        <v>65</v>
      </c>
    </row>
    <row r="1661" spans="1:18" x14ac:dyDescent="0.25">
      <c r="A1661" s="3" t="s">
        <v>1693</v>
      </c>
      <c r="B1661" s="12">
        <v>42233</v>
      </c>
      <c r="C1661" s="4" t="s">
        <v>25</v>
      </c>
      <c r="D1661" s="4">
        <v>1.3</v>
      </c>
      <c r="E1661" s="4">
        <v>2</v>
      </c>
      <c r="F1661" s="5">
        <v>0.5625</v>
      </c>
      <c r="G1661" s="6">
        <v>220</v>
      </c>
      <c r="H1661" s="7">
        <v>40700</v>
      </c>
      <c r="I1661" s="7">
        <f>FlightsPivot[[#This Row],[Total Fare]]*10%</f>
        <v>4070</v>
      </c>
      <c r="J1661" s="7">
        <f>FlightsPivot[[#This Row],[Total Fare]]+FlightsPivot[[#This Row],[10% tax ]]</f>
        <v>44770</v>
      </c>
      <c r="K1661" s="4">
        <v>8</v>
      </c>
      <c r="L1661" s="4">
        <v>2015</v>
      </c>
      <c r="M1661" t="str">
        <f>INDEX(RoutesPivot[DepAirport],MATCH($C1661,RoutesPivot[[RouteID]:[RouteID]],0))</f>
        <v>ORD</v>
      </c>
      <c r="N1661" t="str">
        <f>INDEX(RoutesPivot[AirportID],MATCH($C1661,RoutesPivot[[RouteID]:[RouteID]],0))</f>
        <v>DFW</v>
      </c>
      <c r="O1661">
        <f>INDEX(RoutesPivot[Distance],MATCH($C1661,RoutesPivot[[RouteID]:[RouteID]],0))</f>
        <v>700</v>
      </c>
      <c r="P1661">
        <f>INDEX(RoutesPivot[ListPrice],MATCH($C1661,RoutesPivot[[RouteID]:[RouteID]],0))</f>
        <v>200</v>
      </c>
      <c r="Q1661" t="str">
        <f>INDEX(AirportPivot[AirportName],MATCH($N1661,AirportPivot[[AirportID]:[AirportID]],0))</f>
        <v>Dallas/Fort Worth International</v>
      </c>
      <c r="R1661">
        <f>INDEX(AirportPivot[Gates (number of available)],MATCH($N1661,AirportPivot[[AirportID]:[AirportID]],0))</f>
        <v>130</v>
      </c>
    </row>
    <row r="1662" spans="1:18" x14ac:dyDescent="0.25">
      <c r="A1662" s="3" t="s">
        <v>1694</v>
      </c>
      <c r="B1662" s="12">
        <v>42111</v>
      </c>
      <c r="C1662" s="4" t="s">
        <v>23</v>
      </c>
      <c r="D1662" s="4">
        <v>2.9</v>
      </c>
      <c r="E1662" s="4">
        <v>175</v>
      </c>
      <c r="F1662" s="5">
        <v>0.625</v>
      </c>
      <c r="G1662" s="6">
        <v>300</v>
      </c>
      <c r="H1662" s="7">
        <v>49500</v>
      </c>
      <c r="I1662" s="7">
        <f>FlightsPivot[[#This Row],[Total Fare]]*10%</f>
        <v>4950</v>
      </c>
      <c r="J1662" s="7">
        <f>FlightsPivot[[#This Row],[Total Fare]]+FlightsPivot[[#This Row],[10% tax ]]</f>
        <v>54450</v>
      </c>
      <c r="K1662" s="4">
        <v>4</v>
      </c>
      <c r="L1662" s="4">
        <v>2015</v>
      </c>
      <c r="M1662" t="str">
        <f>INDEX(RoutesPivot[DepAirport],MATCH($C1662,RoutesPivot[[RouteID]:[RouteID]],0))</f>
        <v>ORD</v>
      </c>
      <c r="N1662" t="str">
        <f>INDEX(RoutesPivot[AirportID],MATCH($C1662,RoutesPivot[[RouteID]:[RouteID]],0))</f>
        <v>DEN</v>
      </c>
      <c r="O1662">
        <f>INDEX(RoutesPivot[Distance],MATCH($C1662,RoutesPivot[[RouteID]:[RouteID]],0))</f>
        <v>800</v>
      </c>
      <c r="P1662">
        <f>INDEX(RoutesPivot[ListPrice],MATCH($C1662,RoutesPivot[[RouteID]:[RouteID]],0))</f>
        <v>300</v>
      </c>
      <c r="Q1662" t="str">
        <f>INDEX(AirportPivot[AirportName],MATCH($N1662,AirportPivot[[AirportID]:[AirportID]],0))</f>
        <v>Denver International</v>
      </c>
      <c r="R1662">
        <f>INDEX(AirportPivot[Gates (number of available)],MATCH($N1662,AirportPivot[[AirportID]:[AirportID]],0))</f>
        <v>75</v>
      </c>
    </row>
    <row r="1663" spans="1:18" x14ac:dyDescent="0.25">
      <c r="A1663" s="3" t="s">
        <v>1695</v>
      </c>
      <c r="B1663" s="12">
        <v>41817</v>
      </c>
      <c r="C1663" s="4" t="s">
        <v>19</v>
      </c>
      <c r="D1663" s="4">
        <v>2.6</v>
      </c>
      <c r="E1663" s="4">
        <v>152</v>
      </c>
      <c r="F1663" s="5">
        <v>0.75</v>
      </c>
      <c r="G1663" s="6">
        <v>220</v>
      </c>
      <c r="H1663" s="7">
        <v>36300</v>
      </c>
      <c r="I1663" s="7">
        <f>FlightsPivot[[#This Row],[Total Fare]]*10%</f>
        <v>3630</v>
      </c>
      <c r="J1663" s="7">
        <f>FlightsPivot[[#This Row],[Total Fare]]+FlightsPivot[[#This Row],[10% tax ]]</f>
        <v>39930</v>
      </c>
      <c r="K1663" s="4">
        <v>6</v>
      </c>
      <c r="L1663" s="4">
        <v>2014</v>
      </c>
      <c r="M1663" t="str">
        <f>INDEX(RoutesPivot[DepAirport],MATCH($C1663,RoutesPivot[[RouteID]:[RouteID]],0))</f>
        <v>ORD</v>
      </c>
      <c r="N1663" t="str">
        <f>INDEX(RoutesPivot[AirportID],MATCH($C1663,RoutesPivot[[RouteID]:[RouteID]],0))</f>
        <v>IAH</v>
      </c>
      <c r="O1663">
        <f>INDEX(RoutesPivot[Distance],MATCH($C1663,RoutesPivot[[RouteID]:[RouteID]],0))</f>
        <v>800</v>
      </c>
      <c r="P1663">
        <f>INDEX(RoutesPivot[ListPrice],MATCH($C1663,RoutesPivot[[RouteID]:[RouteID]],0))</f>
        <v>200</v>
      </c>
      <c r="Q1663" t="str">
        <f>INDEX(AirportPivot[AirportName],MATCH($N1663,AirportPivot[[AirportID]:[AirportID]],0))</f>
        <v>George Bush Intercontinental/Houston</v>
      </c>
      <c r="R1663">
        <f>INDEX(AirportPivot[Gates (number of available)],MATCH($N1663,AirportPivot[[AirportID]:[AirportID]],0))</f>
        <v>80</v>
      </c>
    </row>
    <row r="1664" spans="1:18" x14ac:dyDescent="0.25">
      <c r="A1664" s="3" t="s">
        <v>1696</v>
      </c>
      <c r="B1664" s="12">
        <v>42181</v>
      </c>
      <c r="C1664" s="4" t="s">
        <v>33</v>
      </c>
      <c r="D1664" s="4">
        <v>0.9</v>
      </c>
      <c r="E1664" s="4">
        <v>36</v>
      </c>
      <c r="F1664" s="5">
        <v>0.33333333333333331</v>
      </c>
      <c r="G1664" s="6">
        <v>412.5</v>
      </c>
      <c r="H1664" s="7">
        <v>68062.5</v>
      </c>
      <c r="I1664" s="7">
        <f>FlightsPivot[[#This Row],[Total Fare]]*10%</f>
        <v>6806.25</v>
      </c>
      <c r="J1664" s="7">
        <f>FlightsPivot[[#This Row],[Total Fare]]+FlightsPivot[[#This Row],[10% tax ]]</f>
        <v>74868.75</v>
      </c>
      <c r="K1664" s="4">
        <v>6</v>
      </c>
      <c r="L1664" s="4">
        <v>2015</v>
      </c>
      <c r="M1664" t="str">
        <f>INDEX(RoutesPivot[DepAirport],MATCH($C1664,RoutesPivot[[RouteID]:[RouteID]],0))</f>
        <v>ORD</v>
      </c>
      <c r="N1664" t="str">
        <f>INDEX(RoutesPivot[AirportID],MATCH($C1664,RoutesPivot[[RouteID]:[RouteID]],0))</f>
        <v>SFO</v>
      </c>
      <c r="O1664">
        <f>INDEX(RoutesPivot[Distance],MATCH($C1664,RoutesPivot[[RouteID]:[RouteID]],0))</f>
        <v>1600</v>
      </c>
      <c r="P1664">
        <f>INDEX(RoutesPivot[ListPrice],MATCH($C1664,RoutesPivot[[RouteID]:[RouteID]],0))</f>
        <v>375</v>
      </c>
      <c r="Q1664" t="str">
        <f>INDEX(AirportPivot[AirportName],MATCH($N1664,AirportPivot[[AirportID]:[AirportID]],0))</f>
        <v>San Francisco International</v>
      </c>
      <c r="R1664">
        <f>INDEX(AirportPivot[Gates (number of available)],MATCH($N1664,AirportPivot[[AirportID]:[AirportID]],0))</f>
        <v>70</v>
      </c>
    </row>
    <row r="1665" spans="1:18" x14ac:dyDescent="0.25">
      <c r="A1665" s="3" t="s">
        <v>1697</v>
      </c>
      <c r="B1665" s="12">
        <v>42328</v>
      </c>
      <c r="C1665" s="4" t="s">
        <v>50</v>
      </c>
      <c r="D1665" s="4">
        <v>3.1</v>
      </c>
      <c r="E1665" s="4">
        <v>61</v>
      </c>
      <c r="F1665" s="5">
        <v>0.70833333333333337</v>
      </c>
      <c r="G1665" s="6">
        <v>275</v>
      </c>
      <c r="H1665" s="7">
        <v>45375</v>
      </c>
      <c r="I1665" s="7">
        <f>FlightsPivot[[#This Row],[Total Fare]]*10%</f>
        <v>4537.5</v>
      </c>
      <c r="J1665" s="7">
        <f>FlightsPivot[[#This Row],[Total Fare]]+FlightsPivot[[#This Row],[10% tax ]]</f>
        <v>49912.5</v>
      </c>
      <c r="K1665" s="4">
        <v>11</v>
      </c>
      <c r="L1665" s="4">
        <v>2015</v>
      </c>
      <c r="M1665" t="str">
        <f>INDEX(RoutesPivot[DepAirport],MATCH($C1665,RoutesPivot[[RouteID]:[RouteID]],0))</f>
        <v>ORD</v>
      </c>
      <c r="N1665" t="str">
        <f>INDEX(RoutesPivot[AirportID],MATCH($C1665,RoutesPivot[[RouteID]:[RouteID]],0))</f>
        <v>LGA</v>
      </c>
      <c r="O1665">
        <f>INDEX(RoutesPivot[Distance],MATCH($C1665,RoutesPivot[[RouteID]:[RouteID]],0))</f>
        <v>610</v>
      </c>
      <c r="P1665">
        <f>INDEX(RoutesPivot[ListPrice],MATCH($C1665,RoutesPivot[[RouteID]:[RouteID]],0))</f>
        <v>275</v>
      </c>
      <c r="Q1665" t="str">
        <f>INDEX(AirportPivot[AirportName],MATCH($N1665,AirportPivot[[AirportID]:[AirportID]],0))</f>
        <v>Laguardia</v>
      </c>
      <c r="R1665">
        <f>INDEX(AirportPivot[Gates (number of available)],MATCH($N1665,AirportPivot[[AirportID]:[AirportID]],0))</f>
        <v>66</v>
      </c>
    </row>
    <row r="1666" spans="1:18" x14ac:dyDescent="0.25">
      <c r="A1666" s="3" t="s">
        <v>1698</v>
      </c>
      <c r="B1666" s="12">
        <v>41887</v>
      </c>
      <c r="C1666" s="4" t="s">
        <v>27</v>
      </c>
      <c r="D1666" s="4">
        <v>6.5</v>
      </c>
      <c r="E1666" s="4">
        <v>97</v>
      </c>
      <c r="F1666" s="5">
        <v>0.70833333333333337</v>
      </c>
      <c r="G1666" s="6">
        <v>200</v>
      </c>
      <c r="H1666" s="7">
        <v>37000</v>
      </c>
      <c r="I1666" s="7">
        <f>FlightsPivot[[#This Row],[Total Fare]]*10%</f>
        <v>3700</v>
      </c>
      <c r="J1666" s="7">
        <f>FlightsPivot[[#This Row],[Total Fare]]+FlightsPivot[[#This Row],[10% tax ]]</f>
        <v>40700</v>
      </c>
      <c r="K1666" s="4">
        <v>9</v>
      </c>
      <c r="L1666" s="4">
        <v>2014</v>
      </c>
      <c r="M1666" t="str">
        <f>INDEX(RoutesPivot[DepAirport],MATCH($C1666,RoutesPivot[[RouteID]:[RouteID]],0))</f>
        <v>ORD</v>
      </c>
      <c r="N1666" t="str">
        <f>INDEX(RoutesPivot[AirportID],MATCH($C1666,RoutesPivot[[RouteID]:[RouteID]],0))</f>
        <v>ATL</v>
      </c>
      <c r="O1666">
        <f>INDEX(RoutesPivot[Distance],MATCH($C1666,RoutesPivot[[RouteID]:[RouteID]],0))</f>
        <v>510</v>
      </c>
      <c r="P1666">
        <f>INDEX(RoutesPivot[ListPrice],MATCH($C1666,RoutesPivot[[RouteID]:[RouteID]],0))</f>
        <v>200</v>
      </c>
      <c r="Q1666" t="str">
        <f>INDEX(AirportPivot[AirportName],MATCH($N1666,AirportPivot[[AirportID]:[AirportID]],0))</f>
        <v>Hartsfield-Jackson Atlanta International</v>
      </c>
      <c r="R1666">
        <f>INDEX(AirportPivot[Gates (number of available)],MATCH($N1666,AirportPivot[[AirportID]:[AirportID]],0))</f>
        <v>100</v>
      </c>
    </row>
    <row r="1667" spans="1:18" x14ac:dyDescent="0.25">
      <c r="A1667" s="3" t="s">
        <v>1699</v>
      </c>
      <c r="B1667" s="12">
        <v>41965</v>
      </c>
      <c r="C1667" s="4" t="s">
        <v>80</v>
      </c>
      <c r="D1667" s="4">
        <v>1.1000000000000001</v>
      </c>
      <c r="E1667" s="4">
        <v>69</v>
      </c>
      <c r="F1667" s="5">
        <v>0.29166666666666669</v>
      </c>
      <c r="G1667" s="6">
        <v>300</v>
      </c>
      <c r="H1667" s="7">
        <v>54300</v>
      </c>
      <c r="I1667" s="7">
        <f>FlightsPivot[[#This Row],[Total Fare]]*10%</f>
        <v>5430</v>
      </c>
      <c r="J1667" s="7">
        <f>FlightsPivot[[#This Row],[Total Fare]]+FlightsPivot[[#This Row],[10% tax ]]</f>
        <v>59730</v>
      </c>
      <c r="K1667" s="4">
        <v>11</v>
      </c>
      <c r="L1667" s="4">
        <v>2014</v>
      </c>
      <c r="M1667" t="str">
        <f>INDEX(RoutesPivot[DepAirport],MATCH($C1667,RoutesPivot[[RouteID]:[RouteID]],0))</f>
        <v>ORD</v>
      </c>
      <c r="N1667" t="str">
        <f>INDEX(RoutesPivot[AirportID],MATCH($C1667,RoutesPivot[[RouteID]:[RouteID]],0))</f>
        <v>MIA</v>
      </c>
      <c r="O1667">
        <f>INDEX(RoutesPivot[Distance],MATCH($C1667,RoutesPivot[[RouteID]:[RouteID]],0))</f>
        <v>1000</v>
      </c>
      <c r="P1667">
        <f>INDEX(RoutesPivot[ListPrice],MATCH($C1667,RoutesPivot[[RouteID]:[RouteID]],0))</f>
        <v>300</v>
      </c>
      <c r="Q1667" t="str">
        <f>INDEX(AirportPivot[AirportName],MATCH($N1667,AirportPivot[[AirportID]:[AirportID]],0))</f>
        <v>Miami International</v>
      </c>
      <c r="R1667">
        <f>INDEX(AirportPivot[Gates (number of available)],MATCH($N1667,AirportPivot[[AirportID]:[AirportID]],0))</f>
        <v>80</v>
      </c>
    </row>
    <row r="1668" spans="1:18" x14ac:dyDescent="0.25">
      <c r="A1668" s="3" t="s">
        <v>1700</v>
      </c>
      <c r="B1668" s="12">
        <v>42222</v>
      </c>
      <c r="C1668" s="4" t="s">
        <v>37</v>
      </c>
      <c r="D1668" s="4">
        <v>1.2</v>
      </c>
      <c r="E1668" s="4">
        <v>167</v>
      </c>
      <c r="F1668" s="5">
        <v>0.72916666666666663</v>
      </c>
      <c r="G1668" s="6">
        <v>385</v>
      </c>
      <c r="H1668" s="7">
        <v>63525</v>
      </c>
      <c r="I1668" s="7">
        <f>FlightsPivot[[#This Row],[Total Fare]]*10%</f>
        <v>6352.5</v>
      </c>
      <c r="J1668" s="7">
        <f>FlightsPivot[[#This Row],[Total Fare]]+FlightsPivot[[#This Row],[10% tax ]]</f>
        <v>69877.5</v>
      </c>
      <c r="K1668" s="4">
        <v>8</v>
      </c>
      <c r="L1668" s="4">
        <v>2015</v>
      </c>
      <c r="M1668" t="str">
        <f>INDEX(RoutesPivot[DepAirport],MATCH($C1668,RoutesPivot[[RouteID]:[RouteID]],0))</f>
        <v>ORD</v>
      </c>
      <c r="N1668" t="str">
        <f>INDEX(RoutesPivot[AirportID],MATCH($C1668,RoutesPivot[[RouteID]:[RouteID]],0))</f>
        <v>SEA</v>
      </c>
      <c r="O1668">
        <f>INDEX(RoutesPivot[Distance],MATCH($C1668,RoutesPivot[[RouteID]:[RouteID]],0))</f>
        <v>1500</v>
      </c>
      <c r="P1668">
        <f>INDEX(RoutesPivot[ListPrice],MATCH($C1668,RoutesPivot[[RouteID]:[RouteID]],0))</f>
        <v>350</v>
      </c>
      <c r="Q1668" t="str">
        <f>INDEX(AirportPivot[AirportName],MATCH($N1668,AirportPivot[[AirportID]:[AirportID]],0))</f>
        <v>Seattle-Tacoma International</v>
      </c>
      <c r="R1668">
        <f>INDEX(AirportPivot[Gates (number of available)],MATCH($N1668,AirportPivot[[AirportID]:[AirportID]],0))</f>
        <v>58</v>
      </c>
    </row>
    <row r="1669" spans="1:18" x14ac:dyDescent="0.25">
      <c r="A1669" s="3" t="s">
        <v>1701</v>
      </c>
      <c r="B1669" s="12">
        <v>41921</v>
      </c>
      <c r="C1669" s="4" t="s">
        <v>19</v>
      </c>
      <c r="D1669" s="4">
        <v>2.2000000000000002</v>
      </c>
      <c r="E1669" s="4">
        <v>19</v>
      </c>
      <c r="F1669" s="5">
        <v>0.29166666666666669</v>
      </c>
      <c r="G1669" s="6">
        <v>200</v>
      </c>
      <c r="H1669" s="7">
        <v>37000</v>
      </c>
      <c r="I1669" s="7">
        <f>FlightsPivot[[#This Row],[Total Fare]]*10%</f>
        <v>3700</v>
      </c>
      <c r="J1669" s="7">
        <f>FlightsPivot[[#This Row],[Total Fare]]+FlightsPivot[[#This Row],[10% tax ]]</f>
        <v>40700</v>
      </c>
      <c r="K1669" s="4">
        <v>10</v>
      </c>
      <c r="L1669" s="4">
        <v>2014</v>
      </c>
      <c r="M1669" t="str">
        <f>INDEX(RoutesPivot[DepAirport],MATCH($C1669,RoutesPivot[[RouteID]:[RouteID]],0))</f>
        <v>ORD</v>
      </c>
      <c r="N1669" t="str">
        <f>INDEX(RoutesPivot[AirportID],MATCH($C1669,RoutesPivot[[RouteID]:[RouteID]],0))</f>
        <v>IAH</v>
      </c>
      <c r="O1669">
        <f>INDEX(RoutesPivot[Distance],MATCH($C1669,RoutesPivot[[RouteID]:[RouteID]],0))</f>
        <v>800</v>
      </c>
      <c r="P1669">
        <f>INDEX(RoutesPivot[ListPrice],MATCH($C1669,RoutesPivot[[RouteID]:[RouteID]],0))</f>
        <v>200</v>
      </c>
      <c r="Q1669" t="str">
        <f>INDEX(AirportPivot[AirportName],MATCH($N1669,AirportPivot[[AirportID]:[AirportID]],0))</f>
        <v>George Bush Intercontinental/Houston</v>
      </c>
      <c r="R1669">
        <f>INDEX(AirportPivot[Gates (number of available)],MATCH($N1669,AirportPivot[[AirportID]:[AirportID]],0))</f>
        <v>80</v>
      </c>
    </row>
    <row r="1670" spans="1:18" x14ac:dyDescent="0.25">
      <c r="A1670" s="3" t="s">
        <v>1702</v>
      </c>
      <c r="B1670" s="12">
        <v>42246</v>
      </c>
      <c r="C1670" s="4" t="s">
        <v>33</v>
      </c>
      <c r="D1670" s="4">
        <v>0.5</v>
      </c>
      <c r="E1670" s="4">
        <v>74</v>
      </c>
      <c r="F1670" s="5">
        <v>0.70833333333333337</v>
      </c>
      <c r="G1670" s="6">
        <v>412.5</v>
      </c>
      <c r="H1670" s="7">
        <v>74662.5</v>
      </c>
      <c r="I1670" s="7">
        <f>FlightsPivot[[#This Row],[Total Fare]]*10%</f>
        <v>7466.25</v>
      </c>
      <c r="J1670" s="7">
        <f>FlightsPivot[[#This Row],[Total Fare]]+FlightsPivot[[#This Row],[10% tax ]]</f>
        <v>82128.75</v>
      </c>
      <c r="K1670" s="4">
        <v>8</v>
      </c>
      <c r="L1670" s="4">
        <v>2015</v>
      </c>
      <c r="M1670" t="str">
        <f>INDEX(RoutesPivot[DepAirport],MATCH($C1670,RoutesPivot[[RouteID]:[RouteID]],0))</f>
        <v>ORD</v>
      </c>
      <c r="N1670" t="str">
        <f>INDEX(RoutesPivot[AirportID],MATCH($C1670,RoutesPivot[[RouteID]:[RouteID]],0))</f>
        <v>SFO</v>
      </c>
      <c r="O1670">
        <f>INDEX(RoutesPivot[Distance],MATCH($C1670,RoutesPivot[[RouteID]:[RouteID]],0))</f>
        <v>1600</v>
      </c>
      <c r="P1670">
        <f>INDEX(RoutesPivot[ListPrice],MATCH($C1670,RoutesPivot[[RouteID]:[RouteID]],0))</f>
        <v>375</v>
      </c>
      <c r="Q1670" t="str">
        <f>INDEX(AirportPivot[AirportName],MATCH($N1670,AirportPivot[[AirportID]:[AirportID]],0))</f>
        <v>San Francisco International</v>
      </c>
      <c r="R1670">
        <f>INDEX(AirportPivot[Gates (number of available)],MATCH($N1670,AirportPivot[[AirportID]:[AirportID]],0))</f>
        <v>70</v>
      </c>
    </row>
    <row r="1671" spans="1:18" x14ac:dyDescent="0.25">
      <c r="A1671" s="3" t="s">
        <v>1703</v>
      </c>
      <c r="B1671" s="12">
        <v>41813</v>
      </c>
      <c r="C1671" s="4" t="s">
        <v>33</v>
      </c>
      <c r="D1671" s="4">
        <v>2.5</v>
      </c>
      <c r="E1671" s="4">
        <v>14</v>
      </c>
      <c r="F1671" s="5">
        <v>0.29166666666666669</v>
      </c>
      <c r="G1671" s="6">
        <v>412.5</v>
      </c>
      <c r="H1671" s="7">
        <v>76312.5</v>
      </c>
      <c r="I1671" s="7">
        <f>FlightsPivot[[#This Row],[Total Fare]]*10%</f>
        <v>7631.25</v>
      </c>
      <c r="J1671" s="7">
        <f>FlightsPivot[[#This Row],[Total Fare]]+FlightsPivot[[#This Row],[10% tax ]]</f>
        <v>83943.75</v>
      </c>
      <c r="K1671" s="4">
        <v>6</v>
      </c>
      <c r="L1671" s="4">
        <v>2014</v>
      </c>
      <c r="M1671" t="str">
        <f>INDEX(RoutesPivot[DepAirport],MATCH($C1671,RoutesPivot[[RouteID]:[RouteID]],0))</f>
        <v>ORD</v>
      </c>
      <c r="N1671" t="str">
        <f>INDEX(RoutesPivot[AirportID],MATCH($C1671,RoutesPivot[[RouteID]:[RouteID]],0))</f>
        <v>SFO</v>
      </c>
      <c r="O1671">
        <f>INDEX(RoutesPivot[Distance],MATCH($C1671,RoutesPivot[[RouteID]:[RouteID]],0))</f>
        <v>1600</v>
      </c>
      <c r="P1671">
        <f>INDEX(RoutesPivot[ListPrice],MATCH($C1671,RoutesPivot[[RouteID]:[RouteID]],0))</f>
        <v>375</v>
      </c>
      <c r="Q1671" t="str">
        <f>INDEX(AirportPivot[AirportName],MATCH($N1671,AirportPivot[[AirportID]:[AirportID]],0))</f>
        <v>San Francisco International</v>
      </c>
      <c r="R1671">
        <f>INDEX(AirportPivot[Gates (number of available)],MATCH($N1671,AirportPivot[[AirportID]:[AirportID]],0))</f>
        <v>70</v>
      </c>
    </row>
    <row r="1672" spans="1:18" x14ac:dyDescent="0.25">
      <c r="A1672" s="3" t="s">
        <v>1704</v>
      </c>
      <c r="B1672" s="12">
        <v>41867</v>
      </c>
      <c r="C1672" s="4" t="s">
        <v>33</v>
      </c>
      <c r="D1672" s="4">
        <v>1.8</v>
      </c>
      <c r="E1672" s="4">
        <v>110</v>
      </c>
      <c r="F1672" s="5">
        <v>0.60416666666666663</v>
      </c>
      <c r="G1672" s="6">
        <v>412.5</v>
      </c>
      <c r="H1672" s="7">
        <v>76312.5</v>
      </c>
      <c r="I1672" s="7">
        <f>FlightsPivot[[#This Row],[Total Fare]]*10%</f>
        <v>7631.25</v>
      </c>
      <c r="J1672" s="7">
        <f>FlightsPivot[[#This Row],[Total Fare]]+FlightsPivot[[#This Row],[10% tax ]]</f>
        <v>83943.75</v>
      </c>
      <c r="K1672" s="4">
        <v>8</v>
      </c>
      <c r="L1672" s="4">
        <v>2014</v>
      </c>
      <c r="M1672" t="str">
        <f>INDEX(RoutesPivot[DepAirport],MATCH($C1672,RoutesPivot[[RouteID]:[RouteID]],0))</f>
        <v>ORD</v>
      </c>
      <c r="N1672" t="str">
        <f>INDEX(RoutesPivot[AirportID],MATCH($C1672,RoutesPivot[[RouteID]:[RouteID]],0))</f>
        <v>SFO</v>
      </c>
      <c r="O1672">
        <f>INDEX(RoutesPivot[Distance],MATCH($C1672,RoutesPivot[[RouteID]:[RouteID]],0))</f>
        <v>1600</v>
      </c>
      <c r="P1672">
        <f>INDEX(RoutesPivot[ListPrice],MATCH($C1672,RoutesPivot[[RouteID]:[RouteID]],0))</f>
        <v>375</v>
      </c>
      <c r="Q1672" t="str">
        <f>INDEX(AirportPivot[AirportName],MATCH($N1672,AirportPivot[[AirportID]:[AirportID]],0))</f>
        <v>San Francisco International</v>
      </c>
      <c r="R1672">
        <f>INDEX(AirportPivot[Gates (number of available)],MATCH($N1672,AirportPivot[[AirportID]:[AirportID]],0))</f>
        <v>70</v>
      </c>
    </row>
    <row r="1673" spans="1:18" x14ac:dyDescent="0.25">
      <c r="A1673" s="3" t="s">
        <v>1705</v>
      </c>
      <c r="B1673" s="12">
        <v>41733</v>
      </c>
      <c r="C1673" s="4" t="s">
        <v>15</v>
      </c>
      <c r="D1673" s="4">
        <v>2</v>
      </c>
      <c r="E1673" s="4">
        <v>82</v>
      </c>
      <c r="F1673" s="5">
        <v>0.35416666666666669</v>
      </c>
      <c r="G1673" s="6">
        <v>225</v>
      </c>
      <c r="H1673" s="7">
        <v>40725</v>
      </c>
      <c r="I1673" s="7">
        <f>FlightsPivot[[#This Row],[Total Fare]]*10%</f>
        <v>4072.5</v>
      </c>
      <c r="J1673" s="7">
        <f>FlightsPivot[[#This Row],[Total Fare]]+FlightsPivot[[#This Row],[10% tax ]]</f>
        <v>44797.5</v>
      </c>
      <c r="K1673" s="4">
        <v>4</v>
      </c>
      <c r="L1673" s="4">
        <v>2014</v>
      </c>
      <c r="M1673" t="str">
        <f>INDEX(RoutesPivot[DepAirport],MATCH($C1673,RoutesPivot[[RouteID]:[RouteID]],0))</f>
        <v>ORD</v>
      </c>
      <c r="N1673" t="str">
        <f>INDEX(RoutesPivot[AirportID],MATCH($C1673,RoutesPivot[[RouteID]:[RouteID]],0))</f>
        <v>EWR</v>
      </c>
      <c r="O1673">
        <f>INDEX(RoutesPivot[Distance],MATCH($C1673,RoutesPivot[[RouteID]:[RouteID]],0))</f>
        <v>600</v>
      </c>
      <c r="P1673">
        <f>INDEX(RoutesPivot[ListPrice],MATCH($C1673,RoutesPivot[[RouteID]:[RouteID]],0))</f>
        <v>225</v>
      </c>
      <c r="Q1673" t="str">
        <f>INDEX(AirportPivot[AirportName],MATCH($N1673,AirportPivot[[AirportID]:[AirportID]],0))</f>
        <v>Newark Liberty International</v>
      </c>
      <c r="R1673">
        <f>INDEX(AirportPivot[Gates (number of available)],MATCH($N1673,AirportPivot[[AirportID]:[AirportID]],0))</f>
        <v>82</v>
      </c>
    </row>
    <row r="1674" spans="1:18" x14ac:dyDescent="0.25">
      <c r="A1674" s="3" t="s">
        <v>1706</v>
      </c>
      <c r="B1674" s="12">
        <v>41875</v>
      </c>
      <c r="C1674" s="4" t="s">
        <v>47</v>
      </c>
      <c r="D1674" s="4">
        <v>3</v>
      </c>
      <c r="E1674" s="4">
        <v>193</v>
      </c>
      <c r="F1674" s="5">
        <v>0.29166666666666669</v>
      </c>
      <c r="G1674" s="6">
        <v>275</v>
      </c>
      <c r="H1674" s="7">
        <v>45375</v>
      </c>
      <c r="I1674" s="7">
        <f>FlightsPivot[[#This Row],[Total Fare]]*10%</f>
        <v>4537.5</v>
      </c>
      <c r="J1674" s="7">
        <f>FlightsPivot[[#This Row],[Total Fare]]+FlightsPivot[[#This Row],[10% tax ]]</f>
        <v>49912.5</v>
      </c>
      <c r="K1674" s="4">
        <v>8</v>
      </c>
      <c r="L1674" s="4">
        <v>2014</v>
      </c>
      <c r="M1674" t="str">
        <f>INDEX(RoutesPivot[DepAirport],MATCH($C1674,RoutesPivot[[RouteID]:[RouteID]],0))</f>
        <v>ORD</v>
      </c>
      <c r="N1674" t="str">
        <f>INDEX(RoutesPivot[AirportID],MATCH($C1674,RoutesPivot[[RouteID]:[RouteID]],0))</f>
        <v>PHX</v>
      </c>
      <c r="O1674">
        <f>INDEX(RoutesPivot[Distance],MATCH($C1674,RoutesPivot[[RouteID]:[RouteID]],0))</f>
        <v>1200</v>
      </c>
      <c r="P1674">
        <f>INDEX(RoutesPivot[ListPrice],MATCH($C1674,RoutesPivot[[RouteID]:[RouteID]],0))</f>
        <v>250</v>
      </c>
      <c r="Q1674" t="str">
        <f>INDEX(AirportPivot[AirportName],MATCH($N1674,AirportPivot[[AirportID]:[AirportID]],0))</f>
        <v>Phoenix Sky Harbor International</v>
      </c>
      <c r="R1674">
        <f>INDEX(AirportPivot[Gates (number of available)],MATCH($N1674,AirportPivot[[AirportID]:[AirportID]],0))</f>
        <v>60</v>
      </c>
    </row>
    <row r="1675" spans="1:18" x14ac:dyDescent="0.25">
      <c r="A1675" s="3" t="s">
        <v>1707</v>
      </c>
      <c r="B1675" s="12">
        <v>41777</v>
      </c>
      <c r="C1675" s="4" t="s">
        <v>23</v>
      </c>
      <c r="D1675" s="4">
        <v>2.5</v>
      </c>
      <c r="E1675" s="4">
        <v>159</v>
      </c>
      <c r="F1675" s="5">
        <v>0.29166666666666669</v>
      </c>
      <c r="G1675" s="6">
        <v>300</v>
      </c>
      <c r="H1675" s="7">
        <v>49500</v>
      </c>
      <c r="I1675" s="7">
        <f>FlightsPivot[[#This Row],[Total Fare]]*10%</f>
        <v>4950</v>
      </c>
      <c r="J1675" s="7">
        <f>FlightsPivot[[#This Row],[Total Fare]]+FlightsPivot[[#This Row],[10% tax ]]</f>
        <v>54450</v>
      </c>
      <c r="K1675" s="4">
        <v>5</v>
      </c>
      <c r="L1675" s="4">
        <v>2014</v>
      </c>
      <c r="M1675" t="str">
        <f>INDEX(RoutesPivot[DepAirport],MATCH($C1675,RoutesPivot[[RouteID]:[RouteID]],0))</f>
        <v>ORD</v>
      </c>
      <c r="N1675" t="str">
        <f>INDEX(RoutesPivot[AirportID],MATCH($C1675,RoutesPivot[[RouteID]:[RouteID]],0))</f>
        <v>DEN</v>
      </c>
      <c r="O1675">
        <f>INDEX(RoutesPivot[Distance],MATCH($C1675,RoutesPivot[[RouteID]:[RouteID]],0))</f>
        <v>800</v>
      </c>
      <c r="P1675">
        <f>INDEX(RoutesPivot[ListPrice],MATCH($C1675,RoutesPivot[[RouteID]:[RouteID]],0))</f>
        <v>300</v>
      </c>
      <c r="Q1675" t="str">
        <f>INDEX(AirportPivot[AirportName],MATCH($N1675,AirportPivot[[AirportID]:[AirportID]],0))</f>
        <v>Denver International</v>
      </c>
      <c r="R1675">
        <f>INDEX(AirportPivot[Gates (number of available)],MATCH($N1675,AirportPivot[[AirportID]:[AirportID]],0))</f>
        <v>75</v>
      </c>
    </row>
    <row r="1676" spans="1:18" x14ac:dyDescent="0.25">
      <c r="A1676" s="3" t="s">
        <v>1708</v>
      </c>
      <c r="B1676" s="12">
        <v>42134</v>
      </c>
      <c r="C1676" s="4" t="s">
        <v>19</v>
      </c>
      <c r="D1676" s="4">
        <v>2.7</v>
      </c>
      <c r="E1676" s="4">
        <v>70</v>
      </c>
      <c r="F1676" s="5">
        <v>0.60416666666666663</v>
      </c>
      <c r="G1676" s="6">
        <v>200</v>
      </c>
      <c r="H1676" s="7">
        <v>36200</v>
      </c>
      <c r="I1676" s="7">
        <f>FlightsPivot[[#This Row],[Total Fare]]*10%</f>
        <v>3620</v>
      </c>
      <c r="J1676" s="7">
        <f>FlightsPivot[[#This Row],[Total Fare]]+FlightsPivot[[#This Row],[10% tax ]]</f>
        <v>39820</v>
      </c>
      <c r="K1676" s="4">
        <v>5</v>
      </c>
      <c r="L1676" s="4">
        <v>2015</v>
      </c>
      <c r="M1676" t="str">
        <f>INDEX(RoutesPivot[DepAirport],MATCH($C1676,RoutesPivot[[RouteID]:[RouteID]],0))</f>
        <v>ORD</v>
      </c>
      <c r="N1676" t="str">
        <f>INDEX(RoutesPivot[AirportID],MATCH($C1676,RoutesPivot[[RouteID]:[RouteID]],0))</f>
        <v>IAH</v>
      </c>
      <c r="O1676">
        <f>INDEX(RoutesPivot[Distance],MATCH($C1676,RoutesPivot[[RouteID]:[RouteID]],0))</f>
        <v>800</v>
      </c>
      <c r="P1676">
        <f>INDEX(RoutesPivot[ListPrice],MATCH($C1676,RoutesPivot[[RouteID]:[RouteID]],0))</f>
        <v>200</v>
      </c>
      <c r="Q1676" t="str">
        <f>INDEX(AirportPivot[AirportName],MATCH($N1676,AirportPivot[[AirportID]:[AirportID]],0))</f>
        <v>George Bush Intercontinental/Houston</v>
      </c>
      <c r="R1676">
        <f>INDEX(AirportPivot[Gates (number of available)],MATCH($N1676,AirportPivot[[AirportID]:[AirportID]],0))</f>
        <v>80</v>
      </c>
    </row>
    <row r="1677" spans="1:18" x14ac:dyDescent="0.25">
      <c r="A1677" s="3" t="s">
        <v>1709</v>
      </c>
      <c r="B1677" s="12">
        <v>41673</v>
      </c>
      <c r="C1677" s="4" t="s">
        <v>37</v>
      </c>
      <c r="D1677" s="4">
        <v>2.2999999999999998</v>
      </c>
      <c r="E1677" s="4">
        <v>210</v>
      </c>
      <c r="F1677" s="5">
        <v>0.29166666666666669</v>
      </c>
      <c r="G1677" s="6">
        <v>350</v>
      </c>
      <c r="H1677" s="7">
        <v>57750</v>
      </c>
      <c r="I1677" s="7">
        <f>FlightsPivot[[#This Row],[Total Fare]]*10%</f>
        <v>5775</v>
      </c>
      <c r="J1677" s="7">
        <f>FlightsPivot[[#This Row],[Total Fare]]+FlightsPivot[[#This Row],[10% tax ]]</f>
        <v>63525</v>
      </c>
      <c r="K1677" s="4">
        <v>2</v>
      </c>
      <c r="L1677" s="4">
        <v>2014</v>
      </c>
      <c r="M1677" t="str">
        <f>INDEX(RoutesPivot[DepAirport],MATCH($C1677,RoutesPivot[[RouteID]:[RouteID]],0))</f>
        <v>ORD</v>
      </c>
      <c r="N1677" t="str">
        <f>INDEX(RoutesPivot[AirportID],MATCH($C1677,RoutesPivot[[RouteID]:[RouteID]],0))</f>
        <v>SEA</v>
      </c>
      <c r="O1677">
        <f>INDEX(RoutesPivot[Distance],MATCH($C1677,RoutesPivot[[RouteID]:[RouteID]],0))</f>
        <v>1500</v>
      </c>
      <c r="P1677">
        <f>INDEX(RoutesPivot[ListPrice],MATCH($C1677,RoutesPivot[[RouteID]:[RouteID]],0))</f>
        <v>350</v>
      </c>
      <c r="Q1677" t="str">
        <f>INDEX(AirportPivot[AirportName],MATCH($N1677,AirportPivot[[AirportID]:[AirportID]],0))</f>
        <v>Seattle-Tacoma International</v>
      </c>
      <c r="R1677">
        <f>INDEX(AirportPivot[Gates (number of available)],MATCH($N1677,AirportPivot[[AirportID]:[AirportID]],0))</f>
        <v>58</v>
      </c>
    </row>
    <row r="1678" spans="1:18" x14ac:dyDescent="0.25">
      <c r="A1678" s="3" t="s">
        <v>1710</v>
      </c>
      <c r="B1678" s="12">
        <v>41654</v>
      </c>
      <c r="C1678" s="4" t="s">
        <v>80</v>
      </c>
      <c r="D1678" s="4">
        <v>2.5</v>
      </c>
      <c r="E1678" s="4">
        <v>188</v>
      </c>
      <c r="F1678" s="5">
        <v>0.625</v>
      </c>
      <c r="G1678" s="6">
        <v>300</v>
      </c>
      <c r="H1678" s="7">
        <v>49500</v>
      </c>
      <c r="I1678" s="7">
        <f>FlightsPivot[[#This Row],[Total Fare]]*10%</f>
        <v>4950</v>
      </c>
      <c r="J1678" s="7">
        <f>FlightsPivot[[#This Row],[Total Fare]]+FlightsPivot[[#This Row],[10% tax ]]</f>
        <v>54450</v>
      </c>
      <c r="K1678" s="4">
        <v>1</v>
      </c>
      <c r="L1678" s="4">
        <v>2014</v>
      </c>
      <c r="M1678" t="str">
        <f>INDEX(RoutesPivot[DepAirport],MATCH($C1678,RoutesPivot[[RouteID]:[RouteID]],0))</f>
        <v>ORD</v>
      </c>
      <c r="N1678" t="str">
        <f>INDEX(RoutesPivot[AirportID],MATCH($C1678,RoutesPivot[[RouteID]:[RouteID]],0))</f>
        <v>MIA</v>
      </c>
      <c r="O1678">
        <f>INDEX(RoutesPivot[Distance],MATCH($C1678,RoutesPivot[[RouteID]:[RouteID]],0))</f>
        <v>1000</v>
      </c>
      <c r="P1678">
        <f>INDEX(RoutesPivot[ListPrice],MATCH($C1678,RoutesPivot[[RouteID]:[RouteID]],0))</f>
        <v>300</v>
      </c>
      <c r="Q1678" t="str">
        <f>INDEX(AirportPivot[AirportName],MATCH($N1678,AirportPivot[[AirportID]:[AirportID]],0))</f>
        <v>Miami International</v>
      </c>
      <c r="R1678">
        <f>INDEX(AirportPivot[Gates (number of available)],MATCH($N1678,AirportPivot[[AirportID]:[AirportID]],0))</f>
        <v>80</v>
      </c>
    </row>
    <row r="1679" spans="1:18" x14ac:dyDescent="0.25">
      <c r="A1679" s="3" t="s">
        <v>1711</v>
      </c>
      <c r="B1679" s="12">
        <v>42194</v>
      </c>
      <c r="C1679" s="4" t="s">
        <v>37</v>
      </c>
      <c r="D1679" s="4">
        <v>1.8</v>
      </c>
      <c r="E1679" s="4">
        <v>58</v>
      </c>
      <c r="F1679" s="5">
        <v>0.5</v>
      </c>
      <c r="G1679" s="6">
        <v>385</v>
      </c>
      <c r="H1679" s="7">
        <v>63525</v>
      </c>
      <c r="I1679" s="7">
        <f>FlightsPivot[[#This Row],[Total Fare]]*10%</f>
        <v>6352.5</v>
      </c>
      <c r="J1679" s="7">
        <f>FlightsPivot[[#This Row],[Total Fare]]+FlightsPivot[[#This Row],[10% tax ]]</f>
        <v>69877.5</v>
      </c>
      <c r="K1679" s="4">
        <v>7</v>
      </c>
      <c r="L1679" s="4">
        <v>2015</v>
      </c>
      <c r="M1679" t="str">
        <f>INDEX(RoutesPivot[DepAirport],MATCH($C1679,RoutesPivot[[RouteID]:[RouteID]],0))</f>
        <v>ORD</v>
      </c>
      <c r="N1679" t="str">
        <f>INDEX(RoutesPivot[AirportID],MATCH($C1679,RoutesPivot[[RouteID]:[RouteID]],0))</f>
        <v>SEA</v>
      </c>
      <c r="O1679">
        <f>INDEX(RoutesPivot[Distance],MATCH($C1679,RoutesPivot[[RouteID]:[RouteID]],0))</f>
        <v>1500</v>
      </c>
      <c r="P1679">
        <f>INDEX(RoutesPivot[ListPrice],MATCH($C1679,RoutesPivot[[RouteID]:[RouteID]],0))</f>
        <v>350</v>
      </c>
      <c r="Q1679" t="str">
        <f>INDEX(AirportPivot[AirportName],MATCH($N1679,AirportPivot[[AirportID]:[AirportID]],0))</f>
        <v>Seattle-Tacoma International</v>
      </c>
      <c r="R1679">
        <f>INDEX(AirportPivot[Gates (number of available)],MATCH($N1679,AirportPivot[[AirportID]:[AirportID]],0))</f>
        <v>58</v>
      </c>
    </row>
    <row r="1680" spans="1:18" x14ac:dyDescent="0.25">
      <c r="A1680" s="3" t="s">
        <v>1712</v>
      </c>
      <c r="B1680" s="12">
        <v>42070</v>
      </c>
      <c r="C1680" s="4" t="s">
        <v>70</v>
      </c>
      <c r="D1680" s="4">
        <v>2.6</v>
      </c>
      <c r="E1680" s="4">
        <v>79</v>
      </c>
      <c r="F1680" s="5">
        <v>0.77083333333333337</v>
      </c>
      <c r="G1680" s="6">
        <v>275</v>
      </c>
      <c r="H1680" s="7">
        <v>49775</v>
      </c>
      <c r="I1680" s="7">
        <f>FlightsPivot[[#This Row],[Total Fare]]*10%</f>
        <v>4977.5</v>
      </c>
      <c r="J1680" s="7">
        <f>FlightsPivot[[#This Row],[Total Fare]]+FlightsPivot[[#This Row],[10% tax ]]</f>
        <v>54752.5</v>
      </c>
      <c r="K1680" s="4">
        <v>3</v>
      </c>
      <c r="L1680" s="4">
        <v>2015</v>
      </c>
      <c r="M1680" t="str">
        <f>INDEX(RoutesPivot[DepAirport],MATCH($C1680,RoutesPivot[[RouteID]:[RouteID]],0))</f>
        <v>ORD</v>
      </c>
      <c r="N1680" t="str">
        <f>INDEX(RoutesPivot[AirportID],MATCH($C1680,RoutesPivot[[RouteID]:[RouteID]],0))</f>
        <v>LAS</v>
      </c>
      <c r="O1680">
        <f>INDEX(RoutesPivot[Distance],MATCH($C1680,RoutesPivot[[RouteID]:[RouteID]],0))</f>
        <v>1100</v>
      </c>
      <c r="P1680">
        <f>INDEX(RoutesPivot[ListPrice],MATCH($C1680,RoutesPivot[[RouteID]:[RouteID]],0))</f>
        <v>275</v>
      </c>
      <c r="Q1680" t="str">
        <f>INDEX(AirportPivot[AirportName],MATCH($N1680,AirportPivot[[AirportID]:[AirportID]],0))</f>
        <v>McCarran International</v>
      </c>
      <c r="R1680">
        <f>INDEX(AirportPivot[Gates (number of available)],MATCH($N1680,AirportPivot[[AirportID]:[AirportID]],0))</f>
        <v>68</v>
      </c>
    </row>
    <row r="1681" spans="1:18" x14ac:dyDescent="0.25">
      <c r="A1681" s="3" t="s">
        <v>1713</v>
      </c>
      <c r="B1681" s="12">
        <v>41776</v>
      </c>
      <c r="C1681" s="4" t="s">
        <v>27</v>
      </c>
      <c r="D1681" s="4">
        <v>10.1</v>
      </c>
      <c r="E1681" s="4">
        <v>101</v>
      </c>
      <c r="F1681" s="5">
        <v>0.8125</v>
      </c>
      <c r="G1681" s="6">
        <v>200</v>
      </c>
      <c r="H1681" s="7">
        <v>37000</v>
      </c>
      <c r="I1681" s="7">
        <f>FlightsPivot[[#This Row],[Total Fare]]*10%</f>
        <v>3700</v>
      </c>
      <c r="J1681" s="7">
        <f>FlightsPivot[[#This Row],[Total Fare]]+FlightsPivot[[#This Row],[10% tax ]]</f>
        <v>40700</v>
      </c>
      <c r="K1681" s="4">
        <v>5</v>
      </c>
      <c r="L1681" s="4">
        <v>2014</v>
      </c>
      <c r="M1681" t="str">
        <f>INDEX(RoutesPivot[DepAirport],MATCH($C1681,RoutesPivot[[RouteID]:[RouteID]],0))</f>
        <v>ORD</v>
      </c>
      <c r="N1681" t="str">
        <f>INDEX(RoutesPivot[AirportID],MATCH($C1681,RoutesPivot[[RouteID]:[RouteID]],0))</f>
        <v>ATL</v>
      </c>
      <c r="O1681">
        <f>INDEX(RoutesPivot[Distance],MATCH($C1681,RoutesPivot[[RouteID]:[RouteID]],0))</f>
        <v>510</v>
      </c>
      <c r="P1681">
        <f>INDEX(RoutesPivot[ListPrice],MATCH($C1681,RoutesPivot[[RouteID]:[RouteID]],0))</f>
        <v>200</v>
      </c>
      <c r="Q1681" t="str">
        <f>INDEX(AirportPivot[AirportName],MATCH($N1681,AirportPivot[[AirportID]:[AirportID]],0))</f>
        <v>Hartsfield-Jackson Atlanta International</v>
      </c>
      <c r="R1681">
        <f>INDEX(AirportPivot[Gates (number of available)],MATCH($N1681,AirportPivot[[AirportID]:[AirportID]],0))</f>
        <v>100</v>
      </c>
    </row>
    <row r="1682" spans="1:18" x14ac:dyDescent="0.25">
      <c r="A1682" s="3" t="s">
        <v>1714</v>
      </c>
      <c r="B1682" s="12">
        <v>41812</v>
      </c>
      <c r="C1682" s="4" t="s">
        <v>37</v>
      </c>
      <c r="D1682" s="4">
        <v>2.4</v>
      </c>
      <c r="E1682" s="4">
        <v>96</v>
      </c>
      <c r="F1682" s="5">
        <v>0.39583333333333331</v>
      </c>
      <c r="G1682" s="6">
        <v>385</v>
      </c>
      <c r="H1682" s="7">
        <v>71225</v>
      </c>
      <c r="I1682" s="7">
        <f>FlightsPivot[[#This Row],[Total Fare]]*10%</f>
        <v>7122.5</v>
      </c>
      <c r="J1682" s="7">
        <f>FlightsPivot[[#This Row],[Total Fare]]+FlightsPivot[[#This Row],[10% tax ]]</f>
        <v>78347.5</v>
      </c>
      <c r="K1682" s="4">
        <v>6</v>
      </c>
      <c r="L1682" s="4">
        <v>2014</v>
      </c>
      <c r="M1682" t="str">
        <f>INDEX(RoutesPivot[DepAirport],MATCH($C1682,RoutesPivot[[RouteID]:[RouteID]],0))</f>
        <v>ORD</v>
      </c>
      <c r="N1682" t="str">
        <f>INDEX(RoutesPivot[AirportID],MATCH($C1682,RoutesPivot[[RouteID]:[RouteID]],0))</f>
        <v>SEA</v>
      </c>
      <c r="O1682">
        <f>INDEX(RoutesPivot[Distance],MATCH($C1682,RoutesPivot[[RouteID]:[RouteID]],0))</f>
        <v>1500</v>
      </c>
      <c r="P1682">
        <f>INDEX(RoutesPivot[ListPrice],MATCH($C1682,RoutesPivot[[RouteID]:[RouteID]],0))</f>
        <v>350</v>
      </c>
      <c r="Q1682" t="str">
        <f>INDEX(AirportPivot[AirportName],MATCH($N1682,AirportPivot[[AirportID]:[AirportID]],0))</f>
        <v>Seattle-Tacoma International</v>
      </c>
      <c r="R1682">
        <f>INDEX(AirportPivot[Gates (number of available)],MATCH($N1682,AirportPivot[[AirportID]:[AirportID]],0))</f>
        <v>58</v>
      </c>
    </row>
    <row r="1683" spans="1:18" x14ac:dyDescent="0.25">
      <c r="A1683" s="3" t="s">
        <v>1715</v>
      </c>
      <c r="B1683" s="12">
        <v>42065</v>
      </c>
      <c r="C1683" s="4" t="s">
        <v>21</v>
      </c>
      <c r="D1683" s="4">
        <v>2.2000000000000002</v>
      </c>
      <c r="E1683" s="4">
        <v>132</v>
      </c>
      <c r="F1683" s="5">
        <v>0.75</v>
      </c>
      <c r="G1683" s="6">
        <v>125</v>
      </c>
      <c r="H1683" s="7">
        <v>23125</v>
      </c>
      <c r="I1683" s="7">
        <f>FlightsPivot[[#This Row],[Total Fare]]*10%</f>
        <v>2312.5</v>
      </c>
      <c r="J1683" s="7">
        <f>FlightsPivot[[#This Row],[Total Fare]]+FlightsPivot[[#This Row],[10% tax ]]</f>
        <v>25437.5</v>
      </c>
      <c r="K1683" s="4">
        <v>3</v>
      </c>
      <c r="L1683" s="4">
        <v>2015</v>
      </c>
      <c r="M1683" t="str">
        <f>INDEX(RoutesPivot[DepAirport],MATCH($C1683,RoutesPivot[[RouteID]:[RouteID]],0))</f>
        <v>ORD</v>
      </c>
      <c r="N1683" t="str">
        <f>INDEX(RoutesPivot[AirportID],MATCH($C1683,RoutesPivot[[RouteID]:[RouteID]],0))</f>
        <v>CLT</v>
      </c>
      <c r="O1683">
        <f>INDEX(RoutesPivot[Distance],MATCH($C1683,RoutesPivot[[RouteID]:[RouteID]],0))</f>
        <v>700</v>
      </c>
      <c r="P1683">
        <f>INDEX(RoutesPivot[ListPrice],MATCH($C1683,RoutesPivot[[RouteID]:[RouteID]],0))</f>
        <v>125</v>
      </c>
      <c r="Q1683" t="str">
        <f>INDEX(AirportPivot[AirportName],MATCH($N1683,AirportPivot[[AirportID]:[AirportID]],0))</f>
        <v>Charlotte/Douglas International</v>
      </c>
      <c r="R1683">
        <f>INDEX(AirportPivot[Gates (number of available)],MATCH($N1683,AirportPivot[[AirportID]:[AirportID]],0))</f>
        <v>65</v>
      </c>
    </row>
    <row r="1684" spans="1:18" x14ac:dyDescent="0.25">
      <c r="A1684" s="3" t="s">
        <v>1716</v>
      </c>
      <c r="B1684" s="12">
        <v>42273</v>
      </c>
      <c r="C1684" s="4" t="s">
        <v>103</v>
      </c>
      <c r="D1684" s="4">
        <v>3.4</v>
      </c>
      <c r="E1684" s="4">
        <v>67</v>
      </c>
      <c r="F1684" s="5">
        <v>0.85416666666666663</v>
      </c>
      <c r="G1684" s="6">
        <v>300</v>
      </c>
      <c r="H1684" s="7">
        <v>54300</v>
      </c>
      <c r="I1684" s="7">
        <f>FlightsPivot[[#This Row],[Total Fare]]*10%</f>
        <v>5430</v>
      </c>
      <c r="J1684" s="7">
        <f>FlightsPivot[[#This Row],[Total Fare]]+FlightsPivot[[#This Row],[10% tax ]]</f>
        <v>59730</v>
      </c>
      <c r="K1684" s="4">
        <v>9</v>
      </c>
      <c r="L1684" s="4">
        <v>2015</v>
      </c>
      <c r="M1684" t="str">
        <f>INDEX(RoutesPivot[DepAirport],MATCH($C1684,RoutesPivot[[RouteID]:[RouteID]],0))</f>
        <v>ORD</v>
      </c>
      <c r="N1684" t="str">
        <f>INDEX(RoutesPivot[AirportID],MATCH($C1684,RoutesPivot[[RouteID]:[RouteID]],0))</f>
        <v>IAD</v>
      </c>
      <c r="O1684">
        <f>INDEX(RoutesPivot[Distance],MATCH($C1684,RoutesPivot[[RouteID]:[RouteID]],0))</f>
        <v>515</v>
      </c>
      <c r="P1684">
        <f>INDEX(RoutesPivot[ListPrice],MATCH($C1684,RoutesPivot[[RouteID]:[RouteID]],0))</f>
        <v>300</v>
      </c>
      <c r="Q1684" t="str">
        <f>INDEX(AirportPivot[AirportName],MATCH($N1684,AirportPivot[[AirportID]:[AirportID]],0))</f>
        <v>Washington Dulles International</v>
      </c>
      <c r="R1684">
        <f>INDEX(AirportPivot[Gates (number of available)],MATCH($N1684,AirportPivot[[AirportID]:[AirportID]],0))</f>
        <v>95</v>
      </c>
    </row>
    <row r="1685" spans="1:18" x14ac:dyDescent="0.25">
      <c r="A1685" s="3" t="s">
        <v>1717</v>
      </c>
      <c r="B1685" s="12">
        <v>41665</v>
      </c>
      <c r="C1685" s="4" t="s">
        <v>21</v>
      </c>
      <c r="D1685" s="4">
        <v>3.1</v>
      </c>
      <c r="E1685" s="4">
        <v>95</v>
      </c>
      <c r="F1685" s="5">
        <v>0.70833333333333337</v>
      </c>
      <c r="G1685" s="6">
        <v>125</v>
      </c>
      <c r="H1685" s="7">
        <v>23125</v>
      </c>
      <c r="I1685" s="7">
        <f>FlightsPivot[[#This Row],[Total Fare]]*10%</f>
        <v>2312.5</v>
      </c>
      <c r="J1685" s="7">
        <f>FlightsPivot[[#This Row],[Total Fare]]+FlightsPivot[[#This Row],[10% tax ]]</f>
        <v>25437.5</v>
      </c>
      <c r="K1685" s="4">
        <v>1</v>
      </c>
      <c r="L1685" s="4">
        <v>2014</v>
      </c>
      <c r="M1685" t="str">
        <f>INDEX(RoutesPivot[DepAirport],MATCH($C1685,RoutesPivot[[RouteID]:[RouteID]],0))</f>
        <v>ORD</v>
      </c>
      <c r="N1685" t="str">
        <f>INDEX(RoutesPivot[AirportID],MATCH($C1685,RoutesPivot[[RouteID]:[RouteID]],0))</f>
        <v>CLT</v>
      </c>
      <c r="O1685">
        <f>INDEX(RoutesPivot[Distance],MATCH($C1685,RoutesPivot[[RouteID]:[RouteID]],0))</f>
        <v>700</v>
      </c>
      <c r="P1685">
        <f>INDEX(RoutesPivot[ListPrice],MATCH($C1685,RoutesPivot[[RouteID]:[RouteID]],0))</f>
        <v>125</v>
      </c>
      <c r="Q1685" t="str">
        <f>INDEX(AirportPivot[AirportName],MATCH($N1685,AirportPivot[[AirportID]:[AirportID]],0))</f>
        <v>Charlotte/Douglas International</v>
      </c>
      <c r="R1685">
        <f>INDEX(AirportPivot[Gates (number of available)],MATCH($N1685,AirportPivot[[AirportID]:[AirportID]],0))</f>
        <v>65</v>
      </c>
    </row>
    <row r="1686" spans="1:18" x14ac:dyDescent="0.25">
      <c r="A1686" s="3" t="s">
        <v>1718</v>
      </c>
      <c r="B1686" s="12">
        <v>41881</v>
      </c>
      <c r="C1686" s="4" t="s">
        <v>11</v>
      </c>
      <c r="D1686" s="4">
        <v>1.6</v>
      </c>
      <c r="E1686" s="4">
        <v>78</v>
      </c>
      <c r="F1686" s="5">
        <v>0.45833333333333331</v>
      </c>
      <c r="G1686" s="6">
        <v>330</v>
      </c>
      <c r="H1686" s="7">
        <v>59730</v>
      </c>
      <c r="I1686" s="7">
        <f>FlightsPivot[[#This Row],[Total Fare]]*10%</f>
        <v>5973</v>
      </c>
      <c r="J1686" s="7">
        <f>FlightsPivot[[#This Row],[Total Fare]]+FlightsPivot[[#This Row],[10% tax ]]</f>
        <v>65703</v>
      </c>
      <c r="K1686" s="4">
        <v>8</v>
      </c>
      <c r="L1686" s="4">
        <v>2014</v>
      </c>
      <c r="M1686" t="str">
        <f>INDEX(RoutesPivot[DepAirport],MATCH($C1686,RoutesPivot[[RouteID]:[RouteID]],0))</f>
        <v>ORD</v>
      </c>
      <c r="N1686" t="str">
        <f>INDEX(RoutesPivot[AirportID],MATCH($C1686,RoutesPivot[[RouteID]:[RouteID]],0))</f>
        <v>BOS</v>
      </c>
      <c r="O1686">
        <f>INDEX(RoutesPivot[Distance],MATCH($C1686,RoutesPivot[[RouteID]:[RouteID]],0))</f>
        <v>730</v>
      </c>
      <c r="P1686">
        <f>INDEX(RoutesPivot[ListPrice],MATCH($C1686,RoutesPivot[[RouteID]:[RouteID]],0))</f>
        <v>300</v>
      </c>
      <c r="Q1686" t="str">
        <f>INDEX(AirportPivot[AirportName],MATCH($N1686,AirportPivot[[AirportID]:[AirportID]],0))</f>
        <v>General Edward Lawrence Logan International</v>
      </c>
      <c r="R1686">
        <f>INDEX(AirportPivot[Gates (number of available)],MATCH($N1686,AirportPivot[[AirportID]:[AirportID]],0))</f>
        <v>63</v>
      </c>
    </row>
    <row r="1687" spans="1:18" x14ac:dyDescent="0.25">
      <c r="A1687" s="3" t="s">
        <v>1719</v>
      </c>
      <c r="B1687" s="12">
        <v>42103</v>
      </c>
      <c r="C1687" s="4" t="s">
        <v>17</v>
      </c>
      <c r="D1687" s="4">
        <v>3.9</v>
      </c>
      <c r="E1687" s="4">
        <v>22</v>
      </c>
      <c r="F1687" s="5">
        <v>0.83333333333333337</v>
      </c>
      <c r="G1687" s="6">
        <v>350</v>
      </c>
      <c r="H1687" s="7">
        <v>64750</v>
      </c>
      <c r="I1687" s="7">
        <f>FlightsPivot[[#This Row],[Total Fare]]*10%</f>
        <v>6475</v>
      </c>
      <c r="J1687" s="7">
        <f>FlightsPivot[[#This Row],[Total Fare]]+FlightsPivot[[#This Row],[10% tax ]]</f>
        <v>71225</v>
      </c>
      <c r="K1687" s="4">
        <v>4</v>
      </c>
      <c r="L1687" s="4">
        <v>2015</v>
      </c>
      <c r="M1687" t="str">
        <f>INDEX(RoutesPivot[DepAirport],MATCH($C1687,RoutesPivot[[RouteID]:[RouteID]],0))</f>
        <v>ORD</v>
      </c>
      <c r="N1687" t="str">
        <f>INDEX(RoutesPivot[AirportID],MATCH($C1687,RoutesPivot[[RouteID]:[RouteID]],0))</f>
        <v>LAX</v>
      </c>
      <c r="O1687">
        <f>INDEX(RoutesPivot[Distance],MATCH($C1687,RoutesPivot[[RouteID]:[RouteID]],0))</f>
        <v>1518</v>
      </c>
      <c r="P1687">
        <f>INDEX(RoutesPivot[ListPrice],MATCH($C1687,RoutesPivot[[RouteID]:[RouteID]],0))</f>
        <v>350</v>
      </c>
      <c r="Q1687" t="str">
        <f>INDEX(AirportPivot[AirportName],MATCH($N1687,AirportPivot[[AirportID]:[AirportID]],0))</f>
        <v>Los Angeles International</v>
      </c>
      <c r="R1687">
        <f>INDEX(AirportPivot[Gates (number of available)],MATCH($N1687,AirportPivot[[AirportID]:[AirportID]],0))</f>
        <v>86</v>
      </c>
    </row>
    <row r="1688" spans="1:18" x14ac:dyDescent="0.25">
      <c r="A1688" s="3" t="s">
        <v>1720</v>
      </c>
      <c r="B1688" s="12">
        <v>41862</v>
      </c>
      <c r="C1688" s="4" t="s">
        <v>23</v>
      </c>
      <c r="D1688" s="4">
        <v>2.9</v>
      </c>
      <c r="E1688" s="4">
        <v>116</v>
      </c>
      <c r="F1688" s="5">
        <v>0.6875</v>
      </c>
      <c r="G1688" s="6">
        <v>330</v>
      </c>
      <c r="H1688" s="7">
        <v>61050</v>
      </c>
      <c r="I1688" s="7">
        <f>FlightsPivot[[#This Row],[Total Fare]]*10%</f>
        <v>6105</v>
      </c>
      <c r="J1688" s="7">
        <f>FlightsPivot[[#This Row],[Total Fare]]+FlightsPivot[[#This Row],[10% tax ]]</f>
        <v>67155</v>
      </c>
      <c r="K1688" s="4">
        <v>8</v>
      </c>
      <c r="L1688" s="4">
        <v>2014</v>
      </c>
      <c r="M1688" t="str">
        <f>INDEX(RoutesPivot[DepAirport],MATCH($C1688,RoutesPivot[[RouteID]:[RouteID]],0))</f>
        <v>ORD</v>
      </c>
      <c r="N1688" t="str">
        <f>INDEX(RoutesPivot[AirportID],MATCH($C1688,RoutesPivot[[RouteID]:[RouteID]],0))</f>
        <v>DEN</v>
      </c>
      <c r="O1688">
        <f>INDEX(RoutesPivot[Distance],MATCH($C1688,RoutesPivot[[RouteID]:[RouteID]],0))</f>
        <v>800</v>
      </c>
      <c r="P1688">
        <f>INDEX(RoutesPivot[ListPrice],MATCH($C1688,RoutesPivot[[RouteID]:[RouteID]],0))</f>
        <v>300</v>
      </c>
      <c r="Q1688" t="str">
        <f>INDEX(AirportPivot[AirportName],MATCH($N1688,AirportPivot[[AirportID]:[AirportID]],0))</f>
        <v>Denver International</v>
      </c>
      <c r="R1688">
        <f>INDEX(AirportPivot[Gates (number of available)],MATCH($N1688,AirportPivot[[AirportID]:[AirportID]],0))</f>
        <v>75</v>
      </c>
    </row>
    <row r="1689" spans="1:18" x14ac:dyDescent="0.25">
      <c r="A1689" s="3" t="s">
        <v>1721</v>
      </c>
      <c r="B1689" s="12">
        <v>41912</v>
      </c>
      <c r="C1689" s="4" t="s">
        <v>30</v>
      </c>
      <c r="D1689" s="4">
        <v>2</v>
      </c>
      <c r="E1689" s="4">
        <v>72</v>
      </c>
      <c r="F1689" s="5">
        <v>0.5</v>
      </c>
      <c r="G1689" s="6">
        <v>250</v>
      </c>
      <c r="H1689" s="7">
        <v>45250</v>
      </c>
      <c r="I1689" s="7">
        <f>FlightsPivot[[#This Row],[Total Fare]]*10%</f>
        <v>4525</v>
      </c>
      <c r="J1689" s="7">
        <f>FlightsPivot[[#This Row],[Total Fare]]+FlightsPivot[[#This Row],[10% tax ]]</f>
        <v>49775</v>
      </c>
      <c r="K1689" s="4">
        <v>9</v>
      </c>
      <c r="L1689" s="4">
        <v>2014</v>
      </c>
      <c r="M1689" t="str">
        <f>INDEX(RoutesPivot[DepAirport],MATCH($C1689,RoutesPivot[[RouteID]:[RouteID]],0))</f>
        <v>ORD</v>
      </c>
      <c r="N1689" t="str">
        <f>INDEX(RoutesPivot[AirportID],MATCH($C1689,RoutesPivot[[RouteID]:[RouteID]],0))</f>
        <v>MCO</v>
      </c>
      <c r="O1689">
        <f>INDEX(RoutesPivot[Distance],MATCH($C1689,RoutesPivot[[RouteID]:[RouteID]],0))</f>
        <v>850</v>
      </c>
      <c r="P1689">
        <f>INDEX(RoutesPivot[ListPrice],MATCH($C1689,RoutesPivot[[RouteID]:[RouteID]],0))</f>
        <v>250</v>
      </c>
      <c r="Q1689" t="str">
        <f>INDEX(AirportPivot[AirportName],MATCH($N1689,AirportPivot[[AirportID]:[AirportID]],0))</f>
        <v>Orlando International</v>
      </c>
      <c r="R1689">
        <f>INDEX(AirportPivot[Gates (number of available)],MATCH($N1689,AirportPivot[[AirportID]:[AirportID]],0))</f>
        <v>67</v>
      </c>
    </row>
    <row r="1690" spans="1:18" x14ac:dyDescent="0.25">
      <c r="A1690" s="3" t="s">
        <v>1722</v>
      </c>
      <c r="B1690" s="12">
        <v>41831</v>
      </c>
      <c r="C1690" s="4" t="s">
        <v>21</v>
      </c>
      <c r="D1690" s="4">
        <v>2.8</v>
      </c>
      <c r="E1690" s="4">
        <v>204</v>
      </c>
      <c r="F1690" s="5">
        <v>0.72916666666666663</v>
      </c>
      <c r="G1690" s="6">
        <v>137.5</v>
      </c>
      <c r="H1690" s="7">
        <v>22687.5</v>
      </c>
      <c r="I1690" s="7">
        <f>FlightsPivot[[#This Row],[Total Fare]]*10%</f>
        <v>2268.75</v>
      </c>
      <c r="J1690" s="7">
        <f>FlightsPivot[[#This Row],[Total Fare]]+FlightsPivot[[#This Row],[10% tax ]]</f>
        <v>24956.25</v>
      </c>
      <c r="K1690" s="4">
        <v>7</v>
      </c>
      <c r="L1690" s="4">
        <v>2014</v>
      </c>
      <c r="M1690" t="str">
        <f>INDEX(RoutesPivot[DepAirport],MATCH($C1690,RoutesPivot[[RouteID]:[RouteID]],0))</f>
        <v>ORD</v>
      </c>
      <c r="N1690" t="str">
        <f>INDEX(RoutesPivot[AirportID],MATCH($C1690,RoutesPivot[[RouteID]:[RouteID]],0))</f>
        <v>CLT</v>
      </c>
      <c r="O1690">
        <f>INDEX(RoutesPivot[Distance],MATCH($C1690,RoutesPivot[[RouteID]:[RouteID]],0))</f>
        <v>700</v>
      </c>
      <c r="P1690">
        <f>INDEX(RoutesPivot[ListPrice],MATCH($C1690,RoutesPivot[[RouteID]:[RouteID]],0))</f>
        <v>125</v>
      </c>
      <c r="Q1690" t="str">
        <f>INDEX(AirportPivot[AirportName],MATCH($N1690,AirportPivot[[AirportID]:[AirportID]],0))</f>
        <v>Charlotte/Douglas International</v>
      </c>
      <c r="R1690">
        <f>INDEX(AirportPivot[Gates (number of available)],MATCH($N1690,AirportPivot[[AirportID]:[AirportID]],0))</f>
        <v>65</v>
      </c>
    </row>
    <row r="1691" spans="1:18" x14ac:dyDescent="0.25">
      <c r="A1691" s="3" t="s">
        <v>1723</v>
      </c>
      <c r="B1691" s="12">
        <v>41971</v>
      </c>
      <c r="C1691" s="4" t="s">
        <v>13</v>
      </c>
      <c r="D1691" s="4">
        <v>6.2</v>
      </c>
      <c r="E1691" s="4">
        <v>210</v>
      </c>
      <c r="F1691" s="5">
        <v>0.875</v>
      </c>
      <c r="G1691" s="6">
        <v>375</v>
      </c>
      <c r="H1691" s="7">
        <v>61875</v>
      </c>
      <c r="I1691" s="7">
        <f>FlightsPivot[[#This Row],[Total Fare]]*10%</f>
        <v>6187.5</v>
      </c>
      <c r="J1691" s="7">
        <f>FlightsPivot[[#This Row],[Total Fare]]+FlightsPivot[[#This Row],[10% tax ]]</f>
        <v>68062.5</v>
      </c>
      <c r="K1691" s="4">
        <v>11</v>
      </c>
      <c r="L1691" s="4">
        <v>2014</v>
      </c>
      <c r="M1691" t="str">
        <f>INDEX(RoutesPivot[DepAirport],MATCH($C1691,RoutesPivot[[RouteID]:[RouteID]],0))</f>
        <v>ORD</v>
      </c>
      <c r="N1691" t="str">
        <f>INDEX(RoutesPivot[AirportID],MATCH($C1691,RoutesPivot[[RouteID]:[RouteID]],0))</f>
        <v>JFK</v>
      </c>
      <c r="O1691">
        <f>INDEX(RoutesPivot[Distance],MATCH($C1691,RoutesPivot[[RouteID]:[RouteID]],0))</f>
        <v>619</v>
      </c>
      <c r="P1691">
        <f>INDEX(RoutesPivot[ListPrice],MATCH($C1691,RoutesPivot[[RouteID]:[RouteID]],0))</f>
        <v>250</v>
      </c>
      <c r="Q1691" t="str">
        <f>INDEX(AirportPivot[AirportName],MATCH($N1691,AirportPivot[[AirportID]:[AirportID]],0))</f>
        <v>John F Kennedy International</v>
      </c>
      <c r="R1691">
        <f>INDEX(AirportPivot[Gates (number of available)],MATCH($N1691,AirportPivot[[AirportID]:[AirportID]],0))</f>
        <v>120</v>
      </c>
    </row>
    <row r="1692" spans="1:18" x14ac:dyDescent="0.25">
      <c r="A1692" s="3" t="s">
        <v>1724</v>
      </c>
      <c r="B1692" s="12">
        <v>41675</v>
      </c>
      <c r="C1692" s="4" t="s">
        <v>21</v>
      </c>
      <c r="D1692" s="4">
        <v>1.4</v>
      </c>
      <c r="E1692" s="4">
        <v>163</v>
      </c>
      <c r="F1692" s="5">
        <v>0.54166666666666663</v>
      </c>
      <c r="G1692" s="6">
        <v>125</v>
      </c>
      <c r="H1692" s="7">
        <v>20625</v>
      </c>
      <c r="I1692" s="7">
        <f>FlightsPivot[[#This Row],[Total Fare]]*10%</f>
        <v>2062.5</v>
      </c>
      <c r="J1692" s="7">
        <f>FlightsPivot[[#This Row],[Total Fare]]+FlightsPivot[[#This Row],[10% tax ]]</f>
        <v>22687.5</v>
      </c>
      <c r="K1692" s="4">
        <v>2</v>
      </c>
      <c r="L1692" s="4">
        <v>2014</v>
      </c>
      <c r="M1692" t="str">
        <f>INDEX(RoutesPivot[DepAirport],MATCH($C1692,RoutesPivot[[RouteID]:[RouteID]],0))</f>
        <v>ORD</v>
      </c>
      <c r="N1692" t="str">
        <f>INDEX(RoutesPivot[AirportID],MATCH($C1692,RoutesPivot[[RouteID]:[RouteID]],0))</f>
        <v>CLT</v>
      </c>
      <c r="O1692">
        <f>INDEX(RoutesPivot[Distance],MATCH($C1692,RoutesPivot[[RouteID]:[RouteID]],0))</f>
        <v>700</v>
      </c>
      <c r="P1692">
        <f>INDEX(RoutesPivot[ListPrice],MATCH($C1692,RoutesPivot[[RouteID]:[RouteID]],0))</f>
        <v>125</v>
      </c>
      <c r="Q1692" t="str">
        <f>INDEX(AirportPivot[AirportName],MATCH($N1692,AirportPivot[[AirportID]:[AirportID]],0))</f>
        <v>Charlotte/Douglas International</v>
      </c>
      <c r="R1692">
        <f>INDEX(AirportPivot[Gates (number of available)],MATCH($N1692,AirportPivot[[AirportID]:[AirportID]],0))</f>
        <v>65</v>
      </c>
    </row>
    <row r="1693" spans="1:18" x14ac:dyDescent="0.25">
      <c r="A1693" s="3" t="s">
        <v>1725</v>
      </c>
      <c r="B1693" s="12">
        <v>41976</v>
      </c>
      <c r="C1693" s="4" t="s">
        <v>83</v>
      </c>
      <c r="D1693" s="4">
        <v>1.5</v>
      </c>
      <c r="E1693" s="4">
        <v>83</v>
      </c>
      <c r="F1693" s="5">
        <v>0.72916666666666663</v>
      </c>
      <c r="G1693" s="6">
        <v>240</v>
      </c>
      <c r="H1693" s="7">
        <v>43440</v>
      </c>
      <c r="I1693" s="7">
        <f>FlightsPivot[[#This Row],[Total Fare]]*10%</f>
        <v>4344</v>
      </c>
      <c r="J1693" s="7">
        <f>FlightsPivot[[#This Row],[Total Fare]]+FlightsPivot[[#This Row],[10% tax ]]</f>
        <v>47784</v>
      </c>
      <c r="K1693" s="4">
        <v>12</v>
      </c>
      <c r="L1693" s="4">
        <v>2014</v>
      </c>
      <c r="M1693" t="str">
        <f>INDEX(RoutesPivot[DepAirport],MATCH($C1693,RoutesPivot[[RouteID]:[RouteID]],0))</f>
        <v>ORD</v>
      </c>
      <c r="N1693" t="str">
        <f>INDEX(RoutesPivot[AirportID],MATCH($C1693,RoutesPivot[[RouteID]:[RouteID]],0))</f>
        <v>BWI</v>
      </c>
      <c r="O1693">
        <f>INDEX(RoutesPivot[Distance],MATCH($C1693,RoutesPivot[[RouteID]:[RouteID]],0))</f>
        <v>520</v>
      </c>
      <c r="P1693">
        <f>INDEX(RoutesPivot[ListPrice],MATCH($C1693,RoutesPivot[[RouteID]:[RouteID]],0))</f>
        <v>240</v>
      </c>
      <c r="Q1693" t="str">
        <f>INDEX(AirportPivot[AirportName],MATCH($N1693,AirportPivot[[AirportID]:[AirportID]],0))</f>
        <v>Baltimore/Washington International Thurgood Marshall</v>
      </c>
      <c r="R1693">
        <f>INDEX(AirportPivot[Gates (number of available)],MATCH($N1693,AirportPivot[[AirportID]:[AirportID]],0))</f>
        <v>58</v>
      </c>
    </row>
    <row r="1694" spans="1:18" x14ac:dyDescent="0.25">
      <c r="A1694" s="3" t="s">
        <v>1726</v>
      </c>
      <c r="B1694" s="12">
        <v>42130</v>
      </c>
      <c r="C1694" s="4" t="s">
        <v>50</v>
      </c>
      <c r="D1694" s="4">
        <v>1.9</v>
      </c>
      <c r="E1694" s="4">
        <v>12</v>
      </c>
      <c r="F1694" s="5">
        <v>0.70833333333333337</v>
      </c>
      <c r="G1694" s="6">
        <v>275</v>
      </c>
      <c r="H1694" s="7">
        <v>50875</v>
      </c>
      <c r="I1694" s="7">
        <f>FlightsPivot[[#This Row],[Total Fare]]*10%</f>
        <v>5087.5</v>
      </c>
      <c r="J1694" s="7">
        <f>FlightsPivot[[#This Row],[Total Fare]]+FlightsPivot[[#This Row],[10% tax ]]</f>
        <v>55962.5</v>
      </c>
      <c r="K1694" s="4">
        <v>5</v>
      </c>
      <c r="L1694" s="4">
        <v>2015</v>
      </c>
      <c r="M1694" t="str">
        <f>INDEX(RoutesPivot[DepAirport],MATCH($C1694,RoutesPivot[[RouteID]:[RouteID]],0))</f>
        <v>ORD</v>
      </c>
      <c r="N1694" t="str">
        <f>INDEX(RoutesPivot[AirportID],MATCH($C1694,RoutesPivot[[RouteID]:[RouteID]],0))</f>
        <v>LGA</v>
      </c>
      <c r="O1694">
        <f>INDEX(RoutesPivot[Distance],MATCH($C1694,RoutesPivot[[RouteID]:[RouteID]],0))</f>
        <v>610</v>
      </c>
      <c r="P1694">
        <f>INDEX(RoutesPivot[ListPrice],MATCH($C1694,RoutesPivot[[RouteID]:[RouteID]],0))</f>
        <v>275</v>
      </c>
      <c r="Q1694" t="str">
        <f>INDEX(AirportPivot[AirportName],MATCH($N1694,AirportPivot[[AirportID]:[AirportID]],0))</f>
        <v>Laguardia</v>
      </c>
      <c r="R1694">
        <f>INDEX(AirportPivot[Gates (number of available)],MATCH($N1694,AirportPivot[[AirportID]:[AirportID]],0))</f>
        <v>66</v>
      </c>
    </row>
    <row r="1695" spans="1:18" x14ac:dyDescent="0.25">
      <c r="A1695" s="3" t="s">
        <v>1727</v>
      </c>
      <c r="B1695" s="12">
        <v>42356</v>
      </c>
      <c r="C1695" s="4" t="s">
        <v>19</v>
      </c>
      <c r="D1695" s="4">
        <v>2.6</v>
      </c>
      <c r="E1695" s="4">
        <v>119</v>
      </c>
      <c r="F1695" s="5">
        <v>0.5</v>
      </c>
      <c r="G1695" s="6">
        <v>200</v>
      </c>
      <c r="H1695" s="7">
        <v>37000</v>
      </c>
      <c r="I1695" s="7">
        <f>FlightsPivot[[#This Row],[Total Fare]]*10%</f>
        <v>3700</v>
      </c>
      <c r="J1695" s="7">
        <f>FlightsPivot[[#This Row],[Total Fare]]+FlightsPivot[[#This Row],[10% tax ]]</f>
        <v>40700</v>
      </c>
      <c r="K1695" s="4">
        <v>12</v>
      </c>
      <c r="L1695" s="4">
        <v>2015</v>
      </c>
      <c r="M1695" t="str">
        <f>INDEX(RoutesPivot[DepAirport],MATCH($C1695,RoutesPivot[[RouteID]:[RouteID]],0))</f>
        <v>ORD</v>
      </c>
      <c r="N1695" t="str">
        <f>INDEX(RoutesPivot[AirportID],MATCH($C1695,RoutesPivot[[RouteID]:[RouteID]],0))</f>
        <v>IAH</v>
      </c>
      <c r="O1695">
        <f>INDEX(RoutesPivot[Distance],MATCH($C1695,RoutesPivot[[RouteID]:[RouteID]],0))</f>
        <v>800</v>
      </c>
      <c r="P1695">
        <f>INDEX(RoutesPivot[ListPrice],MATCH($C1695,RoutesPivot[[RouteID]:[RouteID]],0))</f>
        <v>200</v>
      </c>
      <c r="Q1695" t="str">
        <f>INDEX(AirportPivot[AirportName],MATCH($N1695,AirportPivot[[AirportID]:[AirportID]],0))</f>
        <v>George Bush Intercontinental/Houston</v>
      </c>
      <c r="R1695">
        <f>INDEX(AirportPivot[Gates (number of available)],MATCH($N1695,AirportPivot[[AirportID]:[AirportID]],0))</f>
        <v>80</v>
      </c>
    </row>
    <row r="1696" spans="1:18" x14ac:dyDescent="0.25">
      <c r="A1696" s="3" t="s">
        <v>1728</v>
      </c>
      <c r="B1696" s="12">
        <v>42086</v>
      </c>
      <c r="C1696" s="4" t="s">
        <v>27</v>
      </c>
      <c r="D1696" s="4">
        <v>9.9</v>
      </c>
      <c r="E1696" s="4">
        <v>21</v>
      </c>
      <c r="F1696" s="5">
        <v>0.70833333333333337</v>
      </c>
      <c r="G1696" s="6">
        <v>200</v>
      </c>
      <c r="H1696" s="7">
        <v>37000</v>
      </c>
      <c r="I1696" s="7">
        <f>FlightsPivot[[#This Row],[Total Fare]]*10%</f>
        <v>3700</v>
      </c>
      <c r="J1696" s="7">
        <f>FlightsPivot[[#This Row],[Total Fare]]+FlightsPivot[[#This Row],[10% tax ]]</f>
        <v>40700</v>
      </c>
      <c r="K1696" s="4">
        <v>3</v>
      </c>
      <c r="L1696" s="4">
        <v>2015</v>
      </c>
      <c r="M1696" t="str">
        <f>INDEX(RoutesPivot[DepAirport],MATCH($C1696,RoutesPivot[[RouteID]:[RouteID]],0))</f>
        <v>ORD</v>
      </c>
      <c r="N1696" t="str">
        <f>INDEX(RoutesPivot[AirportID],MATCH($C1696,RoutesPivot[[RouteID]:[RouteID]],0))</f>
        <v>ATL</v>
      </c>
      <c r="O1696">
        <f>INDEX(RoutesPivot[Distance],MATCH($C1696,RoutesPivot[[RouteID]:[RouteID]],0))</f>
        <v>510</v>
      </c>
      <c r="P1696">
        <f>INDEX(RoutesPivot[ListPrice],MATCH($C1696,RoutesPivot[[RouteID]:[RouteID]],0))</f>
        <v>200</v>
      </c>
      <c r="Q1696" t="str">
        <f>INDEX(AirportPivot[AirportName],MATCH($N1696,AirportPivot[[AirportID]:[AirportID]],0))</f>
        <v>Hartsfield-Jackson Atlanta International</v>
      </c>
      <c r="R1696">
        <f>INDEX(AirportPivot[Gates (number of available)],MATCH($N1696,AirportPivot[[AirportID]:[AirportID]],0))</f>
        <v>100</v>
      </c>
    </row>
    <row r="1697" spans="1:18" x14ac:dyDescent="0.25">
      <c r="A1697" s="3" t="s">
        <v>1729</v>
      </c>
      <c r="B1697" s="12">
        <v>42178</v>
      </c>
      <c r="C1697" s="4" t="s">
        <v>19</v>
      </c>
      <c r="D1697" s="4">
        <v>1.5</v>
      </c>
      <c r="E1697" s="4">
        <v>129</v>
      </c>
      <c r="F1697" s="5">
        <v>0.29166666666666669</v>
      </c>
      <c r="G1697" s="6">
        <v>220</v>
      </c>
      <c r="H1697" s="7">
        <v>40700</v>
      </c>
      <c r="I1697" s="7">
        <f>FlightsPivot[[#This Row],[Total Fare]]*10%</f>
        <v>4070</v>
      </c>
      <c r="J1697" s="7">
        <f>FlightsPivot[[#This Row],[Total Fare]]+FlightsPivot[[#This Row],[10% tax ]]</f>
        <v>44770</v>
      </c>
      <c r="K1697" s="4">
        <v>6</v>
      </c>
      <c r="L1697" s="4">
        <v>2015</v>
      </c>
      <c r="M1697" t="str">
        <f>INDEX(RoutesPivot[DepAirport],MATCH($C1697,RoutesPivot[[RouteID]:[RouteID]],0))</f>
        <v>ORD</v>
      </c>
      <c r="N1697" t="str">
        <f>INDEX(RoutesPivot[AirportID],MATCH($C1697,RoutesPivot[[RouteID]:[RouteID]],0))</f>
        <v>IAH</v>
      </c>
      <c r="O1697">
        <f>INDEX(RoutesPivot[Distance],MATCH($C1697,RoutesPivot[[RouteID]:[RouteID]],0))</f>
        <v>800</v>
      </c>
      <c r="P1697">
        <f>INDEX(RoutesPivot[ListPrice],MATCH($C1697,RoutesPivot[[RouteID]:[RouteID]],0))</f>
        <v>200</v>
      </c>
      <c r="Q1697" t="str">
        <f>INDEX(AirportPivot[AirportName],MATCH($N1697,AirportPivot[[AirportID]:[AirportID]],0))</f>
        <v>George Bush Intercontinental/Houston</v>
      </c>
      <c r="R1697">
        <f>INDEX(AirportPivot[Gates (number of available)],MATCH($N1697,AirportPivot[[AirportID]:[AirportID]],0))</f>
        <v>80</v>
      </c>
    </row>
    <row r="1698" spans="1:18" x14ac:dyDescent="0.25">
      <c r="A1698" s="3" t="s">
        <v>1730</v>
      </c>
      <c r="B1698" s="12">
        <v>41929</v>
      </c>
      <c r="C1698" s="4" t="s">
        <v>13</v>
      </c>
      <c r="D1698" s="4">
        <v>1.5</v>
      </c>
      <c r="E1698" s="4">
        <v>183</v>
      </c>
      <c r="F1698" s="5">
        <v>0.45833333333333331</v>
      </c>
      <c r="G1698" s="6">
        <v>250</v>
      </c>
      <c r="H1698" s="7">
        <v>41250</v>
      </c>
      <c r="I1698" s="7">
        <f>FlightsPivot[[#This Row],[Total Fare]]*10%</f>
        <v>4125</v>
      </c>
      <c r="J1698" s="7">
        <f>FlightsPivot[[#This Row],[Total Fare]]+FlightsPivot[[#This Row],[10% tax ]]</f>
        <v>45375</v>
      </c>
      <c r="K1698" s="4">
        <v>10</v>
      </c>
      <c r="L1698" s="4">
        <v>2014</v>
      </c>
      <c r="M1698" t="str">
        <f>INDEX(RoutesPivot[DepAirport],MATCH($C1698,RoutesPivot[[RouteID]:[RouteID]],0))</f>
        <v>ORD</v>
      </c>
      <c r="N1698" t="str">
        <f>INDEX(RoutesPivot[AirportID],MATCH($C1698,RoutesPivot[[RouteID]:[RouteID]],0))</f>
        <v>JFK</v>
      </c>
      <c r="O1698">
        <f>INDEX(RoutesPivot[Distance],MATCH($C1698,RoutesPivot[[RouteID]:[RouteID]],0))</f>
        <v>619</v>
      </c>
      <c r="P1698">
        <f>INDEX(RoutesPivot[ListPrice],MATCH($C1698,RoutesPivot[[RouteID]:[RouteID]],0))</f>
        <v>250</v>
      </c>
      <c r="Q1698" t="str">
        <f>INDEX(AirportPivot[AirportName],MATCH($N1698,AirportPivot[[AirportID]:[AirportID]],0))</f>
        <v>John F Kennedy International</v>
      </c>
      <c r="R1698">
        <f>INDEX(AirportPivot[Gates (number of available)],MATCH($N1698,AirportPivot[[AirportID]:[AirportID]],0))</f>
        <v>120</v>
      </c>
    </row>
    <row r="1699" spans="1:18" x14ac:dyDescent="0.25">
      <c r="A1699" s="3" t="s">
        <v>1731</v>
      </c>
      <c r="B1699" s="12">
        <v>41948</v>
      </c>
      <c r="C1699" s="4" t="s">
        <v>27</v>
      </c>
      <c r="D1699" s="4">
        <v>8.1999999999999993</v>
      </c>
      <c r="E1699" s="4">
        <v>195</v>
      </c>
      <c r="F1699" s="5">
        <v>0.41666666666666669</v>
      </c>
      <c r="G1699" s="6">
        <v>200</v>
      </c>
      <c r="H1699" s="7">
        <v>33000</v>
      </c>
      <c r="I1699" s="7">
        <f>FlightsPivot[[#This Row],[Total Fare]]*10%</f>
        <v>3300</v>
      </c>
      <c r="J1699" s="7">
        <f>FlightsPivot[[#This Row],[Total Fare]]+FlightsPivot[[#This Row],[10% tax ]]</f>
        <v>36300</v>
      </c>
      <c r="K1699" s="4">
        <v>11</v>
      </c>
      <c r="L1699" s="4">
        <v>2014</v>
      </c>
      <c r="M1699" t="str">
        <f>INDEX(RoutesPivot[DepAirport],MATCH($C1699,RoutesPivot[[RouteID]:[RouteID]],0))</f>
        <v>ORD</v>
      </c>
      <c r="N1699" t="str">
        <f>INDEX(RoutesPivot[AirportID],MATCH($C1699,RoutesPivot[[RouteID]:[RouteID]],0))</f>
        <v>ATL</v>
      </c>
      <c r="O1699">
        <f>INDEX(RoutesPivot[Distance],MATCH($C1699,RoutesPivot[[RouteID]:[RouteID]],0))</f>
        <v>510</v>
      </c>
      <c r="P1699">
        <f>INDEX(RoutesPivot[ListPrice],MATCH($C1699,RoutesPivot[[RouteID]:[RouteID]],0))</f>
        <v>200</v>
      </c>
      <c r="Q1699" t="str">
        <f>INDEX(AirportPivot[AirportName],MATCH($N1699,AirportPivot[[AirportID]:[AirportID]],0))</f>
        <v>Hartsfield-Jackson Atlanta International</v>
      </c>
      <c r="R1699">
        <f>INDEX(AirportPivot[Gates (number of available)],MATCH($N1699,AirportPivot[[AirportID]:[AirportID]],0))</f>
        <v>100</v>
      </c>
    </row>
    <row r="1700" spans="1:18" x14ac:dyDescent="0.25">
      <c r="A1700" s="3" t="s">
        <v>1732</v>
      </c>
      <c r="B1700" s="12">
        <v>42055</v>
      </c>
      <c r="C1700" s="4" t="s">
        <v>13</v>
      </c>
      <c r="D1700" s="4">
        <v>3.5</v>
      </c>
      <c r="E1700" s="4">
        <v>144</v>
      </c>
      <c r="F1700" s="5">
        <v>0.45833333333333331</v>
      </c>
      <c r="G1700" s="6">
        <v>250</v>
      </c>
      <c r="H1700" s="7">
        <v>46250</v>
      </c>
      <c r="I1700" s="7">
        <f>FlightsPivot[[#This Row],[Total Fare]]*10%</f>
        <v>4625</v>
      </c>
      <c r="J1700" s="7">
        <f>FlightsPivot[[#This Row],[Total Fare]]+FlightsPivot[[#This Row],[10% tax ]]</f>
        <v>50875</v>
      </c>
      <c r="K1700" s="4">
        <v>2</v>
      </c>
      <c r="L1700" s="4">
        <v>2015</v>
      </c>
      <c r="M1700" t="str">
        <f>INDEX(RoutesPivot[DepAirport],MATCH($C1700,RoutesPivot[[RouteID]:[RouteID]],0))</f>
        <v>ORD</v>
      </c>
      <c r="N1700" t="str">
        <f>INDEX(RoutesPivot[AirportID],MATCH($C1700,RoutesPivot[[RouteID]:[RouteID]],0))</f>
        <v>JFK</v>
      </c>
      <c r="O1700">
        <f>INDEX(RoutesPivot[Distance],MATCH($C1700,RoutesPivot[[RouteID]:[RouteID]],0))</f>
        <v>619</v>
      </c>
      <c r="P1700">
        <f>INDEX(RoutesPivot[ListPrice],MATCH($C1700,RoutesPivot[[RouteID]:[RouteID]],0))</f>
        <v>250</v>
      </c>
      <c r="Q1700" t="str">
        <f>INDEX(AirportPivot[AirportName],MATCH($N1700,AirportPivot[[AirportID]:[AirportID]],0))</f>
        <v>John F Kennedy International</v>
      </c>
      <c r="R1700">
        <f>INDEX(AirportPivot[Gates (number of available)],MATCH($N1700,AirportPivot[[AirportID]:[AirportID]],0))</f>
        <v>120</v>
      </c>
    </row>
    <row r="1701" spans="1:18" x14ac:dyDescent="0.25">
      <c r="A1701" s="3" t="s">
        <v>1733</v>
      </c>
      <c r="B1701" s="12">
        <v>41998</v>
      </c>
      <c r="C1701" s="4" t="s">
        <v>27</v>
      </c>
      <c r="D1701" s="4">
        <v>14.7</v>
      </c>
      <c r="E1701" s="4">
        <v>174</v>
      </c>
      <c r="F1701" s="5">
        <v>0.70833333333333337</v>
      </c>
      <c r="G1701" s="6">
        <v>280</v>
      </c>
      <c r="H1701" s="7">
        <v>46200</v>
      </c>
      <c r="I1701" s="7">
        <f>FlightsPivot[[#This Row],[Total Fare]]*10%</f>
        <v>4620</v>
      </c>
      <c r="J1701" s="7">
        <f>FlightsPivot[[#This Row],[Total Fare]]+FlightsPivot[[#This Row],[10% tax ]]</f>
        <v>50820</v>
      </c>
      <c r="K1701" s="4">
        <v>12</v>
      </c>
      <c r="L1701" s="4">
        <v>2014</v>
      </c>
      <c r="M1701" t="str">
        <f>INDEX(RoutesPivot[DepAirport],MATCH($C1701,RoutesPivot[[RouteID]:[RouteID]],0))</f>
        <v>ORD</v>
      </c>
      <c r="N1701" t="str">
        <f>INDEX(RoutesPivot[AirportID],MATCH($C1701,RoutesPivot[[RouteID]:[RouteID]],0))</f>
        <v>ATL</v>
      </c>
      <c r="O1701">
        <f>INDEX(RoutesPivot[Distance],MATCH($C1701,RoutesPivot[[RouteID]:[RouteID]],0))</f>
        <v>510</v>
      </c>
      <c r="P1701">
        <f>INDEX(RoutesPivot[ListPrice],MATCH($C1701,RoutesPivot[[RouteID]:[RouteID]],0))</f>
        <v>200</v>
      </c>
      <c r="Q1701" t="str">
        <f>INDEX(AirportPivot[AirportName],MATCH($N1701,AirportPivot[[AirportID]:[AirportID]],0))</f>
        <v>Hartsfield-Jackson Atlanta International</v>
      </c>
      <c r="R1701">
        <f>INDEX(AirportPivot[Gates (number of available)],MATCH($N1701,AirportPivot[[AirportID]:[AirportID]],0))</f>
        <v>100</v>
      </c>
    </row>
    <row r="1702" spans="1:18" x14ac:dyDescent="0.25">
      <c r="A1702" s="3" t="s">
        <v>1734</v>
      </c>
      <c r="B1702" s="12">
        <v>42175</v>
      </c>
      <c r="C1702" s="4" t="s">
        <v>13</v>
      </c>
      <c r="D1702" s="4">
        <v>2.7</v>
      </c>
      <c r="E1702" s="4">
        <v>63</v>
      </c>
      <c r="F1702" s="5">
        <v>0.66666666666666663</v>
      </c>
      <c r="G1702" s="6">
        <v>275</v>
      </c>
      <c r="H1702" s="7">
        <v>49775</v>
      </c>
      <c r="I1702" s="7">
        <f>FlightsPivot[[#This Row],[Total Fare]]*10%</f>
        <v>4977.5</v>
      </c>
      <c r="J1702" s="7">
        <f>FlightsPivot[[#This Row],[Total Fare]]+FlightsPivot[[#This Row],[10% tax ]]</f>
        <v>54752.5</v>
      </c>
      <c r="K1702" s="4">
        <v>6</v>
      </c>
      <c r="L1702" s="4">
        <v>2015</v>
      </c>
      <c r="M1702" t="str">
        <f>INDEX(RoutesPivot[DepAirport],MATCH($C1702,RoutesPivot[[RouteID]:[RouteID]],0))</f>
        <v>ORD</v>
      </c>
      <c r="N1702" t="str">
        <f>INDEX(RoutesPivot[AirportID],MATCH($C1702,RoutesPivot[[RouteID]:[RouteID]],0))</f>
        <v>JFK</v>
      </c>
      <c r="O1702">
        <f>INDEX(RoutesPivot[Distance],MATCH($C1702,RoutesPivot[[RouteID]:[RouteID]],0))</f>
        <v>619</v>
      </c>
      <c r="P1702">
        <f>INDEX(RoutesPivot[ListPrice],MATCH($C1702,RoutesPivot[[RouteID]:[RouteID]],0))</f>
        <v>250</v>
      </c>
      <c r="Q1702" t="str">
        <f>INDEX(AirportPivot[AirportName],MATCH($N1702,AirportPivot[[AirportID]:[AirportID]],0))</f>
        <v>John F Kennedy International</v>
      </c>
      <c r="R1702">
        <f>INDEX(AirportPivot[Gates (number of available)],MATCH($N1702,AirportPivot[[AirportID]:[AirportID]],0))</f>
        <v>120</v>
      </c>
    </row>
    <row r="1703" spans="1:18" x14ac:dyDescent="0.25">
      <c r="A1703" s="3" t="s">
        <v>1735</v>
      </c>
      <c r="B1703" s="12">
        <v>42302</v>
      </c>
      <c r="C1703" s="4" t="s">
        <v>37</v>
      </c>
      <c r="D1703" s="4">
        <v>1.7</v>
      </c>
      <c r="E1703" s="4">
        <v>29</v>
      </c>
      <c r="F1703" s="5">
        <v>0.3125</v>
      </c>
      <c r="G1703" s="6">
        <v>350</v>
      </c>
      <c r="H1703" s="7">
        <v>64750</v>
      </c>
      <c r="I1703" s="7">
        <f>FlightsPivot[[#This Row],[Total Fare]]*10%</f>
        <v>6475</v>
      </c>
      <c r="J1703" s="7">
        <f>FlightsPivot[[#This Row],[Total Fare]]+FlightsPivot[[#This Row],[10% tax ]]</f>
        <v>71225</v>
      </c>
      <c r="K1703" s="4">
        <v>10</v>
      </c>
      <c r="L1703" s="4">
        <v>2015</v>
      </c>
      <c r="M1703" t="str">
        <f>INDEX(RoutesPivot[DepAirport],MATCH($C1703,RoutesPivot[[RouteID]:[RouteID]],0))</f>
        <v>ORD</v>
      </c>
      <c r="N1703" t="str">
        <f>INDEX(RoutesPivot[AirportID],MATCH($C1703,RoutesPivot[[RouteID]:[RouteID]],0))</f>
        <v>SEA</v>
      </c>
      <c r="O1703">
        <f>INDEX(RoutesPivot[Distance],MATCH($C1703,RoutesPivot[[RouteID]:[RouteID]],0))</f>
        <v>1500</v>
      </c>
      <c r="P1703">
        <f>INDEX(RoutesPivot[ListPrice],MATCH($C1703,RoutesPivot[[RouteID]:[RouteID]],0))</f>
        <v>350</v>
      </c>
      <c r="Q1703" t="str">
        <f>INDEX(AirportPivot[AirportName],MATCH($N1703,AirportPivot[[AirportID]:[AirportID]],0))</f>
        <v>Seattle-Tacoma International</v>
      </c>
      <c r="R1703">
        <f>INDEX(AirportPivot[Gates (number of available)],MATCH($N1703,AirportPivot[[AirportID]:[AirportID]],0))</f>
        <v>58</v>
      </c>
    </row>
    <row r="1704" spans="1:18" x14ac:dyDescent="0.25">
      <c r="A1704" s="3" t="s">
        <v>1736</v>
      </c>
      <c r="B1704" s="12">
        <v>42229</v>
      </c>
      <c r="C1704" s="4" t="s">
        <v>80</v>
      </c>
      <c r="D1704" s="4">
        <v>2.4</v>
      </c>
      <c r="E1704" s="4">
        <v>57</v>
      </c>
      <c r="F1704" s="5">
        <v>0.70833333333333337</v>
      </c>
      <c r="G1704" s="6">
        <v>330</v>
      </c>
      <c r="H1704" s="7">
        <v>54450</v>
      </c>
      <c r="I1704" s="7">
        <f>FlightsPivot[[#This Row],[Total Fare]]*10%</f>
        <v>5445</v>
      </c>
      <c r="J1704" s="7">
        <f>FlightsPivot[[#This Row],[Total Fare]]+FlightsPivot[[#This Row],[10% tax ]]</f>
        <v>59895</v>
      </c>
      <c r="K1704" s="4">
        <v>8</v>
      </c>
      <c r="L1704" s="4">
        <v>2015</v>
      </c>
      <c r="M1704" t="str">
        <f>INDEX(RoutesPivot[DepAirport],MATCH($C1704,RoutesPivot[[RouteID]:[RouteID]],0))</f>
        <v>ORD</v>
      </c>
      <c r="N1704" t="str">
        <f>INDEX(RoutesPivot[AirportID],MATCH($C1704,RoutesPivot[[RouteID]:[RouteID]],0))</f>
        <v>MIA</v>
      </c>
      <c r="O1704">
        <f>INDEX(RoutesPivot[Distance],MATCH($C1704,RoutesPivot[[RouteID]:[RouteID]],0))</f>
        <v>1000</v>
      </c>
      <c r="P1704">
        <f>INDEX(RoutesPivot[ListPrice],MATCH($C1704,RoutesPivot[[RouteID]:[RouteID]],0))</f>
        <v>300</v>
      </c>
      <c r="Q1704" t="str">
        <f>INDEX(AirportPivot[AirportName],MATCH($N1704,AirportPivot[[AirportID]:[AirportID]],0))</f>
        <v>Miami International</v>
      </c>
      <c r="R1704">
        <f>INDEX(AirportPivot[Gates (number of available)],MATCH($N1704,AirportPivot[[AirportID]:[AirportID]],0))</f>
        <v>80</v>
      </c>
    </row>
    <row r="1705" spans="1:18" x14ac:dyDescent="0.25">
      <c r="A1705" s="3" t="s">
        <v>1737</v>
      </c>
      <c r="B1705" s="12">
        <v>42309</v>
      </c>
      <c r="C1705" s="4" t="s">
        <v>30</v>
      </c>
      <c r="D1705" s="4">
        <v>3.3</v>
      </c>
      <c r="E1705" s="4">
        <v>113</v>
      </c>
      <c r="F1705" s="5">
        <v>0.89583333333333337</v>
      </c>
      <c r="G1705" s="6">
        <v>250</v>
      </c>
      <c r="H1705" s="7">
        <v>46250</v>
      </c>
      <c r="I1705" s="7">
        <f>FlightsPivot[[#This Row],[Total Fare]]*10%</f>
        <v>4625</v>
      </c>
      <c r="J1705" s="7">
        <f>FlightsPivot[[#This Row],[Total Fare]]+FlightsPivot[[#This Row],[10% tax ]]</f>
        <v>50875</v>
      </c>
      <c r="K1705" s="4">
        <v>11</v>
      </c>
      <c r="L1705" s="4">
        <v>2015</v>
      </c>
      <c r="M1705" t="str">
        <f>INDEX(RoutesPivot[DepAirport],MATCH($C1705,RoutesPivot[[RouteID]:[RouteID]],0))</f>
        <v>ORD</v>
      </c>
      <c r="N1705" t="str">
        <f>INDEX(RoutesPivot[AirportID],MATCH($C1705,RoutesPivot[[RouteID]:[RouteID]],0))</f>
        <v>MCO</v>
      </c>
      <c r="O1705">
        <f>INDEX(RoutesPivot[Distance],MATCH($C1705,RoutesPivot[[RouteID]:[RouteID]],0))</f>
        <v>850</v>
      </c>
      <c r="P1705">
        <f>INDEX(RoutesPivot[ListPrice],MATCH($C1705,RoutesPivot[[RouteID]:[RouteID]],0))</f>
        <v>250</v>
      </c>
      <c r="Q1705" t="str">
        <f>INDEX(AirportPivot[AirportName],MATCH($N1705,AirportPivot[[AirportID]:[AirportID]],0))</f>
        <v>Orlando International</v>
      </c>
      <c r="R1705">
        <f>INDEX(AirportPivot[Gates (number of available)],MATCH($N1705,AirportPivot[[AirportID]:[AirportID]],0))</f>
        <v>67</v>
      </c>
    </row>
    <row r="1706" spans="1:18" x14ac:dyDescent="0.25">
      <c r="A1706" s="3" t="s">
        <v>1738</v>
      </c>
      <c r="B1706" s="12">
        <v>42349</v>
      </c>
      <c r="C1706" s="4" t="s">
        <v>70</v>
      </c>
      <c r="D1706" s="4">
        <v>1.6</v>
      </c>
      <c r="E1706" s="4">
        <v>32</v>
      </c>
      <c r="F1706" s="5">
        <v>0.8125</v>
      </c>
      <c r="G1706" s="6">
        <v>275</v>
      </c>
      <c r="H1706" s="7">
        <v>50875</v>
      </c>
      <c r="I1706" s="7">
        <f>FlightsPivot[[#This Row],[Total Fare]]*10%</f>
        <v>5087.5</v>
      </c>
      <c r="J1706" s="7">
        <f>FlightsPivot[[#This Row],[Total Fare]]+FlightsPivot[[#This Row],[10% tax ]]</f>
        <v>55962.5</v>
      </c>
      <c r="K1706" s="4">
        <v>12</v>
      </c>
      <c r="L1706" s="4">
        <v>2015</v>
      </c>
      <c r="M1706" t="str">
        <f>INDEX(RoutesPivot[DepAirport],MATCH($C1706,RoutesPivot[[RouteID]:[RouteID]],0))</f>
        <v>ORD</v>
      </c>
      <c r="N1706" t="str">
        <f>INDEX(RoutesPivot[AirportID],MATCH($C1706,RoutesPivot[[RouteID]:[RouteID]],0))</f>
        <v>LAS</v>
      </c>
      <c r="O1706">
        <f>INDEX(RoutesPivot[Distance],MATCH($C1706,RoutesPivot[[RouteID]:[RouteID]],0))</f>
        <v>1100</v>
      </c>
      <c r="P1706">
        <f>INDEX(RoutesPivot[ListPrice],MATCH($C1706,RoutesPivot[[RouteID]:[RouteID]],0))</f>
        <v>275</v>
      </c>
      <c r="Q1706" t="str">
        <f>INDEX(AirportPivot[AirportName],MATCH($N1706,AirportPivot[[AirportID]:[AirportID]],0))</f>
        <v>McCarran International</v>
      </c>
      <c r="R1706">
        <f>INDEX(AirportPivot[Gates (number of available)],MATCH($N1706,AirportPivot[[AirportID]:[AirportID]],0))</f>
        <v>68</v>
      </c>
    </row>
    <row r="1707" spans="1:18" x14ac:dyDescent="0.25">
      <c r="A1707" s="3" t="s">
        <v>1739</v>
      </c>
      <c r="B1707" s="12">
        <v>42120</v>
      </c>
      <c r="C1707" s="4" t="s">
        <v>25</v>
      </c>
      <c r="D1707" s="4">
        <v>2.1</v>
      </c>
      <c r="E1707" s="4">
        <v>122</v>
      </c>
      <c r="F1707" s="5">
        <v>0.33333333333333331</v>
      </c>
      <c r="G1707" s="6">
        <v>200</v>
      </c>
      <c r="H1707" s="7">
        <v>37000</v>
      </c>
      <c r="I1707" s="7">
        <f>FlightsPivot[[#This Row],[Total Fare]]*10%</f>
        <v>3700</v>
      </c>
      <c r="J1707" s="7">
        <f>FlightsPivot[[#This Row],[Total Fare]]+FlightsPivot[[#This Row],[10% tax ]]</f>
        <v>40700</v>
      </c>
      <c r="K1707" s="4">
        <v>4</v>
      </c>
      <c r="L1707" s="4">
        <v>2015</v>
      </c>
      <c r="M1707" t="str">
        <f>INDEX(RoutesPivot[DepAirport],MATCH($C1707,RoutesPivot[[RouteID]:[RouteID]],0))</f>
        <v>ORD</v>
      </c>
      <c r="N1707" t="str">
        <f>INDEX(RoutesPivot[AirportID],MATCH($C1707,RoutesPivot[[RouteID]:[RouteID]],0))</f>
        <v>DFW</v>
      </c>
      <c r="O1707">
        <f>INDEX(RoutesPivot[Distance],MATCH($C1707,RoutesPivot[[RouteID]:[RouteID]],0))</f>
        <v>700</v>
      </c>
      <c r="P1707">
        <f>INDEX(RoutesPivot[ListPrice],MATCH($C1707,RoutesPivot[[RouteID]:[RouteID]],0))</f>
        <v>200</v>
      </c>
      <c r="Q1707" t="str">
        <f>INDEX(AirportPivot[AirportName],MATCH($N1707,AirportPivot[[AirportID]:[AirportID]],0))</f>
        <v>Dallas/Fort Worth International</v>
      </c>
      <c r="R1707">
        <f>INDEX(AirportPivot[Gates (number of available)],MATCH($N1707,AirportPivot[[AirportID]:[AirportID]],0))</f>
        <v>130</v>
      </c>
    </row>
    <row r="1708" spans="1:18" x14ac:dyDescent="0.25">
      <c r="A1708" s="3" t="s">
        <v>1740</v>
      </c>
      <c r="B1708" s="12">
        <v>41829</v>
      </c>
      <c r="C1708" s="4" t="s">
        <v>80</v>
      </c>
      <c r="D1708" s="4">
        <v>1.5</v>
      </c>
      <c r="E1708" s="4">
        <v>68</v>
      </c>
      <c r="F1708" s="5">
        <v>0.72916666666666663</v>
      </c>
      <c r="G1708" s="6">
        <v>330</v>
      </c>
      <c r="H1708" s="7">
        <v>59730</v>
      </c>
      <c r="I1708" s="7">
        <f>FlightsPivot[[#This Row],[Total Fare]]*10%</f>
        <v>5973</v>
      </c>
      <c r="J1708" s="7">
        <f>FlightsPivot[[#This Row],[Total Fare]]+FlightsPivot[[#This Row],[10% tax ]]</f>
        <v>65703</v>
      </c>
      <c r="K1708" s="4">
        <v>7</v>
      </c>
      <c r="L1708" s="4">
        <v>2014</v>
      </c>
      <c r="M1708" t="str">
        <f>INDEX(RoutesPivot[DepAirport],MATCH($C1708,RoutesPivot[[RouteID]:[RouteID]],0))</f>
        <v>ORD</v>
      </c>
      <c r="N1708" t="str">
        <f>INDEX(RoutesPivot[AirportID],MATCH($C1708,RoutesPivot[[RouteID]:[RouteID]],0))</f>
        <v>MIA</v>
      </c>
      <c r="O1708">
        <f>INDEX(RoutesPivot[Distance],MATCH($C1708,RoutesPivot[[RouteID]:[RouteID]],0))</f>
        <v>1000</v>
      </c>
      <c r="P1708">
        <f>INDEX(RoutesPivot[ListPrice],MATCH($C1708,RoutesPivot[[RouteID]:[RouteID]],0))</f>
        <v>300</v>
      </c>
      <c r="Q1708" t="str">
        <f>INDEX(AirportPivot[AirportName],MATCH($N1708,AirportPivot[[AirportID]:[AirportID]],0))</f>
        <v>Miami International</v>
      </c>
      <c r="R1708">
        <f>INDEX(AirportPivot[Gates (number of available)],MATCH($N1708,AirportPivot[[AirportID]:[AirportID]],0))</f>
        <v>80</v>
      </c>
    </row>
    <row r="1709" spans="1:18" x14ac:dyDescent="0.25">
      <c r="A1709" s="3" t="s">
        <v>1741</v>
      </c>
      <c r="B1709" s="12">
        <v>41681</v>
      </c>
      <c r="C1709" s="4" t="s">
        <v>13</v>
      </c>
      <c r="D1709" s="4">
        <v>1.1000000000000001</v>
      </c>
      <c r="E1709" s="4">
        <v>17</v>
      </c>
      <c r="F1709" s="5">
        <v>0.3125</v>
      </c>
      <c r="G1709" s="6">
        <v>250</v>
      </c>
      <c r="H1709" s="7">
        <v>46250</v>
      </c>
      <c r="I1709" s="7">
        <f>FlightsPivot[[#This Row],[Total Fare]]*10%</f>
        <v>4625</v>
      </c>
      <c r="J1709" s="7">
        <f>FlightsPivot[[#This Row],[Total Fare]]+FlightsPivot[[#This Row],[10% tax ]]</f>
        <v>50875</v>
      </c>
      <c r="K1709" s="4">
        <v>2</v>
      </c>
      <c r="L1709" s="4">
        <v>2014</v>
      </c>
      <c r="M1709" t="str">
        <f>INDEX(RoutesPivot[DepAirport],MATCH($C1709,RoutesPivot[[RouteID]:[RouteID]],0))</f>
        <v>ORD</v>
      </c>
      <c r="N1709" t="str">
        <f>INDEX(RoutesPivot[AirportID],MATCH($C1709,RoutesPivot[[RouteID]:[RouteID]],0))</f>
        <v>JFK</v>
      </c>
      <c r="O1709">
        <f>INDEX(RoutesPivot[Distance],MATCH($C1709,RoutesPivot[[RouteID]:[RouteID]],0))</f>
        <v>619</v>
      </c>
      <c r="P1709">
        <f>INDEX(RoutesPivot[ListPrice],MATCH($C1709,RoutesPivot[[RouteID]:[RouteID]],0))</f>
        <v>250</v>
      </c>
      <c r="Q1709" t="str">
        <f>INDEX(AirportPivot[AirportName],MATCH($N1709,AirportPivot[[AirportID]:[AirportID]],0))</f>
        <v>John F Kennedy International</v>
      </c>
      <c r="R1709">
        <f>INDEX(AirportPivot[Gates (number of available)],MATCH($N1709,AirportPivot[[AirportID]:[AirportID]],0))</f>
        <v>120</v>
      </c>
    </row>
    <row r="1710" spans="1:18" x14ac:dyDescent="0.25">
      <c r="A1710" s="3" t="s">
        <v>1742</v>
      </c>
      <c r="B1710" s="12">
        <v>42195</v>
      </c>
      <c r="C1710" s="4" t="s">
        <v>98</v>
      </c>
      <c r="D1710" s="4">
        <v>2.7</v>
      </c>
      <c r="E1710" s="4">
        <v>209</v>
      </c>
      <c r="F1710" s="5">
        <v>0.58333333333333337</v>
      </c>
      <c r="G1710" s="6">
        <v>302.5</v>
      </c>
      <c r="H1710" s="7">
        <v>49912.5</v>
      </c>
      <c r="I1710" s="7">
        <f>FlightsPivot[[#This Row],[Total Fare]]*10%</f>
        <v>4991.25</v>
      </c>
      <c r="J1710" s="7">
        <f>FlightsPivot[[#This Row],[Total Fare]]+FlightsPivot[[#This Row],[10% tax ]]</f>
        <v>54903.75</v>
      </c>
      <c r="K1710" s="4">
        <v>7</v>
      </c>
      <c r="L1710" s="4">
        <v>2015</v>
      </c>
      <c r="M1710" t="str">
        <f>INDEX(RoutesPivot[DepAirport],MATCH($C1710,RoutesPivot[[RouteID]:[RouteID]],0))</f>
        <v>ORD</v>
      </c>
      <c r="N1710" t="str">
        <f>INDEX(RoutesPivot[AirportID],MATCH($C1710,RoutesPivot[[RouteID]:[RouteID]],0))</f>
        <v>PHL</v>
      </c>
      <c r="O1710">
        <f>INDEX(RoutesPivot[Distance],MATCH($C1710,RoutesPivot[[RouteID]:[RouteID]],0))</f>
        <v>580</v>
      </c>
      <c r="P1710">
        <f>INDEX(RoutesPivot[ListPrice],MATCH($C1710,RoutesPivot[[RouteID]:[RouteID]],0))</f>
        <v>275</v>
      </c>
      <c r="Q1710" t="str">
        <f>INDEX(AirportPivot[AirportName],MATCH($N1710,AirportPivot[[AirportID]:[AirportID]],0))</f>
        <v>Philadelphia International</v>
      </c>
      <c r="R1710">
        <f>INDEX(AirportPivot[Gates (number of available)],MATCH($N1710,AirportPivot[[AirportID]:[AirportID]],0))</f>
        <v>89</v>
      </c>
    </row>
    <row r="1711" spans="1:18" x14ac:dyDescent="0.25">
      <c r="A1711" s="3" t="s">
        <v>1743</v>
      </c>
      <c r="B1711" s="12">
        <v>42332</v>
      </c>
      <c r="C1711" s="4" t="s">
        <v>33</v>
      </c>
      <c r="D1711" s="4">
        <v>7</v>
      </c>
      <c r="E1711" s="4">
        <v>31</v>
      </c>
      <c r="F1711" s="5">
        <v>0.35416666666666669</v>
      </c>
      <c r="G1711" s="6">
        <v>562.5</v>
      </c>
      <c r="H1711" s="7">
        <v>104062.5</v>
      </c>
      <c r="I1711" s="7">
        <f>FlightsPivot[[#This Row],[Total Fare]]*10%</f>
        <v>10406.25</v>
      </c>
      <c r="J1711" s="7">
        <f>FlightsPivot[[#This Row],[Total Fare]]+FlightsPivot[[#This Row],[10% tax ]]</f>
        <v>114468.75</v>
      </c>
      <c r="K1711" s="4">
        <v>11</v>
      </c>
      <c r="L1711" s="4">
        <v>2015</v>
      </c>
      <c r="M1711" t="str">
        <f>INDEX(RoutesPivot[DepAirport],MATCH($C1711,RoutesPivot[[RouteID]:[RouteID]],0))</f>
        <v>ORD</v>
      </c>
      <c r="N1711" t="str">
        <f>INDEX(RoutesPivot[AirportID],MATCH($C1711,RoutesPivot[[RouteID]:[RouteID]],0))</f>
        <v>SFO</v>
      </c>
      <c r="O1711">
        <f>INDEX(RoutesPivot[Distance],MATCH($C1711,RoutesPivot[[RouteID]:[RouteID]],0))</f>
        <v>1600</v>
      </c>
      <c r="P1711">
        <f>INDEX(RoutesPivot[ListPrice],MATCH($C1711,RoutesPivot[[RouteID]:[RouteID]],0))</f>
        <v>375</v>
      </c>
      <c r="Q1711" t="str">
        <f>INDEX(AirportPivot[AirportName],MATCH($N1711,AirportPivot[[AirportID]:[AirportID]],0))</f>
        <v>San Francisco International</v>
      </c>
      <c r="R1711">
        <f>INDEX(AirportPivot[Gates (number of available)],MATCH($N1711,AirportPivot[[AirportID]:[AirportID]],0))</f>
        <v>70</v>
      </c>
    </row>
    <row r="1712" spans="1:18" x14ac:dyDescent="0.25">
      <c r="A1712" s="3" t="s">
        <v>1744</v>
      </c>
      <c r="B1712" s="12">
        <v>41720</v>
      </c>
      <c r="C1712" s="4" t="s">
        <v>21</v>
      </c>
      <c r="D1712" s="4">
        <v>1.5</v>
      </c>
      <c r="E1712" s="4">
        <v>168</v>
      </c>
      <c r="F1712" s="5">
        <v>0.54166666666666663</v>
      </c>
      <c r="G1712" s="6">
        <v>125</v>
      </c>
      <c r="H1712" s="7">
        <v>20625</v>
      </c>
      <c r="I1712" s="7">
        <f>FlightsPivot[[#This Row],[Total Fare]]*10%</f>
        <v>2062.5</v>
      </c>
      <c r="J1712" s="7">
        <f>FlightsPivot[[#This Row],[Total Fare]]+FlightsPivot[[#This Row],[10% tax ]]</f>
        <v>22687.5</v>
      </c>
      <c r="K1712" s="4">
        <v>3</v>
      </c>
      <c r="L1712" s="4">
        <v>2014</v>
      </c>
      <c r="M1712" t="str">
        <f>INDEX(RoutesPivot[DepAirport],MATCH($C1712,RoutesPivot[[RouteID]:[RouteID]],0))</f>
        <v>ORD</v>
      </c>
      <c r="N1712" t="str">
        <f>INDEX(RoutesPivot[AirportID],MATCH($C1712,RoutesPivot[[RouteID]:[RouteID]],0))</f>
        <v>CLT</v>
      </c>
      <c r="O1712">
        <f>INDEX(RoutesPivot[Distance],MATCH($C1712,RoutesPivot[[RouteID]:[RouteID]],0))</f>
        <v>700</v>
      </c>
      <c r="P1712">
        <f>INDEX(RoutesPivot[ListPrice],MATCH($C1712,RoutesPivot[[RouteID]:[RouteID]],0))</f>
        <v>125</v>
      </c>
      <c r="Q1712" t="str">
        <f>INDEX(AirportPivot[AirportName],MATCH($N1712,AirportPivot[[AirportID]:[AirportID]],0))</f>
        <v>Charlotte/Douglas International</v>
      </c>
      <c r="R1712">
        <f>INDEX(AirportPivot[Gates (number of available)],MATCH($N1712,AirportPivot[[AirportID]:[AirportID]],0))</f>
        <v>65</v>
      </c>
    </row>
    <row r="1713" spans="1:18" x14ac:dyDescent="0.25">
      <c r="A1713" s="3" t="s">
        <v>1745</v>
      </c>
      <c r="B1713" s="12">
        <v>42318</v>
      </c>
      <c r="C1713" s="4" t="s">
        <v>70</v>
      </c>
      <c r="D1713" s="4">
        <v>0.2</v>
      </c>
      <c r="E1713" s="4">
        <v>55</v>
      </c>
      <c r="F1713" s="5">
        <v>0.79166666666666663</v>
      </c>
      <c r="G1713" s="6">
        <v>275</v>
      </c>
      <c r="H1713" s="7">
        <v>45375</v>
      </c>
      <c r="I1713" s="7">
        <f>FlightsPivot[[#This Row],[Total Fare]]*10%</f>
        <v>4537.5</v>
      </c>
      <c r="J1713" s="7">
        <f>FlightsPivot[[#This Row],[Total Fare]]+FlightsPivot[[#This Row],[10% tax ]]</f>
        <v>49912.5</v>
      </c>
      <c r="K1713" s="4">
        <v>11</v>
      </c>
      <c r="L1713" s="4">
        <v>2015</v>
      </c>
      <c r="M1713" t="str">
        <f>INDEX(RoutesPivot[DepAirport],MATCH($C1713,RoutesPivot[[RouteID]:[RouteID]],0))</f>
        <v>ORD</v>
      </c>
      <c r="N1713" t="str">
        <f>INDEX(RoutesPivot[AirportID],MATCH($C1713,RoutesPivot[[RouteID]:[RouteID]],0))</f>
        <v>LAS</v>
      </c>
      <c r="O1713">
        <f>INDEX(RoutesPivot[Distance],MATCH($C1713,RoutesPivot[[RouteID]:[RouteID]],0))</f>
        <v>1100</v>
      </c>
      <c r="P1713">
        <f>INDEX(RoutesPivot[ListPrice],MATCH($C1713,RoutesPivot[[RouteID]:[RouteID]],0))</f>
        <v>275</v>
      </c>
      <c r="Q1713" t="str">
        <f>INDEX(AirportPivot[AirportName],MATCH($N1713,AirportPivot[[AirportID]:[AirportID]],0))</f>
        <v>McCarran International</v>
      </c>
      <c r="R1713">
        <f>INDEX(AirportPivot[Gates (number of available)],MATCH($N1713,AirportPivot[[AirportID]:[AirportID]],0))</f>
        <v>68</v>
      </c>
    </row>
    <row r="1714" spans="1:18" x14ac:dyDescent="0.25">
      <c r="A1714" s="3" t="s">
        <v>1746</v>
      </c>
      <c r="B1714" s="12">
        <v>41995</v>
      </c>
      <c r="C1714" s="4" t="s">
        <v>25</v>
      </c>
      <c r="D1714" s="4">
        <v>5.4</v>
      </c>
      <c r="E1714" s="4">
        <v>157</v>
      </c>
      <c r="F1714" s="5">
        <v>0.85416666666666663</v>
      </c>
      <c r="G1714" s="6">
        <v>280</v>
      </c>
      <c r="H1714" s="7">
        <v>46200</v>
      </c>
      <c r="I1714" s="7">
        <f>FlightsPivot[[#This Row],[Total Fare]]*10%</f>
        <v>4620</v>
      </c>
      <c r="J1714" s="7">
        <f>FlightsPivot[[#This Row],[Total Fare]]+FlightsPivot[[#This Row],[10% tax ]]</f>
        <v>50820</v>
      </c>
      <c r="K1714" s="4">
        <v>12</v>
      </c>
      <c r="L1714" s="4">
        <v>2014</v>
      </c>
      <c r="M1714" t="str">
        <f>INDEX(RoutesPivot[DepAirport],MATCH($C1714,RoutesPivot[[RouteID]:[RouteID]],0))</f>
        <v>ORD</v>
      </c>
      <c r="N1714" t="str">
        <f>INDEX(RoutesPivot[AirportID],MATCH($C1714,RoutesPivot[[RouteID]:[RouteID]],0))</f>
        <v>DFW</v>
      </c>
      <c r="O1714">
        <f>INDEX(RoutesPivot[Distance],MATCH($C1714,RoutesPivot[[RouteID]:[RouteID]],0))</f>
        <v>700</v>
      </c>
      <c r="P1714">
        <f>INDEX(RoutesPivot[ListPrice],MATCH($C1714,RoutesPivot[[RouteID]:[RouteID]],0))</f>
        <v>200</v>
      </c>
      <c r="Q1714" t="str">
        <f>INDEX(AirportPivot[AirportName],MATCH($N1714,AirportPivot[[AirportID]:[AirportID]],0))</f>
        <v>Dallas/Fort Worth International</v>
      </c>
      <c r="R1714">
        <f>INDEX(AirportPivot[Gates (number of available)],MATCH($N1714,AirportPivot[[AirportID]:[AirportID]],0))</f>
        <v>130</v>
      </c>
    </row>
    <row r="1715" spans="1:18" x14ac:dyDescent="0.25">
      <c r="A1715" s="3" t="s">
        <v>1747</v>
      </c>
      <c r="B1715" s="12">
        <v>41900</v>
      </c>
      <c r="C1715" s="4" t="s">
        <v>25</v>
      </c>
      <c r="D1715" s="4">
        <v>2</v>
      </c>
      <c r="E1715" s="4">
        <v>14</v>
      </c>
      <c r="F1715" s="5">
        <v>0.66666666666666663</v>
      </c>
      <c r="G1715" s="6">
        <v>200</v>
      </c>
      <c r="H1715" s="7">
        <v>37000</v>
      </c>
      <c r="I1715" s="7">
        <f>FlightsPivot[[#This Row],[Total Fare]]*10%</f>
        <v>3700</v>
      </c>
      <c r="J1715" s="7">
        <f>FlightsPivot[[#This Row],[Total Fare]]+FlightsPivot[[#This Row],[10% tax ]]</f>
        <v>40700</v>
      </c>
      <c r="K1715" s="4">
        <v>9</v>
      </c>
      <c r="L1715" s="4">
        <v>2014</v>
      </c>
      <c r="M1715" t="str">
        <f>INDEX(RoutesPivot[DepAirport],MATCH($C1715,RoutesPivot[[RouteID]:[RouteID]],0))</f>
        <v>ORD</v>
      </c>
      <c r="N1715" t="str">
        <f>INDEX(RoutesPivot[AirportID],MATCH($C1715,RoutesPivot[[RouteID]:[RouteID]],0))</f>
        <v>DFW</v>
      </c>
      <c r="O1715">
        <f>INDEX(RoutesPivot[Distance],MATCH($C1715,RoutesPivot[[RouteID]:[RouteID]],0))</f>
        <v>700</v>
      </c>
      <c r="P1715">
        <f>INDEX(RoutesPivot[ListPrice],MATCH($C1715,RoutesPivot[[RouteID]:[RouteID]],0))</f>
        <v>200</v>
      </c>
      <c r="Q1715" t="str">
        <f>INDEX(AirportPivot[AirportName],MATCH($N1715,AirportPivot[[AirportID]:[AirportID]],0))</f>
        <v>Dallas/Fort Worth International</v>
      </c>
      <c r="R1715">
        <f>INDEX(AirportPivot[Gates (number of available)],MATCH($N1715,AirportPivot[[AirportID]:[AirportID]],0))</f>
        <v>130</v>
      </c>
    </row>
    <row r="1716" spans="1:18" x14ac:dyDescent="0.25">
      <c r="A1716" s="3" t="s">
        <v>1748</v>
      </c>
      <c r="B1716" s="12">
        <v>42055</v>
      </c>
      <c r="C1716" s="4" t="s">
        <v>33</v>
      </c>
      <c r="D1716" s="4">
        <v>2.7</v>
      </c>
      <c r="E1716" s="4">
        <v>175</v>
      </c>
      <c r="F1716" s="5">
        <v>0.8125</v>
      </c>
      <c r="G1716" s="6">
        <v>375</v>
      </c>
      <c r="H1716" s="7">
        <v>61875</v>
      </c>
      <c r="I1716" s="7">
        <f>FlightsPivot[[#This Row],[Total Fare]]*10%</f>
        <v>6187.5</v>
      </c>
      <c r="J1716" s="7">
        <f>FlightsPivot[[#This Row],[Total Fare]]+FlightsPivot[[#This Row],[10% tax ]]</f>
        <v>68062.5</v>
      </c>
      <c r="K1716" s="4">
        <v>2</v>
      </c>
      <c r="L1716" s="4">
        <v>2015</v>
      </c>
      <c r="M1716" t="str">
        <f>INDEX(RoutesPivot[DepAirport],MATCH($C1716,RoutesPivot[[RouteID]:[RouteID]],0))</f>
        <v>ORD</v>
      </c>
      <c r="N1716" t="str">
        <f>INDEX(RoutesPivot[AirportID],MATCH($C1716,RoutesPivot[[RouteID]:[RouteID]],0))</f>
        <v>SFO</v>
      </c>
      <c r="O1716">
        <f>INDEX(RoutesPivot[Distance],MATCH($C1716,RoutesPivot[[RouteID]:[RouteID]],0))</f>
        <v>1600</v>
      </c>
      <c r="P1716">
        <f>INDEX(RoutesPivot[ListPrice],MATCH($C1716,RoutesPivot[[RouteID]:[RouteID]],0))</f>
        <v>375</v>
      </c>
      <c r="Q1716" t="str">
        <f>INDEX(AirportPivot[AirportName],MATCH($N1716,AirportPivot[[AirportID]:[AirportID]],0))</f>
        <v>San Francisco International</v>
      </c>
      <c r="R1716">
        <f>INDEX(AirportPivot[Gates (number of available)],MATCH($N1716,AirportPivot[[AirportID]:[AirportID]],0))</f>
        <v>70</v>
      </c>
    </row>
    <row r="1717" spans="1:18" x14ac:dyDescent="0.25">
      <c r="A1717" s="3" t="s">
        <v>1749</v>
      </c>
      <c r="B1717" s="12">
        <v>42174</v>
      </c>
      <c r="C1717" s="4" t="s">
        <v>19</v>
      </c>
      <c r="D1717" s="4">
        <v>2.2000000000000002</v>
      </c>
      <c r="E1717" s="4">
        <v>61</v>
      </c>
      <c r="F1717" s="5">
        <v>0.70833333333333337</v>
      </c>
      <c r="G1717" s="6">
        <v>220</v>
      </c>
      <c r="H1717" s="7">
        <v>36300</v>
      </c>
      <c r="I1717" s="7">
        <f>FlightsPivot[[#This Row],[Total Fare]]*10%</f>
        <v>3630</v>
      </c>
      <c r="J1717" s="7">
        <f>FlightsPivot[[#This Row],[Total Fare]]+FlightsPivot[[#This Row],[10% tax ]]</f>
        <v>39930</v>
      </c>
      <c r="K1717" s="4">
        <v>6</v>
      </c>
      <c r="L1717" s="4">
        <v>2015</v>
      </c>
      <c r="M1717" t="str">
        <f>INDEX(RoutesPivot[DepAirport],MATCH($C1717,RoutesPivot[[RouteID]:[RouteID]],0))</f>
        <v>ORD</v>
      </c>
      <c r="N1717" t="str">
        <f>INDEX(RoutesPivot[AirportID],MATCH($C1717,RoutesPivot[[RouteID]:[RouteID]],0))</f>
        <v>IAH</v>
      </c>
      <c r="O1717">
        <f>INDEX(RoutesPivot[Distance],MATCH($C1717,RoutesPivot[[RouteID]:[RouteID]],0))</f>
        <v>800</v>
      </c>
      <c r="P1717">
        <f>INDEX(RoutesPivot[ListPrice],MATCH($C1717,RoutesPivot[[RouteID]:[RouteID]],0))</f>
        <v>200</v>
      </c>
      <c r="Q1717" t="str">
        <f>INDEX(AirportPivot[AirportName],MATCH($N1717,AirportPivot[[AirportID]:[AirportID]],0))</f>
        <v>George Bush Intercontinental/Houston</v>
      </c>
      <c r="R1717">
        <f>INDEX(AirportPivot[Gates (number of available)],MATCH($N1717,AirportPivot[[AirportID]:[AirportID]],0))</f>
        <v>80</v>
      </c>
    </row>
    <row r="1718" spans="1:18" x14ac:dyDescent="0.25">
      <c r="A1718" s="3" t="s">
        <v>1750</v>
      </c>
      <c r="B1718" s="12">
        <v>42314</v>
      </c>
      <c r="C1718" s="4" t="s">
        <v>11</v>
      </c>
      <c r="D1718" s="4">
        <v>2</v>
      </c>
      <c r="E1718" s="4">
        <v>183</v>
      </c>
      <c r="F1718" s="5">
        <v>0.75</v>
      </c>
      <c r="G1718" s="6">
        <v>300</v>
      </c>
      <c r="H1718" s="7">
        <v>49500</v>
      </c>
      <c r="I1718" s="7">
        <f>FlightsPivot[[#This Row],[Total Fare]]*10%</f>
        <v>4950</v>
      </c>
      <c r="J1718" s="7">
        <f>FlightsPivot[[#This Row],[Total Fare]]+FlightsPivot[[#This Row],[10% tax ]]</f>
        <v>54450</v>
      </c>
      <c r="K1718" s="4">
        <v>11</v>
      </c>
      <c r="L1718" s="4">
        <v>2015</v>
      </c>
      <c r="M1718" t="str">
        <f>INDEX(RoutesPivot[DepAirport],MATCH($C1718,RoutesPivot[[RouteID]:[RouteID]],0))</f>
        <v>ORD</v>
      </c>
      <c r="N1718" t="str">
        <f>INDEX(RoutesPivot[AirportID],MATCH($C1718,RoutesPivot[[RouteID]:[RouteID]],0))</f>
        <v>BOS</v>
      </c>
      <c r="O1718">
        <f>INDEX(RoutesPivot[Distance],MATCH($C1718,RoutesPivot[[RouteID]:[RouteID]],0))</f>
        <v>730</v>
      </c>
      <c r="P1718">
        <f>INDEX(RoutesPivot[ListPrice],MATCH($C1718,RoutesPivot[[RouteID]:[RouteID]],0))</f>
        <v>300</v>
      </c>
      <c r="Q1718" t="str">
        <f>INDEX(AirportPivot[AirportName],MATCH($N1718,AirportPivot[[AirportID]:[AirportID]],0))</f>
        <v>General Edward Lawrence Logan International</v>
      </c>
      <c r="R1718">
        <f>INDEX(AirportPivot[Gates (number of available)],MATCH($N1718,AirportPivot[[AirportID]:[AirportID]],0))</f>
        <v>63</v>
      </c>
    </row>
    <row r="1719" spans="1:18" x14ac:dyDescent="0.25">
      <c r="A1719" s="3" t="s">
        <v>1751</v>
      </c>
      <c r="B1719" s="12">
        <v>41868</v>
      </c>
      <c r="C1719" s="4" t="s">
        <v>27</v>
      </c>
      <c r="D1719" s="4">
        <v>9.8000000000000007</v>
      </c>
      <c r="E1719" s="4">
        <v>63</v>
      </c>
      <c r="F1719" s="5">
        <v>0.70833333333333337</v>
      </c>
      <c r="G1719" s="6">
        <v>220</v>
      </c>
      <c r="H1719" s="7">
        <v>39820</v>
      </c>
      <c r="I1719" s="7">
        <f>FlightsPivot[[#This Row],[Total Fare]]*10%</f>
        <v>3982</v>
      </c>
      <c r="J1719" s="7">
        <f>FlightsPivot[[#This Row],[Total Fare]]+FlightsPivot[[#This Row],[10% tax ]]</f>
        <v>43802</v>
      </c>
      <c r="K1719" s="4">
        <v>8</v>
      </c>
      <c r="L1719" s="4">
        <v>2014</v>
      </c>
      <c r="M1719" t="str">
        <f>INDEX(RoutesPivot[DepAirport],MATCH($C1719,RoutesPivot[[RouteID]:[RouteID]],0))</f>
        <v>ORD</v>
      </c>
      <c r="N1719" t="str">
        <f>INDEX(RoutesPivot[AirportID],MATCH($C1719,RoutesPivot[[RouteID]:[RouteID]],0))</f>
        <v>ATL</v>
      </c>
      <c r="O1719">
        <f>INDEX(RoutesPivot[Distance],MATCH($C1719,RoutesPivot[[RouteID]:[RouteID]],0))</f>
        <v>510</v>
      </c>
      <c r="P1719">
        <f>INDEX(RoutesPivot[ListPrice],MATCH($C1719,RoutesPivot[[RouteID]:[RouteID]],0))</f>
        <v>200</v>
      </c>
      <c r="Q1719" t="str">
        <f>INDEX(AirportPivot[AirportName],MATCH($N1719,AirportPivot[[AirportID]:[AirportID]],0))</f>
        <v>Hartsfield-Jackson Atlanta International</v>
      </c>
      <c r="R1719">
        <f>INDEX(AirportPivot[Gates (number of available)],MATCH($N1719,AirportPivot[[AirportID]:[AirportID]],0))</f>
        <v>100</v>
      </c>
    </row>
    <row r="1720" spans="1:18" x14ac:dyDescent="0.25">
      <c r="A1720" s="3" t="s">
        <v>1752</v>
      </c>
      <c r="B1720" s="12">
        <v>41821</v>
      </c>
      <c r="C1720" s="4" t="s">
        <v>13</v>
      </c>
      <c r="D1720" s="4">
        <v>2.5</v>
      </c>
      <c r="E1720" s="4">
        <v>194</v>
      </c>
      <c r="F1720" s="5">
        <v>0.85416666666666663</v>
      </c>
      <c r="G1720" s="6">
        <v>275</v>
      </c>
      <c r="H1720" s="7">
        <v>45375</v>
      </c>
      <c r="I1720" s="7">
        <f>FlightsPivot[[#This Row],[Total Fare]]*10%</f>
        <v>4537.5</v>
      </c>
      <c r="J1720" s="7">
        <f>FlightsPivot[[#This Row],[Total Fare]]+FlightsPivot[[#This Row],[10% tax ]]</f>
        <v>49912.5</v>
      </c>
      <c r="K1720" s="4">
        <v>7</v>
      </c>
      <c r="L1720" s="4">
        <v>2014</v>
      </c>
      <c r="M1720" t="str">
        <f>INDEX(RoutesPivot[DepAirport],MATCH($C1720,RoutesPivot[[RouteID]:[RouteID]],0))</f>
        <v>ORD</v>
      </c>
      <c r="N1720" t="str">
        <f>INDEX(RoutesPivot[AirportID],MATCH($C1720,RoutesPivot[[RouteID]:[RouteID]],0))</f>
        <v>JFK</v>
      </c>
      <c r="O1720">
        <f>INDEX(RoutesPivot[Distance],MATCH($C1720,RoutesPivot[[RouteID]:[RouteID]],0))</f>
        <v>619</v>
      </c>
      <c r="P1720">
        <f>INDEX(RoutesPivot[ListPrice],MATCH($C1720,RoutesPivot[[RouteID]:[RouteID]],0))</f>
        <v>250</v>
      </c>
      <c r="Q1720" t="str">
        <f>INDEX(AirportPivot[AirportName],MATCH($N1720,AirportPivot[[AirportID]:[AirportID]],0))</f>
        <v>John F Kennedy International</v>
      </c>
      <c r="R1720">
        <f>INDEX(AirportPivot[Gates (number of available)],MATCH($N1720,AirportPivot[[AirportID]:[AirportID]],0))</f>
        <v>120</v>
      </c>
    </row>
    <row r="1721" spans="1:18" x14ac:dyDescent="0.25">
      <c r="A1721" s="3" t="s">
        <v>1753</v>
      </c>
      <c r="B1721" s="12">
        <v>41971</v>
      </c>
      <c r="C1721" s="4" t="s">
        <v>21</v>
      </c>
      <c r="D1721" s="4">
        <v>5.3</v>
      </c>
      <c r="E1721" s="4">
        <v>141</v>
      </c>
      <c r="F1721" s="5">
        <v>0.29166666666666669</v>
      </c>
      <c r="G1721" s="6">
        <v>187.5</v>
      </c>
      <c r="H1721" s="7">
        <v>34687.5</v>
      </c>
      <c r="I1721" s="7">
        <f>FlightsPivot[[#This Row],[Total Fare]]*10%</f>
        <v>3468.75</v>
      </c>
      <c r="J1721" s="7">
        <f>FlightsPivot[[#This Row],[Total Fare]]+FlightsPivot[[#This Row],[10% tax ]]</f>
        <v>38156.25</v>
      </c>
      <c r="K1721" s="4">
        <v>11</v>
      </c>
      <c r="L1721" s="4">
        <v>2014</v>
      </c>
      <c r="M1721" t="str">
        <f>INDEX(RoutesPivot[DepAirport],MATCH($C1721,RoutesPivot[[RouteID]:[RouteID]],0))</f>
        <v>ORD</v>
      </c>
      <c r="N1721" t="str">
        <f>INDEX(RoutesPivot[AirportID],MATCH($C1721,RoutesPivot[[RouteID]:[RouteID]],0))</f>
        <v>CLT</v>
      </c>
      <c r="O1721">
        <f>INDEX(RoutesPivot[Distance],MATCH($C1721,RoutesPivot[[RouteID]:[RouteID]],0))</f>
        <v>700</v>
      </c>
      <c r="P1721">
        <f>INDEX(RoutesPivot[ListPrice],MATCH($C1721,RoutesPivot[[RouteID]:[RouteID]],0))</f>
        <v>125</v>
      </c>
      <c r="Q1721" t="str">
        <f>INDEX(AirportPivot[AirportName],MATCH($N1721,AirportPivot[[AirportID]:[AirportID]],0))</f>
        <v>Charlotte/Douglas International</v>
      </c>
      <c r="R1721">
        <f>INDEX(AirportPivot[Gates (number of available)],MATCH($N1721,AirportPivot[[AirportID]:[AirportID]],0))</f>
        <v>65</v>
      </c>
    </row>
    <row r="1722" spans="1:18" x14ac:dyDescent="0.25">
      <c r="A1722" s="3" t="s">
        <v>1754</v>
      </c>
      <c r="B1722" s="12">
        <v>42284</v>
      </c>
      <c r="C1722" s="4" t="s">
        <v>23</v>
      </c>
      <c r="D1722" s="4">
        <v>1.5</v>
      </c>
      <c r="E1722" s="4">
        <v>172</v>
      </c>
      <c r="F1722" s="5">
        <v>0.58333333333333337</v>
      </c>
      <c r="G1722" s="6">
        <v>300</v>
      </c>
      <c r="H1722" s="7">
        <v>49500</v>
      </c>
      <c r="I1722" s="7">
        <f>FlightsPivot[[#This Row],[Total Fare]]*10%</f>
        <v>4950</v>
      </c>
      <c r="J1722" s="7">
        <f>FlightsPivot[[#This Row],[Total Fare]]+FlightsPivot[[#This Row],[10% tax ]]</f>
        <v>54450</v>
      </c>
      <c r="K1722" s="4">
        <v>10</v>
      </c>
      <c r="L1722" s="4">
        <v>2015</v>
      </c>
      <c r="M1722" t="str">
        <f>INDEX(RoutesPivot[DepAirport],MATCH($C1722,RoutesPivot[[RouteID]:[RouteID]],0))</f>
        <v>ORD</v>
      </c>
      <c r="N1722" t="str">
        <f>INDEX(RoutesPivot[AirportID],MATCH($C1722,RoutesPivot[[RouteID]:[RouteID]],0))</f>
        <v>DEN</v>
      </c>
      <c r="O1722">
        <f>INDEX(RoutesPivot[Distance],MATCH($C1722,RoutesPivot[[RouteID]:[RouteID]],0))</f>
        <v>800</v>
      </c>
      <c r="P1722">
        <f>INDEX(RoutesPivot[ListPrice],MATCH($C1722,RoutesPivot[[RouteID]:[RouteID]],0))</f>
        <v>300</v>
      </c>
      <c r="Q1722" t="str">
        <f>INDEX(AirportPivot[AirportName],MATCH($N1722,AirportPivot[[AirportID]:[AirportID]],0))</f>
        <v>Denver International</v>
      </c>
      <c r="R1722">
        <f>INDEX(AirportPivot[Gates (number of available)],MATCH($N1722,AirportPivot[[AirportID]:[AirportID]],0))</f>
        <v>75</v>
      </c>
    </row>
    <row r="1723" spans="1:18" x14ac:dyDescent="0.25">
      <c r="A1723" s="3" t="s">
        <v>1755</v>
      </c>
      <c r="B1723" s="12">
        <v>42248</v>
      </c>
      <c r="C1723" s="4" t="s">
        <v>17</v>
      </c>
      <c r="D1723" s="4">
        <v>3</v>
      </c>
      <c r="E1723" s="4">
        <v>97</v>
      </c>
      <c r="F1723" s="5">
        <v>0.58333333333333337</v>
      </c>
      <c r="G1723" s="6">
        <v>350</v>
      </c>
      <c r="H1723" s="7">
        <v>64750</v>
      </c>
      <c r="I1723" s="7">
        <f>FlightsPivot[[#This Row],[Total Fare]]*10%</f>
        <v>6475</v>
      </c>
      <c r="J1723" s="7">
        <f>FlightsPivot[[#This Row],[Total Fare]]+FlightsPivot[[#This Row],[10% tax ]]</f>
        <v>71225</v>
      </c>
      <c r="K1723" s="4">
        <v>9</v>
      </c>
      <c r="L1723" s="4">
        <v>2015</v>
      </c>
      <c r="M1723" t="str">
        <f>INDEX(RoutesPivot[DepAirport],MATCH($C1723,RoutesPivot[[RouteID]:[RouteID]],0))</f>
        <v>ORD</v>
      </c>
      <c r="N1723" t="str">
        <f>INDEX(RoutesPivot[AirportID],MATCH($C1723,RoutesPivot[[RouteID]:[RouteID]],0))</f>
        <v>LAX</v>
      </c>
      <c r="O1723">
        <f>INDEX(RoutesPivot[Distance],MATCH($C1723,RoutesPivot[[RouteID]:[RouteID]],0))</f>
        <v>1518</v>
      </c>
      <c r="P1723">
        <f>INDEX(RoutesPivot[ListPrice],MATCH($C1723,RoutesPivot[[RouteID]:[RouteID]],0))</f>
        <v>350</v>
      </c>
      <c r="Q1723" t="str">
        <f>INDEX(AirportPivot[AirportName],MATCH($N1723,AirportPivot[[AirportID]:[AirportID]],0))</f>
        <v>Los Angeles International</v>
      </c>
      <c r="R1723">
        <f>INDEX(AirportPivot[Gates (number of available)],MATCH($N1723,AirportPivot[[AirportID]:[AirportID]],0))</f>
        <v>86</v>
      </c>
    </row>
    <row r="1724" spans="1:18" x14ac:dyDescent="0.25">
      <c r="A1724" s="3" t="s">
        <v>1756</v>
      </c>
      <c r="B1724" s="12">
        <v>41882</v>
      </c>
      <c r="C1724" s="4" t="s">
        <v>19</v>
      </c>
      <c r="D1724" s="4">
        <v>1.9</v>
      </c>
      <c r="E1724" s="4">
        <v>91</v>
      </c>
      <c r="F1724" s="5">
        <v>0.64583333333333337</v>
      </c>
      <c r="G1724" s="6">
        <v>220</v>
      </c>
      <c r="H1724" s="7">
        <v>40700</v>
      </c>
      <c r="I1724" s="7">
        <f>FlightsPivot[[#This Row],[Total Fare]]*10%</f>
        <v>4070</v>
      </c>
      <c r="J1724" s="7">
        <f>FlightsPivot[[#This Row],[Total Fare]]+FlightsPivot[[#This Row],[10% tax ]]</f>
        <v>44770</v>
      </c>
      <c r="K1724" s="4">
        <v>8</v>
      </c>
      <c r="L1724" s="4">
        <v>2014</v>
      </c>
      <c r="M1724" t="str">
        <f>INDEX(RoutesPivot[DepAirport],MATCH($C1724,RoutesPivot[[RouteID]:[RouteID]],0))</f>
        <v>ORD</v>
      </c>
      <c r="N1724" t="str">
        <f>INDEX(RoutesPivot[AirportID],MATCH($C1724,RoutesPivot[[RouteID]:[RouteID]],0))</f>
        <v>IAH</v>
      </c>
      <c r="O1724">
        <f>INDEX(RoutesPivot[Distance],MATCH($C1724,RoutesPivot[[RouteID]:[RouteID]],0))</f>
        <v>800</v>
      </c>
      <c r="P1724">
        <f>INDEX(RoutesPivot[ListPrice],MATCH($C1724,RoutesPivot[[RouteID]:[RouteID]],0))</f>
        <v>200</v>
      </c>
      <c r="Q1724" t="str">
        <f>INDEX(AirportPivot[AirportName],MATCH($N1724,AirportPivot[[AirportID]:[AirportID]],0))</f>
        <v>George Bush Intercontinental/Houston</v>
      </c>
      <c r="R1724">
        <f>INDEX(AirportPivot[Gates (number of available)],MATCH($N1724,AirportPivot[[AirportID]:[AirportID]],0))</f>
        <v>80</v>
      </c>
    </row>
    <row r="1725" spans="1:18" x14ac:dyDescent="0.25">
      <c r="A1725" s="3" t="s">
        <v>1757</v>
      </c>
      <c r="B1725" s="12">
        <v>42360</v>
      </c>
      <c r="C1725" s="4" t="s">
        <v>37</v>
      </c>
      <c r="D1725" s="4">
        <v>4.4000000000000004</v>
      </c>
      <c r="E1725" s="4">
        <v>19</v>
      </c>
      <c r="F1725" s="5">
        <v>0.3125</v>
      </c>
      <c r="G1725" s="6">
        <v>490</v>
      </c>
      <c r="H1725" s="7">
        <v>90650</v>
      </c>
      <c r="I1725" s="7">
        <f>FlightsPivot[[#This Row],[Total Fare]]*10%</f>
        <v>9065</v>
      </c>
      <c r="J1725" s="7">
        <f>FlightsPivot[[#This Row],[Total Fare]]+FlightsPivot[[#This Row],[10% tax ]]</f>
        <v>99715</v>
      </c>
      <c r="K1725" s="4">
        <v>12</v>
      </c>
      <c r="L1725" s="4">
        <v>2015</v>
      </c>
      <c r="M1725" t="str">
        <f>INDEX(RoutesPivot[DepAirport],MATCH($C1725,RoutesPivot[[RouteID]:[RouteID]],0))</f>
        <v>ORD</v>
      </c>
      <c r="N1725" t="str">
        <f>INDEX(RoutesPivot[AirportID],MATCH($C1725,RoutesPivot[[RouteID]:[RouteID]],0))</f>
        <v>SEA</v>
      </c>
      <c r="O1725">
        <f>INDEX(RoutesPivot[Distance],MATCH($C1725,RoutesPivot[[RouteID]:[RouteID]],0))</f>
        <v>1500</v>
      </c>
      <c r="P1725">
        <f>INDEX(RoutesPivot[ListPrice],MATCH($C1725,RoutesPivot[[RouteID]:[RouteID]],0))</f>
        <v>350</v>
      </c>
      <c r="Q1725" t="str">
        <f>INDEX(AirportPivot[AirportName],MATCH($N1725,AirportPivot[[AirportID]:[AirportID]],0))</f>
        <v>Seattle-Tacoma International</v>
      </c>
      <c r="R1725">
        <f>INDEX(AirportPivot[Gates (number of available)],MATCH($N1725,AirportPivot[[AirportID]:[AirportID]],0))</f>
        <v>58</v>
      </c>
    </row>
    <row r="1726" spans="1:18" x14ac:dyDescent="0.25">
      <c r="A1726" s="3" t="s">
        <v>1758</v>
      </c>
      <c r="B1726" s="12">
        <v>42208</v>
      </c>
      <c r="C1726" s="4" t="s">
        <v>13</v>
      </c>
      <c r="D1726" s="4">
        <v>2.2000000000000002</v>
      </c>
      <c r="E1726" s="4">
        <v>191</v>
      </c>
      <c r="F1726" s="5">
        <v>0.39583333333333331</v>
      </c>
      <c r="G1726" s="6">
        <v>275</v>
      </c>
      <c r="H1726" s="7">
        <v>45375</v>
      </c>
      <c r="I1726" s="7">
        <f>FlightsPivot[[#This Row],[Total Fare]]*10%</f>
        <v>4537.5</v>
      </c>
      <c r="J1726" s="7">
        <f>FlightsPivot[[#This Row],[Total Fare]]+FlightsPivot[[#This Row],[10% tax ]]</f>
        <v>49912.5</v>
      </c>
      <c r="K1726" s="4">
        <v>7</v>
      </c>
      <c r="L1726" s="4">
        <v>2015</v>
      </c>
      <c r="M1726" t="str">
        <f>INDEX(RoutesPivot[DepAirport],MATCH($C1726,RoutesPivot[[RouteID]:[RouteID]],0))</f>
        <v>ORD</v>
      </c>
      <c r="N1726" t="str">
        <f>INDEX(RoutesPivot[AirportID],MATCH($C1726,RoutesPivot[[RouteID]:[RouteID]],0))</f>
        <v>JFK</v>
      </c>
      <c r="O1726">
        <f>INDEX(RoutesPivot[Distance],MATCH($C1726,RoutesPivot[[RouteID]:[RouteID]],0))</f>
        <v>619</v>
      </c>
      <c r="P1726">
        <f>INDEX(RoutesPivot[ListPrice],MATCH($C1726,RoutesPivot[[RouteID]:[RouteID]],0))</f>
        <v>250</v>
      </c>
      <c r="Q1726" t="str">
        <f>INDEX(AirportPivot[AirportName],MATCH($N1726,AirportPivot[[AirportID]:[AirportID]],0))</f>
        <v>John F Kennedy International</v>
      </c>
      <c r="R1726">
        <f>INDEX(AirportPivot[Gates (number of available)],MATCH($N1726,AirportPivot[[AirportID]:[AirportID]],0))</f>
        <v>120</v>
      </c>
    </row>
    <row r="1727" spans="1:18" x14ac:dyDescent="0.25">
      <c r="A1727" s="3" t="s">
        <v>1759</v>
      </c>
      <c r="B1727" s="12">
        <v>42332</v>
      </c>
      <c r="C1727" s="4" t="s">
        <v>98</v>
      </c>
      <c r="D1727" s="4">
        <v>6.7</v>
      </c>
      <c r="E1727" s="4">
        <v>45</v>
      </c>
      <c r="F1727" s="5">
        <v>0.79166666666666663</v>
      </c>
      <c r="G1727" s="6">
        <v>412.5</v>
      </c>
      <c r="H1727" s="7">
        <v>68062.5</v>
      </c>
      <c r="I1727" s="7">
        <f>FlightsPivot[[#This Row],[Total Fare]]*10%</f>
        <v>6806.25</v>
      </c>
      <c r="J1727" s="7">
        <f>FlightsPivot[[#This Row],[Total Fare]]+FlightsPivot[[#This Row],[10% tax ]]</f>
        <v>74868.75</v>
      </c>
      <c r="K1727" s="4">
        <v>11</v>
      </c>
      <c r="L1727" s="4">
        <v>2015</v>
      </c>
      <c r="M1727" t="str">
        <f>INDEX(RoutesPivot[DepAirport],MATCH($C1727,RoutesPivot[[RouteID]:[RouteID]],0))</f>
        <v>ORD</v>
      </c>
      <c r="N1727" t="str">
        <f>INDEX(RoutesPivot[AirportID],MATCH($C1727,RoutesPivot[[RouteID]:[RouteID]],0))</f>
        <v>PHL</v>
      </c>
      <c r="O1727">
        <f>INDEX(RoutesPivot[Distance],MATCH($C1727,RoutesPivot[[RouteID]:[RouteID]],0))</f>
        <v>580</v>
      </c>
      <c r="P1727">
        <f>INDEX(RoutesPivot[ListPrice],MATCH($C1727,RoutesPivot[[RouteID]:[RouteID]],0))</f>
        <v>275</v>
      </c>
      <c r="Q1727" t="str">
        <f>INDEX(AirportPivot[AirportName],MATCH($N1727,AirportPivot[[AirportID]:[AirportID]],0))</f>
        <v>Philadelphia International</v>
      </c>
      <c r="R1727">
        <f>INDEX(AirportPivot[Gates (number of available)],MATCH($N1727,AirportPivot[[AirportID]:[AirportID]],0))</f>
        <v>89</v>
      </c>
    </row>
    <row r="1728" spans="1:18" x14ac:dyDescent="0.25">
      <c r="A1728" s="3" t="s">
        <v>1760</v>
      </c>
      <c r="B1728" s="12">
        <v>41791</v>
      </c>
      <c r="C1728" s="4" t="s">
        <v>80</v>
      </c>
      <c r="D1728" s="4">
        <v>2.2000000000000002</v>
      </c>
      <c r="E1728" s="4">
        <v>52</v>
      </c>
      <c r="F1728" s="5">
        <v>0.33333333333333331</v>
      </c>
      <c r="G1728" s="6">
        <v>330</v>
      </c>
      <c r="H1728" s="7">
        <v>54450</v>
      </c>
      <c r="I1728" s="7">
        <f>FlightsPivot[[#This Row],[Total Fare]]*10%</f>
        <v>5445</v>
      </c>
      <c r="J1728" s="7">
        <f>FlightsPivot[[#This Row],[Total Fare]]+FlightsPivot[[#This Row],[10% tax ]]</f>
        <v>59895</v>
      </c>
      <c r="K1728" s="4">
        <v>6</v>
      </c>
      <c r="L1728" s="4">
        <v>2014</v>
      </c>
      <c r="M1728" t="str">
        <f>INDEX(RoutesPivot[DepAirport],MATCH($C1728,RoutesPivot[[RouteID]:[RouteID]],0))</f>
        <v>ORD</v>
      </c>
      <c r="N1728" t="str">
        <f>INDEX(RoutesPivot[AirportID],MATCH($C1728,RoutesPivot[[RouteID]:[RouteID]],0))</f>
        <v>MIA</v>
      </c>
      <c r="O1728">
        <f>INDEX(RoutesPivot[Distance],MATCH($C1728,RoutesPivot[[RouteID]:[RouteID]],0))</f>
        <v>1000</v>
      </c>
      <c r="P1728">
        <f>INDEX(RoutesPivot[ListPrice],MATCH($C1728,RoutesPivot[[RouteID]:[RouteID]],0))</f>
        <v>300</v>
      </c>
      <c r="Q1728" t="str">
        <f>INDEX(AirportPivot[AirportName],MATCH($N1728,AirportPivot[[AirportID]:[AirportID]],0))</f>
        <v>Miami International</v>
      </c>
      <c r="R1728">
        <f>INDEX(AirportPivot[Gates (number of available)],MATCH($N1728,AirportPivot[[AirportID]:[AirportID]],0))</f>
        <v>80</v>
      </c>
    </row>
    <row r="1729" spans="1:18" x14ac:dyDescent="0.25">
      <c r="A1729" s="3" t="s">
        <v>1761</v>
      </c>
      <c r="B1729" s="12">
        <v>42232</v>
      </c>
      <c r="C1729" s="4" t="s">
        <v>17</v>
      </c>
      <c r="D1729" s="4">
        <v>3.3</v>
      </c>
      <c r="E1729" s="4">
        <v>2</v>
      </c>
      <c r="F1729" s="5">
        <v>0.29166666666666669</v>
      </c>
      <c r="G1729" s="6">
        <v>385</v>
      </c>
      <c r="H1729" s="7">
        <v>71225</v>
      </c>
      <c r="I1729" s="7">
        <f>FlightsPivot[[#This Row],[Total Fare]]*10%</f>
        <v>7122.5</v>
      </c>
      <c r="J1729" s="7">
        <f>FlightsPivot[[#This Row],[Total Fare]]+FlightsPivot[[#This Row],[10% tax ]]</f>
        <v>78347.5</v>
      </c>
      <c r="K1729" s="4">
        <v>8</v>
      </c>
      <c r="L1729" s="4">
        <v>2015</v>
      </c>
      <c r="M1729" t="str">
        <f>INDEX(RoutesPivot[DepAirport],MATCH($C1729,RoutesPivot[[RouteID]:[RouteID]],0))</f>
        <v>ORD</v>
      </c>
      <c r="N1729" t="str">
        <f>INDEX(RoutesPivot[AirportID],MATCH($C1729,RoutesPivot[[RouteID]:[RouteID]],0))</f>
        <v>LAX</v>
      </c>
      <c r="O1729">
        <f>INDEX(RoutesPivot[Distance],MATCH($C1729,RoutesPivot[[RouteID]:[RouteID]],0))</f>
        <v>1518</v>
      </c>
      <c r="P1729">
        <f>INDEX(RoutesPivot[ListPrice],MATCH($C1729,RoutesPivot[[RouteID]:[RouteID]],0))</f>
        <v>350</v>
      </c>
      <c r="Q1729" t="str">
        <f>INDEX(AirportPivot[AirportName],MATCH($N1729,AirportPivot[[AirportID]:[AirportID]],0))</f>
        <v>Los Angeles International</v>
      </c>
      <c r="R1729">
        <f>INDEX(AirportPivot[Gates (number of available)],MATCH($N1729,AirportPivot[[AirportID]:[AirportID]],0))</f>
        <v>86</v>
      </c>
    </row>
    <row r="1730" spans="1:18" x14ac:dyDescent="0.25">
      <c r="A1730" s="3" t="s">
        <v>1762</v>
      </c>
      <c r="B1730" s="12">
        <v>41969</v>
      </c>
      <c r="C1730" s="4" t="s">
        <v>21</v>
      </c>
      <c r="D1730" s="4">
        <v>4.5</v>
      </c>
      <c r="E1730" s="4">
        <v>178</v>
      </c>
      <c r="F1730" s="5">
        <v>0.875</v>
      </c>
      <c r="G1730" s="6">
        <v>187.5</v>
      </c>
      <c r="H1730" s="7">
        <v>30937.5</v>
      </c>
      <c r="I1730" s="7">
        <f>FlightsPivot[[#This Row],[Total Fare]]*10%</f>
        <v>3093.75</v>
      </c>
      <c r="J1730" s="7">
        <f>FlightsPivot[[#This Row],[Total Fare]]+FlightsPivot[[#This Row],[10% tax ]]</f>
        <v>34031.25</v>
      </c>
      <c r="K1730" s="4">
        <v>11</v>
      </c>
      <c r="L1730" s="4">
        <v>2014</v>
      </c>
      <c r="M1730" t="str">
        <f>INDEX(RoutesPivot[DepAirport],MATCH($C1730,RoutesPivot[[RouteID]:[RouteID]],0))</f>
        <v>ORD</v>
      </c>
      <c r="N1730" t="str">
        <f>INDEX(RoutesPivot[AirportID],MATCH($C1730,RoutesPivot[[RouteID]:[RouteID]],0))</f>
        <v>CLT</v>
      </c>
      <c r="O1730">
        <f>INDEX(RoutesPivot[Distance],MATCH($C1730,RoutesPivot[[RouteID]:[RouteID]],0))</f>
        <v>700</v>
      </c>
      <c r="P1730">
        <f>INDEX(RoutesPivot[ListPrice],MATCH($C1730,RoutesPivot[[RouteID]:[RouteID]],0))</f>
        <v>125</v>
      </c>
      <c r="Q1730" t="str">
        <f>INDEX(AirportPivot[AirportName],MATCH($N1730,AirportPivot[[AirportID]:[AirportID]],0))</f>
        <v>Charlotte/Douglas International</v>
      </c>
      <c r="R1730">
        <f>INDEX(AirportPivot[Gates (number of available)],MATCH($N1730,AirportPivot[[AirportID]:[AirportID]],0))</f>
        <v>65</v>
      </c>
    </row>
    <row r="1731" spans="1:18" x14ac:dyDescent="0.25">
      <c r="A1731" s="3" t="s">
        <v>1763</v>
      </c>
      <c r="B1731" s="12">
        <v>41655</v>
      </c>
      <c r="C1731" s="4" t="s">
        <v>30</v>
      </c>
      <c r="D1731" s="4">
        <v>2.8</v>
      </c>
      <c r="E1731" s="4">
        <v>167</v>
      </c>
      <c r="F1731" s="5">
        <v>0.70833333333333337</v>
      </c>
      <c r="G1731" s="6">
        <v>250</v>
      </c>
      <c r="H1731" s="7">
        <v>41250</v>
      </c>
      <c r="I1731" s="7">
        <f>FlightsPivot[[#This Row],[Total Fare]]*10%</f>
        <v>4125</v>
      </c>
      <c r="J1731" s="7">
        <f>FlightsPivot[[#This Row],[Total Fare]]+FlightsPivot[[#This Row],[10% tax ]]</f>
        <v>45375</v>
      </c>
      <c r="K1731" s="4">
        <v>1</v>
      </c>
      <c r="L1731" s="4">
        <v>2014</v>
      </c>
      <c r="M1731" t="str">
        <f>INDEX(RoutesPivot[DepAirport],MATCH($C1731,RoutesPivot[[RouteID]:[RouteID]],0))</f>
        <v>ORD</v>
      </c>
      <c r="N1731" t="str">
        <f>INDEX(RoutesPivot[AirportID],MATCH($C1731,RoutesPivot[[RouteID]:[RouteID]],0))</f>
        <v>MCO</v>
      </c>
      <c r="O1731">
        <f>INDEX(RoutesPivot[Distance],MATCH($C1731,RoutesPivot[[RouteID]:[RouteID]],0))</f>
        <v>850</v>
      </c>
      <c r="P1731">
        <f>INDEX(RoutesPivot[ListPrice],MATCH($C1731,RoutesPivot[[RouteID]:[RouteID]],0))</f>
        <v>250</v>
      </c>
      <c r="Q1731" t="str">
        <f>INDEX(AirportPivot[AirportName],MATCH($N1731,AirportPivot[[AirportID]:[AirportID]],0))</f>
        <v>Orlando International</v>
      </c>
      <c r="R1731">
        <f>INDEX(AirportPivot[Gates (number of available)],MATCH($N1731,AirportPivot[[AirportID]:[AirportID]],0))</f>
        <v>67</v>
      </c>
    </row>
    <row r="1732" spans="1:18" x14ac:dyDescent="0.25">
      <c r="A1732" s="3" t="s">
        <v>1764</v>
      </c>
      <c r="B1732" s="12">
        <v>42126</v>
      </c>
      <c r="C1732" s="4" t="s">
        <v>19</v>
      </c>
      <c r="D1732" s="4">
        <v>1.6</v>
      </c>
      <c r="E1732" s="4">
        <v>145</v>
      </c>
      <c r="F1732" s="5">
        <v>0.66666666666666663</v>
      </c>
      <c r="G1732" s="6">
        <v>200</v>
      </c>
      <c r="H1732" s="7">
        <v>37000</v>
      </c>
      <c r="I1732" s="7">
        <f>FlightsPivot[[#This Row],[Total Fare]]*10%</f>
        <v>3700</v>
      </c>
      <c r="J1732" s="7">
        <f>FlightsPivot[[#This Row],[Total Fare]]+FlightsPivot[[#This Row],[10% tax ]]</f>
        <v>40700</v>
      </c>
      <c r="K1732" s="4">
        <v>5</v>
      </c>
      <c r="L1732" s="4">
        <v>2015</v>
      </c>
      <c r="M1732" t="str">
        <f>INDEX(RoutesPivot[DepAirport],MATCH($C1732,RoutesPivot[[RouteID]:[RouteID]],0))</f>
        <v>ORD</v>
      </c>
      <c r="N1732" t="str">
        <f>INDEX(RoutesPivot[AirportID],MATCH($C1732,RoutesPivot[[RouteID]:[RouteID]],0))</f>
        <v>IAH</v>
      </c>
      <c r="O1732">
        <f>INDEX(RoutesPivot[Distance],MATCH($C1732,RoutesPivot[[RouteID]:[RouteID]],0))</f>
        <v>800</v>
      </c>
      <c r="P1732">
        <f>INDEX(RoutesPivot[ListPrice],MATCH($C1732,RoutesPivot[[RouteID]:[RouteID]],0))</f>
        <v>200</v>
      </c>
      <c r="Q1732" t="str">
        <f>INDEX(AirportPivot[AirportName],MATCH($N1732,AirportPivot[[AirportID]:[AirportID]],0))</f>
        <v>George Bush Intercontinental/Houston</v>
      </c>
      <c r="R1732">
        <f>INDEX(AirportPivot[Gates (number of available)],MATCH($N1732,AirportPivot[[AirportID]:[AirportID]],0))</f>
        <v>80</v>
      </c>
    </row>
    <row r="1733" spans="1:18" x14ac:dyDescent="0.25">
      <c r="A1733" s="3" t="s">
        <v>1765</v>
      </c>
      <c r="B1733" s="12">
        <v>41647</v>
      </c>
      <c r="C1733" s="4" t="s">
        <v>50</v>
      </c>
      <c r="D1733" s="4">
        <v>1.9</v>
      </c>
      <c r="E1733" s="4">
        <v>150</v>
      </c>
      <c r="F1733" s="5">
        <v>0.33333333333333331</v>
      </c>
      <c r="G1733" s="6">
        <v>275</v>
      </c>
      <c r="H1733" s="7">
        <v>50875</v>
      </c>
      <c r="I1733" s="7">
        <f>FlightsPivot[[#This Row],[Total Fare]]*10%</f>
        <v>5087.5</v>
      </c>
      <c r="J1733" s="7">
        <f>FlightsPivot[[#This Row],[Total Fare]]+FlightsPivot[[#This Row],[10% tax ]]</f>
        <v>55962.5</v>
      </c>
      <c r="K1733" s="4">
        <v>1</v>
      </c>
      <c r="L1733" s="4">
        <v>2014</v>
      </c>
      <c r="M1733" t="str">
        <f>INDEX(RoutesPivot[DepAirport],MATCH($C1733,RoutesPivot[[RouteID]:[RouteID]],0))</f>
        <v>ORD</v>
      </c>
      <c r="N1733" t="str">
        <f>INDEX(RoutesPivot[AirportID],MATCH($C1733,RoutesPivot[[RouteID]:[RouteID]],0))</f>
        <v>LGA</v>
      </c>
      <c r="O1733">
        <f>INDEX(RoutesPivot[Distance],MATCH($C1733,RoutesPivot[[RouteID]:[RouteID]],0))</f>
        <v>610</v>
      </c>
      <c r="P1733">
        <f>INDEX(RoutesPivot[ListPrice],MATCH($C1733,RoutesPivot[[RouteID]:[RouteID]],0))</f>
        <v>275</v>
      </c>
      <c r="Q1733" t="str">
        <f>INDEX(AirportPivot[AirportName],MATCH($N1733,AirportPivot[[AirportID]:[AirportID]],0))</f>
        <v>Laguardia</v>
      </c>
      <c r="R1733">
        <f>INDEX(AirportPivot[Gates (number of available)],MATCH($N1733,AirportPivot[[AirportID]:[AirportID]],0))</f>
        <v>66</v>
      </c>
    </row>
    <row r="1734" spans="1:18" x14ac:dyDescent="0.25">
      <c r="A1734" s="3" t="s">
        <v>1766</v>
      </c>
      <c r="B1734" s="12">
        <v>42367</v>
      </c>
      <c r="C1734" s="4" t="s">
        <v>23</v>
      </c>
      <c r="D1734" s="4">
        <v>1.9</v>
      </c>
      <c r="E1734" s="4">
        <v>156</v>
      </c>
      <c r="F1734" s="5">
        <v>0.52083333333333337</v>
      </c>
      <c r="G1734" s="6">
        <v>300</v>
      </c>
      <c r="H1734" s="7">
        <v>49500</v>
      </c>
      <c r="I1734" s="7">
        <f>FlightsPivot[[#This Row],[Total Fare]]*10%</f>
        <v>4950</v>
      </c>
      <c r="J1734" s="7">
        <f>FlightsPivot[[#This Row],[Total Fare]]+FlightsPivot[[#This Row],[10% tax ]]</f>
        <v>54450</v>
      </c>
      <c r="K1734" s="4">
        <v>12</v>
      </c>
      <c r="L1734" s="4">
        <v>2015</v>
      </c>
      <c r="M1734" t="str">
        <f>INDEX(RoutesPivot[DepAirport],MATCH($C1734,RoutesPivot[[RouteID]:[RouteID]],0))</f>
        <v>ORD</v>
      </c>
      <c r="N1734" t="str">
        <f>INDEX(RoutesPivot[AirportID],MATCH($C1734,RoutesPivot[[RouteID]:[RouteID]],0))</f>
        <v>DEN</v>
      </c>
      <c r="O1734">
        <f>INDEX(RoutesPivot[Distance],MATCH($C1734,RoutesPivot[[RouteID]:[RouteID]],0))</f>
        <v>800</v>
      </c>
      <c r="P1734">
        <f>INDEX(RoutesPivot[ListPrice],MATCH($C1734,RoutesPivot[[RouteID]:[RouteID]],0))</f>
        <v>300</v>
      </c>
      <c r="Q1734" t="str">
        <f>INDEX(AirportPivot[AirportName],MATCH($N1734,AirportPivot[[AirportID]:[AirportID]],0))</f>
        <v>Denver International</v>
      </c>
      <c r="R1734">
        <f>INDEX(AirportPivot[Gates (number of available)],MATCH($N1734,AirportPivot[[AirportID]:[AirportID]],0))</f>
        <v>75</v>
      </c>
    </row>
    <row r="1735" spans="1:18" x14ac:dyDescent="0.25">
      <c r="A1735" s="3" t="s">
        <v>1767</v>
      </c>
      <c r="B1735" s="12">
        <v>41825</v>
      </c>
      <c r="C1735" s="4" t="s">
        <v>47</v>
      </c>
      <c r="D1735" s="4">
        <v>1.2</v>
      </c>
      <c r="E1735" s="4">
        <v>13</v>
      </c>
      <c r="F1735" s="5">
        <v>0.83333333333333337</v>
      </c>
      <c r="G1735" s="6">
        <v>275</v>
      </c>
      <c r="H1735" s="7">
        <v>50875</v>
      </c>
      <c r="I1735" s="7">
        <f>FlightsPivot[[#This Row],[Total Fare]]*10%</f>
        <v>5087.5</v>
      </c>
      <c r="J1735" s="7">
        <f>FlightsPivot[[#This Row],[Total Fare]]+FlightsPivot[[#This Row],[10% tax ]]</f>
        <v>55962.5</v>
      </c>
      <c r="K1735" s="4">
        <v>7</v>
      </c>
      <c r="L1735" s="4">
        <v>2014</v>
      </c>
      <c r="M1735" t="str">
        <f>INDEX(RoutesPivot[DepAirport],MATCH($C1735,RoutesPivot[[RouteID]:[RouteID]],0))</f>
        <v>ORD</v>
      </c>
      <c r="N1735" t="str">
        <f>INDEX(RoutesPivot[AirportID],MATCH($C1735,RoutesPivot[[RouteID]:[RouteID]],0))</f>
        <v>PHX</v>
      </c>
      <c r="O1735">
        <f>INDEX(RoutesPivot[Distance],MATCH($C1735,RoutesPivot[[RouteID]:[RouteID]],0))</f>
        <v>1200</v>
      </c>
      <c r="P1735">
        <f>INDEX(RoutesPivot[ListPrice],MATCH($C1735,RoutesPivot[[RouteID]:[RouteID]],0))</f>
        <v>250</v>
      </c>
      <c r="Q1735" t="str">
        <f>INDEX(AirportPivot[AirportName],MATCH($N1735,AirportPivot[[AirportID]:[AirportID]],0))</f>
        <v>Phoenix Sky Harbor International</v>
      </c>
      <c r="R1735">
        <f>INDEX(AirportPivot[Gates (number of available)],MATCH($N1735,AirportPivot[[AirportID]:[AirportID]],0))</f>
        <v>60</v>
      </c>
    </row>
    <row r="1736" spans="1:18" x14ac:dyDescent="0.25">
      <c r="A1736" s="3" t="s">
        <v>1768</v>
      </c>
      <c r="B1736" s="12">
        <v>42025</v>
      </c>
      <c r="C1736" s="4" t="s">
        <v>47</v>
      </c>
      <c r="D1736" s="4">
        <v>1.8</v>
      </c>
      <c r="E1736" s="4">
        <v>97</v>
      </c>
      <c r="F1736" s="5">
        <v>0.60416666666666663</v>
      </c>
      <c r="G1736" s="6">
        <v>250</v>
      </c>
      <c r="H1736" s="7">
        <v>46250</v>
      </c>
      <c r="I1736" s="7">
        <f>FlightsPivot[[#This Row],[Total Fare]]*10%</f>
        <v>4625</v>
      </c>
      <c r="J1736" s="7">
        <f>FlightsPivot[[#This Row],[Total Fare]]+FlightsPivot[[#This Row],[10% tax ]]</f>
        <v>50875</v>
      </c>
      <c r="K1736" s="4">
        <v>1</v>
      </c>
      <c r="L1736" s="4">
        <v>2015</v>
      </c>
      <c r="M1736" t="str">
        <f>INDEX(RoutesPivot[DepAirport],MATCH($C1736,RoutesPivot[[RouteID]:[RouteID]],0))</f>
        <v>ORD</v>
      </c>
      <c r="N1736" t="str">
        <f>INDEX(RoutesPivot[AirportID],MATCH($C1736,RoutesPivot[[RouteID]:[RouteID]],0))</f>
        <v>PHX</v>
      </c>
      <c r="O1736">
        <f>INDEX(RoutesPivot[Distance],MATCH($C1736,RoutesPivot[[RouteID]:[RouteID]],0))</f>
        <v>1200</v>
      </c>
      <c r="P1736">
        <f>INDEX(RoutesPivot[ListPrice],MATCH($C1736,RoutesPivot[[RouteID]:[RouteID]],0))</f>
        <v>250</v>
      </c>
      <c r="Q1736" t="str">
        <f>INDEX(AirportPivot[AirportName],MATCH($N1736,AirportPivot[[AirportID]:[AirportID]],0))</f>
        <v>Phoenix Sky Harbor International</v>
      </c>
      <c r="R1736">
        <f>INDEX(AirportPivot[Gates (number of available)],MATCH($N1736,AirportPivot[[AirportID]:[AirportID]],0))</f>
        <v>60</v>
      </c>
    </row>
    <row r="1737" spans="1:18" x14ac:dyDescent="0.25">
      <c r="A1737" s="3" t="s">
        <v>1769</v>
      </c>
      <c r="B1737" s="12">
        <v>42119</v>
      </c>
      <c r="C1737" s="4" t="s">
        <v>15</v>
      </c>
      <c r="D1737" s="4">
        <v>1.7</v>
      </c>
      <c r="E1737" s="4">
        <v>203</v>
      </c>
      <c r="F1737" s="5">
        <v>0.6875</v>
      </c>
      <c r="G1737" s="6">
        <v>225</v>
      </c>
      <c r="H1737" s="7">
        <v>37125</v>
      </c>
      <c r="I1737" s="7">
        <f>FlightsPivot[[#This Row],[Total Fare]]*10%</f>
        <v>3712.5</v>
      </c>
      <c r="J1737" s="7">
        <f>FlightsPivot[[#This Row],[Total Fare]]+FlightsPivot[[#This Row],[10% tax ]]</f>
        <v>40837.5</v>
      </c>
      <c r="K1737" s="4">
        <v>4</v>
      </c>
      <c r="L1737" s="4">
        <v>2015</v>
      </c>
      <c r="M1737" t="str">
        <f>INDEX(RoutesPivot[DepAirport],MATCH($C1737,RoutesPivot[[RouteID]:[RouteID]],0))</f>
        <v>ORD</v>
      </c>
      <c r="N1737" t="str">
        <f>INDEX(RoutesPivot[AirportID],MATCH($C1737,RoutesPivot[[RouteID]:[RouteID]],0))</f>
        <v>EWR</v>
      </c>
      <c r="O1737">
        <f>INDEX(RoutesPivot[Distance],MATCH($C1737,RoutesPivot[[RouteID]:[RouteID]],0))</f>
        <v>600</v>
      </c>
      <c r="P1737">
        <f>INDEX(RoutesPivot[ListPrice],MATCH($C1737,RoutesPivot[[RouteID]:[RouteID]],0))</f>
        <v>225</v>
      </c>
      <c r="Q1737" t="str">
        <f>INDEX(AirportPivot[AirportName],MATCH($N1737,AirportPivot[[AirportID]:[AirportID]],0))</f>
        <v>Newark Liberty International</v>
      </c>
      <c r="R1737">
        <f>INDEX(AirportPivot[Gates (number of available)],MATCH($N1737,AirportPivot[[AirportID]:[AirportID]],0))</f>
        <v>82</v>
      </c>
    </row>
    <row r="1738" spans="1:18" x14ac:dyDescent="0.25">
      <c r="A1738" s="3" t="s">
        <v>1770</v>
      </c>
      <c r="B1738" s="12">
        <v>41880</v>
      </c>
      <c r="C1738" s="4" t="s">
        <v>21</v>
      </c>
      <c r="D1738" s="4">
        <v>3.1</v>
      </c>
      <c r="E1738" s="4">
        <v>146</v>
      </c>
      <c r="F1738" s="5">
        <v>0.5</v>
      </c>
      <c r="G1738" s="6">
        <v>137.5</v>
      </c>
      <c r="H1738" s="7">
        <v>25437.5</v>
      </c>
      <c r="I1738" s="7">
        <f>FlightsPivot[[#This Row],[Total Fare]]*10%</f>
        <v>2543.75</v>
      </c>
      <c r="J1738" s="7">
        <f>FlightsPivot[[#This Row],[Total Fare]]+FlightsPivot[[#This Row],[10% tax ]]</f>
        <v>27981.25</v>
      </c>
      <c r="K1738" s="4">
        <v>8</v>
      </c>
      <c r="L1738" s="4">
        <v>2014</v>
      </c>
      <c r="M1738" t="str">
        <f>INDEX(RoutesPivot[DepAirport],MATCH($C1738,RoutesPivot[[RouteID]:[RouteID]],0))</f>
        <v>ORD</v>
      </c>
      <c r="N1738" t="str">
        <f>INDEX(RoutesPivot[AirportID],MATCH($C1738,RoutesPivot[[RouteID]:[RouteID]],0))</f>
        <v>CLT</v>
      </c>
      <c r="O1738">
        <f>INDEX(RoutesPivot[Distance],MATCH($C1738,RoutesPivot[[RouteID]:[RouteID]],0))</f>
        <v>700</v>
      </c>
      <c r="P1738">
        <f>INDEX(RoutesPivot[ListPrice],MATCH($C1738,RoutesPivot[[RouteID]:[RouteID]],0))</f>
        <v>125</v>
      </c>
      <c r="Q1738" t="str">
        <f>INDEX(AirportPivot[AirportName],MATCH($N1738,AirportPivot[[AirportID]:[AirportID]],0))</f>
        <v>Charlotte/Douglas International</v>
      </c>
      <c r="R1738">
        <f>INDEX(AirportPivot[Gates (number of available)],MATCH($N1738,AirportPivot[[AirportID]:[AirportID]],0))</f>
        <v>65</v>
      </c>
    </row>
    <row r="1739" spans="1:18" x14ac:dyDescent="0.25">
      <c r="A1739" s="3" t="s">
        <v>1771</v>
      </c>
      <c r="B1739" s="12">
        <v>41804</v>
      </c>
      <c r="C1739" s="4" t="s">
        <v>27</v>
      </c>
      <c r="D1739" s="4">
        <v>7.5</v>
      </c>
      <c r="E1739" s="4">
        <v>50</v>
      </c>
      <c r="F1739" s="5">
        <v>0.70833333333333337</v>
      </c>
      <c r="G1739" s="6">
        <v>220</v>
      </c>
      <c r="H1739" s="7">
        <v>36300</v>
      </c>
      <c r="I1739" s="7">
        <f>FlightsPivot[[#This Row],[Total Fare]]*10%</f>
        <v>3630</v>
      </c>
      <c r="J1739" s="7">
        <f>FlightsPivot[[#This Row],[Total Fare]]+FlightsPivot[[#This Row],[10% tax ]]</f>
        <v>39930</v>
      </c>
      <c r="K1739" s="4">
        <v>6</v>
      </c>
      <c r="L1739" s="4">
        <v>2014</v>
      </c>
      <c r="M1739" t="str">
        <f>INDEX(RoutesPivot[DepAirport],MATCH($C1739,RoutesPivot[[RouteID]:[RouteID]],0))</f>
        <v>ORD</v>
      </c>
      <c r="N1739" t="str">
        <f>INDEX(RoutesPivot[AirportID],MATCH($C1739,RoutesPivot[[RouteID]:[RouteID]],0))</f>
        <v>ATL</v>
      </c>
      <c r="O1739">
        <f>INDEX(RoutesPivot[Distance],MATCH($C1739,RoutesPivot[[RouteID]:[RouteID]],0))</f>
        <v>510</v>
      </c>
      <c r="P1739">
        <f>INDEX(RoutesPivot[ListPrice],MATCH($C1739,RoutesPivot[[RouteID]:[RouteID]],0))</f>
        <v>200</v>
      </c>
      <c r="Q1739" t="str">
        <f>INDEX(AirportPivot[AirportName],MATCH($N1739,AirportPivot[[AirportID]:[AirportID]],0))</f>
        <v>Hartsfield-Jackson Atlanta International</v>
      </c>
      <c r="R1739">
        <f>INDEX(AirportPivot[Gates (number of available)],MATCH($N1739,AirportPivot[[AirportID]:[AirportID]],0))</f>
        <v>100</v>
      </c>
    </row>
    <row r="1740" spans="1:18" x14ac:dyDescent="0.25">
      <c r="A1740" s="3" t="s">
        <v>1772</v>
      </c>
      <c r="B1740" s="12">
        <v>42114</v>
      </c>
      <c r="C1740" s="4" t="s">
        <v>21</v>
      </c>
      <c r="D1740" s="4">
        <v>1.8</v>
      </c>
      <c r="E1740" s="4">
        <v>160</v>
      </c>
      <c r="F1740" s="5">
        <v>0.33333333333333331</v>
      </c>
      <c r="G1740" s="6">
        <v>125</v>
      </c>
      <c r="H1740" s="7">
        <v>20625</v>
      </c>
      <c r="I1740" s="7">
        <f>FlightsPivot[[#This Row],[Total Fare]]*10%</f>
        <v>2062.5</v>
      </c>
      <c r="J1740" s="7">
        <f>FlightsPivot[[#This Row],[Total Fare]]+FlightsPivot[[#This Row],[10% tax ]]</f>
        <v>22687.5</v>
      </c>
      <c r="K1740" s="4">
        <v>4</v>
      </c>
      <c r="L1740" s="4">
        <v>2015</v>
      </c>
      <c r="M1740" t="str">
        <f>INDEX(RoutesPivot[DepAirport],MATCH($C1740,RoutesPivot[[RouteID]:[RouteID]],0))</f>
        <v>ORD</v>
      </c>
      <c r="N1740" t="str">
        <f>INDEX(RoutesPivot[AirportID],MATCH($C1740,RoutesPivot[[RouteID]:[RouteID]],0))</f>
        <v>CLT</v>
      </c>
      <c r="O1740">
        <f>INDEX(RoutesPivot[Distance],MATCH($C1740,RoutesPivot[[RouteID]:[RouteID]],0))</f>
        <v>700</v>
      </c>
      <c r="P1740">
        <f>INDEX(RoutesPivot[ListPrice],MATCH($C1740,RoutesPivot[[RouteID]:[RouteID]],0))</f>
        <v>125</v>
      </c>
      <c r="Q1740" t="str">
        <f>INDEX(AirportPivot[AirportName],MATCH($N1740,AirportPivot[[AirportID]:[AirportID]],0))</f>
        <v>Charlotte/Douglas International</v>
      </c>
      <c r="R1740">
        <f>INDEX(AirportPivot[Gates (number of available)],MATCH($N1740,AirportPivot[[AirportID]:[AirportID]],0))</f>
        <v>65</v>
      </c>
    </row>
    <row r="1741" spans="1:18" x14ac:dyDescent="0.25">
      <c r="A1741" s="3" t="s">
        <v>1773</v>
      </c>
      <c r="B1741" s="12">
        <v>42235</v>
      </c>
      <c r="C1741" s="4" t="s">
        <v>33</v>
      </c>
      <c r="D1741" s="4">
        <v>2</v>
      </c>
      <c r="E1741" s="4">
        <v>208</v>
      </c>
      <c r="F1741" s="5">
        <v>0.5</v>
      </c>
      <c r="G1741" s="6">
        <v>412.5</v>
      </c>
      <c r="H1741" s="7">
        <v>68062.5</v>
      </c>
      <c r="I1741" s="7">
        <f>FlightsPivot[[#This Row],[Total Fare]]*10%</f>
        <v>6806.25</v>
      </c>
      <c r="J1741" s="7">
        <f>FlightsPivot[[#This Row],[Total Fare]]+FlightsPivot[[#This Row],[10% tax ]]</f>
        <v>74868.75</v>
      </c>
      <c r="K1741" s="4">
        <v>8</v>
      </c>
      <c r="L1741" s="4">
        <v>2015</v>
      </c>
      <c r="M1741" t="str">
        <f>INDEX(RoutesPivot[DepAirport],MATCH($C1741,RoutesPivot[[RouteID]:[RouteID]],0))</f>
        <v>ORD</v>
      </c>
      <c r="N1741" t="str">
        <f>INDEX(RoutesPivot[AirportID],MATCH($C1741,RoutesPivot[[RouteID]:[RouteID]],0))</f>
        <v>SFO</v>
      </c>
      <c r="O1741">
        <f>INDEX(RoutesPivot[Distance],MATCH($C1741,RoutesPivot[[RouteID]:[RouteID]],0))</f>
        <v>1600</v>
      </c>
      <c r="P1741">
        <f>INDEX(RoutesPivot[ListPrice],MATCH($C1741,RoutesPivot[[RouteID]:[RouteID]],0))</f>
        <v>375</v>
      </c>
      <c r="Q1741" t="str">
        <f>INDEX(AirportPivot[AirportName],MATCH($N1741,AirportPivot[[AirportID]:[AirportID]],0))</f>
        <v>San Francisco International</v>
      </c>
      <c r="R1741">
        <f>INDEX(AirportPivot[Gates (number of available)],MATCH($N1741,AirportPivot[[AirportID]:[AirportID]],0))</f>
        <v>70</v>
      </c>
    </row>
    <row r="1742" spans="1:18" x14ac:dyDescent="0.25">
      <c r="A1742" s="3" t="s">
        <v>1774</v>
      </c>
      <c r="B1742" s="12">
        <v>41831</v>
      </c>
      <c r="C1742" s="4" t="s">
        <v>17</v>
      </c>
      <c r="D1742" s="4">
        <v>3.9</v>
      </c>
      <c r="E1742" s="4">
        <v>130</v>
      </c>
      <c r="F1742" s="5">
        <v>0.70833333333333337</v>
      </c>
      <c r="G1742" s="6">
        <v>385</v>
      </c>
      <c r="H1742" s="7">
        <v>71225</v>
      </c>
      <c r="I1742" s="7">
        <f>FlightsPivot[[#This Row],[Total Fare]]*10%</f>
        <v>7122.5</v>
      </c>
      <c r="J1742" s="7">
        <f>FlightsPivot[[#This Row],[Total Fare]]+FlightsPivot[[#This Row],[10% tax ]]</f>
        <v>78347.5</v>
      </c>
      <c r="K1742" s="4">
        <v>7</v>
      </c>
      <c r="L1742" s="4">
        <v>2014</v>
      </c>
      <c r="M1742" t="str">
        <f>INDEX(RoutesPivot[DepAirport],MATCH($C1742,RoutesPivot[[RouteID]:[RouteID]],0))</f>
        <v>ORD</v>
      </c>
      <c r="N1742" t="str">
        <f>INDEX(RoutesPivot[AirportID],MATCH($C1742,RoutesPivot[[RouteID]:[RouteID]],0))</f>
        <v>LAX</v>
      </c>
      <c r="O1742">
        <f>INDEX(RoutesPivot[Distance],MATCH($C1742,RoutesPivot[[RouteID]:[RouteID]],0))</f>
        <v>1518</v>
      </c>
      <c r="P1742">
        <f>INDEX(RoutesPivot[ListPrice],MATCH($C1742,RoutesPivot[[RouteID]:[RouteID]],0))</f>
        <v>350</v>
      </c>
      <c r="Q1742" t="str">
        <f>INDEX(AirportPivot[AirportName],MATCH($N1742,AirportPivot[[AirportID]:[AirportID]],0))</f>
        <v>Los Angeles International</v>
      </c>
      <c r="R1742">
        <f>INDEX(AirportPivot[Gates (number of available)],MATCH($N1742,AirportPivot[[AirportID]:[AirportID]],0))</f>
        <v>86</v>
      </c>
    </row>
    <row r="1743" spans="1:18" x14ac:dyDescent="0.25">
      <c r="A1743" s="3" t="s">
        <v>1775</v>
      </c>
      <c r="B1743" s="12">
        <v>42237</v>
      </c>
      <c r="C1743" s="4" t="s">
        <v>53</v>
      </c>
      <c r="D1743" s="4">
        <v>1.8</v>
      </c>
      <c r="E1743" s="4">
        <v>142</v>
      </c>
      <c r="F1743" s="5">
        <v>0.45833333333333331</v>
      </c>
      <c r="G1743" s="6">
        <v>330</v>
      </c>
      <c r="H1743" s="7">
        <v>61050</v>
      </c>
      <c r="I1743" s="7">
        <f>FlightsPivot[[#This Row],[Total Fare]]*10%</f>
        <v>6105</v>
      </c>
      <c r="J1743" s="7">
        <f>FlightsPivot[[#This Row],[Total Fare]]+FlightsPivot[[#This Row],[10% tax ]]</f>
        <v>67155</v>
      </c>
      <c r="K1743" s="4">
        <v>8</v>
      </c>
      <c r="L1743" s="4">
        <v>2015</v>
      </c>
      <c r="M1743" t="str">
        <f>INDEX(RoutesPivot[DepAirport],MATCH($C1743,RoutesPivot[[RouteID]:[RouteID]],0))</f>
        <v>ORD</v>
      </c>
      <c r="N1743" t="str">
        <f>INDEX(RoutesPivot[AirportID],MATCH($C1743,RoutesPivot[[RouteID]:[RouteID]],0))</f>
        <v>FLL</v>
      </c>
      <c r="O1743">
        <f>INDEX(RoutesPivot[Distance],MATCH($C1743,RoutesPivot[[RouteID]:[RouteID]],0))</f>
        <v>940</v>
      </c>
      <c r="P1743">
        <f>INDEX(RoutesPivot[ListPrice],MATCH($C1743,RoutesPivot[[RouteID]:[RouteID]],0))</f>
        <v>300</v>
      </c>
      <c r="Q1743" t="str">
        <f>INDEX(AirportPivot[AirportName],MATCH($N1743,AirportPivot[[AirportID]:[AirportID]],0))</f>
        <v>Fort Lauderdale/Hollywood International</v>
      </c>
      <c r="R1743">
        <f>INDEX(AirportPivot[Gates (number of available)],MATCH($N1743,AirportPivot[[AirportID]:[AirportID]],0))</f>
        <v>55</v>
      </c>
    </row>
    <row r="1744" spans="1:18" x14ac:dyDescent="0.25">
      <c r="A1744" s="3" t="s">
        <v>1776</v>
      </c>
      <c r="B1744" s="12">
        <v>42009</v>
      </c>
      <c r="C1744" s="4" t="s">
        <v>11</v>
      </c>
      <c r="D1744" s="4">
        <v>1.7</v>
      </c>
      <c r="E1744" s="4">
        <v>163</v>
      </c>
      <c r="F1744" s="5">
        <v>0.89583333333333337</v>
      </c>
      <c r="G1744" s="6">
        <v>300</v>
      </c>
      <c r="H1744" s="7">
        <v>49500</v>
      </c>
      <c r="I1744" s="7">
        <f>FlightsPivot[[#This Row],[Total Fare]]*10%</f>
        <v>4950</v>
      </c>
      <c r="J1744" s="7">
        <f>FlightsPivot[[#This Row],[Total Fare]]+FlightsPivot[[#This Row],[10% tax ]]</f>
        <v>54450</v>
      </c>
      <c r="K1744" s="4">
        <v>1</v>
      </c>
      <c r="L1744" s="4">
        <v>2015</v>
      </c>
      <c r="M1744" t="str">
        <f>INDEX(RoutesPivot[DepAirport],MATCH($C1744,RoutesPivot[[RouteID]:[RouteID]],0))</f>
        <v>ORD</v>
      </c>
      <c r="N1744" t="str">
        <f>INDEX(RoutesPivot[AirportID],MATCH($C1744,RoutesPivot[[RouteID]:[RouteID]],0))</f>
        <v>BOS</v>
      </c>
      <c r="O1744">
        <f>INDEX(RoutesPivot[Distance],MATCH($C1744,RoutesPivot[[RouteID]:[RouteID]],0))</f>
        <v>730</v>
      </c>
      <c r="P1744">
        <f>INDEX(RoutesPivot[ListPrice],MATCH($C1744,RoutesPivot[[RouteID]:[RouteID]],0))</f>
        <v>300</v>
      </c>
      <c r="Q1744" t="str">
        <f>INDEX(AirportPivot[AirportName],MATCH($N1744,AirportPivot[[AirportID]:[AirportID]],0))</f>
        <v>General Edward Lawrence Logan International</v>
      </c>
      <c r="R1744">
        <f>INDEX(AirportPivot[Gates (number of available)],MATCH($N1744,AirportPivot[[AirportID]:[AirportID]],0))</f>
        <v>63</v>
      </c>
    </row>
    <row r="1745" spans="1:18" x14ac:dyDescent="0.25">
      <c r="A1745" s="3" t="s">
        <v>1777</v>
      </c>
      <c r="B1745" s="12">
        <v>42125</v>
      </c>
      <c r="C1745" s="4" t="s">
        <v>23</v>
      </c>
      <c r="D1745" s="4">
        <v>1.9</v>
      </c>
      <c r="E1745" s="4">
        <v>57</v>
      </c>
      <c r="F1745" s="5">
        <v>0.29166666666666669</v>
      </c>
      <c r="G1745" s="6">
        <v>300</v>
      </c>
      <c r="H1745" s="7">
        <v>49500</v>
      </c>
      <c r="I1745" s="7">
        <f>FlightsPivot[[#This Row],[Total Fare]]*10%</f>
        <v>4950</v>
      </c>
      <c r="J1745" s="7">
        <f>FlightsPivot[[#This Row],[Total Fare]]+FlightsPivot[[#This Row],[10% tax ]]</f>
        <v>54450</v>
      </c>
      <c r="K1745" s="4">
        <v>5</v>
      </c>
      <c r="L1745" s="4">
        <v>2015</v>
      </c>
      <c r="M1745" t="str">
        <f>INDEX(RoutesPivot[DepAirport],MATCH($C1745,RoutesPivot[[RouteID]:[RouteID]],0))</f>
        <v>ORD</v>
      </c>
      <c r="N1745" t="str">
        <f>INDEX(RoutesPivot[AirportID],MATCH($C1745,RoutesPivot[[RouteID]:[RouteID]],0))</f>
        <v>DEN</v>
      </c>
      <c r="O1745">
        <f>INDEX(RoutesPivot[Distance],MATCH($C1745,RoutesPivot[[RouteID]:[RouteID]],0))</f>
        <v>800</v>
      </c>
      <c r="P1745">
        <f>INDEX(RoutesPivot[ListPrice],MATCH($C1745,RoutesPivot[[RouteID]:[RouteID]],0))</f>
        <v>300</v>
      </c>
      <c r="Q1745" t="str">
        <f>INDEX(AirportPivot[AirportName],MATCH($N1745,AirportPivot[[AirportID]:[AirportID]],0))</f>
        <v>Denver International</v>
      </c>
      <c r="R1745">
        <f>INDEX(AirportPivot[Gates (number of available)],MATCH($N1745,AirportPivot[[AirportID]:[AirportID]],0))</f>
        <v>75</v>
      </c>
    </row>
    <row r="1746" spans="1:18" x14ac:dyDescent="0.25">
      <c r="A1746" s="3" t="s">
        <v>1778</v>
      </c>
      <c r="B1746" s="12">
        <v>41955</v>
      </c>
      <c r="C1746" s="4" t="s">
        <v>17</v>
      </c>
      <c r="D1746" s="4">
        <v>4.0999999999999996</v>
      </c>
      <c r="E1746" s="4">
        <v>33</v>
      </c>
      <c r="F1746" s="5">
        <v>0.5</v>
      </c>
      <c r="G1746" s="6">
        <v>350</v>
      </c>
      <c r="H1746" s="7">
        <v>64750</v>
      </c>
      <c r="I1746" s="7">
        <f>FlightsPivot[[#This Row],[Total Fare]]*10%</f>
        <v>6475</v>
      </c>
      <c r="J1746" s="7">
        <f>FlightsPivot[[#This Row],[Total Fare]]+FlightsPivot[[#This Row],[10% tax ]]</f>
        <v>71225</v>
      </c>
      <c r="K1746" s="4">
        <v>11</v>
      </c>
      <c r="L1746" s="4">
        <v>2014</v>
      </c>
      <c r="M1746" t="str">
        <f>INDEX(RoutesPivot[DepAirport],MATCH($C1746,RoutesPivot[[RouteID]:[RouteID]],0))</f>
        <v>ORD</v>
      </c>
      <c r="N1746" t="str">
        <f>INDEX(RoutesPivot[AirportID],MATCH($C1746,RoutesPivot[[RouteID]:[RouteID]],0))</f>
        <v>LAX</v>
      </c>
      <c r="O1746">
        <f>INDEX(RoutesPivot[Distance],MATCH($C1746,RoutesPivot[[RouteID]:[RouteID]],0))</f>
        <v>1518</v>
      </c>
      <c r="P1746">
        <f>INDEX(RoutesPivot[ListPrice],MATCH($C1746,RoutesPivot[[RouteID]:[RouteID]],0))</f>
        <v>350</v>
      </c>
      <c r="Q1746" t="str">
        <f>INDEX(AirportPivot[AirportName],MATCH($N1746,AirportPivot[[AirportID]:[AirportID]],0))</f>
        <v>Los Angeles International</v>
      </c>
      <c r="R1746">
        <f>INDEX(AirportPivot[Gates (number of available)],MATCH($N1746,AirportPivot[[AirportID]:[AirportID]],0))</f>
        <v>86</v>
      </c>
    </row>
    <row r="1747" spans="1:18" x14ac:dyDescent="0.25">
      <c r="A1747" s="3" t="s">
        <v>1779</v>
      </c>
      <c r="B1747" s="12">
        <v>42347</v>
      </c>
      <c r="C1747" s="4" t="s">
        <v>17</v>
      </c>
      <c r="D1747" s="4">
        <v>2.2000000000000002</v>
      </c>
      <c r="E1747" s="4">
        <v>199</v>
      </c>
      <c r="F1747" s="5">
        <v>0.45833333333333331</v>
      </c>
      <c r="G1747" s="6">
        <v>350</v>
      </c>
      <c r="H1747" s="7">
        <v>57750</v>
      </c>
      <c r="I1747" s="7">
        <f>FlightsPivot[[#This Row],[Total Fare]]*10%</f>
        <v>5775</v>
      </c>
      <c r="J1747" s="7">
        <f>FlightsPivot[[#This Row],[Total Fare]]+FlightsPivot[[#This Row],[10% tax ]]</f>
        <v>63525</v>
      </c>
      <c r="K1747" s="4">
        <v>12</v>
      </c>
      <c r="L1747" s="4">
        <v>2015</v>
      </c>
      <c r="M1747" t="str">
        <f>INDEX(RoutesPivot[DepAirport],MATCH($C1747,RoutesPivot[[RouteID]:[RouteID]],0))</f>
        <v>ORD</v>
      </c>
      <c r="N1747" t="str">
        <f>INDEX(RoutesPivot[AirportID],MATCH($C1747,RoutesPivot[[RouteID]:[RouteID]],0))</f>
        <v>LAX</v>
      </c>
      <c r="O1747">
        <f>INDEX(RoutesPivot[Distance],MATCH($C1747,RoutesPivot[[RouteID]:[RouteID]],0))</f>
        <v>1518</v>
      </c>
      <c r="P1747">
        <f>INDEX(RoutesPivot[ListPrice],MATCH($C1747,RoutesPivot[[RouteID]:[RouteID]],0))</f>
        <v>350</v>
      </c>
      <c r="Q1747" t="str">
        <f>INDEX(AirportPivot[AirportName],MATCH($N1747,AirportPivot[[AirportID]:[AirportID]],0))</f>
        <v>Los Angeles International</v>
      </c>
      <c r="R1747">
        <f>INDEX(AirportPivot[Gates (number of available)],MATCH($N1747,AirportPivot[[AirportID]:[AirportID]],0))</f>
        <v>86</v>
      </c>
    </row>
    <row r="1748" spans="1:18" x14ac:dyDescent="0.25">
      <c r="A1748" s="3" t="s">
        <v>1780</v>
      </c>
      <c r="B1748" s="12">
        <v>41798</v>
      </c>
      <c r="C1748" s="4" t="s">
        <v>103</v>
      </c>
      <c r="D1748" s="4">
        <v>1.2</v>
      </c>
      <c r="E1748" s="4">
        <v>195</v>
      </c>
      <c r="F1748" s="5">
        <v>0.29166666666666669</v>
      </c>
      <c r="G1748" s="6">
        <v>330</v>
      </c>
      <c r="H1748" s="7">
        <v>54450</v>
      </c>
      <c r="I1748" s="7">
        <f>FlightsPivot[[#This Row],[Total Fare]]*10%</f>
        <v>5445</v>
      </c>
      <c r="J1748" s="7">
        <f>FlightsPivot[[#This Row],[Total Fare]]+FlightsPivot[[#This Row],[10% tax ]]</f>
        <v>59895</v>
      </c>
      <c r="K1748" s="4">
        <v>6</v>
      </c>
      <c r="L1748" s="4">
        <v>2014</v>
      </c>
      <c r="M1748" t="str">
        <f>INDEX(RoutesPivot[DepAirport],MATCH($C1748,RoutesPivot[[RouteID]:[RouteID]],0))</f>
        <v>ORD</v>
      </c>
      <c r="N1748" t="str">
        <f>INDEX(RoutesPivot[AirportID],MATCH($C1748,RoutesPivot[[RouteID]:[RouteID]],0))</f>
        <v>IAD</v>
      </c>
      <c r="O1748">
        <f>INDEX(RoutesPivot[Distance],MATCH($C1748,RoutesPivot[[RouteID]:[RouteID]],0))</f>
        <v>515</v>
      </c>
      <c r="P1748">
        <f>INDEX(RoutesPivot[ListPrice],MATCH($C1748,RoutesPivot[[RouteID]:[RouteID]],0))</f>
        <v>300</v>
      </c>
      <c r="Q1748" t="str">
        <f>INDEX(AirportPivot[AirportName],MATCH($N1748,AirportPivot[[AirportID]:[AirportID]],0))</f>
        <v>Washington Dulles International</v>
      </c>
      <c r="R1748">
        <f>INDEX(AirportPivot[Gates (number of available)],MATCH($N1748,AirportPivot[[AirportID]:[AirportID]],0))</f>
        <v>95</v>
      </c>
    </row>
    <row r="1749" spans="1:18" x14ac:dyDescent="0.25">
      <c r="A1749" s="3" t="s">
        <v>1781</v>
      </c>
      <c r="B1749" s="12">
        <v>42216</v>
      </c>
      <c r="C1749" s="4" t="s">
        <v>25</v>
      </c>
      <c r="D1749" s="4">
        <v>2.5</v>
      </c>
      <c r="E1749" s="4">
        <v>121</v>
      </c>
      <c r="F1749" s="5">
        <v>0.79166666666666663</v>
      </c>
      <c r="G1749" s="6">
        <v>220</v>
      </c>
      <c r="H1749" s="7">
        <v>40700</v>
      </c>
      <c r="I1749" s="7">
        <f>FlightsPivot[[#This Row],[Total Fare]]*10%</f>
        <v>4070</v>
      </c>
      <c r="J1749" s="7">
        <f>FlightsPivot[[#This Row],[Total Fare]]+FlightsPivot[[#This Row],[10% tax ]]</f>
        <v>44770</v>
      </c>
      <c r="K1749" s="4">
        <v>7</v>
      </c>
      <c r="L1749" s="4">
        <v>2015</v>
      </c>
      <c r="M1749" t="str">
        <f>INDEX(RoutesPivot[DepAirport],MATCH($C1749,RoutesPivot[[RouteID]:[RouteID]],0))</f>
        <v>ORD</v>
      </c>
      <c r="N1749" t="str">
        <f>INDEX(RoutesPivot[AirportID],MATCH($C1749,RoutesPivot[[RouteID]:[RouteID]],0))</f>
        <v>DFW</v>
      </c>
      <c r="O1749">
        <f>INDEX(RoutesPivot[Distance],MATCH($C1749,RoutesPivot[[RouteID]:[RouteID]],0))</f>
        <v>700</v>
      </c>
      <c r="P1749">
        <f>INDEX(RoutesPivot[ListPrice],MATCH($C1749,RoutesPivot[[RouteID]:[RouteID]],0))</f>
        <v>200</v>
      </c>
      <c r="Q1749" t="str">
        <f>INDEX(AirportPivot[AirportName],MATCH($N1749,AirportPivot[[AirportID]:[AirportID]],0))</f>
        <v>Dallas/Fort Worth International</v>
      </c>
      <c r="R1749">
        <f>INDEX(AirportPivot[Gates (number of available)],MATCH($N1749,AirportPivot[[AirportID]:[AirportID]],0))</f>
        <v>130</v>
      </c>
    </row>
    <row r="1750" spans="1:18" x14ac:dyDescent="0.25">
      <c r="A1750" s="3" t="s">
        <v>1782</v>
      </c>
      <c r="B1750" s="12">
        <v>42218</v>
      </c>
      <c r="C1750" s="4" t="s">
        <v>37</v>
      </c>
      <c r="D1750" s="4">
        <v>3.4</v>
      </c>
      <c r="E1750" s="4">
        <v>181</v>
      </c>
      <c r="F1750" s="5">
        <v>0.5</v>
      </c>
      <c r="G1750" s="6">
        <v>385</v>
      </c>
      <c r="H1750" s="7">
        <v>63525</v>
      </c>
      <c r="I1750" s="7">
        <f>FlightsPivot[[#This Row],[Total Fare]]*10%</f>
        <v>6352.5</v>
      </c>
      <c r="J1750" s="7">
        <f>FlightsPivot[[#This Row],[Total Fare]]+FlightsPivot[[#This Row],[10% tax ]]</f>
        <v>69877.5</v>
      </c>
      <c r="K1750" s="4">
        <v>8</v>
      </c>
      <c r="L1750" s="4">
        <v>2015</v>
      </c>
      <c r="M1750" t="str">
        <f>INDEX(RoutesPivot[DepAirport],MATCH($C1750,RoutesPivot[[RouteID]:[RouteID]],0))</f>
        <v>ORD</v>
      </c>
      <c r="N1750" t="str">
        <f>INDEX(RoutesPivot[AirportID],MATCH($C1750,RoutesPivot[[RouteID]:[RouteID]],0))</f>
        <v>SEA</v>
      </c>
      <c r="O1750">
        <f>INDEX(RoutesPivot[Distance],MATCH($C1750,RoutesPivot[[RouteID]:[RouteID]],0))</f>
        <v>1500</v>
      </c>
      <c r="P1750">
        <f>INDEX(RoutesPivot[ListPrice],MATCH($C1750,RoutesPivot[[RouteID]:[RouteID]],0))</f>
        <v>350</v>
      </c>
      <c r="Q1750" t="str">
        <f>INDEX(AirportPivot[AirportName],MATCH($N1750,AirportPivot[[AirportID]:[AirportID]],0))</f>
        <v>Seattle-Tacoma International</v>
      </c>
      <c r="R1750">
        <f>INDEX(AirportPivot[Gates (number of available)],MATCH($N1750,AirportPivot[[AirportID]:[AirportID]],0))</f>
        <v>58</v>
      </c>
    </row>
    <row r="1751" spans="1:18" x14ac:dyDescent="0.25">
      <c r="A1751" s="3" t="s">
        <v>1783</v>
      </c>
      <c r="B1751" s="12">
        <v>42170</v>
      </c>
      <c r="C1751" s="4" t="s">
        <v>13</v>
      </c>
      <c r="D1751" s="4">
        <v>0.8</v>
      </c>
      <c r="E1751" s="4">
        <v>173</v>
      </c>
      <c r="F1751" s="5">
        <v>0.41666666666666669</v>
      </c>
      <c r="G1751" s="6">
        <v>275</v>
      </c>
      <c r="H1751" s="7">
        <v>45375</v>
      </c>
      <c r="I1751" s="7">
        <f>FlightsPivot[[#This Row],[Total Fare]]*10%</f>
        <v>4537.5</v>
      </c>
      <c r="J1751" s="7">
        <f>FlightsPivot[[#This Row],[Total Fare]]+FlightsPivot[[#This Row],[10% tax ]]</f>
        <v>49912.5</v>
      </c>
      <c r="K1751" s="4">
        <v>6</v>
      </c>
      <c r="L1751" s="4">
        <v>2015</v>
      </c>
      <c r="M1751" t="str">
        <f>INDEX(RoutesPivot[DepAirport],MATCH($C1751,RoutesPivot[[RouteID]:[RouteID]],0))</f>
        <v>ORD</v>
      </c>
      <c r="N1751" t="str">
        <f>INDEX(RoutesPivot[AirportID],MATCH($C1751,RoutesPivot[[RouteID]:[RouteID]],0))</f>
        <v>JFK</v>
      </c>
      <c r="O1751">
        <f>INDEX(RoutesPivot[Distance],MATCH($C1751,RoutesPivot[[RouteID]:[RouteID]],0))</f>
        <v>619</v>
      </c>
      <c r="P1751">
        <f>INDEX(RoutesPivot[ListPrice],MATCH($C1751,RoutesPivot[[RouteID]:[RouteID]],0))</f>
        <v>250</v>
      </c>
      <c r="Q1751" t="str">
        <f>INDEX(AirportPivot[AirportName],MATCH($N1751,AirportPivot[[AirportID]:[AirportID]],0))</f>
        <v>John F Kennedy International</v>
      </c>
      <c r="R1751">
        <f>INDEX(AirportPivot[Gates (number of available)],MATCH($N1751,AirportPivot[[AirportID]:[AirportID]],0))</f>
        <v>120</v>
      </c>
    </row>
    <row r="1752" spans="1:18" x14ac:dyDescent="0.25">
      <c r="A1752" s="3" t="s">
        <v>1784</v>
      </c>
      <c r="B1752" s="12">
        <v>41852</v>
      </c>
      <c r="C1752" s="4" t="s">
        <v>47</v>
      </c>
      <c r="D1752" s="4">
        <v>2.4</v>
      </c>
      <c r="E1752" s="4">
        <v>72</v>
      </c>
      <c r="F1752" s="5">
        <v>0.41666666666666669</v>
      </c>
      <c r="G1752" s="6">
        <v>275</v>
      </c>
      <c r="H1752" s="7">
        <v>49775</v>
      </c>
      <c r="I1752" s="7">
        <f>FlightsPivot[[#This Row],[Total Fare]]*10%</f>
        <v>4977.5</v>
      </c>
      <c r="J1752" s="7">
        <f>FlightsPivot[[#This Row],[Total Fare]]+FlightsPivot[[#This Row],[10% tax ]]</f>
        <v>54752.5</v>
      </c>
      <c r="K1752" s="4">
        <v>8</v>
      </c>
      <c r="L1752" s="4">
        <v>2014</v>
      </c>
      <c r="M1752" t="str">
        <f>INDEX(RoutesPivot[DepAirport],MATCH($C1752,RoutesPivot[[RouteID]:[RouteID]],0))</f>
        <v>ORD</v>
      </c>
      <c r="N1752" t="str">
        <f>INDEX(RoutesPivot[AirportID],MATCH($C1752,RoutesPivot[[RouteID]:[RouteID]],0))</f>
        <v>PHX</v>
      </c>
      <c r="O1752">
        <f>INDEX(RoutesPivot[Distance],MATCH($C1752,RoutesPivot[[RouteID]:[RouteID]],0))</f>
        <v>1200</v>
      </c>
      <c r="P1752">
        <f>INDEX(RoutesPivot[ListPrice],MATCH($C1752,RoutesPivot[[RouteID]:[RouteID]],0))</f>
        <v>250</v>
      </c>
      <c r="Q1752" t="str">
        <f>INDEX(AirportPivot[AirportName],MATCH($N1752,AirportPivot[[AirportID]:[AirportID]],0))</f>
        <v>Phoenix Sky Harbor International</v>
      </c>
      <c r="R1752">
        <f>INDEX(AirportPivot[Gates (number of available)],MATCH($N1752,AirportPivot[[AirportID]:[AirportID]],0))</f>
        <v>60</v>
      </c>
    </row>
    <row r="1753" spans="1:18" x14ac:dyDescent="0.25">
      <c r="A1753" s="3" t="s">
        <v>1785</v>
      </c>
      <c r="B1753" s="12">
        <v>42204</v>
      </c>
      <c r="C1753" s="4" t="s">
        <v>13</v>
      </c>
      <c r="D1753" s="4">
        <v>0.4</v>
      </c>
      <c r="E1753" s="4">
        <v>189</v>
      </c>
      <c r="F1753" s="5">
        <v>0.3125</v>
      </c>
      <c r="G1753" s="6">
        <v>275</v>
      </c>
      <c r="H1753" s="7">
        <v>45375</v>
      </c>
      <c r="I1753" s="7">
        <f>FlightsPivot[[#This Row],[Total Fare]]*10%</f>
        <v>4537.5</v>
      </c>
      <c r="J1753" s="7">
        <f>FlightsPivot[[#This Row],[Total Fare]]+FlightsPivot[[#This Row],[10% tax ]]</f>
        <v>49912.5</v>
      </c>
      <c r="K1753" s="4">
        <v>7</v>
      </c>
      <c r="L1753" s="4">
        <v>2015</v>
      </c>
      <c r="M1753" t="str">
        <f>INDEX(RoutesPivot[DepAirport],MATCH($C1753,RoutesPivot[[RouteID]:[RouteID]],0))</f>
        <v>ORD</v>
      </c>
      <c r="N1753" t="str">
        <f>INDEX(RoutesPivot[AirportID],MATCH($C1753,RoutesPivot[[RouteID]:[RouteID]],0))</f>
        <v>JFK</v>
      </c>
      <c r="O1753">
        <f>INDEX(RoutesPivot[Distance],MATCH($C1753,RoutesPivot[[RouteID]:[RouteID]],0))</f>
        <v>619</v>
      </c>
      <c r="P1753">
        <f>INDEX(RoutesPivot[ListPrice],MATCH($C1753,RoutesPivot[[RouteID]:[RouteID]],0))</f>
        <v>250</v>
      </c>
      <c r="Q1753" t="str">
        <f>INDEX(AirportPivot[AirportName],MATCH($N1753,AirportPivot[[AirportID]:[AirportID]],0))</f>
        <v>John F Kennedy International</v>
      </c>
      <c r="R1753">
        <f>INDEX(AirportPivot[Gates (number of available)],MATCH($N1753,AirportPivot[[AirportID]:[AirportID]],0))</f>
        <v>120</v>
      </c>
    </row>
    <row r="1754" spans="1:18" x14ac:dyDescent="0.25">
      <c r="A1754" s="3" t="s">
        <v>1786</v>
      </c>
      <c r="B1754" s="12">
        <v>42361</v>
      </c>
      <c r="C1754" s="4" t="s">
        <v>33</v>
      </c>
      <c r="D1754" s="4">
        <v>4</v>
      </c>
      <c r="E1754" s="4">
        <v>101</v>
      </c>
      <c r="F1754" s="5">
        <v>0.29166666666666669</v>
      </c>
      <c r="G1754" s="6">
        <v>525</v>
      </c>
      <c r="H1754" s="7">
        <v>97125</v>
      </c>
      <c r="I1754" s="7">
        <f>FlightsPivot[[#This Row],[Total Fare]]*10%</f>
        <v>9712.5</v>
      </c>
      <c r="J1754" s="7">
        <f>FlightsPivot[[#This Row],[Total Fare]]+FlightsPivot[[#This Row],[10% tax ]]</f>
        <v>106837.5</v>
      </c>
      <c r="K1754" s="4">
        <v>12</v>
      </c>
      <c r="L1754" s="4">
        <v>2015</v>
      </c>
      <c r="M1754" t="str">
        <f>INDEX(RoutesPivot[DepAirport],MATCH($C1754,RoutesPivot[[RouteID]:[RouteID]],0))</f>
        <v>ORD</v>
      </c>
      <c r="N1754" t="str">
        <f>INDEX(RoutesPivot[AirportID],MATCH($C1754,RoutesPivot[[RouteID]:[RouteID]],0))</f>
        <v>SFO</v>
      </c>
      <c r="O1754">
        <f>INDEX(RoutesPivot[Distance],MATCH($C1754,RoutesPivot[[RouteID]:[RouteID]],0))</f>
        <v>1600</v>
      </c>
      <c r="P1754">
        <f>INDEX(RoutesPivot[ListPrice],MATCH($C1754,RoutesPivot[[RouteID]:[RouteID]],0))</f>
        <v>375</v>
      </c>
      <c r="Q1754" t="str">
        <f>INDEX(AirportPivot[AirportName],MATCH($N1754,AirportPivot[[AirportID]:[AirportID]],0))</f>
        <v>San Francisco International</v>
      </c>
      <c r="R1754">
        <f>INDEX(AirportPivot[Gates (number of available)],MATCH($N1754,AirportPivot[[AirportID]:[AirportID]],0))</f>
        <v>70</v>
      </c>
    </row>
    <row r="1755" spans="1:18" x14ac:dyDescent="0.25">
      <c r="A1755" s="3" t="s">
        <v>1787</v>
      </c>
      <c r="B1755" s="12">
        <v>42170</v>
      </c>
      <c r="C1755" s="4" t="s">
        <v>23</v>
      </c>
      <c r="D1755" s="4">
        <v>2.6</v>
      </c>
      <c r="E1755" s="4">
        <v>109</v>
      </c>
      <c r="F1755" s="5">
        <v>0.85416666666666663</v>
      </c>
      <c r="G1755" s="6">
        <v>330</v>
      </c>
      <c r="H1755" s="7">
        <v>61050</v>
      </c>
      <c r="I1755" s="7">
        <f>FlightsPivot[[#This Row],[Total Fare]]*10%</f>
        <v>6105</v>
      </c>
      <c r="J1755" s="7">
        <f>FlightsPivot[[#This Row],[Total Fare]]+FlightsPivot[[#This Row],[10% tax ]]</f>
        <v>67155</v>
      </c>
      <c r="K1755" s="4">
        <v>6</v>
      </c>
      <c r="L1755" s="4">
        <v>2015</v>
      </c>
      <c r="M1755" t="str">
        <f>INDEX(RoutesPivot[DepAirport],MATCH($C1755,RoutesPivot[[RouteID]:[RouteID]],0))</f>
        <v>ORD</v>
      </c>
      <c r="N1755" t="str">
        <f>INDEX(RoutesPivot[AirportID],MATCH($C1755,RoutesPivot[[RouteID]:[RouteID]],0))</f>
        <v>DEN</v>
      </c>
      <c r="O1755">
        <f>INDEX(RoutesPivot[Distance],MATCH($C1755,RoutesPivot[[RouteID]:[RouteID]],0))</f>
        <v>800</v>
      </c>
      <c r="P1755">
        <f>INDEX(RoutesPivot[ListPrice],MATCH($C1755,RoutesPivot[[RouteID]:[RouteID]],0))</f>
        <v>300</v>
      </c>
      <c r="Q1755" t="str">
        <f>INDEX(AirportPivot[AirportName],MATCH($N1755,AirportPivot[[AirportID]:[AirportID]],0))</f>
        <v>Denver International</v>
      </c>
      <c r="R1755">
        <f>INDEX(AirportPivot[Gates (number of available)],MATCH($N1755,AirportPivot[[AirportID]:[AirportID]],0))</f>
        <v>75</v>
      </c>
    </row>
    <row r="1756" spans="1:18" x14ac:dyDescent="0.25">
      <c r="A1756" s="3" t="s">
        <v>1788</v>
      </c>
      <c r="B1756" s="12">
        <v>42364</v>
      </c>
      <c r="C1756" s="4" t="s">
        <v>23</v>
      </c>
      <c r="D1756" s="4">
        <v>3.7</v>
      </c>
      <c r="E1756" s="4">
        <v>64</v>
      </c>
      <c r="F1756" s="5">
        <v>0.70833333333333337</v>
      </c>
      <c r="G1756" s="6">
        <v>420</v>
      </c>
      <c r="H1756" s="7">
        <v>76020</v>
      </c>
      <c r="I1756" s="7">
        <f>FlightsPivot[[#This Row],[Total Fare]]*10%</f>
        <v>7602</v>
      </c>
      <c r="J1756" s="7">
        <f>FlightsPivot[[#This Row],[Total Fare]]+FlightsPivot[[#This Row],[10% tax ]]</f>
        <v>83622</v>
      </c>
      <c r="K1756" s="4">
        <v>12</v>
      </c>
      <c r="L1756" s="4">
        <v>2015</v>
      </c>
      <c r="M1756" t="str">
        <f>INDEX(RoutesPivot[DepAirport],MATCH($C1756,RoutesPivot[[RouteID]:[RouteID]],0))</f>
        <v>ORD</v>
      </c>
      <c r="N1756" t="str">
        <f>INDEX(RoutesPivot[AirportID],MATCH($C1756,RoutesPivot[[RouteID]:[RouteID]],0))</f>
        <v>DEN</v>
      </c>
      <c r="O1756">
        <f>INDEX(RoutesPivot[Distance],MATCH($C1756,RoutesPivot[[RouteID]:[RouteID]],0))</f>
        <v>800</v>
      </c>
      <c r="P1756">
        <f>INDEX(RoutesPivot[ListPrice],MATCH($C1756,RoutesPivot[[RouteID]:[RouteID]],0))</f>
        <v>300</v>
      </c>
      <c r="Q1756" t="str">
        <f>INDEX(AirportPivot[AirportName],MATCH($N1756,AirportPivot[[AirportID]:[AirportID]],0))</f>
        <v>Denver International</v>
      </c>
      <c r="R1756">
        <f>INDEX(AirportPivot[Gates (number of available)],MATCH($N1756,AirportPivot[[AirportID]:[AirportID]],0))</f>
        <v>75</v>
      </c>
    </row>
    <row r="1757" spans="1:18" x14ac:dyDescent="0.25">
      <c r="A1757" s="3" t="s">
        <v>1789</v>
      </c>
      <c r="B1757" s="12">
        <v>41985</v>
      </c>
      <c r="C1757" s="4" t="s">
        <v>40</v>
      </c>
      <c r="D1757" s="4">
        <v>2</v>
      </c>
      <c r="E1757" s="4">
        <v>209</v>
      </c>
      <c r="F1757" s="5">
        <v>0.33333333333333331</v>
      </c>
      <c r="G1757" s="6">
        <v>115</v>
      </c>
      <c r="H1757" s="7">
        <v>18975</v>
      </c>
      <c r="I1757" s="7">
        <f>FlightsPivot[[#This Row],[Total Fare]]*10%</f>
        <v>1897.5</v>
      </c>
      <c r="J1757" s="7">
        <f>FlightsPivot[[#This Row],[Total Fare]]+FlightsPivot[[#This Row],[10% tax ]]</f>
        <v>20872.5</v>
      </c>
      <c r="K1757" s="4">
        <v>12</v>
      </c>
      <c r="L1757" s="4">
        <v>2014</v>
      </c>
      <c r="M1757" t="str">
        <f>INDEX(RoutesPivot[DepAirport],MATCH($C1757,RoutesPivot[[RouteID]:[RouteID]],0))</f>
        <v>ORD</v>
      </c>
      <c r="N1757" t="str">
        <f>INDEX(RoutesPivot[AirportID],MATCH($C1757,RoutesPivot[[RouteID]:[RouteID]],0))</f>
        <v>MSP</v>
      </c>
      <c r="O1757">
        <f>INDEX(RoutesPivot[Distance],MATCH($C1757,RoutesPivot[[RouteID]:[RouteID]],0))</f>
        <v>300</v>
      </c>
      <c r="P1757">
        <f>INDEX(RoutesPivot[ListPrice],MATCH($C1757,RoutesPivot[[RouteID]:[RouteID]],0))</f>
        <v>115</v>
      </c>
      <c r="Q1757" t="str">
        <f>INDEX(AirportPivot[AirportName],MATCH($N1757,AirportPivot[[AirportID]:[AirportID]],0))</f>
        <v>Minneapolis-St Paul International/Wold-Chamberlain</v>
      </c>
      <c r="R1757">
        <f>INDEX(AirportPivot[Gates (number of available)],MATCH($N1757,AirportPivot[[AirportID]:[AirportID]],0))</f>
        <v>65</v>
      </c>
    </row>
    <row r="1758" spans="1:18" x14ac:dyDescent="0.25">
      <c r="A1758" s="3" t="s">
        <v>1790</v>
      </c>
      <c r="B1758" s="12">
        <v>42120</v>
      </c>
      <c r="C1758" s="4" t="s">
        <v>13</v>
      </c>
      <c r="D1758" s="4">
        <v>1.4</v>
      </c>
      <c r="E1758" s="4">
        <v>61</v>
      </c>
      <c r="F1758" s="5">
        <v>0.39583333333333331</v>
      </c>
      <c r="G1758" s="6">
        <v>250</v>
      </c>
      <c r="H1758" s="7">
        <v>41250</v>
      </c>
      <c r="I1758" s="7">
        <f>FlightsPivot[[#This Row],[Total Fare]]*10%</f>
        <v>4125</v>
      </c>
      <c r="J1758" s="7">
        <f>FlightsPivot[[#This Row],[Total Fare]]+FlightsPivot[[#This Row],[10% tax ]]</f>
        <v>45375</v>
      </c>
      <c r="K1758" s="4">
        <v>4</v>
      </c>
      <c r="L1758" s="4">
        <v>2015</v>
      </c>
      <c r="M1758" t="str">
        <f>INDEX(RoutesPivot[DepAirport],MATCH($C1758,RoutesPivot[[RouteID]:[RouteID]],0))</f>
        <v>ORD</v>
      </c>
      <c r="N1758" t="str">
        <f>INDEX(RoutesPivot[AirportID],MATCH($C1758,RoutesPivot[[RouteID]:[RouteID]],0))</f>
        <v>JFK</v>
      </c>
      <c r="O1758">
        <f>INDEX(RoutesPivot[Distance],MATCH($C1758,RoutesPivot[[RouteID]:[RouteID]],0))</f>
        <v>619</v>
      </c>
      <c r="P1758">
        <f>INDEX(RoutesPivot[ListPrice],MATCH($C1758,RoutesPivot[[RouteID]:[RouteID]],0))</f>
        <v>250</v>
      </c>
      <c r="Q1758" t="str">
        <f>INDEX(AirportPivot[AirportName],MATCH($N1758,AirportPivot[[AirportID]:[AirportID]],0))</f>
        <v>John F Kennedy International</v>
      </c>
      <c r="R1758">
        <f>INDEX(AirportPivot[Gates (number of available)],MATCH($N1758,AirportPivot[[AirportID]:[AirportID]],0))</f>
        <v>120</v>
      </c>
    </row>
    <row r="1759" spans="1:18" x14ac:dyDescent="0.25">
      <c r="A1759" s="3" t="s">
        <v>1791</v>
      </c>
      <c r="B1759" s="12">
        <v>41688</v>
      </c>
      <c r="C1759" s="4" t="s">
        <v>27</v>
      </c>
      <c r="D1759" s="4">
        <v>9.6999999999999993</v>
      </c>
      <c r="E1759" s="4">
        <v>77</v>
      </c>
      <c r="F1759" s="5">
        <v>0.8125</v>
      </c>
      <c r="G1759" s="6">
        <v>200</v>
      </c>
      <c r="H1759" s="7">
        <v>36200</v>
      </c>
      <c r="I1759" s="7">
        <f>FlightsPivot[[#This Row],[Total Fare]]*10%</f>
        <v>3620</v>
      </c>
      <c r="J1759" s="7">
        <f>FlightsPivot[[#This Row],[Total Fare]]+FlightsPivot[[#This Row],[10% tax ]]</f>
        <v>39820</v>
      </c>
      <c r="K1759" s="4">
        <v>2</v>
      </c>
      <c r="L1759" s="4">
        <v>2014</v>
      </c>
      <c r="M1759" t="str">
        <f>INDEX(RoutesPivot[DepAirport],MATCH($C1759,RoutesPivot[[RouteID]:[RouteID]],0))</f>
        <v>ORD</v>
      </c>
      <c r="N1759" t="str">
        <f>INDEX(RoutesPivot[AirportID],MATCH($C1759,RoutesPivot[[RouteID]:[RouteID]],0))</f>
        <v>ATL</v>
      </c>
      <c r="O1759">
        <f>INDEX(RoutesPivot[Distance],MATCH($C1759,RoutesPivot[[RouteID]:[RouteID]],0))</f>
        <v>510</v>
      </c>
      <c r="P1759">
        <f>INDEX(RoutesPivot[ListPrice],MATCH($C1759,RoutesPivot[[RouteID]:[RouteID]],0))</f>
        <v>200</v>
      </c>
      <c r="Q1759" t="str">
        <f>INDEX(AirportPivot[AirportName],MATCH($N1759,AirportPivot[[AirportID]:[AirportID]],0))</f>
        <v>Hartsfield-Jackson Atlanta International</v>
      </c>
      <c r="R1759">
        <f>INDEX(AirportPivot[Gates (number of available)],MATCH($N1759,AirportPivot[[AirportID]:[AirportID]],0))</f>
        <v>100</v>
      </c>
    </row>
    <row r="1760" spans="1:18" x14ac:dyDescent="0.25">
      <c r="A1760" s="3" t="s">
        <v>1792</v>
      </c>
      <c r="B1760" s="12">
        <v>41963</v>
      </c>
      <c r="C1760" s="4" t="s">
        <v>30</v>
      </c>
      <c r="D1760" s="4">
        <v>2.7</v>
      </c>
      <c r="E1760" s="4">
        <v>116</v>
      </c>
      <c r="F1760" s="5">
        <v>0.29166666666666669</v>
      </c>
      <c r="G1760" s="6">
        <v>250</v>
      </c>
      <c r="H1760" s="7">
        <v>46250</v>
      </c>
      <c r="I1760" s="7">
        <f>FlightsPivot[[#This Row],[Total Fare]]*10%</f>
        <v>4625</v>
      </c>
      <c r="J1760" s="7">
        <f>FlightsPivot[[#This Row],[Total Fare]]+FlightsPivot[[#This Row],[10% tax ]]</f>
        <v>50875</v>
      </c>
      <c r="K1760" s="4">
        <v>11</v>
      </c>
      <c r="L1760" s="4">
        <v>2014</v>
      </c>
      <c r="M1760" t="str">
        <f>INDEX(RoutesPivot[DepAirport],MATCH($C1760,RoutesPivot[[RouteID]:[RouteID]],0))</f>
        <v>ORD</v>
      </c>
      <c r="N1760" t="str">
        <f>INDEX(RoutesPivot[AirportID],MATCH($C1760,RoutesPivot[[RouteID]:[RouteID]],0))</f>
        <v>MCO</v>
      </c>
      <c r="O1760">
        <f>INDEX(RoutesPivot[Distance],MATCH($C1760,RoutesPivot[[RouteID]:[RouteID]],0))</f>
        <v>850</v>
      </c>
      <c r="P1760">
        <f>INDEX(RoutesPivot[ListPrice],MATCH($C1760,RoutesPivot[[RouteID]:[RouteID]],0))</f>
        <v>250</v>
      </c>
      <c r="Q1760" t="str">
        <f>INDEX(AirportPivot[AirportName],MATCH($N1760,AirportPivot[[AirportID]:[AirportID]],0))</f>
        <v>Orlando International</v>
      </c>
      <c r="R1760">
        <f>INDEX(AirportPivot[Gates (number of available)],MATCH($N1760,AirportPivot[[AirportID]:[AirportID]],0))</f>
        <v>67</v>
      </c>
    </row>
    <row r="1761" spans="1:18" x14ac:dyDescent="0.25">
      <c r="A1761" s="3" t="s">
        <v>1793</v>
      </c>
      <c r="B1761" s="12">
        <v>42097</v>
      </c>
      <c r="C1761" s="4" t="s">
        <v>37</v>
      </c>
      <c r="D1761" s="4">
        <v>1.9</v>
      </c>
      <c r="E1761" s="4">
        <v>37</v>
      </c>
      <c r="F1761" s="5">
        <v>0.70833333333333337</v>
      </c>
      <c r="G1761" s="6">
        <v>350</v>
      </c>
      <c r="H1761" s="7">
        <v>57750</v>
      </c>
      <c r="I1761" s="7">
        <f>FlightsPivot[[#This Row],[Total Fare]]*10%</f>
        <v>5775</v>
      </c>
      <c r="J1761" s="7">
        <f>FlightsPivot[[#This Row],[Total Fare]]+FlightsPivot[[#This Row],[10% tax ]]</f>
        <v>63525</v>
      </c>
      <c r="K1761" s="4">
        <v>4</v>
      </c>
      <c r="L1761" s="4">
        <v>2015</v>
      </c>
      <c r="M1761" t="str">
        <f>INDEX(RoutesPivot[DepAirport],MATCH($C1761,RoutesPivot[[RouteID]:[RouteID]],0))</f>
        <v>ORD</v>
      </c>
      <c r="N1761" t="str">
        <f>INDEX(RoutesPivot[AirportID],MATCH($C1761,RoutesPivot[[RouteID]:[RouteID]],0))</f>
        <v>SEA</v>
      </c>
      <c r="O1761">
        <f>INDEX(RoutesPivot[Distance],MATCH($C1761,RoutesPivot[[RouteID]:[RouteID]],0))</f>
        <v>1500</v>
      </c>
      <c r="P1761">
        <f>INDEX(RoutesPivot[ListPrice],MATCH($C1761,RoutesPivot[[RouteID]:[RouteID]],0))</f>
        <v>350</v>
      </c>
      <c r="Q1761" t="str">
        <f>INDEX(AirportPivot[AirportName],MATCH($N1761,AirportPivot[[AirportID]:[AirportID]],0))</f>
        <v>Seattle-Tacoma International</v>
      </c>
      <c r="R1761">
        <f>INDEX(AirportPivot[Gates (number of available)],MATCH($N1761,AirportPivot[[AirportID]:[AirportID]],0))</f>
        <v>58</v>
      </c>
    </row>
    <row r="1762" spans="1:18" x14ac:dyDescent="0.25">
      <c r="A1762" s="3" t="s">
        <v>1794</v>
      </c>
      <c r="B1762" s="12">
        <v>42285</v>
      </c>
      <c r="C1762" s="4" t="s">
        <v>23</v>
      </c>
      <c r="D1762" s="4">
        <v>1.4</v>
      </c>
      <c r="E1762" s="4">
        <v>113</v>
      </c>
      <c r="F1762" s="5">
        <v>0.375</v>
      </c>
      <c r="G1762" s="6">
        <v>300</v>
      </c>
      <c r="H1762" s="7">
        <v>55500</v>
      </c>
      <c r="I1762" s="7">
        <f>FlightsPivot[[#This Row],[Total Fare]]*10%</f>
        <v>5550</v>
      </c>
      <c r="J1762" s="7">
        <f>FlightsPivot[[#This Row],[Total Fare]]+FlightsPivot[[#This Row],[10% tax ]]</f>
        <v>61050</v>
      </c>
      <c r="K1762" s="4">
        <v>10</v>
      </c>
      <c r="L1762" s="4">
        <v>2015</v>
      </c>
      <c r="M1762" t="str">
        <f>INDEX(RoutesPivot[DepAirport],MATCH($C1762,RoutesPivot[[RouteID]:[RouteID]],0))</f>
        <v>ORD</v>
      </c>
      <c r="N1762" t="str">
        <f>INDEX(RoutesPivot[AirportID],MATCH($C1762,RoutesPivot[[RouteID]:[RouteID]],0))</f>
        <v>DEN</v>
      </c>
      <c r="O1762">
        <f>INDEX(RoutesPivot[Distance],MATCH($C1762,RoutesPivot[[RouteID]:[RouteID]],0))</f>
        <v>800</v>
      </c>
      <c r="P1762">
        <f>INDEX(RoutesPivot[ListPrice],MATCH($C1762,RoutesPivot[[RouteID]:[RouteID]],0))</f>
        <v>300</v>
      </c>
      <c r="Q1762" t="str">
        <f>INDEX(AirportPivot[AirportName],MATCH($N1762,AirportPivot[[AirportID]:[AirportID]],0))</f>
        <v>Denver International</v>
      </c>
      <c r="R1762">
        <f>INDEX(AirportPivot[Gates (number of available)],MATCH($N1762,AirportPivot[[AirportID]:[AirportID]],0))</f>
        <v>75</v>
      </c>
    </row>
    <row r="1763" spans="1:18" x14ac:dyDescent="0.25">
      <c r="A1763" s="3" t="s">
        <v>1795</v>
      </c>
      <c r="B1763" s="12">
        <v>42073</v>
      </c>
      <c r="C1763" s="4" t="s">
        <v>15</v>
      </c>
      <c r="D1763" s="4">
        <v>2.2000000000000002</v>
      </c>
      <c r="E1763" s="4">
        <v>43</v>
      </c>
      <c r="F1763" s="5">
        <v>0.8125</v>
      </c>
      <c r="G1763" s="6">
        <v>225</v>
      </c>
      <c r="H1763" s="7">
        <v>37125</v>
      </c>
      <c r="I1763" s="7">
        <f>FlightsPivot[[#This Row],[Total Fare]]*10%</f>
        <v>3712.5</v>
      </c>
      <c r="J1763" s="7">
        <f>FlightsPivot[[#This Row],[Total Fare]]+FlightsPivot[[#This Row],[10% tax ]]</f>
        <v>40837.5</v>
      </c>
      <c r="K1763" s="4">
        <v>3</v>
      </c>
      <c r="L1763" s="4">
        <v>2015</v>
      </c>
      <c r="M1763" t="str">
        <f>INDEX(RoutesPivot[DepAirport],MATCH($C1763,RoutesPivot[[RouteID]:[RouteID]],0))</f>
        <v>ORD</v>
      </c>
      <c r="N1763" t="str">
        <f>INDEX(RoutesPivot[AirportID],MATCH($C1763,RoutesPivot[[RouteID]:[RouteID]],0))</f>
        <v>EWR</v>
      </c>
      <c r="O1763">
        <f>INDEX(RoutesPivot[Distance],MATCH($C1763,RoutesPivot[[RouteID]:[RouteID]],0))</f>
        <v>600</v>
      </c>
      <c r="P1763">
        <f>INDEX(RoutesPivot[ListPrice],MATCH($C1763,RoutesPivot[[RouteID]:[RouteID]],0))</f>
        <v>225</v>
      </c>
      <c r="Q1763" t="str">
        <f>INDEX(AirportPivot[AirportName],MATCH($N1763,AirportPivot[[AirportID]:[AirportID]],0))</f>
        <v>Newark Liberty International</v>
      </c>
      <c r="R1763">
        <f>INDEX(AirportPivot[Gates (number of available)],MATCH($N1763,AirportPivot[[AirportID]:[AirportID]],0))</f>
        <v>82</v>
      </c>
    </row>
    <row r="1764" spans="1:18" x14ac:dyDescent="0.25">
      <c r="A1764" s="3" t="s">
        <v>1796</v>
      </c>
      <c r="B1764" s="12">
        <v>41973</v>
      </c>
      <c r="C1764" s="4" t="s">
        <v>11</v>
      </c>
      <c r="D1764" s="4">
        <v>4.8</v>
      </c>
      <c r="E1764" s="4">
        <v>33</v>
      </c>
      <c r="F1764" s="5">
        <v>0.29166666666666669</v>
      </c>
      <c r="G1764" s="6">
        <v>450</v>
      </c>
      <c r="H1764" s="7">
        <v>83250</v>
      </c>
      <c r="I1764" s="7">
        <f>FlightsPivot[[#This Row],[Total Fare]]*10%</f>
        <v>8325</v>
      </c>
      <c r="J1764" s="7">
        <f>FlightsPivot[[#This Row],[Total Fare]]+FlightsPivot[[#This Row],[10% tax ]]</f>
        <v>91575</v>
      </c>
      <c r="K1764" s="4">
        <v>11</v>
      </c>
      <c r="L1764" s="4">
        <v>2014</v>
      </c>
      <c r="M1764" t="str">
        <f>INDEX(RoutesPivot[DepAirport],MATCH($C1764,RoutesPivot[[RouteID]:[RouteID]],0))</f>
        <v>ORD</v>
      </c>
      <c r="N1764" t="str">
        <f>INDEX(RoutesPivot[AirportID],MATCH($C1764,RoutesPivot[[RouteID]:[RouteID]],0))</f>
        <v>BOS</v>
      </c>
      <c r="O1764">
        <f>INDEX(RoutesPivot[Distance],MATCH($C1764,RoutesPivot[[RouteID]:[RouteID]],0))</f>
        <v>730</v>
      </c>
      <c r="P1764">
        <f>INDEX(RoutesPivot[ListPrice],MATCH($C1764,RoutesPivot[[RouteID]:[RouteID]],0))</f>
        <v>300</v>
      </c>
      <c r="Q1764" t="str">
        <f>INDEX(AirportPivot[AirportName],MATCH($N1764,AirportPivot[[AirportID]:[AirportID]],0))</f>
        <v>General Edward Lawrence Logan International</v>
      </c>
      <c r="R1764">
        <f>INDEX(AirportPivot[Gates (number of available)],MATCH($N1764,AirportPivot[[AirportID]:[AirportID]],0))</f>
        <v>63</v>
      </c>
    </row>
    <row r="1765" spans="1:18" x14ac:dyDescent="0.25">
      <c r="A1765" s="3" t="s">
        <v>1797</v>
      </c>
      <c r="B1765" s="12">
        <v>41852</v>
      </c>
      <c r="C1765" s="4" t="s">
        <v>30</v>
      </c>
      <c r="D1765" s="4">
        <v>2.5</v>
      </c>
      <c r="E1765" s="4">
        <v>11</v>
      </c>
      <c r="F1765" s="5">
        <v>0.75</v>
      </c>
      <c r="G1765" s="6">
        <v>275</v>
      </c>
      <c r="H1765" s="7">
        <v>50875</v>
      </c>
      <c r="I1765" s="7">
        <f>FlightsPivot[[#This Row],[Total Fare]]*10%</f>
        <v>5087.5</v>
      </c>
      <c r="J1765" s="7">
        <f>FlightsPivot[[#This Row],[Total Fare]]+FlightsPivot[[#This Row],[10% tax ]]</f>
        <v>55962.5</v>
      </c>
      <c r="K1765" s="4">
        <v>8</v>
      </c>
      <c r="L1765" s="4">
        <v>2014</v>
      </c>
      <c r="M1765" t="str">
        <f>INDEX(RoutesPivot[DepAirport],MATCH($C1765,RoutesPivot[[RouteID]:[RouteID]],0))</f>
        <v>ORD</v>
      </c>
      <c r="N1765" t="str">
        <f>INDEX(RoutesPivot[AirportID],MATCH($C1765,RoutesPivot[[RouteID]:[RouteID]],0))</f>
        <v>MCO</v>
      </c>
      <c r="O1765">
        <f>INDEX(RoutesPivot[Distance],MATCH($C1765,RoutesPivot[[RouteID]:[RouteID]],0))</f>
        <v>850</v>
      </c>
      <c r="P1765">
        <f>INDEX(RoutesPivot[ListPrice],MATCH($C1765,RoutesPivot[[RouteID]:[RouteID]],0))</f>
        <v>250</v>
      </c>
      <c r="Q1765" t="str">
        <f>INDEX(AirportPivot[AirportName],MATCH($N1765,AirportPivot[[AirportID]:[AirportID]],0))</f>
        <v>Orlando International</v>
      </c>
      <c r="R1765">
        <f>INDEX(AirportPivot[Gates (number of available)],MATCH($N1765,AirportPivot[[AirportID]:[AirportID]],0))</f>
        <v>67</v>
      </c>
    </row>
    <row r="1766" spans="1:18" x14ac:dyDescent="0.25">
      <c r="A1766" s="3" t="s">
        <v>1798</v>
      </c>
      <c r="B1766" s="12">
        <v>42365</v>
      </c>
      <c r="C1766" s="4" t="s">
        <v>70</v>
      </c>
      <c r="D1766" s="4">
        <v>4.8</v>
      </c>
      <c r="E1766" s="4">
        <v>20</v>
      </c>
      <c r="F1766" s="5">
        <v>0.33333333333333331</v>
      </c>
      <c r="G1766" s="6">
        <v>385</v>
      </c>
      <c r="H1766" s="7">
        <v>71225</v>
      </c>
      <c r="I1766" s="7">
        <f>FlightsPivot[[#This Row],[Total Fare]]*10%</f>
        <v>7122.5</v>
      </c>
      <c r="J1766" s="7">
        <f>FlightsPivot[[#This Row],[Total Fare]]+FlightsPivot[[#This Row],[10% tax ]]</f>
        <v>78347.5</v>
      </c>
      <c r="K1766" s="4">
        <v>12</v>
      </c>
      <c r="L1766" s="4">
        <v>2015</v>
      </c>
      <c r="M1766" t="str">
        <f>INDEX(RoutesPivot[DepAirport],MATCH($C1766,RoutesPivot[[RouteID]:[RouteID]],0))</f>
        <v>ORD</v>
      </c>
      <c r="N1766" t="str">
        <f>INDEX(RoutesPivot[AirportID],MATCH($C1766,RoutesPivot[[RouteID]:[RouteID]],0))</f>
        <v>LAS</v>
      </c>
      <c r="O1766">
        <f>INDEX(RoutesPivot[Distance],MATCH($C1766,RoutesPivot[[RouteID]:[RouteID]],0))</f>
        <v>1100</v>
      </c>
      <c r="P1766">
        <f>INDEX(RoutesPivot[ListPrice],MATCH($C1766,RoutesPivot[[RouteID]:[RouteID]],0))</f>
        <v>275</v>
      </c>
      <c r="Q1766" t="str">
        <f>INDEX(AirportPivot[AirportName],MATCH($N1766,AirportPivot[[AirportID]:[AirportID]],0))</f>
        <v>McCarran International</v>
      </c>
      <c r="R1766">
        <f>INDEX(AirportPivot[Gates (number of available)],MATCH($N1766,AirportPivot[[AirportID]:[AirportID]],0))</f>
        <v>68</v>
      </c>
    </row>
    <row r="1767" spans="1:18" x14ac:dyDescent="0.25">
      <c r="A1767" s="3" t="s">
        <v>1799</v>
      </c>
      <c r="B1767" s="12">
        <v>41841</v>
      </c>
      <c r="C1767" s="4" t="s">
        <v>25</v>
      </c>
      <c r="D1767" s="4">
        <v>3.2</v>
      </c>
      <c r="E1767" s="4">
        <v>173</v>
      </c>
      <c r="F1767" s="5">
        <v>0.66666666666666663</v>
      </c>
      <c r="G1767" s="6">
        <v>220</v>
      </c>
      <c r="H1767" s="7">
        <v>36300</v>
      </c>
      <c r="I1767" s="7">
        <f>FlightsPivot[[#This Row],[Total Fare]]*10%</f>
        <v>3630</v>
      </c>
      <c r="J1767" s="7">
        <f>FlightsPivot[[#This Row],[Total Fare]]+FlightsPivot[[#This Row],[10% tax ]]</f>
        <v>39930</v>
      </c>
      <c r="K1767" s="4">
        <v>7</v>
      </c>
      <c r="L1767" s="4">
        <v>2014</v>
      </c>
      <c r="M1767" t="str">
        <f>INDEX(RoutesPivot[DepAirport],MATCH($C1767,RoutesPivot[[RouteID]:[RouteID]],0))</f>
        <v>ORD</v>
      </c>
      <c r="N1767" t="str">
        <f>INDEX(RoutesPivot[AirportID],MATCH($C1767,RoutesPivot[[RouteID]:[RouteID]],0))</f>
        <v>DFW</v>
      </c>
      <c r="O1767">
        <f>INDEX(RoutesPivot[Distance],MATCH($C1767,RoutesPivot[[RouteID]:[RouteID]],0))</f>
        <v>700</v>
      </c>
      <c r="P1767">
        <f>INDEX(RoutesPivot[ListPrice],MATCH($C1767,RoutesPivot[[RouteID]:[RouteID]],0))</f>
        <v>200</v>
      </c>
      <c r="Q1767" t="str">
        <f>INDEX(AirportPivot[AirportName],MATCH($N1767,AirportPivot[[AirportID]:[AirportID]],0))</f>
        <v>Dallas/Fort Worth International</v>
      </c>
      <c r="R1767">
        <f>INDEX(AirportPivot[Gates (number of available)],MATCH($N1767,AirportPivot[[AirportID]:[AirportID]],0))</f>
        <v>130</v>
      </c>
    </row>
    <row r="1768" spans="1:18" x14ac:dyDescent="0.25">
      <c r="A1768" s="3" t="s">
        <v>1800</v>
      </c>
      <c r="B1768" s="12">
        <v>41675</v>
      </c>
      <c r="C1768" s="4" t="s">
        <v>27</v>
      </c>
      <c r="D1768" s="4">
        <v>8.5</v>
      </c>
      <c r="E1768" s="4">
        <v>64</v>
      </c>
      <c r="F1768" s="5">
        <v>0.79166666666666663</v>
      </c>
      <c r="G1768" s="6">
        <v>200</v>
      </c>
      <c r="H1768" s="7">
        <v>36200</v>
      </c>
      <c r="I1768" s="7">
        <f>FlightsPivot[[#This Row],[Total Fare]]*10%</f>
        <v>3620</v>
      </c>
      <c r="J1768" s="7">
        <f>FlightsPivot[[#This Row],[Total Fare]]+FlightsPivot[[#This Row],[10% tax ]]</f>
        <v>39820</v>
      </c>
      <c r="K1768" s="4">
        <v>2</v>
      </c>
      <c r="L1768" s="4">
        <v>2014</v>
      </c>
      <c r="M1768" t="str">
        <f>INDEX(RoutesPivot[DepAirport],MATCH($C1768,RoutesPivot[[RouteID]:[RouteID]],0))</f>
        <v>ORD</v>
      </c>
      <c r="N1768" t="str">
        <f>INDEX(RoutesPivot[AirportID],MATCH($C1768,RoutesPivot[[RouteID]:[RouteID]],0))</f>
        <v>ATL</v>
      </c>
      <c r="O1768">
        <f>INDEX(RoutesPivot[Distance],MATCH($C1768,RoutesPivot[[RouteID]:[RouteID]],0))</f>
        <v>510</v>
      </c>
      <c r="P1768">
        <f>INDEX(RoutesPivot[ListPrice],MATCH($C1768,RoutesPivot[[RouteID]:[RouteID]],0))</f>
        <v>200</v>
      </c>
      <c r="Q1768" t="str">
        <f>INDEX(AirportPivot[AirportName],MATCH($N1768,AirportPivot[[AirportID]:[AirportID]],0))</f>
        <v>Hartsfield-Jackson Atlanta International</v>
      </c>
      <c r="R1768">
        <f>INDEX(AirportPivot[Gates (number of available)],MATCH($N1768,AirportPivot[[AirportID]:[AirportID]],0))</f>
        <v>100</v>
      </c>
    </row>
    <row r="1769" spans="1:18" x14ac:dyDescent="0.25">
      <c r="A1769" s="3" t="s">
        <v>1801</v>
      </c>
      <c r="B1769" s="12">
        <v>42180</v>
      </c>
      <c r="C1769" s="4" t="s">
        <v>23</v>
      </c>
      <c r="D1769" s="4">
        <v>2.8</v>
      </c>
      <c r="E1769" s="4">
        <v>201</v>
      </c>
      <c r="F1769" s="5">
        <v>0.39583333333333331</v>
      </c>
      <c r="G1769" s="6">
        <v>330</v>
      </c>
      <c r="H1769" s="7">
        <v>54450</v>
      </c>
      <c r="I1769" s="7">
        <f>FlightsPivot[[#This Row],[Total Fare]]*10%</f>
        <v>5445</v>
      </c>
      <c r="J1769" s="7">
        <f>FlightsPivot[[#This Row],[Total Fare]]+FlightsPivot[[#This Row],[10% tax ]]</f>
        <v>59895</v>
      </c>
      <c r="K1769" s="4">
        <v>6</v>
      </c>
      <c r="L1769" s="4">
        <v>2015</v>
      </c>
      <c r="M1769" t="str">
        <f>INDEX(RoutesPivot[DepAirport],MATCH($C1769,RoutesPivot[[RouteID]:[RouteID]],0))</f>
        <v>ORD</v>
      </c>
      <c r="N1769" t="str">
        <f>INDEX(RoutesPivot[AirportID],MATCH($C1769,RoutesPivot[[RouteID]:[RouteID]],0))</f>
        <v>DEN</v>
      </c>
      <c r="O1769">
        <f>INDEX(RoutesPivot[Distance],MATCH($C1769,RoutesPivot[[RouteID]:[RouteID]],0))</f>
        <v>800</v>
      </c>
      <c r="P1769">
        <f>INDEX(RoutesPivot[ListPrice],MATCH($C1769,RoutesPivot[[RouteID]:[RouteID]],0))</f>
        <v>300</v>
      </c>
      <c r="Q1769" t="str">
        <f>INDEX(AirportPivot[AirportName],MATCH($N1769,AirportPivot[[AirportID]:[AirportID]],0))</f>
        <v>Denver International</v>
      </c>
      <c r="R1769">
        <f>INDEX(AirportPivot[Gates (number of available)],MATCH($N1769,AirportPivot[[AirportID]:[AirportID]],0))</f>
        <v>75</v>
      </c>
    </row>
    <row r="1770" spans="1:18" x14ac:dyDescent="0.25">
      <c r="A1770" s="3" t="s">
        <v>1802</v>
      </c>
      <c r="B1770" s="12">
        <v>41867</v>
      </c>
      <c r="C1770" s="4" t="s">
        <v>19</v>
      </c>
      <c r="D1770" s="4">
        <v>2.1</v>
      </c>
      <c r="E1770" s="4">
        <v>155</v>
      </c>
      <c r="F1770" s="5">
        <v>0.70833333333333337</v>
      </c>
      <c r="G1770" s="6">
        <v>220</v>
      </c>
      <c r="H1770" s="7">
        <v>36300</v>
      </c>
      <c r="I1770" s="7">
        <f>FlightsPivot[[#This Row],[Total Fare]]*10%</f>
        <v>3630</v>
      </c>
      <c r="J1770" s="7">
        <f>FlightsPivot[[#This Row],[Total Fare]]+FlightsPivot[[#This Row],[10% tax ]]</f>
        <v>39930</v>
      </c>
      <c r="K1770" s="4">
        <v>8</v>
      </c>
      <c r="L1770" s="4">
        <v>2014</v>
      </c>
      <c r="M1770" t="str">
        <f>INDEX(RoutesPivot[DepAirport],MATCH($C1770,RoutesPivot[[RouteID]:[RouteID]],0))</f>
        <v>ORD</v>
      </c>
      <c r="N1770" t="str">
        <f>INDEX(RoutesPivot[AirportID],MATCH($C1770,RoutesPivot[[RouteID]:[RouteID]],0))</f>
        <v>IAH</v>
      </c>
      <c r="O1770">
        <f>INDEX(RoutesPivot[Distance],MATCH($C1770,RoutesPivot[[RouteID]:[RouteID]],0))</f>
        <v>800</v>
      </c>
      <c r="P1770">
        <f>INDEX(RoutesPivot[ListPrice],MATCH($C1770,RoutesPivot[[RouteID]:[RouteID]],0))</f>
        <v>200</v>
      </c>
      <c r="Q1770" t="str">
        <f>INDEX(AirportPivot[AirportName],MATCH($N1770,AirportPivot[[AirportID]:[AirportID]],0))</f>
        <v>George Bush Intercontinental/Houston</v>
      </c>
      <c r="R1770">
        <f>INDEX(AirportPivot[Gates (number of available)],MATCH($N1770,AirportPivot[[AirportID]:[AirportID]],0))</f>
        <v>80</v>
      </c>
    </row>
    <row r="1771" spans="1:18" x14ac:dyDescent="0.25">
      <c r="A1771" s="3" t="s">
        <v>1803</v>
      </c>
      <c r="B1771" s="12">
        <v>41888</v>
      </c>
      <c r="C1771" s="4" t="s">
        <v>98</v>
      </c>
      <c r="D1771" s="4">
        <v>2.7</v>
      </c>
      <c r="E1771" s="4">
        <v>6</v>
      </c>
      <c r="F1771" s="5">
        <v>0.83333333333333337</v>
      </c>
      <c r="G1771" s="6">
        <v>275</v>
      </c>
      <c r="H1771" s="7">
        <v>50875</v>
      </c>
      <c r="I1771" s="7">
        <f>FlightsPivot[[#This Row],[Total Fare]]*10%</f>
        <v>5087.5</v>
      </c>
      <c r="J1771" s="7">
        <f>FlightsPivot[[#This Row],[Total Fare]]+FlightsPivot[[#This Row],[10% tax ]]</f>
        <v>55962.5</v>
      </c>
      <c r="K1771" s="4">
        <v>9</v>
      </c>
      <c r="L1771" s="4">
        <v>2014</v>
      </c>
      <c r="M1771" t="str">
        <f>INDEX(RoutesPivot[DepAirport],MATCH($C1771,RoutesPivot[[RouteID]:[RouteID]],0))</f>
        <v>ORD</v>
      </c>
      <c r="N1771" t="str">
        <f>INDEX(RoutesPivot[AirportID],MATCH($C1771,RoutesPivot[[RouteID]:[RouteID]],0))</f>
        <v>PHL</v>
      </c>
      <c r="O1771">
        <f>INDEX(RoutesPivot[Distance],MATCH($C1771,RoutesPivot[[RouteID]:[RouteID]],0))</f>
        <v>580</v>
      </c>
      <c r="P1771">
        <f>INDEX(RoutesPivot[ListPrice],MATCH($C1771,RoutesPivot[[RouteID]:[RouteID]],0))</f>
        <v>275</v>
      </c>
      <c r="Q1771" t="str">
        <f>INDEX(AirportPivot[AirportName],MATCH($N1771,AirportPivot[[AirportID]:[AirportID]],0))</f>
        <v>Philadelphia International</v>
      </c>
      <c r="R1771">
        <f>INDEX(AirportPivot[Gates (number of available)],MATCH($N1771,AirportPivot[[AirportID]:[AirportID]],0))</f>
        <v>89</v>
      </c>
    </row>
    <row r="1772" spans="1:18" x14ac:dyDescent="0.25">
      <c r="A1772" s="3" t="s">
        <v>1804</v>
      </c>
      <c r="B1772" s="12">
        <v>42221</v>
      </c>
      <c r="C1772" s="4" t="s">
        <v>70</v>
      </c>
      <c r="D1772" s="4">
        <v>2.1</v>
      </c>
      <c r="E1772" s="4">
        <v>66</v>
      </c>
      <c r="F1772" s="5">
        <v>0.8125</v>
      </c>
      <c r="G1772" s="6">
        <v>302.5</v>
      </c>
      <c r="H1772" s="7">
        <v>54752.5</v>
      </c>
      <c r="I1772" s="7">
        <f>FlightsPivot[[#This Row],[Total Fare]]*10%</f>
        <v>5475.25</v>
      </c>
      <c r="J1772" s="7">
        <f>FlightsPivot[[#This Row],[Total Fare]]+FlightsPivot[[#This Row],[10% tax ]]</f>
        <v>60227.75</v>
      </c>
      <c r="K1772" s="4">
        <v>8</v>
      </c>
      <c r="L1772" s="4">
        <v>2015</v>
      </c>
      <c r="M1772" t="str">
        <f>INDEX(RoutesPivot[DepAirport],MATCH($C1772,RoutesPivot[[RouteID]:[RouteID]],0))</f>
        <v>ORD</v>
      </c>
      <c r="N1772" t="str">
        <f>INDEX(RoutesPivot[AirportID],MATCH($C1772,RoutesPivot[[RouteID]:[RouteID]],0))</f>
        <v>LAS</v>
      </c>
      <c r="O1772">
        <f>INDEX(RoutesPivot[Distance],MATCH($C1772,RoutesPivot[[RouteID]:[RouteID]],0))</f>
        <v>1100</v>
      </c>
      <c r="P1772">
        <f>INDEX(RoutesPivot[ListPrice],MATCH($C1772,RoutesPivot[[RouteID]:[RouteID]],0))</f>
        <v>275</v>
      </c>
      <c r="Q1772" t="str">
        <f>INDEX(AirportPivot[AirportName],MATCH($N1772,AirportPivot[[AirportID]:[AirportID]],0))</f>
        <v>McCarran International</v>
      </c>
      <c r="R1772">
        <f>INDEX(AirportPivot[Gates (number of available)],MATCH($N1772,AirportPivot[[AirportID]:[AirportID]],0))</f>
        <v>68</v>
      </c>
    </row>
    <row r="1773" spans="1:18" x14ac:dyDescent="0.25">
      <c r="A1773" s="3" t="s">
        <v>1805</v>
      </c>
      <c r="B1773" s="12">
        <v>42077</v>
      </c>
      <c r="C1773" s="4" t="s">
        <v>13</v>
      </c>
      <c r="D1773" s="4">
        <v>0.7</v>
      </c>
      <c r="E1773" s="4">
        <v>195</v>
      </c>
      <c r="F1773" s="5">
        <v>0.77083333333333337</v>
      </c>
      <c r="G1773" s="6">
        <v>250</v>
      </c>
      <c r="H1773" s="7">
        <v>41250</v>
      </c>
      <c r="I1773" s="7">
        <f>FlightsPivot[[#This Row],[Total Fare]]*10%</f>
        <v>4125</v>
      </c>
      <c r="J1773" s="7">
        <f>FlightsPivot[[#This Row],[Total Fare]]+FlightsPivot[[#This Row],[10% tax ]]</f>
        <v>45375</v>
      </c>
      <c r="K1773" s="4">
        <v>3</v>
      </c>
      <c r="L1773" s="4">
        <v>2015</v>
      </c>
      <c r="M1773" t="str">
        <f>INDEX(RoutesPivot[DepAirport],MATCH($C1773,RoutesPivot[[RouteID]:[RouteID]],0))</f>
        <v>ORD</v>
      </c>
      <c r="N1773" t="str">
        <f>INDEX(RoutesPivot[AirportID],MATCH($C1773,RoutesPivot[[RouteID]:[RouteID]],0))</f>
        <v>JFK</v>
      </c>
      <c r="O1773">
        <f>INDEX(RoutesPivot[Distance],MATCH($C1773,RoutesPivot[[RouteID]:[RouteID]],0))</f>
        <v>619</v>
      </c>
      <c r="P1773">
        <f>INDEX(RoutesPivot[ListPrice],MATCH($C1773,RoutesPivot[[RouteID]:[RouteID]],0))</f>
        <v>250</v>
      </c>
      <c r="Q1773" t="str">
        <f>INDEX(AirportPivot[AirportName],MATCH($N1773,AirportPivot[[AirportID]:[AirportID]],0))</f>
        <v>John F Kennedy International</v>
      </c>
      <c r="R1773">
        <f>INDEX(AirportPivot[Gates (number of available)],MATCH($N1773,AirportPivot[[AirportID]:[AirportID]],0))</f>
        <v>120</v>
      </c>
    </row>
    <row r="1774" spans="1:18" x14ac:dyDescent="0.25">
      <c r="A1774" s="3" t="s">
        <v>1806</v>
      </c>
      <c r="B1774" s="12">
        <v>42107</v>
      </c>
      <c r="C1774" s="4" t="s">
        <v>37</v>
      </c>
      <c r="D1774" s="4">
        <v>2.4</v>
      </c>
      <c r="E1774" s="4">
        <v>176</v>
      </c>
      <c r="F1774" s="5">
        <v>0.79166666666666663</v>
      </c>
      <c r="G1774" s="6">
        <v>350</v>
      </c>
      <c r="H1774" s="7">
        <v>57750</v>
      </c>
      <c r="I1774" s="7">
        <f>FlightsPivot[[#This Row],[Total Fare]]*10%</f>
        <v>5775</v>
      </c>
      <c r="J1774" s="7">
        <f>FlightsPivot[[#This Row],[Total Fare]]+FlightsPivot[[#This Row],[10% tax ]]</f>
        <v>63525</v>
      </c>
      <c r="K1774" s="4">
        <v>4</v>
      </c>
      <c r="L1774" s="4">
        <v>2015</v>
      </c>
      <c r="M1774" t="str">
        <f>INDEX(RoutesPivot[DepAirport],MATCH($C1774,RoutesPivot[[RouteID]:[RouteID]],0))</f>
        <v>ORD</v>
      </c>
      <c r="N1774" t="str">
        <f>INDEX(RoutesPivot[AirportID],MATCH($C1774,RoutesPivot[[RouteID]:[RouteID]],0))</f>
        <v>SEA</v>
      </c>
      <c r="O1774">
        <f>INDEX(RoutesPivot[Distance],MATCH($C1774,RoutesPivot[[RouteID]:[RouteID]],0))</f>
        <v>1500</v>
      </c>
      <c r="P1774">
        <f>INDEX(RoutesPivot[ListPrice],MATCH($C1774,RoutesPivot[[RouteID]:[RouteID]],0))</f>
        <v>350</v>
      </c>
      <c r="Q1774" t="str">
        <f>INDEX(AirportPivot[AirportName],MATCH($N1774,AirportPivot[[AirportID]:[AirportID]],0))</f>
        <v>Seattle-Tacoma International</v>
      </c>
      <c r="R1774">
        <f>INDEX(AirportPivot[Gates (number of available)],MATCH($N1774,AirportPivot[[AirportID]:[AirportID]],0))</f>
        <v>58</v>
      </c>
    </row>
    <row r="1775" spans="1:18" x14ac:dyDescent="0.25">
      <c r="A1775" s="3" t="s">
        <v>1807</v>
      </c>
      <c r="B1775" s="12">
        <v>42245</v>
      </c>
      <c r="C1775" s="4" t="s">
        <v>98</v>
      </c>
      <c r="D1775" s="4">
        <v>2.2999999999999998</v>
      </c>
      <c r="E1775" s="4">
        <v>140</v>
      </c>
      <c r="F1775" s="5">
        <v>0.83333333333333337</v>
      </c>
      <c r="G1775" s="6">
        <v>302.5</v>
      </c>
      <c r="H1775" s="7">
        <v>55962.5</v>
      </c>
      <c r="I1775" s="7">
        <f>FlightsPivot[[#This Row],[Total Fare]]*10%</f>
        <v>5596.25</v>
      </c>
      <c r="J1775" s="7">
        <f>FlightsPivot[[#This Row],[Total Fare]]+FlightsPivot[[#This Row],[10% tax ]]</f>
        <v>61558.75</v>
      </c>
      <c r="K1775" s="4">
        <v>8</v>
      </c>
      <c r="L1775" s="4">
        <v>2015</v>
      </c>
      <c r="M1775" t="str">
        <f>INDEX(RoutesPivot[DepAirport],MATCH($C1775,RoutesPivot[[RouteID]:[RouteID]],0))</f>
        <v>ORD</v>
      </c>
      <c r="N1775" t="str">
        <f>INDEX(RoutesPivot[AirportID],MATCH($C1775,RoutesPivot[[RouteID]:[RouteID]],0))</f>
        <v>PHL</v>
      </c>
      <c r="O1775">
        <f>INDEX(RoutesPivot[Distance],MATCH($C1775,RoutesPivot[[RouteID]:[RouteID]],0))</f>
        <v>580</v>
      </c>
      <c r="P1775">
        <f>INDEX(RoutesPivot[ListPrice],MATCH($C1775,RoutesPivot[[RouteID]:[RouteID]],0))</f>
        <v>275</v>
      </c>
      <c r="Q1775" t="str">
        <f>INDEX(AirportPivot[AirportName],MATCH($N1775,AirportPivot[[AirportID]:[AirportID]],0))</f>
        <v>Philadelphia International</v>
      </c>
      <c r="R1775">
        <f>INDEX(AirportPivot[Gates (number of available)],MATCH($N1775,AirportPivot[[AirportID]:[AirportID]],0))</f>
        <v>89</v>
      </c>
    </row>
    <row r="1776" spans="1:18" x14ac:dyDescent="0.25">
      <c r="A1776" s="3" t="s">
        <v>1808</v>
      </c>
      <c r="B1776" s="12">
        <v>42191</v>
      </c>
      <c r="C1776" s="4" t="s">
        <v>30</v>
      </c>
      <c r="D1776" s="4">
        <v>1.2</v>
      </c>
      <c r="E1776" s="4">
        <v>1</v>
      </c>
      <c r="F1776" s="5">
        <v>0.70833333333333337</v>
      </c>
      <c r="G1776" s="6">
        <v>275</v>
      </c>
      <c r="H1776" s="7">
        <v>50875</v>
      </c>
      <c r="I1776" s="7">
        <f>FlightsPivot[[#This Row],[Total Fare]]*10%</f>
        <v>5087.5</v>
      </c>
      <c r="J1776" s="7">
        <f>FlightsPivot[[#This Row],[Total Fare]]+FlightsPivot[[#This Row],[10% tax ]]</f>
        <v>55962.5</v>
      </c>
      <c r="K1776" s="4">
        <v>7</v>
      </c>
      <c r="L1776" s="4">
        <v>2015</v>
      </c>
      <c r="M1776" t="str">
        <f>INDEX(RoutesPivot[DepAirport],MATCH($C1776,RoutesPivot[[RouteID]:[RouteID]],0))</f>
        <v>ORD</v>
      </c>
      <c r="N1776" t="str">
        <f>INDEX(RoutesPivot[AirportID],MATCH($C1776,RoutesPivot[[RouteID]:[RouteID]],0))</f>
        <v>MCO</v>
      </c>
      <c r="O1776">
        <f>INDEX(RoutesPivot[Distance],MATCH($C1776,RoutesPivot[[RouteID]:[RouteID]],0))</f>
        <v>850</v>
      </c>
      <c r="P1776">
        <f>INDEX(RoutesPivot[ListPrice],MATCH($C1776,RoutesPivot[[RouteID]:[RouteID]],0))</f>
        <v>250</v>
      </c>
      <c r="Q1776" t="str">
        <f>INDEX(AirportPivot[AirportName],MATCH($N1776,AirportPivot[[AirportID]:[AirportID]],0))</f>
        <v>Orlando International</v>
      </c>
      <c r="R1776">
        <f>INDEX(AirportPivot[Gates (number of available)],MATCH($N1776,AirportPivot[[AirportID]:[AirportID]],0))</f>
        <v>67</v>
      </c>
    </row>
    <row r="1777" spans="1:18" x14ac:dyDescent="0.25">
      <c r="A1777" s="3" t="s">
        <v>1809</v>
      </c>
      <c r="B1777" s="12">
        <v>41787</v>
      </c>
      <c r="C1777" s="4" t="s">
        <v>21</v>
      </c>
      <c r="D1777" s="4">
        <v>1.9</v>
      </c>
      <c r="E1777" s="4">
        <v>82</v>
      </c>
      <c r="F1777" s="5">
        <v>0.70833333333333337</v>
      </c>
      <c r="G1777" s="6">
        <v>125</v>
      </c>
      <c r="H1777" s="7">
        <v>22625</v>
      </c>
      <c r="I1777" s="7">
        <f>FlightsPivot[[#This Row],[Total Fare]]*10%</f>
        <v>2262.5</v>
      </c>
      <c r="J1777" s="7">
        <f>FlightsPivot[[#This Row],[Total Fare]]+FlightsPivot[[#This Row],[10% tax ]]</f>
        <v>24887.5</v>
      </c>
      <c r="K1777" s="4">
        <v>5</v>
      </c>
      <c r="L1777" s="4">
        <v>2014</v>
      </c>
      <c r="M1777" t="str">
        <f>INDEX(RoutesPivot[DepAirport],MATCH($C1777,RoutesPivot[[RouteID]:[RouteID]],0))</f>
        <v>ORD</v>
      </c>
      <c r="N1777" t="str">
        <f>INDEX(RoutesPivot[AirportID],MATCH($C1777,RoutesPivot[[RouteID]:[RouteID]],0))</f>
        <v>CLT</v>
      </c>
      <c r="O1777">
        <f>INDEX(RoutesPivot[Distance],MATCH($C1777,RoutesPivot[[RouteID]:[RouteID]],0))</f>
        <v>700</v>
      </c>
      <c r="P1777">
        <f>INDEX(RoutesPivot[ListPrice],MATCH($C1777,RoutesPivot[[RouteID]:[RouteID]],0))</f>
        <v>125</v>
      </c>
      <c r="Q1777" t="str">
        <f>INDEX(AirportPivot[AirportName],MATCH($N1777,AirportPivot[[AirportID]:[AirportID]],0))</f>
        <v>Charlotte/Douglas International</v>
      </c>
      <c r="R1777">
        <f>INDEX(AirportPivot[Gates (number of available)],MATCH($N1777,AirportPivot[[AirportID]:[AirportID]],0))</f>
        <v>65</v>
      </c>
    </row>
    <row r="1778" spans="1:18" x14ac:dyDescent="0.25">
      <c r="A1778" s="3" t="s">
        <v>1810</v>
      </c>
      <c r="B1778" s="12">
        <v>41810</v>
      </c>
      <c r="C1778" s="4" t="s">
        <v>37</v>
      </c>
      <c r="D1778" s="4">
        <v>2.1</v>
      </c>
      <c r="E1778" s="4">
        <v>87</v>
      </c>
      <c r="F1778" s="5">
        <v>0.70833333333333337</v>
      </c>
      <c r="G1778" s="6">
        <v>385</v>
      </c>
      <c r="H1778" s="7">
        <v>69685</v>
      </c>
      <c r="I1778" s="7">
        <f>FlightsPivot[[#This Row],[Total Fare]]*10%</f>
        <v>6968.5</v>
      </c>
      <c r="J1778" s="7">
        <f>FlightsPivot[[#This Row],[Total Fare]]+FlightsPivot[[#This Row],[10% tax ]]</f>
        <v>76653.5</v>
      </c>
      <c r="K1778" s="4">
        <v>6</v>
      </c>
      <c r="L1778" s="4">
        <v>2014</v>
      </c>
      <c r="M1778" t="str">
        <f>INDEX(RoutesPivot[DepAirport],MATCH($C1778,RoutesPivot[[RouteID]:[RouteID]],0))</f>
        <v>ORD</v>
      </c>
      <c r="N1778" t="str">
        <f>INDEX(RoutesPivot[AirportID],MATCH($C1778,RoutesPivot[[RouteID]:[RouteID]],0))</f>
        <v>SEA</v>
      </c>
      <c r="O1778">
        <f>INDEX(RoutesPivot[Distance],MATCH($C1778,RoutesPivot[[RouteID]:[RouteID]],0))</f>
        <v>1500</v>
      </c>
      <c r="P1778">
        <f>INDEX(RoutesPivot[ListPrice],MATCH($C1778,RoutesPivot[[RouteID]:[RouteID]],0))</f>
        <v>350</v>
      </c>
      <c r="Q1778" t="str">
        <f>INDEX(AirportPivot[AirportName],MATCH($N1778,AirportPivot[[AirportID]:[AirportID]],0))</f>
        <v>Seattle-Tacoma International</v>
      </c>
      <c r="R1778">
        <f>INDEX(AirportPivot[Gates (number of available)],MATCH($N1778,AirportPivot[[AirportID]:[AirportID]],0))</f>
        <v>58</v>
      </c>
    </row>
    <row r="1779" spans="1:18" x14ac:dyDescent="0.25">
      <c r="A1779" s="3" t="s">
        <v>1811</v>
      </c>
      <c r="B1779" s="12">
        <v>42115</v>
      </c>
      <c r="C1779" s="4" t="s">
        <v>19</v>
      </c>
      <c r="D1779" s="4">
        <v>2.8</v>
      </c>
      <c r="E1779" s="4">
        <v>149</v>
      </c>
      <c r="F1779" s="5">
        <v>0.875</v>
      </c>
      <c r="G1779" s="6">
        <v>200</v>
      </c>
      <c r="H1779" s="7">
        <v>37000</v>
      </c>
      <c r="I1779" s="7">
        <f>FlightsPivot[[#This Row],[Total Fare]]*10%</f>
        <v>3700</v>
      </c>
      <c r="J1779" s="7">
        <f>FlightsPivot[[#This Row],[Total Fare]]+FlightsPivot[[#This Row],[10% tax ]]</f>
        <v>40700</v>
      </c>
      <c r="K1779" s="4">
        <v>4</v>
      </c>
      <c r="L1779" s="4">
        <v>2015</v>
      </c>
      <c r="M1779" t="str">
        <f>INDEX(RoutesPivot[DepAirport],MATCH($C1779,RoutesPivot[[RouteID]:[RouteID]],0))</f>
        <v>ORD</v>
      </c>
      <c r="N1779" t="str">
        <f>INDEX(RoutesPivot[AirportID],MATCH($C1779,RoutesPivot[[RouteID]:[RouteID]],0))</f>
        <v>IAH</v>
      </c>
      <c r="O1779">
        <f>INDEX(RoutesPivot[Distance],MATCH($C1779,RoutesPivot[[RouteID]:[RouteID]],0))</f>
        <v>800</v>
      </c>
      <c r="P1779">
        <f>INDEX(RoutesPivot[ListPrice],MATCH($C1779,RoutesPivot[[RouteID]:[RouteID]],0))</f>
        <v>200</v>
      </c>
      <c r="Q1779" t="str">
        <f>INDEX(AirportPivot[AirportName],MATCH($N1779,AirportPivot[[AirportID]:[AirportID]],0))</f>
        <v>George Bush Intercontinental/Houston</v>
      </c>
      <c r="R1779">
        <f>INDEX(AirportPivot[Gates (number of available)],MATCH($N1779,AirportPivot[[AirportID]:[AirportID]],0))</f>
        <v>80</v>
      </c>
    </row>
    <row r="1780" spans="1:18" x14ac:dyDescent="0.25">
      <c r="A1780" s="3" t="s">
        <v>1812</v>
      </c>
      <c r="B1780" s="12">
        <v>41877</v>
      </c>
      <c r="C1780" s="4" t="s">
        <v>86</v>
      </c>
      <c r="D1780" s="4">
        <v>2</v>
      </c>
      <c r="E1780" s="4">
        <v>192</v>
      </c>
      <c r="F1780" s="5">
        <v>0.54166666666666663</v>
      </c>
      <c r="G1780" s="6">
        <v>126.5</v>
      </c>
      <c r="H1780" s="7">
        <v>20872.5</v>
      </c>
      <c r="I1780" s="7">
        <f>FlightsPivot[[#This Row],[Total Fare]]*10%</f>
        <v>2087.25</v>
      </c>
      <c r="J1780" s="7">
        <f>FlightsPivot[[#This Row],[Total Fare]]+FlightsPivot[[#This Row],[10% tax ]]</f>
        <v>22959.75</v>
      </c>
      <c r="K1780" s="4">
        <v>8</v>
      </c>
      <c r="L1780" s="4">
        <v>2014</v>
      </c>
      <c r="M1780" t="str">
        <f>INDEX(RoutesPivot[DepAirport],MATCH($C1780,RoutesPivot[[RouteID]:[RouteID]],0))</f>
        <v>ORD</v>
      </c>
      <c r="N1780" t="str">
        <f>INDEX(RoutesPivot[AirportID],MATCH($C1780,RoutesPivot[[RouteID]:[RouteID]],0))</f>
        <v>DTW</v>
      </c>
      <c r="O1780">
        <f>INDEX(RoutesPivot[Distance],MATCH($C1780,RoutesPivot[[RouteID]:[RouteID]],0))</f>
        <v>200</v>
      </c>
      <c r="P1780">
        <f>INDEX(RoutesPivot[ListPrice],MATCH($C1780,RoutesPivot[[RouteID]:[RouteID]],0))</f>
        <v>115</v>
      </c>
      <c r="Q1780" t="str">
        <f>INDEX(AirportPivot[AirportName],MATCH($N1780,AirportPivot[[AirportID]:[AirportID]],0))</f>
        <v>Detroit Metropolitan Wayne County</v>
      </c>
      <c r="R1780">
        <f>INDEX(AirportPivot[Gates (number of available)],MATCH($N1780,AirportPivot[[AirportID]:[AirportID]],0))</f>
        <v>60</v>
      </c>
    </row>
    <row r="1781" spans="1:18" x14ac:dyDescent="0.25">
      <c r="A1781" s="3" t="s">
        <v>1813</v>
      </c>
      <c r="B1781" s="12">
        <v>42363</v>
      </c>
      <c r="C1781" s="4" t="s">
        <v>17</v>
      </c>
      <c r="D1781" s="4">
        <v>8.1</v>
      </c>
      <c r="E1781" s="4">
        <v>153</v>
      </c>
      <c r="F1781" s="5">
        <v>0.75</v>
      </c>
      <c r="G1781" s="6">
        <v>490</v>
      </c>
      <c r="H1781" s="7">
        <v>80850</v>
      </c>
      <c r="I1781" s="7">
        <f>FlightsPivot[[#This Row],[Total Fare]]*10%</f>
        <v>8085</v>
      </c>
      <c r="J1781" s="7">
        <f>FlightsPivot[[#This Row],[Total Fare]]+FlightsPivot[[#This Row],[10% tax ]]</f>
        <v>88935</v>
      </c>
      <c r="K1781" s="4">
        <v>12</v>
      </c>
      <c r="L1781" s="4">
        <v>2015</v>
      </c>
      <c r="M1781" t="str">
        <f>INDEX(RoutesPivot[DepAirport],MATCH($C1781,RoutesPivot[[RouteID]:[RouteID]],0))</f>
        <v>ORD</v>
      </c>
      <c r="N1781" t="str">
        <f>INDEX(RoutesPivot[AirportID],MATCH($C1781,RoutesPivot[[RouteID]:[RouteID]],0))</f>
        <v>LAX</v>
      </c>
      <c r="O1781">
        <f>INDEX(RoutesPivot[Distance],MATCH($C1781,RoutesPivot[[RouteID]:[RouteID]],0))</f>
        <v>1518</v>
      </c>
      <c r="P1781">
        <f>INDEX(RoutesPivot[ListPrice],MATCH($C1781,RoutesPivot[[RouteID]:[RouteID]],0))</f>
        <v>350</v>
      </c>
      <c r="Q1781" t="str">
        <f>INDEX(AirportPivot[AirportName],MATCH($N1781,AirportPivot[[AirportID]:[AirportID]],0))</f>
        <v>Los Angeles International</v>
      </c>
      <c r="R1781">
        <f>INDEX(AirportPivot[Gates (number of available)],MATCH($N1781,AirportPivot[[AirportID]:[AirportID]],0))</f>
        <v>86</v>
      </c>
    </row>
    <row r="1782" spans="1:18" x14ac:dyDescent="0.25">
      <c r="A1782" s="3" t="s">
        <v>1814</v>
      </c>
      <c r="B1782" s="12">
        <v>42316</v>
      </c>
      <c r="C1782" s="4" t="s">
        <v>17</v>
      </c>
      <c r="D1782" s="4">
        <v>4.4000000000000004</v>
      </c>
      <c r="E1782" s="4">
        <v>27</v>
      </c>
      <c r="F1782" s="5">
        <v>0.75</v>
      </c>
      <c r="G1782" s="6">
        <v>350</v>
      </c>
      <c r="H1782" s="7">
        <v>64750</v>
      </c>
      <c r="I1782" s="7">
        <f>FlightsPivot[[#This Row],[Total Fare]]*10%</f>
        <v>6475</v>
      </c>
      <c r="J1782" s="7">
        <f>FlightsPivot[[#This Row],[Total Fare]]+FlightsPivot[[#This Row],[10% tax ]]</f>
        <v>71225</v>
      </c>
      <c r="K1782" s="4">
        <v>11</v>
      </c>
      <c r="L1782" s="4">
        <v>2015</v>
      </c>
      <c r="M1782" t="str">
        <f>INDEX(RoutesPivot[DepAirport],MATCH($C1782,RoutesPivot[[RouteID]:[RouteID]],0))</f>
        <v>ORD</v>
      </c>
      <c r="N1782" t="str">
        <f>INDEX(RoutesPivot[AirportID],MATCH($C1782,RoutesPivot[[RouteID]:[RouteID]],0))</f>
        <v>LAX</v>
      </c>
      <c r="O1782">
        <f>INDEX(RoutesPivot[Distance],MATCH($C1782,RoutesPivot[[RouteID]:[RouteID]],0))</f>
        <v>1518</v>
      </c>
      <c r="P1782">
        <f>INDEX(RoutesPivot[ListPrice],MATCH($C1782,RoutesPivot[[RouteID]:[RouteID]],0))</f>
        <v>350</v>
      </c>
      <c r="Q1782" t="str">
        <f>INDEX(AirportPivot[AirportName],MATCH($N1782,AirportPivot[[AirportID]:[AirportID]],0))</f>
        <v>Los Angeles International</v>
      </c>
      <c r="R1782">
        <f>INDEX(AirportPivot[Gates (number of available)],MATCH($N1782,AirportPivot[[AirportID]:[AirportID]],0))</f>
        <v>86</v>
      </c>
    </row>
    <row r="1783" spans="1:18" x14ac:dyDescent="0.25">
      <c r="A1783" s="3" t="s">
        <v>1815</v>
      </c>
      <c r="B1783" s="12">
        <v>42210</v>
      </c>
      <c r="C1783" s="4" t="s">
        <v>50</v>
      </c>
      <c r="D1783" s="4">
        <v>2.2999999999999998</v>
      </c>
      <c r="E1783" s="4">
        <v>93</v>
      </c>
      <c r="F1783" s="5">
        <v>0.79166666666666663</v>
      </c>
      <c r="G1783" s="6">
        <v>302.5</v>
      </c>
      <c r="H1783" s="7">
        <v>55962.5</v>
      </c>
      <c r="I1783" s="7">
        <f>FlightsPivot[[#This Row],[Total Fare]]*10%</f>
        <v>5596.25</v>
      </c>
      <c r="J1783" s="7">
        <f>FlightsPivot[[#This Row],[Total Fare]]+FlightsPivot[[#This Row],[10% tax ]]</f>
        <v>61558.75</v>
      </c>
      <c r="K1783" s="4">
        <v>7</v>
      </c>
      <c r="L1783" s="4">
        <v>2015</v>
      </c>
      <c r="M1783" t="str">
        <f>INDEX(RoutesPivot[DepAirport],MATCH($C1783,RoutesPivot[[RouteID]:[RouteID]],0))</f>
        <v>ORD</v>
      </c>
      <c r="N1783" t="str">
        <f>INDEX(RoutesPivot[AirportID],MATCH($C1783,RoutesPivot[[RouteID]:[RouteID]],0))</f>
        <v>LGA</v>
      </c>
      <c r="O1783">
        <f>INDEX(RoutesPivot[Distance],MATCH($C1783,RoutesPivot[[RouteID]:[RouteID]],0))</f>
        <v>610</v>
      </c>
      <c r="P1783">
        <f>INDEX(RoutesPivot[ListPrice],MATCH($C1783,RoutesPivot[[RouteID]:[RouteID]],0))</f>
        <v>275</v>
      </c>
      <c r="Q1783" t="str">
        <f>INDEX(AirportPivot[AirportName],MATCH($N1783,AirportPivot[[AirportID]:[AirportID]],0))</f>
        <v>Laguardia</v>
      </c>
      <c r="R1783">
        <f>INDEX(AirportPivot[Gates (number of available)],MATCH($N1783,AirportPivot[[AirportID]:[AirportID]],0))</f>
        <v>66</v>
      </c>
    </row>
    <row r="1784" spans="1:18" x14ac:dyDescent="0.25">
      <c r="A1784" s="3" t="s">
        <v>1816</v>
      </c>
      <c r="B1784" s="12">
        <v>42303</v>
      </c>
      <c r="C1784" s="4" t="s">
        <v>98</v>
      </c>
      <c r="D1784" s="4">
        <v>2.2999999999999998</v>
      </c>
      <c r="E1784" s="4">
        <v>37</v>
      </c>
      <c r="F1784" s="5">
        <v>0.29166666666666669</v>
      </c>
      <c r="G1784" s="6">
        <v>275</v>
      </c>
      <c r="H1784" s="7">
        <v>45375</v>
      </c>
      <c r="I1784" s="7">
        <f>FlightsPivot[[#This Row],[Total Fare]]*10%</f>
        <v>4537.5</v>
      </c>
      <c r="J1784" s="7">
        <f>FlightsPivot[[#This Row],[Total Fare]]+FlightsPivot[[#This Row],[10% tax ]]</f>
        <v>49912.5</v>
      </c>
      <c r="K1784" s="4">
        <v>10</v>
      </c>
      <c r="L1784" s="4">
        <v>2015</v>
      </c>
      <c r="M1784" t="str">
        <f>INDEX(RoutesPivot[DepAirport],MATCH($C1784,RoutesPivot[[RouteID]:[RouteID]],0))</f>
        <v>ORD</v>
      </c>
      <c r="N1784" t="str">
        <f>INDEX(RoutesPivot[AirportID],MATCH($C1784,RoutesPivot[[RouteID]:[RouteID]],0))</f>
        <v>PHL</v>
      </c>
      <c r="O1784">
        <f>INDEX(RoutesPivot[Distance],MATCH($C1784,RoutesPivot[[RouteID]:[RouteID]],0))</f>
        <v>580</v>
      </c>
      <c r="P1784">
        <f>INDEX(RoutesPivot[ListPrice],MATCH($C1784,RoutesPivot[[RouteID]:[RouteID]],0))</f>
        <v>275</v>
      </c>
      <c r="Q1784" t="str">
        <f>INDEX(AirportPivot[AirportName],MATCH($N1784,AirportPivot[[AirportID]:[AirportID]],0))</f>
        <v>Philadelphia International</v>
      </c>
      <c r="R1784">
        <f>INDEX(AirportPivot[Gates (number of available)],MATCH($N1784,AirportPivot[[AirportID]:[AirportID]],0))</f>
        <v>89</v>
      </c>
    </row>
    <row r="1785" spans="1:18" x14ac:dyDescent="0.25">
      <c r="A1785" s="3" t="s">
        <v>1817</v>
      </c>
      <c r="B1785" s="12">
        <v>42337</v>
      </c>
      <c r="C1785" s="4" t="s">
        <v>19</v>
      </c>
      <c r="D1785" s="4">
        <v>6</v>
      </c>
      <c r="E1785" s="4">
        <v>139</v>
      </c>
      <c r="F1785" s="5">
        <v>0.5</v>
      </c>
      <c r="G1785" s="6">
        <v>300</v>
      </c>
      <c r="H1785" s="7">
        <v>55500</v>
      </c>
      <c r="I1785" s="7">
        <f>FlightsPivot[[#This Row],[Total Fare]]*10%</f>
        <v>5550</v>
      </c>
      <c r="J1785" s="7">
        <f>FlightsPivot[[#This Row],[Total Fare]]+FlightsPivot[[#This Row],[10% tax ]]</f>
        <v>61050</v>
      </c>
      <c r="K1785" s="4">
        <v>11</v>
      </c>
      <c r="L1785" s="4">
        <v>2015</v>
      </c>
      <c r="M1785" t="str">
        <f>INDEX(RoutesPivot[DepAirport],MATCH($C1785,RoutesPivot[[RouteID]:[RouteID]],0))</f>
        <v>ORD</v>
      </c>
      <c r="N1785" t="str">
        <f>INDEX(RoutesPivot[AirportID],MATCH($C1785,RoutesPivot[[RouteID]:[RouteID]],0))</f>
        <v>IAH</v>
      </c>
      <c r="O1785">
        <f>INDEX(RoutesPivot[Distance],MATCH($C1785,RoutesPivot[[RouteID]:[RouteID]],0))</f>
        <v>800</v>
      </c>
      <c r="P1785">
        <f>INDEX(RoutesPivot[ListPrice],MATCH($C1785,RoutesPivot[[RouteID]:[RouteID]],0))</f>
        <v>200</v>
      </c>
      <c r="Q1785" t="str">
        <f>INDEX(AirportPivot[AirportName],MATCH($N1785,AirportPivot[[AirportID]:[AirportID]],0))</f>
        <v>George Bush Intercontinental/Houston</v>
      </c>
      <c r="R1785">
        <f>INDEX(AirportPivot[Gates (number of available)],MATCH($N1785,AirportPivot[[AirportID]:[AirportID]],0))</f>
        <v>80</v>
      </c>
    </row>
    <row r="1786" spans="1:18" x14ac:dyDescent="0.25">
      <c r="A1786" s="3" t="s">
        <v>1818</v>
      </c>
      <c r="B1786" s="12">
        <v>42351</v>
      </c>
      <c r="C1786" s="4" t="s">
        <v>27</v>
      </c>
      <c r="D1786" s="4">
        <v>9</v>
      </c>
      <c r="E1786" s="4">
        <v>187</v>
      </c>
      <c r="F1786" s="5">
        <v>0.45833333333333331</v>
      </c>
      <c r="G1786" s="6">
        <v>200</v>
      </c>
      <c r="H1786" s="7">
        <v>33000</v>
      </c>
      <c r="I1786" s="7">
        <f>FlightsPivot[[#This Row],[Total Fare]]*10%</f>
        <v>3300</v>
      </c>
      <c r="J1786" s="7">
        <f>FlightsPivot[[#This Row],[Total Fare]]+FlightsPivot[[#This Row],[10% tax ]]</f>
        <v>36300</v>
      </c>
      <c r="K1786" s="4">
        <v>12</v>
      </c>
      <c r="L1786" s="4">
        <v>2015</v>
      </c>
      <c r="M1786" t="str">
        <f>INDEX(RoutesPivot[DepAirport],MATCH($C1786,RoutesPivot[[RouteID]:[RouteID]],0))</f>
        <v>ORD</v>
      </c>
      <c r="N1786" t="str">
        <f>INDEX(RoutesPivot[AirportID],MATCH($C1786,RoutesPivot[[RouteID]:[RouteID]],0))</f>
        <v>ATL</v>
      </c>
      <c r="O1786">
        <f>INDEX(RoutesPivot[Distance],MATCH($C1786,RoutesPivot[[RouteID]:[RouteID]],0))</f>
        <v>510</v>
      </c>
      <c r="P1786">
        <f>INDEX(RoutesPivot[ListPrice],MATCH($C1786,RoutesPivot[[RouteID]:[RouteID]],0))</f>
        <v>200</v>
      </c>
      <c r="Q1786" t="str">
        <f>INDEX(AirportPivot[AirportName],MATCH($N1786,AirportPivot[[AirportID]:[AirportID]],0))</f>
        <v>Hartsfield-Jackson Atlanta International</v>
      </c>
      <c r="R1786">
        <f>INDEX(AirportPivot[Gates (number of available)],MATCH($N1786,AirportPivot[[AirportID]:[AirportID]],0))</f>
        <v>100</v>
      </c>
    </row>
    <row r="1787" spans="1:18" x14ac:dyDescent="0.25">
      <c r="A1787" s="3" t="s">
        <v>1819</v>
      </c>
      <c r="B1787" s="12">
        <v>42001</v>
      </c>
      <c r="C1787" s="4" t="s">
        <v>40</v>
      </c>
      <c r="D1787" s="4">
        <v>3.8</v>
      </c>
      <c r="E1787" s="4">
        <v>196</v>
      </c>
      <c r="F1787" s="5">
        <v>0.41666666666666669</v>
      </c>
      <c r="G1787" s="6">
        <v>161</v>
      </c>
      <c r="H1787" s="7">
        <v>26565</v>
      </c>
      <c r="I1787" s="7">
        <f>FlightsPivot[[#This Row],[Total Fare]]*10%</f>
        <v>2656.5</v>
      </c>
      <c r="J1787" s="7">
        <f>FlightsPivot[[#This Row],[Total Fare]]+FlightsPivot[[#This Row],[10% tax ]]</f>
        <v>29221.5</v>
      </c>
      <c r="K1787" s="4">
        <v>12</v>
      </c>
      <c r="L1787" s="4">
        <v>2014</v>
      </c>
      <c r="M1787" t="str">
        <f>INDEX(RoutesPivot[DepAirport],MATCH($C1787,RoutesPivot[[RouteID]:[RouteID]],0))</f>
        <v>ORD</v>
      </c>
      <c r="N1787" t="str">
        <f>INDEX(RoutesPivot[AirportID],MATCH($C1787,RoutesPivot[[RouteID]:[RouteID]],0))</f>
        <v>MSP</v>
      </c>
      <c r="O1787">
        <f>INDEX(RoutesPivot[Distance],MATCH($C1787,RoutesPivot[[RouteID]:[RouteID]],0))</f>
        <v>300</v>
      </c>
      <c r="P1787">
        <f>INDEX(RoutesPivot[ListPrice],MATCH($C1787,RoutesPivot[[RouteID]:[RouteID]],0))</f>
        <v>115</v>
      </c>
      <c r="Q1787" t="str">
        <f>INDEX(AirportPivot[AirportName],MATCH($N1787,AirportPivot[[AirportID]:[AirportID]],0))</f>
        <v>Minneapolis-St Paul International/Wold-Chamberlain</v>
      </c>
      <c r="R1787">
        <f>INDEX(AirportPivot[Gates (number of available)],MATCH($N1787,AirportPivot[[AirportID]:[AirportID]],0))</f>
        <v>65</v>
      </c>
    </row>
    <row r="1788" spans="1:18" x14ac:dyDescent="0.25">
      <c r="A1788" s="3" t="s">
        <v>1820</v>
      </c>
      <c r="B1788" s="12">
        <v>42197</v>
      </c>
      <c r="C1788" s="4" t="s">
        <v>23</v>
      </c>
      <c r="D1788" s="4">
        <v>3</v>
      </c>
      <c r="E1788" s="4">
        <v>166</v>
      </c>
      <c r="F1788" s="5">
        <v>0.33333333333333331</v>
      </c>
      <c r="G1788" s="6">
        <v>330</v>
      </c>
      <c r="H1788" s="7">
        <v>54450</v>
      </c>
      <c r="I1788" s="7">
        <f>FlightsPivot[[#This Row],[Total Fare]]*10%</f>
        <v>5445</v>
      </c>
      <c r="J1788" s="7">
        <f>FlightsPivot[[#This Row],[Total Fare]]+FlightsPivot[[#This Row],[10% tax ]]</f>
        <v>59895</v>
      </c>
      <c r="K1788" s="4">
        <v>7</v>
      </c>
      <c r="L1788" s="4">
        <v>2015</v>
      </c>
      <c r="M1788" t="str">
        <f>INDEX(RoutesPivot[DepAirport],MATCH($C1788,RoutesPivot[[RouteID]:[RouteID]],0))</f>
        <v>ORD</v>
      </c>
      <c r="N1788" t="str">
        <f>INDEX(RoutesPivot[AirportID],MATCH($C1788,RoutesPivot[[RouteID]:[RouteID]],0))</f>
        <v>DEN</v>
      </c>
      <c r="O1788">
        <f>INDEX(RoutesPivot[Distance],MATCH($C1788,RoutesPivot[[RouteID]:[RouteID]],0))</f>
        <v>800</v>
      </c>
      <c r="P1788">
        <f>INDEX(RoutesPivot[ListPrice],MATCH($C1788,RoutesPivot[[RouteID]:[RouteID]],0))</f>
        <v>300</v>
      </c>
      <c r="Q1788" t="str">
        <f>INDEX(AirportPivot[AirportName],MATCH($N1788,AirportPivot[[AirportID]:[AirportID]],0))</f>
        <v>Denver International</v>
      </c>
      <c r="R1788">
        <f>INDEX(AirportPivot[Gates (number of available)],MATCH($N1788,AirportPivot[[AirportID]:[AirportID]],0))</f>
        <v>75</v>
      </c>
    </row>
    <row r="1789" spans="1:18" x14ac:dyDescent="0.25">
      <c r="A1789" s="3" t="s">
        <v>1821</v>
      </c>
      <c r="B1789" s="12">
        <v>42154</v>
      </c>
      <c r="C1789" s="4" t="s">
        <v>33</v>
      </c>
      <c r="D1789" s="4">
        <v>2.7</v>
      </c>
      <c r="E1789" s="4">
        <v>116</v>
      </c>
      <c r="F1789" s="5">
        <v>0.4375</v>
      </c>
      <c r="G1789" s="6">
        <v>375</v>
      </c>
      <c r="H1789" s="7">
        <v>69375</v>
      </c>
      <c r="I1789" s="7">
        <f>FlightsPivot[[#This Row],[Total Fare]]*10%</f>
        <v>6937.5</v>
      </c>
      <c r="J1789" s="7">
        <f>FlightsPivot[[#This Row],[Total Fare]]+FlightsPivot[[#This Row],[10% tax ]]</f>
        <v>76312.5</v>
      </c>
      <c r="K1789" s="4">
        <v>5</v>
      </c>
      <c r="L1789" s="4">
        <v>2015</v>
      </c>
      <c r="M1789" t="str">
        <f>INDEX(RoutesPivot[DepAirport],MATCH($C1789,RoutesPivot[[RouteID]:[RouteID]],0))</f>
        <v>ORD</v>
      </c>
      <c r="N1789" t="str">
        <f>INDEX(RoutesPivot[AirportID],MATCH($C1789,RoutesPivot[[RouteID]:[RouteID]],0))</f>
        <v>SFO</v>
      </c>
      <c r="O1789">
        <f>INDEX(RoutesPivot[Distance],MATCH($C1789,RoutesPivot[[RouteID]:[RouteID]],0))</f>
        <v>1600</v>
      </c>
      <c r="P1789">
        <f>INDEX(RoutesPivot[ListPrice],MATCH($C1789,RoutesPivot[[RouteID]:[RouteID]],0))</f>
        <v>375</v>
      </c>
      <c r="Q1789" t="str">
        <f>INDEX(AirportPivot[AirportName],MATCH($N1789,AirportPivot[[AirportID]:[AirportID]],0))</f>
        <v>San Francisco International</v>
      </c>
      <c r="R1789">
        <f>INDEX(AirportPivot[Gates (number of available)],MATCH($N1789,AirportPivot[[AirportID]:[AirportID]],0))</f>
        <v>70</v>
      </c>
    </row>
    <row r="1790" spans="1:18" x14ac:dyDescent="0.25">
      <c r="A1790" s="3" t="s">
        <v>1822</v>
      </c>
      <c r="B1790" s="12">
        <v>41766</v>
      </c>
      <c r="C1790" s="4" t="s">
        <v>80</v>
      </c>
      <c r="D1790" s="4">
        <v>3</v>
      </c>
      <c r="E1790" s="4">
        <v>46</v>
      </c>
      <c r="F1790" s="5">
        <v>0.79166666666666663</v>
      </c>
      <c r="G1790" s="6">
        <v>300</v>
      </c>
      <c r="H1790" s="7">
        <v>49500</v>
      </c>
      <c r="I1790" s="7">
        <f>FlightsPivot[[#This Row],[Total Fare]]*10%</f>
        <v>4950</v>
      </c>
      <c r="J1790" s="7">
        <f>FlightsPivot[[#This Row],[Total Fare]]+FlightsPivot[[#This Row],[10% tax ]]</f>
        <v>54450</v>
      </c>
      <c r="K1790" s="4">
        <v>5</v>
      </c>
      <c r="L1790" s="4">
        <v>2014</v>
      </c>
      <c r="M1790" t="str">
        <f>INDEX(RoutesPivot[DepAirport],MATCH($C1790,RoutesPivot[[RouteID]:[RouteID]],0))</f>
        <v>ORD</v>
      </c>
      <c r="N1790" t="str">
        <f>INDEX(RoutesPivot[AirportID],MATCH($C1790,RoutesPivot[[RouteID]:[RouteID]],0))</f>
        <v>MIA</v>
      </c>
      <c r="O1790">
        <f>INDEX(RoutesPivot[Distance],MATCH($C1790,RoutesPivot[[RouteID]:[RouteID]],0))</f>
        <v>1000</v>
      </c>
      <c r="P1790">
        <f>INDEX(RoutesPivot[ListPrice],MATCH($C1790,RoutesPivot[[RouteID]:[RouteID]],0))</f>
        <v>300</v>
      </c>
      <c r="Q1790" t="str">
        <f>INDEX(AirportPivot[AirportName],MATCH($N1790,AirportPivot[[AirportID]:[AirportID]],0))</f>
        <v>Miami International</v>
      </c>
      <c r="R1790">
        <f>INDEX(AirportPivot[Gates (number of available)],MATCH($N1790,AirportPivot[[AirportID]:[AirportID]],0))</f>
        <v>80</v>
      </c>
    </row>
    <row r="1791" spans="1:18" x14ac:dyDescent="0.25">
      <c r="A1791" s="3" t="s">
        <v>1823</v>
      </c>
      <c r="B1791" s="12">
        <v>42249</v>
      </c>
      <c r="C1791" s="4" t="s">
        <v>83</v>
      </c>
      <c r="D1791" s="4">
        <v>2</v>
      </c>
      <c r="E1791" s="4">
        <v>35</v>
      </c>
      <c r="F1791" s="5">
        <v>0.58333333333333337</v>
      </c>
      <c r="G1791" s="6">
        <v>240</v>
      </c>
      <c r="H1791" s="7">
        <v>44400</v>
      </c>
      <c r="I1791" s="7">
        <f>FlightsPivot[[#This Row],[Total Fare]]*10%</f>
        <v>4440</v>
      </c>
      <c r="J1791" s="7">
        <f>FlightsPivot[[#This Row],[Total Fare]]+FlightsPivot[[#This Row],[10% tax ]]</f>
        <v>48840</v>
      </c>
      <c r="K1791" s="4">
        <v>9</v>
      </c>
      <c r="L1791" s="4">
        <v>2015</v>
      </c>
      <c r="M1791" t="str">
        <f>INDEX(RoutesPivot[DepAirport],MATCH($C1791,RoutesPivot[[RouteID]:[RouteID]],0))</f>
        <v>ORD</v>
      </c>
      <c r="N1791" t="str">
        <f>INDEX(RoutesPivot[AirportID],MATCH($C1791,RoutesPivot[[RouteID]:[RouteID]],0))</f>
        <v>BWI</v>
      </c>
      <c r="O1791">
        <f>INDEX(RoutesPivot[Distance],MATCH($C1791,RoutesPivot[[RouteID]:[RouteID]],0))</f>
        <v>520</v>
      </c>
      <c r="P1791">
        <f>INDEX(RoutesPivot[ListPrice],MATCH($C1791,RoutesPivot[[RouteID]:[RouteID]],0))</f>
        <v>240</v>
      </c>
      <c r="Q1791" t="str">
        <f>INDEX(AirportPivot[AirportName],MATCH($N1791,AirportPivot[[AirportID]:[AirportID]],0))</f>
        <v>Baltimore/Washington International Thurgood Marshall</v>
      </c>
      <c r="R1791">
        <f>INDEX(AirportPivot[Gates (number of available)],MATCH($N1791,AirportPivot[[AirportID]:[AirportID]],0))</f>
        <v>58</v>
      </c>
    </row>
    <row r="1792" spans="1:18" x14ac:dyDescent="0.25">
      <c r="A1792" s="3" t="s">
        <v>1824</v>
      </c>
      <c r="B1792" s="12">
        <v>41854</v>
      </c>
      <c r="C1792" s="4" t="s">
        <v>47</v>
      </c>
      <c r="D1792" s="4">
        <v>2.2000000000000002</v>
      </c>
      <c r="E1792" s="4">
        <v>20</v>
      </c>
      <c r="F1792" s="5">
        <v>0.58333333333333337</v>
      </c>
      <c r="G1792" s="6">
        <v>275</v>
      </c>
      <c r="H1792" s="7">
        <v>50875</v>
      </c>
      <c r="I1792" s="7">
        <f>FlightsPivot[[#This Row],[Total Fare]]*10%</f>
        <v>5087.5</v>
      </c>
      <c r="J1792" s="7">
        <f>FlightsPivot[[#This Row],[Total Fare]]+FlightsPivot[[#This Row],[10% tax ]]</f>
        <v>55962.5</v>
      </c>
      <c r="K1792" s="4">
        <v>8</v>
      </c>
      <c r="L1792" s="4">
        <v>2014</v>
      </c>
      <c r="M1792" t="str">
        <f>INDEX(RoutesPivot[DepAirport],MATCH($C1792,RoutesPivot[[RouteID]:[RouteID]],0))</f>
        <v>ORD</v>
      </c>
      <c r="N1792" t="str">
        <f>INDEX(RoutesPivot[AirportID],MATCH($C1792,RoutesPivot[[RouteID]:[RouteID]],0))</f>
        <v>PHX</v>
      </c>
      <c r="O1792">
        <f>INDEX(RoutesPivot[Distance],MATCH($C1792,RoutesPivot[[RouteID]:[RouteID]],0))</f>
        <v>1200</v>
      </c>
      <c r="P1792">
        <f>INDEX(RoutesPivot[ListPrice],MATCH($C1792,RoutesPivot[[RouteID]:[RouteID]],0))</f>
        <v>250</v>
      </c>
      <c r="Q1792" t="str">
        <f>INDEX(AirportPivot[AirportName],MATCH($N1792,AirportPivot[[AirportID]:[AirportID]],0))</f>
        <v>Phoenix Sky Harbor International</v>
      </c>
      <c r="R1792">
        <f>INDEX(AirportPivot[Gates (number of available)],MATCH($N1792,AirportPivot[[AirportID]:[AirportID]],0))</f>
        <v>60</v>
      </c>
    </row>
    <row r="1793" spans="1:18" x14ac:dyDescent="0.25">
      <c r="A1793" s="3" t="s">
        <v>1825</v>
      </c>
      <c r="B1793" s="12">
        <v>42180</v>
      </c>
      <c r="C1793" s="4" t="s">
        <v>13</v>
      </c>
      <c r="D1793" s="4">
        <v>2.1</v>
      </c>
      <c r="E1793" s="4">
        <v>202</v>
      </c>
      <c r="F1793" s="5">
        <v>0.77083333333333337</v>
      </c>
      <c r="G1793" s="6">
        <v>275</v>
      </c>
      <c r="H1793" s="7">
        <v>45375</v>
      </c>
      <c r="I1793" s="7">
        <f>FlightsPivot[[#This Row],[Total Fare]]*10%</f>
        <v>4537.5</v>
      </c>
      <c r="J1793" s="7">
        <f>FlightsPivot[[#This Row],[Total Fare]]+FlightsPivot[[#This Row],[10% tax ]]</f>
        <v>49912.5</v>
      </c>
      <c r="K1793" s="4">
        <v>6</v>
      </c>
      <c r="L1793" s="4">
        <v>2015</v>
      </c>
      <c r="M1793" t="str">
        <f>INDEX(RoutesPivot[DepAirport],MATCH($C1793,RoutesPivot[[RouteID]:[RouteID]],0))</f>
        <v>ORD</v>
      </c>
      <c r="N1793" t="str">
        <f>INDEX(RoutesPivot[AirportID],MATCH($C1793,RoutesPivot[[RouteID]:[RouteID]],0))</f>
        <v>JFK</v>
      </c>
      <c r="O1793">
        <f>INDEX(RoutesPivot[Distance],MATCH($C1793,RoutesPivot[[RouteID]:[RouteID]],0))</f>
        <v>619</v>
      </c>
      <c r="P1793">
        <f>INDEX(RoutesPivot[ListPrice],MATCH($C1793,RoutesPivot[[RouteID]:[RouteID]],0))</f>
        <v>250</v>
      </c>
      <c r="Q1793" t="str">
        <f>INDEX(AirportPivot[AirportName],MATCH($N1793,AirportPivot[[AirportID]:[AirportID]],0))</f>
        <v>John F Kennedy International</v>
      </c>
      <c r="R1793">
        <f>INDEX(AirportPivot[Gates (number of available)],MATCH($N1793,AirportPivot[[AirportID]:[AirportID]],0))</f>
        <v>120</v>
      </c>
    </row>
    <row r="1794" spans="1:18" x14ac:dyDescent="0.25">
      <c r="A1794" s="3" t="s">
        <v>1826</v>
      </c>
      <c r="B1794" s="12">
        <v>41988</v>
      </c>
      <c r="C1794" s="4" t="s">
        <v>37</v>
      </c>
      <c r="D1794" s="4">
        <v>1.7</v>
      </c>
      <c r="E1794" s="4">
        <v>96</v>
      </c>
      <c r="F1794" s="5">
        <v>0.70833333333333337</v>
      </c>
      <c r="G1794" s="6">
        <v>350</v>
      </c>
      <c r="H1794" s="7">
        <v>64750</v>
      </c>
      <c r="I1794" s="7">
        <f>FlightsPivot[[#This Row],[Total Fare]]*10%</f>
        <v>6475</v>
      </c>
      <c r="J1794" s="7">
        <f>FlightsPivot[[#This Row],[Total Fare]]+FlightsPivot[[#This Row],[10% tax ]]</f>
        <v>71225</v>
      </c>
      <c r="K1794" s="4">
        <v>12</v>
      </c>
      <c r="L1794" s="4">
        <v>2014</v>
      </c>
      <c r="M1794" t="str">
        <f>INDEX(RoutesPivot[DepAirport],MATCH($C1794,RoutesPivot[[RouteID]:[RouteID]],0))</f>
        <v>ORD</v>
      </c>
      <c r="N1794" t="str">
        <f>INDEX(RoutesPivot[AirportID],MATCH($C1794,RoutesPivot[[RouteID]:[RouteID]],0))</f>
        <v>SEA</v>
      </c>
      <c r="O1794">
        <f>INDEX(RoutesPivot[Distance],MATCH($C1794,RoutesPivot[[RouteID]:[RouteID]],0))</f>
        <v>1500</v>
      </c>
      <c r="P1794">
        <f>INDEX(RoutesPivot[ListPrice],MATCH($C1794,RoutesPivot[[RouteID]:[RouteID]],0))</f>
        <v>350</v>
      </c>
      <c r="Q1794" t="str">
        <f>INDEX(AirportPivot[AirportName],MATCH($N1794,AirportPivot[[AirportID]:[AirportID]],0))</f>
        <v>Seattle-Tacoma International</v>
      </c>
      <c r="R1794">
        <f>INDEX(AirportPivot[Gates (number of available)],MATCH($N1794,AirportPivot[[AirportID]:[AirportID]],0))</f>
        <v>58</v>
      </c>
    </row>
    <row r="1795" spans="1:18" x14ac:dyDescent="0.25">
      <c r="A1795" s="3" t="s">
        <v>1827</v>
      </c>
      <c r="B1795" s="12">
        <v>41715</v>
      </c>
      <c r="C1795" s="4" t="s">
        <v>33</v>
      </c>
      <c r="D1795" s="4">
        <v>1.1000000000000001</v>
      </c>
      <c r="E1795" s="4">
        <v>138</v>
      </c>
      <c r="F1795" s="5">
        <v>0.77083333333333337</v>
      </c>
      <c r="G1795" s="6">
        <v>375</v>
      </c>
      <c r="H1795" s="7">
        <v>69375</v>
      </c>
      <c r="I1795" s="7">
        <f>FlightsPivot[[#This Row],[Total Fare]]*10%</f>
        <v>6937.5</v>
      </c>
      <c r="J1795" s="7">
        <f>FlightsPivot[[#This Row],[Total Fare]]+FlightsPivot[[#This Row],[10% tax ]]</f>
        <v>76312.5</v>
      </c>
      <c r="K1795" s="4">
        <v>3</v>
      </c>
      <c r="L1795" s="4">
        <v>2014</v>
      </c>
      <c r="M1795" t="str">
        <f>INDEX(RoutesPivot[DepAirport],MATCH($C1795,RoutesPivot[[RouteID]:[RouteID]],0))</f>
        <v>ORD</v>
      </c>
      <c r="N1795" t="str">
        <f>INDEX(RoutesPivot[AirportID],MATCH($C1795,RoutesPivot[[RouteID]:[RouteID]],0))</f>
        <v>SFO</v>
      </c>
      <c r="O1795">
        <f>INDEX(RoutesPivot[Distance],MATCH($C1795,RoutesPivot[[RouteID]:[RouteID]],0))</f>
        <v>1600</v>
      </c>
      <c r="P1795">
        <f>INDEX(RoutesPivot[ListPrice],MATCH($C1795,RoutesPivot[[RouteID]:[RouteID]],0))</f>
        <v>375</v>
      </c>
      <c r="Q1795" t="str">
        <f>INDEX(AirportPivot[AirportName],MATCH($N1795,AirportPivot[[AirportID]:[AirportID]],0))</f>
        <v>San Francisco International</v>
      </c>
      <c r="R1795">
        <f>INDEX(AirportPivot[Gates (number of available)],MATCH($N1795,AirportPivot[[AirportID]:[AirportID]],0))</f>
        <v>70</v>
      </c>
    </row>
    <row r="1796" spans="1:18" x14ac:dyDescent="0.25">
      <c r="A1796" s="3" t="s">
        <v>1828</v>
      </c>
      <c r="B1796" s="12">
        <v>41759</v>
      </c>
      <c r="C1796" s="4" t="s">
        <v>21</v>
      </c>
      <c r="D1796" s="4">
        <v>3.1</v>
      </c>
      <c r="E1796" s="4">
        <v>68</v>
      </c>
      <c r="F1796" s="5">
        <v>0.33333333333333331</v>
      </c>
      <c r="G1796" s="6">
        <v>125</v>
      </c>
      <c r="H1796" s="7">
        <v>22625</v>
      </c>
      <c r="I1796" s="7">
        <f>FlightsPivot[[#This Row],[Total Fare]]*10%</f>
        <v>2262.5</v>
      </c>
      <c r="J1796" s="7">
        <f>FlightsPivot[[#This Row],[Total Fare]]+FlightsPivot[[#This Row],[10% tax ]]</f>
        <v>24887.5</v>
      </c>
      <c r="K1796" s="4">
        <v>4</v>
      </c>
      <c r="L1796" s="4">
        <v>2014</v>
      </c>
      <c r="M1796" t="str">
        <f>INDEX(RoutesPivot[DepAirport],MATCH($C1796,RoutesPivot[[RouteID]:[RouteID]],0))</f>
        <v>ORD</v>
      </c>
      <c r="N1796" t="str">
        <f>INDEX(RoutesPivot[AirportID],MATCH($C1796,RoutesPivot[[RouteID]:[RouteID]],0))</f>
        <v>CLT</v>
      </c>
      <c r="O1796">
        <f>INDEX(RoutesPivot[Distance],MATCH($C1796,RoutesPivot[[RouteID]:[RouteID]],0))</f>
        <v>700</v>
      </c>
      <c r="P1796">
        <f>INDEX(RoutesPivot[ListPrice],MATCH($C1796,RoutesPivot[[RouteID]:[RouteID]],0))</f>
        <v>125</v>
      </c>
      <c r="Q1796" t="str">
        <f>INDEX(AirportPivot[AirportName],MATCH($N1796,AirportPivot[[AirportID]:[AirportID]],0))</f>
        <v>Charlotte/Douglas International</v>
      </c>
      <c r="R1796">
        <f>INDEX(AirportPivot[Gates (number of available)],MATCH($N1796,AirportPivot[[AirportID]:[AirportID]],0))</f>
        <v>65</v>
      </c>
    </row>
    <row r="1797" spans="1:18" x14ac:dyDescent="0.25">
      <c r="A1797" s="3" t="s">
        <v>1829</v>
      </c>
      <c r="B1797" s="12">
        <v>41655</v>
      </c>
      <c r="C1797" s="4" t="s">
        <v>19</v>
      </c>
      <c r="D1797" s="4">
        <v>1.4</v>
      </c>
      <c r="E1797" s="4">
        <v>207</v>
      </c>
      <c r="F1797" s="5">
        <v>0.3125</v>
      </c>
      <c r="G1797" s="6">
        <v>200</v>
      </c>
      <c r="H1797" s="7">
        <v>33000</v>
      </c>
      <c r="I1797" s="7">
        <f>FlightsPivot[[#This Row],[Total Fare]]*10%</f>
        <v>3300</v>
      </c>
      <c r="J1797" s="7">
        <f>FlightsPivot[[#This Row],[Total Fare]]+FlightsPivot[[#This Row],[10% tax ]]</f>
        <v>36300</v>
      </c>
      <c r="K1797" s="4">
        <v>1</v>
      </c>
      <c r="L1797" s="4">
        <v>2014</v>
      </c>
      <c r="M1797" t="str">
        <f>INDEX(RoutesPivot[DepAirport],MATCH($C1797,RoutesPivot[[RouteID]:[RouteID]],0))</f>
        <v>ORD</v>
      </c>
      <c r="N1797" t="str">
        <f>INDEX(RoutesPivot[AirportID],MATCH($C1797,RoutesPivot[[RouteID]:[RouteID]],0))</f>
        <v>IAH</v>
      </c>
      <c r="O1797">
        <f>INDEX(RoutesPivot[Distance],MATCH($C1797,RoutesPivot[[RouteID]:[RouteID]],0))</f>
        <v>800</v>
      </c>
      <c r="P1797">
        <f>INDEX(RoutesPivot[ListPrice],MATCH($C1797,RoutesPivot[[RouteID]:[RouteID]],0))</f>
        <v>200</v>
      </c>
      <c r="Q1797" t="str">
        <f>INDEX(AirportPivot[AirportName],MATCH($N1797,AirportPivot[[AirportID]:[AirportID]],0))</f>
        <v>George Bush Intercontinental/Houston</v>
      </c>
      <c r="R1797">
        <f>INDEX(AirportPivot[Gates (number of available)],MATCH($N1797,AirportPivot[[AirportID]:[AirportID]],0))</f>
        <v>80</v>
      </c>
    </row>
    <row r="1798" spans="1:18" x14ac:dyDescent="0.25">
      <c r="A1798" s="3" t="s">
        <v>1830</v>
      </c>
      <c r="B1798" s="12">
        <v>42034</v>
      </c>
      <c r="C1798" s="4" t="s">
        <v>25</v>
      </c>
      <c r="D1798" s="4">
        <v>1.2</v>
      </c>
      <c r="E1798" s="4">
        <v>206</v>
      </c>
      <c r="F1798" s="5">
        <v>0.5</v>
      </c>
      <c r="G1798" s="6">
        <v>200</v>
      </c>
      <c r="H1798" s="7">
        <v>33000</v>
      </c>
      <c r="I1798" s="7">
        <f>FlightsPivot[[#This Row],[Total Fare]]*10%</f>
        <v>3300</v>
      </c>
      <c r="J1798" s="7">
        <f>FlightsPivot[[#This Row],[Total Fare]]+FlightsPivot[[#This Row],[10% tax ]]</f>
        <v>36300</v>
      </c>
      <c r="K1798" s="4">
        <v>1</v>
      </c>
      <c r="L1798" s="4">
        <v>2015</v>
      </c>
      <c r="M1798" t="str">
        <f>INDEX(RoutesPivot[DepAirport],MATCH($C1798,RoutesPivot[[RouteID]:[RouteID]],0))</f>
        <v>ORD</v>
      </c>
      <c r="N1798" t="str">
        <f>INDEX(RoutesPivot[AirportID],MATCH($C1798,RoutesPivot[[RouteID]:[RouteID]],0))</f>
        <v>DFW</v>
      </c>
      <c r="O1798">
        <f>INDEX(RoutesPivot[Distance],MATCH($C1798,RoutesPivot[[RouteID]:[RouteID]],0))</f>
        <v>700</v>
      </c>
      <c r="P1798">
        <f>INDEX(RoutesPivot[ListPrice],MATCH($C1798,RoutesPivot[[RouteID]:[RouteID]],0))</f>
        <v>200</v>
      </c>
      <c r="Q1798" t="str">
        <f>INDEX(AirportPivot[AirportName],MATCH($N1798,AirportPivot[[AirportID]:[AirportID]],0))</f>
        <v>Dallas/Fort Worth International</v>
      </c>
      <c r="R1798">
        <f>INDEX(AirportPivot[Gates (number of available)],MATCH($N1798,AirportPivot[[AirportID]:[AirportID]],0))</f>
        <v>130</v>
      </c>
    </row>
    <row r="1799" spans="1:18" x14ac:dyDescent="0.25">
      <c r="A1799" s="3" t="s">
        <v>1831</v>
      </c>
      <c r="B1799" s="12">
        <v>42139</v>
      </c>
      <c r="C1799" s="4" t="s">
        <v>25</v>
      </c>
      <c r="D1799" s="4">
        <v>2</v>
      </c>
      <c r="E1799" s="4">
        <v>127</v>
      </c>
      <c r="F1799" s="5">
        <v>0.58333333333333337</v>
      </c>
      <c r="G1799" s="6">
        <v>200</v>
      </c>
      <c r="H1799" s="7">
        <v>37000</v>
      </c>
      <c r="I1799" s="7">
        <f>FlightsPivot[[#This Row],[Total Fare]]*10%</f>
        <v>3700</v>
      </c>
      <c r="J1799" s="7">
        <f>FlightsPivot[[#This Row],[Total Fare]]+FlightsPivot[[#This Row],[10% tax ]]</f>
        <v>40700</v>
      </c>
      <c r="K1799" s="4">
        <v>5</v>
      </c>
      <c r="L1799" s="4">
        <v>2015</v>
      </c>
      <c r="M1799" t="str">
        <f>INDEX(RoutesPivot[DepAirport],MATCH($C1799,RoutesPivot[[RouteID]:[RouteID]],0))</f>
        <v>ORD</v>
      </c>
      <c r="N1799" t="str">
        <f>INDEX(RoutesPivot[AirportID],MATCH($C1799,RoutesPivot[[RouteID]:[RouteID]],0))</f>
        <v>DFW</v>
      </c>
      <c r="O1799">
        <f>INDEX(RoutesPivot[Distance],MATCH($C1799,RoutesPivot[[RouteID]:[RouteID]],0))</f>
        <v>700</v>
      </c>
      <c r="P1799">
        <f>INDEX(RoutesPivot[ListPrice],MATCH($C1799,RoutesPivot[[RouteID]:[RouteID]],0))</f>
        <v>200</v>
      </c>
      <c r="Q1799" t="str">
        <f>INDEX(AirportPivot[AirportName],MATCH($N1799,AirportPivot[[AirportID]:[AirportID]],0))</f>
        <v>Dallas/Fort Worth International</v>
      </c>
      <c r="R1799">
        <f>INDEX(AirportPivot[Gates (number of available)],MATCH($N1799,AirportPivot[[AirportID]:[AirportID]],0))</f>
        <v>130</v>
      </c>
    </row>
    <row r="1800" spans="1:18" x14ac:dyDescent="0.25">
      <c r="A1800" s="3" t="s">
        <v>1832</v>
      </c>
      <c r="B1800" s="12">
        <v>42195</v>
      </c>
      <c r="C1800" s="4" t="s">
        <v>27</v>
      </c>
      <c r="D1800" s="4">
        <v>9.6</v>
      </c>
      <c r="E1800" s="4">
        <v>179</v>
      </c>
      <c r="F1800" s="5">
        <v>0.8125</v>
      </c>
      <c r="G1800" s="6">
        <v>220</v>
      </c>
      <c r="H1800" s="7">
        <v>36300</v>
      </c>
      <c r="I1800" s="7">
        <f>FlightsPivot[[#This Row],[Total Fare]]*10%</f>
        <v>3630</v>
      </c>
      <c r="J1800" s="7">
        <f>FlightsPivot[[#This Row],[Total Fare]]+FlightsPivot[[#This Row],[10% tax ]]</f>
        <v>39930</v>
      </c>
      <c r="K1800" s="4">
        <v>7</v>
      </c>
      <c r="L1800" s="4">
        <v>2015</v>
      </c>
      <c r="M1800" t="str">
        <f>INDEX(RoutesPivot[DepAirport],MATCH($C1800,RoutesPivot[[RouteID]:[RouteID]],0))</f>
        <v>ORD</v>
      </c>
      <c r="N1800" t="str">
        <f>INDEX(RoutesPivot[AirportID],MATCH($C1800,RoutesPivot[[RouteID]:[RouteID]],0))</f>
        <v>ATL</v>
      </c>
      <c r="O1800">
        <f>INDEX(RoutesPivot[Distance],MATCH($C1800,RoutesPivot[[RouteID]:[RouteID]],0))</f>
        <v>510</v>
      </c>
      <c r="P1800">
        <f>INDEX(RoutesPivot[ListPrice],MATCH($C1800,RoutesPivot[[RouteID]:[RouteID]],0))</f>
        <v>200</v>
      </c>
      <c r="Q1800" t="str">
        <f>INDEX(AirportPivot[AirportName],MATCH($N1800,AirportPivot[[AirportID]:[AirportID]],0))</f>
        <v>Hartsfield-Jackson Atlanta International</v>
      </c>
      <c r="R1800">
        <f>INDEX(AirportPivot[Gates (number of available)],MATCH($N1800,AirportPivot[[AirportID]:[AirportID]],0))</f>
        <v>100</v>
      </c>
    </row>
    <row r="1801" spans="1:18" x14ac:dyDescent="0.25">
      <c r="A1801" s="3" t="s">
        <v>1833</v>
      </c>
      <c r="B1801" s="12">
        <v>41735</v>
      </c>
      <c r="C1801" s="4" t="s">
        <v>33</v>
      </c>
      <c r="D1801" s="4">
        <v>2.8</v>
      </c>
      <c r="E1801" s="4">
        <v>125</v>
      </c>
      <c r="F1801" s="5">
        <v>0.83333333333333337</v>
      </c>
      <c r="G1801" s="6">
        <v>375</v>
      </c>
      <c r="H1801" s="7">
        <v>69375</v>
      </c>
      <c r="I1801" s="7">
        <f>FlightsPivot[[#This Row],[Total Fare]]*10%</f>
        <v>6937.5</v>
      </c>
      <c r="J1801" s="7">
        <f>FlightsPivot[[#This Row],[Total Fare]]+FlightsPivot[[#This Row],[10% tax ]]</f>
        <v>76312.5</v>
      </c>
      <c r="K1801" s="4">
        <v>4</v>
      </c>
      <c r="L1801" s="4">
        <v>2014</v>
      </c>
      <c r="M1801" t="str">
        <f>INDEX(RoutesPivot[DepAirport],MATCH($C1801,RoutesPivot[[RouteID]:[RouteID]],0))</f>
        <v>ORD</v>
      </c>
      <c r="N1801" t="str">
        <f>INDEX(RoutesPivot[AirportID],MATCH($C1801,RoutesPivot[[RouteID]:[RouteID]],0))</f>
        <v>SFO</v>
      </c>
      <c r="O1801">
        <f>INDEX(RoutesPivot[Distance],MATCH($C1801,RoutesPivot[[RouteID]:[RouteID]],0))</f>
        <v>1600</v>
      </c>
      <c r="P1801">
        <f>INDEX(RoutesPivot[ListPrice],MATCH($C1801,RoutesPivot[[RouteID]:[RouteID]],0))</f>
        <v>375</v>
      </c>
      <c r="Q1801" t="str">
        <f>INDEX(AirportPivot[AirportName],MATCH($N1801,AirportPivot[[AirportID]:[AirportID]],0))</f>
        <v>San Francisco International</v>
      </c>
      <c r="R1801">
        <f>INDEX(AirportPivot[Gates (number of available)],MATCH($N1801,AirportPivot[[AirportID]:[AirportID]],0))</f>
        <v>70</v>
      </c>
    </row>
    <row r="1802" spans="1:18" x14ac:dyDescent="0.25">
      <c r="A1802" s="3" t="s">
        <v>1834</v>
      </c>
      <c r="B1802" s="12">
        <v>42175</v>
      </c>
      <c r="C1802" s="4" t="s">
        <v>70</v>
      </c>
      <c r="D1802" s="4">
        <v>1.3</v>
      </c>
      <c r="E1802" s="4">
        <v>139</v>
      </c>
      <c r="F1802" s="5">
        <v>0.8125</v>
      </c>
      <c r="G1802" s="6">
        <v>302.5</v>
      </c>
      <c r="H1802" s="7">
        <v>55962.5</v>
      </c>
      <c r="I1802" s="7">
        <f>FlightsPivot[[#This Row],[Total Fare]]*10%</f>
        <v>5596.25</v>
      </c>
      <c r="J1802" s="7">
        <f>FlightsPivot[[#This Row],[Total Fare]]+FlightsPivot[[#This Row],[10% tax ]]</f>
        <v>61558.75</v>
      </c>
      <c r="K1802" s="4">
        <v>6</v>
      </c>
      <c r="L1802" s="4">
        <v>2015</v>
      </c>
      <c r="M1802" t="str">
        <f>INDEX(RoutesPivot[DepAirport],MATCH($C1802,RoutesPivot[[RouteID]:[RouteID]],0))</f>
        <v>ORD</v>
      </c>
      <c r="N1802" t="str">
        <f>INDEX(RoutesPivot[AirportID],MATCH($C1802,RoutesPivot[[RouteID]:[RouteID]],0))</f>
        <v>LAS</v>
      </c>
      <c r="O1802">
        <f>INDEX(RoutesPivot[Distance],MATCH($C1802,RoutesPivot[[RouteID]:[RouteID]],0))</f>
        <v>1100</v>
      </c>
      <c r="P1802">
        <f>INDEX(RoutesPivot[ListPrice],MATCH($C1802,RoutesPivot[[RouteID]:[RouteID]],0))</f>
        <v>275</v>
      </c>
      <c r="Q1802" t="str">
        <f>INDEX(AirportPivot[AirportName],MATCH($N1802,AirportPivot[[AirportID]:[AirportID]],0))</f>
        <v>McCarran International</v>
      </c>
      <c r="R1802">
        <f>INDEX(AirportPivot[Gates (number of available)],MATCH($N1802,AirportPivot[[AirportID]:[AirportID]],0))</f>
        <v>68</v>
      </c>
    </row>
    <row r="1803" spans="1:18" x14ac:dyDescent="0.25">
      <c r="A1803" s="3" t="s">
        <v>1835</v>
      </c>
      <c r="B1803" s="12">
        <v>41905</v>
      </c>
      <c r="C1803" s="4" t="s">
        <v>11</v>
      </c>
      <c r="D1803" s="4">
        <v>0.9</v>
      </c>
      <c r="E1803" s="4">
        <v>50</v>
      </c>
      <c r="F1803" s="5">
        <v>0.29166666666666669</v>
      </c>
      <c r="G1803" s="6">
        <v>300</v>
      </c>
      <c r="H1803" s="7">
        <v>49500</v>
      </c>
      <c r="I1803" s="7">
        <f>FlightsPivot[[#This Row],[Total Fare]]*10%</f>
        <v>4950</v>
      </c>
      <c r="J1803" s="7">
        <f>FlightsPivot[[#This Row],[Total Fare]]+FlightsPivot[[#This Row],[10% tax ]]</f>
        <v>54450</v>
      </c>
      <c r="K1803" s="4">
        <v>9</v>
      </c>
      <c r="L1803" s="4">
        <v>2014</v>
      </c>
      <c r="M1803" t="str">
        <f>INDEX(RoutesPivot[DepAirport],MATCH($C1803,RoutesPivot[[RouteID]:[RouteID]],0))</f>
        <v>ORD</v>
      </c>
      <c r="N1803" t="str">
        <f>INDEX(RoutesPivot[AirportID],MATCH($C1803,RoutesPivot[[RouteID]:[RouteID]],0))</f>
        <v>BOS</v>
      </c>
      <c r="O1803">
        <f>INDEX(RoutesPivot[Distance],MATCH($C1803,RoutesPivot[[RouteID]:[RouteID]],0))</f>
        <v>730</v>
      </c>
      <c r="P1803">
        <f>INDEX(RoutesPivot[ListPrice],MATCH($C1803,RoutesPivot[[RouteID]:[RouteID]],0))</f>
        <v>300</v>
      </c>
      <c r="Q1803" t="str">
        <f>INDEX(AirportPivot[AirportName],MATCH($N1803,AirportPivot[[AirportID]:[AirportID]],0))</f>
        <v>General Edward Lawrence Logan International</v>
      </c>
      <c r="R1803">
        <f>INDEX(AirportPivot[Gates (number of available)],MATCH($N1803,AirportPivot[[AirportID]:[AirportID]],0))</f>
        <v>63</v>
      </c>
    </row>
    <row r="1804" spans="1:18" x14ac:dyDescent="0.25">
      <c r="A1804" s="3" t="s">
        <v>1836</v>
      </c>
      <c r="B1804" s="12">
        <v>41753</v>
      </c>
      <c r="C1804" s="4" t="s">
        <v>25</v>
      </c>
      <c r="D1804" s="4">
        <v>2.2000000000000002</v>
      </c>
      <c r="E1804" s="4">
        <v>193</v>
      </c>
      <c r="F1804" s="5">
        <v>0.79166666666666663</v>
      </c>
      <c r="G1804" s="6">
        <v>200</v>
      </c>
      <c r="H1804" s="7">
        <v>33000</v>
      </c>
      <c r="I1804" s="7">
        <f>FlightsPivot[[#This Row],[Total Fare]]*10%</f>
        <v>3300</v>
      </c>
      <c r="J1804" s="7">
        <f>FlightsPivot[[#This Row],[Total Fare]]+FlightsPivot[[#This Row],[10% tax ]]</f>
        <v>36300</v>
      </c>
      <c r="K1804" s="4">
        <v>4</v>
      </c>
      <c r="L1804" s="4">
        <v>2014</v>
      </c>
      <c r="M1804" t="str">
        <f>INDEX(RoutesPivot[DepAirport],MATCH($C1804,RoutesPivot[[RouteID]:[RouteID]],0))</f>
        <v>ORD</v>
      </c>
      <c r="N1804" t="str">
        <f>INDEX(RoutesPivot[AirportID],MATCH($C1804,RoutesPivot[[RouteID]:[RouteID]],0))</f>
        <v>DFW</v>
      </c>
      <c r="O1804">
        <f>INDEX(RoutesPivot[Distance],MATCH($C1804,RoutesPivot[[RouteID]:[RouteID]],0))</f>
        <v>700</v>
      </c>
      <c r="P1804">
        <f>INDEX(RoutesPivot[ListPrice],MATCH($C1804,RoutesPivot[[RouteID]:[RouteID]],0))</f>
        <v>200</v>
      </c>
      <c r="Q1804" t="str">
        <f>INDEX(AirportPivot[AirportName],MATCH($N1804,AirportPivot[[AirportID]:[AirportID]],0))</f>
        <v>Dallas/Fort Worth International</v>
      </c>
      <c r="R1804">
        <f>INDEX(AirportPivot[Gates (number of available)],MATCH($N1804,AirportPivot[[AirportID]:[AirportID]],0))</f>
        <v>130</v>
      </c>
    </row>
    <row r="1805" spans="1:18" x14ac:dyDescent="0.25">
      <c r="A1805" s="3" t="s">
        <v>1837</v>
      </c>
      <c r="B1805" s="12">
        <v>42339</v>
      </c>
      <c r="C1805" s="4" t="s">
        <v>13</v>
      </c>
      <c r="D1805" s="4">
        <v>2</v>
      </c>
      <c r="E1805" s="4">
        <v>188</v>
      </c>
      <c r="F1805" s="5">
        <v>0.66666666666666663</v>
      </c>
      <c r="G1805" s="6">
        <v>250</v>
      </c>
      <c r="H1805" s="7">
        <v>41250</v>
      </c>
      <c r="I1805" s="7">
        <f>FlightsPivot[[#This Row],[Total Fare]]*10%</f>
        <v>4125</v>
      </c>
      <c r="J1805" s="7">
        <f>FlightsPivot[[#This Row],[Total Fare]]+FlightsPivot[[#This Row],[10% tax ]]</f>
        <v>45375</v>
      </c>
      <c r="K1805" s="4">
        <v>12</v>
      </c>
      <c r="L1805" s="4">
        <v>2015</v>
      </c>
      <c r="M1805" t="str">
        <f>INDEX(RoutesPivot[DepAirport],MATCH($C1805,RoutesPivot[[RouteID]:[RouteID]],0))</f>
        <v>ORD</v>
      </c>
      <c r="N1805" t="str">
        <f>INDEX(RoutesPivot[AirportID],MATCH($C1805,RoutesPivot[[RouteID]:[RouteID]],0))</f>
        <v>JFK</v>
      </c>
      <c r="O1805">
        <f>INDEX(RoutesPivot[Distance],MATCH($C1805,RoutesPivot[[RouteID]:[RouteID]],0))</f>
        <v>619</v>
      </c>
      <c r="P1805">
        <f>INDEX(RoutesPivot[ListPrice],MATCH($C1805,RoutesPivot[[RouteID]:[RouteID]],0))</f>
        <v>250</v>
      </c>
      <c r="Q1805" t="str">
        <f>INDEX(AirportPivot[AirportName],MATCH($N1805,AirportPivot[[AirportID]:[AirportID]],0))</f>
        <v>John F Kennedy International</v>
      </c>
      <c r="R1805">
        <f>INDEX(AirportPivot[Gates (number of available)],MATCH($N1805,AirportPivot[[AirportID]:[AirportID]],0))</f>
        <v>120</v>
      </c>
    </row>
    <row r="1806" spans="1:18" x14ac:dyDescent="0.25">
      <c r="A1806" s="3" t="s">
        <v>1838</v>
      </c>
      <c r="B1806" s="12">
        <v>42259</v>
      </c>
      <c r="C1806" s="4" t="s">
        <v>53</v>
      </c>
      <c r="D1806" s="4">
        <v>1.3</v>
      </c>
      <c r="E1806" s="4">
        <v>162</v>
      </c>
      <c r="F1806" s="5">
        <v>0.41666666666666669</v>
      </c>
      <c r="G1806" s="6">
        <v>300</v>
      </c>
      <c r="H1806" s="7">
        <v>49500</v>
      </c>
      <c r="I1806" s="7">
        <f>FlightsPivot[[#This Row],[Total Fare]]*10%</f>
        <v>4950</v>
      </c>
      <c r="J1806" s="7">
        <f>FlightsPivot[[#This Row],[Total Fare]]+FlightsPivot[[#This Row],[10% tax ]]</f>
        <v>54450</v>
      </c>
      <c r="K1806" s="4">
        <v>9</v>
      </c>
      <c r="L1806" s="4">
        <v>2015</v>
      </c>
      <c r="M1806" t="str">
        <f>INDEX(RoutesPivot[DepAirport],MATCH($C1806,RoutesPivot[[RouteID]:[RouteID]],0))</f>
        <v>ORD</v>
      </c>
      <c r="N1806" t="str">
        <f>INDEX(RoutesPivot[AirportID],MATCH($C1806,RoutesPivot[[RouteID]:[RouteID]],0))</f>
        <v>FLL</v>
      </c>
      <c r="O1806">
        <f>INDEX(RoutesPivot[Distance],MATCH($C1806,RoutesPivot[[RouteID]:[RouteID]],0))</f>
        <v>940</v>
      </c>
      <c r="P1806">
        <f>INDEX(RoutesPivot[ListPrice],MATCH($C1806,RoutesPivot[[RouteID]:[RouteID]],0))</f>
        <v>300</v>
      </c>
      <c r="Q1806" t="str">
        <f>INDEX(AirportPivot[AirportName],MATCH($N1806,AirportPivot[[AirportID]:[AirportID]],0))</f>
        <v>Fort Lauderdale/Hollywood International</v>
      </c>
      <c r="R1806">
        <f>INDEX(AirportPivot[Gates (number of available)],MATCH($N1806,AirportPivot[[AirportID]:[AirportID]],0))</f>
        <v>55</v>
      </c>
    </row>
    <row r="1807" spans="1:18" x14ac:dyDescent="0.25">
      <c r="A1807" s="3" t="s">
        <v>1839</v>
      </c>
      <c r="B1807" s="12">
        <v>42221</v>
      </c>
      <c r="C1807" s="4" t="s">
        <v>98</v>
      </c>
      <c r="D1807" s="4">
        <v>2.6</v>
      </c>
      <c r="E1807" s="4">
        <v>141</v>
      </c>
      <c r="F1807" s="5">
        <v>0.75</v>
      </c>
      <c r="G1807" s="6">
        <v>302.5</v>
      </c>
      <c r="H1807" s="7">
        <v>55962.5</v>
      </c>
      <c r="I1807" s="7">
        <f>FlightsPivot[[#This Row],[Total Fare]]*10%</f>
        <v>5596.25</v>
      </c>
      <c r="J1807" s="7">
        <f>FlightsPivot[[#This Row],[Total Fare]]+FlightsPivot[[#This Row],[10% tax ]]</f>
        <v>61558.75</v>
      </c>
      <c r="K1807" s="4">
        <v>8</v>
      </c>
      <c r="L1807" s="4">
        <v>2015</v>
      </c>
      <c r="M1807" t="str">
        <f>INDEX(RoutesPivot[DepAirport],MATCH($C1807,RoutesPivot[[RouteID]:[RouteID]],0))</f>
        <v>ORD</v>
      </c>
      <c r="N1807" t="str">
        <f>INDEX(RoutesPivot[AirportID],MATCH($C1807,RoutesPivot[[RouteID]:[RouteID]],0))</f>
        <v>PHL</v>
      </c>
      <c r="O1807">
        <f>INDEX(RoutesPivot[Distance],MATCH($C1807,RoutesPivot[[RouteID]:[RouteID]],0))</f>
        <v>580</v>
      </c>
      <c r="P1807">
        <f>INDEX(RoutesPivot[ListPrice],MATCH($C1807,RoutesPivot[[RouteID]:[RouteID]],0))</f>
        <v>275</v>
      </c>
      <c r="Q1807" t="str">
        <f>INDEX(AirportPivot[AirportName],MATCH($N1807,AirportPivot[[AirportID]:[AirportID]],0))</f>
        <v>Philadelphia International</v>
      </c>
      <c r="R1807">
        <f>INDEX(AirportPivot[Gates (number of available)],MATCH($N1807,AirportPivot[[AirportID]:[AirportID]],0))</f>
        <v>89</v>
      </c>
    </row>
    <row r="1808" spans="1:18" x14ac:dyDescent="0.25">
      <c r="A1808" s="3" t="s">
        <v>1840</v>
      </c>
      <c r="B1808" s="12">
        <v>42165</v>
      </c>
      <c r="C1808" s="4" t="s">
        <v>47</v>
      </c>
      <c r="D1808" s="4">
        <v>2.2000000000000002</v>
      </c>
      <c r="E1808" s="4">
        <v>106</v>
      </c>
      <c r="F1808" s="5">
        <v>0.79166666666666663</v>
      </c>
      <c r="G1808" s="6">
        <v>275</v>
      </c>
      <c r="H1808" s="7">
        <v>50875</v>
      </c>
      <c r="I1808" s="7">
        <f>FlightsPivot[[#This Row],[Total Fare]]*10%</f>
        <v>5087.5</v>
      </c>
      <c r="J1808" s="7">
        <f>FlightsPivot[[#This Row],[Total Fare]]+FlightsPivot[[#This Row],[10% tax ]]</f>
        <v>55962.5</v>
      </c>
      <c r="K1808" s="4">
        <v>6</v>
      </c>
      <c r="L1808" s="4">
        <v>2015</v>
      </c>
      <c r="M1808" t="str">
        <f>INDEX(RoutesPivot[DepAirport],MATCH($C1808,RoutesPivot[[RouteID]:[RouteID]],0))</f>
        <v>ORD</v>
      </c>
      <c r="N1808" t="str">
        <f>INDEX(RoutesPivot[AirportID],MATCH($C1808,RoutesPivot[[RouteID]:[RouteID]],0))</f>
        <v>PHX</v>
      </c>
      <c r="O1808">
        <f>INDEX(RoutesPivot[Distance],MATCH($C1808,RoutesPivot[[RouteID]:[RouteID]],0))</f>
        <v>1200</v>
      </c>
      <c r="P1808">
        <f>INDEX(RoutesPivot[ListPrice],MATCH($C1808,RoutesPivot[[RouteID]:[RouteID]],0))</f>
        <v>250</v>
      </c>
      <c r="Q1808" t="str">
        <f>INDEX(AirportPivot[AirportName],MATCH($N1808,AirportPivot[[AirportID]:[AirportID]],0))</f>
        <v>Phoenix Sky Harbor International</v>
      </c>
      <c r="R1808">
        <f>INDEX(AirportPivot[Gates (number of available)],MATCH($N1808,AirportPivot[[AirportID]:[AirportID]],0))</f>
        <v>60</v>
      </c>
    </row>
    <row r="1809" spans="1:18" x14ac:dyDescent="0.25">
      <c r="A1809" s="3" t="s">
        <v>1841</v>
      </c>
      <c r="B1809" s="12">
        <v>41864</v>
      </c>
      <c r="C1809" s="4" t="s">
        <v>13</v>
      </c>
      <c r="D1809" s="4">
        <v>2</v>
      </c>
      <c r="E1809" s="4">
        <v>190</v>
      </c>
      <c r="F1809" s="5">
        <v>0.75</v>
      </c>
      <c r="G1809" s="6">
        <v>275</v>
      </c>
      <c r="H1809" s="7">
        <v>45375</v>
      </c>
      <c r="I1809" s="7">
        <f>FlightsPivot[[#This Row],[Total Fare]]*10%</f>
        <v>4537.5</v>
      </c>
      <c r="J1809" s="7">
        <f>FlightsPivot[[#This Row],[Total Fare]]+FlightsPivot[[#This Row],[10% tax ]]</f>
        <v>49912.5</v>
      </c>
      <c r="K1809" s="4">
        <v>8</v>
      </c>
      <c r="L1809" s="4">
        <v>2014</v>
      </c>
      <c r="M1809" t="str">
        <f>INDEX(RoutesPivot[DepAirport],MATCH($C1809,RoutesPivot[[RouteID]:[RouteID]],0))</f>
        <v>ORD</v>
      </c>
      <c r="N1809" t="str">
        <f>INDEX(RoutesPivot[AirportID],MATCH($C1809,RoutesPivot[[RouteID]:[RouteID]],0))</f>
        <v>JFK</v>
      </c>
      <c r="O1809">
        <f>INDEX(RoutesPivot[Distance],MATCH($C1809,RoutesPivot[[RouteID]:[RouteID]],0))</f>
        <v>619</v>
      </c>
      <c r="P1809">
        <f>INDEX(RoutesPivot[ListPrice],MATCH($C1809,RoutesPivot[[RouteID]:[RouteID]],0))</f>
        <v>250</v>
      </c>
      <c r="Q1809" t="str">
        <f>INDEX(AirportPivot[AirportName],MATCH($N1809,AirportPivot[[AirportID]:[AirportID]],0))</f>
        <v>John F Kennedy International</v>
      </c>
      <c r="R1809">
        <f>INDEX(AirportPivot[Gates (number of available)],MATCH($N1809,AirportPivot[[AirportID]:[AirportID]],0))</f>
        <v>120</v>
      </c>
    </row>
    <row r="1810" spans="1:18" x14ac:dyDescent="0.25">
      <c r="A1810" s="3" t="s">
        <v>1842</v>
      </c>
      <c r="B1810" s="12">
        <v>42104</v>
      </c>
      <c r="C1810" s="4" t="s">
        <v>83</v>
      </c>
      <c r="D1810" s="4">
        <v>2.2000000000000002</v>
      </c>
      <c r="E1810" s="4">
        <v>79</v>
      </c>
      <c r="F1810" s="5">
        <v>0.29166666666666669</v>
      </c>
      <c r="G1810" s="6">
        <v>240</v>
      </c>
      <c r="H1810" s="7">
        <v>43440</v>
      </c>
      <c r="I1810" s="7">
        <f>FlightsPivot[[#This Row],[Total Fare]]*10%</f>
        <v>4344</v>
      </c>
      <c r="J1810" s="7">
        <f>FlightsPivot[[#This Row],[Total Fare]]+FlightsPivot[[#This Row],[10% tax ]]</f>
        <v>47784</v>
      </c>
      <c r="K1810" s="4">
        <v>4</v>
      </c>
      <c r="L1810" s="4">
        <v>2015</v>
      </c>
      <c r="M1810" t="str">
        <f>INDEX(RoutesPivot[DepAirport],MATCH($C1810,RoutesPivot[[RouteID]:[RouteID]],0))</f>
        <v>ORD</v>
      </c>
      <c r="N1810" t="str">
        <f>INDEX(RoutesPivot[AirportID],MATCH($C1810,RoutesPivot[[RouteID]:[RouteID]],0))</f>
        <v>BWI</v>
      </c>
      <c r="O1810">
        <f>INDEX(RoutesPivot[Distance],MATCH($C1810,RoutesPivot[[RouteID]:[RouteID]],0))</f>
        <v>520</v>
      </c>
      <c r="P1810">
        <f>INDEX(RoutesPivot[ListPrice],MATCH($C1810,RoutesPivot[[RouteID]:[RouteID]],0))</f>
        <v>240</v>
      </c>
      <c r="Q1810" t="str">
        <f>INDEX(AirportPivot[AirportName],MATCH($N1810,AirportPivot[[AirportID]:[AirportID]],0))</f>
        <v>Baltimore/Washington International Thurgood Marshall</v>
      </c>
      <c r="R1810">
        <f>INDEX(AirportPivot[Gates (number of available)],MATCH($N1810,AirportPivot[[AirportID]:[AirportID]],0))</f>
        <v>58</v>
      </c>
    </row>
    <row r="1811" spans="1:18" x14ac:dyDescent="0.25">
      <c r="A1811" s="3" t="s">
        <v>1843</v>
      </c>
      <c r="B1811" s="12">
        <v>42065</v>
      </c>
      <c r="C1811" s="4" t="s">
        <v>37</v>
      </c>
      <c r="D1811" s="4">
        <v>2.4</v>
      </c>
      <c r="E1811" s="4">
        <v>31</v>
      </c>
      <c r="F1811" s="5">
        <v>0.3125</v>
      </c>
      <c r="G1811" s="6">
        <v>350</v>
      </c>
      <c r="H1811" s="7">
        <v>64750</v>
      </c>
      <c r="I1811" s="7">
        <f>FlightsPivot[[#This Row],[Total Fare]]*10%</f>
        <v>6475</v>
      </c>
      <c r="J1811" s="7">
        <f>FlightsPivot[[#This Row],[Total Fare]]+FlightsPivot[[#This Row],[10% tax ]]</f>
        <v>71225</v>
      </c>
      <c r="K1811" s="4">
        <v>3</v>
      </c>
      <c r="L1811" s="4">
        <v>2015</v>
      </c>
      <c r="M1811" t="str">
        <f>INDEX(RoutesPivot[DepAirport],MATCH($C1811,RoutesPivot[[RouteID]:[RouteID]],0))</f>
        <v>ORD</v>
      </c>
      <c r="N1811" t="str">
        <f>INDEX(RoutesPivot[AirportID],MATCH($C1811,RoutesPivot[[RouteID]:[RouteID]],0))</f>
        <v>SEA</v>
      </c>
      <c r="O1811">
        <f>INDEX(RoutesPivot[Distance],MATCH($C1811,RoutesPivot[[RouteID]:[RouteID]],0))</f>
        <v>1500</v>
      </c>
      <c r="P1811">
        <f>INDEX(RoutesPivot[ListPrice],MATCH($C1811,RoutesPivot[[RouteID]:[RouteID]],0))</f>
        <v>350</v>
      </c>
      <c r="Q1811" t="str">
        <f>INDEX(AirportPivot[AirportName],MATCH($N1811,AirportPivot[[AirportID]:[AirportID]],0))</f>
        <v>Seattle-Tacoma International</v>
      </c>
      <c r="R1811">
        <f>INDEX(AirportPivot[Gates (number of available)],MATCH($N1811,AirportPivot[[AirportID]:[AirportID]],0))</f>
        <v>58</v>
      </c>
    </row>
    <row r="1812" spans="1:18" x14ac:dyDescent="0.25">
      <c r="A1812" s="3" t="s">
        <v>1844</v>
      </c>
      <c r="B1812" s="12">
        <v>42284</v>
      </c>
      <c r="C1812" s="4" t="s">
        <v>25</v>
      </c>
      <c r="D1812" s="4">
        <v>1.5</v>
      </c>
      <c r="E1812" s="4">
        <v>59</v>
      </c>
      <c r="F1812" s="5">
        <v>0.33333333333333331</v>
      </c>
      <c r="G1812" s="6">
        <v>200</v>
      </c>
      <c r="H1812" s="7">
        <v>33000</v>
      </c>
      <c r="I1812" s="7">
        <f>FlightsPivot[[#This Row],[Total Fare]]*10%</f>
        <v>3300</v>
      </c>
      <c r="J1812" s="7">
        <f>FlightsPivot[[#This Row],[Total Fare]]+FlightsPivot[[#This Row],[10% tax ]]</f>
        <v>36300</v>
      </c>
      <c r="K1812" s="4">
        <v>10</v>
      </c>
      <c r="L1812" s="4">
        <v>2015</v>
      </c>
      <c r="M1812" t="str">
        <f>INDEX(RoutesPivot[DepAirport],MATCH($C1812,RoutesPivot[[RouteID]:[RouteID]],0))</f>
        <v>ORD</v>
      </c>
      <c r="N1812" t="str">
        <f>INDEX(RoutesPivot[AirportID],MATCH($C1812,RoutesPivot[[RouteID]:[RouteID]],0))</f>
        <v>DFW</v>
      </c>
      <c r="O1812">
        <f>INDEX(RoutesPivot[Distance],MATCH($C1812,RoutesPivot[[RouteID]:[RouteID]],0))</f>
        <v>700</v>
      </c>
      <c r="P1812">
        <f>INDEX(RoutesPivot[ListPrice],MATCH($C1812,RoutesPivot[[RouteID]:[RouteID]],0))</f>
        <v>200</v>
      </c>
      <c r="Q1812" t="str">
        <f>INDEX(AirportPivot[AirportName],MATCH($N1812,AirportPivot[[AirportID]:[AirportID]],0))</f>
        <v>Dallas/Fort Worth International</v>
      </c>
      <c r="R1812">
        <f>INDEX(AirportPivot[Gates (number of available)],MATCH($N1812,AirportPivot[[AirportID]:[AirportID]],0))</f>
        <v>130</v>
      </c>
    </row>
    <row r="1813" spans="1:18" x14ac:dyDescent="0.25">
      <c r="A1813" s="3" t="s">
        <v>1845</v>
      </c>
      <c r="B1813" s="12">
        <v>42198</v>
      </c>
      <c r="C1813" s="4" t="s">
        <v>13</v>
      </c>
      <c r="D1813" s="4">
        <v>2.7</v>
      </c>
      <c r="E1813" s="4">
        <v>50</v>
      </c>
      <c r="F1813" s="5">
        <v>0.29166666666666669</v>
      </c>
      <c r="G1813" s="6">
        <v>275</v>
      </c>
      <c r="H1813" s="7">
        <v>45375</v>
      </c>
      <c r="I1813" s="7">
        <f>FlightsPivot[[#This Row],[Total Fare]]*10%</f>
        <v>4537.5</v>
      </c>
      <c r="J1813" s="7">
        <f>FlightsPivot[[#This Row],[Total Fare]]+FlightsPivot[[#This Row],[10% tax ]]</f>
        <v>49912.5</v>
      </c>
      <c r="K1813" s="4">
        <v>7</v>
      </c>
      <c r="L1813" s="4">
        <v>2015</v>
      </c>
      <c r="M1813" t="str">
        <f>INDEX(RoutesPivot[DepAirport],MATCH($C1813,RoutesPivot[[RouteID]:[RouteID]],0))</f>
        <v>ORD</v>
      </c>
      <c r="N1813" t="str">
        <f>INDEX(RoutesPivot[AirportID],MATCH($C1813,RoutesPivot[[RouteID]:[RouteID]],0))</f>
        <v>JFK</v>
      </c>
      <c r="O1813">
        <f>INDEX(RoutesPivot[Distance],MATCH($C1813,RoutesPivot[[RouteID]:[RouteID]],0))</f>
        <v>619</v>
      </c>
      <c r="P1813">
        <f>INDEX(RoutesPivot[ListPrice],MATCH($C1813,RoutesPivot[[RouteID]:[RouteID]],0))</f>
        <v>250</v>
      </c>
      <c r="Q1813" t="str">
        <f>INDEX(AirportPivot[AirportName],MATCH($N1813,AirportPivot[[AirportID]:[AirportID]],0))</f>
        <v>John F Kennedy International</v>
      </c>
      <c r="R1813">
        <f>INDEX(AirportPivot[Gates (number of available)],MATCH($N1813,AirportPivot[[AirportID]:[AirportID]],0))</f>
        <v>120</v>
      </c>
    </row>
    <row r="1814" spans="1:18" x14ac:dyDescent="0.25">
      <c r="A1814" s="3" t="s">
        <v>1846</v>
      </c>
      <c r="B1814" s="12">
        <v>41654</v>
      </c>
      <c r="C1814" s="4" t="s">
        <v>47</v>
      </c>
      <c r="D1814" s="4">
        <v>2</v>
      </c>
      <c r="E1814" s="4">
        <v>104</v>
      </c>
      <c r="F1814" s="5">
        <v>0.33333333333333331</v>
      </c>
      <c r="G1814" s="6">
        <v>250</v>
      </c>
      <c r="H1814" s="7">
        <v>46250</v>
      </c>
      <c r="I1814" s="7">
        <f>FlightsPivot[[#This Row],[Total Fare]]*10%</f>
        <v>4625</v>
      </c>
      <c r="J1814" s="7">
        <f>FlightsPivot[[#This Row],[Total Fare]]+FlightsPivot[[#This Row],[10% tax ]]</f>
        <v>50875</v>
      </c>
      <c r="K1814" s="4">
        <v>1</v>
      </c>
      <c r="L1814" s="4">
        <v>2014</v>
      </c>
      <c r="M1814" t="str">
        <f>INDEX(RoutesPivot[DepAirport],MATCH($C1814,RoutesPivot[[RouteID]:[RouteID]],0))</f>
        <v>ORD</v>
      </c>
      <c r="N1814" t="str">
        <f>INDEX(RoutesPivot[AirportID],MATCH($C1814,RoutesPivot[[RouteID]:[RouteID]],0))</f>
        <v>PHX</v>
      </c>
      <c r="O1814">
        <f>INDEX(RoutesPivot[Distance],MATCH($C1814,RoutesPivot[[RouteID]:[RouteID]],0))</f>
        <v>1200</v>
      </c>
      <c r="P1814">
        <f>INDEX(RoutesPivot[ListPrice],MATCH($C1814,RoutesPivot[[RouteID]:[RouteID]],0))</f>
        <v>250</v>
      </c>
      <c r="Q1814" t="str">
        <f>INDEX(AirportPivot[AirportName],MATCH($N1814,AirportPivot[[AirportID]:[AirportID]],0))</f>
        <v>Phoenix Sky Harbor International</v>
      </c>
      <c r="R1814">
        <f>INDEX(AirportPivot[Gates (number of available)],MATCH($N1814,AirportPivot[[AirportID]:[AirportID]],0))</f>
        <v>60</v>
      </c>
    </row>
    <row r="1815" spans="1:18" x14ac:dyDescent="0.25">
      <c r="A1815" s="3" t="s">
        <v>1847</v>
      </c>
      <c r="B1815" s="12">
        <v>42308</v>
      </c>
      <c r="C1815" s="4" t="s">
        <v>13</v>
      </c>
      <c r="D1815" s="4">
        <v>2.1</v>
      </c>
      <c r="E1815" s="4">
        <v>107</v>
      </c>
      <c r="F1815" s="5">
        <v>0.33333333333333331</v>
      </c>
      <c r="G1815" s="6">
        <v>250</v>
      </c>
      <c r="H1815" s="7">
        <v>46250</v>
      </c>
      <c r="I1815" s="7">
        <f>FlightsPivot[[#This Row],[Total Fare]]*10%</f>
        <v>4625</v>
      </c>
      <c r="J1815" s="7">
        <f>FlightsPivot[[#This Row],[Total Fare]]+FlightsPivot[[#This Row],[10% tax ]]</f>
        <v>50875</v>
      </c>
      <c r="K1815" s="4">
        <v>10</v>
      </c>
      <c r="L1815" s="4">
        <v>2015</v>
      </c>
      <c r="M1815" t="str">
        <f>INDEX(RoutesPivot[DepAirport],MATCH($C1815,RoutesPivot[[RouteID]:[RouteID]],0))</f>
        <v>ORD</v>
      </c>
      <c r="N1815" t="str">
        <f>INDEX(RoutesPivot[AirportID],MATCH($C1815,RoutesPivot[[RouteID]:[RouteID]],0))</f>
        <v>JFK</v>
      </c>
      <c r="O1815">
        <f>INDEX(RoutesPivot[Distance],MATCH($C1815,RoutesPivot[[RouteID]:[RouteID]],0))</f>
        <v>619</v>
      </c>
      <c r="P1815">
        <f>INDEX(RoutesPivot[ListPrice],MATCH($C1815,RoutesPivot[[RouteID]:[RouteID]],0))</f>
        <v>250</v>
      </c>
      <c r="Q1815" t="str">
        <f>INDEX(AirportPivot[AirportName],MATCH($N1815,AirportPivot[[AirportID]:[AirportID]],0))</f>
        <v>John F Kennedy International</v>
      </c>
      <c r="R1815">
        <f>INDEX(AirportPivot[Gates (number of available)],MATCH($N1815,AirportPivot[[AirportID]:[AirportID]],0))</f>
        <v>120</v>
      </c>
    </row>
    <row r="1816" spans="1:18" x14ac:dyDescent="0.25">
      <c r="A1816" s="3" t="s">
        <v>1848</v>
      </c>
      <c r="B1816" s="12">
        <v>42000</v>
      </c>
      <c r="C1816" s="4" t="s">
        <v>15</v>
      </c>
      <c r="D1816" s="4">
        <v>2.7</v>
      </c>
      <c r="E1816" s="4">
        <v>32</v>
      </c>
      <c r="F1816" s="5">
        <v>0.625</v>
      </c>
      <c r="G1816" s="6">
        <v>315</v>
      </c>
      <c r="H1816" s="7">
        <v>58275</v>
      </c>
      <c r="I1816" s="7">
        <f>FlightsPivot[[#This Row],[Total Fare]]*10%</f>
        <v>5827.5</v>
      </c>
      <c r="J1816" s="7">
        <f>FlightsPivot[[#This Row],[Total Fare]]+FlightsPivot[[#This Row],[10% tax ]]</f>
        <v>64102.5</v>
      </c>
      <c r="K1816" s="4">
        <v>12</v>
      </c>
      <c r="L1816" s="4">
        <v>2014</v>
      </c>
      <c r="M1816" t="str">
        <f>INDEX(RoutesPivot[DepAirport],MATCH($C1816,RoutesPivot[[RouteID]:[RouteID]],0))</f>
        <v>ORD</v>
      </c>
      <c r="N1816" t="str">
        <f>INDEX(RoutesPivot[AirportID],MATCH($C1816,RoutesPivot[[RouteID]:[RouteID]],0))</f>
        <v>EWR</v>
      </c>
      <c r="O1816">
        <f>INDEX(RoutesPivot[Distance],MATCH($C1816,RoutesPivot[[RouteID]:[RouteID]],0))</f>
        <v>600</v>
      </c>
      <c r="P1816">
        <f>INDEX(RoutesPivot[ListPrice],MATCH($C1816,RoutesPivot[[RouteID]:[RouteID]],0))</f>
        <v>225</v>
      </c>
      <c r="Q1816" t="str">
        <f>INDEX(AirportPivot[AirportName],MATCH($N1816,AirportPivot[[AirportID]:[AirportID]],0))</f>
        <v>Newark Liberty International</v>
      </c>
      <c r="R1816">
        <f>INDEX(AirportPivot[Gates (number of available)],MATCH($N1816,AirportPivot[[AirportID]:[AirportID]],0))</f>
        <v>82</v>
      </c>
    </row>
    <row r="1817" spans="1:18" x14ac:dyDescent="0.25">
      <c r="A1817" s="3" t="s">
        <v>1849</v>
      </c>
      <c r="B1817" s="12">
        <v>41911</v>
      </c>
      <c r="C1817" s="4" t="s">
        <v>21</v>
      </c>
      <c r="D1817" s="4">
        <v>2.8</v>
      </c>
      <c r="E1817" s="4">
        <v>51</v>
      </c>
      <c r="F1817" s="5">
        <v>0.79166666666666663</v>
      </c>
      <c r="G1817" s="6">
        <v>125</v>
      </c>
      <c r="H1817" s="7">
        <v>20625</v>
      </c>
      <c r="I1817" s="7">
        <f>FlightsPivot[[#This Row],[Total Fare]]*10%</f>
        <v>2062.5</v>
      </c>
      <c r="J1817" s="7">
        <f>FlightsPivot[[#This Row],[Total Fare]]+FlightsPivot[[#This Row],[10% tax ]]</f>
        <v>22687.5</v>
      </c>
      <c r="K1817" s="4">
        <v>9</v>
      </c>
      <c r="L1817" s="4">
        <v>2014</v>
      </c>
      <c r="M1817" t="str">
        <f>INDEX(RoutesPivot[DepAirport],MATCH($C1817,RoutesPivot[[RouteID]:[RouteID]],0))</f>
        <v>ORD</v>
      </c>
      <c r="N1817" t="str">
        <f>INDEX(RoutesPivot[AirportID],MATCH($C1817,RoutesPivot[[RouteID]:[RouteID]],0))</f>
        <v>CLT</v>
      </c>
      <c r="O1817">
        <f>INDEX(RoutesPivot[Distance],MATCH($C1817,RoutesPivot[[RouteID]:[RouteID]],0))</f>
        <v>700</v>
      </c>
      <c r="P1817">
        <f>INDEX(RoutesPivot[ListPrice],MATCH($C1817,RoutesPivot[[RouteID]:[RouteID]],0))</f>
        <v>125</v>
      </c>
      <c r="Q1817" t="str">
        <f>INDEX(AirportPivot[AirportName],MATCH($N1817,AirportPivot[[AirportID]:[AirportID]],0))</f>
        <v>Charlotte/Douglas International</v>
      </c>
      <c r="R1817">
        <f>INDEX(AirportPivot[Gates (number of available)],MATCH($N1817,AirportPivot[[AirportID]:[AirportID]],0))</f>
        <v>65</v>
      </c>
    </row>
    <row r="1818" spans="1:18" x14ac:dyDescent="0.25">
      <c r="A1818" s="3" t="s">
        <v>1850</v>
      </c>
      <c r="B1818" s="12">
        <v>41836</v>
      </c>
      <c r="C1818" s="4" t="s">
        <v>98</v>
      </c>
      <c r="D1818" s="4">
        <v>2.1</v>
      </c>
      <c r="E1818" s="4">
        <v>39</v>
      </c>
      <c r="F1818" s="5">
        <v>0.625</v>
      </c>
      <c r="G1818" s="6">
        <v>302.5</v>
      </c>
      <c r="H1818" s="7">
        <v>49912.5</v>
      </c>
      <c r="I1818" s="7">
        <f>FlightsPivot[[#This Row],[Total Fare]]*10%</f>
        <v>4991.25</v>
      </c>
      <c r="J1818" s="7">
        <f>FlightsPivot[[#This Row],[Total Fare]]+FlightsPivot[[#This Row],[10% tax ]]</f>
        <v>54903.75</v>
      </c>
      <c r="K1818" s="4">
        <v>7</v>
      </c>
      <c r="L1818" s="4">
        <v>2014</v>
      </c>
      <c r="M1818" t="str">
        <f>INDEX(RoutesPivot[DepAirport],MATCH($C1818,RoutesPivot[[RouteID]:[RouteID]],0))</f>
        <v>ORD</v>
      </c>
      <c r="N1818" t="str">
        <f>INDEX(RoutesPivot[AirportID],MATCH($C1818,RoutesPivot[[RouteID]:[RouteID]],0))</f>
        <v>PHL</v>
      </c>
      <c r="O1818">
        <f>INDEX(RoutesPivot[Distance],MATCH($C1818,RoutesPivot[[RouteID]:[RouteID]],0))</f>
        <v>580</v>
      </c>
      <c r="P1818">
        <f>INDEX(RoutesPivot[ListPrice],MATCH($C1818,RoutesPivot[[RouteID]:[RouteID]],0))</f>
        <v>275</v>
      </c>
      <c r="Q1818" t="str">
        <f>INDEX(AirportPivot[AirportName],MATCH($N1818,AirportPivot[[AirportID]:[AirportID]],0))</f>
        <v>Philadelphia International</v>
      </c>
      <c r="R1818">
        <f>INDEX(AirportPivot[Gates (number of available)],MATCH($N1818,AirportPivot[[AirportID]:[AirportID]],0))</f>
        <v>89</v>
      </c>
    </row>
    <row r="1819" spans="1:18" x14ac:dyDescent="0.25">
      <c r="A1819" s="3" t="s">
        <v>1851</v>
      </c>
      <c r="B1819" s="12">
        <v>42364</v>
      </c>
      <c r="C1819" s="4" t="s">
        <v>40</v>
      </c>
      <c r="D1819" s="4">
        <v>2.2999999999999998</v>
      </c>
      <c r="E1819" s="4">
        <v>85</v>
      </c>
      <c r="F1819" s="5">
        <v>0.29166666666666669</v>
      </c>
      <c r="G1819" s="6">
        <v>161</v>
      </c>
      <c r="H1819" s="7">
        <v>29141</v>
      </c>
      <c r="I1819" s="7">
        <f>FlightsPivot[[#This Row],[Total Fare]]*10%</f>
        <v>2914.1000000000004</v>
      </c>
      <c r="J1819" s="7">
        <f>FlightsPivot[[#This Row],[Total Fare]]+FlightsPivot[[#This Row],[10% tax ]]</f>
        <v>32055.1</v>
      </c>
      <c r="K1819" s="4">
        <v>12</v>
      </c>
      <c r="L1819" s="4">
        <v>2015</v>
      </c>
      <c r="M1819" t="str">
        <f>INDEX(RoutesPivot[DepAirport],MATCH($C1819,RoutesPivot[[RouteID]:[RouteID]],0))</f>
        <v>ORD</v>
      </c>
      <c r="N1819" t="str">
        <f>INDEX(RoutesPivot[AirportID],MATCH($C1819,RoutesPivot[[RouteID]:[RouteID]],0))</f>
        <v>MSP</v>
      </c>
      <c r="O1819">
        <f>INDEX(RoutesPivot[Distance],MATCH($C1819,RoutesPivot[[RouteID]:[RouteID]],0))</f>
        <v>300</v>
      </c>
      <c r="P1819">
        <f>INDEX(RoutesPivot[ListPrice],MATCH($C1819,RoutesPivot[[RouteID]:[RouteID]],0))</f>
        <v>115</v>
      </c>
      <c r="Q1819" t="str">
        <f>INDEX(AirportPivot[AirportName],MATCH($N1819,AirportPivot[[AirportID]:[AirportID]],0))</f>
        <v>Minneapolis-St Paul International/Wold-Chamberlain</v>
      </c>
      <c r="R1819">
        <f>INDEX(AirportPivot[Gates (number of available)],MATCH($N1819,AirportPivot[[AirportID]:[AirportID]],0))</f>
        <v>65</v>
      </c>
    </row>
    <row r="1820" spans="1:18" x14ac:dyDescent="0.25">
      <c r="A1820" s="3" t="s">
        <v>1852</v>
      </c>
      <c r="B1820" s="12">
        <v>41820</v>
      </c>
      <c r="C1820" s="4" t="s">
        <v>1482</v>
      </c>
      <c r="D1820" s="4">
        <v>1.9</v>
      </c>
      <c r="E1820" s="4">
        <v>117</v>
      </c>
      <c r="F1820" s="5">
        <v>0.8125</v>
      </c>
      <c r="G1820" s="6">
        <v>5500</v>
      </c>
      <c r="H1820" s="7">
        <v>1017500</v>
      </c>
      <c r="I1820" s="7">
        <f>FlightsPivot[[#This Row],[Total Fare]]*10%</f>
        <v>101750</v>
      </c>
      <c r="J1820" s="7">
        <f>FlightsPivot[[#This Row],[Total Fare]]+FlightsPivot[[#This Row],[10% tax ]]</f>
        <v>1119250</v>
      </c>
      <c r="K1820" s="4">
        <v>6</v>
      </c>
      <c r="L1820" s="4">
        <v>2014</v>
      </c>
      <c r="M1820" t="str">
        <f>INDEX(RoutesPivot[DepAirport],MATCH($C1820,RoutesPivot[[RouteID]:[RouteID]],0))</f>
        <v>ORD</v>
      </c>
      <c r="N1820" t="str">
        <f>INDEX(RoutesPivot[AirportID],MATCH($C1820,RoutesPivot[[RouteID]:[RouteID]],0))</f>
        <v>DCA</v>
      </c>
      <c r="O1820">
        <f>INDEX(RoutesPivot[Distance],MATCH($C1820,RoutesPivot[[RouteID]:[RouteID]],0))</f>
        <v>600</v>
      </c>
      <c r="P1820">
        <f>INDEX(RoutesPivot[ListPrice],MATCH($C1820,RoutesPivot[[RouteID]:[RouteID]],0))</f>
        <v>5000</v>
      </c>
      <c r="Q1820" t="str">
        <f>INDEX(AirportPivot[AirportName],MATCH($N1820,AirportPivot[[AirportID]:[AirportID]],0))</f>
        <v>Ronald Reagan Washington National Airport</v>
      </c>
      <c r="R1820">
        <f>INDEX(AirportPivot[Gates (number of available)],MATCH($N1820,AirportPivot[[AirportID]:[AirportID]],0))</f>
        <v>45</v>
      </c>
    </row>
    <row r="1821" spans="1:18" x14ac:dyDescent="0.25">
      <c r="A1821" s="3" t="s">
        <v>1853</v>
      </c>
      <c r="B1821" s="12">
        <v>42148</v>
      </c>
      <c r="C1821" s="4" t="s">
        <v>33</v>
      </c>
      <c r="D1821" s="4">
        <v>2</v>
      </c>
      <c r="E1821" s="4">
        <v>82</v>
      </c>
      <c r="F1821" s="5">
        <v>0.4375</v>
      </c>
      <c r="G1821" s="6">
        <v>375</v>
      </c>
      <c r="H1821" s="7">
        <v>67875</v>
      </c>
      <c r="I1821" s="7">
        <f>FlightsPivot[[#This Row],[Total Fare]]*10%</f>
        <v>6787.5</v>
      </c>
      <c r="J1821" s="7">
        <f>FlightsPivot[[#This Row],[Total Fare]]+FlightsPivot[[#This Row],[10% tax ]]</f>
        <v>74662.5</v>
      </c>
      <c r="K1821" s="4">
        <v>5</v>
      </c>
      <c r="L1821" s="4">
        <v>2015</v>
      </c>
      <c r="M1821" t="str">
        <f>INDEX(RoutesPivot[DepAirport],MATCH($C1821,RoutesPivot[[RouteID]:[RouteID]],0))</f>
        <v>ORD</v>
      </c>
      <c r="N1821" t="str">
        <f>INDEX(RoutesPivot[AirportID],MATCH($C1821,RoutesPivot[[RouteID]:[RouteID]],0))</f>
        <v>SFO</v>
      </c>
      <c r="O1821">
        <f>INDEX(RoutesPivot[Distance],MATCH($C1821,RoutesPivot[[RouteID]:[RouteID]],0))</f>
        <v>1600</v>
      </c>
      <c r="P1821">
        <f>INDEX(RoutesPivot[ListPrice],MATCH($C1821,RoutesPivot[[RouteID]:[RouteID]],0))</f>
        <v>375</v>
      </c>
      <c r="Q1821" t="str">
        <f>INDEX(AirportPivot[AirportName],MATCH($N1821,AirportPivot[[AirportID]:[AirportID]],0))</f>
        <v>San Francisco International</v>
      </c>
      <c r="R1821">
        <f>INDEX(AirportPivot[Gates (number of available)],MATCH($N1821,AirportPivot[[AirportID]:[AirportID]],0))</f>
        <v>70</v>
      </c>
    </row>
    <row r="1822" spans="1:18" x14ac:dyDescent="0.25">
      <c r="A1822" s="3" t="s">
        <v>1854</v>
      </c>
      <c r="B1822" s="12">
        <v>42045</v>
      </c>
      <c r="C1822" s="4" t="s">
        <v>15</v>
      </c>
      <c r="D1822" s="4">
        <v>2.9</v>
      </c>
      <c r="E1822" s="4">
        <v>17</v>
      </c>
      <c r="F1822" s="5">
        <v>0.75</v>
      </c>
      <c r="G1822" s="6">
        <v>225</v>
      </c>
      <c r="H1822" s="7">
        <v>41625</v>
      </c>
      <c r="I1822" s="7">
        <f>FlightsPivot[[#This Row],[Total Fare]]*10%</f>
        <v>4162.5</v>
      </c>
      <c r="J1822" s="7">
        <f>FlightsPivot[[#This Row],[Total Fare]]+FlightsPivot[[#This Row],[10% tax ]]</f>
        <v>45787.5</v>
      </c>
      <c r="K1822" s="4">
        <v>2</v>
      </c>
      <c r="L1822" s="4">
        <v>2015</v>
      </c>
      <c r="M1822" t="str">
        <f>INDEX(RoutesPivot[DepAirport],MATCH($C1822,RoutesPivot[[RouteID]:[RouteID]],0))</f>
        <v>ORD</v>
      </c>
      <c r="N1822" t="str">
        <f>INDEX(RoutesPivot[AirportID],MATCH($C1822,RoutesPivot[[RouteID]:[RouteID]],0))</f>
        <v>EWR</v>
      </c>
      <c r="O1822">
        <f>INDEX(RoutesPivot[Distance],MATCH($C1822,RoutesPivot[[RouteID]:[RouteID]],0))</f>
        <v>600</v>
      </c>
      <c r="P1822">
        <f>INDEX(RoutesPivot[ListPrice],MATCH($C1822,RoutesPivot[[RouteID]:[RouteID]],0))</f>
        <v>225</v>
      </c>
      <c r="Q1822" t="str">
        <f>INDEX(AirportPivot[AirportName],MATCH($N1822,AirportPivot[[AirportID]:[AirportID]],0))</f>
        <v>Newark Liberty International</v>
      </c>
      <c r="R1822">
        <f>INDEX(AirportPivot[Gates (number of available)],MATCH($N1822,AirportPivot[[AirportID]:[AirportID]],0))</f>
        <v>82</v>
      </c>
    </row>
    <row r="1823" spans="1:18" x14ac:dyDescent="0.25">
      <c r="A1823" s="3" t="s">
        <v>1855</v>
      </c>
      <c r="B1823" s="12">
        <v>41867</v>
      </c>
      <c r="C1823" s="4" t="s">
        <v>50</v>
      </c>
      <c r="D1823" s="4">
        <v>1.7</v>
      </c>
      <c r="E1823" s="4">
        <v>100</v>
      </c>
      <c r="F1823" s="5">
        <v>0.70833333333333337</v>
      </c>
      <c r="G1823" s="6">
        <v>302.5</v>
      </c>
      <c r="H1823" s="7">
        <v>55962.5</v>
      </c>
      <c r="I1823" s="7">
        <f>FlightsPivot[[#This Row],[Total Fare]]*10%</f>
        <v>5596.25</v>
      </c>
      <c r="J1823" s="7">
        <f>FlightsPivot[[#This Row],[Total Fare]]+FlightsPivot[[#This Row],[10% tax ]]</f>
        <v>61558.75</v>
      </c>
      <c r="K1823" s="4">
        <v>8</v>
      </c>
      <c r="L1823" s="4">
        <v>2014</v>
      </c>
      <c r="M1823" t="str">
        <f>INDEX(RoutesPivot[DepAirport],MATCH($C1823,RoutesPivot[[RouteID]:[RouteID]],0))</f>
        <v>ORD</v>
      </c>
      <c r="N1823" t="str">
        <f>INDEX(RoutesPivot[AirportID],MATCH($C1823,RoutesPivot[[RouteID]:[RouteID]],0))</f>
        <v>LGA</v>
      </c>
      <c r="O1823">
        <f>INDEX(RoutesPivot[Distance],MATCH($C1823,RoutesPivot[[RouteID]:[RouteID]],0))</f>
        <v>610</v>
      </c>
      <c r="P1823">
        <f>INDEX(RoutesPivot[ListPrice],MATCH($C1823,RoutesPivot[[RouteID]:[RouteID]],0))</f>
        <v>275</v>
      </c>
      <c r="Q1823" t="str">
        <f>INDEX(AirportPivot[AirportName],MATCH($N1823,AirportPivot[[AirportID]:[AirportID]],0))</f>
        <v>Laguardia</v>
      </c>
      <c r="R1823">
        <f>INDEX(AirportPivot[Gates (number of available)],MATCH($N1823,AirportPivot[[AirportID]:[AirportID]],0))</f>
        <v>66</v>
      </c>
    </row>
    <row r="1824" spans="1:18" x14ac:dyDescent="0.25">
      <c r="A1824" s="3" t="s">
        <v>1856</v>
      </c>
      <c r="B1824" s="12">
        <v>41971</v>
      </c>
      <c r="C1824" s="4" t="s">
        <v>30</v>
      </c>
      <c r="D1824" s="4">
        <v>5.5</v>
      </c>
      <c r="E1824" s="4">
        <v>37</v>
      </c>
      <c r="F1824" s="5">
        <v>0.75</v>
      </c>
      <c r="G1824" s="6">
        <v>375</v>
      </c>
      <c r="H1824" s="7">
        <v>61875</v>
      </c>
      <c r="I1824" s="7">
        <f>FlightsPivot[[#This Row],[Total Fare]]*10%</f>
        <v>6187.5</v>
      </c>
      <c r="J1824" s="7">
        <f>FlightsPivot[[#This Row],[Total Fare]]+FlightsPivot[[#This Row],[10% tax ]]</f>
        <v>68062.5</v>
      </c>
      <c r="K1824" s="4">
        <v>11</v>
      </c>
      <c r="L1824" s="4">
        <v>2014</v>
      </c>
      <c r="M1824" t="str">
        <f>INDEX(RoutesPivot[DepAirport],MATCH($C1824,RoutesPivot[[RouteID]:[RouteID]],0))</f>
        <v>ORD</v>
      </c>
      <c r="N1824" t="str">
        <f>INDEX(RoutesPivot[AirportID],MATCH($C1824,RoutesPivot[[RouteID]:[RouteID]],0))</f>
        <v>MCO</v>
      </c>
      <c r="O1824">
        <f>INDEX(RoutesPivot[Distance],MATCH($C1824,RoutesPivot[[RouteID]:[RouteID]],0))</f>
        <v>850</v>
      </c>
      <c r="P1824">
        <f>INDEX(RoutesPivot[ListPrice],MATCH($C1824,RoutesPivot[[RouteID]:[RouteID]],0))</f>
        <v>250</v>
      </c>
      <c r="Q1824" t="str">
        <f>INDEX(AirportPivot[AirportName],MATCH($N1824,AirportPivot[[AirportID]:[AirportID]],0))</f>
        <v>Orlando International</v>
      </c>
      <c r="R1824">
        <f>INDEX(AirportPivot[Gates (number of available)],MATCH($N1824,AirportPivot[[AirportID]:[AirportID]],0))</f>
        <v>67</v>
      </c>
    </row>
    <row r="1825" spans="1:18" x14ac:dyDescent="0.25">
      <c r="A1825" s="3" t="s">
        <v>1857</v>
      </c>
      <c r="B1825" s="12">
        <v>41966</v>
      </c>
      <c r="C1825" s="4" t="s">
        <v>30</v>
      </c>
      <c r="D1825" s="4">
        <v>2</v>
      </c>
      <c r="E1825" s="4">
        <v>183</v>
      </c>
      <c r="F1825" s="5">
        <v>0.83333333333333337</v>
      </c>
      <c r="G1825" s="6">
        <v>250</v>
      </c>
      <c r="H1825" s="7">
        <v>41250</v>
      </c>
      <c r="I1825" s="7">
        <f>FlightsPivot[[#This Row],[Total Fare]]*10%</f>
        <v>4125</v>
      </c>
      <c r="J1825" s="7">
        <f>FlightsPivot[[#This Row],[Total Fare]]+FlightsPivot[[#This Row],[10% tax ]]</f>
        <v>45375</v>
      </c>
      <c r="K1825" s="4">
        <v>11</v>
      </c>
      <c r="L1825" s="4">
        <v>2014</v>
      </c>
      <c r="M1825" t="str">
        <f>INDEX(RoutesPivot[DepAirport],MATCH($C1825,RoutesPivot[[RouteID]:[RouteID]],0))</f>
        <v>ORD</v>
      </c>
      <c r="N1825" t="str">
        <f>INDEX(RoutesPivot[AirportID],MATCH($C1825,RoutesPivot[[RouteID]:[RouteID]],0))</f>
        <v>MCO</v>
      </c>
      <c r="O1825">
        <f>INDEX(RoutesPivot[Distance],MATCH($C1825,RoutesPivot[[RouteID]:[RouteID]],0))</f>
        <v>850</v>
      </c>
      <c r="P1825">
        <f>INDEX(RoutesPivot[ListPrice],MATCH($C1825,RoutesPivot[[RouteID]:[RouteID]],0))</f>
        <v>250</v>
      </c>
      <c r="Q1825" t="str">
        <f>INDEX(AirportPivot[AirportName],MATCH($N1825,AirportPivot[[AirportID]:[AirportID]],0))</f>
        <v>Orlando International</v>
      </c>
      <c r="R1825">
        <f>INDEX(AirportPivot[Gates (number of available)],MATCH($N1825,AirportPivot[[AirportID]:[AirportID]],0))</f>
        <v>67</v>
      </c>
    </row>
    <row r="1826" spans="1:18" x14ac:dyDescent="0.25">
      <c r="A1826" s="3" t="s">
        <v>1858</v>
      </c>
      <c r="B1826" s="12">
        <v>41882</v>
      </c>
      <c r="C1826" s="4" t="s">
        <v>50</v>
      </c>
      <c r="D1826" s="4">
        <v>2.8</v>
      </c>
      <c r="E1826" s="4">
        <v>125</v>
      </c>
      <c r="F1826" s="5">
        <v>0.875</v>
      </c>
      <c r="G1826" s="6">
        <v>302.5</v>
      </c>
      <c r="H1826" s="7">
        <v>55962.5</v>
      </c>
      <c r="I1826" s="7">
        <f>FlightsPivot[[#This Row],[Total Fare]]*10%</f>
        <v>5596.25</v>
      </c>
      <c r="J1826" s="7">
        <f>FlightsPivot[[#This Row],[Total Fare]]+FlightsPivot[[#This Row],[10% tax ]]</f>
        <v>61558.75</v>
      </c>
      <c r="K1826" s="4">
        <v>8</v>
      </c>
      <c r="L1826" s="4">
        <v>2014</v>
      </c>
      <c r="M1826" t="str">
        <f>INDEX(RoutesPivot[DepAirport],MATCH($C1826,RoutesPivot[[RouteID]:[RouteID]],0))</f>
        <v>ORD</v>
      </c>
      <c r="N1826" t="str">
        <f>INDEX(RoutesPivot[AirportID],MATCH($C1826,RoutesPivot[[RouteID]:[RouteID]],0))</f>
        <v>LGA</v>
      </c>
      <c r="O1826">
        <f>INDEX(RoutesPivot[Distance],MATCH($C1826,RoutesPivot[[RouteID]:[RouteID]],0))</f>
        <v>610</v>
      </c>
      <c r="P1826">
        <f>INDEX(RoutesPivot[ListPrice],MATCH($C1826,RoutesPivot[[RouteID]:[RouteID]],0))</f>
        <v>275</v>
      </c>
      <c r="Q1826" t="str">
        <f>INDEX(AirportPivot[AirportName],MATCH($N1826,AirportPivot[[AirportID]:[AirportID]],0))</f>
        <v>Laguardia</v>
      </c>
      <c r="R1826">
        <f>INDEX(AirportPivot[Gates (number of available)],MATCH($N1826,AirportPivot[[AirportID]:[AirportID]],0))</f>
        <v>66</v>
      </c>
    </row>
    <row r="1827" spans="1:18" x14ac:dyDescent="0.25">
      <c r="A1827" s="3" t="s">
        <v>1859</v>
      </c>
      <c r="B1827" s="12">
        <v>42359</v>
      </c>
      <c r="C1827" s="4" t="s">
        <v>11</v>
      </c>
      <c r="D1827" s="4">
        <v>3.8</v>
      </c>
      <c r="E1827" s="4">
        <v>175</v>
      </c>
      <c r="F1827" s="5">
        <v>0.54166666666666663</v>
      </c>
      <c r="G1827" s="6">
        <v>420</v>
      </c>
      <c r="H1827" s="7">
        <v>69300</v>
      </c>
      <c r="I1827" s="7">
        <f>FlightsPivot[[#This Row],[Total Fare]]*10%</f>
        <v>6930</v>
      </c>
      <c r="J1827" s="7">
        <f>FlightsPivot[[#This Row],[Total Fare]]+FlightsPivot[[#This Row],[10% tax ]]</f>
        <v>76230</v>
      </c>
      <c r="K1827" s="4">
        <v>12</v>
      </c>
      <c r="L1827" s="4">
        <v>2015</v>
      </c>
      <c r="M1827" t="str">
        <f>INDEX(RoutesPivot[DepAirport],MATCH($C1827,RoutesPivot[[RouteID]:[RouteID]],0))</f>
        <v>ORD</v>
      </c>
      <c r="N1827" t="str">
        <f>INDEX(RoutesPivot[AirportID],MATCH($C1827,RoutesPivot[[RouteID]:[RouteID]],0))</f>
        <v>BOS</v>
      </c>
      <c r="O1827">
        <f>INDEX(RoutesPivot[Distance],MATCH($C1827,RoutesPivot[[RouteID]:[RouteID]],0))</f>
        <v>730</v>
      </c>
      <c r="P1827">
        <f>INDEX(RoutesPivot[ListPrice],MATCH($C1827,RoutesPivot[[RouteID]:[RouteID]],0))</f>
        <v>300</v>
      </c>
      <c r="Q1827" t="str">
        <f>INDEX(AirportPivot[AirportName],MATCH($N1827,AirportPivot[[AirportID]:[AirportID]],0))</f>
        <v>General Edward Lawrence Logan International</v>
      </c>
      <c r="R1827">
        <f>INDEX(AirportPivot[Gates (number of available)],MATCH($N1827,AirportPivot[[AirportID]:[AirportID]],0))</f>
        <v>63</v>
      </c>
    </row>
    <row r="1828" spans="1:18" x14ac:dyDescent="0.25">
      <c r="A1828" s="3" t="s">
        <v>1860</v>
      </c>
      <c r="B1828" s="12">
        <v>41813</v>
      </c>
      <c r="C1828" s="4" t="s">
        <v>17</v>
      </c>
      <c r="D1828" s="4">
        <v>6.6</v>
      </c>
      <c r="E1828" s="4">
        <v>116</v>
      </c>
      <c r="F1828" s="5">
        <v>0.41666666666666669</v>
      </c>
      <c r="G1828" s="6">
        <v>385</v>
      </c>
      <c r="H1828" s="7">
        <v>71225</v>
      </c>
      <c r="I1828" s="7">
        <f>FlightsPivot[[#This Row],[Total Fare]]*10%</f>
        <v>7122.5</v>
      </c>
      <c r="J1828" s="7">
        <f>FlightsPivot[[#This Row],[Total Fare]]+FlightsPivot[[#This Row],[10% tax ]]</f>
        <v>78347.5</v>
      </c>
      <c r="K1828" s="4">
        <v>6</v>
      </c>
      <c r="L1828" s="4">
        <v>2014</v>
      </c>
      <c r="M1828" t="str">
        <f>INDEX(RoutesPivot[DepAirport],MATCH($C1828,RoutesPivot[[RouteID]:[RouteID]],0))</f>
        <v>ORD</v>
      </c>
      <c r="N1828" t="str">
        <f>INDEX(RoutesPivot[AirportID],MATCH($C1828,RoutesPivot[[RouteID]:[RouteID]],0))</f>
        <v>LAX</v>
      </c>
      <c r="O1828">
        <f>INDEX(RoutesPivot[Distance],MATCH($C1828,RoutesPivot[[RouteID]:[RouteID]],0))</f>
        <v>1518</v>
      </c>
      <c r="P1828">
        <f>INDEX(RoutesPivot[ListPrice],MATCH($C1828,RoutesPivot[[RouteID]:[RouteID]],0))</f>
        <v>350</v>
      </c>
      <c r="Q1828" t="str">
        <f>INDEX(AirportPivot[AirportName],MATCH($N1828,AirportPivot[[AirportID]:[AirportID]],0))</f>
        <v>Los Angeles International</v>
      </c>
      <c r="R1828">
        <f>INDEX(AirportPivot[Gates (number of available)],MATCH($N1828,AirportPivot[[AirportID]:[AirportID]],0))</f>
        <v>86</v>
      </c>
    </row>
    <row r="1829" spans="1:18" x14ac:dyDescent="0.25">
      <c r="A1829" s="3" t="s">
        <v>1861</v>
      </c>
      <c r="B1829" s="12">
        <v>41997</v>
      </c>
      <c r="C1829" s="4" t="s">
        <v>23</v>
      </c>
      <c r="D1829" s="4">
        <v>4.0999999999999996</v>
      </c>
      <c r="E1829" s="4">
        <v>119</v>
      </c>
      <c r="F1829" s="5">
        <v>0.29166666666666669</v>
      </c>
      <c r="G1829" s="6">
        <v>420</v>
      </c>
      <c r="H1829" s="7">
        <v>77700</v>
      </c>
      <c r="I1829" s="7">
        <f>FlightsPivot[[#This Row],[Total Fare]]*10%</f>
        <v>7770</v>
      </c>
      <c r="J1829" s="7">
        <f>FlightsPivot[[#This Row],[Total Fare]]+FlightsPivot[[#This Row],[10% tax ]]</f>
        <v>85470</v>
      </c>
      <c r="K1829" s="4">
        <v>12</v>
      </c>
      <c r="L1829" s="4">
        <v>2014</v>
      </c>
      <c r="M1829" t="str">
        <f>INDEX(RoutesPivot[DepAirport],MATCH($C1829,RoutesPivot[[RouteID]:[RouteID]],0))</f>
        <v>ORD</v>
      </c>
      <c r="N1829" t="str">
        <f>INDEX(RoutesPivot[AirportID],MATCH($C1829,RoutesPivot[[RouteID]:[RouteID]],0))</f>
        <v>DEN</v>
      </c>
      <c r="O1829">
        <f>INDEX(RoutesPivot[Distance],MATCH($C1829,RoutesPivot[[RouteID]:[RouteID]],0))</f>
        <v>800</v>
      </c>
      <c r="P1829">
        <f>INDEX(RoutesPivot[ListPrice],MATCH($C1829,RoutesPivot[[RouteID]:[RouteID]],0))</f>
        <v>300</v>
      </c>
      <c r="Q1829" t="str">
        <f>INDEX(AirportPivot[AirportName],MATCH($N1829,AirportPivot[[AirportID]:[AirportID]],0))</f>
        <v>Denver International</v>
      </c>
      <c r="R1829">
        <f>INDEX(AirportPivot[Gates (number of available)],MATCH($N1829,AirportPivot[[AirportID]:[AirportID]],0))</f>
        <v>75</v>
      </c>
    </row>
    <row r="1830" spans="1:18" x14ac:dyDescent="0.25">
      <c r="A1830" s="3" t="s">
        <v>1862</v>
      </c>
      <c r="B1830" s="12">
        <v>42019</v>
      </c>
      <c r="C1830" s="4" t="s">
        <v>19</v>
      </c>
      <c r="D1830" s="4">
        <v>1.4</v>
      </c>
      <c r="E1830" s="4">
        <v>143</v>
      </c>
      <c r="F1830" s="5">
        <v>0.79166666666666663</v>
      </c>
      <c r="G1830" s="6">
        <v>200</v>
      </c>
      <c r="H1830" s="7">
        <v>37000</v>
      </c>
      <c r="I1830" s="7">
        <f>FlightsPivot[[#This Row],[Total Fare]]*10%</f>
        <v>3700</v>
      </c>
      <c r="J1830" s="7">
        <f>FlightsPivot[[#This Row],[Total Fare]]+FlightsPivot[[#This Row],[10% tax ]]</f>
        <v>40700</v>
      </c>
      <c r="K1830" s="4">
        <v>1</v>
      </c>
      <c r="L1830" s="4">
        <v>2015</v>
      </c>
      <c r="M1830" t="str">
        <f>INDEX(RoutesPivot[DepAirport],MATCH($C1830,RoutesPivot[[RouteID]:[RouteID]],0))</f>
        <v>ORD</v>
      </c>
      <c r="N1830" t="str">
        <f>INDEX(RoutesPivot[AirportID],MATCH($C1830,RoutesPivot[[RouteID]:[RouteID]],0))</f>
        <v>IAH</v>
      </c>
      <c r="O1830">
        <f>INDEX(RoutesPivot[Distance],MATCH($C1830,RoutesPivot[[RouteID]:[RouteID]],0))</f>
        <v>800</v>
      </c>
      <c r="P1830">
        <f>INDEX(RoutesPivot[ListPrice],MATCH($C1830,RoutesPivot[[RouteID]:[RouteID]],0))</f>
        <v>200</v>
      </c>
      <c r="Q1830" t="str">
        <f>INDEX(AirportPivot[AirportName],MATCH($N1830,AirportPivot[[AirportID]:[AirportID]],0))</f>
        <v>George Bush Intercontinental/Houston</v>
      </c>
      <c r="R1830">
        <f>INDEX(AirportPivot[Gates (number of available)],MATCH($N1830,AirportPivot[[AirportID]:[AirportID]],0))</f>
        <v>80</v>
      </c>
    </row>
    <row r="1831" spans="1:18" x14ac:dyDescent="0.25">
      <c r="A1831" s="3" t="s">
        <v>1863</v>
      </c>
      <c r="B1831" s="12">
        <v>41793</v>
      </c>
      <c r="C1831" s="4" t="s">
        <v>50</v>
      </c>
      <c r="D1831" s="4">
        <v>1.5</v>
      </c>
      <c r="E1831" s="4">
        <v>47</v>
      </c>
      <c r="F1831" s="5">
        <v>0.33333333333333331</v>
      </c>
      <c r="G1831" s="6">
        <v>302.5</v>
      </c>
      <c r="H1831" s="7">
        <v>49912.5</v>
      </c>
      <c r="I1831" s="7">
        <f>FlightsPivot[[#This Row],[Total Fare]]*10%</f>
        <v>4991.25</v>
      </c>
      <c r="J1831" s="7">
        <f>FlightsPivot[[#This Row],[Total Fare]]+FlightsPivot[[#This Row],[10% tax ]]</f>
        <v>54903.75</v>
      </c>
      <c r="K1831" s="4">
        <v>6</v>
      </c>
      <c r="L1831" s="4">
        <v>2014</v>
      </c>
      <c r="M1831" t="str">
        <f>INDEX(RoutesPivot[DepAirport],MATCH($C1831,RoutesPivot[[RouteID]:[RouteID]],0))</f>
        <v>ORD</v>
      </c>
      <c r="N1831" t="str">
        <f>INDEX(RoutesPivot[AirportID],MATCH($C1831,RoutesPivot[[RouteID]:[RouteID]],0))</f>
        <v>LGA</v>
      </c>
      <c r="O1831">
        <f>INDEX(RoutesPivot[Distance],MATCH($C1831,RoutesPivot[[RouteID]:[RouteID]],0))</f>
        <v>610</v>
      </c>
      <c r="P1831">
        <f>INDEX(RoutesPivot[ListPrice],MATCH($C1831,RoutesPivot[[RouteID]:[RouteID]],0))</f>
        <v>275</v>
      </c>
      <c r="Q1831" t="str">
        <f>INDEX(AirportPivot[AirportName],MATCH($N1831,AirportPivot[[AirportID]:[AirportID]],0))</f>
        <v>Laguardia</v>
      </c>
      <c r="R1831">
        <f>INDEX(AirportPivot[Gates (number of available)],MATCH($N1831,AirportPivot[[AirportID]:[AirportID]],0))</f>
        <v>66</v>
      </c>
    </row>
    <row r="1832" spans="1:18" x14ac:dyDescent="0.25">
      <c r="A1832" s="3" t="s">
        <v>1864</v>
      </c>
      <c r="B1832" s="12">
        <v>41861</v>
      </c>
      <c r="C1832" s="4" t="s">
        <v>98</v>
      </c>
      <c r="D1832" s="4">
        <v>1.2</v>
      </c>
      <c r="E1832" s="4">
        <v>172</v>
      </c>
      <c r="F1832" s="5">
        <v>0.70833333333333337</v>
      </c>
      <c r="G1832" s="6">
        <v>302.5</v>
      </c>
      <c r="H1832" s="7">
        <v>49912.5</v>
      </c>
      <c r="I1832" s="7">
        <f>FlightsPivot[[#This Row],[Total Fare]]*10%</f>
        <v>4991.25</v>
      </c>
      <c r="J1832" s="7">
        <f>FlightsPivot[[#This Row],[Total Fare]]+FlightsPivot[[#This Row],[10% tax ]]</f>
        <v>54903.75</v>
      </c>
      <c r="K1832" s="4">
        <v>8</v>
      </c>
      <c r="L1832" s="4">
        <v>2014</v>
      </c>
      <c r="M1832" t="str">
        <f>INDEX(RoutesPivot[DepAirport],MATCH($C1832,RoutesPivot[[RouteID]:[RouteID]],0))</f>
        <v>ORD</v>
      </c>
      <c r="N1832" t="str">
        <f>INDEX(RoutesPivot[AirportID],MATCH($C1832,RoutesPivot[[RouteID]:[RouteID]],0))</f>
        <v>PHL</v>
      </c>
      <c r="O1832">
        <f>INDEX(RoutesPivot[Distance],MATCH($C1832,RoutesPivot[[RouteID]:[RouteID]],0))</f>
        <v>580</v>
      </c>
      <c r="P1832">
        <f>INDEX(RoutesPivot[ListPrice],MATCH($C1832,RoutesPivot[[RouteID]:[RouteID]],0))</f>
        <v>275</v>
      </c>
      <c r="Q1832" t="str">
        <f>INDEX(AirportPivot[AirportName],MATCH($N1832,AirportPivot[[AirportID]:[AirportID]],0))</f>
        <v>Philadelphia International</v>
      </c>
      <c r="R1832">
        <f>INDEX(AirportPivot[Gates (number of available)],MATCH($N1832,AirportPivot[[AirportID]:[AirportID]],0))</f>
        <v>89</v>
      </c>
    </row>
    <row r="1833" spans="1:18" x14ac:dyDescent="0.25">
      <c r="A1833" s="3" t="s">
        <v>1865</v>
      </c>
      <c r="B1833" s="12">
        <v>42230</v>
      </c>
      <c r="C1833" s="4" t="s">
        <v>33</v>
      </c>
      <c r="D1833" s="4">
        <v>2.2000000000000002</v>
      </c>
      <c r="E1833" s="4">
        <v>163</v>
      </c>
      <c r="F1833" s="5">
        <v>0.5625</v>
      </c>
      <c r="G1833" s="6">
        <v>412.5</v>
      </c>
      <c r="H1833" s="7">
        <v>68062.5</v>
      </c>
      <c r="I1833" s="7">
        <f>FlightsPivot[[#This Row],[Total Fare]]*10%</f>
        <v>6806.25</v>
      </c>
      <c r="J1833" s="7">
        <f>FlightsPivot[[#This Row],[Total Fare]]+FlightsPivot[[#This Row],[10% tax ]]</f>
        <v>74868.75</v>
      </c>
      <c r="K1833" s="4">
        <v>8</v>
      </c>
      <c r="L1833" s="4">
        <v>2015</v>
      </c>
      <c r="M1833" t="str">
        <f>INDEX(RoutesPivot[DepAirport],MATCH($C1833,RoutesPivot[[RouteID]:[RouteID]],0))</f>
        <v>ORD</v>
      </c>
      <c r="N1833" t="str">
        <f>INDEX(RoutesPivot[AirportID],MATCH($C1833,RoutesPivot[[RouteID]:[RouteID]],0))</f>
        <v>SFO</v>
      </c>
      <c r="O1833">
        <f>INDEX(RoutesPivot[Distance],MATCH($C1833,RoutesPivot[[RouteID]:[RouteID]],0))</f>
        <v>1600</v>
      </c>
      <c r="P1833">
        <f>INDEX(RoutesPivot[ListPrice],MATCH($C1833,RoutesPivot[[RouteID]:[RouteID]],0))</f>
        <v>375</v>
      </c>
      <c r="Q1833" t="str">
        <f>INDEX(AirportPivot[AirportName],MATCH($N1833,AirportPivot[[AirportID]:[AirportID]],0))</f>
        <v>San Francisco International</v>
      </c>
      <c r="R1833">
        <f>INDEX(AirportPivot[Gates (number of available)],MATCH($N1833,AirportPivot[[AirportID]:[AirportID]],0))</f>
        <v>70</v>
      </c>
    </row>
    <row r="1834" spans="1:18" x14ac:dyDescent="0.25">
      <c r="A1834" s="3" t="s">
        <v>1866</v>
      </c>
      <c r="B1834" s="12">
        <v>41920</v>
      </c>
      <c r="C1834" s="4" t="s">
        <v>13</v>
      </c>
      <c r="D1834" s="4">
        <v>2.4</v>
      </c>
      <c r="E1834" s="4">
        <v>188</v>
      </c>
      <c r="F1834" s="5">
        <v>0.8125</v>
      </c>
      <c r="G1834" s="6">
        <v>250</v>
      </c>
      <c r="H1834" s="7">
        <v>41250</v>
      </c>
      <c r="I1834" s="7">
        <f>FlightsPivot[[#This Row],[Total Fare]]*10%</f>
        <v>4125</v>
      </c>
      <c r="J1834" s="7">
        <f>FlightsPivot[[#This Row],[Total Fare]]+FlightsPivot[[#This Row],[10% tax ]]</f>
        <v>45375</v>
      </c>
      <c r="K1834" s="4">
        <v>10</v>
      </c>
      <c r="L1834" s="4">
        <v>2014</v>
      </c>
      <c r="M1834" t="str">
        <f>INDEX(RoutesPivot[DepAirport],MATCH($C1834,RoutesPivot[[RouteID]:[RouteID]],0))</f>
        <v>ORD</v>
      </c>
      <c r="N1834" t="str">
        <f>INDEX(RoutesPivot[AirportID],MATCH($C1834,RoutesPivot[[RouteID]:[RouteID]],0))</f>
        <v>JFK</v>
      </c>
      <c r="O1834">
        <f>INDEX(RoutesPivot[Distance],MATCH($C1834,RoutesPivot[[RouteID]:[RouteID]],0))</f>
        <v>619</v>
      </c>
      <c r="P1834">
        <f>INDEX(RoutesPivot[ListPrice],MATCH($C1834,RoutesPivot[[RouteID]:[RouteID]],0))</f>
        <v>250</v>
      </c>
      <c r="Q1834" t="str">
        <f>INDEX(AirportPivot[AirportName],MATCH($N1834,AirportPivot[[AirportID]:[AirportID]],0))</f>
        <v>John F Kennedy International</v>
      </c>
      <c r="R1834">
        <f>INDEX(AirportPivot[Gates (number of available)],MATCH($N1834,AirportPivot[[AirportID]:[AirportID]],0))</f>
        <v>120</v>
      </c>
    </row>
    <row r="1835" spans="1:18" x14ac:dyDescent="0.25">
      <c r="A1835" s="3" t="s">
        <v>1867</v>
      </c>
      <c r="B1835" s="12">
        <v>42158</v>
      </c>
      <c r="C1835" s="4" t="s">
        <v>19</v>
      </c>
      <c r="D1835" s="4">
        <v>2</v>
      </c>
      <c r="E1835" s="4">
        <v>99</v>
      </c>
      <c r="F1835" s="5">
        <v>0.70833333333333337</v>
      </c>
      <c r="G1835" s="6">
        <v>220</v>
      </c>
      <c r="H1835" s="7">
        <v>40700</v>
      </c>
      <c r="I1835" s="7">
        <f>FlightsPivot[[#This Row],[Total Fare]]*10%</f>
        <v>4070</v>
      </c>
      <c r="J1835" s="7">
        <f>FlightsPivot[[#This Row],[Total Fare]]+FlightsPivot[[#This Row],[10% tax ]]</f>
        <v>44770</v>
      </c>
      <c r="K1835" s="4">
        <v>6</v>
      </c>
      <c r="L1835" s="4">
        <v>2015</v>
      </c>
      <c r="M1835" t="str">
        <f>INDEX(RoutesPivot[DepAirport],MATCH($C1835,RoutesPivot[[RouteID]:[RouteID]],0))</f>
        <v>ORD</v>
      </c>
      <c r="N1835" t="str">
        <f>INDEX(RoutesPivot[AirportID],MATCH($C1835,RoutesPivot[[RouteID]:[RouteID]],0))</f>
        <v>IAH</v>
      </c>
      <c r="O1835">
        <f>INDEX(RoutesPivot[Distance],MATCH($C1835,RoutesPivot[[RouteID]:[RouteID]],0))</f>
        <v>800</v>
      </c>
      <c r="P1835">
        <f>INDEX(RoutesPivot[ListPrice],MATCH($C1835,RoutesPivot[[RouteID]:[RouteID]],0))</f>
        <v>200</v>
      </c>
      <c r="Q1835" t="str">
        <f>INDEX(AirportPivot[AirportName],MATCH($N1835,AirportPivot[[AirportID]:[AirportID]],0))</f>
        <v>George Bush Intercontinental/Houston</v>
      </c>
      <c r="R1835">
        <f>INDEX(AirportPivot[Gates (number of available)],MATCH($N1835,AirportPivot[[AirportID]:[AirportID]],0))</f>
        <v>80</v>
      </c>
    </row>
    <row r="1836" spans="1:18" x14ac:dyDescent="0.25">
      <c r="A1836" s="3" t="s">
        <v>1868</v>
      </c>
      <c r="B1836" s="12">
        <v>41647</v>
      </c>
      <c r="C1836" s="4" t="s">
        <v>23</v>
      </c>
      <c r="D1836" s="4">
        <v>2</v>
      </c>
      <c r="E1836" s="4">
        <v>137</v>
      </c>
      <c r="F1836" s="5">
        <v>0.72916666666666663</v>
      </c>
      <c r="G1836" s="6">
        <v>300</v>
      </c>
      <c r="H1836" s="7">
        <v>55500</v>
      </c>
      <c r="I1836" s="7">
        <f>FlightsPivot[[#This Row],[Total Fare]]*10%</f>
        <v>5550</v>
      </c>
      <c r="J1836" s="7">
        <f>FlightsPivot[[#This Row],[Total Fare]]+FlightsPivot[[#This Row],[10% tax ]]</f>
        <v>61050</v>
      </c>
      <c r="K1836" s="4">
        <v>1</v>
      </c>
      <c r="L1836" s="4">
        <v>2014</v>
      </c>
      <c r="M1836" t="str">
        <f>INDEX(RoutesPivot[DepAirport],MATCH($C1836,RoutesPivot[[RouteID]:[RouteID]],0))</f>
        <v>ORD</v>
      </c>
      <c r="N1836" t="str">
        <f>INDEX(RoutesPivot[AirportID],MATCH($C1836,RoutesPivot[[RouteID]:[RouteID]],0))</f>
        <v>DEN</v>
      </c>
      <c r="O1836">
        <f>INDEX(RoutesPivot[Distance],MATCH($C1836,RoutesPivot[[RouteID]:[RouteID]],0))</f>
        <v>800</v>
      </c>
      <c r="P1836">
        <f>INDEX(RoutesPivot[ListPrice],MATCH($C1836,RoutesPivot[[RouteID]:[RouteID]],0))</f>
        <v>300</v>
      </c>
      <c r="Q1836" t="str">
        <f>INDEX(AirportPivot[AirportName],MATCH($N1836,AirportPivot[[AirportID]:[AirportID]],0))</f>
        <v>Denver International</v>
      </c>
      <c r="R1836">
        <f>INDEX(AirportPivot[Gates (number of available)],MATCH($N1836,AirportPivot[[AirportID]:[AirportID]],0))</f>
        <v>75</v>
      </c>
    </row>
    <row r="1837" spans="1:18" x14ac:dyDescent="0.25">
      <c r="A1837" s="3" t="s">
        <v>1869</v>
      </c>
      <c r="B1837" s="12">
        <v>41773</v>
      </c>
      <c r="C1837" s="4" t="s">
        <v>80</v>
      </c>
      <c r="D1837" s="4">
        <v>2.2000000000000002</v>
      </c>
      <c r="E1837" s="4">
        <v>68</v>
      </c>
      <c r="F1837" s="5">
        <v>0.75</v>
      </c>
      <c r="G1837" s="6">
        <v>300</v>
      </c>
      <c r="H1837" s="7">
        <v>54300</v>
      </c>
      <c r="I1837" s="7">
        <f>FlightsPivot[[#This Row],[Total Fare]]*10%</f>
        <v>5430</v>
      </c>
      <c r="J1837" s="7">
        <f>FlightsPivot[[#This Row],[Total Fare]]+FlightsPivot[[#This Row],[10% tax ]]</f>
        <v>59730</v>
      </c>
      <c r="K1837" s="4">
        <v>5</v>
      </c>
      <c r="L1837" s="4">
        <v>2014</v>
      </c>
      <c r="M1837" t="str">
        <f>INDEX(RoutesPivot[DepAirport],MATCH($C1837,RoutesPivot[[RouteID]:[RouteID]],0))</f>
        <v>ORD</v>
      </c>
      <c r="N1837" t="str">
        <f>INDEX(RoutesPivot[AirportID],MATCH($C1837,RoutesPivot[[RouteID]:[RouteID]],0))</f>
        <v>MIA</v>
      </c>
      <c r="O1837">
        <f>INDEX(RoutesPivot[Distance],MATCH($C1837,RoutesPivot[[RouteID]:[RouteID]],0))</f>
        <v>1000</v>
      </c>
      <c r="P1837">
        <f>INDEX(RoutesPivot[ListPrice],MATCH($C1837,RoutesPivot[[RouteID]:[RouteID]],0))</f>
        <v>300</v>
      </c>
      <c r="Q1837" t="str">
        <f>INDEX(AirportPivot[AirportName],MATCH($N1837,AirportPivot[[AirportID]:[AirportID]],0))</f>
        <v>Miami International</v>
      </c>
      <c r="R1837">
        <f>INDEX(AirportPivot[Gates (number of available)],MATCH($N1837,AirportPivot[[AirportID]:[AirportID]],0))</f>
        <v>80</v>
      </c>
    </row>
    <row r="1838" spans="1:18" x14ac:dyDescent="0.25">
      <c r="A1838" s="3" t="s">
        <v>1870</v>
      </c>
      <c r="B1838" s="12">
        <v>42238</v>
      </c>
      <c r="C1838" s="4" t="s">
        <v>25</v>
      </c>
      <c r="D1838" s="4">
        <v>2.2000000000000002</v>
      </c>
      <c r="E1838" s="4">
        <v>138</v>
      </c>
      <c r="F1838" s="5">
        <v>0.75</v>
      </c>
      <c r="G1838" s="6">
        <v>220</v>
      </c>
      <c r="H1838" s="7">
        <v>40700</v>
      </c>
      <c r="I1838" s="7">
        <f>FlightsPivot[[#This Row],[Total Fare]]*10%</f>
        <v>4070</v>
      </c>
      <c r="J1838" s="7">
        <f>FlightsPivot[[#This Row],[Total Fare]]+FlightsPivot[[#This Row],[10% tax ]]</f>
        <v>44770</v>
      </c>
      <c r="K1838" s="4">
        <v>8</v>
      </c>
      <c r="L1838" s="4">
        <v>2015</v>
      </c>
      <c r="M1838" t="str">
        <f>INDEX(RoutesPivot[DepAirport],MATCH($C1838,RoutesPivot[[RouteID]:[RouteID]],0))</f>
        <v>ORD</v>
      </c>
      <c r="N1838" t="str">
        <f>INDEX(RoutesPivot[AirportID],MATCH($C1838,RoutesPivot[[RouteID]:[RouteID]],0))</f>
        <v>DFW</v>
      </c>
      <c r="O1838">
        <f>INDEX(RoutesPivot[Distance],MATCH($C1838,RoutesPivot[[RouteID]:[RouteID]],0))</f>
        <v>700</v>
      </c>
      <c r="P1838">
        <f>INDEX(RoutesPivot[ListPrice],MATCH($C1838,RoutesPivot[[RouteID]:[RouteID]],0))</f>
        <v>200</v>
      </c>
      <c r="Q1838" t="str">
        <f>INDEX(AirportPivot[AirportName],MATCH($N1838,AirportPivot[[AirportID]:[AirportID]],0))</f>
        <v>Dallas/Fort Worth International</v>
      </c>
      <c r="R1838">
        <f>INDEX(AirportPivot[Gates (number of available)],MATCH($N1838,AirportPivot[[AirportID]:[AirportID]],0))</f>
        <v>130</v>
      </c>
    </row>
    <row r="1839" spans="1:18" x14ac:dyDescent="0.25">
      <c r="A1839" s="3" t="s">
        <v>1871</v>
      </c>
      <c r="B1839" s="12">
        <v>41817</v>
      </c>
      <c r="C1839" s="4" t="s">
        <v>86</v>
      </c>
      <c r="D1839" s="4">
        <v>1.3</v>
      </c>
      <c r="E1839" s="4">
        <v>176</v>
      </c>
      <c r="F1839" s="5">
        <v>0.66666666666666663</v>
      </c>
      <c r="G1839" s="6">
        <v>126.5</v>
      </c>
      <c r="H1839" s="7">
        <v>20872.5</v>
      </c>
      <c r="I1839" s="7">
        <f>FlightsPivot[[#This Row],[Total Fare]]*10%</f>
        <v>2087.25</v>
      </c>
      <c r="J1839" s="7">
        <f>FlightsPivot[[#This Row],[Total Fare]]+FlightsPivot[[#This Row],[10% tax ]]</f>
        <v>22959.75</v>
      </c>
      <c r="K1839" s="4">
        <v>6</v>
      </c>
      <c r="L1839" s="4">
        <v>2014</v>
      </c>
      <c r="M1839" t="str">
        <f>INDEX(RoutesPivot[DepAirport],MATCH($C1839,RoutesPivot[[RouteID]:[RouteID]],0))</f>
        <v>ORD</v>
      </c>
      <c r="N1839" t="str">
        <f>INDEX(RoutesPivot[AirportID],MATCH($C1839,RoutesPivot[[RouteID]:[RouteID]],0))</f>
        <v>DTW</v>
      </c>
      <c r="O1839">
        <f>INDEX(RoutesPivot[Distance],MATCH($C1839,RoutesPivot[[RouteID]:[RouteID]],0))</f>
        <v>200</v>
      </c>
      <c r="P1839">
        <f>INDEX(RoutesPivot[ListPrice],MATCH($C1839,RoutesPivot[[RouteID]:[RouteID]],0))</f>
        <v>115</v>
      </c>
      <c r="Q1839" t="str">
        <f>INDEX(AirportPivot[AirportName],MATCH($N1839,AirportPivot[[AirportID]:[AirportID]],0))</f>
        <v>Detroit Metropolitan Wayne County</v>
      </c>
      <c r="R1839">
        <f>INDEX(AirportPivot[Gates (number of available)],MATCH($N1839,AirportPivot[[AirportID]:[AirportID]],0))</f>
        <v>60</v>
      </c>
    </row>
    <row r="1840" spans="1:18" x14ac:dyDescent="0.25">
      <c r="A1840" s="3" t="s">
        <v>1872</v>
      </c>
      <c r="B1840" s="12">
        <v>42244</v>
      </c>
      <c r="C1840" s="4" t="s">
        <v>13</v>
      </c>
      <c r="D1840" s="4">
        <v>0.9</v>
      </c>
      <c r="E1840" s="4">
        <v>182</v>
      </c>
      <c r="F1840" s="5">
        <v>0.79166666666666663</v>
      </c>
      <c r="G1840" s="6">
        <v>275</v>
      </c>
      <c r="H1840" s="7">
        <v>45375</v>
      </c>
      <c r="I1840" s="7">
        <f>FlightsPivot[[#This Row],[Total Fare]]*10%</f>
        <v>4537.5</v>
      </c>
      <c r="J1840" s="7">
        <f>FlightsPivot[[#This Row],[Total Fare]]+FlightsPivot[[#This Row],[10% tax ]]</f>
        <v>49912.5</v>
      </c>
      <c r="K1840" s="4">
        <v>8</v>
      </c>
      <c r="L1840" s="4">
        <v>2015</v>
      </c>
      <c r="M1840" t="str">
        <f>INDEX(RoutesPivot[DepAirport],MATCH($C1840,RoutesPivot[[RouteID]:[RouteID]],0))</f>
        <v>ORD</v>
      </c>
      <c r="N1840" t="str">
        <f>INDEX(RoutesPivot[AirportID],MATCH($C1840,RoutesPivot[[RouteID]:[RouteID]],0))</f>
        <v>JFK</v>
      </c>
      <c r="O1840">
        <f>INDEX(RoutesPivot[Distance],MATCH($C1840,RoutesPivot[[RouteID]:[RouteID]],0))</f>
        <v>619</v>
      </c>
      <c r="P1840">
        <f>INDEX(RoutesPivot[ListPrice],MATCH($C1840,RoutesPivot[[RouteID]:[RouteID]],0))</f>
        <v>250</v>
      </c>
      <c r="Q1840" t="str">
        <f>INDEX(AirportPivot[AirportName],MATCH($N1840,AirportPivot[[AirportID]:[AirportID]],0))</f>
        <v>John F Kennedy International</v>
      </c>
      <c r="R1840">
        <f>INDEX(AirportPivot[Gates (number of available)],MATCH($N1840,AirportPivot[[AirportID]:[AirportID]],0))</f>
        <v>120</v>
      </c>
    </row>
    <row r="1841" spans="1:18" x14ac:dyDescent="0.25">
      <c r="A1841" s="3" t="s">
        <v>1873</v>
      </c>
      <c r="B1841" s="12">
        <v>41992</v>
      </c>
      <c r="C1841" s="4" t="s">
        <v>33</v>
      </c>
      <c r="D1841" s="4">
        <v>2.6</v>
      </c>
      <c r="E1841" s="4">
        <v>164</v>
      </c>
      <c r="F1841" s="5">
        <v>0.79166666666666663</v>
      </c>
      <c r="G1841" s="6">
        <v>375</v>
      </c>
      <c r="H1841" s="7">
        <v>61875</v>
      </c>
      <c r="I1841" s="7">
        <f>FlightsPivot[[#This Row],[Total Fare]]*10%</f>
        <v>6187.5</v>
      </c>
      <c r="J1841" s="7">
        <f>FlightsPivot[[#This Row],[Total Fare]]+FlightsPivot[[#This Row],[10% tax ]]</f>
        <v>68062.5</v>
      </c>
      <c r="K1841" s="4">
        <v>12</v>
      </c>
      <c r="L1841" s="4">
        <v>2014</v>
      </c>
      <c r="M1841" t="str">
        <f>INDEX(RoutesPivot[DepAirport],MATCH($C1841,RoutesPivot[[RouteID]:[RouteID]],0))</f>
        <v>ORD</v>
      </c>
      <c r="N1841" t="str">
        <f>INDEX(RoutesPivot[AirportID],MATCH($C1841,RoutesPivot[[RouteID]:[RouteID]],0))</f>
        <v>SFO</v>
      </c>
      <c r="O1841">
        <f>INDEX(RoutesPivot[Distance],MATCH($C1841,RoutesPivot[[RouteID]:[RouteID]],0))</f>
        <v>1600</v>
      </c>
      <c r="P1841">
        <f>INDEX(RoutesPivot[ListPrice],MATCH($C1841,RoutesPivot[[RouteID]:[RouteID]],0))</f>
        <v>375</v>
      </c>
      <c r="Q1841" t="str">
        <f>INDEX(AirportPivot[AirportName],MATCH($N1841,AirportPivot[[AirportID]:[AirportID]],0))</f>
        <v>San Francisco International</v>
      </c>
      <c r="R1841">
        <f>INDEX(AirportPivot[Gates (number of available)],MATCH($N1841,AirportPivot[[AirportID]:[AirportID]],0))</f>
        <v>70</v>
      </c>
    </row>
    <row r="1842" spans="1:18" x14ac:dyDescent="0.25">
      <c r="A1842" s="3" t="s">
        <v>1874</v>
      </c>
      <c r="B1842" s="12">
        <v>42040</v>
      </c>
      <c r="C1842" s="4" t="s">
        <v>27</v>
      </c>
      <c r="D1842" s="4">
        <v>9</v>
      </c>
      <c r="E1842" s="4">
        <v>94</v>
      </c>
      <c r="F1842" s="5">
        <v>0.29166666666666669</v>
      </c>
      <c r="G1842" s="6">
        <v>200</v>
      </c>
      <c r="H1842" s="7">
        <v>37000</v>
      </c>
      <c r="I1842" s="7">
        <f>FlightsPivot[[#This Row],[Total Fare]]*10%</f>
        <v>3700</v>
      </c>
      <c r="J1842" s="7">
        <f>FlightsPivot[[#This Row],[Total Fare]]+FlightsPivot[[#This Row],[10% tax ]]</f>
        <v>40700</v>
      </c>
      <c r="K1842" s="4">
        <v>2</v>
      </c>
      <c r="L1842" s="4">
        <v>2015</v>
      </c>
      <c r="M1842" t="str">
        <f>INDEX(RoutesPivot[DepAirport],MATCH($C1842,RoutesPivot[[RouteID]:[RouteID]],0))</f>
        <v>ORD</v>
      </c>
      <c r="N1842" t="str">
        <f>INDEX(RoutesPivot[AirportID],MATCH($C1842,RoutesPivot[[RouteID]:[RouteID]],0))</f>
        <v>ATL</v>
      </c>
      <c r="O1842">
        <f>INDEX(RoutesPivot[Distance],MATCH($C1842,RoutesPivot[[RouteID]:[RouteID]],0))</f>
        <v>510</v>
      </c>
      <c r="P1842">
        <f>INDEX(RoutesPivot[ListPrice],MATCH($C1842,RoutesPivot[[RouteID]:[RouteID]],0))</f>
        <v>200</v>
      </c>
      <c r="Q1842" t="str">
        <f>INDEX(AirportPivot[AirportName],MATCH($N1842,AirportPivot[[AirportID]:[AirportID]],0))</f>
        <v>Hartsfield-Jackson Atlanta International</v>
      </c>
      <c r="R1842">
        <f>INDEX(AirportPivot[Gates (number of available)],MATCH($N1842,AirportPivot[[AirportID]:[AirportID]],0))</f>
        <v>100</v>
      </c>
    </row>
    <row r="1843" spans="1:18" x14ac:dyDescent="0.25">
      <c r="A1843" s="3" t="s">
        <v>1875</v>
      </c>
      <c r="B1843" s="12">
        <v>41972</v>
      </c>
      <c r="C1843" s="4" t="s">
        <v>47</v>
      </c>
      <c r="D1843" s="4">
        <v>3.7</v>
      </c>
      <c r="E1843" s="4">
        <v>110</v>
      </c>
      <c r="F1843" s="5">
        <v>0.72916666666666663</v>
      </c>
      <c r="G1843" s="6">
        <v>375</v>
      </c>
      <c r="H1843" s="7">
        <v>69375</v>
      </c>
      <c r="I1843" s="7">
        <f>FlightsPivot[[#This Row],[Total Fare]]*10%</f>
        <v>6937.5</v>
      </c>
      <c r="J1843" s="7">
        <f>FlightsPivot[[#This Row],[Total Fare]]+FlightsPivot[[#This Row],[10% tax ]]</f>
        <v>76312.5</v>
      </c>
      <c r="K1843" s="4">
        <v>11</v>
      </c>
      <c r="L1843" s="4">
        <v>2014</v>
      </c>
      <c r="M1843" t="str">
        <f>INDEX(RoutesPivot[DepAirport],MATCH($C1843,RoutesPivot[[RouteID]:[RouteID]],0))</f>
        <v>ORD</v>
      </c>
      <c r="N1843" t="str">
        <f>INDEX(RoutesPivot[AirportID],MATCH($C1843,RoutesPivot[[RouteID]:[RouteID]],0))</f>
        <v>PHX</v>
      </c>
      <c r="O1843">
        <f>INDEX(RoutesPivot[Distance],MATCH($C1843,RoutesPivot[[RouteID]:[RouteID]],0))</f>
        <v>1200</v>
      </c>
      <c r="P1843">
        <f>INDEX(RoutesPivot[ListPrice],MATCH($C1843,RoutesPivot[[RouteID]:[RouteID]],0))</f>
        <v>250</v>
      </c>
      <c r="Q1843" t="str">
        <f>INDEX(AirportPivot[AirportName],MATCH($N1843,AirportPivot[[AirportID]:[AirportID]],0))</f>
        <v>Phoenix Sky Harbor International</v>
      </c>
      <c r="R1843">
        <f>INDEX(AirportPivot[Gates (number of available)],MATCH($N1843,AirportPivot[[AirportID]:[AirportID]],0))</f>
        <v>60</v>
      </c>
    </row>
    <row r="1844" spans="1:18" x14ac:dyDescent="0.25">
      <c r="A1844" s="3" t="s">
        <v>1876</v>
      </c>
      <c r="B1844" s="12">
        <v>42169</v>
      </c>
      <c r="C1844" s="4" t="s">
        <v>47</v>
      </c>
      <c r="D1844" s="4">
        <v>1.7</v>
      </c>
      <c r="E1844" s="4">
        <v>204</v>
      </c>
      <c r="F1844" s="5">
        <v>0.5</v>
      </c>
      <c r="G1844" s="6">
        <v>275</v>
      </c>
      <c r="H1844" s="7">
        <v>45375</v>
      </c>
      <c r="I1844" s="7">
        <f>FlightsPivot[[#This Row],[Total Fare]]*10%</f>
        <v>4537.5</v>
      </c>
      <c r="J1844" s="7">
        <f>FlightsPivot[[#This Row],[Total Fare]]+FlightsPivot[[#This Row],[10% tax ]]</f>
        <v>49912.5</v>
      </c>
      <c r="K1844" s="4">
        <v>6</v>
      </c>
      <c r="L1844" s="4">
        <v>2015</v>
      </c>
      <c r="M1844" t="str">
        <f>INDEX(RoutesPivot[DepAirport],MATCH($C1844,RoutesPivot[[RouteID]:[RouteID]],0))</f>
        <v>ORD</v>
      </c>
      <c r="N1844" t="str">
        <f>INDEX(RoutesPivot[AirportID],MATCH($C1844,RoutesPivot[[RouteID]:[RouteID]],0))</f>
        <v>PHX</v>
      </c>
      <c r="O1844">
        <f>INDEX(RoutesPivot[Distance],MATCH($C1844,RoutesPivot[[RouteID]:[RouteID]],0))</f>
        <v>1200</v>
      </c>
      <c r="P1844">
        <f>INDEX(RoutesPivot[ListPrice],MATCH($C1844,RoutesPivot[[RouteID]:[RouteID]],0))</f>
        <v>250</v>
      </c>
      <c r="Q1844" t="str">
        <f>INDEX(AirportPivot[AirportName],MATCH($N1844,AirportPivot[[AirportID]:[AirportID]],0))</f>
        <v>Phoenix Sky Harbor International</v>
      </c>
      <c r="R1844">
        <f>INDEX(AirportPivot[Gates (number of available)],MATCH($N1844,AirportPivot[[AirportID]:[AirportID]],0))</f>
        <v>60</v>
      </c>
    </row>
    <row r="1845" spans="1:18" x14ac:dyDescent="0.25">
      <c r="A1845" s="3" t="s">
        <v>1877</v>
      </c>
      <c r="B1845" s="12">
        <v>42337</v>
      </c>
      <c r="C1845" s="4" t="s">
        <v>30</v>
      </c>
      <c r="D1845" s="4">
        <v>5.3</v>
      </c>
      <c r="E1845" s="4">
        <v>14</v>
      </c>
      <c r="F1845" s="5">
        <v>0.625</v>
      </c>
      <c r="G1845" s="6">
        <v>375</v>
      </c>
      <c r="H1845" s="7">
        <v>69375</v>
      </c>
      <c r="I1845" s="7">
        <f>FlightsPivot[[#This Row],[Total Fare]]*10%</f>
        <v>6937.5</v>
      </c>
      <c r="J1845" s="7">
        <f>FlightsPivot[[#This Row],[Total Fare]]+FlightsPivot[[#This Row],[10% tax ]]</f>
        <v>76312.5</v>
      </c>
      <c r="K1845" s="4">
        <v>11</v>
      </c>
      <c r="L1845" s="4">
        <v>2015</v>
      </c>
      <c r="M1845" t="str">
        <f>INDEX(RoutesPivot[DepAirport],MATCH($C1845,RoutesPivot[[RouteID]:[RouteID]],0))</f>
        <v>ORD</v>
      </c>
      <c r="N1845" t="str">
        <f>INDEX(RoutesPivot[AirportID],MATCH($C1845,RoutesPivot[[RouteID]:[RouteID]],0))</f>
        <v>MCO</v>
      </c>
      <c r="O1845">
        <f>INDEX(RoutesPivot[Distance],MATCH($C1845,RoutesPivot[[RouteID]:[RouteID]],0))</f>
        <v>850</v>
      </c>
      <c r="P1845">
        <f>INDEX(RoutesPivot[ListPrice],MATCH($C1845,RoutesPivot[[RouteID]:[RouteID]],0))</f>
        <v>250</v>
      </c>
      <c r="Q1845" t="str">
        <f>INDEX(AirportPivot[AirportName],MATCH($N1845,AirportPivot[[AirportID]:[AirportID]],0))</f>
        <v>Orlando International</v>
      </c>
      <c r="R1845">
        <f>INDEX(AirportPivot[Gates (number of available)],MATCH($N1845,AirportPivot[[AirportID]:[AirportID]],0))</f>
        <v>67</v>
      </c>
    </row>
    <row r="1846" spans="1:18" x14ac:dyDescent="0.25">
      <c r="A1846" s="3" t="s">
        <v>1878</v>
      </c>
      <c r="B1846" s="12">
        <v>42017</v>
      </c>
      <c r="C1846" s="4" t="s">
        <v>13</v>
      </c>
      <c r="D1846" s="4">
        <v>2.2000000000000002</v>
      </c>
      <c r="E1846" s="4">
        <v>96</v>
      </c>
      <c r="F1846" s="5">
        <v>0.35416666666666669</v>
      </c>
      <c r="G1846" s="6">
        <v>250</v>
      </c>
      <c r="H1846" s="7">
        <v>46250</v>
      </c>
      <c r="I1846" s="7">
        <f>FlightsPivot[[#This Row],[Total Fare]]*10%</f>
        <v>4625</v>
      </c>
      <c r="J1846" s="7">
        <f>FlightsPivot[[#This Row],[Total Fare]]+FlightsPivot[[#This Row],[10% tax ]]</f>
        <v>50875</v>
      </c>
      <c r="K1846" s="4">
        <v>1</v>
      </c>
      <c r="L1846" s="4">
        <v>2015</v>
      </c>
      <c r="M1846" t="str">
        <f>INDEX(RoutesPivot[DepAirport],MATCH($C1846,RoutesPivot[[RouteID]:[RouteID]],0))</f>
        <v>ORD</v>
      </c>
      <c r="N1846" t="str">
        <f>INDEX(RoutesPivot[AirportID],MATCH($C1846,RoutesPivot[[RouteID]:[RouteID]],0))</f>
        <v>JFK</v>
      </c>
      <c r="O1846">
        <f>INDEX(RoutesPivot[Distance],MATCH($C1846,RoutesPivot[[RouteID]:[RouteID]],0))</f>
        <v>619</v>
      </c>
      <c r="P1846">
        <f>INDEX(RoutesPivot[ListPrice],MATCH($C1846,RoutesPivot[[RouteID]:[RouteID]],0))</f>
        <v>250</v>
      </c>
      <c r="Q1846" t="str">
        <f>INDEX(AirportPivot[AirportName],MATCH($N1846,AirportPivot[[AirportID]:[AirportID]],0))</f>
        <v>John F Kennedy International</v>
      </c>
      <c r="R1846">
        <f>INDEX(AirportPivot[Gates (number of available)],MATCH($N1846,AirportPivot[[AirportID]:[AirportID]],0))</f>
        <v>120</v>
      </c>
    </row>
    <row r="1847" spans="1:18" x14ac:dyDescent="0.25">
      <c r="A1847" s="3" t="s">
        <v>1879</v>
      </c>
      <c r="B1847" s="12">
        <v>42186</v>
      </c>
      <c r="C1847" s="4" t="s">
        <v>80</v>
      </c>
      <c r="D1847" s="4">
        <v>1.8</v>
      </c>
      <c r="E1847" s="4">
        <v>147</v>
      </c>
      <c r="F1847" s="5">
        <v>0.6875</v>
      </c>
      <c r="G1847" s="6">
        <v>330</v>
      </c>
      <c r="H1847" s="7">
        <v>61050</v>
      </c>
      <c r="I1847" s="7">
        <f>FlightsPivot[[#This Row],[Total Fare]]*10%</f>
        <v>6105</v>
      </c>
      <c r="J1847" s="7">
        <f>FlightsPivot[[#This Row],[Total Fare]]+FlightsPivot[[#This Row],[10% tax ]]</f>
        <v>67155</v>
      </c>
      <c r="K1847" s="4">
        <v>7</v>
      </c>
      <c r="L1847" s="4">
        <v>2015</v>
      </c>
      <c r="M1847" t="str">
        <f>INDEX(RoutesPivot[DepAirport],MATCH($C1847,RoutesPivot[[RouteID]:[RouteID]],0))</f>
        <v>ORD</v>
      </c>
      <c r="N1847" t="str">
        <f>INDEX(RoutesPivot[AirportID],MATCH($C1847,RoutesPivot[[RouteID]:[RouteID]],0))</f>
        <v>MIA</v>
      </c>
      <c r="O1847">
        <f>INDEX(RoutesPivot[Distance],MATCH($C1847,RoutesPivot[[RouteID]:[RouteID]],0))</f>
        <v>1000</v>
      </c>
      <c r="P1847">
        <f>INDEX(RoutesPivot[ListPrice],MATCH($C1847,RoutesPivot[[RouteID]:[RouteID]],0))</f>
        <v>300</v>
      </c>
      <c r="Q1847" t="str">
        <f>INDEX(AirportPivot[AirportName],MATCH($N1847,AirportPivot[[AirportID]:[AirportID]],0))</f>
        <v>Miami International</v>
      </c>
      <c r="R1847">
        <f>INDEX(AirportPivot[Gates (number of available)],MATCH($N1847,AirportPivot[[AirportID]:[AirportID]],0))</f>
        <v>80</v>
      </c>
    </row>
    <row r="1848" spans="1:18" x14ac:dyDescent="0.25">
      <c r="A1848" s="3" t="s">
        <v>1880</v>
      </c>
      <c r="B1848" s="12">
        <v>42013</v>
      </c>
      <c r="C1848" s="4" t="s">
        <v>13</v>
      </c>
      <c r="D1848" s="4">
        <v>2.1</v>
      </c>
      <c r="E1848" s="4">
        <v>26</v>
      </c>
      <c r="F1848" s="5">
        <v>0.79166666666666663</v>
      </c>
      <c r="G1848" s="6">
        <v>250</v>
      </c>
      <c r="H1848" s="7">
        <v>46250</v>
      </c>
      <c r="I1848" s="7">
        <f>FlightsPivot[[#This Row],[Total Fare]]*10%</f>
        <v>4625</v>
      </c>
      <c r="J1848" s="7">
        <f>FlightsPivot[[#This Row],[Total Fare]]+FlightsPivot[[#This Row],[10% tax ]]</f>
        <v>50875</v>
      </c>
      <c r="K1848" s="4">
        <v>1</v>
      </c>
      <c r="L1848" s="4">
        <v>2015</v>
      </c>
      <c r="M1848" t="str">
        <f>INDEX(RoutesPivot[DepAirport],MATCH($C1848,RoutesPivot[[RouteID]:[RouteID]],0))</f>
        <v>ORD</v>
      </c>
      <c r="N1848" t="str">
        <f>INDEX(RoutesPivot[AirportID],MATCH($C1848,RoutesPivot[[RouteID]:[RouteID]],0))</f>
        <v>JFK</v>
      </c>
      <c r="O1848">
        <f>INDEX(RoutesPivot[Distance],MATCH($C1848,RoutesPivot[[RouteID]:[RouteID]],0))</f>
        <v>619</v>
      </c>
      <c r="P1848">
        <f>INDEX(RoutesPivot[ListPrice],MATCH($C1848,RoutesPivot[[RouteID]:[RouteID]],0))</f>
        <v>250</v>
      </c>
      <c r="Q1848" t="str">
        <f>INDEX(AirportPivot[AirportName],MATCH($N1848,AirportPivot[[AirportID]:[AirportID]],0))</f>
        <v>John F Kennedy International</v>
      </c>
      <c r="R1848">
        <f>INDEX(AirportPivot[Gates (number of available)],MATCH($N1848,AirportPivot[[AirportID]:[AirportID]],0))</f>
        <v>120</v>
      </c>
    </row>
    <row r="1849" spans="1:18" x14ac:dyDescent="0.25">
      <c r="A1849" s="3" t="s">
        <v>1881</v>
      </c>
      <c r="B1849" s="12">
        <v>42094</v>
      </c>
      <c r="C1849" s="4" t="s">
        <v>70</v>
      </c>
      <c r="D1849" s="4">
        <v>2.2999999999999998</v>
      </c>
      <c r="E1849" s="4">
        <v>81</v>
      </c>
      <c r="F1849" s="5">
        <v>0.89583333333333337</v>
      </c>
      <c r="G1849" s="6">
        <v>275</v>
      </c>
      <c r="H1849" s="7">
        <v>49775</v>
      </c>
      <c r="I1849" s="7">
        <f>FlightsPivot[[#This Row],[Total Fare]]*10%</f>
        <v>4977.5</v>
      </c>
      <c r="J1849" s="7">
        <f>FlightsPivot[[#This Row],[Total Fare]]+FlightsPivot[[#This Row],[10% tax ]]</f>
        <v>54752.5</v>
      </c>
      <c r="K1849" s="4">
        <v>3</v>
      </c>
      <c r="L1849" s="4">
        <v>2015</v>
      </c>
      <c r="M1849" t="str">
        <f>INDEX(RoutesPivot[DepAirport],MATCH($C1849,RoutesPivot[[RouteID]:[RouteID]],0))</f>
        <v>ORD</v>
      </c>
      <c r="N1849" t="str">
        <f>INDEX(RoutesPivot[AirportID],MATCH($C1849,RoutesPivot[[RouteID]:[RouteID]],0))</f>
        <v>LAS</v>
      </c>
      <c r="O1849">
        <f>INDEX(RoutesPivot[Distance],MATCH($C1849,RoutesPivot[[RouteID]:[RouteID]],0))</f>
        <v>1100</v>
      </c>
      <c r="P1849">
        <f>INDEX(RoutesPivot[ListPrice],MATCH($C1849,RoutesPivot[[RouteID]:[RouteID]],0))</f>
        <v>275</v>
      </c>
      <c r="Q1849" t="str">
        <f>INDEX(AirportPivot[AirportName],MATCH($N1849,AirportPivot[[AirportID]:[AirportID]],0))</f>
        <v>McCarran International</v>
      </c>
      <c r="R1849">
        <f>INDEX(AirportPivot[Gates (number of available)],MATCH($N1849,AirportPivot[[AirportID]:[AirportID]],0))</f>
        <v>68</v>
      </c>
    </row>
    <row r="1850" spans="1:18" x14ac:dyDescent="0.25">
      <c r="A1850" s="3" t="s">
        <v>1882</v>
      </c>
      <c r="B1850" s="12">
        <v>41860</v>
      </c>
      <c r="C1850" s="4" t="s">
        <v>25</v>
      </c>
      <c r="D1850" s="4">
        <v>3.1</v>
      </c>
      <c r="E1850" s="4">
        <v>33</v>
      </c>
      <c r="F1850" s="5">
        <v>0.375</v>
      </c>
      <c r="G1850" s="6">
        <v>220</v>
      </c>
      <c r="H1850" s="7">
        <v>40700</v>
      </c>
      <c r="I1850" s="7">
        <f>FlightsPivot[[#This Row],[Total Fare]]*10%</f>
        <v>4070</v>
      </c>
      <c r="J1850" s="7">
        <f>FlightsPivot[[#This Row],[Total Fare]]+FlightsPivot[[#This Row],[10% tax ]]</f>
        <v>44770</v>
      </c>
      <c r="K1850" s="4">
        <v>8</v>
      </c>
      <c r="L1850" s="4">
        <v>2014</v>
      </c>
      <c r="M1850" t="str">
        <f>INDEX(RoutesPivot[DepAirport],MATCH($C1850,RoutesPivot[[RouteID]:[RouteID]],0))</f>
        <v>ORD</v>
      </c>
      <c r="N1850" t="str">
        <f>INDEX(RoutesPivot[AirportID],MATCH($C1850,RoutesPivot[[RouteID]:[RouteID]],0))</f>
        <v>DFW</v>
      </c>
      <c r="O1850">
        <f>INDEX(RoutesPivot[Distance],MATCH($C1850,RoutesPivot[[RouteID]:[RouteID]],0))</f>
        <v>700</v>
      </c>
      <c r="P1850">
        <f>INDEX(RoutesPivot[ListPrice],MATCH($C1850,RoutesPivot[[RouteID]:[RouteID]],0))</f>
        <v>200</v>
      </c>
      <c r="Q1850" t="str">
        <f>INDEX(AirportPivot[AirportName],MATCH($N1850,AirportPivot[[AirportID]:[AirportID]],0))</f>
        <v>Dallas/Fort Worth International</v>
      </c>
      <c r="R1850">
        <f>INDEX(AirportPivot[Gates (number of available)],MATCH($N1850,AirportPivot[[AirportID]:[AirportID]],0))</f>
        <v>130</v>
      </c>
    </row>
    <row r="1851" spans="1:18" x14ac:dyDescent="0.25">
      <c r="A1851" s="3" t="s">
        <v>1883</v>
      </c>
      <c r="B1851" s="12">
        <v>42017</v>
      </c>
      <c r="C1851" s="4" t="s">
        <v>17</v>
      </c>
      <c r="D1851" s="4">
        <v>4.3</v>
      </c>
      <c r="E1851" s="4">
        <v>40</v>
      </c>
      <c r="F1851" s="5">
        <v>0.79166666666666663</v>
      </c>
      <c r="G1851" s="6">
        <v>350</v>
      </c>
      <c r="H1851" s="7">
        <v>57750</v>
      </c>
      <c r="I1851" s="7">
        <f>FlightsPivot[[#This Row],[Total Fare]]*10%</f>
        <v>5775</v>
      </c>
      <c r="J1851" s="7">
        <f>FlightsPivot[[#This Row],[Total Fare]]+FlightsPivot[[#This Row],[10% tax ]]</f>
        <v>63525</v>
      </c>
      <c r="K1851" s="4">
        <v>1</v>
      </c>
      <c r="L1851" s="4">
        <v>2015</v>
      </c>
      <c r="M1851" t="str">
        <f>INDEX(RoutesPivot[DepAirport],MATCH($C1851,RoutesPivot[[RouteID]:[RouteID]],0))</f>
        <v>ORD</v>
      </c>
      <c r="N1851" t="str">
        <f>INDEX(RoutesPivot[AirportID],MATCH($C1851,RoutesPivot[[RouteID]:[RouteID]],0))</f>
        <v>LAX</v>
      </c>
      <c r="O1851">
        <f>INDEX(RoutesPivot[Distance],MATCH($C1851,RoutesPivot[[RouteID]:[RouteID]],0))</f>
        <v>1518</v>
      </c>
      <c r="P1851">
        <f>INDEX(RoutesPivot[ListPrice],MATCH($C1851,RoutesPivot[[RouteID]:[RouteID]],0))</f>
        <v>350</v>
      </c>
      <c r="Q1851" t="str">
        <f>INDEX(AirportPivot[AirportName],MATCH($N1851,AirportPivot[[AirportID]:[AirportID]],0))</f>
        <v>Los Angeles International</v>
      </c>
      <c r="R1851">
        <f>INDEX(AirportPivot[Gates (number of available)],MATCH($N1851,AirportPivot[[AirportID]:[AirportID]],0))</f>
        <v>86</v>
      </c>
    </row>
    <row r="1852" spans="1:18" x14ac:dyDescent="0.25">
      <c r="A1852" s="3" t="s">
        <v>1884</v>
      </c>
      <c r="B1852" s="12">
        <v>41669</v>
      </c>
      <c r="C1852" s="4" t="s">
        <v>1482</v>
      </c>
      <c r="D1852" s="4">
        <v>1.4</v>
      </c>
      <c r="E1852" s="4">
        <v>51</v>
      </c>
      <c r="F1852" s="5">
        <v>0.625</v>
      </c>
      <c r="G1852" s="6">
        <v>5000</v>
      </c>
      <c r="H1852" s="7">
        <v>825000</v>
      </c>
      <c r="I1852" s="7">
        <f>FlightsPivot[[#This Row],[Total Fare]]*10%</f>
        <v>82500</v>
      </c>
      <c r="J1852" s="7">
        <f>FlightsPivot[[#This Row],[Total Fare]]+FlightsPivot[[#This Row],[10% tax ]]</f>
        <v>907500</v>
      </c>
      <c r="K1852" s="4">
        <v>1</v>
      </c>
      <c r="L1852" s="4">
        <v>2014</v>
      </c>
      <c r="M1852" t="str">
        <f>INDEX(RoutesPivot[DepAirport],MATCH($C1852,RoutesPivot[[RouteID]:[RouteID]],0))</f>
        <v>ORD</v>
      </c>
      <c r="N1852" t="str">
        <f>INDEX(RoutesPivot[AirportID],MATCH($C1852,RoutesPivot[[RouteID]:[RouteID]],0))</f>
        <v>DCA</v>
      </c>
      <c r="O1852">
        <f>INDEX(RoutesPivot[Distance],MATCH($C1852,RoutesPivot[[RouteID]:[RouteID]],0))</f>
        <v>600</v>
      </c>
      <c r="P1852">
        <f>INDEX(RoutesPivot[ListPrice],MATCH($C1852,RoutesPivot[[RouteID]:[RouteID]],0))</f>
        <v>5000</v>
      </c>
      <c r="Q1852" t="str">
        <f>INDEX(AirportPivot[AirportName],MATCH($N1852,AirportPivot[[AirportID]:[AirportID]],0))</f>
        <v>Ronald Reagan Washington National Airport</v>
      </c>
      <c r="R1852">
        <f>INDEX(AirportPivot[Gates (number of available)],MATCH($N1852,AirportPivot[[AirportID]:[AirportID]],0))</f>
        <v>45</v>
      </c>
    </row>
    <row r="1853" spans="1:18" x14ac:dyDescent="0.25">
      <c r="A1853" s="3" t="s">
        <v>1885</v>
      </c>
      <c r="B1853" s="12">
        <v>42068</v>
      </c>
      <c r="C1853" s="4" t="s">
        <v>27</v>
      </c>
      <c r="D1853" s="4">
        <v>7.6</v>
      </c>
      <c r="E1853" s="4">
        <v>141</v>
      </c>
      <c r="F1853" s="5">
        <v>0.79166666666666663</v>
      </c>
      <c r="G1853" s="6">
        <v>200</v>
      </c>
      <c r="H1853" s="7">
        <v>37000</v>
      </c>
      <c r="I1853" s="7">
        <f>FlightsPivot[[#This Row],[Total Fare]]*10%</f>
        <v>3700</v>
      </c>
      <c r="J1853" s="7">
        <f>FlightsPivot[[#This Row],[Total Fare]]+FlightsPivot[[#This Row],[10% tax ]]</f>
        <v>40700</v>
      </c>
      <c r="K1853" s="4">
        <v>3</v>
      </c>
      <c r="L1853" s="4">
        <v>2015</v>
      </c>
      <c r="M1853" t="str">
        <f>INDEX(RoutesPivot[DepAirport],MATCH($C1853,RoutesPivot[[RouteID]:[RouteID]],0))</f>
        <v>ORD</v>
      </c>
      <c r="N1853" t="str">
        <f>INDEX(RoutesPivot[AirportID],MATCH($C1853,RoutesPivot[[RouteID]:[RouteID]],0))</f>
        <v>ATL</v>
      </c>
      <c r="O1853">
        <f>INDEX(RoutesPivot[Distance],MATCH($C1853,RoutesPivot[[RouteID]:[RouteID]],0))</f>
        <v>510</v>
      </c>
      <c r="P1853">
        <f>INDEX(RoutesPivot[ListPrice],MATCH($C1853,RoutesPivot[[RouteID]:[RouteID]],0))</f>
        <v>200</v>
      </c>
      <c r="Q1853" t="str">
        <f>INDEX(AirportPivot[AirportName],MATCH($N1853,AirportPivot[[AirportID]:[AirportID]],0))</f>
        <v>Hartsfield-Jackson Atlanta International</v>
      </c>
      <c r="R1853">
        <f>INDEX(AirportPivot[Gates (number of available)],MATCH($N1853,AirportPivot[[AirportID]:[AirportID]],0))</f>
        <v>100</v>
      </c>
    </row>
    <row r="1854" spans="1:18" x14ac:dyDescent="0.25">
      <c r="A1854" s="3" t="s">
        <v>1886</v>
      </c>
      <c r="B1854" s="12">
        <v>42360</v>
      </c>
      <c r="C1854" s="4" t="s">
        <v>70</v>
      </c>
      <c r="D1854" s="4">
        <v>5.7</v>
      </c>
      <c r="E1854" s="4">
        <v>1</v>
      </c>
      <c r="F1854" s="5">
        <v>0.70833333333333337</v>
      </c>
      <c r="G1854" s="6">
        <v>385</v>
      </c>
      <c r="H1854" s="7">
        <v>71225</v>
      </c>
      <c r="I1854" s="7">
        <f>FlightsPivot[[#This Row],[Total Fare]]*10%</f>
        <v>7122.5</v>
      </c>
      <c r="J1854" s="7">
        <f>FlightsPivot[[#This Row],[Total Fare]]+FlightsPivot[[#This Row],[10% tax ]]</f>
        <v>78347.5</v>
      </c>
      <c r="K1854" s="4">
        <v>12</v>
      </c>
      <c r="L1854" s="4">
        <v>2015</v>
      </c>
      <c r="M1854" t="str">
        <f>INDEX(RoutesPivot[DepAirport],MATCH($C1854,RoutesPivot[[RouteID]:[RouteID]],0))</f>
        <v>ORD</v>
      </c>
      <c r="N1854" t="str">
        <f>INDEX(RoutesPivot[AirportID],MATCH($C1854,RoutesPivot[[RouteID]:[RouteID]],0))</f>
        <v>LAS</v>
      </c>
      <c r="O1854">
        <f>INDEX(RoutesPivot[Distance],MATCH($C1854,RoutesPivot[[RouteID]:[RouteID]],0))</f>
        <v>1100</v>
      </c>
      <c r="P1854">
        <f>INDEX(RoutesPivot[ListPrice],MATCH($C1854,RoutesPivot[[RouteID]:[RouteID]],0))</f>
        <v>275</v>
      </c>
      <c r="Q1854" t="str">
        <f>INDEX(AirportPivot[AirportName],MATCH($N1854,AirportPivot[[AirportID]:[AirportID]],0))</f>
        <v>McCarran International</v>
      </c>
      <c r="R1854">
        <f>INDEX(AirportPivot[Gates (number of available)],MATCH($N1854,AirportPivot[[AirportID]:[AirportID]],0))</f>
        <v>68</v>
      </c>
    </row>
    <row r="1855" spans="1:18" x14ac:dyDescent="0.25">
      <c r="A1855" s="3" t="s">
        <v>1887</v>
      </c>
      <c r="B1855" s="12">
        <v>41830</v>
      </c>
      <c r="C1855" s="4" t="s">
        <v>70</v>
      </c>
      <c r="D1855" s="4">
        <v>1.9</v>
      </c>
      <c r="E1855" s="4">
        <v>60</v>
      </c>
      <c r="F1855" s="5">
        <v>0.83333333333333337</v>
      </c>
      <c r="G1855" s="6">
        <v>302.5</v>
      </c>
      <c r="H1855" s="7">
        <v>49912.5</v>
      </c>
      <c r="I1855" s="7">
        <f>FlightsPivot[[#This Row],[Total Fare]]*10%</f>
        <v>4991.25</v>
      </c>
      <c r="J1855" s="7">
        <f>FlightsPivot[[#This Row],[Total Fare]]+FlightsPivot[[#This Row],[10% tax ]]</f>
        <v>54903.75</v>
      </c>
      <c r="K1855" s="4">
        <v>7</v>
      </c>
      <c r="L1855" s="4">
        <v>2014</v>
      </c>
      <c r="M1855" t="str">
        <f>INDEX(RoutesPivot[DepAirport],MATCH($C1855,RoutesPivot[[RouteID]:[RouteID]],0))</f>
        <v>ORD</v>
      </c>
      <c r="N1855" t="str">
        <f>INDEX(RoutesPivot[AirportID],MATCH($C1855,RoutesPivot[[RouteID]:[RouteID]],0))</f>
        <v>LAS</v>
      </c>
      <c r="O1855">
        <f>INDEX(RoutesPivot[Distance],MATCH($C1855,RoutesPivot[[RouteID]:[RouteID]],0))</f>
        <v>1100</v>
      </c>
      <c r="P1855">
        <f>INDEX(RoutesPivot[ListPrice],MATCH($C1855,RoutesPivot[[RouteID]:[RouteID]],0))</f>
        <v>275</v>
      </c>
      <c r="Q1855" t="str">
        <f>INDEX(AirportPivot[AirportName],MATCH($N1855,AirportPivot[[AirportID]:[AirportID]],0))</f>
        <v>McCarran International</v>
      </c>
      <c r="R1855">
        <f>INDEX(AirportPivot[Gates (number of available)],MATCH($N1855,AirportPivot[[AirportID]:[AirportID]],0))</f>
        <v>68</v>
      </c>
    </row>
    <row r="1856" spans="1:18" x14ac:dyDescent="0.25">
      <c r="A1856" s="3" t="s">
        <v>1888</v>
      </c>
      <c r="B1856" s="12">
        <v>42107</v>
      </c>
      <c r="C1856" s="4" t="s">
        <v>13</v>
      </c>
      <c r="D1856" s="4">
        <v>1.7</v>
      </c>
      <c r="E1856" s="4">
        <v>191</v>
      </c>
      <c r="F1856" s="5">
        <v>0.3125</v>
      </c>
      <c r="G1856" s="6">
        <v>250</v>
      </c>
      <c r="H1856" s="7">
        <v>41250</v>
      </c>
      <c r="I1856" s="7">
        <f>FlightsPivot[[#This Row],[Total Fare]]*10%</f>
        <v>4125</v>
      </c>
      <c r="J1856" s="7">
        <f>FlightsPivot[[#This Row],[Total Fare]]+FlightsPivot[[#This Row],[10% tax ]]</f>
        <v>45375</v>
      </c>
      <c r="K1856" s="4">
        <v>4</v>
      </c>
      <c r="L1856" s="4">
        <v>2015</v>
      </c>
      <c r="M1856" t="str">
        <f>INDEX(RoutesPivot[DepAirport],MATCH($C1856,RoutesPivot[[RouteID]:[RouteID]],0))</f>
        <v>ORD</v>
      </c>
      <c r="N1856" t="str">
        <f>INDEX(RoutesPivot[AirportID],MATCH($C1856,RoutesPivot[[RouteID]:[RouteID]],0))</f>
        <v>JFK</v>
      </c>
      <c r="O1856">
        <f>INDEX(RoutesPivot[Distance],MATCH($C1856,RoutesPivot[[RouteID]:[RouteID]],0))</f>
        <v>619</v>
      </c>
      <c r="P1856">
        <f>INDEX(RoutesPivot[ListPrice],MATCH($C1856,RoutesPivot[[RouteID]:[RouteID]],0))</f>
        <v>250</v>
      </c>
      <c r="Q1856" t="str">
        <f>INDEX(AirportPivot[AirportName],MATCH($N1856,AirportPivot[[AirportID]:[AirportID]],0))</f>
        <v>John F Kennedy International</v>
      </c>
      <c r="R1856">
        <f>INDEX(AirportPivot[Gates (number of available)],MATCH($N1856,AirportPivot[[AirportID]:[AirportID]],0))</f>
        <v>120</v>
      </c>
    </row>
    <row r="1857" spans="1:18" x14ac:dyDescent="0.25">
      <c r="A1857" s="3" t="s">
        <v>1889</v>
      </c>
      <c r="B1857" s="12">
        <v>42165</v>
      </c>
      <c r="C1857" s="4" t="s">
        <v>19</v>
      </c>
      <c r="D1857" s="4">
        <v>1.3</v>
      </c>
      <c r="E1857" s="4">
        <v>48</v>
      </c>
      <c r="F1857" s="5">
        <v>0.83333333333333337</v>
      </c>
      <c r="G1857" s="6">
        <v>220</v>
      </c>
      <c r="H1857" s="7">
        <v>36300</v>
      </c>
      <c r="I1857" s="7">
        <f>FlightsPivot[[#This Row],[Total Fare]]*10%</f>
        <v>3630</v>
      </c>
      <c r="J1857" s="7">
        <f>FlightsPivot[[#This Row],[Total Fare]]+FlightsPivot[[#This Row],[10% tax ]]</f>
        <v>39930</v>
      </c>
      <c r="K1857" s="4">
        <v>6</v>
      </c>
      <c r="L1857" s="4">
        <v>2015</v>
      </c>
      <c r="M1857" t="str">
        <f>INDEX(RoutesPivot[DepAirport],MATCH($C1857,RoutesPivot[[RouteID]:[RouteID]],0))</f>
        <v>ORD</v>
      </c>
      <c r="N1857" t="str">
        <f>INDEX(RoutesPivot[AirportID],MATCH($C1857,RoutesPivot[[RouteID]:[RouteID]],0))</f>
        <v>IAH</v>
      </c>
      <c r="O1857">
        <f>INDEX(RoutesPivot[Distance],MATCH($C1857,RoutesPivot[[RouteID]:[RouteID]],0))</f>
        <v>800</v>
      </c>
      <c r="P1857">
        <f>INDEX(RoutesPivot[ListPrice],MATCH($C1857,RoutesPivot[[RouteID]:[RouteID]],0))</f>
        <v>200</v>
      </c>
      <c r="Q1857" t="str">
        <f>INDEX(AirportPivot[AirportName],MATCH($N1857,AirportPivot[[AirportID]:[AirportID]],0))</f>
        <v>George Bush Intercontinental/Houston</v>
      </c>
      <c r="R1857">
        <f>INDEX(AirportPivot[Gates (number of available)],MATCH($N1857,AirportPivot[[AirportID]:[AirportID]],0))</f>
        <v>80</v>
      </c>
    </row>
    <row r="1858" spans="1:18" x14ac:dyDescent="0.25">
      <c r="A1858" s="3" t="s">
        <v>1890</v>
      </c>
      <c r="B1858" s="12">
        <v>42001</v>
      </c>
      <c r="C1858" s="4" t="s">
        <v>23</v>
      </c>
      <c r="D1858" s="4">
        <v>3.9</v>
      </c>
      <c r="E1858" s="4">
        <v>157</v>
      </c>
      <c r="F1858" s="5">
        <v>0.33333333333333331</v>
      </c>
      <c r="G1858" s="6">
        <v>420</v>
      </c>
      <c r="H1858" s="7">
        <v>69300</v>
      </c>
      <c r="I1858" s="7">
        <f>FlightsPivot[[#This Row],[Total Fare]]*10%</f>
        <v>6930</v>
      </c>
      <c r="J1858" s="7">
        <f>FlightsPivot[[#This Row],[Total Fare]]+FlightsPivot[[#This Row],[10% tax ]]</f>
        <v>76230</v>
      </c>
      <c r="K1858" s="4">
        <v>12</v>
      </c>
      <c r="L1858" s="4">
        <v>2014</v>
      </c>
      <c r="M1858" t="str">
        <f>INDEX(RoutesPivot[DepAirport],MATCH($C1858,RoutesPivot[[RouteID]:[RouteID]],0))</f>
        <v>ORD</v>
      </c>
      <c r="N1858" t="str">
        <f>INDEX(RoutesPivot[AirportID],MATCH($C1858,RoutesPivot[[RouteID]:[RouteID]],0))</f>
        <v>DEN</v>
      </c>
      <c r="O1858">
        <f>INDEX(RoutesPivot[Distance],MATCH($C1858,RoutesPivot[[RouteID]:[RouteID]],0))</f>
        <v>800</v>
      </c>
      <c r="P1858">
        <f>INDEX(RoutesPivot[ListPrice],MATCH($C1858,RoutesPivot[[RouteID]:[RouteID]],0))</f>
        <v>300</v>
      </c>
      <c r="Q1858" t="str">
        <f>INDEX(AirportPivot[AirportName],MATCH($N1858,AirportPivot[[AirportID]:[AirportID]],0))</f>
        <v>Denver International</v>
      </c>
      <c r="R1858">
        <f>INDEX(AirportPivot[Gates (number of available)],MATCH($N1858,AirportPivot[[AirportID]:[AirportID]],0))</f>
        <v>75</v>
      </c>
    </row>
    <row r="1859" spans="1:18" x14ac:dyDescent="0.25">
      <c r="A1859" s="3" t="s">
        <v>1891</v>
      </c>
      <c r="B1859" s="12">
        <v>42132</v>
      </c>
      <c r="C1859" s="4" t="s">
        <v>70</v>
      </c>
      <c r="D1859" s="4">
        <v>2.8</v>
      </c>
      <c r="E1859" s="4">
        <v>98</v>
      </c>
      <c r="F1859" s="5">
        <v>0.33333333333333331</v>
      </c>
      <c r="G1859" s="6">
        <v>275</v>
      </c>
      <c r="H1859" s="7">
        <v>50875</v>
      </c>
      <c r="I1859" s="7">
        <f>FlightsPivot[[#This Row],[Total Fare]]*10%</f>
        <v>5087.5</v>
      </c>
      <c r="J1859" s="7">
        <f>FlightsPivot[[#This Row],[Total Fare]]+FlightsPivot[[#This Row],[10% tax ]]</f>
        <v>55962.5</v>
      </c>
      <c r="K1859" s="4">
        <v>5</v>
      </c>
      <c r="L1859" s="4">
        <v>2015</v>
      </c>
      <c r="M1859" t="str">
        <f>INDEX(RoutesPivot[DepAirport],MATCH($C1859,RoutesPivot[[RouteID]:[RouteID]],0))</f>
        <v>ORD</v>
      </c>
      <c r="N1859" t="str">
        <f>INDEX(RoutesPivot[AirportID],MATCH($C1859,RoutesPivot[[RouteID]:[RouteID]],0))</f>
        <v>LAS</v>
      </c>
      <c r="O1859">
        <f>INDEX(RoutesPivot[Distance],MATCH($C1859,RoutesPivot[[RouteID]:[RouteID]],0))</f>
        <v>1100</v>
      </c>
      <c r="P1859">
        <f>INDEX(RoutesPivot[ListPrice],MATCH($C1859,RoutesPivot[[RouteID]:[RouteID]],0))</f>
        <v>275</v>
      </c>
      <c r="Q1859" t="str">
        <f>INDEX(AirportPivot[AirportName],MATCH($N1859,AirportPivot[[AirportID]:[AirportID]],0))</f>
        <v>McCarran International</v>
      </c>
      <c r="R1859">
        <f>INDEX(AirportPivot[Gates (number of available)],MATCH($N1859,AirportPivot[[AirportID]:[AirportID]],0))</f>
        <v>68</v>
      </c>
    </row>
    <row r="1860" spans="1:18" x14ac:dyDescent="0.25">
      <c r="A1860" s="3" t="s">
        <v>1892</v>
      </c>
      <c r="B1860" s="12">
        <v>42128</v>
      </c>
      <c r="C1860" s="4" t="s">
        <v>33</v>
      </c>
      <c r="D1860" s="4">
        <v>2.9</v>
      </c>
      <c r="E1860" s="4">
        <v>37</v>
      </c>
      <c r="F1860" s="5">
        <v>0.5625</v>
      </c>
      <c r="G1860" s="6">
        <v>375</v>
      </c>
      <c r="H1860" s="7">
        <v>61875</v>
      </c>
      <c r="I1860" s="7">
        <f>FlightsPivot[[#This Row],[Total Fare]]*10%</f>
        <v>6187.5</v>
      </c>
      <c r="J1860" s="7">
        <f>FlightsPivot[[#This Row],[Total Fare]]+FlightsPivot[[#This Row],[10% tax ]]</f>
        <v>68062.5</v>
      </c>
      <c r="K1860" s="4">
        <v>5</v>
      </c>
      <c r="L1860" s="4">
        <v>2015</v>
      </c>
      <c r="M1860" t="str">
        <f>INDEX(RoutesPivot[DepAirport],MATCH($C1860,RoutesPivot[[RouteID]:[RouteID]],0))</f>
        <v>ORD</v>
      </c>
      <c r="N1860" t="str">
        <f>INDEX(RoutesPivot[AirportID],MATCH($C1860,RoutesPivot[[RouteID]:[RouteID]],0))</f>
        <v>SFO</v>
      </c>
      <c r="O1860">
        <f>INDEX(RoutesPivot[Distance],MATCH($C1860,RoutesPivot[[RouteID]:[RouteID]],0))</f>
        <v>1600</v>
      </c>
      <c r="P1860">
        <f>INDEX(RoutesPivot[ListPrice],MATCH($C1860,RoutesPivot[[RouteID]:[RouteID]],0))</f>
        <v>375</v>
      </c>
      <c r="Q1860" t="str">
        <f>INDEX(AirportPivot[AirportName],MATCH($N1860,AirportPivot[[AirportID]:[AirportID]],0))</f>
        <v>San Francisco International</v>
      </c>
      <c r="R1860">
        <f>INDEX(AirportPivot[Gates (number of available)],MATCH($N1860,AirportPivot[[AirportID]:[AirportID]],0))</f>
        <v>70</v>
      </c>
    </row>
    <row r="1861" spans="1:18" x14ac:dyDescent="0.25">
      <c r="A1861" s="3" t="s">
        <v>1893</v>
      </c>
      <c r="B1861" s="12">
        <v>42295</v>
      </c>
      <c r="C1861" s="4" t="s">
        <v>27</v>
      </c>
      <c r="D1861" s="4">
        <v>5.8</v>
      </c>
      <c r="E1861" s="4">
        <v>68</v>
      </c>
      <c r="F1861" s="5">
        <v>0.39583333333333331</v>
      </c>
      <c r="G1861" s="6">
        <v>200</v>
      </c>
      <c r="H1861" s="7">
        <v>36200</v>
      </c>
      <c r="I1861" s="7">
        <f>FlightsPivot[[#This Row],[Total Fare]]*10%</f>
        <v>3620</v>
      </c>
      <c r="J1861" s="7">
        <f>FlightsPivot[[#This Row],[Total Fare]]+FlightsPivot[[#This Row],[10% tax ]]</f>
        <v>39820</v>
      </c>
      <c r="K1861" s="4">
        <v>10</v>
      </c>
      <c r="L1861" s="4">
        <v>2015</v>
      </c>
      <c r="M1861" t="str">
        <f>INDEX(RoutesPivot[DepAirport],MATCH($C1861,RoutesPivot[[RouteID]:[RouteID]],0))</f>
        <v>ORD</v>
      </c>
      <c r="N1861" t="str">
        <f>INDEX(RoutesPivot[AirportID],MATCH($C1861,RoutesPivot[[RouteID]:[RouteID]],0))</f>
        <v>ATL</v>
      </c>
      <c r="O1861">
        <f>INDEX(RoutesPivot[Distance],MATCH($C1861,RoutesPivot[[RouteID]:[RouteID]],0))</f>
        <v>510</v>
      </c>
      <c r="P1861">
        <f>INDEX(RoutesPivot[ListPrice],MATCH($C1861,RoutesPivot[[RouteID]:[RouteID]],0))</f>
        <v>200</v>
      </c>
      <c r="Q1861" t="str">
        <f>INDEX(AirportPivot[AirportName],MATCH($N1861,AirportPivot[[AirportID]:[AirportID]],0))</f>
        <v>Hartsfield-Jackson Atlanta International</v>
      </c>
      <c r="R1861">
        <f>INDEX(AirportPivot[Gates (number of available)],MATCH($N1861,AirportPivot[[AirportID]:[AirportID]],0))</f>
        <v>100</v>
      </c>
    </row>
    <row r="1862" spans="1:18" x14ac:dyDescent="0.25">
      <c r="A1862" s="3" t="s">
        <v>1894</v>
      </c>
      <c r="B1862" s="12">
        <v>42245</v>
      </c>
      <c r="C1862" s="4" t="s">
        <v>27</v>
      </c>
      <c r="D1862" s="4">
        <v>10.8</v>
      </c>
      <c r="E1862" s="4">
        <v>117</v>
      </c>
      <c r="F1862" s="5">
        <v>0.70833333333333337</v>
      </c>
      <c r="G1862" s="6">
        <v>220</v>
      </c>
      <c r="H1862" s="7">
        <v>40700</v>
      </c>
      <c r="I1862" s="7">
        <f>FlightsPivot[[#This Row],[Total Fare]]*10%</f>
        <v>4070</v>
      </c>
      <c r="J1862" s="7">
        <f>FlightsPivot[[#This Row],[Total Fare]]+FlightsPivot[[#This Row],[10% tax ]]</f>
        <v>44770</v>
      </c>
      <c r="K1862" s="4">
        <v>8</v>
      </c>
      <c r="L1862" s="4">
        <v>2015</v>
      </c>
      <c r="M1862" t="str">
        <f>INDEX(RoutesPivot[DepAirport],MATCH($C1862,RoutesPivot[[RouteID]:[RouteID]],0))</f>
        <v>ORD</v>
      </c>
      <c r="N1862" t="str">
        <f>INDEX(RoutesPivot[AirportID],MATCH($C1862,RoutesPivot[[RouteID]:[RouteID]],0))</f>
        <v>ATL</v>
      </c>
      <c r="O1862">
        <f>INDEX(RoutesPivot[Distance],MATCH($C1862,RoutesPivot[[RouteID]:[RouteID]],0))</f>
        <v>510</v>
      </c>
      <c r="P1862">
        <f>INDEX(RoutesPivot[ListPrice],MATCH($C1862,RoutesPivot[[RouteID]:[RouteID]],0))</f>
        <v>200</v>
      </c>
      <c r="Q1862" t="str">
        <f>INDEX(AirportPivot[AirportName],MATCH($N1862,AirportPivot[[AirportID]:[AirportID]],0))</f>
        <v>Hartsfield-Jackson Atlanta International</v>
      </c>
      <c r="R1862">
        <f>INDEX(AirportPivot[Gates (number of available)],MATCH($N1862,AirportPivot[[AirportID]:[AirportID]],0))</f>
        <v>100</v>
      </c>
    </row>
    <row r="1863" spans="1:18" x14ac:dyDescent="0.25">
      <c r="A1863" s="3" t="s">
        <v>1895</v>
      </c>
      <c r="B1863" s="12">
        <v>41834</v>
      </c>
      <c r="C1863" s="4" t="s">
        <v>25</v>
      </c>
      <c r="D1863" s="4">
        <v>1.3</v>
      </c>
      <c r="E1863" s="4">
        <v>10</v>
      </c>
      <c r="F1863" s="5">
        <v>0.33333333333333331</v>
      </c>
      <c r="G1863" s="6">
        <v>220</v>
      </c>
      <c r="H1863" s="7">
        <v>40700</v>
      </c>
      <c r="I1863" s="7">
        <f>FlightsPivot[[#This Row],[Total Fare]]*10%</f>
        <v>4070</v>
      </c>
      <c r="J1863" s="7">
        <f>FlightsPivot[[#This Row],[Total Fare]]+FlightsPivot[[#This Row],[10% tax ]]</f>
        <v>44770</v>
      </c>
      <c r="K1863" s="4">
        <v>7</v>
      </c>
      <c r="L1863" s="4">
        <v>2014</v>
      </c>
      <c r="M1863" t="str">
        <f>INDEX(RoutesPivot[DepAirport],MATCH($C1863,RoutesPivot[[RouteID]:[RouteID]],0))</f>
        <v>ORD</v>
      </c>
      <c r="N1863" t="str">
        <f>INDEX(RoutesPivot[AirportID],MATCH($C1863,RoutesPivot[[RouteID]:[RouteID]],0))</f>
        <v>DFW</v>
      </c>
      <c r="O1863">
        <f>INDEX(RoutesPivot[Distance],MATCH($C1863,RoutesPivot[[RouteID]:[RouteID]],0))</f>
        <v>700</v>
      </c>
      <c r="P1863">
        <f>INDEX(RoutesPivot[ListPrice],MATCH($C1863,RoutesPivot[[RouteID]:[RouteID]],0))</f>
        <v>200</v>
      </c>
      <c r="Q1863" t="str">
        <f>INDEX(AirportPivot[AirportName],MATCH($N1863,AirportPivot[[AirportID]:[AirportID]],0))</f>
        <v>Dallas/Fort Worth International</v>
      </c>
      <c r="R1863">
        <f>INDEX(AirportPivot[Gates (number of available)],MATCH($N1863,AirportPivot[[AirportID]:[AirportID]],0))</f>
        <v>130</v>
      </c>
    </row>
    <row r="1864" spans="1:18" x14ac:dyDescent="0.25">
      <c r="A1864" s="3" t="s">
        <v>1896</v>
      </c>
      <c r="B1864" s="12">
        <v>42057</v>
      </c>
      <c r="C1864" s="4" t="s">
        <v>21</v>
      </c>
      <c r="D1864" s="4">
        <v>1.3</v>
      </c>
      <c r="E1864" s="4">
        <v>156</v>
      </c>
      <c r="F1864" s="5">
        <v>0.29166666666666669</v>
      </c>
      <c r="G1864" s="6">
        <v>125</v>
      </c>
      <c r="H1864" s="7">
        <v>20625</v>
      </c>
      <c r="I1864" s="7">
        <f>FlightsPivot[[#This Row],[Total Fare]]*10%</f>
        <v>2062.5</v>
      </c>
      <c r="J1864" s="7">
        <f>FlightsPivot[[#This Row],[Total Fare]]+FlightsPivot[[#This Row],[10% tax ]]</f>
        <v>22687.5</v>
      </c>
      <c r="K1864" s="4">
        <v>2</v>
      </c>
      <c r="L1864" s="4">
        <v>2015</v>
      </c>
      <c r="M1864" t="str">
        <f>INDEX(RoutesPivot[DepAirport],MATCH($C1864,RoutesPivot[[RouteID]:[RouteID]],0))</f>
        <v>ORD</v>
      </c>
      <c r="N1864" t="str">
        <f>INDEX(RoutesPivot[AirportID],MATCH($C1864,RoutesPivot[[RouteID]:[RouteID]],0))</f>
        <v>CLT</v>
      </c>
      <c r="O1864">
        <f>INDEX(RoutesPivot[Distance],MATCH($C1864,RoutesPivot[[RouteID]:[RouteID]],0))</f>
        <v>700</v>
      </c>
      <c r="P1864">
        <f>INDEX(RoutesPivot[ListPrice],MATCH($C1864,RoutesPivot[[RouteID]:[RouteID]],0))</f>
        <v>125</v>
      </c>
      <c r="Q1864" t="str">
        <f>INDEX(AirportPivot[AirportName],MATCH($N1864,AirportPivot[[AirportID]:[AirportID]],0))</f>
        <v>Charlotte/Douglas International</v>
      </c>
      <c r="R1864">
        <f>INDEX(AirportPivot[Gates (number of available)],MATCH($N1864,AirportPivot[[AirportID]:[AirportID]],0))</f>
        <v>65</v>
      </c>
    </row>
    <row r="1865" spans="1:18" x14ac:dyDescent="0.25">
      <c r="A1865" s="3" t="s">
        <v>1897</v>
      </c>
      <c r="B1865" s="12">
        <v>42252</v>
      </c>
      <c r="C1865" s="4" t="s">
        <v>70</v>
      </c>
      <c r="D1865" s="4">
        <v>2.4</v>
      </c>
      <c r="E1865" s="4">
        <v>55</v>
      </c>
      <c r="F1865" s="5">
        <v>0.77083333333333337</v>
      </c>
      <c r="G1865" s="6">
        <v>275</v>
      </c>
      <c r="H1865" s="7">
        <v>45375</v>
      </c>
      <c r="I1865" s="7">
        <f>FlightsPivot[[#This Row],[Total Fare]]*10%</f>
        <v>4537.5</v>
      </c>
      <c r="J1865" s="7">
        <f>FlightsPivot[[#This Row],[Total Fare]]+FlightsPivot[[#This Row],[10% tax ]]</f>
        <v>49912.5</v>
      </c>
      <c r="K1865" s="4">
        <v>9</v>
      </c>
      <c r="L1865" s="4">
        <v>2015</v>
      </c>
      <c r="M1865" t="str">
        <f>INDEX(RoutesPivot[DepAirport],MATCH($C1865,RoutesPivot[[RouteID]:[RouteID]],0))</f>
        <v>ORD</v>
      </c>
      <c r="N1865" t="str">
        <f>INDEX(RoutesPivot[AirportID],MATCH($C1865,RoutesPivot[[RouteID]:[RouteID]],0))</f>
        <v>LAS</v>
      </c>
      <c r="O1865">
        <f>INDEX(RoutesPivot[Distance],MATCH($C1865,RoutesPivot[[RouteID]:[RouteID]],0))</f>
        <v>1100</v>
      </c>
      <c r="P1865">
        <f>INDEX(RoutesPivot[ListPrice],MATCH($C1865,RoutesPivot[[RouteID]:[RouteID]],0))</f>
        <v>275</v>
      </c>
      <c r="Q1865" t="str">
        <f>INDEX(AirportPivot[AirportName],MATCH($N1865,AirportPivot[[AirportID]:[AirportID]],0))</f>
        <v>McCarran International</v>
      </c>
      <c r="R1865">
        <f>INDEX(AirportPivot[Gates (number of available)],MATCH($N1865,AirportPivot[[AirportID]:[AirportID]],0))</f>
        <v>68</v>
      </c>
    </row>
    <row r="1866" spans="1:18" x14ac:dyDescent="0.25">
      <c r="A1866" s="3" t="s">
        <v>1898</v>
      </c>
      <c r="B1866" s="12">
        <v>42347</v>
      </c>
      <c r="C1866" s="4" t="s">
        <v>23</v>
      </c>
      <c r="D1866" s="4">
        <v>1.1000000000000001</v>
      </c>
      <c r="E1866" s="4">
        <v>110</v>
      </c>
      <c r="F1866" s="5">
        <v>0.83333333333333337</v>
      </c>
      <c r="G1866" s="6">
        <v>300</v>
      </c>
      <c r="H1866" s="7">
        <v>55500</v>
      </c>
      <c r="I1866" s="7">
        <f>FlightsPivot[[#This Row],[Total Fare]]*10%</f>
        <v>5550</v>
      </c>
      <c r="J1866" s="7">
        <f>FlightsPivot[[#This Row],[Total Fare]]+FlightsPivot[[#This Row],[10% tax ]]</f>
        <v>61050</v>
      </c>
      <c r="K1866" s="4">
        <v>12</v>
      </c>
      <c r="L1866" s="4">
        <v>2015</v>
      </c>
      <c r="M1866" t="str">
        <f>INDEX(RoutesPivot[DepAirport],MATCH($C1866,RoutesPivot[[RouteID]:[RouteID]],0))</f>
        <v>ORD</v>
      </c>
      <c r="N1866" t="str">
        <f>INDEX(RoutesPivot[AirportID],MATCH($C1866,RoutesPivot[[RouteID]:[RouteID]],0))</f>
        <v>DEN</v>
      </c>
      <c r="O1866">
        <f>INDEX(RoutesPivot[Distance],MATCH($C1866,RoutesPivot[[RouteID]:[RouteID]],0))</f>
        <v>800</v>
      </c>
      <c r="P1866">
        <f>INDEX(RoutesPivot[ListPrice],MATCH($C1866,RoutesPivot[[RouteID]:[RouteID]],0))</f>
        <v>300</v>
      </c>
      <c r="Q1866" t="str">
        <f>INDEX(AirportPivot[AirportName],MATCH($N1866,AirportPivot[[AirportID]:[AirportID]],0))</f>
        <v>Denver International</v>
      </c>
      <c r="R1866">
        <f>INDEX(AirportPivot[Gates (number of available)],MATCH($N1866,AirportPivot[[AirportID]:[AirportID]],0))</f>
        <v>75</v>
      </c>
    </row>
    <row r="1867" spans="1:18" x14ac:dyDescent="0.25">
      <c r="A1867" s="3" t="s">
        <v>1899</v>
      </c>
      <c r="B1867" s="12">
        <v>41853</v>
      </c>
      <c r="C1867" s="4" t="s">
        <v>70</v>
      </c>
      <c r="D1867" s="4">
        <v>3.1</v>
      </c>
      <c r="E1867" s="4">
        <v>68</v>
      </c>
      <c r="F1867" s="5">
        <v>0.58333333333333337</v>
      </c>
      <c r="G1867" s="6">
        <v>302.5</v>
      </c>
      <c r="H1867" s="7">
        <v>54752.5</v>
      </c>
      <c r="I1867" s="7">
        <f>FlightsPivot[[#This Row],[Total Fare]]*10%</f>
        <v>5475.25</v>
      </c>
      <c r="J1867" s="7">
        <f>FlightsPivot[[#This Row],[Total Fare]]+FlightsPivot[[#This Row],[10% tax ]]</f>
        <v>60227.75</v>
      </c>
      <c r="K1867" s="4">
        <v>8</v>
      </c>
      <c r="L1867" s="4">
        <v>2014</v>
      </c>
      <c r="M1867" t="str">
        <f>INDEX(RoutesPivot[DepAirport],MATCH($C1867,RoutesPivot[[RouteID]:[RouteID]],0))</f>
        <v>ORD</v>
      </c>
      <c r="N1867" t="str">
        <f>INDEX(RoutesPivot[AirportID],MATCH($C1867,RoutesPivot[[RouteID]:[RouteID]],0))</f>
        <v>LAS</v>
      </c>
      <c r="O1867">
        <f>INDEX(RoutesPivot[Distance],MATCH($C1867,RoutesPivot[[RouteID]:[RouteID]],0))</f>
        <v>1100</v>
      </c>
      <c r="P1867">
        <f>INDEX(RoutesPivot[ListPrice],MATCH($C1867,RoutesPivot[[RouteID]:[RouteID]],0))</f>
        <v>275</v>
      </c>
      <c r="Q1867" t="str">
        <f>INDEX(AirportPivot[AirportName],MATCH($N1867,AirportPivot[[AirportID]:[AirportID]],0))</f>
        <v>McCarran International</v>
      </c>
      <c r="R1867">
        <f>INDEX(AirportPivot[Gates (number of available)],MATCH($N1867,AirportPivot[[AirportID]:[AirportID]],0))</f>
        <v>68</v>
      </c>
    </row>
    <row r="1868" spans="1:18" x14ac:dyDescent="0.25">
      <c r="A1868" s="3" t="s">
        <v>1900</v>
      </c>
      <c r="B1868" s="12">
        <v>42061</v>
      </c>
      <c r="C1868" s="4" t="s">
        <v>30</v>
      </c>
      <c r="D1868" s="4">
        <v>2.5</v>
      </c>
      <c r="E1868" s="4">
        <v>60</v>
      </c>
      <c r="F1868" s="5">
        <v>0.70833333333333337</v>
      </c>
      <c r="G1868" s="6">
        <v>250</v>
      </c>
      <c r="H1868" s="7">
        <v>41250</v>
      </c>
      <c r="I1868" s="7">
        <f>FlightsPivot[[#This Row],[Total Fare]]*10%</f>
        <v>4125</v>
      </c>
      <c r="J1868" s="7">
        <f>FlightsPivot[[#This Row],[Total Fare]]+FlightsPivot[[#This Row],[10% tax ]]</f>
        <v>45375</v>
      </c>
      <c r="K1868" s="4">
        <v>2</v>
      </c>
      <c r="L1868" s="4">
        <v>2015</v>
      </c>
      <c r="M1868" t="str">
        <f>INDEX(RoutesPivot[DepAirport],MATCH($C1868,RoutesPivot[[RouteID]:[RouteID]],0))</f>
        <v>ORD</v>
      </c>
      <c r="N1868" t="str">
        <f>INDEX(RoutesPivot[AirportID],MATCH($C1868,RoutesPivot[[RouteID]:[RouteID]],0))</f>
        <v>MCO</v>
      </c>
      <c r="O1868">
        <f>INDEX(RoutesPivot[Distance],MATCH($C1868,RoutesPivot[[RouteID]:[RouteID]],0))</f>
        <v>850</v>
      </c>
      <c r="P1868">
        <f>INDEX(RoutesPivot[ListPrice],MATCH($C1868,RoutesPivot[[RouteID]:[RouteID]],0))</f>
        <v>250</v>
      </c>
      <c r="Q1868" t="str">
        <f>INDEX(AirportPivot[AirportName],MATCH($N1868,AirportPivot[[AirportID]:[AirportID]],0))</f>
        <v>Orlando International</v>
      </c>
      <c r="R1868">
        <f>INDEX(AirportPivot[Gates (number of available)],MATCH($N1868,AirportPivot[[AirportID]:[AirportID]],0))</f>
        <v>67</v>
      </c>
    </row>
    <row r="1869" spans="1:18" x14ac:dyDescent="0.25">
      <c r="A1869" s="3" t="s">
        <v>1901</v>
      </c>
      <c r="B1869" s="12">
        <v>41796</v>
      </c>
      <c r="C1869" s="4" t="s">
        <v>27</v>
      </c>
      <c r="D1869" s="4">
        <v>8.5</v>
      </c>
      <c r="E1869" s="4">
        <v>31</v>
      </c>
      <c r="F1869" s="5">
        <v>0.5</v>
      </c>
      <c r="G1869" s="6">
        <v>220</v>
      </c>
      <c r="H1869" s="7">
        <v>40700</v>
      </c>
      <c r="I1869" s="7">
        <f>FlightsPivot[[#This Row],[Total Fare]]*10%</f>
        <v>4070</v>
      </c>
      <c r="J1869" s="7">
        <f>FlightsPivot[[#This Row],[Total Fare]]+FlightsPivot[[#This Row],[10% tax ]]</f>
        <v>44770</v>
      </c>
      <c r="K1869" s="4">
        <v>6</v>
      </c>
      <c r="L1869" s="4">
        <v>2014</v>
      </c>
      <c r="M1869" t="str">
        <f>INDEX(RoutesPivot[DepAirport],MATCH($C1869,RoutesPivot[[RouteID]:[RouteID]],0))</f>
        <v>ORD</v>
      </c>
      <c r="N1869" t="str">
        <f>INDEX(RoutesPivot[AirportID],MATCH($C1869,RoutesPivot[[RouteID]:[RouteID]],0))</f>
        <v>ATL</v>
      </c>
      <c r="O1869">
        <f>INDEX(RoutesPivot[Distance],MATCH($C1869,RoutesPivot[[RouteID]:[RouteID]],0))</f>
        <v>510</v>
      </c>
      <c r="P1869">
        <f>INDEX(RoutesPivot[ListPrice],MATCH($C1869,RoutesPivot[[RouteID]:[RouteID]],0))</f>
        <v>200</v>
      </c>
      <c r="Q1869" t="str">
        <f>INDEX(AirportPivot[AirportName],MATCH($N1869,AirportPivot[[AirportID]:[AirportID]],0))</f>
        <v>Hartsfield-Jackson Atlanta International</v>
      </c>
      <c r="R1869">
        <f>INDEX(AirportPivot[Gates (number of available)],MATCH($N1869,AirportPivot[[AirportID]:[AirportID]],0))</f>
        <v>100</v>
      </c>
    </row>
    <row r="1870" spans="1:18" x14ac:dyDescent="0.25">
      <c r="A1870" s="3" t="s">
        <v>1902</v>
      </c>
      <c r="B1870" s="12">
        <v>41756</v>
      </c>
      <c r="C1870" s="4" t="s">
        <v>40</v>
      </c>
      <c r="D1870" s="4">
        <v>1.6</v>
      </c>
      <c r="E1870" s="4">
        <v>56</v>
      </c>
      <c r="F1870" s="5">
        <v>0.77083333333333337</v>
      </c>
      <c r="G1870" s="6">
        <v>115</v>
      </c>
      <c r="H1870" s="7">
        <v>18975</v>
      </c>
      <c r="I1870" s="7">
        <f>FlightsPivot[[#This Row],[Total Fare]]*10%</f>
        <v>1897.5</v>
      </c>
      <c r="J1870" s="7">
        <f>FlightsPivot[[#This Row],[Total Fare]]+FlightsPivot[[#This Row],[10% tax ]]</f>
        <v>20872.5</v>
      </c>
      <c r="K1870" s="4">
        <v>4</v>
      </c>
      <c r="L1870" s="4">
        <v>2014</v>
      </c>
      <c r="M1870" t="str">
        <f>INDEX(RoutesPivot[DepAirport],MATCH($C1870,RoutesPivot[[RouteID]:[RouteID]],0))</f>
        <v>ORD</v>
      </c>
      <c r="N1870" t="str">
        <f>INDEX(RoutesPivot[AirportID],MATCH($C1870,RoutesPivot[[RouteID]:[RouteID]],0))</f>
        <v>MSP</v>
      </c>
      <c r="O1870">
        <f>INDEX(RoutesPivot[Distance],MATCH($C1870,RoutesPivot[[RouteID]:[RouteID]],0))</f>
        <v>300</v>
      </c>
      <c r="P1870">
        <f>INDEX(RoutesPivot[ListPrice],MATCH($C1870,RoutesPivot[[RouteID]:[RouteID]],0))</f>
        <v>115</v>
      </c>
      <c r="Q1870" t="str">
        <f>INDEX(AirportPivot[AirportName],MATCH($N1870,AirportPivot[[AirportID]:[AirportID]],0))</f>
        <v>Minneapolis-St Paul International/Wold-Chamberlain</v>
      </c>
      <c r="R1870">
        <f>INDEX(AirportPivot[Gates (number of available)],MATCH($N1870,AirportPivot[[AirportID]:[AirportID]],0))</f>
        <v>65</v>
      </c>
    </row>
    <row r="1871" spans="1:18" x14ac:dyDescent="0.25">
      <c r="A1871" s="3" t="s">
        <v>1903</v>
      </c>
      <c r="B1871" s="12">
        <v>41750</v>
      </c>
      <c r="C1871" s="4" t="s">
        <v>86</v>
      </c>
      <c r="D1871" s="4">
        <v>1.3</v>
      </c>
      <c r="E1871" s="4">
        <v>159</v>
      </c>
      <c r="F1871" s="5">
        <v>0.75</v>
      </c>
      <c r="G1871" s="6">
        <v>115</v>
      </c>
      <c r="H1871" s="7">
        <v>18975</v>
      </c>
      <c r="I1871" s="7">
        <f>FlightsPivot[[#This Row],[Total Fare]]*10%</f>
        <v>1897.5</v>
      </c>
      <c r="J1871" s="7">
        <f>FlightsPivot[[#This Row],[Total Fare]]+FlightsPivot[[#This Row],[10% tax ]]</f>
        <v>20872.5</v>
      </c>
      <c r="K1871" s="4">
        <v>4</v>
      </c>
      <c r="L1871" s="4">
        <v>2014</v>
      </c>
      <c r="M1871" t="str">
        <f>INDEX(RoutesPivot[DepAirport],MATCH($C1871,RoutesPivot[[RouteID]:[RouteID]],0))</f>
        <v>ORD</v>
      </c>
      <c r="N1871" t="str">
        <f>INDEX(RoutesPivot[AirportID],MATCH($C1871,RoutesPivot[[RouteID]:[RouteID]],0))</f>
        <v>DTW</v>
      </c>
      <c r="O1871">
        <f>INDEX(RoutesPivot[Distance],MATCH($C1871,RoutesPivot[[RouteID]:[RouteID]],0))</f>
        <v>200</v>
      </c>
      <c r="P1871">
        <f>INDEX(RoutesPivot[ListPrice],MATCH($C1871,RoutesPivot[[RouteID]:[RouteID]],0))</f>
        <v>115</v>
      </c>
      <c r="Q1871" t="str">
        <f>INDEX(AirportPivot[AirportName],MATCH($N1871,AirportPivot[[AirportID]:[AirportID]],0))</f>
        <v>Detroit Metropolitan Wayne County</v>
      </c>
      <c r="R1871">
        <f>INDEX(AirportPivot[Gates (number of available)],MATCH($N1871,AirportPivot[[AirportID]:[AirportID]],0))</f>
        <v>60</v>
      </c>
    </row>
    <row r="1872" spans="1:18" x14ac:dyDescent="0.25">
      <c r="A1872" s="3" t="s">
        <v>1904</v>
      </c>
      <c r="B1872" s="12">
        <v>41865</v>
      </c>
      <c r="C1872" s="4" t="s">
        <v>80</v>
      </c>
      <c r="D1872" s="4">
        <v>1.1000000000000001</v>
      </c>
      <c r="E1872" s="4">
        <v>128</v>
      </c>
      <c r="F1872" s="5">
        <v>0.70833333333333337</v>
      </c>
      <c r="G1872" s="6">
        <v>330</v>
      </c>
      <c r="H1872" s="7">
        <v>61050</v>
      </c>
      <c r="I1872" s="7">
        <f>FlightsPivot[[#This Row],[Total Fare]]*10%</f>
        <v>6105</v>
      </c>
      <c r="J1872" s="7">
        <f>FlightsPivot[[#This Row],[Total Fare]]+FlightsPivot[[#This Row],[10% tax ]]</f>
        <v>67155</v>
      </c>
      <c r="K1872" s="4">
        <v>8</v>
      </c>
      <c r="L1872" s="4">
        <v>2014</v>
      </c>
      <c r="M1872" t="str">
        <f>INDEX(RoutesPivot[DepAirport],MATCH($C1872,RoutesPivot[[RouteID]:[RouteID]],0))</f>
        <v>ORD</v>
      </c>
      <c r="N1872" t="str">
        <f>INDEX(RoutesPivot[AirportID],MATCH($C1872,RoutesPivot[[RouteID]:[RouteID]],0))</f>
        <v>MIA</v>
      </c>
      <c r="O1872">
        <f>INDEX(RoutesPivot[Distance],MATCH($C1872,RoutesPivot[[RouteID]:[RouteID]],0))</f>
        <v>1000</v>
      </c>
      <c r="P1872">
        <f>INDEX(RoutesPivot[ListPrice],MATCH($C1872,RoutesPivot[[RouteID]:[RouteID]],0))</f>
        <v>300</v>
      </c>
      <c r="Q1872" t="str">
        <f>INDEX(AirportPivot[AirportName],MATCH($N1872,AirportPivot[[AirportID]:[AirportID]],0))</f>
        <v>Miami International</v>
      </c>
      <c r="R1872">
        <f>INDEX(AirportPivot[Gates (number of available)],MATCH($N1872,AirportPivot[[AirportID]:[AirportID]],0))</f>
        <v>80</v>
      </c>
    </row>
    <row r="1873" spans="1:18" x14ac:dyDescent="0.25">
      <c r="A1873" s="3" t="s">
        <v>1905</v>
      </c>
      <c r="B1873" s="12">
        <v>42260</v>
      </c>
      <c r="C1873" s="4" t="s">
        <v>11</v>
      </c>
      <c r="D1873" s="4">
        <v>2.1</v>
      </c>
      <c r="E1873" s="4">
        <v>76</v>
      </c>
      <c r="F1873" s="5">
        <v>0.75</v>
      </c>
      <c r="G1873" s="6">
        <v>300</v>
      </c>
      <c r="H1873" s="7">
        <v>54300</v>
      </c>
      <c r="I1873" s="7">
        <f>FlightsPivot[[#This Row],[Total Fare]]*10%</f>
        <v>5430</v>
      </c>
      <c r="J1873" s="7">
        <f>FlightsPivot[[#This Row],[Total Fare]]+FlightsPivot[[#This Row],[10% tax ]]</f>
        <v>59730</v>
      </c>
      <c r="K1873" s="4">
        <v>9</v>
      </c>
      <c r="L1873" s="4">
        <v>2015</v>
      </c>
      <c r="M1873" t="str">
        <f>INDEX(RoutesPivot[DepAirport],MATCH($C1873,RoutesPivot[[RouteID]:[RouteID]],0))</f>
        <v>ORD</v>
      </c>
      <c r="N1873" t="str">
        <f>INDEX(RoutesPivot[AirportID],MATCH($C1873,RoutesPivot[[RouteID]:[RouteID]],0))</f>
        <v>BOS</v>
      </c>
      <c r="O1873">
        <f>INDEX(RoutesPivot[Distance],MATCH($C1873,RoutesPivot[[RouteID]:[RouteID]],0))</f>
        <v>730</v>
      </c>
      <c r="P1873">
        <f>INDEX(RoutesPivot[ListPrice],MATCH($C1873,RoutesPivot[[RouteID]:[RouteID]],0))</f>
        <v>300</v>
      </c>
      <c r="Q1873" t="str">
        <f>INDEX(AirportPivot[AirportName],MATCH($N1873,AirportPivot[[AirportID]:[AirportID]],0))</f>
        <v>General Edward Lawrence Logan International</v>
      </c>
      <c r="R1873">
        <f>INDEX(AirportPivot[Gates (number of available)],MATCH($N1873,AirportPivot[[AirportID]:[AirportID]],0))</f>
        <v>63</v>
      </c>
    </row>
    <row r="1874" spans="1:18" x14ac:dyDescent="0.25">
      <c r="A1874" s="3" t="s">
        <v>1906</v>
      </c>
      <c r="B1874" s="12">
        <v>41833</v>
      </c>
      <c r="C1874" s="4" t="s">
        <v>47</v>
      </c>
      <c r="D1874" s="4">
        <v>2.8</v>
      </c>
      <c r="E1874" s="4">
        <v>133</v>
      </c>
      <c r="F1874" s="5">
        <v>0.625</v>
      </c>
      <c r="G1874" s="6">
        <v>275</v>
      </c>
      <c r="H1874" s="7">
        <v>50875</v>
      </c>
      <c r="I1874" s="7">
        <f>FlightsPivot[[#This Row],[Total Fare]]*10%</f>
        <v>5087.5</v>
      </c>
      <c r="J1874" s="7">
        <f>FlightsPivot[[#This Row],[Total Fare]]+FlightsPivot[[#This Row],[10% tax ]]</f>
        <v>55962.5</v>
      </c>
      <c r="K1874" s="4">
        <v>7</v>
      </c>
      <c r="L1874" s="4">
        <v>2014</v>
      </c>
      <c r="M1874" t="str">
        <f>INDEX(RoutesPivot[DepAirport],MATCH($C1874,RoutesPivot[[RouteID]:[RouteID]],0))</f>
        <v>ORD</v>
      </c>
      <c r="N1874" t="str">
        <f>INDEX(RoutesPivot[AirportID],MATCH($C1874,RoutesPivot[[RouteID]:[RouteID]],0))</f>
        <v>PHX</v>
      </c>
      <c r="O1874">
        <f>INDEX(RoutesPivot[Distance],MATCH($C1874,RoutesPivot[[RouteID]:[RouteID]],0))</f>
        <v>1200</v>
      </c>
      <c r="P1874">
        <f>INDEX(RoutesPivot[ListPrice],MATCH($C1874,RoutesPivot[[RouteID]:[RouteID]],0))</f>
        <v>250</v>
      </c>
      <c r="Q1874" t="str">
        <f>INDEX(AirportPivot[AirportName],MATCH($N1874,AirportPivot[[AirportID]:[AirportID]],0))</f>
        <v>Phoenix Sky Harbor International</v>
      </c>
      <c r="R1874">
        <f>INDEX(AirportPivot[Gates (number of available)],MATCH($N1874,AirportPivot[[AirportID]:[AirportID]],0))</f>
        <v>60</v>
      </c>
    </row>
    <row r="1875" spans="1:18" x14ac:dyDescent="0.25">
      <c r="A1875" s="3" t="s">
        <v>1907</v>
      </c>
      <c r="B1875" s="12">
        <v>41867</v>
      </c>
      <c r="C1875" s="4" t="s">
        <v>25</v>
      </c>
      <c r="D1875" s="4">
        <v>1.4</v>
      </c>
      <c r="E1875" s="4">
        <v>167</v>
      </c>
      <c r="F1875" s="5">
        <v>0.33333333333333331</v>
      </c>
      <c r="G1875" s="6">
        <v>220</v>
      </c>
      <c r="H1875" s="7">
        <v>36300</v>
      </c>
      <c r="I1875" s="7">
        <f>FlightsPivot[[#This Row],[Total Fare]]*10%</f>
        <v>3630</v>
      </c>
      <c r="J1875" s="7">
        <f>FlightsPivot[[#This Row],[Total Fare]]+FlightsPivot[[#This Row],[10% tax ]]</f>
        <v>39930</v>
      </c>
      <c r="K1875" s="4">
        <v>8</v>
      </c>
      <c r="L1875" s="4">
        <v>2014</v>
      </c>
      <c r="M1875" t="str">
        <f>INDEX(RoutesPivot[DepAirport],MATCH($C1875,RoutesPivot[[RouteID]:[RouteID]],0))</f>
        <v>ORD</v>
      </c>
      <c r="N1875" t="str">
        <f>INDEX(RoutesPivot[AirportID],MATCH($C1875,RoutesPivot[[RouteID]:[RouteID]],0))</f>
        <v>DFW</v>
      </c>
      <c r="O1875">
        <f>INDEX(RoutesPivot[Distance],MATCH($C1875,RoutesPivot[[RouteID]:[RouteID]],0))</f>
        <v>700</v>
      </c>
      <c r="P1875">
        <f>INDEX(RoutesPivot[ListPrice],MATCH($C1875,RoutesPivot[[RouteID]:[RouteID]],0))</f>
        <v>200</v>
      </c>
      <c r="Q1875" t="str">
        <f>INDEX(AirportPivot[AirportName],MATCH($N1875,AirportPivot[[AirportID]:[AirportID]],0))</f>
        <v>Dallas/Fort Worth International</v>
      </c>
      <c r="R1875">
        <f>INDEX(AirportPivot[Gates (number of available)],MATCH($N1875,AirportPivot[[AirportID]:[AirportID]],0))</f>
        <v>130</v>
      </c>
    </row>
    <row r="1876" spans="1:18" x14ac:dyDescent="0.25">
      <c r="A1876" s="3" t="s">
        <v>1908</v>
      </c>
      <c r="B1876" s="12">
        <v>42208</v>
      </c>
      <c r="C1876" s="4" t="s">
        <v>70</v>
      </c>
      <c r="D1876" s="4">
        <v>1.9</v>
      </c>
      <c r="E1876" s="4">
        <v>75</v>
      </c>
      <c r="F1876" s="5">
        <v>0.75</v>
      </c>
      <c r="G1876" s="6">
        <v>302.5</v>
      </c>
      <c r="H1876" s="7">
        <v>54752.5</v>
      </c>
      <c r="I1876" s="7">
        <f>FlightsPivot[[#This Row],[Total Fare]]*10%</f>
        <v>5475.25</v>
      </c>
      <c r="J1876" s="7">
        <f>FlightsPivot[[#This Row],[Total Fare]]+FlightsPivot[[#This Row],[10% tax ]]</f>
        <v>60227.75</v>
      </c>
      <c r="K1876" s="4">
        <v>7</v>
      </c>
      <c r="L1876" s="4">
        <v>2015</v>
      </c>
      <c r="M1876" t="str">
        <f>INDEX(RoutesPivot[DepAirport],MATCH($C1876,RoutesPivot[[RouteID]:[RouteID]],0))</f>
        <v>ORD</v>
      </c>
      <c r="N1876" t="str">
        <f>INDEX(RoutesPivot[AirportID],MATCH($C1876,RoutesPivot[[RouteID]:[RouteID]],0))</f>
        <v>LAS</v>
      </c>
      <c r="O1876">
        <f>INDEX(RoutesPivot[Distance],MATCH($C1876,RoutesPivot[[RouteID]:[RouteID]],0))</f>
        <v>1100</v>
      </c>
      <c r="P1876">
        <f>INDEX(RoutesPivot[ListPrice],MATCH($C1876,RoutesPivot[[RouteID]:[RouteID]],0))</f>
        <v>275</v>
      </c>
      <c r="Q1876" t="str">
        <f>INDEX(AirportPivot[AirportName],MATCH($N1876,AirportPivot[[AirportID]:[AirportID]],0))</f>
        <v>McCarran International</v>
      </c>
      <c r="R1876">
        <f>INDEX(AirportPivot[Gates (number of available)],MATCH($N1876,AirportPivot[[AirportID]:[AirportID]],0))</f>
        <v>68</v>
      </c>
    </row>
    <row r="1877" spans="1:18" x14ac:dyDescent="0.25">
      <c r="A1877" s="3" t="s">
        <v>1909</v>
      </c>
      <c r="B1877" s="12">
        <v>42342</v>
      </c>
      <c r="C1877" s="4" t="s">
        <v>11</v>
      </c>
      <c r="D1877" s="4">
        <v>2.5</v>
      </c>
      <c r="E1877" s="4">
        <v>184</v>
      </c>
      <c r="F1877" s="5">
        <v>0.79166666666666663</v>
      </c>
      <c r="G1877" s="6">
        <v>300</v>
      </c>
      <c r="H1877" s="7">
        <v>49500</v>
      </c>
      <c r="I1877" s="7">
        <f>FlightsPivot[[#This Row],[Total Fare]]*10%</f>
        <v>4950</v>
      </c>
      <c r="J1877" s="7">
        <f>FlightsPivot[[#This Row],[Total Fare]]+FlightsPivot[[#This Row],[10% tax ]]</f>
        <v>54450</v>
      </c>
      <c r="K1877" s="4">
        <v>12</v>
      </c>
      <c r="L1877" s="4">
        <v>2015</v>
      </c>
      <c r="M1877" t="str">
        <f>INDEX(RoutesPivot[DepAirport],MATCH($C1877,RoutesPivot[[RouteID]:[RouteID]],0))</f>
        <v>ORD</v>
      </c>
      <c r="N1877" t="str">
        <f>INDEX(RoutesPivot[AirportID],MATCH($C1877,RoutesPivot[[RouteID]:[RouteID]],0))</f>
        <v>BOS</v>
      </c>
      <c r="O1877">
        <f>INDEX(RoutesPivot[Distance],MATCH($C1877,RoutesPivot[[RouteID]:[RouteID]],0))</f>
        <v>730</v>
      </c>
      <c r="P1877">
        <f>INDEX(RoutesPivot[ListPrice],MATCH($C1877,RoutesPivot[[RouteID]:[RouteID]],0))</f>
        <v>300</v>
      </c>
      <c r="Q1877" t="str">
        <f>INDEX(AirportPivot[AirportName],MATCH($N1877,AirportPivot[[AirportID]:[AirportID]],0))</f>
        <v>General Edward Lawrence Logan International</v>
      </c>
      <c r="R1877">
        <f>INDEX(AirportPivot[Gates (number of available)],MATCH($N1877,AirportPivot[[AirportID]:[AirportID]],0))</f>
        <v>63</v>
      </c>
    </row>
    <row r="1878" spans="1:18" x14ac:dyDescent="0.25">
      <c r="A1878" s="3" t="s">
        <v>1910</v>
      </c>
      <c r="B1878" s="12">
        <v>41889</v>
      </c>
      <c r="C1878" s="4" t="s">
        <v>19</v>
      </c>
      <c r="D1878" s="4">
        <v>0.6</v>
      </c>
      <c r="E1878" s="4">
        <v>54</v>
      </c>
      <c r="F1878" s="5">
        <v>0.75</v>
      </c>
      <c r="G1878" s="6">
        <v>200</v>
      </c>
      <c r="H1878" s="7">
        <v>33000</v>
      </c>
      <c r="I1878" s="7">
        <f>FlightsPivot[[#This Row],[Total Fare]]*10%</f>
        <v>3300</v>
      </c>
      <c r="J1878" s="7">
        <f>FlightsPivot[[#This Row],[Total Fare]]+FlightsPivot[[#This Row],[10% tax ]]</f>
        <v>36300</v>
      </c>
      <c r="K1878" s="4">
        <v>9</v>
      </c>
      <c r="L1878" s="4">
        <v>2014</v>
      </c>
      <c r="M1878" t="str">
        <f>INDEX(RoutesPivot[DepAirport],MATCH($C1878,RoutesPivot[[RouteID]:[RouteID]],0))</f>
        <v>ORD</v>
      </c>
      <c r="N1878" t="str">
        <f>INDEX(RoutesPivot[AirportID],MATCH($C1878,RoutesPivot[[RouteID]:[RouteID]],0))</f>
        <v>IAH</v>
      </c>
      <c r="O1878">
        <f>INDEX(RoutesPivot[Distance],MATCH($C1878,RoutesPivot[[RouteID]:[RouteID]],0))</f>
        <v>800</v>
      </c>
      <c r="P1878">
        <f>INDEX(RoutesPivot[ListPrice],MATCH($C1878,RoutesPivot[[RouteID]:[RouteID]],0))</f>
        <v>200</v>
      </c>
      <c r="Q1878" t="str">
        <f>INDEX(AirportPivot[AirportName],MATCH($N1878,AirportPivot[[AirportID]:[AirportID]],0))</f>
        <v>George Bush Intercontinental/Houston</v>
      </c>
      <c r="R1878">
        <f>INDEX(AirportPivot[Gates (number of available)],MATCH($N1878,AirportPivot[[AirportID]:[AirportID]],0))</f>
        <v>80</v>
      </c>
    </row>
    <row r="1879" spans="1:18" x14ac:dyDescent="0.25">
      <c r="A1879" s="3" t="s">
        <v>1911</v>
      </c>
      <c r="B1879" s="12">
        <v>41949</v>
      </c>
      <c r="C1879" s="4" t="s">
        <v>13</v>
      </c>
      <c r="D1879" s="4">
        <v>2.1</v>
      </c>
      <c r="E1879" s="4">
        <v>17</v>
      </c>
      <c r="F1879" s="5">
        <v>0.58333333333333337</v>
      </c>
      <c r="G1879" s="6">
        <v>250</v>
      </c>
      <c r="H1879" s="7">
        <v>46250</v>
      </c>
      <c r="I1879" s="7">
        <f>FlightsPivot[[#This Row],[Total Fare]]*10%</f>
        <v>4625</v>
      </c>
      <c r="J1879" s="7">
        <f>FlightsPivot[[#This Row],[Total Fare]]+FlightsPivot[[#This Row],[10% tax ]]</f>
        <v>50875</v>
      </c>
      <c r="K1879" s="4">
        <v>11</v>
      </c>
      <c r="L1879" s="4">
        <v>2014</v>
      </c>
      <c r="M1879" t="str">
        <f>INDEX(RoutesPivot[DepAirport],MATCH($C1879,RoutesPivot[[RouteID]:[RouteID]],0))</f>
        <v>ORD</v>
      </c>
      <c r="N1879" t="str">
        <f>INDEX(RoutesPivot[AirportID],MATCH($C1879,RoutesPivot[[RouteID]:[RouteID]],0))</f>
        <v>JFK</v>
      </c>
      <c r="O1879">
        <f>INDEX(RoutesPivot[Distance],MATCH($C1879,RoutesPivot[[RouteID]:[RouteID]],0))</f>
        <v>619</v>
      </c>
      <c r="P1879">
        <f>INDEX(RoutesPivot[ListPrice],MATCH($C1879,RoutesPivot[[RouteID]:[RouteID]],0))</f>
        <v>250</v>
      </c>
      <c r="Q1879" t="str">
        <f>INDEX(AirportPivot[AirportName],MATCH($N1879,AirportPivot[[AirportID]:[AirportID]],0))</f>
        <v>John F Kennedy International</v>
      </c>
      <c r="R1879">
        <f>INDEX(AirportPivot[Gates (number of available)],MATCH($N1879,AirportPivot[[AirportID]:[AirportID]],0))</f>
        <v>120</v>
      </c>
    </row>
    <row r="1880" spans="1:18" x14ac:dyDescent="0.25">
      <c r="A1880" s="3" t="s">
        <v>1912</v>
      </c>
      <c r="B1880" s="12">
        <v>42275</v>
      </c>
      <c r="C1880" s="4" t="s">
        <v>27</v>
      </c>
      <c r="D1880" s="4">
        <v>9.3000000000000007</v>
      </c>
      <c r="E1880" s="4">
        <v>8</v>
      </c>
      <c r="F1880" s="5">
        <v>0.75</v>
      </c>
      <c r="G1880" s="6">
        <v>200</v>
      </c>
      <c r="H1880" s="7">
        <v>37000</v>
      </c>
      <c r="I1880" s="7">
        <f>FlightsPivot[[#This Row],[Total Fare]]*10%</f>
        <v>3700</v>
      </c>
      <c r="J1880" s="7">
        <f>FlightsPivot[[#This Row],[Total Fare]]+FlightsPivot[[#This Row],[10% tax ]]</f>
        <v>40700</v>
      </c>
      <c r="K1880" s="4">
        <v>9</v>
      </c>
      <c r="L1880" s="4">
        <v>2015</v>
      </c>
      <c r="M1880" t="str">
        <f>INDEX(RoutesPivot[DepAirport],MATCH($C1880,RoutesPivot[[RouteID]:[RouteID]],0))</f>
        <v>ORD</v>
      </c>
      <c r="N1880" t="str">
        <f>INDEX(RoutesPivot[AirportID],MATCH($C1880,RoutesPivot[[RouteID]:[RouteID]],0))</f>
        <v>ATL</v>
      </c>
      <c r="O1880">
        <f>INDEX(RoutesPivot[Distance],MATCH($C1880,RoutesPivot[[RouteID]:[RouteID]],0))</f>
        <v>510</v>
      </c>
      <c r="P1880">
        <f>INDEX(RoutesPivot[ListPrice],MATCH($C1880,RoutesPivot[[RouteID]:[RouteID]],0))</f>
        <v>200</v>
      </c>
      <c r="Q1880" t="str">
        <f>INDEX(AirportPivot[AirportName],MATCH($N1880,AirportPivot[[AirportID]:[AirportID]],0))</f>
        <v>Hartsfield-Jackson Atlanta International</v>
      </c>
      <c r="R1880">
        <f>INDEX(AirportPivot[Gates (number of available)],MATCH($N1880,AirportPivot[[AirportID]:[AirportID]],0))</f>
        <v>100</v>
      </c>
    </row>
    <row r="1881" spans="1:18" x14ac:dyDescent="0.25">
      <c r="A1881" s="3" t="s">
        <v>1913</v>
      </c>
      <c r="B1881" s="12">
        <v>42090</v>
      </c>
      <c r="C1881" s="4" t="s">
        <v>33</v>
      </c>
      <c r="D1881" s="4">
        <v>2.7</v>
      </c>
      <c r="E1881" s="4">
        <v>116</v>
      </c>
      <c r="F1881" s="5">
        <v>0.79166666666666663</v>
      </c>
      <c r="G1881" s="6">
        <v>375</v>
      </c>
      <c r="H1881" s="7">
        <v>69375</v>
      </c>
      <c r="I1881" s="7">
        <f>FlightsPivot[[#This Row],[Total Fare]]*10%</f>
        <v>6937.5</v>
      </c>
      <c r="J1881" s="7">
        <f>FlightsPivot[[#This Row],[Total Fare]]+FlightsPivot[[#This Row],[10% tax ]]</f>
        <v>76312.5</v>
      </c>
      <c r="K1881" s="4">
        <v>3</v>
      </c>
      <c r="L1881" s="4">
        <v>2015</v>
      </c>
      <c r="M1881" t="str">
        <f>INDEX(RoutesPivot[DepAirport],MATCH($C1881,RoutesPivot[[RouteID]:[RouteID]],0))</f>
        <v>ORD</v>
      </c>
      <c r="N1881" t="str">
        <f>INDEX(RoutesPivot[AirportID],MATCH($C1881,RoutesPivot[[RouteID]:[RouteID]],0))</f>
        <v>SFO</v>
      </c>
      <c r="O1881">
        <f>INDEX(RoutesPivot[Distance],MATCH($C1881,RoutesPivot[[RouteID]:[RouteID]],0))</f>
        <v>1600</v>
      </c>
      <c r="P1881">
        <f>INDEX(RoutesPivot[ListPrice],MATCH($C1881,RoutesPivot[[RouteID]:[RouteID]],0))</f>
        <v>375</v>
      </c>
      <c r="Q1881" t="str">
        <f>INDEX(AirportPivot[AirportName],MATCH($N1881,AirportPivot[[AirportID]:[AirportID]],0))</f>
        <v>San Francisco International</v>
      </c>
      <c r="R1881">
        <f>INDEX(AirportPivot[Gates (number of available)],MATCH($N1881,AirportPivot[[AirportID]:[AirportID]],0))</f>
        <v>70</v>
      </c>
    </row>
    <row r="1882" spans="1:18" x14ac:dyDescent="0.25">
      <c r="A1882" s="3" t="s">
        <v>1914</v>
      </c>
      <c r="B1882" s="12">
        <v>42218</v>
      </c>
      <c r="C1882" s="4" t="s">
        <v>17</v>
      </c>
      <c r="D1882" s="4">
        <v>4.0999999999999996</v>
      </c>
      <c r="E1882" s="4">
        <v>25</v>
      </c>
      <c r="F1882" s="5">
        <v>0.3125</v>
      </c>
      <c r="G1882" s="6">
        <v>385</v>
      </c>
      <c r="H1882" s="7">
        <v>71225</v>
      </c>
      <c r="I1882" s="7">
        <f>FlightsPivot[[#This Row],[Total Fare]]*10%</f>
        <v>7122.5</v>
      </c>
      <c r="J1882" s="7">
        <f>FlightsPivot[[#This Row],[Total Fare]]+FlightsPivot[[#This Row],[10% tax ]]</f>
        <v>78347.5</v>
      </c>
      <c r="K1882" s="4">
        <v>8</v>
      </c>
      <c r="L1882" s="4">
        <v>2015</v>
      </c>
      <c r="M1882" t="str">
        <f>INDEX(RoutesPivot[DepAirport],MATCH($C1882,RoutesPivot[[RouteID]:[RouteID]],0))</f>
        <v>ORD</v>
      </c>
      <c r="N1882" t="str">
        <f>INDEX(RoutesPivot[AirportID],MATCH($C1882,RoutesPivot[[RouteID]:[RouteID]],0))</f>
        <v>LAX</v>
      </c>
      <c r="O1882">
        <f>INDEX(RoutesPivot[Distance],MATCH($C1882,RoutesPivot[[RouteID]:[RouteID]],0))</f>
        <v>1518</v>
      </c>
      <c r="P1882">
        <f>INDEX(RoutesPivot[ListPrice],MATCH($C1882,RoutesPivot[[RouteID]:[RouteID]],0))</f>
        <v>350</v>
      </c>
      <c r="Q1882" t="str">
        <f>INDEX(AirportPivot[AirportName],MATCH($N1882,AirportPivot[[AirportID]:[AirportID]],0))</f>
        <v>Los Angeles International</v>
      </c>
      <c r="R1882">
        <f>INDEX(AirportPivot[Gates (number of available)],MATCH($N1882,AirportPivot[[AirportID]:[AirportID]],0))</f>
        <v>86</v>
      </c>
    </row>
    <row r="1883" spans="1:18" x14ac:dyDescent="0.25">
      <c r="A1883" s="3" t="s">
        <v>1915</v>
      </c>
      <c r="B1883" s="12">
        <v>42275</v>
      </c>
      <c r="C1883" s="4" t="s">
        <v>17</v>
      </c>
      <c r="D1883" s="4">
        <v>4.5999999999999996</v>
      </c>
      <c r="E1883" s="4">
        <v>151</v>
      </c>
      <c r="F1883" s="5">
        <v>0.75</v>
      </c>
      <c r="G1883" s="6">
        <v>350</v>
      </c>
      <c r="H1883" s="7">
        <v>64750</v>
      </c>
      <c r="I1883" s="7">
        <f>FlightsPivot[[#This Row],[Total Fare]]*10%</f>
        <v>6475</v>
      </c>
      <c r="J1883" s="7">
        <f>FlightsPivot[[#This Row],[Total Fare]]+FlightsPivot[[#This Row],[10% tax ]]</f>
        <v>71225</v>
      </c>
      <c r="K1883" s="4">
        <v>9</v>
      </c>
      <c r="L1883" s="4">
        <v>2015</v>
      </c>
      <c r="M1883" t="str">
        <f>INDEX(RoutesPivot[DepAirport],MATCH($C1883,RoutesPivot[[RouteID]:[RouteID]],0))</f>
        <v>ORD</v>
      </c>
      <c r="N1883" t="str">
        <f>INDEX(RoutesPivot[AirportID],MATCH($C1883,RoutesPivot[[RouteID]:[RouteID]],0))</f>
        <v>LAX</v>
      </c>
      <c r="O1883">
        <f>INDEX(RoutesPivot[Distance],MATCH($C1883,RoutesPivot[[RouteID]:[RouteID]],0))</f>
        <v>1518</v>
      </c>
      <c r="P1883">
        <f>INDEX(RoutesPivot[ListPrice],MATCH($C1883,RoutesPivot[[RouteID]:[RouteID]],0))</f>
        <v>350</v>
      </c>
      <c r="Q1883" t="str">
        <f>INDEX(AirportPivot[AirportName],MATCH($N1883,AirportPivot[[AirportID]:[AirportID]],0))</f>
        <v>Los Angeles International</v>
      </c>
      <c r="R1883">
        <f>INDEX(AirportPivot[Gates (number of available)],MATCH($N1883,AirportPivot[[AirportID]:[AirportID]],0))</f>
        <v>86</v>
      </c>
    </row>
    <row r="1884" spans="1:18" x14ac:dyDescent="0.25">
      <c r="A1884" s="3" t="s">
        <v>1916</v>
      </c>
      <c r="B1884" s="12">
        <v>42082</v>
      </c>
      <c r="C1884" s="4" t="s">
        <v>103</v>
      </c>
      <c r="D1884" s="4">
        <v>2.4</v>
      </c>
      <c r="E1884" s="4">
        <v>171</v>
      </c>
      <c r="F1884" s="5">
        <v>0.29166666666666669</v>
      </c>
      <c r="G1884" s="6">
        <v>300</v>
      </c>
      <c r="H1884" s="7">
        <v>49500</v>
      </c>
      <c r="I1884" s="7">
        <f>FlightsPivot[[#This Row],[Total Fare]]*10%</f>
        <v>4950</v>
      </c>
      <c r="J1884" s="7">
        <f>FlightsPivot[[#This Row],[Total Fare]]+FlightsPivot[[#This Row],[10% tax ]]</f>
        <v>54450</v>
      </c>
      <c r="K1884" s="4">
        <v>3</v>
      </c>
      <c r="L1884" s="4">
        <v>2015</v>
      </c>
      <c r="M1884" t="str">
        <f>INDEX(RoutesPivot[DepAirport],MATCH($C1884,RoutesPivot[[RouteID]:[RouteID]],0))</f>
        <v>ORD</v>
      </c>
      <c r="N1884" t="str">
        <f>INDEX(RoutesPivot[AirportID],MATCH($C1884,RoutesPivot[[RouteID]:[RouteID]],0))</f>
        <v>IAD</v>
      </c>
      <c r="O1884">
        <f>INDEX(RoutesPivot[Distance],MATCH($C1884,RoutesPivot[[RouteID]:[RouteID]],0))</f>
        <v>515</v>
      </c>
      <c r="P1884">
        <f>INDEX(RoutesPivot[ListPrice],MATCH($C1884,RoutesPivot[[RouteID]:[RouteID]],0))</f>
        <v>300</v>
      </c>
      <c r="Q1884" t="str">
        <f>INDEX(AirportPivot[AirportName],MATCH($N1884,AirportPivot[[AirportID]:[AirportID]],0))</f>
        <v>Washington Dulles International</v>
      </c>
      <c r="R1884">
        <f>INDEX(AirportPivot[Gates (number of available)],MATCH($N1884,AirportPivot[[AirportID]:[AirportID]],0))</f>
        <v>95</v>
      </c>
    </row>
    <row r="1885" spans="1:18" x14ac:dyDescent="0.25">
      <c r="A1885" s="3" t="s">
        <v>1917</v>
      </c>
      <c r="B1885" s="12">
        <v>41982</v>
      </c>
      <c r="C1885" s="4" t="s">
        <v>11</v>
      </c>
      <c r="D1885" s="4">
        <v>1.7</v>
      </c>
      <c r="E1885" s="4">
        <v>209</v>
      </c>
      <c r="F1885" s="5">
        <v>0.875</v>
      </c>
      <c r="G1885" s="6">
        <v>300</v>
      </c>
      <c r="H1885" s="7">
        <v>49500</v>
      </c>
      <c r="I1885" s="7">
        <f>FlightsPivot[[#This Row],[Total Fare]]*10%</f>
        <v>4950</v>
      </c>
      <c r="J1885" s="7">
        <f>FlightsPivot[[#This Row],[Total Fare]]+FlightsPivot[[#This Row],[10% tax ]]</f>
        <v>54450</v>
      </c>
      <c r="K1885" s="4">
        <v>12</v>
      </c>
      <c r="L1885" s="4">
        <v>2014</v>
      </c>
      <c r="M1885" t="str">
        <f>INDEX(RoutesPivot[DepAirport],MATCH($C1885,RoutesPivot[[RouteID]:[RouteID]],0))</f>
        <v>ORD</v>
      </c>
      <c r="N1885" t="str">
        <f>INDEX(RoutesPivot[AirportID],MATCH($C1885,RoutesPivot[[RouteID]:[RouteID]],0))</f>
        <v>BOS</v>
      </c>
      <c r="O1885">
        <f>INDEX(RoutesPivot[Distance],MATCH($C1885,RoutesPivot[[RouteID]:[RouteID]],0))</f>
        <v>730</v>
      </c>
      <c r="P1885">
        <f>INDEX(RoutesPivot[ListPrice],MATCH($C1885,RoutesPivot[[RouteID]:[RouteID]],0))</f>
        <v>300</v>
      </c>
      <c r="Q1885" t="str">
        <f>INDEX(AirportPivot[AirportName],MATCH($N1885,AirportPivot[[AirportID]:[AirportID]],0))</f>
        <v>General Edward Lawrence Logan International</v>
      </c>
      <c r="R1885">
        <f>INDEX(AirportPivot[Gates (number of available)],MATCH($N1885,AirportPivot[[AirportID]:[AirportID]],0))</f>
        <v>63</v>
      </c>
    </row>
    <row r="1886" spans="1:18" x14ac:dyDescent="0.25">
      <c r="A1886" s="3" t="s">
        <v>1918</v>
      </c>
      <c r="B1886" s="12">
        <v>41897</v>
      </c>
      <c r="C1886" s="4" t="s">
        <v>15</v>
      </c>
      <c r="D1886" s="4">
        <v>4.4000000000000004</v>
      </c>
      <c r="E1886" s="4">
        <v>134</v>
      </c>
      <c r="F1886" s="5">
        <v>0.79166666666666663</v>
      </c>
      <c r="G1886" s="6">
        <v>225</v>
      </c>
      <c r="H1886" s="7">
        <v>41625</v>
      </c>
      <c r="I1886" s="7">
        <f>FlightsPivot[[#This Row],[Total Fare]]*10%</f>
        <v>4162.5</v>
      </c>
      <c r="J1886" s="7">
        <f>FlightsPivot[[#This Row],[Total Fare]]+FlightsPivot[[#This Row],[10% tax ]]</f>
        <v>45787.5</v>
      </c>
      <c r="K1886" s="4">
        <v>9</v>
      </c>
      <c r="L1886" s="4">
        <v>2014</v>
      </c>
      <c r="M1886" t="str">
        <f>INDEX(RoutesPivot[DepAirport],MATCH($C1886,RoutesPivot[[RouteID]:[RouteID]],0))</f>
        <v>ORD</v>
      </c>
      <c r="N1886" t="str">
        <f>INDEX(RoutesPivot[AirportID],MATCH($C1886,RoutesPivot[[RouteID]:[RouteID]],0))</f>
        <v>EWR</v>
      </c>
      <c r="O1886">
        <f>INDEX(RoutesPivot[Distance],MATCH($C1886,RoutesPivot[[RouteID]:[RouteID]],0))</f>
        <v>600</v>
      </c>
      <c r="P1886">
        <f>INDEX(RoutesPivot[ListPrice],MATCH($C1886,RoutesPivot[[RouteID]:[RouteID]],0))</f>
        <v>225</v>
      </c>
      <c r="Q1886" t="str">
        <f>INDEX(AirportPivot[AirportName],MATCH($N1886,AirportPivot[[AirportID]:[AirportID]],0))</f>
        <v>Newark Liberty International</v>
      </c>
      <c r="R1886">
        <f>INDEX(AirportPivot[Gates (number of available)],MATCH($N1886,AirportPivot[[AirportID]:[AirportID]],0))</f>
        <v>82</v>
      </c>
    </row>
    <row r="1887" spans="1:18" x14ac:dyDescent="0.25">
      <c r="A1887" s="3" t="s">
        <v>1919</v>
      </c>
      <c r="B1887" s="12">
        <v>42331</v>
      </c>
      <c r="C1887" s="4" t="s">
        <v>80</v>
      </c>
      <c r="D1887" s="4">
        <v>3.6</v>
      </c>
      <c r="E1887" s="4">
        <v>46</v>
      </c>
      <c r="F1887" s="5">
        <v>0.52083333333333337</v>
      </c>
      <c r="G1887" s="6">
        <v>450</v>
      </c>
      <c r="H1887" s="7">
        <v>74250</v>
      </c>
      <c r="I1887" s="7">
        <f>FlightsPivot[[#This Row],[Total Fare]]*10%</f>
        <v>7425</v>
      </c>
      <c r="J1887" s="7">
        <f>FlightsPivot[[#This Row],[Total Fare]]+FlightsPivot[[#This Row],[10% tax ]]</f>
        <v>81675</v>
      </c>
      <c r="K1887" s="4">
        <v>11</v>
      </c>
      <c r="L1887" s="4">
        <v>2015</v>
      </c>
      <c r="M1887" t="str">
        <f>INDEX(RoutesPivot[DepAirport],MATCH($C1887,RoutesPivot[[RouteID]:[RouteID]],0))</f>
        <v>ORD</v>
      </c>
      <c r="N1887" t="str">
        <f>INDEX(RoutesPivot[AirportID],MATCH($C1887,RoutesPivot[[RouteID]:[RouteID]],0))</f>
        <v>MIA</v>
      </c>
      <c r="O1887">
        <f>INDEX(RoutesPivot[Distance],MATCH($C1887,RoutesPivot[[RouteID]:[RouteID]],0))</f>
        <v>1000</v>
      </c>
      <c r="P1887">
        <f>INDEX(RoutesPivot[ListPrice],MATCH($C1887,RoutesPivot[[RouteID]:[RouteID]],0))</f>
        <v>300</v>
      </c>
      <c r="Q1887" t="str">
        <f>INDEX(AirportPivot[AirportName],MATCH($N1887,AirportPivot[[AirportID]:[AirportID]],0))</f>
        <v>Miami International</v>
      </c>
      <c r="R1887">
        <f>INDEX(AirportPivot[Gates (number of available)],MATCH($N1887,AirportPivot[[AirportID]:[AirportID]],0))</f>
        <v>80</v>
      </c>
    </row>
    <row r="1888" spans="1:18" x14ac:dyDescent="0.25">
      <c r="A1888" s="3" t="s">
        <v>1920</v>
      </c>
      <c r="B1888" s="12">
        <v>41952</v>
      </c>
      <c r="C1888" s="4" t="s">
        <v>805</v>
      </c>
      <c r="D1888" s="4">
        <v>1.7</v>
      </c>
      <c r="E1888" s="4">
        <v>67</v>
      </c>
      <c r="F1888" s="5">
        <v>0.8125</v>
      </c>
      <c r="G1888" s="6">
        <v>290</v>
      </c>
      <c r="H1888" s="7">
        <v>52490</v>
      </c>
      <c r="I1888" s="7">
        <f>FlightsPivot[[#This Row],[Total Fare]]*10%</f>
        <v>5249</v>
      </c>
      <c r="J1888" s="7">
        <f>FlightsPivot[[#This Row],[Total Fare]]+FlightsPivot[[#This Row],[10% tax ]]</f>
        <v>57739</v>
      </c>
      <c r="K1888" s="4">
        <v>11</v>
      </c>
      <c r="L1888" s="4">
        <v>2014</v>
      </c>
      <c r="M1888" t="str">
        <f>INDEX(RoutesPivot[DepAirport],MATCH($C1888,RoutesPivot[[RouteID]:[RouteID]],0))</f>
        <v>ORD</v>
      </c>
      <c r="N1888" t="str">
        <f>INDEX(RoutesPivot[AirportID],MATCH($C1888,RoutesPivot[[RouteID]:[RouteID]],0))</f>
        <v>SLC</v>
      </c>
      <c r="O1888">
        <f>INDEX(RoutesPivot[Distance],MATCH($C1888,RoutesPivot[[RouteID]:[RouteID]],0))</f>
        <v>1000</v>
      </c>
      <c r="P1888">
        <f>INDEX(RoutesPivot[ListPrice],MATCH($C1888,RoutesPivot[[RouteID]:[RouteID]],0))</f>
        <v>290</v>
      </c>
      <c r="Q1888" t="str">
        <f>INDEX(AirportPivot[AirportName],MATCH($N1888,AirportPivot[[AirportID]:[AirportID]],0))</f>
        <v>Salt Lake City International</v>
      </c>
      <c r="R1888">
        <f>INDEX(AirportPivot[Gates (number of available)],MATCH($N1888,AirportPivot[[AirportID]:[AirportID]],0))</f>
        <v>54</v>
      </c>
    </row>
    <row r="1889" spans="1:18" x14ac:dyDescent="0.25">
      <c r="A1889" s="3" t="s">
        <v>1921</v>
      </c>
      <c r="B1889" s="12">
        <v>42043</v>
      </c>
      <c r="C1889" s="4" t="s">
        <v>15</v>
      </c>
      <c r="D1889" s="4">
        <v>3.2</v>
      </c>
      <c r="E1889" s="4">
        <v>51</v>
      </c>
      <c r="F1889" s="5">
        <v>0.66666666666666663</v>
      </c>
      <c r="G1889" s="6">
        <v>225</v>
      </c>
      <c r="H1889" s="7">
        <v>37125</v>
      </c>
      <c r="I1889" s="7">
        <f>FlightsPivot[[#This Row],[Total Fare]]*10%</f>
        <v>3712.5</v>
      </c>
      <c r="J1889" s="7">
        <f>FlightsPivot[[#This Row],[Total Fare]]+FlightsPivot[[#This Row],[10% tax ]]</f>
        <v>40837.5</v>
      </c>
      <c r="K1889" s="4">
        <v>2</v>
      </c>
      <c r="L1889" s="4">
        <v>2015</v>
      </c>
      <c r="M1889" t="str">
        <f>INDEX(RoutesPivot[DepAirport],MATCH($C1889,RoutesPivot[[RouteID]:[RouteID]],0))</f>
        <v>ORD</v>
      </c>
      <c r="N1889" t="str">
        <f>INDEX(RoutesPivot[AirportID],MATCH($C1889,RoutesPivot[[RouteID]:[RouteID]],0))</f>
        <v>EWR</v>
      </c>
      <c r="O1889">
        <f>INDEX(RoutesPivot[Distance],MATCH($C1889,RoutesPivot[[RouteID]:[RouteID]],0))</f>
        <v>600</v>
      </c>
      <c r="P1889">
        <f>INDEX(RoutesPivot[ListPrice],MATCH($C1889,RoutesPivot[[RouteID]:[RouteID]],0))</f>
        <v>225</v>
      </c>
      <c r="Q1889" t="str">
        <f>INDEX(AirportPivot[AirportName],MATCH($N1889,AirportPivot[[AirportID]:[AirportID]],0))</f>
        <v>Newark Liberty International</v>
      </c>
      <c r="R1889">
        <f>INDEX(AirportPivot[Gates (number of available)],MATCH($N1889,AirportPivot[[AirportID]:[AirportID]],0))</f>
        <v>82</v>
      </c>
    </row>
    <row r="1890" spans="1:18" x14ac:dyDescent="0.25">
      <c r="A1890" s="3" t="s">
        <v>1922</v>
      </c>
      <c r="B1890" s="12">
        <v>41818</v>
      </c>
      <c r="C1890" s="4" t="s">
        <v>25</v>
      </c>
      <c r="D1890" s="4">
        <v>1.3</v>
      </c>
      <c r="E1890" s="4">
        <v>125</v>
      </c>
      <c r="F1890" s="5">
        <v>0.375</v>
      </c>
      <c r="G1890" s="6">
        <v>220</v>
      </c>
      <c r="H1890" s="7">
        <v>40700</v>
      </c>
      <c r="I1890" s="7">
        <f>FlightsPivot[[#This Row],[Total Fare]]*10%</f>
        <v>4070</v>
      </c>
      <c r="J1890" s="7">
        <f>FlightsPivot[[#This Row],[Total Fare]]+FlightsPivot[[#This Row],[10% tax ]]</f>
        <v>44770</v>
      </c>
      <c r="K1890" s="4">
        <v>6</v>
      </c>
      <c r="L1890" s="4">
        <v>2014</v>
      </c>
      <c r="M1890" t="str">
        <f>INDEX(RoutesPivot[DepAirport],MATCH($C1890,RoutesPivot[[RouteID]:[RouteID]],0))</f>
        <v>ORD</v>
      </c>
      <c r="N1890" t="str">
        <f>INDEX(RoutesPivot[AirportID],MATCH($C1890,RoutesPivot[[RouteID]:[RouteID]],0))</f>
        <v>DFW</v>
      </c>
      <c r="O1890">
        <f>INDEX(RoutesPivot[Distance],MATCH($C1890,RoutesPivot[[RouteID]:[RouteID]],0))</f>
        <v>700</v>
      </c>
      <c r="P1890">
        <f>INDEX(RoutesPivot[ListPrice],MATCH($C1890,RoutesPivot[[RouteID]:[RouteID]],0))</f>
        <v>200</v>
      </c>
      <c r="Q1890" t="str">
        <f>INDEX(AirportPivot[AirportName],MATCH($N1890,AirportPivot[[AirportID]:[AirportID]],0))</f>
        <v>Dallas/Fort Worth International</v>
      </c>
      <c r="R1890">
        <f>INDEX(AirportPivot[Gates (number of available)],MATCH($N1890,AirportPivot[[AirportID]:[AirportID]],0))</f>
        <v>130</v>
      </c>
    </row>
    <row r="1891" spans="1:18" x14ac:dyDescent="0.25">
      <c r="A1891" s="3" t="s">
        <v>1923</v>
      </c>
      <c r="B1891" s="12">
        <v>42119</v>
      </c>
      <c r="C1891" s="4" t="s">
        <v>40</v>
      </c>
      <c r="D1891" s="4">
        <v>2.2999999999999998</v>
      </c>
      <c r="E1891" s="4">
        <v>86</v>
      </c>
      <c r="F1891" s="5">
        <v>0.5625</v>
      </c>
      <c r="G1891" s="6">
        <v>115</v>
      </c>
      <c r="H1891" s="7">
        <v>20815</v>
      </c>
      <c r="I1891" s="7">
        <f>FlightsPivot[[#This Row],[Total Fare]]*10%</f>
        <v>2081.5</v>
      </c>
      <c r="J1891" s="7">
        <f>FlightsPivot[[#This Row],[Total Fare]]+FlightsPivot[[#This Row],[10% tax ]]</f>
        <v>22896.5</v>
      </c>
      <c r="K1891" s="4">
        <v>4</v>
      </c>
      <c r="L1891" s="4">
        <v>2015</v>
      </c>
      <c r="M1891" t="str">
        <f>INDEX(RoutesPivot[DepAirport],MATCH($C1891,RoutesPivot[[RouteID]:[RouteID]],0))</f>
        <v>ORD</v>
      </c>
      <c r="N1891" t="str">
        <f>INDEX(RoutesPivot[AirportID],MATCH($C1891,RoutesPivot[[RouteID]:[RouteID]],0))</f>
        <v>MSP</v>
      </c>
      <c r="O1891">
        <f>INDEX(RoutesPivot[Distance],MATCH($C1891,RoutesPivot[[RouteID]:[RouteID]],0))</f>
        <v>300</v>
      </c>
      <c r="P1891">
        <f>INDEX(RoutesPivot[ListPrice],MATCH($C1891,RoutesPivot[[RouteID]:[RouteID]],0))</f>
        <v>115</v>
      </c>
      <c r="Q1891" t="str">
        <f>INDEX(AirportPivot[AirportName],MATCH($N1891,AirportPivot[[AirportID]:[AirportID]],0))</f>
        <v>Minneapolis-St Paul International/Wold-Chamberlain</v>
      </c>
      <c r="R1891">
        <f>INDEX(AirportPivot[Gates (number of available)],MATCH($N1891,AirportPivot[[AirportID]:[AirportID]],0))</f>
        <v>65</v>
      </c>
    </row>
    <row r="1892" spans="1:18" x14ac:dyDescent="0.25">
      <c r="A1892" s="3" t="s">
        <v>1924</v>
      </c>
      <c r="B1892" s="12">
        <v>42223</v>
      </c>
      <c r="C1892" s="4" t="s">
        <v>15</v>
      </c>
      <c r="D1892" s="4">
        <v>3</v>
      </c>
      <c r="E1892" s="4">
        <v>148</v>
      </c>
      <c r="F1892" s="5">
        <v>0.70833333333333337</v>
      </c>
      <c r="G1892" s="6">
        <v>247.5</v>
      </c>
      <c r="H1892" s="7">
        <v>45787.5</v>
      </c>
      <c r="I1892" s="7">
        <f>FlightsPivot[[#This Row],[Total Fare]]*10%</f>
        <v>4578.75</v>
      </c>
      <c r="J1892" s="7">
        <f>FlightsPivot[[#This Row],[Total Fare]]+FlightsPivot[[#This Row],[10% tax ]]</f>
        <v>50366.25</v>
      </c>
      <c r="K1892" s="4">
        <v>8</v>
      </c>
      <c r="L1892" s="4">
        <v>2015</v>
      </c>
      <c r="M1892" t="str">
        <f>INDEX(RoutesPivot[DepAirport],MATCH($C1892,RoutesPivot[[RouteID]:[RouteID]],0))</f>
        <v>ORD</v>
      </c>
      <c r="N1892" t="str">
        <f>INDEX(RoutesPivot[AirportID],MATCH($C1892,RoutesPivot[[RouteID]:[RouteID]],0))</f>
        <v>EWR</v>
      </c>
      <c r="O1892">
        <f>INDEX(RoutesPivot[Distance],MATCH($C1892,RoutesPivot[[RouteID]:[RouteID]],0))</f>
        <v>600</v>
      </c>
      <c r="P1892">
        <f>INDEX(RoutesPivot[ListPrice],MATCH($C1892,RoutesPivot[[RouteID]:[RouteID]],0))</f>
        <v>225</v>
      </c>
      <c r="Q1892" t="str">
        <f>INDEX(AirportPivot[AirportName],MATCH($N1892,AirportPivot[[AirportID]:[AirportID]],0))</f>
        <v>Newark Liberty International</v>
      </c>
      <c r="R1892">
        <f>INDEX(AirportPivot[Gates (number of available)],MATCH($N1892,AirportPivot[[AirportID]:[AirportID]],0))</f>
        <v>82</v>
      </c>
    </row>
    <row r="1893" spans="1:18" x14ac:dyDescent="0.25">
      <c r="A1893" s="3" t="s">
        <v>1925</v>
      </c>
      <c r="B1893" s="12">
        <v>41752</v>
      </c>
      <c r="C1893" s="4" t="s">
        <v>21</v>
      </c>
      <c r="D1893" s="4">
        <v>1.1000000000000001</v>
      </c>
      <c r="E1893" s="4">
        <v>102</v>
      </c>
      <c r="F1893" s="5">
        <v>0.33333333333333331</v>
      </c>
      <c r="G1893" s="6">
        <v>125</v>
      </c>
      <c r="H1893" s="7">
        <v>23125</v>
      </c>
      <c r="I1893" s="7">
        <f>FlightsPivot[[#This Row],[Total Fare]]*10%</f>
        <v>2312.5</v>
      </c>
      <c r="J1893" s="7">
        <f>FlightsPivot[[#This Row],[Total Fare]]+FlightsPivot[[#This Row],[10% tax ]]</f>
        <v>25437.5</v>
      </c>
      <c r="K1893" s="4">
        <v>4</v>
      </c>
      <c r="L1893" s="4">
        <v>2014</v>
      </c>
      <c r="M1893" t="str">
        <f>INDEX(RoutesPivot[DepAirport],MATCH($C1893,RoutesPivot[[RouteID]:[RouteID]],0))</f>
        <v>ORD</v>
      </c>
      <c r="N1893" t="str">
        <f>INDEX(RoutesPivot[AirportID],MATCH($C1893,RoutesPivot[[RouteID]:[RouteID]],0))</f>
        <v>CLT</v>
      </c>
      <c r="O1893">
        <f>INDEX(RoutesPivot[Distance],MATCH($C1893,RoutesPivot[[RouteID]:[RouteID]],0))</f>
        <v>700</v>
      </c>
      <c r="P1893">
        <f>INDEX(RoutesPivot[ListPrice],MATCH($C1893,RoutesPivot[[RouteID]:[RouteID]],0))</f>
        <v>125</v>
      </c>
      <c r="Q1893" t="str">
        <f>INDEX(AirportPivot[AirportName],MATCH($N1893,AirportPivot[[AirportID]:[AirportID]],0))</f>
        <v>Charlotte/Douglas International</v>
      </c>
      <c r="R1893">
        <f>INDEX(AirportPivot[Gates (number of available)],MATCH($N1893,AirportPivot[[AirportID]:[AirportID]],0))</f>
        <v>65</v>
      </c>
    </row>
    <row r="1894" spans="1:18" x14ac:dyDescent="0.25">
      <c r="A1894" s="3" t="s">
        <v>1926</v>
      </c>
      <c r="B1894" s="12">
        <v>41714</v>
      </c>
      <c r="C1894" s="4" t="s">
        <v>40</v>
      </c>
      <c r="D1894" s="4">
        <v>2.2000000000000002</v>
      </c>
      <c r="E1894" s="4">
        <v>150</v>
      </c>
      <c r="F1894" s="5">
        <v>0.29166666666666669</v>
      </c>
      <c r="G1894" s="6">
        <v>115</v>
      </c>
      <c r="H1894" s="7">
        <v>21275</v>
      </c>
      <c r="I1894" s="7">
        <f>FlightsPivot[[#This Row],[Total Fare]]*10%</f>
        <v>2127.5</v>
      </c>
      <c r="J1894" s="7">
        <f>FlightsPivot[[#This Row],[Total Fare]]+FlightsPivot[[#This Row],[10% tax ]]</f>
        <v>23402.5</v>
      </c>
      <c r="K1894" s="4">
        <v>3</v>
      </c>
      <c r="L1894" s="4">
        <v>2014</v>
      </c>
      <c r="M1894" t="str">
        <f>INDEX(RoutesPivot[DepAirport],MATCH($C1894,RoutesPivot[[RouteID]:[RouteID]],0))</f>
        <v>ORD</v>
      </c>
      <c r="N1894" t="str">
        <f>INDEX(RoutesPivot[AirportID],MATCH($C1894,RoutesPivot[[RouteID]:[RouteID]],0))</f>
        <v>MSP</v>
      </c>
      <c r="O1894">
        <f>INDEX(RoutesPivot[Distance],MATCH($C1894,RoutesPivot[[RouteID]:[RouteID]],0))</f>
        <v>300</v>
      </c>
      <c r="P1894">
        <f>INDEX(RoutesPivot[ListPrice],MATCH($C1894,RoutesPivot[[RouteID]:[RouteID]],0))</f>
        <v>115</v>
      </c>
      <c r="Q1894" t="str">
        <f>INDEX(AirportPivot[AirportName],MATCH($N1894,AirportPivot[[AirportID]:[AirportID]],0))</f>
        <v>Minneapolis-St Paul International/Wold-Chamberlain</v>
      </c>
      <c r="R1894">
        <f>INDEX(AirportPivot[Gates (number of available)],MATCH($N1894,AirportPivot[[AirportID]:[AirportID]],0))</f>
        <v>65</v>
      </c>
    </row>
    <row r="1895" spans="1:18" x14ac:dyDescent="0.25">
      <c r="A1895" s="3" t="s">
        <v>1927</v>
      </c>
      <c r="B1895" s="12">
        <v>42023</v>
      </c>
      <c r="C1895" s="4" t="s">
        <v>27</v>
      </c>
      <c r="D1895" s="4">
        <v>10.7</v>
      </c>
      <c r="E1895" s="4">
        <v>113</v>
      </c>
      <c r="F1895" s="5">
        <v>0.75</v>
      </c>
      <c r="G1895" s="6">
        <v>200</v>
      </c>
      <c r="H1895" s="7">
        <v>37000</v>
      </c>
      <c r="I1895" s="7">
        <f>FlightsPivot[[#This Row],[Total Fare]]*10%</f>
        <v>3700</v>
      </c>
      <c r="J1895" s="7">
        <f>FlightsPivot[[#This Row],[Total Fare]]+FlightsPivot[[#This Row],[10% tax ]]</f>
        <v>40700</v>
      </c>
      <c r="K1895" s="4">
        <v>1</v>
      </c>
      <c r="L1895" s="4">
        <v>2015</v>
      </c>
      <c r="M1895" t="str">
        <f>INDEX(RoutesPivot[DepAirport],MATCH($C1895,RoutesPivot[[RouteID]:[RouteID]],0))</f>
        <v>ORD</v>
      </c>
      <c r="N1895" t="str">
        <f>INDEX(RoutesPivot[AirportID],MATCH($C1895,RoutesPivot[[RouteID]:[RouteID]],0))</f>
        <v>ATL</v>
      </c>
      <c r="O1895">
        <f>INDEX(RoutesPivot[Distance],MATCH($C1895,RoutesPivot[[RouteID]:[RouteID]],0))</f>
        <v>510</v>
      </c>
      <c r="P1895">
        <f>INDEX(RoutesPivot[ListPrice],MATCH($C1895,RoutesPivot[[RouteID]:[RouteID]],0))</f>
        <v>200</v>
      </c>
      <c r="Q1895" t="str">
        <f>INDEX(AirportPivot[AirportName],MATCH($N1895,AirportPivot[[AirportID]:[AirportID]],0))</f>
        <v>Hartsfield-Jackson Atlanta International</v>
      </c>
      <c r="R1895">
        <f>INDEX(AirportPivot[Gates (number of available)],MATCH($N1895,AirportPivot[[AirportID]:[AirportID]],0))</f>
        <v>100</v>
      </c>
    </row>
    <row r="1896" spans="1:18" x14ac:dyDescent="0.25">
      <c r="A1896" s="3" t="s">
        <v>1928</v>
      </c>
      <c r="B1896" s="12">
        <v>42194</v>
      </c>
      <c r="C1896" s="4" t="s">
        <v>11</v>
      </c>
      <c r="D1896" s="4">
        <v>1.9</v>
      </c>
      <c r="E1896" s="4">
        <v>171</v>
      </c>
      <c r="F1896" s="5">
        <v>0.83333333333333337</v>
      </c>
      <c r="G1896" s="6">
        <v>330</v>
      </c>
      <c r="H1896" s="7">
        <v>54450</v>
      </c>
      <c r="I1896" s="7">
        <f>FlightsPivot[[#This Row],[Total Fare]]*10%</f>
        <v>5445</v>
      </c>
      <c r="J1896" s="7">
        <f>FlightsPivot[[#This Row],[Total Fare]]+FlightsPivot[[#This Row],[10% tax ]]</f>
        <v>59895</v>
      </c>
      <c r="K1896" s="4">
        <v>7</v>
      </c>
      <c r="L1896" s="4">
        <v>2015</v>
      </c>
      <c r="M1896" t="str">
        <f>INDEX(RoutesPivot[DepAirport],MATCH($C1896,RoutesPivot[[RouteID]:[RouteID]],0))</f>
        <v>ORD</v>
      </c>
      <c r="N1896" t="str">
        <f>INDEX(RoutesPivot[AirportID],MATCH($C1896,RoutesPivot[[RouteID]:[RouteID]],0))</f>
        <v>BOS</v>
      </c>
      <c r="O1896">
        <f>INDEX(RoutesPivot[Distance],MATCH($C1896,RoutesPivot[[RouteID]:[RouteID]],0))</f>
        <v>730</v>
      </c>
      <c r="P1896">
        <f>INDEX(RoutesPivot[ListPrice],MATCH($C1896,RoutesPivot[[RouteID]:[RouteID]],0))</f>
        <v>300</v>
      </c>
      <c r="Q1896" t="str">
        <f>INDEX(AirportPivot[AirportName],MATCH($N1896,AirportPivot[[AirportID]:[AirportID]],0))</f>
        <v>General Edward Lawrence Logan International</v>
      </c>
      <c r="R1896">
        <f>INDEX(AirportPivot[Gates (number of available)],MATCH($N1896,AirportPivot[[AirportID]:[AirportID]],0))</f>
        <v>63</v>
      </c>
    </row>
    <row r="1897" spans="1:18" x14ac:dyDescent="0.25">
      <c r="A1897" s="3" t="s">
        <v>1929</v>
      </c>
      <c r="B1897" s="12">
        <v>41917</v>
      </c>
      <c r="C1897" s="4" t="s">
        <v>50</v>
      </c>
      <c r="D1897" s="4">
        <v>3</v>
      </c>
      <c r="E1897" s="4">
        <v>185</v>
      </c>
      <c r="F1897" s="5">
        <v>0.79166666666666663</v>
      </c>
      <c r="G1897" s="6">
        <v>275</v>
      </c>
      <c r="H1897" s="7">
        <v>45375</v>
      </c>
      <c r="I1897" s="7">
        <f>FlightsPivot[[#This Row],[Total Fare]]*10%</f>
        <v>4537.5</v>
      </c>
      <c r="J1897" s="7">
        <f>FlightsPivot[[#This Row],[Total Fare]]+FlightsPivot[[#This Row],[10% tax ]]</f>
        <v>49912.5</v>
      </c>
      <c r="K1897" s="4">
        <v>10</v>
      </c>
      <c r="L1897" s="4">
        <v>2014</v>
      </c>
      <c r="M1897" t="str">
        <f>INDEX(RoutesPivot[DepAirport],MATCH($C1897,RoutesPivot[[RouteID]:[RouteID]],0))</f>
        <v>ORD</v>
      </c>
      <c r="N1897" t="str">
        <f>INDEX(RoutesPivot[AirportID],MATCH($C1897,RoutesPivot[[RouteID]:[RouteID]],0))</f>
        <v>LGA</v>
      </c>
      <c r="O1897">
        <f>INDEX(RoutesPivot[Distance],MATCH($C1897,RoutesPivot[[RouteID]:[RouteID]],0))</f>
        <v>610</v>
      </c>
      <c r="P1897">
        <f>INDEX(RoutesPivot[ListPrice],MATCH($C1897,RoutesPivot[[RouteID]:[RouteID]],0))</f>
        <v>275</v>
      </c>
      <c r="Q1897" t="str">
        <f>INDEX(AirportPivot[AirportName],MATCH($N1897,AirportPivot[[AirportID]:[AirportID]],0))</f>
        <v>Laguardia</v>
      </c>
      <c r="R1897">
        <f>INDEX(AirportPivot[Gates (number of available)],MATCH($N1897,AirportPivot[[AirportID]:[AirportID]],0))</f>
        <v>66</v>
      </c>
    </row>
    <row r="1898" spans="1:18" x14ac:dyDescent="0.25">
      <c r="A1898" s="3" t="s">
        <v>1930</v>
      </c>
      <c r="B1898" s="12">
        <v>41815</v>
      </c>
      <c r="C1898" s="4" t="s">
        <v>30</v>
      </c>
      <c r="D1898" s="4">
        <v>1.8</v>
      </c>
      <c r="E1898" s="4">
        <v>12</v>
      </c>
      <c r="F1898" s="5">
        <v>0.35416666666666669</v>
      </c>
      <c r="G1898" s="6">
        <v>275</v>
      </c>
      <c r="H1898" s="7">
        <v>50875</v>
      </c>
      <c r="I1898" s="7">
        <f>FlightsPivot[[#This Row],[Total Fare]]*10%</f>
        <v>5087.5</v>
      </c>
      <c r="J1898" s="7">
        <f>FlightsPivot[[#This Row],[Total Fare]]+FlightsPivot[[#This Row],[10% tax ]]</f>
        <v>55962.5</v>
      </c>
      <c r="K1898" s="4">
        <v>6</v>
      </c>
      <c r="L1898" s="4">
        <v>2014</v>
      </c>
      <c r="M1898" t="str">
        <f>INDEX(RoutesPivot[DepAirport],MATCH($C1898,RoutesPivot[[RouteID]:[RouteID]],0))</f>
        <v>ORD</v>
      </c>
      <c r="N1898" t="str">
        <f>INDEX(RoutesPivot[AirportID],MATCH($C1898,RoutesPivot[[RouteID]:[RouteID]],0))</f>
        <v>MCO</v>
      </c>
      <c r="O1898">
        <f>INDEX(RoutesPivot[Distance],MATCH($C1898,RoutesPivot[[RouteID]:[RouteID]],0))</f>
        <v>850</v>
      </c>
      <c r="P1898">
        <f>INDEX(RoutesPivot[ListPrice],MATCH($C1898,RoutesPivot[[RouteID]:[RouteID]],0))</f>
        <v>250</v>
      </c>
      <c r="Q1898" t="str">
        <f>INDEX(AirportPivot[AirportName],MATCH($N1898,AirportPivot[[AirportID]:[AirportID]],0))</f>
        <v>Orlando International</v>
      </c>
      <c r="R1898">
        <f>INDEX(AirportPivot[Gates (number of available)],MATCH($N1898,AirportPivot[[AirportID]:[AirportID]],0))</f>
        <v>67</v>
      </c>
    </row>
    <row r="1899" spans="1:18" x14ac:dyDescent="0.25">
      <c r="A1899" s="3" t="s">
        <v>1931</v>
      </c>
      <c r="B1899" s="12">
        <v>41734</v>
      </c>
      <c r="C1899" s="4" t="s">
        <v>33</v>
      </c>
      <c r="D1899" s="4">
        <v>1.7</v>
      </c>
      <c r="E1899" s="4">
        <v>119</v>
      </c>
      <c r="F1899" s="5">
        <v>0.79166666666666663</v>
      </c>
      <c r="G1899" s="6">
        <v>375</v>
      </c>
      <c r="H1899" s="7">
        <v>69375</v>
      </c>
      <c r="I1899" s="7">
        <f>FlightsPivot[[#This Row],[Total Fare]]*10%</f>
        <v>6937.5</v>
      </c>
      <c r="J1899" s="7">
        <f>FlightsPivot[[#This Row],[Total Fare]]+FlightsPivot[[#This Row],[10% tax ]]</f>
        <v>76312.5</v>
      </c>
      <c r="K1899" s="4">
        <v>4</v>
      </c>
      <c r="L1899" s="4">
        <v>2014</v>
      </c>
      <c r="M1899" t="str">
        <f>INDEX(RoutesPivot[DepAirport],MATCH($C1899,RoutesPivot[[RouteID]:[RouteID]],0))</f>
        <v>ORD</v>
      </c>
      <c r="N1899" t="str">
        <f>INDEX(RoutesPivot[AirportID],MATCH($C1899,RoutesPivot[[RouteID]:[RouteID]],0))</f>
        <v>SFO</v>
      </c>
      <c r="O1899">
        <f>INDEX(RoutesPivot[Distance],MATCH($C1899,RoutesPivot[[RouteID]:[RouteID]],0))</f>
        <v>1600</v>
      </c>
      <c r="P1899">
        <f>INDEX(RoutesPivot[ListPrice],MATCH($C1899,RoutesPivot[[RouteID]:[RouteID]],0))</f>
        <v>375</v>
      </c>
      <c r="Q1899" t="str">
        <f>INDEX(AirportPivot[AirportName],MATCH($N1899,AirportPivot[[AirportID]:[AirportID]],0))</f>
        <v>San Francisco International</v>
      </c>
      <c r="R1899">
        <f>INDEX(AirportPivot[Gates (number of available)],MATCH($N1899,AirportPivot[[AirportID]:[AirportID]],0))</f>
        <v>70</v>
      </c>
    </row>
    <row r="1900" spans="1:18" x14ac:dyDescent="0.25">
      <c r="A1900" s="3" t="s">
        <v>1932</v>
      </c>
      <c r="B1900" s="12">
        <v>41813</v>
      </c>
      <c r="C1900" s="4" t="s">
        <v>13</v>
      </c>
      <c r="D1900" s="4">
        <v>3.1</v>
      </c>
      <c r="E1900" s="4">
        <v>27</v>
      </c>
      <c r="F1900" s="5">
        <v>0.375</v>
      </c>
      <c r="G1900" s="6">
        <v>275</v>
      </c>
      <c r="H1900" s="7">
        <v>50875</v>
      </c>
      <c r="I1900" s="7">
        <f>FlightsPivot[[#This Row],[Total Fare]]*10%</f>
        <v>5087.5</v>
      </c>
      <c r="J1900" s="7">
        <f>FlightsPivot[[#This Row],[Total Fare]]+FlightsPivot[[#This Row],[10% tax ]]</f>
        <v>55962.5</v>
      </c>
      <c r="K1900" s="4">
        <v>6</v>
      </c>
      <c r="L1900" s="4">
        <v>2014</v>
      </c>
      <c r="M1900" t="str">
        <f>INDEX(RoutesPivot[DepAirport],MATCH($C1900,RoutesPivot[[RouteID]:[RouteID]],0))</f>
        <v>ORD</v>
      </c>
      <c r="N1900" t="str">
        <f>INDEX(RoutesPivot[AirportID],MATCH($C1900,RoutesPivot[[RouteID]:[RouteID]],0))</f>
        <v>JFK</v>
      </c>
      <c r="O1900">
        <f>INDEX(RoutesPivot[Distance],MATCH($C1900,RoutesPivot[[RouteID]:[RouteID]],0))</f>
        <v>619</v>
      </c>
      <c r="P1900">
        <f>INDEX(RoutesPivot[ListPrice],MATCH($C1900,RoutesPivot[[RouteID]:[RouteID]],0))</f>
        <v>250</v>
      </c>
      <c r="Q1900" t="str">
        <f>INDEX(AirportPivot[AirportName],MATCH($N1900,AirportPivot[[AirportID]:[AirportID]],0))</f>
        <v>John F Kennedy International</v>
      </c>
      <c r="R1900">
        <f>INDEX(AirportPivot[Gates (number of available)],MATCH($N1900,AirportPivot[[AirportID]:[AirportID]],0))</f>
        <v>120</v>
      </c>
    </row>
    <row r="1901" spans="1:18" x14ac:dyDescent="0.25">
      <c r="A1901" s="3" t="s">
        <v>1933</v>
      </c>
      <c r="B1901" s="12">
        <v>42092</v>
      </c>
      <c r="C1901" s="4" t="s">
        <v>25</v>
      </c>
      <c r="D1901" s="4">
        <v>1.4</v>
      </c>
      <c r="E1901" s="4">
        <v>75</v>
      </c>
      <c r="F1901" s="5">
        <v>0.75</v>
      </c>
      <c r="G1901" s="6">
        <v>200</v>
      </c>
      <c r="H1901" s="7">
        <v>36200</v>
      </c>
      <c r="I1901" s="7">
        <f>FlightsPivot[[#This Row],[Total Fare]]*10%</f>
        <v>3620</v>
      </c>
      <c r="J1901" s="7">
        <f>FlightsPivot[[#This Row],[Total Fare]]+FlightsPivot[[#This Row],[10% tax ]]</f>
        <v>39820</v>
      </c>
      <c r="K1901" s="4">
        <v>3</v>
      </c>
      <c r="L1901" s="4">
        <v>2015</v>
      </c>
      <c r="M1901" t="str">
        <f>INDEX(RoutesPivot[DepAirport],MATCH($C1901,RoutesPivot[[RouteID]:[RouteID]],0))</f>
        <v>ORD</v>
      </c>
      <c r="N1901" t="str">
        <f>INDEX(RoutesPivot[AirportID],MATCH($C1901,RoutesPivot[[RouteID]:[RouteID]],0))</f>
        <v>DFW</v>
      </c>
      <c r="O1901">
        <f>INDEX(RoutesPivot[Distance],MATCH($C1901,RoutesPivot[[RouteID]:[RouteID]],0))</f>
        <v>700</v>
      </c>
      <c r="P1901">
        <f>INDEX(RoutesPivot[ListPrice],MATCH($C1901,RoutesPivot[[RouteID]:[RouteID]],0))</f>
        <v>200</v>
      </c>
      <c r="Q1901" t="str">
        <f>INDEX(AirportPivot[AirportName],MATCH($N1901,AirportPivot[[AirportID]:[AirportID]],0))</f>
        <v>Dallas/Fort Worth International</v>
      </c>
      <c r="R1901">
        <f>INDEX(AirportPivot[Gates (number of available)],MATCH($N1901,AirportPivot[[AirportID]:[AirportID]],0))</f>
        <v>130</v>
      </c>
    </row>
    <row r="1902" spans="1:18" x14ac:dyDescent="0.25">
      <c r="A1902" s="3" t="s">
        <v>1934</v>
      </c>
      <c r="B1902" s="12">
        <v>42053</v>
      </c>
      <c r="C1902" s="4" t="s">
        <v>23</v>
      </c>
      <c r="D1902" s="4">
        <v>2</v>
      </c>
      <c r="E1902" s="4">
        <v>144</v>
      </c>
      <c r="F1902" s="5">
        <v>0.79166666666666663</v>
      </c>
      <c r="G1902" s="6">
        <v>300</v>
      </c>
      <c r="H1902" s="7">
        <v>55500</v>
      </c>
      <c r="I1902" s="7">
        <f>FlightsPivot[[#This Row],[Total Fare]]*10%</f>
        <v>5550</v>
      </c>
      <c r="J1902" s="7">
        <f>FlightsPivot[[#This Row],[Total Fare]]+FlightsPivot[[#This Row],[10% tax ]]</f>
        <v>61050</v>
      </c>
      <c r="K1902" s="4">
        <v>2</v>
      </c>
      <c r="L1902" s="4">
        <v>2015</v>
      </c>
      <c r="M1902" t="str">
        <f>INDEX(RoutesPivot[DepAirport],MATCH($C1902,RoutesPivot[[RouteID]:[RouteID]],0))</f>
        <v>ORD</v>
      </c>
      <c r="N1902" t="str">
        <f>INDEX(RoutesPivot[AirportID],MATCH($C1902,RoutesPivot[[RouteID]:[RouteID]],0))</f>
        <v>DEN</v>
      </c>
      <c r="O1902">
        <f>INDEX(RoutesPivot[Distance],MATCH($C1902,RoutesPivot[[RouteID]:[RouteID]],0))</f>
        <v>800</v>
      </c>
      <c r="P1902">
        <f>INDEX(RoutesPivot[ListPrice],MATCH($C1902,RoutesPivot[[RouteID]:[RouteID]],0))</f>
        <v>300</v>
      </c>
      <c r="Q1902" t="str">
        <f>INDEX(AirportPivot[AirportName],MATCH($N1902,AirportPivot[[AirportID]:[AirportID]],0))</f>
        <v>Denver International</v>
      </c>
      <c r="R1902">
        <f>INDEX(AirportPivot[Gates (number of available)],MATCH($N1902,AirportPivot[[AirportID]:[AirportID]],0))</f>
        <v>75</v>
      </c>
    </row>
    <row r="1903" spans="1:18" x14ac:dyDescent="0.25">
      <c r="A1903" s="3" t="s">
        <v>1935</v>
      </c>
      <c r="B1903" s="12">
        <v>42337</v>
      </c>
      <c r="C1903" s="4" t="s">
        <v>70</v>
      </c>
      <c r="D1903" s="4">
        <v>3.3</v>
      </c>
      <c r="E1903" s="4">
        <v>70</v>
      </c>
      <c r="F1903" s="5">
        <v>0.375</v>
      </c>
      <c r="G1903" s="6">
        <v>412.5</v>
      </c>
      <c r="H1903" s="7">
        <v>74662.5</v>
      </c>
      <c r="I1903" s="7">
        <f>FlightsPivot[[#This Row],[Total Fare]]*10%</f>
        <v>7466.25</v>
      </c>
      <c r="J1903" s="7">
        <f>FlightsPivot[[#This Row],[Total Fare]]+FlightsPivot[[#This Row],[10% tax ]]</f>
        <v>82128.75</v>
      </c>
      <c r="K1903" s="4">
        <v>11</v>
      </c>
      <c r="L1903" s="4">
        <v>2015</v>
      </c>
      <c r="M1903" t="str">
        <f>INDEX(RoutesPivot[DepAirport],MATCH($C1903,RoutesPivot[[RouteID]:[RouteID]],0))</f>
        <v>ORD</v>
      </c>
      <c r="N1903" t="str">
        <f>INDEX(RoutesPivot[AirportID],MATCH($C1903,RoutesPivot[[RouteID]:[RouteID]],0))</f>
        <v>LAS</v>
      </c>
      <c r="O1903">
        <f>INDEX(RoutesPivot[Distance],MATCH($C1903,RoutesPivot[[RouteID]:[RouteID]],0))</f>
        <v>1100</v>
      </c>
      <c r="P1903">
        <f>INDEX(RoutesPivot[ListPrice],MATCH($C1903,RoutesPivot[[RouteID]:[RouteID]],0))</f>
        <v>275</v>
      </c>
      <c r="Q1903" t="str">
        <f>INDEX(AirportPivot[AirportName],MATCH($N1903,AirportPivot[[AirportID]:[AirportID]],0))</f>
        <v>McCarran International</v>
      </c>
      <c r="R1903">
        <f>INDEX(AirportPivot[Gates (number of available)],MATCH($N1903,AirportPivot[[AirportID]:[AirportID]],0))</f>
        <v>68</v>
      </c>
    </row>
    <row r="1904" spans="1:18" x14ac:dyDescent="0.25">
      <c r="A1904" s="3" t="s">
        <v>1936</v>
      </c>
      <c r="B1904" s="12">
        <v>42088</v>
      </c>
      <c r="C1904" s="4" t="s">
        <v>37</v>
      </c>
      <c r="D1904" s="4">
        <v>1.7</v>
      </c>
      <c r="E1904" s="4">
        <v>80</v>
      </c>
      <c r="F1904" s="5">
        <v>0.375</v>
      </c>
      <c r="G1904" s="6">
        <v>350</v>
      </c>
      <c r="H1904" s="7">
        <v>63350</v>
      </c>
      <c r="I1904" s="7">
        <f>FlightsPivot[[#This Row],[Total Fare]]*10%</f>
        <v>6335</v>
      </c>
      <c r="J1904" s="7">
        <f>FlightsPivot[[#This Row],[Total Fare]]+FlightsPivot[[#This Row],[10% tax ]]</f>
        <v>69685</v>
      </c>
      <c r="K1904" s="4">
        <v>3</v>
      </c>
      <c r="L1904" s="4">
        <v>2015</v>
      </c>
      <c r="M1904" t="str">
        <f>INDEX(RoutesPivot[DepAirport],MATCH($C1904,RoutesPivot[[RouteID]:[RouteID]],0))</f>
        <v>ORD</v>
      </c>
      <c r="N1904" t="str">
        <f>INDEX(RoutesPivot[AirportID],MATCH($C1904,RoutesPivot[[RouteID]:[RouteID]],0))</f>
        <v>SEA</v>
      </c>
      <c r="O1904">
        <f>INDEX(RoutesPivot[Distance],MATCH($C1904,RoutesPivot[[RouteID]:[RouteID]],0))</f>
        <v>1500</v>
      </c>
      <c r="P1904">
        <f>INDEX(RoutesPivot[ListPrice],MATCH($C1904,RoutesPivot[[RouteID]:[RouteID]],0))</f>
        <v>350</v>
      </c>
      <c r="Q1904" t="str">
        <f>INDEX(AirportPivot[AirportName],MATCH($N1904,AirportPivot[[AirportID]:[AirportID]],0))</f>
        <v>Seattle-Tacoma International</v>
      </c>
      <c r="R1904">
        <f>INDEX(AirportPivot[Gates (number of available)],MATCH($N1904,AirportPivot[[AirportID]:[AirportID]],0))</f>
        <v>58</v>
      </c>
    </row>
    <row r="1905" spans="1:18" x14ac:dyDescent="0.25">
      <c r="A1905" s="3" t="s">
        <v>1937</v>
      </c>
      <c r="B1905" s="12">
        <v>41999</v>
      </c>
      <c r="C1905" s="4" t="s">
        <v>15</v>
      </c>
      <c r="D1905" s="4">
        <v>6.1</v>
      </c>
      <c r="E1905" s="4">
        <v>111</v>
      </c>
      <c r="F1905" s="5">
        <v>0.72916666666666663</v>
      </c>
      <c r="G1905" s="6">
        <v>315</v>
      </c>
      <c r="H1905" s="7">
        <v>58275</v>
      </c>
      <c r="I1905" s="7">
        <f>FlightsPivot[[#This Row],[Total Fare]]*10%</f>
        <v>5827.5</v>
      </c>
      <c r="J1905" s="7">
        <f>FlightsPivot[[#This Row],[Total Fare]]+FlightsPivot[[#This Row],[10% tax ]]</f>
        <v>64102.5</v>
      </c>
      <c r="K1905" s="4">
        <v>12</v>
      </c>
      <c r="L1905" s="4">
        <v>2014</v>
      </c>
      <c r="M1905" t="str">
        <f>INDEX(RoutesPivot[DepAirport],MATCH($C1905,RoutesPivot[[RouteID]:[RouteID]],0))</f>
        <v>ORD</v>
      </c>
      <c r="N1905" t="str">
        <f>INDEX(RoutesPivot[AirportID],MATCH($C1905,RoutesPivot[[RouteID]:[RouteID]],0))</f>
        <v>EWR</v>
      </c>
      <c r="O1905">
        <f>INDEX(RoutesPivot[Distance],MATCH($C1905,RoutesPivot[[RouteID]:[RouteID]],0))</f>
        <v>600</v>
      </c>
      <c r="P1905">
        <f>INDEX(RoutesPivot[ListPrice],MATCH($C1905,RoutesPivot[[RouteID]:[RouteID]],0))</f>
        <v>225</v>
      </c>
      <c r="Q1905" t="str">
        <f>INDEX(AirportPivot[AirportName],MATCH($N1905,AirportPivot[[AirportID]:[AirportID]],0))</f>
        <v>Newark Liberty International</v>
      </c>
      <c r="R1905">
        <f>INDEX(AirportPivot[Gates (number of available)],MATCH($N1905,AirportPivot[[AirportID]:[AirportID]],0))</f>
        <v>82</v>
      </c>
    </row>
    <row r="1906" spans="1:18" x14ac:dyDescent="0.25">
      <c r="A1906" s="3" t="s">
        <v>1938</v>
      </c>
      <c r="B1906" s="12">
        <v>42279</v>
      </c>
      <c r="C1906" s="4" t="s">
        <v>13</v>
      </c>
      <c r="D1906" s="4">
        <v>0.1</v>
      </c>
      <c r="E1906" s="4">
        <v>31</v>
      </c>
      <c r="F1906" s="5">
        <v>0.6875</v>
      </c>
      <c r="G1906" s="6">
        <v>250</v>
      </c>
      <c r="H1906" s="7">
        <v>46250</v>
      </c>
      <c r="I1906" s="7">
        <f>FlightsPivot[[#This Row],[Total Fare]]*10%</f>
        <v>4625</v>
      </c>
      <c r="J1906" s="7">
        <f>FlightsPivot[[#This Row],[Total Fare]]+FlightsPivot[[#This Row],[10% tax ]]</f>
        <v>50875</v>
      </c>
      <c r="K1906" s="4">
        <v>10</v>
      </c>
      <c r="L1906" s="4">
        <v>2015</v>
      </c>
      <c r="M1906" t="str">
        <f>INDEX(RoutesPivot[DepAirport],MATCH($C1906,RoutesPivot[[RouteID]:[RouteID]],0))</f>
        <v>ORD</v>
      </c>
      <c r="N1906" t="str">
        <f>INDEX(RoutesPivot[AirportID],MATCH($C1906,RoutesPivot[[RouteID]:[RouteID]],0))</f>
        <v>JFK</v>
      </c>
      <c r="O1906">
        <f>INDEX(RoutesPivot[Distance],MATCH($C1906,RoutesPivot[[RouteID]:[RouteID]],0))</f>
        <v>619</v>
      </c>
      <c r="P1906">
        <f>INDEX(RoutesPivot[ListPrice],MATCH($C1906,RoutesPivot[[RouteID]:[RouteID]],0))</f>
        <v>250</v>
      </c>
      <c r="Q1906" t="str">
        <f>INDEX(AirportPivot[AirportName],MATCH($N1906,AirportPivot[[AirportID]:[AirportID]],0))</f>
        <v>John F Kennedy International</v>
      </c>
      <c r="R1906">
        <f>INDEX(AirportPivot[Gates (number of available)],MATCH($N1906,AirportPivot[[AirportID]:[AirportID]],0))</f>
        <v>120</v>
      </c>
    </row>
    <row r="1907" spans="1:18" x14ac:dyDescent="0.25">
      <c r="A1907" s="3" t="s">
        <v>1939</v>
      </c>
      <c r="B1907" s="12">
        <v>42103</v>
      </c>
      <c r="C1907" s="4" t="s">
        <v>50</v>
      </c>
      <c r="D1907" s="4">
        <v>1.3</v>
      </c>
      <c r="E1907" s="4">
        <v>79</v>
      </c>
      <c r="F1907" s="5">
        <v>0.79166666666666663</v>
      </c>
      <c r="G1907" s="6">
        <v>275</v>
      </c>
      <c r="H1907" s="7">
        <v>49775</v>
      </c>
      <c r="I1907" s="7">
        <f>FlightsPivot[[#This Row],[Total Fare]]*10%</f>
        <v>4977.5</v>
      </c>
      <c r="J1907" s="7">
        <f>FlightsPivot[[#This Row],[Total Fare]]+FlightsPivot[[#This Row],[10% tax ]]</f>
        <v>54752.5</v>
      </c>
      <c r="K1907" s="4">
        <v>4</v>
      </c>
      <c r="L1907" s="4">
        <v>2015</v>
      </c>
      <c r="M1907" t="str">
        <f>INDEX(RoutesPivot[DepAirport],MATCH($C1907,RoutesPivot[[RouteID]:[RouteID]],0))</f>
        <v>ORD</v>
      </c>
      <c r="N1907" t="str">
        <f>INDEX(RoutesPivot[AirportID],MATCH($C1907,RoutesPivot[[RouteID]:[RouteID]],0))</f>
        <v>LGA</v>
      </c>
      <c r="O1907">
        <f>INDEX(RoutesPivot[Distance],MATCH($C1907,RoutesPivot[[RouteID]:[RouteID]],0))</f>
        <v>610</v>
      </c>
      <c r="P1907">
        <f>INDEX(RoutesPivot[ListPrice],MATCH($C1907,RoutesPivot[[RouteID]:[RouteID]],0))</f>
        <v>275</v>
      </c>
      <c r="Q1907" t="str">
        <f>INDEX(AirportPivot[AirportName],MATCH($N1907,AirportPivot[[AirportID]:[AirportID]],0))</f>
        <v>Laguardia</v>
      </c>
      <c r="R1907">
        <f>INDEX(AirportPivot[Gates (number of available)],MATCH($N1907,AirportPivot[[AirportID]:[AirportID]],0))</f>
        <v>66</v>
      </c>
    </row>
    <row r="1908" spans="1:18" x14ac:dyDescent="0.25">
      <c r="A1908" s="3" t="s">
        <v>1940</v>
      </c>
      <c r="B1908" s="12">
        <v>41793</v>
      </c>
      <c r="C1908" s="4" t="s">
        <v>40</v>
      </c>
      <c r="D1908" s="4">
        <v>2.6</v>
      </c>
      <c r="E1908" s="4">
        <v>27</v>
      </c>
      <c r="F1908" s="5">
        <v>0.45833333333333331</v>
      </c>
      <c r="G1908" s="6">
        <v>126.5</v>
      </c>
      <c r="H1908" s="7">
        <v>23402.5</v>
      </c>
      <c r="I1908" s="7">
        <f>FlightsPivot[[#This Row],[Total Fare]]*10%</f>
        <v>2340.25</v>
      </c>
      <c r="J1908" s="7">
        <f>FlightsPivot[[#This Row],[Total Fare]]+FlightsPivot[[#This Row],[10% tax ]]</f>
        <v>25742.75</v>
      </c>
      <c r="K1908" s="4">
        <v>6</v>
      </c>
      <c r="L1908" s="4">
        <v>2014</v>
      </c>
      <c r="M1908" t="str">
        <f>INDEX(RoutesPivot[DepAirport],MATCH($C1908,RoutesPivot[[RouteID]:[RouteID]],0))</f>
        <v>ORD</v>
      </c>
      <c r="N1908" t="str">
        <f>INDEX(RoutesPivot[AirportID],MATCH($C1908,RoutesPivot[[RouteID]:[RouteID]],0))</f>
        <v>MSP</v>
      </c>
      <c r="O1908">
        <f>INDEX(RoutesPivot[Distance],MATCH($C1908,RoutesPivot[[RouteID]:[RouteID]],0))</f>
        <v>300</v>
      </c>
      <c r="P1908">
        <f>INDEX(RoutesPivot[ListPrice],MATCH($C1908,RoutesPivot[[RouteID]:[RouteID]],0))</f>
        <v>115</v>
      </c>
      <c r="Q1908" t="str">
        <f>INDEX(AirportPivot[AirportName],MATCH($N1908,AirportPivot[[AirportID]:[AirportID]],0))</f>
        <v>Minneapolis-St Paul International/Wold-Chamberlain</v>
      </c>
      <c r="R1908">
        <f>INDEX(AirportPivot[Gates (number of available)],MATCH($N1908,AirportPivot[[AirportID]:[AirportID]],0))</f>
        <v>65</v>
      </c>
    </row>
    <row r="1909" spans="1:18" x14ac:dyDescent="0.25">
      <c r="A1909" s="3" t="s">
        <v>1941</v>
      </c>
      <c r="B1909" s="12">
        <v>41879</v>
      </c>
      <c r="C1909" s="4" t="s">
        <v>13</v>
      </c>
      <c r="D1909" s="4">
        <v>2.9</v>
      </c>
      <c r="E1909" s="4">
        <v>51</v>
      </c>
      <c r="F1909" s="5">
        <v>0.70833333333333337</v>
      </c>
      <c r="G1909" s="6">
        <v>275</v>
      </c>
      <c r="H1909" s="7">
        <v>45375</v>
      </c>
      <c r="I1909" s="7">
        <f>FlightsPivot[[#This Row],[Total Fare]]*10%</f>
        <v>4537.5</v>
      </c>
      <c r="J1909" s="7">
        <f>FlightsPivot[[#This Row],[Total Fare]]+FlightsPivot[[#This Row],[10% tax ]]</f>
        <v>49912.5</v>
      </c>
      <c r="K1909" s="4">
        <v>8</v>
      </c>
      <c r="L1909" s="4">
        <v>2014</v>
      </c>
      <c r="M1909" t="str">
        <f>INDEX(RoutesPivot[DepAirport],MATCH($C1909,RoutesPivot[[RouteID]:[RouteID]],0))</f>
        <v>ORD</v>
      </c>
      <c r="N1909" t="str">
        <f>INDEX(RoutesPivot[AirportID],MATCH($C1909,RoutesPivot[[RouteID]:[RouteID]],0))</f>
        <v>JFK</v>
      </c>
      <c r="O1909">
        <f>INDEX(RoutesPivot[Distance],MATCH($C1909,RoutesPivot[[RouteID]:[RouteID]],0))</f>
        <v>619</v>
      </c>
      <c r="P1909">
        <f>INDEX(RoutesPivot[ListPrice],MATCH($C1909,RoutesPivot[[RouteID]:[RouteID]],0))</f>
        <v>250</v>
      </c>
      <c r="Q1909" t="str">
        <f>INDEX(AirportPivot[AirportName],MATCH($N1909,AirportPivot[[AirportID]:[AirportID]],0))</f>
        <v>John F Kennedy International</v>
      </c>
      <c r="R1909">
        <f>INDEX(AirportPivot[Gates (number of available)],MATCH($N1909,AirportPivot[[AirportID]:[AirportID]],0))</f>
        <v>120</v>
      </c>
    </row>
    <row r="1910" spans="1:18" x14ac:dyDescent="0.25">
      <c r="A1910" s="3" t="s">
        <v>1942</v>
      </c>
      <c r="B1910" s="12">
        <v>41987</v>
      </c>
      <c r="C1910" s="4" t="s">
        <v>15</v>
      </c>
      <c r="D1910" s="4">
        <v>0.7</v>
      </c>
      <c r="E1910" s="4">
        <v>37</v>
      </c>
      <c r="F1910" s="5">
        <v>0.625</v>
      </c>
      <c r="G1910" s="6">
        <v>225</v>
      </c>
      <c r="H1910" s="7">
        <v>37125</v>
      </c>
      <c r="I1910" s="7">
        <f>FlightsPivot[[#This Row],[Total Fare]]*10%</f>
        <v>3712.5</v>
      </c>
      <c r="J1910" s="7">
        <f>FlightsPivot[[#This Row],[Total Fare]]+FlightsPivot[[#This Row],[10% tax ]]</f>
        <v>40837.5</v>
      </c>
      <c r="K1910" s="4">
        <v>12</v>
      </c>
      <c r="L1910" s="4">
        <v>2014</v>
      </c>
      <c r="M1910" t="str">
        <f>INDEX(RoutesPivot[DepAirport],MATCH($C1910,RoutesPivot[[RouteID]:[RouteID]],0))</f>
        <v>ORD</v>
      </c>
      <c r="N1910" t="str">
        <f>INDEX(RoutesPivot[AirportID],MATCH($C1910,RoutesPivot[[RouteID]:[RouteID]],0))</f>
        <v>EWR</v>
      </c>
      <c r="O1910">
        <f>INDEX(RoutesPivot[Distance],MATCH($C1910,RoutesPivot[[RouteID]:[RouteID]],0))</f>
        <v>600</v>
      </c>
      <c r="P1910">
        <f>INDEX(RoutesPivot[ListPrice],MATCH($C1910,RoutesPivot[[RouteID]:[RouteID]],0))</f>
        <v>225</v>
      </c>
      <c r="Q1910" t="str">
        <f>INDEX(AirportPivot[AirportName],MATCH($N1910,AirportPivot[[AirportID]:[AirportID]],0))</f>
        <v>Newark Liberty International</v>
      </c>
      <c r="R1910">
        <f>INDEX(AirportPivot[Gates (number of available)],MATCH($N1910,AirportPivot[[AirportID]:[AirportID]],0))</f>
        <v>82</v>
      </c>
    </row>
    <row r="1911" spans="1:18" x14ac:dyDescent="0.25">
      <c r="A1911" s="3" t="s">
        <v>1943</v>
      </c>
      <c r="B1911" s="12">
        <v>42243</v>
      </c>
      <c r="C1911" s="4" t="s">
        <v>33</v>
      </c>
      <c r="D1911" s="4">
        <v>1.6</v>
      </c>
      <c r="E1911" s="4">
        <v>199</v>
      </c>
      <c r="F1911" s="5">
        <v>0.83333333333333337</v>
      </c>
      <c r="G1911" s="6">
        <v>412.5</v>
      </c>
      <c r="H1911" s="7">
        <v>68062.5</v>
      </c>
      <c r="I1911" s="7">
        <f>FlightsPivot[[#This Row],[Total Fare]]*10%</f>
        <v>6806.25</v>
      </c>
      <c r="J1911" s="7">
        <f>FlightsPivot[[#This Row],[Total Fare]]+FlightsPivot[[#This Row],[10% tax ]]</f>
        <v>74868.75</v>
      </c>
      <c r="K1911" s="4">
        <v>8</v>
      </c>
      <c r="L1911" s="4">
        <v>2015</v>
      </c>
      <c r="M1911" t="str">
        <f>INDEX(RoutesPivot[DepAirport],MATCH($C1911,RoutesPivot[[RouteID]:[RouteID]],0))</f>
        <v>ORD</v>
      </c>
      <c r="N1911" t="str">
        <f>INDEX(RoutesPivot[AirportID],MATCH($C1911,RoutesPivot[[RouteID]:[RouteID]],0))</f>
        <v>SFO</v>
      </c>
      <c r="O1911">
        <f>INDEX(RoutesPivot[Distance],MATCH($C1911,RoutesPivot[[RouteID]:[RouteID]],0))</f>
        <v>1600</v>
      </c>
      <c r="P1911">
        <f>INDEX(RoutesPivot[ListPrice],MATCH($C1911,RoutesPivot[[RouteID]:[RouteID]],0))</f>
        <v>375</v>
      </c>
      <c r="Q1911" t="str">
        <f>INDEX(AirportPivot[AirportName],MATCH($N1911,AirportPivot[[AirportID]:[AirportID]],0))</f>
        <v>San Francisco International</v>
      </c>
      <c r="R1911">
        <f>INDEX(AirportPivot[Gates (number of available)],MATCH($N1911,AirportPivot[[AirportID]:[AirportID]],0))</f>
        <v>70</v>
      </c>
    </row>
    <row r="1912" spans="1:18" x14ac:dyDescent="0.25">
      <c r="A1912" s="3" t="s">
        <v>1944</v>
      </c>
      <c r="B1912" s="12">
        <v>41852</v>
      </c>
      <c r="C1912" s="4" t="s">
        <v>40</v>
      </c>
      <c r="D1912" s="4">
        <v>2.6</v>
      </c>
      <c r="E1912" s="4">
        <v>143</v>
      </c>
      <c r="F1912" s="5">
        <v>0.41666666666666669</v>
      </c>
      <c r="G1912" s="6">
        <v>126.5</v>
      </c>
      <c r="H1912" s="7">
        <v>23402.5</v>
      </c>
      <c r="I1912" s="7">
        <f>FlightsPivot[[#This Row],[Total Fare]]*10%</f>
        <v>2340.25</v>
      </c>
      <c r="J1912" s="7">
        <f>FlightsPivot[[#This Row],[Total Fare]]+FlightsPivot[[#This Row],[10% tax ]]</f>
        <v>25742.75</v>
      </c>
      <c r="K1912" s="4">
        <v>8</v>
      </c>
      <c r="L1912" s="4">
        <v>2014</v>
      </c>
      <c r="M1912" t="str">
        <f>INDEX(RoutesPivot[DepAirport],MATCH($C1912,RoutesPivot[[RouteID]:[RouteID]],0))</f>
        <v>ORD</v>
      </c>
      <c r="N1912" t="str">
        <f>INDEX(RoutesPivot[AirportID],MATCH($C1912,RoutesPivot[[RouteID]:[RouteID]],0))</f>
        <v>MSP</v>
      </c>
      <c r="O1912">
        <f>INDEX(RoutesPivot[Distance],MATCH($C1912,RoutesPivot[[RouteID]:[RouteID]],0))</f>
        <v>300</v>
      </c>
      <c r="P1912">
        <f>INDEX(RoutesPivot[ListPrice],MATCH($C1912,RoutesPivot[[RouteID]:[RouteID]],0))</f>
        <v>115</v>
      </c>
      <c r="Q1912" t="str">
        <f>INDEX(AirportPivot[AirportName],MATCH($N1912,AirportPivot[[AirportID]:[AirportID]],0))</f>
        <v>Minneapolis-St Paul International/Wold-Chamberlain</v>
      </c>
      <c r="R1912">
        <f>INDEX(AirportPivot[Gates (number of available)],MATCH($N1912,AirportPivot[[AirportID]:[AirportID]],0))</f>
        <v>65</v>
      </c>
    </row>
    <row r="1913" spans="1:18" x14ac:dyDescent="0.25">
      <c r="A1913" s="3" t="s">
        <v>1945</v>
      </c>
      <c r="B1913" s="12">
        <v>41834</v>
      </c>
      <c r="C1913" s="4" t="s">
        <v>70</v>
      </c>
      <c r="D1913" s="4">
        <v>1.9</v>
      </c>
      <c r="E1913" s="4">
        <v>69</v>
      </c>
      <c r="F1913" s="5">
        <v>0.33333333333333331</v>
      </c>
      <c r="G1913" s="6">
        <v>302.5</v>
      </c>
      <c r="H1913" s="7">
        <v>54752.5</v>
      </c>
      <c r="I1913" s="7">
        <f>FlightsPivot[[#This Row],[Total Fare]]*10%</f>
        <v>5475.25</v>
      </c>
      <c r="J1913" s="7">
        <f>FlightsPivot[[#This Row],[Total Fare]]+FlightsPivot[[#This Row],[10% tax ]]</f>
        <v>60227.75</v>
      </c>
      <c r="K1913" s="4">
        <v>7</v>
      </c>
      <c r="L1913" s="4">
        <v>2014</v>
      </c>
      <c r="M1913" t="str">
        <f>INDEX(RoutesPivot[DepAirport],MATCH($C1913,RoutesPivot[[RouteID]:[RouteID]],0))</f>
        <v>ORD</v>
      </c>
      <c r="N1913" t="str">
        <f>INDEX(RoutesPivot[AirportID],MATCH($C1913,RoutesPivot[[RouteID]:[RouteID]],0))</f>
        <v>LAS</v>
      </c>
      <c r="O1913">
        <f>INDEX(RoutesPivot[Distance],MATCH($C1913,RoutesPivot[[RouteID]:[RouteID]],0))</f>
        <v>1100</v>
      </c>
      <c r="P1913">
        <f>INDEX(RoutesPivot[ListPrice],MATCH($C1913,RoutesPivot[[RouteID]:[RouteID]],0))</f>
        <v>275</v>
      </c>
      <c r="Q1913" t="str">
        <f>INDEX(AirportPivot[AirportName],MATCH($N1913,AirportPivot[[AirportID]:[AirportID]],0))</f>
        <v>McCarran International</v>
      </c>
      <c r="R1913">
        <f>INDEX(AirportPivot[Gates (number of available)],MATCH($N1913,AirportPivot[[AirportID]:[AirportID]],0))</f>
        <v>68</v>
      </c>
    </row>
    <row r="1914" spans="1:18" x14ac:dyDescent="0.25">
      <c r="A1914" s="3" t="s">
        <v>1946</v>
      </c>
      <c r="B1914" s="12">
        <v>41791</v>
      </c>
      <c r="C1914" s="4" t="s">
        <v>47</v>
      </c>
      <c r="D1914" s="4">
        <v>1.6</v>
      </c>
      <c r="E1914" s="4">
        <v>168</v>
      </c>
      <c r="F1914" s="5">
        <v>0.75</v>
      </c>
      <c r="G1914" s="6">
        <v>275</v>
      </c>
      <c r="H1914" s="7">
        <v>45375</v>
      </c>
      <c r="I1914" s="7">
        <f>FlightsPivot[[#This Row],[Total Fare]]*10%</f>
        <v>4537.5</v>
      </c>
      <c r="J1914" s="7">
        <f>FlightsPivot[[#This Row],[Total Fare]]+FlightsPivot[[#This Row],[10% tax ]]</f>
        <v>49912.5</v>
      </c>
      <c r="K1914" s="4">
        <v>6</v>
      </c>
      <c r="L1914" s="4">
        <v>2014</v>
      </c>
      <c r="M1914" t="str">
        <f>INDEX(RoutesPivot[DepAirport],MATCH($C1914,RoutesPivot[[RouteID]:[RouteID]],0))</f>
        <v>ORD</v>
      </c>
      <c r="N1914" t="str">
        <f>INDEX(RoutesPivot[AirportID],MATCH($C1914,RoutesPivot[[RouteID]:[RouteID]],0))</f>
        <v>PHX</v>
      </c>
      <c r="O1914">
        <f>INDEX(RoutesPivot[Distance],MATCH($C1914,RoutesPivot[[RouteID]:[RouteID]],0))</f>
        <v>1200</v>
      </c>
      <c r="P1914">
        <f>INDEX(RoutesPivot[ListPrice],MATCH($C1914,RoutesPivot[[RouteID]:[RouteID]],0))</f>
        <v>250</v>
      </c>
      <c r="Q1914" t="str">
        <f>INDEX(AirportPivot[AirportName],MATCH($N1914,AirportPivot[[AirportID]:[AirportID]],0))</f>
        <v>Phoenix Sky Harbor International</v>
      </c>
      <c r="R1914">
        <f>INDEX(AirportPivot[Gates (number of available)],MATCH($N1914,AirportPivot[[AirportID]:[AirportID]],0))</f>
        <v>60</v>
      </c>
    </row>
    <row r="1915" spans="1:18" x14ac:dyDescent="0.25">
      <c r="A1915" s="3" t="s">
        <v>1947</v>
      </c>
      <c r="B1915" s="12">
        <v>41855</v>
      </c>
      <c r="C1915" s="4" t="s">
        <v>40</v>
      </c>
      <c r="D1915" s="4">
        <v>3.2</v>
      </c>
      <c r="E1915" s="4">
        <v>72</v>
      </c>
      <c r="F1915" s="5">
        <v>0.8125</v>
      </c>
      <c r="G1915" s="6">
        <v>126.5</v>
      </c>
      <c r="H1915" s="7">
        <v>22896.5</v>
      </c>
      <c r="I1915" s="7">
        <f>FlightsPivot[[#This Row],[Total Fare]]*10%</f>
        <v>2289.65</v>
      </c>
      <c r="J1915" s="7">
        <f>FlightsPivot[[#This Row],[Total Fare]]+FlightsPivot[[#This Row],[10% tax ]]</f>
        <v>25186.15</v>
      </c>
      <c r="K1915" s="4">
        <v>8</v>
      </c>
      <c r="L1915" s="4">
        <v>2014</v>
      </c>
      <c r="M1915" t="str">
        <f>INDEX(RoutesPivot[DepAirport],MATCH($C1915,RoutesPivot[[RouteID]:[RouteID]],0))</f>
        <v>ORD</v>
      </c>
      <c r="N1915" t="str">
        <f>INDEX(RoutesPivot[AirportID],MATCH($C1915,RoutesPivot[[RouteID]:[RouteID]],0))</f>
        <v>MSP</v>
      </c>
      <c r="O1915">
        <f>INDEX(RoutesPivot[Distance],MATCH($C1915,RoutesPivot[[RouteID]:[RouteID]],0))</f>
        <v>300</v>
      </c>
      <c r="P1915">
        <f>INDEX(RoutesPivot[ListPrice],MATCH($C1915,RoutesPivot[[RouteID]:[RouteID]],0))</f>
        <v>115</v>
      </c>
      <c r="Q1915" t="str">
        <f>INDEX(AirportPivot[AirportName],MATCH($N1915,AirportPivot[[AirportID]:[AirportID]],0))</f>
        <v>Minneapolis-St Paul International/Wold-Chamberlain</v>
      </c>
      <c r="R1915">
        <f>INDEX(AirportPivot[Gates (number of available)],MATCH($N1915,AirportPivot[[AirportID]:[AirportID]],0))</f>
        <v>65</v>
      </c>
    </row>
    <row r="1916" spans="1:18" x14ac:dyDescent="0.25">
      <c r="A1916" s="3" t="s">
        <v>1948</v>
      </c>
      <c r="B1916" s="12">
        <v>42129</v>
      </c>
      <c r="C1916" s="4" t="s">
        <v>13</v>
      </c>
      <c r="D1916" s="4">
        <v>1.2</v>
      </c>
      <c r="E1916" s="4">
        <v>128</v>
      </c>
      <c r="F1916" s="5">
        <v>0.33333333333333331</v>
      </c>
      <c r="G1916" s="6">
        <v>250</v>
      </c>
      <c r="H1916" s="7">
        <v>46250</v>
      </c>
      <c r="I1916" s="7">
        <f>FlightsPivot[[#This Row],[Total Fare]]*10%</f>
        <v>4625</v>
      </c>
      <c r="J1916" s="7">
        <f>FlightsPivot[[#This Row],[Total Fare]]+FlightsPivot[[#This Row],[10% tax ]]</f>
        <v>50875</v>
      </c>
      <c r="K1916" s="4">
        <v>5</v>
      </c>
      <c r="L1916" s="4">
        <v>2015</v>
      </c>
      <c r="M1916" t="str">
        <f>INDEX(RoutesPivot[DepAirport],MATCH($C1916,RoutesPivot[[RouteID]:[RouteID]],0))</f>
        <v>ORD</v>
      </c>
      <c r="N1916" t="str">
        <f>INDEX(RoutesPivot[AirportID],MATCH($C1916,RoutesPivot[[RouteID]:[RouteID]],0))</f>
        <v>JFK</v>
      </c>
      <c r="O1916">
        <f>INDEX(RoutesPivot[Distance],MATCH($C1916,RoutesPivot[[RouteID]:[RouteID]],0))</f>
        <v>619</v>
      </c>
      <c r="P1916">
        <f>INDEX(RoutesPivot[ListPrice],MATCH($C1916,RoutesPivot[[RouteID]:[RouteID]],0))</f>
        <v>250</v>
      </c>
      <c r="Q1916" t="str">
        <f>INDEX(AirportPivot[AirportName],MATCH($N1916,AirportPivot[[AirportID]:[AirportID]],0))</f>
        <v>John F Kennedy International</v>
      </c>
      <c r="R1916">
        <f>INDEX(AirportPivot[Gates (number of available)],MATCH($N1916,AirportPivot[[AirportID]:[AirportID]],0))</f>
        <v>120</v>
      </c>
    </row>
    <row r="1917" spans="1:18" x14ac:dyDescent="0.25">
      <c r="A1917" s="3" t="s">
        <v>1949</v>
      </c>
      <c r="B1917" s="12">
        <v>42276</v>
      </c>
      <c r="C1917" s="4" t="s">
        <v>86</v>
      </c>
      <c r="D1917" s="4">
        <v>1.9</v>
      </c>
      <c r="E1917" s="4">
        <v>110</v>
      </c>
      <c r="F1917" s="5">
        <v>0.75</v>
      </c>
      <c r="G1917" s="6">
        <v>115</v>
      </c>
      <c r="H1917" s="7">
        <v>21275</v>
      </c>
      <c r="I1917" s="7">
        <f>FlightsPivot[[#This Row],[Total Fare]]*10%</f>
        <v>2127.5</v>
      </c>
      <c r="J1917" s="7">
        <f>FlightsPivot[[#This Row],[Total Fare]]+FlightsPivot[[#This Row],[10% tax ]]</f>
        <v>23402.5</v>
      </c>
      <c r="K1917" s="4">
        <v>9</v>
      </c>
      <c r="L1917" s="4">
        <v>2015</v>
      </c>
      <c r="M1917" t="str">
        <f>INDEX(RoutesPivot[DepAirport],MATCH($C1917,RoutesPivot[[RouteID]:[RouteID]],0))</f>
        <v>ORD</v>
      </c>
      <c r="N1917" t="str">
        <f>INDEX(RoutesPivot[AirportID],MATCH($C1917,RoutesPivot[[RouteID]:[RouteID]],0))</f>
        <v>DTW</v>
      </c>
      <c r="O1917">
        <f>INDEX(RoutesPivot[Distance],MATCH($C1917,RoutesPivot[[RouteID]:[RouteID]],0))</f>
        <v>200</v>
      </c>
      <c r="P1917">
        <f>INDEX(RoutesPivot[ListPrice],MATCH($C1917,RoutesPivot[[RouteID]:[RouteID]],0))</f>
        <v>115</v>
      </c>
      <c r="Q1917" t="str">
        <f>INDEX(AirportPivot[AirportName],MATCH($N1917,AirportPivot[[AirportID]:[AirportID]],0))</f>
        <v>Detroit Metropolitan Wayne County</v>
      </c>
      <c r="R1917">
        <f>INDEX(AirportPivot[Gates (number of available)],MATCH($N1917,AirportPivot[[AirportID]:[AirportID]],0))</f>
        <v>60</v>
      </c>
    </row>
    <row r="1918" spans="1:18" x14ac:dyDescent="0.25">
      <c r="A1918" s="3" t="s">
        <v>1950</v>
      </c>
      <c r="B1918" s="12">
        <v>41703</v>
      </c>
      <c r="C1918" s="4" t="s">
        <v>19</v>
      </c>
      <c r="D1918" s="4">
        <v>2.2999999999999998</v>
      </c>
      <c r="E1918" s="4">
        <v>132</v>
      </c>
      <c r="F1918" s="5">
        <v>0.58333333333333337</v>
      </c>
      <c r="G1918" s="6">
        <v>200</v>
      </c>
      <c r="H1918" s="7">
        <v>37000</v>
      </c>
      <c r="I1918" s="7">
        <f>FlightsPivot[[#This Row],[Total Fare]]*10%</f>
        <v>3700</v>
      </c>
      <c r="J1918" s="7">
        <f>FlightsPivot[[#This Row],[Total Fare]]+FlightsPivot[[#This Row],[10% tax ]]</f>
        <v>40700</v>
      </c>
      <c r="K1918" s="4">
        <v>3</v>
      </c>
      <c r="L1918" s="4">
        <v>2014</v>
      </c>
      <c r="M1918" t="str">
        <f>INDEX(RoutesPivot[DepAirport],MATCH($C1918,RoutesPivot[[RouteID]:[RouteID]],0))</f>
        <v>ORD</v>
      </c>
      <c r="N1918" t="str">
        <f>INDEX(RoutesPivot[AirportID],MATCH($C1918,RoutesPivot[[RouteID]:[RouteID]],0))</f>
        <v>IAH</v>
      </c>
      <c r="O1918">
        <f>INDEX(RoutesPivot[Distance],MATCH($C1918,RoutesPivot[[RouteID]:[RouteID]],0))</f>
        <v>800</v>
      </c>
      <c r="P1918">
        <f>INDEX(RoutesPivot[ListPrice],MATCH($C1918,RoutesPivot[[RouteID]:[RouteID]],0))</f>
        <v>200</v>
      </c>
      <c r="Q1918" t="str">
        <f>INDEX(AirportPivot[AirportName],MATCH($N1918,AirportPivot[[AirportID]:[AirportID]],0))</f>
        <v>George Bush Intercontinental/Houston</v>
      </c>
      <c r="R1918">
        <f>INDEX(AirportPivot[Gates (number of available)],MATCH($N1918,AirportPivot[[AirportID]:[AirportID]],0))</f>
        <v>80</v>
      </c>
    </row>
    <row r="1919" spans="1:18" x14ac:dyDescent="0.25">
      <c r="A1919" s="3" t="s">
        <v>1951</v>
      </c>
      <c r="B1919" s="12">
        <v>42021</v>
      </c>
      <c r="C1919" s="4" t="s">
        <v>25</v>
      </c>
      <c r="D1919" s="4">
        <v>2.2999999999999998</v>
      </c>
      <c r="E1919" s="4">
        <v>111</v>
      </c>
      <c r="F1919" s="5">
        <v>0.33333333333333331</v>
      </c>
      <c r="G1919" s="6">
        <v>200</v>
      </c>
      <c r="H1919" s="7">
        <v>37000</v>
      </c>
      <c r="I1919" s="7">
        <f>FlightsPivot[[#This Row],[Total Fare]]*10%</f>
        <v>3700</v>
      </c>
      <c r="J1919" s="7">
        <f>FlightsPivot[[#This Row],[Total Fare]]+FlightsPivot[[#This Row],[10% tax ]]</f>
        <v>40700</v>
      </c>
      <c r="K1919" s="4">
        <v>1</v>
      </c>
      <c r="L1919" s="4">
        <v>2015</v>
      </c>
      <c r="M1919" t="str">
        <f>INDEX(RoutesPivot[DepAirport],MATCH($C1919,RoutesPivot[[RouteID]:[RouteID]],0))</f>
        <v>ORD</v>
      </c>
      <c r="N1919" t="str">
        <f>INDEX(RoutesPivot[AirportID],MATCH($C1919,RoutesPivot[[RouteID]:[RouteID]],0))</f>
        <v>DFW</v>
      </c>
      <c r="O1919">
        <f>INDEX(RoutesPivot[Distance],MATCH($C1919,RoutesPivot[[RouteID]:[RouteID]],0))</f>
        <v>700</v>
      </c>
      <c r="P1919">
        <f>INDEX(RoutesPivot[ListPrice],MATCH($C1919,RoutesPivot[[RouteID]:[RouteID]],0))</f>
        <v>200</v>
      </c>
      <c r="Q1919" t="str">
        <f>INDEX(AirportPivot[AirportName],MATCH($N1919,AirportPivot[[AirportID]:[AirportID]],0))</f>
        <v>Dallas/Fort Worth International</v>
      </c>
      <c r="R1919">
        <f>INDEX(AirportPivot[Gates (number of available)],MATCH($N1919,AirportPivot[[AirportID]:[AirportID]],0))</f>
        <v>130</v>
      </c>
    </row>
    <row r="1920" spans="1:18" x14ac:dyDescent="0.25">
      <c r="A1920" s="3" t="s">
        <v>1952</v>
      </c>
      <c r="B1920" s="12">
        <v>42285</v>
      </c>
      <c r="C1920" s="4" t="s">
        <v>23</v>
      </c>
      <c r="D1920" s="4">
        <v>1.8</v>
      </c>
      <c r="E1920" s="4">
        <v>87</v>
      </c>
      <c r="F1920" s="5">
        <v>0.8125</v>
      </c>
      <c r="G1920" s="6">
        <v>300</v>
      </c>
      <c r="H1920" s="7">
        <v>54300</v>
      </c>
      <c r="I1920" s="7">
        <f>FlightsPivot[[#This Row],[Total Fare]]*10%</f>
        <v>5430</v>
      </c>
      <c r="J1920" s="7">
        <f>FlightsPivot[[#This Row],[Total Fare]]+FlightsPivot[[#This Row],[10% tax ]]</f>
        <v>59730</v>
      </c>
      <c r="K1920" s="4">
        <v>10</v>
      </c>
      <c r="L1920" s="4">
        <v>2015</v>
      </c>
      <c r="M1920" t="str">
        <f>INDEX(RoutesPivot[DepAirport],MATCH($C1920,RoutesPivot[[RouteID]:[RouteID]],0))</f>
        <v>ORD</v>
      </c>
      <c r="N1920" t="str">
        <f>INDEX(RoutesPivot[AirportID],MATCH($C1920,RoutesPivot[[RouteID]:[RouteID]],0))</f>
        <v>DEN</v>
      </c>
      <c r="O1920">
        <f>INDEX(RoutesPivot[Distance],MATCH($C1920,RoutesPivot[[RouteID]:[RouteID]],0))</f>
        <v>800</v>
      </c>
      <c r="P1920">
        <f>INDEX(RoutesPivot[ListPrice],MATCH($C1920,RoutesPivot[[RouteID]:[RouteID]],0))</f>
        <v>300</v>
      </c>
      <c r="Q1920" t="str">
        <f>INDEX(AirportPivot[AirportName],MATCH($N1920,AirportPivot[[AirportID]:[AirportID]],0))</f>
        <v>Denver International</v>
      </c>
      <c r="R1920">
        <f>INDEX(AirportPivot[Gates (number of available)],MATCH($N1920,AirportPivot[[AirportID]:[AirportID]],0))</f>
        <v>75</v>
      </c>
    </row>
    <row r="1921" spans="1:18" x14ac:dyDescent="0.25">
      <c r="A1921" s="3" t="s">
        <v>1953</v>
      </c>
      <c r="B1921" s="12">
        <v>41944</v>
      </c>
      <c r="C1921" s="4" t="s">
        <v>86</v>
      </c>
      <c r="D1921" s="4">
        <v>2.7</v>
      </c>
      <c r="E1921" s="4">
        <v>193</v>
      </c>
      <c r="F1921" s="5">
        <v>0.54166666666666663</v>
      </c>
      <c r="G1921" s="6">
        <v>115</v>
      </c>
      <c r="H1921" s="7">
        <v>18975</v>
      </c>
      <c r="I1921" s="7">
        <f>FlightsPivot[[#This Row],[Total Fare]]*10%</f>
        <v>1897.5</v>
      </c>
      <c r="J1921" s="7">
        <f>FlightsPivot[[#This Row],[Total Fare]]+FlightsPivot[[#This Row],[10% tax ]]</f>
        <v>20872.5</v>
      </c>
      <c r="K1921" s="4">
        <v>11</v>
      </c>
      <c r="L1921" s="4">
        <v>2014</v>
      </c>
      <c r="M1921" t="str">
        <f>INDEX(RoutesPivot[DepAirport],MATCH($C1921,RoutesPivot[[RouteID]:[RouteID]],0))</f>
        <v>ORD</v>
      </c>
      <c r="N1921" t="str">
        <f>INDEX(RoutesPivot[AirportID],MATCH($C1921,RoutesPivot[[RouteID]:[RouteID]],0))</f>
        <v>DTW</v>
      </c>
      <c r="O1921">
        <f>INDEX(RoutesPivot[Distance],MATCH($C1921,RoutesPivot[[RouteID]:[RouteID]],0))</f>
        <v>200</v>
      </c>
      <c r="P1921">
        <f>INDEX(RoutesPivot[ListPrice],MATCH($C1921,RoutesPivot[[RouteID]:[RouteID]],0))</f>
        <v>115</v>
      </c>
      <c r="Q1921" t="str">
        <f>INDEX(AirportPivot[AirportName],MATCH($N1921,AirportPivot[[AirportID]:[AirportID]],0))</f>
        <v>Detroit Metropolitan Wayne County</v>
      </c>
      <c r="R1921">
        <f>INDEX(AirportPivot[Gates (number of available)],MATCH($N1921,AirportPivot[[AirportID]:[AirportID]],0))</f>
        <v>60</v>
      </c>
    </row>
    <row r="1922" spans="1:18" x14ac:dyDescent="0.25">
      <c r="A1922" s="3" t="s">
        <v>1954</v>
      </c>
      <c r="B1922" s="12">
        <v>42138</v>
      </c>
      <c r="C1922" s="4" t="s">
        <v>27</v>
      </c>
      <c r="D1922" s="4">
        <v>10.3</v>
      </c>
      <c r="E1922" s="4">
        <v>197</v>
      </c>
      <c r="F1922" s="5">
        <v>0.75</v>
      </c>
      <c r="G1922" s="6">
        <v>200</v>
      </c>
      <c r="H1922" s="7">
        <v>33000</v>
      </c>
      <c r="I1922" s="7">
        <f>FlightsPivot[[#This Row],[Total Fare]]*10%</f>
        <v>3300</v>
      </c>
      <c r="J1922" s="7">
        <f>FlightsPivot[[#This Row],[Total Fare]]+FlightsPivot[[#This Row],[10% tax ]]</f>
        <v>36300</v>
      </c>
      <c r="K1922" s="4">
        <v>5</v>
      </c>
      <c r="L1922" s="4">
        <v>2015</v>
      </c>
      <c r="M1922" t="str">
        <f>INDEX(RoutesPivot[DepAirport],MATCH($C1922,RoutesPivot[[RouteID]:[RouteID]],0))</f>
        <v>ORD</v>
      </c>
      <c r="N1922" t="str">
        <f>INDEX(RoutesPivot[AirportID],MATCH($C1922,RoutesPivot[[RouteID]:[RouteID]],0))</f>
        <v>ATL</v>
      </c>
      <c r="O1922">
        <f>INDEX(RoutesPivot[Distance],MATCH($C1922,RoutesPivot[[RouteID]:[RouteID]],0))</f>
        <v>510</v>
      </c>
      <c r="P1922">
        <f>INDEX(RoutesPivot[ListPrice],MATCH($C1922,RoutesPivot[[RouteID]:[RouteID]],0))</f>
        <v>200</v>
      </c>
      <c r="Q1922" t="str">
        <f>INDEX(AirportPivot[AirportName],MATCH($N1922,AirportPivot[[AirportID]:[AirportID]],0))</f>
        <v>Hartsfield-Jackson Atlanta International</v>
      </c>
      <c r="R1922">
        <f>INDEX(AirportPivot[Gates (number of available)],MATCH($N1922,AirportPivot[[AirportID]:[AirportID]],0))</f>
        <v>100</v>
      </c>
    </row>
    <row r="1923" spans="1:18" x14ac:dyDescent="0.25">
      <c r="A1923" s="3" t="s">
        <v>1955</v>
      </c>
      <c r="B1923" s="12">
        <v>41876</v>
      </c>
      <c r="C1923" s="4" t="s">
        <v>47</v>
      </c>
      <c r="D1923" s="4">
        <v>1.9</v>
      </c>
      <c r="E1923" s="4">
        <v>95</v>
      </c>
      <c r="F1923" s="5">
        <v>0.625</v>
      </c>
      <c r="G1923" s="6">
        <v>275</v>
      </c>
      <c r="H1923" s="7">
        <v>50875</v>
      </c>
      <c r="I1923" s="7">
        <f>FlightsPivot[[#This Row],[Total Fare]]*10%</f>
        <v>5087.5</v>
      </c>
      <c r="J1923" s="7">
        <f>FlightsPivot[[#This Row],[Total Fare]]+FlightsPivot[[#This Row],[10% tax ]]</f>
        <v>55962.5</v>
      </c>
      <c r="K1923" s="4">
        <v>8</v>
      </c>
      <c r="L1923" s="4">
        <v>2014</v>
      </c>
      <c r="M1923" t="str">
        <f>INDEX(RoutesPivot[DepAirport],MATCH($C1923,RoutesPivot[[RouteID]:[RouteID]],0))</f>
        <v>ORD</v>
      </c>
      <c r="N1923" t="str">
        <f>INDEX(RoutesPivot[AirportID],MATCH($C1923,RoutesPivot[[RouteID]:[RouteID]],0))</f>
        <v>PHX</v>
      </c>
      <c r="O1923">
        <f>INDEX(RoutesPivot[Distance],MATCH($C1923,RoutesPivot[[RouteID]:[RouteID]],0))</f>
        <v>1200</v>
      </c>
      <c r="P1923">
        <f>INDEX(RoutesPivot[ListPrice],MATCH($C1923,RoutesPivot[[RouteID]:[RouteID]],0))</f>
        <v>250</v>
      </c>
      <c r="Q1923" t="str">
        <f>INDEX(AirportPivot[AirportName],MATCH($N1923,AirportPivot[[AirportID]:[AirportID]],0))</f>
        <v>Phoenix Sky Harbor International</v>
      </c>
      <c r="R1923">
        <f>INDEX(AirportPivot[Gates (number of available)],MATCH($N1923,AirportPivot[[AirportID]:[AirportID]],0))</f>
        <v>60</v>
      </c>
    </row>
    <row r="1924" spans="1:18" x14ac:dyDescent="0.25">
      <c r="A1924" s="3" t="s">
        <v>1956</v>
      </c>
      <c r="B1924" s="12">
        <v>41773</v>
      </c>
      <c r="C1924" s="4" t="s">
        <v>33</v>
      </c>
      <c r="D1924" s="4">
        <v>1.8</v>
      </c>
      <c r="E1924" s="4">
        <v>129</v>
      </c>
      <c r="F1924" s="5">
        <v>0.54166666666666663</v>
      </c>
      <c r="G1924" s="6">
        <v>375</v>
      </c>
      <c r="H1924" s="7">
        <v>69375</v>
      </c>
      <c r="I1924" s="7">
        <f>FlightsPivot[[#This Row],[Total Fare]]*10%</f>
        <v>6937.5</v>
      </c>
      <c r="J1924" s="7">
        <f>FlightsPivot[[#This Row],[Total Fare]]+FlightsPivot[[#This Row],[10% tax ]]</f>
        <v>76312.5</v>
      </c>
      <c r="K1924" s="4">
        <v>5</v>
      </c>
      <c r="L1924" s="4">
        <v>2014</v>
      </c>
      <c r="M1924" t="str">
        <f>INDEX(RoutesPivot[DepAirport],MATCH($C1924,RoutesPivot[[RouteID]:[RouteID]],0))</f>
        <v>ORD</v>
      </c>
      <c r="N1924" t="str">
        <f>INDEX(RoutesPivot[AirportID],MATCH($C1924,RoutesPivot[[RouteID]:[RouteID]],0))</f>
        <v>SFO</v>
      </c>
      <c r="O1924">
        <f>INDEX(RoutesPivot[Distance],MATCH($C1924,RoutesPivot[[RouteID]:[RouteID]],0))</f>
        <v>1600</v>
      </c>
      <c r="P1924">
        <f>INDEX(RoutesPivot[ListPrice],MATCH($C1924,RoutesPivot[[RouteID]:[RouteID]],0))</f>
        <v>375</v>
      </c>
      <c r="Q1924" t="str">
        <f>INDEX(AirportPivot[AirportName],MATCH($N1924,AirportPivot[[AirportID]:[AirportID]],0))</f>
        <v>San Francisco International</v>
      </c>
      <c r="R1924">
        <f>INDEX(AirportPivot[Gates (number of available)],MATCH($N1924,AirportPivot[[AirportID]:[AirportID]],0))</f>
        <v>70</v>
      </c>
    </row>
    <row r="1925" spans="1:18" x14ac:dyDescent="0.25">
      <c r="A1925" s="3" t="s">
        <v>1957</v>
      </c>
      <c r="B1925" s="12">
        <v>41751</v>
      </c>
      <c r="C1925" s="4" t="s">
        <v>23</v>
      </c>
      <c r="D1925" s="4">
        <v>0.7</v>
      </c>
      <c r="E1925" s="4">
        <v>13</v>
      </c>
      <c r="F1925" s="5">
        <v>0.75</v>
      </c>
      <c r="G1925" s="6">
        <v>300</v>
      </c>
      <c r="H1925" s="7">
        <v>55500</v>
      </c>
      <c r="I1925" s="7">
        <f>FlightsPivot[[#This Row],[Total Fare]]*10%</f>
        <v>5550</v>
      </c>
      <c r="J1925" s="7">
        <f>FlightsPivot[[#This Row],[Total Fare]]+FlightsPivot[[#This Row],[10% tax ]]</f>
        <v>61050</v>
      </c>
      <c r="K1925" s="4">
        <v>4</v>
      </c>
      <c r="L1925" s="4">
        <v>2014</v>
      </c>
      <c r="M1925" t="str">
        <f>INDEX(RoutesPivot[DepAirport],MATCH($C1925,RoutesPivot[[RouteID]:[RouteID]],0))</f>
        <v>ORD</v>
      </c>
      <c r="N1925" t="str">
        <f>INDEX(RoutesPivot[AirportID],MATCH($C1925,RoutesPivot[[RouteID]:[RouteID]],0))</f>
        <v>DEN</v>
      </c>
      <c r="O1925">
        <f>INDEX(RoutesPivot[Distance],MATCH($C1925,RoutesPivot[[RouteID]:[RouteID]],0))</f>
        <v>800</v>
      </c>
      <c r="P1925">
        <f>INDEX(RoutesPivot[ListPrice],MATCH($C1925,RoutesPivot[[RouteID]:[RouteID]],0))</f>
        <v>300</v>
      </c>
      <c r="Q1925" t="str">
        <f>INDEX(AirportPivot[AirportName],MATCH($N1925,AirportPivot[[AirportID]:[AirportID]],0))</f>
        <v>Denver International</v>
      </c>
      <c r="R1925">
        <f>INDEX(AirportPivot[Gates (number of available)],MATCH($N1925,AirportPivot[[AirportID]:[AirportID]],0))</f>
        <v>75</v>
      </c>
    </row>
    <row r="1926" spans="1:18" x14ac:dyDescent="0.25">
      <c r="A1926" s="3" t="s">
        <v>1958</v>
      </c>
      <c r="B1926" s="12">
        <v>41666</v>
      </c>
      <c r="C1926" s="4" t="s">
        <v>103</v>
      </c>
      <c r="D1926" s="4">
        <v>2.5</v>
      </c>
      <c r="E1926" s="4">
        <v>32</v>
      </c>
      <c r="F1926" s="5">
        <v>0.33333333333333331</v>
      </c>
      <c r="G1926" s="6">
        <v>300</v>
      </c>
      <c r="H1926" s="7">
        <v>55500</v>
      </c>
      <c r="I1926" s="7">
        <f>FlightsPivot[[#This Row],[Total Fare]]*10%</f>
        <v>5550</v>
      </c>
      <c r="J1926" s="7">
        <f>FlightsPivot[[#This Row],[Total Fare]]+FlightsPivot[[#This Row],[10% tax ]]</f>
        <v>61050</v>
      </c>
      <c r="K1926" s="4">
        <v>1</v>
      </c>
      <c r="L1926" s="4">
        <v>2014</v>
      </c>
      <c r="M1926" t="str">
        <f>INDEX(RoutesPivot[DepAirport],MATCH($C1926,RoutesPivot[[RouteID]:[RouteID]],0))</f>
        <v>ORD</v>
      </c>
      <c r="N1926" t="str">
        <f>INDEX(RoutesPivot[AirportID],MATCH($C1926,RoutesPivot[[RouteID]:[RouteID]],0))</f>
        <v>IAD</v>
      </c>
      <c r="O1926">
        <f>INDEX(RoutesPivot[Distance],MATCH($C1926,RoutesPivot[[RouteID]:[RouteID]],0))</f>
        <v>515</v>
      </c>
      <c r="P1926">
        <f>INDEX(RoutesPivot[ListPrice],MATCH($C1926,RoutesPivot[[RouteID]:[RouteID]],0))</f>
        <v>300</v>
      </c>
      <c r="Q1926" t="str">
        <f>INDEX(AirportPivot[AirportName],MATCH($N1926,AirportPivot[[AirportID]:[AirportID]],0))</f>
        <v>Washington Dulles International</v>
      </c>
      <c r="R1926">
        <f>INDEX(AirportPivot[Gates (number of available)],MATCH($N1926,AirportPivot[[AirportID]:[AirportID]],0))</f>
        <v>95</v>
      </c>
    </row>
    <row r="1927" spans="1:18" x14ac:dyDescent="0.25">
      <c r="A1927" s="3" t="s">
        <v>1959</v>
      </c>
      <c r="B1927" s="12">
        <v>42209</v>
      </c>
      <c r="C1927" s="4" t="s">
        <v>33</v>
      </c>
      <c r="D1927" s="4">
        <v>0.9</v>
      </c>
      <c r="E1927" s="4">
        <v>17</v>
      </c>
      <c r="F1927" s="5">
        <v>0.58333333333333337</v>
      </c>
      <c r="G1927" s="6">
        <v>412.5</v>
      </c>
      <c r="H1927" s="7">
        <v>76312.5</v>
      </c>
      <c r="I1927" s="7">
        <f>FlightsPivot[[#This Row],[Total Fare]]*10%</f>
        <v>7631.25</v>
      </c>
      <c r="J1927" s="7">
        <f>FlightsPivot[[#This Row],[Total Fare]]+FlightsPivot[[#This Row],[10% tax ]]</f>
        <v>83943.75</v>
      </c>
      <c r="K1927" s="4">
        <v>7</v>
      </c>
      <c r="L1927" s="4">
        <v>2015</v>
      </c>
      <c r="M1927" t="str">
        <f>INDEX(RoutesPivot[DepAirport],MATCH($C1927,RoutesPivot[[RouteID]:[RouteID]],0))</f>
        <v>ORD</v>
      </c>
      <c r="N1927" t="str">
        <f>INDEX(RoutesPivot[AirportID],MATCH($C1927,RoutesPivot[[RouteID]:[RouteID]],0))</f>
        <v>SFO</v>
      </c>
      <c r="O1927">
        <f>INDEX(RoutesPivot[Distance],MATCH($C1927,RoutesPivot[[RouteID]:[RouteID]],0))</f>
        <v>1600</v>
      </c>
      <c r="P1927">
        <f>INDEX(RoutesPivot[ListPrice],MATCH($C1927,RoutesPivot[[RouteID]:[RouteID]],0))</f>
        <v>375</v>
      </c>
      <c r="Q1927" t="str">
        <f>INDEX(AirportPivot[AirportName],MATCH($N1927,AirportPivot[[AirportID]:[AirportID]],0))</f>
        <v>San Francisco International</v>
      </c>
      <c r="R1927">
        <f>INDEX(AirportPivot[Gates (number of available)],MATCH($N1927,AirportPivot[[AirportID]:[AirportID]],0))</f>
        <v>70</v>
      </c>
    </row>
    <row r="1928" spans="1:18" x14ac:dyDescent="0.25">
      <c r="A1928" s="3" t="s">
        <v>1960</v>
      </c>
      <c r="B1928" s="12">
        <v>42048</v>
      </c>
      <c r="C1928" s="4" t="s">
        <v>21</v>
      </c>
      <c r="D1928" s="4">
        <v>1.4</v>
      </c>
      <c r="E1928" s="4">
        <v>62</v>
      </c>
      <c r="F1928" s="5">
        <v>0.75</v>
      </c>
      <c r="G1928" s="6">
        <v>125</v>
      </c>
      <c r="H1928" s="7">
        <v>20625</v>
      </c>
      <c r="I1928" s="7">
        <f>FlightsPivot[[#This Row],[Total Fare]]*10%</f>
        <v>2062.5</v>
      </c>
      <c r="J1928" s="7">
        <f>FlightsPivot[[#This Row],[Total Fare]]+FlightsPivot[[#This Row],[10% tax ]]</f>
        <v>22687.5</v>
      </c>
      <c r="K1928" s="4">
        <v>2</v>
      </c>
      <c r="L1928" s="4">
        <v>2015</v>
      </c>
      <c r="M1928" t="str">
        <f>INDEX(RoutesPivot[DepAirport],MATCH($C1928,RoutesPivot[[RouteID]:[RouteID]],0))</f>
        <v>ORD</v>
      </c>
      <c r="N1928" t="str">
        <f>INDEX(RoutesPivot[AirportID],MATCH($C1928,RoutesPivot[[RouteID]:[RouteID]],0))</f>
        <v>CLT</v>
      </c>
      <c r="O1928">
        <f>INDEX(RoutesPivot[Distance],MATCH($C1928,RoutesPivot[[RouteID]:[RouteID]],0))</f>
        <v>700</v>
      </c>
      <c r="P1928">
        <f>INDEX(RoutesPivot[ListPrice],MATCH($C1928,RoutesPivot[[RouteID]:[RouteID]],0))</f>
        <v>125</v>
      </c>
      <c r="Q1928" t="str">
        <f>INDEX(AirportPivot[AirportName],MATCH($N1928,AirportPivot[[AirportID]:[AirportID]],0))</f>
        <v>Charlotte/Douglas International</v>
      </c>
      <c r="R1928">
        <f>INDEX(AirportPivot[Gates (number of available)],MATCH($N1928,AirportPivot[[AirportID]:[AirportID]],0))</f>
        <v>65</v>
      </c>
    </row>
    <row r="1929" spans="1:18" x14ac:dyDescent="0.25">
      <c r="A1929" s="3" t="s">
        <v>1961</v>
      </c>
      <c r="B1929" s="12">
        <v>42363</v>
      </c>
      <c r="C1929" s="4" t="s">
        <v>37</v>
      </c>
      <c r="D1929" s="4">
        <v>6</v>
      </c>
      <c r="E1929" s="4">
        <v>156</v>
      </c>
      <c r="F1929" s="5">
        <v>0.29166666666666669</v>
      </c>
      <c r="G1929" s="6">
        <v>490</v>
      </c>
      <c r="H1929" s="7">
        <v>80850</v>
      </c>
      <c r="I1929" s="7">
        <f>FlightsPivot[[#This Row],[Total Fare]]*10%</f>
        <v>8085</v>
      </c>
      <c r="J1929" s="7">
        <f>FlightsPivot[[#This Row],[Total Fare]]+FlightsPivot[[#This Row],[10% tax ]]</f>
        <v>88935</v>
      </c>
      <c r="K1929" s="4">
        <v>12</v>
      </c>
      <c r="L1929" s="4">
        <v>2015</v>
      </c>
      <c r="M1929" t="str">
        <f>INDEX(RoutesPivot[DepAirport],MATCH($C1929,RoutesPivot[[RouteID]:[RouteID]],0))</f>
        <v>ORD</v>
      </c>
      <c r="N1929" t="str">
        <f>INDEX(RoutesPivot[AirportID],MATCH($C1929,RoutesPivot[[RouteID]:[RouteID]],0))</f>
        <v>SEA</v>
      </c>
      <c r="O1929">
        <f>INDEX(RoutesPivot[Distance],MATCH($C1929,RoutesPivot[[RouteID]:[RouteID]],0))</f>
        <v>1500</v>
      </c>
      <c r="P1929">
        <f>INDEX(RoutesPivot[ListPrice],MATCH($C1929,RoutesPivot[[RouteID]:[RouteID]],0))</f>
        <v>350</v>
      </c>
      <c r="Q1929" t="str">
        <f>INDEX(AirportPivot[AirportName],MATCH($N1929,AirportPivot[[AirportID]:[AirportID]],0))</f>
        <v>Seattle-Tacoma International</v>
      </c>
      <c r="R1929">
        <f>INDEX(AirportPivot[Gates (number of available)],MATCH($N1929,AirportPivot[[AirportID]:[AirportID]],0))</f>
        <v>58</v>
      </c>
    </row>
    <row r="1930" spans="1:18" x14ac:dyDescent="0.25">
      <c r="A1930" s="3" t="s">
        <v>1962</v>
      </c>
      <c r="B1930" s="12">
        <v>41969</v>
      </c>
      <c r="C1930" s="4" t="s">
        <v>19</v>
      </c>
      <c r="D1930" s="4">
        <v>3.6</v>
      </c>
      <c r="E1930" s="4">
        <v>98</v>
      </c>
      <c r="F1930" s="5">
        <v>0.45833333333333331</v>
      </c>
      <c r="G1930" s="6">
        <v>300</v>
      </c>
      <c r="H1930" s="7">
        <v>55500</v>
      </c>
      <c r="I1930" s="7">
        <f>FlightsPivot[[#This Row],[Total Fare]]*10%</f>
        <v>5550</v>
      </c>
      <c r="J1930" s="7">
        <f>FlightsPivot[[#This Row],[Total Fare]]+FlightsPivot[[#This Row],[10% tax ]]</f>
        <v>61050</v>
      </c>
      <c r="K1930" s="4">
        <v>11</v>
      </c>
      <c r="L1930" s="4">
        <v>2014</v>
      </c>
      <c r="M1930" t="str">
        <f>INDEX(RoutesPivot[DepAirport],MATCH($C1930,RoutesPivot[[RouteID]:[RouteID]],0))</f>
        <v>ORD</v>
      </c>
      <c r="N1930" t="str">
        <f>INDEX(RoutesPivot[AirportID],MATCH($C1930,RoutesPivot[[RouteID]:[RouteID]],0))</f>
        <v>IAH</v>
      </c>
      <c r="O1930">
        <f>INDEX(RoutesPivot[Distance],MATCH($C1930,RoutesPivot[[RouteID]:[RouteID]],0))</f>
        <v>800</v>
      </c>
      <c r="P1930">
        <f>INDEX(RoutesPivot[ListPrice],MATCH($C1930,RoutesPivot[[RouteID]:[RouteID]],0))</f>
        <v>200</v>
      </c>
      <c r="Q1930" t="str">
        <f>INDEX(AirportPivot[AirportName],MATCH($N1930,AirportPivot[[AirportID]:[AirportID]],0))</f>
        <v>George Bush Intercontinental/Houston</v>
      </c>
      <c r="R1930">
        <f>INDEX(AirportPivot[Gates (number of available)],MATCH($N1930,AirportPivot[[AirportID]:[AirportID]],0))</f>
        <v>80</v>
      </c>
    </row>
    <row r="1931" spans="1:18" x14ac:dyDescent="0.25">
      <c r="A1931" s="3" t="s">
        <v>1963</v>
      </c>
      <c r="B1931" s="12">
        <v>42065</v>
      </c>
      <c r="C1931" s="4" t="s">
        <v>17</v>
      </c>
      <c r="D1931" s="4">
        <v>3.6</v>
      </c>
      <c r="E1931" s="4">
        <v>84</v>
      </c>
      <c r="F1931" s="5">
        <v>0.39583333333333331</v>
      </c>
      <c r="G1931" s="6">
        <v>350</v>
      </c>
      <c r="H1931" s="7">
        <v>63350</v>
      </c>
      <c r="I1931" s="7">
        <f>FlightsPivot[[#This Row],[Total Fare]]*10%</f>
        <v>6335</v>
      </c>
      <c r="J1931" s="7">
        <f>FlightsPivot[[#This Row],[Total Fare]]+FlightsPivot[[#This Row],[10% tax ]]</f>
        <v>69685</v>
      </c>
      <c r="K1931" s="4">
        <v>3</v>
      </c>
      <c r="L1931" s="4">
        <v>2015</v>
      </c>
      <c r="M1931" t="str">
        <f>INDEX(RoutesPivot[DepAirport],MATCH($C1931,RoutesPivot[[RouteID]:[RouteID]],0))</f>
        <v>ORD</v>
      </c>
      <c r="N1931" t="str">
        <f>INDEX(RoutesPivot[AirportID],MATCH($C1931,RoutesPivot[[RouteID]:[RouteID]],0))</f>
        <v>LAX</v>
      </c>
      <c r="O1931">
        <f>INDEX(RoutesPivot[Distance],MATCH($C1931,RoutesPivot[[RouteID]:[RouteID]],0))</f>
        <v>1518</v>
      </c>
      <c r="P1931">
        <f>INDEX(RoutesPivot[ListPrice],MATCH($C1931,RoutesPivot[[RouteID]:[RouteID]],0))</f>
        <v>350</v>
      </c>
      <c r="Q1931" t="str">
        <f>INDEX(AirportPivot[AirportName],MATCH($N1931,AirportPivot[[AirportID]:[AirportID]],0))</f>
        <v>Los Angeles International</v>
      </c>
      <c r="R1931">
        <f>INDEX(AirportPivot[Gates (number of available)],MATCH($N1931,AirportPivot[[AirportID]:[AirportID]],0))</f>
        <v>86</v>
      </c>
    </row>
    <row r="1932" spans="1:18" x14ac:dyDescent="0.25">
      <c r="A1932" s="3" t="s">
        <v>1964</v>
      </c>
      <c r="B1932" s="12">
        <v>42006</v>
      </c>
      <c r="C1932" s="4" t="s">
        <v>25</v>
      </c>
      <c r="D1932" s="4">
        <v>3.7</v>
      </c>
      <c r="E1932" s="4">
        <v>110</v>
      </c>
      <c r="F1932" s="5">
        <v>0.4375</v>
      </c>
      <c r="G1932" s="6">
        <v>200</v>
      </c>
      <c r="H1932" s="7">
        <v>37000</v>
      </c>
      <c r="I1932" s="7">
        <f>FlightsPivot[[#This Row],[Total Fare]]*10%</f>
        <v>3700</v>
      </c>
      <c r="J1932" s="7">
        <f>FlightsPivot[[#This Row],[Total Fare]]+FlightsPivot[[#This Row],[10% tax ]]</f>
        <v>40700</v>
      </c>
      <c r="K1932" s="4">
        <v>1</v>
      </c>
      <c r="L1932" s="4">
        <v>2015</v>
      </c>
      <c r="M1932" t="str">
        <f>INDEX(RoutesPivot[DepAirport],MATCH($C1932,RoutesPivot[[RouteID]:[RouteID]],0))</f>
        <v>ORD</v>
      </c>
      <c r="N1932" t="str">
        <f>INDEX(RoutesPivot[AirportID],MATCH($C1932,RoutesPivot[[RouteID]:[RouteID]],0))</f>
        <v>DFW</v>
      </c>
      <c r="O1932">
        <f>INDEX(RoutesPivot[Distance],MATCH($C1932,RoutesPivot[[RouteID]:[RouteID]],0))</f>
        <v>700</v>
      </c>
      <c r="P1932">
        <f>INDEX(RoutesPivot[ListPrice],MATCH($C1932,RoutesPivot[[RouteID]:[RouteID]],0))</f>
        <v>200</v>
      </c>
      <c r="Q1932" t="str">
        <f>INDEX(AirportPivot[AirportName],MATCH($N1932,AirportPivot[[AirportID]:[AirportID]],0))</f>
        <v>Dallas/Fort Worth International</v>
      </c>
      <c r="R1932">
        <f>INDEX(AirportPivot[Gates (number of available)],MATCH($N1932,AirportPivot[[AirportID]:[AirportID]],0))</f>
        <v>130</v>
      </c>
    </row>
    <row r="1933" spans="1:18" x14ac:dyDescent="0.25">
      <c r="A1933" s="3" t="s">
        <v>1965</v>
      </c>
      <c r="B1933" s="12">
        <v>41720</v>
      </c>
      <c r="C1933" s="4" t="s">
        <v>98</v>
      </c>
      <c r="D1933" s="4">
        <v>2.9</v>
      </c>
      <c r="E1933" s="4">
        <v>44</v>
      </c>
      <c r="F1933" s="5">
        <v>0.6875</v>
      </c>
      <c r="G1933" s="6">
        <v>275</v>
      </c>
      <c r="H1933" s="7">
        <v>45375</v>
      </c>
      <c r="I1933" s="7">
        <f>FlightsPivot[[#This Row],[Total Fare]]*10%</f>
        <v>4537.5</v>
      </c>
      <c r="J1933" s="7">
        <f>FlightsPivot[[#This Row],[Total Fare]]+FlightsPivot[[#This Row],[10% tax ]]</f>
        <v>49912.5</v>
      </c>
      <c r="K1933" s="4">
        <v>3</v>
      </c>
      <c r="L1933" s="4">
        <v>2014</v>
      </c>
      <c r="M1933" t="str">
        <f>INDEX(RoutesPivot[DepAirport],MATCH($C1933,RoutesPivot[[RouteID]:[RouteID]],0))</f>
        <v>ORD</v>
      </c>
      <c r="N1933" t="str">
        <f>INDEX(RoutesPivot[AirportID],MATCH($C1933,RoutesPivot[[RouteID]:[RouteID]],0))</f>
        <v>PHL</v>
      </c>
      <c r="O1933">
        <f>INDEX(RoutesPivot[Distance],MATCH($C1933,RoutesPivot[[RouteID]:[RouteID]],0))</f>
        <v>580</v>
      </c>
      <c r="P1933">
        <f>INDEX(RoutesPivot[ListPrice],MATCH($C1933,RoutesPivot[[RouteID]:[RouteID]],0))</f>
        <v>275</v>
      </c>
      <c r="Q1933" t="str">
        <f>INDEX(AirportPivot[AirportName],MATCH($N1933,AirportPivot[[AirportID]:[AirportID]],0))</f>
        <v>Philadelphia International</v>
      </c>
      <c r="R1933">
        <f>INDEX(AirportPivot[Gates (number of available)],MATCH($N1933,AirportPivot[[AirportID]:[AirportID]],0))</f>
        <v>89</v>
      </c>
    </row>
    <row r="1934" spans="1:18" x14ac:dyDescent="0.25">
      <c r="A1934" s="3" t="s">
        <v>1966</v>
      </c>
      <c r="B1934" s="12">
        <v>42365</v>
      </c>
      <c r="C1934" s="4" t="s">
        <v>19</v>
      </c>
      <c r="D1934" s="4">
        <v>2.8</v>
      </c>
      <c r="E1934" s="4">
        <v>12</v>
      </c>
      <c r="F1934" s="5">
        <v>0.33333333333333331</v>
      </c>
      <c r="G1934" s="6">
        <v>280</v>
      </c>
      <c r="H1934" s="7">
        <v>51800</v>
      </c>
      <c r="I1934" s="7">
        <f>FlightsPivot[[#This Row],[Total Fare]]*10%</f>
        <v>5180</v>
      </c>
      <c r="J1934" s="7">
        <f>FlightsPivot[[#This Row],[Total Fare]]+FlightsPivot[[#This Row],[10% tax ]]</f>
        <v>56980</v>
      </c>
      <c r="K1934" s="4">
        <v>12</v>
      </c>
      <c r="L1934" s="4">
        <v>2015</v>
      </c>
      <c r="M1934" t="str">
        <f>INDEX(RoutesPivot[DepAirport],MATCH($C1934,RoutesPivot[[RouteID]:[RouteID]],0))</f>
        <v>ORD</v>
      </c>
      <c r="N1934" t="str">
        <f>INDEX(RoutesPivot[AirportID],MATCH($C1934,RoutesPivot[[RouteID]:[RouteID]],0))</f>
        <v>IAH</v>
      </c>
      <c r="O1934">
        <f>INDEX(RoutesPivot[Distance],MATCH($C1934,RoutesPivot[[RouteID]:[RouteID]],0))</f>
        <v>800</v>
      </c>
      <c r="P1934">
        <f>INDEX(RoutesPivot[ListPrice],MATCH($C1934,RoutesPivot[[RouteID]:[RouteID]],0))</f>
        <v>200</v>
      </c>
      <c r="Q1934" t="str">
        <f>INDEX(AirportPivot[AirportName],MATCH($N1934,AirportPivot[[AirportID]:[AirportID]],0))</f>
        <v>George Bush Intercontinental/Houston</v>
      </c>
      <c r="R1934">
        <f>INDEX(AirportPivot[Gates (number of available)],MATCH($N1934,AirportPivot[[AirportID]:[AirportID]],0))</f>
        <v>80</v>
      </c>
    </row>
    <row r="1935" spans="1:18" x14ac:dyDescent="0.25">
      <c r="A1935" s="3" t="s">
        <v>1967</v>
      </c>
      <c r="B1935" s="12">
        <v>41818</v>
      </c>
      <c r="C1935" s="4" t="s">
        <v>21</v>
      </c>
      <c r="D1935" s="4">
        <v>1.6</v>
      </c>
      <c r="E1935" s="4">
        <v>147</v>
      </c>
      <c r="F1935" s="5">
        <v>0.58333333333333337</v>
      </c>
      <c r="G1935" s="6">
        <v>137.5</v>
      </c>
      <c r="H1935" s="7">
        <v>25437.5</v>
      </c>
      <c r="I1935" s="7">
        <f>FlightsPivot[[#This Row],[Total Fare]]*10%</f>
        <v>2543.75</v>
      </c>
      <c r="J1935" s="7">
        <f>FlightsPivot[[#This Row],[Total Fare]]+FlightsPivot[[#This Row],[10% tax ]]</f>
        <v>27981.25</v>
      </c>
      <c r="K1935" s="4">
        <v>6</v>
      </c>
      <c r="L1935" s="4">
        <v>2014</v>
      </c>
      <c r="M1935" t="str">
        <f>INDEX(RoutesPivot[DepAirport],MATCH($C1935,RoutesPivot[[RouteID]:[RouteID]],0))</f>
        <v>ORD</v>
      </c>
      <c r="N1935" t="str">
        <f>INDEX(RoutesPivot[AirportID],MATCH($C1935,RoutesPivot[[RouteID]:[RouteID]],0))</f>
        <v>CLT</v>
      </c>
      <c r="O1935">
        <f>INDEX(RoutesPivot[Distance],MATCH($C1935,RoutesPivot[[RouteID]:[RouteID]],0))</f>
        <v>700</v>
      </c>
      <c r="P1935">
        <f>INDEX(RoutesPivot[ListPrice],MATCH($C1935,RoutesPivot[[RouteID]:[RouteID]],0))</f>
        <v>125</v>
      </c>
      <c r="Q1935" t="str">
        <f>INDEX(AirportPivot[AirportName],MATCH($N1935,AirportPivot[[AirportID]:[AirportID]],0))</f>
        <v>Charlotte/Douglas International</v>
      </c>
      <c r="R1935">
        <f>INDEX(AirportPivot[Gates (number of available)],MATCH($N1935,AirportPivot[[AirportID]:[AirportID]],0))</f>
        <v>65</v>
      </c>
    </row>
    <row r="1936" spans="1:18" x14ac:dyDescent="0.25">
      <c r="A1936" s="3" t="s">
        <v>1968</v>
      </c>
      <c r="B1936" s="12">
        <v>41732</v>
      </c>
      <c r="C1936" s="4" t="s">
        <v>21</v>
      </c>
      <c r="D1936" s="4">
        <v>2.7</v>
      </c>
      <c r="E1936" s="4">
        <v>150</v>
      </c>
      <c r="F1936" s="5">
        <v>0.625</v>
      </c>
      <c r="G1936" s="6">
        <v>125</v>
      </c>
      <c r="H1936" s="7">
        <v>23125</v>
      </c>
      <c r="I1936" s="7">
        <f>FlightsPivot[[#This Row],[Total Fare]]*10%</f>
        <v>2312.5</v>
      </c>
      <c r="J1936" s="7">
        <f>FlightsPivot[[#This Row],[Total Fare]]+FlightsPivot[[#This Row],[10% tax ]]</f>
        <v>25437.5</v>
      </c>
      <c r="K1936" s="4">
        <v>4</v>
      </c>
      <c r="L1936" s="4">
        <v>2014</v>
      </c>
      <c r="M1936" t="str">
        <f>INDEX(RoutesPivot[DepAirport],MATCH($C1936,RoutesPivot[[RouteID]:[RouteID]],0))</f>
        <v>ORD</v>
      </c>
      <c r="N1936" t="str">
        <f>INDEX(RoutesPivot[AirportID],MATCH($C1936,RoutesPivot[[RouteID]:[RouteID]],0))</f>
        <v>CLT</v>
      </c>
      <c r="O1936">
        <f>INDEX(RoutesPivot[Distance],MATCH($C1936,RoutesPivot[[RouteID]:[RouteID]],0))</f>
        <v>700</v>
      </c>
      <c r="P1936">
        <f>INDEX(RoutesPivot[ListPrice],MATCH($C1936,RoutesPivot[[RouteID]:[RouteID]],0))</f>
        <v>125</v>
      </c>
      <c r="Q1936" t="str">
        <f>INDEX(AirportPivot[AirportName],MATCH($N1936,AirportPivot[[AirportID]:[AirportID]],0))</f>
        <v>Charlotte/Douglas International</v>
      </c>
      <c r="R1936">
        <f>INDEX(AirportPivot[Gates (number of available)],MATCH($N1936,AirportPivot[[AirportID]:[AirportID]],0))</f>
        <v>65</v>
      </c>
    </row>
    <row r="1937" spans="1:18" x14ac:dyDescent="0.25">
      <c r="A1937" s="3" t="s">
        <v>1969</v>
      </c>
      <c r="B1937" s="12">
        <v>41925</v>
      </c>
      <c r="C1937" s="4" t="s">
        <v>13</v>
      </c>
      <c r="D1937" s="4">
        <v>2.6</v>
      </c>
      <c r="E1937" s="4">
        <v>14</v>
      </c>
      <c r="F1937" s="5">
        <v>0.35416666666666669</v>
      </c>
      <c r="G1937" s="6">
        <v>250</v>
      </c>
      <c r="H1937" s="7">
        <v>46250</v>
      </c>
      <c r="I1937" s="7">
        <f>FlightsPivot[[#This Row],[Total Fare]]*10%</f>
        <v>4625</v>
      </c>
      <c r="J1937" s="7">
        <f>FlightsPivot[[#This Row],[Total Fare]]+FlightsPivot[[#This Row],[10% tax ]]</f>
        <v>50875</v>
      </c>
      <c r="K1937" s="4">
        <v>10</v>
      </c>
      <c r="L1937" s="4">
        <v>2014</v>
      </c>
      <c r="M1937" t="str">
        <f>INDEX(RoutesPivot[DepAirport],MATCH($C1937,RoutesPivot[[RouteID]:[RouteID]],0))</f>
        <v>ORD</v>
      </c>
      <c r="N1937" t="str">
        <f>INDEX(RoutesPivot[AirportID],MATCH($C1937,RoutesPivot[[RouteID]:[RouteID]],0))</f>
        <v>JFK</v>
      </c>
      <c r="O1937">
        <f>INDEX(RoutesPivot[Distance],MATCH($C1937,RoutesPivot[[RouteID]:[RouteID]],0))</f>
        <v>619</v>
      </c>
      <c r="P1937">
        <f>INDEX(RoutesPivot[ListPrice],MATCH($C1937,RoutesPivot[[RouteID]:[RouteID]],0))</f>
        <v>250</v>
      </c>
      <c r="Q1937" t="str">
        <f>INDEX(AirportPivot[AirportName],MATCH($N1937,AirportPivot[[AirportID]:[AirportID]],0))</f>
        <v>John F Kennedy International</v>
      </c>
      <c r="R1937">
        <f>INDEX(AirportPivot[Gates (number of available)],MATCH($N1937,AirportPivot[[AirportID]:[AirportID]],0))</f>
        <v>120</v>
      </c>
    </row>
    <row r="1938" spans="1:18" x14ac:dyDescent="0.25">
      <c r="A1938" s="3" t="s">
        <v>1970</v>
      </c>
      <c r="B1938" s="12">
        <v>42287</v>
      </c>
      <c r="C1938" s="4" t="s">
        <v>17</v>
      </c>
      <c r="D1938" s="4">
        <v>3.3</v>
      </c>
      <c r="E1938" s="4">
        <v>139</v>
      </c>
      <c r="F1938" s="5">
        <v>0.29166666666666669</v>
      </c>
      <c r="G1938" s="6">
        <v>350</v>
      </c>
      <c r="H1938" s="7">
        <v>64750</v>
      </c>
      <c r="I1938" s="7">
        <f>FlightsPivot[[#This Row],[Total Fare]]*10%</f>
        <v>6475</v>
      </c>
      <c r="J1938" s="7">
        <f>FlightsPivot[[#This Row],[Total Fare]]+FlightsPivot[[#This Row],[10% tax ]]</f>
        <v>71225</v>
      </c>
      <c r="K1938" s="4">
        <v>10</v>
      </c>
      <c r="L1938" s="4">
        <v>2015</v>
      </c>
      <c r="M1938" t="str">
        <f>INDEX(RoutesPivot[DepAirport],MATCH($C1938,RoutesPivot[[RouteID]:[RouteID]],0))</f>
        <v>ORD</v>
      </c>
      <c r="N1938" t="str">
        <f>INDEX(RoutesPivot[AirportID],MATCH($C1938,RoutesPivot[[RouteID]:[RouteID]],0))</f>
        <v>LAX</v>
      </c>
      <c r="O1938">
        <f>INDEX(RoutesPivot[Distance],MATCH($C1938,RoutesPivot[[RouteID]:[RouteID]],0))</f>
        <v>1518</v>
      </c>
      <c r="P1938">
        <f>INDEX(RoutesPivot[ListPrice],MATCH($C1938,RoutesPivot[[RouteID]:[RouteID]],0))</f>
        <v>350</v>
      </c>
      <c r="Q1938" t="str">
        <f>INDEX(AirportPivot[AirportName],MATCH($N1938,AirportPivot[[AirportID]:[AirportID]],0))</f>
        <v>Los Angeles International</v>
      </c>
      <c r="R1938">
        <f>INDEX(AirportPivot[Gates (number of available)],MATCH($N1938,AirportPivot[[AirportID]:[AirportID]],0))</f>
        <v>86</v>
      </c>
    </row>
    <row r="1939" spans="1:18" x14ac:dyDescent="0.25">
      <c r="A1939" s="3" t="s">
        <v>1971</v>
      </c>
      <c r="B1939" s="12">
        <v>42100</v>
      </c>
      <c r="C1939" s="4" t="s">
        <v>17</v>
      </c>
      <c r="D1939" s="4">
        <v>3.9</v>
      </c>
      <c r="E1939" s="4">
        <v>90</v>
      </c>
      <c r="F1939" s="5">
        <v>0.75</v>
      </c>
      <c r="G1939" s="6">
        <v>350</v>
      </c>
      <c r="H1939" s="7">
        <v>63350</v>
      </c>
      <c r="I1939" s="7">
        <f>FlightsPivot[[#This Row],[Total Fare]]*10%</f>
        <v>6335</v>
      </c>
      <c r="J1939" s="7">
        <f>FlightsPivot[[#This Row],[Total Fare]]+FlightsPivot[[#This Row],[10% tax ]]</f>
        <v>69685</v>
      </c>
      <c r="K1939" s="4">
        <v>4</v>
      </c>
      <c r="L1939" s="4">
        <v>2015</v>
      </c>
      <c r="M1939" t="str">
        <f>INDEX(RoutesPivot[DepAirport],MATCH($C1939,RoutesPivot[[RouteID]:[RouteID]],0))</f>
        <v>ORD</v>
      </c>
      <c r="N1939" t="str">
        <f>INDEX(RoutesPivot[AirportID],MATCH($C1939,RoutesPivot[[RouteID]:[RouteID]],0))</f>
        <v>LAX</v>
      </c>
      <c r="O1939">
        <f>INDEX(RoutesPivot[Distance],MATCH($C1939,RoutesPivot[[RouteID]:[RouteID]],0))</f>
        <v>1518</v>
      </c>
      <c r="P1939">
        <f>INDEX(RoutesPivot[ListPrice],MATCH($C1939,RoutesPivot[[RouteID]:[RouteID]],0))</f>
        <v>350</v>
      </c>
      <c r="Q1939" t="str">
        <f>INDEX(AirportPivot[AirportName],MATCH($N1939,AirportPivot[[AirportID]:[AirportID]],0))</f>
        <v>Los Angeles International</v>
      </c>
      <c r="R1939">
        <f>INDEX(AirportPivot[Gates (number of available)],MATCH($N1939,AirportPivot[[AirportID]:[AirportID]],0))</f>
        <v>86</v>
      </c>
    </row>
    <row r="1940" spans="1:18" x14ac:dyDescent="0.25">
      <c r="A1940" s="3" t="s">
        <v>1972</v>
      </c>
      <c r="B1940" s="12">
        <v>42252</v>
      </c>
      <c r="C1940" s="4" t="s">
        <v>50</v>
      </c>
      <c r="D1940" s="4">
        <v>2.9</v>
      </c>
      <c r="E1940" s="4">
        <v>57</v>
      </c>
      <c r="F1940" s="5">
        <v>0.29166666666666669</v>
      </c>
      <c r="G1940" s="6">
        <v>275</v>
      </c>
      <c r="H1940" s="7">
        <v>45375</v>
      </c>
      <c r="I1940" s="7">
        <f>FlightsPivot[[#This Row],[Total Fare]]*10%</f>
        <v>4537.5</v>
      </c>
      <c r="J1940" s="7">
        <f>FlightsPivot[[#This Row],[Total Fare]]+FlightsPivot[[#This Row],[10% tax ]]</f>
        <v>49912.5</v>
      </c>
      <c r="K1940" s="4">
        <v>9</v>
      </c>
      <c r="L1940" s="4">
        <v>2015</v>
      </c>
      <c r="M1940" t="str">
        <f>INDEX(RoutesPivot[DepAirport],MATCH($C1940,RoutesPivot[[RouteID]:[RouteID]],0))</f>
        <v>ORD</v>
      </c>
      <c r="N1940" t="str">
        <f>INDEX(RoutesPivot[AirportID],MATCH($C1940,RoutesPivot[[RouteID]:[RouteID]],0))</f>
        <v>LGA</v>
      </c>
      <c r="O1940">
        <f>INDEX(RoutesPivot[Distance],MATCH($C1940,RoutesPivot[[RouteID]:[RouteID]],0))</f>
        <v>610</v>
      </c>
      <c r="P1940">
        <f>INDEX(RoutesPivot[ListPrice],MATCH($C1940,RoutesPivot[[RouteID]:[RouteID]],0))</f>
        <v>275</v>
      </c>
      <c r="Q1940" t="str">
        <f>INDEX(AirportPivot[AirportName],MATCH($N1940,AirportPivot[[AirportID]:[AirportID]],0))</f>
        <v>Laguardia</v>
      </c>
      <c r="R1940">
        <f>INDEX(AirportPivot[Gates (number of available)],MATCH($N1940,AirportPivot[[AirportID]:[AirportID]],0))</f>
        <v>66</v>
      </c>
    </row>
    <row r="1941" spans="1:18" x14ac:dyDescent="0.25">
      <c r="A1941" s="3" t="s">
        <v>1973</v>
      </c>
      <c r="B1941" s="12">
        <v>42232</v>
      </c>
      <c r="C1941" s="4" t="s">
        <v>21</v>
      </c>
      <c r="D1941" s="4">
        <v>2.2999999999999998</v>
      </c>
      <c r="E1941" s="4">
        <v>150</v>
      </c>
      <c r="F1941" s="5">
        <v>0.83333333333333337</v>
      </c>
      <c r="G1941" s="6">
        <v>137.5</v>
      </c>
      <c r="H1941" s="7">
        <v>25437.5</v>
      </c>
      <c r="I1941" s="7">
        <f>FlightsPivot[[#This Row],[Total Fare]]*10%</f>
        <v>2543.75</v>
      </c>
      <c r="J1941" s="7">
        <f>FlightsPivot[[#This Row],[Total Fare]]+FlightsPivot[[#This Row],[10% tax ]]</f>
        <v>27981.25</v>
      </c>
      <c r="K1941" s="4">
        <v>8</v>
      </c>
      <c r="L1941" s="4">
        <v>2015</v>
      </c>
      <c r="M1941" t="str">
        <f>INDEX(RoutesPivot[DepAirport],MATCH($C1941,RoutesPivot[[RouteID]:[RouteID]],0))</f>
        <v>ORD</v>
      </c>
      <c r="N1941" t="str">
        <f>INDEX(RoutesPivot[AirportID],MATCH($C1941,RoutesPivot[[RouteID]:[RouteID]],0))</f>
        <v>CLT</v>
      </c>
      <c r="O1941">
        <f>INDEX(RoutesPivot[Distance],MATCH($C1941,RoutesPivot[[RouteID]:[RouteID]],0))</f>
        <v>700</v>
      </c>
      <c r="P1941">
        <f>INDEX(RoutesPivot[ListPrice],MATCH($C1941,RoutesPivot[[RouteID]:[RouteID]],0))</f>
        <v>125</v>
      </c>
      <c r="Q1941" t="str">
        <f>INDEX(AirportPivot[AirportName],MATCH($N1941,AirportPivot[[AirportID]:[AirportID]],0))</f>
        <v>Charlotte/Douglas International</v>
      </c>
      <c r="R1941">
        <f>INDEX(AirportPivot[Gates (number of available)],MATCH($N1941,AirportPivot[[AirportID]:[AirportID]],0))</f>
        <v>65</v>
      </c>
    </row>
    <row r="1942" spans="1:18" x14ac:dyDescent="0.25">
      <c r="A1942" s="3" t="s">
        <v>1974</v>
      </c>
      <c r="B1942" s="12">
        <v>42085</v>
      </c>
      <c r="C1942" s="4" t="s">
        <v>40</v>
      </c>
      <c r="D1942" s="4">
        <v>1.2</v>
      </c>
      <c r="E1942" s="4">
        <v>196</v>
      </c>
      <c r="F1942" s="5">
        <v>0.875</v>
      </c>
      <c r="G1942" s="6">
        <v>115</v>
      </c>
      <c r="H1942" s="7">
        <v>18975</v>
      </c>
      <c r="I1942" s="7">
        <f>FlightsPivot[[#This Row],[Total Fare]]*10%</f>
        <v>1897.5</v>
      </c>
      <c r="J1942" s="7">
        <f>FlightsPivot[[#This Row],[Total Fare]]+FlightsPivot[[#This Row],[10% tax ]]</f>
        <v>20872.5</v>
      </c>
      <c r="K1942" s="4">
        <v>3</v>
      </c>
      <c r="L1942" s="4">
        <v>2015</v>
      </c>
      <c r="M1942" t="str">
        <f>INDEX(RoutesPivot[DepAirport],MATCH($C1942,RoutesPivot[[RouteID]:[RouteID]],0))</f>
        <v>ORD</v>
      </c>
      <c r="N1942" t="str">
        <f>INDEX(RoutesPivot[AirportID],MATCH($C1942,RoutesPivot[[RouteID]:[RouteID]],0))</f>
        <v>MSP</v>
      </c>
      <c r="O1942">
        <f>INDEX(RoutesPivot[Distance],MATCH($C1942,RoutesPivot[[RouteID]:[RouteID]],0))</f>
        <v>300</v>
      </c>
      <c r="P1942">
        <f>INDEX(RoutesPivot[ListPrice],MATCH($C1942,RoutesPivot[[RouteID]:[RouteID]],0))</f>
        <v>115</v>
      </c>
      <c r="Q1942" t="str">
        <f>INDEX(AirportPivot[AirportName],MATCH($N1942,AirportPivot[[AirportID]:[AirportID]],0))</f>
        <v>Minneapolis-St Paul International/Wold-Chamberlain</v>
      </c>
      <c r="R1942">
        <f>INDEX(AirportPivot[Gates (number of available)],MATCH($N1942,AirportPivot[[AirportID]:[AirportID]],0))</f>
        <v>65</v>
      </c>
    </row>
    <row r="1943" spans="1:18" x14ac:dyDescent="0.25">
      <c r="A1943" s="3" t="s">
        <v>1975</v>
      </c>
      <c r="B1943" s="12">
        <v>41754</v>
      </c>
      <c r="C1943" s="4" t="s">
        <v>80</v>
      </c>
      <c r="D1943" s="4">
        <v>2.7</v>
      </c>
      <c r="E1943" s="4">
        <v>54</v>
      </c>
      <c r="F1943" s="5">
        <v>0.875</v>
      </c>
      <c r="G1943" s="6">
        <v>300</v>
      </c>
      <c r="H1943" s="7">
        <v>49500</v>
      </c>
      <c r="I1943" s="7">
        <f>FlightsPivot[[#This Row],[Total Fare]]*10%</f>
        <v>4950</v>
      </c>
      <c r="J1943" s="7">
        <f>FlightsPivot[[#This Row],[Total Fare]]+FlightsPivot[[#This Row],[10% tax ]]</f>
        <v>54450</v>
      </c>
      <c r="K1943" s="4">
        <v>4</v>
      </c>
      <c r="L1943" s="4">
        <v>2014</v>
      </c>
      <c r="M1943" t="str">
        <f>INDEX(RoutesPivot[DepAirport],MATCH($C1943,RoutesPivot[[RouteID]:[RouteID]],0))</f>
        <v>ORD</v>
      </c>
      <c r="N1943" t="str">
        <f>INDEX(RoutesPivot[AirportID],MATCH($C1943,RoutesPivot[[RouteID]:[RouteID]],0))</f>
        <v>MIA</v>
      </c>
      <c r="O1943">
        <f>INDEX(RoutesPivot[Distance],MATCH($C1943,RoutesPivot[[RouteID]:[RouteID]],0))</f>
        <v>1000</v>
      </c>
      <c r="P1943">
        <f>INDEX(RoutesPivot[ListPrice],MATCH($C1943,RoutesPivot[[RouteID]:[RouteID]],0))</f>
        <v>300</v>
      </c>
      <c r="Q1943" t="str">
        <f>INDEX(AirportPivot[AirportName],MATCH($N1943,AirportPivot[[AirportID]:[AirportID]],0))</f>
        <v>Miami International</v>
      </c>
      <c r="R1943">
        <f>INDEX(AirportPivot[Gates (number of available)],MATCH($N1943,AirportPivot[[AirportID]:[AirportID]],0))</f>
        <v>80</v>
      </c>
    </row>
    <row r="1944" spans="1:18" x14ac:dyDescent="0.25">
      <c r="A1944" s="3" t="s">
        <v>1976</v>
      </c>
      <c r="B1944" s="12">
        <v>42098</v>
      </c>
      <c r="C1944" s="4" t="s">
        <v>70</v>
      </c>
      <c r="D1944" s="4">
        <v>3.3</v>
      </c>
      <c r="E1944" s="4">
        <v>202</v>
      </c>
      <c r="F1944" s="5">
        <v>0.70833333333333337</v>
      </c>
      <c r="G1944" s="6">
        <v>275</v>
      </c>
      <c r="H1944" s="7">
        <v>45375</v>
      </c>
      <c r="I1944" s="7">
        <f>FlightsPivot[[#This Row],[Total Fare]]*10%</f>
        <v>4537.5</v>
      </c>
      <c r="J1944" s="7">
        <f>FlightsPivot[[#This Row],[Total Fare]]+FlightsPivot[[#This Row],[10% tax ]]</f>
        <v>49912.5</v>
      </c>
      <c r="K1944" s="4">
        <v>4</v>
      </c>
      <c r="L1944" s="4">
        <v>2015</v>
      </c>
      <c r="M1944" t="str">
        <f>INDEX(RoutesPivot[DepAirport],MATCH($C1944,RoutesPivot[[RouteID]:[RouteID]],0))</f>
        <v>ORD</v>
      </c>
      <c r="N1944" t="str">
        <f>INDEX(RoutesPivot[AirportID],MATCH($C1944,RoutesPivot[[RouteID]:[RouteID]],0))</f>
        <v>LAS</v>
      </c>
      <c r="O1944">
        <f>INDEX(RoutesPivot[Distance],MATCH($C1944,RoutesPivot[[RouteID]:[RouteID]],0))</f>
        <v>1100</v>
      </c>
      <c r="P1944">
        <f>INDEX(RoutesPivot[ListPrice],MATCH($C1944,RoutesPivot[[RouteID]:[RouteID]],0))</f>
        <v>275</v>
      </c>
      <c r="Q1944" t="str">
        <f>INDEX(AirportPivot[AirportName],MATCH($N1944,AirportPivot[[AirportID]:[AirportID]],0))</f>
        <v>McCarran International</v>
      </c>
      <c r="R1944">
        <f>INDEX(AirportPivot[Gates (number of available)],MATCH($N1944,AirportPivot[[AirportID]:[AirportID]],0))</f>
        <v>68</v>
      </c>
    </row>
    <row r="1945" spans="1:18" x14ac:dyDescent="0.25">
      <c r="A1945" s="3" t="s">
        <v>1977</v>
      </c>
      <c r="B1945" s="12">
        <v>41795</v>
      </c>
      <c r="C1945" s="4" t="s">
        <v>11</v>
      </c>
      <c r="D1945" s="4">
        <v>2.2000000000000002</v>
      </c>
      <c r="E1945" s="4">
        <v>51</v>
      </c>
      <c r="F1945" s="5">
        <v>0.79166666666666663</v>
      </c>
      <c r="G1945" s="6">
        <v>330</v>
      </c>
      <c r="H1945" s="7">
        <v>54450</v>
      </c>
      <c r="I1945" s="7">
        <f>FlightsPivot[[#This Row],[Total Fare]]*10%</f>
        <v>5445</v>
      </c>
      <c r="J1945" s="7">
        <f>FlightsPivot[[#This Row],[Total Fare]]+FlightsPivot[[#This Row],[10% tax ]]</f>
        <v>59895</v>
      </c>
      <c r="K1945" s="4">
        <v>6</v>
      </c>
      <c r="L1945" s="4">
        <v>2014</v>
      </c>
      <c r="M1945" t="str">
        <f>INDEX(RoutesPivot[DepAirport],MATCH($C1945,RoutesPivot[[RouteID]:[RouteID]],0))</f>
        <v>ORD</v>
      </c>
      <c r="N1945" t="str">
        <f>INDEX(RoutesPivot[AirportID],MATCH($C1945,RoutesPivot[[RouteID]:[RouteID]],0))</f>
        <v>BOS</v>
      </c>
      <c r="O1945">
        <f>INDEX(RoutesPivot[Distance],MATCH($C1945,RoutesPivot[[RouteID]:[RouteID]],0))</f>
        <v>730</v>
      </c>
      <c r="P1945">
        <f>INDEX(RoutesPivot[ListPrice],MATCH($C1945,RoutesPivot[[RouteID]:[RouteID]],0))</f>
        <v>300</v>
      </c>
      <c r="Q1945" t="str">
        <f>INDEX(AirportPivot[AirportName],MATCH($N1945,AirportPivot[[AirportID]:[AirportID]],0))</f>
        <v>General Edward Lawrence Logan International</v>
      </c>
      <c r="R1945">
        <f>INDEX(AirportPivot[Gates (number of available)],MATCH($N1945,AirportPivot[[AirportID]:[AirportID]],0))</f>
        <v>63</v>
      </c>
    </row>
    <row r="1946" spans="1:18" x14ac:dyDescent="0.25">
      <c r="A1946" s="3" t="s">
        <v>1978</v>
      </c>
      <c r="B1946" s="12">
        <v>41841</v>
      </c>
      <c r="C1946" s="4" t="s">
        <v>70</v>
      </c>
      <c r="D1946" s="4">
        <v>0.8</v>
      </c>
      <c r="E1946" s="4">
        <v>192</v>
      </c>
      <c r="F1946" s="5">
        <v>0.625</v>
      </c>
      <c r="G1946" s="6">
        <v>302.5</v>
      </c>
      <c r="H1946" s="7">
        <v>49912.5</v>
      </c>
      <c r="I1946" s="7">
        <f>FlightsPivot[[#This Row],[Total Fare]]*10%</f>
        <v>4991.25</v>
      </c>
      <c r="J1946" s="7">
        <f>FlightsPivot[[#This Row],[Total Fare]]+FlightsPivot[[#This Row],[10% tax ]]</f>
        <v>54903.75</v>
      </c>
      <c r="K1946" s="4">
        <v>7</v>
      </c>
      <c r="L1946" s="4">
        <v>2014</v>
      </c>
      <c r="M1946" t="str">
        <f>INDEX(RoutesPivot[DepAirport],MATCH($C1946,RoutesPivot[[RouteID]:[RouteID]],0))</f>
        <v>ORD</v>
      </c>
      <c r="N1946" t="str">
        <f>INDEX(RoutesPivot[AirportID],MATCH($C1946,RoutesPivot[[RouteID]:[RouteID]],0))</f>
        <v>LAS</v>
      </c>
      <c r="O1946">
        <f>INDEX(RoutesPivot[Distance],MATCH($C1946,RoutesPivot[[RouteID]:[RouteID]],0))</f>
        <v>1100</v>
      </c>
      <c r="P1946">
        <f>INDEX(RoutesPivot[ListPrice],MATCH($C1946,RoutesPivot[[RouteID]:[RouteID]],0))</f>
        <v>275</v>
      </c>
      <c r="Q1946" t="str">
        <f>INDEX(AirportPivot[AirportName],MATCH($N1946,AirportPivot[[AirportID]:[AirportID]],0))</f>
        <v>McCarran International</v>
      </c>
      <c r="R1946">
        <f>INDEX(AirportPivot[Gates (number of available)],MATCH($N1946,AirportPivot[[AirportID]:[AirportID]],0))</f>
        <v>68</v>
      </c>
    </row>
    <row r="1947" spans="1:18" x14ac:dyDescent="0.25">
      <c r="A1947" s="3" t="s">
        <v>1979</v>
      </c>
      <c r="B1947" s="12">
        <v>42176</v>
      </c>
      <c r="C1947" s="4" t="s">
        <v>25</v>
      </c>
      <c r="D1947" s="4">
        <v>2.2000000000000002</v>
      </c>
      <c r="E1947" s="4">
        <v>183</v>
      </c>
      <c r="F1947" s="5">
        <v>0.64583333333333337</v>
      </c>
      <c r="G1947" s="6">
        <v>220</v>
      </c>
      <c r="H1947" s="7">
        <v>36300</v>
      </c>
      <c r="I1947" s="7">
        <f>FlightsPivot[[#This Row],[Total Fare]]*10%</f>
        <v>3630</v>
      </c>
      <c r="J1947" s="7">
        <f>FlightsPivot[[#This Row],[Total Fare]]+FlightsPivot[[#This Row],[10% tax ]]</f>
        <v>39930</v>
      </c>
      <c r="K1947" s="4">
        <v>6</v>
      </c>
      <c r="L1947" s="4">
        <v>2015</v>
      </c>
      <c r="M1947" t="str">
        <f>INDEX(RoutesPivot[DepAirport],MATCH($C1947,RoutesPivot[[RouteID]:[RouteID]],0))</f>
        <v>ORD</v>
      </c>
      <c r="N1947" t="str">
        <f>INDEX(RoutesPivot[AirportID],MATCH($C1947,RoutesPivot[[RouteID]:[RouteID]],0))</f>
        <v>DFW</v>
      </c>
      <c r="O1947">
        <f>INDEX(RoutesPivot[Distance],MATCH($C1947,RoutesPivot[[RouteID]:[RouteID]],0))</f>
        <v>700</v>
      </c>
      <c r="P1947">
        <f>INDEX(RoutesPivot[ListPrice],MATCH($C1947,RoutesPivot[[RouteID]:[RouteID]],0))</f>
        <v>200</v>
      </c>
      <c r="Q1947" t="str">
        <f>INDEX(AirportPivot[AirportName],MATCH($N1947,AirportPivot[[AirportID]:[AirportID]],0))</f>
        <v>Dallas/Fort Worth International</v>
      </c>
      <c r="R1947">
        <f>INDEX(AirportPivot[Gates (number of available)],MATCH($N1947,AirportPivot[[AirportID]:[AirportID]],0))</f>
        <v>130</v>
      </c>
    </row>
    <row r="1948" spans="1:18" x14ac:dyDescent="0.25">
      <c r="A1948" s="3" t="s">
        <v>1980</v>
      </c>
      <c r="B1948" s="12">
        <v>41998</v>
      </c>
      <c r="C1948" s="4" t="s">
        <v>70</v>
      </c>
      <c r="D1948" s="4">
        <v>3.3</v>
      </c>
      <c r="E1948" s="4">
        <v>159</v>
      </c>
      <c r="F1948" s="5">
        <v>0.70833333333333337</v>
      </c>
      <c r="G1948" s="6">
        <v>385</v>
      </c>
      <c r="H1948" s="7">
        <v>63525</v>
      </c>
      <c r="I1948" s="7">
        <f>FlightsPivot[[#This Row],[Total Fare]]*10%</f>
        <v>6352.5</v>
      </c>
      <c r="J1948" s="7">
        <f>FlightsPivot[[#This Row],[Total Fare]]+FlightsPivot[[#This Row],[10% tax ]]</f>
        <v>69877.5</v>
      </c>
      <c r="K1948" s="4">
        <v>12</v>
      </c>
      <c r="L1948" s="4">
        <v>2014</v>
      </c>
      <c r="M1948" t="str">
        <f>INDEX(RoutesPivot[DepAirport],MATCH($C1948,RoutesPivot[[RouteID]:[RouteID]],0))</f>
        <v>ORD</v>
      </c>
      <c r="N1948" t="str">
        <f>INDEX(RoutesPivot[AirportID],MATCH($C1948,RoutesPivot[[RouteID]:[RouteID]],0))</f>
        <v>LAS</v>
      </c>
      <c r="O1948">
        <f>INDEX(RoutesPivot[Distance],MATCH($C1948,RoutesPivot[[RouteID]:[RouteID]],0))</f>
        <v>1100</v>
      </c>
      <c r="P1948">
        <f>INDEX(RoutesPivot[ListPrice],MATCH($C1948,RoutesPivot[[RouteID]:[RouteID]],0))</f>
        <v>275</v>
      </c>
      <c r="Q1948" t="str">
        <f>INDEX(AirportPivot[AirportName],MATCH($N1948,AirportPivot[[AirportID]:[AirportID]],0))</f>
        <v>McCarran International</v>
      </c>
      <c r="R1948">
        <f>INDEX(AirportPivot[Gates (number of available)],MATCH($N1948,AirportPivot[[AirportID]:[AirportID]],0))</f>
        <v>68</v>
      </c>
    </row>
    <row r="1949" spans="1:18" x14ac:dyDescent="0.25">
      <c r="A1949" s="3" t="s">
        <v>1981</v>
      </c>
      <c r="B1949" s="12">
        <v>41956</v>
      </c>
      <c r="C1949" s="4" t="s">
        <v>40</v>
      </c>
      <c r="D1949" s="4">
        <v>2.2999999999999998</v>
      </c>
      <c r="E1949" s="4">
        <v>53</v>
      </c>
      <c r="F1949" s="5">
        <v>0.625</v>
      </c>
      <c r="G1949" s="6">
        <v>115</v>
      </c>
      <c r="H1949" s="7">
        <v>18975</v>
      </c>
      <c r="I1949" s="7">
        <f>FlightsPivot[[#This Row],[Total Fare]]*10%</f>
        <v>1897.5</v>
      </c>
      <c r="J1949" s="7">
        <f>FlightsPivot[[#This Row],[Total Fare]]+FlightsPivot[[#This Row],[10% tax ]]</f>
        <v>20872.5</v>
      </c>
      <c r="K1949" s="4">
        <v>11</v>
      </c>
      <c r="L1949" s="4">
        <v>2014</v>
      </c>
      <c r="M1949" t="str">
        <f>INDEX(RoutesPivot[DepAirport],MATCH($C1949,RoutesPivot[[RouteID]:[RouteID]],0))</f>
        <v>ORD</v>
      </c>
      <c r="N1949" t="str">
        <f>INDEX(RoutesPivot[AirportID],MATCH($C1949,RoutesPivot[[RouteID]:[RouteID]],0))</f>
        <v>MSP</v>
      </c>
      <c r="O1949">
        <f>INDEX(RoutesPivot[Distance],MATCH($C1949,RoutesPivot[[RouteID]:[RouteID]],0))</f>
        <v>300</v>
      </c>
      <c r="P1949">
        <f>INDEX(RoutesPivot[ListPrice],MATCH($C1949,RoutesPivot[[RouteID]:[RouteID]],0))</f>
        <v>115</v>
      </c>
      <c r="Q1949" t="str">
        <f>INDEX(AirportPivot[AirportName],MATCH($N1949,AirportPivot[[AirportID]:[AirportID]],0))</f>
        <v>Minneapolis-St Paul International/Wold-Chamberlain</v>
      </c>
      <c r="R1949">
        <f>INDEX(AirportPivot[Gates (number of available)],MATCH($N1949,AirportPivot[[AirportID]:[AirportID]],0))</f>
        <v>65</v>
      </c>
    </row>
    <row r="1950" spans="1:18" x14ac:dyDescent="0.25">
      <c r="A1950" s="3" t="s">
        <v>1982</v>
      </c>
      <c r="B1950" s="12">
        <v>42004</v>
      </c>
      <c r="C1950" s="4" t="s">
        <v>15</v>
      </c>
      <c r="D1950" s="4">
        <v>2.1</v>
      </c>
      <c r="E1950" s="4">
        <v>111</v>
      </c>
      <c r="F1950" s="5">
        <v>0.625</v>
      </c>
      <c r="G1950" s="6">
        <v>225</v>
      </c>
      <c r="H1950" s="7">
        <v>41625</v>
      </c>
      <c r="I1950" s="7">
        <f>FlightsPivot[[#This Row],[Total Fare]]*10%</f>
        <v>4162.5</v>
      </c>
      <c r="J1950" s="7">
        <f>FlightsPivot[[#This Row],[Total Fare]]+FlightsPivot[[#This Row],[10% tax ]]</f>
        <v>45787.5</v>
      </c>
      <c r="K1950" s="4">
        <v>12</v>
      </c>
      <c r="L1950" s="4">
        <v>2014</v>
      </c>
      <c r="M1950" t="str">
        <f>INDEX(RoutesPivot[DepAirport],MATCH($C1950,RoutesPivot[[RouteID]:[RouteID]],0))</f>
        <v>ORD</v>
      </c>
      <c r="N1950" t="str">
        <f>INDEX(RoutesPivot[AirportID],MATCH($C1950,RoutesPivot[[RouteID]:[RouteID]],0))</f>
        <v>EWR</v>
      </c>
      <c r="O1950">
        <f>INDEX(RoutesPivot[Distance],MATCH($C1950,RoutesPivot[[RouteID]:[RouteID]],0))</f>
        <v>600</v>
      </c>
      <c r="P1950">
        <f>INDEX(RoutesPivot[ListPrice],MATCH($C1950,RoutesPivot[[RouteID]:[RouteID]],0))</f>
        <v>225</v>
      </c>
      <c r="Q1950" t="str">
        <f>INDEX(AirportPivot[AirportName],MATCH($N1950,AirportPivot[[AirportID]:[AirportID]],0))</f>
        <v>Newark Liberty International</v>
      </c>
      <c r="R1950">
        <f>INDEX(AirportPivot[Gates (number of available)],MATCH($N1950,AirportPivot[[AirportID]:[AirportID]],0))</f>
        <v>82</v>
      </c>
    </row>
    <row r="1951" spans="1:18" x14ac:dyDescent="0.25">
      <c r="A1951" s="3" t="s">
        <v>1983</v>
      </c>
      <c r="B1951" s="12">
        <v>41739</v>
      </c>
      <c r="C1951" s="4" t="s">
        <v>33</v>
      </c>
      <c r="D1951" s="4">
        <v>3.1</v>
      </c>
      <c r="E1951" s="4">
        <v>76</v>
      </c>
      <c r="F1951" s="5">
        <v>0.39583333333333331</v>
      </c>
      <c r="G1951" s="6">
        <v>375</v>
      </c>
      <c r="H1951" s="7">
        <v>67875</v>
      </c>
      <c r="I1951" s="7">
        <f>FlightsPivot[[#This Row],[Total Fare]]*10%</f>
        <v>6787.5</v>
      </c>
      <c r="J1951" s="7">
        <f>FlightsPivot[[#This Row],[Total Fare]]+FlightsPivot[[#This Row],[10% tax ]]</f>
        <v>74662.5</v>
      </c>
      <c r="K1951" s="4">
        <v>4</v>
      </c>
      <c r="L1951" s="4">
        <v>2014</v>
      </c>
      <c r="M1951" t="str">
        <f>INDEX(RoutesPivot[DepAirport],MATCH($C1951,RoutesPivot[[RouteID]:[RouteID]],0))</f>
        <v>ORD</v>
      </c>
      <c r="N1951" t="str">
        <f>INDEX(RoutesPivot[AirportID],MATCH($C1951,RoutesPivot[[RouteID]:[RouteID]],0))</f>
        <v>SFO</v>
      </c>
      <c r="O1951">
        <f>INDEX(RoutesPivot[Distance],MATCH($C1951,RoutesPivot[[RouteID]:[RouteID]],0))</f>
        <v>1600</v>
      </c>
      <c r="P1951">
        <f>INDEX(RoutesPivot[ListPrice],MATCH($C1951,RoutesPivot[[RouteID]:[RouteID]],0))</f>
        <v>375</v>
      </c>
      <c r="Q1951" t="str">
        <f>INDEX(AirportPivot[AirportName],MATCH($N1951,AirportPivot[[AirportID]:[AirportID]],0))</f>
        <v>San Francisco International</v>
      </c>
      <c r="R1951">
        <f>INDEX(AirportPivot[Gates (number of available)],MATCH($N1951,AirportPivot[[AirportID]:[AirportID]],0))</f>
        <v>70</v>
      </c>
    </row>
    <row r="1952" spans="1:18" x14ac:dyDescent="0.25">
      <c r="A1952" s="3" t="s">
        <v>1984</v>
      </c>
      <c r="B1952" s="12">
        <v>42304</v>
      </c>
      <c r="C1952" s="4" t="s">
        <v>17</v>
      </c>
      <c r="D1952" s="4">
        <v>4.0999999999999996</v>
      </c>
      <c r="E1952" s="4">
        <v>39</v>
      </c>
      <c r="F1952" s="5">
        <v>0.875</v>
      </c>
      <c r="G1952" s="6">
        <v>350</v>
      </c>
      <c r="H1952" s="7">
        <v>57750</v>
      </c>
      <c r="I1952" s="7">
        <f>FlightsPivot[[#This Row],[Total Fare]]*10%</f>
        <v>5775</v>
      </c>
      <c r="J1952" s="7">
        <f>FlightsPivot[[#This Row],[Total Fare]]+FlightsPivot[[#This Row],[10% tax ]]</f>
        <v>63525</v>
      </c>
      <c r="K1952" s="4">
        <v>10</v>
      </c>
      <c r="L1952" s="4">
        <v>2015</v>
      </c>
      <c r="M1952" t="str">
        <f>INDEX(RoutesPivot[DepAirport],MATCH($C1952,RoutesPivot[[RouteID]:[RouteID]],0))</f>
        <v>ORD</v>
      </c>
      <c r="N1952" t="str">
        <f>INDEX(RoutesPivot[AirportID],MATCH($C1952,RoutesPivot[[RouteID]:[RouteID]],0))</f>
        <v>LAX</v>
      </c>
      <c r="O1952">
        <f>INDEX(RoutesPivot[Distance],MATCH($C1952,RoutesPivot[[RouteID]:[RouteID]],0))</f>
        <v>1518</v>
      </c>
      <c r="P1952">
        <f>INDEX(RoutesPivot[ListPrice],MATCH($C1952,RoutesPivot[[RouteID]:[RouteID]],0))</f>
        <v>350</v>
      </c>
      <c r="Q1952" t="str">
        <f>INDEX(AirportPivot[AirportName],MATCH($N1952,AirportPivot[[AirportID]:[AirportID]],0))</f>
        <v>Los Angeles International</v>
      </c>
      <c r="R1952">
        <f>INDEX(AirportPivot[Gates (number of available)],MATCH($N1952,AirportPivot[[AirportID]:[AirportID]],0))</f>
        <v>86</v>
      </c>
    </row>
    <row r="1953" spans="1:18" x14ac:dyDescent="0.25">
      <c r="A1953" s="3" t="s">
        <v>1985</v>
      </c>
      <c r="B1953" s="12">
        <v>42113</v>
      </c>
      <c r="C1953" s="4" t="s">
        <v>47</v>
      </c>
      <c r="D1953" s="4">
        <v>0.8</v>
      </c>
      <c r="E1953" s="4">
        <v>104</v>
      </c>
      <c r="F1953" s="5">
        <v>0.58333333333333337</v>
      </c>
      <c r="G1953" s="6">
        <v>250</v>
      </c>
      <c r="H1953" s="7">
        <v>46250</v>
      </c>
      <c r="I1953" s="7">
        <f>FlightsPivot[[#This Row],[Total Fare]]*10%</f>
        <v>4625</v>
      </c>
      <c r="J1953" s="7">
        <f>FlightsPivot[[#This Row],[Total Fare]]+FlightsPivot[[#This Row],[10% tax ]]</f>
        <v>50875</v>
      </c>
      <c r="K1953" s="4">
        <v>4</v>
      </c>
      <c r="L1953" s="4">
        <v>2015</v>
      </c>
      <c r="M1953" t="str">
        <f>INDEX(RoutesPivot[DepAirport],MATCH($C1953,RoutesPivot[[RouteID]:[RouteID]],0))</f>
        <v>ORD</v>
      </c>
      <c r="N1953" t="str">
        <f>INDEX(RoutesPivot[AirportID],MATCH($C1953,RoutesPivot[[RouteID]:[RouteID]],0))</f>
        <v>PHX</v>
      </c>
      <c r="O1953">
        <f>INDEX(RoutesPivot[Distance],MATCH($C1953,RoutesPivot[[RouteID]:[RouteID]],0))</f>
        <v>1200</v>
      </c>
      <c r="P1953">
        <f>INDEX(RoutesPivot[ListPrice],MATCH($C1953,RoutesPivot[[RouteID]:[RouteID]],0))</f>
        <v>250</v>
      </c>
      <c r="Q1953" t="str">
        <f>INDEX(AirportPivot[AirportName],MATCH($N1953,AirportPivot[[AirportID]:[AirportID]],0))</f>
        <v>Phoenix Sky Harbor International</v>
      </c>
      <c r="R1953">
        <f>INDEX(AirportPivot[Gates (number of available)],MATCH($N1953,AirportPivot[[AirportID]:[AirportID]],0))</f>
        <v>60</v>
      </c>
    </row>
    <row r="1954" spans="1:18" x14ac:dyDescent="0.25">
      <c r="A1954" s="3" t="s">
        <v>1986</v>
      </c>
      <c r="B1954" s="12">
        <v>42193</v>
      </c>
      <c r="C1954" s="4" t="s">
        <v>11</v>
      </c>
      <c r="D1954" s="4">
        <v>3.1</v>
      </c>
      <c r="E1954" s="4">
        <v>208</v>
      </c>
      <c r="F1954" s="5">
        <v>0.79166666666666663</v>
      </c>
      <c r="G1954" s="6">
        <v>330</v>
      </c>
      <c r="H1954" s="7">
        <v>54450</v>
      </c>
      <c r="I1954" s="7">
        <f>FlightsPivot[[#This Row],[Total Fare]]*10%</f>
        <v>5445</v>
      </c>
      <c r="J1954" s="7">
        <f>FlightsPivot[[#This Row],[Total Fare]]+FlightsPivot[[#This Row],[10% tax ]]</f>
        <v>59895</v>
      </c>
      <c r="K1954" s="4">
        <v>7</v>
      </c>
      <c r="L1954" s="4">
        <v>2015</v>
      </c>
      <c r="M1954" t="str">
        <f>INDEX(RoutesPivot[DepAirport],MATCH($C1954,RoutesPivot[[RouteID]:[RouteID]],0))</f>
        <v>ORD</v>
      </c>
      <c r="N1954" t="str">
        <f>INDEX(RoutesPivot[AirportID],MATCH($C1954,RoutesPivot[[RouteID]:[RouteID]],0))</f>
        <v>BOS</v>
      </c>
      <c r="O1954">
        <f>INDEX(RoutesPivot[Distance],MATCH($C1954,RoutesPivot[[RouteID]:[RouteID]],0))</f>
        <v>730</v>
      </c>
      <c r="P1954">
        <f>INDEX(RoutesPivot[ListPrice],MATCH($C1954,RoutesPivot[[RouteID]:[RouteID]],0))</f>
        <v>300</v>
      </c>
      <c r="Q1954" t="str">
        <f>INDEX(AirportPivot[AirportName],MATCH($N1954,AirportPivot[[AirportID]:[AirportID]],0))</f>
        <v>General Edward Lawrence Logan International</v>
      </c>
      <c r="R1954">
        <f>INDEX(AirportPivot[Gates (number of available)],MATCH($N1954,AirportPivot[[AirportID]:[AirportID]],0))</f>
        <v>63</v>
      </c>
    </row>
    <row r="1955" spans="1:18" x14ac:dyDescent="0.25">
      <c r="A1955" s="3" t="s">
        <v>1987</v>
      </c>
      <c r="B1955" s="12">
        <v>41743</v>
      </c>
      <c r="C1955" s="4" t="s">
        <v>70</v>
      </c>
      <c r="D1955" s="4">
        <v>1.7</v>
      </c>
      <c r="E1955" s="4">
        <v>50</v>
      </c>
      <c r="F1955" s="5">
        <v>0.29166666666666669</v>
      </c>
      <c r="G1955" s="6">
        <v>275</v>
      </c>
      <c r="H1955" s="7">
        <v>45375</v>
      </c>
      <c r="I1955" s="7">
        <f>FlightsPivot[[#This Row],[Total Fare]]*10%</f>
        <v>4537.5</v>
      </c>
      <c r="J1955" s="7">
        <f>FlightsPivot[[#This Row],[Total Fare]]+FlightsPivot[[#This Row],[10% tax ]]</f>
        <v>49912.5</v>
      </c>
      <c r="K1955" s="4">
        <v>4</v>
      </c>
      <c r="L1955" s="4">
        <v>2014</v>
      </c>
      <c r="M1955" t="str">
        <f>INDEX(RoutesPivot[DepAirport],MATCH($C1955,RoutesPivot[[RouteID]:[RouteID]],0))</f>
        <v>ORD</v>
      </c>
      <c r="N1955" t="str">
        <f>INDEX(RoutesPivot[AirportID],MATCH($C1955,RoutesPivot[[RouteID]:[RouteID]],0))</f>
        <v>LAS</v>
      </c>
      <c r="O1955">
        <f>INDEX(RoutesPivot[Distance],MATCH($C1955,RoutesPivot[[RouteID]:[RouteID]],0))</f>
        <v>1100</v>
      </c>
      <c r="P1955">
        <f>INDEX(RoutesPivot[ListPrice],MATCH($C1955,RoutesPivot[[RouteID]:[RouteID]],0))</f>
        <v>275</v>
      </c>
      <c r="Q1955" t="str">
        <f>INDEX(AirportPivot[AirportName],MATCH($N1955,AirportPivot[[AirportID]:[AirportID]],0))</f>
        <v>McCarran International</v>
      </c>
      <c r="R1955">
        <f>INDEX(AirportPivot[Gates (number of available)],MATCH($N1955,AirportPivot[[AirportID]:[AirportID]],0))</f>
        <v>68</v>
      </c>
    </row>
    <row r="1956" spans="1:18" x14ac:dyDescent="0.25">
      <c r="A1956" s="3" t="s">
        <v>1988</v>
      </c>
      <c r="B1956" s="12">
        <v>41749</v>
      </c>
      <c r="C1956" s="4" t="s">
        <v>17</v>
      </c>
      <c r="D1956" s="4">
        <v>3.2</v>
      </c>
      <c r="E1956" s="4">
        <v>164</v>
      </c>
      <c r="F1956" s="5">
        <v>0.47916666666666669</v>
      </c>
      <c r="G1956" s="6">
        <v>350</v>
      </c>
      <c r="H1956" s="7">
        <v>57750</v>
      </c>
      <c r="I1956" s="7">
        <f>FlightsPivot[[#This Row],[Total Fare]]*10%</f>
        <v>5775</v>
      </c>
      <c r="J1956" s="7">
        <f>FlightsPivot[[#This Row],[Total Fare]]+FlightsPivot[[#This Row],[10% tax ]]</f>
        <v>63525</v>
      </c>
      <c r="K1956" s="4">
        <v>4</v>
      </c>
      <c r="L1956" s="4">
        <v>2014</v>
      </c>
      <c r="M1956" t="str">
        <f>INDEX(RoutesPivot[DepAirport],MATCH($C1956,RoutesPivot[[RouteID]:[RouteID]],0))</f>
        <v>ORD</v>
      </c>
      <c r="N1956" t="str">
        <f>INDEX(RoutesPivot[AirportID],MATCH($C1956,RoutesPivot[[RouteID]:[RouteID]],0))</f>
        <v>LAX</v>
      </c>
      <c r="O1956">
        <f>INDEX(RoutesPivot[Distance],MATCH($C1956,RoutesPivot[[RouteID]:[RouteID]],0))</f>
        <v>1518</v>
      </c>
      <c r="P1956">
        <f>INDEX(RoutesPivot[ListPrice],MATCH($C1956,RoutesPivot[[RouteID]:[RouteID]],0))</f>
        <v>350</v>
      </c>
      <c r="Q1956" t="str">
        <f>INDEX(AirportPivot[AirportName],MATCH($N1956,AirportPivot[[AirportID]:[AirportID]],0))</f>
        <v>Los Angeles International</v>
      </c>
      <c r="R1956">
        <f>INDEX(AirportPivot[Gates (number of available)],MATCH($N1956,AirportPivot[[AirportID]:[AirportID]],0))</f>
        <v>86</v>
      </c>
    </row>
    <row r="1957" spans="1:18" x14ac:dyDescent="0.25">
      <c r="A1957" s="3" t="s">
        <v>1989</v>
      </c>
      <c r="B1957" s="12">
        <v>42121</v>
      </c>
      <c r="C1957" s="4" t="s">
        <v>47</v>
      </c>
      <c r="D1957" s="4">
        <v>1.2</v>
      </c>
      <c r="E1957" s="4">
        <v>17</v>
      </c>
      <c r="F1957" s="5">
        <v>0.375</v>
      </c>
      <c r="G1957" s="6">
        <v>250</v>
      </c>
      <c r="H1957" s="7">
        <v>46250</v>
      </c>
      <c r="I1957" s="7">
        <f>FlightsPivot[[#This Row],[Total Fare]]*10%</f>
        <v>4625</v>
      </c>
      <c r="J1957" s="7">
        <f>FlightsPivot[[#This Row],[Total Fare]]+FlightsPivot[[#This Row],[10% tax ]]</f>
        <v>50875</v>
      </c>
      <c r="K1957" s="4">
        <v>4</v>
      </c>
      <c r="L1957" s="4">
        <v>2015</v>
      </c>
      <c r="M1957" t="str">
        <f>INDEX(RoutesPivot[DepAirport],MATCH($C1957,RoutesPivot[[RouteID]:[RouteID]],0))</f>
        <v>ORD</v>
      </c>
      <c r="N1957" t="str">
        <f>INDEX(RoutesPivot[AirportID],MATCH($C1957,RoutesPivot[[RouteID]:[RouteID]],0))</f>
        <v>PHX</v>
      </c>
      <c r="O1957">
        <f>INDEX(RoutesPivot[Distance],MATCH($C1957,RoutesPivot[[RouteID]:[RouteID]],0))</f>
        <v>1200</v>
      </c>
      <c r="P1957">
        <f>INDEX(RoutesPivot[ListPrice],MATCH($C1957,RoutesPivot[[RouteID]:[RouteID]],0))</f>
        <v>250</v>
      </c>
      <c r="Q1957" t="str">
        <f>INDEX(AirportPivot[AirportName],MATCH($N1957,AirportPivot[[AirportID]:[AirportID]],0))</f>
        <v>Phoenix Sky Harbor International</v>
      </c>
      <c r="R1957">
        <f>INDEX(AirportPivot[Gates (number of available)],MATCH($N1957,AirportPivot[[AirportID]:[AirportID]],0))</f>
        <v>60</v>
      </c>
    </row>
    <row r="1958" spans="1:18" x14ac:dyDescent="0.25">
      <c r="A1958" s="3" t="s">
        <v>1990</v>
      </c>
      <c r="B1958" s="12">
        <v>42163</v>
      </c>
      <c r="C1958" s="4" t="s">
        <v>27</v>
      </c>
      <c r="D1958" s="4">
        <v>9.1</v>
      </c>
      <c r="E1958" s="4">
        <v>30</v>
      </c>
      <c r="F1958" s="5">
        <v>0.83333333333333337</v>
      </c>
      <c r="G1958" s="6">
        <v>220</v>
      </c>
      <c r="H1958" s="7">
        <v>40700</v>
      </c>
      <c r="I1958" s="7">
        <f>FlightsPivot[[#This Row],[Total Fare]]*10%</f>
        <v>4070</v>
      </c>
      <c r="J1958" s="7">
        <f>FlightsPivot[[#This Row],[Total Fare]]+FlightsPivot[[#This Row],[10% tax ]]</f>
        <v>44770</v>
      </c>
      <c r="K1958" s="4">
        <v>6</v>
      </c>
      <c r="L1958" s="4">
        <v>2015</v>
      </c>
      <c r="M1958" t="str">
        <f>INDEX(RoutesPivot[DepAirport],MATCH($C1958,RoutesPivot[[RouteID]:[RouteID]],0))</f>
        <v>ORD</v>
      </c>
      <c r="N1958" t="str">
        <f>INDEX(RoutesPivot[AirportID],MATCH($C1958,RoutesPivot[[RouteID]:[RouteID]],0))</f>
        <v>ATL</v>
      </c>
      <c r="O1958">
        <f>INDEX(RoutesPivot[Distance],MATCH($C1958,RoutesPivot[[RouteID]:[RouteID]],0))</f>
        <v>510</v>
      </c>
      <c r="P1958">
        <f>INDEX(RoutesPivot[ListPrice],MATCH($C1958,RoutesPivot[[RouteID]:[RouteID]],0))</f>
        <v>200</v>
      </c>
      <c r="Q1958" t="str">
        <f>INDEX(AirportPivot[AirportName],MATCH($N1958,AirportPivot[[AirportID]:[AirportID]],0))</f>
        <v>Hartsfield-Jackson Atlanta International</v>
      </c>
      <c r="R1958">
        <f>INDEX(AirportPivot[Gates (number of available)],MATCH($N1958,AirportPivot[[AirportID]:[AirportID]],0))</f>
        <v>100</v>
      </c>
    </row>
    <row r="1959" spans="1:18" x14ac:dyDescent="0.25">
      <c r="A1959" s="3" t="s">
        <v>1991</v>
      </c>
      <c r="B1959" s="12">
        <v>41821</v>
      </c>
      <c r="C1959" s="4" t="s">
        <v>11</v>
      </c>
      <c r="D1959" s="4">
        <v>2.8</v>
      </c>
      <c r="E1959" s="4">
        <v>16</v>
      </c>
      <c r="F1959" s="5">
        <v>0.29166666666666669</v>
      </c>
      <c r="G1959" s="6">
        <v>330</v>
      </c>
      <c r="H1959" s="7">
        <v>61050</v>
      </c>
      <c r="I1959" s="7">
        <f>FlightsPivot[[#This Row],[Total Fare]]*10%</f>
        <v>6105</v>
      </c>
      <c r="J1959" s="7">
        <f>FlightsPivot[[#This Row],[Total Fare]]+FlightsPivot[[#This Row],[10% tax ]]</f>
        <v>67155</v>
      </c>
      <c r="K1959" s="4">
        <v>7</v>
      </c>
      <c r="L1959" s="4">
        <v>2014</v>
      </c>
      <c r="M1959" t="str">
        <f>INDEX(RoutesPivot[DepAirport],MATCH($C1959,RoutesPivot[[RouteID]:[RouteID]],0))</f>
        <v>ORD</v>
      </c>
      <c r="N1959" t="str">
        <f>INDEX(RoutesPivot[AirportID],MATCH($C1959,RoutesPivot[[RouteID]:[RouteID]],0))</f>
        <v>BOS</v>
      </c>
      <c r="O1959">
        <f>INDEX(RoutesPivot[Distance],MATCH($C1959,RoutesPivot[[RouteID]:[RouteID]],0))</f>
        <v>730</v>
      </c>
      <c r="P1959">
        <f>INDEX(RoutesPivot[ListPrice],MATCH($C1959,RoutesPivot[[RouteID]:[RouteID]],0))</f>
        <v>300</v>
      </c>
      <c r="Q1959" t="str">
        <f>INDEX(AirportPivot[AirportName],MATCH($N1959,AirportPivot[[AirportID]:[AirportID]],0))</f>
        <v>General Edward Lawrence Logan International</v>
      </c>
      <c r="R1959">
        <f>INDEX(AirportPivot[Gates (number of available)],MATCH($N1959,AirportPivot[[AirportID]:[AirportID]],0))</f>
        <v>63</v>
      </c>
    </row>
    <row r="1960" spans="1:18" x14ac:dyDescent="0.25">
      <c r="A1960" s="3" t="s">
        <v>1992</v>
      </c>
      <c r="B1960" s="12">
        <v>41865</v>
      </c>
      <c r="C1960" s="4" t="s">
        <v>37</v>
      </c>
      <c r="D1960" s="4">
        <v>2.6</v>
      </c>
      <c r="E1960" s="4">
        <v>137</v>
      </c>
      <c r="F1960" s="5">
        <v>0.75</v>
      </c>
      <c r="G1960" s="6">
        <v>385</v>
      </c>
      <c r="H1960" s="7">
        <v>71225</v>
      </c>
      <c r="I1960" s="7">
        <f>FlightsPivot[[#This Row],[Total Fare]]*10%</f>
        <v>7122.5</v>
      </c>
      <c r="J1960" s="7">
        <f>FlightsPivot[[#This Row],[Total Fare]]+FlightsPivot[[#This Row],[10% tax ]]</f>
        <v>78347.5</v>
      </c>
      <c r="K1960" s="4">
        <v>8</v>
      </c>
      <c r="L1960" s="4">
        <v>2014</v>
      </c>
      <c r="M1960" t="str">
        <f>INDEX(RoutesPivot[DepAirport],MATCH($C1960,RoutesPivot[[RouteID]:[RouteID]],0))</f>
        <v>ORD</v>
      </c>
      <c r="N1960" t="str">
        <f>INDEX(RoutesPivot[AirportID],MATCH($C1960,RoutesPivot[[RouteID]:[RouteID]],0))</f>
        <v>SEA</v>
      </c>
      <c r="O1960">
        <f>INDEX(RoutesPivot[Distance],MATCH($C1960,RoutesPivot[[RouteID]:[RouteID]],0))</f>
        <v>1500</v>
      </c>
      <c r="P1960">
        <f>INDEX(RoutesPivot[ListPrice],MATCH($C1960,RoutesPivot[[RouteID]:[RouteID]],0))</f>
        <v>350</v>
      </c>
      <c r="Q1960" t="str">
        <f>INDEX(AirportPivot[AirportName],MATCH($N1960,AirportPivot[[AirportID]:[AirportID]],0))</f>
        <v>Seattle-Tacoma International</v>
      </c>
      <c r="R1960">
        <f>INDEX(AirportPivot[Gates (number of available)],MATCH($N1960,AirportPivot[[AirportID]:[AirportID]],0))</f>
        <v>58</v>
      </c>
    </row>
    <row r="1961" spans="1:18" x14ac:dyDescent="0.25">
      <c r="A1961" s="3" t="s">
        <v>1993</v>
      </c>
      <c r="B1961" s="12">
        <v>41785</v>
      </c>
      <c r="C1961" s="4" t="s">
        <v>47</v>
      </c>
      <c r="D1961" s="4">
        <v>2.2999999999999998</v>
      </c>
      <c r="E1961" s="4">
        <v>77</v>
      </c>
      <c r="F1961" s="5">
        <v>0.70833333333333337</v>
      </c>
      <c r="G1961" s="6">
        <v>250</v>
      </c>
      <c r="H1961" s="7">
        <v>45250</v>
      </c>
      <c r="I1961" s="7">
        <f>FlightsPivot[[#This Row],[Total Fare]]*10%</f>
        <v>4525</v>
      </c>
      <c r="J1961" s="7">
        <f>FlightsPivot[[#This Row],[Total Fare]]+FlightsPivot[[#This Row],[10% tax ]]</f>
        <v>49775</v>
      </c>
      <c r="K1961" s="4">
        <v>5</v>
      </c>
      <c r="L1961" s="4">
        <v>2014</v>
      </c>
      <c r="M1961" t="str">
        <f>INDEX(RoutesPivot[DepAirport],MATCH($C1961,RoutesPivot[[RouteID]:[RouteID]],0))</f>
        <v>ORD</v>
      </c>
      <c r="N1961" t="str">
        <f>INDEX(RoutesPivot[AirportID],MATCH($C1961,RoutesPivot[[RouteID]:[RouteID]],0))</f>
        <v>PHX</v>
      </c>
      <c r="O1961">
        <f>INDEX(RoutesPivot[Distance],MATCH($C1961,RoutesPivot[[RouteID]:[RouteID]],0))</f>
        <v>1200</v>
      </c>
      <c r="P1961">
        <f>INDEX(RoutesPivot[ListPrice],MATCH($C1961,RoutesPivot[[RouteID]:[RouteID]],0))</f>
        <v>250</v>
      </c>
      <c r="Q1961" t="str">
        <f>INDEX(AirportPivot[AirportName],MATCH($N1961,AirportPivot[[AirportID]:[AirportID]],0))</f>
        <v>Phoenix Sky Harbor International</v>
      </c>
      <c r="R1961">
        <f>INDEX(AirportPivot[Gates (number of available)],MATCH($N1961,AirportPivot[[AirportID]:[AirportID]],0))</f>
        <v>60</v>
      </c>
    </row>
    <row r="1962" spans="1:18" x14ac:dyDescent="0.25">
      <c r="A1962" s="3" t="s">
        <v>1994</v>
      </c>
      <c r="B1962" s="12">
        <v>41948</v>
      </c>
      <c r="C1962" s="4" t="s">
        <v>30</v>
      </c>
      <c r="D1962" s="4">
        <v>1.5</v>
      </c>
      <c r="E1962" s="4">
        <v>107</v>
      </c>
      <c r="F1962" s="5">
        <v>0.29166666666666669</v>
      </c>
      <c r="G1962" s="6">
        <v>250</v>
      </c>
      <c r="H1962" s="7">
        <v>46250</v>
      </c>
      <c r="I1962" s="7">
        <f>FlightsPivot[[#This Row],[Total Fare]]*10%</f>
        <v>4625</v>
      </c>
      <c r="J1962" s="7">
        <f>FlightsPivot[[#This Row],[Total Fare]]+FlightsPivot[[#This Row],[10% tax ]]</f>
        <v>50875</v>
      </c>
      <c r="K1962" s="4">
        <v>11</v>
      </c>
      <c r="L1962" s="4">
        <v>2014</v>
      </c>
      <c r="M1962" t="str">
        <f>INDEX(RoutesPivot[DepAirport],MATCH($C1962,RoutesPivot[[RouteID]:[RouteID]],0))</f>
        <v>ORD</v>
      </c>
      <c r="N1962" t="str">
        <f>INDEX(RoutesPivot[AirportID],MATCH($C1962,RoutesPivot[[RouteID]:[RouteID]],0))</f>
        <v>MCO</v>
      </c>
      <c r="O1962">
        <f>INDEX(RoutesPivot[Distance],MATCH($C1962,RoutesPivot[[RouteID]:[RouteID]],0))</f>
        <v>850</v>
      </c>
      <c r="P1962">
        <f>INDEX(RoutesPivot[ListPrice],MATCH($C1962,RoutesPivot[[RouteID]:[RouteID]],0))</f>
        <v>250</v>
      </c>
      <c r="Q1962" t="str">
        <f>INDEX(AirportPivot[AirportName],MATCH($N1962,AirportPivot[[AirportID]:[AirportID]],0))</f>
        <v>Orlando International</v>
      </c>
      <c r="R1962">
        <f>INDEX(AirportPivot[Gates (number of available)],MATCH($N1962,AirportPivot[[AirportID]:[AirportID]],0))</f>
        <v>67</v>
      </c>
    </row>
    <row r="1963" spans="1:18" x14ac:dyDescent="0.25">
      <c r="A1963" s="3" t="s">
        <v>1995</v>
      </c>
      <c r="B1963" s="12">
        <v>42336</v>
      </c>
      <c r="C1963" s="4" t="s">
        <v>11</v>
      </c>
      <c r="D1963" s="4">
        <v>4.5999999999999996</v>
      </c>
      <c r="E1963" s="4">
        <v>111</v>
      </c>
      <c r="F1963" s="5">
        <v>0.75</v>
      </c>
      <c r="G1963" s="6">
        <v>450</v>
      </c>
      <c r="H1963" s="7">
        <v>83250</v>
      </c>
      <c r="I1963" s="7">
        <f>FlightsPivot[[#This Row],[Total Fare]]*10%</f>
        <v>8325</v>
      </c>
      <c r="J1963" s="7">
        <f>FlightsPivot[[#This Row],[Total Fare]]+FlightsPivot[[#This Row],[10% tax ]]</f>
        <v>91575</v>
      </c>
      <c r="K1963" s="4">
        <v>11</v>
      </c>
      <c r="L1963" s="4">
        <v>2015</v>
      </c>
      <c r="M1963" t="str">
        <f>INDEX(RoutesPivot[DepAirport],MATCH($C1963,RoutesPivot[[RouteID]:[RouteID]],0))</f>
        <v>ORD</v>
      </c>
      <c r="N1963" t="str">
        <f>INDEX(RoutesPivot[AirportID],MATCH($C1963,RoutesPivot[[RouteID]:[RouteID]],0))</f>
        <v>BOS</v>
      </c>
      <c r="O1963">
        <f>INDEX(RoutesPivot[Distance],MATCH($C1963,RoutesPivot[[RouteID]:[RouteID]],0))</f>
        <v>730</v>
      </c>
      <c r="P1963">
        <f>INDEX(RoutesPivot[ListPrice],MATCH($C1963,RoutesPivot[[RouteID]:[RouteID]],0))</f>
        <v>300</v>
      </c>
      <c r="Q1963" t="str">
        <f>INDEX(AirportPivot[AirportName],MATCH($N1963,AirportPivot[[AirportID]:[AirportID]],0))</f>
        <v>General Edward Lawrence Logan International</v>
      </c>
      <c r="R1963">
        <f>INDEX(AirportPivot[Gates (number of available)],MATCH($N1963,AirportPivot[[AirportID]:[AirportID]],0))</f>
        <v>63</v>
      </c>
    </row>
    <row r="1964" spans="1:18" x14ac:dyDescent="0.25">
      <c r="A1964" s="3" t="s">
        <v>1996</v>
      </c>
      <c r="B1964" s="12">
        <v>42185</v>
      </c>
      <c r="C1964" s="4" t="s">
        <v>13</v>
      </c>
      <c r="D1964" s="4">
        <v>2</v>
      </c>
      <c r="E1964" s="4">
        <v>118</v>
      </c>
      <c r="F1964" s="5">
        <v>0.41666666666666669</v>
      </c>
      <c r="G1964" s="6">
        <v>275</v>
      </c>
      <c r="H1964" s="7">
        <v>50875</v>
      </c>
      <c r="I1964" s="7">
        <f>FlightsPivot[[#This Row],[Total Fare]]*10%</f>
        <v>5087.5</v>
      </c>
      <c r="J1964" s="7">
        <f>FlightsPivot[[#This Row],[Total Fare]]+FlightsPivot[[#This Row],[10% tax ]]</f>
        <v>55962.5</v>
      </c>
      <c r="K1964" s="4">
        <v>6</v>
      </c>
      <c r="L1964" s="4">
        <v>2015</v>
      </c>
      <c r="M1964" t="str">
        <f>INDEX(RoutesPivot[DepAirport],MATCH($C1964,RoutesPivot[[RouteID]:[RouteID]],0))</f>
        <v>ORD</v>
      </c>
      <c r="N1964" t="str">
        <f>INDEX(RoutesPivot[AirportID],MATCH($C1964,RoutesPivot[[RouteID]:[RouteID]],0))</f>
        <v>JFK</v>
      </c>
      <c r="O1964">
        <f>INDEX(RoutesPivot[Distance],MATCH($C1964,RoutesPivot[[RouteID]:[RouteID]],0))</f>
        <v>619</v>
      </c>
      <c r="P1964">
        <f>INDEX(RoutesPivot[ListPrice],MATCH($C1964,RoutesPivot[[RouteID]:[RouteID]],0))</f>
        <v>250</v>
      </c>
      <c r="Q1964" t="str">
        <f>INDEX(AirportPivot[AirportName],MATCH($N1964,AirportPivot[[AirportID]:[AirportID]],0))</f>
        <v>John F Kennedy International</v>
      </c>
      <c r="R1964">
        <f>INDEX(AirportPivot[Gates (number of available)],MATCH($N1964,AirportPivot[[AirportID]:[AirportID]],0))</f>
        <v>120</v>
      </c>
    </row>
    <row r="1965" spans="1:18" x14ac:dyDescent="0.25">
      <c r="A1965" s="3" t="s">
        <v>1997</v>
      </c>
      <c r="B1965" s="12">
        <v>41928</v>
      </c>
      <c r="C1965" s="4" t="s">
        <v>33</v>
      </c>
      <c r="D1965" s="4">
        <v>1.4</v>
      </c>
      <c r="E1965" s="4">
        <v>35</v>
      </c>
      <c r="F1965" s="5">
        <v>0.70833333333333337</v>
      </c>
      <c r="G1965" s="6">
        <v>375</v>
      </c>
      <c r="H1965" s="7">
        <v>69375</v>
      </c>
      <c r="I1965" s="7">
        <f>FlightsPivot[[#This Row],[Total Fare]]*10%</f>
        <v>6937.5</v>
      </c>
      <c r="J1965" s="7">
        <f>FlightsPivot[[#This Row],[Total Fare]]+FlightsPivot[[#This Row],[10% tax ]]</f>
        <v>76312.5</v>
      </c>
      <c r="K1965" s="4">
        <v>10</v>
      </c>
      <c r="L1965" s="4">
        <v>2014</v>
      </c>
      <c r="M1965" t="str">
        <f>INDEX(RoutesPivot[DepAirport],MATCH($C1965,RoutesPivot[[RouteID]:[RouteID]],0))</f>
        <v>ORD</v>
      </c>
      <c r="N1965" t="str">
        <f>INDEX(RoutesPivot[AirportID],MATCH($C1965,RoutesPivot[[RouteID]:[RouteID]],0))</f>
        <v>SFO</v>
      </c>
      <c r="O1965">
        <f>INDEX(RoutesPivot[Distance],MATCH($C1965,RoutesPivot[[RouteID]:[RouteID]],0))</f>
        <v>1600</v>
      </c>
      <c r="P1965">
        <f>INDEX(RoutesPivot[ListPrice],MATCH($C1965,RoutesPivot[[RouteID]:[RouteID]],0))</f>
        <v>375</v>
      </c>
      <c r="Q1965" t="str">
        <f>INDEX(AirportPivot[AirportName],MATCH($N1965,AirportPivot[[AirportID]:[AirportID]],0))</f>
        <v>San Francisco International</v>
      </c>
      <c r="R1965">
        <f>INDEX(AirportPivot[Gates (number of available)],MATCH($N1965,AirportPivot[[AirportID]:[AirportID]],0))</f>
        <v>70</v>
      </c>
    </row>
    <row r="1966" spans="1:18" x14ac:dyDescent="0.25">
      <c r="A1966" s="3" t="s">
        <v>1998</v>
      </c>
      <c r="B1966" s="12">
        <v>41750</v>
      </c>
      <c r="C1966" s="4" t="s">
        <v>15</v>
      </c>
      <c r="D1966" s="4">
        <v>1.9</v>
      </c>
      <c r="E1966" s="4">
        <v>101</v>
      </c>
      <c r="F1966" s="5">
        <v>0.625</v>
      </c>
      <c r="G1966" s="6">
        <v>225</v>
      </c>
      <c r="H1966" s="7">
        <v>41625</v>
      </c>
      <c r="I1966" s="7">
        <f>FlightsPivot[[#This Row],[Total Fare]]*10%</f>
        <v>4162.5</v>
      </c>
      <c r="J1966" s="7">
        <f>FlightsPivot[[#This Row],[Total Fare]]+FlightsPivot[[#This Row],[10% tax ]]</f>
        <v>45787.5</v>
      </c>
      <c r="K1966" s="4">
        <v>4</v>
      </c>
      <c r="L1966" s="4">
        <v>2014</v>
      </c>
      <c r="M1966" t="str">
        <f>INDEX(RoutesPivot[DepAirport],MATCH($C1966,RoutesPivot[[RouteID]:[RouteID]],0))</f>
        <v>ORD</v>
      </c>
      <c r="N1966" t="str">
        <f>INDEX(RoutesPivot[AirportID],MATCH($C1966,RoutesPivot[[RouteID]:[RouteID]],0))</f>
        <v>EWR</v>
      </c>
      <c r="O1966">
        <f>INDEX(RoutesPivot[Distance],MATCH($C1966,RoutesPivot[[RouteID]:[RouteID]],0))</f>
        <v>600</v>
      </c>
      <c r="P1966">
        <f>INDEX(RoutesPivot[ListPrice],MATCH($C1966,RoutesPivot[[RouteID]:[RouteID]],0))</f>
        <v>225</v>
      </c>
      <c r="Q1966" t="str">
        <f>INDEX(AirportPivot[AirportName],MATCH($N1966,AirportPivot[[AirportID]:[AirportID]],0))</f>
        <v>Newark Liberty International</v>
      </c>
      <c r="R1966">
        <f>INDEX(AirportPivot[Gates (number of available)],MATCH($N1966,AirportPivot[[AirportID]:[AirportID]],0))</f>
        <v>82</v>
      </c>
    </row>
    <row r="1967" spans="1:18" x14ac:dyDescent="0.25">
      <c r="A1967" s="3" t="s">
        <v>1999</v>
      </c>
      <c r="B1967" s="12">
        <v>41795</v>
      </c>
      <c r="C1967" s="4" t="s">
        <v>98</v>
      </c>
      <c r="D1967" s="4">
        <v>2</v>
      </c>
      <c r="E1967" s="4">
        <v>151</v>
      </c>
      <c r="F1967" s="5">
        <v>0.375</v>
      </c>
      <c r="G1967" s="6">
        <v>302.5</v>
      </c>
      <c r="H1967" s="7">
        <v>55962.5</v>
      </c>
      <c r="I1967" s="7">
        <f>FlightsPivot[[#This Row],[Total Fare]]*10%</f>
        <v>5596.25</v>
      </c>
      <c r="J1967" s="7">
        <f>FlightsPivot[[#This Row],[Total Fare]]+FlightsPivot[[#This Row],[10% tax ]]</f>
        <v>61558.75</v>
      </c>
      <c r="K1967" s="4">
        <v>6</v>
      </c>
      <c r="L1967" s="4">
        <v>2014</v>
      </c>
      <c r="M1967" t="str">
        <f>INDEX(RoutesPivot[DepAirport],MATCH($C1967,RoutesPivot[[RouteID]:[RouteID]],0))</f>
        <v>ORD</v>
      </c>
      <c r="N1967" t="str">
        <f>INDEX(RoutesPivot[AirportID],MATCH($C1967,RoutesPivot[[RouteID]:[RouteID]],0))</f>
        <v>PHL</v>
      </c>
      <c r="O1967">
        <f>INDEX(RoutesPivot[Distance],MATCH($C1967,RoutesPivot[[RouteID]:[RouteID]],0))</f>
        <v>580</v>
      </c>
      <c r="P1967">
        <f>INDEX(RoutesPivot[ListPrice],MATCH($C1967,RoutesPivot[[RouteID]:[RouteID]],0))</f>
        <v>275</v>
      </c>
      <c r="Q1967" t="str">
        <f>INDEX(AirportPivot[AirportName],MATCH($N1967,AirportPivot[[AirportID]:[AirportID]],0))</f>
        <v>Philadelphia International</v>
      </c>
      <c r="R1967">
        <f>INDEX(AirportPivot[Gates (number of available)],MATCH($N1967,AirportPivot[[AirportID]:[AirportID]],0))</f>
        <v>89</v>
      </c>
    </row>
    <row r="1968" spans="1:18" x14ac:dyDescent="0.25">
      <c r="A1968" s="3" t="s">
        <v>2000</v>
      </c>
      <c r="B1968" s="12">
        <v>42192</v>
      </c>
      <c r="C1968" s="4" t="s">
        <v>40</v>
      </c>
      <c r="D1968" s="4">
        <v>2.8</v>
      </c>
      <c r="E1968" s="4">
        <v>6</v>
      </c>
      <c r="F1968" s="5">
        <v>0.41666666666666669</v>
      </c>
      <c r="G1968" s="6">
        <v>126.5</v>
      </c>
      <c r="H1968" s="7">
        <v>23402.5</v>
      </c>
      <c r="I1968" s="7">
        <f>FlightsPivot[[#This Row],[Total Fare]]*10%</f>
        <v>2340.25</v>
      </c>
      <c r="J1968" s="7">
        <f>FlightsPivot[[#This Row],[Total Fare]]+FlightsPivot[[#This Row],[10% tax ]]</f>
        <v>25742.75</v>
      </c>
      <c r="K1968" s="4">
        <v>7</v>
      </c>
      <c r="L1968" s="4">
        <v>2015</v>
      </c>
      <c r="M1968" t="str">
        <f>INDEX(RoutesPivot[DepAirport],MATCH($C1968,RoutesPivot[[RouteID]:[RouteID]],0))</f>
        <v>ORD</v>
      </c>
      <c r="N1968" t="str">
        <f>INDEX(RoutesPivot[AirportID],MATCH($C1968,RoutesPivot[[RouteID]:[RouteID]],0))</f>
        <v>MSP</v>
      </c>
      <c r="O1968">
        <f>INDEX(RoutesPivot[Distance],MATCH($C1968,RoutesPivot[[RouteID]:[RouteID]],0))</f>
        <v>300</v>
      </c>
      <c r="P1968">
        <f>INDEX(RoutesPivot[ListPrice],MATCH($C1968,RoutesPivot[[RouteID]:[RouteID]],0))</f>
        <v>115</v>
      </c>
      <c r="Q1968" t="str">
        <f>INDEX(AirportPivot[AirportName],MATCH($N1968,AirportPivot[[AirportID]:[AirportID]],0))</f>
        <v>Minneapolis-St Paul International/Wold-Chamberlain</v>
      </c>
      <c r="R1968">
        <f>INDEX(AirportPivot[Gates (number of available)],MATCH($N1968,AirportPivot[[AirportID]:[AirportID]],0))</f>
        <v>65</v>
      </c>
    </row>
    <row r="1969" spans="1:18" x14ac:dyDescent="0.25">
      <c r="A1969" s="3" t="s">
        <v>2001</v>
      </c>
      <c r="B1969" s="12">
        <v>42095</v>
      </c>
      <c r="C1969" s="4" t="s">
        <v>19</v>
      </c>
      <c r="D1969" s="4">
        <v>1.7</v>
      </c>
      <c r="E1969" s="4">
        <v>204</v>
      </c>
      <c r="F1969" s="5">
        <v>0.41666666666666669</v>
      </c>
      <c r="G1969" s="6">
        <v>200</v>
      </c>
      <c r="H1969" s="7">
        <v>33000</v>
      </c>
      <c r="I1969" s="7">
        <f>FlightsPivot[[#This Row],[Total Fare]]*10%</f>
        <v>3300</v>
      </c>
      <c r="J1969" s="7">
        <f>FlightsPivot[[#This Row],[Total Fare]]+FlightsPivot[[#This Row],[10% tax ]]</f>
        <v>36300</v>
      </c>
      <c r="K1969" s="4">
        <v>4</v>
      </c>
      <c r="L1969" s="4">
        <v>2015</v>
      </c>
      <c r="M1969" t="str">
        <f>INDEX(RoutesPivot[DepAirport],MATCH($C1969,RoutesPivot[[RouteID]:[RouteID]],0))</f>
        <v>ORD</v>
      </c>
      <c r="N1969" t="str">
        <f>INDEX(RoutesPivot[AirportID],MATCH($C1969,RoutesPivot[[RouteID]:[RouteID]],0))</f>
        <v>IAH</v>
      </c>
      <c r="O1969">
        <f>INDEX(RoutesPivot[Distance],MATCH($C1969,RoutesPivot[[RouteID]:[RouteID]],0))</f>
        <v>800</v>
      </c>
      <c r="P1969">
        <f>INDEX(RoutesPivot[ListPrice],MATCH($C1969,RoutesPivot[[RouteID]:[RouteID]],0))</f>
        <v>200</v>
      </c>
      <c r="Q1969" t="str">
        <f>INDEX(AirportPivot[AirportName],MATCH($N1969,AirportPivot[[AirportID]:[AirportID]],0))</f>
        <v>George Bush Intercontinental/Houston</v>
      </c>
      <c r="R1969">
        <f>INDEX(AirportPivot[Gates (number of available)],MATCH($N1969,AirportPivot[[AirportID]:[AirportID]],0))</f>
        <v>80</v>
      </c>
    </row>
    <row r="1970" spans="1:18" x14ac:dyDescent="0.25">
      <c r="A1970" s="3" t="s">
        <v>2002</v>
      </c>
      <c r="B1970" s="12">
        <v>41796</v>
      </c>
      <c r="C1970" s="4" t="s">
        <v>27</v>
      </c>
      <c r="D1970" s="4">
        <v>6.7</v>
      </c>
      <c r="E1970" s="4">
        <v>21</v>
      </c>
      <c r="F1970" s="5">
        <v>0.79166666666666663</v>
      </c>
      <c r="G1970" s="6">
        <v>220</v>
      </c>
      <c r="H1970" s="7">
        <v>40700</v>
      </c>
      <c r="I1970" s="7">
        <f>FlightsPivot[[#This Row],[Total Fare]]*10%</f>
        <v>4070</v>
      </c>
      <c r="J1970" s="7">
        <f>FlightsPivot[[#This Row],[Total Fare]]+FlightsPivot[[#This Row],[10% tax ]]</f>
        <v>44770</v>
      </c>
      <c r="K1970" s="4">
        <v>6</v>
      </c>
      <c r="L1970" s="4">
        <v>2014</v>
      </c>
      <c r="M1970" t="str">
        <f>INDEX(RoutesPivot[DepAirport],MATCH($C1970,RoutesPivot[[RouteID]:[RouteID]],0))</f>
        <v>ORD</v>
      </c>
      <c r="N1970" t="str">
        <f>INDEX(RoutesPivot[AirportID],MATCH($C1970,RoutesPivot[[RouteID]:[RouteID]],0))</f>
        <v>ATL</v>
      </c>
      <c r="O1970">
        <f>INDEX(RoutesPivot[Distance],MATCH($C1970,RoutesPivot[[RouteID]:[RouteID]],0))</f>
        <v>510</v>
      </c>
      <c r="P1970">
        <f>INDEX(RoutesPivot[ListPrice],MATCH($C1970,RoutesPivot[[RouteID]:[RouteID]],0))</f>
        <v>200</v>
      </c>
      <c r="Q1970" t="str">
        <f>INDEX(AirportPivot[AirportName],MATCH($N1970,AirportPivot[[AirportID]:[AirportID]],0))</f>
        <v>Hartsfield-Jackson Atlanta International</v>
      </c>
      <c r="R1970">
        <f>INDEX(AirportPivot[Gates (number of available)],MATCH($N1970,AirportPivot[[AirportID]:[AirportID]],0))</f>
        <v>100</v>
      </c>
    </row>
    <row r="1971" spans="1:18" x14ac:dyDescent="0.25">
      <c r="A1971" s="3" t="s">
        <v>2003</v>
      </c>
      <c r="B1971" s="12">
        <v>42333</v>
      </c>
      <c r="C1971" s="4" t="s">
        <v>27</v>
      </c>
      <c r="D1971" s="4">
        <v>18.7</v>
      </c>
      <c r="E1971" s="4">
        <v>54</v>
      </c>
      <c r="F1971" s="5">
        <v>0.5</v>
      </c>
      <c r="G1971" s="6">
        <v>300</v>
      </c>
      <c r="H1971" s="7">
        <v>49500</v>
      </c>
      <c r="I1971" s="7">
        <f>FlightsPivot[[#This Row],[Total Fare]]*10%</f>
        <v>4950</v>
      </c>
      <c r="J1971" s="7">
        <f>FlightsPivot[[#This Row],[Total Fare]]+FlightsPivot[[#This Row],[10% tax ]]</f>
        <v>54450</v>
      </c>
      <c r="K1971" s="4">
        <v>11</v>
      </c>
      <c r="L1971" s="4">
        <v>2015</v>
      </c>
      <c r="M1971" t="str">
        <f>INDEX(RoutesPivot[DepAirport],MATCH($C1971,RoutesPivot[[RouteID]:[RouteID]],0))</f>
        <v>ORD</v>
      </c>
      <c r="N1971" t="str">
        <f>INDEX(RoutesPivot[AirportID],MATCH($C1971,RoutesPivot[[RouteID]:[RouteID]],0))</f>
        <v>ATL</v>
      </c>
      <c r="O1971">
        <f>INDEX(RoutesPivot[Distance],MATCH($C1971,RoutesPivot[[RouteID]:[RouteID]],0))</f>
        <v>510</v>
      </c>
      <c r="P1971">
        <f>INDEX(RoutesPivot[ListPrice],MATCH($C1971,RoutesPivot[[RouteID]:[RouteID]],0))</f>
        <v>200</v>
      </c>
      <c r="Q1971" t="str">
        <f>INDEX(AirportPivot[AirportName],MATCH($N1971,AirportPivot[[AirportID]:[AirportID]],0))</f>
        <v>Hartsfield-Jackson Atlanta International</v>
      </c>
      <c r="R1971">
        <f>INDEX(AirportPivot[Gates (number of available)],MATCH($N1971,AirportPivot[[AirportID]:[AirportID]],0))</f>
        <v>100</v>
      </c>
    </row>
    <row r="1972" spans="1:18" x14ac:dyDescent="0.25">
      <c r="A1972" s="3" t="s">
        <v>2004</v>
      </c>
      <c r="B1972" s="12">
        <v>42220</v>
      </c>
      <c r="C1972" s="4" t="s">
        <v>53</v>
      </c>
      <c r="D1972" s="4">
        <v>2.6</v>
      </c>
      <c r="E1972" s="4">
        <v>117</v>
      </c>
      <c r="F1972" s="5">
        <v>0.33333333333333331</v>
      </c>
      <c r="G1972" s="6">
        <v>330</v>
      </c>
      <c r="H1972" s="7">
        <v>61050</v>
      </c>
      <c r="I1972" s="7">
        <f>FlightsPivot[[#This Row],[Total Fare]]*10%</f>
        <v>6105</v>
      </c>
      <c r="J1972" s="7">
        <f>FlightsPivot[[#This Row],[Total Fare]]+FlightsPivot[[#This Row],[10% tax ]]</f>
        <v>67155</v>
      </c>
      <c r="K1972" s="4">
        <v>8</v>
      </c>
      <c r="L1972" s="4">
        <v>2015</v>
      </c>
      <c r="M1972" t="str">
        <f>INDEX(RoutesPivot[DepAirport],MATCH($C1972,RoutesPivot[[RouteID]:[RouteID]],0))</f>
        <v>ORD</v>
      </c>
      <c r="N1972" t="str">
        <f>INDEX(RoutesPivot[AirportID],MATCH($C1972,RoutesPivot[[RouteID]:[RouteID]],0))</f>
        <v>FLL</v>
      </c>
      <c r="O1972">
        <f>INDEX(RoutesPivot[Distance],MATCH($C1972,RoutesPivot[[RouteID]:[RouteID]],0))</f>
        <v>940</v>
      </c>
      <c r="P1972">
        <f>INDEX(RoutesPivot[ListPrice],MATCH($C1972,RoutesPivot[[RouteID]:[RouteID]],0))</f>
        <v>300</v>
      </c>
      <c r="Q1972" t="str">
        <f>INDEX(AirportPivot[AirportName],MATCH($N1972,AirportPivot[[AirportID]:[AirportID]],0))</f>
        <v>Fort Lauderdale/Hollywood International</v>
      </c>
      <c r="R1972">
        <f>INDEX(AirportPivot[Gates (number of available)],MATCH($N1972,AirportPivot[[AirportID]:[AirportID]],0))</f>
        <v>55</v>
      </c>
    </row>
    <row r="1973" spans="1:18" x14ac:dyDescent="0.25">
      <c r="A1973" s="3" t="s">
        <v>2005</v>
      </c>
      <c r="B1973" s="12">
        <v>41653</v>
      </c>
      <c r="C1973" s="4" t="s">
        <v>11</v>
      </c>
      <c r="D1973" s="4">
        <v>0.9</v>
      </c>
      <c r="E1973" s="4">
        <v>157</v>
      </c>
      <c r="F1973" s="5">
        <v>0.83333333333333337</v>
      </c>
      <c r="G1973" s="6">
        <v>300</v>
      </c>
      <c r="H1973" s="7">
        <v>49500</v>
      </c>
      <c r="I1973" s="7">
        <f>FlightsPivot[[#This Row],[Total Fare]]*10%</f>
        <v>4950</v>
      </c>
      <c r="J1973" s="7">
        <f>FlightsPivot[[#This Row],[Total Fare]]+FlightsPivot[[#This Row],[10% tax ]]</f>
        <v>54450</v>
      </c>
      <c r="K1973" s="4">
        <v>1</v>
      </c>
      <c r="L1973" s="4">
        <v>2014</v>
      </c>
      <c r="M1973" t="str">
        <f>INDEX(RoutesPivot[DepAirport],MATCH($C1973,RoutesPivot[[RouteID]:[RouteID]],0))</f>
        <v>ORD</v>
      </c>
      <c r="N1973" t="str">
        <f>INDEX(RoutesPivot[AirportID],MATCH($C1973,RoutesPivot[[RouteID]:[RouteID]],0))</f>
        <v>BOS</v>
      </c>
      <c r="O1973">
        <f>INDEX(RoutesPivot[Distance],MATCH($C1973,RoutesPivot[[RouteID]:[RouteID]],0))</f>
        <v>730</v>
      </c>
      <c r="P1973">
        <f>INDEX(RoutesPivot[ListPrice],MATCH($C1973,RoutesPivot[[RouteID]:[RouteID]],0))</f>
        <v>300</v>
      </c>
      <c r="Q1973" t="str">
        <f>INDEX(AirportPivot[AirportName],MATCH($N1973,AirportPivot[[AirportID]:[AirportID]],0))</f>
        <v>General Edward Lawrence Logan International</v>
      </c>
      <c r="R1973">
        <f>INDEX(AirportPivot[Gates (number of available)],MATCH($N1973,AirportPivot[[AirportID]:[AirportID]],0))</f>
        <v>63</v>
      </c>
    </row>
    <row r="1974" spans="1:18" x14ac:dyDescent="0.25">
      <c r="A1974" s="3" t="s">
        <v>2006</v>
      </c>
      <c r="B1974" s="12">
        <v>42230</v>
      </c>
      <c r="C1974" s="4" t="s">
        <v>40</v>
      </c>
      <c r="D1974" s="4">
        <v>2.2000000000000002</v>
      </c>
      <c r="E1974" s="4">
        <v>124</v>
      </c>
      <c r="F1974" s="5">
        <v>0.3125</v>
      </c>
      <c r="G1974" s="6">
        <v>126.5</v>
      </c>
      <c r="H1974" s="7">
        <v>23402.5</v>
      </c>
      <c r="I1974" s="7">
        <f>FlightsPivot[[#This Row],[Total Fare]]*10%</f>
        <v>2340.25</v>
      </c>
      <c r="J1974" s="7">
        <f>FlightsPivot[[#This Row],[Total Fare]]+FlightsPivot[[#This Row],[10% tax ]]</f>
        <v>25742.75</v>
      </c>
      <c r="K1974" s="4">
        <v>8</v>
      </c>
      <c r="L1974" s="4">
        <v>2015</v>
      </c>
      <c r="M1974" t="str">
        <f>INDEX(RoutesPivot[DepAirport],MATCH($C1974,RoutesPivot[[RouteID]:[RouteID]],0))</f>
        <v>ORD</v>
      </c>
      <c r="N1974" t="str">
        <f>INDEX(RoutesPivot[AirportID],MATCH($C1974,RoutesPivot[[RouteID]:[RouteID]],0))</f>
        <v>MSP</v>
      </c>
      <c r="O1974">
        <f>INDEX(RoutesPivot[Distance],MATCH($C1974,RoutesPivot[[RouteID]:[RouteID]],0))</f>
        <v>300</v>
      </c>
      <c r="P1974">
        <f>INDEX(RoutesPivot[ListPrice],MATCH($C1974,RoutesPivot[[RouteID]:[RouteID]],0))</f>
        <v>115</v>
      </c>
      <c r="Q1974" t="str">
        <f>INDEX(AirportPivot[AirportName],MATCH($N1974,AirportPivot[[AirportID]:[AirportID]],0))</f>
        <v>Minneapolis-St Paul International/Wold-Chamberlain</v>
      </c>
      <c r="R1974">
        <f>INDEX(AirportPivot[Gates (number of available)],MATCH($N1974,AirportPivot[[AirportID]:[AirportID]],0))</f>
        <v>65</v>
      </c>
    </row>
    <row r="1975" spans="1:18" x14ac:dyDescent="0.25">
      <c r="A1975" s="3" t="s">
        <v>2007</v>
      </c>
      <c r="B1975" s="12">
        <v>42118</v>
      </c>
      <c r="C1975" s="4" t="s">
        <v>80</v>
      </c>
      <c r="D1975" s="4">
        <v>3.7</v>
      </c>
      <c r="E1975" s="4">
        <v>23</v>
      </c>
      <c r="F1975" s="5">
        <v>0.625</v>
      </c>
      <c r="G1975" s="6">
        <v>300</v>
      </c>
      <c r="H1975" s="7">
        <v>55500</v>
      </c>
      <c r="I1975" s="7">
        <f>FlightsPivot[[#This Row],[Total Fare]]*10%</f>
        <v>5550</v>
      </c>
      <c r="J1975" s="7">
        <f>FlightsPivot[[#This Row],[Total Fare]]+FlightsPivot[[#This Row],[10% tax ]]</f>
        <v>61050</v>
      </c>
      <c r="K1975" s="4">
        <v>4</v>
      </c>
      <c r="L1975" s="4">
        <v>2015</v>
      </c>
      <c r="M1975" t="str">
        <f>INDEX(RoutesPivot[DepAirport],MATCH($C1975,RoutesPivot[[RouteID]:[RouteID]],0))</f>
        <v>ORD</v>
      </c>
      <c r="N1975" t="str">
        <f>INDEX(RoutesPivot[AirportID],MATCH($C1975,RoutesPivot[[RouteID]:[RouteID]],0))</f>
        <v>MIA</v>
      </c>
      <c r="O1975">
        <f>INDEX(RoutesPivot[Distance],MATCH($C1975,RoutesPivot[[RouteID]:[RouteID]],0))</f>
        <v>1000</v>
      </c>
      <c r="P1975">
        <f>INDEX(RoutesPivot[ListPrice],MATCH($C1975,RoutesPivot[[RouteID]:[RouteID]],0))</f>
        <v>300</v>
      </c>
      <c r="Q1975" t="str">
        <f>INDEX(AirportPivot[AirportName],MATCH($N1975,AirportPivot[[AirportID]:[AirportID]],0))</f>
        <v>Miami International</v>
      </c>
      <c r="R1975">
        <f>INDEX(AirportPivot[Gates (number of available)],MATCH($N1975,AirportPivot[[AirportID]:[AirportID]],0))</f>
        <v>80</v>
      </c>
    </row>
    <row r="1976" spans="1:18" x14ac:dyDescent="0.25">
      <c r="A1976" s="3" t="s">
        <v>2008</v>
      </c>
      <c r="B1976" s="12">
        <v>41891</v>
      </c>
      <c r="C1976" s="4" t="s">
        <v>25</v>
      </c>
      <c r="D1976" s="4">
        <v>1.1000000000000001</v>
      </c>
      <c r="E1976" s="4">
        <v>113</v>
      </c>
      <c r="F1976" s="5">
        <v>0.39583333333333331</v>
      </c>
      <c r="G1976" s="6">
        <v>200</v>
      </c>
      <c r="H1976" s="7">
        <v>37000</v>
      </c>
      <c r="I1976" s="7">
        <f>FlightsPivot[[#This Row],[Total Fare]]*10%</f>
        <v>3700</v>
      </c>
      <c r="J1976" s="7">
        <f>FlightsPivot[[#This Row],[Total Fare]]+FlightsPivot[[#This Row],[10% tax ]]</f>
        <v>40700</v>
      </c>
      <c r="K1976" s="4">
        <v>9</v>
      </c>
      <c r="L1976" s="4">
        <v>2014</v>
      </c>
      <c r="M1976" t="str">
        <f>INDEX(RoutesPivot[DepAirport],MATCH($C1976,RoutesPivot[[RouteID]:[RouteID]],0))</f>
        <v>ORD</v>
      </c>
      <c r="N1976" t="str">
        <f>INDEX(RoutesPivot[AirportID],MATCH($C1976,RoutesPivot[[RouteID]:[RouteID]],0))</f>
        <v>DFW</v>
      </c>
      <c r="O1976">
        <f>INDEX(RoutesPivot[Distance],MATCH($C1976,RoutesPivot[[RouteID]:[RouteID]],0))</f>
        <v>700</v>
      </c>
      <c r="P1976">
        <f>INDEX(RoutesPivot[ListPrice],MATCH($C1976,RoutesPivot[[RouteID]:[RouteID]],0))</f>
        <v>200</v>
      </c>
      <c r="Q1976" t="str">
        <f>INDEX(AirportPivot[AirportName],MATCH($N1976,AirportPivot[[AirportID]:[AirportID]],0))</f>
        <v>Dallas/Fort Worth International</v>
      </c>
      <c r="R1976">
        <f>INDEX(AirportPivot[Gates (number of available)],MATCH($N1976,AirportPivot[[AirportID]:[AirportID]],0))</f>
        <v>130</v>
      </c>
    </row>
    <row r="1977" spans="1:18" x14ac:dyDescent="0.25">
      <c r="A1977" s="3" t="s">
        <v>2009</v>
      </c>
      <c r="B1977" s="12">
        <v>41745</v>
      </c>
      <c r="C1977" s="4" t="s">
        <v>30</v>
      </c>
      <c r="D1977" s="4">
        <v>2.6</v>
      </c>
      <c r="E1977" s="4">
        <v>36</v>
      </c>
      <c r="F1977" s="5">
        <v>0.70833333333333337</v>
      </c>
      <c r="G1977" s="6">
        <v>250</v>
      </c>
      <c r="H1977" s="7">
        <v>41250</v>
      </c>
      <c r="I1977" s="7">
        <f>FlightsPivot[[#This Row],[Total Fare]]*10%</f>
        <v>4125</v>
      </c>
      <c r="J1977" s="7">
        <f>FlightsPivot[[#This Row],[Total Fare]]+FlightsPivot[[#This Row],[10% tax ]]</f>
        <v>45375</v>
      </c>
      <c r="K1977" s="4">
        <v>4</v>
      </c>
      <c r="L1977" s="4">
        <v>2014</v>
      </c>
      <c r="M1977" t="str">
        <f>INDEX(RoutesPivot[DepAirport],MATCH($C1977,RoutesPivot[[RouteID]:[RouteID]],0))</f>
        <v>ORD</v>
      </c>
      <c r="N1977" t="str">
        <f>INDEX(RoutesPivot[AirportID],MATCH($C1977,RoutesPivot[[RouteID]:[RouteID]],0))</f>
        <v>MCO</v>
      </c>
      <c r="O1977">
        <f>INDEX(RoutesPivot[Distance],MATCH($C1977,RoutesPivot[[RouteID]:[RouteID]],0))</f>
        <v>850</v>
      </c>
      <c r="P1977">
        <f>INDEX(RoutesPivot[ListPrice],MATCH($C1977,RoutesPivot[[RouteID]:[RouteID]],0))</f>
        <v>250</v>
      </c>
      <c r="Q1977" t="str">
        <f>INDEX(AirportPivot[AirportName],MATCH($N1977,AirportPivot[[AirportID]:[AirportID]],0))</f>
        <v>Orlando International</v>
      </c>
      <c r="R1977">
        <f>INDEX(AirportPivot[Gates (number of available)],MATCH($N1977,AirportPivot[[AirportID]:[AirportID]],0))</f>
        <v>67</v>
      </c>
    </row>
    <row r="1978" spans="1:18" x14ac:dyDescent="0.25">
      <c r="A1978" s="3" t="s">
        <v>2010</v>
      </c>
      <c r="B1978" s="12">
        <v>41875</v>
      </c>
      <c r="C1978" s="4" t="s">
        <v>25</v>
      </c>
      <c r="D1978" s="4">
        <v>1.4</v>
      </c>
      <c r="E1978" s="4">
        <v>3</v>
      </c>
      <c r="F1978" s="5">
        <v>0.39583333333333331</v>
      </c>
      <c r="G1978" s="6">
        <v>220</v>
      </c>
      <c r="H1978" s="7">
        <v>40700</v>
      </c>
      <c r="I1978" s="7">
        <f>FlightsPivot[[#This Row],[Total Fare]]*10%</f>
        <v>4070</v>
      </c>
      <c r="J1978" s="7">
        <f>FlightsPivot[[#This Row],[Total Fare]]+FlightsPivot[[#This Row],[10% tax ]]</f>
        <v>44770</v>
      </c>
      <c r="K1978" s="4">
        <v>8</v>
      </c>
      <c r="L1978" s="4">
        <v>2014</v>
      </c>
      <c r="M1978" t="str">
        <f>INDEX(RoutesPivot[DepAirport],MATCH($C1978,RoutesPivot[[RouteID]:[RouteID]],0))</f>
        <v>ORD</v>
      </c>
      <c r="N1978" t="str">
        <f>INDEX(RoutesPivot[AirportID],MATCH($C1978,RoutesPivot[[RouteID]:[RouteID]],0))</f>
        <v>DFW</v>
      </c>
      <c r="O1978">
        <f>INDEX(RoutesPivot[Distance],MATCH($C1978,RoutesPivot[[RouteID]:[RouteID]],0))</f>
        <v>700</v>
      </c>
      <c r="P1978">
        <f>INDEX(RoutesPivot[ListPrice],MATCH($C1978,RoutesPivot[[RouteID]:[RouteID]],0))</f>
        <v>200</v>
      </c>
      <c r="Q1978" t="str">
        <f>INDEX(AirportPivot[AirportName],MATCH($N1978,AirportPivot[[AirportID]:[AirportID]],0))</f>
        <v>Dallas/Fort Worth International</v>
      </c>
      <c r="R1978">
        <f>INDEX(AirportPivot[Gates (number of available)],MATCH($N1978,AirportPivot[[AirportID]:[AirportID]],0))</f>
        <v>130</v>
      </c>
    </row>
    <row r="1979" spans="1:18" x14ac:dyDescent="0.25">
      <c r="A1979" s="3" t="s">
        <v>2011</v>
      </c>
      <c r="B1979" s="12">
        <v>42133</v>
      </c>
      <c r="C1979" s="4" t="s">
        <v>70</v>
      </c>
      <c r="D1979" s="4">
        <v>2.2000000000000002</v>
      </c>
      <c r="E1979" s="4">
        <v>109</v>
      </c>
      <c r="F1979" s="5">
        <v>0.72916666666666663</v>
      </c>
      <c r="G1979" s="6">
        <v>275</v>
      </c>
      <c r="H1979" s="7">
        <v>50875</v>
      </c>
      <c r="I1979" s="7">
        <f>FlightsPivot[[#This Row],[Total Fare]]*10%</f>
        <v>5087.5</v>
      </c>
      <c r="J1979" s="7">
        <f>FlightsPivot[[#This Row],[Total Fare]]+FlightsPivot[[#This Row],[10% tax ]]</f>
        <v>55962.5</v>
      </c>
      <c r="K1979" s="4">
        <v>5</v>
      </c>
      <c r="L1979" s="4">
        <v>2015</v>
      </c>
      <c r="M1979" t="str">
        <f>INDEX(RoutesPivot[DepAirport],MATCH($C1979,RoutesPivot[[RouteID]:[RouteID]],0))</f>
        <v>ORD</v>
      </c>
      <c r="N1979" t="str">
        <f>INDEX(RoutesPivot[AirportID],MATCH($C1979,RoutesPivot[[RouteID]:[RouteID]],0))</f>
        <v>LAS</v>
      </c>
      <c r="O1979">
        <f>INDEX(RoutesPivot[Distance],MATCH($C1979,RoutesPivot[[RouteID]:[RouteID]],0))</f>
        <v>1100</v>
      </c>
      <c r="P1979">
        <f>INDEX(RoutesPivot[ListPrice],MATCH($C1979,RoutesPivot[[RouteID]:[RouteID]],0))</f>
        <v>275</v>
      </c>
      <c r="Q1979" t="str">
        <f>INDEX(AirportPivot[AirportName],MATCH($N1979,AirportPivot[[AirportID]:[AirportID]],0))</f>
        <v>McCarran International</v>
      </c>
      <c r="R1979">
        <f>INDEX(AirportPivot[Gates (number of available)],MATCH($N1979,AirportPivot[[AirportID]:[AirportID]],0))</f>
        <v>68</v>
      </c>
    </row>
    <row r="1980" spans="1:18" x14ac:dyDescent="0.25">
      <c r="A1980" s="3" t="s">
        <v>2012</v>
      </c>
      <c r="B1980" s="12">
        <v>41953</v>
      </c>
      <c r="C1980" s="4" t="s">
        <v>17</v>
      </c>
      <c r="D1980" s="4">
        <v>5.5</v>
      </c>
      <c r="E1980" s="4">
        <v>150</v>
      </c>
      <c r="F1980" s="5">
        <v>0.29166666666666669</v>
      </c>
      <c r="G1980" s="6">
        <v>350</v>
      </c>
      <c r="H1980" s="7">
        <v>64750</v>
      </c>
      <c r="I1980" s="7">
        <f>FlightsPivot[[#This Row],[Total Fare]]*10%</f>
        <v>6475</v>
      </c>
      <c r="J1980" s="7">
        <f>FlightsPivot[[#This Row],[Total Fare]]+FlightsPivot[[#This Row],[10% tax ]]</f>
        <v>71225</v>
      </c>
      <c r="K1980" s="4">
        <v>11</v>
      </c>
      <c r="L1980" s="4">
        <v>2014</v>
      </c>
      <c r="M1980" t="str">
        <f>INDEX(RoutesPivot[DepAirport],MATCH($C1980,RoutesPivot[[RouteID]:[RouteID]],0))</f>
        <v>ORD</v>
      </c>
      <c r="N1980" t="str">
        <f>INDEX(RoutesPivot[AirportID],MATCH($C1980,RoutesPivot[[RouteID]:[RouteID]],0))</f>
        <v>LAX</v>
      </c>
      <c r="O1980">
        <f>INDEX(RoutesPivot[Distance],MATCH($C1980,RoutesPivot[[RouteID]:[RouteID]],0))</f>
        <v>1518</v>
      </c>
      <c r="P1980">
        <f>INDEX(RoutesPivot[ListPrice],MATCH($C1980,RoutesPivot[[RouteID]:[RouteID]],0))</f>
        <v>350</v>
      </c>
      <c r="Q1980" t="str">
        <f>INDEX(AirportPivot[AirportName],MATCH($N1980,AirportPivot[[AirportID]:[AirportID]],0))</f>
        <v>Los Angeles International</v>
      </c>
      <c r="R1980">
        <f>INDEX(AirportPivot[Gates (number of available)],MATCH($N1980,AirportPivot[[AirportID]:[AirportID]],0))</f>
        <v>86</v>
      </c>
    </row>
    <row r="1981" spans="1:18" x14ac:dyDescent="0.25">
      <c r="A1981" s="3" t="s">
        <v>2013</v>
      </c>
      <c r="B1981" s="12">
        <v>41966</v>
      </c>
      <c r="C1981" s="4" t="s">
        <v>13</v>
      </c>
      <c r="D1981" s="4">
        <v>0.1</v>
      </c>
      <c r="E1981" s="4">
        <v>203</v>
      </c>
      <c r="F1981" s="5">
        <v>0.29166666666666669</v>
      </c>
      <c r="G1981" s="6">
        <v>250</v>
      </c>
      <c r="H1981" s="7">
        <v>41250</v>
      </c>
      <c r="I1981" s="7">
        <f>FlightsPivot[[#This Row],[Total Fare]]*10%</f>
        <v>4125</v>
      </c>
      <c r="J1981" s="7">
        <f>FlightsPivot[[#This Row],[Total Fare]]+FlightsPivot[[#This Row],[10% tax ]]</f>
        <v>45375</v>
      </c>
      <c r="K1981" s="4">
        <v>11</v>
      </c>
      <c r="L1981" s="4">
        <v>2014</v>
      </c>
      <c r="M1981" t="str">
        <f>INDEX(RoutesPivot[DepAirport],MATCH($C1981,RoutesPivot[[RouteID]:[RouteID]],0))</f>
        <v>ORD</v>
      </c>
      <c r="N1981" t="str">
        <f>INDEX(RoutesPivot[AirportID],MATCH($C1981,RoutesPivot[[RouteID]:[RouteID]],0))</f>
        <v>JFK</v>
      </c>
      <c r="O1981">
        <f>INDEX(RoutesPivot[Distance],MATCH($C1981,RoutesPivot[[RouteID]:[RouteID]],0))</f>
        <v>619</v>
      </c>
      <c r="P1981">
        <f>INDEX(RoutesPivot[ListPrice],MATCH($C1981,RoutesPivot[[RouteID]:[RouteID]],0))</f>
        <v>250</v>
      </c>
      <c r="Q1981" t="str">
        <f>INDEX(AirportPivot[AirportName],MATCH($N1981,AirportPivot[[AirportID]:[AirportID]],0))</f>
        <v>John F Kennedy International</v>
      </c>
      <c r="R1981">
        <f>INDEX(AirportPivot[Gates (number of available)],MATCH($N1981,AirportPivot[[AirportID]:[AirportID]],0))</f>
        <v>120</v>
      </c>
    </row>
    <row r="1982" spans="1:18" x14ac:dyDescent="0.25">
      <c r="A1982" s="3" t="s">
        <v>2014</v>
      </c>
      <c r="B1982" s="12">
        <v>41793</v>
      </c>
      <c r="C1982" s="4" t="s">
        <v>98</v>
      </c>
      <c r="D1982" s="4">
        <v>2.6</v>
      </c>
      <c r="E1982" s="4">
        <v>87</v>
      </c>
      <c r="F1982" s="5">
        <v>0.77083333333333337</v>
      </c>
      <c r="G1982" s="6">
        <v>302.5</v>
      </c>
      <c r="H1982" s="7">
        <v>54752.5</v>
      </c>
      <c r="I1982" s="7">
        <f>FlightsPivot[[#This Row],[Total Fare]]*10%</f>
        <v>5475.25</v>
      </c>
      <c r="J1982" s="7">
        <f>FlightsPivot[[#This Row],[Total Fare]]+FlightsPivot[[#This Row],[10% tax ]]</f>
        <v>60227.75</v>
      </c>
      <c r="K1982" s="4">
        <v>6</v>
      </c>
      <c r="L1982" s="4">
        <v>2014</v>
      </c>
      <c r="M1982" t="str">
        <f>INDEX(RoutesPivot[DepAirport],MATCH($C1982,RoutesPivot[[RouteID]:[RouteID]],0))</f>
        <v>ORD</v>
      </c>
      <c r="N1982" t="str">
        <f>INDEX(RoutesPivot[AirportID],MATCH($C1982,RoutesPivot[[RouteID]:[RouteID]],0))</f>
        <v>PHL</v>
      </c>
      <c r="O1982">
        <f>INDEX(RoutesPivot[Distance],MATCH($C1982,RoutesPivot[[RouteID]:[RouteID]],0))</f>
        <v>580</v>
      </c>
      <c r="P1982">
        <f>INDEX(RoutesPivot[ListPrice],MATCH($C1982,RoutesPivot[[RouteID]:[RouteID]],0))</f>
        <v>275</v>
      </c>
      <c r="Q1982" t="str">
        <f>INDEX(AirportPivot[AirportName],MATCH($N1982,AirportPivot[[AirportID]:[AirportID]],0))</f>
        <v>Philadelphia International</v>
      </c>
      <c r="R1982">
        <f>INDEX(AirportPivot[Gates (number of available)],MATCH($N1982,AirportPivot[[AirportID]:[AirportID]],0))</f>
        <v>89</v>
      </c>
    </row>
    <row r="1983" spans="1:18" x14ac:dyDescent="0.25">
      <c r="A1983" s="3" t="s">
        <v>2015</v>
      </c>
      <c r="B1983" s="12">
        <v>42107</v>
      </c>
      <c r="C1983" s="4" t="s">
        <v>80</v>
      </c>
      <c r="D1983" s="4">
        <v>4</v>
      </c>
      <c r="E1983" s="4">
        <v>173</v>
      </c>
      <c r="F1983" s="5">
        <v>0.29166666666666669</v>
      </c>
      <c r="G1983" s="6">
        <v>300</v>
      </c>
      <c r="H1983" s="7">
        <v>49500</v>
      </c>
      <c r="I1983" s="7">
        <f>FlightsPivot[[#This Row],[Total Fare]]*10%</f>
        <v>4950</v>
      </c>
      <c r="J1983" s="7">
        <f>FlightsPivot[[#This Row],[Total Fare]]+FlightsPivot[[#This Row],[10% tax ]]</f>
        <v>54450</v>
      </c>
      <c r="K1983" s="4">
        <v>4</v>
      </c>
      <c r="L1983" s="4">
        <v>2015</v>
      </c>
      <c r="M1983" t="str">
        <f>INDEX(RoutesPivot[DepAirport],MATCH($C1983,RoutesPivot[[RouteID]:[RouteID]],0))</f>
        <v>ORD</v>
      </c>
      <c r="N1983" t="str">
        <f>INDEX(RoutesPivot[AirportID],MATCH($C1983,RoutesPivot[[RouteID]:[RouteID]],0))</f>
        <v>MIA</v>
      </c>
      <c r="O1983">
        <f>INDEX(RoutesPivot[Distance],MATCH($C1983,RoutesPivot[[RouteID]:[RouteID]],0))</f>
        <v>1000</v>
      </c>
      <c r="P1983">
        <f>INDEX(RoutesPivot[ListPrice],MATCH($C1983,RoutesPivot[[RouteID]:[RouteID]],0))</f>
        <v>300</v>
      </c>
      <c r="Q1983" t="str">
        <f>INDEX(AirportPivot[AirportName],MATCH($N1983,AirportPivot[[AirportID]:[AirportID]],0))</f>
        <v>Miami International</v>
      </c>
      <c r="R1983">
        <f>INDEX(AirportPivot[Gates (number of available)],MATCH($N1983,AirportPivot[[AirportID]:[AirportID]],0))</f>
        <v>80</v>
      </c>
    </row>
    <row r="1984" spans="1:18" x14ac:dyDescent="0.25">
      <c r="A1984" s="3" t="s">
        <v>2016</v>
      </c>
      <c r="B1984" s="12">
        <v>42055</v>
      </c>
      <c r="C1984" s="4" t="s">
        <v>103</v>
      </c>
      <c r="D1984" s="4">
        <v>2</v>
      </c>
      <c r="E1984" s="4">
        <v>183</v>
      </c>
      <c r="F1984" s="5">
        <v>0.75</v>
      </c>
      <c r="G1984" s="6">
        <v>300</v>
      </c>
      <c r="H1984" s="7">
        <v>49500</v>
      </c>
      <c r="I1984" s="7">
        <f>FlightsPivot[[#This Row],[Total Fare]]*10%</f>
        <v>4950</v>
      </c>
      <c r="J1984" s="7">
        <f>FlightsPivot[[#This Row],[Total Fare]]+FlightsPivot[[#This Row],[10% tax ]]</f>
        <v>54450</v>
      </c>
      <c r="K1984" s="4">
        <v>2</v>
      </c>
      <c r="L1984" s="4">
        <v>2015</v>
      </c>
      <c r="M1984" t="str">
        <f>INDEX(RoutesPivot[DepAirport],MATCH($C1984,RoutesPivot[[RouteID]:[RouteID]],0))</f>
        <v>ORD</v>
      </c>
      <c r="N1984" t="str">
        <f>INDEX(RoutesPivot[AirportID],MATCH($C1984,RoutesPivot[[RouteID]:[RouteID]],0))</f>
        <v>IAD</v>
      </c>
      <c r="O1984">
        <f>INDEX(RoutesPivot[Distance],MATCH($C1984,RoutesPivot[[RouteID]:[RouteID]],0))</f>
        <v>515</v>
      </c>
      <c r="P1984">
        <f>INDEX(RoutesPivot[ListPrice],MATCH($C1984,RoutesPivot[[RouteID]:[RouteID]],0))</f>
        <v>300</v>
      </c>
      <c r="Q1984" t="str">
        <f>INDEX(AirportPivot[AirportName],MATCH($N1984,AirportPivot[[AirportID]:[AirportID]],0))</f>
        <v>Washington Dulles International</v>
      </c>
      <c r="R1984">
        <f>INDEX(AirportPivot[Gates (number of available)],MATCH($N1984,AirportPivot[[AirportID]:[AirportID]],0))</f>
        <v>95</v>
      </c>
    </row>
    <row r="1985" spans="1:18" x14ac:dyDescent="0.25">
      <c r="A1985" s="3" t="s">
        <v>2017</v>
      </c>
      <c r="B1985" s="12">
        <v>41890</v>
      </c>
      <c r="C1985" s="4" t="s">
        <v>40</v>
      </c>
      <c r="D1985" s="4">
        <v>2.2000000000000002</v>
      </c>
      <c r="E1985" s="4">
        <v>208</v>
      </c>
      <c r="F1985" s="5">
        <v>0.33333333333333331</v>
      </c>
      <c r="G1985" s="6">
        <v>115</v>
      </c>
      <c r="H1985" s="7">
        <v>18975</v>
      </c>
      <c r="I1985" s="7">
        <f>FlightsPivot[[#This Row],[Total Fare]]*10%</f>
        <v>1897.5</v>
      </c>
      <c r="J1985" s="7">
        <f>FlightsPivot[[#This Row],[Total Fare]]+FlightsPivot[[#This Row],[10% tax ]]</f>
        <v>20872.5</v>
      </c>
      <c r="K1985" s="4">
        <v>9</v>
      </c>
      <c r="L1985" s="4">
        <v>2014</v>
      </c>
      <c r="M1985" t="str">
        <f>INDEX(RoutesPivot[DepAirport],MATCH($C1985,RoutesPivot[[RouteID]:[RouteID]],0))</f>
        <v>ORD</v>
      </c>
      <c r="N1985" t="str">
        <f>INDEX(RoutesPivot[AirportID],MATCH($C1985,RoutesPivot[[RouteID]:[RouteID]],0))</f>
        <v>MSP</v>
      </c>
      <c r="O1985">
        <f>INDEX(RoutesPivot[Distance],MATCH($C1985,RoutesPivot[[RouteID]:[RouteID]],0))</f>
        <v>300</v>
      </c>
      <c r="P1985">
        <f>INDEX(RoutesPivot[ListPrice],MATCH($C1985,RoutesPivot[[RouteID]:[RouteID]],0))</f>
        <v>115</v>
      </c>
      <c r="Q1985" t="str">
        <f>INDEX(AirportPivot[AirportName],MATCH($N1985,AirportPivot[[AirportID]:[AirportID]],0))</f>
        <v>Minneapolis-St Paul International/Wold-Chamberlain</v>
      </c>
      <c r="R1985">
        <f>INDEX(AirportPivot[Gates (number of available)],MATCH($N1985,AirportPivot[[AirportID]:[AirportID]],0))</f>
        <v>65</v>
      </c>
    </row>
    <row r="1986" spans="1:18" x14ac:dyDescent="0.25">
      <c r="A1986" s="3" t="s">
        <v>2018</v>
      </c>
      <c r="B1986" s="12">
        <v>41797</v>
      </c>
      <c r="C1986" s="4" t="s">
        <v>23</v>
      </c>
      <c r="D1986" s="4">
        <v>2.1</v>
      </c>
      <c r="E1986" s="4">
        <v>151</v>
      </c>
      <c r="F1986" s="5">
        <v>0.625</v>
      </c>
      <c r="G1986" s="6">
        <v>330</v>
      </c>
      <c r="H1986" s="7">
        <v>61050</v>
      </c>
      <c r="I1986" s="7">
        <f>FlightsPivot[[#This Row],[Total Fare]]*10%</f>
        <v>6105</v>
      </c>
      <c r="J1986" s="7">
        <f>FlightsPivot[[#This Row],[Total Fare]]+FlightsPivot[[#This Row],[10% tax ]]</f>
        <v>67155</v>
      </c>
      <c r="K1986" s="4">
        <v>6</v>
      </c>
      <c r="L1986" s="4">
        <v>2014</v>
      </c>
      <c r="M1986" t="str">
        <f>INDEX(RoutesPivot[DepAirport],MATCH($C1986,RoutesPivot[[RouteID]:[RouteID]],0))</f>
        <v>ORD</v>
      </c>
      <c r="N1986" t="str">
        <f>INDEX(RoutesPivot[AirportID],MATCH($C1986,RoutesPivot[[RouteID]:[RouteID]],0))</f>
        <v>DEN</v>
      </c>
      <c r="O1986">
        <f>INDEX(RoutesPivot[Distance],MATCH($C1986,RoutesPivot[[RouteID]:[RouteID]],0))</f>
        <v>800</v>
      </c>
      <c r="P1986">
        <f>INDEX(RoutesPivot[ListPrice],MATCH($C1986,RoutesPivot[[RouteID]:[RouteID]],0))</f>
        <v>300</v>
      </c>
      <c r="Q1986" t="str">
        <f>INDEX(AirportPivot[AirportName],MATCH($N1986,AirportPivot[[AirportID]:[AirportID]],0))</f>
        <v>Denver International</v>
      </c>
      <c r="R1986">
        <f>INDEX(AirportPivot[Gates (number of available)],MATCH($N1986,AirportPivot[[AirportID]:[AirportID]],0))</f>
        <v>75</v>
      </c>
    </row>
    <row r="1987" spans="1:18" x14ac:dyDescent="0.25">
      <c r="A1987" s="3" t="s">
        <v>2019</v>
      </c>
      <c r="B1987" s="12">
        <v>41658</v>
      </c>
      <c r="C1987" s="4" t="s">
        <v>13</v>
      </c>
      <c r="D1987" s="4">
        <v>2.4</v>
      </c>
      <c r="E1987" s="4">
        <v>154</v>
      </c>
      <c r="F1987" s="5">
        <v>0.79166666666666663</v>
      </c>
      <c r="G1987" s="6">
        <v>250</v>
      </c>
      <c r="H1987" s="7">
        <v>41250</v>
      </c>
      <c r="I1987" s="7">
        <f>FlightsPivot[[#This Row],[Total Fare]]*10%</f>
        <v>4125</v>
      </c>
      <c r="J1987" s="7">
        <f>FlightsPivot[[#This Row],[Total Fare]]+FlightsPivot[[#This Row],[10% tax ]]</f>
        <v>45375</v>
      </c>
      <c r="K1987" s="4">
        <v>1</v>
      </c>
      <c r="L1987" s="4">
        <v>2014</v>
      </c>
      <c r="M1987" t="str">
        <f>INDEX(RoutesPivot[DepAirport],MATCH($C1987,RoutesPivot[[RouteID]:[RouteID]],0))</f>
        <v>ORD</v>
      </c>
      <c r="N1987" t="str">
        <f>INDEX(RoutesPivot[AirportID],MATCH($C1987,RoutesPivot[[RouteID]:[RouteID]],0))</f>
        <v>JFK</v>
      </c>
      <c r="O1987">
        <f>INDEX(RoutesPivot[Distance],MATCH($C1987,RoutesPivot[[RouteID]:[RouteID]],0))</f>
        <v>619</v>
      </c>
      <c r="P1987">
        <f>INDEX(RoutesPivot[ListPrice],MATCH($C1987,RoutesPivot[[RouteID]:[RouteID]],0))</f>
        <v>250</v>
      </c>
      <c r="Q1987" t="str">
        <f>INDEX(AirportPivot[AirportName],MATCH($N1987,AirportPivot[[AirportID]:[AirportID]],0))</f>
        <v>John F Kennedy International</v>
      </c>
      <c r="R1987">
        <f>INDEX(AirportPivot[Gates (number of available)],MATCH($N1987,AirportPivot[[AirportID]:[AirportID]],0))</f>
        <v>120</v>
      </c>
    </row>
    <row r="1988" spans="1:18" x14ac:dyDescent="0.25">
      <c r="A1988" s="3" t="s">
        <v>2020</v>
      </c>
      <c r="B1988" s="12">
        <v>42302</v>
      </c>
      <c r="C1988" s="4" t="s">
        <v>11</v>
      </c>
      <c r="D1988" s="4">
        <v>2</v>
      </c>
      <c r="E1988" s="4">
        <v>127</v>
      </c>
      <c r="F1988" s="5">
        <v>0.3125</v>
      </c>
      <c r="G1988" s="6">
        <v>300</v>
      </c>
      <c r="H1988" s="7">
        <v>55500</v>
      </c>
      <c r="I1988" s="7">
        <f>FlightsPivot[[#This Row],[Total Fare]]*10%</f>
        <v>5550</v>
      </c>
      <c r="J1988" s="7">
        <f>FlightsPivot[[#This Row],[Total Fare]]+FlightsPivot[[#This Row],[10% tax ]]</f>
        <v>61050</v>
      </c>
      <c r="K1988" s="4">
        <v>10</v>
      </c>
      <c r="L1988" s="4">
        <v>2015</v>
      </c>
      <c r="M1988" t="str">
        <f>INDEX(RoutesPivot[DepAirport],MATCH($C1988,RoutesPivot[[RouteID]:[RouteID]],0))</f>
        <v>ORD</v>
      </c>
      <c r="N1988" t="str">
        <f>INDEX(RoutesPivot[AirportID],MATCH($C1988,RoutesPivot[[RouteID]:[RouteID]],0))</f>
        <v>BOS</v>
      </c>
      <c r="O1988">
        <f>INDEX(RoutesPivot[Distance],MATCH($C1988,RoutesPivot[[RouteID]:[RouteID]],0))</f>
        <v>730</v>
      </c>
      <c r="P1988">
        <f>INDEX(RoutesPivot[ListPrice],MATCH($C1988,RoutesPivot[[RouteID]:[RouteID]],0))</f>
        <v>300</v>
      </c>
      <c r="Q1988" t="str">
        <f>INDEX(AirportPivot[AirportName],MATCH($N1988,AirportPivot[[AirportID]:[AirportID]],0))</f>
        <v>General Edward Lawrence Logan International</v>
      </c>
      <c r="R1988">
        <f>INDEX(AirportPivot[Gates (number of available)],MATCH($N1988,AirportPivot[[AirportID]:[AirportID]],0))</f>
        <v>63</v>
      </c>
    </row>
    <row r="1989" spans="1:18" x14ac:dyDescent="0.25">
      <c r="A1989" s="3" t="s">
        <v>2021</v>
      </c>
      <c r="B1989" s="12">
        <v>42075</v>
      </c>
      <c r="C1989" s="4" t="s">
        <v>23</v>
      </c>
      <c r="D1989" s="4">
        <v>2</v>
      </c>
      <c r="E1989" s="4">
        <v>210</v>
      </c>
      <c r="F1989" s="5">
        <v>0.89583333333333337</v>
      </c>
      <c r="G1989" s="6">
        <v>300</v>
      </c>
      <c r="H1989" s="7">
        <v>49500</v>
      </c>
      <c r="I1989" s="7">
        <f>FlightsPivot[[#This Row],[Total Fare]]*10%</f>
        <v>4950</v>
      </c>
      <c r="J1989" s="7">
        <f>FlightsPivot[[#This Row],[Total Fare]]+FlightsPivot[[#This Row],[10% tax ]]</f>
        <v>54450</v>
      </c>
      <c r="K1989" s="4">
        <v>3</v>
      </c>
      <c r="L1989" s="4">
        <v>2015</v>
      </c>
      <c r="M1989" t="str">
        <f>INDEX(RoutesPivot[DepAirport],MATCH($C1989,RoutesPivot[[RouteID]:[RouteID]],0))</f>
        <v>ORD</v>
      </c>
      <c r="N1989" t="str">
        <f>INDEX(RoutesPivot[AirportID],MATCH($C1989,RoutesPivot[[RouteID]:[RouteID]],0))</f>
        <v>DEN</v>
      </c>
      <c r="O1989">
        <f>INDEX(RoutesPivot[Distance],MATCH($C1989,RoutesPivot[[RouteID]:[RouteID]],0))</f>
        <v>800</v>
      </c>
      <c r="P1989">
        <f>INDEX(RoutesPivot[ListPrice],MATCH($C1989,RoutesPivot[[RouteID]:[RouteID]],0))</f>
        <v>300</v>
      </c>
      <c r="Q1989" t="str">
        <f>INDEX(AirportPivot[AirportName],MATCH($N1989,AirportPivot[[AirportID]:[AirportID]],0))</f>
        <v>Denver International</v>
      </c>
      <c r="R1989">
        <f>INDEX(AirportPivot[Gates (number of available)],MATCH($N1989,AirportPivot[[AirportID]:[AirportID]],0))</f>
        <v>75</v>
      </c>
    </row>
    <row r="1990" spans="1:18" x14ac:dyDescent="0.25">
      <c r="A1990" s="3" t="s">
        <v>2022</v>
      </c>
      <c r="B1990" s="12">
        <v>41700</v>
      </c>
      <c r="C1990" s="4" t="s">
        <v>30</v>
      </c>
      <c r="D1990" s="4">
        <v>2.4</v>
      </c>
      <c r="E1990" s="4">
        <v>21</v>
      </c>
      <c r="F1990" s="5">
        <v>0.3125</v>
      </c>
      <c r="G1990" s="6">
        <v>250</v>
      </c>
      <c r="H1990" s="7">
        <v>46250</v>
      </c>
      <c r="I1990" s="7">
        <f>FlightsPivot[[#This Row],[Total Fare]]*10%</f>
        <v>4625</v>
      </c>
      <c r="J1990" s="7">
        <f>FlightsPivot[[#This Row],[Total Fare]]+FlightsPivot[[#This Row],[10% tax ]]</f>
        <v>50875</v>
      </c>
      <c r="K1990" s="4">
        <v>3</v>
      </c>
      <c r="L1990" s="4">
        <v>2014</v>
      </c>
      <c r="M1990" t="str">
        <f>INDEX(RoutesPivot[DepAirport],MATCH($C1990,RoutesPivot[[RouteID]:[RouteID]],0))</f>
        <v>ORD</v>
      </c>
      <c r="N1990" t="str">
        <f>INDEX(RoutesPivot[AirportID],MATCH($C1990,RoutesPivot[[RouteID]:[RouteID]],0))</f>
        <v>MCO</v>
      </c>
      <c r="O1990">
        <f>INDEX(RoutesPivot[Distance],MATCH($C1990,RoutesPivot[[RouteID]:[RouteID]],0))</f>
        <v>850</v>
      </c>
      <c r="P1990">
        <f>INDEX(RoutesPivot[ListPrice],MATCH($C1990,RoutesPivot[[RouteID]:[RouteID]],0))</f>
        <v>250</v>
      </c>
      <c r="Q1990" t="str">
        <f>INDEX(AirportPivot[AirportName],MATCH($N1990,AirportPivot[[AirportID]:[AirportID]],0))</f>
        <v>Orlando International</v>
      </c>
      <c r="R1990">
        <f>INDEX(AirportPivot[Gates (number of available)],MATCH($N1990,AirportPivot[[AirportID]:[AirportID]],0))</f>
        <v>67</v>
      </c>
    </row>
    <row r="1991" spans="1:18" x14ac:dyDescent="0.25">
      <c r="A1991" s="3" t="s">
        <v>2023</v>
      </c>
      <c r="B1991" s="12">
        <v>42219</v>
      </c>
      <c r="C1991" s="4" t="s">
        <v>13</v>
      </c>
      <c r="D1991" s="4">
        <v>1.6</v>
      </c>
      <c r="E1991" s="4">
        <v>23</v>
      </c>
      <c r="F1991" s="5">
        <v>0.64583333333333337</v>
      </c>
      <c r="G1991" s="6">
        <v>275</v>
      </c>
      <c r="H1991" s="7">
        <v>50875</v>
      </c>
      <c r="I1991" s="7">
        <f>FlightsPivot[[#This Row],[Total Fare]]*10%</f>
        <v>5087.5</v>
      </c>
      <c r="J1991" s="7">
        <f>FlightsPivot[[#This Row],[Total Fare]]+FlightsPivot[[#This Row],[10% tax ]]</f>
        <v>55962.5</v>
      </c>
      <c r="K1991" s="4">
        <v>8</v>
      </c>
      <c r="L1991" s="4">
        <v>2015</v>
      </c>
      <c r="M1991" t="str">
        <f>INDEX(RoutesPivot[DepAirport],MATCH($C1991,RoutesPivot[[RouteID]:[RouteID]],0))</f>
        <v>ORD</v>
      </c>
      <c r="N1991" t="str">
        <f>INDEX(RoutesPivot[AirportID],MATCH($C1991,RoutesPivot[[RouteID]:[RouteID]],0))</f>
        <v>JFK</v>
      </c>
      <c r="O1991">
        <f>INDEX(RoutesPivot[Distance],MATCH($C1991,RoutesPivot[[RouteID]:[RouteID]],0))</f>
        <v>619</v>
      </c>
      <c r="P1991">
        <f>INDEX(RoutesPivot[ListPrice],MATCH($C1991,RoutesPivot[[RouteID]:[RouteID]],0))</f>
        <v>250</v>
      </c>
      <c r="Q1991" t="str">
        <f>INDEX(AirportPivot[AirportName],MATCH($N1991,AirportPivot[[AirportID]:[AirportID]],0))</f>
        <v>John F Kennedy International</v>
      </c>
      <c r="R1991">
        <f>INDEX(AirportPivot[Gates (number of available)],MATCH($N1991,AirportPivot[[AirportID]:[AirportID]],0))</f>
        <v>120</v>
      </c>
    </row>
    <row r="1992" spans="1:18" x14ac:dyDescent="0.25">
      <c r="A1992" s="3" t="s">
        <v>2024</v>
      </c>
      <c r="B1992" s="12">
        <v>41886</v>
      </c>
      <c r="C1992" s="4" t="s">
        <v>15</v>
      </c>
      <c r="D1992" s="4">
        <v>2</v>
      </c>
      <c r="E1992" s="4">
        <v>157</v>
      </c>
      <c r="F1992" s="5">
        <v>0.375</v>
      </c>
      <c r="G1992" s="6">
        <v>225</v>
      </c>
      <c r="H1992" s="7">
        <v>37125</v>
      </c>
      <c r="I1992" s="7">
        <f>FlightsPivot[[#This Row],[Total Fare]]*10%</f>
        <v>3712.5</v>
      </c>
      <c r="J1992" s="7">
        <f>FlightsPivot[[#This Row],[Total Fare]]+FlightsPivot[[#This Row],[10% tax ]]</f>
        <v>40837.5</v>
      </c>
      <c r="K1992" s="4">
        <v>9</v>
      </c>
      <c r="L1992" s="4">
        <v>2014</v>
      </c>
      <c r="M1992" t="str">
        <f>INDEX(RoutesPivot[DepAirport],MATCH($C1992,RoutesPivot[[RouteID]:[RouteID]],0))</f>
        <v>ORD</v>
      </c>
      <c r="N1992" t="str">
        <f>INDEX(RoutesPivot[AirportID],MATCH($C1992,RoutesPivot[[RouteID]:[RouteID]],0))</f>
        <v>EWR</v>
      </c>
      <c r="O1992">
        <f>INDEX(RoutesPivot[Distance],MATCH($C1992,RoutesPivot[[RouteID]:[RouteID]],0))</f>
        <v>600</v>
      </c>
      <c r="P1992">
        <f>INDEX(RoutesPivot[ListPrice],MATCH($C1992,RoutesPivot[[RouteID]:[RouteID]],0))</f>
        <v>225</v>
      </c>
      <c r="Q1992" t="str">
        <f>INDEX(AirportPivot[AirportName],MATCH($N1992,AirportPivot[[AirportID]:[AirportID]],0))</f>
        <v>Newark Liberty International</v>
      </c>
      <c r="R1992">
        <f>INDEX(AirportPivot[Gates (number of available)],MATCH($N1992,AirportPivot[[AirportID]:[AirportID]],0))</f>
        <v>82</v>
      </c>
    </row>
    <row r="1993" spans="1:18" x14ac:dyDescent="0.25">
      <c r="A1993" s="3" t="s">
        <v>2025</v>
      </c>
      <c r="B1993" s="12">
        <v>41913</v>
      </c>
      <c r="C1993" s="4" t="s">
        <v>103</v>
      </c>
      <c r="D1993" s="4">
        <v>1.8</v>
      </c>
      <c r="E1993" s="4">
        <v>88</v>
      </c>
      <c r="F1993" s="5">
        <v>0.54166666666666663</v>
      </c>
      <c r="G1993" s="6">
        <v>300</v>
      </c>
      <c r="H1993" s="7">
        <v>54300</v>
      </c>
      <c r="I1993" s="7">
        <f>FlightsPivot[[#This Row],[Total Fare]]*10%</f>
        <v>5430</v>
      </c>
      <c r="J1993" s="7">
        <f>FlightsPivot[[#This Row],[Total Fare]]+FlightsPivot[[#This Row],[10% tax ]]</f>
        <v>59730</v>
      </c>
      <c r="K1993" s="4">
        <v>10</v>
      </c>
      <c r="L1993" s="4">
        <v>2014</v>
      </c>
      <c r="M1993" t="str">
        <f>INDEX(RoutesPivot[DepAirport],MATCH($C1993,RoutesPivot[[RouteID]:[RouteID]],0))</f>
        <v>ORD</v>
      </c>
      <c r="N1993" t="str">
        <f>INDEX(RoutesPivot[AirportID],MATCH($C1993,RoutesPivot[[RouteID]:[RouteID]],0))</f>
        <v>IAD</v>
      </c>
      <c r="O1993">
        <f>INDEX(RoutesPivot[Distance],MATCH($C1993,RoutesPivot[[RouteID]:[RouteID]],0))</f>
        <v>515</v>
      </c>
      <c r="P1993">
        <f>INDEX(RoutesPivot[ListPrice],MATCH($C1993,RoutesPivot[[RouteID]:[RouteID]],0))</f>
        <v>300</v>
      </c>
      <c r="Q1993" t="str">
        <f>INDEX(AirportPivot[AirportName],MATCH($N1993,AirportPivot[[AirportID]:[AirportID]],0))</f>
        <v>Washington Dulles International</v>
      </c>
      <c r="R1993">
        <f>INDEX(AirportPivot[Gates (number of available)],MATCH($N1993,AirportPivot[[AirportID]:[AirportID]],0))</f>
        <v>95</v>
      </c>
    </row>
    <row r="1994" spans="1:18" x14ac:dyDescent="0.25">
      <c r="A1994" s="3" t="s">
        <v>2026</v>
      </c>
      <c r="B1994" s="12">
        <v>42213</v>
      </c>
      <c r="C1994" s="4" t="s">
        <v>15</v>
      </c>
      <c r="D1994" s="4">
        <v>1.8</v>
      </c>
      <c r="E1994" s="4">
        <v>208</v>
      </c>
      <c r="F1994" s="5">
        <v>0.33333333333333331</v>
      </c>
      <c r="G1994" s="6">
        <v>247.5</v>
      </c>
      <c r="H1994" s="7">
        <v>40837.5</v>
      </c>
      <c r="I1994" s="7">
        <f>FlightsPivot[[#This Row],[Total Fare]]*10%</f>
        <v>4083.75</v>
      </c>
      <c r="J1994" s="7">
        <f>FlightsPivot[[#This Row],[Total Fare]]+FlightsPivot[[#This Row],[10% tax ]]</f>
        <v>44921.25</v>
      </c>
      <c r="K1994" s="4">
        <v>7</v>
      </c>
      <c r="L1994" s="4">
        <v>2015</v>
      </c>
      <c r="M1994" t="str">
        <f>INDEX(RoutesPivot[DepAirport],MATCH($C1994,RoutesPivot[[RouteID]:[RouteID]],0))</f>
        <v>ORD</v>
      </c>
      <c r="N1994" t="str">
        <f>INDEX(RoutesPivot[AirportID],MATCH($C1994,RoutesPivot[[RouteID]:[RouteID]],0))</f>
        <v>EWR</v>
      </c>
      <c r="O1994">
        <f>INDEX(RoutesPivot[Distance],MATCH($C1994,RoutesPivot[[RouteID]:[RouteID]],0))</f>
        <v>600</v>
      </c>
      <c r="P1994">
        <f>INDEX(RoutesPivot[ListPrice],MATCH($C1994,RoutesPivot[[RouteID]:[RouteID]],0))</f>
        <v>225</v>
      </c>
      <c r="Q1994" t="str">
        <f>INDEX(AirportPivot[AirportName],MATCH($N1994,AirportPivot[[AirportID]:[AirportID]],0))</f>
        <v>Newark Liberty International</v>
      </c>
      <c r="R1994">
        <f>INDEX(AirportPivot[Gates (number of available)],MATCH($N1994,AirportPivot[[AirportID]:[AirportID]],0))</f>
        <v>82</v>
      </c>
    </row>
    <row r="1995" spans="1:18" x14ac:dyDescent="0.25">
      <c r="A1995" s="3" t="s">
        <v>2027</v>
      </c>
      <c r="B1995" s="12">
        <v>41905</v>
      </c>
      <c r="C1995" s="4" t="s">
        <v>50</v>
      </c>
      <c r="D1995" s="4">
        <v>2.8</v>
      </c>
      <c r="E1995" s="4">
        <v>44</v>
      </c>
      <c r="F1995" s="5">
        <v>0.29166666666666669</v>
      </c>
      <c r="G1995" s="6">
        <v>275</v>
      </c>
      <c r="H1995" s="7">
        <v>45375</v>
      </c>
      <c r="I1995" s="7">
        <f>FlightsPivot[[#This Row],[Total Fare]]*10%</f>
        <v>4537.5</v>
      </c>
      <c r="J1995" s="7">
        <f>FlightsPivot[[#This Row],[Total Fare]]+FlightsPivot[[#This Row],[10% tax ]]</f>
        <v>49912.5</v>
      </c>
      <c r="K1995" s="4">
        <v>9</v>
      </c>
      <c r="L1995" s="4">
        <v>2014</v>
      </c>
      <c r="M1995" t="str">
        <f>INDEX(RoutesPivot[DepAirport],MATCH($C1995,RoutesPivot[[RouteID]:[RouteID]],0))</f>
        <v>ORD</v>
      </c>
      <c r="N1995" t="str">
        <f>INDEX(RoutesPivot[AirportID],MATCH($C1995,RoutesPivot[[RouteID]:[RouteID]],0))</f>
        <v>LGA</v>
      </c>
      <c r="O1995">
        <f>INDEX(RoutesPivot[Distance],MATCH($C1995,RoutesPivot[[RouteID]:[RouteID]],0))</f>
        <v>610</v>
      </c>
      <c r="P1995">
        <f>INDEX(RoutesPivot[ListPrice],MATCH($C1995,RoutesPivot[[RouteID]:[RouteID]],0))</f>
        <v>275</v>
      </c>
      <c r="Q1995" t="str">
        <f>INDEX(AirportPivot[AirportName],MATCH($N1995,AirportPivot[[AirportID]:[AirportID]],0))</f>
        <v>Laguardia</v>
      </c>
      <c r="R1995">
        <f>INDEX(AirportPivot[Gates (number of available)],MATCH($N1995,AirportPivot[[AirportID]:[AirportID]],0))</f>
        <v>66</v>
      </c>
    </row>
    <row r="1996" spans="1:18" x14ac:dyDescent="0.25">
      <c r="A1996" s="3" t="s">
        <v>2028</v>
      </c>
      <c r="B1996" s="12">
        <v>41932</v>
      </c>
      <c r="C1996" s="4" t="s">
        <v>50</v>
      </c>
      <c r="D1996" s="4">
        <v>0.3</v>
      </c>
      <c r="E1996" s="4">
        <v>136</v>
      </c>
      <c r="F1996" s="5">
        <v>0.29166666666666669</v>
      </c>
      <c r="G1996" s="6">
        <v>275</v>
      </c>
      <c r="H1996" s="7">
        <v>50875</v>
      </c>
      <c r="I1996" s="7">
        <f>FlightsPivot[[#This Row],[Total Fare]]*10%</f>
        <v>5087.5</v>
      </c>
      <c r="J1996" s="7">
        <f>FlightsPivot[[#This Row],[Total Fare]]+FlightsPivot[[#This Row],[10% tax ]]</f>
        <v>55962.5</v>
      </c>
      <c r="K1996" s="4">
        <v>10</v>
      </c>
      <c r="L1996" s="4">
        <v>2014</v>
      </c>
      <c r="M1996" t="str">
        <f>INDEX(RoutesPivot[DepAirport],MATCH($C1996,RoutesPivot[[RouteID]:[RouteID]],0))</f>
        <v>ORD</v>
      </c>
      <c r="N1996" t="str">
        <f>INDEX(RoutesPivot[AirportID],MATCH($C1996,RoutesPivot[[RouteID]:[RouteID]],0))</f>
        <v>LGA</v>
      </c>
      <c r="O1996">
        <f>INDEX(RoutesPivot[Distance],MATCH($C1996,RoutesPivot[[RouteID]:[RouteID]],0))</f>
        <v>610</v>
      </c>
      <c r="P1996">
        <f>INDEX(RoutesPivot[ListPrice],MATCH($C1996,RoutesPivot[[RouteID]:[RouteID]],0))</f>
        <v>275</v>
      </c>
      <c r="Q1996" t="str">
        <f>INDEX(AirportPivot[AirportName],MATCH($N1996,AirportPivot[[AirportID]:[AirportID]],0))</f>
        <v>Laguardia</v>
      </c>
      <c r="R1996">
        <f>INDEX(AirportPivot[Gates (number of available)],MATCH($N1996,AirportPivot[[AirportID]:[AirportID]],0))</f>
        <v>66</v>
      </c>
    </row>
    <row r="1997" spans="1:18" x14ac:dyDescent="0.25">
      <c r="A1997" s="3" t="s">
        <v>2029</v>
      </c>
      <c r="B1997" s="12">
        <v>42192</v>
      </c>
      <c r="C1997" s="4" t="s">
        <v>17</v>
      </c>
      <c r="D1997" s="4">
        <v>3.7</v>
      </c>
      <c r="E1997" s="4">
        <v>26</v>
      </c>
      <c r="F1997" s="5">
        <v>0.29166666666666669</v>
      </c>
      <c r="G1997" s="6">
        <v>385</v>
      </c>
      <c r="H1997" s="7">
        <v>71225</v>
      </c>
      <c r="I1997" s="7">
        <f>FlightsPivot[[#This Row],[Total Fare]]*10%</f>
        <v>7122.5</v>
      </c>
      <c r="J1997" s="7">
        <f>FlightsPivot[[#This Row],[Total Fare]]+FlightsPivot[[#This Row],[10% tax ]]</f>
        <v>78347.5</v>
      </c>
      <c r="K1997" s="4">
        <v>7</v>
      </c>
      <c r="L1997" s="4">
        <v>2015</v>
      </c>
      <c r="M1997" t="str">
        <f>INDEX(RoutesPivot[DepAirport],MATCH($C1997,RoutesPivot[[RouteID]:[RouteID]],0))</f>
        <v>ORD</v>
      </c>
      <c r="N1997" t="str">
        <f>INDEX(RoutesPivot[AirportID],MATCH($C1997,RoutesPivot[[RouteID]:[RouteID]],0))</f>
        <v>LAX</v>
      </c>
      <c r="O1997">
        <f>INDEX(RoutesPivot[Distance],MATCH($C1997,RoutesPivot[[RouteID]:[RouteID]],0))</f>
        <v>1518</v>
      </c>
      <c r="P1997">
        <f>INDEX(RoutesPivot[ListPrice],MATCH($C1997,RoutesPivot[[RouteID]:[RouteID]],0))</f>
        <v>350</v>
      </c>
      <c r="Q1997" t="str">
        <f>INDEX(AirportPivot[AirportName],MATCH($N1997,AirportPivot[[AirportID]:[AirportID]],0))</f>
        <v>Los Angeles International</v>
      </c>
      <c r="R1997">
        <f>INDEX(AirportPivot[Gates (number of available)],MATCH($N1997,AirportPivot[[AirportID]:[AirportID]],0))</f>
        <v>86</v>
      </c>
    </row>
    <row r="1998" spans="1:18" x14ac:dyDescent="0.25">
      <c r="A1998" s="3" t="s">
        <v>2030</v>
      </c>
      <c r="B1998" s="12">
        <v>42198</v>
      </c>
      <c r="C1998" s="4" t="s">
        <v>86</v>
      </c>
      <c r="D1998" s="4">
        <v>1.4</v>
      </c>
      <c r="E1998" s="4">
        <v>14</v>
      </c>
      <c r="F1998" s="5">
        <v>0.375</v>
      </c>
      <c r="G1998" s="6">
        <v>126.5</v>
      </c>
      <c r="H1998" s="7">
        <v>23402.5</v>
      </c>
      <c r="I1998" s="7">
        <f>FlightsPivot[[#This Row],[Total Fare]]*10%</f>
        <v>2340.25</v>
      </c>
      <c r="J1998" s="7">
        <f>FlightsPivot[[#This Row],[Total Fare]]+FlightsPivot[[#This Row],[10% tax ]]</f>
        <v>25742.75</v>
      </c>
      <c r="K1998" s="4">
        <v>7</v>
      </c>
      <c r="L1998" s="4">
        <v>2015</v>
      </c>
      <c r="M1998" t="str">
        <f>INDEX(RoutesPivot[DepAirport],MATCH($C1998,RoutesPivot[[RouteID]:[RouteID]],0))</f>
        <v>ORD</v>
      </c>
      <c r="N1998" t="str">
        <f>INDEX(RoutesPivot[AirportID],MATCH($C1998,RoutesPivot[[RouteID]:[RouteID]],0))</f>
        <v>DTW</v>
      </c>
      <c r="O1998">
        <f>INDEX(RoutesPivot[Distance],MATCH($C1998,RoutesPivot[[RouteID]:[RouteID]],0))</f>
        <v>200</v>
      </c>
      <c r="P1998">
        <f>INDEX(RoutesPivot[ListPrice],MATCH($C1998,RoutesPivot[[RouteID]:[RouteID]],0))</f>
        <v>115</v>
      </c>
      <c r="Q1998" t="str">
        <f>INDEX(AirportPivot[AirportName],MATCH($N1998,AirportPivot[[AirportID]:[AirportID]],0))</f>
        <v>Detroit Metropolitan Wayne County</v>
      </c>
      <c r="R1998">
        <f>INDEX(AirportPivot[Gates (number of available)],MATCH($N1998,AirportPivot[[AirportID]:[AirportID]],0))</f>
        <v>60</v>
      </c>
    </row>
    <row r="1999" spans="1:18" x14ac:dyDescent="0.25">
      <c r="A1999" s="3" t="s">
        <v>2031</v>
      </c>
      <c r="B1999" s="12">
        <v>41948</v>
      </c>
      <c r="C1999" s="4" t="s">
        <v>27</v>
      </c>
      <c r="D1999" s="4">
        <v>10.3</v>
      </c>
      <c r="E1999" s="4">
        <v>142</v>
      </c>
      <c r="F1999" s="5">
        <v>0.85416666666666663</v>
      </c>
      <c r="G1999" s="6">
        <v>200</v>
      </c>
      <c r="H1999" s="7">
        <v>37000</v>
      </c>
      <c r="I1999" s="7">
        <f>FlightsPivot[[#This Row],[Total Fare]]*10%</f>
        <v>3700</v>
      </c>
      <c r="J1999" s="7">
        <f>FlightsPivot[[#This Row],[Total Fare]]+FlightsPivot[[#This Row],[10% tax ]]</f>
        <v>40700</v>
      </c>
      <c r="K1999" s="4">
        <v>11</v>
      </c>
      <c r="L1999" s="4">
        <v>2014</v>
      </c>
      <c r="M1999" t="str">
        <f>INDEX(RoutesPivot[DepAirport],MATCH($C1999,RoutesPivot[[RouteID]:[RouteID]],0))</f>
        <v>ORD</v>
      </c>
      <c r="N1999" t="str">
        <f>INDEX(RoutesPivot[AirportID],MATCH($C1999,RoutesPivot[[RouteID]:[RouteID]],0))</f>
        <v>ATL</v>
      </c>
      <c r="O1999">
        <f>INDEX(RoutesPivot[Distance],MATCH($C1999,RoutesPivot[[RouteID]:[RouteID]],0))</f>
        <v>510</v>
      </c>
      <c r="P1999">
        <f>INDEX(RoutesPivot[ListPrice],MATCH($C1999,RoutesPivot[[RouteID]:[RouteID]],0))</f>
        <v>200</v>
      </c>
      <c r="Q1999" t="str">
        <f>INDEX(AirportPivot[AirportName],MATCH($N1999,AirportPivot[[AirportID]:[AirportID]],0))</f>
        <v>Hartsfield-Jackson Atlanta International</v>
      </c>
      <c r="R1999">
        <f>INDEX(AirportPivot[Gates (number of available)],MATCH($N1999,AirportPivot[[AirportID]:[AirportID]],0))</f>
        <v>100</v>
      </c>
    </row>
    <row r="2000" spans="1:18" x14ac:dyDescent="0.25">
      <c r="A2000" s="3" t="s">
        <v>2032</v>
      </c>
      <c r="B2000" s="12">
        <v>42048</v>
      </c>
      <c r="C2000" s="4" t="s">
        <v>37</v>
      </c>
      <c r="D2000" s="4">
        <v>2.2999999999999998</v>
      </c>
      <c r="E2000" s="4">
        <v>71</v>
      </c>
      <c r="F2000" s="5">
        <v>0.29166666666666669</v>
      </c>
      <c r="G2000" s="6">
        <v>350</v>
      </c>
      <c r="H2000" s="7">
        <v>63350</v>
      </c>
      <c r="I2000" s="7">
        <f>FlightsPivot[[#This Row],[Total Fare]]*10%</f>
        <v>6335</v>
      </c>
      <c r="J2000" s="7">
        <f>FlightsPivot[[#This Row],[Total Fare]]+FlightsPivot[[#This Row],[10% tax ]]</f>
        <v>69685</v>
      </c>
      <c r="K2000" s="4">
        <v>2</v>
      </c>
      <c r="L2000" s="4">
        <v>2015</v>
      </c>
      <c r="M2000" t="str">
        <f>INDEX(RoutesPivot[DepAirport],MATCH($C2000,RoutesPivot[[RouteID]:[RouteID]],0))</f>
        <v>ORD</v>
      </c>
      <c r="N2000" t="str">
        <f>INDEX(RoutesPivot[AirportID],MATCH($C2000,RoutesPivot[[RouteID]:[RouteID]],0))</f>
        <v>SEA</v>
      </c>
      <c r="O2000">
        <f>INDEX(RoutesPivot[Distance],MATCH($C2000,RoutesPivot[[RouteID]:[RouteID]],0))</f>
        <v>1500</v>
      </c>
      <c r="P2000">
        <f>INDEX(RoutesPivot[ListPrice],MATCH($C2000,RoutesPivot[[RouteID]:[RouteID]],0))</f>
        <v>350</v>
      </c>
      <c r="Q2000" t="str">
        <f>INDEX(AirportPivot[AirportName],MATCH($N2000,AirportPivot[[AirportID]:[AirportID]],0))</f>
        <v>Seattle-Tacoma International</v>
      </c>
      <c r="R2000">
        <f>INDEX(AirportPivot[Gates (number of available)],MATCH($N2000,AirportPivot[[AirportID]:[AirportID]],0))</f>
        <v>58</v>
      </c>
    </row>
    <row r="2001" spans="1:18" x14ac:dyDescent="0.25">
      <c r="A2001" s="3" t="s">
        <v>2033</v>
      </c>
      <c r="B2001" s="12">
        <v>42038</v>
      </c>
      <c r="C2001" s="4" t="s">
        <v>27</v>
      </c>
      <c r="D2001" s="4">
        <v>9.6999999999999993</v>
      </c>
      <c r="E2001" s="4">
        <v>127</v>
      </c>
      <c r="F2001" s="5">
        <v>0.33333333333333331</v>
      </c>
      <c r="G2001" s="6">
        <v>200</v>
      </c>
      <c r="H2001" s="7">
        <v>37000</v>
      </c>
      <c r="I2001" s="7">
        <f>FlightsPivot[[#This Row],[Total Fare]]*10%</f>
        <v>3700</v>
      </c>
      <c r="J2001" s="7">
        <f>FlightsPivot[[#This Row],[Total Fare]]+FlightsPivot[[#This Row],[10% tax ]]</f>
        <v>40700</v>
      </c>
      <c r="K2001" s="4">
        <v>2</v>
      </c>
      <c r="L2001" s="4">
        <v>2015</v>
      </c>
      <c r="M2001" t="str">
        <f>INDEX(RoutesPivot[DepAirport],MATCH($C2001,RoutesPivot[[RouteID]:[RouteID]],0))</f>
        <v>ORD</v>
      </c>
      <c r="N2001" t="str">
        <f>INDEX(RoutesPivot[AirportID],MATCH($C2001,RoutesPivot[[RouteID]:[RouteID]],0))</f>
        <v>ATL</v>
      </c>
      <c r="O2001">
        <f>INDEX(RoutesPivot[Distance],MATCH($C2001,RoutesPivot[[RouteID]:[RouteID]],0))</f>
        <v>510</v>
      </c>
      <c r="P2001">
        <f>INDEX(RoutesPivot[ListPrice],MATCH($C2001,RoutesPivot[[RouteID]:[RouteID]],0))</f>
        <v>200</v>
      </c>
      <c r="Q2001" t="str">
        <f>INDEX(AirportPivot[AirportName],MATCH($N2001,AirportPivot[[AirportID]:[AirportID]],0))</f>
        <v>Hartsfield-Jackson Atlanta International</v>
      </c>
      <c r="R2001">
        <f>INDEX(AirportPivot[Gates (number of available)],MATCH($N2001,AirportPivot[[AirportID]:[AirportID]],0))</f>
        <v>100</v>
      </c>
    </row>
    <row r="2002" spans="1:18" x14ac:dyDescent="0.25">
      <c r="A2002" s="3" t="s">
        <v>2034</v>
      </c>
      <c r="B2002" s="12">
        <v>42003</v>
      </c>
      <c r="C2002" s="4" t="s">
        <v>25</v>
      </c>
      <c r="D2002" s="4">
        <v>1.8</v>
      </c>
      <c r="E2002" s="4">
        <v>84</v>
      </c>
      <c r="F2002" s="5">
        <v>0.70833333333333337</v>
      </c>
      <c r="G2002" s="6">
        <v>200</v>
      </c>
      <c r="H2002" s="7">
        <v>36200</v>
      </c>
      <c r="I2002" s="7">
        <f>FlightsPivot[[#This Row],[Total Fare]]*10%</f>
        <v>3620</v>
      </c>
      <c r="J2002" s="7">
        <f>FlightsPivot[[#This Row],[Total Fare]]+FlightsPivot[[#This Row],[10% tax ]]</f>
        <v>39820</v>
      </c>
      <c r="K2002" s="4">
        <v>12</v>
      </c>
      <c r="L2002" s="4">
        <v>2014</v>
      </c>
      <c r="M2002" t="str">
        <f>INDEX(RoutesPivot[DepAirport],MATCH($C2002,RoutesPivot[[RouteID]:[RouteID]],0))</f>
        <v>ORD</v>
      </c>
      <c r="N2002" t="str">
        <f>INDEX(RoutesPivot[AirportID],MATCH($C2002,RoutesPivot[[RouteID]:[RouteID]],0))</f>
        <v>DFW</v>
      </c>
      <c r="O2002">
        <f>INDEX(RoutesPivot[Distance],MATCH($C2002,RoutesPivot[[RouteID]:[RouteID]],0))</f>
        <v>700</v>
      </c>
      <c r="P2002">
        <f>INDEX(RoutesPivot[ListPrice],MATCH($C2002,RoutesPivot[[RouteID]:[RouteID]],0))</f>
        <v>200</v>
      </c>
      <c r="Q2002" t="str">
        <f>INDEX(AirportPivot[AirportName],MATCH($N2002,AirportPivot[[AirportID]:[AirportID]],0))</f>
        <v>Dallas/Fort Worth International</v>
      </c>
      <c r="R2002">
        <f>INDEX(AirportPivot[Gates (number of available)],MATCH($N2002,AirportPivot[[AirportID]:[AirportID]],0))</f>
        <v>130</v>
      </c>
    </row>
    <row r="2003" spans="1:18" x14ac:dyDescent="0.25">
      <c r="A2003" s="3" t="s">
        <v>2035</v>
      </c>
      <c r="B2003" s="12">
        <v>42094</v>
      </c>
      <c r="C2003" s="4" t="s">
        <v>19</v>
      </c>
      <c r="D2003" s="4">
        <v>1.9</v>
      </c>
      <c r="E2003" s="4">
        <v>144</v>
      </c>
      <c r="F2003" s="5">
        <v>0.60416666666666663</v>
      </c>
      <c r="G2003" s="6">
        <v>200</v>
      </c>
      <c r="H2003" s="7">
        <v>37000</v>
      </c>
      <c r="I2003" s="7">
        <f>FlightsPivot[[#This Row],[Total Fare]]*10%</f>
        <v>3700</v>
      </c>
      <c r="J2003" s="7">
        <f>FlightsPivot[[#This Row],[Total Fare]]+FlightsPivot[[#This Row],[10% tax ]]</f>
        <v>40700</v>
      </c>
      <c r="K2003" s="4">
        <v>3</v>
      </c>
      <c r="L2003" s="4">
        <v>2015</v>
      </c>
      <c r="M2003" t="str">
        <f>INDEX(RoutesPivot[DepAirport],MATCH($C2003,RoutesPivot[[RouteID]:[RouteID]],0))</f>
        <v>ORD</v>
      </c>
      <c r="N2003" t="str">
        <f>INDEX(RoutesPivot[AirportID],MATCH($C2003,RoutesPivot[[RouteID]:[RouteID]],0))</f>
        <v>IAH</v>
      </c>
      <c r="O2003">
        <f>INDEX(RoutesPivot[Distance],MATCH($C2003,RoutesPivot[[RouteID]:[RouteID]],0))</f>
        <v>800</v>
      </c>
      <c r="P2003">
        <f>INDEX(RoutesPivot[ListPrice],MATCH($C2003,RoutesPivot[[RouteID]:[RouteID]],0))</f>
        <v>200</v>
      </c>
      <c r="Q2003" t="str">
        <f>INDEX(AirportPivot[AirportName],MATCH($N2003,AirportPivot[[AirportID]:[AirportID]],0))</f>
        <v>George Bush Intercontinental/Houston</v>
      </c>
      <c r="R2003">
        <f>INDEX(AirportPivot[Gates (number of available)],MATCH($N2003,AirportPivot[[AirportID]:[AirportID]],0))</f>
        <v>80</v>
      </c>
    </row>
    <row r="2004" spans="1:18" x14ac:dyDescent="0.25">
      <c r="A2004" s="3" t="s">
        <v>2036</v>
      </c>
      <c r="B2004" s="12">
        <v>41692</v>
      </c>
      <c r="C2004" s="4" t="s">
        <v>70</v>
      </c>
      <c r="D2004" s="4">
        <v>1.5</v>
      </c>
      <c r="E2004" s="4">
        <v>174</v>
      </c>
      <c r="F2004" s="5">
        <v>0.70833333333333337</v>
      </c>
      <c r="G2004" s="6">
        <v>275</v>
      </c>
      <c r="H2004" s="7">
        <v>45375</v>
      </c>
      <c r="I2004" s="7">
        <f>FlightsPivot[[#This Row],[Total Fare]]*10%</f>
        <v>4537.5</v>
      </c>
      <c r="J2004" s="7">
        <f>FlightsPivot[[#This Row],[Total Fare]]+FlightsPivot[[#This Row],[10% tax ]]</f>
        <v>49912.5</v>
      </c>
      <c r="K2004" s="4">
        <v>2</v>
      </c>
      <c r="L2004" s="4">
        <v>2014</v>
      </c>
      <c r="M2004" t="str">
        <f>INDEX(RoutesPivot[DepAirport],MATCH($C2004,RoutesPivot[[RouteID]:[RouteID]],0))</f>
        <v>ORD</v>
      </c>
      <c r="N2004" t="str">
        <f>INDEX(RoutesPivot[AirportID],MATCH($C2004,RoutesPivot[[RouteID]:[RouteID]],0))</f>
        <v>LAS</v>
      </c>
      <c r="O2004">
        <f>INDEX(RoutesPivot[Distance],MATCH($C2004,RoutesPivot[[RouteID]:[RouteID]],0))</f>
        <v>1100</v>
      </c>
      <c r="P2004">
        <f>INDEX(RoutesPivot[ListPrice],MATCH($C2004,RoutesPivot[[RouteID]:[RouteID]],0))</f>
        <v>275</v>
      </c>
      <c r="Q2004" t="str">
        <f>INDEX(AirportPivot[AirportName],MATCH($N2004,AirportPivot[[AirportID]:[AirportID]],0))</f>
        <v>McCarran International</v>
      </c>
      <c r="R2004">
        <f>INDEX(AirportPivot[Gates (number of available)],MATCH($N2004,AirportPivot[[AirportID]:[AirportID]],0))</f>
        <v>68</v>
      </c>
    </row>
    <row r="2005" spans="1:18" x14ac:dyDescent="0.25">
      <c r="A2005" s="3" t="s">
        <v>2037</v>
      </c>
      <c r="B2005" s="12">
        <v>42276</v>
      </c>
      <c r="C2005" s="4" t="s">
        <v>27</v>
      </c>
      <c r="D2005" s="4">
        <v>10.199999999999999</v>
      </c>
      <c r="E2005" s="4">
        <v>30</v>
      </c>
      <c r="F2005" s="5">
        <v>0.8125</v>
      </c>
      <c r="G2005" s="6">
        <v>200</v>
      </c>
      <c r="H2005" s="7">
        <v>37000</v>
      </c>
      <c r="I2005" s="7">
        <f>FlightsPivot[[#This Row],[Total Fare]]*10%</f>
        <v>3700</v>
      </c>
      <c r="J2005" s="7">
        <f>FlightsPivot[[#This Row],[Total Fare]]+FlightsPivot[[#This Row],[10% tax ]]</f>
        <v>40700</v>
      </c>
      <c r="K2005" s="4">
        <v>9</v>
      </c>
      <c r="L2005" s="4">
        <v>2015</v>
      </c>
      <c r="M2005" t="str">
        <f>INDEX(RoutesPivot[DepAirport],MATCH($C2005,RoutesPivot[[RouteID]:[RouteID]],0))</f>
        <v>ORD</v>
      </c>
      <c r="N2005" t="str">
        <f>INDEX(RoutesPivot[AirportID],MATCH($C2005,RoutesPivot[[RouteID]:[RouteID]],0))</f>
        <v>ATL</v>
      </c>
      <c r="O2005">
        <f>INDEX(RoutesPivot[Distance],MATCH($C2005,RoutesPivot[[RouteID]:[RouteID]],0))</f>
        <v>510</v>
      </c>
      <c r="P2005">
        <f>INDEX(RoutesPivot[ListPrice],MATCH($C2005,RoutesPivot[[RouteID]:[RouteID]],0))</f>
        <v>200</v>
      </c>
      <c r="Q2005" t="str">
        <f>INDEX(AirportPivot[AirportName],MATCH($N2005,AirportPivot[[AirportID]:[AirportID]],0))</f>
        <v>Hartsfield-Jackson Atlanta International</v>
      </c>
      <c r="R2005">
        <f>INDEX(AirportPivot[Gates (number of available)],MATCH($N2005,AirportPivot[[AirportID]:[AirportID]],0))</f>
        <v>100</v>
      </c>
    </row>
    <row r="2006" spans="1:18" x14ac:dyDescent="0.25">
      <c r="A2006" s="3" t="s">
        <v>2038</v>
      </c>
      <c r="B2006" s="12">
        <v>41886</v>
      </c>
      <c r="C2006" s="4" t="s">
        <v>37</v>
      </c>
      <c r="D2006" s="4">
        <v>1.6</v>
      </c>
      <c r="E2006" s="4">
        <v>35</v>
      </c>
      <c r="F2006" s="5">
        <v>0.3125</v>
      </c>
      <c r="G2006" s="6">
        <v>350</v>
      </c>
      <c r="H2006" s="7">
        <v>64750</v>
      </c>
      <c r="I2006" s="7">
        <f>FlightsPivot[[#This Row],[Total Fare]]*10%</f>
        <v>6475</v>
      </c>
      <c r="J2006" s="7">
        <f>FlightsPivot[[#This Row],[Total Fare]]+FlightsPivot[[#This Row],[10% tax ]]</f>
        <v>71225</v>
      </c>
      <c r="K2006" s="4">
        <v>9</v>
      </c>
      <c r="L2006" s="4">
        <v>2014</v>
      </c>
      <c r="M2006" t="str">
        <f>INDEX(RoutesPivot[DepAirport],MATCH($C2006,RoutesPivot[[RouteID]:[RouteID]],0))</f>
        <v>ORD</v>
      </c>
      <c r="N2006" t="str">
        <f>INDEX(RoutesPivot[AirportID],MATCH($C2006,RoutesPivot[[RouteID]:[RouteID]],0))</f>
        <v>SEA</v>
      </c>
      <c r="O2006">
        <f>INDEX(RoutesPivot[Distance],MATCH($C2006,RoutesPivot[[RouteID]:[RouteID]],0))</f>
        <v>1500</v>
      </c>
      <c r="P2006">
        <f>INDEX(RoutesPivot[ListPrice],MATCH($C2006,RoutesPivot[[RouteID]:[RouteID]],0))</f>
        <v>350</v>
      </c>
      <c r="Q2006" t="str">
        <f>INDEX(AirportPivot[AirportName],MATCH($N2006,AirportPivot[[AirportID]:[AirportID]],0))</f>
        <v>Seattle-Tacoma International</v>
      </c>
      <c r="R2006">
        <f>INDEX(AirportPivot[Gates (number of available)],MATCH($N2006,AirportPivot[[AirportID]:[AirportID]],0))</f>
        <v>58</v>
      </c>
    </row>
    <row r="2007" spans="1:18" x14ac:dyDescent="0.25">
      <c r="A2007" s="3" t="s">
        <v>2039</v>
      </c>
      <c r="B2007" s="12">
        <v>41975</v>
      </c>
      <c r="C2007" s="4" t="s">
        <v>25</v>
      </c>
      <c r="D2007" s="4">
        <v>2.9</v>
      </c>
      <c r="E2007" s="4">
        <v>104</v>
      </c>
      <c r="F2007" s="5">
        <v>0.33333333333333331</v>
      </c>
      <c r="G2007" s="6">
        <v>200</v>
      </c>
      <c r="H2007" s="7">
        <v>37000</v>
      </c>
      <c r="I2007" s="7">
        <f>FlightsPivot[[#This Row],[Total Fare]]*10%</f>
        <v>3700</v>
      </c>
      <c r="J2007" s="7">
        <f>FlightsPivot[[#This Row],[Total Fare]]+FlightsPivot[[#This Row],[10% tax ]]</f>
        <v>40700</v>
      </c>
      <c r="K2007" s="4">
        <v>12</v>
      </c>
      <c r="L2007" s="4">
        <v>2014</v>
      </c>
      <c r="M2007" t="str">
        <f>INDEX(RoutesPivot[DepAirport],MATCH($C2007,RoutesPivot[[RouteID]:[RouteID]],0))</f>
        <v>ORD</v>
      </c>
      <c r="N2007" t="str">
        <f>INDEX(RoutesPivot[AirportID],MATCH($C2007,RoutesPivot[[RouteID]:[RouteID]],0))</f>
        <v>DFW</v>
      </c>
      <c r="O2007">
        <f>INDEX(RoutesPivot[Distance],MATCH($C2007,RoutesPivot[[RouteID]:[RouteID]],0))</f>
        <v>700</v>
      </c>
      <c r="P2007">
        <f>INDEX(RoutesPivot[ListPrice],MATCH($C2007,RoutesPivot[[RouteID]:[RouteID]],0))</f>
        <v>200</v>
      </c>
      <c r="Q2007" t="str">
        <f>INDEX(AirportPivot[AirportName],MATCH($N2007,AirportPivot[[AirportID]:[AirportID]],0))</f>
        <v>Dallas/Fort Worth International</v>
      </c>
      <c r="R2007">
        <f>INDEX(AirportPivot[Gates (number of available)],MATCH($N2007,AirportPivot[[AirportID]:[AirportID]],0))</f>
        <v>130</v>
      </c>
    </row>
    <row r="2008" spans="1:18" x14ac:dyDescent="0.25">
      <c r="A2008" s="3" t="s">
        <v>2040</v>
      </c>
      <c r="B2008" s="12">
        <v>42246</v>
      </c>
      <c r="C2008" s="4" t="s">
        <v>98</v>
      </c>
      <c r="D2008" s="4">
        <v>2.2999999999999998</v>
      </c>
      <c r="E2008" s="4">
        <v>182</v>
      </c>
      <c r="F2008" s="5">
        <v>0.70833333333333337</v>
      </c>
      <c r="G2008" s="6">
        <v>302.5</v>
      </c>
      <c r="H2008" s="7">
        <v>49912.5</v>
      </c>
      <c r="I2008" s="7">
        <f>FlightsPivot[[#This Row],[Total Fare]]*10%</f>
        <v>4991.25</v>
      </c>
      <c r="J2008" s="7">
        <f>FlightsPivot[[#This Row],[Total Fare]]+FlightsPivot[[#This Row],[10% tax ]]</f>
        <v>54903.75</v>
      </c>
      <c r="K2008" s="4">
        <v>8</v>
      </c>
      <c r="L2008" s="4">
        <v>2015</v>
      </c>
      <c r="M2008" t="str">
        <f>INDEX(RoutesPivot[DepAirport],MATCH($C2008,RoutesPivot[[RouteID]:[RouteID]],0))</f>
        <v>ORD</v>
      </c>
      <c r="N2008" t="str">
        <f>INDEX(RoutesPivot[AirportID],MATCH($C2008,RoutesPivot[[RouteID]:[RouteID]],0))</f>
        <v>PHL</v>
      </c>
      <c r="O2008">
        <f>INDEX(RoutesPivot[Distance],MATCH($C2008,RoutesPivot[[RouteID]:[RouteID]],0))</f>
        <v>580</v>
      </c>
      <c r="P2008">
        <f>INDEX(RoutesPivot[ListPrice],MATCH($C2008,RoutesPivot[[RouteID]:[RouteID]],0))</f>
        <v>275</v>
      </c>
      <c r="Q2008" t="str">
        <f>INDEX(AirportPivot[AirportName],MATCH($N2008,AirportPivot[[AirportID]:[AirportID]],0))</f>
        <v>Philadelphia International</v>
      </c>
      <c r="R2008">
        <f>INDEX(AirportPivot[Gates (number of available)],MATCH($N2008,AirportPivot[[AirportID]:[AirportID]],0))</f>
        <v>89</v>
      </c>
    </row>
    <row r="2009" spans="1:18" x14ac:dyDescent="0.25">
      <c r="A2009" s="3" t="s">
        <v>2041</v>
      </c>
      <c r="B2009" s="12">
        <v>41939</v>
      </c>
      <c r="C2009" s="4" t="s">
        <v>17</v>
      </c>
      <c r="D2009" s="4">
        <v>2.9</v>
      </c>
      <c r="E2009" s="4">
        <v>177</v>
      </c>
      <c r="F2009" s="5">
        <v>0.79166666666666663</v>
      </c>
      <c r="G2009" s="6">
        <v>350</v>
      </c>
      <c r="H2009" s="7">
        <v>57750</v>
      </c>
      <c r="I2009" s="7">
        <f>FlightsPivot[[#This Row],[Total Fare]]*10%</f>
        <v>5775</v>
      </c>
      <c r="J2009" s="7">
        <f>FlightsPivot[[#This Row],[Total Fare]]+FlightsPivot[[#This Row],[10% tax ]]</f>
        <v>63525</v>
      </c>
      <c r="K2009" s="4">
        <v>10</v>
      </c>
      <c r="L2009" s="4">
        <v>2014</v>
      </c>
      <c r="M2009" t="str">
        <f>INDEX(RoutesPivot[DepAirport],MATCH($C2009,RoutesPivot[[RouteID]:[RouteID]],0))</f>
        <v>ORD</v>
      </c>
      <c r="N2009" t="str">
        <f>INDEX(RoutesPivot[AirportID],MATCH($C2009,RoutesPivot[[RouteID]:[RouteID]],0))</f>
        <v>LAX</v>
      </c>
      <c r="O2009">
        <f>INDEX(RoutesPivot[Distance],MATCH($C2009,RoutesPivot[[RouteID]:[RouteID]],0))</f>
        <v>1518</v>
      </c>
      <c r="P2009">
        <f>INDEX(RoutesPivot[ListPrice],MATCH($C2009,RoutesPivot[[RouteID]:[RouteID]],0))</f>
        <v>350</v>
      </c>
      <c r="Q2009" t="str">
        <f>INDEX(AirportPivot[AirportName],MATCH($N2009,AirportPivot[[AirportID]:[AirportID]],0))</f>
        <v>Los Angeles International</v>
      </c>
      <c r="R2009">
        <f>INDEX(AirportPivot[Gates (number of available)],MATCH($N2009,AirportPivot[[AirportID]:[AirportID]],0))</f>
        <v>86</v>
      </c>
    </row>
    <row r="2010" spans="1:18" x14ac:dyDescent="0.25">
      <c r="A2010" s="3" t="s">
        <v>2042</v>
      </c>
      <c r="B2010" s="12">
        <v>42162</v>
      </c>
      <c r="C2010" s="4" t="s">
        <v>25</v>
      </c>
      <c r="D2010" s="4">
        <v>1.8</v>
      </c>
      <c r="E2010" s="4">
        <v>135</v>
      </c>
      <c r="F2010" s="5">
        <v>0.29166666666666669</v>
      </c>
      <c r="G2010" s="6">
        <v>220</v>
      </c>
      <c r="H2010" s="7">
        <v>40700</v>
      </c>
      <c r="I2010" s="7">
        <f>FlightsPivot[[#This Row],[Total Fare]]*10%</f>
        <v>4070</v>
      </c>
      <c r="J2010" s="7">
        <f>FlightsPivot[[#This Row],[Total Fare]]+FlightsPivot[[#This Row],[10% tax ]]</f>
        <v>44770</v>
      </c>
      <c r="K2010" s="4">
        <v>6</v>
      </c>
      <c r="L2010" s="4">
        <v>2015</v>
      </c>
      <c r="M2010" t="str">
        <f>INDEX(RoutesPivot[DepAirport],MATCH($C2010,RoutesPivot[[RouteID]:[RouteID]],0))</f>
        <v>ORD</v>
      </c>
      <c r="N2010" t="str">
        <f>INDEX(RoutesPivot[AirportID],MATCH($C2010,RoutesPivot[[RouteID]:[RouteID]],0))</f>
        <v>DFW</v>
      </c>
      <c r="O2010">
        <f>INDEX(RoutesPivot[Distance],MATCH($C2010,RoutesPivot[[RouteID]:[RouteID]],0))</f>
        <v>700</v>
      </c>
      <c r="P2010">
        <f>INDEX(RoutesPivot[ListPrice],MATCH($C2010,RoutesPivot[[RouteID]:[RouteID]],0))</f>
        <v>200</v>
      </c>
      <c r="Q2010" t="str">
        <f>INDEX(AirportPivot[AirportName],MATCH($N2010,AirportPivot[[AirportID]:[AirportID]],0))</f>
        <v>Dallas/Fort Worth International</v>
      </c>
      <c r="R2010">
        <f>INDEX(AirportPivot[Gates (number of available)],MATCH($N2010,AirportPivot[[AirportID]:[AirportID]],0))</f>
        <v>130</v>
      </c>
    </row>
    <row r="2011" spans="1:18" x14ac:dyDescent="0.25">
      <c r="A2011" s="3" t="s">
        <v>2043</v>
      </c>
      <c r="B2011" s="12">
        <v>41744</v>
      </c>
      <c r="C2011" s="4" t="s">
        <v>15</v>
      </c>
      <c r="D2011" s="4">
        <v>3.7</v>
      </c>
      <c r="E2011" s="4">
        <v>130</v>
      </c>
      <c r="F2011" s="5">
        <v>0.70833333333333337</v>
      </c>
      <c r="G2011" s="6">
        <v>225</v>
      </c>
      <c r="H2011" s="7">
        <v>41625</v>
      </c>
      <c r="I2011" s="7">
        <f>FlightsPivot[[#This Row],[Total Fare]]*10%</f>
        <v>4162.5</v>
      </c>
      <c r="J2011" s="7">
        <f>FlightsPivot[[#This Row],[Total Fare]]+FlightsPivot[[#This Row],[10% tax ]]</f>
        <v>45787.5</v>
      </c>
      <c r="K2011" s="4">
        <v>4</v>
      </c>
      <c r="L2011" s="4">
        <v>2014</v>
      </c>
      <c r="M2011" t="str">
        <f>INDEX(RoutesPivot[DepAirport],MATCH($C2011,RoutesPivot[[RouteID]:[RouteID]],0))</f>
        <v>ORD</v>
      </c>
      <c r="N2011" t="str">
        <f>INDEX(RoutesPivot[AirportID],MATCH($C2011,RoutesPivot[[RouteID]:[RouteID]],0))</f>
        <v>EWR</v>
      </c>
      <c r="O2011">
        <f>INDEX(RoutesPivot[Distance],MATCH($C2011,RoutesPivot[[RouteID]:[RouteID]],0))</f>
        <v>600</v>
      </c>
      <c r="P2011">
        <f>INDEX(RoutesPivot[ListPrice],MATCH($C2011,RoutesPivot[[RouteID]:[RouteID]],0))</f>
        <v>225</v>
      </c>
      <c r="Q2011" t="str">
        <f>INDEX(AirportPivot[AirportName],MATCH($N2011,AirportPivot[[AirportID]:[AirportID]],0))</f>
        <v>Newark Liberty International</v>
      </c>
      <c r="R2011">
        <f>INDEX(AirportPivot[Gates (number of available)],MATCH($N2011,AirportPivot[[AirportID]:[AirportID]],0))</f>
        <v>82</v>
      </c>
    </row>
    <row r="2012" spans="1:18" x14ac:dyDescent="0.25">
      <c r="A2012" s="3" t="s">
        <v>2044</v>
      </c>
      <c r="B2012" s="12">
        <v>42093</v>
      </c>
      <c r="C2012" s="4" t="s">
        <v>47</v>
      </c>
      <c r="D2012" s="4">
        <v>2.1</v>
      </c>
      <c r="E2012" s="4">
        <v>149</v>
      </c>
      <c r="F2012" s="5">
        <v>0.70833333333333337</v>
      </c>
      <c r="G2012" s="6">
        <v>250</v>
      </c>
      <c r="H2012" s="7">
        <v>46250</v>
      </c>
      <c r="I2012" s="7">
        <f>FlightsPivot[[#This Row],[Total Fare]]*10%</f>
        <v>4625</v>
      </c>
      <c r="J2012" s="7">
        <f>FlightsPivot[[#This Row],[Total Fare]]+FlightsPivot[[#This Row],[10% tax ]]</f>
        <v>50875</v>
      </c>
      <c r="K2012" s="4">
        <v>3</v>
      </c>
      <c r="L2012" s="4">
        <v>2015</v>
      </c>
      <c r="M2012" t="str">
        <f>INDEX(RoutesPivot[DepAirport],MATCH($C2012,RoutesPivot[[RouteID]:[RouteID]],0))</f>
        <v>ORD</v>
      </c>
      <c r="N2012" t="str">
        <f>INDEX(RoutesPivot[AirportID],MATCH($C2012,RoutesPivot[[RouteID]:[RouteID]],0))</f>
        <v>PHX</v>
      </c>
      <c r="O2012">
        <f>INDEX(RoutesPivot[Distance],MATCH($C2012,RoutesPivot[[RouteID]:[RouteID]],0))</f>
        <v>1200</v>
      </c>
      <c r="P2012">
        <f>INDEX(RoutesPivot[ListPrice],MATCH($C2012,RoutesPivot[[RouteID]:[RouteID]],0))</f>
        <v>250</v>
      </c>
      <c r="Q2012" t="str">
        <f>INDEX(AirportPivot[AirportName],MATCH($N2012,AirportPivot[[AirportID]:[AirportID]],0))</f>
        <v>Phoenix Sky Harbor International</v>
      </c>
      <c r="R2012">
        <f>INDEX(AirportPivot[Gates (number of available)],MATCH($N2012,AirportPivot[[AirportID]:[AirportID]],0))</f>
        <v>60</v>
      </c>
    </row>
    <row r="2013" spans="1:18" x14ac:dyDescent="0.25">
      <c r="A2013" s="3" t="s">
        <v>2045</v>
      </c>
      <c r="B2013" s="12">
        <v>42139</v>
      </c>
      <c r="C2013" s="4" t="s">
        <v>15</v>
      </c>
      <c r="D2013" s="4">
        <v>1.7</v>
      </c>
      <c r="E2013" s="4">
        <v>129</v>
      </c>
      <c r="F2013" s="5">
        <v>0.70833333333333337</v>
      </c>
      <c r="G2013" s="6">
        <v>225</v>
      </c>
      <c r="H2013" s="7">
        <v>41625</v>
      </c>
      <c r="I2013" s="7">
        <f>FlightsPivot[[#This Row],[Total Fare]]*10%</f>
        <v>4162.5</v>
      </c>
      <c r="J2013" s="7">
        <f>FlightsPivot[[#This Row],[Total Fare]]+FlightsPivot[[#This Row],[10% tax ]]</f>
        <v>45787.5</v>
      </c>
      <c r="K2013" s="4">
        <v>5</v>
      </c>
      <c r="L2013" s="4">
        <v>2015</v>
      </c>
      <c r="M2013" t="str">
        <f>INDEX(RoutesPivot[DepAirport],MATCH($C2013,RoutesPivot[[RouteID]:[RouteID]],0))</f>
        <v>ORD</v>
      </c>
      <c r="N2013" t="str">
        <f>INDEX(RoutesPivot[AirportID],MATCH($C2013,RoutesPivot[[RouteID]:[RouteID]],0))</f>
        <v>EWR</v>
      </c>
      <c r="O2013">
        <f>INDEX(RoutesPivot[Distance],MATCH($C2013,RoutesPivot[[RouteID]:[RouteID]],0))</f>
        <v>600</v>
      </c>
      <c r="P2013">
        <f>INDEX(RoutesPivot[ListPrice],MATCH($C2013,RoutesPivot[[RouteID]:[RouteID]],0))</f>
        <v>225</v>
      </c>
      <c r="Q2013" t="str">
        <f>INDEX(AirportPivot[AirportName],MATCH($N2013,AirportPivot[[AirportID]:[AirportID]],0))</f>
        <v>Newark Liberty International</v>
      </c>
      <c r="R2013">
        <f>INDEX(AirportPivot[Gates (number of available)],MATCH($N2013,AirportPivot[[AirportID]:[AirportID]],0))</f>
        <v>82</v>
      </c>
    </row>
    <row r="2014" spans="1:18" x14ac:dyDescent="0.25">
      <c r="A2014" s="3" t="s">
        <v>2046</v>
      </c>
      <c r="B2014" s="12">
        <v>41884</v>
      </c>
      <c r="C2014" s="4" t="s">
        <v>37</v>
      </c>
      <c r="D2014" s="4">
        <v>3</v>
      </c>
      <c r="E2014" s="4">
        <v>165</v>
      </c>
      <c r="F2014" s="5">
        <v>0.5625</v>
      </c>
      <c r="G2014" s="6">
        <v>350</v>
      </c>
      <c r="H2014" s="7">
        <v>57750</v>
      </c>
      <c r="I2014" s="7">
        <f>FlightsPivot[[#This Row],[Total Fare]]*10%</f>
        <v>5775</v>
      </c>
      <c r="J2014" s="7">
        <f>FlightsPivot[[#This Row],[Total Fare]]+FlightsPivot[[#This Row],[10% tax ]]</f>
        <v>63525</v>
      </c>
      <c r="K2014" s="4">
        <v>9</v>
      </c>
      <c r="L2014" s="4">
        <v>2014</v>
      </c>
      <c r="M2014" t="str">
        <f>INDEX(RoutesPivot[DepAirport],MATCH($C2014,RoutesPivot[[RouteID]:[RouteID]],0))</f>
        <v>ORD</v>
      </c>
      <c r="N2014" t="str">
        <f>INDEX(RoutesPivot[AirportID],MATCH($C2014,RoutesPivot[[RouteID]:[RouteID]],0))</f>
        <v>SEA</v>
      </c>
      <c r="O2014">
        <f>INDEX(RoutesPivot[Distance],MATCH($C2014,RoutesPivot[[RouteID]:[RouteID]],0))</f>
        <v>1500</v>
      </c>
      <c r="P2014">
        <f>INDEX(RoutesPivot[ListPrice],MATCH($C2014,RoutesPivot[[RouteID]:[RouteID]],0))</f>
        <v>350</v>
      </c>
      <c r="Q2014" t="str">
        <f>INDEX(AirportPivot[AirportName],MATCH($N2014,AirportPivot[[AirportID]:[AirportID]],0))</f>
        <v>Seattle-Tacoma International</v>
      </c>
      <c r="R2014">
        <f>INDEX(AirportPivot[Gates (number of available)],MATCH($N2014,AirportPivot[[AirportID]:[AirportID]],0))</f>
        <v>58</v>
      </c>
    </row>
    <row r="2015" spans="1:18" x14ac:dyDescent="0.25">
      <c r="A2015" s="3" t="s">
        <v>2047</v>
      </c>
      <c r="B2015" s="12">
        <v>42362</v>
      </c>
      <c r="C2015" s="4" t="s">
        <v>13</v>
      </c>
      <c r="D2015" s="4">
        <v>4.2</v>
      </c>
      <c r="E2015" s="4">
        <v>88</v>
      </c>
      <c r="F2015" s="5">
        <v>0.6875</v>
      </c>
      <c r="G2015" s="6">
        <v>350</v>
      </c>
      <c r="H2015" s="7">
        <v>63350</v>
      </c>
      <c r="I2015" s="7">
        <f>FlightsPivot[[#This Row],[Total Fare]]*10%</f>
        <v>6335</v>
      </c>
      <c r="J2015" s="7">
        <f>FlightsPivot[[#This Row],[Total Fare]]+FlightsPivot[[#This Row],[10% tax ]]</f>
        <v>69685</v>
      </c>
      <c r="K2015" s="4">
        <v>12</v>
      </c>
      <c r="L2015" s="4">
        <v>2015</v>
      </c>
      <c r="M2015" t="str">
        <f>INDEX(RoutesPivot[DepAirport],MATCH($C2015,RoutesPivot[[RouteID]:[RouteID]],0))</f>
        <v>ORD</v>
      </c>
      <c r="N2015" t="str">
        <f>INDEX(RoutesPivot[AirportID],MATCH($C2015,RoutesPivot[[RouteID]:[RouteID]],0))</f>
        <v>JFK</v>
      </c>
      <c r="O2015">
        <f>INDEX(RoutesPivot[Distance],MATCH($C2015,RoutesPivot[[RouteID]:[RouteID]],0))</f>
        <v>619</v>
      </c>
      <c r="P2015">
        <f>INDEX(RoutesPivot[ListPrice],MATCH($C2015,RoutesPivot[[RouteID]:[RouteID]],0))</f>
        <v>250</v>
      </c>
      <c r="Q2015" t="str">
        <f>INDEX(AirportPivot[AirportName],MATCH($N2015,AirportPivot[[AirportID]:[AirportID]],0))</f>
        <v>John F Kennedy International</v>
      </c>
      <c r="R2015">
        <f>INDEX(AirportPivot[Gates (number of available)],MATCH($N2015,AirportPivot[[AirportID]:[AirportID]],0))</f>
        <v>120</v>
      </c>
    </row>
    <row r="2016" spans="1:18" x14ac:dyDescent="0.25">
      <c r="A2016" s="3" t="s">
        <v>2048</v>
      </c>
      <c r="B2016" s="12">
        <v>42289</v>
      </c>
      <c r="C2016" s="4" t="s">
        <v>83</v>
      </c>
      <c r="D2016" s="4">
        <v>0.7</v>
      </c>
      <c r="E2016" s="4">
        <v>13</v>
      </c>
      <c r="F2016" s="5">
        <v>0.54166666666666663</v>
      </c>
      <c r="G2016" s="6">
        <v>240</v>
      </c>
      <c r="H2016" s="7">
        <v>44400</v>
      </c>
      <c r="I2016" s="7">
        <f>FlightsPivot[[#This Row],[Total Fare]]*10%</f>
        <v>4440</v>
      </c>
      <c r="J2016" s="7">
        <f>FlightsPivot[[#This Row],[Total Fare]]+FlightsPivot[[#This Row],[10% tax ]]</f>
        <v>48840</v>
      </c>
      <c r="K2016" s="4">
        <v>10</v>
      </c>
      <c r="L2016" s="4">
        <v>2015</v>
      </c>
      <c r="M2016" t="str">
        <f>INDEX(RoutesPivot[DepAirport],MATCH($C2016,RoutesPivot[[RouteID]:[RouteID]],0))</f>
        <v>ORD</v>
      </c>
      <c r="N2016" t="str">
        <f>INDEX(RoutesPivot[AirportID],MATCH($C2016,RoutesPivot[[RouteID]:[RouteID]],0))</f>
        <v>BWI</v>
      </c>
      <c r="O2016">
        <f>INDEX(RoutesPivot[Distance],MATCH($C2016,RoutesPivot[[RouteID]:[RouteID]],0))</f>
        <v>520</v>
      </c>
      <c r="P2016">
        <f>INDEX(RoutesPivot[ListPrice],MATCH($C2016,RoutesPivot[[RouteID]:[RouteID]],0))</f>
        <v>240</v>
      </c>
      <c r="Q2016" t="str">
        <f>INDEX(AirportPivot[AirportName],MATCH($N2016,AirportPivot[[AirportID]:[AirportID]],0))</f>
        <v>Baltimore/Washington International Thurgood Marshall</v>
      </c>
      <c r="R2016">
        <f>INDEX(AirportPivot[Gates (number of available)],MATCH($N2016,AirportPivot[[AirportID]:[AirportID]],0))</f>
        <v>58</v>
      </c>
    </row>
    <row r="2017" spans="1:18" x14ac:dyDescent="0.25">
      <c r="A2017" s="3" t="s">
        <v>2049</v>
      </c>
      <c r="B2017" s="12">
        <v>42332</v>
      </c>
      <c r="C2017" s="4" t="s">
        <v>25</v>
      </c>
      <c r="D2017" s="4">
        <v>3.2</v>
      </c>
      <c r="E2017" s="4">
        <v>163</v>
      </c>
      <c r="F2017" s="5">
        <v>0.33333333333333331</v>
      </c>
      <c r="G2017" s="6">
        <v>300</v>
      </c>
      <c r="H2017" s="7">
        <v>49500</v>
      </c>
      <c r="I2017" s="7">
        <f>FlightsPivot[[#This Row],[Total Fare]]*10%</f>
        <v>4950</v>
      </c>
      <c r="J2017" s="7">
        <f>FlightsPivot[[#This Row],[Total Fare]]+FlightsPivot[[#This Row],[10% tax ]]</f>
        <v>54450</v>
      </c>
      <c r="K2017" s="4">
        <v>11</v>
      </c>
      <c r="L2017" s="4">
        <v>2015</v>
      </c>
      <c r="M2017" t="str">
        <f>INDEX(RoutesPivot[DepAirport],MATCH($C2017,RoutesPivot[[RouteID]:[RouteID]],0))</f>
        <v>ORD</v>
      </c>
      <c r="N2017" t="str">
        <f>INDEX(RoutesPivot[AirportID],MATCH($C2017,RoutesPivot[[RouteID]:[RouteID]],0))</f>
        <v>DFW</v>
      </c>
      <c r="O2017">
        <f>INDEX(RoutesPivot[Distance],MATCH($C2017,RoutesPivot[[RouteID]:[RouteID]],0))</f>
        <v>700</v>
      </c>
      <c r="P2017">
        <f>INDEX(RoutesPivot[ListPrice],MATCH($C2017,RoutesPivot[[RouteID]:[RouteID]],0))</f>
        <v>200</v>
      </c>
      <c r="Q2017" t="str">
        <f>INDEX(AirportPivot[AirportName],MATCH($N2017,AirportPivot[[AirportID]:[AirportID]],0))</f>
        <v>Dallas/Fort Worth International</v>
      </c>
      <c r="R2017">
        <f>INDEX(AirportPivot[Gates (number of available)],MATCH($N2017,AirportPivot[[AirportID]:[AirportID]],0))</f>
        <v>130</v>
      </c>
    </row>
    <row r="2018" spans="1:18" x14ac:dyDescent="0.25">
      <c r="A2018" s="3" t="s">
        <v>2050</v>
      </c>
      <c r="B2018" s="12">
        <v>42296</v>
      </c>
      <c r="C2018" s="4" t="s">
        <v>25</v>
      </c>
      <c r="D2018" s="4">
        <v>2.2999999999999998</v>
      </c>
      <c r="E2018" s="4">
        <v>74</v>
      </c>
      <c r="F2018" s="5">
        <v>0.75</v>
      </c>
      <c r="G2018" s="6">
        <v>200</v>
      </c>
      <c r="H2018" s="7">
        <v>36200</v>
      </c>
      <c r="I2018" s="7">
        <f>FlightsPivot[[#This Row],[Total Fare]]*10%</f>
        <v>3620</v>
      </c>
      <c r="J2018" s="7">
        <f>FlightsPivot[[#This Row],[Total Fare]]+FlightsPivot[[#This Row],[10% tax ]]</f>
        <v>39820</v>
      </c>
      <c r="K2018" s="4">
        <v>10</v>
      </c>
      <c r="L2018" s="4">
        <v>2015</v>
      </c>
      <c r="M2018" t="str">
        <f>INDEX(RoutesPivot[DepAirport],MATCH($C2018,RoutesPivot[[RouteID]:[RouteID]],0))</f>
        <v>ORD</v>
      </c>
      <c r="N2018" t="str">
        <f>INDEX(RoutesPivot[AirportID],MATCH($C2018,RoutesPivot[[RouteID]:[RouteID]],0))</f>
        <v>DFW</v>
      </c>
      <c r="O2018">
        <f>INDEX(RoutesPivot[Distance],MATCH($C2018,RoutesPivot[[RouteID]:[RouteID]],0))</f>
        <v>700</v>
      </c>
      <c r="P2018">
        <f>INDEX(RoutesPivot[ListPrice],MATCH($C2018,RoutesPivot[[RouteID]:[RouteID]],0))</f>
        <v>200</v>
      </c>
      <c r="Q2018" t="str">
        <f>INDEX(AirportPivot[AirportName],MATCH($N2018,AirportPivot[[AirportID]:[AirportID]],0))</f>
        <v>Dallas/Fort Worth International</v>
      </c>
      <c r="R2018">
        <f>INDEX(AirportPivot[Gates (number of available)],MATCH($N2018,AirportPivot[[AirportID]:[AirportID]],0))</f>
        <v>130</v>
      </c>
    </row>
    <row r="2019" spans="1:18" x14ac:dyDescent="0.25">
      <c r="A2019" s="3" t="s">
        <v>2051</v>
      </c>
      <c r="B2019" s="12">
        <v>41782</v>
      </c>
      <c r="C2019" s="4" t="s">
        <v>50</v>
      </c>
      <c r="D2019" s="4">
        <v>2.6</v>
      </c>
      <c r="E2019" s="4">
        <v>179</v>
      </c>
      <c r="F2019" s="5">
        <v>0.79166666666666663</v>
      </c>
      <c r="G2019" s="6">
        <v>275</v>
      </c>
      <c r="H2019" s="7">
        <v>45375</v>
      </c>
      <c r="I2019" s="7">
        <f>FlightsPivot[[#This Row],[Total Fare]]*10%</f>
        <v>4537.5</v>
      </c>
      <c r="J2019" s="7">
        <f>FlightsPivot[[#This Row],[Total Fare]]+FlightsPivot[[#This Row],[10% tax ]]</f>
        <v>49912.5</v>
      </c>
      <c r="K2019" s="4">
        <v>5</v>
      </c>
      <c r="L2019" s="4">
        <v>2014</v>
      </c>
      <c r="M2019" t="str">
        <f>INDEX(RoutesPivot[DepAirport],MATCH($C2019,RoutesPivot[[RouteID]:[RouteID]],0))</f>
        <v>ORD</v>
      </c>
      <c r="N2019" t="str">
        <f>INDEX(RoutesPivot[AirportID],MATCH($C2019,RoutesPivot[[RouteID]:[RouteID]],0))</f>
        <v>LGA</v>
      </c>
      <c r="O2019">
        <f>INDEX(RoutesPivot[Distance],MATCH($C2019,RoutesPivot[[RouteID]:[RouteID]],0))</f>
        <v>610</v>
      </c>
      <c r="P2019">
        <f>INDEX(RoutesPivot[ListPrice],MATCH($C2019,RoutesPivot[[RouteID]:[RouteID]],0))</f>
        <v>275</v>
      </c>
      <c r="Q2019" t="str">
        <f>INDEX(AirportPivot[AirportName],MATCH($N2019,AirportPivot[[AirportID]:[AirportID]],0))</f>
        <v>Laguardia</v>
      </c>
      <c r="R2019">
        <f>INDEX(AirportPivot[Gates (number of available)],MATCH($N2019,AirportPivot[[AirportID]:[AirportID]],0))</f>
        <v>66</v>
      </c>
    </row>
    <row r="2020" spans="1:18" x14ac:dyDescent="0.25">
      <c r="A2020" s="3" t="s">
        <v>2052</v>
      </c>
      <c r="B2020" s="12">
        <v>41815</v>
      </c>
      <c r="C2020" s="4" t="s">
        <v>80</v>
      </c>
      <c r="D2020" s="4">
        <v>1.7</v>
      </c>
      <c r="E2020" s="4">
        <v>15</v>
      </c>
      <c r="F2020" s="5">
        <v>0.83333333333333337</v>
      </c>
      <c r="G2020" s="6">
        <v>330</v>
      </c>
      <c r="H2020" s="7">
        <v>61050</v>
      </c>
      <c r="I2020" s="7">
        <f>FlightsPivot[[#This Row],[Total Fare]]*10%</f>
        <v>6105</v>
      </c>
      <c r="J2020" s="7">
        <f>FlightsPivot[[#This Row],[Total Fare]]+FlightsPivot[[#This Row],[10% tax ]]</f>
        <v>67155</v>
      </c>
      <c r="K2020" s="4">
        <v>6</v>
      </c>
      <c r="L2020" s="4">
        <v>2014</v>
      </c>
      <c r="M2020" t="str">
        <f>INDEX(RoutesPivot[DepAirport],MATCH($C2020,RoutesPivot[[RouteID]:[RouteID]],0))</f>
        <v>ORD</v>
      </c>
      <c r="N2020" t="str">
        <f>INDEX(RoutesPivot[AirportID],MATCH($C2020,RoutesPivot[[RouteID]:[RouteID]],0))</f>
        <v>MIA</v>
      </c>
      <c r="O2020">
        <f>INDEX(RoutesPivot[Distance],MATCH($C2020,RoutesPivot[[RouteID]:[RouteID]],0))</f>
        <v>1000</v>
      </c>
      <c r="P2020">
        <f>INDEX(RoutesPivot[ListPrice],MATCH($C2020,RoutesPivot[[RouteID]:[RouteID]],0))</f>
        <v>300</v>
      </c>
      <c r="Q2020" t="str">
        <f>INDEX(AirportPivot[AirportName],MATCH($N2020,AirportPivot[[AirportID]:[AirportID]],0))</f>
        <v>Miami International</v>
      </c>
      <c r="R2020">
        <f>INDEX(AirportPivot[Gates (number of available)],MATCH($N2020,AirportPivot[[AirportID]:[AirportID]],0))</f>
        <v>80</v>
      </c>
    </row>
    <row r="2021" spans="1:18" x14ac:dyDescent="0.25">
      <c r="A2021" s="3" t="s">
        <v>2053</v>
      </c>
      <c r="B2021" s="12">
        <v>42326</v>
      </c>
      <c r="C2021" s="4" t="s">
        <v>50</v>
      </c>
      <c r="D2021" s="4">
        <v>1.8</v>
      </c>
      <c r="E2021" s="4">
        <v>54</v>
      </c>
      <c r="F2021" s="5">
        <v>0.79166666666666663</v>
      </c>
      <c r="G2021" s="6">
        <v>275</v>
      </c>
      <c r="H2021" s="7">
        <v>45375</v>
      </c>
      <c r="I2021" s="7">
        <f>FlightsPivot[[#This Row],[Total Fare]]*10%</f>
        <v>4537.5</v>
      </c>
      <c r="J2021" s="7">
        <f>FlightsPivot[[#This Row],[Total Fare]]+FlightsPivot[[#This Row],[10% tax ]]</f>
        <v>49912.5</v>
      </c>
      <c r="K2021" s="4">
        <v>11</v>
      </c>
      <c r="L2021" s="4">
        <v>2015</v>
      </c>
      <c r="M2021" t="str">
        <f>INDEX(RoutesPivot[DepAirport],MATCH($C2021,RoutesPivot[[RouteID]:[RouteID]],0))</f>
        <v>ORD</v>
      </c>
      <c r="N2021" t="str">
        <f>INDEX(RoutesPivot[AirportID],MATCH($C2021,RoutesPivot[[RouteID]:[RouteID]],0))</f>
        <v>LGA</v>
      </c>
      <c r="O2021">
        <f>INDEX(RoutesPivot[Distance],MATCH($C2021,RoutesPivot[[RouteID]:[RouteID]],0))</f>
        <v>610</v>
      </c>
      <c r="P2021">
        <f>INDEX(RoutesPivot[ListPrice],MATCH($C2021,RoutesPivot[[RouteID]:[RouteID]],0))</f>
        <v>275</v>
      </c>
      <c r="Q2021" t="str">
        <f>INDEX(AirportPivot[AirportName],MATCH($N2021,AirportPivot[[AirportID]:[AirportID]],0))</f>
        <v>Laguardia</v>
      </c>
      <c r="R2021">
        <f>INDEX(AirportPivot[Gates (number of available)],MATCH($N2021,AirportPivot[[AirportID]:[AirportID]],0))</f>
        <v>66</v>
      </c>
    </row>
    <row r="2022" spans="1:18" x14ac:dyDescent="0.25">
      <c r="A2022" s="3" t="s">
        <v>2054</v>
      </c>
      <c r="B2022" s="12">
        <v>41923</v>
      </c>
      <c r="C2022" s="4" t="s">
        <v>11</v>
      </c>
      <c r="D2022" s="4">
        <v>2</v>
      </c>
      <c r="E2022" s="4">
        <v>70</v>
      </c>
      <c r="F2022" s="5">
        <v>0.39583333333333331</v>
      </c>
      <c r="G2022" s="6">
        <v>300</v>
      </c>
      <c r="H2022" s="7">
        <v>54300</v>
      </c>
      <c r="I2022" s="7">
        <f>FlightsPivot[[#This Row],[Total Fare]]*10%</f>
        <v>5430</v>
      </c>
      <c r="J2022" s="7">
        <f>FlightsPivot[[#This Row],[Total Fare]]+FlightsPivot[[#This Row],[10% tax ]]</f>
        <v>59730</v>
      </c>
      <c r="K2022" s="4">
        <v>10</v>
      </c>
      <c r="L2022" s="4">
        <v>2014</v>
      </c>
      <c r="M2022" t="str">
        <f>INDEX(RoutesPivot[DepAirport],MATCH($C2022,RoutesPivot[[RouteID]:[RouteID]],0))</f>
        <v>ORD</v>
      </c>
      <c r="N2022" t="str">
        <f>INDEX(RoutesPivot[AirportID],MATCH($C2022,RoutesPivot[[RouteID]:[RouteID]],0))</f>
        <v>BOS</v>
      </c>
      <c r="O2022">
        <f>INDEX(RoutesPivot[Distance],MATCH($C2022,RoutesPivot[[RouteID]:[RouteID]],0))</f>
        <v>730</v>
      </c>
      <c r="P2022">
        <f>INDEX(RoutesPivot[ListPrice],MATCH($C2022,RoutesPivot[[RouteID]:[RouteID]],0))</f>
        <v>300</v>
      </c>
      <c r="Q2022" t="str">
        <f>INDEX(AirportPivot[AirportName],MATCH($N2022,AirportPivot[[AirportID]:[AirportID]],0))</f>
        <v>General Edward Lawrence Logan International</v>
      </c>
      <c r="R2022">
        <f>INDEX(AirportPivot[Gates (number of available)],MATCH($N2022,AirportPivot[[AirportID]:[AirportID]],0))</f>
        <v>63</v>
      </c>
    </row>
    <row r="2023" spans="1:18" x14ac:dyDescent="0.25">
      <c r="A2023" s="3" t="s">
        <v>2055</v>
      </c>
      <c r="B2023" s="12">
        <v>41736</v>
      </c>
      <c r="C2023" s="4" t="s">
        <v>17</v>
      </c>
      <c r="D2023" s="4">
        <v>4.0999999999999996</v>
      </c>
      <c r="E2023" s="4">
        <v>202</v>
      </c>
      <c r="F2023" s="5">
        <v>0.58333333333333337</v>
      </c>
      <c r="G2023" s="6">
        <v>350</v>
      </c>
      <c r="H2023" s="7">
        <v>57750</v>
      </c>
      <c r="I2023" s="7">
        <f>FlightsPivot[[#This Row],[Total Fare]]*10%</f>
        <v>5775</v>
      </c>
      <c r="J2023" s="7">
        <f>FlightsPivot[[#This Row],[Total Fare]]+FlightsPivot[[#This Row],[10% tax ]]</f>
        <v>63525</v>
      </c>
      <c r="K2023" s="4">
        <v>4</v>
      </c>
      <c r="L2023" s="4">
        <v>2014</v>
      </c>
      <c r="M2023" t="str">
        <f>INDEX(RoutesPivot[DepAirport],MATCH($C2023,RoutesPivot[[RouteID]:[RouteID]],0))</f>
        <v>ORD</v>
      </c>
      <c r="N2023" t="str">
        <f>INDEX(RoutesPivot[AirportID],MATCH($C2023,RoutesPivot[[RouteID]:[RouteID]],0))</f>
        <v>LAX</v>
      </c>
      <c r="O2023">
        <f>INDEX(RoutesPivot[Distance],MATCH($C2023,RoutesPivot[[RouteID]:[RouteID]],0))</f>
        <v>1518</v>
      </c>
      <c r="P2023">
        <f>INDEX(RoutesPivot[ListPrice],MATCH($C2023,RoutesPivot[[RouteID]:[RouteID]],0))</f>
        <v>350</v>
      </c>
      <c r="Q2023" t="str">
        <f>INDEX(AirportPivot[AirportName],MATCH($N2023,AirportPivot[[AirportID]:[AirportID]],0))</f>
        <v>Los Angeles International</v>
      </c>
      <c r="R2023">
        <f>INDEX(AirportPivot[Gates (number of available)],MATCH($N2023,AirportPivot[[AirportID]:[AirportID]],0))</f>
        <v>86</v>
      </c>
    </row>
    <row r="2024" spans="1:18" x14ac:dyDescent="0.25">
      <c r="A2024" s="3" t="s">
        <v>2056</v>
      </c>
      <c r="B2024" s="12">
        <v>42019</v>
      </c>
      <c r="C2024" s="4" t="s">
        <v>47</v>
      </c>
      <c r="D2024" s="4">
        <v>1.1000000000000001</v>
      </c>
      <c r="E2024" s="4">
        <v>66</v>
      </c>
      <c r="F2024" s="5">
        <v>0.41666666666666669</v>
      </c>
      <c r="G2024" s="6">
        <v>250</v>
      </c>
      <c r="H2024" s="7">
        <v>45250</v>
      </c>
      <c r="I2024" s="7">
        <f>FlightsPivot[[#This Row],[Total Fare]]*10%</f>
        <v>4525</v>
      </c>
      <c r="J2024" s="7">
        <f>FlightsPivot[[#This Row],[Total Fare]]+FlightsPivot[[#This Row],[10% tax ]]</f>
        <v>49775</v>
      </c>
      <c r="K2024" s="4">
        <v>1</v>
      </c>
      <c r="L2024" s="4">
        <v>2015</v>
      </c>
      <c r="M2024" t="str">
        <f>INDEX(RoutesPivot[DepAirport],MATCH($C2024,RoutesPivot[[RouteID]:[RouteID]],0))</f>
        <v>ORD</v>
      </c>
      <c r="N2024" t="str">
        <f>INDEX(RoutesPivot[AirportID],MATCH($C2024,RoutesPivot[[RouteID]:[RouteID]],0))</f>
        <v>PHX</v>
      </c>
      <c r="O2024">
        <f>INDEX(RoutesPivot[Distance],MATCH($C2024,RoutesPivot[[RouteID]:[RouteID]],0))</f>
        <v>1200</v>
      </c>
      <c r="P2024">
        <f>INDEX(RoutesPivot[ListPrice],MATCH($C2024,RoutesPivot[[RouteID]:[RouteID]],0))</f>
        <v>250</v>
      </c>
      <c r="Q2024" t="str">
        <f>INDEX(AirportPivot[AirportName],MATCH($N2024,AirportPivot[[AirportID]:[AirportID]],0))</f>
        <v>Phoenix Sky Harbor International</v>
      </c>
      <c r="R2024">
        <f>INDEX(AirportPivot[Gates (number of available)],MATCH($N2024,AirportPivot[[AirportID]:[AirportID]],0))</f>
        <v>60</v>
      </c>
    </row>
    <row r="2025" spans="1:18" x14ac:dyDescent="0.25">
      <c r="A2025" s="3" t="s">
        <v>2057</v>
      </c>
      <c r="B2025" s="12">
        <v>42337</v>
      </c>
      <c r="C2025" s="4" t="s">
        <v>27</v>
      </c>
      <c r="D2025" s="4">
        <v>16.600000000000001</v>
      </c>
      <c r="E2025" s="4">
        <v>178</v>
      </c>
      <c r="F2025" s="5">
        <v>0.625</v>
      </c>
      <c r="G2025" s="6">
        <v>300</v>
      </c>
      <c r="H2025" s="7">
        <v>49500</v>
      </c>
      <c r="I2025" s="7">
        <f>FlightsPivot[[#This Row],[Total Fare]]*10%</f>
        <v>4950</v>
      </c>
      <c r="J2025" s="7">
        <f>FlightsPivot[[#This Row],[Total Fare]]+FlightsPivot[[#This Row],[10% tax ]]</f>
        <v>54450</v>
      </c>
      <c r="K2025" s="4">
        <v>11</v>
      </c>
      <c r="L2025" s="4">
        <v>2015</v>
      </c>
      <c r="M2025" t="str">
        <f>INDEX(RoutesPivot[DepAirport],MATCH($C2025,RoutesPivot[[RouteID]:[RouteID]],0))</f>
        <v>ORD</v>
      </c>
      <c r="N2025" t="str">
        <f>INDEX(RoutesPivot[AirportID],MATCH($C2025,RoutesPivot[[RouteID]:[RouteID]],0))</f>
        <v>ATL</v>
      </c>
      <c r="O2025">
        <f>INDEX(RoutesPivot[Distance],MATCH($C2025,RoutesPivot[[RouteID]:[RouteID]],0))</f>
        <v>510</v>
      </c>
      <c r="P2025">
        <f>INDEX(RoutesPivot[ListPrice],MATCH($C2025,RoutesPivot[[RouteID]:[RouteID]],0))</f>
        <v>200</v>
      </c>
      <c r="Q2025" t="str">
        <f>INDEX(AirportPivot[AirportName],MATCH($N2025,AirportPivot[[AirportID]:[AirportID]],0))</f>
        <v>Hartsfield-Jackson Atlanta International</v>
      </c>
      <c r="R2025">
        <f>INDEX(AirportPivot[Gates (number of available)],MATCH($N2025,AirportPivot[[AirportID]:[AirportID]],0))</f>
        <v>100</v>
      </c>
    </row>
    <row r="2026" spans="1:18" x14ac:dyDescent="0.25">
      <c r="A2026" s="3" t="s">
        <v>2058</v>
      </c>
      <c r="B2026" s="12">
        <v>42365</v>
      </c>
      <c r="C2026" s="4" t="s">
        <v>17</v>
      </c>
      <c r="D2026" s="4">
        <v>8.1</v>
      </c>
      <c r="E2026" s="4">
        <v>141</v>
      </c>
      <c r="F2026" s="5">
        <v>0.70833333333333337</v>
      </c>
      <c r="G2026" s="6">
        <v>490</v>
      </c>
      <c r="H2026" s="7">
        <v>90650</v>
      </c>
      <c r="I2026" s="7">
        <f>FlightsPivot[[#This Row],[Total Fare]]*10%</f>
        <v>9065</v>
      </c>
      <c r="J2026" s="7">
        <f>FlightsPivot[[#This Row],[Total Fare]]+FlightsPivot[[#This Row],[10% tax ]]</f>
        <v>99715</v>
      </c>
      <c r="K2026" s="4">
        <v>12</v>
      </c>
      <c r="L2026" s="4">
        <v>2015</v>
      </c>
      <c r="M2026" t="str">
        <f>INDEX(RoutesPivot[DepAirport],MATCH($C2026,RoutesPivot[[RouteID]:[RouteID]],0))</f>
        <v>ORD</v>
      </c>
      <c r="N2026" t="str">
        <f>INDEX(RoutesPivot[AirportID],MATCH($C2026,RoutesPivot[[RouteID]:[RouteID]],0))</f>
        <v>LAX</v>
      </c>
      <c r="O2026">
        <f>INDEX(RoutesPivot[Distance],MATCH($C2026,RoutesPivot[[RouteID]:[RouteID]],0))</f>
        <v>1518</v>
      </c>
      <c r="P2026">
        <f>INDEX(RoutesPivot[ListPrice],MATCH($C2026,RoutesPivot[[RouteID]:[RouteID]],0))</f>
        <v>350</v>
      </c>
      <c r="Q2026" t="str">
        <f>INDEX(AirportPivot[AirportName],MATCH($N2026,AirportPivot[[AirportID]:[AirportID]],0))</f>
        <v>Los Angeles International</v>
      </c>
      <c r="R2026">
        <f>INDEX(AirportPivot[Gates (number of available)],MATCH($N2026,AirportPivot[[AirportID]:[AirportID]],0))</f>
        <v>86</v>
      </c>
    </row>
    <row r="2027" spans="1:18" x14ac:dyDescent="0.25">
      <c r="A2027" s="3" t="s">
        <v>2059</v>
      </c>
      <c r="B2027" s="12">
        <v>41970</v>
      </c>
      <c r="C2027" s="4" t="s">
        <v>17</v>
      </c>
      <c r="D2027" s="4">
        <v>11.2</v>
      </c>
      <c r="E2027" s="4">
        <v>105</v>
      </c>
      <c r="F2027" s="5">
        <v>0.66666666666666663</v>
      </c>
      <c r="G2027" s="6">
        <v>525</v>
      </c>
      <c r="H2027" s="7">
        <v>97125</v>
      </c>
      <c r="I2027" s="7">
        <f>FlightsPivot[[#This Row],[Total Fare]]*10%</f>
        <v>9712.5</v>
      </c>
      <c r="J2027" s="7">
        <f>FlightsPivot[[#This Row],[Total Fare]]+FlightsPivot[[#This Row],[10% tax ]]</f>
        <v>106837.5</v>
      </c>
      <c r="K2027" s="4">
        <v>11</v>
      </c>
      <c r="L2027" s="4">
        <v>2014</v>
      </c>
      <c r="M2027" t="str">
        <f>INDEX(RoutesPivot[DepAirport],MATCH($C2027,RoutesPivot[[RouteID]:[RouteID]],0))</f>
        <v>ORD</v>
      </c>
      <c r="N2027" t="str">
        <f>INDEX(RoutesPivot[AirportID],MATCH($C2027,RoutesPivot[[RouteID]:[RouteID]],0))</f>
        <v>LAX</v>
      </c>
      <c r="O2027">
        <f>INDEX(RoutesPivot[Distance],MATCH($C2027,RoutesPivot[[RouteID]:[RouteID]],0))</f>
        <v>1518</v>
      </c>
      <c r="P2027">
        <f>INDEX(RoutesPivot[ListPrice],MATCH($C2027,RoutesPivot[[RouteID]:[RouteID]],0))</f>
        <v>350</v>
      </c>
      <c r="Q2027" t="str">
        <f>INDEX(AirportPivot[AirportName],MATCH($N2027,AirportPivot[[AirportID]:[AirportID]],0))</f>
        <v>Los Angeles International</v>
      </c>
      <c r="R2027">
        <f>INDEX(AirportPivot[Gates (number of available)],MATCH($N2027,AirportPivot[[AirportID]:[AirportID]],0))</f>
        <v>86</v>
      </c>
    </row>
    <row r="2028" spans="1:18" x14ac:dyDescent="0.25">
      <c r="A2028" s="3" t="s">
        <v>2060</v>
      </c>
      <c r="B2028" s="12">
        <v>42365</v>
      </c>
      <c r="C2028" s="4" t="s">
        <v>17</v>
      </c>
      <c r="D2028" s="4">
        <v>8.1</v>
      </c>
      <c r="E2028" s="4">
        <v>17</v>
      </c>
      <c r="F2028" s="5">
        <v>0.54166666666666663</v>
      </c>
      <c r="G2028" s="6">
        <v>490</v>
      </c>
      <c r="H2028" s="7">
        <v>90650</v>
      </c>
      <c r="I2028" s="7">
        <f>FlightsPivot[[#This Row],[Total Fare]]*10%</f>
        <v>9065</v>
      </c>
      <c r="J2028" s="7">
        <f>FlightsPivot[[#This Row],[Total Fare]]+FlightsPivot[[#This Row],[10% tax ]]</f>
        <v>99715</v>
      </c>
      <c r="K2028" s="4">
        <v>12</v>
      </c>
      <c r="L2028" s="4">
        <v>2015</v>
      </c>
      <c r="M2028" t="str">
        <f>INDEX(RoutesPivot[DepAirport],MATCH($C2028,RoutesPivot[[RouteID]:[RouteID]],0))</f>
        <v>ORD</v>
      </c>
      <c r="N2028" t="str">
        <f>INDEX(RoutesPivot[AirportID],MATCH($C2028,RoutesPivot[[RouteID]:[RouteID]],0))</f>
        <v>LAX</v>
      </c>
      <c r="O2028">
        <f>INDEX(RoutesPivot[Distance],MATCH($C2028,RoutesPivot[[RouteID]:[RouteID]],0))</f>
        <v>1518</v>
      </c>
      <c r="P2028">
        <f>INDEX(RoutesPivot[ListPrice],MATCH($C2028,RoutesPivot[[RouteID]:[RouteID]],0))</f>
        <v>350</v>
      </c>
      <c r="Q2028" t="str">
        <f>INDEX(AirportPivot[AirportName],MATCH($N2028,AirportPivot[[AirportID]:[AirportID]],0))</f>
        <v>Los Angeles International</v>
      </c>
      <c r="R2028">
        <f>INDEX(AirportPivot[Gates (number of available)],MATCH($N2028,AirportPivot[[AirportID]:[AirportID]],0))</f>
        <v>86</v>
      </c>
    </row>
    <row r="2029" spans="1:18" x14ac:dyDescent="0.25">
      <c r="A2029" s="3" t="s">
        <v>2061</v>
      </c>
      <c r="B2029" s="12">
        <v>42195</v>
      </c>
      <c r="C2029" s="4" t="s">
        <v>25</v>
      </c>
      <c r="D2029" s="4">
        <v>1</v>
      </c>
      <c r="E2029" s="4">
        <v>201</v>
      </c>
      <c r="F2029" s="5">
        <v>0.5</v>
      </c>
      <c r="G2029" s="6">
        <v>220</v>
      </c>
      <c r="H2029" s="7">
        <v>36300</v>
      </c>
      <c r="I2029" s="7">
        <f>FlightsPivot[[#This Row],[Total Fare]]*10%</f>
        <v>3630</v>
      </c>
      <c r="J2029" s="7">
        <f>FlightsPivot[[#This Row],[Total Fare]]+FlightsPivot[[#This Row],[10% tax ]]</f>
        <v>39930</v>
      </c>
      <c r="K2029" s="4">
        <v>7</v>
      </c>
      <c r="L2029" s="4">
        <v>2015</v>
      </c>
      <c r="M2029" t="str">
        <f>INDEX(RoutesPivot[DepAirport],MATCH($C2029,RoutesPivot[[RouteID]:[RouteID]],0))</f>
        <v>ORD</v>
      </c>
      <c r="N2029" t="str">
        <f>INDEX(RoutesPivot[AirportID],MATCH($C2029,RoutesPivot[[RouteID]:[RouteID]],0))</f>
        <v>DFW</v>
      </c>
      <c r="O2029">
        <f>INDEX(RoutesPivot[Distance],MATCH($C2029,RoutesPivot[[RouteID]:[RouteID]],0))</f>
        <v>700</v>
      </c>
      <c r="P2029">
        <f>INDEX(RoutesPivot[ListPrice],MATCH($C2029,RoutesPivot[[RouteID]:[RouteID]],0))</f>
        <v>200</v>
      </c>
      <c r="Q2029" t="str">
        <f>INDEX(AirportPivot[AirportName],MATCH($N2029,AirportPivot[[AirportID]:[AirportID]],0))</f>
        <v>Dallas/Fort Worth International</v>
      </c>
      <c r="R2029">
        <f>INDEX(AirportPivot[Gates (number of available)],MATCH($N2029,AirportPivot[[AirportID]:[AirportID]],0))</f>
        <v>130</v>
      </c>
    </row>
    <row r="2030" spans="1:18" x14ac:dyDescent="0.25">
      <c r="A2030" s="3" t="s">
        <v>2062</v>
      </c>
      <c r="B2030" s="12">
        <v>41668</v>
      </c>
      <c r="C2030" s="4" t="s">
        <v>15</v>
      </c>
      <c r="D2030" s="4">
        <v>2.6</v>
      </c>
      <c r="E2030" s="4">
        <v>104</v>
      </c>
      <c r="F2030" s="5">
        <v>0.33333333333333331</v>
      </c>
      <c r="G2030" s="6">
        <v>225</v>
      </c>
      <c r="H2030" s="7">
        <v>41625</v>
      </c>
      <c r="I2030" s="7">
        <f>FlightsPivot[[#This Row],[Total Fare]]*10%</f>
        <v>4162.5</v>
      </c>
      <c r="J2030" s="7">
        <f>FlightsPivot[[#This Row],[Total Fare]]+FlightsPivot[[#This Row],[10% tax ]]</f>
        <v>45787.5</v>
      </c>
      <c r="K2030" s="4">
        <v>1</v>
      </c>
      <c r="L2030" s="4">
        <v>2014</v>
      </c>
      <c r="M2030" t="str">
        <f>INDEX(RoutesPivot[DepAirport],MATCH($C2030,RoutesPivot[[RouteID]:[RouteID]],0))</f>
        <v>ORD</v>
      </c>
      <c r="N2030" t="str">
        <f>INDEX(RoutesPivot[AirportID],MATCH($C2030,RoutesPivot[[RouteID]:[RouteID]],0))</f>
        <v>EWR</v>
      </c>
      <c r="O2030">
        <f>INDEX(RoutesPivot[Distance],MATCH($C2030,RoutesPivot[[RouteID]:[RouteID]],0))</f>
        <v>600</v>
      </c>
      <c r="P2030">
        <f>INDEX(RoutesPivot[ListPrice],MATCH($C2030,RoutesPivot[[RouteID]:[RouteID]],0))</f>
        <v>225</v>
      </c>
      <c r="Q2030" t="str">
        <f>INDEX(AirportPivot[AirportName],MATCH($N2030,AirportPivot[[AirportID]:[AirportID]],0))</f>
        <v>Newark Liberty International</v>
      </c>
      <c r="R2030">
        <f>INDEX(AirportPivot[Gates (number of available)],MATCH($N2030,AirportPivot[[AirportID]:[AirportID]],0))</f>
        <v>82</v>
      </c>
    </row>
    <row r="2031" spans="1:18" x14ac:dyDescent="0.25">
      <c r="A2031" s="3" t="s">
        <v>2063</v>
      </c>
      <c r="B2031" s="12">
        <v>41752</v>
      </c>
      <c r="C2031" s="4" t="s">
        <v>11</v>
      </c>
      <c r="D2031" s="4">
        <v>3.4</v>
      </c>
      <c r="E2031" s="4">
        <v>46</v>
      </c>
      <c r="F2031" s="5">
        <v>0.8125</v>
      </c>
      <c r="G2031" s="6">
        <v>300</v>
      </c>
      <c r="H2031" s="7">
        <v>49500</v>
      </c>
      <c r="I2031" s="7">
        <f>FlightsPivot[[#This Row],[Total Fare]]*10%</f>
        <v>4950</v>
      </c>
      <c r="J2031" s="7">
        <f>FlightsPivot[[#This Row],[Total Fare]]+FlightsPivot[[#This Row],[10% tax ]]</f>
        <v>54450</v>
      </c>
      <c r="K2031" s="4">
        <v>4</v>
      </c>
      <c r="L2031" s="4">
        <v>2014</v>
      </c>
      <c r="M2031" t="str">
        <f>INDEX(RoutesPivot[DepAirport],MATCH($C2031,RoutesPivot[[RouteID]:[RouteID]],0))</f>
        <v>ORD</v>
      </c>
      <c r="N2031" t="str">
        <f>INDEX(RoutesPivot[AirportID],MATCH($C2031,RoutesPivot[[RouteID]:[RouteID]],0))</f>
        <v>BOS</v>
      </c>
      <c r="O2031">
        <f>INDEX(RoutesPivot[Distance],MATCH($C2031,RoutesPivot[[RouteID]:[RouteID]],0))</f>
        <v>730</v>
      </c>
      <c r="P2031">
        <f>INDEX(RoutesPivot[ListPrice],MATCH($C2031,RoutesPivot[[RouteID]:[RouteID]],0))</f>
        <v>300</v>
      </c>
      <c r="Q2031" t="str">
        <f>INDEX(AirportPivot[AirportName],MATCH($N2031,AirportPivot[[AirportID]:[AirportID]],0))</f>
        <v>General Edward Lawrence Logan International</v>
      </c>
      <c r="R2031">
        <f>INDEX(AirportPivot[Gates (number of available)],MATCH($N2031,AirportPivot[[AirportID]:[AirportID]],0))</f>
        <v>63</v>
      </c>
    </row>
    <row r="2032" spans="1:18" x14ac:dyDescent="0.25">
      <c r="A2032" s="3" t="s">
        <v>2064</v>
      </c>
      <c r="B2032" s="12">
        <v>41947</v>
      </c>
      <c r="C2032" s="4" t="s">
        <v>23</v>
      </c>
      <c r="D2032" s="4">
        <v>2.1</v>
      </c>
      <c r="E2032" s="4">
        <v>163</v>
      </c>
      <c r="F2032" s="5">
        <v>0.79166666666666663</v>
      </c>
      <c r="G2032" s="6">
        <v>300</v>
      </c>
      <c r="H2032" s="7">
        <v>49500</v>
      </c>
      <c r="I2032" s="7">
        <f>FlightsPivot[[#This Row],[Total Fare]]*10%</f>
        <v>4950</v>
      </c>
      <c r="J2032" s="7">
        <f>FlightsPivot[[#This Row],[Total Fare]]+FlightsPivot[[#This Row],[10% tax ]]</f>
        <v>54450</v>
      </c>
      <c r="K2032" s="4">
        <v>11</v>
      </c>
      <c r="L2032" s="4">
        <v>2014</v>
      </c>
      <c r="M2032" t="str">
        <f>INDEX(RoutesPivot[DepAirport],MATCH($C2032,RoutesPivot[[RouteID]:[RouteID]],0))</f>
        <v>ORD</v>
      </c>
      <c r="N2032" t="str">
        <f>INDEX(RoutesPivot[AirportID],MATCH($C2032,RoutesPivot[[RouteID]:[RouteID]],0))</f>
        <v>DEN</v>
      </c>
      <c r="O2032">
        <f>INDEX(RoutesPivot[Distance],MATCH($C2032,RoutesPivot[[RouteID]:[RouteID]],0))</f>
        <v>800</v>
      </c>
      <c r="P2032">
        <f>INDEX(RoutesPivot[ListPrice],MATCH($C2032,RoutesPivot[[RouteID]:[RouteID]],0))</f>
        <v>300</v>
      </c>
      <c r="Q2032" t="str">
        <f>INDEX(AirportPivot[AirportName],MATCH($N2032,AirportPivot[[AirportID]:[AirportID]],0))</f>
        <v>Denver International</v>
      </c>
      <c r="R2032">
        <f>INDEX(AirportPivot[Gates (number of available)],MATCH($N2032,AirportPivot[[AirportID]:[AirportID]],0))</f>
        <v>75</v>
      </c>
    </row>
    <row r="2033" spans="1:18" x14ac:dyDescent="0.25">
      <c r="A2033" s="3" t="s">
        <v>2065</v>
      </c>
      <c r="B2033" s="12">
        <v>41738</v>
      </c>
      <c r="C2033" s="4" t="s">
        <v>13</v>
      </c>
      <c r="D2033" s="4">
        <v>2</v>
      </c>
      <c r="E2033" s="4">
        <v>188</v>
      </c>
      <c r="F2033" s="5">
        <v>0.33333333333333331</v>
      </c>
      <c r="G2033" s="6">
        <v>250</v>
      </c>
      <c r="H2033" s="7">
        <v>41250</v>
      </c>
      <c r="I2033" s="7">
        <f>FlightsPivot[[#This Row],[Total Fare]]*10%</f>
        <v>4125</v>
      </c>
      <c r="J2033" s="7">
        <f>FlightsPivot[[#This Row],[Total Fare]]+FlightsPivot[[#This Row],[10% tax ]]</f>
        <v>45375</v>
      </c>
      <c r="K2033" s="4">
        <v>4</v>
      </c>
      <c r="L2033" s="4">
        <v>2014</v>
      </c>
      <c r="M2033" t="str">
        <f>INDEX(RoutesPivot[DepAirport],MATCH($C2033,RoutesPivot[[RouteID]:[RouteID]],0))</f>
        <v>ORD</v>
      </c>
      <c r="N2033" t="str">
        <f>INDEX(RoutesPivot[AirportID],MATCH($C2033,RoutesPivot[[RouteID]:[RouteID]],0))</f>
        <v>JFK</v>
      </c>
      <c r="O2033">
        <f>INDEX(RoutesPivot[Distance],MATCH($C2033,RoutesPivot[[RouteID]:[RouteID]],0))</f>
        <v>619</v>
      </c>
      <c r="P2033">
        <f>INDEX(RoutesPivot[ListPrice],MATCH($C2033,RoutesPivot[[RouteID]:[RouteID]],0))</f>
        <v>250</v>
      </c>
      <c r="Q2033" t="str">
        <f>INDEX(AirportPivot[AirportName],MATCH($N2033,AirportPivot[[AirportID]:[AirportID]],0))</f>
        <v>John F Kennedy International</v>
      </c>
      <c r="R2033">
        <f>INDEX(AirportPivot[Gates (number of available)],MATCH($N2033,AirportPivot[[AirportID]:[AirportID]],0))</f>
        <v>120</v>
      </c>
    </row>
    <row r="2034" spans="1:18" x14ac:dyDescent="0.25">
      <c r="A2034" s="3" t="s">
        <v>2066</v>
      </c>
      <c r="B2034" s="12">
        <v>42197</v>
      </c>
      <c r="C2034" s="4" t="s">
        <v>80</v>
      </c>
      <c r="D2034" s="4">
        <v>1.5</v>
      </c>
      <c r="E2034" s="4">
        <v>196</v>
      </c>
      <c r="F2034" s="5">
        <v>0.5</v>
      </c>
      <c r="G2034" s="6">
        <v>330</v>
      </c>
      <c r="H2034" s="7">
        <v>54450</v>
      </c>
      <c r="I2034" s="7">
        <f>FlightsPivot[[#This Row],[Total Fare]]*10%</f>
        <v>5445</v>
      </c>
      <c r="J2034" s="7">
        <f>FlightsPivot[[#This Row],[Total Fare]]+FlightsPivot[[#This Row],[10% tax ]]</f>
        <v>59895</v>
      </c>
      <c r="K2034" s="4">
        <v>7</v>
      </c>
      <c r="L2034" s="4">
        <v>2015</v>
      </c>
      <c r="M2034" t="str">
        <f>INDEX(RoutesPivot[DepAirport],MATCH($C2034,RoutesPivot[[RouteID]:[RouteID]],0))</f>
        <v>ORD</v>
      </c>
      <c r="N2034" t="str">
        <f>INDEX(RoutesPivot[AirportID],MATCH($C2034,RoutesPivot[[RouteID]:[RouteID]],0))</f>
        <v>MIA</v>
      </c>
      <c r="O2034">
        <f>INDEX(RoutesPivot[Distance],MATCH($C2034,RoutesPivot[[RouteID]:[RouteID]],0))</f>
        <v>1000</v>
      </c>
      <c r="P2034">
        <f>INDEX(RoutesPivot[ListPrice],MATCH($C2034,RoutesPivot[[RouteID]:[RouteID]],0))</f>
        <v>300</v>
      </c>
      <c r="Q2034" t="str">
        <f>INDEX(AirportPivot[AirportName],MATCH($N2034,AirportPivot[[AirportID]:[AirportID]],0))</f>
        <v>Miami International</v>
      </c>
      <c r="R2034">
        <f>INDEX(AirportPivot[Gates (number of available)],MATCH($N2034,AirportPivot[[AirportID]:[AirportID]],0))</f>
        <v>80</v>
      </c>
    </row>
    <row r="2035" spans="1:18" x14ac:dyDescent="0.25">
      <c r="A2035" s="3" t="s">
        <v>2067</v>
      </c>
      <c r="B2035" s="12">
        <v>42367</v>
      </c>
      <c r="C2035" s="4" t="s">
        <v>17</v>
      </c>
      <c r="D2035" s="4">
        <v>3.8</v>
      </c>
      <c r="E2035" s="4">
        <v>85</v>
      </c>
      <c r="F2035" s="5">
        <v>0.875</v>
      </c>
      <c r="G2035" s="6">
        <v>350</v>
      </c>
      <c r="H2035" s="7">
        <v>63350</v>
      </c>
      <c r="I2035" s="7">
        <f>FlightsPivot[[#This Row],[Total Fare]]*10%</f>
        <v>6335</v>
      </c>
      <c r="J2035" s="7">
        <f>FlightsPivot[[#This Row],[Total Fare]]+FlightsPivot[[#This Row],[10% tax ]]</f>
        <v>69685</v>
      </c>
      <c r="K2035" s="4">
        <v>12</v>
      </c>
      <c r="L2035" s="4">
        <v>2015</v>
      </c>
      <c r="M2035" t="str">
        <f>INDEX(RoutesPivot[DepAirport],MATCH($C2035,RoutesPivot[[RouteID]:[RouteID]],0))</f>
        <v>ORD</v>
      </c>
      <c r="N2035" t="str">
        <f>INDEX(RoutesPivot[AirportID],MATCH($C2035,RoutesPivot[[RouteID]:[RouteID]],0))</f>
        <v>LAX</v>
      </c>
      <c r="O2035">
        <f>INDEX(RoutesPivot[Distance],MATCH($C2035,RoutesPivot[[RouteID]:[RouteID]],0))</f>
        <v>1518</v>
      </c>
      <c r="P2035">
        <f>INDEX(RoutesPivot[ListPrice],MATCH($C2035,RoutesPivot[[RouteID]:[RouteID]],0))</f>
        <v>350</v>
      </c>
      <c r="Q2035" t="str">
        <f>INDEX(AirportPivot[AirportName],MATCH($N2035,AirportPivot[[AirportID]:[AirportID]],0))</f>
        <v>Los Angeles International</v>
      </c>
      <c r="R2035">
        <f>INDEX(AirportPivot[Gates (number of available)],MATCH($N2035,AirportPivot[[AirportID]:[AirportID]],0))</f>
        <v>86</v>
      </c>
    </row>
    <row r="2036" spans="1:18" x14ac:dyDescent="0.25">
      <c r="A2036" s="3" t="s">
        <v>2068</v>
      </c>
      <c r="B2036" s="12">
        <v>42270</v>
      </c>
      <c r="C2036" s="4" t="s">
        <v>98</v>
      </c>
      <c r="D2036" s="4">
        <v>2.6</v>
      </c>
      <c r="E2036" s="4">
        <v>108</v>
      </c>
      <c r="F2036" s="5">
        <v>0.75</v>
      </c>
      <c r="G2036" s="6">
        <v>275</v>
      </c>
      <c r="H2036" s="7">
        <v>50875</v>
      </c>
      <c r="I2036" s="7">
        <f>FlightsPivot[[#This Row],[Total Fare]]*10%</f>
        <v>5087.5</v>
      </c>
      <c r="J2036" s="7">
        <f>FlightsPivot[[#This Row],[Total Fare]]+FlightsPivot[[#This Row],[10% tax ]]</f>
        <v>55962.5</v>
      </c>
      <c r="K2036" s="4">
        <v>9</v>
      </c>
      <c r="L2036" s="4">
        <v>2015</v>
      </c>
      <c r="M2036" t="str">
        <f>INDEX(RoutesPivot[DepAirport],MATCH($C2036,RoutesPivot[[RouteID]:[RouteID]],0))</f>
        <v>ORD</v>
      </c>
      <c r="N2036" t="str">
        <f>INDEX(RoutesPivot[AirportID],MATCH($C2036,RoutesPivot[[RouteID]:[RouteID]],0))</f>
        <v>PHL</v>
      </c>
      <c r="O2036">
        <f>INDEX(RoutesPivot[Distance],MATCH($C2036,RoutesPivot[[RouteID]:[RouteID]],0))</f>
        <v>580</v>
      </c>
      <c r="P2036">
        <f>INDEX(RoutesPivot[ListPrice],MATCH($C2036,RoutesPivot[[RouteID]:[RouteID]],0))</f>
        <v>275</v>
      </c>
      <c r="Q2036" t="str">
        <f>INDEX(AirportPivot[AirportName],MATCH($N2036,AirportPivot[[AirportID]:[AirportID]],0))</f>
        <v>Philadelphia International</v>
      </c>
      <c r="R2036">
        <f>INDEX(AirportPivot[Gates (number of available)],MATCH($N2036,AirportPivot[[AirportID]:[AirportID]],0))</f>
        <v>89</v>
      </c>
    </row>
    <row r="2037" spans="1:18" x14ac:dyDescent="0.25">
      <c r="A2037" s="3" t="s">
        <v>2069</v>
      </c>
      <c r="B2037" s="12">
        <v>42164</v>
      </c>
      <c r="C2037" s="4" t="s">
        <v>21</v>
      </c>
      <c r="D2037" s="4">
        <v>2.1</v>
      </c>
      <c r="E2037" s="4">
        <v>127</v>
      </c>
      <c r="F2037" s="5">
        <v>0.70833333333333337</v>
      </c>
      <c r="G2037" s="6">
        <v>137.5</v>
      </c>
      <c r="H2037" s="7">
        <v>25437.5</v>
      </c>
      <c r="I2037" s="7">
        <f>FlightsPivot[[#This Row],[Total Fare]]*10%</f>
        <v>2543.75</v>
      </c>
      <c r="J2037" s="7">
        <f>FlightsPivot[[#This Row],[Total Fare]]+FlightsPivot[[#This Row],[10% tax ]]</f>
        <v>27981.25</v>
      </c>
      <c r="K2037" s="4">
        <v>6</v>
      </c>
      <c r="L2037" s="4">
        <v>2015</v>
      </c>
      <c r="M2037" t="str">
        <f>INDEX(RoutesPivot[DepAirport],MATCH($C2037,RoutesPivot[[RouteID]:[RouteID]],0))</f>
        <v>ORD</v>
      </c>
      <c r="N2037" t="str">
        <f>INDEX(RoutesPivot[AirportID],MATCH($C2037,RoutesPivot[[RouteID]:[RouteID]],0))</f>
        <v>CLT</v>
      </c>
      <c r="O2037">
        <f>INDEX(RoutesPivot[Distance],MATCH($C2037,RoutesPivot[[RouteID]:[RouteID]],0))</f>
        <v>700</v>
      </c>
      <c r="P2037">
        <f>INDEX(RoutesPivot[ListPrice],MATCH($C2037,RoutesPivot[[RouteID]:[RouteID]],0))</f>
        <v>125</v>
      </c>
      <c r="Q2037" t="str">
        <f>INDEX(AirportPivot[AirportName],MATCH($N2037,AirportPivot[[AirportID]:[AirportID]],0))</f>
        <v>Charlotte/Douglas International</v>
      </c>
      <c r="R2037">
        <f>INDEX(AirportPivot[Gates (number of available)],MATCH($N2037,AirportPivot[[AirportID]:[AirportID]],0))</f>
        <v>65</v>
      </c>
    </row>
    <row r="2038" spans="1:18" x14ac:dyDescent="0.25">
      <c r="A2038" s="3" t="s">
        <v>2070</v>
      </c>
      <c r="B2038" s="12">
        <v>41767</v>
      </c>
      <c r="C2038" s="4" t="s">
        <v>86</v>
      </c>
      <c r="D2038" s="4">
        <v>2.8</v>
      </c>
      <c r="E2038" s="4">
        <v>34</v>
      </c>
      <c r="F2038" s="5">
        <v>0.33333333333333331</v>
      </c>
      <c r="G2038" s="6">
        <v>115</v>
      </c>
      <c r="H2038" s="7">
        <v>21275</v>
      </c>
      <c r="I2038" s="7">
        <f>FlightsPivot[[#This Row],[Total Fare]]*10%</f>
        <v>2127.5</v>
      </c>
      <c r="J2038" s="7">
        <f>FlightsPivot[[#This Row],[Total Fare]]+FlightsPivot[[#This Row],[10% tax ]]</f>
        <v>23402.5</v>
      </c>
      <c r="K2038" s="4">
        <v>5</v>
      </c>
      <c r="L2038" s="4">
        <v>2014</v>
      </c>
      <c r="M2038" t="str">
        <f>INDEX(RoutesPivot[DepAirport],MATCH($C2038,RoutesPivot[[RouteID]:[RouteID]],0))</f>
        <v>ORD</v>
      </c>
      <c r="N2038" t="str">
        <f>INDEX(RoutesPivot[AirportID],MATCH($C2038,RoutesPivot[[RouteID]:[RouteID]],0))</f>
        <v>DTW</v>
      </c>
      <c r="O2038">
        <f>INDEX(RoutesPivot[Distance],MATCH($C2038,RoutesPivot[[RouteID]:[RouteID]],0))</f>
        <v>200</v>
      </c>
      <c r="P2038">
        <f>INDEX(RoutesPivot[ListPrice],MATCH($C2038,RoutesPivot[[RouteID]:[RouteID]],0))</f>
        <v>115</v>
      </c>
      <c r="Q2038" t="str">
        <f>INDEX(AirportPivot[AirportName],MATCH($N2038,AirportPivot[[AirportID]:[AirportID]],0))</f>
        <v>Detroit Metropolitan Wayne County</v>
      </c>
      <c r="R2038">
        <f>INDEX(AirportPivot[Gates (number of available)],MATCH($N2038,AirportPivot[[AirportID]:[AirportID]],0))</f>
        <v>60</v>
      </c>
    </row>
    <row r="2039" spans="1:18" x14ac:dyDescent="0.25">
      <c r="A2039" s="3" t="s">
        <v>2071</v>
      </c>
      <c r="B2039" s="12">
        <v>42074</v>
      </c>
      <c r="C2039" s="4" t="s">
        <v>27</v>
      </c>
      <c r="D2039" s="4">
        <v>10.4</v>
      </c>
      <c r="E2039" s="4">
        <v>117</v>
      </c>
      <c r="F2039" s="5">
        <v>0.72916666666666663</v>
      </c>
      <c r="G2039" s="6">
        <v>200</v>
      </c>
      <c r="H2039" s="7">
        <v>37000</v>
      </c>
      <c r="I2039" s="7">
        <f>FlightsPivot[[#This Row],[Total Fare]]*10%</f>
        <v>3700</v>
      </c>
      <c r="J2039" s="7">
        <f>FlightsPivot[[#This Row],[Total Fare]]+FlightsPivot[[#This Row],[10% tax ]]</f>
        <v>40700</v>
      </c>
      <c r="K2039" s="4">
        <v>3</v>
      </c>
      <c r="L2039" s="4">
        <v>2015</v>
      </c>
      <c r="M2039" t="str">
        <f>INDEX(RoutesPivot[DepAirport],MATCH($C2039,RoutesPivot[[RouteID]:[RouteID]],0))</f>
        <v>ORD</v>
      </c>
      <c r="N2039" t="str">
        <f>INDEX(RoutesPivot[AirportID],MATCH($C2039,RoutesPivot[[RouteID]:[RouteID]],0))</f>
        <v>ATL</v>
      </c>
      <c r="O2039">
        <f>INDEX(RoutesPivot[Distance],MATCH($C2039,RoutesPivot[[RouteID]:[RouteID]],0))</f>
        <v>510</v>
      </c>
      <c r="P2039">
        <f>INDEX(RoutesPivot[ListPrice],MATCH($C2039,RoutesPivot[[RouteID]:[RouteID]],0))</f>
        <v>200</v>
      </c>
      <c r="Q2039" t="str">
        <f>INDEX(AirportPivot[AirportName],MATCH($N2039,AirportPivot[[AirportID]:[AirportID]],0))</f>
        <v>Hartsfield-Jackson Atlanta International</v>
      </c>
      <c r="R2039">
        <f>INDEX(AirportPivot[Gates (number of available)],MATCH($N2039,AirportPivot[[AirportID]:[AirportID]],0))</f>
        <v>100</v>
      </c>
    </row>
    <row r="2040" spans="1:18" x14ac:dyDescent="0.25">
      <c r="A2040" s="3" t="s">
        <v>2072</v>
      </c>
      <c r="B2040" s="12">
        <v>42160</v>
      </c>
      <c r="C2040" s="4" t="s">
        <v>53</v>
      </c>
      <c r="D2040" s="4">
        <v>0.9</v>
      </c>
      <c r="E2040" s="4">
        <v>129</v>
      </c>
      <c r="F2040" s="5">
        <v>0.29166666666666669</v>
      </c>
      <c r="G2040" s="6">
        <v>330</v>
      </c>
      <c r="H2040" s="7">
        <v>61050</v>
      </c>
      <c r="I2040" s="7">
        <f>FlightsPivot[[#This Row],[Total Fare]]*10%</f>
        <v>6105</v>
      </c>
      <c r="J2040" s="7">
        <f>FlightsPivot[[#This Row],[Total Fare]]+FlightsPivot[[#This Row],[10% tax ]]</f>
        <v>67155</v>
      </c>
      <c r="K2040" s="4">
        <v>6</v>
      </c>
      <c r="L2040" s="4">
        <v>2015</v>
      </c>
      <c r="M2040" t="str">
        <f>INDEX(RoutesPivot[DepAirport],MATCH($C2040,RoutesPivot[[RouteID]:[RouteID]],0))</f>
        <v>ORD</v>
      </c>
      <c r="N2040" t="str">
        <f>INDEX(RoutesPivot[AirportID],MATCH($C2040,RoutesPivot[[RouteID]:[RouteID]],0))</f>
        <v>FLL</v>
      </c>
      <c r="O2040">
        <f>INDEX(RoutesPivot[Distance],MATCH($C2040,RoutesPivot[[RouteID]:[RouteID]],0))</f>
        <v>940</v>
      </c>
      <c r="P2040">
        <f>INDEX(RoutesPivot[ListPrice],MATCH($C2040,RoutesPivot[[RouteID]:[RouteID]],0))</f>
        <v>300</v>
      </c>
      <c r="Q2040" t="str">
        <f>INDEX(AirportPivot[AirportName],MATCH($N2040,AirportPivot[[AirportID]:[AirportID]],0))</f>
        <v>Fort Lauderdale/Hollywood International</v>
      </c>
      <c r="R2040">
        <f>INDEX(AirportPivot[Gates (number of available)],MATCH($N2040,AirportPivot[[AirportID]:[AirportID]],0))</f>
        <v>55</v>
      </c>
    </row>
    <row r="2041" spans="1:18" x14ac:dyDescent="0.25">
      <c r="A2041" s="3" t="s">
        <v>2073</v>
      </c>
      <c r="B2041" s="12">
        <v>41780</v>
      </c>
      <c r="C2041" s="4" t="s">
        <v>15</v>
      </c>
      <c r="D2041" s="4">
        <v>2.8</v>
      </c>
      <c r="E2041" s="4">
        <v>54</v>
      </c>
      <c r="F2041" s="5">
        <v>0.33333333333333331</v>
      </c>
      <c r="G2041" s="6">
        <v>225</v>
      </c>
      <c r="H2041" s="7">
        <v>37125</v>
      </c>
      <c r="I2041" s="7">
        <f>FlightsPivot[[#This Row],[Total Fare]]*10%</f>
        <v>3712.5</v>
      </c>
      <c r="J2041" s="7">
        <f>FlightsPivot[[#This Row],[Total Fare]]+FlightsPivot[[#This Row],[10% tax ]]</f>
        <v>40837.5</v>
      </c>
      <c r="K2041" s="4">
        <v>5</v>
      </c>
      <c r="L2041" s="4">
        <v>2014</v>
      </c>
      <c r="M2041" t="str">
        <f>INDEX(RoutesPivot[DepAirport],MATCH($C2041,RoutesPivot[[RouteID]:[RouteID]],0))</f>
        <v>ORD</v>
      </c>
      <c r="N2041" t="str">
        <f>INDEX(RoutesPivot[AirportID],MATCH($C2041,RoutesPivot[[RouteID]:[RouteID]],0))</f>
        <v>EWR</v>
      </c>
      <c r="O2041">
        <f>INDEX(RoutesPivot[Distance],MATCH($C2041,RoutesPivot[[RouteID]:[RouteID]],0))</f>
        <v>600</v>
      </c>
      <c r="P2041">
        <f>INDEX(RoutesPivot[ListPrice],MATCH($C2041,RoutesPivot[[RouteID]:[RouteID]],0))</f>
        <v>225</v>
      </c>
      <c r="Q2041" t="str">
        <f>INDEX(AirportPivot[AirportName],MATCH($N2041,AirportPivot[[AirportID]:[AirportID]],0))</f>
        <v>Newark Liberty International</v>
      </c>
      <c r="R2041">
        <f>INDEX(AirportPivot[Gates (number of available)],MATCH($N2041,AirportPivot[[AirportID]:[AirportID]],0))</f>
        <v>82</v>
      </c>
    </row>
    <row r="2042" spans="1:18" x14ac:dyDescent="0.25">
      <c r="A2042" s="3" t="s">
        <v>2074</v>
      </c>
      <c r="B2042" s="12">
        <v>42346</v>
      </c>
      <c r="C2042" s="4" t="s">
        <v>17</v>
      </c>
      <c r="D2042" s="4">
        <v>2.9</v>
      </c>
      <c r="E2042" s="4">
        <v>128</v>
      </c>
      <c r="F2042" s="5">
        <v>0.3125</v>
      </c>
      <c r="G2042" s="6">
        <v>350</v>
      </c>
      <c r="H2042" s="7">
        <v>64750</v>
      </c>
      <c r="I2042" s="7">
        <f>FlightsPivot[[#This Row],[Total Fare]]*10%</f>
        <v>6475</v>
      </c>
      <c r="J2042" s="7">
        <f>FlightsPivot[[#This Row],[Total Fare]]+FlightsPivot[[#This Row],[10% tax ]]</f>
        <v>71225</v>
      </c>
      <c r="K2042" s="4">
        <v>12</v>
      </c>
      <c r="L2042" s="4">
        <v>2015</v>
      </c>
      <c r="M2042" t="str">
        <f>INDEX(RoutesPivot[DepAirport],MATCH($C2042,RoutesPivot[[RouteID]:[RouteID]],0))</f>
        <v>ORD</v>
      </c>
      <c r="N2042" t="str">
        <f>INDEX(RoutesPivot[AirportID],MATCH($C2042,RoutesPivot[[RouteID]:[RouteID]],0))</f>
        <v>LAX</v>
      </c>
      <c r="O2042">
        <f>INDEX(RoutesPivot[Distance],MATCH($C2042,RoutesPivot[[RouteID]:[RouteID]],0))</f>
        <v>1518</v>
      </c>
      <c r="P2042">
        <f>INDEX(RoutesPivot[ListPrice],MATCH($C2042,RoutesPivot[[RouteID]:[RouteID]],0))</f>
        <v>350</v>
      </c>
      <c r="Q2042" t="str">
        <f>INDEX(AirportPivot[AirportName],MATCH($N2042,AirportPivot[[AirportID]:[AirportID]],0))</f>
        <v>Los Angeles International</v>
      </c>
      <c r="R2042">
        <f>INDEX(AirportPivot[Gates (number of available)],MATCH($N2042,AirportPivot[[AirportID]:[AirportID]],0))</f>
        <v>86</v>
      </c>
    </row>
    <row r="2043" spans="1:18" x14ac:dyDescent="0.25">
      <c r="A2043" s="3" t="s">
        <v>2075</v>
      </c>
      <c r="B2043" s="12">
        <v>41668</v>
      </c>
      <c r="C2043" s="4" t="s">
        <v>70</v>
      </c>
      <c r="D2043" s="4">
        <v>2</v>
      </c>
      <c r="E2043" s="4">
        <v>155</v>
      </c>
      <c r="F2043" s="5">
        <v>0.39583333333333331</v>
      </c>
      <c r="G2043" s="6">
        <v>275</v>
      </c>
      <c r="H2043" s="7">
        <v>45375</v>
      </c>
      <c r="I2043" s="7">
        <f>FlightsPivot[[#This Row],[Total Fare]]*10%</f>
        <v>4537.5</v>
      </c>
      <c r="J2043" s="7">
        <f>FlightsPivot[[#This Row],[Total Fare]]+FlightsPivot[[#This Row],[10% tax ]]</f>
        <v>49912.5</v>
      </c>
      <c r="K2043" s="4">
        <v>1</v>
      </c>
      <c r="L2043" s="4">
        <v>2014</v>
      </c>
      <c r="M2043" t="str">
        <f>INDEX(RoutesPivot[DepAirport],MATCH($C2043,RoutesPivot[[RouteID]:[RouteID]],0))</f>
        <v>ORD</v>
      </c>
      <c r="N2043" t="str">
        <f>INDEX(RoutesPivot[AirportID],MATCH($C2043,RoutesPivot[[RouteID]:[RouteID]],0))</f>
        <v>LAS</v>
      </c>
      <c r="O2043">
        <f>INDEX(RoutesPivot[Distance],MATCH($C2043,RoutesPivot[[RouteID]:[RouteID]],0))</f>
        <v>1100</v>
      </c>
      <c r="P2043">
        <f>INDEX(RoutesPivot[ListPrice],MATCH($C2043,RoutesPivot[[RouteID]:[RouteID]],0))</f>
        <v>275</v>
      </c>
      <c r="Q2043" t="str">
        <f>INDEX(AirportPivot[AirportName],MATCH($N2043,AirportPivot[[AirportID]:[AirportID]],0))</f>
        <v>McCarran International</v>
      </c>
      <c r="R2043">
        <f>INDEX(AirportPivot[Gates (number of available)],MATCH($N2043,AirportPivot[[AirportID]:[AirportID]],0))</f>
        <v>68</v>
      </c>
    </row>
    <row r="2044" spans="1:18" x14ac:dyDescent="0.25">
      <c r="A2044" s="3" t="s">
        <v>2076</v>
      </c>
      <c r="B2044" s="12">
        <v>42168</v>
      </c>
      <c r="C2044" s="4" t="s">
        <v>80</v>
      </c>
      <c r="D2044" s="4">
        <v>2.2999999999999998</v>
      </c>
      <c r="E2044" s="4">
        <v>32</v>
      </c>
      <c r="F2044" s="5">
        <v>0.66666666666666663</v>
      </c>
      <c r="G2044" s="6">
        <v>330</v>
      </c>
      <c r="H2044" s="7">
        <v>61050</v>
      </c>
      <c r="I2044" s="7">
        <f>FlightsPivot[[#This Row],[Total Fare]]*10%</f>
        <v>6105</v>
      </c>
      <c r="J2044" s="7">
        <f>FlightsPivot[[#This Row],[Total Fare]]+FlightsPivot[[#This Row],[10% tax ]]</f>
        <v>67155</v>
      </c>
      <c r="K2044" s="4">
        <v>6</v>
      </c>
      <c r="L2044" s="4">
        <v>2015</v>
      </c>
      <c r="M2044" t="str">
        <f>INDEX(RoutesPivot[DepAirport],MATCH($C2044,RoutesPivot[[RouteID]:[RouteID]],0))</f>
        <v>ORD</v>
      </c>
      <c r="N2044" t="str">
        <f>INDEX(RoutesPivot[AirportID],MATCH($C2044,RoutesPivot[[RouteID]:[RouteID]],0))</f>
        <v>MIA</v>
      </c>
      <c r="O2044">
        <f>INDEX(RoutesPivot[Distance],MATCH($C2044,RoutesPivot[[RouteID]:[RouteID]],0))</f>
        <v>1000</v>
      </c>
      <c r="P2044">
        <f>INDEX(RoutesPivot[ListPrice],MATCH($C2044,RoutesPivot[[RouteID]:[RouteID]],0))</f>
        <v>300</v>
      </c>
      <c r="Q2044" t="str">
        <f>INDEX(AirportPivot[AirportName],MATCH($N2044,AirportPivot[[AirportID]:[AirportID]],0))</f>
        <v>Miami International</v>
      </c>
      <c r="R2044">
        <f>INDEX(AirportPivot[Gates (number of available)],MATCH($N2044,AirportPivot[[AirportID]:[AirportID]],0))</f>
        <v>80</v>
      </c>
    </row>
    <row r="2045" spans="1:18" x14ac:dyDescent="0.25">
      <c r="A2045" s="3" t="s">
        <v>2077</v>
      </c>
      <c r="B2045" s="12">
        <v>42112</v>
      </c>
      <c r="C2045" s="4" t="s">
        <v>27</v>
      </c>
      <c r="D2045" s="4">
        <v>11.8</v>
      </c>
      <c r="E2045" s="4">
        <v>189</v>
      </c>
      <c r="F2045" s="5">
        <v>0.89583333333333337</v>
      </c>
      <c r="G2045" s="6">
        <v>200</v>
      </c>
      <c r="H2045" s="7">
        <v>33000</v>
      </c>
      <c r="I2045" s="7">
        <f>FlightsPivot[[#This Row],[Total Fare]]*10%</f>
        <v>3300</v>
      </c>
      <c r="J2045" s="7">
        <f>FlightsPivot[[#This Row],[Total Fare]]+FlightsPivot[[#This Row],[10% tax ]]</f>
        <v>36300</v>
      </c>
      <c r="K2045" s="4">
        <v>4</v>
      </c>
      <c r="L2045" s="4">
        <v>2015</v>
      </c>
      <c r="M2045" t="str">
        <f>INDEX(RoutesPivot[DepAirport],MATCH($C2045,RoutesPivot[[RouteID]:[RouteID]],0))</f>
        <v>ORD</v>
      </c>
      <c r="N2045" t="str">
        <f>INDEX(RoutesPivot[AirportID],MATCH($C2045,RoutesPivot[[RouteID]:[RouteID]],0))</f>
        <v>ATL</v>
      </c>
      <c r="O2045">
        <f>INDEX(RoutesPivot[Distance],MATCH($C2045,RoutesPivot[[RouteID]:[RouteID]],0))</f>
        <v>510</v>
      </c>
      <c r="P2045">
        <f>INDEX(RoutesPivot[ListPrice],MATCH($C2045,RoutesPivot[[RouteID]:[RouteID]],0))</f>
        <v>200</v>
      </c>
      <c r="Q2045" t="str">
        <f>INDEX(AirportPivot[AirportName],MATCH($N2045,AirportPivot[[AirportID]:[AirportID]],0))</f>
        <v>Hartsfield-Jackson Atlanta International</v>
      </c>
      <c r="R2045">
        <f>INDEX(AirportPivot[Gates (number of available)],MATCH($N2045,AirportPivot[[AirportID]:[AirportID]],0))</f>
        <v>100</v>
      </c>
    </row>
    <row r="2046" spans="1:18" x14ac:dyDescent="0.25">
      <c r="A2046" s="3" t="s">
        <v>2078</v>
      </c>
      <c r="B2046" s="12">
        <v>42158</v>
      </c>
      <c r="C2046" s="4" t="s">
        <v>70</v>
      </c>
      <c r="D2046" s="4">
        <v>2.6</v>
      </c>
      <c r="E2046" s="4">
        <v>42</v>
      </c>
      <c r="F2046" s="5">
        <v>0.83333333333333337</v>
      </c>
      <c r="G2046" s="6">
        <v>302.5</v>
      </c>
      <c r="H2046" s="7">
        <v>49912.5</v>
      </c>
      <c r="I2046" s="7">
        <f>FlightsPivot[[#This Row],[Total Fare]]*10%</f>
        <v>4991.25</v>
      </c>
      <c r="J2046" s="7">
        <f>FlightsPivot[[#This Row],[Total Fare]]+FlightsPivot[[#This Row],[10% tax ]]</f>
        <v>54903.75</v>
      </c>
      <c r="K2046" s="4">
        <v>6</v>
      </c>
      <c r="L2046" s="4">
        <v>2015</v>
      </c>
      <c r="M2046" t="str">
        <f>INDEX(RoutesPivot[DepAirport],MATCH($C2046,RoutesPivot[[RouteID]:[RouteID]],0))</f>
        <v>ORD</v>
      </c>
      <c r="N2046" t="str">
        <f>INDEX(RoutesPivot[AirportID],MATCH($C2046,RoutesPivot[[RouteID]:[RouteID]],0))</f>
        <v>LAS</v>
      </c>
      <c r="O2046">
        <f>INDEX(RoutesPivot[Distance],MATCH($C2046,RoutesPivot[[RouteID]:[RouteID]],0))</f>
        <v>1100</v>
      </c>
      <c r="P2046">
        <f>INDEX(RoutesPivot[ListPrice],MATCH($C2046,RoutesPivot[[RouteID]:[RouteID]],0))</f>
        <v>275</v>
      </c>
      <c r="Q2046" t="str">
        <f>INDEX(AirportPivot[AirportName],MATCH($N2046,AirportPivot[[AirportID]:[AirportID]],0))</f>
        <v>McCarran International</v>
      </c>
      <c r="R2046">
        <f>INDEX(AirportPivot[Gates (number of available)],MATCH($N2046,AirportPivot[[AirportID]:[AirportID]],0))</f>
        <v>68</v>
      </c>
    </row>
    <row r="2047" spans="1:18" x14ac:dyDescent="0.25">
      <c r="A2047" s="3" t="s">
        <v>2079</v>
      </c>
      <c r="B2047" s="12">
        <v>42034</v>
      </c>
      <c r="C2047" s="4" t="s">
        <v>23</v>
      </c>
      <c r="D2047" s="4">
        <v>1.7</v>
      </c>
      <c r="E2047" s="4">
        <v>72</v>
      </c>
      <c r="F2047" s="5">
        <v>0.79166666666666663</v>
      </c>
      <c r="G2047" s="6">
        <v>300</v>
      </c>
      <c r="H2047" s="7">
        <v>54300</v>
      </c>
      <c r="I2047" s="7">
        <f>FlightsPivot[[#This Row],[Total Fare]]*10%</f>
        <v>5430</v>
      </c>
      <c r="J2047" s="7">
        <f>FlightsPivot[[#This Row],[Total Fare]]+FlightsPivot[[#This Row],[10% tax ]]</f>
        <v>59730</v>
      </c>
      <c r="K2047" s="4">
        <v>1</v>
      </c>
      <c r="L2047" s="4">
        <v>2015</v>
      </c>
      <c r="M2047" t="str">
        <f>INDEX(RoutesPivot[DepAirport],MATCH($C2047,RoutesPivot[[RouteID]:[RouteID]],0))</f>
        <v>ORD</v>
      </c>
      <c r="N2047" t="str">
        <f>INDEX(RoutesPivot[AirportID],MATCH($C2047,RoutesPivot[[RouteID]:[RouteID]],0))</f>
        <v>DEN</v>
      </c>
      <c r="O2047">
        <f>INDEX(RoutesPivot[Distance],MATCH($C2047,RoutesPivot[[RouteID]:[RouteID]],0))</f>
        <v>800</v>
      </c>
      <c r="P2047">
        <f>INDEX(RoutesPivot[ListPrice],MATCH($C2047,RoutesPivot[[RouteID]:[RouteID]],0))</f>
        <v>300</v>
      </c>
      <c r="Q2047" t="str">
        <f>INDEX(AirportPivot[AirportName],MATCH($N2047,AirportPivot[[AirportID]:[AirportID]],0))</f>
        <v>Denver International</v>
      </c>
      <c r="R2047">
        <f>INDEX(AirportPivot[Gates (number of available)],MATCH($N2047,AirportPivot[[AirportID]:[AirportID]],0))</f>
        <v>75</v>
      </c>
    </row>
    <row r="2048" spans="1:18" x14ac:dyDescent="0.25">
      <c r="A2048" s="3" t="s">
        <v>2080</v>
      </c>
      <c r="B2048" s="12">
        <v>42188</v>
      </c>
      <c r="C2048" s="4" t="s">
        <v>25</v>
      </c>
      <c r="D2048" s="4">
        <v>2.8</v>
      </c>
      <c r="E2048" s="4">
        <v>122</v>
      </c>
      <c r="F2048" s="5">
        <v>0.85416666666666663</v>
      </c>
      <c r="G2048" s="6">
        <v>220</v>
      </c>
      <c r="H2048" s="7">
        <v>40700</v>
      </c>
      <c r="I2048" s="7">
        <f>FlightsPivot[[#This Row],[Total Fare]]*10%</f>
        <v>4070</v>
      </c>
      <c r="J2048" s="7">
        <f>FlightsPivot[[#This Row],[Total Fare]]+FlightsPivot[[#This Row],[10% tax ]]</f>
        <v>44770</v>
      </c>
      <c r="K2048" s="4">
        <v>7</v>
      </c>
      <c r="L2048" s="4">
        <v>2015</v>
      </c>
      <c r="M2048" t="str">
        <f>INDEX(RoutesPivot[DepAirport],MATCH($C2048,RoutesPivot[[RouteID]:[RouteID]],0))</f>
        <v>ORD</v>
      </c>
      <c r="N2048" t="str">
        <f>INDEX(RoutesPivot[AirportID],MATCH($C2048,RoutesPivot[[RouteID]:[RouteID]],0))</f>
        <v>DFW</v>
      </c>
      <c r="O2048">
        <f>INDEX(RoutesPivot[Distance],MATCH($C2048,RoutesPivot[[RouteID]:[RouteID]],0))</f>
        <v>700</v>
      </c>
      <c r="P2048">
        <f>INDEX(RoutesPivot[ListPrice],MATCH($C2048,RoutesPivot[[RouteID]:[RouteID]],0))</f>
        <v>200</v>
      </c>
      <c r="Q2048" t="str">
        <f>INDEX(AirportPivot[AirportName],MATCH($N2048,AirportPivot[[AirportID]:[AirportID]],0))</f>
        <v>Dallas/Fort Worth International</v>
      </c>
      <c r="R2048">
        <f>INDEX(AirportPivot[Gates (number of available)],MATCH($N2048,AirportPivot[[AirportID]:[AirportID]],0))</f>
        <v>130</v>
      </c>
    </row>
    <row r="2049" spans="1:18" x14ac:dyDescent="0.25">
      <c r="A2049" s="3" t="s">
        <v>2081</v>
      </c>
      <c r="B2049" s="12">
        <v>41833</v>
      </c>
      <c r="C2049" s="4" t="s">
        <v>11</v>
      </c>
      <c r="D2049" s="4">
        <v>3.2</v>
      </c>
      <c r="E2049" s="4">
        <v>12</v>
      </c>
      <c r="F2049" s="5">
        <v>0.35416666666666669</v>
      </c>
      <c r="G2049" s="6">
        <v>330</v>
      </c>
      <c r="H2049" s="7">
        <v>61050</v>
      </c>
      <c r="I2049" s="7">
        <f>FlightsPivot[[#This Row],[Total Fare]]*10%</f>
        <v>6105</v>
      </c>
      <c r="J2049" s="7">
        <f>FlightsPivot[[#This Row],[Total Fare]]+FlightsPivot[[#This Row],[10% tax ]]</f>
        <v>67155</v>
      </c>
      <c r="K2049" s="4">
        <v>7</v>
      </c>
      <c r="L2049" s="4">
        <v>2014</v>
      </c>
      <c r="M2049" t="str">
        <f>INDEX(RoutesPivot[DepAirport],MATCH($C2049,RoutesPivot[[RouteID]:[RouteID]],0))</f>
        <v>ORD</v>
      </c>
      <c r="N2049" t="str">
        <f>INDEX(RoutesPivot[AirportID],MATCH($C2049,RoutesPivot[[RouteID]:[RouteID]],0))</f>
        <v>BOS</v>
      </c>
      <c r="O2049">
        <f>INDEX(RoutesPivot[Distance],MATCH($C2049,RoutesPivot[[RouteID]:[RouteID]],0))</f>
        <v>730</v>
      </c>
      <c r="P2049">
        <f>INDEX(RoutesPivot[ListPrice],MATCH($C2049,RoutesPivot[[RouteID]:[RouteID]],0))</f>
        <v>300</v>
      </c>
      <c r="Q2049" t="str">
        <f>INDEX(AirportPivot[AirportName],MATCH($N2049,AirportPivot[[AirportID]:[AirportID]],0))</f>
        <v>General Edward Lawrence Logan International</v>
      </c>
      <c r="R2049">
        <f>INDEX(AirportPivot[Gates (number of available)],MATCH($N2049,AirportPivot[[AirportID]:[AirportID]],0))</f>
        <v>63</v>
      </c>
    </row>
    <row r="2050" spans="1:18" x14ac:dyDescent="0.25">
      <c r="A2050" s="3" t="s">
        <v>2082</v>
      </c>
      <c r="B2050" s="12">
        <v>41780</v>
      </c>
      <c r="C2050" s="4" t="s">
        <v>21</v>
      </c>
      <c r="D2050" s="4">
        <v>2.1</v>
      </c>
      <c r="E2050" s="4">
        <v>44</v>
      </c>
      <c r="F2050" s="5">
        <v>0.75</v>
      </c>
      <c r="G2050" s="6">
        <v>125</v>
      </c>
      <c r="H2050" s="7">
        <v>20625</v>
      </c>
      <c r="I2050" s="7">
        <f>FlightsPivot[[#This Row],[Total Fare]]*10%</f>
        <v>2062.5</v>
      </c>
      <c r="J2050" s="7">
        <f>FlightsPivot[[#This Row],[Total Fare]]+FlightsPivot[[#This Row],[10% tax ]]</f>
        <v>22687.5</v>
      </c>
      <c r="K2050" s="4">
        <v>5</v>
      </c>
      <c r="L2050" s="4">
        <v>2014</v>
      </c>
      <c r="M2050" t="str">
        <f>INDEX(RoutesPivot[DepAirport],MATCH($C2050,RoutesPivot[[RouteID]:[RouteID]],0))</f>
        <v>ORD</v>
      </c>
      <c r="N2050" t="str">
        <f>INDEX(RoutesPivot[AirportID],MATCH($C2050,RoutesPivot[[RouteID]:[RouteID]],0))</f>
        <v>CLT</v>
      </c>
      <c r="O2050">
        <f>INDEX(RoutesPivot[Distance],MATCH($C2050,RoutesPivot[[RouteID]:[RouteID]],0))</f>
        <v>700</v>
      </c>
      <c r="P2050">
        <f>INDEX(RoutesPivot[ListPrice],MATCH($C2050,RoutesPivot[[RouteID]:[RouteID]],0))</f>
        <v>125</v>
      </c>
      <c r="Q2050" t="str">
        <f>INDEX(AirportPivot[AirportName],MATCH($N2050,AirportPivot[[AirportID]:[AirportID]],0))</f>
        <v>Charlotte/Douglas International</v>
      </c>
      <c r="R2050">
        <f>INDEX(AirportPivot[Gates (number of available)],MATCH($N2050,AirportPivot[[AirportID]:[AirportID]],0))</f>
        <v>65</v>
      </c>
    </row>
    <row r="2051" spans="1:18" x14ac:dyDescent="0.25">
      <c r="A2051" s="3" t="s">
        <v>2083</v>
      </c>
      <c r="B2051" s="12">
        <v>42018</v>
      </c>
      <c r="C2051" s="4" t="s">
        <v>13</v>
      </c>
      <c r="D2051" s="4">
        <v>2</v>
      </c>
      <c r="E2051" s="4">
        <v>70</v>
      </c>
      <c r="F2051" s="5">
        <v>0.83333333333333337</v>
      </c>
      <c r="G2051" s="6">
        <v>250</v>
      </c>
      <c r="H2051" s="7">
        <v>45250</v>
      </c>
      <c r="I2051" s="7">
        <f>FlightsPivot[[#This Row],[Total Fare]]*10%</f>
        <v>4525</v>
      </c>
      <c r="J2051" s="7">
        <f>FlightsPivot[[#This Row],[Total Fare]]+FlightsPivot[[#This Row],[10% tax ]]</f>
        <v>49775</v>
      </c>
      <c r="K2051" s="4">
        <v>1</v>
      </c>
      <c r="L2051" s="4">
        <v>2015</v>
      </c>
      <c r="M2051" t="str">
        <f>INDEX(RoutesPivot[DepAirport],MATCH($C2051,RoutesPivot[[RouteID]:[RouteID]],0))</f>
        <v>ORD</v>
      </c>
      <c r="N2051" t="str">
        <f>INDEX(RoutesPivot[AirportID],MATCH($C2051,RoutesPivot[[RouteID]:[RouteID]],0))</f>
        <v>JFK</v>
      </c>
      <c r="O2051">
        <f>INDEX(RoutesPivot[Distance],MATCH($C2051,RoutesPivot[[RouteID]:[RouteID]],0))</f>
        <v>619</v>
      </c>
      <c r="P2051">
        <f>INDEX(RoutesPivot[ListPrice],MATCH($C2051,RoutesPivot[[RouteID]:[RouteID]],0))</f>
        <v>250</v>
      </c>
      <c r="Q2051" t="str">
        <f>INDEX(AirportPivot[AirportName],MATCH($N2051,AirportPivot[[AirportID]:[AirportID]],0))</f>
        <v>John F Kennedy International</v>
      </c>
      <c r="R2051">
        <f>INDEX(AirportPivot[Gates (number of available)],MATCH($N2051,AirportPivot[[AirportID]:[AirportID]],0))</f>
        <v>120</v>
      </c>
    </row>
    <row r="2052" spans="1:18" x14ac:dyDescent="0.25">
      <c r="A2052" s="3" t="s">
        <v>2084</v>
      </c>
      <c r="B2052" s="12">
        <v>41981</v>
      </c>
      <c r="C2052" s="4" t="s">
        <v>30</v>
      </c>
      <c r="D2052" s="4">
        <v>1.8</v>
      </c>
      <c r="E2052" s="4">
        <v>62</v>
      </c>
      <c r="F2052" s="5">
        <v>0.33333333333333331</v>
      </c>
      <c r="G2052" s="6">
        <v>250</v>
      </c>
      <c r="H2052" s="7">
        <v>41250</v>
      </c>
      <c r="I2052" s="7">
        <f>FlightsPivot[[#This Row],[Total Fare]]*10%</f>
        <v>4125</v>
      </c>
      <c r="J2052" s="7">
        <f>FlightsPivot[[#This Row],[Total Fare]]+FlightsPivot[[#This Row],[10% tax ]]</f>
        <v>45375</v>
      </c>
      <c r="K2052" s="4">
        <v>12</v>
      </c>
      <c r="L2052" s="4">
        <v>2014</v>
      </c>
      <c r="M2052" t="str">
        <f>INDEX(RoutesPivot[DepAirport],MATCH($C2052,RoutesPivot[[RouteID]:[RouteID]],0))</f>
        <v>ORD</v>
      </c>
      <c r="N2052" t="str">
        <f>INDEX(RoutesPivot[AirportID],MATCH($C2052,RoutesPivot[[RouteID]:[RouteID]],0))</f>
        <v>MCO</v>
      </c>
      <c r="O2052">
        <f>INDEX(RoutesPivot[Distance],MATCH($C2052,RoutesPivot[[RouteID]:[RouteID]],0))</f>
        <v>850</v>
      </c>
      <c r="P2052">
        <f>INDEX(RoutesPivot[ListPrice],MATCH($C2052,RoutesPivot[[RouteID]:[RouteID]],0))</f>
        <v>250</v>
      </c>
      <c r="Q2052" t="str">
        <f>INDEX(AirportPivot[AirportName],MATCH($N2052,AirportPivot[[AirportID]:[AirportID]],0))</f>
        <v>Orlando International</v>
      </c>
      <c r="R2052">
        <f>INDEX(AirportPivot[Gates (number of available)],MATCH($N2052,AirportPivot[[AirportID]:[AirportID]],0))</f>
        <v>67</v>
      </c>
    </row>
    <row r="2053" spans="1:18" x14ac:dyDescent="0.25">
      <c r="A2053" s="3" t="s">
        <v>2085</v>
      </c>
      <c r="B2053" s="12">
        <v>42094</v>
      </c>
      <c r="C2053" s="4" t="s">
        <v>25</v>
      </c>
      <c r="D2053" s="4">
        <v>2</v>
      </c>
      <c r="E2053" s="4">
        <v>125</v>
      </c>
      <c r="F2053" s="5">
        <v>0.75</v>
      </c>
      <c r="G2053" s="6">
        <v>200</v>
      </c>
      <c r="H2053" s="7">
        <v>37000</v>
      </c>
      <c r="I2053" s="7">
        <f>FlightsPivot[[#This Row],[Total Fare]]*10%</f>
        <v>3700</v>
      </c>
      <c r="J2053" s="7">
        <f>FlightsPivot[[#This Row],[Total Fare]]+FlightsPivot[[#This Row],[10% tax ]]</f>
        <v>40700</v>
      </c>
      <c r="K2053" s="4">
        <v>3</v>
      </c>
      <c r="L2053" s="4">
        <v>2015</v>
      </c>
      <c r="M2053" t="str">
        <f>INDEX(RoutesPivot[DepAirport],MATCH($C2053,RoutesPivot[[RouteID]:[RouteID]],0))</f>
        <v>ORD</v>
      </c>
      <c r="N2053" t="str">
        <f>INDEX(RoutesPivot[AirportID],MATCH($C2053,RoutesPivot[[RouteID]:[RouteID]],0))</f>
        <v>DFW</v>
      </c>
      <c r="O2053">
        <f>INDEX(RoutesPivot[Distance],MATCH($C2053,RoutesPivot[[RouteID]:[RouteID]],0))</f>
        <v>700</v>
      </c>
      <c r="P2053">
        <f>INDEX(RoutesPivot[ListPrice],MATCH($C2053,RoutesPivot[[RouteID]:[RouteID]],0))</f>
        <v>200</v>
      </c>
      <c r="Q2053" t="str">
        <f>INDEX(AirportPivot[AirportName],MATCH($N2053,AirportPivot[[AirportID]:[AirportID]],0))</f>
        <v>Dallas/Fort Worth International</v>
      </c>
      <c r="R2053">
        <f>INDEX(AirportPivot[Gates (number of available)],MATCH($N2053,AirportPivot[[AirportID]:[AirportID]],0))</f>
        <v>130</v>
      </c>
    </row>
    <row r="2054" spans="1:18" x14ac:dyDescent="0.25">
      <c r="A2054" s="3" t="s">
        <v>2086</v>
      </c>
      <c r="B2054" s="12">
        <v>41858</v>
      </c>
      <c r="C2054" s="4" t="s">
        <v>83</v>
      </c>
      <c r="D2054" s="4">
        <v>0.4</v>
      </c>
      <c r="E2054" s="4">
        <v>132</v>
      </c>
      <c r="F2054" s="5">
        <v>0.58333333333333337</v>
      </c>
      <c r="G2054" s="6">
        <v>264</v>
      </c>
      <c r="H2054" s="7">
        <v>48840</v>
      </c>
      <c r="I2054" s="7">
        <f>FlightsPivot[[#This Row],[Total Fare]]*10%</f>
        <v>4884</v>
      </c>
      <c r="J2054" s="7">
        <f>FlightsPivot[[#This Row],[Total Fare]]+FlightsPivot[[#This Row],[10% tax ]]</f>
        <v>53724</v>
      </c>
      <c r="K2054" s="4">
        <v>8</v>
      </c>
      <c r="L2054" s="4">
        <v>2014</v>
      </c>
      <c r="M2054" t="str">
        <f>INDEX(RoutesPivot[DepAirport],MATCH($C2054,RoutesPivot[[RouteID]:[RouteID]],0))</f>
        <v>ORD</v>
      </c>
      <c r="N2054" t="str">
        <f>INDEX(RoutesPivot[AirportID],MATCH($C2054,RoutesPivot[[RouteID]:[RouteID]],0))</f>
        <v>BWI</v>
      </c>
      <c r="O2054">
        <f>INDEX(RoutesPivot[Distance],MATCH($C2054,RoutesPivot[[RouteID]:[RouteID]],0))</f>
        <v>520</v>
      </c>
      <c r="P2054">
        <f>INDEX(RoutesPivot[ListPrice],MATCH($C2054,RoutesPivot[[RouteID]:[RouteID]],0))</f>
        <v>240</v>
      </c>
      <c r="Q2054" t="str">
        <f>INDEX(AirportPivot[AirportName],MATCH($N2054,AirportPivot[[AirportID]:[AirportID]],0))</f>
        <v>Baltimore/Washington International Thurgood Marshall</v>
      </c>
      <c r="R2054">
        <f>INDEX(AirportPivot[Gates (number of available)],MATCH($N2054,AirportPivot[[AirportID]:[AirportID]],0))</f>
        <v>58</v>
      </c>
    </row>
    <row r="2055" spans="1:18" x14ac:dyDescent="0.25">
      <c r="A2055" s="3" t="s">
        <v>2087</v>
      </c>
      <c r="B2055" s="12">
        <v>42250</v>
      </c>
      <c r="C2055" s="4" t="s">
        <v>50</v>
      </c>
      <c r="D2055" s="4">
        <v>2.1</v>
      </c>
      <c r="E2055" s="4">
        <v>5</v>
      </c>
      <c r="F2055" s="5">
        <v>0.29166666666666669</v>
      </c>
      <c r="G2055" s="6">
        <v>275</v>
      </c>
      <c r="H2055" s="7">
        <v>50875</v>
      </c>
      <c r="I2055" s="7">
        <f>FlightsPivot[[#This Row],[Total Fare]]*10%</f>
        <v>5087.5</v>
      </c>
      <c r="J2055" s="7">
        <f>FlightsPivot[[#This Row],[Total Fare]]+FlightsPivot[[#This Row],[10% tax ]]</f>
        <v>55962.5</v>
      </c>
      <c r="K2055" s="4">
        <v>9</v>
      </c>
      <c r="L2055" s="4">
        <v>2015</v>
      </c>
      <c r="M2055" t="str">
        <f>INDEX(RoutesPivot[DepAirport],MATCH($C2055,RoutesPivot[[RouteID]:[RouteID]],0))</f>
        <v>ORD</v>
      </c>
      <c r="N2055" t="str">
        <f>INDEX(RoutesPivot[AirportID],MATCH($C2055,RoutesPivot[[RouteID]:[RouteID]],0))</f>
        <v>LGA</v>
      </c>
      <c r="O2055">
        <f>INDEX(RoutesPivot[Distance],MATCH($C2055,RoutesPivot[[RouteID]:[RouteID]],0))</f>
        <v>610</v>
      </c>
      <c r="P2055">
        <f>INDEX(RoutesPivot[ListPrice],MATCH($C2055,RoutesPivot[[RouteID]:[RouteID]],0))</f>
        <v>275</v>
      </c>
      <c r="Q2055" t="str">
        <f>INDEX(AirportPivot[AirportName],MATCH($N2055,AirportPivot[[AirportID]:[AirportID]],0))</f>
        <v>Laguardia</v>
      </c>
      <c r="R2055">
        <f>INDEX(AirportPivot[Gates (number of available)],MATCH($N2055,AirportPivot[[AirportID]:[AirportID]],0))</f>
        <v>66</v>
      </c>
    </row>
    <row r="2056" spans="1:18" x14ac:dyDescent="0.25">
      <c r="A2056" s="3" t="s">
        <v>2088</v>
      </c>
      <c r="B2056" s="12">
        <v>41829</v>
      </c>
      <c r="C2056" s="4" t="s">
        <v>19</v>
      </c>
      <c r="D2056" s="4">
        <v>1.2</v>
      </c>
      <c r="E2056" s="4">
        <v>191</v>
      </c>
      <c r="F2056" s="5">
        <v>0.83333333333333337</v>
      </c>
      <c r="G2056" s="6">
        <v>220</v>
      </c>
      <c r="H2056" s="7">
        <v>36300</v>
      </c>
      <c r="I2056" s="7">
        <f>FlightsPivot[[#This Row],[Total Fare]]*10%</f>
        <v>3630</v>
      </c>
      <c r="J2056" s="7">
        <f>FlightsPivot[[#This Row],[Total Fare]]+FlightsPivot[[#This Row],[10% tax ]]</f>
        <v>39930</v>
      </c>
      <c r="K2056" s="4">
        <v>7</v>
      </c>
      <c r="L2056" s="4">
        <v>2014</v>
      </c>
      <c r="M2056" t="str">
        <f>INDEX(RoutesPivot[DepAirport],MATCH($C2056,RoutesPivot[[RouteID]:[RouteID]],0))</f>
        <v>ORD</v>
      </c>
      <c r="N2056" t="str">
        <f>INDEX(RoutesPivot[AirportID],MATCH($C2056,RoutesPivot[[RouteID]:[RouteID]],0))</f>
        <v>IAH</v>
      </c>
      <c r="O2056">
        <f>INDEX(RoutesPivot[Distance],MATCH($C2056,RoutesPivot[[RouteID]:[RouteID]],0))</f>
        <v>800</v>
      </c>
      <c r="P2056">
        <f>INDEX(RoutesPivot[ListPrice],MATCH($C2056,RoutesPivot[[RouteID]:[RouteID]],0))</f>
        <v>200</v>
      </c>
      <c r="Q2056" t="str">
        <f>INDEX(AirportPivot[AirportName],MATCH($N2056,AirportPivot[[AirportID]:[AirportID]],0))</f>
        <v>George Bush Intercontinental/Houston</v>
      </c>
      <c r="R2056">
        <f>INDEX(AirportPivot[Gates (number of available)],MATCH($N2056,AirportPivot[[AirportID]:[AirportID]],0))</f>
        <v>80</v>
      </c>
    </row>
    <row r="2057" spans="1:18" x14ac:dyDescent="0.25">
      <c r="A2057" s="3" t="s">
        <v>2089</v>
      </c>
      <c r="B2057" s="12">
        <v>42142</v>
      </c>
      <c r="C2057" s="4" t="s">
        <v>27</v>
      </c>
      <c r="D2057" s="4">
        <v>9</v>
      </c>
      <c r="E2057" s="4">
        <v>58</v>
      </c>
      <c r="F2057" s="5">
        <v>0.64583333333333337</v>
      </c>
      <c r="G2057" s="6">
        <v>200</v>
      </c>
      <c r="H2057" s="7">
        <v>33000</v>
      </c>
      <c r="I2057" s="7">
        <f>FlightsPivot[[#This Row],[Total Fare]]*10%</f>
        <v>3300</v>
      </c>
      <c r="J2057" s="7">
        <f>FlightsPivot[[#This Row],[Total Fare]]+FlightsPivot[[#This Row],[10% tax ]]</f>
        <v>36300</v>
      </c>
      <c r="K2057" s="4">
        <v>5</v>
      </c>
      <c r="L2057" s="4">
        <v>2015</v>
      </c>
      <c r="M2057" t="str">
        <f>INDEX(RoutesPivot[DepAirport],MATCH($C2057,RoutesPivot[[RouteID]:[RouteID]],0))</f>
        <v>ORD</v>
      </c>
      <c r="N2057" t="str">
        <f>INDEX(RoutesPivot[AirportID],MATCH($C2057,RoutesPivot[[RouteID]:[RouteID]],0))</f>
        <v>ATL</v>
      </c>
      <c r="O2057">
        <f>INDEX(RoutesPivot[Distance],MATCH($C2057,RoutesPivot[[RouteID]:[RouteID]],0))</f>
        <v>510</v>
      </c>
      <c r="P2057">
        <f>INDEX(RoutesPivot[ListPrice],MATCH($C2057,RoutesPivot[[RouteID]:[RouteID]],0))</f>
        <v>200</v>
      </c>
      <c r="Q2057" t="str">
        <f>INDEX(AirportPivot[AirportName],MATCH($N2057,AirportPivot[[AirportID]:[AirportID]],0))</f>
        <v>Hartsfield-Jackson Atlanta International</v>
      </c>
      <c r="R2057">
        <f>INDEX(AirportPivot[Gates (number of available)],MATCH($N2057,AirportPivot[[AirportID]:[AirportID]],0))</f>
        <v>100</v>
      </c>
    </row>
    <row r="2058" spans="1:18" x14ac:dyDescent="0.25">
      <c r="A2058" s="3" t="s">
        <v>2090</v>
      </c>
      <c r="B2058" s="12">
        <v>41643</v>
      </c>
      <c r="C2058" s="4" t="s">
        <v>86</v>
      </c>
      <c r="D2058" s="4">
        <v>1.8</v>
      </c>
      <c r="E2058" s="4">
        <v>68</v>
      </c>
      <c r="F2058" s="5">
        <v>0.5</v>
      </c>
      <c r="G2058" s="6">
        <v>115</v>
      </c>
      <c r="H2058" s="7">
        <v>20815</v>
      </c>
      <c r="I2058" s="7">
        <f>FlightsPivot[[#This Row],[Total Fare]]*10%</f>
        <v>2081.5</v>
      </c>
      <c r="J2058" s="7">
        <f>FlightsPivot[[#This Row],[Total Fare]]+FlightsPivot[[#This Row],[10% tax ]]</f>
        <v>22896.5</v>
      </c>
      <c r="K2058" s="4">
        <v>1</v>
      </c>
      <c r="L2058" s="4">
        <v>2014</v>
      </c>
      <c r="M2058" t="str">
        <f>INDEX(RoutesPivot[DepAirport],MATCH($C2058,RoutesPivot[[RouteID]:[RouteID]],0))</f>
        <v>ORD</v>
      </c>
      <c r="N2058" t="str">
        <f>INDEX(RoutesPivot[AirportID],MATCH($C2058,RoutesPivot[[RouteID]:[RouteID]],0))</f>
        <v>DTW</v>
      </c>
      <c r="O2058">
        <f>INDEX(RoutesPivot[Distance],MATCH($C2058,RoutesPivot[[RouteID]:[RouteID]],0))</f>
        <v>200</v>
      </c>
      <c r="P2058">
        <f>INDEX(RoutesPivot[ListPrice],MATCH($C2058,RoutesPivot[[RouteID]:[RouteID]],0))</f>
        <v>115</v>
      </c>
      <c r="Q2058" t="str">
        <f>INDEX(AirportPivot[AirportName],MATCH($N2058,AirportPivot[[AirportID]:[AirportID]],0))</f>
        <v>Detroit Metropolitan Wayne County</v>
      </c>
      <c r="R2058">
        <f>INDEX(AirportPivot[Gates (number of available)],MATCH($N2058,AirportPivot[[AirportID]:[AirportID]],0))</f>
        <v>60</v>
      </c>
    </row>
    <row r="2059" spans="1:18" x14ac:dyDescent="0.25">
      <c r="A2059" s="3" t="s">
        <v>2091</v>
      </c>
      <c r="B2059" s="12">
        <v>42014</v>
      </c>
      <c r="C2059" s="4" t="s">
        <v>21</v>
      </c>
      <c r="D2059" s="4">
        <v>2.1</v>
      </c>
      <c r="E2059" s="4">
        <v>163</v>
      </c>
      <c r="F2059" s="5">
        <v>0.89583333333333337</v>
      </c>
      <c r="G2059" s="6">
        <v>125</v>
      </c>
      <c r="H2059" s="7">
        <v>20625</v>
      </c>
      <c r="I2059" s="7">
        <f>FlightsPivot[[#This Row],[Total Fare]]*10%</f>
        <v>2062.5</v>
      </c>
      <c r="J2059" s="7">
        <f>FlightsPivot[[#This Row],[Total Fare]]+FlightsPivot[[#This Row],[10% tax ]]</f>
        <v>22687.5</v>
      </c>
      <c r="K2059" s="4">
        <v>1</v>
      </c>
      <c r="L2059" s="4">
        <v>2015</v>
      </c>
      <c r="M2059" t="str">
        <f>INDEX(RoutesPivot[DepAirport],MATCH($C2059,RoutesPivot[[RouteID]:[RouteID]],0))</f>
        <v>ORD</v>
      </c>
      <c r="N2059" t="str">
        <f>INDEX(RoutesPivot[AirportID],MATCH($C2059,RoutesPivot[[RouteID]:[RouteID]],0))</f>
        <v>CLT</v>
      </c>
      <c r="O2059">
        <f>INDEX(RoutesPivot[Distance],MATCH($C2059,RoutesPivot[[RouteID]:[RouteID]],0))</f>
        <v>700</v>
      </c>
      <c r="P2059">
        <f>INDEX(RoutesPivot[ListPrice],MATCH($C2059,RoutesPivot[[RouteID]:[RouteID]],0))</f>
        <v>125</v>
      </c>
      <c r="Q2059" t="str">
        <f>INDEX(AirportPivot[AirportName],MATCH($N2059,AirportPivot[[AirportID]:[AirportID]],0))</f>
        <v>Charlotte/Douglas International</v>
      </c>
      <c r="R2059">
        <f>INDEX(AirportPivot[Gates (number of available)],MATCH($N2059,AirportPivot[[AirportID]:[AirportID]],0))</f>
        <v>65</v>
      </c>
    </row>
    <row r="2060" spans="1:18" x14ac:dyDescent="0.25">
      <c r="A2060" s="3" t="s">
        <v>2092</v>
      </c>
      <c r="B2060" s="12">
        <v>41773</v>
      </c>
      <c r="C2060" s="4" t="s">
        <v>98</v>
      </c>
      <c r="D2060" s="4">
        <v>2.2999999999999998</v>
      </c>
      <c r="E2060" s="4">
        <v>144</v>
      </c>
      <c r="F2060" s="5">
        <v>0.79166666666666663</v>
      </c>
      <c r="G2060" s="6">
        <v>275</v>
      </c>
      <c r="H2060" s="7">
        <v>50875</v>
      </c>
      <c r="I2060" s="7">
        <f>FlightsPivot[[#This Row],[Total Fare]]*10%</f>
        <v>5087.5</v>
      </c>
      <c r="J2060" s="7">
        <f>FlightsPivot[[#This Row],[Total Fare]]+FlightsPivot[[#This Row],[10% tax ]]</f>
        <v>55962.5</v>
      </c>
      <c r="K2060" s="4">
        <v>5</v>
      </c>
      <c r="L2060" s="4">
        <v>2014</v>
      </c>
      <c r="M2060" t="str">
        <f>INDEX(RoutesPivot[DepAirport],MATCH($C2060,RoutesPivot[[RouteID]:[RouteID]],0))</f>
        <v>ORD</v>
      </c>
      <c r="N2060" t="str">
        <f>INDEX(RoutesPivot[AirportID],MATCH($C2060,RoutesPivot[[RouteID]:[RouteID]],0))</f>
        <v>PHL</v>
      </c>
      <c r="O2060">
        <f>INDEX(RoutesPivot[Distance],MATCH($C2060,RoutesPivot[[RouteID]:[RouteID]],0))</f>
        <v>580</v>
      </c>
      <c r="P2060">
        <f>INDEX(RoutesPivot[ListPrice],MATCH($C2060,RoutesPivot[[RouteID]:[RouteID]],0))</f>
        <v>275</v>
      </c>
      <c r="Q2060" t="str">
        <f>INDEX(AirportPivot[AirportName],MATCH($N2060,AirportPivot[[AirportID]:[AirportID]],0))</f>
        <v>Philadelphia International</v>
      </c>
      <c r="R2060">
        <f>INDEX(AirportPivot[Gates (number of available)],MATCH($N2060,AirportPivot[[AirportID]:[AirportID]],0))</f>
        <v>89</v>
      </c>
    </row>
    <row r="2061" spans="1:18" x14ac:dyDescent="0.25">
      <c r="A2061" s="3" t="s">
        <v>2093</v>
      </c>
      <c r="B2061" s="12">
        <v>41800</v>
      </c>
      <c r="C2061" s="4" t="s">
        <v>21</v>
      </c>
      <c r="D2061" s="4">
        <v>2.5</v>
      </c>
      <c r="E2061" s="4">
        <v>34</v>
      </c>
      <c r="F2061" s="5">
        <v>0.6875</v>
      </c>
      <c r="G2061" s="6">
        <v>137.5</v>
      </c>
      <c r="H2061" s="7">
        <v>25437.5</v>
      </c>
      <c r="I2061" s="7">
        <f>FlightsPivot[[#This Row],[Total Fare]]*10%</f>
        <v>2543.75</v>
      </c>
      <c r="J2061" s="7">
        <f>FlightsPivot[[#This Row],[Total Fare]]+FlightsPivot[[#This Row],[10% tax ]]</f>
        <v>27981.25</v>
      </c>
      <c r="K2061" s="4">
        <v>6</v>
      </c>
      <c r="L2061" s="4">
        <v>2014</v>
      </c>
      <c r="M2061" t="str">
        <f>INDEX(RoutesPivot[DepAirport],MATCH($C2061,RoutesPivot[[RouteID]:[RouteID]],0))</f>
        <v>ORD</v>
      </c>
      <c r="N2061" t="str">
        <f>INDEX(RoutesPivot[AirportID],MATCH($C2061,RoutesPivot[[RouteID]:[RouteID]],0))</f>
        <v>CLT</v>
      </c>
      <c r="O2061">
        <f>INDEX(RoutesPivot[Distance],MATCH($C2061,RoutesPivot[[RouteID]:[RouteID]],0))</f>
        <v>700</v>
      </c>
      <c r="P2061">
        <f>INDEX(RoutesPivot[ListPrice],MATCH($C2061,RoutesPivot[[RouteID]:[RouteID]],0))</f>
        <v>125</v>
      </c>
      <c r="Q2061" t="str">
        <f>INDEX(AirportPivot[AirportName],MATCH($N2061,AirportPivot[[AirportID]:[AirportID]],0))</f>
        <v>Charlotte/Douglas International</v>
      </c>
      <c r="R2061">
        <f>INDEX(AirportPivot[Gates (number of available)],MATCH($N2061,AirportPivot[[AirportID]:[AirportID]],0))</f>
        <v>65</v>
      </c>
    </row>
    <row r="2062" spans="1:18" x14ac:dyDescent="0.25">
      <c r="A2062" s="3" t="s">
        <v>2094</v>
      </c>
      <c r="B2062" s="12">
        <v>42002</v>
      </c>
      <c r="C2062" s="4" t="s">
        <v>27</v>
      </c>
      <c r="D2062" s="4">
        <v>12.1</v>
      </c>
      <c r="E2062" s="4">
        <v>49</v>
      </c>
      <c r="F2062" s="5">
        <v>0.79166666666666663</v>
      </c>
      <c r="G2062" s="6">
        <v>200</v>
      </c>
      <c r="H2062" s="7">
        <v>33000</v>
      </c>
      <c r="I2062" s="7">
        <f>FlightsPivot[[#This Row],[Total Fare]]*10%</f>
        <v>3300</v>
      </c>
      <c r="J2062" s="7">
        <f>FlightsPivot[[#This Row],[Total Fare]]+FlightsPivot[[#This Row],[10% tax ]]</f>
        <v>36300</v>
      </c>
      <c r="K2062" s="4">
        <v>12</v>
      </c>
      <c r="L2062" s="4">
        <v>2014</v>
      </c>
      <c r="M2062" t="str">
        <f>INDEX(RoutesPivot[DepAirport],MATCH($C2062,RoutesPivot[[RouteID]:[RouteID]],0))</f>
        <v>ORD</v>
      </c>
      <c r="N2062" t="str">
        <f>INDEX(RoutesPivot[AirportID],MATCH($C2062,RoutesPivot[[RouteID]:[RouteID]],0))</f>
        <v>ATL</v>
      </c>
      <c r="O2062">
        <f>INDEX(RoutesPivot[Distance],MATCH($C2062,RoutesPivot[[RouteID]:[RouteID]],0))</f>
        <v>510</v>
      </c>
      <c r="P2062">
        <f>INDEX(RoutesPivot[ListPrice],MATCH($C2062,RoutesPivot[[RouteID]:[RouteID]],0))</f>
        <v>200</v>
      </c>
      <c r="Q2062" t="str">
        <f>INDEX(AirportPivot[AirportName],MATCH($N2062,AirportPivot[[AirportID]:[AirportID]],0))</f>
        <v>Hartsfield-Jackson Atlanta International</v>
      </c>
      <c r="R2062">
        <f>INDEX(AirportPivot[Gates (number of available)],MATCH($N2062,AirportPivot[[AirportID]:[AirportID]],0))</f>
        <v>100</v>
      </c>
    </row>
    <row r="2063" spans="1:18" x14ac:dyDescent="0.25">
      <c r="A2063" s="3" t="s">
        <v>2095</v>
      </c>
      <c r="B2063" s="12">
        <v>42218</v>
      </c>
      <c r="C2063" s="4" t="s">
        <v>17</v>
      </c>
      <c r="D2063" s="4">
        <v>5.8</v>
      </c>
      <c r="E2063" s="4">
        <v>116</v>
      </c>
      <c r="F2063" s="5">
        <v>0.72916666666666663</v>
      </c>
      <c r="G2063" s="6">
        <v>385</v>
      </c>
      <c r="H2063" s="7">
        <v>71225</v>
      </c>
      <c r="I2063" s="7">
        <f>FlightsPivot[[#This Row],[Total Fare]]*10%</f>
        <v>7122.5</v>
      </c>
      <c r="J2063" s="7">
        <f>FlightsPivot[[#This Row],[Total Fare]]+FlightsPivot[[#This Row],[10% tax ]]</f>
        <v>78347.5</v>
      </c>
      <c r="K2063" s="4">
        <v>8</v>
      </c>
      <c r="L2063" s="4">
        <v>2015</v>
      </c>
      <c r="M2063" t="str">
        <f>INDEX(RoutesPivot[DepAirport],MATCH($C2063,RoutesPivot[[RouteID]:[RouteID]],0))</f>
        <v>ORD</v>
      </c>
      <c r="N2063" t="str">
        <f>INDEX(RoutesPivot[AirportID],MATCH($C2063,RoutesPivot[[RouteID]:[RouteID]],0))</f>
        <v>LAX</v>
      </c>
      <c r="O2063">
        <f>INDEX(RoutesPivot[Distance],MATCH($C2063,RoutesPivot[[RouteID]:[RouteID]],0))</f>
        <v>1518</v>
      </c>
      <c r="P2063">
        <f>INDEX(RoutesPivot[ListPrice],MATCH($C2063,RoutesPivot[[RouteID]:[RouteID]],0))</f>
        <v>350</v>
      </c>
      <c r="Q2063" t="str">
        <f>INDEX(AirportPivot[AirportName],MATCH($N2063,AirportPivot[[AirportID]:[AirportID]],0))</f>
        <v>Los Angeles International</v>
      </c>
      <c r="R2063">
        <f>INDEX(AirportPivot[Gates (number of available)],MATCH($N2063,AirportPivot[[AirportID]:[AirportID]],0))</f>
        <v>86</v>
      </c>
    </row>
    <row r="2064" spans="1:18" x14ac:dyDescent="0.25">
      <c r="A2064" s="3" t="s">
        <v>2096</v>
      </c>
      <c r="B2064" s="12">
        <v>41688</v>
      </c>
      <c r="C2064" s="4" t="s">
        <v>70</v>
      </c>
      <c r="D2064" s="4">
        <v>3.1</v>
      </c>
      <c r="E2064" s="4">
        <v>65</v>
      </c>
      <c r="F2064" s="5">
        <v>0.70833333333333337</v>
      </c>
      <c r="G2064" s="6">
        <v>275</v>
      </c>
      <c r="H2064" s="7">
        <v>49775</v>
      </c>
      <c r="I2064" s="7">
        <f>FlightsPivot[[#This Row],[Total Fare]]*10%</f>
        <v>4977.5</v>
      </c>
      <c r="J2064" s="7">
        <f>FlightsPivot[[#This Row],[Total Fare]]+FlightsPivot[[#This Row],[10% tax ]]</f>
        <v>54752.5</v>
      </c>
      <c r="K2064" s="4">
        <v>2</v>
      </c>
      <c r="L2064" s="4">
        <v>2014</v>
      </c>
      <c r="M2064" t="str">
        <f>INDEX(RoutesPivot[DepAirport],MATCH($C2064,RoutesPivot[[RouteID]:[RouteID]],0))</f>
        <v>ORD</v>
      </c>
      <c r="N2064" t="str">
        <f>INDEX(RoutesPivot[AirportID],MATCH($C2064,RoutesPivot[[RouteID]:[RouteID]],0))</f>
        <v>LAS</v>
      </c>
      <c r="O2064">
        <f>INDEX(RoutesPivot[Distance],MATCH($C2064,RoutesPivot[[RouteID]:[RouteID]],0))</f>
        <v>1100</v>
      </c>
      <c r="P2064">
        <f>INDEX(RoutesPivot[ListPrice],MATCH($C2064,RoutesPivot[[RouteID]:[RouteID]],0))</f>
        <v>275</v>
      </c>
      <c r="Q2064" t="str">
        <f>INDEX(AirportPivot[AirportName],MATCH($N2064,AirportPivot[[AirportID]:[AirportID]],0))</f>
        <v>McCarran International</v>
      </c>
      <c r="R2064">
        <f>INDEX(AirportPivot[Gates (number of available)],MATCH($N2064,AirportPivot[[AirportID]:[AirportID]],0))</f>
        <v>68</v>
      </c>
    </row>
    <row r="2065" spans="1:18" x14ac:dyDescent="0.25">
      <c r="A2065" s="3" t="s">
        <v>2097</v>
      </c>
      <c r="B2065" s="12">
        <v>42247</v>
      </c>
      <c r="C2065" s="4" t="s">
        <v>19</v>
      </c>
      <c r="D2065" s="4">
        <v>2.2000000000000002</v>
      </c>
      <c r="E2065" s="4">
        <v>35</v>
      </c>
      <c r="F2065" s="5">
        <v>0.6875</v>
      </c>
      <c r="G2065" s="6">
        <v>220</v>
      </c>
      <c r="H2065" s="7">
        <v>40700</v>
      </c>
      <c r="I2065" s="7">
        <f>FlightsPivot[[#This Row],[Total Fare]]*10%</f>
        <v>4070</v>
      </c>
      <c r="J2065" s="7">
        <f>FlightsPivot[[#This Row],[Total Fare]]+FlightsPivot[[#This Row],[10% tax ]]</f>
        <v>44770</v>
      </c>
      <c r="K2065" s="4">
        <v>8</v>
      </c>
      <c r="L2065" s="4">
        <v>2015</v>
      </c>
      <c r="M2065" t="str">
        <f>INDEX(RoutesPivot[DepAirport],MATCH($C2065,RoutesPivot[[RouteID]:[RouteID]],0))</f>
        <v>ORD</v>
      </c>
      <c r="N2065" t="str">
        <f>INDEX(RoutesPivot[AirportID],MATCH($C2065,RoutesPivot[[RouteID]:[RouteID]],0))</f>
        <v>IAH</v>
      </c>
      <c r="O2065">
        <f>INDEX(RoutesPivot[Distance],MATCH($C2065,RoutesPivot[[RouteID]:[RouteID]],0))</f>
        <v>800</v>
      </c>
      <c r="P2065">
        <f>INDEX(RoutesPivot[ListPrice],MATCH($C2065,RoutesPivot[[RouteID]:[RouteID]],0))</f>
        <v>200</v>
      </c>
      <c r="Q2065" t="str">
        <f>INDEX(AirportPivot[AirportName],MATCH($N2065,AirportPivot[[AirportID]:[AirportID]],0))</f>
        <v>George Bush Intercontinental/Houston</v>
      </c>
      <c r="R2065">
        <f>INDEX(AirportPivot[Gates (number of available)],MATCH($N2065,AirportPivot[[AirportID]:[AirportID]],0))</f>
        <v>80</v>
      </c>
    </row>
    <row r="2066" spans="1:18" x14ac:dyDescent="0.25">
      <c r="A2066" s="3" t="s">
        <v>2098</v>
      </c>
      <c r="B2066" s="12">
        <v>41856</v>
      </c>
      <c r="C2066" s="4" t="s">
        <v>53</v>
      </c>
      <c r="D2066" s="4">
        <v>2.4</v>
      </c>
      <c r="E2066" s="4">
        <v>5</v>
      </c>
      <c r="F2066" s="5">
        <v>0.5</v>
      </c>
      <c r="G2066" s="6">
        <v>330</v>
      </c>
      <c r="H2066" s="7">
        <v>61050</v>
      </c>
      <c r="I2066" s="7">
        <f>FlightsPivot[[#This Row],[Total Fare]]*10%</f>
        <v>6105</v>
      </c>
      <c r="J2066" s="7">
        <f>FlightsPivot[[#This Row],[Total Fare]]+FlightsPivot[[#This Row],[10% tax ]]</f>
        <v>67155</v>
      </c>
      <c r="K2066" s="4">
        <v>8</v>
      </c>
      <c r="L2066" s="4">
        <v>2014</v>
      </c>
      <c r="M2066" t="str">
        <f>INDEX(RoutesPivot[DepAirport],MATCH($C2066,RoutesPivot[[RouteID]:[RouteID]],0))</f>
        <v>ORD</v>
      </c>
      <c r="N2066" t="str">
        <f>INDEX(RoutesPivot[AirportID],MATCH($C2066,RoutesPivot[[RouteID]:[RouteID]],0))</f>
        <v>FLL</v>
      </c>
      <c r="O2066">
        <f>INDEX(RoutesPivot[Distance],MATCH($C2066,RoutesPivot[[RouteID]:[RouteID]],0))</f>
        <v>940</v>
      </c>
      <c r="P2066">
        <f>INDEX(RoutesPivot[ListPrice],MATCH($C2066,RoutesPivot[[RouteID]:[RouteID]],0))</f>
        <v>300</v>
      </c>
      <c r="Q2066" t="str">
        <f>INDEX(AirportPivot[AirportName],MATCH($N2066,AirportPivot[[AirportID]:[AirportID]],0))</f>
        <v>Fort Lauderdale/Hollywood International</v>
      </c>
      <c r="R2066">
        <f>INDEX(AirportPivot[Gates (number of available)],MATCH($N2066,AirportPivot[[AirportID]:[AirportID]],0))</f>
        <v>55</v>
      </c>
    </row>
    <row r="2067" spans="1:18" x14ac:dyDescent="0.25">
      <c r="A2067" s="3" t="s">
        <v>2099</v>
      </c>
      <c r="B2067" s="12">
        <v>42095</v>
      </c>
      <c r="C2067" s="4" t="s">
        <v>53</v>
      </c>
      <c r="D2067" s="4">
        <v>2.2000000000000002</v>
      </c>
      <c r="E2067" s="4">
        <v>80</v>
      </c>
      <c r="F2067" s="5">
        <v>0.70833333333333337</v>
      </c>
      <c r="G2067" s="6">
        <v>300</v>
      </c>
      <c r="H2067" s="7">
        <v>54300</v>
      </c>
      <c r="I2067" s="7">
        <f>FlightsPivot[[#This Row],[Total Fare]]*10%</f>
        <v>5430</v>
      </c>
      <c r="J2067" s="7">
        <f>FlightsPivot[[#This Row],[Total Fare]]+FlightsPivot[[#This Row],[10% tax ]]</f>
        <v>59730</v>
      </c>
      <c r="K2067" s="4">
        <v>4</v>
      </c>
      <c r="L2067" s="4">
        <v>2015</v>
      </c>
      <c r="M2067" t="str">
        <f>INDEX(RoutesPivot[DepAirport],MATCH($C2067,RoutesPivot[[RouteID]:[RouteID]],0))</f>
        <v>ORD</v>
      </c>
      <c r="N2067" t="str">
        <f>INDEX(RoutesPivot[AirportID],MATCH($C2067,RoutesPivot[[RouteID]:[RouteID]],0))</f>
        <v>FLL</v>
      </c>
      <c r="O2067">
        <f>INDEX(RoutesPivot[Distance],MATCH($C2067,RoutesPivot[[RouteID]:[RouteID]],0))</f>
        <v>940</v>
      </c>
      <c r="P2067">
        <f>INDEX(RoutesPivot[ListPrice],MATCH($C2067,RoutesPivot[[RouteID]:[RouteID]],0))</f>
        <v>300</v>
      </c>
      <c r="Q2067" t="str">
        <f>INDEX(AirportPivot[AirportName],MATCH($N2067,AirportPivot[[AirportID]:[AirportID]],0))</f>
        <v>Fort Lauderdale/Hollywood International</v>
      </c>
      <c r="R2067">
        <f>INDEX(AirportPivot[Gates (number of available)],MATCH($N2067,AirportPivot[[AirportID]:[AirportID]],0))</f>
        <v>55</v>
      </c>
    </row>
    <row r="2068" spans="1:18" x14ac:dyDescent="0.25">
      <c r="A2068" s="3" t="s">
        <v>2100</v>
      </c>
      <c r="B2068" s="12">
        <v>42255</v>
      </c>
      <c r="C2068" s="4" t="s">
        <v>27</v>
      </c>
      <c r="D2068" s="4">
        <v>9.6999999999999993</v>
      </c>
      <c r="E2068" s="4">
        <v>104</v>
      </c>
      <c r="F2068" s="5">
        <v>0.75</v>
      </c>
      <c r="G2068" s="6">
        <v>200</v>
      </c>
      <c r="H2068" s="7">
        <v>37000</v>
      </c>
      <c r="I2068" s="7">
        <f>FlightsPivot[[#This Row],[Total Fare]]*10%</f>
        <v>3700</v>
      </c>
      <c r="J2068" s="7">
        <f>FlightsPivot[[#This Row],[Total Fare]]+FlightsPivot[[#This Row],[10% tax ]]</f>
        <v>40700</v>
      </c>
      <c r="K2068" s="4">
        <v>9</v>
      </c>
      <c r="L2068" s="4">
        <v>2015</v>
      </c>
      <c r="M2068" t="str">
        <f>INDEX(RoutesPivot[DepAirport],MATCH($C2068,RoutesPivot[[RouteID]:[RouteID]],0))</f>
        <v>ORD</v>
      </c>
      <c r="N2068" t="str">
        <f>INDEX(RoutesPivot[AirportID],MATCH($C2068,RoutesPivot[[RouteID]:[RouteID]],0))</f>
        <v>ATL</v>
      </c>
      <c r="O2068">
        <f>INDEX(RoutesPivot[Distance],MATCH($C2068,RoutesPivot[[RouteID]:[RouteID]],0))</f>
        <v>510</v>
      </c>
      <c r="P2068">
        <f>INDEX(RoutesPivot[ListPrice],MATCH($C2068,RoutesPivot[[RouteID]:[RouteID]],0))</f>
        <v>200</v>
      </c>
      <c r="Q2068" t="str">
        <f>INDEX(AirportPivot[AirportName],MATCH($N2068,AirportPivot[[AirportID]:[AirportID]],0))</f>
        <v>Hartsfield-Jackson Atlanta International</v>
      </c>
      <c r="R2068">
        <f>INDEX(AirportPivot[Gates (number of available)],MATCH($N2068,AirportPivot[[AirportID]:[AirportID]],0))</f>
        <v>100</v>
      </c>
    </row>
    <row r="2069" spans="1:18" x14ac:dyDescent="0.25">
      <c r="A2069" s="3" t="s">
        <v>2101</v>
      </c>
      <c r="B2069" s="12">
        <v>42153</v>
      </c>
      <c r="C2069" s="4" t="s">
        <v>13</v>
      </c>
      <c r="D2069" s="4">
        <v>2</v>
      </c>
      <c r="E2069" s="4">
        <v>40</v>
      </c>
      <c r="F2069" s="5">
        <v>0.75</v>
      </c>
      <c r="G2069" s="6">
        <v>250</v>
      </c>
      <c r="H2069" s="7">
        <v>41250</v>
      </c>
      <c r="I2069" s="7">
        <f>FlightsPivot[[#This Row],[Total Fare]]*10%</f>
        <v>4125</v>
      </c>
      <c r="J2069" s="7">
        <f>FlightsPivot[[#This Row],[Total Fare]]+FlightsPivot[[#This Row],[10% tax ]]</f>
        <v>45375</v>
      </c>
      <c r="K2069" s="4">
        <v>5</v>
      </c>
      <c r="L2069" s="4">
        <v>2015</v>
      </c>
      <c r="M2069" t="str">
        <f>INDEX(RoutesPivot[DepAirport],MATCH($C2069,RoutesPivot[[RouteID]:[RouteID]],0))</f>
        <v>ORD</v>
      </c>
      <c r="N2069" t="str">
        <f>INDEX(RoutesPivot[AirportID],MATCH($C2069,RoutesPivot[[RouteID]:[RouteID]],0))</f>
        <v>JFK</v>
      </c>
      <c r="O2069">
        <f>INDEX(RoutesPivot[Distance],MATCH($C2069,RoutesPivot[[RouteID]:[RouteID]],0))</f>
        <v>619</v>
      </c>
      <c r="P2069">
        <f>INDEX(RoutesPivot[ListPrice],MATCH($C2069,RoutesPivot[[RouteID]:[RouteID]],0))</f>
        <v>250</v>
      </c>
      <c r="Q2069" t="str">
        <f>INDEX(AirportPivot[AirportName],MATCH($N2069,AirportPivot[[AirportID]:[AirportID]],0))</f>
        <v>John F Kennedy International</v>
      </c>
      <c r="R2069">
        <f>INDEX(AirportPivot[Gates (number of available)],MATCH($N2069,AirportPivot[[AirportID]:[AirportID]],0))</f>
        <v>120</v>
      </c>
    </row>
    <row r="2070" spans="1:18" x14ac:dyDescent="0.25">
      <c r="A2070" s="3" t="s">
        <v>2102</v>
      </c>
      <c r="B2070" s="12">
        <v>41797</v>
      </c>
      <c r="C2070" s="4" t="s">
        <v>25</v>
      </c>
      <c r="D2070" s="4">
        <v>2.6</v>
      </c>
      <c r="E2070" s="4">
        <v>50</v>
      </c>
      <c r="F2070" s="5">
        <v>0.29166666666666669</v>
      </c>
      <c r="G2070" s="6">
        <v>220</v>
      </c>
      <c r="H2070" s="7">
        <v>36300</v>
      </c>
      <c r="I2070" s="7">
        <f>FlightsPivot[[#This Row],[Total Fare]]*10%</f>
        <v>3630</v>
      </c>
      <c r="J2070" s="7">
        <f>FlightsPivot[[#This Row],[Total Fare]]+FlightsPivot[[#This Row],[10% tax ]]</f>
        <v>39930</v>
      </c>
      <c r="K2070" s="4">
        <v>6</v>
      </c>
      <c r="L2070" s="4">
        <v>2014</v>
      </c>
      <c r="M2070" t="str">
        <f>INDEX(RoutesPivot[DepAirport],MATCH($C2070,RoutesPivot[[RouteID]:[RouteID]],0))</f>
        <v>ORD</v>
      </c>
      <c r="N2070" t="str">
        <f>INDEX(RoutesPivot[AirportID],MATCH($C2070,RoutesPivot[[RouteID]:[RouteID]],0))</f>
        <v>DFW</v>
      </c>
      <c r="O2070">
        <f>INDEX(RoutesPivot[Distance],MATCH($C2070,RoutesPivot[[RouteID]:[RouteID]],0))</f>
        <v>700</v>
      </c>
      <c r="P2070">
        <f>INDEX(RoutesPivot[ListPrice],MATCH($C2070,RoutesPivot[[RouteID]:[RouteID]],0))</f>
        <v>200</v>
      </c>
      <c r="Q2070" t="str">
        <f>INDEX(AirportPivot[AirportName],MATCH($N2070,AirportPivot[[AirportID]:[AirportID]],0))</f>
        <v>Dallas/Fort Worth International</v>
      </c>
      <c r="R2070">
        <f>INDEX(AirportPivot[Gates (number of available)],MATCH($N2070,AirportPivot[[AirportID]:[AirportID]],0))</f>
        <v>130</v>
      </c>
    </row>
    <row r="2071" spans="1:18" x14ac:dyDescent="0.25">
      <c r="A2071" s="3" t="s">
        <v>2103</v>
      </c>
      <c r="B2071" s="12">
        <v>42198</v>
      </c>
      <c r="C2071" s="4" t="s">
        <v>70</v>
      </c>
      <c r="D2071" s="4">
        <v>2.9</v>
      </c>
      <c r="E2071" s="4">
        <v>158</v>
      </c>
      <c r="F2071" s="5">
        <v>0.79166666666666663</v>
      </c>
      <c r="G2071" s="6">
        <v>302.5</v>
      </c>
      <c r="H2071" s="7">
        <v>49912.5</v>
      </c>
      <c r="I2071" s="7">
        <f>FlightsPivot[[#This Row],[Total Fare]]*10%</f>
        <v>4991.25</v>
      </c>
      <c r="J2071" s="7">
        <f>FlightsPivot[[#This Row],[Total Fare]]+FlightsPivot[[#This Row],[10% tax ]]</f>
        <v>54903.75</v>
      </c>
      <c r="K2071" s="4">
        <v>7</v>
      </c>
      <c r="L2071" s="4">
        <v>2015</v>
      </c>
      <c r="M2071" t="str">
        <f>INDEX(RoutesPivot[DepAirport],MATCH($C2071,RoutesPivot[[RouteID]:[RouteID]],0))</f>
        <v>ORD</v>
      </c>
      <c r="N2071" t="str">
        <f>INDEX(RoutesPivot[AirportID],MATCH($C2071,RoutesPivot[[RouteID]:[RouteID]],0))</f>
        <v>LAS</v>
      </c>
      <c r="O2071">
        <f>INDEX(RoutesPivot[Distance],MATCH($C2071,RoutesPivot[[RouteID]:[RouteID]],0))</f>
        <v>1100</v>
      </c>
      <c r="P2071">
        <f>INDEX(RoutesPivot[ListPrice],MATCH($C2071,RoutesPivot[[RouteID]:[RouteID]],0))</f>
        <v>275</v>
      </c>
      <c r="Q2071" t="str">
        <f>INDEX(AirportPivot[AirportName],MATCH($N2071,AirportPivot[[AirportID]:[AirportID]],0))</f>
        <v>McCarran International</v>
      </c>
      <c r="R2071">
        <f>INDEX(AirportPivot[Gates (number of available)],MATCH($N2071,AirportPivot[[AirportID]:[AirportID]],0))</f>
        <v>68</v>
      </c>
    </row>
    <row r="2072" spans="1:18" x14ac:dyDescent="0.25">
      <c r="A2072" s="3" t="s">
        <v>2104</v>
      </c>
      <c r="B2072" s="12">
        <v>42186</v>
      </c>
      <c r="C2072" s="4" t="s">
        <v>17</v>
      </c>
      <c r="D2072" s="4">
        <v>5.8</v>
      </c>
      <c r="E2072" s="4">
        <v>28</v>
      </c>
      <c r="F2072" s="5">
        <v>0.79166666666666663</v>
      </c>
      <c r="G2072" s="6">
        <v>385</v>
      </c>
      <c r="H2072" s="7">
        <v>71225</v>
      </c>
      <c r="I2072" s="7">
        <f>FlightsPivot[[#This Row],[Total Fare]]*10%</f>
        <v>7122.5</v>
      </c>
      <c r="J2072" s="7">
        <f>FlightsPivot[[#This Row],[Total Fare]]+FlightsPivot[[#This Row],[10% tax ]]</f>
        <v>78347.5</v>
      </c>
      <c r="K2072" s="4">
        <v>7</v>
      </c>
      <c r="L2072" s="4">
        <v>2015</v>
      </c>
      <c r="M2072" t="str">
        <f>INDEX(RoutesPivot[DepAirport],MATCH($C2072,RoutesPivot[[RouteID]:[RouteID]],0))</f>
        <v>ORD</v>
      </c>
      <c r="N2072" t="str">
        <f>INDEX(RoutesPivot[AirportID],MATCH($C2072,RoutesPivot[[RouteID]:[RouteID]],0))</f>
        <v>LAX</v>
      </c>
      <c r="O2072">
        <f>INDEX(RoutesPivot[Distance],MATCH($C2072,RoutesPivot[[RouteID]:[RouteID]],0))</f>
        <v>1518</v>
      </c>
      <c r="P2072">
        <f>INDEX(RoutesPivot[ListPrice],MATCH($C2072,RoutesPivot[[RouteID]:[RouteID]],0))</f>
        <v>350</v>
      </c>
      <c r="Q2072" t="str">
        <f>INDEX(AirportPivot[AirportName],MATCH($N2072,AirportPivot[[AirportID]:[AirportID]],0))</f>
        <v>Los Angeles International</v>
      </c>
      <c r="R2072">
        <f>INDEX(AirportPivot[Gates (number of available)],MATCH($N2072,AirportPivot[[AirportID]:[AirportID]],0))</f>
        <v>86</v>
      </c>
    </row>
    <row r="2073" spans="1:18" x14ac:dyDescent="0.25">
      <c r="A2073" s="3" t="s">
        <v>2105</v>
      </c>
      <c r="B2073" s="12">
        <v>41726</v>
      </c>
      <c r="C2073" s="4" t="s">
        <v>17</v>
      </c>
      <c r="D2073" s="4">
        <v>3.4</v>
      </c>
      <c r="E2073" s="4">
        <v>147</v>
      </c>
      <c r="F2073" s="5">
        <v>0.75</v>
      </c>
      <c r="G2073" s="6">
        <v>350</v>
      </c>
      <c r="H2073" s="7">
        <v>64750</v>
      </c>
      <c r="I2073" s="7">
        <f>FlightsPivot[[#This Row],[Total Fare]]*10%</f>
        <v>6475</v>
      </c>
      <c r="J2073" s="7">
        <f>FlightsPivot[[#This Row],[Total Fare]]+FlightsPivot[[#This Row],[10% tax ]]</f>
        <v>71225</v>
      </c>
      <c r="K2073" s="4">
        <v>3</v>
      </c>
      <c r="L2073" s="4">
        <v>2014</v>
      </c>
      <c r="M2073" t="str">
        <f>INDEX(RoutesPivot[DepAirport],MATCH($C2073,RoutesPivot[[RouteID]:[RouteID]],0))</f>
        <v>ORD</v>
      </c>
      <c r="N2073" t="str">
        <f>INDEX(RoutesPivot[AirportID],MATCH($C2073,RoutesPivot[[RouteID]:[RouteID]],0))</f>
        <v>LAX</v>
      </c>
      <c r="O2073">
        <f>INDEX(RoutesPivot[Distance],MATCH($C2073,RoutesPivot[[RouteID]:[RouteID]],0))</f>
        <v>1518</v>
      </c>
      <c r="P2073">
        <f>INDEX(RoutesPivot[ListPrice],MATCH($C2073,RoutesPivot[[RouteID]:[RouteID]],0))</f>
        <v>350</v>
      </c>
      <c r="Q2073" t="str">
        <f>INDEX(AirportPivot[AirportName],MATCH($N2073,AirportPivot[[AirportID]:[AirportID]],0))</f>
        <v>Los Angeles International</v>
      </c>
      <c r="R2073">
        <f>INDEX(AirportPivot[Gates (number of available)],MATCH($N2073,AirportPivot[[AirportID]:[AirportID]],0))</f>
        <v>86</v>
      </c>
    </row>
    <row r="2074" spans="1:18" x14ac:dyDescent="0.25">
      <c r="A2074" s="3" t="s">
        <v>2106</v>
      </c>
      <c r="B2074" s="12">
        <v>41898</v>
      </c>
      <c r="C2074" s="4" t="s">
        <v>11</v>
      </c>
      <c r="D2074" s="4">
        <v>1.8</v>
      </c>
      <c r="E2074" s="4">
        <v>110</v>
      </c>
      <c r="F2074" s="5">
        <v>0.625</v>
      </c>
      <c r="G2074" s="6">
        <v>300</v>
      </c>
      <c r="H2074" s="7">
        <v>55500</v>
      </c>
      <c r="I2074" s="7">
        <f>FlightsPivot[[#This Row],[Total Fare]]*10%</f>
        <v>5550</v>
      </c>
      <c r="J2074" s="7">
        <f>FlightsPivot[[#This Row],[Total Fare]]+FlightsPivot[[#This Row],[10% tax ]]</f>
        <v>61050</v>
      </c>
      <c r="K2074" s="4">
        <v>9</v>
      </c>
      <c r="L2074" s="4">
        <v>2014</v>
      </c>
      <c r="M2074" t="str">
        <f>INDEX(RoutesPivot[DepAirport],MATCH($C2074,RoutesPivot[[RouteID]:[RouteID]],0))</f>
        <v>ORD</v>
      </c>
      <c r="N2074" t="str">
        <f>INDEX(RoutesPivot[AirportID],MATCH($C2074,RoutesPivot[[RouteID]:[RouteID]],0))</f>
        <v>BOS</v>
      </c>
      <c r="O2074">
        <f>INDEX(RoutesPivot[Distance],MATCH($C2074,RoutesPivot[[RouteID]:[RouteID]],0))</f>
        <v>730</v>
      </c>
      <c r="P2074">
        <f>INDEX(RoutesPivot[ListPrice],MATCH($C2074,RoutesPivot[[RouteID]:[RouteID]],0))</f>
        <v>300</v>
      </c>
      <c r="Q2074" t="str">
        <f>INDEX(AirportPivot[AirportName],MATCH($N2074,AirportPivot[[AirportID]:[AirportID]],0))</f>
        <v>General Edward Lawrence Logan International</v>
      </c>
      <c r="R2074">
        <f>INDEX(AirportPivot[Gates (number of available)],MATCH($N2074,AirportPivot[[AirportID]:[AirportID]],0))</f>
        <v>63</v>
      </c>
    </row>
    <row r="2075" spans="1:18" x14ac:dyDescent="0.25">
      <c r="A2075" s="3" t="s">
        <v>2107</v>
      </c>
      <c r="B2075" s="12">
        <v>42354</v>
      </c>
      <c r="C2075" s="4" t="s">
        <v>19</v>
      </c>
      <c r="D2075" s="4">
        <v>2</v>
      </c>
      <c r="E2075" s="4">
        <v>51</v>
      </c>
      <c r="F2075" s="5">
        <v>0.54166666666666663</v>
      </c>
      <c r="G2075" s="6">
        <v>200</v>
      </c>
      <c r="H2075" s="7">
        <v>33000</v>
      </c>
      <c r="I2075" s="7">
        <f>FlightsPivot[[#This Row],[Total Fare]]*10%</f>
        <v>3300</v>
      </c>
      <c r="J2075" s="7">
        <f>FlightsPivot[[#This Row],[Total Fare]]+FlightsPivot[[#This Row],[10% tax ]]</f>
        <v>36300</v>
      </c>
      <c r="K2075" s="4">
        <v>12</v>
      </c>
      <c r="L2075" s="4">
        <v>2015</v>
      </c>
      <c r="M2075" t="str">
        <f>INDEX(RoutesPivot[DepAirport],MATCH($C2075,RoutesPivot[[RouteID]:[RouteID]],0))</f>
        <v>ORD</v>
      </c>
      <c r="N2075" t="str">
        <f>INDEX(RoutesPivot[AirportID],MATCH($C2075,RoutesPivot[[RouteID]:[RouteID]],0))</f>
        <v>IAH</v>
      </c>
      <c r="O2075">
        <f>INDEX(RoutesPivot[Distance],MATCH($C2075,RoutesPivot[[RouteID]:[RouteID]],0))</f>
        <v>800</v>
      </c>
      <c r="P2075">
        <f>INDEX(RoutesPivot[ListPrice],MATCH($C2075,RoutesPivot[[RouteID]:[RouteID]],0))</f>
        <v>200</v>
      </c>
      <c r="Q2075" t="str">
        <f>INDEX(AirportPivot[AirportName],MATCH($N2075,AirportPivot[[AirportID]:[AirportID]],0))</f>
        <v>George Bush Intercontinental/Houston</v>
      </c>
      <c r="R2075">
        <f>INDEX(AirportPivot[Gates (number of available)],MATCH($N2075,AirportPivot[[AirportID]:[AirportID]],0))</f>
        <v>80</v>
      </c>
    </row>
    <row r="2076" spans="1:18" x14ac:dyDescent="0.25">
      <c r="A2076" s="3" t="s">
        <v>2108</v>
      </c>
      <c r="B2076" s="12">
        <v>42264</v>
      </c>
      <c r="C2076" s="4" t="s">
        <v>40</v>
      </c>
      <c r="D2076" s="4">
        <v>2.5</v>
      </c>
      <c r="E2076" s="4">
        <v>30</v>
      </c>
      <c r="F2076" s="5">
        <v>0.79166666666666663</v>
      </c>
      <c r="G2076" s="6">
        <v>115</v>
      </c>
      <c r="H2076" s="7">
        <v>21275</v>
      </c>
      <c r="I2076" s="7">
        <f>FlightsPivot[[#This Row],[Total Fare]]*10%</f>
        <v>2127.5</v>
      </c>
      <c r="J2076" s="7">
        <f>FlightsPivot[[#This Row],[Total Fare]]+FlightsPivot[[#This Row],[10% tax ]]</f>
        <v>23402.5</v>
      </c>
      <c r="K2076" s="4">
        <v>9</v>
      </c>
      <c r="L2076" s="4">
        <v>2015</v>
      </c>
      <c r="M2076" t="str">
        <f>INDEX(RoutesPivot[DepAirport],MATCH($C2076,RoutesPivot[[RouteID]:[RouteID]],0))</f>
        <v>ORD</v>
      </c>
      <c r="N2076" t="str">
        <f>INDEX(RoutesPivot[AirportID],MATCH($C2076,RoutesPivot[[RouteID]:[RouteID]],0))</f>
        <v>MSP</v>
      </c>
      <c r="O2076">
        <f>INDEX(RoutesPivot[Distance],MATCH($C2076,RoutesPivot[[RouteID]:[RouteID]],0))</f>
        <v>300</v>
      </c>
      <c r="P2076">
        <f>INDEX(RoutesPivot[ListPrice],MATCH($C2076,RoutesPivot[[RouteID]:[RouteID]],0))</f>
        <v>115</v>
      </c>
      <c r="Q2076" t="str">
        <f>INDEX(AirportPivot[AirportName],MATCH($N2076,AirportPivot[[AirportID]:[AirportID]],0))</f>
        <v>Minneapolis-St Paul International/Wold-Chamberlain</v>
      </c>
      <c r="R2076">
        <f>INDEX(AirportPivot[Gates (number of available)],MATCH($N2076,AirportPivot[[AirportID]:[AirportID]],0))</f>
        <v>65</v>
      </c>
    </row>
    <row r="2077" spans="1:18" x14ac:dyDescent="0.25">
      <c r="A2077" s="3" t="s">
        <v>2109</v>
      </c>
      <c r="B2077" s="12">
        <v>42361</v>
      </c>
      <c r="C2077" s="4" t="s">
        <v>27</v>
      </c>
      <c r="D2077" s="4">
        <v>13.9</v>
      </c>
      <c r="E2077" s="4">
        <v>106</v>
      </c>
      <c r="F2077" s="5">
        <v>0.58333333333333337</v>
      </c>
      <c r="G2077" s="6">
        <v>280</v>
      </c>
      <c r="H2077" s="7">
        <v>51800</v>
      </c>
      <c r="I2077" s="7">
        <f>FlightsPivot[[#This Row],[Total Fare]]*10%</f>
        <v>5180</v>
      </c>
      <c r="J2077" s="7">
        <f>FlightsPivot[[#This Row],[Total Fare]]+FlightsPivot[[#This Row],[10% tax ]]</f>
        <v>56980</v>
      </c>
      <c r="K2077" s="4">
        <v>12</v>
      </c>
      <c r="L2077" s="4">
        <v>2015</v>
      </c>
      <c r="M2077" t="str">
        <f>INDEX(RoutesPivot[DepAirport],MATCH($C2077,RoutesPivot[[RouteID]:[RouteID]],0))</f>
        <v>ORD</v>
      </c>
      <c r="N2077" t="str">
        <f>INDEX(RoutesPivot[AirportID],MATCH($C2077,RoutesPivot[[RouteID]:[RouteID]],0))</f>
        <v>ATL</v>
      </c>
      <c r="O2077">
        <f>INDEX(RoutesPivot[Distance],MATCH($C2077,RoutesPivot[[RouteID]:[RouteID]],0))</f>
        <v>510</v>
      </c>
      <c r="P2077">
        <f>INDEX(RoutesPivot[ListPrice],MATCH($C2077,RoutesPivot[[RouteID]:[RouteID]],0))</f>
        <v>200</v>
      </c>
      <c r="Q2077" t="str">
        <f>INDEX(AirportPivot[AirportName],MATCH($N2077,AirportPivot[[AirportID]:[AirportID]],0))</f>
        <v>Hartsfield-Jackson Atlanta International</v>
      </c>
      <c r="R2077">
        <f>INDEX(AirportPivot[Gates (number of available)],MATCH($N2077,AirportPivot[[AirportID]:[AirportID]],0))</f>
        <v>100</v>
      </c>
    </row>
    <row r="2078" spans="1:18" x14ac:dyDescent="0.25">
      <c r="A2078" s="3" t="s">
        <v>2110</v>
      </c>
      <c r="B2078" s="12">
        <v>41668</v>
      </c>
      <c r="C2078" s="4" t="s">
        <v>37</v>
      </c>
      <c r="D2078" s="4">
        <v>1.3</v>
      </c>
      <c r="E2078" s="4">
        <v>77</v>
      </c>
      <c r="F2078" s="5">
        <v>0.29166666666666669</v>
      </c>
      <c r="G2078" s="6">
        <v>350</v>
      </c>
      <c r="H2078" s="7">
        <v>63350</v>
      </c>
      <c r="I2078" s="7">
        <f>FlightsPivot[[#This Row],[Total Fare]]*10%</f>
        <v>6335</v>
      </c>
      <c r="J2078" s="7">
        <f>FlightsPivot[[#This Row],[Total Fare]]+FlightsPivot[[#This Row],[10% tax ]]</f>
        <v>69685</v>
      </c>
      <c r="K2078" s="4">
        <v>1</v>
      </c>
      <c r="L2078" s="4">
        <v>2014</v>
      </c>
      <c r="M2078" t="str">
        <f>INDEX(RoutesPivot[DepAirport],MATCH($C2078,RoutesPivot[[RouteID]:[RouteID]],0))</f>
        <v>ORD</v>
      </c>
      <c r="N2078" t="str">
        <f>INDEX(RoutesPivot[AirportID],MATCH($C2078,RoutesPivot[[RouteID]:[RouteID]],0))</f>
        <v>SEA</v>
      </c>
      <c r="O2078">
        <f>INDEX(RoutesPivot[Distance],MATCH($C2078,RoutesPivot[[RouteID]:[RouteID]],0))</f>
        <v>1500</v>
      </c>
      <c r="P2078">
        <f>INDEX(RoutesPivot[ListPrice],MATCH($C2078,RoutesPivot[[RouteID]:[RouteID]],0))</f>
        <v>350</v>
      </c>
      <c r="Q2078" t="str">
        <f>INDEX(AirportPivot[AirportName],MATCH($N2078,AirportPivot[[AirportID]:[AirportID]],0))</f>
        <v>Seattle-Tacoma International</v>
      </c>
      <c r="R2078">
        <f>INDEX(AirportPivot[Gates (number of available)],MATCH($N2078,AirportPivot[[AirportID]:[AirportID]],0))</f>
        <v>58</v>
      </c>
    </row>
    <row r="2079" spans="1:18" x14ac:dyDescent="0.25">
      <c r="A2079" s="3" t="s">
        <v>2111</v>
      </c>
      <c r="B2079" s="12">
        <v>41837</v>
      </c>
      <c r="C2079" s="4" t="s">
        <v>98</v>
      </c>
      <c r="D2079" s="4">
        <v>2.2999999999999998</v>
      </c>
      <c r="E2079" s="4">
        <v>69</v>
      </c>
      <c r="F2079" s="5">
        <v>0.79166666666666663</v>
      </c>
      <c r="G2079" s="6">
        <v>302.5</v>
      </c>
      <c r="H2079" s="7">
        <v>54752.5</v>
      </c>
      <c r="I2079" s="7">
        <f>FlightsPivot[[#This Row],[Total Fare]]*10%</f>
        <v>5475.25</v>
      </c>
      <c r="J2079" s="7">
        <f>FlightsPivot[[#This Row],[Total Fare]]+FlightsPivot[[#This Row],[10% tax ]]</f>
        <v>60227.75</v>
      </c>
      <c r="K2079" s="4">
        <v>7</v>
      </c>
      <c r="L2079" s="4">
        <v>2014</v>
      </c>
      <c r="M2079" t="str">
        <f>INDEX(RoutesPivot[DepAirport],MATCH($C2079,RoutesPivot[[RouteID]:[RouteID]],0))</f>
        <v>ORD</v>
      </c>
      <c r="N2079" t="str">
        <f>INDEX(RoutesPivot[AirportID],MATCH($C2079,RoutesPivot[[RouteID]:[RouteID]],0))</f>
        <v>PHL</v>
      </c>
      <c r="O2079">
        <f>INDEX(RoutesPivot[Distance],MATCH($C2079,RoutesPivot[[RouteID]:[RouteID]],0))</f>
        <v>580</v>
      </c>
      <c r="P2079">
        <f>INDEX(RoutesPivot[ListPrice],MATCH($C2079,RoutesPivot[[RouteID]:[RouteID]],0))</f>
        <v>275</v>
      </c>
      <c r="Q2079" t="str">
        <f>INDEX(AirportPivot[AirportName],MATCH($N2079,AirportPivot[[AirportID]:[AirportID]],0))</f>
        <v>Philadelphia International</v>
      </c>
      <c r="R2079">
        <f>INDEX(AirportPivot[Gates (number of available)],MATCH($N2079,AirportPivot[[AirportID]:[AirportID]],0))</f>
        <v>89</v>
      </c>
    </row>
    <row r="2080" spans="1:18" x14ac:dyDescent="0.25">
      <c r="A2080" s="3" t="s">
        <v>2112</v>
      </c>
      <c r="B2080" s="12">
        <v>41795</v>
      </c>
      <c r="C2080" s="4" t="s">
        <v>19</v>
      </c>
      <c r="D2080" s="4">
        <v>1.5</v>
      </c>
      <c r="E2080" s="4">
        <v>79</v>
      </c>
      <c r="F2080" s="5">
        <v>0.8125</v>
      </c>
      <c r="G2080" s="6">
        <v>220</v>
      </c>
      <c r="H2080" s="7">
        <v>39820</v>
      </c>
      <c r="I2080" s="7">
        <f>FlightsPivot[[#This Row],[Total Fare]]*10%</f>
        <v>3982</v>
      </c>
      <c r="J2080" s="7">
        <f>FlightsPivot[[#This Row],[Total Fare]]+FlightsPivot[[#This Row],[10% tax ]]</f>
        <v>43802</v>
      </c>
      <c r="K2080" s="4">
        <v>6</v>
      </c>
      <c r="L2080" s="4">
        <v>2014</v>
      </c>
      <c r="M2080" t="str">
        <f>INDEX(RoutesPivot[DepAirport],MATCH($C2080,RoutesPivot[[RouteID]:[RouteID]],0))</f>
        <v>ORD</v>
      </c>
      <c r="N2080" t="str">
        <f>INDEX(RoutesPivot[AirportID],MATCH($C2080,RoutesPivot[[RouteID]:[RouteID]],0))</f>
        <v>IAH</v>
      </c>
      <c r="O2080">
        <f>INDEX(RoutesPivot[Distance],MATCH($C2080,RoutesPivot[[RouteID]:[RouteID]],0))</f>
        <v>800</v>
      </c>
      <c r="P2080">
        <f>INDEX(RoutesPivot[ListPrice],MATCH($C2080,RoutesPivot[[RouteID]:[RouteID]],0))</f>
        <v>200</v>
      </c>
      <c r="Q2080" t="str">
        <f>INDEX(AirportPivot[AirportName],MATCH($N2080,AirportPivot[[AirportID]:[AirportID]],0))</f>
        <v>George Bush Intercontinental/Houston</v>
      </c>
      <c r="R2080">
        <f>INDEX(AirportPivot[Gates (number of available)],MATCH($N2080,AirportPivot[[AirportID]:[AirportID]],0))</f>
        <v>80</v>
      </c>
    </row>
    <row r="2081" spans="1:18" x14ac:dyDescent="0.25">
      <c r="A2081" s="3" t="s">
        <v>2113</v>
      </c>
      <c r="B2081" s="12">
        <v>42222</v>
      </c>
      <c r="C2081" s="4" t="s">
        <v>15</v>
      </c>
      <c r="D2081" s="4">
        <v>2.6</v>
      </c>
      <c r="E2081" s="4">
        <v>153</v>
      </c>
      <c r="F2081" s="5">
        <v>0.75</v>
      </c>
      <c r="G2081" s="6">
        <v>247.5</v>
      </c>
      <c r="H2081" s="7">
        <v>40837.5</v>
      </c>
      <c r="I2081" s="7">
        <f>FlightsPivot[[#This Row],[Total Fare]]*10%</f>
        <v>4083.75</v>
      </c>
      <c r="J2081" s="7">
        <f>FlightsPivot[[#This Row],[Total Fare]]+FlightsPivot[[#This Row],[10% tax ]]</f>
        <v>44921.25</v>
      </c>
      <c r="K2081" s="4">
        <v>8</v>
      </c>
      <c r="L2081" s="4">
        <v>2015</v>
      </c>
      <c r="M2081" t="str">
        <f>INDEX(RoutesPivot[DepAirport],MATCH($C2081,RoutesPivot[[RouteID]:[RouteID]],0))</f>
        <v>ORD</v>
      </c>
      <c r="N2081" t="str">
        <f>INDEX(RoutesPivot[AirportID],MATCH($C2081,RoutesPivot[[RouteID]:[RouteID]],0))</f>
        <v>EWR</v>
      </c>
      <c r="O2081">
        <f>INDEX(RoutesPivot[Distance],MATCH($C2081,RoutesPivot[[RouteID]:[RouteID]],0))</f>
        <v>600</v>
      </c>
      <c r="P2081">
        <f>INDEX(RoutesPivot[ListPrice],MATCH($C2081,RoutesPivot[[RouteID]:[RouteID]],0))</f>
        <v>225</v>
      </c>
      <c r="Q2081" t="str">
        <f>INDEX(AirportPivot[AirportName],MATCH($N2081,AirportPivot[[AirportID]:[AirportID]],0))</f>
        <v>Newark Liberty International</v>
      </c>
      <c r="R2081">
        <f>INDEX(AirportPivot[Gates (number of available)],MATCH($N2081,AirportPivot[[AirportID]:[AirportID]],0))</f>
        <v>82</v>
      </c>
    </row>
    <row r="2082" spans="1:18" x14ac:dyDescent="0.25">
      <c r="A2082" s="3" t="s">
        <v>2114</v>
      </c>
      <c r="B2082" s="12">
        <v>42186</v>
      </c>
      <c r="C2082" s="4" t="s">
        <v>25</v>
      </c>
      <c r="D2082" s="4">
        <v>1.2</v>
      </c>
      <c r="E2082" s="4">
        <v>139</v>
      </c>
      <c r="F2082" s="5">
        <v>0.70833333333333337</v>
      </c>
      <c r="G2082" s="6">
        <v>220</v>
      </c>
      <c r="H2082" s="7">
        <v>40700</v>
      </c>
      <c r="I2082" s="7">
        <f>FlightsPivot[[#This Row],[Total Fare]]*10%</f>
        <v>4070</v>
      </c>
      <c r="J2082" s="7">
        <f>FlightsPivot[[#This Row],[Total Fare]]+FlightsPivot[[#This Row],[10% tax ]]</f>
        <v>44770</v>
      </c>
      <c r="K2082" s="4">
        <v>7</v>
      </c>
      <c r="L2082" s="4">
        <v>2015</v>
      </c>
      <c r="M2082" t="str">
        <f>INDEX(RoutesPivot[DepAirport],MATCH($C2082,RoutesPivot[[RouteID]:[RouteID]],0))</f>
        <v>ORD</v>
      </c>
      <c r="N2082" t="str">
        <f>INDEX(RoutesPivot[AirportID],MATCH($C2082,RoutesPivot[[RouteID]:[RouteID]],0))</f>
        <v>DFW</v>
      </c>
      <c r="O2082">
        <f>INDEX(RoutesPivot[Distance],MATCH($C2082,RoutesPivot[[RouteID]:[RouteID]],0))</f>
        <v>700</v>
      </c>
      <c r="P2082">
        <f>INDEX(RoutesPivot[ListPrice],MATCH($C2082,RoutesPivot[[RouteID]:[RouteID]],0))</f>
        <v>200</v>
      </c>
      <c r="Q2082" t="str">
        <f>INDEX(AirportPivot[AirportName],MATCH($N2082,AirportPivot[[AirportID]:[AirportID]],0))</f>
        <v>Dallas/Fort Worth International</v>
      </c>
      <c r="R2082">
        <f>INDEX(AirportPivot[Gates (number of available)],MATCH($N2082,AirportPivot[[AirportID]:[AirportID]],0))</f>
        <v>130</v>
      </c>
    </row>
    <row r="2083" spans="1:18" x14ac:dyDescent="0.25">
      <c r="A2083" s="3" t="s">
        <v>2115</v>
      </c>
      <c r="B2083" s="12">
        <v>41946</v>
      </c>
      <c r="C2083" s="4" t="s">
        <v>98</v>
      </c>
      <c r="D2083" s="4">
        <v>0.9</v>
      </c>
      <c r="E2083" s="4">
        <v>21</v>
      </c>
      <c r="F2083" s="5">
        <v>0.35416666666666669</v>
      </c>
      <c r="G2083" s="6">
        <v>275</v>
      </c>
      <c r="H2083" s="7">
        <v>50875</v>
      </c>
      <c r="I2083" s="7">
        <f>FlightsPivot[[#This Row],[Total Fare]]*10%</f>
        <v>5087.5</v>
      </c>
      <c r="J2083" s="7">
        <f>FlightsPivot[[#This Row],[Total Fare]]+FlightsPivot[[#This Row],[10% tax ]]</f>
        <v>55962.5</v>
      </c>
      <c r="K2083" s="4">
        <v>11</v>
      </c>
      <c r="L2083" s="4">
        <v>2014</v>
      </c>
      <c r="M2083" t="str">
        <f>INDEX(RoutesPivot[DepAirport],MATCH($C2083,RoutesPivot[[RouteID]:[RouteID]],0))</f>
        <v>ORD</v>
      </c>
      <c r="N2083" t="str">
        <f>INDEX(RoutesPivot[AirportID],MATCH($C2083,RoutesPivot[[RouteID]:[RouteID]],0))</f>
        <v>PHL</v>
      </c>
      <c r="O2083">
        <f>INDEX(RoutesPivot[Distance],MATCH($C2083,RoutesPivot[[RouteID]:[RouteID]],0))</f>
        <v>580</v>
      </c>
      <c r="P2083">
        <f>INDEX(RoutesPivot[ListPrice],MATCH($C2083,RoutesPivot[[RouteID]:[RouteID]],0))</f>
        <v>275</v>
      </c>
      <c r="Q2083" t="str">
        <f>INDEX(AirportPivot[AirportName],MATCH($N2083,AirportPivot[[AirportID]:[AirportID]],0))</f>
        <v>Philadelphia International</v>
      </c>
      <c r="R2083">
        <f>INDEX(AirportPivot[Gates (number of available)],MATCH($N2083,AirportPivot[[AirportID]:[AirportID]],0))</f>
        <v>89</v>
      </c>
    </row>
    <row r="2084" spans="1:18" x14ac:dyDescent="0.25">
      <c r="A2084" s="3" t="s">
        <v>2116</v>
      </c>
      <c r="B2084" s="12">
        <v>41843</v>
      </c>
      <c r="C2084" s="4" t="s">
        <v>21</v>
      </c>
      <c r="D2084" s="4">
        <v>2</v>
      </c>
      <c r="E2084" s="4">
        <v>58</v>
      </c>
      <c r="F2084" s="5">
        <v>0.35416666666666669</v>
      </c>
      <c r="G2084" s="6">
        <v>137.5</v>
      </c>
      <c r="H2084" s="7">
        <v>22687.5</v>
      </c>
      <c r="I2084" s="7">
        <f>FlightsPivot[[#This Row],[Total Fare]]*10%</f>
        <v>2268.75</v>
      </c>
      <c r="J2084" s="7">
        <f>FlightsPivot[[#This Row],[Total Fare]]+FlightsPivot[[#This Row],[10% tax ]]</f>
        <v>24956.25</v>
      </c>
      <c r="K2084" s="4">
        <v>7</v>
      </c>
      <c r="L2084" s="4">
        <v>2014</v>
      </c>
      <c r="M2084" t="str">
        <f>INDEX(RoutesPivot[DepAirport],MATCH($C2084,RoutesPivot[[RouteID]:[RouteID]],0))</f>
        <v>ORD</v>
      </c>
      <c r="N2084" t="str">
        <f>INDEX(RoutesPivot[AirportID],MATCH($C2084,RoutesPivot[[RouteID]:[RouteID]],0))</f>
        <v>CLT</v>
      </c>
      <c r="O2084">
        <f>INDEX(RoutesPivot[Distance],MATCH($C2084,RoutesPivot[[RouteID]:[RouteID]],0))</f>
        <v>700</v>
      </c>
      <c r="P2084">
        <f>INDEX(RoutesPivot[ListPrice],MATCH($C2084,RoutesPivot[[RouteID]:[RouteID]],0))</f>
        <v>125</v>
      </c>
      <c r="Q2084" t="str">
        <f>INDEX(AirportPivot[AirportName],MATCH($N2084,AirportPivot[[AirportID]:[AirportID]],0))</f>
        <v>Charlotte/Douglas International</v>
      </c>
      <c r="R2084">
        <f>INDEX(AirportPivot[Gates (number of available)],MATCH($N2084,AirportPivot[[AirportID]:[AirportID]],0))</f>
        <v>65</v>
      </c>
    </row>
    <row r="2085" spans="1:18" x14ac:dyDescent="0.25">
      <c r="A2085" s="3" t="s">
        <v>2117</v>
      </c>
      <c r="B2085" s="12">
        <v>41852</v>
      </c>
      <c r="C2085" s="4" t="s">
        <v>40</v>
      </c>
      <c r="D2085" s="4">
        <v>1.7</v>
      </c>
      <c r="E2085" s="4">
        <v>166</v>
      </c>
      <c r="F2085" s="5">
        <v>0.3125</v>
      </c>
      <c r="G2085" s="6">
        <v>126.5</v>
      </c>
      <c r="H2085" s="7">
        <v>20872.5</v>
      </c>
      <c r="I2085" s="7">
        <f>FlightsPivot[[#This Row],[Total Fare]]*10%</f>
        <v>2087.25</v>
      </c>
      <c r="J2085" s="7">
        <f>FlightsPivot[[#This Row],[Total Fare]]+FlightsPivot[[#This Row],[10% tax ]]</f>
        <v>22959.75</v>
      </c>
      <c r="K2085" s="4">
        <v>8</v>
      </c>
      <c r="L2085" s="4">
        <v>2014</v>
      </c>
      <c r="M2085" t="str">
        <f>INDEX(RoutesPivot[DepAirport],MATCH($C2085,RoutesPivot[[RouteID]:[RouteID]],0))</f>
        <v>ORD</v>
      </c>
      <c r="N2085" t="str">
        <f>INDEX(RoutesPivot[AirportID],MATCH($C2085,RoutesPivot[[RouteID]:[RouteID]],0))</f>
        <v>MSP</v>
      </c>
      <c r="O2085">
        <f>INDEX(RoutesPivot[Distance],MATCH($C2085,RoutesPivot[[RouteID]:[RouteID]],0))</f>
        <v>300</v>
      </c>
      <c r="P2085">
        <f>INDEX(RoutesPivot[ListPrice],MATCH($C2085,RoutesPivot[[RouteID]:[RouteID]],0))</f>
        <v>115</v>
      </c>
      <c r="Q2085" t="str">
        <f>INDEX(AirportPivot[AirportName],MATCH($N2085,AirportPivot[[AirportID]:[AirportID]],0))</f>
        <v>Minneapolis-St Paul International/Wold-Chamberlain</v>
      </c>
      <c r="R2085">
        <f>INDEX(AirportPivot[Gates (number of available)],MATCH($N2085,AirportPivot[[AirportID]:[AirportID]],0))</f>
        <v>65</v>
      </c>
    </row>
    <row r="2086" spans="1:18" x14ac:dyDescent="0.25">
      <c r="A2086" s="3" t="s">
        <v>2118</v>
      </c>
      <c r="B2086" s="12">
        <v>42080</v>
      </c>
      <c r="C2086" s="4" t="s">
        <v>21</v>
      </c>
      <c r="D2086" s="4">
        <v>1.7</v>
      </c>
      <c r="E2086" s="4">
        <v>150</v>
      </c>
      <c r="F2086" s="5">
        <v>0.75</v>
      </c>
      <c r="G2086" s="6">
        <v>125</v>
      </c>
      <c r="H2086" s="7">
        <v>23125</v>
      </c>
      <c r="I2086" s="7">
        <f>FlightsPivot[[#This Row],[Total Fare]]*10%</f>
        <v>2312.5</v>
      </c>
      <c r="J2086" s="7">
        <f>FlightsPivot[[#This Row],[Total Fare]]+FlightsPivot[[#This Row],[10% tax ]]</f>
        <v>25437.5</v>
      </c>
      <c r="K2086" s="4">
        <v>3</v>
      </c>
      <c r="L2086" s="4">
        <v>2015</v>
      </c>
      <c r="M2086" t="str">
        <f>INDEX(RoutesPivot[DepAirport],MATCH($C2086,RoutesPivot[[RouteID]:[RouteID]],0))</f>
        <v>ORD</v>
      </c>
      <c r="N2086" t="str">
        <f>INDEX(RoutesPivot[AirportID],MATCH($C2086,RoutesPivot[[RouteID]:[RouteID]],0))</f>
        <v>CLT</v>
      </c>
      <c r="O2086">
        <f>INDEX(RoutesPivot[Distance],MATCH($C2086,RoutesPivot[[RouteID]:[RouteID]],0))</f>
        <v>700</v>
      </c>
      <c r="P2086">
        <f>INDEX(RoutesPivot[ListPrice],MATCH($C2086,RoutesPivot[[RouteID]:[RouteID]],0))</f>
        <v>125</v>
      </c>
      <c r="Q2086" t="str">
        <f>INDEX(AirportPivot[AirportName],MATCH($N2086,AirportPivot[[AirportID]:[AirportID]],0))</f>
        <v>Charlotte/Douglas International</v>
      </c>
      <c r="R2086">
        <f>INDEX(AirportPivot[Gates (number of available)],MATCH($N2086,AirportPivot[[AirportID]:[AirportID]],0))</f>
        <v>65</v>
      </c>
    </row>
    <row r="2087" spans="1:18" x14ac:dyDescent="0.25">
      <c r="A2087" s="3" t="s">
        <v>2119</v>
      </c>
      <c r="B2087" s="12">
        <v>42306</v>
      </c>
      <c r="C2087" s="4" t="s">
        <v>23</v>
      </c>
      <c r="D2087" s="4">
        <v>1.5</v>
      </c>
      <c r="E2087" s="4">
        <v>177</v>
      </c>
      <c r="F2087" s="5">
        <v>0.83333333333333337</v>
      </c>
      <c r="G2087" s="6">
        <v>300</v>
      </c>
      <c r="H2087" s="7">
        <v>49500</v>
      </c>
      <c r="I2087" s="7">
        <f>FlightsPivot[[#This Row],[Total Fare]]*10%</f>
        <v>4950</v>
      </c>
      <c r="J2087" s="7">
        <f>FlightsPivot[[#This Row],[Total Fare]]+FlightsPivot[[#This Row],[10% tax ]]</f>
        <v>54450</v>
      </c>
      <c r="K2087" s="4">
        <v>10</v>
      </c>
      <c r="L2087" s="4">
        <v>2015</v>
      </c>
      <c r="M2087" t="str">
        <f>INDEX(RoutesPivot[DepAirport],MATCH($C2087,RoutesPivot[[RouteID]:[RouteID]],0))</f>
        <v>ORD</v>
      </c>
      <c r="N2087" t="str">
        <f>INDEX(RoutesPivot[AirportID],MATCH($C2087,RoutesPivot[[RouteID]:[RouteID]],0))</f>
        <v>DEN</v>
      </c>
      <c r="O2087">
        <f>INDEX(RoutesPivot[Distance],MATCH($C2087,RoutesPivot[[RouteID]:[RouteID]],0))</f>
        <v>800</v>
      </c>
      <c r="P2087">
        <f>INDEX(RoutesPivot[ListPrice],MATCH($C2087,RoutesPivot[[RouteID]:[RouteID]],0))</f>
        <v>300</v>
      </c>
      <c r="Q2087" t="str">
        <f>INDEX(AirportPivot[AirportName],MATCH($N2087,AirportPivot[[AirportID]:[AirportID]],0))</f>
        <v>Denver International</v>
      </c>
      <c r="R2087">
        <f>INDEX(AirportPivot[Gates (number of available)],MATCH($N2087,AirportPivot[[AirportID]:[AirportID]],0))</f>
        <v>75</v>
      </c>
    </row>
    <row r="2088" spans="1:18" x14ac:dyDescent="0.25">
      <c r="A2088" s="3" t="s">
        <v>2120</v>
      </c>
      <c r="B2088" s="12">
        <v>41651</v>
      </c>
      <c r="C2088" s="4" t="s">
        <v>13</v>
      </c>
      <c r="D2088" s="4">
        <v>2.8</v>
      </c>
      <c r="E2088" s="4">
        <v>36</v>
      </c>
      <c r="F2088" s="5">
        <v>0.41666666666666669</v>
      </c>
      <c r="G2088" s="6">
        <v>250</v>
      </c>
      <c r="H2088" s="7">
        <v>41250</v>
      </c>
      <c r="I2088" s="7">
        <f>FlightsPivot[[#This Row],[Total Fare]]*10%</f>
        <v>4125</v>
      </c>
      <c r="J2088" s="7">
        <f>FlightsPivot[[#This Row],[Total Fare]]+FlightsPivot[[#This Row],[10% tax ]]</f>
        <v>45375</v>
      </c>
      <c r="K2088" s="4">
        <v>1</v>
      </c>
      <c r="L2088" s="4">
        <v>2014</v>
      </c>
      <c r="M2088" t="str">
        <f>INDEX(RoutesPivot[DepAirport],MATCH($C2088,RoutesPivot[[RouteID]:[RouteID]],0))</f>
        <v>ORD</v>
      </c>
      <c r="N2088" t="str">
        <f>INDEX(RoutesPivot[AirportID],MATCH($C2088,RoutesPivot[[RouteID]:[RouteID]],0))</f>
        <v>JFK</v>
      </c>
      <c r="O2088">
        <f>INDEX(RoutesPivot[Distance],MATCH($C2088,RoutesPivot[[RouteID]:[RouteID]],0))</f>
        <v>619</v>
      </c>
      <c r="P2088">
        <f>INDEX(RoutesPivot[ListPrice],MATCH($C2088,RoutesPivot[[RouteID]:[RouteID]],0))</f>
        <v>250</v>
      </c>
      <c r="Q2088" t="str">
        <f>INDEX(AirportPivot[AirportName],MATCH($N2088,AirportPivot[[AirportID]:[AirportID]],0))</f>
        <v>John F Kennedy International</v>
      </c>
      <c r="R2088">
        <f>INDEX(AirportPivot[Gates (number of available)],MATCH($N2088,AirportPivot[[AirportID]:[AirportID]],0))</f>
        <v>120</v>
      </c>
    </row>
    <row r="2089" spans="1:18" x14ac:dyDescent="0.25">
      <c r="A2089" s="3" t="s">
        <v>2121</v>
      </c>
      <c r="B2089" s="12">
        <v>41730</v>
      </c>
      <c r="C2089" s="4" t="s">
        <v>80</v>
      </c>
      <c r="D2089" s="4">
        <v>1.7</v>
      </c>
      <c r="E2089" s="4">
        <v>117</v>
      </c>
      <c r="F2089" s="5">
        <v>0.35416666666666669</v>
      </c>
      <c r="G2089" s="6">
        <v>300</v>
      </c>
      <c r="H2089" s="7">
        <v>55500</v>
      </c>
      <c r="I2089" s="7">
        <f>FlightsPivot[[#This Row],[Total Fare]]*10%</f>
        <v>5550</v>
      </c>
      <c r="J2089" s="7">
        <f>FlightsPivot[[#This Row],[Total Fare]]+FlightsPivot[[#This Row],[10% tax ]]</f>
        <v>61050</v>
      </c>
      <c r="K2089" s="4">
        <v>4</v>
      </c>
      <c r="L2089" s="4">
        <v>2014</v>
      </c>
      <c r="M2089" t="str">
        <f>INDEX(RoutesPivot[DepAirport],MATCH($C2089,RoutesPivot[[RouteID]:[RouteID]],0))</f>
        <v>ORD</v>
      </c>
      <c r="N2089" t="str">
        <f>INDEX(RoutesPivot[AirportID],MATCH($C2089,RoutesPivot[[RouteID]:[RouteID]],0))</f>
        <v>MIA</v>
      </c>
      <c r="O2089">
        <f>INDEX(RoutesPivot[Distance],MATCH($C2089,RoutesPivot[[RouteID]:[RouteID]],0))</f>
        <v>1000</v>
      </c>
      <c r="P2089">
        <f>INDEX(RoutesPivot[ListPrice],MATCH($C2089,RoutesPivot[[RouteID]:[RouteID]],0))</f>
        <v>300</v>
      </c>
      <c r="Q2089" t="str">
        <f>INDEX(AirportPivot[AirportName],MATCH($N2089,AirportPivot[[AirportID]:[AirportID]],0))</f>
        <v>Miami International</v>
      </c>
      <c r="R2089">
        <f>INDEX(AirportPivot[Gates (number of available)],MATCH($N2089,AirportPivot[[AirportID]:[AirportID]],0))</f>
        <v>80</v>
      </c>
    </row>
    <row r="2090" spans="1:18" x14ac:dyDescent="0.25">
      <c r="A2090" s="3" t="s">
        <v>2122</v>
      </c>
      <c r="B2090" s="12">
        <v>42214</v>
      </c>
      <c r="C2090" s="4" t="s">
        <v>13</v>
      </c>
      <c r="D2090" s="4">
        <v>2.5</v>
      </c>
      <c r="E2090" s="4">
        <v>114</v>
      </c>
      <c r="F2090" s="5">
        <v>0.375</v>
      </c>
      <c r="G2090" s="6">
        <v>275</v>
      </c>
      <c r="H2090" s="7">
        <v>50875</v>
      </c>
      <c r="I2090" s="7">
        <f>FlightsPivot[[#This Row],[Total Fare]]*10%</f>
        <v>5087.5</v>
      </c>
      <c r="J2090" s="7">
        <f>FlightsPivot[[#This Row],[Total Fare]]+FlightsPivot[[#This Row],[10% tax ]]</f>
        <v>55962.5</v>
      </c>
      <c r="K2090" s="4">
        <v>7</v>
      </c>
      <c r="L2090" s="4">
        <v>2015</v>
      </c>
      <c r="M2090" t="str">
        <f>INDEX(RoutesPivot[DepAirport],MATCH($C2090,RoutesPivot[[RouteID]:[RouteID]],0))</f>
        <v>ORD</v>
      </c>
      <c r="N2090" t="str">
        <f>INDEX(RoutesPivot[AirportID],MATCH($C2090,RoutesPivot[[RouteID]:[RouteID]],0))</f>
        <v>JFK</v>
      </c>
      <c r="O2090">
        <f>INDEX(RoutesPivot[Distance],MATCH($C2090,RoutesPivot[[RouteID]:[RouteID]],0))</f>
        <v>619</v>
      </c>
      <c r="P2090">
        <f>INDEX(RoutesPivot[ListPrice],MATCH($C2090,RoutesPivot[[RouteID]:[RouteID]],0))</f>
        <v>250</v>
      </c>
      <c r="Q2090" t="str">
        <f>INDEX(AirportPivot[AirportName],MATCH($N2090,AirportPivot[[AirportID]:[AirportID]],0))</f>
        <v>John F Kennedy International</v>
      </c>
      <c r="R2090">
        <f>INDEX(AirportPivot[Gates (number of available)],MATCH($N2090,AirportPivot[[AirportID]:[AirportID]],0))</f>
        <v>120</v>
      </c>
    </row>
    <row r="2091" spans="1:18" x14ac:dyDescent="0.25">
      <c r="A2091" s="3" t="s">
        <v>2123</v>
      </c>
      <c r="B2091" s="12">
        <v>41720</v>
      </c>
      <c r="C2091" s="4" t="s">
        <v>50</v>
      </c>
      <c r="D2091" s="4">
        <v>1.8</v>
      </c>
      <c r="E2091" s="4">
        <v>134</v>
      </c>
      <c r="F2091" s="5">
        <v>0.70833333333333337</v>
      </c>
      <c r="G2091" s="6">
        <v>275</v>
      </c>
      <c r="H2091" s="7">
        <v>50875</v>
      </c>
      <c r="I2091" s="7">
        <f>FlightsPivot[[#This Row],[Total Fare]]*10%</f>
        <v>5087.5</v>
      </c>
      <c r="J2091" s="7">
        <f>FlightsPivot[[#This Row],[Total Fare]]+FlightsPivot[[#This Row],[10% tax ]]</f>
        <v>55962.5</v>
      </c>
      <c r="K2091" s="4">
        <v>3</v>
      </c>
      <c r="L2091" s="4">
        <v>2014</v>
      </c>
      <c r="M2091" t="str">
        <f>INDEX(RoutesPivot[DepAirport],MATCH($C2091,RoutesPivot[[RouteID]:[RouteID]],0))</f>
        <v>ORD</v>
      </c>
      <c r="N2091" t="str">
        <f>INDEX(RoutesPivot[AirportID],MATCH($C2091,RoutesPivot[[RouteID]:[RouteID]],0))</f>
        <v>LGA</v>
      </c>
      <c r="O2091">
        <f>INDEX(RoutesPivot[Distance],MATCH($C2091,RoutesPivot[[RouteID]:[RouteID]],0))</f>
        <v>610</v>
      </c>
      <c r="P2091">
        <f>INDEX(RoutesPivot[ListPrice],MATCH($C2091,RoutesPivot[[RouteID]:[RouteID]],0))</f>
        <v>275</v>
      </c>
      <c r="Q2091" t="str">
        <f>INDEX(AirportPivot[AirportName],MATCH($N2091,AirportPivot[[AirportID]:[AirportID]],0))</f>
        <v>Laguardia</v>
      </c>
      <c r="R2091">
        <f>INDEX(AirportPivot[Gates (number of available)],MATCH($N2091,AirportPivot[[AirportID]:[AirportID]],0))</f>
        <v>66</v>
      </c>
    </row>
    <row r="2092" spans="1:18" x14ac:dyDescent="0.25">
      <c r="A2092" s="3" t="s">
        <v>2124</v>
      </c>
      <c r="B2092" s="12">
        <v>41837</v>
      </c>
      <c r="C2092" s="4" t="s">
        <v>47</v>
      </c>
      <c r="D2092" s="4">
        <v>3.2</v>
      </c>
      <c r="E2092" s="4">
        <v>152</v>
      </c>
      <c r="F2092" s="5">
        <v>0.33333333333333331</v>
      </c>
      <c r="G2092" s="6">
        <v>275</v>
      </c>
      <c r="H2092" s="7">
        <v>45375</v>
      </c>
      <c r="I2092" s="7">
        <f>FlightsPivot[[#This Row],[Total Fare]]*10%</f>
        <v>4537.5</v>
      </c>
      <c r="J2092" s="7">
        <f>FlightsPivot[[#This Row],[Total Fare]]+FlightsPivot[[#This Row],[10% tax ]]</f>
        <v>49912.5</v>
      </c>
      <c r="K2092" s="4">
        <v>7</v>
      </c>
      <c r="L2092" s="4">
        <v>2014</v>
      </c>
      <c r="M2092" t="str">
        <f>INDEX(RoutesPivot[DepAirport],MATCH($C2092,RoutesPivot[[RouteID]:[RouteID]],0))</f>
        <v>ORD</v>
      </c>
      <c r="N2092" t="str">
        <f>INDEX(RoutesPivot[AirportID],MATCH($C2092,RoutesPivot[[RouteID]:[RouteID]],0))</f>
        <v>PHX</v>
      </c>
      <c r="O2092">
        <f>INDEX(RoutesPivot[Distance],MATCH($C2092,RoutesPivot[[RouteID]:[RouteID]],0))</f>
        <v>1200</v>
      </c>
      <c r="P2092">
        <f>INDEX(RoutesPivot[ListPrice],MATCH($C2092,RoutesPivot[[RouteID]:[RouteID]],0))</f>
        <v>250</v>
      </c>
      <c r="Q2092" t="str">
        <f>INDEX(AirportPivot[AirportName],MATCH($N2092,AirportPivot[[AirportID]:[AirportID]],0))</f>
        <v>Phoenix Sky Harbor International</v>
      </c>
      <c r="R2092">
        <f>INDEX(AirportPivot[Gates (number of available)],MATCH($N2092,AirportPivot[[AirportID]:[AirportID]],0))</f>
        <v>60</v>
      </c>
    </row>
    <row r="2093" spans="1:18" x14ac:dyDescent="0.25">
      <c r="A2093" s="3" t="s">
        <v>2125</v>
      </c>
      <c r="B2093" s="12">
        <v>41729</v>
      </c>
      <c r="C2093" s="4" t="s">
        <v>86</v>
      </c>
      <c r="D2093" s="4">
        <v>1</v>
      </c>
      <c r="E2093" s="4">
        <v>82</v>
      </c>
      <c r="F2093" s="5">
        <v>0.29166666666666669</v>
      </c>
      <c r="G2093" s="6">
        <v>115</v>
      </c>
      <c r="H2093" s="7">
        <v>20815</v>
      </c>
      <c r="I2093" s="7">
        <f>FlightsPivot[[#This Row],[Total Fare]]*10%</f>
        <v>2081.5</v>
      </c>
      <c r="J2093" s="7">
        <f>FlightsPivot[[#This Row],[Total Fare]]+FlightsPivot[[#This Row],[10% tax ]]</f>
        <v>22896.5</v>
      </c>
      <c r="K2093" s="4">
        <v>3</v>
      </c>
      <c r="L2093" s="4">
        <v>2014</v>
      </c>
      <c r="M2093" t="str">
        <f>INDEX(RoutesPivot[DepAirport],MATCH($C2093,RoutesPivot[[RouteID]:[RouteID]],0))</f>
        <v>ORD</v>
      </c>
      <c r="N2093" t="str">
        <f>INDEX(RoutesPivot[AirportID],MATCH($C2093,RoutesPivot[[RouteID]:[RouteID]],0))</f>
        <v>DTW</v>
      </c>
      <c r="O2093">
        <f>INDEX(RoutesPivot[Distance],MATCH($C2093,RoutesPivot[[RouteID]:[RouteID]],0))</f>
        <v>200</v>
      </c>
      <c r="P2093">
        <f>INDEX(RoutesPivot[ListPrice],MATCH($C2093,RoutesPivot[[RouteID]:[RouteID]],0))</f>
        <v>115</v>
      </c>
      <c r="Q2093" t="str">
        <f>INDEX(AirportPivot[AirportName],MATCH($N2093,AirportPivot[[AirportID]:[AirportID]],0))</f>
        <v>Detroit Metropolitan Wayne County</v>
      </c>
      <c r="R2093">
        <f>INDEX(AirportPivot[Gates (number of available)],MATCH($N2093,AirportPivot[[AirportID]:[AirportID]],0))</f>
        <v>60</v>
      </c>
    </row>
    <row r="2094" spans="1:18" x14ac:dyDescent="0.25">
      <c r="A2094" s="3" t="s">
        <v>2126</v>
      </c>
      <c r="B2094" s="12">
        <v>42021</v>
      </c>
      <c r="C2094" s="4" t="s">
        <v>33</v>
      </c>
      <c r="D2094" s="4">
        <v>3.8</v>
      </c>
      <c r="E2094" s="4">
        <v>87</v>
      </c>
      <c r="F2094" s="5">
        <v>0.33333333333333331</v>
      </c>
      <c r="G2094" s="6">
        <v>375</v>
      </c>
      <c r="H2094" s="7">
        <v>67875</v>
      </c>
      <c r="I2094" s="7">
        <f>FlightsPivot[[#This Row],[Total Fare]]*10%</f>
        <v>6787.5</v>
      </c>
      <c r="J2094" s="7">
        <f>FlightsPivot[[#This Row],[Total Fare]]+FlightsPivot[[#This Row],[10% tax ]]</f>
        <v>74662.5</v>
      </c>
      <c r="K2094" s="4">
        <v>1</v>
      </c>
      <c r="L2094" s="4">
        <v>2015</v>
      </c>
      <c r="M2094" t="str">
        <f>INDEX(RoutesPivot[DepAirport],MATCH($C2094,RoutesPivot[[RouteID]:[RouteID]],0))</f>
        <v>ORD</v>
      </c>
      <c r="N2094" t="str">
        <f>INDEX(RoutesPivot[AirportID],MATCH($C2094,RoutesPivot[[RouteID]:[RouteID]],0))</f>
        <v>SFO</v>
      </c>
      <c r="O2094">
        <f>INDEX(RoutesPivot[Distance],MATCH($C2094,RoutesPivot[[RouteID]:[RouteID]],0))</f>
        <v>1600</v>
      </c>
      <c r="P2094">
        <f>INDEX(RoutesPivot[ListPrice],MATCH($C2094,RoutesPivot[[RouteID]:[RouteID]],0))</f>
        <v>375</v>
      </c>
      <c r="Q2094" t="str">
        <f>INDEX(AirportPivot[AirportName],MATCH($N2094,AirportPivot[[AirportID]:[AirportID]],0))</f>
        <v>San Francisco International</v>
      </c>
      <c r="R2094">
        <f>INDEX(AirportPivot[Gates (number of available)],MATCH($N2094,AirportPivot[[AirportID]:[AirportID]],0))</f>
        <v>70</v>
      </c>
    </row>
    <row r="2095" spans="1:18" x14ac:dyDescent="0.25">
      <c r="A2095" s="3" t="s">
        <v>2127</v>
      </c>
      <c r="B2095" s="12">
        <v>42228</v>
      </c>
      <c r="C2095" s="4" t="s">
        <v>27</v>
      </c>
      <c r="D2095" s="4">
        <v>10.4</v>
      </c>
      <c r="E2095" s="4">
        <v>41</v>
      </c>
      <c r="F2095" s="5">
        <v>0.41666666666666669</v>
      </c>
      <c r="G2095" s="6">
        <v>220</v>
      </c>
      <c r="H2095" s="7">
        <v>36300</v>
      </c>
      <c r="I2095" s="7">
        <f>FlightsPivot[[#This Row],[Total Fare]]*10%</f>
        <v>3630</v>
      </c>
      <c r="J2095" s="7">
        <f>FlightsPivot[[#This Row],[Total Fare]]+FlightsPivot[[#This Row],[10% tax ]]</f>
        <v>39930</v>
      </c>
      <c r="K2095" s="4">
        <v>8</v>
      </c>
      <c r="L2095" s="4">
        <v>2015</v>
      </c>
      <c r="M2095" t="str">
        <f>INDEX(RoutesPivot[DepAirport],MATCH($C2095,RoutesPivot[[RouteID]:[RouteID]],0))</f>
        <v>ORD</v>
      </c>
      <c r="N2095" t="str">
        <f>INDEX(RoutesPivot[AirportID],MATCH($C2095,RoutesPivot[[RouteID]:[RouteID]],0))</f>
        <v>ATL</v>
      </c>
      <c r="O2095">
        <f>INDEX(RoutesPivot[Distance],MATCH($C2095,RoutesPivot[[RouteID]:[RouteID]],0))</f>
        <v>510</v>
      </c>
      <c r="P2095">
        <f>INDEX(RoutesPivot[ListPrice],MATCH($C2095,RoutesPivot[[RouteID]:[RouteID]],0))</f>
        <v>200</v>
      </c>
      <c r="Q2095" t="str">
        <f>INDEX(AirportPivot[AirportName],MATCH($N2095,AirportPivot[[AirportID]:[AirportID]],0))</f>
        <v>Hartsfield-Jackson Atlanta International</v>
      </c>
      <c r="R2095">
        <f>INDEX(AirportPivot[Gates (number of available)],MATCH($N2095,AirportPivot[[AirportID]:[AirportID]],0))</f>
        <v>100</v>
      </c>
    </row>
    <row r="2096" spans="1:18" x14ac:dyDescent="0.25">
      <c r="A2096" s="3" t="s">
        <v>2128</v>
      </c>
      <c r="B2096" s="12">
        <v>42231</v>
      </c>
      <c r="C2096" s="4" t="s">
        <v>40</v>
      </c>
      <c r="D2096" s="4">
        <v>2.8</v>
      </c>
      <c r="E2096" s="4">
        <v>153</v>
      </c>
      <c r="F2096" s="5">
        <v>0.75</v>
      </c>
      <c r="G2096" s="6">
        <v>126.5</v>
      </c>
      <c r="H2096" s="7">
        <v>20872.5</v>
      </c>
      <c r="I2096" s="7">
        <f>FlightsPivot[[#This Row],[Total Fare]]*10%</f>
        <v>2087.25</v>
      </c>
      <c r="J2096" s="7">
        <f>FlightsPivot[[#This Row],[Total Fare]]+FlightsPivot[[#This Row],[10% tax ]]</f>
        <v>22959.75</v>
      </c>
      <c r="K2096" s="4">
        <v>8</v>
      </c>
      <c r="L2096" s="4">
        <v>2015</v>
      </c>
      <c r="M2096" t="str">
        <f>INDEX(RoutesPivot[DepAirport],MATCH($C2096,RoutesPivot[[RouteID]:[RouteID]],0))</f>
        <v>ORD</v>
      </c>
      <c r="N2096" t="str">
        <f>INDEX(RoutesPivot[AirportID],MATCH($C2096,RoutesPivot[[RouteID]:[RouteID]],0))</f>
        <v>MSP</v>
      </c>
      <c r="O2096">
        <f>INDEX(RoutesPivot[Distance],MATCH($C2096,RoutesPivot[[RouteID]:[RouteID]],0))</f>
        <v>300</v>
      </c>
      <c r="P2096">
        <f>INDEX(RoutesPivot[ListPrice],MATCH($C2096,RoutesPivot[[RouteID]:[RouteID]],0))</f>
        <v>115</v>
      </c>
      <c r="Q2096" t="str">
        <f>INDEX(AirportPivot[AirportName],MATCH($N2096,AirportPivot[[AirportID]:[AirportID]],0))</f>
        <v>Minneapolis-St Paul International/Wold-Chamberlain</v>
      </c>
      <c r="R2096">
        <f>INDEX(AirportPivot[Gates (number of available)],MATCH($N2096,AirportPivot[[AirportID]:[AirportID]],0))</f>
        <v>65</v>
      </c>
    </row>
    <row r="2097" spans="1:18" x14ac:dyDescent="0.25">
      <c r="A2097" s="3" t="s">
        <v>2129</v>
      </c>
      <c r="B2097" s="12">
        <v>42081</v>
      </c>
      <c r="C2097" s="4" t="s">
        <v>21</v>
      </c>
      <c r="D2097" s="4">
        <v>1.4</v>
      </c>
      <c r="E2097" s="4">
        <v>15</v>
      </c>
      <c r="F2097" s="5">
        <v>0.625</v>
      </c>
      <c r="G2097" s="6">
        <v>125</v>
      </c>
      <c r="H2097" s="7">
        <v>23125</v>
      </c>
      <c r="I2097" s="7">
        <f>FlightsPivot[[#This Row],[Total Fare]]*10%</f>
        <v>2312.5</v>
      </c>
      <c r="J2097" s="7">
        <f>FlightsPivot[[#This Row],[Total Fare]]+FlightsPivot[[#This Row],[10% tax ]]</f>
        <v>25437.5</v>
      </c>
      <c r="K2097" s="4">
        <v>3</v>
      </c>
      <c r="L2097" s="4">
        <v>2015</v>
      </c>
      <c r="M2097" t="str">
        <f>INDEX(RoutesPivot[DepAirport],MATCH($C2097,RoutesPivot[[RouteID]:[RouteID]],0))</f>
        <v>ORD</v>
      </c>
      <c r="N2097" t="str">
        <f>INDEX(RoutesPivot[AirportID],MATCH($C2097,RoutesPivot[[RouteID]:[RouteID]],0))</f>
        <v>CLT</v>
      </c>
      <c r="O2097">
        <f>INDEX(RoutesPivot[Distance],MATCH($C2097,RoutesPivot[[RouteID]:[RouteID]],0))</f>
        <v>700</v>
      </c>
      <c r="P2097">
        <f>INDEX(RoutesPivot[ListPrice],MATCH($C2097,RoutesPivot[[RouteID]:[RouteID]],0))</f>
        <v>125</v>
      </c>
      <c r="Q2097" t="str">
        <f>INDEX(AirportPivot[AirportName],MATCH($N2097,AirportPivot[[AirportID]:[AirportID]],0))</f>
        <v>Charlotte/Douglas International</v>
      </c>
      <c r="R2097">
        <f>INDEX(AirportPivot[Gates (number of available)],MATCH($N2097,AirportPivot[[AirportID]:[AirportID]],0))</f>
        <v>65</v>
      </c>
    </row>
    <row r="2098" spans="1:18" x14ac:dyDescent="0.25">
      <c r="A2098" s="3" t="s">
        <v>2130</v>
      </c>
      <c r="B2098" s="12">
        <v>42172</v>
      </c>
      <c r="C2098" s="4" t="s">
        <v>80</v>
      </c>
      <c r="D2098" s="4">
        <v>2</v>
      </c>
      <c r="E2098" s="4">
        <v>43</v>
      </c>
      <c r="F2098" s="5">
        <v>0.45833333333333331</v>
      </c>
      <c r="G2098" s="6">
        <v>330</v>
      </c>
      <c r="H2098" s="7">
        <v>54450</v>
      </c>
      <c r="I2098" s="7">
        <f>FlightsPivot[[#This Row],[Total Fare]]*10%</f>
        <v>5445</v>
      </c>
      <c r="J2098" s="7">
        <f>FlightsPivot[[#This Row],[Total Fare]]+FlightsPivot[[#This Row],[10% tax ]]</f>
        <v>59895</v>
      </c>
      <c r="K2098" s="4">
        <v>6</v>
      </c>
      <c r="L2098" s="4">
        <v>2015</v>
      </c>
      <c r="M2098" t="str">
        <f>INDEX(RoutesPivot[DepAirport],MATCH($C2098,RoutesPivot[[RouteID]:[RouteID]],0))</f>
        <v>ORD</v>
      </c>
      <c r="N2098" t="str">
        <f>INDEX(RoutesPivot[AirportID],MATCH($C2098,RoutesPivot[[RouteID]:[RouteID]],0))</f>
        <v>MIA</v>
      </c>
      <c r="O2098">
        <f>INDEX(RoutesPivot[Distance],MATCH($C2098,RoutesPivot[[RouteID]:[RouteID]],0))</f>
        <v>1000</v>
      </c>
      <c r="P2098">
        <f>INDEX(RoutesPivot[ListPrice],MATCH($C2098,RoutesPivot[[RouteID]:[RouteID]],0))</f>
        <v>300</v>
      </c>
      <c r="Q2098" t="str">
        <f>INDEX(AirportPivot[AirportName],MATCH($N2098,AirportPivot[[AirportID]:[AirportID]],0))</f>
        <v>Miami International</v>
      </c>
      <c r="R2098">
        <f>INDEX(AirportPivot[Gates (number of available)],MATCH($N2098,AirportPivot[[AirportID]:[AirportID]],0))</f>
        <v>80</v>
      </c>
    </row>
    <row r="2099" spans="1:18" x14ac:dyDescent="0.25">
      <c r="A2099" s="3" t="s">
        <v>2131</v>
      </c>
      <c r="B2099" s="12">
        <v>42201</v>
      </c>
      <c r="C2099" s="4" t="s">
        <v>33</v>
      </c>
      <c r="D2099" s="4">
        <v>1.1000000000000001</v>
      </c>
      <c r="E2099" s="4">
        <v>45</v>
      </c>
      <c r="F2099" s="5">
        <v>0.75</v>
      </c>
      <c r="G2099" s="6">
        <v>412.5</v>
      </c>
      <c r="H2099" s="7">
        <v>68062.5</v>
      </c>
      <c r="I2099" s="7">
        <f>FlightsPivot[[#This Row],[Total Fare]]*10%</f>
        <v>6806.25</v>
      </c>
      <c r="J2099" s="7">
        <f>FlightsPivot[[#This Row],[Total Fare]]+FlightsPivot[[#This Row],[10% tax ]]</f>
        <v>74868.75</v>
      </c>
      <c r="K2099" s="4">
        <v>7</v>
      </c>
      <c r="L2099" s="4">
        <v>2015</v>
      </c>
      <c r="M2099" t="str">
        <f>INDEX(RoutesPivot[DepAirport],MATCH($C2099,RoutesPivot[[RouteID]:[RouteID]],0))</f>
        <v>ORD</v>
      </c>
      <c r="N2099" t="str">
        <f>INDEX(RoutesPivot[AirportID],MATCH($C2099,RoutesPivot[[RouteID]:[RouteID]],0))</f>
        <v>SFO</v>
      </c>
      <c r="O2099">
        <f>INDEX(RoutesPivot[Distance],MATCH($C2099,RoutesPivot[[RouteID]:[RouteID]],0))</f>
        <v>1600</v>
      </c>
      <c r="P2099">
        <f>INDEX(RoutesPivot[ListPrice],MATCH($C2099,RoutesPivot[[RouteID]:[RouteID]],0))</f>
        <v>375</v>
      </c>
      <c r="Q2099" t="str">
        <f>INDEX(AirportPivot[AirportName],MATCH($N2099,AirportPivot[[AirportID]:[AirportID]],0))</f>
        <v>San Francisco International</v>
      </c>
      <c r="R2099">
        <f>INDEX(AirportPivot[Gates (number of available)],MATCH($N2099,AirportPivot[[AirportID]:[AirportID]],0))</f>
        <v>70</v>
      </c>
    </row>
    <row r="2100" spans="1:18" x14ac:dyDescent="0.25">
      <c r="A2100" s="3" t="s">
        <v>2132</v>
      </c>
      <c r="B2100" s="12">
        <v>42280</v>
      </c>
      <c r="C2100" s="4" t="s">
        <v>11</v>
      </c>
      <c r="D2100" s="4">
        <v>1.4</v>
      </c>
      <c r="E2100" s="4">
        <v>131</v>
      </c>
      <c r="F2100" s="5">
        <v>0.70833333333333337</v>
      </c>
      <c r="G2100" s="6">
        <v>300</v>
      </c>
      <c r="H2100" s="7">
        <v>55500</v>
      </c>
      <c r="I2100" s="7">
        <f>FlightsPivot[[#This Row],[Total Fare]]*10%</f>
        <v>5550</v>
      </c>
      <c r="J2100" s="7">
        <f>FlightsPivot[[#This Row],[Total Fare]]+FlightsPivot[[#This Row],[10% tax ]]</f>
        <v>61050</v>
      </c>
      <c r="K2100" s="4">
        <v>10</v>
      </c>
      <c r="L2100" s="4">
        <v>2015</v>
      </c>
      <c r="M2100" t="str">
        <f>INDEX(RoutesPivot[DepAirport],MATCH($C2100,RoutesPivot[[RouteID]:[RouteID]],0))</f>
        <v>ORD</v>
      </c>
      <c r="N2100" t="str">
        <f>INDEX(RoutesPivot[AirportID],MATCH($C2100,RoutesPivot[[RouteID]:[RouteID]],0))</f>
        <v>BOS</v>
      </c>
      <c r="O2100">
        <f>INDEX(RoutesPivot[Distance],MATCH($C2100,RoutesPivot[[RouteID]:[RouteID]],0))</f>
        <v>730</v>
      </c>
      <c r="P2100">
        <f>INDEX(RoutesPivot[ListPrice],MATCH($C2100,RoutesPivot[[RouteID]:[RouteID]],0))</f>
        <v>300</v>
      </c>
      <c r="Q2100" t="str">
        <f>INDEX(AirportPivot[AirportName],MATCH($N2100,AirportPivot[[AirportID]:[AirportID]],0))</f>
        <v>General Edward Lawrence Logan International</v>
      </c>
      <c r="R2100">
        <f>INDEX(AirportPivot[Gates (number of available)],MATCH($N2100,AirportPivot[[AirportID]:[AirportID]],0))</f>
        <v>63</v>
      </c>
    </row>
    <row r="2101" spans="1:18" x14ac:dyDescent="0.25">
      <c r="A2101" s="3" t="s">
        <v>2133</v>
      </c>
      <c r="B2101" s="12">
        <v>41861</v>
      </c>
      <c r="C2101" s="4" t="s">
        <v>13</v>
      </c>
      <c r="D2101" s="4">
        <v>1.1000000000000001</v>
      </c>
      <c r="E2101" s="4">
        <v>3</v>
      </c>
      <c r="F2101" s="5">
        <v>0.3125</v>
      </c>
      <c r="G2101" s="6">
        <v>275</v>
      </c>
      <c r="H2101" s="7">
        <v>50875</v>
      </c>
      <c r="I2101" s="7">
        <f>FlightsPivot[[#This Row],[Total Fare]]*10%</f>
        <v>5087.5</v>
      </c>
      <c r="J2101" s="7">
        <f>FlightsPivot[[#This Row],[Total Fare]]+FlightsPivot[[#This Row],[10% tax ]]</f>
        <v>55962.5</v>
      </c>
      <c r="K2101" s="4">
        <v>8</v>
      </c>
      <c r="L2101" s="4">
        <v>2014</v>
      </c>
      <c r="M2101" t="str">
        <f>INDEX(RoutesPivot[DepAirport],MATCH($C2101,RoutesPivot[[RouteID]:[RouteID]],0))</f>
        <v>ORD</v>
      </c>
      <c r="N2101" t="str">
        <f>INDEX(RoutesPivot[AirportID],MATCH($C2101,RoutesPivot[[RouteID]:[RouteID]],0))</f>
        <v>JFK</v>
      </c>
      <c r="O2101">
        <f>INDEX(RoutesPivot[Distance],MATCH($C2101,RoutesPivot[[RouteID]:[RouteID]],0))</f>
        <v>619</v>
      </c>
      <c r="P2101">
        <f>INDEX(RoutesPivot[ListPrice],MATCH($C2101,RoutesPivot[[RouteID]:[RouteID]],0))</f>
        <v>250</v>
      </c>
      <c r="Q2101" t="str">
        <f>INDEX(AirportPivot[AirportName],MATCH($N2101,AirportPivot[[AirportID]:[AirportID]],0))</f>
        <v>John F Kennedy International</v>
      </c>
      <c r="R2101">
        <f>INDEX(AirportPivot[Gates (number of available)],MATCH($N2101,AirportPivot[[AirportID]:[AirportID]],0))</f>
        <v>120</v>
      </c>
    </row>
    <row r="2102" spans="1:18" x14ac:dyDescent="0.25">
      <c r="A2102" s="3" t="s">
        <v>2134</v>
      </c>
      <c r="B2102" s="12">
        <v>42211</v>
      </c>
      <c r="C2102" s="4" t="s">
        <v>50</v>
      </c>
      <c r="D2102" s="4">
        <v>1.3</v>
      </c>
      <c r="E2102" s="4">
        <v>85</v>
      </c>
      <c r="F2102" s="5">
        <v>0.5</v>
      </c>
      <c r="G2102" s="6">
        <v>302.5</v>
      </c>
      <c r="H2102" s="7">
        <v>54752.5</v>
      </c>
      <c r="I2102" s="7">
        <f>FlightsPivot[[#This Row],[Total Fare]]*10%</f>
        <v>5475.25</v>
      </c>
      <c r="J2102" s="7">
        <f>FlightsPivot[[#This Row],[Total Fare]]+FlightsPivot[[#This Row],[10% tax ]]</f>
        <v>60227.75</v>
      </c>
      <c r="K2102" s="4">
        <v>7</v>
      </c>
      <c r="L2102" s="4">
        <v>2015</v>
      </c>
      <c r="M2102" t="str">
        <f>INDEX(RoutesPivot[DepAirport],MATCH($C2102,RoutesPivot[[RouteID]:[RouteID]],0))</f>
        <v>ORD</v>
      </c>
      <c r="N2102" t="str">
        <f>INDEX(RoutesPivot[AirportID],MATCH($C2102,RoutesPivot[[RouteID]:[RouteID]],0))</f>
        <v>LGA</v>
      </c>
      <c r="O2102">
        <f>INDEX(RoutesPivot[Distance],MATCH($C2102,RoutesPivot[[RouteID]:[RouteID]],0))</f>
        <v>610</v>
      </c>
      <c r="P2102">
        <f>INDEX(RoutesPivot[ListPrice],MATCH($C2102,RoutesPivot[[RouteID]:[RouteID]],0))</f>
        <v>275</v>
      </c>
      <c r="Q2102" t="str">
        <f>INDEX(AirportPivot[AirportName],MATCH($N2102,AirportPivot[[AirportID]:[AirportID]],0))</f>
        <v>Laguardia</v>
      </c>
      <c r="R2102">
        <f>INDEX(AirportPivot[Gates (number of available)],MATCH($N2102,AirportPivot[[AirportID]:[AirportID]],0))</f>
        <v>66</v>
      </c>
    </row>
    <row r="2103" spans="1:18" x14ac:dyDescent="0.25">
      <c r="A2103" s="3" t="s">
        <v>2135</v>
      </c>
      <c r="B2103" s="12">
        <v>41998</v>
      </c>
      <c r="C2103" s="4" t="s">
        <v>27</v>
      </c>
      <c r="D2103" s="4">
        <v>17.2</v>
      </c>
      <c r="E2103" s="4">
        <v>112</v>
      </c>
      <c r="F2103" s="5">
        <v>0.29166666666666669</v>
      </c>
      <c r="G2103" s="6">
        <v>280</v>
      </c>
      <c r="H2103" s="7">
        <v>51800</v>
      </c>
      <c r="I2103" s="7">
        <f>FlightsPivot[[#This Row],[Total Fare]]*10%</f>
        <v>5180</v>
      </c>
      <c r="J2103" s="7">
        <f>FlightsPivot[[#This Row],[Total Fare]]+FlightsPivot[[#This Row],[10% tax ]]</f>
        <v>56980</v>
      </c>
      <c r="K2103" s="4">
        <v>12</v>
      </c>
      <c r="L2103" s="4">
        <v>2014</v>
      </c>
      <c r="M2103" t="str">
        <f>INDEX(RoutesPivot[DepAirport],MATCH($C2103,RoutesPivot[[RouteID]:[RouteID]],0))</f>
        <v>ORD</v>
      </c>
      <c r="N2103" t="str">
        <f>INDEX(RoutesPivot[AirportID],MATCH($C2103,RoutesPivot[[RouteID]:[RouteID]],0))</f>
        <v>ATL</v>
      </c>
      <c r="O2103">
        <f>INDEX(RoutesPivot[Distance],MATCH($C2103,RoutesPivot[[RouteID]:[RouteID]],0))</f>
        <v>510</v>
      </c>
      <c r="P2103">
        <f>INDEX(RoutesPivot[ListPrice],MATCH($C2103,RoutesPivot[[RouteID]:[RouteID]],0))</f>
        <v>200</v>
      </c>
      <c r="Q2103" t="str">
        <f>INDEX(AirportPivot[AirportName],MATCH($N2103,AirportPivot[[AirportID]:[AirportID]],0))</f>
        <v>Hartsfield-Jackson Atlanta International</v>
      </c>
      <c r="R2103">
        <f>INDEX(AirportPivot[Gates (number of available)],MATCH($N2103,AirportPivot[[AirportID]:[AirportID]],0))</f>
        <v>100</v>
      </c>
    </row>
    <row r="2104" spans="1:18" x14ac:dyDescent="0.25">
      <c r="A2104" s="3" t="s">
        <v>2136</v>
      </c>
      <c r="B2104" s="12">
        <v>42087</v>
      </c>
      <c r="C2104" s="4" t="s">
        <v>23</v>
      </c>
      <c r="D2104" s="4">
        <v>2.2000000000000002</v>
      </c>
      <c r="E2104" s="4">
        <v>83</v>
      </c>
      <c r="F2104" s="5">
        <v>0.75</v>
      </c>
      <c r="G2104" s="6">
        <v>300</v>
      </c>
      <c r="H2104" s="7">
        <v>54300</v>
      </c>
      <c r="I2104" s="7">
        <f>FlightsPivot[[#This Row],[Total Fare]]*10%</f>
        <v>5430</v>
      </c>
      <c r="J2104" s="7">
        <f>FlightsPivot[[#This Row],[Total Fare]]+FlightsPivot[[#This Row],[10% tax ]]</f>
        <v>59730</v>
      </c>
      <c r="K2104" s="4">
        <v>3</v>
      </c>
      <c r="L2104" s="4">
        <v>2015</v>
      </c>
      <c r="M2104" t="str">
        <f>INDEX(RoutesPivot[DepAirport],MATCH($C2104,RoutesPivot[[RouteID]:[RouteID]],0))</f>
        <v>ORD</v>
      </c>
      <c r="N2104" t="str">
        <f>INDEX(RoutesPivot[AirportID],MATCH($C2104,RoutesPivot[[RouteID]:[RouteID]],0))</f>
        <v>DEN</v>
      </c>
      <c r="O2104">
        <f>INDEX(RoutesPivot[Distance],MATCH($C2104,RoutesPivot[[RouteID]:[RouteID]],0))</f>
        <v>800</v>
      </c>
      <c r="P2104">
        <f>INDEX(RoutesPivot[ListPrice],MATCH($C2104,RoutesPivot[[RouteID]:[RouteID]],0))</f>
        <v>300</v>
      </c>
      <c r="Q2104" t="str">
        <f>INDEX(AirportPivot[AirportName],MATCH($N2104,AirportPivot[[AirportID]:[AirportID]],0))</f>
        <v>Denver International</v>
      </c>
      <c r="R2104">
        <f>INDEX(AirportPivot[Gates (number of available)],MATCH($N2104,AirportPivot[[AirportID]:[AirportID]],0))</f>
        <v>75</v>
      </c>
    </row>
    <row r="2105" spans="1:18" x14ac:dyDescent="0.25">
      <c r="A2105" s="3" t="s">
        <v>2137</v>
      </c>
      <c r="B2105" s="12">
        <v>41903</v>
      </c>
      <c r="C2105" s="4" t="s">
        <v>13</v>
      </c>
      <c r="D2105" s="4">
        <v>2.1</v>
      </c>
      <c r="E2105" s="4">
        <v>92</v>
      </c>
      <c r="F2105" s="5">
        <v>0.29166666666666669</v>
      </c>
      <c r="G2105" s="6">
        <v>250</v>
      </c>
      <c r="H2105" s="7">
        <v>46250</v>
      </c>
      <c r="I2105" s="7">
        <f>FlightsPivot[[#This Row],[Total Fare]]*10%</f>
        <v>4625</v>
      </c>
      <c r="J2105" s="7">
        <f>FlightsPivot[[#This Row],[Total Fare]]+FlightsPivot[[#This Row],[10% tax ]]</f>
        <v>50875</v>
      </c>
      <c r="K2105" s="4">
        <v>9</v>
      </c>
      <c r="L2105" s="4">
        <v>2014</v>
      </c>
      <c r="M2105" t="str">
        <f>INDEX(RoutesPivot[DepAirport],MATCH($C2105,RoutesPivot[[RouteID]:[RouteID]],0))</f>
        <v>ORD</v>
      </c>
      <c r="N2105" t="str">
        <f>INDEX(RoutesPivot[AirportID],MATCH($C2105,RoutesPivot[[RouteID]:[RouteID]],0))</f>
        <v>JFK</v>
      </c>
      <c r="O2105">
        <f>INDEX(RoutesPivot[Distance],MATCH($C2105,RoutesPivot[[RouteID]:[RouteID]],0))</f>
        <v>619</v>
      </c>
      <c r="P2105">
        <f>INDEX(RoutesPivot[ListPrice],MATCH($C2105,RoutesPivot[[RouteID]:[RouteID]],0))</f>
        <v>250</v>
      </c>
      <c r="Q2105" t="str">
        <f>INDEX(AirportPivot[AirportName],MATCH($N2105,AirportPivot[[AirportID]:[AirportID]],0))</f>
        <v>John F Kennedy International</v>
      </c>
      <c r="R2105">
        <f>INDEX(AirportPivot[Gates (number of available)],MATCH($N2105,AirportPivot[[AirportID]:[AirportID]],0))</f>
        <v>120</v>
      </c>
    </row>
    <row r="2106" spans="1:18" x14ac:dyDescent="0.25">
      <c r="A2106" s="3" t="s">
        <v>2138</v>
      </c>
      <c r="B2106" s="12">
        <v>42282</v>
      </c>
      <c r="C2106" s="4" t="s">
        <v>15</v>
      </c>
      <c r="D2106" s="4">
        <v>1.4</v>
      </c>
      <c r="E2106" s="4">
        <v>141</v>
      </c>
      <c r="F2106" s="5">
        <v>0.79166666666666663</v>
      </c>
      <c r="G2106" s="6">
        <v>225</v>
      </c>
      <c r="H2106" s="7">
        <v>41625</v>
      </c>
      <c r="I2106" s="7">
        <f>FlightsPivot[[#This Row],[Total Fare]]*10%</f>
        <v>4162.5</v>
      </c>
      <c r="J2106" s="7">
        <f>FlightsPivot[[#This Row],[Total Fare]]+FlightsPivot[[#This Row],[10% tax ]]</f>
        <v>45787.5</v>
      </c>
      <c r="K2106" s="4">
        <v>10</v>
      </c>
      <c r="L2106" s="4">
        <v>2015</v>
      </c>
      <c r="M2106" t="str">
        <f>INDEX(RoutesPivot[DepAirport],MATCH($C2106,RoutesPivot[[RouteID]:[RouteID]],0))</f>
        <v>ORD</v>
      </c>
      <c r="N2106" t="str">
        <f>INDEX(RoutesPivot[AirportID],MATCH($C2106,RoutesPivot[[RouteID]:[RouteID]],0))</f>
        <v>EWR</v>
      </c>
      <c r="O2106">
        <f>INDEX(RoutesPivot[Distance],MATCH($C2106,RoutesPivot[[RouteID]:[RouteID]],0))</f>
        <v>600</v>
      </c>
      <c r="P2106">
        <f>INDEX(RoutesPivot[ListPrice],MATCH($C2106,RoutesPivot[[RouteID]:[RouteID]],0))</f>
        <v>225</v>
      </c>
      <c r="Q2106" t="str">
        <f>INDEX(AirportPivot[AirportName],MATCH($N2106,AirportPivot[[AirportID]:[AirportID]],0))</f>
        <v>Newark Liberty International</v>
      </c>
      <c r="R2106">
        <f>INDEX(AirportPivot[Gates (number of available)],MATCH($N2106,AirportPivot[[AirportID]:[AirportID]],0))</f>
        <v>82</v>
      </c>
    </row>
    <row r="2107" spans="1:18" x14ac:dyDescent="0.25">
      <c r="A2107" s="3" t="s">
        <v>2139</v>
      </c>
      <c r="B2107" s="12">
        <v>42083</v>
      </c>
      <c r="C2107" s="4" t="s">
        <v>19</v>
      </c>
      <c r="D2107" s="4">
        <v>1.6</v>
      </c>
      <c r="E2107" s="4">
        <v>102</v>
      </c>
      <c r="F2107" s="5">
        <v>0.75</v>
      </c>
      <c r="G2107" s="6">
        <v>200</v>
      </c>
      <c r="H2107" s="7">
        <v>37000</v>
      </c>
      <c r="I2107" s="7">
        <f>FlightsPivot[[#This Row],[Total Fare]]*10%</f>
        <v>3700</v>
      </c>
      <c r="J2107" s="7">
        <f>FlightsPivot[[#This Row],[Total Fare]]+FlightsPivot[[#This Row],[10% tax ]]</f>
        <v>40700</v>
      </c>
      <c r="K2107" s="4">
        <v>3</v>
      </c>
      <c r="L2107" s="4">
        <v>2015</v>
      </c>
      <c r="M2107" t="str">
        <f>INDEX(RoutesPivot[DepAirport],MATCH($C2107,RoutesPivot[[RouteID]:[RouteID]],0))</f>
        <v>ORD</v>
      </c>
      <c r="N2107" t="str">
        <f>INDEX(RoutesPivot[AirportID],MATCH($C2107,RoutesPivot[[RouteID]:[RouteID]],0))</f>
        <v>IAH</v>
      </c>
      <c r="O2107">
        <f>INDEX(RoutesPivot[Distance],MATCH($C2107,RoutesPivot[[RouteID]:[RouteID]],0))</f>
        <v>800</v>
      </c>
      <c r="P2107">
        <f>INDEX(RoutesPivot[ListPrice],MATCH($C2107,RoutesPivot[[RouteID]:[RouteID]],0))</f>
        <v>200</v>
      </c>
      <c r="Q2107" t="str">
        <f>INDEX(AirportPivot[AirportName],MATCH($N2107,AirportPivot[[AirportID]:[AirportID]],0))</f>
        <v>George Bush Intercontinental/Houston</v>
      </c>
      <c r="R2107">
        <f>INDEX(AirportPivot[Gates (number of available)],MATCH($N2107,AirportPivot[[AirportID]:[AirportID]],0))</f>
        <v>80</v>
      </c>
    </row>
    <row r="2108" spans="1:18" x14ac:dyDescent="0.25">
      <c r="A2108" s="3" t="s">
        <v>2140</v>
      </c>
      <c r="B2108" s="12">
        <v>42329</v>
      </c>
      <c r="C2108" s="4" t="s">
        <v>47</v>
      </c>
      <c r="D2108" s="4">
        <v>2.6</v>
      </c>
      <c r="E2108" s="4">
        <v>117</v>
      </c>
      <c r="F2108" s="5">
        <v>0.75</v>
      </c>
      <c r="G2108" s="6">
        <v>250</v>
      </c>
      <c r="H2108" s="7">
        <v>46250</v>
      </c>
      <c r="I2108" s="7">
        <f>FlightsPivot[[#This Row],[Total Fare]]*10%</f>
        <v>4625</v>
      </c>
      <c r="J2108" s="7">
        <f>FlightsPivot[[#This Row],[Total Fare]]+FlightsPivot[[#This Row],[10% tax ]]</f>
        <v>50875</v>
      </c>
      <c r="K2108" s="4">
        <v>11</v>
      </c>
      <c r="L2108" s="4">
        <v>2015</v>
      </c>
      <c r="M2108" t="str">
        <f>INDEX(RoutesPivot[DepAirport],MATCH($C2108,RoutesPivot[[RouteID]:[RouteID]],0))</f>
        <v>ORD</v>
      </c>
      <c r="N2108" t="str">
        <f>INDEX(RoutesPivot[AirportID],MATCH($C2108,RoutesPivot[[RouteID]:[RouteID]],0))</f>
        <v>PHX</v>
      </c>
      <c r="O2108">
        <f>INDEX(RoutesPivot[Distance],MATCH($C2108,RoutesPivot[[RouteID]:[RouteID]],0))</f>
        <v>1200</v>
      </c>
      <c r="P2108">
        <f>INDEX(RoutesPivot[ListPrice],MATCH($C2108,RoutesPivot[[RouteID]:[RouteID]],0))</f>
        <v>250</v>
      </c>
      <c r="Q2108" t="str">
        <f>INDEX(AirportPivot[AirportName],MATCH($N2108,AirportPivot[[AirportID]:[AirportID]],0))</f>
        <v>Phoenix Sky Harbor International</v>
      </c>
      <c r="R2108">
        <f>INDEX(AirportPivot[Gates (number of available)],MATCH($N2108,AirportPivot[[AirportID]:[AirportID]],0))</f>
        <v>60</v>
      </c>
    </row>
    <row r="2109" spans="1:18" x14ac:dyDescent="0.25">
      <c r="A2109" s="3" t="s">
        <v>2141</v>
      </c>
      <c r="B2109" s="12">
        <v>41649</v>
      </c>
      <c r="C2109" s="4" t="s">
        <v>13</v>
      </c>
      <c r="D2109" s="4">
        <v>3.1</v>
      </c>
      <c r="E2109" s="4">
        <v>16</v>
      </c>
      <c r="F2109" s="5">
        <v>0.77083333333333337</v>
      </c>
      <c r="G2109" s="6">
        <v>250</v>
      </c>
      <c r="H2109" s="7">
        <v>46250</v>
      </c>
      <c r="I2109" s="7">
        <f>FlightsPivot[[#This Row],[Total Fare]]*10%</f>
        <v>4625</v>
      </c>
      <c r="J2109" s="7">
        <f>FlightsPivot[[#This Row],[Total Fare]]+FlightsPivot[[#This Row],[10% tax ]]</f>
        <v>50875</v>
      </c>
      <c r="K2109" s="4">
        <v>1</v>
      </c>
      <c r="L2109" s="4">
        <v>2014</v>
      </c>
      <c r="M2109" t="str">
        <f>INDEX(RoutesPivot[DepAirport],MATCH($C2109,RoutesPivot[[RouteID]:[RouteID]],0))</f>
        <v>ORD</v>
      </c>
      <c r="N2109" t="str">
        <f>INDEX(RoutesPivot[AirportID],MATCH($C2109,RoutesPivot[[RouteID]:[RouteID]],0))</f>
        <v>JFK</v>
      </c>
      <c r="O2109">
        <f>INDEX(RoutesPivot[Distance],MATCH($C2109,RoutesPivot[[RouteID]:[RouteID]],0))</f>
        <v>619</v>
      </c>
      <c r="P2109">
        <f>INDEX(RoutesPivot[ListPrice],MATCH($C2109,RoutesPivot[[RouteID]:[RouteID]],0))</f>
        <v>250</v>
      </c>
      <c r="Q2109" t="str">
        <f>INDEX(AirportPivot[AirportName],MATCH($N2109,AirportPivot[[AirportID]:[AirportID]],0))</f>
        <v>John F Kennedy International</v>
      </c>
      <c r="R2109">
        <f>INDEX(AirportPivot[Gates (number of available)],MATCH($N2109,AirportPivot[[AirportID]:[AirportID]],0))</f>
        <v>120</v>
      </c>
    </row>
    <row r="2110" spans="1:18" x14ac:dyDescent="0.25">
      <c r="A2110" s="3" t="s">
        <v>2142</v>
      </c>
      <c r="B2110" s="12">
        <v>42009</v>
      </c>
      <c r="C2110" s="4" t="s">
        <v>25</v>
      </c>
      <c r="D2110" s="4">
        <v>2.2999999999999998</v>
      </c>
      <c r="E2110" s="4">
        <v>202</v>
      </c>
      <c r="F2110" s="5">
        <v>0.79166666666666663</v>
      </c>
      <c r="G2110" s="6">
        <v>200</v>
      </c>
      <c r="H2110" s="7">
        <v>33000</v>
      </c>
      <c r="I2110" s="7">
        <f>FlightsPivot[[#This Row],[Total Fare]]*10%</f>
        <v>3300</v>
      </c>
      <c r="J2110" s="7">
        <f>FlightsPivot[[#This Row],[Total Fare]]+FlightsPivot[[#This Row],[10% tax ]]</f>
        <v>36300</v>
      </c>
      <c r="K2110" s="4">
        <v>1</v>
      </c>
      <c r="L2110" s="4">
        <v>2015</v>
      </c>
      <c r="M2110" t="str">
        <f>INDEX(RoutesPivot[DepAirport],MATCH($C2110,RoutesPivot[[RouteID]:[RouteID]],0))</f>
        <v>ORD</v>
      </c>
      <c r="N2110" t="str">
        <f>INDEX(RoutesPivot[AirportID],MATCH($C2110,RoutesPivot[[RouteID]:[RouteID]],0))</f>
        <v>DFW</v>
      </c>
      <c r="O2110">
        <f>INDEX(RoutesPivot[Distance],MATCH($C2110,RoutesPivot[[RouteID]:[RouteID]],0))</f>
        <v>700</v>
      </c>
      <c r="P2110">
        <f>INDEX(RoutesPivot[ListPrice],MATCH($C2110,RoutesPivot[[RouteID]:[RouteID]],0))</f>
        <v>200</v>
      </c>
      <c r="Q2110" t="str">
        <f>INDEX(AirportPivot[AirportName],MATCH($N2110,AirportPivot[[AirportID]:[AirportID]],0))</f>
        <v>Dallas/Fort Worth International</v>
      </c>
      <c r="R2110">
        <f>INDEX(AirportPivot[Gates (number of available)],MATCH($N2110,AirportPivot[[AirportID]:[AirportID]],0))</f>
        <v>130</v>
      </c>
    </row>
    <row r="2111" spans="1:18" x14ac:dyDescent="0.25">
      <c r="A2111" s="3" t="s">
        <v>2143</v>
      </c>
      <c r="B2111" s="12">
        <v>42045</v>
      </c>
      <c r="C2111" s="4" t="s">
        <v>33</v>
      </c>
      <c r="D2111" s="4">
        <v>2.2999999999999998</v>
      </c>
      <c r="E2111" s="4">
        <v>132</v>
      </c>
      <c r="F2111" s="5">
        <v>0.70833333333333337</v>
      </c>
      <c r="G2111" s="6">
        <v>375</v>
      </c>
      <c r="H2111" s="7">
        <v>69375</v>
      </c>
      <c r="I2111" s="7">
        <f>FlightsPivot[[#This Row],[Total Fare]]*10%</f>
        <v>6937.5</v>
      </c>
      <c r="J2111" s="7">
        <f>FlightsPivot[[#This Row],[Total Fare]]+FlightsPivot[[#This Row],[10% tax ]]</f>
        <v>76312.5</v>
      </c>
      <c r="K2111" s="4">
        <v>2</v>
      </c>
      <c r="L2111" s="4">
        <v>2015</v>
      </c>
      <c r="M2111" t="str">
        <f>INDEX(RoutesPivot[DepAirport],MATCH($C2111,RoutesPivot[[RouteID]:[RouteID]],0))</f>
        <v>ORD</v>
      </c>
      <c r="N2111" t="str">
        <f>INDEX(RoutesPivot[AirportID],MATCH($C2111,RoutesPivot[[RouteID]:[RouteID]],0))</f>
        <v>SFO</v>
      </c>
      <c r="O2111">
        <f>INDEX(RoutesPivot[Distance],MATCH($C2111,RoutesPivot[[RouteID]:[RouteID]],0))</f>
        <v>1600</v>
      </c>
      <c r="P2111">
        <f>INDEX(RoutesPivot[ListPrice],MATCH($C2111,RoutesPivot[[RouteID]:[RouteID]],0))</f>
        <v>375</v>
      </c>
      <c r="Q2111" t="str">
        <f>INDEX(AirportPivot[AirportName],MATCH($N2111,AirportPivot[[AirportID]:[AirportID]],0))</f>
        <v>San Francisco International</v>
      </c>
      <c r="R2111">
        <f>INDEX(AirportPivot[Gates (number of available)],MATCH($N2111,AirportPivot[[AirportID]:[AirportID]],0))</f>
        <v>70</v>
      </c>
    </row>
    <row r="2112" spans="1:18" x14ac:dyDescent="0.25">
      <c r="A2112" s="3" t="s">
        <v>2144</v>
      </c>
      <c r="B2112" s="12">
        <v>42105</v>
      </c>
      <c r="C2112" s="4" t="s">
        <v>21</v>
      </c>
      <c r="D2112" s="4">
        <v>1</v>
      </c>
      <c r="E2112" s="4">
        <v>141</v>
      </c>
      <c r="F2112" s="5">
        <v>0.47916666666666669</v>
      </c>
      <c r="G2112" s="6">
        <v>125</v>
      </c>
      <c r="H2112" s="7">
        <v>23125</v>
      </c>
      <c r="I2112" s="7">
        <f>FlightsPivot[[#This Row],[Total Fare]]*10%</f>
        <v>2312.5</v>
      </c>
      <c r="J2112" s="7">
        <f>FlightsPivot[[#This Row],[Total Fare]]+FlightsPivot[[#This Row],[10% tax ]]</f>
        <v>25437.5</v>
      </c>
      <c r="K2112" s="4">
        <v>4</v>
      </c>
      <c r="L2112" s="4">
        <v>2015</v>
      </c>
      <c r="M2112" t="str">
        <f>INDEX(RoutesPivot[DepAirport],MATCH($C2112,RoutesPivot[[RouteID]:[RouteID]],0))</f>
        <v>ORD</v>
      </c>
      <c r="N2112" t="str">
        <f>INDEX(RoutesPivot[AirportID],MATCH($C2112,RoutesPivot[[RouteID]:[RouteID]],0))</f>
        <v>CLT</v>
      </c>
      <c r="O2112">
        <f>INDEX(RoutesPivot[Distance],MATCH($C2112,RoutesPivot[[RouteID]:[RouteID]],0))</f>
        <v>700</v>
      </c>
      <c r="P2112">
        <f>INDEX(RoutesPivot[ListPrice],MATCH($C2112,RoutesPivot[[RouteID]:[RouteID]],0))</f>
        <v>125</v>
      </c>
      <c r="Q2112" t="str">
        <f>INDEX(AirportPivot[AirportName],MATCH($N2112,AirportPivot[[AirportID]:[AirportID]],0))</f>
        <v>Charlotte/Douglas International</v>
      </c>
      <c r="R2112">
        <f>INDEX(AirportPivot[Gates (number of available)],MATCH($N2112,AirportPivot[[AirportID]:[AirportID]],0))</f>
        <v>65</v>
      </c>
    </row>
    <row r="2113" spans="1:18" x14ac:dyDescent="0.25">
      <c r="A2113" s="3" t="s">
        <v>2145</v>
      </c>
      <c r="B2113" s="12">
        <v>41692</v>
      </c>
      <c r="C2113" s="4" t="s">
        <v>25</v>
      </c>
      <c r="D2113" s="4">
        <v>1.5</v>
      </c>
      <c r="E2113" s="4">
        <v>77</v>
      </c>
      <c r="F2113" s="5">
        <v>0.79166666666666663</v>
      </c>
      <c r="G2113" s="6">
        <v>200</v>
      </c>
      <c r="H2113" s="7">
        <v>36200</v>
      </c>
      <c r="I2113" s="7">
        <f>FlightsPivot[[#This Row],[Total Fare]]*10%</f>
        <v>3620</v>
      </c>
      <c r="J2113" s="7">
        <f>FlightsPivot[[#This Row],[Total Fare]]+FlightsPivot[[#This Row],[10% tax ]]</f>
        <v>39820</v>
      </c>
      <c r="K2113" s="4">
        <v>2</v>
      </c>
      <c r="L2113" s="4">
        <v>2014</v>
      </c>
      <c r="M2113" t="str">
        <f>INDEX(RoutesPivot[DepAirport],MATCH($C2113,RoutesPivot[[RouteID]:[RouteID]],0))</f>
        <v>ORD</v>
      </c>
      <c r="N2113" t="str">
        <f>INDEX(RoutesPivot[AirportID],MATCH($C2113,RoutesPivot[[RouteID]:[RouteID]],0))</f>
        <v>DFW</v>
      </c>
      <c r="O2113">
        <f>INDEX(RoutesPivot[Distance],MATCH($C2113,RoutesPivot[[RouteID]:[RouteID]],0))</f>
        <v>700</v>
      </c>
      <c r="P2113">
        <f>INDEX(RoutesPivot[ListPrice],MATCH($C2113,RoutesPivot[[RouteID]:[RouteID]],0))</f>
        <v>200</v>
      </c>
      <c r="Q2113" t="str">
        <f>INDEX(AirportPivot[AirportName],MATCH($N2113,AirportPivot[[AirportID]:[AirportID]],0))</f>
        <v>Dallas/Fort Worth International</v>
      </c>
      <c r="R2113">
        <f>INDEX(AirportPivot[Gates (number of available)],MATCH($N2113,AirportPivot[[AirportID]:[AirportID]],0))</f>
        <v>130</v>
      </c>
    </row>
    <row r="2114" spans="1:18" x14ac:dyDescent="0.25">
      <c r="A2114" s="3" t="s">
        <v>2146</v>
      </c>
      <c r="B2114" s="12">
        <v>41664</v>
      </c>
      <c r="C2114" s="4" t="s">
        <v>33</v>
      </c>
      <c r="D2114" s="4">
        <v>1.8</v>
      </c>
      <c r="E2114" s="4">
        <v>81</v>
      </c>
      <c r="F2114" s="5">
        <v>0.29166666666666669</v>
      </c>
      <c r="G2114" s="6">
        <v>375</v>
      </c>
      <c r="H2114" s="7">
        <v>67875</v>
      </c>
      <c r="I2114" s="7">
        <f>FlightsPivot[[#This Row],[Total Fare]]*10%</f>
        <v>6787.5</v>
      </c>
      <c r="J2114" s="7">
        <f>FlightsPivot[[#This Row],[Total Fare]]+FlightsPivot[[#This Row],[10% tax ]]</f>
        <v>74662.5</v>
      </c>
      <c r="K2114" s="4">
        <v>1</v>
      </c>
      <c r="L2114" s="4">
        <v>2014</v>
      </c>
      <c r="M2114" t="str">
        <f>INDEX(RoutesPivot[DepAirport],MATCH($C2114,RoutesPivot[[RouteID]:[RouteID]],0))</f>
        <v>ORD</v>
      </c>
      <c r="N2114" t="str">
        <f>INDEX(RoutesPivot[AirportID],MATCH($C2114,RoutesPivot[[RouteID]:[RouteID]],0))</f>
        <v>SFO</v>
      </c>
      <c r="O2114">
        <f>INDEX(RoutesPivot[Distance],MATCH($C2114,RoutesPivot[[RouteID]:[RouteID]],0))</f>
        <v>1600</v>
      </c>
      <c r="P2114">
        <f>INDEX(RoutesPivot[ListPrice],MATCH($C2114,RoutesPivot[[RouteID]:[RouteID]],0))</f>
        <v>375</v>
      </c>
      <c r="Q2114" t="str">
        <f>INDEX(AirportPivot[AirportName],MATCH($N2114,AirportPivot[[AirportID]:[AirportID]],0))</f>
        <v>San Francisco International</v>
      </c>
      <c r="R2114">
        <f>INDEX(AirportPivot[Gates (number of available)],MATCH($N2114,AirportPivot[[AirportID]:[AirportID]],0))</f>
        <v>70</v>
      </c>
    </row>
    <row r="2115" spans="1:18" x14ac:dyDescent="0.25">
      <c r="A2115" s="3" t="s">
        <v>2147</v>
      </c>
      <c r="B2115" s="12">
        <v>41849</v>
      </c>
      <c r="C2115" s="4" t="s">
        <v>19</v>
      </c>
      <c r="D2115" s="4">
        <v>0.9</v>
      </c>
      <c r="E2115" s="4">
        <v>208</v>
      </c>
      <c r="F2115" s="5">
        <v>0.79166666666666663</v>
      </c>
      <c r="G2115" s="6">
        <v>220</v>
      </c>
      <c r="H2115" s="7">
        <v>36300</v>
      </c>
      <c r="I2115" s="7">
        <f>FlightsPivot[[#This Row],[Total Fare]]*10%</f>
        <v>3630</v>
      </c>
      <c r="J2115" s="7">
        <f>FlightsPivot[[#This Row],[Total Fare]]+FlightsPivot[[#This Row],[10% tax ]]</f>
        <v>39930</v>
      </c>
      <c r="K2115" s="4">
        <v>7</v>
      </c>
      <c r="L2115" s="4">
        <v>2014</v>
      </c>
      <c r="M2115" t="str">
        <f>INDEX(RoutesPivot[DepAirport],MATCH($C2115,RoutesPivot[[RouteID]:[RouteID]],0))</f>
        <v>ORD</v>
      </c>
      <c r="N2115" t="str">
        <f>INDEX(RoutesPivot[AirportID],MATCH($C2115,RoutesPivot[[RouteID]:[RouteID]],0))</f>
        <v>IAH</v>
      </c>
      <c r="O2115">
        <f>INDEX(RoutesPivot[Distance],MATCH($C2115,RoutesPivot[[RouteID]:[RouteID]],0))</f>
        <v>800</v>
      </c>
      <c r="P2115">
        <f>INDEX(RoutesPivot[ListPrice],MATCH($C2115,RoutesPivot[[RouteID]:[RouteID]],0))</f>
        <v>200</v>
      </c>
      <c r="Q2115" t="str">
        <f>INDEX(AirportPivot[AirportName],MATCH($N2115,AirportPivot[[AirportID]:[AirportID]],0))</f>
        <v>George Bush Intercontinental/Houston</v>
      </c>
      <c r="R2115">
        <f>INDEX(AirportPivot[Gates (number of available)],MATCH($N2115,AirportPivot[[AirportID]:[AirportID]],0))</f>
        <v>80</v>
      </c>
    </row>
    <row r="2116" spans="1:18" x14ac:dyDescent="0.25">
      <c r="A2116" s="3" t="s">
        <v>2148</v>
      </c>
      <c r="B2116" s="12">
        <v>41662</v>
      </c>
      <c r="C2116" s="4" t="s">
        <v>33</v>
      </c>
      <c r="D2116" s="4">
        <v>1.6</v>
      </c>
      <c r="E2116" s="4">
        <v>171</v>
      </c>
      <c r="F2116" s="5">
        <v>0.45833333333333331</v>
      </c>
      <c r="G2116" s="6">
        <v>375</v>
      </c>
      <c r="H2116" s="7">
        <v>61875</v>
      </c>
      <c r="I2116" s="7">
        <f>FlightsPivot[[#This Row],[Total Fare]]*10%</f>
        <v>6187.5</v>
      </c>
      <c r="J2116" s="7">
        <f>FlightsPivot[[#This Row],[Total Fare]]+FlightsPivot[[#This Row],[10% tax ]]</f>
        <v>68062.5</v>
      </c>
      <c r="K2116" s="4">
        <v>1</v>
      </c>
      <c r="L2116" s="4">
        <v>2014</v>
      </c>
      <c r="M2116" t="str">
        <f>INDEX(RoutesPivot[DepAirport],MATCH($C2116,RoutesPivot[[RouteID]:[RouteID]],0))</f>
        <v>ORD</v>
      </c>
      <c r="N2116" t="str">
        <f>INDEX(RoutesPivot[AirportID],MATCH($C2116,RoutesPivot[[RouteID]:[RouteID]],0))</f>
        <v>SFO</v>
      </c>
      <c r="O2116">
        <f>INDEX(RoutesPivot[Distance],MATCH($C2116,RoutesPivot[[RouteID]:[RouteID]],0))</f>
        <v>1600</v>
      </c>
      <c r="P2116">
        <f>INDEX(RoutesPivot[ListPrice],MATCH($C2116,RoutesPivot[[RouteID]:[RouteID]],0))</f>
        <v>375</v>
      </c>
      <c r="Q2116" t="str">
        <f>INDEX(AirportPivot[AirportName],MATCH($N2116,AirportPivot[[AirportID]:[AirportID]],0))</f>
        <v>San Francisco International</v>
      </c>
      <c r="R2116">
        <f>INDEX(AirportPivot[Gates (number of available)],MATCH($N2116,AirportPivot[[AirportID]:[AirportID]],0))</f>
        <v>70</v>
      </c>
    </row>
    <row r="2117" spans="1:18" x14ac:dyDescent="0.25">
      <c r="A2117" s="3" t="s">
        <v>2149</v>
      </c>
      <c r="B2117" s="12">
        <v>42036</v>
      </c>
      <c r="C2117" s="4" t="s">
        <v>15</v>
      </c>
      <c r="D2117" s="4">
        <v>1.5</v>
      </c>
      <c r="E2117" s="4">
        <v>23</v>
      </c>
      <c r="F2117" s="5">
        <v>0.33333333333333331</v>
      </c>
      <c r="G2117" s="6">
        <v>225</v>
      </c>
      <c r="H2117" s="7">
        <v>41625</v>
      </c>
      <c r="I2117" s="7">
        <f>FlightsPivot[[#This Row],[Total Fare]]*10%</f>
        <v>4162.5</v>
      </c>
      <c r="J2117" s="7">
        <f>FlightsPivot[[#This Row],[Total Fare]]+FlightsPivot[[#This Row],[10% tax ]]</f>
        <v>45787.5</v>
      </c>
      <c r="K2117" s="4">
        <v>2</v>
      </c>
      <c r="L2117" s="4">
        <v>2015</v>
      </c>
      <c r="M2117" t="str">
        <f>INDEX(RoutesPivot[DepAirport],MATCH($C2117,RoutesPivot[[RouteID]:[RouteID]],0))</f>
        <v>ORD</v>
      </c>
      <c r="N2117" t="str">
        <f>INDEX(RoutesPivot[AirportID],MATCH($C2117,RoutesPivot[[RouteID]:[RouteID]],0))</f>
        <v>EWR</v>
      </c>
      <c r="O2117">
        <f>INDEX(RoutesPivot[Distance],MATCH($C2117,RoutesPivot[[RouteID]:[RouteID]],0))</f>
        <v>600</v>
      </c>
      <c r="P2117">
        <f>INDEX(RoutesPivot[ListPrice],MATCH($C2117,RoutesPivot[[RouteID]:[RouteID]],0))</f>
        <v>225</v>
      </c>
      <c r="Q2117" t="str">
        <f>INDEX(AirportPivot[AirportName],MATCH($N2117,AirportPivot[[AirportID]:[AirportID]],0))</f>
        <v>Newark Liberty International</v>
      </c>
      <c r="R2117">
        <f>INDEX(AirportPivot[Gates (number of available)],MATCH($N2117,AirportPivot[[AirportID]:[AirportID]],0))</f>
        <v>82</v>
      </c>
    </row>
    <row r="2118" spans="1:18" x14ac:dyDescent="0.25">
      <c r="A2118" s="3" t="s">
        <v>2150</v>
      </c>
      <c r="B2118" s="12">
        <v>41780</v>
      </c>
      <c r="C2118" s="4" t="s">
        <v>80</v>
      </c>
      <c r="D2118" s="4">
        <v>3.3</v>
      </c>
      <c r="E2118" s="4">
        <v>31</v>
      </c>
      <c r="F2118" s="5">
        <v>0.79166666666666663</v>
      </c>
      <c r="G2118" s="6">
        <v>300</v>
      </c>
      <c r="H2118" s="7">
        <v>55500</v>
      </c>
      <c r="I2118" s="7">
        <f>FlightsPivot[[#This Row],[Total Fare]]*10%</f>
        <v>5550</v>
      </c>
      <c r="J2118" s="7">
        <f>FlightsPivot[[#This Row],[Total Fare]]+FlightsPivot[[#This Row],[10% tax ]]</f>
        <v>61050</v>
      </c>
      <c r="K2118" s="4">
        <v>5</v>
      </c>
      <c r="L2118" s="4">
        <v>2014</v>
      </c>
      <c r="M2118" t="str">
        <f>INDEX(RoutesPivot[DepAirport],MATCH($C2118,RoutesPivot[[RouteID]:[RouteID]],0))</f>
        <v>ORD</v>
      </c>
      <c r="N2118" t="str">
        <f>INDEX(RoutesPivot[AirportID],MATCH($C2118,RoutesPivot[[RouteID]:[RouteID]],0))</f>
        <v>MIA</v>
      </c>
      <c r="O2118">
        <f>INDEX(RoutesPivot[Distance],MATCH($C2118,RoutesPivot[[RouteID]:[RouteID]],0))</f>
        <v>1000</v>
      </c>
      <c r="P2118">
        <f>INDEX(RoutesPivot[ListPrice],MATCH($C2118,RoutesPivot[[RouteID]:[RouteID]],0))</f>
        <v>300</v>
      </c>
      <c r="Q2118" t="str">
        <f>INDEX(AirportPivot[AirportName],MATCH($N2118,AirportPivot[[AirportID]:[AirportID]],0))</f>
        <v>Miami International</v>
      </c>
      <c r="R2118">
        <f>INDEX(AirportPivot[Gates (number of available)],MATCH($N2118,AirportPivot[[AirportID]:[AirportID]],0))</f>
        <v>80</v>
      </c>
    </row>
    <row r="2119" spans="1:18" x14ac:dyDescent="0.25">
      <c r="A2119" s="3" t="s">
        <v>2151</v>
      </c>
      <c r="B2119" s="12">
        <v>41657</v>
      </c>
      <c r="C2119" s="4" t="s">
        <v>23</v>
      </c>
      <c r="D2119" s="4">
        <v>1.1000000000000001</v>
      </c>
      <c r="E2119" s="4">
        <v>17</v>
      </c>
      <c r="F2119" s="5">
        <v>0.66666666666666663</v>
      </c>
      <c r="G2119" s="6">
        <v>300</v>
      </c>
      <c r="H2119" s="7">
        <v>55500</v>
      </c>
      <c r="I2119" s="7">
        <f>FlightsPivot[[#This Row],[Total Fare]]*10%</f>
        <v>5550</v>
      </c>
      <c r="J2119" s="7">
        <f>FlightsPivot[[#This Row],[Total Fare]]+FlightsPivot[[#This Row],[10% tax ]]</f>
        <v>61050</v>
      </c>
      <c r="K2119" s="4">
        <v>1</v>
      </c>
      <c r="L2119" s="4">
        <v>2014</v>
      </c>
      <c r="M2119" t="str">
        <f>INDEX(RoutesPivot[DepAirport],MATCH($C2119,RoutesPivot[[RouteID]:[RouteID]],0))</f>
        <v>ORD</v>
      </c>
      <c r="N2119" t="str">
        <f>INDEX(RoutesPivot[AirportID],MATCH($C2119,RoutesPivot[[RouteID]:[RouteID]],0))</f>
        <v>DEN</v>
      </c>
      <c r="O2119">
        <f>INDEX(RoutesPivot[Distance],MATCH($C2119,RoutesPivot[[RouteID]:[RouteID]],0))</f>
        <v>800</v>
      </c>
      <c r="P2119">
        <f>INDEX(RoutesPivot[ListPrice],MATCH($C2119,RoutesPivot[[RouteID]:[RouteID]],0))</f>
        <v>300</v>
      </c>
      <c r="Q2119" t="str">
        <f>INDEX(AirportPivot[AirportName],MATCH($N2119,AirportPivot[[AirportID]:[AirportID]],0))</f>
        <v>Denver International</v>
      </c>
      <c r="R2119">
        <f>INDEX(AirportPivot[Gates (number of available)],MATCH($N2119,AirportPivot[[AirportID]:[AirportID]],0))</f>
        <v>75</v>
      </c>
    </row>
    <row r="2120" spans="1:18" x14ac:dyDescent="0.25">
      <c r="A2120" s="3" t="s">
        <v>2152</v>
      </c>
      <c r="B2120" s="12">
        <v>42198</v>
      </c>
      <c r="C2120" s="4" t="s">
        <v>70</v>
      </c>
      <c r="D2120" s="4">
        <v>1.4</v>
      </c>
      <c r="E2120" s="4">
        <v>82</v>
      </c>
      <c r="F2120" s="5">
        <v>0.79166666666666663</v>
      </c>
      <c r="G2120" s="6">
        <v>302.5</v>
      </c>
      <c r="H2120" s="7">
        <v>54752.5</v>
      </c>
      <c r="I2120" s="7">
        <f>FlightsPivot[[#This Row],[Total Fare]]*10%</f>
        <v>5475.25</v>
      </c>
      <c r="J2120" s="7">
        <f>FlightsPivot[[#This Row],[Total Fare]]+FlightsPivot[[#This Row],[10% tax ]]</f>
        <v>60227.75</v>
      </c>
      <c r="K2120" s="4">
        <v>7</v>
      </c>
      <c r="L2120" s="4">
        <v>2015</v>
      </c>
      <c r="M2120" t="str">
        <f>INDEX(RoutesPivot[DepAirport],MATCH($C2120,RoutesPivot[[RouteID]:[RouteID]],0))</f>
        <v>ORD</v>
      </c>
      <c r="N2120" t="str">
        <f>INDEX(RoutesPivot[AirportID],MATCH($C2120,RoutesPivot[[RouteID]:[RouteID]],0))</f>
        <v>LAS</v>
      </c>
      <c r="O2120">
        <f>INDEX(RoutesPivot[Distance],MATCH($C2120,RoutesPivot[[RouteID]:[RouteID]],0))</f>
        <v>1100</v>
      </c>
      <c r="P2120">
        <f>INDEX(RoutesPivot[ListPrice],MATCH($C2120,RoutesPivot[[RouteID]:[RouteID]],0))</f>
        <v>275</v>
      </c>
      <c r="Q2120" t="str">
        <f>INDEX(AirportPivot[AirportName],MATCH($N2120,AirportPivot[[AirportID]:[AirportID]],0))</f>
        <v>McCarran International</v>
      </c>
      <c r="R2120">
        <f>INDEX(AirportPivot[Gates (number of available)],MATCH($N2120,AirportPivot[[AirportID]:[AirportID]],0))</f>
        <v>68</v>
      </c>
    </row>
    <row r="2121" spans="1:18" x14ac:dyDescent="0.25">
      <c r="A2121" s="3" t="s">
        <v>2153</v>
      </c>
      <c r="B2121" s="12">
        <v>42267</v>
      </c>
      <c r="C2121" s="4" t="s">
        <v>98</v>
      </c>
      <c r="D2121" s="4">
        <v>2.5</v>
      </c>
      <c r="E2121" s="4">
        <v>36</v>
      </c>
      <c r="F2121" s="5">
        <v>0.625</v>
      </c>
      <c r="G2121" s="6">
        <v>275</v>
      </c>
      <c r="H2121" s="7">
        <v>45375</v>
      </c>
      <c r="I2121" s="7">
        <f>FlightsPivot[[#This Row],[Total Fare]]*10%</f>
        <v>4537.5</v>
      </c>
      <c r="J2121" s="7">
        <f>FlightsPivot[[#This Row],[Total Fare]]+FlightsPivot[[#This Row],[10% tax ]]</f>
        <v>49912.5</v>
      </c>
      <c r="K2121" s="4">
        <v>9</v>
      </c>
      <c r="L2121" s="4">
        <v>2015</v>
      </c>
      <c r="M2121" t="str">
        <f>INDEX(RoutesPivot[DepAirport],MATCH($C2121,RoutesPivot[[RouteID]:[RouteID]],0))</f>
        <v>ORD</v>
      </c>
      <c r="N2121" t="str">
        <f>INDEX(RoutesPivot[AirportID],MATCH($C2121,RoutesPivot[[RouteID]:[RouteID]],0))</f>
        <v>PHL</v>
      </c>
      <c r="O2121">
        <f>INDEX(RoutesPivot[Distance],MATCH($C2121,RoutesPivot[[RouteID]:[RouteID]],0))</f>
        <v>580</v>
      </c>
      <c r="P2121">
        <f>INDEX(RoutesPivot[ListPrice],MATCH($C2121,RoutesPivot[[RouteID]:[RouteID]],0))</f>
        <v>275</v>
      </c>
      <c r="Q2121" t="str">
        <f>INDEX(AirportPivot[AirportName],MATCH($N2121,AirportPivot[[AirportID]:[AirportID]],0))</f>
        <v>Philadelphia International</v>
      </c>
      <c r="R2121">
        <f>INDEX(AirportPivot[Gates (number of available)],MATCH($N2121,AirportPivot[[AirportID]:[AirportID]],0))</f>
        <v>89</v>
      </c>
    </row>
    <row r="2122" spans="1:18" x14ac:dyDescent="0.25">
      <c r="A2122" s="3" t="s">
        <v>2154</v>
      </c>
      <c r="B2122" s="12">
        <v>42325</v>
      </c>
      <c r="C2122" s="4" t="s">
        <v>37</v>
      </c>
      <c r="D2122" s="4">
        <v>3.2</v>
      </c>
      <c r="E2122" s="4">
        <v>64</v>
      </c>
      <c r="F2122" s="5">
        <v>0.75</v>
      </c>
      <c r="G2122" s="6">
        <v>350</v>
      </c>
      <c r="H2122" s="7">
        <v>63350</v>
      </c>
      <c r="I2122" s="7">
        <f>FlightsPivot[[#This Row],[Total Fare]]*10%</f>
        <v>6335</v>
      </c>
      <c r="J2122" s="7">
        <f>FlightsPivot[[#This Row],[Total Fare]]+FlightsPivot[[#This Row],[10% tax ]]</f>
        <v>69685</v>
      </c>
      <c r="K2122" s="4">
        <v>11</v>
      </c>
      <c r="L2122" s="4">
        <v>2015</v>
      </c>
      <c r="M2122" t="str">
        <f>INDEX(RoutesPivot[DepAirport],MATCH($C2122,RoutesPivot[[RouteID]:[RouteID]],0))</f>
        <v>ORD</v>
      </c>
      <c r="N2122" t="str">
        <f>INDEX(RoutesPivot[AirportID],MATCH($C2122,RoutesPivot[[RouteID]:[RouteID]],0))</f>
        <v>SEA</v>
      </c>
      <c r="O2122">
        <f>INDEX(RoutesPivot[Distance],MATCH($C2122,RoutesPivot[[RouteID]:[RouteID]],0))</f>
        <v>1500</v>
      </c>
      <c r="P2122">
        <f>INDEX(RoutesPivot[ListPrice],MATCH($C2122,RoutesPivot[[RouteID]:[RouteID]],0))</f>
        <v>350</v>
      </c>
      <c r="Q2122" t="str">
        <f>INDEX(AirportPivot[AirportName],MATCH($N2122,AirportPivot[[AirportID]:[AirportID]],0))</f>
        <v>Seattle-Tacoma International</v>
      </c>
      <c r="R2122">
        <f>INDEX(AirportPivot[Gates (number of available)],MATCH($N2122,AirportPivot[[AirportID]:[AirportID]],0))</f>
        <v>58</v>
      </c>
    </row>
    <row r="2123" spans="1:18" x14ac:dyDescent="0.25">
      <c r="A2123" s="3" t="s">
        <v>2155</v>
      </c>
      <c r="B2123" s="12">
        <v>41936</v>
      </c>
      <c r="C2123" s="4" t="s">
        <v>19</v>
      </c>
      <c r="D2123" s="4">
        <v>1.4</v>
      </c>
      <c r="E2123" s="4">
        <v>105</v>
      </c>
      <c r="F2123" s="5">
        <v>0.70833333333333337</v>
      </c>
      <c r="G2123" s="6">
        <v>200</v>
      </c>
      <c r="H2123" s="7">
        <v>37000</v>
      </c>
      <c r="I2123" s="7">
        <f>FlightsPivot[[#This Row],[Total Fare]]*10%</f>
        <v>3700</v>
      </c>
      <c r="J2123" s="7">
        <f>FlightsPivot[[#This Row],[Total Fare]]+FlightsPivot[[#This Row],[10% tax ]]</f>
        <v>40700</v>
      </c>
      <c r="K2123" s="4">
        <v>10</v>
      </c>
      <c r="L2123" s="4">
        <v>2014</v>
      </c>
      <c r="M2123" t="str">
        <f>INDEX(RoutesPivot[DepAirport],MATCH($C2123,RoutesPivot[[RouteID]:[RouteID]],0))</f>
        <v>ORD</v>
      </c>
      <c r="N2123" t="str">
        <f>INDEX(RoutesPivot[AirportID],MATCH($C2123,RoutesPivot[[RouteID]:[RouteID]],0))</f>
        <v>IAH</v>
      </c>
      <c r="O2123">
        <f>INDEX(RoutesPivot[Distance],MATCH($C2123,RoutesPivot[[RouteID]:[RouteID]],0))</f>
        <v>800</v>
      </c>
      <c r="P2123">
        <f>INDEX(RoutesPivot[ListPrice],MATCH($C2123,RoutesPivot[[RouteID]:[RouteID]],0))</f>
        <v>200</v>
      </c>
      <c r="Q2123" t="str">
        <f>INDEX(AirportPivot[AirportName],MATCH($N2123,AirportPivot[[AirportID]:[AirportID]],0))</f>
        <v>George Bush Intercontinental/Houston</v>
      </c>
      <c r="R2123">
        <f>INDEX(AirportPivot[Gates (number of available)],MATCH($N2123,AirportPivot[[AirportID]:[AirportID]],0))</f>
        <v>80</v>
      </c>
    </row>
    <row r="2124" spans="1:18" x14ac:dyDescent="0.25">
      <c r="A2124" s="3" t="s">
        <v>2156</v>
      </c>
      <c r="B2124" s="12">
        <v>42340</v>
      </c>
      <c r="C2124" s="4" t="s">
        <v>21</v>
      </c>
      <c r="D2124" s="4">
        <v>2.9</v>
      </c>
      <c r="E2124" s="4">
        <v>11</v>
      </c>
      <c r="F2124" s="5">
        <v>0.77083333333333337</v>
      </c>
      <c r="G2124" s="6">
        <v>125</v>
      </c>
      <c r="H2124" s="7">
        <v>23125</v>
      </c>
      <c r="I2124" s="7">
        <f>FlightsPivot[[#This Row],[Total Fare]]*10%</f>
        <v>2312.5</v>
      </c>
      <c r="J2124" s="7">
        <f>FlightsPivot[[#This Row],[Total Fare]]+FlightsPivot[[#This Row],[10% tax ]]</f>
        <v>25437.5</v>
      </c>
      <c r="K2124" s="4">
        <v>12</v>
      </c>
      <c r="L2124" s="4">
        <v>2015</v>
      </c>
      <c r="M2124" t="str">
        <f>INDEX(RoutesPivot[DepAirport],MATCH($C2124,RoutesPivot[[RouteID]:[RouteID]],0))</f>
        <v>ORD</v>
      </c>
      <c r="N2124" t="str">
        <f>INDEX(RoutesPivot[AirportID],MATCH($C2124,RoutesPivot[[RouteID]:[RouteID]],0))</f>
        <v>CLT</v>
      </c>
      <c r="O2124">
        <f>INDEX(RoutesPivot[Distance],MATCH($C2124,RoutesPivot[[RouteID]:[RouteID]],0))</f>
        <v>700</v>
      </c>
      <c r="P2124">
        <f>INDEX(RoutesPivot[ListPrice],MATCH($C2124,RoutesPivot[[RouteID]:[RouteID]],0))</f>
        <v>125</v>
      </c>
      <c r="Q2124" t="str">
        <f>INDEX(AirportPivot[AirportName],MATCH($N2124,AirportPivot[[AirportID]:[AirportID]],0))</f>
        <v>Charlotte/Douglas International</v>
      </c>
      <c r="R2124">
        <f>INDEX(AirportPivot[Gates (number of available)],MATCH($N2124,AirportPivot[[AirportID]:[AirportID]],0))</f>
        <v>65</v>
      </c>
    </row>
    <row r="2125" spans="1:18" x14ac:dyDescent="0.25">
      <c r="A2125" s="3" t="s">
        <v>2157</v>
      </c>
      <c r="B2125" s="12">
        <v>41835</v>
      </c>
      <c r="C2125" s="4" t="s">
        <v>98</v>
      </c>
      <c r="D2125" s="4">
        <v>2.7</v>
      </c>
      <c r="E2125" s="4">
        <v>198</v>
      </c>
      <c r="F2125" s="5">
        <v>0.33333333333333331</v>
      </c>
      <c r="G2125" s="6">
        <v>302.5</v>
      </c>
      <c r="H2125" s="7">
        <v>49912.5</v>
      </c>
      <c r="I2125" s="7">
        <f>FlightsPivot[[#This Row],[Total Fare]]*10%</f>
        <v>4991.25</v>
      </c>
      <c r="J2125" s="7">
        <f>FlightsPivot[[#This Row],[Total Fare]]+FlightsPivot[[#This Row],[10% tax ]]</f>
        <v>54903.75</v>
      </c>
      <c r="K2125" s="4">
        <v>7</v>
      </c>
      <c r="L2125" s="4">
        <v>2014</v>
      </c>
      <c r="M2125" t="str">
        <f>INDEX(RoutesPivot[DepAirport],MATCH($C2125,RoutesPivot[[RouteID]:[RouteID]],0))</f>
        <v>ORD</v>
      </c>
      <c r="N2125" t="str">
        <f>INDEX(RoutesPivot[AirportID],MATCH($C2125,RoutesPivot[[RouteID]:[RouteID]],0))</f>
        <v>PHL</v>
      </c>
      <c r="O2125">
        <f>INDEX(RoutesPivot[Distance],MATCH($C2125,RoutesPivot[[RouteID]:[RouteID]],0))</f>
        <v>580</v>
      </c>
      <c r="P2125">
        <f>INDEX(RoutesPivot[ListPrice],MATCH($C2125,RoutesPivot[[RouteID]:[RouteID]],0))</f>
        <v>275</v>
      </c>
      <c r="Q2125" t="str">
        <f>INDEX(AirportPivot[AirportName],MATCH($N2125,AirportPivot[[AirportID]:[AirportID]],0))</f>
        <v>Philadelphia International</v>
      </c>
      <c r="R2125">
        <f>INDEX(AirportPivot[Gates (number of available)],MATCH($N2125,AirportPivot[[AirportID]:[AirportID]],0))</f>
        <v>89</v>
      </c>
    </row>
    <row r="2126" spans="1:18" x14ac:dyDescent="0.25">
      <c r="A2126" s="3" t="s">
        <v>2158</v>
      </c>
      <c r="B2126" s="12">
        <v>42251</v>
      </c>
      <c r="C2126" s="4" t="s">
        <v>19</v>
      </c>
      <c r="D2126" s="4">
        <v>1.6</v>
      </c>
      <c r="E2126" s="4">
        <v>200</v>
      </c>
      <c r="F2126" s="5">
        <v>0.47916666666666669</v>
      </c>
      <c r="G2126" s="6">
        <v>200</v>
      </c>
      <c r="H2126" s="7">
        <v>33000</v>
      </c>
      <c r="I2126" s="7">
        <f>FlightsPivot[[#This Row],[Total Fare]]*10%</f>
        <v>3300</v>
      </c>
      <c r="J2126" s="7">
        <f>FlightsPivot[[#This Row],[Total Fare]]+FlightsPivot[[#This Row],[10% tax ]]</f>
        <v>36300</v>
      </c>
      <c r="K2126" s="4">
        <v>9</v>
      </c>
      <c r="L2126" s="4">
        <v>2015</v>
      </c>
      <c r="M2126" t="str">
        <f>INDEX(RoutesPivot[DepAirport],MATCH($C2126,RoutesPivot[[RouteID]:[RouteID]],0))</f>
        <v>ORD</v>
      </c>
      <c r="N2126" t="str">
        <f>INDEX(RoutesPivot[AirportID],MATCH($C2126,RoutesPivot[[RouteID]:[RouteID]],0))</f>
        <v>IAH</v>
      </c>
      <c r="O2126">
        <f>INDEX(RoutesPivot[Distance],MATCH($C2126,RoutesPivot[[RouteID]:[RouteID]],0))</f>
        <v>800</v>
      </c>
      <c r="P2126">
        <f>INDEX(RoutesPivot[ListPrice],MATCH($C2126,RoutesPivot[[RouteID]:[RouteID]],0))</f>
        <v>200</v>
      </c>
      <c r="Q2126" t="str">
        <f>INDEX(AirportPivot[AirportName],MATCH($N2126,AirportPivot[[AirportID]:[AirportID]],0))</f>
        <v>George Bush Intercontinental/Houston</v>
      </c>
      <c r="R2126">
        <f>INDEX(AirportPivot[Gates (number of available)],MATCH($N2126,AirportPivot[[AirportID]:[AirportID]],0))</f>
        <v>80</v>
      </c>
    </row>
    <row r="2127" spans="1:18" x14ac:dyDescent="0.25">
      <c r="A2127" s="3" t="s">
        <v>2159</v>
      </c>
      <c r="B2127" s="12">
        <v>42037</v>
      </c>
      <c r="C2127" s="4" t="s">
        <v>19</v>
      </c>
      <c r="D2127" s="4">
        <v>1.8</v>
      </c>
      <c r="E2127" s="4">
        <v>156</v>
      </c>
      <c r="F2127" s="5">
        <v>0.33333333333333331</v>
      </c>
      <c r="G2127" s="6">
        <v>200</v>
      </c>
      <c r="H2127" s="7">
        <v>33000</v>
      </c>
      <c r="I2127" s="7">
        <f>FlightsPivot[[#This Row],[Total Fare]]*10%</f>
        <v>3300</v>
      </c>
      <c r="J2127" s="7">
        <f>FlightsPivot[[#This Row],[Total Fare]]+FlightsPivot[[#This Row],[10% tax ]]</f>
        <v>36300</v>
      </c>
      <c r="K2127" s="4">
        <v>2</v>
      </c>
      <c r="L2127" s="4">
        <v>2015</v>
      </c>
      <c r="M2127" t="str">
        <f>INDEX(RoutesPivot[DepAirport],MATCH($C2127,RoutesPivot[[RouteID]:[RouteID]],0))</f>
        <v>ORD</v>
      </c>
      <c r="N2127" t="str">
        <f>INDEX(RoutesPivot[AirportID],MATCH($C2127,RoutesPivot[[RouteID]:[RouteID]],0))</f>
        <v>IAH</v>
      </c>
      <c r="O2127">
        <f>INDEX(RoutesPivot[Distance],MATCH($C2127,RoutesPivot[[RouteID]:[RouteID]],0))</f>
        <v>800</v>
      </c>
      <c r="P2127">
        <f>INDEX(RoutesPivot[ListPrice],MATCH($C2127,RoutesPivot[[RouteID]:[RouteID]],0))</f>
        <v>200</v>
      </c>
      <c r="Q2127" t="str">
        <f>INDEX(AirportPivot[AirportName],MATCH($N2127,AirportPivot[[AirportID]:[AirportID]],0))</f>
        <v>George Bush Intercontinental/Houston</v>
      </c>
      <c r="R2127">
        <f>INDEX(AirportPivot[Gates (number of available)],MATCH($N2127,AirportPivot[[AirportID]:[AirportID]],0))</f>
        <v>80</v>
      </c>
    </row>
    <row r="2128" spans="1:18" x14ac:dyDescent="0.25">
      <c r="A2128" s="3" t="s">
        <v>2160</v>
      </c>
      <c r="B2128" s="12">
        <v>42062</v>
      </c>
      <c r="C2128" s="4" t="s">
        <v>21</v>
      </c>
      <c r="D2128" s="4">
        <v>2.1</v>
      </c>
      <c r="E2128" s="4">
        <v>167</v>
      </c>
      <c r="F2128" s="5">
        <v>0.75</v>
      </c>
      <c r="G2128" s="6">
        <v>125</v>
      </c>
      <c r="H2128" s="7">
        <v>20625</v>
      </c>
      <c r="I2128" s="7">
        <f>FlightsPivot[[#This Row],[Total Fare]]*10%</f>
        <v>2062.5</v>
      </c>
      <c r="J2128" s="7">
        <f>FlightsPivot[[#This Row],[Total Fare]]+FlightsPivot[[#This Row],[10% tax ]]</f>
        <v>22687.5</v>
      </c>
      <c r="K2128" s="4">
        <v>2</v>
      </c>
      <c r="L2128" s="4">
        <v>2015</v>
      </c>
      <c r="M2128" t="str">
        <f>INDEX(RoutesPivot[DepAirport],MATCH($C2128,RoutesPivot[[RouteID]:[RouteID]],0))</f>
        <v>ORD</v>
      </c>
      <c r="N2128" t="str">
        <f>INDEX(RoutesPivot[AirportID],MATCH($C2128,RoutesPivot[[RouteID]:[RouteID]],0))</f>
        <v>CLT</v>
      </c>
      <c r="O2128">
        <f>INDEX(RoutesPivot[Distance],MATCH($C2128,RoutesPivot[[RouteID]:[RouteID]],0))</f>
        <v>700</v>
      </c>
      <c r="P2128">
        <f>INDEX(RoutesPivot[ListPrice],MATCH($C2128,RoutesPivot[[RouteID]:[RouteID]],0))</f>
        <v>125</v>
      </c>
      <c r="Q2128" t="str">
        <f>INDEX(AirportPivot[AirportName],MATCH($N2128,AirportPivot[[AirportID]:[AirportID]],0))</f>
        <v>Charlotte/Douglas International</v>
      </c>
      <c r="R2128">
        <f>INDEX(AirportPivot[Gates (number of available)],MATCH($N2128,AirportPivot[[AirportID]:[AirportID]],0))</f>
        <v>65</v>
      </c>
    </row>
    <row r="2129" spans="1:18" x14ac:dyDescent="0.25">
      <c r="A2129" s="3" t="s">
        <v>2161</v>
      </c>
      <c r="B2129" s="12">
        <v>42324</v>
      </c>
      <c r="C2129" s="4" t="s">
        <v>70</v>
      </c>
      <c r="D2129" s="4">
        <v>1.2</v>
      </c>
      <c r="E2129" s="4">
        <v>3</v>
      </c>
      <c r="F2129" s="5">
        <v>0.29166666666666669</v>
      </c>
      <c r="G2129" s="6">
        <v>275</v>
      </c>
      <c r="H2129" s="7">
        <v>50875</v>
      </c>
      <c r="I2129" s="7">
        <f>FlightsPivot[[#This Row],[Total Fare]]*10%</f>
        <v>5087.5</v>
      </c>
      <c r="J2129" s="7">
        <f>FlightsPivot[[#This Row],[Total Fare]]+FlightsPivot[[#This Row],[10% tax ]]</f>
        <v>55962.5</v>
      </c>
      <c r="K2129" s="4">
        <v>11</v>
      </c>
      <c r="L2129" s="4">
        <v>2015</v>
      </c>
      <c r="M2129" t="str">
        <f>INDEX(RoutesPivot[DepAirport],MATCH($C2129,RoutesPivot[[RouteID]:[RouteID]],0))</f>
        <v>ORD</v>
      </c>
      <c r="N2129" t="str">
        <f>INDEX(RoutesPivot[AirportID],MATCH($C2129,RoutesPivot[[RouteID]:[RouteID]],0))</f>
        <v>LAS</v>
      </c>
      <c r="O2129">
        <f>INDEX(RoutesPivot[Distance],MATCH($C2129,RoutesPivot[[RouteID]:[RouteID]],0))</f>
        <v>1100</v>
      </c>
      <c r="P2129">
        <f>INDEX(RoutesPivot[ListPrice],MATCH($C2129,RoutesPivot[[RouteID]:[RouteID]],0))</f>
        <v>275</v>
      </c>
      <c r="Q2129" t="str">
        <f>INDEX(AirportPivot[AirportName],MATCH($N2129,AirportPivot[[AirportID]:[AirportID]],0))</f>
        <v>McCarran International</v>
      </c>
      <c r="R2129">
        <f>INDEX(AirportPivot[Gates (number of available)],MATCH($N2129,AirportPivot[[AirportID]:[AirportID]],0))</f>
        <v>68</v>
      </c>
    </row>
    <row r="2130" spans="1:18" x14ac:dyDescent="0.25">
      <c r="A2130" s="3" t="s">
        <v>2162</v>
      </c>
      <c r="B2130" s="12">
        <v>42233</v>
      </c>
      <c r="C2130" s="4" t="s">
        <v>23</v>
      </c>
      <c r="D2130" s="4">
        <v>2.2000000000000002</v>
      </c>
      <c r="E2130" s="4">
        <v>55</v>
      </c>
      <c r="F2130" s="5">
        <v>0.70833333333333337</v>
      </c>
      <c r="G2130" s="6">
        <v>330</v>
      </c>
      <c r="H2130" s="7">
        <v>54450</v>
      </c>
      <c r="I2130" s="7">
        <f>FlightsPivot[[#This Row],[Total Fare]]*10%</f>
        <v>5445</v>
      </c>
      <c r="J2130" s="7">
        <f>FlightsPivot[[#This Row],[Total Fare]]+FlightsPivot[[#This Row],[10% tax ]]</f>
        <v>59895</v>
      </c>
      <c r="K2130" s="4">
        <v>8</v>
      </c>
      <c r="L2130" s="4">
        <v>2015</v>
      </c>
      <c r="M2130" t="str">
        <f>INDEX(RoutesPivot[DepAirport],MATCH($C2130,RoutesPivot[[RouteID]:[RouteID]],0))</f>
        <v>ORD</v>
      </c>
      <c r="N2130" t="str">
        <f>INDEX(RoutesPivot[AirportID],MATCH($C2130,RoutesPivot[[RouteID]:[RouteID]],0))</f>
        <v>DEN</v>
      </c>
      <c r="O2130">
        <f>INDEX(RoutesPivot[Distance],MATCH($C2130,RoutesPivot[[RouteID]:[RouteID]],0))</f>
        <v>800</v>
      </c>
      <c r="P2130">
        <f>INDEX(RoutesPivot[ListPrice],MATCH($C2130,RoutesPivot[[RouteID]:[RouteID]],0))</f>
        <v>300</v>
      </c>
      <c r="Q2130" t="str">
        <f>INDEX(AirportPivot[AirportName],MATCH($N2130,AirportPivot[[AirportID]:[AirportID]],0))</f>
        <v>Denver International</v>
      </c>
      <c r="R2130">
        <f>INDEX(AirportPivot[Gates (number of available)],MATCH($N2130,AirportPivot[[AirportID]:[AirportID]],0))</f>
        <v>75</v>
      </c>
    </row>
    <row r="2131" spans="1:18" x14ac:dyDescent="0.25">
      <c r="A2131" s="3" t="s">
        <v>2163</v>
      </c>
      <c r="B2131" s="12">
        <v>41815</v>
      </c>
      <c r="C2131" s="4" t="s">
        <v>86</v>
      </c>
      <c r="D2131" s="4">
        <v>1.7</v>
      </c>
      <c r="E2131" s="4">
        <v>98</v>
      </c>
      <c r="F2131" s="5">
        <v>0.79166666666666663</v>
      </c>
      <c r="G2131" s="6">
        <v>126.5</v>
      </c>
      <c r="H2131" s="7">
        <v>23402.5</v>
      </c>
      <c r="I2131" s="7">
        <f>FlightsPivot[[#This Row],[Total Fare]]*10%</f>
        <v>2340.25</v>
      </c>
      <c r="J2131" s="7">
        <f>FlightsPivot[[#This Row],[Total Fare]]+FlightsPivot[[#This Row],[10% tax ]]</f>
        <v>25742.75</v>
      </c>
      <c r="K2131" s="4">
        <v>6</v>
      </c>
      <c r="L2131" s="4">
        <v>2014</v>
      </c>
      <c r="M2131" t="str">
        <f>INDEX(RoutesPivot[DepAirport],MATCH($C2131,RoutesPivot[[RouteID]:[RouteID]],0))</f>
        <v>ORD</v>
      </c>
      <c r="N2131" t="str">
        <f>INDEX(RoutesPivot[AirportID],MATCH($C2131,RoutesPivot[[RouteID]:[RouteID]],0))</f>
        <v>DTW</v>
      </c>
      <c r="O2131">
        <f>INDEX(RoutesPivot[Distance],MATCH($C2131,RoutesPivot[[RouteID]:[RouteID]],0))</f>
        <v>200</v>
      </c>
      <c r="P2131">
        <f>INDEX(RoutesPivot[ListPrice],MATCH($C2131,RoutesPivot[[RouteID]:[RouteID]],0))</f>
        <v>115</v>
      </c>
      <c r="Q2131" t="str">
        <f>INDEX(AirportPivot[AirportName],MATCH($N2131,AirportPivot[[AirportID]:[AirportID]],0))</f>
        <v>Detroit Metropolitan Wayne County</v>
      </c>
      <c r="R2131">
        <f>INDEX(AirportPivot[Gates (number of available)],MATCH($N2131,AirportPivot[[AirportID]:[AirportID]],0))</f>
        <v>60</v>
      </c>
    </row>
    <row r="2132" spans="1:18" x14ac:dyDescent="0.25">
      <c r="A2132" s="3" t="s">
        <v>2164</v>
      </c>
      <c r="B2132" s="12">
        <v>42345</v>
      </c>
      <c r="C2132" s="4" t="s">
        <v>47</v>
      </c>
      <c r="D2132" s="4">
        <v>2.2999999999999998</v>
      </c>
      <c r="E2132" s="4">
        <v>104</v>
      </c>
      <c r="F2132" s="5">
        <v>0.52083333333333337</v>
      </c>
      <c r="G2132" s="6">
        <v>250</v>
      </c>
      <c r="H2132" s="7">
        <v>46250</v>
      </c>
      <c r="I2132" s="7">
        <f>FlightsPivot[[#This Row],[Total Fare]]*10%</f>
        <v>4625</v>
      </c>
      <c r="J2132" s="7">
        <f>FlightsPivot[[#This Row],[Total Fare]]+FlightsPivot[[#This Row],[10% tax ]]</f>
        <v>50875</v>
      </c>
      <c r="K2132" s="4">
        <v>12</v>
      </c>
      <c r="L2132" s="4">
        <v>2015</v>
      </c>
      <c r="M2132" t="str">
        <f>INDEX(RoutesPivot[DepAirport],MATCH($C2132,RoutesPivot[[RouteID]:[RouteID]],0))</f>
        <v>ORD</v>
      </c>
      <c r="N2132" t="str">
        <f>INDEX(RoutesPivot[AirportID],MATCH($C2132,RoutesPivot[[RouteID]:[RouteID]],0))</f>
        <v>PHX</v>
      </c>
      <c r="O2132">
        <f>INDEX(RoutesPivot[Distance],MATCH($C2132,RoutesPivot[[RouteID]:[RouteID]],0))</f>
        <v>1200</v>
      </c>
      <c r="P2132">
        <f>INDEX(RoutesPivot[ListPrice],MATCH($C2132,RoutesPivot[[RouteID]:[RouteID]],0))</f>
        <v>250</v>
      </c>
      <c r="Q2132" t="str">
        <f>INDEX(AirportPivot[AirportName],MATCH($N2132,AirportPivot[[AirportID]:[AirportID]],0))</f>
        <v>Phoenix Sky Harbor International</v>
      </c>
      <c r="R2132">
        <f>INDEX(AirportPivot[Gates (number of available)],MATCH($N2132,AirportPivot[[AirportID]:[AirportID]],0))</f>
        <v>60</v>
      </c>
    </row>
    <row r="2133" spans="1:18" x14ac:dyDescent="0.25">
      <c r="A2133" s="3" t="s">
        <v>2165</v>
      </c>
      <c r="B2133" s="12">
        <v>42222</v>
      </c>
      <c r="C2133" s="4" t="s">
        <v>13</v>
      </c>
      <c r="D2133" s="4">
        <v>0.9</v>
      </c>
      <c r="E2133" s="4">
        <v>83</v>
      </c>
      <c r="F2133" s="5">
        <v>0.79166666666666663</v>
      </c>
      <c r="G2133" s="6">
        <v>275</v>
      </c>
      <c r="H2133" s="7">
        <v>49775</v>
      </c>
      <c r="I2133" s="7">
        <f>FlightsPivot[[#This Row],[Total Fare]]*10%</f>
        <v>4977.5</v>
      </c>
      <c r="J2133" s="7">
        <f>FlightsPivot[[#This Row],[Total Fare]]+FlightsPivot[[#This Row],[10% tax ]]</f>
        <v>54752.5</v>
      </c>
      <c r="K2133" s="4">
        <v>8</v>
      </c>
      <c r="L2133" s="4">
        <v>2015</v>
      </c>
      <c r="M2133" t="str">
        <f>INDEX(RoutesPivot[DepAirport],MATCH($C2133,RoutesPivot[[RouteID]:[RouteID]],0))</f>
        <v>ORD</v>
      </c>
      <c r="N2133" t="str">
        <f>INDEX(RoutesPivot[AirportID],MATCH($C2133,RoutesPivot[[RouteID]:[RouteID]],0))</f>
        <v>JFK</v>
      </c>
      <c r="O2133">
        <f>INDEX(RoutesPivot[Distance],MATCH($C2133,RoutesPivot[[RouteID]:[RouteID]],0))</f>
        <v>619</v>
      </c>
      <c r="P2133">
        <f>INDEX(RoutesPivot[ListPrice],MATCH($C2133,RoutesPivot[[RouteID]:[RouteID]],0))</f>
        <v>250</v>
      </c>
      <c r="Q2133" t="str">
        <f>INDEX(AirportPivot[AirportName],MATCH($N2133,AirportPivot[[AirportID]:[AirportID]],0))</f>
        <v>John F Kennedy International</v>
      </c>
      <c r="R2133">
        <f>INDEX(AirportPivot[Gates (number of available)],MATCH($N2133,AirportPivot[[AirportID]:[AirportID]],0))</f>
        <v>120</v>
      </c>
    </row>
    <row r="2134" spans="1:18" x14ac:dyDescent="0.25">
      <c r="A2134" s="3" t="s">
        <v>2166</v>
      </c>
      <c r="B2134" s="12">
        <v>41842</v>
      </c>
      <c r="C2134" s="4" t="s">
        <v>17</v>
      </c>
      <c r="D2134" s="4">
        <v>7.1</v>
      </c>
      <c r="E2134" s="4">
        <v>140</v>
      </c>
      <c r="F2134" s="5">
        <v>0.35416666666666669</v>
      </c>
      <c r="G2134" s="6">
        <v>385</v>
      </c>
      <c r="H2134" s="7">
        <v>71225</v>
      </c>
      <c r="I2134" s="7">
        <f>FlightsPivot[[#This Row],[Total Fare]]*10%</f>
        <v>7122.5</v>
      </c>
      <c r="J2134" s="7">
        <f>FlightsPivot[[#This Row],[Total Fare]]+FlightsPivot[[#This Row],[10% tax ]]</f>
        <v>78347.5</v>
      </c>
      <c r="K2134" s="4">
        <v>7</v>
      </c>
      <c r="L2134" s="4">
        <v>2014</v>
      </c>
      <c r="M2134" t="str">
        <f>INDEX(RoutesPivot[DepAirport],MATCH($C2134,RoutesPivot[[RouteID]:[RouteID]],0))</f>
        <v>ORD</v>
      </c>
      <c r="N2134" t="str">
        <f>INDEX(RoutesPivot[AirportID],MATCH($C2134,RoutesPivot[[RouteID]:[RouteID]],0))</f>
        <v>LAX</v>
      </c>
      <c r="O2134">
        <f>INDEX(RoutesPivot[Distance],MATCH($C2134,RoutesPivot[[RouteID]:[RouteID]],0))</f>
        <v>1518</v>
      </c>
      <c r="P2134">
        <f>INDEX(RoutesPivot[ListPrice],MATCH($C2134,RoutesPivot[[RouteID]:[RouteID]],0))</f>
        <v>350</v>
      </c>
      <c r="Q2134" t="str">
        <f>INDEX(AirportPivot[AirportName],MATCH($N2134,AirportPivot[[AirportID]:[AirportID]],0))</f>
        <v>Los Angeles International</v>
      </c>
      <c r="R2134">
        <f>INDEX(AirportPivot[Gates (number of available)],MATCH($N2134,AirportPivot[[AirportID]:[AirportID]],0))</f>
        <v>86</v>
      </c>
    </row>
    <row r="2135" spans="1:18" x14ac:dyDescent="0.25">
      <c r="A2135" s="3" t="s">
        <v>2167</v>
      </c>
      <c r="B2135" s="12">
        <v>42303</v>
      </c>
      <c r="C2135" s="4" t="s">
        <v>15</v>
      </c>
      <c r="D2135" s="4">
        <v>1.6</v>
      </c>
      <c r="E2135" s="4">
        <v>129</v>
      </c>
      <c r="F2135" s="5">
        <v>0.83333333333333337</v>
      </c>
      <c r="G2135" s="6">
        <v>225</v>
      </c>
      <c r="H2135" s="7">
        <v>41625</v>
      </c>
      <c r="I2135" s="7">
        <f>FlightsPivot[[#This Row],[Total Fare]]*10%</f>
        <v>4162.5</v>
      </c>
      <c r="J2135" s="7">
        <f>FlightsPivot[[#This Row],[Total Fare]]+FlightsPivot[[#This Row],[10% tax ]]</f>
        <v>45787.5</v>
      </c>
      <c r="K2135" s="4">
        <v>10</v>
      </c>
      <c r="L2135" s="4">
        <v>2015</v>
      </c>
      <c r="M2135" t="str">
        <f>INDEX(RoutesPivot[DepAirport],MATCH($C2135,RoutesPivot[[RouteID]:[RouteID]],0))</f>
        <v>ORD</v>
      </c>
      <c r="N2135" t="str">
        <f>INDEX(RoutesPivot[AirportID],MATCH($C2135,RoutesPivot[[RouteID]:[RouteID]],0))</f>
        <v>EWR</v>
      </c>
      <c r="O2135">
        <f>INDEX(RoutesPivot[Distance],MATCH($C2135,RoutesPivot[[RouteID]:[RouteID]],0))</f>
        <v>600</v>
      </c>
      <c r="P2135">
        <f>INDEX(RoutesPivot[ListPrice],MATCH($C2135,RoutesPivot[[RouteID]:[RouteID]],0))</f>
        <v>225</v>
      </c>
      <c r="Q2135" t="str">
        <f>INDEX(AirportPivot[AirportName],MATCH($N2135,AirportPivot[[AirportID]:[AirportID]],0))</f>
        <v>Newark Liberty International</v>
      </c>
      <c r="R2135">
        <f>INDEX(AirportPivot[Gates (number of available)],MATCH($N2135,AirportPivot[[AirportID]:[AirportID]],0))</f>
        <v>82</v>
      </c>
    </row>
    <row r="2136" spans="1:18" x14ac:dyDescent="0.25">
      <c r="A2136" s="3" t="s">
        <v>2168</v>
      </c>
      <c r="B2136" s="12">
        <v>41993</v>
      </c>
      <c r="C2136" s="4" t="s">
        <v>86</v>
      </c>
      <c r="D2136" s="4">
        <v>2.6</v>
      </c>
      <c r="E2136" s="4">
        <v>186</v>
      </c>
      <c r="F2136" s="5">
        <v>0.33333333333333331</v>
      </c>
      <c r="G2136" s="6">
        <v>115</v>
      </c>
      <c r="H2136" s="7">
        <v>18975</v>
      </c>
      <c r="I2136" s="7">
        <f>FlightsPivot[[#This Row],[Total Fare]]*10%</f>
        <v>1897.5</v>
      </c>
      <c r="J2136" s="7">
        <f>FlightsPivot[[#This Row],[Total Fare]]+FlightsPivot[[#This Row],[10% tax ]]</f>
        <v>20872.5</v>
      </c>
      <c r="K2136" s="4">
        <v>12</v>
      </c>
      <c r="L2136" s="4">
        <v>2014</v>
      </c>
      <c r="M2136" t="str">
        <f>INDEX(RoutesPivot[DepAirport],MATCH($C2136,RoutesPivot[[RouteID]:[RouteID]],0))</f>
        <v>ORD</v>
      </c>
      <c r="N2136" t="str">
        <f>INDEX(RoutesPivot[AirportID],MATCH($C2136,RoutesPivot[[RouteID]:[RouteID]],0))</f>
        <v>DTW</v>
      </c>
      <c r="O2136">
        <f>INDEX(RoutesPivot[Distance],MATCH($C2136,RoutesPivot[[RouteID]:[RouteID]],0))</f>
        <v>200</v>
      </c>
      <c r="P2136">
        <f>INDEX(RoutesPivot[ListPrice],MATCH($C2136,RoutesPivot[[RouteID]:[RouteID]],0))</f>
        <v>115</v>
      </c>
      <c r="Q2136" t="str">
        <f>INDEX(AirportPivot[AirportName],MATCH($N2136,AirportPivot[[AirportID]:[AirportID]],0))</f>
        <v>Detroit Metropolitan Wayne County</v>
      </c>
      <c r="R2136">
        <f>INDEX(AirportPivot[Gates (number of available)],MATCH($N2136,AirportPivot[[AirportID]:[AirportID]],0))</f>
        <v>60</v>
      </c>
    </row>
    <row r="2137" spans="1:18" x14ac:dyDescent="0.25">
      <c r="A2137" s="3" t="s">
        <v>2169</v>
      </c>
      <c r="B2137" s="12">
        <v>42260</v>
      </c>
      <c r="C2137" s="4" t="s">
        <v>98</v>
      </c>
      <c r="D2137" s="4">
        <v>3.1</v>
      </c>
      <c r="E2137" s="4">
        <v>38</v>
      </c>
      <c r="F2137" s="5">
        <v>0.875</v>
      </c>
      <c r="G2137" s="6">
        <v>275</v>
      </c>
      <c r="H2137" s="7">
        <v>45375</v>
      </c>
      <c r="I2137" s="7">
        <f>FlightsPivot[[#This Row],[Total Fare]]*10%</f>
        <v>4537.5</v>
      </c>
      <c r="J2137" s="7">
        <f>FlightsPivot[[#This Row],[Total Fare]]+FlightsPivot[[#This Row],[10% tax ]]</f>
        <v>49912.5</v>
      </c>
      <c r="K2137" s="4">
        <v>9</v>
      </c>
      <c r="L2137" s="4">
        <v>2015</v>
      </c>
      <c r="M2137" t="str">
        <f>INDEX(RoutesPivot[DepAirport],MATCH($C2137,RoutesPivot[[RouteID]:[RouteID]],0))</f>
        <v>ORD</v>
      </c>
      <c r="N2137" t="str">
        <f>INDEX(RoutesPivot[AirportID],MATCH($C2137,RoutesPivot[[RouteID]:[RouteID]],0))</f>
        <v>PHL</v>
      </c>
      <c r="O2137">
        <f>INDEX(RoutesPivot[Distance],MATCH($C2137,RoutesPivot[[RouteID]:[RouteID]],0))</f>
        <v>580</v>
      </c>
      <c r="P2137">
        <f>INDEX(RoutesPivot[ListPrice],MATCH($C2137,RoutesPivot[[RouteID]:[RouteID]],0))</f>
        <v>275</v>
      </c>
      <c r="Q2137" t="str">
        <f>INDEX(AirportPivot[AirportName],MATCH($N2137,AirportPivot[[AirportID]:[AirportID]],0))</f>
        <v>Philadelphia International</v>
      </c>
      <c r="R2137">
        <f>INDEX(AirportPivot[Gates (number of available)],MATCH($N2137,AirportPivot[[AirportID]:[AirportID]],0))</f>
        <v>89</v>
      </c>
    </row>
    <row r="2138" spans="1:18" x14ac:dyDescent="0.25">
      <c r="A2138" s="3" t="s">
        <v>2170</v>
      </c>
      <c r="B2138" s="12">
        <v>42121</v>
      </c>
      <c r="C2138" s="4" t="s">
        <v>25</v>
      </c>
      <c r="D2138" s="4">
        <v>1.7</v>
      </c>
      <c r="E2138" s="4">
        <v>208</v>
      </c>
      <c r="F2138" s="5">
        <v>0.875</v>
      </c>
      <c r="G2138" s="6">
        <v>200</v>
      </c>
      <c r="H2138" s="7">
        <v>33000</v>
      </c>
      <c r="I2138" s="7">
        <f>FlightsPivot[[#This Row],[Total Fare]]*10%</f>
        <v>3300</v>
      </c>
      <c r="J2138" s="7">
        <f>FlightsPivot[[#This Row],[Total Fare]]+FlightsPivot[[#This Row],[10% tax ]]</f>
        <v>36300</v>
      </c>
      <c r="K2138" s="4">
        <v>4</v>
      </c>
      <c r="L2138" s="4">
        <v>2015</v>
      </c>
      <c r="M2138" t="str">
        <f>INDEX(RoutesPivot[DepAirport],MATCH($C2138,RoutesPivot[[RouteID]:[RouteID]],0))</f>
        <v>ORD</v>
      </c>
      <c r="N2138" t="str">
        <f>INDEX(RoutesPivot[AirportID],MATCH($C2138,RoutesPivot[[RouteID]:[RouteID]],0))</f>
        <v>DFW</v>
      </c>
      <c r="O2138">
        <f>INDEX(RoutesPivot[Distance],MATCH($C2138,RoutesPivot[[RouteID]:[RouteID]],0))</f>
        <v>700</v>
      </c>
      <c r="P2138">
        <f>INDEX(RoutesPivot[ListPrice],MATCH($C2138,RoutesPivot[[RouteID]:[RouteID]],0))</f>
        <v>200</v>
      </c>
      <c r="Q2138" t="str">
        <f>INDEX(AirportPivot[AirportName],MATCH($N2138,AirportPivot[[AirportID]:[AirportID]],0))</f>
        <v>Dallas/Fort Worth International</v>
      </c>
      <c r="R2138">
        <f>INDEX(AirportPivot[Gates (number of available)],MATCH($N2138,AirportPivot[[AirportID]:[AirportID]],0))</f>
        <v>130</v>
      </c>
    </row>
    <row r="2139" spans="1:18" x14ac:dyDescent="0.25">
      <c r="A2139" s="3" t="s">
        <v>2171</v>
      </c>
      <c r="B2139" s="12">
        <v>42070</v>
      </c>
      <c r="C2139" s="4" t="s">
        <v>19</v>
      </c>
      <c r="D2139" s="4">
        <v>2.7</v>
      </c>
      <c r="E2139" s="4">
        <v>50</v>
      </c>
      <c r="F2139" s="5">
        <v>0.83333333333333337</v>
      </c>
      <c r="G2139" s="6">
        <v>200</v>
      </c>
      <c r="H2139" s="7">
        <v>33000</v>
      </c>
      <c r="I2139" s="7">
        <f>FlightsPivot[[#This Row],[Total Fare]]*10%</f>
        <v>3300</v>
      </c>
      <c r="J2139" s="7">
        <f>FlightsPivot[[#This Row],[Total Fare]]+FlightsPivot[[#This Row],[10% tax ]]</f>
        <v>36300</v>
      </c>
      <c r="K2139" s="4">
        <v>3</v>
      </c>
      <c r="L2139" s="4">
        <v>2015</v>
      </c>
      <c r="M2139" t="str">
        <f>INDEX(RoutesPivot[DepAirport],MATCH($C2139,RoutesPivot[[RouteID]:[RouteID]],0))</f>
        <v>ORD</v>
      </c>
      <c r="N2139" t="str">
        <f>INDEX(RoutesPivot[AirportID],MATCH($C2139,RoutesPivot[[RouteID]:[RouteID]],0))</f>
        <v>IAH</v>
      </c>
      <c r="O2139">
        <f>INDEX(RoutesPivot[Distance],MATCH($C2139,RoutesPivot[[RouteID]:[RouteID]],0))</f>
        <v>800</v>
      </c>
      <c r="P2139">
        <f>INDEX(RoutesPivot[ListPrice],MATCH($C2139,RoutesPivot[[RouteID]:[RouteID]],0))</f>
        <v>200</v>
      </c>
      <c r="Q2139" t="str">
        <f>INDEX(AirportPivot[AirportName],MATCH($N2139,AirportPivot[[AirportID]:[AirportID]],0))</f>
        <v>George Bush Intercontinental/Houston</v>
      </c>
      <c r="R2139">
        <f>INDEX(AirportPivot[Gates (number of available)],MATCH($N2139,AirportPivot[[AirportID]:[AirportID]],0))</f>
        <v>80</v>
      </c>
    </row>
    <row r="2140" spans="1:18" x14ac:dyDescent="0.25">
      <c r="A2140" s="3" t="s">
        <v>2172</v>
      </c>
      <c r="B2140" s="12">
        <v>41886</v>
      </c>
      <c r="C2140" s="4" t="s">
        <v>15</v>
      </c>
      <c r="D2140" s="4">
        <v>3</v>
      </c>
      <c r="E2140" s="4">
        <v>142</v>
      </c>
      <c r="F2140" s="5">
        <v>0.54166666666666663</v>
      </c>
      <c r="G2140" s="6">
        <v>225</v>
      </c>
      <c r="H2140" s="7">
        <v>41625</v>
      </c>
      <c r="I2140" s="7">
        <f>FlightsPivot[[#This Row],[Total Fare]]*10%</f>
        <v>4162.5</v>
      </c>
      <c r="J2140" s="7">
        <f>FlightsPivot[[#This Row],[Total Fare]]+FlightsPivot[[#This Row],[10% tax ]]</f>
        <v>45787.5</v>
      </c>
      <c r="K2140" s="4">
        <v>9</v>
      </c>
      <c r="L2140" s="4">
        <v>2014</v>
      </c>
      <c r="M2140" t="str">
        <f>INDEX(RoutesPivot[DepAirport],MATCH($C2140,RoutesPivot[[RouteID]:[RouteID]],0))</f>
        <v>ORD</v>
      </c>
      <c r="N2140" t="str">
        <f>INDEX(RoutesPivot[AirportID],MATCH($C2140,RoutesPivot[[RouteID]:[RouteID]],0))</f>
        <v>EWR</v>
      </c>
      <c r="O2140">
        <f>INDEX(RoutesPivot[Distance],MATCH($C2140,RoutesPivot[[RouteID]:[RouteID]],0))</f>
        <v>600</v>
      </c>
      <c r="P2140">
        <f>INDEX(RoutesPivot[ListPrice],MATCH($C2140,RoutesPivot[[RouteID]:[RouteID]],0))</f>
        <v>225</v>
      </c>
      <c r="Q2140" t="str">
        <f>INDEX(AirportPivot[AirportName],MATCH($N2140,AirportPivot[[AirportID]:[AirportID]],0))</f>
        <v>Newark Liberty International</v>
      </c>
      <c r="R2140">
        <f>INDEX(AirportPivot[Gates (number of available)],MATCH($N2140,AirportPivot[[AirportID]:[AirportID]],0))</f>
        <v>82</v>
      </c>
    </row>
    <row r="2141" spans="1:18" x14ac:dyDescent="0.25">
      <c r="A2141" s="3" t="s">
        <v>2173</v>
      </c>
      <c r="B2141" s="12">
        <v>42162</v>
      </c>
      <c r="C2141" s="4" t="s">
        <v>53</v>
      </c>
      <c r="D2141" s="4">
        <v>2.5</v>
      </c>
      <c r="E2141" s="4">
        <v>155</v>
      </c>
      <c r="F2141" s="5">
        <v>0.29166666666666669</v>
      </c>
      <c r="G2141" s="6">
        <v>330</v>
      </c>
      <c r="H2141" s="7">
        <v>54450</v>
      </c>
      <c r="I2141" s="7">
        <f>FlightsPivot[[#This Row],[Total Fare]]*10%</f>
        <v>5445</v>
      </c>
      <c r="J2141" s="7">
        <f>FlightsPivot[[#This Row],[Total Fare]]+FlightsPivot[[#This Row],[10% tax ]]</f>
        <v>59895</v>
      </c>
      <c r="K2141" s="4">
        <v>6</v>
      </c>
      <c r="L2141" s="4">
        <v>2015</v>
      </c>
      <c r="M2141" t="str">
        <f>INDEX(RoutesPivot[DepAirport],MATCH($C2141,RoutesPivot[[RouteID]:[RouteID]],0))</f>
        <v>ORD</v>
      </c>
      <c r="N2141" t="str">
        <f>INDEX(RoutesPivot[AirportID],MATCH($C2141,RoutesPivot[[RouteID]:[RouteID]],0))</f>
        <v>FLL</v>
      </c>
      <c r="O2141">
        <f>INDEX(RoutesPivot[Distance],MATCH($C2141,RoutesPivot[[RouteID]:[RouteID]],0))</f>
        <v>940</v>
      </c>
      <c r="P2141">
        <f>INDEX(RoutesPivot[ListPrice],MATCH($C2141,RoutesPivot[[RouteID]:[RouteID]],0))</f>
        <v>300</v>
      </c>
      <c r="Q2141" t="str">
        <f>INDEX(AirportPivot[AirportName],MATCH($N2141,AirportPivot[[AirportID]:[AirportID]],0))</f>
        <v>Fort Lauderdale/Hollywood International</v>
      </c>
      <c r="R2141">
        <f>INDEX(AirportPivot[Gates (number of available)],MATCH($N2141,AirportPivot[[AirportID]:[AirportID]],0))</f>
        <v>55</v>
      </c>
    </row>
    <row r="2142" spans="1:18" x14ac:dyDescent="0.25">
      <c r="A2142" s="3" t="s">
        <v>2174</v>
      </c>
      <c r="B2142" s="12">
        <v>41945</v>
      </c>
      <c r="C2142" s="4" t="s">
        <v>25</v>
      </c>
      <c r="D2142" s="4">
        <v>3.4</v>
      </c>
      <c r="E2142" s="4">
        <v>195</v>
      </c>
      <c r="F2142" s="5">
        <v>0.83333333333333337</v>
      </c>
      <c r="G2142" s="6">
        <v>200</v>
      </c>
      <c r="H2142" s="7">
        <v>33000</v>
      </c>
      <c r="I2142" s="7">
        <f>FlightsPivot[[#This Row],[Total Fare]]*10%</f>
        <v>3300</v>
      </c>
      <c r="J2142" s="7">
        <f>FlightsPivot[[#This Row],[Total Fare]]+FlightsPivot[[#This Row],[10% tax ]]</f>
        <v>36300</v>
      </c>
      <c r="K2142" s="4">
        <v>11</v>
      </c>
      <c r="L2142" s="4">
        <v>2014</v>
      </c>
      <c r="M2142" t="str">
        <f>INDEX(RoutesPivot[DepAirport],MATCH($C2142,RoutesPivot[[RouteID]:[RouteID]],0))</f>
        <v>ORD</v>
      </c>
      <c r="N2142" t="str">
        <f>INDEX(RoutesPivot[AirportID],MATCH($C2142,RoutesPivot[[RouteID]:[RouteID]],0))</f>
        <v>DFW</v>
      </c>
      <c r="O2142">
        <f>INDEX(RoutesPivot[Distance],MATCH($C2142,RoutesPivot[[RouteID]:[RouteID]],0))</f>
        <v>700</v>
      </c>
      <c r="P2142">
        <f>INDEX(RoutesPivot[ListPrice],MATCH($C2142,RoutesPivot[[RouteID]:[RouteID]],0))</f>
        <v>200</v>
      </c>
      <c r="Q2142" t="str">
        <f>INDEX(AirportPivot[AirportName],MATCH($N2142,AirportPivot[[AirportID]:[AirportID]],0))</f>
        <v>Dallas/Fort Worth International</v>
      </c>
      <c r="R2142">
        <f>INDEX(AirportPivot[Gates (number of available)],MATCH($N2142,AirportPivot[[AirportID]:[AirportID]],0))</f>
        <v>130</v>
      </c>
    </row>
    <row r="2143" spans="1:18" x14ac:dyDescent="0.25">
      <c r="A2143" s="3" t="s">
        <v>2175</v>
      </c>
      <c r="B2143" s="12">
        <v>41839</v>
      </c>
      <c r="C2143" s="4" t="s">
        <v>37</v>
      </c>
      <c r="D2143" s="4">
        <v>1.3</v>
      </c>
      <c r="E2143" s="4">
        <v>19</v>
      </c>
      <c r="F2143" s="5">
        <v>0.625</v>
      </c>
      <c r="G2143" s="6">
        <v>385</v>
      </c>
      <c r="H2143" s="7">
        <v>71225</v>
      </c>
      <c r="I2143" s="7">
        <f>FlightsPivot[[#This Row],[Total Fare]]*10%</f>
        <v>7122.5</v>
      </c>
      <c r="J2143" s="7">
        <f>FlightsPivot[[#This Row],[Total Fare]]+FlightsPivot[[#This Row],[10% tax ]]</f>
        <v>78347.5</v>
      </c>
      <c r="K2143" s="4">
        <v>7</v>
      </c>
      <c r="L2143" s="4">
        <v>2014</v>
      </c>
      <c r="M2143" t="str">
        <f>INDEX(RoutesPivot[DepAirport],MATCH($C2143,RoutesPivot[[RouteID]:[RouteID]],0))</f>
        <v>ORD</v>
      </c>
      <c r="N2143" t="str">
        <f>INDEX(RoutesPivot[AirportID],MATCH($C2143,RoutesPivot[[RouteID]:[RouteID]],0))</f>
        <v>SEA</v>
      </c>
      <c r="O2143">
        <f>INDEX(RoutesPivot[Distance],MATCH($C2143,RoutesPivot[[RouteID]:[RouteID]],0))</f>
        <v>1500</v>
      </c>
      <c r="P2143">
        <f>INDEX(RoutesPivot[ListPrice],MATCH($C2143,RoutesPivot[[RouteID]:[RouteID]],0))</f>
        <v>350</v>
      </c>
      <c r="Q2143" t="str">
        <f>INDEX(AirportPivot[AirportName],MATCH($N2143,AirportPivot[[AirportID]:[AirportID]],0))</f>
        <v>Seattle-Tacoma International</v>
      </c>
      <c r="R2143">
        <f>INDEX(AirportPivot[Gates (number of available)],MATCH($N2143,AirportPivot[[AirportID]:[AirportID]],0))</f>
        <v>58</v>
      </c>
    </row>
    <row r="2144" spans="1:18" x14ac:dyDescent="0.25">
      <c r="A2144" s="3" t="s">
        <v>2176</v>
      </c>
      <c r="B2144" s="12">
        <v>41737</v>
      </c>
      <c r="C2144" s="4" t="s">
        <v>23</v>
      </c>
      <c r="D2144" s="4">
        <v>1.9</v>
      </c>
      <c r="E2144" s="4">
        <v>157</v>
      </c>
      <c r="F2144" s="5">
        <v>0.33333333333333331</v>
      </c>
      <c r="G2144" s="6">
        <v>300</v>
      </c>
      <c r="H2144" s="7">
        <v>49500</v>
      </c>
      <c r="I2144" s="7">
        <f>FlightsPivot[[#This Row],[Total Fare]]*10%</f>
        <v>4950</v>
      </c>
      <c r="J2144" s="7">
        <f>FlightsPivot[[#This Row],[Total Fare]]+FlightsPivot[[#This Row],[10% tax ]]</f>
        <v>54450</v>
      </c>
      <c r="K2144" s="4">
        <v>4</v>
      </c>
      <c r="L2144" s="4">
        <v>2014</v>
      </c>
      <c r="M2144" t="str">
        <f>INDEX(RoutesPivot[DepAirport],MATCH($C2144,RoutesPivot[[RouteID]:[RouteID]],0))</f>
        <v>ORD</v>
      </c>
      <c r="N2144" t="str">
        <f>INDEX(RoutesPivot[AirportID],MATCH($C2144,RoutesPivot[[RouteID]:[RouteID]],0))</f>
        <v>DEN</v>
      </c>
      <c r="O2144">
        <f>INDEX(RoutesPivot[Distance],MATCH($C2144,RoutesPivot[[RouteID]:[RouteID]],0))</f>
        <v>800</v>
      </c>
      <c r="P2144">
        <f>INDEX(RoutesPivot[ListPrice],MATCH($C2144,RoutesPivot[[RouteID]:[RouteID]],0))</f>
        <v>300</v>
      </c>
      <c r="Q2144" t="str">
        <f>INDEX(AirportPivot[AirportName],MATCH($N2144,AirportPivot[[AirportID]:[AirportID]],0))</f>
        <v>Denver International</v>
      </c>
      <c r="R2144">
        <f>INDEX(AirportPivot[Gates (number of available)],MATCH($N2144,AirportPivot[[AirportID]:[AirportID]],0))</f>
        <v>75</v>
      </c>
    </row>
    <row r="2145" spans="1:18" x14ac:dyDescent="0.25">
      <c r="A2145" s="3" t="s">
        <v>2177</v>
      </c>
      <c r="B2145" s="12">
        <v>41663</v>
      </c>
      <c r="C2145" s="4" t="s">
        <v>98</v>
      </c>
      <c r="D2145" s="4">
        <v>2.1</v>
      </c>
      <c r="E2145" s="4">
        <v>96</v>
      </c>
      <c r="F2145" s="5">
        <v>0.75</v>
      </c>
      <c r="G2145" s="6">
        <v>275</v>
      </c>
      <c r="H2145" s="7">
        <v>50875</v>
      </c>
      <c r="I2145" s="7">
        <f>FlightsPivot[[#This Row],[Total Fare]]*10%</f>
        <v>5087.5</v>
      </c>
      <c r="J2145" s="7">
        <f>FlightsPivot[[#This Row],[Total Fare]]+FlightsPivot[[#This Row],[10% tax ]]</f>
        <v>55962.5</v>
      </c>
      <c r="K2145" s="4">
        <v>1</v>
      </c>
      <c r="L2145" s="4">
        <v>2014</v>
      </c>
      <c r="M2145" t="str">
        <f>INDEX(RoutesPivot[DepAirport],MATCH($C2145,RoutesPivot[[RouteID]:[RouteID]],0))</f>
        <v>ORD</v>
      </c>
      <c r="N2145" t="str">
        <f>INDEX(RoutesPivot[AirportID],MATCH($C2145,RoutesPivot[[RouteID]:[RouteID]],0))</f>
        <v>PHL</v>
      </c>
      <c r="O2145">
        <f>INDEX(RoutesPivot[Distance],MATCH($C2145,RoutesPivot[[RouteID]:[RouteID]],0))</f>
        <v>580</v>
      </c>
      <c r="P2145">
        <f>INDEX(RoutesPivot[ListPrice],MATCH($C2145,RoutesPivot[[RouteID]:[RouteID]],0))</f>
        <v>275</v>
      </c>
      <c r="Q2145" t="str">
        <f>INDEX(AirportPivot[AirportName],MATCH($N2145,AirportPivot[[AirportID]:[AirportID]],0))</f>
        <v>Philadelphia International</v>
      </c>
      <c r="R2145">
        <f>INDEX(AirportPivot[Gates (number of available)],MATCH($N2145,AirportPivot[[AirportID]:[AirportID]],0))</f>
        <v>89</v>
      </c>
    </row>
    <row r="2146" spans="1:18" x14ac:dyDescent="0.25">
      <c r="A2146" s="3" t="s">
        <v>2178</v>
      </c>
      <c r="B2146" s="12">
        <v>41784</v>
      </c>
      <c r="C2146" s="4" t="s">
        <v>15</v>
      </c>
      <c r="D2146" s="4">
        <v>2</v>
      </c>
      <c r="E2146" s="4">
        <v>164</v>
      </c>
      <c r="F2146" s="5">
        <v>0.33333333333333331</v>
      </c>
      <c r="G2146" s="6">
        <v>225</v>
      </c>
      <c r="H2146" s="7">
        <v>37125</v>
      </c>
      <c r="I2146" s="7">
        <f>FlightsPivot[[#This Row],[Total Fare]]*10%</f>
        <v>3712.5</v>
      </c>
      <c r="J2146" s="7">
        <f>FlightsPivot[[#This Row],[Total Fare]]+FlightsPivot[[#This Row],[10% tax ]]</f>
        <v>40837.5</v>
      </c>
      <c r="K2146" s="4">
        <v>5</v>
      </c>
      <c r="L2146" s="4">
        <v>2014</v>
      </c>
      <c r="M2146" t="str">
        <f>INDEX(RoutesPivot[DepAirport],MATCH($C2146,RoutesPivot[[RouteID]:[RouteID]],0))</f>
        <v>ORD</v>
      </c>
      <c r="N2146" t="str">
        <f>INDEX(RoutesPivot[AirportID],MATCH($C2146,RoutesPivot[[RouteID]:[RouteID]],0))</f>
        <v>EWR</v>
      </c>
      <c r="O2146">
        <f>INDEX(RoutesPivot[Distance],MATCH($C2146,RoutesPivot[[RouteID]:[RouteID]],0))</f>
        <v>600</v>
      </c>
      <c r="P2146">
        <f>INDEX(RoutesPivot[ListPrice],MATCH($C2146,RoutesPivot[[RouteID]:[RouteID]],0))</f>
        <v>225</v>
      </c>
      <c r="Q2146" t="str">
        <f>INDEX(AirportPivot[AirportName],MATCH($N2146,AirportPivot[[AirportID]:[AirportID]],0))</f>
        <v>Newark Liberty International</v>
      </c>
      <c r="R2146">
        <f>INDEX(AirportPivot[Gates (number of available)],MATCH($N2146,AirportPivot[[AirportID]:[AirportID]],0))</f>
        <v>82</v>
      </c>
    </row>
    <row r="2147" spans="1:18" x14ac:dyDescent="0.25">
      <c r="A2147" s="3" t="s">
        <v>2179</v>
      </c>
      <c r="B2147" s="12">
        <v>41744</v>
      </c>
      <c r="C2147" s="4" t="s">
        <v>50</v>
      </c>
      <c r="D2147" s="4">
        <v>2.2000000000000002</v>
      </c>
      <c r="E2147" s="4">
        <v>74</v>
      </c>
      <c r="F2147" s="5">
        <v>0.83333333333333337</v>
      </c>
      <c r="G2147" s="6">
        <v>275</v>
      </c>
      <c r="H2147" s="7">
        <v>49775</v>
      </c>
      <c r="I2147" s="7">
        <f>FlightsPivot[[#This Row],[Total Fare]]*10%</f>
        <v>4977.5</v>
      </c>
      <c r="J2147" s="7">
        <f>FlightsPivot[[#This Row],[Total Fare]]+FlightsPivot[[#This Row],[10% tax ]]</f>
        <v>54752.5</v>
      </c>
      <c r="K2147" s="4">
        <v>4</v>
      </c>
      <c r="L2147" s="4">
        <v>2014</v>
      </c>
      <c r="M2147" t="str">
        <f>INDEX(RoutesPivot[DepAirport],MATCH($C2147,RoutesPivot[[RouteID]:[RouteID]],0))</f>
        <v>ORD</v>
      </c>
      <c r="N2147" t="str">
        <f>INDEX(RoutesPivot[AirportID],MATCH($C2147,RoutesPivot[[RouteID]:[RouteID]],0))</f>
        <v>LGA</v>
      </c>
      <c r="O2147">
        <f>INDEX(RoutesPivot[Distance],MATCH($C2147,RoutesPivot[[RouteID]:[RouteID]],0))</f>
        <v>610</v>
      </c>
      <c r="P2147">
        <f>INDEX(RoutesPivot[ListPrice],MATCH($C2147,RoutesPivot[[RouteID]:[RouteID]],0))</f>
        <v>275</v>
      </c>
      <c r="Q2147" t="str">
        <f>INDEX(AirportPivot[AirportName],MATCH($N2147,AirportPivot[[AirportID]:[AirportID]],0))</f>
        <v>Laguardia</v>
      </c>
      <c r="R2147">
        <f>INDEX(AirportPivot[Gates (number of available)],MATCH($N2147,AirportPivot[[AirportID]:[AirportID]],0))</f>
        <v>66</v>
      </c>
    </row>
    <row r="2148" spans="1:18" x14ac:dyDescent="0.25">
      <c r="A2148" s="3" t="s">
        <v>2180</v>
      </c>
      <c r="B2148" s="12">
        <v>42236</v>
      </c>
      <c r="C2148" s="4" t="s">
        <v>80</v>
      </c>
      <c r="D2148" s="4">
        <v>2.5</v>
      </c>
      <c r="E2148" s="4">
        <v>119</v>
      </c>
      <c r="F2148" s="5">
        <v>0.8125</v>
      </c>
      <c r="G2148" s="6">
        <v>330</v>
      </c>
      <c r="H2148" s="7">
        <v>61050</v>
      </c>
      <c r="I2148" s="7">
        <f>FlightsPivot[[#This Row],[Total Fare]]*10%</f>
        <v>6105</v>
      </c>
      <c r="J2148" s="7">
        <f>FlightsPivot[[#This Row],[Total Fare]]+FlightsPivot[[#This Row],[10% tax ]]</f>
        <v>67155</v>
      </c>
      <c r="K2148" s="4">
        <v>8</v>
      </c>
      <c r="L2148" s="4">
        <v>2015</v>
      </c>
      <c r="M2148" t="str">
        <f>INDEX(RoutesPivot[DepAirport],MATCH($C2148,RoutesPivot[[RouteID]:[RouteID]],0))</f>
        <v>ORD</v>
      </c>
      <c r="N2148" t="str">
        <f>INDEX(RoutesPivot[AirportID],MATCH($C2148,RoutesPivot[[RouteID]:[RouteID]],0))</f>
        <v>MIA</v>
      </c>
      <c r="O2148">
        <f>INDEX(RoutesPivot[Distance],MATCH($C2148,RoutesPivot[[RouteID]:[RouteID]],0))</f>
        <v>1000</v>
      </c>
      <c r="P2148">
        <f>INDEX(RoutesPivot[ListPrice],MATCH($C2148,RoutesPivot[[RouteID]:[RouteID]],0))</f>
        <v>300</v>
      </c>
      <c r="Q2148" t="str">
        <f>INDEX(AirportPivot[AirportName],MATCH($N2148,AirportPivot[[AirportID]:[AirportID]],0))</f>
        <v>Miami International</v>
      </c>
      <c r="R2148">
        <f>INDEX(AirportPivot[Gates (number of available)],MATCH($N2148,AirportPivot[[AirportID]:[AirportID]],0))</f>
        <v>80</v>
      </c>
    </row>
    <row r="2149" spans="1:18" x14ac:dyDescent="0.25">
      <c r="A2149" s="3" t="s">
        <v>2181</v>
      </c>
      <c r="B2149" s="12">
        <v>41912</v>
      </c>
      <c r="C2149" s="4" t="s">
        <v>11</v>
      </c>
      <c r="D2149" s="4">
        <v>2.7</v>
      </c>
      <c r="E2149" s="4">
        <v>133</v>
      </c>
      <c r="F2149" s="5">
        <v>0.33333333333333331</v>
      </c>
      <c r="G2149" s="6">
        <v>300</v>
      </c>
      <c r="H2149" s="7">
        <v>55500</v>
      </c>
      <c r="I2149" s="7">
        <f>FlightsPivot[[#This Row],[Total Fare]]*10%</f>
        <v>5550</v>
      </c>
      <c r="J2149" s="7">
        <f>FlightsPivot[[#This Row],[Total Fare]]+FlightsPivot[[#This Row],[10% tax ]]</f>
        <v>61050</v>
      </c>
      <c r="K2149" s="4">
        <v>9</v>
      </c>
      <c r="L2149" s="4">
        <v>2014</v>
      </c>
      <c r="M2149" t="str">
        <f>INDEX(RoutesPivot[DepAirport],MATCH($C2149,RoutesPivot[[RouteID]:[RouteID]],0))</f>
        <v>ORD</v>
      </c>
      <c r="N2149" t="str">
        <f>INDEX(RoutesPivot[AirportID],MATCH($C2149,RoutesPivot[[RouteID]:[RouteID]],0))</f>
        <v>BOS</v>
      </c>
      <c r="O2149">
        <f>INDEX(RoutesPivot[Distance],MATCH($C2149,RoutesPivot[[RouteID]:[RouteID]],0))</f>
        <v>730</v>
      </c>
      <c r="P2149">
        <f>INDEX(RoutesPivot[ListPrice],MATCH($C2149,RoutesPivot[[RouteID]:[RouteID]],0))</f>
        <v>300</v>
      </c>
      <c r="Q2149" t="str">
        <f>INDEX(AirportPivot[AirportName],MATCH($N2149,AirportPivot[[AirportID]:[AirportID]],0))</f>
        <v>General Edward Lawrence Logan International</v>
      </c>
      <c r="R2149">
        <f>INDEX(AirportPivot[Gates (number of available)],MATCH($N2149,AirportPivot[[AirportID]:[AirportID]],0))</f>
        <v>63</v>
      </c>
    </row>
    <row r="2150" spans="1:18" x14ac:dyDescent="0.25">
      <c r="A2150" s="3" t="s">
        <v>2182</v>
      </c>
      <c r="B2150" s="12">
        <v>41799</v>
      </c>
      <c r="C2150" s="4" t="s">
        <v>13</v>
      </c>
      <c r="D2150" s="4">
        <v>2.6</v>
      </c>
      <c r="E2150" s="4">
        <v>15</v>
      </c>
      <c r="F2150" s="5">
        <v>0.625</v>
      </c>
      <c r="G2150" s="6">
        <v>275</v>
      </c>
      <c r="H2150" s="7">
        <v>50875</v>
      </c>
      <c r="I2150" s="7">
        <f>FlightsPivot[[#This Row],[Total Fare]]*10%</f>
        <v>5087.5</v>
      </c>
      <c r="J2150" s="7">
        <f>FlightsPivot[[#This Row],[Total Fare]]+FlightsPivot[[#This Row],[10% tax ]]</f>
        <v>55962.5</v>
      </c>
      <c r="K2150" s="4">
        <v>6</v>
      </c>
      <c r="L2150" s="4">
        <v>2014</v>
      </c>
      <c r="M2150" t="str">
        <f>INDEX(RoutesPivot[DepAirport],MATCH($C2150,RoutesPivot[[RouteID]:[RouteID]],0))</f>
        <v>ORD</v>
      </c>
      <c r="N2150" t="str">
        <f>INDEX(RoutesPivot[AirportID],MATCH($C2150,RoutesPivot[[RouteID]:[RouteID]],0))</f>
        <v>JFK</v>
      </c>
      <c r="O2150">
        <f>INDEX(RoutesPivot[Distance],MATCH($C2150,RoutesPivot[[RouteID]:[RouteID]],0))</f>
        <v>619</v>
      </c>
      <c r="P2150">
        <f>INDEX(RoutesPivot[ListPrice],MATCH($C2150,RoutesPivot[[RouteID]:[RouteID]],0))</f>
        <v>250</v>
      </c>
      <c r="Q2150" t="str">
        <f>INDEX(AirportPivot[AirportName],MATCH($N2150,AirportPivot[[AirportID]:[AirportID]],0))</f>
        <v>John F Kennedy International</v>
      </c>
      <c r="R2150">
        <f>INDEX(AirportPivot[Gates (number of available)],MATCH($N2150,AirportPivot[[AirportID]:[AirportID]],0))</f>
        <v>120</v>
      </c>
    </row>
    <row r="2151" spans="1:18" x14ac:dyDescent="0.25">
      <c r="A2151" s="3" t="s">
        <v>2183</v>
      </c>
      <c r="B2151" s="12">
        <v>41719</v>
      </c>
      <c r="C2151" s="4" t="s">
        <v>25</v>
      </c>
      <c r="D2151" s="4">
        <v>3.2</v>
      </c>
      <c r="E2151" s="4">
        <v>57</v>
      </c>
      <c r="F2151" s="5">
        <v>0.75</v>
      </c>
      <c r="G2151" s="6">
        <v>200</v>
      </c>
      <c r="H2151" s="7">
        <v>33000</v>
      </c>
      <c r="I2151" s="7">
        <f>FlightsPivot[[#This Row],[Total Fare]]*10%</f>
        <v>3300</v>
      </c>
      <c r="J2151" s="7">
        <f>FlightsPivot[[#This Row],[Total Fare]]+FlightsPivot[[#This Row],[10% tax ]]</f>
        <v>36300</v>
      </c>
      <c r="K2151" s="4">
        <v>3</v>
      </c>
      <c r="L2151" s="4">
        <v>2014</v>
      </c>
      <c r="M2151" t="str">
        <f>INDEX(RoutesPivot[DepAirport],MATCH($C2151,RoutesPivot[[RouteID]:[RouteID]],0))</f>
        <v>ORD</v>
      </c>
      <c r="N2151" t="str">
        <f>INDEX(RoutesPivot[AirportID],MATCH($C2151,RoutesPivot[[RouteID]:[RouteID]],0))</f>
        <v>DFW</v>
      </c>
      <c r="O2151">
        <f>INDEX(RoutesPivot[Distance],MATCH($C2151,RoutesPivot[[RouteID]:[RouteID]],0))</f>
        <v>700</v>
      </c>
      <c r="P2151">
        <f>INDEX(RoutesPivot[ListPrice],MATCH($C2151,RoutesPivot[[RouteID]:[RouteID]],0))</f>
        <v>200</v>
      </c>
      <c r="Q2151" t="str">
        <f>INDEX(AirportPivot[AirportName],MATCH($N2151,AirportPivot[[AirportID]:[AirportID]],0))</f>
        <v>Dallas/Fort Worth International</v>
      </c>
      <c r="R2151">
        <f>INDEX(AirportPivot[Gates (number of available)],MATCH($N2151,AirportPivot[[AirportID]:[AirportID]],0))</f>
        <v>130</v>
      </c>
    </row>
    <row r="2152" spans="1:18" x14ac:dyDescent="0.25">
      <c r="A2152" s="3" t="s">
        <v>2184</v>
      </c>
      <c r="B2152" s="12">
        <v>41954</v>
      </c>
      <c r="C2152" s="4" t="s">
        <v>23</v>
      </c>
      <c r="D2152" s="4">
        <v>1.9</v>
      </c>
      <c r="E2152" s="4">
        <v>10</v>
      </c>
      <c r="F2152" s="5">
        <v>0.33333333333333331</v>
      </c>
      <c r="G2152" s="6">
        <v>300</v>
      </c>
      <c r="H2152" s="7">
        <v>55500</v>
      </c>
      <c r="I2152" s="7">
        <f>FlightsPivot[[#This Row],[Total Fare]]*10%</f>
        <v>5550</v>
      </c>
      <c r="J2152" s="7">
        <f>FlightsPivot[[#This Row],[Total Fare]]+FlightsPivot[[#This Row],[10% tax ]]</f>
        <v>61050</v>
      </c>
      <c r="K2152" s="4">
        <v>11</v>
      </c>
      <c r="L2152" s="4">
        <v>2014</v>
      </c>
      <c r="M2152" t="str">
        <f>INDEX(RoutesPivot[DepAirport],MATCH($C2152,RoutesPivot[[RouteID]:[RouteID]],0))</f>
        <v>ORD</v>
      </c>
      <c r="N2152" t="str">
        <f>INDEX(RoutesPivot[AirportID],MATCH($C2152,RoutesPivot[[RouteID]:[RouteID]],0))</f>
        <v>DEN</v>
      </c>
      <c r="O2152">
        <f>INDEX(RoutesPivot[Distance],MATCH($C2152,RoutesPivot[[RouteID]:[RouteID]],0))</f>
        <v>800</v>
      </c>
      <c r="P2152">
        <f>INDEX(RoutesPivot[ListPrice],MATCH($C2152,RoutesPivot[[RouteID]:[RouteID]],0))</f>
        <v>300</v>
      </c>
      <c r="Q2152" t="str">
        <f>INDEX(AirportPivot[AirportName],MATCH($N2152,AirportPivot[[AirportID]:[AirportID]],0))</f>
        <v>Denver International</v>
      </c>
      <c r="R2152">
        <f>INDEX(AirportPivot[Gates (number of available)],MATCH($N2152,AirportPivot[[AirportID]:[AirportID]],0))</f>
        <v>75</v>
      </c>
    </row>
    <row r="2153" spans="1:18" x14ac:dyDescent="0.25">
      <c r="A2153" s="3" t="s">
        <v>2185</v>
      </c>
      <c r="B2153" s="12">
        <v>42154</v>
      </c>
      <c r="C2153" s="4" t="s">
        <v>40</v>
      </c>
      <c r="D2153" s="4">
        <v>2.1</v>
      </c>
      <c r="E2153" s="4">
        <v>1</v>
      </c>
      <c r="F2153" s="5">
        <v>0.79166666666666663</v>
      </c>
      <c r="G2153" s="6">
        <v>115</v>
      </c>
      <c r="H2153" s="7">
        <v>21275</v>
      </c>
      <c r="I2153" s="7">
        <f>FlightsPivot[[#This Row],[Total Fare]]*10%</f>
        <v>2127.5</v>
      </c>
      <c r="J2153" s="7">
        <f>FlightsPivot[[#This Row],[Total Fare]]+FlightsPivot[[#This Row],[10% tax ]]</f>
        <v>23402.5</v>
      </c>
      <c r="K2153" s="4">
        <v>5</v>
      </c>
      <c r="L2153" s="4">
        <v>2015</v>
      </c>
      <c r="M2153" t="str">
        <f>INDEX(RoutesPivot[DepAirport],MATCH($C2153,RoutesPivot[[RouteID]:[RouteID]],0))</f>
        <v>ORD</v>
      </c>
      <c r="N2153" t="str">
        <f>INDEX(RoutesPivot[AirportID],MATCH($C2153,RoutesPivot[[RouteID]:[RouteID]],0))</f>
        <v>MSP</v>
      </c>
      <c r="O2153">
        <f>INDEX(RoutesPivot[Distance],MATCH($C2153,RoutesPivot[[RouteID]:[RouteID]],0))</f>
        <v>300</v>
      </c>
      <c r="P2153">
        <f>INDEX(RoutesPivot[ListPrice],MATCH($C2153,RoutesPivot[[RouteID]:[RouteID]],0))</f>
        <v>115</v>
      </c>
      <c r="Q2153" t="str">
        <f>INDEX(AirportPivot[AirportName],MATCH($N2153,AirportPivot[[AirportID]:[AirportID]],0))</f>
        <v>Minneapolis-St Paul International/Wold-Chamberlain</v>
      </c>
      <c r="R2153">
        <f>INDEX(AirportPivot[Gates (number of available)],MATCH($N2153,AirportPivot[[AirportID]:[AirportID]],0))</f>
        <v>65</v>
      </c>
    </row>
    <row r="2154" spans="1:18" x14ac:dyDescent="0.25">
      <c r="A2154" s="3" t="s">
        <v>2186</v>
      </c>
      <c r="B2154" s="12">
        <v>42351</v>
      </c>
      <c r="C2154" s="4" t="s">
        <v>13</v>
      </c>
      <c r="D2154" s="4">
        <v>1.6</v>
      </c>
      <c r="E2154" s="4">
        <v>16</v>
      </c>
      <c r="F2154" s="5">
        <v>0.79166666666666663</v>
      </c>
      <c r="G2154" s="6">
        <v>250</v>
      </c>
      <c r="H2154" s="7">
        <v>46250</v>
      </c>
      <c r="I2154" s="7">
        <f>FlightsPivot[[#This Row],[Total Fare]]*10%</f>
        <v>4625</v>
      </c>
      <c r="J2154" s="7">
        <f>FlightsPivot[[#This Row],[Total Fare]]+FlightsPivot[[#This Row],[10% tax ]]</f>
        <v>50875</v>
      </c>
      <c r="K2154" s="4">
        <v>12</v>
      </c>
      <c r="L2154" s="4">
        <v>2015</v>
      </c>
      <c r="M2154" t="str">
        <f>INDEX(RoutesPivot[DepAirport],MATCH($C2154,RoutesPivot[[RouteID]:[RouteID]],0))</f>
        <v>ORD</v>
      </c>
      <c r="N2154" t="str">
        <f>INDEX(RoutesPivot[AirportID],MATCH($C2154,RoutesPivot[[RouteID]:[RouteID]],0))</f>
        <v>JFK</v>
      </c>
      <c r="O2154">
        <f>INDEX(RoutesPivot[Distance],MATCH($C2154,RoutesPivot[[RouteID]:[RouteID]],0))</f>
        <v>619</v>
      </c>
      <c r="P2154">
        <f>INDEX(RoutesPivot[ListPrice],MATCH($C2154,RoutesPivot[[RouteID]:[RouteID]],0))</f>
        <v>250</v>
      </c>
      <c r="Q2154" t="str">
        <f>INDEX(AirportPivot[AirportName],MATCH($N2154,AirportPivot[[AirportID]:[AirportID]],0))</f>
        <v>John F Kennedy International</v>
      </c>
      <c r="R2154">
        <f>INDEX(AirportPivot[Gates (number of available)],MATCH($N2154,AirportPivot[[AirportID]:[AirportID]],0))</f>
        <v>120</v>
      </c>
    </row>
    <row r="2155" spans="1:18" x14ac:dyDescent="0.25">
      <c r="A2155" s="3" t="s">
        <v>2187</v>
      </c>
      <c r="B2155" s="12">
        <v>42172</v>
      </c>
      <c r="C2155" s="4" t="s">
        <v>47</v>
      </c>
      <c r="D2155" s="4">
        <v>1.7</v>
      </c>
      <c r="E2155" s="4">
        <v>137</v>
      </c>
      <c r="F2155" s="5">
        <v>0.70833333333333337</v>
      </c>
      <c r="G2155" s="6">
        <v>275</v>
      </c>
      <c r="H2155" s="7">
        <v>50875</v>
      </c>
      <c r="I2155" s="7">
        <f>FlightsPivot[[#This Row],[Total Fare]]*10%</f>
        <v>5087.5</v>
      </c>
      <c r="J2155" s="7">
        <f>FlightsPivot[[#This Row],[Total Fare]]+FlightsPivot[[#This Row],[10% tax ]]</f>
        <v>55962.5</v>
      </c>
      <c r="K2155" s="4">
        <v>6</v>
      </c>
      <c r="L2155" s="4">
        <v>2015</v>
      </c>
      <c r="M2155" t="str">
        <f>INDEX(RoutesPivot[DepAirport],MATCH($C2155,RoutesPivot[[RouteID]:[RouteID]],0))</f>
        <v>ORD</v>
      </c>
      <c r="N2155" t="str">
        <f>INDEX(RoutesPivot[AirportID],MATCH($C2155,RoutesPivot[[RouteID]:[RouteID]],0))</f>
        <v>PHX</v>
      </c>
      <c r="O2155">
        <f>INDEX(RoutesPivot[Distance],MATCH($C2155,RoutesPivot[[RouteID]:[RouteID]],0))</f>
        <v>1200</v>
      </c>
      <c r="P2155">
        <f>INDEX(RoutesPivot[ListPrice],MATCH($C2155,RoutesPivot[[RouteID]:[RouteID]],0))</f>
        <v>250</v>
      </c>
      <c r="Q2155" t="str">
        <f>INDEX(AirportPivot[AirportName],MATCH($N2155,AirportPivot[[AirportID]:[AirportID]],0))</f>
        <v>Phoenix Sky Harbor International</v>
      </c>
      <c r="R2155">
        <f>INDEX(AirportPivot[Gates (number of available)],MATCH($N2155,AirportPivot[[AirportID]:[AirportID]],0))</f>
        <v>60</v>
      </c>
    </row>
    <row r="2156" spans="1:18" x14ac:dyDescent="0.25">
      <c r="A2156" s="3" t="s">
        <v>2188</v>
      </c>
      <c r="B2156" s="12">
        <v>42263</v>
      </c>
      <c r="C2156" s="4" t="s">
        <v>33</v>
      </c>
      <c r="D2156" s="4">
        <v>2.6</v>
      </c>
      <c r="E2156" s="4">
        <v>183</v>
      </c>
      <c r="F2156" s="5">
        <v>0.75</v>
      </c>
      <c r="G2156" s="6">
        <v>375</v>
      </c>
      <c r="H2156" s="7">
        <v>61875</v>
      </c>
      <c r="I2156" s="7">
        <f>FlightsPivot[[#This Row],[Total Fare]]*10%</f>
        <v>6187.5</v>
      </c>
      <c r="J2156" s="7">
        <f>FlightsPivot[[#This Row],[Total Fare]]+FlightsPivot[[#This Row],[10% tax ]]</f>
        <v>68062.5</v>
      </c>
      <c r="K2156" s="4">
        <v>9</v>
      </c>
      <c r="L2156" s="4">
        <v>2015</v>
      </c>
      <c r="M2156" t="str">
        <f>INDEX(RoutesPivot[DepAirport],MATCH($C2156,RoutesPivot[[RouteID]:[RouteID]],0))</f>
        <v>ORD</v>
      </c>
      <c r="N2156" t="str">
        <f>INDEX(RoutesPivot[AirportID],MATCH($C2156,RoutesPivot[[RouteID]:[RouteID]],0))</f>
        <v>SFO</v>
      </c>
      <c r="O2156">
        <f>INDEX(RoutesPivot[Distance],MATCH($C2156,RoutesPivot[[RouteID]:[RouteID]],0))</f>
        <v>1600</v>
      </c>
      <c r="P2156">
        <f>INDEX(RoutesPivot[ListPrice],MATCH($C2156,RoutesPivot[[RouteID]:[RouteID]],0))</f>
        <v>375</v>
      </c>
      <c r="Q2156" t="str">
        <f>INDEX(AirportPivot[AirportName],MATCH($N2156,AirportPivot[[AirportID]:[AirportID]],0))</f>
        <v>San Francisco International</v>
      </c>
      <c r="R2156">
        <f>INDEX(AirportPivot[Gates (number of available)],MATCH($N2156,AirportPivot[[AirportID]:[AirportID]],0))</f>
        <v>70</v>
      </c>
    </row>
    <row r="2157" spans="1:18" x14ac:dyDescent="0.25">
      <c r="A2157" s="3" t="s">
        <v>2189</v>
      </c>
      <c r="B2157" s="12">
        <v>42300</v>
      </c>
      <c r="C2157" s="4" t="s">
        <v>27</v>
      </c>
      <c r="D2157" s="4">
        <v>9.6999999999999993</v>
      </c>
      <c r="E2157" s="4">
        <v>110</v>
      </c>
      <c r="F2157" s="5">
        <v>0.625</v>
      </c>
      <c r="G2157" s="6">
        <v>200</v>
      </c>
      <c r="H2157" s="7">
        <v>37000</v>
      </c>
      <c r="I2157" s="7">
        <f>FlightsPivot[[#This Row],[Total Fare]]*10%</f>
        <v>3700</v>
      </c>
      <c r="J2157" s="7">
        <f>FlightsPivot[[#This Row],[Total Fare]]+FlightsPivot[[#This Row],[10% tax ]]</f>
        <v>40700</v>
      </c>
      <c r="K2157" s="4">
        <v>10</v>
      </c>
      <c r="L2157" s="4">
        <v>2015</v>
      </c>
      <c r="M2157" t="str">
        <f>INDEX(RoutesPivot[DepAirport],MATCH($C2157,RoutesPivot[[RouteID]:[RouteID]],0))</f>
        <v>ORD</v>
      </c>
      <c r="N2157" t="str">
        <f>INDEX(RoutesPivot[AirportID],MATCH($C2157,RoutesPivot[[RouteID]:[RouteID]],0))</f>
        <v>ATL</v>
      </c>
      <c r="O2157">
        <f>INDEX(RoutesPivot[Distance],MATCH($C2157,RoutesPivot[[RouteID]:[RouteID]],0))</f>
        <v>510</v>
      </c>
      <c r="P2157">
        <f>INDEX(RoutesPivot[ListPrice],MATCH($C2157,RoutesPivot[[RouteID]:[RouteID]],0))</f>
        <v>200</v>
      </c>
      <c r="Q2157" t="str">
        <f>INDEX(AirportPivot[AirportName],MATCH($N2157,AirportPivot[[AirportID]:[AirportID]],0))</f>
        <v>Hartsfield-Jackson Atlanta International</v>
      </c>
      <c r="R2157">
        <f>INDEX(AirportPivot[Gates (number of available)],MATCH($N2157,AirportPivot[[AirportID]:[AirportID]],0))</f>
        <v>100</v>
      </c>
    </row>
    <row r="2158" spans="1:18" x14ac:dyDescent="0.25">
      <c r="A2158" s="3" t="s">
        <v>2190</v>
      </c>
      <c r="B2158" s="12">
        <v>42122</v>
      </c>
      <c r="C2158" s="4" t="s">
        <v>30</v>
      </c>
      <c r="D2158" s="4">
        <v>2.2000000000000002</v>
      </c>
      <c r="E2158" s="4">
        <v>192</v>
      </c>
      <c r="F2158" s="5">
        <v>0.75</v>
      </c>
      <c r="G2158" s="6">
        <v>250</v>
      </c>
      <c r="H2158" s="7">
        <v>41250</v>
      </c>
      <c r="I2158" s="7">
        <f>FlightsPivot[[#This Row],[Total Fare]]*10%</f>
        <v>4125</v>
      </c>
      <c r="J2158" s="7">
        <f>FlightsPivot[[#This Row],[Total Fare]]+FlightsPivot[[#This Row],[10% tax ]]</f>
        <v>45375</v>
      </c>
      <c r="K2158" s="4">
        <v>4</v>
      </c>
      <c r="L2158" s="4">
        <v>2015</v>
      </c>
      <c r="M2158" t="str">
        <f>INDEX(RoutesPivot[DepAirport],MATCH($C2158,RoutesPivot[[RouteID]:[RouteID]],0))</f>
        <v>ORD</v>
      </c>
      <c r="N2158" t="str">
        <f>INDEX(RoutesPivot[AirportID],MATCH($C2158,RoutesPivot[[RouteID]:[RouteID]],0))</f>
        <v>MCO</v>
      </c>
      <c r="O2158">
        <f>INDEX(RoutesPivot[Distance],MATCH($C2158,RoutesPivot[[RouteID]:[RouteID]],0))</f>
        <v>850</v>
      </c>
      <c r="P2158">
        <f>INDEX(RoutesPivot[ListPrice],MATCH($C2158,RoutesPivot[[RouteID]:[RouteID]],0))</f>
        <v>250</v>
      </c>
      <c r="Q2158" t="str">
        <f>INDEX(AirportPivot[AirportName],MATCH($N2158,AirportPivot[[AirportID]:[AirportID]],0))</f>
        <v>Orlando International</v>
      </c>
      <c r="R2158">
        <f>INDEX(AirportPivot[Gates (number of available)],MATCH($N2158,AirportPivot[[AirportID]:[AirportID]],0))</f>
        <v>67</v>
      </c>
    </row>
    <row r="2159" spans="1:18" x14ac:dyDescent="0.25">
      <c r="A2159" s="3" t="s">
        <v>2191</v>
      </c>
      <c r="B2159" s="12">
        <v>41933</v>
      </c>
      <c r="C2159" s="4" t="s">
        <v>17</v>
      </c>
      <c r="D2159" s="4">
        <v>2.2999999999999998</v>
      </c>
      <c r="E2159" s="4">
        <v>86</v>
      </c>
      <c r="F2159" s="5">
        <v>0.29166666666666669</v>
      </c>
      <c r="G2159" s="6">
        <v>350</v>
      </c>
      <c r="H2159" s="7">
        <v>63350</v>
      </c>
      <c r="I2159" s="7">
        <f>FlightsPivot[[#This Row],[Total Fare]]*10%</f>
        <v>6335</v>
      </c>
      <c r="J2159" s="7">
        <f>FlightsPivot[[#This Row],[Total Fare]]+FlightsPivot[[#This Row],[10% tax ]]</f>
        <v>69685</v>
      </c>
      <c r="K2159" s="4">
        <v>10</v>
      </c>
      <c r="L2159" s="4">
        <v>2014</v>
      </c>
      <c r="M2159" t="str">
        <f>INDEX(RoutesPivot[DepAirport],MATCH($C2159,RoutesPivot[[RouteID]:[RouteID]],0))</f>
        <v>ORD</v>
      </c>
      <c r="N2159" t="str">
        <f>INDEX(RoutesPivot[AirportID],MATCH($C2159,RoutesPivot[[RouteID]:[RouteID]],0))</f>
        <v>LAX</v>
      </c>
      <c r="O2159">
        <f>INDEX(RoutesPivot[Distance],MATCH($C2159,RoutesPivot[[RouteID]:[RouteID]],0))</f>
        <v>1518</v>
      </c>
      <c r="P2159">
        <f>INDEX(RoutesPivot[ListPrice],MATCH($C2159,RoutesPivot[[RouteID]:[RouteID]],0))</f>
        <v>350</v>
      </c>
      <c r="Q2159" t="str">
        <f>INDEX(AirportPivot[AirportName],MATCH($N2159,AirportPivot[[AirportID]:[AirportID]],0))</f>
        <v>Los Angeles International</v>
      </c>
      <c r="R2159">
        <f>INDEX(AirportPivot[Gates (number of available)],MATCH($N2159,AirportPivot[[AirportID]:[AirportID]],0))</f>
        <v>86</v>
      </c>
    </row>
    <row r="2160" spans="1:18" x14ac:dyDescent="0.25">
      <c r="A2160" s="3" t="s">
        <v>2192</v>
      </c>
      <c r="B2160" s="12">
        <v>42187</v>
      </c>
      <c r="C2160" s="4" t="s">
        <v>13</v>
      </c>
      <c r="D2160" s="4">
        <v>2.2000000000000002</v>
      </c>
      <c r="E2160" s="4">
        <v>97</v>
      </c>
      <c r="F2160" s="5">
        <v>0.77083333333333337</v>
      </c>
      <c r="G2160" s="6">
        <v>275</v>
      </c>
      <c r="H2160" s="7">
        <v>50875</v>
      </c>
      <c r="I2160" s="7">
        <f>FlightsPivot[[#This Row],[Total Fare]]*10%</f>
        <v>5087.5</v>
      </c>
      <c r="J2160" s="7">
        <f>FlightsPivot[[#This Row],[Total Fare]]+FlightsPivot[[#This Row],[10% tax ]]</f>
        <v>55962.5</v>
      </c>
      <c r="K2160" s="4">
        <v>7</v>
      </c>
      <c r="L2160" s="4">
        <v>2015</v>
      </c>
      <c r="M2160" t="str">
        <f>INDEX(RoutesPivot[DepAirport],MATCH($C2160,RoutesPivot[[RouteID]:[RouteID]],0))</f>
        <v>ORD</v>
      </c>
      <c r="N2160" t="str">
        <f>INDEX(RoutesPivot[AirportID],MATCH($C2160,RoutesPivot[[RouteID]:[RouteID]],0))</f>
        <v>JFK</v>
      </c>
      <c r="O2160">
        <f>INDEX(RoutesPivot[Distance],MATCH($C2160,RoutesPivot[[RouteID]:[RouteID]],0))</f>
        <v>619</v>
      </c>
      <c r="P2160">
        <f>INDEX(RoutesPivot[ListPrice],MATCH($C2160,RoutesPivot[[RouteID]:[RouteID]],0))</f>
        <v>250</v>
      </c>
      <c r="Q2160" t="str">
        <f>INDEX(AirportPivot[AirportName],MATCH($N2160,AirportPivot[[AirportID]:[AirportID]],0))</f>
        <v>John F Kennedy International</v>
      </c>
      <c r="R2160">
        <f>INDEX(AirportPivot[Gates (number of available)],MATCH($N2160,AirportPivot[[AirportID]:[AirportID]],0))</f>
        <v>120</v>
      </c>
    </row>
    <row r="2161" spans="1:18" x14ac:dyDescent="0.25">
      <c r="A2161" s="3" t="s">
        <v>2193</v>
      </c>
      <c r="B2161" s="12">
        <v>41785</v>
      </c>
      <c r="C2161" s="4" t="s">
        <v>11</v>
      </c>
      <c r="D2161" s="4">
        <v>2.5</v>
      </c>
      <c r="E2161" s="4">
        <v>73</v>
      </c>
      <c r="F2161" s="5">
        <v>0.70833333333333337</v>
      </c>
      <c r="G2161" s="6">
        <v>300</v>
      </c>
      <c r="H2161" s="7">
        <v>54300</v>
      </c>
      <c r="I2161" s="7">
        <f>FlightsPivot[[#This Row],[Total Fare]]*10%</f>
        <v>5430</v>
      </c>
      <c r="J2161" s="7">
        <f>FlightsPivot[[#This Row],[Total Fare]]+FlightsPivot[[#This Row],[10% tax ]]</f>
        <v>59730</v>
      </c>
      <c r="K2161" s="4">
        <v>5</v>
      </c>
      <c r="L2161" s="4">
        <v>2014</v>
      </c>
      <c r="M2161" t="str">
        <f>INDEX(RoutesPivot[DepAirport],MATCH($C2161,RoutesPivot[[RouteID]:[RouteID]],0))</f>
        <v>ORD</v>
      </c>
      <c r="N2161" t="str">
        <f>INDEX(RoutesPivot[AirportID],MATCH($C2161,RoutesPivot[[RouteID]:[RouteID]],0))</f>
        <v>BOS</v>
      </c>
      <c r="O2161">
        <f>INDEX(RoutesPivot[Distance],MATCH($C2161,RoutesPivot[[RouteID]:[RouteID]],0))</f>
        <v>730</v>
      </c>
      <c r="P2161">
        <f>INDEX(RoutesPivot[ListPrice],MATCH($C2161,RoutesPivot[[RouteID]:[RouteID]],0))</f>
        <v>300</v>
      </c>
      <c r="Q2161" t="str">
        <f>INDEX(AirportPivot[AirportName],MATCH($N2161,AirportPivot[[AirportID]:[AirportID]],0))</f>
        <v>General Edward Lawrence Logan International</v>
      </c>
      <c r="R2161">
        <f>INDEX(AirportPivot[Gates (number of available)],MATCH($N2161,AirportPivot[[AirportID]:[AirportID]],0))</f>
        <v>63</v>
      </c>
    </row>
    <row r="2162" spans="1:18" x14ac:dyDescent="0.25">
      <c r="A2162" s="3" t="s">
        <v>2194</v>
      </c>
      <c r="B2162" s="12">
        <v>42338</v>
      </c>
      <c r="C2162" s="4" t="s">
        <v>23</v>
      </c>
      <c r="D2162" s="4">
        <v>2.9</v>
      </c>
      <c r="E2162" s="4">
        <v>38</v>
      </c>
      <c r="F2162" s="5">
        <v>0.79166666666666663</v>
      </c>
      <c r="G2162" s="6">
        <v>300</v>
      </c>
      <c r="H2162" s="7">
        <v>49500</v>
      </c>
      <c r="I2162" s="7">
        <f>FlightsPivot[[#This Row],[Total Fare]]*10%</f>
        <v>4950</v>
      </c>
      <c r="J2162" s="7">
        <f>FlightsPivot[[#This Row],[Total Fare]]+FlightsPivot[[#This Row],[10% tax ]]</f>
        <v>54450</v>
      </c>
      <c r="K2162" s="4">
        <v>11</v>
      </c>
      <c r="L2162" s="4">
        <v>2015</v>
      </c>
      <c r="M2162" t="str">
        <f>INDEX(RoutesPivot[DepAirport],MATCH($C2162,RoutesPivot[[RouteID]:[RouteID]],0))</f>
        <v>ORD</v>
      </c>
      <c r="N2162" t="str">
        <f>INDEX(RoutesPivot[AirportID],MATCH($C2162,RoutesPivot[[RouteID]:[RouteID]],0))</f>
        <v>DEN</v>
      </c>
      <c r="O2162">
        <f>INDEX(RoutesPivot[Distance],MATCH($C2162,RoutesPivot[[RouteID]:[RouteID]],0))</f>
        <v>800</v>
      </c>
      <c r="P2162">
        <f>INDEX(RoutesPivot[ListPrice],MATCH($C2162,RoutesPivot[[RouteID]:[RouteID]],0))</f>
        <v>300</v>
      </c>
      <c r="Q2162" t="str">
        <f>INDEX(AirportPivot[AirportName],MATCH($N2162,AirportPivot[[AirportID]:[AirportID]],0))</f>
        <v>Denver International</v>
      </c>
      <c r="R2162">
        <f>INDEX(AirportPivot[Gates (number of available)],MATCH($N2162,AirportPivot[[AirportID]:[AirportID]],0))</f>
        <v>75</v>
      </c>
    </row>
    <row r="2163" spans="1:18" x14ac:dyDescent="0.25">
      <c r="A2163" s="3" t="s">
        <v>2195</v>
      </c>
      <c r="B2163" s="12">
        <v>42133</v>
      </c>
      <c r="C2163" s="4" t="s">
        <v>103</v>
      </c>
      <c r="D2163" s="4">
        <v>1.7</v>
      </c>
      <c r="E2163" s="4">
        <v>207</v>
      </c>
      <c r="F2163" s="5">
        <v>0.58333333333333337</v>
      </c>
      <c r="G2163" s="6">
        <v>300</v>
      </c>
      <c r="H2163" s="7">
        <v>49500</v>
      </c>
      <c r="I2163" s="7">
        <f>FlightsPivot[[#This Row],[Total Fare]]*10%</f>
        <v>4950</v>
      </c>
      <c r="J2163" s="7">
        <f>FlightsPivot[[#This Row],[Total Fare]]+FlightsPivot[[#This Row],[10% tax ]]</f>
        <v>54450</v>
      </c>
      <c r="K2163" s="4">
        <v>5</v>
      </c>
      <c r="L2163" s="4">
        <v>2015</v>
      </c>
      <c r="M2163" t="str">
        <f>INDEX(RoutesPivot[DepAirport],MATCH($C2163,RoutesPivot[[RouteID]:[RouteID]],0))</f>
        <v>ORD</v>
      </c>
      <c r="N2163" t="str">
        <f>INDEX(RoutesPivot[AirportID],MATCH($C2163,RoutesPivot[[RouteID]:[RouteID]],0))</f>
        <v>IAD</v>
      </c>
      <c r="O2163">
        <f>INDEX(RoutesPivot[Distance],MATCH($C2163,RoutesPivot[[RouteID]:[RouteID]],0))</f>
        <v>515</v>
      </c>
      <c r="P2163">
        <f>INDEX(RoutesPivot[ListPrice],MATCH($C2163,RoutesPivot[[RouteID]:[RouteID]],0))</f>
        <v>300</v>
      </c>
      <c r="Q2163" t="str">
        <f>INDEX(AirportPivot[AirportName],MATCH($N2163,AirportPivot[[AirportID]:[AirportID]],0))</f>
        <v>Washington Dulles International</v>
      </c>
      <c r="R2163">
        <f>INDEX(AirportPivot[Gates (number of available)],MATCH($N2163,AirportPivot[[AirportID]:[AirportID]],0))</f>
        <v>95</v>
      </c>
    </row>
    <row r="2164" spans="1:18" x14ac:dyDescent="0.25">
      <c r="A2164" s="3" t="s">
        <v>2196</v>
      </c>
      <c r="B2164" s="12">
        <v>42102</v>
      </c>
      <c r="C2164" s="4" t="s">
        <v>98</v>
      </c>
      <c r="D2164" s="4">
        <v>2.2000000000000002</v>
      </c>
      <c r="E2164" s="4">
        <v>2</v>
      </c>
      <c r="F2164" s="5">
        <v>0.47916666666666669</v>
      </c>
      <c r="G2164" s="6">
        <v>275</v>
      </c>
      <c r="H2164" s="7">
        <v>50875</v>
      </c>
      <c r="I2164" s="7">
        <f>FlightsPivot[[#This Row],[Total Fare]]*10%</f>
        <v>5087.5</v>
      </c>
      <c r="J2164" s="7">
        <f>FlightsPivot[[#This Row],[Total Fare]]+FlightsPivot[[#This Row],[10% tax ]]</f>
        <v>55962.5</v>
      </c>
      <c r="K2164" s="4">
        <v>4</v>
      </c>
      <c r="L2164" s="4">
        <v>2015</v>
      </c>
      <c r="M2164" t="str">
        <f>INDEX(RoutesPivot[DepAirport],MATCH($C2164,RoutesPivot[[RouteID]:[RouteID]],0))</f>
        <v>ORD</v>
      </c>
      <c r="N2164" t="str">
        <f>INDEX(RoutesPivot[AirportID],MATCH($C2164,RoutesPivot[[RouteID]:[RouteID]],0))</f>
        <v>PHL</v>
      </c>
      <c r="O2164">
        <f>INDEX(RoutesPivot[Distance],MATCH($C2164,RoutesPivot[[RouteID]:[RouteID]],0))</f>
        <v>580</v>
      </c>
      <c r="P2164">
        <f>INDEX(RoutesPivot[ListPrice],MATCH($C2164,RoutesPivot[[RouteID]:[RouteID]],0))</f>
        <v>275</v>
      </c>
      <c r="Q2164" t="str">
        <f>INDEX(AirportPivot[AirportName],MATCH($N2164,AirportPivot[[AirportID]:[AirportID]],0))</f>
        <v>Philadelphia International</v>
      </c>
      <c r="R2164">
        <f>INDEX(AirportPivot[Gates (number of available)],MATCH($N2164,AirportPivot[[AirportID]:[AirportID]],0))</f>
        <v>89</v>
      </c>
    </row>
    <row r="2165" spans="1:18" x14ac:dyDescent="0.25">
      <c r="A2165" s="3" t="s">
        <v>2197</v>
      </c>
      <c r="B2165" s="12">
        <v>42075</v>
      </c>
      <c r="C2165" s="4" t="s">
        <v>25</v>
      </c>
      <c r="D2165" s="4">
        <v>2.1</v>
      </c>
      <c r="E2165" s="4">
        <v>72</v>
      </c>
      <c r="F2165" s="5">
        <v>0.875</v>
      </c>
      <c r="G2165" s="6">
        <v>200</v>
      </c>
      <c r="H2165" s="7">
        <v>36200</v>
      </c>
      <c r="I2165" s="7">
        <f>FlightsPivot[[#This Row],[Total Fare]]*10%</f>
        <v>3620</v>
      </c>
      <c r="J2165" s="7">
        <f>FlightsPivot[[#This Row],[Total Fare]]+FlightsPivot[[#This Row],[10% tax ]]</f>
        <v>39820</v>
      </c>
      <c r="K2165" s="4">
        <v>3</v>
      </c>
      <c r="L2165" s="4">
        <v>2015</v>
      </c>
      <c r="M2165" t="str">
        <f>INDEX(RoutesPivot[DepAirport],MATCH($C2165,RoutesPivot[[RouteID]:[RouteID]],0))</f>
        <v>ORD</v>
      </c>
      <c r="N2165" t="str">
        <f>INDEX(RoutesPivot[AirportID],MATCH($C2165,RoutesPivot[[RouteID]:[RouteID]],0))</f>
        <v>DFW</v>
      </c>
      <c r="O2165">
        <f>INDEX(RoutesPivot[Distance],MATCH($C2165,RoutesPivot[[RouteID]:[RouteID]],0))</f>
        <v>700</v>
      </c>
      <c r="P2165">
        <f>INDEX(RoutesPivot[ListPrice],MATCH($C2165,RoutesPivot[[RouteID]:[RouteID]],0))</f>
        <v>200</v>
      </c>
      <c r="Q2165" t="str">
        <f>INDEX(AirportPivot[AirportName],MATCH($N2165,AirportPivot[[AirportID]:[AirportID]],0))</f>
        <v>Dallas/Fort Worth International</v>
      </c>
      <c r="R2165">
        <f>INDEX(AirportPivot[Gates (number of available)],MATCH($N2165,AirportPivot[[AirportID]:[AirportID]],0))</f>
        <v>130</v>
      </c>
    </row>
    <row r="2166" spans="1:18" x14ac:dyDescent="0.25">
      <c r="A2166" s="3" t="s">
        <v>2198</v>
      </c>
      <c r="B2166" s="12">
        <v>42331</v>
      </c>
      <c r="C2166" s="4" t="s">
        <v>11</v>
      </c>
      <c r="D2166" s="4">
        <v>4.7</v>
      </c>
      <c r="E2166" s="4">
        <v>42</v>
      </c>
      <c r="F2166" s="5">
        <v>0.70833333333333337</v>
      </c>
      <c r="G2166" s="6">
        <v>450</v>
      </c>
      <c r="H2166" s="7">
        <v>74250</v>
      </c>
      <c r="I2166" s="7">
        <f>FlightsPivot[[#This Row],[Total Fare]]*10%</f>
        <v>7425</v>
      </c>
      <c r="J2166" s="7">
        <f>FlightsPivot[[#This Row],[Total Fare]]+FlightsPivot[[#This Row],[10% tax ]]</f>
        <v>81675</v>
      </c>
      <c r="K2166" s="4">
        <v>11</v>
      </c>
      <c r="L2166" s="4">
        <v>2015</v>
      </c>
      <c r="M2166" t="str">
        <f>INDEX(RoutesPivot[DepAirport],MATCH($C2166,RoutesPivot[[RouteID]:[RouteID]],0))</f>
        <v>ORD</v>
      </c>
      <c r="N2166" t="str">
        <f>INDEX(RoutesPivot[AirportID],MATCH($C2166,RoutesPivot[[RouteID]:[RouteID]],0))</f>
        <v>BOS</v>
      </c>
      <c r="O2166">
        <f>INDEX(RoutesPivot[Distance],MATCH($C2166,RoutesPivot[[RouteID]:[RouteID]],0))</f>
        <v>730</v>
      </c>
      <c r="P2166">
        <f>INDEX(RoutesPivot[ListPrice],MATCH($C2166,RoutesPivot[[RouteID]:[RouteID]],0))</f>
        <v>300</v>
      </c>
      <c r="Q2166" t="str">
        <f>INDEX(AirportPivot[AirportName],MATCH($N2166,AirportPivot[[AirportID]:[AirportID]],0))</f>
        <v>General Edward Lawrence Logan International</v>
      </c>
      <c r="R2166">
        <f>INDEX(AirportPivot[Gates (number of available)],MATCH($N2166,AirportPivot[[AirportID]:[AirportID]],0))</f>
        <v>63</v>
      </c>
    </row>
    <row r="2167" spans="1:18" x14ac:dyDescent="0.25">
      <c r="A2167" s="3" t="s">
        <v>2199</v>
      </c>
      <c r="B2167" s="12">
        <v>42122</v>
      </c>
      <c r="C2167" s="4" t="s">
        <v>11</v>
      </c>
      <c r="D2167" s="4">
        <v>0.8</v>
      </c>
      <c r="E2167" s="4">
        <v>184</v>
      </c>
      <c r="F2167" s="5">
        <v>0.79166666666666663</v>
      </c>
      <c r="G2167" s="6">
        <v>300</v>
      </c>
      <c r="H2167" s="7">
        <v>49500</v>
      </c>
      <c r="I2167" s="7">
        <f>FlightsPivot[[#This Row],[Total Fare]]*10%</f>
        <v>4950</v>
      </c>
      <c r="J2167" s="7">
        <f>FlightsPivot[[#This Row],[Total Fare]]+FlightsPivot[[#This Row],[10% tax ]]</f>
        <v>54450</v>
      </c>
      <c r="K2167" s="4">
        <v>4</v>
      </c>
      <c r="L2167" s="4">
        <v>2015</v>
      </c>
      <c r="M2167" t="str">
        <f>INDEX(RoutesPivot[DepAirport],MATCH($C2167,RoutesPivot[[RouteID]:[RouteID]],0))</f>
        <v>ORD</v>
      </c>
      <c r="N2167" t="str">
        <f>INDEX(RoutesPivot[AirportID],MATCH($C2167,RoutesPivot[[RouteID]:[RouteID]],0))</f>
        <v>BOS</v>
      </c>
      <c r="O2167">
        <f>INDEX(RoutesPivot[Distance],MATCH($C2167,RoutesPivot[[RouteID]:[RouteID]],0))</f>
        <v>730</v>
      </c>
      <c r="P2167">
        <f>INDEX(RoutesPivot[ListPrice],MATCH($C2167,RoutesPivot[[RouteID]:[RouteID]],0))</f>
        <v>300</v>
      </c>
      <c r="Q2167" t="str">
        <f>INDEX(AirportPivot[AirportName],MATCH($N2167,AirportPivot[[AirportID]:[AirportID]],0))</f>
        <v>General Edward Lawrence Logan International</v>
      </c>
      <c r="R2167">
        <f>INDEX(AirportPivot[Gates (number of available)],MATCH($N2167,AirportPivot[[AirportID]:[AirportID]],0))</f>
        <v>63</v>
      </c>
    </row>
    <row r="2168" spans="1:18" x14ac:dyDescent="0.25">
      <c r="A2168" s="3" t="s">
        <v>2200</v>
      </c>
      <c r="B2168" s="12">
        <v>41918</v>
      </c>
      <c r="C2168" s="4" t="s">
        <v>25</v>
      </c>
      <c r="D2168" s="4">
        <v>1.5</v>
      </c>
      <c r="E2168" s="4">
        <v>204</v>
      </c>
      <c r="F2168" s="5">
        <v>0.35416666666666669</v>
      </c>
      <c r="G2168" s="6">
        <v>200</v>
      </c>
      <c r="H2168" s="7">
        <v>33000</v>
      </c>
      <c r="I2168" s="7">
        <f>FlightsPivot[[#This Row],[Total Fare]]*10%</f>
        <v>3300</v>
      </c>
      <c r="J2168" s="7">
        <f>FlightsPivot[[#This Row],[Total Fare]]+FlightsPivot[[#This Row],[10% tax ]]</f>
        <v>36300</v>
      </c>
      <c r="K2168" s="4">
        <v>10</v>
      </c>
      <c r="L2168" s="4">
        <v>2014</v>
      </c>
      <c r="M2168" t="str">
        <f>INDEX(RoutesPivot[DepAirport],MATCH($C2168,RoutesPivot[[RouteID]:[RouteID]],0))</f>
        <v>ORD</v>
      </c>
      <c r="N2168" t="str">
        <f>INDEX(RoutesPivot[AirportID],MATCH($C2168,RoutesPivot[[RouteID]:[RouteID]],0))</f>
        <v>DFW</v>
      </c>
      <c r="O2168">
        <f>INDEX(RoutesPivot[Distance],MATCH($C2168,RoutesPivot[[RouteID]:[RouteID]],0))</f>
        <v>700</v>
      </c>
      <c r="P2168">
        <f>INDEX(RoutesPivot[ListPrice],MATCH($C2168,RoutesPivot[[RouteID]:[RouteID]],0))</f>
        <v>200</v>
      </c>
      <c r="Q2168" t="str">
        <f>INDEX(AirportPivot[AirportName],MATCH($N2168,AirportPivot[[AirportID]:[AirportID]],0))</f>
        <v>Dallas/Fort Worth International</v>
      </c>
      <c r="R2168">
        <f>INDEX(AirportPivot[Gates (number of available)],MATCH($N2168,AirportPivot[[AirportID]:[AirportID]],0))</f>
        <v>130</v>
      </c>
    </row>
    <row r="2169" spans="1:18" x14ac:dyDescent="0.25">
      <c r="A2169" s="3" t="s">
        <v>2201</v>
      </c>
      <c r="B2169" s="12">
        <v>41652</v>
      </c>
      <c r="C2169" s="4" t="s">
        <v>17</v>
      </c>
      <c r="D2169" s="4">
        <v>5.5</v>
      </c>
      <c r="E2169" s="4">
        <v>43</v>
      </c>
      <c r="F2169" s="5">
        <v>0.33333333333333331</v>
      </c>
      <c r="G2169" s="6">
        <v>350</v>
      </c>
      <c r="H2169" s="7">
        <v>57750</v>
      </c>
      <c r="I2169" s="7">
        <f>FlightsPivot[[#This Row],[Total Fare]]*10%</f>
        <v>5775</v>
      </c>
      <c r="J2169" s="7">
        <f>FlightsPivot[[#This Row],[Total Fare]]+FlightsPivot[[#This Row],[10% tax ]]</f>
        <v>63525</v>
      </c>
      <c r="K2169" s="4">
        <v>1</v>
      </c>
      <c r="L2169" s="4">
        <v>2014</v>
      </c>
      <c r="M2169" t="str">
        <f>INDEX(RoutesPivot[DepAirport],MATCH($C2169,RoutesPivot[[RouteID]:[RouteID]],0))</f>
        <v>ORD</v>
      </c>
      <c r="N2169" t="str">
        <f>INDEX(RoutesPivot[AirportID],MATCH($C2169,RoutesPivot[[RouteID]:[RouteID]],0))</f>
        <v>LAX</v>
      </c>
      <c r="O2169">
        <f>INDEX(RoutesPivot[Distance],MATCH($C2169,RoutesPivot[[RouteID]:[RouteID]],0))</f>
        <v>1518</v>
      </c>
      <c r="P2169">
        <f>INDEX(RoutesPivot[ListPrice],MATCH($C2169,RoutesPivot[[RouteID]:[RouteID]],0))</f>
        <v>350</v>
      </c>
      <c r="Q2169" t="str">
        <f>INDEX(AirportPivot[AirportName],MATCH($N2169,AirportPivot[[AirportID]:[AirportID]],0))</f>
        <v>Los Angeles International</v>
      </c>
      <c r="R2169">
        <f>INDEX(AirportPivot[Gates (number of available)],MATCH($N2169,AirportPivot[[AirportID]:[AirportID]],0))</f>
        <v>86</v>
      </c>
    </row>
    <row r="2170" spans="1:18" x14ac:dyDescent="0.25">
      <c r="A2170" s="3" t="s">
        <v>2202</v>
      </c>
      <c r="B2170" s="12">
        <v>42092</v>
      </c>
      <c r="C2170" s="4" t="s">
        <v>47</v>
      </c>
      <c r="D2170" s="4">
        <v>2.1</v>
      </c>
      <c r="E2170" s="4">
        <v>116</v>
      </c>
      <c r="F2170" s="5">
        <v>0.8125</v>
      </c>
      <c r="G2170" s="6">
        <v>250</v>
      </c>
      <c r="H2170" s="7">
        <v>46250</v>
      </c>
      <c r="I2170" s="7">
        <f>FlightsPivot[[#This Row],[Total Fare]]*10%</f>
        <v>4625</v>
      </c>
      <c r="J2170" s="7">
        <f>FlightsPivot[[#This Row],[Total Fare]]+FlightsPivot[[#This Row],[10% tax ]]</f>
        <v>50875</v>
      </c>
      <c r="K2170" s="4">
        <v>3</v>
      </c>
      <c r="L2170" s="4">
        <v>2015</v>
      </c>
      <c r="M2170" t="str">
        <f>INDEX(RoutesPivot[DepAirport],MATCH($C2170,RoutesPivot[[RouteID]:[RouteID]],0))</f>
        <v>ORD</v>
      </c>
      <c r="N2170" t="str">
        <f>INDEX(RoutesPivot[AirportID],MATCH($C2170,RoutesPivot[[RouteID]:[RouteID]],0))</f>
        <v>PHX</v>
      </c>
      <c r="O2170">
        <f>INDEX(RoutesPivot[Distance],MATCH($C2170,RoutesPivot[[RouteID]:[RouteID]],0))</f>
        <v>1200</v>
      </c>
      <c r="P2170">
        <f>INDEX(RoutesPivot[ListPrice],MATCH($C2170,RoutesPivot[[RouteID]:[RouteID]],0))</f>
        <v>250</v>
      </c>
      <c r="Q2170" t="str">
        <f>INDEX(AirportPivot[AirportName],MATCH($N2170,AirportPivot[[AirportID]:[AirportID]],0))</f>
        <v>Phoenix Sky Harbor International</v>
      </c>
      <c r="R2170">
        <f>INDEX(AirportPivot[Gates (number of available)],MATCH($N2170,AirportPivot[[AirportID]:[AirportID]],0))</f>
        <v>60</v>
      </c>
    </row>
    <row r="2171" spans="1:18" x14ac:dyDescent="0.25">
      <c r="A2171" s="3" t="s">
        <v>2203</v>
      </c>
      <c r="B2171" s="12">
        <v>41881</v>
      </c>
      <c r="C2171" s="4" t="s">
        <v>21</v>
      </c>
      <c r="D2171" s="4">
        <v>1.2</v>
      </c>
      <c r="E2171" s="4">
        <v>181</v>
      </c>
      <c r="F2171" s="5">
        <v>0.875</v>
      </c>
      <c r="G2171" s="6">
        <v>137.5</v>
      </c>
      <c r="H2171" s="7">
        <v>22687.5</v>
      </c>
      <c r="I2171" s="7">
        <f>FlightsPivot[[#This Row],[Total Fare]]*10%</f>
        <v>2268.75</v>
      </c>
      <c r="J2171" s="7">
        <f>FlightsPivot[[#This Row],[Total Fare]]+FlightsPivot[[#This Row],[10% tax ]]</f>
        <v>24956.25</v>
      </c>
      <c r="K2171" s="4">
        <v>8</v>
      </c>
      <c r="L2171" s="4">
        <v>2014</v>
      </c>
      <c r="M2171" t="str">
        <f>INDEX(RoutesPivot[DepAirport],MATCH($C2171,RoutesPivot[[RouteID]:[RouteID]],0))</f>
        <v>ORD</v>
      </c>
      <c r="N2171" t="str">
        <f>INDEX(RoutesPivot[AirportID],MATCH($C2171,RoutesPivot[[RouteID]:[RouteID]],0))</f>
        <v>CLT</v>
      </c>
      <c r="O2171">
        <f>INDEX(RoutesPivot[Distance],MATCH($C2171,RoutesPivot[[RouteID]:[RouteID]],0))</f>
        <v>700</v>
      </c>
      <c r="P2171">
        <f>INDEX(RoutesPivot[ListPrice],MATCH($C2171,RoutesPivot[[RouteID]:[RouteID]],0))</f>
        <v>125</v>
      </c>
      <c r="Q2171" t="str">
        <f>INDEX(AirportPivot[AirportName],MATCH($N2171,AirportPivot[[AirportID]:[AirportID]],0))</f>
        <v>Charlotte/Douglas International</v>
      </c>
      <c r="R2171">
        <f>INDEX(AirportPivot[Gates (number of available)],MATCH($N2171,AirportPivot[[AirportID]:[AirportID]],0))</f>
        <v>65</v>
      </c>
    </row>
    <row r="2172" spans="1:18" x14ac:dyDescent="0.25">
      <c r="A2172" s="3" t="s">
        <v>2204</v>
      </c>
      <c r="B2172" s="12">
        <v>41848</v>
      </c>
      <c r="C2172" s="4" t="s">
        <v>33</v>
      </c>
      <c r="D2172" s="4">
        <v>3</v>
      </c>
      <c r="E2172" s="4">
        <v>21</v>
      </c>
      <c r="F2172" s="5">
        <v>0.72916666666666663</v>
      </c>
      <c r="G2172" s="6">
        <v>412.5</v>
      </c>
      <c r="H2172" s="7">
        <v>76312.5</v>
      </c>
      <c r="I2172" s="7">
        <f>FlightsPivot[[#This Row],[Total Fare]]*10%</f>
        <v>7631.25</v>
      </c>
      <c r="J2172" s="7">
        <f>FlightsPivot[[#This Row],[Total Fare]]+FlightsPivot[[#This Row],[10% tax ]]</f>
        <v>83943.75</v>
      </c>
      <c r="K2172" s="4">
        <v>7</v>
      </c>
      <c r="L2172" s="4">
        <v>2014</v>
      </c>
      <c r="M2172" t="str">
        <f>INDEX(RoutesPivot[DepAirport],MATCH($C2172,RoutesPivot[[RouteID]:[RouteID]],0))</f>
        <v>ORD</v>
      </c>
      <c r="N2172" t="str">
        <f>INDEX(RoutesPivot[AirportID],MATCH($C2172,RoutesPivot[[RouteID]:[RouteID]],0))</f>
        <v>SFO</v>
      </c>
      <c r="O2172">
        <f>INDEX(RoutesPivot[Distance],MATCH($C2172,RoutesPivot[[RouteID]:[RouteID]],0))</f>
        <v>1600</v>
      </c>
      <c r="P2172">
        <f>INDEX(RoutesPivot[ListPrice],MATCH($C2172,RoutesPivot[[RouteID]:[RouteID]],0))</f>
        <v>375</v>
      </c>
      <c r="Q2172" t="str">
        <f>INDEX(AirportPivot[AirportName],MATCH($N2172,AirportPivot[[AirportID]:[AirportID]],0))</f>
        <v>San Francisco International</v>
      </c>
      <c r="R2172">
        <f>INDEX(AirportPivot[Gates (number of available)],MATCH($N2172,AirportPivot[[AirportID]:[AirportID]],0))</f>
        <v>70</v>
      </c>
    </row>
    <row r="2173" spans="1:18" x14ac:dyDescent="0.25">
      <c r="A2173" s="3" t="s">
        <v>2205</v>
      </c>
      <c r="B2173" s="12">
        <v>41887</v>
      </c>
      <c r="C2173" s="4" t="s">
        <v>25</v>
      </c>
      <c r="D2173" s="4">
        <v>1.8</v>
      </c>
      <c r="E2173" s="4">
        <v>183</v>
      </c>
      <c r="F2173" s="5">
        <v>0.83333333333333337</v>
      </c>
      <c r="G2173" s="6">
        <v>200</v>
      </c>
      <c r="H2173" s="7">
        <v>33000</v>
      </c>
      <c r="I2173" s="7">
        <f>FlightsPivot[[#This Row],[Total Fare]]*10%</f>
        <v>3300</v>
      </c>
      <c r="J2173" s="7">
        <f>FlightsPivot[[#This Row],[Total Fare]]+FlightsPivot[[#This Row],[10% tax ]]</f>
        <v>36300</v>
      </c>
      <c r="K2173" s="4">
        <v>9</v>
      </c>
      <c r="L2173" s="4">
        <v>2014</v>
      </c>
      <c r="M2173" t="str">
        <f>INDEX(RoutesPivot[DepAirport],MATCH($C2173,RoutesPivot[[RouteID]:[RouteID]],0))</f>
        <v>ORD</v>
      </c>
      <c r="N2173" t="str">
        <f>INDEX(RoutesPivot[AirportID],MATCH($C2173,RoutesPivot[[RouteID]:[RouteID]],0))</f>
        <v>DFW</v>
      </c>
      <c r="O2173">
        <f>INDEX(RoutesPivot[Distance],MATCH($C2173,RoutesPivot[[RouteID]:[RouteID]],0))</f>
        <v>700</v>
      </c>
      <c r="P2173">
        <f>INDEX(RoutesPivot[ListPrice],MATCH($C2173,RoutesPivot[[RouteID]:[RouteID]],0))</f>
        <v>200</v>
      </c>
      <c r="Q2173" t="str">
        <f>INDEX(AirportPivot[AirportName],MATCH($N2173,AirportPivot[[AirportID]:[AirportID]],0))</f>
        <v>Dallas/Fort Worth International</v>
      </c>
      <c r="R2173">
        <f>INDEX(AirportPivot[Gates (number of available)],MATCH($N2173,AirportPivot[[AirportID]:[AirportID]],0))</f>
        <v>130</v>
      </c>
    </row>
    <row r="2174" spans="1:18" x14ac:dyDescent="0.25">
      <c r="A2174" s="3" t="s">
        <v>2206</v>
      </c>
      <c r="B2174" s="12">
        <v>42168</v>
      </c>
      <c r="C2174" s="4" t="s">
        <v>17</v>
      </c>
      <c r="D2174" s="4">
        <v>3.7</v>
      </c>
      <c r="E2174" s="4">
        <v>203</v>
      </c>
      <c r="F2174" s="5">
        <v>0.75</v>
      </c>
      <c r="G2174" s="6">
        <v>385</v>
      </c>
      <c r="H2174" s="7">
        <v>63525</v>
      </c>
      <c r="I2174" s="7">
        <f>FlightsPivot[[#This Row],[Total Fare]]*10%</f>
        <v>6352.5</v>
      </c>
      <c r="J2174" s="7">
        <f>FlightsPivot[[#This Row],[Total Fare]]+FlightsPivot[[#This Row],[10% tax ]]</f>
        <v>69877.5</v>
      </c>
      <c r="K2174" s="4">
        <v>6</v>
      </c>
      <c r="L2174" s="4">
        <v>2015</v>
      </c>
      <c r="M2174" t="str">
        <f>INDEX(RoutesPivot[DepAirport],MATCH($C2174,RoutesPivot[[RouteID]:[RouteID]],0))</f>
        <v>ORD</v>
      </c>
      <c r="N2174" t="str">
        <f>INDEX(RoutesPivot[AirportID],MATCH($C2174,RoutesPivot[[RouteID]:[RouteID]],0))</f>
        <v>LAX</v>
      </c>
      <c r="O2174">
        <f>INDEX(RoutesPivot[Distance],MATCH($C2174,RoutesPivot[[RouteID]:[RouteID]],0))</f>
        <v>1518</v>
      </c>
      <c r="P2174">
        <f>INDEX(RoutesPivot[ListPrice],MATCH($C2174,RoutesPivot[[RouteID]:[RouteID]],0))</f>
        <v>350</v>
      </c>
      <c r="Q2174" t="str">
        <f>INDEX(AirportPivot[AirportName],MATCH($N2174,AirportPivot[[AirportID]:[AirportID]],0))</f>
        <v>Los Angeles International</v>
      </c>
      <c r="R2174">
        <f>INDEX(AirportPivot[Gates (number of available)],MATCH($N2174,AirportPivot[[AirportID]:[AirportID]],0))</f>
        <v>86</v>
      </c>
    </row>
    <row r="2175" spans="1:18" x14ac:dyDescent="0.25">
      <c r="A2175" s="3" t="s">
        <v>2207</v>
      </c>
      <c r="B2175" s="12">
        <v>42348</v>
      </c>
      <c r="C2175" s="4" t="s">
        <v>27</v>
      </c>
      <c r="D2175" s="4">
        <v>10.199999999999999</v>
      </c>
      <c r="E2175" s="4">
        <v>47</v>
      </c>
      <c r="F2175" s="5">
        <v>0.75</v>
      </c>
      <c r="G2175" s="6">
        <v>200</v>
      </c>
      <c r="H2175" s="7">
        <v>33000</v>
      </c>
      <c r="I2175" s="7">
        <f>FlightsPivot[[#This Row],[Total Fare]]*10%</f>
        <v>3300</v>
      </c>
      <c r="J2175" s="7">
        <f>FlightsPivot[[#This Row],[Total Fare]]+FlightsPivot[[#This Row],[10% tax ]]</f>
        <v>36300</v>
      </c>
      <c r="K2175" s="4">
        <v>12</v>
      </c>
      <c r="L2175" s="4">
        <v>2015</v>
      </c>
      <c r="M2175" t="str">
        <f>INDEX(RoutesPivot[DepAirport],MATCH($C2175,RoutesPivot[[RouteID]:[RouteID]],0))</f>
        <v>ORD</v>
      </c>
      <c r="N2175" t="str">
        <f>INDEX(RoutesPivot[AirportID],MATCH($C2175,RoutesPivot[[RouteID]:[RouteID]],0))</f>
        <v>ATL</v>
      </c>
      <c r="O2175">
        <f>INDEX(RoutesPivot[Distance],MATCH($C2175,RoutesPivot[[RouteID]:[RouteID]],0))</f>
        <v>510</v>
      </c>
      <c r="P2175">
        <f>INDEX(RoutesPivot[ListPrice],MATCH($C2175,RoutesPivot[[RouteID]:[RouteID]],0))</f>
        <v>200</v>
      </c>
      <c r="Q2175" t="str">
        <f>INDEX(AirportPivot[AirportName],MATCH($N2175,AirportPivot[[AirportID]:[AirportID]],0))</f>
        <v>Hartsfield-Jackson Atlanta International</v>
      </c>
      <c r="R2175">
        <f>INDEX(AirportPivot[Gates (number of available)],MATCH($N2175,AirportPivot[[AirportID]:[AirportID]],0))</f>
        <v>100</v>
      </c>
    </row>
    <row r="2176" spans="1:18" x14ac:dyDescent="0.25">
      <c r="A2176" s="3" t="s">
        <v>2208</v>
      </c>
      <c r="B2176" s="12">
        <v>42176</v>
      </c>
      <c r="C2176" s="4" t="s">
        <v>19</v>
      </c>
      <c r="D2176" s="4">
        <v>3.1</v>
      </c>
      <c r="E2176" s="4">
        <v>132</v>
      </c>
      <c r="F2176" s="5">
        <v>0.70833333333333337</v>
      </c>
      <c r="G2176" s="6">
        <v>220</v>
      </c>
      <c r="H2176" s="7">
        <v>40700</v>
      </c>
      <c r="I2176" s="7">
        <f>FlightsPivot[[#This Row],[Total Fare]]*10%</f>
        <v>4070</v>
      </c>
      <c r="J2176" s="7">
        <f>FlightsPivot[[#This Row],[Total Fare]]+FlightsPivot[[#This Row],[10% tax ]]</f>
        <v>44770</v>
      </c>
      <c r="K2176" s="4">
        <v>6</v>
      </c>
      <c r="L2176" s="4">
        <v>2015</v>
      </c>
      <c r="M2176" t="str">
        <f>INDEX(RoutesPivot[DepAirport],MATCH($C2176,RoutesPivot[[RouteID]:[RouteID]],0))</f>
        <v>ORD</v>
      </c>
      <c r="N2176" t="str">
        <f>INDEX(RoutesPivot[AirportID],MATCH($C2176,RoutesPivot[[RouteID]:[RouteID]],0))</f>
        <v>IAH</v>
      </c>
      <c r="O2176">
        <f>INDEX(RoutesPivot[Distance],MATCH($C2176,RoutesPivot[[RouteID]:[RouteID]],0))</f>
        <v>800</v>
      </c>
      <c r="P2176">
        <f>INDEX(RoutesPivot[ListPrice],MATCH($C2176,RoutesPivot[[RouteID]:[RouteID]],0))</f>
        <v>200</v>
      </c>
      <c r="Q2176" t="str">
        <f>INDEX(AirportPivot[AirportName],MATCH($N2176,AirportPivot[[AirportID]:[AirportID]],0))</f>
        <v>George Bush Intercontinental/Houston</v>
      </c>
      <c r="R2176">
        <f>INDEX(AirportPivot[Gates (number of available)],MATCH($N2176,AirportPivot[[AirportID]:[AirportID]],0))</f>
        <v>80</v>
      </c>
    </row>
    <row r="2177" spans="1:18" x14ac:dyDescent="0.25">
      <c r="A2177" s="3" t="s">
        <v>2209</v>
      </c>
      <c r="B2177" s="12">
        <v>42023</v>
      </c>
      <c r="C2177" s="4" t="s">
        <v>80</v>
      </c>
      <c r="D2177" s="4">
        <v>2.4</v>
      </c>
      <c r="E2177" s="4">
        <v>61</v>
      </c>
      <c r="F2177" s="5">
        <v>0.5</v>
      </c>
      <c r="G2177" s="6">
        <v>300</v>
      </c>
      <c r="H2177" s="7">
        <v>49500</v>
      </c>
      <c r="I2177" s="7">
        <f>FlightsPivot[[#This Row],[Total Fare]]*10%</f>
        <v>4950</v>
      </c>
      <c r="J2177" s="7">
        <f>FlightsPivot[[#This Row],[Total Fare]]+FlightsPivot[[#This Row],[10% tax ]]</f>
        <v>54450</v>
      </c>
      <c r="K2177" s="4">
        <v>1</v>
      </c>
      <c r="L2177" s="4">
        <v>2015</v>
      </c>
      <c r="M2177" t="str">
        <f>INDEX(RoutesPivot[DepAirport],MATCH($C2177,RoutesPivot[[RouteID]:[RouteID]],0))</f>
        <v>ORD</v>
      </c>
      <c r="N2177" t="str">
        <f>INDEX(RoutesPivot[AirportID],MATCH($C2177,RoutesPivot[[RouteID]:[RouteID]],0))</f>
        <v>MIA</v>
      </c>
      <c r="O2177">
        <f>INDEX(RoutesPivot[Distance],MATCH($C2177,RoutesPivot[[RouteID]:[RouteID]],0))</f>
        <v>1000</v>
      </c>
      <c r="P2177">
        <f>INDEX(RoutesPivot[ListPrice],MATCH($C2177,RoutesPivot[[RouteID]:[RouteID]],0))</f>
        <v>300</v>
      </c>
      <c r="Q2177" t="str">
        <f>INDEX(AirportPivot[AirportName],MATCH($N2177,AirportPivot[[AirportID]:[AirportID]],0))</f>
        <v>Miami International</v>
      </c>
      <c r="R2177">
        <f>INDEX(AirportPivot[Gates (number of available)],MATCH($N2177,AirportPivot[[AirportID]:[AirportID]],0))</f>
        <v>80</v>
      </c>
    </row>
    <row r="2178" spans="1:18" x14ac:dyDescent="0.25">
      <c r="A2178" s="3" t="s">
        <v>2210</v>
      </c>
      <c r="B2178" s="12">
        <v>41854</v>
      </c>
      <c r="C2178" s="4" t="s">
        <v>98</v>
      </c>
      <c r="D2178" s="4">
        <v>2.2999999999999998</v>
      </c>
      <c r="E2178" s="4">
        <v>82</v>
      </c>
      <c r="F2178" s="5">
        <v>0.70833333333333337</v>
      </c>
      <c r="G2178" s="6">
        <v>302.5</v>
      </c>
      <c r="H2178" s="7">
        <v>54752.5</v>
      </c>
      <c r="I2178" s="7">
        <f>FlightsPivot[[#This Row],[Total Fare]]*10%</f>
        <v>5475.25</v>
      </c>
      <c r="J2178" s="7">
        <f>FlightsPivot[[#This Row],[Total Fare]]+FlightsPivot[[#This Row],[10% tax ]]</f>
        <v>60227.75</v>
      </c>
      <c r="K2178" s="4">
        <v>8</v>
      </c>
      <c r="L2178" s="4">
        <v>2014</v>
      </c>
      <c r="M2178" t="str">
        <f>INDEX(RoutesPivot[DepAirport],MATCH($C2178,RoutesPivot[[RouteID]:[RouteID]],0))</f>
        <v>ORD</v>
      </c>
      <c r="N2178" t="str">
        <f>INDEX(RoutesPivot[AirportID],MATCH($C2178,RoutesPivot[[RouteID]:[RouteID]],0))</f>
        <v>PHL</v>
      </c>
      <c r="O2178">
        <f>INDEX(RoutesPivot[Distance],MATCH($C2178,RoutesPivot[[RouteID]:[RouteID]],0))</f>
        <v>580</v>
      </c>
      <c r="P2178">
        <f>INDEX(RoutesPivot[ListPrice],MATCH($C2178,RoutesPivot[[RouteID]:[RouteID]],0))</f>
        <v>275</v>
      </c>
      <c r="Q2178" t="str">
        <f>INDEX(AirportPivot[AirportName],MATCH($N2178,AirportPivot[[AirportID]:[AirportID]],0))</f>
        <v>Philadelphia International</v>
      </c>
      <c r="R2178">
        <f>INDEX(AirportPivot[Gates (number of available)],MATCH($N2178,AirportPivot[[AirportID]:[AirportID]],0))</f>
        <v>89</v>
      </c>
    </row>
    <row r="2179" spans="1:18" x14ac:dyDescent="0.25">
      <c r="A2179" s="3" t="s">
        <v>2211</v>
      </c>
      <c r="B2179" s="12">
        <v>42193</v>
      </c>
      <c r="C2179" s="4" t="s">
        <v>47</v>
      </c>
      <c r="D2179" s="4">
        <v>3</v>
      </c>
      <c r="E2179" s="4">
        <v>105</v>
      </c>
      <c r="F2179" s="5">
        <v>0.72916666666666663</v>
      </c>
      <c r="G2179" s="6">
        <v>275</v>
      </c>
      <c r="H2179" s="7">
        <v>50875</v>
      </c>
      <c r="I2179" s="7">
        <f>FlightsPivot[[#This Row],[Total Fare]]*10%</f>
        <v>5087.5</v>
      </c>
      <c r="J2179" s="7">
        <f>FlightsPivot[[#This Row],[Total Fare]]+FlightsPivot[[#This Row],[10% tax ]]</f>
        <v>55962.5</v>
      </c>
      <c r="K2179" s="4">
        <v>7</v>
      </c>
      <c r="L2179" s="4">
        <v>2015</v>
      </c>
      <c r="M2179" t="str">
        <f>INDEX(RoutesPivot[DepAirport],MATCH($C2179,RoutesPivot[[RouteID]:[RouteID]],0))</f>
        <v>ORD</v>
      </c>
      <c r="N2179" t="str">
        <f>INDEX(RoutesPivot[AirportID],MATCH($C2179,RoutesPivot[[RouteID]:[RouteID]],0))</f>
        <v>PHX</v>
      </c>
      <c r="O2179">
        <f>INDEX(RoutesPivot[Distance],MATCH($C2179,RoutesPivot[[RouteID]:[RouteID]],0))</f>
        <v>1200</v>
      </c>
      <c r="P2179">
        <f>INDEX(RoutesPivot[ListPrice],MATCH($C2179,RoutesPivot[[RouteID]:[RouteID]],0))</f>
        <v>250</v>
      </c>
      <c r="Q2179" t="str">
        <f>INDEX(AirportPivot[AirportName],MATCH($N2179,AirportPivot[[AirportID]:[AirportID]],0))</f>
        <v>Phoenix Sky Harbor International</v>
      </c>
      <c r="R2179">
        <f>INDEX(AirportPivot[Gates (number of available)],MATCH($N2179,AirportPivot[[AirportID]:[AirportID]],0))</f>
        <v>60</v>
      </c>
    </row>
    <row r="2180" spans="1:18" x14ac:dyDescent="0.25">
      <c r="A2180" s="3" t="s">
        <v>2212</v>
      </c>
      <c r="B2180" s="12">
        <v>42276</v>
      </c>
      <c r="C2180" s="4" t="s">
        <v>17</v>
      </c>
      <c r="D2180" s="4">
        <v>4.5999999999999996</v>
      </c>
      <c r="E2180" s="4">
        <v>55</v>
      </c>
      <c r="F2180" s="5">
        <v>0.89583333333333337</v>
      </c>
      <c r="G2180" s="6">
        <v>350</v>
      </c>
      <c r="H2180" s="7">
        <v>57750</v>
      </c>
      <c r="I2180" s="7">
        <f>FlightsPivot[[#This Row],[Total Fare]]*10%</f>
        <v>5775</v>
      </c>
      <c r="J2180" s="7">
        <f>FlightsPivot[[#This Row],[Total Fare]]+FlightsPivot[[#This Row],[10% tax ]]</f>
        <v>63525</v>
      </c>
      <c r="K2180" s="4">
        <v>9</v>
      </c>
      <c r="L2180" s="4">
        <v>2015</v>
      </c>
      <c r="M2180" t="str">
        <f>INDEX(RoutesPivot[DepAirport],MATCH($C2180,RoutesPivot[[RouteID]:[RouteID]],0))</f>
        <v>ORD</v>
      </c>
      <c r="N2180" t="str">
        <f>INDEX(RoutesPivot[AirportID],MATCH($C2180,RoutesPivot[[RouteID]:[RouteID]],0))</f>
        <v>LAX</v>
      </c>
      <c r="O2180">
        <f>INDEX(RoutesPivot[Distance],MATCH($C2180,RoutesPivot[[RouteID]:[RouteID]],0))</f>
        <v>1518</v>
      </c>
      <c r="P2180">
        <f>INDEX(RoutesPivot[ListPrice],MATCH($C2180,RoutesPivot[[RouteID]:[RouteID]],0))</f>
        <v>350</v>
      </c>
      <c r="Q2180" t="str">
        <f>INDEX(AirportPivot[AirportName],MATCH($N2180,AirportPivot[[AirportID]:[AirportID]],0))</f>
        <v>Los Angeles International</v>
      </c>
      <c r="R2180">
        <f>INDEX(AirportPivot[Gates (number of available)],MATCH($N2180,AirportPivot[[AirportID]:[AirportID]],0))</f>
        <v>86</v>
      </c>
    </row>
    <row r="2181" spans="1:18" x14ac:dyDescent="0.25">
      <c r="A2181" s="3" t="s">
        <v>2213</v>
      </c>
      <c r="B2181" s="12">
        <v>42129</v>
      </c>
      <c r="C2181" s="4" t="s">
        <v>17</v>
      </c>
      <c r="D2181" s="4">
        <v>6.2</v>
      </c>
      <c r="E2181" s="4">
        <v>143</v>
      </c>
      <c r="F2181" s="5">
        <v>0.41666666666666669</v>
      </c>
      <c r="G2181" s="6">
        <v>350</v>
      </c>
      <c r="H2181" s="7">
        <v>64750</v>
      </c>
      <c r="I2181" s="7">
        <f>FlightsPivot[[#This Row],[Total Fare]]*10%</f>
        <v>6475</v>
      </c>
      <c r="J2181" s="7">
        <f>FlightsPivot[[#This Row],[Total Fare]]+FlightsPivot[[#This Row],[10% tax ]]</f>
        <v>71225</v>
      </c>
      <c r="K2181" s="4">
        <v>5</v>
      </c>
      <c r="L2181" s="4">
        <v>2015</v>
      </c>
      <c r="M2181" t="str">
        <f>INDEX(RoutesPivot[DepAirport],MATCH($C2181,RoutesPivot[[RouteID]:[RouteID]],0))</f>
        <v>ORD</v>
      </c>
      <c r="N2181" t="str">
        <f>INDEX(RoutesPivot[AirportID],MATCH($C2181,RoutesPivot[[RouteID]:[RouteID]],0))</f>
        <v>LAX</v>
      </c>
      <c r="O2181">
        <f>INDEX(RoutesPivot[Distance],MATCH($C2181,RoutesPivot[[RouteID]:[RouteID]],0))</f>
        <v>1518</v>
      </c>
      <c r="P2181">
        <f>INDEX(RoutesPivot[ListPrice],MATCH($C2181,RoutesPivot[[RouteID]:[RouteID]],0))</f>
        <v>350</v>
      </c>
      <c r="Q2181" t="str">
        <f>INDEX(AirportPivot[AirportName],MATCH($N2181,AirportPivot[[AirportID]:[AirportID]],0))</f>
        <v>Los Angeles International</v>
      </c>
      <c r="R2181">
        <f>INDEX(AirportPivot[Gates (number of available)],MATCH($N2181,AirportPivot[[AirportID]:[AirportID]],0))</f>
        <v>86</v>
      </c>
    </row>
    <row r="2182" spans="1:18" x14ac:dyDescent="0.25">
      <c r="A2182" s="3" t="s">
        <v>2214</v>
      </c>
      <c r="B2182" s="12">
        <v>41772</v>
      </c>
      <c r="C2182" s="4" t="s">
        <v>86</v>
      </c>
      <c r="D2182" s="4">
        <v>1.3</v>
      </c>
      <c r="E2182" s="4">
        <v>145</v>
      </c>
      <c r="F2182" s="5">
        <v>0.41666666666666669</v>
      </c>
      <c r="G2182" s="6">
        <v>115</v>
      </c>
      <c r="H2182" s="7">
        <v>21275</v>
      </c>
      <c r="I2182" s="7">
        <f>FlightsPivot[[#This Row],[Total Fare]]*10%</f>
        <v>2127.5</v>
      </c>
      <c r="J2182" s="7">
        <f>FlightsPivot[[#This Row],[Total Fare]]+FlightsPivot[[#This Row],[10% tax ]]</f>
        <v>23402.5</v>
      </c>
      <c r="K2182" s="4">
        <v>5</v>
      </c>
      <c r="L2182" s="4">
        <v>2014</v>
      </c>
      <c r="M2182" t="str">
        <f>INDEX(RoutesPivot[DepAirport],MATCH($C2182,RoutesPivot[[RouteID]:[RouteID]],0))</f>
        <v>ORD</v>
      </c>
      <c r="N2182" t="str">
        <f>INDEX(RoutesPivot[AirportID],MATCH($C2182,RoutesPivot[[RouteID]:[RouteID]],0))</f>
        <v>DTW</v>
      </c>
      <c r="O2182">
        <f>INDEX(RoutesPivot[Distance],MATCH($C2182,RoutesPivot[[RouteID]:[RouteID]],0))</f>
        <v>200</v>
      </c>
      <c r="P2182">
        <f>INDEX(RoutesPivot[ListPrice],MATCH($C2182,RoutesPivot[[RouteID]:[RouteID]],0))</f>
        <v>115</v>
      </c>
      <c r="Q2182" t="str">
        <f>INDEX(AirportPivot[AirportName],MATCH($N2182,AirportPivot[[AirportID]:[AirportID]],0))</f>
        <v>Detroit Metropolitan Wayne County</v>
      </c>
      <c r="R2182">
        <f>INDEX(AirportPivot[Gates (number of available)],MATCH($N2182,AirportPivot[[AirportID]:[AirportID]],0))</f>
        <v>60</v>
      </c>
    </row>
    <row r="2183" spans="1:18" x14ac:dyDescent="0.25">
      <c r="A2183" s="3" t="s">
        <v>2215</v>
      </c>
      <c r="B2183" s="12">
        <v>41952</v>
      </c>
      <c r="C2183" s="4" t="s">
        <v>37</v>
      </c>
      <c r="D2183" s="4">
        <v>1.7</v>
      </c>
      <c r="E2183" s="4">
        <v>116</v>
      </c>
      <c r="F2183" s="5">
        <v>0.375</v>
      </c>
      <c r="G2183" s="6">
        <v>350</v>
      </c>
      <c r="H2183" s="7">
        <v>64750</v>
      </c>
      <c r="I2183" s="7">
        <f>FlightsPivot[[#This Row],[Total Fare]]*10%</f>
        <v>6475</v>
      </c>
      <c r="J2183" s="7">
        <f>FlightsPivot[[#This Row],[Total Fare]]+FlightsPivot[[#This Row],[10% tax ]]</f>
        <v>71225</v>
      </c>
      <c r="K2183" s="4">
        <v>11</v>
      </c>
      <c r="L2183" s="4">
        <v>2014</v>
      </c>
      <c r="M2183" t="str">
        <f>INDEX(RoutesPivot[DepAirport],MATCH($C2183,RoutesPivot[[RouteID]:[RouteID]],0))</f>
        <v>ORD</v>
      </c>
      <c r="N2183" t="str">
        <f>INDEX(RoutesPivot[AirportID],MATCH($C2183,RoutesPivot[[RouteID]:[RouteID]],0))</f>
        <v>SEA</v>
      </c>
      <c r="O2183">
        <f>INDEX(RoutesPivot[Distance],MATCH($C2183,RoutesPivot[[RouteID]:[RouteID]],0))</f>
        <v>1500</v>
      </c>
      <c r="P2183">
        <f>INDEX(RoutesPivot[ListPrice],MATCH($C2183,RoutesPivot[[RouteID]:[RouteID]],0))</f>
        <v>350</v>
      </c>
      <c r="Q2183" t="str">
        <f>INDEX(AirportPivot[AirportName],MATCH($N2183,AirportPivot[[AirportID]:[AirportID]],0))</f>
        <v>Seattle-Tacoma International</v>
      </c>
      <c r="R2183">
        <f>INDEX(AirportPivot[Gates (number of available)],MATCH($N2183,AirportPivot[[AirportID]:[AirportID]],0))</f>
        <v>58</v>
      </c>
    </row>
    <row r="2184" spans="1:18" x14ac:dyDescent="0.25">
      <c r="A2184" s="3" t="s">
        <v>2216</v>
      </c>
      <c r="B2184" s="12">
        <v>41995</v>
      </c>
      <c r="C2184" s="4" t="s">
        <v>50</v>
      </c>
      <c r="D2184" s="4">
        <v>5.0999999999999996</v>
      </c>
      <c r="E2184" s="4">
        <v>78</v>
      </c>
      <c r="F2184" s="5">
        <v>0.72916666666666663</v>
      </c>
      <c r="G2184" s="6">
        <v>385</v>
      </c>
      <c r="H2184" s="7">
        <v>69685</v>
      </c>
      <c r="I2184" s="7">
        <f>FlightsPivot[[#This Row],[Total Fare]]*10%</f>
        <v>6968.5</v>
      </c>
      <c r="J2184" s="7">
        <f>FlightsPivot[[#This Row],[Total Fare]]+FlightsPivot[[#This Row],[10% tax ]]</f>
        <v>76653.5</v>
      </c>
      <c r="K2184" s="4">
        <v>12</v>
      </c>
      <c r="L2184" s="4">
        <v>2014</v>
      </c>
      <c r="M2184" t="str">
        <f>INDEX(RoutesPivot[DepAirport],MATCH($C2184,RoutesPivot[[RouteID]:[RouteID]],0))</f>
        <v>ORD</v>
      </c>
      <c r="N2184" t="str">
        <f>INDEX(RoutesPivot[AirportID],MATCH($C2184,RoutesPivot[[RouteID]:[RouteID]],0))</f>
        <v>LGA</v>
      </c>
      <c r="O2184">
        <f>INDEX(RoutesPivot[Distance],MATCH($C2184,RoutesPivot[[RouteID]:[RouteID]],0))</f>
        <v>610</v>
      </c>
      <c r="P2184">
        <f>INDEX(RoutesPivot[ListPrice],MATCH($C2184,RoutesPivot[[RouteID]:[RouteID]],0))</f>
        <v>275</v>
      </c>
      <c r="Q2184" t="str">
        <f>INDEX(AirportPivot[AirportName],MATCH($N2184,AirportPivot[[AirportID]:[AirportID]],0))</f>
        <v>Laguardia</v>
      </c>
      <c r="R2184">
        <f>INDEX(AirportPivot[Gates (number of available)],MATCH($N2184,AirportPivot[[AirportID]:[AirportID]],0))</f>
        <v>66</v>
      </c>
    </row>
    <row r="2185" spans="1:18" x14ac:dyDescent="0.25">
      <c r="A2185" s="3" t="s">
        <v>2217</v>
      </c>
      <c r="B2185" s="12">
        <v>41972</v>
      </c>
      <c r="C2185" s="4" t="s">
        <v>27</v>
      </c>
      <c r="D2185" s="4">
        <v>18.3</v>
      </c>
      <c r="E2185" s="4">
        <v>122</v>
      </c>
      <c r="F2185" s="5">
        <v>0.29166666666666669</v>
      </c>
      <c r="G2185" s="6">
        <v>300</v>
      </c>
      <c r="H2185" s="7">
        <v>55500</v>
      </c>
      <c r="I2185" s="7">
        <f>FlightsPivot[[#This Row],[Total Fare]]*10%</f>
        <v>5550</v>
      </c>
      <c r="J2185" s="7">
        <f>FlightsPivot[[#This Row],[Total Fare]]+FlightsPivot[[#This Row],[10% tax ]]</f>
        <v>61050</v>
      </c>
      <c r="K2185" s="4">
        <v>11</v>
      </c>
      <c r="L2185" s="4">
        <v>2014</v>
      </c>
      <c r="M2185" t="str">
        <f>INDEX(RoutesPivot[DepAirport],MATCH($C2185,RoutesPivot[[RouteID]:[RouteID]],0))</f>
        <v>ORD</v>
      </c>
      <c r="N2185" t="str">
        <f>INDEX(RoutesPivot[AirportID],MATCH($C2185,RoutesPivot[[RouteID]:[RouteID]],0))</f>
        <v>ATL</v>
      </c>
      <c r="O2185">
        <f>INDEX(RoutesPivot[Distance],MATCH($C2185,RoutesPivot[[RouteID]:[RouteID]],0))</f>
        <v>510</v>
      </c>
      <c r="P2185">
        <f>INDEX(RoutesPivot[ListPrice],MATCH($C2185,RoutesPivot[[RouteID]:[RouteID]],0))</f>
        <v>200</v>
      </c>
      <c r="Q2185" t="str">
        <f>INDEX(AirportPivot[AirportName],MATCH($N2185,AirportPivot[[AirportID]:[AirportID]],0))</f>
        <v>Hartsfield-Jackson Atlanta International</v>
      </c>
      <c r="R2185">
        <f>INDEX(AirportPivot[Gates (number of available)],MATCH($N2185,AirportPivot[[AirportID]:[AirportID]],0))</f>
        <v>100</v>
      </c>
    </row>
    <row r="2186" spans="1:18" x14ac:dyDescent="0.25">
      <c r="A2186" s="3" t="s">
        <v>2218</v>
      </c>
      <c r="B2186" s="12">
        <v>42142</v>
      </c>
      <c r="C2186" s="4" t="s">
        <v>50</v>
      </c>
      <c r="D2186" s="4">
        <v>2.8</v>
      </c>
      <c r="E2186" s="4">
        <v>92</v>
      </c>
      <c r="F2186" s="5">
        <v>0.41666666666666669</v>
      </c>
      <c r="G2186" s="6">
        <v>275</v>
      </c>
      <c r="H2186" s="7">
        <v>50875</v>
      </c>
      <c r="I2186" s="7">
        <f>FlightsPivot[[#This Row],[Total Fare]]*10%</f>
        <v>5087.5</v>
      </c>
      <c r="J2186" s="7">
        <f>FlightsPivot[[#This Row],[Total Fare]]+FlightsPivot[[#This Row],[10% tax ]]</f>
        <v>55962.5</v>
      </c>
      <c r="K2186" s="4">
        <v>5</v>
      </c>
      <c r="L2186" s="4">
        <v>2015</v>
      </c>
      <c r="M2186" t="str">
        <f>INDEX(RoutesPivot[DepAirport],MATCH($C2186,RoutesPivot[[RouteID]:[RouteID]],0))</f>
        <v>ORD</v>
      </c>
      <c r="N2186" t="str">
        <f>INDEX(RoutesPivot[AirportID],MATCH($C2186,RoutesPivot[[RouteID]:[RouteID]],0))</f>
        <v>LGA</v>
      </c>
      <c r="O2186">
        <f>INDEX(RoutesPivot[Distance],MATCH($C2186,RoutesPivot[[RouteID]:[RouteID]],0))</f>
        <v>610</v>
      </c>
      <c r="P2186">
        <f>INDEX(RoutesPivot[ListPrice],MATCH($C2186,RoutesPivot[[RouteID]:[RouteID]],0))</f>
        <v>275</v>
      </c>
      <c r="Q2186" t="str">
        <f>INDEX(AirportPivot[AirportName],MATCH($N2186,AirportPivot[[AirportID]:[AirportID]],0))</f>
        <v>Laguardia</v>
      </c>
      <c r="R2186">
        <f>INDEX(AirportPivot[Gates (number of available)],MATCH($N2186,AirportPivot[[AirportID]:[AirportID]],0))</f>
        <v>66</v>
      </c>
    </row>
    <row r="2187" spans="1:18" x14ac:dyDescent="0.25">
      <c r="A2187" s="3" t="s">
        <v>2219</v>
      </c>
      <c r="B2187" s="12">
        <v>42304</v>
      </c>
      <c r="C2187" s="4" t="s">
        <v>25</v>
      </c>
      <c r="D2187" s="4">
        <v>1</v>
      </c>
      <c r="E2187" s="4">
        <v>123</v>
      </c>
      <c r="F2187" s="5">
        <v>0.54166666666666663</v>
      </c>
      <c r="G2187" s="6">
        <v>200</v>
      </c>
      <c r="H2187" s="7">
        <v>37000</v>
      </c>
      <c r="I2187" s="7">
        <f>FlightsPivot[[#This Row],[Total Fare]]*10%</f>
        <v>3700</v>
      </c>
      <c r="J2187" s="7">
        <f>FlightsPivot[[#This Row],[Total Fare]]+FlightsPivot[[#This Row],[10% tax ]]</f>
        <v>40700</v>
      </c>
      <c r="K2187" s="4">
        <v>10</v>
      </c>
      <c r="L2187" s="4">
        <v>2015</v>
      </c>
      <c r="M2187" t="str">
        <f>INDEX(RoutesPivot[DepAirport],MATCH($C2187,RoutesPivot[[RouteID]:[RouteID]],0))</f>
        <v>ORD</v>
      </c>
      <c r="N2187" t="str">
        <f>INDEX(RoutesPivot[AirportID],MATCH($C2187,RoutesPivot[[RouteID]:[RouteID]],0))</f>
        <v>DFW</v>
      </c>
      <c r="O2187">
        <f>INDEX(RoutesPivot[Distance],MATCH($C2187,RoutesPivot[[RouteID]:[RouteID]],0))</f>
        <v>700</v>
      </c>
      <c r="P2187">
        <f>INDEX(RoutesPivot[ListPrice],MATCH($C2187,RoutesPivot[[RouteID]:[RouteID]],0))</f>
        <v>200</v>
      </c>
      <c r="Q2187" t="str">
        <f>INDEX(AirportPivot[AirportName],MATCH($N2187,AirportPivot[[AirportID]:[AirportID]],0))</f>
        <v>Dallas/Fort Worth International</v>
      </c>
      <c r="R2187">
        <f>INDEX(AirportPivot[Gates (number of available)],MATCH($N2187,AirportPivot[[AirportID]:[AirportID]],0))</f>
        <v>130</v>
      </c>
    </row>
    <row r="2188" spans="1:18" x14ac:dyDescent="0.25">
      <c r="A2188" s="3" t="s">
        <v>2220</v>
      </c>
      <c r="B2188" s="12">
        <v>41853</v>
      </c>
      <c r="C2188" s="4" t="s">
        <v>25</v>
      </c>
      <c r="D2188" s="4">
        <v>2.6</v>
      </c>
      <c r="E2188" s="4">
        <v>81</v>
      </c>
      <c r="F2188" s="5">
        <v>0.8125</v>
      </c>
      <c r="G2188" s="6">
        <v>220</v>
      </c>
      <c r="H2188" s="7">
        <v>39820</v>
      </c>
      <c r="I2188" s="7">
        <f>FlightsPivot[[#This Row],[Total Fare]]*10%</f>
        <v>3982</v>
      </c>
      <c r="J2188" s="7">
        <f>FlightsPivot[[#This Row],[Total Fare]]+FlightsPivot[[#This Row],[10% tax ]]</f>
        <v>43802</v>
      </c>
      <c r="K2188" s="4">
        <v>8</v>
      </c>
      <c r="L2188" s="4">
        <v>2014</v>
      </c>
      <c r="M2188" t="str">
        <f>INDEX(RoutesPivot[DepAirport],MATCH($C2188,RoutesPivot[[RouteID]:[RouteID]],0))</f>
        <v>ORD</v>
      </c>
      <c r="N2188" t="str">
        <f>INDEX(RoutesPivot[AirportID],MATCH($C2188,RoutesPivot[[RouteID]:[RouteID]],0))</f>
        <v>DFW</v>
      </c>
      <c r="O2188">
        <f>INDEX(RoutesPivot[Distance],MATCH($C2188,RoutesPivot[[RouteID]:[RouteID]],0))</f>
        <v>700</v>
      </c>
      <c r="P2188">
        <f>INDEX(RoutesPivot[ListPrice],MATCH($C2188,RoutesPivot[[RouteID]:[RouteID]],0))</f>
        <v>200</v>
      </c>
      <c r="Q2188" t="str">
        <f>INDEX(AirportPivot[AirportName],MATCH($N2188,AirportPivot[[AirportID]:[AirportID]],0))</f>
        <v>Dallas/Fort Worth International</v>
      </c>
      <c r="R2188">
        <f>INDEX(AirportPivot[Gates (number of available)],MATCH($N2188,AirportPivot[[AirportID]:[AirportID]],0))</f>
        <v>130</v>
      </c>
    </row>
    <row r="2189" spans="1:18" x14ac:dyDescent="0.25">
      <c r="A2189" s="3" t="s">
        <v>2221</v>
      </c>
      <c r="B2189" s="12">
        <v>42318</v>
      </c>
      <c r="C2189" s="4" t="s">
        <v>33</v>
      </c>
      <c r="D2189" s="4">
        <v>1.6</v>
      </c>
      <c r="E2189" s="4">
        <v>9</v>
      </c>
      <c r="F2189" s="5">
        <v>0.66666666666666663</v>
      </c>
      <c r="G2189" s="6">
        <v>375</v>
      </c>
      <c r="H2189" s="7">
        <v>69375</v>
      </c>
      <c r="I2189" s="7">
        <f>FlightsPivot[[#This Row],[Total Fare]]*10%</f>
        <v>6937.5</v>
      </c>
      <c r="J2189" s="7">
        <f>FlightsPivot[[#This Row],[Total Fare]]+FlightsPivot[[#This Row],[10% tax ]]</f>
        <v>76312.5</v>
      </c>
      <c r="K2189" s="4">
        <v>11</v>
      </c>
      <c r="L2189" s="4">
        <v>2015</v>
      </c>
      <c r="M2189" t="str">
        <f>INDEX(RoutesPivot[DepAirport],MATCH($C2189,RoutesPivot[[RouteID]:[RouteID]],0))</f>
        <v>ORD</v>
      </c>
      <c r="N2189" t="str">
        <f>INDEX(RoutesPivot[AirportID],MATCH($C2189,RoutesPivot[[RouteID]:[RouteID]],0))</f>
        <v>SFO</v>
      </c>
      <c r="O2189">
        <f>INDEX(RoutesPivot[Distance],MATCH($C2189,RoutesPivot[[RouteID]:[RouteID]],0))</f>
        <v>1600</v>
      </c>
      <c r="P2189">
        <f>INDEX(RoutesPivot[ListPrice],MATCH($C2189,RoutesPivot[[RouteID]:[RouteID]],0))</f>
        <v>375</v>
      </c>
      <c r="Q2189" t="str">
        <f>INDEX(AirportPivot[AirportName],MATCH($N2189,AirportPivot[[AirportID]:[AirportID]],0))</f>
        <v>San Francisco International</v>
      </c>
      <c r="R2189">
        <f>INDEX(AirportPivot[Gates (number of available)],MATCH($N2189,AirportPivot[[AirportID]:[AirportID]],0))</f>
        <v>70</v>
      </c>
    </row>
    <row r="2190" spans="1:18" x14ac:dyDescent="0.25">
      <c r="A2190" s="3" t="s">
        <v>2222</v>
      </c>
      <c r="B2190" s="12">
        <v>41698</v>
      </c>
      <c r="C2190" s="4" t="s">
        <v>23</v>
      </c>
      <c r="D2190" s="4">
        <v>2.8</v>
      </c>
      <c r="E2190" s="4">
        <v>50</v>
      </c>
      <c r="F2190" s="5">
        <v>0.75</v>
      </c>
      <c r="G2190" s="6">
        <v>300</v>
      </c>
      <c r="H2190" s="7">
        <v>49500</v>
      </c>
      <c r="I2190" s="7">
        <f>FlightsPivot[[#This Row],[Total Fare]]*10%</f>
        <v>4950</v>
      </c>
      <c r="J2190" s="7">
        <f>FlightsPivot[[#This Row],[Total Fare]]+FlightsPivot[[#This Row],[10% tax ]]</f>
        <v>54450</v>
      </c>
      <c r="K2190" s="4">
        <v>2</v>
      </c>
      <c r="L2190" s="4">
        <v>2014</v>
      </c>
      <c r="M2190" t="str">
        <f>INDEX(RoutesPivot[DepAirport],MATCH($C2190,RoutesPivot[[RouteID]:[RouteID]],0))</f>
        <v>ORD</v>
      </c>
      <c r="N2190" t="str">
        <f>INDEX(RoutesPivot[AirportID],MATCH($C2190,RoutesPivot[[RouteID]:[RouteID]],0))</f>
        <v>DEN</v>
      </c>
      <c r="O2190">
        <f>INDEX(RoutesPivot[Distance],MATCH($C2190,RoutesPivot[[RouteID]:[RouteID]],0))</f>
        <v>800</v>
      </c>
      <c r="P2190">
        <f>INDEX(RoutesPivot[ListPrice],MATCH($C2190,RoutesPivot[[RouteID]:[RouteID]],0))</f>
        <v>300</v>
      </c>
      <c r="Q2190" t="str">
        <f>INDEX(AirportPivot[AirportName],MATCH($N2190,AirportPivot[[AirportID]:[AirportID]],0))</f>
        <v>Denver International</v>
      </c>
      <c r="R2190">
        <f>INDEX(AirportPivot[Gates (number of available)],MATCH($N2190,AirportPivot[[AirportID]:[AirportID]],0))</f>
        <v>75</v>
      </c>
    </row>
    <row r="2191" spans="1:18" x14ac:dyDescent="0.25">
      <c r="A2191" s="3" t="s">
        <v>2223</v>
      </c>
      <c r="B2191" s="12">
        <v>42076</v>
      </c>
      <c r="C2191" s="4" t="s">
        <v>21</v>
      </c>
      <c r="D2191" s="4">
        <v>0.4</v>
      </c>
      <c r="E2191" s="4">
        <v>152</v>
      </c>
      <c r="F2191" s="5">
        <v>0.83333333333333337</v>
      </c>
      <c r="G2191" s="6">
        <v>125</v>
      </c>
      <c r="H2191" s="7">
        <v>20625</v>
      </c>
      <c r="I2191" s="7">
        <f>FlightsPivot[[#This Row],[Total Fare]]*10%</f>
        <v>2062.5</v>
      </c>
      <c r="J2191" s="7">
        <f>FlightsPivot[[#This Row],[Total Fare]]+FlightsPivot[[#This Row],[10% tax ]]</f>
        <v>22687.5</v>
      </c>
      <c r="K2191" s="4">
        <v>3</v>
      </c>
      <c r="L2191" s="4">
        <v>2015</v>
      </c>
      <c r="M2191" t="str">
        <f>INDEX(RoutesPivot[DepAirport],MATCH($C2191,RoutesPivot[[RouteID]:[RouteID]],0))</f>
        <v>ORD</v>
      </c>
      <c r="N2191" t="str">
        <f>INDEX(RoutesPivot[AirportID],MATCH($C2191,RoutesPivot[[RouteID]:[RouteID]],0))</f>
        <v>CLT</v>
      </c>
      <c r="O2191">
        <f>INDEX(RoutesPivot[Distance],MATCH($C2191,RoutesPivot[[RouteID]:[RouteID]],0))</f>
        <v>700</v>
      </c>
      <c r="P2191">
        <f>INDEX(RoutesPivot[ListPrice],MATCH($C2191,RoutesPivot[[RouteID]:[RouteID]],0))</f>
        <v>125</v>
      </c>
      <c r="Q2191" t="str">
        <f>INDEX(AirportPivot[AirportName],MATCH($N2191,AirportPivot[[AirportID]:[AirportID]],0))</f>
        <v>Charlotte/Douglas International</v>
      </c>
      <c r="R2191">
        <f>INDEX(AirportPivot[Gates (number of available)],MATCH($N2191,AirportPivot[[AirportID]:[AirportID]],0))</f>
        <v>65</v>
      </c>
    </row>
    <row r="2192" spans="1:18" x14ac:dyDescent="0.25">
      <c r="A2192" s="3" t="s">
        <v>2224</v>
      </c>
      <c r="B2192" s="12">
        <v>42079</v>
      </c>
      <c r="C2192" s="4" t="s">
        <v>23</v>
      </c>
      <c r="D2192" s="4">
        <v>1.5</v>
      </c>
      <c r="E2192" s="4">
        <v>18</v>
      </c>
      <c r="F2192" s="5">
        <v>0.29166666666666669</v>
      </c>
      <c r="G2192" s="6">
        <v>300</v>
      </c>
      <c r="H2192" s="7">
        <v>55500</v>
      </c>
      <c r="I2192" s="7">
        <f>FlightsPivot[[#This Row],[Total Fare]]*10%</f>
        <v>5550</v>
      </c>
      <c r="J2192" s="7">
        <f>FlightsPivot[[#This Row],[Total Fare]]+FlightsPivot[[#This Row],[10% tax ]]</f>
        <v>61050</v>
      </c>
      <c r="K2192" s="4">
        <v>3</v>
      </c>
      <c r="L2192" s="4">
        <v>2015</v>
      </c>
      <c r="M2192" t="str">
        <f>INDEX(RoutesPivot[DepAirport],MATCH($C2192,RoutesPivot[[RouteID]:[RouteID]],0))</f>
        <v>ORD</v>
      </c>
      <c r="N2192" t="str">
        <f>INDEX(RoutesPivot[AirportID],MATCH($C2192,RoutesPivot[[RouteID]:[RouteID]],0))</f>
        <v>DEN</v>
      </c>
      <c r="O2192">
        <f>INDEX(RoutesPivot[Distance],MATCH($C2192,RoutesPivot[[RouteID]:[RouteID]],0))</f>
        <v>800</v>
      </c>
      <c r="P2192">
        <f>INDEX(RoutesPivot[ListPrice],MATCH($C2192,RoutesPivot[[RouteID]:[RouteID]],0))</f>
        <v>300</v>
      </c>
      <c r="Q2192" t="str">
        <f>INDEX(AirportPivot[AirportName],MATCH($N2192,AirportPivot[[AirportID]:[AirportID]],0))</f>
        <v>Denver International</v>
      </c>
      <c r="R2192">
        <f>INDEX(AirportPivot[Gates (number of available)],MATCH($N2192,AirportPivot[[AirportID]:[AirportID]],0))</f>
        <v>75</v>
      </c>
    </row>
    <row r="2193" spans="1:18" x14ac:dyDescent="0.25">
      <c r="A2193" s="3" t="s">
        <v>2225</v>
      </c>
      <c r="B2193" s="12">
        <v>41828</v>
      </c>
      <c r="C2193" s="4" t="s">
        <v>40</v>
      </c>
      <c r="D2193" s="4">
        <v>1.6</v>
      </c>
      <c r="E2193" s="4">
        <v>164</v>
      </c>
      <c r="F2193" s="5">
        <v>0.75</v>
      </c>
      <c r="G2193" s="6">
        <v>126.5</v>
      </c>
      <c r="H2193" s="7">
        <v>20872.5</v>
      </c>
      <c r="I2193" s="7">
        <f>FlightsPivot[[#This Row],[Total Fare]]*10%</f>
        <v>2087.25</v>
      </c>
      <c r="J2193" s="7">
        <f>FlightsPivot[[#This Row],[Total Fare]]+FlightsPivot[[#This Row],[10% tax ]]</f>
        <v>22959.75</v>
      </c>
      <c r="K2193" s="4">
        <v>7</v>
      </c>
      <c r="L2193" s="4">
        <v>2014</v>
      </c>
      <c r="M2193" t="str">
        <f>INDEX(RoutesPivot[DepAirport],MATCH($C2193,RoutesPivot[[RouteID]:[RouteID]],0))</f>
        <v>ORD</v>
      </c>
      <c r="N2193" t="str">
        <f>INDEX(RoutesPivot[AirportID],MATCH($C2193,RoutesPivot[[RouteID]:[RouteID]],0))</f>
        <v>MSP</v>
      </c>
      <c r="O2193">
        <f>INDEX(RoutesPivot[Distance],MATCH($C2193,RoutesPivot[[RouteID]:[RouteID]],0))</f>
        <v>300</v>
      </c>
      <c r="P2193">
        <f>INDEX(RoutesPivot[ListPrice],MATCH($C2193,RoutesPivot[[RouteID]:[RouteID]],0))</f>
        <v>115</v>
      </c>
      <c r="Q2193" t="str">
        <f>INDEX(AirportPivot[AirportName],MATCH($N2193,AirportPivot[[AirportID]:[AirportID]],0))</f>
        <v>Minneapolis-St Paul International/Wold-Chamberlain</v>
      </c>
      <c r="R2193">
        <f>INDEX(AirportPivot[Gates (number of available)],MATCH($N2193,AirportPivot[[AirportID]:[AirportID]],0))</f>
        <v>65</v>
      </c>
    </row>
    <row r="2194" spans="1:18" x14ac:dyDescent="0.25">
      <c r="A2194" s="3" t="s">
        <v>2226</v>
      </c>
      <c r="B2194" s="12">
        <v>42291</v>
      </c>
      <c r="C2194" s="4" t="s">
        <v>25</v>
      </c>
      <c r="D2194" s="4">
        <v>3.2</v>
      </c>
      <c r="E2194" s="4">
        <v>183</v>
      </c>
      <c r="F2194" s="5">
        <v>0.70833333333333337</v>
      </c>
      <c r="G2194" s="6">
        <v>200</v>
      </c>
      <c r="H2194" s="7">
        <v>33000</v>
      </c>
      <c r="I2194" s="7">
        <f>FlightsPivot[[#This Row],[Total Fare]]*10%</f>
        <v>3300</v>
      </c>
      <c r="J2194" s="7">
        <f>FlightsPivot[[#This Row],[Total Fare]]+FlightsPivot[[#This Row],[10% tax ]]</f>
        <v>36300</v>
      </c>
      <c r="K2194" s="4">
        <v>10</v>
      </c>
      <c r="L2194" s="4">
        <v>2015</v>
      </c>
      <c r="M2194" t="str">
        <f>INDEX(RoutesPivot[DepAirport],MATCH($C2194,RoutesPivot[[RouteID]:[RouteID]],0))</f>
        <v>ORD</v>
      </c>
      <c r="N2194" t="str">
        <f>INDEX(RoutesPivot[AirportID],MATCH($C2194,RoutesPivot[[RouteID]:[RouteID]],0))</f>
        <v>DFW</v>
      </c>
      <c r="O2194">
        <f>INDEX(RoutesPivot[Distance],MATCH($C2194,RoutesPivot[[RouteID]:[RouteID]],0))</f>
        <v>700</v>
      </c>
      <c r="P2194">
        <f>INDEX(RoutesPivot[ListPrice],MATCH($C2194,RoutesPivot[[RouteID]:[RouteID]],0))</f>
        <v>200</v>
      </c>
      <c r="Q2194" t="str">
        <f>INDEX(AirportPivot[AirportName],MATCH($N2194,AirportPivot[[AirportID]:[AirportID]],0))</f>
        <v>Dallas/Fort Worth International</v>
      </c>
      <c r="R2194">
        <f>INDEX(AirportPivot[Gates (number of available)],MATCH($N2194,AirportPivot[[AirportID]:[AirportID]],0))</f>
        <v>130</v>
      </c>
    </row>
    <row r="2195" spans="1:18" x14ac:dyDescent="0.25">
      <c r="A2195" s="3" t="s">
        <v>2227</v>
      </c>
      <c r="B2195" s="12">
        <v>41726</v>
      </c>
      <c r="C2195" s="4" t="s">
        <v>80</v>
      </c>
      <c r="D2195" s="4">
        <v>2</v>
      </c>
      <c r="E2195" s="4">
        <v>93</v>
      </c>
      <c r="F2195" s="5">
        <v>0.5</v>
      </c>
      <c r="G2195" s="6">
        <v>300</v>
      </c>
      <c r="H2195" s="7">
        <v>55500</v>
      </c>
      <c r="I2195" s="7">
        <f>FlightsPivot[[#This Row],[Total Fare]]*10%</f>
        <v>5550</v>
      </c>
      <c r="J2195" s="7">
        <f>FlightsPivot[[#This Row],[Total Fare]]+FlightsPivot[[#This Row],[10% tax ]]</f>
        <v>61050</v>
      </c>
      <c r="K2195" s="4">
        <v>3</v>
      </c>
      <c r="L2195" s="4">
        <v>2014</v>
      </c>
      <c r="M2195" t="str">
        <f>INDEX(RoutesPivot[DepAirport],MATCH($C2195,RoutesPivot[[RouteID]:[RouteID]],0))</f>
        <v>ORD</v>
      </c>
      <c r="N2195" t="str">
        <f>INDEX(RoutesPivot[AirportID],MATCH($C2195,RoutesPivot[[RouteID]:[RouteID]],0))</f>
        <v>MIA</v>
      </c>
      <c r="O2195">
        <f>INDEX(RoutesPivot[Distance],MATCH($C2195,RoutesPivot[[RouteID]:[RouteID]],0))</f>
        <v>1000</v>
      </c>
      <c r="P2195">
        <f>INDEX(RoutesPivot[ListPrice],MATCH($C2195,RoutesPivot[[RouteID]:[RouteID]],0))</f>
        <v>300</v>
      </c>
      <c r="Q2195" t="str">
        <f>INDEX(AirportPivot[AirportName],MATCH($N2195,AirportPivot[[AirportID]:[AirportID]],0))</f>
        <v>Miami International</v>
      </c>
      <c r="R2195">
        <f>INDEX(AirportPivot[Gates (number of available)],MATCH($N2195,AirportPivot[[AirportID]:[AirportID]],0))</f>
        <v>80</v>
      </c>
    </row>
    <row r="2196" spans="1:18" x14ac:dyDescent="0.25">
      <c r="A2196" s="3" t="s">
        <v>2228</v>
      </c>
      <c r="B2196" s="12">
        <v>41813</v>
      </c>
      <c r="C2196" s="4" t="s">
        <v>15</v>
      </c>
      <c r="D2196" s="4">
        <v>1.3</v>
      </c>
      <c r="E2196" s="4">
        <v>45</v>
      </c>
      <c r="F2196" s="5">
        <v>0.72916666666666663</v>
      </c>
      <c r="G2196" s="6">
        <v>247.5</v>
      </c>
      <c r="H2196" s="7">
        <v>40837.5</v>
      </c>
      <c r="I2196" s="7">
        <f>FlightsPivot[[#This Row],[Total Fare]]*10%</f>
        <v>4083.75</v>
      </c>
      <c r="J2196" s="7">
        <f>FlightsPivot[[#This Row],[Total Fare]]+FlightsPivot[[#This Row],[10% tax ]]</f>
        <v>44921.25</v>
      </c>
      <c r="K2196" s="4">
        <v>6</v>
      </c>
      <c r="L2196" s="4">
        <v>2014</v>
      </c>
      <c r="M2196" t="str">
        <f>INDEX(RoutesPivot[DepAirport],MATCH($C2196,RoutesPivot[[RouteID]:[RouteID]],0))</f>
        <v>ORD</v>
      </c>
      <c r="N2196" t="str">
        <f>INDEX(RoutesPivot[AirportID],MATCH($C2196,RoutesPivot[[RouteID]:[RouteID]],0))</f>
        <v>EWR</v>
      </c>
      <c r="O2196">
        <f>INDEX(RoutesPivot[Distance],MATCH($C2196,RoutesPivot[[RouteID]:[RouteID]],0))</f>
        <v>600</v>
      </c>
      <c r="P2196">
        <f>INDEX(RoutesPivot[ListPrice],MATCH($C2196,RoutesPivot[[RouteID]:[RouteID]],0))</f>
        <v>225</v>
      </c>
      <c r="Q2196" t="str">
        <f>INDEX(AirportPivot[AirportName],MATCH($N2196,AirportPivot[[AirportID]:[AirportID]],0))</f>
        <v>Newark Liberty International</v>
      </c>
      <c r="R2196">
        <f>INDEX(AirportPivot[Gates (number of available)],MATCH($N2196,AirportPivot[[AirportID]:[AirportID]],0))</f>
        <v>82</v>
      </c>
    </row>
    <row r="2197" spans="1:18" x14ac:dyDescent="0.25">
      <c r="A2197" s="3" t="s">
        <v>2229</v>
      </c>
      <c r="B2197" s="12">
        <v>42220</v>
      </c>
      <c r="C2197" s="4" t="s">
        <v>70</v>
      </c>
      <c r="D2197" s="4">
        <v>2.6</v>
      </c>
      <c r="E2197" s="4">
        <v>118</v>
      </c>
      <c r="F2197" s="5">
        <v>0.29166666666666669</v>
      </c>
      <c r="G2197" s="6">
        <v>302.5</v>
      </c>
      <c r="H2197" s="7">
        <v>55962.5</v>
      </c>
      <c r="I2197" s="7">
        <f>FlightsPivot[[#This Row],[Total Fare]]*10%</f>
        <v>5596.25</v>
      </c>
      <c r="J2197" s="7">
        <f>FlightsPivot[[#This Row],[Total Fare]]+FlightsPivot[[#This Row],[10% tax ]]</f>
        <v>61558.75</v>
      </c>
      <c r="K2197" s="4">
        <v>8</v>
      </c>
      <c r="L2197" s="4">
        <v>2015</v>
      </c>
      <c r="M2197" t="str">
        <f>INDEX(RoutesPivot[DepAirport],MATCH($C2197,RoutesPivot[[RouteID]:[RouteID]],0))</f>
        <v>ORD</v>
      </c>
      <c r="N2197" t="str">
        <f>INDEX(RoutesPivot[AirportID],MATCH($C2197,RoutesPivot[[RouteID]:[RouteID]],0))</f>
        <v>LAS</v>
      </c>
      <c r="O2197">
        <f>INDEX(RoutesPivot[Distance],MATCH($C2197,RoutesPivot[[RouteID]:[RouteID]],0))</f>
        <v>1100</v>
      </c>
      <c r="P2197">
        <f>INDEX(RoutesPivot[ListPrice],MATCH($C2197,RoutesPivot[[RouteID]:[RouteID]],0))</f>
        <v>275</v>
      </c>
      <c r="Q2197" t="str">
        <f>INDEX(AirportPivot[AirportName],MATCH($N2197,AirportPivot[[AirportID]:[AirportID]],0))</f>
        <v>McCarran International</v>
      </c>
      <c r="R2197">
        <f>INDEX(AirportPivot[Gates (number of available)],MATCH($N2197,AirportPivot[[AirportID]:[AirportID]],0))</f>
        <v>68</v>
      </c>
    </row>
    <row r="2198" spans="1:18" x14ac:dyDescent="0.25">
      <c r="A2198" s="3" t="s">
        <v>2230</v>
      </c>
      <c r="B2198" s="12">
        <v>41956</v>
      </c>
      <c r="C2198" s="4" t="s">
        <v>80</v>
      </c>
      <c r="D2198" s="4">
        <v>2.6</v>
      </c>
      <c r="E2198" s="4">
        <v>206</v>
      </c>
      <c r="F2198" s="5">
        <v>0.54166666666666663</v>
      </c>
      <c r="G2198" s="6">
        <v>300</v>
      </c>
      <c r="H2198" s="7">
        <v>49500</v>
      </c>
      <c r="I2198" s="7">
        <f>FlightsPivot[[#This Row],[Total Fare]]*10%</f>
        <v>4950</v>
      </c>
      <c r="J2198" s="7">
        <f>FlightsPivot[[#This Row],[Total Fare]]+FlightsPivot[[#This Row],[10% tax ]]</f>
        <v>54450</v>
      </c>
      <c r="K2198" s="4">
        <v>11</v>
      </c>
      <c r="L2198" s="4">
        <v>2014</v>
      </c>
      <c r="M2198" t="str">
        <f>INDEX(RoutesPivot[DepAirport],MATCH($C2198,RoutesPivot[[RouteID]:[RouteID]],0))</f>
        <v>ORD</v>
      </c>
      <c r="N2198" t="str">
        <f>INDEX(RoutesPivot[AirportID],MATCH($C2198,RoutesPivot[[RouteID]:[RouteID]],0))</f>
        <v>MIA</v>
      </c>
      <c r="O2198">
        <f>INDEX(RoutesPivot[Distance],MATCH($C2198,RoutesPivot[[RouteID]:[RouteID]],0))</f>
        <v>1000</v>
      </c>
      <c r="P2198">
        <f>INDEX(RoutesPivot[ListPrice],MATCH($C2198,RoutesPivot[[RouteID]:[RouteID]],0))</f>
        <v>300</v>
      </c>
      <c r="Q2198" t="str">
        <f>INDEX(AirportPivot[AirportName],MATCH($N2198,AirportPivot[[AirportID]:[AirportID]],0))</f>
        <v>Miami International</v>
      </c>
      <c r="R2198">
        <f>INDEX(AirportPivot[Gates (number of available)],MATCH($N2198,AirportPivot[[AirportID]:[AirportID]],0))</f>
        <v>80</v>
      </c>
    </row>
    <row r="2199" spans="1:18" x14ac:dyDescent="0.25">
      <c r="A2199" s="3" t="s">
        <v>2231</v>
      </c>
      <c r="B2199" s="12">
        <v>41898</v>
      </c>
      <c r="C2199" s="4" t="s">
        <v>25</v>
      </c>
      <c r="D2199" s="4">
        <v>3.5</v>
      </c>
      <c r="E2199" s="4">
        <v>143</v>
      </c>
      <c r="F2199" s="5">
        <v>0.35416666666666669</v>
      </c>
      <c r="G2199" s="6">
        <v>200</v>
      </c>
      <c r="H2199" s="7">
        <v>37000</v>
      </c>
      <c r="I2199" s="7">
        <f>FlightsPivot[[#This Row],[Total Fare]]*10%</f>
        <v>3700</v>
      </c>
      <c r="J2199" s="7">
        <f>FlightsPivot[[#This Row],[Total Fare]]+FlightsPivot[[#This Row],[10% tax ]]</f>
        <v>40700</v>
      </c>
      <c r="K2199" s="4">
        <v>9</v>
      </c>
      <c r="L2199" s="4">
        <v>2014</v>
      </c>
      <c r="M2199" t="str">
        <f>INDEX(RoutesPivot[DepAirport],MATCH($C2199,RoutesPivot[[RouteID]:[RouteID]],0))</f>
        <v>ORD</v>
      </c>
      <c r="N2199" t="str">
        <f>INDEX(RoutesPivot[AirportID],MATCH($C2199,RoutesPivot[[RouteID]:[RouteID]],0))</f>
        <v>DFW</v>
      </c>
      <c r="O2199">
        <f>INDEX(RoutesPivot[Distance],MATCH($C2199,RoutesPivot[[RouteID]:[RouteID]],0))</f>
        <v>700</v>
      </c>
      <c r="P2199">
        <f>INDEX(RoutesPivot[ListPrice],MATCH($C2199,RoutesPivot[[RouteID]:[RouteID]],0))</f>
        <v>200</v>
      </c>
      <c r="Q2199" t="str">
        <f>INDEX(AirportPivot[AirportName],MATCH($N2199,AirportPivot[[AirportID]:[AirportID]],0))</f>
        <v>Dallas/Fort Worth International</v>
      </c>
      <c r="R2199">
        <f>INDEX(AirportPivot[Gates (number of available)],MATCH($N2199,AirportPivot[[AirportID]:[AirportID]],0))</f>
        <v>130</v>
      </c>
    </row>
    <row r="2200" spans="1:18" x14ac:dyDescent="0.25">
      <c r="A2200" s="3" t="s">
        <v>2232</v>
      </c>
      <c r="B2200" s="12">
        <v>42018</v>
      </c>
      <c r="C2200" s="4" t="s">
        <v>27</v>
      </c>
      <c r="D2200" s="4">
        <v>8.6999999999999993</v>
      </c>
      <c r="E2200" s="4">
        <v>132</v>
      </c>
      <c r="F2200" s="5">
        <v>0.83333333333333337</v>
      </c>
      <c r="G2200" s="6">
        <v>200</v>
      </c>
      <c r="H2200" s="7">
        <v>37000</v>
      </c>
      <c r="I2200" s="7">
        <f>FlightsPivot[[#This Row],[Total Fare]]*10%</f>
        <v>3700</v>
      </c>
      <c r="J2200" s="7">
        <f>FlightsPivot[[#This Row],[Total Fare]]+FlightsPivot[[#This Row],[10% tax ]]</f>
        <v>40700</v>
      </c>
      <c r="K2200" s="4">
        <v>1</v>
      </c>
      <c r="L2200" s="4">
        <v>2015</v>
      </c>
      <c r="M2200" t="str">
        <f>INDEX(RoutesPivot[DepAirport],MATCH($C2200,RoutesPivot[[RouteID]:[RouteID]],0))</f>
        <v>ORD</v>
      </c>
      <c r="N2200" t="str">
        <f>INDEX(RoutesPivot[AirportID],MATCH($C2200,RoutesPivot[[RouteID]:[RouteID]],0))</f>
        <v>ATL</v>
      </c>
      <c r="O2200">
        <f>INDEX(RoutesPivot[Distance],MATCH($C2200,RoutesPivot[[RouteID]:[RouteID]],0))</f>
        <v>510</v>
      </c>
      <c r="P2200">
        <f>INDEX(RoutesPivot[ListPrice],MATCH($C2200,RoutesPivot[[RouteID]:[RouteID]],0))</f>
        <v>200</v>
      </c>
      <c r="Q2200" t="str">
        <f>INDEX(AirportPivot[AirportName],MATCH($N2200,AirportPivot[[AirportID]:[AirportID]],0))</f>
        <v>Hartsfield-Jackson Atlanta International</v>
      </c>
      <c r="R2200">
        <f>INDEX(AirportPivot[Gates (number of available)],MATCH($N2200,AirportPivot[[AirportID]:[AirportID]],0))</f>
        <v>100</v>
      </c>
    </row>
    <row r="2201" spans="1:18" x14ac:dyDescent="0.25">
      <c r="A2201" s="3" t="s">
        <v>2233</v>
      </c>
      <c r="B2201" s="12">
        <v>42091</v>
      </c>
      <c r="C2201" s="4" t="s">
        <v>33</v>
      </c>
      <c r="D2201" s="4">
        <v>1</v>
      </c>
      <c r="E2201" s="4">
        <v>26</v>
      </c>
      <c r="F2201" s="5">
        <v>0.33333333333333331</v>
      </c>
      <c r="G2201" s="6">
        <v>375</v>
      </c>
      <c r="H2201" s="7">
        <v>69375</v>
      </c>
      <c r="I2201" s="7">
        <f>FlightsPivot[[#This Row],[Total Fare]]*10%</f>
        <v>6937.5</v>
      </c>
      <c r="J2201" s="7">
        <f>FlightsPivot[[#This Row],[Total Fare]]+FlightsPivot[[#This Row],[10% tax ]]</f>
        <v>76312.5</v>
      </c>
      <c r="K2201" s="4">
        <v>3</v>
      </c>
      <c r="L2201" s="4">
        <v>2015</v>
      </c>
      <c r="M2201" t="str">
        <f>INDEX(RoutesPivot[DepAirport],MATCH($C2201,RoutesPivot[[RouteID]:[RouteID]],0))</f>
        <v>ORD</v>
      </c>
      <c r="N2201" t="str">
        <f>INDEX(RoutesPivot[AirportID],MATCH($C2201,RoutesPivot[[RouteID]:[RouteID]],0))</f>
        <v>SFO</v>
      </c>
      <c r="O2201">
        <f>INDEX(RoutesPivot[Distance],MATCH($C2201,RoutesPivot[[RouteID]:[RouteID]],0))</f>
        <v>1600</v>
      </c>
      <c r="P2201">
        <f>INDEX(RoutesPivot[ListPrice],MATCH($C2201,RoutesPivot[[RouteID]:[RouteID]],0))</f>
        <v>375</v>
      </c>
      <c r="Q2201" t="str">
        <f>INDEX(AirportPivot[AirportName],MATCH($N2201,AirportPivot[[AirportID]:[AirportID]],0))</f>
        <v>San Francisco International</v>
      </c>
      <c r="R2201">
        <f>INDEX(AirportPivot[Gates (number of available)],MATCH($N2201,AirportPivot[[AirportID]:[AirportID]],0))</f>
        <v>70</v>
      </c>
    </row>
    <row r="2202" spans="1:18" x14ac:dyDescent="0.25">
      <c r="A2202" s="3" t="s">
        <v>2234</v>
      </c>
      <c r="B2202" s="12">
        <v>42345</v>
      </c>
      <c r="C2202" s="4" t="s">
        <v>23</v>
      </c>
      <c r="D2202" s="4">
        <v>2.2999999999999998</v>
      </c>
      <c r="E2202" s="4">
        <v>20</v>
      </c>
      <c r="F2202" s="5">
        <v>0.41666666666666669</v>
      </c>
      <c r="G2202" s="6">
        <v>300</v>
      </c>
      <c r="H2202" s="7">
        <v>55500</v>
      </c>
      <c r="I2202" s="7">
        <f>FlightsPivot[[#This Row],[Total Fare]]*10%</f>
        <v>5550</v>
      </c>
      <c r="J2202" s="7">
        <f>FlightsPivot[[#This Row],[Total Fare]]+FlightsPivot[[#This Row],[10% tax ]]</f>
        <v>61050</v>
      </c>
      <c r="K2202" s="4">
        <v>12</v>
      </c>
      <c r="L2202" s="4">
        <v>2015</v>
      </c>
      <c r="M2202" t="str">
        <f>INDEX(RoutesPivot[DepAirport],MATCH($C2202,RoutesPivot[[RouteID]:[RouteID]],0))</f>
        <v>ORD</v>
      </c>
      <c r="N2202" t="str">
        <f>INDEX(RoutesPivot[AirportID],MATCH($C2202,RoutesPivot[[RouteID]:[RouteID]],0))</f>
        <v>DEN</v>
      </c>
      <c r="O2202">
        <f>INDEX(RoutesPivot[Distance],MATCH($C2202,RoutesPivot[[RouteID]:[RouteID]],0))</f>
        <v>800</v>
      </c>
      <c r="P2202">
        <f>INDEX(RoutesPivot[ListPrice],MATCH($C2202,RoutesPivot[[RouteID]:[RouteID]],0))</f>
        <v>300</v>
      </c>
      <c r="Q2202" t="str">
        <f>INDEX(AirportPivot[AirportName],MATCH($N2202,AirportPivot[[AirportID]:[AirportID]],0))</f>
        <v>Denver International</v>
      </c>
      <c r="R2202">
        <f>INDEX(AirportPivot[Gates (number of available)],MATCH($N2202,AirportPivot[[AirportID]:[AirportID]],0))</f>
        <v>75</v>
      </c>
    </row>
    <row r="2203" spans="1:18" x14ac:dyDescent="0.25">
      <c r="A2203" s="3" t="s">
        <v>2235</v>
      </c>
      <c r="B2203" s="12">
        <v>41673</v>
      </c>
      <c r="C2203" s="4" t="s">
        <v>40</v>
      </c>
      <c r="D2203" s="4">
        <v>2.2000000000000002</v>
      </c>
      <c r="E2203" s="4">
        <v>139</v>
      </c>
      <c r="F2203" s="5">
        <v>0.79166666666666663</v>
      </c>
      <c r="G2203" s="6">
        <v>115</v>
      </c>
      <c r="H2203" s="7">
        <v>21275</v>
      </c>
      <c r="I2203" s="7">
        <f>FlightsPivot[[#This Row],[Total Fare]]*10%</f>
        <v>2127.5</v>
      </c>
      <c r="J2203" s="7">
        <f>FlightsPivot[[#This Row],[Total Fare]]+FlightsPivot[[#This Row],[10% tax ]]</f>
        <v>23402.5</v>
      </c>
      <c r="K2203" s="4">
        <v>2</v>
      </c>
      <c r="L2203" s="4">
        <v>2014</v>
      </c>
      <c r="M2203" t="str">
        <f>INDEX(RoutesPivot[DepAirport],MATCH($C2203,RoutesPivot[[RouteID]:[RouteID]],0))</f>
        <v>ORD</v>
      </c>
      <c r="N2203" t="str">
        <f>INDEX(RoutesPivot[AirportID],MATCH($C2203,RoutesPivot[[RouteID]:[RouteID]],0))</f>
        <v>MSP</v>
      </c>
      <c r="O2203">
        <f>INDEX(RoutesPivot[Distance],MATCH($C2203,RoutesPivot[[RouteID]:[RouteID]],0))</f>
        <v>300</v>
      </c>
      <c r="P2203">
        <f>INDEX(RoutesPivot[ListPrice],MATCH($C2203,RoutesPivot[[RouteID]:[RouteID]],0))</f>
        <v>115</v>
      </c>
      <c r="Q2203" t="str">
        <f>INDEX(AirportPivot[AirportName],MATCH($N2203,AirportPivot[[AirportID]:[AirportID]],0))</f>
        <v>Minneapolis-St Paul International/Wold-Chamberlain</v>
      </c>
      <c r="R2203">
        <f>INDEX(AirportPivot[Gates (number of available)],MATCH($N2203,AirportPivot[[AirportID]:[AirportID]],0))</f>
        <v>65</v>
      </c>
    </row>
    <row r="2204" spans="1:18" x14ac:dyDescent="0.25">
      <c r="A2204" s="3" t="s">
        <v>2236</v>
      </c>
      <c r="B2204" s="12">
        <v>42169</v>
      </c>
      <c r="C2204" s="4" t="s">
        <v>47</v>
      </c>
      <c r="D2204" s="4">
        <v>1.9</v>
      </c>
      <c r="E2204" s="4">
        <v>146</v>
      </c>
      <c r="F2204" s="5">
        <v>0.625</v>
      </c>
      <c r="G2204" s="6">
        <v>275</v>
      </c>
      <c r="H2204" s="7">
        <v>50875</v>
      </c>
      <c r="I2204" s="7">
        <f>FlightsPivot[[#This Row],[Total Fare]]*10%</f>
        <v>5087.5</v>
      </c>
      <c r="J2204" s="7">
        <f>FlightsPivot[[#This Row],[Total Fare]]+FlightsPivot[[#This Row],[10% tax ]]</f>
        <v>55962.5</v>
      </c>
      <c r="K2204" s="4">
        <v>6</v>
      </c>
      <c r="L2204" s="4">
        <v>2015</v>
      </c>
      <c r="M2204" t="str">
        <f>INDEX(RoutesPivot[DepAirport],MATCH($C2204,RoutesPivot[[RouteID]:[RouteID]],0))</f>
        <v>ORD</v>
      </c>
      <c r="N2204" t="str">
        <f>INDEX(RoutesPivot[AirportID],MATCH($C2204,RoutesPivot[[RouteID]:[RouteID]],0))</f>
        <v>PHX</v>
      </c>
      <c r="O2204">
        <f>INDEX(RoutesPivot[Distance],MATCH($C2204,RoutesPivot[[RouteID]:[RouteID]],0))</f>
        <v>1200</v>
      </c>
      <c r="P2204">
        <f>INDEX(RoutesPivot[ListPrice],MATCH($C2204,RoutesPivot[[RouteID]:[RouteID]],0))</f>
        <v>250</v>
      </c>
      <c r="Q2204" t="str">
        <f>INDEX(AirportPivot[AirportName],MATCH($N2204,AirportPivot[[AirportID]:[AirportID]],0))</f>
        <v>Phoenix Sky Harbor International</v>
      </c>
      <c r="R2204">
        <f>INDEX(AirportPivot[Gates (number of available)],MATCH($N2204,AirportPivot[[AirportID]:[AirportID]],0))</f>
        <v>60</v>
      </c>
    </row>
    <row r="2205" spans="1:18" x14ac:dyDescent="0.25">
      <c r="A2205" s="3" t="s">
        <v>2237</v>
      </c>
      <c r="B2205" s="12">
        <v>41788</v>
      </c>
      <c r="C2205" s="4" t="s">
        <v>11</v>
      </c>
      <c r="D2205" s="4">
        <v>1.8</v>
      </c>
      <c r="E2205" s="4">
        <v>141</v>
      </c>
      <c r="F2205" s="5">
        <v>0.89583333333333337</v>
      </c>
      <c r="G2205" s="6">
        <v>300</v>
      </c>
      <c r="H2205" s="7">
        <v>55500</v>
      </c>
      <c r="I2205" s="7">
        <f>FlightsPivot[[#This Row],[Total Fare]]*10%</f>
        <v>5550</v>
      </c>
      <c r="J2205" s="7">
        <f>FlightsPivot[[#This Row],[Total Fare]]+FlightsPivot[[#This Row],[10% tax ]]</f>
        <v>61050</v>
      </c>
      <c r="K2205" s="4">
        <v>5</v>
      </c>
      <c r="L2205" s="4">
        <v>2014</v>
      </c>
      <c r="M2205" t="str">
        <f>INDEX(RoutesPivot[DepAirport],MATCH($C2205,RoutesPivot[[RouteID]:[RouteID]],0))</f>
        <v>ORD</v>
      </c>
      <c r="N2205" t="str">
        <f>INDEX(RoutesPivot[AirportID],MATCH($C2205,RoutesPivot[[RouteID]:[RouteID]],0))</f>
        <v>BOS</v>
      </c>
      <c r="O2205">
        <f>INDEX(RoutesPivot[Distance],MATCH($C2205,RoutesPivot[[RouteID]:[RouteID]],0))</f>
        <v>730</v>
      </c>
      <c r="P2205">
        <f>INDEX(RoutesPivot[ListPrice],MATCH($C2205,RoutesPivot[[RouteID]:[RouteID]],0))</f>
        <v>300</v>
      </c>
      <c r="Q2205" t="str">
        <f>INDEX(AirportPivot[AirportName],MATCH($N2205,AirportPivot[[AirportID]:[AirportID]],0))</f>
        <v>General Edward Lawrence Logan International</v>
      </c>
      <c r="R2205">
        <f>INDEX(AirportPivot[Gates (number of available)],MATCH($N2205,AirportPivot[[AirportID]:[AirportID]],0))</f>
        <v>63</v>
      </c>
    </row>
    <row r="2206" spans="1:18" x14ac:dyDescent="0.25">
      <c r="A2206" s="3" t="s">
        <v>2238</v>
      </c>
      <c r="B2206" s="12">
        <v>42231</v>
      </c>
      <c r="C2206" s="4" t="s">
        <v>33</v>
      </c>
      <c r="D2206" s="4">
        <v>2.8</v>
      </c>
      <c r="E2206" s="4">
        <v>128</v>
      </c>
      <c r="F2206" s="5">
        <v>0.35416666666666669</v>
      </c>
      <c r="G2206" s="6">
        <v>412.5</v>
      </c>
      <c r="H2206" s="7">
        <v>76312.5</v>
      </c>
      <c r="I2206" s="7">
        <f>FlightsPivot[[#This Row],[Total Fare]]*10%</f>
        <v>7631.25</v>
      </c>
      <c r="J2206" s="7">
        <f>FlightsPivot[[#This Row],[Total Fare]]+FlightsPivot[[#This Row],[10% tax ]]</f>
        <v>83943.75</v>
      </c>
      <c r="K2206" s="4">
        <v>8</v>
      </c>
      <c r="L2206" s="4">
        <v>2015</v>
      </c>
      <c r="M2206" t="str">
        <f>INDEX(RoutesPivot[DepAirport],MATCH($C2206,RoutesPivot[[RouteID]:[RouteID]],0))</f>
        <v>ORD</v>
      </c>
      <c r="N2206" t="str">
        <f>INDEX(RoutesPivot[AirportID],MATCH($C2206,RoutesPivot[[RouteID]:[RouteID]],0))</f>
        <v>SFO</v>
      </c>
      <c r="O2206">
        <f>INDEX(RoutesPivot[Distance],MATCH($C2206,RoutesPivot[[RouteID]:[RouteID]],0))</f>
        <v>1600</v>
      </c>
      <c r="P2206">
        <f>INDEX(RoutesPivot[ListPrice],MATCH($C2206,RoutesPivot[[RouteID]:[RouteID]],0))</f>
        <v>375</v>
      </c>
      <c r="Q2206" t="str">
        <f>INDEX(AirportPivot[AirportName],MATCH($N2206,AirportPivot[[AirportID]:[AirportID]],0))</f>
        <v>San Francisco International</v>
      </c>
      <c r="R2206">
        <f>INDEX(AirportPivot[Gates (number of available)],MATCH($N2206,AirportPivot[[AirportID]:[AirportID]],0))</f>
        <v>70</v>
      </c>
    </row>
    <row r="2207" spans="1:18" x14ac:dyDescent="0.25">
      <c r="A2207" s="3" t="s">
        <v>2239</v>
      </c>
      <c r="B2207" s="12">
        <v>41935</v>
      </c>
      <c r="C2207" s="4" t="s">
        <v>103</v>
      </c>
      <c r="D2207" s="4">
        <v>2</v>
      </c>
      <c r="E2207" s="4">
        <v>197</v>
      </c>
      <c r="F2207" s="5">
        <v>0.4375</v>
      </c>
      <c r="G2207" s="6">
        <v>300</v>
      </c>
      <c r="H2207" s="7">
        <v>49500</v>
      </c>
      <c r="I2207" s="7">
        <f>FlightsPivot[[#This Row],[Total Fare]]*10%</f>
        <v>4950</v>
      </c>
      <c r="J2207" s="7">
        <f>FlightsPivot[[#This Row],[Total Fare]]+FlightsPivot[[#This Row],[10% tax ]]</f>
        <v>54450</v>
      </c>
      <c r="K2207" s="4">
        <v>10</v>
      </c>
      <c r="L2207" s="4">
        <v>2014</v>
      </c>
      <c r="M2207" t="str">
        <f>INDEX(RoutesPivot[DepAirport],MATCH($C2207,RoutesPivot[[RouteID]:[RouteID]],0))</f>
        <v>ORD</v>
      </c>
      <c r="N2207" t="str">
        <f>INDEX(RoutesPivot[AirportID],MATCH($C2207,RoutesPivot[[RouteID]:[RouteID]],0))</f>
        <v>IAD</v>
      </c>
      <c r="O2207">
        <f>INDEX(RoutesPivot[Distance],MATCH($C2207,RoutesPivot[[RouteID]:[RouteID]],0))</f>
        <v>515</v>
      </c>
      <c r="P2207">
        <f>INDEX(RoutesPivot[ListPrice],MATCH($C2207,RoutesPivot[[RouteID]:[RouteID]],0))</f>
        <v>300</v>
      </c>
      <c r="Q2207" t="str">
        <f>INDEX(AirportPivot[AirportName],MATCH($N2207,AirportPivot[[AirportID]:[AirportID]],0))</f>
        <v>Washington Dulles International</v>
      </c>
      <c r="R2207">
        <f>INDEX(AirportPivot[Gates (number of available)],MATCH($N2207,AirportPivot[[AirportID]:[AirportID]],0))</f>
        <v>95</v>
      </c>
    </row>
    <row r="2208" spans="1:18" x14ac:dyDescent="0.25">
      <c r="A2208" s="3" t="s">
        <v>2240</v>
      </c>
      <c r="B2208" s="12">
        <v>42309</v>
      </c>
      <c r="C2208" s="4" t="s">
        <v>70</v>
      </c>
      <c r="D2208" s="4">
        <v>1.4</v>
      </c>
      <c r="E2208" s="4">
        <v>123</v>
      </c>
      <c r="F2208" s="5">
        <v>0.70833333333333337</v>
      </c>
      <c r="G2208" s="6">
        <v>275</v>
      </c>
      <c r="H2208" s="7">
        <v>50875</v>
      </c>
      <c r="I2208" s="7">
        <f>FlightsPivot[[#This Row],[Total Fare]]*10%</f>
        <v>5087.5</v>
      </c>
      <c r="J2208" s="7">
        <f>FlightsPivot[[#This Row],[Total Fare]]+FlightsPivot[[#This Row],[10% tax ]]</f>
        <v>55962.5</v>
      </c>
      <c r="K2208" s="4">
        <v>11</v>
      </c>
      <c r="L2208" s="4">
        <v>2015</v>
      </c>
      <c r="M2208" t="str">
        <f>INDEX(RoutesPivot[DepAirport],MATCH($C2208,RoutesPivot[[RouteID]:[RouteID]],0))</f>
        <v>ORD</v>
      </c>
      <c r="N2208" t="str">
        <f>INDEX(RoutesPivot[AirportID],MATCH($C2208,RoutesPivot[[RouteID]:[RouteID]],0))</f>
        <v>LAS</v>
      </c>
      <c r="O2208">
        <f>INDEX(RoutesPivot[Distance],MATCH($C2208,RoutesPivot[[RouteID]:[RouteID]],0))</f>
        <v>1100</v>
      </c>
      <c r="P2208">
        <f>INDEX(RoutesPivot[ListPrice],MATCH($C2208,RoutesPivot[[RouteID]:[RouteID]],0))</f>
        <v>275</v>
      </c>
      <c r="Q2208" t="str">
        <f>INDEX(AirportPivot[AirportName],MATCH($N2208,AirportPivot[[AirportID]:[AirportID]],0))</f>
        <v>McCarran International</v>
      </c>
      <c r="R2208">
        <f>INDEX(AirportPivot[Gates (number of available)],MATCH($N2208,AirportPivot[[AirportID]:[AirportID]],0))</f>
        <v>68</v>
      </c>
    </row>
    <row r="2209" spans="1:18" x14ac:dyDescent="0.25">
      <c r="A2209" s="3" t="s">
        <v>2241</v>
      </c>
      <c r="B2209" s="12">
        <v>41707</v>
      </c>
      <c r="C2209" s="4" t="s">
        <v>33</v>
      </c>
      <c r="D2209" s="4">
        <v>0.9</v>
      </c>
      <c r="E2209" s="4">
        <v>68</v>
      </c>
      <c r="F2209" s="5">
        <v>0.83333333333333337</v>
      </c>
      <c r="G2209" s="6">
        <v>375</v>
      </c>
      <c r="H2209" s="7">
        <v>67875</v>
      </c>
      <c r="I2209" s="7">
        <f>FlightsPivot[[#This Row],[Total Fare]]*10%</f>
        <v>6787.5</v>
      </c>
      <c r="J2209" s="7">
        <f>FlightsPivot[[#This Row],[Total Fare]]+FlightsPivot[[#This Row],[10% tax ]]</f>
        <v>74662.5</v>
      </c>
      <c r="K2209" s="4">
        <v>3</v>
      </c>
      <c r="L2209" s="4">
        <v>2014</v>
      </c>
      <c r="M2209" t="str">
        <f>INDEX(RoutesPivot[DepAirport],MATCH($C2209,RoutesPivot[[RouteID]:[RouteID]],0))</f>
        <v>ORD</v>
      </c>
      <c r="N2209" t="str">
        <f>INDEX(RoutesPivot[AirportID],MATCH($C2209,RoutesPivot[[RouteID]:[RouteID]],0))</f>
        <v>SFO</v>
      </c>
      <c r="O2209">
        <f>INDEX(RoutesPivot[Distance],MATCH($C2209,RoutesPivot[[RouteID]:[RouteID]],0))</f>
        <v>1600</v>
      </c>
      <c r="P2209">
        <f>INDEX(RoutesPivot[ListPrice],MATCH($C2209,RoutesPivot[[RouteID]:[RouteID]],0))</f>
        <v>375</v>
      </c>
      <c r="Q2209" t="str">
        <f>INDEX(AirportPivot[AirportName],MATCH($N2209,AirportPivot[[AirportID]:[AirportID]],0))</f>
        <v>San Francisco International</v>
      </c>
      <c r="R2209">
        <f>INDEX(AirportPivot[Gates (number of available)],MATCH($N2209,AirportPivot[[AirportID]:[AirportID]],0))</f>
        <v>70</v>
      </c>
    </row>
    <row r="2210" spans="1:18" x14ac:dyDescent="0.25">
      <c r="A2210" s="3" t="s">
        <v>2242</v>
      </c>
      <c r="B2210" s="12">
        <v>42328</v>
      </c>
      <c r="C2210" s="4" t="s">
        <v>17</v>
      </c>
      <c r="D2210" s="4">
        <v>5.6</v>
      </c>
      <c r="E2210" s="4">
        <v>121</v>
      </c>
      <c r="F2210" s="5">
        <v>0.70833333333333337</v>
      </c>
      <c r="G2210" s="6">
        <v>350</v>
      </c>
      <c r="H2210" s="7">
        <v>64750</v>
      </c>
      <c r="I2210" s="7">
        <f>FlightsPivot[[#This Row],[Total Fare]]*10%</f>
        <v>6475</v>
      </c>
      <c r="J2210" s="7">
        <f>FlightsPivot[[#This Row],[Total Fare]]+FlightsPivot[[#This Row],[10% tax ]]</f>
        <v>71225</v>
      </c>
      <c r="K2210" s="4">
        <v>11</v>
      </c>
      <c r="L2210" s="4">
        <v>2015</v>
      </c>
      <c r="M2210" t="str">
        <f>INDEX(RoutesPivot[DepAirport],MATCH($C2210,RoutesPivot[[RouteID]:[RouteID]],0))</f>
        <v>ORD</v>
      </c>
      <c r="N2210" t="str">
        <f>INDEX(RoutesPivot[AirportID],MATCH($C2210,RoutesPivot[[RouteID]:[RouteID]],0))</f>
        <v>LAX</v>
      </c>
      <c r="O2210">
        <f>INDEX(RoutesPivot[Distance],MATCH($C2210,RoutesPivot[[RouteID]:[RouteID]],0))</f>
        <v>1518</v>
      </c>
      <c r="P2210">
        <f>INDEX(RoutesPivot[ListPrice],MATCH($C2210,RoutesPivot[[RouteID]:[RouteID]],0))</f>
        <v>350</v>
      </c>
      <c r="Q2210" t="str">
        <f>INDEX(AirportPivot[AirportName],MATCH($N2210,AirportPivot[[AirportID]:[AirportID]],0))</f>
        <v>Los Angeles International</v>
      </c>
      <c r="R2210">
        <f>INDEX(AirportPivot[Gates (number of available)],MATCH($N2210,AirportPivot[[AirportID]:[AirportID]],0))</f>
        <v>86</v>
      </c>
    </row>
    <row r="2211" spans="1:18" x14ac:dyDescent="0.25">
      <c r="A2211" s="3" t="s">
        <v>2243</v>
      </c>
      <c r="B2211" s="12">
        <v>41702</v>
      </c>
      <c r="C2211" s="4" t="s">
        <v>25</v>
      </c>
      <c r="D2211" s="4">
        <v>3</v>
      </c>
      <c r="E2211" s="4">
        <v>114</v>
      </c>
      <c r="F2211" s="5">
        <v>0.3125</v>
      </c>
      <c r="G2211" s="6">
        <v>200</v>
      </c>
      <c r="H2211" s="7">
        <v>37000</v>
      </c>
      <c r="I2211" s="7">
        <f>FlightsPivot[[#This Row],[Total Fare]]*10%</f>
        <v>3700</v>
      </c>
      <c r="J2211" s="7">
        <f>FlightsPivot[[#This Row],[Total Fare]]+FlightsPivot[[#This Row],[10% tax ]]</f>
        <v>40700</v>
      </c>
      <c r="K2211" s="4">
        <v>3</v>
      </c>
      <c r="L2211" s="4">
        <v>2014</v>
      </c>
      <c r="M2211" t="str">
        <f>INDEX(RoutesPivot[DepAirport],MATCH($C2211,RoutesPivot[[RouteID]:[RouteID]],0))</f>
        <v>ORD</v>
      </c>
      <c r="N2211" t="str">
        <f>INDEX(RoutesPivot[AirportID],MATCH($C2211,RoutesPivot[[RouteID]:[RouteID]],0))</f>
        <v>DFW</v>
      </c>
      <c r="O2211">
        <f>INDEX(RoutesPivot[Distance],MATCH($C2211,RoutesPivot[[RouteID]:[RouteID]],0))</f>
        <v>700</v>
      </c>
      <c r="P2211">
        <f>INDEX(RoutesPivot[ListPrice],MATCH($C2211,RoutesPivot[[RouteID]:[RouteID]],0))</f>
        <v>200</v>
      </c>
      <c r="Q2211" t="str">
        <f>INDEX(AirportPivot[AirportName],MATCH($N2211,AirportPivot[[AirportID]:[AirportID]],0))</f>
        <v>Dallas/Fort Worth International</v>
      </c>
      <c r="R2211">
        <f>INDEX(AirportPivot[Gates (number of available)],MATCH($N2211,AirportPivot[[AirportID]:[AirportID]],0))</f>
        <v>130</v>
      </c>
    </row>
    <row r="2212" spans="1:18" x14ac:dyDescent="0.25">
      <c r="A2212" s="3" t="s">
        <v>2244</v>
      </c>
      <c r="B2212" s="12">
        <v>41695</v>
      </c>
      <c r="C2212" s="4" t="s">
        <v>25</v>
      </c>
      <c r="D2212" s="4">
        <v>1.7</v>
      </c>
      <c r="E2212" s="4">
        <v>38</v>
      </c>
      <c r="F2212" s="5">
        <v>0.33333333333333331</v>
      </c>
      <c r="G2212" s="6">
        <v>200</v>
      </c>
      <c r="H2212" s="7">
        <v>33000</v>
      </c>
      <c r="I2212" s="7">
        <f>FlightsPivot[[#This Row],[Total Fare]]*10%</f>
        <v>3300</v>
      </c>
      <c r="J2212" s="7">
        <f>FlightsPivot[[#This Row],[Total Fare]]+FlightsPivot[[#This Row],[10% tax ]]</f>
        <v>36300</v>
      </c>
      <c r="K2212" s="4">
        <v>2</v>
      </c>
      <c r="L2212" s="4">
        <v>2014</v>
      </c>
      <c r="M2212" t="str">
        <f>INDEX(RoutesPivot[DepAirport],MATCH($C2212,RoutesPivot[[RouteID]:[RouteID]],0))</f>
        <v>ORD</v>
      </c>
      <c r="N2212" t="str">
        <f>INDEX(RoutesPivot[AirportID],MATCH($C2212,RoutesPivot[[RouteID]:[RouteID]],0))</f>
        <v>DFW</v>
      </c>
      <c r="O2212">
        <f>INDEX(RoutesPivot[Distance],MATCH($C2212,RoutesPivot[[RouteID]:[RouteID]],0))</f>
        <v>700</v>
      </c>
      <c r="P2212">
        <f>INDEX(RoutesPivot[ListPrice],MATCH($C2212,RoutesPivot[[RouteID]:[RouteID]],0))</f>
        <v>200</v>
      </c>
      <c r="Q2212" t="str">
        <f>INDEX(AirportPivot[AirportName],MATCH($N2212,AirportPivot[[AirportID]:[AirportID]],0))</f>
        <v>Dallas/Fort Worth International</v>
      </c>
      <c r="R2212">
        <f>INDEX(AirportPivot[Gates (number of available)],MATCH($N2212,AirportPivot[[AirportID]:[AirportID]],0))</f>
        <v>130</v>
      </c>
    </row>
    <row r="2213" spans="1:18" x14ac:dyDescent="0.25">
      <c r="A2213" s="3" t="s">
        <v>2245</v>
      </c>
      <c r="B2213" s="12">
        <v>42060</v>
      </c>
      <c r="C2213" s="4" t="s">
        <v>80</v>
      </c>
      <c r="D2213" s="4">
        <v>2.4</v>
      </c>
      <c r="E2213" s="4">
        <v>84</v>
      </c>
      <c r="F2213" s="5">
        <v>0.375</v>
      </c>
      <c r="G2213" s="6">
        <v>300</v>
      </c>
      <c r="H2213" s="7">
        <v>54300</v>
      </c>
      <c r="I2213" s="7">
        <f>FlightsPivot[[#This Row],[Total Fare]]*10%</f>
        <v>5430</v>
      </c>
      <c r="J2213" s="7">
        <f>FlightsPivot[[#This Row],[Total Fare]]+FlightsPivot[[#This Row],[10% tax ]]</f>
        <v>59730</v>
      </c>
      <c r="K2213" s="4">
        <v>2</v>
      </c>
      <c r="L2213" s="4">
        <v>2015</v>
      </c>
      <c r="M2213" t="str">
        <f>INDEX(RoutesPivot[DepAirport],MATCH($C2213,RoutesPivot[[RouteID]:[RouteID]],0))</f>
        <v>ORD</v>
      </c>
      <c r="N2213" t="str">
        <f>INDEX(RoutesPivot[AirportID],MATCH($C2213,RoutesPivot[[RouteID]:[RouteID]],0))</f>
        <v>MIA</v>
      </c>
      <c r="O2213">
        <f>INDEX(RoutesPivot[Distance],MATCH($C2213,RoutesPivot[[RouteID]:[RouteID]],0))</f>
        <v>1000</v>
      </c>
      <c r="P2213">
        <f>INDEX(RoutesPivot[ListPrice],MATCH($C2213,RoutesPivot[[RouteID]:[RouteID]],0))</f>
        <v>300</v>
      </c>
      <c r="Q2213" t="str">
        <f>INDEX(AirportPivot[AirportName],MATCH($N2213,AirportPivot[[AirportID]:[AirportID]],0))</f>
        <v>Miami International</v>
      </c>
      <c r="R2213">
        <f>INDEX(AirportPivot[Gates (number of available)],MATCH($N2213,AirportPivot[[AirportID]:[AirportID]],0))</f>
        <v>80</v>
      </c>
    </row>
    <row r="2214" spans="1:18" x14ac:dyDescent="0.25">
      <c r="A2214" s="3" t="s">
        <v>2246</v>
      </c>
      <c r="B2214" s="12">
        <v>42032</v>
      </c>
      <c r="C2214" s="4" t="s">
        <v>80</v>
      </c>
      <c r="D2214" s="4">
        <v>1.5</v>
      </c>
      <c r="E2214" s="4">
        <v>94</v>
      </c>
      <c r="F2214" s="5">
        <v>0.72916666666666663</v>
      </c>
      <c r="G2214" s="6">
        <v>300</v>
      </c>
      <c r="H2214" s="7">
        <v>55500</v>
      </c>
      <c r="I2214" s="7">
        <f>FlightsPivot[[#This Row],[Total Fare]]*10%</f>
        <v>5550</v>
      </c>
      <c r="J2214" s="7">
        <f>FlightsPivot[[#This Row],[Total Fare]]+FlightsPivot[[#This Row],[10% tax ]]</f>
        <v>61050</v>
      </c>
      <c r="K2214" s="4">
        <v>1</v>
      </c>
      <c r="L2214" s="4">
        <v>2015</v>
      </c>
      <c r="M2214" t="str">
        <f>INDEX(RoutesPivot[DepAirport],MATCH($C2214,RoutesPivot[[RouteID]:[RouteID]],0))</f>
        <v>ORD</v>
      </c>
      <c r="N2214" t="str">
        <f>INDEX(RoutesPivot[AirportID],MATCH($C2214,RoutesPivot[[RouteID]:[RouteID]],0))</f>
        <v>MIA</v>
      </c>
      <c r="O2214">
        <f>INDEX(RoutesPivot[Distance],MATCH($C2214,RoutesPivot[[RouteID]:[RouteID]],0))</f>
        <v>1000</v>
      </c>
      <c r="P2214">
        <f>INDEX(RoutesPivot[ListPrice],MATCH($C2214,RoutesPivot[[RouteID]:[RouteID]],0))</f>
        <v>300</v>
      </c>
      <c r="Q2214" t="str">
        <f>INDEX(AirportPivot[AirportName],MATCH($N2214,AirportPivot[[AirportID]:[AirportID]],0))</f>
        <v>Miami International</v>
      </c>
      <c r="R2214">
        <f>INDEX(AirportPivot[Gates (number of available)],MATCH($N2214,AirportPivot[[AirportID]:[AirportID]],0))</f>
        <v>80</v>
      </c>
    </row>
    <row r="2215" spans="1:18" x14ac:dyDescent="0.25">
      <c r="A2215" s="3" t="s">
        <v>2247</v>
      </c>
      <c r="B2215" s="12">
        <v>41849</v>
      </c>
      <c r="C2215" s="4" t="s">
        <v>11</v>
      </c>
      <c r="D2215" s="4">
        <v>2.1</v>
      </c>
      <c r="E2215" s="4">
        <v>205</v>
      </c>
      <c r="F2215" s="5">
        <v>0.70833333333333337</v>
      </c>
      <c r="G2215" s="6">
        <v>330</v>
      </c>
      <c r="H2215" s="7">
        <v>54450</v>
      </c>
      <c r="I2215" s="7">
        <f>FlightsPivot[[#This Row],[Total Fare]]*10%</f>
        <v>5445</v>
      </c>
      <c r="J2215" s="7">
        <f>FlightsPivot[[#This Row],[Total Fare]]+FlightsPivot[[#This Row],[10% tax ]]</f>
        <v>59895</v>
      </c>
      <c r="K2215" s="4">
        <v>7</v>
      </c>
      <c r="L2215" s="4">
        <v>2014</v>
      </c>
      <c r="M2215" t="str">
        <f>INDEX(RoutesPivot[DepAirport],MATCH($C2215,RoutesPivot[[RouteID]:[RouteID]],0))</f>
        <v>ORD</v>
      </c>
      <c r="N2215" t="str">
        <f>INDEX(RoutesPivot[AirportID],MATCH($C2215,RoutesPivot[[RouteID]:[RouteID]],0))</f>
        <v>BOS</v>
      </c>
      <c r="O2215">
        <f>INDEX(RoutesPivot[Distance],MATCH($C2215,RoutesPivot[[RouteID]:[RouteID]],0))</f>
        <v>730</v>
      </c>
      <c r="P2215">
        <f>INDEX(RoutesPivot[ListPrice],MATCH($C2215,RoutesPivot[[RouteID]:[RouteID]],0))</f>
        <v>300</v>
      </c>
      <c r="Q2215" t="str">
        <f>INDEX(AirportPivot[AirportName],MATCH($N2215,AirportPivot[[AirportID]:[AirportID]],0))</f>
        <v>General Edward Lawrence Logan International</v>
      </c>
      <c r="R2215">
        <f>INDEX(AirportPivot[Gates (number of available)],MATCH($N2215,AirportPivot[[AirportID]:[AirportID]],0))</f>
        <v>63</v>
      </c>
    </row>
    <row r="2216" spans="1:18" x14ac:dyDescent="0.25">
      <c r="A2216" s="3" t="s">
        <v>2248</v>
      </c>
      <c r="B2216" s="12">
        <v>41833</v>
      </c>
      <c r="C2216" s="4" t="s">
        <v>27</v>
      </c>
      <c r="D2216" s="4">
        <v>8.6999999999999993</v>
      </c>
      <c r="E2216" s="4">
        <v>159</v>
      </c>
      <c r="F2216" s="5">
        <v>0.70833333333333337</v>
      </c>
      <c r="G2216" s="6">
        <v>220</v>
      </c>
      <c r="H2216" s="7">
        <v>36300</v>
      </c>
      <c r="I2216" s="7">
        <f>FlightsPivot[[#This Row],[Total Fare]]*10%</f>
        <v>3630</v>
      </c>
      <c r="J2216" s="7">
        <f>FlightsPivot[[#This Row],[Total Fare]]+FlightsPivot[[#This Row],[10% tax ]]</f>
        <v>39930</v>
      </c>
      <c r="K2216" s="4">
        <v>7</v>
      </c>
      <c r="L2216" s="4">
        <v>2014</v>
      </c>
      <c r="M2216" t="str">
        <f>INDEX(RoutesPivot[DepAirport],MATCH($C2216,RoutesPivot[[RouteID]:[RouteID]],0))</f>
        <v>ORD</v>
      </c>
      <c r="N2216" t="str">
        <f>INDEX(RoutesPivot[AirportID],MATCH($C2216,RoutesPivot[[RouteID]:[RouteID]],0))</f>
        <v>ATL</v>
      </c>
      <c r="O2216">
        <f>INDEX(RoutesPivot[Distance],MATCH($C2216,RoutesPivot[[RouteID]:[RouteID]],0))</f>
        <v>510</v>
      </c>
      <c r="P2216">
        <f>INDEX(RoutesPivot[ListPrice],MATCH($C2216,RoutesPivot[[RouteID]:[RouteID]],0))</f>
        <v>200</v>
      </c>
      <c r="Q2216" t="str">
        <f>INDEX(AirportPivot[AirportName],MATCH($N2216,AirportPivot[[AirportID]:[AirportID]],0))</f>
        <v>Hartsfield-Jackson Atlanta International</v>
      </c>
      <c r="R2216">
        <f>INDEX(AirportPivot[Gates (number of available)],MATCH($N2216,AirportPivot[[AirportID]:[AirportID]],0))</f>
        <v>100</v>
      </c>
    </row>
    <row r="2217" spans="1:18" x14ac:dyDescent="0.25">
      <c r="A2217" s="3" t="s">
        <v>2249</v>
      </c>
      <c r="B2217" s="12">
        <v>42252</v>
      </c>
      <c r="C2217" s="4" t="s">
        <v>19</v>
      </c>
      <c r="D2217" s="4">
        <v>3</v>
      </c>
      <c r="E2217" s="4">
        <v>136</v>
      </c>
      <c r="F2217" s="5">
        <v>0.41666666666666669</v>
      </c>
      <c r="G2217" s="6">
        <v>200</v>
      </c>
      <c r="H2217" s="7">
        <v>37000</v>
      </c>
      <c r="I2217" s="7">
        <f>FlightsPivot[[#This Row],[Total Fare]]*10%</f>
        <v>3700</v>
      </c>
      <c r="J2217" s="7">
        <f>FlightsPivot[[#This Row],[Total Fare]]+FlightsPivot[[#This Row],[10% tax ]]</f>
        <v>40700</v>
      </c>
      <c r="K2217" s="4">
        <v>9</v>
      </c>
      <c r="L2217" s="4">
        <v>2015</v>
      </c>
      <c r="M2217" t="str">
        <f>INDEX(RoutesPivot[DepAirport],MATCH($C2217,RoutesPivot[[RouteID]:[RouteID]],0))</f>
        <v>ORD</v>
      </c>
      <c r="N2217" t="str">
        <f>INDEX(RoutesPivot[AirportID],MATCH($C2217,RoutesPivot[[RouteID]:[RouteID]],0))</f>
        <v>IAH</v>
      </c>
      <c r="O2217">
        <f>INDEX(RoutesPivot[Distance],MATCH($C2217,RoutesPivot[[RouteID]:[RouteID]],0))</f>
        <v>800</v>
      </c>
      <c r="P2217">
        <f>INDEX(RoutesPivot[ListPrice],MATCH($C2217,RoutesPivot[[RouteID]:[RouteID]],0))</f>
        <v>200</v>
      </c>
      <c r="Q2217" t="str">
        <f>INDEX(AirportPivot[AirportName],MATCH($N2217,AirportPivot[[AirportID]:[AirportID]],0))</f>
        <v>George Bush Intercontinental/Houston</v>
      </c>
      <c r="R2217">
        <f>INDEX(AirportPivot[Gates (number of available)],MATCH($N2217,AirportPivot[[AirportID]:[AirportID]],0))</f>
        <v>80</v>
      </c>
    </row>
    <row r="2218" spans="1:18" x14ac:dyDescent="0.25">
      <c r="A2218" s="3" t="s">
        <v>2250</v>
      </c>
      <c r="B2218" s="12">
        <v>42338</v>
      </c>
      <c r="C2218" s="4" t="s">
        <v>33</v>
      </c>
      <c r="D2218" s="4">
        <v>2.9</v>
      </c>
      <c r="E2218" s="4">
        <v>146</v>
      </c>
      <c r="F2218" s="5">
        <v>0.58333333333333337</v>
      </c>
      <c r="G2218" s="6">
        <v>375</v>
      </c>
      <c r="H2218" s="7">
        <v>69375</v>
      </c>
      <c r="I2218" s="7">
        <f>FlightsPivot[[#This Row],[Total Fare]]*10%</f>
        <v>6937.5</v>
      </c>
      <c r="J2218" s="7">
        <f>FlightsPivot[[#This Row],[Total Fare]]+FlightsPivot[[#This Row],[10% tax ]]</f>
        <v>76312.5</v>
      </c>
      <c r="K2218" s="4">
        <v>11</v>
      </c>
      <c r="L2218" s="4">
        <v>2015</v>
      </c>
      <c r="M2218" t="str">
        <f>INDEX(RoutesPivot[DepAirport],MATCH($C2218,RoutesPivot[[RouteID]:[RouteID]],0))</f>
        <v>ORD</v>
      </c>
      <c r="N2218" t="str">
        <f>INDEX(RoutesPivot[AirportID],MATCH($C2218,RoutesPivot[[RouteID]:[RouteID]],0))</f>
        <v>SFO</v>
      </c>
      <c r="O2218">
        <f>INDEX(RoutesPivot[Distance],MATCH($C2218,RoutesPivot[[RouteID]:[RouteID]],0))</f>
        <v>1600</v>
      </c>
      <c r="P2218">
        <f>INDEX(RoutesPivot[ListPrice],MATCH($C2218,RoutesPivot[[RouteID]:[RouteID]],0))</f>
        <v>375</v>
      </c>
      <c r="Q2218" t="str">
        <f>INDEX(AirportPivot[AirportName],MATCH($N2218,AirportPivot[[AirportID]:[AirportID]],0))</f>
        <v>San Francisco International</v>
      </c>
      <c r="R2218">
        <f>INDEX(AirportPivot[Gates (number of available)],MATCH($N2218,AirportPivot[[AirportID]:[AirportID]],0))</f>
        <v>70</v>
      </c>
    </row>
    <row r="2219" spans="1:18" x14ac:dyDescent="0.25">
      <c r="A2219" s="3" t="s">
        <v>2251</v>
      </c>
      <c r="B2219" s="12">
        <v>41789</v>
      </c>
      <c r="C2219" s="4" t="s">
        <v>21</v>
      </c>
      <c r="D2219" s="4">
        <v>1.6</v>
      </c>
      <c r="E2219" s="4">
        <v>198</v>
      </c>
      <c r="F2219" s="5">
        <v>0.29166666666666669</v>
      </c>
      <c r="G2219" s="6">
        <v>125</v>
      </c>
      <c r="H2219" s="7">
        <v>20625</v>
      </c>
      <c r="I2219" s="7">
        <f>FlightsPivot[[#This Row],[Total Fare]]*10%</f>
        <v>2062.5</v>
      </c>
      <c r="J2219" s="7">
        <f>FlightsPivot[[#This Row],[Total Fare]]+FlightsPivot[[#This Row],[10% tax ]]</f>
        <v>22687.5</v>
      </c>
      <c r="K2219" s="4">
        <v>5</v>
      </c>
      <c r="L2219" s="4">
        <v>2014</v>
      </c>
      <c r="M2219" t="str">
        <f>INDEX(RoutesPivot[DepAirport],MATCH($C2219,RoutesPivot[[RouteID]:[RouteID]],0))</f>
        <v>ORD</v>
      </c>
      <c r="N2219" t="str">
        <f>INDEX(RoutesPivot[AirportID],MATCH($C2219,RoutesPivot[[RouteID]:[RouteID]],0))</f>
        <v>CLT</v>
      </c>
      <c r="O2219">
        <f>INDEX(RoutesPivot[Distance],MATCH($C2219,RoutesPivot[[RouteID]:[RouteID]],0))</f>
        <v>700</v>
      </c>
      <c r="P2219">
        <f>INDEX(RoutesPivot[ListPrice],MATCH($C2219,RoutesPivot[[RouteID]:[RouteID]],0))</f>
        <v>125</v>
      </c>
      <c r="Q2219" t="str">
        <f>INDEX(AirportPivot[AirportName],MATCH($N2219,AirportPivot[[AirportID]:[AirportID]],0))</f>
        <v>Charlotte/Douglas International</v>
      </c>
      <c r="R2219">
        <f>INDEX(AirportPivot[Gates (number of available)],MATCH($N2219,AirportPivot[[AirportID]:[AirportID]],0))</f>
        <v>65</v>
      </c>
    </row>
    <row r="2220" spans="1:18" x14ac:dyDescent="0.25">
      <c r="A2220" s="3" t="s">
        <v>2252</v>
      </c>
      <c r="B2220" s="12">
        <v>42045</v>
      </c>
      <c r="C2220" s="4" t="s">
        <v>27</v>
      </c>
      <c r="D2220" s="4">
        <v>9.9</v>
      </c>
      <c r="E2220" s="4">
        <v>30</v>
      </c>
      <c r="F2220" s="5">
        <v>0.875</v>
      </c>
      <c r="G2220" s="6">
        <v>200</v>
      </c>
      <c r="H2220" s="7">
        <v>37000</v>
      </c>
      <c r="I2220" s="7">
        <f>FlightsPivot[[#This Row],[Total Fare]]*10%</f>
        <v>3700</v>
      </c>
      <c r="J2220" s="7">
        <f>FlightsPivot[[#This Row],[Total Fare]]+FlightsPivot[[#This Row],[10% tax ]]</f>
        <v>40700</v>
      </c>
      <c r="K2220" s="4">
        <v>2</v>
      </c>
      <c r="L2220" s="4">
        <v>2015</v>
      </c>
      <c r="M2220" t="str">
        <f>INDEX(RoutesPivot[DepAirport],MATCH($C2220,RoutesPivot[[RouteID]:[RouteID]],0))</f>
        <v>ORD</v>
      </c>
      <c r="N2220" t="str">
        <f>INDEX(RoutesPivot[AirportID],MATCH($C2220,RoutesPivot[[RouteID]:[RouteID]],0))</f>
        <v>ATL</v>
      </c>
      <c r="O2220">
        <f>INDEX(RoutesPivot[Distance],MATCH($C2220,RoutesPivot[[RouteID]:[RouteID]],0))</f>
        <v>510</v>
      </c>
      <c r="P2220">
        <f>INDEX(RoutesPivot[ListPrice],MATCH($C2220,RoutesPivot[[RouteID]:[RouteID]],0))</f>
        <v>200</v>
      </c>
      <c r="Q2220" t="str">
        <f>INDEX(AirportPivot[AirportName],MATCH($N2220,AirportPivot[[AirportID]:[AirportID]],0))</f>
        <v>Hartsfield-Jackson Atlanta International</v>
      </c>
      <c r="R2220">
        <f>INDEX(AirportPivot[Gates (number of available)],MATCH($N2220,AirportPivot[[AirportID]:[AirportID]],0))</f>
        <v>100</v>
      </c>
    </row>
    <row r="2221" spans="1:18" x14ac:dyDescent="0.25">
      <c r="A2221" s="3" t="s">
        <v>2253</v>
      </c>
      <c r="B2221" s="12">
        <v>42072</v>
      </c>
      <c r="C2221" s="4" t="s">
        <v>98</v>
      </c>
      <c r="D2221" s="4">
        <v>2.4</v>
      </c>
      <c r="E2221" s="4">
        <v>6</v>
      </c>
      <c r="F2221" s="5">
        <v>0.45833333333333331</v>
      </c>
      <c r="G2221" s="6">
        <v>275</v>
      </c>
      <c r="H2221" s="7">
        <v>50875</v>
      </c>
      <c r="I2221" s="7">
        <f>FlightsPivot[[#This Row],[Total Fare]]*10%</f>
        <v>5087.5</v>
      </c>
      <c r="J2221" s="7">
        <f>FlightsPivot[[#This Row],[Total Fare]]+FlightsPivot[[#This Row],[10% tax ]]</f>
        <v>55962.5</v>
      </c>
      <c r="K2221" s="4">
        <v>3</v>
      </c>
      <c r="L2221" s="4">
        <v>2015</v>
      </c>
      <c r="M2221" t="str">
        <f>INDEX(RoutesPivot[DepAirport],MATCH($C2221,RoutesPivot[[RouteID]:[RouteID]],0))</f>
        <v>ORD</v>
      </c>
      <c r="N2221" t="str">
        <f>INDEX(RoutesPivot[AirportID],MATCH($C2221,RoutesPivot[[RouteID]:[RouteID]],0))</f>
        <v>PHL</v>
      </c>
      <c r="O2221">
        <f>INDEX(RoutesPivot[Distance],MATCH($C2221,RoutesPivot[[RouteID]:[RouteID]],0))</f>
        <v>580</v>
      </c>
      <c r="P2221">
        <f>INDEX(RoutesPivot[ListPrice],MATCH($C2221,RoutesPivot[[RouteID]:[RouteID]],0))</f>
        <v>275</v>
      </c>
      <c r="Q2221" t="str">
        <f>INDEX(AirportPivot[AirportName],MATCH($N2221,AirportPivot[[AirportID]:[AirportID]],0))</f>
        <v>Philadelphia International</v>
      </c>
      <c r="R2221">
        <f>INDEX(AirportPivot[Gates (number of available)],MATCH($N2221,AirportPivot[[AirportID]:[AirportID]],0))</f>
        <v>89</v>
      </c>
    </row>
    <row r="2222" spans="1:18" x14ac:dyDescent="0.25">
      <c r="A2222" s="3" t="s">
        <v>2254</v>
      </c>
      <c r="B2222" s="12">
        <v>42318</v>
      </c>
      <c r="C2222" s="4" t="s">
        <v>80</v>
      </c>
      <c r="D2222" s="4">
        <v>1.3</v>
      </c>
      <c r="E2222" s="4">
        <v>89</v>
      </c>
      <c r="F2222" s="5">
        <v>0.33333333333333331</v>
      </c>
      <c r="G2222" s="6">
        <v>300</v>
      </c>
      <c r="H2222" s="7">
        <v>54300</v>
      </c>
      <c r="I2222" s="7">
        <f>FlightsPivot[[#This Row],[Total Fare]]*10%</f>
        <v>5430</v>
      </c>
      <c r="J2222" s="7">
        <f>FlightsPivot[[#This Row],[Total Fare]]+FlightsPivot[[#This Row],[10% tax ]]</f>
        <v>59730</v>
      </c>
      <c r="K2222" s="4">
        <v>11</v>
      </c>
      <c r="L2222" s="4">
        <v>2015</v>
      </c>
      <c r="M2222" t="str">
        <f>INDEX(RoutesPivot[DepAirport],MATCH($C2222,RoutesPivot[[RouteID]:[RouteID]],0))</f>
        <v>ORD</v>
      </c>
      <c r="N2222" t="str">
        <f>INDEX(RoutesPivot[AirportID],MATCH($C2222,RoutesPivot[[RouteID]:[RouteID]],0))</f>
        <v>MIA</v>
      </c>
      <c r="O2222">
        <f>INDEX(RoutesPivot[Distance],MATCH($C2222,RoutesPivot[[RouteID]:[RouteID]],0))</f>
        <v>1000</v>
      </c>
      <c r="P2222">
        <f>INDEX(RoutesPivot[ListPrice],MATCH($C2222,RoutesPivot[[RouteID]:[RouteID]],0))</f>
        <v>300</v>
      </c>
      <c r="Q2222" t="str">
        <f>INDEX(AirportPivot[AirportName],MATCH($N2222,AirportPivot[[AirportID]:[AirportID]],0))</f>
        <v>Miami International</v>
      </c>
      <c r="R2222">
        <f>INDEX(AirportPivot[Gates (number of available)],MATCH($N2222,AirportPivot[[AirportID]:[AirportID]],0))</f>
        <v>80</v>
      </c>
    </row>
    <row r="2223" spans="1:18" x14ac:dyDescent="0.25">
      <c r="A2223" s="3" t="s">
        <v>2255</v>
      </c>
      <c r="B2223" s="12">
        <v>42082</v>
      </c>
      <c r="C2223" s="4" t="s">
        <v>11</v>
      </c>
      <c r="D2223" s="4">
        <v>1.2</v>
      </c>
      <c r="E2223" s="4">
        <v>151</v>
      </c>
      <c r="F2223" s="5">
        <v>0.41666666666666669</v>
      </c>
      <c r="G2223" s="6">
        <v>300</v>
      </c>
      <c r="H2223" s="7">
        <v>55500</v>
      </c>
      <c r="I2223" s="7">
        <f>FlightsPivot[[#This Row],[Total Fare]]*10%</f>
        <v>5550</v>
      </c>
      <c r="J2223" s="7">
        <f>FlightsPivot[[#This Row],[Total Fare]]+FlightsPivot[[#This Row],[10% tax ]]</f>
        <v>61050</v>
      </c>
      <c r="K2223" s="4">
        <v>3</v>
      </c>
      <c r="L2223" s="4">
        <v>2015</v>
      </c>
      <c r="M2223" t="str">
        <f>INDEX(RoutesPivot[DepAirport],MATCH($C2223,RoutesPivot[[RouteID]:[RouteID]],0))</f>
        <v>ORD</v>
      </c>
      <c r="N2223" t="str">
        <f>INDEX(RoutesPivot[AirportID],MATCH($C2223,RoutesPivot[[RouteID]:[RouteID]],0))</f>
        <v>BOS</v>
      </c>
      <c r="O2223">
        <f>INDEX(RoutesPivot[Distance],MATCH($C2223,RoutesPivot[[RouteID]:[RouteID]],0))</f>
        <v>730</v>
      </c>
      <c r="P2223">
        <f>INDEX(RoutesPivot[ListPrice],MATCH($C2223,RoutesPivot[[RouteID]:[RouteID]],0))</f>
        <v>300</v>
      </c>
      <c r="Q2223" t="str">
        <f>INDEX(AirportPivot[AirportName],MATCH($N2223,AirportPivot[[AirportID]:[AirportID]],0))</f>
        <v>General Edward Lawrence Logan International</v>
      </c>
      <c r="R2223">
        <f>INDEX(AirportPivot[Gates (number of available)],MATCH($N2223,AirportPivot[[AirportID]:[AirportID]],0))</f>
        <v>63</v>
      </c>
    </row>
    <row r="2224" spans="1:18" x14ac:dyDescent="0.25">
      <c r="A2224" s="3" t="s">
        <v>2256</v>
      </c>
      <c r="B2224" s="12">
        <v>41843</v>
      </c>
      <c r="C2224" s="4" t="s">
        <v>40</v>
      </c>
      <c r="D2224" s="4">
        <v>2.1</v>
      </c>
      <c r="E2224" s="4">
        <v>86</v>
      </c>
      <c r="F2224" s="5">
        <v>0.70833333333333337</v>
      </c>
      <c r="G2224" s="6">
        <v>126.5</v>
      </c>
      <c r="H2224" s="7">
        <v>22896.5</v>
      </c>
      <c r="I2224" s="7">
        <f>FlightsPivot[[#This Row],[Total Fare]]*10%</f>
        <v>2289.65</v>
      </c>
      <c r="J2224" s="7">
        <f>FlightsPivot[[#This Row],[Total Fare]]+FlightsPivot[[#This Row],[10% tax ]]</f>
        <v>25186.15</v>
      </c>
      <c r="K2224" s="4">
        <v>7</v>
      </c>
      <c r="L2224" s="4">
        <v>2014</v>
      </c>
      <c r="M2224" t="str">
        <f>INDEX(RoutesPivot[DepAirport],MATCH($C2224,RoutesPivot[[RouteID]:[RouteID]],0))</f>
        <v>ORD</v>
      </c>
      <c r="N2224" t="str">
        <f>INDEX(RoutesPivot[AirportID],MATCH($C2224,RoutesPivot[[RouteID]:[RouteID]],0))</f>
        <v>MSP</v>
      </c>
      <c r="O2224">
        <f>INDEX(RoutesPivot[Distance],MATCH($C2224,RoutesPivot[[RouteID]:[RouteID]],0))</f>
        <v>300</v>
      </c>
      <c r="P2224">
        <f>INDEX(RoutesPivot[ListPrice],MATCH($C2224,RoutesPivot[[RouteID]:[RouteID]],0))</f>
        <v>115</v>
      </c>
      <c r="Q2224" t="str">
        <f>INDEX(AirportPivot[AirportName],MATCH($N2224,AirportPivot[[AirportID]:[AirportID]],0))</f>
        <v>Minneapolis-St Paul International/Wold-Chamberlain</v>
      </c>
      <c r="R2224">
        <f>INDEX(AirportPivot[Gates (number of available)],MATCH($N2224,AirportPivot[[AirportID]:[AirportID]],0))</f>
        <v>65</v>
      </c>
    </row>
    <row r="2225" spans="1:18" x14ac:dyDescent="0.25">
      <c r="A2225" s="3" t="s">
        <v>2257</v>
      </c>
      <c r="B2225" s="12">
        <v>42090</v>
      </c>
      <c r="C2225" s="4" t="s">
        <v>50</v>
      </c>
      <c r="D2225" s="4">
        <v>1.7</v>
      </c>
      <c r="E2225" s="4">
        <v>50</v>
      </c>
      <c r="F2225" s="5">
        <v>0.625</v>
      </c>
      <c r="G2225" s="6">
        <v>275</v>
      </c>
      <c r="H2225" s="7">
        <v>45375</v>
      </c>
      <c r="I2225" s="7">
        <f>FlightsPivot[[#This Row],[Total Fare]]*10%</f>
        <v>4537.5</v>
      </c>
      <c r="J2225" s="7">
        <f>FlightsPivot[[#This Row],[Total Fare]]+FlightsPivot[[#This Row],[10% tax ]]</f>
        <v>49912.5</v>
      </c>
      <c r="K2225" s="4">
        <v>3</v>
      </c>
      <c r="L2225" s="4">
        <v>2015</v>
      </c>
      <c r="M2225" t="str">
        <f>INDEX(RoutesPivot[DepAirport],MATCH($C2225,RoutesPivot[[RouteID]:[RouteID]],0))</f>
        <v>ORD</v>
      </c>
      <c r="N2225" t="str">
        <f>INDEX(RoutesPivot[AirportID],MATCH($C2225,RoutesPivot[[RouteID]:[RouteID]],0))</f>
        <v>LGA</v>
      </c>
      <c r="O2225">
        <f>INDEX(RoutesPivot[Distance],MATCH($C2225,RoutesPivot[[RouteID]:[RouteID]],0))</f>
        <v>610</v>
      </c>
      <c r="P2225">
        <f>INDEX(RoutesPivot[ListPrice],MATCH($C2225,RoutesPivot[[RouteID]:[RouteID]],0))</f>
        <v>275</v>
      </c>
      <c r="Q2225" t="str">
        <f>INDEX(AirportPivot[AirportName],MATCH($N2225,AirportPivot[[AirportID]:[AirportID]],0))</f>
        <v>Laguardia</v>
      </c>
      <c r="R2225">
        <f>INDEX(AirportPivot[Gates (number of available)],MATCH($N2225,AirportPivot[[AirportID]:[AirportID]],0))</f>
        <v>66</v>
      </c>
    </row>
    <row r="2226" spans="1:18" x14ac:dyDescent="0.25">
      <c r="A2226" s="3" t="s">
        <v>2258</v>
      </c>
      <c r="B2226" s="12">
        <v>42229</v>
      </c>
      <c r="C2226" s="4" t="s">
        <v>37</v>
      </c>
      <c r="D2226" s="4">
        <v>1.8</v>
      </c>
      <c r="E2226" s="4">
        <v>144</v>
      </c>
      <c r="F2226" s="5">
        <v>0.45833333333333331</v>
      </c>
      <c r="G2226" s="6">
        <v>385</v>
      </c>
      <c r="H2226" s="7">
        <v>71225</v>
      </c>
      <c r="I2226" s="7">
        <f>FlightsPivot[[#This Row],[Total Fare]]*10%</f>
        <v>7122.5</v>
      </c>
      <c r="J2226" s="7">
        <f>FlightsPivot[[#This Row],[Total Fare]]+FlightsPivot[[#This Row],[10% tax ]]</f>
        <v>78347.5</v>
      </c>
      <c r="K2226" s="4">
        <v>8</v>
      </c>
      <c r="L2226" s="4">
        <v>2015</v>
      </c>
      <c r="M2226" t="str">
        <f>INDEX(RoutesPivot[DepAirport],MATCH($C2226,RoutesPivot[[RouteID]:[RouteID]],0))</f>
        <v>ORD</v>
      </c>
      <c r="N2226" t="str">
        <f>INDEX(RoutesPivot[AirportID],MATCH($C2226,RoutesPivot[[RouteID]:[RouteID]],0))</f>
        <v>SEA</v>
      </c>
      <c r="O2226">
        <f>INDEX(RoutesPivot[Distance],MATCH($C2226,RoutesPivot[[RouteID]:[RouteID]],0))</f>
        <v>1500</v>
      </c>
      <c r="P2226">
        <f>INDEX(RoutesPivot[ListPrice],MATCH($C2226,RoutesPivot[[RouteID]:[RouteID]],0))</f>
        <v>350</v>
      </c>
      <c r="Q2226" t="str">
        <f>INDEX(AirportPivot[AirportName],MATCH($N2226,AirportPivot[[AirportID]:[AirportID]],0))</f>
        <v>Seattle-Tacoma International</v>
      </c>
      <c r="R2226">
        <f>INDEX(AirportPivot[Gates (number of available)],MATCH($N2226,AirportPivot[[AirportID]:[AirportID]],0))</f>
        <v>58</v>
      </c>
    </row>
    <row r="2227" spans="1:18" x14ac:dyDescent="0.25">
      <c r="A2227" s="3" t="s">
        <v>2259</v>
      </c>
      <c r="B2227" s="12">
        <v>42219</v>
      </c>
      <c r="C2227" s="4" t="s">
        <v>98</v>
      </c>
      <c r="D2227" s="4">
        <v>4.3</v>
      </c>
      <c r="E2227" s="4">
        <v>134</v>
      </c>
      <c r="F2227" s="5">
        <v>0.52083333333333337</v>
      </c>
      <c r="G2227" s="6">
        <v>302.5</v>
      </c>
      <c r="H2227" s="7">
        <v>55962.5</v>
      </c>
      <c r="I2227" s="7">
        <f>FlightsPivot[[#This Row],[Total Fare]]*10%</f>
        <v>5596.25</v>
      </c>
      <c r="J2227" s="7">
        <f>FlightsPivot[[#This Row],[Total Fare]]+FlightsPivot[[#This Row],[10% tax ]]</f>
        <v>61558.75</v>
      </c>
      <c r="K2227" s="4">
        <v>8</v>
      </c>
      <c r="L2227" s="4">
        <v>2015</v>
      </c>
      <c r="M2227" t="str">
        <f>INDEX(RoutesPivot[DepAirport],MATCH($C2227,RoutesPivot[[RouteID]:[RouteID]],0))</f>
        <v>ORD</v>
      </c>
      <c r="N2227" t="str">
        <f>INDEX(RoutesPivot[AirportID],MATCH($C2227,RoutesPivot[[RouteID]:[RouteID]],0))</f>
        <v>PHL</v>
      </c>
      <c r="O2227">
        <f>INDEX(RoutesPivot[Distance],MATCH($C2227,RoutesPivot[[RouteID]:[RouteID]],0))</f>
        <v>580</v>
      </c>
      <c r="P2227">
        <f>INDEX(RoutesPivot[ListPrice],MATCH($C2227,RoutesPivot[[RouteID]:[RouteID]],0))</f>
        <v>275</v>
      </c>
      <c r="Q2227" t="str">
        <f>INDEX(AirportPivot[AirportName],MATCH($N2227,AirportPivot[[AirportID]:[AirportID]],0))</f>
        <v>Philadelphia International</v>
      </c>
      <c r="R2227">
        <f>INDEX(AirportPivot[Gates (number of available)],MATCH($N2227,AirportPivot[[AirportID]:[AirportID]],0))</f>
        <v>89</v>
      </c>
    </row>
    <row r="2228" spans="1:18" x14ac:dyDescent="0.25">
      <c r="A2228" s="3" t="s">
        <v>2260</v>
      </c>
      <c r="B2228" s="12">
        <v>41753</v>
      </c>
      <c r="C2228" s="4" t="s">
        <v>19</v>
      </c>
      <c r="D2228" s="4">
        <v>1.3</v>
      </c>
      <c r="E2228" s="4">
        <v>33</v>
      </c>
      <c r="F2228" s="5">
        <v>0.58333333333333337</v>
      </c>
      <c r="G2228" s="6">
        <v>200</v>
      </c>
      <c r="H2228" s="7">
        <v>37000</v>
      </c>
      <c r="I2228" s="7">
        <f>FlightsPivot[[#This Row],[Total Fare]]*10%</f>
        <v>3700</v>
      </c>
      <c r="J2228" s="7">
        <f>FlightsPivot[[#This Row],[Total Fare]]+FlightsPivot[[#This Row],[10% tax ]]</f>
        <v>40700</v>
      </c>
      <c r="K2228" s="4">
        <v>4</v>
      </c>
      <c r="L2228" s="4">
        <v>2014</v>
      </c>
      <c r="M2228" t="str">
        <f>INDEX(RoutesPivot[DepAirport],MATCH($C2228,RoutesPivot[[RouteID]:[RouteID]],0))</f>
        <v>ORD</v>
      </c>
      <c r="N2228" t="str">
        <f>INDEX(RoutesPivot[AirportID],MATCH($C2228,RoutesPivot[[RouteID]:[RouteID]],0))</f>
        <v>IAH</v>
      </c>
      <c r="O2228">
        <f>INDEX(RoutesPivot[Distance],MATCH($C2228,RoutesPivot[[RouteID]:[RouteID]],0))</f>
        <v>800</v>
      </c>
      <c r="P2228">
        <f>INDEX(RoutesPivot[ListPrice],MATCH($C2228,RoutesPivot[[RouteID]:[RouteID]],0))</f>
        <v>200</v>
      </c>
      <c r="Q2228" t="str">
        <f>INDEX(AirportPivot[AirportName],MATCH($N2228,AirportPivot[[AirportID]:[AirportID]],0))</f>
        <v>George Bush Intercontinental/Houston</v>
      </c>
      <c r="R2228">
        <f>INDEX(AirportPivot[Gates (number of available)],MATCH($N2228,AirportPivot[[AirportID]:[AirportID]],0))</f>
        <v>80</v>
      </c>
    </row>
    <row r="2229" spans="1:18" x14ac:dyDescent="0.25">
      <c r="A2229" s="3" t="s">
        <v>2261</v>
      </c>
      <c r="B2229" s="12">
        <v>42028</v>
      </c>
      <c r="C2229" s="4" t="s">
        <v>27</v>
      </c>
      <c r="D2229" s="4">
        <v>9.4</v>
      </c>
      <c r="E2229" s="4">
        <v>137</v>
      </c>
      <c r="F2229" s="5">
        <v>0.35416666666666669</v>
      </c>
      <c r="G2229" s="6">
        <v>200</v>
      </c>
      <c r="H2229" s="7">
        <v>37000</v>
      </c>
      <c r="I2229" s="7">
        <f>FlightsPivot[[#This Row],[Total Fare]]*10%</f>
        <v>3700</v>
      </c>
      <c r="J2229" s="7">
        <f>FlightsPivot[[#This Row],[Total Fare]]+FlightsPivot[[#This Row],[10% tax ]]</f>
        <v>40700</v>
      </c>
      <c r="K2229" s="4">
        <v>1</v>
      </c>
      <c r="L2229" s="4">
        <v>2015</v>
      </c>
      <c r="M2229" t="str">
        <f>INDEX(RoutesPivot[DepAirport],MATCH($C2229,RoutesPivot[[RouteID]:[RouteID]],0))</f>
        <v>ORD</v>
      </c>
      <c r="N2229" t="str">
        <f>INDEX(RoutesPivot[AirportID],MATCH($C2229,RoutesPivot[[RouteID]:[RouteID]],0))</f>
        <v>ATL</v>
      </c>
      <c r="O2229">
        <f>INDEX(RoutesPivot[Distance],MATCH($C2229,RoutesPivot[[RouteID]:[RouteID]],0))</f>
        <v>510</v>
      </c>
      <c r="P2229">
        <f>INDEX(RoutesPivot[ListPrice],MATCH($C2229,RoutesPivot[[RouteID]:[RouteID]],0))</f>
        <v>200</v>
      </c>
      <c r="Q2229" t="str">
        <f>INDEX(AirportPivot[AirportName],MATCH($N2229,AirportPivot[[AirportID]:[AirportID]],0))</f>
        <v>Hartsfield-Jackson Atlanta International</v>
      </c>
      <c r="R2229">
        <f>INDEX(AirportPivot[Gates (number of available)],MATCH($N2229,AirportPivot[[AirportID]:[AirportID]],0))</f>
        <v>100</v>
      </c>
    </row>
    <row r="2230" spans="1:18" x14ac:dyDescent="0.25">
      <c r="A2230" s="3" t="s">
        <v>2262</v>
      </c>
      <c r="B2230" s="12">
        <v>42069</v>
      </c>
      <c r="C2230" s="4" t="s">
        <v>33</v>
      </c>
      <c r="D2230" s="4">
        <v>2.4</v>
      </c>
      <c r="E2230" s="4">
        <v>2</v>
      </c>
      <c r="F2230" s="5">
        <v>0.75</v>
      </c>
      <c r="G2230" s="6">
        <v>375</v>
      </c>
      <c r="H2230" s="7">
        <v>69375</v>
      </c>
      <c r="I2230" s="7">
        <f>FlightsPivot[[#This Row],[Total Fare]]*10%</f>
        <v>6937.5</v>
      </c>
      <c r="J2230" s="7">
        <f>FlightsPivot[[#This Row],[Total Fare]]+FlightsPivot[[#This Row],[10% tax ]]</f>
        <v>76312.5</v>
      </c>
      <c r="K2230" s="4">
        <v>3</v>
      </c>
      <c r="L2230" s="4">
        <v>2015</v>
      </c>
      <c r="M2230" t="str">
        <f>INDEX(RoutesPivot[DepAirport],MATCH($C2230,RoutesPivot[[RouteID]:[RouteID]],0))</f>
        <v>ORD</v>
      </c>
      <c r="N2230" t="str">
        <f>INDEX(RoutesPivot[AirportID],MATCH($C2230,RoutesPivot[[RouteID]:[RouteID]],0))</f>
        <v>SFO</v>
      </c>
      <c r="O2230">
        <f>INDEX(RoutesPivot[Distance],MATCH($C2230,RoutesPivot[[RouteID]:[RouteID]],0))</f>
        <v>1600</v>
      </c>
      <c r="P2230">
        <f>INDEX(RoutesPivot[ListPrice],MATCH($C2230,RoutesPivot[[RouteID]:[RouteID]],0))</f>
        <v>375</v>
      </c>
      <c r="Q2230" t="str">
        <f>INDEX(AirportPivot[AirportName],MATCH($N2230,AirportPivot[[AirportID]:[AirportID]],0))</f>
        <v>San Francisco International</v>
      </c>
      <c r="R2230">
        <f>INDEX(AirportPivot[Gates (number of available)],MATCH($N2230,AirportPivot[[AirportID]:[AirportID]],0))</f>
        <v>70</v>
      </c>
    </row>
    <row r="2231" spans="1:18" x14ac:dyDescent="0.25">
      <c r="A2231" s="3" t="s">
        <v>2263</v>
      </c>
      <c r="B2231" s="12">
        <v>42207</v>
      </c>
      <c r="C2231" s="4" t="s">
        <v>17</v>
      </c>
      <c r="D2231" s="4">
        <v>5.5</v>
      </c>
      <c r="E2231" s="4">
        <v>35</v>
      </c>
      <c r="F2231" s="5">
        <v>0.79166666666666663</v>
      </c>
      <c r="G2231" s="6">
        <v>385</v>
      </c>
      <c r="H2231" s="7">
        <v>71225</v>
      </c>
      <c r="I2231" s="7">
        <f>FlightsPivot[[#This Row],[Total Fare]]*10%</f>
        <v>7122.5</v>
      </c>
      <c r="J2231" s="7">
        <f>FlightsPivot[[#This Row],[Total Fare]]+FlightsPivot[[#This Row],[10% tax ]]</f>
        <v>78347.5</v>
      </c>
      <c r="K2231" s="4">
        <v>7</v>
      </c>
      <c r="L2231" s="4">
        <v>2015</v>
      </c>
      <c r="M2231" t="str">
        <f>INDEX(RoutesPivot[DepAirport],MATCH($C2231,RoutesPivot[[RouteID]:[RouteID]],0))</f>
        <v>ORD</v>
      </c>
      <c r="N2231" t="str">
        <f>INDEX(RoutesPivot[AirportID],MATCH($C2231,RoutesPivot[[RouteID]:[RouteID]],0))</f>
        <v>LAX</v>
      </c>
      <c r="O2231">
        <f>INDEX(RoutesPivot[Distance],MATCH($C2231,RoutesPivot[[RouteID]:[RouteID]],0))</f>
        <v>1518</v>
      </c>
      <c r="P2231">
        <f>INDEX(RoutesPivot[ListPrice],MATCH($C2231,RoutesPivot[[RouteID]:[RouteID]],0))</f>
        <v>350</v>
      </c>
      <c r="Q2231" t="str">
        <f>INDEX(AirportPivot[AirportName],MATCH($N2231,AirportPivot[[AirportID]:[AirportID]],0))</f>
        <v>Los Angeles International</v>
      </c>
      <c r="R2231">
        <f>INDEX(AirportPivot[Gates (number of available)],MATCH($N2231,AirportPivot[[AirportID]:[AirportID]],0))</f>
        <v>86</v>
      </c>
    </row>
    <row r="2232" spans="1:18" x14ac:dyDescent="0.25">
      <c r="A2232" s="3" t="s">
        <v>2264</v>
      </c>
      <c r="B2232" s="12">
        <v>42162</v>
      </c>
      <c r="C2232" s="4" t="s">
        <v>33</v>
      </c>
      <c r="D2232" s="4">
        <v>3.1</v>
      </c>
      <c r="E2232" s="4">
        <v>139</v>
      </c>
      <c r="F2232" s="5">
        <v>0.3125</v>
      </c>
      <c r="G2232" s="6">
        <v>412.5</v>
      </c>
      <c r="H2232" s="7">
        <v>76312.5</v>
      </c>
      <c r="I2232" s="7">
        <f>FlightsPivot[[#This Row],[Total Fare]]*10%</f>
        <v>7631.25</v>
      </c>
      <c r="J2232" s="7">
        <f>FlightsPivot[[#This Row],[Total Fare]]+FlightsPivot[[#This Row],[10% tax ]]</f>
        <v>83943.75</v>
      </c>
      <c r="K2232" s="4">
        <v>6</v>
      </c>
      <c r="L2232" s="4">
        <v>2015</v>
      </c>
      <c r="M2232" t="str">
        <f>INDEX(RoutesPivot[DepAirport],MATCH($C2232,RoutesPivot[[RouteID]:[RouteID]],0))</f>
        <v>ORD</v>
      </c>
      <c r="N2232" t="str">
        <f>INDEX(RoutesPivot[AirportID],MATCH($C2232,RoutesPivot[[RouteID]:[RouteID]],0))</f>
        <v>SFO</v>
      </c>
      <c r="O2232">
        <f>INDEX(RoutesPivot[Distance],MATCH($C2232,RoutesPivot[[RouteID]:[RouteID]],0))</f>
        <v>1600</v>
      </c>
      <c r="P2232">
        <f>INDEX(RoutesPivot[ListPrice],MATCH($C2232,RoutesPivot[[RouteID]:[RouteID]],0))</f>
        <v>375</v>
      </c>
      <c r="Q2232" t="str">
        <f>INDEX(AirportPivot[AirportName],MATCH($N2232,AirportPivot[[AirportID]:[AirportID]],0))</f>
        <v>San Francisco International</v>
      </c>
      <c r="R2232">
        <f>INDEX(AirportPivot[Gates (number of available)],MATCH($N2232,AirportPivot[[AirportID]:[AirportID]],0))</f>
        <v>70</v>
      </c>
    </row>
    <row r="2233" spans="1:18" x14ac:dyDescent="0.25">
      <c r="A2233" s="3" t="s">
        <v>2265</v>
      </c>
      <c r="B2233" s="12">
        <v>41889</v>
      </c>
      <c r="C2233" s="4" t="s">
        <v>1482</v>
      </c>
      <c r="D2233" s="4">
        <v>1.7</v>
      </c>
      <c r="E2233" s="4">
        <v>4</v>
      </c>
      <c r="F2233" s="5">
        <v>0.72916666666666663</v>
      </c>
      <c r="G2233" s="6">
        <v>5000</v>
      </c>
      <c r="H2233" s="7">
        <v>925000</v>
      </c>
      <c r="I2233" s="7">
        <f>FlightsPivot[[#This Row],[Total Fare]]*10%</f>
        <v>92500</v>
      </c>
      <c r="J2233" s="7">
        <f>FlightsPivot[[#This Row],[Total Fare]]+FlightsPivot[[#This Row],[10% tax ]]</f>
        <v>1017500</v>
      </c>
      <c r="K2233" s="4">
        <v>9</v>
      </c>
      <c r="L2233" s="4">
        <v>2014</v>
      </c>
      <c r="M2233" t="str">
        <f>INDEX(RoutesPivot[DepAirport],MATCH($C2233,RoutesPivot[[RouteID]:[RouteID]],0))</f>
        <v>ORD</v>
      </c>
      <c r="N2233" t="str">
        <f>INDEX(RoutesPivot[AirportID],MATCH($C2233,RoutesPivot[[RouteID]:[RouteID]],0))</f>
        <v>DCA</v>
      </c>
      <c r="O2233">
        <f>INDEX(RoutesPivot[Distance],MATCH($C2233,RoutesPivot[[RouteID]:[RouteID]],0))</f>
        <v>600</v>
      </c>
      <c r="P2233">
        <f>INDEX(RoutesPivot[ListPrice],MATCH($C2233,RoutesPivot[[RouteID]:[RouteID]],0))</f>
        <v>5000</v>
      </c>
      <c r="Q2233" t="str">
        <f>INDEX(AirportPivot[AirportName],MATCH($N2233,AirportPivot[[AirportID]:[AirportID]],0))</f>
        <v>Ronald Reagan Washington National Airport</v>
      </c>
      <c r="R2233">
        <f>INDEX(AirportPivot[Gates (number of available)],MATCH($N2233,AirportPivot[[AirportID]:[AirportID]],0))</f>
        <v>45</v>
      </c>
    </row>
    <row r="2234" spans="1:18" x14ac:dyDescent="0.25">
      <c r="A2234" s="3" t="s">
        <v>2266</v>
      </c>
      <c r="B2234" s="12">
        <v>41678</v>
      </c>
      <c r="C2234" s="4" t="s">
        <v>23</v>
      </c>
      <c r="D2234" s="4">
        <v>2.8</v>
      </c>
      <c r="E2234" s="4">
        <v>76</v>
      </c>
      <c r="F2234" s="5">
        <v>0.77083333333333337</v>
      </c>
      <c r="G2234" s="6">
        <v>300</v>
      </c>
      <c r="H2234" s="7">
        <v>54300</v>
      </c>
      <c r="I2234" s="7">
        <f>FlightsPivot[[#This Row],[Total Fare]]*10%</f>
        <v>5430</v>
      </c>
      <c r="J2234" s="7">
        <f>FlightsPivot[[#This Row],[Total Fare]]+FlightsPivot[[#This Row],[10% tax ]]</f>
        <v>59730</v>
      </c>
      <c r="K2234" s="4">
        <v>2</v>
      </c>
      <c r="L2234" s="4">
        <v>2014</v>
      </c>
      <c r="M2234" t="str">
        <f>INDEX(RoutesPivot[DepAirport],MATCH($C2234,RoutesPivot[[RouteID]:[RouteID]],0))</f>
        <v>ORD</v>
      </c>
      <c r="N2234" t="str">
        <f>INDEX(RoutesPivot[AirportID],MATCH($C2234,RoutesPivot[[RouteID]:[RouteID]],0))</f>
        <v>DEN</v>
      </c>
      <c r="O2234">
        <f>INDEX(RoutesPivot[Distance],MATCH($C2234,RoutesPivot[[RouteID]:[RouteID]],0))</f>
        <v>800</v>
      </c>
      <c r="P2234">
        <f>INDEX(RoutesPivot[ListPrice],MATCH($C2234,RoutesPivot[[RouteID]:[RouteID]],0))</f>
        <v>300</v>
      </c>
      <c r="Q2234" t="str">
        <f>INDEX(AirportPivot[AirportName],MATCH($N2234,AirportPivot[[AirportID]:[AirportID]],0))</f>
        <v>Denver International</v>
      </c>
      <c r="R2234">
        <f>INDEX(AirportPivot[Gates (number of available)],MATCH($N2234,AirportPivot[[AirportID]:[AirportID]],0))</f>
        <v>75</v>
      </c>
    </row>
    <row r="2235" spans="1:18" x14ac:dyDescent="0.25">
      <c r="A2235" s="3" t="s">
        <v>2267</v>
      </c>
      <c r="B2235" s="12">
        <v>41989</v>
      </c>
      <c r="C2235" s="4" t="s">
        <v>11</v>
      </c>
      <c r="D2235" s="4">
        <v>2.1</v>
      </c>
      <c r="E2235" s="4">
        <v>138</v>
      </c>
      <c r="F2235" s="5">
        <v>0.79166666666666663</v>
      </c>
      <c r="G2235" s="6">
        <v>300</v>
      </c>
      <c r="H2235" s="7">
        <v>55500</v>
      </c>
      <c r="I2235" s="7">
        <f>FlightsPivot[[#This Row],[Total Fare]]*10%</f>
        <v>5550</v>
      </c>
      <c r="J2235" s="7">
        <f>FlightsPivot[[#This Row],[Total Fare]]+FlightsPivot[[#This Row],[10% tax ]]</f>
        <v>61050</v>
      </c>
      <c r="K2235" s="4">
        <v>12</v>
      </c>
      <c r="L2235" s="4">
        <v>2014</v>
      </c>
      <c r="M2235" t="str">
        <f>INDEX(RoutesPivot[DepAirport],MATCH($C2235,RoutesPivot[[RouteID]:[RouteID]],0))</f>
        <v>ORD</v>
      </c>
      <c r="N2235" t="str">
        <f>INDEX(RoutesPivot[AirportID],MATCH($C2235,RoutesPivot[[RouteID]:[RouteID]],0))</f>
        <v>BOS</v>
      </c>
      <c r="O2235">
        <f>INDEX(RoutesPivot[Distance],MATCH($C2235,RoutesPivot[[RouteID]:[RouteID]],0))</f>
        <v>730</v>
      </c>
      <c r="P2235">
        <f>INDEX(RoutesPivot[ListPrice],MATCH($C2235,RoutesPivot[[RouteID]:[RouteID]],0))</f>
        <v>300</v>
      </c>
      <c r="Q2235" t="str">
        <f>INDEX(AirportPivot[AirportName],MATCH($N2235,AirportPivot[[AirportID]:[AirportID]],0))</f>
        <v>General Edward Lawrence Logan International</v>
      </c>
      <c r="R2235">
        <f>INDEX(AirportPivot[Gates (number of available)],MATCH($N2235,AirportPivot[[AirportID]:[AirportID]],0))</f>
        <v>63</v>
      </c>
    </row>
    <row r="2236" spans="1:18" x14ac:dyDescent="0.25">
      <c r="A2236" s="3" t="s">
        <v>2268</v>
      </c>
      <c r="B2236" s="12">
        <v>42289</v>
      </c>
      <c r="C2236" s="4" t="s">
        <v>40</v>
      </c>
      <c r="D2236" s="4">
        <v>2.8</v>
      </c>
      <c r="E2236" s="4">
        <v>70</v>
      </c>
      <c r="F2236" s="5">
        <v>0.58333333333333337</v>
      </c>
      <c r="G2236" s="6">
        <v>115</v>
      </c>
      <c r="H2236" s="7">
        <v>20815</v>
      </c>
      <c r="I2236" s="7">
        <f>FlightsPivot[[#This Row],[Total Fare]]*10%</f>
        <v>2081.5</v>
      </c>
      <c r="J2236" s="7">
        <f>FlightsPivot[[#This Row],[Total Fare]]+FlightsPivot[[#This Row],[10% tax ]]</f>
        <v>22896.5</v>
      </c>
      <c r="K2236" s="4">
        <v>10</v>
      </c>
      <c r="L2236" s="4">
        <v>2015</v>
      </c>
      <c r="M2236" t="str">
        <f>INDEX(RoutesPivot[DepAirport],MATCH($C2236,RoutesPivot[[RouteID]:[RouteID]],0))</f>
        <v>ORD</v>
      </c>
      <c r="N2236" t="str">
        <f>INDEX(RoutesPivot[AirportID],MATCH($C2236,RoutesPivot[[RouteID]:[RouteID]],0))</f>
        <v>MSP</v>
      </c>
      <c r="O2236">
        <f>INDEX(RoutesPivot[Distance],MATCH($C2236,RoutesPivot[[RouteID]:[RouteID]],0))</f>
        <v>300</v>
      </c>
      <c r="P2236">
        <f>INDEX(RoutesPivot[ListPrice],MATCH($C2236,RoutesPivot[[RouteID]:[RouteID]],0))</f>
        <v>115</v>
      </c>
      <c r="Q2236" t="str">
        <f>INDEX(AirportPivot[AirportName],MATCH($N2236,AirportPivot[[AirportID]:[AirportID]],0))</f>
        <v>Minneapolis-St Paul International/Wold-Chamberlain</v>
      </c>
      <c r="R2236">
        <f>INDEX(AirportPivot[Gates (number of available)],MATCH($N2236,AirportPivot[[AirportID]:[AirportID]],0))</f>
        <v>65</v>
      </c>
    </row>
    <row r="2237" spans="1:18" x14ac:dyDescent="0.25">
      <c r="A2237" s="3" t="s">
        <v>2269</v>
      </c>
      <c r="B2237" s="12">
        <v>41967</v>
      </c>
      <c r="C2237" s="4" t="s">
        <v>86</v>
      </c>
      <c r="D2237" s="4">
        <v>6</v>
      </c>
      <c r="E2237" s="4">
        <v>1</v>
      </c>
      <c r="F2237" s="5">
        <v>0.75</v>
      </c>
      <c r="G2237" s="6">
        <v>172.5</v>
      </c>
      <c r="H2237" s="7">
        <v>31912.5</v>
      </c>
      <c r="I2237" s="7">
        <f>FlightsPivot[[#This Row],[Total Fare]]*10%</f>
        <v>3191.25</v>
      </c>
      <c r="J2237" s="7">
        <f>FlightsPivot[[#This Row],[Total Fare]]+FlightsPivot[[#This Row],[10% tax ]]</f>
        <v>35103.75</v>
      </c>
      <c r="K2237" s="4">
        <v>11</v>
      </c>
      <c r="L2237" s="4">
        <v>2014</v>
      </c>
      <c r="M2237" t="str">
        <f>INDEX(RoutesPivot[DepAirport],MATCH($C2237,RoutesPivot[[RouteID]:[RouteID]],0))</f>
        <v>ORD</v>
      </c>
      <c r="N2237" t="str">
        <f>INDEX(RoutesPivot[AirportID],MATCH($C2237,RoutesPivot[[RouteID]:[RouteID]],0))</f>
        <v>DTW</v>
      </c>
      <c r="O2237">
        <f>INDEX(RoutesPivot[Distance],MATCH($C2237,RoutesPivot[[RouteID]:[RouteID]],0))</f>
        <v>200</v>
      </c>
      <c r="P2237">
        <f>INDEX(RoutesPivot[ListPrice],MATCH($C2237,RoutesPivot[[RouteID]:[RouteID]],0))</f>
        <v>115</v>
      </c>
      <c r="Q2237" t="str">
        <f>INDEX(AirportPivot[AirportName],MATCH($N2237,AirportPivot[[AirportID]:[AirportID]],0))</f>
        <v>Detroit Metropolitan Wayne County</v>
      </c>
      <c r="R2237">
        <f>INDEX(AirportPivot[Gates (number of available)],MATCH($N2237,AirportPivot[[AirportID]:[AirportID]],0))</f>
        <v>60</v>
      </c>
    </row>
    <row r="2238" spans="1:18" x14ac:dyDescent="0.25">
      <c r="A2238" s="3" t="s">
        <v>2270</v>
      </c>
      <c r="B2238" s="12">
        <v>42149</v>
      </c>
      <c r="C2238" s="4" t="s">
        <v>17</v>
      </c>
      <c r="D2238" s="4">
        <v>4.2</v>
      </c>
      <c r="E2238" s="4">
        <v>96</v>
      </c>
      <c r="F2238" s="5">
        <v>0.75</v>
      </c>
      <c r="G2238" s="6">
        <v>350</v>
      </c>
      <c r="H2238" s="7">
        <v>64750</v>
      </c>
      <c r="I2238" s="7">
        <f>FlightsPivot[[#This Row],[Total Fare]]*10%</f>
        <v>6475</v>
      </c>
      <c r="J2238" s="7">
        <f>FlightsPivot[[#This Row],[Total Fare]]+FlightsPivot[[#This Row],[10% tax ]]</f>
        <v>71225</v>
      </c>
      <c r="K2238" s="4">
        <v>5</v>
      </c>
      <c r="L2238" s="4">
        <v>2015</v>
      </c>
      <c r="M2238" t="str">
        <f>INDEX(RoutesPivot[DepAirport],MATCH($C2238,RoutesPivot[[RouteID]:[RouteID]],0))</f>
        <v>ORD</v>
      </c>
      <c r="N2238" t="str">
        <f>INDEX(RoutesPivot[AirportID],MATCH($C2238,RoutesPivot[[RouteID]:[RouteID]],0))</f>
        <v>LAX</v>
      </c>
      <c r="O2238">
        <f>INDEX(RoutesPivot[Distance],MATCH($C2238,RoutesPivot[[RouteID]:[RouteID]],0))</f>
        <v>1518</v>
      </c>
      <c r="P2238">
        <f>INDEX(RoutesPivot[ListPrice],MATCH($C2238,RoutesPivot[[RouteID]:[RouteID]],0))</f>
        <v>350</v>
      </c>
      <c r="Q2238" t="str">
        <f>INDEX(AirportPivot[AirportName],MATCH($N2238,AirportPivot[[AirportID]:[AirportID]],0))</f>
        <v>Los Angeles International</v>
      </c>
      <c r="R2238">
        <f>INDEX(AirportPivot[Gates (number of available)],MATCH($N2238,AirportPivot[[AirportID]:[AirportID]],0))</f>
        <v>86</v>
      </c>
    </row>
    <row r="2239" spans="1:18" x14ac:dyDescent="0.25">
      <c r="A2239" s="3" t="s">
        <v>2271</v>
      </c>
      <c r="B2239" s="12">
        <v>42019</v>
      </c>
      <c r="C2239" s="4" t="s">
        <v>37</v>
      </c>
      <c r="D2239" s="4">
        <v>2.2999999999999998</v>
      </c>
      <c r="E2239" s="4">
        <v>194</v>
      </c>
      <c r="F2239" s="5">
        <v>0.33333333333333331</v>
      </c>
      <c r="G2239" s="6">
        <v>350</v>
      </c>
      <c r="H2239" s="7">
        <v>57750</v>
      </c>
      <c r="I2239" s="7">
        <f>FlightsPivot[[#This Row],[Total Fare]]*10%</f>
        <v>5775</v>
      </c>
      <c r="J2239" s="7">
        <f>FlightsPivot[[#This Row],[Total Fare]]+FlightsPivot[[#This Row],[10% tax ]]</f>
        <v>63525</v>
      </c>
      <c r="K2239" s="4">
        <v>1</v>
      </c>
      <c r="L2239" s="4">
        <v>2015</v>
      </c>
      <c r="M2239" t="str">
        <f>INDEX(RoutesPivot[DepAirport],MATCH($C2239,RoutesPivot[[RouteID]:[RouteID]],0))</f>
        <v>ORD</v>
      </c>
      <c r="N2239" t="str">
        <f>INDEX(RoutesPivot[AirportID],MATCH($C2239,RoutesPivot[[RouteID]:[RouteID]],0))</f>
        <v>SEA</v>
      </c>
      <c r="O2239">
        <f>INDEX(RoutesPivot[Distance],MATCH($C2239,RoutesPivot[[RouteID]:[RouteID]],0))</f>
        <v>1500</v>
      </c>
      <c r="P2239">
        <f>INDEX(RoutesPivot[ListPrice],MATCH($C2239,RoutesPivot[[RouteID]:[RouteID]],0))</f>
        <v>350</v>
      </c>
      <c r="Q2239" t="str">
        <f>INDEX(AirportPivot[AirportName],MATCH($N2239,AirportPivot[[AirportID]:[AirportID]],0))</f>
        <v>Seattle-Tacoma International</v>
      </c>
      <c r="R2239">
        <f>INDEX(AirportPivot[Gates (number of available)],MATCH($N2239,AirportPivot[[AirportID]:[AirportID]],0))</f>
        <v>58</v>
      </c>
    </row>
    <row r="2240" spans="1:18" x14ac:dyDescent="0.25">
      <c r="A2240" s="3" t="s">
        <v>2272</v>
      </c>
      <c r="B2240" s="12">
        <v>42049</v>
      </c>
      <c r="C2240" s="4" t="s">
        <v>47</v>
      </c>
      <c r="D2240" s="4">
        <v>1.6</v>
      </c>
      <c r="E2240" s="4">
        <v>71</v>
      </c>
      <c r="F2240" s="5">
        <v>0.83333333333333337</v>
      </c>
      <c r="G2240" s="6">
        <v>250</v>
      </c>
      <c r="H2240" s="7">
        <v>45250</v>
      </c>
      <c r="I2240" s="7">
        <f>FlightsPivot[[#This Row],[Total Fare]]*10%</f>
        <v>4525</v>
      </c>
      <c r="J2240" s="7">
        <f>FlightsPivot[[#This Row],[Total Fare]]+FlightsPivot[[#This Row],[10% tax ]]</f>
        <v>49775</v>
      </c>
      <c r="K2240" s="4">
        <v>2</v>
      </c>
      <c r="L2240" s="4">
        <v>2015</v>
      </c>
      <c r="M2240" t="str">
        <f>INDEX(RoutesPivot[DepAirport],MATCH($C2240,RoutesPivot[[RouteID]:[RouteID]],0))</f>
        <v>ORD</v>
      </c>
      <c r="N2240" t="str">
        <f>INDEX(RoutesPivot[AirportID],MATCH($C2240,RoutesPivot[[RouteID]:[RouteID]],0))</f>
        <v>PHX</v>
      </c>
      <c r="O2240">
        <f>INDEX(RoutesPivot[Distance],MATCH($C2240,RoutesPivot[[RouteID]:[RouteID]],0))</f>
        <v>1200</v>
      </c>
      <c r="P2240">
        <f>INDEX(RoutesPivot[ListPrice],MATCH($C2240,RoutesPivot[[RouteID]:[RouteID]],0))</f>
        <v>250</v>
      </c>
      <c r="Q2240" t="str">
        <f>INDEX(AirportPivot[AirportName],MATCH($N2240,AirportPivot[[AirportID]:[AirportID]],0))</f>
        <v>Phoenix Sky Harbor International</v>
      </c>
      <c r="R2240">
        <f>INDEX(AirportPivot[Gates (number of available)],MATCH($N2240,AirportPivot[[AirportID]:[AirportID]],0))</f>
        <v>60</v>
      </c>
    </row>
    <row r="2241" spans="1:18" x14ac:dyDescent="0.25">
      <c r="A2241" s="3" t="s">
        <v>2273</v>
      </c>
      <c r="B2241" s="12">
        <v>42335</v>
      </c>
      <c r="C2241" s="4" t="s">
        <v>37</v>
      </c>
      <c r="D2241" s="4">
        <v>5.0999999999999996</v>
      </c>
      <c r="E2241" s="4">
        <v>22</v>
      </c>
      <c r="F2241" s="5">
        <v>0.79166666666666663</v>
      </c>
      <c r="G2241" s="6">
        <v>525</v>
      </c>
      <c r="H2241" s="7">
        <v>97125</v>
      </c>
      <c r="I2241" s="7">
        <f>FlightsPivot[[#This Row],[Total Fare]]*10%</f>
        <v>9712.5</v>
      </c>
      <c r="J2241" s="7">
        <f>FlightsPivot[[#This Row],[Total Fare]]+FlightsPivot[[#This Row],[10% tax ]]</f>
        <v>106837.5</v>
      </c>
      <c r="K2241" s="4">
        <v>11</v>
      </c>
      <c r="L2241" s="4">
        <v>2015</v>
      </c>
      <c r="M2241" t="str">
        <f>INDEX(RoutesPivot[DepAirport],MATCH($C2241,RoutesPivot[[RouteID]:[RouteID]],0))</f>
        <v>ORD</v>
      </c>
      <c r="N2241" t="str">
        <f>INDEX(RoutesPivot[AirportID],MATCH($C2241,RoutesPivot[[RouteID]:[RouteID]],0))</f>
        <v>SEA</v>
      </c>
      <c r="O2241">
        <f>INDEX(RoutesPivot[Distance],MATCH($C2241,RoutesPivot[[RouteID]:[RouteID]],0))</f>
        <v>1500</v>
      </c>
      <c r="P2241">
        <f>INDEX(RoutesPivot[ListPrice],MATCH($C2241,RoutesPivot[[RouteID]:[RouteID]],0))</f>
        <v>350</v>
      </c>
      <c r="Q2241" t="str">
        <f>INDEX(AirportPivot[AirportName],MATCH($N2241,AirportPivot[[AirportID]:[AirportID]],0))</f>
        <v>Seattle-Tacoma International</v>
      </c>
      <c r="R2241">
        <f>INDEX(AirportPivot[Gates (number of available)],MATCH($N2241,AirportPivot[[AirportID]:[AirportID]],0))</f>
        <v>58</v>
      </c>
    </row>
    <row r="2242" spans="1:18" x14ac:dyDescent="0.25">
      <c r="A2242" s="3" t="s">
        <v>2274</v>
      </c>
      <c r="B2242" s="12">
        <v>42312</v>
      </c>
      <c r="C2242" s="4" t="s">
        <v>86</v>
      </c>
      <c r="D2242" s="4">
        <v>1.8</v>
      </c>
      <c r="E2242" s="4">
        <v>101</v>
      </c>
      <c r="F2242" s="5">
        <v>0.33333333333333331</v>
      </c>
      <c r="G2242" s="6">
        <v>115</v>
      </c>
      <c r="H2242" s="7">
        <v>21275</v>
      </c>
      <c r="I2242" s="7">
        <f>FlightsPivot[[#This Row],[Total Fare]]*10%</f>
        <v>2127.5</v>
      </c>
      <c r="J2242" s="7">
        <f>FlightsPivot[[#This Row],[Total Fare]]+FlightsPivot[[#This Row],[10% tax ]]</f>
        <v>23402.5</v>
      </c>
      <c r="K2242" s="4">
        <v>11</v>
      </c>
      <c r="L2242" s="4">
        <v>2015</v>
      </c>
      <c r="M2242" t="str">
        <f>INDEX(RoutesPivot[DepAirport],MATCH($C2242,RoutesPivot[[RouteID]:[RouteID]],0))</f>
        <v>ORD</v>
      </c>
      <c r="N2242" t="str">
        <f>INDEX(RoutesPivot[AirportID],MATCH($C2242,RoutesPivot[[RouteID]:[RouteID]],0))</f>
        <v>DTW</v>
      </c>
      <c r="O2242">
        <f>INDEX(RoutesPivot[Distance],MATCH($C2242,RoutesPivot[[RouteID]:[RouteID]],0))</f>
        <v>200</v>
      </c>
      <c r="P2242">
        <f>INDEX(RoutesPivot[ListPrice],MATCH($C2242,RoutesPivot[[RouteID]:[RouteID]],0))</f>
        <v>115</v>
      </c>
      <c r="Q2242" t="str">
        <f>INDEX(AirportPivot[AirportName],MATCH($N2242,AirportPivot[[AirportID]:[AirportID]],0))</f>
        <v>Detroit Metropolitan Wayne County</v>
      </c>
      <c r="R2242">
        <f>INDEX(AirportPivot[Gates (number of available)],MATCH($N2242,AirportPivot[[AirportID]:[AirportID]],0))</f>
        <v>60</v>
      </c>
    </row>
    <row r="2243" spans="1:18" x14ac:dyDescent="0.25">
      <c r="A2243" s="3" t="s">
        <v>2275</v>
      </c>
      <c r="B2243" s="12">
        <v>41724</v>
      </c>
      <c r="C2243" s="4" t="s">
        <v>17</v>
      </c>
      <c r="D2243" s="4">
        <v>4</v>
      </c>
      <c r="E2243" s="4">
        <v>69</v>
      </c>
      <c r="F2243" s="5">
        <v>0.5625</v>
      </c>
      <c r="G2243" s="6">
        <v>350</v>
      </c>
      <c r="H2243" s="7">
        <v>63350</v>
      </c>
      <c r="I2243" s="7">
        <f>FlightsPivot[[#This Row],[Total Fare]]*10%</f>
        <v>6335</v>
      </c>
      <c r="J2243" s="7">
        <f>FlightsPivot[[#This Row],[Total Fare]]+FlightsPivot[[#This Row],[10% tax ]]</f>
        <v>69685</v>
      </c>
      <c r="K2243" s="4">
        <v>3</v>
      </c>
      <c r="L2243" s="4">
        <v>2014</v>
      </c>
      <c r="M2243" t="str">
        <f>INDEX(RoutesPivot[DepAirport],MATCH($C2243,RoutesPivot[[RouteID]:[RouteID]],0))</f>
        <v>ORD</v>
      </c>
      <c r="N2243" t="str">
        <f>INDEX(RoutesPivot[AirportID],MATCH($C2243,RoutesPivot[[RouteID]:[RouteID]],0))</f>
        <v>LAX</v>
      </c>
      <c r="O2243">
        <f>INDEX(RoutesPivot[Distance],MATCH($C2243,RoutesPivot[[RouteID]:[RouteID]],0))</f>
        <v>1518</v>
      </c>
      <c r="P2243">
        <f>INDEX(RoutesPivot[ListPrice],MATCH($C2243,RoutesPivot[[RouteID]:[RouteID]],0))</f>
        <v>350</v>
      </c>
      <c r="Q2243" t="str">
        <f>INDEX(AirportPivot[AirportName],MATCH($N2243,AirportPivot[[AirportID]:[AirportID]],0))</f>
        <v>Los Angeles International</v>
      </c>
      <c r="R2243">
        <f>INDEX(AirportPivot[Gates (number of available)],MATCH($N2243,AirportPivot[[AirportID]:[AirportID]],0))</f>
        <v>86</v>
      </c>
    </row>
    <row r="2244" spans="1:18" x14ac:dyDescent="0.25">
      <c r="A2244" s="3" t="s">
        <v>2276</v>
      </c>
      <c r="B2244" s="12">
        <v>42315</v>
      </c>
      <c r="C2244" s="4" t="s">
        <v>37</v>
      </c>
      <c r="D2244" s="4">
        <v>2.4</v>
      </c>
      <c r="E2244" s="4">
        <v>190</v>
      </c>
      <c r="F2244" s="5">
        <v>0.58333333333333337</v>
      </c>
      <c r="G2244" s="6">
        <v>350</v>
      </c>
      <c r="H2244" s="7">
        <v>57750</v>
      </c>
      <c r="I2244" s="7">
        <f>FlightsPivot[[#This Row],[Total Fare]]*10%</f>
        <v>5775</v>
      </c>
      <c r="J2244" s="7">
        <f>FlightsPivot[[#This Row],[Total Fare]]+FlightsPivot[[#This Row],[10% tax ]]</f>
        <v>63525</v>
      </c>
      <c r="K2244" s="4">
        <v>11</v>
      </c>
      <c r="L2244" s="4">
        <v>2015</v>
      </c>
      <c r="M2244" t="str">
        <f>INDEX(RoutesPivot[DepAirport],MATCH($C2244,RoutesPivot[[RouteID]:[RouteID]],0))</f>
        <v>ORD</v>
      </c>
      <c r="N2244" t="str">
        <f>INDEX(RoutesPivot[AirportID],MATCH($C2244,RoutesPivot[[RouteID]:[RouteID]],0))</f>
        <v>SEA</v>
      </c>
      <c r="O2244">
        <f>INDEX(RoutesPivot[Distance],MATCH($C2244,RoutesPivot[[RouteID]:[RouteID]],0))</f>
        <v>1500</v>
      </c>
      <c r="P2244">
        <f>INDEX(RoutesPivot[ListPrice],MATCH($C2244,RoutesPivot[[RouteID]:[RouteID]],0))</f>
        <v>350</v>
      </c>
      <c r="Q2244" t="str">
        <f>INDEX(AirportPivot[AirportName],MATCH($N2244,AirportPivot[[AirportID]:[AirportID]],0))</f>
        <v>Seattle-Tacoma International</v>
      </c>
      <c r="R2244">
        <f>INDEX(AirportPivot[Gates (number of available)],MATCH($N2244,AirportPivot[[AirportID]:[AirportID]],0))</f>
        <v>58</v>
      </c>
    </row>
    <row r="2245" spans="1:18" x14ac:dyDescent="0.25">
      <c r="A2245" s="3" t="s">
        <v>2277</v>
      </c>
      <c r="B2245" s="12">
        <v>41672</v>
      </c>
      <c r="C2245" s="4" t="s">
        <v>21</v>
      </c>
      <c r="D2245" s="4">
        <v>1.3</v>
      </c>
      <c r="E2245" s="4">
        <v>188</v>
      </c>
      <c r="F2245" s="5">
        <v>0.35416666666666669</v>
      </c>
      <c r="G2245" s="6">
        <v>125</v>
      </c>
      <c r="H2245" s="7">
        <v>20625</v>
      </c>
      <c r="I2245" s="7">
        <f>FlightsPivot[[#This Row],[Total Fare]]*10%</f>
        <v>2062.5</v>
      </c>
      <c r="J2245" s="7">
        <f>FlightsPivot[[#This Row],[Total Fare]]+FlightsPivot[[#This Row],[10% tax ]]</f>
        <v>22687.5</v>
      </c>
      <c r="K2245" s="4">
        <v>2</v>
      </c>
      <c r="L2245" s="4">
        <v>2014</v>
      </c>
      <c r="M2245" t="str">
        <f>INDEX(RoutesPivot[DepAirport],MATCH($C2245,RoutesPivot[[RouteID]:[RouteID]],0))</f>
        <v>ORD</v>
      </c>
      <c r="N2245" t="str">
        <f>INDEX(RoutesPivot[AirportID],MATCH($C2245,RoutesPivot[[RouteID]:[RouteID]],0))</f>
        <v>CLT</v>
      </c>
      <c r="O2245">
        <f>INDEX(RoutesPivot[Distance],MATCH($C2245,RoutesPivot[[RouteID]:[RouteID]],0))</f>
        <v>700</v>
      </c>
      <c r="P2245">
        <f>INDEX(RoutesPivot[ListPrice],MATCH($C2245,RoutesPivot[[RouteID]:[RouteID]],0))</f>
        <v>125</v>
      </c>
      <c r="Q2245" t="str">
        <f>INDEX(AirportPivot[AirportName],MATCH($N2245,AirportPivot[[AirportID]:[AirportID]],0))</f>
        <v>Charlotte/Douglas International</v>
      </c>
      <c r="R2245">
        <f>INDEX(AirportPivot[Gates (number of available)],MATCH($N2245,AirportPivot[[AirportID]:[AirportID]],0))</f>
        <v>65</v>
      </c>
    </row>
    <row r="2246" spans="1:18" x14ac:dyDescent="0.25">
      <c r="A2246" s="3" t="s">
        <v>2278</v>
      </c>
      <c r="B2246" s="12">
        <v>41688</v>
      </c>
      <c r="C2246" s="4" t="s">
        <v>23</v>
      </c>
      <c r="D2246" s="4">
        <v>1.4</v>
      </c>
      <c r="E2246" s="4">
        <v>182</v>
      </c>
      <c r="F2246" s="5">
        <v>0.75</v>
      </c>
      <c r="G2246" s="6">
        <v>300</v>
      </c>
      <c r="H2246" s="7">
        <v>49500</v>
      </c>
      <c r="I2246" s="7">
        <f>FlightsPivot[[#This Row],[Total Fare]]*10%</f>
        <v>4950</v>
      </c>
      <c r="J2246" s="7">
        <f>FlightsPivot[[#This Row],[Total Fare]]+FlightsPivot[[#This Row],[10% tax ]]</f>
        <v>54450</v>
      </c>
      <c r="K2246" s="4">
        <v>2</v>
      </c>
      <c r="L2246" s="4">
        <v>2014</v>
      </c>
      <c r="M2246" t="str">
        <f>INDEX(RoutesPivot[DepAirport],MATCH($C2246,RoutesPivot[[RouteID]:[RouteID]],0))</f>
        <v>ORD</v>
      </c>
      <c r="N2246" t="str">
        <f>INDEX(RoutesPivot[AirportID],MATCH($C2246,RoutesPivot[[RouteID]:[RouteID]],0))</f>
        <v>DEN</v>
      </c>
      <c r="O2246">
        <f>INDEX(RoutesPivot[Distance],MATCH($C2246,RoutesPivot[[RouteID]:[RouteID]],0))</f>
        <v>800</v>
      </c>
      <c r="P2246">
        <f>INDEX(RoutesPivot[ListPrice],MATCH($C2246,RoutesPivot[[RouteID]:[RouteID]],0))</f>
        <v>300</v>
      </c>
      <c r="Q2246" t="str">
        <f>INDEX(AirportPivot[AirportName],MATCH($N2246,AirportPivot[[AirportID]:[AirportID]],0))</f>
        <v>Denver International</v>
      </c>
      <c r="R2246">
        <f>INDEX(AirportPivot[Gates (number of available)],MATCH($N2246,AirportPivot[[AirportID]:[AirportID]],0))</f>
        <v>75</v>
      </c>
    </row>
    <row r="2247" spans="1:18" x14ac:dyDescent="0.25">
      <c r="A2247" s="3" t="s">
        <v>2279</v>
      </c>
      <c r="B2247" s="12">
        <v>42236</v>
      </c>
      <c r="C2247" s="4" t="s">
        <v>19</v>
      </c>
      <c r="D2247" s="4">
        <v>1.5</v>
      </c>
      <c r="E2247" s="4">
        <v>196</v>
      </c>
      <c r="F2247" s="5">
        <v>0.72916666666666663</v>
      </c>
      <c r="G2247" s="6">
        <v>220</v>
      </c>
      <c r="H2247" s="7">
        <v>36300</v>
      </c>
      <c r="I2247" s="7">
        <f>FlightsPivot[[#This Row],[Total Fare]]*10%</f>
        <v>3630</v>
      </c>
      <c r="J2247" s="7">
        <f>FlightsPivot[[#This Row],[Total Fare]]+FlightsPivot[[#This Row],[10% tax ]]</f>
        <v>39930</v>
      </c>
      <c r="K2247" s="4">
        <v>8</v>
      </c>
      <c r="L2247" s="4">
        <v>2015</v>
      </c>
      <c r="M2247" t="str">
        <f>INDEX(RoutesPivot[DepAirport],MATCH($C2247,RoutesPivot[[RouteID]:[RouteID]],0))</f>
        <v>ORD</v>
      </c>
      <c r="N2247" t="str">
        <f>INDEX(RoutesPivot[AirportID],MATCH($C2247,RoutesPivot[[RouteID]:[RouteID]],0))</f>
        <v>IAH</v>
      </c>
      <c r="O2247">
        <f>INDEX(RoutesPivot[Distance],MATCH($C2247,RoutesPivot[[RouteID]:[RouteID]],0))</f>
        <v>800</v>
      </c>
      <c r="P2247">
        <f>INDEX(RoutesPivot[ListPrice],MATCH($C2247,RoutesPivot[[RouteID]:[RouteID]],0))</f>
        <v>200</v>
      </c>
      <c r="Q2247" t="str">
        <f>INDEX(AirportPivot[AirportName],MATCH($N2247,AirportPivot[[AirportID]:[AirportID]],0))</f>
        <v>George Bush Intercontinental/Houston</v>
      </c>
      <c r="R2247">
        <f>INDEX(AirportPivot[Gates (number of available)],MATCH($N2247,AirportPivot[[AirportID]:[AirportID]],0))</f>
        <v>80</v>
      </c>
    </row>
    <row r="2248" spans="1:18" x14ac:dyDescent="0.25">
      <c r="A2248" s="3" t="s">
        <v>2280</v>
      </c>
      <c r="B2248" s="12">
        <v>42181</v>
      </c>
      <c r="C2248" s="4" t="s">
        <v>23</v>
      </c>
      <c r="D2248" s="4">
        <v>2.2999999999999998</v>
      </c>
      <c r="E2248" s="4">
        <v>43</v>
      </c>
      <c r="F2248" s="5">
        <v>0.54166666666666663</v>
      </c>
      <c r="G2248" s="6">
        <v>330</v>
      </c>
      <c r="H2248" s="7">
        <v>54450</v>
      </c>
      <c r="I2248" s="7">
        <f>FlightsPivot[[#This Row],[Total Fare]]*10%</f>
        <v>5445</v>
      </c>
      <c r="J2248" s="7">
        <f>FlightsPivot[[#This Row],[Total Fare]]+FlightsPivot[[#This Row],[10% tax ]]</f>
        <v>59895</v>
      </c>
      <c r="K2248" s="4">
        <v>6</v>
      </c>
      <c r="L2248" s="4">
        <v>2015</v>
      </c>
      <c r="M2248" t="str">
        <f>INDEX(RoutesPivot[DepAirport],MATCH($C2248,RoutesPivot[[RouteID]:[RouteID]],0))</f>
        <v>ORD</v>
      </c>
      <c r="N2248" t="str">
        <f>INDEX(RoutesPivot[AirportID],MATCH($C2248,RoutesPivot[[RouteID]:[RouteID]],0))</f>
        <v>DEN</v>
      </c>
      <c r="O2248">
        <f>INDEX(RoutesPivot[Distance],MATCH($C2248,RoutesPivot[[RouteID]:[RouteID]],0))</f>
        <v>800</v>
      </c>
      <c r="P2248">
        <f>INDEX(RoutesPivot[ListPrice],MATCH($C2248,RoutesPivot[[RouteID]:[RouteID]],0))</f>
        <v>300</v>
      </c>
      <c r="Q2248" t="str">
        <f>INDEX(AirportPivot[AirportName],MATCH($N2248,AirportPivot[[AirportID]:[AirportID]],0))</f>
        <v>Denver International</v>
      </c>
      <c r="R2248">
        <f>INDEX(AirportPivot[Gates (number of available)],MATCH($N2248,AirportPivot[[AirportID]:[AirportID]],0))</f>
        <v>75</v>
      </c>
    </row>
    <row r="2249" spans="1:18" x14ac:dyDescent="0.25">
      <c r="A2249" s="3" t="s">
        <v>2281</v>
      </c>
      <c r="B2249" s="12">
        <v>42017</v>
      </c>
      <c r="C2249" s="4" t="s">
        <v>47</v>
      </c>
      <c r="D2249" s="4">
        <v>0.6</v>
      </c>
      <c r="E2249" s="4">
        <v>61</v>
      </c>
      <c r="F2249" s="5">
        <v>0.29166666666666669</v>
      </c>
      <c r="G2249" s="6">
        <v>250</v>
      </c>
      <c r="H2249" s="7">
        <v>41250</v>
      </c>
      <c r="I2249" s="7">
        <f>FlightsPivot[[#This Row],[Total Fare]]*10%</f>
        <v>4125</v>
      </c>
      <c r="J2249" s="7">
        <f>FlightsPivot[[#This Row],[Total Fare]]+FlightsPivot[[#This Row],[10% tax ]]</f>
        <v>45375</v>
      </c>
      <c r="K2249" s="4">
        <v>1</v>
      </c>
      <c r="L2249" s="4">
        <v>2015</v>
      </c>
      <c r="M2249" t="str">
        <f>INDEX(RoutesPivot[DepAirport],MATCH($C2249,RoutesPivot[[RouteID]:[RouteID]],0))</f>
        <v>ORD</v>
      </c>
      <c r="N2249" t="str">
        <f>INDEX(RoutesPivot[AirportID],MATCH($C2249,RoutesPivot[[RouteID]:[RouteID]],0))</f>
        <v>PHX</v>
      </c>
      <c r="O2249">
        <f>INDEX(RoutesPivot[Distance],MATCH($C2249,RoutesPivot[[RouteID]:[RouteID]],0))</f>
        <v>1200</v>
      </c>
      <c r="P2249">
        <f>INDEX(RoutesPivot[ListPrice],MATCH($C2249,RoutesPivot[[RouteID]:[RouteID]],0))</f>
        <v>250</v>
      </c>
      <c r="Q2249" t="str">
        <f>INDEX(AirportPivot[AirportName],MATCH($N2249,AirportPivot[[AirportID]:[AirportID]],0))</f>
        <v>Phoenix Sky Harbor International</v>
      </c>
      <c r="R2249">
        <f>INDEX(AirportPivot[Gates (number of available)],MATCH($N2249,AirportPivot[[AirportID]:[AirportID]],0))</f>
        <v>60</v>
      </c>
    </row>
    <row r="2250" spans="1:18" x14ac:dyDescent="0.25">
      <c r="A2250" s="3" t="s">
        <v>2282</v>
      </c>
      <c r="B2250" s="12">
        <v>42176</v>
      </c>
      <c r="C2250" s="4" t="s">
        <v>80</v>
      </c>
      <c r="D2250" s="4">
        <v>0.8</v>
      </c>
      <c r="E2250" s="4">
        <v>52</v>
      </c>
      <c r="F2250" s="5">
        <v>0.29166666666666669</v>
      </c>
      <c r="G2250" s="6">
        <v>330</v>
      </c>
      <c r="H2250" s="7">
        <v>54450</v>
      </c>
      <c r="I2250" s="7">
        <f>FlightsPivot[[#This Row],[Total Fare]]*10%</f>
        <v>5445</v>
      </c>
      <c r="J2250" s="7">
        <f>FlightsPivot[[#This Row],[Total Fare]]+FlightsPivot[[#This Row],[10% tax ]]</f>
        <v>59895</v>
      </c>
      <c r="K2250" s="4">
        <v>6</v>
      </c>
      <c r="L2250" s="4">
        <v>2015</v>
      </c>
      <c r="M2250" t="str">
        <f>INDEX(RoutesPivot[DepAirport],MATCH($C2250,RoutesPivot[[RouteID]:[RouteID]],0))</f>
        <v>ORD</v>
      </c>
      <c r="N2250" t="str">
        <f>INDEX(RoutesPivot[AirportID],MATCH($C2250,RoutesPivot[[RouteID]:[RouteID]],0))</f>
        <v>MIA</v>
      </c>
      <c r="O2250">
        <f>INDEX(RoutesPivot[Distance],MATCH($C2250,RoutesPivot[[RouteID]:[RouteID]],0))</f>
        <v>1000</v>
      </c>
      <c r="P2250">
        <f>INDEX(RoutesPivot[ListPrice],MATCH($C2250,RoutesPivot[[RouteID]:[RouteID]],0))</f>
        <v>300</v>
      </c>
      <c r="Q2250" t="str">
        <f>INDEX(AirportPivot[AirportName],MATCH($N2250,AirportPivot[[AirportID]:[AirportID]],0))</f>
        <v>Miami International</v>
      </c>
      <c r="R2250">
        <f>INDEX(AirportPivot[Gates (number of available)],MATCH($N2250,AirportPivot[[AirportID]:[AirportID]],0))</f>
        <v>80</v>
      </c>
    </row>
    <row r="2251" spans="1:18" x14ac:dyDescent="0.25">
      <c r="A2251" s="3" t="s">
        <v>2283</v>
      </c>
      <c r="B2251" s="12">
        <v>41849</v>
      </c>
      <c r="C2251" s="4" t="s">
        <v>19</v>
      </c>
      <c r="D2251" s="4">
        <v>2.4</v>
      </c>
      <c r="E2251" s="4">
        <v>110</v>
      </c>
      <c r="F2251" s="5">
        <v>0.72916666666666663</v>
      </c>
      <c r="G2251" s="6">
        <v>220</v>
      </c>
      <c r="H2251" s="7">
        <v>40700</v>
      </c>
      <c r="I2251" s="7">
        <f>FlightsPivot[[#This Row],[Total Fare]]*10%</f>
        <v>4070</v>
      </c>
      <c r="J2251" s="7">
        <f>FlightsPivot[[#This Row],[Total Fare]]+FlightsPivot[[#This Row],[10% tax ]]</f>
        <v>44770</v>
      </c>
      <c r="K2251" s="4">
        <v>7</v>
      </c>
      <c r="L2251" s="4">
        <v>2014</v>
      </c>
      <c r="M2251" t="str">
        <f>INDEX(RoutesPivot[DepAirport],MATCH($C2251,RoutesPivot[[RouteID]:[RouteID]],0))</f>
        <v>ORD</v>
      </c>
      <c r="N2251" t="str">
        <f>INDEX(RoutesPivot[AirportID],MATCH($C2251,RoutesPivot[[RouteID]:[RouteID]],0))</f>
        <v>IAH</v>
      </c>
      <c r="O2251">
        <f>INDEX(RoutesPivot[Distance],MATCH($C2251,RoutesPivot[[RouteID]:[RouteID]],0))</f>
        <v>800</v>
      </c>
      <c r="P2251">
        <f>INDEX(RoutesPivot[ListPrice],MATCH($C2251,RoutesPivot[[RouteID]:[RouteID]],0))</f>
        <v>200</v>
      </c>
      <c r="Q2251" t="str">
        <f>INDEX(AirportPivot[AirportName],MATCH($N2251,AirportPivot[[AirportID]:[AirportID]],0))</f>
        <v>George Bush Intercontinental/Houston</v>
      </c>
      <c r="R2251">
        <f>INDEX(AirportPivot[Gates (number of available)],MATCH($N2251,AirportPivot[[AirportID]:[AirportID]],0))</f>
        <v>80</v>
      </c>
    </row>
    <row r="2252" spans="1:18" x14ac:dyDescent="0.25">
      <c r="A2252" s="3" t="s">
        <v>2284</v>
      </c>
      <c r="B2252" s="12">
        <v>42272</v>
      </c>
      <c r="C2252" s="4" t="s">
        <v>98</v>
      </c>
      <c r="D2252" s="4">
        <v>2.4</v>
      </c>
      <c r="E2252" s="4">
        <v>24</v>
      </c>
      <c r="F2252" s="5">
        <v>0.75</v>
      </c>
      <c r="G2252" s="6">
        <v>275</v>
      </c>
      <c r="H2252" s="7">
        <v>50875</v>
      </c>
      <c r="I2252" s="7">
        <f>FlightsPivot[[#This Row],[Total Fare]]*10%</f>
        <v>5087.5</v>
      </c>
      <c r="J2252" s="7">
        <f>FlightsPivot[[#This Row],[Total Fare]]+FlightsPivot[[#This Row],[10% tax ]]</f>
        <v>55962.5</v>
      </c>
      <c r="K2252" s="4">
        <v>9</v>
      </c>
      <c r="L2252" s="4">
        <v>2015</v>
      </c>
      <c r="M2252" t="str">
        <f>INDEX(RoutesPivot[DepAirport],MATCH($C2252,RoutesPivot[[RouteID]:[RouteID]],0))</f>
        <v>ORD</v>
      </c>
      <c r="N2252" t="str">
        <f>INDEX(RoutesPivot[AirportID],MATCH($C2252,RoutesPivot[[RouteID]:[RouteID]],0))</f>
        <v>PHL</v>
      </c>
      <c r="O2252">
        <f>INDEX(RoutesPivot[Distance],MATCH($C2252,RoutesPivot[[RouteID]:[RouteID]],0))</f>
        <v>580</v>
      </c>
      <c r="P2252">
        <f>INDEX(RoutesPivot[ListPrice],MATCH($C2252,RoutesPivot[[RouteID]:[RouteID]],0))</f>
        <v>275</v>
      </c>
      <c r="Q2252" t="str">
        <f>INDEX(AirportPivot[AirportName],MATCH($N2252,AirportPivot[[AirportID]:[AirportID]],0))</f>
        <v>Philadelphia International</v>
      </c>
      <c r="R2252">
        <f>INDEX(AirportPivot[Gates (number of available)],MATCH($N2252,AirportPivot[[AirportID]:[AirportID]],0))</f>
        <v>89</v>
      </c>
    </row>
    <row r="2253" spans="1:18" x14ac:dyDescent="0.25">
      <c r="A2253" s="3" t="s">
        <v>2285</v>
      </c>
      <c r="B2253" s="12">
        <v>41996</v>
      </c>
      <c r="C2253" s="4" t="s">
        <v>17</v>
      </c>
      <c r="D2253" s="4">
        <v>6.7</v>
      </c>
      <c r="E2253" s="4">
        <v>119</v>
      </c>
      <c r="F2253" s="5">
        <v>0.75</v>
      </c>
      <c r="G2253" s="6">
        <v>490</v>
      </c>
      <c r="H2253" s="7">
        <v>90650</v>
      </c>
      <c r="I2253" s="7">
        <f>FlightsPivot[[#This Row],[Total Fare]]*10%</f>
        <v>9065</v>
      </c>
      <c r="J2253" s="7">
        <f>FlightsPivot[[#This Row],[Total Fare]]+FlightsPivot[[#This Row],[10% tax ]]</f>
        <v>99715</v>
      </c>
      <c r="K2253" s="4">
        <v>12</v>
      </c>
      <c r="L2253" s="4">
        <v>2014</v>
      </c>
      <c r="M2253" t="str">
        <f>INDEX(RoutesPivot[DepAirport],MATCH($C2253,RoutesPivot[[RouteID]:[RouteID]],0))</f>
        <v>ORD</v>
      </c>
      <c r="N2253" t="str">
        <f>INDEX(RoutesPivot[AirportID],MATCH($C2253,RoutesPivot[[RouteID]:[RouteID]],0))</f>
        <v>LAX</v>
      </c>
      <c r="O2253">
        <f>INDEX(RoutesPivot[Distance],MATCH($C2253,RoutesPivot[[RouteID]:[RouteID]],0))</f>
        <v>1518</v>
      </c>
      <c r="P2253">
        <f>INDEX(RoutesPivot[ListPrice],MATCH($C2253,RoutesPivot[[RouteID]:[RouteID]],0))</f>
        <v>350</v>
      </c>
      <c r="Q2253" t="str">
        <f>INDEX(AirportPivot[AirportName],MATCH($N2253,AirportPivot[[AirportID]:[AirportID]],0))</f>
        <v>Los Angeles International</v>
      </c>
      <c r="R2253">
        <f>INDEX(AirportPivot[Gates (number of available)],MATCH($N2253,AirportPivot[[AirportID]:[AirportID]],0))</f>
        <v>86</v>
      </c>
    </row>
    <row r="2254" spans="1:18" x14ac:dyDescent="0.25">
      <c r="A2254" s="3" t="s">
        <v>2286</v>
      </c>
      <c r="B2254" s="12">
        <v>41926</v>
      </c>
      <c r="C2254" s="4" t="s">
        <v>15</v>
      </c>
      <c r="D2254" s="4">
        <v>3.3</v>
      </c>
      <c r="E2254" s="4">
        <v>161</v>
      </c>
      <c r="F2254" s="5">
        <v>0.72916666666666663</v>
      </c>
      <c r="G2254" s="6">
        <v>225</v>
      </c>
      <c r="H2254" s="7">
        <v>37125</v>
      </c>
      <c r="I2254" s="7">
        <f>FlightsPivot[[#This Row],[Total Fare]]*10%</f>
        <v>3712.5</v>
      </c>
      <c r="J2254" s="7">
        <f>FlightsPivot[[#This Row],[Total Fare]]+FlightsPivot[[#This Row],[10% tax ]]</f>
        <v>40837.5</v>
      </c>
      <c r="K2254" s="4">
        <v>10</v>
      </c>
      <c r="L2254" s="4">
        <v>2014</v>
      </c>
      <c r="M2254" t="str">
        <f>INDEX(RoutesPivot[DepAirport],MATCH($C2254,RoutesPivot[[RouteID]:[RouteID]],0))</f>
        <v>ORD</v>
      </c>
      <c r="N2254" t="str">
        <f>INDEX(RoutesPivot[AirportID],MATCH($C2254,RoutesPivot[[RouteID]:[RouteID]],0))</f>
        <v>EWR</v>
      </c>
      <c r="O2254">
        <f>INDEX(RoutesPivot[Distance],MATCH($C2254,RoutesPivot[[RouteID]:[RouteID]],0))</f>
        <v>600</v>
      </c>
      <c r="P2254">
        <f>INDEX(RoutesPivot[ListPrice],MATCH($C2254,RoutesPivot[[RouteID]:[RouteID]],0))</f>
        <v>225</v>
      </c>
      <c r="Q2254" t="str">
        <f>INDEX(AirportPivot[AirportName],MATCH($N2254,AirportPivot[[AirportID]:[AirportID]],0))</f>
        <v>Newark Liberty International</v>
      </c>
      <c r="R2254">
        <f>INDEX(AirportPivot[Gates (number of available)],MATCH($N2254,AirportPivot[[AirportID]:[AirportID]],0))</f>
        <v>82</v>
      </c>
    </row>
    <row r="2255" spans="1:18" x14ac:dyDescent="0.25">
      <c r="A2255" s="3" t="s">
        <v>2287</v>
      </c>
      <c r="B2255" s="12">
        <v>42205</v>
      </c>
      <c r="C2255" s="4" t="s">
        <v>86</v>
      </c>
      <c r="D2255" s="4">
        <v>1.3</v>
      </c>
      <c r="E2255" s="4">
        <v>175</v>
      </c>
      <c r="F2255" s="5">
        <v>0.35416666666666669</v>
      </c>
      <c r="G2255" s="6">
        <v>126.5</v>
      </c>
      <c r="H2255" s="7">
        <v>20872.5</v>
      </c>
      <c r="I2255" s="7">
        <f>FlightsPivot[[#This Row],[Total Fare]]*10%</f>
        <v>2087.25</v>
      </c>
      <c r="J2255" s="7">
        <f>FlightsPivot[[#This Row],[Total Fare]]+FlightsPivot[[#This Row],[10% tax ]]</f>
        <v>22959.75</v>
      </c>
      <c r="K2255" s="4">
        <v>7</v>
      </c>
      <c r="L2255" s="4">
        <v>2015</v>
      </c>
      <c r="M2255" t="str">
        <f>INDEX(RoutesPivot[DepAirport],MATCH($C2255,RoutesPivot[[RouteID]:[RouteID]],0))</f>
        <v>ORD</v>
      </c>
      <c r="N2255" t="str">
        <f>INDEX(RoutesPivot[AirportID],MATCH($C2255,RoutesPivot[[RouteID]:[RouteID]],0))</f>
        <v>DTW</v>
      </c>
      <c r="O2255">
        <f>INDEX(RoutesPivot[Distance],MATCH($C2255,RoutesPivot[[RouteID]:[RouteID]],0))</f>
        <v>200</v>
      </c>
      <c r="P2255">
        <f>INDEX(RoutesPivot[ListPrice],MATCH($C2255,RoutesPivot[[RouteID]:[RouteID]],0))</f>
        <v>115</v>
      </c>
      <c r="Q2255" t="str">
        <f>INDEX(AirportPivot[AirportName],MATCH($N2255,AirportPivot[[AirportID]:[AirportID]],0))</f>
        <v>Detroit Metropolitan Wayne County</v>
      </c>
      <c r="R2255">
        <f>INDEX(AirportPivot[Gates (number of available)],MATCH($N2255,AirportPivot[[AirportID]:[AirportID]],0))</f>
        <v>60</v>
      </c>
    </row>
    <row r="2256" spans="1:18" x14ac:dyDescent="0.25">
      <c r="A2256" s="3" t="s">
        <v>2288</v>
      </c>
      <c r="B2256" s="12">
        <v>42224</v>
      </c>
      <c r="C2256" s="4" t="s">
        <v>17</v>
      </c>
      <c r="D2256" s="4">
        <v>7.3</v>
      </c>
      <c r="E2256" s="4">
        <v>147</v>
      </c>
      <c r="F2256" s="5">
        <v>0.77083333333333337</v>
      </c>
      <c r="G2256" s="6">
        <v>385</v>
      </c>
      <c r="H2256" s="7">
        <v>71225</v>
      </c>
      <c r="I2256" s="7">
        <f>FlightsPivot[[#This Row],[Total Fare]]*10%</f>
        <v>7122.5</v>
      </c>
      <c r="J2256" s="7">
        <f>FlightsPivot[[#This Row],[Total Fare]]+FlightsPivot[[#This Row],[10% tax ]]</f>
        <v>78347.5</v>
      </c>
      <c r="K2256" s="4">
        <v>8</v>
      </c>
      <c r="L2256" s="4">
        <v>2015</v>
      </c>
      <c r="M2256" t="str">
        <f>INDEX(RoutesPivot[DepAirport],MATCH($C2256,RoutesPivot[[RouteID]:[RouteID]],0))</f>
        <v>ORD</v>
      </c>
      <c r="N2256" t="str">
        <f>INDEX(RoutesPivot[AirportID],MATCH($C2256,RoutesPivot[[RouteID]:[RouteID]],0))</f>
        <v>LAX</v>
      </c>
      <c r="O2256">
        <f>INDEX(RoutesPivot[Distance],MATCH($C2256,RoutesPivot[[RouteID]:[RouteID]],0))</f>
        <v>1518</v>
      </c>
      <c r="P2256">
        <f>INDEX(RoutesPivot[ListPrice],MATCH($C2256,RoutesPivot[[RouteID]:[RouteID]],0))</f>
        <v>350</v>
      </c>
      <c r="Q2256" t="str">
        <f>INDEX(AirportPivot[AirportName],MATCH($N2256,AirportPivot[[AirportID]:[AirportID]],0))</f>
        <v>Los Angeles International</v>
      </c>
      <c r="R2256">
        <f>INDEX(AirportPivot[Gates (number of available)],MATCH($N2256,AirportPivot[[AirportID]:[AirportID]],0))</f>
        <v>86</v>
      </c>
    </row>
    <row r="2257" spans="1:18" x14ac:dyDescent="0.25">
      <c r="A2257" s="3" t="s">
        <v>2289</v>
      </c>
      <c r="B2257" s="12">
        <v>42031</v>
      </c>
      <c r="C2257" s="4" t="s">
        <v>805</v>
      </c>
      <c r="D2257" s="4">
        <v>1.9</v>
      </c>
      <c r="E2257" s="4">
        <v>48</v>
      </c>
      <c r="F2257" s="5">
        <v>0.83333333333333337</v>
      </c>
      <c r="G2257" s="6">
        <v>290</v>
      </c>
      <c r="H2257" s="7">
        <v>47850</v>
      </c>
      <c r="I2257" s="7">
        <f>FlightsPivot[[#This Row],[Total Fare]]*10%</f>
        <v>4785</v>
      </c>
      <c r="J2257" s="7">
        <f>FlightsPivot[[#This Row],[Total Fare]]+FlightsPivot[[#This Row],[10% tax ]]</f>
        <v>52635</v>
      </c>
      <c r="K2257" s="4">
        <v>1</v>
      </c>
      <c r="L2257" s="4">
        <v>2015</v>
      </c>
      <c r="M2257" t="str">
        <f>INDEX(RoutesPivot[DepAirport],MATCH($C2257,RoutesPivot[[RouteID]:[RouteID]],0))</f>
        <v>ORD</v>
      </c>
      <c r="N2257" t="str">
        <f>INDEX(RoutesPivot[AirportID],MATCH($C2257,RoutesPivot[[RouteID]:[RouteID]],0))</f>
        <v>SLC</v>
      </c>
      <c r="O2257">
        <f>INDEX(RoutesPivot[Distance],MATCH($C2257,RoutesPivot[[RouteID]:[RouteID]],0))</f>
        <v>1000</v>
      </c>
      <c r="P2257">
        <f>INDEX(RoutesPivot[ListPrice],MATCH($C2257,RoutesPivot[[RouteID]:[RouteID]],0))</f>
        <v>290</v>
      </c>
      <c r="Q2257" t="str">
        <f>INDEX(AirportPivot[AirportName],MATCH($N2257,AirportPivot[[AirportID]:[AirportID]],0))</f>
        <v>Salt Lake City International</v>
      </c>
      <c r="R2257">
        <f>INDEX(AirportPivot[Gates (number of available)],MATCH($N2257,AirportPivot[[AirportID]:[AirportID]],0))</f>
        <v>54</v>
      </c>
    </row>
    <row r="2258" spans="1:18" x14ac:dyDescent="0.25">
      <c r="A2258" s="3" t="s">
        <v>2290</v>
      </c>
      <c r="B2258" s="12">
        <v>41987</v>
      </c>
      <c r="C2258" s="4" t="s">
        <v>27</v>
      </c>
      <c r="D2258" s="4">
        <v>10.6</v>
      </c>
      <c r="E2258" s="4">
        <v>73</v>
      </c>
      <c r="F2258" s="5">
        <v>0.60416666666666663</v>
      </c>
      <c r="G2258" s="6">
        <v>200</v>
      </c>
      <c r="H2258" s="7">
        <v>36200</v>
      </c>
      <c r="I2258" s="7">
        <f>FlightsPivot[[#This Row],[Total Fare]]*10%</f>
        <v>3620</v>
      </c>
      <c r="J2258" s="7">
        <f>FlightsPivot[[#This Row],[Total Fare]]+FlightsPivot[[#This Row],[10% tax ]]</f>
        <v>39820</v>
      </c>
      <c r="K2258" s="4">
        <v>12</v>
      </c>
      <c r="L2258" s="4">
        <v>2014</v>
      </c>
      <c r="M2258" t="str">
        <f>INDEX(RoutesPivot[DepAirport],MATCH($C2258,RoutesPivot[[RouteID]:[RouteID]],0))</f>
        <v>ORD</v>
      </c>
      <c r="N2258" t="str">
        <f>INDEX(RoutesPivot[AirportID],MATCH($C2258,RoutesPivot[[RouteID]:[RouteID]],0))</f>
        <v>ATL</v>
      </c>
      <c r="O2258">
        <f>INDEX(RoutesPivot[Distance],MATCH($C2258,RoutesPivot[[RouteID]:[RouteID]],0))</f>
        <v>510</v>
      </c>
      <c r="P2258">
        <f>INDEX(RoutesPivot[ListPrice],MATCH($C2258,RoutesPivot[[RouteID]:[RouteID]],0))</f>
        <v>200</v>
      </c>
      <c r="Q2258" t="str">
        <f>INDEX(AirportPivot[AirportName],MATCH($N2258,AirportPivot[[AirportID]:[AirportID]],0))</f>
        <v>Hartsfield-Jackson Atlanta International</v>
      </c>
      <c r="R2258">
        <f>INDEX(AirportPivot[Gates (number of available)],MATCH($N2258,AirportPivot[[AirportID]:[AirportID]],0))</f>
        <v>100</v>
      </c>
    </row>
    <row r="2259" spans="1:18" x14ac:dyDescent="0.25">
      <c r="A2259" s="3" t="s">
        <v>2291</v>
      </c>
      <c r="B2259" s="12">
        <v>41867</v>
      </c>
      <c r="C2259" s="4" t="s">
        <v>37</v>
      </c>
      <c r="D2259" s="4">
        <v>1.4</v>
      </c>
      <c r="E2259" s="4">
        <v>158</v>
      </c>
      <c r="F2259" s="5">
        <v>0.54166666666666663</v>
      </c>
      <c r="G2259" s="6">
        <v>385</v>
      </c>
      <c r="H2259" s="7">
        <v>63525</v>
      </c>
      <c r="I2259" s="7">
        <f>FlightsPivot[[#This Row],[Total Fare]]*10%</f>
        <v>6352.5</v>
      </c>
      <c r="J2259" s="7">
        <f>FlightsPivot[[#This Row],[Total Fare]]+FlightsPivot[[#This Row],[10% tax ]]</f>
        <v>69877.5</v>
      </c>
      <c r="K2259" s="4">
        <v>8</v>
      </c>
      <c r="L2259" s="4">
        <v>2014</v>
      </c>
      <c r="M2259" t="str">
        <f>INDEX(RoutesPivot[DepAirport],MATCH($C2259,RoutesPivot[[RouteID]:[RouteID]],0))</f>
        <v>ORD</v>
      </c>
      <c r="N2259" t="str">
        <f>INDEX(RoutesPivot[AirportID],MATCH($C2259,RoutesPivot[[RouteID]:[RouteID]],0))</f>
        <v>SEA</v>
      </c>
      <c r="O2259">
        <f>INDEX(RoutesPivot[Distance],MATCH($C2259,RoutesPivot[[RouteID]:[RouteID]],0))</f>
        <v>1500</v>
      </c>
      <c r="P2259">
        <f>INDEX(RoutesPivot[ListPrice],MATCH($C2259,RoutesPivot[[RouteID]:[RouteID]],0))</f>
        <v>350</v>
      </c>
      <c r="Q2259" t="str">
        <f>INDEX(AirportPivot[AirportName],MATCH($N2259,AirportPivot[[AirportID]:[AirportID]],0))</f>
        <v>Seattle-Tacoma International</v>
      </c>
      <c r="R2259">
        <f>INDEX(AirportPivot[Gates (number of available)],MATCH($N2259,AirportPivot[[AirportID]:[AirportID]],0))</f>
        <v>58</v>
      </c>
    </row>
    <row r="2260" spans="1:18" x14ac:dyDescent="0.25">
      <c r="A2260" s="3" t="s">
        <v>2292</v>
      </c>
      <c r="B2260" s="12">
        <v>41874</v>
      </c>
      <c r="C2260" s="4" t="s">
        <v>13</v>
      </c>
      <c r="D2260" s="4">
        <v>2.6</v>
      </c>
      <c r="E2260" s="4">
        <v>163</v>
      </c>
      <c r="F2260" s="5">
        <v>0.79166666666666663</v>
      </c>
      <c r="G2260" s="6">
        <v>275</v>
      </c>
      <c r="H2260" s="7">
        <v>45375</v>
      </c>
      <c r="I2260" s="7">
        <f>FlightsPivot[[#This Row],[Total Fare]]*10%</f>
        <v>4537.5</v>
      </c>
      <c r="J2260" s="7">
        <f>FlightsPivot[[#This Row],[Total Fare]]+FlightsPivot[[#This Row],[10% tax ]]</f>
        <v>49912.5</v>
      </c>
      <c r="K2260" s="4">
        <v>8</v>
      </c>
      <c r="L2260" s="4">
        <v>2014</v>
      </c>
      <c r="M2260" t="str">
        <f>INDEX(RoutesPivot[DepAirport],MATCH($C2260,RoutesPivot[[RouteID]:[RouteID]],0))</f>
        <v>ORD</v>
      </c>
      <c r="N2260" t="str">
        <f>INDEX(RoutesPivot[AirportID],MATCH($C2260,RoutesPivot[[RouteID]:[RouteID]],0))</f>
        <v>JFK</v>
      </c>
      <c r="O2260">
        <f>INDEX(RoutesPivot[Distance],MATCH($C2260,RoutesPivot[[RouteID]:[RouteID]],0))</f>
        <v>619</v>
      </c>
      <c r="P2260">
        <f>INDEX(RoutesPivot[ListPrice],MATCH($C2260,RoutesPivot[[RouteID]:[RouteID]],0))</f>
        <v>250</v>
      </c>
      <c r="Q2260" t="str">
        <f>INDEX(AirportPivot[AirportName],MATCH($N2260,AirportPivot[[AirportID]:[AirportID]],0))</f>
        <v>John F Kennedy International</v>
      </c>
      <c r="R2260">
        <f>INDEX(AirportPivot[Gates (number of available)],MATCH($N2260,AirportPivot[[AirportID]:[AirportID]],0))</f>
        <v>120</v>
      </c>
    </row>
    <row r="2261" spans="1:18" x14ac:dyDescent="0.25">
      <c r="A2261" s="3" t="s">
        <v>2293</v>
      </c>
      <c r="B2261" s="12">
        <v>41847</v>
      </c>
      <c r="C2261" s="4" t="s">
        <v>27</v>
      </c>
      <c r="D2261" s="4">
        <v>9</v>
      </c>
      <c r="E2261" s="4">
        <v>182</v>
      </c>
      <c r="F2261" s="5">
        <v>0.79166666666666663</v>
      </c>
      <c r="G2261" s="6">
        <v>220</v>
      </c>
      <c r="H2261" s="7">
        <v>36300</v>
      </c>
      <c r="I2261" s="7">
        <f>FlightsPivot[[#This Row],[Total Fare]]*10%</f>
        <v>3630</v>
      </c>
      <c r="J2261" s="7">
        <f>FlightsPivot[[#This Row],[Total Fare]]+FlightsPivot[[#This Row],[10% tax ]]</f>
        <v>39930</v>
      </c>
      <c r="K2261" s="4">
        <v>7</v>
      </c>
      <c r="L2261" s="4">
        <v>2014</v>
      </c>
      <c r="M2261" t="str">
        <f>INDEX(RoutesPivot[DepAirport],MATCH($C2261,RoutesPivot[[RouteID]:[RouteID]],0))</f>
        <v>ORD</v>
      </c>
      <c r="N2261" t="str">
        <f>INDEX(RoutesPivot[AirportID],MATCH($C2261,RoutesPivot[[RouteID]:[RouteID]],0))</f>
        <v>ATL</v>
      </c>
      <c r="O2261">
        <f>INDEX(RoutesPivot[Distance],MATCH($C2261,RoutesPivot[[RouteID]:[RouteID]],0))</f>
        <v>510</v>
      </c>
      <c r="P2261">
        <f>INDEX(RoutesPivot[ListPrice],MATCH($C2261,RoutesPivot[[RouteID]:[RouteID]],0))</f>
        <v>200</v>
      </c>
      <c r="Q2261" t="str">
        <f>INDEX(AirportPivot[AirportName],MATCH($N2261,AirportPivot[[AirportID]:[AirportID]],0))</f>
        <v>Hartsfield-Jackson Atlanta International</v>
      </c>
      <c r="R2261">
        <f>INDEX(AirportPivot[Gates (number of available)],MATCH($N2261,AirportPivot[[AirportID]:[AirportID]],0))</f>
        <v>100</v>
      </c>
    </row>
    <row r="2262" spans="1:18" x14ac:dyDescent="0.25">
      <c r="A2262" s="3" t="s">
        <v>2294</v>
      </c>
      <c r="B2262" s="12">
        <v>42330</v>
      </c>
      <c r="C2262" s="4" t="s">
        <v>30</v>
      </c>
      <c r="D2262" s="4">
        <v>0.9</v>
      </c>
      <c r="E2262" s="4">
        <v>138</v>
      </c>
      <c r="F2262" s="5">
        <v>0.875</v>
      </c>
      <c r="G2262" s="6">
        <v>250</v>
      </c>
      <c r="H2262" s="7">
        <v>46250</v>
      </c>
      <c r="I2262" s="7">
        <f>FlightsPivot[[#This Row],[Total Fare]]*10%</f>
        <v>4625</v>
      </c>
      <c r="J2262" s="7">
        <f>FlightsPivot[[#This Row],[Total Fare]]+FlightsPivot[[#This Row],[10% tax ]]</f>
        <v>50875</v>
      </c>
      <c r="K2262" s="4">
        <v>11</v>
      </c>
      <c r="L2262" s="4">
        <v>2015</v>
      </c>
      <c r="M2262" t="str">
        <f>INDEX(RoutesPivot[DepAirport],MATCH($C2262,RoutesPivot[[RouteID]:[RouteID]],0))</f>
        <v>ORD</v>
      </c>
      <c r="N2262" t="str">
        <f>INDEX(RoutesPivot[AirportID],MATCH($C2262,RoutesPivot[[RouteID]:[RouteID]],0))</f>
        <v>MCO</v>
      </c>
      <c r="O2262">
        <f>INDEX(RoutesPivot[Distance],MATCH($C2262,RoutesPivot[[RouteID]:[RouteID]],0))</f>
        <v>850</v>
      </c>
      <c r="P2262">
        <f>INDEX(RoutesPivot[ListPrice],MATCH($C2262,RoutesPivot[[RouteID]:[RouteID]],0))</f>
        <v>250</v>
      </c>
      <c r="Q2262" t="str">
        <f>INDEX(AirportPivot[AirportName],MATCH($N2262,AirportPivot[[AirportID]:[AirportID]],0))</f>
        <v>Orlando International</v>
      </c>
      <c r="R2262">
        <f>INDEX(AirportPivot[Gates (number of available)],MATCH($N2262,AirportPivot[[AirportID]:[AirportID]],0))</f>
        <v>67</v>
      </c>
    </row>
    <row r="2263" spans="1:18" x14ac:dyDescent="0.25">
      <c r="A2263" s="3" t="s">
        <v>2295</v>
      </c>
      <c r="B2263" s="12">
        <v>41972</v>
      </c>
      <c r="C2263" s="4" t="s">
        <v>19</v>
      </c>
      <c r="D2263" s="4">
        <v>5.2</v>
      </c>
      <c r="E2263" s="4">
        <v>33</v>
      </c>
      <c r="F2263" s="5">
        <v>0.75</v>
      </c>
      <c r="G2263" s="6">
        <v>300</v>
      </c>
      <c r="H2263" s="7">
        <v>55500</v>
      </c>
      <c r="I2263" s="7">
        <f>FlightsPivot[[#This Row],[Total Fare]]*10%</f>
        <v>5550</v>
      </c>
      <c r="J2263" s="7">
        <f>FlightsPivot[[#This Row],[Total Fare]]+FlightsPivot[[#This Row],[10% tax ]]</f>
        <v>61050</v>
      </c>
      <c r="K2263" s="4">
        <v>11</v>
      </c>
      <c r="L2263" s="4">
        <v>2014</v>
      </c>
      <c r="M2263" t="str">
        <f>INDEX(RoutesPivot[DepAirport],MATCH($C2263,RoutesPivot[[RouteID]:[RouteID]],0))</f>
        <v>ORD</v>
      </c>
      <c r="N2263" t="str">
        <f>INDEX(RoutesPivot[AirportID],MATCH($C2263,RoutesPivot[[RouteID]:[RouteID]],0))</f>
        <v>IAH</v>
      </c>
      <c r="O2263">
        <f>INDEX(RoutesPivot[Distance],MATCH($C2263,RoutesPivot[[RouteID]:[RouteID]],0))</f>
        <v>800</v>
      </c>
      <c r="P2263">
        <f>INDEX(RoutesPivot[ListPrice],MATCH($C2263,RoutesPivot[[RouteID]:[RouteID]],0))</f>
        <v>200</v>
      </c>
      <c r="Q2263" t="str">
        <f>INDEX(AirportPivot[AirportName],MATCH($N2263,AirportPivot[[AirportID]:[AirportID]],0))</f>
        <v>George Bush Intercontinental/Houston</v>
      </c>
      <c r="R2263">
        <f>INDEX(AirportPivot[Gates (number of available)],MATCH($N2263,AirportPivot[[AirportID]:[AirportID]],0))</f>
        <v>80</v>
      </c>
    </row>
    <row r="2264" spans="1:18" x14ac:dyDescent="0.25">
      <c r="A2264" s="3" t="s">
        <v>2296</v>
      </c>
      <c r="B2264" s="12">
        <v>41670</v>
      </c>
      <c r="C2264" s="4" t="s">
        <v>30</v>
      </c>
      <c r="D2264" s="4">
        <v>1.3</v>
      </c>
      <c r="E2264" s="4">
        <v>196</v>
      </c>
      <c r="F2264" s="5">
        <v>0.29166666666666669</v>
      </c>
      <c r="G2264" s="6">
        <v>250</v>
      </c>
      <c r="H2264" s="7">
        <v>41250</v>
      </c>
      <c r="I2264" s="7">
        <f>FlightsPivot[[#This Row],[Total Fare]]*10%</f>
        <v>4125</v>
      </c>
      <c r="J2264" s="7">
        <f>FlightsPivot[[#This Row],[Total Fare]]+FlightsPivot[[#This Row],[10% tax ]]</f>
        <v>45375</v>
      </c>
      <c r="K2264" s="4">
        <v>1</v>
      </c>
      <c r="L2264" s="4">
        <v>2014</v>
      </c>
      <c r="M2264" t="str">
        <f>INDEX(RoutesPivot[DepAirport],MATCH($C2264,RoutesPivot[[RouteID]:[RouteID]],0))</f>
        <v>ORD</v>
      </c>
      <c r="N2264" t="str">
        <f>INDEX(RoutesPivot[AirportID],MATCH($C2264,RoutesPivot[[RouteID]:[RouteID]],0))</f>
        <v>MCO</v>
      </c>
      <c r="O2264">
        <f>INDEX(RoutesPivot[Distance],MATCH($C2264,RoutesPivot[[RouteID]:[RouteID]],0))</f>
        <v>850</v>
      </c>
      <c r="P2264">
        <f>INDEX(RoutesPivot[ListPrice],MATCH($C2264,RoutesPivot[[RouteID]:[RouteID]],0))</f>
        <v>250</v>
      </c>
      <c r="Q2264" t="str">
        <f>INDEX(AirportPivot[AirportName],MATCH($N2264,AirportPivot[[AirportID]:[AirportID]],0))</f>
        <v>Orlando International</v>
      </c>
      <c r="R2264">
        <f>INDEX(AirportPivot[Gates (number of available)],MATCH($N2264,AirportPivot[[AirportID]:[AirportID]],0))</f>
        <v>67</v>
      </c>
    </row>
    <row r="2265" spans="1:18" x14ac:dyDescent="0.25">
      <c r="A2265" s="3" t="s">
        <v>2297</v>
      </c>
      <c r="B2265" s="12">
        <v>42057</v>
      </c>
      <c r="C2265" s="4" t="s">
        <v>103</v>
      </c>
      <c r="D2265" s="4">
        <v>0.9</v>
      </c>
      <c r="E2265" s="4">
        <v>108</v>
      </c>
      <c r="F2265" s="5">
        <v>0.35416666666666669</v>
      </c>
      <c r="G2265" s="6">
        <v>300</v>
      </c>
      <c r="H2265" s="7">
        <v>55500</v>
      </c>
      <c r="I2265" s="7">
        <f>FlightsPivot[[#This Row],[Total Fare]]*10%</f>
        <v>5550</v>
      </c>
      <c r="J2265" s="7">
        <f>FlightsPivot[[#This Row],[Total Fare]]+FlightsPivot[[#This Row],[10% tax ]]</f>
        <v>61050</v>
      </c>
      <c r="K2265" s="4">
        <v>2</v>
      </c>
      <c r="L2265" s="4">
        <v>2015</v>
      </c>
      <c r="M2265" t="str">
        <f>INDEX(RoutesPivot[DepAirport],MATCH($C2265,RoutesPivot[[RouteID]:[RouteID]],0))</f>
        <v>ORD</v>
      </c>
      <c r="N2265" t="str">
        <f>INDEX(RoutesPivot[AirportID],MATCH($C2265,RoutesPivot[[RouteID]:[RouteID]],0))</f>
        <v>IAD</v>
      </c>
      <c r="O2265">
        <f>INDEX(RoutesPivot[Distance],MATCH($C2265,RoutesPivot[[RouteID]:[RouteID]],0))</f>
        <v>515</v>
      </c>
      <c r="P2265">
        <f>INDEX(RoutesPivot[ListPrice],MATCH($C2265,RoutesPivot[[RouteID]:[RouteID]],0))</f>
        <v>300</v>
      </c>
      <c r="Q2265" t="str">
        <f>INDEX(AirportPivot[AirportName],MATCH($N2265,AirportPivot[[AirportID]:[AirportID]],0))</f>
        <v>Washington Dulles International</v>
      </c>
      <c r="R2265">
        <f>INDEX(AirportPivot[Gates (number of available)],MATCH($N2265,AirportPivot[[AirportID]:[AirportID]],0))</f>
        <v>95</v>
      </c>
    </row>
    <row r="2266" spans="1:18" x14ac:dyDescent="0.25">
      <c r="A2266" s="3" t="s">
        <v>2298</v>
      </c>
      <c r="B2266" s="12">
        <v>42274</v>
      </c>
      <c r="C2266" s="4" t="s">
        <v>27</v>
      </c>
      <c r="D2266" s="4">
        <v>9.5</v>
      </c>
      <c r="E2266" s="4">
        <v>64</v>
      </c>
      <c r="F2266" s="5">
        <v>0.58333333333333337</v>
      </c>
      <c r="G2266" s="6">
        <v>200</v>
      </c>
      <c r="H2266" s="7">
        <v>36200</v>
      </c>
      <c r="I2266" s="7">
        <f>FlightsPivot[[#This Row],[Total Fare]]*10%</f>
        <v>3620</v>
      </c>
      <c r="J2266" s="7">
        <f>FlightsPivot[[#This Row],[Total Fare]]+FlightsPivot[[#This Row],[10% tax ]]</f>
        <v>39820</v>
      </c>
      <c r="K2266" s="4">
        <v>9</v>
      </c>
      <c r="L2266" s="4">
        <v>2015</v>
      </c>
      <c r="M2266" t="str">
        <f>INDEX(RoutesPivot[DepAirport],MATCH($C2266,RoutesPivot[[RouteID]:[RouteID]],0))</f>
        <v>ORD</v>
      </c>
      <c r="N2266" t="str">
        <f>INDEX(RoutesPivot[AirportID],MATCH($C2266,RoutesPivot[[RouteID]:[RouteID]],0))</f>
        <v>ATL</v>
      </c>
      <c r="O2266">
        <f>INDEX(RoutesPivot[Distance],MATCH($C2266,RoutesPivot[[RouteID]:[RouteID]],0))</f>
        <v>510</v>
      </c>
      <c r="P2266">
        <f>INDEX(RoutesPivot[ListPrice],MATCH($C2266,RoutesPivot[[RouteID]:[RouteID]],0))</f>
        <v>200</v>
      </c>
      <c r="Q2266" t="str">
        <f>INDEX(AirportPivot[AirportName],MATCH($N2266,AirportPivot[[AirportID]:[AirportID]],0))</f>
        <v>Hartsfield-Jackson Atlanta International</v>
      </c>
      <c r="R2266">
        <f>INDEX(AirportPivot[Gates (number of available)],MATCH($N2266,AirportPivot[[AirportID]:[AirportID]],0))</f>
        <v>100</v>
      </c>
    </row>
    <row r="2267" spans="1:18" x14ac:dyDescent="0.25">
      <c r="A2267" s="3" t="s">
        <v>2299</v>
      </c>
      <c r="B2267" s="12">
        <v>42242</v>
      </c>
      <c r="C2267" s="4" t="s">
        <v>23</v>
      </c>
      <c r="D2267" s="4">
        <v>2.2000000000000002</v>
      </c>
      <c r="E2267" s="4">
        <v>151</v>
      </c>
      <c r="F2267" s="5">
        <v>0.3125</v>
      </c>
      <c r="G2267" s="6">
        <v>330</v>
      </c>
      <c r="H2267" s="7">
        <v>61050</v>
      </c>
      <c r="I2267" s="7">
        <f>FlightsPivot[[#This Row],[Total Fare]]*10%</f>
        <v>6105</v>
      </c>
      <c r="J2267" s="7">
        <f>FlightsPivot[[#This Row],[Total Fare]]+FlightsPivot[[#This Row],[10% tax ]]</f>
        <v>67155</v>
      </c>
      <c r="K2267" s="4">
        <v>8</v>
      </c>
      <c r="L2267" s="4">
        <v>2015</v>
      </c>
      <c r="M2267" t="str">
        <f>INDEX(RoutesPivot[DepAirport],MATCH($C2267,RoutesPivot[[RouteID]:[RouteID]],0))</f>
        <v>ORD</v>
      </c>
      <c r="N2267" t="str">
        <f>INDEX(RoutesPivot[AirportID],MATCH($C2267,RoutesPivot[[RouteID]:[RouteID]],0))</f>
        <v>DEN</v>
      </c>
      <c r="O2267">
        <f>INDEX(RoutesPivot[Distance],MATCH($C2267,RoutesPivot[[RouteID]:[RouteID]],0))</f>
        <v>800</v>
      </c>
      <c r="P2267">
        <f>INDEX(RoutesPivot[ListPrice],MATCH($C2267,RoutesPivot[[RouteID]:[RouteID]],0))</f>
        <v>300</v>
      </c>
      <c r="Q2267" t="str">
        <f>INDEX(AirportPivot[AirportName],MATCH($N2267,AirportPivot[[AirportID]:[AirportID]],0))</f>
        <v>Denver International</v>
      </c>
      <c r="R2267">
        <f>INDEX(AirportPivot[Gates (number of available)],MATCH($N2267,AirportPivot[[AirportID]:[AirportID]],0))</f>
        <v>75</v>
      </c>
    </row>
    <row r="2268" spans="1:18" x14ac:dyDescent="0.25">
      <c r="A2268" s="3" t="s">
        <v>2300</v>
      </c>
      <c r="B2268" s="12">
        <v>42130</v>
      </c>
      <c r="C2268" s="4" t="s">
        <v>27</v>
      </c>
      <c r="D2268" s="4">
        <v>9.4</v>
      </c>
      <c r="E2268" s="4">
        <v>63</v>
      </c>
      <c r="F2268" s="5">
        <v>0.33333333333333331</v>
      </c>
      <c r="G2268" s="6">
        <v>200</v>
      </c>
      <c r="H2268" s="7">
        <v>36200</v>
      </c>
      <c r="I2268" s="7">
        <f>FlightsPivot[[#This Row],[Total Fare]]*10%</f>
        <v>3620</v>
      </c>
      <c r="J2268" s="7">
        <f>FlightsPivot[[#This Row],[Total Fare]]+FlightsPivot[[#This Row],[10% tax ]]</f>
        <v>39820</v>
      </c>
      <c r="K2268" s="4">
        <v>5</v>
      </c>
      <c r="L2268" s="4">
        <v>2015</v>
      </c>
      <c r="M2268" t="str">
        <f>INDEX(RoutesPivot[DepAirport],MATCH($C2268,RoutesPivot[[RouteID]:[RouteID]],0))</f>
        <v>ORD</v>
      </c>
      <c r="N2268" t="str">
        <f>INDEX(RoutesPivot[AirportID],MATCH($C2268,RoutesPivot[[RouteID]:[RouteID]],0))</f>
        <v>ATL</v>
      </c>
      <c r="O2268">
        <f>INDEX(RoutesPivot[Distance],MATCH($C2268,RoutesPivot[[RouteID]:[RouteID]],0))</f>
        <v>510</v>
      </c>
      <c r="P2268">
        <f>INDEX(RoutesPivot[ListPrice],MATCH($C2268,RoutesPivot[[RouteID]:[RouteID]],0))</f>
        <v>200</v>
      </c>
      <c r="Q2268" t="str">
        <f>INDEX(AirportPivot[AirportName],MATCH($N2268,AirportPivot[[AirportID]:[AirportID]],0))</f>
        <v>Hartsfield-Jackson Atlanta International</v>
      </c>
      <c r="R2268">
        <f>INDEX(AirportPivot[Gates (number of available)],MATCH($N2268,AirportPivot[[AirportID]:[AirportID]],0))</f>
        <v>100</v>
      </c>
    </row>
    <row r="2269" spans="1:18" x14ac:dyDescent="0.25">
      <c r="A2269" s="3" t="s">
        <v>2301</v>
      </c>
      <c r="B2269" s="12">
        <v>42194</v>
      </c>
      <c r="C2269" s="4" t="s">
        <v>27</v>
      </c>
      <c r="D2269" s="4">
        <v>12.7</v>
      </c>
      <c r="E2269" s="4">
        <v>25</v>
      </c>
      <c r="F2269" s="5">
        <v>0.39583333333333331</v>
      </c>
      <c r="G2269" s="6">
        <v>220</v>
      </c>
      <c r="H2269" s="7">
        <v>40700</v>
      </c>
      <c r="I2269" s="7">
        <f>FlightsPivot[[#This Row],[Total Fare]]*10%</f>
        <v>4070</v>
      </c>
      <c r="J2269" s="7">
        <f>FlightsPivot[[#This Row],[Total Fare]]+FlightsPivot[[#This Row],[10% tax ]]</f>
        <v>44770</v>
      </c>
      <c r="K2269" s="4">
        <v>7</v>
      </c>
      <c r="L2269" s="4">
        <v>2015</v>
      </c>
      <c r="M2269" t="str">
        <f>INDEX(RoutesPivot[DepAirport],MATCH($C2269,RoutesPivot[[RouteID]:[RouteID]],0))</f>
        <v>ORD</v>
      </c>
      <c r="N2269" t="str">
        <f>INDEX(RoutesPivot[AirportID],MATCH($C2269,RoutesPivot[[RouteID]:[RouteID]],0))</f>
        <v>ATL</v>
      </c>
      <c r="O2269">
        <f>INDEX(RoutesPivot[Distance],MATCH($C2269,RoutesPivot[[RouteID]:[RouteID]],0))</f>
        <v>510</v>
      </c>
      <c r="P2269">
        <f>INDEX(RoutesPivot[ListPrice],MATCH($C2269,RoutesPivot[[RouteID]:[RouteID]],0))</f>
        <v>200</v>
      </c>
      <c r="Q2269" t="str">
        <f>INDEX(AirportPivot[AirportName],MATCH($N2269,AirportPivot[[AirportID]:[AirportID]],0))</f>
        <v>Hartsfield-Jackson Atlanta International</v>
      </c>
      <c r="R2269">
        <f>INDEX(AirportPivot[Gates (number of available)],MATCH($N2269,AirportPivot[[AirportID]:[AirportID]],0))</f>
        <v>100</v>
      </c>
    </row>
    <row r="2270" spans="1:18" x14ac:dyDescent="0.25">
      <c r="A2270" s="3" t="s">
        <v>2302</v>
      </c>
      <c r="B2270" s="12">
        <v>42260</v>
      </c>
      <c r="C2270" s="4" t="s">
        <v>11</v>
      </c>
      <c r="D2270" s="4">
        <v>1.7</v>
      </c>
      <c r="E2270" s="4">
        <v>9</v>
      </c>
      <c r="F2270" s="5">
        <v>0.79166666666666663</v>
      </c>
      <c r="G2270" s="6">
        <v>300</v>
      </c>
      <c r="H2270" s="7">
        <v>55500</v>
      </c>
      <c r="I2270" s="7">
        <f>FlightsPivot[[#This Row],[Total Fare]]*10%</f>
        <v>5550</v>
      </c>
      <c r="J2270" s="7">
        <f>FlightsPivot[[#This Row],[Total Fare]]+FlightsPivot[[#This Row],[10% tax ]]</f>
        <v>61050</v>
      </c>
      <c r="K2270" s="4">
        <v>9</v>
      </c>
      <c r="L2270" s="4">
        <v>2015</v>
      </c>
      <c r="M2270" t="str">
        <f>INDEX(RoutesPivot[DepAirport],MATCH($C2270,RoutesPivot[[RouteID]:[RouteID]],0))</f>
        <v>ORD</v>
      </c>
      <c r="N2270" t="str">
        <f>INDEX(RoutesPivot[AirportID],MATCH($C2270,RoutesPivot[[RouteID]:[RouteID]],0))</f>
        <v>BOS</v>
      </c>
      <c r="O2270">
        <f>INDEX(RoutesPivot[Distance],MATCH($C2270,RoutesPivot[[RouteID]:[RouteID]],0))</f>
        <v>730</v>
      </c>
      <c r="P2270">
        <f>INDEX(RoutesPivot[ListPrice],MATCH($C2270,RoutesPivot[[RouteID]:[RouteID]],0))</f>
        <v>300</v>
      </c>
      <c r="Q2270" t="str">
        <f>INDEX(AirportPivot[AirportName],MATCH($N2270,AirportPivot[[AirportID]:[AirportID]],0))</f>
        <v>General Edward Lawrence Logan International</v>
      </c>
      <c r="R2270">
        <f>INDEX(AirportPivot[Gates (number of available)],MATCH($N2270,AirportPivot[[AirportID]:[AirportID]],0))</f>
        <v>63</v>
      </c>
    </row>
    <row r="2271" spans="1:18" x14ac:dyDescent="0.25">
      <c r="A2271" s="3" t="s">
        <v>2303</v>
      </c>
      <c r="B2271" s="12">
        <v>42141</v>
      </c>
      <c r="C2271" s="4" t="s">
        <v>47</v>
      </c>
      <c r="D2271" s="4">
        <v>2.4</v>
      </c>
      <c r="E2271" s="4">
        <v>167</v>
      </c>
      <c r="F2271" s="5">
        <v>0.8125</v>
      </c>
      <c r="G2271" s="6">
        <v>250</v>
      </c>
      <c r="H2271" s="7">
        <v>41250</v>
      </c>
      <c r="I2271" s="7">
        <f>FlightsPivot[[#This Row],[Total Fare]]*10%</f>
        <v>4125</v>
      </c>
      <c r="J2271" s="7">
        <f>FlightsPivot[[#This Row],[Total Fare]]+FlightsPivot[[#This Row],[10% tax ]]</f>
        <v>45375</v>
      </c>
      <c r="K2271" s="4">
        <v>5</v>
      </c>
      <c r="L2271" s="4">
        <v>2015</v>
      </c>
      <c r="M2271" t="str">
        <f>INDEX(RoutesPivot[DepAirport],MATCH($C2271,RoutesPivot[[RouteID]:[RouteID]],0))</f>
        <v>ORD</v>
      </c>
      <c r="N2271" t="str">
        <f>INDEX(RoutesPivot[AirportID],MATCH($C2271,RoutesPivot[[RouteID]:[RouteID]],0))</f>
        <v>PHX</v>
      </c>
      <c r="O2271">
        <f>INDEX(RoutesPivot[Distance],MATCH($C2271,RoutesPivot[[RouteID]:[RouteID]],0))</f>
        <v>1200</v>
      </c>
      <c r="P2271">
        <f>INDEX(RoutesPivot[ListPrice],MATCH($C2271,RoutesPivot[[RouteID]:[RouteID]],0))</f>
        <v>250</v>
      </c>
      <c r="Q2271" t="str">
        <f>INDEX(AirportPivot[AirportName],MATCH($N2271,AirportPivot[[AirportID]:[AirportID]],0))</f>
        <v>Phoenix Sky Harbor International</v>
      </c>
      <c r="R2271">
        <f>INDEX(AirportPivot[Gates (number of available)],MATCH($N2271,AirportPivot[[AirportID]:[AirportID]],0))</f>
        <v>60</v>
      </c>
    </row>
    <row r="2272" spans="1:18" x14ac:dyDescent="0.25">
      <c r="A2272" s="3" t="s">
        <v>2304</v>
      </c>
      <c r="B2272" s="12">
        <v>42335</v>
      </c>
      <c r="C2272" s="4" t="s">
        <v>17</v>
      </c>
      <c r="D2272" s="4">
        <v>9.4</v>
      </c>
      <c r="E2272" s="4">
        <v>139</v>
      </c>
      <c r="F2272" s="5">
        <v>0.875</v>
      </c>
      <c r="G2272" s="6">
        <v>525</v>
      </c>
      <c r="H2272" s="7">
        <v>97125</v>
      </c>
      <c r="I2272" s="7">
        <f>FlightsPivot[[#This Row],[Total Fare]]*10%</f>
        <v>9712.5</v>
      </c>
      <c r="J2272" s="7">
        <f>FlightsPivot[[#This Row],[Total Fare]]+FlightsPivot[[#This Row],[10% tax ]]</f>
        <v>106837.5</v>
      </c>
      <c r="K2272" s="4">
        <v>11</v>
      </c>
      <c r="L2272" s="4">
        <v>2015</v>
      </c>
      <c r="M2272" t="str">
        <f>INDEX(RoutesPivot[DepAirport],MATCH($C2272,RoutesPivot[[RouteID]:[RouteID]],0))</f>
        <v>ORD</v>
      </c>
      <c r="N2272" t="str">
        <f>INDEX(RoutesPivot[AirportID],MATCH($C2272,RoutesPivot[[RouteID]:[RouteID]],0))</f>
        <v>LAX</v>
      </c>
      <c r="O2272">
        <f>INDEX(RoutesPivot[Distance],MATCH($C2272,RoutesPivot[[RouteID]:[RouteID]],0))</f>
        <v>1518</v>
      </c>
      <c r="P2272">
        <f>INDEX(RoutesPivot[ListPrice],MATCH($C2272,RoutesPivot[[RouteID]:[RouteID]],0))</f>
        <v>350</v>
      </c>
      <c r="Q2272" t="str">
        <f>INDEX(AirportPivot[AirportName],MATCH($N2272,AirportPivot[[AirportID]:[AirportID]],0))</f>
        <v>Los Angeles International</v>
      </c>
      <c r="R2272">
        <f>INDEX(AirportPivot[Gates (number of available)],MATCH($N2272,AirportPivot[[AirportID]:[AirportID]],0))</f>
        <v>86</v>
      </c>
    </row>
    <row r="2273" spans="1:18" x14ac:dyDescent="0.25">
      <c r="A2273" s="3" t="s">
        <v>2305</v>
      </c>
      <c r="B2273" s="12">
        <v>41958</v>
      </c>
      <c r="C2273" s="4" t="s">
        <v>23</v>
      </c>
      <c r="D2273" s="4">
        <v>2</v>
      </c>
      <c r="E2273" s="4">
        <v>50</v>
      </c>
      <c r="F2273" s="5">
        <v>0.70833333333333337</v>
      </c>
      <c r="G2273" s="6">
        <v>300</v>
      </c>
      <c r="H2273" s="7">
        <v>49500</v>
      </c>
      <c r="I2273" s="7">
        <f>FlightsPivot[[#This Row],[Total Fare]]*10%</f>
        <v>4950</v>
      </c>
      <c r="J2273" s="7">
        <f>FlightsPivot[[#This Row],[Total Fare]]+FlightsPivot[[#This Row],[10% tax ]]</f>
        <v>54450</v>
      </c>
      <c r="K2273" s="4">
        <v>11</v>
      </c>
      <c r="L2273" s="4">
        <v>2014</v>
      </c>
      <c r="M2273" t="str">
        <f>INDEX(RoutesPivot[DepAirport],MATCH($C2273,RoutesPivot[[RouteID]:[RouteID]],0))</f>
        <v>ORD</v>
      </c>
      <c r="N2273" t="str">
        <f>INDEX(RoutesPivot[AirportID],MATCH($C2273,RoutesPivot[[RouteID]:[RouteID]],0))</f>
        <v>DEN</v>
      </c>
      <c r="O2273">
        <f>INDEX(RoutesPivot[Distance],MATCH($C2273,RoutesPivot[[RouteID]:[RouteID]],0))</f>
        <v>800</v>
      </c>
      <c r="P2273">
        <f>INDEX(RoutesPivot[ListPrice],MATCH($C2273,RoutesPivot[[RouteID]:[RouteID]],0))</f>
        <v>300</v>
      </c>
      <c r="Q2273" t="str">
        <f>INDEX(AirportPivot[AirportName],MATCH($N2273,AirportPivot[[AirportID]:[AirportID]],0))</f>
        <v>Denver International</v>
      </c>
      <c r="R2273">
        <f>INDEX(AirportPivot[Gates (number of available)],MATCH($N2273,AirportPivot[[AirportID]:[AirportID]],0))</f>
        <v>75</v>
      </c>
    </row>
    <row r="2274" spans="1:18" x14ac:dyDescent="0.25">
      <c r="A2274" s="3" t="s">
        <v>2306</v>
      </c>
      <c r="B2274" s="12">
        <v>42369</v>
      </c>
      <c r="C2274" s="4" t="s">
        <v>17</v>
      </c>
      <c r="D2274" s="4">
        <v>5.5</v>
      </c>
      <c r="E2274" s="4">
        <v>13</v>
      </c>
      <c r="F2274" s="5">
        <v>0.58333333333333337</v>
      </c>
      <c r="G2274" s="6">
        <v>350</v>
      </c>
      <c r="H2274" s="7">
        <v>64750</v>
      </c>
      <c r="I2274" s="7">
        <f>FlightsPivot[[#This Row],[Total Fare]]*10%</f>
        <v>6475</v>
      </c>
      <c r="J2274" s="7">
        <f>FlightsPivot[[#This Row],[Total Fare]]+FlightsPivot[[#This Row],[10% tax ]]</f>
        <v>71225</v>
      </c>
      <c r="K2274" s="4">
        <v>12</v>
      </c>
      <c r="L2274" s="4">
        <v>2015</v>
      </c>
      <c r="M2274" t="str">
        <f>INDEX(RoutesPivot[DepAirport],MATCH($C2274,RoutesPivot[[RouteID]:[RouteID]],0))</f>
        <v>ORD</v>
      </c>
      <c r="N2274" t="str">
        <f>INDEX(RoutesPivot[AirportID],MATCH($C2274,RoutesPivot[[RouteID]:[RouteID]],0))</f>
        <v>LAX</v>
      </c>
      <c r="O2274">
        <f>INDEX(RoutesPivot[Distance],MATCH($C2274,RoutesPivot[[RouteID]:[RouteID]],0))</f>
        <v>1518</v>
      </c>
      <c r="P2274">
        <f>INDEX(RoutesPivot[ListPrice],MATCH($C2274,RoutesPivot[[RouteID]:[RouteID]],0))</f>
        <v>350</v>
      </c>
      <c r="Q2274" t="str">
        <f>INDEX(AirportPivot[AirportName],MATCH($N2274,AirportPivot[[AirportID]:[AirportID]],0))</f>
        <v>Los Angeles International</v>
      </c>
      <c r="R2274">
        <f>INDEX(AirportPivot[Gates (number of available)],MATCH($N2274,AirportPivot[[AirportID]:[AirportID]],0))</f>
        <v>86</v>
      </c>
    </row>
    <row r="2275" spans="1:18" x14ac:dyDescent="0.25">
      <c r="A2275" s="3" t="s">
        <v>2307</v>
      </c>
      <c r="B2275" s="12">
        <v>42228</v>
      </c>
      <c r="C2275" s="4" t="s">
        <v>27</v>
      </c>
      <c r="D2275" s="4">
        <v>9.9</v>
      </c>
      <c r="E2275" s="4">
        <v>92</v>
      </c>
      <c r="F2275" s="5">
        <v>0.79166666666666663</v>
      </c>
      <c r="G2275" s="6">
        <v>220</v>
      </c>
      <c r="H2275" s="7">
        <v>40700</v>
      </c>
      <c r="I2275" s="7">
        <f>FlightsPivot[[#This Row],[Total Fare]]*10%</f>
        <v>4070</v>
      </c>
      <c r="J2275" s="7">
        <f>FlightsPivot[[#This Row],[Total Fare]]+FlightsPivot[[#This Row],[10% tax ]]</f>
        <v>44770</v>
      </c>
      <c r="K2275" s="4">
        <v>8</v>
      </c>
      <c r="L2275" s="4">
        <v>2015</v>
      </c>
      <c r="M2275" t="str">
        <f>INDEX(RoutesPivot[DepAirport],MATCH($C2275,RoutesPivot[[RouteID]:[RouteID]],0))</f>
        <v>ORD</v>
      </c>
      <c r="N2275" t="str">
        <f>INDEX(RoutesPivot[AirportID],MATCH($C2275,RoutesPivot[[RouteID]:[RouteID]],0))</f>
        <v>ATL</v>
      </c>
      <c r="O2275">
        <f>INDEX(RoutesPivot[Distance],MATCH($C2275,RoutesPivot[[RouteID]:[RouteID]],0))</f>
        <v>510</v>
      </c>
      <c r="P2275">
        <f>INDEX(RoutesPivot[ListPrice],MATCH($C2275,RoutesPivot[[RouteID]:[RouteID]],0))</f>
        <v>200</v>
      </c>
      <c r="Q2275" t="str">
        <f>INDEX(AirportPivot[AirportName],MATCH($N2275,AirportPivot[[AirportID]:[AirportID]],0))</f>
        <v>Hartsfield-Jackson Atlanta International</v>
      </c>
      <c r="R2275">
        <f>INDEX(AirportPivot[Gates (number of available)],MATCH($N2275,AirportPivot[[AirportID]:[AirportID]],0))</f>
        <v>100</v>
      </c>
    </row>
    <row r="2276" spans="1:18" x14ac:dyDescent="0.25">
      <c r="A2276" s="3" t="s">
        <v>2308</v>
      </c>
      <c r="B2276" s="12">
        <v>41860</v>
      </c>
      <c r="C2276" s="4" t="s">
        <v>47</v>
      </c>
      <c r="D2276" s="4">
        <v>2.2000000000000002</v>
      </c>
      <c r="E2276" s="4">
        <v>156</v>
      </c>
      <c r="F2276" s="5">
        <v>0.35416666666666669</v>
      </c>
      <c r="G2276" s="6">
        <v>275</v>
      </c>
      <c r="H2276" s="7">
        <v>45375</v>
      </c>
      <c r="I2276" s="7">
        <f>FlightsPivot[[#This Row],[Total Fare]]*10%</f>
        <v>4537.5</v>
      </c>
      <c r="J2276" s="7">
        <f>FlightsPivot[[#This Row],[Total Fare]]+FlightsPivot[[#This Row],[10% tax ]]</f>
        <v>49912.5</v>
      </c>
      <c r="K2276" s="4">
        <v>8</v>
      </c>
      <c r="L2276" s="4">
        <v>2014</v>
      </c>
      <c r="M2276" t="str">
        <f>INDEX(RoutesPivot[DepAirport],MATCH($C2276,RoutesPivot[[RouteID]:[RouteID]],0))</f>
        <v>ORD</v>
      </c>
      <c r="N2276" t="str">
        <f>INDEX(RoutesPivot[AirportID],MATCH($C2276,RoutesPivot[[RouteID]:[RouteID]],0))</f>
        <v>PHX</v>
      </c>
      <c r="O2276">
        <f>INDEX(RoutesPivot[Distance],MATCH($C2276,RoutesPivot[[RouteID]:[RouteID]],0))</f>
        <v>1200</v>
      </c>
      <c r="P2276">
        <f>INDEX(RoutesPivot[ListPrice],MATCH($C2276,RoutesPivot[[RouteID]:[RouteID]],0))</f>
        <v>250</v>
      </c>
      <c r="Q2276" t="str">
        <f>INDEX(AirportPivot[AirportName],MATCH($N2276,AirportPivot[[AirportID]:[AirportID]],0))</f>
        <v>Phoenix Sky Harbor International</v>
      </c>
      <c r="R2276">
        <f>INDEX(AirportPivot[Gates (number of available)],MATCH($N2276,AirportPivot[[AirportID]:[AirportID]],0))</f>
        <v>60</v>
      </c>
    </row>
    <row r="2277" spans="1:18" x14ac:dyDescent="0.25">
      <c r="A2277" s="3" t="s">
        <v>2309</v>
      </c>
      <c r="B2277" s="12">
        <v>42362</v>
      </c>
      <c r="C2277" s="4" t="s">
        <v>80</v>
      </c>
      <c r="D2277" s="4">
        <v>4.5</v>
      </c>
      <c r="E2277" s="4">
        <v>206</v>
      </c>
      <c r="F2277" s="5">
        <v>0.41666666666666669</v>
      </c>
      <c r="G2277" s="6">
        <v>420</v>
      </c>
      <c r="H2277" s="7">
        <v>69300</v>
      </c>
      <c r="I2277" s="7">
        <f>FlightsPivot[[#This Row],[Total Fare]]*10%</f>
        <v>6930</v>
      </c>
      <c r="J2277" s="7">
        <f>FlightsPivot[[#This Row],[Total Fare]]+FlightsPivot[[#This Row],[10% tax ]]</f>
        <v>76230</v>
      </c>
      <c r="K2277" s="4">
        <v>12</v>
      </c>
      <c r="L2277" s="4">
        <v>2015</v>
      </c>
      <c r="M2277" t="str">
        <f>INDEX(RoutesPivot[DepAirport],MATCH($C2277,RoutesPivot[[RouteID]:[RouteID]],0))</f>
        <v>ORD</v>
      </c>
      <c r="N2277" t="str">
        <f>INDEX(RoutesPivot[AirportID],MATCH($C2277,RoutesPivot[[RouteID]:[RouteID]],0))</f>
        <v>MIA</v>
      </c>
      <c r="O2277">
        <f>INDEX(RoutesPivot[Distance],MATCH($C2277,RoutesPivot[[RouteID]:[RouteID]],0))</f>
        <v>1000</v>
      </c>
      <c r="P2277">
        <f>INDEX(RoutesPivot[ListPrice],MATCH($C2277,RoutesPivot[[RouteID]:[RouteID]],0))</f>
        <v>300</v>
      </c>
      <c r="Q2277" t="str">
        <f>INDEX(AirportPivot[AirportName],MATCH($N2277,AirportPivot[[AirportID]:[AirportID]],0))</f>
        <v>Miami International</v>
      </c>
      <c r="R2277">
        <f>INDEX(AirportPivot[Gates (number of available)],MATCH($N2277,AirportPivot[[AirportID]:[AirportID]],0))</f>
        <v>80</v>
      </c>
    </row>
    <row r="2278" spans="1:18" x14ac:dyDescent="0.25">
      <c r="A2278" s="3" t="s">
        <v>2310</v>
      </c>
      <c r="B2278" s="12">
        <v>42081</v>
      </c>
      <c r="C2278" s="4" t="s">
        <v>47</v>
      </c>
      <c r="D2278" s="4">
        <v>1.9</v>
      </c>
      <c r="E2278" s="4">
        <v>87</v>
      </c>
      <c r="F2278" s="5">
        <v>0.72916666666666663</v>
      </c>
      <c r="G2278" s="6">
        <v>250</v>
      </c>
      <c r="H2278" s="7">
        <v>45250</v>
      </c>
      <c r="I2278" s="7">
        <f>FlightsPivot[[#This Row],[Total Fare]]*10%</f>
        <v>4525</v>
      </c>
      <c r="J2278" s="7">
        <f>FlightsPivot[[#This Row],[Total Fare]]+FlightsPivot[[#This Row],[10% tax ]]</f>
        <v>49775</v>
      </c>
      <c r="K2278" s="4">
        <v>3</v>
      </c>
      <c r="L2278" s="4">
        <v>2015</v>
      </c>
      <c r="M2278" t="str">
        <f>INDEX(RoutesPivot[DepAirport],MATCH($C2278,RoutesPivot[[RouteID]:[RouteID]],0))</f>
        <v>ORD</v>
      </c>
      <c r="N2278" t="str">
        <f>INDEX(RoutesPivot[AirportID],MATCH($C2278,RoutesPivot[[RouteID]:[RouteID]],0))</f>
        <v>PHX</v>
      </c>
      <c r="O2278">
        <f>INDEX(RoutesPivot[Distance],MATCH($C2278,RoutesPivot[[RouteID]:[RouteID]],0))</f>
        <v>1200</v>
      </c>
      <c r="P2278">
        <f>INDEX(RoutesPivot[ListPrice],MATCH($C2278,RoutesPivot[[RouteID]:[RouteID]],0))</f>
        <v>250</v>
      </c>
      <c r="Q2278" t="str">
        <f>INDEX(AirportPivot[AirportName],MATCH($N2278,AirportPivot[[AirportID]:[AirportID]],0))</f>
        <v>Phoenix Sky Harbor International</v>
      </c>
      <c r="R2278">
        <f>INDEX(AirportPivot[Gates (number of available)],MATCH($N2278,AirportPivot[[AirportID]:[AirportID]],0))</f>
        <v>60</v>
      </c>
    </row>
    <row r="2279" spans="1:18" x14ac:dyDescent="0.25">
      <c r="A2279" s="3" t="s">
        <v>2311</v>
      </c>
      <c r="B2279" s="12">
        <v>41909</v>
      </c>
      <c r="C2279" s="4" t="s">
        <v>17</v>
      </c>
      <c r="D2279" s="4">
        <v>1.1000000000000001</v>
      </c>
      <c r="E2279" s="4">
        <v>88</v>
      </c>
      <c r="F2279" s="5">
        <v>0.83333333333333337</v>
      </c>
      <c r="G2279" s="6">
        <v>350</v>
      </c>
      <c r="H2279" s="7">
        <v>63350</v>
      </c>
      <c r="I2279" s="7">
        <f>FlightsPivot[[#This Row],[Total Fare]]*10%</f>
        <v>6335</v>
      </c>
      <c r="J2279" s="7">
        <f>FlightsPivot[[#This Row],[Total Fare]]+FlightsPivot[[#This Row],[10% tax ]]</f>
        <v>69685</v>
      </c>
      <c r="K2279" s="4">
        <v>9</v>
      </c>
      <c r="L2279" s="4">
        <v>2014</v>
      </c>
      <c r="M2279" t="str">
        <f>INDEX(RoutesPivot[DepAirport],MATCH($C2279,RoutesPivot[[RouteID]:[RouteID]],0))</f>
        <v>ORD</v>
      </c>
      <c r="N2279" t="str">
        <f>INDEX(RoutesPivot[AirportID],MATCH($C2279,RoutesPivot[[RouteID]:[RouteID]],0))</f>
        <v>LAX</v>
      </c>
      <c r="O2279">
        <f>INDEX(RoutesPivot[Distance],MATCH($C2279,RoutesPivot[[RouteID]:[RouteID]],0))</f>
        <v>1518</v>
      </c>
      <c r="P2279">
        <f>INDEX(RoutesPivot[ListPrice],MATCH($C2279,RoutesPivot[[RouteID]:[RouteID]],0))</f>
        <v>350</v>
      </c>
      <c r="Q2279" t="str">
        <f>INDEX(AirportPivot[AirportName],MATCH($N2279,AirportPivot[[AirportID]:[AirportID]],0))</f>
        <v>Los Angeles International</v>
      </c>
      <c r="R2279">
        <f>INDEX(AirportPivot[Gates (number of available)],MATCH($N2279,AirportPivot[[AirportID]:[AirportID]],0))</f>
        <v>86</v>
      </c>
    </row>
    <row r="2280" spans="1:18" x14ac:dyDescent="0.25">
      <c r="A2280" s="3" t="s">
        <v>2312</v>
      </c>
      <c r="B2280" s="12">
        <v>41952</v>
      </c>
      <c r="C2280" s="4" t="s">
        <v>103</v>
      </c>
      <c r="D2280" s="4">
        <v>2.8</v>
      </c>
      <c r="E2280" s="4">
        <v>119</v>
      </c>
      <c r="F2280" s="5">
        <v>0.79166666666666663</v>
      </c>
      <c r="G2280" s="6">
        <v>300</v>
      </c>
      <c r="H2280" s="7">
        <v>55500</v>
      </c>
      <c r="I2280" s="7">
        <f>FlightsPivot[[#This Row],[Total Fare]]*10%</f>
        <v>5550</v>
      </c>
      <c r="J2280" s="7">
        <f>FlightsPivot[[#This Row],[Total Fare]]+FlightsPivot[[#This Row],[10% tax ]]</f>
        <v>61050</v>
      </c>
      <c r="K2280" s="4">
        <v>11</v>
      </c>
      <c r="L2280" s="4">
        <v>2014</v>
      </c>
      <c r="M2280" t="str">
        <f>INDEX(RoutesPivot[DepAirport],MATCH($C2280,RoutesPivot[[RouteID]:[RouteID]],0))</f>
        <v>ORD</v>
      </c>
      <c r="N2280" t="str">
        <f>INDEX(RoutesPivot[AirportID],MATCH($C2280,RoutesPivot[[RouteID]:[RouteID]],0))</f>
        <v>IAD</v>
      </c>
      <c r="O2280">
        <f>INDEX(RoutesPivot[Distance],MATCH($C2280,RoutesPivot[[RouteID]:[RouteID]],0))</f>
        <v>515</v>
      </c>
      <c r="P2280">
        <f>INDEX(RoutesPivot[ListPrice],MATCH($C2280,RoutesPivot[[RouteID]:[RouteID]],0))</f>
        <v>300</v>
      </c>
      <c r="Q2280" t="str">
        <f>INDEX(AirportPivot[AirportName],MATCH($N2280,AirportPivot[[AirportID]:[AirportID]],0))</f>
        <v>Washington Dulles International</v>
      </c>
      <c r="R2280">
        <f>INDEX(AirportPivot[Gates (number of available)],MATCH($N2280,AirportPivot[[AirportID]:[AirportID]],0))</f>
        <v>95</v>
      </c>
    </row>
    <row r="2281" spans="1:18" x14ac:dyDescent="0.25">
      <c r="A2281" s="3" t="s">
        <v>2313</v>
      </c>
      <c r="B2281" s="12">
        <v>42034</v>
      </c>
      <c r="C2281" s="4" t="s">
        <v>33</v>
      </c>
      <c r="D2281" s="4">
        <v>1.8</v>
      </c>
      <c r="E2281" s="4">
        <v>209</v>
      </c>
      <c r="F2281" s="5">
        <v>0.54166666666666663</v>
      </c>
      <c r="G2281" s="6">
        <v>375</v>
      </c>
      <c r="H2281" s="7">
        <v>61875</v>
      </c>
      <c r="I2281" s="7">
        <f>FlightsPivot[[#This Row],[Total Fare]]*10%</f>
        <v>6187.5</v>
      </c>
      <c r="J2281" s="7">
        <f>FlightsPivot[[#This Row],[Total Fare]]+FlightsPivot[[#This Row],[10% tax ]]</f>
        <v>68062.5</v>
      </c>
      <c r="K2281" s="4">
        <v>1</v>
      </c>
      <c r="L2281" s="4">
        <v>2015</v>
      </c>
      <c r="M2281" t="str">
        <f>INDEX(RoutesPivot[DepAirport],MATCH($C2281,RoutesPivot[[RouteID]:[RouteID]],0))</f>
        <v>ORD</v>
      </c>
      <c r="N2281" t="str">
        <f>INDEX(RoutesPivot[AirportID],MATCH($C2281,RoutesPivot[[RouteID]:[RouteID]],0))</f>
        <v>SFO</v>
      </c>
      <c r="O2281">
        <f>INDEX(RoutesPivot[Distance],MATCH($C2281,RoutesPivot[[RouteID]:[RouteID]],0))</f>
        <v>1600</v>
      </c>
      <c r="P2281">
        <f>INDEX(RoutesPivot[ListPrice],MATCH($C2281,RoutesPivot[[RouteID]:[RouteID]],0))</f>
        <v>375</v>
      </c>
      <c r="Q2281" t="str">
        <f>INDEX(AirportPivot[AirportName],MATCH($N2281,AirportPivot[[AirportID]:[AirportID]],0))</f>
        <v>San Francisco International</v>
      </c>
      <c r="R2281">
        <f>INDEX(AirportPivot[Gates (number of available)],MATCH($N2281,AirportPivot[[AirportID]:[AirportID]],0))</f>
        <v>70</v>
      </c>
    </row>
    <row r="2282" spans="1:18" x14ac:dyDescent="0.25">
      <c r="A2282" s="3" t="s">
        <v>2314</v>
      </c>
      <c r="B2282" s="12">
        <v>42318</v>
      </c>
      <c r="C2282" s="4" t="s">
        <v>805</v>
      </c>
      <c r="D2282" s="4">
        <v>2.9</v>
      </c>
      <c r="E2282" s="4">
        <v>134</v>
      </c>
      <c r="F2282" s="5">
        <v>0.58333333333333337</v>
      </c>
      <c r="G2282" s="6">
        <v>290</v>
      </c>
      <c r="H2282" s="7">
        <v>53650</v>
      </c>
      <c r="I2282" s="7">
        <f>FlightsPivot[[#This Row],[Total Fare]]*10%</f>
        <v>5365</v>
      </c>
      <c r="J2282" s="7">
        <f>FlightsPivot[[#This Row],[Total Fare]]+FlightsPivot[[#This Row],[10% tax ]]</f>
        <v>59015</v>
      </c>
      <c r="K2282" s="4">
        <v>11</v>
      </c>
      <c r="L2282" s="4">
        <v>2015</v>
      </c>
      <c r="M2282" t="str">
        <f>INDEX(RoutesPivot[DepAirport],MATCH($C2282,RoutesPivot[[RouteID]:[RouteID]],0))</f>
        <v>ORD</v>
      </c>
      <c r="N2282" t="str">
        <f>INDEX(RoutesPivot[AirportID],MATCH($C2282,RoutesPivot[[RouteID]:[RouteID]],0))</f>
        <v>SLC</v>
      </c>
      <c r="O2282">
        <f>INDEX(RoutesPivot[Distance],MATCH($C2282,RoutesPivot[[RouteID]:[RouteID]],0))</f>
        <v>1000</v>
      </c>
      <c r="P2282">
        <f>INDEX(RoutesPivot[ListPrice],MATCH($C2282,RoutesPivot[[RouteID]:[RouteID]],0))</f>
        <v>290</v>
      </c>
      <c r="Q2282" t="str">
        <f>INDEX(AirportPivot[AirportName],MATCH($N2282,AirportPivot[[AirportID]:[AirportID]],0))</f>
        <v>Salt Lake City International</v>
      </c>
      <c r="R2282">
        <f>INDEX(AirportPivot[Gates (number of available)],MATCH($N2282,AirportPivot[[AirportID]:[AirportID]],0))</f>
        <v>54</v>
      </c>
    </row>
    <row r="2283" spans="1:18" x14ac:dyDescent="0.25">
      <c r="A2283" s="3" t="s">
        <v>2315</v>
      </c>
      <c r="B2283" s="12">
        <v>42312</v>
      </c>
      <c r="C2283" s="4" t="s">
        <v>98</v>
      </c>
      <c r="D2283" s="4">
        <v>1.9</v>
      </c>
      <c r="E2283" s="4">
        <v>45</v>
      </c>
      <c r="F2283" s="5">
        <v>0.79166666666666663</v>
      </c>
      <c r="G2283" s="6">
        <v>275</v>
      </c>
      <c r="H2283" s="7">
        <v>45375</v>
      </c>
      <c r="I2283" s="7">
        <f>FlightsPivot[[#This Row],[Total Fare]]*10%</f>
        <v>4537.5</v>
      </c>
      <c r="J2283" s="7">
        <f>FlightsPivot[[#This Row],[Total Fare]]+FlightsPivot[[#This Row],[10% tax ]]</f>
        <v>49912.5</v>
      </c>
      <c r="K2283" s="4">
        <v>11</v>
      </c>
      <c r="L2283" s="4">
        <v>2015</v>
      </c>
      <c r="M2283" t="str">
        <f>INDEX(RoutesPivot[DepAirport],MATCH($C2283,RoutesPivot[[RouteID]:[RouteID]],0))</f>
        <v>ORD</v>
      </c>
      <c r="N2283" t="str">
        <f>INDEX(RoutesPivot[AirportID],MATCH($C2283,RoutesPivot[[RouteID]:[RouteID]],0))</f>
        <v>PHL</v>
      </c>
      <c r="O2283">
        <f>INDEX(RoutesPivot[Distance],MATCH($C2283,RoutesPivot[[RouteID]:[RouteID]],0))</f>
        <v>580</v>
      </c>
      <c r="P2283">
        <f>INDEX(RoutesPivot[ListPrice],MATCH($C2283,RoutesPivot[[RouteID]:[RouteID]],0))</f>
        <v>275</v>
      </c>
      <c r="Q2283" t="str">
        <f>INDEX(AirportPivot[AirportName],MATCH($N2283,AirportPivot[[AirportID]:[AirportID]],0))</f>
        <v>Philadelphia International</v>
      </c>
      <c r="R2283">
        <f>INDEX(AirportPivot[Gates (number of available)],MATCH($N2283,AirportPivot[[AirportID]:[AirportID]],0))</f>
        <v>89</v>
      </c>
    </row>
    <row r="2284" spans="1:18" x14ac:dyDescent="0.25">
      <c r="A2284" s="3" t="s">
        <v>2316</v>
      </c>
      <c r="B2284" s="12">
        <v>41832</v>
      </c>
      <c r="C2284" s="4" t="s">
        <v>33</v>
      </c>
      <c r="D2284" s="4">
        <v>1.6</v>
      </c>
      <c r="E2284" s="4">
        <v>102</v>
      </c>
      <c r="F2284" s="5">
        <v>0.75</v>
      </c>
      <c r="G2284" s="6">
        <v>412.5</v>
      </c>
      <c r="H2284" s="7">
        <v>76312.5</v>
      </c>
      <c r="I2284" s="7">
        <f>FlightsPivot[[#This Row],[Total Fare]]*10%</f>
        <v>7631.25</v>
      </c>
      <c r="J2284" s="7">
        <f>FlightsPivot[[#This Row],[Total Fare]]+FlightsPivot[[#This Row],[10% tax ]]</f>
        <v>83943.75</v>
      </c>
      <c r="K2284" s="4">
        <v>7</v>
      </c>
      <c r="L2284" s="4">
        <v>2014</v>
      </c>
      <c r="M2284" t="str">
        <f>INDEX(RoutesPivot[DepAirport],MATCH($C2284,RoutesPivot[[RouteID]:[RouteID]],0))</f>
        <v>ORD</v>
      </c>
      <c r="N2284" t="str">
        <f>INDEX(RoutesPivot[AirportID],MATCH($C2284,RoutesPivot[[RouteID]:[RouteID]],0))</f>
        <v>SFO</v>
      </c>
      <c r="O2284">
        <f>INDEX(RoutesPivot[Distance],MATCH($C2284,RoutesPivot[[RouteID]:[RouteID]],0))</f>
        <v>1600</v>
      </c>
      <c r="P2284">
        <f>INDEX(RoutesPivot[ListPrice],MATCH($C2284,RoutesPivot[[RouteID]:[RouteID]],0))</f>
        <v>375</v>
      </c>
      <c r="Q2284" t="str">
        <f>INDEX(AirportPivot[AirportName],MATCH($N2284,AirportPivot[[AirportID]:[AirportID]],0))</f>
        <v>San Francisco International</v>
      </c>
      <c r="R2284">
        <f>INDEX(AirportPivot[Gates (number of available)],MATCH($N2284,AirportPivot[[AirportID]:[AirportID]],0))</f>
        <v>70</v>
      </c>
    </row>
    <row r="2285" spans="1:18" x14ac:dyDescent="0.25">
      <c r="A2285" s="3" t="s">
        <v>2317</v>
      </c>
      <c r="B2285" s="12">
        <v>42260</v>
      </c>
      <c r="C2285" s="4" t="s">
        <v>86</v>
      </c>
      <c r="D2285" s="4">
        <v>2.8</v>
      </c>
      <c r="E2285" s="4">
        <v>66</v>
      </c>
      <c r="F2285" s="5">
        <v>0.75</v>
      </c>
      <c r="G2285" s="6">
        <v>115</v>
      </c>
      <c r="H2285" s="7">
        <v>20815</v>
      </c>
      <c r="I2285" s="7">
        <f>FlightsPivot[[#This Row],[Total Fare]]*10%</f>
        <v>2081.5</v>
      </c>
      <c r="J2285" s="7">
        <f>FlightsPivot[[#This Row],[Total Fare]]+FlightsPivot[[#This Row],[10% tax ]]</f>
        <v>22896.5</v>
      </c>
      <c r="K2285" s="4">
        <v>9</v>
      </c>
      <c r="L2285" s="4">
        <v>2015</v>
      </c>
      <c r="M2285" t="str">
        <f>INDEX(RoutesPivot[DepAirport],MATCH($C2285,RoutesPivot[[RouteID]:[RouteID]],0))</f>
        <v>ORD</v>
      </c>
      <c r="N2285" t="str">
        <f>INDEX(RoutesPivot[AirportID],MATCH($C2285,RoutesPivot[[RouteID]:[RouteID]],0))</f>
        <v>DTW</v>
      </c>
      <c r="O2285">
        <f>INDEX(RoutesPivot[Distance],MATCH($C2285,RoutesPivot[[RouteID]:[RouteID]],0))</f>
        <v>200</v>
      </c>
      <c r="P2285">
        <f>INDEX(RoutesPivot[ListPrice],MATCH($C2285,RoutesPivot[[RouteID]:[RouteID]],0))</f>
        <v>115</v>
      </c>
      <c r="Q2285" t="str">
        <f>INDEX(AirportPivot[AirportName],MATCH($N2285,AirportPivot[[AirportID]:[AirportID]],0))</f>
        <v>Detroit Metropolitan Wayne County</v>
      </c>
      <c r="R2285">
        <f>INDEX(AirportPivot[Gates (number of available)],MATCH($N2285,AirportPivot[[AirportID]:[AirportID]],0))</f>
        <v>60</v>
      </c>
    </row>
    <row r="2286" spans="1:18" x14ac:dyDescent="0.25">
      <c r="A2286" s="3" t="s">
        <v>2318</v>
      </c>
      <c r="B2286" s="12">
        <v>42157</v>
      </c>
      <c r="C2286" s="4" t="s">
        <v>47</v>
      </c>
      <c r="D2286" s="4">
        <v>1.4</v>
      </c>
      <c r="E2286" s="4">
        <v>142</v>
      </c>
      <c r="F2286" s="5">
        <v>0.75</v>
      </c>
      <c r="G2286" s="6">
        <v>275</v>
      </c>
      <c r="H2286" s="7">
        <v>50875</v>
      </c>
      <c r="I2286" s="7">
        <f>FlightsPivot[[#This Row],[Total Fare]]*10%</f>
        <v>5087.5</v>
      </c>
      <c r="J2286" s="7">
        <f>FlightsPivot[[#This Row],[Total Fare]]+FlightsPivot[[#This Row],[10% tax ]]</f>
        <v>55962.5</v>
      </c>
      <c r="K2286" s="4">
        <v>6</v>
      </c>
      <c r="L2286" s="4">
        <v>2015</v>
      </c>
      <c r="M2286" t="str">
        <f>INDEX(RoutesPivot[DepAirport],MATCH($C2286,RoutesPivot[[RouteID]:[RouteID]],0))</f>
        <v>ORD</v>
      </c>
      <c r="N2286" t="str">
        <f>INDEX(RoutesPivot[AirportID],MATCH($C2286,RoutesPivot[[RouteID]:[RouteID]],0))</f>
        <v>PHX</v>
      </c>
      <c r="O2286">
        <f>INDEX(RoutesPivot[Distance],MATCH($C2286,RoutesPivot[[RouteID]:[RouteID]],0))</f>
        <v>1200</v>
      </c>
      <c r="P2286">
        <f>INDEX(RoutesPivot[ListPrice],MATCH($C2286,RoutesPivot[[RouteID]:[RouteID]],0))</f>
        <v>250</v>
      </c>
      <c r="Q2286" t="str">
        <f>INDEX(AirportPivot[AirportName],MATCH($N2286,AirportPivot[[AirportID]:[AirportID]],0))</f>
        <v>Phoenix Sky Harbor International</v>
      </c>
      <c r="R2286">
        <f>INDEX(AirportPivot[Gates (number of available)],MATCH($N2286,AirportPivot[[AirportID]:[AirportID]],0))</f>
        <v>60</v>
      </c>
    </row>
    <row r="2287" spans="1:18" x14ac:dyDescent="0.25">
      <c r="A2287" s="3" t="s">
        <v>2319</v>
      </c>
      <c r="B2287" s="12">
        <v>41830</v>
      </c>
      <c r="C2287" s="4" t="s">
        <v>40</v>
      </c>
      <c r="D2287" s="4">
        <v>2.4</v>
      </c>
      <c r="E2287" s="4">
        <v>86</v>
      </c>
      <c r="F2287" s="5">
        <v>0.45833333333333331</v>
      </c>
      <c r="G2287" s="6">
        <v>126.5</v>
      </c>
      <c r="H2287" s="7">
        <v>22896.5</v>
      </c>
      <c r="I2287" s="7">
        <f>FlightsPivot[[#This Row],[Total Fare]]*10%</f>
        <v>2289.65</v>
      </c>
      <c r="J2287" s="7">
        <f>FlightsPivot[[#This Row],[Total Fare]]+FlightsPivot[[#This Row],[10% tax ]]</f>
        <v>25186.15</v>
      </c>
      <c r="K2287" s="4">
        <v>7</v>
      </c>
      <c r="L2287" s="4">
        <v>2014</v>
      </c>
      <c r="M2287" t="str">
        <f>INDEX(RoutesPivot[DepAirport],MATCH($C2287,RoutesPivot[[RouteID]:[RouteID]],0))</f>
        <v>ORD</v>
      </c>
      <c r="N2287" t="str">
        <f>INDEX(RoutesPivot[AirportID],MATCH($C2287,RoutesPivot[[RouteID]:[RouteID]],0))</f>
        <v>MSP</v>
      </c>
      <c r="O2287">
        <f>INDEX(RoutesPivot[Distance],MATCH($C2287,RoutesPivot[[RouteID]:[RouteID]],0))</f>
        <v>300</v>
      </c>
      <c r="P2287">
        <f>INDEX(RoutesPivot[ListPrice],MATCH($C2287,RoutesPivot[[RouteID]:[RouteID]],0))</f>
        <v>115</v>
      </c>
      <c r="Q2287" t="str">
        <f>INDEX(AirportPivot[AirportName],MATCH($N2287,AirportPivot[[AirportID]:[AirportID]],0))</f>
        <v>Minneapolis-St Paul International/Wold-Chamberlain</v>
      </c>
      <c r="R2287">
        <f>INDEX(AirportPivot[Gates (number of available)],MATCH($N2287,AirportPivot[[AirportID]:[AirportID]],0))</f>
        <v>65</v>
      </c>
    </row>
    <row r="2288" spans="1:18" x14ac:dyDescent="0.25">
      <c r="A2288" s="3" t="s">
        <v>2320</v>
      </c>
      <c r="B2288" s="12">
        <v>41861</v>
      </c>
      <c r="C2288" s="4" t="s">
        <v>17</v>
      </c>
      <c r="D2288" s="4">
        <v>3.9</v>
      </c>
      <c r="E2288" s="4">
        <v>193</v>
      </c>
      <c r="F2288" s="5">
        <v>0.875</v>
      </c>
      <c r="G2288" s="6">
        <v>385</v>
      </c>
      <c r="H2288" s="7">
        <v>63525</v>
      </c>
      <c r="I2288" s="7">
        <f>FlightsPivot[[#This Row],[Total Fare]]*10%</f>
        <v>6352.5</v>
      </c>
      <c r="J2288" s="7">
        <f>FlightsPivot[[#This Row],[Total Fare]]+FlightsPivot[[#This Row],[10% tax ]]</f>
        <v>69877.5</v>
      </c>
      <c r="K2288" s="4">
        <v>8</v>
      </c>
      <c r="L2288" s="4">
        <v>2014</v>
      </c>
      <c r="M2288" t="str">
        <f>INDEX(RoutesPivot[DepAirport],MATCH($C2288,RoutesPivot[[RouteID]:[RouteID]],0))</f>
        <v>ORD</v>
      </c>
      <c r="N2288" t="str">
        <f>INDEX(RoutesPivot[AirportID],MATCH($C2288,RoutesPivot[[RouteID]:[RouteID]],0))</f>
        <v>LAX</v>
      </c>
      <c r="O2288">
        <f>INDEX(RoutesPivot[Distance],MATCH($C2288,RoutesPivot[[RouteID]:[RouteID]],0))</f>
        <v>1518</v>
      </c>
      <c r="P2288">
        <f>INDEX(RoutesPivot[ListPrice],MATCH($C2288,RoutesPivot[[RouteID]:[RouteID]],0))</f>
        <v>350</v>
      </c>
      <c r="Q2288" t="str">
        <f>INDEX(AirportPivot[AirportName],MATCH($N2288,AirportPivot[[AirportID]:[AirportID]],0))</f>
        <v>Los Angeles International</v>
      </c>
      <c r="R2288">
        <f>INDEX(AirportPivot[Gates (number of available)],MATCH($N2288,AirportPivot[[AirportID]:[AirportID]],0))</f>
        <v>86</v>
      </c>
    </row>
    <row r="2289" spans="1:18" x14ac:dyDescent="0.25">
      <c r="A2289" s="3" t="s">
        <v>2321</v>
      </c>
      <c r="B2289" s="12">
        <v>41988</v>
      </c>
      <c r="C2289" s="4" t="s">
        <v>86</v>
      </c>
      <c r="D2289" s="4">
        <v>2</v>
      </c>
      <c r="E2289" s="4">
        <v>48</v>
      </c>
      <c r="F2289" s="5">
        <v>0.72916666666666663</v>
      </c>
      <c r="G2289" s="6">
        <v>115</v>
      </c>
      <c r="H2289" s="7">
        <v>18975</v>
      </c>
      <c r="I2289" s="7">
        <f>FlightsPivot[[#This Row],[Total Fare]]*10%</f>
        <v>1897.5</v>
      </c>
      <c r="J2289" s="7">
        <f>FlightsPivot[[#This Row],[Total Fare]]+FlightsPivot[[#This Row],[10% tax ]]</f>
        <v>20872.5</v>
      </c>
      <c r="K2289" s="4">
        <v>12</v>
      </c>
      <c r="L2289" s="4">
        <v>2014</v>
      </c>
      <c r="M2289" t="str">
        <f>INDEX(RoutesPivot[DepAirport],MATCH($C2289,RoutesPivot[[RouteID]:[RouteID]],0))</f>
        <v>ORD</v>
      </c>
      <c r="N2289" t="str">
        <f>INDEX(RoutesPivot[AirportID],MATCH($C2289,RoutesPivot[[RouteID]:[RouteID]],0))</f>
        <v>DTW</v>
      </c>
      <c r="O2289">
        <f>INDEX(RoutesPivot[Distance],MATCH($C2289,RoutesPivot[[RouteID]:[RouteID]],0))</f>
        <v>200</v>
      </c>
      <c r="P2289">
        <f>INDEX(RoutesPivot[ListPrice],MATCH($C2289,RoutesPivot[[RouteID]:[RouteID]],0))</f>
        <v>115</v>
      </c>
      <c r="Q2289" t="str">
        <f>INDEX(AirportPivot[AirportName],MATCH($N2289,AirportPivot[[AirportID]:[AirportID]],0))</f>
        <v>Detroit Metropolitan Wayne County</v>
      </c>
      <c r="R2289">
        <f>INDEX(AirportPivot[Gates (number of available)],MATCH($N2289,AirportPivot[[AirportID]:[AirportID]],0))</f>
        <v>60</v>
      </c>
    </row>
    <row r="2290" spans="1:18" x14ac:dyDescent="0.25">
      <c r="A2290" s="3" t="s">
        <v>2322</v>
      </c>
      <c r="B2290" s="12">
        <v>42256</v>
      </c>
      <c r="C2290" s="4" t="s">
        <v>27</v>
      </c>
      <c r="D2290" s="4">
        <v>11.6</v>
      </c>
      <c r="E2290" s="4">
        <v>205</v>
      </c>
      <c r="F2290" s="5">
        <v>0.375</v>
      </c>
      <c r="G2290" s="6">
        <v>200</v>
      </c>
      <c r="H2290" s="7">
        <v>33000</v>
      </c>
      <c r="I2290" s="7">
        <f>FlightsPivot[[#This Row],[Total Fare]]*10%</f>
        <v>3300</v>
      </c>
      <c r="J2290" s="7">
        <f>FlightsPivot[[#This Row],[Total Fare]]+FlightsPivot[[#This Row],[10% tax ]]</f>
        <v>36300</v>
      </c>
      <c r="K2290" s="4">
        <v>9</v>
      </c>
      <c r="L2290" s="4">
        <v>2015</v>
      </c>
      <c r="M2290" t="str">
        <f>INDEX(RoutesPivot[DepAirport],MATCH($C2290,RoutesPivot[[RouteID]:[RouteID]],0))</f>
        <v>ORD</v>
      </c>
      <c r="N2290" t="str">
        <f>INDEX(RoutesPivot[AirportID],MATCH($C2290,RoutesPivot[[RouteID]:[RouteID]],0))</f>
        <v>ATL</v>
      </c>
      <c r="O2290">
        <f>INDEX(RoutesPivot[Distance],MATCH($C2290,RoutesPivot[[RouteID]:[RouteID]],0))</f>
        <v>510</v>
      </c>
      <c r="P2290">
        <f>INDEX(RoutesPivot[ListPrice],MATCH($C2290,RoutesPivot[[RouteID]:[RouteID]],0))</f>
        <v>200</v>
      </c>
      <c r="Q2290" t="str">
        <f>INDEX(AirportPivot[AirportName],MATCH($N2290,AirportPivot[[AirportID]:[AirportID]],0))</f>
        <v>Hartsfield-Jackson Atlanta International</v>
      </c>
      <c r="R2290">
        <f>INDEX(AirportPivot[Gates (number of available)],MATCH($N2290,AirportPivot[[AirportID]:[AirportID]],0))</f>
        <v>100</v>
      </c>
    </row>
    <row r="2291" spans="1:18" x14ac:dyDescent="0.25">
      <c r="A2291" s="3" t="s">
        <v>2323</v>
      </c>
      <c r="B2291" s="12">
        <v>42174</v>
      </c>
      <c r="C2291" s="4" t="s">
        <v>98</v>
      </c>
      <c r="D2291" s="4">
        <v>1.4</v>
      </c>
      <c r="E2291" s="4">
        <v>46</v>
      </c>
      <c r="F2291" s="5">
        <v>0.70833333333333337</v>
      </c>
      <c r="G2291" s="6">
        <v>302.5</v>
      </c>
      <c r="H2291" s="7">
        <v>49912.5</v>
      </c>
      <c r="I2291" s="7">
        <f>FlightsPivot[[#This Row],[Total Fare]]*10%</f>
        <v>4991.25</v>
      </c>
      <c r="J2291" s="7">
        <f>FlightsPivot[[#This Row],[Total Fare]]+FlightsPivot[[#This Row],[10% tax ]]</f>
        <v>54903.75</v>
      </c>
      <c r="K2291" s="4">
        <v>6</v>
      </c>
      <c r="L2291" s="4">
        <v>2015</v>
      </c>
      <c r="M2291" t="str">
        <f>INDEX(RoutesPivot[DepAirport],MATCH($C2291,RoutesPivot[[RouteID]:[RouteID]],0))</f>
        <v>ORD</v>
      </c>
      <c r="N2291" t="str">
        <f>INDEX(RoutesPivot[AirportID],MATCH($C2291,RoutesPivot[[RouteID]:[RouteID]],0))</f>
        <v>PHL</v>
      </c>
      <c r="O2291">
        <f>INDEX(RoutesPivot[Distance],MATCH($C2291,RoutesPivot[[RouteID]:[RouteID]],0))</f>
        <v>580</v>
      </c>
      <c r="P2291">
        <f>INDEX(RoutesPivot[ListPrice],MATCH($C2291,RoutesPivot[[RouteID]:[RouteID]],0))</f>
        <v>275</v>
      </c>
      <c r="Q2291" t="str">
        <f>INDEX(AirportPivot[AirportName],MATCH($N2291,AirportPivot[[AirportID]:[AirportID]],0))</f>
        <v>Philadelphia International</v>
      </c>
      <c r="R2291">
        <f>INDEX(AirportPivot[Gates (number of available)],MATCH($N2291,AirportPivot[[AirportID]:[AirportID]],0))</f>
        <v>89</v>
      </c>
    </row>
    <row r="2292" spans="1:18" x14ac:dyDescent="0.25">
      <c r="A2292" s="3" t="s">
        <v>2324</v>
      </c>
      <c r="B2292" s="12">
        <v>41831</v>
      </c>
      <c r="C2292" s="4" t="s">
        <v>17</v>
      </c>
      <c r="D2292" s="4">
        <v>7</v>
      </c>
      <c r="E2292" s="4">
        <v>143</v>
      </c>
      <c r="F2292" s="5">
        <v>0.54166666666666663</v>
      </c>
      <c r="G2292" s="6">
        <v>385</v>
      </c>
      <c r="H2292" s="7">
        <v>71225</v>
      </c>
      <c r="I2292" s="7">
        <f>FlightsPivot[[#This Row],[Total Fare]]*10%</f>
        <v>7122.5</v>
      </c>
      <c r="J2292" s="7">
        <f>FlightsPivot[[#This Row],[Total Fare]]+FlightsPivot[[#This Row],[10% tax ]]</f>
        <v>78347.5</v>
      </c>
      <c r="K2292" s="4">
        <v>7</v>
      </c>
      <c r="L2292" s="4">
        <v>2014</v>
      </c>
      <c r="M2292" t="str">
        <f>INDEX(RoutesPivot[DepAirport],MATCH($C2292,RoutesPivot[[RouteID]:[RouteID]],0))</f>
        <v>ORD</v>
      </c>
      <c r="N2292" t="str">
        <f>INDEX(RoutesPivot[AirportID],MATCH($C2292,RoutesPivot[[RouteID]:[RouteID]],0))</f>
        <v>LAX</v>
      </c>
      <c r="O2292">
        <f>INDEX(RoutesPivot[Distance],MATCH($C2292,RoutesPivot[[RouteID]:[RouteID]],0))</f>
        <v>1518</v>
      </c>
      <c r="P2292">
        <f>INDEX(RoutesPivot[ListPrice],MATCH($C2292,RoutesPivot[[RouteID]:[RouteID]],0))</f>
        <v>350</v>
      </c>
      <c r="Q2292" t="str">
        <f>INDEX(AirportPivot[AirportName],MATCH($N2292,AirportPivot[[AirportID]:[AirportID]],0))</f>
        <v>Los Angeles International</v>
      </c>
      <c r="R2292">
        <f>INDEX(AirportPivot[Gates (number of available)],MATCH($N2292,AirportPivot[[AirportID]:[AirportID]],0))</f>
        <v>86</v>
      </c>
    </row>
    <row r="2293" spans="1:18" x14ac:dyDescent="0.25">
      <c r="A2293" s="3" t="s">
        <v>2325</v>
      </c>
      <c r="B2293" s="12">
        <v>41660</v>
      </c>
      <c r="C2293" s="4" t="s">
        <v>30</v>
      </c>
      <c r="D2293" s="4">
        <v>2</v>
      </c>
      <c r="E2293" s="4">
        <v>181</v>
      </c>
      <c r="F2293" s="5">
        <v>0.54166666666666663</v>
      </c>
      <c r="G2293" s="6">
        <v>250</v>
      </c>
      <c r="H2293" s="7">
        <v>41250</v>
      </c>
      <c r="I2293" s="7">
        <f>FlightsPivot[[#This Row],[Total Fare]]*10%</f>
        <v>4125</v>
      </c>
      <c r="J2293" s="7">
        <f>FlightsPivot[[#This Row],[Total Fare]]+FlightsPivot[[#This Row],[10% tax ]]</f>
        <v>45375</v>
      </c>
      <c r="K2293" s="4">
        <v>1</v>
      </c>
      <c r="L2293" s="4">
        <v>2014</v>
      </c>
      <c r="M2293" t="str">
        <f>INDEX(RoutesPivot[DepAirport],MATCH($C2293,RoutesPivot[[RouteID]:[RouteID]],0))</f>
        <v>ORD</v>
      </c>
      <c r="N2293" t="str">
        <f>INDEX(RoutesPivot[AirportID],MATCH($C2293,RoutesPivot[[RouteID]:[RouteID]],0))</f>
        <v>MCO</v>
      </c>
      <c r="O2293">
        <f>INDEX(RoutesPivot[Distance],MATCH($C2293,RoutesPivot[[RouteID]:[RouteID]],0))</f>
        <v>850</v>
      </c>
      <c r="P2293">
        <f>INDEX(RoutesPivot[ListPrice],MATCH($C2293,RoutesPivot[[RouteID]:[RouteID]],0))</f>
        <v>250</v>
      </c>
      <c r="Q2293" t="str">
        <f>INDEX(AirportPivot[AirportName],MATCH($N2293,AirportPivot[[AirportID]:[AirportID]],0))</f>
        <v>Orlando International</v>
      </c>
      <c r="R2293">
        <f>INDEX(AirportPivot[Gates (number of available)],MATCH($N2293,AirportPivot[[AirportID]:[AirportID]],0))</f>
        <v>67</v>
      </c>
    </row>
    <row r="2294" spans="1:18" x14ac:dyDescent="0.25">
      <c r="A2294" s="3" t="s">
        <v>2326</v>
      </c>
      <c r="B2294" s="12">
        <v>41904</v>
      </c>
      <c r="C2294" s="4" t="s">
        <v>21</v>
      </c>
      <c r="D2294" s="4">
        <v>3.1</v>
      </c>
      <c r="E2294" s="4">
        <v>192</v>
      </c>
      <c r="F2294" s="5">
        <v>0.5</v>
      </c>
      <c r="G2294" s="6">
        <v>125</v>
      </c>
      <c r="H2294" s="7">
        <v>20625</v>
      </c>
      <c r="I2294" s="7">
        <f>FlightsPivot[[#This Row],[Total Fare]]*10%</f>
        <v>2062.5</v>
      </c>
      <c r="J2294" s="7">
        <f>FlightsPivot[[#This Row],[Total Fare]]+FlightsPivot[[#This Row],[10% tax ]]</f>
        <v>22687.5</v>
      </c>
      <c r="K2294" s="4">
        <v>9</v>
      </c>
      <c r="L2294" s="4">
        <v>2014</v>
      </c>
      <c r="M2294" t="str">
        <f>INDEX(RoutesPivot[DepAirport],MATCH($C2294,RoutesPivot[[RouteID]:[RouteID]],0))</f>
        <v>ORD</v>
      </c>
      <c r="N2294" t="str">
        <f>INDEX(RoutesPivot[AirportID],MATCH($C2294,RoutesPivot[[RouteID]:[RouteID]],0))</f>
        <v>CLT</v>
      </c>
      <c r="O2294">
        <f>INDEX(RoutesPivot[Distance],MATCH($C2294,RoutesPivot[[RouteID]:[RouteID]],0))</f>
        <v>700</v>
      </c>
      <c r="P2294">
        <f>INDEX(RoutesPivot[ListPrice],MATCH($C2294,RoutesPivot[[RouteID]:[RouteID]],0))</f>
        <v>125</v>
      </c>
      <c r="Q2294" t="str">
        <f>INDEX(AirportPivot[AirportName],MATCH($N2294,AirportPivot[[AirportID]:[AirportID]],0))</f>
        <v>Charlotte/Douglas International</v>
      </c>
      <c r="R2294">
        <f>INDEX(AirportPivot[Gates (number of available)],MATCH($N2294,AirportPivot[[AirportID]:[AirportID]],0))</f>
        <v>65</v>
      </c>
    </row>
    <row r="2295" spans="1:18" x14ac:dyDescent="0.25">
      <c r="A2295" s="3" t="s">
        <v>2327</v>
      </c>
      <c r="B2295" s="12">
        <v>42301</v>
      </c>
      <c r="C2295" s="4" t="s">
        <v>98</v>
      </c>
      <c r="D2295" s="4">
        <v>1.4</v>
      </c>
      <c r="E2295" s="4">
        <v>52</v>
      </c>
      <c r="F2295" s="5">
        <v>0.33333333333333331</v>
      </c>
      <c r="G2295" s="6">
        <v>275</v>
      </c>
      <c r="H2295" s="7">
        <v>45375</v>
      </c>
      <c r="I2295" s="7">
        <f>FlightsPivot[[#This Row],[Total Fare]]*10%</f>
        <v>4537.5</v>
      </c>
      <c r="J2295" s="7">
        <f>FlightsPivot[[#This Row],[Total Fare]]+FlightsPivot[[#This Row],[10% tax ]]</f>
        <v>49912.5</v>
      </c>
      <c r="K2295" s="4">
        <v>10</v>
      </c>
      <c r="L2295" s="4">
        <v>2015</v>
      </c>
      <c r="M2295" t="str">
        <f>INDEX(RoutesPivot[DepAirport],MATCH($C2295,RoutesPivot[[RouteID]:[RouteID]],0))</f>
        <v>ORD</v>
      </c>
      <c r="N2295" t="str">
        <f>INDEX(RoutesPivot[AirportID],MATCH($C2295,RoutesPivot[[RouteID]:[RouteID]],0))</f>
        <v>PHL</v>
      </c>
      <c r="O2295">
        <f>INDEX(RoutesPivot[Distance],MATCH($C2295,RoutesPivot[[RouteID]:[RouteID]],0))</f>
        <v>580</v>
      </c>
      <c r="P2295">
        <f>INDEX(RoutesPivot[ListPrice],MATCH($C2295,RoutesPivot[[RouteID]:[RouteID]],0))</f>
        <v>275</v>
      </c>
      <c r="Q2295" t="str">
        <f>INDEX(AirportPivot[AirportName],MATCH($N2295,AirportPivot[[AirportID]:[AirportID]],0))</f>
        <v>Philadelphia International</v>
      </c>
      <c r="R2295">
        <f>INDEX(AirportPivot[Gates (number of available)],MATCH($N2295,AirportPivot[[AirportID]:[AirportID]],0))</f>
        <v>89</v>
      </c>
    </row>
    <row r="2296" spans="1:18" x14ac:dyDescent="0.25">
      <c r="A2296" s="3" t="s">
        <v>2328</v>
      </c>
      <c r="B2296" s="12">
        <v>41663</v>
      </c>
      <c r="C2296" s="4" t="s">
        <v>33</v>
      </c>
      <c r="D2296" s="4">
        <v>2.1</v>
      </c>
      <c r="E2296" s="4">
        <v>177</v>
      </c>
      <c r="F2296" s="5">
        <v>0.29166666666666669</v>
      </c>
      <c r="G2296" s="6">
        <v>375</v>
      </c>
      <c r="H2296" s="7">
        <v>61875</v>
      </c>
      <c r="I2296" s="7">
        <f>FlightsPivot[[#This Row],[Total Fare]]*10%</f>
        <v>6187.5</v>
      </c>
      <c r="J2296" s="7">
        <f>FlightsPivot[[#This Row],[Total Fare]]+FlightsPivot[[#This Row],[10% tax ]]</f>
        <v>68062.5</v>
      </c>
      <c r="K2296" s="4">
        <v>1</v>
      </c>
      <c r="L2296" s="4">
        <v>2014</v>
      </c>
      <c r="M2296" t="str">
        <f>INDEX(RoutesPivot[DepAirport],MATCH($C2296,RoutesPivot[[RouteID]:[RouteID]],0))</f>
        <v>ORD</v>
      </c>
      <c r="N2296" t="str">
        <f>INDEX(RoutesPivot[AirportID],MATCH($C2296,RoutesPivot[[RouteID]:[RouteID]],0))</f>
        <v>SFO</v>
      </c>
      <c r="O2296">
        <f>INDEX(RoutesPivot[Distance],MATCH($C2296,RoutesPivot[[RouteID]:[RouteID]],0))</f>
        <v>1600</v>
      </c>
      <c r="P2296">
        <f>INDEX(RoutesPivot[ListPrice],MATCH($C2296,RoutesPivot[[RouteID]:[RouteID]],0))</f>
        <v>375</v>
      </c>
      <c r="Q2296" t="str">
        <f>INDEX(AirportPivot[AirportName],MATCH($N2296,AirportPivot[[AirportID]:[AirportID]],0))</f>
        <v>San Francisco International</v>
      </c>
      <c r="R2296">
        <f>INDEX(AirportPivot[Gates (number of available)],MATCH($N2296,AirportPivot[[AirportID]:[AirportID]],0))</f>
        <v>70</v>
      </c>
    </row>
    <row r="2297" spans="1:18" x14ac:dyDescent="0.25">
      <c r="A2297" s="3" t="s">
        <v>2329</v>
      </c>
      <c r="B2297" s="12">
        <v>42129</v>
      </c>
      <c r="C2297" s="4" t="s">
        <v>21</v>
      </c>
      <c r="D2297" s="4">
        <v>2.2000000000000002</v>
      </c>
      <c r="E2297" s="4">
        <v>55</v>
      </c>
      <c r="F2297" s="5">
        <v>0.72916666666666663</v>
      </c>
      <c r="G2297" s="6">
        <v>125</v>
      </c>
      <c r="H2297" s="7">
        <v>20625</v>
      </c>
      <c r="I2297" s="7">
        <f>FlightsPivot[[#This Row],[Total Fare]]*10%</f>
        <v>2062.5</v>
      </c>
      <c r="J2297" s="7">
        <f>FlightsPivot[[#This Row],[Total Fare]]+FlightsPivot[[#This Row],[10% tax ]]</f>
        <v>22687.5</v>
      </c>
      <c r="K2297" s="4">
        <v>5</v>
      </c>
      <c r="L2297" s="4">
        <v>2015</v>
      </c>
      <c r="M2297" t="str">
        <f>INDEX(RoutesPivot[DepAirport],MATCH($C2297,RoutesPivot[[RouteID]:[RouteID]],0))</f>
        <v>ORD</v>
      </c>
      <c r="N2297" t="str">
        <f>INDEX(RoutesPivot[AirportID],MATCH($C2297,RoutesPivot[[RouteID]:[RouteID]],0))</f>
        <v>CLT</v>
      </c>
      <c r="O2297">
        <f>INDEX(RoutesPivot[Distance],MATCH($C2297,RoutesPivot[[RouteID]:[RouteID]],0))</f>
        <v>700</v>
      </c>
      <c r="P2297">
        <f>INDEX(RoutesPivot[ListPrice],MATCH($C2297,RoutesPivot[[RouteID]:[RouteID]],0))</f>
        <v>125</v>
      </c>
      <c r="Q2297" t="str">
        <f>INDEX(AirportPivot[AirportName],MATCH($N2297,AirportPivot[[AirportID]:[AirportID]],0))</f>
        <v>Charlotte/Douglas International</v>
      </c>
      <c r="R2297">
        <f>INDEX(AirportPivot[Gates (number of available)],MATCH($N2297,AirportPivot[[AirportID]:[AirportID]],0))</f>
        <v>65</v>
      </c>
    </row>
    <row r="2298" spans="1:18" x14ac:dyDescent="0.25">
      <c r="A2298" s="3" t="s">
        <v>2330</v>
      </c>
      <c r="B2298" s="12">
        <v>42061</v>
      </c>
      <c r="C2298" s="4" t="s">
        <v>47</v>
      </c>
      <c r="D2298" s="4">
        <v>2.7</v>
      </c>
      <c r="E2298" s="4">
        <v>20</v>
      </c>
      <c r="F2298" s="5">
        <v>0.58333333333333337</v>
      </c>
      <c r="G2298" s="6">
        <v>250</v>
      </c>
      <c r="H2298" s="7">
        <v>46250</v>
      </c>
      <c r="I2298" s="7">
        <f>FlightsPivot[[#This Row],[Total Fare]]*10%</f>
        <v>4625</v>
      </c>
      <c r="J2298" s="7">
        <f>FlightsPivot[[#This Row],[Total Fare]]+FlightsPivot[[#This Row],[10% tax ]]</f>
        <v>50875</v>
      </c>
      <c r="K2298" s="4">
        <v>2</v>
      </c>
      <c r="L2298" s="4">
        <v>2015</v>
      </c>
      <c r="M2298" t="str">
        <f>INDEX(RoutesPivot[DepAirport],MATCH($C2298,RoutesPivot[[RouteID]:[RouteID]],0))</f>
        <v>ORD</v>
      </c>
      <c r="N2298" t="str">
        <f>INDEX(RoutesPivot[AirportID],MATCH($C2298,RoutesPivot[[RouteID]:[RouteID]],0))</f>
        <v>PHX</v>
      </c>
      <c r="O2298">
        <f>INDEX(RoutesPivot[Distance],MATCH($C2298,RoutesPivot[[RouteID]:[RouteID]],0))</f>
        <v>1200</v>
      </c>
      <c r="P2298">
        <f>INDEX(RoutesPivot[ListPrice],MATCH($C2298,RoutesPivot[[RouteID]:[RouteID]],0))</f>
        <v>250</v>
      </c>
      <c r="Q2298" t="str">
        <f>INDEX(AirportPivot[AirportName],MATCH($N2298,AirportPivot[[AirportID]:[AirportID]],0))</f>
        <v>Phoenix Sky Harbor International</v>
      </c>
      <c r="R2298">
        <f>INDEX(AirportPivot[Gates (number of available)],MATCH($N2298,AirportPivot[[AirportID]:[AirportID]],0))</f>
        <v>60</v>
      </c>
    </row>
    <row r="2299" spans="1:18" x14ac:dyDescent="0.25">
      <c r="A2299" s="3" t="s">
        <v>2331</v>
      </c>
      <c r="B2299" s="12">
        <v>41845</v>
      </c>
      <c r="C2299" s="4" t="s">
        <v>47</v>
      </c>
      <c r="D2299" s="4">
        <v>3.4</v>
      </c>
      <c r="E2299" s="4">
        <v>145</v>
      </c>
      <c r="F2299" s="5">
        <v>0.52083333333333337</v>
      </c>
      <c r="G2299" s="6">
        <v>275</v>
      </c>
      <c r="H2299" s="7">
        <v>50875</v>
      </c>
      <c r="I2299" s="7">
        <f>FlightsPivot[[#This Row],[Total Fare]]*10%</f>
        <v>5087.5</v>
      </c>
      <c r="J2299" s="7">
        <f>FlightsPivot[[#This Row],[Total Fare]]+FlightsPivot[[#This Row],[10% tax ]]</f>
        <v>55962.5</v>
      </c>
      <c r="K2299" s="4">
        <v>7</v>
      </c>
      <c r="L2299" s="4">
        <v>2014</v>
      </c>
      <c r="M2299" t="str">
        <f>INDEX(RoutesPivot[DepAirport],MATCH($C2299,RoutesPivot[[RouteID]:[RouteID]],0))</f>
        <v>ORD</v>
      </c>
      <c r="N2299" t="str">
        <f>INDEX(RoutesPivot[AirportID],MATCH($C2299,RoutesPivot[[RouteID]:[RouteID]],0))</f>
        <v>PHX</v>
      </c>
      <c r="O2299">
        <f>INDEX(RoutesPivot[Distance],MATCH($C2299,RoutesPivot[[RouteID]:[RouteID]],0))</f>
        <v>1200</v>
      </c>
      <c r="P2299">
        <f>INDEX(RoutesPivot[ListPrice],MATCH($C2299,RoutesPivot[[RouteID]:[RouteID]],0))</f>
        <v>250</v>
      </c>
      <c r="Q2299" t="str">
        <f>INDEX(AirportPivot[AirportName],MATCH($N2299,AirportPivot[[AirportID]:[AirportID]],0))</f>
        <v>Phoenix Sky Harbor International</v>
      </c>
      <c r="R2299">
        <f>INDEX(AirportPivot[Gates (number of available)],MATCH($N2299,AirportPivot[[AirportID]:[AirportID]],0))</f>
        <v>60</v>
      </c>
    </row>
    <row r="2300" spans="1:18" x14ac:dyDescent="0.25">
      <c r="A2300" s="3" t="s">
        <v>2332</v>
      </c>
      <c r="B2300" s="12">
        <v>41785</v>
      </c>
      <c r="C2300" s="4" t="s">
        <v>37</v>
      </c>
      <c r="D2300" s="4">
        <v>2.1</v>
      </c>
      <c r="E2300" s="4">
        <v>161</v>
      </c>
      <c r="F2300" s="5">
        <v>0.3125</v>
      </c>
      <c r="G2300" s="6">
        <v>350</v>
      </c>
      <c r="H2300" s="7">
        <v>57750</v>
      </c>
      <c r="I2300" s="7">
        <f>FlightsPivot[[#This Row],[Total Fare]]*10%</f>
        <v>5775</v>
      </c>
      <c r="J2300" s="7">
        <f>FlightsPivot[[#This Row],[Total Fare]]+FlightsPivot[[#This Row],[10% tax ]]</f>
        <v>63525</v>
      </c>
      <c r="K2300" s="4">
        <v>5</v>
      </c>
      <c r="L2300" s="4">
        <v>2014</v>
      </c>
      <c r="M2300" t="str">
        <f>INDEX(RoutesPivot[DepAirport],MATCH($C2300,RoutesPivot[[RouteID]:[RouteID]],0))</f>
        <v>ORD</v>
      </c>
      <c r="N2300" t="str">
        <f>INDEX(RoutesPivot[AirportID],MATCH($C2300,RoutesPivot[[RouteID]:[RouteID]],0))</f>
        <v>SEA</v>
      </c>
      <c r="O2300">
        <f>INDEX(RoutesPivot[Distance],MATCH($C2300,RoutesPivot[[RouteID]:[RouteID]],0))</f>
        <v>1500</v>
      </c>
      <c r="P2300">
        <f>INDEX(RoutesPivot[ListPrice],MATCH($C2300,RoutesPivot[[RouteID]:[RouteID]],0))</f>
        <v>350</v>
      </c>
      <c r="Q2300" t="str">
        <f>INDEX(AirportPivot[AirportName],MATCH($N2300,AirportPivot[[AirportID]:[AirportID]],0))</f>
        <v>Seattle-Tacoma International</v>
      </c>
      <c r="R2300">
        <f>INDEX(AirportPivot[Gates (number of available)],MATCH($N2300,AirportPivot[[AirportID]:[AirportID]],0))</f>
        <v>58</v>
      </c>
    </row>
    <row r="2301" spans="1:18" x14ac:dyDescent="0.25">
      <c r="A2301" s="3" t="s">
        <v>2333</v>
      </c>
      <c r="B2301" s="12">
        <v>42204</v>
      </c>
      <c r="C2301" s="4" t="s">
        <v>50</v>
      </c>
      <c r="D2301" s="4">
        <v>1.7</v>
      </c>
      <c r="E2301" s="4">
        <v>51</v>
      </c>
      <c r="F2301" s="5">
        <v>0.3125</v>
      </c>
      <c r="G2301" s="6">
        <v>302.5</v>
      </c>
      <c r="H2301" s="7">
        <v>49912.5</v>
      </c>
      <c r="I2301" s="7">
        <f>FlightsPivot[[#This Row],[Total Fare]]*10%</f>
        <v>4991.25</v>
      </c>
      <c r="J2301" s="7">
        <f>FlightsPivot[[#This Row],[Total Fare]]+FlightsPivot[[#This Row],[10% tax ]]</f>
        <v>54903.75</v>
      </c>
      <c r="K2301" s="4">
        <v>7</v>
      </c>
      <c r="L2301" s="4">
        <v>2015</v>
      </c>
      <c r="M2301" t="str">
        <f>INDEX(RoutesPivot[DepAirport],MATCH($C2301,RoutesPivot[[RouteID]:[RouteID]],0))</f>
        <v>ORD</v>
      </c>
      <c r="N2301" t="str">
        <f>INDEX(RoutesPivot[AirportID],MATCH($C2301,RoutesPivot[[RouteID]:[RouteID]],0))</f>
        <v>LGA</v>
      </c>
      <c r="O2301">
        <f>INDEX(RoutesPivot[Distance],MATCH($C2301,RoutesPivot[[RouteID]:[RouteID]],0))</f>
        <v>610</v>
      </c>
      <c r="P2301">
        <f>INDEX(RoutesPivot[ListPrice],MATCH($C2301,RoutesPivot[[RouteID]:[RouteID]],0))</f>
        <v>275</v>
      </c>
      <c r="Q2301" t="str">
        <f>INDEX(AirportPivot[AirportName],MATCH($N2301,AirportPivot[[AirportID]:[AirportID]],0))</f>
        <v>Laguardia</v>
      </c>
      <c r="R2301">
        <f>INDEX(AirportPivot[Gates (number of available)],MATCH($N2301,AirportPivot[[AirportID]:[AirportID]],0))</f>
        <v>66</v>
      </c>
    </row>
    <row r="2302" spans="1:18" x14ac:dyDescent="0.25">
      <c r="A2302" s="3" t="s">
        <v>2334</v>
      </c>
      <c r="B2302" s="12">
        <v>42222</v>
      </c>
      <c r="C2302" s="4" t="s">
        <v>70</v>
      </c>
      <c r="D2302" s="4">
        <v>1.3</v>
      </c>
      <c r="E2302" s="4">
        <v>47</v>
      </c>
      <c r="F2302" s="5">
        <v>0.72916666666666663</v>
      </c>
      <c r="G2302" s="6">
        <v>302.5</v>
      </c>
      <c r="H2302" s="7">
        <v>49912.5</v>
      </c>
      <c r="I2302" s="7">
        <f>FlightsPivot[[#This Row],[Total Fare]]*10%</f>
        <v>4991.25</v>
      </c>
      <c r="J2302" s="7">
        <f>FlightsPivot[[#This Row],[Total Fare]]+FlightsPivot[[#This Row],[10% tax ]]</f>
        <v>54903.75</v>
      </c>
      <c r="K2302" s="4">
        <v>8</v>
      </c>
      <c r="L2302" s="4">
        <v>2015</v>
      </c>
      <c r="M2302" t="str">
        <f>INDEX(RoutesPivot[DepAirport],MATCH($C2302,RoutesPivot[[RouteID]:[RouteID]],0))</f>
        <v>ORD</v>
      </c>
      <c r="N2302" t="str">
        <f>INDEX(RoutesPivot[AirportID],MATCH($C2302,RoutesPivot[[RouteID]:[RouteID]],0))</f>
        <v>LAS</v>
      </c>
      <c r="O2302">
        <f>INDEX(RoutesPivot[Distance],MATCH($C2302,RoutesPivot[[RouteID]:[RouteID]],0))</f>
        <v>1100</v>
      </c>
      <c r="P2302">
        <f>INDEX(RoutesPivot[ListPrice],MATCH($C2302,RoutesPivot[[RouteID]:[RouteID]],0))</f>
        <v>275</v>
      </c>
      <c r="Q2302" t="str">
        <f>INDEX(AirportPivot[AirportName],MATCH($N2302,AirportPivot[[AirportID]:[AirportID]],0))</f>
        <v>McCarran International</v>
      </c>
      <c r="R2302">
        <f>INDEX(AirportPivot[Gates (number of available)],MATCH($N2302,AirportPivot[[AirportID]:[AirportID]],0))</f>
        <v>68</v>
      </c>
    </row>
    <row r="2303" spans="1:18" x14ac:dyDescent="0.25">
      <c r="A2303" s="3" t="s">
        <v>2335</v>
      </c>
      <c r="B2303" s="12">
        <v>42163</v>
      </c>
      <c r="C2303" s="4" t="s">
        <v>53</v>
      </c>
      <c r="D2303" s="4">
        <v>2.2999999999999998</v>
      </c>
      <c r="E2303" s="4">
        <v>44</v>
      </c>
      <c r="F2303" s="5">
        <v>0.5</v>
      </c>
      <c r="G2303" s="6">
        <v>330</v>
      </c>
      <c r="H2303" s="7">
        <v>54450</v>
      </c>
      <c r="I2303" s="7">
        <f>FlightsPivot[[#This Row],[Total Fare]]*10%</f>
        <v>5445</v>
      </c>
      <c r="J2303" s="7">
        <f>FlightsPivot[[#This Row],[Total Fare]]+FlightsPivot[[#This Row],[10% tax ]]</f>
        <v>59895</v>
      </c>
      <c r="K2303" s="4">
        <v>6</v>
      </c>
      <c r="L2303" s="4">
        <v>2015</v>
      </c>
      <c r="M2303" t="str">
        <f>INDEX(RoutesPivot[DepAirport],MATCH($C2303,RoutesPivot[[RouteID]:[RouteID]],0))</f>
        <v>ORD</v>
      </c>
      <c r="N2303" t="str">
        <f>INDEX(RoutesPivot[AirportID],MATCH($C2303,RoutesPivot[[RouteID]:[RouteID]],0))</f>
        <v>FLL</v>
      </c>
      <c r="O2303">
        <f>INDEX(RoutesPivot[Distance],MATCH($C2303,RoutesPivot[[RouteID]:[RouteID]],0))</f>
        <v>940</v>
      </c>
      <c r="P2303">
        <f>INDEX(RoutesPivot[ListPrice],MATCH($C2303,RoutesPivot[[RouteID]:[RouteID]],0))</f>
        <v>300</v>
      </c>
      <c r="Q2303" t="str">
        <f>INDEX(AirportPivot[AirportName],MATCH($N2303,AirportPivot[[AirportID]:[AirportID]],0))</f>
        <v>Fort Lauderdale/Hollywood International</v>
      </c>
      <c r="R2303">
        <f>INDEX(AirportPivot[Gates (number of available)],MATCH($N2303,AirportPivot[[AirportID]:[AirportID]],0))</f>
        <v>55</v>
      </c>
    </row>
    <row r="2304" spans="1:18" x14ac:dyDescent="0.25">
      <c r="A2304" s="3" t="s">
        <v>2336</v>
      </c>
      <c r="B2304" s="12">
        <v>42336</v>
      </c>
      <c r="C2304" s="4" t="s">
        <v>19</v>
      </c>
      <c r="D2304" s="4">
        <v>5.2</v>
      </c>
      <c r="E2304" s="4">
        <v>75</v>
      </c>
      <c r="F2304" s="5">
        <v>0.75</v>
      </c>
      <c r="G2304" s="6">
        <v>300</v>
      </c>
      <c r="H2304" s="7">
        <v>54300</v>
      </c>
      <c r="I2304" s="7">
        <f>FlightsPivot[[#This Row],[Total Fare]]*10%</f>
        <v>5430</v>
      </c>
      <c r="J2304" s="7">
        <f>FlightsPivot[[#This Row],[Total Fare]]+FlightsPivot[[#This Row],[10% tax ]]</f>
        <v>59730</v>
      </c>
      <c r="K2304" s="4">
        <v>11</v>
      </c>
      <c r="L2304" s="4">
        <v>2015</v>
      </c>
      <c r="M2304" t="str">
        <f>INDEX(RoutesPivot[DepAirport],MATCH($C2304,RoutesPivot[[RouteID]:[RouteID]],0))</f>
        <v>ORD</v>
      </c>
      <c r="N2304" t="str">
        <f>INDEX(RoutesPivot[AirportID],MATCH($C2304,RoutesPivot[[RouteID]:[RouteID]],0))</f>
        <v>IAH</v>
      </c>
      <c r="O2304">
        <f>INDEX(RoutesPivot[Distance],MATCH($C2304,RoutesPivot[[RouteID]:[RouteID]],0))</f>
        <v>800</v>
      </c>
      <c r="P2304">
        <f>INDEX(RoutesPivot[ListPrice],MATCH($C2304,RoutesPivot[[RouteID]:[RouteID]],0))</f>
        <v>200</v>
      </c>
      <c r="Q2304" t="str">
        <f>INDEX(AirportPivot[AirportName],MATCH($N2304,AirportPivot[[AirportID]:[AirportID]],0))</f>
        <v>George Bush Intercontinental/Houston</v>
      </c>
      <c r="R2304">
        <f>INDEX(AirportPivot[Gates (number of available)],MATCH($N2304,AirportPivot[[AirportID]:[AirportID]],0))</f>
        <v>80</v>
      </c>
    </row>
    <row r="2305" spans="1:18" x14ac:dyDescent="0.25">
      <c r="A2305" s="3" t="s">
        <v>2337</v>
      </c>
      <c r="B2305" s="12">
        <v>41840</v>
      </c>
      <c r="C2305" s="4" t="s">
        <v>86</v>
      </c>
      <c r="D2305" s="4">
        <v>2</v>
      </c>
      <c r="E2305" s="4">
        <v>105</v>
      </c>
      <c r="F2305" s="5">
        <v>0.89583333333333337</v>
      </c>
      <c r="G2305" s="6">
        <v>126.5</v>
      </c>
      <c r="H2305" s="7">
        <v>23402.5</v>
      </c>
      <c r="I2305" s="7">
        <f>FlightsPivot[[#This Row],[Total Fare]]*10%</f>
        <v>2340.25</v>
      </c>
      <c r="J2305" s="7">
        <f>FlightsPivot[[#This Row],[Total Fare]]+FlightsPivot[[#This Row],[10% tax ]]</f>
        <v>25742.75</v>
      </c>
      <c r="K2305" s="4">
        <v>7</v>
      </c>
      <c r="L2305" s="4">
        <v>2014</v>
      </c>
      <c r="M2305" t="str">
        <f>INDEX(RoutesPivot[DepAirport],MATCH($C2305,RoutesPivot[[RouteID]:[RouteID]],0))</f>
        <v>ORD</v>
      </c>
      <c r="N2305" t="str">
        <f>INDEX(RoutesPivot[AirportID],MATCH($C2305,RoutesPivot[[RouteID]:[RouteID]],0))</f>
        <v>DTW</v>
      </c>
      <c r="O2305">
        <f>INDEX(RoutesPivot[Distance],MATCH($C2305,RoutesPivot[[RouteID]:[RouteID]],0))</f>
        <v>200</v>
      </c>
      <c r="P2305">
        <f>INDEX(RoutesPivot[ListPrice],MATCH($C2305,RoutesPivot[[RouteID]:[RouteID]],0))</f>
        <v>115</v>
      </c>
      <c r="Q2305" t="str">
        <f>INDEX(AirportPivot[AirportName],MATCH($N2305,AirportPivot[[AirportID]:[AirportID]],0))</f>
        <v>Detroit Metropolitan Wayne County</v>
      </c>
      <c r="R2305">
        <f>INDEX(AirportPivot[Gates (number of available)],MATCH($N2305,AirportPivot[[AirportID]:[AirportID]],0))</f>
        <v>60</v>
      </c>
    </row>
    <row r="2306" spans="1:18" x14ac:dyDescent="0.25">
      <c r="A2306" s="3" t="s">
        <v>2338</v>
      </c>
      <c r="B2306" s="12">
        <v>41663</v>
      </c>
      <c r="C2306" s="4" t="s">
        <v>23</v>
      </c>
      <c r="D2306" s="4">
        <v>2.1</v>
      </c>
      <c r="E2306" s="4">
        <v>104</v>
      </c>
      <c r="F2306" s="5">
        <v>0.79166666666666663</v>
      </c>
      <c r="G2306" s="6">
        <v>300</v>
      </c>
      <c r="H2306" s="7">
        <v>55500</v>
      </c>
      <c r="I2306" s="7">
        <f>FlightsPivot[[#This Row],[Total Fare]]*10%</f>
        <v>5550</v>
      </c>
      <c r="J2306" s="7">
        <f>FlightsPivot[[#This Row],[Total Fare]]+FlightsPivot[[#This Row],[10% tax ]]</f>
        <v>61050</v>
      </c>
      <c r="K2306" s="4">
        <v>1</v>
      </c>
      <c r="L2306" s="4">
        <v>2014</v>
      </c>
      <c r="M2306" t="str">
        <f>INDEX(RoutesPivot[DepAirport],MATCH($C2306,RoutesPivot[[RouteID]:[RouteID]],0))</f>
        <v>ORD</v>
      </c>
      <c r="N2306" t="str">
        <f>INDEX(RoutesPivot[AirportID],MATCH($C2306,RoutesPivot[[RouteID]:[RouteID]],0))</f>
        <v>DEN</v>
      </c>
      <c r="O2306">
        <f>INDEX(RoutesPivot[Distance],MATCH($C2306,RoutesPivot[[RouteID]:[RouteID]],0))</f>
        <v>800</v>
      </c>
      <c r="P2306">
        <f>INDEX(RoutesPivot[ListPrice],MATCH($C2306,RoutesPivot[[RouteID]:[RouteID]],0))</f>
        <v>300</v>
      </c>
      <c r="Q2306" t="str">
        <f>INDEX(AirportPivot[AirportName],MATCH($N2306,AirportPivot[[AirportID]:[AirportID]],0))</f>
        <v>Denver International</v>
      </c>
      <c r="R2306">
        <f>INDEX(AirportPivot[Gates (number of available)],MATCH($N2306,AirportPivot[[AirportID]:[AirportID]],0))</f>
        <v>75</v>
      </c>
    </row>
    <row r="2307" spans="1:18" x14ac:dyDescent="0.25">
      <c r="A2307" s="3" t="s">
        <v>2339</v>
      </c>
      <c r="B2307" s="12">
        <v>42156</v>
      </c>
      <c r="C2307" s="4" t="s">
        <v>15</v>
      </c>
      <c r="D2307" s="4">
        <v>1.3</v>
      </c>
      <c r="E2307" s="4">
        <v>164</v>
      </c>
      <c r="F2307" s="5">
        <v>0.60416666666666663</v>
      </c>
      <c r="G2307" s="6">
        <v>247.5</v>
      </c>
      <c r="H2307" s="7">
        <v>40837.5</v>
      </c>
      <c r="I2307" s="7">
        <f>FlightsPivot[[#This Row],[Total Fare]]*10%</f>
        <v>4083.75</v>
      </c>
      <c r="J2307" s="7">
        <f>FlightsPivot[[#This Row],[Total Fare]]+FlightsPivot[[#This Row],[10% tax ]]</f>
        <v>44921.25</v>
      </c>
      <c r="K2307" s="4">
        <v>6</v>
      </c>
      <c r="L2307" s="4">
        <v>2015</v>
      </c>
      <c r="M2307" t="str">
        <f>INDEX(RoutesPivot[DepAirport],MATCH($C2307,RoutesPivot[[RouteID]:[RouteID]],0))</f>
        <v>ORD</v>
      </c>
      <c r="N2307" t="str">
        <f>INDEX(RoutesPivot[AirportID],MATCH($C2307,RoutesPivot[[RouteID]:[RouteID]],0))</f>
        <v>EWR</v>
      </c>
      <c r="O2307">
        <f>INDEX(RoutesPivot[Distance],MATCH($C2307,RoutesPivot[[RouteID]:[RouteID]],0))</f>
        <v>600</v>
      </c>
      <c r="P2307">
        <f>INDEX(RoutesPivot[ListPrice],MATCH($C2307,RoutesPivot[[RouteID]:[RouteID]],0))</f>
        <v>225</v>
      </c>
      <c r="Q2307" t="str">
        <f>INDEX(AirportPivot[AirportName],MATCH($N2307,AirportPivot[[AirportID]:[AirportID]],0))</f>
        <v>Newark Liberty International</v>
      </c>
      <c r="R2307">
        <f>INDEX(AirportPivot[Gates (number of available)],MATCH($N2307,AirportPivot[[AirportID]:[AirportID]],0))</f>
        <v>82</v>
      </c>
    </row>
    <row r="2308" spans="1:18" x14ac:dyDescent="0.25">
      <c r="A2308" s="3" t="s">
        <v>2340</v>
      </c>
      <c r="B2308" s="12">
        <v>41739</v>
      </c>
      <c r="C2308" s="4" t="s">
        <v>23</v>
      </c>
      <c r="D2308" s="4">
        <v>-0.1</v>
      </c>
      <c r="E2308" s="4">
        <v>25</v>
      </c>
      <c r="F2308" s="5">
        <v>0.83333333333333337</v>
      </c>
      <c r="G2308" s="6">
        <v>300</v>
      </c>
      <c r="H2308" s="7">
        <v>55500</v>
      </c>
      <c r="I2308" s="7">
        <f>FlightsPivot[[#This Row],[Total Fare]]*10%</f>
        <v>5550</v>
      </c>
      <c r="J2308" s="7">
        <f>FlightsPivot[[#This Row],[Total Fare]]+FlightsPivot[[#This Row],[10% tax ]]</f>
        <v>61050</v>
      </c>
      <c r="K2308" s="4">
        <v>4</v>
      </c>
      <c r="L2308" s="4">
        <v>2014</v>
      </c>
      <c r="M2308" t="str">
        <f>INDEX(RoutesPivot[DepAirport],MATCH($C2308,RoutesPivot[[RouteID]:[RouteID]],0))</f>
        <v>ORD</v>
      </c>
      <c r="N2308" t="str">
        <f>INDEX(RoutesPivot[AirportID],MATCH($C2308,RoutesPivot[[RouteID]:[RouteID]],0))</f>
        <v>DEN</v>
      </c>
      <c r="O2308">
        <f>INDEX(RoutesPivot[Distance],MATCH($C2308,RoutesPivot[[RouteID]:[RouteID]],0))</f>
        <v>800</v>
      </c>
      <c r="P2308">
        <f>INDEX(RoutesPivot[ListPrice],MATCH($C2308,RoutesPivot[[RouteID]:[RouteID]],0))</f>
        <v>300</v>
      </c>
      <c r="Q2308" t="str">
        <f>INDEX(AirportPivot[AirportName],MATCH($N2308,AirportPivot[[AirportID]:[AirportID]],0))</f>
        <v>Denver International</v>
      </c>
      <c r="R2308">
        <f>INDEX(AirportPivot[Gates (number of available)],MATCH($N2308,AirportPivot[[AirportID]:[AirportID]],0))</f>
        <v>75</v>
      </c>
    </row>
    <row r="2309" spans="1:18" x14ac:dyDescent="0.25">
      <c r="A2309" s="3" t="s">
        <v>2341</v>
      </c>
      <c r="B2309" s="12">
        <v>42185</v>
      </c>
      <c r="C2309" s="4" t="s">
        <v>37</v>
      </c>
      <c r="D2309" s="4">
        <v>2.8</v>
      </c>
      <c r="E2309" s="4">
        <v>166</v>
      </c>
      <c r="F2309" s="5">
        <v>0.79166666666666663</v>
      </c>
      <c r="G2309" s="6">
        <v>385</v>
      </c>
      <c r="H2309" s="7">
        <v>63525</v>
      </c>
      <c r="I2309" s="7">
        <f>FlightsPivot[[#This Row],[Total Fare]]*10%</f>
        <v>6352.5</v>
      </c>
      <c r="J2309" s="7">
        <f>FlightsPivot[[#This Row],[Total Fare]]+FlightsPivot[[#This Row],[10% tax ]]</f>
        <v>69877.5</v>
      </c>
      <c r="K2309" s="4">
        <v>6</v>
      </c>
      <c r="L2309" s="4">
        <v>2015</v>
      </c>
      <c r="M2309" t="str">
        <f>INDEX(RoutesPivot[DepAirport],MATCH($C2309,RoutesPivot[[RouteID]:[RouteID]],0))</f>
        <v>ORD</v>
      </c>
      <c r="N2309" t="str">
        <f>INDEX(RoutesPivot[AirportID],MATCH($C2309,RoutesPivot[[RouteID]:[RouteID]],0))</f>
        <v>SEA</v>
      </c>
      <c r="O2309">
        <f>INDEX(RoutesPivot[Distance],MATCH($C2309,RoutesPivot[[RouteID]:[RouteID]],0))</f>
        <v>1500</v>
      </c>
      <c r="P2309">
        <f>INDEX(RoutesPivot[ListPrice],MATCH($C2309,RoutesPivot[[RouteID]:[RouteID]],0))</f>
        <v>350</v>
      </c>
      <c r="Q2309" t="str">
        <f>INDEX(AirportPivot[AirportName],MATCH($N2309,AirportPivot[[AirportID]:[AirportID]],0))</f>
        <v>Seattle-Tacoma International</v>
      </c>
      <c r="R2309">
        <f>INDEX(AirportPivot[Gates (number of available)],MATCH($N2309,AirportPivot[[AirportID]:[AirportID]],0))</f>
        <v>58</v>
      </c>
    </row>
    <row r="2310" spans="1:18" x14ac:dyDescent="0.25">
      <c r="A2310" s="3" t="s">
        <v>2342</v>
      </c>
      <c r="B2310" s="12">
        <v>41671</v>
      </c>
      <c r="C2310" s="4" t="s">
        <v>25</v>
      </c>
      <c r="D2310" s="4">
        <v>1.8</v>
      </c>
      <c r="E2310" s="4">
        <v>128</v>
      </c>
      <c r="F2310" s="5">
        <v>0.83333333333333337</v>
      </c>
      <c r="G2310" s="6">
        <v>200</v>
      </c>
      <c r="H2310" s="7">
        <v>37000</v>
      </c>
      <c r="I2310" s="7">
        <f>FlightsPivot[[#This Row],[Total Fare]]*10%</f>
        <v>3700</v>
      </c>
      <c r="J2310" s="7">
        <f>FlightsPivot[[#This Row],[Total Fare]]+FlightsPivot[[#This Row],[10% tax ]]</f>
        <v>40700</v>
      </c>
      <c r="K2310" s="4">
        <v>2</v>
      </c>
      <c r="L2310" s="4">
        <v>2014</v>
      </c>
      <c r="M2310" t="str">
        <f>INDEX(RoutesPivot[DepAirport],MATCH($C2310,RoutesPivot[[RouteID]:[RouteID]],0))</f>
        <v>ORD</v>
      </c>
      <c r="N2310" t="str">
        <f>INDEX(RoutesPivot[AirportID],MATCH($C2310,RoutesPivot[[RouteID]:[RouteID]],0))</f>
        <v>DFW</v>
      </c>
      <c r="O2310">
        <f>INDEX(RoutesPivot[Distance],MATCH($C2310,RoutesPivot[[RouteID]:[RouteID]],0))</f>
        <v>700</v>
      </c>
      <c r="P2310">
        <f>INDEX(RoutesPivot[ListPrice],MATCH($C2310,RoutesPivot[[RouteID]:[RouteID]],0))</f>
        <v>200</v>
      </c>
      <c r="Q2310" t="str">
        <f>INDEX(AirportPivot[AirportName],MATCH($N2310,AirportPivot[[AirportID]:[AirportID]],0))</f>
        <v>Dallas/Fort Worth International</v>
      </c>
      <c r="R2310">
        <f>INDEX(AirportPivot[Gates (number of available)],MATCH($N2310,AirportPivot[[AirportID]:[AirportID]],0))</f>
        <v>130</v>
      </c>
    </row>
    <row r="2311" spans="1:18" x14ac:dyDescent="0.25">
      <c r="A2311" s="3" t="s">
        <v>2343</v>
      </c>
      <c r="B2311" s="12">
        <v>41970</v>
      </c>
      <c r="C2311" s="4" t="s">
        <v>17</v>
      </c>
      <c r="D2311" s="4">
        <v>9.4</v>
      </c>
      <c r="E2311" s="4">
        <v>16</v>
      </c>
      <c r="F2311" s="5">
        <v>0.75</v>
      </c>
      <c r="G2311" s="6">
        <v>525</v>
      </c>
      <c r="H2311" s="7">
        <v>97125</v>
      </c>
      <c r="I2311" s="7">
        <f>FlightsPivot[[#This Row],[Total Fare]]*10%</f>
        <v>9712.5</v>
      </c>
      <c r="J2311" s="7">
        <f>FlightsPivot[[#This Row],[Total Fare]]+FlightsPivot[[#This Row],[10% tax ]]</f>
        <v>106837.5</v>
      </c>
      <c r="K2311" s="4">
        <v>11</v>
      </c>
      <c r="L2311" s="4">
        <v>2014</v>
      </c>
      <c r="M2311" t="str">
        <f>INDEX(RoutesPivot[DepAirport],MATCH($C2311,RoutesPivot[[RouteID]:[RouteID]],0))</f>
        <v>ORD</v>
      </c>
      <c r="N2311" t="str">
        <f>INDEX(RoutesPivot[AirportID],MATCH($C2311,RoutesPivot[[RouteID]:[RouteID]],0))</f>
        <v>LAX</v>
      </c>
      <c r="O2311">
        <f>INDEX(RoutesPivot[Distance],MATCH($C2311,RoutesPivot[[RouteID]:[RouteID]],0))</f>
        <v>1518</v>
      </c>
      <c r="P2311">
        <f>INDEX(RoutesPivot[ListPrice],MATCH($C2311,RoutesPivot[[RouteID]:[RouteID]],0))</f>
        <v>350</v>
      </c>
      <c r="Q2311" t="str">
        <f>INDEX(AirportPivot[AirportName],MATCH($N2311,AirportPivot[[AirportID]:[AirportID]],0))</f>
        <v>Los Angeles International</v>
      </c>
      <c r="R2311">
        <f>INDEX(AirportPivot[Gates (number of available)],MATCH($N2311,AirportPivot[[AirportID]:[AirportID]],0))</f>
        <v>86</v>
      </c>
    </row>
    <row r="2312" spans="1:18" x14ac:dyDescent="0.25">
      <c r="A2312" s="3" t="s">
        <v>2344</v>
      </c>
      <c r="B2312" s="12">
        <v>41821</v>
      </c>
      <c r="C2312" s="4" t="s">
        <v>17</v>
      </c>
      <c r="D2312" s="4">
        <v>6.2</v>
      </c>
      <c r="E2312" s="4">
        <v>24</v>
      </c>
      <c r="F2312" s="5">
        <v>0.8125</v>
      </c>
      <c r="G2312" s="6">
        <v>385</v>
      </c>
      <c r="H2312" s="7">
        <v>71225</v>
      </c>
      <c r="I2312" s="7">
        <f>FlightsPivot[[#This Row],[Total Fare]]*10%</f>
        <v>7122.5</v>
      </c>
      <c r="J2312" s="7">
        <f>FlightsPivot[[#This Row],[Total Fare]]+FlightsPivot[[#This Row],[10% tax ]]</f>
        <v>78347.5</v>
      </c>
      <c r="K2312" s="4">
        <v>7</v>
      </c>
      <c r="L2312" s="4">
        <v>2014</v>
      </c>
      <c r="M2312" t="str">
        <f>INDEX(RoutesPivot[DepAirport],MATCH($C2312,RoutesPivot[[RouteID]:[RouteID]],0))</f>
        <v>ORD</v>
      </c>
      <c r="N2312" t="str">
        <f>INDEX(RoutesPivot[AirportID],MATCH($C2312,RoutesPivot[[RouteID]:[RouteID]],0))</f>
        <v>LAX</v>
      </c>
      <c r="O2312">
        <f>INDEX(RoutesPivot[Distance],MATCH($C2312,RoutesPivot[[RouteID]:[RouteID]],0))</f>
        <v>1518</v>
      </c>
      <c r="P2312">
        <f>INDEX(RoutesPivot[ListPrice],MATCH($C2312,RoutesPivot[[RouteID]:[RouteID]],0))</f>
        <v>350</v>
      </c>
      <c r="Q2312" t="str">
        <f>INDEX(AirportPivot[AirportName],MATCH($N2312,AirportPivot[[AirportID]:[AirportID]],0))</f>
        <v>Los Angeles International</v>
      </c>
      <c r="R2312">
        <f>INDEX(AirportPivot[Gates (number of available)],MATCH($N2312,AirportPivot[[AirportID]:[AirportID]],0))</f>
        <v>86</v>
      </c>
    </row>
    <row r="2313" spans="1:18" x14ac:dyDescent="0.25">
      <c r="A2313" s="3" t="s">
        <v>2345</v>
      </c>
      <c r="B2313" s="12">
        <v>41809</v>
      </c>
      <c r="C2313" s="4" t="s">
        <v>50</v>
      </c>
      <c r="D2313" s="4">
        <v>3.1</v>
      </c>
      <c r="E2313" s="4">
        <v>181</v>
      </c>
      <c r="F2313" s="5">
        <v>0.625</v>
      </c>
      <c r="G2313" s="6">
        <v>302.5</v>
      </c>
      <c r="H2313" s="7">
        <v>49912.5</v>
      </c>
      <c r="I2313" s="7">
        <f>FlightsPivot[[#This Row],[Total Fare]]*10%</f>
        <v>4991.25</v>
      </c>
      <c r="J2313" s="7">
        <f>FlightsPivot[[#This Row],[Total Fare]]+FlightsPivot[[#This Row],[10% tax ]]</f>
        <v>54903.75</v>
      </c>
      <c r="K2313" s="4">
        <v>6</v>
      </c>
      <c r="L2313" s="4">
        <v>2014</v>
      </c>
      <c r="M2313" t="str">
        <f>INDEX(RoutesPivot[DepAirport],MATCH($C2313,RoutesPivot[[RouteID]:[RouteID]],0))</f>
        <v>ORD</v>
      </c>
      <c r="N2313" t="str">
        <f>INDEX(RoutesPivot[AirportID],MATCH($C2313,RoutesPivot[[RouteID]:[RouteID]],0))</f>
        <v>LGA</v>
      </c>
      <c r="O2313">
        <f>INDEX(RoutesPivot[Distance],MATCH($C2313,RoutesPivot[[RouteID]:[RouteID]],0))</f>
        <v>610</v>
      </c>
      <c r="P2313">
        <f>INDEX(RoutesPivot[ListPrice],MATCH($C2313,RoutesPivot[[RouteID]:[RouteID]],0))</f>
        <v>275</v>
      </c>
      <c r="Q2313" t="str">
        <f>INDEX(AirportPivot[AirportName],MATCH($N2313,AirportPivot[[AirportID]:[AirportID]],0))</f>
        <v>Laguardia</v>
      </c>
      <c r="R2313">
        <f>INDEX(AirportPivot[Gates (number of available)],MATCH($N2313,AirportPivot[[AirportID]:[AirportID]],0))</f>
        <v>66</v>
      </c>
    </row>
    <row r="2314" spans="1:18" x14ac:dyDescent="0.25">
      <c r="A2314" s="3" t="s">
        <v>2346</v>
      </c>
      <c r="B2314" s="12">
        <v>41946</v>
      </c>
      <c r="C2314" s="4" t="s">
        <v>27</v>
      </c>
      <c r="D2314" s="4">
        <v>12</v>
      </c>
      <c r="E2314" s="4">
        <v>139</v>
      </c>
      <c r="F2314" s="5">
        <v>0.75</v>
      </c>
      <c r="G2314" s="6">
        <v>200</v>
      </c>
      <c r="H2314" s="7">
        <v>37000</v>
      </c>
      <c r="I2314" s="7">
        <f>FlightsPivot[[#This Row],[Total Fare]]*10%</f>
        <v>3700</v>
      </c>
      <c r="J2314" s="7">
        <f>FlightsPivot[[#This Row],[Total Fare]]+FlightsPivot[[#This Row],[10% tax ]]</f>
        <v>40700</v>
      </c>
      <c r="K2314" s="4">
        <v>11</v>
      </c>
      <c r="L2314" s="4">
        <v>2014</v>
      </c>
      <c r="M2314" t="str">
        <f>INDEX(RoutesPivot[DepAirport],MATCH($C2314,RoutesPivot[[RouteID]:[RouteID]],0))</f>
        <v>ORD</v>
      </c>
      <c r="N2314" t="str">
        <f>INDEX(RoutesPivot[AirportID],MATCH($C2314,RoutesPivot[[RouteID]:[RouteID]],0))</f>
        <v>ATL</v>
      </c>
      <c r="O2314">
        <f>INDEX(RoutesPivot[Distance],MATCH($C2314,RoutesPivot[[RouteID]:[RouteID]],0))</f>
        <v>510</v>
      </c>
      <c r="P2314">
        <f>INDEX(RoutesPivot[ListPrice],MATCH($C2314,RoutesPivot[[RouteID]:[RouteID]],0))</f>
        <v>200</v>
      </c>
      <c r="Q2314" t="str">
        <f>INDEX(AirportPivot[AirportName],MATCH($N2314,AirportPivot[[AirportID]:[AirportID]],0))</f>
        <v>Hartsfield-Jackson Atlanta International</v>
      </c>
      <c r="R2314">
        <f>INDEX(AirportPivot[Gates (number of available)],MATCH($N2314,AirportPivot[[AirportID]:[AirportID]],0))</f>
        <v>100</v>
      </c>
    </row>
    <row r="2315" spans="1:18" x14ac:dyDescent="0.25">
      <c r="A2315" s="3" t="s">
        <v>2347</v>
      </c>
      <c r="B2315" s="12">
        <v>42276</v>
      </c>
      <c r="C2315" s="4" t="s">
        <v>21</v>
      </c>
      <c r="D2315" s="4">
        <v>1.4</v>
      </c>
      <c r="E2315" s="4">
        <v>182</v>
      </c>
      <c r="F2315" s="5">
        <v>0.79166666666666663</v>
      </c>
      <c r="G2315" s="6">
        <v>125</v>
      </c>
      <c r="H2315" s="7">
        <v>20625</v>
      </c>
      <c r="I2315" s="7">
        <f>FlightsPivot[[#This Row],[Total Fare]]*10%</f>
        <v>2062.5</v>
      </c>
      <c r="J2315" s="7">
        <f>FlightsPivot[[#This Row],[Total Fare]]+FlightsPivot[[#This Row],[10% tax ]]</f>
        <v>22687.5</v>
      </c>
      <c r="K2315" s="4">
        <v>9</v>
      </c>
      <c r="L2315" s="4">
        <v>2015</v>
      </c>
      <c r="M2315" t="str">
        <f>INDEX(RoutesPivot[DepAirport],MATCH($C2315,RoutesPivot[[RouteID]:[RouteID]],0))</f>
        <v>ORD</v>
      </c>
      <c r="N2315" t="str">
        <f>INDEX(RoutesPivot[AirportID],MATCH($C2315,RoutesPivot[[RouteID]:[RouteID]],0))</f>
        <v>CLT</v>
      </c>
      <c r="O2315">
        <f>INDEX(RoutesPivot[Distance],MATCH($C2315,RoutesPivot[[RouteID]:[RouteID]],0))</f>
        <v>700</v>
      </c>
      <c r="P2315">
        <f>INDEX(RoutesPivot[ListPrice],MATCH($C2315,RoutesPivot[[RouteID]:[RouteID]],0))</f>
        <v>125</v>
      </c>
      <c r="Q2315" t="str">
        <f>INDEX(AirportPivot[AirportName],MATCH($N2315,AirportPivot[[AirportID]:[AirportID]],0))</f>
        <v>Charlotte/Douglas International</v>
      </c>
      <c r="R2315">
        <f>INDEX(AirportPivot[Gates (number of available)],MATCH($N2315,AirportPivot[[AirportID]:[AirportID]],0))</f>
        <v>65</v>
      </c>
    </row>
    <row r="2316" spans="1:18" x14ac:dyDescent="0.25">
      <c r="A2316" s="3" t="s">
        <v>2348</v>
      </c>
      <c r="B2316" s="12">
        <v>42332</v>
      </c>
      <c r="C2316" s="4" t="s">
        <v>30</v>
      </c>
      <c r="D2316" s="4">
        <v>5.6</v>
      </c>
      <c r="E2316" s="4">
        <v>30</v>
      </c>
      <c r="F2316" s="5">
        <v>0.75</v>
      </c>
      <c r="G2316" s="6">
        <v>375</v>
      </c>
      <c r="H2316" s="7">
        <v>69375</v>
      </c>
      <c r="I2316" s="7">
        <f>FlightsPivot[[#This Row],[Total Fare]]*10%</f>
        <v>6937.5</v>
      </c>
      <c r="J2316" s="7">
        <f>FlightsPivot[[#This Row],[Total Fare]]+FlightsPivot[[#This Row],[10% tax ]]</f>
        <v>76312.5</v>
      </c>
      <c r="K2316" s="4">
        <v>11</v>
      </c>
      <c r="L2316" s="4">
        <v>2015</v>
      </c>
      <c r="M2316" t="str">
        <f>INDEX(RoutesPivot[DepAirport],MATCH($C2316,RoutesPivot[[RouteID]:[RouteID]],0))</f>
        <v>ORD</v>
      </c>
      <c r="N2316" t="str">
        <f>INDEX(RoutesPivot[AirportID],MATCH($C2316,RoutesPivot[[RouteID]:[RouteID]],0))</f>
        <v>MCO</v>
      </c>
      <c r="O2316">
        <f>INDEX(RoutesPivot[Distance],MATCH($C2316,RoutesPivot[[RouteID]:[RouteID]],0))</f>
        <v>850</v>
      </c>
      <c r="P2316">
        <f>INDEX(RoutesPivot[ListPrice],MATCH($C2316,RoutesPivot[[RouteID]:[RouteID]],0))</f>
        <v>250</v>
      </c>
      <c r="Q2316" t="str">
        <f>INDEX(AirportPivot[AirportName],MATCH($N2316,AirportPivot[[AirportID]:[AirportID]],0))</f>
        <v>Orlando International</v>
      </c>
      <c r="R2316">
        <f>INDEX(AirportPivot[Gates (number of available)],MATCH($N2316,AirportPivot[[AirportID]:[AirportID]],0))</f>
        <v>67</v>
      </c>
    </row>
    <row r="2317" spans="1:18" x14ac:dyDescent="0.25">
      <c r="A2317" s="3" t="s">
        <v>2349</v>
      </c>
      <c r="B2317" s="12">
        <v>41998</v>
      </c>
      <c r="C2317" s="4" t="s">
        <v>40</v>
      </c>
      <c r="D2317" s="4">
        <v>5.2</v>
      </c>
      <c r="E2317" s="4">
        <v>68</v>
      </c>
      <c r="F2317" s="5">
        <v>0.79166666666666663</v>
      </c>
      <c r="G2317" s="6">
        <v>161</v>
      </c>
      <c r="H2317" s="7">
        <v>29141</v>
      </c>
      <c r="I2317" s="7">
        <f>FlightsPivot[[#This Row],[Total Fare]]*10%</f>
        <v>2914.1000000000004</v>
      </c>
      <c r="J2317" s="7">
        <f>FlightsPivot[[#This Row],[Total Fare]]+FlightsPivot[[#This Row],[10% tax ]]</f>
        <v>32055.1</v>
      </c>
      <c r="K2317" s="4">
        <v>12</v>
      </c>
      <c r="L2317" s="4">
        <v>2014</v>
      </c>
      <c r="M2317" t="str">
        <f>INDEX(RoutesPivot[DepAirport],MATCH($C2317,RoutesPivot[[RouteID]:[RouteID]],0))</f>
        <v>ORD</v>
      </c>
      <c r="N2317" t="str">
        <f>INDEX(RoutesPivot[AirportID],MATCH($C2317,RoutesPivot[[RouteID]:[RouteID]],0))</f>
        <v>MSP</v>
      </c>
      <c r="O2317">
        <f>INDEX(RoutesPivot[Distance],MATCH($C2317,RoutesPivot[[RouteID]:[RouteID]],0))</f>
        <v>300</v>
      </c>
      <c r="P2317">
        <f>INDEX(RoutesPivot[ListPrice],MATCH($C2317,RoutesPivot[[RouteID]:[RouteID]],0))</f>
        <v>115</v>
      </c>
      <c r="Q2317" t="str">
        <f>INDEX(AirportPivot[AirportName],MATCH($N2317,AirportPivot[[AirportID]:[AirportID]],0))</f>
        <v>Minneapolis-St Paul International/Wold-Chamberlain</v>
      </c>
      <c r="R2317">
        <f>INDEX(AirportPivot[Gates (number of available)],MATCH($N2317,AirportPivot[[AirportID]:[AirportID]],0))</f>
        <v>65</v>
      </c>
    </row>
    <row r="2318" spans="1:18" x14ac:dyDescent="0.25">
      <c r="A2318" s="3" t="s">
        <v>2350</v>
      </c>
      <c r="B2318" s="12">
        <v>42363</v>
      </c>
      <c r="C2318" s="4" t="s">
        <v>83</v>
      </c>
      <c r="D2318" s="4">
        <v>2.7</v>
      </c>
      <c r="E2318" s="4">
        <v>188</v>
      </c>
      <c r="F2318" s="5">
        <v>0.375</v>
      </c>
      <c r="G2318" s="6">
        <v>336</v>
      </c>
      <c r="H2318" s="7">
        <v>55440</v>
      </c>
      <c r="I2318" s="7">
        <f>FlightsPivot[[#This Row],[Total Fare]]*10%</f>
        <v>5544</v>
      </c>
      <c r="J2318" s="7">
        <f>FlightsPivot[[#This Row],[Total Fare]]+FlightsPivot[[#This Row],[10% tax ]]</f>
        <v>60984</v>
      </c>
      <c r="K2318" s="4">
        <v>12</v>
      </c>
      <c r="L2318" s="4">
        <v>2015</v>
      </c>
      <c r="M2318" t="str">
        <f>INDEX(RoutesPivot[DepAirport],MATCH($C2318,RoutesPivot[[RouteID]:[RouteID]],0))</f>
        <v>ORD</v>
      </c>
      <c r="N2318" t="str">
        <f>INDEX(RoutesPivot[AirportID],MATCH($C2318,RoutesPivot[[RouteID]:[RouteID]],0))</f>
        <v>BWI</v>
      </c>
      <c r="O2318">
        <f>INDEX(RoutesPivot[Distance],MATCH($C2318,RoutesPivot[[RouteID]:[RouteID]],0))</f>
        <v>520</v>
      </c>
      <c r="P2318">
        <f>INDEX(RoutesPivot[ListPrice],MATCH($C2318,RoutesPivot[[RouteID]:[RouteID]],0))</f>
        <v>240</v>
      </c>
      <c r="Q2318" t="str">
        <f>INDEX(AirportPivot[AirportName],MATCH($N2318,AirportPivot[[AirportID]:[AirportID]],0))</f>
        <v>Baltimore/Washington International Thurgood Marshall</v>
      </c>
      <c r="R2318">
        <f>INDEX(AirportPivot[Gates (number of available)],MATCH($N2318,AirportPivot[[AirportID]:[AirportID]],0))</f>
        <v>58</v>
      </c>
    </row>
    <row r="2319" spans="1:18" x14ac:dyDescent="0.25">
      <c r="A2319" s="3" t="s">
        <v>2351</v>
      </c>
      <c r="B2319" s="12">
        <v>42239</v>
      </c>
      <c r="C2319" s="4" t="s">
        <v>40</v>
      </c>
      <c r="D2319" s="4">
        <v>0.6</v>
      </c>
      <c r="E2319" s="4">
        <v>39</v>
      </c>
      <c r="F2319" s="5">
        <v>0.70833333333333337</v>
      </c>
      <c r="G2319" s="6">
        <v>126.5</v>
      </c>
      <c r="H2319" s="7">
        <v>20872.5</v>
      </c>
      <c r="I2319" s="7">
        <f>FlightsPivot[[#This Row],[Total Fare]]*10%</f>
        <v>2087.25</v>
      </c>
      <c r="J2319" s="7">
        <f>FlightsPivot[[#This Row],[Total Fare]]+FlightsPivot[[#This Row],[10% tax ]]</f>
        <v>22959.75</v>
      </c>
      <c r="K2319" s="4">
        <v>8</v>
      </c>
      <c r="L2319" s="4">
        <v>2015</v>
      </c>
      <c r="M2319" t="str">
        <f>INDEX(RoutesPivot[DepAirport],MATCH($C2319,RoutesPivot[[RouteID]:[RouteID]],0))</f>
        <v>ORD</v>
      </c>
      <c r="N2319" t="str">
        <f>INDEX(RoutesPivot[AirportID],MATCH($C2319,RoutesPivot[[RouteID]:[RouteID]],0))</f>
        <v>MSP</v>
      </c>
      <c r="O2319">
        <f>INDEX(RoutesPivot[Distance],MATCH($C2319,RoutesPivot[[RouteID]:[RouteID]],0))</f>
        <v>300</v>
      </c>
      <c r="P2319">
        <f>INDEX(RoutesPivot[ListPrice],MATCH($C2319,RoutesPivot[[RouteID]:[RouteID]],0))</f>
        <v>115</v>
      </c>
      <c r="Q2319" t="str">
        <f>INDEX(AirportPivot[AirportName],MATCH($N2319,AirportPivot[[AirportID]:[AirportID]],0))</f>
        <v>Minneapolis-St Paul International/Wold-Chamberlain</v>
      </c>
      <c r="R2319">
        <f>INDEX(AirportPivot[Gates (number of available)],MATCH($N2319,AirportPivot[[AirportID]:[AirportID]],0))</f>
        <v>65</v>
      </c>
    </row>
    <row r="2320" spans="1:18" x14ac:dyDescent="0.25">
      <c r="A2320" s="3" t="s">
        <v>2352</v>
      </c>
      <c r="B2320" s="12">
        <v>41875</v>
      </c>
      <c r="C2320" s="4" t="s">
        <v>13</v>
      </c>
      <c r="D2320" s="4">
        <v>1</v>
      </c>
      <c r="E2320" s="4">
        <v>67</v>
      </c>
      <c r="F2320" s="5">
        <v>0.58333333333333337</v>
      </c>
      <c r="G2320" s="6">
        <v>275</v>
      </c>
      <c r="H2320" s="7">
        <v>49775</v>
      </c>
      <c r="I2320" s="7">
        <f>FlightsPivot[[#This Row],[Total Fare]]*10%</f>
        <v>4977.5</v>
      </c>
      <c r="J2320" s="7">
        <f>FlightsPivot[[#This Row],[Total Fare]]+FlightsPivot[[#This Row],[10% tax ]]</f>
        <v>54752.5</v>
      </c>
      <c r="K2320" s="4">
        <v>8</v>
      </c>
      <c r="L2320" s="4">
        <v>2014</v>
      </c>
      <c r="M2320" t="str">
        <f>INDEX(RoutesPivot[DepAirport],MATCH($C2320,RoutesPivot[[RouteID]:[RouteID]],0))</f>
        <v>ORD</v>
      </c>
      <c r="N2320" t="str">
        <f>INDEX(RoutesPivot[AirportID],MATCH($C2320,RoutesPivot[[RouteID]:[RouteID]],0))</f>
        <v>JFK</v>
      </c>
      <c r="O2320">
        <f>INDEX(RoutesPivot[Distance],MATCH($C2320,RoutesPivot[[RouteID]:[RouteID]],0))</f>
        <v>619</v>
      </c>
      <c r="P2320">
        <f>INDEX(RoutesPivot[ListPrice],MATCH($C2320,RoutesPivot[[RouteID]:[RouteID]],0))</f>
        <v>250</v>
      </c>
      <c r="Q2320" t="str">
        <f>INDEX(AirportPivot[AirportName],MATCH($N2320,AirportPivot[[AirportID]:[AirportID]],0))</f>
        <v>John F Kennedy International</v>
      </c>
      <c r="R2320">
        <f>INDEX(AirportPivot[Gates (number of available)],MATCH($N2320,AirportPivot[[AirportID]:[AirportID]],0))</f>
        <v>120</v>
      </c>
    </row>
    <row r="2321" spans="1:18" x14ac:dyDescent="0.25">
      <c r="A2321" s="3" t="s">
        <v>2353</v>
      </c>
      <c r="B2321" s="12">
        <v>42360</v>
      </c>
      <c r="C2321" s="4" t="s">
        <v>27</v>
      </c>
      <c r="D2321" s="4">
        <v>16.399999999999999</v>
      </c>
      <c r="E2321" s="4">
        <v>74</v>
      </c>
      <c r="F2321" s="5">
        <v>0.79166666666666663</v>
      </c>
      <c r="G2321" s="6">
        <v>280</v>
      </c>
      <c r="H2321" s="7">
        <v>50680</v>
      </c>
      <c r="I2321" s="7">
        <f>FlightsPivot[[#This Row],[Total Fare]]*10%</f>
        <v>5068</v>
      </c>
      <c r="J2321" s="7">
        <f>FlightsPivot[[#This Row],[Total Fare]]+FlightsPivot[[#This Row],[10% tax ]]</f>
        <v>55748</v>
      </c>
      <c r="K2321" s="4">
        <v>12</v>
      </c>
      <c r="L2321" s="4">
        <v>2015</v>
      </c>
      <c r="M2321" t="str">
        <f>INDEX(RoutesPivot[DepAirport],MATCH($C2321,RoutesPivot[[RouteID]:[RouteID]],0))</f>
        <v>ORD</v>
      </c>
      <c r="N2321" t="str">
        <f>INDEX(RoutesPivot[AirportID],MATCH($C2321,RoutesPivot[[RouteID]:[RouteID]],0))</f>
        <v>ATL</v>
      </c>
      <c r="O2321">
        <f>INDEX(RoutesPivot[Distance],MATCH($C2321,RoutesPivot[[RouteID]:[RouteID]],0))</f>
        <v>510</v>
      </c>
      <c r="P2321">
        <f>INDEX(RoutesPivot[ListPrice],MATCH($C2321,RoutesPivot[[RouteID]:[RouteID]],0))</f>
        <v>200</v>
      </c>
      <c r="Q2321" t="str">
        <f>INDEX(AirportPivot[AirportName],MATCH($N2321,AirportPivot[[AirportID]:[AirportID]],0))</f>
        <v>Hartsfield-Jackson Atlanta International</v>
      </c>
      <c r="R2321">
        <f>INDEX(AirportPivot[Gates (number of available)],MATCH($N2321,AirportPivot[[AirportID]:[AirportID]],0))</f>
        <v>100</v>
      </c>
    </row>
    <row r="2322" spans="1:18" x14ac:dyDescent="0.25">
      <c r="A2322" s="3" t="s">
        <v>2354</v>
      </c>
      <c r="B2322" s="12">
        <v>42334</v>
      </c>
      <c r="C2322" s="4" t="s">
        <v>98</v>
      </c>
      <c r="D2322" s="4">
        <v>7.5</v>
      </c>
      <c r="E2322" s="4">
        <v>158</v>
      </c>
      <c r="F2322" s="5">
        <v>0.75</v>
      </c>
      <c r="G2322" s="6">
        <v>412.5</v>
      </c>
      <c r="H2322" s="7">
        <v>68062.5</v>
      </c>
      <c r="I2322" s="7">
        <f>FlightsPivot[[#This Row],[Total Fare]]*10%</f>
        <v>6806.25</v>
      </c>
      <c r="J2322" s="7">
        <f>FlightsPivot[[#This Row],[Total Fare]]+FlightsPivot[[#This Row],[10% tax ]]</f>
        <v>74868.75</v>
      </c>
      <c r="K2322" s="4">
        <v>11</v>
      </c>
      <c r="L2322" s="4">
        <v>2015</v>
      </c>
      <c r="M2322" t="str">
        <f>INDEX(RoutesPivot[DepAirport],MATCH($C2322,RoutesPivot[[RouteID]:[RouteID]],0))</f>
        <v>ORD</v>
      </c>
      <c r="N2322" t="str">
        <f>INDEX(RoutesPivot[AirportID],MATCH($C2322,RoutesPivot[[RouteID]:[RouteID]],0))</f>
        <v>PHL</v>
      </c>
      <c r="O2322">
        <f>INDEX(RoutesPivot[Distance],MATCH($C2322,RoutesPivot[[RouteID]:[RouteID]],0))</f>
        <v>580</v>
      </c>
      <c r="P2322">
        <f>INDEX(RoutesPivot[ListPrice],MATCH($C2322,RoutesPivot[[RouteID]:[RouteID]],0))</f>
        <v>275</v>
      </c>
      <c r="Q2322" t="str">
        <f>INDEX(AirportPivot[AirportName],MATCH($N2322,AirportPivot[[AirportID]:[AirportID]],0))</f>
        <v>Philadelphia International</v>
      </c>
      <c r="R2322">
        <f>INDEX(AirportPivot[Gates (number of available)],MATCH($N2322,AirportPivot[[AirportID]:[AirportID]],0))</f>
        <v>89</v>
      </c>
    </row>
    <row r="2323" spans="1:18" x14ac:dyDescent="0.25">
      <c r="A2323" s="3" t="s">
        <v>2355</v>
      </c>
      <c r="B2323" s="12">
        <v>42036</v>
      </c>
      <c r="C2323" s="4" t="s">
        <v>50</v>
      </c>
      <c r="D2323" s="4">
        <v>2</v>
      </c>
      <c r="E2323" s="4">
        <v>45</v>
      </c>
      <c r="F2323" s="5">
        <v>0.79166666666666663</v>
      </c>
      <c r="G2323" s="6">
        <v>275</v>
      </c>
      <c r="H2323" s="7">
        <v>45375</v>
      </c>
      <c r="I2323" s="7">
        <f>FlightsPivot[[#This Row],[Total Fare]]*10%</f>
        <v>4537.5</v>
      </c>
      <c r="J2323" s="7">
        <f>FlightsPivot[[#This Row],[Total Fare]]+FlightsPivot[[#This Row],[10% tax ]]</f>
        <v>49912.5</v>
      </c>
      <c r="K2323" s="4">
        <v>2</v>
      </c>
      <c r="L2323" s="4">
        <v>2015</v>
      </c>
      <c r="M2323" t="str">
        <f>INDEX(RoutesPivot[DepAirport],MATCH($C2323,RoutesPivot[[RouteID]:[RouteID]],0))</f>
        <v>ORD</v>
      </c>
      <c r="N2323" t="str">
        <f>INDEX(RoutesPivot[AirportID],MATCH($C2323,RoutesPivot[[RouteID]:[RouteID]],0))</f>
        <v>LGA</v>
      </c>
      <c r="O2323">
        <f>INDEX(RoutesPivot[Distance],MATCH($C2323,RoutesPivot[[RouteID]:[RouteID]],0))</f>
        <v>610</v>
      </c>
      <c r="P2323">
        <f>INDEX(RoutesPivot[ListPrice],MATCH($C2323,RoutesPivot[[RouteID]:[RouteID]],0))</f>
        <v>275</v>
      </c>
      <c r="Q2323" t="str">
        <f>INDEX(AirportPivot[AirportName],MATCH($N2323,AirportPivot[[AirportID]:[AirportID]],0))</f>
        <v>Laguardia</v>
      </c>
      <c r="R2323">
        <f>INDEX(AirportPivot[Gates (number of available)],MATCH($N2323,AirportPivot[[AirportID]:[AirportID]],0))</f>
        <v>66</v>
      </c>
    </row>
    <row r="2324" spans="1:18" x14ac:dyDescent="0.25">
      <c r="A2324" s="3" t="s">
        <v>2356</v>
      </c>
      <c r="B2324" s="12">
        <v>42177</v>
      </c>
      <c r="C2324" s="4" t="s">
        <v>11</v>
      </c>
      <c r="D2324" s="4">
        <v>2</v>
      </c>
      <c r="E2324" s="4">
        <v>26</v>
      </c>
      <c r="F2324" s="5">
        <v>0.29166666666666669</v>
      </c>
      <c r="G2324" s="6">
        <v>330</v>
      </c>
      <c r="H2324" s="7">
        <v>61050</v>
      </c>
      <c r="I2324" s="7">
        <f>FlightsPivot[[#This Row],[Total Fare]]*10%</f>
        <v>6105</v>
      </c>
      <c r="J2324" s="7">
        <f>FlightsPivot[[#This Row],[Total Fare]]+FlightsPivot[[#This Row],[10% tax ]]</f>
        <v>67155</v>
      </c>
      <c r="K2324" s="4">
        <v>6</v>
      </c>
      <c r="L2324" s="4">
        <v>2015</v>
      </c>
      <c r="M2324" t="str">
        <f>INDEX(RoutesPivot[DepAirport],MATCH($C2324,RoutesPivot[[RouteID]:[RouteID]],0))</f>
        <v>ORD</v>
      </c>
      <c r="N2324" t="str">
        <f>INDEX(RoutesPivot[AirportID],MATCH($C2324,RoutesPivot[[RouteID]:[RouteID]],0))</f>
        <v>BOS</v>
      </c>
      <c r="O2324">
        <f>INDEX(RoutesPivot[Distance],MATCH($C2324,RoutesPivot[[RouteID]:[RouteID]],0))</f>
        <v>730</v>
      </c>
      <c r="P2324">
        <f>INDEX(RoutesPivot[ListPrice],MATCH($C2324,RoutesPivot[[RouteID]:[RouteID]],0))</f>
        <v>300</v>
      </c>
      <c r="Q2324" t="str">
        <f>INDEX(AirportPivot[AirportName],MATCH($N2324,AirportPivot[[AirportID]:[AirportID]],0))</f>
        <v>General Edward Lawrence Logan International</v>
      </c>
      <c r="R2324">
        <f>INDEX(AirportPivot[Gates (number of available)],MATCH($N2324,AirportPivot[[AirportID]:[AirportID]],0))</f>
        <v>63</v>
      </c>
    </row>
    <row r="2325" spans="1:18" x14ac:dyDescent="0.25">
      <c r="A2325" s="3" t="s">
        <v>2357</v>
      </c>
      <c r="B2325" s="12">
        <v>42307</v>
      </c>
      <c r="C2325" s="4" t="s">
        <v>37</v>
      </c>
      <c r="D2325" s="4">
        <v>2.5</v>
      </c>
      <c r="E2325" s="4">
        <v>125</v>
      </c>
      <c r="F2325" s="5">
        <v>0.33333333333333331</v>
      </c>
      <c r="G2325" s="6">
        <v>350</v>
      </c>
      <c r="H2325" s="7">
        <v>64750</v>
      </c>
      <c r="I2325" s="7">
        <f>FlightsPivot[[#This Row],[Total Fare]]*10%</f>
        <v>6475</v>
      </c>
      <c r="J2325" s="7">
        <f>FlightsPivot[[#This Row],[Total Fare]]+FlightsPivot[[#This Row],[10% tax ]]</f>
        <v>71225</v>
      </c>
      <c r="K2325" s="4">
        <v>10</v>
      </c>
      <c r="L2325" s="4">
        <v>2015</v>
      </c>
      <c r="M2325" t="str">
        <f>INDEX(RoutesPivot[DepAirport],MATCH($C2325,RoutesPivot[[RouteID]:[RouteID]],0))</f>
        <v>ORD</v>
      </c>
      <c r="N2325" t="str">
        <f>INDEX(RoutesPivot[AirportID],MATCH($C2325,RoutesPivot[[RouteID]:[RouteID]],0))</f>
        <v>SEA</v>
      </c>
      <c r="O2325">
        <f>INDEX(RoutesPivot[Distance],MATCH($C2325,RoutesPivot[[RouteID]:[RouteID]],0))</f>
        <v>1500</v>
      </c>
      <c r="P2325">
        <f>INDEX(RoutesPivot[ListPrice],MATCH($C2325,RoutesPivot[[RouteID]:[RouteID]],0))</f>
        <v>350</v>
      </c>
      <c r="Q2325" t="str">
        <f>INDEX(AirportPivot[AirportName],MATCH($N2325,AirportPivot[[AirportID]:[AirportID]],0))</f>
        <v>Seattle-Tacoma International</v>
      </c>
      <c r="R2325">
        <f>INDEX(AirportPivot[Gates (number of available)],MATCH($N2325,AirportPivot[[AirportID]:[AirportID]],0))</f>
        <v>58</v>
      </c>
    </row>
    <row r="2326" spans="1:18" x14ac:dyDescent="0.25">
      <c r="A2326" s="3" t="s">
        <v>2358</v>
      </c>
      <c r="B2326" s="12">
        <v>42128</v>
      </c>
      <c r="C2326" s="4" t="s">
        <v>23</v>
      </c>
      <c r="D2326" s="4">
        <v>3.3</v>
      </c>
      <c r="E2326" s="4">
        <v>40</v>
      </c>
      <c r="F2326" s="5">
        <v>0.66666666666666663</v>
      </c>
      <c r="G2326" s="6">
        <v>300</v>
      </c>
      <c r="H2326" s="7">
        <v>49500</v>
      </c>
      <c r="I2326" s="7">
        <f>FlightsPivot[[#This Row],[Total Fare]]*10%</f>
        <v>4950</v>
      </c>
      <c r="J2326" s="7">
        <f>FlightsPivot[[#This Row],[Total Fare]]+FlightsPivot[[#This Row],[10% tax ]]</f>
        <v>54450</v>
      </c>
      <c r="K2326" s="4">
        <v>5</v>
      </c>
      <c r="L2326" s="4">
        <v>2015</v>
      </c>
      <c r="M2326" t="str">
        <f>INDEX(RoutesPivot[DepAirport],MATCH($C2326,RoutesPivot[[RouteID]:[RouteID]],0))</f>
        <v>ORD</v>
      </c>
      <c r="N2326" t="str">
        <f>INDEX(RoutesPivot[AirportID],MATCH($C2326,RoutesPivot[[RouteID]:[RouteID]],0))</f>
        <v>DEN</v>
      </c>
      <c r="O2326">
        <f>INDEX(RoutesPivot[Distance],MATCH($C2326,RoutesPivot[[RouteID]:[RouteID]],0))</f>
        <v>800</v>
      </c>
      <c r="P2326">
        <f>INDEX(RoutesPivot[ListPrice],MATCH($C2326,RoutesPivot[[RouteID]:[RouteID]],0))</f>
        <v>300</v>
      </c>
      <c r="Q2326" t="str">
        <f>INDEX(AirportPivot[AirportName],MATCH($N2326,AirportPivot[[AirportID]:[AirportID]],0))</f>
        <v>Denver International</v>
      </c>
      <c r="R2326">
        <f>INDEX(AirportPivot[Gates (number of available)],MATCH($N2326,AirportPivot[[AirportID]:[AirportID]],0))</f>
        <v>75</v>
      </c>
    </row>
    <row r="2327" spans="1:18" x14ac:dyDescent="0.25">
      <c r="A2327" s="3" t="s">
        <v>2359</v>
      </c>
      <c r="B2327" s="12">
        <v>41967</v>
      </c>
      <c r="C2327" s="4" t="s">
        <v>23</v>
      </c>
      <c r="D2327" s="4">
        <v>5.9</v>
      </c>
      <c r="E2327" s="4">
        <v>47</v>
      </c>
      <c r="F2327" s="5">
        <v>0.75</v>
      </c>
      <c r="G2327" s="6">
        <v>450</v>
      </c>
      <c r="H2327" s="7">
        <v>74250</v>
      </c>
      <c r="I2327" s="7">
        <f>FlightsPivot[[#This Row],[Total Fare]]*10%</f>
        <v>7425</v>
      </c>
      <c r="J2327" s="7">
        <f>FlightsPivot[[#This Row],[Total Fare]]+FlightsPivot[[#This Row],[10% tax ]]</f>
        <v>81675</v>
      </c>
      <c r="K2327" s="4">
        <v>11</v>
      </c>
      <c r="L2327" s="4">
        <v>2014</v>
      </c>
      <c r="M2327" t="str">
        <f>INDEX(RoutesPivot[DepAirport],MATCH($C2327,RoutesPivot[[RouteID]:[RouteID]],0))</f>
        <v>ORD</v>
      </c>
      <c r="N2327" t="str">
        <f>INDEX(RoutesPivot[AirportID],MATCH($C2327,RoutesPivot[[RouteID]:[RouteID]],0))</f>
        <v>DEN</v>
      </c>
      <c r="O2327">
        <f>INDEX(RoutesPivot[Distance],MATCH($C2327,RoutesPivot[[RouteID]:[RouteID]],0))</f>
        <v>800</v>
      </c>
      <c r="P2327">
        <f>INDEX(RoutesPivot[ListPrice],MATCH($C2327,RoutesPivot[[RouteID]:[RouteID]],0))</f>
        <v>300</v>
      </c>
      <c r="Q2327" t="str">
        <f>INDEX(AirportPivot[AirportName],MATCH($N2327,AirportPivot[[AirportID]:[AirportID]],0))</f>
        <v>Denver International</v>
      </c>
      <c r="R2327">
        <f>INDEX(AirportPivot[Gates (number of available)],MATCH($N2327,AirportPivot[[AirportID]:[AirportID]],0))</f>
        <v>75</v>
      </c>
    </row>
    <row r="2328" spans="1:18" x14ac:dyDescent="0.25">
      <c r="A2328" s="3" t="s">
        <v>2360</v>
      </c>
      <c r="B2328" s="12">
        <v>41928</v>
      </c>
      <c r="C2328" s="4" t="s">
        <v>98</v>
      </c>
      <c r="D2328" s="4">
        <v>2.1</v>
      </c>
      <c r="E2328" s="4">
        <v>182</v>
      </c>
      <c r="F2328" s="5">
        <v>0.875</v>
      </c>
      <c r="G2328" s="6">
        <v>275</v>
      </c>
      <c r="H2328" s="7">
        <v>45375</v>
      </c>
      <c r="I2328" s="7">
        <f>FlightsPivot[[#This Row],[Total Fare]]*10%</f>
        <v>4537.5</v>
      </c>
      <c r="J2328" s="7">
        <f>FlightsPivot[[#This Row],[Total Fare]]+FlightsPivot[[#This Row],[10% tax ]]</f>
        <v>49912.5</v>
      </c>
      <c r="K2328" s="4">
        <v>10</v>
      </c>
      <c r="L2328" s="4">
        <v>2014</v>
      </c>
      <c r="M2328" t="str">
        <f>INDEX(RoutesPivot[DepAirport],MATCH($C2328,RoutesPivot[[RouteID]:[RouteID]],0))</f>
        <v>ORD</v>
      </c>
      <c r="N2328" t="str">
        <f>INDEX(RoutesPivot[AirportID],MATCH($C2328,RoutesPivot[[RouteID]:[RouteID]],0))</f>
        <v>PHL</v>
      </c>
      <c r="O2328">
        <f>INDEX(RoutesPivot[Distance],MATCH($C2328,RoutesPivot[[RouteID]:[RouteID]],0))</f>
        <v>580</v>
      </c>
      <c r="P2328">
        <f>INDEX(RoutesPivot[ListPrice],MATCH($C2328,RoutesPivot[[RouteID]:[RouteID]],0))</f>
        <v>275</v>
      </c>
      <c r="Q2328" t="str">
        <f>INDEX(AirportPivot[AirportName],MATCH($N2328,AirportPivot[[AirportID]:[AirportID]],0))</f>
        <v>Philadelphia International</v>
      </c>
      <c r="R2328">
        <f>INDEX(AirportPivot[Gates (number of available)],MATCH($N2328,AirportPivot[[AirportID]:[AirportID]],0))</f>
        <v>89</v>
      </c>
    </row>
    <row r="2329" spans="1:18" x14ac:dyDescent="0.25">
      <c r="A2329" s="3" t="s">
        <v>2361</v>
      </c>
      <c r="B2329" s="12">
        <v>41840</v>
      </c>
      <c r="C2329" s="4" t="s">
        <v>40</v>
      </c>
      <c r="D2329" s="4">
        <v>1.9</v>
      </c>
      <c r="E2329" s="4">
        <v>56</v>
      </c>
      <c r="F2329" s="5">
        <v>0.29166666666666669</v>
      </c>
      <c r="G2329" s="6">
        <v>126.5</v>
      </c>
      <c r="H2329" s="7">
        <v>20872.5</v>
      </c>
      <c r="I2329" s="7">
        <f>FlightsPivot[[#This Row],[Total Fare]]*10%</f>
        <v>2087.25</v>
      </c>
      <c r="J2329" s="7">
        <f>FlightsPivot[[#This Row],[Total Fare]]+FlightsPivot[[#This Row],[10% tax ]]</f>
        <v>22959.75</v>
      </c>
      <c r="K2329" s="4">
        <v>7</v>
      </c>
      <c r="L2329" s="4">
        <v>2014</v>
      </c>
      <c r="M2329" t="str">
        <f>INDEX(RoutesPivot[DepAirport],MATCH($C2329,RoutesPivot[[RouteID]:[RouteID]],0))</f>
        <v>ORD</v>
      </c>
      <c r="N2329" t="str">
        <f>INDEX(RoutesPivot[AirportID],MATCH($C2329,RoutesPivot[[RouteID]:[RouteID]],0))</f>
        <v>MSP</v>
      </c>
      <c r="O2329">
        <f>INDEX(RoutesPivot[Distance],MATCH($C2329,RoutesPivot[[RouteID]:[RouteID]],0))</f>
        <v>300</v>
      </c>
      <c r="P2329">
        <f>INDEX(RoutesPivot[ListPrice],MATCH($C2329,RoutesPivot[[RouteID]:[RouteID]],0))</f>
        <v>115</v>
      </c>
      <c r="Q2329" t="str">
        <f>INDEX(AirportPivot[AirportName],MATCH($N2329,AirportPivot[[AirportID]:[AirportID]],0))</f>
        <v>Minneapolis-St Paul International/Wold-Chamberlain</v>
      </c>
      <c r="R2329">
        <f>INDEX(AirportPivot[Gates (number of available)],MATCH($N2329,AirportPivot[[AirportID]:[AirportID]],0))</f>
        <v>65</v>
      </c>
    </row>
    <row r="2330" spans="1:18" x14ac:dyDescent="0.25">
      <c r="A2330" s="3" t="s">
        <v>2362</v>
      </c>
      <c r="B2330" s="12">
        <v>41968</v>
      </c>
      <c r="C2330" s="4" t="s">
        <v>27</v>
      </c>
      <c r="D2330" s="4">
        <v>18.100000000000001</v>
      </c>
      <c r="E2330" s="4">
        <v>179</v>
      </c>
      <c r="F2330" s="5">
        <v>0.66666666666666663</v>
      </c>
      <c r="G2330" s="6">
        <v>300</v>
      </c>
      <c r="H2330" s="7">
        <v>49500</v>
      </c>
      <c r="I2330" s="7">
        <f>FlightsPivot[[#This Row],[Total Fare]]*10%</f>
        <v>4950</v>
      </c>
      <c r="J2330" s="7">
        <f>FlightsPivot[[#This Row],[Total Fare]]+FlightsPivot[[#This Row],[10% tax ]]</f>
        <v>54450</v>
      </c>
      <c r="K2330" s="4">
        <v>11</v>
      </c>
      <c r="L2330" s="4">
        <v>2014</v>
      </c>
      <c r="M2330" t="str">
        <f>INDEX(RoutesPivot[DepAirport],MATCH($C2330,RoutesPivot[[RouteID]:[RouteID]],0))</f>
        <v>ORD</v>
      </c>
      <c r="N2330" t="str">
        <f>INDEX(RoutesPivot[AirportID],MATCH($C2330,RoutesPivot[[RouteID]:[RouteID]],0))</f>
        <v>ATL</v>
      </c>
      <c r="O2330">
        <f>INDEX(RoutesPivot[Distance],MATCH($C2330,RoutesPivot[[RouteID]:[RouteID]],0))</f>
        <v>510</v>
      </c>
      <c r="P2330">
        <f>INDEX(RoutesPivot[ListPrice],MATCH($C2330,RoutesPivot[[RouteID]:[RouteID]],0))</f>
        <v>200</v>
      </c>
      <c r="Q2330" t="str">
        <f>INDEX(AirportPivot[AirportName],MATCH($N2330,AirportPivot[[AirportID]:[AirportID]],0))</f>
        <v>Hartsfield-Jackson Atlanta International</v>
      </c>
      <c r="R2330">
        <f>INDEX(AirportPivot[Gates (number of available)],MATCH($N2330,AirportPivot[[AirportID]:[AirportID]],0))</f>
        <v>100</v>
      </c>
    </row>
    <row r="2331" spans="1:18" x14ac:dyDescent="0.25">
      <c r="A2331" s="3" t="s">
        <v>2363</v>
      </c>
      <c r="B2331" s="12">
        <v>42332</v>
      </c>
      <c r="C2331" s="4" t="s">
        <v>83</v>
      </c>
      <c r="D2331" s="4">
        <v>6.6</v>
      </c>
      <c r="E2331" s="4">
        <v>190</v>
      </c>
      <c r="F2331" s="5">
        <v>0.79166666666666663</v>
      </c>
      <c r="G2331" s="6">
        <v>360</v>
      </c>
      <c r="H2331" s="7">
        <v>59400</v>
      </c>
      <c r="I2331" s="7">
        <f>FlightsPivot[[#This Row],[Total Fare]]*10%</f>
        <v>5940</v>
      </c>
      <c r="J2331" s="7">
        <f>FlightsPivot[[#This Row],[Total Fare]]+FlightsPivot[[#This Row],[10% tax ]]</f>
        <v>65340</v>
      </c>
      <c r="K2331" s="4">
        <v>11</v>
      </c>
      <c r="L2331" s="4">
        <v>2015</v>
      </c>
      <c r="M2331" t="str">
        <f>INDEX(RoutesPivot[DepAirport],MATCH($C2331,RoutesPivot[[RouteID]:[RouteID]],0))</f>
        <v>ORD</v>
      </c>
      <c r="N2331" t="str">
        <f>INDEX(RoutesPivot[AirportID],MATCH($C2331,RoutesPivot[[RouteID]:[RouteID]],0))</f>
        <v>BWI</v>
      </c>
      <c r="O2331">
        <f>INDEX(RoutesPivot[Distance],MATCH($C2331,RoutesPivot[[RouteID]:[RouteID]],0))</f>
        <v>520</v>
      </c>
      <c r="P2331">
        <f>INDEX(RoutesPivot[ListPrice],MATCH($C2331,RoutesPivot[[RouteID]:[RouteID]],0))</f>
        <v>240</v>
      </c>
      <c r="Q2331" t="str">
        <f>INDEX(AirportPivot[AirportName],MATCH($N2331,AirportPivot[[AirportID]:[AirportID]],0))</f>
        <v>Baltimore/Washington International Thurgood Marshall</v>
      </c>
      <c r="R2331">
        <f>INDEX(AirportPivot[Gates (number of available)],MATCH($N2331,AirportPivot[[AirportID]:[AirportID]],0))</f>
        <v>58</v>
      </c>
    </row>
    <row r="2332" spans="1:18" x14ac:dyDescent="0.25">
      <c r="A2332" s="3" t="s">
        <v>2364</v>
      </c>
      <c r="B2332" s="12">
        <v>41673</v>
      </c>
      <c r="C2332" s="4" t="s">
        <v>33</v>
      </c>
      <c r="D2332" s="4">
        <v>2.1</v>
      </c>
      <c r="E2332" s="4">
        <v>162</v>
      </c>
      <c r="F2332" s="5">
        <v>0.75</v>
      </c>
      <c r="G2332" s="6">
        <v>375</v>
      </c>
      <c r="H2332" s="7">
        <v>61875</v>
      </c>
      <c r="I2332" s="7">
        <f>FlightsPivot[[#This Row],[Total Fare]]*10%</f>
        <v>6187.5</v>
      </c>
      <c r="J2332" s="7">
        <f>FlightsPivot[[#This Row],[Total Fare]]+FlightsPivot[[#This Row],[10% tax ]]</f>
        <v>68062.5</v>
      </c>
      <c r="K2332" s="4">
        <v>2</v>
      </c>
      <c r="L2332" s="4">
        <v>2014</v>
      </c>
      <c r="M2332" t="str">
        <f>INDEX(RoutesPivot[DepAirport],MATCH($C2332,RoutesPivot[[RouteID]:[RouteID]],0))</f>
        <v>ORD</v>
      </c>
      <c r="N2332" t="str">
        <f>INDEX(RoutesPivot[AirportID],MATCH($C2332,RoutesPivot[[RouteID]:[RouteID]],0))</f>
        <v>SFO</v>
      </c>
      <c r="O2332">
        <f>INDEX(RoutesPivot[Distance],MATCH($C2332,RoutesPivot[[RouteID]:[RouteID]],0))</f>
        <v>1600</v>
      </c>
      <c r="P2332">
        <f>INDEX(RoutesPivot[ListPrice],MATCH($C2332,RoutesPivot[[RouteID]:[RouteID]],0))</f>
        <v>375</v>
      </c>
      <c r="Q2332" t="str">
        <f>INDEX(AirportPivot[AirportName],MATCH($N2332,AirportPivot[[AirportID]:[AirportID]],0))</f>
        <v>San Francisco International</v>
      </c>
      <c r="R2332">
        <f>INDEX(AirportPivot[Gates (number of available)],MATCH($N2332,AirportPivot[[AirportID]:[AirportID]],0))</f>
        <v>70</v>
      </c>
    </row>
    <row r="2333" spans="1:18" x14ac:dyDescent="0.25">
      <c r="A2333" s="3" t="s">
        <v>2365</v>
      </c>
      <c r="B2333" s="12">
        <v>41791</v>
      </c>
      <c r="C2333" s="4" t="s">
        <v>23</v>
      </c>
      <c r="D2333" s="4">
        <v>3.5</v>
      </c>
      <c r="E2333" s="4">
        <v>152</v>
      </c>
      <c r="F2333" s="5">
        <v>0.79166666666666663</v>
      </c>
      <c r="G2333" s="6">
        <v>330</v>
      </c>
      <c r="H2333" s="7">
        <v>54450</v>
      </c>
      <c r="I2333" s="7">
        <f>FlightsPivot[[#This Row],[Total Fare]]*10%</f>
        <v>5445</v>
      </c>
      <c r="J2333" s="7">
        <f>FlightsPivot[[#This Row],[Total Fare]]+FlightsPivot[[#This Row],[10% tax ]]</f>
        <v>59895</v>
      </c>
      <c r="K2333" s="4">
        <v>6</v>
      </c>
      <c r="L2333" s="4">
        <v>2014</v>
      </c>
      <c r="M2333" t="str">
        <f>INDEX(RoutesPivot[DepAirport],MATCH($C2333,RoutesPivot[[RouteID]:[RouteID]],0))</f>
        <v>ORD</v>
      </c>
      <c r="N2333" t="str">
        <f>INDEX(RoutesPivot[AirportID],MATCH($C2333,RoutesPivot[[RouteID]:[RouteID]],0))</f>
        <v>DEN</v>
      </c>
      <c r="O2333">
        <f>INDEX(RoutesPivot[Distance],MATCH($C2333,RoutesPivot[[RouteID]:[RouteID]],0))</f>
        <v>800</v>
      </c>
      <c r="P2333">
        <f>INDEX(RoutesPivot[ListPrice],MATCH($C2333,RoutesPivot[[RouteID]:[RouteID]],0))</f>
        <v>300</v>
      </c>
      <c r="Q2333" t="str">
        <f>INDEX(AirportPivot[AirportName],MATCH($N2333,AirportPivot[[AirportID]:[AirportID]],0))</f>
        <v>Denver International</v>
      </c>
      <c r="R2333">
        <f>INDEX(AirportPivot[Gates (number of available)],MATCH($N2333,AirportPivot[[AirportID]:[AirportID]],0))</f>
        <v>75</v>
      </c>
    </row>
    <row r="2334" spans="1:18" x14ac:dyDescent="0.25">
      <c r="A2334" s="3" t="s">
        <v>2366</v>
      </c>
      <c r="B2334" s="12">
        <v>41972</v>
      </c>
      <c r="C2334" s="4" t="s">
        <v>53</v>
      </c>
      <c r="D2334" s="4">
        <v>6.1</v>
      </c>
      <c r="E2334" s="4">
        <v>117</v>
      </c>
      <c r="F2334" s="5">
        <v>0.75</v>
      </c>
      <c r="G2334" s="6">
        <v>450</v>
      </c>
      <c r="H2334" s="7">
        <v>83250</v>
      </c>
      <c r="I2334" s="7">
        <f>FlightsPivot[[#This Row],[Total Fare]]*10%</f>
        <v>8325</v>
      </c>
      <c r="J2334" s="7">
        <f>FlightsPivot[[#This Row],[Total Fare]]+FlightsPivot[[#This Row],[10% tax ]]</f>
        <v>91575</v>
      </c>
      <c r="K2334" s="4">
        <v>11</v>
      </c>
      <c r="L2334" s="4">
        <v>2014</v>
      </c>
      <c r="M2334" t="str">
        <f>INDEX(RoutesPivot[DepAirport],MATCH($C2334,RoutesPivot[[RouteID]:[RouteID]],0))</f>
        <v>ORD</v>
      </c>
      <c r="N2334" t="str">
        <f>INDEX(RoutesPivot[AirportID],MATCH($C2334,RoutesPivot[[RouteID]:[RouteID]],0))</f>
        <v>FLL</v>
      </c>
      <c r="O2334">
        <f>INDEX(RoutesPivot[Distance],MATCH($C2334,RoutesPivot[[RouteID]:[RouteID]],0))</f>
        <v>940</v>
      </c>
      <c r="P2334">
        <f>INDEX(RoutesPivot[ListPrice],MATCH($C2334,RoutesPivot[[RouteID]:[RouteID]],0))</f>
        <v>300</v>
      </c>
      <c r="Q2334" t="str">
        <f>INDEX(AirportPivot[AirportName],MATCH($N2334,AirportPivot[[AirportID]:[AirportID]],0))</f>
        <v>Fort Lauderdale/Hollywood International</v>
      </c>
      <c r="R2334">
        <f>INDEX(AirportPivot[Gates (number of available)],MATCH($N2334,AirportPivot[[AirportID]:[AirportID]],0))</f>
        <v>55</v>
      </c>
    </row>
    <row r="2335" spans="1:18" x14ac:dyDescent="0.25">
      <c r="A2335" s="3" t="s">
        <v>2367</v>
      </c>
      <c r="B2335" s="12">
        <v>42273</v>
      </c>
      <c r="C2335" s="4" t="s">
        <v>30</v>
      </c>
      <c r="D2335" s="4">
        <v>1.9</v>
      </c>
      <c r="E2335" s="4">
        <v>193</v>
      </c>
      <c r="F2335" s="5">
        <v>0.3125</v>
      </c>
      <c r="G2335" s="6">
        <v>250</v>
      </c>
      <c r="H2335" s="7">
        <v>41250</v>
      </c>
      <c r="I2335" s="7">
        <f>FlightsPivot[[#This Row],[Total Fare]]*10%</f>
        <v>4125</v>
      </c>
      <c r="J2335" s="7">
        <f>FlightsPivot[[#This Row],[Total Fare]]+FlightsPivot[[#This Row],[10% tax ]]</f>
        <v>45375</v>
      </c>
      <c r="K2335" s="4">
        <v>9</v>
      </c>
      <c r="L2335" s="4">
        <v>2015</v>
      </c>
      <c r="M2335" t="str">
        <f>INDEX(RoutesPivot[DepAirport],MATCH($C2335,RoutesPivot[[RouteID]:[RouteID]],0))</f>
        <v>ORD</v>
      </c>
      <c r="N2335" t="str">
        <f>INDEX(RoutesPivot[AirportID],MATCH($C2335,RoutesPivot[[RouteID]:[RouteID]],0))</f>
        <v>MCO</v>
      </c>
      <c r="O2335">
        <f>INDEX(RoutesPivot[Distance],MATCH($C2335,RoutesPivot[[RouteID]:[RouteID]],0))</f>
        <v>850</v>
      </c>
      <c r="P2335">
        <f>INDEX(RoutesPivot[ListPrice],MATCH($C2335,RoutesPivot[[RouteID]:[RouteID]],0))</f>
        <v>250</v>
      </c>
      <c r="Q2335" t="str">
        <f>INDEX(AirportPivot[AirportName],MATCH($N2335,AirportPivot[[AirportID]:[AirportID]],0))</f>
        <v>Orlando International</v>
      </c>
      <c r="R2335">
        <f>INDEX(AirportPivot[Gates (number of available)],MATCH($N2335,AirportPivot[[AirportID]:[AirportID]],0))</f>
        <v>67</v>
      </c>
    </row>
    <row r="2336" spans="1:18" x14ac:dyDescent="0.25">
      <c r="A2336" s="3" t="s">
        <v>2368</v>
      </c>
      <c r="B2336" s="12">
        <v>41912</v>
      </c>
      <c r="C2336" s="4" t="s">
        <v>13</v>
      </c>
      <c r="D2336" s="4">
        <v>2.7</v>
      </c>
      <c r="E2336" s="4">
        <v>64</v>
      </c>
      <c r="F2336" s="5">
        <v>0.60416666666666663</v>
      </c>
      <c r="G2336" s="6">
        <v>250</v>
      </c>
      <c r="H2336" s="7">
        <v>45250</v>
      </c>
      <c r="I2336" s="7">
        <f>FlightsPivot[[#This Row],[Total Fare]]*10%</f>
        <v>4525</v>
      </c>
      <c r="J2336" s="7">
        <f>FlightsPivot[[#This Row],[Total Fare]]+FlightsPivot[[#This Row],[10% tax ]]</f>
        <v>49775</v>
      </c>
      <c r="K2336" s="4">
        <v>9</v>
      </c>
      <c r="L2336" s="4">
        <v>2014</v>
      </c>
      <c r="M2336" t="str">
        <f>INDEX(RoutesPivot[DepAirport],MATCH($C2336,RoutesPivot[[RouteID]:[RouteID]],0))</f>
        <v>ORD</v>
      </c>
      <c r="N2336" t="str">
        <f>INDEX(RoutesPivot[AirportID],MATCH($C2336,RoutesPivot[[RouteID]:[RouteID]],0))</f>
        <v>JFK</v>
      </c>
      <c r="O2336">
        <f>INDEX(RoutesPivot[Distance],MATCH($C2336,RoutesPivot[[RouteID]:[RouteID]],0))</f>
        <v>619</v>
      </c>
      <c r="P2336">
        <f>INDEX(RoutesPivot[ListPrice],MATCH($C2336,RoutesPivot[[RouteID]:[RouteID]],0))</f>
        <v>250</v>
      </c>
      <c r="Q2336" t="str">
        <f>INDEX(AirportPivot[AirportName],MATCH($N2336,AirportPivot[[AirportID]:[AirportID]],0))</f>
        <v>John F Kennedy International</v>
      </c>
      <c r="R2336">
        <f>INDEX(AirportPivot[Gates (number of available)],MATCH($N2336,AirportPivot[[AirportID]:[AirportID]],0))</f>
        <v>120</v>
      </c>
    </row>
    <row r="2337" spans="1:18" x14ac:dyDescent="0.25">
      <c r="A2337" s="3" t="s">
        <v>2369</v>
      </c>
      <c r="B2337" s="12">
        <v>41953</v>
      </c>
      <c r="C2337" s="4" t="s">
        <v>23</v>
      </c>
      <c r="D2337" s="4">
        <v>2.9</v>
      </c>
      <c r="E2337" s="4">
        <v>10</v>
      </c>
      <c r="F2337" s="5">
        <v>0.625</v>
      </c>
      <c r="G2337" s="6">
        <v>300</v>
      </c>
      <c r="H2337" s="7">
        <v>55500</v>
      </c>
      <c r="I2337" s="7">
        <f>FlightsPivot[[#This Row],[Total Fare]]*10%</f>
        <v>5550</v>
      </c>
      <c r="J2337" s="7">
        <f>FlightsPivot[[#This Row],[Total Fare]]+FlightsPivot[[#This Row],[10% tax ]]</f>
        <v>61050</v>
      </c>
      <c r="K2337" s="4">
        <v>11</v>
      </c>
      <c r="L2337" s="4">
        <v>2014</v>
      </c>
      <c r="M2337" t="str">
        <f>INDEX(RoutesPivot[DepAirport],MATCH($C2337,RoutesPivot[[RouteID]:[RouteID]],0))</f>
        <v>ORD</v>
      </c>
      <c r="N2337" t="str">
        <f>INDEX(RoutesPivot[AirportID],MATCH($C2337,RoutesPivot[[RouteID]:[RouteID]],0))</f>
        <v>DEN</v>
      </c>
      <c r="O2337">
        <f>INDEX(RoutesPivot[Distance],MATCH($C2337,RoutesPivot[[RouteID]:[RouteID]],0))</f>
        <v>800</v>
      </c>
      <c r="P2337">
        <f>INDEX(RoutesPivot[ListPrice],MATCH($C2337,RoutesPivot[[RouteID]:[RouteID]],0))</f>
        <v>300</v>
      </c>
      <c r="Q2337" t="str">
        <f>INDEX(AirportPivot[AirportName],MATCH($N2337,AirportPivot[[AirportID]:[AirportID]],0))</f>
        <v>Denver International</v>
      </c>
      <c r="R2337">
        <f>INDEX(AirportPivot[Gates (number of available)],MATCH($N2337,AirportPivot[[AirportID]:[AirportID]],0))</f>
        <v>75</v>
      </c>
    </row>
    <row r="2338" spans="1:18" x14ac:dyDescent="0.25">
      <c r="A2338" s="3" t="s">
        <v>2370</v>
      </c>
      <c r="B2338" s="12">
        <v>41949</v>
      </c>
      <c r="C2338" s="4" t="s">
        <v>17</v>
      </c>
      <c r="D2338" s="4">
        <v>4</v>
      </c>
      <c r="E2338" s="4">
        <v>196</v>
      </c>
      <c r="F2338" s="5">
        <v>0.79166666666666663</v>
      </c>
      <c r="G2338" s="6">
        <v>350</v>
      </c>
      <c r="H2338" s="7">
        <v>57750</v>
      </c>
      <c r="I2338" s="7">
        <f>FlightsPivot[[#This Row],[Total Fare]]*10%</f>
        <v>5775</v>
      </c>
      <c r="J2338" s="7">
        <f>FlightsPivot[[#This Row],[Total Fare]]+FlightsPivot[[#This Row],[10% tax ]]</f>
        <v>63525</v>
      </c>
      <c r="K2338" s="4">
        <v>11</v>
      </c>
      <c r="L2338" s="4">
        <v>2014</v>
      </c>
      <c r="M2338" t="str">
        <f>INDEX(RoutesPivot[DepAirport],MATCH($C2338,RoutesPivot[[RouteID]:[RouteID]],0))</f>
        <v>ORD</v>
      </c>
      <c r="N2338" t="str">
        <f>INDEX(RoutesPivot[AirportID],MATCH($C2338,RoutesPivot[[RouteID]:[RouteID]],0))</f>
        <v>LAX</v>
      </c>
      <c r="O2338">
        <f>INDEX(RoutesPivot[Distance],MATCH($C2338,RoutesPivot[[RouteID]:[RouteID]],0))</f>
        <v>1518</v>
      </c>
      <c r="P2338">
        <f>INDEX(RoutesPivot[ListPrice],MATCH($C2338,RoutesPivot[[RouteID]:[RouteID]],0))</f>
        <v>350</v>
      </c>
      <c r="Q2338" t="str">
        <f>INDEX(AirportPivot[AirportName],MATCH($N2338,AirportPivot[[AirportID]:[AirportID]],0))</f>
        <v>Los Angeles International</v>
      </c>
      <c r="R2338">
        <f>INDEX(AirportPivot[Gates (number of available)],MATCH($N2338,AirportPivot[[AirportID]:[AirportID]],0))</f>
        <v>86</v>
      </c>
    </row>
    <row r="2339" spans="1:18" x14ac:dyDescent="0.25">
      <c r="A2339" s="3" t="s">
        <v>2371</v>
      </c>
      <c r="B2339" s="12">
        <v>41800</v>
      </c>
      <c r="C2339" s="4" t="s">
        <v>80</v>
      </c>
      <c r="D2339" s="4">
        <v>1.4</v>
      </c>
      <c r="E2339" s="4">
        <v>170</v>
      </c>
      <c r="F2339" s="5">
        <v>0.77083333333333337</v>
      </c>
      <c r="G2339" s="6">
        <v>330</v>
      </c>
      <c r="H2339" s="7">
        <v>54450</v>
      </c>
      <c r="I2339" s="7">
        <f>FlightsPivot[[#This Row],[Total Fare]]*10%</f>
        <v>5445</v>
      </c>
      <c r="J2339" s="7">
        <f>FlightsPivot[[#This Row],[Total Fare]]+FlightsPivot[[#This Row],[10% tax ]]</f>
        <v>59895</v>
      </c>
      <c r="K2339" s="4">
        <v>6</v>
      </c>
      <c r="L2339" s="4">
        <v>2014</v>
      </c>
      <c r="M2339" t="str">
        <f>INDEX(RoutesPivot[DepAirport],MATCH($C2339,RoutesPivot[[RouteID]:[RouteID]],0))</f>
        <v>ORD</v>
      </c>
      <c r="N2339" t="str">
        <f>INDEX(RoutesPivot[AirportID],MATCH($C2339,RoutesPivot[[RouteID]:[RouteID]],0))</f>
        <v>MIA</v>
      </c>
      <c r="O2339">
        <f>INDEX(RoutesPivot[Distance],MATCH($C2339,RoutesPivot[[RouteID]:[RouteID]],0))</f>
        <v>1000</v>
      </c>
      <c r="P2339">
        <f>INDEX(RoutesPivot[ListPrice],MATCH($C2339,RoutesPivot[[RouteID]:[RouteID]],0))</f>
        <v>300</v>
      </c>
      <c r="Q2339" t="str">
        <f>INDEX(AirportPivot[AirportName],MATCH($N2339,AirportPivot[[AirportID]:[AirportID]],0))</f>
        <v>Miami International</v>
      </c>
      <c r="R2339">
        <f>INDEX(AirportPivot[Gates (number of available)],MATCH($N2339,AirportPivot[[AirportID]:[AirportID]],0))</f>
        <v>80</v>
      </c>
    </row>
    <row r="2340" spans="1:18" x14ac:dyDescent="0.25">
      <c r="A2340" s="3" t="s">
        <v>2372</v>
      </c>
      <c r="B2340" s="12">
        <v>41808</v>
      </c>
      <c r="C2340" s="4" t="s">
        <v>53</v>
      </c>
      <c r="D2340" s="4">
        <v>1.4</v>
      </c>
      <c r="E2340" s="4">
        <v>42</v>
      </c>
      <c r="F2340" s="5">
        <v>0.75</v>
      </c>
      <c r="G2340" s="6">
        <v>330</v>
      </c>
      <c r="H2340" s="7">
        <v>54450</v>
      </c>
      <c r="I2340" s="7">
        <f>FlightsPivot[[#This Row],[Total Fare]]*10%</f>
        <v>5445</v>
      </c>
      <c r="J2340" s="7">
        <f>FlightsPivot[[#This Row],[Total Fare]]+FlightsPivot[[#This Row],[10% tax ]]</f>
        <v>59895</v>
      </c>
      <c r="K2340" s="4">
        <v>6</v>
      </c>
      <c r="L2340" s="4">
        <v>2014</v>
      </c>
      <c r="M2340" t="str">
        <f>INDEX(RoutesPivot[DepAirport],MATCH($C2340,RoutesPivot[[RouteID]:[RouteID]],0))</f>
        <v>ORD</v>
      </c>
      <c r="N2340" t="str">
        <f>INDEX(RoutesPivot[AirportID],MATCH($C2340,RoutesPivot[[RouteID]:[RouteID]],0))</f>
        <v>FLL</v>
      </c>
      <c r="O2340">
        <f>INDEX(RoutesPivot[Distance],MATCH($C2340,RoutesPivot[[RouteID]:[RouteID]],0))</f>
        <v>940</v>
      </c>
      <c r="P2340">
        <f>INDEX(RoutesPivot[ListPrice],MATCH($C2340,RoutesPivot[[RouteID]:[RouteID]],0))</f>
        <v>300</v>
      </c>
      <c r="Q2340" t="str">
        <f>INDEX(AirportPivot[AirportName],MATCH($N2340,AirportPivot[[AirportID]:[AirportID]],0))</f>
        <v>Fort Lauderdale/Hollywood International</v>
      </c>
      <c r="R2340">
        <f>INDEX(AirportPivot[Gates (number of available)],MATCH($N2340,AirportPivot[[AirportID]:[AirportID]],0))</f>
        <v>55</v>
      </c>
    </row>
    <row r="2341" spans="1:18" x14ac:dyDescent="0.25">
      <c r="A2341" s="3" t="s">
        <v>2373</v>
      </c>
      <c r="B2341" s="12">
        <v>41905</v>
      </c>
      <c r="C2341" s="4" t="s">
        <v>15</v>
      </c>
      <c r="D2341" s="4">
        <v>1.1000000000000001</v>
      </c>
      <c r="E2341" s="4">
        <v>90</v>
      </c>
      <c r="F2341" s="5">
        <v>0.79166666666666663</v>
      </c>
      <c r="G2341" s="6">
        <v>225</v>
      </c>
      <c r="H2341" s="7">
        <v>40725</v>
      </c>
      <c r="I2341" s="7">
        <f>FlightsPivot[[#This Row],[Total Fare]]*10%</f>
        <v>4072.5</v>
      </c>
      <c r="J2341" s="7">
        <f>FlightsPivot[[#This Row],[Total Fare]]+FlightsPivot[[#This Row],[10% tax ]]</f>
        <v>44797.5</v>
      </c>
      <c r="K2341" s="4">
        <v>9</v>
      </c>
      <c r="L2341" s="4">
        <v>2014</v>
      </c>
      <c r="M2341" t="str">
        <f>INDEX(RoutesPivot[DepAirport],MATCH($C2341,RoutesPivot[[RouteID]:[RouteID]],0))</f>
        <v>ORD</v>
      </c>
      <c r="N2341" t="str">
        <f>INDEX(RoutesPivot[AirportID],MATCH($C2341,RoutesPivot[[RouteID]:[RouteID]],0))</f>
        <v>EWR</v>
      </c>
      <c r="O2341">
        <f>INDEX(RoutesPivot[Distance],MATCH($C2341,RoutesPivot[[RouteID]:[RouteID]],0))</f>
        <v>600</v>
      </c>
      <c r="P2341">
        <f>INDEX(RoutesPivot[ListPrice],MATCH($C2341,RoutesPivot[[RouteID]:[RouteID]],0))</f>
        <v>225</v>
      </c>
      <c r="Q2341" t="str">
        <f>INDEX(AirportPivot[AirportName],MATCH($N2341,AirportPivot[[AirportID]:[AirportID]],0))</f>
        <v>Newark Liberty International</v>
      </c>
      <c r="R2341">
        <f>INDEX(AirportPivot[Gates (number of available)],MATCH($N2341,AirportPivot[[AirportID]:[AirportID]],0))</f>
        <v>82</v>
      </c>
    </row>
    <row r="2342" spans="1:18" x14ac:dyDescent="0.25">
      <c r="A2342" s="3" t="s">
        <v>2374</v>
      </c>
      <c r="B2342" s="12">
        <v>42157</v>
      </c>
      <c r="C2342" s="4" t="s">
        <v>86</v>
      </c>
      <c r="D2342" s="4">
        <v>2</v>
      </c>
      <c r="E2342" s="4">
        <v>125</v>
      </c>
      <c r="F2342" s="5">
        <v>0.4375</v>
      </c>
      <c r="G2342" s="6">
        <v>126.5</v>
      </c>
      <c r="H2342" s="7">
        <v>23402.5</v>
      </c>
      <c r="I2342" s="7">
        <f>FlightsPivot[[#This Row],[Total Fare]]*10%</f>
        <v>2340.25</v>
      </c>
      <c r="J2342" s="7">
        <f>FlightsPivot[[#This Row],[Total Fare]]+FlightsPivot[[#This Row],[10% tax ]]</f>
        <v>25742.75</v>
      </c>
      <c r="K2342" s="4">
        <v>6</v>
      </c>
      <c r="L2342" s="4">
        <v>2015</v>
      </c>
      <c r="M2342" t="str">
        <f>INDEX(RoutesPivot[DepAirport],MATCH($C2342,RoutesPivot[[RouteID]:[RouteID]],0))</f>
        <v>ORD</v>
      </c>
      <c r="N2342" t="str">
        <f>INDEX(RoutesPivot[AirportID],MATCH($C2342,RoutesPivot[[RouteID]:[RouteID]],0))</f>
        <v>DTW</v>
      </c>
      <c r="O2342">
        <f>INDEX(RoutesPivot[Distance],MATCH($C2342,RoutesPivot[[RouteID]:[RouteID]],0))</f>
        <v>200</v>
      </c>
      <c r="P2342">
        <f>INDEX(RoutesPivot[ListPrice],MATCH($C2342,RoutesPivot[[RouteID]:[RouteID]],0))</f>
        <v>115</v>
      </c>
      <c r="Q2342" t="str">
        <f>INDEX(AirportPivot[AirportName],MATCH($N2342,AirportPivot[[AirportID]:[AirportID]],0))</f>
        <v>Detroit Metropolitan Wayne County</v>
      </c>
      <c r="R2342">
        <f>INDEX(AirportPivot[Gates (number of available)],MATCH($N2342,AirportPivot[[AirportID]:[AirportID]],0))</f>
        <v>60</v>
      </c>
    </row>
    <row r="2343" spans="1:18" x14ac:dyDescent="0.25">
      <c r="A2343" s="3" t="s">
        <v>2375</v>
      </c>
      <c r="B2343" s="12">
        <v>41863</v>
      </c>
      <c r="C2343" s="4" t="s">
        <v>27</v>
      </c>
      <c r="D2343" s="4">
        <v>9.1</v>
      </c>
      <c r="E2343" s="4">
        <v>182</v>
      </c>
      <c r="F2343" s="5">
        <v>0.83333333333333337</v>
      </c>
      <c r="G2343" s="6">
        <v>220</v>
      </c>
      <c r="H2343" s="7">
        <v>36300</v>
      </c>
      <c r="I2343" s="7">
        <f>FlightsPivot[[#This Row],[Total Fare]]*10%</f>
        <v>3630</v>
      </c>
      <c r="J2343" s="7">
        <f>FlightsPivot[[#This Row],[Total Fare]]+FlightsPivot[[#This Row],[10% tax ]]</f>
        <v>39930</v>
      </c>
      <c r="K2343" s="4">
        <v>8</v>
      </c>
      <c r="L2343" s="4">
        <v>2014</v>
      </c>
      <c r="M2343" t="str">
        <f>INDEX(RoutesPivot[DepAirport],MATCH($C2343,RoutesPivot[[RouteID]:[RouteID]],0))</f>
        <v>ORD</v>
      </c>
      <c r="N2343" t="str">
        <f>INDEX(RoutesPivot[AirportID],MATCH($C2343,RoutesPivot[[RouteID]:[RouteID]],0))</f>
        <v>ATL</v>
      </c>
      <c r="O2343">
        <f>INDEX(RoutesPivot[Distance],MATCH($C2343,RoutesPivot[[RouteID]:[RouteID]],0))</f>
        <v>510</v>
      </c>
      <c r="P2343">
        <f>INDEX(RoutesPivot[ListPrice],MATCH($C2343,RoutesPivot[[RouteID]:[RouteID]],0))</f>
        <v>200</v>
      </c>
      <c r="Q2343" t="str">
        <f>INDEX(AirportPivot[AirportName],MATCH($N2343,AirportPivot[[AirportID]:[AirportID]],0))</f>
        <v>Hartsfield-Jackson Atlanta International</v>
      </c>
      <c r="R2343">
        <f>INDEX(AirportPivot[Gates (number of available)],MATCH($N2343,AirportPivot[[AirportID]:[AirportID]],0))</f>
        <v>100</v>
      </c>
    </row>
    <row r="2344" spans="1:18" x14ac:dyDescent="0.25">
      <c r="A2344" s="3" t="s">
        <v>2376</v>
      </c>
      <c r="B2344" s="12">
        <v>41672</v>
      </c>
      <c r="C2344" s="4" t="s">
        <v>40</v>
      </c>
      <c r="D2344" s="4">
        <v>1.3</v>
      </c>
      <c r="E2344" s="4">
        <v>186</v>
      </c>
      <c r="F2344" s="5">
        <v>0.875</v>
      </c>
      <c r="G2344" s="6">
        <v>115</v>
      </c>
      <c r="H2344" s="7">
        <v>18975</v>
      </c>
      <c r="I2344" s="7">
        <f>FlightsPivot[[#This Row],[Total Fare]]*10%</f>
        <v>1897.5</v>
      </c>
      <c r="J2344" s="7">
        <f>FlightsPivot[[#This Row],[Total Fare]]+FlightsPivot[[#This Row],[10% tax ]]</f>
        <v>20872.5</v>
      </c>
      <c r="K2344" s="4">
        <v>2</v>
      </c>
      <c r="L2344" s="4">
        <v>2014</v>
      </c>
      <c r="M2344" t="str">
        <f>INDEX(RoutesPivot[DepAirport],MATCH($C2344,RoutesPivot[[RouteID]:[RouteID]],0))</f>
        <v>ORD</v>
      </c>
      <c r="N2344" t="str">
        <f>INDEX(RoutesPivot[AirportID],MATCH($C2344,RoutesPivot[[RouteID]:[RouteID]],0))</f>
        <v>MSP</v>
      </c>
      <c r="O2344">
        <f>INDEX(RoutesPivot[Distance],MATCH($C2344,RoutesPivot[[RouteID]:[RouteID]],0))</f>
        <v>300</v>
      </c>
      <c r="P2344">
        <f>INDEX(RoutesPivot[ListPrice],MATCH($C2344,RoutesPivot[[RouteID]:[RouteID]],0))</f>
        <v>115</v>
      </c>
      <c r="Q2344" t="str">
        <f>INDEX(AirportPivot[AirportName],MATCH($N2344,AirportPivot[[AirportID]:[AirportID]],0))</f>
        <v>Minneapolis-St Paul International/Wold-Chamberlain</v>
      </c>
      <c r="R2344">
        <f>INDEX(AirportPivot[Gates (number of available)],MATCH($N2344,AirportPivot[[AirportID]:[AirportID]],0))</f>
        <v>65</v>
      </c>
    </row>
    <row r="2345" spans="1:18" x14ac:dyDescent="0.25">
      <c r="A2345" s="3" t="s">
        <v>2377</v>
      </c>
      <c r="B2345" s="12">
        <v>41811</v>
      </c>
      <c r="C2345" s="4" t="s">
        <v>15</v>
      </c>
      <c r="D2345" s="4">
        <v>1.4</v>
      </c>
      <c r="E2345" s="4">
        <v>88</v>
      </c>
      <c r="F2345" s="5">
        <v>0.33333333333333331</v>
      </c>
      <c r="G2345" s="6">
        <v>247.5</v>
      </c>
      <c r="H2345" s="7">
        <v>44797.5</v>
      </c>
      <c r="I2345" s="7">
        <f>FlightsPivot[[#This Row],[Total Fare]]*10%</f>
        <v>4479.75</v>
      </c>
      <c r="J2345" s="7">
        <f>FlightsPivot[[#This Row],[Total Fare]]+FlightsPivot[[#This Row],[10% tax ]]</f>
        <v>49277.25</v>
      </c>
      <c r="K2345" s="4">
        <v>6</v>
      </c>
      <c r="L2345" s="4">
        <v>2014</v>
      </c>
      <c r="M2345" t="str">
        <f>INDEX(RoutesPivot[DepAirport],MATCH($C2345,RoutesPivot[[RouteID]:[RouteID]],0))</f>
        <v>ORD</v>
      </c>
      <c r="N2345" t="str">
        <f>INDEX(RoutesPivot[AirportID],MATCH($C2345,RoutesPivot[[RouteID]:[RouteID]],0))</f>
        <v>EWR</v>
      </c>
      <c r="O2345">
        <f>INDEX(RoutesPivot[Distance],MATCH($C2345,RoutesPivot[[RouteID]:[RouteID]],0))</f>
        <v>600</v>
      </c>
      <c r="P2345">
        <f>INDEX(RoutesPivot[ListPrice],MATCH($C2345,RoutesPivot[[RouteID]:[RouteID]],0))</f>
        <v>225</v>
      </c>
      <c r="Q2345" t="str">
        <f>INDEX(AirportPivot[AirportName],MATCH($N2345,AirportPivot[[AirportID]:[AirportID]],0))</f>
        <v>Newark Liberty International</v>
      </c>
      <c r="R2345">
        <f>INDEX(AirportPivot[Gates (number of available)],MATCH($N2345,AirportPivot[[AirportID]:[AirportID]],0))</f>
        <v>82</v>
      </c>
    </row>
    <row r="2346" spans="1:18" x14ac:dyDescent="0.25">
      <c r="A2346" s="3" t="s">
        <v>2378</v>
      </c>
      <c r="B2346" s="12">
        <v>42170</v>
      </c>
      <c r="C2346" s="4" t="s">
        <v>37</v>
      </c>
      <c r="D2346" s="4">
        <v>2</v>
      </c>
      <c r="E2346" s="4">
        <v>5</v>
      </c>
      <c r="F2346" s="5">
        <v>0.875</v>
      </c>
      <c r="G2346" s="6">
        <v>385</v>
      </c>
      <c r="H2346" s="7">
        <v>71225</v>
      </c>
      <c r="I2346" s="7">
        <f>FlightsPivot[[#This Row],[Total Fare]]*10%</f>
        <v>7122.5</v>
      </c>
      <c r="J2346" s="7">
        <f>FlightsPivot[[#This Row],[Total Fare]]+FlightsPivot[[#This Row],[10% tax ]]</f>
        <v>78347.5</v>
      </c>
      <c r="K2346" s="4">
        <v>6</v>
      </c>
      <c r="L2346" s="4">
        <v>2015</v>
      </c>
      <c r="M2346" t="str">
        <f>INDEX(RoutesPivot[DepAirport],MATCH($C2346,RoutesPivot[[RouteID]:[RouteID]],0))</f>
        <v>ORD</v>
      </c>
      <c r="N2346" t="str">
        <f>INDEX(RoutesPivot[AirportID],MATCH($C2346,RoutesPivot[[RouteID]:[RouteID]],0))</f>
        <v>SEA</v>
      </c>
      <c r="O2346">
        <f>INDEX(RoutesPivot[Distance],MATCH($C2346,RoutesPivot[[RouteID]:[RouteID]],0))</f>
        <v>1500</v>
      </c>
      <c r="P2346">
        <f>INDEX(RoutesPivot[ListPrice],MATCH($C2346,RoutesPivot[[RouteID]:[RouteID]],0))</f>
        <v>350</v>
      </c>
      <c r="Q2346" t="str">
        <f>INDEX(AirportPivot[AirportName],MATCH($N2346,AirportPivot[[AirportID]:[AirportID]],0))</f>
        <v>Seattle-Tacoma International</v>
      </c>
      <c r="R2346">
        <f>INDEX(AirportPivot[Gates (number of available)],MATCH($N2346,AirportPivot[[AirportID]:[AirportID]],0))</f>
        <v>58</v>
      </c>
    </row>
    <row r="2347" spans="1:18" x14ac:dyDescent="0.25">
      <c r="A2347" s="3" t="s">
        <v>2379</v>
      </c>
      <c r="B2347" s="12">
        <v>42181</v>
      </c>
      <c r="C2347" s="4" t="s">
        <v>40</v>
      </c>
      <c r="D2347" s="4">
        <v>2.6</v>
      </c>
      <c r="E2347" s="4">
        <v>21</v>
      </c>
      <c r="F2347" s="5">
        <v>0.83333333333333337</v>
      </c>
      <c r="G2347" s="6">
        <v>126.5</v>
      </c>
      <c r="H2347" s="7">
        <v>23402.5</v>
      </c>
      <c r="I2347" s="7">
        <f>FlightsPivot[[#This Row],[Total Fare]]*10%</f>
        <v>2340.25</v>
      </c>
      <c r="J2347" s="7">
        <f>FlightsPivot[[#This Row],[Total Fare]]+FlightsPivot[[#This Row],[10% tax ]]</f>
        <v>25742.75</v>
      </c>
      <c r="K2347" s="4">
        <v>6</v>
      </c>
      <c r="L2347" s="4">
        <v>2015</v>
      </c>
      <c r="M2347" t="str">
        <f>INDEX(RoutesPivot[DepAirport],MATCH($C2347,RoutesPivot[[RouteID]:[RouteID]],0))</f>
        <v>ORD</v>
      </c>
      <c r="N2347" t="str">
        <f>INDEX(RoutesPivot[AirportID],MATCH($C2347,RoutesPivot[[RouteID]:[RouteID]],0))</f>
        <v>MSP</v>
      </c>
      <c r="O2347">
        <f>INDEX(RoutesPivot[Distance],MATCH($C2347,RoutesPivot[[RouteID]:[RouteID]],0))</f>
        <v>300</v>
      </c>
      <c r="P2347">
        <f>INDEX(RoutesPivot[ListPrice],MATCH($C2347,RoutesPivot[[RouteID]:[RouteID]],0))</f>
        <v>115</v>
      </c>
      <c r="Q2347" t="str">
        <f>INDEX(AirportPivot[AirportName],MATCH($N2347,AirportPivot[[AirportID]:[AirportID]],0))</f>
        <v>Minneapolis-St Paul International/Wold-Chamberlain</v>
      </c>
      <c r="R2347">
        <f>INDEX(AirportPivot[Gates (number of available)],MATCH($N2347,AirportPivot[[AirportID]:[AirportID]],0))</f>
        <v>65</v>
      </c>
    </row>
    <row r="2348" spans="1:18" x14ac:dyDescent="0.25">
      <c r="A2348" s="3" t="s">
        <v>2380</v>
      </c>
      <c r="B2348" s="12">
        <v>41762</v>
      </c>
      <c r="C2348" s="4" t="s">
        <v>11</v>
      </c>
      <c r="D2348" s="4">
        <v>3.5</v>
      </c>
      <c r="E2348" s="4">
        <v>45</v>
      </c>
      <c r="F2348" s="5">
        <v>0.54166666666666663</v>
      </c>
      <c r="G2348" s="6">
        <v>300</v>
      </c>
      <c r="H2348" s="7">
        <v>49500</v>
      </c>
      <c r="I2348" s="7">
        <f>FlightsPivot[[#This Row],[Total Fare]]*10%</f>
        <v>4950</v>
      </c>
      <c r="J2348" s="7">
        <f>FlightsPivot[[#This Row],[Total Fare]]+FlightsPivot[[#This Row],[10% tax ]]</f>
        <v>54450</v>
      </c>
      <c r="K2348" s="4">
        <v>5</v>
      </c>
      <c r="L2348" s="4">
        <v>2014</v>
      </c>
      <c r="M2348" t="str">
        <f>INDEX(RoutesPivot[DepAirport],MATCH($C2348,RoutesPivot[[RouteID]:[RouteID]],0))</f>
        <v>ORD</v>
      </c>
      <c r="N2348" t="str">
        <f>INDEX(RoutesPivot[AirportID],MATCH($C2348,RoutesPivot[[RouteID]:[RouteID]],0))</f>
        <v>BOS</v>
      </c>
      <c r="O2348">
        <f>INDEX(RoutesPivot[Distance],MATCH($C2348,RoutesPivot[[RouteID]:[RouteID]],0))</f>
        <v>730</v>
      </c>
      <c r="P2348">
        <f>INDEX(RoutesPivot[ListPrice],MATCH($C2348,RoutesPivot[[RouteID]:[RouteID]],0))</f>
        <v>300</v>
      </c>
      <c r="Q2348" t="str">
        <f>INDEX(AirportPivot[AirportName],MATCH($N2348,AirportPivot[[AirportID]:[AirportID]],0))</f>
        <v>General Edward Lawrence Logan International</v>
      </c>
      <c r="R2348">
        <f>INDEX(AirportPivot[Gates (number of available)],MATCH($N2348,AirportPivot[[AirportID]:[AirportID]],0))</f>
        <v>63</v>
      </c>
    </row>
    <row r="2349" spans="1:18" x14ac:dyDescent="0.25">
      <c r="A2349" s="3" t="s">
        <v>2381</v>
      </c>
      <c r="B2349" s="12">
        <v>42064</v>
      </c>
      <c r="C2349" s="4" t="s">
        <v>27</v>
      </c>
      <c r="D2349" s="4">
        <v>12.5</v>
      </c>
      <c r="E2349" s="4">
        <v>101</v>
      </c>
      <c r="F2349" s="5">
        <v>0.72916666666666663</v>
      </c>
      <c r="G2349" s="6">
        <v>200</v>
      </c>
      <c r="H2349" s="7">
        <v>37000</v>
      </c>
      <c r="I2349" s="7">
        <f>FlightsPivot[[#This Row],[Total Fare]]*10%</f>
        <v>3700</v>
      </c>
      <c r="J2349" s="7">
        <f>FlightsPivot[[#This Row],[Total Fare]]+FlightsPivot[[#This Row],[10% tax ]]</f>
        <v>40700</v>
      </c>
      <c r="K2349" s="4">
        <v>3</v>
      </c>
      <c r="L2349" s="4">
        <v>2015</v>
      </c>
      <c r="M2349" t="str">
        <f>INDEX(RoutesPivot[DepAirport],MATCH($C2349,RoutesPivot[[RouteID]:[RouteID]],0))</f>
        <v>ORD</v>
      </c>
      <c r="N2349" t="str">
        <f>INDEX(RoutesPivot[AirportID],MATCH($C2349,RoutesPivot[[RouteID]:[RouteID]],0))</f>
        <v>ATL</v>
      </c>
      <c r="O2349">
        <f>INDEX(RoutesPivot[Distance],MATCH($C2349,RoutesPivot[[RouteID]:[RouteID]],0))</f>
        <v>510</v>
      </c>
      <c r="P2349">
        <f>INDEX(RoutesPivot[ListPrice],MATCH($C2349,RoutesPivot[[RouteID]:[RouteID]],0))</f>
        <v>200</v>
      </c>
      <c r="Q2349" t="str">
        <f>INDEX(AirportPivot[AirportName],MATCH($N2349,AirportPivot[[AirportID]:[AirportID]],0))</f>
        <v>Hartsfield-Jackson Atlanta International</v>
      </c>
      <c r="R2349">
        <f>INDEX(AirportPivot[Gates (number of available)],MATCH($N2349,AirportPivot[[AirportID]:[AirportID]],0))</f>
        <v>100</v>
      </c>
    </row>
    <row r="2350" spans="1:18" x14ac:dyDescent="0.25">
      <c r="A2350" s="3" t="s">
        <v>2382</v>
      </c>
      <c r="B2350" s="12">
        <v>42163</v>
      </c>
      <c r="C2350" s="4" t="s">
        <v>15</v>
      </c>
      <c r="D2350" s="4">
        <v>3</v>
      </c>
      <c r="E2350" s="4">
        <v>199</v>
      </c>
      <c r="F2350" s="5">
        <v>0.75</v>
      </c>
      <c r="G2350" s="6">
        <v>247.5</v>
      </c>
      <c r="H2350" s="7">
        <v>40837.5</v>
      </c>
      <c r="I2350" s="7">
        <f>FlightsPivot[[#This Row],[Total Fare]]*10%</f>
        <v>4083.75</v>
      </c>
      <c r="J2350" s="7">
        <f>FlightsPivot[[#This Row],[Total Fare]]+FlightsPivot[[#This Row],[10% tax ]]</f>
        <v>44921.25</v>
      </c>
      <c r="K2350" s="4">
        <v>6</v>
      </c>
      <c r="L2350" s="4">
        <v>2015</v>
      </c>
      <c r="M2350" t="str">
        <f>INDEX(RoutesPivot[DepAirport],MATCH($C2350,RoutesPivot[[RouteID]:[RouteID]],0))</f>
        <v>ORD</v>
      </c>
      <c r="N2350" t="str">
        <f>INDEX(RoutesPivot[AirportID],MATCH($C2350,RoutesPivot[[RouteID]:[RouteID]],0))</f>
        <v>EWR</v>
      </c>
      <c r="O2350">
        <f>INDEX(RoutesPivot[Distance],MATCH($C2350,RoutesPivot[[RouteID]:[RouteID]],0))</f>
        <v>600</v>
      </c>
      <c r="P2350">
        <f>INDEX(RoutesPivot[ListPrice],MATCH($C2350,RoutesPivot[[RouteID]:[RouteID]],0))</f>
        <v>225</v>
      </c>
      <c r="Q2350" t="str">
        <f>INDEX(AirportPivot[AirportName],MATCH($N2350,AirportPivot[[AirportID]:[AirportID]],0))</f>
        <v>Newark Liberty International</v>
      </c>
      <c r="R2350">
        <f>INDEX(AirportPivot[Gates (number of available)],MATCH($N2350,AirportPivot[[AirportID]:[AirportID]],0))</f>
        <v>82</v>
      </c>
    </row>
    <row r="2351" spans="1:18" x14ac:dyDescent="0.25">
      <c r="A2351" s="3" t="s">
        <v>2383</v>
      </c>
      <c r="B2351" s="12">
        <v>42276</v>
      </c>
      <c r="C2351" s="4" t="s">
        <v>23</v>
      </c>
      <c r="D2351" s="4">
        <v>2.2000000000000002</v>
      </c>
      <c r="E2351" s="4">
        <v>133</v>
      </c>
      <c r="F2351" s="5">
        <v>0.79166666666666663</v>
      </c>
      <c r="G2351" s="6">
        <v>300</v>
      </c>
      <c r="H2351" s="7">
        <v>55500</v>
      </c>
      <c r="I2351" s="7">
        <f>FlightsPivot[[#This Row],[Total Fare]]*10%</f>
        <v>5550</v>
      </c>
      <c r="J2351" s="7">
        <f>FlightsPivot[[#This Row],[Total Fare]]+FlightsPivot[[#This Row],[10% tax ]]</f>
        <v>61050</v>
      </c>
      <c r="K2351" s="4">
        <v>9</v>
      </c>
      <c r="L2351" s="4">
        <v>2015</v>
      </c>
      <c r="M2351" t="str">
        <f>INDEX(RoutesPivot[DepAirport],MATCH($C2351,RoutesPivot[[RouteID]:[RouteID]],0))</f>
        <v>ORD</v>
      </c>
      <c r="N2351" t="str">
        <f>INDEX(RoutesPivot[AirportID],MATCH($C2351,RoutesPivot[[RouteID]:[RouteID]],0))</f>
        <v>DEN</v>
      </c>
      <c r="O2351">
        <f>INDEX(RoutesPivot[Distance],MATCH($C2351,RoutesPivot[[RouteID]:[RouteID]],0))</f>
        <v>800</v>
      </c>
      <c r="P2351">
        <f>INDEX(RoutesPivot[ListPrice],MATCH($C2351,RoutesPivot[[RouteID]:[RouteID]],0))</f>
        <v>300</v>
      </c>
      <c r="Q2351" t="str">
        <f>INDEX(AirportPivot[AirportName],MATCH($N2351,AirportPivot[[AirportID]:[AirportID]],0))</f>
        <v>Denver International</v>
      </c>
      <c r="R2351">
        <f>INDEX(AirportPivot[Gates (number of available)],MATCH($N2351,AirportPivot[[AirportID]:[AirportID]],0))</f>
        <v>75</v>
      </c>
    </row>
    <row r="2352" spans="1:18" x14ac:dyDescent="0.25">
      <c r="A2352" s="3" t="s">
        <v>2384</v>
      </c>
      <c r="B2352" s="12">
        <v>42000</v>
      </c>
      <c r="C2352" s="4" t="s">
        <v>25</v>
      </c>
      <c r="D2352" s="4">
        <v>4.9000000000000004</v>
      </c>
      <c r="E2352" s="4">
        <v>115</v>
      </c>
      <c r="F2352" s="5">
        <v>0.35416666666666669</v>
      </c>
      <c r="G2352" s="6">
        <v>280</v>
      </c>
      <c r="H2352" s="7">
        <v>51800</v>
      </c>
      <c r="I2352" s="7">
        <f>FlightsPivot[[#This Row],[Total Fare]]*10%</f>
        <v>5180</v>
      </c>
      <c r="J2352" s="7">
        <f>FlightsPivot[[#This Row],[Total Fare]]+FlightsPivot[[#This Row],[10% tax ]]</f>
        <v>56980</v>
      </c>
      <c r="K2352" s="4">
        <v>12</v>
      </c>
      <c r="L2352" s="4">
        <v>2014</v>
      </c>
      <c r="M2352" t="str">
        <f>INDEX(RoutesPivot[DepAirport],MATCH($C2352,RoutesPivot[[RouteID]:[RouteID]],0))</f>
        <v>ORD</v>
      </c>
      <c r="N2352" t="str">
        <f>INDEX(RoutesPivot[AirportID],MATCH($C2352,RoutesPivot[[RouteID]:[RouteID]],0))</f>
        <v>DFW</v>
      </c>
      <c r="O2352">
        <f>INDEX(RoutesPivot[Distance],MATCH($C2352,RoutesPivot[[RouteID]:[RouteID]],0))</f>
        <v>700</v>
      </c>
      <c r="P2352">
        <f>INDEX(RoutesPivot[ListPrice],MATCH($C2352,RoutesPivot[[RouteID]:[RouteID]],0))</f>
        <v>200</v>
      </c>
      <c r="Q2352" t="str">
        <f>INDEX(AirportPivot[AirportName],MATCH($N2352,AirportPivot[[AirportID]:[AirportID]],0))</f>
        <v>Dallas/Fort Worth International</v>
      </c>
      <c r="R2352">
        <f>INDEX(AirportPivot[Gates (number of available)],MATCH($N2352,AirportPivot[[AirportID]:[AirportID]],0))</f>
        <v>130</v>
      </c>
    </row>
    <row r="2353" spans="1:18" x14ac:dyDescent="0.25">
      <c r="A2353" s="3" t="s">
        <v>2385</v>
      </c>
      <c r="B2353" s="12">
        <v>41830</v>
      </c>
      <c r="C2353" s="4" t="s">
        <v>11</v>
      </c>
      <c r="D2353" s="4">
        <v>2</v>
      </c>
      <c r="E2353" s="4">
        <v>20</v>
      </c>
      <c r="F2353" s="5">
        <v>0.79166666666666663</v>
      </c>
      <c r="G2353" s="6">
        <v>330</v>
      </c>
      <c r="H2353" s="7">
        <v>61050</v>
      </c>
      <c r="I2353" s="7">
        <f>FlightsPivot[[#This Row],[Total Fare]]*10%</f>
        <v>6105</v>
      </c>
      <c r="J2353" s="7">
        <f>FlightsPivot[[#This Row],[Total Fare]]+FlightsPivot[[#This Row],[10% tax ]]</f>
        <v>67155</v>
      </c>
      <c r="K2353" s="4">
        <v>7</v>
      </c>
      <c r="L2353" s="4">
        <v>2014</v>
      </c>
      <c r="M2353" t="str">
        <f>INDEX(RoutesPivot[DepAirport],MATCH($C2353,RoutesPivot[[RouteID]:[RouteID]],0))</f>
        <v>ORD</v>
      </c>
      <c r="N2353" t="str">
        <f>INDEX(RoutesPivot[AirportID],MATCH($C2353,RoutesPivot[[RouteID]:[RouteID]],0))</f>
        <v>BOS</v>
      </c>
      <c r="O2353">
        <f>INDEX(RoutesPivot[Distance],MATCH($C2353,RoutesPivot[[RouteID]:[RouteID]],0))</f>
        <v>730</v>
      </c>
      <c r="P2353">
        <f>INDEX(RoutesPivot[ListPrice],MATCH($C2353,RoutesPivot[[RouteID]:[RouteID]],0))</f>
        <v>300</v>
      </c>
      <c r="Q2353" t="str">
        <f>INDEX(AirportPivot[AirportName],MATCH($N2353,AirportPivot[[AirportID]:[AirportID]],0))</f>
        <v>General Edward Lawrence Logan International</v>
      </c>
      <c r="R2353">
        <f>INDEX(AirportPivot[Gates (number of available)],MATCH($N2353,AirportPivot[[AirportID]:[AirportID]],0))</f>
        <v>63</v>
      </c>
    </row>
    <row r="2354" spans="1:18" x14ac:dyDescent="0.25">
      <c r="A2354" s="3" t="s">
        <v>2386</v>
      </c>
      <c r="B2354" s="12">
        <v>41945</v>
      </c>
      <c r="C2354" s="4" t="s">
        <v>25</v>
      </c>
      <c r="D2354" s="4">
        <v>1.3</v>
      </c>
      <c r="E2354" s="4">
        <v>81</v>
      </c>
      <c r="F2354" s="5">
        <v>0.58333333333333337</v>
      </c>
      <c r="G2354" s="6">
        <v>200</v>
      </c>
      <c r="H2354" s="7">
        <v>36200</v>
      </c>
      <c r="I2354" s="7">
        <f>FlightsPivot[[#This Row],[Total Fare]]*10%</f>
        <v>3620</v>
      </c>
      <c r="J2354" s="7">
        <f>FlightsPivot[[#This Row],[Total Fare]]+FlightsPivot[[#This Row],[10% tax ]]</f>
        <v>39820</v>
      </c>
      <c r="K2354" s="4">
        <v>11</v>
      </c>
      <c r="L2354" s="4">
        <v>2014</v>
      </c>
      <c r="M2354" t="str">
        <f>INDEX(RoutesPivot[DepAirport],MATCH($C2354,RoutesPivot[[RouteID]:[RouteID]],0))</f>
        <v>ORD</v>
      </c>
      <c r="N2354" t="str">
        <f>INDEX(RoutesPivot[AirportID],MATCH($C2354,RoutesPivot[[RouteID]:[RouteID]],0))</f>
        <v>DFW</v>
      </c>
      <c r="O2354">
        <f>INDEX(RoutesPivot[Distance],MATCH($C2354,RoutesPivot[[RouteID]:[RouteID]],0))</f>
        <v>700</v>
      </c>
      <c r="P2354">
        <f>INDEX(RoutesPivot[ListPrice],MATCH($C2354,RoutesPivot[[RouteID]:[RouteID]],0))</f>
        <v>200</v>
      </c>
      <c r="Q2354" t="str">
        <f>INDEX(AirportPivot[AirportName],MATCH($N2354,AirportPivot[[AirportID]:[AirportID]],0))</f>
        <v>Dallas/Fort Worth International</v>
      </c>
      <c r="R2354">
        <f>INDEX(AirportPivot[Gates (number of available)],MATCH($N2354,AirportPivot[[AirportID]:[AirportID]],0))</f>
        <v>130</v>
      </c>
    </row>
    <row r="2355" spans="1:18" x14ac:dyDescent="0.25">
      <c r="A2355" s="3" t="s">
        <v>2387</v>
      </c>
      <c r="B2355" s="12">
        <v>42229</v>
      </c>
      <c r="C2355" s="4" t="s">
        <v>19</v>
      </c>
      <c r="D2355" s="4">
        <v>2.1</v>
      </c>
      <c r="E2355" s="4">
        <v>155</v>
      </c>
      <c r="F2355" s="5">
        <v>0.75</v>
      </c>
      <c r="G2355" s="6">
        <v>220</v>
      </c>
      <c r="H2355" s="7">
        <v>36300</v>
      </c>
      <c r="I2355" s="7">
        <f>FlightsPivot[[#This Row],[Total Fare]]*10%</f>
        <v>3630</v>
      </c>
      <c r="J2355" s="7">
        <f>FlightsPivot[[#This Row],[Total Fare]]+FlightsPivot[[#This Row],[10% tax ]]</f>
        <v>39930</v>
      </c>
      <c r="K2355" s="4">
        <v>8</v>
      </c>
      <c r="L2355" s="4">
        <v>2015</v>
      </c>
      <c r="M2355" t="str">
        <f>INDEX(RoutesPivot[DepAirport],MATCH($C2355,RoutesPivot[[RouteID]:[RouteID]],0))</f>
        <v>ORD</v>
      </c>
      <c r="N2355" t="str">
        <f>INDEX(RoutesPivot[AirportID],MATCH($C2355,RoutesPivot[[RouteID]:[RouteID]],0))</f>
        <v>IAH</v>
      </c>
      <c r="O2355">
        <f>INDEX(RoutesPivot[Distance],MATCH($C2355,RoutesPivot[[RouteID]:[RouteID]],0))</f>
        <v>800</v>
      </c>
      <c r="P2355">
        <f>INDEX(RoutesPivot[ListPrice],MATCH($C2355,RoutesPivot[[RouteID]:[RouteID]],0))</f>
        <v>200</v>
      </c>
      <c r="Q2355" t="str">
        <f>INDEX(AirportPivot[AirportName],MATCH($N2355,AirportPivot[[AirportID]:[AirportID]],0))</f>
        <v>George Bush Intercontinental/Houston</v>
      </c>
      <c r="R2355">
        <f>INDEX(AirportPivot[Gates (number of available)],MATCH($N2355,AirportPivot[[AirportID]:[AirportID]],0))</f>
        <v>80</v>
      </c>
    </row>
    <row r="2356" spans="1:18" x14ac:dyDescent="0.25">
      <c r="A2356" s="3" t="s">
        <v>2388</v>
      </c>
      <c r="B2356" s="12">
        <v>42286</v>
      </c>
      <c r="C2356" s="4" t="s">
        <v>13</v>
      </c>
      <c r="D2356" s="4">
        <v>1.6</v>
      </c>
      <c r="E2356" s="4">
        <v>112</v>
      </c>
      <c r="F2356" s="5">
        <v>0.70833333333333337</v>
      </c>
      <c r="G2356" s="6">
        <v>250</v>
      </c>
      <c r="H2356" s="7">
        <v>46250</v>
      </c>
      <c r="I2356" s="7">
        <f>FlightsPivot[[#This Row],[Total Fare]]*10%</f>
        <v>4625</v>
      </c>
      <c r="J2356" s="7">
        <f>FlightsPivot[[#This Row],[Total Fare]]+FlightsPivot[[#This Row],[10% tax ]]</f>
        <v>50875</v>
      </c>
      <c r="K2356" s="4">
        <v>10</v>
      </c>
      <c r="L2356" s="4">
        <v>2015</v>
      </c>
      <c r="M2356" t="str">
        <f>INDEX(RoutesPivot[DepAirport],MATCH($C2356,RoutesPivot[[RouteID]:[RouteID]],0))</f>
        <v>ORD</v>
      </c>
      <c r="N2356" t="str">
        <f>INDEX(RoutesPivot[AirportID],MATCH($C2356,RoutesPivot[[RouteID]:[RouteID]],0))</f>
        <v>JFK</v>
      </c>
      <c r="O2356">
        <f>INDEX(RoutesPivot[Distance],MATCH($C2356,RoutesPivot[[RouteID]:[RouteID]],0))</f>
        <v>619</v>
      </c>
      <c r="P2356">
        <f>INDEX(RoutesPivot[ListPrice],MATCH($C2356,RoutesPivot[[RouteID]:[RouteID]],0))</f>
        <v>250</v>
      </c>
      <c r="Q2356" t="str">
        <f>INDEX(AirportPivot[AirportName],MATCH($N2356,AirportPivot[[AirportID]:[AirportID]],0))</f>
        <v>John F Kennedy International</v>
      </c>
      <c r="R2356">
        <f>INDEX(AirportPivot[Gates (number of available)],MATCH($N2356,AirportPivot[[AirportID]:[AirportID]],0))</f>
        <v>120</v>
      </c>
    </row>
    <row r="2357" spans="1:18" x14ac:dyDescent="0.25">
      <c r="A2357" s="3" t="s">
        <v>2389</v>
      </c>
      <c r="B2357" s="12">
        <v>41938</v>
      </c>
      <c r="C2357" s="4" t="s">
        <v>25</v>
      </c>
      <c r="D2357" s="4">
        <v>1.2</v>
      </c>
      <c r="E2357" s="4">
        <v>189</v>
      </c>
      <c r="F2357" s="5">
        <v>0.35416666666666669</v>
      </c>
      <c r="G2357" s="6">
        <v>200</v>
      </c>
      <c r="H2357" s="7">
        <v>33000</v>
      </c>
      <c r="I2357" s="7">
        <f>FlightsPivot[[#This Row],[Total Fare]]*10%</f>
        <v>3300</v>
      </c>
      <c r="J2357" s="7">
        <f>FlightsPivot[[#This Row],[Total Fare]]+FlightsPivot[[#This Row],[10% tax ]]</f>
        <v>36300</v>
      </c>
      <c r="K2357" s="4">
        <v>10</v>
      </c>
      <c r="L2357" s="4">
        <v>2014</v>
      </c>
      <c r="M2357" t="str">
        <f>INDEX(RoutesPivot[DepAirport],MATCH($C2357,RoutesPivot[[RouteID]:[RouteID]],0))</f>
        <v>ORD</v>
      </c>
      <c r="N2357" t="str">
        <f>INDEX(RoutesPivot[AirportID],MATCH($C2357,RoutesPivot[[RouteID]:[RouteID]],0))</f>
        <v>DFW</v>
      </c>
      <c r="O2357">
        <f>INDEX(RoutesPivot[Distance],MATCH($C2357,RoutesPivot[[RouteID]:[RouteID]],0))</f>
        <v>700</v>
      </c>
      <c r="P2357">
        <f>INDEX(RoutesPivot[ListPrice],MATCH($C2357,RoutesPivot[[RouteID]:[RouteID]],0))</f>
        <v>200</v>
      </c>
      <c r="Q2357" t="str">
        <f>INDEX(AirportPivot[AirportName],MATCH($N2357,AirportPivot[[AirportID]:[AirportID]],0))</f>
        <v>Dallas/Fort Worth International</v>
      </c>
      <c r="R2357">
        <f>INDEX(AirportPivot[Gates (number of available)],MATCH($N2357,AirportPivot[[AirportID]:[AirportID]],0))</f>
        <v>130</v>
      </c>
    </row>
    <row r="2358" spans="1:18" x14ac:dyDescent="0.25">
      <c r="A2358" s="3" t="s">
        <v>2390</v>
      </c>
      <c r="B2358" s="12">
        <v>41967</v>
      </c>
      <c r="C2358" s="4" t="s">
        <v>11</v>
      </c>
      <c r="D2358" s="4">
        <v>4.5999999999999996</v>
      </c>
      <c r="E2358" s="4">
        <v>96</v>
      </c>
      <c r="F2358" s="5">
        <v>0.58333333333333337</v>
      </c>
      <c r="G2358" s="6">
        <v>450</v>
      </c>
      <c r="H2358" s="7">
        <v>83250</v>
      </c>
      <c r="I2358" s="7">
        <f>FlightsPivot[[#This Row],[Total Fare]]*10%</f>
        <v>8325</v>
      </c>
      <c r="J2358" s="7">
        <f>FlightsPivot[[#This Row],[Total Fare]]+FlightsPivot[[#This Row],[10% tax ]]</f>
        <v>91575</v>
      </c>
      <c r="K2358" s="4">
        <v>11</v>
      </c>
      <c r="L2358" s="4">
        <v>2014</v>
      </c>
      <c r="M2358" t="str">
        <f>INDEX(RoutesPivot[DepAirport],MATCH($C2358,RoutesPivot[[RouteID]:[RouteID]],0))</f>
        <v>ORD</v>
      </c>
      <c r="N2358" t="str">
        <f>INDEX(RoutesPivot[AirportID],MATCH($C2358,RoutesPivot[[RouteID]:[RouteID]],0))</f>
        <v>BOS</v>
      </c>
      <c r="O2358">
        <f>INDEX(RoutesPivot[Distance],MATCH($C2358,RoutesPivot[[RouteID]:[RouteID]],0))</f>
        <v>730</v>
      </c>
      <c r="P2358">
        <f>INDEX(RoutesPivot[ListPrice],MATCH($C2358,RoutesPivot[[RouteID]:[RouteID]],0))</f>
        <v>300</v>
      </c>
      <c r="Q2358" t="str">
        <f>INDEX(AirportPivot[AirportName],MATCH($N2358,AirportPivot[[AirportID]:[AirportID]],0))</f>
        <v>General Edward Lawrence Logan International</v>
      </c>
      <c r="R2358">
        <f>INDEX(AirportPivot[Gates (number of available)],MATCH($N2358,AirportPivot[[AirportID]:[AirportID]],0))</f>
        <v>63</v>
      </c>
    </row>
    <row r="2359" spans="1:18" x14ac:dyDescent="0.25">
      <c r="A2359" s="3" t="s">
        <v>2391</v>
      </c>
      <c r="B2359" s="12">
        <v>42034</v>
      </c>
      <c r="C2359" s="4" t="s">
        <v>23</v>
      </c>
      <c r="D2359" s="4">
        <v>1.2</v>
      </c>
      <c r="E2359" s="4">
        <v>19</v>
      </c>
      <c r="F2359" s="5">
        <v>0.70833333333333337</v>
      </c>
      <c r="G2359" s="6">
        <v>300</v>
      </c>
      <c r="H2359" s="7">
        <v>55500</v>
      </c>
      <c r="I2359" s="7">
        <f>FlightsPivot[[#This Row],[Total Fare]]*10%</f>
        <v>5550</v>
      </c>
      <c r="J2359" s="7">
        <f>FlightsPivot[[#This Row],[Total Fare]]+FlightsPivot[[#This Row],[10% tax ]]</f>
        <v>61050</v>
      </c>
      <c r="K2359" s="4">
        <v>1</v>
      </c>
      <c r="L2359" s="4">
        <v>2015</v>
      </c>
      <c r="M2359" t="str">
        <f>INDEX(RoutesPivot[DepAirport],MATCH($C2359,RoutesPivot[[RouteID]:[RouteID]],0))</f>
        <v>ORD</v>
      </c>
      <c r="N2359" t="str">
        <f>INDEX(RoutesPivot[AirportID],MATCH($C2359,RoutesPivot[[RouteID]:[RouteID]],0))</f>
        <v>DEN</v>
      </c>
      <c r="O2359">
        <f>INDEX(RoutesPivot[Distance],MATCH($C2359,RoutesPivot[[RouteID]:[RouteID]],0))</f>
        <v>800</v>
      </c>
      <c r="P2359">
        <f>INDEX(RoutesPivot[ListPrice],MATCH($C2359,RoutesPivot[[RouteID]:[RouteID]],0))</f>
        <v>300</v>
      </c>
      <c r="Q2359" t="str">
        <f>INDEX(AirportPivot[AirportName],MATCH($N2359,AirportPivot[[AirportID]:[AirportID]],0))</f>
        <v>Denver International</v>
      </c>
      <c r="R2359">
        <f>INDEX(AirportPivot[Gates (number of available)],MATCH($N2359,AirportPivot[[AirportID]:[AirportID]],0))</f>
        <v>75</v>
      </c>
    </row>
    <row r="2360" spans="1:18" x14ac:dyDescent="0.25">
      <c r="A2360" s="3" t="s">
        <v>2392</v>
      </c>
      <c r="B2360" s="12">
        <v>42305</v>
      </c>
      <c r="C2360" s="4" t="s">
        <v>37</v>
      </c>
      <c r="D2360" s="4">
        <v>2.9</v>
      </c>
      <c r="E2360" s="4">
        <v>127</v>
      </c>
      <c r="F2360" s="5">
        <v>0.66666666666666663</v>
      </c>
      <c r="G2360" s="6">
        <v>350</v>
      </c>
      <c r="H2360" s="7">
        <v>64750</v>
      </c>
      <c r="I2360" s="7">
        <f>FlightsPivot[[#This Row],[Total Fare]]*10%</f>
        <v>6475</v>
      </c>
      <c r="J2360" s="7">
        <f>FlightsPivot[[#This Row],[Total Fare]]+FlightsPivot[[#This Row],[10% tax ]]</f>
        <v>71225</v>
      </c>
      <c r="K2360" s="4">
        <v>10</v>
      </c>
      <c r="L2360" s="4">
        <v>2015</v>
      </c>
      <c r="M2360" t="str">
        <f>INDEX(RoutesPivot[DepAirport],MATCH($C2360,RoutesPivot[[RouteID]:[RouteID]],0))</f>
        <v>ORD</v>
      </c>
      <c r="N2360" t="str">
        <f>INDEX(RoutesPivot[AirportID],MATCH($C2360,RoutesPivot[[RouteID]:[RouteID]],0))</f>
        <v>SEA</v>
      </c>
      <c r="O2360">
        <f>INDEX(RoutesPivot[Distance],MATCH($C2360,RoutesPivot[[RouteID]:[RouteID]],0))</f>
        <v>1500</v>
      </c>
      <c r="P2360">
        <f>INDEX(RoutesPivot[ListPrice],MATCH($C2360,RoutesPivot[[RouteID]:[RouteID]],0))</f>
        <v>350</v>
      </c>
      <c r="Q2360" t="str">
        <f>INDEX(AirportPivot[AirportName],MATCH($N2360,AirportPivot[[AirportID]:[AirportID]],0))</f>
        <v>Seattle-Tacoma International</v>
      </c>
      <c r="R2360">
        <f>INDEX(AirportPivot[Gates (number of available)],MATCH($N2360,AirportPivot[[AirportID]:[AirportID]],0))</f>
        <v>58</v>
      </c>
    </row>
    <row r="2361" spans="1:18" x14ac:dyDescent="0.25">
      <c r="A2361" s="3" t="s">
        <v>2393</v>
      </c>
      <c r="B2361" s="12">
        <v>41904</v>
      </c>
      <c r="C2361" s="4" t="s">
        <v>13</v>
      </c>
      <c r="D2361" s="4">
        <v>0.8</v>
      </c>
      <c r="E2361" s="4">
        <v>171</v>
      </c>
      <c r="F2361" s="5">
        <v>0.875</v>
      </c>
      <c r="G2361" s="6">
        <v>250</v>
      </c>
      <c r="H2361" s="7">
        <v>41250</v>
      </c>
      <c r="I2361" s="7">
        <f>FlightsPivot[[#This Row],[Total Fare]]*10%</f>
        <v>4125</v>
      </c>
      <c r="J2361" s="7">
        <f>FlightsPivot[[#This Row],[Total Fare]]+FlightsPivot[[#This Row],[10% tax ]]</f>
        <v>45375</v>
      </c>
      <c r="K2361" s="4">
        <v>9</v>
      </c>
      <c r="L2361" s="4">
        <v>2014</v>
      </c>
      <c r="M2361" t="str">
        <f>INDEX(RoutesPivot[DepAirport],MATCH($C2361,RoutesPivot[[RouteID]:[RouteID]],0))</f>
        <v>ORD</v>
      </c>
      <c r="N2361" t="str">
        <f>INDEX(RoutesPivot[AirportID],MATCH($C2361,RoutesPivot[[RouteID]:[RouteID]],0))</f>
        <v>JFK</v>
      </c>
      <c r="O2361">
        <f>INDEX(RoutesPivot[Distance],MATCH($C2361,RoutesPivot[[RouteID]:[RouteID]],0))</f>
        <v>619</v>
      </c>
      <c r="P2361">
        <f>INDEX(RoutesPivot[ListPrice],MATCH($C2361,RoutesPivot[[RouteID]:[RouteID]],0))</f>
        <v>250</v>
      </c>
      <c r="Q2361" t="str">
        <f>INDEX(AirportPivot[AirportName],MATCH($N2361,AirportPivot[[AirportID]:[AirportID]],0))</f>
        <v>John F Kennedy International</v>
      </c>
      <c r="R2361">
        <f>INDEX(AirportPivot[Gates (number of available)],MATCH($N2361,AirportPivot[[AirportID]:[AirportID]],0))</f>
        <v>120</v>
      </c>
    </row>
    <row r="2362" spans="1:18" x14ac:dyDescent="0.25">
      <c r="A2362" s="3" t="s">
        <v>2394</v>
      </c>
      <c r="B2362" s="12">
        <v>41967</v>
      </c>
      <c r="C2362" s="4" t="s">
        <v>13</v>
      </c>
      <c r="D2362" s="4">
        <v>3.1</v>
      </c>
      <c r="E2362" s="4">
        <v>143</v>
      </c>
      <c r="F2362" s="5">
        <v>0.33333333333333331</v>
      </c>
      <c r="G2362" s="6">
        <v>375</v>
      </c>
      <c r="H2362" s="7">
        <v>69375</v>
      </c>
      <c r="I2362" s="7">
        <f>FlightsPivot[[#This Row],[Total Fare]]*10%</f>
        <v>6937.5</v>
      </c>
      <c r="J2362" s="7">
        <f>FlightsPivot[[#This Row],[Total Fare]]+FlightsPivot[[#This Row],[10% tax ]]</f>
        <v>76312.5</v>
      </c>
      <c r="K2362" s="4">
        <v>11</v>
      </c>
      <c r="L2362" s="4">
        <v>2014</v>
      </c>
      <c r="M2362" t="str">
        <f>INDEX(RoutesPivot[DepAirport],MATCH($C2362,RoutesPivot[[RouteID]:[RouteID]],0))</f>
        <v>ORD</v>
      </c>
      <c r="N2362" t="str">
        <f>INDEX(RoutesPivot[AirportID],MATCH($C2362,RoutesPivot[[RouteID]:[RouteID]],0))</f>
        <v>JFK</v>
      </c>
      <c r="O2362">
        <f>INDEX(RoutesPivot[Distance],MATCH($C2362,RoutesPivot[[RouteID]:[RouteID]],0))</f>
        <v>619</v>
      </c>
      <c r="P2362">
        <f>INDEX(RoutesPivot[ListPrice],MATCH($C2362,RoutesPivot[[RouteID]:[RouteID]],0))</f>
        <v>250</v>
      </c>
      <c r="Q2362" t="str">
        <f>INDEX(AirportPivot[AirportName],MATCH($N2362,AirportPivot[[AirportID]:[AirportID]],0))</f>
        <v>John F Kennedy International</v>
      </c>
      <c r="R2362">
        <f>INDEX(AirportPivot[Gates (number of available)],MATCH($N2362,AirportPivot[[AirportID]:[AirportID]],0))</f>
        <v>120</v>
      </c>
    </row>
    <row r="2363" spans="1:18" x14ac:dyDescent="0.25">
      <c r="A2363" s="3" t="s">
        <v>2395</v>
      </c>
      <c r="B2363" s="12">
        <v>41829</v>
      </c>
      <c r="C2363" s="4" t="s">
        <v>13</v>
      </c>
      <c r="D2363" s="4">
        <v>1.8</v>
      </c>
      <c r="E2363" s="4">
        <v>21</v>
      </c>
      <c r="F2363" s="5">
        <v>0.83333333333333337</v>
      </c>
      <c r="G2363" s="6">
        <v>275</v>
      </c>
      <c r="H2363" s="7">
        <v>50875</v>
      </c>
      <c r="I2363" s="7">
        <f>FlightsPivot[[#This Row],[Total Fare]]*10%</f>
        <v>5087.5</v>
      </c>
      <c r="J2363" s="7">
        <f>FlightsPivot[[#This Row],[Total Fare]]+FlightsPivot[[#This Row],[10% tax ]]</f>
        <v>55962.5</v>
      </c>
      <c r="K2363" s="4">
        <v>7</v>
      </c>
      <c r="L2363" s="4">
        <v>2014</v>
      </c>
      <c r="M2363" t="str">
        <f>INDEX(RoutesPivot[DepAirport],MATCH($C2363,RoutesPivot[[RouteID]:[RouteID]],0))</f>
        <v>ORD</v>
      </c>
      <c r="N2363" t="str">
        <f>INDEX(RoutesPivot[AirportID],MATCH($C2363,RoutesPivot[[RouteID]:[RouteID]],0))</f>
        <v>JFK</v>
      </c>
      <c r="O2363">
        <f>INDEX(RoutesPivot[Distance],MATCH($C2363,RoutesPivot[[RouteID]:[RouteID]],0))</f>
        <v>619</v>
      </c>
      <c r="P2363">
        <f>INDEX(RoutesPivot[ListPrice],MATCH($C2363,RoutesPivot[[RouteID]:[RouteID]],0))</f>
        <v>250</v>
      </c>
      <c r="Q2363" t="str">
        <f>INDEX(AirportPivot[AirportName],MATCH($N2363,AirportPivot[[AirportID]:[AirportID]],0))</f>
        <v>John F Kennedy International</v>
      </c>
      <c r="R2363">
        <f>INDEX(AirportPivot[Gates (number of available)],MATCH($N2363,AirportPivot[[AirportID]:[AirportID]],0))</f>
        <v>120</v>
      </c>
    </row>
    <row r="2364" spans="1:18" x14ac:dyDescent="0.25">
      <c r="A2364" s="3" t="s">
        <v>2396</v>
      </c>
      <c r="B2364" s="12">
        <v>41718</v>
      </c>
      <c r="C2364" s="4" t="s">
        <v>13</v>
      </c>
      <c r="D2364" s="4">
        <v>1.6</v>
      </c>
      <c r="E2364" s="4">
        <v>25</v>
      </c>
      <c r="F2364" s="5">
        <v>0.35416666666666669</v>
      </c>
      <c r="G2364" s="6">
        <v>250</v>
      </c>
      <c r="H2364" s="7">
        <v>46250</v>
      </c>
      <c r="I2364" s="7">
        <f>FlightsPivot[[#This Row],[Total Fare]]*10%</f>
        <v>4625</v>
      </c>
      <c r="J2364" s="7">
        <f>FlightsPivot[[#This Row],[Total Fare]]+FlightsPivot[[#This Row],[10% tax ]]</f>
        <v>50875</v>
      </c>
      <c r="K2364" s="4">
        <v>3</v>
      </c>
      <c r="L2364" s="4">
        <v>2014</v>
      </c>
      <c r="M2364" t="str">
        <f>INDEX(RoutesPivot[DepAirport],MATCH($C2364,RoutesPivot[[RouteID]:[RouteID]],0))</f>
        <v>ORD</v>
      </c>
      <c r="N2364" t="str">
        <f>INDEX(RoutesPivot[AirportID],MATCH($C2364,RoutesPivot[[RouteID]:[RouteID]],0))</f>
        <v>JFK</v>
      </c>
      <c r="O2364">
        <f>INDEX(RoutesPivot[Distance],MATCH($C2364,RoutesPivot[[RouteID]:[RouteID]],0))</f>
        <v>619</v>
      </c>
      <c r="P2364">
        <f>INDEX(RoutesPivot[ListPrice],MATCH($C2364,RoutesPivot[[RouteID]:[RouteID]],0))</f>
        <v>250</v>
      </c>
      <c r="Q2364" t="str">
        <f>INDEX(AirportPivot[AirportName],MATCH($N2364,AirportPivot[[AirportID]:[AirportID]],0))</f>
        <v>John F Kennedy International</v>
      </c>
      <c r="R2364">
        <f>INDEX(AirportPivot[Gates (number of available)],MATCH($N2364,AirportPivot[[AirportID]:[AirportID]],0))</f>
        <v>120</v>
      </c>
    </row>
    <row r="2365" spans="1:18" x14ac:dyDescent="0.25">
      <c r="A2365" s="3" t="s">
        <v>2397</v>
      </c>
      <c r="B2365" s="12">
        <v>41767</v>
      </c>
      <c r="C2365" s="4" t="s">
        <v>21</v>
      </c>
      <c r="D2365" s="4">
        <v>1.6</v>
      </c>
      <c r="E2365" s="4">
        <v>66</v>
      </c>
      <c r="F2365" s="5">
        <v>0.83333333333333337</v>
      </c>
      <c r="G2365" s="6">
        <v>125</v>
      </c>
      <c r="H2365" s="7">
        <v>22625</v>
      </c>
      <c r="I2365" s="7">
        <f>FlightsPivot[[#This Row],[Total Fare]]*10%</f>
        <v>2262.5</v>
      </c>
      <c r="J2365" s="7">
        <f>FlightsPivot[[#This Row],[Total Fare]]+FlightsPivot[[#This Row],[10% tax ]]</f>
        <v>24887.5</v>
      </c>
      <c r="K2365" s="4">
        <v>5</v>
      </c>
      <c r="L2365" s="4">
        <v>2014</v>
      </c>
      <c r="M2365" t="str">
        <f>INDEX(RoutesPivot[DepAirport],MATCH($C2365,RoutesPivot[[RouteID]:[RouteID]],0))</f>
        <v>ORD</v>
      </c>
      <c r="N2365" t="str">
        <f>INDEX(RoutesPivot[AirportID],MATCH($C2365,RoutesPivot[[RouteID]:[RouteID]],0))</f>
        <v>CLT</v>
      </c>
      <c r="O2365">
        <f>INDEX(RoutesPivot[Distance],MATCH($C2365,RoutesPivot[[RouteID]:[RouteID]],0))</f>
        <v>700</v>
      </c>
      <c r="P2365">
        <f>INDEX(RoutesPivot[ListPrice],MATCH($C2365,RoutesPivot[[RouteID]:[RouteID]],0))</f>
        <v>125</v>
      </c>
      <c r="Q2365" t="str">
        <f>INDEX(AirportPivot[AirportName],MATCH($N2365,AirportPivot[[AirportID]:[AirportID]],0))</f>
        <v>Charlotte/Douglas International</v>
      </c>
      <c r="R2365">
        <f>INDEX(AirportPivot[Gates (number of available)],MATCH($N2365,AirportPivot[[AirportID]:[AirportID]],0))</f>
        <v>65</v>
      </c>
    </row>
    <row r="2366" spans="1:18" x14ac:dyDescent="0.25">
      <c r="A2366" s="3" t="s">
        <v>2398</v>
      </c>
      <c r="B2366" s="12">
        <v>42078</v>
      </c>
      <c r="C2366" s="4" t="s">
        <v>33</v>
      </c>
      <c r="D2366" s="4">
        <v>2.2999999999999998</v>
      </c>
      <c r="E2366" s="4">
        <v>74</v>
      </c>
      <c r="F2366" s="5">
        <v>0.8125</v>
      </c>
      <c r="G2366" s="6">
        <v>375</v>
      </c>
      <c r="H2366" s="7">
        <v>67875</v>
      </c>
      <c r="I2366" s="7">
        <f>FlightsPivot[[#This Row],[Total Fare]]*10%</f>
        <v>6787.5</v>
      </c>
      <c r="J2366" s="7">
        <f>FlightsPivot[[#This Row],[Total Fare]]+FlightsPivot[[#This Row],[10% tax ]]</f>
        <v>74662.5</v>
      </c>
      <c r="K2366" s="4">
        <v>3</v>
      </c>
      <c r="L2366" s="4">
        <v>2015</v>
      </c>
      <c r="M2366" t="str">
        <f>INDEX(RoutesPivot[DepAirport],MATCH($C2366,RoutesPivot[[RouteID]:[RouteID]],0))</f>
        <v>ORD</v>
      </c>
      <c r="N2366" t="str">
        <f>INDEX(RoutesPivot[AirportID],MATCH($C2366,RoutesPivot[[RouteID]:[RouteID]],0))</f>
        <v>SFO</v>
      </c>
      <c r="O2366">
        <f>INDEX(RoutesPivot[Distance],MATCH($C2366,RoutesPivot[[RouteID]:[RouteID]],0))</f>
        <v>1600</v>
      </c>
      <c r="P2366">
        <f>INDEX(RoutesPivot[ListPrice],MATCH($C2366,RoutesPivot[[RouteID]:[RouteID]],0))</f>
        <v>375</v>
      </c>
      <c r="Q2366" t="str">
        <f>INDEX(AirportPivot[AirportName],MATCH($N2366,AirportPivot[[AirportID]:[AirportID]],0))</f>
        <v>San Francisco International</v>
      </c>
      <c r="R2366">
        <f>INDEX(AirportPivot[Gates (number of available)],MATCH($N2366,AirportPivot[[AirportID]:[AirportID]],0))</f>
        <v>70</v>
      </c>
    </row>
    <row r="2367" spans="1:18" x14ac:dyDescent="0.25">
      <c r="A2367" s="3" t="s">
        <v>2399</v>
      </c>
      <c r="B2367" s="12">
        <v>41964</v>
      </c>
      <c r="C2367" s="4" t="s">
        <v>37</v>
      </c>
      <c r="D2367" s="4">
        <v>1.7</v>
      </c>
      <c r="E2367" s="4">
        <v>47</v>
      </c>
      <c r="F2367" s="5">
        <v>0.79166666666666663</v>
      </c>
      <c r="G2367" s="6">
        <v>350</v>
      </c>
      <c r="H2367" s="7">
        <v>57750</v>
      </c>
      <c r="I2367" s="7">
        <f>FlightsPivot[[#This Row],[Total Fare]]*10%</f>
        <v>5775</v>
      </c>
      <c r="J2367" s="7">
        <f>FlightsPivot[[#This Row],[Total Fare]]+FlightsPivot[[#This Row],[10% tax ]]</f>
        <v>63525</v>
      </c>
      <c r="K2367" s="4">
        <v>11</v>
      </c>
      <c r="L2367" s="4">
        <v>2014</v>
      </c>
      <c r="M2367" t="str">
        <f>INDEX(RoutesPivot[DepAirport],MATCH($C2367,RoutesPivot[[RouteID]:[RouteID]],0))</f>
        <v>ORD</v>
      </c>
      <c r="N2367" t="str">
        <f>INDEX(RoutesPivot[AirportID],MATCH($C2367,RoutesPivot[[RouteID]:[RouteID]],0))</f>
        <v>SEA</v>
      </c>
      <c r="O2367">
        <f>INDEX(RoutesPivot[Distance],MATCH($C2367,RoutesPivot[[RouteID]:[RouteID]],0))</f>
        <v>1500</v>
      </c>
      <c r="P2367">
        <f>INDEX(RoutesPivot[ListPrice],MATCH($C2367,RoutesPivot[[RouteID]:[RouteID]],0))</f>
        <v>350</v>
      </c>
      <c r="Q2367" t="str">
        <f>INDEX(AirportPivot[AirportName],MATCH($N2367,AirportPivot[[AirportID]:[AirportID]],0))</f>
        <v>Seattle-Tacoma International</v>
      </c>
      <c r="R2367">
        <f>INDEX(AirportPivot[Gates (number of available)],MATCH($N2367,AirportPivot[[AirportID]:[AirportID]],0))</f>
        <v>58</v>
      </c>
    </row>
    <row r="2368" spans="1:18" x14ac:dyDescent="0.25">
      <c r="A2368" s="3" t="s">
        <v>2400</v>
      </c>
      <c r="B2368" s="12">
        <v>42200</v>
      </c>
      <c r="C2368" s="4" t="s">
        <v>23</v>
      </c>
      <c r="D2368" s="4">
        <v>1.9</v>
      </c>
      <c r="E2368" s="4">
        <v>172</v>
      </c>
      <c r="F2368" s="5">
        <v>0.5</v>
      </c>
      <c r="G2368" s="6">
        <v>330</v>
      </c>
      <c r="H2368" s="7">
        <v>54450</v>
      </c>
      <c r="I2368" s="7">
        <f>FlightsPivot[[#This Row],[Total Fare]]*10%</f>
        <v>5445</v>
      </c>
      <c r="J2368" s="7">
        <f>FlightsPivot[[#This Row],[Total Fare]]+FlightsPivot[[#This Row],[10% tax ]]</f>
        <v>59895</v>
      </c>
      <c r="K2368" s="4">
        <v>7</v>
      </c>
      <c r="L2368" s="4">
        <v>2015</v>
      </c>
      <c r="M2368" t="str">
        <f>INDEX(RoutesPivot[DepAirport],MATCH($C2368,RoutesPivot[[RouteID]:[RouteID]],0))</f>
        <v>ORD</v>
      </c>
      <c r="N2368" t="str">
        <f>INDEX(RoutesPivot[AirportID],MATCH($C2368,RoutesPivot[[RouteID]:[RouteID]],0))</f>
        <v>DEN</v>
      </c>
      <c r="O2368">
        <f>INDEX(RoutesPivot[Distance],MATCH($C2368,RoutesPivot[[RouteID]:[RouteID]],0))</f>
        <v>800</v>
      </c>
      <c r="P2368">
        <f>INDEX(RoutesPivot[ListPrice],MATCH($C2368,RoutesPivot[[RouteID]:[RouteID]],0))</f>
        <v>300</v>
      </c>
      <c r="Q2368" t="str">
        <f>INDEX(AirportPivot[AirportName],MATCH($N2368,AirportPivot[[AirportID]:[AirportID]],0))</f>
        <v>Denver International</v>
      </c>
      <c r="R2368">
        <f>INDEX(AirportPivot[Gates (number of available)],MATCH($N2368,AirportPivot[[AirportID]:[AirportID]],0))</f>
        <v>75</v>
      </c>
    </row>
    <row r="2369" spans="1:18" x14ac:dyDescent="0.25">
      <c r="A2369" s="3" t="s">
        <v>2401</v>
      </c>
      <c r="B2369" s="12">
        <v>41806</v>
      </c>
      <c r="C2369" s="4" t="s">
        <v>30</v>
      </c>
      <c r="D2369" s="4">
        <v>2.5</v>
      </c>
      <c r="E2369" s="4">
        <v>43</v>
      </c>
      <c r="F2369" s="5">
        <v>0.75</v>
      </c>
      <c r="G2369" s="6">
        <v>275</v>
      </c>
      <c r="H2369" s="7">
        <v>45375</v>
      </c>
      <c r="I2369" s="7">
        <f>FlightsPivot[[#This Row],[Total Fare]]*10%</f>
        <v>4537.5</v>
      </c>
      <c r="J2369" s="7">
        <f>FlightsPivot[[#This Row],[Total Fare]]+FlightsPivot[[#This Row],[10% tax ]]</f>
        <v>49912.5</v>
      </c>
      <c r="K2369" s="4">
        <v>6</v>
      </c>
      <c r="L2369" s="4">
        <v>2014</v>
      </c>
      <c r="M2369" t="str">
        <f>INDEX(RoutesPivot[DepAirport],MATCH($C2369,RoutesPivot[[RouteID]:[RouteID]],0))</f>
        <v>ORD</v>
      </c>
      <c r="N2369" t="str">
        <f>INDEX(RoutesPivot[AirportID],MATCH($C2369,RoutesPivot[[RouteID]:[RouteID]],0))</f>
        <v>MCO</v>
      </c>
      <c r="O2369">
        <f>INDEX(RoutesPivot[Distance],MATCH($C2369,RoutesPivot[[RouteID]:[RouteID]],0))</f>
        <v>850</v>
      </c>
      <c r="P2369">
        <f>INDEX(RoutesPivot[ListPrice],MATCH($C2369,RoutesPivot[[RouteID]:[RouteID]],0))</f>
        <v>250</v>
      </c>
      <c r="Q2369" t="str">
        <f>INDEX(AirportPivot[AirportName],MATCH($N2369,AirportPivot[[AirportID]:[AirportID]],0))</f>
        <v>Orlando International</v>
      </c>
      <c r="R2369">
        <f>INDEX(AirportPivot[Gates (number of available)],MATCH($N2369,AirportPivot[[AirportID]:[AirportID]],0))</f>
        <v>67</v>
      </c>
    </row>
    <row r="2370" spans="1:18" x14ac:dyDescent="0.25">
      <c r="A2370" s="3" t="s">
        <v>2402</v>
      </c>
      <c r="B2370" s="12">
        <v>41894</v>
      </c>
      <c r="C2370" s="4" t="s">
        <v>50</v>
      </c>
      <c r="D2370" s="4">
        <v>1</v>
      </c>
      <c r="E2370" s="4">
        <v>84</v>
      </c>
      <c r="F2370" s="5">
        <v>0.29166666666666669</v>
      </c>
      <c r="G2370" s="6">
        <v>275</v>
      </c>
      <c r="H2370" s="7">
        <v>49775</v>
      </c>
      <c r="I2370" s="7">
        <f>FlightsPivot[[#This Row],[Total Fare]]*10%</f>
        <v>4977.5</v>
      </c>
      <c r="J2370" s="7">
        <f>FlightsPivot[[#This Row],[Total Fare]]+FlightsPivot[[#This Row],[10% tax ]]</f>
        <v>54752.5</v>
      </c>
      <c r="K2370" s="4">
        <v>9</v>
      </c>
      <c r="L2370" s="4">
        <v>2014</v>
      </c>
      <c r="M2370" t="str">
        <f>INDEX(RoutesPivot[DepAirport],MATCH($C2370,RoutesPivot[[RouteID]:[RouteID]],0))</f>
        <v>ORD</v>
      </c>
      <c r="N2370" t="str">
        <f>INDEX(RoutesPivot[AirportID],MATCH($C2370,RoutesPivot[[RouteID]:[RouteID]],0))</f>
        <v>LGA</v>
      </c>
      <c r="O2370">
        <f>INDEX(RoutesPivot[Distance],MATCH($C2370,RoutesPivot[[RouteID]:[RouteID]],0))</f>
        <v>610</v>
      </c>
      <c r="P2370">
        <f>INDEX(RoutesPivot[ListPrice],MATCH($C2370,RoutesPivot[[RouteID]:[RouteID]],0))</f>
        <v>275</v>
      </c>
      <c r="Q2370" t="str">
        <f>INDEX(AirportPivot[AirportName],MATCH($N2370,AirportPivot[[AirportID]:[AirportID]],0))</f>
        <v>Laguardia</v>
      </c>
      <c r="R2370">
        <f>INDEX(AirportPivot[Gates (number of available)],MATCH($N2370,AirportPivot[[AirportID]:[AirportID]],0))</f>
        <v>66</v>
      </c>
    </row>
    <row r="2371" spans="1:18" x14ac:dyDescent="0.25">
      <c r="A2371" s="3" t="s">
        <v>2403</v>
      </c>
      <c r="B2371" s="12">
        <v>41910</v>
      </c>
      <c r="C2371" s="4" t="s">
        <v>15</v>
      </c>
      <c r="D2371" s="4">
        <v>2.1</v>
      </c>
      <c r="E2371" s="4">
        <v>15</v>
      </c>
      <c r="F2371" s="5">
        <v>0.79166666666666663</v>
      </c>
      <c r="G2371" s="6">
        <v>225</v>
      </c>
      <c r="H2371" s="7">
        <v>41625</v>
      </c>
      <c r="I2371" s="7">
        <f>FlightsPivot[[#This Row],[Total Fare]]*10%</f>
        <v>4162.5</v>
      </c>
      <c r="J2371" s="7">
        <f>FlightsPivot[[#This Row],[Total Fare]]+FlightsPivot[[#This Row],[10% tax ]]</f>
        <v>45787.5</v>
      </c>
      <c r="K2371" s="4">
        <v>9</v>
      </c>
      <c r="L2371" s="4">
        <v>2014</v>
      </c>
      <c r="M2371" t="str">
        <f>INDEX(RoutesPivot[DepAirport],MATCH($C2371,RoutesPivot[[RouteID]:[RouteID]],0))</f>
        <v>ORD</v>
      </c>
      <c r="N2371" t="str">
        <f>INDEX(RoutesPivot[AirportID],MATCH($C2371,RoutesPivot[[RouteID]:[RouteID]],0))</f>
        <v>EWR</v>
      </c>
      <c r="O2371">
        <f>INDEX(RoutesPivot[Distance],MATCH($C2371,RoutesPivot[[RouteID]:[RouteID]],0))</f>
        <v>600</v>
      </c>
      <c r="P2371">
        <f>INDEX(RoutesPivot[ListPrice],MATCH($C2371,RoutesPivot[[RouteID]:[RouteID]],0))</f>
        <v>225</v>
      </c>
      <c r="Q2371" t="str">
        <f>INDEX(AirportPivot[AirportName],MATCH($N2371,AirportPivot[[AirportID]:[AirportID]],0))</f>
        <v>Newark Liberty International</v>
      </c>
      <c r="R2371">
        <f>INDEX(AirportPivot[Gates (number of available)],MATCH($N2371,AirportPivot[[AirportID]:[AirportID]],0))</f>
        <v>82</v>
      </c>
    </row>
    <row r="2372" spans="1:18" x14ac:dyDescent="0.25">
      <c r="A2372" s="3" t="s">
        <v>2404</v>
      </c>
      <c r="B2372" s="12">
        <v>41816</v>
      </c>
      <c r="C2372" s="4" t="s">
        <v>13</v>
      </c>
      <c r="D2372" s="4">
        <v>2.6</v>
      </c>
      <c r="E2372" s="4">
        <v>76</v>
      </c>
      <c r="F2372" s="5">
        <v>0.875</v>
      </c>
      <c r="G2372" s="6">
        <v>275</v>
      </c>
      <c r="H2372" s="7">
        <v>49775</v>
      </c>
      <c r="I2372" s="7">
        <f>FlightsPivot[[#This Row],[Total Fare]]*10%</f>
        <v>4977.5</v>
      </c>
      <c r="J2372" s="7">
        <f>FlightsPivot[[#This Row],[Total Fare]]+FlightsPivot[[#This Row],[10% tax ]]</f>
        <v>54752.5</v>
      </c>
      <c r="K2372" s="4">
        <v>6</v>
      </c>
      <c r="L2372" s="4">
        <v>2014</v>
      </c>
      <c r="M2372" t="str">
        <f>INDEX(RoutesPivot[DepAirport],MATCH($C2372,RoutesPivot[[RouteID]:[RouteID]],0))</f>
        <v>ORD</v>
      </c>
      <c r="N2372" t="str">
        <f>INDEX(RoutesPivot[AirportID],MATCH($C2372,RoutesPivot[[RouteID]:[RouteID]],0))</f>
        <v>JFK</v>
      </c>
      <c r="O2372">
        <f>INDEX(RoutesPivot[Distance],MATCH($C2372,RoutesPivot[[RouteID]:[RouteID]],0))</f>
        <v>619</v>
      </c>
      <c r="P2372">
        <f>INDEX(RoutesPivot[ListPrice],MATCH($C2372,RoutesPivot[[RouteID]:[RouteID]],0))</f>
        <v>250</v>
      </c>
      <c r="Q2372" t="str">
        <f>INDEX(AirportPivot[AirportName],MATCH($N2372,AirportPivot[[AirportID]:[AirportID]],0))</f>
        <v>John F Kennedy International</v>
      </c>
      <c r="R2372">
        <f>INDEX(AirportPivot[Gates (number of available)],MATCH($N2372,AirportPivot[[AirportID]:[AirportID]],0))</f>
        <v>120</v>
      </c>
    </row>
    <row r="2373" spans="1:18" x14ac:dyDescent="0.25">
      <c r="A2373" s="3" t="s">
        <v>2405</v>
      </c>
      <c r="B2373" s="12">
        <v>41705</v>
      </c>
      <c r="C2373" s="4" t="s">
        <v>25</v>
      </c>
      <c r="D2373" s="4">
        <v>2.8</v>
      </c>
      <c r="E2373" s="4">
        <v>162</v>
      </c>
      <c r="F2373" s="5">
        <v>0.5625</v>
      </c>
      <c r="G2373" s="6">
        <v>200</v>
      </c>
      <c r="H2373" s="7">
        <v>33000</v>
      </c>
      <c r="I2373" s="7">
        <f>FlightsPivot[[#This Row],[Total Fare]]*10%</f>
        <v>3300</v>
      </c>
      <c r="J2373" s="7">
        <f>FlightsPivot[[#This Row],[Total Fare]]+FlightsPivot[[#This Row],[10% tax ]]</f>
        <v>36300</v>
      </c>
      <c r="K2373" s="4">
        <v>3</v>
      </c>
      <c r="L2373" s="4">
        <v>2014</v>
      </c>
      <c r="M2373" t="str">
        <f>INDEX(RoutesPivot[DepAirport],MATCH($C2373,RoutesPivot[[RouteID]:[RouteID]],0))</f>
        <v>ORD</v>
      </c>
      <c r="N2373" t="str">
        <f>INDEX(RoutesPivot[AirportID],MATCH($C2373,RoutesPivot[[RouteID]:[RouteID]],0))</f>
        <v>DFW</v>
      </c>
      <c r="O2373">
        <f>INDEX(RoutesPivot[Distance],MATCH($C2373,RoutesPivot[[RouteID]:[RouteID]],0))</f>
        <v>700</v>
      </c>
      <c r="P2373">
        <f>INDEX(RoutesPivot[ListPrice],MATCH($C2373,RoutesPivot[[RouteID]:[RouteID]],0))</f>
        <v>200</v>
      </c>
      <c r="Q2373" t="str">
        <f>INDEX(AirportPivot[AirportName],MATCH($N2373,AirportPivot[[AirportID]:[AirportID]],0))</f>
        <v>Dallas/Fort Worth International</v>
      </c>
      <c r="R2373">
        <f>INDEX(AirportPivot[Gates (number of available)],MATCH($N2373,AirportPivot[[AirportID]:[AirportID]],0))</f>
        <v>130</v>
      </c>
    </row>
    <row r="2374" spans="1:18" x14ac:dyDescent="0.25">
      <c r="A2374" s="3" t="s">
        <v>2406</v>
      </c>
      <c r="B2374" s="12">
        <v>41706</v>
      </c>
      <c r="C2374" s="4" t="s">
        <v>25</v>
      </c>
      <c r="D2374" s="4">
        <v>1.7</v>
      </c>
      <c r="E2374" s="4">
        <v>101</v>
      </c>
      <c r="F2374" s="5">
        <v>0.83333333333333337</v>
      </c>
      <c r="G2374" s="6">
        <v>200</v>
      </c>
      <c r="H2374" s="7">
        <v>37000</v>
      </c>
      <c r="I2374" s="7">
        <f>FlightsPivot[[#This Row],[Total Fare]]*10%</f>
        <v>3700</v>
      </c>
      <c r="J2374" s="7">
        <f>FlightsPivot[[#This Row],[Total Fare]]+FlightsPivot[[#This Row],[10% tax ]]</f>
        <v>40700</v>
      </c>
      <c r="K2374" s="4">
        <v>3</v>
      </c>
      <c r="L2374" s="4">
        <v>2014</v>
      </c>
      <c r="M2374" t="str">
        <f>INDEX(RoutesPivot[DepAirport],MATCH($C2374,RoutesPivot[[RouteID]:[RouteID]],0))</f>
        <v>ORD</v>
      </c>
      <c r="N2374" t="str">
        <f>INDEX(RoutesPivot[AirportID],MATCH($C2374,RoutesPivot[[RouteID]:[RouteID]],0))</f>
        <v>DFW</v>
      </c>
      <c r="O2374">
        <f>INDEX(RoutesPivot[Distance],MATCH($C2374,RoutesPivot[[RouteID]:[RouteID]],0))</f>
        <v>700</v>
      </c>
      <c r="P2374">
        <f>INDEX(RoutesPivot[ListPrice],MATCH($C2374,RoutesPivot[[RouteID]:[RouteID]],0))</f>
        <v>200</v>
      </c>
      <c r="Q2374" t="str">
        <f>INDEX(AirportPivot[AirportName],MATCH($N2374,AirportPivot[[AirportID]:[AirportID]],0))</f>
        <v>Dallas/Fort Worth International</v>
      </c>
      <c r="R2374">
        <f>INDEX(AirportPivot[Gates (number of available)],MATCH($N2374,AirportPivot[[AirportID]:[AirportID]],0))</f>
        <v>130</v>
      </c>
    </row>
    <row r="2375" spans="1:18" x14ac:dyDescent="0.25">
      <c r="A2375" s="3" t="s">
        <v>2407</v>
      </c>
      <c r="B2375" s="12">
        <v>42361</v>
      </c>
      <c r="C2375" s="4" t="s">
        <v>30</v>
      </c>
      <c r="D2375" s="4">
        <v>5.2</v>
      </c>
      <c r="E2375" s="4">
        <v>134</v>
      </c>
      <c r="F2375" s="5">
        <v>0.33333333333333331</v>
      </c>
      <c r="G2375" s="6">
        <v>350</v>
      </c>
      <c r="H2375" s="7">
        <v>64750</v>
      </c>
      <c r="I2375" s="7">
        <f>FlightsPivot[[#This Row],[Total Fare]]*10%</f>
        <v>6475</v>
      </c>
      <c r="J2375" s="7">
        <f>FlightsPivot[[#This Row],[Total Fare]]+FlightsPivot[[#This Row],[10% tax ]]</f>
        <v>71225</v>
      </c>
      <c r="K2375" s="4">
        <v>12</v>
      </c>
      <c r="L2375" s="4">
        <v>2015</v>
      </c>
      <c r="M2375" t="str">
        <f>INDEX(RoutesPivot[DepAirport],MATCH($C2375,RoutesPivot[[RouteID]:[RouteID]],0))</f>
        <v>ORD</v>
      </c>
      <c r="N2375" t="str">
        <f>INDEX(RoutesPivot[AirportID],MATCH($C2375,RoutesPivot[[RouteID]:[RouteID]],0))</f>
        <v>MCO</v>
      </c>
      <c r="O2375">
        <f>INDEX(RoutesPivot[Distance],MATCH($C2375,RoutesPivot[[RouteID]:[RouteID]],0))</f>
        <v>850</v>
      </c>
      <c r="P2375">
        <f>INDEX(RoutesPivot[ListPrice],MATCH($C2375,RoutesPivot[[RouteID]:[RouteID]],0))</f>
        <v>250</v>
      </c>
      <c r="Q2375" t="str">
        <f>INDEX(AirportPivot[AirportName],MATCH($N2375,AirportPivot[[AirportID]:[AirportID]],0))</f>
        <v>Orlando International</v>
      </c>
      <c r="R2375">
        <f>INDEX(AirportPivot[Gates (number of available)],MATCH($N2375,AirportPivot[[AirportID]:[AirportID]],0))</f>
        <v>67</v>
      </c>
    </row>
    <row r="2376" spans="1:18" x14ac:dyDescent="0.25">
      <c r="A2376" s="3" t="s">
        <v>2408</v>
      </c>
      <c r="B2376" s="12">
        <v>42159</v>
      </c>
      <c r="C2376" s="4" t="s">
        <v>27</v>
      </c>
      <c r="D2376" s="4">
        <v>9</v>
      </c>
      <c r="E2376" s="4">
        <v>186</v>
      </c>
      <c r="F2376" s="5">
        <v>0.375</v>
      </c>
      <c r="G2376" s="6">
        <v>220</v>
      </c>
      <c r="H2376" s="7">
        <v>36300</v>
      </c>
      <c r="I2376" s="7">
        <f>FlightsPivot[[#This Row],[Total Fare]]*10%</f>
        <v>3630</v>
      </c>
      <c r="J2376" s="7">
        <f>FlightsPivot[[#This Row],[Total Fare]]+FlightsPivot[[#This Row],[10% tax ]]</f>
        <v>39930</v>
      </c>
      <c r="K2376" s="4">
        <v>6</v>
      </c>
      <c r="L2376" s="4">
        <v>2015</v>
      </c>
      <c r="M2376" t="str">
        <f>INDEX(RoutesPivot[DepAirport],MATCH($C2376,RoutesPivot[[RouteID]:[RouteID]],0))</f>
        <v>ORD</v>
      </c>
      <c r="N2376" t="str">
        <f>INDEX(RoutesPivot[AirportID],MATCH($C2376,RoutesPivot[[RouteID]:[RouteID]],0))</f>
        <v>ATL</v>
      </c>
      <c r="O2376">
        <f>INDEX(RoutesPivot[Distance],MATCH($C2376,RoutesPivot[[RouteID]:[RouteID]],0))</f>
        <v>510</v>
      </c>
      <c r="P2376">
        <f>INDEX(RoutesPivot[ListPrice],MATCH($C2376,RoutesPivot[[RouteID]:[RouteID]],0))</f>
        <v>200</v>
      </c>
      <c r="Q2376" t="str">
        <f>INDEX(AirportPivot[AirportName],MATCH($N2376,AirportPivot[[AirportID]:[AirportID]],0))</f>
        <v>Hartsfield-Jackson Atlanta International</v>
      </c>
      <c r="R2376">
        <f>INDEX(AirportPivot[Gates (number of available)],MATCH($N2376,AirportPivot[[AirportID]:[AirportID]],0))</f>
        <v>100</v>
      </c>
    </row>
    <row r="2377" spans="1:18" x14ac:dyDescent="0.25">
      <c r="A2377" s="3" t="s">
        <v>2409</v>
      </c>
      <c r="B2377" s="12">
        <v>42241</v>
      </c>
      <c r="C2377" s="4" t="s">
        <v>33</v>
      </c>
      <c r="D2377" s="4">
        <v>2.5</v>
      </c>
      <c r="E2377" s="4">
        <v>165</v>
      </c>
      <c r="F2377" s="5">
        <v>0.5625</v>
      </c>
      <c r="G2377" s="6">
        <v>412.5</v>
      </c>
      <c r="H2377" s="7">
        <v>68062.5</v>
      </c>
      <c r="I2377" s="7">
        <f>FlightsPivot[[#This Row],[Total Fare]]*10%</f>
        <v>6806.25</v>
      </c>
      <c r="J2377" s="7">
        <f>FlightsPivot[[#This Row],[Total Fare]]+FlightsPivot[[#This Row],[10% tax ]]</f>
        <v>74868.75</v>
      </c>
      <c r="K2377" s="4">
        <v>8</v>
      </c>
      <c r="L2377" s="4">
        <v>2015</v>
      </c>
      <c r="M2377" t="str">
        <f>INDEX(RoutesPivot[DepAirport],MATCH($C2377,RoutesPivot[[RouteID]:[RouteID]],0))</f>
        <v>ORD</v>
      </c>
      <c r="N2377" t="str">
        <f>INDEX(RoutesPivot[AirportID],MATCH($C2377,RoutesPivot[[RouteID]:[RouteID]],0))</f>
        <v>SFO</v>
      </c>
      <c r="O2377">
        <f>INDEX(RoutesPivot[Distance],MATCH($C2377,RoutesPivot[[RouteID]:[RouteID]],0))</f>
        <v>1600</v>
      </c>
      <c r="P2377">
        <f>INDEX(RoutesPivot[ListPrice],MATCH($C2377,RoutesPivot[[RouteID]:[RouteID]],0))</f>
        <v>375</v>
      </c>
      <c r="Q2377" t="str">
        <f>INDEX(AirportPivot[AirportName],MATCH($N2377,AirportPivot[[AirportID]:[AirportID]],0))</f>
        <v>San Francisco International</v>
      </c>
      <c r="R2377">
        <f>INDEX(AirportPivot[Gates (number of available)],MATCH($N2377,AirportPivot[[AirportID]:[AirportID]],0))</f>
        <v>70</v>
      </c>
    </row>
    <row r="2378" spans="1:18" x14ac:dyDescent="0.25">
      <c r="A2378" s="3" t="s">
        <v>2410</v>
      </c>
      <c r="B2378" s="12">
        <v>41995</v>
      </c>
      <c r="C2378" s="4" t="s">
        <v>27</v>
      </c>
      <c r="D2378" s="4">
        <v>13.9</v>
      </c>
      <c r="E2378" s="4">
        <v>93</v>
      </c>
      <c r="F2378" s="5">
        <v>0.79166666666666663</v>
      </c>
      <c r="G2378" s="6">
        <v>280</v>
      </c>
      <c r="H2378" s="7">
        <v>51800</v>
      </c>
      <c r="I2378" s="7">
        <f>FlightsPivot[[#This Row],[Total Fare]]*10%</f>
        <v>5180</v>
      </c>
      <c r="J2378" s="7">
        <f>FlightsPivot[[#This Row],[Total Fare]]+FlightsPivot[[#This Row],[10% tax ]]</f>
        <v>56980</v>
      </c>
      <c r="K2378" s="4">
        <v>12</v>
      </c>
      <c r="L2378" s="4">
        <v>2014</v>
      </c>
      <c r="M2378" t="str">
        <f>INDEX(RoutesPivot[DepAirport],MATCH($C2378,RoutesPivot[[RouteID]:[RouteID]],0))</f>
        <v>ORD</v>
      </c>
      <c r="N2378" t="str">
        <f>INDEX(RoutesPivot[AirportID],MATCH($C2378,RoutesPivot[[RouteID]:[RouteID]],0))</f>
        <v>ATL</v>
      </c>
      <c r="O2378">
        <f>INDEX(RoutesPivot[Distance],MATCH($C2378,RoutesPivot[[RouteID]:[RouteID]],0))</f>
        <v>510</v>
      </c>
      <c r="P2378">
        <f>INDEX(RoutesPivot[ListPrice],MATCH($C2378,RoutesPivot[[RouteID]:[RouteID]],0))</f>
        <v>200</v>
      </c>
      <c r="Q2378" t="str">
        <f>INDEX(AirportPivot[AirportName],MATCH($N2378,AirportPivot[[AirportID]:[AirportID]],0))</f>
        <v>Hartsfield-Jackson Atlanta International</v>
      </c>
      <c r="R2378">
        <f>INDEX(AirportPivot[Gates (number of available)],MATCH($N2378,AirportPivot[[AirportID]:[AirportID]],0))</f>
        <v>100</v>
      </c>
    </row>
    <row r="2379" spans="1:18" x14ac:dyDescent="0.25">
      <c r="A2379" s="3" t="s">
        <v>2411</v>
      </c>
      <c r="B2379" s="12">
        <v>41908</v>
      </c>
      <c r="C2379" s="4" t="s">
        <v>23</v>
      </c>
      <c r="D2379" s="4">
        <v>1.8</v>
      </c>
      <c r="E2379" s="4">
        <v>83</v>
      </c>
      <c r="F2379" s="5">
        <v>0.8125</v>
      </c>
      <c r="G2379" s="6">
        <v>300</v>
      </c>
      <c r="H2379" s="7">
        <v>54300</v>
      </c>
      <c r="I2379" s="7">
        <f>FlightsPivot[[#This Row],[Total Fare]]*10%</f>
        <v>5430</v>
      </c>
      <c r="J2379" s="7">
        <f>FlightsPivot[[#This Row],[Total Fare]]+FlightsPivot[[#This Row],[10% tax ]]</f>
        <v>59730</v>
      </c>
      <c r="K2379" s="4">
        <v>9</v>
      </c>
      <c r="L2379" s="4">
        <v>2014</v>
      </c>
      <c r="M2379" t="str">
        <f>INDEX(RoutesPivot[DepAirport],MATCH($C2379,RoutesPivot[[RouteID]:[RouteID]],0))</f>
        <v>ORD</v>
      </c>
      <c r="N2379" t="str">
        <f>INDEX(RoutesPivot[AirportID],MATCH($C2379,RoutesPivot[[RouteID]:[RouteID]],0))</f>
        <v>DEN</v>
      </c>
      <c r="O2379">
        <f>INDEX(RoutesPivot[Distance],MATCH($C2379,RoutesPivot[[RouteID]:[RouteID]],0))</f>
        <v>800</v>
      </c>
      <c r="P2379">
        <f>INDEX(RoutesPivot[ListPrice],MATCH($C2379,RoutesPivot[[RouteID]:[RouteID]],0))</f>
        <v>300</v>
      </c>
      <c r="Q2379" t="str">
        <f>INDEX(AirportPivot[AirportName],MATCH($N2379,AirportPivot[[AirportID]:[AirportID]],0))</f>
        <v>Denver International</v>
      </c>
      <c r="R2379">
        <f>INDEX(AirportPivot[Gates (number of available)],MATCH($N2379,AirportPivot[[AirportID]:[AirportID]],0))</f>
        <v>75</v>
      </c>
    </row>
    <row r="2380" spans="1:18" x14ac:dyDescent="0.25">
      <c r="A2380" s="3" t="s">
        <v>2412</v>
      </c>
      <c r="B2380" s="12">
        <v>42071</v>
      </c>
      <c r="C2380" s="4" t="s">
        <v>19</v>
      </c>
      <c r="D2380" s="4">
        <v>2</v>
      </c>
      <c r="E2380" s="4">
        <v>129</v>
      </c>
      <c r="F2380" s="5">
        <v>0.29166666666666669</v>
      </c>
      <c r="G2380" s="6">
        <v>200</v>
      </c>
      <c r="H2380" s="7">
        <v>37000</v>
      </c>
      <c r="I2380" s="7">
        <f>FlightsPivot[[#This Row],[Total Fare]]*10%</f>
        <v>3700</v>
      </c>
      <c r="J2380" s="7">
        <f>FlightsPivot[[#This Row],[Total Fare]]+FlightsPivot[[#This Row],[10% tax ]]</f>
        <v>40700</v>
      </c>
      <c r="K2380" s="4">
        <v>3</v>
      </c>
      <c r="L2380" s="4">
        <v>2015</v>
      </c>
      <c r="M2380" t="str">
        <f>INDEX(RoutesPivot[DepAirport],MATCH($C2380,RoutesPivot[[RouteID]:[RouteID]],0))</f>
        <v>ORD</v>
      </c>
      <c r="N2380" t="str">
        <f>INDEX(RoutesPivot[AirportID],MATCH($C2380,RoutesPivot[[RouteID]:[RouteID]],0))</f>
        <v>IAH</v>
      </c>
      <c r="O2380">
        <f>INDEX(RoutesPivot[Distance],MATCH($C2380,RoutesPivot[[RouteID]:[RouteID]],0))</f>
        <v>800</v>
      </c>
      <c r="P2380">
        <f>INDEX(RoutesPivot[ListPrice],MATCH($C2380,RoutesPivot[[RouteID]:[RouteID]],0))</f>
        <v>200</v>
      </c>
      <c r="Q2380" t="str">
        <f>INDEX(AirportPivot[AirportName],MATCH($N2380,AirportPivot[[AirportID]:[AirportID]],0))</f>
        <v>George Bush Intercontinental/Houston</v>
      </c>
      <c r="R2380">
        <f>INDEX(AirportPivot[Gates (number of available)],MATCH($N2380,AirportPivot[[AirportID]:[AirportID]],0))</f>
        <v>80</v>
      </c>
    </row>
    <row r="2381" spans="1:18" x14ac:dyDescent="0.25">
      <c r="A2381" s="3" t="s">
        <v>2413</v>
      </c>
      <c r="B2381" s="12">
        <v>42224</v>
      </c>
      <c r="C2381" s="4" t="s">
        <v>53</v>
      </c>
      <c r="D2381" s="4">
        <v>1.6</v>
      </c>
      <c r="E2381" s="4">
        <v>21</v>
      </c>
      <c r="F2381" s="5">
        <v>0.70833333333333337</v>
      </c>
      <c r="G2381" s="6">
        <v>330</v>
      </c>
      <c r="H2381" s="7">
        <v>61050</v>
      </c>
      <c r="I2381" s="7">
        <f>FlightsPivot[[#This Row],[Total Fare]]*10%</f>
        <v>6105</v>
      </c>
      <c r="J2381" s="7">
        <f>FlightsPivot[[#This Row],[Total Fare]]+FlightsPivot[[#This Row],[10% tax ]]</f>
        <v>67155</v>
      </c>
      <c r="K2381" s="4">
        <v>8</v>
      </c>
      <c r="L2381" s="4">
        <v>2015</v>
      </c>
      <c r="M2381" t="str">
        <f>INDEX(RoutesPivot[DepAirport],MATCH($C2381,RoutesPivot[[RouteID]:[RouteID]],0))</f>
        <v>ORD</v>
      </c>
      <c r="N2381" t="str">
        <f>INDEX(RoutesPivot[AirportID],MATCH($C2381,RoutesPivot[[RouteID]:[RouteID]],0))</f>
        <v>FLL</v>
      </c>
      <c r="O2381">
        <f>INDEX(RoutesPivot[Distance],MATCH($C2381,RoutesPivot[[RouteID]:[RouteID]],0))</f>
        <v>940</v>
      </c>
      <c r="P2381">
        <f>INDEX(RoutesPivot[ListPrice],MATCH($C2381,RoutesPivot[[RouteID]:[RouteID]],0))</f>
        <v>300</v>
      </c>
      <c r="Q2381" t="str">
        <f>INDEX(AirportPivot[AirportName],MATCH($N2381,AirportPivot[[AirportID]:[AirportID]],0))</f>
        <v>Fort Lauderdale/Hollywood International</v>
      </c>
      <c r="R2381">
        <f>INDEX(AirportPivot[Gates (number of available)],MATCH($N2381,AirportPivot[[AirportID]:[AirportID]],0))</f>
        <v>55</v>
      </c>
    </row>
    <row r="2382" spans="1:18" x14ac:dyDescent="0.25">
      <c r="A2382" s="3" t="s">
        <v>2414</v>
      </c>
      <c r="B2382" s="12">
        <v>41770</v>
      </c>
      <c r="C2382" s="4" t="s">
        <v>33</v>
      </c>
      <c r="D2382" s="4">
        <v>2.2000000000000002</v>
      </c>
      <c r="E2382" s="4">
        <v>105</v>
      </c>
      <c r="F2382" s="5">
        <v>0.70833333333333337</v>
      </c>
      <c r="G2382" s="6">
        <v>375</v>
      </c>
      <c r="H2382" s="7">
        <v>69375</v>
      </c>
      <c r="I2382" s="7">
        <f>FlightsPivot[[#This Row],[Total Fare]]*10%</f>
        <v>6937.5</v>
      </c>
      <c r="J2382" s="7">
        <f>FlightsPivot[[#This Row],[Total Fare]]+FlightsPivot[[#This Row],[10% tax ]]</f>
        <v>76312.5</v>
      </c>
      <c r="K2382" s="4">
        <v>5</v>
      </c>
      <c r="L2382" s="4">
        <v>2014</v>
      </c>
      <c r="M2382" t="str">
        <f>INDEX(RoutesPivot[DepAirport],MATCH($C2382,RoutesPivot[[RouteID]:[RouteID]],0))</f>
        <v>ORD</v>
      </c>
      <c r="N2382" t="str">
        <f>INDEX(RoutesPivot[AirportID],MATCH($C2382,RoutesPivot[[RouteID]:[RouteID]],0))</f>
        <v>SFO</v>
      </c>
      <c r="O2382">
        <f>INDEX(RoutesPivot[Distance],MATCH($C2382,RoutesPivot[[RouteID]:[RouteID]],0))</f>
        <v>1600</v>
      </c>
      <c r="P2382">
        <f>INDEX(RoutesPivot[ListPrice],MATCH($C2382,RoutesPivot[[RouteID]:[RouteID]],0))</f>
        <v>375</v>
      </c>
      <c r="Q2382" t="str">
        <f>INDEX(AirportPivot[AirportName],MATCH($N2382,AirportPivot[[AirportID]:[AirportID]],0))</f>
        <v>San Francisco International</v>
      </c>
      <c r="R2382">
        <f>INDEX(AirportPivot[Gates (number of available)],MATCH($N2382,AirportPivot[[AirportID]:[AirportID]],0))</f>
        <v>70</v>
      </c>
    </row>
    <row r="2383" spans="1:18" x14ac:dyDescent="0.25">
      <c r="A2383" s="3" t="s">
        <v>2415</v>
      </c>
      <c r="B2383" s="12">
        <v>42022</v>
      </c>
      <c r="C2383" s="4" t="s">
        <v>70</v>
      </c>
      <c r="D2383" s="4">
        <v>2.7</v>
      </c>
      <c r="E2383" s="4">
        <v>160</v>
      </c>
      <c r="F2383" s="5">
        <v>0.83333333333333337</v>
      </c>
      <c r="G2383" s="6">
        <v>275</v>
      </c>
      <c r="H2383" s="7">
        <v>45375</v>
      </c>
      <c r="I2383" s="7">
        <f>FlightsPivot[[#This Row],[Total Fare]]*10%</f>
        <v>4537.5</v>
      </c>
      <c r="J2383" s="7">
        <f>FlightsPivot[[#This Row],[Total Fare]]+FlightsPivot[[#This Row],[10% tax ]]</f>
        <v>49912.5</v>
      </c>
      <c r="K2383" s="4">
        <v>1</v>
      </c>
      <c r="L2383" s="4">
        <v>2015</v>
      </c>
      <c r="M2383" t="str">
        <f>INDEX(RoutesPivot[DepAirport],MATCH($C2383,RoutesPivot[[RouteID]:[RouteID]],0))</f>
        <v>ORD</v>
      </c>
      <c r="N2383" t="str">
        <f>INDEX(RoutesPivot[AirportID],MATCH($C2383,RoutesPivot[[RouteID]:[RouteID]],0))</f>
        <v>LAS</v>
      </c>
      <c r="O2383">
        <f>INDEX(RoutesPivot[Distance],MATCH($C2383,RoutesPivot[[RouteID]:[RouteID]],0))</f>
        <v>1100</v>
      </c>
      <c r="P2383">
        <f>INDEX(RoutesPivot[ListPrice],MATCH($C2383,RoutesPivot[[RouteID]:[RouteID]],0))</f>
        <v>275</v>
      </c>
      <c r="Q2383" t="str">
        <f>INDEX(AirportPivot[AirportName],MATCH($N2383,AirportPivot[[AirportID]:[AirportID]],0))</f>
        <v>McCarran International</v>
      </c>
      <c r="R2383">
        <f>INDEX(AirportPivot[Gates (number of available)],MATCH($N2383,AirportPivot[[AirportID]:[AirportID]],0))</f>
        <v>68</v>
      </c>
    </row>
    <row r="2384" spans="1:18" x14ac:dyDescent="0.25">
      <c r="A2384" s="3" t="s">
        <v>2416</v>
      </c>
      <c r="B2384" s="12">
        <v>42055</v>
      </c>
      <c r="C2384" s="4" t="s">
        <v>37</v>
      </c>
      <c r="D2384" s="4">
        <v>1.2</v>
      </c>
      <c r="E2384" s="4">
        <v>199</v>
      </c>
      <c r="F2384" s="5">
        <v>0.75</v>
      </c>
      <c r="G2384" s="6">
        <v>350</v>
      </c>
      <c r="H2384" s="7">
        <v>57750</v>
      </c>
      <c r="I2384" s="7">
        <f>FlightsPivot[[#This Row],[Total Fare]]*10%</f>
        <v>5775</v>
      </c>
      <c r="J2384" s="7">
        <f>FlightsPivot[[#This Row],[Total Fare]]+FlightsPivot[[#This Row],[10% tax ]]</f>
        <v>63525</v>
      </c>
      <c r="K2384" s="4">
        <v>2</v>
      </c>
      <c r="L2384" s="4">
        <v>2015</v>
      </c>
      <c r="M2384" t="str">
        <f>INDEX(RoutesPivot[DepAirport],MATCH($C2384,RoutesPivot[[RouteID]:[RouteID]],0))</f>
        <v>ORD</v>
      </c>
      <c r="N2384" t="str">
        <f>INDEX(RoutesPivot[AirportID],MATCH($C2384,RoutesPivot[[RouteID]:[RouteID]],0))</f>
        <v>SEA</v>
      </c>
      <c r="O2384">
        <f>INDEX(RoutesPivot[Distance],MATCH($C2384,RoutesPivot[[RouteID]:[RouteID]],0))</f>
        <v>1500</v>
      </c>
      <c r="P2384">
        <f>INDEX(RoutesPivot[ListPrice],MATCH($C2384,RoutesPivot[[RouteID]:[RouteID]],0))</f>
        <v>350</v>
      </c>
      <c r="Q2384" t="str">
        <f>INDEX(AirportPivot[AirportName],MATCH($N2384,AirportPivot[[AirportID]:[AirportID]],0))</f>
        <v>Seattle-Tacoma International</v>
      </c>
      <c r="R2384">
        <f>INDEX(AirportPivot[Gates (number of available)],MATCH($N2384,AirportPivot[[AirportID]:[AirportID]],0))</f>
        <v>58</v>
      </c>
    </row>
    <row r="2385" spans="1:18" x14ac:dyDescent="0.25">
      <c r="A2385" s="3" t="s">
        <v>2417</v>
      </c>
      <c r="B2385" s="12">
        <v>41663</v>
      </c>
      <c r="C2385" s="4" t="s">
        <v>15</v>
      </c>
      <c r="D2385" s="4">
        <v>1.8</v>
      </c>
      <c r="E2385" s="4">
        <v>183</v>
      </c>
      <c r="F2385" s="5">
        <v>0.625</v>
      </c>
      <c r="G2385" s="6">
        <v>225</v>
      </c>
      <c r="H2385" s="7">
        <v>37125</v>
      </c>
      <c r="I2385" s="7">
        <f>FlightsPivot[[#This Row],[Total Fare]]*10%</f>
        <v>3712.5</v>
      </c>
      <c r="J2385" s="7">
        <f>FlightsPivot[[#This Row],[Total Fare]]+FlightsPivot[[#This Row],[10% tax ]]</f>
        <v>40837.5</v>
      </c>
      <c r="K2385" s="4">
        <v>1</v>
      </c>
      <c r="L2385" s="4">
        <v>2014</v>
      </c>
      <c r="M2385" t="str">
        <f>INDEX(RoutesPivot[DepAirport],MATCH($C2385,RoutesPivot[[RouteID]:[RouteID]],0))</f>
        <v>ORD</v>
      </c>
      <c r="N2385" t="str">
        <f>INDEX(RoutesPivot[AirportID],MATCH($C2385,RoutesPivot[[RouteID]:[RouteID]],0))</f>
        <v>EWR</v>
      </c>
      <c r="O2385">
        <f>INDEX(RoutesPivot[Distance],MATCH($C2385,RoutesPivot[[RouteID]:[RouteID]],0))</f>
        <v>600</v>
      </c>
      <c r="P2385">
        <f>INDEX(RoutesPivot[ListPrice],MATCH($C2385,RoutesPivot[[RouteID]:[RouteID]],0))</f>
        <v>225</v>
      </c>
      <c r="Q2385" t="str">
        <f>INDEX(AirportPivot[AirportName],MATCH($N2385,AirportPivot[[AirportID]:[AirportID]],0))</f>
        <v>Newark Liberty International</v>
      </c>
      <c r="R2385">
        <f>INDEX(AirportPivot[Gates (number of available)],MATCH($N2385,AirportPivot[[AirportID]:[AirportID]],0))</f>
        <v>82</v>
      </c>
    </row>
    <row r="2386" spans="1:18" x14ac:dyDescent="0.25">
      <c r="A2386" s="3" t="s">
        <v>2418</v>
      </c>
      <c r="B2386" s="12">
        <v>41916</v>
      </c>
      <c r="C2386" s="4" t="s">
        <v>70</v>
      </c>
      <c r="D2386" s="4">
        <v>2.1</v>
      </c>
      <c r="E2386" s="4">
        <v>11</v>
      </c>
      <c r="F2386" s="5">
        <v>0.625</v>
      </c>
      <c r="G2386" s="6">
        <v>275</v>
      </c>
      <c r="H2386" s="7">
        <v>50875</v>
      </c>
      <c r="I2386" s="7">
        <f>FlightsPivot[[#This Row],[Total Fare]]*10%</f>
        <v>5087.5</v>
      </c>
      <c r="J2386" s="7">
        <f>FlightsPivot[[#This Row],[Total Fare]]+FlightsPivot[[#This Row],[10% tax ]]</f>
        <v>55962.5</v>
      </c>
      <c r="K2386" s="4">
        <v>10</v>
      </c>
      <c r="L2386" s="4">
        <v>2014</v>
      </c>
      <c r="M2386" t="str">
        <f>INDEX(RoutesPivot[DepAirport],MATCH($C2386,RoutesPivot[[RouteID]:[RouteID]],0))</f>
        <v>ORD</v>
      </c>
      <c r="N2386" t="str">
        <f>INDEX(RoutesPivot[AirportID],MATCH($C2386,RoutesPivot[[RouteID]:[RouteID]],0))</f>
        <v>LAS</v>
      </c>
      <c r="O2386">
        <f>INDEX(RoutesPivot[Distance],MATCH($C2386,RoutesPivot[[RouteID]:[RouteID]],0))</f>
        <v>1100</v>
      </c>
      <c r="P2386">
        <f>INDEX(RoutesPivot[ListPrice],MATCH($C2386,RoutesPivot[[RouteID]:[RouteID]],0))</f>
        <v>275</v>
      </c>
      <c r="Q2386" t="str">
        <f>INDEX(AirportPivot[AirportName],MATCH($N2386,AirportPivot[[AirportID]:[AirportID]],0))</f>
        <v>McCarran International</v>
      </c>
      <c r="R2386">
        <f>INDEX(AirportPivot[Gates (number of available)],MATCH($N2386,AirportPivot[[AirportID]:[AirportID]],0))</f>
        <v>68</v>
      </c>
    </row>
    <row r="2387" spans="1:18" x14ac:dyDescent="0.25">
      <c r="A2387" s="3" t="s">
        <v>2419</v>
      </c>
      <c r="B2387" s="12">
        <v>41755</v>
      </c>
      <c r="C2387" s="4" t="s">
        <v>80</v>
      </c>
      <c r="D2387" s="4">
        <v>2</v>
      </c>
      <c r="E2387" s="4">
        <v>5</v>
      </c>
      <c r="F2387" s="5">
        <v>0.75</v>
      </c>
      <c r="G2387" s="6">
        <v>300</v>
      </c>
      <c r="H2387" s="7">
        <v>55500</v>
      </c>
      <c r="I2387" s="7">
        <f>FlightsPivot[[#This Row],[Total Fare]]*10%</f>
        <v>5550</v>
      </c>
      <c r="J2387" s="7">
        <f>FlightsPivot[[#This Row],[Total Fare]]+FlightsPivot[[#This Row],[10% tax ]]</f>
        <v>61050</v>
      </c>
      <c r="K2387" s="4">
        <v>4</v>
      </c>
      <c r="L2387" s="4">
        <v>2014</v>
      </c>
      <c r="M2387" t="str">
        <f>INDEX(RoutesPivot[DepAirport],MATCH($C2387,RoutesPivot[[RouteID]:[RouteID]],0))</f>
        <v>ORD</v>
      </c>
      <c r="N2387" t="str">
        <f>INDEX(RoutesPivot[AirportID],MATCH($C2387,RoutesPivot[[RouteID]:[RouteID]],0))</f>
        <v>MIA</v>
      </c>
      <c r="O2387">
        <f>INDEX(RoutesPivot[Distance],MATCH($C2387,RoutesPivot[[RouteID]:[RouteID]],0))</f>
        <v>1000</v>
      </c>
      <c r="P2387">
        <f>INDEX(RoutesPivot[ListPrice],MATCH($C2387,RoutesPivot[[RouteID]:[RouteID]],0))</f>
        <v>300</v>
      </c>
      <c r="Q2387" t="str">
        <f>INDEX(AirportPivot[AirportName],MATCH($N2387,AirportPivot[[AirportID]:[AirportID]],0))</f>
        <v>Miami International</v>
      </c>
      <c r="R2387">
        <f>INDEX(AirportPivot[Gates (number of available)],MATCH($N2387,AirportPivot[[AirportID]:[AirportID]],0))</f>
        <v>80</v>
      </c>
    </row>
    <row r="2388" spans="1:18" x14ac:dyDescent="0.25">
      <c r="A2388" s="3" t="s">
        <v>2420</v>
      </c>
      <c r="B2388" s="12">
        <v>41906</v>
      </c>
      <c r="C2388" s="4" t="s">
        <v>86</v>
      </c>
      <c r="D2388" s="4">
        <v>1.7</v>
      </c>
      <c r="E2388" s="4">
        <v>57</v>
      </c>
      <c r="F2388" s="5">
        <v>0.58333333333333337</v>
      </c>
      <c r="G2388" s="6">
        <v>115</v>
      </c>
      <c r="H2388" s="7">
        <v>18975</v>
      </c>
      <c r="I2388" s="7">
        <f>FlightsPivot[[#This Row],[Total Fare]]*10%</f>
        <v>1897.5</v>
      </c>
      <c r="J2388" s="7">
        <f>FlightsPivot[[#This Row],[Total Fare]]+FlightsPivot[[#This Row],[10% tax ]]</f>
        <v>20872.5</v>
      </c>
      <c r="K2388" s="4">
        <v>9</v>
      </c>
      <c r="L2388" s="4">
        <v>2014</v>
      </c>
      <c r="M2388" t="str">
        <f>INDEX(RoutesPivot[DepAirport],MATCH($C2388,RoutesPivot[[RouteID]:[RouteID]],0))</f>
        <v>ORD</v>
      </c>
      <c r="N2388" t="str">
        <f>INDEX(RoutesPivot[AirportID],MATCH($C2388,RoutesPivot[[RouteID]:[RouteID]],0))</f>
        <v>DTW</v>
      </c>
      <c r="O2388">
        <f>INDEX(RoutesPivot[Distance],MATCH($C2388,RoutesPivot[[RouteID]:[RouteID]],0))</f>
        <v>200</v>
      </c>
      <c r="P2388">
        <f>INDEX(RoutesPivot[ListPrice],MATCH($C2388,RoutesPivot[[RouteID]:[RouteID]],0))</f>
        <v>115</v>
      </c>
      <c r="Q2388" t="str">
        <f>INDEX(AirportPivot[AirportName],MATCH($N2388,AirportPivot[[AirportID]:[AirportID]],0))</f>
        <v>Detroit Metropolitan Wayne County</v>
      </c>
      <c r="R2388">
        <f>INDEX(AirportPivot[Gates (number of available)],MATCH($N2388,AirportPivot[[AirportID]:[AirportID]],0))</f>
        <v>60</v>
      </c>
    </row>
    <row r="2389" spans="1:18" x14ac:dyDescent="0.25">
      <c r="A2389" s="3" t="s">
        <v>2421</v>
      </c>
      <c r="B2389" s="12">
        <v>41852</v>
      </c>
      <c r="C2389" s="4" t="s">
        <v>27</v>
      </c>
      <c r="D2389" s="4">
        <v>11.3</v>
      </c>
      <c r="E2389" s="4">
        <v>153</v>
      </c>
      <c r="F2389" s="5">
        <v>0.875</v>
      </c>
      <c r="G2389" s="6">
        <v>220</v>
      </c>
      <c r="H2389" s="7">
        <v>36300</v>
      </c>
      <c r="I2389" s="7">
        <f>FlightsPivot[[#This Row],[Total Fare]]*10%</f>
        <v>3630</v>
      </c>
      <c r="J2389" s="7">
        <f>FlightsPivot[[#This Row],[Total Fare]]+FlightsPivot[[#This Row],[10% tax ]]</f>
        <v>39930</v>
      </c>
      <c r="K2389" s="4">
        <v>8</v>
      </c>
      <c r="L2389" s="4">
        <v>2014</v>
      </c>
      <c r="M2389" t="str">
        <f>INDEX(RoutesPivot[DepAirport],MATCH($C2389,RoutesPivot[[RouteID]:[RouteID]],0))</f>
        <v>ORD</v>
      </c>
      <c r="N2389" t="str">
        <f>INDEX(RoutesPivot[AirportID],MATCH($C2389,RoutesPivot[[RouteID]:[RouteID]],0))</f>
        <v>ATL</v>
      </c>
      <c r="O2389">
        <f>INDEX(RoutesPivot[Distance],MATCH($C2389,RoutesPivot[[RouteID]:[RouteID]],0))</f>
        <v>510</v>
      </c>
      <c r="P2389">
        <f>INDEX(RoutesPivot[ListPrice],MATCH($C2389,RoutesPivot[[RouteID]:[RouteID]],0))</f>
        <v>200</v>
      </c>
      <c r="Q2389" t="str">
        <f>INDEX(AirportPivot[AirportName],MATCH($N2389,AirportPivot[[AirportID]:[AirportID]],0))</f>
        <v>Hartsfield-Jackson Atlanta International</v>
      </c>
      <c r="R2389">
        <f>INDEX(AirportPivot[Gates (number of available)],MATCH($N2389,AirportPivot[[AirportID]:[AirportID]],0))</f>
        <v>100</v>
      </c>
    </row>
    <row r="2390" spans="1:18" x14ac:dyDescent="0.25">
      <c r="A2390" s="3" t="s">
        <v>2422</v>
      </c>
      <c r="B2390" s="12">
        <v>42199</v>
      </c>
      <c r="C2390" s="4" t="s">
        <v>80</v>
      </c>
      <c r="D2390" s="4">
        <v>2.8</v>
      </c>
      <c r="E2390" s="4">
        <v>200</v>
      </c>
      <c r="F2390" s="5">
        <v>0.72916666666666663</v>
      </c>
      <c r="G2390" s="6">
        <v>330</v>
      </c>
      <c r="H2390" s="7">
        <v>54450</v>
      </c>
      <c r="I2390" s="7">
        <f>FlightsPivot[[#This Row],[Total Fare]]*10%</f>
        <v>5445</v>
      </c>
      <c r="J2390" s="7">
        <f>FlightsPivot[[#This Row],[Total Fare]]+FlightsPivot[[#This Row],[10% tax ]]</f>
        <v>59895</v>
      </c>
      <c r="K2390" s="4">
        <v>7</v>
      </c>
      <c r="L2390" s="4">
        <v>2015</v>
      </c>
      <c r="M2390" t="str">
        <f>INDEX(RoutesPivot[DepAirport],MATCH($C2390,RoutesPivot[[RouteID]:[RouteID]],0))</f>
        <v>ORD</v>
      </c>
      <c r="N2390" t="str">
        <f>INDEX(RoutesPivot[AirportID],MATCH($C2390,RoutesPivot[[RouteID]:[RouteID]],0))</f>
        <v>MIA</v>
      </c>
      <c r="O2390">
        <f>INDEX(RoutesPivot[Distance],MATCH($C2390,RoutesPivot[[RouteID]:[RouteID]],0))</f>
        <v>1000</v>
      </c>
      <c r="P2390">
        <f>INDEX(RoutesPivot[ListPrice],MATCH($C2390,RoutesPivot[[RouteID]:[RouteID]],0))</f>
        <v>300</v>
      </c>
      <c r="Q2390" t="str">
        <f>INDEX(AirportPivot[AirportName],MATCH($N2390,AirportPivot[[AirportID]:[AirportID]],0))</f>
        <v>Miami International</v>
      </c>
      <c r="R2390">
        <f>INDEX(AirportPivot[Gates (number of available)],MATCH($N2390,AirportPivot[[AirportID]:[AirportID]],0))</f>
        <v>80</v>
      </c>
    </row>
    <row r="2391" spans="1:18" x14ac:dyDescent="0.25">
      <c r="A2391" s="3" t="s">
        <v>2423</v>
      </c>
      <c r="B2391" s="12">
        <v>42349</v>
      </c>
      <c r="C2391" s="4" t="s">
        <v>21</v>
      </c>
      <c r="D2391" s="4">
        <v>1.8</v>
      </c>
      <c r="E2391" s="4">
        <v>198</v>
      </c>
      <c r="F2391" s="5">
        <v>0.3125</v>
      </c>
      <c r="G2391" s="6">
        <v>125</v>
      </c>
      <c r="H2391" s="7">
        <v>20625</v>
      </c>
      <c r="I2391" s="7">
        <f>FlightsPivot[[#This Row],[Total Fare]]*10%</f>
        <v>2062.5</v>
      </c>
      <c r="J2391" s="7">
        <f>FlightsPivot[[#This Row],[Total Fare]]+FlightsPivot[[#This Row],[10% tax ]]</f>
        <v>22687.5</v>
      </c>
      <c r="K2391" s="4">
        <v>12</v>
      </c>
      <c r="L2391" s="4">
        <v>2015</v>
      </c>
      <c r="M2391" t="str">
        <f>INDEX(RoutesPivot[DepAirport],MATCH($C2391,RoutesPivot[[RouteID]:[RouteID]],0))</f>
        <v>ORD</v>
      </c>
      <c r="N2391" t="str">
        <f>INDEX(RoutesPivot[AirportID],MATCH($C2391,RoutesPivot[[RouteID]:[RouteID]],0))</f>
        <v>CLT</v>
      </c>
      <c r="O2391">
        <f>INDEX(RoutesPivot[Distance],MATCH($C2391,RoutesPivot[[RouteID]:[RouteID]],0))</f>
        <v>700</v>
      </c>
      <c r="P2391">
        <f>INDEX(RoutesPivot[ListPrice],MATCH($C2391,RoutesPivot[[RouteID]:[RouteID]],0))</f>
        <v>125</v>
      </c>
      <c r="Q2391" t="str">
        <f>INDEX(AirportPivot[AirportName],MATCH($N2391,AirportPivot[[AirportID]:[AirportID]],0))</f>
        <v>Charlotte/Douglas International</v>
      </c>
      <c r="R2391">
        <f>INDEX(AirportPivot[Gates (number of available)],MATCH($N2391,AirportPivot[[AirportID]:[AirportID]],0))</f>
        <v>65</v>
      </c>
    </row>
    <row r="2392" spans="1:18" x14ac:dyDescent="0.25">
      <c r="A2392" s="3" t="s">
        <v>2424</v>
      </c>
      <c r="B2392" s="12">
        <v>41930</v>
      </c>
      <c r="C2392" s="4" t="s">
        <v>86</v>
      </c>
      <c r="D2392" s="4">
        <v>2.2999999999999998</v>
      </c>
      <c r="E2392" s="4">
        <v>91</v>
      </c>
      <c r="F2392" s="5">
        <v>0.47916666666666669</v>
      </c>
      <c r="G2392" s="6">
        <v>115</v>
      </c>
      <c r="H2392" s="7">
        <v>21275</v>
      </c>
      <c r="I2392" s="7">
        <f>FlightsPivot[[#This Row],[Total Fare]]*10%</f>
        <v>2127.5</v>
      </c>
      <c r="J2392" s="7">
        <f>FlightsPivot[[#This Row],[Total Fare]]+FlightsPivot[[#This Row],[10% tax ]]</f>
        <v>23402.5</v>
      </c>
      <c r="K2392" s="4">
        <v>10</v>
      </c>
      <c r="L2392" s="4">
        <v>2014</v>
      </c>
      <c r="M2392" t="str">
        <f>INDEX(RoutesPivot[DepAirport],MATCH($C2392,RoutesPivot[[RouteID]:[RouteID]],0))</f>
        <v>ORD</v>
      </c>
      <c r="N2392" t="str">
        <f>INDEX(RoutesPivot[AirportID],MATCH($C2392,RoutesPivot[[RouteID]:[RouteID]],0))</f>
        <v>DTW</v>
      </c>
      <c r="O2392">
        <f>INDEX(RoutesPivot[Distance],MATCH($C2392,RoutesPivot[[RouteID]:[RouteID]],0))</f>
        <v>200</v>
      </c>
      <c r="P2392">
        <f>INDEX(RoutesPivot[ListPrice],MATCH($C2392,RoutesPivot[[RouteID]:[RouteID]],0))</f>
        <v>115</v>
      </c>
      <c r="Q2392" t="str">
        <f>INDEX(AirportPivot[AirportName],MATCH($N2392,AirportPivot[[AirportID]:[AirportID]],0))</f>
        <v>Detroit Metropolitan Wayne County</v>
      </c>
      <c r="R2392">
        <f>INDEX(AirportPivot[Gates (number of available)],MATCH($N2392,AirportPivot[[AirportID]:[AirportID]],0))</f>
        <v>60</v>
      </c>
    </row>
    <row r="2393" spans="1:18" x14ac:dyDescent="0.25">
      <c r="A2393" s="3" t="s">
        <v>2425</v>
      </c>
      <c r="B2393" s="12">
        <v>41968</v>
      </c>
      <c r="C2393" s="4" t="s">
        <v>13</v>
      </c>
      <c r="D2393" s="4">
        <v>3.5</v>
      </c>
      <c r="E2393" s="4">
        <v>134</v>
      </c>
      <c r="F2393" s="5">
        <v>0.75</v>
      </c>
      <c r="G2393" s="6">
        <v>375</v>
      </c>
      <c r="H2393" s="7">
        <v>69375</v>
      </c>
      <c r="I2393" s="7">
        <f>FlightsPivot[[#This Row],[Total Fare]]*10%</f>
        <v>6937.5</v>
      </c>
      <c r="J2393" s="7">
        <f>FlightsPivot[[#This Row],[Total Fare]]+FlightsPivot[[#This Row],[10% tax ]]</f>
        <v>76312.5</v>
      </c>
      <c r="K2393" s="4">
        <v>11</v>
      </c>
      <c r="L2393" s="4">
        <v>2014</v>
      </c>
      <c r="M2393" t="str">
        <f>INDEX(RoutesPivot[DepAirport],MATCH($C2393,RoutesPivot[[RouteID]:[RouteID]],0))</f>
        <v>ORD</v>
      </c>
      <c r="N2393" t="str">
        <f>INDEX(RoutesPivot[AirportID],MATCH($C2393,RoutesPivot[[RouteID]:[RouteID]],0))</f>
        <v>JFK</v>
      </c>
      <c r="O2393">
        <f>INDEX(RoutesPivot[Distance],MATCH($C2393,RoutesPivot[[RouteID]:[RouteID]],0))</f>
        <v>619</v>
      </c>
      <c r="P2393">
        <f>INDEX(RoutesPivot[ListPrice],MATCH($C2393,RoutesPivot[[RouteID]:[RouteID]],0))</f>
        <v>250</v>
      </c>
      <c r="Q2393" t="str">
        <f>INDEX(AirportPivot[AirportName],MATCH($N2393,AirportPivot[[AirportID]:[AirportID]],0))</f>
        <v>John F Kennedy International</v>
      </c>
      <c r="R2393">
        <f>INDEX(AirportPivot[Gates (number of available)],MATCH($N2393,AirportPivot[[AirportID]:[AirportID]],0))</f>
        <v>120</v>
      </c>
    </row>
    <row r="2394" spans="1:18" x14ac:dyDescent="0.25">
      <c r="A2394" s="3" t="s">
        <v>2426</v>
      </c>
      <c r="B2394" s="12">
        <v>41936</v>
      </c>
      <c r="C2394" s="4" t="s">
        <v>13</v>
      </c>
      <c r="D2394" s="4">
        <v>2.2000000000000002</v>
      </c>
      <c r="E2394" s="4">
        <v>186</v>
      </c>
      <c r="F2394" s="5">
        <v>0.54166666666666663</v>
      </c>
      <c r="G2394" s="6">
        <v>250</v>
      </c>
      <c r="H2394" s="7">
        <v>41250</v>
      </c>
      <c r="I2394" s="7">
        <f>FlightsPivot[[#This Row],[Total Fare]]*10%</f>
        <v>4125</v>
      </c>
      <c r="J2394" s="7">
        <f>FlightsPivot[[#This Row],[Total Fare]]+FlightsPivot[[#This Row],[10% tax ]]</f>
        <v>45375</v>
      </c>
      <c r="K2394" s="4">
        <v>10</v>
      </c>
      <c r="L2394" s="4">
        <v>2014</v>
      </c>
      <c r="M2394" t="str">
        <f>INDEX(RoutesPivot[DepAirport],MATCH($C2394,RoutesPivot[[RouteID]:[RouteID]],0))</f>
        <v>ORD</v>
      </c>
      <c r="N2394" t="str">
        <f>INDEX(RoutesPivot[AirportID],MATCH($C2394,RoutesPivot[[RouteID]:[RouteID]],0))</f>
        <v>JFK</v>
      </c>
      <c r="O2394">
        <f>INDEX(RoutesPivot[Distance],MATCH($C2394,RoutesPivot[[RouteID]:[RouteID]],0))</f>
        <v>619</v>
      </c>
      <c r="P2394">
        <f>INDEX(RoutesPivot[ListPrice],MATCH($C2394,RoutesPivot[[RouteID]:[RouteID]],0))</f>
        <v>250</v>
      </c>
      <c r="Q2394" t="str">
        <f>INDEX(AirportPivot[AirportName],MATCH($N2394,AirportPivot[[AirportID]:[AirportID]],0))</f>
        <v>John F Kennedy International</v>
      </c>
      <c r="R2394">
        <f>INDEX(AirportPivot[Gates (number of available)],MATCH($N2394,AirportPivot[[AirportID]:[AirportID]],0))</f>
        <v>120</v>
      </c>
    </row>
    <row r="2395" spans="1:18" x14ac:dyDescent="0.25">
      <c r="A2395" s="3" t="s">
        <v>2427</v>
      </c>
      <c r="B2395" s="12">
        <v>42090</v>
      </c>
      <c r="C2395" s="4" t="s">
        <v>17</v>
      </c>
      <c r="D2395" s="4">
        <v>4.4000000000000004</v>
      </c>
      <c r="E2395" s="4">
        <v>55</v>
      </c>
      <c r="F2395" s="5">
        <v>0.875</v>
      </c>
      <c r="G2395" s="6">
        <v>350</v>
      </c>
      <c r="H2395" s="7">
        <v>57750</v>
      </c>
      <c r="I2395" s="7">
        <f>FlightsPivot[[#This Row],[Total Fare]]*10%</f>
        <v>5775</v>
      </c>
      <c r="J2395" s="7">
        <f>FlightsPivot[[#This Row],[Total Fare]]+FlightsPivot[[#This Row],[10% tax ]]</f>
        <v>63525</v>
      </c>
      <c r="K2395" s="4">
        <v>3</v>
      </c>
      <c r="L2395" s="4">
        <v>2015</v>
      </c>
      <c r="M2395" t="str">
        <f>INDEX(RoutesPivot[DepAirport],MATCH($C2395,RoutesPivot[[RouteID]:[RouteID]],0))</f>
        <v>ORD</v>
      </c>
      <c r="N2395" t="str">
        <f>INDEX(RoutesPivot[AirportID],MATCH($C2395,RoutesPivot[[RouteID]:[RouteID]],0))</f>
        <v>LAX</v>
      </c>
      <c r="O2395">
        <f>INDEX(RoutesPivot[Distance],MATCH($C2395,RoutesPivot[[RouteID]:[RouteID]],0))</f>
        <v>1518</v>
      </c>
      <c r="P2395">
        <f>INDEX(RoutesPivot[ListPrice],MATCH($C2395,RoutesPivot[[RouteID]:[RouteID]],0))</f>
        <v>350</v>
      </c>
      <c r="Q2395" t="str">
        <f>INDEX(AirportPivot[AirportName],MATCH($N2395,AirportPivot[[AirportID]:[AirportID]],0))</f>
        <v>Los Angeles International</v>
      </c>
      <c r="R2395">
        <f>INDEX(AirportPivot[Gates (number of available)],MATCH($N2395,AirportPivot[[AirportID]:[AirportID]],0))</f>
        <v>86</v>
      </c>
    </row>
    <row r="2396" spans="1:18" x14ac:dyDescent="0.25">
      <c r="A2396" s="3" t="s">
        <v>2428</v>
      </c>
      <c r="B2396" s="12">
        <v>42369</v>
      </c>
      <c r="C2396" s="4" t="s">
        <v>30</v>
      </c>
      <c r="D2396" s="4">
        <v>2.8</v>
      </c>
      <c r="E2396" s="4">
        <v>103</v>
      </c>
      <c r="F2396" s="5">
        <v>0.66666666666666663</v>
      </c>
      <c r="G2396" s="6">
        <v>250</v>
      </c>
      <c r="H2396" s="7">
        <v>46250</v>
      </c>
      <c r="I2396" s="7">
        <f>FlightsPivot[[#This Row],[Total Fare]]*10%</f>
        <v>4625</v>
      </c>
      <c r="J2396" s="7">
        <f>FlightsPivot[[#This Row],[Total Fare]]+FlightsPivot[[#This Row],[10% tax ]]</f>
        <v>50875</v>
      </c>
      <c r="K2396" s="4">
        <v>12</v>
      </c>
      <c r="L2396" s="4">
        <v>2015</v>
      </c>
      <c r="M2396" t="str">
        <f>INDEX(RoutesPivot[DepAirport],MATCH($C2396,RoutesPivot[[RouteID]:[RouteID]],0))</f>
        <v>ORD</v>
      </c>
      <c r="N2396" t="str">
        <f>INDEX(RoutesPivot[AirportID],MATCH($C2396,RoutesPivot[[RouteID]:[RouteID]],0))</f>
        <v>MCO</v>
      </c>
      <c r="O2396">
        <f>INDEX(RoutesPivot[Distance],MATCH($C2396,RoutesPivot[[RouteID]:[RouteID]],0))</f>
        <v>850</v>
      </c>
      <c r="P2396">
        <f>INDEX(RoutesPivot[ListPrice],MATCH($C2396,RoutesPivot[[RouteID]:[RouteID]],0))</f>
        <v>250</v>
      </c>
      <c r="Q2396" t="str">
        <f>INDEX(AirportPivot[AirportName],MATCH($N2396,AirportPivot[[AirportID]:[AirportID]],0))</f>
        <v>Orlando International</v>
      </c>
      <c r="R2396">
        <f>INDEX(AirportPivot[Gates (number of available)],MATCH($N2396,AirportPivot[[AirportID]:[AirportID]],0))</f>
        <v>67</v>
      </c>
    </row>
    <row r="2397" spans="1:18" x14ac:dyDescent="0.25">
      <c r="A2397" s="3" t="s">
        <v>2429</v>
      </c>
      <c r="B2397" s="12">
        <v>42228</v>
      </c>
      <c r="C2397" s="4" t="s">
        <v>27</v>
      </c>
      <c r="D2397" s="4">
        <v>10.9</v>
      </c>
      <c r="E2397" s="4">
        <v>67</v>
      </c>
      <c r="F2397" s="5">
        <v>0.6875</v>
      </c>
      <c r="G2397" s="6">
        <v>220</v>
      </c>
      <c r="H2397" s="7">
        <v>39820</v>
      </c>
      <c r="I2397" s="7">
        <f>FlightsPivot[[#This Row],[Total Fare]]*10%</f>
        <v>3982</v>
      </c>
      <c r="J2397" s="7">
        <f>FlightsPivot[[#This Row],[Total Fare]]+FlightsPivot[[#This Row],[10% tax ]]</f>
        <v>43802</v>
      </c>
      <c r="K2397" s="4">
        <v>8</v>
      </c>
      <c r="L2397" s="4">
        <v>2015</v>
      </c>
      <c r="M2397" t="str">
        <f>INDEX(RoutesPivot[DepAirport],MATCH($C2397,RoutesPivot[[RouteID]:[RouteID]],0))</f>
        <v>ORD</v>
      </c>
      <c r="N2397" t="str">
        <f>INDEX(RoutesPivot[AirportID],MATCH($C2397,RoutesPivot[[RouteID]:[RouteID]],0))</f>
        <v>ATL</v>
      </c>
      <c r="O2397">
        <f>INDEX(RoutesPivot[Distance],MATCH($C2397,RoutesPivot[[RouteID]:[RouteID]],0))</f>
        <v>510</v>
      </c>
      <c r="P2397">
        <f>INDEX(RoutesPivot[ListPrice],MATCH($C2397,RoutesPivot[[RouteID]:[RouteID]],0))</f>
        <v>200</v>
      </c>
      <c r="Q2397" t="str">
        <f>INDEX(AirportPivot[AirportName],MATCH($N2397,AirportPivot[[AirportID]:[AirportID]],0))</f>
        <v>Hartsfield-Jackson Atlanta International</v>
      </c>
      <c r="R2397">
        <f>INDEX(AirportPivot[Gates (number of available)],MATCH($N2397,AirportPivot[[AirportID]:[AirportID]],0))</f>
        <v>100</v>
      </c>
    </row>
    <row r="2398" spans="1:18" x14ac:dyDescent="0.25">
      <c r="A2398" s="3" t="s">
        <v>2430</v>
      </c>
      <c r="B2398" s="12">
        <v>42055</v>
      </c>
      <c r="C2398" s="4" t="s">
        <v>25</v>
      </c>
      <c r="D2398" s="4">
        <v>2.7</v>
      </c>
      <c r="E2398" s="4">
        <v>58</v>
      </c>
      <c r="F2398" s="5">
        <v>0.85416666666666663</v>
      </c>
      <c r="G2398" s="6">
        <v>200</v>
      </c>
      <c r="H2398" s="7">
        <v>33000</v>
      </c>
      <c r="I2398" s="7">
        <f>FlightsPivot[[#This Row],[Total Fare]]*10%</f>
        <v>3300</v>
      </c>
      <c r="J2398" s="7">
        <f>FlightsPivot[[#This Row],[Total Fare]]+FlightsPivot[[#This Row],[10% tax ]]</f>
        <v>36300</v>
      </c>
      <c r="K2398" s="4">
        <v>2</v>
      </c>
      <c r="L2398" s="4">
        <v>2015</v>
      </c>
      <c r="M2398" t="str">
        <f>INDEX(RoutesPivot[DepAirport],MATCH($C2398,RoutesPivot[[RouteID]:[RouteID]],0))</f>
        <v>ORD</v>
      </c>
      <c r="N2398" t="str">
        <f>INDEX(RoutesPivot[AirportID],MATCH($C2398,RoutesPivot[[RouteID]:[RouteID]],0))</f>
        <v>DFW</v>
      </c>
      <c r="O2398">
        <f>INDEX(RoutesPivot[Distance],MATCH($C2398,RoutesPivot[[RouteID]:[RouteID]],0))</f>
        <v>700</v>
      </c>
      <c r="P2398">
        <f>INDEX(RoutesPivot[ListPrice],MATCH($C2398,RoutesPivot[[RouteID]:[RouteID]],0))</f>
        <v>200</v>
      </c>
      <c r="Q2398" t="str">
        <f>INDEX(AirportPivot[AirportName],MATCH($N2398,AirportPivot[[AirportID]:[AirportID]],0))</f>
        <v>Dallas/Fort Worth International</v>
      </c>
      <c r="R2398">
        <f>INDEX(AirportPivot[Gates (number of available)],MATCH($N2398,AirportPivot[[AirportID]:[AirportID]],0))</f>
        <v>130</v>
      </c>
    </row>
    <row r="2399" spans="1:18" x14ac:dyDescent="0.25">
      <c r="A2399" s="3" t="s">
        <v>2431</v>
      </c>
      <c r="B2399" s="12">
        <v>41846</v>
      </c>
      <c r="C2399" s="4" t="s">
        <v>21</v>
      </c>
      <c r="D2399" s="4">
        <v>2.6</v>
      </c>
      <c r="E2399" s="4">
        <v>170</v>
      </c>
      <c r="F2399" s="5">
        <v>0.58333333333333337</v>
      </c>
      <c r="G2399" s="6">
        <v>137.5</v>
      </c>
      <c r="H2399" s="7">
        <v>22687.5</v>
      </c>
      <c r="I2399" s="7">
        <f>FlightsPivot[[#This Row],[Total Fare]]*10%</f>
        <v>2268.75</v>
      </c>
      <c r="J2399" s="7">
        <f>FlightsPivot[[#This Row],[Total Fare]]+FlightsPivot[[#This Row],[10% tax ]]</f>
        <v>24956.25</v>
      </c>
      <c r="K2399" s="4">
        <v>7</v>
      </c>
      <c r="L2399" s="4">
        <v>2014</v>
      </c>
      <c r="M2399" t="str">
        <f>INDEX(RoutesPivot[DepAirport],MATCH($C2399,RoutesPivot[[RouteID]:[RouteID]],0))</f>
        <v>ORD</v>
      </c>
      <c r="N2399" t="str">
        <f>INDEX(RoutesPivot[AirportID],MATCH($C2399,RoutesPivot[[RouteID]:[RouteID]],0))</f>
        <v>CLT</v>
      </c>
      <c r="O2399">
        <f>INDEX(RoutesPivot[Distance],MATCH($C2399,RoutesPivot[[RouteID]:[RouteID]],0))</f>
        <v>700</v>
      </c>
      <c r="P2399">
        <f>INDEX(RoutesPivot[ListPrice],MATCH($C2399,RoutesPivot[[RouteID]:[RouteID]],0))</f>
        <v>125</v>
      </c>
      <c r="Q2399" t="str">
        <f>INDEX(AirportPivot[AirportName],MATCH($N2399,AirportPivot[[AirportID]:[AirportID]],0))</f>
        <v>Charlotte/Douglas International</v>
      </c>
      <c r="R2399">
        <f>INDEX(AirportPivot[Gates (number of available)],MATCH($N2399,AirportPivot[[AirportID]:[AirportID]],0))</f>
        <v>65</v>
      </c>
    </row>
    <row r="2400" spans="1:18" x14ac:dyDescent="0.25">
      <c r="A2400" s="3" t="s">
        <v>2432</v>
      </c>
      <c r="B2400" s="12">
        <v>42214</v>
      </c>
      <c r="C2400" s="4" t="s">
        <v>27</v>
      </c>
      <c r="D2400" s="4">
        <v>10</v>
      </c>
      <c r="E2400" s="4">
        <v>91</v>
      </c>
      <c r="F2400" s="5">
        <v>0.33333333333333331</v>
      </c>
      <c r="G2400" s="6">
        <v>220</v>
      </c>
      <c r="H2400" s="7">
        <v>40700</v>
      </c>
      <c r="I2400" s="7">
        <f>FlightsPivot[[#This Row],[Total Fare]]*10%</f>
        <v>4070</v>
      </c>
      <c r="J2400" s="7">
        <f>FlightsPivot[[#This Row],[Total Fare]]+FlightsPivot[[#This Row],[10% tax ]]</f>
        <v>44770</v>
      </c>
      <c r="K2400" s="4">
        <v>7</v>
      </c>
      <c r="L2400" s="4">
        <v>2015</v>
      </c>
      <c r="M2400" t="str">
        <f>INDEX(RoutesPivot[DepAirport],MATCH($C2400,RoutesPivot[[RouteID]:[RouteID]],0))</f>
        <v>ORD</v>
      </c>
      <c r="N2400" t="str">
        <f>INDEX(RoutesPivot[AirportID],MATCH($C2400,RoutesPivot[[RouteID]:[RouteID]],0))</f>
        <v>ATL</v>
      </c>
      <c r="O2400">
        <f>INDEX(RoutesPivot[Distance],MATCH($C2400,RoutesPivot[[RouteID]:[RouteID]],0))</f>
        <v>510</v>
      </c>
      <c r="P2400">
        <f>INDEX(RoutesPivot[ListPrice],MATCH($C2400,RoutesPivot[[RouteID]:[RouteID]],0))</f>
        <v>200</v>
      </c>
      <c r="Q2400" t="str">
        <f>INDEX(AirportPivot[AirportName],MATCH($N2400,AirportPivot[[AirportID]:[AirportID]],0))</f>
        <v>Hartsfield-Jackson Atlanta International</v>
      </c>
      <c r="R2400">
        <f>INDEX(AirportPivot[Gates (number of available)],MATCH($N2400,AirportPivot[[AirportID]:[AirportID]],0))</f>
        <v>100</v>
      </c>
    </row>
    <row r="2401" spans="1:18" x14ac:dyDescent="0.25">
      <c r="A2401" s="3" t="s">
        <v>2433</v>
      </c>
      <c r="B2401" s="12">
        <v>42108</v>
      </c>
      <c r="C2401" s="4" t="s">
        <v>17</v>
      </c>
      <c r="D2401" s="4">
        <v>3.9</v>
      </c>
      <c r="E2401" s="4">
        <v>4</v>
      </c>
      <c r="F2401" s="5">
        <v>0.33333333333333331</v>
      </c>
      <c r="G2401" s="6">
        <v>350</v>
      </c>
      <c r="H2401" s="7">
        <v>64750</v>
      </c>
      <c r="I2401" s="7">
        <f>FlightsPivot[[#This Row],[Total Fare]]*10%</f>
        <v>6475</v>
      </c>
      <c r="J2401" s="7">
        <f>FlightsPivot[[#This Row],[Total Fare]]+FlightsPivot[[#This Row],[10% tax ]]</f>
        <v>71225</v>
      </c>
      <c r="K2401" s="4">
        <v>4</v>
      </c>
      <c r="L2401" s="4">
        <v>2015</v>
      </c>
      <c r="M2401" t="str">
        <f>INDEX(RoutesPivot[DepAirport],MATCH($C2401,RoutesPivot[[RouteID]:[RouteID]],0))</f>
        <v>ORD</v>
      </c>
      <c r="N2401" t="str">
        <f>INDEX(RoutesPivot[AirportID],MATCH($C2401,RoutesPivot[[RouteID]:[RouteID]],0))</f>
        <v>LAX</v>
      </c>
      <c r="O2401">
        <f>INDEX(RoutesPivot[Distance],MATCH($C2401,RoutesPivot[[RouteID]:[RouteID]],0))</f>
        <v>1518</v>
      </c>
      <c r="P2401">
        <f>INDEX(RoutesPivot[ListPrice],MATCH($C2401,RoutesPivot[[RouteID]:[RouteID]],0))</f>
        <v>350</v>
      </c>
      <c r="Q2401" t="str">
        <f>INDEX(AirportPivot[AirportName],MATCH($N2401,AirportPivot[[AirportID]:[AirportID]],0))</f>
        <v>Los Angeles International</v>
      </c>
      <c r="R2401">
        <f>INDEX(AirportPivot[Gates (number of available)],MATCH($N2401,AirportPivot[[AirportID]:[AirportID]],0))</f>
        <v>86</v>
      </c>
    </row>
    <row r="2402" spans="1:18" x14ac:dyDescent="0.25">
      <c r="A2402" s="3" t="s">
        <v>2434</v>
      </c>
      <c r="B2402" s="12">
        <v>41854</v>
      </c>
      <c r="C2402" s="4" t="s">
        <v>27</v>
      </c>
      <c r="D2402" s="4">
        <v>9.6</v>
      </c>
      <c r="E2402" s="4">
        <v>73</v>
      </c>
      <c r="F2402" s="5">
        <v>0.85416666666666663</v>
      </c>
      <c r="G2402" s="6">
        <v>220</v>
      </c>
      <c r="H2402" s="7">
        <v>39820</v>
      </c>
      <c r="I2402" s="7">
        <f>FlightsPivot[[#This Row],[Total Fare]]*10%</f>
        <v>3982</v>
      </c>
      <c r="J2402" s="7">
        <f>FlightsPivot[[#This Row],[Total Fare]]+FlightsPivot[[#This Row],[10% tax ]]</f>
        <v>43802</v>
      </c>
      <c r="K2402" s="4">
        <v>8</v>
      </c>
      <c r="L2402" s="4">
        <v>2014</v>
      </c>
      <c r="M2402" t="str">
        <f>INDEX(RoutesPivot[DepAirport],MATCH($C2402,RoutesPivot[[RouteID]:[RouteID]],0))</f>
        <v>ORD</v>
      </c>
      <c r="N2402" t="str">
        <f>INDEX(RoutesPivot[AirportID],MATCH($C2402,RoutesPivot[[RouteID]:[RouteID]],0))</f>
        <v>ATL</v>
      </c>
      <c r="O2402">
        <f>INDEX(RoutesPivot[Distance],MATCH($C2402,RoutesPivot[[RouteID]:[RouteID]],0))</f>
        <v>510</v>
      </c>
      <c r="P2402">
        <f>INDEX(RoutesPivot[ListPrice],MATCH($C2402,RoutesPivot[[RouteID]:[RouteID]],0))</f>
        <v>200</v>
      </c>
      <c r="Q2402" t="str">
        <f>INDEX(AirportPivot[AirportName],MATCH($N2402,AirportPivot[[AirportID]:[AirportID]],0))</f>
        <v>Hartsfield-Jackson Atlanta International</v>
      </c>
      <c r="R2402">
        <f>INDEX(AirportPivot[Gates (number of available)],MATCH($N2402,AirportPivot[[AirportID]:[AirportID]],0))</f>
        <v>100</v>
      </c>
    </row>
    <row r="2403" spans="1:18" x14ac:dyDescent="0.25">
      <c r="A2403" s="3" t="s">
        <v>2435</v>
      </c>
      <c r="B2403" s="12">
        <v>41959</v>
      </c>
      <c r="C2403" s="4" t="s">
        <v>13</v>
      </c>
      <c r="D2403" s="4">
        <v>2.6</v>
      </c>
      <c r="E2403" s="4">
        <v>77</v>
      </c>
      <c r="F2403" s="5">
        <v>0.72916666666666663</v>
      </c>
      <c r="G2403" s="6">
        <v>250</v>
      </c>
      <c r="H2403" s="7">
        <v>45250</v>
      </c>
      <c r="I2403" s="7">
        <f>FlightsPivot[[#This Row],[Total Fare]]*10%</f>
        <v>4525</v>
      </c>
      <c r="J2403" s="7">
        <f>FlightsPivot[[#This Row],[Total Fare]]+FlightsPivot[[#This Row],[10% tax ]]</f>
        <v>49775</v>
      </c>
      <c r="K2403" s="4">
        <v>11</v>
      </c>
      <c r="L2403" s="4">
        <v>2014</v>
      </c>
      <c r="M2403" t="str">
        <f>INDEX(RoutesPivot[DepAirport],MATCH($C2403,RoutesPivot[[RouteID]:[RouteID]],0))</f>
        <v>ORD</v>
      </c>
      <c r="N2403" t="str">
        <f>INDEX(RoutesPivot[AirportID],MATCH($C2403,RoutesPivot[[RouteID]:[RouteID]],0))</f>
        <v>JFK</v>
      </c>
      <c r="O2403">
        <f>INDEX(RoutesPivot[Distance],MATCH($C2403,RoutesPivot[[RouteID]:[RouteID]],0))</f>
        <v>619</v>
      </c>
      <c r="P2403">
        <f>INDEX(RoutesPivot[ListPrice],MATCH($C2403,RoutesPivot[[RouteID]:[RouteID]],0))</f>
        <v>250</v>
      </c>
      <c r="Q2403" t="str">
        <f>INDEX(AirportPivot[AirportName],MATCH($N2403,AirportPivot[[AirportID]:[AirportID]],0))</f>
        <v>John F Kennedy International</v>
      </c>
      <c r="R2403">
        <f>INDEX(AirportPivot[Gates (number of available)],MATCH($N2403,AirportPivot[[AirportID]:[AirportID]],0))</f>
        <v>120</v>
      </c>
    </row>
    <row r="2404" spans="1:18" x14ac:dyDescent="0.25">
      <c r="A2404" s="3" t="s">
        <v>2436</v>
      </c>
      <c r="B2404" s="12">
        <v>42230</v>
      </c>
      <c r="C2404" s="4" t="s">
        <v>37</v>
      </c>
      <c r="D2404" s="4">
        <v>2.8</v>
      </c>
      <c r="E2404" s="4">
        <v>90</v>
      </c>
      <c r="F2404" s="5">
        <v>0.79166666666666663</v>
      </c>
      <c r="G2404" s="6">
        <v>385</v>
      </c>
      <c r="H2404" s="7">
        <v>69685</v>
      </c>
      <c r="I2404" s="7">
        <f>FlightsPivot[[#This Row],[Total Fare]]*10%</f>
        <v>6968.5</v>
      </c>
      <c r="J2404" s="7">
        <f>FlightsPivot[[#This Row],[Total Fare]]+FlightsPivot[[#This Row],[10% tax ]]</f>
        <v>76653.5</v>
      </c>
      <c r="K2404" s="4">
        <v>8</v>
      </c>
      <c r="L2404" s="4">
        <v>2015</v>
      </c>
      <c r="M2404" t="str">
        <f>INDEX(RoutesPivot[DepAirport],MATCH($C2404,RoutesPivot[[RouteID]:[RouteID]],0))</f>
        <v>ORD</v>
      </c>
      <c r="N2404" t="str">
        <f>INDEX(RoutesPivot[AirportID],MATCH($C2404,RoutesPivot[[RouteID]:[RouteID]],0))</f>
        <v>SEA</v>
      </c>
      <c r="O2404">
        <f>INDEX(RoutesPivot[Distance],MATCH($C2404,RoutesPivot[[RouteID]:[RouteID]],0))</f>
        <v>1500</v>
      </c>
      <c r="P2404">
        <f>INDEX(RoutesPivot[ListPrice],MATCH($C2404,RoutesPivot[[RouteID]:[RouteID]],0))</f>
        <v>350</v>
      </c>
      <c r="Q2404" t="str">
        <f>INDEX(AirportPivot[AirportName],MATCH($N2404,AirportPivot[[AirportID]:[AirportID]],0))</f>
        <v>Seattle-Tacoma International</v>
      </c>
      <c r="R2404">
        <f>INDEX(AirportPivot[Gates (number of available)],MATCH($N2404,AirportPivot[[AirportID]:[AirportID]],0))</f>
        <v>58</v>
      </c>
    </row>
    <row r="2405" spans="1:18" x14ac:dyDescent="0.25">
      <c r="A2405" s="3" t="s">
        <v>2437</v>
      </c>
      <c r="B2405" s="12">
        <v>41828</v>
      </c>
      <c r="C2405" s="4" t="s">
        <v>86</v>
      </c>
      <c r="D2405" s="4">
        <v>1.5</v>
      </c>
      <c r="E2405" s="4">
        <v>39</v>
      </c>
      <c r="F2405" s="5">
        <v>0.29166666666666669</v>
      </c>
      <c r="G2405" s="6">
        <v>126.5</v>
      </c>
      <c r="H2405" s="7">
        <v>20872.5</v>
      </c>
      <c r="I2405" s="7">
        <f>FlightsPivot[[#This Row],[Total Fare]]*10%</f>
        <v>2087.25</v>
      </c>
      <c r="J2405" s="7">
        <f>FlightsPivot[[#This Row],[Total Fare]]+FlightsPivot[[#This Row],[10% tax ]]</f>
        <v>22959.75</v>
      </c>
      <c r="K2405" s="4">
        <v>7</v>
      </c>
      <c r="L2405" s="4">
        <v>2014</v>
      </c>
      <c r="M2405" t="str">
        <f>INDEX(RoutesPivot[DepAirport],MATCH($C2405,RoutesPivot[[RouteID]:[RouteID]],0))</f>
        <v>ORD</v>
      </c>
      <c r="N2405" t="str">
        <f>INDEX(RoutesPivot[AirportID],MATCH($C2405,RoutesPivot[[RouteID]:[RouteID]],0))</f>
        <v>DTW</v>
      </c>
      <c r="O2405">
        <f>INDEX(RoutesPivot[Distance],MATCH($C2405,RoutesPivot[[RouteID]:[RouteID]],0))</f>
        <v>200</v>
      </c>
      <c r="P2405">
        <f>INDEX(RoutesPivot[ListPrice],MATCH($C2405,RoutesPivot[[RouteID]:[RouteID]],0))</f>
        <v>115</v>
      </c>
      <c r="Q2405" t="str">
        <f>INDEX(AirportPivot[AirportName],MATCH($N2405,AirportPivot[[AirportID]:[AirportID]],0))</f>
        <v>Detroit Metropolitan Wayne County</v>
      </c>
      <c r="R2405">
        <f>INDEX(AirportPivot[Gates (number of available)],MATCH($N2405,AirportPivot[[AirportID]:[AirportID]],0))</f>
        <v>60</v>
      </c>
    </row>
    <row r="2406" spans="1:18" x14ac:dyDescent="0.25">
      <c r="A2406" s="3" t="s">
        <v>2438</v>
      </c>
      <c r="B2406" s="12">
        <v>41951</v>
      </c>
      <c r="C2406" s="4" t="s">
        <v>27</v>
      </c>
      <c r="D2406" s="4">
        <v>9.4</v>
      </c>
      <c r="E2406" s="4">
        <v>7</v>
      </c>
      <c r="F2406" s="5">
        <v>0.77083333333333337</v>
      </c>
      <c r="G2406" s="6">
        <v>200</v>
      </c>
      <c r="H2406" s="7">
        <v>37000</v>
      </c>
      <c r="I2406" s="7">
        <f>FlightsPivot[[#This Row],[Total Fare]]*10%</f>
        <v>3700</v>
      </c>
      <c r="J2406" s="7">
        <f>FlightsPivot[[#This Row],[Total Fare]]+FlightsPivot[[#This Row],[10% tax ]]</f>
        <v>40700</v>
      </c>
      <c r="K2406" s="4">
        <v>11</v>
      </c>
      <c r="L2406" s="4">
        <v>2014</v>
      </c>
      <c r="M2406" t="str">
        <f>INDEX(RoutesPivot[DepAirport],MATCH($C2406,RoutesPivot[[RouteID]:[RouteID]],0))</f>
        <v>ORD</v>
      </c>
      <c r="N2406" t="str">
        <f>INDEX(RoutesPivot[AirportID],MATCH($C2406,RoutesPivot[[RouteID]:[RouteID]],0))</f>
        <v>ATL</v>
      </c>
      <c r="O2406">
        <f>INDEX(RoutesPivot[Distance],MATCH($C2406,RoutesPivot[[RouteID]:[RouteID]],0))</f>
        <v>510</v>
      </c>
      <c r="P2406">
        <f>INDEX(RoutesPivot[ListPrice],MATCH($C2406,RoutesPivot[[RouteID]:[RouteID]],0))</f>
        <v>200</v>
      </c>
      <c r="Q2406" t="str">
        <f>INDEX(AirportPivot[AirportName],MATCH($N2406,AirportPivot[[AirportID]:[AirportID]],0))</f>
        <v>Hartsfield-Jackson Atlanta International</v>
      </c>
      <c r="R2406">
        <f>INDEX(AirportPivot[Gates (number of available)],MATCH($N2406,AirportPivot[[AirportID]:[AirportID]],0))</f>
        <v>100</v>
      </c>
    </row>
    <row r="2407" spans="1:18" x14ac:dyDescent="0.25">
      <c r="A2407" s="3" t="s">
        <v>2439</v>
      </c>
      <c r="B2407" s="12">
        <v>42247</v>
      </c>
      <c r="C2407" s="4" t="s">
        <v>19</v>
      </c>
      <c r="D2407" s="4">
        <v>2</v>
      </c>
      <c r="E2407" s="4">
        <v>94</v>
      </c>
      <c r="F2407" s="5">
        <v>0.41666666666666669</v>
      </c>
      <c r="G2407" s="6">
        <v>220</v>
      </c>
      <c r="H2407" s="7">
        <v>40700</v>
      </c>
      <c r="I2407" s="7">
        <f>FlightsPivot[[#This Row],[Total Fare]]*10%</f>
        <v>4070</v>
      </c>
      <c r="J2407" s="7">
        <f>FlightsPivot[[#This Row],[Total Fare]]+FlightsPivot[[#This Row],[10% tax ]]</f>
        <v>44770</v>
      </c>
      <c r="K2407" s="4">
        <v>8</v>
      </c>
      <c r="L2407" s="4">
        <v>2015</v>
      </c>
      <c r="M2407" t="str">
        <f>INDEX(RoutesPivot[DepAirport],MATCH($C2407,RoutesPivot[[RouteID]:[RouteID]],0))</f>
        <v>ORD</v>
      </c>
      <c r="N2407" t="str">
        <f>INDEX(RoutesPivot[AirportID],MATCH($C2407,RoutesPivot[[RouteID]:[RouteID]],0))</f>
        <v>IAH</v>
      </c>
      <c r="O2407">
        <f>INDEX(RoutesPivot[Distance],MATCH($C2407,RoutesPivot[[RouteID]:[RouteID]],0))</f>
        <v>800</v>
      </c>
      <c r="P2407">
        <f>INDEX(RoutesPivot[ListPrice],MATCH($C2407,RoutesPivot[[RouteID]:[RouteID]],0))</f>
        <v>200</v>
      </c>
      <c r="Q2407" t="str">
        <f>INDEX(AirportPivot[AirportName],MATCH($N2407,AirportPivot[[AirportID]:[AirportID]],0))</f>
        <v>George Bush Intercontinental/Houston</v>
      </c>
      <c r="R2407">
        <f>INDEX(AirportPivot[Gates (number of available)],MATCH($N2407,AirportPivot[[AirportID]:[AirportID]],0))</f>
        <v>80</v>
      </c>
    </row>
    <row r="2408" spans="1:18" x14ac:dyDescent="0.25">
      <c r="A2408" s="3" t="s">
        <v>2440</v>
      </c>
      <c r="B2408" s="12">
        <v>41948</v>
      </c>
      <c r="C2408" s="4" t="s">
        <v>13</v>
      </c>
      <c r="D2408" s="4">
        <v>2.6</v>
      </c>
      <c r="E2408" s="4">
        <v>169</v>
      </c>
      <c r="F2408" s="5">
        <v>0.66666666666666663</v>
      </c>
      <c r="G2408" s="6">
        <v>250</v>
      </c>
      <c r="H2408" s="7">
        <v>41250</v>
      </c>
      <c r="I2408" s="7">
        <f>FlightsPivot[[#This Row],[Total Fare]]*10%</f>
        <v>4125</v>
      </c>
      <c r="J2408" s="7">
        <f>FlightsPivot[[#This Row],[Total Fare]]+FlightsPivot[[#This Row],[10% tax ]]</f>
        <v>45375</v>
      </c>
      <c r="K2408" s="4">
        <v>11</v>
      </c>
      <c r="L2408" s="4">
        <v>2014</v>
      </c>
      <c r="M2408" t="str">
        <f>INDEX(RoutesPivot[DepAirport],MATCH($C2408,RoutesPivot[[RouteID]:[RouteID]],0))</f>
        <v>ORD</v>
      </c>
      <c r="N2408" t="str">
        <f>INDEX(RoutesPivot[AirportID],MATCH($C2408,RoutesPivot[[RouteID]:[RouteID]],0))</f>
        <v>JFK</v>
      </c>
      <c r="O2408">
        <f>INDEX(RoutesPivot[Distance],MATCH($C2408,RoutesPivot[[RouteID]:[RouteID]],0))</f>
        <v>619</v>
      </c>
      <c r="P2408">
        <f>INDEX(RoutesPivot[ListPrice],MATCH($C2408,RoutesPivot[[RouteID]:[RouteID]],0))</f>
        <v>250</v>
      </c>
      <c r="Q2408" t="str">
        <f>INDEX(AirportPivot[AirportName],MATCH($N2408,AirportPivot[[AirportID]:[AirportID]],0))</f>
        <v>John F Kennedy International</v>
      </c>
      <c r="R2408">
        <f>INDEX(AirportPivot[Gates (number of available)],MATCH($N2408,AirportPivot[[AirportID]:[AirportID]],0))</f>
        <v>120</v>
      </c>
    </row>
    <row r="2409" spans="1:18" x14ac:dyDescent="0.25">
      <c r="A2409" s="3" t="s">
        <v>2441</v>
      </c>
      <c r="B2409" s="12">
        <v>42349</v>
      </c>
      <c r="C2409" s="4" t="s">
        <v>33</v>
      </c>
      <c r="D2409" s="4">
        <v>3.6</v>
      </c>
      <c r="E2409" s="4">
        <v>164</v>
      </c>
      <c r="F2409" s="5">
        <v>0.70833333333333337</v>
      </c>
      <c r="G2409" s="6">
        <v>375</v>
      </c>
      <c r="H2409" s="7">
        <v>61875</v>
      </c>
      <c r="I2409" s="7">
        <f>FlightsPivot[[#This Row],[Total Fare]]*10%</f>
        <v>6187.5</v>
      </c>
      <c r="J2409" s="7">
        <f>FlightsPivot[[#This Row],[Total Fare]]+FlightsPivot[[#This Row],[10% tax ]]</f>
        <v>68062.5</v>
      </c>
      <c r="K2409" s="4">
        <v>12</v>
      </c>
      <c r="L2409" s="4">
        <v>2015</v>
      </c>
      <c r="M2409" t="str">
        <f>INDEX(RoutesPivot[DepAirport],MATCH($C2409,RoutesPivot[[RouteID]:[RouteID]],0))</f>
        <v>ORD</v>
      </c>
      <c r="N2409" t="str">
        <f>INDEX(RoutesPivot[AirportID],MATCH($C2409,RoutesPivot[[RouteID]:[RouteID]],0))</f>
        <v>SFO</v>
      </c>
      <c r="O2409">
        <f>INDEX(RoutesPivot[Distance],MATCH($C2409,RoutesPivot[[RouteID]:[RouteID]],0))</f>
        <v>1600</v>
      </c>
      <c r="P2409">
        <f>INDEX(RoutesPivot[ListPrice],MATCH($C2409,RoutesPivot[[RouteID]:[RouteID]],0))</f>
        <v>375</v>
      </c>
      <c r="Q2409" t="str">
        <f>INDEX(AirportPivot[AirportName],MATCH($N2409,AirportPivot[[AirportID]:[AirportID]],0))</f>
        <v>San Francisco International</v>
      </c>
      <c r="R2409">
        <f>INDEX(AirportPivot[Gates (number of available)],MATCH($N2409,AirportPivot[[AirportID]:[AirportID]],0))</f>
        <v>70</v>
      </c>
    </row>
    <row r="2410" spans="1:18" x14ac:dyDescent="0.25">
      <c r="A2410" s="3" t="s">
        <v>2442</v>
      </c>
      <c r="B2410" s="12">
        <v>41883</v>
      </c>
      <c r="C2410" s="4" t="s">
        <v>15</v>
      </c>
      <c r="D2410" s="4">
        <v>2.1</v>
      </c>
      <c r="E2410" s="4">
        <v>172</v>
      </c>
      <c r="F2410" s="5">
        <v>0.83333333333333337</v>
      </c>
      <c r="G2410" s="6">
        <v>225</v>
      </c>
      <c r="H2410" s="7">
        <v>37125</v>
      </c>
      <c r="I2410" s="7">
        <f>FlightsPivot[[#This Row],[Total Fare]]*10%</f>
        <v>3712.5</v>
      </c>
      <c r="J2410" s="7">
        <f>FlightsPivot[[#This Row],[Total Fare]]+FlightsPivot[[#This Row],[10% tax ]]</f>
        <v>40837.5</v>
      </c>
      <c r="K2410" s="4">
        <v>9</v>
      </c>
      <c r="L2410" s="4">
        <v>2014</v>
      </c>
      <c r="M2410" t="str">
        <f>INDEX(RoutesPivot[DepAirport],MATCH($C2410,RoutesPivot[[RouteID]:[RouteID]],0))</f>
        <v>ORD</v>
      </c>
      <c r="N2410" t="str">
        <f>INDEX(RoutesPivot[AirportID],MATCH($C2410,RoutesPivot[[RouteID]:[RouteID]],0))</f>
        <v>EWR</v>
      </c>
      <c r="O2410">
        <f>INDEX(RoutesPivot[Distance],MATCH($C2410,RoutesPivot[[RouteID]:[RouteID]],0))</f>
        <v>600</v>
      </c>
      <c r="P2410">
        <f>INDEX(RoutesPivot[ListPrice],MATCH($C2410,RoutesPivot[[RouteID]:[RouteID]],0))</f>
        <v>225</v>
      </c>
      <c r="Q2410" t="str">
        <f>INDEX(AirportPivot[AirportName],MATCH($N2410,AirportPivot[[AirportID]:[AirportID]],0))</f>
        <v>Newark Liberty International</v>
      </c>
      <c r="R2410">
        <f>INDEX(AirportPivot[Gates (number of available)],MATCH($N2410,AirportPivot[[AirportID]:[AirportID]],0))</f>
        <v>82</v>
      </c>
    </row>
    <row r="2411" spans="1:18" x14ac:dyDescent="0.25">
      <c r="A2411" s="3" t="s">
        <v>2443</v>
      </c>
      <c r="B2411" s="12">
        <v>41904</v>
      </c>
      <c r="C2411" s="4" t="s">
        <v>27</v>
      </c>
      <c r="D2411" s="4">
        <v>9</v>
      </c>
      <c r="E2411" s="4">
        <v>105</v>
      </c>
      <c r="F2411" s="5">
        <v>0.33333333333333331</v>
      </c>
      <c r="G2411" s="6">
        <v>200</v>
      </c>
      <c r="H2411" s="7">
        <v>37000</v>
      </c>
      <c r="I2411" s="7">
        <f>FlightsPivot[[#This Row],[Total Fare]]*10%</f>
        <v>3700</v>
      </c>
      <c r="J2411" s="7">
        <f>FlightsPivot[[#This Row],[Total Fare]]+FlightsPivot[[#This Row],[10% tax ]]</f>
        <v>40700</v>
      </c>
      <c r="K2411" s="4">
        <v>9</v>
      </c>
      <c r="L2411" s="4">
        <v>2014</v>
      </c>
      <c r="M2411" t="str">
        <f>INDEX(RoutesPivot[DepAirport],MATCH($C2411,RoutesPivot[[RouteID]:[RouteID]],0))</f>
        <v>ORD</v>
      </c>
      <c r="N2411" t="str">
        <f>INDEX(RoutesPivot[AirportID],MATCH($C2411,RoutesPivot[[RouteID]:[RouteID]],0))</f>
        <v>ATL</v>
      </c>
      <c r="O2411">
        <f>INDEX(RoutesPivot[Distance],MATCH($C2411,RoutesPivot[[RouteID]:[RouteID]],0))</f>
        <v>510</v>
      </c>
      <c r="P2411">
        <f>INDEX(RoutesPivot[ListPrice],MATCH($C2411,RoutesPivot[[RouteID]:[RouteID]],0))</f>
        <v>200</v>
      </c>
      <c r="Q2411" t="str">
        <f>INDEX(AirportPivot[AirportName],MATCH($N2411,AirportPivot[[AirportID]:[AirportID]],0))</f>
        <v>Hartsfield-Jackson Atlanta International</v>
      </c>
      <c r="R2411">
        <f>INDEX(AirportPivot[Gates (number of available)],MATCH($N2411,AirportPivot[[AirportID]:[AirportID]],0))</f>
        <v>100</v>
      </c>
    </row>
    <row r="2412" spans="1:18" x14ac:dyDescent="0.25">
      <c r="A2412" s="3" t="s">
        <v>2444</v>
      </c>
      <c r="B2412" s="12">
        <v>41959</v>
      </c>
      <c r="C2412" s="4" t="s">
        <v>98</v>
      </c>
      <c r="D2412" s="4">
        <v>2</v>
      </c>
      <c r="E2412" s="4">
        <v>133</v>
      </c>
      <c r="F2412" s="5">
        <v>0.66666666666666663</v>
      </c>
      <c r="G2412" s="6">
        <v>275</v>
      </c>
      <c r="H2412" s="7">
        <v>50875</v>
      </c>
      <c r="I2412" s="7">
        <f>FlightsPivot[[#This Row],[Total Fare]]*10%</f>
        <v>5087.5</v>
      </c>
      <c r="J2412" s="7">
        <f>FlightsPivot[[#This Row],[Total Fare]]+FlightsPivot[[#This Row],[10% tax ]]</f>
        <v>55962.5</v>
      </c>
      <c r="K2412" s="4">
        <v>11</v>
      </c>
      <c r="L2412" s="4">
        <v>2014</v>
      </c>
      <c r="M2412" t="str">
        <f>INDEX(RoutesPivot[DepAirport],MATCH($C2412,RoutesPivot[[RouteID]:[RouteID]],0))</f>
        <v>ORD</v>
      </c>
      <c r="N2412" t="str">
        <f>INDEX(RoutesPivot[AirportID],MATCH($C2412,RoutesPivot[[RouteID]:[RouteID]],0))</f>
        <v>PHL</v>
      </c>
      <c r="O2412">
        <f>INDEX(RoutesPivot[Distance],MATCH($C2412,RoutesPivot[[RouteID]:[RouteID]],0))</f>
        <v>580</v>
      </c>
      <c r="P2412">
        <f>INDEX(RoutesPivot[ListPrice],MATCH($C2412,RoutesPivot[[RouteID]:[RouteID]],0))</f>
        <v>275</v>
      </c>
      <c r="Q2412" t="str">
        <f>INDEX(AirportPivot[AirportName],MATCH($N2412,AirportPivot[[AirportID]:[AirportID]],0))</f>
        <v>Philadelphia International</v>
      </c>
      <c r="R2412">
        <f>INDEX(AirportPivot[Gates (number of available)],MATCH($N2412,AirportPivot[[AirportID]:[AirportID]],0))</f>
        <v>89</v>
      </c>
    </row>
    <row r="2413" spans="1:18" x14ac:dyDescent="0.25">
      <c r="A2413" s="3" t="s">
        <v>2445</v>
      </c>
      <c r="B2413" s="12">
        <v>41802</v>
      </c>
      <c r="C2413" s="4" t="s">
        <v>70</v>
      </c>
      <c r="D2413" s="4">
        <v>2.1</v>
      </c>
      <c r="E2413" s="4">
        <v>173</v>
      </c>
      <c r="F2413" s="5">
        <v>0.77083333333333337</v>
      </c>
      <c r="G2413" s="6">
        <v>302.5</v>
      </c>
      <c r="H2413" s="7">
        <v>49912.5</v>
      </c>
      <c r="I2413" s="7">
        <f>FlightsPivot[[#This Row],[Total Fare]]*10%</f>
        <v>4991.25</v>
      </c>
      <c r="J2413" s="7">
        <f>FlightsPivot[[#This Row],[Total Fare]]+FlightsPivot[[#This Row],[10% tax ]]</f>
        <v>54903.75</v>
      </c>
      <c r="K2413" s="4">
        <v>6</v>
      </c>
      <c r="L2413" s="4">
        <v>2014</v>
      </c>
      <c r="M2413" t="str">
        <f>INDEX(RoutesPivot[DepAirport],MATCH($C2413,RoutesPivot[[RouteID]:[RouteID]],0))</f>
        <v>ORD</v>
      </c>
      <c r="N2413" t="str">
        <f>INDEX(RoutesPivot[AirportID],MATCH($C2413,RoutesPivot[[RouteID]:[RouteID]],0))</f>
        <v>LAS</v>
      </c>
      <c r="O2413">
        <f>INDEX(RoutesPivot[Distance],MATCH($C2413,RoutesPivot[[RouteID]:[RouteID]],0))</f>
        <v>1100</v>
      </c>
      <c r="P2413">
        <f>INDEX(RoutesPivot[ListPrice],MATCH($C2413,RoutesPivot[[RouteID]:[RouteID]],0))</f>
        <v>275</v>
      </c>
      <c r="Q2413" t="str">
        <f>INDEX(AirportPivot[AirportName],MATCH($N2413,AirportPivot[[AirportID]:[AirportID]],0))</f>
        <v>McCarran International</v>
      </c>
      <c r="R2413">
        <f>INDEX(AirportPivot[Gates (number of available)],MATCH($N2413,AirportPivot[[AirportID]:[AirportID]],0))</f>
        <v>68</v>
      </c>
    </row>
    <row r="2414" spans="1:18" x14ac:dyDescent="0.25">
      <c r="A2414" s="3" t="s">
        <v>2446</v>
      </c>
      <c r="B2414" s="12">
        <v>41706</v>
      </c>
      <c r="C2414" s="4" t="s">
        <v>40</v>
      </c>
      <c r="D2414" s="4">
        <v>2.4</v>
      </c>
      <c r="E2414" s="4">
        <v>153</v>
      </c>
      <c r="F2414" s="5">
        <v>0.75</v>
      </c>
      <c r="G2414" s="6">
        <v>115</v>
      </c>
      <c r="H2414" s="7">
        <v>18975</v>
      </c>
      <c r="I2414" s="7">
        <f>FlightsPivot[[#This Row],[Total Fare]]*10%</f>
        <v>1897.5</v>
      </c>
      <c r="J2414" s="7">
        <f>FlightsPivot[[#This Row],[Total Fare]]+FlightsPivot[[#This Row],[10% tax ]]</f>
        <v>20872.5</v>
      </c>
      <c r="K2414" s="4">
        <v>3</v>
      </c>
      <c r="L2414" s="4">
        <v>2014</v>
      </c>
      <c r="M2414" t="str">
        <f>INDEX(RoutesPivot[DepAirport],MATCH($C2414,RoutesPivot[[RouteID]:[RouteID]],0))</f>
        <v>ORD</v>
      </c>
      <c r="N2414" t="str">
        <f>INDEX(RoutesPivot[AirportID],MATCH($C2414,RoutesPivot[[RouteID]:[RouteID]],0))</f>
        <v>MSP</v>
      </c>
      <c r="O2414">
        <f>INDEX(RoutesPivot[Distance],MATCH($C2414,RoutesPivot[[RouteID]:[RouteID]],0))</f>
        <v>300</v>
      </c>
      <c r="P2414">
        <f>INDEX(RoutesPivot[ListPrice],MATCH($C2414,RoutesPivot[[RouteID]:[RouteID]],0))</f>
        <v>115</v>
      </c>
      <c r="Q2414" t="str">
        <f>INDEX(AirportPivot[AirportName],MATCH($N2414,AirportPivot[[AirportID]:[AirportID]],0))</f>
        <v>Minneapolis-St Paul International/Wold-Chamberlain</v>
      </c>
      <c r="R2414">
        <f>INDEX(AirportPivot[Gates (number of available)],MATCH($N2414,AirportPivot[[AirportID]:[AirportID]],0))</f>
        <v>65</v>
      </c>
    </row>
    <row r="2415" spans="1:18" x14ac:dyDescent="0.25">
      <c r="A2415" s="3" t="s">
        <v>2447</v>
      </c>
      <c r="B2415" s="12">
        <v>41871</v>
      </c>
      <c r="C2415" s="4" t="s">
        <v>23</v>
      </c>
      <c r="D2415" s="4">
        <v>2.4</v>
      </c>
      <c r="E2415" s="4">
        <v>138</v>
      </c>
      <c r="F2415" s="5">
        <v>0.3125</v>
      </c>
      <c r="G2415" s="6">
        <v>330</v>
      </c>
      <c r="H2415" s="7">
        <v>61050</v>
      </c>
      <c r="I2415" s="7">
        <f>FlightsPivot[[#This Row],[Total Fare]]*10%</f>
        <v>6105</v>
      </c>
      <c r="J2415" s="7">
        <f>FlightsPivot[[#This Row],[Total Fare]]+FlightsPivot[[#This Row],[10% tax ]]</f>
        <v>67155</v>
      </c>
      <c r="K2415" s="4">
        <v>8</v>
      </c>
      <c r="L2415" s="4">
        <v>2014</v>
      </c>
      <c r="M2415" t="str">
        <f>INDEX(RoutesPivot[DepAirport],MATCH($C2415,RoutesPivot[[RouteID]:[RouteID]],0))</f>
        <v>ORD</v>
      </c>
      <c r="N2415" t="str">
        <f>INDEX(RoutesPivot[AirportID],MATCH($C2415,RoutesPivot[[RouteID]:[RouteID]],0))</f>
        <v>DEN</v>
      </c>
      <c r="O2415">
        <f>INDEX(RoutesPivot[Distance],MATCH($C2415,RoutesPivot[[RouteID]:[RouteID]],0))</f>
        <v>800</v>
      </c>
      <c r="P2415">
        <f>INDEX(RoutesPivot[ListPrice],MATCH($C2415,RoutesPivot[[RouteID]:[RouteID]],0))</f>
        <v>300</v>
      </c>
      <c r="Q2415" t="str">
        <f>INDEX(AirportPivot[AirportName],MATCH($N2415,AirportPivot[[AirportID]:[AirportID]],0))</f>
        <v>Denver International</v>
      </c>
      <c r="R2415">
        <f>INDEX(AirportPivot[Gates (number of available)],MATCH($N2415,AirportPivot[[AirportID]:[AirportID]],0))</f>
        <v>75</v>
      </c>
    </row>
    <row r="2416" spans="1:18" x14ac:dyDescent="0.25">
      <c r="A2416" s="3" t="s">
        <v>2448</v>
      </c>
      <c r="B2416" s="12">
        <v>42260</v>
      </c>
      <c r="C2416" s="4" t="s">
        <v>40</v>
      </c>
      <c r="D2416" s="4">
        <v>1.1000000000000001</v>
      </c>
      <c r="E2416" s="4">
        <v>5</v>
      </c>
      <c r="F2416" s="5">
        <v>0.64583333333333337</v>
      </c>
      <c r="G2416" s="6">
        <v>115</v>
      </c>
      <c r="H2416" s="7">
        <v>21275</v>
      </c>
      <c r="I2416" s="7">
        <f>FlightsPivot[[#This Row],[Total Fare]]*10%</f>
        <v>2127.5</v>
      </c>
      <c r="J2416" s="7">
        <f>FlightsPivot[[#This Row],[Total Fare]]+FlightsPivot[[#This Row],[10% tax ]]</f>
        <v>23402.5</v>
      </c>
      <c r="K2416" s="4">
        <v>9</v>
      </c>
      <c r="L2416" s="4">
        <v>2015</v>
      </c>
      <c r="M2416" t="str">
        <f>INDEX(RoutesPivot[DepAirport],MATCH($C2416,RoutesPivot[[RouteID]:[RouteID]],0))</f>
        <v>ORD</v>
      </c>
      <c r="N2416" t="str">
        <f>INDEX(RoutesPivot[AirportID],MATCH($C2416,RoutesPivot[[RouteID]:[RouteID]],0))</f>
        <v>MSP</v>
      </c>
      <c r="O2416">
        <f>INDEX(RoutesPivot[Distance],MATCH($C2416,RoutesPivot[[RouteID]:[RouteID]],0))</f>
        <v>300</v>
      </c>
      <c r="P2416">
        <f>INDEX(RoutesPivot[ListPrice],MATCH($C2416,RoutesPivot[[RouteID]:[RouteID]],0))</f>
        <v>115</v>
      </c>
      <c r="Q2416" t="str">
        <f>INDEX(AirportPivot[AirportName],MATCH($N2416,AirportPivot[[AirportID]:[AirportID]],0))</f>
        <v>Minneapolis-St Paul International/Wold-Chamberlain</v>
      </c>
      <c r="R2416">
        <f>INDEX(AirportPivot[Gates (number of available)],MATCH($N2416,AirportPivot[[AirportID]:[AirportID]],0))</f>
        <v>65</v>
      </c>
    </row>
    <row r="2417" spans="1:18" x14ac:dyDescent="0.25">
      <c r="A2417" s="3" t="s">
        <v>2449</v>
      </c>
      <c r="B2417" s="12">
        <v>41951</v>
      </c>
      <c r="C2417" s="4" t="s">
        <v>98</v>
      </c>
      <c r="D2417" s="4">
        <v>0.9</v>
      </c>
      <c r="E2417" s="4">
        <v>203</v>
      </c>
      <c r="F2417" s="5">
        <v>0.47916666666666669</v>
      </c>
      <c r="G2417" s="6">
        <v>275</v>
      </c>
      <c r="H2417" s="7">
        <v>45375</v>
      </c>
      <c r="I2417" s="7">
        <f>FlightsPivot[[#This Row],[Total Fare]]*10%</f>
        <v>4537.5</v>
      </c>
      <c r="J2417" s="7">
        <f>FlightsPivot[[#This Row],[Total Fare]]+FlightsPivot[[#This Row],[10% tax ]]</f>
        <v>49912.5</v>
      </c>
      <c r="K2417" s="4">
        <v>11</v>
      </c>
      <c r="L2417" s="4">
        <v>2014</v>
      </c>
      <c r="M2417" t="str">
        <f>INDEX(RoutesPivot[DepAirport],MATCH($C2417,RoutesPivot[[RouteID]:[RouteID]],0))</f>
        <v>ORD</v>
      </c>
      <c r="N2417" t="str">
        <f>INDEX(RoutesPivot[AirportID],MATCH($C2417,RoutesPivot[[RouteID]:[RouteID]],0))</f>
        <v>PHL</v>
      </c>
      <c r="O2417">
        <f>INDEX(RoutesPivot[Distance],MATCH($C2417,RoutesPivot[[RouteID]:[RouteID]],0))</f>
        <v>580</v>
      </c>
      <c r="P2417">
        <f>INDEX(RoutesPivot[ListPrice],MATCH($C2417,RoutesPivot[[RouteID]:[RouteID]],0))</f>
        <v>275</v>
      </c>
      <c r="Q2417" t="str">
        <f>INDEX(AirportPivot[AirportName],MATCH($N2417,AirportPivot[[AirportID]:[AirportID]],0))</f>
        <v>Philadelphia International</v>
      </c>
      <c r="R2417">
        <f>INDEX(AirportPivot[Gates (number of available)],MATCH($N2417,AirportPivot[[AirportID]:[AirportID]],0))</f>
        <v>89</v>
      </c>
    </row>
    <row r="2418" spans="1:18" x14ac:dyDescent="0.25">
      <c r="A2418" s="3" t="s">
        <v>2450</v>
      </c>
      <c r="B2418" s="12">
        <v>41937</v>
      </c>
      <c r="C2418" s="4" t="s">
        <v>21</v>
      </c>
      <c r="D2418" s="4">
        <v>1.9</v>
      </c>
      <c r="E2418" s="4">
        <v>47</v>
      </c>
      <c r="F2418" s="5">
        <v>0.77083333333333337</v>
      </c>
      <c r="G2418" s="6">
        <v>125</v>
      </c>
      <c r="H2418" s="7">
        <v>20625</v>
      </c>
      <c r="I2418" s="7">
        <f>FlightsPivot[[#This Row],[Total Fare]]*10%</f>
        <v>2062.5</v>
      </c>
      <c r="J2418" s="7">
        <f>FlightsPivot[[#This Row],[Total Fare]]+FlightsPivot[[#This Row],[10% tax ]]</f>
        <v>22687.5</v>
      </c>
      <c r="K2418" s="4">
        <v>10</v>
      </c>
      <c r="L2418" s="4">
        <v>2014</v>
      </c>
      <c r="M2418" t="str">
        <f>INDEX(RoutesPivot[DepAirport],MATCH($C2418,RoutesPivot[[RouteID]:[RouteID]],0))</f>
        <v>ORD</v>
      </c>
      <c r="N2418" t="str">
        <f>INDEX(RoutesPivot[AirportID],MATCH($C2418,RoutesPivot[[RouteID]:[RouteID]],0))</f>
        <v>CLT</v>
      </c>
      <c r="O2418">
        <f>INDEX(RoutesPivot[Distance],MATCH($C2418,RoutesPivot[[RouteID]:[RouteID]],0))</f>
        <v>700</v>
      </c>
      <c r="P2418">
        <f>INDEX(RoutesPivot[ListPrice],MATCH($C2418,RoutesPivot[[RouteID]:[RouteID]],0))</f>
        <v>125</v>
      </c>
      <c r="Q2418" t="str">
        <f>INDEX(AirportPivot[AirportName],MATCH($N2418,AirportPivot[[AirportID]:[AirportID]],0))</f>
        <v>Charlotte/Douglas International</v>
      </c>
      <c r="R2418">
        <f>INDEX(AirportPivot[Gates (number of available)],MATCH($N2418,AirportPivot[[AirportID]:[AirportID]],0))</f>
        <v>65</v>
      </c>
    </row>
    <row r="2419" spans="1:18" x14ac:dyDescent="0.25">
      <c r="A2419" s="3" t="s">
        <v>2451</v>
      </c>
      <c r="B2419" s="12">
        <v>41712</v>
      </c>
      <c r="C2419" s="4" t="s">
        <v>13</v>
      </c>
      <c r="D2419" s="4">
        <v>2.1</v>
      </c>
      <c r="E2419" s="4">
        <v>160</v>
      </c>
      <c r="F2419" s="5">
        <v>0.33333333333333331</v>
      </c>
      <c r="G2419" s="6">
        <v>250</v>
      </c>
      <c r="H2419" s="7">
        <v>41250</v>
      </c>
      <c r="I2419" s="7">
        <f>FlightsPivot[[#This Row],[Total Fare]]*10%</f>
        <v>4125</v>
      </c>
      <c r="J2419" s="7">
        <f>FlightsPivot[[#This Row],[Total Fare]]+FlightsPivot[[#This Row],[10% tax ]]</f>
        <v>45375</v>
      </c>
      <c r="K2419" s="4">
        <v>3</v>
      </c>
      <c r="L2419" s="4">
        <v>2014</v>
      </c>
      <c r="M2419" t="str">
        <f>INDEX(RoutesPivot[DepAirport],MATCH($C2419,RoutesPivot[[RouteID]:[RouteID]],0))</f>
        <v>ORD</v>
      </c>
      <c r="N2419" t="str">
        <f>INDEX(RoutesPivot[AirportID],MATCH($C2419,RoutesPivot[[RouteID]:[RouteID]],0))</f>
        <v>JFK</v>
      </c>
      <c r="O2419">
        <f>INDEX(RoutesPivot[Distance],MATCH($C2419,RoutesPivot[[RouteID]:[RouteID]],0))</f>
        <v>619</v>
      </c>
      <c r="P2419">
        <f>INDEX(RoutesPivot[ListPrice],MATCH($C2419,RoutesPivot[[RouteID]:[RouteID]],0))</f>
        <v>250</v>
      </c>
      <c r="Q2419" t="str">
        <f>INDEX(AirportPivot[AirportName],MATCH($N2419,AirportPivot[[AirportID]:[AirportID]],0))</f>
        <v>John F Kennedy International</v>
      </c>
      <c r="R2419">
        <f>INDEX(AirportPivot[Gates (number of available)],MATCH($N2419,AirportPivot[[AirportID]:[AirportID]],0))</f>
        <v>120</v>
      </c>
    </row>
    <row r="2420" spans="1:18" x14ac:dyDescent="0.25">
      <c r="A2420" s="3" t="s">
        <v>2452</v>
      </c>
      <c r="B2420" s="12">
        <v>42367</v>
      </c>
      <c r="C2420" s="4" t="s">
        <v>70</v>
      </c>
      <c r="D2420" s="4">
        <v>2.8</v>
      </c>
      <c r="E2420" s="4">
        <v>188</v>
      </c>
      <c r="F2420" s="5">
        <v>0.625</v>
      </c>
      <c r="G2420" s="6">
        <v>275</v>
      </c>
      <c r="H2420" s="7">
        <v>45375</v>
      </c>
      <c r="I2420" s="7">
        <f>FlightsPivot[[#This Row],[Total Fare]]*10%</f>
        <v>4537.5</v>
      </c>
      <c r="J2420" s="7">
        <f>FlightsPivot[[#This Row],[Total Fare]]+FlightsPivot[[#This Row],[10% tax ]]</f>
        <v>49912.5</v>
      </c>
      <c r="K2420" s="4">
        <v>12</v>
      </c>
      <c r="L2420" s="4">
        <v>2015</v>
      </c>
      <c r="M2420" t="str">
        <f>INDEX(RoutesPivot[DepAirport],MATCH($C2420,RoutesPivot[[RouteID]:[RouteID]],0))</f>
        <v>ORD</v>
      </c>
      <c r="N2420" t="str">
        <f>INDEX(RoutesPivot[AirportID],MATCH($C2420,RoutesPivot[[RouteID]:[RouteID]],0))</f>
        <v>LAS</v>
      </c>
      <c r="O2420">
        <f>INDEX(RoutesPivot[Distance],MATCH($C2420,RoutesPivot[[RouteID]:[RouteID]],0))</f>
        <v>1100</v>
      </c>
      <c r="P2420">
        <f>INDEX(RoutesPivot[ListPrice],MATCH($C2420,RoutesPivot[[RouteID]:[RouteID]],0))</f>
        <v>275</v>
      </c>
      <c r="Q2420" t="str">
        <f>INDEX(AirportPivot[AirportName],MATCH($N2420,AirportPivot[[AirportID]:[AirportID]],0))</f>
        <v>McCarran International</v>
      </c>
      <c r="R2420">
        <f>INDEX(AirportPivot[Gates (number of available)],MATCH($N2420,AirportPivot[[AirportID]:[AirportID]],0))</f>
        <v>68</v>
      </c>
    </row>
    <row r="2421" spans="1:18" x14ac:dyDescent="0.25">
      <c r="A2421" s="3" t="s">
        <v>2453</v>
      </c>
      <c r="B2421" s="12">
        <v>41856</v>
      </c>
      <c r="C2421" s="4" t="s">
        <v>11</v>
      </c>
      <c r="D2421" s="4">
        <v>1.8</v>
      </c>
      <c r="E2421" s="4">
        <v>72</v>
      </c>
      <c r="F2421" s="5">
        <v>0.83333333333333337</v>
      </c>
      <c r="G2421" s="6">
        <v>330</v>
      </c>
      <c r="H2421" s="7">
        <v>59730</v>
      </c>
      <c r="I2421" s="7">
        <f>FlightsPivot[[#This Row],[Total Fare]]*10%</f>
        <v>5973</v>
      </c>
      <c r="J2421" s="7">
        <f>FlightsPivot[[#This Row],[Total Fare]]+FlightsPivot[[#This Row],[10% tax ]]</f>
        <v>65703</v>
      </c>
      <c r="K2421" s="4">
        <v>8</v>
      </c>
      <c r="L2421" s="4">
        <v>2014</v>
      </c>
      <c r="M2421" t="str">
        <f>INDEX(RoutesPivot[DepAirport],MATCH($C2421,RoutesPivot[[RouteID]:[RouteID]],0))</f>
        <v>ORD</v>
      </c>
      <c r="N2421" t="str">
        <f>INDEX(RoutesPivot[AirportID],MATCH($C2421,RoutesPivot[[RouteID]:[RouteID]],0))</f>
        <v>BOS</v>
      </c>
      <c r="O2421">
        <f>INDEX(RoutesPivot[Distance],MATCH($C2421,RoutesPivot[[RouteID]:[RouteID]],0))</f>
        <v>730</v>
      </c>
      <c r="P2421">
        <f>INDEX(RoutesPivot[ListPrice],MATCH($C2421,RoutesPivot[[RouteID]:[RouteID]],0))</f>
        <v>300</v>
      </c>
      <c r="Q2421" t="str">
        <f>INDEX(AirportPivot[AirportName],MATCH($N2421,AirportPivot[[AirportID]:[AirportID]],0))</f>
        <v>General Edward Lawrence Logan International</v>
      </c>
      <c r="R2421">
        <f>INDEX(AirportPivot[Gates (number of available)],MATCH($N2421,AirportPivot[[AirportID]:[AirportID]],0))</f>
        <v>63</v>
      </c>
    </row>
    <row r="2422" spans="1:18" x14ac:dyDescent="0.25">
      <c r="A2422" s="3" t="s">
        <v>2454</v>
      </c>
      <c r="B2422" s="12">
        <v>41641</v>
      </c>
      <c r="C2422" s="4" t="s">
        <v>13</v>
      </c>
      <c r="D2422" s="4">
        <v>2.5</v>
      </c>
      <c r="E2422" s="4">
        <v>195</v>
      </c>
      <c r="F2422" s="5">
        <v>0.66666666666666663</v>
      </c>
      <c r="G2422" s="6">
        <v>250</v>
      </c>
      <c r="H2422" s="7">
        <v>41250</v>
      </c>
      <c r="I2422" s="7">
        <f>FlightsPivot[[#This Row],[Total Fare]]*10%</f>
        <v>4125</v>
      </c>
      <c r="J2422" s="7">
        <f>FlightsPivot[[#This Row],[Total Fare]]+FlightsPivot[[#This Row],[10% tax ]]</f>
        <v>45375</v>
      </c>
      <c r="K2422" s="4">
        <v>1</v>
      </c>
      <c r="L2422" s="4">
        <v>2014</v>
      </c>
      <c r="M2422" t="str">
        <f>INDEX(RoutesPivot[DepAirport],MATCH($C2422,RoutesPivot[[RouteID]:[RouteID]],0))</f>
        <v>ORD</v>
      </c>
      <c r="N2422" t="str">
        <f>INDEX(RoutesPivot[AirportID],MATCH($C2422,RoutesPivot[[RouteID]:[RouteID]],0))</f>
        <v>JFK</v>
      </c>
      <c r="O2422">
        <f>INDEX(RoutesPivot[Distance],MATCH($C2422,RoutesPivot[[RouteID]:[RouteID]],0))</f>
        <v>619</v>
      </c>
      <c r="P2422">
        <f>INDEX(RoutesPivot[ListPrice],MATCH($C2422,RoutesPivot[[RouteID]:[RouteID]],0))</f>
        <v>250</v>
      </c>
      <c r="Q2422" t="str">
        <f>INDEX(AirportPivot[AirportName],MATCH($N2422,AirportPivot[[AirportID]:[AirportID]],0))</f>
        <v>John F Kennedy International</v>
      </c>
      <c r="R2422">
        <f>INDEX(AirportPivot[Gates (number of available)],MATCH($N2422,AirportPivot[[AirportID]:[AirportID]],0))</f>
        <v>120</v>
      </c>
    </row>
    <row r="2423" spans="1:18" x14ac:dyDescent="0.25">
      <c r="A2423" s="3" t="s">
        <v>2455</v>
      </c>
      <c r="B2423" s="12">
        <v>41815</v>
      </c>
      <c r="C2423" s="4" t="s">
        <v>40</v>
      </c>
      <c r="D2423" s="4">
        <v>1.4</v>
      </c>
      <c r="E2423" s="4">
        <v>75</v>
      </c>
      <c r="F2423" s="5">
        <v>0.60416666666666663</v>
      </c>
      <c r="G2423" s="6">
        <v>126.5</v>
      </c>
      <c r="H2423" s="7">
        <v>22896.5</v>
      </c>
      <c r="I2423" s="7">
        <f>FlightsPivot[[#This Row],[Total Fare]]*10%</f>
        <v>2289.65</v>
      </c>
      <c r="J2423" s="7">
        <f>FlightsPivot[[#This Row],[Total Fare]]+FlightsPivot[[#This Row],[10% tax ]]</f>
        <v>25186.15</v>
      </c>
      <c r="K2423" s="4">
        <v>6</v>
      </c>
      <c r="L2423" s="4">
        <v>2014</v>
      </c>
      <c r="M2423" t="str">
        <f>INDEX(RoutesPivot[DepAirport],MATCH($C2423,RoutesPivot[[RouteID]:[RouteID]],0))</f>
        <v>ORD</v>
      </c>
      <c r="N2423" t="str">
        <f>INDEX(RoutesPivot[AirportID],MATCH($C2423,RoutesPivot[[RouteID]:[RouteID]],0))</f>
        <v>MSP</v>
      </c>
      <c r="O2423">
        <f>INDEX(RoutesPivot[Distance],MATCH($C2423,RoutesPivot[[RouteID]:[RouteID]],0))</f>
        <v>300</v>
      </c>
      <c r="P2423">
        <f>INDEX(RoutesPivot[ListPrice],MATCH($C2423,RoutesPivot[[RouteID]:[RouteID]],0))</f>
        <v>115</v>
      </c>
      <c r="Q2423" t="str">
        <f>INDEX(AirportPivot[AirportName],MATCH($N2423,AirportPivot[[AirportID]:[AirportID]],0))</f>
        <v>Minneapolis-St Paul International/Wold-Chamberlain</v>
      </c>
      <c r="R2423">
        <f>INDEX(AirportPivot[Gates (number of available)],MATCH($N2423,AirportPivot[[AirportID]:[AirportID]],0))</f>
        <v>65</v>
      </c>
    </row>
    <row r="2424" spans="1:18" x14ac:dyDescent="0.25">
      <c r="A2424" s="3" t="s">
        <v>2456</v>
      </c>
      <c r="B2424" s="12">
        <v>42000</v>
      </c>
      <c r="C2424" s="4" t="s">
        <v>15</v>
      </c>
      <c r="D2424" s="4">
        <v>4</v>
      </c>
      <c r="E2424" s="4">
        <v>97</v>
      </c>
      <c r="F2424" s="5">
        <v>0.75</v>
      </c>
      <c r="G2424" s="6">
        <v>315</v>
      </c>
      <c r="H2424" s="7">
        <v>58275</v>
      </c>
      <c r="I2424" s="7">
        <f>FlightsPivot[[#This Row],[Total Fare]]*10%</f>
        <v>5827.5</v>
      </c>
      <c r="J2424" s="7">
        <f>FlightsPivot[[#This Row],[Total Fare]]+FlightsPivot[[#This Row],[10% tax ]]</f>
        <v>64102.5</v>
      </c>
      <c r="K2424" s="4">
        <v>12</v>
      </c>
      <c r="L2424" s="4">
        <v>2014</v>
      </c>
      <c r="M2424" t="str">
        <f>INDEX(RoutesPivot[DepAirport],MATCH($C2424,RoutesPivot[[RouteID]:[RouteID]],0))</f>
        <v>ORD</v>
      </c>
      <c r="N2424" t="str">
        <f>INDEX(RoutesPivot[AirportID],MATCH($C2424,RoutesPivot[[RouteID]:[RouteID]],0))</f>
        <v>EWR</v>
      </c>
      <c r="O2424">
        <f>INDEX(RoutesPivot[Distance],MATCH($C2424,RoutesPivot[[RouteID]:[RouteID]],0))</f>
        <v>600</v>
      </c>
      <c r="P2424">
        <f>INDEX(RoutesPivot[ListPrice],MATCH($C2424,RoutesPivot[[RouteID]:[RouteID]],0))</f>
        <v>225</v>
      </c>
      <c r="Q2424" t="str">
        <f>INDEX(AirportPivot[AirportName],MATCH($N2424,AirportPivot[[AirportID]:[AirportID]],0))</f>
        <v>Newark Liberty International</v>
      </c>
      <c r="R2424">
        <f>INDEX(AirportPivot[Gates (number of available)],MATCH($N2424,AirportPivot[[AirportID]:[AirportID]],0))</f>
        <v>82</v>
      </c>
    </row>
    <row r="2425" spans="1:18" x14ac:dyDescent="0.25">
      <c r="A2425" s="3" t="s">
        <v>2457</v>
      </c>
      <c r="B2425" s="12">
        <v>42090</v>
      </c>
      <c r="C2425" s="4" t="s">
        <v>27</v>
      </c>
      <c r="D2425" s="4">
        <v>9.4</v>
      </c>
      <c r="E2425" s="4">
        <v>136</v>
      </c>
      <c r="F2425" s="5">
        <v>0.5</v>
      </c>
      <c r="G2425" s="6">
        <v>200</v>
      </c>
      <c r="H2425" s="7">
        <v>37000</v>
      </c>
      <c r="I2425" s="7">
        <f>FlightsPivot[[#This Row],[Total Fare]]*10%</f>
        <v>3700</v>
      </c>
      <c r="J2425" s="7">
        <f>FlightsPivot[[#This Row],[Total Fare]]+FlightsPivot[[#This Row],[10% tax ]]</f>
        <v>40700</v>
      </c>
      <c r="K2425" s="4">
        <v>3</v>
      </c>
      <c r="L2425" s="4">
        <v>2015</v>
      </c>
      <c r="M2425" t="str">
        <f>INDEX(RoutesPivot[DepAirport],MATCH($C2425,RoutesPivot[[RouteID]:[RouteID]],0))</f>
        <v>ORD</v>
      </c>
      <c r="N2425" t="str">
        <f>INDEX(RoutesPivot[AirportID],MATCH($C2425,RoutesPivot[[RouteID]:[RouteID]],0))</f>
        <v>ATL</v>
      </c>
      <c r="O2425">
        <f>INDEX(RoutesPivot[Distance],MATCH($C2425,RoutesPivot[[RouteID]:[RouteID]],0))</f>
        <v>510</v>
      </c>
      <c r="P2425">
        <f>INDEX(RoutesPivot[ListPrice],MATCH($C2425,RoutesPivot[[RouteID]:[RouteID]],0))</f>
        <v>200</v>
      </c>
      <c r="Q2425" t="str">
        <f>INDEX(AirportPivot[AirportName],MATCH($N2425,AirportPivot[[AirportID]:[AirportID]],0))</f>
        <v>Hartsfield-Jackson Atlanta International</v>
      </c>
      <c r="R2425">
        <f>INDEX(AirportPivot[Gates (number of available)],MATCH($N2425,AirportPivot[[AirportID]:[AirportID]],0))</f>
        <v>100</v>
      </c>
    </row>
    <row r="2426" spans="1:18" x14ac:dyDescent="0.25">
      <c r="A2426" s="3" t="s">
        <v>2458</v>
      </c>
      <c r="B2426" s="12">
        <v>42304</v>
      </c>
      <c r="C2426" s="4" t="s">
        <v>13</v>
      </c>
      <c r="D2426" s="4">
        <v>1.3</v>
      </c>
      <c r="E2426" s="4">
        <v>159</v>
      </c>
      <c r="F2426" s="5">
        <v>0.79166666666666663</v>
      </c>
      <c r="G2426" s="6">
        <v>250</v>
      </c>
      <c r="H2426" s="7">
        <v>41250</v>
      </c>
      <c r="I2426" s="7">
        <f>FlightsPivot[[#This Row],[Total Fare]]*10%</f>
        <v>4125</v>
      </c>
      <c r="J2426" s="7">
        <f>FlightsPivot[[#This Row],[Total Fare]]+FlightsPivot[[#This Row],[10% tax ]]</f>
        <v>45375</v>
      </c>
      <c r="K2426" s="4">
        <v>10</v>
      </c>
      <c r="L2426" s="4">
        <v>2015</v>
      </c>
      <c r="M2426" t="str">
        <f>INDEX(RoutesPivot[DepAirport],MATCH($C2426,RoutesPivot[[RouteID]:[RouteID]],0))</f>
        <v>ORD</v>
      </c>
      <c r="N2426" t="str">
        <f>INDEX(RoutesPivot[AirportID],MATCH($C2426,RoutesPivot[[RouteID]:[RouteID]],0))</f>
        <v>JFK</v>
      </c>
      <c r="O2426">
        <f>INDEX(RoutesPivot[Distance],MATCH($C2426,RoutesPivot[[RouteID]:[RouteID]],0))</f>
        <v>619</v>
      </c>
      <c r="P2426">
        <f>INDEX(RoutesPivot[ListPrice],MATCH($C2426,RoutesPivot[[RouteID]:[RouteID]],0))</f>
        <v>250</v>
      </c>
      <c r="Q2426" t="str">
        <f>INDEX(AirportPivot[AirportName],MATCH($N2426,AirportPivot[[AirportID]:[AirportID]],0))</f>
        <v>John F Kennedy International</v>
      </c>
      <c r="R2426">
        <f>INDEX(AirportPivot[Gates (number of available)],MATCH($N2426,AirportPivot[[AirportID]:[AirportID]],0))</f>
        <v>120</v>
      </c>
    </row>
    <row r="2427" spans="1:18" x14ac:dyDescent="0.25">
      <c r="A2427" s="3" t="s">
        <v>2459</v>
      </c>
      <c r="B2427" s="12">
        <v>42230</v>
      </c>
      <c r="C2427" s="4" t="s">
        <v>27</v>
      </c>
      <c r="D2427" s="4">
        <v>10</v>
      </c>
      <c r="E2427" s="4">
        <v>140</v>
      </c>
      <c r="F2427" s="5">
        <v>0.83333333333333337</v>
      </c>
      <c r="G2427" s="6">
        <v>220</v>
      </c>
      <c r="H2427" s="7">
        <v>40700</v>
      </c>
      <c r="I2427" s="7">
        <f>FlightsPivot[[#This Row],[Total Fare]]*10%</f>
        <v>4070</v>
      </c>
      <c r="J2427" s="7">
        <f>FlightsPivot[[#This Row],[Total Fare]]+FlightsPivot[[#This Row],[10% tax ]]</f>
        <v>44770</v>
      </c>
      <c r="K2427" s="4">
        <v>8</v>
      </c>
      <c r="L2427" s="4">
        <v>2015</v>
      </c>
      <c r="M2427" t="str">
        <f>INDEX(RoutesPivot[DepAirport],MATCH($C2427,RoutesPivot[[RouteID]:[RouteID]],0))</f>
        <v>ORD</v>
      </c>
      <c r="N2427" t="str">
        <f>INDEX(RoutesPivot[AirportID],MATCH($C2427,RoutesPivot[[RouteID]:[RouteID]],0))</f>
        <v>ATL</v>
      </c>
      <c r="O2427">
        <f>INDEX(RoutesPivot[Distance],MATCH($C2427,RoutesPivot[[RouteID]:[RouteID]],0))</f>
        <v>510</v>
      </c>
      <c r="P2427">
        <f>INDEX(RoutesPivot[ListPrice],MATCH($C2427,RoutesPivot[[RouteID]:[RouteID]],0))</f>
        <v>200</v>
      </c>
      <c r="Q2427" t="str">
        <f>INDEX(AirportPivot[AirportName],MATCH($N2427,AirportPivot[[AirportID]:[AirportID]],0))</f>
        <v>Hartsfield-Jackson Atlanta International</v>
      </c>
      <c r="R2427">
        <f>INDEX(AirportPivot[Gates (number of available)],MATCH($N2427,AirportPivot[[AirportID]:[AirportID]],0))</f>
        <v>100</v>
      </c>
    </row>
    <row r="2428" spans="1:18" x14ac:dyDescent="0.25">
      <c r="A2428" s="3" t="s">
        <v>2460</v>
      </c>
      <c r="B2428" s="12">
        <v>41912</v>
      </c>
      <c r="C2428" s="4" t="s">
        <v>13</v>
      </c>
      <c r="D2428" s="4">
        <v>2.8</v>
      </c>
      <c r="E2428" s="4">
        <v>60</v>
      </c>
      <c r="F2428" s="5">
        <v>0.85416666666666663</v>
      </c>
      <c r="G2428" s="6">
        <v>250</v>
      </c>
      <c r="H2428" s="7">
        <v>41250</v>
      </c>
      <c r="I2428" s="7">
        <f>FlightsPivot[[#This Row],[Total Fare]]*10%</f>
        <v>4125</v>
      </c>
      <c r="J2428" s="7">
        <f>FlightsPivot[[#This Row],[Total Fare]]+FlightsPivot[[#This Row],[10% tax ]]</f>
        <v>45375</v>
      </c>
      <c r="K2428" s="4">
        <v>9</v>
      </c>
      <c r="L2428" s="4">
        <v>2014</v>
      </c>
      <c r="M2428" t="str">
        <f>INDEX(RoutesPivot[DepAirport],MATCH($C2428,RoutesPivot[[RouteID]:[RouteID]],0))</f>
        <v>ORD</v>
      </c>
      <c r="N2428" t="str">
        <f>INDEX(RoutesPivot[AirportID],MATCH($C2428,RoutesPivot[[RouteID]:[RouteID]],0))</f>
        <v>JFK</v>
      </c>
      <c r="O2428">
        <f>INDEX(RoutesPivot[Distance],MATCH($C2428,RoutesPivot[[RouteID]:[RouteID]],0))</f>
        <v>619</v>
      </c>
      <c r="P2428">
        <f>INDEX(RoutesPivot[ListPrice],MATCH($C2428,RoutesPivot[[RouteID]:[RouteID]],0))</f>
        <v>250</v>
      </c>
      <c r="Q2428" t="str">
        <f>INDEX(AirportPivot[AirportName],MATCH($N2428,AirportPivot[[AirportID]:[AirportID]],0))</f>
        <v>John F Kennedy International</v>
      </c>
      <c r="R2428">
        <f>INDEX(AirportPivot[Gates (number of available)],MATCH($N2428,AirportPivot[[AirportID]:[AirportID]],0))</f>
        <v>120</v>
      </c>
    </row>
    <row r="2429" spans="1:18" x14ac:dyDescent="0.25">
      <c r="A2429" s="3" t="s">
        <v>2461</v>
      </c>
      <c r="B2429" s="12">
        <v>42172</v>
      </c>
      <c r="C2429" s="4" t="s">
        <v>13</v>
      </c>
      <c r="D2429" s="4">
        <v>2.2000000000000002</v>
      </c>
      <c r="E2429" s="4">
        <v>85</v>
      </c>
      <c r="F2429" s="5">
        <v>0.33333333333333331</v>
      </c>
      <c r="G2429" s="6">
        <v>275</v>
      </c>
      <c r="H2429" s="7">
        <v>49775</v>
      </c>
      <c r="I2429" s="7">
        <f>FlightsPivot[[#This Row],[Total Fare]]*10%</f>
        <v>4977.5</v>
      </c>
      <c r="J2429" s="7">
        <f>FlightsPivot[[#This Row],[Total Fare]]+FlightsPivot[[#This Row],[10% tax ]]</f>
        <v>54752.5</v>
      </c>
      <c r="K2429" s="4">
        <v>6</v>
      </c>
      <c r="L2429" s="4">
        <v>2015</v>
      </c>
      <c r="M2429" t="str">
        <f>INDEX(RoutesPivot[DepAirport],MATCH($C2429,RoutesPivot[[RouteID]:[RouteID]],0))</f>
        <v>ORD</v>
      </c>
      <c r="N2429" t="str">
        <f>INDEX(RoutesPivot[AirportID],MATCH($C2429,RoutesPivot[[RouteID]:[RouteID]],0))</f>
        <v>JFK</v>
      </c>
      <c r="O2429">
        <f>INDEX(RoutesPivot[Distance],MATCH($C2429,RoutesPivot[[RouteID]:[RouteID]],0))</f>
        <v>619</v>
      </c>
      <c r="P2429">
        <f>INDEX(RoutesPivot[ListPrice],MATCH($C2429,RoutesPivot[[RouteID]:[RouteID]],0))</f>
        <v>250</v>
      </c>
      <c r="Q2429" t="str">
        <f>INDEX(AirportPivot[AirportName],MATCH($N2429,AirportPivot[[AirportID]:[AirportID]],0))</f>
        <v>John F Kennedy International</v>
      </c>
      <c r="R2429">
        <f>INDEX(AirportPivot[Gates (number of available)],MATCH($N2429,AirportPivot[[AirportID]:[AirportID]],0))</f>
        <v>120</v>
      </c>
    </row>
    <row r="2430" spans="1:18" x14ac:dyDescent="0.25">
      <c r="A2430" s="3" t="s">
        <v>2462</v>
      </c>
      <c r="B2430" s="12">
        <v>41877</v>
      </c>
      <c r="C2430" s="4" t="s">
        <v>17</v>
      </c>
      <c r="D2430" s="4">
        <v>4.8</v>
      </c>
      <c r="E2430" s="4">
        <v>32</v>
      </c>
      <c r="F2430" s="5">
        <v>0.77083333333333337</v>
      </c>
      <c r="G2430" s="6">
        <v>385</v>
      </c>
      <c r="H2430" s="7">
        <v>71225</v>
      </c>
      <c r="I2430" s="7">
        <f>FlightsPivot[[#This Row],[Total Fare]]*10%</f>
        <v>7122.5</v>
      </c>
      <c r="J2430" s="7">
        <f>FlightsPivot[[#This Row],[Total Fare]]+FlightsPivot[[#This Row],[10% tax ]]</f>
        <v>78347.5</v>
      </c>
      <c r="K2430" s="4">
        <v>8</v>
      </c>
      <c r="L2430" s="4">
        <v>2014</v>
      </c>
      <c r="M2430" t="str">
        <f>INDEX(RoutesPivot[DepAirport],MATCH($C2430,RoutesPivot[[RouteID]:[RouteID]],0))</f>
        <v>ORD</v>
      </c>
      <c r="N2430" t="str">
        <f>INDEX(RoutesPivot[AirportID],MATCH($C2430,RoutesPivot[[RouteID]:[RouteID]],0))</f>
        <v>LAX</v>
      </c>
      <c r="O2430">
        <f>INDEX(RoutesPivot[Distance],MATCH($C2430,RoutesPivot[[RouteID]:[RouteID]],0))</f>
        <v>1518</v>
      </c>
      <c r="P2430">
        <f>INDEX(RoutesPivot[ListPrice],MATCH($C2430,RoutesPivot[[RouteID]:[RouteID]],0))</f>
        <v>350</v>
      </c>
      <c r="Q2430" t="str">
        <f>INDEX(AirportPivot[AirportName],MATCH($N2430,AirportPivot[[AirportID]:[AirportID]],0))</f>
        <v>Los Angeles International</v>
      </c>
      <c r="R2430">
        <f>INDEX(AirportPivot[Gates (number of available)],MATCH($N2430,AirportPivot[[AirportID]:[AirportID]],0))</f>
        <v>86</v>
      </c>
    </row>
    <row r="2431" spans="1:18" x14ac:dyDescent="0.25">
      <c r="A2431" s="3" t="s">
        <v>2463</v>
      </c>
      <c r="B2431" s="12">
        <v>42217</v>
      </c>
      <c r="C2431" s="4" t="s">
        <v>47</v>
      </c>
      <c r="D2431" s="4">
        <v>1.6</v>
      </c>
      <c r="E2431" s="4">
        <v>33</v>
      </c>
      <c r="F2431" s="5">
        <v>0.79166666666666663</v>
      </c>
      <c r="G2431" s="6">
        <v>275</v>
      </c>
      <c r="H2431" s="7">
        <v>50875</v>
      </c>
      <c r="I2431" s="7">
        <f>FlightsPivot[[#This Row],[Total Fare]]*10%</f>
        <v>5087.5</v>
      </c>
      <c r="J2431" s="7">
        <f>FlightsPivot[[#This Row],[Total Fare]]+FlightsPivot[[#This Row],[10% tax ]]</f>
        <v>55962.5</v>
      </c>
      <c r="K2431" s="4">
        <v>8</v>
      </c>
      <c r="L2431" s="4">
        <v>2015</v>
      </c>
      <c r="M2431" t="str">
        <f>INDEX(RoutesPivot[DepAirport],MATCH($C2431,RoutesPivot[[RouteID]:[RouteID]],0))</f>
        <v>ORD</v>
      </c>
      <c r="N2431" t="str">
        <f>INDEX(RoutesPivot[AirportID],MATCH($C2431,RoutesPivot[[RouteID]:[RouteID]],0))</f>
        <v>PHX</v>
      </c>
      <c r="O2431">
        <f>INDEX(RoutesPivot[Distance],MATCH($C2431,RoutesPivot[[RouteID]:[RouteID]],0))</f>
        <v>1200</v>
      </c>
      <c r="P2431">
        <f>INDEX(RoutesPivot[ListPrice],MATCH($C2431,RoutesPivot[[RouteID]:[RouteID]],0))</f>
        <v>250</v>
      </c>
      <c r="Q2431" t="str">
        <f>INDEX(AirportPivot[AirportName],MATCH($N2431,AirportPivot[[AirportID]:[AirportID]],0))</f>
        <v>Phoenix Sky Harbor International</v>
      </c>
      <c r="R2431">
        <f>INDEX(AirportPivot[Gates (number of available)],MATCH($N2431,AirportPivot[[AirportID]:[AirportID]],0))</f>
        <v>60</v>
      </c>
    </row>
    <row r="2432" spans="1:18" x14ac:dyDescent="0.25">
      <c r="A2432" s="3" t="s">
        <v>2464</v>
      </c>
      <c r="B2432" s="12">
        <v>41859</v>
      </c>
      <c r="C2432" s="4" t="s">
        <v>33</v>
      </c>
      <c r="D2432" s="4">
        <v>1.9</v>
      </c>
      <c r="E2432" s="4">
        <v>11</v>
      </c>
      <c r="F2432" s="5">
        <v>0.85416666666666663</v>
      </c>
      <c r="G2432" s="6">
        <v>412.5</v>
      </c>
      <c r="H2432" s="7">
        <v>76312.5</v>
      </c>
      <c r="I2432" s="7">
        <f>FlightsPivot[[#This Row],[Total Fare]]*10%</f>
        <v>7631.25</v>
      </c>
      <c r="J2432" s="7">
        <f>FlightsPivot[[#This Row],[Total Fare]]+FlightsPivot[[#This Row],[10% tax ]]</f>
        <v>83943.75</v>
      </c>
      <c r="K2432" s="4">
        <v>8</v>
      </c>
      <c r="L2432" s="4">
        <v>2014</v>
      </c>
      <c r="M2432" t="str">
        <f>INDEX(RoutesPivot[DepAirport],MATCH($C2432,RoutesPivot[[RouteID]:[RouteID]],0))</f>
        <v>ORD</v>
      </c>
      <c r="N2432" t="str">
        <f>INDEX(RoutesPivot[AirportID],MATCH($C2432,RoutesPivot[[RouteID]:[RouteID]],0))</f>
        <v>SFO</v>
      </c>
      <c r="O2432">
        <f>INDEX(RoutesPivot[Distance],MATCH($C2432,RoutesPivot[[RouteID]:[RouteID]],0))</f>
        <v>1600</v>
      </c>
      <c r="P2432">
        <f>INDEX(RoutesPivot[ListPrice],MATCH($C2432,RoutesPivot[[RouteID]:[RouteID]],0))</f>
        <v>375</v>
      </c>
      <c r="Q2432" t="str">
        <f>INDEX(AirportPivot[AirportName],MATCH($N2432,AirportPivot[[AirportID]:[AirportID]],0))</f>
        <v>San Francisco International</v>
      </c>
      <c r="R2432">
        <f>INDEX(AirportPivot[Gates (number of available)],MATCH($N2432,AirportPivot[[AirportID]:[AirportID]],0))</f>
        <v>70</v>
      </c>
    </row>
    <row r="2433" spans="1:18" x14ac:dyDescent="0.25">
      <c r="A2433" s="3" t="s">
        <v>2465</v>
      </c>
      <c r="B2433" s="12">
        <v>42364</v>
      </c>
      <c r="C2433" s="4" t="s">
        <v>33</v>
      </c>
      <c r="D2433" s="4">
        <v>3.9</v>
      </c>
      <c r="E2433" s="4">
        <v>181</v>
      </c>
      <c r="F2433" s="5">
        <v>0.79166666666666663</v>
      </c>
      <c r="G2433" s="6">
        <v>525</v>
      </c>
      <c r="H2433" s="7">
        <v>86625</v>
      </c>
      <c r="I2433" s="7">
        <f>FlightsPivot[[#This Row],[Total Fare]]*10%</f>
        <v>8662.5</v>
      </c>
      <c r="J2433" s="7">
        <f>FlightsPivot[[#This Row],[Total Fare]]+FlightsPivot[[#This Row],[10% tax ]]</f>
        <v>95287.5</v>
      </c>
      <c r="K2433" s="4">
        <v>12</v>
      </c>
      <c r="L2433" s="4">
        <v>2015</v>
      </c>
      <c r="M2433" t="str">
        <f>INDEX(RoutesPivot[DepAirport],MATCH($C2433,RoutesPivot[[RouteID]:[RouteID]],0))</f>
        <v>ORD</v>
      </c>
      <c r="N2433" t="str">
        <f>INDEX(RoutesPivot[AirportID],MATCH($C2433,RoutesPivot[[RouteID]:[RouteID]],0))</f>
        <v>SFO</v>
      </c>
      <c r="O2433">
        <f>INDEX(RoutesPivot[Distance],MATCH($C2433,RoutesPivot[[RouteID]:[RouteID]],0))</f>
        <v>1600</v>
      </c>
      <c r="P2433">
        <f>INDEX(RoutesPivot[ListPrice],MATCH($C2433,RoutesPivot[[RouteID]:[RouteID]],0))</f>
        <v>375</v>
      </c>
      <c r="Q2433" t="str">
        <f>INDEX(AirportPivot[AirportName],MATCH($N2433,AirportPivot[[AirportID]:[AirportID]],0))</f>
        <v>San Francisco International</v>
      </c>
      <c r="R2433">
        <f>INDEX(AirportPivot[Gates (number of available)],MATCH($N2433,AirportPivot[[AirportID]:[AirportID]],0))</f>
        <v>70</v>
      </c>
    </row>
    <row r="2434" spans="1:18" x14ac:dyDescent="0.25">
      <c r="A2434" s="3" t="s">
        <v>2466</v>
      </c>
      <c r="B2434" s="12">
        <v>42058</v>
      </c>
      <c r="C2434" s="4" t="s">
        <v>80</v>
      </c>
      <c r="D2434" s="4">
        <v>1.8</v>
      </c>
      <c r="E2434" s="4">
        <v>82</v>
      </c>
      <c r="F2434" s="5">
        <v>0.33333333333333331</v>
      </c>
      <c r="G2434" s="6">
        <v>300</v>
      </c>
      <c r="H2434" s="7">
        <v>54300</v>
      </c>
      <c r="I2434" s="7">
        <f>FlightsPivot[[#This Row],[Total Fare]]*10%</f>
        <v>5430</v>
      </c>
      <c r="J2434" s="7">
        <f>FlightsPivot[[#This Row],[Total Fare]]+FlightsPivot[[#This Row],[10% tax ]]</f>
        <v>59730</v>
      </c>
      <c r="K2434" s="4">
        <v>2</v>
      </c>
      <c r="L2434" s="4">
        <v>2015</v>
      </c>
      <c r="M2434" t="str">
        <f>INDEX(RoutesPivot[DepAirport],MATCH($C2434,RoutesPivot[[RouteID]:[RouteID]],0))</f>
        <v>ORD</v>
      </c>
      <c r="N2434" t="str">
        <f>INDEX(RoutesPivot[AirportID],MATCH($C2434,RoutesPivot[[RouteID]:[RouteID]],0))</f>
        <v>MIA</v>
      </c>
      <c r="O2434">
        <f>INDEX(RoutesPivot[Distance],MATCH($C2434,RoutesPivot[[RouteID]:[RouteID]],0))</f>
        <v>1000</v>
      </c>
      <c r="P2434">
        <f>INDEX(RoutesPivot[ListPrice],MATCH($C2434,RoutesPivot[[RouteID]:[RouteID]],0))</f>
        <v>300</v>
      </c>
      <c r="Q2434" t="str">
        <f>INDEX(AirportPivot[AirportName],MATCH($N2434,AirportPivot[[AirportID]:[AirportID]],0))</f>
        <v>Miami International</v>
      </c>
      <c r="R2434">
        <f>INDEX(AirportPivot[Gates (number of available)],MATCH($N2434,AirportPivot[[AirportID]:[AirportID]],0))</f>
        <v>80</v>
      </c>
    </row>
    <row r="2435" spans="1:18" x14ac:dyDescent="0.25">
      <c r="A2435" s="3" t="s">
        <v>2467</v>
      </c>
      <c r="B2435" s="12">
        <v>42326</v>
      </c>
      <c r="C2435" s="4" t="s">
        <v>27</v>
      </c>
      <c r="D2435" s="4">
        <v>9.5</v>
      </c>
      <c r="E2435" s="4">
        <v>187</v>
      </c>
      <c r="F2435" s="5">
        <v>0.75</v>
      </c>
      <c r="G2435" s="6">
        <v>200</v>
      </c>
      <c r="H2435" s="7">
        <v>33000</v>
      </c>
      <c r="I2435" s="7">
        <f>FlightsPivot[[#This Row],[Total Fare]]*10%</f>
        <v>3300</v>
      </c>
      <c r="J2435" s="7">
        <f>FlightsPivot[[#This Row],[Total Fare]]+FlightsPivot[[#This Row],[10% tax ]]</f>
        <v>36300</v>
      </c>
      <c r="K2435" s="4">
        <v>11</v>
      </c>
      <c r="L2435" s="4">
        <v>2015</v>
      </c>
      <c r="M2435" t="str">
        <f>INDEX(RoutesPivot[DepAirport],MATCH($C2435,RoutesPivot[[RouteID]:[RouteID]],0))</f>
        <v>ORD</v>
      </c>
      <c r="N2435" t="str">
        <f>INDEX(RoutesPivot[AirportID],MATCH($C2435,RoutesPivot[[RouteID]:[RouteID]],0))</f>
        <v>ATL</v>
      </c>
      <c r="O2435">
        <f>INDEX(RoutesPivot[Distance],MATCH($C2435,RoutesPivot[[RouteID]:[RouteID]],0))</f>
        <v>510</v>
      </c>
      <c r="P2435">
        <f>INDEX(RoutesPivot[ListPrice],MATCH($C2435,RoutesPivot[[RouteID]:[RouteID]],0))</f>
        <v>200</v>
      </c>
      <c r="Q2435" t="str">
        <f>INDEX(AirportPivot[AirportName],MATCH($N2435,AirportPivot[[AirportID]:[AirportID]],0))</f>
        <v>Hartsfield-Jackson Atlanta International</v>
      </c>
      <c r="R2435">
        <f>INDEX(AirportPivot[Gates (number of available)],MATCH($N2435,AirportPivot[[AirportID]:[AirportID]],0))</f>
        <v>100</v>
      </c>
    </row>
    <row r="2436" spans="1:18" x14ac:dyDescent="0.25">
      <c r="A2436" s="3" t="s">
        <v>2468</v>
      </c>
      <c r="B2436" s="12">
        <v>42148</v>
      </c>
      <c r="C2436" s="4" t="s">
        <v>15</v>
      </c>
      <c r="D2436" s="4">
        <v>3</v>
      </c>
      <c r="E2436" s="4">
        <v>188</v>
      </c>
      <c r="F2436" s="5">
        <v>0.66666666666666663</v>
      </c>
      <c r="G2436" s="6">
        <v>225</v>
      </c>
      <c r="H2436" s="7">
        <v>37125</v>
      </c>
      <c r="I2436" s="7">
        <f>FlightsPivot[[#This Row],[Total Fare]]*10%</f>
        <v>3712.5</v>
      </c>
      <c r="J2436" s="7">
        <f>FlightsPivot[[#This Row],[Total Fare]]+FlightsPivot[[#This Row],[10% tax ]]</f>
        <v>40837.5</v>
      </c>
      <c r="K2436" s="4">
        <v>5</v>
      </c>
      <c r="L2436" s="4">
        <v>2015</v>
      </c>
      <c r="M2436" t="str">
        <f>INDEX(RoutesPivot[DepAirport],MATCH($C2436,RoutesPivot[[RouteID]:[RouteID]],0))</f>
        <v>ORD</v>
      </c>
      <c r="N2436" t="str">
        <f>INDEX(RoutesPivot[AirportID],MATCH($C2436,RoutesPivot[[RouteID]:[RouteID]],0))</f>
        <v>EWR</v>
      </c>
      <c r="O2436">
        <f>INDEX(RoutesPivot[Distance],MATCH($C2436,RoutesPivot[[RouteID]:[RouteID]],0))</f>
        <v>600</v>
      </c>
      <c r="P2436">
        <f>INDEX(RoutesPivot[ListPrice],MATCH($C2436,RoutesPivot[[RouteID]:[RouteID]],0))</f>
        <v>225</v>
      </c>
      <c r="Q2436" t="str">
        <f>INDEX(AirportPivot[AirportName],MATCH($N2436,AirportPivot[[AirportID]:[AirportID]],0))</f>
        <v>Newark Liberty International</v>
      </c>
      <c r="R2436">
        <f>INDEX(AirportPivot[Gates (number of available)],MATCH($N2436,AirportPivot[[AirportID]:[AirportID]],0))</f>
        <v>82</v>
      </c>
    </row>
    <row r="2437" spans="1:18" x14ac:dyDescent="0.25">
      <c r="A2437" s="3" t="s">
        <v>2469</v>
      </c>
      <c r="B2437" s="12">
        <v>42207</v>
      </c>
      <c r="C2437" s="4" t="s">
        <v>13</v>
      </c>
      <c r="D2437" s="4">
        <v>1.1000000000000001</v>
      </c>
      <c r="E2437" s="4">
        <v>121</v>
      </c>
      <c r="F2437" s="5">
        <v>0.75</v>
      </c>
      <c r="G2437" s="6">
        <v>275</v>
      </c>
      <c r="H2437" s="7">
        <v>50875</v>
      </c>
      <c r="I2437" s="7">
        <f>FlightsPivot[[#This Row],[Total Fare]]*10%</f>
        <v>5087.5</v>
      </c>
      <c r="J2437" s="7">
        <f>FlightsPivot[[#This Row],[Total Fare]]+FlightsPivot[[#This Row],[10% tax ]]</f>
        <v>55962.5</v>
      </c>
      <c r="K2437" s="4">
        <v>7</v>
      </c>
      <c r="L2437" s="4">
        <v>2015</v>
      </c>
      <c r="M2437" t="str">
        <f>INDEX(RoutesPivot[DepAirport],MATCH($C2437,RoutesPivot[[RouteID]:[RouteID]],0))</f>
        <v>ORD</v>
      </c>
      <c r="N2437" t="str">
        <f>INDEX(RoutesPivot[AirportID],MATCH($C2437,RoutesPivot[[RouteID]:[RouteID]],0))</f>
        <v>JFK</v>
      </c>
      <c r="O2437">
        <f>INDEX(RoutesPivot[Distance],MATCH($C2437,RoutesPivot[[RouteID]:[RouteID]],0))</f>
        <v>619</v>
      </c>
      <c r="P2437">
        <f>INDEX(RoutesPivot[ListPrice],MATCH($C2437,RoutesPivot[[RouteID]:[RouteID]],0))</f>
        <v>250</v>
      </c>
      <c r="Q2437" t="str">
        <f>INDEX(AirportPivot[AirportName],MATCH($N2437,AirportPivot[[AirportID]:[AirportID]],0))</f>
        <v>John F Kennedy International</v>
      </c>
      <c r="R2437">
        <f>INDEX(AirportPivot[Gates (number of available)],MATCH($N2437,AirportPivot[[AirportID]:[AirportID]],0))</f>
        <v>120</v>
      </c>
    </row>
    <row r="2438" spans="1:18" x14ac:dyDescent="0.25">
      <c r="A2438" s="3" t="s">
        <v>2470</v>
      </c>
      <c r="B2438" s="12">
        <v>42213</v>
      </c>
      <c r="C2438" s="4" t="s">
        <v>17</v>
      </c>
      <c r="D2438" s="4">
        <v>6.6</v>
      </c>
      <c r="E2438" s="4">
        <v>111</v>
      </c>
      <c r="F2438" s="5">
        <v>0.33333333333333331</v>
      </c>
      <c r="G2438" s="6">
        <v>385</v>
      </c>
      <c r="H2438" s="7">
        <v>71225</v>
      </c>
      <c r="I2438" s="7">
        <f>FlightsPivot[[#This Row],[Total Fare]]*10%</f>
        <v>7122.5</v>
      </c>
      <c r="J2438" s="7">
        <f>FlightsPivot[[#This Row],[Total Fare]]+FlightsPivot[[#This Row],[10% tax ]]</f>
        <v>78347.5</v>
      </c>
      <c r="K2438" s="4">
        <v>7</v>
      </c>
      <c r="L2438" s="4">
        <v>2015</v>
      </c>
      <c r="M2438" t="str">
        <f>INDEX(RoutesPivot[DepAirport],MATCH($C2438,RoutesPivot[[RouteID]:[RouteID]],0))</f>
        <v>ORD</v>
      </c>
      <c r="N2438" t="str">
        <f>INDEX(RoutesPivot[AirportID],MATCH($C2438,RoutesPivot[[RouteID]:[RouteID]],0))</f>
        <v>LAX</v>
      </c>
      <c r="O2438">
        <f>INDEX(RoutesPivot[Distance],MATCH($C2438,RoutesPivot[[RouteID]:[RouteID]],0))</f>
        <v>1518</v>
      </c>
      <c r="P2438">
        <f>INDEX(RoutesPivot[ListPrice],MATCH($C2438,RoutesPivot[[RouteID]:[RouteID]],0))</f>
        <v>350</v>
      </c>
      <c r="Q2438" t="str">
        <f>INDEX(AirportPivot[AirportName],MATCH($N2438,AirportPivot[[AirportID]:[AirportID]],0))</f>
        <v>Los Angeles International</v>
      </c>
      <c r="R2438">
        <f>INDEX(AirportPivot[Gates (number of available)],MATCH($N2438,AirportPivot[[AirportID]:[AirportID]],0))</f>
        <v>86</v>
      </c>
    </row>
    <row r="2439" spans="1:18" x14ac:dyDescent="0.25">
      <c r="A2439" s="3" t="s">
        <v>2471</v>
      </c>
      <c r="B2439" s="12">
        <v>41874</v>
      </c>
      <c r="C2439" s="4" t="s">
        <v>25</v>
      </c>
      <c r="D2439" s="4">
        <v>2.2000000000000002</v>
      </c>
      <c r="E2439" s="4">
        <v>47</v>
      </c>
      <c r="F2439" s="5">
        <v>0.70833333333333337</v>
      </c>
      <c r="G2439" s="6">
        <v>220</v>
      </c>
      <c r="H2439" s="7">
        <v>36300</v>
      </c>
      <c r="I2439" s="7">
        <f>FlightsPivot[[#This Row],[Total Fare]]*10%</f>
        <v>3630</v>
      </c>
      <c r="J2439" s="7">
        <f>FlightsPivot[[#This Row],[Total Fare]]+FlightsPivot[[#This Row],[10% tax ]]</f>
        <v>39930</v>
      </c>
      <c r="K2439" s="4">
        <v>8</v>
      </c>
      <c r="L2439" s="4">
        <v>2014</v>
      </c>
      <c r="M2439" t="str">
        <f>INDEX(RoutesPivot[DepAirport],MATCH($C2439,RoutesPivot[[RouteID]:[RouteID]],0))</f>
        <v>ORD</v>
      </c>
      <c r="N2439" t="str">
        <f>INDEX(RoutesPivot[AirportID],MATCH($C2439,RoutesPivot[[RouteID]:[RouteID]],0))</f>
        <v>DFW</v>
      </c>
      <c r="O2439">
        <f>INDEX(RoutesPivot[Distance],MATCH($C2439,RoutesPivot[[RouteID]:[RouteID]],0))</f>
        <v>700</v>
      </c>
      <c r="P2439">
        <f>INDEX(RoutesPivot[ListPrice],MATCH($C2439,RoutesPivot[[RouteID]:[RouteID]],0))</f>
        <v>200</v>
      </c>
      <c r="Q2439" t="str">
        <f>INDEX(AirportPivot[AirportName],MATCH($N2439,AirportPivot[[AirportID]:[AirportID]],0))</f>
        <v>Dallas/Fort Worth International</v>
      </c>
      <c r="R2439">
        <f>INDEX(AirportPivot[Gates (number of available)],MATCH($N2439,AirportPivot[[AirportID]:[AirportID]],0))</f>
        <v>130</v>
      </c>
    </row>
    <row r="2440" spans="1:18" x14ac:dyDescent="0.25">
      <c r="A2440" s="3" t="s">
        <v>2472</v>
      </c>
      <c r="B2440" s="12">
        <v>41765</v>
      </c>
      <c r="C2440" s="4" t="s">
        <v>13</v>
      </c>
      <c r="D2440" s="4">
        <v>2</v>
      </c>
      <c r="E2440" s="4">
        <v>129</v>
      </c>
      <c r="F2440" s="5">
        <v>0.29166666666666669</v>
      </c>
      <c r="G2440" s="6">
        <v>250</v>
      </c>
      <c r="H2440" s="7">
        <v>46250</v>
      </c>
      <c r="I2440" s="7">
        <f>FlightsPivot[[#This Row],[Total Fare]]*10%</f>
        <v>4625</v>
      </c>
      <c r="J2440" s="7">
        <f>FlightsPivot[[#This Row],[Total Fare]]+FlightsPivot[[#This Row],[10% tax ]]</f>
        <v>50875</v>
      </c>
      <c r="K2440" s="4">
        <v>5</v>
      </c>
      <c r="L2440" s="4">
        <v>2014</v>
      </c>
      <c r="M2440" t="str">
        <f>INDEX(RoutesPivot[DepAirport],MATCH($C2440,RoutesPivot[[RouteID]:[RouteID]],0))</f>
        <v>ORD</v>
      </c>
      <c r="N2440" t="str">
        <f>INDEX(RoutesPivot[AirportID],MATCH($C2440,RoutesPivot[[RouteID]:[RouteID]],0))</f>
        <v>JFK</v>
      </c>
      <c r="O2440">
        <f>INDEX(RoutesPivot[Distance],MATCH($C2440,RoutesPivot[[RouteID]:[RouteID]],0))</f>
        <v>619</v>
      </c>
      <c r="P2440">
        <f>INDEX(RoutesPivot[ListPrice],MATCH($C2440,RoutesPivot[[RouteID]:[RouteID]],0))</f>
        <v>250</v>
      </c>
      <c r="Q2440" t="str">
        <f>INDEX(AirportPivot[AirportName],MATCH($N2440,AirportPivot[[AirportID]:[AirportID]],0))</f>
        <v>John F Kennedy International</v>
      </c>
      <c r="R2440">
        <f>INDEX(AirportPivot[Gates (number of available)],MATCH($N2440,AirportPivot[[AirportID]:[AirportID]],0))</f>
        <v>120</v>
      </c>
    </row>
    <row r="2441" spans="1:18" x14ac:dyDescent="0.25">
      <c r="A2441" s="3" t="s">
        <v>2473</v>
      </c>
      <c r="B2441" s="12">
        <v>42005</v>
      </c>
      <c r="C2441" s="4" t="s">
        <v>80</v>
      </c>
      <c r="D2441" s="4">
        <v>1.2</v>
      </c>
      <c r="E2441" s="4">
        <v>210</v>
      </c>
      <c r="F2441" s="5">
        <v>0.5</v>
      </c>
      <c r="G2441" s="6">
        <v>300</v>
      </c>
      <c r="H2441" s="7">
        <v>49500</v>
      </c>
      <c r="I2441" s="7">
        <f>FlightsPivot[[#This Row],[Total Fare]]*10%</f>
        <v>4950</v>
      </c>
      <c r="J2441" s="7">
        <f>FlightsPivot[[#This Row],[Total Fare]]+FlightsPivot[[#This Row],[10% tax ]]</f>
        <v>54450</v>
      </c>
      <c r="K2441" s="4">
        <v>1</v>
      </c>
      <c r="L2441" s="4">
        <v>2015</v>
      </c>
      <c r="M2441" t="str">
        <f>INDEX(RoutesPivot[DepAirport],MATCH($C2441,RoutesPivot[[RouteID]:[RouteID]],0))</f>
        <v>ORD</v>
      </c>
      <c r="N2441" t="str">
        <f>INDEX(RoutesPivot[AirportID],MATCH($C2441,RoutesPivot[[RouteID]:[RouteID]],0))</f>
        <v>MIA</v>
      </c>
      <c r="O2441">
        <f>INDEX(RoutesPivot[Distance],MATCH($C2441,RoutesPivot[[RouteID]:[RouteID]],0))</f>
        <v>1000</v>
      </c>
      <c r="P2441">
        <f>INDEX(RoutesPivot[ListPrice],MATCH($C2441,RoutesPivot[[RouteID]:[RouteID]],0))</f>
        <v>300</v>
      </c>
      <c r="Q2441" t="str">
        <f>INDEX(AirportPivot[AirportName],MATCH($N2441,AirportPivot[[AirportID]:[AirportID]],0))</f>
        <v>Miami International</v>
      </c>
      <c r="R2441">
        <f>INDEX(AirportPivot[Gates (number of available)],MATCH($N2441,AirportPivot[[AirportID]:[AirportID]],0))</f>
        <v>80</v>
      </c>
    </row>
    <row r="2442" spans="1:18" x14ac:dyDescent="0.25">
      <c r="A2442" s="3" t="s">
        <v>2474</v>
      </c>
      <c r="B2442" s="12">
        <v>41797</v>
      </c>
      <c r="C2442" s="4" t="s">
        <v>23</v>
      </c>
      <c r="D2442" s="4">
        <v>3.1</v>
      </c>
      <c r="E2442" s="4">
        <v>52</v>
      </c>
      <c r="F2442" s="5">
        <v>0.83333333333333337</v>
      </c>
      <c r="G2442" s="6">
        <v>330</v>
      </c>
      <c r="H2442" s="7">
        <v>54450</v>
      </c>
      <c r="I2442" s="7">
        <f>FlightsPivot[[#This Row],[Total Fare]]*10%</f>
        <v>5445</v>
      </c>
      <c r="J2442" s="7">
        <f>FlightsPivot[[#This Row],[Total Fare]]+FlightsPivot[[#This Row],[10% tax ]]</f>
        <v>59895</v>
      </c>
      <c r="K2442" s="4">
        <v>6</v>
      </c>
      <c r="L2442" s="4">
        <v>2014</v>
      </c>
      <c r="M2442" t="str">
        <f>INDEX(RoutesPivot[DepAirport],MATCH($C2442,RoutesPivot[[RouteID]:[RouteID]],0))</f>
        <v>ORD</v>
      </c>
      <c r="N2442" t="str">
        <f>INDEX(RoutesPivot[AirportID],MATCH($C2442,RoutesPivot[[RouteID]:[RouteID]],0))</f>
        <v>DEN</v>
      </c>
      <c r="O2442">
        <f>INDEX(RoutesPivot[Distance],MATCH($C2442,RoutesPivot[[RouteID]:[RouteID]],0))</f>
        <v>800</v>
      </c>
      <c r="P2442">
        <f>INDEX(RoutesPivot[ListPrice],MATCH($C2442,RoutesPivot[[RouteID]:[RouteID]],0))</f>
        <v>300</v>
      </c>
      <c r="Q2442" t="str">
        <f>INDEX(AirportPivot[AirportName],MATCH($N2442,AirportPivot[[AirportID]:[AirportID]],0))</f>
        <v>Denver International</v>
      </c>
      <c r="R2442">
        <f>INDEX(AirportPivot[Gates (number of available)],MATCH($N2442,AirportPivot[[AirportID]:[AirportID]],0))</f>
        <v>75</v>
      </c>
    </row>
    <row r="2443" spans="1:18" x14ac:dyDescent="0.25">
      <c r="A2443" s="3" t="s">
        <v>2475</v>
      </c>
      <c r="B2443" s="12">
        <v>42273</v>
      </c>
      <c r="C2443" s="4" t="s">
        <v>23</v>
      </c>
      <c r="D2443" s="4">
        <v>1.5</v>
      </c>
      <c r="E2443" s="4">
        <v>166</v>
      </c>
      <c r="F2443" s="5">
        <v>0.3125</v>
      </c>
      <c r="G2443" s="6">
        <v>300</v>
      </c>
      <c r="H2443" s="7">
        <v>49500</v>
      </c>
      <c r="I2443" s="7">
        <f>FlightsPivot[[#This Row],[Total Fare]]*10%</f>
        <v>4950</v>
      </c>
      <c r="J2443" s="7">
        <f>FlightsPivot[[#This Row],[Total Fare]]+FlightsPivot[[#This Row],[10% tax ]]</f>
        <v>54450</v>
      </c>
      <c r="K2443" s="4">
        <v>9</v>
      </c>
      <c r="L2443" s="4">
        <v>2015</v>
      </c>
      <c r="M2443" t="str">
        <f>INDEX(RoutesPivot[DepAirport],MATCH($C2443,RoutesPivot[[RouteID]:[RouteID]],0))</f>
        <v>ORD</v>
      </c>
      <c r="N2443" t="str">
        <f>INDEX(RoutesPivot[AirportID],MATCH($C2443,RoutesPivot[[RouteID]:[RouteID]],0))</f>
        <v>DEN</v>
      </c>
      <c r="O2443">
        <f>INDEX(RoutesPivot[Distance],MATCH($C2443,RoutesPivot[[RouteID]:[RouteID]],0))</f>
        <v>800</v>
      </c>
      <c r="P2443">
        <f>INDEX(RoutesPivot[ListPrice],MATCH($C2443,RoutesPivot[[RouteID]:[RouteID]],0))</f>
        <v>300</v>
      </c>
      <c r="Q2443" t="str">
        <f>INDEX(AirportPivot[AirportName],MATCH($N2443,AirportPivot[[AirportID]:[AirportID]],0))</f>
        <v>Denver International</v>
      </c>
      <c r="R2443">
        <f>INDEX(AirportPivot[Gates (number of available)],MATCH($N2443,AirportPivot[[AirportID]:[AirportID]],0))</f>
        <v>75</v>
      </c>
    </row>
    <row r="2444" spans="1:18" x14ac:dyDescent="0.25">
      <c r="A2444" s="3" t="s">
        <v>2476</v>
      </c>
      <c r="B2444" s="12">
        <v>41722</v>
      </c>
      <c r="C2444" s="4" t="s">
        <v>30</v>
      </c>
      <c r="D2444" s="4">
        <v>1.2</v>
      </c>
      <c r="E2444" s="4">
        <v>26</v>
      </c>
      <c r="F2444" s="5">
        <v>0.75</v>
      </c>
      <c r="G2444" s="6">
        <v>250</v>
      </c>
      <c r="H2444" s="7">
        <v>46250</v>
      </c>
      <c r="I2444" s="7">
        <f>FlightsPivot[[#This Row],[Total Fare]]*10%</f>
        <v>4625</v>
      </c>
      <c r="J2444" s="7">
        <f>FlightsPivot[[#This Row],[Total Fare]]+FlightsPivot[[#This Row],[10% tax ]]</f>
        <v>50875</v>
      </c>
      <c r="K2444" s="4">
        <v>3</v>
      </c>
      <c r="L2444" s="4">
        <v>2014</v>
      </c>
      <c r="M2444" t="str">
        <f>INDEX(RoutesPivot[DepAirport],MATCH($C2444,RoutesPivot[[RouteID]:[RouteID]],0))</f>
        <v>ORD</v>
      </c>
      <c r="N2444" t="str">
        <f>INDEX(RoutesPivot[AirportID],MATCH($C2444,RoutesPivot[[RouteID]:[RouteID]],0))</f>
        <v>MCO</v>
      </c>
      <c r="O2444">
        <f>INDEX(RoutesPivot[Distance],MATCH($C2444,RoutesPivot[[RouteID]:[RouteID]],0))</f>
        <v>850</v>
      </c>
      <c r="P2444">
        <f>INDEX(RoutesPivot[ListPrice],MATCH($C2444,RoutesPivot[[RouteID]:[RouteID]],0))</f>
        <v>250</v>
      </c>
      <c r="Q2444" t="str">
        <f>INDEX(AirportPivot[AirportName],MATCH($N2444,AirportPivot[[AirportID]:[AirportID]],0))</f>
        <v>Orlando International</v>
      </c>
      <c r="R2444">
        <f>INDEX(AirportPivot[Gates (number of available)],MATCH($N2444,AirportPivot[[AirportID]:[AirportID]],0))</f>
        <v>67</v>
      </c>
    </row>
    <row r="2445" spans="1:18" x14ac:dyDescent="0.25">
      <c r="A2445" s="3" t="s">
        <v>2477</v>
      </c>
      <c r="B2445" s="12">
        <v>42361</v>
      </c>
      <c r="C2445" s="4" t="s">
        <v>23</v>
      </c>
      <c r="D2445" s="4">
        <v>3.5</v>
      </c>
      <c r="E2445" s="4">
        <v>54</v>
      </c>
      <c r="F2445" s="5">
        <v>0.29166666666666669</v>
      </c>
      <c r="G2445" s="6">
        <v>420</v>
      </c>
      <c r="H2445" s="7">
        <v>69300</v>
      </c>
      <c r="I2445" s="7">
        <f>FlightsPivot[[#This Row],[Total Fare]]*10%</f>
        <v>6930</v>
      </c>
      <c r="J2445" s="7">
        <f>FlightsPivot[[#This Row],[Total Fare]]+FlightsPivot[[#This Row],[10% tax ]]</f>
        <v>76230</v>
      </c>
      <c r="K2445" s="4">
        <v>12</v>
      </c>
      <c r="L2445" s="4">
        <v>2015</v>
      </c>
      <c r="M2445" t="str">
        <f>INDEX(RoutesPivot[DepAirport],MATCH($C2445,RoutesPivot[[RouteID]:[RouteID]],0))</f>
        <v>ORD</v>
      </c>
      <c r="N2445" t="str">
        <f>INDEX(RoutesPivot[AirportID],MATCH($C2445,RoutesPivot[[RouteID]:[RouteID]],0))</f>
        <v>DEN</v>
      </c>
      <c r="O2445">
        <f>INDEX(RoutesPivot[Distance],MATCH($C2445,RoutesPivot[[RouteID]:[RouteID]],0))</f>
        <v>800</v>
      </c>
      <c r="P2445">
        <f>INDEX(RoutesPivot[ListPrice],MATCH($C2445,RoutesPivot[[RouteID]:[RouteID]],0))</f>
        <v>300</v>
      </c>
      <c r="Q2445" t="str">
        <f>INDEX(AirportPivot[AirportName],MATCH($N2445,AirportPivot[[AirportID]:[AirportID]],0))</f>
        <v>Denver International</v>
      </c>
      <c r="R2445">
        <f>INDEX(AirportPivot[Gates (number of available)],MATCH($N2445,AirportPivot[[AirportID]:[AirportID]],0))</f>
        <v>75</v>
      </c>
    </row>
    <row r="2446" spans="1:18" x14ac:dyDescent="0.25">
      <c r="A2446" s="3" t="s">
        <v>2478</v>
      </c>
      <c r="B2446" s="12">
        <v>41740</v>
      </c>
      <c r="C2446" s="4" t="s">
        <v>98</v>
      </c>
      <c r="D2446" s="4">
        <v>2</v>
      </c>
      <c r="E2446" s="4">
        <v>11</v>
      </c>
      <c r="F2446" s="5">
        <v>0.58333333333333337</v>
      </c>
      <c r="G2446" s="6">
        <v>275</v>
      </c>
      <c r="H2446" s="7">
        <v>50875</v>
      </c>
      <c r="I2446" s="7">
        <f>FlightsPivot[[#This Row],[Total Fare]]*10%</f>
        <v>5087.5</v>
      </c>
      <c r="J2446" s="7">
        <f>FlightsPivot[[#This Row],[Total Fare]]+FlightsPivot[[#This Row],[10% tax ]]</f>
        <v>55962.5</v>
      </c>
      <c r="K2446" s="4">
        <v>4</v>
      </c>
      <c r="L2446" s="4">
        <v>2014</v>
      </c>
      <c r="M2446" t="str">
        <f>INDEX(RoutesPivot[DepAirport],MATCH($C2446,RoutesPivot[[RouteID]:[RouteID]],0))</f>
        <v>ORD</v>
      </c>
      <c r="N2446" t="str">
        <f>INDEX(RoutesPivot[AirportID],MATCH($C2446,RoutesPivot[[RouteID]:[RouteID]],0))</f>
        <v>PHL</v>
      </c>
      <c r="O2446">
        <f>INDEX(RoutesPivot[Distance],MATCH($C2446,RoutesPivot[[RouteID]:[RouteID]],0))</f>
        <v>580</v>
      </c>
      <c r="P2446">
        <f>INDEX(RoutesPivot[ListPrice],MATCH($C2446,RoutesPivot[[RouteID]:[RouteID]],0))</f>
        <v>275</v>
      </c>
      <c r="Q2446" t="str">
        <f>INDEX(AirportPivot[AirportName],MATCH($N2446,AirportPivot[[AirportID]:[AirportID]],0))</f>
        <v>Philadelphia International</v>
      </c>
      <c r="R2446">
        <f>INDEX(AirportPivot[Gates (number of available)],MATCH($N2446,AirportPivot[[AirportID]:[AirportID]],0))</f>
        <v>89</v>
      </c>
    </row>
    <row r="2447" spans="1:18" x14ac:dyDescent="0.25">
      <c r="A2447" s="3" t="s">
        <v>2479</v>
      </c>
      <c r="B2447" s="12">
        <v>41728</v>
      </c>
      <c r="C2447" s="4" t="s">
        <v>15</v>
      </c>
      <c r="D2447" s="4">
        <v>2.6</v>
      </c>
      <c r="E2447" s="4">
        <v>197</v>
      </c>
      <c r="F2447" s="5">
        <v>0.29166666666666669</v>
      </c>
      <c r="G2447" s="6">
        <v>225</v>
      </c>
      <c r="H2447" s="7">
        <v>37125</v>
      </c>
      <c r="I2447" s="7">
        <f>FlightsPivot[[#This Row],[Total Fare]]*10%</f>
        <v>3712.5</v>
      </c>
      <c r="J2447" s="7">
        <f>FlightsPivot[[#This Row],[Total Fare]]+FlightsPivot[[#This Row],[10% tax ]]</f>
        <v>40837.5</v>
      </c>
      <c r="K2447" s="4">
        <v>3</v>
      </c>
      <c r="L2447" s="4">
        <v>2014</v>
      </c>
      <c r="M2447" t="str">
        <f>INDEX(RoutesPivot[DepAirport],MATCH($C2447,RoutesPivot[[RouteID]:[RouteID]],0))</f>
        <v>ORD</v>
      </c>
      <c r="N2447" t="str">
        <f>INDEX(RoutesPivot[AirportID],MATCH($C2447,RoutesPivot[[RouteID]:[RouteID]],0))</f>
        <v>EWR</v>
      </c>
      <c r="O2447">
        <f>INDEX(RoutesPivot[Distance],MATCH($C2447,RoutesPivot[[RouteID]:[RouteID]],0))</f>
        <v>600</v>
      </c>
      <c r="P2447">
        <f>INDEX(RoutesPivot[ListPrice],MATCH($C2447,RoutesPivot[[RouteID]:[RouteID]],0))</f>
        <v>225</v>
      </c>
      <c r="Q2447" t="str">
        <f>INDEX(AirportPivot[AirportName],MATCH($N2447,AirportPivot[[AirportID]:[AirportID]],0))</f>
        <v>Newark Liberty International</v>
      </c>
      <c r="R2447">
        <f>INDEX(AirportPivot[Gates (number of available)],MATCH($N2447,AirportPivot[[AirportID]:[AirportID]],0))</f>
        <v>82</v>
      </c>
    </row>
    <row r="2448" spans="1:18" x14ac:dyDescent="0.25">
      <c r="A2448" s="3" t="s">
        <v>2480</v>
      </c>
      <c r="B2448" s="12">
        <v>41796</v>
      </c>
      <c r="C2448" s="4" t="s">
        <v>40</v>
      </c>
      <c r="D2448" s="4">
        <v>2</v>
      </c>
      <c r="E2448" s="4">
        <v>174</v>
      </c>
      <c r="F2448" s="5">
        <v>0.41666666666666669</v>
      </c>
      <c r="G2448" s="6">
        <v>126.5</v>
      </c>
      <c r="H2448" s="7">
        <v>20872.5</v>
      </c>
      <c r="I2448" s="7">
        <f>FlightsPivot[[#This Row],[Total Fare]]*10%</f>
        <v>2087.25</v>
      </c>
      <c r="J2448" s="7">
        <f>FlightsPivot[[#This Row],[Total Fare]]+FlightsPivot[[#This Row],[10% tax ]]</f>
        <v>22959.75</v>
      </c>
      <c r="K2448" s="4">
        <v>6</v>
      </c>
      <c r="L2448" s="4">
        <v>2014</v>
      </c>
      <c r="M2448" t="str">
        <f>INDEX(RoutesPivot[DepAirport],MATCH($C2448,RoutesPivot[[RouteID]:[RouteID]],0))</f>
        <v>ORD</v>
      </c>
      <c r="N2448" t="str">
        <f>INDEX(RoutesPivot[AirportID],MATCH($C2448,RoutesPivot[[RouteID]:[RouteID]],0))</f>
        <v>MSP</v>
      </c>
      <c r="O2448">
        <f>INDEX(RoutesPivot[Distance],MATCH($C2448,RoutesPivot[[RouteID]:[RouteID]],0))</f>
        <v>300</v>
      </c>
      <c r="P2448">
        <f>INDEX(RoutesPivot[ListPrice],MATCH($C2448,RoutesPivot[[RouteID]:[RouteID]],0))</f>
        <v>115</v>
      </c>
      <c r="Q2448" t="str">
        <f>INDEX(AirportPivot[AirportName],MATCH($N2448,AirportPivot[[AirportID]:[AirportID]],0))</f>
        <v>Minneapolis-St Paul International/Wold-Chamberlain</v>
      </c>
      <c r="R2448">
        <f>INDEX(AirportPivot[Gates (number of available)],MATCH($N2448,AirportPivot[[AirportID]:[AirportID]],0))</f>
        <v>65</v>
      </c>
    </row>
    <row r="2449" spans="1:18" x14ac:dyDescent="0.25">
      <c r="A2449" s="3" t="s">
        <v>2481</v>
      </c>
      <c r="B2449" s="12">
        <v>42098</v>
      </c>
      <c r="C2449" s="4" t="s">
        <v>25</v>
      </c>
      <c r="D2449" s="4">
        <v>1.7</v>
      </c>
      <c r="E2449" s="4">
        <v>191</v>
      </c>
      <c r="F2449" s="5">
        <v>0.79166666666666663</v>
      </c>
      <c r="G2449" s="6">
        <v>200</v>
      </c>
      <c r="H2449" s="7">
        <v>33000</v>
      </c>
      <c r="I2449" s="7">
        <f>FlightsPivot[[#This Row],[Total Fare]]*10%</f>
        <v>3300</v>
      </c>
      <c r="J2449" s="7">
        <f>FlightsPivot[[#This Row],[Total Fare]]+FlightsPivot[[#This Row],[10% tax ]]</f>
        <v>36300</v>
      </c>
      <c r="K2449" s="4">
        <v>4</v>
      </c>
      <c r="L2449" s="4">
        <v>2015</v>
      </c>
      <c r="M2449" t="str">
        <f>INDEX(RoutesPivot[DepAirport],MATCH($C2449,RoutesPivot[[RouteID]:[RouteID]],0))</f>
        <v>ORD</v>
      </c>
      <c r="N2449" t="str">
        <f>INDEX(RoutesPivot[AirportID],MATCH($C2449,RoutesPivot[[RouteID]:[RouteID]],0))</f>
        <v>DFW</v>
      </c>
      <c r="O2449">
        <f>INDEX(RoutesPivot[Distance],MATCH($C2449,RoutesPivot[[RouteID]:[RouteID]],0))</f>
        <v>700</v>
      </c>
      <c r="P2449">
        <f>INDEX(RoutesPivot[ListPrice],MATCH($C2449,RoutesPivot[[RouteID]:[RouteID]],0))</f>
        <v>200</v>
      </c>
      <c r="Q2449" t="str">
        <f>INDEX(AirportPivot[AirportName],MATCH($N2449,AirportPivot[[AirportID]:[AirportID]],0))</f>
        <v>Dallas/Fort Worth International</v>
      </c>
      <c r="R2449">
        <f>INDEX(AirportPivot[Gates (number of available)],MATCH($N2449,AirportPivot[[AirportID]:[AirportID]],0))</f>
        <v>130</v>
      </c>
    </row>
    <row r="2450" spans="1:18" x14ac:dyDescent="0.25">
      <c r="A2450" s="3" t="s">
        <v>2482</v>
      </c>
      <c r="B2450" s="12">
        <v>42102</v>
      </c>
      <c r="C2450" s="4" t="s">
        <v>13</v>
      </c>
      <c r="D2450" s="4">
        <v>2.5</v>
      </c>
      <c r="E2450" s="4">
        <v>209</v>
      </c>
      <c r="F2450" s="5">
        <v>0.625</v>
      </c>
      <c r="G2450" s="6">
        <v>250</v>
      </c>
      <c r="H2450" s="7">
        <v>41250</v>
      </c>
      <c r="I2450" s="7">
        <f>FlightsPivot[[#This Row],[Total Fare]]*10%</f>
        <v>4125</v>
      </c>
      <c r="J2450" s="7">
        <f>FlightsPivot[[#This Row],[Total Fare]]+FlightsPivot[[#This Row],[10% tax ]]</f>
        <v>45375</v>
      </c>
      <c r="K2450" s="4">
        <v>4</v>
      </c>
      <c r="L2450" s="4">
        <v>2015</v>
      </c>
      <c r="M2450" t="str">
        <f>INDEX(RoutesPivot[DepAirport],MATCH($C2450,RoutesPivot[[RouteID]:[RouteID]],0))</f>
        <v>ORD</v>
      </c>
      <c r="N2450" t="str">
        <f>INDEX(RoutesPivot[AirportID],MATCH($C2450,RoutesPivot[[RouteID]:[RouteID]],0))</f>
        <v>JFK</v>
      </c>
      <c r="O2450">
        <f>INDEX(RoutesPivot[Distance],MATCH($C2450,RoutesPivot[[RouteID]:[RouteID]],0))</f>
        <v>619</v>
      </c>
      <c r="P2450">
        <f>INDEX(RoutesPivot[ListPrice],MATCH($C2450,RoutesPivot[[RouteID]:[RouteID]],0))</f>
        <v>250</v>
      </c>
      <c r="Q2450" t="str">
        <f>INDEX(AirportPivot[AirportName],MATCH($N2450,AirportPivot[[AirportID]:[AirportID]],0))</f>
        <v>John F Kennedy International</v>
      </c>
      <c r="R2450">
        <f>INDEX(AirportPivot[Gates (number of available)],MATCH($N2450,AirportPivot[[AirportID]:[AirportID]],0))</f>
        <v>120</v>
      </c>
    </row>
    <row r="2451" spans="1:18" x14ac:dyDescent="0.25">
      <c r="A2451" s="3" t="s">
        <v>2483</v>
      </c>
      <c r="B2451" s="12">
        <v>41726</v>
      </c>
      <c r="C2451" s="4" t="s">
        <v>11</v>
      </c>
      <c r="D2451" s="4">
        <v>2.5</v>
      </c>
      <c r="E2451" s="4">
        <v>161</v>
      </c>
      <c r="F2451" s="5">
        <v>0.79166666666666663</v>
      </c>
      <c r="G2451" s="6">
        <v>300</v>
      </c>
      <c r="H2451" s="7">
        <v>49500</v>
      </c>
      <c r="I2451" s="7">
        <f>FlightsPivot[[#This Row],[Total Fare]]*10%</f>
        <v>4950</v>
      </c>
      <c r="J2451" s="7">
        <f>FlightsPivot[[#This Row],[Total Fare]]+FlightsPivot[[#This Row],[10% tax ]]</f>
        <v>54450</v>
      </c>
      <c r="K2451" s="4">
        <v>3</v>
      </c>
      <c r="L2451" s="4">
        <v>2014</v>
      </c>
      <c r="M2451" t="str">
        <f>INDEX(RoutesPivot[DepAirport],MATCH($C2451,RoutesPivot[[RouteID]:[RouteID]],0))</f>
        <v>ORD</v>
      </c>
      <c r="N2451" t="str">
        <f>INDEX(RoutesPivot[AirportID],MATCH($C2451,RoutesPivot[[RouteID]:[RouteID]],0))</f>
        <v>BOS</v>
      </c>
      <c r="O2451">
        <f>INDEX(RoutesPivot[Distance],MATCH($C2451,RoutesPivot[[RouteID]:[RouteID]],0))</f>
        <v>730</v>
      </c>
      <c r="P2451">
        <f>INDEX(RoutesPivot[ListPrice],MATCH($C2451,RoutesPivot[[RouteID]:[RouteID]],0))</f>
        <v>300</v>
      </c>
      <c r="Q2451" t="str">
        <f>INDEX(AirportPivot[AirportName],MATCH($N2451,AirportPivot[[AirportID]:[AirportID]],0))</f>
        <v>General Edward Lawrence Logan International</v>
      </c>
      <c r="R2451">
        <f>INDEX(AirportPivot[Gates (number of available)],MATCH($N2451,AirportPivot[[AirportID]:[AirportID]],0))</f>
        <v>63</v>
      </c>
    </row>
    <row r="2452" spans="1:18" x14ac:dyDescent="0.25">
      <c r="A2452" s="3" t="s">
        <v>2484</v>
      </c>
      <c r="B2452" s="12">
        <v>41824</v>
      </c>
      <c r="C2452" s="4" t="s">
        <v>40</v>
      </c>
      <c r="D2452" s="4">
        <v>3.2</v>
      </c>
      <c r="E2452" s="4">
        <v>204</v>
      </c>
      <c r="F2452" s="5">
        <v>0.75</v>
      </c>
      <c r="G2452" s="6">
        <v>126.5</v>
      </c>
      <c r="H2452" s="7">
        <v>20872.5</v>
      </c>
      <c r="I2452" s="7">
        <f>FlightsPivot[[#This Row],[Total Fare]]*10%</f>
        <v>2087.25</v>
      </c>
      <c r="J2452" s="7">
        <f>FlightsPivot[[#This Row],[Total Fare]]+FlightsPivot[[#This Row],[10% tax ]]</f>
        <v>22959.75</v>
      </c>
      <c r="K2452" s="4">
        <v>7</v>
      </c>
      <c r="L2452" s="4">
        <v>2014</v>
      </c>
      <c r="M2452" t="str">
        <f>INDEX(RoutesPivot[DepAirport],MATCH($C2452,RoutesPivot[[RouteID]:[RouteID]],0))</f>
        <v>ORD</v>
      </c>
      <c r="N2452" t="str">
        <f>INDEX(RoutesPivot[AirportID],MATCH($C2452,RoutesPivot[[RouteID]:[RouteID]],0))</f>
        <v>MSP</v>
      </c>
      <c r="O2452">
        <f>INDEX(RoutesPivot[Distance],MATCH($C2452,RoutesPivot[[RouteID]:[RouteID]],0))</f>
        <v>300</v>
      </c>
      <c r="P2452">
        <f>INDEX(RoutesPivot[ListPrice],MATCH($C2452,RoutesPivot[[RouteID]:[RouteID]],0))</f>
        <v>115</v>
      </c>
      <c r="Q2452" t="str">
        <f>INDEX(AirportPivot[AirportName],MATCH($N2452,AirportPivot[[AirportID]:[AirportID]],0))</f>
        <v>Minneapolis-St Paul International/Wold-Chamberlain</v>
      </c>
      <c r="R2452">
        <f>INDEX(AirportPivot[Gates (number of available)],MATCH($N2452,AirportPivot[[AirportID]:[AirportID]],0))</f>
        <v>65</v>
      </c>
    </row>
    <row r="2453" spans="1:18" x14ac:dyDescent="0.25">
      <c r="A2453" s="3" t="s">
        <v>2485</v>
      </c>
      <c r="B2453" s="12">
        <v>42042</v>
      </c>
      <c r="C2453" s="4" t="s">
        <v>33</v>
      </c>
      <c r="D2453" s="4">
        <v>2.5</v>
      </c>
      <c r="E2453" s="4">
        <v>145</v>
      </c>
      <c r="F2453" s="5">
        <v>0.5</v>
      </c>
      <c r="G2453" s="6">
        <v>375</v>
      </c>
      <c r="H2453" s="7">
        <v>69375</v>
      </c>
      <c r="I2453" s="7">
        <f>FlightsPivot[[#This Row],[Total Fare]]*10%</f>
        <v>6937.5</v>
      </c>
      <c r="J2453" s="7">
        <f>FlightsPivot[[#This Row],[Total Fare]]+FlightsPivot[[#This Row],[10% tax ]]</f>
        <v>76312.5</v>
      </c>
      <c r="K2453" s="4">
        <v>2</v>
      </c>
      <c r="L2453" s="4">
        <v>2015</v>
      </c>
      <c r="M2453" t="str">
        <f>INDEX(RoutesPivot[DepAirport],MATCH($C2453,RoutesPivot[[RouteID]:[RouteID]],0))</f>
        <v>ORD</v>
      </c>
      <c r="N2453" t="str">
        <f>INDEX(RoutesPivot[AirportID],MATCH($C2453,RoutesPivot[[RouteID]:[RouteID]],0))</f>
        <v>SFO</v>
      </c>
      <c r="O2453">
        <f>INDEX(RoutesPivot[Distance],MATCH($C2453,RoutesPivot[[RouteID]:[RouteID]],0))</f>
        <v>1600</v>
      </c>
      <c r="P2453">
        <f>INDEX(RoutesPivot[ListPrice],MATCH($C2453,RoutesPivot[[RouteID]:[RouteID]],0))</f>
        <v>375</v>
      </c>
      <c r="Q2453" t="str">
        <f>INDEX(AirportPivot[AirportName],MATCH($N2453,AirportPivot[[AirportID]:[AirportID]],0))</f>
        <v>San Francisco International</v>
      </c>
      <c r="R2453">
        <f>INDEX(AirportPivot[Gates (number of available)],MATCH($N2453,AirportPivot[[AirportID]:[AirportID]],0))</f>
        <v>70</v>
      </c>
    </row>
    <row r="2454" spans="1:18" x14ac:dyDescent="0.25">
      <c r="A2454" s="3" t="s">
        <v>2486</v>
      </c>
      <c r="B2454" s="12">
        <v>42201</v>
      </c>
      <c r="C2454" s="4" t="s">
        <v>86</v>
      </c>
      <c r="D2454" s="4">
        <v>1.7</v>
      </c>
      <c r="E2454" s="4">
        <v>186</v>
      </c>
      <c r="F2454" s="5">
        <v>0.79166666666666663</v>
      </c>
      <c r="G2454" s="6">
        <v>126.5</v>
      </c>
      <c r="H2454" s="7">
        <v>20872.5</v>
      </c>
      <c r="I2454" s="7">
        <f>FlightsPivot[[#This Row],[Total Fare]]*10%</f>
        <v>2087.25</v>
      </c>
      <c r="J2454" s="7">
        <f>FlightsPivot[[#This Row],[Total Fare]]+FlightsPivot[[#This Row],[10% tax ]]</f>
        <v>22959.75</v>
      </c>
      <c r="K2454" s="4">
        <v>7</v>
      </c>
      <c r="L2454" s="4">
        <v>2015</v>
      </c>
      <c r="M2454" t="str">
        <f>INDEX(RoutesPivot[DepAirport],MATCH($C2454,RoutesPivot[[RouteID]:[RouteID]],0))</f>
        <v>ORD</v>
      </c>
      <c r="N2454" t="str">
        <f>INDEX(RoutesPivot[AirportID],MATCH($C2454,RoutesPivot[[RouteID]:[RouteID]],0))</f>
        <v>DTW</v>
      </c>
      <c r="O2454">
        <f>INDEX(RoutesPivot[Distance],MATCH($C2454,RoutesPivot[[RouteID]:[RouteID]],0))</f>
        <v>200</v>
      </c>
      <c r="P2454">
        <f>INDEX(RoutesPivot[ListPrice],MATCH($C2454,RoutesPivot[[RouteID]:[RouteID]],0))</f>
        <v>115</v>
      </c>
      <c r="Q2454" t="str">
        <f>INDEX(AirportPivot[AirportName],MATCH($N2454,AirportPivot[[AirportID]:[AirportID]],0))</f>
        <v>Detroit Metropolitan Wayne County</v>
      </c>
      <c r="R2454">
        <f>INDEX(AirportPivot[Gates (number of available)],MATCH($N2454,AirportPivot[[AirportID]:[AirportID]],0))</f>
        <v>60</v>
      </c>
    </row>
    <row r="2455" spans="1:18" x14ac:dyDescent="0.25">
      <c r="A2455" s="3" t="s">
        <v>2487</v>
      </c>
      <c r="B2455" s="12">
        <v>42366</v>
      </c>
      <c r="C2455" s="4" t="s">
        <v>47</v>
      </c>
      <c r="D2455" s="4">
        <v>1.4</v>
      </c>
      <c r="E2455" s="4">
        <v>44</v>
      </c>
      <c r="F2455" s="5">
        <v>0.29166666666666669</v>
      </c>
      <c r="G2455" s="6">
        <v>250</v>
      </c>
      <c r="H2455" s="7">
        <v>41250</v>
      </c>
      <c r="I2455" s="7">
        <f>FlightsPivot[[#This Row],[Total Fare]]*10%</f>
        <v>4125</v>
      </c>
      <c r="J2455" s="7">
        <f>FlightsPivot[[#This Row],[Total Fare]]+FlightsPivot[[#This Row],[10% tax ]]</f>
        <v>45375</v>
      </c>
      <c r="K2455" s="4">
        <v>12</v>
      </c>
      <c r="L2455" s="4">
        <v>2015</v>
      </c>
      <c r="M2455" t="str">
        <f>INDEX(RoutesPivot[DepAirport],MATCH($C2455,RoutesPivot[[RouteID]:[RouteID]],0))</f>
        <v>ORD</v>
      </c>
      <c r="N2455" t="str">
        <f>INDEX(RoutesPivot[AirportID],MATCH($C2455,RoutesPivot[[RouteID]:[RouteID]],0))</f>
        <v>PHX</v>
      </c>
      <c r="O2455">
        <f>INDEX(RoutesPivot[Distance],MATCH($C2455,RoutesPivot[[RouteID]:[RouteID]],0))</f>
        <v>1200</v>
      </c>
      <c r="P2455">
        <f>INDEX(RoutesPivot[ListPrice],MATCH($C2455,RoutesPivot[[RouteID]:[RouteID]],0))</f>
        <v>250</v>
      </c>
      <c r="Q2455" t="str">
        <f>INDEX(AirportPivot[AirportName],MATCH($N2455,AirportPivot[[AirportID]:[AirportID]],0))</f>
        <v>Phoenix Sky Harbor International</v>
      </c>
      <c r="R2455">
        <f>INDEX(AirportPivot[Gates (number of available)],MATCH($N2455,AirportPivot[[AirportID]:[AirportID]],0))</f>
        <v>60</v>
      </c>
    </row>
    <row r="2456" spans="1:18" x14ac:dyDescent="0.25">
      <c r="A2456" s="3" t="s">
        <v>2488</v>
      </c>
      <c r="B2456" s="12">
        <v>41846</v>
      </c>
      <c r="C2456" s="4" t="s">
        <v>21</v>
      </c>
      <c r="D2456" s="4">
        <v>2.6</v>
      </c>
      <c r="E2456" s="4">
        <v>24</v>
      </c>
      <c r="F2456" s="5">
        <v>0.5625</v>
      </c>
      <c r="G2456" s="6">
        <v>137.5</v>
      </c>
      <c r="H2456" s="7">
        <v>25437.5</v>
      </c>
      <c r="I2456" s="7">
        <f>FlightsPivot[[#This Row],[Total Fare]]*10%</f>
        <v>2543.75</v>
      </c>
      <c r="J2456" s="7">
        <f>FlightsPivot[[#This Row],[Total Fare]]+FlightsPivot[[#This Row],[10% tax ]]</f>
        <v>27981.25</v>
      </c>
      <c r="K2456" s="4">
        <v>7</v>
      </c>
      <c r="L2456" s="4">
        <v>2014</v>
      </c>
      <c r="M2456" t="str">
        <f>INDEX(RoutesPivot[DepAirport],MATCH($C2456,RoutesPivot[[RouteID]:[RouteID]],0))</f>
        <v>ORD</v>
      </c>
      <c r="N2456" t="str">
        <f>INDEX(RoutesPivot[AirportID],MATCH($C2456,RoutesPivot[[RouteID]:[RouteID]],0))</f>
        <v>CLT</v>
      </c>
      <c r="O2456">
        <f>INDEX(RoutesPivot[Distance],MATCH($C2456,RoutesPivot[[RouteID]:[RouteID]],0))</f>
        <v>700</v>
      </c>
      <c r="P2456">
        <f>INDEX(RoutesPivot[ListPrice],MATCH($C2456,RoutesPivot[[RouteID]:[RouteID]],0))</f>
        <v>125</v>
      </c>
      <c r="Q2456" t="str">
        <f>INDEX(AirportPivot[AirportName],MATCH($N2456,AirportPivot[[AirportID]:[AirportID]],0))</f>
        <v>Charlotte/Douglas International</v>
      </c>
      <c r="R2456">
        <f>INDEX(AirportPivot[Gates (number of available)],MATCH($N2456,AirportPivot[[AirportID]:[AirportID]],0))</f>
        <v>65</v>
      </c>
    </row>
    <row r="2457" spans="1:18" x14ac:dyDescent="0.25">
      <c r="A2457" s="3" t="s">
        <v>2489</v>
      </c>
      <c r="B2457" s="12">
        <v>42280</v>
      </c>
      <c r="C2457" s="4" t="s">
        <v>86</v>
      </c>
      <c r="D2457" s="4">
        <v>2.9</v>
      </c>
      <c r="E2457" s="4">
        <v>148</v>
      </c>
      <c r="F2457" s="5">
        <v>0.33333333333333331</v>
      </c>
      <c r="G2457" s="6">
        <v>115</v>
      </c>
      <c r="H2457" s="7">
        <v>21275</v>
      </c>
      <c r="I2457" s="7">
        <f>FlightsPivot[[#This Row],[Total Fare]]*10%</f>
        <v>2127.5</v>
      </c>
      <c r="J2457" s="7">
        <f>FlightsPivot[[#This Row],[Total Fare]]+FlightsPivot[[#This Row],[10% tax ]]</f>
        <v>23402.5</v>
      </c>
      <c r="K2457" s="4">
        <v>10</v>
      </c>
      <c r="L2457" s="4">
        <v>2015</v>
      </c>
      <c r="M2457" t="str">
        <f>INDEX(RoutesPivot[DepAirport],MATCH($C2457,RoutesPivot[[RouteID]:[RouteID]],0))</f>
        <v>ORD</v>
      </c>
      <c r="N2457" t="str">
        <f>INDEX(RoutesPivot[AirportID],MATCH($C2457,RoutesPivot[[RouteID]:[RouteID]],0))</f>
        <v>DTW</v>
      </c>
      <c r="O2457">
        <f>INDEX(RoutesPivot[Distance],MATCH($C2457,RoutesPivot[[RouteID]:[RouteID]],0))</f>
        <v>200</v>
      </c>
      <c r="P2457">
        <f>INDEX(RoutesPivot[ListPrice],MATCH($C2457,RoutesPivot[[RouteID]:[RouteID]],0))</f>
        <v>115</v>
      </c>
      <c r="Q2457" t="str">
        <f>INDEX(AirportPivot[AirportName],MATCH($N2457,AirportPivot[[AirportID]:[AirportID]],0))</f>
        <v>Detroit Metropolitan Wayne County</v>
      </c>
      <c r="R2457">
        <f>INDEX(AirportPivot[Gates (number of available)],MATCH($N2457,AirportPivot[[AirportID]:[AirportID]],0))</f>
        <v>60</v>
      </c>
    </row>
    <row r="2458" spans="1:18" x14ac:dyDescent="0.25">
      <c r="A2458" s="3" t="s">
        <v>2490</v>
      </c>
      <c r="B2458" s="12">
        <v>41861</v>
      </c>
      <c r="C2458" s="4" t="s">
        <v>33</v>
      </c>
      <c r="D2458" s="4">
        <v>2.2999999999999998</v>
      </c>
      <c r="E2458" s="4">
        <v>16</v>
      </c>
      <c r="F2458" s="5">
        <v>0.29166666666666669</v>
      </c>
      <c r="G2458" s="6">
        <v>412.5</v>
      </c>
      <c r="H2458" s="7">
        <v>76312.5</v>
      </c>
      <c r="I2458" s="7">
        <f>FlightsPivot[[#This Row],[Total Fare]]*10%</f>
        <v>7631.25</v>
      </c>
      <c r="J2458" s="7">
        <f>FlightsPivot[[#This Row],[Total Fare]]+FlightsPivot[[#This Row],[10% tax ]]</f>
        <v>83943.75</v>
      </c>
      <c r="K2458" s="4">
        <v>8</v>
      </c>
      <c r="L2458" s="4">
        <v>2014</v>
      </c>
      <c r="M2458" t="str">
        <f>INDEX(RoutesPivot[DepAirport],MATCH($C2458,RoutesPivot[[RouteID]:[RouteID]],0))</f>
        <v>ORD</v>
      </c>
      <c r="N2458" t="str">
        <f>INDEX(RoutesPivot[AirportID],MATCH($C2458,RoutesPivot[[RouteID]:[RouteID]],0))</f>
        <v>SFO</v>
      </c>
      <c r="O2458">
        <f>INDEX(RoutesPivot[Distance],MATCH($C2458,RoutesPivot[[RouteID]:[RouteID]],0))</f>
        <v>1600</v>
      </c>
      <c r="P2458">
        <f>INDEX(RoutesPivot[ListPrice],MATCH($C2458,RoutesPivot[[RouteID]:[RouteID]],0))</f>
        <v>375</v>
      </c>
      <c r="Q2458" t="str">
        <f>INDEX(AirportPivot[AirportName],MATCH($N2458,AirportPivot[[AirportID]:[AirportID]],0))</f>
        <v>San Francisco International</v>
      </c>
      <c r="R2458">
        <f>INDEX(AirportPivot[Gates (number of available)],MATCH($N2458,AirportPivot[[AirportID]:[AirportID]],0))</f>
        <v>70</v>
      </c>
    </row>
    <row r="2459" spans="1:18" x14ac:dyDescent="0.25">
      <c r="A2459" s="3" t="s">
        <v>2491</v>
      </c>
      <c r="B2459" s="12">
        <v>41857</v>
      </c>
      <c r="C2459" s="4" t="s">
        <v>13</v>
      </c>
      <c r="D2459" s="4">
        <v>0.9</v>
      </c>
      <c r="E2459" s="4">
        <v>67</v>
      </c>
      <c r="F2459" s="5">
        <v>0.29166666666666669</v>
      </c>
      <c r="G2459" s="6">
        <v>275</v>
      </c>
      <c r="H2459" s="7">
        <v>49775</v>
      </c>
      <c r="I2459" s="7">
        <f>FlightsPivot[[#This Row],[Total Fare]]*10%</f>
        <v>4977.5</v>
      </c>
      <c r="J2459" s="7">
        <f>FlightsPivot[[#This Row],[Total Fare]]+FlightsPivot[[#This Row],[10% tax ]]</f>
        <v>54752.5</v>
      </c>
      <c r="K2459" s="4">
        <v>8</v>
      </c>
      <c r="L2459" s="4">
        <v>2014</v>
      </c>
      <c r="M2459" t="str">
        <f>INDEX(RoutesPivot[DepAirport],MATCH($C2459,RoutesPivot[[RouteID]:[RouteID]],0))</f>
        <v>ORD</v>
      </c>
      <c r="N2459" t="str">
        <f>INDEX(RoutesPivot[AirportID],MATCH($C2459,RoutesPivot[[RouteID]:[RouteID]],0))</f>
        <v>JFK</v>
      </c>
      <c r="O2459">
        <f>INDEX(RoutesPivot[Distance],MATCH($C2459,RoutesPivot[[RouteID]:[RouteID]],0))</f>
        <v>619</v>
      </c>
      <c r="P2459">
        <f>INDEX(RoutesPivot[ListPrice],MATCH($C2459,RoutesPivot[[RouteID]:[RouteID]],0))</f>
        <v>250</v>
      </c>
      <c r="Q2459" t="str">
        <f>INDEX(AirportPivot[AirportName],MATCH($N2459,AirportPivot[[AirportID]:[AirportID]],0))</f>
        <v>John F Kennedy International</v>
      </c>
      <c r="R2459">
        <f>INDEX(AirportPivot[Gates (number of available)],MATCH($N2459,AirportPivot[[AirportID]:[AirportID]],0))</f>
        <v>120</v>
      </c>
    </row>
    <row r="2460" spans="1:18" x14ac:dyDescent="0.25">
      <c r="A2460" s="3" t="s">
        <v>2492</v>
      </c>
      <c r="B2460" s="12">
        <v>41695</v>
      </c>
      <c r="C2460" s="4" t="s">
        <v>53</v>
      </c>
      <c r="D2460" s="4">
        <v>1.4</v>
      </c>
      <c r="E2460" s="4">
        <v>131</v>
      </c>
      <c r="F2460" s="5">
        <v>0.79166666666666663</v>
      </c>
      <c r="G2460" s="6">
        <v>300</v>
      </c>
      <c r="H2460" s="7">
        <v>55500</v>
      </c>
      <c r="I2460" s="7">
        <f>FlightsPivot[[#This Row],[Total Fare]]*10%</f>
        <v>5550</v>
      </c>
      <c r="J2460" s="7">
        <f>FlightsPivot[[#This Row],[Total Fare]]+FlightsPivot[[#This Row],[10% tax ]]</f>
        <v>61050</v>
      </c>
      <c r="K2460" s="4">
        <v>2</v>
      </c>
      <c r="L2460" s="4">
        <v>2014</v>
      </c>
      <c r="M2460" t="str">
        <f>INDEX(RoutesPivot[DepAirport],MATCH($C2460,RoutesPivot[[RouteID]:[RouteID]],0))</f>
        <v>ORD</v>
      </c>
      <c r="N2460" t="str">
        <f>INDEX(RoutesPivot[AirportID],MATCH($C2460,RoutesPivot[[RouteID]:[RouteID]],0))</f>
        <v>FLL</v>
      </c>
      <c r="O2460">
        <f>INDEX(RoutesPivot[Distance],MATCH($C2460,RoutesPivot[[RouteID]:[RouteID]],0))</f>
        <v>940</v>
      </c>
      <c r="P2460">
        <f>INDEX(RoutesPivot[ListPrice],MATCH($C2460,RoutesPivot[[RouteID]:[RouteID]],0))</f>
        <v>300</v>
      </c>
      <c r="Q2460" t="str">
        <f>INDEX(AirportPivot[AirportName],MATCH($N2460,AirportPivot[[AirportID]:[AirportID]],0))</f>
        <v>Fort Lauderdale/Hollywood International</v>
      </c>
      <c r="R2460">
        <f>INDEX(AirportPivot[Gates (number of available)],MATCH($N2460,AirportPivot[[AirportID]:[AirportID]],0))</f>
        <v>55</v>
      </c>
    </row>
    <row r="2461" spans="1:18" x14ac:dyDescent="0.25">
      <c r="A2461" s="3" t="s">
        <v>2493</v>
      </c>
      <c r="B2461" s="12">
        <v>41864</v>
      </c>
      <c r="C2461" s="4" t="s">
        <v>27</v>
      </c>
      <c r="D2461" s="4">
        <v>8.1</v>
      </c>
      <c r="E2461" s="4">
        <v>176</v>
      </c>
      <c r="F2461" s="5">
        <v>0.33333333333333331</v>
      </c>
      <c r="G2461" s="6">
        <v>220</v>
      </c>
      <c r="H2461" s="7">
        <v>36300</v>
      </c>
      <c r="I2461" s="7">
        <f>FlightsPivot[[#This Row],[Total Fare]]*10%</f>
        <v>3630</v>
      </c>
      <c r="J2461" s="7">
        <f>FlightsPivot[[#This Row],[Total Fare]]+FlightsPivot[[#This Row],[10% tax ]]</f>
        <v>39930</v>
      </c>
      <c r="K2461" s="4">
        <v>8</v>
      </c>
      <c r="L2461" s="4">
        <v>2014</v>
      </c>
      <c r="M2461" t="str">
        <f>INDEX(RoutesPivot[DepAirport],MATCH($C2461,RoutesPivot[[RouteID]:[RouteID]],0))</f>
        <v>ORD</v>
      </c>
      <c r="N2461" t="str">
        <f>INDEX(RoutesPivot[AirportID],MATCH($C2461,RoutesPivot[[RouteID]:[RouteID]],0))</f>
        <v>ATL</v>
      </c>
      <c r="O2461">
        <f>INDEX(RoutesPivot[Distance],MATCH($C2461,RoutesPivot[[RouteID]:[RouteID]],0))</f>
        <v>510</v>
      </c>
      <c r="P2461">
        <f>INDEX(RoutesPivot[ListPrice],MATCH($C2461,RoutesPivot[[RouteID]:[RouteID]],0))</f>
        <v>200</v>
      </c>
      <c r="Q2461" t="str">
        <f>INDEX(AirportPivot[AirportName],MATCH($N2461,AirportPivot[[AirportID]:[AirportID]],0))</f>
        <v>Hartsfield-Jackson Atlanta International</v>
      </c>
      <c r="R2461">
        <f>INDEX(AirportPivot[Gates (number of available)],MATCH($N2461,AirportPivot[[AirportID]:[AirportID]],0))</f>
        <v>100</v>
      </c>
    </row>
    <row r="2462" spans="1:18" x14ac:dyDescent="0.25">
      <c r="A2462" s="3" t="s">
        <v>2494</v>
      </c>
      <c r="B2462" s="12">
        <v>41971</v>
      </c>
      <c r="C2462" s="4" t="s">
        <v>17</v>
      </c>
      <c r="D2462" s="4">
        <v>10.1</v>
      </c>
      <c r="E2462" s="4">
        <v>9</v>
      </c>
      <c r="F2462" s="5">
        <v>0.29166666666666669</v>
      </c>
      <c r="G2462" s="6">
        <v>525</v>
      </c>
      <c r="H2462" s="7">
        <v>97125</v>
      </c>
      <c r="I2462" s="7">
        <f>FlightsPivot[[#This Row],[Total Fare]]*10%</f>
        <v>9712.5</v>
      </c>
      <c r="J2462" s="7">
        <f>FlightsPivot[[#This Row],[Total Fare]]+FlightsPivot[[#This Row],[10% tax ]]</f>
        <v>106837.5</v>
      </c>
      <c r="K2462" s="4">
        <v>11</v>
      </c>
      <c r="L2462" s="4">
        <v>2014</v>
      </c>
      <c r="M2462" t="str">
        <f>INDEX(RoutesPivot[DepAirport],MATCH($C2462,RoutesPivot[[RouteID]:[RouteID]],0))</f>
        <v>ORD</v>
      </c>
      <c r="N2462" t="str">
        <f>INDEX(RoutesPivot[AirportID],MATCH($C2462,RoutesPivot[[RouteID]:[RouteID]],0))</f>
        <v>LAX</v>
      </c>
      <c r="O2462">
        <f>INDEX(RoutesPivot[Distance],MATCH($C2462,RoutesPivot[[RouteID]:[RouteID]],0))</f>
        <v>1518</v>
      </c>
      <c r="P2462">
        <f>INDEX(RoutesPivot[ListPrice],MATCH($C2462,RoutesPivot[[RouteID]:[RouteID]],0))</f>
        <v>350</v>
      </c>
      <c r="Q2462" t="str">
        <f>INDEX(AirportPivot[AirportName],MATCH($N2462,AirportPivot[[AirportID]:[AirportID]],0))</f>
        <v>Los Angeles International</v>
      </c>
      <c r="R2462">
        <f>INDEX(AirportPivot[Gates (number of available)],MATCH($N2462,AirportPivot[[AirportID]:[AirportID]],0))</f>
        <v>86</v>
      </c>
    </row>
    <row r="2463" spans="1:18" x14ac:dyDescent="0.25">
      <c r="A2463" s="3" t="s">
        <v>2495</v>
      </c>
      <c r="B2463" s="12">
        <v>41717</v>
      </c>
      <c r="C2463" s="4" t="s">
        <v>19</v>
      </c>
      <c r="D2463" s="4">
        <v>2.7</v>
      </c>
      <c r="E2463" s="4">
        <v>208</v>
      </c>
      <c r="F2463" s="5">
        <v>0.79166666666666663</v>
      </c>
      <c r="G2463" s="6">
        <v>200</v>
      </c>
      <c r="H2463" s="7">
        <v>33000</v>
      </c>
      <c r="I2463" s="7">
        <f>FlightsPivot[[#This Row],[Total Fare]]*10%</f>
        <v>3300</v>
      </c>
      <c r="J2463" s="7">
        <f>FlightsPivot[[#This Row],[Total Fare]]+FlightsPivot[[#This Row],[10% tax ]]</f>
        <v>36300</v>
      </c>
      <c r="K2463" s="4">
        <v>3</v>
      </c>
      <c r="L2463" s="4">
        <v>2014</v>
      </c>
      <c r="M2463" t="str">
        <f>INDEX(RoutesPivot[DepAirport],MATCH($C2463,RoutesPivot[[RouteID]:[RouteID]],0))</f>
        <v>ORD</v>
      </c>
      <c r="N2463" t="str">
        <f>INDEX(RoutesPivot[AirportID],MATCH($C2463,RoutesPivot[[RouteID]:[RouteID]],0))</f>
        <v>IAH</v>
      </c>
      <c r="O2463">
        <f>INDEX(RoutesPivot[Distance],MATCH($C2463,RoutesPivot[[RouteID]:[RouteID]],0))</f>
        <v>800</v>
      </c>
      <c r="P2463">
        <f>INDEX(RoutesPivot[ListPrice],MATCH($C2463,RoutesPivot[[RouteID]:[RouteID]],0))</f>
        <v>200</v>
      </c>
      <c r="Q2463" t="str">
        <f>INDEX(AirportPivot[AirportName],MATCH($N2463,AirportPivot[[AirportID]:[AirportID]],0))</f>
        <v>George Bush Intercontinental/Houston</v>
      </c>
      <c r="R2463">
        <f>INDEX(AirportPivot[Gates (number of available)],MATCH($N2463,AirportPivot[[AirportID]:[AirportID]],0))</f>
        <v>80</v>
      </c>
    </row>
    <row r="2464" spans="1:18" x14ac:dyDescent="0.25">
      <c r="A2464" s="3" t="s">
        <v>2496</v>
      </c>
      <c r="B2464" s="12">
        <v>41676</v>
      </c>
      <c r="C2464" s="4" t="s">
        <v>98</v>
      </c>
      <c r="D2464" s="4">
        <v>2.6</v>
      </c>
      <c r="E2464" s="4">
        <v>115</v>
      </c>
      <c r="F2464" s="5">
        <v>0.66666666666666663</v>
      </c>
      <c r="G2464" s="6">
        <v>275</v>
      </c>
      <c r="H2464" s="7">
        <v>50875</v>
      </c>
      <c r="I2464" s="7">
        <f>FlightsPivot[[#This Row],[Total Fare]]*10%</f>
        <v>5087.5</v>
      </c>
      <c r="J2464" s="7">
        <f>FlightsPivot[[#This Row],[Total Fare]]+FlightsPivot[[#This Row],[10% tax ]]</f>
        <v>55962.5</v>
      </c>
      <c r="K2464" s="4">
        <v>2</v>
      </c>
      <c r="L2464" s="4">
        <v>2014</v>
      </c>
      <c r="M2464" t="str">
        <f>INDEX(RoutesPivot[DepAirport],MATCH($C2464,RoutesPivot[[RouteID]:[RouteID]],0))</f>
        <v>ORD</v>
      </c>
      <c r="N2464" t="str">
        <f>INDEX(RoutesPivot[AirportID],MATCH($C2464,RoutesPivot[[RouteID]:[RouteID]],0))</f>
        <v>PHL</v>
      </c>
      <c r="O2464">
        <f>INDEX(RoutesPivot[Distance],MATCH($C2464,RoutesPivot[[RouteID]:[RouteID]],0))</f>
        <v>580</v>
      </c>
      <c r="P2464">
        <f>INDEX(RoutesPivot[ListPrice],MATCH($C2464,RoutesPivot[[RouteID]:[RouteID]],0))</f>
        <v>275</v>
      </c>
      <c r="Q2464" t="str">
        <f>INDEX(AirportPivot[AirportName],MATCH($N2464,AirportPivot[[AirportID]:[AirportID]],0))</f>
        <v>Philadelphia International</v>
      </c>
      <c r="R2464">
        <f>INDEX(AirportPivot[Gates (number of available)],MATCH($N2464,AirportPivot[[AirportID]:[AirportID]],0))</f>
        <v>89</v>
      </c>
    </row>
    <row r="2465" spans="1:18" x14ac:dyDescent="0.25">
      <c r="A2465" s="3" t="s">
        <v>2497</v>
      </c>
      <c r="B2465" s="12">
        <v>42306</v>
      </c>
      <c r="C2465" s="4" t="s">
        <v>86</v>
      </c>
      <c r="D2465" s="4">
        <v>2.4</v>
      </c>
      <c r="E2465" s="4">
        <v>165</v>
      </c>
      <c r="F2465" s="5">
        <v>0.5625</v>
      </c>
      <c r="G2465" s="6">
        <v>115</v>
      </c>
      <c r="H2465" s="7">
        <v>18975</v>
      </c>
      <c r="I2465" s="7">
        <f>FlightsPivot[[#This Row],[Total Fare]]*10%</f>
        <v>1897.5</v>
      </c>
      <c r="J2465" s="7">
        <f>FlightsPivot[[#This Row],[Total Fare]]+FlightsPivot[[#This Row],[10% tax ]]</f>
        <v>20872.5</v>
      </c>
      <c r="K2465" s="4">
        <v>10</v>
      </c>
      <c r="L2465" s="4">
        <v>2015</v>
      </c>
      <c r="M2465" t="str">
        <f>INDEX(RoutesPivot[DepAirport],MATCH($C2465,RoutesPivot[[RouteID]:[RouteID]],0))</f>
        <v>ORD</v>
      </c>
      <c r="N2465" t="str">
        <f>INDEX(RoutesPivot[AirportID],MATCH($C2465,RoutesPivot[[RouteID]:[RouteID]],0))</f>
        <v>DTW</v>
      </c>
      <c r="O2465">
        <f>INDEX(RoutesPivot[Distance],MATCH($C2465,RoutesPivot[[RouteID]:[RouteID]],0))</f>
        <v>200</v>
      </c>
      <c r="P2465">
        <f>INDEX(RoutesPivot[ListPrice],MATCH($C2465,RoutesPivot[[RouteID]:[RouteID]],0))</f>
        <v>115</v>
      </c>
      <c r="Q2465" t="str">
        <f>INDEX(AirportPivot[AirportName],MATCH($N2465,AirportPivot[[AirportID]:[AirportID]],0))</f>
        <v>Detroit Metropolitan Wayne County</v>
      </c>
      <c r="R2465">
        <f>INDEX(AirportPivot[Gates (number of available)],MATCH($N2465,AirportPivot[[AirportID]:[AirportID]],0))</f>
        <v>60</v>
      </c>
    </row>
    <row r="2466" spans="1:18" x14ac:dyDescent="0.25">
      <c r="A2466" s="3" t="s">
        <v>2498</v>
      </c>
      <c r="B2466" s="12">
        <v>41996</v>
      </c>
      <c r="C2466" s="4" t="s">
        <v>13</v>
      </c>
      <c r="D2466" s="4">
        <v>4.2</v>
      </c>
      <c r="E2466" s="4">
        <v>128</v>
      </c>
      <c r="F2466" s="5">
        <v>0.79166666666666663</v>
      </c>
      <c r="G2466" s="6">
        <v>350</v>
      </c>
      <c r="H2466" s="7">
        <v>64750</v>
      </c>
      <c r="I2466" s="7">
        <f>FlightsPivot[[#This Row],[Total Fare]]*10%</f>
        <v>6475</v>
      </c>
      <c r="J2466" s="7">
        <f>FlightsPivot[[#This Row],[Total Fare]]+FlightsPivot[[#This Row],[10% tax ]]</f>
        <v>71225</v>
      </c>
      <c r="K2466" s="4">
        <v>12</v>
      </c>
      <c r="L2466" s="4">
        <v>2014</v>
      </c>
      <c r="M2466" t="str">
        <f>INDEX(RoutesPivot[DepAirport],MATCH($C2466,RoutesPivot[[RouteID]:[RouteID]],0))</f>
        <v>ORD</v>
      </c>
      <c r="N2466" t="str">
        <f>INDEX(RoutesPivot[AirportID],MATCH($C2466,RoutesPivot[[RouteID]:[RouteID]],0))</f>
        <v>JFK</v>
      </c>
      <c r="O2466">
        <f>INDEX(RoutesPivot[Distance],MATCH($C2466,RoutesPivot[[RouteID]:[RouteID]],0))</f>
        <v>619</v>
      </c>
      <c r="P2466">
        <f>INDEX(RoutesPivot[ListPrice],MATCH($C2466,RoutesPivot[[RouteID]:[RouteID]],0))</f>
        <v>250</v>
      </c>
      <c r="Q2466" t="str">
        <f>INDEX(AirportPivot[AirportName],MATCH($N2466,AirportPivot[[AirportID]:[AirportID]],0))</f>
        <v>John F Kennedy International</v>
      </c>
      <c r="R2466">
        <f>INDEX(AirportPivot[Gates (number of available)],MATCH($N2466,AirportPivot[[AirportID]:[AirportID]],0))</f>
        <v>120</v>
      </c>
    </row>
    <row r="2467" spans="1:18" x14ac:dyDescent="0.25">
      <c r="A2467" s="3" t="s">
        <v>2499</v>
      </c>
      <c r="B2467" s="12">
        <v>42036</v>
      </c>
      <c r="C2467" s="4" t="s">
        <v>1482</v>
      </c>
      <c r="D2467" s="4">
        <v>2.4</v>
      </c>
      <c r="E2467" s="4">
        <v>24</v>
      </c>
      <c r="F2467" s="5">
        <v>0.75</v>
      </c>
      <c r="G2467" s="6">
        <v>5000</v>
      </c>
      <c r="H2467" s="7">
        <v>925000</v>
      </c>
      <c r="I2467" s="7">
        <f>FlightsPivot[[#This Row],[Total Fare]]*10%</f>
        <v>92500</v>
      </c>
      <c r="J2467" s="7">
        <f>FlightsPivot[[#This Row],[Total Fare]]+FlightsPivot[[#This Row],[10% tax ]]</f>
        <v>1017500</v>
      </c>
      <c r="K2467" s="4">
        <v>2</v>
      </c>
      <c r="L2467" s="4">
        <v>2015</v>
      </c>
      <c r="M2467" t="str">
        <f>INDEX(RoutesPivot[DepAirport],MATCH($C2467,RoutesPivot[[RouteID]:[RouteID]],0))</f>
        <v>ORD</v>
      </c>
      <c r="N2467" t="str">
        <f>INDEX(RoutesPivot[AirportID],MATCH($C2467,RoutesPivot[[RouteID]:[RouteID]],0))</f>
        <v>DCA</v>
      </c>
      <c r="O2467">
        <f>INDEX(RoutesPivot[Distance],MATCH($C2467,RoutesPivot[[RouteID]:[RouteID]],0))</f>
        <v>600</v>
      </c>
      <c r="P2467">
        <f>INDEX(RoutesPivot[ListPrice],MATCH($C2467,RoutesPivot[[RouteID]:[RouteID]],0))</f>
        <v>5000</v>
      </c>
      <c r="Q2467" t="str">
        <f>INDEX(AirportPivot[AirportName],MATCH($N2467,AirportPivot[[AirportID]:[AirportID]],0))</f>
        <v>Ronald Reagan Washington National Airport</v>
      </c>
      <c r="R2467">
        <f>INDEX(AirportPivot[Gates (number of available)],MATCH($N2467,AirportPivot[[AirportID]:[AirportID]],0))</f>
        <v>45</v>
      </c>
    </row>
    <row r="2468" spans="1:18" x14ac:dyDescent="0.25">
      <c r="A2468" s="3" t="s">
        <v>2500</v>
      </c>
      <c r="B2468" s="12">
        <v>42048</v>
      </c>
      <c r="C2468" s="4" t="s">
        <v>23</v>
      </c>
      <c r="D2468" s="4">
        <v>2.5</v>
      </c>
      <c r="E2468" s="4">
        <v>191</v>
      </c>
      <c r="F2468" s="5">
        <v>0.29166666666666669</v>
      </c>
      <c r="G2468" s="6">
        <v>300</v>
      </c>
      <c r="H2468" s="7">
        <v>49500</v>
      </c>
      <c r="I2468" s="7">
        <f>FlightsPivot[[#This Row],[Total Fare]]*10%</f>
        <v>4950</v>
      </c>
      <c r="J2468" s="7">
        <f>FlightsPivot[[#This Row],[Total Fare]]+FlightsPivot[[#This Row],[10% tax ]]</f>
        <v>54450</v>
      </c>
      <c r="K2468" s="4">
        <v>2</v>
      </c>
      <c r="L2468" s="4">
        <v>2015</v>
      </c>
      <c r="M2468" t="str">
        <f>INDEX(RoutesPivot[DepAirport],MATCH($C2468,RoutesPivot[[RouteID]:[RouteID]],0))</f>
        <v>ORD</v>
      </c>
      <c r="N2468" t="str">
        <f>INDEX(RoutesPivot[AirportID],MATCH($C2468,RoutesPivot[[RouteID]:[RouteID]],0))</f>
        <v>DEN</v>
      </c>
      <c r="O2468">
        <f>INDEX(RoutesPivot[Distance],MATCH($C2468,RoutesPivot[[RouteID]:[RouteID]],0))</f>
        <v>800</v>
      </c>
      <c r="P2468">
        <f>INDEX(RoutesPivot[ListPrice],MATCH($C2468,RoutesPivot[[RouteID]:[RouteID]],0))</f>
        <v>300</v>
      </c>
      <c r="Q2468" t="str">
        <f>INDEX(AirportPivot[AirportName],MATCH($N2468,AirportPivot[[AirportID]:[AirportID]],0))</f>
        <v>Denver International</v>
      </c>
      <c r="R2468">
        <f>INDEX(AirportPivot[Gates (number of available)],MATCH($N2468,AirportPivot[[AirportID]:[AirportID]],0))</f>
        <v>75</v>
      </c>
    </row>
    <row r="2469" spans="1:18" x14ac:dyDescent="0.25">
      <c r="A2469" s="3" t="s">
        <v>2501</v>
      </c>
      <c r="B2469" s="12">
        <v>41851</v>
      </c>
      <c r="C2469" s="4" t="s">
        <v>47</v>
      </c>
      <c r="D2469" s="4">
        <v>2</v>
      </c>
      <c r="E2469" s="4">
        <v>93</v>
      </c>
      <c r="F2469" s="5">
        <v>0.29166666666666669</v>
      </c>
      <c r="G2469" s="6">
        <v>275</v>
      </c>
      <c r="H2469" s="7">
        <v>50875</v>
      </c>
      <c r="I2469" s="7">
        <f>FlightsPivot[[#This Row],[Total Fare]]*10%</f>
        <v>5087.5</v>
      </c>
      <c r="J2469" s="7">
        <f>FlightsPivot[[#This Row],[Total Fare]]+FlightsPivot[[#This Row],[10% tax ]]</f>
        <v>55962.5</v>
      </c>
      <c r="K2469" s="4">
        <v>7</v>
      </c>
      <c r="L2469" s="4">
        <v>2014</v>
      </c>
      <c r="M2469" t="str">
        <f>INDEX(RoutesPivot[DepAirport],MATCH($C2469,RoutesPivot[[RouteID]:[RouteID]],0))</f>
        <v>ORD</v>
      </c>
      <c r="N2469" t="str">
        <f>INDEX(RoutesPivot[AirportID],MATCH($C2469,RoutesPivot[[RouteID]:[RouteID]],0))</f>
        <v>PHX</v>
      </c>
      <c r="O2469">
        <f>INDEX(RoutesPivot[Distance],MATCH($C2469,RoutesPivot[[RouteID]:[RouteID]],0))</f>
        <v>1200</v>
      </c>
      <c r="P2469">
        <f>INDEX(RoutesPivot[ListPrice],MATCH($C2469,RoutesPivot[[RouteID]:[RouteID]],0))</f>
        <v>250</v>
      </c>
      <c r="Q2469" t="str">
        <f>INDEX(AirportPivot[AirportName],MATCH($N2469,AirportPivot[[AirportID]:[AirportID]],0))</f>
        <v>Phoenix Sky Harbor International</v>
      </c>
      <c r="R2469">
        <f>INDEX(AirportPivot[Gates (number of available)],MATCH($N2469,AirportPivot[[AirportID]:[AirportID]],0))</f>
        <v>60</v>
      </c>
    </row>
    <row r="2470" spans="1:18" x14ac:dyDescent="0.25">
      <c r="A2470" s="3" t="s">
        <v>2502</v>
      </c>
      <c r="B2470" s="12">
        <v>41993</v>
      </c>
      <c r="C2470" s="4" t="s">
        <v>25</v>
      </c>
      <c r="D2470" s="4">
        <v>1.9</v>
      </c>
      <c r="E2470" s="4">
        <v>29</v>
      </c>
      <c r="F2470" s="5">
        <v>0.3125</v>
      </c>
      <c r="G2470" s="6">
        <v>200</v>
      </c>
      <c r="H2470" s="7">
        <v>37000</v>
      </c>
      <c r="I2470" s="7">
        <f>FlightsPivot[[#This Row],[Total Fare]]*10%</f>
        <v>3700</v>
      </c>
      <c r="J2470" s="7">
        <f>FlightsPivot[[#This Row],[Total Fare]]+FlightsPivot[[#This Row],[10% tax ]]</f>
        <v>40700</v>
      </c>
      <c r="K2470" s="4">
        <v>12</v>
      </c>
      <c r="L2470" s="4">
        <v>2014</v>
      </c>
      <c r="M2470" t="str">
        <f>INDEX(RoutesPivot[DepAirport],MATCH($C2470,RoutesPivot[[RouteID]:[RouteID]],0))</f>
        <v>ORD</v>
      </c>
      <c r="N2470" t="str">
        <f>INDEX(RoutesPivot[AirportID],MATCH($C2470,RoutesPivot[[RouteID]:[RouteID]],0))</f>
        <v>DFW</v>
      </c>
      <c r="O2470">
        <f>INDEX(RoutesPivot[Distance],MATCH($C2470,RoutesPivot[[RouteID]:[RouteID]],0))</f>
        <v>700</v>
      </c>
      <c r="P2470">
        <f>INDEX(RoutesPivot[ListPrice],MATCH($C2470,RoutesPivot[[RouteID]:[RouteID]],0))</f>
        <v>200</v>
      </c>
      <c r="Q2470" t="str">
        <f>INDEX(AirportPivot[AirportName],MATCH($N2470,AirportPivot[[AirportID]:[AirportID]],0))</f>
        <v>Dallas/Fort Worth International</v>
      </c>
      <c r="R2470">
        <f>INDEX(AirportPivot[Gates (number of available)],MATCH($N2470,AirportPivot[[AirportID]:[AirportID]],0))</f>
        <v>130</v>
      </c>
    </row>
    <row r="2471" spans="1:18" x14ac:dyDescent="0.25">
      <c r="A2471" s="3" t="s">
        <v>2503</v>
      </c>
      <c r="B2471" s="12">
        <v>42085</v>
      </c>
      <c r="C2471" s="4" t="s">
        <v>17</v>
      </c>
      <c r="D2471" s="4">
        <v>2.4</v>
      </c>
      <c r="E2471" s="4">
        <v>19</v>
      </c>
      <c r="F2471" s="5">
        <v>0.5</v>
      </c>
      <c r="G2471" s="6">
        <v>350</v>
      </c>
      <c r="H2471" s="7">
        <v>64750</v>
      </c>
      <c r="I2471" s="7">
        <f>FlightsPivot[[#This Row],[Total Fare]]*10%</f>
        <v>6475</v>
      </c>
      <c r="J2471" s="7">
        <f>FlightsPivot[[#This Row],[Total Fare]]+FlightsPivot[[#This Row],[10% tax ]]</f>
        <v>71225</v>
      </c>
      <c r="K2471" s="4">
        <v>3</v>
      </c>
      <c r="L2471" s="4">
        <v>2015</v>
      </c>
      <c r="M2471" t="str">
        <f>INDEX(RoutesPivot[DepAirport],MATCH($C2471,RoutesPivot[[RouteID]:[RouteID]],0))</f>
        <v>ORD</v>
      </c>
      <c r="N2471" t="str">
        <f>INDEX(RoutesPivot[AirportID],MATCH($C2471,RoutesPivot[[RouteID]:[RouteID]],0))</f>
        <v>LAX</v>
      </c>
      <c r="O2471">
        <f>INDEX(RoutesPivot[Distance],MATCH($C2471,RoutesPivot[[RouteID]:[RouteID]],0))</f>
        <v>1518</v>
      </c>
      <c r="P2471">
        <f>INDEX(RoutesPivot[ListPrice],MATCH($C2471,RoutesPivot[[RouteID]:[RouteID]],0))</f>
        <v>350</v>
      </c>
      <c r="Q2471" t="str">
        <f>INDEX(AirportPivot[AirportName],MATCH($N2471,AirportPivot[[AirportID]:[AirportID]],0))</f>
        <v>Los Angeles International</v>
      </c>
      <c r="R2471">
        <f>INDEX(AirportPivot[Gates (number of available)],MATCH($N2471,AirportPivot[[AirportID]:[AirportID]],0))</f>
        <v>86</v>
      </c>
    </row>
    <row r="2472" spans="1:18" x14ac:dyDescent="0.25">
      <c r="A2472" s="3" t="s">
        <v>2504</v>
      </c>
      <c r="B2472" s="12">
        <v>42213</v>
      </c>
      <c r="C2472" s="4" t="s">
        <v>13</v>
      </c>
      <c r="D2472" s="4">
        <v>2</v>
      </c>
      <c r="E2472" s="4">
        <v>40</v>
      </c>
      <c r="F2472" s="5">
        <v>0.45833333333333331</v>
      </c>
      <c r="G2472" s="6">
        <v>275</v>
      </c>
      <c r="H2472" s="7">
        <v>45375</v>
      </c>
      <c r="I2472" s="7">
        <f>FlightsPivot[[#This Row],[Total Fare]]*10%</f>
        <v>4537.5</v>
      </c>
      <c r="J2472" s="7">
        <f>FlightsPivot[[#This Row],[Total Fare]]+FlightsPivot[[#This Row],[10% tax ]]</f>
        <v>49912.5</v>
      </c>
      <c r="K2472" s="4">
        <v>7</v>
      </c>
      <c r="L2472" s="4">
        <v>2015</v>
      </c>
      <c r="M2472" t="str">
        <f>INDEX(RoutesPivot[DepAirport],MATCH($C2472,RoutesPivot[[RouteID]:[RouteID]],0))</f>
        <v>ORD</v>
      </c>
      <c r="N2472" t="str">
        <f>INDEX(RoutesPivot[AirportID],MATCH($C2472,RoutesPivot[[RouteID]:[RouteID]],0))</f>
        <v>JFK</v>
      </c>
      <c r="O2472">
        <f>INDEX(RoutesPivot[Distance],MATCH($C2472,RoutesPivot[[RouteID]:[RouteID]],0))</f>
        <v>619</v>
      </c>
      <c r="P2472">
        <f>INDEX(RoutesPivot[ListPrice],MATCH($C2472,RoutesPivot[[RouteID]:[RouteID]],0))</f>
        <v>250</v>
      </c>
      <c r="Q2472" t="str">
        <f>INDEX(AirportPivot[AirportName],MATCH($N2472,AirportPivot[[AirportID]:[AirportID]],0))</f>
        <v>John F Kennedy International</v>
      </c>
      <c r="R2472">
        <f>INDEX(AirportPivot[Gates (number of available)],MATCH($N2472,AirportPivot[[AirportID]:[AirportID]],0))</f>
        <v>120</v>
      </c>
    </row>
    <row r="2473" spans="1:18" x14ac:dyDescent="0.25">
      <c r="A2473" s="3" t="s">
        <v>2505</v>
      </c>
      <c r="B2473" s="12">
        <v>42208</v>
      </c>
      <c r="C2473" s="4" t="s">
        <v>47</v>
      </c>
      <c r="D2473" s="4">
        <v>2</v>
      </c>
      <c r="E2473" s="4">
        <v>6</v>
      </c>
      <c r="F2473" s="5">
        <v>0.83333333333333337</v>
      </c>
      <c r="G2473" s="6">
        <v>275</v>
      </c>
      <c r="H2473" s="7">
        <v>50875</v>
      </c>
      <c r="I2473" s="7">
        <f>FlightsPivot[[#This Row],[Total Fare]]*10%</f>
        <v>5087.5</v>
      </c>
      <c r="J2473" s="7">
        <f>FlightsPivot[[#This Row],[Total Fare]]+FlightsPivot[[#This Row],[10% tax ]]</f>
        <v>55962.5</v>
      </c>
      <c r="K2473" s="4">
        <v>7</v>
      </c>
      <c r="L2473" s="4">
        <v>2015</v>
      </c>
      <c r="M2473" t="str">
        <f>INDEX(RoutesPivot[DepAirport],MATCH($C2473,RoutesPivot[[RouteID]:[RouteID]],0))</f>
        <v>ORD</v>
      </c>
      <c r="N2473" t="str">
        <f>INDEX(RoutesPivot[AirportID],MATCH($C2473,RoutesPivot[[RouteID]:[RouteID]],0))</f>
        <v>PHX</v>
      </c>
      <c r="O2473">
        <f>INDEX(RoutesPivot[Distance],MATCH($C2473,RoutesPivot[[RouteID]:[RouteID]],0))</f>
        <v>1200</v>
      </c>
      <c r="P2473">
        <f>INDEX(RoutesPivot[ListPrice],MATCH($C2473,RoutesPivot[[RouteID]:[RouteID]],0))</f>
        <v>250</v>
      </c>
      <c r="Q2473" t="str">
        <f>INDEX(AirportPivot[AirportName],MATCH($N2473,AirportPivot[[AirportID]:[AirportID]],0))</f>
        <v>Phoenix Sky Harbor International</v>
      </c>
      <c r="R2473">
        <f>INDEX(AirportPivot[Gates (number of available)],MATCH($N2473,AirportPivot[[AirportID]:[AirportID]],0))</f>
        <v>60</v>
      </c>
    </row>
    <row r="2474" spans="1:18" x14ac:dyDescent="0.25">
      <c r="A2474" s="3" t="s">
        <v>2506</v>
      </c>
      <c r="B2474" s="12">
        <v>41785</v>
      </c>
      <c r="C2474" s="4" t="s">
        <v>50</v>
      </c>
      <c r="D2474" s="4">
        <v>1.7</v>
      </c>
      <c r="E2474" s="4">
        <v>107</v>
      </c>
      <c r="F2474" s="5">
        <v>0.4375</v>
      </c>
      <c r="G2474" s="6">
        <v>275</v>
      </c>
      <c r="H2474" s="7">
        <v>50875</v>
      </c>
      <c r="I2474" s="7">
        <f>FlightsPivot[[#This Row],[Total Fare]]*10%</f>
        <v>5087.5</v>
      </c>
      <c r="J2474" s="7">
        <f>FlightsPivot[[#This Row],[Total Fare]]+FlightsPivot[[#This Row],[10% tax ]]</f>
        <v>55962.5</v>
      </c>
      <c r="K2474" s="4">
        <v>5</v>
      </c>
      <c r="L2474" s="4">
        <v>2014</v>
      </c>
      <c r="M2474" t="str">
        <f>INDEX(RoutesPivot[DepAirport],MATCH($C2474,RoutesPivot[[RouteID]:[RouteID]],0))</f>
        <v>ORD</v>
      </c>
      <c r="N2474" t="str">
        <f>INDEX(RoutesPivot[AirportID],MATCH($C2474,RoutesPivot[[RouteID]:[RouteID]],0))</f>
        <v>LGA</v>
      </c>
      <c r="O2474">
        <f>INDEX(RoutesPivot[Distance],MATCH($C2474,RoutesPivot[[RouteID]:[RouteID]],0))</f>
        <v>610</v>
      </c>
      <c r="P2474">
        <f>INDEX(RoutesPivot[ListPrice],MATCH($C2474,RoutesPivot[[RouteID]:[RouteID]],0))</f>
        <v>275</v>
      </c>
      <c r="Q2474" t="str">
        <f>INDEX(AirportPivot[AirportName],MATCH($N2474,AirportPivot[[AirportID]:[AirportID]],0))</f>
        <v>Laguardia</v>
      </c>
      <c r="R2474">
        <f>INDEX(AirportPivot[Gates (number of available)],MATCH($N2474,AirportPivot[[AirportID]:[AirportID]],0))</f>
        <v>66</v>
      </c>
    </row>
    <row r="2475" spans="1:18" x14ac:dyDescent="0.25">
      <c r="A2475" s="3" t="s">
        <v>2507</v>
      </c>
      <c r="B2475" s="12">
        <v>41792</v>
      </c>
      <c r="C2475" s="4" t="s">
        <v>27</v>
      </c>
      <c r="D2475" s="4">
        <v>12.1</v>
      </c>
      <c r="E2475" s="4">
        <v>15</v>
      </c>
      <c r="F2475" s="5">
        <v>0.79166666666666663</v>
      </c>
      <c r="G2475" s="6">
        <v>220</v>
      </c>
      <c r="H2475" s="7">
        <v>40700</v>
      </c>
      <c r="I2475" s="7">
        <f>FlightsPivot[[#This Row],[Total Fare]]*10%</f>
        <v>4070</v>
      </c>
      <c r="J2475" s="7">
        <f>FlightsPivot[[#This Row],[Total Fare]]+FlightsPivot[[#This Row],[10% tax ]]</f>
        <v>44770</v>
      </c>
      <c r="K2475" s="4">
        <v>6</v>
      </c>
      <c r="L2475" s="4">
        <v>2014</v>
      </c>
      <c r="M2475" t="str">
        <f>INDEX(RoutesPivot[DepAirport],MATCH($C2475,RoutesPivot[[RouteID]:[RouteID]],0))</f>
        <v>ORD</v>
      </c>
      <c r="N2475" t="str">
        <f>INDEX(RoutesPivot[AirportID],MATCH($C2475,RoutesPivot[[RouteID]:[RouteID]],0))</f>
        <v>ATL</v>
      </c>
      <c r="O2475">
        <f>INDEX(RoutesPivot[Distance],MATCH($C2475,RoutesPivot[[RouteID]:[RouteID]],0))</f>
        <v>510</v>
      </c>
      <c r="P2475">
        <f>INDEX(RoutesPivot[ListPrice],MATCH($C2475,RoutesPivot[[RouteID]:[RouteID]],0))</f>
        <v>200</v>
      </c>
      <c r="Q2475" t="str">
        <f>INDEX(AirportPivot[AirportName],MATCH($N2475,AirportPivot[[AirportID]:[AirportID]],0))</f>
        <v>Hartsfield-Jackson Atlanta International</v>
      </c>
      <c r="R2475">
        <f>INDEX(AirportPivot[Gates (number of available)],MATCH($N2475,AirportPivot[[AirportID]:[AirportID]],0))</f>
        <v>100</v>
      </c>
    </row>
    <row r="2476" spans="1:18" x14ac:dyDescent="0.25">
      <c r="A2476" s="3" t="s">
        <v>2508</v>
      </c>
      <c r="B2476" s="12">
        <v>41912</v>
      </c>
      <c r="C2476" s="4" t="s">
        <v>33</v>
      </c>
      <c r="D2476" s="4">
        <v>2.4</v>
      </c>
      <c r="E2476" s="4">
        <v>38</v>
      </c>
      <c r="F2476" s="5">
        <v>0.8125</v>
      </c>
      <c r="G2476" s="6">
        <v>375</v>
      </c>
      <c r="H2476" s="7">
        <v>61875</v>
      </c>
      <c r="I2476" s="7">
        <f>FlightsPivot[[#This Row],[Total Fare]]*10%</f>
        <v>6187.5</v>
      </c>
      <c r="J2476" s="7">
        <f>FlightsPivot[[#This Row],[Total Fare]]+FlightsPivot[[#This Row],[10% tax ]]</f>
        <v>68062.5</v>
      </c>
      <c r="K2476" s="4">
        <v>9</v>
      </c>
      <c r="L2476" s="4">
        <v>2014</v>
      </c>
      <c r="M2476" t="str">
        <f>INDEX(RoutesPivot[DepAirport],MATCH($C2476,RoutesPivot[[RouteID]:[RouteID]],0))</f>
        <v>ORD</v>
      </c>
      <c r="N2476" t="str">
        <f>INDEX(RoutesPivot[AirportID],MATCH($C2476,RoutesPivot[[RouteID]:[RouteID]],0))</f>
        <v>SFO</v>
      </c>
      <c r="O2476">
        <f>INDEX(RoutesPivot[Distance],MATCH($C2476,RoutesPivot[[RouteID]:[RouteID]],0))</f>
        <v>1600</v>
      </c>
      <c r="P2476">
        <f>INDEX(RoutesPivot[ListPrice],MATCH($C2476,RoutesPivot[[RouteID]:[RouteID]],0))</f>
        <v>375</v>
      </c>
      <c r="Q2476" t="str">
        <f>INDEX(AirportPivot[AirportName],MATCH($N2476,AirportPivot[[AirportID]:[AirportID]],0))</f>
        <v>San Francisco International</v>
      </c>
      <c r="R2476">
        <f>INDEX(AirportPivot[Gates (number of available)],MATCH($N2476,AirportPivot[[AirportID]:[AirportID]],0))</f>
        <v>70</v>
      </c>
    </row>
    <row r="2477" spans="1:18" x14ac:dyDescent="0.25">
      <c r="A2477" s="3" t="s">
        <v>2509</v>
      </c>
      <c r="B2477" s="12">
        <v>42233</v>
      </c>
      <c r="C2477" s="4" t="s">
        <v>70</v>
      </c>
      <c r="D2477" s="4">
        <v>0.5</v>
      </c>
      <c r="E2477" s="4">
        <v>118</v>
      </c>
      <c r="F2477" s="5">
        <v>0.29166666666666669</v>
      </c>
      <c r="G2477" s="6">
        <v>302.5</v>
      </c>
      <c r="H2477" s="7">
        <v>55962.5</v>
      </c>
      <c r="I2477" s="7">
        <f>FlightsPivot[[#This Row],[Total Fare]]*10%</f>
        <v>5596.25</v>
      </c>
      <c r="J2477" s="7">
        <f>FlightsPivot[[#This Row],[Total Fare]]+FlightsPivot[[#This Row],[10% tax ]]</f>
        <v>61558.75</v>
      </c>
      <c r="K2477" s="4">
        <v>8</v>
      </c>
      <c r="L2477" s="4">
        <v>2015</v>
      </c>
      <c r="M2477" t="str">
        <f>INDEX(RoutesPivot[DepAirport],MATCH($C2477,RoutesPivot[[RouteID]:[RouteID]],0))</f>
        <v>ORD</v>
      </c>
      <c r="N2477" t="str">
        <f>INDEX(RoutesPivot[AirportID],MATCH($C2477,RoutesPivot[[RouteID]:[RouteID]],0))</f>
        <v>LAS</v>
      </c>
      <c r="O2477">
        <f>INDEX(RoutesPivot[Distance],MATCH($C2477,RoutesPivot[[RouteID]:[RouteID]],0))</f>
        <v>1100</v>
      </c>
      <c r="P2477">
        <f>INDEX(RoutesPivot[ListPrice],MATCH($C2477,RoutesPivot[[RouteID]:[RouteID]],0))</f>
        <v>275</v>
      </c>
      <c r="Q2477" t="str">
        <f>INDEX(AirportPivot[AirportName],MATCH($N2477,AirportPivot[[AirportID]:[AirportID]],0))</f>
        <v>McCarran International</v>
      </c>
      <c r="R2477">
        <f>INDEX(AirportPivot[Gates (number of available)],MATCH($N2477,AirportPivot[[AirportID]:[AirportID]],0))</f>
        <v>68</v>
      </c>
    </row>
    <row r="2478" spans="1:18" x14ac:dyDescent="0.25">
      <c r="A2478" s="3" t="s">
        <v>2510</v>
      </c>
      <c r="B2478" s="12">
        <v>42114</v>
      </c>
      <c r="C2478" s="4" t="s">
        <v>30</v>
      </c>
      <c r="D2478" s="4">
        <v>1.4</v>
      </c>
      <c r="E2478" s="4">
        <v>187</v>
      </c>
      <c r="F2478" s="5">
        <v>0.75</v>
      </c>
      <c r="G2478" s="6">
        <v>250</v>
      </c>
      <c r="H2478" s="7">
        <v>41250</v>
      </c>
      <c r="I2478" s="7">
        <f>FlightsPivot[[#This Row],[Total Fare]]*10%</f>
        <v>4125</v>
      </c>
      <c r="J2478" s="7">
        <f>FlightsPivot[[#This Row],[Total Fare]]+FlightsPivot[[#This Row],[10% tax ]]</f>
        <v>45375</v>
      </c>
      <c r="K2478" s="4">
        <v>4</v>
      </c>
      <c r="L2478" s="4">
        <v>2015</v>
      </c>
      <c r="M2478" t="str">
        <f>INDEX(RoutesPivot[DepAirport],MATCH($C2478,RoutesPivot[[RouteID]:[RouteID]],0))</f>
        <v>ORD</v>
      </c>
      <c r="N2478" t="str">
        <f>INDEX(RoutesPivot[AirportID],MATCH($C2478,RoutesPivot[[RouteID]:[RouteID]],0))</f>
        <v>MCO</v>
      </c>
      <c r="O2478">
        <f>INDEX(RoutesPivot[Distance],MATCH($C2478,RoutesPivot[[RouteID]:[RouteID]],0))</f>
        <v>850</v>
      </c>
      <c r="P2478">
        <f>INDEX(RoutesPivot[ListPrice],MATCH($C2478,RoutesPivot[[RouteID]:[RouteID]],0))</f>
        <v>250</v>
      </c>
      <c r="Q2478" t="str">
        <f>INDEX(AirportPivot[AirportName],MATCH($N2478,AirportPivot[[AirportID]:[AirportID]],0))</f>
        <v>Orlando International</v>
      </c>
      <c r="R2478">
        <f>INDEX(AirportPivot[Gates (number of available)],MATCH($N2478,AirportPivot[[AirportID]:[AirportID]],0))</f>
        <v>67</v>
      </c>
    </row>
    <row r="2479" spans="1:18" x14ac:dyDescent="0.25">
      <c r="A2479" s="3" t="s">
        <v>2511</v>
      </c>
      <c r="B2479" s="12">
        <v>41848</v>
      </c>
      <c r="C2479" s="4" t="s">
        <v>23</v>
      </c>
      <c r="D2479" s="4">
        <v>2.4</v>
      </c>
      <c r="E2479" s="4">
        <v>9</v>
      </c>
      <c r="F2479" s="5">
        <v>0.29166666666666669</v>
      </c>
      <c r="G2479" s="6">
        <v>330</v>
      </c>
      <c r="H2479" s="7">
        <v>61050</v>
      </c>
      <c r="I2479" s="7">
        <f>FlightsPivot[[#This Row],[Total Fare]]*10%</f>
        <v>6105</v>
      </c>
      <c r="J2479" s="7">
        <f>FlightsPivot[[#This Row],[Total Fare]]+FlightsPivot[[#This Row],[10% tax ]]</f>
        <v>67155</v>
      </c>
      <c r="K2479" s="4">
        <v>7</v>
      </c>
      <c r="L2479" s="4">
        <v>2014</v>
      </c>
      <c r="M2479" t="str">
        <f>INDEX(RoutesPivot[DepAirport],MATCH($C2479,RoutesPivot[[RouteID]:[RouteID]],0))</f>
        <v>ORD</v>
      </c>
      <c r="N2479" t="str">
        <f>INDEX(RoutesPivot[AirportID],MATCH($C2479,RoutesPivot[[RouteID]:[RouteID]],0))</f>
        <v>DEN</v>
      </c>
      <c r="O2479">
        <f>INDEX(RoutesPivot[Distance],MATCH($C2479,RoutesPivot[[RouteID]:[RouteID]],0))</f>
        <v>800</v>
      </c>
      <c r="P2479">
        <f>INDEX(RoutesPivot[ListPrice],MATCH($C2479,RoutesPivot[[RouteID]:[RouteID]],0))</f>
        <v>300</v>
      </c>
      <c r="Q2479" t="str">
        <f>INDEX(AirportPivot[AirportName],MATCH($N2479,AirportPivot[[AirportID]:[AirportID]],0))</f>
        <v>Denver International</v>
      </c>
      <c r="R2479">
        <f>INDEX(AirportPivot[Gates (number of available)],MATCH($N2479,AirportPivot[[AirportID]:[AirportID]],0))</f>
        <v>75</v>
      </c>
    </row>
    <row r="2480" spans="1:18" x14ac:dyDescent="0.25">
      <c r="A2480" s="3" t="s">
        <v>2512</v>
      </c>
      <c r="B2480" s="12">
        <v>42280</v>
      </c>
      <c r="C2480" s="4" t="s">
        <v>83</v>
      </c>
      <c r="D2480" s="4">
        <v>1.9</v>
      </c>
      <c r="E2480" s="4">
        <v>204</v>
      </c>
      <c r="F2480" s="5">
        <v>0.75</v>
      </c>
      <c r="G2480" s="6">
        <v>240</v>
      </c>
      <c r="H2480" s="7">
        <v>39600</v>
      </c>
      <c r="I2480" s="7">
        <f>FlightsPivot[[#This Row],[Total Fare]]*10%</f>
        <v>3960</v>
      </c>
      <c r="J2480" s="7">
        <f>FlightsPivot[[#This Row],[Total Fare]]+FlightsPivot[[#This Row],[10% tax ]]</f>
        <v>43560</v>
      </c>
      <c r="K2480" s="4">
        <v>10</v>
      </c>
      <c r="L2480" s="4">
        <v>2015</v>
      </c>
      <c r="M2480" t="str">
        <f>INDEX(RoutesPivot[DepAirport],MATCH($C2480,RoutesPivot[[RouteID]:[RouteID]],0))</f>
        <v>ORD</v>
      </c>
      <c r="N2480" t="str">
        <f>INDEX(RoutesPivot[AirportID],MATCH($C2480,RoutesPivot[[RouteID]:[RouteID]],0))</f>
        <v>BWI</v>
      </c>
      <c r="O2480">
        <f>INDEX(RoutesPivot[Distance],MATCH($C2480,RoutesPivot[[RouteID]:[RouteID]],0))</f>
        <v>520</v>
      </c>
      <c r="P2480">
        <f>INDEX(RoutesPivot[ListPrice],MATCH($C2480,RoutesPivot[[RouteID]:[RouteID]],0))</f>
        <v>240</v>
      </c>
      <c r="Q2480" t="str">
        <f>INDEX(AirportPivot[AirportName],MATCH($N2480,AirportPivot[[AirportID]:[AirportID]],0))</f>
        <v>Baltimore/Washington International Thurgood Marshall</v>
      </c>
      <c r="R2480">
        <f>INDEX(AirportPivot[Gates (number of available)],MATCH($N2480,AirportPivot[[AirportID]:[AirportID]],0))</f>
        <v>58</v>
      </c>
    </row>
    <row r="2481" spans="1:18" x14ac:dyDescent="0.25">
      <c r="A2481" s="3" t="s">
        <v>2513</v>
      </c>
      <c r="B2481" s="12">
        <v>41672</v>
      </c>
      <c r="C2481" s="4" t="s">
        <v>47</v>
      </c>
      <c r="D2481" s="4">
        <v>0.9</v>
      </c>
      <c r="E2481" s="4">
        <v>16</v>
      </c>
      <c r="F2481" s="5">
        <v>0.77083333333333337</v>
      </c>
      <c r="G2481" s="6">
        <v>250</v>
      </c>
      <c r="H2481" s="7">
        <v>46250</v>
      </c>
      <c r="I2481" s="7">
        <f>FlightsPivot[[#This Row],[Total Fare]]*10%</f>
        <v>4625</v>
      </c>
      <c r="J2481" s="7">
        <f>FlightsPivot[[#This Row],[Total Fare]]+FlightsPivot[[#This Row],[10% tax ]]</f>
        <v>50875</v>
      </c>
      <c r="K2481" s="4">
        <v>2</v>
      </c>
      <c r="L2481" s="4">
        <v>2014</v>
      </c>
      <c r="M2481" t="str">
        <f>INDEX(RoutesPivot[DepAirport],MATCH($C2481,RoutesPivot[[RouteID]:[RouteID]],0))</f>
        <v>ORD</v>
      </c>
      <c r="N2481" t="str">
        <f>INDEX(RoutesPivot[AirportID],MATCH($C2481,RoutesPivot[[RouteID]:[RouteID]],0))</f>
        <v>PHX</v>
      </c>
      <c r="O2481">
        <f>INDEX(RoutesPivot[Distance],MATCH($C2481,RoutesPivot[[RouteID]:[RouteID]],0))</f>
        <v>1200</v>
      </c>
      <c r="P2481">
        <f>INDEX(RoutesPivot[ListPrice],MATCH($C2481,RoutesPivot[[RouteID]:[RouteID]],0))</f>
        <v>250</v>
      </c>
      <c r="Q2481" t="str">
        <f>INDEX(AirportPivot[AirportName],MATCH($N2481,AirportPivot[[AirportID]:[AirportID]],0))</f>
        <v>Phoenix Sky Harbor International</v>
      </c>
      <c r="R2481">
        <f>INDEX(AirportPivot[Gates (number of available)],MATCH($N2481,AirportPivot[[AirportID]:[AirportID]],0))</f>
        <v>60</v>
      </c>
    </row>
    <row r="2482" spans="1:18" x14ac:dyDescent="0.25">
      <c r="A2482" s="3" t="s">
        <v>2514</v>
      </c>
      <c r="B2482" s="12">
        <v>41725</v>
      </c>
      <c r="C2482" s="4" t="s">
        <v>37</v>
      </c>
      <c r="D2482" s="4">
        <v>1.8</v>
      </c>
      <c r="E2482" s="4">
        <v>140</v>
      </c>
      <c r="F2482" s="5">
        <v>0.29166666666666669</v>
      </c>
      <c r="G2482" s="6">
        <v>350</v>
      </c>
      <c r="H2482" s="7">
        <v>64750</v>
      </c>
      <c r="I2482" s="7">
        <f>FlightsPivot[[#This Row],[Total Fare]]*10%</f>
        <v>6475</v>
      </c>
      <c r="J2482" s="7">
        <f>FlightsPivot[[#This Row],[Total Fare]]+FlightsPivot[[#This Row],[10% tax ]]</f>
        <v>71225</v>
      </c>
      <c r="K2482" s="4">
        <v>3</v>
      </c>
      <c r="L2482" s="4">
        <v>2014</v>
      </c>
      <c r="M2482" t="str">
        <f>INDEX(RoutesPivot[DepAirport],MATCH($C2482,RoutesPivot[[RouteID]:[RouteID]],0))</f>
        <v>ORD</v>
      </c>
      <c r="N2482" t="str">
        <f>INDEX(RoutesPivot[AirportID],MATCH($C2482,RoutesPivot[[RouteID]:[RouteID]],0))</f>
        <v>SEA</v>
      </c>
      <c r="O2482">
        <f>INDEX(RoutesPivot[Distance],MATCH($C2482,RoutesPivot[[RouteID]:[RouteID]],0))</f>
        <v>1500</v>
      </c>
      <c r="P2482">
        <f>INDEX(RoutesPivot[ListPrice],MATCH($C2482,RoutesPivot[[RouteID]:[RouteID]],0))</f>
        <v>350</v>
      </c>
      <c r="Q2482" t="str">
        <f>INDEX(AirportPivot[AirportName],MATCH($N2482,AirportPivot[[AirportID]:[AirportID]],0))</f>
        <v>Seattle-Tacoma International</v>
      </c>
      <c r="R2482">
        <f>INDEX(AirportPivot[Gates (number of available)],MATCH($N2482,AirportPivot[[AirportID]:[AirportID]],0))</f>
        <v>58</v>
      </c>
    </row>
    <row r="2483" spans="1:18" x14ac:dyDescent="0.25">
      <c r="A2483" s="3" t="s">
        <v>2515</v>
      </c>
      <c r="B2483" s="12">
        <v>41849</v>
      </c>
      <c r="C2483" s="4" t="s">
        <v>40</v>
      </c>
      <c r="D2483" s="4">
        <v>1.7</v>
      </c>
      <c r="E2483" s="4">
        <v>67</v>
      </c>
      <c r="F2483" s="5">
        <v>0.77083333333333337</v>
      </c>
      <c r="G2483" s="6">
        <v>126.5</v>
      </c>
      <c r="H2483" s="7">
        <v>22896.5</v>
      </c>
      <c r="I2483" s="7">
        <f>FlightsPivot[[#This Row],[Total Fare]]*10%</f>
        <v>2289.65</v>
      </c>
      <c r="J2483" s="7">
        <f>FlightsPivot[[#This Row],[Total Fare]]+FlightsPivot[[#This Row],[10% tax ]]</f>
        <v>25186.15</v>
      </c>
      <c r="K2483" s="4">
        <v>7</v>
      </c>
      <c r="L2483" s="4">
        <v>2014</v>
      </c>
      <c r="M2483" t="str">
        <f>INDEX(RoutesPivot[DepAirport],MATCH($C2483,RoutesPivot[[RouteID]:[RouteID]],0))</f>
        <v>ORD</v>
      </c>
      <c r="N2483" t="str">
        <f>INDEX(RoutesPivot[AirportID],MATCH($C2483,RoutesPivot[[RouteID]:[RouteID]],0))</f>
        <v>MSP</v>
      </c>
      <c r="O2483">
        <f>INDEX(RoutesPivot[Distance],MATCH($C2483,RoutesPivot[[RouteID]:[RouteID]],0))</f>
        <v>300</v>
      </c>
      <c r="P2483">
        <f>INDEX(RoutesPivot[ListPrice],MATCH($C2483,RoutesPivot[[RouteID]:[RouteID]],0))</f>
        <v>115</v>
      </c>
      <c r="Q2483" t="str">
        <f>INDEX(AirportPivot[AirportName],MATCH($N2483,AirportPivot[[AirportID]:[AirportID]],0))</f>
        <v>Minneapolis-St Paul International/Wold-Chamberlain</v>
      </c>
      <c r="R2483">
        <f>INDEX(AirportPivot[Gates (number of available)],MATCH($N2483,AirportPivot[[AirportID]:[AirportID]],0))</f>
        <v>65</v>
      </c>
    </row>
    <row r="2484" spans="1:18" x14ac:dyDescent="0.25">
      <c r="A2484" s="3" t="s">
        <v>2516</v>
      </c>
      <c r="B2484" s="12">
        <v>42189</v>
      </c>
      <c r="C2484" s="4" t="s">
        <v>86</v>
      </c>
      <c r="D2484" s="4">
        <v>1.9</v>
      </c>
      <c r="E2484" s="4">
        <v>151</v>
      </c>
      <c r="F2484" s="5">
        <v>0.3125</v>
      </c>
      <c r="G2484" s="6">
        <v>126.5</v>
      </c>
      <c r="H2484" s="7">
        <v>23402.5</v>
      </c>
      <c r="I2484" s="7">
        <f>FlightsPivot[[#This Row],[Total Fare]]*10%</f>
        <v>2340.25</v>
      </c>
      <c r="J2484" s="7">
        <f>FlightsPivot[[#This Row],[Total Fare]]+FlightsPivot[[#This Row],[10% tax ]]</f>
        <v>25742.75</v>
      </c>
      <c r="K2484" s="4">
        <v>7</v>
      </c>
      <c r="L2484" s="4">
        <v>2015</v>
      </c>
      <c r="M2484" t="str">
        <f>INDEX(RoutesPivot[DepAirport],MATCH($C2484,RoutesPivot[[RouteID]:[RouteID]],0))</f>
        <v>ORD</v>
      </c>
      <c r="N2484" t="str">
        <f>INDEX(RoutesPivot[AirportID],MATCH($C2484,RoutesPivot[[RouteID]:[RouteID]],0))</f>
        <v>DTW</v>
      </c>
      <c r="O2484">
        <f>INDEX(RoutesPivot[Distance],MATCH($C2484,RoutesPivot[[RouteID]:[RouteID]],0))</f>
        <v>200</v>
      </c>
      <c r="P2484">
        <f>INDEX(RoutesPivot[ListPrice],MATCH($C2484,RoutesPivot[[RouteID]:[RouteID]],0))</f>
        <v>115</v>
      </c>
      <c r="Q2484" t="str">
        <f>INDEX(AirportPivot[AirportName],MATCH($N2484,AirportPivot[[AirportID]:[AirportID]],0))</f>
        <v>Detroit Metropolitan Wayne County</v>
      </c>
      <c r="R2484">
        <f>INDEX(AirportPivot[Gates (number of available)],MATCH($N2484,AirportPivot[[AirportID]:[AirportID]],0))</f>
        <v>60</v>
      </c>
    </row>
    <row r="2485" spans="1:18" x14ac:dyDescent="0.25">
      <c r="A2485" s="3" t="s">
        <v>2517</v>
      </c>
      <c r="B2485" s="12">
        <v>41872</v>
      </c>
      <c r="C2485" s="4" t="s">
        <v>80</v>
      </c>
      <c r="D2485" s="4">
        <v>3.3</v>
      </c>
      <c r="E2485" s="4">
        <v>26</v>
      </c>
      <c r="F2485" s="5">
        <v>0.5625</v>
      </c>
      <c r="G2485" s="6">
        <v>330</v>
      </c>
      <c r="H2485" s="7">
        <v>61050</v>
      </c>
      <c r="I2485" s="7">
        <f>FlightsPivot[[#This Row],[Total Fare]]*10%</f>
        <v>6105</v>
      </c>
      <c r="J2485" s="7">
        <f>FlightsPivot[[#This Row],[Total Fare]]+FlightsPivot[[#This Row],[10% tax ]]</f>
        <v>67155</v>
      </c>
      <c r="K2485" s="4">
        <v>8</v>
      </c>
      <c r="L2485" s="4">
        <v>2014</v>
      </c>
      <c r="M2485" t="str">
        <f>INDEX(RoutesPivot[DepAirport],MATCH($C2485,RoutesPivot[[RouteID]:[RouteID]],0))</f>
        <v>ORD</v>
      </c>
      <c r="N2485" t="str">
        <f>INDEX(RoutesPivot[AirportID],MATCH($C2485,RoutesPivot[[RouteID]:[RouteID]],0))</f>
        <v>MIA</v>
      </c>
      <c r="O2485">
        <f>INDEX(RoutesPivot[Distance],MATCH($C2485,RoutesPivot[[RouteID]:[RouteID]],0))</f>
        <v>1000</v>
      </c>
      <c r="P2485">
        <f>INDEX(RoutesPivot[ListPrice],MATCH($C2485,RoutesPivot[[RouteID]:[RouteID]],0))</f>
        <v>300</v>
      </c>
      <c r="Q2485" t="str">
        <f>INDEX(AirportPivot[AirportName],MATCH($N2485,AirportPivot[[AirportID]:[AirportID]],0))</f>
        <v>Miami International</v>
      </c>
      <c r="R2485">
        <f>INDEX(AirportPivot[Gates (number of available)],MATCH($N2485,AirportPivot[[AirportID]:[AirportID]],0))</f>
        <v>80</v>
      </c>
    </row>
    <row r="2486" spans="1:18" x14ac:dyDescent="0.25">
      <c r="A2486" s="3" t="s">
        <v>2518</v>
      </c>
      <c r="B2486" s="12">
        <v>41698</v>
      </c>
      <c r="C2486" s="4" t="s">
        <v>21</v>
      </c>
      <c r="D2486" s="4">
        <v>1.2</v>
      </c>
      <c r="E2486" s="4">
        <v>102</v>
      </c>
      <c r="F2486" s="5">
        <v>0.29166666666666669</v>
      </c>
      <c r="G2486" s="6">
        <v>125</v>
      </c>
      <c r="H2486" s="7">
        <v>23125</v>
      </c>
      <c r="I2486" s="7">
        <f>FlightsPivot[[#This Row],[Total Fare]]*10%</f>
        <v>2312.5</v>
      </c>
      <c r="J2486" s="7">
        <f>FlightsPivot[[#This Row],[Total Fare]]+FlightsPivot[[#This Row],[10% tax ]]</f>
        <v>25437.5</v>
      </c>
      <c r="K2486" s="4">
        <v>2</v>
      </c>
      <c r="L2486" s="4">
        <v>2014</v>
      </c>
      <c r="M2486" t="str">
        <f>INDEX(RoutesPivot[DepAirport],MATCH($C2486,RoutesPivot[[RouteID]:[RouteID]],0))</f>
        <v>ORD</v>
      </c>
      <c r="N2486" t="str">
        <f>INDEX(RoutesPivot[AirportID],MATCH($C2486,RoutesPivot[[RouteID]:[RouteID]],0))</f>
        <v>CLT</v>
      </c>
      <c r="O2486">
        <f>INDEX(RoutesPivot[Distance],MATCH($C2486,RoutesPivot[[RouteID]:[RouteID]],0))</f>
        <v>700</v>
      </c>
      <c r="P2486">
        <f>INDEX(RoutesPivot[ListPrice],MATCH($C2486,RoutesPivot[[RouteID]:[RouteID]],0))</f>
        <v>125</v>
      </c>
      <c r="Q2486" t="str">
        <f>INDEX(AirportPivot[AirportName],MATCH($N2486,AirportPivot[[AirportID]:[AirportID]],0))</f>
        <v>Charlotte/Douglas International</v>
      </c>
      <c r="R2486">
        <f>INDEX(AirportPivot[Gates (number of available)],MATCH($N2486,AirportPivot[[AirportID]:[AirportID]],0))</f>
        <v>65</v>
      </c>
    </row>
    <row r="2487" spans="1:18" x14ac:dyDescent="0.25">
      <c r="A2487" s="3" t="s">
        <v>2519</v>
      </c>
      <c r="B2487" s="12">
        <v>41828</v>
      </c>
      <c r="C2487" s="4" t="s">
        <v>19</v>
      </c>
      <c r="D2487" s="4">
        <v>1.3</v>
      </c>
      <c r="E2487" s="4">
        <v>135</v>
      </c>
      <c r="F2487" s="5">
        <v>0.79166666666666663</v>
      </c>
      <c r="G2487" s="6">
        <v>220</v>
      </c>
      <c r="H2487" s="7">
        <v>40700</v>
      </c>
      <c r="I2487" s="7">
        <f>FlightsPivot[[#This Row],[Total Fare]]*10%</f>
        <v>4070</v>
      </c>
      <c r="J2487" s="7">
        <f>FlightsPivot[[#This Row],[Total Fare]]+FlightsPivot[[#This Row],[10% tax ]]</f>
        <v>44770</v>
      </c>
      <c r="K2487" s="4">
        <v>7</v>
      </c>
      <c r="L2487" s="4">
        <v>2014</v>
      </c>
      <c r="M2487" t="str">
        <f>INDEX(RoutesPivot[DepAirport],MATCH($C2487,RoutesPivot[[RouteID]:[RouteID]],0))</f>
        <v>ORD</v>
      </c>
      <c r="N2487" t="str">
        <f>INDEX(RoutesPivot[AirportID],MATCH($C2487,RoutesPivot[[RouteID]:[RouteID]],0))</f>
        <v>IAH</v>
      </c>
      <c r="O2487">
        <f>INDEX(RoutesPivot[Distance],MATCH($C2487,RoutesPivot[[RouteID]:[RouteID]],0))</f>
        <v>800</v>
      </c>
      <c r="P2487">
        <f>INDEX(RoutesPivot[ListPrice],MATCH($C2487,RoutesPivot[[RouteID]:[RouteID]],0))</f>
        <v>200</v>
      </c>
      <c r="Q2487" t="str">
        <f>INDEX(AirportPivot[AirportName],MATCH($N2487,AirportPivot[[AirportID]:[AirportID]],0))</f>
        <v>George Bush Intercontinental/Houston</v>
      </c>
      <c r="R2487">
        <f>INDEX(AirportPivot[Gates (number of available)],MATCH($N2487,AirportPivot[[AirportID]:[AirportID]],0))</f>
        <v>80</v>
      </c>
    </row>
    <row r="2488" spans="1:18" x14ac:dyDescent="0.25">
      <c r="A2488" s="3" t="s">
        <v>2520</v>
      </c>
      <c r="B2488" s="12">
        <v>42207</v>
      </c>
      <c r="C2488" s="4" t="s">
        <v>30</v>
      </c>
      <c r="D2488" s="4">
        <v>0.9</v>
      </c>
      <c r="E2488" s="4">
        <v>113</v>
      </c>
      <c r="F2488" s="5">
        <v>0.29166666666666669</v>
      </c>
      <c r="G2488" s="6">
        <v>275</v>
      </c>
      <c r="H2488" s="7">
        <v>50875</v>
      </c>
      <c r="I2488" s="7">
        <f>FlightsPivot[[#This Row],[Total Fare]]*10%</f>
        <v>5087.5</v>
      </c>
      <c r="J2488" s="7">
        <f>FlightsPivot[[#This Row],[Total Fare]]+FlightsPivot[[#This Row],[10% tax ]]</f>
        <v>55962.5</v>
      </c>
      <c r="K2488" s="4">
        <v>7</v>
      </c>
      <c r="L2488" s="4">
        <v>2015</v>
      </c>
      <c r="M2488" t="str">
        <f>INDEX(RoutesPivot[DepAirport],MATCH($C2488,RoutesPivot[[RouteID]:[RouteID]],0))</f>
        <v>ORD</v>
      </c>
      <c r="N2488" t="str">
        <f>INDEX(RoutesPivot[AirportID],MATCH($C2488,RoutesPivot[[RouteID]:[RouteID]],0))</f>
        <v>MCO</v>
      </c>
      <c r="O2488">
        <f>INDEX(RoutesPivot[Distance],MATCH($C2488,RoutesPivot[[RouteID]:[RouteID]],0))</f>
        <v>850</v>
      </c>
      <c r="P2488">
        <f>INDEX(RoutesPivot[ListPrice],MATCH($C2488,RoutesPivot[[RouteID]:[RouteID]],0))</f>
        <v>250</v>
      </c>
      <c r="Q2488" t="str">
        <f>INDEX(AirportPivot[AirportName],MATCH($N2488,AirportPivot[[AirportID]:[AirportID]],0))</f>
        <v>Orlando International</v>
      </c>
      <c r="R2488">
        <f>INDEX(AirportPivot[Gates (number of available)],MATCH($N2488,AirportPivot[[AirportID]:[AirportID]],0))</f>
        <v>67</v>
      </c>
    </row>
    <row r="2489" spans="1:18" x14ac:dyDescent="0.25">
      <c r="A2489" s="3" t="s">
        <v>2521</v>
      </c>
      <c r="B2489" s="12">
        <v>42045</v>
      </c>
      <c r="C2489" s="4" t="s">
        <v>86</v>
      </c>
      <c r="D2489" s="4">
        <v>1.4</v>
      </c>
      <c r="E2489" s="4">
        <v>82</v>
      </c>
      <c r="F2489" s="5">
        <v>0.77083333333333337</v>
      </c>
      <c r="G2489" s="6">
        <v>115</v>
      </c>
      <c r="H2489" s="7">
        <v>20815</v>
      </c>
      <c r="I2489" s="7">
        <f>FlightsPivot[[#This Row],[Total Fare]]*10%</f>
        <v>2081.5</v>
      </c>
      <c r="J2489" s="7">
        <f>FlightsPivot[[#This Row],[Total Fare]]+FlightsPivot[[#This Row],[10% tax ]]</f>
        <v>22896.5</v>
      </c>
      <c r="K2489" s="4">
        <v>2</v>
      </c>
      <c r="L2489" s="4">
        <v>2015</v>
      </c>
      <c r="M2489" t="str">
        <f>INDEX(RoutesPivot[DepAirport],MATCH($C2489,RoutesPivot[[RouteID]:[RouteID]],0))</f>
        <v>ORD</v>
      </c>
      <c r="N2489" t="str">
        <f>INDEX(RoutesPivot[AirportID],MATCH($C2489,RoutesPivot[[RouteID]:[RouteID]],0))</f>
        <v>DTW</v>
      </c>
      <c r="O2489">
        <f>INDEX(RoutesPivot[Distance],MATCH($C2489,RoutesPivot[[RouteID]:[RouteID]],0))</f>
        <v>200</v>
      </c>
      <c r="P2489">
        <f>INDEX(RoutesPivot[ListPrice],MATCH($C2489,RoutesPivot[[RouteID]:[RouteID]],0))</f>
        <v>115</v>
      </c>
      <c r="Q2489" t="str">
        <f>INDEX(AirportPivot[AirportName],MATCH($N2489,AirportPivot[[AirportID]:[AirportID]],0))</f>
        <v>Detroit Metropolitan Wayne County</v>
      </c>
      <c r="R2489">
        <f>INDEX(AirportPivot[Gates (number of available)],MATCH($N2489,AirportPivot[[AirportID]:[AirportID]],0))</f>
        <v>60</v>
      </c>
    </row>
    <row r="2490" spans="1:18" x14ac:dyDescent="0.25">
      <c r="A2490" s="3" t="s">
        <v>2522</v>
      </c>
      <c r="B2490" s="12">
        <v>42210</v>
      </c>
      <c r="C2490" s="4" t="s">
        <v>33</v>
      </c>
      <c r="D2490" s="4">
        <v>2.2999999999999998</v>
      </c>
      <c r="E2490" s="4">
        <v>42</v>
      </c>
      <c r="F2490" s="5">
        <v>0.52083333333333337</v>
      </c>
      <c r="G2490" s="6">
        <v>412.5</v>
      </c>
      <c r="H2490" s="7">
        <v>68062.5</v>
      </c>
      <c r="I2490" s="7">
        <f>FlightsPivot[[#This Row],[Total Fare]]*10%</f>
        <v>6806.25</v>
      </c>
      <c r="J2490" s="7">
        <f>FlightsPivot[[#This Row],[Total Fare]]+FlightsPivot[[#This Row],[10% tax ]]</f>
        <v>74868.75</v>
      </c>
      <c r="K2490" s="4">
        <v>7</v>
      </c>
      <c r="L2490" s="4">
        <v>2015</v>
      </c>
      <c r="M2490" t="str">
        <f>INDEX(RoutesPivot[DepAirport],MATCH($C2490,RoutesPivot[[RouteID]:[RouteID]],0))</f>
        <v>ORD</v>
      </c>
      <c r="N2490" t="str">
        <f>INDEX(RoutesPivot[AirportID],MATCH($C2490,RoutesPivot[[RouteID]:[RouteID]],0))</f>
        <v>SFO</v>
      </c>
      <c r="O2490">
        <f>INDEX(RoutesPivot[Distance],MATCH($C2490,RoutesPivot[[RouteID]:[RouteID]],0))</f>
        <v>1600</v>
      </c>
      <c r="P2490">
        <f>INDEX(RoutesPivot[ListPrice],MATCH($C2490,RoutesPivot[[RouteID]:[RouteID]],0))</f>
        <v>375</v>
      </c>
      <c r="Q2490" t="str">
        <f>INDEX(AirportPivot[AirportName],MATCH($N2490,AirportPivot[[AirportID]:[AirportID]],0))</f>
        <v>San Francisco International</v>
      </c>
      <c r="R2490">
        <f>INDEX(AirportPivot[Gates (number of available)],MATCH($N2490,AirportPivot[[AirportID]:[AirportID]],0))</f>
        <v>70</v>
      </c>
    </row>
    <row r="2491" spans="1:18" x14ac:dyDescent="0.25">
      <c r="A2491" s="3" t="s">
        <v>2523</v>
      </c>
      <c r="B2491" s="12">
        <v>41969</v>
      </c>
      <c r="C2491" s="4" t="s">
        <v>25</v>
      </c>
      <c r="D2491" s="4">
        <v>4.8</v>
      </c>
      <c r="E2491" s="4">
        <v>55</v>
      </c>
      <c r="F2491" s="5">
        <v>0.60416666666666663</v>
      </c>
      <c r="G2491" s="6">
        <v>300</v>
      </c>
      <c r="H2491" s="7">
        <v>49500</v>
      </c>
      <c r="I2491" s="7">
        <f>FlightsPivot[[#This Row],[Total Fare]]*10%</f>
        <v>4950</v>
      </c>
      <c r="J2491" s="7">
        <f>FlightsPivot[[#This Row],[Total Fare]]+FlightsPivot[[#This Row],[10% tax ]]</f>
        <v>54450</v>
      </c>
      <c r="K2491" s="4">
        <v>11</v>
      </c>
      <c r="L2491" s="4">
        <v>2014</v>
      </c>
      <c r="M2491" t="str">
        <f>INDEX(RoutesPivot[DepAirport],MATCH($C2491,RoutesPivot[[RouteID]:[RouteID]],0))</f>
        <v>ORD</v>
      </c>
      <c r="N2491" t="str">
        <f>INDEX(RoutesPivot[AirportID],MATCH($C2491,RoutesPivot[[RouteID]:[RouteID]],0))</f>
        <v>DFW</v>
      </c>
      <c r="O2491">
        <f>INDEX(RoutesPivot[Distance],MATCH($C2491,RoutesPivot[[RouteID]:[RouteID]],0))</f>
        <v>700</v>
      </c>
      <c r="P2491">
        <f>INDEX(RoutesPivot[ListPrice],MATCH($C2491,RoutesPivot[[RouteID]:[RouteID]],0))</f>
        <v>200</v>
      </c>
      <c r="Q2491" t="str">
        <f>INDEX(AirportPivot[AirportName],MATCH($N2491,AirportPivot[[AirportID]:[AirportID]],0))</f>
        <v>Dallas/Fort Worth International</v>
      </c>
      <c r="R2491">
        <f>INDEX(AirportPivot[Gates (number of available)],MATCH($N2491,AirportPivot[[AirportID]:[AirportID]],0))</f>
        <v>130</v>
      </c>
    </row>
    <row r="2492" spans="1:18" x14ac:dyDescent="0.25">
      <c r="A2492" s="3" t="s">
        <v>2524</v>
      </c>
      <c r="B2492" s="12">
        <v>41881</v>
      </c>
      <c r="C2492" s="4" t="s">
        <v>27</v>
      </c>
      <c r="D2492" s="4">
        <v>10.4</v>
      </c>
      <c r="E2492" s="4">
        <v>153</v>
      </c>
      <c r="F2492" s="5">
        <v>0.79166666666666663</v>
      </c>
      <c r="G2492" s="6">
        <v>220</v>
      </c>
      <c r="H2492" s="7">
        <v>36300</v>
      </c>
      <c r="I2492" s="7">
        <f>FlightsPivot[[#This Row],[Total Fare]]*10%</f>
        <v>3630</v>
      </c>
      <c r="J2492" s="7">
        <f>FlightsPivot[[#This Row],[Total Fare]]+FlightsPivot[[#This Row],[10% tax ]]</f>
        <v>39930</v>
      </c>
      <c r="K2492" s="4">
        <v>8</v>
      </c>
      <c r="L2492" s="4">
        <v>2014</v>
      </c>
      <c r="M2492" t="str">
        <f>INDEX(RoutesPivot[DepAirport],MATCH($C2492,RoutesPivot[[RouteID]:[RouteID]],0))</f>
        <v>ORD</v>
      </c>
      <c r="N2492" t="str">
        <f>INDEX(RoutesPivot[AirportID],MATCH($C2492,RoutesPivot[[RouteID]:[RouteID]],0))</f>
        <v>ATL</v>
      </c>
      <c r="O2492">
        <f>INDEX(RoutesPivot[Distance],MATCH($C2492,RoutesPivot[[RouteID]:[RouteID]],0))</f>
        <v>510</v>
      </c>
      <c r="P2492">
        <f>INDEX(RoutesPivot[ListPrice],MATCH($C2492,RoutesPivot[[RouteID]:[RouteID]],0))</f>
        <v>200</v>
      </c>
      <c r="Q2492" t="str">
        <f>INDEX(AirportPivot[AirportName],MATCH($N2492,AirportPivot[[AirportID]:[AirportID]],0))</f>
        <v>Hartsfield-Jackson Atlanta International</v>
      </c>
      <c r="R2492">
        <f>INDEX(AirportPivot[Gates (number of available)],MATCH($N2492,AirportPivot[[AirportID]:[AirportID]],0))</f>
        <v>100</v>
      </c>
    </row>
    <row r="2493" spans="1:18" x14ac:dyDescent="0.25">
      <c r="A2493" s="3" t="s">
        <v>2525</v>
      </c>
      <c r="B2493" s="12">
        <v>41897</v>
      </c>
      <c r="C2493" s="4" t="s">
        <v>13</v>
      </c>
      <c r="D2493" s="4">
        <v>1.6</v>
      </c>
      <c r="E2493" s="4">
        <v>111</v>
      </c>
      <c r="F2493" s="5">
        <v>0.6875</v>
      </c>
      <c r="G2493" s="6">
        <v>250</v>
      </c>
      <c r="H2493" s="7">
        <v>46250</v>
      </c>
      <c r="I2493" s="7">
        <f>FlightsPivot[[#This Row],[Total Fare]]*10%</f>
        <v>4625</v>
      </c>
      <c r="J2493" s="7">
        <f>FlightsPivot[[#This Row],[Total Fare]]+FlightsPivot[[#This Row],[10% tax ]]</f>
        <v>50875</v>
      </c>
      <c r="K2493" s="4">
        <v>9</v>
      </c>
      <c r="L2493" s="4">
        <v>2014</v>
      </c>
      <c r="M2493" t="str">
        <f>INDEX(RoutesPivot[DepAirport],MATCH($C2493,RoutesPivot[[RouteID]:[RouteID]],0))</f>
        <v>ORD</v>
      </c>
      <c r="N2493" t="str">
        <f>INDEX(RoutesPivot[AirportID],MATCH($C2493,RoutesPivot[[RouteID]:[RouteID]],0))</f>
        <v>JFK</v>
      </c>
      <c r="O2493">
        <f>INDEX(RoutesPivot[Distance],MATCH($C2493,RoutesPivot[[RouteID]:[RouteID]],0))</f>
        <v>619</v>
      </c>
      <c r="P2493">
        <f>INDEX(RoutesPivot[ListPrice],MATCH($C2493,RoutesPivot[[RouteID]:[RouteID]],0))</f>
        <v>250</v>
      </c>
      <c r="Q2493" t="str">
        <f>INDEX(AirportPivot[AirportName],MATCH($N2493,AirportPivot[[AirportID]:[AirportID]],0))</f>
        <v>John F Kennedy International</v>
      </c>
      <c r="R2493">
        <f>INDEX(AirportPivot[Gates (number of available)],MATCH($N2493,AirportPivot[[AirportID]:[AirportID]],0))</f>
        <v>120</v>
      </c>
    </row>
    <row r="2494" spans="1:18" x14ac:dyDescent="0.25">
      <c r="A2494" s="3" t="s">
        <v>2526</v>
      </c>
      <c r="B2494" s="12">
        <v>41943</v>
      </c>
      <c r="C2494" s="4" t="s">
        <v>33</v>
      </c>
      <c r="D2494" s="4">
        <v>1.5</v>
      </c>
      <c r="E2494" s="4">
        <v>206</v>
      </c>
      <c r="F2494" s="5">
        <v>0.75</v>
      </c>
      <c r="G2494" s="6">
        <v>375</v>
      </c>
      <c r="H2494" s="7">
        <v>61875</v>
      </c>
      <c r="I2494" s="7">
        <f>FlightsPivot[[#This Row],[Total Fare]]*10%</f>
        <v>6187.5</v>
      </c>
      <c r="J2494" s="7">
        <f>FlightsPivot[[#This Row],[Total Fare]]+FlightsPivot[[#This Row],[10% tax ]]</f>
        <v>68062.5</v>
      </c>
      <c r="K2494" s="4">
        <v>10</v>
      </c>
      <c r="L2494" s="4">
        <v>2014</v>
      </c>
      <c r="M2494" t="str">
        <f>INDEX(RoutesPivot[DepAirport],MATCH($C2494,RoutesPivot[[RouteID]:[RouteID]],0))</f>
        <v>ORD</v>
      </c>
      <c r="N2494" t="str">
        <f>INDEX(RoutesPivot[AirportID],MATCH($C2494,RoutesPivot[[RouteID]:[RouteID]],0))</f>
        <v>SFO</v>
      </c>
      <c r="O2494">
        <f>INDEX(RoutesPivot[Distance],MATCH($C2494,RoutesPivot[[RouteID]:[RouteID]],0))</f>
        <v>1600</v>
      </c>
      <c r="P2494">
        <f>INDEX(RoutesPivot[ListPrice],MATCH($C2494,RoutesPivot[[RouteID]:[RouteID]],0))</f>
        <v>375</v>
      </c>
      <c r="Q2494" t="str">
        <f>INDEX(AirportPivot[AirportName],MATCH($N2494,AirportPivot[[AirportID]:[AirportID]],0))</f>
        <v>San Francisco International</v>
      </c>
      <c r="R2494">
        <f>INDEX(AirportPivot[Gates (number of available)],MATCH($N2494,AirportPivot[[AirportID]:[AirportID]],0))</f>
        <v>70</v>
      </c>
    </row>
    <row r="2495" spans="1:18" x14ac:dyDescent="0.25">
      <c r="A2495" s="3" t="s">
        <v>2527</v>
      </c>
      <c r="B2495" s="12">
        <v>42183</v>
      </c>
      <c r="C2495" s="4" t="s">
        <v>19</v>
      </c>
      <c r="D2495" s="4">
        <v>2.9</v>
      </c>
      <c r="E2495" s="4">
        <v>77</v>
      </c>
      <c r="F2495" s="5">
        <v>0.33333333333333331</v>
      </c>
      <c r="G2495" s="6">
        <v>220</v>
      </c>
      <c r="H2495" s="7">
        <v>39820</v>
      </c>
      <c r="I2495" s="7">
        <f>FlightsPivot[[#This Row],[Total Fare]]*10%</f>
        <v>3982</v>
      </c>
      <c r="J2495" s="7">
        <f>FlightsPivot[[#This Row],[Total Fare]]+FlightsPivot[[#This Row],[10% tax ]]</f>
        <v>43802</v>
      </c>
      <c r="K2495" s="4">
        <v>6</v>
      </c>
      <c r="L2495" s="4">
        <v>2015</v>
      </c>
      <c r="M2495" t="str">
        <f>INDEX(RoutesPivot[DepAirport],MATCH($C2495,RoutesPivot[[RouteID]:[RouteID]],0))</f>
        <v>ORD</v>
      </c>
      <c r="N2495" t="str">
        <f>INDEX(RoutesPivot[AirportID],MATCH($C2495,RoutesPivot[[RouteID]:[RouteID]],0))</f>
        <v>IAH</v>
      </c>
      <c r="O2495">
        <f>INDEX(RoutesPivot[Distance],MATCH($C2495,RoutesPivot[[RouteID]:[RouteID]],0))</f>
        <v>800</v>
      </c>
      <c r="P2495">
        <f>INDEX(RoutesPivot[ListPrice],MATCH($C2495,RoutesPivot[[RouteID]:[RouteID]],0))</f>
        <v>200</v>
      </c>
      <c r="Q2495" t="str">
        <f>INDEX(AirportPivot[AirportName],MATCH($N2495,AirportPivot[[AirportID]:[AirportID]],0))</f>
        <v>George Bush Intercontinental/Houston</v>
      </c>
      <c r="R2495">
        <f>INDEX(AirportPivot[Gates (number of available)],MATCH($N2495,AirportPivot[[AirportID]:[AirportID]],0))</f>
        <v>80</v>
      </c>
    </row>
    <row r="2496" spans="1:18" x14ac:dyDescent="0.25">
      <c r="A2496" s="3" t="s">
        <v>2528</v>
      </c>
      <c r="B2496" s="12">
        <v>41720</v>
      </c>
      <c r="C2496" s="4" t="s">
        <v>23</v>
      </c>
      <c r="D2496" s="4">
        <v>1.6</v>
      </c>
      <c r="E2496" s="4">
        <v>200</v>
      </c>
      <c r="F2496" s="5">
        <v>0.70833333333333337</v>
      </c>
      <c r="G2496" s="6">
        <v>300</v>
      </c>
      <c r="H2496" s="7">
        <v>49500</v>
      </c>
      <c r="I2496" s="7">
        <f>FlightsPivot[[#This Row],[Total Fare]]*10%</f>
        <v>4950</v>
      </c>
      <c r="J2496" s="7">
        <f>FlightsPivot[[#This Row],[Total Fare]]+FlightsPivot[[#This Row],[10% tax ]]</f>
        <v>54450</v>
      </c>
      <c r="K2496" s="4">
        <v>3</v>
      </c>
      <c r="L2496" s="4">
        <v>2014</v>
      </c>
      <c r="M2496" t="str">
        <f>INDEX(RoutesPivot[DepAirport],MATCH($C2496,RoutesPivot[[RouteID]:[RouteID]],0))</f>
        <v>ORD</v>
      </c>
      <c r="N2496" t="str">
        <f>INDEX(RoutesPivot[AirportID],MATCH($C2496,RoutesPivot[[RouteID]:[RouteID]],0))</f>
        <v>DEN</v>
      </c>
      <c r="O2496">
        <f>INDEX(RoutesPivot[Distance],MATCH($C2496,RoutesPivot[[RouteID]:[RouteID]],0))</f>
        <v>800</v>
      </c>
      <c r="P2496">
        <f>INDEX(RoutesPivot[ListPrice],MATCH($C2496,RoutesPivot[[RouteID]:[RouteID]],0))</f>
        <v>300</v>
      </c>
      <c r="Q2496" t="str">
        <f>INDEX(AirportPivot[AirportName],MATCH($N2496,AirportPivot[[AirportID]:[AirportID]],0))</f>
        <v>Denver International</v>
      </c>
      <c r="R2496">
        <f>INDEX(AirportPivot[Gates (number of available)],MATCH($N2496,AirportPivot[[AirportID]:[AirportID]],0))</f>
        <v>75</v>
      </c>
    </row>
    <row r="2497" spans="1:18" x14ac:dyDescent="0.25">
      <c r="A2497" s="3" t="s">
        <v>2529</v>
      </c>
      <c r="B2497" s="12">
        <v>42122</v>
      </c>
      <c r="C2497" s="4" t="s">
        <v>33</v>
      </c>
      <c r="D2497" s="4">
        <v>2.6</v>
      </c>
      <c r="E2497" s="4">
        <v>90</v>
      </c>
      <c r="F2497" s="5">
        <v>0.66666666666666663</v>
      </c>
      <c r="G2497" s="6">
        <v>375</v>
      </c>
      <c r="H2497" s="7">
        <v>67875</v>
      </c>
      <c r="I2497" s="7">
        <f>FlightsPivot[[#This Row],[Total Fare]]*10%</f>
        <v>6787.5</v>
      </c>
      <c r="J2497" s="7">
        <f>FlightsPivot[[#This Row],[Total Fare]]+FlightsPivot[[#This Row],[10% tax ]]</f>
        <v>74662.5</v>
      </c>
      <c r="K2497" s="4">
        <v>4</v>
      </c>
      <c r="L2497" s="4">
        <v>2015</v>
      </c>
      <c r="M2497" t="str">
        <f>INDEX(RoutesPivot[DepAirport],MATCH($C2497,RoutesPivot[[RouteID]:[RouteID]],0))</f>
        <v>ORD</v>
      </c>
      <c r="N2497" t="str">
        <f>INDEX(RoutesPivot[AirportID],MATCH($C2497,RoutesPivot[[RouteID]:[RouteID]],0))</f>
        <v>SFO</v>
      </c>
      <c r="O2497">
        <f>INDEX(RoutesPivot[Distance],MATCH($C2497,RoutesPivot[[RouteID]:[RouteID]],0))</f>
        <v>1600</v>
      </c>
      <c r="P2497">
        <f>INDEX(RoutesPivot[ListPrice],MATCH($C2497,RoutesPivot[[RouteID]:[RouteID]],0))</f>
        <v>375</v>
      </c>
      <c r="Q2497" t="str">
        <f>INDEX(AirportPivot[AirportName],MATCH($N2497,AirportPivot[[AirportID]:[AirportID]],0))</f>
        <v>San Francisco International</v>
      </c>
      <c r="R2497">
        <f>INDEX(AirportPivot[Gates (number of available)],MATCH($N2497,AirportPivot[[AirportID]:[AirportID]],0))</f>
        <v>70</v>
      </c>
    </row>
    <row r="2498" spans="1:18" x14ac:dyDescent="0.25">
      <c r="A2498" s="3" t="s">
        <v>2530</v>
      </c>
      <c r="B2498" s="12">
        <v>41833</v>
      </c>
      <c r="C2498" s="4" t="s">
        <v>70</v>
      </c>
      <c r="D2498" s="4">
        <v>2.5</v>
      </c>
      <c r="E2498" s="4">
        <v>64</v>
      </c>
      <c r="F2498" s="5">
        <v>0.33333333333333331</v>
      </c>
      <c r="G2498" s="6">
        <v>302.5</v>
      </c>
      <c r="H2498" s="7">
        <v>54752.5</v>
      </c>
      <c r="I2498" s="7">
        <f>FlightsPivot[[#This Row],[Total Fare]]*10%</f>
        <v>5475.25</v>
      </c>
      <c r="J2498" s="7">
        <f>FlightsPivot[[#This Row],[Total Fare]]+FlightsPivot[[#This Row],[10% tax ]]</f>
        <v>60227.75</v>
      </c>
      <c r="K2498" s="4">
        <v>7</v>
      </c>
      <c r="L2498" s="4">
        <v>2014</v>
      </c>
      <c r="M2498" t="str">
        <f>INDEX(RoutesPivot[DepAirport],MATCH($C2498,RoutesPivot[[RouteID]:[RouteID]],0))</f>
        <v>ORD</v>
      </c>
      <c r="N2498" t="str">
        <f>INDEX(RoutesPivot[AirportID],MATCH($C2498,RoutesPivot[[RouteID]:[RouteID]],0))</f>
        <v>LAS</v>
      </c>
      <c r="O2498">
        <f>INDEX(RoutesPivot[Distance],MATCH($C2498,RoutesPivot[[RouteID]:[RouteID]],0))</f>
        <v>1100</v>
      </c>
      <c r="P2498">
        <f>INDEX(RoutesPivot[ListPrice],MATCH($C2498,RoutesPivot[[RouteID]:[RouteID]],0))</f>
        <v>275</v>
      </c>
      <c r="Q2498" t="str">
        <f>INDEX(AirportPivot[AirportName],MATCH($N2498,AirportPivot[[AirportID]:[AirportID]],0))</f>
        <v>McCarran International</v>
      </c>
      <c r="R2498">
        <f>INDEX(AirportPivot[Gates (number of available)],MATCH($N2498,AirportPivot[[AirportID]:[AirportID]],0))</f>
        <v>68</v>
      </c>
    </row>
    <row r="2499" spans="1:18" x14ac:dyDescent="0.25">
      <c r="A2499" s="3" t="s">
        <v>2531</v>
      </c>
      <c r="B2499" s="12">
        <v>41972</v>
      </c>
      <c r="C2499" s="4" t="s">
        <v>11</v>
      </c>
      <c r="D2499" s="4">
        <v>6.5</v>
      </c>
      <c r="E2499" s="4">
        <v>154</v>
      </c>
      <c r="F2499" s="5">
        <v>0.625</v>
      </c>
      <c r="G2499" s="6">
        <v>450</v>
      </c>
      <c r="H2499" s="7">
        <v>74250</v>
      </c>
      <c r="I2499" s="7">
        <f>FlightsPivot[[#This Row],[Total Fare]]*10%</f>
        <v>7425</v>
      </c>
      <c r="J2499" s="7">
        <f>FlightsPivot[[#This Row],[Total Fare]]+FlightsPivot[[#This Row],[10% tax ]]</f>
        <v>81675</v>
      </c>
      <c r="K2499" s="4">
        <v>11</v>
      </c>
      <c r="L2499" s="4">
        <v>2014</v>
      </c>
      <c r="M2499" t="str">
        <f>INDEX(RoutesPivot[DepAirport],MATCH($C2499,RoutesPivot[[RouteID]:[RouteID]],0))</f>
        <v>ORD</v>
      </c>
      <c r="N2499" t="str">
        <f>INDEX(RoutesPivot[AirportID],MATCH($C2499,RoutesPivot[[RouteID]:[RouteID]],0))</f>
        <v>BOS</v>
      </c>
      <c r="O2499">
        <f>INDEX(RoutesPivot[Distance],MATCH($C2499,RoutesPivot[[RouteID]:[RouteID]],0))</f>
        <v>730</v>
      </c>
      <c r="P2499">
        <f>INDEX(RoutesPivot[ListPrice],MATCH($C2499,RoutesPivot[[RouteID]:[RouteID]],0))</f>
        <v>300</v>
      </c>
      <c r="Q2499" t="str">
        <f>INDEX(AirportPivot[AirportName],MATCH($N2499,AirportPivot[[AirportID]:[AirportID]],0))</f>
        <v>General Edward Lawrence Logan International</v>
      </c>
      <c r="R2499">
        <f>INDEX(AirportPivot[Gates (number of available)],MATCH($N2499,AirportPivot[[AirportID]:[AirportID]],0))</f>
        <v>63</v>
      </c>
    </row>
    <row r="2500" spans="1:18" x14ac:dyDescent="0.25">
      <c r="A2500" s="3" t="s">
        <v>2532</v>
      </c>
      <c r="B2500" s="12">
        <v>42127</v>
      </c>
      <c r="C2500" s="4" t="s">
        <v>33</v>
      </c>
      <c r="D2500" s="4">
        <v>2.5</v>
      </c>
      <c r="E2500" s="4">
        <v>119</v>
      </c>
      <c r="F2500" s="5">
        <v>0.75</v>
      </c>
      <c r="G2500" s="6">
        <v>375</v>
      </c>
      <c r="H2500" s="7">
        <v>69375</v>
      </c>
      <c r="I2500" s="7">
        <f>FlightsPivot[[#This Row],[Total Fare]]*10%</f>
        <v>6937.5</v>
      </c>
      <c r="J2500" s="7">
        <f>FlightsPivot[[#This Row],[Total Fare]]+FlightsPivot[[#This Row],[10% tax ]]</f>
        <v>76312.5</v>
      </c>
      <c r="K2500" s="4">
        <v>5</v>
      </c>
      <c r="L2500" s="4">
        <v>2015</v>
      </c>
      <c r="M2500" t="str">
        <f>INDEX(RoutesPivot[DepAirport],MATCH($C2500,RoutesPivot[[RouteID]:[RouteID]],0))</f>
        <v>ORD</v>
      </c>
      <c r="N2500" t="str">
        <f>INDEX(RoutesPivot[AirportID],MATCH($C2500,RoutesPivot[[RouteID]:[RouteID]],0))</f>
        <v>SFO</v>
      </c>
      <c r="O2500">
        <f>INDEX(RoutesPivot[Distance],MATCH($C2500,RoutesPivot[[RouteID]:[RouteID]],0))</f>
        <v>1600</v>
      </c>
      <c r="P2500">
        <f>INDEX(RoutesPivot[ListPrice],MATCH($C2500,RoutesPivot[[RouteID]:[RouteID]],0))</f>
        <v>375</v>
      </c>
      <c r="Q2500" t="str">
        <f>INDEX(AirportPivot[AirportName],MATCH($N2500,AirportPivot[[AirportID]:[AirportID]],0))</f>
        <v>San Francisco International</v>
      </c>
      <c r="R2500">
        <f>INDEX(AirportPivot[Gates (number of available)],MATCH($N2500,AirportPivot[[AirportID]:[AirportID]],0))</f>
        <v>70</v>
      </c>
    </row>
    <row r="2501" spans="1:18" x14ac:dyDescent="0.25">
      <c r="A2501" s="3" t="s">
        <v>2533</v>
      </c>
      <c r="B2501" s="12">
        <v>41963</v>
      </c>
      <c r="C2501" s="4" t="s">
        <v>805</v>
      </c>
      <c r="D2501" s="4">
        <v>1.9</v>
      </c>
      <c r="E2501" s="4">
        <v>52</v>
      </c>
      <c r="F2501" s="5">
        <v>0.52083333333333337</v>
      </c>
      <c r="G2501" s="6">
        <v>290</v>
      </c>
      <c r="H2501" s="7">
        <v>47850</v>
      </c>
      <c r="I2501" s="7">
        <f>FlightsPivot[[#This Row],[Total Fare]]*10%</f>
        <v>4785</v>
      </c>
      <c r="J2501" s="7">
        <f>FlightsPivot[[#This Row],[Total Fare]]+FlightsPivot[[#This Row],[10% tax ]]</f>
        <v>52635</v>
      </c>
      <c r="K2501" s="4">
        <v>11</v>
      </c>
      <c r="L2501" s="4">
        <v>2014</v>
      </c>
      <c r="M2501" t="str">
        <f>INDEX(RoutesPivot[DepAirport],MATCH($C2501,RoutesPivot[[RouteID]:[RouteID]],0))</f>
        <v>ORD</v>
      </c>
      <c r="N2501" t="str">
        <f>INDEX(RoutesPivot[AirportID],MATCH($C2501,RoutesPivot[[RouteID]:[RouteID]],0))</f>
        <v>SLC</v>
      </c>
      <c r="O2501">
        <f>INDEX(RoutesPivot[Distance],MATCH($C2501,RoutesPivot[[RouteID]:[RouteID]],0))</f>
        <v>1000</v>
      </c>
      <c r="P2501">
        <f>INDEX(RoutesPivot[ListPrice],MATCH($C2501,RoutesPivot[[RouteID]:[RouteID]],0))</f>
        <v>290</v>
      </c>
      <c r="Q2501" t="str">
        <f>INDEX(AirportPivot[AirportName],MATCH($N2501,AirportPivot[[AirportID]:[AirportID]],0))</f>
        <v>Salt Lake City International</v>
      </c>
      <c r="R2501">
        <f>INDEX(AirportPivot[Gates (number of available)],MATCH($N2501,AirportPivot[[AirportID]:[AirportID]],0))</f>
        <v>54</v>
      </c>
    </row>
    <row r="2502" spans="1:18" x14ac:dyDescent="0.25">
      <c r="A2502" s="3" t="s">
        <v>2534</v>
      </c>
      <c r="B2502" s="12">
        <v>41760</v>
      </c>
      <c r="C2502" s="4" t="s">
        <v>50</v>
      </c>
      <c r="D2502" s="4">
        <v>2.7</v>
      </c>
      <c r="E2502" s="4">
        <v>116</v>
      </c>
      <c r="F2502" s="5">
        <v>0.33333333333333331</v>
      </c>
      <c r="G2502" s="6">
        <v>275</v>
      </c>
      <c r="H2502" s="7">
        <v>50875</v>
      </c>
      <c r="I2502" s="7">
        <f>FlightsPivot[[#This Row],[Total Fare]]*10%</f>
        <v>5087.5</v>
      </c>
      <c r="J2502" s="7">
        <f>FlightsPivot[[#This Row],[Total Fare]]+FlightsPivot[[#This Row],[10% tax ]]</f>
        <v>55962.5</v>
      </c>
      <c r="K2502" s="4">
        <v>5</v>
      </c>
      <c r="L2502" s="4">
        <v>2014</v>
      </c>
      <c r="M2502" t="str">
        <f>INDEX(RoutesPivot[DepAirport],MATCH($C2502,RoutesPivot[[RouteID]:[RouteID]],0))</f>
        <v>ORD</v>
      </c>
      <c r="N2502" t="str">
        <f>INDEX(RoutesPivot[AirportID],MATCH($C2502,RoutesPivot[[RouteID]:[RouteID]],0))</f>
        <v>LGA</v>
      </c>
      <c r="O2502">
        <f>INDEX(RoutesPivot[Distance],MATCH($C2502,RoutesPivot[[RouteID]:[RouteID]],0))</f>
        <v>610</v>
      </c>
      <c r="P2502">
        <f>INDEX(RoutesPivot[ListPrice],MATCH($C2502,RoutesPivot[[RouteID]:[RouteID]],0))</f>
        <v>275</v>
      </c>
      <c r="Q2502" t="str">
        <f>INDEX(AirportPivot[AirportName],MATCH($N2502,AirportPivot[[AirportID]:[AirportID]],0))</f>
        <v>Laguardia</v>
      </c>
      <c r="R2502">
        <f>INDEX(AirportPivot[Gates (number of available)],MATCH($N2502,AirportPivot[[AirportID]:[AirportID]],0))</f>
        <v>66</v>
      </c>
    </row>
    <row r="2503" spans="1:18" x14ac:dyDescent="0.25">
      <c r="A2503" s="3" t="s">
        <v>2535</v>
      </c>
      <c r="B2503" s="12">
        <v>41914</v>
      </c>
      <c r="C2503" s="4" t="s">
        <v>23</v>
      </c>
      <c r="D2503" s="4">
        <v>1.3</v>
      </c>
      <c r="E2503" s="4">
        <v>150</v>
      </c>
      <c r="F2503" s="5">
        <v>0.875</v>
      </c>
      <c r="G2503" s="6">
        <v>300</v>
      </c>
      <c r="H2503" s="7">
        <v>55500</v>
      </c>
      <c r="I2503" s="7">
        <f>FlightsPivot[[#This Row],[Total Fare]]*10%</f>
        <v>5550</v>
      </c>
      <c r="J2503" s="7">
        <f>FlightsPivot[[#This Row],[Total Fare]]+FlightsPivot[[#This Row],[10% tax ]]</f>
        <v>61050</v>
      </c>
      <c r="K2503" s="4">
        <v>10</v>
      </c>
      <c r="L2503" s="4">
        <v>2014</v>
      </c>
      <c r="M2503" t="str">
        <f>INDEX(RoutesPivot[DepAirport],MATCH($C2503,RoutesPivot[[RouteID]:[RouteID]],0))</f>
        <v>ORD</v>
      </c>
      <c r="N2503" t="str">
        <f>INDEX(RoutesPivot[AirportID],MATCH($C2503,RoutesPivot[[RouteID]:[RouteID]],0))</f>
        <v>DEN</v>
      </c>
      <c r="O2503">
        <f>INDEX(RoutesPivot[Distance],MATCH($C2503,RoutesPivot[[RouteID]:[RouteID]],0))</f>
        <v>800</v>
      </c>
      <c r="P2503">
        <f>INDEX(RoutesPivot[ListPrice],MATCH($C2503,RoutesPivot[[RouteID]:[RouteID]],0))</f>
        <v>300</v>
      </c>
      <c r="Q2503" t="str">
        <f>INDEX(AirportPivot[AirportName],MATCH($N2503,AirportPivot[[AirportID]:[AirportID]],0))</f>
        <v>Denver International</v>
      </c>
      <c r="R2503">
        <f>INDEX(AirportPivot[Gates (number of available)],MATCH($N2503,AirportPivot[[AirportID]:[AirportID]],0))</f>
        <v>75</v>
      </c>
    </row>
    <row r="2504" spans="1:18" x14ac:dyDescent="0.25">
      <c r="A2504" s="3" t="s">
        <v>2536</v>
      </c>
      <c r="B2504" s="12">
        <v>41882</v>
      </c>
      <c r="C2504" s="4" t="s">
        <v>47</v>
      </c>
      <c r="D2504" s="4">
        <v>3</v>
      </c>
      <c r="E2504" s="4">
        <v>76</v>
      </c>
      <c r="F2504" s="5">
        <v>0.45833333333333331</v>
      </c>
      <c r="G2504" s="6">
        <v>275</v>
      </c>
      <c r="H2504" s="7">
        <v>49775</v>
      </c>
      <c r="I2504" s="7">
        <f>FlightsPivot[[#This Row],[Total Fare]]*10%</f>
        <v>4977.5</v>
      </c>
      <c r="J2504" s="7">
        <f>FlightsPivot[[#This Row],[Total Fare]]+FlightsPivot[[#This Row],[10% tax ]]</f>
        <v>54752.5</v>
      </c>
      <c r="K2504" s="4">
        <v>8</v>
      </c>
      <c r="L2504" s="4">
        <v>2014</v>
      </c>
      <c r="M2504" t="str">
        <f>INDEX(RoutesPivot[DepAirport],MATCH($C2504,RoutesPivot[[RouteID]:[RouteID]],0))</f>
        <v>ORD</v>
      </c>
      <c r="N2504" t="str">
        <f>INDEX(RoutesPivot[AirportID],MATCH($C2504,RoutesPivot[[RouteID]:[RouteID]],0))</f>
        <v>PHX</v>
      </c>
      <c r="O2504">
        <f>INDEX(RoutesPivot[Distance],MATCH($C2504,RoutesPivot[[RouteID]:[RouteID]],0))</f>
        <v>1200</v>
      </c>
      <c r="P2504">
        <f>INDEX(RoutesPivot[ListPrice],MATCH($C2504,RoutesPivot[[RouteID]:[RouteID]],0))</f>
        <v>250</v>
      </c>
      <c r="Q2504" t="str">
        <f>INDEX(AirportPivot[AirportName],MATCH($N2504,AirportPivot[[AirportID]:[AirportID]],0))</f>
        <v>Phoenix Sky Harbor International</v>
      </c>
      <c r="R2504">
        <f>INDEX(AirportPivot[Gates (number of available)],MATCH($N2504,AirportPivot[[AirportID]:[AirportID]],0))</f>
        <v>60</v>
      </c>
    </row>
    <row r="2505" spans="1:18" x14ac:dyDescent="0.25">
      <c r="A2505" s="3" t="s">
        <v>2537</v>
      </c>
      <c r="B2505" s="12">
        <v>42207</v>
      </c>
      <c r="C2505" s="4" t="s">
        <v>25</v>
      </c>
      <c r="D2505" s="4">
        <v>1.1000000000000001</v>
      </c>
      <c r="E2505" s="4">
        <v>33</v>
      </c>
      <c r="F2505" s="5">
        <v>0.5</v>
      </c>
      <c r="G2505" s="6">
        <v>220</v>
      </c>
      <c r="H2505" s="7">
        <v>40700</v>
      </c>
      <c r="I2505" s="7">
        <f>FlightsPivot[[#This Row],[Total Fare]]*10%</f>
        <v>4070</v>
      </c>
      <c r="J2505" s="7">
        <f>FlightsPivot[[#This Row],[Total Fare]]+FlightsPivot[[#This Row],[10% tax ]]</f>
        <v>44770</v>
      </c>
      <c r="K2505" s="4">
        <v>7</v>
      </c>
      <c r="L2505" s="4">
        <v>2015</v>
      </c>
      <c r="M2505" t="str">
        <f>INDEX(RoutesPivot[DepAirport],MATCH($C2505,RoutesPivot[[RouteID]:[RouteID]],0))</f>
        <v>ORD</v>
      </c>
      <c r="N2505" t="str">
        <f>INDEX(RoutesPivot[AirportID],MATCH($C2505,RoutesPivot[[RouteID]:[RouteID]],0))</f>
        <v>DFW</v>
      </c>
      <c r="O2505">
        <f>INDEX(RoutesPivot[Distance],MATCH($C2505,RoutesPivot[[RouteID]:[RouteID]],0))</f>
        <v>700</v>
      </c>
      <c r="P2505">
        <f>INDEX(RoutesPivot[ListPrice],MATCH($C2505,RoutesPivot[[RouteID]:[RouteID]],0))</f>
        <v>200</v>
      </c>
      <c r="Q2505" t="str">
        <f>INDEX(AirportPivot[AirportName],MATCH($N2505,AirportPivot[[AirportID]:[AirportID]],0))</f>
        <v>Dallas/Fort Worth International</v>
      </c>
      <c r="R2505">
        <f>INDEX(AirportPivot[Gates (number of available)],MATCH($N2505,AirportPivot[[AirportID]:[AirportID]],0))</f>
        <v>130</v>
      </c>
    </row>
    <row r="2506" spans="1:18" x14ac:dyDescent="0.25">
      <c r="A2506" s="3" t="s">
        <v>2538</v>
      </c>
      <c r="B2506" s="12">
        <v>42001</v>
      </c>
      <c r="C2506" s="4" t="s">
        <v>50</v>
      </c>
      <c r="D2506" s="4">
        <v>4.5999999999999996</v>
      </c>
      <c r="E2506" s="4">
        <v>54</v>
      </c>
      <c r="F2506" s="5">
        <v>0.75</v>
      </c>
      <c r="G2506" s="6">
        <v>385</v>
      </c>
      <c r="H2506" s="7">
        <v>63525</v>
      </c>
      <c r="I2506" s="7">
        <f>FlightsPivot[[#This Row],[Total Fare]]*10%</f>
        <v>6352.5</v>
      </c>
      <c r="J2506" s="7">
        <f>FlightsPivot[[#This Row],[Total Fare]]+FlightsPivot[[#This Row],[10% tax ]]</f>
        <v>69877.5</v>
      </c>
      <c r="K2506" s="4">
        <v>12</v>
      </c>
      <c r="L2506" s="4">
        <v>2014</v>
      </c>
      <c r="M2506" t="str">
        <f>INDEX(RoutesPivot[DepAirport],MATCH($C2506,RoutesPivot[[RouteID]:[RouteID]],0))</f>
        <v>ORD</v>
      </c>
      <c r="N2506" t="str">
        <f>INDEX(RoutesPivot[AirportID],MATCH($C2506,RoutesPivot[[RouteID]:[RouteID]],0))</f>
        <v>LGA</v>
      </c>
      <c r="O2506">
        <f>INDEX(RoutesPivot[Distance],MATCH($C2506,RoutesPivot[[RouteID]:[RouteID]],0))</f>
        <v>610</v>
      </c>
      <c r="P2506">
        <f>INDEX(RoutesPivot[ListPrice],MATCH($C2506,RoutesPivot[[RouteID]:[RouteID]],0))</f>
        <v>275</v>
      </c>
      <c r="Q2506" t="str">
        <f>INDEX(AirportPivot[AirportName],MATCH($N2506,AirportPivot[[AirportID]:[AirportID]],0))</f>
        <v>Laguardia</v>
      </c>
      <c r="R2506">
        <f>INDEX(AirportPivot[Gates (number of available)],MATCH($N2506,AirportPivot[[AirportID]:[AirportID]],0))</f>
        <v>66</v>
      </c>
    </row>
    <row r="2507" spans="1:18" x14ac:dyDescent="0.25">
      <c r="A2507" s="3" t="s">
        <v>2539</v>
      </c>
      <c r="B2507" s="12">
        <v>42239</v>
      </c>
      <c r="C2507" s="4" t="s">
        <v>40</v>
      </c>
      <c r="D2507" s="4">
        <v>2</v>
      </c>
      <c r="E2507" s="4">
        <v>91</v>
      </c>
      <c r="F2507" s="5">
        <v>0.54166666666666663</v>
      </c>
      <c r="G2507" s="6">
        <v>126.5</v>
      </c>
      <c r="H2507" s="7">
        <v>23402.5</v>
      </c>
      <c r="I2507" s="7">
        <f>FlightsPivot[[#This Row],[Total Fare]]*10%</f>
        <v>2340.25</v>
      </c>
      <c r="J2507" s="7">
        <f>FlightsPivot[[#This Row],[Total Fare]]+FlightsPivot[[#This Row],[10% tax ]]</f>
        <v>25742.75</v>
      </c>
      <c r="K2507" s="4">
        <v>8</v>
      </c>
      <c r="L2507" s="4">
        <v>2015</v>
      </c>
      <c r="M2507" t="str">
        <f>INDEX(RoutesPivot[DepAirport],MATCH($C2507,RoutesPivot[[RouteID]:[RouteID]],0))</f>
        <v>ORD</v>
      </c>
      <c r="N2507" t="str">
        <f>INDEX(RoutesPivot[AirportID],MATCH($C2507,RoutesPivot[[RouteID]:[RouteID]],0))</f>
        <v>MSP</v>
      </c>
      <c r="O2507">
        <f>INDEX(RoutesPivot[Distance],MATCH($C2507,RoutesPivot[[RouteID]:[RouteID]],0))</f>
        <v>300</v>
      </c>
      <c r="P2507">
        <f>INDEX(RoutesPivot[ListPrice],MATCH($C2507,RoutesPivot[[RouteID]:[RouteID]],0))</f>
        <v>115</v>
      </c>
      <c r="Q2507" t="str">
        <f>INDEX(AirportPivot[AirportName],MATCH($N2507,AirportPivot[[AirportID]:[AirportID]],0))</f>
        <v>Minneapolis-St Paul International/Wold-Chamberlain</v>
      </c>
      <c r="R2507">
        <f>INDEX(AirportPivot[Gates (number of available)],MATCH($N2507,AirportPivot[[AirportID]:[AirportID]],0))</f>
        <v>65</v>
      </c>
    </row>
    <row r="2508" spans="1:18" x14ac:dyDescent="0.25">
      <c r="A2508" s="3" t="s">
        <v>2540</v>
      </c>
      <c r="B2508" s="12">
        <v>42175</v>
      </c>
      <c r="C2508" s="4" t="s">
        <v>80</v>
      </c>
      <c r="D2508" s="4">
        <v>1.5</v>
      </c>
      <c r="E2508" s="4">
        <v>28</v>
      </c>
      <c r="F2508" s="5">
        <v>0.29166666666666669</v>
      </c>
      <c r="G2508" s="6">
        <v>330</v>
      </c>
      <c r="H2508" s="7">
        <v>61050</v>
      </c>
      <c r="I2508" s="7">
        <f>FlightsPivot[[#This Row],[Total Fare]]*10%</f>
        <v>6105</v>
      </c>
      <c r="J2508" s="7">
        <f>FlightsPivot[[#This Row],[Total Fare]]+FlightsPivot[[#This Row],[10% tax ]]</f>
        <v>67155</v>
      </c>
      <c r="K2508" s="4">
        <v>6</v>
      </c>
      <c r="L2508" s="4">
        <v>2015</v>
      </c>
      <c r="M2508" t="str">
        <f>INDEX(RoutesPivot[DepAirport],MATCH($C2508,RoutesPivot[[RouteID]:[RouteID]],0))</f>
        <v>ORD</v>
      </c>
      <c r="N2508" t="str">
        <f>INDEX(RoutesPivot[AirportID],MATCH($C2508,RoutesPivot[[RouteID]:[RouteID]],0))</f>
        <v>MIA</v>
      </c>
      <c r="O2508">
        <f>INDEX(RoutesPivot[Distance],MATCH($C2508,RoutesPivot[[RouteID]:[RouteID]],0))</f>
        <v>1000</v>
      </c>
      <c r="P2508">
        <f>INDEX(RoutesPivot[ListPrice],MATCH($C2508,RoutesPivot[[RouteID]:[RouteID]],0))</f>
        <v>300</v>
      </c>
      <c r="Q2508" t="str">
        <f>INDEX(AirportPivot[AirportName],MATCH($N2508,AirportPivot[[AirportID]:[AirportID]],0))</f>
        <v>Miami International</v>
      </c>
      <c r="R2508">
        <f>INDEX(AirportPivot[Gates (number of available)],MATCH($N2508,AirportPivot[[AirportID]:[AirportID]],0))</f>
        <v>80</v>
      </c>
    </row>
    <row r="2509" spans="1:18" x14ac:dyDescent="0.25">
      <c r="A2509" s="3" t="s">
        <v>2541</v>
      </c>
      <c r="B2509" s="12">
        <v>41968</v>
      </c>
      <c r="C2509" s="4" t="s">
        <v>80</v>
      </c>
      <c r="D2509" s="4">
        <v>5.3</v>
      </c>
      <c r="E2509" s="4">
        <v>156</v>
      </c>
      <c r="F2509" s="5">
        <v>0.29166666666666669</v>
      </c>
      <c r="G2509" s="6">
        <v>450</v>
      </c>
      <c r="H2509" s="7">
        <v>74250</v>
      </c>
      <c r="I2509" s="7">
        <f>FlightsPivot[[#This Row],[Total Fare]]*10%</f>
        <v>7425</v>
      </c>
      <c r="J2509" s="7">
        <f>FlightsPivot[[#This Row],[Total Fare]]+FlightsPivot[[#This Row],[10% tax ]]</f>
        <v>81675</v>
      </c>
      <c r="K2509" s="4">
        <v>11</v>
      </c>
      <c r="L2509" s="4">
        <v>2014</v>
      </c>
      <c r="M2509" t="str">
        <f>INDEX(RoutesPivot[DepAirport],MATCH($C2509,RoutesPivot[[RouteID]:[RouteID]],0))</f>
        <v>ORD</v>
      </c>
      <c r="N2509" t="str">
        <f>INDEX(RoutesPivot[AirportID],MATCH($C2509,RoutesPivot[[RouteID]:[RouteID]],0))</f>
        <v>MIA</v>
      </c>
      <c r="O2509">
        <f>INDEX(RoutesPivot[Distance],MATCH($C2509,RoutesPivot[[RouteID]:[RouteID]],0))</f>
        <v>1000</v>
      </c>
      <c r="P2509">
        <f>INDEX(RoutesPivot[ListPrice],MATCH($C2509,RoutesPivot[[RouteID]:[RouteID]],0))</f>
        <v>300</v>
      </c>
      <c r="Q2509" t="str">
        <f>INDEX(AirportPivot[AirportName],MATCH($N2509,AirportPivot[[AirportID]:[AirportID]],0))</f>
        <v>Miami International</v>
      </c>
      <c r="R2509">
        <f>INDEX(AirportPivot[Gates (number of available)],MATCH($N2509,AirportPivot[[AirportID]:[AirportID]],0))</f>
        <v>80</v>
      </c>
    </row>
    <row r="2510" spans="1:18" x14ac:dyDescent="0.25">
      <c r="A2510" s="3" t="s">
        <v>2542</v>
      </c>
      <c r="B2510" s="12">
        <v>41977</v>
      </c>
      <c r="C2510" s="4" t="s">
        <v>80</v>
      </c>
      <c r="D2510" s="4">
        <v>2.4</v>
      </c>
      <c r="E2510" s="4">
        <v>97</v>
      </c>
      <c r="F2510" s="5">
        <v>0.54166666666666663</v>
      </c>
      <c r="G2510" s="6">
        <v>300</v>
      </c>
      <c r="H2510" s="7">
        <v>55500</v>
      </c>
      <c r="I2510" s="7">
        <f>FlightsPivot[[#This Row],[Total Fare]]*10%</f>
        <v>5550</v>
      </c>
      <c r="J2510" s="7">
        <f>FlightsPivot[[#This Row],[Total Fare]]+FlightsPivot[[#This Row],[10% tax ]]</f>
        <v>61050</v>
      </c>
      <c r="K2510" s="4">
        <v>12</v>
      </c>
      <c r="L2510" s="4">
        <v>2014</v>
      </c>
      <c r="M2510" t="str">
        <f>INDEX(RoutesPivot[DepAirport],MATCH($C2510,RoutesPivot[[RouteID]:[RouteID]],0))</f>
        <v>ORD</v>
      </c>
      <c r="N2510" t="str">
        <f>INDEX(RoutesPivot[AirportID],MATCH($C2510,RoutesPivot[[RouteID]:[RouteID]],0))</f>
        <v>MIA</v>
      </c>
      <c r="O2510">
        <f>INDEX(RoutesPivot[Distance],MATCH($C2510,RoutesPivot[[RouteID]:[RouteID]],0))</f>
        <v>1000</v>
      </c>
      <c r="P2510">
        <f>INDEX(RoutesPivot[ListPrice],MATCH($C2510,RoutesPivot[[RouteID]:[RouteID]],0))</f>
        <v>300</v>
      </c>
      <c r="Q2510" t="str">
        <f>INDEX(AirportPivot[AirportName],MATCH($N2510,AirportPivot[[AirportID]:[AirportID]],0))</f>
        <v>Miami International</v>
      </c>
      <c r="R2510">
        <f>INDEX(AirportPivot[Gates (number of available)],MATCH($N2510,AirportPivot[[AirportID]:[AirportID]],0))</f>
        <v>80</v>
      </c>
    </row>
    <row r="2511" spans="1:18" x14ac:dyDescent="0.25">
      <c r="A2511" s="3" t="s">
        <v>2543</v>
      </c>
      <c r="B2511" s="12">
        <v>41765</v>
      </c>
      <c r="C2511" s="4" t="s">
        <v>30</v>
      </c>
      <c r="D2511" s="4">
        <v>1.1000000000000001</v>
      </c>
      <c r="E2511" s="4">
        <v>121</v>
      </c>
      <c r="F2511" s="5">
        <v>0.29166666666666669</v>
      </c>
      <c r="G2511" s="6">
        <v>250</v>
      </c>
      <c r="H2511" s="7">
        <v>46250</v>
      </c>
      <c r="I2511" s="7">
        <f>FlightsPivot[[#This Row],[Total Fare]]*10%</f>
        <v>4625</v>
      </c>
      <c r="J2511" s="7">
        <f>FlightsPivot[[#This Row],[Total Fare]]+FlightsPivot[[#This Row],[10% tax ]]</f>
        <v>50875</v>
      </c>
      <c r="K2511" s="4">
        <v>5</v>
      </c>
      <c r="L2511" s="4">
        <v>2014</v>
      </c>
      <c r="M2511" t="str">
        <f>INDEX(RoutesPivot[DepAirport],MATCH($C2511,RoutesPivot[[RouteID]:[RouteID]],0))</f>
        <v>ORD</v>
      </c>
      <c r="N2511" t="str">
        <f>INDEX(RoutesPivot[AirportID],MATCH($C2511,RoutesPivot[[RouteID]:[RouteID]],0))</f>
        <v>MCO</v>
      </c>
      <c r="O2511">
        <f>INDEX(RoutesPivot[Distance],MATCH($C2511,RoutesPivot[[RouteID]:[RouteID]],0))</f>
        <v>850</v>
      </c>
      <c r="P2511">
        <f>INDEX(RoutesPivot[ListPrice],MATCH($C2511,RoutesPivot[[RouteID]:[RouteID]],0))</f>
        <v>250</v>
      </c>
      <c r="Q2511" t="str">
        <f>INDEX(AirportPivot[AirportName],MATCH($N2511,AirportPivot[[AirportID]:[AirportID]],0))</f>
        <v>Orlando International</v>
      </c>
      <c r="R2511">
        <f>INDEX(AirportPivot[Gates (number of available)],MATCH($N2511,AirportPivot[[AirportID]:[AirportID]],0))</f>
        <v>67</v>
      </c>
    </row>
    <row r="2512" spans="1:18" x14ac:dyDescent="0.25">
      <c r="A2512" s="3" t="s">
        <v>2544</v>
      </c>
      <c r="B2512" s="12">
        <v>41775</v>
      </c>
      <c r="C2512" s="4" t="s">
        <v>47</v>
      </c>
      <c r="D2512" s="4">
        <v>2</v>
      </c>
      <c r="E2512" s="4">
        <v>114</v>
      </c>
      <c r="F2512" s="5">
        <v>0.79166666666666663</v>
      </c>
      <c r="G2512" s="6">
        <v>250</v>
      </c>
      <c r="H2512" s="7">
        <v>46250</v>
      </c>
      <c r="I2512" s="7">
        <f>FlightsPivot[[#This Row],[Total Fare]]*10%</f>
        <v>4625</v>
      </c>
      <c r="J2512" s="7">
        <f>FlightsPivot[[#This Row],[Total Fare]]+FlightsPivot[[#This Row],[10% tax ]]</f>
        <v>50875</v>
      </c>
      <c r="K2512" s="4">
        <v>5</v>
      </c>
      <c r="L2512" s="4">
        <v>2014</v>
      </c>
      <c r="M2512" t="str">
        <f>INDEX(RoutesPivot[DepAirport],MATCH($C2512,RoutesPivot[[RouteID]:[RouteID]],0))</f>
        <v>ORD</v>
      </c>
      <c r="N2512" t="str">
        <f>INDEX(RoutesPivot[AirportID],MATCH($C2512,RoutesPivot[[RouteID]:[RouteID]],0))</f>
        <v>PHX</v>
      </c>
      <c r="O2512">
        <f>INDEX(RoutesPivot[Distance],MATCH($C2512,RoutesPivot[[RouteID]:[RouteID]],0))</f>
        <v>1200</v>
      </c>
      <c r="P2512">
        <f>INDEX(RoutesPivot[ListPrice],MATCH($C2512,RoutesPivot[[RouteID]:[RouteID]],0))</f>
        <v>250</v>
      </c>
      <c r="Q2512" t="str">
        <f>INDEX(AirportPivot[AirportName],MATCH($N2512,AirportPivot[[AirportID]:[AirportID]],0))</f>
        <v>Phoenix Sky Harbor International</v>
      </c>
      <c r="R2512">
        <f>INDEX(AirportPivot[Gates (number of available)],MATCH($N2512,AirportPivot[[AirportID]:[AirportID]],0))</f>
        <v>60</v>
      </c>
    </row>
    <row r="2513" spans="1:18" x14ac:dyDescent="0.25">
      <c r="A2513" s="3" t="s">
        <v>2545</v>
      </c>
      <c r="B2513" s="12">
        <v>42299</v>
      </c>
      <c r="C2513" s="4" t="s">
        <v>27</v>
      </c>
      <c r="D2513" s="4">
        <v>6</v>
      </c>
      <c r="E2513" s="4">
        <v>183</v>
      </c>
      <c r="F2513" s="5">
        <v>0.8125</v>
      </c>
      <c r="G2513" s="6">
        <v>200</v>
      </c>
      <c r="H2513" s="7">
        <v>33000</v>
      </c>
      <c r="I2513" s="7">
        <f>FlightsPivot[[#This Row],[Total Fare]]*10%</f>
        <v>3300</v>
      </c>
      <c r="J2513" s="7">
        <f>FlightsPivot[[#This Row],[Total Fare]]+FlightsPivot[[#This Row],[10% tax ]]</f>
        <v>36300</v>
      </c>
      <c r="K2513" s="4">
        <v>10</v>
      </c>
      <c r="L2513" s="4">
        <v>2015</v>
      </c>
      <c r="M2513" t="str">
        <f>INDEX(RoutesPivot[DepAirport],MATCH($C2513,RoutesPivot[[RouteID]:[RouteID]],0))</f>
        <v>ORD</v>
      </c>
      <c r="N2513" t="str">
        <f>INDEX(RoutesPivot[AirportID],MATCH($C2513,RoutesPivot[[RouteID]:[RouteID]],0))</f>
        <v>ATL</v>
      </c>
      <c r="O2513">
        <f>INDEX(RoutesPivot[Distance],MATCH($C2513,RoutesPivot[[RouteID]:[RouteID]],0))</f>
        <v>510</v>
      </c>
      <c r="P2513">
        <f>INDEX(RoutesPivot[ListPrice],MATCH($C2513,RoutesPivot[[RouteID]:[RouteID]],0))</f>
        <v>200</v>
      </c>
      <c r="Q2513" t="str">
        <f>INDEX(AirportPivot[AirportName],MATCH($N2513,AirportPivot[[AirportID]:[AirportID]],0))</f>
        <v>Hartsfield-Jackson Atlanta International</v>
      </c>
      <c r="R2513">
        <f>INDEX(AirportPivot[Gates (number of available)],MATCH($N2513,AirportPivot[[AirportID]:[AirportID]],0))</f>
        <v>100</v>
      </c>
    </row>
    <row r="2514" spans="1:18" x14ac:dyDescent="0.25">
      <c r="A2514" s="3" t="s">
        <v>2546</v>
      </c>
      <c r="B2514" s="12">
        <v>41965</v>
      </c>
      <c r="C2514" s="4" t="s">
        <v>19</v>
      </c>
      <c r="D2514" s="4">
        <v>0.9</v>
      </c>
      <c r="E2514" s="4">
        <v>136</v>
      </c>
      <c r="F2514" s="5">
        <v>0.35416666666666669</v>
      </c>
      <c r="G2514" s="6">
        <v>200</v>
      </c>
      <c r="H2514" s="7">
        <v>37000</v>
      </c>
      <c r="I2514" s="7">
        <f>FlightsPivot[[#This Row],[Total Fare]]*10%</f>
        <v>3700</v>
      </c>
      <c r="J2514" s="7">
        <f>FlightsPivot[[#This Row],[Total Fare]]+FlightsPivot[[#This Row],[10% tax ]]</f>
        <v>40700</v>
      </c>
      <c r="K2514" s="4">
        <v>11</v>
      </c>
      <c r="L2514" s="4">
        <v>2014</v>
      </c>
      <c r="M2514" t="str">
        <f>INDEX(RoutesPivot[DepAirport],MATCH($C2514,RoutesPivot[[RouteID]:[RouteID]],0))</f>
        <v>ORD</v>
      </c>
      <c r="N2514" t="str">
        <f>INDEX(RoutesPivot[AirportID],MATCH($C2514,RoutesPivot[[RouteID]:[RouteID]],0))</f>
        <v>IAH</v>
      </c>
      <c r="O2514">
        <f>INDEX(RoutesPivot[Distance],MATCH($C2514,RoutesPivot[[RouteID]:[RouteID]],0))</f>
        <v>800</v>
      </c>
      <c r="P2514">
        <f>INDEX(RoutesPivot[ListPrice],MATCH($C2514,RoutesPivot[[RouteID]:[RouteID]],0))</f>
        <v>200</v>
      </c>
      <c r="Q2514" t="str">
        <f>INDEX(AirportPivot[AirportName],MATCH($N2514,AirportPivot[[AirportID]:[AirportID]],0))</f>
        <v>George Bush Intercontinental/Houston</v>
      </c>
      <c r="R2514">
        <f>INDEX(AirportPivot[Gates (number of available)],MATCH($N2514,AirportPivot[[AirportID]:[AirportID]],0))</f>
        <v>80</v>
      </c>
    </row>
    <row r="2515" spans="1:18" x14ac:dyDescent="0.25">
      <c r="A2515" s="3" t="s">
        <v>2547</v>
      </c>
      <c r="B2515" s="12">
        <v>42016</v>
      </c>
      <c r="C2515" s="4" t="s">
        <v>80</v>
      </c>
      <c r="D2515" s="4">
        <v>1.8</v>
      </c>
      <c r="E2515" s="4">
        <v>199</v>
      </c>
      <c r="F2515" s="5">
        <v>0.70833333333333337</v>
      </c>
      <c r="G2515" s="6">
        <v>300</v>
      </c>
      <c r="H2515" s="7">
        <v>49500</v>
      </c>
      <c r="I2515" s="7">
        <f>FlightsPivot[[#This Row],[Total Fare]]*10%</f>
        <v>4950</v>
      </c>
      <c r="J2515" s="7">
        <f>FlightsPivot[[#This Row],[Total Fare]]+FlightsPivot[[#This Row],[10% tax ]]</f>
        <v>54450</v>
      </c>
      <c r="K2515" s="4">
        <v>1</v>
      </c>
      <c r="L2515" s="4">
        <v>2015</v>
      </c>
      <c r="M2515" t="str">
        <f>INDEX(RoutesPivot[DepAirport],MATCH($C2515,RoutesPivot[[RouteID]:[RouteID]],0))</f>
        <v>ORD</v>
      </c>
      <c r="N2515" t="str">
        <f>INDEX(RoutesPivot[AirportID],MATCH($C2515,RoutesPivot[[RouteID]:[RouteID]],0))</f>
        <v>MIA</v>
      </c>
      <c r="O2515">
        <f>INDEX(RoutesPivot[Distance],MATCH($C2515,RoutesPivot[[RouteID]:[RouteID]],0))</f>
        <v>1000</v>
      </c>
      <c r="P2515">
        <f>INDEX(RoutesPivot[ListPrice],MATCH($C2515,RoutesPivot[[RouteID]:[RouteID]],0))</f>
        <v>300</v>
      </c>
      <c r="Q2515" t="str">
        <f>INDEX(AirportPivot[AirportName],MATCH($N2515,AirportPivot[[AirportID]:[AirportID]],0))</f>
        <v>Miami International</v>
      </c>
      <c r="R2515">
        <f>INDEX(AirportPivot[Gates (number of available)],MATCH($N2515,AirportPivot[[AirportID]:[AirportID]],0))</f>
        <v>80</v>
      </c>
    </row>
    <row r="2516" spans="1:18" x14ac:dyDescent="0.25">
      <c r="A2516" s="3" t="s">
        <v>2548</v>
      </c>
      <c r="B2516" s="12">
        <v>41974</v>
      </c>
      <c r="C2516" s="4" t="s">
        <v>50</v>
      </c>
      <c r="D2516" s="4">
        <v>3.2</v>
      </c>
      <c r="E2516" s="4">
        <v>180</v>
      </c>
      <c r="F2516" s="5">
        <v>0.75</v>
      </c>
      <c r="G2516" s="6">
        <v>275</v>
      </c>
      <c r="H2516" s="7">
        <v>45375</v>
      </c>
      <c r="I2516" s="7">
        <f>FlightsPivot[[#This Row],[Total Fare]]*10%</f>
        <v>4537.5</v>
      </c>
      <c r="J2516" s="7">
        <f>FlightsPivot[[#This Row],[Total Fare]]+FlightsPivot[[#This Row],[10% tax ]]</f>
        <v>49912.5</v>
      </c>
      <c r="K2516" s="4">
        <v>12</v>
      </c>
      <c r="L2516" s="4">
        <v>2014</v>
      </c>
      <c r="M2516" t="str">
        <f>INDEX(RoutesPivot[DepAirport],MATCH($C2516,RoutesPivot[[RouteID]:[RouteID]],0))</f>
        <v>ORD</v>
      </c>
      <c r="N2516" t="str">
        <f>INDEX(RoutesPivot[AirportID],MATCH($C2516,RoutesPivot[[RouteID]:[RouteID]],0))</f>
        <v>LGA</v>
      </c>
      <c r="O2516">
        <f>INDEX(RoutesPivot[Distance],MATCH($C2516,RoutesPivot[[RouteID]:[RouteID]],0))</f>
        <v>610</v>
      </c>
      <c r="P2516">
        <f>INDEX(RoutesPivot[ListPrice],MATCH($C2516,RoutesPivot[[RouteID]:[RouteID]],0))</f>
        <v>275</v>
      </c>
      <c r="Q2516" t="str">
        <f>INDEX(AirportPivot[AirportName],MATCH($N2516,AirportPivot[[AirportID]:[AirportID]],0))</f>
        <v>Laguardia</v>
      </c>
      <c r="R2516">
        <f>INDEX(AirportPivot[Gates (number of available)],MATCH($N2516,AirportPivot[[AirportID]:[AirportID]],0))</f>
        <v>66</v>
      </c>
    </row>
    <row r="2517" spans="1:18" x14ac:dyDescent="0.25">
      <c r="A2517" s="3" t="s">
        <v>2549</v>
      </c>
      <c r="B2517" s="12">
        <v>41800</v>
      </c>
      <c r="C2517" s="4" t="s">
        <v>19</v>
      </c>
      <c r="D2517" s="4">
        <v>2.6</v>
      </c>
      <c r="E2517" s="4">
        <v>101</v>
      </c>
      <c r="F2517" s="5">
        <v>0.58333333333333337</v>
      </c>
      <c r="G2517" s="6">
        <v>220</v>
      </c>
      <c r="H2517" s="7">
        <v>40700</v>
      </c>
      <c r="I2517" s="7">
        <f>FlightsPivot[[#This Row],[Total Fare]]*10%</f>
        <v>4070</v>
      </c>
      <c r="J2517" s="7">
        <f>FlightsPivot[[#This Row],[Total Fare]]+FlightsPivot[[#This Row],[10% tax ]]</f>
        <v>44770</v>
      </c>
      <c r="K2517" s="4">
        <v>6</v>
      </c>
      <c r="L2517" s="4">
        <v>2014</v>
      </c>
      <c r="M2517" t="str">
        <f>INDEX(RoutesPivot[DepAirport],MATCH($C2517,RoutesPivot[[RouteID]:[RouteID]],0))</f>
        <v>ORD</v>
      </c>
      <c r="N2517" t="str">
        <f>INDEX(RoutesPivot[AirportID],MATCH($C2517,RoutesPivot[[RouteID]:[RouteID]],0))</f>
        <v>IAH</v>
      </c>
      <c r="O2517">
        <f>INDEX(RoutesPivot[Distance],MATCH($C2517,RoutesPivot[[RouteID]:[RouteID]],0))</f>
        <v>800</v>
      </c>
      <c r="P2517">
        <f>INDEX(RoutesPivot[ListPrice],MATCH($C2517,RoutesPivot[[RouteID]:[RouteID]],0))</f>
        <v>200</v>
      </c>
      <c r="Q2517" t="str">
        <f>INDEX(AirportPivot[AirportName],MATCH($N2517,AirportPivot[[AirportID]:[AirportID]],0))</f>
        <v>George Bush Intercontinental/Houston</v>
      </c>
      <c r="R2517">
        <f>INDEX(AirportPivot[Gates (number of available)],MATCH($N2517,AirportPivot[[AirportID]:[AirportID]],0))</f>
        <v>80</v>
      </c>
    </row>
    <row r="2518" spans="1:18" x14ac:dyDescent="0.25">
      <c r="A2518" s="3" t="s">
        <v>2550</v>
      </c>
      <c r="B2518" s="12">
        <v>41772</v>
      </c>
      <c r="C2518" s="4" t="s">
        <v>23</v>
      </c>
      <c r="D2518" s="4">
        <v>0.7</v>
      </c>
      <c r="E2518" s="4">
        <v>62</v>
      </c>
      <c r="F2518" s="5">
        <v>0.45833333333333331</v>
      </c>
      <c r="G2518" s="6">
        <v>300</v>
      </c>
      <c r="H2518" s="7">
        <v>49500</v>
      </c>
      <c r="I2518" s="7">
        <f>FlightsPivot[[#This Row],[Total Fare]]*10%</f>
        <v>4950</v>
      </c>
      <c r="J2518" s="7">
        <f>FlightsPivot[[#This Row],[Total Fare]]+FlightsPivot[[#This Row],[10% tax ]]</f>
        <v>54450</v>
      </c>
      <c r="K2518" s="4">
        <v>5</v>
      </c>
      <c r="L2518" s="4">
        <v>2014</v>
      </c>
      <c r="M2518" t="str">
        <f>INDEX(RoutesPivot[DepAirport],MATCH($C2518,RoutesPivot[[RouteID]:[RouteID]],0))</f>
        <v>ORD</v>
      </c>
      <c r="N2518" t="str">
        <f>INDEX(RoutesPivot[AirportID],MATCH($C2518,RoutesPivot[[RouteID]:[RouteID]],0))</f>
        <v>DEN</v>
      </c>
      <c r="O2518">
        <f>INDEX(RoutesPivot[Distance],MATCH($C2518,RoutesPivot[[RouteID]:[RouteID]],0))</f>
        <v>800</v>
      </c>
      <c r="P2518">
        <f>INDEX(RoutesPivot[ListPrice],MATCH($C2518,RoutesPivot[[RouteID]:[RouteID]],0))</f>
        <v>300</v>
      </c>
      <c r="Q2518" t="str">
        <f>INDEX(AirportPivot[AirportName],MATCH($N2518,AirportPivot[[AirportID]:[AirportID]],0))</f>
        <v>Denver International</v>
      </c>
      <c r="R2518">
        <f>INDEX(AirportPivot[Gates (number of available)],MATCH($N2518,AirportPivot[[AirportID]:[AirportID]],0))</f>
        <v>75</v>
      </c>
    </row>
    <row r="2519" spans="1:18" x14ac:dyDescent="0.25">
      <c r="A2519" s="3" t="s">
        <v>2551</v>
      </c>
      <c r="B2519" s="12">
        <v>42040</v>
      </c>
      <c r="C2519" s="4" t="s">
        <v>17</v>
      </c>
      <c r="D2519" s="4">
        <v>4.2</v>
      </c>
      <c r="E2519" s="4">
        <v>103</v>
      </c>
      <c r="F2519" s="5">
        <v>0.58333333333333337</v>
      </c>
      <c r="G2519" s="6">
        <v>350</v>
      </c>
      <c r="H2519" s="7">
        <v>64750</v>
      </c>
      <c r="I2519" s="7">
        <f>FlightsPivot[[#This Row],[Total Fare]]*10%</f>
        <v>6475</v>
      </c>
      <c r="J2519" s="7">
        <f>FlightsPivot[[#This Row],[Total Fare]]+FlightsPivot[[#This Row],[10% tax ]]</f>
        <v>71225</v>
      </c>
      <c r="K2519" s="4">
        <v>2</v>
      </c>
      <c r="L2519" s="4">
        <v>2015</v>
      </c>
      <c r="M2519" t="str">
        <f>INDEX(RoutesPivot[DepAirport],MATCH($C2519,RoutesPivot[[RouteID]:[RouteID]],0))</f>
        <v>ORD</v>
      </c>
      <c r="N2519" t="str">
        <f>INDEX(RoutesPivot[AirportID],MATCH($C2519,RoutesPivot[[RouteID]:[RouteID]],0))</f>
        <v>LAX</v>
      </c>
      <c r="O2519">
        <f>INDEX(RoutesPivot[Distance],MATCH($C2519,RoutesPivot[[RouteID]:[RouteID]],0))</f>
        <v>1518</v>
      </c>
      <c r="P2519">
        <f>INDEX(RoutesPivot[ListPrice],MATCH($C2519,RoutesPivot[[RouteID]:[RouteID]],0))</f>
        <v>350</v>
      </c>
      <c r="Q2519" t="str">
        <f>INDEX(AirportPivot[AirportName],MATCH($N2519,AirportPivot[[AirportID]:[AirportID]],0))</f>
        <v>Los Angeles International</v>
      </c>
      <c r="R2519">
        <f>INDEX(AirportPivot[Gates (number of available)],MATCH($N2519,AirportPivot[[AirportID]:[AirportID]],0))</f>
        <v>86</v>
      </c>
    </row>
    <row r="2520" spans="1:18" x14ac:dyDescent="0.25">
      <c r="A2520" s="3" t="s">
        <v>2552</v>
      </c>
      <c r="B2520" s="12">
        <v>41759</v>
      </c>
      <c r="C2520" s="4" t="s">
        <v>33</v>
      </c>
      <c r="D2520" s="4">
        <v>2.1</v>
      </c>
      <c r="E2520" s="4">
        <v>56</v>
      </c>
      <c r="F2520" s="5">
        <v>0.77083333333333337</v>
      </c>
      <c r="G2520" s="6">
        <v>375</v>
      </c>
      <c r="H2520" s="7">
        <v>61875</v>
      </c>
      <c r="I2520" s="7">
        <f>FlightsPivot[[#This Row],[Total Fare]]*10%</f>
        <v>6187.5</v>
      </c>
      <c r="J2520" s="7">
        <f>FlightsPivot[[#This Row],[Total Fare]]+FlightsPivot[[#This Row],[10% tax ]]</f>
        <v>68062.5</v>
      </c>
      <c r="K2520" s="4">
        <v>4</v>
      </c>
      <c r="L2520" s="4">
        <v>2014</v>
      </c>
      <c r="M2520" t="str">
        <f>INDEX(RoutesPivot[DepAirport],MATCH($C2520,RoutesPivot[[RouteID]:[RouteID]],0))</f>
        <v>ORD</v>
      </c>
      <c r="N2520" t="str">
        <f>INDEX(RoutesPivot[AirportID],MATCH($C2520,RoutesPivot[[RouteID]:[RouteID]],0))</f>
        <v>SFO</v>
      </c>
      <c r="O2520">
        <f>INDEX(RoutesPivot[Distance],MATCH($C2520,RoutesPivot[[RouteID]:[RouteID]],0))</f>
        <v>1600</v>
      </c>
      <c r="P2520">
        <f>INDEX(RoutesPivot[ListPrice],MATCH($C2520,RoutesPivot[[RouteID]:[RouteID]],0))</f>
        <v>375</v>
      </c>
      <c r="Q2520" t="str">
        <f>INDEX(AirportPivot[AirportName],MATCH($N2520,AirportPivot[[AirportID]:[AirportID]],0))</f>
        <v>San Francisco International</v>
      </c>
      <c r="R2520">
        <f>INDEX(AirportPivot[Gates (number of available)],MATCH($N2520,AirportPivot[[AirportID]:[AirportID]],0))</f>
        <v>70</v>
      </c>
    </row>
    <row r="2521" spans="1:18" x14ac:dyDescent="0.25">
      <c r="A2521" s="3" t="s">
        <v>2553</v>
      </c>
      <c r="B2521" s="12">
        <v>42195</v>
      </c>
      <c r="C2521" s="4" t="s">
        <v>15</v>
      </c>
      <c r="D2521" s="4">
        <v>2.5</v>
      </c>
      <c r="E2521" s="4">
        <v>110</v>
      </c>
      <c r="F2521" s="5">
        <v>0.89583333333333337</v>
      </c>
      <c r="G2521" s="6">
        <v>247.5</v>
      </c>
      <c r="H2521" s="7">
        <v>45787.5</v>
      </c>
      <c r="I2521" s="7">
        <f>FlightsPivot[[#This Row],[Total Fare]]*10%</f>
        <v>4578.75</v>
      </c>
      <c r="J2521" s="7">
        <f>FlightsPivot[[#This Row],[Total Fare]]+FlightsPivot[[#This Row],[10% tax ]]</f>
        <v>50366.25</v>
      </c>
      <c r="K2521" s="4">
        <v>7</v>
      </c>
      <c r="L2521" s="4">
        <v>2015</v>
      </c>
      <c r="M2521" t="str">
        <f>INDEX(RoutesPivot[DepAirport],MATCH($C2521,RoutesPivot[[RouteID]:[RouteID]],0))</f>
        <v>ORD</v>
      </c>
      <c r="N2521" t="str">
        <f>INDEX(RoutesPivot[AirportID],MATCH($C2521,RoutesPivot[[RouteID]:[RouteID]],0))</f>
        <v>EWR</v>
      </c>
      <c r="O2521">
        <f>INDEX(RoutesPivot[Distance],MATCH($C2521,RoutesPivot[[RouteID]:[RouteID]],0))</f>
        <v>600</v>
      </c>
      <c r="P2521">
        <f>INDEX(RoutesPivot[ListPrice],MATCH($C2521,RoutesPivot[[RouteID]:[RouteID]],0))</f>
        <v>225</v>
      </c>
      <c r="Q2521" t="str">
        <f>INDEX(AirportPivot[AirportName],MATCH($N2521,AirportPivot[[AirportID]:[AirportID]],0))</f>
        <v>Newark Liberty International</v>
      </c>
      <c r="R2521">
        <f>INDEX(AirportPivot[Gates (number of available)],MATCH($N2521,AirportPivot[[AirportID]:[AirportID]],0))</f>
        <v>82</v>
      </c>
    </row>
    <row r="2522" spans="1:18" x14ac:dyDescent="0.25">
      <c r="A2522" s="3" t="s">
        <v>2554</v>
      </c>
      <c r="B2522" s="12">
        <v>41964</v>
      </c>
      <c r="C2522" s="4" t="s">
        <v>13</v>
      </c>
      <c r="D2522" s="4">
        <v>1.3</v>
      </c>
      <c r="E2522" s="4">
        <v>172</v>
      </c>
      <c r="F2522" s="5">
        <v>0.64583333333333337</v>
      </c>
      <c r="G2522" s="6">
        <v>250</v>
      </c>
      <c r="H2522" s="7">
        <v>41250</v>
      </c>
      <c r="I2522" s="7">
        <f>FlightsPivot[[#This Row],[Total Fare]]*10%</f>
        <v>4125</v>
      </c>
      <c r="J2522" s="7">
        <f>FlightsPivot[[#This Row],[Total Fare]]+FlightsPivot[[#This Row],[10% tax ]]</f>
        <v>45375</v>
      </c>
      <c r="K2522" s="4">
        <v>11</v>
      </c>
      <c r="L2522" s="4">
        <v>2014</v>
      </c>
      <c r="M2522" t="str">
        <f>INDEX(RoutesPivot[DepAirport],MATCH($C2522,RoutesPivot[[RouteID]:[RouteID]],0))</f>
        <v>ORD</v>
      </c>
      <c r="N2522" t="str">
        <f>INDEX(RoutesPivot[AirportID],MATCH($C2522,RoutesPivot[[RouteID]:[RouteID]],0))</f>
        <v>JFK</v>
      </c>
      <c r="O2522">
        <f>INDEX(RoutesPivot[Distance],MATCH($C2522,RoutesPivot[[RouteID]:[RouteID]],0))</f>
        <v>619</v>
      </c>
      <c r="P2522">
        <f>INDEX(RoutesPivot[ListPrice],MATCH($C2522,RoutesPivot[[RouteID]:[RouteID]],0))</f>
        <v>250</v>
      </c>
      <c r="Q2522" t="str">
        <f>INDEX(AirportPivot[AirportName],MATCH($N2522,AirportPivot[[AirportID]:[AirportID]],0))</f>
        <v>John F Kennedy International</v>
      </c>
      <c r="R2522">
        <f>INDEX(AirportPivot[Gates (number of available)],MATCH($N2522,AirportPivot[[AirportID]:[AirportID]],0))</f>
        <v>120</v>
      </c>
    </row>
    <row r="2523" spans="1:18" x14ac:dyDescent="0.25">
      <c r="A2523" s="3" t="s">
        <v>2555</v>
      </c>
      <c r="B2523" s="12">
        <v>42361</v>
      </c>
      <c r="C2523" s="4" t="s">
        <v>47</v>
      </c>
      <c r="D2523" s="4">
        <v>1.1000000000000001</v>
      </c>
      <c r="E2523" s="4">
        <v>151</v>
      </c>
      <c r="F2523" s="5">
        <v>0.5625</v>
      </c>
      <c r="G2523" s="6">
        <v>350</v>
      </c>
      <c r="H2523" s="7">
        <v>64750</v>
      </c>
      <c r="I2523" s="7">
        <f>FlightsPivot[[#This Row],[Total Fare]]*10%</f>
        <v>6475</v>
      </c>
      <c r="J2523" s="7">
        <f>FlightsPivot[[#This Row],[Total Fare]]+FlightsPivot[[#This Row],[10% tax ]]</f>
        <v>71225</v>
      </c>
      <c r="K2523" s="4">
        <v>12</v>
      </c>
      <c r="L2523" s="4">
        <v>2015</v>
      </c>
      <c r="M2523" t="str">
        <f>INDEX(RoutesPivot[DepAirport],MATCH($C2523,RoutesPivot[[RouteID]:[RouteID]],0))</f>
        <v>ORD</v>
      </c>
      <c r="N2523" t="str">
        <f>INDEX(RoutesPivot[AirportID],MATCH($C2523,RoutesPivot[[RouteID]:[RouteID]],0))</f>
        <v>PHX</v>
      </c>
      <c r="O2523">
        <f>INDEX(RoutesPivot[Distance],MATCH($C2523,RoutesPivot[[RouteID]:[RouteID]],0))</f>
        <v>1200</v>
      </c>
      <c r="P2523">
        <f>INDEX(RoutesPivot[ListPrice],MATCH($C2523,RoutesPivot[[RouteID]:[RouteID]],0))</f>
        <v>250</v>
      </c>
      <c r="Q2523" t="str">
        <f>INDEX(AirportPivot[AirportName],MATCH($N2523,AirportPivot[[AirportID]:[AirportID]],0))</f>
        <v>Phoenix Sky Harbor International</v>
      </c>
      <c r="R2523">
        <f>INDEX(AirportPivot[Gates (number of available)],MATCH($N2523,AirportPivot[[AirportID]:[AirportID]],0))</f>
        <v>60</v>
      </c>
    </row>
    <row r="2524" spans="1:18" x14ac:dyDescent="0.25">
      <c r="A2524" s="3" t="s">
        <v>2556</v>
      </c>
      <c r="B2524" s="12">
        <v>41711</v>
      </c>
      <c r="C2524" s="4" t="s">
        <v>98</v>
      </c>
      <c r="D2524" s="4">
        <v>2.4</v>
      </c>
      <c r="E2524" s="4">
        <v>117</v>
      </c>
      <c r="F2524" s="5">
        <v>0.75</v>
      </c>
      <c r="G2524" s="6">
        <v>275</v>
      </c>
      <c r="H2524" s="7">
        <v>50875</v>
      </c>
      <c r="I2524" s="7">
        <f>FlightsPivot[[#This Row],[Total Fare]]*10%</f>
        <v>5087.5</v>
      </c>
      <c r="J2524" s="7">
        <f>FlightsPivot[[#This Row],[Total Fare]]+FlightsPivot[[#This Row],[10% tax ]]</f>
        <v>55962.5</v>
      </c>
      <c r="K2524" s="4">
        <v>3</v>
      </c>
      <c r="L2524" s="4">
        <v>2014</v>
      </c>
      <c r="M2524" t="str">
        <f>INDEX(RoutesPivot[DepAirport],MATCH($C2524,RoutesPivot[[RouteID]:[RouteID]],0))</f>
        <v>ORD</v>
      </c>
      <c r="N2524" t="str">
        <f>INDEX(RoutesPivot[AirportID],MATCH($C2524,RoutesPivot[[RouteID]:[RouteID]],0))</f>
        <v>PHL</v>
      </c>
      <c r="O2524">
        <f>INDEX(RoutesPivot[Distance],MATCH($C2524,RoutesPivot[[RouteID]:[RouteID]],0))</f>
        <v>580</v>
      </c>
      <c r="P2524">
        <f>INDEX(RoutesPivot[ListPrice],MATCH($C2524,RoutesPivot[[RouteID]:[RouteID]],0))</f>
        <v>275</v>
      </c>
      <c r="Q2524" t="str">
        <f>INDEX(AirportPivot[AirportName],MATCH($N2524,AirportPivot[[AirportID]:[AirportID]],0))</f>
        <v>Philadelphia International</v>
      </c>
      <c r="R2524">
        <f>INDEX(AirportPivot[Gates (number of available)],MATCH($N2524,AirportPivot[[AirportID]:[AirportID]],0))</f>
        <v>89</v>
      </c>
    </row>
    <row r="2525" spans="1:18" x14ac:dyDescent="0.25">
      <c r="A2525" s="3" t="s">
        <v>2557</v>
      </c>
      <c r="B2525" s="12">
        <v>42230</v>
      </c>
      <c r="C2525" s="4" t="s">
        <v>86</v>
      </c>
      <c r="D2525" s="4">
        <v>1.8</v>
      </c>
      <c r="E2525" s="4">
        <v>139</v>
      </c>
      <c r="F2525" s="5">
        <v>0.85416666666666663</v>
      </c>
      <c r="G2525" s="6">
        <v>126.5</v>
      </c>
      <c r="H2525" s="7">
        <v>23402.5</v>
      </c>
      <c r="I2525" s="7">
        <f>FlightsPivot[[#This Row],[Total Fare]]*10%</f>
        <v>2340.25</v>
      </c>
      <c r="J2525" s="7">
        <f>FlightsPivot[[#This Row],[Total Fare]]+FlightsPivot[[#This Row],[10% tax ]]</f>
        <v>25742.75</v>
      </c>
      <c r="K2525" s="4">
        <v>8</v>
      </c>
      <c r="L2525" s="4">
        <v>2015</v>
      </c>
      <c r="M2525" t="str">
        <f>INDEX(RoutesPivot[DepAirport],MATCH($C2525,RoutesPivot[[RouteID]:[RouteID]],0))</f>
        <v>ORD</v>
      </c>
      <c r="N2525" t="str">
        <f>INDEX(RoutesPivot[AirportID],MATCH($C2525,RoutesPivot[[RouteID]:[RouteID]],0))</f>
        <v>DTW</v>
      </c>
      <c r="O2525">
        <f>INDEX(RoutesPivot[Distance],MATCH($C2525,RoutesPivot[[RouteID]:[RouteID]],0))</f>
        <v>200</v>
      </c>
      <c r="P2525">
        <f>INDEX(RoutesPivot[ListPrice],MATCH($C2525,RoutesPivot[[RouteID]:[RouteID]],0))</f>
        <v>115</v>
      </c>
      <c r="Q2525" t="str">
        <f>INDEX(AirportPivot[AirportName],MATCH($N2525,AirportPivot[[AirportID]:[AirportID]],0))</f>
        <v>Detroit Metropolitan Wayne County</v>
      </c>
      <c r="R2525">
        <f>INDEX(AirportPivot[Gates (number of available)],MATCH($N2525,AirportPivot[[AirportID]:[AirportID]],0))</f>
        <v>60</v>
      </c>
    </row>
    <row r="2526" spans="1:18" x14ac:dyDescent="0.25">
      <c r="A2526" s="3" t="s">
        <v>2558</v>
      </c>
      <c r="B2526" s="12">
        <v>41688</v>
      </c>
      <c r="C2526" s="4" t="s">
        <v>11</v>
      </c>
      <c r="D2526" s="4">
        <v>1.4</v>
      </c>
      <c r="E2526" s="4">
        <v>113</v>
      </c>
      <c r="F2526" s="5">
        <v>0.33333333333333331</v>
      </c>
      <c r="G2526" s="6">
        <v>300</v>
      </c>
      <c r="H2526" s="7">
        <v>55500</v>
      </c>
      <c r="I2526" s="7">
        <f>FlightsPivot[[#This Row],[Total Fare]]*10%</f>
        <v>5550</v>
      </c>
      <c r="J2526" s="7">
        <f>FlightsPivot[[#This Row],[Total Fare]]+FlightsPivot[[#This Row],[10% tax ]]</f>
        <v>61050</v>
      </c>
      <c r="K2526" s="4">
        <v>2</v>
      </c>
      <c r="L2526" s="4">
        <v>2014</v>
      </c>
      <c r="M2526" t="str">
        <f>INDEX(RoutesPivot[DepAirport],MATCH($C2526,RoutesPivot[[RouteID]:[RouteID]],0))</f>
        <v>ORD</v>
      </c>
      <c r="N2526" t="str">
        <f>INDEX(RoutesPivot[AirportID],MATCH($C2526,RoutesPivot[[RouteID]:[RouteID]],0))</f>
        <v>BOS</v>
      </c>
      <c r="O2526">
        <f>INDEX(RoutesPivot[Distance],MATCH($C2526,RoutesPivot[[RouteID]:[RouteID]],0))</f>
        <v>730</v>
      </c>
      <c r="P2526">
        <f>INDEX(RoutesPivot[ListPrice],MATCH($C2526,RoutesPivot[[RouteID]:[RouteID]],0))</f>
        <v>300</v>
      </c>
      <c r="Q2526" t="str">
        <f>INDEX(AirportPivot[AirportName],MATCH($N2526,AirportPivot[[AirportID]:[AirportID]],0))</f>
        <v>General Edward Lawrence Logan International</v>
      </c>
      <c r="R2526">
        <f>INDEX(AirportPivot[Gates (number of available)],MATCH($N2526,AirportPivot[[AirportID]:[AirportID]],0))</f>
        <v>63</v>
      </c>
    </row>
    <row r="2527" spans="1:18" x14ac:dyDescent="0.25">
      <c r="A2527" s="3" t="s">
        <v>2559</v>
      </c>
      <c r="B2527" s="12">
        <v>41660</v>
      </c>
      <c r="C2527" s="4" t="s">
        <v>40</v>
      </c>
      <c r="D2527" s="4">
        <v>1.5</v>
      </c>
      <c r="E2527" s="4">
        <v>91</v>
      </c>
      <c r="F2527" s="5">
        <v>0.79166666666666663</v>
      </c>
      <c r="G2527" s="6">
        <v>115</v>
      </c>
      <c r="H2527" s="7">
        <v>21275</v>
      </c>
      <c r="I2527" s="7">
        <f>FlightsPivot[[#This Row],[Total Fare]]*10%</f>
        <v>2127.5</v>
      </c>
      <c r="J2527" s="7">
        <f>FlightsPivot[[#This Row],[Total Fare]]+FlightsPivot[[#This Row],[10% tax ]]</f>
        <v>23402.5</v>
      </c>
      <c r="K2527" s="4">
        <v>1</v>
      </c>
      <c r="L2527" s="4">
        <v>2014</v>
      </c>
      <c r="M2527" t="str">
        <f>INDEX(RoutesPivot[DepAirport],MATCH($C2527,RoutesPivot[[RouteID]:[RouteID]],0))</f>
        <v>ORD</v>
      </c>
      <c r="N2527" t="str">
        <f>INDEX(RoutesPivot[AirportID],MATCH($C2527,RoutesPivot[[RouteID]:[RouteID]],0))</f>
        <v>MSP</v>
      </c>
      <c r="O2527">
        <f>INDEX(RoutesPivot[Distance],MATCH($C2527,RoutesPivot[[RouteID]:[RouteID]],0))</f>
        <v>300</v>
      </c>
      <c r="P2527">
        <f>INDEX(RoutesPivot[ListPrice],MATCH($C2527,RoutesPivot[[RouteID]:[RouteID]],0))</f>
        <v>115</v>
      </c>
      <c r="Q2527" t="str">
        <f>INDEX(AirportPivot[AirportName],MATCH($N2527,AirportPivot[[AirportID]:[AirportID]],0))</f>
        <v>Minneapolis-St Paul International/Wold-Chamberlain</v>
      </c>
      <c r="R2527">
        <f>INDEX(AirportPivot[Gates (number of available)],MATCH($N2527,AirportPivot[[AirportID]:[AirportID]],0))</f>
        <v>65</v>
      </c>
    </row>
    <row r="2528" spans="1:18" x14ac:dyDescent="0.25">
      <c r="A2528" s="3" t="s">
        <v>2560</v>
      </c>
      <c r="B2528" s="12">
        <v>42115</v>
      </c>
      <c r="C2528" s="4" t="s">
        <v>37</v>
      </c>
      <c r="D2528" s="4">
        <v>0.9</v>
      </c>
      <c r="E2528" s="4">
        <v>71</v>
      </c>
      <c r="F2528" s="5">
        <v>0.75</v>
      </c>
      <c r="G2528" s="6">
        <v>350</v>
      </c>
      <c r="H2528" s="7">
        <v>63350</v>
      </c>
      <c r="I2528" s="7">
        <f>FlightsPivot[[#This Row],[Total Fare]]*10%</f>
        <v>6335</v>
      </c>
      <c r="J2528" s="7">
        <f>FlightsPivot[[#This Row],[Total Fare]]+FlightsPivot[[#This Row],[10% tax ]]</f>
        <v>69685</v>
      </c>
      <c r="K2528" s="4">
        <v>4</v>
      </c>
      <c r="L2528" s="4">
        <v>2015</v>
      </c>
      <c r="M2528" t="str">
        <f>INDEX(RoutesPivot[DepAirport],MATCH($C2528,RoutesPivot[[RouteID]:[RouteID]],0))</f>
        <v>ORD</v>
      </c>
      <c r="N2528" t="str">
        <f>INDEX(RoutesPivot[AirportID],MATCH($C2528,RoutesPivot[[RouteID]:[RouteID]],0))</f>
        <v>SEA</v>
      </c>
      <c r="O2528">
        <f>INDEX(RoutesPivot[Distance],MATCH($C2528,RoutesPivot[[RouteID]:[RouteID]],0))</f>
        <v>1500</v>
      </c>
      <c r="P2528">
        <f>INDEX(RoutesPivot[ListPrice],MATCH($C2528,RoutesPivot[[RouteID]:[RouteID]],0))</f>
        <v>350</v>
      </c>
      <c r="Q2528" t="str">
        <f>INDEX(AirportPivot[AirportName],MATCH($N2528,AirportPivot[[AirportID]:[AirportID]],0))</f>
        <v>Seattle-Tacoma International</v>
      </c>
      <c r="R2528">
        <f>INDEX(AirportPivot[Gates (number of available)],MATCH($N2528,AirportPivot[[AirportID]:[AirportID]],0))</f>
        <v>58</v>
      </c>
    </row>
    <row r="2529" spans="1:18" x14ac:dyDescent="0.25">
      <c r="A2529" s="3" t="s">
        <v>2561</v>
      </c>
      <c r="B2529" s="12">
        <v>42046</v>
      </c>
      <c r="C2529" s="4" t="s">
        <v>70</v>
      </c>
      <c r="D2529" s="4">
        <v>2</v>
      </c>
      <c r="E2529" s="4">
        <v>62</v>
      </c>
      <c r="F2529" s="5">
        <v>0.79166666666666663</v>
      </c>
      <c r="G2529" s="6">
        <v>275</v>
      </c>
      <c r="H2529" s="7">
        <v>45375</v>
      </c>
      <c r="I2529" s="7">
        <f>FlightsPivot[[#This Row],[Total Fare]]*10%</f>
        <v>4537.5</v>
      </c>
      <c r="J2529" s="7">
        <f>FlightsPivot[[#This Row],[Total Fare]]+FlightsPivot[[#This Row],[10% tax ]]</f>
        <v>49912.5</v>
      </c>
      <c r="K2529" s="4">
        <v>2</v>
      </c>
      <c r="L2529" s="4">
        <v>2015</v>
      </c>
      <c r="M2529" t="str">
        <f>INDEX(RoutesPivot[DepAirport],MATCH($C2529,RoutesPivot[[RouteID]:[RouteID]],0))</f>
        <v>ORD</v>
      </c>
      <c r="N2529" t="str">
        <f>INDEX(RoutesPivot[AirportID],MATCH($C2529,RoutesPivot[[RouteID]:[RouteID]],0))</f>
        <v>LAS</v>
      </c>
      <c r="O2529">
        <f>INDEX(RoutesPivot[Distance],MATCH($C2529,RoutesPivot[[RouteID]:[RouteID]],0))</f>
        <v>1100</v>
      </c>
      <c r="P2529">
        <f>INDEX(RoutesPivot[ListPrice],MATCH($C2529,RoutesPivot[[RouteID]:[RouteID]],0))</f>
        <v>275</v>
      </c>
      <c r="Q2529" t="str">
        <f>INDEX(AirportPivot[AirportName],MATCH($N2529,AirportPivot[[AirportID]:[AirportID]],0))</f>
        <v>McCarran International</v>
      </c>
      <c r="R2529">
        <f>INDEX(AirportPivot[Gates (number of available)],MATCH($N2529,AirportPivot[[AirportID]:[AirportID]],0))</f>
        <v>68</v>
      </c>
    </row>
    <row r="2530" spans="1:18" x14ac:dyDescent="0.25">
      <c r="A2530" s="3" t="s">
        <v>2562</v>
      </c>
      <c r="B2530" s="12">
        <v>42215</v>
      </c>
      <c r="C2530" s="4" t="s">
        <v>23</v>
      </c>
      <c r="D2530" s="4">
        <v>2</v>
      </c>
      <c r="E2530" s="4">
        <v>47</v>
      </c>
      <c r="F2530" s="5">
        <v>0.70833333333333337</v>
      </c>
      <c r="G2530" s="6">
        <v>330</v>
      </c>
      <c r="H2530" s="7">
        <v>54450</v>
      </c>
      <c r="I2530" s="7">
        <f>FlightsPivot[[#This Row],[Total Fare]]*10%</f>
        <v>5445</v>
      </c>
      <c r="J2530" s="7">
        <f>FlightsPivot[[#This Row],[Total Fare]]+FlightsPivot[[#This Row],[10% tax ]]</f>
        <v>59895</v>
      </c>
      <c r="K2530" s="4">
        <v>7</v>
      </c>
      <c r="L2530" s="4">
        <v>2015</v>
      </c>
      <c r="M2530" t="str">
        <f>INDEX(RoutesPivot[DepAirport],MATCH($C2530,RoutesPivot[[RouteID]:[RouteID]],0))</f>
        <v>ORD</v>
      </c>
      <c r="N2530" t="str">
        <f>INDEX(RoutesPivot[AirportID],MATCH($C2530,RoutesPivot[[RouteID]:[RouteID]],0))</f>
        <v>DEN</v>
      </c>
      <c r="O2530">
        <f>INDEX(RoutesPivot[Distance],MATCH($C2530,RoutesPivot[[RouteID]:[RouteID]],0))</f>
        <v>800</v>
      </c>
      <c r="P2530">
        <f>INDEX(RoutesPivot[ListPrice],MATCH($C2530,RoutesPivot[[RouteID]:[RouteID]],0))</f>
        <v>300</v>
      </c>
      <c r="Q2530" t="str">
        <f>INDEX(AirportPivot[AirportName],MATCH($N2530,AirportPivot[[AirportID]:[AirportID]],0))</f>
        <v>Denver International</v>
      </c>
      <c r="R2530">
        <f>INDEX(AirportPivot[Gates (number of available)],MATCH($N2530,AirportPivot[[AirportID]:[AirportID]],0))</f>
        <v>75</v>
      </c>
    </row>
    <row r="2531" spans="1:18" x14ac:dyDescent="0.25">
      <c r="A2531" s="3" t="s">
        <v>2563</v>
      </c>
      <c r="B2531" s="12">
        <v>42097</v>
      </c>
      <c r="C2531" s="4" t="s">
        <v>23</v>
      </c>
      <c r="D2531" s="4">
        <v>1.9</v>
      </c>
      <c r="E2531" s="4">
        <v>125</v>
      </c>
      <c r="F2531" s="5">
        <v>0.60416666666666663</v>
      </c>
      <c r="G2531" s="6">
        <v>300</v>
      </c>
      <c r="H2531" s="7">
        <v>55500</v>
      </c>
      <c r="I2531" s="7">
        <f>FlightsPivot[[#This Row],[Total Fare]]*10%</f>
        <v>5550</v>
      </c>
      <c r="J2531" s="7">
        <f>FlightsPivot[[#This Row],[Total Fare]]+FlightsPivot[[#This Row],[10% tax ]]</f>
        <v>61050</v>
      </c>
      <c r="K2531" s="4">
        <v>4</v>
      </c>
      <c r="L2531" s="4">
        <v>2015</v>
      </c>
      <c r="M2531" t="str">
        <f>INDEX(RoutesPivot[DepAirport],MATCH($C2531,RoutesPivot[[RouteID]:[RouteID]],0))</f>
        <v>ORD</v>
      </c>
      <c r="N2531" t="str">
        <f>INDEX(RoutesPivot[AirportID],MATCH($C2531,RoutesPivot[[RouteID]:[RouteID]],0))</f>
        <v>DEN</v>
      </c>
      <c r="O2531">
        <f>INDEX(RoutesPivot[Distance],MATCH($C2531,RoutesPivot[[RouteID]:[RouteID]],0))</f>
        <v>800</v>
      </c>
      <c r="P2531">
        <f>INDEX(RoutesPivot[ListPrice],MATCH($C2531,RoutesPivot[[RouteID]:[RouteID]],0))</f>
        <v>300</v>
      </c>
      <c r="Q2531" t="str">
        <f>INDEX(AirportPivot[AirportName],MATCH($N2531,AirportPivot[[AirportID]:[AirportID]],0))</f>
        <v>Denver International</v>
      </c>
      <c r="R2531">
        <f>INDEX(AirportPivot[Gates (number of available)],MATCH($N2531,AirportPivot[[AirportID]:[AirportID]],0))</f>
        <v>75</v>
      </c>
    </row>
    <row r="2532" spans="1:18" x14ac:dyDescent="0.25">
      <c r="A2532" s="3" t="s">
        <v>2564</v>
      </c>
      <c r="B2532" s="12">
        <v>41720</v>
      </c>
      <c r="C2532" s="4" t="s">
        <v>19</v>
      </c>
      <c r="D2532" s="4">
        <v>2</v>
      </c>
      <c r="E2532" s="4">
        <v>82</v>
      </c>
      <c r="F2532" s="5">
        <v>0.625</v>
      </c>
      <c r="G2532" s="6">
        <v>200</v>
      </c>
      <c r="H2532" s="7">
        <v>36200</v>
      </c>
      <c r="I2532" s="7">
        <f>FlightsPivot[[#This Row],[Total Fare]]*10%</f>
        <v>3620</v>
      </c>
      <c r="J2532" s="7">
        <f>FlightsPivot[[#This Row],[Total Fare]]+FlightsPivot[[#This Row],[10% tax ]]</f>
        <v>39820</v>
      </c>
      <c r="K2532" s="4">
        <v>3</v>
      </c>
      <c r="L2532" s="4">
        <v>2014</v>
      </c>
      <c r="M2532" t="str">
        <f>INDEX(RoutesPivot[DepAirport],MATCH($C2532,RoutesPivot[[RouteID]:[RouteID]],0))</f>
        <v>ORD</v>
      </c>
      <c r="N2532" t="str">
        <f>INDEX(RoutesPivot[AirportID],MATCH($C2532,RoutesPivot[[RouteID]:[RouteID]],0))</f>
        <v>IAH</v>
      </c>
      <c r="O2532">
        <f>INDEX(RoutesPivot[Distance],MATCH($C2532,RoutesPivot[[RouteID]:[RouteID]],0))</f>
        <v>800</v>
      </c>
      <c r="P2532">
        <f>INDEX(RoutesPivot[ListPrice],MATCH($C2532,RoutesPivot[[RouteID]:[RouteID]],0))</f>
        <v>200</v>
      </c>
      <c r="Q2532" t="str">
        <f>INDEX(AirportPivot[AirportName],MATCH($N2532,AirportPivot[[AirportID]:[AirportID]],0))</f>
        <v>George Bush Intercontinental/Houston</v>
      </c>
      <c r="R2532">
        <f>INDEX(AirportPivot[Gates (number of available)],MATCH($N2532,AirportPivot[[AirportID]:[AirportID]],0))</f>
        <v>80</v>
      </c>
    </row>
    <row r="2533" spans="1:18" x14ac:dyDescent="0.25">
      <c r="A2533" s="3" t="s">
        <v>2565</v>
      </c>
      <c r="B2533" s="12">
        <v>42334</v>
      </c>
      <c r="C2533" s="4" t="s">
        <v>23</v>
      </c>
      <c r="D2533" s="4">
        <v>3.8</v>
      </c>
      <c r="E2533" s="4">
        <v>206</v>
      </c>
      <c r="F2533" s="5">
        <v>0.29166666666666669</v>
      </c>
      <c r="G2533" s="6">
        <v>450</v>
      </c>
      <c r="H2533" s="7">
        <v>74250</v>
      </c>
      <c r="I2533" s="7">
        <f>FlightsPivot[[#This Row],[Total Fare]]*10%</f>
        <v>7425</v>
      </c>
      <c r="J2533" s="7">
        <f>FlightsPivot[[#This Row],[Total Fare]]+FlightsPivot[[#This Row],[10% tax ]]</f>
        <v>81675</v>
      </c>
      <c r="K2533" s="4">
        <v>11</v>
      </c>
      <c r="L2533" s="4">
        <v>2015</v>
      </c>
      <c r="M2533" t="str">
        <f>INDEX(RoutesPivot[DepAirport],MATCH($C2533,RoutesPivot[[RouteID]:[RouteID]],0))</f>
        <v>ORD</v>
      </c>
      <c r="N2533" t="str">
        <f>INDEX(RoutesPivot[AirportID],MATCH($C2533,RoutesPivot[[RouteID]:[RouteID]],0))</f>
        <v>DEN</v>
      </c>
      <c r="O2533">
        <f>INDEX(RoutesPivot[Distance],MATCH($C2533,RoutesPivot[[RouteID]:[RouteID]],0))</f>
        <v>800</v>
      </c>
      <c r="P2533">
        <f>INDEX(RoutesPivot[ListPrice],MATCH($C2533,RoutesPivot[[RouteID]:[RouteID]],0))</f>
        <v>300</v>
      </c>
      <c r="Q2533" t="str">
        <f>INDEX(AirportPivot[AirportName],MATCH($N2533,AirportPivot[[AirportID]:[AirportID]],0))</f>
        <v>Denver International</v>
      </c>
      <c r="R2533">
        <f>INDEX(AirportPivot[Gates (number of available)],MATCH($N2533,AirportPivot[[AirportID]:[AirportID]],0))</f>
        <v>75</v>
      </c>
    </row>
    <row r="2534" spans="1:18" x14ac:dyDescent="0.25">
      <c r="A2534" s="3" t="s">
        <v>2566</v>
      </c>
      <c r="B2534" s="12">
        <v>42140</v>
      </c>
      <c r="C2534" s="4" t="s">
        <v>25</v>
      </c>
      <c r="D2534" s="4">
        <v>1</v>
      </c>
      <c r="E2534" s="4">
        <v>65</v>
      </c>
      <c r="F2534" s="5">
        <v>0.47916666666666669</v>
      </c>
      <c r="G2534" s="6">
        <v>200</v>
      </c>
      <c r="H2534" s="7">
        <v>36200</v>
      </c>
      <c r="I2534" s="7">
        <f>FlightsPivot[[#This Row],[Total Fare]]*10%</f>
        <v>3620</v>
      </c>
      <c r="J2534" s="7">
        <f>FlightsPivot[[#This Row],[Total Fare]]+FlightsPivot[[#This Row],[10% tax ]]</f>
        <v>39820</v>
      </c>
      <c r="K2534" s="4">
        <v>5</v>
      </c>
      <c r="L2534" s="4">
        <v>2015</v>
      </c>
      <c r="M2534" t="str">
        <f>INDEX(RoutesPivot[DepAirport],MATCH($C2534,RoutesPivot[[RouteID]:[RouteID]],0))</f>
        <v>ORD</v>
      </c>
      <c r="N2534" t="str">
        <f>INDEX(RoutesPivot[AirportID],MATCH($C2534,RoutesPivot[[RouteID]:[RouteID]],0))</f>
        <v>DFW</v>
      </c>
      <c r="O2534">
        <f>INDEX(RoutesPivot[Distance],MATCH($C2534,RoutesPivot[[RouteID]:[RouteID]],0))</f>
        <v>700</v>
      </c>
      <c r="P2534">
        <f>INDEX(RoutesPivot[ListPrice],MATCH($C2534,RoutesPivot[[RouteID]:[RouteID]],0))</f>
        <v>200</v>
      </c>
      <c r="Q2534" t="str">
        <f>INDEX(AirportPivot[AirportName],MATCH($N2534,AirportPivot[[AirportID]:[AirportID]],0))</f>
        <v>Dallas/Fort Worth International</v>
      </c>
      <c r="R2534">
        <f>INDEX(AirportPivot[Gates (number of available)],MATCH($N2534,AirportPivot[[AirportID]:[AirportID]],0))</f>
        <v>130</v>
      </c>
    </row>
    <row r="2535" spans="1:18" x14ac:dyDescent="0.25">
      <c r="A2535" s="3" t="s">
        <v>2567</v>
      </c>
      <c r="B2535" s="12">
        <v>41863</v>
      </c>
      <c r="C2535" s="4" t="s">
        <v>27</v>
      </c>
      <c r="D2535" s="4">
        <v>8.3000000000000007</v>
      </c>
      <c r="E2535" s="4">
        <v>145</v>
      </c>
      <c r="F2535" s="5">
        <v>0.89583333333333337</v>
      </c>
      <c r="G2535" s="6">
        <v>220</v>
      </c>
      <c r="H2535" s="7">
        <v>40700</v>
      </c>
      <c r="I2535" s="7">
        <f>FlightsPivot[[#This Row],[Total Fare]]*10%</f>
        <v>4070</v>
      </c>
      <c r="J2535" s="7">
        <f>FlightsPivot[[#This Row],[Total Fare]]+FlightsPivot[[#This Row],[10% tax ]]</f>
        <v>44770</v>
      </c>
      <c r="K2535" s="4">
        <v>8</v>
      </c>
      <c r="L2535" s="4">
        <v>2014</v>
      </c>
      <c r="M2535" t="str">
        <f>INDEX(RoutesPivot[DepAirport],MATCH($C2535,RoutesPivot[[RouteID]:[RouteID]],0))</f>
        <v>ORD</v>
      </c>
      <c r="N2535" t="str">
        <f>INDEX(RoutesPivot[AirportID],MATCH($C2535,RoutesPivot[[RouteID]:[RouteID]],0))</f>
        <v>ATL</v>
      </c>
      <c r="O2535">
        <f>INDEX(RoutesPivot[Distance],MATCH($C2535,RoutesPivot[[RouteID]:[RouteID]],0))</f>
        <v>510</v>
      </c>
      <c r="P2535">
        <f>INDEX(RoutesPivot[ListPrice],MATCH($C2535,RoutesPivot[[RouteID]:[RouteID]],0))</f>
        <v>200</v>
      </c>
      <c r="Q2535" t="str">
        <f>INDEX(AirportPivot[AirportName],MATCH($N2535,AirportPivot[[AirportID]:[AirportID]],0))</f>
        <v>Hartsfield-Jackson Atlanta International</v>
      </c>
      <c r="R2535">
        <f>INDEX(AirportPivot[Gates (number of available)],MATCH($N2535,AirportPivot[[AirportID]:[AirportID]],0))</f>
        <v>100</v>
      </c>
    </row>
    <row r="2536" spans="1:18" x14ac:dyDescent="0.25">
      <c r="A2536" s="3" t="s">
        <v>2568</v>
      </c>
      <c r="B2536" s="12">
        <v>41932</v>
      </c>
      <c r="C2536" s="4" t="s">
        <v>86</v>
      </c>
      <c r="D2536" s="4">
        <v>1.8</v>
      </c>
      <c r="E2536" s="4">
        <v>49</v>
      </c>
      <c r="F2536" s="5">
        <v>0.375</v>
      </c>
      <c r="G2536" s="6">
        <v>115</v>
      </c>
      <c r="H2536" s="7">
        <v>18975</v>
      </c>
      <c r="I2536" s="7">
        <f>FlightsPivot[[#This Row],[Total Fare]]*10%</f>
        <v>1897.5</v>
      </c>
      <c r="J2536" s="7">
        <f>FlightsPivot[[#This Row],[Total Fare]]+FlightsPivot[[#This Row],[10% tax ]]</f>
        <v>20872.5</v>
      </c>
      <c r="K2536" s="4">
        <v>10</v>
      </c>
      <c r="L2536" s="4">
        <v>2014</v>
      </c>
      <c r="M2536" t="str">
        <f>INDEX(RoutesPivot[DepAirport],MATCH($C2536,RoutesPivot[[RouteID]:[RouteID]],0))</f>
        <v>ORD</v>
      </c>
      <c r="N2536" t="str">
        <f>INDEX(RoutesPivot[AirportID],MATCH($C2536,RoutesPivot[[RouteID]:[RouteID]],0))</f>
        <v>DTW</v>
      </c>
      <c r="O2536">
        <f>INDEX(RoutesPivot[Distance],MATCH($C2536,RoutesPivot[[RouteID]:[RouteID]],0))</f>
        <v>200</v>
      </c>
      <c r="P2536">
        <f>INDEX(RoutesPivot[ListPrice],MATCH($C2536,RoutesPivot[[RouteID]:[RouteID]],0))</f>
        <v>115</v>
      </c>
      <c r="Q2536" t="str">
        <f>INDEX(AirportPivot[AirportName],MATCH($N2536,AirportPivot[[AirportID]:[AirportID]],0))</f>
        <v>Detroit Metropolitan Wayne County</v>
      </c>
      <c r="R2536">
        <f>INDEX(AirportPivot[Gates (number of available)],MATCH($N2536,AirportPivot[[AirportID]:[AirportID]],0))</f>
        <v>60</v>
      </c>
    </row>
    <row r="2537" spans="1:18" x14ac:dyDescent="0.25">
      <c r="A2537" s="3" t="s">
        <v>2569</v>
      </c>
      <c r="B2537" s="12">
        <v>42211</v>
      </c>
      <c r="C2537" s="4" t="s">
        <v>70</v>
      </c>
      <c r="D2537" s="4">
        <v>1.1000000000000001</v>
      </c>
      <c r="E2537" s="4">
        <v>185</v>
      </c>
      <c r="F2537" s="5">
        <v>0.8125</v>
      </c>
      <c r="G2537" s="6">
        <v>302.5</v>
      </c>
      <c r="H2537" s="7">
        <v>49912.5</v>
      </c>
      <c r="I2537" s="7">
        <f>FlightsPivot[[#This Row],[Total Fare]]*10%</f>
        <v>4991.25</v>
      </c>
      <c r="J2537" s="7">
        <f>FlightsPivot[[#This Row],[Total Fare]]+FlightsPivot[[#This Row],[10% tax ]]</f>
        <v>54903.75</v>
      </c>
      <c r="K2537" s="4">
        <v>7</v>
      </c>
      <c r="L2537" s="4">
        <v>2015</v>
      </c>
      <c r="M2537" t="str">
        <f>INDEX(RoutesPivot[DepAirport],MATCH($C2537,RoutesPivot[[RouteID]:[RouteID]],0))</f>
        <v>ORD</v>
      </c>
      <c r="N2537" t="str">
        <f>INDEX(RoutesPivot[AirportID],MATCH($C2537,RoutesPivot[[RouteID]:[RouteID]],0))</f>
        <v>LAS</v>
      </c>
      <c r="O2537">
        <f>INDEX(RoutesPivot[Distance],MATCH($C2537,RoutesPivot[[RouteID]:[RouteID]],0))</f>
        <v>1100</v>
      </c>
      <c r="P2537">
        <f>INDEX(RoutesPivot[ListPrice],MATCH($C2537,RoutesPivot[[RouteID]:[RouteID]],0))</f>
        <v>275</v>
      </c>
      <c r="Q2537" t="str">
        <f>INDEX(AirportPivot[AirportName],MATCH($N2537,AirportPivot[[AirportID]:[AirportID]],0))</f>
        <v>McCarran International</v>
      </c>
      <c r="R2537">
        <f>INDEX(AirportPivot[Gates (number of available)],MATCH($N2537,AirportPivot[[AirportID]:[AirportID]],0))</f>
        <v>68</v>
      </c>
    </row>
    <row r="2538" spans="1:18" x14ac:dyDescent="0.25">
      <c r="A2538" s="3" t="s">
        <v>2570</v>
      </c>
      <c r="B2538" s="12">
        <v>42307</v>
      </c>
      <c r="C2538" s="4" t="s">
        <v>53</v>
      </c>
      <c r="D2538" s="4">
        <v>1.8</v>
      </c>
      <c r="E2538" s="4">
        <v>25</v>
      </c>
      <c r="F2538" s="5">
        <v>0.70833333333333337</v>
      </c>
      <c r="G2538" s="6">
        <v>300</v>
      </c>
      <c r="H2538" s="7">
        <v>55500</v>
      </c>
      <c r="I2538" s="7">
        <f>FlightsPivot[[#This Row],[Total Fare]]*10%</f>
        <v>5550</v>
      </c>
      <c r="J2538" s="7">
        <f>FlightsPivot[[#This Row],[Total Fare]]+FlightsPivot[[#This Row],[10% tax ]]</f>
        <v>61050</v>
      </c>
      <c r="K2538" s="4">
        <v>10</v>
      </c>
      <c r="L2538" s="4">
        <v>2015</v>
      </c>
      <c r="M2538" t="str">
        <f>INDEX(RoutesPivot[DepAirport],MATCH($C2538,RoutesPivot[[RouteID]:[RouteID]],0))</f>
        <v>ORD</v>
      </c>
      <c r="N2538" t="str">
        <f>INDEX(RoutesPivot[AirportID],MATCH($C2538,RoutesPivot[[RouteID]:[RouteID]],0))</f>
        <v>FLL</v>
      </c>
      <c r="O2538">
        <f>INDEX(RoutesPivot[Distance],MATCH($C2538,RoutesPivot[[RouteID]:[RouteID]],0))</f>
        <v>940</v>
      </c>
      <c r="P2538">
        <f>INDEX(RoutesPivot[ListPrice],MATCH($C2538,RoutesPivot[[RouteID]:[RouteID]],0))</f>
        <v>300</v>
      </c>
      <c r="Q2538" t="str">
        <f>INDEX(AirportPivot[AirportName],MATCH($N2538,AirportPivot[[AirportID]:[AirportID]],0))</f>
        <v>Fort Lauderdale/Hollywood International</v>
      </c>
      <c r="R2538">
        <f>INDEX(AirportPivot[Gates (number of available)],MATCH($N2538,AirportPivot[[AirportID]:[AirportID]],0))</f>
        <v>55</v>
      </c>
    </row>
    <row r="2539" spans="1:18" x14ac:dyDescent="0.25">
      <c r="A2539" s="3" t="s">
        <v>2571</v>
      </c>
      <c r="B2539" s="12">
        <v>42163</v>
      </c>
      <c r="C2539" s="4" t="s">
        <v>98</v>
      </c>
      <c r="D2539" s="4">
        <v>2.2999999999999998</v>
      </c>
      <c r="E2539" s="4">
        <v>117</v>
      </c>
      <c r="F2539" s="5">
        <v>0.375</v>
      </c>
      <c r="G2539" s="6">
        <v>302.5</v>
      </c>
      <c r="H2539" s="7">
        <v>55962.5</v>
      </c>
      <c r="I2539" s="7">
        <f>FlightsPivot[[#This Row],[Total Fare]]*10%</f>
        <v>5596.25</v>
      </c>
      <c r="J2539" s="7">
        <f>FlightsPivot[[#This Row],[Total Fare]]+FlightsPivot[[#This Row],[10% tax ]]</f>
        <v>61558.75</v>
      </c>
      <c r="K2539" s="4">
        <v>6</v>
      </c>
      <c r="L2539" s="4">
        <v>2015</v>
      </c>
      <c r="M2539" t="str">
        <f>INDEX(RoutesPivot[DepAirport],MATCH($C2539,RoutesPivot[[RouteID]:[RouteID]],0))</f>
        <v>ORD</v>
      </c>
      <c r="N2539" t="str">
        <f>INDEX(RoutesPivot[AirportID],MATCH($C2539,RoutesPivot[[RouteID]:[RouteID]],0))</f>
        <v>PHL</v>
      </c>
      <c r="O2539">
        <f>INDEX(RoutesPivot[Distance],MATCH($C2539,RoutesPivot[[RouteID]:[RouteID]],0))</f>
        <v>580</v>
      </c>
      <c r="P2539">
        <f>INDEX(RoutesPivot[ListPrice],MATCH($C2539,RoutesPivot[[RouteID]:[RouteID]],0))</f>
        <v>275</v>
      </c>
      <c r="Q2539" t="str">
        <f>INDEX(AirportPivot[AirportName],MATCH($N2539,AirportPivot[[AirportID]:[AirportID]],0))</f>
        <v>Philadelphia International</v>
      </c>
      <c r="R2539">
        <f>INDEX(AirportPivot[Gates (number of available)],MATCH($N2539,AirportPivot[[AirportID]:[AirportID]],0))</f>
        <v>89</v>
      </c>
    </row>
    <row r="2540" spans="1:18" x14ac:dyDescent="0.25">
      <c r="A2540" s="3" t="s">
        <v>2572</v>
      </c>
      <c r="B2540" s="12">
        <v>42332</v>
      </c>
      <c r="C2540" s="4" t="s">
        <v>25</v>
      </c>
      <c r="D2540" s="4">
        <v>6.4</v>
      </c>
      <c r="E2540" s="4">
        <v>181</v>
      </c>
      <c r="F2540" s="5">
        <v>0.70833333333333337</v>
      </c>
      <c r="G2540" s="6">
        <v>300</v>
      </c>
      <c r="H2540" s="7">
        <v>49500</v>
      </c>
      <c r="I2540" s="7">
        <f>FlightsPivot[[#This Row],[Total Fare]]*10%</f>
        <v>4950</v>
      </c>
      <c r="J2540" s="7">
        <f>FlightsPivot[[#This Row],[Total Fare]]+FlightsPivot[[#This Row],[10% tax ]]</f>
        <v>54450</v>
      </c>
      <c r="K2540" s="4">
        <v>11</v>
      </c>
      <c r="L2540" s="4">
        <v>2015</v>
      </c>
      <c r="M2540" t="str">
        <f>INDEX(RoutesPivot[DepAirport],MATCH($C2540,RoutesPivot[[RouteID]:[RouteID]],0))</f>
        <v>ORD</v>
      </c>
      <c r="N2540" t="str">
        <f>INDEX(RoutesPivot[AirportID],MATCH($C2540,RoutesPivot[[RouteID]:[RouteID]],0))</f>
        <v>DFW</v>
      </c>
      <c r="O2540">
        <f>INDEX(RoutesPivot[Distance],MATCH($C2540,RoutesPivot[[RouteID]:[RouteID]],0))</f>
        <v>700</v>
      </c>
      <c r="P2540">
        <f>INDEX(RoutesPivot[ListPrice],MATCH($C2540,RoutesPivot[[RouteID]:[RouteID]],0))</f>
        <v>200</v>
      </c>
      <c r="Q2540" t="str">
        <f>INDEX(AirportPivot[AirportName],MATCH($N2540,AirportPivot[[AirportID]:[AirportID]],0))</f>
        <v>Dallas/Fort Worth International</v>
      </c>
      <c r="R2540">
        <f>INDEX(AirportPivot[Gates (number of available)],MATCH($N2540,AirportPivot[[AirportID]:[AirportID]],0))</f>
        <v>130</v>
      </c>
    </row>
    <row r="2541" spans="1:18" x14ac:dyDescent="0.25">
      <c r="A2541" s="3" t="s">
        <v>2573</v>
      </c>
      <c r="B2541" s="12">
        <v>41839</v>
      </c>
      <c r="C2541" s="4" t="s">
        <v>40</v>
      </c>
      <c r="D2541" s="4">
        <v>2.1</v>
      </c>
      <c r="E2541" s="4">
        <v>11</v>
      </c>
      <c r="F2541" s="5">
        <v>0.70833333333333337</v>
      </c>
      <c r="G2541" s="6">
        <v>126.5</v>
      </c>
      <c r="H2541" s="7">
        <v>23402.5</v>
      </c>
      <c r="I2541" s="7">
        <f>FlightsPivot[[#This Row],[Total Fare]]*10%</f>
        <v>2340.25</v>
      </c>
      <c r="J2541" s="7">
        <f>FlightsPivot[[#This Row],[Total Fare]]+FlightsPivot[[#This Row],[10% tax ]]</f>
        <v>25742.75</v>
      </c>
      <c r="K2541" s="4">
        <v>7</v>
      </c>
      <c r="L2541" s="4">
        <v>2014</v>
      </c>
      <c r="M2541" t="str">
        <f>INDEX(RoutesPivot[DepAirport],MATCH($C2541,RoutesPivot[[RouteID]:[RouteID]],0))</f>
        <v>ORD</v>
      </c>
      <c r="N2541" t="str">
        <f>INDEX(RoutesPivot[AirportID],MATCH($C2541,RoutesPivot[[RouteID]:[RouteID]],0))</f>
        <v>MSP</v>
      </c>
      <c r="O2541">
        <f>INDEX(RoutesPivot[Distance],MATCH($C2541,RoutesPivot[[RouteID]:[RouteID]],0))</f>
        <v>300</v>
      </c>
      <c r="P2541">
        <f>INDEX(RoutesPivot[ListPrice],MATCH($C2541,RoutesPivot[[RouteID]:[RouteID]],0))</f>
        <v>115</v>
      </c>
      <c r="Q2541" t="str">
        <f>INDEX(AirportPivot[AirportName],MATCH($N2541,AirportPivot[[AirportID]:[AirportID]],0))</f>
        <v>Minneapolis-St Paul International/Wold-Chamberlain</v>
      </c>
      <c r="R2541">
        <f>INDEX(AirportPivot[Gates (number of available)],MATCH($N2541,AirportPivot[[AirportID]:[AirportID]],0))</f>
        <v>65</v>
      </c>
    </row>
    <row r="2542" spans="1:18" x14ac:dyDescent="0.25">
      <c r="A2542" s="3" t="s">
        <v>2574</v>
      </c>
      <c r="B2542" s="12">
        <v>41868</v>
      </c>
      <c r="C2542" s="4" t="s">
        <v>19</v>
      </c>
      <c r="D2542" s="4">
        <v>0.9</v>
      </c>
      <c r="E2542" s="4">
        <v>176</v>
      </c>
      <c r="F2542" s="5">
        <v>0.77083333333333337</v>
      </c>
      <c r="G2542" s="6">
        <v>220</v>
      </c>
      <c r="H2542" s="7">
        <v>36300</v>
      </c>
      <c r="I2542" s="7">
        <f>FlightsPivot[[#This Row],[Total Fare]]*10%</f>
        <v>3630</v>
      </c>
      <c r="J2542" s="7">
        <f>FlightsPivot[[#This Row],[Total Fare]]+FlightsPivot[[#This Row],[10% tax ]]</f>
        <v>39930</v>
      </c>
      <c r="K2542" s="4">
        <v>8</v>
      </c>
      <c r="L2542" s="4">
        <v>2014</v>
      </c>
      <c r="M2542" t="str">
        <f>INDEX(RoutesPivot[DepAirport],MATCH($C2542,RoutesPivot[[RouteID]:[RouteID]],0))</f>
        <v>ORD</v>
      </c>
      <c r="N2542" t="str">
        <f>INDEX(RoutesPivot[AirportID],MATCH($C2542,RoutesPivot[[RouteID]:[RouteID]],0))</f>
        <v>IAH</v>
      </c>
      <c r="O2542">
        <f>INDEX(RoutesPivot[Distance],MATCH($C2542,RoutesPivot[[RouteID]:[RouteID]],0))</f>
        <v>800</v>
      </c>
      <c r="P2542">
        <f>INDEX(RoutesPivot[ListPrice],MATCH($C2542,RoutesPivot[[RouteID]:[RouteID]],0))</f>
        <v>200</v>
      </c>
      <c r="Q2542" t="str">
        <f>INDEX(AirportPivot[AirportName],MATCH($N2542,AirportPivot[[AirportID]:[AirportID]],0))</f>
        <v>George Bush Intercontinental/Houston</v>
      </c>
      <c r="R2542">
        <f>INDEX(AirportPivot[Gates (number of available)],MATCH($N2542,AirportPivot[[AirportID]:[AirportID]],0))</f>
        <v>80</v>
      </c>
    </row>
    <row r="2543" spans="1:18" x14ac:dyDescent="0.25">
      <c r="A2543" s="3" t="s">
        <v>2575</v>
      </c>
      <c r="B2543" s="12">
        <v>41843</v>
      </c>
      <c r="C2543" s="4" t="s">
        <v>13</v>
      </c>
      <c r="D2543" s="4">
        <v>2.2000000000000002</v>
      </c>
      <c r="E2543" s="4">
        <v>173</v>
      </c>
      <c r="F2543" s="5">
        <v>0.33333333333333331</v>
      </c>
      <c r="G2543" s="6">
        <v>275</v>
      </c>
      <c r="H2543" s="7">
        <v>45375</v>
      </c>
      <c r="I2543" s="7">
        <f>FlightsPivot[[#This Row],[Total Fare]]*10%</f>
        <v>4537.5</v>
      </c>
      <c r="J2543" s="7">
        <f>FlightsPivot[[#This Row],[Total Fare]]+FlightsPivot[[#This Row],[10% tax ]]</f>
        <v>49912.5</v>
      </c>
      <c r="K2543" s="4">
        <v>7</v>
      </c>
      <c r="L2543" s="4">
        <v>2014</v>
      </c>
      <c r="M2543" t="str">
        <f>INDEX(RoutesPivot[DepAirport],MATCH($C2543,RoutesPivot[[RouteID]:[RouteID]],0))</f>
        <v>ORD</v>
      </c>
      <c r="N2543" t="str">
        <f>INDEX(RoutesPivot[AirportID],MATCH($C2543,RoutesPivot[[RouteID]:[RouteID]],0))</f>
        <v>JFK</v>
      </c>
      <c r="O2543">
        <f>INDEX(RoutesPivot[Distance],MATCH($C2543,RoutesPivot[[RouteID]:[RouteID]],0))</f>
        <v>619</v>
      </c>
      <c r="P2543">
        <f>INDEX(RoutesPivot[ListPrice],MATCH($C2543,RoutesPivot[[RouteID]:[RouteID]],0))</f>
        <v>250</v>
      </c>
      <c r="Q2543" t="str">
        <f>INDEX(AirportPivot[AirportName],MATCH($N2543,AirportPivot[[AirportID]:[AirportID]],0))</f>
        <v>John F Kennedy International</v>
      </c>
      <c r="R2543">
        <f>INDEX(AirportPivot[Gates (number of available)],MATCH($N2543,AirportPivot[[AirportID]:[AirportID]],0))</f>
        <v>120</v>
      </c>
    </row>
    <row r="2544" spans="1:18" x14ac:dyDescent="0.25">
      <c r="A2544" s="3" t="s">
        <v>2576</v>
      </c>
      <c r="B2544" s="12">
        <v>41816</v>
      </c>
      <c r="C2544" s="4" t="s">
        <v>47</v>
      </c>
      <c r="D2544" s="4">
        <v>2.1</v>
      </c>
      <c r="E2544" s="4">
        <v>29</v>
      </c>
      <c r="F2544" s="5">
        <v>0.54166666666666663</v>
      </c>
      <c r="G2544" s="6">
        <v>275</v>
      </c>
      <c r="H2544" s="7">
        <v>50875</v>
      </c>
      <c r="I2544" s="7">
        <f>FlightsPivot[[#This Row],[Total Fare]]*10%</f>
        <v>5087.5</v>
      </c>
      <c r="J2544" s="7">
        <f>FlightsPivot[[#This Row],[Total Fare]]+FlightsPivot[[#This Row],[10% tax ]]</f>
        <v>55962.5</v>
      </c>
      <c r="K2544" s="4">
        <v>6</v>
      </c>
      <c r="L2544" s="4">
        <v>2014</v>
      </c>
      <c r="M2544" t="str">
        <f>INDEX(RoutesPivot[DepAirport],MATCH($C2544,RoutesPivot[[RouteID]:[RouteID]],0))</f>
        <v>ORD</v>
      </c>
      <c r="N2544" t="str">
        <f>INDEX(RoutesPivot[AirportID],MATCH($C2544,RoutesPivot[[RouteID]:[RouteID]],0))</f>
        <v>PHX</v>
      </c>
      <c r="O2544">
        <f>INDEX(RoutesPivot[Distance],MATCH($C2544,RoutesPivot[[RouteID]:[RouteID]],0))</f>
        <v>1200</v>
      </c>
      <c r="P2544">
        <f>INDEX(RoutesPivot[ListPrice],MATCH($C2544,RoutesPivot[[RouteID]:[RouteID]],0))</f>
        <v>250</v>
      </c>
      <c r="Q2544" t="str">
        <f>INDEX(AirportPivot[AirportName],MATCH($N2544,AirportPivot[[AirportID]:[AirportID]],0))</f>
        <v>Phoenix Sky Harbor International</v>
      </c>
      <c r="R2544">
        <f>INDEX(AirportPivot[Gates (number of available)],MATCH($N2544,AirportPivot[[AirportID]:[AirportID]],0))</f>
        <v>60</v>
      </c>
    </row>
    <row r="2545" spans="1:18" x14ac:dyDescent="0.25">
      <c r="A2545" s="3" t="s">
        <v>2577</v>
      </c>
      <c r="B2545" s="12">
        <v>41891</v>
      </c>
      <c r="C2545" s="4" t="s">
        <v>25</v>
      </c>
      <c r="D2545" s="4">
        <v>2.4</v>
      </c>
      <c r="E2545" s="4">
        <v>115</v>
      </c>
      <c r="F2545" s="5">
        <v>0.72916666666666663</v>
      </c>
      <c r="G2545" s="6">
        <v>200</v>
      </c>
      <c r="H2545" s="7">
        <v>37000</v>
      </c>
      <c r="I2545" s="7">
        <f>FlightsPivot[[#This Row],[Total Fare]]*10%</f>
        <v>3700</v>
      </c>
      <c r="J2545" s="7">
        <f>FlightsPivot[[#This Row],[Total Fare]]+FlightsPivot[[#This Row],[10% tax ]]</f>
        <v>40700</v>
      </c>
      <c r="K2545" s="4">
        <v>9</v>
      </c>
      <c r="L2545" s="4">
        <v>2014</v>
      </c>
      <c r="M2545" t="str">
        <f>INDEX(RoutesPivot[DepAirport],MATCH($C2545,RoutesPivot[[RouteID]:[RouteID]],0))</f>
        <v>ORD</v>
      </c>
      <c r="N2545" t="str">
        <f>INDEX(RoutesPivot[AirportID],MATCH($C2545,RoutesPivot[[RouteID]:[RouteID]],0))</f>
        <v>DFW</v>
      </c>
      <c r="O2545">
        <f>INDEX(RoutesPivot[Distance],MATCH($C2545,RoutesPivot[[RouteID]:[RouteID]],0))</f>
        <v>700</v>
      </c>
      <c r="P2545">
        <f>INDEX(RoutesPivot[ListPrice],MATCH($C2545,RoutesPivot[[RouteID]:[RouteID]],0))</f>
        <v>200</v>
      </c>
      <c r="Q2545" t="str">
        <f>INDEX(AirportPivot[AirportName],MATCH($N2545,AirportPivot[[AirportID]:[AirportID]],0))</f>
        <v>Dallas/Fort Worth International</v>
      </c>
      <c r="R2545">
        <f>INDEX(AirportPivot[Gates (number of available)],MATCH($N2545,AirportPivot[[AirportID]:[AirportID]],0))</f>
        <v>130</v>
      </c>
    </row>
    <row r="2546" spans="1:18" x14ac:dyDescent="0.25">
      <c r="A2546" s="3" t="s">
        <v>2578</v>
      </c>
      <c r="B2546" s="12">
        <v>41874</v>
      </c>
      <c r="C2546" s="4" t="s">
        <v>17</v>
      </c>
      <c r="D2546" s="4">
        <v>5.3</v>
      </c>
      <c r="E2546" s="4">
        <v>132</v>
      </c>
      <c r="F2546" s="5">
        <v>0.75</v>
      </c>
      <c r="G2546" s="6">
        <v>385</v>
      </c>
      <c r="H2546" s="7">
        <v>71225</v>
      </c>
      <c r="I2546" s="7">
        <f>FlightsPivot[[#This Row],[Total Fare]]*10%</f>
        <v>7122.5</v>
      </c>
      <c r="J2546" s="7">
        <f>FlightsPivot[[#This Row],[Total Fare]]+FlightsPivot[[#This Row],[10% tax ]]</f>
        <v>78347.5</v>
      </c>
      <c r="K2546" s="4">
        <v>8</v>
      </c>
      <c r="L2546" s="4">
        <v>2014</v>
      </c>
      <c r="M2546" t="str">
        <f>INDEX(RoutesPivot[DepAirport],MATCH($C2546,RoutesPivot[[RouteID]:[RouteID]],0))</f>
        <v>ORD</v>
      </c>
      <c r="N2546" t="str">
        <f>INDEX(RoutesPivot[AirportID],MATCH($C2546,RoutesPivot[[RouteID]:[RouteID]],0))</f>
        <v>LAX</v>
      </c>
      <c r="O2546">
        <f>INDEX(RoutesPivot[Distance],MATCH($C2546,RoutesPivot[[RouteID]:[RouteID]],0))</f>
        <v>1518</v>
      </c>
      <c r="P2546">
        <f>INDEX(RoutesPivot[ListPrice],MATCH($C2546,RoutesPivot[[RouteID]:[RouteID]],0))</f>
        <v>350</v>
      </c>
      <c r="Q2546" t="str">
        <f>INDEX(AirportPivot[AirportName],MATCH($N2546,AirportPivot[[AirportID]:[AirportID]],0))</f>
        <v>Los Angeles International</v>
      </c>
      <c r="R2546">
        <f>INDEX(AirportPivot[Gates (number of available)],MATCH($N2546,AirportPivot[[AirportID]:[AirportID]],0))</f>
        <v>86</v>
      </c>
    </row>
    <row r="2547" spans="1:18" x14ac:dyDescent="0.25">
      <c r="A2547" s="3" t="s">
        <v>2579</v>
      </c>
      <c r="B2547" s="12">
        <v>41985</v>
      </c>
      <c r="C2547" s="4" t="s">
        <v>15</v>
      </c>
      <c r="D2547" s="4">
        <v>2</v>
      </c>
      <c r="E2547" s="4">
        <v>20</v>
      </c>
      <c r="F2547" s="5">
        <v>0.75</v>
      </c>
      <c r="G2547" s="6">
        <v>225</v>
      </c>
      <c r="H2547" s="7">
        <v>41625</v>
      </c>
      <c r="I2547" s="7">
        <f>FlightsPivot[[#This Row],[Total Fare]]*10%</f>
        <v>4162.5</v>
      </c>
      <c r="J2547" s="7">
        <f>FlightsPivot[[#This Row],[Total Fare]]+FlightsPivot[[#This Row],[10% tax ]]</f>
        <v>45787.5</v>
      </c>
      <c r="K2547" s="4">
        <v>12</v>
      </c>
      <c r="L2547" s="4">
        <v>2014</v>
      </c>
      <c r="M2547" t="str">
        <f>INDEX(RoutesPivot[DepAirport],MATCH($C2547,RoutesPivot[[RouteID]:[RouteID]],0))</f>
        <v>ORD</v>
      </c>
      <c r="N2547" t="str">
        <f>INDEX(RoutesPivot[AirportID],MATCH($C2547,RoutesPivot[[RouteID]:[RouteID]],0))</f>
        <v>EWR</v>
      </c>
      <c r="O2547">
        <f>INDEX(RoutesPivot[Distance],MATCH($C2547,RoutesPivot[[RouteID]:[RouteID]],0))</f>
        <v>600</v>
      </c>
      <c r="P2547">
        <f>INDEX(RoutesPivot[ListPrice],MATCH($C2547,RoutesPivot[[RouteID]:[RouteID]],0))</f>
        <v>225</v>
      </c>
      <c r="Q2547" t="str">
        <f>INDEX(AirportPivot[AirportName],MATCH($N2547,AirportPivot[[AirportID]:[AirportID]],0))</f>
        <v>Newark Liberty International</v>
      </c>
      <c r="R2547">
        <f>INDEX(AirportPivot[Gates (number of available)],MATCH($N2547,AirportPivot[[AirportID]:[AirportID]],0))</f>
        <v>82</v>
      </c>
    </row>
    <row r="2548" spans="1:18" x14ac:dyDescent="0.25">
      <c r="A2548" s="3" t="s">
        <v>2580</v>
      </c>
      <c r="B2548" s="12">
        <v>42199</v>
      </c>
      <c r="C2548" s="4" t="s">
        <v>13</v>
      </c>
      <c r="D2548" s="4">
        <v>2.4</v>
      </c>
      <c r="E2548" s="4">
        <v>78</v>
      </c>
      <c r="F2548" s="5">
        <v>0.47916666666666669</v>
      </c>
      <c r="G2548" s="6">
        <v>275</v>
      </c>
      <c r="H2548" s="7">
        <v>49775</v>
      </c>
      <c r="I2548" s="7">
        <f>FlightsPivot[[#This Row],[Total Fare]]*10%</f>
        <v>4977.5</v>
      </c>
      <c r="J2548" s="7">
        <f>FlightsPivot[[#This Row],[Total Fare]]+FlightsPivot[[#This Row],[10% tax ]]</f>
        <v>54752.5</v>
      </c>
      <c r="K2548" s="4">
        <v>7</v>
      </c>
      <c r="L2548" s="4">
        <v>2015</v>
      </c>
      <c r="M2548" t="str">
        <f>INDEX(RoutesPivot[DepAirport],MATCH($C2548,RoutesPivot[[RouteID]:[RouteID]],0))</f>
        <v>ORD</v>
      </c>
      <c r="N2548" t="str">
        <f>INDEX(RoutesPivot[AirportID],MATCH($C2548,RoutesPivot[[RouteID]:[RouteID]],0))</f>
        <v>JFK</v>
      </c>
      <c r="O2548">
        <f>INDEX(RoutesPivot[Distance],MATCH($C2548,RoutesPivot[[RouteID]:[RouteID]],0))</f>
        <v>619</v>
      </c>
      <c r="P2548">
        <f>INDEX(RoutesPivot[ListPrice],MATCH($C2548,RoutesPivot[[RouteID]:[RouteID]],0))</f>
        <v>250</v>
      </c>
      <c r="Q2548" t="str">
        <f>INDEX(AirportPivot[AirportName],MATCH($N2548,AirportPivot[[AirportID]:[AirportID]],0))</f>
        <v>John F Kennedy International</v>
      </c>
      <c r="R2548">
        <f>INDEX(AirportPivot[Gates (number of available)],MATCH($N2548,AirportPivot[[AirportID]:[AirportID]],0))</f>
        <v>120</v>
      </c>
    </row>
    <row r="2549" spans="1:18" x14ac:dyDescent="0.25">
      <c r="A2549" s="3" t="s">
        <v>2581</v>
      </c>
      <c r="B2549" s="12">
        <v>41797</v>
      </c>
      <c r="C2549" s="4" t="s">
        <v>23</v>
      </c>
      <c r="D2549" s="4">
        <v>2.1</v>
      </c>
      <c r="E2549" s="4">
        <v>177</v>
      </c>
      <c r="F2549" s="5">
        <v>0.29166666666666669</v>
      </c>
      <c r="G2549" s="6">
        <v>330</v>
      </c>
      <c r="H2549" s="7">
        <v>54450</v>
      </c>
      <c r="I2549" s="7">
        <f>FlightsPivot[[#This Row],[Total Fare]]*10%</f>
        <v>5445</v>
      </c>
      <c r="J2549" s="7">
        <f>FlightsPivot[[#This Row],[Total Fare]]+FlightsPivot[[#This Row],[10% tax ]]</f>
        <v>59895</v>
      </c>
      <c r="K2549" s="4">
        <v>6</v>
      </c>
      <c r="L2549" s="4">
        <v>2014</v>
      </c>
      <c r="M2549" t="str">
        <f>INDEX(RoutesPivot[DepAirport],MATCH($C2549,RoutesPivot[[RouteID]:[RouteID]],0))</f>
        <v>ORD</v>
      </c>
      <c r="N2549" t="str">
        <f>INDEX(RoutesPivot[AirportID],MATCH($C2549,RoutesPivot[[RouteID]:[RouteID]],0))</f>
        <v>DEN</v>
      </c>
      <c r="O2549">
        <f>INDEX(RoutesPivot[Distance],MATCH($C2549,RoutesPivot[[RouteID]:[RouteID]],0))</f>
        <v>800</v>
      </c>
      <c r="P2549">
        <f>INDEX(RoutesPivot[ListPrice],MATCH($C2549,RoutesPivot[[RouteID]:[RouteID]],0))</f>
        <v>300</v>
      </c>
      <c r="Q2549" t="str">
        <f>INDEX(AirportPivot[AirportName],MATCH($N2549,AirportPivot[[AirportID]:[AirportID]],0))</f>
        <v>Denver International</v>
      </c>
      <c r="R2549">
        <f>INDEX(AirportPivot[Gates (number of available)],MATCH($N2549,AirportPivot[[AirportID]:[AirportID]],0))</f>
        <v>75</v>
      </c>
    </row>
    <row r="2550" spans="1:18" x14ac:dyDescent="0.25">
      <c r="A2550" s="3" t="s">
        <v>2582</v>
      </c>
      <c r="B2550" s="12">
        <v>42192</v>
      </c>
      <c r="C2550" s="4" t="s">
        <v>30</v>
      </c>
      <c r="D2550" s="4">
        <v>3.1</v>
      </c>
      <c r="E2550" s="4">
        <v>27</v>
      </c>
      <c r="F2550" s="5">
        <v>0.625</v>
      </c>
      <c r="G2550" s="6">
        <v>275</v>
      </c>
      <c r="H2550" s="7">
        <v>50875</v>
      </c>
      <c r="I2550" s="7">
        <f>FlightsPivot[[#This Row],[Total Fare]]*10%</f>
        <v>5087.5</v>
      </c>
      <c r="J2550" s="7">
        <f>FlightsPivot[[#This Row],[Total Fare]]+FlightsPivot[[#This Row],[10% tax ]]</f>
        <v>55962.5</v>
      </c>
      <c r="K2550" s="4">
        <v>7</v>
      </c>
      <c r="L2550" s="4">
        <v>2015</v>
      </c>
      <c r="M2550" t="str">
        <f>INDEX(RoutesPivot[DepAirport],MATCH($C2550,RoutesPivot[[RouteID]:[RouteID]],0))</f>
        <v>ORD</v>
      </c>
      <c r="N2550" t="str">
        <f>INDEX(RoutesPivot[AirportID],MATCH($C2550,RoutesPivot[[RouteID]:[RouteID]],0))</f>
        <v>MCO</v>
      </c>
      <c r="O2550">
        <f>INDEX(RoutesPivot[Distance],MATCH($C2550,RoutesPivot[[RouteID]:[RouteID]],0))</f>
        <v>850</v>
      </c>
      <c r="P2550">
        <f>INDEX(RoutesPivot[ListPrice],MATCH($C2550,RoutesPivot[[RouteID]:[RouteID]],0))</f>
        <v>250</v>
      </c>
      <c r="Q2550" t="str">
        <f>INDEX(AirportPivot[AirportName],MATCH($N2550,AirportPivot[[AirportID]:[AirportID]],0))</f>
        <v>Orlando International</v>
      </c>
      <c r="R2550">
        <f>INDEX(AirportPivot[Gates (number of available)],MATCH($N2550,AirportPivot[[AirportID]:[AirportID]],0))</f>
        <v>67</v>
      </c>
    </row>
    <row r="2551" spans="1:18" x14ac:dyDescent="0.25">
      <c r="A2551" s="3" t="s">
        <v>2583</v>
      </c>
      <c r="B2551" s="12">
        <v>42103</v>
      </c>
      <c r="C2551" s="4" t="s">
        <v>13</v>
      </c>
      <c r="D2551" s="4">
        <v>1.6</v>
      </c>
      <c r="E2551" s="4">
        <v>164</v>
      </c>
      <c r="F2551" s="5">
        <v>0.83333333333333337</v>
      </c>
      <c r="G2551" s="6">
        <v>250</v>
      </c>
      <c r="H2551" s="7">
        <v>41250</v>
      </c>
      <c r="I2551" s="7">
        <f>FlightsPivot[[#This Row],[Total Fare]]*10%</f>
        <v>4125</v>
      </c>
      <c r="J2551" s="7">
        <f>FlightsPivot[[#This Row],[Total Fare]]+FlightsPivot[[#This Row],[10% tax ]]</f>
        <v>45375</v>
      </c>
      <c r="K2551" s="4">
        <v>4</v>
      </c>
      <c r="L2551" s="4">
        <v>2015</v>
      </c>
      <c r="M2551" t="str">
        <f>INDEX(RoutesPivot[DepAirport],MATCH($C2551,RoutesPivot[[RouteID]:[RouteID]],0))</f>
        <v>ORD</v>
      </c>
      <c r="N2551" t="str">
        <f>INDEX(RoutesPivot[AirportID],MATCH($C2551,RoutesPivot[[RouteID]:[RouteID]],0))</f>
        <v>JFK</v>
      </c>
      <c r="O2551">
        <f>INDEX(RoutesPivot[Distance],MATCH($C2551,RoutesPivot[[RouteID]:[RouteID]],0))</f>
        <v>619</v>
      </c>
      <c r="P2551">
        <f>INDEX(RoutesPivot[ListPrice],MATCH($C2551,RoutesPivot[[RouteID]:[RouteID]],0))</f>
        <v>250</v>
      </c>
      <c r="Q2551" t="str">
        <f>INDEX(AirportPivot[AirportName],MATCH($N2551,AirportPivot[[AirportID]:[AirportID]],0))</f>
        <v>John F Kennedy International</v>
      </c>
      <c r="R2551">
        <f>INDEX(AirportPivot[Gates (number of available)],MATCH($N2551,AirportPivot[[AirportID]:[AirportID]],0))</f>
        <v>120</v>
      </c>
    </row>
    <row r="2552" spans="1:18" x14ac:dyDescent="0.25">
      <c r="A2552" s="3" t="s">
        <v>2584</v>
      </c>
      <c r="B2552" s="12">
        <v>42337</v>
      </c>
      <c r="C2552" s="4" t="s">
        <v>47</v>
      </c>
      <c r="D2552" s="4">
        <v>4</v>
      </c>
      <c r="E2552" s="4">
        <v>53</v>
      </c>
      <c r="F2552" s="5">
        <v>0.29166666666666669</v>
      </c>
      <c r="G2552" s="6">
        <v>375</v>
      </c>
      <c r="H2552" s="7">
        <v>61875</v>
      </c>
      <c r="I2552" s="7">
        <f>FlightsPivot[[#This Row],[Total Fare]]*10%</f>
        <v>6187.5</v>
      </c>
      <c r="J2552" s="7">
        <f>FlightsPivot[[#This Row],[Total Fare]]+FlightsPivot[[#This Row],[10% tax ]]</f>
        <v>68062.5</v>
      </c>
      <c r="K2552" s="4">
        <v>11</v>
      </c>
      <c r="L2552" s="4">
        <v>2015</v>
      </c>
      <c r="M2552" t="str">
        <f>INDEX(RoutesPivot[DepAirport],MATCH($C2552,RoutesPivot[[RouteID]:[RouteID]],0))</f>
        <v>ORD</v>
      </c>
      <c r="N2552" t="str">
        <f>INDEX(RoutesPivot[AirportID],MATCH($C2552,RoutesPivot[[RouteID]:[RouteID]],0))</f>
        <v>PHX</v>
      </c>
      <c r="O2552">
        <f>INDEX(RoutesPivot[Distance],MATCH($C2552,RoutesPivot[[RouteID]:[RouteID]],0))</f>
        <v>1200</v>
      </c>
      <c r="P2552">
        <f>INDEX(RoutesPivot[ListPrice],MATCH($C2552,RoutesPivot[[RouteID]:[RouteID]],0))</f>
        <v>250</v>
      </c>
      <c r="Q2552" t="str">
        <f>INDEX(AirportPivot[AirportName],MATCH($N2552,AirportPivot[[AirportID]:[AirportID]],0))</f>
        <v>Phoenix Sky Harbor International</v>
      </c>
      <c r="R2552">
        <f>INDEX(AirportPivot[Gates (number of available)],MATCH($N2552,AirportPivot[[AirportID]:[AirportID]],0))</f>
        <v>60</v>
      </c>
    </row>
    <row r="2553" spans="1:18" x14ac:dyDescent="0.25">
      <c r="A2553" s="3" t="s">
        <v>2585</v>
      </c>
      <c r="B2553" s="12">
        <v>42215</v>
      </c>
      <c r="C2553" s="4" t="s">
        <v>47</v>
      </c>
      <c r="D2553" s="4">
        <v>2.4</v>
      </c>
      <c r="E2553" s="4">
        <v>50</v>
      </c>
      <c r="F2553" s="5">
        <v>0.72916666666666663</v>
      </c>
      <c r="G2553" s="6">
        <v>275</v>
      </c>
      <c r="H2553" s="7">
        <v>45375</v>
      </c>
      <c r="I2553" s="7">
        <f>FlightsPivot[[#This Row],[Total Fare]]*10%</f>
        <v>4537.5</v>
      </c>
      <c r="J2553" s="7">
        <f>FlightsPivot[[#This Row],[Total Fare]]+FlightsPivot[[#This Row],[10% tax ]]</f>
        <v>49912.5</v>
      </c>
      <c r="K2553" s="4">
        <v>7</v>
      </c>
      <c r="L2553" s="4">
        <v>2015</v>
      </c>
      <c r="M2553" t="str">
        <f>INDEX(RoutesPivot[DepAirport],MATCH($C2553,RoutesPivot[[RouteID]:[RouteID]],0))</f>
        <v>ORD</v>
      </c>
      <c r="N2553" t="str">
        <f>INDEX(RoutesPivot[AirportID],MATCH($C2553,RoutesPivot[[RouteID]:[RouteID]],0))</f>
        <v>PHX</v>
      </c>
      <c r="O2553">
        <f>INDEX(RoutesPivot[Distance],MATCH($C2553,RoutesPivot[[RouteID]:[RouteID]],0))</f>
        <v>1200</v>
      </c>
      <c r="P2553">
        <f>INDEX(RoutesPivot[ListPrice],MATCH($C2553,RoutesPivot[[RouteID]:[RouteID]],0))</f>
        <v>250</v>
      </c>
      <c r="Q2553" t="str">
        <f>INDEX(AirportPivot[AirportName],MATCH($N2553,AirportPivot[[AirportID]:[AirportID]],0))</f>
        <v>Phoenix Sky Harbor International</v>
      </c>
      <c r="R2553">
        <f>INDEX(AirportPivot[Gates (number of available)],MATCH($N2553,AirportPivot[[AirportID]:[AirportID]],0))</f>
        <v>60</v>
      </c>
    </row>
    <row r="2554" spans="1:18" x14ac:dyDescent="0.25">
      <c r="A2554" s="3" t="s">
        <v>2586</v>
      </c>
      <c r="B2554" s="12">
        <v>41971</v>
      </c>
      <c r="C2554" s="4" t="s">
        <v>86</v>
      </c>
      <c r="D2554" s="4">
        <v>5.7</v>
      </c>
      <c r="E2554" s="4">
        <v>40</v>
      </c>
      <c r="F2554" s="5">
        <v>0.75</v>
      </c>
      <c r="G2554" s="6">
        <v>172.5</v>
      </c>
      <c r="H2554" s="7">
        <v>28462.5</v>
      </c>
      <c r="I2554" s="7">
        <f>FlightsPivot[[#This Row],[Total Fare]]*10%</f>
        <v>2846.25</v>
      </c>
      <c r="J2554" s="7">
        <f>FlightsPivot[[#This Row],[Total Fare]]+FlightsPivot[[#This Row],[10% tax ]]</f>
        <v>31308.75</v>
      </c>
      <c r="K2554" s="4">
        <v>11</v>
      </c>
      <c r="L2554" s="4">
        <v>2014</v>
      </c>
      <c r="M2554" t="str">
        <f>INDEX(RoutesPivot[DepAirport],MATCH($C2554,RoutesPivot[[RouteID]:[RouteID]],0))</f>
        <v>ORD</v>
      </c>
      <c r="N2554" t="str">
        <f>INDEX(RoutesPivot[AirportID],MATCH($C2554,RoutesPivot[[RouteID]:[RouteID]],0))</f>
        <v>DTW</v>
      </c>
      <c r="O2554">
        <f>INDEX(RoutesPivot[Distance],MATCH($C2554,RoutesPivot[[RouteID]:[RouteID]],0))</f>
        <v>200</v>
      </c>
      <c r="P2554">
        <f>INDEX(RoutesPivot[ListPrice],MATCH($C2554,RoutesPivot[[RouteID]:[RouteID]],0))</f>
        <v>115</v>
      </c>
      <c r="Q2554" t="str">
        <f>INDEX(AirportPivot[AirportName],MATCH($N2554,AirportPivot[[AirportID]:[AirportID]],0))</f>
        <v>Detroit Metropolitan Wayne County</v>
      </c>
      <c r="R2554">
        <f>INDEX(AirportPivot[Gates (number of available)],MATCH($N2554,AirportPivot[[AirportID]:[AirportID]],0))</f>
        <v>60</v>
      </c>
    </row>
    <row r="2555" spans="1:18" x14ac:dyDescent="0.25">
      <c r="A2555" s="3" t="s">
        <v>2587</v>
      </c>
      <c r="B2555" s="12">
        <v>41961</v>
      </c>
      <c r="C2555" s="4" t="s">
        <v>40</v>
      </c>
      <c r="D2555" s="4">
        <v>1.5</v>
      </c>
      <c r="E2555" s="4">
        <v>91</v>
      </c>
      <c r="F2555" s="5">
        <v>0.875</v>
      </c>
      <c r="G2555" s="6">
        <v>115</v>
      </c>
      <c r="H2555" s="7">
        <v>21275</v>
      </c>
      <c r="I2555" s="7">
        <f>FlightsPivot[[#This Row],[Total Fare]]*10%</f>
        <v>2127.5</v>
      </c>
      <c r="J2555" s="7">
        <f>FlightsPivot[[#This Row],[Total Fare]]+FlightsPivot[[#This Row],[10% tax ]]</f>
        <v>23402.5</v>
      </c>
      <c r="K2555" s="4">
        <v>11</v>
      </c>
      <c r="L2555" s="4">
        <v>2014</v>
      </c>
      <c r="M2555" t="str">
        <f>INDEX(RoutesPivot[DepAirport],MATCH($C2555,RoutesPivot[[RouteID]:[RouteID]],0))</f>
        <v>ORD</v>
      </c>
      <c r="N2555" t="str">
        <f>INDEX(RoutesPivot[AirportID],MATCH($C2555,RoutesPivot[[RouteID]:[RouteID]],0))</f>
        <v>MSP</v>
      </c>
      <c r="O2555">
        <f>INDEX(RoutesPivot[Distance],MATCH($C2555,RoutesPivot[[RouteID]:[RouteID]],0))</f>
        <v>300</v>
      </c>
      <c r="P2555">
        <f>INDEX(RoutesPivot[ListPrice],MATCH($C2555,RoutesPivot[[RouteID]:[RouteID]],0))</f>
        <v>115</v>
      </c>
      <c r="Q2555" t="str">
        <f>INDEX(AirportPivot[AirportName],MATCH($N2555,AirportPivot[[AirportID]:[AirportID]],0))</f>
        <v>Minneapolis-St Paul International/Wold-Chamberlain</v>
      </c>
      <c r="R2555">
        <f>INDEX(AirportPivot[Gates (number of available)],MATCH($N2555,AirportPivot[[AirportID]:[AirportID]],0))</f>
        <v>65</v>
      </c>
    </row>
    <row r="2556" spans="1:18" x14ac:dyDescent="0.25">
      <c r="A2556" s="3" t="s">
        <v>2588</v>
      </c>
      <c r="B2556" s="12">
        <v>41680</v>
      </c>
      <c r="C2556" s="4" t="s">
        <v>40</v>
      </c>
      <c r="D2556" s="4">
        <v>2.6</v>
      </c>
      <c r="E2556" s="4">
        <v>210</v>
      </c>
      <c r="F2556" s="5">
        <v>0.875</v>
      </c>
      <c r="G2556" s="6">
        <v>115</v>
      </c>
      <c r="H2556" s="7">
        <v>18975</v>
      </c>
      <c r="I2556" s="7">
        <f>FlightsPivot[[#This Row],[Total Fare]]*10%</f>
        <v>1897.5</v>
      </c>
      <c r="J2556" s="7">
        <f>FlightsPivot[[#This Row],[Total Fare]]+FlightsPivot[[#This Row],[10% tax ]]</f>
        <v>20872.5</v>
      </c>
      <c r="K2556" s="4">
        <v>2</v>
      </c>
      <c r="L2556" s="4">
        <v>2014</v>
      </c>
      <c r="M2556" t="str">
        <f>INDEX(RoutesPivot[DepAirport],MATCH($C2556,RoutesPivot[[RouteID]:[RouteID]],0))</f>
        <v>ORD</v>
      </c>
      <c r="N2556" t="str">
        <f>INDEX(RoutesPivot[AirportID],MATCH($C2556,RoutesPivot[[RouteID]:[RouteID]],0))</f>
        <v>MSP</v>
      </c>
      <c r="O2556">
        <f>INDEX(RoutesPivot[Distance],MATCH($C2556,RoutesPivot[[RouteID]:[RouteID]],0))</f>
        <v>300</v>
      </c>
      <c r="P2556">
        <f>INDEX(RoutesPivot[ListPrice],MATCH($C2556,RoutesPivot[[RouteID]:[RouteID]],0))</f>
        <v>115</v>
      </c>
      <c r="Q2556" t="str">
        <f>INDEX(AirportPivot[AirportName],MATCH($N2556,AirportPivot[[AirportID]:[AirportID]],0))</f>
        <v>Minneapolis-St Paul International/Wold-Chamberlain</v>
      </c>
      <c r="R2556">
        <f>INDEX(AirportPivot[Gates (number of available)],MATCH($N2556,AirportPivot[[AirportID]:[AirportID]],0))</f>
        <v>65</v>
      </c>
    </row>
    <row r="2557" spans="1:18" x14ac:dyDescent="0.25">
      <c r="A2557" s="3" t="s">
        <v>2589</v>
      </c>
      <c r="B2557" s="12">
        <v>42290</v>
      </c>
      <c r="C2557" s="4" t="s">
        <v>23</v>
      </c>
      <c r="D2557" s="4">
        <v>2.1</v>
      </c>
      <c r="E2557" s="4">
        <v>70</v>
      </c>
      <c r="F2557" s="5">
        <v>0.33333333333333331</v>
      </c>
      <c r="G2557" s="6">
        <v>300</v>
      </c>
      <c r="H2557" s="7">
        <v>54300</v>
      </c>
      <c r="I2557" s="7">
        <f>FlightsPivot[[#This Row],[Total Fare]]*10%</f>
        <v>5430</v>
      </c>
      <c r="J2557" s="7">
        <f>FlightsPivot[[#This Row],[Total Fare]]+FlightsPivot[[#This Row],[10% tax ]]</f>
        <v>59730</v>
      </c>
      <c r="K2557" s="4">
        <v>10</v>
      </c>
      <c r="L2557" s="4">
        <v>2015</v>
      </c>
      <c r="M2557" t="str">
        <f>INDEX(RoutesPivot[DepAirport],MATCH($C2557,RoutesPivot[[RouteID]:[RouteID]],0))</f>
        <v>ORD</v>
      </c>
      <c r="N2557" t="str">
        <f>INDEX(RoutesPivot[AirportID],MATCH($C2557,RoutesPivot[[RouteID]:[RouteID]],0))</f>
        <v>DEN</v>
      </c>
      <c r="O2557">
        <f>INDEX(RoutesPivot[Distance],MATCH($C2557,RoutesPivot[[RouteID]:[RouteID]],0))</f>
        <v>800</v>
      </c>
      <c r="P2557">
        <f>INDEX(RoutesPivot[ListPrice],MATCH($C2557,RoutesPivot[[RouteID]:[RouteID]],0))</f>
        <v>300</v>
      </c>
      <c r="Q2557" t="str">
        <f>INDEX(AirportPivot[AirportName],MATCH($N2557,AirportPivot[[AirportID]:[AirportID]],0))</f>
        <v>Denver International</v>
      </c>
      <c r="R2557">
        <f>INDEX(AirportPivot[Gates (number of available)],MATCH($N2557,AirportPivot[[AirportID]:[AirportID]],0))</f>
        <v>75</v>
      </c>
    </row>
    <row r="2558" spans="1:18" x14ac:dyDescent="0.25">
      <c r="A2558" s="3" t="s">
        <v>2590</v>
      </c>
      <c r="B2558" s="12">
        <v>41821</v>
      </c>
      <c r="C2558" s="4" t="s">
        <v>33</v>
      </c>
      <c r="D2558" s="4">
        <v>1.7</v>
      </c>
      <c r="E2558" s="4">
        <v>112</v>
      </c>
      <c r="F2558" s="5">
        <v>0.77083333333333337</v>
      </c>
      <c r="G2558" s="6">
        <v>412.5</v>
      </c>
      <c r="H2558" s="7">
        <v>76312.5</v>
      </c>
      <c r="I2558" s="7">
        <f>FlightsPivot[[#This Row],[Total Fare]]*10%</f>
        <v>7631.25</v>
      </c>
      <c r="J2558" s="7">
        <f>FlightsPivot[[#This Row],[Total Fare]]+FlightsPivot[[#This Row],[10% tax ]]</f>
        <v>83943.75</v>
      </c>
      <c r="K2558" s="4">
        <v>7</v>
      </c>
      <c r="L2558" s="4">
        <v>2014</v>
      </c>
      <c r="M2558" t="str">
        <f>INDEX(RoutesPivot[DepAirport],MATCH($C2558,RoutesPivot[[RouteID]:[RouteID]],0))</f>
        <v>ORD</v>
      </c>
      <c r="N2558" t="str">
        <f>INDEX(RoutesPivot[AirportID],MATCH($C2558,RoutesPivot[[RouteID]:[RouteID]],0))</f>
        <v>SFO</v>
      </c>
      <c r="O2558">
        <f>INDEX(RoutesPivot[Distance],MATCH($C2558,RoutesPivot[[RouteID]:[RouteID]],0))</f>
        <v>1600</v>
      </c>
      <c r="P2558">
        <f>INDEX(RoutesPivot[ListPrice],MATCH($C2558,RoutesPivot[[RouteID]:[RouteID]],0))</f>
        <v>375</v>
      </c>
      <c r="Q2558" t="str">
        <f>INDEX(AirportPivot[AirportName],MATCH($N2558,AirportPivot[[AirportID]:[AirportID]],0))</f>
        <v>San Francisco International</v>
      </c>
      <c r="R2558">
        <f>INDEX(AirportPivot[Gates (number of available)],MATCH($N2558,AirportPivot[[AirportID]:[AirportID]],0))</f>
        <v>70</v>
      </c>
    </row>
    <row r="2559" spans="1:18" x14ac:dyDescent="0.25">
      <c r="A2559" s="3" t="s">
        <v>2591</v>
      </c>
      <c r="B2559" s="12">
        <v>42180</v>
      </c>
      <c r="C2559" s="4" t="s">
        <v>19</v>
      </c>
      <c r="D2559" s="4">
        <v>2</v>
      </c>
      <c r="E2559" s="4">
        <v>45</v>
      </c>
      <c r="F2559" s="5">
        <v>0.8125</v>
      </c>
      <c r="G2559" s="6">
        <v>220</v>
      </c>
      <c r="H2559" s="7">
        <v>36300</v>
      </c>
      <c r="I2559" s="7">
        <f>FlightsPivot[[#This Row],[Total Fare]]*10%</f>
        <v>3630</v>
      </c>
      <c r="J2559" s="7">
        <f>FlightsPivot[[#This Row],[Total Fare]]+FlightsPivot[[#This Row],[10% tax ]]</f>
        <v>39930</v>
      </c>
      <c r="K2559" s="4">
        <v>6</v>
      </c>
      <c r="L2559" s="4">
        <v>2015</v>
      </c>
      <c r="M2559" t="str">
        <f>INDEX(RoutesPivot[DepAirport],MATCH($C2559,RoutesPivot[[RouteID]:[RouteID]],0))</f>
        <v>ORD</v>
      </c>
      <c r="N2559" t="str">
        <f>INDEX(RoutesPivot[AirportID],MATCH($C2559,RoutesPivot[[RouteID]:[RouteID]],0))</f>
        <v>IAH</v>
      </c>
      <c r="O2559">
        <f>INDEX(RoutesPivot[Distance],MATCH($C2559,RoutesPivot[[RouteID]:[RouteID]],0))</f>
        <v>800</v>
      </c>
      <c r="P2559">
        <f>INDEX(RoutesPivot[ListPrice],MATCH($C2559,RoutesPivot[[RouteID]:[RouteID]],0))</f>
        <v>200</v>
      </c>
      <c r="Q2559" t="str">
        <f>INDEX(AirportPivot[AirportName],MATCH($N2559,AirportPivot[[AirportID]:[AirportID]],0))</f>
        <v>George Bush Intercontinental/Houston</v>
      </c>
      <c r="R2559">
        <f>INDEX(AirportPivot[Gates (number of available)],MATCH($N2559,AirportPivot[[AirportID]:[AirportID]],0))</f>
        <v>80</v>
      </c>
    </row>
    <row r="2560" spans="1:18" x14ac:dyDescent="0.25">
      <c r="A2560" s="3" t="s">
        <v>2592</v>
      </c>
      <c r="B2560" s="12">
        <v>42276</v>
      </c>
      <c r="C2560" s="4" t="s">
        <v>27</v>
      </c>
      <c r="D2560" s="4">
        <v>6.9</v>
      </c>
      <c r="E2560" s="4">
        <v>142</v>
      </c>
      <c r="F2560" s="5">
        <v>0.79166666666666663</v>
      </c>
      <c r="G2560" s="6">
        <v>200</v>
      </c>
      <c r="H2560" s="7">
        <v>37000</v>
      </c>
      <c r="I2560" s="7">
        <f>FlightsPivot[[#This Row],[Total Fare]]*10%</f>
        <v>3700</v>
      </c>
      <c r="J2560" s="7">
        <f>FlightsPivot[[#This Row],[Total Fare]]+FlightsPivot[[#This Row],[10% tax ]]</f>
        <v>40700</v>
      </c>
      <c r="K2560" s="4">
        <v>9</v>
      </c>
      <c r="L2560" s="4">
        <v>2015</v>
      </c>
      <c r="M2560" t="str">
        <f>INDEX(RoutesPivot[DepAirport],MATCH($C2560,RoutesPivot[[RouteID]:[RouteID]],0))</f>
        <v>ORD</v>
      </c>
      <c r="N2560" t="str">
        <f>INDEX(RoutesPivot[AirportID],MATCH($C2560,RoutesPivot[[RouteID]:[RouteID]],0))</f>
        <v>ATL</v>
      </c>
      <c r="O2560">
        <f>INDEX(RoutesPivot[Distance],MATCH($C2560,RoutesPivot[[RouteID]:[RouteID]],0))</f>
        <v>510</v>
      </c>
      <c r="P2560">
        <f>INDEX(RoutesPivot[ListPrice],MATCH($C2560,RoutesPivot[[RouteID]:[RouteID]],0))</f>
        <v>200</v>
      </c>
      <c r="Q2560" t="str">
        <f>INDEX(AirportPivot[AirportName],MATCH($N2560,AirportPivot[[AirportID]:[AirportID]],0))</f>
        <v>Hartsfield-Jackson Atlanta International</v>
      </c>
      <c r="R2560">
        <f>INDEX(AirportPivot[Gates (number of available)],MATCH($N2560,AirportPivot[[AirportID]:[AirportID]],0))</f>
        <v>100</v>
      </c>
    </row>
    <row r="2561" spans="1:18" x14ac:dyDescent="0.25">
      <c r="A2561" s="3" t="s">
        <v>2593</v>
      </c>
      <c r="B2561" s="12">
        <v>42356</v>
      </c>
      <c r="C2561" s="4" t="s">
        <v>25</v>
      </c>
      <c r="D2561" s="4">
        <v>2.7</v>
      </c>
      <c r="E2561" s="4">
        <v>75</v>
      </c>
      <c r="F2561" s="5">
        <v>0.70833333333333337</v>
      </c>
      <c r="G2561" s="6">
        <v>200</v>
      </c>
      <c r="H2561" s="7">
        <v>36200</v>
      </c>
      <c r="I2561" s="7">
        <f>FlightsPivot[[#This Row],[Total Fare]]*10%</f>
        <v>3620</v>
      </c>
      <c r="J2561" s="7">
        <f>FlightsPivot[[#This Row],[Total Fare]]+FlightsPivot[[#This Row],[10% tax ]]</f>
        <v>39820</v>
      </c>
      <c r="K2561" s="4">
        <v>12</v>
      </c>
      <c r="L2561" s="4">
        <v>2015</v>
      </c>
      <c r="M2561" t="str">
        <f>INDEX(RoutesPivot[DepAirport],MATCH($C2561,RoutesPivot[[RouteID]:[RouteID]],0))</f>
        <v>ORD</v>
      </c>
      <c r="N2561" t="str">
        <f>INDEX(RoutesPivot[AirportID],MATCH($C2561,RoutesPivot[[RouteID]:[RouteID]],0))</f>
        <v>DFW</v>
      </c>
      <c r="O2561">
        <f>INDEX(RoutesPivot[Distance],MATCH($C2561,RoutesPivot[[RouteID]:[RouteID]],0))</f>
        <v>700</v>
      </c>
      <c r="P2561">
        <f>INDEX(RoutesPivot[ListPrice],MATCH($C2561,RoutesPivot[[RouteID]:[RouteID]],0))</f>
        <v>200</v>
      </c>
      <c r="Q2561" t="str">
        <f>INDEX(AirportPivot[AirportName],MATCH($N2561,AirportPivot[[AirportID]:[AirportID]],0))</f>
        <v>Dallas/Fort Worth International</v>
      </c>
      <c r="R2561">
        <f>INDEX(AirportPivot[Gates (number of available)],MATCH($N2561,AirportPivot[[AirportID]:[AirportID]],0))</f>
        <v>130</v>
      </c>
    </row>
    <row r="2562" spans="1:18" x14ac:dyDescent="0.25">
      <c r="A2562" s="3" t="s">
        <v>2594</v>
      </c>
      <c r="B2562" s="12">
        <v>42291</v>
      </c>
      <c r="C2562" s="4" t="s">
        <v>47</v>
      </c>
      <c r="D2562" s="4">
        <v>2.2999999999999998</v>
      </c>
      <c r="E2562" s="4">
        <v>85</v>
      </c>
      <c r="F2562" s="5">
        <v>0.45833333333333331</v>
      </c>
      <c r="G2562" s="6">
        <v>250</v>
      </c>
      <c r="H2562" s="7">
        <v>45250</v>
      </c>
      <c r="I2562" s="7">
        <f>FlightsPivot[[#This Row],[Total Fare]]*10%</f>
        <v>4525</v>
      </c>
      <c r="J2562" s="7">
        <f>FlightsPivot[[#This Row],[Total Fare]]+FlightsPivot[[#This Row],[10% tax ]]</f>
        <v>49775</v>
      </c>
      <c r="K2562" s="4">
        <v>10</v>
      </c>
      <c r="L2562" s="4">
        <v>2015</v>
      </c>
      <c r="M2562" t="str">
        <f>INDEX(RoutesPivot[DepAirport],MATCH($C2562,RoutesPivot[[RouteID]:[RouteID]],0))</f>
        <v>ORD</v>
      </c>
      <c r="N2562" t="str">
        <f>INDEX(RoutesPivot[AirportID],MATCH($C2562,RoutesPivot[[RouteID]:[RouteID]],0))</f>
        <v>PHX</v>
      </c>
      <c r="O2562">
        <f>INDEX(RoutesPivot[Distance],MATCH($C2562,RoutesPivot[[RouteID]:[RouteID]],0))</f>
        <v>1200</v>
      </c>
      <c r="P2562">
        <f>INDEX(RoutesPivot[ListPrice],MATCH($C2562,RoutesPivot[[RouteID]:[RouteID]],0))</f>
        <v>250</v>
      </c>
      <c r="Q2562" t="str">
        <f>INDEX(AirportPivot[AirportName],MATCH($N2562,AirportPivot[[AirportID]:[AirportID]],0))</f>
        <v>Phoenix Sky Harbor International</v>
      </c>
      <c r="R2562">
        <f>INDEX(AirportPivot[Gates (number of available)],MATCH($N2562,AirportPivot[[AirportID]:[AirportID]],0))</f>
        <v>60</v>
      </c>
    </row>
    <row r="2563" spans="1:18" x14ac:dyDescent="0.25">
      <c r="A2563" s="3" t="s">
        <v>2595</v>
      </c>
      <c r="B2563" s="12">
        <v>42186</v>
      </c>
      <c r="C2563" s="4" t="s">
        <v>17</v>
      </c>
      <c r="D2563" s="4">
        <v>6.4</v>
      </c>
      <c r="E2563" s="4">
        <v>159</v>
      </c>
      <c r="F2563" s="5">
        <v>0.8125</v>
      </c>
      <c r="G2563" s="6">
        <v>385</v>
      </c>
      <c r="H2563" s="7">
        <v>63525</v>
      </c>
      <c r="I2563" s="7">
        <f>FlightsPivot[[#This Row],[Total Fare]]*10%</f>
        <v>6352.5</v>
      </c>
      <c r="J2563" s="7">
        <f>FlightsPivot[[#This Row],[Total Fare]]+FlightsPivot[[#This Row],[10% tax ]]</f>
        <v>69877.5</v>
      </c>
      <c r="K2563" s="4">
        <v>7</v>
      </c>
      <c r="L2563" s="4">
        <v>2015</v>
      </c>
      <c r="M2563" t="str">
        <f>INDEX(RoutesPivot[DepAirport],MATCH($C2563,RoutesPivot[[RouteID]:[RouteID]],0))</f>
        <v>ORD</v>
      </c>
      <c r="N2563" t="str">
        <f>INDEX(RoutesPivot[AirportID],MATCH($C2563,RoutesPivot[[RouteID]:[RouteID]],0))</f>
        <v>LAX</v>
      </c>
      <c r="O2563">
        <f>INDEX(RoutesPivot[Distance],MATCH($C2563,RoutesPivot[[RouteID]:[RouteID]],0))</f>
        <v>1518</v>
      </c>
      <c r="P2563">
        <f>INDEX(RoutesPivot[ListPrice],MATCH($C2563,RoutesPivot[[RouteID]:[RouteID]],0))</f>
        <v>350</v>
      </c>
      <c r="Q2563" t="str">
        <f>INDEX(AirportPivot[AirportName],MATCH($N2563,AirportPivot[[AirportID]:[AirportID]],0))</f>
        <v>Los Angeles International</v>
      </c>
      <c r="R2563">
        <f>INDEX(AirportPivot[Gates (number of available)],MATCH($N2563,AirportPivot[[AirportID]:[AirportID]],0))</f>
        <v>86</v>
      </c>
    </row>
    <row r="2564" spans="1:18" x14ac:dyDescent="0.25">
      <c r="A2564" s="3" t="s">
        <v>2596</v>
      </c>
      <c r="B2564" s="12">
        <v>42299</v>
      </c>
      <c r="C2564" s="4" t="s">
        <v>33</v>
      </c>
      <c r="D2564" s="4">
        <v>2.9</v>
      </c>
      <c r="E2564" s="4">
        <v>123</v>
      </c>
      <c r="F2564" s="5">
        <v>0.70833333333333337</v>
      </c>
      <c r="G2564" s="6">
        <v>375</v>
      </c>
      <c r="H2564" s="7">
        <v>69375</v>
      </c>
      <c r="I2564" s="7">
        <f>FlightsPivot[[#This Row],[Total Fare]]*10%</f>
        <v>6937.5</v>
      </c>
      <c r="J2564" s="7">
        <f>FlightsPivot[[#This Row],[Total Fare]]+FlightsPivot[[#This Row],[10% tax ]]</f>
        <v>76312.5</v>
      </c>
      <c r="K2564" s="4">
        <v>10</v>
      </c>
      <c r="L2564" s="4">
        <v>2015</v>
      </c>
      <c r="M2564" t="str">
        <f>INDEX(RoutesPivot[DepAirport],MATCH($C2564,RoutesPivot[[RouteID]:[RouteID]],0))</f>
        <v>ORD</v>
      </c>
      <c r="N2564" t="str">
        <f>INDEX(RoutesPivot[AirportID],MATCH($C2564,RoutesPivot[[RouteID]:[RouteID]],0))</f>
        <v>SFO</v>
      </c>
      <c r="O2564">
        <f>INDEX(RoutesPivot[Distance],MATCH($C2564,RoutesPivot[[RouteID]:[RouteID]],0))</f>
        <v>1600</v>
      </c>
      <c r="P2564">
        <f>INDEX(RoutesPivot[ListPrice],MATCH($C2564,RoutesPivot[[RouteID]:[RouteID]],0))</f>
        <v>375</v>
      </c>
      <c r="Q2564" t="str">
        <f>INDEX(AirportPivot[AirportName],MATCH($N2564,AirportPivot[[AirportID]:[AirportID]],0))</f>
        <v>San Francisco International</v>
      </c>
      <c r="R2564">
        <f>INDEX(AirportPivot[Gates (number of available)],MATCH($N2564,AirportPivot[[AirportID]:[AirportID]],0))</f>
        <v>70</v>
      </c>
    </row>
    <row r="2565" spans="1:18" x14ac:dyDescent="0.25">
      <c r="A2565" s="3" t="s">
        <v>2597</v>
      </c>
      <c r="B2565" s="12">
        <v>41911</v>
      </c>
      <c r="C2565" s="4" t="s">
        <v>50</v>
      </c>
      <c r="D2565" s="4">
        <v>2.7</v>
      </c>
      <c r="E2565" s="4">
        <v>34</v>
      </c>
      <c r="F2565" s="5">
        <v>0.45833333333333331</v>
      </c>
      <c r="G2565" s="6">
        <v>275</v>
      </c>
      <c r="H2565" s="7">
        <v>50875</v>
      </c>
      <c r="I2565" s="7">
        <f>FlightsPivot[[#This Row],[Total Fare]]*10%</f>
        <v>5087.5</v>
      </c>
      <c r="J2565" s="7">
        <f>FlightsPivot[[#This Row],[Total Fare]]+FlightsPivot[[#This Row],[10% tax ]]</f>
        <v>55962.5</v>
      </c>
      <c r="K2565" s="4">
        <v>9</v>
      </c>
      <c r="L2565" s="4">
        <v>2014</v>
      </c>
      <c r="M2565" t="str">
        <f>INDEX(RoutesPivot[DepAirport],MATCH($C2565,RoutesPivot[[RouteID]:[RouteID]],0))</f>
        <v>ORD</v>
      </c>
      <c r="N2565" t="str">
        <f>INDEX(RoutesPivot[AirportID],MATCH($C2565,RoutesPivot[[RouteID]:[RouteID]],0))</f>
        <v>LGA</v>
      </c>
      <c r="O2565">
        <f>INDEX(RoutesPivot[Distance],MATCH($C2565,RoutesPivot[[RouteID]:[RouteID]],0))</f>
        <v>610</v>
      </c>
      <c r="P2565">
        <f>INDEX(RoutesPivot[ListPrice],MATCH($C2565,RoutesPivot[[RouteID]:[RouteID]],0))</f>
        <v>275</v>
      </c>
      <c r="Q2565" t="str">
        <f>INDEX(AirportPivot[AirportName],MATCH($N2565,AirportPivot[[AirportID]:[AirportID]],0))</f>
        <v>Laguardia</v>
      </c>
      <c r="R2565">
        <f>INDEX(AirportPivot[Gates (number of available)],MATCH($N2565,AirportPivot[[AirportID]:[AirportID]],0))</f>
        <v>66</v>
      </c>
    </row>
    <row r="2566" spans="1:18" x14ac:dyDescent="0.25">
      <c r="A2566" s="3" t="s">
        <v>2598</v>
      </c>
      <c r="B2566" s="12">
        <v>41863</v>
      </c>
      <c r="C2566" s="4" t="s">
        <v>23</v>
      </c>
      <c r="D2566" s="4">
        <v>3.3</v>
      </c>
      <c r="E2566" s="4">
        <v>206</v>
      </c>
      <c r="F2566" s="5">
        <v>0.79166666666666663</v>
      </c>
      <c r="G2566" s="6">
        <v>330</v>
      </c>
      <c r="H2566" s="7">
        <v>54450</v>
      </c>
      <c r="I2566" s="7">
        <f>FlightsPivot[[#This Row],[Total Fare]]*10%</f>
        <v>5445</v>
      </c>
      <c r="J2566" s="7">
        <f>FlightsPivot[[#This Row],[Total Fare]]+FlightsPivot[[#This Row],[10% tax ]]</f>
        <v>59895</v>
      </c>
      <c r="K2566" s="4">
        <v>8</v>
      </c>
      <c r="L2566" s="4">
        <v>2014</v>
      </c>
      <c r="M2566" t="str">
        <f>INDEX(RoutesPivot[DepAirport],MATCH($C2566,RoutesPivot[[RouteID]:[RouteID]],0))</f>
        <v>ORD</v>
      </c>
      <c r="N2566" t="str">
        <f>INDEX(RoutesPivot[AirportID],MATCH($C2566,RoutesPivot[[RouteID]:[RouteID]],0))</f>
        <v>DEN</v>
      </c>
      <c r="O2566">
        <f>INDEX(RoutesPivot[Distance],MATCH($C2566,RoutesPivot[[RouteID]:[RouteID]],0))</f>
        <v>800</v>
      </c>
      <c r="P2566">
        <f>INDEX(RoutesPivot[ListPrice],MATCH($C2566,RoutesPivot[[RouteID]:[RouteID]],0))</f>
        <v>300</v>
      </c>
      <c r="Q2566" t="str">
        <f>INDEX(AirportPivot[AirportName],MATCH($N2566,AirportPivot[[AirportID]:[AirportID]],0))</f>
        <v>Denver International</v>
      </c>
      <c r="R2566">
        <f>INDEX(AirportPivot[Gates (number of available)],MATCH($N2566,AirportPivot[[AirportID]:[AirportID]],0))</f>
        <v>75</v>
      </c>
    </row>
    <row r="2567" spans="1:18" x14ac:dyDescent="0.25">
      <c r="A2567" s="3" t="s">
        <v>2599</v>
      </c>
      <c r="B2567" s="12">
        <v>42353</v>
      </c>
      <c r="C2567" s="4" t="s">
        <v>25</v>
      </c>
      <c r="D2567" s="4">
        <v>2.6</v>
      </c>
      <c r="E2567" s="4">
        <v>100</v>
      </c>
      <c r="F2567" s="5">
        <v>0.33333333333333331</v>
      </c>
      <c r="G2567" s="6">
        <v>200</v>
      </c>
      <c r="H2567" s="7">
        <v>37000</v>
      </c>
      <c r="I2567" s="7">
        <f>FlightsPivot[[#This Row],[Total Fare]]*10%</f>
        <v>3700</v>
      </c>
      <c r="J2567" s="7">
        <f>FlightsPivot[[#This Row],[Total Fare]]+FlightsPivot[[#This Row],[10% tax ]]</f>
        <v>40700</v>
      </c>
      <c r="K2567" s="4">
        <v>12</v>
      </c>
      <c r="L2567" s="4">
        <v>2015</v>
      </c>
      <c r="M2567" t="str">
        <f>INDEX(RoutesPivot[DepAirport],MATCH($C2567,RoutesPivot[[RouteID]:[RouteID]],0))</f>
        <v>ORD</v>
      </c>
      <c r="N2567" t="str">
        <f>INDEX(RoutesPivot[AirportID],MATCH($C2567,RoutesPivot[[RouteID]:[RouteID]],0))</f>
        <v>DFW</v>
      </c>
      <c r="O2567">
        <f>INDEX(RoutesPivot[Distance],MATCH($C2567,RoutesPivot[[RouteID]:[RouteID]],0))</f>
        <v>700</v>
      </c>
      <c r="P2567">
        <f>INDEX(RoutesPivot[ListPrice],MATCH($C2567,RoutesPivot[[RouteID]:[RouteID]],0))</f>
        <v>200</v>
      </c>
      <c r="Q2567" t="str">
        <f>INDEX(AirportPivot[AirportName],MATCH($N2567,AirportPivot[[AirportID]:[AirportID]],0))</f>
        <v>Dallas/Fort Worth International</v>
      </c>
      <c r="R2567">
        <f>INDEX(AirportPivot[Gates (number of available)],MATCH($N2567,AirportPivot[[AirportID]:[AirportID]],0))</f>
        <v>130</v>
      </c>
    </row>
    <row r="2568" spans="1:18" x14ac:dyDescent="0.25">
      <c r="A2568" s="3" t="s">
        <v>2600</v>
      </c>
      <c r="B2568" s="12">
        <v>41678</v>
      </c>
      <c r="C2568" s="4" t="s">
        <v>27</v>
      </c>
      <c r="D2568" s="4">
        <v>6.7</v>
      </c>
      <c r="E2568" s="4">
        <v>119</v>
      </c>
      <c r="F2568" s="5">
        <v>0.8125</v>
      </c>
      <c r="G2568" s="6">
        <v>200</v>
      </c>
      <c r="H2568" s="7">
        <v>37000</v>
      </c>
      <c r="I2568" s="7">
        <f>FlightsPivot[[#This Row],[Total Fare]]*10%</f>
        <v>3700</v>
      </c>
      <c r="J2568" s="7">
        <f>FlightsPivot[[#This Row],[Total Fare]]+FlightsPivot[[#This Row],[10% tax ]]</f>
        <v>40700</v>
      </c>
      <c r="K2568" s="4">
        <v>2</v>
      </c>
      <c r="L2568" s="4">
        <v>2014</v>
      </c>
      <c r="M2568" t="str">
        <f>INDEX(RoutesPivot[DepAirport],MATCH($C2568,RoutesPivot[[RouteID]:[RouteID]],0))</f>
        <v>ORD</v>
      </c>
      <c r="N2568" t="str">
        <f>INDEX(RoutesPivot[AirportID],MATCH($C2568,RoutesPivot[[RouteID]:[RouteID]],0))</f>
        <v>ATL</v>
      </c>
      <c r="O2568">
        <f>INDEX(RoutesPivot[Distance],MATCH($C2568,RoutesPivot[[RouteID]:[RouteID]],0))</f>
        <v>510</v>
      </c>
      <c r="P2568">
        <f>INDEX(RoutesPivot[ListPrice],MATCH($C2568,RoutesPivot[[RouteID]:[RouteID]],0))</f>
        <v>200</v>
      </c>
      <c r="Q2568" t="str">
        <f>INDEX(AirportPivot[AirportName],MATCH($N2568,AirportPivot[[AirportID]:[AirportID]],0))</f>
        <v>Hartsfield-Jackson Atlanta International</v>
      </c>
      <c r="R2568">
        <f>INDEX(AirportPivot[Gates (number of available)],MATCH($N2568,AirportPivot[[AirportID]:[AirportID]],0))</f>
        <v>100</v>
      </c>
    </row>
    <row r="2569" spans="1:18" x14ac:dyDescent="0.25">
      <c r="A2569" s="3" t="s">
        <v>2601</v>
      </c>
      <c r="B2569" s="12">
        <v>42165</v>
      </c>
      <c r="C2569" s="4" t="s">
        <v>13</v>
      </c>
      <c r="D2569" s="4">
        <v>3.8</v>
      </c>
      <c r="E2569" s="4">
        <v>27</v>
      </c>
      <c r="F2569" s="5">
        <v>0.33333333333333331</v>
      </c>
      <c r="G2569" s="6">
        <v>275</v>
      </c>
      <c r="H2569" s="7">
        <v>50875</v>
      </c>
      <c r="I2569" s="7">
        <f>FlightsPivot[[#This Row],[Total Fare]]*10%</f>
        <v>5087.5</v>
      </c>
      <c r="J2569" s="7">
        <f>FlightsPivot[[#This Row],[Total Fare]]+FlightsPivot[[#This Row],[10% tax ]]</f>
        <v>55962.5</v>
      </c>
      <c r="K2569" s="4">
        <v>6</v>
      </c>
      <c r="L2569" s="4">
        <v>2015</v>
      </c>
      <c r="M2569" t="str">
        <f>INDEX(RoutesPivot[DepAirport],MATCH($C2569,RoutesPivot[[RouteID]:[RouteID]],0))</f>
        <v>ORD</v>
      </c>
      <c r="N2569" t="str">
        <f>INDEX(RoutesPivot[AirportID],MATCH($C2569,RoutesPivot[[RouteID]:[RouteID]],0))</f>
        <v>JFK</v>
      </c>
      <c r="O2569">
        <f>INDEX(RoutesPivot[Distance],MATCH($C2569,RoutesPivot[[RouteID]:[RouteID]],0))</f>
        <v>619</v>
      </c>
      <c r="P2569">
        <f>INDEX(RoutesPivot[ListPrice],MATCH($C2569,RoutesPivot[[RouteID]:[RouteID]],0))</f>
        <v>250</v>
      </c>
      <c r="Q2569" t="str">
        <f>INDEX(AirportPivot[AirportName],MATCH($N2569,AirportPivot[[AirportID]:[AirportID]],0))</f>
        <v>John F Kennedy International</v>
      </c>
      <c r="R2569">
        <f>INDEX(AirportPivot[Gates (number of available)],MATCH($N2569,AirportPivot[[AirportID]:[AirportID]],0))</f>
        <v>120</v>
      </c>
    </row>
    <row r="2570" spans="1:18" x14ac:dyDescent="0.25">
      <c r="A2570" s="3" t="s">
        <v>2602</v>
      </c>
      <c r="B2570" s="12">
        <v>41837</v>
      </c>
      <c r="C2570" s="4" t="s">
        <v>70</v>
      </c>
      <c r="D2570" s="4">
        <v>1.6</v>
      </c>
      <c r="E2570" s="4">
        <v>42</v>
      </c>
      <c r="F2570" s="5">
        <v>0.41666666666666669</v>
      </c>
      <c r="G2570" s="6">
        <v>302.5</v>
      </c>
      <c r="H2570" s="7">
        <v>49912.5</v>
      </c>
      <c r="I2570" s="7">
        <f>FlightsPivot[[#This Row],[Total Fare]]*10%</f>
        <v>4991.25</v>
      </c>
      <c r="J2570" s="7">
        <f>FlightsPivot[[#This Row],[Total Fare]]+FlightsPivot[[#This Row],[10% tax ]]</f>
        <v>54903.75</v>
      </c>
      <c r="K2570" s="4">
        <v>7</v>
      </c>
      <c r="L2570" s="4">
        <v>2014</v>
      </c>
      <c r="M2570" t="str">
        <f>INDEX(RoutesPivot[DepAirport],MATCH($C2570,RoutesPivot[[RouteID]:[RouteID]],0))</f>
        <v>ORD</v>
      </c>
      <c r="N2570" t="str">
        <f>INDEX(RoutesPivot[AirportID],MATCH($C2570,RoutesPivot[[RouteID]:[RouteID]],0))</f>
        <v>LAS</v>
      </c>
      <c r="O2570">
        <f>INDEX(RoutesPivot[Distance],MATCH($C2570,RoutesPivot[[RouteID]:[RouteID]],0))</f>
        <v>1100</v>
      </c>
      <c r="P2570">
        <f>INDEX(RoutesPivot[ListPrice],MATCH($C2570,RoutesPivot[[RouteID]:[RouteID]],0))</f>
        <v>275</v>
      </c>
      <c r="Q2570" t="str">
        <f>INDEX(AirportPivot[AirportName],MATCH($N2570,AirportPivot[[AirportID]:[AirportID]],0))</f>
        <v>McCarran International</v>
      </c>
      <c r="R2570">
        <f>INDEX(AirportPivot[Gates (number of available)],MATCH($N2570,AirportPivot[[AirportID]:[AirportID]],0))</f>
        <v>68</v>
      </c>
    </row>
    <row r="2571" spans="1:18" x14ac:dyDescent="0.25">
      <c r="A2571" s="3" t="s">
        <v>2603</v>
      </c>
      <c r="B2571" s="12">
        <v>42332</v>
      </c>
      <c r="C2571" s="4" t="s">
        <v>30</v>
      </c>
      <c r="D2571" s="4">
        <v>4.7</v>
      </c>
      <c r="E2571" s="4">
        <v>166</v>
      </c>
      <c r="F2571" s="5">
        <v>0.5625</v>
      </c>
      <c r="G2571" s="6">
        <v>375</v>
      </c>
      <c r="H2571" s="7">
        <v>61875</v>
      </c>
      <c r="I2571" s="7">
        <f>FlightsPivot[[#This Row],[Total Fare]]*10%</f>
        <v>6187.5</v>
      </c>
      <c r="J2571" s="7">
        <f>FlightsPivot[[#This Row],[Total Fare]]+FlightsPivot[[#This Row],[10% tax ]]</f>
        <v>68062.5</v>
      </c>
      <c r="K2571" s="4">
        <v>11</v>
      </c>
      <c r="L2571" s="4">
        <v>2015</v>
      </c>
      <c r="M2571" t="str">
        <f>INDEX(RoutesPivot[DepAirport],MATCH($C2571,RoutesPivot[[RouteID]:[RouteID]],0))</f>
        <v>ORD</v>
      </c>
      <c r="N2571" t="str">
        <f>INDEX(RoutesPivot[AirportID],MATCH($C2571,RoutesPivot[[RouteID]:[RouteID]],0))</f>
        <v>MCO</v>
      </c>
      <c r="O2571">
        <f>INDEX(RoutesPivot[Distance],MATCH($C2571,RoutesPivot[[RouteID]:[RouteID]],0))</f>
        <v>850</v>
      </c>
      <c r="P2571">
        <f>INDEX(RoutesPivot[ListPrice],MATCH($C2571,RoutesPivot[[RouteID]:[RouteID]],0))</f>
        <v>250</v>
      </c>
      <c r="Q2571" t="str">
        <f>INDEX(AirportPivot[AirportName],MATCH($N2571,AirportPivot[[AirportID]:[AirportID]],0))</f>
        <v>Orlando International</v>
      </c>
      <c r="R2571">
        <f>INDEX(AirportPivot[Gates (number of available)],MATCH($N2571,AirportPivot[[AirportID]:[AirportID]],0))</f>
        <v>67</v>
      </c>
    </row>
    <row r="2572" spans="1:18" x14ac:dyDescent="0.25">
      <c r="A2572" s="3" t="s">
        <v>2604</v>
      </c>
      <c r="B2572" s="12">
        <v>41924</v>
      </c>
      <c r="C2572" s="4" t="s">
        <v>50</v>
      </c>
      <c r="D2572" s="4">
        <v>1.4</v>
      </c>
      <c r="E2572" s="4">
        <v>171</v>
      </c>
      <c r="F2572" s="5">
        <v>0.375</v>
      </c>
      <c r="G2572" s="6">
        <v>275</v>
      </c>
      <c r="H2572" s="7">
        <v>45375</v>
      </c>
      <c r="I2572" s="7">
        <f>FlightsPivot[[#This Row],[Total Fare]]*10%</f>
        <v>4537.5</v>
      </c>
      <c r="J2572" s="7">
        <f>FlightsPivot[[#This Row],[Total Fare]]+FlightsPivot[[#This Row],[10% tax ]]</f>
        <v>49912.5</v>
      </c>
      <c r="K2572" s="4">
        <v>10</v>
      </c>
      <c r="L2572" s="4">
        <v>2014</v>
      </c>
      <c r="M2572" t="str">
        <f>INDEX(RoutesPivot[DepAirport],MATCH($C2572,RoutesPivot[[RouteID]:[RouteID]],0))</f>
        <v>ORD</v>
      </c>
      <c r="N2572" t="str">
        <f>INDEX(RoutesPivot[AirportID],MATCH($C2572,RoutesPivot[[RouteID]:[RouteID]],0))</f>
        <v>LGA</v>
      </c>
      <c r="O2572">
        <f>INDEX(RoutesPivot[Distance],MATCH($C2572,RoutesPivot[[RouteID]:[RouteID]],0))</f>
        <v>610</v>
      </c>
      <c r="P2572">
        <f>INDEX(RoutesPivot[ListPrice],MATCH($C2572,RoutesPivot[[RouteID]:[RouteID]],0))</f>
        <v>275</v>
      </c>
      <c r="Q2572" t="str">
        <f>INDEX(AirportPivot[AirportName],MATCH($N2572,AirportPivot[[AirportID]:[AirportID]],0))</f>
        <v>Laguardia</v>
      </c>
      <c r="R2572">
        <f>INDEX(AirportPivot[Gates (number of available)],MATCH($N2572,AirportPivot[[AirportID]:[AirportID]],0))</f>
        <v>66</v>
      </c>
    </row>
    <row r="2573" spans="1:18" x14ac:dyDescent="0.25">
      <c r="A2573" s="3" t="s">
        <v>2605</v>
      </c>
      <c r="B2573" s="12">
        <v>41821</v>
      </c>
      <c r="C2573" s="4" t="s">
        <v>23</v>
      </c>
      <c r="D2573" s="4">
        <v>2.6</v>
      </c>
      <c r="E2573" s="4">
        <v>161</v>
      </c>
      <c r="F2573" s="5">
        <v>0.29166666666666669</v>
      </c>
      <c r="G2573" s="6">
        <v>330</v>
      </c>
      <c r="H2573" s="7">
        <v>54450</v>
      </c>
      <c r="I2573" s="7">
        <f>FlightsPivot[[#This Row],[Total Fare]]*10%</f>
        <v>5445</v>
      </c>
      <c r="J2573" s="7">
        <f>FlightsPivot[[#This Row],[Total Fare]]+FlightsPivot[[#This Row],[10% tax ]]</f>
        <v>59895</v>
      </c>
      <c r="K2573" s="4">
        <v>7</v>
      </c>
      <c r="L2573" s="4">
        <v>2014</v>
      </c>
      <c r="M2573" t="str">
        <f>INDEX(RoutesPivot[DepAirport],MATCH($C2573,RoutesPivot[[RouteID]:[RouteID]],0))</f>
        <v>ORD</v>
      </c>
      <c r="N2573" t="str">
        <f>INDEX(RoutesPivot[AirportID],MATCH($C2573,RoutesPivot[[RouteID]:[RouteID]],0))</f>
        <v>DEN</v>
      </c>
      <c r="O2573">
        <f>INDEX(RoutesPivot[Distance],MATCH($C2573,RoutesPivot[[RouteID]:[RouteID]],0))</f>
        <v>800</v>
      </c>
      <c r="P2573">
        <f>INDEX(RoutesPivot[ListPrice],MATCH($C2573,RoutesPivot[[RouteID]:[RouteID]],0))</f>
        <v>300</v>
      </c>
      <c r="Q2573" t="str">
        <f>INDEX(AirportPivot[AirportName],MATCH($N2573,AirportPivot[[AirportID]:[AirportID]],0))</f>
        <v>Denver International</v>
      </c>
      <c r="R2573">
        <f>INDEX(AirportPivot[Gates (number of available)],MATCH($N2573,AirportPivot[[AirportID]:[AirportID]],0))</f>
        <v>75</v>
      </c>
    </row>
    <row r="2574" spans="1:18" x14ac:dyDescent="0.25">
      <c r="A2574" s="3" t="s">
        <v>2606</v>
      </c>
      <c r="B2574" s="12">
        <v>41691</v>
      </c>
      <c r="C2574" s="4" t="s">
        <v>21</v>
      </c>
      <c r="D2574" s="4">
        <v>1.7</v>
      </c>
      <c r="E2574" s="4">
        <v>200</v>
      </c>
      <c r="F2574" s="5">
        <v>0.72916666666666663</v>
      </c>
      <c r="G2574" s="6">
        <v>125</v>
      </c>
      <c r="H2574" s="7">
        <v>20625</v>
      </c>
      <c r="I2574" s="7">
        <f>FlightsPivot[[#This Row],[Total Fare]]*10%</f>
        <v>2062.5</v>
      </c>
      <c r="J2574" s="7">
        <f>FlightsPivot[[#This Row],[Total Fare]]+FlightsPivot[[#This Row],[10% tax ]]</f>
        <v>22687.5</v>
      </c>
      <c r="K2574" s="4">
        <v>2</v>
      </c>
      <c r="L2574" s="4">
        <v>2014</v>
      </c>
      <c r="M2574" t="str">
        <f>INDEX(RoutesPivot[DepAirport],MATCH($C2574,RoutesPivot[[RouteID]:[RouteID]],0))</f>
        <v>ORD</v>
      </c>
      <c r="N2574" t="str">
        <f>INDEX(RoutesPivot[AirportID],MATCH($C2574,RoutesPivot[[RouteID]:[RouteID]],0))</f>
        <v>CLT</v>
      </c>
      <c r="O2574">
        <f>INDEX(RoutesPivot[Distance],MATCH($C2574,RoutesPivot[[RouteID]:[RouteID]],0))</f>
        <v>700</v>
      </c>
      <c r="P2574">
        <f>INDEX(RoutesPivot[ListPrice],MATCH($C2574,RoutesPivot[[RouteID]:[RouteID]],0))</f>
        <v>125</v>
      </c>
      <c r="Q2574" t="str">
        <f>INDEX(AirportPivot[AirportName],MATCH($N2574,AirportPivot[[AirportID]:[AirportID]],0))</f>
        <v>Charlotte/Douglas International</v>
      </c>
      <c r="R2574">
        <f>INDEX(AirportPivot[Gates (number of available)],MATCH($N2574,AirportPivot[[AirportID]:[AirportID]],0))</f>
        <v>65</v>
      </c>
    </row>
    <row r="2575" spans="1:18" x14ac:dyDescent="0.25">
      <c r="A2575" s="3" t="s">
        <v>2607</v>
      </c>
      <c r="B2575" s="12">
        <v>42298</v>
      </c>
      <c r="C2575" s="4" t="s">
        <v>21</v>
      </c>
      <c r="D2575" s="4">
        <v>2.4</v>
      </c>
      <c r="E2575" s="4">
        <v>142</v>
      </c>
      <c r="F2575" s="5">
        <v>0.33333333333333331</v>
      </c>
      <c r="G2575" s="6">
        <v>125</v>
      </c>
      <c r="H2575" s="7">
        <v>23125</v>
      </c>
      <c r="I2575" s="7">
        <f>FlightsPivot[[#This Row],[Total Fare]]*10%</f>
        <v>2312.5</v>
      </c>
      <c r="J2575" s="7">
        <f>FlightsPivot[[#This Row],[Total Fare]]+FlightsPivot[[#This Row],[10% tax ]]</f>
        <v>25437.5</v>
      </c>
      <c r="K2575" s="4">
        <v>10</v>
      </c>
      <c r="L2575" s="4">
        <v>2015</v>
      </c>
      <c r="M2575" t="str">
        <f>INDEX(RoutesPivot[DepAirport],MATCH($C2575,RoutesPivot[[RouteID]:[RouteID]],0))</f>
        <v>ORD</v>
      </c>
      <c r="N2575" t="str">
        <f>INDEX(RoutesPivot[AirportID],MATCH($C2575,RoutesPivot[[RouteID]:[RouteID]],0))</f>
        <v>CLT</v>
      </c>
      <c r="O2575">
        <f>INDEX(RoutesPivot[Distance],MATCH($C2575,RoutesPivot[[RouteID]:[RouteID]],0))</f>
        <v>700</v>
      </c>
      <c r="P2575">
        <f>INDEX(RoutesPivot[ListPrice],MATCH($C2575,RoutesPivot[[RouteID]:[RouteID]],0))</f>
        <v>125</v>
      </c>
      <c r="Q2575" t="str">
        <f>INDEX(AirportPivot[AirportName],MATCH($N2575,AirportPivot[[AirportID]:[AirportID]],0))</f>
        <v>Charlotte/Douglas International</v>
      </c>
      <c r="R2575">
        <f>INDEX(AirportPivot[Gates (number of available)],MATCH($N2575,AirportPivot[[AirportID]:[AirportID]],0))</f>
        <v>65</v>
      </c>
    </row>
    <row r="2576" spans="1:18" x14ac:dyDescent="0.25">
      <c r="A2576" s="3" t="s">
        <v>2608</v>
      </c>
      <c r="B2576" s="12">
        <v>41721</v>
      </c>
      <c r="C2576" s="4" t="s">
        <v>21</v>
      </c>
      <c r="D2576" s="4">
        <v>4.0999999999999996</v>
      </c>
      <c r="E2576" s="4">
        <v>81</v>
      </c>
      <c r="F2576" s="5">
        <v>0.875</v>
      </c>
      <c r="G2576" s="6">
        <v>125</v>
      </c>
      <c r="H2576" s="7">
        <v>22625</v>
      </c>
      <c r="I2576" s="7">
        <f>FlightsPivot[[#This Row],[Total Fare]]*10%</f>
        <v>2262.5</v>
      </c>
      <c r="J2576" s="7">
        <f>FlightsPivot[[#This Row],[Total Fare]]+FlightsPivot[[#This Row],[10% tax ]]</f>
        <v>24887.5</v>
      </c>
      <c r="K2576" s="4">
        <v>3</v>
      </c>
      <c r="L2576" s="4">
        <v>2014</v>
      </c>
      <c r="M2576" t="str">
        <f>INDEX(RoutesPivot[DepAirport],MATCH($C2576,RoutesPivot[[RouteID]:[RouteID]],0))</f>
        <v>ORD</v>
      </c>
      <c r="N2576" t="str">
        <f>INDEX(RoutesPivot[AirportID],MATCH($C2576,RoutesPivot[[RouteID]:[RouteID]],0))</f>
        <v>CLT</v>
      </c>
      <c r="O2576">
        <f>INDEX(RoutesPivot[Distance],MATCH($C2576,RoutesPivot[[RouteID]:[RouteID]],0))</f>
        <v>700</v>
      </c>
      <c r="P2576">
        <f>INDEX(RoutesPivot[ListPrice],MATCH($C2576,RoutesPivot[[RouteID]:[RouteID]],0))</f>
        <v>125</v>
      </c>
      <c r="Q2576" t="str">
        <f>INDEX(AirportPivot[AirportName],MATCH($N2576,AirportPivot[[AirportID]:[AirportID]],0))</f>
        <v>Charlotte/Douglas International</v>
      </c>
      <c r="R2576">
        <f>INDEX(AirportPivot[Gates (number of available)],MATCH($N2576,AirportPivot[[AirportID]:[AirportID]],0))</f>
        <v>65</v>
      </c>
    </row>
    <row r="2577" spans="1:18" x14ac:dyDescent="0.25">
      <c r="A2577" s="3" t="s">
        <v>2609</v>
      </c>
      <c r="B2577" s="12">
        <v>42256</v>
      </c>
      <c r="C2577" s="4" t="s">
        <v>21</v>
      </c>
      <c r="D2577" s="4">
        <v>1.4</v>
      </c>
      <c r="E2577" s="4">
        <v>121</v>
      </c>
      <c r="F2577" s="5">
        <v>0.35416666666666669</v>
      </c>
      <c r="G2577" s="6">
        <v>125</v>
      </c>
      <c r="H2577" s="7">
        <v>23125</v>
      </c>
      <c r="I2577" s="7">
        <f>FlightsPivot[[#This Row],[Total Fare]]*10%</f>
        <v>2312.5</v>
      </c>
      <c r="J2577" s="7">
        <f>FlightsPivot[[#This Row],[Total Fare]]+FlightsPivot[[#This Row],[10% tax ]]</f>
        <v>25437.5</v>
      </c>
      <c r="K2577" s="4">
        <v>9</v>
      </c>
      <c r="L2577" s="4">
        <v>2015</v>
      </c>
      <c r="M2577" t="str">
        <f>INDEX(RoutesPivot[DepAirport],MATCH($C2577,RoutesPivot[[RouteID]:[RouteID]],0))</f>
        <v>ORD</v>
      </c>
      <c r="N2577" t="str">
        <f>INDEX(RoutesPivot[AirportID],MATCH($C2577,RoutesPivot[[RouteID]:[RouteID]],0))</f>
        <v>CLT</v>
      </c>
      <c r="O2577">
        <f>INDEX(RoutesPivot[Distance],MATCH($C2577,RoutesPivot[[RouteID]:[RouteID]],0))</f>
        <v>700</v>
      </c>
      <c r="P2577">
        <f>INDEX(RoutesPivot[ListPrice],MATCH($C2577,RoutesPivot[[RouteID]:[RouteID]],0))</f>
        <v>125</v>
      </c>
      <c r="Q2577" t="str">
        <f>INDEX(AirportPivot[AirportName],MATCH($N2577,AirportPivot[[AirportID]:[AirportID]],0))</f>
        <v>Charlotte/Douglas International</v>
      </c>
      <c r="R2577">
        <f>INDEX(AirportPivot[Gates (number of available)],MATCH($N2577,AirportPivot[[AirportID]:[AirportID]],0))</f>
        <v>65</v>
      </c>
    </row>
    <row r="2578" spans="1:18" x14ac:dyDescent="0.25">
      <c r="A2578" s="3" t="s">
        <v>2610</v>
      </c>
      <c r="B2578" s="12">
        <v>41885</v>
      </c>
      <c r="C2578" s="4" t="s">
        <v>80</v>
      </c>
      <c r="D2578" s="4">
        <v>1.7</v>
      </c>
      <c r="E2578" s="4">
        <v>98</v>
      </c>
      <c r="F2578" s="5">
        <v>0.41666666666666669</v>
      </c>
      <c r="G2578" s="6">
        <v>300</v>
      </c>
      <c r="H2578" s="7">
        <v>55500</v>
      </c>
      <c r="I2578" s="7">
        <f>FlightsPivot[[#This Row],[Total Fare]]*10%</f>
        <v>5550</v>
      </c>
      <c r="J2578" s="7">
        <f>FlightsPivot[[#This Row],[Total Fare]]+FlightsPivot[[#This Row],[10% tax ]]</f>
        <v>61050</v>
      </c>
      <c r="K2578" s="4">
        <v>9</v>
      </c>
      <c r="L2578" s="4">
        <v>2014</v>
      </c>
      <c r="M2578" t="str">
        <f>INDEX(RoutesPivot[DepAirport],MATCH($C2578,RoutesPivot[[RouteID]:[RouteID]],0))</f>
        <v>ORD</v>
      </c>
      <c r="N2578" t="str">
        <f>INDEX(RoutesPivot[AirportID],MATCH($C2578,RoutesPivot[[RouteID]:[RouteID]],0))</f>
        <v>MIA</v>
      </c>
      <c r="O2578">
        <f>INDEX(RoutesPivot[Distance],MATCH($C2578,RoutesPivot[[RouteID]:[RouteID]],0))</f>
        <v>1000</v>
      </c>
      <c r="P2578">
        <f>INDEX(RoutesPivot[ListPrice],MATCH($C2578,RoutesPivot[[RouteID]:[RouteID]],0))</f>
        <v>300</v>
      </c>
      <c r="Q2578" t="str">
        <f>INDEX(AirportPivot[AirportName],MATCH($N2578,AirportPivot[[AirportID]:[AirportID]],0))</f>
        <v>Miami International</v>
      </c>
      <c r="R2578">
        <f>INDEX(AirportPivot[Gates (number of available)],MATCH($N2578,AirportPivot[[AirportID]:[AirportID]],0))</f>
        <v>80</v>
      </c>
    </row>
    <row r="2579" spans="1:18" x14ac:dyDescent="0.25">
      <c r="A2579" s="3" t="s">
        <v>2611</v>
      </c>
      <c r="B2579" s="12">
        <v>41780</v>
      </c>
      <c r="C2579" s="4" t="s">
        <v>70</v>
      </c>
      <c r="D2579" s="4">
        <v>2.4</v>
      </c>
      <c r="E2579" s="4">
        <v>92</v>
      </c>
      <c r="F2579" s="5">
        <v>0.83333333333333337</v>
      </c>
      <c r="G2579" s="6">
        <v>275</v>
      </c>
      <c r="H2579" s="7">
        <v>50875</v>
      </c>
      <c r="I2579" s="7">
        <f>FlightsPivot[[#This Row],[Total Fare]]*10%</f>
        <v>5087.5</v>
      </c>
      <c r="J2579" s="7">
        <f>FlightsPivot[[#This Row],[Total Fare]]+FlightsPivot[[#This Row],[10% tax ]]</f>
        <v>55962.5</v>
      </c>
      <c r="K2579" s="4">
        <v>5</v>
      </c>
      <c r="L2579" s="4">
        <v>2014</v>
      </c>
      <c r="M2579" t="str">
        <f>INDEX(RoutesPivot[DepAirport],MATCH($C2579,RoutesPivot[[RouteID]:[RouteID]],0))</f>
        <v>ORD</v>
      </c>
      <c r="N2579" t="str">
        <f>INDEX(RoutesPivot[AirportID],MATCH($C2579,RoutesPivot[[RouteID]:[RouteID]],0))</f>
        <v>LAS</v>
      </c>
      <c r="O2579">
        <f>INDEX(RoutesPivot[Distance],MATCH($C2579,RoutesPivot[[RouteID]:[RouteID]],0))</f>
        <v>1100</v>
      </c>
      <c r="P2579">
        <f>INDEX(RoutesPivot[ListPrice],MATCH($C2579,RoutesPivot[[RouteID]:[RouteID]],0))</f>
        <v>275</v>
      </c>
      <c r="Q2579" t="str">
        <f>INDEX(AirportPivot[AirportName],MATCH($N2579,AirportPivot[[AirportID]:[AirportID]],0))</f>
        <v>McCarran International</v>
      </c>
      <c r="R2579">
        <f>INDEX(AirportPivot[Gates (number of available)],MATCH($N2579,AirportPivot[[AirportID]:[AirportID]],0))</f>
        <v>68</v>
      </c>
    </row>
    <row r="2580" spans="1:18" x14ac:dyDescent="0.25">
      <c r="A2580" s="3" t="s">
        <v>2612</v>
      </c>
      <c r="B2580" s="12">
        <v>41681</v>
      </c>
      <c r="C2580" s="4" t="s">
        <v>13</v>
      </c>
      <c r="D2580" s="4">
        <v>1.7</v>
      </c>
      <c r="E2580" s="4">
        <v>161</v>
      </c>
      <c r="F2580" s="5">
        <v>0.45833333333333331</v>
      </c>
      <c r="G2580" s="6">
        <v>250</v>
      </c>
      <c r="H2580" s="7">
        <v>41250</v>
      </c>
      <c r="I2580" s="7">
        <f>FlightsPivot[[#This Row],[Total Fare]]*10%</f>
        <v>4125</v>
      </c>
      <c r="J2580" s="7">
        <f>FlightsPivot[[#This Row],[Total Fare]]+FlightsPivot[[#This Row],[10% tax ]]</f>
        <v>45375</v>
      </c>
      <c r="K2580" s="4">
        <v>2</v>
      </c>
      <c r="L2580" s="4">
        <v>2014</v>
      </c>
      <c r="M2580" t="str">
        <f>INDEX(RoutesPivot[DepAirport],MATCH($C2580,RoutesPivot[[RouteID]:[RouteID]],0))</f>
        <v>ORD</v>
      </c>
      <c r="N2580" t="str">
        <f>INDEX(RoutesPivot[AirportID],MATCH($C2580,RoutesPivot[[RouteID]:[RouteID]],0))</f>
        <v>JFK</v>
      </c>
      <c r="O2580">
        <f>INDEX(RoutesPivot[Distance],MATCH($C2580,RoutesPivot[[RouteID]:[RouteID]],0))</f>
        <v>619</v>
      </c>
      <c r="P2580">
        <f>INDEX(RoutesPivot[ListPrice],MATCH($C2580,RoutesPivot[[RouteID]:[RouteID]],0))</f>
        <v>250</v>
      </c>
      <c r="Q2580" t="str">
        <f>INDEX(AirportPivot[AirportName],MATCH($N2580,AirportPivot[[AirportID]:[AirportID]],0))</f>
        <v>John F Kennedy International</v>
      </c>
      <c r="R2580">
        <f>INDEX(AirportPivot[Gates (number of available)],MATCH($N2580,AirportPivot[[AirportID]:[AirportID]],0))</f>
        <v>120</v>
      </c>
    </row>
    <row r="2581" spans="1:18" x14ac:dyDescent="0.25">
      <c r="A2581" s="3" t="s">
        <v>2613</v>
      </c>
      <c r="B2581" s="12">
        <v>41897</v>
      </c>
      <c r="C2581" s="4" t="s">
        <v>27</v>
      </c>
      <c r="D2581" s="4">
        <v>9.3000000000000007</v>
      </c>
      <c r="E2581" s="4">
        <v>42</v>
      </c>
      <c r="F2581" s="5">
        <v>0.29166666666666669</v>
      </c>
      <c r="G2581" s="6">
        <v>200</v>
      </c>
      <c r="H2581" s="7">
        <v>33000</v>
      </c>
      <c r="I2581" s="7">
        <f>FlightsPivot[[#This Row],[Total Fare]]*10%</f>
        <v>3300</v>
      </c>
      <c r="J2581" s="7">
        <f>FlightsPivot[[#This Row],[Total Fare]]+FlightsPivot[[#This Row],[10% tax ]]</f>
        <v>36300</v>
      </c>
      <c r="K2581" s="4">
        <v>9</v>
      </c>
      <c r="L2581" s="4">
        <v>2014</v>
      </c>
      <c r="M2581" t="str">
        <f>INDEX(RoutesPivot[DepAirport],MATCH($C2581,RoutesPivot[[RouteID]:[RouteID]],0))</f>
        <v>ORD</v>
      </c>
      <c r="N2581" t="str">
        <f>INDEX(RoutesPivot[AirportID],MATCH($C2581,RoutesPivot[[RouteID]:[RouteID]],0))</f>
        <v>ATL</v>
      </c>
      <c r="O2581">
        <f>INDEX(RoutesPivot[Distance],MATCH($C2581,RoutesPivot[[RouteID]:[RouteID]],0))</f>
        <v>510</v>
      </c>
      <c r="P2581">
        <f>INDEX(RoutesPivot[ListPrice],MATCH($C2581,RoutesPivot[[RouteID]:[RouteID]],0))</f>
        <v>200</v>
      </c>
      <c r="Q2581" t="str">
        <f>INDEX(AirportPivot[AirportName],MATCH($N2581,AirportPivot[[AirportID]:[AirportID]],0))</f>
        <v>Hartsfield-Jackson Atlanta International</v>
      </c>
      <c r="R2581">
        <f>INDEX(AirportPivot[Gates (number of available)],MATCH($N2581,AirportPivot[[AirportID]:[AirportID]],0))</f>
        <v>100</v>
      </c>
    </row>
    <row r="2582" spans="1:18" x14ac:dyDescent="0.25">
      <c r="A2582" s="3" t="s">
        <v>2614</v>
      </c>
      <c r="B2582" s="12">
        <v>41726</v>
      </c>
      <c r="C2582" s="4" t="s">
        <v>50</v>
      </c>
      <c r="D2582" s="4">
        <v>2.4</v>
      </c>
      <c r="E2582" s="4">
        <v>140</v>
      </c>
      <c r="F2582" s="5">
        <v>0.72916666666666663</v>
      </c>
      <c r="G2582" s="6">
        <v>275</v>
      </c>
      <c r="H2582" s="7">
        <v>50875</v>
      </c>
      <c r="I2582" s="7">
        <f>FlightsPivot[[#This Row],[Total Fare]]*10%</f>
        <v>5087.5</v>
      </c>
      <c r="J2582" s="7">
        <f>FlightsPivot[[#This Row],[Total Fare]]+FlightsPivot[[#This Row],[10% tax ]]</f>
        <v>55962.5</v>
      </c>
      <c r="K2582" s="4">
        <v>3</v>
      </c>
      <c r="L2582" s="4">
        <v>2014</v>
      </c>
      <c r="M2582" t="str">
        <f>INDEX(RoutesPivot[DepAirport],MATCH($C2582,RoutesPivot[[RouteID]:[RouteID]],0))</f>
        <v>ORD</v>
      </c>
      <c r="N2582" t="str">
        <f>INDEX(RoutesPivot[AirportID],MATCH($C2582,RoutesPivot[[RouteID]:[RouteID]],0))</f>
        <v>LGA</v>
      </c>
      <c r="O2582">
        <f>INDEX(RoutesPivot[Distance],MATCH($C2582,RoutesPivot[[RouteID]:[RouteID]],0))</f>
        <v>610</v>
      </c>
      <c r="P2582">
        <f>INDEX(RoutesPivot[ListPrice],MATCH($C2582,RoutesPivot[[RouteID]:[RouteID]],0))</f>
        <v>275</v>
      </c>
      <c r="Q2582" t="str">
        <f>INDEX(AirportPivot[AirportName],MATCH($N2582,AirportPivot[[AirportID]:[AirportID]],0))</f>
        <v>Laguardia</v>
      </c>
      <c r="R2582">
        <f>INDEX(AirportPivot[Gates (number of available)],MATCH($N2582,AirportPivot[[AirportID]:[AirportID]],0))</f>
        <v>66</v>
      </c>
    </row>
    <row r="2583" spans="1:18" x14ac:dyDescent="0.25">
      <c r="A2583" s="3" t="s">
        <v>2615</v>
      </c>
      <c r="B2583" s="12">
        <v>41780</v>
      </c>
      <c r="C2583" s="4" t="s">
        <v>19</v>
      </c>
      <c r="D2583" s="4">
        <v>2.1</v>
      </c>
      <c r="E2583" s="4">
        <v>71</v>
      </c>
      <c r="F2583" s="5">
        <v>0.625</v>
      </c>
      <c r="G2583" s="6">
        <v>200</v>
      </c>
      <c r="H2583" s="7">
        <v>36200</v>
      </c>
      <c r="I2583" s="7">
        <f>FlightsPivot[[#This Row],[Total Fare]]*10%</f>
        <v>3620</v>
      </c>
      <c r="J2583" s="7">
        <f>FlightsPivot[[#This Row],[Total Fare]]+FlightsPivot[[#This Row],[10% tax ]]</f>
        <v>39820</v>
      </c>
      <c r="K2583" s="4">
        <v>5</v>
      </c>
      <c r="L2583" s="4">
        <v>2014</v>
      </c>
      <c r="M2583" t="str">
        <f>INDEX(RoutesPivot[DepAirport],MATCH($C2583,RoutesPivot[[RouteID]:[RouteID]],0))</f>
        <v>ORD</v>
      </c>
      <c r="N2583" t="str">
        <f>INDEX(RoutesPivot[AirportID],MATCH($C2583,RoutesPivot[[RouteID]:[RouteID]],0))</f>
        <v>IAH</v>
      </c>
      <c r="O2583">
        <f>INDEX(RoutesPivot[Distance],MATCH($C2583,RoutesPivot[[RouteID]:[RouteID]],0))</f>
        <v>800</v>
      </c>
      <c r="P2583">
        <f>INDEX(RoutesPivot[ListPrice],MATCH($C2583,RoutesPivot[[RouteID]:[RouteID]],0))</f>
        <v>200</v>
      </c>
      <c r="Q2583" t="str">
        <f>INDEX(AirportPivot[AirportName],MATCH($N2583,AirportPivot[[AirportID]:[AirportID]],0))</f>
        <v>George Bush Intercontinental/Houston</v>
      </c>
      <c r="R2583">
        <f>INDEX(AirportPivot[Gates (number of available)],MATCH($N2583,AirportPivot[[AirportID]:[AirportID]],0))</f>
        <v>80</v>
      </c>
    </row>
    <row r="2584" spans="1:18" x14ac:dyDescent="0.25">
      <c r="A2584" s="3" t="s">
        <v>2616</v>
      </c>
      <c r="B2584" s="12">
        <v>41919</v>
      </c>
      <c r="C2584" s="4" t="s">
        <v>21</v>
      </c>
      <c r="D2584" s="4">
        <v>2</v>
      </c>
      <c r="E2584" s="4">
        <v>147</v>
      </c>
      <c r="F2584" s="5">
        <v>0.8125</v>
      </c>
      <c r="G2584" s="6">
        <v>125</v>
      </c>
      <c r="H2584" s="7">
        <v>23125</v>
      </c>
      <c r="I2584" s="7">
        <f>FlightsPivot[[#This Row],[Total Fare]]*10%</f>
        <v>2312.5</v>
      </c>
      <c r="J2584" s="7">
        <f>FlightsPivot[[#This Row],[Total Fare]]+FlightsPivot[[#This Row],[10% tax ]]</f>
        <v>25437.5</v>
      </c>
      <c r="K2584" s="4">
        <v>10</v>
      </c>
      <c r="L2584" s="4">
        <v>2014</v>
      </c>
      <c r="M2584" t="str">
        <f>INDEX(RoutesPivot[DepAirport],MATCH($C2584,RoutesPivot[[RouteID]:[RouteID]],0))</f>
        <v>ORD</v>
      </c>
      <c r="N2584" t="str">
        <f>INDEX(RoutesPivot[AirportID],MATCH($C2584,RoutesPivot[[RouteID]:[RouteID]],0))</f>
        <v>CLT</v>
      </c>
      <c r="O2584">
        <f>INDEX(RoutesPivot[Distance],MATCH($C2584,RoutesPivot[[RouteID]:[RouteID]],0))</f>
        <v>700</v>
      </c>
      <c r="P2584">
        <f>INDEX(RoutesPivot[ListPrice],MATCH($C2584,RoutesPivot[[RouteID]:[RouteID]],0))</f>
        <v>125</v>
      </c>
      <c r="Q2584" t="str">
        <f>INDEX(AirportPivot[AirportName],MATCH($N2584,AirportPivot[[AirportID]:[AirportID]],0))</f>
        <v>Charlotte/Douglas International</v>
      </c>
      <c r="R2584">
        <f>INDEX(AirportPivot[Gates (number of available)],MATCH($N2584,AirportPivot[[AirportID]:[AirportID]],0))</f>
        <v>65</v>
      </c>
    </row>
    <row r="2585" spans="1:18" x14ac:dyDescent="0.25">
      <c r="A2585" s="3" t="s">
        <v>2617</v>
      </c>
      <c r="B2585" s="12">
        <v>42111</v>
      </c>
      <c r="C2585" s="4" t="s">
        <v>40</v>
      </c>
      <c r="D2585" s="4">
        <v>1.8</v>
      </c>
      <c r="E2585" s="4">
        <v>84</v>
      </c>
      <c r="F2585" s="5">
        <v>0.79166666666666663</v>
      </c>
      <c r="G2585" s="6">
        <v>115</v>
      </c>
      <c r="H2585" s="7">
        <v>20815</v>
      </c>
      <c r="I2585" s="7">
        <f>FlightsPivot[[#This Row],[Total Fare]]*10%</f>
        <v>2081.5</v>
      </c>
      <c r="J2585" s="7">
        <f>FlightsPivot[[#This Row],[Total Fare]]+FlightsPivot[[#This Row],[10% tax ]]</f>
        <v>22896.5</v>
      </c>
      <c r="K2585" s="4">
        <v>4</v>
      </c>
      <c r="L2585" s="4">
        <v>2015</v>
      </c>
      <c r="M2585" t="str">
        <f>INDEX(RoutesPivot[DepAirport],MATCH($C2585,RoutesPivot[[RouteID]:[RouteID]],0))</f>
        <v>ORD</v>
      </c>
      <c r="N2585" t="str">
        <f>INDEX(RoutesPivot[AirportID],MATCH($C2585,RoutesPivot[[RouteID]:[RouteID]],0))</f>
        <v>MSP</v>
      </c>
      <c r="O2585">
        <f>INDEX(RoutesPivot[Distance],MATCH($C2585,RoutesPivot[[RouteID]:[RouteID]],0))</f>
        <v>300</v>
      </c>
      <c r="P2585">
        <f>INDEX(RoutesPivot[ListPrice],MATCH($C2585,RoutesPivot[[RouteID]:[RouteID]],0))</f>
        <v>115</v>
      </c>
      <c r="Q2585" t="str">
        <f>INDEX(AirportPivot[AirportName],MATCH($N2585,AirportPivot[[AirportID]:[AirportID]],0))</f>
        <v>Minneapolis-St Paul International/Wold-Chamberlain</v>
      </c>
      <c r="R2585">
        <f>INDEX(AirportPivot[Gates (number of available)],MATCH($N2585,AirportPivot[[AirportID]:[AirportID]],0))</f>
        <v>65</v>
      </c>
    </row>
    <row r="2586" spans="1:18" x14ac:dyDescent="0.25">
      <c r="A2586" s="3" t="s">
        <v>2618</v>
      </c>
      <c r="B2586" s="12">
        <v>41998</v>
      </c>
      <c r="C2586" s="4" t="s">
        <v>13</v>
      </c>
      <c r="D2586" s="4">
        <v>4.4000000000000004</v>
      </c>
      <c r="E2586" s="4">
        <v>21</v>
      </c>
      <c r="F2586" s="5">
        <v>0.70833333333333337</v>
      </c>
      <c r="G2586" s="6">
        <v>350</v>
      </c>
      <c r="H2586" s="7">
        <v>64750</v>
      </c>
      <c r="I2586" s="7">
        <f>FlightsPivot[[#This Row],[Total Fare]]*10%</f>
        <v>6475</v>
      </c>
      <c r="J2586" s="7">
        <f>FlightsPivot[[#This Row],[Total Fare]]+FlightsPivot[[#This Row],[10% tax ]]</f>
        <v>71225</v>
      </c>
      <c r="K2586" s="4">
        <v>12</v>
      </c>
      <c r="L2586" s="4">
        <v>2014</v>
      </c>
      <c r="M2586" t="str">
        <f>INDEX(RoutesPivot[DepAirport],MATCH($C2586,RoutesPivot[[RouteID]:[RouteID]],0))</f>
        <v>ORD</v>
      </c>
      <c r="N2586" t="str">
        <f>INDEX(RoutesPivot[AirportID],MATCH($C2586,RoutesPivot[[RouteID]:[RouteID]],0))</f>
        <v>JFK</v>
      </c>
      <c r="O2586">
        <f>INDEX(RoutesPivot[Distance],MATCH($C2586,RoutesPivot[[RouteID]:[RouteID]],0))</f>
        <v>619</v>
      </c>
      <c r="P2586">
        <f>INDEX(RoutesPivot[ListPrice],MATCH($C2586,RoutesPivot[[RouteID]:[RouteID]],0))</f>
        <v>250</v>
      </c>
      <c r="Q2586" t="str">
        <f>INDEX(AirportPivot[AirportName],MATCH($N2586,AirportPivot[[AirportID]:[AirportID]],0))</f>
        <v>John F Kennedy International</v>
      </c>
      <c r="R2586">
        <f>INDEX(AirportPivot[Gates (number of available)],MATCH($N2586,AirportPivot[[AirportID]:[AirportID]],0))</f>
        <v>120</v>
      </c>
    </row>
    <row r="2587" spans="1:18" x14ac:dyDescent="0.25">
      <c r="A2587" s="3" t="s">
        <v>2619</v>
      </c>
      <c r="B2587" s="12">
        <v>42363</v>
      </c>
      <c r="C2587" s="4" t="s">
        <v>37</v>
      </c>
      <c r="D2587" s="4">
        <v>2.7</v>
      </c>
      <c r="E2587" s="4">
        <v>86</v>
      </c>
      <c r="F2587" s="5">
        <v>0.79166666666666663</v>
      </c>
      <c r="G2587" s="6">
        <v>490</v>
      </c>
      <c r="H2587" s="7">
        <v>88690</v>
      </c>
      <c r="I2587" s="7">
        <f>FlightsPivot[[#This Row],[Total Fare]]*10%</f>
        <v>8869</v>
      </c>
      <c r="J2587" s="7">
        <f>FlightsPivot[[#This Row],[Total Fare]]+FlightsPivot[[#This Row],[10% tax ]]</f>
        <v>97559</v>
      </c>
      <c r="K2587" s="4">
        <v>12</v>
      </c>
      <c r="L2587" s="4">
        <v>2015</v>
      </c>
      <c r="M2587" t="str">
        <f>INDEX(RoutesPivot[DepAirport],MATCH($C2587,RoutesPivot[[RouteID]:[RouteID]],0))</f>
        <v>ORD</v>
      </c>
      <c r="N2587" t="str">
        <f>INDEX(RoutesPivot[AirportID],MATCH($C2587,RoutesPivot[[RouteID]:[RouteID]],0))</f>
        <v>SEA</v>
      </c>
      <c r="O2587">
        <f>INDEX(RoutesPivot[Distance],MATCH($C2587,RoutesPivot[[RouteID]:[RouteID]],0))</f>
        <v>1500</v>
      </c>
      <c r="P2587">
        <f>INDEX(RoutesPivot[ListPrice],MATCH($C2587,RoutesPivot[[RouteID]:[RouteID]],0))</f>
        <v>350</v>
      </c>
      <c r="Q2587" t="str">
        <f>INDEX(AirportPivot[AirportName],MATCH($N2587,AirportPivot[[AirportID]:[AirportID]],0))</f>
        <v>Seattle-Tacoma International</v>
      </c>
      <c r="R2587">
        <f>INDEX(AirportPivot[Gates (number of available)],MATCH($N2587,AirportPivot[[AirportID]:[AirportID]],0))</f>
        <v>58</v>
      </c>
    </row>
    <row r="2588" spans="1:18" x14ac:dyDescent="0.25">
      <c r="A2588" s="3" t="s">
        <v>2620</v>
      </c>
      <c r="B2588" s="12">
        <v>41906</v>
      </c>
      <c r="C2588" s="4" t="s">
        <v>21</v>
      </c>
      <c r="D2588" s="4">
        <v>2</v>
      </c>
      <c r="E2588" s="4">
        <v>153</v>
      </c>
      <c r="F2588" s="5">
        <v>0.875</v>
      </c>
      <c r="G2588" s="6">
        <v>125</v>
      </c>
      <c r="H2588" s="7">
        <v>20625</v>
      </c>
      <c r="I2588" s="7">
        <f>FlightsPivot[[#This Row],[Total Fare]]*10%</f>
        <v>2062.5</v>
      </c>
      <c r="J2588" s="7">
        <f>FlightsPivot[[#This Row],[Total Fare]]+FlightsPivot[[#This Row],[10% tax ]]</f>
        <v>22687.5</v>
      </c>
      <c r="K2588" s="4">
        <v>9</v>
      </c>
      <c r="L2588" s="4">
        <v>2014</v>
      </c>
      <c r="M2588" t="str">
        <f>INDEX(RoutesPivot[DepAirport],MATCH($C2588,RoutesPivot[[RouteID]:[RouteID]],0))</f>
        <v>ORD</v>
      </c>
      <c r="N2588" t="str">
        <f>INDEX(RoutesPivot[AirportID],MATCH($C2588,RoutesPivot[[RouteID]:[RouteID]],0))</f>
        <v>CLT</v>
      </c>
      <c r="O2588">
        <f>INDEX(RoutesPivot[Distance],MATCH($C2588,RoutesPivot[[RouteID]:[RouteID]],0))</f>
        <v>700</v>
      </c>
      <c r="P2588">
        <f>INDEX(RoutesPivot[ListPrice],MATCH($C2588,RoutesPivot[[RouteID]:[RouteID]],0))</f>
        <v>125</v>
      </c>
      <c r="Q2588" t="str">
        <f>INDEX(AirportPivot[AirportName],MATCH($N2588,AirportPivot[[AirportID]:[AirportID]],0))</f>
        <v>Charlotte/Douglas International</v>
      </c>
      <c r="R2588">
        <f>INDEX(AirportPivot[Gates (number of available)],MATCH($N2588,AirportPivot[[AirportID]:[AirportID]],0))</f>
        <v>65</v>
      </c>
    </row>
    <row r="2589" spans="1:18" x14ac:dyDescent="0.25">
      <c r="A2589" s="3" t="s">
        <v>2621</v>
      </c>
      <c r="B2589" s="12">
        <v>41752</v>
      </c>
      <c r="C2589" s="4" t="s">
        <v>21</v>
      </c>
      <c r="D2589" s="4">
        <v>2.2000000000000002</v>
      </c>
      <c r="E2589" s="4">
        <v>15</v>
      </c>
      <c r="F2589" s="5">
        <v>0.54166666666666663</v>
      </c>
      <c r="G2589" s="6">
        <v>125</v>
      </c>
      <c r="H2589" s="7">
        <v>23125</v>
      </c>
      <c r="I2589" s="7">
        <f>FlightsPivot[[#This Row],[Total Fare]]*10%</f>
        <v>2312.5</v>
      </c>
      <c r="J2589" s="7">
        <f>FlightsPivot[[#This Row],[Total Fare]]+FlightsPivot[[#This Row],[10% tax ]]</f>
        <v>25437.5</v>
      </c>
      <c r="K2589" s="4">
        <v>4</v>
      </c>
      <c r="L2589" s="4">
        <v>2014</v>
      </c>
      <c r="M2589" t="str">
        <f>INDEX(RoutesPivot[DepAirport],MATCH($C2589,RoutesPivot[[RouteID]:[RouteID]],0))</f>
        <v>ORD</v>
      </c>
      <c r="N2589" t="str">
        <f>INDEX(RoutesPivot[AirportID],MATCH($C2589,RoutesPivot[[RouteID]:[RouteID]],0))</f>
        <v>CLT</v>
      </c>
      <c r="O2589">
        <f>INDEX(RoutesPivot[Distance],MATCH($C2589,RoutesPivot[[RouteID]:[RouteID]],0))</f>
        <v>700</v>
      </c>
      <c r="P2589">
        <f>INDEX(RoutesPivot[ListPrice],MATCH($C2589,RoutesPivot[[RouteID]:[RouteID]],0))</f>
        <v>125</v>
      </c>
      <c r="Q2589" t="str">
        <f>INDEX(AirportPivot[AirportName],MATCH($N2589,AirportPivot[[AirportID]:[AirportID]],0))</f>
        <v>Charlotte/Douglas International</v>
      </c>
      <c r="R2589">
        <f>INDEX(AirportPivot[Gates (number of available)],MATCH($N2589,AirportPivot[[AirportID]:[AirportID]],0))</f>
        <v>65</v>
      </c>
    </row>
    <row r="2590" spans="1:18" x14ac:dyDescent="0.25">
      <c r="A2590" s="3" t="s">
        <v>2622</v>
      </c>
      <c r="B2590" s="12">
        <v>41685</v>
      </c>
      <c r="C2590" s="4" t="s">
        <v>19</v>
      </c>
      <c r="D2590" s="4">
        <v>2.1</v>
      </c>
      <c r="E2590" s="4">
        <v>40</v>
      </c>
      <c r="F2590" s="5">
        <v>0.79166666666666663</v>
      </c>
      <c r="G2590" s="6">
        <v>200</v>
      </c>
      <c r="H2590" s="7">
        <v>33000</v>
      </c>
      <c r="I2590" s="7">
        <f>FlightsPivot[[#This Row],[Total Fare]]*10%</f>
        <v>3300</v>
      </c>
      <c r="J2590" s="7">
        <f>FlightsPivot[[#This Row],[Total Fare]]+FlightsPivot[[#This Row],[10% tax ]]</f>
        <v>36300</v>
      </c>
      <c r="K2590" s="4">
        <v>2</v>
      </c>
      <c r="L2590" s="4">
        <v>2014</v>
      </c>
      <c r="M2590" t="str">
        <f>INDEX(RoutesPivot[DepAirport],MATCH($C2590,RoutesPivot[[RouteID]:[RouteID]],0))</f>
        <v>ORD</v>
      </c>
      <c r="N2590" t="str">
        <f>INDEX(RoutesPivot[AirportID],MATCH($C2590,RoutesPivot[[RouteID]:[RouteID]],0))</f>
        <v>IAH</v>
      </c>
      <c r="O2590">
        <f>INDEX(RoutesPivot[Distance],MATCH($C2590,RoutesPivot[[RouteID]:[RouteID]],0))</f>
        <v>800</v>
      </c>
      <c r="P2590">
        <f>INDEX(RoutesPivot[ListPrice],MATCH($C2590,RoutesPivot[[RouteID]:[RouteID]],0))</f>
        <v>200</v>
      </c>
      <c r="Q2590" t="str">
        <f>INDEX(AirportPivot[AirportName],MATCH($N2590,AirportPivot[[AirportID]:[AirportID]],0))</f>
        <v>George Bush Intercontinental/Houston</v>
      </c>
      <c r="R2590">
        <f>INDEX(AirportPivot[Gates (number of available)],MATCH($N2590,AirportPivot[[AirportID]:[AirportID]],0))</f>
        <v>80</v>
      </c>
    </row>
    <row r="2591" spans="1:18" x14ac:dyDescent="0.25">
      <c r="A2591" s="3" t="s">
        <v>2623</v>
      </c>
      <c r="B2591" s="12">
        <v>41653</v>
      </c>
      <c r="C2591" s="4" t="s">
        <v>33</v>
      </c>
      <c r="D2591" s="4">
        <v>1.8</v>
      </c>
      <c r="E2591" s="4">
        <v>26</v>
      </c>
      <c r="F2591" s="5">
        <v>0.29166666666666669</v>
      </c>
      <c r="G2591" s="6">
        <v>375</v>
      </c>
      <c r="H2591" s="7">
        <v>69375</v>
      </c>
      <c r="I2591" s="7">
        <f>FlightsPivot[[#This Row],[Total Fare]]*10%</f>
        <v>6937.5</v>
      </c>
      <c r="J2591" s="7">
        <f>FlightsPivot[[#This Row],[Total Fare]]+FlightsPivot[[#This Row],[10% tax ]]</f>
        <v>76312.5</v>
      </c>
      <c r="K2591" s="4">
        <v>1</v>
      </c>
      <c r="L2591" s="4">
        <v>2014</v>
      </c>
      <c r="M2591" t="str">
        <f>INDEX(RoutesPivot[DepAirport],MATCH($C2591,RoutesPivot[[RouteID]:[RouteID]],0))</f>
        <v>ORD</v>
      </c>
      <c r="N2591" t="str">
        <f>INDEX(RoutesPivot[AirportID],MATCH($C2591,RoutesPivot[[RouteID]:[RouteID]],0))</f>
        <v>SFO</v>
      </c>
      <c r="O2591">
        <f>INDEX(RoutesPivot[Distance],MATCH($C2591,RoutesPivot[[RouteID]:[RouteID]],0))</f>
        <v>1600</v>
      </c>
      <c r="P2591">
        <f>INDEX(RoutesPivot[ListPrice],MATCH($C2591,RoutesPivot[[RouteID]:[RouteID]],0))</f>
        <v>375</v>
      </c>
      <c r="Q2591" t="str">
        <f>INDEX(AirportPivot[AirportName],MATCH($N2591,AirportPivot[[AirportID]:[AirportID]],0))</f>
        <v>San Francisco International</v>
      </c>
      <c r="R2591">
        <f>INDEX(AirportPivot[Gates (number of available)],MATCH($N2591,AirportPivot[[AirportID]:[AirportID]],0))</f>
        <v>70</v>
      </c>
    </row>
    <row r="2592" spans="1:18" x14ac:dyDescent="0.25">
      <c r="A2592" s="3" t="s">
        <v>2624</v>
      </c>
      <c r="B2592" s="12">
        <v>42286</v>
      </c>
      <c r="C2592" s="4" t="s">
        <v>27</v>
      </c>
      <c r="D2592" s="4">
        <v>8.5</v>
      </c>
      <c r="E2592" s="4">
        <v>124</v>
      </c>
      <c r="F2592" s="5">
        <v>0.75</v>
      </c>
      <c r="G2592" s="6">
        <v>200</v>
      </c>
      <c r="H2592" s="7">
        <v>37000</v>
      </c>
      <c r="I2592" s="7">
        <f>FlightsPivot[[#This Row],[Total Fare]]*10%</f>
        <v>3700</v>
      </c>
      <c r="J2592" s="7">
        <f>FlightsPivot[[#This Row],[Total Fare]]+FlightsPivot[[#This Row],[10% tax ]]</f>
        <v>40700</v>
      </c>
      <c r="K2592" s="4">
        <v>10</v>
      </c>
      <c r="L2592" s="4">
        <v>2015</v>
      </c>
      <c r="M2592" t="str">
        <f>INDEX(RoutesPivot[DepAirport],MATCH($C2592,RoutesPivot[[RouteID]:[RouteID]],0))</f>
        <v>ORD</v>
      </c>
      <c r="N2592" t="str">
        <f>INDEX(RoutesPivot[AirportID],MATCH($C2592,RoutesPivot[[RouteID]:[RouteID]],0))</f>
        <v>ATL</v>
      </c>
      <c r="O2592">
        <f>INDEX(RoutesPivot[Distance],MATCH($C2592,RoutesPivot[[RouteID]:[RouteID]],0))</f>
        <v>510</v>
      </c>
      <c r="P2592">
        <f>INDEX(RoutesPivot[ListPrice],MATCH($C2592,RoutesPivot[[RouteID]:[RouteID]],0))</f>
        <v>200</v>
      </c>
      <c r="Q2592" t="str">
        <f>INDEX(AirportPivot[AirportName],MATCH($N2592,AirportPivot[[AirportID]:[AirportID]],0))</f>
        <v>Hartsfield-Jackson Atlanta International</v>
      </c>
      <c r="R2592">
        <f>INDEX(AirportPivot[Gates (number of available)],MATCH($N2592,AirportPivot[[AirportID]:[AirportID]],0))</f>
        <v>100</v>
      </c>
    </row>
    <row r="2593" spans="1:18" x14ac:dyDescent="0.25">
      <c r="A2593" s="3" t="s">
        <v>2625</v>
      </c>
      <c r="B2593" s="12">
        <v>41952</v>
      </c>
      <c r="C2593" s="4" t="s">
        <v>27</v>
      </c>
      <c r="D2593" s="4">
        <v>10.3</v>
      </c>
      <c r="E2593" s="4">
        <v>160</v>
      </c>
      <c r="F2593" s="5">
        <v>0.52083333333333337</v>
      </c>
      <c r="G2593" s="6">
        <v>200</v>
      </c>
      <c r="H2593" s="7">
        <v>33000</v>
      </c>
      <c r="I2593" s="7">
        <f>FlightsPivot[[#This Row],[Total Fare]]*10%</f>
        <v>3300</v>
      </c>
      <c r="J2593" s="7">
        <f>FlightsPivot[[#This Row],[Total Fare]]+FlightsPivot[[#This Row],[10% tax ]]</f>
        <v>36300</v>
      </c>
      <c r="K2593" s="4">
        <v>11</v>
      </c>
      <c r="L2593" s="4">
        <v>2014</v>
      </c>
      <c r="M2593" t="str">
        <f>INDEX(RoutesPivot[DepAirport],MATCH($C2593,RoutesPivot[[RouteID]:[RouteID]],0))</f>
        <v>ORD</v>
      </c>
      <c r="N2593" t="str">
        <f>INDEX(RoutesPivot[AirportID],MATCH($C2593,RoutesPivot[[RouteID]:[RouteID]],0))</f>
        <v>ATL</v>
      </c>
      <c r="O2593">
        <f>INDEX(RoutesPivot[Distance],MATCH($C2593,RoutesPivot[[RouteID]:[RouteID]],0))</f>
        <v>510</v>
      </c>
      <c r="P2593">
        <f>INDEX(RoutesPivot[ListPrice],MATCH($C2593,RoutesPivot[[RouteID]:[RouteID]],0))</f>
        <v>200</v>
      </c>
      <c r="Q2593" t="str">
        <f>INDEX(AirportPivot[AirportName],MATCH($N2593,AirportPivot[[AirportID]:[AirportID]],0))</f>
        <v>Hartsfield-Jackson Atlanta International</v>
      </c>
      <c r="R2593">
        <f>INDEX(AirportPivot[Gates (number of available)],MATCH($N2593,AirportPivot[[AirportID]:[AirportID]],0))</f>
        <v>100</v>
      </c>
    </row>
    <row r="2594" spans="1:18" x14ac:dyDescent="0.25">
      <c r="A2594" s="3" t="s">
        <v>2626</v>
      </c>
      <c r="B2594" s="12">
        <v>41916</v>
      </c>
      <c r="C2594" s="4" t="s">
        <v>70</v>
      </c>
      <c r="D2594" s="4">
        <v>1.7</v>
      </c>
      <c r="E2594" s="4">
        <v>167</v>
      </c>
      <c r="F2594" s="5">
        <v>0.41666666666666669</v>
      </c>
      <c r="G2594" s="6">
        <v>275</v>
      </c>
      <c r="H2594" s="7">
        <v>45375</v>
      </c>
      <c r="I2594" s="7">
        <f>FlightsPivot[[#This Row],[Total Fare]]*10%</f>
        <v>4537.5</v>
      </c>
      <c r="J2594" s="7">
        <f>FlightsPivot[[#This Row],[Total Fare]]+FlightsPivot[[#This Row],[10% tax ]]</f>
        <v>49912.5</v>
      </c>
      <c r="K2594" s="4">
        <v>10</v>
      </c>
      <c r="L2594" s="4">
        <v>2014</v>
      </c>
      <c r="M2594" t="str">
        <f>INDEX(RoutesPivot[DepAirport],MATCH($C2594,RoutesPivot[[RouteID]:[RouteID]],0))</f>
        <v>ORD</v>
      </c>
      <c r="N2594" t="str">
        <f>INDEX(RoutesPivot[AirportID],MATCH($C2594,RoutesPivot[[RouteID]:[RouteID]],0))</f>
        <v>LAS</v>
      </c>
      <c r="O2594">
        <f>INDEX(RoutesPivot[Distance],MATCH($C2594,RoutesPivot[[RouteID]:[RouteID]],0))</f>
        <v>1100</v>
      </c>
      <c r="P2594">
        <f>INDEX(RoutesPivot[ListPrice],MATCH($C2594,RoutesPivot[[RouteID]:[RouteID]],0))</f>
        <v>275</v>
      </c>
      <c r="Q2594" t="str">
        <f>INDEX(AirportPivot[AirportName],MATCH($N2594,AirportPivot[[AirportID]:[AirportID]],0))</f>
        <v>McCarran International</v>
      </c>
      <c r="R2594">
        <f>INDEX(AirportPivot[Gates (number of available)],MATCH($N2594,AirportPivot[[AirportID]:[AirportID]],0))</f>
        <v>68</v>
      </c>
    </row>
    <row r="2595" spans="1:18" x14ac:dyDescent="0.25">
      <c r="A2595" s="3" t="s">
        <v>2627</v>
      </c>
      <c r="B2595" s="12">
        <v>41716</v>
      </c>
      <c r="C2595" s="4" t="s">
        <v>17</v>
      </c>
      <c r="D2595" s="4">
        <v>4.2</v>
      </c>
      <c r="E2595" s="4">
        <v>9</v>
      </c>
      <c r="F2595" s="5">
        <v>0.45833333333333331</v>
      </c>
      <c r="G2595" s="6">
        <v>350</v>
      </c>
      <c r="H2595" s="7">
        <v>64750</v>
      </c>
      <c r="I2595" s="7">
        <f>FlightsPivot[[#This Row],[Total Fare]]*10%</f>
        <v>6475</v>
      </c>
      <c r="J2595" s="7">
        <f>FlightsPivot[[#This Row],[Total Fare]]+FlightsPivot[[#This Row],[10% tax ]]</f>
        <v>71225</v>
      </c>
      <c r="K2595" s="4">
        <v>3</v>
      </c>
      <c r="L2595" s="4">
        <v>2014</v>
      </c>
      <c r="M2595" t="str">
        <f>INDEX(RoutesPivot[DepAirport],MATCH($C2595,RoutesPivot[[RouteID]:[RouteID]],0))</f>
        <v>ORD</v>
      </c>
      <c r="N2595" t="str">
        <f>INDEX(RoutesPivot[AirportID],MATCH($C2595,RoutesPivot[[RouteID]:[RouteID]],0))</f>
        <v>LAX</v>
      </c>
      <c r="O2595">
        <f>INDEX(RoutesPivot[Distance],MATCH($C2595,RoutesPivot[[RouteID]:[RouteID]],0))</f>
        <v>1518</v>
      </c>
      <c r="P2595">
        <f>INDEX(RoutesPivot[ListPrice],MATCH($C2595,RoutesPivot[[RouteID]:[RouteID]],0))</f>
        <v>350</v>
      </c>
      <c r="Q2595" t="str">
        <f>INDEX(AirportPivot[AirportName],MATCH($N2595,AirportPivot[[AirportID]:[AirportID]],0))</f>
        <v>Los Angeles International</v>
      </c>
      <c r="R2595">
        <f>INDEX(AirportPivot[Gates (number of available)],MATCH($N2595,AirportPivot[[AirportID]:[AirportID]],0))</f>
        <v>86</v>
      </c>
    </row>
    <row r="2596" spans="1:18" x14ac:dyDescent="0.25">
      <c r="A2596" s="3" t="s">
        <v>2628</v>
      </c>
      <c r="B2596" s="12">
        <v>42307</v>
      </c>
      <c r="C2596" s="4" t="s">
        <v>25</v>
      </c>
      <c r="D2596" s="4">
        <v>3.1</v>
      </c>
      <c r="E2596" s="4">
        <v>35</v>
      </c>
      <c r="F2596" s="5">
        <v>0.29166666666666669</v>
      </c>
      <c r="G2596" s="6">
        <v>200</v>
      </c>
      <c r="H2596" s="7">
        <v>37000</v>
      </c>
      <c r="I2596" s="7">
        <f>FlightsPivot[[#This Row],[Total Fare]]*10%</f>
        <v>3700</v>
      </c>
      <c r="J2596" s="7">
        <f>FlightsPivot[[#This Row],[Total Fare]]+FlightsPivot[[#This Row],[10% tax ]]</f>
        <v>40700</v>
      </c>
      <c r="K2596" s="4">
        <v>10</v>
      </c>
      <c r="L2596" s="4">
        <v>2015</v>
      </c>
      <c r="M2596" t="str">
        <f>INDEX(RoutesPivot[DepAirport],MATCH($C2596,RoutesPivot[[RouteID]:[RouteID]],0))</f>
        <v>ORD</v>
      </c>
      <c r="N2596" t="str">
        <f>INDEX(RoutesPivot[AirportID],MATCH($C2596,RoutesPivot[[RouteID]:[RouteID]],0))</f>
        <v>DFW</v>
      </c>
      <c r="O2596">
        <f>INDEX(RoutesPivot[Distance],MATCH($C2596,RoutesPivot[[RouteID]:[RouteID]],0))</f>
        <v>700</v>
      </c>
      <c r="P2596">
        <f>INDEX(RoutesPivot[ListPrice],MATCH($C2596,RoutesPivot[[RouteID]:[RouteID]],0))</f>
        <v>200</v>
      </c>
      <c r="Q2596" t="str">
        <f>INDEX(AirportPivot[AirportName],MATCH($N2596,AirportPivot[[AirportID]:[AirportID]],0))</f>
        <v>Dallas/Fort Worth International</v>
      </c>
      <c r="R2596">
        <f>INDEX(AirportPivot[Gates (number of available)],MATCH($N2596,AirportPivot[[AirportID]:[AirportID]],0))</f>
        <v>130</v>
      </c>
    </row>
    <row r="2597" spans="1:18" x14ac:dyDescent="0.25">
      <c r="A2597" s="3" t="s">
        <v>2629</v>
      </c>
      <c r="B2597" s="12">
        <v>42077</v>
      </c>
      <c r="C2597" s="4" t="s">
        <v>47</v>
      </c>
      <c r="D2597" s="4">
        <v>2.2000000000000002</v>
      </c>
      <c r="E2597" s="4">
        <v>77</v>
      </c>
      <c r="F2597" s="5">
        <v>0.79166666666666663</v>
      </c>
      <c r="G2597" s="6">
        <v>250</v>
      </c>
      <c r="H2597" s="7">
        <v>45250</v>
      </c>
      <c r="I2597" s="7">
        <f>FlightsPivot[[#This Row],[Total Fare]]*10%</f>
        <v>4525</v>
      </c>
      <c r="J2597" s="7">
        <f>FlightsPivot[[#This Row],[Total Fare]]+FlightsPivot[[#This Row],[10% tax ]]</f>
        <v>49775</v>
      </c>
      <c r="K2597" s="4">
        <v>3</v>
      </c>
      <c r="L2597" s="4">
        <v>2015</v>
      </c>
      <c r="M2597" t="str">
        <f>INDEX(RoutesPivot[DepAirport],MATCH($C2597,RoutesPivot[[RouteID]:[RouteID]],0))</f>
        <v>ORD</v>
      </c>
      <c r="N2597" t="str">
        <f>INDEX(RoutesPivot[AirportID],MATCH($C2597,RoutesPivot[[RouteID]:[RouteID]],0))</f>
        <v>PHX</v>
      </c>
      <c r="O2597">
        <f>INDEX(RoutesPivot[Distance],MATCH($C2597,RoutesPivot[[RouteID]:[RouteID]],0))</f>
        <v>1200</v>
      </c>
      <c r="P2597">
        <f>INDEX(RoutesPivot[ListPrice],MATCH($C2597,RoutesPivot[[RouteID]:[RouteID]],0))</f>
        <v>250</v>
      </c>
      <c r="Q2597" t="str">
        <f>INDEX(AirportPivot[AirportName],MATCH($N2597,AirportPivot[[AirportID]:[AirportID]],0))</f>
        <v>Phoenix Sky Harbor International</v>
      </c>
      <c r="R2597">
        <f>INDEX(AirportPivot[Gates (number of available)],MATCH($N2597,AirportPivot[[AirportID]:[AirportID]],0))</f>
        <v>60</v>
      </c>
    </row>
    <row r="2598" spans="1:18" x14ac:dyDescent="0.25">
      <c r="A2598" s="3" t="s">
        <v>2630</v>
      </c>
      <c r="B2598" s="12">
        <v>42035</v>
      </c>
      <c r="C2598" s="4" t="s">
        <v>33</v>
      </c>
      <c r="D2598" s="4">
        <v>3.1</v>
      </c>
      <c r="E2598" s="4">
        <v>187</v>
      </c>
      <c r="F2598" s="5">
        <v>0.33333333333333331</v>
      </c>
      <c r="G2598" s="6">
        <v>375</v>
      </c>
      <c r="H2598" s="7">
        <v>61875</v>
      </c>
      <c r="I2598" s="7">
        <f>FlightsPivot[[#This Row],[Total Fare]]*10%</f>
        <v>6187.5</v>
      </c>
      <c r="J2598" s="7">
        <f>FlightsPivot[[#This Row],[Total Fare]]+FlightsPivot[[#This Row],[10% tax ]]</f>
        <v>68062.5</v>
      </c>
      <c r="K2598" s="4">
        <v>1</v>
      </c>
      <c r="L2598" s="4">
        <v>2015</v>
      </c>
      <c r="M2598" t="str">
        <f>INDEX(RoutesPivot[DepAirport],MATCH($C2598,RoutesPivot[[RouteID]:[RouteID]],0))</f>
        <v>ORD</v>
      </c>
      <c r="N2598" t="str">
        <f>INDEX(RoutesPivot[AirportID],MATCH($C2598,RoutesPivot[[RouteID]:[RouteID]],0))</f>
        <v>SFO</v>
      </c>
      <c r="O2598">
        <f>INDEX(RoutesPivot[Distance],MATCH($C2598,RoutesPivot[[RouteID]:[RouteID]],0))</f>
        <v>1600</v>
      </c>
      <c r="P2598">
        <f>INDEX(RoutesPivot[ListPrice],MATCH($C2598,RoutesPivot[[RouteID]:[RouteID]],0))</f>
        <v>375</v>
      </c>
      <c r="Q2598" t="str">
        <f>INDEX(AirportPivot[AirportName],MATCH($N2598,AirportPivot[[AirportID]:[AirportID]],0))</f>
        <v>San Francisco International</v>
      </c>
      <c r="R2598">
        <f>INDEX(AirportPivot[Gates (number of available)],MATCH($N2598,AirportPivot[[AirportID]:[AirportID]],0))</f>
        <v>70</v>
      </c>
    </row>
    <row r="2599" spans="1:18" x14ac:dyDescent="0.25">
      <c r="A2599" s="3" t="s">
        <v>2631</v>
      </c>
      <c r="B2599" s="12">
        <v>41716</v>
      </c>
      <c r="C2599" s="4" t="s">
        <v>27</v>
      </c>
      <c r="D2599" s="4">
        <v>8.6</v>
      </c>
      <c r="E2599" s="4">
        <v>209</v>
      </c>
      <c r="F2599" s="5">
        <v>0.79166666666666663</v>
      </c>
      <c r="G2599" s="6">
        <v>200</v>
      </c>
      <c r="H2599" s="7">
        <v>33000</v>
      </c>
      <c r="I2599" s="7">
        <f>FlightsPivot[[#This Row],[Total Fare]]*10%</f>
        <v>3300</v>
      </c>
      <c r="J2599" s="7">
        <f>FlightsPivot[[#This Row],[Total Fare]]+FlightsPivot[[#This Row],[10% tax ]]</f>
        <v>36300</v>
      </c>
      <c r="K2599" s="4">
        <v>3</v>
      </c>
      <c r="L2599" s="4">
        <v>2014</v>
      </c>
      <c r="M2599" t="str">
        <f>INDEX(RoutesPivot[DepAirport],MATCH($C2599,RoutesPivot[[RouteID]:[RouteID]],0))</f>
        <v>ORD</v>
      </c>
      <c r="N2599" t="str">
        <f>INDEX(RoutesPivot[AirportID],MATCH($C2599,RoutesPivot[[RouteID]:[RouteID]],0))</f>
        <v>ATL</v>
      </c>
      <c r="O2599">
        <f>INDEX(RoutesPivot[Distance],MATCH($C2599,RoutesPivot[[RouteID]:[RouteID]],0))</f>
        <v>510</v>
      </c>
      <c r="P2599">
        <f>INDEX(RoutesPivot[ListPrice],MATCH($C2599,RoutesPivot[[RouteID]:[RouteID]],0))</f>
        <v>200</v>
      </c>
      <c r="Q2599" t="str">
        <f>INDEX(AirportPivot[AirportName],MATCH($N2599,AirportPivot[[AirportID]:[AirportID]],0))</f>
        <v>Hartsfield-Jackson Atlanta International</v>
      </c>
      <c r="R2599">
        <f>INDEX(AirportPivot[Gates (number of available)],MATCH($N2599,AirportPivot[[AirportID]:[AirportID]],0))</f>
        <v>100</v>
      </c>
    </row>
    <row r="2600" spans="1:18" x14ac:dyDescent="0.25">
      <c r="A2600" s="3" t="s">
        <v>2632</v>
      </c>
      <c r="B2600" s="12">
        <v>41887</v>
      </c>
      <c r="C2600" s="4" t="s">
        <v>13</v>
      </c>
      <c r="D2600" s="4">
        <v>2.2999999999999998</v>
      </c>
      <c r="E2600" s="4">
        <v>186</v>
      </c>
      <c r="F2600" s="5">
        <v>0.75</v>
      </c>
      <c r="G2600" s="6">
        <v>250</v>
      </c>
      <c r="H2600" s="7">
        <v>41250</v>
      </c>
      <c r="I2600" s="7">
        <f>FlightsPivot[[#This Row],[Total Fare]]*10%</f>
        <v>4125</v>
      </c>
      <c r="J2600" s="7">
        <f>FlightsPivot[[#This Row],[Total Fare]]+FlightsPivot[[#This Row],[10% tax ]]</f>
        <v>45375</v>
      </c>
      <c r="K2600" s="4">
        <v>9</v>
      </c>
      <c r="L2600" s="4">
        <v>2014</v>
      </c>
      <c r="M2600" t="str">
        <f>INDEX(RoutesPivot[DepAirport],MATCH($C2600,RoutesPivot[[RouteID]:[RouteID]],0))</f>
        <v>ORD</v>
      </c>
      <c r="N2600" t="str">
        <f>INDEX(RoutesPivot[AirportID],MATCH($C2600,RoutesPivot[[RouteID]:[RouteID]],0))</f>
        <v>JFK</v>
      </c>
      <c r="O2600">
        <f>INDEX(RoutesPivot[Distance],MATCH($C2600,RoutesPivot[[RouteID]:[RouteID]],0))</f>
        <v>619</v>
      </c>
      <c r="P2600">
        <f>INDEX(RoutesPivot[ListPrice],MATCH($C2600,RoutesPivot[[RouteID]:[RouteID]],0))</f>
        <v>250</v>
      </c>
      <c r="Q2600" t="str">
        <f>INDEX(AirportPivot[AirportName],MATCH($N2600,AirportPivot[[AirportID]:[AirportID]],0))</f>
        <v>John F Kennedy International</v>
      </c>
      <c r="R2600">
        <f>INDEX(AirportPivot[Gates (number of available)],MATCH($N2600,AirportPivot[[AirportID]:[AirportID]],0))</f>
        <v>120</v>
      </c>
    </row>
    <row r="2601" spans="1:18" x14ac:dyDescent="0.25">
      <c r="A2601" s="3" t="s">
        <v>2633</v>
      </c>
      <c r="B2601" s="12">
        <v>42143</v>
      </c>
      <c r="C2601" s="4" t="s">
        <v>19</v>
      </c>
      <c r="D2601" s="4">
        <v>2</v>
      </c>
      <c r="E2601" s="4">
        <v>39</v>
      </c>
      <c r="F2601" s="5">
        <v>0.375</v>
      </c>
      <c r="G2601" s="6">
        <v>200</v>
      </c>
      <c r="H2601" s="7">
        <v>33000</v>
      </c>
      <c r="I2601" s="7">
        <f>FlightsPivot[[#This Row],[Total Fare]]*10%</f>
        <v>3300</v>
      </c>
      <c r="J2601" s="7">
        <f>FlightsPivot[[#This Row],[Total Fare]]+FlightsPivot[[#This Row],[10% tax ]]</f>
        <v>36300</v>
      </c>
      <c r="K2601" s="4">
        <v>5</v>
      </c>
      <c r="L2601" s="4">
        <v>2015</v>
      </c>
      <c r="M2601" t="str">
        <f>INDEX(RoutesPivot[DepAirport],MATCH($C2601,RoutesPivot[[RouteID]:[RouteID]],0))</f>
        <v>ORD</v>
      </c>
      <c r="N2601" t="str">
        <f>INDEX(RoutesPivot[AirportID],MATCH($C2601,RoutesPivot[[RouteID]:[RouteID]],0))</f>
        <v>IAH</v>
      </c>
      <c r="O2601">
        <f>INDEX(RoutesPivot[Distance],MATCH($C2601,RoutesPivot[[RouteID]:[RouteID]],0))</f>
        <v>800</v>
      </c>
      <c r="P2601">
        <f>INDEX(RoutesPivot[ListPrice],MATCH($C2601,RoutesPivot[[RouteID]:[RouteID]],0))</f>
        <v>200</v>
      </c>
      <c r="Q2601" t="str">
        <f>INDEX(AirportPivot[AirportName],MATCH($N2601,AirportPivot[[AirportID]:[AirportID]],0))</f>
        <v>George Bush Intercontinental/Houston</v>
      </c>
      <c r="R2601">
        <f>INDEX(AirportPivot[Gates (number of available)],MATCH($N2601,AirportPivot[[AirportID]:[AirportID]],0))</f>
        <v>80</v>
      </c>
    </row>
    <row r="2602" spans="1:18" x14ac:dyDescent="0.25">
      <c r="A2602" s="3" t="s">
        <v>2634</v>
      </c>
      <c r="B2602" s="12">
        <v>41662</v>
      </c>
      <c r="C2602" s="4" t="s">
        <v>21</v>
      </c>
      <c r="D2602" s="4">
        <v>1.6</v>
      </c>
      <c r="E2602" s="4">
        <v>188</v>
      </c>
      <c r="F2602" s="5">
        <v>0.29166666666666669</v>
      </c>
      <c r="G2602" s="6">
        <v>125</v>
      </c>
      <c r="H2602" s="7">
        <v>20625</v>
      </c>
      <c r="I2602" s="7">
        <f>FlightsPivot[[#This Row],[Total Fare]]*10%</f>
        <v>2062.5</v>
      </c>
      <c r="J2602" s="7">
        <f>FlightsPivot[[#This Row],[Total Fare]]+FlightsPivot[[#This Row],[10% tax ]]</f>
        <v>22687.5</v>
      </c>
      <c r="K2602" s="4">
        <v>1</v>
      </c>
      <c r="L2602" s="4">
        <v>2014</v>
      </c>
      <c r="M2602" t="str">
        <f>INDEX(RoutesPivot[DepAirport],MATCH($C2602,RoutesPivot[[RouteID]:[RouteID]],0))</f>
        <v>ORD</v>
      </c>
      <c r="N2602" t="str">
        <f>INDEX(RoutesPivot[AirportID],MATCH($C2602,RoutesPivot[[RouteID]:[RouteID]],0))</f>
        <v>CLT</v>
      </c>
      <c r="O2602">
        <f>INDEX(RoutesPivot[Distance],MATCH($C2602,RoutesPivot[[RouteID]:[RouteID]],0))</f>
        <v>700</v>
      </c>
      <c r="P2602">
        <f>INDEX(RoutesPivot[ListPrice],MATCH($C2602,RoutesPivot[[RouteID]:[RouteID]],0))</f>
        <v>125</v>
      </c>
      <c r="Q2602" t="str">
        <f>INDEX(AirportPivot[AirportName],MATCH($N2602,AirportPivot[[AirportID]:[AirportID]],0))</f>
        <v>Charlotte/Douglas International</v>
      </c>
      <c r="R2602">
        <f>INDEX(AirportPivot[Gates (number of available)],MATCH($N2602,AirportPivot[[AirportID]:[AirportID]],0))</f>
        <v>65</v>
      </c>
    </row>
    <row r="2603" spans="1:18" x14ac:dyDescent="0.25">
      <c r="A2603" s="3" t="s">
        <v>2635</v>
      </c>
      <c r="B2603" s="12">
        <v>41671</v>
      </c>
      <c r="C2603" s="4" t="s">
        <v>80</v>
      </c>
      <c r="D2603" s="4">
        <v>1.6</v>
      </c>
      <c r="E2603" s="4">
        <v>7</v>
      </c>
      <c r="F2603" s="5">
        <v>0.77083333333333337</v>
      </c>
      <c r="G2603" s="6">
        <v>300</v>
      </c>
      <c r="H2603" s="7">
        <v>55500</v>
      </c>
      <c r="I2603" s="7">
        <f>FlightsPivot[[#This Row],[Total Fare]]*10%</f>
        <v>5550</v>
      </c>
      <c r="J2603" s="7">
        <f>FlightsPivot[[#This Row],[Total Fare]]+FlightsPivot[[#This Row],[10% tax ]]</f>
        <v>61050</v>
      </c>
      <c r="K2603" s="4">
        <v>2</v>
      </c>
      <c r="L2603" s="4">
        <v>2014</v>
      </c>
      <c r="M2603" t="str">
        <f>INDEX(RoutesPivot[DepAirport],MATCH($C2603,RoutesPivot[[RouteID]:[RouteID]],0))</f>
        <v>ORD</v>
      </c>
      <c r="N2603" t="str">
        <f>INDEX(RoutesPivot[AirportID],MATCH($C2603,RoutesPivot[[RouteID]:[RouteID]],0))</f>
        <v>MIA</v>
      </c>
      <c r="O2603">
        <f>INDEX(RoutesPivot[Distance],MATCH($C2603,RoutesPivot[[RouteID]:[RouteID]],0))</f>
        <v>1000</v>
      </c>
      <c r="P2603">
        <f>INDEX(RoutesPivot[ListPrice],MATCH($C2603,RoutesPivot[[RouteID]:[RouteID]],0))</f>
        <v>300</v>
      </c>
      <c r="Q2603" t="str">
        <f>INDEX(AirportPivot[AirportName],MATCH($N2603,AirportPivot[[AirportID]:[AirportID]],0))</f>
        <v>Miami International</v>
      </c>
      <c r="R2603">
        <f>INDEX(AirportPivot[Gates (number of available)],MATCH($N2603,AirportPivot[[AirportID]:[AirportID]],0))</f>
        <v>80</v>
      </c>
    </row>
    <row r="2604" spans="1:18" x14ac:dyDescent="0.25">
      <c r="A2604" s="3" t="s">
        <v>2636</v>
      </c>
      <c r="B2604" s="12">
        <v>41863</v>
      </c>
      <c r="C2604" s="4" t="s">
        <v>27</v>
      </c>
      <c r="D2604" s="4">
        <v>7.3</v>
      </c>
      <c r="E2604" s="4">
        <v>135</v>
      </c>
      <c r="F2604" s="5">
        <v>0.79166666666666663</v>
      </c>
      <c r="G2604" s="6">
        <v>220</v>
      </c>
      <c r="H2604" s="7">
        <v>40700</v>
      </c>
      <c r="I2604" s="7">
        <f>FlightsPivot[[#This Row],[Total Fare]]*10%</f>
        <v>4070</v>
      </c>
      <c r="J2604" s="7">
        <f>FlightsPivot[[#This Row],[Total Fare]]+FlightsPivot[[#This Row],[10% tax ]]</f>
        <v>44770</v>
      </c>
      <c r="K2604" s="4">
        <v>8</v>
      </c>
      <c r="L2604" s="4">
        <v>2014</v>
      </c>
      <c r="M2604" t="str">
        <f>INDEX(RoutesPivot[DepAirport],MATCH($C2604,RoutesPivot[[RouteID]:[RouteID]],0))</f>
        <v>ORD</v>
      </c>
      <c r="N2604" t="str">
        <f>INDEX(RoutesPivot[AirportID],MATCH($C2604,RoutesPivot[[RouteID]:[RouteID]],0))</f>
        <v>ATL</v>
      </c>
      <c r="O2604">
        <f>INDEX(RoutesPivot[Distance],MATCH($C2604,RoutesPivot[[RouteID]:[RouteID]],0))</f>
        <v>510</v>
      </c>
      <c r="P2604">
        <f>INDEX(RoutesPivot[ListPrice],MATCH($C2604,RoutesPivot[[RouteID]:[RouteID]],0))</f>
        <v>200</v>
      </c>
      <c r="Q2604" t="str">
        <f>INDEX(AirportPivot[AirportName],MATCH($N2604,AirportPivot[[AirportID]:[AirportID]],0))</f>
        <v>Hartsfield-Jackson Atlanta International</v>
      </c>
      <c r="R2604">
        <f>INDEX(AirportPivot[Gates (number of available)],MATCH($N2604,AirportPivot[[AirportID]:[AirportID]],0))</f>
        <v>100</v>
      </c>
    </row>
    <row r="2605" spans="1:18" x14ac:dyDescent="0.25">
      <c r="A2605" s="3" t="s">
        <v>2637</v>
      </c>
      <c r="B2605" s="12">
        <v>41929</v>
      </c>
      <c r="C2605" s="4" t="s">
        <v>33</v>
      </c>
      <c r="D2605" s="4">
        <v>0.7</v>
      </c>
      <c r="E2605" s="4">
        <v>132</v>
      </c>
      <c r="F2605" s="5">
        <v>0.70833333333333337</v>
      </c>
      <c r="G2605" s="6">
        <v>375</v>
      </c>
      <c r="H2605" s="7">
        <v>69375</v>
      </c>
      <c r="I2605" s="7">
        <f>FlightsPivot[[#This Row],[Total Fare]]*10%</f>
        <v>6937.5</v>
      </c>
      <c r="J2605" s="7">
        <f>FlightsPivot[[#This Row],[Total Fare]]+FlightsPivot[[#This Row],[10% tax ]]</f>
        <v>76312.5</v>
      </c>
      <c r="K2605" s="4">
        <v>10</v>
      </c>
      <c r="L2605" s="4">
        <v>2014</v>
      </c>
      <c r="M2605" t="str">
        <f>INDEX(RoutesPivot[DepAirport],MATCH($C2605,RoutesPivot[[RouteID]:[RouteID]],0))</f>
        <v>ORD</v>
      </c>
      <c r="N2605" t="str">
        <f>INDEX(RoutesPivot[AirportID],MATCH($C2605,RoutesPivot[[RouteID]:[RouteID]],0))</f>
        <v>SFO</v>
      </c>
      <c r="O2605">
        <f>INDEX(RoutesPivot[Distance],MATCH($C2605,RoutesPivot[[RouteID]:[RouteID]],0))</f>
        <v>1600</v>
      </c>
      <c r="P2605">
        <f>INDEX(RoutesPivot[ListPrice],MATCH($C2605,RoutesPivot[[RouteID]:[RouteID]],0))</f>
        <v>375</v>
      </c>
      <c r="Q2605" t="str">
        <f>INDEX(AirportPivot[AirportName],MATCH($N2605,AirportPivot[[AirportID]:[AirportID]],0))</f>
        <v>San Francisco International</v>
      </c>
      <c r="R2605">
        <f>INDEX(AirportPivot[Gates (number of available)],MATCH($N2605,AirportPivot[[AirportID]:[AirportID]],0))</f>
        <v>70</v>
      </c>
    </row>
    <row r="2606" spans="1:18" x14ac:dyDescent="0.25">
      <c r="A2606" s="3" t="s">
        <v>2638</v>
      </c>
      <c r="B2606" s="12">
        <v>42357</v>
      </c>
      <c r="C2606" s="4" t="s">
        <v>80</v>
      </c>
      <c r="D2606" s="4">
        <v>1.8</v>
      </c>
      <c r="E2606" s="4">
        <v>172</v>
      </c>
      <c r="F2606" s="5">
        <v>0.79166666666666663</v>
      </c>
      <c r="G2606" s="6">
        <v>300</v>
      </c>
      <c r="H2606" s="7">
        <v>49500</v>
      </c>
      <c r="I2606" s="7">
        <f>FlightsPivot[[#This Row],[Total Fare]]*10%</f>
        <v>4950</v>
      </c>
      <c r="J2606" s="7">
        <f>FlightsPivot[[#This Row],[Total Fare]]+FlightsPivot[[#This Row],[10% tax ]]</f>
        <v>54450</v>
      </c>
      <c r="K2606" s="4">
        <v>12</v>
      </c>
      <c r="L2606" s="4">
        <v>2015</v>
      </c>
      <c r="M2606" t="str">
        <f>INDEX(RoutesPivot[DepAirport],MATCH($C2606,RoutesPivot[[RouteID]:[RouteID]],0))</f>
        <v>ORD</v>
      </c>
      <c r="N2606" t="str">
        <f>INDEX(RoutesPivot[AirportID],MATCH($C2606,RoutesPivot[[RouteID]:[RouteID]],0))</f>
        <v>MIA</v>
      </c>
      <c r="O2606">
        <f>INDEX(RoutesPivot[Distance],MATCH($C2606,RoutesPivot[[RouteID]:[RouteID]],0))</f>
        <v>1000</v>
      </c>
      <c r="P2606">
        <f>INDEX(RoutesPivot[ListPrice],MATCH($C2606,RoutesPivot[[RouteID]:[RouteID]],0))</f>
        <v>300</v>
      </c>
      <c r="Q2606" t="str">
        <f>INDEX(AirportPivot[AirportName],MATCH($N2606,AirportPivot[[AirportID]:[AirportID]],0))</f>
        <v>Miami International</v>
      </c>
      <c r="R2606">
        <f>INDEX(AirportPivot[Gates (number of available)],MATCH($N2606,AirportPivot[[AirportID]:[AirportID]],0))</f>
        <v>80</v>
      </c>
    </row>
    <row r="2607" spans="1:18" x14ac:dyDescent="0.25">
      <c r="A2607" s="3" t="s">
        <v>2639</v>
      </c>
      <c r="B2607" s="12">
        <v>42271</v>
      </c>
      <c r="C2607" s="4" t="s">
        <v>70</v>
      </c>
      <c r="D2607" s="4">
        <v>2.9</v>
      </c>
      <c r="E2607" s="4">
        <v>197</v>
      </c>
      <c r="F2607" s="5">
        <v>0.29166666666666669</v>
      </c>
      <c r="G2607" s="6">
        <v>275</v>
      </c>
      <c r="H2607" s="7">
        <v>45375</v>
      </c>
      <c r="I2607" s="7">
        <f>FlightsPivot[[#This Row],[Total Fare]]*10%</f>
        <v>4537.5</v>
      </c>
      <c r="J2607" s="7">
        <f>FlightsPivot[[#This Row],[Total Fare]]+FlightsPivot[[#This Row],[10% tax ]]</f>
        <v>49912.5</v>
      </c>
      <c r="K2607" s="4">
        <v>9</v>
      </c>
      <c r="L2607" s="4">
        <v>2015</v>
      </c>
      <c r="M2607" t="str">
        <f>INDEX(RoutesPivot[DepAirport],MATCH($C2607,RoutesPivot[[RouteID]:[RouteID]],0))</f>
        <v>ORD</v>
      </c>
      <c r="N2607" t="str">
        <f>INDEX(RoutesPivot[AirportID],MATCH($C2607,RoutesPivot[[RouteID]:[RouteID]],0))</f>
        <v>LAS</v>
      </c>
      <c r="O2607">
        <f>INDEX(RoutesPivot[Distance],MATCH($C2607,RoutesPivot[[RouteID]:[RouteID]],0))</f>
        <v>1100</v>
      </c>
      <c r="P2607">
        <f>INDEX(RoutesPivot[ListPrice],MATCH($C2607,RoutesPivot[[RouteID]:[RouteID]],0))</f>
        <v>275</v>
      </c>
      <c r="Q2607" t="str">
        <f>INDEX(AirportPivot[AirportName],MATCH($N2607,AirportPivot[[AirportID]:[AirportID]],0))</f>
        <v>McCarran International</v>
      </c>
      <c r="R2607">
        <f>INDEX(AirportPivot[Gates (number of available)],MATCH($N2607,AirportPivot[[AirportID]:[AirportID]],0))</f>
        <v>68</v>
      </c>
    </row>
    <row r="2608" spans="1:18" x14ac:dyDescent="0.25">
      <c r="A2608" s="3" t="s">
        <v>2640</v>
      </c>
      <c r="B2608" s="12">
        <v>42187</v>
      </c>
      <c r="C2608" s="4" t="s">
        <v>47</v>
      </c>
      <c r="D2608" s="4">
        <v>2.7</v>
      </c>
      <c r="E2608" s="4">
        <v>5</v>
      </c>
      <c r="F2608" s="5">
        <v>0.4375</v>
      </c>
      <c r="G2608" s="6">
        <v>275</v>
      </c>
      <c r="H2608" s="7">
        <v>50875</v>
      </c>
      <c r="I2608" s="7">
        <f>FlightsPivot[[#This Row],[Total Fare]]*10%</f>
        <v>5087.5</v>
      </c>
      <c r="J2608" s="7">
        <f>FlightsPivot[[#This Row],[Total Fare]]+FlightsPivot[[#This Row],[10% tax ]]</f>
        <v>55962.5</v>
      </c>
      <c r="K2608" s="4">
        <v>7</v>
      </c>
      <c r="L2608" s="4">
        <v>2015</v>
      </c>
      <c r="M2608" t="str">
        <f>INDEX(RoutesPivot[DepAirport],MATCH($C2608,RoutesPivot[[RouteID]:[RouteID]],0))</f>
        <v>ORD</v>
      </c>
      <c r="N2608" t="str">
        <f>INDEX(RoutesPivot[AirportID],MATCH($C2608,RoutesPivot[[RouteID]:[RouteID]],0))</f>
        <v>PHX</v>
      </c>
      <c r="O2608">
        <f>INDEX(RoutesPivot[Distance],MATCH($C2608,RoutesPivot[[RouteID]:[RouteID]],0))</f>
        <v>1200</v>
      </c>
      <c r="P2608">
        <f>INDEX(RoutesPivot[ListPrice],MATCH($C2608,RoutesPivot[[RouteID]:[RouteID]],0))</f>
        <v>250</v>
      </c>
      <c r="Q2608" t="str">
        <f>INDEX(AirportPivot[AirportName],MATCH($N2608,AirportPivot[[AirportID]:[AirportID]],0))</f>
        <v>Phoenix Sky Harbor International</v>
      </c>
      <c r="R2608">
        <f>INDEX(AirportPivot[Gates (number of available)],MATCH($N2608,AirportPivot[[AirportID]:[AirportID]],0))</f>
        <v>60</v>
      </c>
    </row>
    <row r="2609" spans="1:18" x14ac:dyDescent="0.25">
      <c r="A2609" s="3" t="s">
        <v>2641</v>
      </c>
      <c r="B2609" s="12">
        <v>42072</v>
      </c>
      <c r="C2609" s="4" t="s">
        <v>27</v>
      </c>
      <c r="D2609" s="4">
        <v>9.5</v>
      </c>
      <c r="E2609" s="4">
        <v>155</v>
      </c>
      <c r="F2609" s="5">
        <v>0.4375</v>
      </c>
      <c r="G2609" s="6">
        <v>200</v>
      </c>
      <c r="H2609" s="7">
        <v>33000</v>
      </c>
      <c r="I2609" s="7">
        <f>FlightsPivot[[#This Row],[Total Fare]]*10%</f>
        <v>3300</v>
      </c>
      <c r="J2609" s="7">
        <f>FlightsPivot[[#This Row],[Total Fare]]+FlightsPivot[[#This Row],[10% tax ]]</f>
        <v>36300</v>
      </c>
      <c r="K2609" s="4">
        <v>3</v>
      </c>
      <c r="L2609" s="4">
        <v>2015</v>
      </c>
      <c r="M2609" t="str">
        <f>INDEX(RoutesPivot[DepAirport],MATCH($C2609,RoutesPivot[[RouteID]:[RouteID]],0))</f>
        <v>ORD</v>
      </c>
      <c r="N2609" t="str">
        <f>INDEX(RoutesPivot[AirportID],MATCH($C2609,RoutesPivot[[RouteID]:[RouteID]],0))</f>
        <v>ATL</v>
      </c>
      <c r="O2609">
        <f>INDEX(RoutesPivot[Distance],MATCH($C2609,RoutesPivot[[RouteID]:[RouteID]],0))</f>
        <v>510</v>
      </c>
      <c r="P2609">
        <f>INDEX(RoutesPivot[ListPrice],MATCH($C2609,RoutesPivot[[RouteID]:[RouteID]],0))</f>
        <v>200</v>
      </c>
      <c r="Q2609" t="str">
        <f>INDEX(AirportPivot[AirportName],MATCH($N2609,AirportPivot[[AirportID]:[AirportID]],0))</f>
        <v>Hartsfield-Jackson Atlanta International</v>
      </c>
      <c r="R2609">
        <f>INDEX(AirportPivot[Gates (number of available)],MATCH($N2609,AirportPivot[[AirportID]:[AirportID]],0))</f>
        <v>100</v>
      </c>
    </row>
    <row r="2610" spans="1:18" x14ac:dyDescent="0.25">
      <c r="A2610" s="3" t="s">
        <v>2642</v>
      </c>
      <c r="B2610" s="12">
        <v>41935</v>
      </c>
      <c r="C2610" s="4" t="s">
        <v>30</v>
      </c>
      <c r="D2610" s="4">
        <v>2.2000000000000002</v>
      </c>
      <c r="E2610" s="4">
        <v>178</v>
      </c>
      <c r="F2610" s="5">
        <v>0.75</v>
      </c>
      <c r="G2610" s="6">
        <v>250</v>
      </c>
      <c r="H2610" s="7">
        <v>41250</v>
      </c>
      <c r="I2610" s="7">
        <f>FlightsPivot[[#This Row],[Total Fare]]*10%</f>
        <v>4125</v>
      </c>
      <c r="J2610" s="7">
        <f>FlightsPivot[[#This Row],[Total Fare]]+FlightsPivot[[#This Row],[10% tax ]]</f>
        <v>45375</v>
      </c>
      <c r="K2610" s="4">
        <v>10</v>
      </c>
      <c r="L2610" s="4">
        <v>2014</v>
      </c>
      <c r="M2610" t="str">
        <f>INDEX(RoutesPivot[DepAirport],MATCH($C2610,RoutesPivot[[RouteID]:[RouteID]],0))</f>
        <v>ORD</v>
      </c>
      <c r="N2610" t="str">
        <f>INDEX(RoutesPivot[AirportID],MATCH($C2610,RoutesPivot[[RouteID]:[RouteID]],0))</f>
        <v>MCO</v>
      </c>
      <c r="O2610">
        <f>INDEX(RoutesPivot[Distance],MATCH($C2610,RoutesPivot[[RouteID]:[RouteID]],0))</f>
        <v>850</v>
      </c>
      <c r="P2610">
        <f>INDEX(RoutesPivot[ListPrice],MATCH($C2610,RoutesPivot[[RouteID]:[RouteID]],0))</f>
        <v>250</v>
      </c>
      <c r="Q2610" t="str">
        <f>INDEX(AirportPivot[AirportName],MATCH($N2610,AirportPivot[[AirportID]:[AirportID]],0))</f>
        <v>Orlando International</v>
      </c>
      <c r="R2610">
        <f>INDEX(AirportPivot[Gates (number of available)],MATCH($N2610,AirportPivot[[AirportID]:[AirportID]],0))</f>
        <v>67</v>
      </c>
    </row>
    <row r="2611" spans="1:18" x14ac:dyDescent="0.25">
      <c r="A2611" s="3" t="s">
        <v>2643</v>
      </c>
      <c r="B2611" s="12">
        <v>42193</v>
      </c>
      <c r="C2611" s="4" t="s">
        <v>21</v>
      </c>
      <c r="D2611" s="4">
        <v>2.4</v>
      </c>
      <c r="E2611" s="4">
        <v>109</v>
      </c>
      <c r="F2611" s="5">
        <v>0.33333333333333331</v>
      </c>
      <c r="G2611" s="6">
        <v>137.5</v>
      </c>
      <c r="H2611" s="7">
        <v>25437.5</v>
      </c>
      <c r="I2611" s="7">
        <f>FlightsPivot[[#This Row],[Total Fare]]*10%</f>
        <v>2543.75</v>
      </c>
      <c r="J2611" s="7">
        <f>FlightsPivot[[#This Row],[Total Fare]]+FlightsPivot[[#This Row],[10% tax ]]</f>
        <v>27981.25</v>
      </c>
      <c r="K2611" s="4">
        <v>7</v>
      </c>
      <c r="L2611" s="4">
        <v>2015</v>
      </c>
      <c r="M2611" t="str">
        <f>INDEX(RoutesPivot[DepAirport],MATCH($C2611,RoutesPivot[[RouteID]:[RouteID]],0))</f>
        <v>ORD</v>
      </c>
      <c r="N2611" t="str">
        <f>INDEX(RoutesPivot[AirportID],MATCH($C2611,RoutesPivot[[RouteID]:[RouteID]],0))</f>
        <v>CLT</v>
      </c>
      <c r="O2611">
        <f>INDEX(RoutesPivot[Distance],MATCH($C2611,RoutesPivot[[RouteID]:[RouteID]],0))</f>
        <v>700</v>
      </c>
      <c r="P2611">
        <f>INDEX(RoutesPivot[ListPrice],MATCH($C2611,RoutesPivot[[RouteID]:[RouteID]],0))</f>
        <v>125</v>
      </c>
      <c r="Q2611" t="str">
        <f>INDEX(AirportPivot[AirportName],MATCH($N2611,AirportPivot[[AirportID]:[AirportID]],0))</f>
        <v>Charlotte/Douglas International</v>
      </c>
      <c r="R2611">
        <f>INDEX(AirportPivot[Gates (number of available)],MATCH($N2611,AirportPivot[[AirportID]:[AirportID]],0))</f>
        <v>65</v>
      </c>
    </row>
    <row r="2612" spans="1:18" x14ac:dyDescent="0.25">
      <c r="A2612" s="3" t="s">
        <v>2644</v>
      </c>
      <c r="B2612" s="12">
        <v>41915</v>
      </c>
      <c r="C2612" s="4" t="s">
        <v>37</v>
      </c>
      <c r="D2612" s="4">
        <v>2.4</v>
      </c>
      <c r="E2612" s="4">
        <v>53</v>
      </c>
      <c r="F2612" s="5">
        <v>0.54166666666666663</v>
      </c>
      <c r="G2612" s="6">
        <v>350</v>
      </c>
      <c r="H2612" s="7">
        <v>57750</v>
      </c>
      <c r="I2612" s="7">
        <f>FlightsPivot[[#This Row],[Total Fare]]*10%</f>
        <v>5775</v>
      </c>
      <c r="J2612" s="7">
        <f>FlightsPivot[[#This Row],[Total Fare]]+FlightsPivot[[#This Row],[10% tax ]]</f>
        <v>63525</v>
      </c>
      <c r="K2612" s="4">
        <v>10</v>
      </c>
      <c r="L2612" s="4">
        <v>2014</v>
      </c>
      <c r="M2612" t="str">
        <f>INDEX(RoutesPivot[DepAirport],MATCH($C2612,RoutesPivot[[RouteID]:[RouteID]],0))</f>
        <v>ORD</v>
      </c>
      <c r="N2612" t="str">
        <f>INDEX(RoutesPivot[AirportID],MATCH($C2612,RoutesPivot[[RouteID]:[RouteID]],0))</f>
        <v>SEA</v>
      </c>
      <c r="O2612">
        <f>INDEX(RoutesPivot[Distance],MATCH($C2612,RoutesPivot[[RouteID]:[RouteID]],0))</f>
        <v>1500</v>
      </c>
      <c r="P2612">
        <f>INDEX(RoutesPivot[ListPrice],MATCH($C2612,RoutesPivot[[RouteID]:[RouteID]],0))</f>
        <v>350</v>
      </c>
      <c r="Q2612" t="str">
        <f>INDEX(AirportPivot[AirportName],MATCH($N2612,AirportPivot[[AirportID]:[AirportID]],0))</f>
        <v>Seattle-Tacoma International</v>
      </c>
      <c r="R2612">
        <f>INDEX(AirportPivot[Gates (number of available)],MATCH($N2612,AirportPivot[[AirportID]:[AirportID]],0))</f>
        <v>58</v>
      </c>
    </row>
    <row r="2613" spans="1:18" x14ac:dyDescent="0.25">
      <c r="A2613" s="3" t="s">
        <v>2645</v>
      </c>
      <c r="B2613" s="12">
        <v>41995</v>
      </c>
      <c r="C2613" s="4" t="s">
        <v>21</v>
      </c>
      <c r="D2613" s="4">
        <v>4.5999999999999996</v>
      </c>
      <c r="E2613" s="4">
        <v>12</v>
      </c>
      <c r="F2613" s="5">
        <v>0.79166666666666663</v>
      </c>
      <c r="G2613" s="6">
        <v>175</v>
      </c>
      <c r="H2613" s="7">
        <v>32375</v>
      </c>
      <c r="I2613" s="7">
        <f>FlightsPivot[[#This Row],[Total Fare]]*10%</f>
        <v>3237.5</v>
      </c>
      <c r="J2613" s="7">
        <f>FlightsPivot[[#This Row],[Total Fare]]+FlightsPivot[[#This Row],[10% tax ]]</f>
        <v>35612.5</v>
      </c>
      <c r="K2613" s="4">
        <v>12</v>
      </c>
      <c r="L2613" s="4">
        <v>2014</v>
      </c>
      <c r="M2613" t="str">
        <f>INDEX(RoutesPivot[DepAirport],MATCH($C2613,RoutesPivot[[RouteID]:[RouteID]],0))</f>
        <v>ORD</v>
      </c>
      <c r="N2613" t="str">
        <f>INDEX(RoutesPivot[AirportID],MATCH($C2613,RoutesPivot[[RouteID]:[RouteID]],0))</f>
        <v>CLT</v>
      </c>
      <c r="O2613">
        <f>INDEX(RoutesPivot[Distance],MATCH($C2613,RoutesPivot[[RouteID]:[RouteID]],0))</f>
        <v>700</v>
      </c>
      <c r="P2613">
        <f>INDEX(RoutesPivot[ListPrice],MATCH($C2613,RoutesPivot[[RouteID]:[RouteID]],0))</f>
        <v>125</v>
      </c>
      <c r="Q2613" t="str">
        <f>INDEX(AirportPivot[AirportName],MATCH($N2613,AirportPivot[[AirportID]:[AirportID]],0))</f>
        <v>Charlotte/Douglas International</v>
      </c>
      <c r="R2613">
        <f>INDEX(AirportPivot[Gates (number of available)],MATCH($N2613,AirportPivot[[AirportID]:[AirportID]],0))</f>
        <v>65</v>
      </c>
    </row>
    <row r="2614" spans="1:18" x14ac:dyDescent="0.25">
      <c r="A2614" s="3" t="s">
        <v>2646</v>
      </c>
      <c r="B2614" s="12">
        <v>42197</v>
      </c>
      <c r="C2614" s="4" t="s">
        <v>47</v>
      </c>
      <c r="D2614" s="4">
        <v>2.4</v>
      </c>
      <c r="E2614" s="4">
        <v>59</v>
      </c>
      <c r="F2614" s="5">
        <v>0.5625</v>
      </c>
      <c r="G2614" s="6">
        <v>275</v>
      </c>
      <c r="H2614" s="7">
        <v>45375</v>
      </c>
      <c r="I2614" s="7">
        <f>FlightsPivot[[#This Row],[Total Fare]]*10%</f>
        <v>4537.5</v>
      </c>
      <c r="J2614" s="7">
        <f>FlightsPivot[[#This Row],[Total Fare]]+FlightsPivot[[#This Row],[10% tax ]]</f>
        <v>49912.5</v>
      </c>
      <c r="K2614" s="4">
        <v>7</v>
      </c>
      <c r="L2614" s="4">
        <v>2015</v>
      </c>
      <c r="M2614" t="str">
        <f>INDEX(RoutesPivot[DepAirport],MATCH($C2614,RoutesPivot[[RouteID]:[RouteID]],0))</f>
        <v>ORD</v>
      </c>
      <c r="N2614" t="str">
        <f>INDEX(RoutesPivot[AirportID],MATCH($C2614,RoutesPivot[[RouteID]:[RouteID]],0))</f>
        <v>PHX</v>
      </c>
      <c r="O2614">
        <f>INDEX(RoutesPivot[Distance],MATCH($C2614,RoutesPivot[[RouteID]:[RouteID]],0))</f>
        <v>1200</v>
      </c>
      <c r="P2614">
        <f>INDEX(RoutesPivot[ListPrice],MATCH($C2614,RoutesPivot[[RouteID]:[RouteID]],0))</f>
        <v>250</v>
      </c>
      <c r="Q2614" t="str">
        <f>INDEX(AirportPivot[AirportName],MATCH($N2614,AirportPivot[[AirportID]:[AirportID]],0))</f>
        <v>Phoenix Sky Harbor International</v>
      </c>
      <c r="R2614">
        <f>INDEX(AirportPivot[Gates (number of available)],MATCH($N2614,AirportPivot[[AirportID]:[AirportID]],0))</f>
        <v>60</v>
      </c>
    </row>
    <row r="2615" spans="1:18" x14ac:dyDescent="0.25">
      <c r="A2615" s="3" t="s">
        <v>2647</v>
      </c>
      <c r="B2615" s="12">
        <v>42143</v>
      </c>
      <c r="C2615" s="4" t="s">
        <v>30</v>
      </c>
      <c r="D2615" s="4">
        <v>2.7</v>
      </c>
      <c r="E2615" s="4">
        <v>163</v>
      </c>
      <c r="F2615" s="5">
        <v>0.33333333333333331</v>
      </c>
      <c r="G2615" s="6">
        <v>250</v>
      </c>
      <c r="H2615" s="7">
        <v>41250</v>
      </c>
      <c r="I2615" s="7">
        <f>FlightsPivot[[#This Row],[Total Fare]]*10%</f>
        <v>4125</v>
      </c>
      <c r="J2615" s="7">
        <f>FlightsPivot[[#This Row],[Total Fare]]+FlightsPivot[[#This Row],[10% tax ]]</f>
        <v>45375</v>
      </c>
      <c r="K2615" s="4">
        <v>5</v>
      </c>
      <c r="L2615" s="4">
        <v>2015</v>
      </c>
      <c r="M2615" t="str">
        <f>INDEX(RoutesPivot[DepAirport],MATCH($C2615,RoutesPivot[[RouteID]:[RouteID]],0))</f>
        <v>ORD</v>
      </c>
      <c r="N2615" t="str">
        <f>INDEX(RoutesPivot[AirportID],MATCH($C2615,RoutesPivot[[RouteID]:[RouteID]],0))</f>
        <v>MCO</v>
      </c>
      <c r="O2615">
        <f>INDEX(RoutesPivot[Distance],MATCH($C2615,RoutesPivot[[RouteID]:[RouteID]],0))</f>
        <v>850</v>
      </c>
      <c r="P2615">
        <f>INDEX(RoutesPivot[ListPrice],MATCH($C2615,RoutesPivot[[RouteID]:[RouteID]],0))</f>
        <v>250</v>
      </c>
      <c r="Q2615" t="str">
        <f>INDEX(AirportPivot[AirportName],MATCH($N2615,AirportPivot[[AirportID]:[AirportID]],0))</f>
        <v>Orlando International</v>
      </c>
      <c r="R2615">
        <f>INDEX(AirportPivot[Gates (number of available)],MATCH($N2615,AirportPivot[[AirportID]:[AirportID]],0))</f>
        <v>67</v>
      </c>
    </row>
    <row r="2616" spans="1:18" x14ac:dyDescent="0.25">
      <c r="A2616" s="3" t="s">
        <v>2648</v>
      </c>
      <c r="B2616" s="12">
        <v>41738</v>
      </c>
      <c r="C2616" s="4" t="s">
        <v>23</v>
      </c>
      <c r="D2616" s="4">
        <v>1.4</v>
      </c>
      <c r="E2616" s="4">
        <v>23</v>
      </c>
      <c r="F2616" s="5">
        <v>0.8125</v>
      </c>
      <c r="G2616" s="6">
        <v>300</v>
      </c>
      <c r="H2616" s="7">
        <v>55500</v>
      </c>
      <c r="I2616" s="7">
        <f>FlightsPivot[[#This Row],[Total Fare]]*10%</f>
        <v>5550</v>
      </c>
      <c r="J2616" s="7">
        <f>FlightsPivot[[#This Row],[Total Fare]]+FlightsPivot[[#This Row],[10% tax ]]</f>
        <v>61050</v>
      </c>
      <c r="K2616" s="4">
        <v>4</v>
      </c>
      <c r="L2616" s="4">
        <v>2014</v>
      </c>
      <c r="M2616" t="str">
        <f>INDEX(RoutesPivot[DepAirport],MATCH($C2616,RoutesPivot[[RouteID]:[RouteID]],0))</f>
        <v>ORD</v>
      </c>
      <c r="N2616" t="str">
        <f>INDEX(RoutesPivot[AirportID],MATCH($C2616,RoutesPivot[[RouteID]:[RouteID]],0))</f>
        <v>DEN</v>
      </c>
      <c r="O2616">
        <f>INDEX(RoutesPivot[Distance],MATCH($C2616,RoutesPivot[[RouteID]:[RouteID]],0))</f>
        <v>800</v>
      </c>
      <c r="P2616">
        <f>INDEX(RoutesPivot[ListPrice],MATCH($C2616,RoutesPivot[[RouteID]:[RouteID]],0))</f>
        <v>300</v>
      </c>
      <c r="Q2616" t="str">
        <f>INDEX(AirportPivot[AirportName],MATCH($N2616,AirportPivot[[AirportID]:[AirportID]],0))</f>
        <v>Denver International</v>
      </c>
      <c r="R2616">
        <f>INDEX(AirportPivot[Gates (number of available)],MATCH($N2616,AirportPivot[[AirportID]:[AirportID]],0))</f>
        <v>75</v>
      </c>
    </row>
    <row r="2617" spans="1:18" x14ac:dyDescent="0.25">
      <c r="A2617" s="3" t="s">
        <v>2649</v>
      </c>
      <c r="B2617" s="12">
        <v>41720</v>
      </c>
      <c r="C2617" s="4" t="s">
        <v>70</v>
      </c>
      <c r="D2617" s="4">
        <v>2.1</v>
      </c>
      <c r="E2617" s="4">
        <v>3</v>
      </c>
      <c r="F2617" s="5">
        <v>0.29166666666666669</v>
      </c>
      <c r="G2617" s="6">
        <v>275</v>
      </c>
      <c r="H2617" s="7">
        <v>50875</v>
      </c>
      <c r="I2617" s="7">
        <f>FlightsPivot[[#This Row],[Total Fare]]*10%</f>
        <v>5087.5</v>
      </c>
      <c r="J2617" s="7">
        <f>FlightsPivot[[#This Row],[Total Fare]]+FlightsPivot[[#This Row],[10% tax ]]</f>
        <v>55962.5</v>
      </c>
      <c r="K2617" s="4">
        <v>3</v>
      </c>
      <c r="L2617" s="4">
        <v>2014</v>
      </c>
      <c r="M2617" t="str">
        <f>INDEX(RoutesPivot[DepAirport],MATCH($C2617,RoutesPivot[[RouteID]:[RouteID]],0))</f>
        <v>ORD</v>
      </c>
      <c r="N2617" t="str">
        <f>INDEX(RoutesPivot[AirportID],MATCH($C2617,RoutesPivot[[RouteID]:[RouteID]],0))</f>
        <v>LAS</v>
      </c>
      <c r="O2617">
        <f>INDEX(RoutesPivot[Distance],MATCH($C2617,RoutesPivot[[RouteID]:[RouteID]],0))</f>
        <v>1100</v>
      </c>
      <c r="P2617">
        <f>INDEX(RoutesPivot[ListPrice],MATCH($C2617,RoutesPivot[[RouteID]:[RouteID]],0))</f>
        <v>275</v>
      </c>
      <c r="Q2617" t="str">
        <f>INDEX(AirportPivot[AirportName],MATCH($N2617,AirportPivot[[AirportID]:[AirportID]],0))</f>
        <v>McCarran International</v>
      </c>
      <c r="R2617">
        <f>INDEX(AirportPivot[Gates (number of available)],MATCH($N2617,AirportPivot[[AirportID]:[AirportID]],0))</f>
        <v>68</v>
      </c>
    </row>
    <row r="2618" spans="1:18" x14ac:dyDescent="0.25">
      <c r="A2618" s="3" t="s">
        <v>2650</v>
      </c>
      <c r="B2618" s="12">
        <v>42332</v>
      </c>
      <c r="C2618" s="4" t="s">
        <v>15</v>
      </c>
      <c r="D2618" s="4">
        <v>4.5999999999999996</v>
      </c>
      <c r="E2618" s="4">
        <v>38</v>
      </c>
      <c r="F2618" s="5">
        <v>0.29166666666666669</v>
      </c>
      <c r="G2618" s="6">
        <v>337.5</v>
      </c>
      <c r="H2618" s="7">
        <v>55687.5</v>
      </c>
      <c r="I2618" s="7">
        <f>FlightsPivot[[#This Row],[Total Fare]]*10%</f>
        <v>5568.75</v>
      </c>
      <c r="J2618" s="7">
        <f>FlightsPivot[[#This Row],[Total Fare]]+FlightsPivot[[#This Row],[10% tax ]]</f>
        <v>61256.25</v>
      </c>
      <c r="K2618" s="4">
        <v>11</v>
      </c>
      <c r="L2618" s="4">
        <v>2015</v>
      </c>
      <c r="M2618" t="str">
        <f>INDEX(RoutesPivot[DepAirport],MATCH($C2618,RoutesPivot[[RouteID]:[RouteID]],0))</f>
        <v>ORD</v>
      </c>
      <c r="N2618" t="str">
        <f>INDEX(RoutesPivot[AirportID],MATCH($C2618,RoutesPivot[[RouteID]:[RouteID]],0))</f>
        <v>EWR</v>
      </c>
      <c r="O2618">
        <f>INDEX(RoutesPivot[Distance],MATCH($C2618,RoutesPivot[[RouteID]:[RouteID]],0))</f>
        <v>600</v>
      </c>
      <c r="P2618">
        <f>INDEX(RoutesPivot[ListPrice],MATCH($C2618,RoutesPivot[[RouteID]:[RouteID]],0))</f>
        <v>225</v>
      </c>
      <c r="Q2618" t="str">
        <f>INDEX(AirportPivot[AirportName],MATCH($N2618,AirportPivot[[AirportID]:[AirportID]],0))</f>
        <v>Newark Liberty International</v>
      </c>
      <c r="R2618">
        <f>INDEX(AirportPivot[Gates (number of available)],MATCH($N2618,AirportPivot[[AirportID]:[AirportID]],0))</f>
        <v>82</v>
      </c>
    </row>
    <row r="2619" spans="1:18" x14ac:dyDescent="0.25">
      <c r="A2619" s="3" t="s">
        <v>2651</v>
      </c>
      <c r="B2619" s="12">
        <v>42156</v>
      </c>
      <c r="C2619" s="4" t="s">
        <v>33</v>
      </c>
      <c r="D2619" s="4">
        <v>2.4</v>
      </c>
      <c r="E2619" s="4">
        <v>107</v>
      </c>
      <c r="F2619" s="5">
        <v>0.79166666666666663</v>
      </c>
      <c r="G2619" s="6">
        <v>412.5</v>
      </c>
      <c r="H2619" s="7">
        <v>76312.5</v>
      </c>
      <c r="I2619" s="7">
        <f>FlightsPivot[[#This Row],[Total Fare]]*10%</f>
        <v>7631.25</v>
      </c>
      <c r="J2619" s="7">
        <f>FlightsPivot[[#This Row],[Total Fare]]+FlightsPivot[[#This Row],[10% tax ]]</f>
        <v>83943.75</v>
      </c>
      <c r="K2619" s="4">
        <v>6</v>
      </c>
      <c r="L2619" s="4">
        <v>2015</v>
      </c>
      <c r="M2619" t="str">
        <f>INDEX(RoutesPivot[DepAirport],MATCH($C2619,RoutesPivot[[RouteID]:[RouteID]],0))</f>
        <v>ORD</v>
      </c>
      <c r="N2619" t="str">
        <f>INDEX(RoutesPivot[AirportID],MATCH($C2619,RoutesPivot[[RouteID]:[RouteID]],0))</f>
        <v>SFO</v>
      </c>
      <c r="O2619">
        <f>INDEX(RoutesPivot[Distance],MATCH($C2619,RoutesPivot[[RouteID]:[RouteID]],0))</f>
        <v>1600</v>
      </c>
      <c r="P2619">
        <f>INDEX(RoutesPivot[ListPrice],MATCH($C2619,RoutesPivot[[RouteID]:[RouteID]],0))</f>
        <v>375</v>
      </c>
      <c r="Q2619" t="str">
        <f>INDEX(AirportPivot[AirportName],MATCH($N2619,AirportPivot[[AirportID]:[AirportID]],0))</f>
        <v>San Francisco International</v>
      </c>
      <c r="R2619">
        <f>INDEX(AirportPivot[Gates (number of available)],MATCH($N2619,AirportPivot[[AirportID]:[AirportID]],0))</f>
        <v>70</v>
      </c>
    </row>
    <row r="2620" spans="1:18" x14ac:dyDescent="0.25">
      <c r="A2620" s="3" t="s">
        <v>2652</v>
      </c>
      <c r="B2620" s="12">
        <v>42156</v>
      </c>
      <c r="C2620" s="4" t="s">
        <v>40</v>
      </c>
      <c r="D2620" s="4">
        <v>1.8</v>
      </c>
      <c r="E2620" s="4">
        <v>8</v>
      </c>
      <c r="F2620" s="5">
        <v>0.45833333333333331</v>
      </c>
      <c r="G2620" s="6">
        <v>126.5</v>
      </c>
      <c r="H2620" s="7">
        <v>23402.5</v>
      </c>
      <c r="I2620" s="7">
        <f>FlightsPivot[[#This Row],[Total Fare]]*10%</f>
        <v>2340.25</v>
      </c>
      <c r="J2620" s="7">
        <f>FlightsPivot[[#This Row],[Total Fare]]+FlightsPivot[[#This Row],[10% tax ]]</f>
        <v>25742.75</v>
      </c>
      <c r="K2620" s="4">
        <v>6</v>
      </c>
      <c r="L2620" s="4">
        <v>2015</v>
      </c>
      <c r="M2620" t="str">
        <f>INDEX(RoutesPivot[DepAirport],MATCH($C2620,RoutesPivot[[RouteID]:[RouteID]],0))</f>
        <v>ORD</v>
      </c>
      <c r="N2620" t="str">
        <f>INDEX(RoutesPivot[AirportID],MATCH($C2620,RoutesPivot[[RouteID]:[RouteID]],0))</f>
        <v>MSP</v>
      </c>
      <c r="O2620">
        <f>INDEX(RoutesPivot[Distance],MATCH($C2620,RoutesPivot[[RouteID]:[RouteID]],0))</f>
        <v>300</v>
      </c>
      <c r="P2620">
        <f>INDEX(RoutesPivot[ListPrice],MATCH($C2620,RoutesPivot[[RouteID]:[RouteID]],0))</f>
        <v>115</v>
      </c>
      <c r="Q2620" t="str">
        <f>INDEX(AirportPivot[AirportName],MATCH($N2620,AirportPivot[[AirportID]:[AirportID]],0))</f>
        <v>Minneapolis-St Paul International/Wold-Chamberlain</v>
      </c>
      <c r="R2620">
        <f>INDEX(AirportPivot[Gates (number of available)],MATCH($N2620,AirportPivot[[AirportID]:[AirportID]],0))</f>
        <v>65</v>
      </c>
    </row>
    <row r="2621" spans="1:18" x14ac:dyDescent="0.25">
      <c r="A2621" s="3" t="s">
        <v>2653</v>
      </c>
      <c r="B2621" s="12">
        <v>42346</v>
      </c>
      <c r="C2621" s="4" t="s">
        <v>98</v>
      </c>
      <c r="D2621" s="4">
        <v>1.9</v>
      </c>
      <c r="E2621" s="4">
        <v>61</v>
      </c>
      <c r="F2621" s="5">
        <v>0.8125</v>
      </c>
      <c r="G2621" s="6">
        <v>275</v>
      </c>
      <c r="H2621" s="7">
        <v>45375</v>
      </c>
      <c r="I2621" s="7">
        <f>FlightsPivot[[#This Row],[Total Fare]]*10%</f>
        <v>4537.5</v>
      </c>
      <c r="J2621" s="7">
        <f>FlightsPivot[[#This Row],[Total Fare]]+FlightsPivot[[#This Row],[10% tax ]]</f>
        <v>49912.5</v>
      </c>
      <c r="K2621" s="4">
        <v>12</v>
      </c>
      <c r="L2621" s="4">
        <v>2015</v>
      </c>
      <c r="M2621" t="str">
        <f>INDEX(RoutesPivot[DepAirport],MATCH($C2621,RoutesPivot[[RouteID]:[RouteID]],0))</f>
        <v>ORD</v>
      </c>
      <c r="N2621" t="str">
        <f>INDEX(RoutesPivot[AirportID],MATCH($C2621,RoutesPivot[[RouteID]:[RouteID]],0))</f>
        <v>PHL</v>
      </c>
      <c r="O2621">
        <f>INDEX(RoutesPivot[Distance],MATCH($C2621,RoutesPivot[[RouteID]:[RouteID]],0))</f>
        <v>580</v>
      </c>
      <c r="P2621">
        <f>INDEX(RoutesPivot[ListPrice],MATCH($C2621,RoutesPivot[[RouteID]:[RouteID]],0))</f>
        <v>275</v>
      </c>
      <c r="Q2621" t="str">
        <f>INDEX(AirportPivot[AirportName],MATCH($N2621,AirportPivot[[AirportID]:[AirportID]],0))</f>
        <v>Philadelphia International</v>
      </c>
      <c r="R2621">
        <f>INDEX(AirportPivot[Gates (number of available)],MATCH($N2621,AirportPivot[[AirportID]:[AirportID]],0))</f>
        <v>89</v>
      </c>
    </row>
    <row r="2622" spans="1:18" x14ac:dyDescent="0.25">
      <c r="A2622" s="3" t="s">
        <v>2654</v>
      </c>
      <c r="B2622" s="12">
        <v>41792</v>
      </c>
      <c r="C2622" s="4" t="s">
        <v>21</v>
      </c>
      <c r="D2622" s="4">
        <v>1.1000000000000001</v>
      </c>
      <c r="E2622" s="4">
        <v>17</v>
      </c>
      <c r="F2622" s="5">
        <v>0.375</v>
      </c>
      <c r="G2622" s="6">
        <v>137.5</v>
      </c>
      <c r="H2622" s="7">
        <v>25437.5</v>
      </c>
      <c r="I2622" s="7">
        <f>FlightsPivot[[#This Row],[Total Fare]]*10%</f>
        <v>2543.75</v>
      </c>
      <c r="J2622" s="7">
        <f>FlightsPivot[[#This Row],[Total Fare]]+FlightsPivot[[#This Row],[10% tax ]]</f>
        <v>27981.25</v>
      </c>
      <c r="K2622" s="4">
        <v>6</v>
      </c>
      <c r="L2622" s="4">
        <v>2014</v>
      </c>
      <c r="M2622" t="str">
        <f>INDEX(RoutesPivot[DepAirport],MATCH($C2622,RoutesPivot[[RouteID]:[RouteID]],0))</f>
        <v>ORD</v>
      </c>
      <c r="N2622" t="str">
        <f>INDEX(RoutesPivot[AirportID],MATCH($C2622,RoutesPivot[[RouteID]:[RouteID]],0))</f>
        <v>CLT</v>
      </c>
      <c r="O2622">
        <f>INDEX(RoutesPivot[Distance],MATCH($C2622,RoutesPivot[[RouteID]:[RouteID]],0))</f>
        <v>700</v>
      </c>
      <c r="P2622">
        <f>INDEX(RoutesPivot[ListPrice],MATCH($C2622,RoutesPivot[[RouteID]:[RouteID]],0))</f>
        <v>125</v>
      </c>
      <c r="Q2622" t="str">
        <f>INDEX(AirportPivot[AirportName],MATCH($N2622,AirportPivot[[AirportID]:[AirportID]],0))</f>
        <v>Charlotte/Douglas International</v>
      </c>
      <c r="R2622">
        <f>INDEX(AirportPivot[Gates (number of available)],MATCH($N2622,AirportPivot[[AirportID]:[AirportID]],0))</f>
        <v>65</v>
      </c>
    </row>
    <row r="2623" spans="1:18" x14ac:dyDescent="0.25">
      <c r="A2623" s="3" t="s">
        <v>2655</v>
      </c>
      <c r="B2623" s="12">
        <v>42237</v>
      </c>
      <c r="C2623" s="4" t="s">
        <v>23</v>
      </c>
      <c r="D2623" s="4">
        <v>1.8</v>
      </c>
      <c r="E2623" s="4">
        <v>156</v>
      </c>
      <c r="F2623" s="5">
        <v>0.70833333333333337</v>
      </c>
      <c r="G2623" s="6">
        <v>330</v>
      </c>
      <c r="H2623" s="7">
        <v>54450</v>
      </c>
      <c r="I2623" s="7">
        <f>FlightsPivot[[#This Row],[Total Fare]]*10%</f>
        <v>5445</v>
      </c>
      <c r="J2623" s="7">
        <f>FlightsPivot[[#This Row],[Total Fare]]+FlightsPivot[[#This Row],[10% tax ]]</f>
        <v>59895</v>
      </c>
      <c r="K2623" s="4">
        <v>8</v>
      </c>
      <c r="L2623" s="4">
        <v>2015</v>
      </c>
      <c r="M2623" t="str">
        <f>INDEX(RoutesPivot[DepAirport],MATCH($C2623,RoutesPivot[[RouteID]:[RouteID]],0))</f>
        <v>ORD</v>
      </c>
      <c r="N2623" t="str">
        <f>INDEX(RoutesPivot[AirportID],MATCH($C2623,RoutesPivot[[RouteID]:[RouteID]],0))</f>
        <v>DEN</v>
      </c>
      <c r="O2623">
        <f>INDEX(RoutesPivot[Distance],MATCH($C2623,RoutesPivot[[RouteID]:[RouteID]],0))</f>
        <v>800</v>
      </c>
      <c r="P2623">
        <f>INDEX(RoutesPivot[ListPrice],MATCH($C2623,RoutesPivot[[RouteID]:[RouteID]],0))</f>
        <v>300</v>
      </c>
      <c r="Q2623" t="str">
        <f>INDEX(AirportPivot[AirportName],MATCH($N2623,AirportPivot[[AirportID]:[AirportID]],0))</f>
        <v>Denver International</v>
      </c>
      <c r="R2623">
        <f>INDEX(AirportPivot[Gates (number of available)],MATCH($N2623,AirportPivot[[AirportID]:[AirportID]],0))</f>
        <v>75</v>
      </c>
    </row>
    <row r="2624" spans="1:18" x14ac:dyDescent="0.25">
      <c r="A2624" s="3" t="s">
        <v>2656</v>
      </c>
      <c r="B2624" s="12">
        <v>41669</v>
      </c>
      <c r="C2624" s="4" t="s">
        <v>80</v>
      </c>
      <c r="D2624" s="4">
        <v>2.8</v>
      </c>
      <c r="E2624" s="4">
        <v>7</v>
      </c>
      <c r="F2624" s="5">
        <v>0.3125</v>
      </c>
      <c r="G2624" s="6">
        <v>300</v>
      </c>
      <c r="H2624" s="7">
        <v>55500</v>
      </c>
      <c r="I2624" s="7">
        <f>FlightsPivot[[#This Row],[Total Fare]]*10%</f>
        <v>5550</v>
      </c>
      <c r="J2624" s="7">
        <f>FlightsPivot[[#This Row],[Total Fare]]+FlightsPivot[[#This Row],[10% tax ]]</f>
        <v>61050</v>
      </c>
      <c r="K2624" s="4">
        <v>1</v>
      </c>
      <c r="L2624" s="4">
        <v>2014</v>
      </c>
      <c r="M2624" t="str">
        <f>INDEX(RoutesPivot[DepAirport],MATCH($C2624,RoutesPivot[[RouteID]:[RouteID]],0))</f>
        <v>ORD</v>
      </c>
      <c r="N2624" t="str">
        <f>INDEX(RoutesPivot[AirportID],MATCH($C2624,RoutesPivot[[RouteID]:[RouteID]],0))</f>
        <v>MIA</v>
      </c>
      <c r="O2624">
        <f>INDEX(RoutesPivot[Distance],MATCH($C2624,RoutesPivot[[RouteID]:[RouteID]],0))</f>
        <v>1000</v>
      </c>
      <c r="P2624">
        <f>INDEX(RoutesPivot[ListPrice],MATCH($C2624,RoutesPivot[[RouteID]:[RouteID]],0))</f>
        <v>300</v>
      </c>
      <c r="Q2624" t="str">
        <f>INDEX(AirportPivot[AirportName],MATCH($N2624,AirportPivot[[AirportID]:[AirportID]],0))</f>
        <v>Miami International</v>
      </c>
      <c r="R2624">
        <f>INDEX(AirportPivot[Gates (number of available)],MATCH($N2624,AirportPivot[[AirportID]:[AirportID]],0))</f>
        <v>80</v>
      </c>
    </row>
    <row r="2625" spans="1:18" x14ac:dyDescent="0.25">
      <c r="A2625" s="3" t="s">
        <v>2657</v>
      </c>
      <c r="B2625" s="12">
        <v>41889</v>
      </c>
      <c r="C2625" s="4" t="s">
        <v>15</v>
      </c>
      <c r="D2625" s="4">
        <v>1.4</v>
      </c>
      <c r="E2625" s="4">
        <v>111</v>
      </c>
      <c r="F2625" s="5">
        <v>0.75</v>
      </c>
      <c r="G2625" s="6">
        <v>225</v>
      </c>
      <c r="H2625" s="7">
        <v>41625</v>
      </c>
      <c r="I2625" s="7">
        <f>FlightsPivot[[#This Row],[Total Fare]]*10%</f>
        <v>4162.5</v>
      </c>
      <c r="J2625" s="7">
        <f>FlightsPivot[[#This Row],[Total Fare]]+FlightsPivot[[#This Row],[10% tax ]]</f>
        <v>45787.5</v>
      </c>
      <c r="K2625" s="4">
        <v>9</v>
      </c>
      <c r="L2625" s="4">
        <v>2014</v>
      </c>
      <c r="M2625" t="str">
        <f>INDEX(RoutesPivot[DepAirport],MATCH($C2625,RoutesPivot[[RouteID]:[RouteID]],0))</f>
        <v>ORD</v>
      </c>
      <c r="N2625" t="str">
        <f>INDEX(RoutesPivot[AirportID],MATCH($C2625,RoutesPivot[[RouteID]:[RouteID]],0))</f>
        <v>EWR</v>
      </c>
      <c r="O2625">
        <f>INDEX(RoutesPivot[Distance],MATCH($C2625,RoutesPivot[[RouteID]:[RouteID]],0))</f>
        <v>600</v>
      </c>
      <c r="P2625">
        <f>INDEX(RoutesPivot[ListPrice],MATCH($C2625,RoutesPivot[[RouteID]:[RouteID]],0))</f>
        <v>225</v>
      </c>
      <c r="Q2625" t="str">
        <f>INDEX(AirportPivot[AirportName],MATCH($N2625,AirportPivot[[AirportID]:[AirportID]],0))</f>
        <v>Newark Liberty International</v>
      </c>
      <c r="R2625">
        <f>INDEX(AirportPivot[Gates (number of available)],MATCH($N2625,AirportPivot[[AirportID]:[AirportID]],0))</f>
        <v>82</v>
      </c>
    </row>
    <row r="2626" spans="1:18" x14ac:dyDescent="0.25">
      <c r="A2626" s="3" t="s">
        <v>2658</v>
      </c>
      <c r="B2626" s="12">
        <v>41970</v>
      </c>
      <c r="C2626" s="4" t="s">
        <v>80</v>
      </c>
      <c r="D2626" s="4">
        <v>5</v>
      </c>
      <c r="E2626" s="4">
        <v>66</v>
      </c>
      <c r="F2626" s="5">
        <v>0.33333333333333331</v>
      </c>
      <c r="G2626" s="6">
        <v>450</v>
      </c>
      <c r="H2626" s="7">
        <v>81450</v>
      </c>
      <c r="I2626" s="7">
        <f>FlightsPivot[[#This Row],[Total Fare]]*10%</f>
        <v>8145</v>
      </c>
      <c r="J2626" s="7">
        <f>FlightsPivot[[#This Row],[Total Fare]]+FlightsPivot[[#This Row],[10% tax ]]</f>
        <v>89595</v>
      </c>
      <c r="K2626" s="4">
        <v>11</v>
      </c>
      <c r="L2626" s="4">
        <v>2014</v>
      </c>
      <c r="M2626" t="str">
        <f>INDEX(RoutesPivot[DepAirport],MATCH($C2626,RoutesPivot[[RouteID]:[RouteID]],0))</f>
        <v>ORD</v>
      </c>
      <c r="N2626" t="str">
        <f>INDEX(RoutesPivot[AirportID],MATCH($C2626,RoutesPivot[[RouteID]:[RouteID]],0))</f>
        <v>MIA</v>
      </c>
      <c r="O2626">
        <f>INDEX(RoutesPivot[Distance],MATCH($C2626,RoutesPivot[[RouteID]:[RouteID]],0))</f>
        <v>1000</v>
      </c>
      <c r="P2626">
        <f>INDEX(RoutesPivot[ListPrice],MATCH($C2626,RoutesPivot[[RouteID]:[RouteID]],0))</f>
        <v>300</v>
      </c>
      <c r="Q2626" t="str">
        <f>INDEX(AirportPivot[AirportName],MATCH($N2626,AirportPivot[[AirportID]:[AirportID]],0))</f>
        <v>Miami International</v>
      </c>
      <c r="R2626">
        <f>INDEX(AirportPivot[Gates (number of available)],MATCH($N2626,AirportPivot[[AirportID]:[AirportID]],0))</f>
        <v>80</v>
      </c>
    </row>
    <row r="2627" spans="1:18" x14ac:dyDescent="0.25">
      <c r="A2627" s="3" t="s">
        <v>2659</v>
      </c>
      <c r="B2627" s="12">
        <v>41794</v>
      </c>
      <c r="C2627" s="4" t="s">
        <v>15</v>
      </c>
      <c r="D2627" s="4">
        <v>2.6</v>
      </c>
      <c r="E2627" s="4">
        <v>153</v>
      </c>
      <c r="F2627" s="5">
        <v>0.70833333333333337</v>
      </c>
      <c r="G2627" s="6">
        <v>247.5</v>
      </c>
      <c r="H2627" s="7">
        <v>40837.5</v>
      </c>
      <c r="I2627" s="7">
        <f>FlightsPivot[[#This Row],[Total Fare]]*10%</f>
        <v>4083.75</v>
      </c>
      <c r="J2627" s="7">
        <f>FlightsPivot[[#This Row],[Total Fare]]+FlightsPivot[[#This Row],[10% tax ]]</f>
        <v>44921.25</v>
      </c>
      <c r="K2627" s="4">
        <v>6</v>
      </c>
      <c r="L2627" s="4">
        <v>2014</v>
      </c>
      <c r="M2627" t="str">
        <f>INDEX(RoutesPivot[DepAirport],MATCH($C2627,RoutesPivot[[RouteID]:[RouteID]],0))</f>
        <v>ORD</v>
      </c>
      <c r="N2627" t="str">
        <f>INDEX(RoutesPivot[AirportID],MATCH($C2627,RoutesPivot[[RouteID]:[RouteID]],0))</f>
        <v>EWR</v>
      </c>
      <c r="O2627">
        <f>INDEX(RoutesPivot[Distance],MATCH($C2627,RoutesPivot[[RouteID]:[RouteID]],0))</f>
        <v>600</v>
      </c>
      <c r="P2627">
        <f>INDEX(RoutesPivot[ListPrice],MATCH($C2627,RoutesPivot[[RouteID]:[RouteID]],0))</f>
        <v>225</v>
      </c>
      <c r="Q2627" t="str">
        <f>INDEX(AirportPivot[AirportName],MATCH($N2627,AirportPivot[[AirportID]:[AirportID]],0))</f>
        <v>Newark Liberty International</v>
      </c>
      <c r="R2627">
        <f>INDEX(AirportPivot[Gates (number of available)],MATCH($N2627,AirportPivot[[AirportID]:[AirportID]],0))</f>
        <v>82</v>
      </c>
    </row>
    <row r="2628" spans="1:18" x14ac:dyDescent="0.25">
      <c r="A2628" s="3" t="s">
        <v>2660</v>
      </c>
      <c r="B2628" s="12">
        <v>42054</v>
      </c>
      <c r="C2628" s="4" t="s">
        <v>13</v>
      </c>
      <c r="D2628" s="4">
        <v>1.3</v>
      </c>
      <c r="E2628" s="4">
        <v>195</v>
      </c>
      <c r="F2628" s="5">
        <v>0.41666666666666669</v>
      </c>
      <c r="G2628" s="6">
        <v>250</v>
      </c>
      <c r="H2628" s="7">
        <v>41250</v>
      </c>
      <c r="I2628" s="7">
        <f>FlightsPivot[[#This Row],[Total Fare]]*10%</f>
        <v>4125</v>
      </c>
      <c r="J2628" s="7">
        <f>FlightsPivot[[#This Row],[Total Fare]]+FlightsPivot[[#This Row],[10% tax ]]</f>
        <v>45375</v>
      </c>
      <c r="K2628" s="4">
        <v>2</v>
      </c>
      <c r="L2628" s="4">
        <v>2015</v>
      </c>
      <c r="M2628" t="str">
        <f>INDEX(RoutesPivot[DepAirport],MATCH($C2628,RoutesPivot[[RouteID]:[RouteID]],0))</f>
        <v>ORD</v>
      </c>
      <c r="N2628" t="str">
        <f>INDEX(RoutesPivot[AirportID],MATCH($C2628,RoutesPivot[[RouteID]:[RouteID]],0))</f>
        <v>JFK</v>
      </c>
      <c r="O2628">
        <f>INDEX(RoutesPivot[Distance],MATCH($C2628,RoutesPivot[[RouteID]:[RouteID]],0))</f>
        <v>619</v>
      </c>
      <c r="P2628">
        <f>INDEX(RoutesPivot[ListPrice],MATCH($C2628,RoutesPivot[[RouteID]:[RouteID]],0))</f>
        <v>250</v>
      </c>
      <c r="Q2628" t="str">
        <f>INDEX(AirportPivot[AirportName],MATCH($N2628,AirportPivot[[AirportID]:[AirportID]],0))</f>
        <v>John F Kennedy International</v>
      </c>
      <c r="R2628">
        <f>INDEX(AirportPivot[Gates (number of available)],MATCH($N2628,AirportPivot[[AirportID]:[AirportID]],0))</f>
        <v>120</v>
      </c>
    </row>
    <row r="2629" spans="1:18" x14ac:dyDescent="0.25">
      <c r="A2629" s="3" t="s">
        <v>2661</v>
      </c>
      <c r="B2629" s="12">
        <v>42238</v>
      </c>
      <c r="C2629" s="4" t="s">
        <v>17</v>
      </c>
      <c r="D2629" s="4">
        <v>3.9</v>
      </c>
      <c r="E2629" s="4">
        <v>190</v>
      </c>
      <c r="F2629" s="5">
        <v>0.3125</v>
      </c>
      <c r="G2629" s="6">
        <v>385</v>
      </c>
      <c r="H2629" s="7">
        <v>63525</v>
      </c>
      <c r="I2629" s="7">
        <f>FlightsPivot[[#This Row],[Total Fare]]*10%</f>
        <v>6352.5</v>
      </c>
      <c r="J2629" s="7">
        <f>FlightsPivot[[#This Row],[Total Fare]]+FlightsPivot[[#This Row],[10% tax ]]</f>
        <v>69877.5</v>
      </c>
      <c r="K2629" s="4">
        <v>8</v>
      </c>
      <c r="L2629" s="4">
        <v>2015</v>
      </c>
      <c r="M2629" t="str">
        <f>INDEX(RoutesPivot[DepAirport],MATCH($C2629,RoutesPivot[[RouteID]:[RouteID]],0))</f>
        <v>ORD</v>
      </c>
      <c r="N2629" t="str">
        <f>INDEX(RoutesPivot[AirportID],MATCH($C2629,RoutesPivot[[RouteID]:[RouteID]],0))</f>
        <v>LAX</v>
      </c>
      <c r="O2629">
        <f>INDEX(RoutesPivot[Distance],MATCH($C2629,RoutesPivot[[RouteID]:[RouteID]],0))</f>
        <v>1518</v>
      </c>
      <c r="P2629">
        <f>INDEX(RoutesPivot[ListPrice],MATCH($C2629,RoutesPivot[[RouteID]:[RouteID]],0))</f>
        <v>350</v>
      </c>
      <c r="Q2629" t="str">
        <f>INDEX(AirportPivot[AirportName],MATCH($N2629,AirportPivot[[AirportID]:[AirportID]],0))</f>
        <v>Los Angeles International</v>
      </c>
      <c r="R2629">
        <f>INDEX(AirportPivot[Gates (number of available)],MATCH($N2629,AirportPivot[[AirportID]:[AirportID]],0))</f>
        <v>86</v>
      </c>
    </row>
    <row r="2630" spans="1:18" x14ac:dyDescent="0.25">
      <c r="A2630" s="3" t="s">
        <v>2662</v>
      </c>
      <c r="B2630" s="12">
        <v>41688</v>
      </c>
      <c r="C2630" s="4" t="s">
        <v>21</v>
      </c>
      <c r="D2630" s="4">
        <v>2.8</v>
      </c>
      <c r="E2630" s="4">
        <v>207</v>
      </c>
      <c r="F2630" s="5">
        <v>0.33333333333333331</v>
      </c>
      <c r="G2630" s="6">
        <v>125</v>
      </c>
      <c r="H2630" s="7">
        <v>20625</v>
      </c>
      <c r="I2630" s="7">
        <f>FlightsPivot[[#This Row],[Total Fare]]*10%</f>
        <v>2062.5</v>
      </c>
      <c r="J2630" s="7">
        <f>FlightsPivot[[#This Row],[Total Fare]]+FlightsPivot[[#This Row],[10% tax ]]</f>
        <v>22687.5</v>
      </c>
      <c r="K2630" s="4">
        <v>2</v>
      </c>
      <c r="L2630" s="4">
        <v>2014</v>
      </c>
      <c r="M2630" t="str">
        <f>INDEX(RoutesPivot[DepAirport],MATCH($C2630,RoutesPivot[[RouteID]:[RouteID]],0))</f>
        <v>ORD</v>
      </c>
      <c r="N2630" t="str">
        <f>INDEX(RoutesPivot[AirportID],MATCH($C2630,RoutesPivot[[RouteID]:[RouteID]],0))</f>
        <v>CLT</v>
      </c>
      <c r="O2630">
        <f>INDEX(RoutesPivot[Distance],MATCH($C2630,RoutesPivot[[RouteID]:[RouteID]],0))</f>
        <v>700</v>
      </c>
      <c r="P2630">
        <f>INDEX(RoutesPivot[ListPrice],MATCH($C2630,RoutesPivot[[RouteID]:[RouteID]],0))</f>
        <v>125</v>
      </c>
      <c r="Q2630" t="str">
        <f>INDEX(AirportPivot[AirportName],MATCH($N2630,AirportPivot[[AirportID]:[AirportID]],0))</f>
        <v>Charlotte/Douglas International</v>
      </c>
      <c r="R2630">
        <f>INDEX(AirportPivot[Gates (number of available)],MATCH($N2630,AirportPivot[[AirportID]:[AirportID]],0))</f>
        <v>65</v>
      </c>
    </row>
    <row r="2631" spans="1:18" x14ac:dyDescent="0.25">
      <c r="A2631" s="3" t="s">
        <v>2663</v>
      </c>
      <c r="B2631" s="12">
        <v>41846</v>
      </c>
      <c r="C2631" s="4" t="s">
        <v>15</v>
      </c>
      <c r="D2631" s="4">
        <v>3.5</v>
      </c>
      <c r="E2631" s="4">
        <v>18</v>
      </c>
      <c r="F2631" s="5">
        <v>0.85416666666666663</v>
      </c>
      <c r="G2631" s="6">
        <v>247.5</v>
      </c>
      <c r="H2631" s="7">
        <v>45787.5</v>
      </c>
      <c r="I2631" s="7">
        <f>FlightsPivot[[#This Row],[Total Fare]]*10%</f>
        <v>4578.75</v>
      </c>
      <c r="J2631" s="7">
        <f>FlightsPivot[[#This Row],[Total Fare]]+FlightsPivot[[#This Row],[10% tax ]]</f>
        <v>50366.25</v>
      </c>
      <c r="K2631" s="4">
        <v>7</v>
      </c>
      <c r="L2631" s="4">
        <v>2014</v>
      </c>
      <c r="M2631" t="str">
        <f>INDEX(RoutesPivot[DepAirport],MATCH($C2631,RoutesPivot[[RouteID]:[RouteID]],0))</f>
        <v>ORD</v>
      </c>
      <c r="N2631" t="str">
        <f>INDEX(RoutesPivot[AirportID],MATCH($C2631,RoutesPivot[[RouteID]:[RouteID]],0))</f>
        <v>EWR</v>
      </c>
      <c r="O2631">
        <f>INDEX(RoutesPivot[Distance],MATCH($C2631,RoutesPivot[[RouteID]:[RouteID]],0))</f>
        <v>600</v>
      </c>
      <c r="P2631">
        <f>INDEX(RoutesPivot[ListPrice],MATCH($C2631,RoutesPivot[[RouteID]:[RouteID]],0))</f>
        <v>225</v>
      </c>
      <c r="Q2631" t="str">
        <f>INDEX(AirportPivot[AirportName],MATCH($N2631,AirportPivot[[AirportID]:[AirportID]],0))</f>
        <v>Newark Liberty International</v>
      </c>
      <c r="R2631">
        <f>INDEX(AirportPivot[Gates (number of available)],MATCH($N2631,AirportPivot[[AirportID]:[AirportID]],0))</f>
        <v>82</v>
      </c>
    </row>
    <row r="2632" spans="1:18" x14ac:dyDescent="0.25">
      <c r="A2632" s="3" t="s">
        <v>2664</v>
      </c>
      <c r="B2632" s="12">
        <v>42246</v>
      </c>
      <c r="C2632" s="4" t="s">
        <v>70</v>
      </c>
      <c r="D2632" s="4">
        <v>2.9</v>
      </c>
      <c r="E2632" s="4">
        <v>61</v>
      </c>
      <c r="F2632" s="5">
        <v>0.58333333333333337</v>
      </c>
      <c r="G2632" s="6">
        <v>302.5</v>
      </c>
      <c r="H2632" s="7">
        <v>49912.5</v>
      </c>
      <c r="I2632" s="7">
        <f>FlightsPivot[[#This Row],[Total Fare]]*10%</f>
        <v>4991.25</v>
      </c>
      <c r="J2632" s="7">
        <f>FlightsPivot[[#This Row],[Total Fare]]+FlightsPivot[[#This Row],[10% tax ]]</f>
        <v>54903.75</v>
      </c>
      <c r="K2632" s="4">
        <v>8</v>
      </c>
      <c r="L2632" s="4">
        <v>2015</v>
      </c>
      <c r="M2632" t="str">
        <f>INDEX(RoutesPivot[DepAirport],MATCH($C2632,RoutesPivot[[RouteID]:[RouteID]],0))</f>
        <v>ORD</v>
      </c>
      <c r="N2632" t="str">
        <f>INDEX(RoutesPivot[AirportID],MATCH($C2632,RoutesPivot[[RouteID]:[RouteID]],0))</f>
        <v>LAS</v>
      </c>
      <c r="O2632">
        <f>INDEX(RoutesPivot[Distance],MATCH($C2632,RoutesPivot[[RouteID]:[RouteID]],0))</f>
        <v>1100</v>
      </c>
      <c r="P2632">
        <f>INDEX(RoutesPivot[ListPrice],MATCH($C2632,RoutesPivot[[RouteID]:[RouteID]],0))</f>
        <v>275</v>
      </c>
      <c r="Q2632" t="str">
        <f>INDEX(AirportPivot[AirportName],MATCH($N2632,AirportPivot[[AirportID]:[AirportID]],0))</f>
        <v>McCarran International</v>
      </c>
      <c r="R2632">
        <f>INDEX(AirportPivot[Gates (number of available)],MATCH($N2632,AirportPivot[[AirportID]:[AirportID]],0))</f>
        <v>68</v>
      </c>
    </row>
    <row r="2633" spans="1:18" x14ac:dyDescent="0.25">
      <c r="A2633" s="3" t="s">
        <v>2665</v>
      </c>
      <c r="B2633" s="12">
        <v>41969</v>
      </c>
      <c r="C2633" s="4" t="s">
        <v>17</v>
      </c>
      <c r="D2633" s="4">
        <v>10</v>
      </c>
      <c r="E2633" s="4">
        <v>82</v>
      </c>
      <c r="F2633" s="5">
        <v>0.70833333333333337</v>
      </c>
      <c r="G2633" s="6">
        <v>525</v>
      </c>
      <c r="H2633" s="7">
        <v>95025</v>
      </c>
      <c r="I2633" s="7">
        <f>FlightsPivot[[#This Row],[Total Fare]]*10%</f>
        <v>9502.5</v>
      </c>
      <c r="J2633" s="7">
        <f>FlightsPivot[[#This Row],[Total Fare]]+FlightsPivot[[#This Row],[10% tax ]]</f>
        <v>104527.5</v>
      </c>
      <c r="K2633" s="4">
        <v>11</v>
      </c>
      <c r="L2633" s="4">
        <v>2014</v>
      </c>
      <c r="M2633" t="str">
        <f>INDEX(RoutesPivot[DepAirport],MATCH($C2633,RoutesPivot[[RouteID]:[RouteID]],0))</f>
        <v>ORD</v>
      </c>
      <c r="N2633" t="str">
        <f>INDEX(RoutesPivot[AirportID],MATCH($C2633,RoutesPivot[[RouteID]:[RouteID]],0))</f>
        <v>LAX</v>
      </c>
      <c r="O2633">
        <f>INDEX(RoutesPivot[Distance],MATCH($C2633,RoutesPivot[[RouteID]:[RouteID]],0))</f>
        <v>1518</v>
      </c>
      <c r="P2633">
        <f>INDEX(RoutesPivot[ListPrice],MATCH($C2633,RoutesPivot[[RouteID]:[RouteID]],0))</f>
        <v>350</v>
      </c>
      <c r="Q2633" t="str">
        <f>INDEX(AirportPivot[AirportName],MATCH($N2633,AirportPivot[[AirportID]:[AirportID]],0))</f>
        <v>Los Angeles International</v>
      </c>
      <c r="R2633">
        <f>INDEX(AirportPivot[Gates (number of available)],MATCH($N2633,AirportPivot[[AirportID]:[AirportID]],0))</f>
        <v>86</v>
      </c>
    </row>
    <row r="2634" spans="1:18" x14ac:dyDescent="0.25">
      <c r="A2634" s="3" t="s">
        <v>2666</v>
      </c>
      <c r="B2634" s="12">
        <v>42342</v>
      </c>
      <c r="C2634" s="4" t="s">
        <v>27</v>
      </c>
      <c r="D2634" s="4">
        <v>7.4</v>
      </c>
      <c r="E2634" s="4">
        <v>73</v>
      </c>
      <c r="F2634" s="5">
        <v>0.83333333333333337</v>
      </c>
      <c r="G2634" s="6">
        <v>200</v>
      </c>
      <c r="H2634" s="7">
        <v>36200</v>
      </c>
      <c r="I2634" s="7">
        <f>FlightsPivot[[#This Row],[Total Fare]]*10%</f>
        <v>3620</v>
      </c>
      <c r="J2634" s="7">
        <f>FlightsPivot[[#This Row],[Total Fare]]+FlightsPivot[[#This Row],[10% tax ]]</f>
        <v>39820</v>
      </c>
      <c r="K2634" s="4">
        <v>12</v>
      </c>
      <c r="L2634" s="4">
        <v>2015</v>
      </c>
      <c r="M2634" t="str">
        <f>INDEX(RoutesPivot[DepAirport],MATCH($C2634,RoutesPivot[[RouteID]:[RouteID]],0))</f>
        <v>ORD</v>
      </c>
      <c r="N2634" t="str">
        <f>INDEX(RoutesPivot[AirportID],MATCH($C2634,RoutesPivot[[RouteID]:[RouteID]],0))</f>
        <v>ATL</v>
      </c>
      <c r="O2634">
        <f>INDEX(RoutesPivot[Distance],MATCH($C2634,RoutesPivot[[RouteID]:[RouteID]],0))</f>
        <v>510</v>
      </c>
      <c r="P2634">
        <f>INDEX(RoutesPivot[ListPrice],MATCH($C2634,RoutesPivot[[RouteID]:[RouteID]],0))</f>
        <v>200</v>
      </c>
      <c r="Q2634" t="str">
        <f>INDEX(AirportPivot[AirportName],MATCH($N2634,AirportPivot[[AirportID]:[AirportID]],0))</f>
        <v>Hartsfield-Jackson Atlanta International</v>
      </c>
      <c r="R2634">
        <f>INDEX(AirportPivot[Gates (number of available)],MATCH($N2634,AirportPivot[[AirportID]:[AirportID]],0))</f>
        <v>100</v>
      </c>
    </row>
    <row r="2635" spans="1:18" x14ac:dyDescent="0.25">
      <c r="A2635" s="3" t="s">
        <v>2667</v>
      </c>
      <c r="B2635" s="12">
        <v>42133</v>
      </c>
      <c r="C2635" s="4" t="s">
        <v>47</v>
      </c>
      <c r="D2635" s="4">
        <v>1.3</v>
      </c>
      <c r="E2635" s="4">
        <v>19</v>
      </c>
      <c r="F2635" s="5">
        <v>0.29166666666666669</v>
      </c>
      <c r="G2635" s="6">
        <v>250</v>
      </c>
      <c r="H2635" s="7">
        <v>46250</v>
      </c>
      <c r="I2635" s="7">
        <f>FlightsPivot[[#This Row],[Total Fare]]*10%</f>
        <v>4625</v>
      </c>
      <c r="J2635" s="7">
        <f>FlightsPivot[[#This Row],[Total Fare]]+FlightsPivot[[#This Row],[10% tax ]]</f>
        <v>50875</v>
      </c>
      <c r="K2635" s="4">
        <v>5</v>
      </c>
      <c r="L2635" s="4">
        <v>2015</v>
      </c>
      <c r="M2635" t="str">
        <f>INDEX(RoutesPivot[DepAirport],MATCH($C2635,RoutesPivot[[RouteID]:[RouteID]],0))</f>
        <v>ORD</v>
      </c>
      <c r="N2635" t="str">
        <f>INDEX(RoutesPivot[AirportID],MATCH($C2635,RoutesPivot[[RouteID]:[RouteID]],0))</f>
        <v>PHX</v>
      </c>
      <c r="O2635">
        <f>INDEX(RoutesPivot[Distance],MATCH($C2635,RoutesPivot[[RouteID]:[RouteID]],0))</f>
        <v>1200</v>
      </c>
      <c r="P2635">
        <f>INDEX(RoutesPivot[ListPrice],MATCH($C2635,RoutesPivot[[RouteID]:[RouteID]],0))</f>
        <v>250</v>
      </c>
      <c r="Q2635" t="str">
        <f>INDEX(AirportPivot[AirportName],MATCH($N2635,AirportPivot[[AirportID]:[AirportID]],0))</f>
        <v>Phoenix Sky Harbor International</v>
      </c>
      <c r="R2635">
        <f>INDEX(AirportPivot[Gates (number of available)],MATCH($N2635,AirportPivot[[AirportID]:[AirportID]],0))</f>
        <v>60</v>
      </c>
    </row>
    <row r="2636" spans="1:18" x14ac:dyDescent="0.25">
      <c r="A2636" s="3" t="s">
        <v>2668</v>
      </c>
      <c r="B2636" s="12">
        <v>41761</v>
      </c>
      <c r="C2636" s="4" t="s">
        <v>33</v>
      </c>
      <c r="D2636" s="4">
        <v>3.8</v>
      </c>
      <c r="E2636" s="4">
        <v>69</v>
      </c>
      <c r="F2636" s="5">
        <v>0.79166666666666663</v>
      </c>
      <c r="G2636" s="6">
        <v>375</v>
      </c>
      <c r="H2636" s="7">
        <v>67875</v>
      </c>
      <c r="I2636" s="7">
        <f>FlightsPivot[[#This Row],[Total Fare]]*10%</f>
        <v>6787.5</v>
      </c>
      <c r="J2636" s="7">
        <f>FlightsPivot[[#This Row],[Total Fare]]+FlightsPivot[[#This Row],[10% tax ]]</f>
        <v>74662.5</v>
      </c>
      <c r="K2636" s="4">
        <v>5</v>
      </c>
      <c r="L2636" s="4">
        <v>2014</v>
      </c>
      <c r="M2636" t="str">
        <f>INDEX(RoutesPivot[DepAirport],MATCH($C2636,RoutesPivot[[RouteID]:[RouteID]],0))</f>
        <v>ORD</v>
      </c>
      <c r="N2636" t="str">
        <f>INDEX(RoutesPivot[AirportID],MATCH($C2636,RoutesPivot[[RouteID]:[RouteID]],0))</f>
        <v>SFO</v>
      </c>
      <c r="O2636">
        <f>INDEX(RoutesPivot[Distance],MATCH($C2636,RoutesPivot[[RouteID]:[RouteID]],0))</f>
        <v>1600</v>
      </c>
      <c r="P2636">
        <f>INDEX(RoutesPivot[ListPrice],MATCH($C2636,RoutesPivot[[RouteID]:[RouteID]],0))</f>
        <v>375</v>
      </c>
      <c r="Q2636" t="str">
        <f>INDEX(AirportPivot[AirportName],MATCH($N2636,AirportPivot[[AirportID]:[AirportID]],0))</f>
        <v>San Francisco International</v>
      </c>
      <c r="R2636">
        <f>INDEX(AirportPivot[Gates (number of available)],MATCH($N2636,AirportPivot[[AirportID]:[AirportID]],0))</f>
        <v>70</v>
      </c>
    </row>
    <row r="2637" spans="1:18" x14ac:dyDescent="0.25">
      <c r="A2637" s="3" t="s">
        <v>2669</v>
      </c>
      <c r="B2637" s="12">
        <v>41742</v>
      </c>
      <c r="C2637" s="4" t="s">
        <v>15</v>
      </c>
      <c r="D2637" s="4">
        <v>1.8</v>
      </c>
      <c r="E2637" s="4">
        <v>204</v>
      </c>
      <c r="F2637" s="5">
        <v>0.70833333333333337</v>
      </c>
      <c r="G2637" s="6">
        <v>225</v>
      </c>
      <c r="H2637" s="7">
        <v>37125</v>
      </c>
      <c r="I2637" s="7">
        <f>FlightsPivot[[#This Row],[Total Fare]]*10%</f>
        <v>3712.5</v>
      </c>
      <c r="J2637" s="7">
        <f>FlightsPivot[[#This Row],[Total Fare]]+FlightsPivot[[#This Row],[10% tax ]]</f>
        <v>40837.5</v>
      </c>
      <c r="K2637" s="4">
        <v>4</v>
      </c>
      <c r="L2637" s="4">
        <v>2014</v>
      </c>
      <c r="M2637" t="str">
        <f>INDEX(RoutesPivot[DepAirport],MATCH($C2637,RoutesPivot[[RouteID]:[RouteID]],0))</f>
        <v>ORD</v>
      </c>
      <c r="N2637" t="str">
        <f>INDEX(RoutesPivot[AirportID],MATCH($C2637,RoutesPivot[[RouteID]:[RouteID]],0))</f>
        <v>EWR</v>
      </c>
      <c r="O2637">
        <f>INDEX(RoutesPivot[Distance],MATCH($C2637,RoutesPivot[[RouteID]:[RouteID]],0))</f>
        <v>600</v>
      </c>
      <c r="P2637">
        <f>INDEX(RoutesPivot[ListPrice],MATCH($C2637,RoutesPivot[[RouteID]:[RouteID]],0))</f>
        <v>225</v>
      </c>
      <c r="Q2637" t="str">
        <f>INDEX(AirportPivot[AirportName],MATCH($N2637,AirportPivot[[AirportID]:[AirportID]],0))</f>
        <v>Newark Liberty International</v>
      </c>
      <c r="R2637">
        <f>INDEX(AirportPivot[Gates (number of available)],MATCH($N2637,AirportPivot[[AirportID]:[AirportID]],0))</f>
        <v>82</v>
      </c>
    </row>
    <row r="2638" spans="1:18" x14ac:dyDescent="0.25">
      <c r="A2638" s="3" t="s">
        <v>2670</v>
      </c>
      <c r="B2638" s="12">
        <v>42285</v>
      </c>
      <c r="C2638" s="4" t="s">
        <v>21</v>
      </c>
      <c r="D2638" s="4">
        <v>2.1</v>
      </c>
      <c r="E2638" s="4">
        <v>182</v>
      </c>
      <c r="F2638" s="5">
        <v>0.29166666666666669</v>
      </c>
      <c r="G2638" s="6">
        <v>125</v>
      </c>
      <c r="H2638" s="7">
        <v>20625</v>
      </c>
      <c r="I2638" s="7">
        <f>FlightsPivot[[#This Row],[Total Fare]]*10%</f>
        <v>2062.5</v>
      </c>
      <c r="J2638" s="7">
        <f>FlightsPivot[[#This Row],[Total Fare]]+FlightsPivot[[#This Row],[10% tax ]]</f>
        <v>22687.5</v>
      </c>
      <c r="K2638" s="4">
        <v>10</v>
      </c>
      <c r="L2638" s="4">
        <v>2015</v>
      </c>
      <c r="M2638" t="str">
        <f>INDEX(RoutesPivot[DepAirport],MATCH($C2638,RoutesPivot[[RouteID]:[RouteID]],0))</f>
        <v>ORD</v>
      </c>
      <c r="N2638" t="str">
        <f>INDEX(RoutesPivot[AirportID],MATCH($C2638,RoutesPivot[[RouteID]:[RouteID]],0))</f>
        <v>CLT</v>
      </c>
      <c r="O2638">
        <f>INDEX(RoutesPivot[Distance],MATCH($C2638,RoutesPivot[[RouteID]:[RouteID]],0))</f>
        <v>700</v>
      </c>
      <c r="P2638">
        <f>INDEX(RoutesPivot[ListPrice],MATCH($C2638,RoutesPivot[[RouteID]:[RouteID]],0))</f>
        <v>125</v>
      </c>
      <c r="Q2638" t="str">
        <f>INDEX(AirportPivot[AirportName],MATCH($N2638,AirportPivot[[AirportID]:[AirportID]],0))</f>
        <v>Charlotte/Douglas International</v>
      </c>
      <c r="R2638">
        <f>INDEX(AirportPivot[Gates (number of available)],MATCH($N2638,AirportPivot[[AirportID]:[AirportID]],0))</f>
        <v>65</v>
      </c>
    </row>
    <row r="2639" spans="1:18" x14ac:dyDescent="0.25">
      <c r="A2639" s="3" t="s">
        <v>2671</v>
      </c>
      <c r="B2639" s="12">
        <v>42115</v>
      </c>
      <c r="C2639" s="4" t="s">
        <v>15</v>
      </c>
      <c r="D2639" s="4">
        <v>2.2000000000000002</v>
      </c>
      <c r="E2639" s="4">
        <v>137</v>
      </c>
      <c r="F2639" s="5">
        <v>0.29166666666666669</v>
      </c>
      <c r="G2639" s="6">
        <v>225</v>
      </c>
      <c r="H2639" s="7">
        <v>41625</v>
      </c>
      <c r="I2639" s="7">
        <f>FlightsPivot[[#This Row],[Total Fare]]*10%</f>
        <v>4162.5</v>
      </c>
      <c r="J2639" s="7">
        <f>FlightsPivot[[#This Row],[Total Fare]]+FlightsPivot[[#This Row],[10% tax ]]</f>
        <v>45787.5</v>
      </c>
      <c r="K2639" s="4">
        <v>4</v>
      </c>
      <c r="L2639" s="4">
        <v>2015</v>
      </c>
      <c r="M2639" t="str">
        <f>INDEX(RoutesPivot[DepAirport],MATCH($C2639,RoutesPivot[[RouteID]:[RouteID]],0))</f>
        <v>ORD</v>
      </c>
      <c r="N2639" t="str">
        <f>INDEX(RoutesPivot[AirportID],MATCH($C2639,RoutesPivot[[RouteID]:[RouteID]],0))</f>
        <v>EWR</v>
      </c>
      <c r="O2639">
        <f>INDEX(RoutesPivot[Distance],MATCH($C2639,RoutesPivot[[RouteID]:[RouteID]],0))</f>
        <v>600</v>
      </c>
      <c r="P2639">
        <f>INDEX(RoutesPivot[ListPrice],MATCH($C2639,RoutesPivot[[RouteID]:[RouteID]],0))</f>
        <v>225</v>
      </c>
      <c r="Q2639" t="str">
        <f>INDEX(AirportPivot[AirportName],MATCH($N2639,AirportPivot[[AirportID]:[AirportID]],0))</f>
        <v>Newark Liberty International</v>
      </c>
      <c r="R2639">
        <f>INDEX(AirportPivot[Gates (number of available)],MATCH($N2639,AirportPivot[[AirportID]:[AirportID]],0))</f>
        <v>82</v>
      </c>
    </row>
    <row r="2640" spans="1:18" x14ac:dyDescent="0.25">
      <c r="A2640" s="3" t="s">
        <v>2672</v>
      </c>
      <c r="B2640" s="12">
        <v>42333</v>
      </c>
      <c r="C2640" s="4" t="s">
        <v>27</v>
      </c>
      <c r="D2640" s="4">
        <v>19.2</v>
      </c>
      <c r="E2640" s="4">
        <v>138</v>
      </c>
      <c r="F2640" s="5">
        <v>0.47916666666666669</v>
      </c>
      <c r="G2640" s="6">
        <v>300</v>
      </c>
      <c r="H2640" s="7">
        <v>55500</v>
      </c>
      <c r="I2640" s="7">
        <f>FlightsPivot[[#This Row],[Total Fare]]*10%</f>
        <v>5550</v>
      </c>
      <c r="J2640" s="7">
        <f>FlightsPivot[[#This Row],[Total Fare]]+FlightsPivot[[#This Row],[10% tax ]]</f>
        <v>61050</v>
      </c>
      <c r="K2640" s="4">
        <v>11</v>
      </c>
      <c r="L2640" s="4">
        <v>2015</v>
      </c>
      <c r="M2640" t="str">
        <f>INDEX(RoutesPivot[DepAirport],MATCH($C2640,RoutesPivot[[RouteID]:[RouteID]],0))</f>
        <v>ORD</v>
      </c>
      <c r="N2640" t="str">
        <f>INDEX(RoutesPivot[AirportID],MATCH($C2640,RoutesPivot[[RouteID]:[RouteID]],0))</f>
        <v>ATL</v>
      </c>
      <c r="O2640">
        <f>INDEX(RoutesPivot[Distance],MATCH($C2640,RoutesPivot[[RouteID]:[RouteID]],0))</f>
        <v>510</v>
      </c>
      <c r="P2640">
        <f>INDEX(RoutesPivot[ListPrice],MATCH($C2640,RoutesPivot[[RouteID]:[RouteID]],0))</f>
        <v>200</v>
      </c>
      <c r="Q2640" t="str">
        <f>INDEX(AirportPivot[AirportName],MATCH($N2640,AirportPivot[[AirportID]:[AirportID]],0))</f>
        <v>Hartsfield-Jackson Atlanta International</v>
      </c>
      <c r="R2640">
        <f>INDEX(AirportPivot[Gates (number of available)],MATCH($N2640,AirportPivot[[AirportID]:[AirportID]],0))</f>
        <v>100</v>
      </c>
    </row>
    <row r="2641" spans="1:18" x14ac:dyDescent="0.25">
      <c r="A2641" s="3" t="s">
        <v>2673</v>
      </c>
      <c r="B2641" s="12">
        <v>42222</v>
      </c>
      <c r="C2641" s="4" t="s">
        <v>30</v>
      </c>
      <c r="D2641" s="4">
        <v>1.6</v>
      </c>
      <c r="E2641" s="4">
        <v>148</v>
      </c>
      <c r="F2641" s="5">
        <v>0.8125</v>
      </c>
      <c r="G2641" s="6">
        <v>275</v>
      </c>
      <c r="H2641" s="7">
        <v>50875</v>
      </c>
      <c r="I2641" s="7">
        <f>FlightsPivot[[#This Row],[Total Fare]]*10%</f>
        <v>5087.5</v>
      </c>
      <c r="J2641" s="7">
        <f>FlightsPivot[[#This Row],[Total Fare]]+FlightsPivot[[#This Row],[10% tax ]]</f>
        <v>55962.5</v>
      </c>
      <c r="K2641" s="4">
        <v>8</v>
      </c>
      <c r="L2641" s="4">
        <v>2015</v>
      </c>
      <c r="M2641" t="str">
        <f>INDEX(RoutesPivot[DepAirport],MATCH($C2641,RoutesPivot[[RouteID]:[RouteID]],0))</f>
        <v>ORD</v>
      </c>
      <c r="N2641" t="str">
        <f>INDEX(RoutesPivot[AirportID],MATCH($C2641,RoutesPivot[[RouteID]:[RouteID]],0))</f>
        <v>MCO</v>
      </c>
      <c r="O2641">
        <f>INDEX(RoutesPivot[Distance],MATCH($C2641,RoutesPivot[[RouteID]:[RouteID]],0))</f>
        <v>850</v>
      </c>
      <c r="P2641">
        <f>INDEX(RoutesPivot[ListPrice],MATCH($C2641,RoutesPivot[[RouteID]:[RouteID]],0))</f>
        <v>250</v>
      </c>
      <c r="Q2641" t="str">
        <f>INDEX(AirportPivot[AirportName],MATCH($N2641,AirportPivot[[AirportID]:[AirportID]],0))</f>
        <v>Orlando International</v>
      </c>
      <c r="R2641">
        <f>INDEX(AirportPivot[Gates (number of available)],MATCH($N2641,AirportPivot[[AirportID]:[AirportID]],0))</f>
        <v>67</v>
      </c>
    </row>
    <row r="2642" spans="1:18" x14ac:dyDescent="0.25">
      <c r="A2642" s="3" t="s">
        <v>2674</v>
      </c>
      <c r="B2642" s="12">
        <v>42369</v>
      </c>
      <c r="C2642" s="4" t="s">
        <v>15</v>
      </c>
      <c r="D2642" s="4">
        <v>2.2000000000000002</v>
      </c>
      <c r="E2642" s="4">
        <v>34</v>
      </c>
      <c r="F2642" s="5">
        <v>0.33333333333333331</v>
      </c>
      <c r="G2642" s="6">
        <v>225</v>
      </c>
      <c r="H2642" s="7">
        <v>41625</v>
      </c>
      <c r="I2642" s="7">
        <f>FlightsPivot[[#This Row],[Total Fare]]*10%</f>
        <v>4162.5</v>
      </c>
      <c r="J2642" s="7">
        <f>FlightsPivot[[#This Row],[Total Fare]]+FlightsPivot[[#This Row],[10% tax ]]</f>
        <v>45787.5</v>
      </c>
      <c r="K2642" s="4">
        <v>12</v>
      </c>
      <c r="L2642" s="4">
        <v>2015</v>
      </c>
      <c r="M2642" t="str">
        <f>INDEX(RoutesPivot[DepAirport],MATCH($C2642,RoutesPivot[[RouteID]:[RouteID]],0))</f>
        <v>ORD</v>
      </c>
      <c r="N2642" t="str">
        <f>INDEX(RoutesPivot[AirportID],MATCH($C2642,RoutesPivot[[RouteID]:[RouteID]],0))</f>
        <v>EWR</v>
      </c>
      <c r="O2642">
        <f>INDEX(RoutesPivot[Distance],MATCH($C2642,RoutesPivot[[RouteID]:[RouteID]],0))</f>
        <v>600</v>
      </c>
      <c r="P2642">
        <f>INDEX(RoutesPivot[ListPrice],MATCH($C2642,RoutesPivot[[RouteID]:[RouteID]],0))</f>
        <v>225</v>
      </c>
      <c r="Q2642" t="str">
        <f>INDEX(AirportPivot[AirportName],MATCH($N2642,AirportPivot[[AirportID]:[AirportID]],0))</f>
        <v>Newark Liberty International</v>
      </c>
      <c r="R2642">
        <f>INDEX(AirportPivot[Gates (number of available)],MATCH($N2642,AirportPivot[[AirportID]:[AirportID]],0))</f>
        <v>82</v>
      </c>
    </row>
    <row r="2643" spans="1:18" x14ac:dyDescent="0.25">
      <c r="A2643" s="3" t="s">
        <v>2675</v>
      </c>
      <c r="B2643" s="12">
        <v>41997</v>
      </c>
      <c r="C2643" s="4" t="s">
        <v>25</v>
      </c>
      <c r="D2643" s="4">
        <v>4.3</v>
      </c>
      <c r="E2643" s="4">
        <v>44</v>
      </c>
      <c r="F2643" s="5">
        <v>0.58333333333333337</v>
      </c>
      <c r="G2643" s="6">
        <v>280</v>
      </c>
      <c r="H2643" s="7">
        <v>46200</v>
      </c>
      <c r="I2643" s="7">
        <f>FlightsPivot[[#This Row],[Total Fare]]*10%</f>
        <v>4620</v>
      </c>
      <c r="J2643" s="7">
        <f>FlightsPivot[[#This Row],[Total Fare]]+FlightsPivot[[#This Row],[10% tax ]]</f>
        <v>50820</v>
      </c>
      <c r="K2643" s="4">
        <v>12</v>
      </c>
      <c r="L2643" s="4">
        <v>2014</v>
      </c>
      <c r="M2643" t="str">
        <f>INDEX(RoutesPivot[DepAirport],MATCH($C2643,RoutesPivot[[RouteID]:[RouteID]],0))</f>
        <v>ORD</v>
      </c>
      <c r="N2643" t="str">
        <f>INDEX(RoutesPivot[AirportID],MATCH($C2643,RoutesPivot[[RouteID]:[RouteID]],0))</f>
        <v>DFW</v>
      </c>
      <c r="O2643">
        <f>INDEX(RoutesPivot[Distance],MATCH($C2643,RoutesPivot[[RouteID]:[RouteID]],0))</f>
        <v>700</v>
      </c>
      <c r="P2643">
        <f>INDEX(RoutesPivot[ListPrice],MATCH($C2643,RoutesPivot[[RouteID]:[RouteID]],0))</f>
        <v>200</v>
      </c>
      <c r="Q2643" t="str">
        <f>INDEX(AirportPivot[AirportName],MATCH($N2643,AirportPivot[[AirportID]:[AirportID]],0))</f>
        <v>Dallas/Fort Worth International</v>
      </c>
      <c r="R2643">
        <f>INDEX(AirportPivot[Gates (number of available)],MATCH($N2643,AirportPivot[[AirportID]:[AirportID]],0))</f>
        <v>130</v>
      </c>
    </row>
    <row r="2644" spans="1:18" x14ac:dyDescent="0.25">
      <c r="A2644" s="3" t="s">
        <v>2676</v>
      </c>
      <c r="B2644" s="12">
        <v>42359</v>
      </c>
      <c r="C2644" s="4" t="s">
        <v>98</v>
      </c>
      <c r="D2644" s="4">
        <v>1.8</v>
      </c>
      <c r="E2644" s="4">
        <v>173</v>
      </c>
      <c r="F2644" s="5">
        <v>0.75</v>
      </c>
      <c r="G2644" s="6">
        <v>385</v>
      </c>
      <c r="H2644" s="7">
        <v>63525</v>
      </c>
      <c r="I2644" s="7">
        <f>FlightsPivot[[#This Row],[Total Fare]]*10%</f>
        <v>6352.5</v>
      </c>
      <c r="J2644" s="7">
        <f>FlightsPivot[[#This Row],[Total Fare]]+FlightsPivot[[#This Row],[10% tax ]]</f>
        <v>69877.5</v>
      </c>
      <c r="K2644" s="4">
        <v>12</v>
      </c>
      <c r="L2644" s="4">
        <v>2015</v>
      </c>
      <c r="M2644" t="str">
        <f>INDEX(RoutesPivot[DepAirport],MATCH($C2644,RoutesPivot[[RouteID]:[RouteID]],0))</f>
        <v>ORD</v>
      </c>
      <c r="N2644" t="str">
        <f>INDEX(RoutesPivot[AirportID],MATCH($C2644,RoutesPivot[[RouteID]:[RouteID]],0))</f>
        <v>PHL</v>
      </c>
      <c r="O2644">
        <f>INDEX(RoutesPivot[Distance],MATCH($C2644,RoutesPivot[[RouteID]:[RouteID]],0))</f>
        <v>580</v>
      </c>
      <c r="P2644">
        <f>INDEX(RoutesPivot[ListPrice],MATCH($C2644,RoutesPivot[[RouteID]:[RouteID]],0))</f>
        <v>275</v>
      </c>
      <c r="Q2644" t="str">
        <f>INDEX(AirportPivot[AirportName],MATCH($N2644,AirportPivot[[AirportID]:[AirportID]],0))</f>
        <v>Philadelphia International</v>
      </c>
      <c r="R2644">
        <f>INDEX(AirportPivot[Gates (number of available)],MATCH($N2644,AirportPivot[[AirportID]:[AirportID]],0))</f>
        <v>89</v>
      </c>
    </row>
    <row r="2645" spans="1:18" x14ac:dyDescent="0.25">
      <c r="A2645" s="3" t="s">
        <v>2677</v>
      </c>
      <c r="B2645" s="12">
        <v>42223</v>
      </c>
      <c r="C2645" s="4" t="s">
        <v>21</v>
      </c>
      <c r="D2645" s="4">
        <v>1.2</v>
      </c>
      <c r="E2645" s="4">
        <v>142</v>
      </c>
      <c r="F2645" s="5">
        <v>0.5</v>
      </c>
      <c r="G2645" s="6">
        <v>137.5</v>
      </c>
      <c r="H2645" s="7">
        <v>25437.5</v>
      </c>
      <c r="I2645" s="7">
        <f>FlightsPivot[[#This Row],[Total Fare]]*10%</f>
        <v>2543.75</v>
      </c>
      <c r="J2645" s="7">
        <f>FlightsPivot[[#This Row],[Total Fare]]+FlightsPivot[[#This Row],[10% tax ]]</f>
        <v>27981.25</v>
      </c>
      <c r="K2645" s="4">
        <v>8</v>
      </c>
      <c r="L2645" s="4">
        <v>2015</v>
      </c>
      <c r="M2645" t="str">
        <f>INDEX(RoutesPivot[DepAirport],MATCH($C2645,RoutesPivot[[RouteID]:[RouteID]],0))</f>
        <v>ORD</v>
      </c>
      <c r="N2645" t="str">
        <f>INDEX(RoutesPivot[AirportID],MATCH($C2645,RoutesPivot[[RouteID]:[RouteID]],0))</f>
        <v>CLT</v>
      </c>
      <c r="O2645">
        <f>INDEX(RoutesPivot[Distance],MATCH($C2645,RoutesPivot[[RouteID]:[RouteID]],0))</f>
        <v>700</v>
      </c>
      <c r="P2645">
        <f>INDEX(RoutesPivot[ListPrice],MATCH($C2645,RoutesPivot[[RouteID]:[RouteID]],0))</f>
        <v>125</v>
      </c>
      <c r="Q2645" t="str">
        <f>INDEX(AirportPivot[AirportName],MATCH($N2645,AirportPivot[[AirportID]:[AirportID]],0))</f>
        <v>Charlotte/Douglas International</v>
      </c>
      <c r="R2645">
        <f>INDEX(AirportPivot[Gates (number of available)],MATCH($N2645,AirportPivot[[AirportID]:[AirportID]],0))</f>
        <v>65</v>
      </c>
    </row>
    <row r="2646" spans="1:18" x14ac:dyDescent="0.25">
      <c r="A2646" s="3" t="s">
        <v>2678</v>
      </c>
      <c r="B2646" s="12">
        <v>41971</v>
      </c>
      <c r="C2646" s="4" t="s">
        <v>30</v>
      </c>
      <c r="D2646" s="4">
        <v>6.1</v>
      </c>
      <c r="E2646" s="4">
        <v>76</v>
      </c>
      <c r="F2646" s="5">
        <v>0.52083333333333337</v>
      </c>
      <c r="G2646" s="6">
        <v>375</v>
      </c>
      <c r="H2646" s="7">
        <v>67875</v>
      </c>
      <c r="I2646" s="7">
        <f>FlightsPivot[[#This Row],[Total Fare]]*10%</f>
        <v>6787.5</v>
      </c>
      <c r="J2646" s="7">
        <f>FlightsPivot[[#This Row],[Total Fare]]+FlightsPivot[[#This Row],[10% tax ]]</f>
        <v>74662.5</v>
      </c>
      <c r="K2646" s="4">
        <v>11</v>
      </c>
      <c r="L2646" s="4">
        <v>2014</v>
      </c>
      <c r="M2646" t="str">
        <f>INDEX(RoutesPivot[DepAirport],MATCH($C2646,RoutesPivot[[RouteID]:[RouteID]],0))</f>
        <v>ORD</v>
      </c>
      <c r="N2646" t="str">
        <f>INDEX(RoutesPivot[AirportID],MATCH($C2646,RoutesPivot[[RouteID]:[RouteID]],0))</f>
        <v>MCO</v>
      </c>
      <c r="O2646">
        <f>INDEX(RoutesPivot[Distance],MATCH($C2646,RoutesPivot[[RouteID]:[RouteID]],0))</f>
        <v>850</v>
      </c>
      <c r="P2646">
        <f>INDEX(RoutesPivot[ListPrice],MATCH($C2646,RoutesPivot[[RouteID]:[RouteID]],0))</f>
        <v>250</v>
      </c>
      <c r="Q2646" t="str">
        <f>INDEX(AirportPivot[AirportName],MATCH($N2646,AirportPivot[[AirportID]:[AirportID]],0))</f>
        <v>Orlando International</v>
      </c>
      <c r="R2646">
        <f>INDEX(AirportPivot[Gates (number of available)],MATCH($N2646,AirportPivot[[AirportID]:[AirportID]],0))</f>
        <v>67</v>
      </c>
    </row>
    <row r="2647" spans="1:18" x14ac:dyDescent="0.25">
      <c r="A2647" s="3" t="s">
        <v>2679</v>
      </c>
      <c r="B2647" s="12">
        <v>42336</v>
      </c>
      <c r="C2647" s="4" t="s">
        <v>37</v>
      </c>
      <c r="D2647" s="4">
        <v>4.0999999999999996</v>
      </c>
      <c r="E2647" s="4">
        <v>190</v>
      </c>
      <c r="F2647" s="5">
        <v>0.83333333333333337</v>
      </c>
      <c r="G2647" s="6">
        <v>525</v>
      </c>
      <c r="H2647" s="7">
        <v>86625</v>
      </c>
      <c r="I2647" s="7">
        <f>FlightsPivot[[#This Row],[Total Fare]]*10%</f>
        <v>8662.5</v>
      </c>
      <c r="J2647" s="7">
        <f>FlightsPivot[[#This Row],[Total Fare]]+FlightsPivot[[#This Row],[10% tax ]]</f>
        <v>95287.5</v>
      </c>
      <c r="K2647" s="4">
        <v>11</v>
      </c>
      <c r="L2647" s="4">
        <v>2015</v>
      </c>
      <c r="M2647" t="str">
        <f>INDEX(RoutesPivot[DepAirport],MATCH($C2647,RoutesPivot[[RouteID]:[RouteID]],0))</f>
        <v>ORD</v>
      </c>
      <c r="N2647" t="str">
        <f>INDEX(RoutesPivot[AirportID],MATCH($C2647,RoutesPivot[[RouteID]:[RouteID]],0))</f>
        <v>SEA</v>
      </c>
      <c r="O2647">
        <f>INDEX(RoutesPivot[Distance],MATCH($C2647,RoutesPivot[[RouteID]:[RouteID]],0))</f>
        <v>1500</v>
      </c>
      <c r="P2647">
        <f>INDEX(RoutesPivot[ListPrice],MATCH($C2647,RoutesPivot[[RouteID]:[RouteID]],0))</f>
        <v>350</v>
      </c>
      <c r="Q2647" t="str">
        <f>INDEX(AirportPivot[AirportName],MATCH($N2647,AirportPivot[[AirportID]:[AirportID]],0))</f>
        <v>Seattle-Tacoma International</v>
      </c>
      <c r="R2647">
        <f>INDEX(AirportPivot[Gates (number of available)],MATCH($N2647,AirportPivot[[AirportID]:[AirportID]],0))</f>
        <v>58</v>
      </c>
    </row>
    <row r="2648" spans="1:18" x14ac:dyDescent="0.25">
      <c r="A2648" s="3" t="s">
        <v>2680</v>
      </c>
      <c r="B2648" s="12">
        <v>42296</v>
      </c>
      <c r="C2648" s="4" t="s">
        <v>17</v>
      </c>
      <c r="D2648" s="4">
        <v>4.2</v>
      </c>
      <c r="E2648" s="4">
        <v>189</v>
      </c>
      <c r="F2648" s="5">
        <v>0.70833333333333337</v>
      </c>
      <c r="G2648" s="6">
        <v>350</v>
      </c>
      <c r="H2648" s="7">
        <v>57750</v>
      </c>
      <c r="I2648" s="7">
        <f>FlightsPivot[[#This Row],[Total Fare]]*10%</f>
        <v>5775</v>
      </c>
      <c r="J2648" s="7">
        <f>FlightsPivot[[#This Row],[Total Fare]]+FlightsPivot[[#This Row],[10% tax ]]</f>
        <v>63525</v>
      </c>
      <c r="K2648" s="4">
        <v>10</v>
      </c>
      <c r="L2648" s="4">
        <v>2015</v>
      </c>
      <c r="M2648" t="str">
        <f>INDEX(RoutesPivot[DepAirport],MATCH($C2648,RoutesPivot[[RouteID]:[RouteID]],0))</f>
        <v>ORD</v>
      </c>
      <c r="N2648" t="str">
        <f>INDEX(RoutesPivot[AirportID],MATCH($C2648,RoutesPivot[[RouteID]:[RouteID]],0))</f>
        <v>LAX</v>
      </c>
      <c r="O2648">
        <f>INDEX(RoutesPivot[Distance],MATCH($C2648,RoutesPivot[[RouteID]:[RouteID]],0))</f>
        <v>1518</v>
      </c>
      <c r="P2648">
        <f>INDEX(RoutesPivot[ListPrice],MATCH($C2648,RoutesPivot[[RouteID]:[RouteID]],0))</f>
        <v>350</v>
      </c>
      <c r="Q2648" t="str">
        <f>INDEX(AirportPivot[AirportName],MATCH($N2648,AirportPivot[[AirportID]:[AirportID]],0))</f>
        <v>Los Angeles International</v>
      </c>
      <c r="R2648">
        <f>INDEX(AirportPivot[Gates (number of available)],MATCH($N2648,AirportPivot[[AirportID]:[AirportID]],0))</f>
        <v>86</v>
      </c>
    </row>
    <row r="2649" spans="1:18" x14ac:dyDescent="0.25">
      <c r="A2649" s="3" t="s">
        <v>2681</v>
      </c>
      <c r="B2649" s="12">
        <v>42014</v>
      </c>
      <c r="C2649" s="4" t="s">
        <v>25</v>
      </c>
      <c r="D2649" s="4">
        <v>1.8</v>
      </c>
      <c r="E2649" s="4">
        <v>97</v>
      </c>
      <c r="F2649" s="5">
        <v>0.29166666666666669</v>
      </c>
      <c r="G2649" s="6">
        <v>200</v>
      </c>
      <c r="H2649" s="7">
        <v>37000</v>
      </c>
      <c r="I2649" s="7">
        <f>FlightsPivot[[#This Row],[Total Fare]]*10%</f>
        <v>3700</v>
      </c>
      <c r="J2649" s="7">
        <f>FlightsPivot[[#This Row],[Total Fare]]+FlightsPivot[[#This Row],[10% tax ]]</f>
        <v>40700</v>
      </c>
      <c r="K2649" s="4">
        <v>1</v>
      </c>
      <c r="L2649" s="4">
        <v>2015</v>
      </c>
      <c r="M2649" t="str">
        <f>INDEX(RoutesPivot[DepAirport],MATCH($C2649,RoutesPivot[[RouteID]:[RouteID]],0))</f>
        <v>ORD</v>
      </c>
      <c r="N2649" t="str">
        <f>INDEX(RoutesPivot[AirportID],MATCH($C2649,RoutesPivot[[RouteID]:[RouteID]],0))</f>
        <v>DFW</v>
      </c>
      <c r="O2649">
        <f>INDEX(RoutesPivot[Distance],MATCH($C2649,RoutesPivot[[RouteID]:[RouteID]],0))</f>
        <v>700</v>
      </c>
      <c r="P2649">
        <f>INDEX(RoutesPivot[ListPrice],MATCH($C2649,RoutesPivot[[RouteID]:[RouteID]],0))</f>
        <v>200</v>
      </c>
      <c r="Q2649" t="str">
        <f>INDEX(AirportPivot[AirportName],MATCH($N2649,AirportPivot[[AirportID]:[AirportID]],0))</f>
        <v>Dallas/Fort Worth International</v>
      </c>
      <c r="R2649">
        <f>INDEX(AirportPivot[Gates (number of available)],MATCH($N2649,AirportPivot[[AirportID]:[AirportID]],0))</f>
        <v>130</v>
      </c>
    </row>
    <row r="2650" spans="1:18" x14ac:dyDescent="0.25">
      <c r="A2650" s="3" t="s">
        <v>2682</v>
      </c>
      <c r="B2650" s="12">
        <v>41656</v>
      </c>
      <c r="C2650" s="4" t="s">
        <v>27</v>
      </c>
      <c r="D2650" s="4">
        <v>6</v>
      </c>
      <c r="E2650" s="4">
        <v>43</v>
      </c>
      <c r="F2650" s="5">
        <v>0.77083333333333337</v>
      </c>
      <c r="G2650" s="6">
        <v>200</v>
      </c>
      <c r="H2650" s="7">
        <v>33000</v>
      </c>
      <c r="I2650" s="7">
        <f>FlightsPivot[[#This Row],[Total Fare]]*10%</f>
        <v>3300</v>
      </c>
      <c r="J2650" s="7">
        <f>FlightsPivot[[#This Row],[Total Fare]]+FlightsPivot[[#This Row],[10% tax ]]</f>
        <v>36300</v>
      </c>
      <c r="K2650" s="4">
        <v>1</v>
      </c>
      <c r="L2650" s="4">
        <v>2014</v>
      </c>
      <c r="M2650" t="str">
        <f>INDEX(RoutesPivot[DepAirport],MATCH($C2650,RoutesPivot[[RouteID]:[RouteID]],0))</f>
        <v>ORD</v>
      </c>
      <c r="N2650" t="str">
        <f>INDEX(RoutesPivot[AirportID],MATCH($C2650,RoutesPivot[[RouteID]:[RouteID]],0))</f>
        <v>ATL</v>
      </c>
      <c r="O2650">
        <f>INDEX(RoutesPivot[Distance],MATCH($C2650,RoutesPivot[[RouteID]:[RouteID]],0))</f>
        <v>510</v>
      </c>
      <c r="P2650">
        <f>INDEX(RoutesPivot[ListPrice],MATCH($C2650,RoutesPivot[[RouteID]:[RouteID]],0))</f>
        <v>200</v>
      </c>
      <c r="Q2650" t="str">
        <f>INDEX(AirportPivot[AirportName],MATCH($N2650,AirportPivot[[AirportID]:[AirportID]],0))</f>
        <v>Hartsfield-Jackson Atlanta International</v>
      </c>
      <c r="R2650">
        <f>INDEX(AirportPivot[Gates (number of available)],MATCH($N2650,AirportPivot[[AirportID]:[AirportID]],0))</f>
        <v>100</v>
      </c>
    </row>
    <row r="2651" spans="1:18" x14ac:dyDescent="0.25">
      <c r="A2651" s="3" t="s">
        <v>2683</v>
      </c>
      <c r="B2651" s="12">
        <v>41823</v>
      </c>
      <c r="C2651" s="4" t="s">
        <v>11</v>
      </c>
      <c r="D2651" s="4">
        <v>2</v>
      </c>
      <c r="E2651" s="4">
        <v>113</v>
      </c>
      <c r="F2651" s="5">
        <v>0.75</v>
      </c>
      <c r="G2651" s="6">
        <v>330</v>
      </c>
      <c r="H2651" s="7">
        <v>61050</v>
      </c>
      <c r="I2651" s="7">
        <f>FlightsPivot[[#This Row],[Total Fare]]*10%</f>
        <v>6105</v>
      </c>
      <c r="J2651" s="7">
        <f>FlightsPivot[[#This Row],[Total Fare]]+FlightsPivot[[#This Row],[10% tax ]]</f>
        <v>67155</v>
      </c>
      <c r="K2651" s="4">
        <v>7</v>
      </c>
      <c r="L2651" s="4">
        <v>2014</v>
      </c>
      <c r="M2651" t="str">
        <f>INDEX(RoutesPivot[DepAirport],MATCH($C2651,RoutesPivot[[RouteID]:[RouteID]],0))</f>
        <v>ORD</v>
      </c>
      <c r="N2651" t="str">
        <f>INDEX(RoutesPivot[AirportID],MATCH($C2651,RoutesPivot[[RouteID]:[RouteID]],0))</f>
        <v>BOS</v>
      </c>
      <c r="O2651">
        <f>INDEX(RoutesPivot[Distance],MATCH($C2651,RoutesPivot[[RouteID]:[RouteID]],0))</f>
        <v>730</v>
      </c>
      <c r="P2651">
        <f>INDEX(RoutesPivot[ListPrice],MATCH($C2651,RoutesPivot[[RouteID]:[RouteID]],0))</f>
        <v>300</v>
      </c>
      <c r="Q2651" t="str">
        <f>INDEX(AirportPivot[AirportName],MATCH($N2651,AirportPivot[[AirportID]:[AirportID]],0))</f>
        <v>General Edward Lawrence Logan International</v>
      </c>
      <c r="R2651">
        <f>INDEX(AirportPivot[Gates (number of available)],MATCH($N2651,AirportPivot[[AirportID]:[AirportID]],0))</f>
        <v>63</v>
      </c>
    </row>
    <row r="2652" spans="1:18" x14ac:dyDescent="0.25">
      <c r="A2652" s="3" t="s">
        <v>2684</v>
      </c>
      <c r="B2652" s="12">
        <v>41796</v>
      </c>
      <c r="C2652" s="4" t="s">
        <v>21</v>
      </c>
      <c r="D2652" s="4">
        <v>1.9</v>
      </c>
      <c r="E2652" s="4">
        <v>144</v>
      </c>
      <c r="F2652" s="5">
        <v>0.75</v>
      </c>
      <c r="G2652" s="6">
        <v>137.5</v>
      </c>
      <c r="H2652" s="7">
        <v>25437.5</v>
      </c>
      <c r="I2652" s="7">
        <f>FlightsPivot[[#This Row],[Total Fare]]*10%</f>
        <v>2543.75</v>
      </c>
      <c r="J2652" s="7">
        <f>FlightsPivot[[#This Row],[Total Fare]]+FlightsPivot[[#This Row],[10% tax ]]</f>
        <v>27981.25</v>
      </c>
      <c r="K2652" s="4">
        <v>6</v>
      </c>
      <c r="L2652" s="4">
        <v>2014</v>
      </c>
      <c r="M2652" t="str">
        <f>INDEX(RoutesPivot[DepAirport],MATCH($C2652,RoutesPivot[[RouteID]:[RouteID]],0))</f>
        <v>ORD</v>
      </c>
      <c r="N2652" t="str">
        <f>INDEX(RoutesPivot[AirportID],MATCH($C2652,RoutesPivot[[RouteID]:[RouteID]],0))</f>
        <v>CLT</v>
      </c>
      <c r="O2652">
        <f>INDEX(RoutesPivot[Distance],MATCH($C2652,RoutesPivot[[RouteID]:[RouteID]],0))</f>
        <v>700</v>
      </c>
      <c r="P2652">
        <f>INDEX(RoutesPivot[ListPrice],MATCH($C2652,RoutesPivot[[RouteID]:[RouteID]],0))</f>
        <v>125</v>
      </c>
      <c r="Q2652" t="str">
        <f>INDEX(AirportPivot[AirportName],MATCH($N2652,AirportPivot[[AirportID]:[AirportID]],0))</f>
        <v>Charlotte/Douglas International</v>
      </c>
      <c r="R2652">
        <f>INDEX(AirportPivot[Gates (number of available)],MATCH($N2652,AirportPivot[[AirportID]:[AirportID]],0))</f>
        <v>65</v>
      </c>
    </row>
    <row r="2653" spans="1:18" x14ac:dyDescent="0.25">
      <c r="A2653" s="3" t="s">
        <v>2685</v>
      </c>
      <c r="B2653" s="12">
        <v>41956</v>
      </c>
      <c r="C2653" s="4" t="s">
        <v>37</v>
      </c>
      <c r="D2653" s="4">
        <v>1.7</v>
      </c>
      <c r="E2653" s="4">
        <v>65</v>
      </c>
      <c r="F2653" s="5">
        <v>0.5</v>
      </c>
      <c r="G2653" s="6">
        <v>350</v>
      </c>
      <c r="H2653" s="7">
        <v>63350</v>
      </c>
      <c r="I2653" s="7">
        <f>FlightsPivot[[#This Row],[Total Fare]]*10%</f>
        <v>6335</v>
      </c>
      <c r="J2653" s="7">
        <f>FlightsPivot[[#This Row],[Total Fare]]+FlightsPivot[[#This Row],[10% tax ]]</f>
        <v>69685</v>
      </c>
      <c r="K2653" s="4">
        <v>11</v>
      </c>
      <c r="L2653" s="4">
        <v>2014</v>
      </c>
      <c r="M2653" t="str">
        <f>INDEX(RoutesPivot[DepAirport],MATCH($C2653,RoutesPivot[[RouteID]:[RouteID]],0))</f>
        <v>ORD</v>
      </c>
      <c r="N2653" t="str">
        <f>INDEX(RoutesPivot[AirportID],MATCH($C2653,RoutesPivot[[RouteID]:[RouteID]],0))</f>
        <v>SEA</v>
      </c>
      <c r="O2653">
        <f>INDEX(RoutesPivot[Distance],MATCH($C2653,RoutesPivot[[RouteID]:[RouteID]],0))</f>
        <v>1500</v>
      </c>
      <c r="P2653">
        <f>INDEX(RoutesPivot[ListPrice],MATCH($C2653,RoutesPivot[[RouteID]:[RouteID]],0))</f>
        <v>350</v>
      </c>
      <c r="Q2653" t="str">
        <f>INDEX(AirportPivot[AirportName],MATCH($N2653,AirportPivot[[AirportID]:[AirportID]],0))</f>
        <v>Seattle-Tacoma International</v>
      </c>
      <c r="R2653">
        <f>INDEX(AirportPivot[Gates (number of available)],MATCH($N2653,AirportPivot[[AirportID]:[AirportID]],0))</f>
        <v>58</v>
      </c>
    </row>
    <row r="2654" spans="1:18" x14ac:dyDescent="0.25">
      <c r="A2654" s="3" t="s">
        <v>2686</v>
      </c>
      <c r="B2654" s="12">
        <v>41812</v>
      </c>
      <c r="C2654" s="4" t="s">
        <v>37</v>
      </c>
      <c r="D2654" s="4">
        <v>1.3</v>
      </c>
      <c r="E2654" s="4">
        <v>58</v>
      </c>
      <c r="F2654" s="5">
        <v>0.5</v>
      </c>
      <c r="G2654" s="6">
        <v>385</v>
      </c>
      <c r="H2654" s="7">
        <v>63525</v>
      </c>
      <c r="I2654" s="7">
        <f>FlightsPivot[[#This Row],[Total Fare]]*10%</f>
        <v>6352.5</v>
      </c>
      <c r="J2654" s="7">
        <f>FlightsPivot[[#This Row],[Total Fare]]+FlightsPivot[[#This Row],[10% tax ]]</f>
        <v>69877.5</v>
      </c>
      <c r="K2654" s="4">
        <v>6</v>
      </c>
      <c r="L2654" s="4">
        <v>2014</v>
      </c>
      <c r="M2654" t="str">
        <f>INDEX(RoutesPivot[DepAirport],MATCH($C2654,RoutesPivot[[RouteID]:[RouteID]],0))</f>
        <v>ORD</v>
      </c>
      <c r="N2654" t="str">
        <f>INDEX(RoutesPivot[AirportID],MATCH($C2654,RoutesPivot[[RouteID]:[RouteID]],0))</f>
        <v>SEA</v>
      </c>
      <c r="O2654">
        <f>INDEX(RoutesPivot[Distance],MATCH($C2654,RoutesPivot[[RouteID]:[RouteID]],0))</f>
        <v>1500</v>
      </c>
      <c r="P2654">
        <f>INDEX(RoutesPivot[ListPrice],MATCH($C2654,RoutesPivot[[RouteID]:[RouteID]],0))</f>
        <v>350</v>
      </c>
      <c r="Q2654" t="str">
        <f>INDEX(AirportPivot[AirportName],MATCH($N2654,AirportPivot[[AirportID]:[AirportID]],0))</f>
        <v>Seattle-Tacoma International</v>
      </c>
      <c r="R2654">
        <f>INDEX(AirportPivot[Gates (number of available)],MATCH($N2654,AirportPivot[[AirportID]:[AirportID]],0))</f>
        <v>58</v>
      </c>
    </row>
    <row r="2655" spans="1:18" x14ac:dyDescent="0.25">
      <c r="A2655" s="3" t="s">
        <v>2687</v>
      </c>
      <c r="B2655" s="12">
        <v>42026</v>
      </c>
      <c r="C2655" s="4" t="s">
        <v>37</v>
      </c>
      <c r="D2655" s="4">
        <v>2.2999999999999998</v>
      </c>
      <c r="E2655" s="4">
        <v>105</v>
      </c>
      <c r="F2655" s="5">
        <v>0.3125</v>
      </c>
      <c r="G2655" s="6">
        <v>350</v>
      </c>
      <c r="H2655" s="7">
        <v>64750</v>
      </c>
      <c r="I2655" s="7">
        <f>FlightsPivot[[#This Row],[Total Fare]]*10%</f>
        <v>6475</v>
      </c>
      <c r="J2655" s="7">
        <f>FlightsPivot[[#This Row],[Total Fare]]+FlightsPivot[[#This Row],[10% tax ]]</f>
        <v>71225</v>
      </c>
      <c r="K2655" s="4">
        <v>1</v>
      </c>
      <c r="L2655" s="4">
        <v>2015</v>
      </c>
      <c r="M2655" t="str">
        <f>INDEX(RoutesPivot[DepAirport],MATCH($C2655,RoutesPivot[[RouteID]:[RouteID]],0))</f>
        <v>ORD</v>
      </c>
      <c r="N2655" t="str">
        <f>INDEX(RoutesPivot[AirportID],MATCH($C2655,RoutesPivot[[RouteID]:[RouteID]],0))</f>
        <v>SEA</v>
      </c>
      <c r="O2655">
        <f>INDEX(RoutesPivot[Distance],MATCH($C2655,RoutesPivot[[RouteID]:[RouteID]],0))</f>
        <v>1500</v>
      </c>
      <c r="P2655">
        <f>INDEX(RoutesPivot[ListPrice],MATCH($C2655,RoutesPivot[[RouteID]:[RouteID]],0))</f>
        <v>350</v>
      </c>
      <c r="Q2655" t="str">
        <f>INDEX(AirportPivot[AirportName],MATCH($N2655,AirportPivot[[AirportID]:[AirportID]],0))</f>
        <v>Seattle-Tacoma International</v>
      </c>
      <c r="R2655">
        <f>INDEX(AirportPivot[Gates (number of available)],MATCH($N2655,AirportPivot[[AirportID]:[AirportID]],0))</f>
        <v>58</v>
      </c>
    </row>
    <row r="2656" spans="1:18" x14ac:dyDescent="0.25">
      <c r="A2656" s="3" t="s">
        <v>2688</v>
      </c>
      <c r="B2656" s="12">
        <v>42177</v>
      </c>
      <c r="C2656" s="4" t="s">
        <v>25</v>
      </c>
      <c r="D2656" s="4">
        <v>2.2999999999999998</v>
      </c>
      <c r="E2656" s="4">
        <v>194</v>
      </c>
      <c r="F2656" s="5">
        <v>0.52083333333333337</v>
      </c>
      <c r="G2656" s="6">
        <v>220</v>
      </c>
      <c r="H2656" s="7">
        <v>36300</v>
      </c>
      <c r="I2656" s="7">
        <f>FlightsPivot[[#This Row],[Total Fare]]*10%</f>
        <v>3630</v>
      </c>
      <c r="J2656" s="7">
        <f>FlightsPivot[[#This Row],[Total Fare]]+FlightsPivot[[#This Row],[10% tax ]]</f>
        <v>39930</v>
      </c>
      <c r="K2656" s="4">
        <v>6</v>
      </c>
      <c r="L2656" s="4">
        <v>2015</v>
      </c>
      <c r="M2656" t="str">
        <f>INDEX(RoutesPivot[DepAirport],MATCH($C2656,RoutesPivot[[RouteID]:[RouteID]],0))</f>
        <v>ORD</v>
      </c>
      <c r="N2656" t="str">
        <f>INDEX(RoutesPivot[AirportID],MATCH($C2656,RoutesPivot[[RouteID]:[RouteID]],0))</f>
        <v>DFW</v>
      </c>
      <c r="O2656">
        <f>INDEX(RoutesPivot[Distance],MATCH($C2656,RoutesPivot[[RouteID]:[RouteID]],0))</f>
        <v>700</v>
      </c>
      <c r="P2656">
        <f>INDEX(RoutesPivot[ListPrice],MATCH($C2656,RoutesPivot[[RouteID]:[RouteID]],0))</f>
        <v>200</v>
      </c>
      <c r="Q2656" t="str">
        <f>INDEX(AirportPivot[AirportName],MATCH($N2656,AirportPivot[[AirportID]:[AirportID]],0))</f>
        <v>Dallas/Fort Worth International</v>
      </c>
      <c r="R2656">
        <f>INDEX(AirportPivot[Gates (number of available)],MATCH($N2656,AirportPivot[[AirportID]:[AirportID]],0))</f>
        <v>130</v>
      </c>
    </row>
    <row r="2657" spans="1:18" x14ac:dyDescent="0.25">
      <c r="A2657" s="3" t="s">
        <v>2689</v>
      </c>
      <c r="B2657" s="12">
        <v>42130</v>
      </c>
      <c r="C2657" s="4" t="s">
        <v>23</v>
      </c>
      <c r="D2657" s="4">
        <v>0.8</v>
      </c>
      <c r="E2657" s="4">
        <v>162</v>
      </c>
      <c r="F2657" s="5">
        <v>0.70833333333333337</v>
      </c>
      <c r="G2657" s="6">
        <v>300</v>
      </c>
      <c r="H2657" s="7">
        <v>49500</v>
      </c>
      <c r="I2657" s="7">
        <f>FlightsPivot[[#This Row],[Total Fare]]*10%</f>
        <v>4950</v>
      </c>
      <c r="J2657" s="7">
        <f>FlightsPivot[[#This Row],[Total Fare]]+FlightsPivot[[#This Row],[10% tax ]]</f>
        <v>54450</v>
      </c>
      <c r="K2657" s="4">
        <v>5</v>
      </c>
      <c r="L2657" s="4">
        <v>2015</v>
      </c>
      <c r="M2657" t="str">
        <f>INDEX(RoutesPivot[DepAirport],MATCH($C2657,RoutesPivot[[RouteID]:[RouteID]],0))</f>
        <v>ORD</v>
      </c>
      <c r="N2657" t="str">
        <f>INDEX(RoutesPivot[AirportID],MATCH($C2657,RoutesPivot[[RouteID]:[RouteID]],0))</f>
        <v>DEN</v>
      </c>
      <c r="O2657">
        <f>INDEX(RoutesPivot[Distance],MATCH($C2657,RoutesPivot[[RouteID]:[RouteID]],0))</f>
        <v>800</v>
      </c>
      <c r="P2657">
        <f>INDEX(RoutesPivot[ListPrice],MATCH($C2657,RoutesPivot[[RouteID]:[RouteID]],0))</f>
        <v>300</v>
      </c>
      <c r="Q2657" t="str">
        <f>INDEX(AirportPivot[AirportName],MATCH($N2657,AirportPivot[[AirportID]:[AirportID]],0))</f>
        <v>Denver International</v>
      </c>
      <c r="R2657">
        <f>INDEX(AirportPivot[Gates (number of available)],MATCH($N2657,AirportPivot[[AirportID]:[AirportID]],0))</f>
        <v>75</v>
      </c>
    </row>
    <row r="2658" spans="1:18" x14ac:dyDescent="0.25">
      <c r="A2658" s="3" t="s">
        <v>2690</v>
      </c>
      <c r="B2658" s="12">
        <v>41694</v>
      </c>
      <c r="C2658" s="4" t="s">
        <v>23</v>
      </c>
      <c r="D2658" s="4">
        <v>1.7</v>
      </c>
      <c r="E2658" s="4">
        <v>83</v>
      </c>
      <c r="F2658" s="5">
        <v>0.3125</v>
      </c>
      <c r="G2658" s="6">
        <v>300</v>
      </c>
      <c r="H2658" s="7">
        <v>54300</v>
      </c>
      <c r="I2658" s="7">
        <f>FlightsPivot[[#This Row],[Total Fare]]*10%</f>
        <v>5430</v>
      </c>
      <c r="J2658" s="7">
        <f>FlightsPivot[[#This Row],[Total Fare]]+FlightsPivot[[#This Row],[10% tax ]]</f>
        <v>59730</v>
      </c>
      <c r="K2658" s="4">
        <v>2</v>
      </c>
      <c r="L2658" s="4">
        <v>2014</v>
      </c>
      <c r="M2658" t="str">
        <f>INDEX(RoutesPivot[DepAirport],MATCH($C2658,RoutesPivot[[RouteID]:[RouteID]],0))</f>
        <v>ORD</v>
      </c>
      <c r="N2658" t="str">
        <f>INDEX(RoutesPivot[AirportID],MATCH($C2658,RoutesPivot[[RouteID]:[RouteID]],0))</f>
        <v>DEN</v>
      </c>
      <c r="O2658">
        <f>INDEX(RoutesPivot[Distance],MATCH($C2658,RoutesPivot[[RouteID]:[RouteID]],0))</f>
        <v>800</v>
      </c>
      <c r="P2658">
        <f>INDEX(RoutesPivot[ListPrice],MATCH($C2658,RoutesPivot[[RouteID]:[RouteID]],0))</f>
        <v>300</v>
      </c>
      <c r="Q2658" t="str">
        <f>INDEX(AirportPivot[AirportName],MATCH($N2658,AirportPivot[[AirportID]:[AirportID]],0))</f>
        <v>Denver International</v>
      </c>
      <c r="R2658">
        <f>INDEX(AirportPivot[Gates (number of available)],MATCH($N2658,AirportPivot[[AirportID]:[AirportID]],0))</f>
        <v>75</v>
      </c>
    </row>
    <row r="2659" spans="1:18" x14ac:dyDescent="0.25">
      <c r="A2659" s="3" t="s">
        <v>2691</v>
      </c>
      <c r="B2659" s="12">
        <v>42060</v>
      </c>
      <c r="C2659" s="4" t="s">
        <v>50</v>
      </c>
      <c r="D2659" s="4">
        <v>2.4</v>
      </c>
      <c r="E2659" s="4">
        <v>106</v>
      </c>
      <c r="F2659" s="5">
        <v>0.75</v>
      </c>
      <c r="G2659" s="6">
        <v>275</v>
      </c>
      <c r="H2659" s="7">
        <v>50875</v>
      </c>
      <c r="I2659" s="7">
        <f>FlightsPivot[[#This Row],[Total Fare]]*10%</f>
        <v>5087.5</v>
      </c>
      <c r="J2659" s="7">
        <f>FlightsPivot[[#This Row],[Total Fare]]+FlightsPivot[[#This Row],[10% tax ]]</f>
        <v>55962.5</v>
      </c>
      <c r="K2659" s="4">
        <v>2</v>
      </c>
      <c r="L2659" s="4">
        <v>2015</v>
      </c>
      <c r="M2659" t="str">
        <f>INDEX(RoutesPivot[DepAirport],MATCH($C2659,RoutesPivot[[RouteID]:[RouteID]],0))</f>
        <v>ORD</v>
      </c>
      <c r="N2659" t="str">
        <f>INDEX(RoutesPivot[AirportID],MATCH($C2659,RoutesPivot[[RouteID]:[RouteID]],0))</f>
        <v>LGA</v>
      </c>
      <c r="O2659">
        <f>INDEX(RoutesPivot[Distance],MATCH($C2659,RoutesPivot[[RouteID]:[RouteID]],0))</f>
        <v>610</v>
      </c>
      <c r="P2659">
        <f>INDEX(RoutesPivot[ListPrice],MATCH($C2659,RoutesPivot[[RouteID]:[RouteID]],0))</f>
        <v>275</v>
      </c>
      <c r="Q2659" t="str">
        <f>INDEX(AirportPivot[AirportName],MATCH($N2659,AirportPivot[[AirportID]:[AirportID]],0))</f>
        <v>Laguardia</v>
      </c>
      <c r="R2659">
        <f>INDEX(AirportPivot[Gates (number of available)],MATCH($N2659,AirportPivot[[AirportID]:[AirportID]],0))</f>
        <v>66</v>
      </c>
    </row>
    <row r="2660" spans="1:18" x14ac:dyDescent="0.25">
      <c r="A2660" s="3" t="s">
        <v>2692</v>
      </c>
      <c r="B2660" s="12">
        <v>41867</v>
      </c>
      <c r="C2660" s="4" t="s">
        <v>11</v>
      </c>
      <c r="D2660" s="4">
        <v>1.1000000000000001</v>
      </c>
      <c r="E2660" s="4">
        <v>58</v>
      </c>
      <c r="F2660" s="5">
        <v>0.33333333333333331</v>
      </c>
      <c r="G2660" s="6">
        <v>330</v>
      </c>
      <c r="H2660" s="7">
        <v>54450</v>
      </c>
      <c r="I2660" s="7">
        <f>FlightsPivot[[#This Row],[Total Fare]]*10%</f>
        <v>5445</v>
      </c>
      <c r="J2660" s="7">
        <f>FlightsPivot[[#This Row],[Total Fare]]+FlightsPivot[[#This Row],[10% tax ]]</f>
        <v>59895</v>
      </c>
      <c r="K2660" s="4">
        <v>8</v>
      </c>
      <c r="L2660" s="4">
        <v>2014</v>
      </c>
      <c r="M2660" t="str">
        <f>INDEX(RoutesPivot[DepAirport],MATCH($C2660,RoutesPivot[[RouteID]:[RouteID]],0))</f>
        <v>ORD</v>
      </c>
      <c r="N2660" t="str">
        <f>INDEX(RoutesPivot[AirportID],MATCH($C2660,RoutesPivot[[RouteID]:[RouteID]],0))</f>
        <v>BOS</v>
      </c>
      <c r="O2660">
        <f>INDEX(RoutesPivot[Distance],MATCH($C2660,RoutesPivot[[RouteID]:[RouteID]],0))</f>
        <v>730</v>
      </c>
      <c r="P2660">
        <f>INDEX(RoutesPivot[ListPrice],MATCH($C2660,RoutesPivot[[RouteID]:[RouteID]],0))</f>
        <v>300</v>
      </c>
      <c r="Q2660" t="str">
        <f>INDEX(AirportPivot[AirportName],MATCH($N2660,AirportPivot[[AirportID]:[AirportID]],0))</f>
        <v>General Edward Lawrence Logan International</v>
      </c>
      <c r="R2660">
        <f>INDEX(AirportPivot[Gates (number of available)],MATCH($N2660,AirportPivot[[AirportID]:[AirportID]],0))</f>
        <v>63</v>
      </c>
    </row>
    <row r="2661" spans="1:18" x14ac:dyDescent="0.25">
      <c r="A2661" s="3" t="s">
        <v>2693</v>
      </c>
      <c r="B2661" s="12">
        <v>42184</v>
      </c>
      <c r="C2661" s="4" t="s">
        <v>17</v>
      </c>
      <c r="D2661" s="4">
        <v>4.5</v>
      </c>
      <c r="E2661" s="4">
        <v>65</v>
      </c>
      <c r="F2661" s="5">
        <v>0.64583333333333337</v>
      </c>
      <c r="G2661" s="6">
        <v>385</v>
      </c>
      <c r="H2661" s="7">
        <v>69685</v>
      </c>
      <c r="I2661" s="7">
        <f>FlightsPivot[[#This Row],[Total Fare]]*10%</f>
        <v>6968.5</v>
      </c>
      <c r="J2661" s="7">
        <f>FlightsPivot[[#This Row],[Total Fare]]+FlightsPivot[[#This Row],[10% tax ]]</f>
        <v>76653.5</v>
      </c>
      <c r="K2661" s="4">
        <v>6</v>
      </c>
      <c r="L2661" s="4">
        <v>2015</v>
      </c>
      <c r="M2661" t="str">
        <f>INDEX(RoutesPivot[DepAirport],MATCH($C2661,RoutesPivot[[RouteID]:[RouteID]],0))</f>
        <v>ORD</v>
      </c>
      <c r="N2661" t="str">
        <f>INDEX(RoutesPivot[AirportID],MATCH($C2661,RoutesPivot[[RouteID]:[RouteID]],0))</f>
        <v>LAX</v>
      </c>
      <c r="O2661">
        <f>INDEX(RoutesPivot[Distance],MATCH($C2661,RoutesPivot[[RouteID]:[RouteID]],0))</f>
        <v>1518</v>
      </c>
      <c r="P2661">
        <f>INDEX(RoutesPivot[ListPrice],MATCH($C2661,RoutesPivot[[RouteID]:[RouteID]],0))</f>
        <v>350</v>
      </c>
      <c r="Q2661" t="str">
        <f>INDEX(AirportPivot[AirportName],MATCH($N2661,AirportPivot[[AirportID]:[AirportID]],0))</f>
        <v>Los Angeles International</v>
      </c>
      <c r="R2661">
        <f>INDEX(AirportPivot[Gates (number of available)],MATCH($N2661,AirportPivot[[AirportID]:[AirportID]],0))</f>
        <v>86</v>
      </c>
    </row>
    <row r="2662" spans="1:18" x14ac:dyDescent="0.25">
      <c r="A2662" s="3" t="s">
        <v>2694</v>
      </c>
      <c r="B2662" s="12">
        <v>42083</v>
      </c>
      <c r="C2662" s="4" t="s">
        <v>23</v>
      </c>
      <c r="D2662" s="4">
        <v>1.1000000000000001</v>
      </c>
      <c r="E2662" s="4">
        <v>104</v>
      </c>
      <c r="F2662" s="5">
        <v>0.8125</v>
      </c>
      <c r="G2662" s="6">
        <v>300</v>
      </c>
      <c r="H2662" s="7">
        <v>55500</v>
      </c>
      <c r="I2662" s="7">
        <f>FlightsPivot[[#This Row],[Total Fare]]*10%</f>
        <v>5550</v>
      </c>
      <c r="J2662" s="7">
        <f>FlightsPivot[[#This Row],[Total Fare]]+FlightsPivot[[#This Row],[10% tax ]]</f>
        <v>61050</v>
      </c>
      <c r="K2662" s="4">
        <v>3</v>
      </c>
      <c r="L2662" s="4">
        <v>2015</v>
      </c>
      <c r="M2662" t="str">
        <f>INDEX(RoutesPivot[DepAirport],MATCH($C2662,RoutesPivot[[RouteID]:[RouteID]],0))</f>
        <v>ORD</v>
      </c>
      <c r="N2662" t="str">
        <f>INDEX(RoutesPivot[AirportID],MATCH($C2662,RoutesPivot[[RouteID]:[RouteID]],0))</f>
        <v>DEN</v>
      </c>
      <c r="O2662">
        <f>INDEX(RoutesPivot[Distance],MATCH($C2662,RoutesPivot[[RouteID]:[RouteID]],0))</f>
        <v>800</v>
      </c>
      <c r="P2662">
        <f>INDEX(RoutesPivot[ListPrice],MATCH($C2662,RoutesPivot[[RouteID]:[RouteID]],0))</f>
        <v>300</v>
      </c>
      <c r="Q2662" t="str">
        <f>INDEX(AirportPivot[AirportName],MATCH($N2662,AirportPivot[[AirportID]:[AirportID]],0))</f>
        <v>Denver International</v>
      </c>
      <c r="R2662">
        <f>INDEX(AirportPivot[Gates (number of available)],MATCH($N2662,AirportPivot[[AirportID]:[AirportID]],0))</f>
        <v>75</v>
      </c>
    </row>
    <row r="2663" spans="1:18" x14ac:dyDescent="0.25">
      <c r="A2663" s="3" t="s">
        <v>2695</v>
      </c>
      <c r="B2663" s="12">
        <v>42117</v>
      </c>
      <c r="C2663" s="4" t="s">
        <v>17</v>
      </c>
      <c r="D2663" s="4">
        <v>3.2</v>
      </c>
      <c r="E2663" s="4">
        <v>6</v>
      </c>
      <c r="F2663" s="5">
        <v>0.875</v>
      </c>
      <c r="G2663" s="6">
        <v>350</v>
      </c>
      <c r="H2663" s="7">
        <v>64750</v>
      </c>
      <c r="I2663" s="7">
        <f>FlightsPivot[[#This Row],[Total Fare]]*10%</f>
        <v>6475</v>
      </c>
      <c r="J2663" s="7">
        <f>FlightsPivot[[#This Row],[Total Fare]]+FlightsPivot[[#This Row],[10% tax ]]</f>
        <v>71225</v>
      </c>
      <c r="K2663" s="4">
        <v>4</v>
      </c>
      <c r="L2663" s="4">
        <v>2015</v>
      </c>
      <c r="M2663" t="str">
        <f>INDEX(RoutesPivot[DepAirport],MATCH($C2663,RoutesPivot[[RouteID]:[RouteID]],0))</f>
        <v>ORD</v>
      </c>
      <c r="N2663" t="str">
        <f>INDEX(RoutesPivot[AirportID],MATCH($C2663,RoutesPivot[[RouteID]:[RouteID]],0))</f>
        <v>LAX</v>
      </c>
      <c r="O2663">
        <f>INDEX(RoutesPivot[Distance],MATCH($C2663,RoutesPivot[[RouteID]:[RouteID]],0))</f>
        <v>1518</v>
      </c>
      <c r="P2663">
        <f>INDEX(RoutesPivot[ListPrice],MATCH($C2663,RoutesPivot[[RouteID]:[RouteID]],0))</f>
        <v>350</v>
      </c>
      <c r="Q2663" t="str">
        <f>INDEX(AirportPivot[AirportName],MATCH($N2663,AirportPivot[[AirportID]:[AirportID]],0))</f>
        <v>Los Angeles International</v>
      </c>
      <c r="R2663">
        <f>INDEX(AirportPivot[Gates (number of available)],MATCH($N2663,AirportPivot[[AirportID]:[AirportID]],0))</f>
        <v>86</v>
      </c>
    </row>
    <row r="2664" spans="1:18" x14ac:dyDescent="0.25">
      <c r="A2664" s="3" t="s">
        <v>2696</v>
      </c>
      <c r="B2664" s="12">
        <v>42332</v>
      </c>
      <c r="C2664" s="4" t="s">
        <v>33</v>
      </c>
      <c r="D2664" s="4">
        <v>2.8</v>
      </c>
      <c r="E2664" s="4">
        <v>110</v>
      </c>
      <c r="F2664" s="5">
        <v>0.875</v>
      </c>
      <c r="G2664" s="6">
        <v>562.5</v>
      </c>
      <c r="H2664" s="7">
        <v>104062.5</v>
      </c>
      <c r="I2664" s="7">
        <f>FlightsPivot[[#This Row],[Total Fare]]*10%</f>
        <v>10406.25</v>
      </c>
      <c r="J2664" s="7">
        <f>FlightsPivot[[#This Row],[Total Fare]]+FlightsPivot[[#This Row],[10% tax ]]</f>
        <v>114468.75</v>
      </c>
      <c r="K2664" s="4">
        <v>11</v>
      </c>
      <c r="L2664" s="4">
        <v>2015</v>
      </c>
      <c r="M2664" t="str">
        <f>INDEX(RoutesPivot[DepAirport],MATCH($C2664,RoutesPivot[[RouteID]:[RouteID]],0))</f>
        <v>ORD</v>
      </c>
      <c r="N2664" t="str">
        <f>INDEX(RoutesPivot[AirportID],MATCH($C2664,RoutesPivot[[RouteID]:[RouteID]],0))</f>
        <v>SFO</v>
      </c>
      <c r="O2664">
        <f>INDEX(RoutesPivot[Distance],MATCH($C2664,RoutesPivot[[RouteID]:[RouteID]],0))</f>
        <v>1600</v>
      </c>
      <c r="P2664">
        <f>INDEX(RoutesPivot[ListPrice],MATCH($C2664,RoutesPivot[[RouteID]:[RouteID]],0))</f>
        <v>375</v>
      </c>
      <c r="Q2664" t="str">
        <f>INDEX(AirportPivot[AirportName],MATCH($N2664,AirportPivot[[AirportID]:[AirportID]],0))</f>
        <v>San Francisco International</v>
      </c>
      <c r="R2664">
        <f>INDEX(AirportPivot[Gates (number of available)],MATCH($N2664,AirportPivot[[AirportID]:[AirportID]],0))</f>
        <v>70</v>
      </c>
    </row>
    <row r="2665" spans="1:18" x14ac:dyDescent="0.25">
      <c r="A2665" s="3" t="s">
        <v>2697</v>
      </c>
      <c r="B2665" s="12">
        <v>42368</v>
      </c>
      <c r="C2665" s="4" t="s">
        <v>23</v>
      </c>
      <c r="D2665" s="4">
        <v>1.8</v>
      </c>
      <c r="E2665" s="4">
        <v>188</v>
      </c>
      <c r="F2665" s="5">
        <v>0.79166666666666663</v>
      </c>
      <c r="G2665" s="6">
        <v>300</v>
      </c>
      <c r="H2665" s="7">
        <v>49500</v>
      </c>
      <c r="I2665" s="7">
        <f>FlightsPivot[[#This Row],[Total Fare]]*10%</f>
        <v>4950</v>
      </c>
      <c r="J2665" s="7">
        <f>FlightsPivot[[#This Row],[Total Fare]]+FlightsPivot[[#This Row],[10% tax ]]</f>
        <v>54450</v>
      </c>
      <c r="K2665" s="4">
        <v>12</v>
      </c>
      <c r="L2665" s="4">
        <v>2015</v>
      </c>
      <c r="M2665" t="str">
        <f>INDEX(RoutesPivot[DepAirport],MATCH($C2665,RoutesPivot[[RouteID]:[RouteID]],0))</f>
        <v>ORD</v>
      </c>
      <c r="N2665" t="str">
        <f>INDEX(RoutesPivot[AirportID],MATCH($C2665,RoutesPivot[[RouteID]:[RouteID]],0))</f>
        <v>DEN</v>
      </c>
      <c r="O2665">
        <f>INDEX(RoutesPivot[Distance],MATCH($C2665,RoutesPivot[[RouteID]:[RouteID]],0))</f>
        <v>800</v>
      </c>
      <c r="P2665">
        <f>INDEX(RoutesPivot[ListPrice],MATCH($C2665,RoutesPivot[[RouteID]:[RouteID]],0))</f>
        <v>300</v>
      </c>
      <c r="Q2665" t="str">
        <f>INDEX(AirportPivot[AirportName],MATCH($N2665,AirportPivot[[AirportID]:[AirportID]],0))</f>
        <v>Denver International</v>
      </c>
      <c r="R2665">
        <f>INDEX(AirportPivot[Gates (number of available)],MATCH($N2665,AirportPivot[[AirportID]:[AirportID]],0))</f>
        <v>75</v>
      </c>
    </row>
    <row r="2666" spans="1:18" x14ac:dyDescent="0.25">
      <c r="A2666" s="3" t="s">
        <v>2698</v>
      </c>
      <c r="B2666" s="12">
        <v>42258</v>
      </c>
      <c r="C2666" s="4" t="s">
        <v>19</v>
      </c>
      <c r="D2666" s="4">
        <v>2.9</v>
      </c>
      <c r="E2666" s="4">
        <v>154</v>
      </c>
      <c r="F2666" s="5">
        <v>0.45833333333333331</v>
      </c>
      <c r="G2666" s="6">
        <v>200</v>
      </c>
      <c r="H2666" s="7">
        <v>33000</v>
      </c>
      <c r="I2666" s="7">
        <f>FlightsPivot[[#This Row],[Total Fare]]*10%</f>
        <v>3300</v>
      </c>
      <c r="J2666" s="7">
        <f>FlightsPivot[[#This Row],[Total Fare]]+FlightsPivot[[#This Row],[10% tax ]]</f>
        <v>36300</v>
      </c>
      <c r="K2666" s="4">
        <v>9</v>
      </c>
      <c r="L2666" s="4">
        <v>2015</v>
      </c>
      <c r="M2666" t="str">
        <f>INDEX(RoutesPivot[DepAirport],MATCH($C2666,RoutesPivot[[RouteID]:[RouteID]],0))</f>
        <v>ORD</v>
      </c>
      <c r="N2666" t="str">
        <f>INDEX(RoutesPivot[AirportID],MATCH($C2666,RoutesPivot[[RouteID]:[RouteID]],0))</f>
        <v>IAH</v>
      </c>
      <c r="O2666">
        <f>INDEX(RoutesPivot[Distance],MATCH($C2666,RoutesPivot[[RouteID]:[RouteID]],0))</f>
        <v>800</v>
      </c>
      <c r="P2666">
        <f>INDEX(RoutesPivot[ListPrice],MATCH($C2666,RoutesPivot[[RouteID]:[RouteID]],0))</f>
        <v>200</v>
      </c>
      <c r="Q2666" t="str">
        <f>INDEX(AirportPivot[AirportName],MATCH($N2666,AirportPivot[[AirportID]:[AirportID]],0))</f>
        <v>George Bush Intercontinental/Houston</v>
      </c>
      <c r="R2666">
        <f>INDEX(AirportPivot[Gates (number of available)],MATCH($N2666,AirportPivot[[AirportID]:[AirportID]],0))</f>
        <v>80</v>
      </c>
    </row>
    <row r="2667" spans="1:18" x14ac:dyDescent="0.25">
      <c r="A2667" s="3" t="s">
        <v>2699</v>
      </c>
      <c r="B2667" s="12">
        <v>41799</v>
      </c>
      <c r="C2667" s="4" t="s">
        <v>13</v>
      </c>
      <c r="D2667" s="4">
        <v>2.5</v>
      </c>
      <c r="E2667" s="4">
        <v>17</v>
      </c>
      <c r="F2667" s="5">
        <v>0.70833333333333337</v>
      </c>
      <c r="G2667" s="6">
        <v>275</v>
      </c>
      <c r="H2667" s="7">
        <v>50875</v>
      </c>
      <c r="I2667" s="7">
        <f>FlightsPivot[[#This Row],[Total Fare]]*10%</f>
        <v>5087.5</v>
      </c>
      <c r="J2667" s="7">
        <f>FlightsPivot[[#This Row],[Total Fare]]+FlightsPivot[[#This Row],[10% tax ]]</f>
        <v>55962.5</v>
      </c>
      <c r="K2667" s="4">
        <v>6</v>
      </c>
      <c r="L2667" s="4">
        <v>2014</v>
      </c>
      <c r="M2667" t="str">
        <f>INDEX(RoutesPivot[DepAirport],MATCH($C2667,RoutesPivot[[RouteID]:[RouteID]],0))</f>
        <v>ORD</v>
      </c>
      <c r="N2667" t="str">
        <f>INDEX(RoutesPivot[AirportID],MATCH($C2667,RoutesPivot[[RouteID]:[RouteID]],0))</f>
        <v>JFK</v>
      </c>
      <c r="O2667">
        <f>INDEX(RoutesPivot[Distance],MATCH($C2667,RoutesPivot[[RouteID]:[RouteID]],0))</f>
        <v>619</v>
      </c>
      <c r="P2667">
        <f>INDEX(RoutesPivot[ListPrice],MATCH($C2667,RoutesPivot[[RouteID]:[RouteID]],0))</f>
        <v>250</v>
      </c>
      <c r="Q2667" t="str">
        <f>INDEX(AirportPivot[AirportName],MATCH($N2667,AirportPivot[[AirportID]:[AirportID]],0))</f>
        <v>John F Kennedy International</v>
      </c>
      <c r="R2667">
        <f>INDEX(AirportPivot[Gates (number of available)],MATCH($N2667,AirportPivot[[AirportID]:[AirportID]],0))</f>
        <v>120</v>
      </c>
    </row>
    <row r="2668" spans="1:18" x14ac:dyDescent="0.25">
      <c r="A2668" s="3" t="s">
        <v>2700</v>
      </c>
      <c r="B2668" s="12">
        <v>41920</v>
      </c>
      <c r="C2668" s="4" t="s">
        <v>25</v>
      </c>
      <c r="D2668" s="4">
        <v>3</v>
      </c>
      <c r="E2668" s="4">
        <v>165</v>
      </c>
      <c r="F2668" s="5">
        <v>0.3125</v>
      </c>
      <c r="G2668" s="6">
        <v>200</v>
      </c>
      <c r="H2668" s="7">
        <v>33000</v>
      </c>
      <c r="I2668" s="7">
        <f>FlightsPivot[[#This Row],[Total Fare]]*10%</f>
        <v>3300</v>
      </c>
      <c r="J2668" s="7">
        <f>FlightsPivot[[#This Row],[Total Fare]]+FlightsPivot[[#This Row],[10% tax ]]</f>
        <v>36300</v>
      </c>
      <c r="K2668" s="4">
        <v>10</v>
      </c>
      <c r="L2668" s="4">
        <v>2014</v>
      </c>
      <c r="M2668" t="str">
        <f>INDEX(RoutesPivot[DepAirport],MATCH($C2668,RoutesPivot[[RouteID]:[RouteID]],0))</f>
        <v>ORD</v>
      </c>
      <c r="N2668" t="str">
        <f>INDEX(RoutesPivot[AirportID],MATCH($C2668,RoutesPivot[[RouteID]:[RouteID]],0))</f>
        <v>DFW</v>
      </c>
      <c r="O2668">
        <f>INDEX(RoutesPivot[Distance],MATCH($C2668,RoutesPivot[[RouteID]:[RouteID]],0))</f>
        <v>700</v>
      </c>
      <c r="P2668">
        <f>INDEX(RoutesPivot[ListPrice],MATCH($C2668,RoutesPivot[[RouteID]:[RouteID]],0))</f>
        <v>200</v>
      </c>
      <c r="Q2668" t="str">
        <f>INDEX(AirportPivot[AirportName],MATCH($N2668,AirportPivot[[AirportID]:[AirportID]],0))</f>
        <v>Dallas/Fort Worth International</v>
      </c>
      <c r="R2668">
        <f>INDEX(AirportPivot[Gates (number of available)],MATCH($N2668,AirportPivot[[AirportID]:[AirportID]],0))</f>
        <v>130</v>
      </c>
    </row>
    <row r="2669" spans="1:18" x14ac:dyDescent="0.25">
      <c r="A2669" s="3" t="s">
        <v>2701</v>
      </c>
      <c r="B2669" s="12">
        <v>42104</v>
      </c>
      <c r="C2669" s="4" t="s">
        <v>80</v>
      </c>
      <c r="D2669" s="4">
        <v>1.9</v>
      </c>
      <c r="E2669" s="4">
        <v>2</v>
      </c>
      <c r="F2669" s="5">
        <v>0.75</v>
      </c>
      <c r="G2669" s="6">
        <v>300</v>
      </c>
      <c r="H2669" s="7">
        <v>55500</v>
      </c>
      <c r="I2669" s="7">
        <f>FlightsPivot[[#This Row],[Total Fare]]*10%</f>
        <v>5550</v>
      </c>
      <c r="J2669" s="7">
        <f>FlightsPivot[[#This Row],[Total Fare]]+FlightsPivot[[#This Row],[10% tax ]]</f>
        <v>61050</v>
      </c>
      <c r="K2669" s="4">
        <v>4</v>
      </c>
      <c r="L2669" s="4">
        <v>2015</v>
      </c>
      <c r="M2669" t="str">
        <f>INDEX(RoutesPivot[DepAirport],MATCH($C2669,RoutesPivot[[RouteID]:[RouteID]],0))</f>
        <v>ORD</v>
      </c>
      <c r="N2669" t="str">
        <f>INDEX(RoutesPivot[AirportID],MATCH($C2669,RoutesPivot[[RouteID]:[RouteID]],0))</f>
        <v>MIA</v>
      </c>
      <c r="O2669">
        <f>INDEX(RoutesPivot[Distance],MATCH($C2669,RoutesPivot[[RouteID]:[RouteID]],0))</f>
        <v>1000</v>
      </c>
      <c r="P2669">
        <f>INDEX(RoutesPivot[ListPrice],MATCH($C2669,RoutesPivot[[RouteID]:[RouteID]],0))</f>
        <v>300</v>
      </c>
      <c r="Q2669" t="str">
        <f>INDEX(AirportPivot[AirportName],MATCH($N2669,AirportPivot[[AirportID]:[AirportID]],0))</f>
        <v>Miami International</v>
      </c>
      <c r="R2669">
        <f>INDEX(AirportPivot[Gates (number of available)],MATCH($N2669,AirportPivot[[AirportID]:[AirportID]],0))</f>
        <v>80</v>
      </c>
    </row>
    <row r="2670" spans="1:18" x14ac:dyDescent="0.25">
      <c r="A2670" s="3" t="s">
        <v>2702</v>
      </c>
      <c r="B2670" s="12">
        <v>41861</v>
      </c>
      <c r="C2670" s="4" t="s">
        <v>80</v>
      </c>
      <c r="D2670" s="4">
        <v>2.2000000000000002</v>
      </c>
      <c r="E2670" s="4">
        <v>132</v>
      </c>
      <c r="F2670" s="5">
        <v>0.29166666666666669</v>
      </c>
      <c r="G2670" s="6">
        <v>330</v>
      </c>
      <c r="H2670" s="7">
        <v>61050</v>
      </c>
      <c r="I2670" s="7">
        <f>FlightsPivot[[#This Row],[Total Fare]]*10%</f>
        <v>6105</v>
      </c>
      <c r="J2670" s="7">
        <f>FlightsPivot[[#This Row],[Total Fare]]+FlightsPivot[[#This Row],[10% tax ]]</f>
        <v>67155</v>
      </c>
      <c r="K2670" s="4">
        <v>8</v>
      </c>
      <c r="L2670" s="4">
        <v>2014</v>
      </c>
      <c r="M2670" t="str">
        <f>INDEX(RoutesPivot[DepAirport],MATCH($C2670,RoutesPivot[[RouteID]:[RouteID]],0))</f>
        <v>ORD</v>
      </c>
      <c r="N2670" t="str">
        <f>INDEX(RoutesPivot[AirportID],MATCH($C2670,RoutesPivot[[RouteID]:[RouteID]],0))</f>
        <v>MIA</v>
      </c>
      <c r="O2670">
        <f>INDEX(RoutesPivot[Distance],MATCH($C2670,RoutesPivot[[RouteID]:[RouteID]],0))</f>
        <v>1000</v>
      </c>
      <c r="P2670">
        <f>INDEX(RoutesPivot[ListPrice],MATCH($C2670,RoutesPivot[[RouteID]:[RouteID]],0))</f>
        <v>300</v>
      </c>
      <c r="Q2670" t="str">
        <f>INDEX(AirportPivot[AirportName],MATCH($N2670,AirportPivot[[AirportID]:[AirportID]],0))</f>
        <v>Miami International</v>
      </c>
      <c r="R2670">
        <f>INDEX(AirportPivot[Gates (number of available)],MATCH($N2670,AirportPivot[[AirportID]:[AirportID]],0))</f>
        <v>80</v>
      </c>
    </row>
    <row r="2671" spans="1:18" x14ac:dyDescent="0.25">
      <c r="A2671" s="3" t="s">
        <v>2703</v>
      </c>
      <c r="B2671" s="12">
        <v>41948</v>
      </c>
      <c r="C2671" s="4" t="s">
        <v>27</v>
      </c>
      <c r="D2671" s="4">
        <v>8.5</v>
      </c>
      <c r="E2671" s="4">
        <v>185</v>
      </c>
      <c r="F2671" s="5">
        <v>0.79166666666666663</v>
      </c>
      <c r="G2671" s="6">
        <v>200</v>
      </c>
      <c r="H2671" s="7">
        <v>33000</v>
      </c>
      <c r="I2671" s="7">
        <f>FlightsPivot[[#This Row],[Total Fare]]*10%</f>
        <v>3300</v>
      </c>
      <c r="J2671" s="7">
        <f>FlightsPivot[[#This Row],[Total Fare]]+FlightsPivot[[#This Row],[10% tax ]]</f>
        <v>36300</v>
      </c>
      <c r="K2671" s="4">
        <v>11</v>
      </c>
      <c r="L2671" s="4">
        <v>2014</v>
      </c>
      <c r="M2671" t="str">
        <f>INDEX(RoutesPivot[DepAirport],MATCH($C2671,RoutesPivot[[RouteID]:[RouteID]],0))</f>
        <v>ORD</v>
      </c>
      <c r="N2671" t="str">
        <f>INDEX(RoutesPivot[AirportID],MATCH($C2671,RoutesPivot[[RouteID]:[RouteID]],0))</f>
        <v>ATL</v>
      </c>
      <c r="O2671">
        <f>INDEX(RoutesPivot[Distance],MATCH($C2671,RoutesPivot[[RouteID]:[RouteID]],0))</f>
        <v>510</v>
      </c>
      <c r="P2671">
        <f>INDEX(RoutesPivot[ListPrice],MATCH($C2671,RoutesPivot[[RouteID]:[RouteID]],0))</f>
        <v>200</v>
      </c>
      <c r="Q2671" t="str">
        <f>INDEX(AirportPivot[AirportName],MATCH($N2671,AirportPivot[[AirportID]:[AirportID]],0))</f>
        <v>Hartsfield-Jackson Atlanta International</v>
      </c>
      <c r="R2671">
        <f>INDEX(AirportPivot[Gates (number of available)],MATCH($N2671,AirportPivot[[AirportID]:[AirportID]],0))</f>
        <v>100</v>
      </c>
    </row>
    <row r="2672" spans="1:18" x14ac:dyDescent="0.25">
      <c r="A2672" s="3" t="s">
        <v>2704</v>
      </c>
      <c r="B2672" s="12">
        <v>41678</v>
      </c>
      <c r="C2672" s="4" t="s">
        <v>21</v>
      </c>
      <c r="D2672" s="4">
        <v>2.6</v>
      </c>
      <c r="E2672" s="4">
        <v>173</v>
      </c>
      <c r="F2672" s="5">
        <v>0.72916666666666663</v>
      </c>
      <c r="G2672" s="6">
        <v>125</v>
      </c>
      <c r="H2672" s="7">
        <v>20625</v>
      </c>
      <c r="I2672" s="7">
        <f>FlightsPivot[[#This Row],[Total Fare]]*10%</f>
        <v>2062.5</v>
      </c>
      <c r="J2672" s="7">
        <f>FlightsPivot[[#This Row],[Total Fare]]+FlightsPivot[[#This Row],[10% tax ]]</f>
        <v>22687.5</v>
      </c>
      <c r="K2672" s="4">
        <v>2</v>
      </c>
      <c r="L2672" s="4">
        <v>2014</v>
      </c>
      <c r="M2672" t="str">
        <f>INDEX(RoutesPivot[DepAirport],MATCH($C2672,RoutesPivot[[RouteID]:[RouteID]],0))</f>
        <v>ORD</v>
      </c>
      <c r="N2672" t="str">
        <f>INDEX(RoutesPivot[AirportID],MATCH($C2672,RoutesPivot[[RouteID]:[RouteID]],0))</f>
        <v>CLT</v>
      </c>
      <c r="O2672">
        <f>INDEX(RoutesPivot[Distance],MATCH($C2672,RoutesPivot[[RouteID]:[RouteID]],0))</f>
        <v>700</v>
      </c>
      <c r="P2672">
        <f>INDEX(RoutesPivot[ListPrice],MATCH($C2672,RoutesPivot[[RouteID]:[RouteID]],0))</f>
        <v>125</v>
      </c>
      <c r="Q2672" t="str">
        <f>INDEX(AirportPivot[AirportName],MATCH($N2672,AirportPivot[[AirportID]:[AirportID]],0))</f>
        <v>Charlotte/Douglas International</v>
      </c>
      <c r="R2672">
        <f>INDEX(AirportPivot[Gates (number of available)],MATCH($N2672,AirportPivot[[AirportID]:[AirportID]],0))</f>
        <v>65</v>
      </c>
    </row>
    <row r="2673" spans="1:18" x14ac:dyDescent="0.25">
      <c r="A2673" s="3" t="s">
        <v>2705</v>
      </c>
      <c r="B2673" s="12">
        <v>42207</v>
      </c>
      <c r="C2673" s="4" t="s">
        <v>50</v>
      </c>
      <c r="D2673" s="4">
        <v>0.8</v>
      </c>
      <c r="E2673" s="4">
        <v>177</v>
      </c>
      <c r="F2673" s="5">
        <v>0.66666666666666663</v>
      </c>
      <c r="G2673" s="6">
        <v>302.5</v>
      </c>
      <c r="H2673" s="7">
        <v>49912.5</v>
      </c>
      <c r="I2673" s="7">
        <f>FlightsPivot[[#This Row],[Total Fare]]*10%</f>
        <v>4991.25</v>
      </c>
      <c r="J2673" s="7">
        <f>FlightsPivot[[#This Row],[Total Fare]]+FlightsPivot[[#This Row],[10% tax ]]</f>
        <v>54903.75</v>
      </c>
      <c r="K2673" s="4">
        <v>7</v>
      </c>
      <c r="L2673" s="4">
        <v>2015</v>
      </c>
      <c r="M2673" t="str">
        <f>INDEX(RoutesPivot[DepAirport],MATCH($C2673,RoutesPivot[[RouteID]:[RouteID]],0))</f>
        <v>ORD</v>
      </c>
      <c r="N2673" t="str">
        <f>INDEX(RoutesPivot[AirportID],MATCH($C2673,RoutesPivot[[RouteID]:[RouteID]],0))</f>
        <v>LGA</v>
      </c>
      <c r="O2673">
        <f>INDEX(RoutesPivot[Distance],MATCH($C2673,RoutesPivot[[RouteID]:[RouteID]],0))</f>
        <v>610</v>
      </c>
      <c r="P2673">
        <f>INDEX(RoutesPivot[ListPrice],MATCH($C2673,RoutesPivot[[RouteID]:[RouteID]],0))</f>
        <v>275</v>
      </c>
      <c r="Q2673" t="str">
        <f>INDEX(AirportPivot[AirportName],MATCH($N2673,AirportPivot[[AirportID]:[AirportID]],0))</f>
        <v>Laguardia</v>
      </c>
      <c r="R2673">
        <f>INDEX(AirportPivot[Gates (number of available)],MATCH($N2673,AirportPivot[[AirportID]:[AirportID]],0))</f>
        <v>66</v>
      </c>
    </row>
    <row r="2674" spans="1:18" x14ac:dyDescent="0.25">
      <c r="A2674" s="3" t="s">
        <v>2706</v>
      </c>
      <c r="B2674" s="12">
        <v>42024</v>
      </c>
      <c r="C2674" s="4" t="s">
        <v>33</v>
      </c>
      <c r="D2674" s="4">
        <v>1.7</v>
      </c>
      <c r="E2674" s="4">
        <v>158</v>
      </c>
      <c r="F2674" s="5">
        <v>0.8125</v>
      </c>
      <c r="G2674" s="6">
        <v>375</v>
      </c>
      <c r="H2674" s="7">
        <v>61875</v>
      </c>
      <c r="I2674" s="7">
        <f>FlightsPivot[[#This Row],[Total Fare]]*10%</f>
        <v>6187.5</v>
      </c>
      <c r="J2674" s="7">
        <f>FlightsPivot[[#This Row],[Total Fare]]+FlightsPivot[[#This Row],[10% tax ]]</f>
        <v>68062.5</v>
      </c>
      <c r="K2674" s="4">
        <v>1</v>
      </c>
      <c r="L2674" s="4">
        <v>2015</v>
      </c>
      <c r="M2674" t="str">
        <f>INDEX(RoutesPivot[DepAirport],MATCH($C2674,RoutesPivot[[RouteID]:[RouteID]],0))</f>
        <v>ORD</v>
      </c>
      <c r="N2674" t="str">
        <f>INDEX(RoutesPivot[AirportID],MATCH($C2674,RoutesPivot[[RouteID]:[RouteID]],0))</f>
        <v>SFO</v>
      </c>
      <c r="O2674">
        <f>INDEX(RoutesPivot[Distance],MATCH($C2674,RoutesPivot[[RouteID]:[RouteID]],0))</f>
        <v>1600</v>
      </c>
      <c r="P2674">
        <f>INDEX(RoutesPivot[ListPrice],MATCH($C2674,RoutesPivot[[RouteID]:[RouteID]],0))</f>
        <v>375</v>
      </c>
      <c r="Q2674" t="str">
        <f>INDEX(AirportPivot[AirportName],MATCH($N2674,AirportPivot[[AirportID]:[AirportID]],0))</f>
        <v>San Francisco International</v>
      </c>
      <c r="R2674">
        <f>INDEX(AirportPivot[Gates (number of available)],MATCH($N2674,AirportPivot[[AirportID]:[AirportID]],0))</f>
        <v>70</v>
      </c>
    </row>
    <row r="2675" spans="1:18" x14ac:dyDescent="0.25">
      <c r="A2675" s="3" t="s">
        <v>2707</v>
      </c>
      <c r="B2675" s="12">
        <v>41746</v>
      </c>
      <c r="C2675" s="4" t="s">
        <v>27</v>
      </c>
      <c r="D2675" s="4">
        <v>7.8</v>
      </c>
      <c r="E2675" s="4">
        <v>29</v>
      </c>
      <c r="F2675" s="5">
        <v>0.6875</v>
      </c>
      <c r="G2675" s="6">
        <v>200</v>
      </c>
      <c r="H2675" s="7">
        <v>37000</v>
      </c>
      <c r="I2675" s="7">
        <f>FlightsPivot[[#This Row],[Total Fare]]*10%</f>
        <v>3700</v>
      </c>
      <c r="J2675" s="7">
        <f>FlightsPivot[[#This Row],[Total Fare]]+FlightsPivot[[#This Row],[10% tax ]]</f>
        <v>40700</v>
      </c>
      <c r="K2675" s="4">
        <v>4</v>
      </c>
      <c r="L2675" s="4">
        <v>2014</v>
      </c>
      <c r="M2675" t="str">
        <f>INDEX(RoutesPivot[DepAirport],MATCH($C2675,RoutesPivot[[RouteID]:[RouteID]],0))</f>
        <v>ORD</v>
      </c>
      <c r="N2675" t="str">
        <f>INDEX(RoutesPivot[AirportID],MATCH($C2675,RoutesPivot[[RouteID]:[RouteID]],0))</f>
        <v>ATL</v>
      </c>
      <c r="O2675">
        <f>INDEX(RoutesPivot[Distance],MATCH($C2675,RoutesPivot[[RouteID]:[RouteID]],0))</f>
        <v>510</v>
      </c>
      <c r="P2675">
        <f>INDEX(RoutesPivot[ListPrice],MATCH($C2675,RoutesPivot[[RouteID]:[RouteID]],0))</f>
        <v>200</v>
      </c>
      <c r="Q2675" t="str">
        <f>INDEX(AirportPivot[AirportName],MATCH($N2675,AirportPivot[[AirportID]:[AirportID]],0))</f>
        <v>Hartsfield-Jackson Atlanta International</v>
      </c>
      <c r="R2675">
        <f>INDEX(AirportPivot[Gates (number of available)],MATCH($N2675,AirportPivot[[AirportID]:[AirportID]],0))</f>
        <v>100</v>
      </c>
    </row>
    <row r="2676" spans="1:18" x14ac:dyDescent="0.25">
      <c r="A2676" s="3" t="s">
        <v>2708</v>
      </c>
      <c r="B2676" s="12">
        <v>41830</v>
      </c>
      <c r="C2676" s="4" t="s">
        <v>21</v>
      </c>
      <c r="D2676" s="4">
        <v>2</v>
      </c>
      <c r="E2676" s="4">
        <v>116</v>
      </c>
      <c r="F2676" s="5">
        <v>0.79166666666666663</v>
      </c>
      <c r="G2676" s="6">
        <v>137.5</v>
      </c>
      <c r="H2676" s="7">
        <v>25437.5</v>
      </c>
      <c r="I2676" s="7">
        <f>FlightsPivot[[#This Row],[Total Fare]]*10%</f>
        <v>2543.75</v>
      </c>
      <c r="J2676" s="7">
        <f>FlightsPivot[[#This Row],[Total Fare]]+FlightsPivot[[#This Row],[10% tax ]]</f>
        <v>27981.25</v>
      </c>
      <c r="K2676" s="4">
        <v>7</v>
      </c>
      <c r="L2676" s="4">
        <v>2014</v>
      </c>
      <c r="M2676" t="str">
        <f>INDEX(RoutesPivot[DepAirport],MATCH($C2676,RoutesPivot[[RouteID]:[RouteID]],0))</f>
        <v>ORD</v>
      </c>
      <c r="N2676" t="str">
        <f>INDEX(RoutesPivot[AirportID],MATCH($C2676,RoutesPivot[[RouteID]:[RouteID]],0))</f>
        <v>CLT</v>
      </c>
      <c r="O2676">
        <f>INDEX(RoutesPivot[Distance],MATCH($C2676,RoutesPivot[[RouteID]:[RouteID]],0))</f>
        <v>700</v>
      </c>
      <c r="P2676">
        <f>INDEX(RoutesPivot[ListPrice],MATCH($C2676,RoutesPivot[[RouteID]:[RouteID]],0))</f>
        <v>125</v>
      </c>
      <c r="Q2676" t="str">
        <f>INDEX(AirportPivot[AirportName],MATCH($N2676,AirportPivot[[AirportID]:[AirportID]],0))</f>
        <v>Charlotte/Douglas International</v>
      </c>
      <c r="R2676">
        <f>INDEX(AirportPivot[Gates (number of available)],MATCH($N2676,AirportPivot[[AirportID]:[AirportID]],0))</f>
        <v>65</v>
      </c>
    </row>
    <row r="2677" spans="1:18" x14ac:dyDescent="0.25">
      <c r="A2677" s="3" t="s">
        <v>2709</v>
      </c>
      <c r="B2677" s="12">
        <v>42000</v>
      </c>
      <c r="C2677" s="4" t="s">
        <v>21</v>
      </c>
      <c r="D2677" s="4">
        <v>5.5</v>
      </c>
      <c r="E2677" s="4">
        <v>179</v>
      </c>
      <c r="F2677" s="5">
        <v>0.375</v>
      </c>
      <c r="G2677" s="6">
        <v>175</v>
      </c>
      <c r="H2677" s="7">
        <v>28875</v>
      </c>
      <c r="I2677" s="7">
        <f>FlightsPivot[[#This Row],[Total Fare]]*10%</f>
        <v>2887.5</v>
      </c>
      <c r="J2677" s="7">
        <f>FlightsPivot[[#This Row],[Total Fare]]+FlightsPivot[[#This Row],[10% tax ]]</f>
        <v>31762.5</v>
      </c>
      <c r="K2677" s="4">
        <v>12</v>
      </c>
      <c r="L2677" s="4">
        <v>2014</v>
      </c>
      <c r="M2677" t="str">
        <f>INDEX(RoutesPivot[DepAirport],MATCH($C2677,RoutesPivot[[RouteID]:[RouteID]],0))</f>
        <v>ORD</v>
      </c>
      <c r="N2677" t="str">
        <f>INDEX(RoutesPivot[AirportID],MATCH($C2677,RoutesPivot[[RouteID]:[RouteID]],0))</f>
        <v>CLT</v>
      </c>
      <c r="O2677">
        <f>INDEX(RoutesPivot[Distance],MATCH($C2677,RoutesPivot[[RouteID]:[RouteID]],0))</f>
        <v>700</v>
      </c>
      <c r="P2677">
        <f>INDEX(RoutesPivot[ListPrice],MATCH($C2677,RoutesPivot[[RouteID]:[RouteID]],0))</f>
        <v>125</v>
      </c>
      <c r="Q2677" t="str">
        <f>INDEX(AirportPivot[AirportName],MATCH($N2677,AirportPivot[[AirportID]:[AirportID]],0))</f>
        <v>Charlotte/Douglas International</v>
      </c>
      <c r="R2677">
        <f>INDEX(AirportPivot[Gates (number of available)],MATCH($N2677,AirportPivot[[AirportID]:[AirportID]],0))</f>
        <v>65</v>
      </c>
    </row>
    <row r="2678" spans="1:18" x14ac:dyDescent="0.25">
      <c r="A2678" s="3" t="s">
        <v>2710</v>
      </c>
      <c r="B2678" s="12">
        <v>42117</v>
      </c>
      <c r="C2678" s="4" t="s">
        <v>27</v>
      </c>
      <c r="D2678" s="4">
        <v>10.4</v>
      </c>
      <c r="E2678" s="4">
        <v>71</v>
      </c>
      <c r="F2678" s="5">
        <v>0.5</v>
      </c>
      <c r="G2678" s="6">
        <v>200</v>
      </c>
      <c r="H2678" s="7">
        <v>36200</v>
      </c>
      <c r="I2678" s="7">
        <f>FlightsPivot[[#This Row],[Total Fare]]*10%</f>
        <v>3620</v>
      </c>
      <c r="J2678" s="7">
        <f>FlightsPivot[[#This Row],[Total Fare]]+FlightsPivot[[#This Row],[10% tax ]]</f>
        <v>39820</v>
      </c>
      <c r="K2678" s="4">
        <v>4</v>
      </c>
      <c r="L2678" s="4">
        <v>2015</v>
      </c>
      <c r="M2678" t="str">
        <f>INDEX(RoutesPivot[DepAirport],MATCH($C2678,RoutesPivot[[RouteID]:[RouteID]],0))</f>
        <v>ORD</v>
      </c>
      <c r="N2678" t="str">
        <f>INDEX(RoutesPivot[AirportID],MATCH($C2678,RoutesPivot[[RouteID]:[RouteID]],0))</f>
        <v>ATL</v>
      </c>
      <c r="O2678">
        <f>INDEX(RoutesPivot[Distance],MATCH($C2678,RoutesPivot[[RouteID]:[RouteID]],0))</f>
        <v>510</v>
      </c>
      <c r="P2678">
        <f>INDEX(RoutesPivot[ListPrice],MATCH($C2678,RoutesPivot[[RouteID]:[RouteID]],0))</f>
        <v>200</v>
      </c>
      <c r="Q2678" t="str">
        <f>INDEX(AirportPivot[AirportName],MATCH($N2678,AirportPivot[[AirportID]:[AirportID]],0))</f>
        <v>Hartsfield-Jackson Atlanta International</v>
      </c>
      <c r="R2678">
        <f>INDEX(AirportPivot[Gates (number of available)],MATCH($N2678,AirportPivot[[AirportID]:[AirportID]],0))</f>
        <v>100</v>
      </c>
    </row>
    <row r="2679" spans="1:18" x14ac:dyDescent="0.25">
      <c r="A2679" s="3" t="s">
        <v>2711</v>
      </c>
      <c r="B2679" s="12">
        <v>42018</v>
      </c>
      <c r="C2679" s="4" t="s">
        <v>21</v>
      </c>
      <c r="D2679" s="4">
        <v>2.4</v>
      </c>
      <c r="E2679" s="4">
        <v>30</v>
      </c>
      <c r="F2679" s="5">
        <v>0.54166666666666663</v>
      </c>
      <c r="G2679" s="6">
        <v>125</v>
      </c>
      <c r="H2679" s="7">
        <v>23125</v>
      </c>
      <c r="I2679" s="7">
        <f>FlightsPivot[[#This Row],[Total Fare]]*10%</f>
        <v>2312.5</v>
      </c>
      <c r="J2679" s="7">
        <f>FlightsPivot[[#This Row],[Total Fare]]+FlightsPivot[[#This Row],[10% tax ]]</f>
        <v>25437.5</v>
      </c>
      <c r="K2679" s="4">
        <v>1</v>
      </c>
      <c r="L2679" s="4">
        <v>2015</v>
      </c>
      <c r="M2679" t="str">
        <f>INDEX(RoutesPivot[DepAirport],MATCH($C2679,RoutesPivot[[RouteID]:[RouteID]],0))</f>
        <v>ORD</v>
      </c>
      <c r="N2679" t="str">
        <f>INDEX(RoutesPivot[AirportID],MATCH($C2679,RoutesPivot[[RouteID]:[RouteID]],0))</f>
        <v>CLT</v>
      </c>
      <c r="O2679">
        <f>INDEX(RoutesPivot[Distance],MATCH($C2679,RoutesPivot[[RouteID]:[RouteID]],0))</f>
        <v>700</v>
      </c>
      <c r="P2679">
        <f>INDEX(RoutesPivot[ListPrice],MATCH($C2679,RoutesPivot[[RouteID]:[RouteID]],0))</f>
        <v>125</v>
      </c>
      <c r="Q2679" t="str">
        <f>INDEX(AirportPivot[AirportName],MATCH($N2679,AirportPivot[[AirportID]:[AirportID]],0))</f>
        <v>Charlotte/Douglas International</v>
      </c>
      <c r="R2679">
        <f>INDEX(AirportPivot[Gates (number of available)],MATCH($N2679,AirportPivot[[AirportID]:[AirportID]],0))</f>
        <v>65</v>
      </c>
    </row>
    <row r="2680" spans="1:18" x14ac:dyDescent="0.25">
      <c r="A2680" s="3" t="s">
        <v>2712</v>
      </c>
      <c r="B2680" s="12">
        <v>42204</v>
      </c>
      <c r="C2680" s="4" t="s">
        <v>27</v>
      </c>
      <c r="D2680" s="4">
        <v>6</v>
      </c>
      <c r="E2680" s="4">
        <v>113</v>
      </c>
      <c r="F2680" s="5">
        <v>0.29166666666666669</v>
      </c>
      <c r="G2680" s="6">
        <v>220</v>
      </c>
      <c r="H2680" s="7">
        <v>40700</v>
      </c>
      <c r="I2680" s="7">
        <f>FlightsPivot[[#This Row],[Total Fare]]*10%</f>
        <v>4070</v>
      </c>
      <c r="J2680" s="7">
        <f>FlightsPivot[[#This Row],[Total Fare]]+FlightsPivot[[#This Row],[10% tax ]]</f>
        <v>44770</v>
      </c>
      <c r="K2680" s="4">
        <v>7</v>
      </c>
      <c r="L2680" s="4">
        <v>2015</v>
      </c>
      <c r="M2680" t="str">
        <f>INDEX(RoutesPivot[DepAirport],MATCH($C2680,RoutesPivot[[RouteID]:[RouteID]],0))</f>
        <v>ORD</v>
      </c>
      <c r="N2680" t="str">
        <f>INDEX(RoutesPivot[AirportID],MATCH($C2680,RoutesPivot[[RouteID]:[RouteID]],0))</f>
        <v>ATL</v>
      </c>
      <c r="O2680">
        <f>INDEX(RoutesPivot[Distance],MATCH($C2680,RoutesPivot[[RouteID]:[RouteID]],0))</f>
        <v>510</v>
      </c>
      <c r="P2680">
        <f>INDEX(RoutesPivot[ListPrice],MATCH($C2680,RoutesPivot[[RouteID]:[RouteID]],0))</f>
        <v>200</v>
      </c>
      <c r="Q2680" t="str">
        <f>INDEX(AirportPivot[AirportName],MATCH($N2680,AirportPivot[[AirportID]:[AirportID]],0))</f>
        <v>Hartsfield-Jackson Atlanta International</v>
      </c>
      <c r="R2680">
        <f>INDEX(AirportPivot[Gates (number of available)],MATCH($N2680,AirportPivot[[AirportID]:[AirportID]],0))</f>
        <v>100</v>
      </c>
    </row>
    <row r="2681" spans="1:18" x14ac:dyDescent="0.25">
      <c r="A2681" s="3" t="s">
        <v>2713</v>
      </c>
      <c r="B2681" s="12">
        <v>41741</v>
      </c>
      <c r="C2681" s="4" t="s">
        <v>80</v>
      </c>
      <c r="D2681" s="4">
        <v>1.3</v>
      </c>
      <c r="E2681" s="4">
        <v>149</v>
      </c>
      <c r="F2681" s="5">
        <v>0.70833333333333337</v>
      </c>
      <c r="G2681" s="6">
        <v>300</v>
      </c>
      <c r="H2681" s="7">
        <v>55500</v>
      </c>
      <c r="I2681" s="7">
        <f>FlightsPivot[[#This Row],[Total Fare]]*10%</f>
        <v>5550</v>
      </c>
      <c r="J2681" s="7">
        <f>FlightsPivot[[#This Row],[Total Fare]]+FlightsPivot[[#This Row],[10% tax ]]</f>
        <v>61050</v>
      </c>
      <c r="K2681" s="4">
        <v>4</v>
      </c>
      <c r="L2681" s="4">
        <v>2014</v>
      </c>
      <c r="M2681" t="str">
        <f>INDEX(RoutesPivot[DepAirport],MATCH($C2681,RoutesPivot[[RouteID]:[RouteID]],0))</f>
        <v>ORD</v>
      </c>
      <c r="N2681" t="str">
        <f>INDEX(RoutesPivot[AirportID],MATCH($C2681,RoutesPivot[[RouteID]:[RouteID]],0))</f>
        <v>MIA</v>
      </c>
      <c r="O2681">
        <f>INDEX(RoutesPivot[Distance],MATCH($C2681,RoutesPivot[[RouteID]:[RouteID]],0))</f>
        <v>1000</v>
      </c>
      <c r="P2681">
        <f>INDEX(RoutesPivot[ListPrice],MATCH($C2681,RoutesPivot[[RouteID]:[RouteID]],0))</f>
        <v>300</v>
      </c>
      <c r="Q2681" t="str">
        <f>INDEX(AirportPivot[AirportName],MATCH($N2681,AirportPivot[[AirportID]:[AirportID]],0))</f>
        <v>Miami International</v>
      </c>
      <c r="R2681">
        <f>INDEX(AirportPivot[Gates (number of available)],MATCH($N2681,AirportPivot[[AirportID]:[AirportID]],0))</f>
        <v>80</v>
      </c>
    </row>
    <row r="2682" spans="1:18" x14ac:dyDescent="0.25">
      <c r="A2682" s="3" t="s">
        <v>2714</v>
      </c>
      <c r="B2682" s="12">
        <v>42094</v>
      </c>
      <c r="C2682" s="4" t="s">
        <v>50</v>
      </c>
      <c r="D2682" s="4">
        <v>2.7</v>
      </c>
      <c r="E2682" s="4">
        <v>31</v>
      </c>
      <c r="F2682" s="5">
        <v>0.39583333333333331</v>
      </c>
      <c r="G2682" s="6">
        <v>275</v>
      </c>
      <c r="H2682" s="7">
        <v>50875</v>
      </c>
      <c r="I2682" s="7">
        <f>FlightsPivot[[#This Row],[Total Fare]]*10%</f>
        <v>5087.5</v>
      </c>
      <c r="J2682" s="7">
        <f>FlightsPivot[[#This Row],[Total Fare]]+FlightsPivot[[#This Row],[10% tax ]]</f>
        <v>55962.5</v>
      </c>
      <c r="K2682" s="4">
        <v>3</v>
      </c>
      <c r="L2682" s="4">
        <v>2015</v>
      </c>
      <c r="M2682" t="str">
        <f>INDEX(RoutesPivot[DepAirport],MATCH($C2682,RoutesPivot[[RouteID]:[RouteID]],0))</f>
        <v>ORD</v>
      </c>
      <c r="N2682" t="str">
        <f>INDEX(RoutesPivot[AirportID],MATCH($C2682,RoutesPivot[[RouteID]:[RouteID]],0))</f>
        <v>LGA</v>
      </c>
      <c r="O2682">
        <f>INDEX(RoutesPivot[Distance],MATCH($C2682,RoutesPivot[[RouteID]:[RouteID]],0))</f>
        <v>610</v>
      </c>
      <c r="P2682">
        <f>INDEX(RoutesPivot[ListPrice],MATCH($C2682,RoutesPivot[[RouteID]:[RouteID]],0))</f>
        <v>275</v>
      </c>
      <c r="Q2682" t="str">
        <f>INDEX(AirportPivot[AirportName],MATCH($N2682,AirportPivot[[AirportID]:[AirportID]],0))</f>
        <v>Laguardia</v>
      </c>
      <c r="R2682">
        <f>INDEX(AirportPivot[Gates (number of available)],MATCH($N2682,AirportPivot[[AirportID]:[AirportID]],0))</f>
        <v>66</v>
      </c>
    </row>
    <row r="2683" spans="1:18" x14ac:dyDescent="0.25">
      <c r="A2683" s="3" t="s">
        <v>2715</v>
      </c>
      <c r="B2683" s="12">
        <v>42281</v>
      </c>
      <c r="C2683" s="4" t="s">
        <v>13</v>
      </c>
      <c r="D2683" s="4">
        <v>2.4</v>
      </c>
      <c r="E2683" s="4">
        <v>42</v>
      </c>
      <c r="F2683" s="5">
        <v>0.375</v>
      </c>
      <c r="G2683" s="6">
        <v>250</v>
      </c>
      <c r="H2683" s="7">
        <v>41250</v>
      </c>
      <c r="I2683" s="7">
        <f>FlightsPivot[[#This Row],[Total Fare]]*10%</f>
        <v>4125</v>
      </c>
      <c r="J2683" s="7">
        <f>FlightsPivot[[#This Row],[Total Fare]]+FlightsPivot[[#This Row],[10% tax ]]</f>
        <v>45375</v>
      </c>
      <c r="K2683" s="4">
        <v>10</v>
      </c>
      <c r="L2683" s="4">
        <v>2015</v>
      </c>
      <c r="M2683" t="str">
        <f>INDEX(RoutesPivot[DepAirport],MATCH($C2683,RoutesPivot[[RouteID]:[RouteID]],0))</f>
        <v>ORD</v>
      </c>
      <c r="N2683" t="str">
        <f>INDEX(RoutesPivot[AirportID],MATCH($C2683,RoutesPivot[[RouteID]:[RouteID]],0))</f>
        <v>JFK</v>
      </c>
      <c r="O2683">
        <f>INDEX(RoutesPivot[Distance],MATCH($C2683,RoutesPivot[[RouteID]:[RouteID]],0))</f>
        <v>619</v>
      </c>
      <c r="P2683">
        <f>INDEX(RoutesPivot[ListPrice],MATCH($C2683,RoutesPivot[[RouteID]:[RouteID]],0))</f>
        <v>250</v>
      </c>
      <c r="Q2683" t="str">
        <f>INDEX(AirportPivot[AirportName],MATCH($N2683,AirportPivot[[AirportID]:[AirportID]],0))</f>
        <v>John F Kennedy International</v>
      </c>
      <c r="R2683">
        <f>INDEX(AirportPivot[Gates (number of available)],MATCH($N2683,AirportPivot[[AirportID]:[AirportID]],0))</f>
        <v>120</v>
      </c>
    </row>
    <row r="2684" spans="1:18" x14ac:dyDescent="0.25">
      <c r="A2684" s="3" t="s">
        <v>2716</v>
      </c>
      <c r="B2684" s="12">
        <v>42239</v>
      </c>
      <c r="C2684" s="4" t="s">
        <v>80</v>
      </c>
      <c r="D2684" s="4">
        <v>2.2999999999999998</v>
      </c>
      <c r="E2684" s="4">
        <v>10</v>
      </c>
      <c r="F2684" s="5">
        <v>0.3125</v>
      </c>
      <c r="G2684" s="6">
        <v>330</v>
      </c>
      <c r="H2684" s="7">
        <v>61050</v>
      </c>
      <c r="I2684" s="7">
        <f>FlightsPivot[[#This Row],[Total Fare]]*10%</f>
        <v>6105</v>
      </c>
      <c r="J2684" s="7">
        <f>FlightsPivot[[#This Row],[Total Fare]]+FlightsPivot[[#This Row],[10% tax ]]</f>
        <v>67155</v>
      </c>
      <c r="K2684" s="4">
        <v>8</v>
      </c>
      <c r="L2684" s="4">
        <v>2015</v>
      </c>
      <c r="M2684" t="str">
        <f>INDEX(RoutesPivot[DepAirport],MATCH($C2684,RoutesPivot[[RouteID]:[RouteID]],0))</f>
        <v>ORD</v>
      </c>
      <c r="N2684" t="str">
        <f>INDEX(RoutesPivot[AirportID],MATCH($C2684,RoutesPivot[[RouteID]:[RouteID]],0))</f>
        <v>MIA</v>
      </c>
      <c r="O2684">
        <f>INDEX(RoutesPivot[Distance],MATCH($C2684,RoutesPivot[[RouteID]:[RouteID]],0))</f>
        <v>1000</v>
      </c>
      <c r="P2684">
        <f>INDEX(RoutesPivot[ListPrice],MATCH($C2684,RoutesPivot[[RouteID]:[RouteID]],0))</f>
        <v>300</v>
      </c>
      <c r="Q2684" t="str">
        <f>INDEX(AirportPivot[AirportName],MATCH($N2684,AirportPivot[[AirportID]:[AirportID]],0))</f>
        <v>Miami International</v>
      </c>
      <c r="R2684">
        <f>INDEX(AirportPivot[Gates (number of available)],MATCH($N2684,AirportPivot[[AirportID]:[AirportID]],0))</f>
        <v>80</v>
      </c>
    </row>
    <row r="2685" spans="1:18" x14ac:dyDescent="0.25">
      <c r="A2685" s="3" t="s">
        <v>2717</v>
      </c>
      <c r="B2685" s="12">
        <v>42064</v>
      </c>
      <c r="C2685" s="4" t="s">
        <v>15</v>
      </c>
      <c r="D2685" s="4">
        <v>2.1</v>
      </c>
      <c r="E2685" s="4">
        <v>59</v>
      </c>
      <c r="F2685" s="5">
        <v>0.79166666666666663</v>
      </c>
      <c r="G2685" s="6">
        <v>225</v>
      </c>
      <c r="H2685" s="7">
        <v>37125</v>
      </c>
      <c r="I2685" s="7">
        <f>FlightsPivot[[#This Row],[Total Fare]]*10%</f>
        <v>3712.5</v>
      </c>
      <c r="J2685" s="7">
        <f>FlightsPivot[[#This Row],[Total Fare]]+FlightsPivot[[#This Row],[10% tax ]]</f>
        <v>40837.5</v>
      </c>
      <c r="K2685" s="4">
        <v>3</v>
      </c>
      <c r="L2685" s="4">
        <v>2015</v>
      </c>
      <c r="M2685" t="str">
        <f>INDEX(RoutesPivot[DepAirport],MATCH($C2685,RoutesPivot[[RouteID]:[RouteID]],0))</f>
        <v>ORD</v>
      </c>
      <c r="N2685" t="str">
        <f>INDEX(RoutesPivot[AirportID],MATCH($C2685,RoutesPivot[[RouteID]:[RouteID]],0))</f>
        <v>EWR</v>
      </c>
      <c r="O2685">
        <f>INDEX(RoutesPivot[Distance],MATCH($C2685,RoutesPivot[[RouteID]:[RouteID]],0))</f>
        <v>600</v>
      </c>
      <c r="P2685">
        <f>INDEX(RoutesPivot[ListPrice],MATCH($C2685,RoutesPivot[[RouteID]:[RouteID]],0))</f>
        <v>225</v>
      </c>
      <c r="Q2685" t="str">
        <f>INDEX(AirportPivot[AirportName],MATCH($N2685,AirportPivot[[AirportID]:[AirportID]],0))</f>
        <v>Newark Liberty International</v>
      </c>
      <c r="R2685">
        <f>INDEX(AirportPivot[Gates (number of available)],MATCH($N2685,AirportPivot[[AirportID]:[AirportID]],0))</f>
        <v>82</v>
      </c>
    </row>
    <row r="2686" spans="1:18" x14ac:dyDescent="0.25">
      <c r="A2686" s="3" t="s">
        <v>2718</v>
      </c>
      <c r="B2686" s="12">
        <v>42144</v>
      </c>
      <c r="C2686" s="4" t="s">
        <v>15</v>
      </c>
      <c r="D2686" s="4">
        <v>1.8</v>
      </c>
      <c r="E2686" s="4">
        <v>74</v>
      </c>
      <c r="F2686" s="5">
        <v>0.79166666666666663</v>
      </c>
      <c r="G2686" s="6">
        <v>225</v>
      </c>
      <c r="H2686" s="7">
        <v>40725</v>
      </c>
      <c r="I2686" s="7">
        <f>FlightsPivot[[#This Row],[Total Fare]]*10%</f>
        <v>4072.5</v>
      </c>
      <c r="J2686" s="7">
        <f>FlightsPivot[[#This Row],[Total Fare]]+FlightsPivot[[#This Row],[10% tax ]]</f>
        <v>44797.5</v>
      </c>
      <c r="K2686" s="4">
        <v>5</v>
      </c>
      <c r="L2686" s="4">
        <v>2015</v>
      </c>
      <c r="M2686" t="str">
        <f>INDEX(RoutesPivot[DepAirport],MATCH($C2686,RoutesPivot[[RouteID]:[RouteID]],0))</f>
        <v>ORD</v>
      </c>
      <c r="N2686" t="str">
        <f>INDEX(RoutesPivot[AirportID],MATCH($C2686,RoutesPivot[[RouteID]:[RouteID]],0))</f>
        <v>EWR</v>
      </c>
      <c r="O2686">
        <f>INDEX(RoutesPivot[Distance],MATCH($C2686,RoutesPivot[[RouteID]:[RouteID]],0))</f>
        <v>600</v>
      </c>
      <c r="P2686">
        <f>INDEX(RoutesPivot[ListPrice],MATCH($C2686,RoutesPivot[[RouteID]:[RouteID]],0))</f>
        <v>225</v>
      </c>
      <c r="Q2686" t="str">
        <f>INDEX(AirportPivot[AirportName],MATCH($N2686,AirportPivot[[AirportID]:[AirportID]],0))</f>
        <v>Newark Liberty International</v>
      </c>
      <c r="R2686">
        <f>INDEX(AirportPivot[Gates (number of available)],MATCH($N2686,AirportPivot[[AirportID]:[AirportID]],0))</f>
        <v>82</v>
      </c>
    </row>
    <row r="2687" spans="1:18" x14ac:dyDescent="0.25">
      <c r="A2687" s="3" t="s">
        <v>2719</v>
      </c>
      <c r="B2687" s="12">
        <v>42131</v>
      </c>
      <c r="C2687" s="4" t="s">
        <v>30</v>
      </c>
      <c r="D2687" s="4">
        <v>1.9</v>
      </c>
      <c r="E2687" s="4">
        <v>5</v>
      </c>
      <c r="F2687" s="5">
        <v>0.77083333333333337</v>
      </c>
      <c r="G2687" s="6">
        <v>250</v>
      </c>
      <c r="H2687" s="7">
        <v>46250</v>
      </c>
      <c r="I2687" s="7">
        <f>FlightsPivot[[#This Row],[Total Fare]]*10%</f>
        <v>4625</v>
      </c>
      <c r="J2687" s="7">
        <f>FlightsPivot[[#This Row],[Total Fare]]+FlightsPivot[[#This Row],[10% tax ]]</f>
        <v>50875</v>
      </c>
      <c r="K2687" s="4">
        <v>5</v>
      </c>
      <c r="L2687" s="4">
        <v>2015</v>
      </c>
      <c r="M2687" t="str">
        <f>INDEX(RoutesPivot[DepAirport],MATCH($C2687,RoutesPivot[[RouteID]:[RouteID]],0))</f>
        <v>ORD</v>
      </c>
      <c r="N2687" t="str">
        <f>INDEX(RoutesPivot[AirportID],MATCH($C2687,RoutesPivot[[RouteID]:[RouteID]],0))</f>
        <v>MCO</v>
      </c>
      <c r="O2687">
        <f>INDEX(RoutesPivot[Distance],MATCH($C2687,RoutesPivot[[RouteID]:[RouteID]],0))</f>
        <v>850</v>
      </c>
      <c r="P2687">
        <f>INDEX(RoutesPivot[ListPrice],MATCH($C2687,RoutesPivot[[RouteID]:[RouteID]],0))</f>
        <v>250</v>
      </c>
      <c r="Q2687" t="str">
        <f>INDEX(AirportPivot[AirportName],MATCH($N2687,AirportPivot[[AirportID]:[AirportID]],0))</f>
        <v>Orlando International</v>
      </c>
      <c r="R2687">
        <f>INDEX(AirportPivot[Gates (number of available)],MATCH($N2687,AirportPivot[[AirportID]:[AirportID]],0))</f>
        <v>67</v>
      </c>
    </row>
    <row r="2688" spans="1:18" x14ac:dyDescent="0.25">
      <c r="A2688" s="3" t="s">
        <v>2720</v>
      </c>
      <c r="B2688" s="12">
        <v>41856</v>
      </c>
      <c r="C2688" s="4" t="s">
        <v>47</v>
      </c>
      <c r="D2688" s="4">
        <v>1</v>
      </c>
      <c r="E2688" s="4">
        <v>93</v>
      </c>
      <c r="F2688" s="5">
        <v>0.79166666666666663</v>
      </c>
      <c r="G2688" s="6">
        <v>275</v>
      </c>
      <c r="H2688" s="7">
        <v>50875</v>
      </c>
      <c r="I2688" s="7">
        <f>FlightsPivot[[#This Row],[Total Fare]]*10%</f>
        <v>5087.5</v>
      </c>
      <c r="J2688" s="7">
        <f>FlightsPivot[[#This Row],[Total Fare]]+FlightsPivot[[#This Row],[10% tax ]]</f>
        <v>55962.5</v>
      </c>
      <c r="K2688" s="4">
        <v>8</v>
      </c>
      <c r="L2688" s="4">
        <v>2014</v>
      </c>
      <c r="M2688" t="str">
        <f>INDEX(RoutesPivot[DepAirport],MATCH($C2688,RoutesPivot[[RouteID]:[RouteID]],0))</f>
        <v>ORD</v>
      </c>
      <c r="N2688" t="str">
        <f>INDEX(RoutesPivot[AirportID],MATCH($C2688,RoutesPivot[[RouteID]:[RouteID]],0))</f>
        <v>PHX</v>
      </c>
      <c r="O2688">
        <f>INDEX(RoutesPivot[Distance],MATCH($C2688,RoutesPivot[[RouteID]:[RouteID]],0))</f>
        <v>1200</v>
      </c>
      <c r="P2688">
        <f>INDEX(RoutesPivot[ListPrice],MATCH($C2688,RoutesPivot[[RouteID]:[RouteID]],0))</f>
        <v>250</v>
      </c>
      <c r="Q2688" t="str">
        <f>INDEX(AirportPivot[AirportName],MATCH($N2688,AirportPivot[[AirportID]:[AirportID]],0))</f>
        <v>Phoenix Sky Harbor International</v>
      </c>
      <c r="R2688">
        <f>INDEX(AirportPivot[Gates (number of available)],MATCH($N2688,AirportPivot[[AirportID]:[AirportID]],0))</f>
        <v>60</v>
      </c>
    </row>
    <row r="2689" spans="1:18" x14ac:dyDescent="0.25">
      <c r="A2689" s="3" t="s">
        <v>2721</v>
      </c>
      <c r="B2689" s="12">
        <v>41681</v>
      </c>
      <c r="C2689" s="4" t="s">
        <v>13</v>
      </c>
      <c r="D2689" s="4">
        <v>2.6</v>
      </c>
      <c r="E2689" s="4">
        <v>22</v>
      </c>
      <c r="F2689" s="5">
        <v>0.75</v>
      </c>
      <c r="G2689" s="6">
        <v>250</v>
      </c>
      <c r="H2689" s="7">
        <v>46250</v>
      </c>
      <c r="I2689" s="7">
        <f>FlightsPivot[[#This Row],[Total Fare]]*10%</f>
        <v>4625</v>
      </c>
      <c r="J2689" s="7">
        <f>FlightsPivot[[#This Row],[Total Fare]]+FlightsPivot[[#This Row],[10% tax ]]</f>
        <v>50875</v>
      </c>
      <c r="K2689" s="4">
        <v>2</v>
      </c>
      <c r="L2689" s="4">
        <v>2014</v>
      </c>
      <c r="M2689" t="str">
        <f>INDEX(RoutesPivot[DepAirport],MATCH($C2689,RoutesPivot[[RouteID]:[RouteID]],0))</f>
        <v>ORD</v>
      </c>
      <c r="N2689" t="str">
        <f>INDEX(RoutesPivot[AirportID],MATCH($C2689,RoutesPivot[[RouteID]:[RouteID]],0))</f>
        <v>JFK</v>
      </c>
      <c r="O2689">
        <f>INDEX(RoutesPivot[Distance],MATCH($C2689,RoutesPivot[[RouteID]:[RouteID]],0))</f>
        <v>619</v>
      </c>
      <c r="P2689">
        <f>INDEX(RoutesPivot[ListPrice],MATCH($C2689,RoutesPivot[[RouteID]:[RouteID]],0))</f>
        <v>250</v>
      </c>
      <c r="Q2689" t="str">
        <f>INDEX(AirportPivot[AirportName],MATCH($N2689,AirportPivot[[AirportID]:[AirportID]],0))</f>
        <v>John F Kennedy International</v>
      </c>
      <c r="R2689">
        <f>INDEX(AirportPivot[Gates (number of available)],MATCH($N2689,AirportPivot[[AirportID]:[AirportID]],0))</f>
        <v>120</v>
      </c>
    </row>
    <row r="2690" spans="1:18" x14ac:dyDescent="0.25">
      <c r="A2690" s="3" t="s">
        <v>2722</v>
      </c>
      <c r="B2690" s="12">
        <v>41794</v>
      </c>
      <c r="C2690" s="4" t="s">
        <v>80</v>
      </c>
      <c r="D2690" s="4">
        <v>1.2</v>
      </c>
      <c r="E2690" s="4">
        <v>87</v>
      </c>
      <c r="F2690" s="5">
        <v>0.8125</v>
      </c>
      <c r="G2690" s="6">
        <v>330</v>
      </c>
      <c r="H2690" s="7">
        <v>59730</v>
      </c>
      <c r="I2690" s="7">
        <f>FlightsPivot[[#This Row],[Total Fare]]*10%</f>
        <v>5973</v>
      </c>
      <c r="J2690" s="7">
        <f>FlightsPivot[[#This Row],[Total Fare]]+FlightsPivot[[#This Row],[10% tax ]]</f>
        <v>65703</v>
      </c>
      <c r="K2690" s="4">
        <v>6</v>
      </c>
      <c r="L2690" s="4">
        <v>2014</v>
      </c>
      <c r="M2690" t="str">
        <f>INDEX(RoutesPivot[DepAirport],MATCH($C2690,RoutesPivot[[RouteID]:[RouteID]],0))</f>
        <v>ORD</v>
      </c>
      <c r="N2690" t="str">
        <f>INDEX(RoutesPivot[AirportID],MATCH($C2690,RoutesPivot[[RouteID]:[RouteID]],0))</f>
        <v>MIA</v>
      </c>
      <c r="O2690">
        <f>INDEX(RoutesPivot[Distance],MATCH($C2690,RoutesPivot[[RouteID]:[RouteID]],0))</f>
        <v>1000</v>
      </c>
      <c r="P2690">
        <f>INDEX(RoutesPivot[ListPrice],MATCH($C2690,RoutesPivot[[RouteID]:[RouteID]],0))</f>
        <v>300</v>
      </c>
      <c r="Q2690" t="str">
        <f>INDEX(AirportPivot[AirportName],MATCH($N2690,AirportPivot[[AirportID]:[AirportID]],0))</f>
        <v>Miami International</v>
      </c>
      <c r="R2690">
        <f>INDEX(AirportPivot[Gates (number of available)],MATCH($N2690,AirportPivot[[AirportID]:[AirportID]],0))</f>
        <v>80</v>
      </c>
    </row>
    <row r="2691" spans="1:18" x14ac:dyDescent="0.25">
      <c r="A2691" s="3" t="s">
        <v>2723</v>
      </c>
      <c r="B2691" s="12">
        <v>42308</v>
      </c>
      <c r="C2691" s="4" t="s">
        <v>19</v>
      </c>
      <c r="D2691" s="4">
        <v>1.8</v>
      </c>
      <c r="E2691" s="4">
        <v>195</v>
      </c>
      <c r="F2691" s="5">
        <v>0.79166666666666663</v>
      </c>
      <c r="G2691" s="6">
        <v>200</v>
      </c>
      <c r="H2691" s="7">
        <v>33000</v>
      </c>
      <c r="I2691" s="7">
        <f>FlightsPivot[[#This Row],[Total Fare]]*10%</f>
        <v>3300</v>
      </c>
      <c r="J2691" s="7">
        <f>FlightsPivot[[#This Row],[Total Fare]]+FlightsPivot[[#This Row],[10% tax ]]</f>
        <v>36300</v>
      </c>
      <c r="K2691" s="4">
        <v>10</v>
      </c>
      <c r="L2691" s="4">
        <v>2015</v>
      </c>
      <c r="M2691" t="str">
        <f>INDEX(RoutesPivot[DepAirport],MATCH($C2691,RoutesPivot[[RouteID]:[RouteID]],0))</f>
        <v>ORD</v>
      </c>
      <c r="N2691" t="str">
        <f>INDEX(RoutesPivot[AirportID],MATCH($C2691,RoutesPivot[[RouteID]:[RouteID]],0))</f>
        <v>IAH</v>
      </c>
      <c r="O2691">
        <f>INDEX(RoutesPivot[Distance],MATCH($C2691,RoutesPivot[[RouteID]:[RouteID]],0))</f>
        <v>800</v>
      </c>
      <c r="P2691">
        <f>INDEX(RoutesPivot[ListPrice],MATCH($C2691,RoutesPivot[[RouteID]:[RouteID]],0))</f>
        <v>200</v>
      </c>
      <c r="Q2691" t="str">
        <f>INDEX(AirportPivot[AirportName],MATCH($N2691,AirportPivot[[AirportID]:[AirportID]],0))</f>
        <v>George Bush Intercontinental/Houston</v>
      </c>
      <c r="R2691">
        <f>INDEX(AirportPivot[Gates (number of available)],MATCH($N2691,AirportPivot[[AirportID]:[AirportID]],0))</f>
        <v>80</v>
      </c>
    </row>
    <row r="2692" spans="1:18" x14ac:dyDescent="0.25">
      <c r="A2692" s="3" t="s">
        <v>2724</v>
      </c>
      <c r="B2692" s="12">
        <v>41809</v>
      </c>
      <c r="C2692" s="4" t="s">
        <v>25</v>
      </c>
      <c r="D2692" s="4">
        <v>1.4</v>
      </c>
      <c r="E2692" s="4">
        <v>199</v>
      </c>
      <c r="F2692" s="5">
        <v>0.79166666666666663</v>
      </c>
      <c r="G2692" s="6">
        <v>220</v>
      </c>
      <c r="H2692" s="7">
        <v>36300</v>
      </c>
      <c r="I2692" s="7">
        <f>FlightsPivot[[#This Row],[Total Fare]]*10%</f>
        <v>3630</v>
      </c>
      <c r="J2692" s="7">
        <f>FlightsPivot[[#This Row],[Total Fare]]+FlightsPivot[[#This Row],[10% tax ]]</f>
        <v>39930</v>
      </c>
      <c r="K2692" s="4">
        <v>6</v>
      </c>
      <c r="L2692" s="4">
        <v>2014</v>
      </c>
      <c r="M2692" t="str">
        <f>INDEX(RoutesPivot[DepAirport],MATCH($C2692,RoutesPivot[[RouteID]:[RouteID]],0))</f>
        <v>ORD</v>
      </c>
      <c r="N2692" t="str">
        <f>INDEX(RoutesPivot[AirportID],MATCH($C2692,RoutesPivot[[RouteID]:[RouteID]],0))</f>
        <v>DFW</v>
      </c>
      <c r="O2692">
        <f>INDEX(RoutesPivot[Distance],MATCH($C2692,RoutesPivot[[RouteID]:[RouteID]],0))</f>
        <v>700</v>
      </c>
      <c r="P2692">
        <f>INDEX(RoutesPivot[ListPrice],MATCH($C2692,RoutesPivot[[RouteID]:[RouteID]],0))</f>
        <v>200</v>
      </c>
      <c r="Q2692" t="str">
        <f>INDEX(AirportPivot[AirportName],MATCH($N2692,AirportPivot[[AirportID]:[AirportID]],0))</f>
        <v>Dallas/Fort Worth International</v>
      </c>
      <c r="R2692">
        <f>INDEX(AirportPivot[Gates (number of available)],MATCH($N2692,AirportPivot[[AirportID]:[AirportID]],0))</f>
        <v>130</v>
      </c>
    </row>
    <row r="2693" spans="1:18" x14ac:dyDescent="0.25">
      <c r="A2693" s="3" t="s">
        <v>2725</v>
      </c>
      <c r="B2693" s="12">
        <v>41950</v>
      </c>
      <c r="C2693" s="4" t="s">
        <v>25</v>
      </c>
      <c r="D2693" s="4">
        <v>1</v>
      </c>
      <c r="E2693" s="4">
        <v>13</v>
      </c>
      <c r="F2693" s="5">
        <v>0.29166666666666669</v>
      </c>
      <c r="G2693" s="6">
        <v>200</v>
      </c>
      <c r="H2693" s="7">
        <v>37000</v>
      </c>
      <c r="I2693" s="7">
        <f>FlightsPivot[[#This Row],[Total Fare]]*10%</f>
        <v>3700</v>
      </c>
      <c r="J2693" s="7">
        <f>FlightsPivot[[#This Row],[Total Fare]]+FlightsPivot[[#This Row],[10% tax ]]</f>
        <v>40700</v>
      </c>
      <c r="K2693" s="4">
        <v>11</v>
      </c>
      <c r="L2693" s="4">
        <v>2014</v>
      </c>
      <c r="M2693" t="str">
        <f>INDEX(RoutesPivot[DepAirport],MATCH($C2693,RoutesPivot[[RouteID]:[RouteID]],0))</f>
        <v>ORD</v>
      </c>
      <c r="N2693" t="str">
        <f>INDEX(RoutesPivot[AirportID],MATCH($C2693,RoutesPivot[[RouteID]:[RouteID]],0))</f>
        <v>DFW</v>
      </c>
      <c r="O2693">
        <f>INDEX(RoutesPivot[Distance],MATCH($C2693,RoutesPivot[[RouteID]:[RouteID]],0))</f>
        <v>700</v>
      </c>
      <c r="P2693">
        <f>INDEX(RoutesPivot[ListPrice],MATCH($C2693,RoutesPivot[[RouteID]:[RouteID]],0))</f>
        <v>200</v>
      </c>
      <c r="Q2693" t="str">
        <f>INDEX(AirportPivot[AirportName],MATCH($N2693,AirportPivot[[AirportID]:[AirportID]],0))</f>
        <v>Dallas/Fort Worth International</v>
      </c>
      <c r="R2693">
        <f>INDEX(AirportPivot[Gates (number of available)],MATCH($N2693,AirportPivot[[AirportID]:[AirportID]],0))</f>
        <v>130</v>
      </c>
    </row>
    <row r="2694" spans="1:18" x14ac:dyDescent="0.25">
      <c r="A2694" s="3" t="s">
        <v>2726</v>
      </c>
      <c r="B2694" s="12">
        <v>42323</v>
      </c>
      <c r="C2694" s="4" t="s">
        <v>15</v>
      </c>
      <c r="D2694" s="4">
        <v>3.3</v>
      </c>
      <c r="E2694" s="4">
        <v>7</v>
      </c>
      <c r="F2694" s="5">
        <v>0.72916666666666663</v>
      </c>
      <c r="G2694" s="6">
        <v>225</v>
      </c>
      <c r="H2694" s="7">
        <v>41625</v>
      </c>
      <c r="I2694" s="7">
        <f>FlightsPivot[[#This Row],[Total Fare]]*10%</f>
        <v>4162.5</v>
      </c>
      <c r="J2694" s="7">
        <f>FlightsPivot[[#This Row],[Total Fare]]+FlightsPivot[[#This Row],[10% tax ]]</f>
        <v>45787.5</v>
      </c>
      <c r="K2694" s="4">
        <v>11</v>
      </c>
      <c r="L2694" s="4">
        <v>2015</v>
      </c>
      <c r="M2694" t="str">
        <f>INDEX(RoutesPivot[DepAirport],MATCH($C2694,RoutesPivot[[RouteID]:[RouteID]],0))</f>
        <v>ORD</v>
      </c>
      <c r="N2694" t="str">
        <f>INDEX(RoutesPivot[AirportID],MATCH($C2694,RoutesPivot[[RouteID]:[RouteID]],0))</f>
        <v>EWR</v>
      </c>
      <c r="O2694">
        <f>INDEX(RoutesPivot[Distance],MATCH($C2694,RoutesPivot[[RouteID]:[RouteID]],0))</f>
        <v>600</v>
      </c>
      <c r="P2694">
        <f>INDEX(RoutesPivot[ListPrice],MATCH($C2694,RoutesPivot[[RouteID]:[RouteID]],0))</f>
        <v>225</v>
      </c>
      <c r="Q2694" t="str">
        <f>INDEX(AirportPivot[AirportName],MATCH($N2694,AirportPivot[[AirportID]:[AirportID]],0))</f>
        <v>Newark Liberty International</v>
      </c>
      <c r="R2694">
        <f>INDEX(AirportPivot[Gates (number of available)],MATCH($N2694,AirportPivot[[AirportID]:[AirportID]],0))</f>
        <v>82</v>
      </c>
    </row>
    <row r="2695" spans="1:18" x14ac:dyDescent="0.25">
      <c r="A2695" s="3" t="s">
        <v>2727</v>
      </c>
      <c r="B2695" s="12">
        <v>41752</v>
      </c>
      <c r="C2695" s="4" t="s">
        <v>23</v>
      </c>
      <c r="D2695" s="4">
        <v>2.1</v>
      </c>
      <c r="E2695" s="4">
        <v>105</v>
      </c>
      <c r="F2695" s="5">
        <v>0.35416666666666669</v>
      </c>
      <c r="G2695" s="6">
        <v>300</v>
      </c>
      <c r="H2695" s="7">
        <v>55500</v>
      </c>
      <c r="I2695" s="7">
        <f>FlightsPivot[[#This Row],[Total Fare]]*10%</f>
        <v>5550</v>
      </c>
      <c r="J2695" s="7">
        <f>FlightsPivot[[#This Row],[Total Fare]]+FlightsPivot[[#This Row],[10% tax ]]</f>
        <v>61050</v>
      </c>
      <c r="K2695" s="4">
        <v>4</v>
      </c>
      <c r="L2695" s="4">
        <v>2014</v>
      </c>
      <c r="M2695" t="str">
        <f>INDEX(RoutesPivot[DepAirport],MATCH($C2695,RoutesPivot[[RouteID]:[RouteID]],0))</f>
        <v>ORD</v>
      </c>
      <c r="N2695" t="str">
        <f>INDEX(RoutesPivot[AirportID],MATCH($C2695,RoutesPivot[[RouteID]:[RouteID]],0))</f>
        <v>DEN</v>
      </c>
      <c r="O2695">
        <f>INDEX(RoutesPivot[Distance],MATCH($C2695,RoutesPivot[[RouteID]:[RouteID]],0))</f>
        <v>800</v>
      </c>
      <c r="P2695">
        <f>INDEX(RoutesPivot[ListPrice],MATCH($C2695,RoutesPivot[[RouteID]:[RouteID]],0))</f>
        <v>300</v>
      </c>
      <c r="Q2695" t="str">
        <f>INDEX(AirportPivot[AirportName],MATCH($N2695,AirportPivot[[AirportID]:[AirportID]],0))</f>
        <v>Denver International</v>
      </c>
      <c r="R2695">
        <f>INDEX(AirportPivot[Gates (number of available)],MATCH($N2695,AirportPivot[[AirportID]:[AirportID]],0))</f>
        <v>75</v>
      </c>
    </row>
    <row r="2696" spans="1:18" x14ac:dyDescent="0.25">
      <c r="A2696" s="3" t="s">
        <v>2728</v>
      </c>
      <c r="B2696" s="12">
        <v>41696</v>
      </c>
      <c r="C2696" s="4" t="s">
        <v>33</v>
      </c>
      <c r="D2696" s="4">
        <v>2.5</v>
      </c>
      <c r="E2696" s="4">
        <v>188</v>
      </c>
      <c r="F2696" s="5">
        <v>0.79166666666666663</v>
      </c>
      <c r="G2696" s="6">
        <v>375</v>
      </c>
      <c r="H2696" s="7">
        <v>61875</v>
      </c>
      <c r="I2696" s="7">
        <f>FlightsPivot[[#This Row],[Total Fare]]*10%</f>
        <v>6187.5</v>
      </c>
      <c r="J2696" s="7">
        <f>FlightsPivot[[#This Row],[Total Fare]]+FlightsPivot[[#This Row],[10% tax ]]</f>
        <v>68062.5</v>
      </c>
      <c r="K2696" s="4">
        <v>2</v>
      </c>
      <c r="L2696" s="4">
        <v>2014</v>
      </c>
      <c r="M2696" t="str">
        <f>INDEX(RoutesPivot[DepAirport],MATCH($C2696,RoutesPivot[[RouteID]:[RouteID]],0))</f>
        <v>ORD</v>
      </c>
      <c r="N2696" t="str">
        <f>INDEX(RoutesPivot[AirportID],MATCH($C2696,RoutesPivot[[RouteID]:[RouteID]],0))</f>
        <v>SFO</v>
      </c>
      <c r="O2696">
        <f>INDEX(RoutesPivot[Distance],MATCH($C2696,RoutesPivot[[RouteID]:[RouteID]],0))</f>
        <v>1600</v>
      </c>
      <c r="P2696">
        <f>INDEX(RoutesPivot[ListPrice],MATCH($C2696,RoutesPivot[[RouteID]:[RouteID]],0))</f>
        <v>375</v>
      </c>
      <c r="Q2696" t="str">
        <f>INDEX(AirportPivot[AirportName],MATCH($N2696,AirportPivot[[AirportID]:[AirportID]],0))</f>
        <v>San Francisco International</v>
      </c>
      <c r="R2696">
        <f>INDEX(AirportPivot[Gates (number of available)],MATCH($N2696,AirportPivot[[AirportID]:[AirportID]],0))</f>
        <v>70</v>
      </c>
    </row>
    <row r="2697" spans="1:18" x14ac:dyDescent="0.25">
      <c r="A2697" s="3" t="s">
        <v>2729</v>
      </c>
      <c r="B2697" s="12">
        <v>41861</v>
      </c>
      <c r="C2697" s="4" t="s">
        <v>25</v>
      </c>
      <c r="D2697" s="4">
        <v>2.7</v>
      </c>
      <c r="E2697" s="4">
        <v>25</v>
      </c>
      <c r="F2697" s="5">
        <v>0.70833333333333337</v>
      </c>
      <c r="G2697" s="6">
        <v>220</v>
      </c>
      <c r="H2697" s="7">
        <v>40700</v>
      </c>
      <c r="I2697" s="7">
        <f>FlightsPivot[[#This Row],[Total Fare]]*10%</f>
        <v>4070</v>
      </c>
      <c r="J2697" s="7">
        <f>FlightsPivot[[#This Row],[Total Fare]]+FlightsPivot[[#This Row],[10% tax ]]</f>
        <v>44770</v>
      </c>
      <c r="K2697" s="4">
        <v>8</v>
      </c>
      <c r="L2697" s="4">
        <v>2014</v>
      </c>
      <c r="M2697" t="str">
        <f>INDEX(RoutesPivot[DepAirport],MATCH($C2697,RoutesPivot[[RouteID]:[RouteID]],0))</f>
        <v>ORD</v>
      </c>
      <c r="N2697" t="str">
        <f>INDEX(RoutesPivot[AirportID],MATCH($C2697,RoutesPivot[[RouteID]:[RouteID]],0))</f>
        <v>DFW</v>
      </c>
      <c r="O2697">
        <f>INDEX(RoutesPivot[Distance],MATCH($C2697,RoutesPivot[[RouteID]:[RouteID]],0))</f>
        <v>700</v>
      </c>
      <c r="P2697">
        <f>INDEX(RoutesPivot[ListPrice],MATCH($C2697,RoutesPivot[[RouteID]:[RouteID]],0))</f>
        <v>200</v>
      </c>
      <c r="Q2697" t="str">
        <f>INDEX(AirportPivot[AirportName],MATCH($N2697,AirportPivot[[AirportID]:[AirportID]],0))</f>
        <v>Dallas/Fort Worth International</v>
      </c>
      <c r="R2697">
        <f>INDEX(AirportPivot[Gates (number of available)],MATCH($N2697,AirportPivot[[AirportID]:[AirportID]],0))</f>
        <v>130</v>
      </c>
    </row>
    <row r="2698" spans="1:18" x14ac:dyDescent="0.25">
      <c r="A2698" s="3" t="s">
        <v>2730</v>
      </c>
      <c r="B2698" s="12">
        <v>41670</v>
      </c>
      <c r="C2698" s="4" t="s">
        <v>70</v>
      </c>
      <c r="D2698" s="4">
        <v>1.3</v>
      </c>
      <c r="E2698" s="4">
        <v>90</v>
      </c>
      <c r="F2698" s="5">
        <v>0.79166666666666663</v>
      </c>
      <c r="G2698" s="6">
        <v>275</v>
      </c>
      <c r="H2698" s="7">
        <v>49775</v>
      </c>
      <c r="I2698" s="7">
        <f>FlightsPivot[[#This Row],[Total Fare]]*10%</f>
        <v>4977.5</v>
      </c>
      <c r="J2698" s="7">
        <f>FlightsPivot[[#This Row],[Total Fare]]+FlightsPivot[[#This Row],[10% tax ]]</f>
        <v>54752.5</v>
      </c>
      <c r="K2698" s="4">
        <v>1</v>
      </c>
      <c r="L2698" s="4">
        <v>2014</v>
      </c>
      <c r="M2698" t="str">
        <f>INDEX(RoutesPivot[DepAirport],MATCH($C2698,RoutesPivot[[RouteID]:[RouteID]],0))</f>
        <v>ORD</v>
      </c>
      <c r="N2698" t="str">
        <f>INDEX(RoutesPivot[AirportID],MATCH($C2698,RoutesPivot[[RouteID]:[RouteID]],0))</f>
        <v>LAS</v>
      </c>
      <c r="O2698">
        <f>INDEX(RoutesPivot[Distance],MATCH($C2698,RoutesPivot[[RouteID]:[RouteID]],0))</f>
        <v>1100</v>
      </c>
      <c r="P2698">
        <f>INDEX(RoutesPivot[ListPrice],MATCH($C2698,RoutesPivot[[RouteID]:[RouteID]],0))</f>
        <v>275</v>
      </c>
      <c r="Q2698" t="str">
        <f>INDEX(AirportPivot[AirportName],MATCH($N2698,AirportPivot[[AirportID]:[AirportID]],0))</f>
        <v>McCarran International</v>
      </c>
      <c r="R2698">
        <f>INDEX(AirportPivot[Gates (number of available)],MATCH($N2698,AirportPivot[[AirportID]:[AirportID]],0))</f>
        <v>68</v>
      </c>
    </row>
    <row r="2699" spans="1:18" x14ac:dyDescent="0.25">
      <c r="A2699" s="3" t="s">
        <v>2731</v>
      </c>
      <c r="B2699" s="12">
        <v>41999</v>
      </c>
      <c r="C2699" s="4" t="s">
        <v>27</v>
      </c>
      <c r="D2699" s="4">
        <v>15.3</v>
      </c>
      <c r="E2699" s="4">
        <v>67</v>
      </c>
      <c r="F2699" s="5">
        <v>0.79166666666666663</v>
      </c>
      <c r="G2699" s="6">
        <v>280</v>
      </c>
      <c r="H2699" s="7">
        <v>50680</v>
      </c>
      <c r="I2699" s="7">
        <f>FlightsPivot[[#This Row],[Total Fare]]*10%</f>
        <v>5068</v>
      </c>
      <c r="J2699" s="7">
        <f>FlightsPivot[[#This Row],[Total Fare]]+FlightsPivot[[#This Row],[10% tax ]]</f>
        <v>55748</v>
      </c>
      <c r="K2699" s="4">
        <v>12</v>
      </c>
      <c r="L2699" s="4">
        <v>2014</v>
      </c>
      <c r="M2699" t="str">
        <f>INDEX(RoutesPivot[DepAirport],MATCH($C2699,RoutesPivot[[RouteID]:[RouteID]],0))</f>
        <v>ORD</v>
      </c>
      <c r="N2699" t="str">
        <f>INDEX(RoutesPivot[AirportID],MATCH($C2699,RoutesPivot[[RouteID]:[RouteID]],0))</f>
        <v>ATL</v>
      </c>
      <c r="O2699">
        <f>INDEX(RoutesPivot[Distance],MATCH($C2699,RoutesPivot[[RouteID]:[RouteID]],0))</f>
        <v>510</v>
      </c>
      <c r="P2699">
        <f>INDEX(RoutesPivot[ListPrice],MATCH($C2699,RoutesPivot[[RouteID]:[RouteID]],0))</f>
        <v>200</v>
      </c>
      <c r="Q2699" t="str">
        <f>INDEX(AirportPivot[AirportName],MATCH($N2699,AirportPivot[[AirportID]:[AirportID]],0))</f>
        <v>Hartsfield-Jackson Atlanta International</v>
      </c>
      <c r="R2699">
        <f>INDEX(AirportPivot[Gates (number of available)],MATCH($N2699,AirportPivot[[AirportID]:[AirportID]],0))</f>
        <v>100</v>
      </c>
    </row>
    <row r="2700" spans="1:18" x14ac:dyDescent="0.25">
      <c r="A2700" s="3" t="s">
        <v>2732</v>
      </c>
      <c r="B2700" s="12">
        <v>41876</v>
      </c>
      <c r="C2700" s="4" t="s">
        <v>13</v>
      </c>
      <c r="D2700" s="4">
        <v>2.7</v>
      </c>
      <c r="E2700" s="4">
        <v>153</v>
      </c>
      <c r="F2700" s="5">
        <v>0.3125</v>
      </c>
      <c r="G2700" s="6">
        <v>275</v>
      </c>
      <c r="H2700" s="7">
        <v>45375</v>
      </c>
      <c r="I2700" s="7">
        <f>FlightsPivot[[#This Row],[Total Fare]]*10%</f>
        <v>4537.5</v>
      </c>
      <c r="J2700" s="7">
        <f>FlightsPivot[[#This Row],[Total Fare]]+FlightsPivot[[#This Row],[10% tax ]]</f>
        <v>49912.5</v>
      </c>
      <c r="K2700" s="4">
        <v>8</v>
      </c>
      <c r="L2700" s="4">
        <v>2014</v>
      </c>
      <c r="M2700" t="str">
        <f>INDEX(RoutesPivot[DepAirport],MATCH($C2700,RoutesPivot[[RouteID]:[RouteID]],0))</f>
        <v>ORD</v>
      </c>
      <c r="N2700" t="str">
        <f>INDEX(RoutesPivot[AirportID],MATCH($C2700,RoutesPivot[[RouteID]:[RouteID]],0))</f>
        <v>JFK</v>
      </c>
      <c r="O2700">
        <f>INDEX(RoutesPivot[Distance],MATCH($C2700,RoutesPivot[[RouteID]:[RouteID]],0))</f>
        <v>619</v>
      </c>
      <c r="P2700">
        <f>INDEX(RoutesPivot[ListPrice],MATCH($C2700,RoutesPivot[[RouteID]:[RouteID]],0))</f>
        <v>250</v>
      </c>
      <c r="Q2700" t="str">
        <f>INDEX(AirportPivot[AirportName],MATCH($N2700,AirportPivot[[AirportID]:[AirportID]],0))</f>
        <v>John F Kennedy International</v>
      </c>
      <c r="R2700">
        <f>INDEX(AirportPivot[Gates (number of available)],MATCH($N2700,AirportPivot[[AirportID]:[AirportID]],0))</f>
        <v>120</v>
      </c>
    </row>
    <row r="2701" spans="1:18" x14ac:dyDescent="0.25">
      <c r="A2701" s="3" t="s">
        <v>2733</v>
      </c>
      <c r="B2701" s="12">
        <v>41811</v>
      </c>
      <c r="C2701" s="4" t="s">
        <v>27</v>
      </c>
      <c r="D2701" s="4">
        <v>11</v>
      </c>
      <c r="E2701" s="4">
        <v>166</v>
      </c>
      <c r="F2701" s="5">
        <v>0.33333333333333331</v>
      </c>
      <c r="G2701" s="6">
        <v>220</v>
      </c>
      <c r="H2701" s="7">
        <v>36300</v>
      </c>
      <c r="I2701" s="7">
        <f>FlightsPivot[[#This Row],[Total Fare]]*10%</f>
        <v>3630</v>
      </c>
      <c r="J2701" s="7">
        <f>FlightsPivot[[#This Row],[Total Fare]]+FlightsPivot[[#This Row],[10% tax ]]</f>
        <v>39930</v>
      </c>
      <c r="K2701" s="4">
        <v>6</v>
      </c>
      <c r="L2701" s="4">
        <v>2014</v>
      </c>
      <c r="M2701" t="str">
        <f>INDEX(RoutesPivot[DepAirport],MATCH($C2701,RoutesPivot[[RouteID]:[RouteID]],0))</f>
        <v>ORD</v>
      </c>
      <c r="N2701" t="str">
        <f>INDEX(RoutesPivot[AirportID],MATCH($C2701,RoutesPivot[[RouteID]:[RouteID]],0))</f>
        <v>ATL</v>
      </c>
      <c r="O2701">
        <f>INDEX(RoutesPivot[Distance],MATCH($C2701,RoutesPivot[[RouteID]:[RouteID]],0))</f>
        <v>510</v>
      </c>
      <c r="P2701">
        <f>INDEX(RoutesPivot[ListPrice],MATCH($C2701,RoutesPivot[[RouteID]:[RouteID]],0))</f>
        <v>200</v>
      </c>
      <c r="Q2701" t="str">
        <f>INDEX(AirportPivot[AirportName],MATCH($N2701,AirportPivot[[AirportID]:[AirportID]],0))</f>
        <v>Hartsfield-Jackson Atlanta International</v>
      </c>
      <c r="R2701">
        <f>INDEX(AirportPivot[Gates (number of available)],MATCH($N2701,AirportPivot[[AirportID]:[AirportID]],0))</f>
        <v>100</v>
      </c>
    </row>
    <row r="2702" spans="1:18" x14ac:dyDescent="0.25">
      <c r="A2702" s="3" t="s">
        <v>2734</v>
      </c>
      <c r="B2702" s="12">
        <v>41840</v>
      </c>
      <c r="C2702" s="4" t="s">
        <v>27</v>
      </c>
      <c r="D2702" s="4">
        <v>8</v>
      </c>
      <c r="E2702" s="4">
        <v>209</v>
      </c>
      <c r="F2702" s="5">
        <v>0.83333333333333337</v>
      </c>
      <c r="G2702" s="6">
        <v>220</v>
      </c>
      <c r="H2702" s="7">
        <v>36300</v>
      </c>
      <c r="I2702" s="7">
        <f>FlightsPivot[[#This Row],[Total Fare]]*10%</f>
        <v>3630</v>
      </c>
      <c r="J2702" s="7">
        <f>FlightsPivot[[#This Row],[Total Fare]]+FlightsPivot[[#This Row],[10% tax ]]</f>
        <v>39930</v>
      </c>
      <c r="K2702" s="4">
        <v>7</v>
      </c>
      <c r="L2702" s="4">
        <v>2014</v>
      </c>
      <c r="M2702" t="str">
        <f>INDEX(RoutesPivot[DepAirport],MATCH($C2702,RoutesPivot[[RouteID]:[RouteID]],0))</f>
        <v>ORD</v>
      </c>
      <c r="N2702" t="str">
        <f>INDEX(RoutesPivot[AirportID],MATCH($C2702,RoutesPivot[[RouteID]:[RouteID]],0))</f>
        <v>ATL</v>
      </c>
      <c r="O2702">
        <f>INDEX(RoutesPivot[Distance],MATCH($C2702,RoutesPivot[[RouteID]:[RouteID]],0))</f>
        <v>510</v>
      </c>
      <c r="P2702">
        <f>INDEX(RoutesPivot[ListPrice],MATCH($C2702,RoutesPivot[[RouteID]:[RouteID]],0))</f>
        <v>200</v>
      </c>
      <c r="Q2702" t="str">
        <f>INDEX(AirportPivot[AirportName],MATCH($N2702,AirportPivot[[AirportID]:[AirportID]],0))</f>
        <v>Hartsfield-Jackson Atlanta International</v>
      </c>
      <c r="R2702">
        <f>INDEX(AirportPivot[Gates (number of available)],MATCH($N2702,AirportPivot[[AirportID]:[AirportID]],0))</f>
        <v>100</v>
      </c>
    </row>
    <row r="2703" spans="1:18" x14ac:dyDescent="0.25">
      <c r="A2703" s="3" t="s">
        <v>2735</v>
      </c>
      <c r="B2703" s="12">
        <v>42083</v>
      </c>
      <c r="C2703" s="4" t="s">
        <v>70</v>
      </c>
      <c r="D2703" s="4">
        <v>2.2000000000000002</v>
      </c>
      <c r="E2703" s="4">
        <v>73</v>
      </c>
      <c r="F2703" s="5">
        <v>0.79166666666666663</v>
      </c>
      <c r="G2703" s="6">
        <v>275</v>
      </c>
      <c r="H2703" s="7">
        <v>49775</v>
      </c>
      <c r="I2703" s="7">
        <f>FlightsPivot[[#This Row],[Total Fare]]*10%</f>
        <v>4977.5</v>
      </c>
      <c r="J2703" s="7">
        <f>FlightsPivot[[#This Row],[Total Fare]]+FlightsPivot[[#This Row],[10% tax ]]</f>
        <v>54752.5</v>
      </c>
      <c r="K2703" s="4">
        <v>3</v>
      </c>
      <c r="L2703" s="4">
        <v>2015</v>
      </c>
      <c r="M2703" t="str">
        <f>INDEX(RoutesPivot[DepAirport],MATCH($C2703,RoutesPivot[[RouteID]:[RouteID]],0))</f>
        <v>ORD</v>
      </c>
      <c r="N2703" t="str">
        <f>INDEX(RoutesPivot[AirportID],MATCH($C2703,RoutesPivot[[RouteID]:[RouteID]],0))</f>
        <v>LAS</v>
      </c>
      <c r="O2703">
        <f>INDEX(RoutesPivot[Distance],MATCH($C2703,RoutesPivot[[RouteID]:[RouteID]],0))</f>
        <v>1100</v>
      </c>
      <c r="P2703">
        <f>INDEX(RoutesPivot[ListPrice],MATCH($C2703,RoutesPivot[[RouteID]:[RouteID]],0))</f>
        <v>275</v>
      </c>
      <c r="Q2703" t="str">
        <f>INDEX(AirportPivot[AirportName],MATCH($N2703,AirportPivot[[AirportID]:[AirportID]],0))</f>
        <v>McCarran International</v>
      </c>
      <c r="R2703">
        <f>INDEX(AirportPivot[Gates (number of available)],MATCH($N2703,AirportPivot[[AirportID]:[AirportID]],0))</f>
        <v>68</v>
      </c>
    </row>
    <row r="2704" spans="1:18" x14ac:dyDescent="0.25">
      <c r="A2704" s="3" t="s">
        <v>2736</v>
      </c>
      <c r="B2704" s="12">
        <v>42263</v>
      </c>
      <c r="C2704" s="4" t="s">
        <v>19</v>
      </c>
      <c r="D2704" s="4">
        <v>2</v>
      </c>
      <c r="E2704" s="4">
        <v>205</v>
      </c>
      <c r="F2704" s="5">
        <v>0.77083333333333337</v>
      </c>
      <c r="G2704" s="6">
        <v>200</v>
      </c>
      <c r="H2704" s="7">
        <v>33000</v>
      </c>
      <c r="I2704" s="7">
        <f>FlightsPivot[[#This Row],[Total Fare]]*10%</f>
        <v>3300</v>
      </c>
      <c r="J2704" s="7">
        <f>FlightsPivot[[#This Row],[Total Fare]]+FlightsPivot[[#This Row],[10% tax ]]</f>
        <v>36300</v>
      </c>
      <c r="K2704" s="4">
        <v>9</v>
      </c>
      <c r="L2704" s="4">
        <v>2015</v>
      </c>
      <c r="M2704" t="str">
        <f>INDEX(RoutesPivot[DepAirport],MATCH($C2704,RoutesPivot[[RouteID]:[RouteID]],0))</f>
        <v>ORD</v>
      </c>
      <c r="N2704" t="str">
        <f>INDEX(RoutesPivot[AirportID],MATCH($C2704,RoutesPivot[[RouteID]:[RouteID]],0))</f>
        <v>IAH</v>
      </c>
      <c r="O2704">
        <f>INDEX(RoutesPivot[Distance],MATCH($C2704,RoutesPivot[[RouteID]:[RouteID]],0))</f>
        <v>800</v>
      </c>
      <c r="P2704">
        <f>INDEX(RoutesPivot[ListPrice],MATCH($C2704,RoutesPivot[[RouteID]:[RouteID]],0))</f>
        <v>200</v>
      </c>
      <c r="Q2704" t="str">
        <f>INDEX(AirportPivot[AirportName],MATCH($N2704,AirportPivot[[AirportID]:[AirportID]],0))</f>
        <v>George Bush Intercontinental/Houston</v>
      </c>
      <c r="R2704">
        <f>INDEX(AirportPivot[Gates (number of available)],MATCH($N2704,AirportPivot[[AirportID]:[AirportID]],0))</f>
        <v>80</v>
      </c>
    </row>
    <row r="2705" spans="1:18" x14ac:dyDescent="0.25">
      <c r="A2705" s="3" t="s">
        <v>2737</v>
      </c>
      <c r="B2705" s="12">
        <v>42249</v>
      </c>
      <c r="C2705" s="4" t="s">
        <v>25</v>
      </c>
      <c r="D2705" s="4">
        <v>1.7</v>
      </c>
      <c r="E2705" s="4">
        <v>117</v>
      </c>
      <c r="F2705" s="5">
        <v>0.70833333333333337</v>
      </c>
      <c r="G2705" s="6">
        <v>200</v>
      </c>
      <c r="H2705" s="7">
        <v>37000</v>
      </c>
      <c r="I2705" s="7">
        <f>FlightsPivot[[#This Row],[Total Fare]]*10%</f>
        <v>3700</v>
      </c>
      <c r="J2705" s="7">
        <f>FlightsPivot[[#This Row],[Total Fare]]+FlightsPivot[[#This Row],[10% tax ]]</f>
        <v>40700</v>
      </c>
      <c r="K2705" s="4">
        <v>9</v>
      </c>
      <c r="L2705" s="4">
        <v>2015</v>
      </c>
      <c r="M2705" t="str">
        <f>INDEX(RoutesPivot[DepAirport],MATCH($C2705,RoutesPivot[[RouteID]:[RouteID]],0))</f>
        <v>ORD</v>
      </c>
      <c r="N2705" t="str">
        <f>INDEX(RoutesPivot[AirportID],MATCH($C2705,RoutesPivot[[RouteID]:[RouteID]],0))</f>
        <v>DFW</v>
      </c>
      <c r="O2705">
        <f>INDEX(RoutesPivot[Distance],MATCH($C2705,RoutesPivot[[RouteID]:[RouteID]],0))</f>
        <v>700</v>
      </c>
      <c r="P2705">
        <f>INDEX(RoutesPivot[ListPrice],MATCH($C2705,RoutesPivot[[RouteID]:[RouteID]],0))</f>
        <v>200</v>
      </c>
      <c r="Q2705" t="str">
        <f>INDEX(AirportPivot[AirportName],MATCH($N2705,AirportPivot[[AirportID]:[AirportID]],0))</f>
        <v>Dallas/Fort Worth International</v>
      </c>
      <c r="R2705">
        <f>INDEX(AirportPivot[Gates (number of available)],MATCH($N2705,AirportPivot[[AirportID]:[AirportID]],0))</f>
        <v>130</v>
      </c>
    </row>
    <row r="2706" spans="1:18" x14ac:dyDescent="0.25">
      <c r="A2706" s="3" t="s">
        <v>2738</v>
      </c>
      <c r="B2706" s="12">
        <v>42124</v>
      </c>
      <c r="C2706" s="4" t="s">
        <v>40</v>
      </c>
      <c r="D2706" s="4">
        <v>0.7</v>
      </c>
      <c r="E2706" s="4">
        <v>4</v>
      </c>
      <c r="F2706" s="5">
        <v>0.79166666666666663</v>
      </c>
      <c r="G2706" s="6">
        <v>115</v>
      </c>
      <c r="H2706" s="7">
        <v>21275</v>
      </c>
      <c r="I2706" s="7">
        <f>FlightsPivot[[#This Row],[Total Fare]]*10%</f>
        <v>2127.5</v>
      </c>
      <c r="J2706" s="7">
        <f>FlightsPivot[[#This Row],[Total Fare]]+FlightsPivot[[#This Row],[10% tax ]]</f>
        <v>23402.5</v>
      </c>
      <c r="K2706" s="4">
        <v>4</v>
      </c>
      <c r="L2706" s="4">
        <v>2015</v>
      </c>
      <c r="M2706" t="str">
        <f>INDEX(RoutesPivot[DepAirport],MATCH($C2706,RoutesPivot[[RouteID]:[RouteID]],0))</f>
        <v>ORD</v>
      </c>
      <c r="N2706" t="str">
        <f>INDEX(RoutesPivot[AirportID],MATCH($C2706,RoutesPivot[[RouteID]:[RouteID]],0))</f>
        <v>MSP</v>
      </c>
      <c r="O2706">
        <f>INDEX(RoutesPivot[Distance],MATCH($C2706,RoutesPivot[[RouteID]:[RouteID]],0))</f>
        <v>300</v>
      </c>
      <c r="P2706">
        <f>INDEX(RoutesPivot[ListPrice],MATCH($C2706,RoutesPivot[[RouteID]:[RouteID]],0))</f>
        <v>115</v>
      </c>
      <c r="Q2706" t="str">
        <f>INDEX(AirportPivot[AirportName],MATCH($N2706,AirportPivot[[AirportID]:[AirportID]],0))</f>
        <v>Minneapolis-St Paul International/Wold-Chamberlain</v>
      </c>
      <c r="R2706">
        <f>INDEX(AirportPivot[Gates (number of available)],MATCH($N2706,AirportPivot[[AirportID]:[AirportID]],0))</f>
        <v>65</v>
      </c>
    </row>
    <row r="2707" spans="1:18" x14ac:dyDescent="0.25">
      <c r="A2707" s="3" t="s">
        <v>2739</v>
      </c>
      <c r="B2707" s="12">
        <v>41925</v>
      </c>
      <c r="C2707" s="4" t="s">
        <v>27</v>
      </c>
      <c r="D2707" s="4">
        <v>12.2</v>
      </c>
      <c r="E2707" s="4">
        <v>189</v>
      </c>
      <c r="F2707" s="5">
        <v>0.83333333333333337</v>
      </c>
      <c r="G2707" s="6">
        <v>200</v>
      </c>
      <c r="H2707" s="7">
        <v>33000</v>
      </c>
      <c r="I2707" s="7">
        <f>FlightsPivot[[#This Row],[Total Fare]]*10%</f>
        <v>3300</v>
      </c>
      <c r="J2707" s="7">
        <f>FlightsPivot[[#This Row],[Total Fare]]+FlightsPivot[[#This Row],[10% tax ]]</f>
        <v>36300</v>
      </c>
      <c r="K2707" s="4">
        <v>10</v>
      </c>
      <c r="L2707" s="4">
        <v>2014</v>
      </c>
      <c r="M2707" t="str">
        <f>INDEX(RoutesPivot[DepAirport],MATCH($C2707,RoutesPivot[[RouteID]:[RouteID]],0))</f>
        <v>ORD</v>
      </c>
      <c r="N2707" t="str">
        <f>INDEX(RoutesPivot[AirportID],MATCH($C2707,RoutesPivot[[RouteID]:[RouteID]],0))</f>
        <v>ATL</v>
      </c>
      <c r="O2707">
        <f>INDEX(RoutesPivot[Distance],MATCH($C2707,RoutesPivot[[RouteID]:[RouteID]],0))</f>
        <v>510</v>
      </c>
      <c r="P2707">
        <f>INDEX(RoutesPivot[ListPrice],MATCH($C2707,RoutesPivot[[RouteID]:[RouteID]],0))</f>
        <v>200</v>
      </c>
      <c r="Q2707" t="str">
        <f>INDEX(AirportPivot[AirportName],MATCH($N2707,AirportPivot[[AirportID]:[AirportID]],0))</f>
        <v>Hartsfield-Jackson Atlanta International</v>
      </c>
      <c r="R2707">
        <f>INDEX(AirportPivot[Gates (number of available)],MATCH($N2707,AirportPivot[[AirportID]:[AirportID]],0))</f>
        <v>100</v>
      </c>
    </row>
    <row r="2708" spans="1:18" x14ac:dyDescent="0.25">
      <c r="A2708" s="3" t="s">
        <v>2740</v>
      </c>
      <c r="B2708" s="12">
        <v>41879</v>
      </c>
      <c r="C2708" s="4" t="s">
        <v>17</v>
      </c>
      <c r="D2708" s="4">
        <v>6.4</v>
      </c>
      <c r="E2708" s="4">
        <v>162</v>
      </c>
      <c r="F2708" s="5">
        <v>0.79166666666666663</v>
      </c>
      <c r="G2708" s="6">
        <v>385</v>
      </c>
      <c r="H2708" s="7">
        <v>63525</v>
      </c>
      <c r="I2708" s="7">
        <f>FlightsPivot[[#This Row],[Total Fare]]*10%</f>
        <v>6352.5</v>
      </c>
      <c r="J2708" s="7">
        <f>FlightsPivot[[#This Row],[Total Fare]]+FlightsPivot[[#This Row],[10% tax ]]</f>
        <v>69877.5</v>
      </c>
      <c r="K2708" s="4">
        <v>8</v>
      </c>
      <c r="L2708" s="4">
        <v>2014</v>
      </c>
      <c r="M2708" t="str">
        <f>INDEX(RoutesPivot[DepAirport],MATCH($C2708,RoutesPivot[[RouteID]:[RouteID]],0))</f>
        <v>ORD</v>
      </c>
      <c r="N2708" t="str">
        <f>INDEX(RoutesPivot[AirportID],MATCH($C2708,RoutesPivot[[RouteID]:[RouteID]],0))</f>
        <v>LAX</v>
      </c>
      <c r="O2708">
        <f>INDEX(RoutesPivot[Distance],MATCH($C2708,RoutesPivot[[RouteID]:[RouteID]],0))</f>
        <v>1518</v>
      </c>
      <c r="P2708">
        <f>INDEX(RoutesPivot[ListPrice],MATCH($C2708,RoutesPivot[[RouteID]:[RouteID]],0))</f>
        <v>350</v>
      </c>
      <c r="Q2708" t="str">
        <f>INDEX(AirportPivot[AirportName],MATCH($N2708,AirportPivot[[AirportID]:[AirportID]],0))</f>
        <v>Los Angeles International</v>
      </c>
      <c r="R2708">
        <f>INDEX(AirportPivot[Gates (number of available)],MATCH($N2708,AirportPivot[[AirportID]:[AirportID]],0))</f>
        <v>86</v>
      </c>
    </row>
    <row r="2709" spans="1:18" x14ac:dyDescent="0.25">
      <c r="A2709" s="3" t="s">
        <v>2741</v>
      </c>
      <c r="B2709" s="12">
        <v>42219</v>
      </c>
      <c r="C2709" s="4" t="s">
        <v>70</v>
      </c>
      <c r="D2709" s="4">
        <v>2.2999999999999998</v>
      </c>
      <c r="E2709" s="4">
        <v>106</v>
      </c>
      <c r="F2709" s="5">
        <v>0.29166666666666669</v>
      </c>
      <c r="G2709" s="6">
        <v>302.5</v>
      </c>
      <c r="H2709" s="7">
        <v>55962.5</v>
      </c>
      <c r="I2709" s="7">
        <f>FlightsPivot[[#This Row],[Total Fare]]*10%</f>
        <v>5596.25</v>
      </c>
      <c r="J2709" s="7">
        <f>FlightsPivot[[#This Row],[Total Fare]]+FlightsPivot[[#This Row],[10% tax ]]</f>
        <v>61558.75</v>
      </c>
      <c r="K2709" s="4">
        <v>8</v>
      </c>
      <c r="L2709" s="4">
        <v>2015</v>
      </c>
      <c r="M2709" t="str">
        <f>INDEX(RoutesPivot[DepAirport],MATCH($C2709,RoutesPivot[[RouteID]:[RouteID]],0))</f>
        <v>ORD</v>
      </c>
      <c r="N2709" t="str">
        <f>INDEX(RoutesPivot[AirportID],MATCH($C2709,RoutesPivot[[RouteID]:[RouteID]],0))</f>
        <v>LAS</v>
      </c>
      <c r="O2709">
        <f>INDEX(RoutesPivot[Distance],MATCH($C2709,RoutesPivot[[RouteID]:[RouteID]],0))</f>
        <v>1100</v>
      </c>
      <c r="P2709">
        <f>INDEX(RoutesPivot[ListPrice],MATCH($C2709,RoutesPivot[[RouteID]:[RouteID]],0))</f>
        <v>275</v>
      </c>
      <c r="Q2709" t="str">
        <f>INDEX(AirportPivot[AirportName],MATCH($N2709,AirportPivot[[AirportID]:[AirportID]],0))</f>
        <v>McCarran International</v>
      </c>
      <c r="R2709">
        <f>INDEX(AirportPivot[Gates (number of available)],MATCH($N2709,AirportPivot[[AirportID]:[AirportID]],0))</f>
        <v>68</v>
      </c>
    </row>
    <row r="2710" spans="1:18" x14ac:dyDescent="0.25">
      <c r="A2710" s="3" t="s">
        <v>2742</v>
      </c>
      <c r="B2710" s="12">
        <v>42297</v>
      </c>
      <c r="C2710" s="4" t="s">
        <v>37</v>
      </c>
      <c r="D2710" s="4">
        <v>2.1</v>
      </c>
      <c r="E2710" s="4">
        <v>30</v>
      </c>
      <c r="F2710" s="5">
        <v>0.72916666666666663</v>
      </c>
      <c r="G2710" s="6">
        <v>350</v>
      </c>
      <c r="H2710" s="7">
        <v>64750</v>
      </c>
      <c r="I2710" s="7">
        <f>FlightsPivot[[#This Row],[Total Fare]]*10%</f>
        <v>6475</v>
      </c>
      <c r="J2710" s="7">
        <f>FlightsPivot[[#This Row],[Total Fare]]+FlightsPivot[[#This Row],[10% tax ]]</f>
        <v>71225</v>
      </c>
      <c r="K2710" s="4">
        <v>10</v>
      </c>
      <c r="L2710" s="4">
        <v>2015</v>
      </c>
      <c r="M2710" t="str">
        <f>INDEX(RoutesPivot[DepAirport],MATCH($C2710,RoutesPivot[[RouteID]:[RouteID]],0))</f>
        <v>ORD</v>
      </c>
      <c r="N2710" t="str">
        <f>INDEX(RoutesPivot[AirportID],MATCH($C2710,RoutesPivot[[RouteID]:[RouteID]],0))</f>
        <v>SEA</v>
      </c>
      <c r="O2710">
        <f>INDEX(RoutesPivot[Distance],MATCH($C2710,RoutesPivot[[RouteID]:[RouteID]],0))</f>
        <v>1500</v>
      </c>
      <c r="P2710">
        <f>INDEX(RoutesPivot[ListPrice],MATCH($C2710,RoutesPivot[[RouteID]:[RouteID]],0))</f>
        <v>350</v>
      </c>
      <c r="Q2710" t="str">
        <f>INDEX(AirportPivot[AirportName],MATCH($N2710,AirportPivot[[AirportID]:[AirportID]],0))</f>
        <v>Seattle-Tacoma International</v>
      </c>
      <c r="R2710">
        <f>INDEX(AirportPivot[Gates (number of available)],MATCH($N2710,AirportPivot[[AirportID]:[AirportID]],0))</f>
        <v>58</v>
      </c>
    </row>
    <row r="2711" spans="1:18" x14ac:dyDescent="0.25">
      <c r="A2711" s="3" t="s">
        <v>2743</v>
      </c>
      <c r="B2711" s="12">
        <v>41803</v>
      </c>
      <c r="C2711" s="4" t="s">
        <v>40</v>
      </c>
      <c r="D2711" s="4">
        <v>2.1</v>
      </c>
      <c r="E2711" s="4">
        <v>98</v>
      </c>
      <c r="F2711" s="5">
        <v>0.6875</v>
      </c>
      <c r="G2711" s="6">
        <v>126.5</v>
      </c>
      <c r="H2711" s="7">
        <v>23402.5</v>
      </c>
      <c r="I2711" s="7">
        <f>FlightsPivot[[#This Row],[Total Fare]]*10%</f>
        <v>2340.25</v>
      </c>
      <c r="J2711" s="7">
        <f>FlightsPivot[[#This Row],[Total Fare]]+FlightsPivot[[#This Row],[10% tax ]]</f>
        <v>25742.75</v>
      </c>
      <c r="K2711" s="4">
        <v>6</v>
      </c>
      <c r="L2711" s="4">
        <v>2014</v>
      </c>
      <c r="M2711" t="str">
        <f>INDEX(RoutesPivot[DepAirport],MATCH($C2711,RoutesPivot[[RouteID]:[RouteID]],0))</f>
        <v>ORD</v>
      </c>
      <c r="N2711" t="str">
        <f>INDEX(RoutesPivot[AirportID],MATCH($C2711,RoutesPivot[[RouteID]:[RouteID]],0))</f>
        <v>MSP</v>
      </c>
      <c r="O2711">
        <f>INDEX(RoutesPivot[Distance],MATCH($C2711,RoutesPivot[[RouteID]:[RouteID]],0))</f>
        <v>300</v>
      </c>
      <c r="P2711">
        <f>INDEX(RoutesPivot[ListPrice],MATCH($C2711,RoutesPivot[[RouteID]:[RouteID]],0))</f>
        <v>115</v>
      </c>
      <c r="Q2711" t="str">
        <f>INDEX(AirportPivot[AirportName],MATCH($N2711,AirportPivot[[AirportID]:[AirportID]],0))</f>
        <v>Minneapolis-St Paul International/Wold-Chamberlain</v>
      </c>
      <c r="R2711">
        <f>INDEX(AirportPivot[Gates (number of available)],MATCH($N2711,AirportPivot[[AirportID]:[AirportID]],0))</f>
        <v>65</v>
      </c>
    </row>
    <row r="2712" spans="1:18" x14ac:dyDescent="0.25">
      <c r="A2712" s="3" t="s">
        <v>2744</v>
      </c>
      <c r="B2712" s="12">
        <v>41840</v>
      </c>
      <c r="C2712" s="4" t="s">
        <v>15</v>
      </c>
      <c r="D2712" s="4">
        <v>2.2999999999999998</v>
      </c>
      <c r="E2712" s="4">
        <v>123</v>
      </c>
      <c r="F2712" s="5">
        <v>0.64583333333333337</v>
      </c>
      <c r="G2712" s="6">
        <v>247.5</v>
      </c>
      <c r="H2712" s="7">
        <v>45787.5</v>
      </c>
      <c r="I2712" s="7">
        <f>FlightsPivot[[#This Row],[Total Fare]]*10%</f>
        <v>4578.75</v>
      </c>
      <c r="J2712" s="7">
        <f>FlightsPivot[[#This Row],[Total Fare]]+FlightsPivot[[#This Row],[10% tax ]]</f>
        <v>50366.25</v>
      </c>
      <c r="K2712" s="4">
        <v>7</v>
      </c>
      <c r="L2712" s="4">
        <v>2014</v>
      </c>
      <c r="M2712" t="str">
        <f>INDEX(RoutesPivot[DepAirport],MATCH($C2712,RoutesPivot[[RouteID]:[RouteID]],0))</f>
        <v>ORD</v>
      </c>
      <c r="N2712" t="str">
        <f>INDEX(RoutesPivot[AirportID],MATCH($C2712,RoutesPivot[[RouteID]:[RouteID]],0))</f>
        <v>EWR</v>
      </c>
      <c r="O2712">
        <f>INDEX(RoutesPivot[Distance],MATCH($C2712,RoutesPivot[[RouteID]:[RouteID]],0))</f>
        <v>600</v>
      </c>
      <c r="P2712">
        <f>INDEX(RoutesPivot[ListPrice],MATCH($C2712,RoutesPivot[[RouteID]:[RouteID]],0))</f>
        <v>225</v>
      </c>
      <c r="Q2712" t="str">
        <f>INDEX(AirportPivot[AirportName],MATCH($N2712,AirportPivot[[AirportID]:[AirportID]],0))</f>
        <v>Newark Liberty International</v>
      </c>
      <c r="R2712">
        <f>INDEX(AirportPivot[Gates (number of available)],MATCH($N2712,AirportPivot[[AirportID]:[AirportID]],0))</f>
        <v>82</v>
      </c>
    </row>
    <row r="2713" spans="1:18" x14ac:dyDescent="0.25">
      <c r="A2713" s="3" t="s">
        <v>2745</v>
      </c>
      <c r="B2713" s="12">
        <v>42318</v>
      </c>
      <c r="C2713" s="4" t="s">
        <v>17</v>
      </c>
      <c r="D2713" s="4">
        <v>6.2</v>
      </c>
      <c r="E2713" s="4">
        <v>156</v>
      </c>
      <c r="F2713" s="5">
        <v>0.3125</v>
      </c>
      <c r="G2713" s="6">
        <v>350</v>
      </c>
      <c r="H2713" s="7">
        <v>57750</v>
      </c>
      <c r="I2713" s="7">
        <f>FlightsPivot[[#This Row],[Total Fare]]*10%</f>
        <v>5775</v>
      </c>
      <c r="J2713" s="7">
        <f>FlightsPivot[[#This Row],[Total Fare]]+FlightsPivot[[#This Row],[10% tax ]]</f>
        <v>63525</v>
      </c>
      <c r="K2713" s="4">
        <v>11</v>
      </c>
      <c r="L2713" s="4">
        <v>2015</v>
      </c>
      <c r="M2713" t="str">
        <f>INDEX(RoutesPivot[DepAirport],MATCH($C2713,RoutesPivot[[RouteID]:[RouteID]],0))</f>
        <v>ORD</v>
      </c>
      <c r="N2713" t="str">
        <f>INDEX(RoutesPivot[AirportID],MATCH($C2713,RoutesPivot[[RouteID]:[RouteID]],0))</f>
        <v>LAX</v>
      </c>
      <c r="O2713">
        <f>INDEX(RoutesPivot[Distance],MATCH($C2713,RoutesPivot[[RouteID]:[RouteID]],0))</f>
        <v>1518</v>
      </c>
      <c r="P2713">
        <f>INDEX(RoutesPivot[ListPrice],MATCH($C2713,RoutesPivot[[RouteID]:[RouteID]],0))</f>
        <v>350</v>
      </c>
      <c r="Q2713" t="str">
        <f>INDEX(AirportPivot[AirportName],MATCH($N2713,AirportPivot[[AirportID]:[AirportID]],0))</f>
        <v>Los Angeles International</v>
      </c>
      <c r="R2713">
        <f>INDEX(AirportPivot[Gates (number of available)],MATCH($N2713,AirportPivot[[AirportID]:[AirportID]],0))</f>
        <v>86</v>
      </c>
    </row>
    <row r="2714" spans="1:18" x14ac:dyDescent="0.25">
      <c r="A2714" s="3" t="s">
        <v>2746</v>
      </c>
      <c r="B2714" s="12">
        <v>41841</v>
      </c>
      <c r="C2714" s="4" t="s">
        <v>15</v>
      </c>
      <c r="D2714" s="4">
        <v>1.4</v>
      </c>
      <c r="E2714" s="4">
        <v>11</v>
      </c>
      <c r="F2714" s="5">
        <v>0.58333333333333337</v>
      </c>
      <c r="G2714" s="6">
        <v>247.5</v>
      </c>
      <c r="H2714" s="7">
        <v>45787.5</v>
      </c>
      <c r="I2714" s="7">
        <f>FlightsPivot[[#This Row],[Total Fare]]*10%</f>
        <v>4578.75</v>
      </c>
      <c r="J2714" s="7">
        <f>FlightsPivot[[#This Row],[Total Fare]]+FlightsPivot[[#This Row],[10% tax ]]</f>
        <v>50366.25</v>
      </c>
      <c r="K2714" s="4">
        <v>7</v>
      </c>
      <c r="L2714" s="4">
        <v>2014</v>
      </c>
      <c r="M2714" t="str">
        <f>INDEX(RoutesPivot[DepAirport],MATCH($C2714,RoutesPivot[[RouteID]:[RouteID]],0))</f>
        <v>ORD</v>
      </c>
      <c r="N2714" t="str">
        <f>INDEX(RoutesPivot[AirportID],MATCH($C2714,RoutesPivot[[RouteID]:[RouteID]],0))</f>
        <v>EWR</v>
      </c>
      <c r="O2714">
        <f>INDEX(RoutesPivot[Distance],MATCH($C2714,RoutesPivot[[RouteID]:[RouteID]],0))</f>
        <v>600</v>
      </c>
      <c r="P2714">
        <f>INDEX(RoutesPivot[ListPrice],MATCH($C2714,RoutesPivot[[RouteID]:[RouteID]],0))</f>
        <v>225</v>
      </c>
      <c r="Q2714" t="str">
        <f>INDEX(AirportPivot[AirportName],MATCH($N2714,AirportPivot[[AirportID]:[AirportID]],0))</f>
        <v>Newark Liberty International</v>
      </c>
      <c r="R2714">
        <f>INDEX(AirportPivot[Gates (number of available)],MATCH($N2714,AirportPivot[[AirportID]:[AirportID]],0))</f>
        <v>82</v>
      </c>
    </row>
    <row r="2715" spans="1:18" x14ac:dyDescent="0.25">
      <c r="A2715" s="3" t="s">
        <v>2747</v>
      </c>
      <c r="B2715" s="12">
        <v>42125</v>
      </c>
      <c r="C2715" s="4" t="s">
        <v>98</v>
      </c>
      <c r="D2715" s="4">
        <v>0.8</v>
      </c>
      <c r="E2715" s="4">
        <v>187</v>
      </c>
      <c r="F2715" s="5">
        <v>0.41666666666666669</v>
      </c>
      <c r="G2715" s="6">
        <v>275</v>
      </c>
      <c r="H2715" s="7">
        <v>45375</v>
      </c>
      <c r="I2715" s="7">
        <f>FlightsPivot[[#This Row],[Total Fare]]*10%</f>
        <v>4537.5</v>
      </c>
      <c r="J2715" s="7">
        <f>FlightsPivot[[#This Row],[Total Fare]]+FlightsPivot[[#This Row],[10% tax ]]</f>
        <v>49912.5</v>
      </c>
      <c r="K2715" s="4">
        <v>5</v>
      </c>
      <c r="L2715" s="4">
        <v>2015</v>
      </c>
      <c r="M2715" t="str">
        <f>INDEX(RoutesPivot[DepAirport],MATCH($C2715,RoutesPivot[[RouteID]:[RouteID]],0))</f>
        <v>ORD</v>
      </c>
      <c r="N2715" t="str">
        <f>INDEX(RoutesPivot[AirportID],MATCH($C2715,RoutesPivot[[RouteID]:[RouteID]],0))</f>
        <v>PHL</v>
      </c>
      <c r="O2715">
        <f>INDEX(RoutesPivot[Distance],MATCH($C2715,RoutesPivot[[RouteID]:[RouteID]],0))</f>
        <v>580</v>
      </c>
      <c r="P2715">
        <f>INDEX(RoutesPivot[ListPrice],MATCH($C2715,RoutesPivot[[RouteID]:[RouteID]],0))</f>
        <v>275</v>
      </c>
      <c r="Q2715" t="str">
        <f>INDEX(AirportPivot[AirportName],MATCH($N2715,AirportPivot[[AirportID]:[AirportID]],0))</f>
        <v>Philadelphia International</v>
      </c>
      <c r="R2715">
        <f>INDEX(AirportPivot[Gates (number of available)],MATCH($N2715,AirportPivot[[AirportID]:[AirportID]],0))</f>
        <v>89</v>
      </c>
    </row>
    <row r="2716" spans="1:18" x14ac:dyDescent="0.25">
      <c r="A2716" s="3" t="s">
        <v>2748</v>
      </c>
      <c r="B2716" s="12">
        <v>42049</v>
      </c>
      <c r="C2716" s="4" t="s">
        <v>33</v>
      </c>
      <c r="D2716" s="4">
        <v>2</v>
      </c>
      <c r="E2716" s="4">
        <v>62</v>
      </c>
      <c r="F2716" s="5">
        <v>0.79166666666666663</v>
      </c>
      <c r="G2716" s="6">
        <v>375</v>
      </c>
      <c r="H2716" s="7">
        <v>61875</v>
      </c>
      <c r="I2716" s="7">
        <f>FlightsPivot[[#This Row],[Total Fare]]*10%</f>
        <v>6187.5</v>
      </c>
      <c r="J2716" s="7">
        <f>FlightsPivot[[#This Row],[Total Fare]]+FlightsPivot[[#This Row],[10% tax ]]</f>
        <v>68062.5</v>
      </c>
      <c r="K2716" s="4">
        <v>2</v>
      </c>
      <c r="L2716" s="4">
        <v>2015</v>
      </c>
      <c r="M2716" t="str">
        <f>INDEX(RoutesPivot[DepAirport],MATCH($C2716,RoutesPivot[[RouteID]:[RouteID]],0))</f>
        <v>ORD</v>
      </c>
      <c r="N2716" t="str">
        <f>INDEX(RoutesPivot[AirportID],MATCH($C2716,RoutesPivot[[RouteID]:[RouteID]],0))</f>
        <v>SFO</v>
      </c>
      <c r="O2716">
        <f>INDEX(RoutesPivot[Distance],MATCH($C2716,RoutesPivot[[RouteID]:[RouteID]],0))</f>
        <v>1600</v>
      </c>
      <c r="P2716">
        <f>INDEX(RoutesPivot[ListPrice],MATCH($C2716,RoutesPivot[[RouteID]:[RouteID]],0))</f>
        <v>375</v>
      </c>
      <c r="Q2716" t="str">
        <f>INDEX(AirportPivot[AirportName],MATCH($N2716,AirportPivot[[AirportID]:[AirportID]],0))</f>
        <v>San Francisco International</v>
      </c>
      <c r="R2716">
        <f>INDEX(AirportPivot[Gates (number of available)],MATCH($N2716,AirportPivot[[AirportID]:[AirportID]],0))</f>
        <v>70</v>
      </c>
    </row>
    <row r="2717" spans="1:18" x14ac:dyDescent="0.25">
      <c r="A2717" s="3" t="s">
        <v>2749</v>
      </c>
      <c r="B2717" s="12">
        <v>42210</v>
      </c>
      <c r="C2717" s="4" t="s">
        <v>53</v>
      </c>
      <c r="D2717" s="4">
        <v>2.2999999999999998</v>
      </c>
      <c r="E2717" s="4">
        <v>113</v>
      </c>
      <c r="F2717" s="5">
        <v>0.75</v>
      </c>
      <c r="G2717" s="6">
        <v>330</v>
      </c>
      <c r="H2717" s="7">
        <v>61050</v>
      </c>
      <c r="I2717" s="7">
        <f>FlightsPivot[[#This Row],[Total Fare]]*10%</f>
        <v>6105</v>
      </c>
      <c r="J2717" s="7">
        <f>FlightsPivot[[#This Row],[Total Fare]]+FlightsPivot[[#This Row],[10% tax ]]</f>
        <v>67155</v>
      </c>
      <c r="K2717" s="4">
        <v>7</v>
      </c>
      <c r="L2717" s="4">
        <v>2015</v>
      </c>
      <c r="M2717" t="str">
        <f>INDEX(RoutesPivot[DepAirport],MATCH($C2717,RoutesPivot[[RouteID]:[RouteID]],0))</f>
        <v>ORD</v>
      </c>
      <c r="N2717" t="str">
        <f>INDEX(RoutesPivot[AirportID],MATCH($C2717,RoutesPivot[[RouteID]:[RouteID]],0))</f>
        <v>FLL</v>
      </c>
      <c r="O2717">
        <f>INDEX(RoutesPivot[Distance],MATCH($C2717,RoutesPivot[[RouteID]:[RouteID]],0))</f>
        <v>940</v>
      </c>
      <c r="P2717">
        <f>INDEX(RoutesPivot[ListPrice],MATCH($C2717,RoutesPivot[[RouteID]:[RouteID]],0))</f>
        <v>300</v>
      </c>
      <c r="Q2717" t="str">
        <f>INDEX(AirportPivot[AirportName],MATCH($N2717,AirportPivot[[AirportID]:[AirportID]],0))</f>
        <v>Fort Lauderdale/Hollywood International</v>
      </c>
      <c r="R2717">
        <f>INDEX(AirportPivot[Gates (number of available)],MATCH($N2717,AirportPivot[[AirportID]:[AirportID]],0))</f>
        <v>55</v>
      </c>
    </row>
    <row r="2718" spans="1:18" x14ac:dyDescent="0.25">
      <c r="A2718" s="3" t="s">
        <v>2750</v>
      </c>
      <c r="B2718" s="12">
        <v>42137</v>
      </c>
      <c r="C2718" s="4" t="s">
        <v>25</v>
      </c>
      <c r="D2718" s="4">
        <v>2.1</v>
      </c>
      <c r="E2718" s="4">
        <v>117</v>
      </c>
      <c r="F2718" s="5">
        <v>0.33333333333333331</v>
      </c>
      <c r="G2718" s="6">
        <v>200</v>
      </c>
      <c r="H2718" s="7">
        <v>37000</v>
      </c>
      <c r="I2718" s="7">
        <f>FlightsPivot[[#This Row],[Total Fare]]*10%</f>
        <v>3700</v>
      </c>
      <c r="J2718" s="7">
        <f>FlightsPivot[[#This Row],[Total Fare]]+FlightsPivot[[#This Row],[10% tax ]]</f>
        <v>40700</v>
      </c>
      <c r="K2718" s="4">
        <v>5</v>
      </c>
      <c r="L2718" s="4">
        <v>2015</v>
      </c>
      <c r="M2718" t="str">
        <f>INDEX(RoutesPivot[DepAirport],MATCH($C2718,RoutesPivot[[RouteID]:[RouteID]],0))</f>
        <v>ORD</v>
      </c>
      <c r="N2718" t="str">
        <f>INDEX(RoutesPivot[AirportID],MATCH($C2718,RoutesPivot[[RouteID]:[RouteID]],0))</f>
        <v>DFW</v>
      </c>
      <c r="O2718">
        <f>INDEX(RoutesPivot[Distance],MATCH($C2718,RoutesPivot[[RouteID]:[RouteID]],0))</f>
        <v>700</v>
      </c>
      <c r="P2718">
        <f>INDEX(RoutesPivot[ListPrice],MATCH($C2718,RoutesPivot[[RouteID]:[RouteID]],0))</f>
        <v>200</v>
      </c>
      <c r="Q2718" t="str">
        <f>INDEX(AirportPivot[AirportName],MATCH($N2718,AirportPivot[[AirportID]:[AirportID]],0))</f>
        <v>Dallas/Fort Worth International</v>
      </c>
      <c r="R2718">
        <f>INDEX(AirportPivot[Gates (number of available)],MATCH($N2718,AirportPivot[[AirportID]:[AirportID]],0))</f>
        <v>130</v>
      </c>
    </row>
    <row r="2719" spans="1:18" x14ac:dyDescent="0.25">
      <c r="A2719" s="3" t="s">
        <v>2751</v>
      </c>
      <c r="B2719" s="12">
        <v>41784</v>
      </c>
      <c r="C2719" s="4" t="s">
        <v>53</v>
      </c>
      <c r="D2719" s="4">
        <v>2.4</v>
      </c>
      <c r="E2719" s="4">
        <v>81</v>
      </c>
      <c r="F2719" s="5">
        <v>0.33333333333333331</v>
      </c>
      <c r="G2719" s="6">
        <v>300</v>
      </c>
      <c r="H2719" s="7">
        <v>54300</v>
      </c>
      <c r="I2719" s="7">
        <f>FlightsPivot[[#This Row],[Total Fare]]*10%</f>
        <v>5430</v>
      </c>
      <c r="J2719" s="7">
        <f>FlightsPivot[[#This Row],[Total Fare]]+FlightsPivot[[#This Row],[10% tax ]]</f>
        <v>59730</v>
      </c>
      <c r="K2719" s="4">
        <v>5</v>
      </c>
      <c r="L2719" s="4">
        <v>2014</v>
      </c>
      <c r="M2719" t="str">
        <f>INDEX(RoutesPivot[DepAirport],MATCH($C2719,RoutesPivot[[RouteID]:[RouteID]],0))</f>
        <v>ORD</v>
      </c>
      <c r="N2719" t="str">
        <f>INDEX(RoutesPivot[AirportID],MATCH($C2719,RoutesPivot[[RouteID]:[RouteID]],0))</f>
        <v>FLL</v>
      </c>
      <c r="O2719">
        <f>INDEX(RoutesPivot[Distance],MATCH($C2719,RoutesPivot[[RouteID]:[RouteID]],0))</f>
        <v>940</v>
      </c>
      <c r="P2719">
        <f>INDEX(RoutesPivot[ListPrice],MATCH($C2719,RoutesPivot[[RouteID]:[RouteID]],0))</f>
        <v>300</v>
      </c>
      <c r="Q2719" t="str">
        <f>INDEX(AirportPivot[AirportName],MATCH($N2719,AirportPivot[[AirportID]:[AirportID]],0))</f>
        <v>Fort Lauderdale/Hollywood International</v>
      </c>
      <c r="R2719">
        <f>INDEX(AirportPivot[Gates (number of available)],MATCH($N2719,AirportPivot[[AirportID]:[AirportID]],0))</f>
        <v>55</v>
      </c>
    </row>
    <row r="2720" spans="1:18" x14ac:dyDescent="0.25">
      <c r="A2720" s="3" t="s">
        <v>2752</v>
      </c>
      <c r="B2720" s="12">
        <v>42019</v>
      </c>
      <c r="C2720" s="4" t="s">
        <v>21</v>
      </c>
      <c r="D2720" s="4">
        <v>1.4</v>
      </c>
      <c r="E2720" s="4">
        <v>182</v>
      </c>
      <c r="F2720" s="5">
        <v>0.75</v>
      </c>
      <c r="G2720" s="6">
        <v>125</v>
      </c>
      <c r="H2720" s="7">
        <v>20625</v>
      </c>
      <c r="I2720" s="7">
        <f>FlightsPivot[[#This Row],[Total Fare]]*10%</f>
        <v>2062.5</v>
      </c>
      <c r="J2720" s="7">
        <f>FlightsPivot[[#This Row],[Total Fare]]+FlightsPivot[[#This Row],[10% tax ]]</f>
        <v>22687.5</v>
      </c>
      <c r="K2720" s="4">
        <v>1</v>
      </c>
      <c r="L2720" s="4">
        <v>2015</v>
      </c>
      <c r="M2720" t="str">
        <f>INDEX(RoutesPivot[DepAirport],MATCH($C2720,RoutesPivot[[RouteID]:[RouteID]],0))</f>
        <v>ORD</v>
      </c>
      <c r="N2720" t="str">
        <f>INDEX(RoutesPivot[AirportID],MATCH($C2720,RoutesPivot[[RouteID]:[RouteID]],0))</f>
        <v>CLT</v>
      </c>
      <c r="O2720">
        <f>INDEX(RoutesPivot[Distance],MATCH($C2720,RoutesPivot[[RouteID]:[RouteID]],0))</f>
        <v>700</v>
      </c>
      <c r="P2720">
        <f>INDEX(RoutesPivot[ListPrice],MATCH($C2720,RoutesPivot[[RouteID]:[RouteID]],0))</f>
        <v>125</v>
      </c>
      <c r="Q2720" t="str">
        <f>INDEX(AirportPivot[AirportName],MATCH($N2720,AirportPivot[[AirportID]:[AirportID]],0))</f>
        <v>Charlotte/Douglas International</v>
      </c>
      <c r="R2720">
        <f>INDEX(AirportPivot[Gates (number of available)],MATCH($N2720,AirportPivot[[AirportID]:[AirportID]],0))</f>
        <v>65</v>
      </c>
    </row>
    <row r="2721" spans="1:18" x14ac:dyDescent="0.25">
      <c r="A2721" s="3" t="s">
        <v>2753</v>
      </c>
      <c r="B2721" s="12">
        <v>41686</v>
      </c>
      <c r="C2721" s="4" t="s">
        <v>70</v>
      </c>
      <c r="D2721" s="4">
        <v>1.9</v>
      </c>
      <c r="E2721" s="4">
        <v>101</v>
      </c>
      <c r="F2721" s="5">
        <v>0.41666666666666669</v>
      </c>
      <c r="G2721" s="6">
        <v>275</v>
      </c>
      <c r="H2721" s="7">
        <v>50875</v>
      </c>
      <c r="I2721" s="7">
        <f>FlightsPivot[[#This Row],[Total Fare]]*10%</f>
        <v>5087.5</v>
      </c>
      <c r="J2721" s="7">
        <f>FlightsPivot[[#This Row],[Total Fare]]+FlightsPivot[[#This Row],[10% tax ]]</f>
        <v>55962.5</v>
      </c>
      <c r="K2721" s="4">
        <v>2</v>
      </c>
      <c r="L2721" s="4">
        <v>2014</v>
      </c>
      <c r="M2721" t="str">
        <f>INDEX(RoutesPivot[DepAirport],MATCH($C2721,RoutesPivot[[RouteID]:[RouteID]],0))</f>
        <v>ORD</v>
      </c>
      <c r="N2721" t="str">
        <f>INDEX(RoutesPivot[AirportID],MATCH($C2721,RoutesPivot[[RouteID]:[RouteID]],0))</f>
        <v>LAS</v>
      </c>
      <c r="O2721">
        <f>INDEX(RoutesPivot[Distance],MATCH($C2721,RoutesPivot[[RouteID]:[RouteID]],0))</f>
        <v>1100</v>
      </c>
      <c r="P2721">
        <f>INDEX(RoutesPivot[ListPrice],MATCH($C2721,RoutesPivot[[RouteID]:[RouteID]],0))</f>
        <v>275</v>
      </c>
      <c r="Q2721" t="str">
        <f>INDEX(AirportPivot[AirportName],MATCH($N2721,AirportPivot[[AirportID]:[AirportID]],0))</f>
        <v>McCarran International</v>
      </c>
      <c r="R2721">
        <f>INDEX(AirportPivot[Gates (number of available)],MATCH($N2721,AirportPivot[[AirportID]:[AirportID]],0))</f>
        <v>68</v>
      </c>
    </row>
    <row r="2722" spans="1:18" x14ac:dyDescent="0.25">
      <c r="A2722" s="3" t="s">
        <v>2754</v>
      </c>
      <c r="B2722" s="12">
        <v>41650</v>
      </c>
      <c r="C2722" s="4" t="s">
        <v>30</v>
      </c>
      <c r="D2722" s="4">
        <v>2.4</v>
      </c>
      <c r="E2722" s="4">
        <v>138</v>
      </c>
      <c r="F2722" s="5">
        <v>0.625</v>
      </c>
      <c r="G2722" s="6">
        <v>250</v>
      </c>
      <c r="H2722" s="7">
        <v>46250</v>
      </c>
      <c r="I2722" s="7">
        <f>FlightsPivot[[#This Row],[Total Fare]]*10%</f>
        <v>4625</v>
      </c>
      <c r="J2722" s="7">
        <f>FlightsPivot[[#This Row],[Total Fare]]+FlightsPivot[[#This Row],[10% tax ]]</f>
        <v>50875</v>
      </c>
      <c r="K2722" s="4">
        <v>1</v>
      </c>
      <c r="L2722" s="4">
        <v>2014</v>
      </c>
      <c r="M2722" t="str">
        <f>INDEX(RoutesPivot[DepAirport],MATCH($C2722,RoutesPivot[[RouteID]:[RouteID]],0))</f>
        <v>ORD</v>
      </c>
      <c r="N2722" t="str">
        <f>INDEX(RoutesPivot[AirportID],MATCH($C2722,RoutesPivot[[RouteID]:[RouteID]],0))</f>
        <v>MCO</v>
      </c>
      <c r="O2722">
        <f>INDEX(RoutesPivot[Distance],MATCH($C2722,RoutesPivot[[RouteID]:[RouteID]],0))</f>
        <v>850</v>
      </c>
      <c r="P2722">
        <f>INDEX(RoutesPivot[ListPrice],MATCH($C2722,RoutesPivot[[RouteID]:[RouteID]],0))</f>
        <v>250</v>
      </c>
      <c r="Q2722" t="str">
        <f>INDEX(AirportPivot[AirportName],MATCH($N2722,AirportPivot[[AirportID]:[AirportID]],0))</f>
        <v>Orlando International</v>
      </c>
      <c r="R2722">
        <f>INDEX(AirportPivot[Gates (number of available)],MATCH($N2722,AirportPivot[[AirportID]:[AirportID]],0))</f>
        <v>67</v>
      </c>
    </row>
    <row r="2723" spans="1:18" x14ac:dyDescent="0.25">
      <c r="A2723" s="3" t="s">
        <v>2755</v>
      </c>
      <c r="B2723" s="12">
        <v>41663</v>
      </c>
      <c r="C2723" s="4" t="s">
        <v>17</v>
      </c>
      <c r="D2723" s="4">
        <v>4.3</v>
      </c>
      <c r="E2723" s="4">
        <v>42</v>
      </c>
      <c r="F2723" s="5">
        <v>0.79166666666666663</v>
      </c>
      <c r="G2723" s="6">
        <v>350</v>
      </c>
      <c r="H2723" s="7">
        <v>57750</v>
      </c>
      <c r="I2723" s="7">
        <f>FlightsPivot[[#This Row],[Total Fare]]*10%</f>
        <v>5775</v>
      </c>
      <c r="J2723" s="7">
        <f>FlightsPivot[[#This Row],[Total Fare]]+FlightsPivot[[#This Row],[10% tax ]]</f>
        <v>63525</v>
      </c>
      <c r="K2723" s="4">
        <v>1</v>
      </c>
      <c r="L2723" s="4">
        <v>2014</v>
      </c>
      <c r="M2723" t="str">
        <f>INDEX(RoutesPivot[DepAirport],MATCH($C2723,RoutesPivot[[RouteID]:[RouteID]],0))</f>
        <v>ORD</v>
      </c>
      <c r="N2723" t="str">
        <f>INDEX(RoutesPivot[AirportID],MATCH($C2723,RoutesPivot[[RouteID]:[RouteID]],0))</f>
        <v>LAX</v>
      </c>
      <c r="O2723">
        <f>INDEX(RoutesPivot[Distance],MATCH($C2723,RoutesPivot[[RouteID]:[RouteID]],0))</f>
        <v>1518</v>
      </c>
      <c r="P2723">
        <f>INDEX(RoutesPivot[ListPrice],MATCH($C2723,RoutesPivot[[RouteID]:[RouteID]],0))</f>
        <v>350</v>
      </c>
      <c r="Q2723" t="str">
        <f>INDEX(AirportPivot[AirportName],MATCH($N2723,AirportPivot[[AirportID]:[AirportID]],0))</f>
        <v>Los Angeles International</v>
      </c>
      <c r="R2723">
        <f>INDEX(AirportPivot[Gates (number of available)],MATCH($N2723,AirportPivot[[AirportID]:[AirportID]],0))</f>
        <v>86</v>
      </c>
    </row>
    <row r="2724" spans="1:18" x14ac:dyDescent="0.25">
      <c r="A2724" s="3" t="s">
        <v>2756</v>
      </c>
      <c r="B2724" s="12">
        <v>42189</v>
      </c>
      <c r="C2724" s="4" t="s">
        <v>98</v>
      </c>
      <c r="D2724" s="4">
        <v>2.1</v>
      </c>
      <c r="E2724" s="4">
        <v>67</v>
      </c>
      <c r="F2724" s="5">
        <v>0.85416666666666663</v>
      </c>
      <c r="G2724" s="6">
        <v>302.5</v>
      </c>
      <c r="H2724" s="7">
        <v>54752.5</v>
      </c>
      <c r="I2724" s="7">
        <f>FlightsPivot[[#This Row],[Total Fare]]*10%</f>
        <v>5475.25</v>
      </c>
      <c r="J2724" s="7">
        <f>FlightsPivot[[#This Row],[Total Fare]]+FlightsPivot[[#This Row],[10% tax ]]</f>
        <v>60227.75</v>
      </c>
      <c r="K2724" s="4">
        <v>7</v>
      </c>
      <c r="L2724" s="4">
        <v>2015</v>
      </c>
      <c r="M2724" t="str">
        <f>INDEX(RoutesPivot[DepAirport],MATCH($C2724,RoutesPivot[[RouteID]:[RouteID]],0))</f>
        <v>ORD</v>
      </c>
      <c r="N2724" t="str">
        <f>INDEX(RoutesPivot[AirportID],MATCH($C2724,RoutesPivot[[RouteID]:[RouteID]],0))</f>
        <v>PHL</v>
      </c>
      <c r="O2724">
        <f>INDEX(RoutesPivot[Distance],MATCH($C2724,RoutesPivot[[RouteID]:[RouteID]],0))</f>
        <v>580</v>
      </c>
      <c r="P2724">
        <f>INDEX(RoutesPivot[ListPrice],MATCH($C2724,RoutesPivot[[RouteID]:[RouteID]],0))</f>
        <v>275</v>
      </c>
      <c r="Q2724" t="str">
        <f>INDEX(AirportPivot[AirportName],MATCH($N2724,AirportPivot[[AirportID]:[AirportID]],0))</f>
        <v>Philadelphia International</v>
      </c>
      <c r="R2724">
        <f>INDEX(AirportPivot[Gates (number of available)],MATCH($N2724,AirportPivot[[AirportID]:[AirportID]],0))</f>
        <v>89</v>
      </c>
    </row>
    <row r="2725" spans="1:18" x14ac:dyDescent="0.25">
      <c r="A2725" s="3" t="s">
        <v>2757</v>
      </c>
      <c r="B2725" s="12">
        <v>41874</v>
      </c>
      <c r="C2725" s="4" t="s">
        <v>13</v>
      </c>
      <c r="D2725" s="4">
        <v>2.1</v>
      </c>
      <c r="E2725" s="4">
        <v>91</v>
      </c>
      <c r="F2725" s="5">
        <v>0.54166666666666663</v>
      </c>
      <c r="G2725" s="6">
        <v>275</v>
      </c>
      <c r="H2725" s="7">
        <v>50875</v>
      </c>
      <c r="I2725" s="7">
        <f>FlightsPivot[[#This Row],[Total Fare]]*10%</f>
        <v>5087.5</v>
      </c>
      <c r="J2725" s="7">
        <f>FlightsPivot[[#This Row],[Total Fare]]+FlightsPivot[[#This Row],[10% tax ]]</f>
        <v>55962.5</v>
      </c>
      <c r="K2725" s="4">
        <v>8</v>
      </c>
      <c r="L2725" s="4">
        <v>2014</v>
      </c>
      <c r="M2725" t="str">
        <f>INDEX(RoutesPivot[DepAirport],MATCH($C2725,RoutesPivot[[RouteID]:[RouteID]],0))</f>
        <v>ORD</v>
      </c>
      <c r="N2725" t="str">
        <f>INDEX(RoutesPivot[AirportID],MATCH($C2725,RoutesPivot[[RouteID]:[RouteID]],0))</f>
        <v>JFK</v>
      </c>
      <c r="O2725">
        <f>INDEX(RoutesPivot[Distance],MATCH($C2725,RoutesPivot[[RouteID]:[RouteID]],0))</f>
        <v>619</v>
      </c>
      <c r="P2725">
        <f>INDEX(RoutesPivot[ListPrice],MATCH($C2725,RoutesPivot[[RouteID]:[RouteID]],0))</f>
        <v>250</v>
      </c>
      <c r="Q2725" t="str">
        <f>INDEX(AirportPivot[AirportName],MATCH($N2725,AirportPivot[[AirportID]:[AirportID]],0))</f>
        <v>John F Kennedy International</v>
      </c>
      <c r="R2725">
        <f>INDEX(AirportPivot[Gates (number of available)],MATCH($N2725,AirportPivot[[AirportID]:[AirportID]],0))</f>
        <v>120</v>
      </c>
    </row>
    <row r="2726" spans="1:18" x14ac:dyDescent="0.25">
      <c r="A2726" s="3" t="s">
        <v>2758</v>
      </c>
      <c r="B2726" s="12">
        <v>42269</v>
      </c>
      <c r="C2726" s="4" t="s">
        <v>19</v>
      </c>
      <c r="D2726" s="4">
        <v>1.5</v>
      </c>
      <c r="E2726" s="4">
        <v>193</v>
      </c>
      <c r="F2726" s="5">
        <v>0.83333333333333337</v>
      </c>
      <c r="G2726" s="6">
        <v>200</v>
      </c>
      <c r="H2726" s="7">
        <v>33000</v>
      </c>
      <c r="I2726" s="7">
        <f>FlightsPivot[[#This Row],[Total Fare]]*10%</f>
        <v>3300</v>
      </c>
      <c r="J2726" s="7">
        <f>FlightsPivot[[#This Row],[Total Fare]]+FlightsPivot[[#This Row],[10% tax ]]</f>
        <v>36300</v>
      </c>
      <c r="K2726" s="4">
        <v>9</v>
      </c>
      <c r="L2726" s="4">
        <v>2015</v>
      </c>
      <c r="M2726" t="str">
        <f>INDEX(RoutesPivot[DepAirport],MATCH($C2726,RoutesPivot[[RouteID]:[RouteID]],0))</f>
        <v>ORD</v>
      </c>
      <c r="N2726" t="str">
        <f>INDEX(RoutesPivot[AirportID],MATCH($C2726,RoutesPivot[[RouteID]:[RouteID]],0))</f>
        <v>IAH</v>
      </c>
      <c r="O2726">
        <f>INDEX(RoutesPivot[Distance],MATCH($C2726,RoutesPivot[[RouteID]:[RouteID]],0))</f>
        <v>800</v>
      </c>
      <c r="P2726">
        <f>INDEX(RoutesPivot[ListPrice],MATCH($C2726,RoutesPivot[[RouteID]:[RouteID]],0))</f>
        <v>200</v>
      </c>
      <c r="Q2726" t="str">
        <f>INDEX(AirportPivot[AirportName],MATCH($N2726,AirportPivot[[AirportID]:[AirportID]],0))</f>
        <v>George Bush Intercontinental/Houston</v>
      </c>
      <c r="R2726">
        <f>INDEX(AirportPivot[Gates (number of available)],MATCH($N2726,AirportPivot[[AirportID]:[AirportID]],0))</f>
        <v>80</v>
      </c>
    </row>
    <row r="2727" spans="1:18" x14ac:dyDescent="0.25">
      <c r="A2727" s="3" t="s">
        <v>2759</v>
      </c>
      <c r="B2727" s="12">
        <v>42246</v>
      </c>
      <c r="C2727" s="4" t="s">
        <v>13</v>
      </c>
      <c r="D2727" s="4">
        <v>2.8</v>
      </c>
      <c r="E2727" s="4">
        <v>37</v>
      </c>
      <c r="F2727" s="5">
        <v>0.29166666666666669</v>
      </c>
      <c r="G2727" s="6">
        <v>275</v>
      </c>
      <c r="H2727" s="7">
        <v>45375</v>
      </c>
      <c r="I2727" s="7">
        <f>FlightsPivot[[#This Row],[Total Fare]]*10%</f>
        <v>4537.5</v>
      </c>
      <c r="J2727" s="7">
        <f>FlightsPivot[[#This Row],[Total Fare]]+FlightsPivot[[#This Row],[10% tax ]]</f>
        <v>49912.5</v>
      </c>
      <c r="K2727" s="4">
        <v>8</v>
      </c>
      <c r="L2727" s="4">
        <v>2015</v>
      </c>
      <c r="M2727" t="str">
        <f>INDEX(RoutesPivot[DepAirport],MATCH($C2727,RoutesPivot[[RouteID]:[RouteID]],0))</f>
        <v>ORD</v>
      </c>
      <c r="N2727" t="str">
        <f>INDEX(RoutesPivot[AirportID],MATCH($C2727,RoutesPivot[[RouteID]:[RouteID]],0))</f>
        <v>JFK</v>
      </c>
      <c r="O2727">
        <f>INDEX(RoutesPivot[Distance],MATCH($C2727,RoutesPivot[[RouteID]:[RouteID]],0))</f>
        <v>619</v>
      </c>
      <c r="P2727">
        <f>INDEX(RoutesPivot[ListPrice],MATCH($C2727,RoutesPivot[[RouteID]:[RouteID]],0))</f>
        <v>250</v>
      </c>
      <c r="Q2727" t="str">
        <f>INDEX(AirportPivot[AirportName],MATCH($N2727,AirportPivot[[AirportID]:[AirportID]],0))</f>
        <v>John F Kennedy International</v>
      </c>
      <c r="R2727">
        <f>INDEX(AirportPivot[Gates (number of available)],MATCH($N2727,AirportPivot[[AirportID]:[AirportID]],0))</f>
        <v>120</v>
      </c>
    </row>
    <row r="2728" spans="1:18" x14ac:dyDescent="0.25">
      <c r="A2728" s="3" t="s">
        <v>2760</v>
      </c>
      <c r="B2728" s="12">
        <v>42304</v>
      </c>
      <c r="C2728" s="4" t="s">
        <v>70</v>
      </c>
      <c r="D2728" s="4">
        <v>1.9</v>
      </c>
      <c r="E2728" s="4">
        <v>113</v>
      </c>
      <c r="F2728" s="5">
        <v>0.75</v>
      </c>
      <c r="G2728" s="6">
        <v>275</v>
      </c>
      <c r="H2728" s="7">
        <v>50875</v>
      </c>
      <c r="I2728" s="7">
        <f>FlightsPivot[[#This Row],[Total Fare]]*10%</f>
        <v>5087.5</v>
      </c>
      <c r="J2728" s="7">
        <f>FlightsPivot[[#This Row],[Total Fare]]+FlightsPivot[[#This Row],[10% tax ]]</f>
        <v>55962.5</v>
      </c>
      <c r="K2728" s="4">
        <v>10</v>
      </c>
      <c r="L2728" s="4">
        <v>2015</v>
      </c>
      <c r="M2728" t="str">
        <f>INDEX(RoutesPivot[DepAirport],MATCH($C2728,RoutesPivot[[RouteID]:[RouteID]],0))</f>
        <v>ORD</v>
      </c>
      <c r="N2728" t="str">
        <f>INDEX(RoutesPivot[AirportID],MATCH($C2728,RoutesPivot[[RouteID]:[RouteID]],0))</f>
        <v>LAS</v>
      </c>
      <c r="O2728">
        <f>INDEX(RoutesPivot[Distance],MATCH($C2728,RoutesPivot[[RouteID]:[RouteID]],0))</f>
        <v>1100</v>
      </c>
      <c r="P2728">
        <f>INDEX(RoutesPivot[ListPrice],MATCH($C2728,RoutesPivot[[RouteID]:[RouteID]],0))</f>
        <v>275</v>
      </c>
      <c r="Q2728" t="str">
        <f>INDEX(AirportPivot[AirportName],MATCH($N2728,AirportPivot[[AirportID]:[AirportID]],0))</f>
        <v>McCarran International</v>
      </c>
      <c r="R2728">
        <f>INDEX(AirportPivot[Gates (number of available)],MATCH($N2728,AirportPivot[[AirportID]:[AirportID]],0))</f>
        <v>68</v>
      </c>
    </row>
    <row r="2729" spans="1:18" x14ac:dyDescent="0.25">
      <c r="A2729" s="3" t="s">
        <v>2761</v>
      </c>
      <c r="B2729" s="12">
        <v>41858</v>
      </c>
      <c r="C2729" s="4" t="s">
        <v>27</v>
      </c>
      <c r="D2729" s="4">
        <v>13.3</v>
      </c>
      <c r="E2729" s="4">
        <v>89</v>
      </c>
      <c r="F2729" s="5">
        <v>0.77083333333333337</v>
      </c>
      <c r="G2729" s="6">
        <v>220</v>
      </c>
      <c r="H2729" s="7">
        <v>39820</v>
      </c>
      <c r="I2729" s="7">
        <f>FlightsPivot[[#This Row],[Total Fare]]*10%</f>
        <v>3982</v>
      </c>
      <c r="J2729" s="7">
        <f>FlightsPivot[[#This Row],[Total Fare]]+FlightsPivot[[#This Row],[10% tax ]]</f>
        <v>43802</v>
      </c>
      <c r="K2729" s="4">
        <v>8</v>
      </c>
      <c r="L2729" s="4">
        <v>2014</v>
      </c>
      <c r="M2729" t="str">
        <f>INDEX(RoutesPivot[DepAirport],MATCH($C2729,RoutesPivot[[RouteID]:[RouteID]],0))</f>
        <v>ORD</v>
      </c>
      <c r="N2729" t="str">
        <f>INDEX(RoutesPivot[AirportID],MATCH($C2729,RoutesPivot[[RouteID]:[RouteID]],0))</f>
        <v>ATL</v>
      </c>
      <c r="O2729">
        <f>INDEX(RoutesPivot[Distance],MATCH($C2729,RoutesPivot[[RouteID]:[RouteID]],0))</f>
        <v>510</v>
      </c>
      <c r="P2729">
        <f>INDEX(RoutesPivot[ListPrice],MATCH($C2729,RoutesPivot[[RouteID]:[RouteID]],0))</f>
        <v>200</v>
      </c>
      <c r="Q2729" t="str">
        <f>INDEX(AirportPivot[AirportName],MATCH($N2729,AirportPivot[[AirportID]:[AirportID]],0))</f>
        <v>Hartsfield-Jackson Atlanta International</v>
      </c>
      <c r="R2729">
        <f>INDEX(AirportPivot[Gates (number of available)],MATCH($N2729,AirportPivot[[AirportID]:[AirportID]],0))</f>
        <v>100</v>
      </c>
    </row>
    <row r="2730" spans="1:18" x14ac:dyDescent="0.25">
      <c r="A2730" s="3" t="s">
        <v>2762</v>
      </c>
      <c r="B2730" s="12">
        <v>42053</v>
      </c>
      <c r="C2730" s="4" t="s">
        <v>86</v>
      </c>
      <c r="D2730" s="4">
        <v>1.7</v>
      </c>
      <c r="E2730" s="4">
        <v>48</v>
      </c>
      <c r="F2730" s="5">
        <v>0.75</v>
      </c>
      <c r="G2730" s="6">
        <v>115</v>
      </c>
      <c r="H2730" s="7">
        <v>18975</v>
      </c>
      <c r="I2730" s="7">
        <f>FlightsPivot[[#This Row],[Total Fare]]*10%</f>
        <v>1897.5</v>
      </c>
      <c r="J2730" s="7">
        <f>FlightsPivot[[#This Row],[Total Fare]]+FlightsPivot[[#This Row],[10% tax ]]</f>
        <v>20872.5</v>
      </c>
      <c r="K2730" s="4">
        <v>2</v>
      </c>
      <c r="L2730" s="4">
        <v>2015</v>
      </c>
      <c r="M2730" t="str">
        <f>INDEX(RoutesPivot[DepAirport],MATCH($C2730,RoutesPivot[[RouteID]:[RouteID]],0))</f>
        <v>ORD</v>
      </c>
      <c r="N2730" t="str">
        <f>INDEX(RoutesPivot[AirportID],MATCH($C2730,RoutesPivot[[RouteID]:[RouteID]],0))</f>
        <v>DTW</v>
      </c>
      <c r="O2730">
        <f>INDEX(RoutesPivot[Distance],MATCH($C2730,RoutesPivot[[RouteID]:[RouteID]],0))</f>
        <v>200</v>
      </c>
      <c r="P2730">
        <f>INDEX(RoutesPivot[ListPrice],MATCH($C2730,RoutesPivot[[RouteID]:[RouteID]],0))</f>
        <v>115</v>
      </c>
      <c r="Q2730" t="str">
        <f>INDEX(AirportPivot[AirportName],MATCH($N2730,AirportPivot[[AirportID]:[AirportID]],0))</f>
        <v>Detroit Metropolitan Wayne County</v>
      </c>
      <c r="R2730">
        <f>INDEX(AirportPivot[Gates (number of available)],MATCH($N2730,AirportPivot[[AirportID]:[AirportID]],0))</f>
        <v>60</v>
      </c>
    </row>
    <row r="2731" spans="1:18" x14ac:dyDescent="0.25">
      <c r="A2731" s="3" t="s">
        <v>2763</v>
      </c>
      <c r="B2731" s="12">
        <v>41795</v>
      </c>
      <c r="C2731" s="4" t="s">
        <v>33</v>
      </c>
      <c r="D2731" s="4">
        <v>2.2999999999999998</v>
      </c>
      <c r="E2731" s="4">
        <v>207</v>
      </c>
      <c r="F2731" s="5">
        <v>0.58333333333333337</v>
      </c>
      <c r="G2731" s="6">
        <v>412.5</v>
      </c>
      <c r="H2731" s="7">
        <v>68062.5</v>
      </c>
      <c r="I2731" s="7">
        <f>FlightsPivot[[#This Row],[Total Fare]]*10%</f>
        <v>6806.25</v>
      </c>
      <c r="J2731" s="7">
        <f>FlightsPivot[[#This Row],[Total Fare]]+FlightsPivot[[#This Row],[10% tax ]]</f>
        <v>74868.75</v>
      </c>
      <c r="K2731" s="4">
        <v>6</v>
      </c>
      <c r="L2731" s="4">
        <v>2014</v>
      </c>
      <c r="M2731" t="str">
        <f>INDEX(RoutesPivot[DepAirport],MATCH($C2731,RoutesPivot[[RouteID]:[RouteID]],0))</f>
        <v>ORD</v>
      </c>
      <c r="N2731" t="str">
        <f>INDEX(RoutesPivot[AirportID],MATCH($C2731,RoutesPivot[[RouteID]:[RouteID]],0))</f>
        <v>SFO</v>
      </c>
      <c r="O2731">
        <f>INDEX(RoutesPivot[Distance],MATCH($C2731,RoutesPivot[[RouteID]:[RouteID]],0))</f>
        <v>1600</v>
      </c>
      <c r="P2731">
        <f>INDEX(RoutesPivot[ListPrice],MATCH($C2731,RoutesPivot[[RouteID]:[RouteID]],0))</f>
        <v>375</v>
      </c>
      <c r="Q2731" t="str">
        <f>INDEX(AirportPivot[AirportName],MATCH($N2731,AirportPivot[[AirportID]:[AirportID]],0))</f>
        <v>San Francisco International</v>
      </c>
      <c r="R2731">
        <f>INDEX(AirportPivot[Gates (number of available)],MATCH($N2731,AirportPivot[[AirportID]:[AirportID]],0))</f>
        <v>70</v>
      </c>
    </row>
    <row r="2732" spans="1:18" x14ac:dyDescent="0.25">
      <c r="A2732" s="3" t="s">
        <v>2764</v>
      </c>
      <c r="B2732" s="12">
        <v>42131</v>
      </c>
      <c r="C2732" s="4" t="s">
        <v>40</v>
      </c>
      <c r="D2732" s="4">
        <v>3.6</v>
      </c>
      <c r="E2732" s="4">
        <v>57</v>
      </c>
      <c r="F2732" s="5">
        <v>0.33333333333333331</v>
      </c>
      <c r="G2732" s="6">
        <v>115</v>
      </c>
      <c r="H2732" s="7">
        <v>18975</v>
      </c>
      <c r="I2732" s="7">
        <f>FlightsPivot[[#This Row],[Total Fare]]*10%</f>
        <v>1897.5</v>
      </c>
      <c r="J2732" s="7">
        <f>FlightsPivot[[#This Row],[Total Fare]]+FlightsPivot[[#This Row],[10% tax ]]</f>
        <v>20872.5</v>
      </c>
      <c r="K2732" s="4">
        <v>5</v>
      </c>
      <c r="L2732" s="4">
        <v>2015</v>
      </c>
      <c r="M2732" t="str">
        <f>INDEX(RoutesPivot[DepAirport],MATCH($C2732,RoutesPivot[[RouteID]:[RouteID]],0))</f>
        <v>ORD</v>
      </c>
      <c r="N2732" t="str">
        <f>INDEX(RoutesPivot[AirportID],MATCH($C2732,RoutesPivot[[RouteID]:[RouteID]],0))</f>
        <v>MSP</v>
      </c>
      <c r="O2732">
        <f>INDEX(RoutesPivot[Distance],MATCH($C2732,RoutesPivot[[RouteID]:[RouteID]],0))</f>
        <v>300</v>
      </c>
      <c r="P2732">
        <f>INDEX(RoutesPivot[ListPrice],MATCH($C2732,RoutesPivot[[RouteID]:[RouteID]],0))</f>
        <v>115</v>
      </c>
      <c r="Q2732" t="str">
        <f>INDEX(AirportPivot[AirportName],MATCH($N2732,AirportPivot[[AirportID]:[AirportID]],0))</f>
        <v>Minneapolis-St Paul International/Wold-Chamberlain</v>
      </c>
      <c r="R2732">
        <f>INDEX(AirportPivot[Gates (number of available)],MATCH($N2732,AirportPivot[[AirportID]:[AirportID]],0))</f>
        <v>65</v>
      </c>
    </row>
    <row r="2733" spans="1:18" x14ac:dyDescent="0.25">
      <c r="A2733" s="3" t="s">
        <v>2765</v>
      </c>
      <c r="B2733" s="12">
        <v>41889</v>
      </c>
      <c r="C2733" s="4" t="s">
        <v>40</v>
      </c>
      <c r="D2733" s="4">
        <v>2.1</v>
      </c>
      <c r="E2733" s="4">
        <v>118</v>
      </c>
      <c r="F2733" s="5">
        <v>0.70833333333333337</v>
      </c>
      <c r="G2733" s="6">
        <v>115</v>
      </c>
      <c r="H2733" s="7">
        <v>21275</v>
      </c>
      <c r="I2733" s="7">
        <f>FlightsPivot[[#This Row],[Total Fare]]*10%</f>
        <v>2127.5</v>
      </c>
      <c r="J2733" s="7">
        <f>FlightsPivot[[#This Row],[Total Fare]]+FlightsPivot[[#This Row],[10% tax ]]</f>
        <v>23402.5</v>
      </c>
      <c r="K2733" s="4">
        <v>9</v>
      </c>
      <c r="L2733" s="4">
        <v>2014</v>
      </c>
      <c r="M2733" t="str">
        <f>INDEX(RoutesPivot[DepAirport],MATCH($C2733,RoutesPivot[[RouteID]:[RouteID]],0))</f>
        <v>ORD</v>
      </c>
      <c r="N2733" t="str">
        <f>INDEX(RoutesPivot[AirportID],MATCH($C2733,RoutesPivot[[RouteID]:[RouteID]],0))</f>
        <v>MSP</v>
      </c>
      <c r="O2733">
        <f>INDEX(RoutesPivot[Distance],MATCH($C2733,RoutesPivot[[RouteID]:[RouteID]],0))</f>
        <v>300</v>
      </c>
      <c r="P2733">
        <f>INDEX(RoutesPivot[ListPrice],MATCH($C2733,RoutesPivot[[RouteID]:[RouteID]],0))</f>
        <v>115</v>
      </c>
      <c r="Q2733" t="str">
        <f>INDEX(AirportPivot[AirportName],MATCH($N2733,AirportPivot[[AirportID]:[AirportID]],0))</f>
        <v>Minneapolis-St Paul International/Wold-Chamberlain</v>
      </c>
      <c r="R2733">
        <f>INDEX(AirportPivot[Gates (number of available)],MATCH($N2733,AirportPivot[[AirportID]:[AirportID]],0))</f>
        <v>65</v>
      </c>
    </row>
    <row r="2734" spans="1:18" x14ac:dyDescent="0.25">
      <c r="A2734" s="3" t="s">
        <v>2766</v>
      </c>
      <c r="B2734" s="12">
        <v>41765</v>
      </c>
      <c r="C2734" s="4" t="s">
        <v>21</v>
      </c>
      <c r="D2734" s="4">
        <v>2.7</v>
      </c>
      <c r="E2734" s="4">
        <v>126</v>
      </c>
      <c r="F2734" s="5">
        <v>0.79166666666666663</v>
      </c>
      <c r="G2734" s="6">
        <v>125</v>
      </c>
      <c r="H2734" s="7">
        <v>23125</v>
      </c>
      <c r="I2734" s="7">
        <f>FlightsPivot[[#This Row],[Total Fare]]*10%</f>
        <v>2312.5</v>
      </c>
      <c r="J2734" s="7">
        <f>FlightsPivot[[#This Row],[Total Fare]]+FlightsPivot[[#This Row],[10% tax ]]</f>
        <v>25437.5</v>
      </c>
      <c r="K2734" s="4">
        <v>5</v>
      </c>
      <c r="L2734" s="4">
        <v>2014</v>
      </c>
      <c r="M2734" t="str">
        <f>INDEX(RoutesPivot[DepAirport],MATCH($C2734,RoutesPivot[[RouteID]:[RouteID]],0))</f>
        <v>ORD</v>
      </c>
      <c r="N2734" t="str">
        <f>INDEX(RoutesPivot[AirportID],MATCH($C2734,RoutesPivot[[RouteID]:[RouteID]],0))</f>
        <v>CLT</v>
      </c>
      <c r="O2734">
        <f>INDEX(RoutesPivot[Distance],MATCH($C2734,RoutesPivot[[RouteID]:[RouteID]],0))</f>
        <v>700</v>
      </c>
      <c r="P2734">
        <f>INDEX(RoutesPivot[ListPrice],MATCH($C2734,RoutesPivot[[RouteID]:[RouteID]],0))</f>
        <v>125</v>
      </c>
      <c r="Q2734" t="str">
        <f>INDEX(AirportPivot[AirportName],MATCH($N2734,AirportPivot[[AirportID]:[AirportID]],0))</f>
        <v>Charlotte/Douglas International</v>
      </c>
      <c r="R2734">
        <f>INDEX(AirportPivot[Gates (number of available)],MATCH($N2734,AirportPivot[[AirportID]:[AirportID]],0))</f>
        <v>65</v>
      </c>
    </row>
    <row r="2735" spans="1:18" x14ac:dyDescent="0.25">
      <c r="A2735" s="3" t="s">
        <v>2767</v>
      </c>
      <c r="B2735" s="12">
        <v>42098</v>
      </c>
      <c r="C2735" s="4" t="s">
        <v>27</v>
      </c>
      <c r="D2735" s="4">
        <v>10.4</v>
      </c>
      <c r="E2735" s="4">
        <v>196</v>
      </c>
      <c r="F2735" s="5">
        <v>0.79166666666666663</v>
      </c>
      <c r="G2735" s="6">
        <v>200</v>
      </c>
      <c r="H2735" s="7">
        <v>33000</v>
      </c>
      <c r="I2735" s="7">
        <f>FlightsPivot[[#This Row],[Total Fare]]*10%</f>
        <v>3300</v>
      </c>
      <c r="J2735" s="7">
        <f>FlightsPivot[[#This Row],[Total Fare]]+FlightsPivot[[#This Row],[10% tax ]]</f>
        <v>36300</v>
      </c>
      <c r="K2735" s="4">
        <v>4</v>
      </c>
      <c r="L2735" s="4">
        <v>2015</v>
      </c>
      <c r="M2735" t="str">
        <f>INDEX(RoutesPivot[DepAirport],MATCH($C2735,RoutesPivot[[RouteID]:[RouteID]],0))</f>
        <v>ORD</v>
      </c>
      <c r="N2735" t="str">
        <f>INDEX(RoutesPivot[AirportID],MATCH($C2735,RoutesPivot[[RouteID]:[RouteID]],0))</f>
        <v>ATL</v>
      </c>
      <c r="O2735">
        <f>INDEX(RoutesPivot[Distance],MATCH($C2735,RoutesPivot[[RouteID]:[RouteID]],0))</f>
        <v>510</v>
      </c>
      <c r="P2735">
        <f>INDEX(RoutesPivot[ListPrice],MATCH($C2735,RoutesPivot[[RouteID]:[RouteID]],0))</f>
        <v>200</v>
      </c>
      <c r="Q2735" t="str">
        <f>INDEX(AirportPivot[AirportName],MATCH($N2735,AirportPivot[[AirportID]:[AirportID]],0))</f>
        <v>Hartsfield-Jackson Atlanta International</v>
      </c>
      <c r="R2735">
        <f>INDEX(AirportPivot[Gates (number of available)],MATCH($N2735,AirportPivot[[AirportID]:[AirportID]],0))</f>
        <v>100</v>
      </c>
    </row>
    <row r="2736" spans="1:18" x14ac:dyDescent="0.25">
      <c r="A2736" s="3" t="s">
        <v>2768</v>
      </c>
      <c r="B2736" s="12">
        <v>41821</v>
      </c>
      <c r="C2736" s="4" t="s">
        <v>21</v>
      </c>
      <c r="D2736" s="4">
        <v>2.8</v>
      </c>
      <c r="E2736" s="4">
        <v>47</v>
      </c>
      <c r="F2736" s="5">
        <v>0.29166666666666669</v>
      </c>
      <c r="G2736" s="6">
        <v>137.5</v>
      </c>
      <c r="H2736" s="7">
        <v>22687.5</v>
      </c>
      <c r="I2736" s="7">
        <f>FlightsPivot[[#This Row],[Total Fare]]*10%</f>
        <v>2268.75</v>
      </c>
      <c r="J2736" s="7">
        <f>FlightsPivot[[#This Row],[Total Fare]]+FlightsPivot[[#This Row],[10% tax ]]</f>
        <v>24956.25</v>
      </c>
      <c r="K2736" s="4">
        <v>7</v>
      </c>
      <c r="L2736" s="4">
        <v>2014</v>
      </c>
      <c r="M2736" t="str">
        <f>INDEX(RoutesPivot[DepAirport],MATCH($C2736,RoutesPivot[[RouteID]:[RouteID]],0))</f>
        <v>ORD</v>
      </c>
      <c r="N2736" t="str">
        <f>INDEX(RoutesPivot[AirportID],MATCH($C2736,RoutesPivot[[RouteID]:[RouteID]],0))</f>
        <v>CLT</v>
      </c>
      <c r="O2736">
        <f>INDEX(RoutesPivot[Distance],MATCH($C2736,RoutesPivot[[RouteID]:[RouteID]],0))</f>
        <v>700</v>
      </c>
      <c r="P2736">
        <f>INDEX(RoutesPivot[ListPrice],MATCH($C2736,RoutesPivot[[RouteID]:[RouteID]],0))</f>
        <v>125</v>
      </c>
      <c r="Q2736" t="str">
        <f>INDEX(AirportPivot[AirportName],MATCH($N2736,AirportPivot[[AirportID]:[AirportID]],0))</f>
        <v>Charlotte/Douglas International</v>
      </c>
      <c r="R2736">
        <f>INDEX(AirportPivot[Gates (number of available)],MATCH($N2736,AirportPivot[[AirportID]:[AirportID]],0))</f>
        <v>65</v>
      </c>
    </row>
    <row r="2737" spans="1:18" x14ac:dyDescent="0.25">
      <c r="A2737" s="3" t="s">
        <v>2769</v>
      </c>
      <c r="B2737" s="12">
        <v>42176</v>
      </c>
      <c r="C2737" s="4" t="s">
        <v>13</v>
      </c>
      <c r="D2737" s="4">
        <v>2.1</v>
      </c>
      <c r="E2737" s="4">
        <v>85</v>
      </c>
      <c r="F2737" s="5">
        <v>0.29166666666666669</v>
      </c>
      <c r="G2737" s="6">
        <v>275</v>
      </c>
      <c r="H2737" s="7">
        <v>49775</v>
      </c>
      <c r="I2737" s="7">
        <f>FlightsPivot[[#This Row],[Total Fare]]*10%</f>
        <v>4977.5</v>
      </c>
      <c r="J2737" s="7">
        <f>FlightsPivot[[#This Row],[Total Fare]]+FlightsPivot[[#This Row],[10% tax ]]</f>
        <v>54752.5</v>
      </c>
      <c r="K2737" s="4">
        <v>6</v>
      </c>
      <c r="L2737" s="4">
        <v>2015</v>
      </c>
      <c r="M2737" t="str">
        <f>INDEX(RoutesPivot[DepAirport],MATCH($C2737,RoutesPivot[[RouteID]:[RouteID]],0))</f>
        <v>ORD</v>
      </c>
      <c r="N2737" t="str">
        <f>INDEX(RoutesPivot[AirportID],MATCH($C2737,RoutesPivot[[RouteID]:[RouteID]],0))</f>
        <v>JFK</v>
      </c>
      <c r="O2737">
        <f>INDEX(RoutesPivot[Distance],MATCH($C2737,RoutesPivot[[RouteID]:[RouteID]],0))</f>
        <v>619</v>
      </c>
      <c r="P2737">
        <f>INDEX(RoutesPivot[ListPrice],MATCH($C2737,RoutesPivot[[RouteID]:[RouteID]],0))</f>
        <v>250</v>
      </c>
      <c r="Q2737" t="str">
        <f>INDEX(AirportPivot[AirportName],MATCH($N2737,AirportPivot[[AirportID]:[AirportID]],0))</f>
        <v>John F Kennedy International</v>
      </c>
      <c r="R2737">
        <f>INDEX(AirportPivot[Gates (number of available)],MATCH($N2737,AirportPivot[[AirportID]:[AirportID]],0))</f>
        <v>120</v>
      </c>
    </row>
    <row r="2738" spans="1:18" x14ac:dyDescent="0.25">
      <c r="A2738" s="3" t="s">
        <v>2770</v>
      </c>
      <c r="B2738" s="12">
        <v>42146</v>
      </c>
      <c r="C2738" s="4" t="s">
        <v>27</v>
      </c>
      <c r="D2738" s="4">
        <v>9.3000000000000007</v>
      </c>
      <c r="E2738" s="4">
        <v>130</v>
      </c>
      <c r="F2738" s="5">
        <v>0.83333333333333337</v>
      </c>
      <c r="G2738" s="6">
        <v>200</v>
      </c>
      <c r="H2738" s="7">
        <v>37000</v>
      </c>
      <c r="I2738" s="7">
        <f>FlightsPivot[[#This Row],[Total Fare]]*10%</f>
        <v>3700</v>
      </c>
      <c r="J2738" s="7">
        <f>FlightsPivot[[#This Row],[Total Fare]]+FlightsPivot[[#This Row],[10% tax ]]</f>
        <v>40700</v>
      </c>
      <c r="K2738" s="4">
        <v>5</v>
      </c>
      <c r="L2738" s="4">
        <v>2015</v>
      </c>
      <c r="M2738" t="str">
        <f>INDEX(RoutesPivot[DepAirport],MATCH($C2738,RoutesPivot[[RouteID]:[RouteID]],0))</f>
        <v>ORD</v>
      </c>
      <c r="N2738" t="str">
        <f>INDEX(RoutesPivot[AirportID],MATCH($C2738,RoutesPivot[[RouteID]:[RouteID]],0))</f>
        <v>ATL</v>
      </c>
      <c r="O2738">
        <f>INDEX(RoutesPivot[Distance],MATCH($C2738,RoutesPivot[[RouteID]:[RouteID]],0))</f>
        <v>510</v>
      </c>
      <c r="P2738">
        <f>INDEX(RoutesPivot[ListPrice],MATCH($C2738,RoutesPivot[[RouteID]:[RouteID]],0))</f>
        <v>200</v>
      </c>
      <c r="Q2738" t="str">
        <f>INDEX(AirportPivot[AirportName],MATCH($N2738,AirportPivot[[AirportID]:[AirportID]],0))</f>
        <v>Hartsfield-Jackson Atlanta International</v>
      </c>
      <c r="R2738">
        <f>INDEX(AirportPivot[Gates (number of available)],MATCH($N2738,AirportPivot[[AirportID]:[AirportID]],0))</f>
        <v>100</v>
      </c>
    </row>
    <row r="2739" spans="1:18" x14ac:dyDescent="0.25">
      <c r="A2739" s="3" t="s">
        <v>2771</v>
      </c>
      <c r="B2739" s="12">
        <v>42063</v>
      </c>
      <c r="C2739" s="4" t="s">
        <v>21</v>
      </c>
      <c r="D2739" s="4">
        <v>3.1</v>
      </c>
      <c r="E2739" s="4">
        <v>105</v>
      </c>
      <c r="F2739" s="5">
        <v>0.70833333333333337</v>
      </c>
      <c r="G2739" s="6">
        <v>125</v>
      </c>
      <c r="H2739" s="7">
        <v>23125</v>
      </c>
      <c r="I2739" s="7">
        <f>FlightsPivot[[#This Row],[Total Fare]]*10%</f>
        <v>2312.5</v>
      </c>
      <c r="J2739" s="7">
        <f>FlightsPivot[[#This Row],[Total Fare]]+FlightsPivot[[#This Row],[10% tax ]]</f>
        <v>25437.5</v>
      </c>
      <c r="K2739" s="4">
        <v>2</v>
      </c>
      <c r="L2739" s="4">
        <v>2015</v>
      </c>
      <c r="M2739" t="str">
        <f>INDEX(RoutesPivot[DepAirport],MATCH($C2739,RoutesPivot[[RouteID]:[RouteID]],0))</f>
        <v>ORD</v>
      </c>
      <c r="N2739" t="str">
        <f>INDEX(RoutesPivot[AirportID],MATCH($C2739,RoutesPivot[[RouteID]:[RouteID]],0))</f>
        <v>CLT</v>
      </c>
      <c r="O2739">
        <f>INDEX(RoutesPivot[Distance],MATCH($C2739,RoutesPivot[[RouteID]:[RouteID]],0))</f>
        <v>700</v>
      </c>
      <c r="P2739">
        <f>INDEX(RoutesPivot[ListPrice],MATCH($C2739,RoutesPivot[[RouteID]:[RouteID]],0))</f>
        <v>125</v>
      </c>
      <c r="Q2739" t="str">
        <f>INDEX(AirportPivot[AirportName],MATCH($N2739,AirportPivot[[AirportID]:[AirportID]],0))</f>
        <v>Charlotte/Douglas International</v>
      </c>
      <c r="R2739">
        <f>INDEX(AirportPivot[Gates (number of available)],MATCH($N2739,AirportPivot[[AirportID]:[AirportID]],0))</f>
        <v>65</v>
      </c>
    </row>
    <row r="2740" spans="1:18" x14ac:dyDescent="0.25">
      <c r="A2740" s="3" t="s">
        <v>2772</v>
      </c>
      <c r="B2740" s="12">
        <v>42151</v>
      </c>
      <c r="C2740" s="4" t="s">
        <v>40</v>
      </c>
      <c r="D2740" s="4">
        <v>2.2999999999999998</v>
      </c>
      <c r="E2740" s="4">
        <v>173</v>
      </c>
      <c r="F2740" s="5">
        <v>0.4375</v>
      </c>
      <c r="G2740" s="6">
        <v>115</v>
      </c>
      <c r="H2740" s="7">
        <v>18975</v>
      </c>
      <c r="I2740" s="7">
        <f>FlightsPivot[[#This Row],[Total Fare]]*10%</f>
        <v>1897.5</v>
      </c>
      <c r="J2740" s="7">
        <f>FlightsPivot[[#This Row],[Total Fare]]+FlightsPivot[[#This Row],[10% tax ]]</f>
        <v>20872.5</v>
      </c>
      <c r="K2740" s="4">
        <v>5</v>
      </c>
      <c r="L2740" s="4">
        <v>2015</v>
      </c>
      <c r="M2740" t="str">
        <f>INDEX(RoutesPivot[DepAirport],MATCH($C2740,RoutesPivot[[RouteID]:[RouteID]],0))</f>
        <v>ORD</v>
      </c>
      <c r="N2740" t="str">
        <f>INDEX(RoutesPivot[AirportID],MATCH($C2740,RoutesPivot[[RouteID]:[RouteID]],0))</f>
        <v>MSP</v>
      </c>
      <c r="O2740">
        <f>INDEX(RoutesPivot[Distance],MATCH($C2740,RoutesPivot[[RouteID]:[RouteID]],0))</f>
        <v>300</v>
      </c>
      <c r="P2740">
        <f>INDEX(RoutesPivot[ListPrice],MATCH($C2740,RoutesPivot[[RouteID]:[RouteID]],0))</f>
        <v>115</v>
      </c>
      <c r="Q2740" t="str">
        <f>INDEX(AirportPivot[AirportName],MATCH($N2740,AirportPivot[[AirportID]:[AirportID]],0))</f>
        <v>Minneapolis-St Paul International/Wold-Chamberlain</v>
      </c>
      <c r="R2740">
        <f>INDEX(AirportPivot[Gates (number of available)],MATCH($N2740,AirportPivot[[AirportID]:[AirportID]],0))</f>
        <v>65</v>
      </c>
    </row>
    <row r="2741" spans="1:18" x14ac:dyDescent="0.25">
      <c r="A2741" s="3" t="s">
        <v>2773</v>
      </c>
      <c r="B2741" s="12">
        <v>41905</v>
      </c>
      <c r="C2741" s="4" t="s">
        <v>47</v>
      </c>
      <c r="D2741" s="4">
        <v>2.2999999999999998</v>
      </c>
      <c r="E2741" s="4">
        <v>70</v>
      </c>
      <c r="F2741" s="5">
        <v>0.79166666666666663</v>
      </c>
      <c r="G2741" s="6">
        <v>250</v>
      </c>
      <c r="H2741" s="7">
        <v>45250</v>
      </c>
      <c r="I2741" s="7">
        <f>FlightsPivot[[#This Row],[Total Fare]]*10%</f>
        <v>4525</v>
      </c>
      <c r="J2741" s="7">
        <f>FlightsPivot[[#This Row],[Total Fare]]+FlightsPivot[[#This Row],[10% tax ]]</f>
        <v>49775</v>
      </c>
      <c r="K2741" s="4">
        <v>9</v>
      </c>
      <c r="L2741" s="4">
        <v>2014</v>
      </c>
      <c r="M2741" t="str">
        <f>INDEX(RoutesPivot[DepAirport],MATCH($C2741,RoutesPivot[[RouteID]:[RouteID]],0))</f>
        <v>ORD</v>
      </c>
      <c r="N2741" t="str">
        <f>INDEX(RoutesPivot[AirportID],MATCH($C2741,RoutesPivot[[RouteID]:[RouteID]],0))</f>
        <v>PHX</v>
      </c>
      <c r="O2741">
        <f>INDEX(RoutesPivot[Distance],MATCH($C2741,RoutesPivot[[RouteID]:[RouteID]],0))</f>
        <v>1200</v>
      </c>
      <c r="P2741">
        <f>INDEX(RoutesPivot[ListPrice],MATCH($C2741,RoutesPivot[[RouteID]:[RouteID]],0))</f>
        <v>250</v>
      </c>
      <c r="Q2741" t="str">
        <f>INDEX(AirportPivot[AirportName],MATCH($N2741,AirportPivot[[AirportID]:[AirportID]],0))</f>
        <v>Phoenix Sky Harbor International</v>
      </c>
      <c r="R2741">
        <f>INDEX(AirportPivot[Gates (number of available)],MATCH($N2741,AirportPivot[[AirportID]:[AirportID]],0))</f>
        <v>60</v>
      </c>
    </row>
    <row r="2742" spans="1:18" x14ac:dyDescent="0.25">
      <c r="A2742" s="3" t="s">
        <v>2774</v>
      </c>
      <c r="B2742" s="12">
        <v>41645</v>
      </c>
      <c r="C2742" s="4" t="s">
        <v>86</v>
      </c>
      <c r="D2742" s="4">
        <v>2.2999999999999998</v>
      </c>
      <c r="E2742" s="4">
        <v>98</v>
      </c>
      <c r="F2742" s="5">
        <v>0.79166666666666663</v>
      </c>
      <c r="G2742" s="6">
        <v>115</v>
      </c>
      <c r="H2742" s="7">
        <v>21275</v>
      </c>
      <c r="I2742" s="7">
        <f>FlightsPivot[[#This Row],[Total Fare]]*10%</f>
        <v>2127.5</v>
      </c>
      <c r="J2742" s="7">
        <f>FlightsPivot[[#This Row],[Total Fare]]+FlightsPivot[[#This Row],[10% tax ]]</f>
        <v>23402.5</v>
      </c>
      <c r="K2742" s="4">
        <v>1</v>
      </c>
      <c r="L2742" s="4">
        <v>2014</v>
      </c>
      <c r="M2742" t="str">
        <f>INDEX(RoutesPivot[DepAirport],MATCH($C2742,RoutesPivot[[RouteID]:[RouteID]],0))</f>
        <v>ORD</v>
      </c>
      <c r="N2742" t="str">
        <f>INDEX(RoutesPivot[AirportID],MATCH($C2742,RoutesPivot[[RouteID]:[RouteID]],0))</f>
        <v>DTW</v>
      </c>
      <c r="O2742">
        <f>INDEX(RoutesPivot[Distance],MATCH($C2742,RoutesPivot[[RouteID]:[RouteID]],0))</f>
        <v>200</v>
      </c>
      <c r="P2742">
        <f>INDEX(RoutesPivot[ListPrice],MATCH($C2742,RoutesPivot[[RouteID]:[RouteID]],0))</f>
        <v>115</v>
      </c>
      <c r="Q2742" t="str">
        <f>INDEX(AirportPivot[AirportName],MATCH($N2742,AirportPivot[[AirportID]:[AirportID]],0))</f>
        <v>Detroit Metropolitan Wayne County</v>
      </c>
      <c r="R2742">
        <f>INDEX(AirportPivot[Gates (number of available)],MATCH($N2742,AirportPivot[[AirportID]:[AirportID]],0))</f>
        <v>60</v>
      </c>
    </row>
    <row r="2743" spans="1:18" x14ac:dyDescent="0.25">
      <c r="A2743" s="3" t="s">
        <v>2775</v>
      </c>
      <c r="B2743" s="12">
        <v>42178</v>
      </c>
      <c r="C2743" s="4" t="s">
        <v>17</v>
      </c>
      <c r="D2743" s="4">
        <v>3.8</v>
      </c>
      <c r="E2743" s="4">
        <v>171</v>
      </c>
      <c r="F2743" s="5">
        <v>0.79166666666666663</v>
      </c>
      <c r="G2743" s="6">
        <v>385</v>
      </c>
      <c r="H2743" s="7">
        <v>63525</v>
      </c>
      <c r="I2743" s="7">
        <f>FlightsPivot[[#This Row],[Total Fare]]*10%</f>
        <v>6352.5</v>
      </c>
      <c r="J2743" s="7">
        <f>FlightsPivot[[#This Row],[Total Fare]]+FlightsPivot[[#This Row],[10% tax ]]</f>
        <v>69877.5</v>
      </c>
      <c r="K2743" s="4">
        <v>6</v>
      </c>
      <c r="L2743" s="4">
        <v>2015</v>
      </c>
      <c r="M2743" t="str">
        <f>INDEX(RoutesPivot[DepAirport],MATCH($C2743,RoutesPivot[[RouteID]:[RouteID]],0))</f>
        <v>ORD</v>
      </c>
      <c r="N2743" t="str">
        <f>INDEX(RoutesPivot[AirportID],MATCH($C2743,RoutesPivot[[RouteID]:[RouteID]],0))</f>
        <v>LAX</v>
      </c>
      <c r="O2743">
        <f>INDEX(RoutesPivot[Distance],MATCH($C2743,RoutesPivot[[RouteID]:[RouteID]],0))</f>
        <v>1518</v>
      </c>
      <c r="P2743">
        <f>INDEX(RoutesPivot[ListPrice],MATCH($C2743,RoutesPivot[[RouteID]:[RouteID]],0))</f>
        <v>350</v>
      </c>
      <c r="Q2743" t="str">
        <f>INDEX(AirportPivot[AirportName],MATCH($N2743,AirportPivot[[AirportID]:[AirportID]],0))</f>
        <v>Los Angeles International</v>
      </c>
      <c r="R2743">
        <f>INDEX(AirportPivot[Gates (number of available)],MATCH($N2743,AirportPivot[[AirportID]:[AirportID]],0))</f>
        <v>86</v>
      </c>
    </row>
    <row r="2744" spans="1:18" x14ac:dyDescent="0.25">
      <c r="A2744" s="3" t="s">
        <v>2776</v>
      </c>
      <c r="B2744" s="12">
        <v>41675</v>
      </c>
      <c r="C2744" s="4" t="s">
        <v>33</v>
      </c>
      <c r="D2744" s="4">
        <v>0.8</v>
      </c>
      <c r="E2744" s="4">
        <v>45</v>
      </c>
      <c r="F2744" s="5">
        <v>0.29166666666666669</v>
      </c>
      <c r="G2744" s="6">
        <v>375</v>
      </c>
      <c r="H2744" s="7">
        <v>61875</v>
      </c>
      <c r="I2744" s="7">
        <f>FlightsPivot[[#This Row],[Total Fare]]*10%</f>
        <v>6187.5</v>
      </c>
      <c r="J2744" s="7">
        <f>FlightsPivot[[#This Row],[Total Fare]]+FlightsPivot[[#This Row],[10% tax ]]</f>
        <v>68062.5</v>
      </c>
      <c r="K2744" s="4">
        <v>2</v>
      </c>
      <c r="L2744" s="4">
        <v>2014</v>
      </c>
      <c r="M2744" t="str">
        <f>INDEX(RoutesPivot[DepAirport],MATCH($C2744,RoutesPivot[[RouteID]:[RouteID]],0))</f>
        <v>ORD</v>
      </c>
      <c r="N2744" t="str">
        <f>INDEX(RoutesPivot[AirportID],MATCH($C2744,RoutesPivot[[RouteID]:[RouteID]],0))</f>
        <v>SFO</v>
      </c>
      <c r="O2744">
        <f>INDEX(RoutesPivot[Distance],MATCH($C2744,RoutesPivot[[RouteID]:[RouteID]],0))</f>
        <v>1600</v>
      </c>
      <c r="P2744">
        <f>INDEX(RoutesPivot[ListPrice],MATCH($C2744,RoutesPivot[[RouteID]:[RouteID]],0))</f>
        <v>375</v>
      </c>
      <c r="Q2744" t="str">
        <f>INDEX(AirportPivot[AirportName],MATCH($N2744,AirportPivot[[AirportID]:[AirportID]],0))</f>
        <v>San Francisco International</v>
      </c>
      <c r="R2744">
        <f>INDEX(AirportPivot[Gates (number of available)],MATCH($N2744,AirportPivot[[AirportID]:[AirportID]],0))</f>
        <v>70</v>
      </c>
    </row>
    <row r="2745" spans="1:18" x14ac:dyDescent="0.25">
      <c r="A2745" s="3" t="s">
        <v>2777</v>
      </c>
      <c r="B2745" s="12">
        <v>42198</v>
      </c>
      <c r="C2745" s="4" t="s">
        <v>19</v>
      </c>
      <c r="D2745" s="4">
        <v>1.4</v>
      </c>
      <c r="E2745" s="4">
        <v>60</v>
      </c>
      <c r="F2745" s="5">
        <v>0.29166666666666669</v>
      </c>
      <c r="G2745" s="6">
        <v>220</v>
      </c>
      <c r="H2745" s="7">
        <v>36300</v>
      </c>
      <c r="I2745" s="7">
        <f>FlightsPivot[[#This Row],[Total Fare]]*10%</f>
        <v>3630</v>
      </c>
      <c r="J2745" s="7">
        <f>FlightsPivot[[#This Row],[Total Fare]]+FlightsPivot[[#This Row],[10% tax ]]</f>
        <v>39930</v>
      </c>
      <c r="K2745" s="4">
        <v>7</v>
      </c>
      <c r="L2745" s="4">
        <v>2015</v>
      </c>
      <c r="M2745" t="str">
        <f>INDEX(RoutesPivot[DepAirport],MATCH($C2745,RoutesPivot[[RouteID]:[RouteID]],0))</f>
        <v>ORD</v>
      </c>
      <c r="N2745" t="str">
        <f>INDEX(RoutesPivot[AirportID],MATCH($C2745,RoutesPivot[[RouteID]:[RouteID]],0))</f>
        <v>IAH</v>
      </c>
      <c r="O2745">
        <f>INDEX(RoutesPivot[Distance],MATCH($C2745,RoutesPivot[[RouteID]:[RouteID]],0))</f>
        <v>800</v>
      </c>
      <c r="P2745">
        <f>INDEX(RoutesPivot[ListPrice],MATCH($C2745,RoutesPivot[[RouteID]:[RouteID]],0))</f>
        <v>200</v>
      </c>
      <c r="Q2745" t="str">
        <f>INDEX(AirportPivot[AirportName],MATCH($N2745,AirportPivot[[AirportID]:[AirportID]],0))</f>
        <v>George Bush Intercontinental/Houston</v>
      </c>
      <c r="R2745">
        <f>INDEX(AirportPivot[Gates (number of available)],MATCH($N2745,AirportPivot[[AirportID]:[AirportID]],0))</f>
        <v>80</v>
      </c>
    </row>
    <row r="2746" spans="1:18" x14ac:dyDescent="0.25">
      <c r="A2746" s="3" t="s">
        <v>2778</v>
      </c>
      <c r="B2746" s="12">
        <v>41696</v>
      </c>
      <c r="C2746" s="4" t="s">
        <v>17</v>
      </c>
      <c r="D2746" s="4">
        <v>5.7</v>
      </c>
      <c r="E2746" s="4">
        <v>161</v>
      </c>
      <c r="F2746" s="5">
        <v>0.29166666666666669</v>
      </c>
      <c r="G2746" s="6">
        <v>350</v>
      </c>
      <c r="H2746" s="7">
        <v>57750</v>
      </c>
      <c r="I2746" s="7">
        <f>FlightsPivot[[#This Row],[Total Fare]]*10%</f>
        <v>5775</v>
      </c>
      <c r="J2746" s="7">
        <f>FlightsPivot[[#This Row],[Total Fare]]+FlightsPivot[[#This Row],[10% tax ]]</f>
        <v>63525</v>
      </c>
      <c r="K2746" s="4">
        <v>2</v>
      </c>
      <c r="L2746" s="4">
        <v>2014</v>
      </c>
      <c r="M2746" t="str">
        <f>INDEX(RoutesPivot[DepAirport],MATCH($C2746,RoutesPivot[[RouteID]:[RouteID]],0))</f>
        <v>ORD</v>
      </c>
      <c r="N2746" t="str">
        <f>INDEX(RoutesPivot[AirportID],MATCH($C2746,RoutesPivot[[RouteID]:[RouteID]],0))</f>
        <v>LAX</v>
      </c>
      <c r="O2746">
        <f>INDEX(RoutesPivot[Distance],MATCH($C2746,RoutesPivot[[RouteID]:[RouteID]],0))</f>
        <v>1518</v>
      </c>
      <c r="P2746">
        <f>INDEX(RoutesPivot[ListPrice],MATCH($C2746,RoutesPivot[[RouteID]:[RouteID]],0))</f>
        <v>350</v>
      </c>
      <c r="Q2746" t="str">
        <f>INDEX(AirportPivot[AirportName],MATCH($N2746,AirportPivot[[AirportID]:[AirportID]],0))</f>
        <v>Los Angeles International</v>
      </c>
      <c r="R2746">
        <f>INDEX(AirportPivot[Gates (number of available)],MATCH($N2746,AirportPivot[[AirportID]:[AirportID]],0))</f>
        <v>86</v>
      </c>
    </row>
    <row r="2747" spans="1:18" x14ac:dyDescent="0.25">
      <c r="A2747" s="3" t="s">
        <v>2779</v>
      </c>
      <c r="B2747" s="12">
        <v>42119</v>
      </c>
      <c r="C2747" s="4" t="s">
        <v>27</v>
      </c>
      <c r="D2747" s="4">
        <v>9.3000000000000007</v>
      </c>
      <c r="E2747" s="4">
        <v>87</v>
      </c>
      <c r="F2747" s="5">
        <v>0.83333333333333337</v>
      </c>
      <c r="G2747" s="6">
        <v>200</v>
      </c>
      <c r="H2747" s="7">
        <v>36200</v>
      </c>
      <c r="I2747" s="7">
        <f>FlightsPivot[[#This Row],[Total Fare]]*10%</f>
        <v>3620</v>
      </c>
      <c r="J2747" s="7">
        <f>FlightsPivot[[#This Row],[Total Fare]]+FlightsPivot[[#This Row],[10% tax ]]</f>
        <v>39820</v>
      </c>
      <c r="K2747" s="4">
        <v>4</v>
      </c>
      <c r="L2747" s="4">
        <v>2015</v>
      </c>
      <c r="M2747" t="str">
        <f>INDEX(RoutesPivot[DepAirport],MATCH($C2747,RoutesPivot[[RouteID]:[RouteID]],0))</f>
        <v>ORD</v>
      </c>
      <c r="N2747" t="str">
        <f>INDEX(RoutesPivot[AirportID],MATCH($C2747,RoutesPivot[[RouteID]:[RouteID]],0))</f>
        <v>ATL</v>
      </c>
      <c r="O2747">
        <f>INDEX(RoutesPivot[Distance],MATCH($C2747,RoutesPivot[[RouteID]:[RouteID]],0))</f>
        <v>510</v>
      </c>
      <c r="P2747">
        <f>INDEX(RoutesPivot[ListPrice],MATCH($C2747,RoutesPivot[[RouteID]:[RouteID]],0))</f>
        <v>200</v>
      </c>
      <c r="Q2747" t="str">
        <f>INDEX(AirportPivot[AirportName],MATCH($N2747,AirportPivot[[AirportID]:[AirportID]],0))</f>
        <v>Hartsfield-Jackson Atlanta International</v>
      </c>
      <c r="R2747">
        <f>INDEX(AirportPivot[Gates (number of available)],MATCH($N2747,AirportPivot[[AirportID]:[AirportID]],0))</f>
        <v>100</v>
      </c>
    </row>
    <row r="2748" spans="1:18" x14ac:dyDescent="0.25">
      <c r="A2748" s="3" t="s">
        <v>2780</v>
      </c>
      <c r="B2748" s="12">
        <v>41750</v>
      </c>
      <c r="C2748" s="4" t="s">
        <v>83</v>
      </c>
      <c r="D2748" s="4">
        <v>1.3</v>
      </c>
      <c r="E2748" s="4">
        <v>8</v>
      </c>
      <c r="F2748" s="5">
        <v>0.79166666666666663</v>
      </c>
      <c r="G2748" s="6">
        <v>240</v>
      </c>
      <c r="H2748" s="7">
        <v>44400</v>
      </c>
      <c r="I2748" s="7">
        <f>FlightsPivot[[#This Row],[Total Fare]]*10%</f>
        <v>4440</v>
      </c>
      <c r="J2748" s="7">
        <f>FlightsPivot[[#This Row],[Total Fare]]+FlightsPivot[[#This Row],[10% tax ]]</f>
        <v>48840</v>
      </c>
      <c r="K2748" s="4">
        <v>4</v>
      </c>
      <c r="L2748" s="4">
        <v>2014</v>
      </c>
      <c r="M2748" t="str">
        <f>INDEX(RoutesPivot[DepAirport],MATCH($C2748,RoutesPivot[[RouteID]:[RouteID]],0))</f>
        <v>ORD</v>
      </c>
      <c r="N2748" t="str">
        <f>INDEX(RoutesPivot[AirportID],MATCH($C2748,RoutesPivot[[RouteID]:[RouteID]],0))</f>
        <v>BWI</v>
      </c>
      <c r="O2748">
        <f>INDEX(RoutesPivot[Distance],MATCH($C2748,RoutesPivot[[RouteID]:[RouteID]],0))</f>
        <v>520</v>
      </c>
      <c r="P2748">
        <f>INDEX(RoutesPivot[ListPrice],MATCH($C2748,RoutesPivot[[RouteID]:[RouteID]],0))</f>
        <v>240</v>
      </c>
      <c r="Q2748" t="str">
        <f>INDEX(AirportPivot[AirportName],MATCH($N2748,AirportPivot[[AirportID]:[AirportID]],0))</f>
        <v>Baltimore/Washington International Thurgood Marshall</v>
      </c>
      <c r="R2748">
        <f>INDEX(AirportPivot[Gates (number of available)],MATCH($N2748,AirportPivot[[AirportID]:[AirportID]],0))</f>
        <v>58</v>
      </c>
    </row>
    <row r="2749" spans="1:18" x14ac:dyDescent="0.25">
      <c r="A2749" s="3" t="s">
        <v>2781</v>
      </c>
      <c r="B2749" s="12">
        <v>42180</v>
      </c>
      <c r="C2749" s="4" t="s">
        <v>47</v>
      </c>
      <c r="D2749" s="4">
        <v>1.9</v>
      </c>
      <c r="E2749" s="4">
        <v>209</v>
      </c>
      <c r="F2749" s="5">
        <v>0.29166666666666669</v>
      </c>
      <c r="G2749" s="6">
        <v>275</v>
      </c>
      <c r="H2749" s="7">
        <v>45375</v>
      </c>
      <c r="I2749" s="7">
        <f>FlightsPivot[[#This Row],[Total Fare]]*10%</f>
        <v>4537.5</v>
      </c>
      <c r="J2749" s="7">
        <f>FlightsPivot[[#This Row],[Total Fare]]+FlightsPivot[[#This Row],[10% tax ]]</f>
        <v>49912.5</v>
      </c>
      <c r="K2749" s="4">
        <v>6</v>
      </c>
      <c r="L2749" s="4">
        <v>2015</v>
      </c>
      <c r="M2749" t="str">
        <f>INDEX(RoutesPivot[DepAirport],MATCH($C2749,RoutesPivot[[RouteID]:[RouteID]],0))</f>
        <v>ORD</v>
      </c>
      <c r="N2749" t="str">
        <f>INDEX(RoutesPivot[AirportID],MATCH($C2749,RoutesPivot[[RouteID]:[RouteID]],0))</f>
        <v>PHX</v>
      </c>
      <c r="O2749">
        <f>INDEX(RoutesPivot[Distance],MATCH($C2749,RoutesPivot[[RouteID]:[RouteID]],0))</f>
        <v>1200</v>
      </c>
      <c r="P2749">
        <f>INDEX(RoutesPivot[ListPrice],MATCH($C2749,RoutesPivot[[RouteID]:[RouteID]],0))</f>
        <v>250</v>
      </c>
      <c r="Q2749" t="str">
        <f>INDEX(AirportPivot[AirportName],MATCH($N2749,AirportPivot[[AirportID]:[AirportID]],0))</f>
        <v>Phoenix Sky Harbor International</v>
      </c>
      <c r="R2749">
        <f>INDEX(AirportPivot[Gates (number of available)],MATCH($N2749,AirportPivot[[AirportID]:[AirportID]],0))</f>
        <v>60</v>
      </c>
    </row>
    <row r="2750" spans="1:18" x14ac:dyDescent="0.25">
      <c r="A2750" s="3" t="s">
        <v>2782</v>
      </c>
      <c r="B2750" s="12">
        <v>41646</v>
      </c>
      <c r="C2750" s="4" t="s">
        <v>40</v>
      </c>
      <c r="D2750" s="4">
        <v>1.4</v>
      </c>
      <c r="E2750" s="4">
        <v>27</v>
      </c>
      <c r="F2750" s="5">
        <v>0.83333333333333337</v>
      </c>
      <c r="G2750" s="6">
        <v>115</v>
      </c>
      <c r="H2750" s="7">
        <v>21275</v>
      </c>
      <c r="I2750" s="7">
        <f>FlightsPivot[[#This Row],[Total Fare]]*10%</f>
        <v>2127.5</v>
      </c>
      <c r="J2750" s="7">
        <f>FlightsPivot[[#This Row],[Total Fare]]+FlightsPivot[[#This Row],[10% tax ]]</f>
        <v>23402.5</v>
      </c>
      <c r="K2750" s="4">
        <v>1</v>
      </c>
      <c r="L2750" s="4">
        <v>2014</v>
      </c>
      <c r="M2750" t="str">
        <f>INDEX(RoutesPivot[DepAirport],MATCH($C2750,RoutesPivot[[RouteID]:[RouteID]],0))</f>
        <v>ORD</v>
      </c>
      <c r="N2750" t="str">
        <f>INDEX(RoutesPivot[AirportID],MATCH($C2750,RoutesPivot[[RouteID]:[RouteID]],0))</f>
        <v>MSP</v>
      </c>
      <c r="O2750">
        <f>INDEX(RoutesPivot[Distance],MATCH($C2750,RoutesPivot[[RouteID]:[RouteID]],0))</f>
        <v>300</v>
      </c>
      <c r="P2750">
        <f>INDEX(RoutesPivot[ListPrice],MATCH($C2750,RoutesPivot[[RouteID]:[RouteID]],0))</f>
        <v>115</v>
      </c>
      <c r="Q2750" t="str">
        <f>INDEX(AirportPivot[AirportName],MATCH($N2750,AirportPivot[[AirportID]:[AirportID]],0))</f>
        <v>Minneapolis-St Paul International/Wold-Chamberlain</v>
      </c>
      <c r="R2750">
        <f>INDEX(AirportPivot[Gates (number of available)],MATCH($N2750,AirportPivot[[AirportID]:[AirportID]],0))</f>
        <v>65</v>
      </c>
    </row>
    <row r="2751" spans="1:18" x14ac:dyDescent="0.25">
      <c r="A2751" s="3" t="s">
        <v>2783</v>
      </c>
      <c r="B2751" s="12">
        <v>42242</v>
      </c>
      <c r="C2751" s="4" t="s">
        <v>15</v>
      </c>
      <c r="D2751" s="4">
        <v>1.7</v>
      </c>
      <c r="E2751" s="4">
        <v>44</v>
      </c>
      <c r="F2751" s="5">
        <v>0.29166666666666669</v>
      </c>
      <c r="G2751" s="6">
        <v>247.5</v>
      </c>
      <c r="H2751" s="7">
        <v>40837.5</v>
      </c>
      <c r="I2751" s="7">
        <f>FlightsPivot[[#This Row],[Total Fare]]*10%</f>
        <v>4083.75</v>
      </c>
      <c r="J2751" s="7">
        <f>FlightsPivot[[#This Row],[Total Fare]]+FlightsPivot[[#This Row],[10% tax ]]</f>
        <v>44921.25</v>
      </c>
      <c r="K2751" s="4">
        <v>8</v>
      </c>
      <c r="L2751" s="4">
        <v>2015</v>
      </c>
      <c r="M2751" t="str">
        <f>INDEX(RoutesPivot[DepAirport],MATCH($C2751,RoutesPivot[[RouteID]:[RouteID]],0))</f>
        <v>ORD</v>
      </c>
      <c r="N2751" t="str">
        <f>INDEX(RoutesPivot[AirportID],MATCH($C2751,RoutesPivot[[RouteID]:[RouteID]],0))</f>
        <v>EWR</v>
      </c>
      <c r="O2751">
        <f>INDEX(RoutesPivot[Distance],MATCH($C2751,RoutesPivot[[RouteID]:[RouteID]],0))</f>
        <v>600</v>
      </c>
      <c r="P2751">
        <f>INDEX(RoutesPivot[ListPrice],MATCH($C2751,RoutesPivot[[RouteID]:[RouteID]],0))</f>
        <v>225</v>
      </c>
      <c r="Q2751" t="str">
        <f>INDEX(AirportPivot[AirportName],MATCH($N2751,AirportPivot[[AirportID]:[AirportID]],0))</f>
        <v>Newark Liberty International</v>
      </c>
      <c r="R2751">
        <f>INDEX(AirportPivot[Gates (number of available)],MATCH($N2751,AirportPivot[[AirportID]:[AirportID]],0))</f>
        <v>82</v>
      </c>
    </row>
    <row r="2752" spans="1:18" x14ac:dyDescent="0.25">
      <c r="A2752" s="3" t="s">
        <v>2784</v>
      </c>
      <c r="B2752" s="12">
        <v>42055</v>
      </c>
      <c r="C2752" s="4" t="s">
        <v>70</v>
      </c>
      <c r="D2752" s="4">
        <v>1.8</v>
      </c>
      <c r="E2752" s="4">
        <v>72</v>
      </c>
      <c r="F2752" s="5">
        <v>0.70833333333333337</v>
      </c>
      <c r="G2752" s="6">
        <v>275</v>
      </c>
      <c r="H2752" s="7">
        <v>49775</v>
      </c>
      <c r="I2752" s="7">
        <f>FlightsPivot[[#This Row],[Total Fare]]*10%</f>
        <v>4977.5</v>
      </c>
      <c r="J2752" s="7">
        <f>FlightsPivot[[#This Row],[Total Fare]]+FlightsPivot[[#This Row],[10% tax ]]</f>
        <v>54752.5</v>
      </c>
      <c r="K2752" s="4">
        <v>2</v>
      </c>
      <c r="L2752" s="4">
        <v>2015</v>
      </c>
      <c r="M2752" t="str">
        <f>INDEX(RoutesPivot[DepAirport],MATCH($C2752,RoutesPivot[[RouteID]:[RouteID]],0))</f>
        <v>ORD</v>
      </c>
      <c r="N2752" t="str">
        <f>INDEX(RoutesPivot[AirportID],MATCH($C2752,RoutesPivot[[RouteID]:[RouteID]],0))</f>
        <v>LAS</v>
      </c>
      <c r="O2752">
        <f>INDEX(RoutesPivot[Distance],MATCH($C2752,RoutesPivot[[RouteID]:[RouteID]],0))</f>
        <v>1100</v>
      </c>
      <c r="P2752">
        <f>INDEX(RoutesPivot[ListPrice],MATCH($C2752,RoutesPivot[[RouteID]:[RouteID]],0))</f>
        <v>275</v>
      </c>
      <c r="Q2752" t="str">
        <f>INDEX(AirportPivot[AirportName],MATCH($N2752,AirportPivot[[AirportID]:[AirportID]],0))</f>
        <v>McCarran International</v>
      </c>
      <c r="R2752">
        <f>INDEX(AirportPivot[Gates (number of available)],MATCH($N2752,AirportPivot[[AirportID]:[AirportID]],0))</f>
        <v>68</v>
      </c>
    </row>
    <row r="2753" spans="1:18" x14ac:dyDescent="0.25">
      <c r="A2753" s="3" t="s">
        <v>2785</v>
      </c>
      <c r="B2753" s="12">
        <v>41862</v>
      </c>
      <c r="C2753" s="4" t="s">
        <v>47</v>
      </c>
      <c r="D2753" s="4">
        <v>1.1000000000000001</v>
      </c>
      <c r="E2753" s="4">
        <v>34</v>
      </c>
      <c r="F2753" s="5">
        <v>0.6875</v>
      </c>
      <c r="G2753" s="6">
        <v>275</v>
      </c>
      <c r="H2753" s="7">
        <v>50875</v>
      </c>
      <c r="I2753" s="7">
        <f>FlightsPivot[[#This Row],[Total Fare]]*10%</f>
        <v>5087.5</v>
      </c>
      <c r="J2753" s="7">
        <f>FlightsPivot[[#This Row],[Total Fare]]+FlightsPivot[[#This Row],[10% tax ]]</f>
        <v>55962.5</v>
      </c>
      <c r="K2753" s="4">
        <v>8</v>
      </c>
      <c r="L2753" s="4">
        <v>2014</v>
      </c>
      <c r="M2753" t="str">
        <f>INDEX(RoutesPivot[DepAirport],MATCH($C2753,RoutesPivot[[RouteID]:[RouteID]],0))</f>
        <v>ORD</v>
      </c>
      <c r="N2753" t="str">
        <f>INDEX(RoutesPivot[AirportID],MATCH($C2753,RoutesPivot[[RouteID]:[RouteID]],0))</f>
        <v>PHX</v>
      </c>
      <c r="O2753">
        <f>INDEX(RoutesPivot[Distance],MATCH($C2753,RoutesPivot[[RouteID]:[RouteID]],0))</f>
        <v>1200</v>
      </c>
      <c r="P2753">
        <f>INDEX(RoutesPivot[ListPrice],MATCH($C2753,RoutesPivot[[RouteID]:[RouteID]],0))</f>
        <v>250</v>
      </c>
      <c r="Q2753" t="str">
        <f>INDEX(AirportPivot[AirportName],MATCH($N2753,AirportPivot[[AirportID]:[AirportID]],0))</f>
        <v>Phoenix Sky Harbor International</v>
      </c>
      <c r="R2753">
        <f>INDEX(AirportPivot[Gates (number of available)],MATCH($N2753,AirportPivot[[AirportID]:[AirportID]],0))</f>
        <v>60</v>
      </c>
    </row>
    <row r="2754" spans="1:18" x14ac:dyDescent="0.25">
      <c r="A2754" s="3" t="s">
        <v>2786</v>
      </c>
      <c r="B2754" s="12">
        <v>42130</v>
      </c>
      <c r="C2754" s="4" t="s">
        <v>27</v>
      </c>
      <c r="D2754" s="4">
        <v>10.7</v>
      </c>
      <c r="E2754" s="4">
        <v>143</v>
      </c>
      <c r="F2754" s="5">
        <v>0.66666666666666663</v>
      </c>
      <c r="G2754" s="6">
        <v>200</v>
      </c>
      <c r="H2754" s="7">
        <v>37000</v>
      </c>
      <c r="I2754" s="7">
        <f>FlightsPivot[[#This Row],[Total Fare]]*10%</f>
        <v>3700</v>
      </c>
      <c r="J2754" s="7">
        <f>FlightsPivot[[#This Row],[Total Fare]]+FlightsPivot[[#This Row],[10% tax ]]</f>
        <v>40700</v>
      </c>
      <c r="K2754" s="4">
        <v>5</v>
      </c>
      <c r="L2754" s="4">
        <v>2015</v>
      </c>
      <c r="M2754" t="str">
        <f>INDEX(RoutesPivot[DepAirport],MATCH($C2754,RoutesPivot[[RouteID]:[RouteID]],0))</f>
        <v>ORD</v>
      </c>
      <c r="N2754" t="str">
        <f>INDEX(RoutesPivot[AirportID],MATCH($C2754,RoutesPivot[[RouteID]:[RouteID]],0))</f>
        <v>ATL</v>
      </c>
      <c r="O2754">
        <f>INDEX(RoutesPivot[Distance],MATCH($C2754,RoutesPivot[[RouteID]:[RouteID]],0))</f>
        <v>510</v>
      </c>
      <c r="P2754">
        <f>INDEX(RoutesPivot[ListPrice],MATCH($C2754,RoutesPivot[[RouteID]:[RouteID]],0))</f>
        <v>200</v>
      </c>
      <c r="Q2754" t="str">
        <f>INDEX(AirportPivot[AirportName],MATCH($N2754,AirportPivot[[AirportID]:[AirportID]],0))</f>
        <v>Hartsfield-Jackson Atlanta International</v>
      </c>
      <c r="R2754">
        <f>INDEX(AirportPivot[Gates (number of available)],MATCH($N2754,AirportPivot[[AirportID]:[AirportID]],0))</f>
        <v>100</v>
      </c>
    </row>
    <row r="2755" spans="1:18" x14ac:dyDescent="0.25">
      <c r="A2755" s="3" t="s">
        <v>2787</v>
      </c>
      <c r="B2755" s="12">
        <v>42334</v>
      </c>
      <c r="C2755" s="4" t="s">
        <v>15</v>
      </c>
      <c r="D2755" s="4">
        <v>5.0999999999999996</v>
      </c>
      <c r="E2755" s="4">
        <v>189</v>
      </c>
      <c r="F2755" s="5">
        <v>0.29166666666666669</v>
      </c>
      <c r="G2755" s="6">
        <v>337.5</v>
      </c>
      <c r="H2755" s="7">
        <v>55687.5</v>
      </c>
      <c r="I2755" s="7">
        <f>FlightsPivot[[#This Row],[Total Fare]]*10%</f>
        <v>5568.75</v>
      </c>
      <c r="J2755" s="7">
        <f>FlightsPivot[[#This Row],[Total Fare]]+FlightsPivot[[#This Row],[10% tax ]]</f>
        <v>61256.25</v>
      </c>
      <c r="K2755" s="4">
        <v>11</v>
      </c>
      <c r="L2755" s="4">
        <v>2015</v>
      </c>
      <c r="M2755" t="str">
        <f>INDEX(RoutesPivot[DepAirport],MATCH($C2755,RoutesPivot[[RouteID]:[RouteID]],0))</f>
        <v>ORD</v>
      </c>
      <c r="N2755" t="str">
        <f>INDEX(RoutesPivot[AirportID],MATCH($C2755,RoutesPivot[[RouteID]:[RouteID]],0))</f>
        <v>EWR</v>
      </c>
      <c r="O2755">
        <f>INDEX(RoutesPivot[Distance],MATCH($C2755,RoutesPivot[[RouteID]:[RouteID]],0))</f>
        <v>600</v>
      </c>
      <c r="P2755">
        <f>INDEX(RoutesPivot[ListPrice],MATCH($C2755,RoutesPivot[[RouteID]:[RouteID]],0))</f>
        <v>225</v>
      </c>
      <c r="Q2755" t="str">
        <f>INDEX(AirportPivot[AirportName],MATCH($N2755,AirportPivot[[AirportID]:[AirportID]],0))</f>
        <v>Newark Liberty International</v>
      </c>
      <c r="R2755">
        <f>INDEX(AirportPivot[Gates (number of available)],MATCH($N2755,AirportPivot[[AirportID]:[AirportID]],0))</f>
        <v>82</v>
      </c>
    </row>
    <row r="2756" spans="1:18" x14ac:dyDescent="0.25">
      <c r="A2756" s="3" t="s">
        <v>2788</v>
      </c>
      <c r="B2756" s="12">
        <v>42275</v>
      </c>
      <c r="C2756" s="4" t="s">
        <v>27</v>
      </c>
      <c r="D2756" s="4">
        <v>9</v>
      </c>
      <c r="E2756" s="4">
        <v>17</v>
      </c>
      <c r="F2756" s="5">
        <v>0.70833333333333337</v>
      </c>
      <c r="G2756" s="6">
        <v>200</v>
      </c>
      <c r="H2756" s="7">
        <v>37000</v>
      </c>
      <c r="I2756" s="7">
        <f>FlightsPivot[[#This Row],[Total Fare]]*10%</f>
        <v>3700</v>
      </c>
      <c r="J2756" s="7">
        <f>FlightsPivot[[#This Row],[Total Fare]]+FlightsPivot[[#This Row],[10% tax ]]</f>
        <v>40700</v>
      </c>
      <c r="K2756" s="4">
        <v>9</v>
      </c>
      <c r="L2756" s="4">
        <v>2015</v>
      </c>
      <c r="M2756" t="str">
        <f>INDEX(RoutesPivot[DepAirport],MATCH($C2756,RoutesPivot[[RouteID]:[RouteID]],0))</f>
        <v>ORD</v>
      </c>
      <c r="N2756" t="str">
        <f>INDEX(RoutesPivot[AirportID],MATCH($C2756,RoutesPivot[[RouteID]:[RouteID]],0))</f>
        <v>ATL</v>
      </c>
      <c r="O2756">
        <f>INDEX(RoutesPivot[Distance],MATCH($C2756,RoutesPivot[[RouteID]:[RouteID]],0))</f>
        <v>510</v>
      </c>
      <c r="P2756">
        <f>INDEX(RoutesPivot[ListPrice],MATCH($C2756,RoutesPivot[[RouteID]:[RouteID]],0))</f>
        <v>200</v>
      </c>
      <c r="Q2756" t="str">
        <f>INDEX(AirportPivot[AirportName],MATCH($N2756,AirportPivot[[AirportID]:[AirportID]],0))</f>
        <v>Hartsfield-Jackson Atlanta International</v>
      </c>
      <c r="R2756">
        <f>INDEX(AirportPivot[Gates (number of available)],MATCH($N2756,AirportPivot[[AirportID]:[AirportID]],0))</f>
        <v>100</v>
      </c>
    </row>
    <row r="2757" spans="1:18" x14ac:dyDescent="0.25">
      <c r="A2757" s="3" t="s">
        <v>2789</v>
      </c>
      <c r="B2757" s="12">
        <v>42301</v>
      </c>
      <c r="C2757" s="4" t="s">
        <v>33</v>
      </c>
      <c r="D2757" s="4">
        <v>1.5</v>
      </c>
      <c r="E2757" s="4">
        <v>81</v>
      </c>
      <c r="F2757" s="5">
        <v>0.8125</v>
      </c>
      <c r="G2757" s="6">
        <v>375</v>
      </c>
      <c r="H2757" s="7">
        <v>67875</v>
      </c>
      <c r="I2757" s="7">
        <f>FlightsPivot[[#This Row],[Total Fare]]*10%</f>
        <v>6787.5</v>
      </c>
      <c r="J2757" s="7">
        <f>FlightsPivot[[#This Row],[Total Fare]]+FlightsPivot[[#This Row],[10% tax ]]</f>
        <v>74662.5</v>
      </c>
      <c r="K2757" s="4">
        <v>10</v>
      </c>
      <c r="L2757" s="4">
        <v>2015</v>
      </c>
      <c r="M2757" t="str">
        <f>INDEX(RoutesPivot[DepAirport],MATCH($C2757,RoutesPivot[[RouteID]:[RouteID]],0))</f>
        <v>ORD</v>
      </c>
      <c r="N2757" t="str">
        <f>INDEX(RoutesPivot[AirportID],MATCH($C2757,RoutesPivot[[RouteID]:[RouteID]],0))</f>
        <v>SFO</v>
      </c>
      <c r="O2757">
        <f>INDEX(RoutesPivot[Distance],MATCH($C2757,RoutesPivot[[RouteID]:[RouteID]],0))</f>
        <v>1600</v>
      </c>
      <c r="P2757">
        <f>INDEX(RoutesPivot[ListPrice],MATCH($C2757,RoutesPivot[[RouteID]:[RouteID]],0))</f>
        <v>375</v>
      </c>
      <c r="Q2757" t="str">
        <f>INDEX(AirportPivot[AirportName],MATCH($N2757,AirportPivot[[AirportID]:[AirportID]],0))</f>
        <v>San Francisco International</v>
      </c>
      <c r="R2757">
        <f>INDEX(AirportPivot[Gates (number of available)],MATCH($N2757,AirportPivot[[AirportID]:[AirportID]],0))</f>
        <v>70</v>
      </c>
    </row>
    <row r="2758" spans="1:18" x14ac:dyDescent="0.25">
      <c r="A2758" s="3" t="s">
        <v>2790</v>
      </c>
      <c r="B2758" s="12">
        <v>41843</v>
      </c>
      <c r="C2758" s="4" t="s">
        <v>47</v>
      </c>
      <c r="D2758" s="4">
        <v>2.2000000000000002</v>
      </c>
      <c r="E2758" s="4">
        <v>95</v>
      </c>
      <c r="F2758" s="5">
        <v>0.5</v>
      </c>
      <c r="G2758" s="6">
        <v>275</v>
      </c>
      <c r="H2758" s="7">
        <v>50875</v>
      </c>
      <c r="I2758" s="7">
        <f>FlightsPivot[[#This Row],[Total Fare]]*10%</f>
        <v>5087.5</v>
      </c>
      <c r="J2758" s="7">
        <f>FlightsPivot[[#This Row],[Total Fare]]+FlightsPivot[[#This Row],[10% tax ]]</f>
        <v>55962.5</v>
      </c>
      <c r="K2758" s="4">
        <v>7</v>
      </c>
      <c r="L2758" s="4">
        <v>2014</v>
      </c>
      <c r="M2758" t="str">
        <f>INDEX(RoutesPivot[DepAirport],MATCH($C2758,RoutesPivot[[RouteID]:[RouteID]],0))</f>
        <v>ORD</v>
      </c>
      <c r="N2758" t="str">
        <f>INDEX(RoutesPivot[AirportID],MATCH($C2758,RoutesPivot[[RouteID]:[RouteID]],0))</f>
        <v>PHX</v>
      </c>
      <c r="O2758">
        <f>INDEX(RoutesPivot[Distance],MATCH($C2758,RoutesPivot[[RouteID]:[RouteID]],0))</f>
        <v>1200</v>
      </c>
      <c r="P2758">
        <f>INDEX(RoutesPivot[ListPrice],MATCH($C2758,RoutesPivot[[RouteID]:[RouteID]],0))</f>
        <v>250</v>
      </c>
      <c r="Q2758" t="str">
        <f>INDEX(AirportPivot[AirportName],MATCH($N2758,AirportPivot[[AirportID]:[AirportID]],0))</f>
        <v>Phoenix Sky Harbor International</v>
      </c>
      <c r="R2758">
        <f>INDEX(AirportPivot[Gates (number of available)],MATCH($N2758,AirportPivot[[AirportID]:[AirportID]],0))</f>
        <v>60</v>
      </c>
    </row>
    <row r="2759" spans="1:18" x14ac:dyDescent="0.25">
      <c r="A2759" s="3" t="s">
        <v>2791</v>
      </c>
      <c r="B2759" s="12">
        <v>42300</v>
      </c>
      <c r="C2759" s="4" t="s">
        <v>33</v>
      </c>
      <c r="D2759" s="4">
        <v>1.9</v>
      </c>
      <c r="E2759" s="4">
        <v>208</v>
      </c>
      <c r="F2759" s="5">
        <v>0.29166666666666669</v>
      </c>
      <c r="G2759" s="6">
        <v>375</v>
      </c>
      <c r="H2759" s="7">
        <v>61875</v>
      </c>
      <c r="I2759" s="7">
        <f>FlightsPivot[[#This Row],[Total Fare]]*10%</f>
        <v>6187.5</v>
      </c>
      <c r="J2759" s="7">
        <f>FlightsPivot[[#This Row],[Total Fare]]+FlightsPivot[[#This Row],[10% tax ]]</f>
        <v>68062.5</v>
      </c>
      <c r="K2759" s="4">
        <v>10</v>
      </c>
      <c r="L2759" s="4">
        <v>2015</v>
      </c>
      <c r="M2759" t="str">
        <f>INDEX(RoutesPivot[DepAirport],MATCH($C2759,RoutesPivot[[RouteID]:[RouteID]],0))</f>
        <v>ORD</v>
      </c>
      <c r="N2759" t="str">
        <f>INDEX(RoutesPivot[AirportID],MATCH($C2759,RoutesPivot[[RouteID]:[RouteID]],0))</f>
        <v>SFO</v>
      </c>
      <c r="O2759">
        <f>INDEX(RoutesPivot[Distance],MATCH($C2759,RoutesPivot[[RouteID]:[RouteID]],0))</f>
        <v>1600</v>
      </c>
      <c r="P2759">
        <f>INDEX(RoutesPivot[ListPrice],MATCH($C2759,RoutesPivot[[RouteID]:[RouteID]],0))</f>
        <v>375</v>
      </c>
      <c r="Q2759" t="str">
        <f>INDEX(AirportPivot[AirportName],MATCH($N2759,AirportPivot[[AirportID]:[AirportID]],0))</f>
        <v>San Francisco International</v>
      </c>
      <c r="R2759">
        <f>INDEX(AirportPivot[Gates (number of available)],MATCH($N2759,AirportPivot[[AirportID]:[AirportID]],0))</f>
        <v>70</v>
      </c>
    </row>
    <row r="2760" spans="1:18" x14ac:dyDescent="0.25">
      <c r="A2760" s="3" t="s">
        <v>2792</v>
      </c>
      <c r="B2760" s="12">
        <v>42127</v>
      </c>
      <c r="C2760" s="4" t="s">
        <v>30</v>
      </c>
      <c r="D2760" s="4">
        <v>1.1000000000000001</v>
      </c>
      <c r="E2760" s="4">
        <v>104</v>
      </c>
      <c r="F2760" s="5">
        <v>0.33333333333333331</v>
      </c>
      <c r="G2760" s="6">
        <v>250</v>
      </c>
      <c r="H2760" s="7">
        <v>46250</v>
      </c>
      <c r="I2760" s="7">
        <f>FlightsPivot[[#This Row],[Total Fare]]*10%</f>
        <v>4625</v>
      </c>
      <c r="J2760" s="7">
        <f>FlightsPivot[[#This Row],[Total Fare]]+FlightsPivot[[#This Row],[10% tax ]]</f>
        <v>50875</v>
      </c>
      <c r="K2760" s="4">
        <v>5</v>
      </c>
      <c r="L2760" s="4">
        <v>2015</v>
      </c>
      <c r="M2760" t="str">
        <f>INDEX(RoutesPivot[DepAirport],MATCH($C2760,RoutesPivot[[RouteID]:[RouteID]],0))</f>
        <v>ORD</v>
      </c>
      <c r="N2760" t="str">
        <f>INDEX(RoutesPivot[AirportID],MATCH($C2760,RoutesPivot[[RouteID]:[RouteID]],0))</f>
        <v>MCO</v>
      </c>
      <c r="O2760">
        <f>INDEX(RoutesPivot[Distance],MATCH($C2760,RoutesPivot[[RouteID]:[RouteID]],0))</f>
        <v>850</v>
      </c>
      <c r="P2760">
        <f>INDEX(RoutesPivot[ListPrice],MATCH($C2760,RoutesPivot[[RouteID]:[RouteID]],0))</f>
        <v>250</v>
      </c>
      <c r="Q2760" t="str">
        <f>INDEX(AirportPivot[AirportName],MATCH($N2760,AirportPivot[[AirportID]:[AirportID]],0))</f>
        <v>Orlando International</v>
      </c>
      <c r="R2760">
        <f>INDEX(AirportPivot[Gates (number of available)],MATCH($N2760,AirportPivot[[AirportID]:[AirportID]],0))</f>
        <v>67</v>
      </c>
    </row>
    <row r="2761" spans="1:18" x14ac:dyDescent="0.25">
      <c r="A2761" s="3" t="s">
        <v>2793</v>
      </c>
      <c r="B2761" s="12">
        <v>42312</v>
      </c>
      <c r="C2761" s="4" t="s">
        <v>15</v>
      </c>
      <c r="D2761" s="4">
        <v>2</v>
      </c>
      <c r="E2761" s="4">
        <v>86</v>
      </c>
      <c r="F2761" s="5">
        <v>0.79166666666666663</v>
      </c>
      <c r="G2761" s="6">
        <v>225</v>
      </c>
      <c r="H2761" s="7">
        <v>40725</v>
      </c>
      <c r="I2761" s="7">
        <f>FlightsPivot[[#This Row],[Total Fare]]*10%</f>
        <v>4072.5</v>
      </c>
      <c r="J2761" s="7">
        <f>FlightsPivot[[#This Row],[Total Fare]]+FlightsPivot[[#This Row],[10% tax ]]</f>
        <v>44797.5</v>
      </c>
      <c r="K2761" s="4">
        <v>11</v>
      </c>
      <c r="L2761" s="4">
        <v>2015</v>
      </c>
      <c r="M2761" t="str">
        <f>INDEX(RoutesPivot[DepAirport],MATCH($C2761,RoutesPivot[[RouteID]:[RouteID]],0))</f>
        <v>ORD</v>
      </c>
      <c r="N2761" t="str">
        <f>INDEX(RoutesPivot[AirportID],MATCH($C2761,RoutesPivot[[RouteID]:[RouteID]],0))</f>
        <v>EWR</v>
      </c>
      <c r="O2761">
        <f>INDEX(RoutesPivot[Distance],MATCH($C2761,RoutesPivot[[RouteID]:[RouteID]],0))</f>
        <v>600</v>
      </c>
      <c r="P2761">
        <f>INDEX(RoutesPivot[ListPrice],MATCH($C2761,RoutesPivot[[RouteID]:[RouteID]],0))</f>
        <v>225</v>
      </c>
      <c r="Q2761" t="str">
        <f>INDEX(AirportPivot[AirportName],MATCH($N2761,AirportPivot[[AirportID]:[AirportID]],0))</f>
        <v>Newark Liberty International</v>
      </c>
      <c r="R2761">
        <f>INDEX(AirportPivot[Gates (number of available)],MATCH($N2761,AirportPivot[[AirportID]:[AirportID]],0))</f>
        <v>82</v>
      </c>
    </row>
    <row r="2762" spans="1:18" x14ac:dyDescent="0.25">
      <c r="A2762" s="3" t="s">
        <v>2794</v>
      </c>
      <c r="B2762" s="12">
        <v>41989</v>
      </c>
      <c r="C2762" s="4" t="s">
        <v>70</v>
      </c>
      <c r="D2762" s="4">
        <v>1.1000000000000001</v>
      </c>
      <c r="E2762" s="4">
        <v>74</v>
      </c>
      <c r="F2762" s="5">
        <v>0.33333333333333331</v>
      </c>
      <c r="G2762" s="6">
        <v>275</v>
      </c>
      <c r="H2762" s="7">
        <v>49775</v>
      </c>
      <c r="I2762" s="7">
        <f>FlightsPivot[[#This Row],[Total Fare]]*10%</f>
        <v>4977.5</v>
      </c>
      <c r="J2762" s="7">
        <f>FlightsPivot[[#This Row],[Total Fare]]+FlightsPivot[[#This Row],[10% tax ]]</f>
        <v>54752.5</v>
      </c>
      <c r="K2762" s="4">
        <v>12</v>
      </c>
      <c r="L2762" s="4">
        <v>2014</v>
      </c>
      <c r="M2762" t="str">
        <f>INDEX(RoutesPivot[DepAirport],MATCH($C2762,RoutesPivot[[RouteID]:[RouteID]],0))</f>
        <v>ORD</v>
      </c>
      <c r="N2762" t="str">
        <f>INDEX(RoutesPivot[AirportID],MATCH($C2762,RoutesPivot[[RouteID]:[RouteID]],0))</f>
        <v>LAS</v>
      </c>
      <c r="O2762">
        <f>INDEX(RoutesPivot[Distance],MATCH($C2762,RoutesPivot[[RouteID]:[RouteID]],0))</f>
        <v>1100</v>
      </c>
      <c r="P2762">
        <f>INDEX(RoutesPivot[ListPrice],MATCH($C2762,RoutesPivot[[RouteID]:[RouteID]],0))</f>
        <v>275</v>
      </c>
      <c r="Q2762" t="str">
        <f>INDEX(AirportPivot[AirportName],MATCH($N2762,AirportPivot[[AirportID]:[AirportID]],0))</f>
        <v>McCarran International</v>
      </c>
      <c r="R2762">
        <f>INDEX(AirportPivot[Gates (number of available)],MATCH($N2762,AirportPivot[[AirportID]:[AirportID]],0))</f>
        <v>68</v>
      </c>
    </row>
    <row r="2763" spans="1:18" x14ac:dyDescent="0.25">
      <c r="A2763" s="3" t="s">
        <v>2795</v>
      </c>
      <c r="B2763" s="12">
        <v>42252</v>
      </c>
      <c r="C2763" s="4" t="s">
        <v>25</v>
      </c>
      <c r="D2763" s="4">
        <v>1.7</v>
      </c>
      <c r="E2763" s="4">
        <v>14</v>
      </c>
      <c r="F2763" s="5">
        <v>0.72916666666666663</v>
      </c>
      <c r="G2763" s="6">
        <v>200</v>
      </c>
      <c r="H2763" s="7">
        <v>37000</v>
      </c>
      <c r="I2763" s="7">
        <f>FlightsPivot[[#This Row],[Total Fare]]*10%</f>
        <v>3700</v>
      </c>
      <c r="J2763" s="7">
        <f>FlightsPivot[[#This Row],[Total Fare]]+FlightsPivot[[#This Row],[10% tax ]]</f>
        <v>40700</v>
      </c>
      <c r="K2763" s="4">
        <v>9</v>
      </c>
      <c r="L2763" s="4">
        <v>2015</v>
      </c>
      <c r="M2763" t="str">
        <f>INDEX(RoutesPivot[DepAirport],MATCH($C2763,RoutesPivot[[RouteID]:[RouteID]],0))</f>
        <v>ORD</v>
      </c>
      <c r="N2763" t="str">
        <f>INDEX(RoutesPivot[AirportID],MATCH($C2763,RoutesPivot[[RouteID]:[RouteID]],0))</f>
        <v>DFW</v>
      </c>
      <c r="O2763">
        <f>INDEX(RoutesPivot[Distance],MATCH($C2763,RoutesPivot[[RouteID]:[RouteID]],0))</f>
        <v>700</v>
      </c>
      <c r="P2763">
        <f>INDEX(RoutesPivot[ListPrice],MATCH($C2763,RoutesPivot[[RouteID]:[RouteID]],0))</f>
        <v>200</v>
      </c>
      <c r="Q2763" t="str">
        <f>INDEX(AirportPivot[AirportName],MATCH($N2763,AirportPivot[[AirportID]:[AirportID]],0))</f>
        <v>Dallas/Fort Worth International</v>
      </c>
      <c r="R2763">
        <f>INDEX(AirportPivot[Gates (number of available)],MATCH($N2763,AirportPivot[[AirportID]:[AirportID]],0))</f>
        <v>130</v>
      </c>
    </row>
    <row r="2764" spans="1:18" x14ac:dyDescent="0.25">
      <c r="A2764" s="3" t="s">
        <v>2796</v>
      </c>
      <c r="B2764" s="12">
        <v>41889</v>
      </c>
      <c r="C2764" s="4" t="s">
        <v>21</v>
      </c>
      <c r="D2764" s="4">
        <v>1.9</v>
      </c>
      <c r="E2764" s="4">
        <v>105</v>
      </c>
      <c r="F2764" s="5">
        <v>0.85416666666666663</v>
      </c>
      <c r="G2764" s="6">
        <v>125</v>
      </c>
      <c r="H2764" s="7">
        <v>23125</v>
      </c>
      <c r="I2764" s="7">
        <f>FlightsPivot[[#This Row],[Total Fare]]*10%</f>
        <v>2312.5</v>
      </c>
      <c r="J2764" s="7">
        <f>FlightsPivot[[#This Row],[Total Fare]]+FlightsPivot[[#This Row],[10% tax ]]</f>
        <v>25437.5</v>
      </c>
      <c r="K2764" s="4">
        <v>9</v>
      </c>
      <c r="L2764" s="4">
        <v>2014</v>
      </c>
      <c r="M2764" t="str">
        <f>INDEX(RoutesPivot[DepAirport],MATCH($C2764,RoutesPivot[[RouteID]:[RouteID]],0))</f>
        <v>ORD</v>
      </c>
      <c r="N2764" t="str">
        <f>INDEX(RoutesPivot[AirportID],MATCH($C2764,RoutesPivot[[RouteID]:[RouteID]],0))</f>
        <v>CLT</v>
      </c>
      <c r="O2764">
        <f>INDEX(RoutesPivot[Distance],MATCH($C2764,RoutesPivot[[RouteID]:[RouteID]],0))</f>
        <v>700</v>
      </c>
      <c r="P2764">
        <f>INDEX(RoutesPivot[ListPrice],MATCH($C2764,RoutesPivot[[RouteID]:[RouteID]],0))</f>
        <v>125</v>
      </c>
      <c r="Q2764" t="str">
        <f>INDEX(AirportPivot[AirportName],MATCH($N2764,AirportPivot[[AirportID]:[AirportID]],0))</f>
        <v>Charlotte/Douglas International</v>
      </c>
      <c r="R2764">
        <f>INDEX(AirportPivot[Gates (number of available)],MATCH($N2764,AirportPivot[[AirportID]:[AirportID]],0))</f>
        <v>65</v>
      </c>
    </row>
    <row r="2765" spans="1:18" x14ac:dyDescent="0.25">
      <c r="A2765" s="3" t="s">
        <v>2797</v>
      </c>
      <c r="B2765" s="12">
        <v>42332</v>
      </c>
      <c r="C2765" s="4" t="s">
        <v>23</v>
      </c>
      <c r="D2765" s="4">
        <v>5.4</v>
      </c>
      <c r="E2765" s="4">
        <v>40</v>
      </c>
      <c r="F2765" s="5">
        <v>0.41666666666666669</v>
      </c>
      <c r="G2765" s="6">
        <v>450</v>
      </c>
      <c r="H2765" s="7">
        <v>74250</v>
      </c>
      <c r="I2765" s="7">
        <f>FlightsPivot[[#This Row],[Total Fare]]*10%</f>
        <v>7425</v>
      </c>
      <c r="J2765" s="7">
        <f>FlightsPivot[[#This Row],[Total Fare]]+FlightsPivot[[#This Row],[10% tax ]]</f>
        <v>81675</v>
      </c>
      <c r="K2765" s="4">
        <v>11</v>
      </c>
      <c r="L2765" s="4">
        <v>2015</v>
      </c>
      <c r="M2765" t="str">
        <f>INDEX(RoutesPivot[DepAirport],MATCH($C2765,RoutesPivot[[RouteID]:[RouteID]],0))</f>
        <v>ORD</v>
      </c>
      <c r="N2765" t="str">
        <f>INDEX(RoutesPivot[AirportID],MATCH($C2765,RoutesPivot[[RouteID]:[RouteID]],0))</f>
        <v>DEN</v>
      </c>
      <c r="O2765">
        <f>INDEX(RoutesPivot[Distance],MATCH($C2765,RoutesPivot[[RouteID]:[RouteID]],0))</f>
        <v>800</v>
      </c>
      <c r="P2765">
        <f>INDEX(RoutesPivot[ListPrice],MATCH($C2765,RoutesPivot[[RouteID]:[RouteID]],0))</f>
        <v>300</v>
      </c>
      <c r="Q2765" t="str">
        <f>INDEX(AirportPivot[AirportName],MATCH($N2765,AirportPivot[[AirportID]:[AirportID]],0))</f>
        <v>Denver International</v>
      </c>
      <c r="R2765">
        <f>INDEX(AirportPivot[Gates (number of available)],MATCH($N2765,AirportPivot[[AirportID]:[AirportID]],0))</f>
        <v>75</v>
      </c>
    </row>
    <row r="2766" spans="1:18" x14ac:dyDescent="0.25">
      <c r="A2766" s="3" t="s">
        <v>2798</v>
      </c>
      <c r="B2766" s="12">
        <v>41776</v>
      </c>
      <c r="C2766" s="4" t="s">
        <v>13</v>
      </c>
      <c r="D2766" s="4">
        <v>1.3</v>
      </c>
      <c r="E2766" s="4">
        <v>73</v>
      </c>
      <c r="F2766" s="5">
        <v>0.45833333333333331</v>
      </c>
      <c r="G2766" s="6">
        <v>250</v>
      </c>
      <c r="H2766" s="7">
        <v>45250</v>
      </c>
      <c r="I2766" s="7">
        <f>FlightsPivot[[#This Row],[Total Fare]]*10%</f>
        <v>4525</v>
      </c>
      <c r="J2766" s="7">
        <f>FlightsPivot[[#This Row],[Total Fare]]+FlightsPivot[[#This Row],[10% tax ]]</f>
        <v>49775</v>
      </c>
      <c r="K2766" s="4">
        <v>5</v>
      </c>
      <c r="L2766" s="4">
        <v>2014</v>
      </c>
      <c r="M2766" t="str">
        <f>INDEX(RoutesPivot[DepAirport],MATCH($C2766,RoutesPivot[[RouteID]:[RouteID]],0))</f>
        <v>ORD</v>
      </c>
      <c r="N2766" t="str">
        <f>INDEX(RoutesPivot[AirportID],MATCH($C2766,RoutesPivot[[RouteID]:[RouteID]],0))</f>
        <v>JFK</v>
      </c>
      <c r="O2766">
        <f>INDEX(RoutesPivot[Distance],MATCH($C2766,RoutesPivot[[RouteID]:[RouteID]],0))</f>
        <v>619</v>
      </c>
      <c r="P2766">
        <f>INDEX(RoutesPivot[ListPrice],MATCH($C2766,RoutesPivot[[RouteID]:[RouteID]],0))</f>
        <v>250</v>
      </c>
      <c r="Q2766" t="str">
        <f>INDEX(AirportPivot[AirportName],MATCH($N2766,AirportPivot[[AirportID]:[AirportID]],0))</f>
        <v>John F Kennedy International</v>
      </c>
      <c r="R2766">
        <f>INDEX(AirportPivot[Gates (number of available)],MATCH($N2766,AirportPivot[[AirportID]:[AirportID]],0))</f>
        <v>120</v>
      </c>
    </row>
    <row r="2767" spans="1:18" x14ac:dyDescent="0.25">
      <c r="A2767" s="3" t="s">
        <v>2799</v>
      </c>
      <c r="B2767" s="12">
        <v>41982</v>
      </c>
      <c r="C2767" s="4" t="s">
        <v>25</v>
      </c>
      <c r="D2767" s="4">
        <v>1.1000000000000001</v>
      </c>
      <c r="E2767" s="4">
        <v>6</v>
      </c>
      <c r="F2767" s="5">
        <v>0.8125</v>
      </c>
      <c r="G2767" s="6">
        <v>200</v>
      </c>
      <c r="H2767" s="7">
        <v>37000</v>
      </c>
      <c r="I2767" s="7">
        <f>FlightsPivot[[#This Row],[Total Fare]]*10%</f>
        <v>3700</v>
      </c>
      <c r="J2767" s="7">
        <f>FlightsPivot[[#This Row],[Total Fare]]+FlightsPivot[[#This Row],[10% tax ]]</f>
        <v>40700</v>
      </c>
      <c r="K2767" s="4">
        <v>12</v>
      </c>
      <c r="L2767" s="4">
        <v>2014</v>
      </c>
      <c r="M2767" t="str">
        <f>INDEX(RoutesPivot[DepAirport],MATCH($C2767,RoutesPivot[[RouteID]:[RouteID]],0))</f>
        <v>ORD</v>
      </c>
      <c r="N2767" t="str">
        <f>INDEX(RoutesPivot[AirportID],MATCH($C2767,RoutesPivot[[RouteID]:[RouteID]],0))</f>
        <v>DFW</v>
      </c>
      <c r="O2767">
        <f>INDEX(RoutesPivot[Distance],MATCH($C2767,RoutesPivot[[RouteID]:[RouteID]],0))</f>
        <v>700</v>
      </c>
      <c r="P2767">
        <f>INDEX(RoutesPivot[ListPrice],MATCH($C2767,RoutesPivot[[RouteID]:[RouteID]],0))</f>
        <v>200</v>
      </c>
      <c r="Q2767" t="str">
        <f>INDEX(AirportPivot[AirportName],MATCH($N2767,AirportPivot[[AirportID]:[AirportID]],0))</f>
        <v>Dallas/Fort Worth International</v>
      </c>
      <c r="R2767">
        <f>INDEX(AirportPivot[Gates (number of available)],MATCH($N2767,AirportPivot[[AirportID]:[AirportID]],0))</f>
        <v>130</v>
      </c>
    </row>
    <row r="2768" spans="1:18" x14ac:dyDescent="0.25">
      <c r="A2768" s="3" t="s">
        <v>2800</v>
      </c>
      <c r="B2768" s="12">
        <v>41735</v>
      </c>
      <c r="C2768" s="4" t="s">
        <v>47</v>
      </c>
      <c r="D2768" s="4">
        <v>2.9</v>
      </c>
      <c r="E2768" s="4">
        <v>190</v>
      </c>
      <c r="F2768" s="5">
        <v>0.3125</v>
      </c>
      <c r="G2768" s="6">
        <v>250</v>
      </c>
      <c r="H2768" s="7">
        <v>41250</v>
      </c>
      <c r="I2768" s="7">
        <f>FlightsPivot[[#This Row],[Total Fare]]*10%</f>
        <v>4125</v>
      </c>
      <c r="J2768" s="7">
        <f>FlightsPivot[[#This Row],[Total Fare]]+FlightsPivot[[#This Row],[10% tax ]]</f>
        <v>45375</v>
      </c>
      <c r="K2768" s="4">
        <v>4</v>
      </c>
      <c r="L2768" s="4">
        <v>2014</v>
      </c>
      <c r="M2768" t="str">
        <f>INDEX(RoutesPivot[DepAirport],MATCH($C2768,RoutesPivot[[RouteID]:[RouteID]],0))</f>
        <v>ORD</v>
      </c>
      <c r="N2768" t="str">
        <f>INDEX(RoutesPivot[AirportID],MATCH($C2768,RoutesPivot[[RouteID]:[RouteID]],0))</f>
        <v>PHX</v>
      </c>
      <c r="O2768">
        <f>INDEX(RoutesPivot[Distance],MATCH($C2768,RoutesPivot[[RouteID]:[RouteID]],0))</f>
        <v>1200</v>
      </c>
      <c r="P2768">
        <f>INDEX(RoutesPivot[ListPrice],MATCH($C2768,RoutesPivot[[RouteID]:[RouteID]],0))</f>
        <v>250</v>
      </c>
      <c r="Q2768" t="str">
        <f>INDEX(AirportPivot[AirportName],MATCH($N2768,AirportPivot[[AirportID]:[AirportID]],0))</f>
        <v>Phoenix Sky Harbor International</v>
      </c>
      <c r="R2768">
        <f>INDEX(AirportPivot[Gates (number of available)],MATCH($N2768,AirportPivot[[AirportID]:[AirportID]],0))</f>
        <v>60</v>
      </c>
    </row>
    <row r="2769" spans="1:18" x14ac:dyDescent="0.25">
      <c r="A2769" s="3" t="s">
        <v>2801</v>
      </c>
      <c r="B2769" s="12">
        <v>42300</v>
      </c>
      <c r="C2769" s="4" t="s">
        <v>80</v>
      </c>
      <c r="D2769" s="4">
        <v>1.6</v>
      </c>
      <c r="E2769" s="4">
        <v>101</v>
      </c>
      <c r="F2769" s="5">
        <v>0.83333333333333337</v>
      </c>
      <c r="G2769" s="6">
        <v>300</v>
      </c>
      <c r="H2769" s="7">
        <v>55500</v>
      </c>
      <c r="I2769" s="7">
        <f>FlightsPivot[[#This Row],[Total Fare]]*10%</f>
        <v>5550</v>
      </c>
      <c r="J2769" s="7">
        <f>FlightsPivot[[#This Row],[Total Fare]]+FlightsPivot[[#This Row],[10% tax ]]</f>
        <v>61050</v>
      </c>
      <c r="K2769" s="4">
        <v>10</v>
      </c>
      <c r="L2769" s="4">
        <v>2015</v>
      </c>
      <c r="M2769" t="str">
        <f>INDEX(RoutesPivot[DepAirport],MATCH($C2769,RoutesPivot[[RouteID]:[RouteID]],0))</f>
        <v>ORD</v>
      </c>
      <c r="N2769" t="str">
        <f>INDEX(RoutesPivot[AirportID],MATCH($C2769,RoutesPivot[[RouteID]:[RouteID]],0))</f>
        <v>MIA</v>
      </c>
      <c r="O2769">
        <f>INDEX(RoutesPivot[Distance],MATCH($C2769,RoutesPivot[[RouteID]:[RouteID]],0))</f>
        <v>1000</v>
      </c>
      <c r="P2769">
        <f>INDEX(RoutesPivot[ListPrice],MATCH($C2769,RoutesPivot[[RouteID]:[RouteID]],0))</f>
        <v>300</v>
      </c>
      <c r="Q2769" t="str">
        <f>INDEX(AirportPivot[AirportName],MATCH($N2769,AirportPivot[[AirportID]:[AirportID]],0))</f>
        <v>Miami International</v>
      </c>
      <c r="R2769">
        <f>INDEX(AirportPivot[Gates (number of available)],MATCH($N2769,AirportPivot[[AirportID]:[AirportID]],0))</f>
        <v>80</v>
      </c>
    </row>
    <row r="2770" spans="1:18" x14ac:dyDescent="0.25">
      <c r="A2770" s="3" t="s">
        <v>2802</v>
      </c>
      <c r="B2770" s="12">
        <v>42155</v>
      </c>
      <c r="C2770" s="4" t="s">
        <v>98</v>
      </c>
      <c r="D2770" s="4">
        <v>2.2999999999999998</v>
      </c>
      <c r="E2770" s="4">
        <v>26</v>
      </c>
      <c r="F2770" s="5">
        <v>0.29166666666666669</v>
      </c>
      <c r="G2770" s="6">
        <v>275</v>
      </c>
      <c r="H2770" s="7">
        <v>50875</v>
      </c>
      <c r="I2770" s="7">
        <f>FlightsPivot[[#This Row],[Total Fare]]*10%</f>
        <v>5087.5</v>
      </c>
      <c r="J2770" s="7">
        <f>FlightsPivot[[#This Row],[Total Fare]]+FlightsPivot[[#This Row],[10% tax ]]</f>
        <v>55962.5</v>
      </c>
      <c r="K2770" s="4">
        <v>5</v>
      </c>
      <c r="L2770" s="4">
        <v>2015</v>
      </c>
      <c r="M2770" t="str">
        <f>INDEX(RoutesPivot[DepAirport],MATCH($C2770,RoutesPivot[[RouteID]:[RouteID]],0))</f>
        <v>ORD</v>
      </c>
      <c r="N2770" t="str">
        <f>INDEX(RoutesPivot[AirportID],MATCH($C2770,RoutesPivot[[RouteID]:[RouteID]],0))</f>
        <v>PHL</v>
      </c>
      <c r="O2770">
        <f>INDEX(RoutesPivot[Distance],MATCH($C2770,RoutesPivot[[RouteID]:[RouteID]],0))</f>
        <v>580</v>
      </c>
      <c r="P2770">
        <f>INDEX(RoutesPivot[ListPrice],MATCH($C2770,RoutesPivot[[RouteID]:[RouteID]],0))</f>
        <v>275</v>
      </c>
      <c r="Q2770" t="str">
        <f>INDEX(AirportPivot[AirportName],MATCH($N2770,AirportPivot[[AirportID]:[AirportID]],0))</f>
        <v>Philadelphia International</v>
      </c>
      <c r="R2770">
        <f>INDEX(AirportPivot[Gates (number of available)],MATCH($N2770,AirportPivot[[AirportID]:[AirportID]],0))</f>
        <v>89</v>
      </c>
    </row>
    <row r="2771" spans="1:18" x14ac:dyDescent="0.25">
      <c r="A2771" s="3" t="s">
        <v>2803</v>
      </c>
      <c r="B2771" s="12">
        <v>41745</v>
      </c>
      <c r="C2771" s="4" t="s">
        <v>80</v>
      </c>
      <c r="D2771" s="4">
        <v>2</v>
      </c>
      <c r="E2771" s="4">
        <v>6</v>
      </c>
      <c r="F2771" s="5">
        <v>0.79166666666666663</v>
      </c>
      <c r="G2771" s="6">
        <v>300</v>
      </c>
      <c r="H2771" s="7">
        <v>55500</v>
      </c>
      <c r="I2771" s="7">
        <f>FlightsPivot[[#This Row],[Total Fare]]*10%</f>
        <v>5550</v>
      </c>
      <c r="J2771" s="7">
        <f>FlightsPivot[[#This Row],[Total Fare]]+FlightsPivot[[#This Row],[10% tax ]]</f>
        <v>61050</v>
      </c>
      <c r="K2771" s="4">
        <v>4</v>
      </c>
      <c r="L2771" s="4">
        <v>2014</v>
      </c>
      <c r="M2771" t="str">
        <f>INDEX(RoutesPivot[DepAirport],MATCH($C2771,RoutesPivot[[RouteID]:[RouteID]],0))</f>
        <v>ORD</v>
      </c>
      <c r="N2771" t="str">
        <f>INDEX(RoutesPivot[AirportID],MATCH($C2771,RoutesPivot[[RouteID]:[RouteID]],0))</f>
        <v>MIA</v>
      </c>
      <c r="O2771">
        <f>INDEX(RoutesPivot[Distance],MATCH($C2771,RoutesPivot[[RouteID]:[RouteID]],0))</f>
        <v>1000</v>
      </c>
      <c r="P2771">
        <f>INDEX(RoutesPivot[ListPrice],MATCH($C2771,RoutesPivot[[RouteID]:[RouteID]],0))</f>
        <v>300</v>
      </c>
      <c r="Q2771" t="str">
        <f>INDEX(AirportPivot[AirportName],MATCH($N2771,AirportPivot[[AirportID]:[AirportID]],0))</f>
        <v>Miami International</v>
      </c>
      <c r="R2771">
        <f>INDEX(AirportPivot[Gates (number of available)],MATCH($N2771,AirportPivot[[AirportID]:[AirportID]],0))</f>
        <v>80</v>
      </c>
    </row>
    <row r="2772" spans="1:18" x14ac:dyDescent="0.25">
      <c r="A2772" s="3" t="s">
        <v>2804</v>
      </c>
      <c r="B2772" s="12">
        <v>41857</v>
      </c>
      <c r="C2772" s="4" t="s">
        <v>80</v>
      </c>
      <c r="D2772" s="4">
        <v>1.1000000000000001</v>
      </c>
      <c r="E2772" s="4">
        <v>208</v>
      </c>
      <c r="F2772" s="5">
        <v>0.41666666666666669</v>
      </c>
      <c r="G2772" s="6">
        <v>330</v>
      </c>
      <c r="H2772" s="7">
        <v>54450</v>
      </c>
      <c r="I2772" s="7">
        <f>FlightsPivot[[#This Row],[Total Fare]]*10%</f>
        <v>5445</v>
      </c>
      <c r="J2772" s="7">
        <f>FlightsPivot[[#This Row],[Total Fare]]+FlightsPivot[[#This Row],[10% tax ]]</f>
        <v>59895</v>
      </c>
      <c r="K2772" s="4">
        <v>8</v>
      </c>
      <c r="L2772" s="4">
        <v>2014</v>
      </c>
      <c r="M2772" t="str">
        <f>INDEX(RoutesPivot[DepAirport],MATCH($C2772,RoutesPivot[[RouteID]:[RouteID]],0))</f>
        <v>ORD</v>
      </c>
      <c r="N2772" t="str">
        <f>INDEX(RoutesPivot[AirportID],MATCH($C2772,RoutesPivot[[RouteID]:[RouteID]],0))</f>
        <v>MIA</v>
      </c>
      <c r="O2772">
        <f>INDEX(RoutesPivot[Distance],MATCH($C2772,RoutesPivot[[RouteID]:[RouteID]],0))</f>
        <v>1000</v>
      </c>
      <c r="P2772">
        <f>INDEX(RoutesPivot[ListPrice],MATCH($C2772,RoutesPivot[[RouteID]:[RouteID]],0))</f>
        <v>300</v>
      </c>
      <c r="Q2772" t="str">
        <f>INDEX(AirportPivot[AirportName],MATCH($N2772,AirportPivot[[AirportID]:[AirportID]],0))</f>
        <v>Miami International</v>
      </c>
      <c r="R2772">
        <f>INDEX(AirportPivot[Gates (number of available)],MATCH($N2772,AirportPivot[[AirportID]:[AirportID]],0))</f>
        <v>80</v>
      </c>
    </row>
    <row r="2773" spans="1:18" x14ac:dyDescent="0.25">
      <c r="A2773" s="3" t="s">
        <v>2805</v>
      </c>
      <c r="B2773" s="12">
        <v>42181</v>
      </c>
      <c r="C2773" s="4" t="s">
        <v>50</v>
      </c>
      <c r="D2773" s="4">
        <v>2</v>
      </c>
      <c r="E2773" s="4">
        <v>193</v>
      </c>
      <c r="F2773" s="5">
        <v>0.8125</v>
      </c>
      <c r="G2773" s="6">
        <v>302.5</v>
      </c>
      <c r="H2773" s="7">
        <v>49912.5</v>
      </c>
      <c r="I2773" s="7">
        <f>FlightsPivot[[#This Row],[Total Fare]]*10%</f>
        <v>4991.25</v>
      </c>
      <c r="J2773" s="7">
        <f>FlightsPivot[[#This Row],[Total Fare]]+FlightsPivot[[#This Row],[10% tax ]]</f>
        <v>54903.75</v>
      </c>
      <c r="K2773" s="4">
        <v>6</v>
      </c>
      <c r="L2773" s="4">
        <v>2015</v>
      </c>
      <c r="M2773" t="str">
        <f>INDEX(RoutesPivot[DepAirport],MATCH($C2773,RoutesPivot[[RouteID]:[RouteID]],0))</f>
        <v>ORD</v>
      </c>
      <c r="N2773" t="str">
        <f>INDEX(RoutesPivot[AirportID],MATCH($C2773,RoutesPivot[[RouteID]:[RouteID]],0))</f>
        <v>LGA</v>
      </c>
      <c r="O2773">
        <f>INDEX(RoutesPivot[Distance],MATCH($C2773,RoutesPivot[[RouteID]:[RouteID]],0))</f>
        <v>610</v>
      </c>
      <c r="P2773">
        <f>INDEX(RoutesPivot[ListPrice],MATCH($C2773,RoutesPivot[[RouteID]:[RouteID]],0))</f>
        <v>275</v>
      </c>
      <c r="Q2773" t="str">
        <f>INDEX(AirportPivot[AirportName],MATCH($N2773,AirportPivot[[AirportID]:[AirportID]],0))</f>
        <v>Laguardia</v>
      </c>
      <c r="R2773">
        <f>INDEX(AirportPivot[Gates (number of available)],MATCH($N2773,AirportPivot[[AirportID]:[AirportID]],0))</f>
        <v>66</v>
      </c>
    </row>
    <row r="2774" spans="1:18" x14ac:dyDescent="0.25">
      <c r="A2774" s="3" t="s">
        <v>2806</v>
      </c>
      <c r="B2774" s="12">
        <v>42198</v>
      </c>
      <c r="C2774" s="4" t="s">
        <v>80</v>
      </c>
      <c r="D2774" s="4">
        <v>3.3</v>
      </c>
      <c r="E2774" s="4">
        <v>11</v>
      </c>
      <c r="F2774" s="5">
        <v>0.41666666666666669</v>
      </c>
      <c r="G2774" s="6">
        <v>330</v>
      </c>
      <c r="H2774" s="7">
        <v>61050</v>
      </c>
      <c r="I2774" s="7">
        <f>FlightsPivot[[#This Row],[Total Fare]]*10%</f>
        <v>6105</v>
      </c>
      <c r="J2774" s="7">
        <f>FlightsPivot[[#This Row],[Total Fare]]+FlightsPivot[[#This Row],[10% tax ]]</f>
        <v>67155</v>
      </c>
      <c r="K2774" s="4">
        <v>7</v>
      </c>
      <c r="L2774" s="4">
        <v>2015</v>
      </c>
      <c r="M2774" t="str">
        <f>INDEX(RoutesPivot[DepAirport],MATCH($C2774,RoutesPivot[[RouteID]:[RouteID]],0))</f>
        <v>ORD</v>
      </c>
      <c r="N2774" t="str">
        <f>INDEX(RoutesPivot[AirportID],MATCH($C2774,RoutesPivot[[RouteID]:[RouteID]],0))</f>
        <v>MIA</v>
      </c>
      <c r="O2774">
        <f>INDEX(RoutesPivot[Distance],MATCH($C2774,RoutesPivot[[RouteID]:[RouteID]],0))</f>
        <v>1000</v>
      </c>
      <c r="P2774">
        <f>INDEX(RoutesPivot[ListPrice],MATCH($C2774,RoutesPivot[[RouteID]:[RouteID]],0))</f>
        <v>300</v>
      </c>
      <c r="Q2774" t="str">
        <f>INDEX(AirportPivot[AirportName],MATCH($N2774,AirportPivot[[AirportID]:[AirportID]],0))</f>
        <v>Miami International</v>
      </c>
      <c r="R2774">
        <f>INDEX(AirportPivot[Gates (number of available)],MATCH($N2774,AirportPivot[[AirportID]:[AirportID]],0))</f>
        <v>80</v>
      </c>
    </row>
    <row r="2775" spans="1:18" x14ac:dyDescent="0.25">
      <c r="A2775" s="3" t="s">
        <v>2807</v>
      </c>
      <c r="B2775" s="12">
        <v>41863</v>
      </c>
      <c r="C2775" s="4" t="s">
        <v>21</v>
      </c>
      <c r="D2775" s="4">
        <v>1.6</v>
      </c>
      <c r="E2775" s="4">
        <v>42</v>
      </c>
      <c r="F2775" s="5">
        <v>0.79166666666666663</v>
      </c>
      <c r="G2775" s="6">
        <v>137.5</v>
      </c>
      <c r="H2775" s="7">
        <v>22687.5</v>
      </c>
      <c r="I2775" s="7">
        <f>FlightsPivot[[#This Row],[Total Fare]]*10%</f>
        <v>2268.75</v>
      </c>
      <c r="J2775" s="7">
        <f>FlightsPivot[[#This Row],[Total Fare]]+FlightsPivot[[#This Row],[10% tax ]]</f>
        <v>24956.25</v>
      </c>
      <c r="K2775" s="4">
        <v>8</v>
      </c>
      <c r="L2775" s="4">
        <v>2014</v>
      </c>
      <c r="M2775" t="str">
        <f>INDEX(RoutesPivot[DepAirport],MATCH($C2775,RoutesPivot[[RouteID]:[RouteID]],0))</f>
        <v>ORD</v>
      </c>
      <c r="N2775" t="str">
        <f>INDEX(RoutesPivot[AirportID],MATCH($C2775,RoutesPivot[[RouteID]:[RouteID]],0))</f>
        <v>CLT</v>
      </c>
      <c r="O2775">
        <f>INDEX(RoutesPivot[Distance],MATCH($C2775,RoutesPivot[[RouteID]:[RouteID]],0))</f>
        <v>700</v>
      </c>
      <c r="P2775">
        <f>INDEX(RoutesPivot[ListPrice],MATCH($C2775,RoutesPivot[[RouteID]:[RouteID]],0))</f>
        <v>125</v>
      </c>
      <c r="Q2775" t="str">
        <f>INDEX(AirportPivot[AirportName],MATCH($N2775,AirportPivot[[AirportID]:[AirportID]],0))</f>
        <v>Charlotte/Douglas International</v>
      </c>
      <c r="R2775">
        <f>INDEX(AirportPivot[Gates (number of available)],MATCH($N2775,AirportPivot[[AirportID]:[AirportID]],0))</f>
        <v>65</v>
      </c>
    </row>
    <row r="2776" spans="1:18" x14ac:dyDescent="0.25">
      <c r="A2776" s="3" t="s">
        <v>2808</v>
      </c>
      <c r="B2776" s="12">
        <v>42335</v>
      </c>
      <c r="C2776" s="4" t="s">
        <v>15</v>
      </c>
      <c r="D2776" s="4">
        <v>4.5999999999999996</v>
      </c>
      <c r="E2776" s="4">
        <v>179</v>
      </c>
      <c r="F2776" s="5">
        <v>0.75</v>
      </c>
      <c r="G2776" s="6">
        <v>337.5</v>
      </c>
      <c r="H2776" s="7">
        <v>55687.5</v>
      </c>
      <c r="I2776" s="7">
        <f>FlightsPivot[[#This Row],[Total Fare]]*10%</f>
        <v>5568.75</v>
      </c>
      <c r="J2776" s="7">
        <f>FlightsPivot[[#This Row],[Total Fare]]+FlightsPivot[[#This Row],[10% tax ]]</f>
        <v>61256.25</v>
      </c>
      <c r="K2776" s="4">
        <v>11</v>
      </c>
      <c r="L2776" s="4">
        <v>2015</v>
      </c>
      <c r="M2776" t="str">
        <f>INDEX(RoutesPivot[DepAirport],MATCH($C2776,RoutesPivot[[RouteID]:[RouteID]],0))</f>
        <v>ORD</v>
      </c>
      <c r="N2776" t="str">
        <f>INDEX(RoutesPivot[AirportID],MATCH($C2776,RoutesPivot[[RouteID]:[RouteID]],0))</f>
        <v>EWR</v>
      </c>
      <c r="O2776">
        <f>INDEX(RoutesPivot[Distance],MATCH($C2776,RoutesPivot[[RouteID]:[RouteID]],0))</f>
        <v>600</v>
      </c>
      <c r="P2776">
        <f>INDEX(RoutesPivot[ListPrice],MATCH($C2776,RoutesPivot[[RouteID]:[RouteID]],0))</f>
        <v>225</v>
      </c>
      <c r="Q2776" t="str">
        <f>INDEX(AirportPivot[AirportName],MATCH($N2776,AirportPivot[[AirportID]:[AirportID]],0))</f>
        <v>Newark Liberty International</v>
      </c>
      <c r="R2776">
        <f>INDEX(AirportPivot[Gates (number of available)],MATCH($N2776,AirportPivot[[AirportID]:[AirportID]],0))</f>
        <v>82</v>
      </c>
    </row>
    <row r="2777" spans="1:18" x14ac:dyDescent="0.25">
      <c r="A2777" s="3" t="s">
        <v>2809</v>
      </c>
      <c r="B2777" s="12">
        <v>42135</v>
      </c>
      <c r="C2777" s="4" t="s">
        <v>27</v>
      </c>
      <c r="D2777" s="4">
        <v>7.8</v>
      </c>
      <c r="E2777" s="4">
        <v>199</v>
      </c>
      <c r="F2777" s="5">
        <v>0.52083333333333337</v>
      </c>
      <c r="G2777" s="6">
        <v>200</v>
      </c>
      <c r="H2777" s="7">
        <v>33000</v>
      </c>
      <c r="I2777" s="7">
        <f>FlightsPivot[[#This Row],[Total Fare]]*10%</f>
        <v>3300</v>
      </c>
      <c r="J2777" s="7">
        <f>FlightsPivot[[#This Row],[Total Fare]]+FlightsPivot[[#This Row],[10% tax ]]</f>
        <v>36300</v>
      </c>
      <c r="K2777" s="4">
        <v>5</v>
      </c>
      <c r="L2777" s="4">
        <v>2015</v>
      </c>
      <c r="M2777" t="str">
        <f>INDEX(RoutesPivot[DepAirport],MATCH($C2777,RoutesPivot[[RouteID]:[RouteID]],0))</f>
        <v>ORD</v>
      </c>
      <c r="N2777" t="str">
        <f>INDEX(RoutesPivot[AirportID],MATCH($C2777,RoutesPivot[[RouteID]:[RouteID]],0))</f>
        <v>ATL</v>
      </c>
      <c r="O2777">
        <f>INDEX(RoutesPivot[Distance],MATCH($C2777,RoutesPivot[[RouteID]:[RouteID]],0))</f>
        <v>510</v>
      </c>
      <c r="P2777">
        <f>INDEX(RoutesPivot[ListPrice],MATCH($C2777,RoutesPivot[[RouteID]:[RouteID]],0))</f>
        <v>200</v>
      </c>
      <c r="Q2777" t="str">
        <f>INDEX(AirportPivot[AirportName],MATCH($N2777,AirportPivot[[AirportID]:[AirportID]],0))</f>
        <v>Hartsfield-Jackson Atlanta International</v>
      </c>
      <c r="R2777">
        <f>INDEX(AirportPivot[Gates (number of available)],MATCH($N2777,AirportPivot[[AirportID]:[AirportID]],0))</f>
        <v>100</v>
      </c>
    </row>
    <row r="2778" spans="1:18" x14ac:dyDescent="0.25">
      <c r="A2778" s="3" t="s">
        <v>2810</v>
      </c>
      <c r="B2778" s="12">
        <v>42176</v>
      </c>
      <c r="C2778" s="4" t="s">
        <v>23</v>
      </c>
      <c r="D2778" s="4">
        <v>3</v>
      </c>
      <c r="E2778" s="4">
        <v>9</v>
      </c>
      <c r="F2778" s="5">
        <v>0.35416666666666669</v>
      </c>
      <c r="G2778" s="6">
        <v>330</v>
      </c>
      <c r="H2778" s="7">
        <v>61050</v>
      </c>
      <c r="I2778" s="7">
        <f>FlightsPivot[[#This Row],[Total Fare]]*10%</f>
        <v>6105</v>
      </c>
      <c r="J2778" s="7">
        <f>FlightsPivot[[#This Row],[Total Fare]]+FlightsPivot[[#This Row],[10% tax ]]</f>
        <v>67155</v>
      </c>
      <c r="K2778" s="4">
        <v>6</v>
      </c>
      <c r="L2778" s="4">
        <v>2015</v>
      </c>
      <c r="M2778" t="str">
        <f>INDEX(RoutesPivot[DepAirport],MATCH($C2778,RoutesPivot[[RouteID]:[RouteID]],0))</f>
        <v>ORD</v>
      </c>
      <c r="N2778" t="str">
        <f>INDEX(RoutesPivot[AirportID],MATCH($C2778,RoutesPivot[[RouteID]:[RouteID]],0))</f>
        <v>DEN</v>
      </c>
      <c r="O2778">
        <f>INDEX(RoutesPivot[Distance],MATCH($C2778,RoutesPivot[[RouteID]:[RouteID]],0))</f>
        <v>800</v>
      </c>
      <c r="P2778">
        <f>INDEX(RoutesPivot[ListPrice],MATCH($C2778,RoutesPivot[[RouteID]:[RouteID]],0))</f>
        <v>300</v>
      </c>
      <c r="Q2778" t="str">
        <f>INDEX(AirportPivot[AirportName],MATCH($N2778,AirportPivot[[AirportID]:[AirportID]],0))</f>
        <v>Denver International</v>
      </c>
      <c r="R2778">
        <f>INDEX(AirportPivot[Gates (number of available)],MATCH($N2778,AirportPivot[[AirportID]:[AirportID]],0))</f>
        <v>75</v>
      </c>
    </row>
    <row r="2779" spans="1:18" x14ac:dyDescent="0.25">
      <c r="A2779" s="3" t="s">
        <v>2811</v>
      </c>
      <c r="B2779" s="12">
        <v>41827</v>
      </c>
      <c r="C2779" s="4" t="s">
        <v>37</v>
      </c>
      <c r="D2779" s="4">
        <v>2.2999999999999998</v>
      </c>
      <c r="E2779" s="4">
        <v>31</v>
      </c>
      <c r="F2779" s="5">
        <v>0.83333333333333337</v>
      </c>
      <c r="G2779" s="6">
        <v>385</v>
      </c>
      <c r="H2779" s="7">
        <v>71225</v>
      </c>
      <c r="I2779" s="7">
        <f>FlightsPivot[[#This Row],[Total Fare]]*10%</f>
        <v>7122.5</v>
      </c>
      <c r="J2779" s="7">
        <f>FlightsPivot[[#This Row],[Total Fare]]+FlightsPivot[[#This Row],[10% tax ]]</f>
        <v>78347.5</v>
      </c>
      <c r="K2779" s="4">
        <v>7</v>
      </c>
      <c r="L2779" s="4">
        <v>2014</v>
      </c>
      <c r="M2779" t="str">
        <f>INDEX(RoutesPivot[DepAirport],MATCH($C2779,RoutesPivot[[RouteID]:[RouteID]],0))</f>
        <v>ORD</v>
      </c>
      <c r="N2779" t="str">
        <f>INDEX(RoutesPivot[AirportID],MATCH($C2779,RoutesPivot[[RouteID]:[RouteID]],0))</f>
        <v>SEA</v>
      </c>
      <c r="O2779">
        <f>INDEX(RoutesPivot[Distance],MATCH($C2779,RoutesPivot[[RouteID]:[RouteID]],0))</f>
        <v>1500</v>
      </c>
      <c r="P2779">
        <f>INDEX(RoutesPivot[ListPrice],MATCH($C2779,RoutesPivot[[RouteID]:[RouteID]],0))</f>
        <v>350</v>
      </c>
      <c r="Q2779" t="str">
        <f>INDEX(AirportPivot[AirportName],MATCH($N2779,AirportPivot[[AirportID]:[AirportID]],0))</f>
        <v>Seattle-Tacoma International</v>
      </c>
      <c r="R2779">
        <f>INDEX(AirportPivot[Gates (number of available)],MATCH($N2779,AirportPivot[[AirportID]:[AirportID]],0))</f>
        <v>58</v>
      </c>
    </row>
    <row r="2780" spans="1:18" x14ac:dyDescent="0.25">
      <c r="A2780" s="3" t="s">
        <v>2812</v>
      </c>
      <c r="B2780" s="12">
        <v>41827</v>
      </c>
      <c r="C2780" s="4" t="s">
        <v>33</v>
      </c>
      <c r="D2780" s="4">
        <v>2.4</v>
      </c>
      <c r="E2780" s="4">
        <v>17</v>
      </c>
      <c r="F2780" s="5">
        <v>0.83333333333333337</v>
      </c>
      <c r="G2780" s="6">
        <v>412.5</v>
      </c>
      <c r="H2780" s="7">
        <v>76312.5</v>
      </c>
      <c r="I2780" s="7">
        <f>FlightsPivot[[#This Row],[Total Fare]]*10%</f>
        <v>7631.25</v>
      </c>
      <c r="J2780" s="7">
        <f>FlightsPivot[[#This Row],[Total Fare]]+FlightsPivot[[#This Row],[10% tax ]]</f>
        <v>83943.75</v>
      </c>
      <c r="K2780" s="4">
        <v>7</v>
      </c>
      <c r="L2780" s="4">
        <v>2014</v>
      </c>
      <c r="M2780" t="str">
        <f>INDEX(RoutesPivot[DepAirport],MATCH($C2780,RoutesPivot[[RouteID]:[RouteID]],0))</f>
        <v>ORD</v>
      </c>
      <c r="N2780" t="str">
        <f>INDEX(RoutesPivot[AirportID],MATCH($C2780,RoutesPivot[[RouteID]:[RouteID]],0))</f>
        <v>SFO</v>
      </c>
      <c r="O2780">
        <f>INDEX(RoutesPivot[Distance],MATCH($C2780,RoutesPivot[[RouteID]:[RouteID]],0))</f>
        <v>1600</v>
      </c>
      <c r="P2780">
        <f>INDEX(RoutesPivot[ListPrice],MATCH($C2780,RoutesPivot[[RouteID]:[RouteID]],0))</f>
        <v>375</v>
      </c>
      <c r="Q2780" t="str">
        <f>INDEX(AirportPivot[AirportName],MATCH($N2780,AirportPivot[[AirportID]:[AirportID]],0))</f>
        <v>San Francisco International</v>
      </c>
      <c r="R2780">
        <f>INDEX(AirportPivot[Gates (number of available)],MATCH($N2780,AirportPivot[[AirportID]:[AirportID]],0))</f>
        <v>70</v>
      </c>
    </row>
    <row r="2781" spans="1:18" x14ac:dyDescent="0.25">
      <c r="A2781" s="3" t="s">
        <v>2813</v>
      </c>
      <c r="B2781" s="12">
        <v>42356</v>
      </c>
      <c r="C2781" s="4" t="s">
        <v>98</v>
      </c>
      <c r="D2781" s="4">
        <v>3</v>
      </c>
      <c r="E2781" s="4">
        <v>8</v>
      </c>
      <c r="F2781" s="5">
        <v>0.875</v>
      </c>
      <c r="G2781" s="6">
        <v>275</v>
      </c>
      <c r="H2781" s="7">
        <v>50875</v>
      </c>
      <c r="I2781" s="7">
        <f>FlightsPivot[[#This Row],[Total Fare]]*10%</f>
        <v>5087.5</v>
      </c>
      <c r="J2781" s="7">
        <f>FlightsPivot[[#This Row],[Total Fare]]+FlightsPivot[[#This Row],[10% tax ]]</f>
        <v>55962.5</v>
      </c>
      <c r="K2781" s="4">
        <v>12</v>
      </c>
      <c r="L2781" s="4">
        <v>2015</v>
      </c>
      <c r="M2781" t="str">
        <f>INDEX(RoutesPivot[DepAirport],MATCH($C2781,RoutesPivot[[RouteID]:[RouteID]],0))</f>
        <v>ORD</v>
      </c>
      <c r="N2781" t="str">
        <f>INDEX(RoutesPivot[AirportID],MATCH($C2781,RoutesPivot[[RouteID]:[RouteID]],0))</f>
        <v>PHL</v>
      </c>
      <c r="O2781">
        <f>INDEX(RoutesPivot[Distance],MATCH($C2781,RoutesPivot[[RouteID]:[RouteID]],0))</f>
        <v>580</v>
      </c>
      <c r="P2781">
        <f>INDEX(RoutesPivot[ListPrice],MATCH($C2781,RoutesPivot[[RouteID]:[RouteID]],0))</f>
        <v>275</v>
      </c>
      <c r="Q2781" t="str">
        <f>INDEX(AirportPivot[AirportName],MATCH($N2781,AirportPivot[[AirportID]:[AirportID]],0))</f>
        <v>Philadelphia International</v>
      </c>
      <c r="R2781">
        <f>INDEX(AirportPivot[Gates (number of available)],MATCH($N2781,AirportPivot[[AirportID]:[AirportID]],0))</f>
        <v>89</v>
      </c>
    </row>
    <row r="2782" spans="1:18" x14ac:dyDescent="0.25">
      <c r="A2782" s="3" t="s">
        <v>2814</v>
      </c>
      <c r="B2782" s="12">
        <v>42158</v>
      </c>
      <c r="C2782" s="4" t="s">
        <v>13</v>
      </c>
      <c r="D2782" s="4">
        <v>2.4</v>
      </c>
      <c r="E2782" s="4">
        <v>188</v>
      </c>
      <c r="F2782" s="5">
        <v>0.70833333333333337</v>
      </c>
      <c r="G2782" s="6">
        <v>275</v>
      </c>
      <c r="H2782" s="7">
        <v>45375</v>
      </c>
      <c r="I2782" s="7">
        <f>FlightsPivot[[#This Row],[Total Fare]]*10%</f>
        <v>4537.5</v>
      </c>
      <c r="J2782" s="7">
        <f>FlightsPivot[[#This Row],[Total Fare]]+FlightsPivot[[#This Row],[10% tax ]]</f>
        <v>49912.5</v>
      </c>
      <c r="K2782" s="4">
        <v>6</v>
      </c>
      <c r="L2782" s="4">
        <v>2015</v>
      </c>
      <c r="M2782" t="str">
        <f>INDEX(RoutesPivot[DepAirport],MATCH($C2782,RoutesPivot[[RouteID]:[RouteID]],0))</f>
        <v>ORD</v>
      </c>
      <c r="N2782" t="str">
        <f>INDEX(RoutesPivot[AirportID],MATCH($C2782,RoutesPivot[[RouteID]:[RouteID]],0))</f>
        <v>JFK</v>
      </c>
      <c r="O2782">
        <f>INDEX(RoutesPivot[Distance],MATCH($C2782,RoutesPivot[[RouteID]:[RouteID]],0))</f>
        <v>619</v>
      </c>
      <c r="P2782">
        <f>INDEX(RoutesPivot[ListPrice],MATCH($C2782,RoutesPivot[[RouteID]:[RouteID]],0))</f>
        <v>250</v>
      </c>
      <c r="Q2782" t="str">
        <f>INDEX(AirportPivot[AirportName],MATCH($N2782,AirportPivot[[AirportID]:[AirportID]],0))</f>
        <v>John F Kennedy International</v>
      </c>
      <c r="R2782">
        <f>INDEX(AirportPivot[Gates (number of available)],MATCH($N2782,AirportPivot[[AirportID]:[AirportID]],0))</f>
        <v>120</v>
      </c>
    </row>
    <row r="2783" spans="1:18" x14ac:dyDescent="0.25">
      <c r="A2783" s="3" t="s">
        <v>2815</v>
      </c>
      <c r="B2783" s="12">
        <v>42079</v>
      </c>
      <c r="C2783" s="4" t="s">
        <v>17</v>
      </c>
      <c r="D2783" s="4">
        <v>4.0999999999999996</v>
      </c>
      <c r="E2783" s="4">
        <v>167</v>
      </c>
      <c r="F2783" s="5">
        <v>0.75</v>
      </c>
      <c r="G2783" s="6">
        <v>350</v>
      </c>
      <c r="H2783" s="7">
        <v>57750</v>
      </c>
      <c r="I2783" s="7">
        <f>FlightsPivot[[#This Row],[Total Fare]]*10%</f>
        <v>5775</v>
      </c>
      <c r="J2783" s="7">
        <f>FlightsPivot[[#This Row],[Total Fare]]+FlightsPivot[[#This Row],[10% tax ]]</f>
        <v>63525</v>
      </c>
      <c r="K2783" s="4">
        <v>3</v>
      </c>
      <c r="L2783" s="4">
        <v>2015</v>
      </c>
      <c r="M2783" t="str">
        <f>INDEX(RoutesPivot[DepAirport],MATCH($C2783,RoutesPivot[[RouteID]:[RouteID]],0))</f>
        <v>ORD</v>
      </c>
      <c r="N2783" t="str">
        <f>INDEX(RoutesPivot[AirportID],MATCH($C2783,RoutesPivot[[RouteID]:[RouteID]],0))</f>
        <v>LAX</v>
      </c>
      <c r="O2783">
        <f>INDEX(RoutesPivot[Distance],MATCH($C2783,RoutesPivot[[RouteID]:[RouteID]],0))</f>
        <v>1518</v>
      </c>
      <c r="P2783">
        <f>INDEX(RoutesPivot[ListPrice],MATCH($C2783,RoutesPivot[[RouteID]:[RouteID]],0))</f>
        <v>350</v>
      </c>
      <c r="Q2783" t="str">
        <f>INDEX(AirportPivot[AirportName],MATCH($N2783,AirportPivot[[AirportID]:[AirportID]],0))</f>
        <v>Los Angeles International</v>
      </c>
      <c r="R2783">
        <f>INDEX(AirportPivot[Gates (number of available)],MATCH($N2783,AirportPivot[[AirportID]:[AirportID]],0))</f>
        <v>86</v>
      </c>
    </row>
    <row r="2784" spans="1:18" x14ac:dyDescent="0.25">
      <c r="A2784" s="3" t="s">
        <v>2816</v>
      </c>
      <c r="B2784" s="12">
        <v>42305</v>
      </c>
      <c r="C2784" s="4" t="s">
        <v>25</v>
      </c>
      <c r="D2784" s="4">
        <v>2</v>
      </c>
      <c r="E2784" s="4">
        <v>201</v>
      </c>
      <c r="F2784" s="5">
        <v>0.79166666666666663</v>
      </c>
      <c r="G2784" s="6">
        <v>200</v>
      </c>
      <c r="H2784" s="7">
        <v>33000</v>
      </c>
      <c r="I2784" s="7">
        <f>FlightsPivot[[#This Row],[Total Fare]]*10%</f>
        <v>3300</v>
      </c>
      <c r="J2784" s="7">
        <f>FlightsPivot[[#This Row],[Total Fare]]+FlightsPivot[[#This Row],[10% tax ]]</f>
        <v>36300</v>
      </c>
      <c r="K2784" s="4">
        <v>10</v>
      </c>
      <c r="L2784" s="4">
        <v>2015</v>
      </c>
      <c r="M2784" t="str">
        <f>INDEX(RoutesPivot[DepAirport],MATCH($C2784,RoutesPivot[[RouteID]:[RouteID]],0))</f>
        <v>ORD</v>
      </c>
      <c r="N2784" t="str">
        <f>INDEX(RoutesPivot[AirportID],MATCH($C2784,RoutesPivot[[RouteID]:[RouteID]],0))</f>
        <v>DFW</v>
      </c>
      <c r="O2784">
        <f>INDEX(RoutesPivot[Distance],MATCH($C2784,RoutesPivot[[RouteID]:[RouteID]],0))</f>
        <v>700</v>
      </c>
      <c r="P2784">
        <f>INDEX(RoutesPivot[ListPrice],MATCH($C2784,RoutesPivot[[RouteID]:[RouteID]],0))</f>
        <v>200</v>
      </c>
      <c r="Q2784" t="str">
        <f>INDEX(AirportPivot[AirportName],MATCH($N2784,AirportPivot[[AirportID]:[AirportID]],0))</f>
        <v>Dallas/Fort Worth International</v>
      </c>
      <c r="R2784">
        <f>INDEX(AirportPivot[Gates (number of available)],MATCH($N2784,AirportPivot[[AirportID]:[AirportID]],0))</f>
        <v>130</v>
      </c>
    </row>
    <row r="2785" spans="1:18" x14ac:dyDescent="0.25">
      <c r="A2785" s="3" t="s">
        <v>2817</v>
      </c>
      <c r="B2785" s="12">
        <v>41872</v>
      </c>
      <c r="C2785" s="4" t="s">
        <v>27</v>
      </c>
      <c r="D2785" s="4">
        <v>13.4</v>
      </c>
      <c r="E2785" s="4">
        <v>180</v>
      </c>
      <c r="F2785" s="5">
        <v>0.79166666666666663</v>
      </c>
      <c r="G2785" s="6">
        <v>220</v>
      </c>
      <c r="H2785" s="7">
        <v>36300</v>
      </c>
      <c r="I2785" s="7">
        <f>FlightsPivot[[#This Row],[Total Fare]]*10%</f>
        <v>3630</v>
      </c>
      <c r="J2785" s="7">
        <f>FlightsPivot[[#This Row],[Total Fare]]+FlightsPivot[[#This Row],[10% tax ]]</f>
        <v>39930</v>
      </c>
      <c r="K2785" s="4">
        <v>8</v>
      </c>
      <c r="L2785" s="4">
        <v>2014</v>
      </c>
      <c r="M2785" t="str">
        <f>INDEX(RoutesPivot[DepAirport],MATCH($C2785,RoutesPivot[[RouteID]:[RouteID]],0))</f>
        <v>ORD</v>
      </c>
      <c r="N2785" t="str">
        <f>INDEX(RoutesPivot[AirportID],MATCH($C2785,RoutesPivot[[RouteID]:[RouteID]],0))</f>
        <v>ATL</v>
      </c>
      <c r="O2785">
        <f>INDEX(RoutesPivot[Distance],MATCH($C2785,RoutesPivot[[RouteID]:[RouteID]],0))</f>
        <v>510</v>
      </c>
      <c r="P2785">
        <f>INDEX(RoutesPivot[ListPrice],MATCH($C2785,RoutesPivot[[RouteID]:[RouteID]],0))</f>
        <v>200</v>
      </c>
      <c r="Q2785" t="str">
        <f>INDEX(AirportPivot[AirportName],MATCH($N2785,AirportPivot[[AirportID]:[AirportID]],0))</f>
        <v>Hartsfield-Jackson Atlanta International</v>
      </c>
      <c r="R2785">
        <f>INDEX(AirportPivot[Gates (number of available)],MATCH($N2785,AirportPivot[[AirportID]:[AirportID]],0))</f>
        <v>100</v>
      </c>
    </row>
    <row r="2786" spans="1:18" x14ac:dyDescent="0.25">
      <c r="A2786" s="3" t="s">
        <v>2818</v>
      </c>
      <c r="B2786" s="12">
        <v>41714</v>
      </c>
      <c r="C2786" s="4" t="s">
        <v>53</v>
      </c>
      <c r="D2786" s="4">
        <v>2.5</v>
      </c>
      <c r="E2786" s="4">
        <v>195</v>
      </c>
      <c r="F2786" s="5">
        <v>0.875</v>
      </c>
      <c r="G2786" s="6">
        <v>300</v>
      </c>
      <c r="H2786" s="7">
        <v>49500</v>
      </c>
      <c r="I2786" s="7">
        <f>FlightsPivot[[#This Row],[Total Fare]]*10%</f>
        <v>4950</v>
      </c>
      <c r="J2786" s="7">
        <f>FlightsPivot[[#This Row],[Total Fare]]+FlightsPivot[[#This Row],[10% tax ]]</f>
        <v>54450</v>
      </c>
      <c r="K2786" s="4">
        <v>3</v>
      </c>
      <c r="L2786" s="4">
        <v>2014</v>
      </c>
      <c r="M2786" t="str">
        <f>INDEX(RoutesPivot[DepAirport],MATCH($C2786,RoutesPivot[[RouteID]:[RouteID]],0))</f>
        <v>ORD</v>
      </c>
      <c r="N2786" t="str">
        <f>INDEX(RoutesPivot[AirportID],MATCH($C2786,RoutesPivot[[RouteID]:[RouteID]],0))</f>
        <v>FLL</v>
      </c>
      <c r="O2786">
        <f>INDEX(RoutesPivot[Distance],MATCH($C2786,RoutesPivot[[RouteID]:[RouteID]],0))</f>
        <v>940</v>
      </c>
      <c r="P2786">
        <f>INDEX(RoutesPivot[ListPrice],MATCH($C2786,RoutesPivot[[RouteID]:[RouteID]],0))</f>
        <v>300</v>
      </c>
      <c r="Q2786" t="str">
        <f>INDEX(AirportPivot[AirportName],MATCH($N2786,AirportPivot[[AirportID]:[AirportID]],0))</f>
        <v>Fort Lauderdale/Hollywood International</v>
      </c>
      <c r="R2786">
        <f>INDEX(AirportPivot[Gates (number of available)],MATCH($N2786,AirportPivot[[AirportID]:[AirportID]],0))</f>
        <v>55</v>
      </c>
    </row>
    <row r="2787" spans="1:18" x14ac:dyDescent="0.25">
      <c r="A2787" s="3" t="s">
        <v>2819</v>
      </c>
      <c r="B2787" s="12">
        <v>42113</v>
      </c>
      <c r="C2787" s="4" t="s">
        <v>11</v>
      </c>
      <c r="D2787" s="4">
        <v>1.4</v>
      </c>
      <c r="E2787" s="4">
        <v>198</v>
      </c>
      <c r="F2787" s="5">
        <v>0.58333333333333337</v>
      </c>
      <c r="G2787" s="6">
        <v>300</v>
      </c>
      <c r="H2787" s="7">
        <v>49500</v>
      </c>
      <c r="I2787" s="7">
        <f>FlightsPivot[[#This Row],[Total Fare]]*10%</f>
        <v>4950</v>
      </c>
      <c r="J2787" s="7">
        <f>FlightsPivot[[#This Row],[Total Fare]]+FlightsPivot[[#This Row],[10% tax ]]</f>
        <v>54450</v>
      </c>
      <c r="K2787" s="4">
        <v>4</v>
      </c>
      <c r="L2787" s="4">
        <v>2015</v>
      </c>
      <c r="M2787" t="str">
        <f>INDEX(RoutesPivot[DepAirport],MATCH($C2787,RoutesPivot[[RouteID]:[RouteID]],0))</f>
        <v>ORD</v>
      </c>
      <c r="N2787" t="str">
        <f>INDEX(RoutesPivot[AirportID],MATCH($C2787,RoutesPivot[[RouteID]:[RouteID]],0))</f>
        <v>BOS</v>
      </c>
      <c r="O2787">
        <f>INDEX(RoutesPivot[Distance],MATCH($C2787,RoutesPivot[[RouteID]:[RouteID]],0))</f>
        <v>730</v>
      </c>
      <c r="P2787">
        <f>INDEX(RoutesPivot[ListPrice],MATCH($C2787,RoutesPivot[[RouteID]:[RouteID]],0))</f>
        <v>300</v>
      </c>
      <c r="Q2787" t="str">
        <f>INDEX(AirportPivot[AirportName],MATCH($N2787,AirportPivot[[AirportID]:[AirportID]],0))</f>
        <v>General Edward Lawrence Logan International</v>
      </c>
      <c r="R2787">
        <f>INDEX(AirportPivot[Gates (number of available)],MATCH($N2787,AirportPivot[[AirportID]:[AirportID]],0))</f>
        <v>63</v>
      </c>
    </row>
    <row r="2788" spans="1:18" x14ac:dyDescent="0.25">
      <c r="A2788" s="3" t="s">
        <v>2820</v>
      </c>
      <c r="B2788" s="12">
        <v>41973</v>
      </c>
      <c r="C2788" s="4" t="s">
        <v>23</v>
      </c>
      <c r="D2788" s="4">
        <v>6.9</v>
      </c>
      <c r="E2788" s="4">
        <v>139</v>
      </c>
      <c r="F2788" s="5">
        <v>0.29166666666666669</v>
      </c>
      <c r="G2788" s="6">
        <v>450</v>
      </c>
      <c r="H2788" s="7">
        <v>83250</v>
      </c>
      <c r="I2788" s="7">
        <f>FlightsPivot[[#This Row],[Total Fare]]*10%</f>
        <v>8325</v>
      </c>
      <c r="J2788" s="7">
        <f>FlightsPivot[[#This Row],[Total Fare]]+FlightsPivot[[#This Row],[10% tax ]]</f>
        <v>91575</v>
      </c>
      <c r="K2788" s="4">
        <v>11</v>
      </c>
      <c r="L2788" s="4">
        <v>2014</v>
      </c>
      <c r="M2788" t="str">
        <f>INDEX(RoutesPivot[DepAirport],MATCH($C2788,RoutesPivot[[RouteID]:[RouteID]],0))</f>
        <v>ORD</v>
      </c>
      <c r="N2788" t="str">
        <f>INDEX(RoutesPivot[AirportID],MATCH($C2788,RoutesPivot[[RouteID]:[RouteID]],0))</f>
        <v>DEN</v>
      </c>
      <c r="O2788">
        <f>INDEX(RoutesPivot[Distance],MATCH($C2788,RoutesPivot[[RouteID]:[RouteID]],0))</f>
        <v>800</v>
      </c>
      <c r="P2788">
        <f>INDEX(RoutesPivot[ListPrice],MATCH($C2788,RoutesPivot[[RouteID]:[RouteID]],0))</f>
        <v>300</v>
      </c>
      <c r="Q2788" t="str">
        <f>INDEX(AirportPivot[AirportName],MATCH($N2788,AirportPivot[[AirportID]:[AirportID]],0))</f>
        <v>Denver International</v>
      </c>
      <c r="R2788">
        <f>INDEX(AirportPivot[Gates (number of available)],MATCH($N2788,AirportPivot[[AirportID]:[AirportID]],0))</f>
        <v>75</v>
      </c>
    </row>
    <row r="2789" spans="1:18" x14ac:dyDescent="0.25">
      <c r="A2789" s="3" t="s">
        <v>2821</v>
      </c>
      <c r="B2789" s="12">
        <v>41843</v>
      </c>
      <c r="C2789" s="4" t="s">
        <v>37</v>
      </c>
      <c r="D2789" s="4">
        <v>1.7</v>
      </c>
      <c r="E2789" s="4">
        <v>184</v>
      </c>
      <c r="F2789" s="5">
        <v>0.70833333333333337</v>
      </c>
      <c r="G2789" s="6">
        <v>385</v>
      </c>
      <c r="H2789" s="7">
        <v>63525</v>
      </c>
      <c r="I2789" s="7">
        <f>FlightsPivot[[#This Row],[Total Fare]]*10%</f>
        <v>6352.5</v>
      </c>
      <c r="J2789" s="7">
        <f>FlightsPivot[[#This Row],[Total Fare]]+FlightsPivot[[#This Row],[10% tax ]]</f>
        <v>69877.5</v>
      </c>
      <c r="K2789" s="4">
        <v>7</v>
      </c>
      <c r="L2789" s="4">
        <v>2014</v>
      </c>
      <c r="M2789" t="str">
        <f>INDEX(RoutesPivot[DepAirport],MATCH($C2789,RoutesPivot[[RouteID]:[RouteID]],0))</f>
        <v>ORD</v>
      </c>
      <c r="N2789" t="str">
        <f>INDEX(RoutesPivot[AirportID],MATCH($C2789,RoutesPivot[[RouteID]:[RouteID]],0))</f>
        <v>SEA</v>
      </c>
      <c r="O2789">
        <f>INDEX(RoutesPivot[Distance],MATCH($C2789,RoutesPivot[[RouteID]:[RouteID]],0))</f>
        <v>1500</v>
      </c>
      <c r="P2789">
        <f>INDEX(RoutesPivot[ListPrice],MATCH($C2789,RoutesPivot[[RouteID]:[RouteID]],0))</f>
        <v>350</v>
      </c>
      <c r="Q2789" t="str">
        <f>INDEX(AirportPivot[AirportName],MATCH($N2789,AirportPivot[[AirportID]:[AirportID]],0))</f>
        <v>Seattle-Tacoma International</v>
      </c>
      <c r="R2789">
        <f>INDEX(AirportPivot[Gates (number of available)],MATCH($N2789,AirportPivot[[AirportID]:[AirportID]],0))</f>
        <v>58</v>
      </c>
    </row>
    <row r="2790" spans="1:18" x14ac:dyDescent="0.25">
      <c r="A2790" s="3" t="s">
        <v>2822</v>
      </c>
      <c r="B2790" s="12">
        <v>41818</v>
      </c>
      <c r="C2790" s="4" t="s">
        <v>50</v>
      </c>
      <c r="D2790" s="4">
        <v>3.4</v>
      </c>
      <c r="E2790" s="4">
        <v>143</v>
      </c>
      <c r="F2790" s="5">
        <v>0.60416666666666663</v>
      </c>
      <c r="G2790" s="6">
        <v>302.5</v>
      </c>
      <c r="H2790" s="7">
        <v>55962.5</v>
      </c>
      <c r="I2790" s="7">
        <f>FlightsPivot[[#This Row],[Total Fare]]*10%</f>
        <v>5596.25</v>
      </c>
      <c r="J2790" s="7">
        <f>FlightsPivot[[#This Row],[Total Fare]]+FlightsPivot[[#This Row],[10% tax ]]</f>
        <v>61558.75</v>
      </c>
      <c r="K2790" s="4">
        <v>6</v>
      </c>
      <c r="L2790" s="4">
        <v>2014</v>
      </c>
      <c r="M2790" t="str">
        <f>INDEX(RoutesPivot[DepAirport],MATCH($C2790,RoutesPivot[[RouteID]:[RouteID]],0))</f>
        <v>ORD</v>
      </c>
      <c r="N2790" t="str">
        <f>INDEX(RoutesPivot[AirportID],MATCH($C2790,RoutesPivot[[RouteID]:[RouteID]],0))</f>
        <v>LGA</v>
      </c>
      <c r="O2790">
        <f>INDEX(RoutesPivot[Distance],MATCH($C2790,RoutesPivot[[RouteID]:[RouteID]],0))</f>
        <v>610</v>
      </c>
      <c r="P2790">
        <f>INDEX(RoutesPivot[ListPrice],MATCH($C2790,RoutesPivot[[RouteID]:[RouteID]],0))</f>
        <v>275</v>
      </c>
      <c r="Q2790" t="str">
        <f>INDEX(AirportPivot[AirportName],MATCH($N2790,AirportPivot[[AirportID]:[AirportID]],0))</f>
        <v>Laguardia</v>
      </c>
      <c r="R2790">
        <f>INDEX(AirportPivot[Gates (number of available)],MATCH($N2790,AirportPivot[[AirportID]:[AirportID]],0))</f>
        <v>66</v>
      </c>
    </row>
    <row r="2791" spans="1:18" x14ac:dyDescent="0.25">
      <c r="A2791" s="3" t="s">
        <v>2823</v>
      </c>
      <c r="B2791" s="12">
        <v>42247</v>
      </c>
      <c r="C2791" s="4" t="s">
        <v>30</v>
      </c>
      <c r="D2791" s="4">
        <v>2.7</v>
      </c>
      <c r="E2791" s="4">
        <v>68</v>
      </c>
      <c r="F2791" s="5">
        <v>0.29166666666666669</v>
      </c>
      <c r="G2791" s="6">
        <v>275</v>
      </c>
      <c r="H2791" s="7">
        <v>49775</v>
      </c>
      <c r="I2791" s="7">
        <f>FlightsPivot[[#This Row],[Total Fare]]*10%</f>
        <v>4977.5</v>
      </c>
      <c r="J2791" s="7">
        <f>FlightsPivot[[#This Row],[Total Fare]]+FlightsPivot[[#This Row],[10% tax ]]</f>
        <v>54752.5</v>
      </c>
      <c r="K2791" s="4">
        <v>8</v>
      </c>
      <c r="L2791" s="4">
        <v>2015</v>
      </c>
      <c r="M2791" t="str">
        <f>INDEX(RoutesPivot[DepAirport],MATCH($C2791,RoutesPivot[[RouteID]:[RouteID]],0))</f>
        <v>ORD</v>
      </c>
      <c r="N2791" t="str">
        <f>INDEX(RoutesPivot[AirportID],MATCH($C2791,RoutesPivot[[RouteID]:[RouteID]],0))</f>
        <v>MCO</v>
      </c>
      <c r="O2791">
        <f>INDEX(RoutesPivot[Distance],MATCH($C2791,RoutesPivot[[RouteID]:[RouteID]],0))</f>
        <v>850</v>
      </c>
      <c r="P2791">
        <f>INDEX(RoutesPivot[ListPrice],MATCH($C2791,RoutesPivot[[RouteID]:[RouteID]],0))</f>
        <v>250</v>
      </c>
      <c r="Q2791" t="str">
        <f>INDEX(AirportPivot[AirportName],MATCH($N2791,AirportPivot[[AirportID]:[AirportID]],0))</f>
        <v>Orlando International</v>
      </c>
      <c r="R2791">
        <f>INDEX(AirportPivot[Gates (number of available)],MATCH($N2791,AirportPivot[[AirportID]:[AirportID]],0))</f>
        <v>67</v>
      </c>
    </row>
    <row r="2792" spans="1:18" x14ac:dyDescent="0.25">
      <c r="A2792" s="3" t="s">
        <v>2824</v>
      </c>
      <c r="B2792" s="12">
        <v>42223</v>
      </c>
      <c r="C2792" s="4" t="s">
        <v>27</v>
      </c>
      <c r="D2792" s="4">
        <v>12.9</v>
      </c>
      <c r="E2792" s="4">
        <v>126</v>
      </c>
      <c r="F2792" s="5">
        <v>0.72916666666666663</v>
      </c>
      <c r="G2792" s="6">
        <v>220</v>
      </c>
      <c r="H2792" s="7">
        <v>40700</v>
      </c>
      <c r="I2792" s="7">
        <f>FlightsPivot[[#This Row],[Total Fare]]*10%</f>
        <v>4070</v>
      </c>
      <c r="J2792" s="7">
        <f>FlightsPivot[[#This Row],[Total Fare]]+FlightsPivot[[#This Row],[10% tax ]]</f>
        <v>44770</v>
      </c>
      <c r="K2792" s="4">
        <v>8</v>
      </c>
      <c r="L2792" s="4">
        <v>2015</v>
      </c>
      <c r="M2792" t="str">
        <f>INDEX(RoutesPivot[DepAirport],MATCH($C2792,RoutesPivot[[RouteID]:[RouteID]],0))</f>
        <v>ORD</v>
      </c>
      <c r="N2792" t="str">
        <f>INDEX(RoutesPivot[AirportID],MATCH($C2792,RoutesPivot[[RouteID]:[RouteID]],0))</f>
        <v>ATL</v>
      </c>
      <c r="O2792">
        <f>INDEX(RoutesPivot[Distance],MATCH($C2792,RoutesPivot[[RouteID]:[RouteID]],0))</f>
        <v>510</v>
      </c>
      <c r="P2792">
        <f>INDEX(RoutesPivot[ListPrice],MATCH($C2792,RoutesPivot[[RouteID]:[RouteID]],0))</f>
        <v>200</v>
      </c>
      <c r="Q2792" t="str">
        <f>INDEX(AirportPivot[AirportName],MATCH($N2792,AirportPivot[[AirportID]:[AirportID]],0))</f>
        <v>Hartsfield-Jackson Atlanta International</v>
      </c>
      <c r="R2792">
        <f>INDEX(AirportPivot[Gates (number of available)],MATCH($N2792,AirportPivot[[AirportID]:[AirportID]],0))</f>
        <v>100</v>
      </c>
    </row>
    <row r="2793" spans="1:18" x14ac:dyDescent="0.25">
      <c r="A2793" s="3" t="s">
        <v>2825</v>
      </c>
      <c r="B2793" s="12">
        <v>42202</v>
      </c>
      <c r="C2793" s="4" t="s">
        <v>23</v>
      </c>
      <c r="D2793" s="4">
        <v>1.6</v>
      </c>
      <c r="E2793" s="4">
        <v>203</v>
      </c>
      <c r="F2793" s="5">
        <v>0.85416666666666663</v>
      </c>
      <c r="G2793" s="6">
        <v>330</v>
      </c>
      <c r="H2793" s="7">
        <v>54450</v>
      </c>
      <c r="I2793" s="7">
        <f>FlightsPivot[[#This Row],[Total Fare]]*10%</f>
        <v>5445</v>
      </c>
      <c r="J2793" s="7">
        <f>FlightsPivot[[#This Row],[Total Fare]]+FlightsPivot[[#This Row],[10% tax ]]</f>
        <v>59895</v>
      </c>
      <c r="K2793" s="4">
        <v>7</v>
      </c>
      <c r="L2793" s="4">
        <v>2015</v>
      </c>
      <c r="M2793" t="str">
        <f>INDEX(RoutesPivot[DepAirport],MATCH($C2793,RoutesPivot[[RouteID]:[RouteID]],0))</f>
        <v>ORD</v>
      </c>
      <c r="N2793" t="str">
        <f>INDEX(RoutesPivot[AirportID],MATCH($C2793,RoutesPivot[[RouteID]:[RouteID]],0))</f>
        <v>DEN</v>
      </c>
      <c r="O2793">
        <f>INDEX(RoutesPivot[Distance],MATCH($C2793,RoutesPivot[[RouteID]:[RouteID]],0))</f>
        <v>800</v>
      </c>
      <c r="P2793">
        <f>INDEX(RoutesPivot[ListPrice],MATCH($C2793,RoutesPivot[[RouteID]:[RouteID]],0))</f>
        <v>300</v>
      </c>
      <c r="Q2793" t="str">
        <f>INDEX(AirportPivot[AirportName],MATCH($N2793,AirportPivot[[AirportID]:[AirportID]],0))</f>
        <v>Denver International</v>
      </c>
      <c r="R2793">
        <f>INDEX(AirportPivot[Gates (number of available)],MATCH($N2793,AirportPivot[[AirportID]:[AirportID]],0))</f>
        <v>75</v>
      </c>
    </row>
    <row r="2794" spans="1:18" x14ac:dyDescent="0.25">
      <c r="A2794" s="3" t="s">
        <v>2826</v>
      </c>
      <c r="B2794" s="12">
        <v>42357</v>
      </c>
      <c r="C2794" s="4" t="s">
        <v>86</v>
      </c>
      <c r="D2794" s="4">
        <v>3.3</v>
      </c>
      <c r="E2794" s="4">
        <v>167</v>
      </c>
      <c r="F2794" s="5">
        <v>0.33333333333333331</v>
      </c>
      <c r="G2794" s="6">
        <v>115</v>
      </c>
      <c r="H2794" s="7">
        <v>18975</v>
      </c>
      <c r="I2794" s="7">
        <f>FlightsPivot[[#This Row],[Total Fare]]*10%</f>
        <v>1897.5</v>
      </c>
      <c r="J2794" s="7">
        <f>FlightsPivot[[#This Row],[Total Fare]]+FlightsPivot[[#This Row],[10% tax ]]</f>
        <v>20872.5</v>
      </c>
      <c r="K2794" s="4">
        <v>12</v>
      </c>
      <c r="L2794" s="4">
        <v>2015</v>
      </c>
      <c r="M2794" t="str">
        <f>INDEX(RoutesPivot[DepAirport],MATCH($C2794,RoutesPivot[[RouteID]:[RouteID]],0))</f>
        <v>ORD</v>
      </c>
      <c r="N2794" t="str">
        <f>INDEX(RoutesPivot[AirportID],MATCH($C2794,RoutesPivot[[RouteID]:[RouteID]],0))</f>
        <v>DTW</v>
      </c>
      <c r="O2794">
        <f>INDEX(RoutesPivot[Distance],MATCH($C2794,RoutesPivot[[RouteID]:[RouteID]],0))</f>
        <v>200</v>
      </c>
      <c r="P2794">
        <f>INDEX(RoutesPivot[ListPrice],MATCH($C2794,RoutesPivot[[RouteID]:[RouteID]],0))</f>
        <v>115</v>
      </c>
      <c r="Q2794" t="str">
        <f>INDEX(AirportPivot[AirportName],MATCH($N2794,AirportPivot[[AirportID]:[AirportID]],0))</f>
        <v>Detroit Metropolitan Wayne County</v>
      </c>
      <c r="R2794">
        <f>INDEX(AirportPivot[Gates (number of available)],MATCH($N2794,AirportPivot[[AirportID]:[AirportID]],0))</f>
        <v>60</v>
      </c>
    </row>
    <row r="2795" spans="1:18" x14ac:dyDescent="0.25">
      <c r="A2795" s="3" t="s">
        <v>2827</v>
      </c>
      <c r="B2795" s="12">
        <v>41726</v>
      </c>
      <c r="C2795" s="4" t="s">
        <v>98</v>
      </c>
      <c r="D2795" s="4">
        <v>1.5</v>
      </c>
      <c r="E2795" s="4">
        <v>56</v>
      </c>
      <c r="F2795" s="5">
        <v>0.35416666666666669</v>
      </c>
      <c r="G2795" s="6">
        <v>275</v>
      </c>
      <c r="H2795" s="7">
        <v>45375</v>
      </c>
      <c r="I2795" s="7">
        <f>FlightsPivot[[#This Row],[Total Fare]]*10%</f>
        <v>4537.5</v>
      </c>
      <c r="J2795" s="7">
        <f>FlightsPivot[[#This Row],[Total Fare]]+FlightsPivot[[#This Row],[10% tax ]]</f>
        <v>49912.5</v>
      </c>
      <c r="K2795" s="4">
        <v>3</v>
      </c>
      <c r="L2795" s="4">
        <v>2014</v>
      </c>
      <c r="M2795" t="str">
        <f>INDEX(RoutesPivot[DepAirport],MATCH($C2795,RoutesPivot[[RouteID]:[RouteID]],0))</f>
        <v>ORD</v>
      </c>
      <c r="N2795" t="str">
        <f>INDEX(RoutesPivot[AirportID],MATCH($C2795,RoutesPivot[[RouteID]:[RouteID]],0))</f>
        <v>PHL</v>
      </c>
      <c r="O2795">
        <f>INDEX(RoutesPivot[Distance],MATCH($C2795,RoutesPivot[[RouteID]:[RouteID]],0))</f>
        <v>580</v>
      </c>
      <c r="P2795">
        <f>INDEX(RoutesPivot[ListPrice],MATCH($C2795,RoutesPivot[[RouteID]:[RouteID]],0))</f>
        <v>275</v>
      </c>
      <c r="Q2795" t="str">
        <f>INDEX(AirportPivot[AirportName],MATCH($N2795,AirportPivot[[AirportID]:[AirportID]],0))</f>
        <v>Philadelphia International</v>
      </c>
      <c r="R2795">
        <f>INDEX(AirportPivot[Gates (number of available)],MATCH($N2795,AirportPivot[[AirportID]:[AirportID]],0))</f>
        <v>89</v>
      </c>
    </row>
    <row r="2796" spans="1:18" x14ac:dyDescent="0.25">
      <c r="A2796" s="3" t="s">
        <v>2828</v>
      </c>
      <c r="B2796" s="12">
        <v>42001</v>
      </c>
      <c r="C2796" s="4" t="s">
        <v>37</v>
      </c>
      <c r="D2796" s="4">
        <v>4.7</v>
      </c>
      <c r="E2796" s="4">
        <v>172</v>
      </c>
      <c r="F2796" s="5">
        <v>0.54166666666666663</v>
      </c>
      <c r="G2796" s="6">
        <v>490</v>
      </c>
      <c r="H2796" s="7">
        <v>80850</v>
      </c>
      <c r="I2796" s="7">
        <f>FlightsPivot[[#This Row],[Total Fare]]*10%</f>
        <v>8085</v>
      </c>
      <c r="J2796" s="7">
        <f>FlightsPivot[[#This Row],[Total Fare]]+FlightsPivot[[#This Row],[10% tax ]]</f>
        <v>88935</v>
      </c>
      <c r="K2796" s="4">
        <v>12</v>
      </c>
      <c r="L2796" s="4">
        <v>2014</v>
      </c>
      <c r="M2796" t="str">
        <f>INDEX(RoutesPivot[DepAirport],MATCH($C2796,RoutesPivot[[RouteID]:[RouteID]],0))</f>
        <v>ORD</v>
      </c>
      <c r="N2796" t="str">
        <f>INDEX(RoutesPivot[AirportID],MATCH($C2796,RoutesPivot[[RouteID]:[RouteID]],0))</f>
        <v>SEA</v>
      </c>
      <c r="O2796">
        <f>INDEX(RoutesPivot[Distance],MATCH($C2796,RoutesPivot[[RouteID]:[RouteID]],0))</f>
        <v>1500</v>
      </c>
      <c r="P2796">
        <f>INDEX(RoutesPivot[ListPrice],MATCH($C2796,RoutesPivot[[RouteID]:[RouteID]],0))</f>
        <v>350</v>
      </c>
      <c r="Q2796" t="str">
        <f>INDEX(AirportPivot[AirportName],MATCH($N2796,AirportPivot[[AirportID]:[AirportID]],0))</f>
        <v>Seattle-Tacoma International</v>
      </c>
      <c r="R2796">
        <f>INDEX(AirportPivot[Gates (number of available)],MATCH($N2796,AirportPivot[[AirportID]:[AirportID]],0))</f>
        <v>58</v>
      </c>
    </row>
    <row r="2797" spans="1:18" x14ac:dyDescent="0.25">
      <c r="A2797" s="3" t="s">
        <v>2829</v>
      </c>
      <c r="B2797" s="12">
        <v>41979</v>
      </c>
      <c r="C2797" s="4" t="s">
        <v>13</v>
      </c>
      <c r="D2797" s="4">
        <v>1.6</v>
      </c>
      <c r="E2797" s="4">
        <v>164</v>
      </c>
      <c r="F2797" s="5">
        <v>0.79166666666666663</v>
      </c>
      <c r="G2797" s="6">
        <v>250</v>
      </c>
      <c r="H2797" s="7">
        <v>41250</v>
      </c>
      <c r="I2797" s="7">
        <f>FlightsPivot[[#This Row],[Total Fare]]*10%</f>
        <v>4125</v>
      </c>
      <c r="J2797" s="7">
        <f>FlightsPivot[[#This Row],[Total Fare]]+FlightsPivot[[#This Row],[10% tax ]]</f>
        <v>45375</v>
      </c>
      <c r="K2797" s="4">
        <v>12</v>
      </c>
      <c r="L2797" s="4">
        <v>2014</v>
      </c>
      <c r="M2797" t="str">
        <f>INDEX(RoutesPivot[DepAirport],MATCH($C2797,RoutesPivot[[RouteID]:[RouteID]],0))</f>
        <v>ORD</v>
      </c>
      <c r="N2797" t="str">
        <f>INDEX(RoutesPivot[AirportID],MATCH($C2797,RoutesPivot[[RouteID]:[RouteID]],0))</f>
        <v>JFK</v>
      </c>
      <c r="O2797">
        <f>INDEX(RoutesPivot[Distance],MATCH($C2797,RoutesPivot[[RouteID]:[RouteID]],0))</f>
        <v>619</v>
      </c>
      <c r="P2797">
        <f>INDEX(RoutesPivot[ListPrice],MATCH($C2797,RoutesPivot[[RouteID]:[RouteID]],0))</f>
        <v>250</v>
      </c>
      <c r="Q2797" t="str">
        <f>INDEX(AirportPivot[AirportName],MATCH($N2797,AirportPivot[[AirportID]:[AirportID]],0))</f>
        <v>John F Kennedy International</v>
      </c>
      <c r="R2797">
        <f>INDEX(AirportPivot[Gates (number of available)],MATCH($N2797,AirportPivot[[AirportID]:[AirportID]],0))</f>
        <v>120</v>
      </c>
    </row>
    <row r="2798" spans="1:18" x14ac:dyDescent="0.25">
      <c r="A2798" s="3" t="s">
        <v>2830</v>
      </c>
      <c r="B2798" s="12">
        <v>42025</v>
      </c>
      <c r="C2798" s="4" t="s">
        <v>40</v>
      </c>
      <c r="D2798" s="4">
        <v>1.5</v>
      </c>
      <c r="E2798" s="4">
        <v>131</v>
      </c>
      <c r="F2798" s="5">
        <v>0.33333333333333331</v>
      </c>
      <c r="G2798" s="6">
        <v>115</v>
      </c>
      <c r="H2798" s="7">
        <v>21275</v>
      </c>
      <c r="I2798" s="7">
        <f>FlightsPivot[[#This Row],[Total Fare]]*10%</f>
        <v>2127.5</v>
      </c>
      <c r="J2798" s="7">
        <f>FlightsPivot[[#This Row],[Total Fare]]+FlightsPivot[[#This Row],[10% tax ]]</f>
        <v>23402.5</v>
      </c>
      <c r="K2798" s="4">
        <v>1</v>
      </c>
      <c r="L2798" s="4">
        <v>2015</v>
      </c>
      <c r="M2798" t="str">
        <f>INDEX(RoutesPivot[DepAirport],MATCH($C2798,RoutesPivot[[RouteID]:[RouteID]],0))</f>
        <v>ORD</v>
      </c>
      <c r="N2798" t="str">
        <f>INDEX(RoutesPivot[AirportID],MATCH($C2798,RoutesPivot[[RouteID]:[RouteID]],0))</f>
        <v>MSP</v>
      </c>
      <c r="O2798">
        <f>INDEX(RoutesPivot[Distance],MATCH($C2798,RoutesPivot[[RouteID]:[RouteID]],0))</f>
        <v>300</v>
      </c>
      <c r="P2798">
        <f>INDEX(RoutesPivot[ListPrice],MATCH($C2798,RoutesPivot[[RouteID]:[RouteID]],0))</f>
        <v>115</v>
      </c>
      <c r="Q2798" t="str">
        <f>INDEX(AirportPivot[AirportName],MATCH($N2798,AirportPivot[[AirportID]:[AirportID]],0))</f>
        <v>Minneapolis-St Paul International/Wold-Chamberlain</v>
      </c>
      <c r="R2798">
        <f>INDEX(AirportPivot[Gates (number of available)],MATCH($N2798,AirportPivot[[AirportID]:[AirportID]],0))</f>
        <v>65</v>
      </c>
    </row>
    <row r="2799" spans="1:18" x14ac:dyDescent="0.25">
      <c r="A2799" s="3" t="s">
        <v>2831</v>
      </c>
      <c r="B2799" s="12">
        <v>41718</v>
      </c>
      <c r="C2799" s="4" t="s">
        <v>17</v>
      </c>
      <c r="D2799" s="4">
        <v>4.7</v>
      </c>
      <c r="E2799" s="4">
        <v>210</v>
      </c>
      <c r="F2799" s="5">
        <v>0.3125</v>
      </c>
      <c r="G2799" s="6">
        <v>350</v>
      </c>
      <c r="H2799" s="7">
        <v>57750</v>
      </c>
      <c r="I2799" s="7">
        <f>FlightsPivot[[#This Row],[Total Fare]]*10%</f>
        <v>5775</v>
      </c>
      <c r="J2799" s="7">
        <f>FlightsPivot[[#This Row],[Total Fare]]+FlightsPivot[[#This Row],[10% tax ]]</f>
        <v>63525</v>
      </c>
      <c r="K2799" s="4">
        <v>3</v>
      </c>
      <c r="L2799" s="4">
        <v>2014</v>
      </c>
      <c r="M2799" t="str">
        <f>INDEX(RoutesPivot[DepAirport],MATCH($C2799,RoutesPivot[[RouteID]:[RouteID]],0))</f>
        <v>ORD</v>
      </c>
      <c r="N2799" t="str">
        <f>INDEX(RoutesPivot[AirportID],MATCH($C2799,RoutesPivot[[RouteID]:[RouteID]],0))</f>
        <v>LAX</v>
      </c>
      <c r="O2799">
        <f>INDEX(RoutesPivot[Distance],MATCH($C2799,RoutesPivot[[RouteID]:[RouteID]],0))</f>
        <v>1518</v>
      </c>
      <c r="P2799">
        <f>INDEX(RoutesPivot[ListPrice],MATCH($C2799,RoutesPivot[[RouteID]:[RouteID]],0))</f>
        <v>350</v>
      </c>
      <c r="Q2799" t="str">
        <f>INDEX(AirportPivot[AirportName],MATCH($N2799,AirportPivot[[AirportID]:[AirportID]],0))</f>
        <v>Los Angeles International</v>
      </c>
      <c r="R2799">
        <f>INDEX(AirportPivot[Gates (number of available)],MATCH($N2799,AirportPivot[[AirportID]:[AirportID]],0))</f>
        <v>86</v>
      </c>
    </row>
    <row r="2800" spans="1:18" x14ac:dyDescent="0.25">
      <c r="A2800" s="3" t="s">
        <v>2832</v>
      </c>
      <c r="B2800" s="12">
        <v>41881</v>
      </c>
      <c r="C2800" s="4" t="s">
        <v>37</v>
      </c>
      <c r="D2800" s="4">
        <v>1.5</v>
      </c>
      <c r="E2800" s="4">
        <v>171</v>
      </c>
      <c r="F2800" s="5">
        <v>0.75</v>
      </c>
      <c r="G2800" s="6">
        <v>385</v>
      </c>
      <c r="H2800" s="7">
        <v>63525</v>
      </c>
      <c r="I2800" s="7">
        <f>FlightsPivot[[#This Row],[Total Fare]]*10%</f>
        <v>6352.5</v>
      </c>
      <c r="J2800" s="7">
        <f>FlightsPivot[[#This Row],[Total Fare]]+FlightsPivot[[#This Row],[10% tax ]]</f>
        <v>69877.5</v>
      </c>
      <c r="K2800" s="4">
        <v>8</v>
      </c>
      <c r="L2800" s="4">
        <v>2014</v>
      </c>
      <c r="M2800" t="str">
        <f>INDEX(RoutesPivot[DepAirport],MATCH($C2800,RoutesPivot[[RouteID]:[RouteID]],0))</f>
        <v>ORD</v>
      </c>
      <c r="N2800" t="str">
        <f>INDEX(RoutesPivot[AirportID],MATCH($C2800,RoutesPivot[[RouteID]:[RouteID]],0))</f>
        <v>SEA</v>
      </c>
      <c r="O2800">
        <f>INDEX(RoutesPivot[Distance],MATCH($C2800,RoutesPivot[[RouteID]:[RouteID]],0))</f>
        <v>1500</v>
      </c>
      <c r="P2800">
        <f>INDEX(RoutesPivot[ListPrice],MATCH($C2800,RoutesPivot[[RouteID]:[RouteID]],0))</f>
        <v>350</v>
      </c>
      <c r="Q2800" t="str">
        <f>INDEX(AirportPivot[AirportName],MATCH($N2800,AirportPivot[[AirportID]:[AirportID]],0))</f>
        <v>Seattle-Tacoma International</v>
      </c>
      <c r="R2800">
        <f>INDEX(AirportPivot[Gates (number of available)],MATCH($N2800,AirportPivot[[AirportID]:[AirportID]],0))</f>
        <v>58</v>
      </c>
    </row>
    <row r="2801" spans="1:18" x14ac:dyDescent="0.25">
      <c r="A2801" s="3" t="s">
        <v>2833</v>
      </c>
      <c r="B2801" s="12">
        <v>42009</v>
      </c>
      <c r="C2801" s="4" t="s">
        <v>33</v>
      </c>
      <c r="D2801" s="4">
        <v>3.3</v>
      </c>
      <c r="E2801" s="4">
        <v>8</v>
      </c>
      <c r="F2801" s="5">
        <v>0.33333333333333331</v>
      </c>
      <c r="G2801" s="6">
        <v>375</v>
      </c>
      <c r="H2801" s="7">
        <v>69375</v>
      </c>
      <c r="I2801" s="7">
        <f>FlightsPivot[[#This Row],[Total Fare]]*10%</f>
        <v>6937.5</v>
      </c>
      <c r="J2801" s="7">
        <f>FlightsPivot[[#This Row],[Total Fare]]+FlightsPivot[[#This Row],[10% tax ]]</f>
        <v>76312.5</v>
      </c>
      <c r="K2801" s="4">
        <v>1</v>
      </c>
      <c r="L2801" s="4">
        <v>2015</v>
      </c>
      <c r="M2801" t="str">
        <f>INDEX(RoutesPivot[DepAirport],MATCH($C2801,RoutesPivot[[RouteID]:[RouteID]],0))</f>
        <v>ORD</v>
      </c>
      <c r="N2801" t="str">
        <f>INDEX(RoutesPivot[AirportID],MATCH($C2801,RoutesPivot[[RouteID]:[RouteID]],0))</f>
        <v>SFO</v>
      </c>
      <c r="O2801">
        <f>INDEX(RoutesPivot[Distance],MATCH($C2801,RoutesPivot[[RouteID]:[RouteID]],0))</f>
        <v>1600</v>
      </c>
      <c r="P2801">
        <f>INDEX(RoutesPivot[ListPrice],MATCH($C2801,RoutesPivot[[RouteID]:[RouteID]],0))</f>
        <v>375</v>
      </c>
      <c r="Q2801" t="str">
        <f>INDEX(AirportPivot[AirportName],MATCH($N2801,AirportPivot[[AirportID]:[AirportID]],0))</f>
        <v>San Francisco International</v>
      </c>
      <c r="R2801">
        <f>INDEX(AirportPivot[Gates (number of available)],MATCH($N2801,AirportPivot[[AirportID]:[AirportID]],0))</f>
        <v>70</v>
      </c>
    </row>
    <row r="2802" spans="1:18" x14ac:dyDescent="0.25">
      <c r="A2802" s="3" t="s">
        <v>2834</v>
      </c>
      <c r="B2802" s="12">
        <v>41986</v>
      </c>
      <c r="C2802" s="4" t="s">
        <v>33</v>
      </c>
      <c r="D2802" s="4">
        <v>1.4</v>
      </c>
      <c r="E2802" s="4">
        <v>6</v>
      </c>
      <c r="F2802" s="5">
        <v>0.35416666666666669</v>
      </c>
      <c r="G2802" s="6">
        <v>375</v>
      </c>
      <c r="H2802" s="7">
        <v>69375</v>
      </c>
      <c r="I2802" s="7">
        <f>FlightsPivot[[#This Row],[Total Fare]]*10%</f>
        <v>6937.5</v>
      </c>
      <c r="J2802" s="7">
        <f>FlightsPivot[[#This Row],[Total Fare]]+FlightsPivot[[#This Row],[10% tax ]]</f>
        <v>76312.5</v>
      </c>
      <c r="K2802" s="4">
        <v>12</v>
      </c>
      <c r="L2802" s="4">
        <v>2014</v>
      </c>
      <c r="M2802" t="str">
        <f>INDEX(RoutesPivot[DepAirport],MATCH($C2802,RoutesPivot[[RouteID]:[RouteID]],0))</f>
        <v>ORD</v>
      </c>
      <c r="N2802" t="str">
        <f>INDEX(RoutesPivot[AirportID],MATCH($C2802,RoutesPivot[[RouteID]:[RouteID]],0))</f>
        <v>SFO</v>
      </c>
      <c r="O2802">
        <f>INDEX(RoutesPivot[Distance],MATCH($C2802,RoutesPivot[[RouteID]:[RouteID]],0))</f>
        <v>1600</v>
      </c>
      <c r="P2802">
        <f>INDEX(RoutesPivot[ListPrice],MATCH($C2802,RoutesPivot[[RouteID]:[RouteID]],0))</f>
        <v>375</v>
      </c>
      <c r="Q2802" t="str">
        <f>INDEX(AirportPivot[AirportName],MATCH($N2802,AirportPivot[[AirportID]:[AirportID]],0))</f>
        <v>San Francisco International</v>
      </c>
      <c r="R2802">
        <f>INDEX(AirportPivot[Gates (number of available)],MATCH($N2802,AirportPivot[[AirportID]:[AirportID]],0))</f>
        <v>70</v>
      </c>
    </row>
    <row r="2803" spans="1:18" x14ac:dyDescent="0.25">
      <c r="A2803" s="3" t="s">
        <v>2835</v>
      </c>
      <c r="B2803" s="12">
        <v>42201</v>
      </c>
      <c r="C2803" s="4" t="s">
        <v>15</v>
      </c>
      <c r="D2803" s="4">
        <v>1.7</v>
      </c>
      <c r="E2803" s="4">
        <v>181</v>
      </c>
      <c r="F2803" s="5">
        <v>0.41666666666666669</v>
      </c>
      <c r="G2803" s="6">
        <v>247.5</v>
      </c>
      <c r="H2803" s="7">
        <v>40837.5</v>
      </c>
      <c r="I2803" s="7">
        <f>FlightsPivot[[#This Row],[Total Fare]]*10%</f>
        <v>4083.75</v>
      </c>
      <c r="J2803" s="7">
        <f>FlightsPivot[[#This Row],[Total Fare]]+FlightsPivot[[#This Row],[10% tax ]]</f>
        <v>44921.25</v>
      </c>
      <c r="K2803" s="4">
        <v>7</v>
      </c>
      <c r="L2803" s="4">
        <v>2015</v>
      </c>
      <c r="M2803" t="str">
        <f>INDEX(RoutesPivot[DepAirport],MATCH($C2803,RoutesPivot[[RouteID]:[RouteID]],0))</f>
        <v>ORD</v>
      </c>
      <c r="N2803" t="str">
        <f>INDEX(RoutesPivot[AirportID],MATCH($C2803,RoutesPivot[[RouteID]:[RouteID]],0))</f>
        <v>EWR</v>
      </c>
      <c r="O2803">
        <f>INDEX(RoutesPivot[Distance],MATCH($C2803,RoutesPivot[[RouteID]:[RouteID]],0))</f>
        <v>600</v>
      </c>
      <c r="P2803">
        <f>INDEX(RoutesPivot[ListPrice],MATCH($C2803,RoutesPivot[[RouteID]:[RouteID]],0))</f>
        <v>225</v>
      </c>
      <c r="Q2803" t="str">
        <f>INDEX(AirportPivot[AirportName],MATCH($N2803,AirportPivot[[AirportID]:[AirportID]],0))</f>
        <v>Newark Liberty International</v>
      </c>
      <c r="R2803">
        <f>INDEX(AirportPivot[Gates (number of available)],MATCH($N2803,AirportPivot[[AirportID]:[AirportID]],0))</f>
        <v>82</v>
      </c>
    </row>
    <row r="2804" spans="1:18" x14ac:dyDescent="0.25">
      <c r="A2804" s="3" t="s">
        <v>2836</v>
      </c>
      <c r="B2804" s="12">
        <v>42341</v>
      </c>
      <c r="C2804" s="4" t="s">
        <v>23</v>
      </c>
      <c r="D2804" s="4">
        <v>1.1000000000000001</v>
      </c>
      <c r="E2804" s="4">
        <v>177</v>
      </c>
      <c r="F2804" s="5">
        <v>0.75</v>
      </c>
      <c r="G2804" s="6">
        <v>300</v>
      </c>
      <c r="H2804" s="7">
        <v>49500</v>
      </c>
      <c r="I2804" s="7">
        <f>FlightsPivot[[#This Row],[Total Fare]]*10%</f>
        <v>4950</v>
      </c>
      <c r="J2804" s="7">
        <f>FlightsPivot[[#This Row],[Total Fare]]+FlightsPivot[[#This Row],[10% tax ]]</f>
        <v>54450</v>
      </c>
      <c r="K2804" s="4">
        <v>12</v>
      </c>
      <c r="L2804" s="4">
        <v>2015</v>
      </c>
      <c r="M2804" t="str">
        <f>INDEX(RoutesPivot[DepAirport],MATCH($C2804,RoutesPivot[[RouteID]:[RouteID]],0))</f>
        <v>ORD</v>
      </c>
      <c r="N2804" t="str">
        <f>INDEX(RoutesPivot[AirportID],MATCH($C2804,RoutesPivot[[RouteID]:[RouteID]],0))</f>
        <v>DEN</v>
      </c>
      <c r="O2804">
        <f>INDEX(RoutesPivot[Distance],MATCH($C2804,RoutesPivot[[RouteID]:[RouteID]],0))</f>
        <v>800</v>
      </c>
      <c r="P2804">
        <f>INDEX(RoutesPivot[ListPrice],MATCH($C2804,RoutesPivot[[RouteID]:[RouteID]],0))</f>
        <v>300</v>
      </c>
      <c r="Q2804" t="str">
        <f>INDEX(AirportPivot[AirportName],MATCH($N2804,AirportPivot[[AirportID]:[AirportID]],0))</f>
        <v>Denver International</v>
      </c>
      <c r="R2804">
        <f>INDEX(AirportPivot[Gates (number of available)],MATCH($N2804,AirportPivot[[AirportID]:[AirportID]],0))</f>
        <v>75</v>
      </c>
    </row>
    <row r="2805" spans="1:18" x14ac:dyDescent="0.25">
      <c r="A2805" s="3" t="s">
        <v>2837</v>
      </c>
      <c r="B2805" s="12">
        <v>42334</v>
      </c>
      <c r="C2805" s="4" t="s">
        <v>27</v>
      </c>
      <c r="D2805" s="4">
        <v>18.5</v>
      </c>
      <c r="E2805" s="4">
        <v>174</v>
      </c>
      <c r="F2805" s="5">
        <v>0.66666666666666663</v>
      </c>
      <c r="G2805" s="6">
        <v>300</v>
      </c>
      <c r="H2805" s="7">
        <v>49500</v>
      </c>
      <c r="I2805" s="7">
        <f>FlightsPivot[[#This Row],[Total Fare]]*10%</f>
        <v>4950</v>
      </c>
      <c r="J2805" s="7">
        <f>FlightsPivot[[#This Row],[Total Fare]]+FlightsPivot[[#This Row],[10% tax ]]</f>
        <v>54450</v>
      </c>
      <c r="K2805" s="4">
        <v>11</v>
      </c>
      <c r="L2805" s="4">
        <v>2015</v>
      </c>
      <c r="M2805" t="str">
        <f>INDEX(RoutesPivot[DepAirport],MATCH($C2805,RoutesPivot[[RouteID]:[RouteID]],0))</f>
        <v>ORD</v>
      </c>
      <c r="N2805" t="str">
        <f>INDEX(RoutesPivot[AirportID],MATCH($C2805,RoutesPivot[[RouteID]:[RouteID]],0))</f>
        <v>ATL</v>
      </c>
      <c r="O2805">
        <f>INDEX(RoutesPivot[Distance],MATCH($C2805,RoutesPivot[[RouteID]:[RouteID]],0))</f>
        <v>510</v>
      </c>
      <c r="P2805">
        <f>INDEX(RoutesPivot[ListPrice],MATCH($C2805,RoutesPivot[[RouteID]:[RouteID]],0))</f>
        <v>200</v>
      </c>
      <c r="Q2805" t="str">
        <f>INDEX(AirportPivot[AirportName],MATCH($N2805,AirportPivot[[AirportID]:[AirportID]],0))</f>
        <v>Hartsfield-Jackson Atlanta International</v>
      </c>
      <c r="R2805">
        <f>INDEX(AirportPivot[Gates (number of available)],MATCH($N2805,AirportPivot[[AirportID]:[AirportID]],0))</f>
        <v>100</v>
      </c>
    </row>
    <row r="2806" spans="1:18" x14ac:dyDescent="0.25">
      <c r="A2806" s="3" t="s">
        <v>2838</v>
      </c>
      <c r="B2806" s="12">
        <v>41711</v>
      </c>
      <c r="C2806" s="4" t="s">
        <v>13</v>
      </c>
      <c r="D2806" s="4">
        <v>1.9</v>
      </c>
      <c r="E2806" s="4">
        <v>34</v>
      </c>
      <c r="F2806" s="5">
        <v>0.375</v>
      </c>
      <c r="G2806" s="6">
        <v>250</v>
      </c>
      <c r="H2806" s="7">
        <v>46250</v>
      </c>
      <c r="I2806" s="7">
        <f>FlightsPivot[[#This Row],[Total Fare]]*10%</f>
        <v>4625</v>
      </c>
      <c r="J2806" s="7">
        <f>FlightsPivot[[#This Row],[Total Fare]]+FlightsPivot[[#This Row],[10% tax ]]</f>
        <v>50875</v>
      </c>
      <c r="K2806" s="4">
        <v>3</v>
      </c>
      <c r="L2806" s="4">
        <v>2014</v>
      </c>
      <c r="M2806" t="str">
        <f>INDEX(RoutesPivot[DepAirport],MATCH($C2806,RoutesPivot[[RouteID]:[RouteID]],0))</f>
        <v>ORD</v>
      </c>
      <c r="N2806" t="str">
        <f>INDEX(RoutesPivot[AirportID],MATCH($C2806,RoutesPivot[[RouteID]:[RouteID]],0))</f>
        <v>JFK</v>
      </c>
      <c r="O2806">
        <f>INDEX(RoutesPivot[Distance],MATCH($C2806,RoutesPivot[[RouteID]:[RouteID]],0))</f>
        <v>619</v>
      </c>
      <c r="P2806">
        <f>INDEX(RoutesPivot[ListPrice],MATCH($C2806,RoutesPivot[[RouteID]:[RouteID]],0))</f>
        <v>250</v>
      </c>
      <c r="Q2806" t="str">
        <f>INDEX(AirportPivot[AirportName],MATCH($N2806,AirportPivot[[AirportID]:[AirportID]],0))</f>
        <v>John F Kennedy International</v>
      </c>
      <c r="R2806">
        <f>INDEX(AirportPivot[Gates (number of available)],MATCH($N2806,AirportPivot[[AirportID]:[AirportID]],0))</f>
        <v>120</v>
      </c>
    </row>
    <row r="2807" spans="1:18" x14ac:dyDescent="0.25">
      <c r="A2807" s="3" t="s">
        <v>2839</v>
      </c>
      <c r="B2807" s="12">
        <v>42009</v>
      </c>
      <c r="C2807" s="4" t="s">
        <v>11</v>
      </c>
      <c r="D2807" s="4">
        <v>1.6</v>
      </c>
      <c r="E2807" s="4">
        <v>162</v>
      </c>
      <c r="F2807" s="5">
        <v>0.70833333333333337</v>
      </c>
      <c r="G2807" s="6">
        <v>300</v>
      </c>
      <c r="H2807" s="7">
        <v>49500</v>
      </c>
      <c r="I2807" s="7">
        <f>FlightsPivot[[#This Row],[Total Fare]]*10%</f>
        <v>4950</v>
      </c>
      <c r="J2807" s="7">
        <f>FlightsPivot[[#This Row],[Total Fare]]+FlightsPivot[[#This Row],[10% tax ]]</f>
        <v>54450</v>
      </c>
      <c r="K2807" s="4">
        <v>1</v>
      </c>
      <c r="L2807" s="4">
        <v>2015</v>
      </c>
      <c r="M2807" t="str">
        <f>INDEX(RoutesPivot[DepAirport],MATCH($C2807,RoutesPivot[[RouteID]:[RouteID]],0))</f>
        <v>ORD</v>
      </c>
      <c r="N2807" t="str">
        <f>INDEX(RoutesPivot[AirportID],MATCH($C2807,RoutesPivot[[RouteID]:[RouteID]],0))</f>
        <v>BOS</v>
      </c>
      <c r="O2807">
        <f>INDEX(RoutesPivot[Distance],MATCH($C2807,RoutesPivot[[RouteID]:[RouteID]],0))</f>
        <v>730</v>
      </c>
      <c r="P2807">
        <f>INDEX(RoutesPivot[ListPrice],MATCH($C2807,RoutesPivot[[RouteID]:[RouteID]],0))</f>
        <v>300</v>
      </c>
      <c r="Q2807" t="str">
        <f>INDEX(AirportPivot[AirportName],MATCH($N2807,AirportPivot[[AirportID]:[AirportID]],0))</f>
        <v>General Edward Lawrence Logan International</v>
      </c>
      <c r="R2807">
        <f>INDEX(AirportPivot[Gates (number of available)],MATCH($N2807,AirportPivot[[AirportID]:[AirportID]],0))</f>
        <v>63</v>
      </c>
    </row>
    <row r="2808" spans="1:18" x14ac:dyDescent="0.25">
      <c r="A2808" s="3" t="s">
        <v>2840</v>
      </c>
      <c r="B2808" s="12">
        <v>41826</v>
      </c>
      <c r="C2808" s="4" t="s">
        <v>86</v>
      </c>
      <c r="D2808" s="4">
        <v>1.6</v>
      </c>
      <c r="E2808" s="4">
        <v>170</v>
      </c>
      <c r="F2808" s="5">
        <v>0.29166666666666669</v>
      </c>
      <c r="G2808" s="6">
        <v>126.5</v>
      </c>
      <c r="H2808" s="7">
        <v>20872.5</v>
      </c>
      <c r="I2808" s="7">
        <f>FlightsPivot[[#This Row],[Total Fare]]*10%</f>
        <v>2087.25</v>
      </c>
      <c r="J2808" s="7">
        <f>FlightsPivot[[#This Row],[Total Fare]]+FlightsPivot[[#This Row],[10% tax ]]</f>
        <v>22959.75</v>
      </c>
      <c r="K2808" s="4">
        <v>7</v>
      </c>
      <c r="L2808" s="4">
        <v>2014</v>
      </c>
      <c r="M2808" t="str">
        <f>INDEX(RoutesPivot[DepAirport],MATCH($C2808,RoutesPivot[[RouteID]:[RouteID]],0))</f>
        <v>ORD</v>
      </c>
      <c r="N2808" t="str">
        <f>INDEX(RoutesPivot[AirportID],MATCH($C2808,RoutesPivot[[RouteID]:[RouteID]],0))</f>
        <v>DTW</v>
      </c>
      <c r="O2808">
        <f>INDEX(RoutesPivot[Distance],MATCH($C2808,RoutesPivot[[RouteID]:[RouteID]],0))</f>
        <v>200</v>
      </c>
      <c r="P2808">
        <f>INDEX(RoutesPivot[ListPrice],MATCH($C2808,RoutesPivot[[RouteID]:[RouteID]],0))</f>
        <v>115</v>
      </c>
      <c r="Q2808" t="str">
        <f>INDEX(AirportPivot[AirportName],MATCH($N2808,AirportPivot[[AirportID]:[AirportID]],0))</f>
        <v>Detroit Metropolitan Wayne County</v>
      </c>
      <c r="R2808">
        <f>INDEX(AirportPivot[Gates (number of available)],MATCH($N2808,AirportPivot[[AirportID]:[AirportID]],0))</f>
        <v>60</v>
      </c>
    </row>
    <row r="2809" spans="1:18" x14ac:dyDescent="0.25">
      <c r="A2809" s="3" t="s">
        <v>2841</v>
      </c>
      <c r="B2809" s="12">
        <v>42002</v>
      </c>
      <c r="C2809" s="4" t="s">
        <v>17</v>
      </c>
      <c r="D2809" s="4">
        <v>4.5999999999999996</v>
      </c>
      <c r="E2809" s="4">
        <v>64</v>
      </c>
      <c r="F2809" s="5">
        <v>0.83333333333333337</v>
      </c>
      <c r="G2809" s="6">
        <v>350</v>
      </c>
      <c r="H2809" s="7">
        <v>63350</v>
      </c>
      <c r="I2809" s="7">
        <f>FlightsPivot[[#This Row],[Total Fare]]*10%</f>
        <v>6335</v>
      </c>
      <c r="J2809" s="7">
        <f>FlightsPivot[[#This Row],[Total Fare]]+FlightsPivot[[#This Row],[10% tax ]]</f>
        <v>69685</v>
      </c>
      <c r="K2809" s="4">
        <v>12</v>
      </c>
      <c r="L2809" s="4">
        <v>2014</v>
      </c>
      <c r="M2809" t="str">
        <f>INDEX(RoutesPivot[DepAirport],MATCH($C2809,RoutesPivot[[RouteID]:[RouteID]],0))</f>
        <v>ORD</v>
      </c>
      <c r="N2809" t="str">
        <f>INDEX(RoutesPivot[AirportID],MATCH($C2809,RoutesPivot[[RouteID]:[RouteID]],0))</f>
        <v>LAX</v>
      </c>
      <c r="O2809">
        <f>INDEX(RoutesPivot[Distance],MATCH($C2809,RoutesPivot[[RouteID]:[RouteID]],0))</f>
        <v>1518</v>
      </c>
      <c r="P2809">
        <f>INDEX(RoutesPivot[ListPrice],MATCH($C2809,RoutesPivot[[RouteID]:[RouteID]],0))</f>
        <v>350</v>
      </c>
      <c r="Q2809" t="str">
        <f>INDEX(AirportPivot[AirportName],MATCH($N2809,AirportPivot[[AirportID]:[AirportID]],0))</f>
        <v>Los Angeles International</v>
      </c>
      <c r="R2809">
        <f>INDEX(AirportPivot[Gates (number of available)],MATCH($N2809,AirportPivot[[AirportID]:[AirportID]],0))</f>
        <v>86</v>
      </c>
    </row>
    <row r="2810" spans="1:18" x14ac:dyDescent="0.25">
      <c r="A2810" s="3" t="s">
        <v>2842</v>
      </c>
      <c r="B2810" s="12">
        <v>42088</v>
      </c>
      <c r="C2810" s="4" t="s">
        <v>19</v>
      </c>
      <c r="D2810" s="4">
        <v>2.2000000000000002</v>
      </c>
      <c r="E2810" s="4">
        <v>35</v>
      </c>
      <c r="F2810" s="5">
        <v>0.29166666666666669</v>
      </c>
      <c r="G2810" s="6">
        <v>200</v>
      </c>
      <c r="H2810" s="7">
        <v>37000</v>
      </c>
      <c r="I2810" s="7">
        <f>FlightsPivot[[#This Row],[Total Fare]]*10%</f>
        <v>3700</v>
      </c>
      <c r="J2810" s="7">
        <f>FlightsPivot[[#This Row],[Total Fare]]+FlightsPivot[[#This Row],[10% tax ]]</f>
        <v>40700</v>
      </c>
      <c r="K2810" s="4">
        <v>3</v>
      </c>
      <c r="L2810" s="4">
        <v>2015</v>
      </c>
      <c r="M2810" t="str">
        <f>INDEX(RoutesPivot[DepAirport],MATCH($C2810,RoutesPivot[[RouteID]:[RouteID]],0))</f>
        <v>ORD</v>
      </c>
      <c r="N2810" t="str">
        <f>INDEX(RoutesPivot[AirportID],MATCH($C2810,RoutesPivot[[RouteID]:[RouteID]],0))</f>
        <v>IAH</v>
      </c>
      <c r="O2810">
        <f>INDEX(RoutesPivot[Distance],MATCH($C2810,RoutesPivot[[RouteID]:[RouteID]],0))</f>
        <v>800</v>
      </c>
      <c r="P2810">
        <f>INDEX(RoutesPivot[ListPrice],MATCH($C2810,RoutesPivot[[RouteID]:[RouteID]],0))</f>
        <v>200</v>
      </c>
      <c r="Q2810" t="str">
        <f>INDEX(AirportPivot[AirportName],MATCH($N2810,AirportPivot[[AirportID]:[AirportID]],0))</f>
        <v>George Bush Intercontinental/Houston</v>
      </c>
      <c r="R2810">
        <f>INDEX(AirportPivot[Gates (number of available)],MATCH($N2810,AirportPivot[[AirportID]:[AirportID]],0))</f>
        <v>80</v>
      </c>
    </row>
    <row r="2811" spans="1:18" x14ac:dyDescent="0.25">
      <c r="A2811" s="3" t="s">
        <v>2843</v>
      </c>
      <c r="B2811" s="12">
        <v>42052</v>
      </c>
      <c r="C2811" s="4" t="s">
        <v>70</v>
      </c>
      <c r="D2811" s="4">
        <v>1.6</v>
      </c>
      <c r="E2811" s="4">
        <v>204</v>
      </c>
      <c r="F2811" s="5">
        <v>0.75</v>
      </c>
      <c r="G2811" s="6">
        <v>275</v>
      </c>
      <c r="H2811" s="7">
        <v>45375</v>
      </c>
      <c r="I2811" s="7">
        <f>FlightsPivot[[#This Row],[Total Fare]]*10%</f>
        <v>4537.5</v>
      </c>
      <c r="J2811" s="7">
        <f>FlightsPivot[[#This Row],[Total Fare]]+FlightsPivot[[#This Row],[10% tax ]]</f>
        <v>49912.5</v>
      </c>
      <c r="K2811" s="4">
        <v>2</v>
      </c>
      <c r="L2811" s="4">
        <v>2015</v>
      </c>
      <c r="M2811" t="str">
        <f>INDEX(RoutesPivot[DepAirport],MATCH($C2811,RoutesPivot[[RouteID]:[RouteID]],0))</f>
        <v>ORD</v>
      </c>
      <c r="N2811" t="str">
        <f>INDEX(RoutesPivot[AirportID],MATCH($C2811,RoutesPivot[[RouteID]:[RouteID]],0))</f>
        <v>LAS</v>
      </c>
      <c r="O2811">
        <f>INDEX(RoutesPivot[Distance],MATCH($C2811,RoutesPivot[[RouteID]:[RouteID]],0))</f>
        <v>1100</v>
      </c>
      <c r="P2811">
        <f>INDEX(RoutesPivot[ListPrice],MATCH($C2811,RoutesPivot[[RouteID]:[RouteID]],0))</f>
        <v>275</v>
      </c>
      <c r="Q2811" t="str">
        <f>INDEX(AirportPivot[AirportName],MATCH($N2811,AirportPivot[[AirportID]:[AirportID]],0))</f>
        <v>McCarran International</v>
      </c>
      <c r="R2811">
        <f>INDEX(AirportPivot[Gates (number of available)],MATCH($N2811,AirportPivot[[AirportID]:[AirportID]],0))</f>
        <v>68</v>
      </c>
    </row>
    <row r="2812" spans="1:18" x14ac:dyDescent="0.25">
      <c r="A2812" s="3" t="s">
        <v>2844</v>
      </c>
      <c r="B2812" s="12">
        <v>42115</v>
      </c>
      <c r="C2812" s="4" t="s">
        <v>25</v>
      </c>
      <c r="D2812" s="4">
        <v>2</v>
      </c>
      <c r="E2812" s="4">
        <v>129</v>
      </c>
      <c r="F2812" s="5">
        <v>0.3125</v>
      </c>
      <c r="G2812" s="6">
        <v>200</v>
      </c>
      <c r="H2812" s="7">
        <v>37000</v>
      </c>
      <c r="I2812" s="7">
        <f>FlightsPivot[[#This Row],[Total Fare]]*10%</f>
        <v>3700</v>
      </c>
      <c r="J2812" s="7">
        <f>FlightsPivot[[#This Row],[Total Fare]]+FlightsPivot[[#This Row],[10% tax ]]</f>
        <v>40700</v>
      </c>
      <c r="K2812" s="4">
        <v>4</v>
      </c>
      <c r="L2812" s="4">
        <v>2015</v>
      </c>
      <c r="M2812" t="str">
        <f>INDEX(RoutesPivot[DepAirport],MATCH($C2812,RoutesPivot[[RouteID]:[RouteID]],0))</f>
        <v>ORD</v>
      </c>
      <c r="N2812" t="str">
        <f>INDEX(RoutesPivot[AirportID],MATCH($C2812,RoutesPivot[[RouteID]:[RouteID]],0))</f>
        <v>DFW</v>
      </c>
      <c r="O2812">
        <f>INDEX(RoutesPivot[Distance],MATCH($C2812,RoutesPivot[[RouteID]:[RouteID]],0))</f>
        <v>700</v>
      </c>
      <c r="P2812">
        <f>INDEX(RoutesPivot[ListPrice],MATCH($C2812,RoutesPivot[[RouteID]:[RouteID]],0))</f>
        <v>200</v>
      </c>
      <c r="Q2812" t="str">
        <f>INDEX(AirportPivot[AirportName],MATCH($N2812,AirportPivot[[AirportID]:[AirportID]],0))</f>
        <v>Dallas/Fort Worth International</v>
      </c>
      <c r="R2812">
        <f>INDEX(AirportPivot[Gates (number of available)],MATCH($N2812,AirportPivot[[AirportID]:[AirportID]],0))</f>
        <v>130</v>
      </c>
    </row>
    <row r="2813" spans="1:18" x14ac:dyDescent="0.25">
      <c r="A2813" s="3" t="s">
        <v>2845</v>
      </c>
      <c r="B2813" s="12">
        <v>42359</v>
      </c>
      <c r="C2813" s="4" t="s">
        <v>17</v>
      </c>
      <c r="D2813" s="4">
        <v>7.6</v>
      </c>
      <c r="E2813" s="4">
        <v>93</v>
      </c>
      <c r="F2813" s="5">
        <v>0.29166666666666669</v>
      </c>
      <c r="G2813" s="6">
        <v>490</v>
      </c>
      <c r="H2813" s="7">
        <v>90650</v>
      </c>
      <c r="I2813" s="7">
        <f>FlightsPivot[[#This Row],[Total Fare]]*10%</f>
        <v>9065</v>
      </c>
      <c r="J2813" s="7">
        <f>FlightsPivot[[#This Row],[Total Fare]]+FlightsPivot[[#This Row],[10% tax ]]</f>
        <v>99715</v>
      </c>
      <c r="K2813" s="4">
        <v>12</v>
      </c>
      <c r="L2813" s="4">
        <v>2015</v>
      </c>
      <c r="M2813" t="str">
        <f>INDEX(RoutesPivot[DepAirport],MATCH($C2813,RoutesPivot[[RouteID]:[RouteID]],0))</f>
        <v>ORD</v>
      </c>
      <c r="N2813" t="str">
        <f>INDEX(RoutesPivot[AirportID],MATCH($C2813,RoutesPivot[[RouteID]:[RouteID]],0))</f>
        <v>LAX</v>
      </c>
      <c r="O2813">
        <f>INDEX(RoutesPivot[Distance],MATCH($C2813,RoutesPivot[[RouteID]:[RouteID]],0))</f>
        <v>1518</v>
      </c>
      <c r="P2813">
        <f>INDEX(RoutesPivot[ListPrice],MATCH($C2813,RoutesPivot[[RouteID]:[RouteID]],0))</f>
        <v>350</v>
      </c>
      <c r="Q2813" t="str">
        <f>INDEX(AirportPivot[AirportName],MATCH($N2813,AirportPivot[[AirportID]:[AirportID]],0))</f>
        <v>Los Angeles International</v>
      </c>
      <c r="R2813">
        <f>INDEX(AirportPivot[Gates (number of available)],MATCH($N2813,AirportPivot[[AirportID]:[AirportID]],0))</f>
        <v>86</v>
      </c>
    </row>
    <row r="2814" spans="1:18" x14ac:dyDescent="0.25">
      <c r="A2814" s="3" t="s">
        <v>2846</v>
      </c>
      <c r="B2814" s="12">
        <v>42344</v>
      </c>
      <c r="C2814" s="4" t="s">
        <v>70</v>
      </c>
      <c r="D2814" s="4">
        <v>3.2</v>
      </c>
      <c r="E2814" s="4">
        <v>31</v>
      </c>
      <c r="F2814" s="5">
        <v>0.66666666666666663</v>
      </c>
      <c r="G2814" s="6">
        <v>275</v>
      </c>
      <c r="H2814" s="7">
        <v>50875</v>
      </c>
      <c r="I2814" s="7">
        <f>FlightsPivot[[#This Row],[Total Fare]]*10%</f>
        <v>5087.5</v>
      </c>
      <c r="J2814" s="7">
        <f>FlightsPivot[[#This Row],[Total Fare]]+FlightsPivot[[#This Row],[10% tax ]]</f>
        <v>55962.5</v>
      </c>
      <c r="K2814" s="4">
        <v>12</v>
      </c>
      <c r="L2814" s="4">
        <v>2015</v>
      </c>
      <c r="M2814" t="str">
        <f>INDEX(RoutesPivot[DepAirport],MATCH($C2814,RoutesPivot[[RouteID]:[RouteID]],0))</f>
        <v>ORD</v>
      </c>
      <c r="N2814" t="str">
        <f>INDEX(RoutesPivot[AirportID],MATCH($C2814,RoutesPivot[[RouteID]:[RouteID]],0))</f>
        <v>LAS</v>
      </c>
      <c r="O2814">
        <f>INDEX(RoutesPivot[Distance],MATCH($C2814,RoutesPivot[[RouteID]:[RouteID]],0))</f>
        <v>1100</v>
      </c>
      <c r="P2814">
        <f>INDEX(RoutesPivot[ListPrice],MATCH($C2814,RoutesPivot[[RouteID]:[RouteID]],0))</f>
        <v>275</v>
      </c>
      <c r="Q2814" t="str">
        <f>INDEX(AirportPivot[AirportName],MATCH($N2814,AirportPivot[[AirportID]:[AirportID]],0))</f>
        <v>McCarran International</v>
      </c>
      <c r="R2814">
        <f>INDEX(AirportPivot[Gates (number of available)],MATCH($N2814,AirportPivot[[AirportID]:[AirportID]],0))</f>
        <v>68</v>
      </c>
    </row>
    <row r="2815" spans="1:18" x14ac:dyDescent="0.25">
      <c r="A2815" s="3" t="s">
        <v>2847</v>
      </c>
      <c r="B2815" s="12">
        <v>42139</v>
      </c>
      <c r="C2815" s="4" t="s">
        <v>11</v>
      </c>
      <c r="D2815" s="4">
        <v>1.7</v>
      </c>
      <c r="E2815" s="4">
        <v>59</v>
      </c>
      <c r="F2815" s="5">
        <v>0.75</v>
      </c>
      <c r="G2815" s="6">
        <v>300</v>
      </c>
      <c r="H2815" s="7">
        <v>49500</v>
      </c>
      <c r="I2815" s="7">
        <f>FlightsPivot[[#This Row],[Total Fare]]*10%</f>
        <v>4950</v>
      </c>
      <c r="J2815" s="7">
        <f>FlightsPivot[[#This Row],[Total Fare]]+FlightsPivot[[#This Row],[10% tax ]]</f>
        <v>54450</v>
      </c>
      <c r="K2815" s="4">
        <v>5</v>
      </c>
      <c r="L2815" s="4">
        <v>2015</v>
      </c>
      <c r="M2815" t="str">
        <f>INDEX(RoutesPivot[DepAirport],MATCH($C2815,RoutesPivot[[RouteID]:[RouteID]],0))</f>
        <v>ORD</v>
      </c>
      <c r="N2815" t="str">
        <f>INDEX(RoutesPivot[AirportID],MATCH($C2815,RoutesPivot[[RouteID]:[RouteID]],0))</f>
        <v>BOS</v>
      </c>
      <c r="O2815">
        <f>INDEX(RoutesPivot[Distance],MATCH($C2815,RoutesPivot[[RouteID]:[RouteID]],0))</f>
        <v>730</v>
      </c>
      <c r="P2815">
        <f>INDEX(RoutesPivot[ListPrice],MATCH($C2815,RoutesPivot[[RouteID]:[RouteID]],0))</f>
        <v>300</v>
      </c>
      <c r="Q2815" t="str">
        <f>INDEX(AirportPivot[AirportName],MATCH($N2815,AirportPivot[[AirportID]:[AirportID]],0))</f>
        <v>General Edward Lawrence Logan International</v>
      </c>
      <c r="R2815">
        <f>INDEX(AirportPivot[Gates (number of available)],MATCH($N2815,AirportPivot[[AirportID]:[AirportID]],0))</f>
        <v>63</v>
      </c>
    </row>
    <row r="2816" spans="1:18" x14ac:dyDescent="0.25">
      <c r="A2816" s="3" t="s">
        <v>2848</v>
      </c>
      <c r="B2816" s="12">
        <v>41933</v>
      </c>
      <c r="C2816" s="4" t="s">
        <v>15</v>
      </c>
      <c r="D2816" s="4">
        <v>2.6</v>
      </c>
      <c r="E2816" s="4">
        <v>206</v>
      </c>
      <c r="F2816" s="5">
        <v>0.29166666666666669</v>
      </c>
      <c r="G2816" s="6">
        <v>225</v>
      </c>
      <c r="H2816" s="7">
        <v>37125</v>
      </c>
      <c r="I2816" s="7">
        <f>FlightsPivot[[#This Row],[Total Fare]]*10%</f>
        <v>3712.5</v>
      </c>
      <c r="J2816" s="7">
        <f>FlightsPivot[[#This Row],[Total Fare]]+FlightsPivot[[#This Row],[10% tax ]]</f>
        <v>40837.5</v>
      </c>
      <c r="K2816" s="4">
        <v>10</v>
      </c>
      <c r="L2816" s="4">
        <v>2014</v>
      </c>
      <c r="M2816" t="str">
        <f>INDEX(RoutesPivot[DepAirport],MATCH($C2816,RoutesPivot[[RouteID]:[RouteID]],0))</f>
        <v>ORD</v>
      </c>
      <c r="N2816" t="str">
        <f>INDEX(RoutesPivot[AirportID],MATCH($C2816,RoutesPivot[[RouteID]:[RouteID]],0))</f>
        <v>EWR</v>
      </c>
      <c r="O2816">
        <f>INDEX(RoutesPivot[Distance],MATCH($C2816,RoutesPivot[[RouteID]:[RouteID]],0))</f>
        <v>600</v>
      </c>
      <c r="P2816">
        <f>INDEX(RoutesPivot[ListPrice],MATCH($C2816,RoutesPivot[[RouteID]:[RouteID]],0))</f>
        <v>225</v>
      </c>
      <c r="Q2816" t="str">
        <f>INDEX(AirportPivot[AirportName],MATCH($N2816,AirportPivot[[AirportID]:[AirportID]],0))</f>
        <v>Newark Liberty International</v>
      </c>
      <c r="R2816">
        <f>INDEX(AirportPivot[Gates (number of available)],MATCH($N2816,AirportPivot[[AirportID]:[AirportID]],0))</f>
        <v>82</v>
      </c>
    </row>
    <row r="2817" spans="1:18" x14ac:dyDescent="0.25">
      <c r="A2817" s="3" t="s">
        <v>2849</v>
      </c>
      <c r="B2817" s="12">
        <v>42369</v>
      </c>
      <c r="C2817" s="4" t="s">
        <v>21</v>
      </c>
      <c r="D2817" s="4">
        <v>2.9</v>
      </c>
      <c r="E2817" s="4">
        <v>209</v>
      </c>
      <c r="F2817" s="5">
        <v>0.79166666666666663</v>
      </c>
      <c r="G2817" s="6">
        <v>125</v>
      </c>
      <c r="H2817" s="7">
        <v>20625</v>
      </c>
      <c r="I2817" s="7">
        <f>FlightsPivot[[#This Row],[Total Fare]]*10%</f>
        <v>2062.5</v>
      </c>
      <c r="J2817" s="7">
        <f>FlightsPivot[[#This Row],[Total Fare]]+FlightsPivot[[#This Row],[10% tax ]]</f>
        <v>22687.5</v>
      </c>
      <c r="K2817" s="4">
        <v>12</v>
      </c>
      <c r="L2817" s="4">
        <v>2015</v>
      </c>
      <c r="M2817" t="str">
        <f>INDEX(RoutesPivot[DepAirport],MATCH($C2817,RoutesPivot[[RouteID]:[RouteID]],0))</f>
        <v>ORD</v>
      </c>
      <c r="N2817" t="str">
        <f>INDEX(RoutesPivot[AirportID],MATCH($C2817,RoutesPivot[[RouteID]:[RouteID]],0))</f>
        <v>CLT</v>
      </c>
      <c r="O2817">
        <f>INDEX(RoutesPivot[Distance],MATCH($C2817,RoutesPivot[[RouteID]:[RouteID]],0))</f>
        <v>700</v>
      </c>
      <c r="P2817">
        <f>INDEX(RoutesPivot[ListPrice],MATCH($C2817,RoutesPivot[[RouteID]:[RouteID]],0))</f>
        <v>125</v>
      </c>
      <c r="Q2817" t="str">
        <f>INDEX(AirportPivot[AirportName],MATCH($N2817,AirportPivot[[AirportID]:[AirportID]],0))</f>
        <v>Charlotte/Douglas International</v>
      </c>
      <c r="R2817">
        <f>INDEX(AirportPivot[Gates (number of available)],MATCH($N2817,AirportPivot[[AirportID]:[AirportID]],0))</f>
        <v>65</v>
      </c>
    </row>
    <row r="2818" spans="1:18" x14ac:dyDescent="0.25">
      <c r="A2818" s="3" t="s">
        <v>2850</v>
      </c>
      <c r="B2818" s="12">
        <v>42108</v>
      </c>
      <c r="C2818" s="4" t="s">
        <v>80</v>
      </c>
      <c r="D2818" s="4">
        <v>1.6</v>
      </c>
      <c r="E2818" s="4">
        <v>117</v>
      </c>
      <c r="F2818" s="5">
        <v>0.29166666666666669</v>
      </c>
      <c r="G2818" s="6">
        <v>300</v>
      </c>
      <c r="H2818" s="7">
        <v>55500</v>
      </c>
      <c r="I2818" s="7">
        <f>FlightsPivot[[#This Row],[Total Fare]]*10%</f>
        <v>5550</v>
      </c>
      <c r="J2818" s="7">
        <f>FlightsPivot[[#This Row],[Total Fare]]+FlightsPivot[[#This Row],[10% tax ]]</f>
        <v>61050</v>
      </c>
      <c r="K2818" s="4">
        <v>4</v>
      </c>
      <c r="L2818" s="4">
        <v>2015</v>
      </c>
      <c r="M2818" t="str">
        <f>INDEX(RoutesPivot[DepAirport],MATCH($C2818,RoutesPivot[[RouteID]:[RouteID]],0))</f>
        <v>ORD</v>
      </c>
      <c r="N2818" t="str">
        <f>INDEX(RoutesPivot[AirportID],MATCH($C2818,RoutesPivot[[RouteID]:[RouteID]],0))</f>
        <v>MIA</v>
      </c>
      <c r="O2818">
        <f>INDEX(RoutesPivot[Distance],MATCH($C2818,RoutesPivot[[RouteID]:[RouteID]],0))</f>
        <v>1000</v>
      </c>
      <c r="P2818">
        <f>INDEX(RoutesPivot[ListPrice],MATCH($C2818,RoutesPivot[[RouteID]:[RouteID]],0))</f>
        <v>300</v>
      </c>
      <c r="Q2818" t="str">
        <f>INDEX(AirportPivot[AirportName],MATCH($N2818,AirportPivot[[AirportID]:[AirportID]],0))</f>
        <v>Miami International</v>
      </c>
      <c r="R2818">
        <f>INDEX(AirportPivot[Gates (number of available)],MATCH($N2818,AirportPivot[[AirportID]:[AirportID]],0))</f>
        <v>80</v>
      </c>
    </row>
    <row r="2819" spans="1:18" x14ac:dyDescent="0.25">
      <c r="A2819" s="3" t="s">
        <v>2851</v>
      </c>
      <c r="B2819" s="12">
        <v>42191</v>
      </c>
      <c r="C2819" s="4" t="s">
        <v>17</v>
      </c>
      <c r="D2819" s="4">
        <v>4.7</v>
      </c>
      <c r="E2819" s="4">
        <v>29</v>
      </c>
      <c r="F2819" s="5">
        <v>0.75</v>
      </c>
      <c r="G2819" s="6">
        <v>385</v>
      </c>
      <c r="H2819" s="7">
        <v>71225</v>
      </c>
      <c r="I2819" s="7">
        <f>FlightsPivot[[#This Row],[Total Fare]]*10%</f>
        <v>7122.5</v>
      </c>
      <c r="J2819" s="7">
        <f>FlightsPivot[[#This Row],[Total Fare]]+FlightsPivot[[#This Row],[10% tax ]]</f>
        <v>78347.5</v>
      </c>
      <c r="K2819" s="4">
        <v>7</v>
      </c>
      <c r="L2819" s="4">
        <v>2015</v>
      </c>
      <c r="M2819" t="str">
        <f>INDEX(RoutesPivot[DepAirport],MATCH($C2819,RoutesPivot[[RouteID]:[RouteID]],0))</f>
        <v>ORD</v>
      </c>
      <c r="N2819" t="str">
        <f>INDEX(RoutesPivot[AirportID],MATCH($C2819,RoutesPivot[[RouteID]:[RouteID]],0))</f>
        <v>LAX</v>
      </c>
      <c r="O2819">
        <f>INDEX(RoutesPivot[Distance],MATCH($C2819,RoutesPivot[[RouteID]:[RouteID]],0))</f>
        <v>1518</v>
      </c>
      <c r="P2819">
        <f>INDEX(RoutesPivot[ListPrice],MATCH($C2819,RoutesPivot[[RouteID]:[RouteID]],0))</f>
        <v>350</v>
      </c>
      <c r="Q2819" t="str">
        <f>INDEX(AirportPivot[AirportName],MATCH($N2819,AirportPivot[[AirportID]:[AirportID]],0))</f>
        <v>Los Angeles International</v>
      </c>
      <c r="R2819">
        <f>INDEX(AirportPivot[Gates (number of available)],MATCH($N2819,AirportPivot[[AirportID]:[AirportID]],0))</f>
        <v>86</v>
      </c>
    </row>
    <row r="2820" spans="1:18" x14ac:dyDescent="0.25">
      <c r="A2820" s="3" t="s">
        <v>2852</v>
      </c>
      <c r="B2820" s="12">
        <v>42350</v>
      </c>
      <c r="C2820" s="4" t="s">
        <v>27</v>
      </c>
      <c r="D2820" s="4">
        <v>8.9</v>
      </c>
      <c r="E2820" s="4">
        <v>133</v>
      </c>
      <c r="F2820" s="5">
        <v>0.875</v>
      </c>
      <c r="G2820" s="6">
        <v>200</v>
      </c>
      <c r="H2820" s="7">
        <v>37000</v>
      </c>
      <c r="I2820" s="7">
        <f>FlightsPivot[[#This Row],[Total Fare]]*10%</f>
        <v>3700</v>
      </c>
      <c r="J2820" s="7">
        <f>FlightsPivot[[#This Row],[Total Fare]]+FlightsPivot[[#This Row],[10% tax ]]</f>
        <v>40700</v>
      </c>
      <c r="K2820" s="4">
        <v>12</v>
      </c>
      <c r="L2820" s="4">
        <v>2015</v>
      </c>
      <c r="M2820" t="str">
        <f>INDEX(RoutesPivot[DepAirport],MATCH($C2820,RoutesPivot[[RouteID]:[RouteID]],0))</f>
        <v>ORD</v>
      </c>
      <c r="N2820" t="str">
        <f>INDEX(RoutesPivot[AirportID],MATCH($C2820,RoutesPivot[[RouteID]:[RouteID]],0))</f>
        <v>ATL</v>
      </c>
      <c r="O2820">
        <f>INDEX(RoutesPivot[Distance],MATCH($C2820,RoutesPivot[[RouteID]:[RouteID]],0))</f>
        <v>510</v>
      </c>
      <c r="P2820">
        <f>INDEX(RoutesPivot[ListPrice],MATCH($C2820,RoutesPivot[[RouteID]:[RouteID]],0))</f>
        <v>200</v>
      </c>
      <c r="Q2820" t="str">
        <f>INDEX(AirportPivot[AirportName],MATCH($N2820,AirportPivot[[AirportID]:[AirportID]],0))</f>
        <v>Hartsfield-Jackson Atlanta International</v>
      </c>
      <c r="R2820">
        <f>INDEX(AirportPivot[Gates (number of available)],MATCH($N2820,AirportPivot[[AirportID]:[AirportID]],0))</f>
        <v>100</v>
      </c>
    </row>
    <row r="2821" spans="1:18" x14ac:dyDescent="0.25">
      <c r="A2821" s="3" t="s">
        <v>2853</v>
      </c>
      <c r="B2821" s="12">
        <v>42044</v>
      </c>
      <c r="C2821" s="4" t="s">
        <v>25</v>
      </c>
      <c r="D2821" s="4">
        <v>2.2000000000000002</v>
      </c>
      <c r="E2821" s="4">
        <v>104</v>
      </c>
      <c r="F2821" s="5">
        <v>0.83333333333333337</v>
      </c>
      <c r="G2821" s="6">
        <v>200</v>
      </c>
      <c r="H2821" s="7">
        <v>37000</v>
      </c>
      <c r="I2821" s="7">
        <f>FlightsPivot[[#This Row],[Total Fare]]*10%</f>
        <v>3700</v>
      </c>
      <c r="J2821" s="7">
        <f>FlightsPivot[[#This Row],[Total Fare]]+FlightsPivot[[#This Row],[10% tax ]]</f>
        <v>40700</v>
      </c>
      <c r="K2821" s="4">
        <v>2</v>
      </c>
      <c r="L2821" s="4">
        <v>2015</v>
      </c>
      <c r="M2821" t="str">
        <f>INDEX(RoutesPivot[DepAirport],MATCH($C2821,RoutesPivot[[RouteID]:[RouteID]],0))</f>
        <v>ORD</v>
      </c>
      <c r="N2821" t="str">
        <f>INDEX(RoutesPivot[AirportID],MATCH($C2821,RoutesPivot[[RouteID]:[RouteID]],0))</f>
        <v>DFW</v>
      </c>
      <c r="O2821">
        <f>INDEX(RoutesPivot[Distance],MATCH($C2821,RoutesPivot[[RouteID]:[RouteID]],0))</f>
        <v>700</v>
      </c>
      <c r="P2821">
        <f>INDEX(RoutesPivot[ListPrice],MATCH($C2821,RoutesPivot[[RouteID]:[RouteID]],0))</f>
        <v>200</v>
      </c>
      <c r="Q2821" t="str">
        <f>INDEX(AirportPivot[AirportName],MATCH($N2821,AirportPivot[[AirportID]:[AirportID]],0))</f>
        <v>Dallas/Fort Worth International</v>
      </c>
      <c r="R2821">
        <f>INDEX(AirportPivot[Gates (number of available)],MATCH($N2821,AirportPivot[[AirportID]:[AirportID]],0))</f>
        <v>130</v>
      </c>
    </row>
    <row r="2822" spans="1:18" x14ac:dyDescent="0.25">
      <c r="A2822" s="3" t="s">
        <v>2854</v>
      </c>
      <c r="B2822" s="12">
        <v>42139</v>
      </c>
      <c r="C2822" s="4" t="s">
        <v>70</v>
      </c>
      <c r="D2822" s="4">
        <v>2.9</v>
      </c>
      <c r="E2822" s="4">
        <v>25</v>
      </c>
      <c r="F2822" s="5">
        <v>0.29166666666666669</v>
      </c>
      <c r="G2822" s="6">
        <v>275</v>
      </c>
      <c r="H2822" s="7">
        <v>50875</v>
      </c>
      <c r="I2822" s="7">
        <f>FlightsPivot[[#This Row],[Total Fare]]*10%</f>
        <v>5087.5</v>
      </c>
      <c r="J2822" s="7">
        <f>FlightsPivot[[#This Row],[Total Fare]]+FlightsPivot[[#This Row],[10% tax ]]</f>
        <v>55962.5</v>
      </c>
      <c r="K2822" s="4">
        <v>5</v>
      </c>
      <c r="L2822" s="4">
        <v>2015</v>
      </c>
      <c r="M2822" t="str">
        <f>INDEX(RoutesPivot[DepAirport],MATCH($C2822,RoutesPivot[[RouteID]:[RouteID]],0))</f>
        <v>ORD</v>
      </c>
      <c r="N2822" t="str">
        <f>INDEX(RoutesPivot[AirportID],MATCH($C2822,RoutesPivot[[RouteID]:[RouteID]],0))</f>
        <v>LAS</v>
      </c>
      <c r="O2822">
        <f>INDEX(RoutesPivot[Distance],MATCH($C2822,RoutesPivot[[RouteID]:[RouteID]],0))</f>
        <v>1100</v>
      </c>
      <c r="P2822">
        <f>INDEX(RoutesPivot[ListPrice],MATCH($C2822,RoutesPivot[[RouteID]:[RouteID]],0))</f>
        <v>275</v>
      </c>
      <c r="Q2822" t="str">
        <f>INDEX(AirportPivot[AirportName],MATCH($N2822,AirportPivot[[AirportID]:[AirportID]],0))</f>
        <v>McCarran International</v>
      </c>
      <c r="R2822">
        <f>INDEX(AirportPivot[Gates (number of available)],MATCH($N2822,AirportPivot[[AirportID]:[AirportID]],0))</f>
        <v>68</v>
      </c>
    </row>
    <row r="2823" spans="1:18" x14ac:dyDescent="0.25">
      <c r="A2823" s="3" t="s">
        <v>2855</v>
      </c>
      <c r="B2823" s="12">
        <v>42189</v>
      </c>
      <c r="C2823" s="4" t="s">
        <v>47</v>
      </c>
      <c r="D2823" s="4">
        <v>1.9</v>
      </c>
      <c r="E2823" s="4">
        <v>204</v>
      </c>
      <c r="F2823" s="5">
        <v>0.77083333333333337</v>
      </c>
      <c r="G2823" s="6">
        <v>275</v>
      </c>
      <c r="H2823" s="7">
        <v>45375</v>
      </c>
      <c r="I2823" s="7">
        <f>FlightsPivot[[#This Row],[Total Fare]]*10%</f>
        <v>4537.5</v>
      </c>
      <c r="J2823" s="7">
        <f>FlightsPivot[[#This Row],[Total Fare]]+FlightsPivot[[#This Row],[10% tax ]]</f>
        <v>49912.5</v>
      </c>
      <c r="K2823" s="4">
        <v>7</v>
      </c>
      <c r="L2823" s="4">
        <v>2015</v>
      </c>
      <c r="M2823" t="str">
        <f>INDEX(RoutesPivot[DepAirport],MATCH($C2823,RoutesPivot[[RouteID]:[RouteID]],0))</f>
        <v>ORD</v>
      </c>
      <c r="N2823" t="str">
        <f>INDEX(RoutesPivot[AirportID],MATCH($C2823,RoutesPivot[[RouteID]:[RouteID]],0))</f>
        <v>PHX</v>
      </c>
      <c r="O2823">
        <f>INDEX(RoutesPivot[Distance],MATCH($C2823,RoutesPivot[[RouteID]:[RouteID]],0))</f>
        <v>1200</v>
      </c>
      <c r="P2823">
        <f>INDEX(RoutesPivot[ListPrice],MATCH($C2823,RoutesPivot[[RouteID]:[RouteID]],0))</f>
        <v>250</v>
      </c>
      <c r="Q2823" t="str">
        <f>INDEX(AirportPivot[AirportName],MATCH($N2823,AirportPivot[[AirportID]:[AirportID]],0))</f>
        <v>Phoenix Sky Harbor International</v>
      </c>
      <c r="R2823">
        <f>INDEX(AirportPivot[Gates (number of available)],MATCH($N2823,AirportPivot[[AirportID]:[AirportID]],0))</f>
        <v>60</v>
      </c>
    </row>
    <row r="2824" spans="1:18" x14ac:dyDescent="0.25">
      <c r="A2824" s="3" t="s">
        <v>2856</v>
      </c>
      <c r="B2824" s="12">
        <v>42353</v>
      </c>
      <c r="C2824" s="4" t="s">
        <v>19</v>
      </c>
      <c r="D2824" s="4">
        <v>1.5</v>
      </c>
      <c r="E2824" s="4">
        <v>2</v>
      </c>
      <c r="F2824" s="5">
        <v>0.79166666666666663</v>
      </c>
      <c r="G2824" s="6">
        <v>200</v>
      </c>
      <c r="H2824" s="7">
        <v>37000</v>
      </c>
      <c r="I2824" s="7">
        <f>FlightsPivot[[#This Row],[Total Fare]]*10%</f>
        <v>3700</v>
      </c>
      <c r="J2824" s="7">
        <f>FlightsPivot[[#This Row],[Total Fare]]+FlightsPivot[[#This Row],[10% tax ]]</f>
        <v>40700</v>
      </c>
      <c r="K2824" s="4">
        <v>12</v>
      </c>
      <c r="L2824" s="4">
        <v>2015</v>
      </c>
      <c r="M2824" t="str">
        <f>INDEX(RoutesPivot[DepAirport],MATCH($C2824,RoutesPivot[[RouteID]:[RouteID]],0))</f>
        <v>ORD</v>
      </c>
      <c r="N2824" t="str">
        <f>INDEX(RoutesPivot[AirportID],MATCH($C2824,RoutesPivot[[RouteID]:[RouteID]],0))</f>
        <v>IAH</v>
      </c>
      <c r="O2824">
        <f>INDEX(RoutesPivot[Distance],MATCH($C2824,RoutesPivot[[RouteID]:[RouteID]],0))</f>
        <v>800</v>
      </c>
      <c r="P2824">
        <f>INDEX(RoutesPivot[ListPrice],MATCH($C2824,RoutesPivot[[RouteID]:[RouteID]],0))</f>
        <v>200</v>
      </c>
      <c r="Q2824" t="str">
        <f>INDEX(AirportPivot[AirportName],MATCH($N2824,AirportPivot[[AirportID]:[AirportID]],0))</f>
        <v>George Bush Intercontinental/Houston</v>
      </c>
      <c r="R2824">
        <f>INDEX(AirportPivot[Gates (number of available)],MATCH($N2824,AirportPivot[[AirportID]:[AirportID]],0))</f>
        <v>80</v>
      </c>
    </row>
    <row r="2825" spans="1:18" x14ac:dyDescent="0.25">
      <c r="A2825" s="3" t="s">
        <v>2857</v>
      </c>
      <c r="B2825" s="12">
        <v>41724</v>
      </c>
      <c r="C2825" s="4" t="s">
        <v>11</v>
      </c>
      <c r="D2825" s="4">
        <v>1.4</v>
      </c>
      <c r="E2825" s="4">
        <v>138</v>
      </c>
      <c r="F2825" s="5">
        <v>0.70833333333333337</v>
      </c>
      <c r="G2825" s="6">
        <v>300</v>
      </c>
      <c r="H2825" s="7">
        <v>55500</v>
      </c>
      <c r="I2825" s="7">
        <f>FlightsPivot[[#This Row],[Total Fare]]*10%</f>
        <v>5550</v>
      </c>
      <c r="J2825" s="7">
        <f>FlightsPivot[[#This Row],[Total Fare]]+FlightsPivot[[#This Row],[10% tax ]]</f>
        <v>61050</v>
      </c>
      <c r="K2825" s="4">
        <v>3</v>
      </c>
      <c r="L2825" s="4">
        <v>2014</v>
      </c>
      <c r="M2825" t="str">
        <f>INDEX(RoutesPivot[DepAirport],MATCH($C2825,RoutesPivot[[RouteID]:[RouteID]],0))</f>
        <v>ORD</v>
      </c>
      <c r="N2825" t="str">
        <f>INDEX(RoutesPivot[AirportID],MATCH($C2825,RoutesPivot[[RouteID]:[RouteID]],0))</f>
        <v>BOS</v>
      </c>
      <c r="O2825">
        <f>INDEX(RoutesPivot[Distance],MATCH($C2825,RoutesPivot[[RouteID]:[RouteID]],0))</f>
        <v>730</v>
      </c>
      <c r="P2825">
        <f>INDEX(RoutesPivot[ListPrice],MATCH($C2825,RoutesPivot[[RouteID]:[RouteID]],0))</f>
        <v>300</v>
      </c>
      <c r="Q2825" t="str">
        <f>INDEX(AirportPivot[AirportName],MATCH($N2825,AirportPivot[[AirportID]:[AirportID]],0))</f>
        <v>General Edward Lawrence Logan International</v>
      </c>
      <c r="R2825">
        <f>INDEX(AirportPivot[Gates (number of available)],MATCH($N2825,AirportPivot[[AirportID]:[AirportID]],0))</f>
        <v>63</v>
      </c>
    </row>
    <row r="2826" spans="1:18" x14ac:dyDescent="0.25">
      <c r="A2826" s="3" t="s">
        <v>2858</v>
      </c>
      <c r="B2826" s="12">
        <v>42172</v>
      </c>
      <c r="C2826" s="4" t="s">
        <v>70</v>
      </c>
      <c r="D2826" s="4">
        <v>1.7</v>
      </c>
      <c r="E2826" s="4">
        <v>121</v>
      </c>
      <c r="F2826" s="5">
        <v>0.75</v>
      </c>
      <c r="G2826" s="6">
        <v>302.5</v>
      </c>
      <c r="H2826" s="7">
        <v>55962.5</v>
      </c>
      <c r="I2826" s="7">
        <f>FlightsPivot[[#This Row],[Total Fare]]*10%</f>
        <v>5596.25</v>
      </c>
      <c r="J2826" s="7">
        <f>FlightsPivot[[#This Row],[Total Fare]]+FlightsPivot[[#This Row],[10% tax ]]</f>
        <v>61558.75</v>
      </c>
      <c r="K2826" s="4">
        <v>6</v>
      </c>
      <c r="L2826" s="4">
        <v>2015</v>
      </c>
      <c r="M2826" t="str">
        <f>INDEX(RoutesPivot[DepAirport],MATCH($C2826,RoutesPivot[[RouteID]:[RouteID]],0))</f>
        <v>ORD</v>
      </c>
      <c r="N2826" t="str">
        <f>INDEX(RoutesPivot[AirportID],MATCH($C2826,RoutesPivot[[RouteID]:[RouteID]],0))</f>
        <v>LAS</v>
      </c>
      <c r="O2826">
        <f>INDEX(RoutesPivot[Distance],MATCH($C2826,RoutesPivot[[RouteID]:[RouteID]],0))</f>
        <v>1100</v>
      </c>
      <c r="P2826">
        <f>INDEX(RoutesPivot[ListPrice],MATCH($C2826,RoutesPivot[[RouteID]:[RouteID]],0))</f>
        <v>275</v>
      </c>
      <c r="Q2826" t="str">
        <f>INDEX(AirportPivot[AirportName],MATCH($N2826,AirportPivot[[AirportID]:[AirportID]],0))</f>
        <v>McCarran International</v>
      </c>
      <c r="R2826">
        <f>INDEX(AirportPivot[Gates (number of available)],MATCH($N2826,AirportPivot[[AirportID]:[AirportID]],0))</f>
        <v>68</v>
      </c>
    </row>
    <row r="2827" spans="1:18" x14ac:dyDescent="0.25">
      <c r="A2827" s="3" t="s">
        <v>2859</v>
      </c>
      <c r="B2827" s="12">
        <v>42237</v>
      </c>
      <c r="C2827" s="4" t="s">
        <v>25</v>
      </c>
      <c r="D2827" s="4">
        <v>2.9</v>
      </c>
      <c r="E2827" s="4">
        <v>87</v>
      </c>
      <c r="F2827" s="5">
        <v>0.35416666666666669</v>
      </c>
      <c r="G2827" s="6">
        <v>220</v>
      </c>
      <c r="H2827" s="7">
        <v>39820</v>
      </c>
      <c r="I2827" s="7">
        <f>FlightsPivot[[#This Row],[Total Fare]]*10%</f>
        <v>3982</v>
      </c>
      <c r="J2827" s="7">
        <f>FlightsPivot[[#This Row],[Total Fare]]+FlightsPivot[[#This Row],[10% tax ]]</f>
        <v>43802</v>
      </c>
      <c r="K2827" s="4">
        <v>8</v>
      </c>
      <c r="L2827" s="4">
        <v>2015</v>
      </c>
      <c r="M2827" t="str">
        <f>INDEX(RoutesPivot[DepAirport],MATCH($C2827,RoutesPivot[[RouteID]:[RouteID]],0))</f>
        <v>ORD</v>
      </c>
      <c r="N2827" t="str">
        <f>INDEX(RoutesPivot[AirportID],MATCH($C2827,RoutesPivot[[RouteID]:[RouteID]],0))</f>
        <v>DFW</v>
      </c>
      <c r="O2827">
        <f>INDEX(RoutesPivot[Distance],MATCH($C2827,RoutesPivot[[RouteID]:[RouteID]],0))</f>
        <v>700</v>
      </c>
      <c r="P2827">
        <f>INDEX(RoutesPivot[ListPrice],MATCH($C2827,RoutesPivot[[RouteID]:[RouteID]],0))</f>
        <v>200</v>
      </c>
      <c r="Q2827" t="str">
        <f>INDEX(AirportPivot[AirportName],MATCH($N2827,AirportPivot[[AirportID]:[AirportID]],0))</f>
        <v>Dallas/Fort Worth International</v>
      </c>
      <c r="R2827">
        <f>INDEX(AirportPivot[Gates (number of available)],MATCH($N2827,AirportPivot[[AirportID]:[AirportID]],0))</f>
        <v>130</v>
      </c>
    </row>
    <row r="2828" spans="1:18" x14ac:dyDescent="0.25">
      <c r="A2828" s="3" t="s">
        <v>2860</v>
      </c>
      <c r="B2828" s="12">
        <v>42285</v>
      </c>
      <c r="C2828" s="4" t="s">
        <v>13</v>
      </c>
      <c r="D2828" s="4">
        <v>0.3</v>
      </c>
      <c r="E2828" s="4">
        <v>64</v>
      </c>
      <c r="F2828" s="5">
        <v>0.83333333333333337</v>
      </c>
      <c r="G2828" s="6">
        <v>250</v>
      </c>
      <c r="H2828" s="7">
        <v>45250</v>
      </c>
      <c r="I2828" s="7">
        <f>FlightsPivot[[#This Row],[Total Fare]]*10%</f>
        <v>4525</v>
      </c>
      <c r="J2828" s="7">
        <f>FlightsPivot[[#This Row],[Total Fare]]+FlightsPivot[[#This Row],[10% tax ]]</f>
        <v>49775</v>
      </c>
      <c r="K2828" s="4">
        <v>10</v>
      </c>
      <c r="L2828" s="4">
        <v>2015</v>
      </c>
      <c r="M2828" t="str">
        <f>INDEX(RoutesPivot[DepAirport],MATCH($C2828,RoutesPivot[[RouteID]:[RouteID]],0))</f>
        <v>ORD</v>
      </c>
      <c r="N2828" t="str">
        <f>INDEX(RoutesPivot[AirportID],MATCH($C2828,RoutesPivot[[RouteID]:[RouteID]],0))</f>
        <v>JFK</v>
      </c>
      <c r="O2828">
        <f>INDEX(RoutesPivot[Distance],MATCH($C2828,RoutesPivot[[RouteID]:[RouteID]],0))</f>
        <v>619</v>
      </c>
      <c r="P2828">
        <f>INDEX(RoutesPivot[ListPrice],MATCH($C2828,RoutesPivot[[RouteID]:[RouteID]],0))</f>
        <v>250</v>
      </c>
      <c r="Q2828" t="str">
        <f>INDEX(AirportPivot[AirportName],MATCH($N2828,AirportPivot[[AirportID]:[AirportID]],0))</f>
        <v>John F Kennedy International</v>
      </c>
      <c r="R2828">
        <f>INDEX(AirportPivot[Gates (number of available)],MATCH($N2828,AirportPivot[[AirportID]:[AirportID]],0))</f>
        <v>120</v>
      </c>
    </row>
    <row r="2829" spans="1:18" x14ac:dyDescent="0.25">
      <c r="A2829" s="3" t="s">
        <v>2861</v>
      </c>
      <c r="B2829" s="12">
        <v>41888</v>
      </c>
      <c r="C2829" s="4" t="s">
        <v>19</v>
      </c>
      <c r="D2829" s="4">
        <v>2.2000000000000002</v>
      </c>
      <c r="E2829" s="4">
        <v>114</v>
      </c>
      <c r="F2829" s="5">
        <v>0.35416666666666669</v>
      </c>
      <c r="G2829" s="6">
        <v>200</v>
      </c>
      <c r="H2829" s="7">
        <v>37000</v>
      </c>
      <c r="I2829" s="7">
        <f>FlightsPivot[[#This Row],[Total Fare]]*10%</f>
        <v>3700</v>
      </c>
      <c r="J2829" s="7">
        <f>FlightsPivot[[#This Row],[Total Fare]]+FlightsPivot[[#This Row],[10% tax ]]</f>
        <v>40700</v>
      </c>
      <c r="K2829" s="4">
        <v>9</v>
      </c>
      <c r="L2829" s="4">
        <v>2014</v>
      </c>
      <c r="M2829" t="str">
        <f>INDEX(RoutesPivot[DepAirport],MATCH($C2829,RoutesPivot[[RouteID]:[RouteID]],0))</f>
        <v>ORD</v>
      </c>
      <c r="N2829" t="str">
        <f>INDEX(RoutesPivot[AirportID],MATCH($C2829,RoutesPivot[[RouteID]:[RouteID]],0))</f>
        <v>IAH</v>
      </c>
      <c r="O2829">
        <f>INDEX(RoutesPivot[Distance],MATCH($C2829,RoutesPivot[[RouteID]:[RouteID]],0))</f>
        <v>800</v>
      </c>
      <c r="P2829">
        <f>INDEX(RoutesPivot[ListPrice],MATCH($C2829,RoutesPivot[[RouteID]:[RouteID]],0))</f>
        <v>200</v>
      </c>
      <c r="Q2829" t="str">
        <f>INDEX(AirportPivot[AirportName],MATCH($N2829,AirportPivot[[AirportID]:[AirportID]],0))</f>
        <v>George Bush Intercontinental/Houston</v>
      </c>
      <c r="R2829">
        <f>INDEX(AirportPivot[Gates (number of available)],MATCH($N2829,AirportPivot[[AirportID]:[AirportID]],0))</f>
        <v>80</v>
      </c>
    </row>
    <row r="2830" spans="1:18" x14ac:dyDescent="0.25">
      <c r="A2830" s="3" t="s">
        <v>2862</v>
      </c>
      <c r="B2830" s="12">
        <v>41842</v>
      </c>
      <c r="C2830" s="4" t="s">
        <v>11</v>
      </c>
      <c r="D2830" s="4">
        <v>2.1</v>
      </c>
      <c r="E2830" s="4">
        <v>9</v>
      </c>
      <c r="F2830" s="5">
        <v>0.79166666666666663</v>
      </c>
      <c r="G2830" s="6">
        <v>330</v>
      </c>
      <c r="H2830" s="7">
        <v>61050</v>
      </c>
      <c r="I2830" s="7">
        <f>FlightsPivot[[#This Row],[Total Fare]]*10%</f>
        <v>6105</v>
      </c>
      <c r="J2830" s="7">
        <f>FlightsPivot[[#This Row],[Total Fare]]+FlightsPivot[[#This Row],[10% tax ]]</f>
        <v>67155</v>
      </c>
      <c r="K2830" s="4">
        <v>7</v>
      </c>
      <c r="L2830" s="4">
        <v>2014</v>
      </c>
      <c r="M2830" t="str">
        <f>INDEX(RoutesPivot[DepAirport],MATCH($C2830,RoutesPivot[[RouteID]:[RouteID]],0))</f>
        <v>ORD</v>
      </c>
      <c r="N2830" t="str">
        <f>INDEX(RoutesPivot[AirportID],MATCH($C2830,RoutesPivot[[RouteID]:[RouteID]],0))</f>
        <v>BOS</v>
      </c>
      <c r="O2830">
        <f>INDEX(RoutesPivot[Distance],MATCH($C2830,RoutesPivot[[RouteID]:[RouteID]],0))</f>
        <v>730</v>
      </c>
      <c r="P2830">
        <f>INDEX(RoutesPivot[ListPrice],MATCH($C2830,RoutesPivot[[RouteID]:[RouteID]],0))</f>
        <v>300</v>
      </c>
      <c r="Q2830" t="str">
        <f>INDEX(AirportPivot[AirportName],MATCH($N2830,AirportPivot[[AirportID]:[AirportID]],0))</f>
        <v>General Edward Lawrence Logan International</v>
      </c>
      <c r="R2830">
        <f>INDEX(AirportPivot[Gates (number of available)],MATCH($N2830,AirportPivot[[AirportID]:[AirportID]],0))</f>
        <v>63</v>
      </c>
    </row>
    <row r="2831" spans="1:18" x14ac:dyDescent="0.25">
      <c r="A2831" s="3" t="s">
        <v>2863</v>
      </c>
      <c r="B2831" s="12">
        <v>41796</v>
      </c>
      <c r="C2831" s="4" t="s">
        <v>13</v>
      </c>
      <c r="D2831" s="4">
        <v>2.6</v>
      </c>
      <c r="E2831" s="4">
        <v>152</v>
      </c>
      <c r="F2831" s="5">
        <v>0.77083333333333337</v>
      </c>
      <c r="G2831" s="6">
        <v>275</v>
      </c>
      <c r="H2831" s="7">
        <v>45375</v>
      </c>
      <c r="I2831" s="7">
        <f>FlightsPivot[[#This Row],[Total Fare]]*10%</f>
        <v>4537.5</v>
      </c>
      <c r="J2831" s="7">
        <f>FlightsPivot[[#This Row],[Total Fare]]+FlightsPivot[[#This Row],[10% tax ]]</f>
        <v>49912.5</v>
      </c>
      <c r="K2831" s="4">
        <v>6</v>
      </c>
      <c r="L2831" s="4">
        <v>2014</v>
      </c>
      <c r="M2831" t="str">
        <f>INDEX(RoutesPivot[DepAirport],MATCH($C2831,RoutesPivot[[RouteID]:[RouteID]],0))</f>
        <v>ORD</v>
      </c>
      <c r="N2831" t="str">
        <f>INDEX(RoutesPivot[AirportID],MATCH($C2831,RoutesPivot[[RouteID]:[RouteID]],0))</f>
        <v>JFK</v>
      </c>
      <c r="O2831">
        <f>INDEX(RoutesPivot[Distance],MATCH($C2831,RoutesPivot[[RouteID]:[RouteID]],0))</f>
        <v>619</v>
      </c>
      <c r="P2831">
        <f>INDEX(RoutesPivot[ListPrice],MATCH($C2831,RoutesPivot[[RouteID]:[RouteID]],0))</f>
        <v>250</v>
      </c>
      <c r="Q2831" t="str">
        <f>INDEX(AirportPivot[AirportName],MATCH($N2831,AirportPivot[[AirportID]:[AirportID]],0))</f>
        <v>John F Kennedy International</v>
      </c>
      <c r="R2831">
        <f>INDEX(AirportPivot[Gates (number of available)],MATCH($N2831,AirportPivot[[AirportID]:[AirportID]],0))</f>
        <v>120</v>
      </c>
    </row>
    <row r="2832" spans="1:18" x14ac:dyDescent="0.25">
      <c r="A2832" s="3" t="s">
        <v>2864</v>
      </c>
      <c r="B2832" s="12">
        <v>41741</v>
      </c>
      <c r="C2832" s="4" t="s">
        <v>27</v>
      </c>
      <c r="D2832" s="4">
        <v>9.6</v>
      </c>
      <c r="E2832" s="4">
        <v>8</v>
      </c>
      <c r="F2832" s="5">
        <v>0.45833333333333331</v>
      </c>
      <c r="G2832" s="6">
        <v>200</v>
      </c>
      <c r="H2832" s="7">
        <v>37000</v>
      </c>
      <c r="I2832" s="7">
        <f>FlightsPivot[[#This Row],[Total Fare]]*10%</f>
        <v>3700</v>
      </c>
      <c r="J2832" s="7">
        <f>FlightsPivot[[#This Row],[Total Fare]]+FlightsPivot[[#This Row],[10% tax ]]</f>
        <v>40700</v>
      </c>
      <c r="K2832" s="4">
        <v>4</v>
      </c>
      <c r="L2832" s="4">
        <v>2014</v>
      </c>
      <c r="M2832" t="str">
        <f>INDEX(RoutesPivot[DepAirport],MATCH($C2832,RoutesPivot[[RouteID]:[RouteID]],0))</f>
        <v>ORD</v>
      </c>
      <c r="N2832" t="str">
        <f>INDEX(RoutesPivot[AirportID],MATCH($C2832,RoutesPivot[[RouteID]:[RouteID]],0))</f>
        <v>ATL</v>
      </c>
      <c r="O2832">
        <f>INDEX(RoutesPivot[Distance],MATCH($C2832,RoutesPivot[[RouteID]:[RouteID]],0))</f>
        <v>510</v>
      </c>
      <c r="P2832">
        <f>INDEX(RoutesPivot[ListPrice],MATCH($C2832,RoutesPivot[[RouteID]:[RouteID]],0))</f>
        <v>200</v>
      </c>
      <c r="Q2832" t="str">
        <f>INDEX(AirportPivot[AirportName],MATCH($N2832,AirportPivot[[AirportID]:[AirportID]],0))</f>
        <v>Hartsfield-Jackson Atlanta International</v>
      </c>
      <c r="R2832">
        <f>INDEX(AirportPivot[Gates (number of available)],MATCH($N2832,AirportPivot[[AirportID]:[AirportID]],0))</f>
        <v>100</v>
      </c>
    </row>
    <row r="2833" spans="1:18" x14ac:dyDescent="0.25">
      <c r="A2833" s="3" t="s">
        <v>2865</v>
      </c>
      <c r="B2833" s="12">
        <v>41968</v>
      </c>
      <c r="C2833" s="4" t="s">
        <v>86</v>
      </c>
      <c r="D2833" s="4">
        <v>6.8</v>
      </c>
      <c r="E2833" s="4">
        <v>166</v>
      </c>
      <c r="F2833" s="5">
        <v>0.33333333333333331</v>
      </c>
      <c r="G2833" s="6">
        <v>172.5</v>
      </c>
      <c r="H2833" s="7">
        <v>28462.5</v>
      </c>
      <c r="I2833" s="7">
        <f>FlightsPivot[[#This Row],[Total Fare]]*10%</f>
        <v>2846.25</v>
      </c>
      <c r="J2833" s="7">
        <f>FlightsPivot[[#This Row],[Total Fare]]+FlightsPivot[[#This Row],[10% tax ]]</f>
        <v>31308.75</v>
      </c>
      <c r="K2833" s="4">
        <v>11</v>
      </c>
      <c r="L2833" s="4">
        <v>2014</v>
      </c>
      <c r="M2833" t="str">
        <f>INDEX(RoutesPivot[DepAirport],MATCH($C2833,RoutesPivot[[RouteID]:[RouteID]],0))</f>
        <v>ORD</v>
      </c>
      <c r="N2833" t="str">
        <f>INDEX(RoutesPivot[AirportID],MATCH($C2833,RoutesPivot[[RouteID]:[RouteID]],0))</f>
        <v>DTW</v>
      </c>
      <c r="O2833">
        <f>INDEX(RoutesPivot[Distance],MATCH($C2833,RoutesPivot[[RouteID]:[RouteID]],0))</f>
        <v>200</v>
      </c>
      <c r="P2833">
        <f>INDEX(RoutesPivot[ListPrice],MATCH($C2833,RoutesPivot[[RouteID]:[RouteID]],0))</f>
        <v>115</v>
      </c>
      <c r="Q2833" t="str">
        <f>INDEX(AirportPivot[AirportName],MATCH($N2833,AirportPivot[[AirportID]:[AirportID]],0))</f>
        <v>Detroit Metropolitan Wayne County</v>
      </c>
      <c r="R2833">
        <f>INDEX(AirportPivot[Gates (number of available)],MATCH($N2833,AirportPivot[[AirportID]:[AirportID]],0))</f>
        <v>60</v>
      </c>
    </row>
    <row r="2834" spans="1:18" x14ac:dyDescent="0.25">
      <c r="A2834" s="3" t="s">
        <v>2866</v>
      </c>
      <c r="B2834" s="12">
        <v>41808</v>
      </c>
      <c r="C2834" s="4" t="s">
        <v>30</v>
      </c>
      <c r="D2834" s="4">
        <v>2.4</v>
      </c>
      <c r="E2834" s="4">
        <v>16</v>
      </c>
      <c r="F2834" s="5">
        <v>0.8125</v>
      </c>
      <c r="G2834" s="6">
        <v>275</v>
      </c>
      <c r="H2834" s="7">
        <v>50875</v>
      </c>
      <c r="I2834" s="7">
        <f>FlightsPivot[[#This Row],[Total Fare]]*10%</f>
        <v>5087.5</v>
      </c>
      <c r="J2834" s="7">
        <f>FlightsPivot[[#This Row],[Total Fare]]+FlightsPivot[[#This Row],[10% tax ]]</f>
        <v>55962.5</v>
      </c>
      <c r="K2834" s="4">
        <v>6</v>
      </c>
      <c r="L2834" s="4">
        <v>2014</v>
      </c>
      <c r="M2834" t="str">
        <f>INDEX(RoutesPivot[DepAirport],MATCH($C2834,RoutesPivot[[RouteID]:[RouteID]],0))</f>
        <v>ORD</v>
      </c>
      <c r="N2834" t="str">
        <f>INDEX(RoutesPivot[AirportID],MATCH($C2834,RoutesPivot[[RouteID]:[RouteID]],0))</f>
        <v>MCO</v>
      </c>
      <c r="O2834">
        <f>INDEX(RoutesPivot[Distance],MATCH($C2834,RoutesPivot[[RouteID]:[RouteID]],0))</f>
        <v>850</v>
      </c>
      <c r="P2834">
        <f>INDEX(RoutesPivot[ListPrice],MATCH($C2834,RoutesPivot[[RouteID]:[RouteID]],0))</f>
        <v>250</v>
      </c>
      <c r="Q2834" t="str">
        <f>INDEX(AirportPivot[AirportName],MATCH($N2834,AirportPivot[[AirportID]:[AirportID]],0))</f>
        <v>Orlando International</v>
      </c>
      <c r="R2834">
        <f>INDEX(AirportPivot[Gates (number of available)],MATCH($N2834,AirportPivot[[AirportID]:[AirportID]],0))</f>
        <v>67</v>
      </c>
    </row>
    <row r="2835" spans="1:18" x14ac:dyDescent="0.25">
      <c r="A2835" s="3" t="s">
        <v>2867</v>
      </c>
      <c r="B2835" s="12">
        <v>41697</v>
      </c>
      <c r="C2835" s="4" t="s">
        <v>17</v>
      </c>
      <c r="D2835" s="4">
        <v>4.0999999999999996</v>
      </c>
      <c r="E2835" s="4">
        <v>37</v>
      </c>
      <c r="F2835" s="5">
        <v>0.54166666666666663</v>
      </c>
      <c r="G2835" s="6">
        <v>350</v>
      </c>
      <c r="H2835" s="7">
        <v>57750</v>
      </c>
      <c r="I2835" s="7">
        <f>FlightsPivot[[#This Row],[Total Fare]]*10%</f>
        <v>5775</v>
      </c>
      <c r="J2835" s="7">
        <f>FlightsPivot[[#This Row],[Total Fare]]+FlightsPivot[[#This Row],[10% tax ]]</f>
        <v>63525</v>
      </c>
      <c r="K2835" s="4">
        <v>2</v>
      </c>
      <c r="L2835" s="4">
        <v>2014</v>
      </c>
      <c r="M2835" t="str">
        <f>INDEX(RoutesPivot[DepAirport],MATCH($C2835,RoutesPivot[[RouteID]:[RouteID]],0))</f>
        <v>ORD</v>
      </c>
      <c r="N2835" t="str">
        <f>INDEX(RoutesPivot[AirportID],MATCH($C2835,RoutesPivot[[RouteID]:[RouteID]],0))</f>
        <v>LAX</v>
      </c>
      <c r="O2835">
        <f>INDEX(RoutesPivot[Distance],MATCH($C2835,RoutesPivot[[RouteID]:[RouteID]],0))</f>
        <v>1518</v>
      </c>
      <c r="P2835">
        <f>INDEX(RoutesPivot[ListPrice],MATCH($C2835,RoutesPivot[[RouteID]:[RouteID]],0))</f>
        <v>350</v>
      </c>
      <c r="Q2835" t="str">
        <f>INDEX(AirportPivot[AirportName],MATCH($N2835,AirportPivot[[AirportID]:[AirportID]],0))</f>
        <v>Los Angeles International</v>
      </c>
      <c r="R2835">
        <f>INDEX(AirportPivot[Gates (number of available)],MATCH($N2835,AirportPivot[[AirportID]:[AirportID]],0))</f>
        <v>86</v>
      </c>
    </row>
    <row r="2836" spans="1:18" x14ac:dyDescent="0.25">
      <c r="A2836" s="3" t="s">
        <v>2868</v>
      </c>
      <c r="B2836" s="12">
        <v>41769</v>
      </c>
      <c r="C2836" s="4" t="s">
        <v>25</v>
      </c>
      <c r="D2836" s="4">
        <v>1.7</v>
      </c>
      <c r="E2836" s="4">
        <v>30</v>
      </c>
      <c r="F2836" s="5">
        <v>0.58333333333333337</v>
      </c>
      <c r="G2836" s="6">
        <v>200</v>
      </c>
      <c r="H2836" s="7">
        <v>37000</v>
      </c>
      <c r="I2836" s="7">
        <f>FlightsPivot[[#This Row],[Total Fare]]*10%</f>
        <v>3700</v>
      </c>
      <c r="J2836" s="7">
        <f>FlightsPivot[[#This Row],[Total Fare]]+FlightsPivot[[#This Row],[10% tax ]]</f>
        <v>40700</v>
      </c>
      <c r="K2836" s="4">
        <v>5</v>
      </c>
      <c r="L2836" s="4">
        <v>2014</v>
      </c>
      <c r="M2836" t="str">
        <f>INDEX(RoutesPivot[DepAirport],MATCH($C2836,RoutesPivot[[RouteID]:[RouteID]],0))</f>
        <v>ORD</v>
      </c>
      <c r="N2836" t="str">
        <f>INDEX(RoutesPivot[AirportID],MATCH($C2836,RoutesPivot[[RouteID]:[RouteID]],0))</f>
        <v>DFW</v>
      </c>
      <c r="O2836">
        <f>INDEX(RoutesPivot[Distance],MATCH($C2836,RoutesPivot[[RouteID]:[RouteID]],0))</f>
        <v>700</v>
      </c>
      <c r="P2836">
        <f>INDEX(RoutesPivot[ListPrice],MATCH($C2836,RoutesPivot[[RouteID]:[RouteID]],0))</f>
        <v>200</v>
      </c>
      <c r="Q2836" t="str">
        <f>INDEX(AirportPivot[AirportName],MATCH($N2836,AirportPivot[[AirportID]:[AirportID]],0))</f>
        <v>Dallas/Fort Worth International</v>
      </c>
      <c r="R2836">
        <f>INDEX(AirportPivot[Gates (number of available)],MATCH($N2836,AirportPivot[[AirportID]:[AirportID]],0))</f>
        <v>130</v>
      </c>
    </row>
    <row r="2837" spans="1:18" x14ac:dyDescent="0.25">
      <c r="A2837" s="3" t="s">
        <v>2869</v>
      </c>
      <c r="B2837" s="12">
        <v>42093</v>
      </c>
      <c r="C2837" s="4" t="s">
        <v>33</v>
      </c>
      <c r="D2837" s="4">
        <v>2.7</v>
      </c>
      <c r="E2837" s="4">
        <v>156</v>
      </c>
      <c r="F2837" s="5">
        <v>0.29166666666666669</v>
      </c>
      <c r="G2837" s="6">
        <v>375</v>
      </c>
      <c r="H2837" s="7">
        <v>61875</v>
      </c>
      <c r="I2837" s="7">
        <f>FlightsPivot[[#This Row],[Total Fare]]*10%</f>
        <v>6187.5</v>
      </c>
      <c r="J2837" s="7">
        <f>FlightsPivot[[#This Row],[Total Fare]]+FlightsPivot[[#This Row],[10% tax ]]</f>
        <v>68062.5</v>
      </c>
      <c r="K2837" s="4">
        <v>3</v>
      </c>
      <c r="L2837" s="4">
        <v>2015</v>
      </c>
      <c r="M2837" t="str">
        <f>INDEX(RoutesPivot[DepAirport],MATCH($C2837,RoutesPivot[[RouteID]:[RouteID]],0))</f>
        <v>ORD</v>
      </c>
      <c r="N2837" t="str">
        <f>INDEX(RoutesPivot[AirportID],MATCH($C2837,RoutesPivot[[RouteID]:[RouteID]],0))</f>
        <v>SFO</v>
      </c>
      <c r="O2837">
        <f>INDEX(RoutesPivot[Distance],MATCH($C2837,RoutesPivot[[RouteID]:[RouteID]],0))</f>
        <v>1600</v>
      </c>
      <c r="P2837">
        <f>INDEX(RoutesPivot[ListPrice],MATCH($C2837,RoutesPivot[[RouteID]:[RouteID]],0))</f>
        <v>375</v>
      </c>
      <c r="Q2837" t="str">
        <f>INDEX(AirportPivot[AirportName],MATCH($N2837,AirportPivot[[AirportID]:[AirportID]],0))</f>
        <v>San Francisco International</v>
      </c>
      <c r="R2837">
        <f>INDEX(AirportPivot[Gates (number of available)],MATCH($N2837,AirportPivot[[AirportID]:[AirportID]],0))</f>
        <v>70</v>
      </c>
    </row>
    <row r="2838" spans="1:18" x14ac:dyDescent="0.25">
      <c r="A2838" s="3" t="s">
        <v>2870</v>
      </c>
      <c r="B2838" s="12">
        <v>42263</v>
      </c>
      <c r="C2838" s="4" t="s">
        <v>15</v>
      </c>
      <c r="D2838" s="4">
        <v>1.9</v>
      </c>
      <c r="E2838" s="4">
        <v>57</v>
      </c>
      <c r="F2838" s="5">
        <v>0.33333333333333331</v>
      </c>
      <c r="G2838" s="6">
        <v>225</v>
      </c>
      <c r="H2838" s="7">
        <v>37125</v>
      </c>
      <c r="I2838" s="7">
        <f>FlightsPivot[[#This Row],[Total Fare]]*10%</f>
        <v>3712.5</v>
      </c>
      <c r="J2838" s="7">
        <f>FlightsPivot[[#This Row],[Total Fare]]+FlightsPivot[[#This Row],[10% tax ]]</f>
        <v>40837.5</v>
      </c>
      <c r="K2838" s="4">
        <v>9</v>
      </c>
      <c r="L2838" s="4">
        <v>2015</v>
      </c>
      <c r="M2838" t="str">
        <f>INDEX(RoutesPivot[DepAirport],MATCH($C2838,RoutesPivot[[RouteID]:[RouteID]],0))</f>
        <v>ORD</v>
      </c>
      <c r="N2838" t="str">
        <f>INDEX(RoutesPivot[AirportID],MATCH($C2838,RoutesPivot[[RouteID]:[RouteID]],0))</f>
        <v>EWR</v>
      </c>
      <c r="O2838">
        <f>INDEX(RoutesPivot[Distance],MATCH($C2838,RoutesPivot[[RouteID]:[RouteID]],0))</f>
        <v>600</v>
      </c>
      <c r="P2838">
        <f>INDEX(RoutesPivot[ListPrice],MATCH($C2838,RoutesPivot[[RouteID]:[RouteID]],0))</f>
        <v>225</v>
      </c>
      <c r="Q2838" t="str">
        <f>INDEX(AirportPivot[AirportName],MATCH($N2838,AirportPivot[[AirportID]:[AirportID]],0))</f>
        <v>Newark Liberty International</v>
      </c>
      <c r="R2838">
        <f>INDEX(AirportPivot[Gates (number of available)],MATCH($N2838,AirportPivot[[AirportID]:[AirportID]],0))</f>
        <v>82</v>
      </c>
    </row>
    <row r="2839" spans="1:18" x14ac:dyDescent="0.25">
      <c r="A2839" s="3" t="s">
        <v>2871</v>
      </c>
      <c r="B2839" s="12">
        <v>41761</v>
      </c>
      <c r="C2839" s="4" t="s">
        <v>70</v>
      </c>
      <c r="D2839" s="4">
        <v>1.7</v>
      </c>
      <c r="E2839" s="4">
        <v>193</v>
      </c>
      <c r="F2839" s="5">
        <v>0.83333333333333337</v>
      </c>
      <c r="G2839" s="6">
        <v>275</v>
      </c>
      <c r="H2839" s="7">
        <v>45375</v>
      </c>
      <c r="I2839" s="7">
        <f>FlightsPivot[[#This Row],[Total Fare]]*10%</f>
        <v>4537.5</v>
      </c>
      <c r="J2839" s="7">
        <f>FlightsPivot[[#This Row],[Total Fare]]+FlightsPivot[[#This Row],[10% tax ]]</f>
        <v>49912.5</v>
      </c>
      <c r="K2839" s="4">
        <v>5</v>
      </c>
      <c r="L2839" s="4">
        <v>2014</v>
      </c>
      <c r="M2839" t="str">
        <f>INDEX(RoutesPivot[DepAirport],MATCH($C2839,RoutesPivot[[RouteID]:[RouteID]],0))</f>
        <v>ORD</v>
      </c>
      <c r="N2839" t="str">
        <f>INDEX(RoutesPivot[AirportID],MATCH($C2839,RoutesPivot[[RouteID]:[RouteID]],0))</f>
        <v>LAS</v>
      </c>
      <c r="O2839">
        <f>INDEX(RoutesPivot[Distance],MATCH($C2839,RoutesPivot[[RouteID]:[RouteID]],0))</f>
        <v>1100</v>
      </c>
      <c r="P2839">
        <f>INDEX(RoutesPivot[ListPrice],MATCH($C2839,RoutesPivot[[RouteID]:[RouteID]],0))</f>
        <v>275</v>
      </c>
      <c r="Q2839" t="str">
        <f>INDEX(AirportPivot[AirportName],MATCH($N2839,AirportPivot[[AirportID]:[AirportID]],0))</f>
        <v>McCarran International</v>
      </c>
      <c r="R2839">
        <f>INDEX(AirportPivot[Gates (number of available)],MATCH($N2839,AirportPivot[[AirportID]:[AirportID]],0))</f>
        <v>68</v>
      </c>
    </row>
    <row r="2840" spans="1:18" x14ac:dyDescent="0.25">
      <c r="A2840" s="3" t="s">
        <v>2872</v>
      </c>
      <c r="B2840" s="12">
        <v>42190</v>
      </c>
      <c r="C2840" s="4" t="s">
        <v>17</v>
      </c>
      <c r="D2840" s="4">
        <v>6.6</v>
      </c>
      <c r="E2840" s="4">
        <v>67</v>
      </c>
      <c r="F2840" s="5">
        <v>0.45833333333333331</v>
      </c>
      <c r="G2840" s="6">
        <v>385</v>
      </c>
      <c r="H2840" s="7">
        <v>69685</v>
      </c>
      <c r="I2840" s="7">
        <f>FlightsPivot[[#This Row],[Total Fare]]*10%</f>
        <v>6968.5</v>
      </c>
      <c r="J2840" s="7">
        <f>FlightsPivot[[#This Row],[Total Fare]]+FlightsPivot[[#This Row],[10% tax ]]</f>
        <v>76653.5</v>
      </c>
      <c r="K2840" s="4">
        <v>7</v>
      </c>
      <c r="L2840" s="4">
        <v>2015</v>
      </c>
      <c r="M2840" t="str">
        <f>INDEX(RoutesPivot[DepAirport],MATCH($C2840,RoutesPivot[[RouteID]:[RouteID]],0))</f>
        <v>ORD</v>
      </c>
      <c r="N2840" t="str">
        <f>INDEX(RoutesPivot[AirportID],MATCH($C2840,RoutesPivot[[RouteID]:[RouteID]],0))</f>
        <v>LAX</v>
      </c>
      <c r="O2840">
        <f>INDEX(RoutesPivot[Distance],MATCH($C2840,RoutesPivot[[RouteID]:[RouteID]],0))</f>
        <v>1518</v>
      </c>
      <c r="P2840">
        <f>INDEX(RoutesPivot[ListPrice],MATCH($C2840,RoutesPivot[[RouteID]:[RouteID]],0))</f>
        <v>350</v>
      </c>
      <c r="Q2840" t="str">
        <f>INDEX(AirportPivot[AirportName],MATCH($N2840,AirportPivot[[AirportID]:[AirportID]],0))</f>
        <v>Los Angeles International</v>
      </c>
      <c r="R2840">
        <f>INDEX(AirportPivot[Gates (number of available)],MATCH($N2840,AirportPivot[[AirportID]:[AirportID]],0))</f>
        <v>86</v>
      </c>
    </row>
    <row r="2841" spans="1:18" x14ac:dyDescent="0.25">
      <c r="A2841" s="3" t="s">
        <v>2873</v>
      </c>
      <c r="B2841" s="12">
        <v>41705</v>
      </c>
      <c r="C2841" s="4" t="s">
        <v>27</v>
      </c>
      <c r="D2841" s="4">
        <v>10.4</v>
      </c>
      <c r="E2841" s="4">
        <v>166</v>
      </c>
      <c r="F2841" s="5">
        <v>0.8125</v>
      </c>
      <c r="G2841" s="6">
        <v>200</v>
      </c>
      <c r="H2841" s="7">
        <v>33000</v>
      </c>
      <c r="I2841" s="7">
        <f>FlightsPivot[[#This Row],[Total Fare]]*10%</f>
        <v>3300</v>
      </c>
      <c r="J2841" s="7">
        <f>FlightsPivot[[#This Row],[Total Fare]]+FlightsPivot[[#This Row],[10% tax ]]</f>
        <v>36300</v>
      </c>
      <c r="K2841" s="4">
        <v>3</v>
      </c>
      <c r="L2841" s="4">
        <v>2014</v>
      </c>
      <c r="M2841" t="str">
        <f>INDEX(RoutesPivot[DepAirport],MATCH($C2841,RoutesPivot[[RouteID]:[RouteID]],0))</f>
        <v>ORD</v>
      </c>
      <c r="N2841" t="str">
        <f>INDEX(RoutesPivot[AirportID],MATCH($C2841,RoutesPivot[[RouteID]:[RouteID]],0))</f>
        <v>ATL</v>
      </c>
      <c r="O2841">
        <f>INDEX(RoutesPivot[Distance],MATCH($C2841,RoutesPivot[[RouteID]:[RouteID]],0))</f>
        <v>510</v>
      </c>
      <c r="P2841">
        <f>INDEX(RoutesPivot[ListPrice],MATCH($C2841,RoutesPivot[[RouteID]:[RouteID]],0))</f>
        <v>200</v>
      </c>
      <c r="Q2841" t="str">
        <f>INDEX(AirportPivot[AirportName],MATCH($N2841,AirportPivot[[AirportID]:[AirportID]],0))</f>
        <v>Hartsfield-Jackson Atlanta International</v>
      </c>
      <c r="R2841">
        <f>INDEX(AirportPivot[Gates (number of available)],MATCH($N2841,AirportPivot[[AirportID]:[AirportID]],0))</f>
        <v>100</v>
      </c>
    </row>
    <row r="2842" spans="1:18" x14ac:dyDescent="0.25">
      <c r="A2842" s="3" t="s">
        <v>2874</v>
      </c>
      <c r="B2842" s="12">
        <v>42117</v>
      </c>
      <c r="C2842" s="4" t="s">
        <v>15</v>
      </c>
      <c r="D2842" s="4">
        <v>2.6</v>
      </c>
      <c r="E2842" s="4">
        <v>178</v>
      </c>
      <c r="F2842" s="5">
        <v>0.85416666666666663</v>
      </c>
      <c r="G2842" s="6">
        <v>225</v>
      </c>
      <c r="H2842" s="7">
        <v>37125</v>
      </c>
      <c r="I2842" s="7">
        <f>FlightsPivot[[#This Row],[Total Fare]]*10%</f>
        <v>3712.5</v>
      </c>
      <c r="J2842" s="7">
        <f>FlightsPivot[[#This Row],[Total Fare]]+FlightsPivot[[#This Row],[10% tax ]]</f>
        <v>40837.5</v>
      </c>
      <c r="K2842" s="4">
        <v>4</v>
      </c>
      <c r="L2842" s="4">
        <v>2015</v>
      </c>
      <c r="M2842" t="str">
        <f>INDEX(RoutesPivot[DepAirport],MATCH($C2842,RoutesPivot[[RouteID]:[RouteID]],0))</f>
        <v>ORD</v>
      </c>
      <c r="N2842" t="str">
        <f>INDEX(RoutesPivot[AirportID],MATCH($C2842,RoutesPivot[[RouteID]:[RouteID]],0))</f>
        <v>EWR</v>
      </c>
      <c r="O2842">
        <f>INDEX(RoutesPivot[Distance],MATCH($C2842,RoutesPivot[[RouteID]:[RouteID]],0))</f>
        <v>600</v>
      </c>
      <c r="P2842">
        <f>INDEX(RoutesPivot[ListPrice],MATCH($C2842,RoutesPivot[[RouteID]:[RouteID]],0))</f>
        <v>225</v>
      </c>
      <c r="Q2842" t="str">
        <f>INDEX(AirportPivot[AirportName],MATCH($N2842,AirportPivot[[AirportID]:[AirportID]],0))</f>
        <v>Newark Liberty International</v>
      </c>
      <c r="R2842">
        <f>INDEX(AirportPivot[Gates (number of available)],MATCH($N2842,AirportPivot[[AirportID]:[AirportID]],0))</f>
        <v>82</v>
      </c>
    </row>
    <row r="2843" spans="1:18" x14ac:dyDescent="0.25">
      <c r="A2843" s="3" t="s">
        <v>2875</v>
      </c>
      <c r="B2843" s="12">
        <v>42196</v>
      </c>
      <c r="C2843" s="4" t="s">
        <v>33</v>
      </c>
      <c r="D2843" s="4">
        <v>1</v>
      </c>
      <c r="E2843" s="4">
        <v>131</v>
      </c>
      <c r="F2843" s="5">
        <v>0.79166666666666663</v>
      </c>
      <c r="G2843" s="6">
        <v>412.5</v>
      </c>
      <c r="H2843" s="7">
        <v>76312.5</v>
      </c>
      <c r="I2843" s="7">
        <f>FlightsPivot[[#This Row],[Total Fare]]*10%</f>
        <v>7631.25</v>
      </c>
      <c r="J2843" s="7">
        <f>FlightsPivot[[#This Row],[Total Fare]]+FlightsPivot[[#This Row],[10% tax ]]</f>
        <v>83943.75</v>
      </c>
      <c r="K2843" s="4">
        <v>7</v>
      </c>
      <c r="L2843" s="4">
        <v>2015</v>
      </c>
      <c r="M2843" t="str">
        <f>INDEX(RoutesPivot[DepAirport],MATCH($C2843,RoutesPivot[[RouteID]:[RouteID]],0))</f>
        <v>ORD</v>
      </c>
      <c r="N2843" t="str">
        <f>INDEX(RoutesPivot[AirportID],MATCH($C2843,RoutesPivot[[RouteID]:[RouteID]],0))</f>
        <v>SFO</v>
      </c>
      <c r="O2843">
        <f>INDEX(RoutesPivot[Distance],MATCH($C2843,RoutesPivot[[RouteID]:[RouteID]],0))</f>
        <v>1600</v>
      </c>
      <c r="P2843">
        <f>INDEX(RoutesPivot[ListPrice],MATCH($C2843,RoutesPivot[[RouteID]:[RouteID]],0))</f>
        <v>375</v>
      </c>
      <c r="Q2843" t="str">
        <f>INDEX(AirportPivot[AirportName],MATCH($N2843,AirportPivot[[AirportID]:[AirportID]],0))</f>
        <v>San Francisco International</v>
      </c>
      <c r="R2843">
        <f>INDEX(AirportPivot[Gates (number of available)],MATCH($N2843,AirportPivot[[AirportID]:[AirportID]],0))</f>
        <v>70</v>
      </c>
    </row>
    <row r="2844" spans="1:18" x14ac:dyDescent="0.25">
      <c r="A2844" s="3" t="s">
        <v>2876</v>
      </c>
      <c r="B2844" s="12">
        <v>42222</v>
      </c>
      <c r="C2844" s="4" t="s">
        <v>37</v>
      </c>
      <c r="D2844" s="4">
        <v>1.7</v>
      </c>
      <c r="E2844" s="4">
        <v>135</v>
      </c>
      <c r="F2844" s="5">
        <v>0.75</v>
      </c>
      <c r="G2844" s="6">
        <v>385</v>
      </c>
      <c r="H2844" s="7">
        <v>71225</v>
      </c>
      <c r="I2844" s="7">
        <f>FlightsPivot[[#This Row],[Total Fare]]*10%</f>
        <v>7122.5</v>
      </c>
      <c r="J2844" s="7">
        <f>FlightsPivot[[#This Row],[Total Fare]]+FlightsPivot[[#This Row],[10% tax ]]</f>
        <v>78347.5</v>
      </c>
      <c r="K2844" s="4">
        <v>8</v>
      </c>
      <c r="L2844" s="4">
        <v>2015</v>
      </c>
      <c r="M2844" t="str">
        <f>INDEX(RoutesPivot[DepAirport],MATCH($C2844,RoutesPivot[[RouteID]:[RouteID]],0))</f>
        <v>ORD</v>
      </c>
      <c r="N2844" t="str">
        <f>INDEX(RoutesPivot[AirportID],MATCH($C2844,RoutesPivot[[RouteID]:[RouteID]],0))</f>
        <v>SEA</v>
      </c>
      <c r="O2844">
        <f>INDEX(RoutesPivot[Distance],MATCH($C2844,RoutesPivot[[RouteID]:[RouteID]],0))</f>
        <v>1500</v>
      </c>
      <c r="P2844">
        <f>INDEX(RoutesPivot[ListPrice],MATCH($C2844,RoutesPivot[[RouteID]:[RouteID]],0))</f>
        <v>350</v>
      </c>
      <c r="Q2844" t="str">
        <f>INDEX(AirportPivot[AirportName],MATCH($N2844,AirportPivot[[AirportID]:[AirportID]],0))</f>
        <v>Seattle-Tacoma International</v>
      </c>
      <c r="R2844">
        <f>INDEX(AirportPivot[Gates (number of available)],MATCH($N2844,AirportPivot[[AirportID]:[AirportID]],0))</f>
        <v>58</v>
      </c>
    </row>
    <row r="2845" spans="1:18" x14ac:dyDescent="0.25">
      <c r="A2845" s="3" t="s">
        <v>2877</v>
      </c>
      <c r="B2845" s="12">
        <v>41894</v>
      </c>
      <c r="C2845" s="4" t="s">
        <v>25</v>
      </c>
      <c r="D2845" s="4">
        <v>2.4</v>
      </c>
      <c r="E2845" s="4">
        <v>32</v>
      </c>
      <c r="F2845" s="5">
        <v>0.83333333333333337</v>
      </c>
      <c r="G2845" s="6">
        <v>200</v>
      </c>
      <c r="H2845" s="7">
        <v>37000</v>
      </c>
      <c r="I2845" s="7">
        <f>FlightsPivot[[#This Row],[Total Fare]]*10%</f>
        <v>3700</v>
      </c>
      <c r="J2845" s="7">
        <f>FlightsPivot[[#This Row],[Total Fare]]+FlightsPivot[[#This Row],[10% tax ]]</f>
        <v>40700</v>
      </c>
      <c r="K2845" s="4">
        <v>9</v>
      </c>
      <c r="L2845" s="4">
        <v>2014</v>
      </c>
      <c r="M2845" t="str">
        <f>INDEX(RoutesPivot[DepAirport],MATCH($C2845,RoutesPivot[[RouteID]:[RouteID]],0))</f>
        <v>ORD</v>
      </c>
      <c r="N2845" t="str">
        <f>INDEX(RoutesPivot[AirportID],MATCH($C2845,RoutesPivot[[RouteID]:[RouteID]],0))</f>
        <v>DFW</v>
      </c>
      <c r="O2845">
        <f>INDEX(RoutesPivot[Distance],MATCH($C2845,RoutesPivot[[RouteID]:[RouteID]],0))</f>
        <v>700</v>
      </c>
      <c r="P2845">
        <f>INDEX(RoutesPivot[ListPrice],MATCH($C2845,RoutesPivot[[RouteID]:[RouteID]],0))</f>
        <v>200</v>
      </c>
      <c r="Q2845" t="str">
        <f>INDEX(AirportPivot[AirportName],MATCH($N2845,AirportPivot[[AirportID]:[AirportID]],0))</f>
        <v>Dallas/Fort Worth International</v>
      </c>
      <c r="R2845">
        <f>INDEX(AirportPivot[Gates (number of available)],MATCH($N2845,AirportPivot[[AirportID]:[AirportID]],0))</f>
        <v>130</v>
      </c>
    </row>
    <row r="2846" spans="1:18" x14ac:dyDescent="0.25">
      <c r="A2846" s="3" t="s">
        <v>2878</v>
      </c>
      <c r="B2846" s="12">
        <v>41843</v>
      </c>
      <c r="C2846" s="4" t="s">
        <v>53</v>
      </c>
      <c r="D2846" s="4">
        <v>3</v>
      </c>
      <c r="E2846" s="4">
        <v>163</v>
      </c>
      <c r="F2846" s="5">
        <v>0.72916666666666663</v>
      </c>
      <c r="G2846" s="6">
        <v>330</v>
      </c>
      <c r="H2846" s="7">
        <v>54450</v>
      </c>
      <c r="I2846" s="7">
        <f>FlightsPivot[[#This Row],[Total Fare]]*10%</f>
        <v>5445</v>
      </c>
      <c r="J2846" s="7">
        <f>FlightsPivot[[#This Row],[Total Fare]]+FlightsPivot[[#This Row],[10% tax ]]</f>
        <v>59895</v>
      </c>
      <c r="K2846" s="4">
        <v>7</v>
      </c>
      <c r="L2846" s="4">
        <v>2014</v>
      </c>
      <c r="M2846" t="str">
        <f>INDEX(RoutesPivot[DepAirport],MATCH($C2846,RoutesPivot[[RouteID]:[RouteID]],0))</f>
        <v>ORD</v>
      </c>
      <c r="N2846" t="str">
        <f>INDEX(RoutesPivot[AirportID],MATCH($C2846,RoutesPivot[[RouteID]:[RouteID]],0))</f>
        <v>FLL</v>
      </c>
      <c r="O2846">
        <f>INDEX(RoutesPivot[Distance],MATCH($C2846,RoutesPivot[[RouteID]:[RouteID]],0))</f>
        <v>940</v>
      </c>
      <c r="P2846">
        <f>INDEX(RoutesPivot[ListPrice],MATCH($C2846,RoutesPivot[[RouteID]:[RouteID]],0))</f>
        <v>300</v>
      </c>
      <c r="Q2846" t="str">
        <f>INDEX(AirportPivot[AirportName],MATCH($N2846,AirportPivot[[AirportID]:[AirportID]],0))</f>
        <v>Fort Lauderdale/Hollywood International</v>
      </c>
      <c r="R2846">
        <f>INDEX(AirportPivot[Gates (number of available)],MATCH($N2846,AirportPivot[[AirportID]:[AirportID]],0))</f>
        <v>55</v>
      </c>
    </row>
    <row r="2847" spans="1:18" x14ac:dyDescent="0.25">
      <c r="A2847" s="3" t="s">
        <v>2879</v>
      </c>
      <c r="B2847" s="12">
        <v>42357</v>
      </c>
      <c r="C2847" s="4" t="s">
        <v>80</v>
      </c>
      <c r="D2847" s="4">
        <v>3.2</v>
      </c>
      <c r="E2847" s="4">
        <v>152</v>
      </c>
      <c r="F2847" s="5">
        <v>0.66666666666666663</v>
      </c>
      <c r="G2847" s="6">
        <v>300</v>
      </c>
      <c r="H2847" s="7">
        <v>49500</v>
      </c>
      <c r="I2847" s="7">
        <f>FlightsPivot[[#This Row],[Total Fare]]*10%</f>
        <v>4950</v>
      </c>
      <c r="J2847" s="7">
        <f>FlightsPivot[[#This Row],[Total Fare]]+FlightsPivot[[#This Row],[10% tax ]]</f>
        <v>54450</v>
      </c>
      <c r="K2847" s="4">
        <v>12</v>
      </c>
      <c r="L2847" s="4">
        <v>2015</v>
      </c>
      <c r="M2847" t="str">
        <f>INDEX(RoutesPivot[DepAirport],MATCH($C2847,RoutesPivot[[RouteID]:[RouteID]],0))</f>
        <v>ORD</v>
      </c>
      <c r="N2847" t="str">
        <f>INDEX(RoutesPivot[AirportID],MATCH($C2847,RoutesPivot[[RouteID]:[RouteID]],0))</f>
        <v>MIA</v>
      </c>
      <c r="O2847">
        <f>INDEX(RoutesPivot[Distance],MATCH($C2847,RoutesPivot[[RouteID]:[RouteID]],0))</f>
        <v>1000</v>
      </c>
      <c r="P2847">
        <f>INDEX(RoutesPivot[ListPrice],MATCH($C2847,RoutesPivot[[RouteID]:[RouteID]],0))</f>
        <v>300</v>
      </c>
      <c r="Q2847" t="str">
        <f>INDEX(AirportPivot[AirportName],MATCH($N2847,AirportPivot[[AirportID]:[AirportID]],0))</f>
        <v>Miami International</v>
      </c>
      <c r="R2847">
        <f>INDEX(AirportPivot[Gates (number of available)],MATCH($N2847,AirportPivot[[AirportID]:[AirportID]],0))</f>
        <v>80</v>
      </c>
    </row>
    <row r="2848" spans="1:18" x14ac:dyDescent="0.25">
      <c r="A2848" s="3" t="s">
        <v>2880</v>
      </c>
      <c r="B2848" s="12">
        <v>41956</v>
      </c>
      <c r="C2848" s="4" t="s">
        <v>70</v>
      </c>
      <c r="D2848" s="4">
        <v>1.3</v>
      </c>
      <c r="E2848" s="4">
        <v>44</v>
      </c>
      <c r="F2848" s="5">
        <v>0.29166666666666669</v>
      </c>
      <c r="G2848" s="6">
        <v>275</v>
      </c>
      <c r="H2848" s="7">
        <v>45375</v>
      </c>
      <c r="I2848" s="7">
        <f>FlightsPivot[[#This Row],[Total Fare]]*10%</f>
        <v>4537.5</v>
      </c>
      <c r="J2848" s="7">
        <f>FlightsPivot[[#This Row],[Total Fare]]+FlightsPivot[[#This Row],[10% tax ]]</f>
        <v>49912.5</v>
      </c>
      <c r="K2848" s="4">
        <v>11</v>
      </c>
      <c r="L2848" s="4">
        <v>2014</v>
      </c>
      <c r="M2848" t="str">
        <f>INDEX(RoutesPivot[DepAirport],MATCH($C2848,RoutesPivot[[RouteID]:[RouteID]],0))</f>
        <v>ORD</v>
      </c>
      <c r="N2848" t="str">
        <f>INDEX(RoutesPivot[AirportID],MATCH($C2848,RoutesPivot[[RouteID]:[RouteID]],0))</f>
        <v>LAS</v>
      </c>
      <c r="O2848">
        <f>INDEX(RoutesPivot[Distance],MATCH($C2848,RoutesPivot[[RouteID]:[RouteID]],0))</f>
        <v>1100</v>
      </c>
      <c r="P2848">
        <f>INDEX(RoutesPivot[ListPrice],MATCH($C2848,RoutesPivot[[RouteID]:[RouteID]],0))</f>
        <v>275</v>
      </c>
      <c r="Q2848" t="str">
        <f>INDEX(AirportPivot[AirportName],MATCH($N2848,AirportPivot[[AirportID]:[AirportID]],0))</f>
        <v>McCarran International</v>
      </c>
      <c r="R2848">
        <f>INDEX(AirportPivot[Gates (number of available)],MATCH($N2848,AirportPivot[[AirportID]:[AirportID]],0))</f>
        <v>68</v>
      </c>
    </row>
    <row r="2849" spans="1:18" x14ac:dyDescent="0.25">
      <c r="A2849" s="3" t="s">
        <v>2881</v>
      </c>
      <c r="B2849" s="12">
        <v>42227</v>
      </c>
      <c r="C2849" s="4" t="s">
        <v>25</v>
      </c>
      <c r="D2849" s="4">
        <v>1.8</v>
      </c>
      <c r="E2849" s="4">
        <v>148</v>
      </c>
      <c r="F2849" s="5">
        <v>0.47916666666666669</v>
      </c>
      <c r="G2849" s="6">
        <v>220</v>
      </c>
      <c r="H2849" s="7">
        <v>40700</v>
      </c>
      <c r="I2849" s="7">
        <f>FlightsPivot[[#This Row],[Total Fare]]*10%</f>
        <v>4070</v>
      </c>
      <c r="J2849" s="7">
        <f>FlightsPivot[[#This Row],[Total Fare]]+FlightsPivot[[#This Row],[10% tax ]]</f>
        <v>44770</v>
      </c>
      <c r="K2849" s="4">
        <v>8</v>
      </c>
      <c r="L2849" s="4">
        <v>2015</v>
      </c>
      <c r="M2849" t="str">
        <f>INDEX(RoutesPivot[DepAirport],MATCH($C2849,RoutesPivot[[RouteID]:[RouteID]],0))</f>
        <v>ORD</v>
      </c>
      <c r="N2849" t="str">
        <f>INDEX(RoutesPivot[AirportID],MATCH($C2849,RoutesPivot[[RouteID]:[RouteID]],0))</f>
        <v>DFW</v>
      </c>
      <c r="O2849">
        <f>INDEX(RoutesPivot[Distance],MATCH($C2849,RoutesPivot[[RouteID]:[RouteID]],0))</f>
        <v>700</v>
      </c>
      <c r="P2849">
        <f>INDEX(RoutesPivot[ListPrice],MATCH($C2849,RoutesPivot[[RouteID]:[RouteID]],0))</f>
        <v>200</v>
      </c>
      <c r="Q2849" t="str">
        <f>INDEX(AirportPivot[AirportName],MATCH($N2849,AirportPivot[[AirportID]:[AirportID]],0))</f>
        <v>Dallas/Fort Worth International</v>
      </c>
      <c r="R2849">
        <f>INDEX(AirportPivot[Gates (number of available)],MATCH($N2849,AirportPivot[[AirportID]:[AirportID]],0))</f>
        <v>130</v>
      </c>
    </row>
    <row r="2850" spans="1:18" x14ac:dyDescent="0.25">
      <c r="A2850" s="3" t="s">
        <v>2882</v>
      </c>
      <c r="B2850" s="12">
        <v>41937</v>
      </c>
      <c r="C2850" s="4" t="s">
        <v>23</v>
      </c>
      <c r="D2850" s="4">
        <v>1.7</v>
      </c>
      <c r="E2850" s="4">
        <v>39</v>
      </c>
      <c r="F2850" s="5">
        <v>0.58333333333333337</v>
      </c>
      <c r="G2850" s="6">
        <v>300</v>
      </c>
      <c r="H2850" s="7">
        <v>49500</v>
      </c>
      <c r="I2850" s="7">
        <f>FlightsPivot[[#This Row],[Total Fare]]*10%</f>
        <v>4950</v>
      </c>
      <c r="J2850" s="7">
        <f>FlightsPivot[[#This Row],[Total Fare]]+FlightsPivot[[#This Row],[10% tax ]]</f>
        <v>54450</v>
      </c>
      <c r="K2850" s="4">
        <v>10</v>
      </c>
      <c r="L2850" s="4">
        <v>2014</v>
      </c>
      <c r="M2850" t="str">
        <f>INDEX(RoutesPivot[DepAirport],MATCH($C2850,RoutesPivot[[RouteID]:[RouteID]],0))</f>
        <v>ORD</v>
      </c>
      <c r="N2850" t="str">
        <f>INDEX(RoutesPivot[AirportID],MATCH($C2850,RoutesPivot[[RouteID]:[RouteID]],0))</f>
        <v>DEN</v>
      </c>
      <c r="O2850">
        <f>INDEX(RoutesPivot[Distance],MATCH($C2850,RoutesPivot[[RouteID]:[RouteID]],0))</f>
        <v>800</v>
      </c>
      <c r="P2850">
        <f>INDEX(RoutesPivot[ListPrice],MATCH($C2850,RoutesPivot[[RouteID]:[RouteID]],0))</f>
        <v>300</v>
      </c>
      <c r="Q2850" t="str">
        <f>INDEX(AirportPivot[AirportName],MATCH($N2850,AirportPivot[[AirportID]:[AirportID]],0))</f>
        <v>Denver International</v>
      </c>
      <c r="R2850">
        <f>INDEX(AirportPivot[Gates (number of available)],MATCH($N2850,AirportPivot[[AirportID]:[AirportID]],0))</f>
        <v>75</v>
      </c>
    </row>
    <row r="2851" spans="1:18" x14ac:dyDescent="0.25">
      <c r="A2851" s="3" t="s">
        <v>2883</v>
      </c>
      <c r="B2851" s="12">
        <v>42081</v>
      </c>
      <c r="C2851" s="4" t="s">
        <v>17</v>
      </c>
      <c r="D2851" s="4">
        <v>3.6</v>
      </c>
      <c r="E2851" s="4">
        <v>174</v>
      </c>
      <c r="F2851" s="5">
        <v>0.75</v>
      </c>
      <c r="G2851" s="6">
        <v>350</v>
      </c>
      <c r="H2851" s="7">
        <v>57750</v>
      </c>
      <c r="I2851" s="7">
        <f>FlightsPivot[[#This Row],[Total Fare]]*10%</f>
        <v>5775</v>
      </c>
      <c r="J2851" s="7">
        <f>FlightsPivot[[#This Row],[Total Fare]]+FlightsPivot[[#This Row],[10% tax ]]</f>
        <v>63525</v>
      </c>
      <c r="K2851" s="4">
        <v>3</v>
      </c>
      <c r="L2851" s="4">
        <v>2015</v>
      </c>
      <c r="M2851" t="str">
        <f>INDEX(RoutesPivot[DepAirport],MATCH($C2851,RoutesPivot[[RouteID]:[RouteID]],0))</f>
        <v>ORD</v>
      </c>
      <c r="N2851" t="str">
        <f>INDEX(RoutesPivot[AirportID],MATCH($C2851,RoutesPivot[[RouteID]:[RouteID]],0))</f>
        <v>LAX</v>
      </c>
      <c r="O2851">
        <f>INDEX(RoutesPivot[Distance],MATCH($C2851,RoutesPivot[[RouteID]:[RouteID]],0))</f>
        <v>1518</v>
      </c>
      <c r="P2851">
        <f>INDEX(RoutesPivot[ListPrice],MATCH($C2851,RoutesPivot[[RouteID]:[RouteID]],0))</f>
        <v>350</v>
      </c>
      <c r="Q2851" t="str">
        <f>INDEX(AirportPivot[AirportName],MATCH($N2851,AirportPivot[[AirportID]:[AirportID]],0))</f>
        <v>Los Angeles International</v>
      </c>
      <c r="R2851">
        <f>INDEX(AirportPivot[Gates (number of available)],MATCH($N2851,AirportPivot[[AirportID]:[AirportID]],0))</f>
        <v>86</v>
      </c>
    </row>
    <row r="2852" spans="1:18" x14ac:dyDescent="0.25">
      <c r="A2852" s="3" t="s">
        <v>2884</v>
      </c>
      <c r="B2852" s="12">
        <v>42332</v>
      </c>
      <c r="C2852" s="4" t="s">
        <v>11</v>
      </c>
      <c r="D2852" s="4">
        <v>3.4</v>
      </c>
      <c r="E2852" s="4">
        <v>50</v>
      </c>
      <c r="F2852" s="5">
        <v>0.70833333333333337</v>
      </c>
      <c r="G2852" s="6">
        <v>450</v>
      </c>
      <c r="H2852" s="7">
        <v>74250</v>
      </c>
      <c r="I2852" s="7">
        <f>FlightsPivot[[#This Row],[Total Fare]]*10%</f>
        <v>7425</v>
      </c>
      <c r="J2852" s="7">
        <f>FlightsPivot[[#This Row],[Total Fare]]+FlightsPivot[[#This Row],[10% tax ]]</f>
        <v>81675</v>
      </c>
      <c r="K2852" s="4">
        <v>11</v>
      </c>
      <c r="L2852" s="4">
        <v>2015</v>
      </c>
      <c r="M2852" t="str">
        <f>INDEX(RoutesPivot[DepAirport],MATCH($C2852,RoutesPivot[[RouteID]:[RouteID]],0))</f>
        <v>ORD</v>
      </c>
      <c r="N2852" t="str">
        <f>INDEX(RoutesPivot[AirportID],MATCH($C2852,RoutesPivot[[RouteID]:[RouteID]],0))</f>
        <v>BOS</v>
      </c>
      <c r="O2852">
        <f>INDEX(RoutesPivot[Distance],MATCH($C2852,RoutesPivot[[RouteID]:[RouteID]],0))</f>
        <v>730</v>
      </c>
      <c r="P2852">
        <f>INDEX(RoutesPivot[ListPrice],MATCH($C2852,RoutesPivot[[RouteID]:[RouteID]],0))</f>
        <v>300</v>
      </c>
      <c r="Q2852" t="str">
        <f>INDEX(AirportPivot[AirportName],MATCH($N2852,AirportPivot[[AirportID]:[AirportID]],0))</f>
        <v>General Edward Lawrence Logan International</v>
      </c>
      <c r="R2852">
        <f>INDEX(AirportPivot[Gates (number of available)],MATCH($N2852,AirportPivot[[AirportID]:[AirportID]],0))</f>
        <v>63</v>
      </c>
    </row>
    <row r="2853" spans="1:18" x14ac:dyDescent="0.25">
      <c r="A2853" s="3" t="s">
        <v>2885</v>
      </c>
      <c r="B2853" s="12">
        <v>42230</v>
      </c>
      <c r="C2853" s="4" t="s">
        <v>33</v>
      </c>
      <c r="D2853" s="4">
        <v>1.5</v>
      </c>
      <c r="E2853" s="4">
        <v>121</v>
      </c>
      <c r="F2853" s="5">
        <v>0.79166666666666663</v>
      </c>
      <c r="G2853" s="6">
        <v>412.5</v>
      </c>
      <c r="H2853" s="7">
        <v>76312.5</v>
      </c>
      <c r="I2853" s="7">
        <f>FlightsPivot[[#This Row],[Total Fare]]*10%</f>
        <v>7631.25</v>
      </c>
      <c r="J2853" s="7">
        <f>FlightsPivot[[#This Row],[Total Fare]]+FlightsPivot[[#This Row],[10% tax ]]</f>
        <v>83943.75</v>
      </c>
      <c r="K2853" s="4">
        <v>8</v>
      </c>
      <c r="L2853" s="4">
        <v>2015</v>
      </c>
      <c r="M2853" t="str">
        <f>INDEX(RoutesPivot[DepAirport],MATCH($C2853,RoutesPivot[[RouteID]:[RouteID]],0))</f>
        <v>ORD</v>
      </c>
      <c r="N2853" t="str">
        <f>INDEX(RoutesPivot[AirportID],MATCH($C2853,RoutesPivot[[RouteID]:[RouteID]],0))</f>
        <v>SFO</v>
      </c>
      <c r="O2853">
        <f>INDEX(RoutesPivot[Distance],MATCH($C2853,RoutesPivot[[RouteID]:[RouteID]],0))</f>
        <v>1600</v>
      </c>
      <c r="P2853">
        <f>INDEX(RoutesPivot[ListPrice],MATCH($C2853,RoutesPivot[[RouteID]:[RouteID]],0))</f>
        <v>375</v>
      </c>
      <c r="Q2853" t="str">
        <f>INDEX(AirportPivot[AirportName],MATCH($N2853,AirportPivot[[AirportID]:[AirportID]],0))</f>
        <v>San Francisco International</v>
      </c>
      <c r="R2853">
        <f>INDEX(AirportPivot[Gates (number of available)],MATCH($N2853,AirportPivot[[AirportID]:[AirportID]],0))</f>
        <v>70</v>
      </c>
    </row>
    <row r="2854" spans="1:18" x14ac:dyDescent="0.25">
      <c r="A2854" s="3" t="s">
        <v>2886</v>
      </c>
      <c r="B2854" s="12">
        <v>41752</v>
      </c>
      <c r="C2854" s="4" t="s">
        <v>33</v>
      </c>
      <c r="D2854" s="4">
        <v>1.8</v>
      </c>
      <c r="E2854" s="4">
        <v>60</v>
      </c>
      <c r="F2854" s="5">
        <v>0.625</v>
      </c>
      <c r="G2854" s="6">
        <v>375</v>
      </c>
      <c r="H2854" s="7">
        <v>61875</v>
      </c>
      <c r="I2854" s="7">
        <f>FlightsPivot[[#This Row],[Total Fare]]*10%</f>
        <v>6187.5</v>
      </c>
      <c r="J2854" s="7">
        <f>FlightsPivot[[#This Row],[Total Fare]]+FlightsPivot[[#This Row],[10% tax ]]</f>
        <v>68062.5</v>
      </c>
      <c r="K2854" s="4">
        <v>4</v>
      </c>
      <c r="L2854" s="4">
        <v>2014</v>
      </c>
      <c r="M2854" t="str">
        <f>INDEX(RoutesPivot[DepAirport],MATCH($C2854,RoutesPivot[[RouteID]:[RouteID]],0))</f>
        <v>ORD</v>
      </c>
      <c r="N2854" t="str">
        <f>INDEX(RoutesPivot[AirportID],MATCH($C2854,RoutesPivot[[RouteID]:[RouteID]],0))</f>
        <v>SFO</v>
      </c>
      <c r="O2854">
        <f>INDEX(RoutesPivot[Distance],MATCH($C2854,RoutesPivot[[RouteID]:[RouteID]],0))</f>
        <v>1600</v>
      </c>
      <c r="P2854">
        <f>INDEX(RoutesPivot[ListPrice],MATCH($C2854,RoutesPivot[[RouteID]:[RouteID]],0))</f>
        <v>375</v>
      </c>
      <c r="Q2854" t="str">
        <f>INDEX(AirportPivot[AirportName],MATCH($N2854,AirportPivot[[AirportID]:[AirportID]],0))</f>
        <v>San Francisco International</v>
      </c>
      <c r="R2854">
        <f>INDEX(AirportPivot[Gates (number of available)],MATCH($N2854,AirportPivot[[AirportID]:[AirportID]],0))</f>
        <v>70</v>
      </c>
    </row>
    <row r="2855" spans="1:18" x14ac:dyDescent="0.25">
      <c r="A2855" s="3" t="s">
        <v>2887</v>
      </c>
      <c r="B2855" s="12">
        <v>42347</v>
      </c>
      <c r="C2855" s="4" t="s">
        <v>13</v>
      </c>
      <c r="D2855" s="4">
        <v>1.2</v>
      </c>
      <c r="E2855" s="4">
        <v>33</v>
      </c>
      <c r="F2855" s="5">
        <v>0.79166666666666663</v>
      </c>
      <c r="G2855" s="6">
        <v>250</v>
      </c>
      <c r="H2855" s="7">
        <v>46250</v>
      </c>
      <c r="I2855" s="7">
        <f>FlightsPivot[[#This Row],[Total Fare]]*10%</f>
        <v>4625</v>
      </c>
      <c r="J2855" s="7">
        <f>FlightsPivot[[#This Row],[Total Fare]]+FlightsPivot[[#This Row],[10% tax ]]</f>
        <v>50875</v>
      </c>
      <c r="K2855" s="4">
        <v>12</v>
      </c>
      <c r="L2855" s="4">
        <v>2015</v>
      </c>
      <c r="M2855" t="str">
        <f>INDEX(RoutesPivot[DepAirport],MATCH($C2855,RoutesPivot[[RouteID]:[RouteID]],0))</f>
        <v>ORD</v>
      </c>
      <c r="N2855" t="str">
        <f>INDEX(RoutesPivot[AirportID],MATCH($C2855,RoutesPivot[[RouteID]:[RouteID]],0))</f>
        <v>JFK</v>
      </c>
      <c r="O2855">
        <f>INDEX(RoutesPivot[Distance],MATCH($C2855,RoutesPivot[[RouteID]:[RouteID]],0))</f>
        <v>619</v>
      </c>
      <c r="P2855">
        <f>INDEX(RoutesPivot[ListPrice],MATCH($C2855,RoutesPivot[[RouteID]:[RouteID]],0))</f>
        <v>250</v>
      </c>
      <c r="Q2855" t="str">
        <f>INDEX(AirportPivot[AirportName],MATCH($N2855,AirportPivot[[AirportID]:[AirportID]],0))</f>
        <v>John F Kennedy International</v>
      </c>
      <c r="R2855">
        <f>INDEX(AirportPivot[Gates (number of available)],MATCH($N2855,AirportPivot[[AirportID]:[AirportID]],0))</f>
        <v>120</v>
      </c>
    </row>
    <row r="2856" spans="1:18" x14ac:dyDescent="0.25">
      <c r="A2856" s="3" t="s">
        <v>2888</v>
      </c>
      <c r="B2856" s="12">
        <v>41866</v>
      </c>
      <c r="C2856" s="4" t="s">
        <v>27</v>
      </c>
      <c r="D2856" s="4">
        <v>7.5</v>
      </c>
      <c r="E2856" s="4">
        <v>113</v>
      </c>
      <c r="F2856" s="5">
        <v>0.54166666666666663</v>
      </c>
      <c r="G2856" s="6">
        <v>220</v>
      </c>
      <c r="H2856" s="7">
        <v>40700</v>
      </c>
      <c r="I2856" s="7">
        <f>FlightsPivot[[#This Row],[Total Fare]]*10%</f>
        <v>4070</v>
      </c>
      <c r="J2856" s="7">
        <f>FlightsPivot[[#This Row],[Total Fare]]+FlightsPivot[[#This Row],[10% tax ]]</f>
        <v>44770</v>
      </c>
      <c r="K2856" s="4">
        <v>8</v>
      </c>
      <c r="L2856" s="4">
        <v>2014</v>
      </c>
      <c r="M2856" t="str">
        <f>INDEX(RoutesPivot[DepAirport],MATCH($C2856,RoutesPivot[[RouteID]:[RouteID]],0))</f>
        <v>ORD</v>
      </c>
      <c r="N2856" t="str">
        <f>INDEX(RoutesPivot[AirportID],MATCH($C2856,RoutesPivot[[RouteID]:[RouteID]],0))</f>
        <v>ATL</v>
      </c>
      <c r="O2856">
        <f>INDEX(RoutesPivot[Distance],MATCH($C2856,RoutesPivot[[RouteID]:[RouteID]],0))</f>
        <v>510</v>
      </c>
      <c r="P2856">
        <f>INDEX(RoutesPivot[ListPrice],MATCH($C2856,RoutesPivot[[RouteID]:[RouteID]],0))</f>
        <v>200</v>
      </c>
      <c r="Q2856" t="str">
        <f>INDEX(AirportPivot[AirportName],MATCH($N2856,AirportPivot[[AirportID]:[AirportID]],0))</f>
        <v>Hartsfield-Jackson Atlanta International</v>
      </c>
      <c r="R2856">
        <f>INDEX(AirportPivot[Gates (number of available)],MATCH($N2856,AirportPivot[[AirportID]:[AirportID]],0))</f>
        <v>100</v>
      </c>
    </row>
    <row r="2857" spans="1:18" x14ac:dyDescent="0.25">
      <c r="A2857" s="3" t="s">
        <v>2889</v>
      </c>
      <c r="B2857" s="12">
        <v>41763</v>
      </c>
      <c r="C2857" s="4" t="s">
        <v>17</v>
      </c>
      <c r="D2857" s="4">
        <v>4.4000000000000004</v>
      </c>
      <c r="E2857" s="4">
        <v>22</v>
      </c>
      <c r="F2857" s="5">
        <v>0.47916666666666669</v>
      </c>
      <c r="G2857" s="6">
        <v>350</v>
      </c>
      <c r="H2857" s="7">
        <v>64750</v>
      </c>
      <c r="I2857" s="7">
        <f>FlightsPivot[[#This Row],[Total Fare]]*10%</f>
        <v>6475</v>
      </c>
      <c r="J2857" s="7">
        <f>FlightsPivot[[#This Row],[Total Fare]]+FlightsPivot[[#This Row],[10% tax ]]</f>
        <v>71225</v>
      </c>
      <c r="K2857" s="4">
        <v>5</v>
      </c>
      <c r="L2857" s="4">
        <v>2014</v>
      </c>
      <c r="M2857" t="str">
        <f>INDEX(RoutesPivot[DepAirport],MATCH($C2857,RoutesPivot[[RouteID]:[RouteID]],0))</f>
        <v>ORD</v>
      </c>
      <c r="N2857" t="str">
        <f>INDEX(RoutesPivot[AirportID],MATCH($C2857,RoutesPivot[[RouteID]:[RouteID]],0))</f>
        <v>LAX</v>
      </c>
      <c r="O2857">
        <f>INDEX(RoutesPivot[Distance],MATCH($C2857,RoutesPivot[[RouteID]:[RouteID]],0))</f>
        <v>1518</v>
      </c>
      <c r="P2857">
        <f>INDEX(RoutesPivot[ListPrice],MATCH($C2857,RoutesPivot[[RouteID]:[RouteID]],0))</f>
        <v>350</v>
      </c>
      <c r="Q2857" t="str">
        <f>INDEX(AirportPivot[AirportName],MATCH($N2857,AirportPivot[[AirportID]:[AirportID]],0))</f>
        <v>Los Angeles International</v>
      </c>
      <c r="R2857">
        <f>INDEX(AirportPivot[Gates (number of available)],MATCH($N2857,AirportPivot[[AirportID]:[AirportID]],0))</f>
        <v>86</v>
      </c>
    </row>
    <row r="2858" spans="1:18" x14ac:dyDescent="0.25">
      <c r="A2858" s="3" t="s">
        <v>2890</v>
      </c>
      <c r="B2858" s="12">
        <v>41890</v>
      </c>
      <c r="C2858" s="4" t="s">
        <v>19</v>
      </c>
      <c r="D2858" s="4">
        <v>2.8</v>
      </c>
      <c r="E2858" s="4">
        <v>72</v>
      </c>
      <c r="F2858" s="5">
        <v>0.33333333333333331</v>
      </c>
      <c r="G2858" s="6">
        <v>200</v>
      </c>
      <c r="H2858" s="7">
        <v>36200</v>
      </c>
      <c r="I2858" s="7">
        <f>FlightsPivot[[#This Row],[Total Fare]]*10%</f>
        <v>3620</v>
      </c>
      <c r="J2858" s="7">
        <f>FlightsPivot[[#This Row],[Total Fare]]+FlightsPivot[[#This Row],[10% tax ]]</f>
        <v>39820</v>
      </c>
      <c r="K2858" s="4">
        <v>9</v>
      </c>
      <c r="L2858" s="4">
        <v>2014</v>
      </c>
      <c r="M2858" t="str">
        <f>INDEX(RoutesPivot[DepAirport],MATCH($C2858,RoutesPivot[[RouteID]:[RouteID]],0))</f>
        <v>ORD</v>
      </c>
      <c r="N2858" t="str">
        <f>INDEX(RoutesPivot[AirportID],MATCH($C2858,RoutesPivot[[RouteID]:[RouteID]],0))</f>
        <v>IAH</v>
      </c>
      <c r="O2858">
        <f>INDEX(RoutesPivot[Distance],MATCH($C2858,RoutesPivot[[RouteID]:[RouteID]],0))</f>
        <v>800</v>
      </c>
      <c r="P2858">
        <f>INDEX(RoutesPivot[ListPrice],MATCH($C2858,RoutesPivot[[RouteID]:[RouteID]],0))</f>
        <v>200</v>
      </c>
      <c r="Q2858" t="str">
        <f>INDEX(AirportPivot[AirportName],MATCH($N2858,AirportPivot[[AirportID]:[AirportID]],0))</f>
        <v>George Bush Intercontinental/Houston</v>
      </c>
      <c r="R2858">
        <f>INDEX(AirportPivot[Gates (number of available)],MATCH($N2858,AirportPivot[[AirportID]:[AirportID]],0))</f>
        <v>80</v>
      </c>
    </row>
    <row r="2859" spans="1:18" x14ac:dyDescent="0.25">
      <c r="A2859" s="3" t="s">
        <v>2891</v>
      </c>
      <c r="B2859" s="12">
        <v>41723</v>
      </c>
      <c r="C2859" s="4" t="s">
        <v>805</v>
      </c>
      <c r="D2859" s="4">
        <v>2.7</v>
      </c>
      <c r="E2859" s="4">
        <v>73</v>
      </c>
      <c r="F2859" s="5">
        <v>0.33333333333333331</v>
      </c>
      <c r="G2859" s="6">
        <v>290</v>
      </c>
      <c r="H2859" s="7">
        <v>52490</v>
      </c>
      <c r="I2859" s="7">
        <f>FlightsPivot[[#This Row],[Total Fare]]*10%</f>
        <v>5249</v>
      </c>
      <c r="J2859" s="7">
        <f>FlightsPivot[[#This Row],[Total Fare]]+FlightsPivot[[#This Row],[10% tax ]]</f>
        <v>57739</v>
      </c>
      <c r="K2859" s="4">
        <v>3</v>
      </c>
      <c r="L2859" s="4">
        <v>2014</v>
      </c>
      <c r="M2859" t="str">
        <f>INDEX(RoutesPivot[DepAirport],MATCH($C2859,RoutesPivot[[RouteID]:[RouteID]],0))</f>
        <v>ORD</v>
      </c>
      <c r="N2859" t="str">
        <f>INDEX(RoutesPivot[AirportID],MATCH($C2859,RoutesPivot[[RouteID]:[RouteID]],0))</f>
        <v>SLC</v>
      </c>
      <c r="O2859">
        <f>INDEX(RoutesPivot[Distance],MATCH($C2859,RoutesPivot[[RouteID]:[RouteID]],0))</f>
        <v>1000</v>
      </c>
      <c r="P2859">
        <f>INDEX(RoutesPivot[ListPrice],MATCH($C2859,RoutesPivot[[RouteID]:[RouteID]],0))</f>
        <v>290</v>
      </c>
      <c r="Q2859" t="str">
        <f>INDEX(AirportPivot[AirportName],MATCH($N2859,AirportPivot[[AirportID]:[AirportID]],0))</f>
        <v>Salt Lake City International</v>
      </c>
      <c r="R2859">
        <f>INDEX(AirportPivot[Gates (number of available)],MATCH($N2859,AirportPivot[[AirportID]:[AirportID]],0))</f>
        <v>54</v>
      </c>
    </row>
    <row r="2860" spans="1:18" x14ac:dyDescent="0.25">
      <c r="A2860" s="3" t="s">
        <v>2892</v>
      </c>
      <c r="B2860" s="12">
        <v>42133</v>
      </c>
      <c r="C2860" s="4" t="s">
        <v>47</v>
      </c>
      <c r="D2860" s="4">
        <v>2</v>
      </c>
      <c r="E2860" s="4">
        <v>77</v>
      </c>
      <c r="F2860" s="5">
        <v>0.60416666666666663</v>
      </c>
      <c r="G2860" s="6">
        <v>250</v>
      </c>
      <c r="H2860" s="7">
        <v>45250</v>
      </c>
      <c r="I2860" s="7">
        <f>FlightsPivot[[#This Row],[Total Fare]]*10%</f>
        <v>4525</v>
      </c>
      <c r="J2860" s="7">
        <f>FlightsPivot[[#This Row],[Total Fare]]+FlightsPivot[[#This Row],[10% tax ]]</f>
        <v>49775</v>
      </c>
      <c r="K2860" s="4">
        <v>5</v>
      </c>
      <c r="L2860" s="4">
        <v>2015</v>
      </c>
      <c r="M2860" t="str">
        <f>INDEX(RoutesPivot[DepAirport],MATCH($C2860,RoutesPivot[[RouteID]:[RouteID]],0))</f>
        <v>ORD</v>
      </c>
      <c r="N2860" t="str">
        <f>INDEX(RoutesPivot[AirportID],MATCH($C2860,RoutesPivot[[RouteID]:[RouteID]],0))</f>
        <v>PHX</v>
      </c>
      <c r="O2860">
        <f>INDEX(RoutesPivot[Distance],MATCH($C2860,RoutesPivot[[RouteID]:[RouteID]],0))</f>
        <v>1200</v>
      </c>
      <c r="P2860">
        <f>INDEX(RoutesPivot[ListPrice],MATCH($C2860,RoutesPivot[[RouteID]:[RouteID]],0))</f>
        <v>250</v>
      </c>
      <c r="Q2860" t="str">
        <f>INDEX(AirportPivot[AirportName],MATCH($N2860,AirportPivot[[AirportID]:[AirportID]],0))</f>
        <v>Phoenix Sky Harbor International</v>
      </c>
      <c r="R2860">
        <f>INDEX(AirportPivot[Gates (number of available)],MATCH($N2860,AirportPivot[[AirportID]:[AirportID]],0))</f>
        <v>60</v>
      </c>
    </row>
    <row r="2861" spans="1:18" x14ac:dyDescent="0.25">
      <c r="A2861" s="3" t="s">
        <v>2893</v>
      </c>
      <c r="B2861" s="12">
        <v>41971</v>
      </c>
      <c r="C2861" s="4" t="s">
        <v>11</v>
      </c>
      <c r="D2861" s="4">
        <v>2.6</v>
      </c>
      <c r="E2861" s="4">
        <v>75</v>
      </c>
      <c r="F2861" s="5">
        <v>0.83333333333333337</v>
      </c>
      <c r="G2861" s="6">
        <v>450</v>
      </c>
      <c r="H2861" s="7">
        <v>81450</v>
      </c>
      <c r="I2861" s="7">
        <f>FlightsPivot[[#This Row],[Total Fare]]*10%</f>
        <v>8145</v>
      </c>
      <c r="J2861" s="7">
        <f>FlightsPivot[[#This Row],[Total Fare]]+FlightsPivot[[#This Row],[10% tax ]]</f>
        <v>89595</v>
      </c>
      <c r="K2861" s="4">
        <v>11</v>
      </c>
      <c r="L2861" s="4">
        <v>2014</v>
      </c>
      <c r="M2861" t="str">
        <f>INDEX(RoutesPivot[DepAirport],MATCH($C2861,RoutesPivot[[RouteID]:[RouteID]],0))</f>
        <v>ORD</v>
      </c>
      <c r="N2861" t="str">
        <f>INDEX(RoutesPivot[AirportID],MATCH($C2861,RoutesPivot[[RouteID]:[RouteID]],0))</f>
        <v>BOS</v>
      </c>
      <c r="O2861">
        <f>INDEX(RoutesPivot[Distance],MATCH($C2861,RoutesPivot[[RouteID]:[RouteID]],0))</f>
        <v>730</v>
      </c>
      <c r="P2861">
        <f>INDEX(RoutesPivot[ListPrice],MATCH($C2861,RoutesPivot[[RouteID]:[RouteID]],0))</f>
        <v>300</v>
      </c>
      <c r="Q2861" t="str">
        <f>INDEX(AirportPivot[AirportName],MATCH($N2861,AirportPivot[[AirportID]:[AirportID]],0))</f>
        <v>General Edward Lawrence Logan International</v>
      </c>
      <c r="R2861">
        <f>INDEX(AirportPivot[Gates (number of available)],MATCH($N2861,AirportPivot[[AirportID]:[AirportID]],0))</f>
        <v>63</v>
      </c>
    </row>
    <row r="2862" spans="1:18" x14ac:dyDescent="0.25">
      <c r="A2862" s="3" t="s">
        <v>2894</v>
      </c>
      <c r="B2862" s="12">
        <v>41721</v>
      </c>
      <c r="C2862" s="4" t="s">
        <v>27</v>
      </c>
      <c r="D2862" s="4">
        <v>8.5</v>
      </c>
      <c r="E2862" s="4">
        <v>70</v>
      </c>
      <c r="F2862" s="5">
        <v>0.33333333333333331</v>
      </c>
      <c r="G2862" s="6">
        <v>200</v>
      </c>
      <c r="H2862" s="7">
        <v>36200</v>
      </c>
      <c r="I2862" s="7">
        <f>FlightsPivot[[#This Row],[Total Fare]]*10%</f>
        <v>3620</v>
      </c>
      <c r="J2862" s="7">
        <f>FlightsPivot[[#This Row],[Total Fare]]+FlightsPivot[[#This Row],[10% tax ]]</f>
        <v>39820</v>
      </c>
      <c r="K2862" s="4">
        <v>3</v>
      </c>
      <c r="L2862" s="4">
        <v>2014</v>
      </c>
      <c r="M2862" t="str">
        <f>INDEX(RoutesPivot[DepAirport],MATCH($C2862,RoutesPivot[[RouteID]:[RouteID]],0))</f>
        <v>ORD</v>
      </c>
      <c r="N2862" t="str">
        <f>INDEX(RoutesPivot[AirportID],MATCH($C2862,RoutesPivot[[RouteID]:[RouteID]],0))</f>
        <v>ATL</v>
      </c>
      <c r="O2862">
        <f>INDEX(RoutesPivot[Distance],MATCH($C2862,RoutesPivot[[RouteID]:[RouteID]],0))</f>
        <v>510</v>
      </c>
      <c r="P2862">
        <f>INDEX(RoutesPivot[ListPrice],MATCH($C2862,RoutesPivot[[RouteID]:[RouteID]],0))</f>
        <v>200</v>
      </c>
      <c r="Q2862" t="str">
        <f>INDEX(AirportPivot[AirportName],MATCH($N2862,AirportPivot[[AirportID]:[AirportID]],0))</f>
        <v>Hartsfield-Jackson Atlanta International</v>
      </c>
      <c r="R2862">
        <f>INDEX(AirportPivot[Gates (number of available)],MATCH($N2862,AirportPivot[[AirportID]:[AirportID]],0))</f>
        <v>100</v>
      </c>
    </row>
    <row r="2863" spans="1:18" x14ac:dyDescent="0.25">
      <c r="A2863" s="3" t="s">
        <v>2895</v>
      </c>
      <c r="B2863" s="12">
        <v>42168</v>
      </c>
      <c r="C2863" s="4" t="s">
        <v>19</v>
      </c>
      <c r="D2863" s="4">
        <v>1.6</v>
      </c>
      <c r="E2863" s="4">
        <v>168</v>
      </c>
      <c r="F2863" s="5">
        <v>0.54166666666666663</v>
      </c>
      <c r="G2863" s="6">
        <v>220</v>
      </c>
      <c r="H2863" s="7">
        <v>36300</v>
      </c>
      <c r="I2863" s="7">
        <f>FlightsPivot[[#This Row],[Total Fare]]*10%</f>
        <v>3630</v>
      </c>
      <c r="J2863" s="7">
        <f>FlightsPivot[[#This Row],[Total Fare]]+FlightsPivot[[#This Row],[10% tax ]]</f>
        <v>39930</v>
      </c>
      <c r="K2863" s="4">
        <v>6</v>
      </c>
      <c r="L2863" s="4">
        <v>2015</v>
      </c>
      <c r="M2863" t="str">
        <f>INDEX(RoutesPivot[DepAirport],MATCH($C2863,RoutesPivot[[RouteID]:[RouteID]],0))</f>
        <v>ORD</v>
      </c>
      <c r="N2863" t="str">
        <f>INDEX(RoutesPivot[AirportID],MATCH($C2863,RoutesPivot[[RouteID]:[RouteID]],0))</f>
        <v>IAH</v>
      </c>
      <c r="O2863">
        <f>INDEX(RoutesPivot[Distance],MATCH($C2863,RoutesPivot[[RouteID]:[RouteID]],0))</f>
        <v>800</v>
      </c>
      <c r="P2863">
        <f>INDEX(RoutesPivot[ListPrice],MATCH($C2863,RoutesPivot[[RouteID]:[RouteID]],0))</f>
        <v>200</v>
      </c>
      <c r="Q2863" t="str">
        <f>INDEX(AirportPivot[AirportName],MATCH($N2863,AirportPivot[[AirportID]:[AirportID]],0))</f>
        <v>George Bush Intercontinental/Houston</v>
      </c>
      <c r="R2863">
        <f>INDEX(AirportPivot[Gates (number of available)],MATCH($N2863,AirportPivot[[AirportID]:[AirportID]],0))</f>
        <v>80</v>
      </c>
    </row>
    <row r="2864" spans="1:18" x14ac:dyDescent="0.25">
      <c r="A2864" s="3" t="s">
        <v>2896</v>
      </c>
      <c r="B2864" s="12">
        <v>42050</v>
      </c>
      <c r="C2864" s="4" t="s">
        <v>27</v>
      </c>
      <c r="D2864" s="4">
        <v>5.7</v>
      </c>
      <c r="E2864" s="4">
        <v>9</v>
      </c>
      <c r="F2864" s="5">
        <v>0.29166666666666669</v>
      </c>
      <c r="G2864" s="6">
        <v>200</v>
      </c>
      <c r="H2864" s="7">
        <v>37000</v>
      </c>
      <c r="I2864" s="7">
        <f>FlightsPivot[[#This Row],[Total Fare]]*10%</f>
        <v>3700</v>
      </c>
      <c r="J2864" s="7">
        <f>FlightsPivot[[#This Row],[Total Fare]]+FlightsPivot[[#This Row],[10% tax ]]</f>
        <v>40700</v>
      </c>
      <c r="K2864" s="4">
        <v>2</v>
      </c>
      <c r="L2864" s="4">
        <v>2015</v>
      </c>
      <c r="M2864" t="str">
        <f>INDEX(RoutesPivot[DepAirport],MATCH($C2864,RoutesPivot[[RouteID]:[RouteID]],0))</f>
        <v>ORD</v>
      </c>
      <c r="N2864" t="str">
        <f>INDEX(RoutesPivot[AirportID],MATCH($C2864,RoutesPivot[[RouteID]:[RouteID]],0))</f>
        <v>ATL</v>
      </c>
      <c r="O2864">
        <f>INDEX(RoutesPivot[Distance],MATCH($C2864,RoutesPivot[[RouteID]:[RouteID]],0))</f>
        <v>510</v>
      </c>
      <c r="P2864">
        <f>INDEX(RoutesPivot[ListPrice],MATCH($C2864,RoutesPivot[[RouteID]:[RouteID]],0))</f>
        <v>200</v>
      </c>
      <c r="Q2864" t="str">
        <f>INDEX(AirportPivot[AirportName],MATCH($N2864,AirportPivot[[AirportID]:[AirportID]],0))</f>
        <v>Hartsfield-Jackson Atlanta International</v>
      </c>
      <c r="R2864">
        <f>INDEX(AirportPivot[Gates (number of available)],MATCH($N2864,AirportPivot[[AirportID]:[AirportID]],0))</f>
        <v>100</v>
      </c>
    </row>
    <row r="2865" spans="1:18" x14ac:dyDescent="0.25">
      <c r="A2865" s="3" t="s">
        <v>2897</v>
      </c>
      <c r="B2865" s="12">
        <v>42211</v>
      </c>
      <c r="C2865" s="4" t="s">
        <v>15</v>
      </c>
      <c r="D2865" s="4">
        <v>1.7</v>
      </c>
      <c r="E2865" s="4">
        <v>78</v>
      </c>
      <c r="F2865" s="5">
        <v>0.5625</v>
      </c>
      <c r="G2865" s="6">
        <v>247.5</v>
      </c>
      <c r="H2865" s="7">
        <v>44797.5</v>
      </c>
      <c r="I2865" s="7">
        <f>FlightsPivot[[#This Row],[Total Fare]]*10%</f>
        <v>4479.75</v>
      </c>
      <c r="J2865" s="7">
        <f>FlightsPivot[[#This Row],[Total Fare]]+FlightsPivot[[#This Row],[10% tax ]]</f>
        <v>49277.25</v>
      </c>
      <c r="K2865" s="4">
        <v>7</v>
      </c>
      <c r="L2865" s="4">
        <v>2015</v>
      </c>
      <c r="M2865" t="str">
        <f>INDEX(RoutesPivot[DepAirport],MATCH($C2865,RoutesPivot[[RouteID]:[RouteID]],0))</f>
        <v>ORD</v>
      </c>
      <c r="N2865" t="str">
        <f>INDEX(RoutesPivot[AirportID],MATCH($C2865,RoutesPivot[[RouteID]:[RouteID]],0))</f>
        <v>EWR</v>
      </c>
      <c r="O2865">
        <f>INDEX(RoutesPivot[Distance],MATCH($C2865,RoutesPivot[[RouteID]:[RouteID]],0))</f>
        <v>600</v>
      </c>
      <c r="P2865">
        <f>INDEX(RoutesPivot[ListPrice],MATCH($C2865,RoutesPivot[[RouteID]:[RouteID]],0))</f>
        <v>225</v>
      </c>
      <c r="Q2865" t="str">
        <f>INDEX(AirportPivot[AirportName],MATCH($N2865,AirportPivot[[AirportID]:[AirportID]],0))</f>
        <v>Newark Liberty International</v>
      </c>
      <c r="R2865">
        <f>INDEX(AirportPivot[Gates (number of available)],MATCH($N2865,AirportPivot[[AirportID]:[AirportID]],0))</f>
        <v>82</v>
      </c>
    </row>
    <row r="2866" spans="1:18" x14ac:dyDescent="0.25">
      <c r="A2866" s="3" t="s">
        <v>2898</v>
      </c>
      <c r="B2866" s="12">
        <v>41727</v>
      </c>
      <c r="C2866" s="4" t="s">
        <v>80</v>
      </c>
      <c r="D2866" s="4">
        <v>1.4</v>
      </c>
      <c r="E2866" s="4">
        <v>197</v>
      </c>
      <c r="F2866" s="5">
        <v>0.72916666666666663</v>
      </c>
      <c r="G2866" s="6">
        <v>300</v>
      </c>
      <c r="H2866" s="7">
        <v>49500</v>
      </c>
      <c r="I2866" s="7">
        <f>FlightsPivot[[#This Row],[Total Fare]]*10%</f>
        <v>4950</v>
      </c>
      <c r="J2866" s="7">
        <f>FlightsPivot[[#This Row],[Total Fare]]+FlightsPivot[[#This Row],[10% tax ]]</f>
        <v>54450</v>
      </c>
      <c r="K2866" s="4">
        <v>3</v>
      </c>
      <c r="L2866" s="4">
        <v>2014</v>
      </c>
      <c r="M2866" t="str">
        <f>INDEX(RoutesPivot[DepAirport],MATCH($C2866,RoutesPivot[[RouteID]:[RouteID]],0))</f>
        <v>ORD</v>
      </c>
      <c r="N2866" t="str">
        <f>INDEX(RoutesPivot[AirportID],MATCH($C2866,RoutesPivot[[RouteID]:[RouteID]],0))</f>
        <v>MIA</v>
      </c>
      <c r="O2866">
        <f>INDEX(RoutesPivot[Distance],MATCH($C2866,RoutesPivot[[RouteID]:[RouteID]],0))</f>
        <v>1000</v>
      </c>
      <c r="P2866">
        <f>INDEX(RoutesPivot[ListPrice],MATCH($C2866,RoutesPivot[[RouteID]:[RouteID]],0))</f>
        <v>300</v>
      </c>
      <c r="Q2866" t="str">
        <f>INDEX(AirportPivot[AirportName],MATCH($N2866,AirportPivot[[AirportID]:[AirportID]],0))</f>
        <v>Miami International</v>
      </c>
      <c r="R2866">
        <f>INDEX(AirportPivot[Gates (number of available)],MATCH($N2866,AirportPivot[[AirportID]:[AirportID]],0))</f>
        <v>80</v>
      </c>
    </row>
    <row r="2867" spans="1:18" x14ac:dyDescent="0.25">
      <c r="A2867" s="3" t="s">
        <v>2899</v>
      </c>
      <c r="B2867" s="12">
        <v>42345</v>
      </c>
      <c r="C2867" s="4" t="s">
        <v>27</v>
      </c>
      <c r="D2867" s="4">
        <v>9.8000000000000007</v>
      </c>
      <c r="E2867" s="4">
        <v>207</v>
      </c>
      <c r="F2867" s="5">
        <v>0.72916666666666663</v>
      </c>
      <c r="G2867" s="6">
        <v>200</v>
      </c>
      <c r="H2867" s="7">
        <v>33000</v>
      </c>
      <c r="I2867" s="7">
        <f>FlightsPivot[[#This Row],[Total Fare]]*10%</f>
        <v>3300</v>
      </c>
      <c r="J2867" s="7">
        <f>FlightsPivot[[#This Row],[Total Fare]]+FlightsPivot[[#This Row],[10% tax ]]</f>
        <v>36300</v>
      </c>
      <c r="K2867" s="4">
        <v>12</v>
      </c>
      <c r="L2867" s="4">
        <v>2015</v>
      </c>
      <c r="M2867" t="str">
        <f>INDEX(RoutesPivot[DepAirport],MATCH($C2867,RoutesPivot[[RouteID]:[RouteID]],0))</f>
        <v>ORD</v>
      </c>
      <c r="N2867" t="str">
        <f>INDEX(RoutesPivot[AirportID],MATCH($C2867,RoutesPivot[[RouteID]:[RouteID]],0))</f>
        <v>ATL</v>
      </c>
      <c r="O2867">
        <f>INDEX(RoutesPivot[Distance],MATCH($C2867,RoutesPivot[[RouteID]:[RouteID]],0))</f>
        <v>510</v>
      </c>
      <c r="P2867">
        <f>INDEX(RoutesPivot[ListPrice],MATCH($C2867,RoutesPivot[[RouteID]:[RouteID]],0))</f>
        <v>200</v>
      </c>
      <c r="Q2867" t="str">
        <f>INDEX(AirportPivot[AirportName],MATCH($N2867,AirportPivot[[AirportID]:[AirportID]],0))</f>
        <v>Hartsfield-Jackson Atlanta International</v>
      </c>
      <c r="R2867">
        <f>INDEX(AirportPivot[Gates (number of available)],MATCH($N2867,AirportPivot[[AirportID]:[AirportID]],0))</f>
        <v>100</v>
      </c>
    </row>
    <row r="2868" spans="1:18" x14ac:dyDescent="0.25">
      <c r="A2868" s="3" t="s">
        <v>2900</v>
      </c>
      <c r="B2868" s="12">
        <v>42086</v>
      </c>
      <c r="C2868" s="4" t="s">
        <v>27</v>
      </c>
      <c r="D2868" s="4">
        <v>4.5999999999999996</v>
      </c>
      <c r="E2868" s="4">
        <v>106</v>
      </c>
      <c r="F2868" s="5">
        <v>0.29166666666666669</v>
      </c>
      <c r="G2868" s="6">
        <v>200</v>
      </c>
      <c r="H2868" s="7">
        <v>37000</v>
      </c>
      <c r="I2868" s="7">
        <f>FlightsPivot[[#This Row],[Total Fare]]*10%</f>
        <v>3700</v>
      </c>
      <c r="J2868" s="7">
        <f>FlightsPivot[[#This Row],[Total Fare]]+FlightsPivot[[#This Row],[10% tax ]]</f>
        <v>40700</v>
      </c>
      <c r="K2868" s="4">
        <v>3</v>
      </c>
      <c r="L2868" s="4">
        <v>2015</v>
      </c>
      <c r="M2868" t="str">
        <f>INDEX(RoutesPivot[DepAirport],MATCH($C2868,RoutesPivot[[RouteID]:[RouteID]],0))</f>
        <v>ORD</v>
      </c>
      <c r="N2868" t="str">
        <f>INDEX(RoutesPivot[AirportID],MATCH($C2868,RoutesPivot[[RouteID]:[RouteID]],0))</f>
        <v>ATL</v>
      </c>
      <c r="O2868">
        <f>INDEX(RoutesPivot[Distance],MATCH($C2868,RoutesPivot[[RouteID]:[RouteID]],0))</f>
        <v>510</v>
      </c>
      <c r="P2868">
        <f>INDEX(RoutesPivot[ListPrice],MATCH($C2868,RoutesPivot[[RouteID]:[RouteID]],0))</f>
        <v>200</v>
      </c>
      <c r="Q2868" t="str">
        <f>INDEX(AirportPivot[AirportName],MATCH($N2868,AirportPivot[[AirportID]:[AirportID]],0))</f>
        <v>Hartsfield-Jackson Atlanta International</v>
      </c>
      <c r="R2868">
        <f>INDEX(AirportPivot[Gates (number of available)],MATCH($N2868,AirportPivot[[AirportID]:[AirportID]],0))</f>
        <v>100</v>
      </c>
    </row>
    <row r="2869" spans="1:18" x14ac:dyDescent="0.25">
      <c r="A2869" s="3" t="s">
        <v>2901</v>
      </c>
      <c r="B2869" s="12">
        <v>41777</v>
      </c>
      <c r="C2869" s="4" t="s">
        <v>37</v>
      </c>
      <c r="D2869" s="4">
        <v>1.5</v>
      </c>
      <c r="E2869" s="4">
        <v>195</v>
      </c>
      <c r="F2869" s="5">
        <v>0.66666666666666663</v>
      </c>
      <c r="G2869" s="6">
        <v>350</v>
      </c>
      <c r="H2869" s="7">
        <v>57750</v>
      </c>
      <c r="I2869" s="7">
        <f>FlightsPivot[[#This Row],[Total Fare]]*10%</f>
        <v>5775</v>
      </c>
      <c r="J2869" s="7">
        <f>FlightsPivot[[#This Row],[Total Fare]]+FlightsPivot[[#This Row],[10% tax ]]</f>
        <v>63525</v>
      </c>
      <c r="K2869" s="4">
        <v>5</v>
      </c>
      <c r="L2869" s="4">
        <v>2014</v>
      </c>
      <c r="M2869" t="str">
        <f>INDEX(RoutesPivot[DepAirport],MATCH($C2869,RoutesPivot[[RouteID]:[RouteID]],0))</f>
        <v>ORD</v>
      </c>
      <c r="N2869" t="str">
        <f>INDEX(RoutesPivot[AirportID],MATCH($C2869,RoutesPivot[[RouteID]:[RouteID]],0))</f>
        <v>SEA</v>
      </c>
      <c r="O2869">
        <f>INDEX(RoutesPivot[Distance],MATCH($C2869,RoutesPivot[[RouteID]:[RouteID]],0))</f>
        <v>1500</v>
      </c>
      <c r="P2869">
        <f>INDEX(RoutesPivot[ListPrice],MATCH($C2869,RoutesPivot[[RouteID]:[RouteID]],0))</f>
        <v>350</v>
      </c>
      <c r="Q2869" t="str">
        <f>INDEX(AirportPivot[AirportName],MATCH($N2869,AirportPivot[[AirportID]:[AirportID]],0))</f>
        <v>Seattle-Tacoma International</v>
      </c>
      <c r="R2869">
        <f>INDEX(AirportPivot[Gates (number of available)],MATCH($N2869,AirportPivot[[AirportID]:[AirportID]],0))</f>
        <v>58</v>
      </c>
    </row>
    <row r="2870" spans="1:18" x14ac:dyDescent="0.25">
      <c r="A2870" s="3" t="s">
        <v>2902</v>
      </c>
      <c r="B2870" s="12">
        <v>41833</v>
      </c>
      <c r="C2870" s="4" t="s">
        <v>25</v>
      </c>
      <c r="D2870" s="4">
        <v>2</v>
      </c>
      <c r="E2870" s="4">
        <v>202</v>
      </c>
      <c r="F2870" s="5">
        <v>0.45833333333333331</v>
      </c>
      <c r="G2870" s="6">
        <v>220</v>
      </c>
      <c r="H2870" s="7">
        <v>36300</v>
      </c>
      <c r="I2870" s="7">
        <f>FlightsPivot[[#This Row],[Total Fare]]*10%</f>
        <v>3630</v>
      </c>
      <c r="J2870" s="7">
        <f>FlightsPivot[[#This Row],[Total Fare]]+FlightsPivot[[#This Row],[10% tax ]]</f>
        <v>39930</v>
      </c>
      <c r="K2870" s="4">
        <v>7</v>
      </c>
      <c r="L2870" s="4">
        <v>2014</v>
      </c>
      <c r="M2870" t="str">
        <f>INDEX(RoutesPivot[DepAirport],MATCH($C2870,RoutesPivot[[RouteID]:[RouteID]],0))</f>
        <v>ORD</v>
      </c>
      <c r="N2870" t="str">
        <f>INDEX(RoutesPivot[AirportID],MATCH($C2870,RoutesPivot[[RouteID]:[RouteID]],0))</f>
        <v>DFW</v>
      </c>
      <c r="O2870">
        <f>INDEX(RoutesPivot[Distance],MATCH($C2870,RoutesPivot[[RouteID]:[RouteID]],0))</f>
        <v>700</v>
      </c>
      <c r="P2870">
        <f>INDEX(RoutesPivot[ListPrice],MATCH($C2870,RoutesPivot[[RouteID]:[RouteID]],0))</f>
        <v>200</v>
      </c>
      <c r="Q2870" t="str">
        <f>INDEX(AirportPivot[AirportName],MATCH($N2870,AirportPivot[[AirportID]:[AirportID]],0))</f>
        <v>Dallas/Fort Worth International</v>
      </c>
      <c r="R2870">
        <f>INDEX(AirportPivot[Gates (number of available)],MATCH($N2870,AirportPivot[[AirportID]:[AirportID]],0))</f>
        <v>130</v>
      </c>
    </row>
    <row r="2871" spans="1:18" x14ac:dyDescent="0.25">
      <c r="A2871" s="3" t="s">
        <v>2903</v>
      </c>
      <c r="B2871" s="12">
        <v>41909</v>
      </c>
      <c r="C2871" s="4" t="s">
        <v>21</v>
      </c>
      <c r="D2871" s="4">
        <v>1.6</v>
      </c>
      <c r="E2871" s="4">
        <v>139</v>
      </c>
      <c r="F2871" s="5">
        <v>0.83333333333333337</v>
      </c>
      <c r="G2871" s="6">
        <v>125</v>
      </c>
      <c r="H2871" s="7">
        <v>23125</v>
      </c>
      <c r="I2871" s="7">
        <f>FlightsPivot[[#This Row],[Total Fare]]*10%</f>
        <v>2312.5</v>
      </c>
      <c r="J2871" s="7">
        <f>FlightsPivot[[#This Row],[Total Fare]]+FlightsPivot[[#This Row],[10% tax ]]</f>
        <v>25437.5</v>
      </c>
      <c r="K2871" s="4">
        <v>9</v>
      </c>
      <c r="L2871" s="4">
        <v>2014</v>
      </c>
      <c r="M2871" t="str">
        <f>INDEX(RoutesPivot[DepAirport],MATCH($C2871,RoutesPivot[[RouteID]:[RouteID]],0))</f>
        <v>ORD</v>
      </c>
      <c r="N2871" t="str">
        <f>INDEX(RoutesPivot[AirportID],MATCH($C2871,RoutesPivot[[RouteID]:[RouteID]],0))</f>
        <v>CLT</v>
      </c>
      <c r="O2871">
        <f>INDEX(RoutesPivot[Distance],MATCH($C2871,RoutesPivot[[RouteID]:[RouteID]],0))</f>
        <v>700</v>
      </c>
      <c r="P2871">
        <f>INDEX(RoutesPivot[ListPrice],MATCH($C2871,RoutesPivot[[RouteID]:[RouteID]],0))</f>
        <v>125</v>
      </c>
      <c r="Q2871" t="str">
        <f>INDEX(AirportPivot[AirportName],MATCH($N2871,AirportPivot[[AirportID]:[AirportID]],0))</f>
        <v>Charlotte/Douglas International</v>
      </c>
      <c r="R2871">
        <f>INDEX(AirportPivot[Gates (number of available)],MATCH($N2871,AirportPivot[[AirportID]:[AirportID]],0))</f>
        <v>65</v>
      </c>
    </row>
    <row r="2872" spans="1:18" x14ac:dyDescent="0.25">
      <c r="A2872" s="3" t="s">
        <v>2904</v>
      </c>
      <c r="B2872" s="12">
        <v>41942</v>
      </c>
      <c r="C2872" s="4" t="s">
        <v>27</v>
      </c>
      <c r="D2872" s="4">
        <v>6.9</v>
      </c>
      <c r="E2872" s="4">
        <v>137</v>
      </c>
      <c r="F2872" s="5">
        <v>0.29166666666666669</v>
      </c>
      <c r="G2872" s="6">
        <v>200</v>
      </c>
      <c r="H2872" s="7">
        <v>37000</v>
      </c>
      <c r="I2872" s="7">
        <f>FlightsPivot[[#This Row],[Total Fare]]*10%</f>
        <v>3700</v>
      </c>
      <c r="J2872" s="7">
        <f>FlightsPivot[[#This Row],[Total Fare]]+FlightsPivot[[#This Row],[10% tax ]]</f>
        <v>40700</v>
      </c>
      <c r="K2872" s="4">
        <v>10</v>
      </c>
      <c r="L2872" s="4">
        <v>2014</v>
      </c>
      <c r="M2872" t="str">
        <f>INDEX(RoutesPivot[DepAirport],MATCH($C2872,RoutesPivot[[RouteID]:[RouteID]],0))</f>
        <v>ORD</v>
      </c>
      <c r="N2872" t="str">
        <f>INDEX(RoutesPivot[AirportID],MATCH($C2872,RoutesPivot[[RouteID]:[RouteID]],0))</f>
        <v>ATL</v>
      </c>
      <c r="O2872">
        <f>INDEX(RoutesPivot[Distance],MATCH($C2872,RoutesPivot[[RouteID]:[RouteID]],0))</f>
        <v>510</v>
      </c>
      <c r="P2872">
        <f>INDEX(RoutesPivot[ListPrice],MATCH($C2872,RoutesPivot[[RouteID]:[RouteID]],0))</f>
        <v>200</v>
      </c>
      <c r="Q2872" t="str">
        <f>INDEX(AirportPivot[AirportName],MATCH($N2872,AirportPivot[[AirportID]:[AirportID]],0))</f>
        <v>Hartsfield-Jackson Atlanta International</v>
      </c>
      <c r="R2872">
        <f>INDEX(AirportPivot[Gates (number of available)],MATCH($N2872,AirportPivot[[AirportID]:[AirportID]],0))</f>
        <v>100</v>
      </c>
    </row>
    <row r="2873" spans="1:18" x14ac:dyDescent="0.25">
      <c r="A2873" s="3" t="s">
        <v>2905</v>
      </c>
      <c r="B2873" s="12">
        <v>41686</v>
      </c>
      <c r="C2873" s="4" t="s">
        <v>15</v>
      </c>
      <c r="D2873" s="4">
        <v>1.3</v>
      </c>
      <c r="E2873" s="4">
        <v>102</v>
      </c>
      <c r="F2873" s="5">
        <v>0.45833333333333331</v>
      </c>
      <c r="G2873" s="6">
        <v>225</v>
      </c>
      <c r="H2873" s="7">
        <v>41625</v>
      </c>
      <c r="I2873" s="7">
        <f>FlightsPivot[[#This Row],[Total Fare]]*10%</f>
        <v>4162.5</v>
      </c>
      <c r="J2873" s="7">
        <f>FlightsPivot[[#This Row],[Total Fare]]+FlightsPivot[[#This Row],[10% tax ]]</f>
        <v>45787.5</v>
      </c>
      <c r="K2873" s="4">
        <v>2</v>
      </c>
      <c r="L2873" s="4">
        <v>2014</v>
      </c>
      <c r="M2873" t="str">
        <f>INDEX(RoutesPivot[DepAirport],MATCH($C2873,RoutesPivot[[RouteID]:[RouteID]],0))</f>
        <v>ORD</v>
      </c>
      <c r="N2873" t="str">
        <f>INDEX(RoutesPivot[AirportID],MATCH($C2873,RoutesPivot[[RouteID]:[RouteID]],0))</f>
        <v>EWR</v>
      </c>
      <c r="O2873">
        <f>INDEX(RoutesPivot[Distance],MATCH($C2873,RoutesPivot[[RouteID]:[RouteID]],0))</f>
        <v>600</v>
      </c>
      <c r="P2873">
        <f>INDEX(RoutesPivot[ListPrice],MATCH($C2873,RoutesPivot[[RouteID]:[RouteID]],0))</f>
        <v>225</v>
      </c>
      <c r="Q2873" t="str">
        <f>INDEX(AirportPivot[AirportName],MATCH($N2873,AirportPivot[[AirportID]:[AirportID]],0))</f>
        <v>Newark Liberty International</v>
      </c>
      <c r="R2873">
        <f>INDEX(AirportPivot[Gates (number of available)],MATCH($N2873,AirportPivot[[AirportID]:[AirportID]],0))</f>
        <v>82</v>
      </c>
    </row>
    <row r="2874" spans="1:18" x14ac:dyDescent="0.25">
      <c r="A2874" s="3" t="s">
        <v>2906</v>
      </c>
      <c r="B2874" s="12">
        <v>41862</v>
      </c>
      <c r="C2874" s="4" t="s">
        <v>19</v>
      </c>
      <c r="D2874" s="4">
        <v>0.9</v>
      </c>
      <c r="E2874" s="4">
        <v>53</v>
      </c>
      <c r="F2874" s="5">
        <v>0.625</v>
      </c>
      <c r="G2874" s="6">
        <v>220</v>
      </c>
      <c r="H2874" s="7">
        <v>36300</v>
      </c>
      <c r="I2874" s="7">
        <f>FlightsPivot[[#This Row],[Total Fare]]*10%</f>
        <v>3630</v>
      </c>
      <c r="J2874" s="7">
        <f>FlightsPivot[[#This Row],[Total Fare]]+FlightsPivot[[#This Row],[10% tax ]]</f>
        <v>39930</v>
      </c>
      <c r="K2874" s="4">
        <v>8</v>
      </c>
      <c r="L2874" s="4">
        <v>2014</v>
      </c>
      <c r="M2874" t="str">
        <f>INDEX(RoutesPivot[DepAirport],MATCH($C2874,RoutesPivot[[RouteID]:[RouteID]],0))</f>
        <v>ORD</v>
      </c>
      <c r="N2874" t="str">
        <f>INDEX(RoutesPivot[AirportID],MATCH($C2874,RoutesPivot[[RouteID]:[RouteID]],0))</f>
        <v>IAH</v>
      </c>
      <c r="O2874">
        <f>INDEX(RoutesPivot[Distance],MATCH($C2874,RoutesPivot[[RouteID]:[RouteID]],0))</f>
        <v>800</v>
      </c>
      <c r="P2874">
        <f>INDEX(RoutesPivot[ListPrice],MATCH($C2874,RoutesPivot[[RouteID]:[RouteID]],0))</f>
        <v>200</v>
      </c>
      <c r="Q2874" t="str">
        <f>INDEX(AirportPivot[AirportName],MATCH($N2874,AirportPivot[[AirportID]:[AirportID]],0))</f>
        <v>George Bush Intercontinental/Houston</v>
      </c>
      <c r="R2874">
        <f>INDEX(AirportPivot[Gates (number of available)],MATCH($N2874,AirportPivot[[AirportID]:[AirportID]],0))</f>
        <v>80</v>
      </c>
    </row>
    <row r="2875" spans="1:18" x14ac:dyDescent="0.25">
      <c r="A2875" s="3" t="s">
        <v>2907</v>
      </c>
      <c r="B2875" s="12">
        <v>41903</v>
      </c>
      <c r="C2875" s="4" t="s">
        <v>15</v>
      </c>
      <c r="D2875" s="4">
        <v>3.3</v>
      </c>
      <c r="E2875" s="4">
        <v>186</v>
      </c>
      <c r="F2875" s="5">
        <v>0.75</v>
      </c>
      <c r="G2875" s="6">
        <v>225</v>
      </c>
      <c r="H2875" s="7">
        <v>37125</v>
      </c>
      <c r="I2875" s="7">
        <f>FlightsPivot[[#This Row],[Total Fare]]*10%</f>
        <v>3712.5</v>
      </c>
      <c r="J2875" s="7">
        <f>FlightsPivot[[#This Row],[Total Fare]]+FlightsPivot[[#This Row],[10% tax ]]</f>
        <v>40837.5</v>
      </c>
      <c r="K2875" s="4">
        <v>9</v>
      </c>
      <c r="L2875" s="4">
        <v>2014</v>
      </c>
      <c r="M2875" t="str">
        <f>INDEX(RoutesPivot[DepAirport],MATCH($C2875,RoutesPivot[[RouteID]:[RouteID]],0))</f>
        <v>ORD</v>
      </c>
      <c r="N2875" t="str">
        <f>INDEX(RoutesPivot[AirportID],MATCH($C2875,RoutesPivot[[RouteID]:[RouteID]],0))</f>
        <v>EWR</v>
      </c>
      <c r="O2875">
        <f>INDEX(RoutesPivot[Distance],MATCH($C2875,RoutesPivot[[RouteID]:[RouteID]],0))</f>
        <v>600</v>
      </c>
      <c r="P2875">
        <f>INDEX(RoutesPivot[ListPrice],MATCH($C2875,RoutesPivot[[RouteID]:[RouteID]],0))</f>
        <v>225</v>
      </c>
      <c r="Q2875" t="str">
        <f>INDEX(AirportPivot[AirportName],MATCH($N2875,AirportPivot[[AirportID]:[AirportID]],0))</f>
        <v>Newark Liberty International</v>
      </c>
      <c r="R2875">
        <f>INDEX(AirportPivot[Gates (number of available)],MATCH($N2875,AirportPivot[[AirportID]:[AirportID]],0))</f>
        <v>82</v>
      </c>
    </row>
    <row r="2876" spans="1:18" x14ac:dyDescent="0.25">
      <c r="A2876" s="3" t="s">
        <v>2908</v>
      </c>
      <c r="B2876" s="12">
        <v>41807</v>
      </c>
      <c r="C2876" s="4" t="s">
        <v>17</v>
      </c>
      <c r="D2876" s="4">
        <v>3.9</v>
      </c>
      <c r="E2876" s="4">
        <v>135</v>
      </c>
      <c r="F2876" s="5">
        <v>0.70833333333333337</v>
      </c>
      <c r="G2876" s="6">
        <v>385</v>
      </c>
      <c r="H2876" s="7">
        <v>71225</v>
      </c>
      <c r="I2876" s="7">
        <f>FlightsPivot[[#This Row],[Total Fare]]*10%</f>
        <v>7122.5</v>
      </c>
      <c r="J2876" s="7">
        <f>FlightsPivot[[#This Row],[Total Fare]]+FlightsPivot[[#This Row],[10% tax ]]</f>
        <v>78347.5</v>
      </c>
      <c r="K2876" s="4">
        <v>6</v>
      </c>
      <c r="L2876" s="4">
        <v>2014</v>
      </c>
      <c r="M2876" t="str">
        <f>INDEX(RoutesPivot[DepAirport],MATCH($C2876,RoutesPivot[[RouteID]:[RouteID]],0))</f>
        <v>ORD</v>
      </c>
      <c r="N2876" t="str">
        <f>INDEX(RoutesPivot[AirportID],MATCH($C2876,RoutesPivot[[RouteID]:[RouteID]],0))</f>
        <v>LAX</v>
      </c>
      <c r="O2876">
        <f>INDEX(RoutesPivot[Distance],MATCH($C2876,RoutesPivot[[RouteID]:[RouteID]],0))</f>
        <v>1518</v>
      </c>
      <c r="P2876">
        <f>INDEX(RoutesPivot[ListPrice],MATCH($C2876,RoutesPivot[[RouteID]:[RouteID]],0))</f>
        <v>350</v>
      </c>
      <c r="Q2876" t="str">
        <f>INDEX(AirportPivot[AirportName],MATCH($N2876,AirportPivot[[AirportID]:[AirportID]],0))</f>
        <v>Los Angeles International</v>
      </c>
      <c r="R2876">
        <f>INDEX(AirportPivot[Gates (number of available)],MATCH($N2876,AirportPivot[[AirportID]:[AirportID]],0))</f>
        <v>86</v>
      </c>
    </row>
    <row r="2877" spans="1:18" x14ac:dyDescent="0.25">
      <c r="A2877" s="3" t="s">
        <v>2909</v>
      </c>
      <c r="B2877" s="12">
        <v>41896</v>
      </c>
      <c r="C2877" s="4" t="s">
        <v>17</v>
      </c>
      <c r="D2877" s="4">
        <v>4</v>
      </c>
      <c r="E2877" s="4">
        <v>114</v>
      </c>
      <c r="F2877" s="5">
        <v>0.33333333333333331</v>
      </c>
      <c r="G2877" s="6">
        <v>350</v>
      </c>
      <c r="H2877" s="7">
        <v>64750</v>
      </c>
      <c r="I2877" s="7">
        <f>FlightsPivot[[#This Row],[Total Fare]]*10%</f>
        <v>6475</v>
      </c>
      <c r="J2877" s="7">
        <f>FlightsPivot[[#This Row],[Total Fare]]+FlightsPivot[[#This Row],[10% tax ]]</f>
        <v>71225</v>
      </c>
      <c r="K2877" s="4">
        <v>9</v>
      </c>
      <c r="L2877" s="4">
        <v>2014</v>
      </c>
      <c r="M2877" t="str">
        <f>INDEX(RoutesPivot[DepAirport],MATCH($C2877,RoutesPivot[[RouteID]:[RouteID]],0))</f>
        <v>ORD</v>
      </c>
      <c r="N2877" t="str">
        <f>INDEX(RoutesPivot[AirportID],MATCH($C2877,RoutesPivot[[RouteID]:[RouteID]],0))</f>
        <v>LAX</v>
      </c>
      <c r="O2877">
        <f>INDEX(RoutesPivot[Distance],MATCH($C2877,RoutesPivot[[RouteID]:[RouteID]],0))</f>
        <v>1518</v>
      </c>
      <c r="P2877">
        <f>INDEX(RoutesPivot[ListPrice],MATCH($C2877,RoutesPivot[[RouteID]:[RouteID]],0))</f>
        <v>350</v>
      </c>
      <c r="Q2877" t="str">
        <f>INDEX(AirportPivot[AirportName],MATCH($N2877,AirportPivot[[AirportID]:[AirportID]],0))</f>
        <v>Los Angeles International</v>
      </c>
      <c r="R2877">
        <f>INDEX(AirportPivot[Gates (number of available)],MATCH($N2877,AirportPivot[[AirportID]:[AirportID]],0))</f>
        <v>86</v>
      </c>
    </row>
    <row r="2878" spans="1:18" x14ac:dyDescent="0.25">
      <c r="A2878" s="3" t="s">
        <v>2910</v>
      </c>
      <c r="B2878" s="12">
        <v>41687</v>
      </c>
      <c r="C2878" s="4" t="s">
        <v>13</v>
      </c>
      <c r="D2878" s="4">
        <v>2.1</v>
      </c>
      <c r="E2878" s="4">
        <v>5</v>
      </c>
      <c r="F2878" s="5">
        <v>0.52083333333333337</v>
      </c>
      <c r="G2878" s="6">
        <v>250</v>
      </c>
      <c r="H2878" s="7">
        <v>46250</v>
      </c>
      <c r="I2878" s="7">
        <f>FlightsPivot[[#This Row],[Total Fare]]*10%</f>
        <v>4625</v>
      </c>
      <c r="J2878" s="7">
        <f>FlightsPivot[[#This Row],[Total Fare]]+FlightsPivot[[#This Row],[10% tax ]]</f>
        <v>50875</v>
      </c>
      <c r="K2878" s="4">
        <v>2</v>
      </c>
      <c r="L2878" s="4">
        <v>2014</v>
      </c>
      <c r="M2878" t="str">
        <f>INDEX(RoutesPivot[DepAirport],MATCH($C2878,RoutesPivot[[RouteID]:[RouteID]],0))</f>
        <v>ORD</v>
      </c>
      <c r="N2878" t="str">
        <f>INDEX(RoutesPivot[AirportID],MATCH($C2878,RoutesPivot[[RouteID]:[RouteID]],0))</f>
        <v>JFK</v>
      </c>
      <c r="O2878">
        <f>INDEX(RoutesPivot[Distance],MATCH($C2878,RoutesPivot[[RouteID]:[RouteID]],0))</f>
        <v>619</v>
      </c>
      <c r="P2878">
        <f>INDEX(RoutesPivot[ListPrice],MATCH($C2878,RoutesPivot[[RouteID]:[RouteID]],0))</f>
        <v>250</v>
      </c>
      <c r="Q2878" t="str">
        <f>INDEX(AirportPivot[AirportName],MATCH($N2878,AirportPivot[[AirportID]:[AirportID]],0))</f>
        <v>John F Kennedy International</v>
      </c>
      <c r="R2878">
        <f>INDEX(AirportPivot[Gates (number of available)],MATCH($N2878,AirportPivot[[AirportID]:[AirportID]],0))</f>
        <v>120</v>
      </c>
    </row>
    <row r="2879" spans="1:18" x14ac:dyDescent="0.25">
      <c r="A2879" s="3" t="s">
        <v>2911</v>
      </c>
      <c r="B2879" s="12">
        <v>41808</v>
      </c>
      <c r="C2879" s="4" t="s">
        <v>80</v>
      </c>
      <c r="D2879" s="4">
        <v>0.8</v>
      </c>
      <c r="E2879" s="4">
        <v>113</v>
      </c>
      <c r="F2879" s="5">
        <v>0.83333333333333337</v>
      </c>
      <c r="G2879" s="6">
        <v>330</v>
      </c>
      <c r="H2879" s="7">
        <v>61050</v>
      </c>
      <c r="I2879" s="7">
        <f>FlightsPivot[[#This Row],[Total Fare]]*10%</f>
        <v>6105</v>
      </c>
      <c r="J2879" s="7">
        <f>FlightsPivot[[#This Row],[Total Fare]]+FlightsPivot[[#This Row],[10% tax ]]</f>
        <v>67155</v>
      </c>
      <c r="K2879" s="4">
        <v>6</v>
      </c>
      <c r="L2879" s="4">
        <v>2014</v>
      </c>
      <c r="M2879" t="str">
        <f>INDEX(RoutesPivot[DepAirport],MATCH($C2879,RoutesPivot[[RouteID]:[RouteID]],0))</f>
        <v>ORD</v>
      </c>
      <c r="N2879" t="str">
        <f>INDEX(RoutesPivot[AirportID],MATCH($C2879,RoutesPivot[[RouteID]:[RouteID]],0))</f>
        <v>MIA</v>
      </c>
      <c r="O2879">
        <f>INDEX(RoutesPivot[Distance],MATCH($C2879,RoutesPivot[[RouteID]:[RouteID]],0))</f>
        <v>1000</v>
      </c>
      <c r="P2879">
        <f>INDEX(RoutesPivot[ListPrice],MATCH($C2879,RoutesPivot[[RouteID]:[RouteID]],0))</f>
        <v>300</v>
      </c>
      <c r="Q2879" t="str">
        <f>INDEX(AirportPivot[AirportName],MATCH($N2879,AirportPivot[[AirportID]:[AirportID]],0))</f>
        <v>Miami International</v>
      </c>
      <c r="R2879">
        <f>INDEX(AirportPivot[Gates (number of available)],MATCH($N2879,AirportPivot[[AirportID]:[AirportID]],0))</f>
        <v>80</v>
      </c>
    </row>
    <row r="2880" spans="1:18" x14ac:dyDescent="0.25">
      <c r="A2880" s="3" t="s">
        <v>2912</v>
      </c>
      <c r="B2880" s="12">
        <v>41712</v>
      </c>
      <c r="C2880" s="4" t="s">
        <v>47</v>
      </c>
      <c r="D2880" s="4">
        <v>2.8</v>
      </c>
      <c r="E2880" s="4">
        <v>98</v>
      </c>
      <c r="F2880" s="5">
        <v>0.375</v>
      </c>
      <c r="G2880" s="6">
        <v>250</v>
      </c>
      <c r="H2880" s="7">
        <v>46250</v>
      </c>
      <c r="I2880" s="7">
        <f>FlightsPivot[[#This Row],[Total Fare]]*10%</f>
        <v>4625</v>
      </c>
      <c r="J2880" s="7">
        <f>FlightsPivot[[#This Row],[Total Fare]]+FlightsPivot[[#This Row],[10% tax ]]</f>
        <v>50875</v>
      </c>
      <c r="K2880" s="4">
        <v>3</v>
      </c>
      <c r="L2880" s="4">
        <v>2014</v>
      </c>
      <c r="M2880" t="str">
        <f>INDEX(RoutesPivot[DepAirport],MATCH($C2880,RoutesPivot[[RouteID]:[RouteID]],0))</f>
        <v>ORD</v>
      </c>
      <c r="N2880" t="str">
        <f>INDEX(RoutesPivot[AirportID],MATCH($C2880,RoutesPivot[[RouteID]:[RouteID]],0))</f>
        <v>PHX</v>
      </c>
      <c r="O2880">
        <f>INDEX(RoutesPivot[Distance],MATCH($C2880,RoutesPivot[[RouteID]:[RouteID]],0))</f>
        <v>1200</v>
      </c>
      <c r="P2880">
        <f>INDEX(RoutesPivot[ListPrice],MATCH($C2880,RoutesPivot[[RouteID]:[RouteID]],0))</f>
        <v>250</v>
      </c>
      <c r="Q2880" t="str">
        <f>INDEX(AirportPivot[AirportName],MATCH($N2880,AirportPivot[[AirportID]:[AirportID]],0))</f>
        <v>Phoenix Sky Harbor International</v>
      </c>
      <c r="R2880">
        <f>INDEX(AirportPivot[Gates (number of available)],MATCH($N2880,AirportPivot[[AirportID]:[AirportID]],0))</f>
        <v>60</v>
      </c>
    </row>
    <row r="2881" spans="1:18" x14ac:dyDescent="0.25">
      <c r="A2881" s="3" t="s">
        <v>2913</v>
      </c>
      <c r="B2881" s="12">
        <v>41994</v>
      </c>
      <c r="C2881" s="4" t="s">
        <v>30</v>
      </c>
      <c r="D2881" s="4">
        <v>2.6</v>
      </c>
      <c r="E2881" s="4">
        <v>4</v>
      </c>
      <c r="F2881" s="5">
        <v>0.29166666666666669</v>
      </c>
      <c r="G2881" s="6">
        <v>250</v>
      </c>
      <c r="H2881" s="7">
        <v>46250</v>
      </c>
      <c r="I2881" s="7">
        <f>FlightsPivot[[#This Row],[Total Fare]]*10%</f>
        <v>4625</v>
      </c>
      <c r="J2881" s="7">
        <f>FlightsPivot[[#This Row],[Total Fare]]+FlightsPivot[[#This Row],[10% tax ]]</f>
        <v>50875</v>
      </c>
      <c r="K2881" s="4">
        <v>12</v>
      </c>
      <c r="L2881" s="4">
        <v>2014</v>
      </c>
      <c r="M2881" t="str">
        <f>INDEX(RoutesPivot[DepAirport],MATCH($C2881,RoutesPivot[[RouteID]:[RouteID]],0))</f>
        <v>ORD</v>
      </c>
      <c r="N2881" t="str">
        <f>INDEX(RoutesPivot[AirportID],MATCH($C2881,RoutesPivot[[RouteID]:[RouteID]],0))</f>
        <v>MCO</v>
      </c>
      <c r="O2881">
        <f>INDEX(RoutesPivot[Distance],MATCH($C2881,RoutesPivot[[RouteID]:[RouteID]],0))</f>
        <v>850</v>
      </c>
      <c r="P2881">
        <f>INDEX(RoutesPivot[ListPrice],MATCH($C2881,RoutesPivot[[RouteID]:[RouteID]],0))</f>
        <v>250</v>
      </c>
      <c r="Q2881" t="str">
        <f>INDEX(AirportPivot[AirportName],MATCH($N2881,AirportPivot[[AirportID]:[AirportID]],0))</f>
        <v>Orlando International</v>
      </c>
      <c r="R2881">
        <f>INDEX(AirportPivot[Gates (number of available)],MATCH($N2881,AirportPivot[[AirportID]:[AirportID]],0))</f>
        <v>67</v>
      </c>
    </row>
    <row r="2882" spans="1:18" x14ac:dyDescent="0.25">
      <c r="A2882" s="3" t="s">
        <v>2914</v>
      </c>
      <c r="B2882" s="12">
        <v>42016</v>
      </c>
      <c r="C2882" s="4" t="s">
        <v>15</v>
      </c>
      <c r="D2882" s="4">
        <v>1.5</v>
      </c>
      <c r="E2882" s="4">
        <v>161</v>
      </c>
      <c r="F2882" s="5">
        <v>0.41666666666666669</v>
      </c>
      <c r="G2882" s="6">
        <v>225</v>
      </c>
      <c r="H2882" s="7">
        <v>37125</v>
      </c>
      <c r="I2882" s="7">
        <f>FlightsPivot[[#This Row],[Total Fare]]*10%</f>
        <v>3712.5</v>
      </c>
      <c r="J2882" s="7">
        <f>FlightsPivot[[#This Row],[Total Fare]]+FlightsPivot[[#This Row],[10% tax ]]</f>
        <v>40837.5</v>
      </c>
      <c r="K2882" s="4">
        <v>1</v>
      </c>
      <c r="L2882" s="4">
        <v>2015</v>
      </c>
      <c r="M2882" t="str">
        <f>INDEX(RoutesPivot[DepAirport],MATCH($C2882,RoutesPivot[[RouteID]:[RouteID]],0))</f>
        <v>ORD</v>
      </c>
      <c r="N2882" t="str">
        <f>INDEX(RoutesPivot[AirportID],MATCH($C2882,RoutesPivot[[RouteID]:[RouteID]],0))</f>
        <v>EWR</v>
      </c>
      <c r="O2882">
        <f>INDEX(RoutesPivot[Distance],MATCH($C2882,RoutesPivot[[RouteID]:[RouteID]],0))</f>
        <v>600</v>
      </c>
      <c r="P2882">
        <f>INDEX(RoutesPivot[ListPrice],MATCH($C2882,RoutesPivot[[RouteID]:[RouteID]],0))</f>
        <v>225</v>
      </c>
      <c r="Q2882" t="str">
        <f>INDEX(AirportPivot[AirportName],MATCH($N2882,AirportPivot[[AirportID]:[AirportID]],0))</f>
        <v>Newark Liberty International</v>
      </c>
      <c r="R2882">
        <f>INDEX(AirportPivot[Gates (number of available)],MATCH($N2882,AirportPivot[[AirportID]:[AirportID]],0))</f>
        <v>82</v>
      </c>
    </row>
    <row r="2883" spans="1:18" x14ac:dyDescent="0.25">
      <c r="A2883" s="3" t="s">
        <v>2915</v>
      </c>
      <c r="B2883" s="12">
        <v>42162</v>
      </c>
      <c r="C2883" s="4" t="s">
        <v>19</v>
      </c>
      <c r="D2883" s="4">
        <v>2.2000000000000002</v>
      </c>
      <c r="E2883" s="4">
        <v>109</v>
      </c>
      <c r="F2883" s="5">
        <v>0.83333333333333337</v>
      </c>
      <c r="G2883" s="6">
        <v>220</v>
      </c>
      <c r="H2883" s="7">
        <v>40700</v>
      </c>
      <c r="I2883" s="7">
        <f>FlightsPivot[[#This Row],[Total Fare]]*10%</f>
        <v>4070</v>
      </c>
      <c r="J2883" s="7">
        <f>FlightsPivot[[#This Row],[Total Fare]]+FlightsPivot[[#This Row],[10% tax ]]</f>
        <v>44770</v>
      </c>
      <c r="K2883" s="4">
        <v>6</v>
      </c>
      <c r="L2883" s="4">
        <v>2015</v>
      </c>
      <c r="M2883" t="str">
        <f>INDEX(RoutesPivot[DepAirport],MATCH($C2883,RoutesPivot[[RouteID]:[RouteID]],0))</f>
        <v>ORD</v>
      </c>
      <c r="N2883" t="str">
        <f>INDEX(RoutesPivot[AirportID],MATCH($C2883,RoutesPivot[[RouteID]:[RouteID]],0))</f>
        <v>IAH</v>
      </c>
      <c r="O2883">
        <f>INDEX(RoutesPivot[Distance],MATCH($C2883,RoutesPivot[[RouteID]:[RouteID]],0))</f>
        <v>800</v>
      </c>
      <c r="P2883">
        <f>INDEX(RoutesPivot[ListPrice],MATCH($C2883,RoutesPivot[[RouteID]:[RouteID]],0))</f>
        <v>200</v>
      </c>
      <c r="Q2883" t="str">
        <f>INDEX(AirportPivot[AirportName],MATCH($N2883,AirportPivot[[AirportID]:[AirportID]],0))</f>
        <v>George Bush Intercontinental/Houston</v>
      </c>
      <c r="R2883">
        <f>INDEX(AirportPivot[Gates (number of available)],MATCH($N2883,AirportPivot[[AirportID]:[AirportID]],0))</f>
        <v>80</v>
      </c>
    </row>
    <row r="2884" spans="1:18" x14ac:dyDescent="0.25">
      <c r="A2884" s="3" t="s">
        <v>2916</v>
      </c>
      <c r="B2884" s="12">
        <v>42325</v>
      </c>
      <c r="C2884" s="4" t="s">
        <v>17</v>
      </c>
      <c r="D2884" s="4">
        <v>4</v>
      </c>
      <c r="E2884" s="4">
        <v>117</v>
      </c>
      <c r="F2884" s="5">
        <v>0.70833333333333337</v>
      </c>
      <c r="G2884" s="6">
        <v>350</v>
      </c>
      <c r="H2884" s="7">
        <v>64750</v>
      </c>
      <c r="I2884" s="7">
        <f>FlightsPivot[[#This Row],[Total Fare]]*10%</f>
        <v>6475</v>
      </c>
      <c r="J2884" s="7">
        <f>FlightsPivot[[#This Row],[Total Fare]]+FlightsPivot[[#This Row],[10% tax ]]</f>
        <v>71225</v>
      </c>
      <c r="K2884" s="4">
        <v>11</v>
      </c>
      <c r="L2884" s="4">
        <v>2015</v>
      </c>
      <c r="M2884" t="str">
        <f>INDEX(RoutesPivot[DepAirport],MATCH($C2884,RoutesPivot[[RouteID]:[RouteID]],0))</f>
        <v>ORD</v>
      </c>
      <c r="N2884" t="str">
        <f>INDEX(RoutesPivot[AirportID],MATCH($C2884,RoutesPivot[[RouteID]:[RouteID]],0))</f>
        <v>LAX</v>
      </c>
      <c r="O2884">
        <f>INDEX(RoutesPivot[Distance],MATCH($C2884,RoutesPivot[[RouteID]:[RouteID]],0))</f>
        <v>1518</v>
      </c>
      <c r="P2884">
        <f>INDEX(RoutesPivot[ListPrice],MATCH($C2884,RoutesPivot[[RouteID]:[RouteID]],0))</f>
        <v>350</v>
      </c>
      <c r="Q2884" t="str">
        <f>INDEX(AirportPivot[AirportName],MATCH($N2884,AirportPivot[[AirportID]:[AirportID]],0))</f>
        <v>Los Angeles International</v>
      </c>
      <c r="R2884">
        <f>INDEX(AirportPivot[Gates (number of available)],MATCH($N2884,AirportPivot[[AirportID]:[AirportID]],0))</f>
        <v>86</v>
      </c>
    </row>
    <row r="2885" spans="1:18" x14ac:dyDescent="0.25">
      <c r="A2885" s="3" t="s">
        <v>2917</v>
      </c>
      <c r="B2885" s="12">
        <v>41860</v>
      </c>
      <c r="C2885" s="4" t="s">
        <v>33</v>
      </c>
      <c r="D2885" s="4">
        <v>2.9</v>
      </c>
      <c r="E2885" s="4">
        <v>145</v>
      </c>
      <c r="F2885" s="5">
        <v>0.75</v>
      </c>
      <c r="G2885" s="6">
        <v>412.5</v>
      </c>
      <c r="H2885" s="7">
        <v>76312.5</v>
      </c>
      <c r="I2885" s="7">
        <f>FlightsPivot[[#This Row],[Total Fare]]*10%</f>
        <v>7631.25</v>
      </c>
      <c r="J2885" s="7">
        <f>FlightsPivot[[#This Row],[Total Fare]]+FlightsPivot[[#This Row],[10% tax ]]</f>
        <v>83943.75</v>
      </c>
      <c r="K2885" s="4">
        <v>8</v>
      </c>
      <c r="L2885" s="4">
        <v>2014</v>
      </c>
      <c r="M2885" t="str">
        <f>INDEX(RoutesPivot[DepAirport],MATCH($C2885,RoutesPivot[[RouteID]:[RouteID]],0))</f>
        <v>ORD</v>
      </c>
      <c r="N2885" t="str">
        <f>INDEX(RoutesPivot[AirportID],MATCH($C2885,RoutesPivot[[RouteID]:[RouteID]],0))</f>
        <v>SFO</v>
      </c>
      <c r="O2885">
        <f>INDEX(RoutesPivot[Distance],MATCH($C2885,RoutesPivot[[RouteID]:[RouteID]],0))</f>
        <v>1600</v>
      </c>
      <c r="P2885">
        <f>INDEX(RoutesPivot[ListPrice],MATCH($C2885,RoutesPivot[[RouteID]:[RouteID]],0))</f>
        <v>375</v>
      </c>
      <c r="Q2885" t="str">
        <f>INDEX(AirportPivot[AirportName],MATCH($N2885,AirportPivot[[AirportID]:[AirportID]],0))</f>
        <v>San Francisco International</v>
      </c>
      <c r="R2885">
        <f>INDEX(AirportPivot[Gates (number of available)],MATCH($N2885,AirportPivot[[AirportID]:[AirportID]],0))</f>
        <v>70</v>
      </c>
    </row>
    <row r="2886" spans="1:18" x14ac:dyDescent="0.25">
      <c r="A2886" s="3" t="s">
        <v>2918</v>
      </c>
      <c r="B2886" s="12">
        <v>41850</v>
      </c>
      <c r="C2886" s="4" t="s">
        <v>27</v>
      </c>
      <c r="D2886" s="4">
        <v>10.4</v>
      </c>
      <c r="E2886" s="4">
        <v>174</v>
      </c>
      <c r="F2886" s="5">
        <v>0.70833333333333337</v>
      </c>
      <c r="G2886" s="6">
        <v>220</v>
      </c>
      <c r="H2886" s="7">
        <v>36300</v>
      </c>
      <c r="I2886" s="7">
        <f>FlightsPivot[[#This Row],[Total Fare]]*10%</f>
        <v>3630</v>
      </c>
      <c r="J2886" s="7">
        <f>FlightsPivot[[#This Row],[Total Fare]]+FlightsPivot[[#This Row],[10% tax ]]</f>
        <v>39930</v>
      </c>
      <c r="K2886" s="4">
        <v>7</v>
      </c>
      <c r="L2886" s="4">
        <v>2014</v>
      </c>
      <c r="M2886" t="str">
        <f>INDEX(RoutesPivot[DepAirport],MATCH($C2886,RoutesPivot[[RouteID]:[RouteID]],0))</f>
        <v>ORD</v>
      </c>
      <c r="N2886" t="str">
        <f>INDEX(RoutesPivot[AirportID],MATCH($C2886,RoutesPivot[[RouteID]:[RouteID]],0))</f>
        <v>ATL</v>
      </c>
      <c r="O2886">
        <f>INDEX(RoutesPivot[Distance],MATCH($C2886,RoutesPivot[[RouteID]:[RouteID]],0))</f>
        <v>510</v>
      </c>
      <c r="P2886">
        <f>INDEX(RoutesPivot[ListPrice],MATCH($C2886,RoutesPivot[[RouteID]:[RouteID]],0))</f>
        <v>200</v>
      </c>
      <c r="Q2886" t="str">
        <f>INDEX(AirportPivot[AirportName],MATCH($N2886,AirportPivot[[AirportID]:[AirportID]],0))</f>
        <v>Hartsfield-Jackson Atlanta International</v>
      </c>
      <c r="R2886">
        <f>INDEX(AirportPivot[Gates (number of available)],MATCH($N2886,AirportPivot[[AirportID]:[AirportID]],0))</f>
        <v>100</v>
      </c>
    </row>
    <row r="2887" spans="1:18" x14ac:dyDescent="0.25">
      <c r="A2887" s="3" t="s">
        <v>2919</v>
      </c>
      <c r="B2887" s="12">
        <v>41803</v>
      </c>
      <c r="C2887" s="4" t="s">
        <v>98</v>
      </c>
      <c r="D2887" s="4">
        <v>2.1</v>
      </c>
      <c r="E2887" s="4">
        <v>202</v>
      </c>
      <c r="F2887" s="5">
        <v>0.875</v>
      </c>
      <c r="G2887" s="6">
        <v>302.5</v>
      </c>
      <c r="H2887" s="7">
        <v>49912.5</v>
      </c>
      <c r="I2887" s="7">
        <f>FlightsPivot[[#This Row],[Total Fare]]*10%</f>
        <v>4991.25</v>
      </c>
      <c r="J2887" s="7">
        <f>FlightsPivot[[#This Row],[Total Fare]]+FlightsPivot[[#This Row],[10% tax ]]</f>
        <v>54903.75</v>
      </c>
      <c r="K2887" s="4">
        <v>6</v>
      </c>
      <c r="L2887" s="4">
        <v>2014</v>
      </c>
      <c r="M2887" t="str">
        <f>INDEX(RoutesPivot[DepAirport],MATCH($C2887,RoutesPivot[[RouteID]:[RouteID]],0))</f>
        <v>ORD</v>
      </c>
      <c r="N2887" t="str">
        <f>INDEX(RoutesPivot[AirportID],MATCH($C2887,RoutesPivot[[RouteID]:[RouteID]],0))</f>
        <v>PHL</v>
      </c>
      <c r="O2887">
        <f>INDEX(RoutesPivot[Distance],MATCH($C2887,RoutesPivot[[RouteID]:[RouteID]],0))</f>
        <v>580</v>
      </c>
      <c r="P2887">
        <f>INDEX(RoutesPivot[ListPrice],MATCH($C2887,RoutesPivot[[RouteID]:[RouteID]],0))</f>
        <v>275</v>
      </c>
      <c r="Q2887" t="str">
        <f>INDEX(AirportPivot[AirportName],MATCH($N2887,AirportPivot[[AirportID]:[AirportID]],0))</f>
        <v>Philadelphia International</v>
      </c>
      <c r="R2887">
        <f>INDEX(AirportPivot[Gates (number of available)],MATCH($N2887,AirportPivot[[AirportID]:[AirportID]],0))</f>
        <v>89</v>
      </c>
    </row>
    <row r="2888" spans="1:18" x14ac:dyDescent="0.25">
      <c r="A2888" s="3" t="s">
        <v>2920</v>
      </c>
      <c r="B2888" s="12">
        <v>42101</v>
      </c>
      <c r="C2888" s="4" t="s">
        <v>50</v>
      </c>
      <c r="D2888" s="4">
        <v>2.4</v>
      </c>
      <c r="E2888" s="4">
        <v>129</v>
      </c>
      <c r="F2888" s="5">
        <v>0.29166666666666669</v>
      </c>
      <c r="G2888" s="6">
        <v>275</v>
      </c>
      <c r="H2888" s="7">
        <v>50875</v>
      </c>
      <c r="I2888" s="7">
        <f>FlightsPivot[[#This Row],[Total Fare]]*10%</f>
        <v>5087.5</v>
      </c>
      <c r="J2888" s="7">
        <f>FlightsPivot[[#This Row],[Total Fare]]+FlightsPivot[[#This Row],[10% tax ]]</f>
        <v>55962.5</v>
      </c>
      <c r="K2888" s="4">
        <v>4</v>
      </c>
      <c r="L2888" s="4">
        <v>2015</v>
      </c>
      <c r="M2888" t="str">
        <f>INDEX(RoutesPivot[DepAirport],MATCH($C2888,RoutesPivot[[RouteID]:[RouteID]],0))</f>
        <v>ORD</v>
      </c>
      <c r="N2888" t="str">
        <f>INDEX(RoutesPivot[AirportID],MATCH($C2888,RoutesPivot[[RouteID]:[RouteID]],0))</f>
        <v>LGA</v>
      </c>
      <c r="O2888">
        <f>INDEX(RoutesPivot[Distance],MATCH($C2888,RoutesPivot[[RouteID]:[RouteID]],0))</f>
        <v>610</v>
      </c>
      <c r="P2888">
        <f>INDEX(RoutesPivot[ListPrice],MATCH($C2888,RoutesPivot[[RouteID]:[RouteID]],0))</f>
        <v>275</v>
      </c>
      <c r="Q2888" t="str">
        <f>INDEX(AirportPivot[AirportName],MATCH($N2888,AirportPivot[[AirportID]:[AirportID]],0))</f>
        <v>Laguardia</v>
      </c>
      <c r="R2888">
        <f>INDEX(AirportPivot[Gates (number of available)],MATCH($N2888,AirportPivot[[AirportID]:[AirportID]],0))</f>
        <v>66</v>
      </c>
    </row>
    <row r="2889" spans="1:18" x14ac:dyDescent="0.25">
      <c r="A2889" s="3" t="s">
        <v>2921</v>
      </c>
      <c r="B2889" s="12">
        <v>42212</v>
      </c>
      <c r="C2889" s="4" t="s">
        <v>21</v>
      </c>
      <c r="D2889" s="4">
        <v>1.9</v>
      </c>
      <c r="E2889" s="4">
        <v>59</v>
      </c>
      <c r="F2889" s="5">
        <v>0.66666666666666663</v>
      </c>
      <c r="G2889" s="6">
        <v>137.5</v>
      </c>
      <c r="H2889" s="7">
        <v>22687.5</v>
      </c>
      <c r="I2889" s="7">
        <f>FlightsPivot[[#This Row],[Total Fare]]*10%</f>
        <v>2268.75</v>
      </c>
      <c r="J2889" s="7">
        <f>FlightsPivot[[#This Row],[Total Fare]]+FlightsPivot[[#This Row],[10% tax ]]</f>
        <v>24956.25</v>
      </c>
      <c r="K2889" s="4">
        <v>7</v>
      </c>
      <c r="L2889" s="4">
        <v>2015</v>
      </c>
      <c r="M2889" t="str">
        <f>INDEX(RoutesPivot[DepAirport],MATCH($C2889,RoutesPivot[[RouteID]:[RouteID]],0))</f>
        <v>ORD</v>
      </c>
      <c r="N2889" t="str">
        <f>INDEX(RoutesPivot[AirportID],MATCH($C2889,RoutesPivot[[RouteID]:[RouteID]],0))</f>
        <v>CLT</v>
      </c>
      <c r="O2889">
        <f>INDEX(RoutesPivot[Distance],MATCH($C2889,RoutesPivot[[RouteID]:[RouteID]],0))</f>
        <v>700</v>
      </c>
      <c r="P2889">
        <f>INDEX(RoutesPivot[ListPrice],MATCH($C2889,RoutesPivot[[RouteID]:[RouteID]],0))</f>
        <v>125</v>
      </c>
      <c r="Q2889" t="str">
        <f>INDEX(AirportPivot[AirportName],MATCH($N2889,AirportPivot[[AirportID]:[AirportID]],0))</f>
        <v>Charlotte/Douglas International</v>
      </c>
      <c r="R2889">
        <f>INDEX(AirportPivot[Gates (number of available)],MATCH($N2889,AirportPivot[[AirportID]:[AirportID]],0))</f>
        <v>65</v>
      </c>
    </row>
    <row r="2890" spans="1:18" x14ac:dyDescent="0.25">
      <c r="A2890" s="3" t="s">
        <v>2922</v>
      </c>
      <c r="B2890" s="12">
        <v>41718</v>
      </c>
      <c r="C2890" s="4" t="s">
        <v>98</v>
      </c>
      <c r="D2890" s="4">
        <v>3.5</v>
      </c>
      <c r="E2890" s="4">
        <v>17</v>
      </c>
      <c r="F2890" s="5">
        <v>0.70833333333333337</v>
      </c>
      <c r="G2890" s="6">
        <v>275</v>
      </c>
      <c r="H2890" s="7">
        <v>50875</v>
      </c>
      <c r="I2890" s="7">
        <f>FlightsPivot[[#This Row],[Total Fare]]*10%</f>
        <v>5087.5</v>
      </c>
      <c r="J2890" s="7">
        <f>FlightsPivot[[#This Row],[Total Fare]]+FlightsPivot[[#This Row],[10% tax ]]</f>
        <v>55962.5</v>
      </c>
      <c r="K2890" s="4">
        <v>3</v>
      </c>
      <c r="L2890" s="4">
        <v>2014</v>
      </c>
      <c r="M2890" t="str">
        <f>INDEX(RoutesPivot[DepAirport],MATCH($C2890,RoutesPivot[[RouteID]:[RouteID]],0))</f>
        <v>ORD</v>
      </c>
      <c r="N2890" t="str">
        <f>INDEX(RoutesPivot[AirportID],MATCH($C2890,RoutesPivot[[RouteID]:[RouteID]],0))</f>
        <v>PHL</v>
      </c>
      <c r="O2890">
        <f>INDEX(RoutesPivot[Distance],MATCH($C2890,RoutesPivot[[RouteID]:[RouteID]],0))</f>
        <v>580</v>
      </c>
      <c r="P2890">
        <f>INDEX(RoutesPivot[ListPrice],MATCH($C2890,RoutesPivot[[RouteID]:[RouteID]],0))</f>
        <v>275</v>
      </c>
      <c r="Q2890" t="str">
        <f>INDEX(AirportPivot[AirportName],MATCH($N2890,AirportPivot[[AirportID]:[AirportID]],0))</f>
        <v>Philadelphia International</v>
      </c>
      <c r="R2890">
        <f>INDEX(AirportPivot[Gates (number of available)],MATCH($N2890,AirportPivot[[AirportID]:[AirportID]],0))</f>
        <v>89</v>
      </c>
    </row>
    <row r="2891" spans="1:18" x14ac:dyDescent="0.25">
      <c r="A2891" s="3" t="s">
        <v>2923</v>
      </c>
      <c r="B2891" s="12">
        <v>42263</v>
      </c>
      <c r="C2891" s="4" t="s">
        <v>33</v>
      </c>
      <c r="D2891" s="4">
        <v>1.9</v>
      </c>
      <c r="E2891" s="4">
        <v>5</v>
      </c>
      <c r="F2891" s="5">
        <v>0.70833333333333337</v>
      </c>
      <c r="G2891" s="6">
        <v>375</v>
      </c>
      <c r="H2891" s="7">
        <v>69375</v>
      </c>
      <c r="I2891" s="7">
        <f>FlightsPivot[[#This Row],[Total Fare]]*10%</f>
        <v>6937.5</v>
      </c>
      <c r="J2891" s="7">
        <f>FlightsPivot[[#This Row],[Total Fare]]+FlightsPivot[[#This Row],[10% tax ]]</f>
        <v>76312.5</v>
      </c>
      <c r="K2891" s="4">
        <v>9</v>
      </c>
      <c r="L2891" s="4">
        <v>2015</v>
      </c>
      <c r="M2891" t="str">
        <f>INDEX(RoutesPivot[DepAirport],MATCH($C2891,RoutesPivot[[RouteID]:[RouteID]],0))</f>
        <v>ORD</v>
      </c>
      <c r="N2891" t="str">
        <f>INDEX(RoutesPivot[AirportID],MATCH($C2891,RoutesPivot[[RouteID]:[RouteID]],0))</f>
        <v>SFO</v>
      </c>
      <c r="O2891">
        <f>INDEX(RoutesPivot[Distance],MATCH($C2891,RoutesPivot[[RouteID]:[RouteID]],0))</f>
        <v>1600</v>
      </c>
      <c r="P2891">
        <f>INDEX(RoutesPivot[ListPrice],MATCH($C2891,RoutesPivot[[RouteID]:[RouteID]],0))</f>
        <v>375</v>
      </c>
      <c r="Q2891" t="str">
        <f>INDEX(AirportPivot[AirportName],MATCH($N2891,AirportPivot[[AirportID]:[AirportID]],0))</f>
        <v>San Francisco International</v>
      </c>
      <c r="R2891">
        <f>INDEX(AirportPivot[Gates (number of available)],MATCH($N2891,AirportPivot[[AirportID]:[AirportID]],0))</f>
        <v>70</v>
      </c>
    </row>
    <row r="2892" spans="1:18" x14ac:dyDescent="0.25">
      <c r="A2892" s="3" t="s">
        <v>2924</v>
      </c>
      <c r="B2892" s="12">
        <v>41737</v>
      </c>
      <c r="C2892" s="4" t="s">
        <v>23</v>
      </c>
      <c r="D2892" s="4">
        <v>3.2</v>
      </c>
      <c r="E2892" s="4">
        <v>122</v>
      </c>
      <c r="F2892" s="5">
        <v>0.75</v>
      </c>
      <c r="G2892" s="6">
        <v>300</v>
      </c>
      <c r="H2892" s="7">
        <v>55500</v>
      </c>
      <c r="I2892" s="7">
        <f>FlightsPivot[[#This Row],[Total Fare]]*10%</f>
        <v>5550</v>
      </c>
      <c r="J2892" s="7">
        <f>FlightsPivot[[#This Row],[Total Fare]]+FlightsPivot[[#This Row],[10% tax ]]</f>
        <v>61050</v>
      </c>
      <c r="K2892" s="4">
        <v>4</v>
      </c>
      <c r="L2892" s="4">
        <v>2014</v>
      </c>
      <c r="M2892" t="str">
        <f>INDEX(RoutesPivot[DepAirport],MATCH($C2892,RoutesPivot[[RouteID]:[RouteID]],0))</f>
        <v>ORD</v>
      </c>
      <c r="N2892" t="str">
        <f>INDEX(RoutesPivot[AirportID],MATCH($C2892,RoutesPivot[[RouteID]:[RouteID]],0))</f>
        <v>DEN</v>
      </c>
      <c r="O2892">
        <f>INDEX(RoutesPivot[Distance],MATCH($C2892,RoutesPivot[[RouteID]:[RouteID]],0))</f>
        <v>800</v>
      </c>
      <c r="P2892">
        <f>INDEX(RoutesPivot[ListPrice],MATCH($C2892,RoutesPivot[[RouteID]:[RouteID]],0))</f>
        <v>300</v>
      </c>
      <c r="Q2892" t="str">
        <f>INDEX(AirportPivot[AirportName],MATCH($N2892,AirportPivot[[AirportID]:[AirportID]],0))</f>
        <v>Denver International</v>
      </c>
      <c r="R2892">
        <f>INDEX(AirportPivot[Gates (number of available)],MATCH($N2892,AirportPivot[[AirportID]:[AirportID]],0))</f>
        <v>75</v>
      </c>
    </row>
    <row r="2893" spans="1:18" x14ac:dyDescent="0.25">
      <c r="A2893" s="3" t="s">
        <v>2925</v>
      </c>
      <c r="B2893" s="12">
        <v>42093</v>
      </c>
      <c r="C2893" s="4" t="s">
        <v>98</v>
      </c>
      <c r="D2893" s="4">
        <v>3.4</v>
      </c>
      <c r="E2893" s="4">
        <v>97</v>
      </c>
      <c r="F2893" s="5">
        <v>0.75</v>
      </c>
      <c r="G2893" s="6">
        <v>275</v>
      </c>
      <c r="H2893" s="7">
        <v>50875</v>
      </c>
      <c r="I2893" s="7">
        <f>FlightsPivot[[#This Row],[Total Fare]]*10%</f>
        <v>5087.5</v>
      </c>
      <c r="J2893" s="7">
        <f>FlightsPivot[[#This Row],[Total Fare]]+FlightsPivot[[#This Row],[10% tax ]]</f>
        <v>55962.5</v>
      </c>
      <c r="K2893" s="4">
        <v>3</v>
      </c>
      <c r="L2893" s="4">
        <v>2015</v>
      </c>
      <c r="M2893" t="str">
        <f>INDEX(RoutesPivot[DepAirport],MATCH($C2893,RoutesPivot[[RouteID]:[RouteID]],0))</f>
        <v>ORD</v>
      </c>
      <c r="N2893" t="str">
        <f>INDEX(RoutesPivot[AirportID],MATCH($C2893,RoutesPivot[[RouteID]:[RouteID]],0))</f>
        <v>PHL</v>
      </c>
      <c r="O2893">
        <f>INDEX(RoutesPivot[Distance],MATCH($C2893,RoutesPivot[[RouteID]:[RouteID]],0))</f>
        <v>580</v>
      </c>
      <c r="P2893">
        <f>INDEX(RoutesPivot[ListPrice],MATCH($C2893,RoutesPivot[[RouteID]:[RouteID]],0))</f>
        <v>275</v>
      </c>
      <c r="Q2893" t="str">
        <f>INDEX(AirportPivot[AirportName],MATCH($N2893,AirportPivot[[AirportID]:[AirportID]],0))</f>
        <v>Philadelphia International</v>
      </c>
      <c r="R2893">
        <f>INDEX(AirportPivot[Gates (number of available)],MATCH($N2893,AirportPivot[[AirportID]:[AirportID]],0))</f>
        <v>89</v>
      </c>
    </row>
    <row r="2894" spans="1:18" x14ac:dyDescent="0.25">
      <c r="A2894" s="3" t="s">
        <v>2926</v>
      </c>
      <c r="B2894" s="12">
        <v>41768</v>
      </c>
      <c r="C2894" s="4" t="s">
        <v>17</v>
      </c>
      <c r="D2894" s="4">
        <v>4.2</v>
      </c>
      <c r="E2894" s="4">
        <v>10</v>
      </c>
      <c r="F2894" s="5">
        <v>0.75</v>
      </c>
      <c r="G2894" s="6">
        <v>350</v>
      </c>
      <c r="H2894" s="7">
        <v>64750</v>
      </c>
      <c r="I2894" s="7">
        <f>FlightsPivot[[#This Row],[Total Fare]]*10%</f>
        <v>6475</v>
      </c>
      <c r="J2894" s="7">
        <f>FlightsPivot[[#This Row],[Total Fare]]+FlightsPivot[[#This Row],[10% tax ]]</f>
        <v>71225</v>
      </c>
      <c r="K2894" s="4">
        <v>5</v>
      </c>
      <c r="L2894" s="4">
        <v>2014</v>
      </c>
      <c r="M2894" t="str">
        <f>INDEX(RoutesPivot[DepAirport],MATCH($C2894,RoutesPivot[[RouteID]:[RouteID]],0))</f>
        <v>ORD</v>
      </c>
      <c r="N2894" t="str">
        <f>INDEX(RoutesPivot[AirportID],MATCH($C2894,RoutesPivot[[RouteID]:[RouteID]],0))</f>
        <v>LAX</v>
      </c>
      <c r="O2894">
        <f>INDEX(RoutesPivot[Distance],MATCH($C2894,RoutesPivot[[RouteID]:[RouteID]],0))</f>
        <v>1518</v>
      </c>
      <c r="P2894">
        <f>INDEX(RoutesPivot[ListPrice],MATCH($C2894,RoutesPivot[[RouteID]:[RouteID]],0))</f>
        <v>350</v>
      </c>
      <c r="Q2894" t="str">
        <f>INDEX(AirportPivot[AirportName],MATCH($N2894,AirportPivot[[AirportID]:[AirportID]],0))</f>
        <v>Los Angeles International</v>
      </c>
      <c r="R2894">
        <f>INDEX(AirportPivot[Gates (number of available)],MATCH($N2894,AirportPivot[[AirportID]:[AirportID]],0))</f>
        <v>86</v>
      </c>
    </row>
    <row r="2895" spans="1:18" x14ac:dyDescent="0.25">
      <c r="A2895" s="3" t="s">
        <v>2927</v>
      </c>
      <c r="B2895" s="12">
        <v>41945</v>
      </c>
      <c r="C2895" s="4" t="s">
        <v>21</v>
      </c>
      <c r="D2895" s="4">
        <v>2.2000000000000002</v>
      </c>
      <c r="E2895" s="4">
        <v>177</v>
      </c>
      <c r="F2895" s="5">
        <v>0.33333333333333331</v>
      </c>
      <c r="G2895" s="6">
        <v>125</v>
      </c>
      <c r="H2895" s="7">
        <v>20625</v>
      </c>
      <c r="I2895" s="7">
        <f>FlightsPivot[[#This Row],[Total Fare]]*10%</f>
        <v>2062.5</v>
      </c>
      <c r="J2895" s="7">
        <f>FlightsPivot[[#This Row],[Total Fare]]+FlightsPivot[[#This Row],[10% tax ]]</f>
        <v>22687.5</v>
      </c>
      <c r="K2895" s="4">
        <v>11</v>
      </c>
      <c r="L2895" s="4">
        <v>2014</v>
      </c>
      <c r="M2895" t="str">
        <f>INDEX(RoutesPivot[DepAirport],MATCH($C2895,RoutesPivot[[RouteID]:[RouteID]],0))</f>
        <v>ORD</v>
      </c>
      <c r="N2895" t="str">
        <f>INDEX(RoutesPivot[AirportID],MATCH($C2895,RoutesPivot[[RouteID]:[RouteID]],0))</f>
        <v>CLT</v>
      </c>
      <c r="O2895">
        <f>INDEX(RoutesPivot[Distance],MATCH($C2895,RoutesPivot[[RouteID]:[RouteID]],0))</f>
        <v>700</v>
      </c>
      <c r="P2895">
        <f>INDEX(RoutesPivot[ListPrice],MATCH($C2895,RoutesPivot[[RouteID]:[RouteID]],0))</f>
        <v>125</v>
      </c>
      <c r="Q2895" t="str">
        <f>INDEX(AirportPivot[AirportName],MATCH($N2895,AirportPivot[[AirportID]:[AirportID]],0))</f>
        <v>Charlotte/Douglas International</v>
      </c>
      <c r="R2895">
        <f>INDEX(AirportPivot[Gates (number of available)],MATCH($N2895,AirportPivot[[AirportID]:[AirportID]],0))</f>
        <v>65</v>
      </c>
    </row>
    <row r="2896" spans="1:18" x14ac:dyDescent="0.25">
      <c r="A2896" s="3" t="s">
        <v>2928</v>
      </c>
      <c r="B2896" s="12">
        <v>41711</v>
      </c>
      <c r="C2896" s="4" t="s">
        <v>33</v>
      </c>
      <c r="D2896" s="4">
        <v>1</v>
      </c>
      <c r="E2896" s="4">
        <v>128</v>
      </c>
      <c r="F2896" s="5">
        <v>0.70833333333333337</v>
      </c>
      <c r="G2896" s="6">
        <v>375</v>
      </c>
      <c r="H2896" s="7">
        <v>69375</v>
      </c>
      <c r="I2896" s="7">
        <f>FlightsPivot[[#This Row],[Total Fare]]*10%</f>
        <v>6937.5</v>
      </c>
      <c r="J2896" s="7">
        <f>FlightsPivot[[#This Row],[Total Fare]]+FlightsPivot[[#This Row],[10% tax ]]</f>
        <v>76312.5</v>
      </c>
      <c r="K2896" s="4">
        <v>3</v>
      </c>
      <c r="L2896" s="4">
        <v>2014</v>
      </c>
      <c r="M2896" t="str">
        <f>INDEX(RoutesPivot[DepAirport],MATCH($C2896,RoutesPivot[[RouteID]:[RouteID]],0))</f>
        <v>ORD</v>
      </c>
      <c r="N2896" t="str">
        <f>INDEX(RoutesPivot[AirportID],MATCH($C2896,RoutesPivot[[RouteID]:[RouteID]],0))</f>
        <v>SFO</v>
      </c>
      <c r="O2896">
        <f>INDEX(RoutesPivot[Distance],MATCH($C2896,RoutesPivot[[RouteID]:[RouteID]],0))</f>
        <v>1600</v>
      </c>
      <c r="P2896">
        <f>INDEX(RoutesPivot[ListPrice],MATCH($C2896,RoutesPivot[[RouteID]:[RouteID]],0))</f>
        <v>375</v>
      </c>
      <c r="Q2896" t="str">
        <f>INDEX(AirportPivot[AirportName],MATCH($N2896,AirportPivot[[AirportID]:[AirportID]],0))</f>
        <v>San Francisco International</v>
      </c>
      <c r="R2896">
        <f>INDEX(AirportPivot[Gates (number of available)],MATCH($N2896,AirportPivot[[AirportID]:[AirportID]],0))</f>
        <v>70</v>
      </c>
    </row>
    <row r="2897" spans="1:18" x14ac:dyDescent="0.25">
      <c r="A2897" s="3" t="s">
        <v>2929</v>
      </c>
      <c r="B2897" s="12">
        <v>41857</v>
      </c>
      <c r="C2897" s="4" t="s">
        <v>33</v>
      </c>
      <c r="D2897" s="4">
        <v>1.3</v>
      </c>
      <c r="E2897" s="4">
        <v>143</v>
      </c>
      <c r="F2897" s="5">
        <v>0.8125</v>
      </c>
      <c r="G2897" s="6">
        <v>412.5</v>
      </c>
      <c r="H2897" s="7">
        <v>76312.5</v>
      </c>
      <c r="I2897" s="7">
        <f>FlightsPivot[[#This Row],[Total Fare]]*10%</f>
        <v>7631.25</v>
      </c>
      <c r="J2897" s="7">
        <f>FlightsPivot[[#This Row],[Total Fare]]+FlightsPivot[[#This Row],[10% tax ]]</f>
        <v>83943.75</v>
      </c>
      <c r="K2897" s="4">
        <v>8</v>
      </c>
      <c r="L2897" s="4">
        <v>2014</v>
      </c>
      <c r="M2897" t="str">
        <f>INDEX(RoutesPivot[DepAirport],MATCH($C2897,RoutesPivot[[RouteID]:[RouteID]],0))</f>
        <v>ORD</v>
      </c>
      <c r="N2897" t="str">
        <f>INDEX(RoutesPivot[AirportID],MATCH($C2897,RoutesPivot[[RouteID]:[RouteID]],0))</f>
        <v>SFO</v>
      </c>
      <c r="O2897">
        <f>INDEX(RoutesPivot[Distance],MATCH($C2897,RoutesPivot[[RouteID]:[RouteID]],0))</f>
        <v>1600</v>
      </c>
      <c r="P2897">
        <f>INDEX(RoutesPivot[ListPrice],MATCH($C2897,RoutesPivot[[RouteID]:[RouteID]],0))</f>
        <v>375</v>
      </c>
      <c r="Q2897" t="str">
        <f>INDEX(AirportPivot[AirportName],MATCH($N2897,AirportPivot[[AirportID]:[AirportID]],0))</f>
        <v>San Francisco International</v>
      </c>
      <c r="R2897">
        <f>INDEX(AirportPivot[Gates (number of available)],MATCH($N2897,AirportPivot[[AirportID]:[AirportID]],0))</f>
        <v>70</v>
      </c>
    </row>
    <row r="2898" spans="1:18" x14ac:dyDescent="0.25">
      <c r="A2898" s="3" t="s">
        <v>2930</v>
      </c>
      <c r="B2898" s="12">
        <v>42209</v>
      </c>
      <c r="C2898" s="4" t="s">
        <v>86</v>
      </c>
      <c r="D2898" s="4">
        <v>2.2000000000000002</v>
      </c>
      <c r="E2898" s="4">
        <v>91</v>
      </c>
      <c r="F2898" s="5">
        <v>0.29166666666666669</v>
      </c>
      <c r="G2898" s="6">
        <v>126.5</v>
      </c>
      <c r="H2898" s="7">
        <v>23402.5</v>
      </c>
      <c r="I2898" s="7">
        <f>FlightsPivot[[#This Row],[Total Fare]]*10%</f>
        <v>2340.25</v>
      </c>
      <c r="J2898" s="7">
        <f>FlightsPivot[[#This Row],[Total Fare]]+FlightsPivot[[#This Row],[10% tax ]]</f>
        <v>25742.75</v>
      </c>
      <c r="K2898" s="4">
        <v>7</v>
      </c>
      <c r="L2898" s="4">
        <v>2015</v>
      </c>
      <c r="M2898" t="str">
        <f>INDEX(RoutesPivot[DepAirport],MATCH($C2898,RoutesPivot[[RouteID]:[RouteID]],0))</f>
        <v>ORD</v>
      </c>
      <c r="N2898" t="str">
        <f>INDEX(RoutesPivot[AirportID],MATCH($C2898,RoutesPivot[[RouteID]:[RouteID]],0))</f>
        <v>DTW</v>
      </c>
      <c r="O2898">
        <f>INDEX(RoutesPivot[Distance],MATCH($C2898,RoutesPivot[[RouteID]:[RouteID]],0))</f>
        <v>200</v>
      </c>
      <c r="P2898">
        <f>INDEX(RoutesPivot[ListPrice],MATCH($C2898,RoutesPivot[[RouteID]:[RouteID]],0))</f>
        <v>115</v>
      </c>
      <c r="Q2898" t="str">
        <f>INDEX(AirportPivot[AirportName],MATCH($N2898,AirportPivot[[AirportID]:[AirportID]],0))</f>
        <v>Detroit Metropolitan Wayne County</v>
      </c>
      <c r="R2898">
        <f>INDEX(AirportPivot[Gates (number of available)],MATCH($N2898,AirportPivot[[AirportID]:[AirportID]],0))</f>
        <v>60</v>
      </c>
    </row>
    <row r="2899" spans="1:18" x14ac:dyDescent="0.25">
      <c r="A2899" s="3" t="s">
        <v>2931</v>
      </c>
      <c r="B2899" s="12">
        <v>42337</v>
      </c>
      <c r="C2899" s="4" t="s">
        <v>33</v>
      </c>
      <c r="D2899" s="4">
        <v>3</v>
      </c>
      <c r="E2899" s="4">
        <v>51</v>
      </c>
      <c r="F2899" s="5">
        <v>0.8125</v>
      </c>
      <c r="G2899" s="6">
        <v>562.5</v>
      </c>
      <c r="H2899" s="7">
        <v>92812.5</v>
      </c>
      <c r="I2899" s="7">
        <f>FlightsPivot[[#This Row],[Total Fare]]*10%</f>
        <v>9281.25</v>
      </c>
      <c r="J2899" s="7">
        <f>FlightsPivot[[#This Row],[Total Fare]]+FlightsPivot[[#This Row],[10% tax ]]</f>
        <v>102093.75</v>
      </c>
      <c r="K2899" s="4">
        <v>11</v>
      </c>
      <c r="L2899" s="4">
        <v>2015</v>
      </c>
      <c r="M2899" t="str">
        <f>INDEX(RoutesPivot[DepAirport],MATCH($C2899,RoutesPivot[[RouteID]:[RouteID]],0))</f>
        <v>ORD</v>
      </c>
      <c r="N2899" t="str">
        <f>INDEX(RoutesPivot[AirportID],MATCH($C2899,RoutesPivot[[RouteID]:[RouteID]],0))</f>
        <v>SFO</v>
      </c>
      <c r="O2899">
        <f>INDEX(RoutesPivot[Distance],MATCH($C2899,RoutesPivot[[RouteID]:[RouteID]],0))</f>
        <v>1600</v>
      </c>
      <c r="P2899">
        <f>INDEX(RoutesPivot[ListPrice],MATCH($C2899,RoutesPivot[[RouteID]:[RouteID]],0))</f>
        <v>375</v>
      </c>
      <c r="Q2899" t="str">
        <f>INDEX(AirportPivot[AirportName],MATCH($N2899,AirportPivot[[AirportID]:[AirportID]],0))</f>
        <v>San Francisco International</v>
      </c>
      <c r="R2899">
        <f>INDEX(AirportPivot[Gates (number of available)],MATCH($N2899,AirportPivot[[AirportID]:[AirportID]],0))</f>
        <v>70</v>
      </c>
    </row>
    <row r="2900" spans="1:18" x14ac:dyDescent="0.25">
      <c r="A2900" s="3" t="s">
        <v>2932</v>
      </c>
      <c r="B2900" s="12">
        <v>41984</v>
      </c>
      <c r="C2900" s="4" t="s">
        <v>86</v>
      </c>
      <c r="D2900" s="4">
        <v>2.4</v>
      </c>
      <c r="E2900" s="4">
        <v>142</v>
      </c>
      <c r="F2900" s="5">
        <v>0.75</v>
      </c>
      <c r="G2900" s="6">
        <v>115</v>
      </c>
      <c r="H2900" s="7">
        <v>21275</v>
      </c>
      <c r="I2900" s="7">
        <f>FlightsPivot[[#This Row],[Total Fare]]*10%</f>
        <v>2127.5</v>
      </c>
      <c r="J2900" s="7">
        <f>FlightsPivot[[#This Row],[Total Fare]]+FlightsPivot[[#This Row],[10% tax ]]</f>
        <v>23402.5</v>
      </c>
      <c r="K2900" s="4">
        <v>12</v>
      </c>
      <c r="L2900" s="4">
        <v>2014</v>
      </c>
      <c r="M2900" t="str">
        <f>INDEX(RoutesPivot[DepAirport],MATCH($C2900,RoutesPivot[[RouteID]:[RouteID]],0))</f>
        <v>ORD</v>
      </c>
      <c r="N2900" t="str">
        <f>INDEX(RoutesPivot[AirportID],MATCH($C2900,RoutesPivot[[RouteID]:[RouteID]],0))</f>
        <v>DTW</v>
      </c>
      <c r="O2900">
        <f>INDEX(RoutesPivot[Distance],MATCH($C2900,RoutesPivot[[RouteID]:[RouteID]],0))</f>
        <v>200</v>
      </c>
      <c r="P2900">
        <f>INDEX(RoutesPivot[ListPrice],MATCH($C2900,RoutesPivot[[RouteID]:[RouteID]],0))</f>
        <v>115</v>
      </c>
      <c r="Q2900" t="str">
        <f>INDEX(AirportPivot[AirportName],MATCH($N2900,AirportPivot[[AirportID]:[AirportID]],0))</f>
        <v>Detroit Metropolitan Wayne County</v>
      </c>
      <c r="R2900">
        <f>INDEX(AirportPivot[Gates (number of available)],MATCH($N2900,AirportPivot[[AirportID]:[AirportID]],0))</f>
        <v>60</v>
      </c>
    </row>
    <row r="2901" spans="1:18" x14ac:dyDescent="0.25">
      <c r="A2901" s="3" t="s">
        <v>2933</v>
      </c>
      <c r="B2901" s="12">
        <v>42090</v>
      </c>
      <c r="C2901" s="4" t="s">
        <v>83</v>
      </c>
      <c r="D2901" s="4">
        <v>0.8</v>
      </c>
      <c r="E2901" s="4">
        <v>67</v>
      </c>
      <c r="F2901" s="5">
        <v>0.75</v>
      </c>
      <c r="G2901" s="6">
        <v>240</v>
      </c>
      <c r="H2901" s="7">
        <v>43440</v>
      </c>
      <c r="I2901" s="7">
        <f>FlightsPivot[[#This Row],[Total Fare]]*10%</f>
        <v>4344</v>
      </c>
      <c r="J2901" s="7">
        <f>FlightsPivot[[#This Row],[Total Fare]]+FlightsPivot[[#This Row],[10% tax ]]</f>
        <v>47784</v>
      </c>
      <c r="K2901" s="4">
        <v>3</v>
      </c>
      <c r="L2901" s="4">
        <v>2015</v>
      </c>
      <c r="M2901" t="str">
        <f>INDEX(RoutesPivot[DepAirport],MATCH($C2901,RoutesPivot[[RouteID]:[RouteID]],0))</f>
        <v>ORD</v>
      </c>
      <c r="N2901" t="str">
        <f>INDEX(RoutesPivot[AirportID],MATCH($C2901,RoutesPivot[[RouteID]:[RouteID]],0))</f>
        <v>BWI</v>
      </c>
      <c r="O2901">
        <f>INDEX(RoutesPivot[Distance],MATCH($C2901,RoutesPivot[[RouteID]:[RouteID]],0))</f>
        <v>520</v>
      </c>
      <c r="P2901">
        <f>INDEX(RoutesPivot[ListPrice],MATCH($C2901,RoutesPivot[[RouteID]:[RouteID]],0))</f>
        <v>240</v>
      </c>
      <c r="Q2901" t="str">
        <f>INDEX(AirportPivot[AirportName],MATCH($N2901,AirportPivot[[AirportID]:[AirportID]],0))</f>
        <v>Baltimore/Washington International Thurgood Marshall</v>
      </c>
      <c r="R2901">
        <f>INDEX(AirportPivot[Gates (number of available)],MATCH($N2901,AirportPivot[[AirportID]:[AirportID]],0))</f>
        <v>58</v>
      </c>
    </row>
    <row r="2902" spans="1:18" x14ac:dyDescent="0.25">
      <c r="A2902" s="3" t="s">
        <v>2934</v>
      </c>
      <c r="B2902" s="12">
        <v>42231</v>
      </c>
      <c r="C2902" s="4" t="s">
        <v>27</v>
      </c>
      <c r="D2902" s="4">
        <v>7.6</v>
      </c>
      <c r="E2902" s="4">
        <v>43</v>
      </c>
      <c r="F2902" s="5">
        <v>0.375</v>
      </c>
      <c r="G2902" s="6">
        <v>220</v>
      </c>
      <c r="H2902" s="7">
        <v>36300</v>
      </c>
      <c r="I2902" s="7">
        <f>FlightsPivot[[#This Row],[Total Fare]]*10%</f>
        <v>3630</v>
      </c>
      <c r="J2902" s="7">
        <f>FlightsPivot[[#This Row],[Total Fare]]+FlightsPivot[[#This Row],[10% tax ]]</f>
        <v>39930</v>
      </c>
      <c r="K2902" s="4">
        <v>8</v>
      </c>
      <c r="L2902" s="4">
        <v>2015</v>
      </c>
      <c r="M2902" t="str">
        <f>INDEX(RoutesPivot[DepAirport],MATCH($C2902,RoutesPivot[[RouteID]:[RouteID]],0))</f>
        <v>ORD</v>
      </c>
      <c r="N2902" t="str">
        <f>INDEX(RoutesPivot[AirportID],MATCH($C2902,RoutesPivot[[RouteID]:[RouteID]],0))</f>
        <v>ATL</v>
      </c>
      <c r="O2902">
        <f>INDEX(RoutesPivot[Distance],MATCH($C2902,RoutesPivot[[RouteID]:[RouteID]],0))</f>
        <v>510</v>
      </c>
      <c r="P2902">
        <f>INDEX(RoutesPivot[ListPrice],MATCH($C2902,RoutesPivot[[RouteID]:[RouteID]],0))</f>
        <v>200</v>
      </c>
      <c r="Q2902" t="str">
        <f>INDEX(AirportPivot[AirportName],MATCH($N2902,AirportPivot[[AirportID]:[AirportID]],0))</f>
        <v>Hartsfield-Jackson Atlanta International</v>
      </c>
      <c r="R2902">
        <f>INDEX(AirportPivot[Gates (number of available)],MATCH($N2902,AirportPivot[[AirportID]:[AirportID]],0))</f>
        <v>100</v>
      </c>
    </row>
    <row r="2903" spans="1:18" x14ac:dyDescent="0.25">
      <c r="A2903" s="3" t="s">
        <v>2935</v>
      </c>
      <c r="B2903" s="12">
        <v>42196</v>
      </c>
      <c r="C2903" s="4" t="s">
        <v>27</v>
      </c>
      <c r="D2903" s="4">
        <v>9.9</v>
      </c>
      <c r="E2903" s="4">
        <v>25</v>
      </c>
      <c r="F2903" s="5">
        <v>0.375</v>
      </c>
      <c r="G2903" s="6">
        <v>220</v>
      </c>
      <c r="H2903" s="7">
        <v>40700</v>
      </c>
      <c r="I2903" s="7">
        <f>FlightsPivot[[#This Row],[Total Fare]]*10%</f>
        <v>4070</v>
      </c>
      <c r="J2903" s="7">
        <f>FlightsPivot[[#This Row],[Total Fare]]+FlightsPivot[[#This Row],[10% tax ]]</f>
        <v>44770</v>
      </c>
      <c r="K2903" s="4">
        <v>7</v>
      </c>
      <c r="L2903" s="4">
        <v>2015</v>
      </c>
      <c r="M2903" t="str">
        <f>INDEX(RoutesPivot[DepAirport],MATCH($C2903,RoutesPivot[[RouteID]:[RouteID]],0))</f>
        <v>ORD</v>
      </c>
      <c r="N2903" t="str">
        <f>INDEX(RoutesPivot[AirportID],MATCH($C2903,RoutesPivot[[RouteID]:[RouteID]],0))</f>
        <v>ATL</v>
      </c>
      <c r="O2903">
        <f>INDEX(RoutesPivot[Distance],MATCH($C2903,RoutesPivot[[RouteID]:[RouteID]],0))</f>
        <v>510</v>
      </c>
      <c r="P2903">
        <f>INDEX(RoutesPivot[ListPrice],MATCH($C2903,RoutesPivot[[RouteID]:[RouteID]],0))</f>
        <v>200</v>
      </c>
      <c r="Q2903" t="str">
        <f>INDEX(AirportPivot[AirportName],MATCH($N2903,AirportPivot[[AirportID]:[AirportID]],0))</f>
        <v>Hartsfield-Jackson Atlanta International</v>
      </c>
      <c r="R2903">
        <f>INDEX(AirportPivot[Gates (number of available)],MATCH($N2903,AirportPivot[[AirportID]:[AirportID]],0))</f>
        <v>100</v>
      </c>
    </row>
    <row r="2904" spans="1:18" x14ac:dyDescent="0.25">
      <c r="A2904" s="3" t="s">
        <v>2936</v>
      </c>
      <c r="B2904" s="12">
        <v>42223</v>
      </c>
      <c r="C2904" s="4" t="s">
        <v>23</v>
      </c>
      <c r="D2904" s="4">
        <v>2.9</v>
      </c>
      <c r="E2904" s="4">
        <v>152</v>
      </c>
      <c r="F2904" s="5">
        <v>0.45833333333333331</v>
      </c>
      <c r="G2904" s="6">
        <v>330</v>
      </c>
      <c r="H2904" s="7">
        <v>54450</v>
      </c>
      <c r="I2904" s="7">
        <f>FlightsPivot[[#This Row],[Total Fare]]*10%</f>
        <v>5445</v>
      </c>
      <c r="J2904" s="7">
        <f>FlightsPivot[[#This Row],[Total Fare]]+FlightsPivot[[#This Row],[10% tax ]]</f>
        <v>59895</v>
      </c>
      <c r="K2904" s="4">
        <v>8</v>
      </c>
      <c r="L2904" s="4">
        <v>2015</v>
      </c>
      <c r="M2904" t="str">
        <f>INDEX(RoutesPivot[DepAirport],MATCH($C2904,RoutesPivot[[RouteID]:[RouteID]],0))</f>
        <v>ORD</v>
      </c>
      <c r="N2904" t="str">
        <f>INDEX(RoutesPivot[AirportID],MATCH($C2904,RoutesPivot[[RouteID]:[RouteID]],0))</f>
        <v>DEN</v>
      </c>
      <c r="O2904">
        <f>INDEX(RoutesPivot[Distance],MATCH($C2904,RoutesPivot[[RouteID]:[RouteID]],0))</f>
        <v>800</v>
      </c>
      <c r="P2904">
        <f>INDEX(RoutesPivot[ListPrice],MATCH($C2904,RoutesPivot[[RouteID]:[RouteID]],0))</f>
        <v>300</v>
      </c>
      <c r="Q2904" t="str">
        <f>INDEX(AirportPivot[AirportName],MATCH($N2904,AirportPivot[[AirportID]:[AirportID]],0))</f>
        <v>Denver International</v>
      </c>
      <c r="R2904">
        <f>INDEX(AirportPivot[Gates (number of available)],MATCH($N2904,AirportPivot[[AirportID]:[AirportID]],0))</f>
        <v>75</v>
      </c>
    </row>
    <row r="2905" spans="1:18" x14ac:dyDescent="0.25">
      <c r="A2905" s="3" t="s">
        <v>2937</v>
      </c>
      <c r="B2905" s="12">
        <v>41944</v>
      </c>
      <c r="C2905" s="4" t="s">
        <v>80</v>
      </c>
      <c r="D2905" s="4">
        <v>2.2000000000000002</v>
      </c>
      <c r="E2905" s="4">
        <v>132</v>
      </c>
      <c r="F2905" s="5">
        <v>0.72916666666666663</v>
      </c>
      <c r="G2905" s="6">
        <v>300</v>
      </c>
      <c r="H2905" s="7">
        <v>55500</v>
      </c>
      <c r="I2905" s="7">
        <f>FlightsPivot[[#This Row],[Total Fare]]*10%</f>
        <v>5550</v>
      </c>
      <c r="J2905" s="7">
        <f>FlightsPivot[[#This Row],[Total Fare]]+FlightsPivot[[#This Row],[10% tax ]]</f>
        <v>61050</v>
      </c>
      <c r="K2905" s="4">
        <v>11</v>
      </c>
      <c r="L2905" s="4">
        <v>2014</v>
      </c>
      <c r="M2905" t="str">
        <f>INDEX(RoutesPivot[DepAirport],MATCH($C2905,RoutesPivot[[RouteID]:[RouteID]],0))</f>
        <v>ORD</v>
      </c>
      <c r="N2905" t="str">
        <f>INDEX(RoutesPivot[AirportID],MATCH($C2905,RoutesPivot[[RouteID]:[RouteID]],0))</f>
        <v>MIA</v>
      </c>
      <c r="O2905">
        <f>INDEX(RoutesPivot[Distance],MATCH($C2905,RoutesPivot[[RouteID]:[RouteID]],0))</f>
        <v>1000</v>
      </c>
      <c r="P2905">
        <f>INDEX(RoutesPivot[ListPrice],MATCH($C2905,RoutesPivot[[RouteID]:[RouteID]],0))</f>
        <v>300</v>
      </c>
      <c r="Q2905" t="str">
        <f>INDEX(AirportPivot[AirportName],MATCH($N2905,AirportPivot[[AirportID]:[AirportID]],0))</f>
        <v>Miami International</v>
      </c>
      <c r="R2905">
        <f>INDEX(AirportPivot[Gates (number of available)],MATCH($N2905,AirportPivot[[AirportID]:[AirportID]],0))</f>
        <v>80</v>
      </c>
    </row>
    <row r="2906" spans="1:18" x14ac:dyDescent="0.25">
      <c r="A2906" s="3" t="s">
        <v>2938</v>
      </c>
      <c r="B2906" s="12">
        <v>42239</v>
      </c>
      <c r="C2906" s="4" t="s">
        <v>103</v>
      </c>
      <c r="D2906" s="4">
        <v>2.6</v>
      </c>
      <c r="E2906" s="4">
        <v>101</v>
      </c>
      <c r="F2906" s="5">
        <v>0.29166666666666669</v>
      </c>
      <c r="G2906" s="6">
        <v>330</v>
      </c>
      <c r="H2906" s="7">
        <v>61050</v>
      </c>
      <c r="I2906" s="7">
        <f>FlightsPivot[[#This Row],[Total Fare]]*10%</f>
        <v>6105</v>
      </c>
      <c r="J2906" s="7">
        <f>FlightsPivot[[#This Row],[Total Fare]]+FlightsPivot[[#This Row],[10% tax ]]</f>
        <v>67155</v>
      </c>
      <c r="K2906" s="4">
        <v>8</v>
      </c>
      <c r="L2906" s="4">
        <v>2015</v>
      </c>
      <c r="M2906" t="str">
        <f>INDEX(RoutesPivot[DepAirport],MATCH($C2906,RoutesPivot[[RouteID]:[RouteID]],0))</f>
        <v>ORD</v>
      </c>
      <c r="N2906" t="str">
        <f>INDEX(RoutesPivot[AirportID],MATCH($C2906,RoutesPivot[[RouteID]:[RouteID]],0))</f>
        <v>IAD</v>
      </c>
      <c r="O2906">
        <f>INDEX(RoutesPivot[Distance],MATCH($C2906,RoutesPivot[[RouteID]:[RouteID]],0))</f>
        <v>515</v>
      </c>
      <c r="P2906">
        <f>INDEX(RoutesPivot[ListPrice],MATCH($C2906,RoutesPivot[[RouteID]:[RouteID]],0))</f>
        <v>300</v>
      </c>
      <c r="Q2906" t="str">
        <f>INDEX(AirportPivot[AirportName],MATCH($N2906,AirportPivot[[AirportID]:[AirportID]],0))</f>
        <v>Washington Dulles International</v>
      </c>
      <c r="R2906">
        <f>INDEX(AirportPivot[Gates (number of available)],MATCH($N2906,AirportPivot[[AirportID]:[AirportID]],0))</f>
        <v>95</v>
      </c>
    </row>
    <row r="2907" spans="1:18" x14ac:dyDescent="0.25">
      <c r="A2907" s="3" t="s">
        <v>2939</v>
      </c>
      <c r="B2907" s="12">
        <v>42105</v>
      </c>
      <c r="C2907" s="4" t="s">
        <v>27</v>
      </c>
      <c r="D2907" s="4">
        <v>8.9</v>
      </c>
      <c r="E2907" s="4">
        <v>18</v>
      </c>
      <c r="F2907" s="5">
        <v>0.5</v>
      </c>
      <c r="G2907" s="6">
        <v>200</v>
      </c>
      <c r="H2907" s="7">
        <v>37000</v>
      </c>
      <c r="I2907" s="7">
        <f>FlightsPivot[[#This Row],[Total Fare]]*10%</f>
        <v>3700</v>
      </c>
      <c r="J2907" s="7">
        <f>FlightsPivot[[#This Row],[Total Fare]]+FlightsPivot[[#This Row],[10% tax ]]</f>
        <v>40700</v>
      </c>
      <c r="K2907" s="4">
        <v>4</v>
      </c>
      <c r="L2907" s="4">
        <v>2015</v>
      </c>
      <c r="M2907" t="str">
        <f>INDEX(RoutesPivot[DepAirport],MATCH($C2907,RoutesPivot[[RouteID]:[RouteID]],0))</f>
        <v>ORD</v>
      </c>
      <c r="N2907" t="str">
        <f>INDEX(RoutesPivot[AirportID],MATCH($C2907,RoutesPivot[[RouteID]:[RouteID]],0))</f>
        <v>ATL</v>
      </c>
      <c r="O2907">
        <f>INDEX(RoutesPivot[Distance],MATCH($C2907,RoutesPivot[[RouteID]:[RouteID]],0))</f>
        <v>510</v>
      </c>
      <c r="P2907">
        <f>INDEX(RoutesPivot[ListPrice],MATCH($C2907,RoutesPivot[[RouteID]:[RouteID]],0))</f>
        <v>200</v>
      </c>
      <c r="Q2907" t="str">
        <f>INDEX(AirportPivot[AirportName],MATCH($N2907,AirportPivot[[AirportID]:[AirportID]],0))</f>
        <v>Hartsfield-Jackson Atlanta International</v>
      </c>
      <c r="R2907">
        <f>INDEX(AirportPivot[Gates (number of available)],MATCH($N2907,AirportPivot[[AirportID]:[AirportID]],0))</f>
        <v>100</v>
      </c>
    </row>
    <row r="2908" spans="1:18" x14ac:dyDescent="0.25">
      <c r="A2908" s="3" t="s">
        <v>2940</v>
      </c>
      <c r="B2908" s="12">
        <v>42016</v>
      </c>
      <c r="C2908" s="4" t="s">
        <v>83</v>
      </c>
      <c r="D2908" s="4">
        <v>2.7</v>
      </c>
      <c r="E2908" s="4">
        <v>193</v>
      </c>
      <c r="F2908" s="5">
        <v>0.75</v>
      </c>
      <c r="G2908" s="6">
        <v>240</v>
      </c>
      <c r="H2908" s="7">
        <v>39600</v>
      </c>
      <c r="I2908" s="7">
        <f>FlightsPivot[[#This Row],[Total Fare]]*10%</f>
        <v>3960</v>
      </c>
      <c r="J2908" s="7">
        <f>FlightsPivot[[#This Row],[Total Fare]]+FlightsPivot[[#This Row],[10% tax ]]</f>
        <v>43560</v>
      </c>
      <c r="K2908" s="4">
        <v>1</v>
      </c>
      <c r="L2908" s="4">
        <v>2015</v>
      </c>
      <c r="M2908" t="str">
        <f>INDEX(RoutesPivot[DepAirport],MATCH($C2908,RoutesPivot[[RouteID]:[RouteID]],0))</f>
        <v>ORD</v>
      </c>
      <c r="N2908" t="str">
        <f>INDEX(RoutesPivot[AirportID],MATCH($C2908,RoutesPivot[[RouteID]:[RouteID]],0))</f>
        <v>BWI</v>
      </c>
      <c r="O2908">
        <f>INDEX(RoutesPivot[Distance],MATCH($C2908,RoutesPivot[[RouteID]:[RouteID]],0))</f>
        <v>520</v>
      </c>
      <c r="P2908">
        <f>INDEX(RoutesPivot[ListPrice],MATCH($C2908,RoutesPivot[[RouteID]:[RouteID]],0))</f>
        <v>240</v>
      </c>
      <c r="Q2908" t="str">
        <f>INDEX(AirportPivot[AirportName],MATCH($N2908,AirportPivot[[AirportID]:[AirportID]],0))</f>
        <v>Baltimore/Washington International Thurgood Marshall</v>
      </c>
      <c r="R2908">
        <f>INDEX(AirportPivot[Gates (number of available)],MATCH($N2908,AirportPivot[[AirportID]:[AirportID]],0))</f>
        <v>58</v>
      </c>
    </row>
    <row r="2909" spans="1:18" x14ac:dyDescent="0.25">
      <c r="A2909" s="3" t="s">
        <v>2941</v>
      </c>
      <c r="B2909" s="12">
        <v>41786</v>
      </c>
      <c r="C2909" s="4" t="s">
        <v>80</v>
      </c>
      <c r="D2909" s="4">
        <v>1.7</v>
      </c>
      <c r="E2909" s="4">
        <v>75</v>
      </c>
      <c r="F2909" s="5">
        <v>0.83333333333333337</v>
      </c>
      <c r="G2909" s="6">
        <v>300</v>
      </c>
      <c r="H2909" s="7">
        <v>54300</v>
      </c>
      <c r="I2909" s="7">
        <f>FlightsPivot[[#This Row],[Total Fare]]*10%</f>
        <v>5430</v>
      </c>
      <c r="J2909" s="7">
        <f>FlightsPivot[[#This Row],[Total Fare]]+FlightsPivot[[#This Row],[10% tax ]]</f>
        <v>59730</v>
      </c>
      <c r="K2909" s="4">
        <v>5</v>
      </c>
      <c r="L2909" s="4">
        <v>2014</v>
      </c>
      <c r="M2909" t="str">
        <f>INDEX(RoutesPivot[DepAirport],MATCH($C2909,RoutesPivot[[RouteID]:[RouteID]],0))</f>
        <v>ORD</v>
      </c>
      <c r="N2909" t="str">
        <f>INDEX(RoutesPivot[AirportID],MATCH($C2909,RoutesPivot[[RouteID]:[RouteID]],0))</f>
        <v>MIA</v>
      </c>
      <c r="O2909">
        <f>INDEX(RoutesPivot[Distance],MATCH($C2909,RoutesPivot[[RouteID]:[RouteID]],0))</f>
        <v>1000</v>
      </c>
      <c r="P2909">
        <f>INDEX(RoutesPivot[ListPrice],MATCH($C2909,RoutesPivot[[RouteID]:[RouteID]],0))</f>
        <v>300</v>
      </c>
      <c r="Q2909" t="str">
        <f>INDEX(AirportPivot[AirportName],MATCH($N2909,AirportPivot[[AirportID]:[AirportID]],0))</f>
        <v>Miami International</v>
      </c>
      <c r="R2909">
        <f>INDEX(AirportPivot[Gates (number of available)],MATCH($N2909,AirportPivot[[AirportID]:[AirportID]],0))</f>
        <v>80</v>
      </c>
    </row>
    <row r="2910" spans="1:18" x14ac:dyDescent="0.25">
      <c r="A2910" s="3" t="s">
        <v>2942</v>
      </c>
      <c r="B2910" s="12">
        <v>42337</v>
      </c>
      <c r="C2910" s="4" t="s">
        <v>98</v>
      </c>
      <c r="D2910" s="4">
        <v>5.3</v>
      </c>
      <c r="E2910" s="4">
        <v>90</v>
      </c>
      <c r="F2910" s="5">
        <v>0.875</v>
      </c>
      <c r="G2910" s="6">
        <v>412.5</v>
      </c>
      <c r="H2910" s="7">
        <v>74662.5</v>
      </c>
      <c r="I2910" s="7">
        <f>FlightsPivot[[#This Row],[Total Fare]]*10%</f>
        <v>7466.25</v>
      </c>
      <c r="J2910" s="7">
        <f>FlightsPivot[[#This Row],[Total Fare]]+FlightsPivot[[#This Row],[10% tax ]]</f>
        <v>82128.75</v>
      </c>
      <c r="K2910" s="4">
        <v>11</v>
      </c>
      <c r="L2910" s="4">
        <v>2015</v>
      </c>
      <c r="M2910" t="str">
        <f>INDEX(RoutesPivot[DepAirport],MATCH($C2910,RoutesPivot[[RouteID]:[RouteID]],0))</f>
        <v>ORD</v>
      </c>
      <c r="N2910" t="str">
        <f>INDEX(RoutesPivot[AirportID],MATCH($C2910,RoutesPivot[[RouteID]:[RouteID]],0))</f>
        <v>PHL</v>
      </c>
      <c r="O2910">
        <f>INDEX(RoutesPivot[Distance],MATCH($C2910,RoutesPivot[[RouteID]:[RouteID]],0))</f>
        <v>580</v>
      </c>
      <c r="P2910">
        <f>INDEX(RoutesPivot[ListPrice],MATCH($C2910,RoutesPivot[[RouteID]:[RouteID]],0))</f>
        <v>275</v>
      </c>
      <c r="Q2910" t="str">
        <f>INDEX(AirportPivot[AirportName],MATCH($N2910,AirportPivot[[AirportID]:[AirportID]],0))</f>
        <v>Philadelphia International</v>
      </c>
      <c r="R2910">
        <f>INDEX(AirportPivot[Gates (number of available)],MATCH($N2910,AirportPivot[[AirportID]:[AirportID]],0))</f>
        <v>89</v>
      </c>
    </row>
    <row r="2911" spans="1:18" x14ac:dyDescent="0.25">
      <c r="A2911" s="3" t="s">
        <v>2943</v>
      </c>
      <c r="B2911" s="12">
        <v>41676</v>
      </c>
      <c r="C2911" s="4" t="s">
        <v>19</v>
      </c>
      <c r="D2911" s="4">
        <v>3</v>
      </c>
      <c r="E2911" s="4">
        <v>177</v>
      </c>
      <c r="F2911" s="5">
        <v>0.3125</v>
      </c>
      <c r="G2911" s="6">
        <v>200</v>
      </c>
      <c r="H2911" s="7">
        <v>33000</v>
      </c>
      <c r="I2911" s="7">
        <f>FlightsPivot[[#This Row],[Total Fare]]*10%</f>
        <v>3300</v>
      </c>
      <c r="J2911" s="7">
        <f>FlightsPivot[[#This Row],[Total Fare]]+FlightsPivot[[#This Row],[10% tax ]]</f>
        <v>36300</v>
      </c>
      <c r="K2911" s="4">
        <v>2</v>
      </c>
      <c r="L2911" s="4">
        <v>2014</v>
      </c>
      <c r="M2911" t="str">
        <f>INDEX(RoutesPivot[DepAirport],MATCH($C2911,RoutesPivot[[RouteID]:[RouteID]],0))</f>
        <v>ORD</v>
      </c>
      <c r="N2911" t="str">
        <f>INDEX(RoutesPivot[AirportID],MATCH($C2911,RoutesPivot[[RouteID]:[RouteID]],0))</f>
        <v>IAH</v>
      </c>
      <c r="O2911">
        <f>INDEX(RoutesPivot[Distance],MATCH($C2911,RoutesPivot[[RouteID]:[RouteID]],0))</f>
        <v>800</v>
      </c>
      <c r="P2911">
        <f>INDEX(RoutesPivot[ListPrice],MATCH($C2911,RoutesPivot[[RouteID]:[RouteID]],0))</f>
        <v>200</v>
      </c>
      <c r="Q2911" t="str">
        <f>INDEX(AirportPivot[AirportName],MATCH($N2911,AirportPivot[[AirportID]:[AirportID]],0))</f>
        <v>George Bush Intercontinental/Houston</v>
      </c>
      <c r="R2911">
        <f>INDEX(AirportPivot[Gates (number of available)],MATCH($N2911,AirportPivot[[AirportID]:[AirportID]],0))</f>
        <v>80</v>
      </c>
    </row>
    <row r="2912" spans="1:18" x14ac:dyDescent="0.25">
      <c r="A2912" s="3" t="s">
        <v>2944</v>
      </c>
      <c r="B2912" s="12">
        <v>41670</v>
      </c>
      <c r="C2912" s="4" t="s">
        <v>13</v>
      </c>
      <c r="D2912" s="4">
        <v>2</v>
      </c>
      <c r="E2912" s="4">
        <v>7</v>
      </c>
      <c r="F2912" s="5">
        <v>0.875</v>
      </c>
      <c r="G2912" s="6">
        <v>250</v>
      </c>
      <c r="H2912" s="7">
        <v>46250</v>
      </c>
      <c r="I2912" s="7">
        <f>FlightsPivot[[#This Row],[Total Fare]]*10%</f>
        <v>4625</v>
      </c>
      <c r="J2912" s="7">
        <f>FlightsPivot[[#This Row],[Total Fare]]+FlightsPivot[[#This Row],[10% tax ]]</f>
        <v>50875</v>
      </c>
      <c r="K2912" s="4">
        <v>1</v>
      </c>
      <c r="L2912" s="4">
        <v>2014</v>
      </c>
      <c r="M2912" t="str">
        <f>INDEX(RoutesPivot[DepAirport],MATCH($C2912,RoutesPivot[[RouteID]:[RouteID]],0))</f>
        <v>ORD</v>
      </c>
      <c r="N2912" t="str">
        <f>INDEX(RoutesPivot[AirportID],MATCH($C2912,RoutesPivot[[RouteID]:[RouteID]],0))</f>
        <v>JFK</v>
      </c>
      <c r="O2912">
        <f>INDEX(RoutesPivot[Distance],MATCH($C2912,RoutesPivot[[RouteID]:[RouteID]],0))</f>
        <v>619</v>
      </c>
      <c r="P2912">
        <f>INDEX(RoutesPivot[ListPrice],MATCH($C2912,RoutesPivot[[RouteID]:[RouteID]],0))</f>
        <v>250</v>
      </c>
      <c r="Q2912" t="str">
        <f>INDEX(AirportPivot[AirportName],MATCH($N2912,AirportPivot[[AirportID]:[AirportID]],0))</f>
        <v>John F Kennedy International</v>
      </c>
      <c r="R2912">
        <f>INDEX(AirportPivot[Gates (number of available)],MATCH($N2912,AirportPivot[[AirportID]:[AirportID]],0))</f>
        <v>120</v>
      </c>
    </row>
    <row r="2913" spans="1:18" x14ac:dyDescent="0.25">
      <c r="A2913" s="3" t="s">
        <v>2945</v>
      </c>
      <c r="B2913" s="12">
        <v>41935</v>
      </c>
      <c r="C2913" s="4" t="s">
        <v>21</v>
      </c>
      <c r="D2913" s="4">
        <v>1.9</v>
      </c>
      <c r="E2913" s="4">
        <v>21</v>
      </c>
      <c r="F2913" s="5">
        <v>0.33333333333333331</v>
      </c>
      <c r="G2913" s="6">
        <v>125</v>
      </c>
      <c r="H2913" s="7">
        <v>23125</v>
      </c>
      <c r="I2913" s="7">
        <f>FlightsPivot[[#This Row],[Total Fare]]*10%</f>
        <v>2312.5</v>
      </c>
      <c r="J2913" s="7">
        <f>FlightsPivot[[#This Row],[Total Fare]]+FlightsPivot[[#This Row],[10% tax ]]</f>
        <v>25437.5</v>
      </c>
      <c r="K2913" s="4">
        <v>10</v>
      </c>
      <c r="L2913" s="4">
        <v>2014</v>
      </c>
      <c r="M2913" t="str">
        <f>INDEX(RoutesPivot[DepAirport],MATCH($C2913,RoutesPivot[[RouteID]:[RouteID]],0))</f>
        <v>ORD</v>
      </c>
      <c r="N2913" t="str">
        <f>INDEX(RoutesPivot[AirportID],MATCH($C2913,RoutesPivot[[RouteID]:[RouteID]],0))</f>
        <v>CLT</v>
      </c>
      <c r="O2913">
        <f>INDEX(RoutesPivot[Distance],MATCH($C2913,RoutesPivot[[RouteID]:[RouteID]],0))</f>
        <v>700</v>
      </c>
      <c r="P2913">
        <f>INDEX(RoutesPivot[ListPrice],MATCH($C2913,RoutesPivot[[RouteID]:[RouteID]],0))</f>
        <v>125</v>
      </c>
      <c r="Q2913" t="str">
        <f>INDEX(AirportPivot[AirportName],MATCH($N2913,AirportPivot[[AirportID]:[AirportID]],0))</f>
        <v>Charlotte/Douglas International</v>
      </c>
      <c r="R2913">
        <f>INDEX(AirportPivot[Gates (number of available)],MATCH($N2913,AirportPivot[[AirportID]:[AirportID]],0))</f>
        <v>65</v>
      </c>
    </row>
    <row r="2914" spans="1:18" x14ac:dyDescent="0.25">
      <c r="A2914" s="3" t="s">
        <v>2946</v>
      </c>
      <c r="B2914" s="12">
        <v>41734</v>
      </c>
      <c r="C2914" s="4" t="s">
        <v>33</v>
      </c>
      <c r="D2914" s="4">
        <v>2.7</v>
      </c>
      <c r="E2914" s="4">
        <v>17</v>
      </c>
      <c r="F2914" s="5">
        <v>0.79166666666666663</v>
      </c>
      <c r="G2914" s="6">
        <v>375</v>
      </c>
      <c r="H2914" s="7">
        <v>69375</v>
      </c>
      <c r="I2914" s="7">
        <f>FlightsPivot[[#This Row],[Total Fare]]*10%</f>
        <v>6937.5</v>
      </c>
      <c r="J2914" s="7">
        <f>FlightsPivot[[#This Row],[Total Fare]]+FlightsPivot[[#This Row],[10% tax ]]</f>
        <v>76312.5</v>
      </c>
      <c r="K2914" s="4">
        <v>4</v>
      </c>
      <c r="L2914" s="4">
        <v>2014</v>
      </c>
      <c r="M2914" t="str">
        <f>INDEX(RoutesPivot[DepAirport],MATCH($C2914,RoutesPivot[[RouteID]:[RouteID]],0))</f>
        <v>ORD</v>
      </c>
      <c r="N2914" t="str">
        <f>INDEX(RoutesPivot[AirportID],MATCH($C2914,RoutesPivot[[RouteID]:[RouteID]],0))</f>
        <v>SFO</v>
      </c>
      <c r="O2914">
        <f>INDEX(RoutesPivot[Distance],MATCH($C2914,RoutesPivot[[RouteID]:[RouteID]],0))</f>
        <v>1600</v>
      </c>
      <c r="P2914">
        <f>INDEX(RoutesPivot[ListPrice],MATCH($C2914,RoutesPivot[[RouteID]:[RouteID]],0))</f>
        <v>375</v>
      </c>
      <c r="Q2914" t="str">
        <f>INDEX(AirportPivot[AirportName],MATCH($N2914,AirportPivot[[AirportID]:[AirportID]],0))</f>
        <v>San Francisco International</v>
      </c>
      <c r="R2914">
        <f>INDEX(AirportPivot[Gates (number of available)],MATCH($N2914,AirportPivot[[AirportID]:[AirportID]],0))</f>
        <v>70</v>
      </c>
    </row>
    <row r="2915" spans="1:18" x14ac:dyDescent="0.25">
      <c r="A2915" s="3" t="s">
        <v>2947</v>
      </c>
      <c r="B2915" s="12">
        <v>42036</v>
      </c>
      <c r="C2915" s="4" t="s">
        <v>23</v>
      </c>
      <c r="D2915" s="4">
        <v>1.7</v>
      </c>
      <c r="E2915" s="4">
        <v>112</v>
      </c>
      <c r="F2915" s="5">
        <v>0.58333333333333337</v>
      </c>
      <c r="G2915" s="6">
        <v>300</v>
      </c>
      <c r="H2915" s="7">
        <v>55500</v>
      </c>
      <c r="I2915" s="7">
        <f>FlightsPivot[[#This Row],[Total Fare]]*10%</f>
        <v>5550</v>
      </c>
      <c r="J2915" s="7">
        <f>FlightsPivot[[#This Row],[Total Fare]]+FlightsPivot[[#This Row],[10% tax ]]</f>
        <v>61050</v>
      </c>
      <c r="K2915" s="4">
        <v>2</v>
      </c>
      <c r="L2915" s="4">
        <v>2015</v>
      </c>
      <c r="M2915" t="str">
        <f>INDEX(RoutesPivot[DepAirport],MATCH($C2915,RoutesPivot[[RouteID]:[RouteID]],0))</f>
        <v>ORD</v>
      </c>
      <c r="N2915" t="str">
        <f>INDEX(RoutesPivot[AirportID],MATCH($C2915,RoutesPivot[[RouteID]:[RouteID]],0))</f>
        <v>DEN</v>
      </c>
      <c r="O2915">
        <f>INDEX(RoutesPivot[Distance],MATCH($C2915,RoutesPivot[[RouteID]:[RouteID]],0))</f>
        <v>800</v>
      </c>
      <c r="P2915">
        <f>INDEX(RoutesPivot[ListPrice],MATCH($C2915,RoutesPivot[[RouteID]:[RouteID]],0))</f>
        <v>300</v>
      </c>
      <c r="Q2915" t="str">
        <f>INDEX(AirportPivot[AirportName],MATCH($N2915,AirportPivot[[AirportID]:[AirportID]],0))</f>
        <v>Denver International</v>
      </c>
      <c r="R2915">
        <f>INDEX(AirportPivot[Gates (number of available)],MATCH($N2915,AirportPivot[[AirportID]:[AirportID]],0))</f>
        <v>75</v>
      </c>
    </row>
    <row r="2916" spans="1:18" x14ac:dyDescent="0.25">
      <c r="A2916" s="3" t="s">
        <v>2948</v>
      </c>
      <c r="B2916" s="12">
        <v>42005</v>
      </c>
      <c r="C2916" s="4" t="s">
        <v>21</v>
      </c>
      <c r="D2916" s="4">
        <v>3.7</v>
      </c>
      <c r="E2916" s="4">
        <v>106</v>
      </c>
      <c r="F2916" s="5">
        <v>0.75</v>
      </c>
      <c r="G2916" s="6">
        <v>125</v>
      </c>
      <c r="H2916" s="7">
        <v>23125</v>
      </c>
      <c r="I2916" s="7">
        <f>FlightsPivot[[#This Row],[Total Fare]]*10%</f>
        <v>2312.5</v>
      </c>
      <c r="J2916" s="7">
        <f>FlightsPivot[[#This Row],[Total Fare]]+FlightsPivot[[#This Row],[10% tax ]]</f>
        <v>25437.5</v>
      </c>
      <c r="K2916" s="4">
        <v>1</v>
      </c>
      <c r="L2916" s="4">
        <v>2015</v>
      </c>
      <c r="M2916" t="str">
        <f>INDEX(RoutesPivot[DepAirport],MATCH($C2916,RoutesPivot[[RouteID]:[RouteID]],0))</f>
        <v>ORD</v>
      </c>
      <c r="N2916" t="str">
        <f>INDEX(RoutesPivot[AirportID],MATCH($C2916,RoutesPivot[[RouteID]:[RouteID]],0))</f>
        <v>CLT</v>
      </c>
      <c r="O2916">
        <f>INDEX(RoutesPivot[Distance],MATCH($C2916,RoutesPivot[[RouteID]:[RouteID]],0))</f>
        <v>700</v>
      </c>
      <c r="P2916">
        <f>INDEX(RoutesPivot[ListPrice],MATCH($C2916,RoutesPivot[[RouteID]:[RouteID]],0))</f>
        <v>125</v>
      </c>
      <c r="Q2916" t="str">
        <f>INDEX(AirportPivot[AirportName],MATCH($N2916,AirportPivot[[AirportID]:[AirportID]],0))</f>
        <v>Charlotte/Douglas International</v>
      </c>
      <c r="R2916">
        <f>INDEX(AirportPivot[Gates (number of available)],MATCH($N2916,AirportPivot[[AirportID]:[AirportID]],0))</f>
        <v>65</v>
      </c>
    </row>
    <row r="2917" spans="1:18" x14ac:dyDescent="0.25">
      <c r="A2917" s="3" t="s">
        <v>2949</v>
      </c>
      <c r="B2917" s="12">
        <v>42203</v>
      </c>
      <c r="C2917" s="4" t="s">
        <v>11</v>
      </c>
      <c r="D2917" s="4">
        <v>2.6</v>
      </c>
      <c r="E2917" s="4">
        <v>8</v>
      </c>
      <c r="F2917" s="5">
        <v>0.70833333333333337</v>
      </c>
      <c r="G2917" s="6">
        <v>330</v>
      </c>
      <c r="H2917" s="7">
        <v>61050</v>
      </c>
      <c r="I2917" s="7">
        <f>FlightsPivot[[#This Row],[Total Fare]]*10%</f>
        <v>6105</v>
      </c>
      <c r="J2917" s="7">
        <f>FlightsPivot[[#This Row],[Total Fare]]+FlightsPivot[[#This Row],[10% tax ]]</f>
        <v>67155</v>
      </c>
      <c r="K2917" s="4">
        <v>7</v>
      </c>
      <c r="L2917" s="4">
        <v>2015</v>
      </c>
      <c r="M2917" t="str">
        <f>INDEX(RoutesPivot[DepAirport],MATCH($C2917,RoutesPivot[[RouteID]:[RouteID]],0))</f>
        <v>ORD</v>
      </c>
      <c r="N2917" t="str">
        <f>INDEX(RoutesPivot[AirportID],MATCH($C2917,RoutesPivot[[RouteID]:[RouteID]],0))</f>
        <v>BOS</v>
      </c>
      <c r="O2917">
        <f>INDEX(RoutesPivot[Distance],MATCH($C2917,RoutesPivot[[RouteID]:[RouteID]],0))</f>
        <v>730</v>
      </c>
      <c r="P2917">
        <f>INDEX(RoutesPivot[ListPrice],MATCH($C2917,RoutesPivot[[RouteID]:[RouteID]],0))</f>
        <v>300</v>
      </c>
      <c r="Q2917" t="str">
        <f>INDEX(AirportPivot[AirportName],MATCH($N2917,AirportPivot[[AirportID]:[AirportID]],0))</f>
        <v>General Edward Lawrence Logan International</v>
      </c>
      <c r="R2917">
        <f>INDEX(AirportPivot[Gates (number of available)],MATCH($N2917,AirportPivot[[AirportID]:[AirportID]],0))</f>
        <v>63</v>
      </c>
    </row>
    <row r="2918" spans="1:18" x14ac:dyDescent="0.25">
      <c r="A2918" s="3" t="s">
        <v>2950</v>
      </c>
      <c r="B2918" s="12">
        <v>42127</v>
      </c>
      <c r="C2918" s="4" t="s">
        <v>15</v>
      </c>
      <c r="D2918" s="4">
        <v>1.6</v>
      </c>
      <c r="E2918" s="4">
        <v>210</v>
      </c>
      <c r="F2918" s="5">
        <v>0.29166666666666669</v>
      </c>
      <c r="G2918" s="6">
        <v>225</v>
      </c>
      <c r="H2918" s="7">
        <v>37125</v>
      </c>
      <c r="I2918" s="7">
        <f>FlightsPivot[[#This Row],[Total Fare]]*10%</f>
        <v>3712.5</v>
      </c>
      <c r="J2918" s="7">
        <f>FlightsPivot[[#This Row],[Total Fare]]+FlightsPivot[[#This Row],[10% tax ]]</f>
        <v>40837.5</v>
      </c>
      <c r="K2918" s="4">
        <v>5</v>
      </c>
      <c r="L2918" s="4">
        <v>2015</v>
      </c>
      <c r="M2918" t="str">
        <f>INDEX(RoutesPivot[DepAirport],MATCH($C2918,RoutesPivot[[RouteID]:[RouteID]],0))</f>
        <v>ORD</v>
      </c>
      <c r="N2918" t="str">
        <f>INDEX(RoutesPivot[AirportID],MATCH($C2918,RoutesPivot[[RouteID]:[RouteID]],0))</f>
        <v>EWR</v>
      </c>
      <c r="O2918">
        <f>INDEX(RoutesPivot[Distance],MATCH($C2918,RoutesPivot[[RouteID]:[RouteID]],0))</f>
        <v>600</v>
      </c>
      <c r="P2918">
        <f>INDEX(RoutesPivot[ListPrice],MATCH($C2918,RoutesPivot[[RouteID]:[RouteID]],0))</f>
        <v>225</v>
      </c>
      <c r="Q2918" t="str">
        <f>INDEX(AirportPivot[AirportName],MATCH($N2918,AirportPivot[[AirportID]:[AirportID]],0))</f>
        <v>Newark Liberty International</v>
      </c>
      <c r="R2918">
        <f>INDEX(AirportPivot[Gates (number of available)],MATCH($N2918,AirportPivot[[AirportID]:[AirportID]],0))</f>
        <v>82</v>
      </c>
    </row>
    <row r="2919" spans="1:18" x14ac:dyDescent="0.25">
      <c r="A2919" s="3" t="s">
        <v>2951</v>
      </c>
      <c r="B2919" s="12">
        <v>41868</v>
      </c>
      <c r="C2919" s="4" t="s">
        <v>70</v>
      </c>
      <c r="D2919" s="4">
        <v>1.5</v>
      </c>
      <c r="E2919" s="4">
        <v>58</v>
      </c>
      <c r="F2919" s="5">
        <v>0.5625</v>
      </c>
      <c r="G2919" s="6">
        <v>302.5</v>
      </c>
      <c r="H2919" s="7">
        <v>49912.5</v>
      </c>
      <c r="I2919" s="7">
        <f>FlightsPivot[[#This Row],[Total Fare]]*10%</f>
        <v>4991.25</v>
      </c>
      <c r="J2919" s="7">
        <f>FlightsPivot[[#This Row],[Total Fare]]+FlightsPivot[[#This Row],[10% tax ]]</f>
        <v>54903.75</v>
      </c>
      <c r="K2919" s="4">
        <v>8</v>
      </c>
      <c r="L2919" s="4">
        <v>2014</v>
      </c>
      <c r="M2919" t="str">
        <f>INDEX(RoutesPivot[DepAirport],MATCH($C2919,RoutesPivot[[RouteID]:[RouteID]],0))</f>
        <v>ORD</v>
      </c>
      <c r="N2919" t="str">
        <f>INDEX(RoutesPivot[AirportID],MATCH($C2919,RoutesPivot[[RouteID]:[RouteID]],0))</f>
        <v>LAS</v>
      </c>
      <c r="O2919">
        <f>INDEX(RoutesPivot[Distance],MATCH($C2919,RoutesPivot[[RouteID]:[RouteID]],0))</f>
        <v>1100</v>
      </c>
      <c r="P2919">
        <f>INDEX(RoutesPivot[ListPrice],MATCH($C2919,RoutesPivot[[RouteID]:[RouteID]],0))</f>
        <v>275</v>
      </c>
      <c r="Q2919" t="str">
        <f>INDEX(AirportPivot[AirportName],MATCH($N2919,AirportPivot[[AirportID]:[AirportID]],0))</f>
        <v>McCarran International</v>
      </c>
      <c r="R2919">
        <f>INDEX(AirportPivot[Gates (number of available)],MATCH($N2919,AirportPivot[[AirportID]:[AirportID]],0))</f>
        <v>68</v>
      </c>
    </row>
    <row r="2920" spans="1:18" x14ac:dyDescent="0.25">
      <c r="A2920" s="3" t="s">
        <v>2952</v>
      </c>
      <c r="B2920" s="12">
        <v>42283</v>
      </c>
      <c r="C2920" s="4" t="s">
        <v>37</v>
      </c>
      <c r="D2920" s="4">
        <v>2.9</v>
      </c>
      <c r="E2920" s="4">
        <v>157</v>
      </c>
      <c r="F2920" s="5">
        <v>0.66666666666666663</v>
      </c>
      <c r="G2920" s="6">
        <v>350</v>
      </c>
      <c r="H2920" s="7">
        <v>57750</v>
      </c>
      <c r="I2920" s="7">
        <f>FlightsPivot[[#This Row],[Total Fare]]*10%</f>
        <v>5775</v>
      </c>
      <c r="J2920" s="7">
        <f>FlightsPivot[[#This Row],[Total Fare]]+FlightsPivot[[#This Row],[10% tax ]]</f>
        <v>63525</v>
      </c>
      <c r="K2920" s="4">
        <v>10</v>
      </c>
      <c r="L2920" s="4">
        <v>2015</v>
      </c>
      <c r="M2920" t="str">
        <f>INDEX(RoutesPivot[DepAirport],MATCH($C2920,RoutesPivot[[RouteID]:[RouteID]],0))</f>
        <v>ORD</v>
      </c>
      <c r="N2920" t="str">
        <f>INDEX(RoutesPivot[AirportID],MATCH($C2920,RoutesPivot[[RouteID]:[RouteID]],0))</f>
        <v>SEA</v>
      </c>
      <c r="O2920">
        <f>INDEX(RoutesPivot[Distance],MATCH($C2920,RoutesPivot[[RouteID]:[RouteID]],0))</f>
        <v>1500</v>
      </c>
      <c r="P2920">
        <f>INDEX(RoutesPivot[ListPrice],MATCH($C2920,RoutesPivot[[RouteID]:[RouteID]],0))</f>
        <v>350</v>
      </c>
      <c r="Q2920" t="str">
        <f>INDEX(AirportPivot[AirportName],MATCH($N2920,AirportPivot[[AirportID]:[AirportID]],0))</f>
        <v>Seattle-Tacoma International</v>
      </c>
      <c r="R2920">
        <f>INDEX(AirportPivot[Gates (number of available)],MATCH($N2920,AirportPivot[[AirportID]:[AirportID]],0))</f>
        <v>58</v>
      </c>
    </row>
    <row r="2921" spans="1:18" x14ac:dyDescent="0.25">
      <c r="A2921" s="3" t="s">
        <v>2953</v>
      </c>
      <c r="B2921" s="12">
        <v>41721</v>
      </c>
      <c r="C2921" s="4" t="s">
        <v>23</v>
      </c>
      <c r="D2921" s="4">
        <v>1.6</v>
      </c>
      <c r="E2921" s="4">
        <v>76</v>
      </c>
      <c r="F2921" s="5">
        <v>0.29166666666666669</v>
      </c>
      <c r="G2921" s="6">
        <v>300</v>
      </c>
      <c r="H2921" s="7">
        <v>54300</v>
      </c>
      <c r="I2921" s="7">
        <f>FlightsPivot[[#This Row],[Total Fare]]*10%</f>
        <v>5430</v>
      </c>
      <c r="J2921" s="7">
        <f>FlightsPivot[[#This Row],[Total Fare]]+FlightsPivot[[#This Row],[10% tax ]]</f>
        <v>59730</v>
      </c>
      <c r="K2921" s="4">
        <v>3</v>
      </c>
      <c r="L2921" s="4">
        <v>2014</v>
      </c>
      <c r="M2921" t="str">
        <f>INDEX(RoutesPivot[DepAirport],MATCH($C2921,RoutesPivot[[RouteID]:[RouteID]],0))</f>
        <v>ORD</v>
      </c>
      <c r="N2921" t="str">
        <f>INDEX(RoutesPivot[AirportID],MATCH($C2921,RoutesPivot[[RouteID]:[RouteID]],0))</f>
        <v>DEN</v>
      </c>
      <c r="O2921">
        <f>INDEX(RoutesPivot[Distance],MATCH($C2921,RoutesPivot[[RouteID]:[RouteID]],0))</f>
        <v>800</v>
      </c>
      <c r="P2921">
        <f>INDEX(RoutesPivot[ListPrice],MATCH($C2921,RoutesPivot[[RouteID]:[RouteID]],0))</f>
        <v>300</v>
      </c>
      <c r="Q2921" t="str">
        <f>INDEX(AirportPivot[AirportName],MATCH($N2921,AirportPivot[[AirportID]:[AirportID]],0))</f>
        <v>Denver International</v>
      </c>
      <c r="R2921">
        <f>INDEX(AirportPivot[Gates (number of available)],MATCH($N2921,AirportPivot[[AirportID]:[AirportID]],0))</f>
        <v>75</v>
      </c>
    </row>
    <row r="2922" spans="1:18" x14ac:dyDescent="0.25">
      <c r="A2922" s="3" t="s">
        <v>2954</v>
      </c>
      <c r="B2922" s="12">
        <v>42225</v>
      </c>
      <c r="C2922" s="4" t="s">
        <v>23</v>
      </c>
      <c r="D2922" s="4">
        <v>2.5</v>
      </c>
      <c r="E2922" s="4">
        <v>44</v>
      </c>
      <c r="F2922" s="5">
        <v>0.33333333333333331</v>
      </c>
      <c r="G2922" s="6">
        <v>330</v>
      </c>
      <c r="H2922" s="7">
        <v>54450</v>
      </c>
      <c r="I2922" s="7">
        <f>FlightsPivot[[#This Row],[Total Fare]]*10%</f>
        <v>5445</v>
      </c>
      <c r="J2922" s="7">
        <f>FlightsPivot[[#This Row],[Total Fare]]+FlightsPivot[[#This Row],[10% tax ]]</f>
        <v>59895</v>
      </c>
      <c r="K2922" s="4">
        <v>8</v>
      </c>
      <c r="L2922" s="4">
        <v>2015</v>
      </c>
      <c r="M2922" t="str">
        <f>INDEX(RoutesPivot[DepAirport],MATCH($C2922,RoutesPivot[[RouteID]:[RouteID]],0))</f>
        <v>ORD</v>
      </c>
      <c r="N2922" t="str">
        <f>INDEX(RoutesPivot[AirportID],MATCH($C2922,RoutesPivot[[RouteID]:[RouteID]],0))</f>
        <v>DEN</v>
      </c>
      <c r="O2922">
        <f>INDEX(RoutesPivot[Distance],MATCH($C2922,RoutesPivot[[RouteID]:[RouteID]],0))</f>
        <v>800</v>
      </c>
      <c r="P2922">
        <f>INDEX(RoutesPivot[ListPrice],MATCH($C2922,RoutesPivot[[RouteID]:[RouteID]],0))</f>
        <v>300</v>
      </c>
      <c r="Q2922" t="str">
        <f>INDEX(AirportPivot[AirportName],MATCH($N2922,AirportPivot[[AirportID]:[AirportID]],0))</f>
        <v>Denver International</v>
      </c>
      <c r="R2922">
        <f>INDEX(AirportPivot[Gates (number of available)],MATCH($N2922,AirportPivot[[AirportID]:[AirportID]],0))</f>
        <v>75</v>
      </c>
    </row>
    <row r="2923" spans="1:18" x14ac:dyDescent="0.25">
      <c r="A2923" s="3" t="s">
        <v>2955</v>
      </c>
      <c r="B2923" s="12">
        <v>41670</v>
      </c>
      <c r="C2923" s="4" t="s">
        <v>86</v>
      </c>
      <c r="D2923" s="4">
        <v>1.7</v>
      </c>
      <c r="E2923" s="4">
        <v>52</v>
      </c>
      <c r="F2923" s="5">
        <v>0.66666666666666663</v>
      </c>
      <c r="G2923" s="6">
        <v>115</v>
      </c>
      <c r="H2923" s="7">
        <v>18975</v>
      </c>
      <c r="I2923" s="7">
        <f>FlightsPivot[[#This Row],[Total Fare]]*10%</f>
        <v>1897.5</v>
      </c>
      <c r="J2923" s="7">
        <f>FlightsPivot[[#This Row],[Total Fare]]+FlightsPivot[[#This Row],[10% tax ]]</f>
        <v>20872.5</v>
      </c>
      <c r="K2923" s="4">
        <v>1</v>
      </c>
      <c r="L2923" s="4">
        <v>2014</v>
      </c>
      <c r="M2923" t="str">
        <f>INDEX(RoutesPivot[DepAirport],MATCH($C2923,RoutesPivot[[RouteID]:[RouteID]],0))</f>
        <v>ORD</v>
      </c>
      <c r="N2923" t="str">
        <f>INDEX(RoutesPivot[AirportID],MATCH($C2923,RoutesPivot[[RouteID]:[RouteID]],0))</f>
        <v>DTW</v>
      </c>
      <c r="O2923">
        <f>INDEX(RoutesPivot[Distance],MATCH($C2923,RoutesPivot[[RouteID]:[RouteID]],0))</f>
        <v>200</v>
      </c>
      <c r="P2923">
        <f>INDEX(RoutesPivot[ListPrice],MATCH($C2923,RoutesPivot[[RouteID]:[RouteID]],0))</f>
        <v>115</v>
      </c>
      <c r="Q2923" t="str">
        <f>INDEX(AirportPivot[AirportName],MATCH($N2923,AirportPivot[[AirportID]:[AirportID]],0))</f>
        <v>Detroit Metropolitan Wayne County</v>
      </c>
      <c r="R2923">
        <f>INDEX(AirportPivot[Gates (number of available)],MATCH($N2923,AirportPivot[[AirportID]:[AirportID]],0))</f>
        <v>60</v>
      </c>
    </row>
    <row r="2924" spans="1:18" x14ac:dyDescent="0.25">
      <c r="A2924" s="3" t="s">
        <v>2956</v>
      </c>
      <c r="B2924" s="12">
        <v>42259</v>
      </c>
      <c r="C2924" s="4" t="s">
        <v>37</v>
      </c>
      <c r="D2924" s="4">
        <v>2.2000000000000002</v>
      </c>
      <c r="E2924" s="4">
        <v>124</v>
      </c>
      <c r="F2924" s="5">
        <v>0.8125</v>
      </c>
      <c r="G2924" s="6">
        <v>350</v>
      </c>
      <c r="H2924" s="7">
        <v>64750</v>
      </c>
      <c r="I2924" s="7">
        <f>FlightsPivot[[#This Row],[Total Fare]]*10%</f>
        <v>6475</v>
      </c>
      <c r="J2924" s="7">
        <f>FlightsPivot[[#This Row],[Total Fare]]+FlightsPivot[[#This Row],[10% tax ]]</f>
        <v>71225</v>
      </c>
      <c r="K2924" s="4">
        <v>9</v>
      </c>
      <c r="L2924" s="4">
        <v>2015</v>
      </c>
      <c r="M2924" t="str">
        <f>INDEX(RoutesPivot[DepAirport],MATCH($C2924,RoutesPivot[[RouteID]:[RouteID]],0))</f>
        <v>ORD</v>
      </c>
      <c r="N2924" t="str">
        <f>INDEX(RoutesPivot[AirportID],MATCH($C2924,RoutesPivot[[RouteID]:[RouteID]],0))</f>
        <v>SEA</v>
      </c>
      <c r="O2924">
        <f>INDEX(RoutesPivot[Distance],MATCH($C2924,RoutesPivot[[RouteID]:[RouteID]],0))</f>
        <v>1500</v>
      </c>
      <c r="P2924">
        <f>INDEX(RoutesPivot[ListPrice],MATCH($C2924,RoutesPivot[[RouteID]:[RouteID]],0))</f>
        <v>350</v>
      </c>
      <c r="Q2924" t="str">
        <f>INDEX(AirportPivot[AirportName],MATCH($N2924,AirportPivot[[AirportID]:[AirportID]],0))</f>
        <v>Seattle-Tacoma International</v>
      </c>
      <c r="R2924">
        <f>INDEX(AirportPivot[Gates (number of available)],MATCH($N2924,AirportPivot[[AirportID]:[AirportID]],0))</f>
        <v>58</v>
      </c>
    </row>
    <row r="2925" spans="1:18" x14ac:dyDescent="0.25">
      <c r="A2925" s="3" t="s">
        <v>2957</v>
      </c>
      <c r="B2925" s="12">
        <v>41700</v>
      </c>
      <c r="C2925" s="4" t="s">
        <v>21</v>
      </c>
      <c r="D2925" s="4">
        <v>1.8</v>
      </c>
      <c r="E2925" s="4">
        <v>108</v>
      </c>
      <c r="F2925" s="5">
        <v>0.625</v>
      </c>
      <c r="G2925" s="6">
        <v>125</v>
      </c>
      <c r="H2925" s="7">
        <v>23125</v>
      </c>
      <c r="I2925" s="7">
        <f>FlightsPivot[[#This Row],[Total Fare]]*10%</f>
        <v>2312.5</v>
      </c>
      <c r="J2925" s="7">
        <f>FlightsPivot[[#This Row],[Total Fare]]+FlightsPivot[[#This Row],[10% tax ]]</f>
        <v>25437.5</v>
      </c>
      <c r="K2925" s="4">
        <v>3</v>
      </c>
      <c r="L2925" s="4">
        <v>2014</v>
      </c>
      <c r="M2925" t="str">
        <f>INDEX(RoutesPivot[DepAirport],MATCH($C2925,RoutesPivot[[RouteID]:[RouteID]],0))</f>
        <v>ORD</v>
      </c>
      <c r="N2925" t="str">
        <f>INDEX(RoutesPivot[AirportID],MATCH($C2925,RoutesPivot[[RouteID]:[RouteID]],0))</f>
        <v>CLT</v>
      </c>
      <c r="O2925">
        <f>INDEX(RoutesPivot[Distance],MATCH($C2925,RoutesPivot[[RouteID]:[RouteID]],0))</f>
        <v>700</v>
      </c>
      <c r="P2925">
        <f>INDEX(RoutesPivot[ListPrice],MATCH($C2925,RoutesPivot[[RouteID]:[RouteID]],0))</f>
        <v>125</v>
      </c>
      <c r="Q2925" t="str">
        <f>INDEX(AirportPivot[AirportName],MATCH($N2925,AirportPivot[[AirportID]:[AirportID]],0))</f>
        <v>Charlotte/Douglas International</v>
      </c>
      <c r="R2925">
        <f>INDEX(AirportPivot[Gates (number of available)],MATCH($N2925,AirportPivot[[AirportID]:[AirportID]],0))</f>
        <v>65</v>
      </c>
    </row>
    <row r="2926" spans="1:18" x14ac:dyDescent="0.25">
      <c r="A2926" s="3" t="s">
        <v>2958</v>
      </c>
      <c r="B2926" s="12">
        <v>41806</v>
      </c>
      <c r="C2926" s="4" t="s">
        <v>50</v>
      </c>
      <c r="D2926" s="4">
        <v>2</v>
      </c>
      <c r="E2926" s="4">
        <v>183</v>
      </c>
      <c r="F2926" s="5">
        <v>0.33333333333333331</v>
      </c>
      <c r="G2926" s="6">
        <v>302.5</v>
      </c>
      <c r="H2926" s="7">
        <v>49912.5</v>
      </c>
      <c r="I2926" s="7">
        <f>FlightsPivot[[#This Row],[Total Fare]]*10%</f>
        <v>4991.25</v>
      </c>
      <c r="J2926" s="7">
        <f>FlightsPivot[[#This Row],[Total Fare]]+FlightsPivot[[#This Row],[10% tax ]]</f>
        <v>54903.75</v>
      </c>
      <c r="K2926" s="4">
        <v>6</v>
      </c>
      <c r="L2926" s="4">
        <v>2014</v>
      </c>
      <c r="M2926" t="str">
        <f>INDEX(RoutesPivot[DepAirport],MATCH($C2926,RoutesPivot[[RouteID]:[RouteID]],0))</f>
        <v>ORD</v>
      </c>
      <c r="N2926" t="str">
        <f>INDEX(RoutesPivot[AirportID],MATCH($C2926,RoutesPivot[[RouteID]:[RouteID]],0))</f>
        <v>LGA</v>
      </c>
      <c r="O2926">
        <f>INDEX(RoutesPivot[Distance],MATCH($C2926,RoutesPivot[[RouteID]:[RouteID]],0))</f>
        <v>610</v>
      </c>
      <c r="P2926">
        <f>INDEX(RoutesPivot[ListPrice],MATCH($C2926,RoutesPivot[[RouteID]:[RouteID]],0))</f>
        <v>275</v>
      </c>
      <c r="Q2926" t="str">
        <f>INDEX(AirportPivot[AirportName],MATCH($N2926,AirportPivot[[AirportID]:[AirportID]],0))</f>
        <v>Laguardia</v>
      </c>
      <c r="R2926">
        <f>INDEX(AirportPivot[Gates (number of available)],MATCH($N2926,AirportPivot[[AirportID]:[AirportID]],0))</f>
        <v>66</v>
      </c>
    </row>
    <row r="2927" spans="1:18" x14ac:dyDescent="0.25">
      <c r="A2927" s="3" t="s">
        <v>2959</v>
      </c>
      <c r="B2927" s="12">
        <v>41990</v>
      </c>
      <c r="C2927" s="4" t="s">
        <v>98</v>
      </c>
      <c r="D2927" s="4">
        <v>0.8</v>
      </c>
      <c r="E2927" s="4">
        <v>37</v>
      </c>
      <c r="F2927" s="5">
        <v>0.375</v>
      </c>
      <c r="G2927" s="6">
        <v>275</v>
      </c>
      <c r="H2927" s="7">
        <v>45375</v>
      </c>
      <c r="I2927" s="7">
        <f>FlightsPivot[[#This Row],[Total Fare]]*10%</f>
        <v>4537.5</v>
      </c>
      <c r="J2927" s="7">
        <f>FlightsPivot[[#This Row],[Total Fare]]+FlightsPivot[[#This Row],[10% tax ]]</f>
        <v>49912.5</v>
      </c>
      <c r="K2927" s="4">
        <v>12</v>
      </c>
      <c r="L2927" s="4">
        <v>2014</v>
      </c>
      <c r="M2927" t="str">
        <f>INDEX(RoutesPivot[DepAirport],MATCH($C2927,RoutesPivot[[RouteID]:[RouteID]],0))</f>
        <v>ORD</v>
      </c>
      <c r="N2927" t="str">
        <f>INDEX(RoutesPivot[AirportID],MATCH($C2927,RoutesPivot[[RouteID]:[RouteID]],0))</f>
        <v>PHL</v>
      </c>
      <c r="O2927">
        <f>INDEX(RoutesPivot[Distance],MATCH($C2927,RoutesPivot[[RouteID]:[RouteID]],0))</f>
        <v>580</v>
      </c>
      <c r="P2927">
        <f>INDEX(RoutesPivot[ListPrice],MATCH($C2927,RoutesPivot[[RouteID]:[RouteID]],0))</f>
        <v>275</v>
      </c>
      <c r="Q2927" t="str">
        <f>INDEX(AirportPivot[AirportName],MATCH($N2927,AirportPivot[[AirportID]:[AirportID]],0))</f>
        <v>Philadelphia International</v>
      </c>
      <c r="R2927">
        <f>INDEX(AirportPivot[Gates (number of available)],MATCH($N2927,AirportPivot[[AirportID]:[AirportID]],0))</f>
        <v>89</v>
      </c>
    </row>
    <row r="2928" spans="1:18" x14ac:dyDescent="0.25">
      <c r="A2928" s="3" t="s">
        <v>2960</v>
      </c>
      <c r="B2928" s="12">
        <v>42224</v>
      </c>
      <c r="C2928" s="4" t="s">
        <v>98</v>
      </c>
      <c r="D2928" s="4">
        <v>0.5</v>
      </c>
      <c r="E2928" s="4">
        <v>66</v>
      </c>
      <c r="F2928" s="5">
        <v>0.75</v>
      </c>
      <c r="G2928" s="6">
        <v>302.5</v>
      </c>
      <c r="H2928" s="7">
        <v>54752.5</v>
      </c>
      <c r="I2928" s="7">
        <f>FlightsPivot[[#This Row],[Total Fare]]*10%</f>
        <v>5475.25</v>
      </c>
      <c r="J2928" s="7">
        <f>FlightsPivot[[#This Row],[Total Fare]]+FlightsPivot[[#This Row],[10% tax ]]</f>
        <v>60227.75</v>
      </c>
      <c r="K2928" s="4">
        <v>8</v>
      </c>
      <c r="L2928" s="4">
        <v>2015</v>
      </c>
      <c r="M2928" t="str">
        <f>INDEX(RoutesPivot[DepAirport],MATCH($C2928,RoutesPivot[[RouteID]:[RouteID]],0))</f>
        <v>ORD</v>
      </c>
      <c r="N2928" t="str">
        <f>INDEX(RoutesPivot[AirportID],MATCH($C2928,RoutesPivot[[RouteID]:[RouteID]],0))</f>
        <v>PHL</v>
      </c>
      <c r="O2928">
        <f>INDEX(RoutesPivot[Distance],MATCH($C2928,RoutesPivot[[RouteID]:[RouteID]],0))</f>
        <v>580</v>
      </c>
      <c r="P2928">
        <f>INDEX(RoutesPivot[ListPrice],MATCH($C2928,RoutesPivot[[RouteID]:[RouteID]],0))</f>
        <v>275</v>
      </c>
      <c r="Q2928" t="str">
        <f>INDEX(AirportPivot[AirportName],MATCH($N2928,AirportPivot[[AirportID]:[AirportID]],0))</f>
        <v>Philadelphia International</v>
      </c>
      <c r="R2928">
        <f>INDEX(AirportPivot[Gates (number of available)],MATCH($N2928,AirportPivot[[AirportID]:[AirportID]],0))</f>
        <v>89</v>
      </c>
    </row>
    <row r="2929" spans="1:18" x14ac:dyDescent="0.25">
      <c r="A2929" s="3" t="s">
        <v>2961</v>
      </c>
      <c r="B2929" s="12">
        <v>42154</v>
      </c>
      <c r="C2929" s="4" t="s">
        <v>30</v>
      </c>
      <c r="D2929" s="4">
        <v>1.8</v>
      </c>
      <c r="E2929" s="4">
        <v>67</v>
      </c>
      <c r="F2929" s="5">
        <v>0.33333333333333331</v>
      </c>
      <c r="G2929" s="6">
        <v>250</v>
      </c>
      <c r="H2929" s="7">
        <v>45250</v>
      </c>
      <c r="I2929" s="7">
        <f>FlightsPivot[[#This Row],[Total Fare]]*10%</f>
        <v>4525</v>
      </c>
      <c r="J2929" s="7">
        <f>FlightsPivot[[#This Row],[Total Fare]]+FlightsPivot[[#This Row],[10% tax ]]</f>
        <v>49775</v>
      </c>
      <c r="K2929" s="4">
        <v>5</v>
      </c>
      <c r="L2929" s="4">
        <v>2015</v>
      </c>
      <c r="M2929" t="str">
        <f>INDEX(RoutesPivot[DepAirport],MATCH($C2929,RoutesPivot[[RouteID]:[RouteID]],0))</f>
        <v>ORD</v>
      </c>
      <c r="N2929" t="str">
        <f>INDEX(RoutesPivot[AirportID],MATCH($C2929,RoutesPivot[[RouteID]:[RouteID]],0))</f>
        <v>MCO</v>
      </c>
      <c r="O2929">
        <f>INDEX(RoutesPivot[Distance],MATCH($C2929,RoutesPivot[[RouteID]:[RouteID]],0))</f>
        <v>850</v>
      </c>
      <c r="P2929">
        <f>INDEX(RoutesPivot[ListPrice],MATCH($C2929,RoutesPivot[[RouteID]:[RouteID]],0))</f>
        <v>250</v>
      </c>
      <c r="Q2929" t="str">
        <f>INDEX(AirportPivot[AirportName],MATCH($N2929,AirportPivot[[AirportID]:[AirportID]],0))</f>
        <v>Orlando International</v>
      </c>
      <c r="R2929">
        <f>INDEX(AirportPivot[Gates (number of available)],MATCH($N2929,AirportPivot[[AirportID]:[AirportID]],0))</f>
        <v>67</v>
      </c>
    </row>
    <row r="2930" spans="1:18" x14ac:dyDescent="0.25">
      <c r="A2930" s="3" t="s">
        <v>2962</v>
      </c>
      <c r="B2930" s="12">
        <v>41737</v>
      </c>
      <c r="C2930" s="4" t="s">
        <v>30</v>
      </c>
      <c r="D2930" s="4">
        <v>2.2999999999999998</v>
      </c>
      <c r="E2930" s="4">
        <v>2</v>
      </c>
      <c r="F2930" s="5">
        <v>0.75</v>
      </c>
      <c r="G2930" s="6">
        <v>250</v>
      </c>
      <c r="H2930" s="7">
        <v>46250</v>
      </c>
      <c r="I2930" s="7">
        <f>FlightsPivot[[#This Row],[Total Fare]]*10%</f>
        <v>4625</v>
      </c>
      <c r="J2930" s="7">
        <f>FlightsPivot[[#This Row],[Total Fare]]+FlightsPivot[[#This Row],[10% tax ]]</f>
        <v>50875</v>
      </c>
      <c r="K2930" s="4">
        <v>4</v>
      </c>
      <c r="L2930" s="4">
        <v>2014</v>
      </c>
      <c r="M2930" t="str">
        <f>INDEX(RoutesPivot[DepAirport],MATCH($C2930,RoutesPivot[[RouteID]:[RouteID]],0))</f>
        <v>ORD</v>
      </c>
      <c r="N2930" t="str">
        <f>INDEX(RoutesPivot[AirportID],MATCH($C2930,RoutesPivot[[RouteID]:[RouteID]],0))</f>
        <v>MCO</v>
      </c>
      <c r="O2930">
        <f>INDEX(RoutesPivot[Distance],MATCH($C2930,RoutesPivot[[RouteID]:[RouteID]],0))</f>
        <v>850</v>
      </c>
      <c r="P2930">
        <f>INDEX(RoutesPivot[ListPrice],MATCH($C2930,RoutesPivot[[RouteID]:[RouteID]],0))</f>
        <v>250</v>
      </c>
      <c r="Q2930" t="str">
        <f>INDEX(AirportPivot[AirportName],MATCH($N2930,AirportPivot[[AirportID]:[AirportID]],0))</f>
        <v>Orlando International</v>
      </c>
      <c r="R2930">
        <f>INDEX(AirportPivot[Gates (number of available)],MATCH($N2930,AirportPivot[[AirportID]:[AirportID]],0))</f>
        <v>67</v>
      </c>
    </row>
    <row r="2931" spans="1:18" x14ac:dyDescent="0.25">
      <c r="A2931" s="3" t="s">
        <v>2963</v>
      </c>
      <c r="B2931" s="12">
        <v>42115</v>
      </c>
      <c r="C2931" s="4" t="s">
        <v>103</v>
      </c>
      <c r="D2931" s="4">
        <v>1.5</v>
      </c>
      <c r="E2931" s="4">
        <v>128</v>
      </c>
      <c r="F2931" s="5">
        <v>0.52083333333333337</v>
      </c>
      <c r="G2931" s="6">
        <v>300</v>
      </c>
      <c r="H2931" s="7">
        <v>55500</v>
      </c>
      <c r="I2931" s="7">
        <f>FlightsPivot[[#This Row],[Total Fare]]*10%</f>
        <v>5550</v>
      </c>
      <c r="J2931" s="7">
        <f>FlightsPivot[[#This Row],[Total Fare]]+FlightsPivot[[#This Row],[10% tax ]]</f>
        <v>61050</v>
      </c>
      <c r="K2931" s="4">
        <v>4</v>
      </c>
      <c r="L2931" s="4">
        <v>2015</v>
      </c>
      <c r="M2931" t="str">
        <f>INDEX(RoutesPivot[DepAirport],MATCH($C2931,RoutesPivot[[RouteID]:[RouteID]],0))</f>
        <v>ORD</v>
      </c>
      <c r="N2931" t="str">
        <f>INDEX(RoutesPivot[AirportID],MATCH($C2931,RoutesPivot[[RouteID]:[RouteID]],0))</f>
        <v>IAD</v>
      </c>
      <c r="O2931">
        <f>INDEX(RoutesPivot[Distance],MATCH($C2931,RoutesPivot[[RouteID]:[RouteID]],0))</f>
        <v>515</v>
      </c>
      <c r="P2931">
        <f>INDEX(RoutesPivot[ListPrice],MATCH($C2931,RoutesPivot[[RouteID]:[RouteID]],0))</f>
        <v>300</v>
      </c>
      <c r="Q2931" t="str">
        <f>INDEX(AirportPivot[AirportName],MATCH($N2931,AirportPivot[[AirportID]:[AirportID]],0))</f>
        <v>Washington Dulles International</v>
      </c>
      <c r="R2931">
        <f>INDEX(AirportPivot[Gates (number of available)],MATCH($N2931,AirportPivot[[AirportID]:[AirportID]],0))</f>
        <v>95</v>
      </c>
    </row>
    <row r="2932" spans="1:18" x14ac:dyDescent="0.25">
      <c r="A2932" s="3" t="s">
        <v>2964</v>
      </c>
      <c r="B2932" s="12">
        <v>41859</v>
      </c>
      <c r="C2932" s="4" t="s">
        <v>15</v>
      </c>
      <c r="D2932" s="4">
        <v>2</v>
      </c>
      <c r="E2932" s="4">
        <v>47</v>
      </c>
      <c r="F2932" s="5">
        <v>0.33333333333333331</v>
      </c>
      <c r="G2932" s="6">
        <v>247.5</v>
      </c>
      <c r="H2932" s="7">
        <v>40837.5</v>
      </c>
      <c r="I2932" s="7">
        <f>FlightsPivot[[#This Row],[Total Fare]]*10%</f>
        <v>4083.75</v>
      </c>
      <c r="J2932" s="7">
        <f>FlightsPivot[[#This Row],[Total Fare]]+FlightsPivot[[#This Row],[10% tax ]]</f>
        <v>44921.25</v>
      </c>
      <c r="K2932" s="4">
        <v>8</v>
      </c>
      <c r="L2932" s="4">
        <v>2014</v>
      </c>
      <c r="M2932" t="str">
        <f>INDEX(RoutesPivot[DepAirport],MATCH($C2932,RoutesPivot[[RouteID]:[RouteID]],0))</f>
        <v>ORD</v>
      </c>
      <c r="N2932" t="str">
        <f>INDEX(RoutesPivot[AirportID],MATCH($C2932,RoutesPivot[[RouteID]:[RouteID]],0))</f>
        <v>EWR</v>
      </c>
      <c r="O2932">
        <f>INDEX(RoutesPivot[Distance],MATCH($C2932,RoutesPivot[[RouteID]:[RouteID]],0))</f>
        <v>600</v>
      </c>
      <c r="P2932">
        <f>INDEX(RoutesPivot[ListPrice],MATCH($C2932,RoutesPivot[[RouteID]:[RouteID]],0))</f>
        <v>225</v>
      </c>
      <c r="Q2932" t="str">
        <f>INDEX(AirportPivot[AirportName],MATCH($N2932,AirportPivot[[AirportID]:[AirportID]],0))</f>
        <v>Newark Liberty International</v>
      </c>
      <c r="R2932">
        <f>INDEX(AirportPivot[Gates (number of available)],MATCH($N2932,AirportPivot[[AirportID]:[AirportID]],0))</f>
        <v>82</v>
      </c>
    </row>
    <row r="2933" spans="1:18" x14ac:dyDescent="0.25">
      <c r="A2933" s="3" t="s">
        <v>2965</v>
      </c>
      <c r="B2933" s="12">
        <v>41730</v>
      </c>
      <c r="C2933" s="4" t="s">
        <v>13</v>
      </c>
      <c r="D2933" s="4">
        <v>2.4</v>
      </c>
      <c r="E2933" s="4">
        <v>51</v>
      </c>
      <c r="F2933" s="5">
        <v>0.33333333333333331</v>
      </c>
      <c r="G2933" s="6">
        <v>250</v>
      </c>
      <c r="H2933" s="7">
        <v>41250</v>
      </c>
      <c r="I2933" s="7">
        <f>FlightsPivot[[#This Row],[Total Fare]]*10%</f>
        <v>4125</v>
      </c>
      <c r="J2933" s="7">
        <f>FlightsPivot[[#This Row],[Total Fare]]+FlightsPivot[[#This Row],[10% tax ]]</f>
        <v>45375</v>
      </c>
      <c r="K2933" s="4">
        <v>4</v>
      </c>
      <c r="L2933" s="4">
        <v>2014</v>
      </c>
      <c r="M2933" t="str">
        <f>INDEX(RoutesPivot[DepAirport],MATCH($C2933,RoutesPivot[[RouteID]:[RouteID]],0))</f>
        <v>ORD</v>
      </c>
      <c r="N2933" t="str">
        <f>INDEX(RoutesPivot[AirportID],MATCH($C2933,RoutesPivot[[RouteID]:[RouteID]],0))</f>
        <v>JFK</v>
      </c>
      <c r="O2933">
        <f>INDEX(RoutesPivot[Distance],MATCH($C2933,RoutesPivot[[RouteID]:[RouteID]],0))</f>
        <v>619</v>
      </c>
      <c r="P2933">
        <f>INDEX(RoutesPivot[ListPrice],MATCH($C2933,RoutesPivot[[RouteID]:[RouteID]],0))</f>
        <v>250</v>
      </c>
      <c r="Q2933" t="str">
        <f>INDEX(AirportPivot[AirportName],MATCH($N2933,AirportPivot[[AirportID]:[AirportID]],0))</f>
        <v>John F Kennedy International</v>
      </c>
      <c r="R2933">
        <f>INDEX(AirportPivot[Gates (number of available)],MATCH($N2933,AirportPivot[[AirportID]:[AirportID]],0))</f>
        <v>120</v>
      </c>
    </row>
    <row r="2934" spans="1:18" x14ac:dyDescent="0.25">
      <c r="A2934" s="3" t="s">
        <v>2966</v>
      </c>
      <c r="B2934" s="12">
        <v>41893</v>
      </c>
      <c r="C2934" s="4" t="s">
        <v>19</v>
      </c>
      <c r="D2934" s="4">
        <v>2.1</v>
      </c>
      <c r="E2934" s="4">
        <v>175</v>
      </c>
      <c r="F2934" s="5">
        <v>0.79166666666666663</v>
      </c>
      <c r="G2934" s="6">
        <v>200</v>
      </c>
      <c r="H2934" s="7">
        <v>33000</v>
      </c>
      <c r="I2934" s="7">
        <f>FlightsPivot[[#This Row],[Total Fare]]*10%</f>
        <v>3300</v>
      </c>
      <c r="J2934" s="7">
        <f>FlightsPivot[[#This Row],[Total Fare]]+FlightsPivot[[#This Row],[10% tax ]]</f>
        <v>36300</v>
      </c>
      <c r="K2934" s="4">
        <v>9</v>
      </c>
      <c r="L2934" s="4">
        <v>2014</v>
      </c>
      <c r="M2934" t="str">
        <f>INDEX(RoutesPivot[DepAirport],MATCH($C2934,RoutesPivot[[RouteID]:[RouteID]],0))</f>
        <v>ORD</v>
      </c>
      <c r="N2934" t="str">
        <f>INDEX(RoutesPivot[AirportID],MATCH($C2934,RoutesPivot[[RouteID]:[RouteID]],0))</f>
        <v>IAH</v>
      </c>
      <c r="O2934">
        <f>INDEX(RoutesPivot[Distance],MATCH($C2934,RoutesPivot[[RouteID]:[RouteID]],0))</f>
        <v>800</v>
      </c>
      <c r="P2934">
        <f>INDEX(RoutesPivot[ListPrice],MATCH($C2934,RoutesPivot[[RouteID]:[RouteID]],0))</f>
        <v>200</v>
      </c>
      <c r="Q2934" t="str">
        <f>INDEX(AirportPivot[AirportName],MATCH($N2934,AirportPivot[[AirportID]:[AirportID]],0))</f>
        <v>George Bush Intercontinental/Houston</v>
      </c>
      <c r="R2934">
        <f>INDEX(AirportPivot[Gates (number of available)],MATCH($N2934,AirportPivot[[AirportID]:[AirportID]],0))</f>
        <v>80</v>
      </c>
    </row>
    <row r="2935" spans="1:18" x14ac:dyDescent="0.25">
      <c r="A2935" s="3" t="s">
        <v>2967</v>
      </c>
      <c r="B2935" s="12">
        <v>41755</v>
      </c>
      <c r="C2935" s="4" t="s">
        <v>21</v>
      </c>
      <c r="D2935" s="4">
        <v>1</v>
      </c>
      <c r="E2935" s="4">
        <v>75</v>
      </c>
      <c r="F2935" s="5">
        <v>0.375</v>
      </c>
      <c r="G2935" s="6">
        <v>125</v>
      </c>
      <c r="H2935" s="7">
        <v>22625</v>
      </c>
      <c r="I2935" s="7">
        <f>FlightsPivot[[#This Row],[Total Fare]]*10%</f>
        <v>2262.5</v>
      </c>
      <c r="J2935" s="7">
        <f>FlightsPivot[[#This Row],[Total Fare]]+FlightsPivot[[#This Row],[10% tax ]]</f>
        <v>24887.5</v>
      </c>
      <c r="K2935" s="4">
        <v>4</v>
      </c>
      <c r="L2935" s="4">
        <v>2014</v>
      </c>
      <c r="M2935" t="str">
        <f>INDEX(RoutesPivot[DepAirport],MATCH($C2935,RoutesPivot[[RouteID]:[RouteID]],0))</f>
        <v>ORD</v>
      </c>
      <c r="N2935" t="str">
        <f>INDEX(RoutesPivot[AirportID],MATCH($C2935,RoutesPivot[[RouteID]:[RouteID]],0))</f>
        <v>CLT</v>
      </c>
      <c r="O2935">
        <f>INDEX(RoutesPivot[Distance],MATCH($C2935,RoutesPivot[[RouteID]:[RouteID]],0))</f>
        <v>700</v>
      </c>
      <c r="P2935">
        <f>INDEX(RoutesPivot[ListPrice],MATCH($C2935,RoutesPivot[[RouteID]:[RouteID]],0))</f>
        <v>125</v>
      </c>
      <c r="Q2935" t="str">
        <f>INDEX(AirportPivot[AirportName],MATCH($N2935,AirportPivot[[AirportID]:[AirportID]],0))</f>
        <v>Charlotte/Douglas International</v>
      </c>
      <c r="R2935">
        <f>INDEX(AirportPivot[Gates (number of available)],MATCH($N2935,AirportPivot[[AirportID]:[AirportID]],0))</f>
        <v>65</v>
      </c>
    </row>
    <row r="2936" spans="1:18" x14ac:dyDescent="0.25">
      <c r="A2936" s="3" t="s">
        <v>2968</v>
      </c>
      <c r="B2936" s="12">
        <v>42018</v>
      </c>
      <c r="C2936" s="4" t="s">
        <v>47</v>
      </c>
      <c r="D2936" s="4">
        <v>1.9</v>
      </c>
      <c r="E2936" s="4">
        <v>10</v>
      </c>
      <c r="F2936" s="5">
        <v>0.41666666666666669</v>
      </c>
      <c r="G2936" s="6">
        <v>250</v>
      </c>
      <c r="H2936" s="7">
        <v>46250</v>
      </c>
      <c r="I2936" s="7">
        <f>FlightsPivot[[#This Row],[Total Fare]]*10%</f>
        <v>4625</v>
      </c>
      <c r="J2936" s="7">
        <f>FlightsPivot[[#This Row],[Total Fare]]+FlightsPivot[[#This Row],[10% tax ]]</f>
        <v>50875</v>
      </c>
      <c r="K2936" s="4">
        <v>1</v>
      </c>
      <c r="L2936" s="4">
        <v>2015</v>
      </c>
      <c r="M2936" t="str">
        <f>INDEX(RoutesPivot[DepAirport],MATCH($C2936,RoutesPivot[[RouteID]:[RouteID]],0))</f>
        <v>ORD</v>
      </c>
      <c r="N2936" t="str">
        <f>INDEX(RoutesPivot[AirportID],MATCH($C2936,RoutesPivot[[RouteID]:[RouteID]],0))</f>
        <v>PHX</v>
      </c>
      <c r="O2936">
        <f>INDEX(RoutesPivot[Distance],MATCH($C2936,RoutesPivot[[RouteID]:[RouteID]],0))</f>
        <v>1200</v>
      </c>
      <c r="P2936">
        <f>INDEX(RoutesPivot[ListPrice],MATCH($C2936,RoutesPivot[[RouteID]:[RouteID]],0))</f>
        <v>250</v>
      </c>
      <c r="Q2936" t="str">
        <f>INDEX(AirportPivot[AirportName],MATCH($N2936,AirportPivot[[AirportID]:[AirportID]],0))</f>
        <v>Phoenix Sky Harbor International</v>
      </c>
      <c r="R2936">
        <f>INDEX(AirportPivot[Gates (number of available)],MATCH($N2936,AirportPivot[[AirportID]:[AirportID]],0))</f>
        <v>60</v>
      </c>
    </row>
    <row r="2937" spans="1:18" x14ac:dyDescent="0.25">
      <c r="A2937" s="3" t="s">
        <v>2969</v>
      </c>
      <c r="B2937" s="12">
        <v>42216</v>
      </c>
      <c r="C2937" s="4" t="s">
        <v>25</v>
      </c>
      <c r="D2937" s="4">
        <v>1.6</v>
      </c>
      <c r="E2937" s="4">
        <v>120</v>
      </c>
      <c r="F2937" s="5">
        <v>0.29166666666666669</v>
      </c>
      <c r="G2937" s="6">
        <v>220</v>
      </c>
      <c r="H2937" s="7">
        <v>40700</v>
      </c>
      <c r="I2937" s="7">
        <f>FlightsPivot[[#This Row],[Total Fare]]*10%</f>
        <v>4070</v>
      </c>
      <c r="J2937" s="7">
        <f>FlightsPivot[[#This Row],[Total Fare]]+FlightsPivot[[#This Row],[10% tax ]]</f>
        <v>44770</v>
      </c>
      <c r="K2937" s="4">
        <v>7</v>
      </c>
      <c r="L2937" s="4">
        <v>2015</v>
      </c>
      <c r="M2937" t="str">
        <f>INDEX(RoutesPivot[DepAirport],MATCH($C2937,RoutesPivot[[RouteID]:[RouteID]],0))</f>
        <v>ORD</v>
      </c>
      <c r="N2937" t="str">
        <f>INDEX(RoutesPivot[AirportID],MATCH($C2937,RoutesPivot[[RouteID]:[RouteID]],0))</f>
        <v>DFW</v>
      </c>
      <c r="O2937">
        <f>INDEX(RoutesPivot[Distance],MATCH($C2937,RoutesPivot[[RouteID]:[RouteID]],0))</f>
        <v>700</v>
      </c>
      <c r="P2937">
        <f>INDEX(RoutesPivot[ListPrice],MATCH($C2937,RoutesPivot[[RouteID]:[RouteID]],0))</f>
        <v>200</v>
      </c>
      <c r="Q2937" t="str">
        <f>INDEX(AirportPivot[AirportName],MATCH($N2937,AirportPivot[[AirportID]:[AirportID]],0))</f>
        <v>Dallas/Fort Worth International</v>
      </c>
      <c r="R2937">
        <f>INDEX(AirportPivot[Gates (number of available)],MATCH($N2937,AirportPivot[[AirportID]:[AirportID]],0))</f>
        <v>130</v>
      </c>
    </row>
    <row r="2938" spans="1:18" x14ac:dyDescent="0.25">
      <c r="A2938" s="3" t="s">
        <v>2970</v>
      </c>
      <c r="B2938" s="12">
        <v>41670</v>
      </c>
      <c r="C2938" s="4" t="s">
        <v>21</v>
      </c>
      <c r="D2938" s="4">
        <v>0.4</v>
      </c>
      <c r="E2938" s="4">
        <v>119</v>
      </c>
      <c r="F2938" s="5">
        <v>0.875</v>
      </c>
      <c r="G2938" s="6">
        <v>125</v>
      </c>
      <c r="H2938" s="7">
        <v>23125</v>
      </c>
      <c r="I2938" s="7">
        <f>FlightsPivot[[#This Row],[Total Fare]]*10%</f>
        <v>2312.5</v>
      </c>
      <c r="J2938" s="7">
        <f>FlightsPivot[[#This Row],[Total Fare]]+FlightsPivot[[#This Row],[10% tax ]]</f>
        <v>25437.5</v>
      </c>
      <c r="K2938" s="4">
        <v>1</v>
      </c>
      <c r="L2938" s="4">
        <v>2014</v>
      </c>
      <c r="M2938" t="str">
        <f>INDEX(RoutesPivot[DepAirport],MATCH($C2938,RoutesPivot[[RouteID]:[RouteID]],0))</f>
        <v>ORD</v>
      </c>
      <c r="N2938" t="str">
        <f>INDEX(RoutesPivot[AirportID],MATCH($C2938,RoutesPivot[[RouteID]:[RouteID]],0))</f>
        <v>CLT</v>
      </c>
      <c r="O2938">
        <f>INDEX(RoutesPivot[Distance],MATCH($C2938,RoutesPivot[[RouteID]:[RouteID]],0))</f>
        <v>700</v>
      </c>
      <c r="P2938">
        <f>INDEX(RoutesPivot[ListPrice],MATCH($C2938,RoutesPivot[[RouteID]:[RouteID]],0))</f>
        <v>125</v>
      </c>
      <c r="Q2938" t="str">
        <f>INDEX(AirportPivot[AirportName],MATCH($N2938,AirportPivot[[AirportID]:[AirportID]],0))</f>
        <v>Charlotte/Douglas International</v>
      </c>
      <c r="R2938">
        <f>INDEX(AirportPivot[Gates (number of available)],MATCH($N2938,AirportPivot[[AirportID]:[AirportID]],0))</f>
        <v>65</v>
      </c>
    </row>
    <row r="2939" spans="1:18" x14ac:dyDescent="0.25">
      <c r="A2939" s="3" t="s">
        <v>2971</v>
      </c>
      <c r="B2939" s="12">
        <v>41992</v>
      </c>
      <c r="C2939" s="4" t="s">
        <v>86</v>
      </c>
      <c r="D2939" s="4">
        <v>1.3</v>
      </c>
      <c r="E2939" s="4">
        <v>117</v>
      </c>
      <c r="F2939" s="5">
        <v>0.8125</v>
      </c>
      <c r="G2939" s="6">
        <v>115</v>
      </c>
      <c r="H2939" s="7">
        <v>21275</v>
      </c>
      <c r="I2939" s="7">
        <f>FlightsPivot[[#This Row],[Total Fare]]*10%</f>
        <v>2127.5</v>
      </c>
      <c r="J2939" s="7">
        <f>FlightsPivot[[#This Row],[Total Fare]]+FlightsPivot[[#This Row],[10% tax ]]</f>
        <v>23402.5</v>
      </c>
      <c r="K2939" s="4">
        <v>12</v>
      </c>
      <c r="L2939" s="4">
        <v>2014</v>
      </c>
      <c r="M2939" t="str">
        <f>INDEX(RoutesPivot[DepAirport],MATCH($C2939,RoutesPivot[[RouteID]:[RouteID]],0))</f>
        <v>ORD</v>
      </c>
      <c r="N2939" t="str">
        <f>INDEX(RoutesPivot[AirportID],MATCH($C2939,RoutesPivot[[RouteID]:[RouteID]],0))</f>
        <v>DTW</v>
      </c>
      <c r="O2939">
        <f>INDEX(RoutesPivot[Distance],MATCH($C2939,RoutesPivot[[RouteID]:[RouteID]],0))</f>
        <v>200</v>
      </c>
      <c r="P2939">
        <f>INDEX(RoutesPivot[ListPrice],MATCH($C2939,RoutesPivot[[RouteID]:[RouteID]],0))</f>
        <v>115</v>
      </c>
      <c r="Q2939" t="str">
        <f>INDEX(AirportPivot[AirportName],MATCH($N2939,AirportPivot[[AirportID]:[AirportID]],0))</f>
        <v>Detroit Metropolitan Wayne County</v>
      </c>
      <c r="R2939">
        <f>INDEX(AirportPivot[Gates (number of available)],MATCH($N2939,AirportPivot[[AirportID]:[AirportID]],0))</f>
        <v>60</v>
      </c>
    </row>
    <row r="2940" spans="1:18" x14ac:dyDescent="0.25">
      <c r="A2940" s="3" t="s">
        <v>2972</v>
      </c>
      <c r="B2940" s="12">
        <v>42204</v>
      </c>
      <c r="C2940" s="4" t="s">
        <v>17</v>
      </c>
      <c r="D2940" s="4">
        <v>4.5999999999999996</v>
      </c>
      <c r="E2940" s="4">
        <v>93</v>
      </c>
      <c r="F2940" s="5">
        <v>0.33333333333333331</v>
      </c>
      <c r="G2940" s="6">
        <v>385</v>
      </c>
      <c r="H2940" s="7">
        <v>71225</v>
      </c>
      <c r="I2940" s="7">
        <f>FlightsPivot[[#This Row],[Total Fare]]*10%</f>
        <v>7122.5</v>
      </c>
      <c r="J2940" s="7">
        <f>FlightsPivot[[#This Row],[Total Fare]]+FlightsPivot[[#This Row],[10% tax ]]</f>
        <v>78347.5</v>
      </c>
      <c r="K2940" s="4">
        <v>7</v>
      </c>
      <c r="L2940" s="4">
        <v>2015</v>
      </c>
      <c r="M2940" t="str">
        <f>INDEX(RoutesPivot[DepAirport],MATCH($C2940,RoutesPivot[[RouteID]:[RouteID]],0))</f>
        <v>ORD</v>
      </c>
      <c r="N2940" t="str">
        <f>INDEX(RoutesPivot[AirportID],MATCH($C2940,RoutesPivot[[RouteID]:[RouteID]],0))</f>
        <v>LAX</v>
      </c>
      <c r="O2940">
        <f>INDEX(RoutesPivot[Distance],MATCH($C2940,RoutesPivot[[RouteID]:[RouteID]],0))</f>
        <v>1518</v>
      </c>
      <c r="P2940">
        <f>INDEX(RoutesPivot[ListPrice],MATCH($C2940,RoutesPivot[[RouteID]:[RouteID]],0))</f>
        <v>350</v>
      </c>
      <c r="Q2940" t="str">
        <f>INDEX(AirportPivot[AirportName],MATCH($N2940,AirportPivot[[AirportID]:[AirportID]],0))</f>
        <v>Los Angeles International</v>
      </c>
      <c r="R2940">
        <f>INDEX(AirportPivot[Gates (number of available)],MATCH($N2940,AirportPivot[[AirportID]:[AirportID]],0))</f>
        <v>86</v>
      </c>
    </row>
    <row r="2941" spans="1:18" x14ac:dyDescent="0.25">
      <c r="A2941" s="3" t="s">
        <v>2973</v>
      </c>
      <c r="B2941" s="12">
        <v>42022</v>
      </c>
      <c r="C2941" s="4" t="s">
        <v>15</v>
      </c>
      <c r="D2941" s="4">
        <v>3.5</v>
      </c>
      <c r="E2941" s="4">
        <v>147</v>
      </c>
      <c r="F2941" s="5">
        <v>0.52083333333333337</v>
      </c>
      <c r="G2941" s="6">
        <v>225</v>
      </c>
      <c r="H2941" s="7">
        <v>41625</v>
      </c>
      <c r="I2941" s="7">
        <f>FlightsPivot[[#This Row],[Total Fare]]*10%</f>
        <v>4162.5</v>
      </c>
      <c r="J2941" s="7">
        <f>FlightsPivot[[#This Row],[Total Fare]]+FlightsPivot[[#This Row],[10% tax ]]</f>
        <v>45787.5</v>
      </c>
      <c r="K2941" s="4">
        <v>1</v>
      </c>
      <c r="L2941" s="4">
        <v>2015</v>
      </c>
      <c r="M2941" t="str">
        <f>INDEX(RoutesPivot[DepAirport],MATCH($C2941,RoutesPivot[[RouteID]:[RouteID]],0))</f>
        <v>ORD</v>
      </c>
      <c r="N2941" t="str">
        <f>INDEX(RoutesPivot[AirportID],MATCH($C2941,RoutesPivot[[RouteID]:[RouteID]],0))</f>
        <v>EWR</v>
      </c>
      <c r="O2941">
        <f>INDEX(RoutesPivot[Distance],MATCH($C2941,RoutesPivot[[RouteID]:[RouteID]],0))</f>
        <v>600</v>
      </c>
      <c r="P2941">
        <f>INDEX(RoutesPivot[ListPrice],MATCH($C2941,RoutesPivot[[RouteID]:[RouteID]],0))</f>
        <v>225</v>
      </c>
      <c r="Q2941" t="str">
        <f>INDEX(AirportPivot[AirportName],MATCH($N2941,AirportPivot[[AirportID]:[AirportID]],0))</f>
        <v>Newark Liberty International</v>
      </c>
      <c r="R2941">
        <f>INDEX(AirportPivot[Gates (number of available)],MATCH($N2941,AirportPivot[[AirportID]:[AirportID]],0))</f>
        <v>82</v>
      </c>
    </row>
    <row r="2942" spans="1:18" x14ac:dyDescent="0.25">
      <c r="A2942" s="3" t="s">
        <v>2974</v>
      </c>
      <c r="B2942" s="12">
        <v>41648</v>
      </c>
      <c r="C2942" s="4" t="s">
        <v>53</v>
      </c>
      <c r="D2942" s="4">
        <v>2.2999999999999998</v>
      </c>
      <c r="E2942" s="4">
        <v>47</v>
      </c>
      <c r="F2942" s="5">
        <v>0.35416666666666669</v>
      </c>
      <c r="G2942" s="6">
        <v>300</v>
      </c>
      <c r="H2942" s="7">
        <v>49500</v>
      </c>
      <c r="I2942" s="7">
        <f>FlightsPivot[[#This Row],[Total Fare]]*10%</f>
        <v>4950</v>
      </c>
      <c r="J2942" s="7">
        <f>FlightsPivot[[#This Row],[Total Fare]]+FlightsPivot[[#This Row],[10% tax ]]</f>
        <v>54450</v>
      </c>
      <c r="K2942" s="4">
        <v>1</v>
      </c>
      <c r="L2942" s="4">
        <v>2014</v>
      </c>
      <c r="M2942" t="str">
        <f>INDEX(RoutesPivot[DepAirport],MATCH($C2942,RoutesPivot[[RouteID]:[RouteID]],0))</f>
        <v>ORD</v>
      </c>
      <c r="N2942" t="str">
        <f>INDEX(RoutesPivot[AirportID],MATCH($C2942,RoutesPivot[[RouteID]:[RouteID]],0))</f>
        <v>FLL</v>
      </c>
      <c r="O2942">
        <f>INDEX(RoutesPivot[Distance],MATCH($C2942,RoutesPivot[[RouteID]:[RouteID]],0))</f>
        <v>940</v>
      </c>
      <c r="P2942">
        <f>INDEX(RoutesPivot[ListPrice],MATCH($C2942,RoutesPivot[[RouteID]:[RouteID]],0))</f>
        <v>300</v>
      </c>
      <c r="Q2942" t="str">
        <f>INDEX(AirportPivot[AirportName],MATCH($N2942,AirportPivot[[AirportID]:[AirportID]],0))</f>
        <v>Fort Lauderdale/Hollywood International</v>
      </c>
      <c r="R2942">
        <f>INDEX(AirportPivot[Gates (number of available)],MATCH($N2942,AirportPivot[[AirportID]:[AirportID]],0))</f>
        <v>55</v>
      </c>
    </row>
    <row r="2943" spans="1:18" x14ac:dyDescent="0.25">
      <c r="A2943" s="3" t="s">
        <v>2975</v>
      </c>
      <c r="B2943" s="12">
        <v>42163</v>
      </c>
      <c r="C2943" s="4" t="s">
        <v>25</v>
      </c>
      <c r="D2943" s="4">
        <v>0.5</v>
      </c>
      <c r="E2943" s="4">
        <v>35</v>
      </c>
      <c r="F2943" s="5">
        <v>0.8125</v>
      </c>
      <c r="G2943" s="6">
        <v>220</v>
      </c>
      <c r="H2943" s="7">
        <v>40700</v>
      </c>
      <c r="I2943" s="7">
        <f>FlightsPivot[[#This Row],[Total Fare]]*10%</f>
        <v>4070</v>
      </c>
      <c r="J2943" s="7">
        <f>FlightsPivot[[#This Row],[Total Fare]]+FlightsPivot[[#This Row],[10% tax ]]</f>
        <v>44770</v>
      </c>
      <c r="K2943" s="4">
        <v>6</v>
      </c>
      <c r="L2943" s="4">
        <v>2015</v>
      </c>
      <c r="M2943" t="str">
        <f>INDEX(RoutesPivot[DepAirport],MATCH($C2943,RoutesPivot[[RouteID]:[RouteID]],0))</f>
        <v>ORD</v>
      </c>
      <c r="N2943" t="str">
        <f>INDEX(RoutesPivot[AirportID],MATCH($C2943,RoutesPivot[[RouteID]:[RouteID]],0))</f>
        <v>DFW</v>
      </c>
      <c r="O2943">
        <f>INDEX(RoutesPivot[Distance],MATCH($C2943,RoutesPivot[[RouteID]:[RouteID]],0))</f>
        <v>700</v>
      </c>
      <c r="P2943">
        <f>INDEX(RoutesPivot[ListPrice],MATCH($C2943,RoutesPivot[[RouteID]:[RouteID]],0))</f>
        <v>200</v>
      </c>
      <c r="Q2943" t="str">
        <f>INDEX(AirportPivot[AirportName],MATCH($N2943,AirportPivot[[AirportID]:[AirportID]],0))</f>
        <v>Dallas/Fort Worth International</v>
      </c>
      <c r="R2943">
        <f>INDEX(AirportPivot[Gates (number of available)],MATCH($N2943,AirportPivot[[AirportID]:[AirportID]],0))</f>
        <v>130</v>
      </c>
    </row>
    <row r="2944" spans="1:18" x14ac:dyDescent="0.25">
      <c r="A2944" s="3" t="s">
        <v>2976</v>
      </c>
      <c r="B2944" s="12">
        <v>42090</v>
      </c>
      <c r="C2944" s="4" t="s">
        <v>27</v>
      </c>
      <c r="D2944" s="4">
        <v>8.4</v>
      </c>
      <c r="E2944" s="4">
        <v>18</v>
      </c>
      <c r="F2944" s="5">
        <v>0.8125</v>
      </c>
      <c r="G2944" s="6">
        <v>200</v>
      </c>
      <c r="H2944" s="7">
        <v>37000</v>
      </c>
      <c r="I2944" s="7">
        <f>FlightsPivot[[#This Row],[Total Fare]]*10%</f>
        <v>3700</v>
      </c>
      <c r="J2944" s="7">
        <f>FlightsPivot[[#This Row],[Total Fare]]+FlightsPivot[[#This Row],[10% tax ]]</f>
        <v>40700</v>
      </c>
      <c r="K2944" s="4">
        <v>3</v>
      </c>
      <c r="L2944" s="4">
        <v>2015</v>
      </c>
      <c r="M2944" t="str">
        <f>INDEX(RoutesPivot[DepAirport],MATCH($C2944,RoutesPivot[[RouteID]:[RouteID]],0))</f>
        <v>ORD</v>
      </c>
      <c r="N2944" t="str">
        <f>INDEX(RoutesPivot[AirportID],MATCH($C2944,RoutesPivot[[RouteID]:[RouteID]],0))</f>
        <v>ATL</v>
      </c>
      <c r="O2944">
        <f>INDEX(RoutesPivot[Distance],MATCH($C2944,RoutesPivot[[RouteID]:[RouteID]],0))</f>
        <v>510</v>
      </c>
      <c r="P2944">
        <f>INDEX(RoutesPivot[ListPrice],MATCH($C2944,RoutesPivot[[RouteID]:[RouteID]],0))</f>
        <v>200</v>
      </c>
      <c r="Q2944" t="str">
        <f>INDEX(AirportPivot[AirportName],MATCH($N2944,AirportPivot[[AirportID]:[AirportID]],0))</f>
        <v>Hartsfield-Jackson Atlanta International</v>
      </c>
      <c r="R2944">
        <f>INDEX(AirportPivot[Gates (number of available)],MATCH($N2944,AirportPivot[[AirportID]:[AirportID]],0))</f>
        <v>100</v>
      </c>
    </row>
    <row r="2945" spans="1:18" x14ac:dyDescent="0.25">
      <c r="A2945" s="3" t="s">
        <v>2977</v>
      </c>
      <c r="B2945" s="12">
        <v>41776</v>
      </c>
      <c r="C2945" s="4" t="s">
        <v>13</v>
      </c>
      <c r="D2945" s="4">
        <v>2.2999999999999998</v>
      </c>
      <c r="E2945" s="4">
        <v>87</v>
      </c>
      <c r="F2945" s="5">
        <v>0.33333333333333331</v>
      </c>
      <c r="G2945" s="6">
        <v>250</v>
      </c>
      <c r="H2945" s="7">
        <v>45250</v>
      </c>
      <c r="I2945" s="7">
        <f>FlightsPivot[[#This Row],[Total Fare]]*10%</f>
        <v>4525</v>
      </c>
      <c r="J2945" s="7">
        <f>FlightsPivot[[#This Row],[Total Fare]]+FlightsPivot[[#This Row],[10% tax ]]</f>
        <v>49775</v>
      </c>
      <c r="K2945" s="4">
        <v>5</v>
      </c>
      <c r="L2945" s="4">
        <v>2014</v>
      </c>
      <c r="M2945" t="str">
        <f>INDEX(RoutesPivot[DepAirport],MATCH($C2945,RoutesPivot[[RouteID]:[RouteID]],0))</f>
        <v>ORD</v>
      </c>
      <c r="N2945" t="str">
        <f>INDEX(RoutesPivot[AirportID],MATCH($C2945,RoutesPivot[[RouteID]:[RouteID]],0))</f>
        <v>JFK</v>
      </c>
      <c r="O2945">
        <f>INDEX(RoutesPivot[Distance],MATCH($C2945,RoutesPivot[[RouteID]:[RouteID]],0))</f>
        <v>619</v>
      </c>
      <c r="P2945">
        <f>INDEX(RoutesPivot[ListPrice],MATCH($C2945,RoutesPivot[[RouteID]:[RouteID]],0))</f>
        <v>250</v>
      </c>
      <c r="Q2945" t="str">
        <f>INDEX(AirportPivot[AirportName],MATCH($N2945,AirportPivot[[AirportID]:[AirportID]],0))</f>
        <v>John F Kennedy International</v>
      </c>
      <c r="R2945">
        <f>INDEX(AirportPivot[Gates (number of available)],MATCH($N2945,AirportPivot[[AirportID]:[AirportID]],0))</f>
        <v>120</v>
      </c>
    </row>
    <row r="2946" spans="1:18" x14ac:dyDescent="0.25">
      <c r="A2946" s="3" t="s">
        <v>2978</v>
      </c>
      <c r="B2946" s="12">
        <v>41765</v>
      </c>
      <c r="C2946" s="4" t="s">
        <v>98</v>
      </c>
      <c r="D2946" s="4">
        <v>0.2</v>
      </c>
      <c r="E2946" s="4">
        <v>199</v>
      </c>
      <c r="F2946" s="5">
        <v>0.70833333333333337</v>
      </c>
      <c r="G2946" s="6">
        <v>275</v>
      </c>
      <c r="H2946" s="7">
        <v>45375</v>
      </c>
      <c r="I2946" s="7">
        <f>FlightsPivot[[#This Row],[Total Fare]]*10%</f>
        <v>4537.5</v>
      </c>
      <c r="J2946" s="7">
        <f>FlightsPivot[[#This Row],[Total Fare]]+FlightsPivot[[#This Row],[10% tax ]]</f>
        <v>49912.5</v>
      </c>
      <c r="K2946" s="4">
        <v>5</v>
      </c>
      <c r="L2946" s="4">
        <v>2014</v>
      </c>
      <c r="M2946" t="str">
        <f>INDEX(RoutesPivot[DepAirport],MATCH($C2946,RoutesPivot[[RouteID]:[RouteID]],0))</f>
        <v>ORD</v>
      </c>
      <c r="N2946" t="str">
        <f>INDEX(RoutesPivot[AirportID],MATCH($C2946,RoutesPivot[[RouteID]:[RouteID]],0))</f>
        <v>PHL</v>
      </c>
      <c r="O2946">
        <f>INDEX(RoutesPivot[Distance],MATCH($C2946,RoutesPivot[[RouteID]:[RouteID]],0))</f>
        <v>580</v>
      </c>
      <c r="P2946">
        <f>INDEX(RoutesPivot[ListPrice],MATCH($C2946,RoutesPivot[[RouteID]:[RouteID]],0))</f>
        <v>275</v>
      </c>
      <c r="Q2946" t="str">
        <f>INDEX(AirportPivot[AirportName],MATCH($N2946,AirportPivot[[AirportID]:[AirportID]],0))</f>
        <v>Philadelphia International</v>
      </c>
      <c r="R2946">
        <f>INDEX(AirportPivot[Gates (number of available)],MATCH($N2946,AirportPivot[[AirportID]:[AirportID]],0))</f>
        <v>89</v>
      </c>
    </row>
    <row r="2947" spans="1:18" x14ac:dyDescent="0.25">
      <c r="A2947" s="3" t="s">
        <v>2979</v>
      </c>
      <c r="B2947" s="12">
        <v>42162</v>
      </c>
      <c r="C2947" s="4" t="s">
        <v>70</v>
      </c>
      <c r="D2947" s="4">
        <v>1.9</v>
      </c>
      <c r="E2947" s="4">
        <v>3</v>
      </c>
      <c r="F2947" s="5">
        <v>0.70833333333333337</v>
      </c>
      <c r="G2947" s="6">
        <v>302.5</v>
      </c>
      <c r="H2947" s="7">
        <v>55962.5</v>
      </c>
      <c r="I2947" s="7">
        <f>FlightsPivot[[#This Row],[Total Fare]]*10%</f>
        <v>5596.25</v>
      </c>
      <c r="J2947" s="7">
        <f>FlightsPivot[[#This Row],[Total Fare]]+FlightsPivot[[#This Row],[10% tax ]]</f>
        <v>61558.75</v>
      </c>
      <c r="K2947" s="4">
        <v>6</v>
      </c>
      <c r="L2947" s="4">
        <v>2015</v>
      </c>
      <c r="M2947" t="str">
        <f>INDEX(RoutesPivot[DepAirport],MATCH($C2947,RoutesPivot[[RouteID]:[RouteID]],0))</f>
        <v>ORD</v>
      </c>
      <c r="N2947" t="str">
        <f>INDEX(RoutesPivot[AirportID],MATCH($C2947,RoutesPivot[[RouteID]:[RouteID]],0))</f>
        <v>LAS</v>
      </c>
      <c r="O2947">
        <f>INDEX(RoutesPivot[Distance],MATCH($C2947,RoutesPivot[[RouteID]:[RouteID]],0))</f>
        <v>1100</v>
      </c>
      <c r="P2947">
        <f>INDEX(RoutesPivot[ListPrice],MATCH($C2947,RoutesPivot[[RouteID]:[RouteID]],0))</f>
        <v>275</v>
      </c>
      <c r="Q2947" t="str">
        <f>INDEX(AirportPivot[AirportName],MATCH($N2947,AirportPivot[[AirportID]:[AirportID]],0))</f>
        <v>McCarran International</v>
      </c>
      <c r="R2947">
        <f>INDEX(AirportPivot[Gates (number of available)],MATCH($N2947,AirportPivot[[AirportID]:[AirportID]],0))</f>
        <v>68</v>
      </c>
    </row>
    <row r="2948" spans="1:18" x14ac:dyDescent="0.25">
      <c r="A2948" s="3" t="s">
        <v>2980</v>
      </c>
      <c r="B2948" s="12">
        <v>42166</v>
      </c>
      <c r="C2948" s="4" t="s">
        <v>80</v>
      </c>
      <c r="D2948" s="4">
        <v>2.2999999999999998</v>
      </c>
      <c r="E2948" s="4">
        <v>192</v>
      </c>
      <c r="F2948" s="5">
        <v>0.29166666666666669</v>
      </c>
      <c r="G2948" s="6">
        <v>330</v>
      </c>
      <c r="H2948" s="7">
        <v>54450</v>
      </c>
      <c r="I2948" s="7">
        <f>FlightsPivot[[#This Row],[Total Fare]]*10%</f>
        <v>5445</v>
      </c>
      <c r="J2948" s="7">
        <f>FlightsPivot[[#This Row],[Total Fare]]+FlightsPivot[[#This Row],[10% tax ]]</f>
        <v>59895</v>
      </c>
      <c r="K2948" s="4">
        <v>6</v>
      </c>
      <c r="L2948" s="4">
        <v>2015</v>
      </c>
      <c r="M2948" t="str">
        <f>INDEX(RoutesPivot[DepAirport],MATCH($C2948,RoutesPivot[[RouteID]:[RouteID]],0))</f>
        <v>ORD</v>
      </c>
      <c r="N2948" t="str">
        <f>INDEX(RoutesPivot[AirportID],MATCH($C2948,RoutesPivot[[RouteID]:[RouteID]],0))</f>
        <v>MIA</v>
      </c>
      <c r="O2948">
        <f>INDEX(RoutesPivot[Distance],MATCH($C2948,RoutesPivot[[RouteID]:[RouteID]],0))</f>
        <v>1000</v>
      </c>
      <c r="P2948">
        <f>INDEX(RoutesPivot[ListPrice],MATCH($C2948,RoutesPivot[[RouteID]:[RouteID]],0))</f>
        <v>300</v>
      </c>
      <c r="Q2948" t="str">
        <f>INDEX(AirportPivot[AirportName],MATCH($N2948,AirportPivot[[AirportID]:[AirportID]],0))</f>
        <v>Miami International</v>
      </c>
      <c r="R2948">
        <f>INDEX(AirportPivot[Gates (number of available)],MATCH($N2948,AirportPivot[[AirportID]:[AirportID]],0))</f>
        <v>80</v>
      </c>
    </row>
    <row r="2949" spans="1:18" x14ac:dyDescent="0.25">
      <c r="A2949" s="3" t="s">
        <v>2981</v>
      </c>
      <c r="B2949" s="12">
        <v>41950</v>
      </c>
      <c r="C2949" s="4" t="s">
        <v>30</v>
      </c>
      <c r="D2949" s="4">
        <v>1.5</v>
      </c>
      <c r="E2949" s="4">
        <v>174</v>
      </c>
      <c r="F2949" s="5">
        <v>0.75</v>
      </c>
      <c r="G2949" s="6">
        <v>250</v>
      </c>
      <c r="H2949" s="7">
        <v>41250</v>
      </c>
      <c r="I2949" s="7">
        <f>FlightsPivot[[#This Row],[Total Fare]]*10%</f>
        <v>4125</v>
      </c>
      <c r="J2949" s="7">
        <f>FlightsPivot[[#This Row],[Total Fare]]+FlightsPivot[[#This Row],[10% tax ]]</f>
        <v>45375</v>
      </c>
      <c r="K2949" s="4">
        <v>11</v>
      </c>
      <c r="L2949" s="4">
        <v>2014</v>
      </c>
      <c r="M2949" t="str">
        <f>INDEX(RoutesPivot[DepAirport],MATCH($C2949,RoutesPivot[[RouteID]:[RouteID]],0))</f>
        <v>ORD</v>
      </c>
      <c r="N2949" t="str">
        <f>INDEX(RoutesPivot[AirportID],MATCH($C2949,RoutesPivot[[RouteID]:[RouteID]],0))</f>
        <v>MCO</v>
      </c>
      <c r="O2949">
        <f>INDEX(RoutesPivot[Distance],MATCH($C2949,RoutesPivot[[RouteID]:[RouteID]],0))</f>
        <v>850</v>
      </c>
      <c r="P2949">
        <f>INDEX(RoutesPivot[ListPrice],MATCH($C2949,RoutesPivot[[RouteID]:[RouteID]],0))</f>
        <v>250</v>
      </c>
      <c r="Q2949" t="str">
        <f>INDEX(AirportPivot[AirportName],MATCH($N2949,AirportPivot[[AirportID]:[AirportID]],0))</f>
        <v>Orlando International</v>
      </c>
      <c r="R2949">
        <f>INDEX(AirportPivot[Gates (number of available)],MATCH($N2949,AirportPivot[[AirportID]:[AirportID]],0))</f>
        <v>67</v>
      </c>
    </row>
    <row r="2950" spans="1:18" x14ac:dyDescent="0.25">
      <c r="A2950" s="3" t="s">
        <v>2982</v>
      </c>
      <c r="B2950" s="12">
        <v>42119</v>
      </c>
      <c r="C2950" s="4" t="s">
        <v>33</v>
      </c>
      <c r="D2950" s="4">
        <v>2.6</v>
      </c>
      <c r="E2950" s="4">
        <v>94</v>
      </c>
      <c r="F2950" s="5">
        <v>0.79166666666666663</v>
      </c>
      <c r="G2950" s="6">
        <v>375</v>
      </c>
      <c r="H2950" s="7">
        <v>69375</v>
      </c>
      <c r="I2950" s="7">
        <f>FlightsPivot[[#This Row],[Total Fare]]*10%</f>
        <v>6937.5</v>
      </c>
      <c r="J2950" s="7">
        <f>FlightsPivot[[#This Row],[Total Fare]]+FlightsPivot[[#This Row],[10% tax ]]</f>
        <v>76312.5</v>
      </c>
      <c r="K2950" s="4">
        <v>4</v>
      </c>
      <c r="L2950" s="4">
        <v>2015</v>
      </c>
      <c r="M2950" t="str">
        <f>INDEX(RoutesPivot[DepAirport],MATCH($C2950,RoutesPivot[[RouteID]:[RouteID]],0))</f>
        <v>ORD</v>
      </c>
      <c r="N2950" t="str">
        <f>INDEX(RoutesPivot[AirportID],MATCH($C2950,RoutesPivot[[RouteID]:[RouteID]],0))</f>
        <v>SFO</v>
      </c>
      <c r="O2950">
        <f>INDEX(RoutesPivot[Distance],MATCH($C2950,RoutesPivot[[RouteID]:[RouteID]],0))</f>
        <v>1600</v>
      </c>
      <c r="P2950">
        <f>INDEX(RoutesPivot[ListPrice],MATCH($C2950,RoutesPivot[[RouteID]:[RouteID]],0))</f>
        <v>375</v>
      </c>
      <c r="Q2950" t="str">
        <f>INDEX(AirportPivot[AirportName],MATCH($N2950,AirportPivot[[AirportID]:[AirportID]],0))</f>
        <v>San Francisco International</v>
      </c>
      <c r="R2950">
        <f>INDEX(AirportPivot[Gates (number of available)],MATCH($N2950,AirportPivot[[AirportID]:[AirportID]],0))</f>
        <v>70</v>
      </c>
    </row>
    <row r="2951" spans="1:18" x14ac:dyDescent="0.25">
      <c r="A2951" s="3" t="s">
        <v>2983</v>
      </c>
      <c r="B2951" s="12">
        <v>42023</v>
      </c>
      <c r="C2951" s="4" t="s">
        <v>37</v>
      </c>
      <c r="D2951" s="4">
        <v>2.2000000000000002</v>
      </c>
      <c r="E2951" s="4">
        <v>177</v>
      </c>
      <c r="F2951" s="5">
        <v>0.77083333333333337</v>
      </c>
      <c r="G2951" s="6">
        <v>350</v>
      </c>
      <c r="H2951" s="7">
        <v>57750</v>
      </c>
      <c r="I2951" s="7">
        <f>FlightsPivot[[#This Row],[Total Fare]]*10%</f>
        <v>5775</v>
      </c>
      <c r="J2951" s="7">
        <f>FlightsPivot[[#This Row],[Total Fare]]+FlightsPivot[[#This Row],[10% tax ]]</f>
        <v>63525</v>
      </c>
      <c r="K2951" s="4">
        <v>1</v>
      </c>
      <c r="L2951" s="4">
        <v>2015</v>
      </c>
      <c r="M2951" t="str">
        <f>INDEX(RoutesPivot[DepAirport],MATCH($C2951,RoutesPivot[[RouteID]:[RouteID]],0))</f>
        <v>ORD</v>
      </c>
      <c r="N2951" t="str">
        <f>INDEX(RoutesPivot[AirportID],MATCH($C2951,RoutesPivot[[RouteID]:[RouteID]],0))</f>
        <v>SEA</v>
      </c>
      <c r="O2951">
        <f>INDEX(RoutesPivot[Distance],MATCH($C2951,RoutesPivot[[RouteID]:[RouteID]],0))</f>
        <v>1500</v>
      </c>
      <c r="P2951">
        <f>INDEX(RoutesPivot[ListPrice],MATCH($C2951,RoutesPivot[[RouteID]:[RouteID]],0))</f>
        <v>350</v>
      </c>
      <c r="Q2951" t="str">
        <f>INDEX(AirportPivot[AirportName],MATCH($N2951,AirportPivot[[AirportID]:[AirportID]],0))</f>
        <v>Seattle-Tacoma International</v>
      </c>
      <c r="R2951">
        <f>INDEX(AirportPivot[Gates (number of available)],MATCH($N2951,AirportPivot[[AirportID]:[AirportID]],0))</f>
        <v>58</v>
      </c>
    </row>
    <row r="2952" spans="1:18" x14ac:dyDescent="0.25">
      <c r="A2952" s="3" t="s">
        <v>2984</v>
      </c>
      <c r="B2952" s="12">
        <v>41995</v>
      </c>
      <c r="C2952" s="4" t="s">
        <v>15</v>
      </c>
      <c r="D2952" s="4">
        <v>3.4</v>
      </c>
      <c r="E2952" s="4">
        <v>185</v>
      </c>
      <c r="F2952" s="5">
        <v>0.45833333333333331</v>
      </c>
      <c r="G2952" s="6">
        <v>315</v>
      </c>
      <c r="H2952" s="7">
        <v>51975</v>
      </c>
      <c r="I2952" s="7">
        <f>FlightsPivot[[#This Row],[Total Fare]]*10%</f>
        <v>5197.5</v>
      </c>
      <c r="J2952" s="7">
        <f>FlightsPivot[[#This Row],[Total Fare]]+FlightsPivot[[#This Row],[10% tax ]]</f>
        <v>57172.5</v>
      </c>
      <c r="K2952" s="4">
        <v>12</v>
      </c>
      <c r="L2952" s="4">
        <v>2014</v>
      </c>
      <c r="M2952" t="str">
        <f>INDEX(RoutesPivot[DepAirport],MATCH($C2952,RoutesPivot[[RouteID]:[RouteID]],0))</f>
        <v>ORD</v>
      </c>
      <c r="N2952" t="str">
        <f>INDEX(RoutesPivot[AirportID],MATCH($C2952,RoutesPivot[[RouteID]:[RouteID]],0))</f>
        <v>EWR</v>
      </c>
      <c r="O2952">
        <f>INDEX(RoutesPivot[Distance],MATCH($C2952,RoutesPivot[[RouteID]:[RouteID]],0))</f>
        <v>600</v>
      </c>
      <c r="P2952">
        <f>INDEX(RoutesPivot[ListPrice],MATCH($C2952,RoutesPivot[[RouteID]:[RouteID]],0))</f>
        <v>225</v>
      </c>
      <c r="Q2952" t="str">
        <f>INDEX(AirportPivot[AirportName],MATCH($N2952,AirportPivot[[AirportID]:[AirportID]],0))</f>
        <v>Newark Liberty International</v>
      </c>
      <c r="R2952">
        <f>INDEX(AirportPivot[Gates (number of available)],MATCH($N2952,AirportPivot[[AirportID]:[AirportID]],0))</f>
        <v>82</v>
      </c>
    </row>
    <row r="2953" spans="1:18" x14ac:dyDescent="0.25">
      <c r="A2953" s="3" t="s">
        <v>2985</v>
      </c>
      <c r="B2953" s="12">
        <v>41784</v>
      </c>
      <c r="C2953" s="4" t="s">
        <v>53</v>
      </c>
      <c r="D2953" s="4">
        <v>2.1</v>
      </c>
      <c r="E2953" s="4">
        <v>174</v>
      </c>
      <c r="F2953" s="5">
        <v>0.64583333333333337</v>
      </c>
      <c r="G2953" s="6">
        <v>300</v>
      </c>
      <c r="H2953" s="7">
        <v>49500</v>
      </c>
      <c r="I2953" s="7">
        <f>FlightsPivot[[#This Row],[Total Fare]]*10%</f>
        <v>4950</v>
      </c>
      <c r="J2953" s="7">
        <f>FlightsPivot[[#This Row],[Total Fare]]+FlightsPivot[[#This Row],[10% tax ]]</f>
        <v>54450</v>
      </c>
      <c r="K2953" s="4">
        <v>5</v>
      </c>
      <c r="L2953" s="4">
        <v>2014</v>
      </c>
      <c r="M2953" t="str">
        <f>INDEX(RoutesPivot[DepAirport],MATCH($C2953,RoutesPivot[[RouteID]:[RouteID]],0))</f>
        <v>ORD</v>
      </c>
      <c r="N2953" t="str">
        <f>INDEX(RoutesPivot[AirportID],MATCH($C2953,RoutesPivot[[RouteID]:[RouteID]],0))</f>
        <v>FLL</v>
      </c>
      <c r="O2953">
        <f>INDEX(RoutesPivot[Distance],MATCH($C2953,RoutesPivot[[RouteID]:[RouteID]],0))</f>
        <v>940</v>
      </c>
      <c r="P2953">
        <f>INDEX(RoutesPivot[ListPrice],MATCH($C2953,RoutesPivot[[RouteID]:[RouteID]],0))</f>
        <v>300</v>
      </c>
      <c r="Q2953" t="str">
        <f>INDEX(AirportPivot[AirportName],MATCH($N2953,AirportPivot[[AirportID]:[AirportID]],0))</f>
        <v>Fort Lauderdale/Hollywood International</v>
      </c>
      <c r="R2953">
        <f>INDEX(AirportPivot[Gates (number of available)],MATCH($N2953,AirportPivot[[AirportID]:[AirportID]],0))</f>
        <v>55</v>
      </c>
    </row>
    <row r="2954" spans="1:18" x14ac:dyDescent="0.25">
      <c r="A2954" s="3" t="s">
        <v>2986</v>
      </c>
      <c r="B2954" s="12">
        <v>42330</v>
      </c>
      <c r="C2954" s="4" t="s">
        <v>25</v>
      </c>
      <c r="D2954" s="4">
        <v>2.2000000000000002</v>
      </c>
      <c r="E2954" s="4">
        <v>191</v>
      </c>
      <c r="F2954" s="5">
        <v>0.875</v>
      </c>
      <c r="G2954" s="6">
        <v>200</v>
      </c>
      <c r="H2954" s="7">
        <v>33000</v>
      </c>
      <c r="I2954" s="7">
        <f>FlightsPivot[[#This Row],[Total Fare]]*10%</f>
        <v>3300</v>
      </c>
      <c r="J2954" s="7">
        <f>FlightsPivot[[#This Row],[Total Fare]]+FlightsPivot[[#This Row],[10% tax ]]</f>
        <v>36300</v>
      </c>
      <c r="K2954" s="4">
        <v>11</v>
      </c>
      <c r="L2954" s="4">
        <v>2015</v>
      </c>
      <c r="M2954" t="str">
        <f>INDEX(RoutesPivot[DepAirport],MATCH($C2954,RoutesPivot[[RouteID]:[RouteID]],0))</f>
        <v>ORD</v>
      </c>
      <c r="N2954" t="str">
        <f>INDEX(RoutesPivot[AirportID],MATCH($C2954,RoutesPivot[[RouteID]:[RouteID]],0))</f>
        <v>DFW</v>
      </c>
      <c r="O2954">
        <f>INDEX(RoutesPivot[Distance],MATCH($C2954,RoutesPivot[[RouteID]:[RouteID]],0))</f>
        <v>700</v>
      </c>
      <c r="P2954">
        <f>INDEX(RoutesPivot[ListPrice],MATCH($C2954,RoutesPivot[[RouteID]:[RouteID]],0))</f>
        <v>200</v>
      </c>
      <c r="Q2954" t="str">
        <f>INDEX(AirportPivot[AirportName],MATCH($N2954,AirportPivot[[AirportID]:[AirportID]],0))</f>
        <v>Dallas/Fort Worth International</v>
      </c>
      <c r="R2954">
        <f>INDEX(AirportPivot[Gates (number of available)],MATCH($N2954,AirportPivot[[AirportID]:[AirportID]],0))</f>
        <v>130</v>
      </c>
    </row>
    <row r="2955" spans="1:18" x14ac:dyDescent="0.25">
      <c r="A2955" s="3" t="s">
        <v>2987</v>
      </c>
      <c r="B2955" s="12">
        <v>42249</v>
      </c>
      <c r="C2955" s="4" t="s">
        <v>13</v>
      </c>
      <c r="D2955" s="4">
        <v>3.3</v>
      </c>
      <c r="E2955" s="4">
        <v>125</v>
      </c>
      <c r="F2955" s="5">
        <v>0.83333333333333337</v>
      </c>
      <c r="G2955" s="6">
        <v>250</v>
      </c>
      <c r="H2955" s="7">
        <v>46250</v>
      </c>
      <c r="I2955" s="7">
        <f>FlightsPivot[[#This Row],[Total Fare]]*10%</f>
        <v>4625</v>
      </c>
      <c r="J2955" s="7">
        <f>FlightsPivot[[#This Row],[Total Fare]]+FlightsPivot[[#This Row],[10% tax ]]</f>
        <v>50875</v>
      </c>
      <c r="K2955" s="4">
        <v>9</v>
      </c>
      <c r="L2955" s="4">
        <v>2015</v>
      </c>
      <c r="M2955" t="str">
        <f>INDEX(RoutesPivot[DepAirport],MATCH($C2955,RoutesPivot[[RouteID]:[RouteID]],0))</f>
        <v>ORD</v>
      </c>
      <c r="N2955" t="str">
        <f>INDEX(RoutesPivot[AirportID],MATCH($C2955,RoutesPivot[[RouteID]:[RouteID]],0))</f>
        <v>JFK</v>
      </c>
      <c r="O2955">
        <f>INDEX(RoutesPivot[Distance],MATCH($C2955,RoutesPivot[[RouteID]:[RouteID]],0))</f>
        <v>619</v>
      </c>
      <c r="P2955">
        <f>INDEX(RoutesPivot[ListPrice],MATCH($C2955,RoutesPivot[[RouteID]:[RouteID]],0))</f>
        <v>250</v>
      </c>
      <c r="Q2955" t="str">
        <f>INDEX(AirportPivot[AirportName],MATCH($N2955,AirportPivot[[AirportID]:[AirportID]],0))</f>
        <v>John F Kennedy International</v>
      </c>
      <c r="R2955">
        <f>INDEX(AirportPivot[Gates (number of available)],MATCH($N2955,AirportPivot[[AirportID]:[AirportID]],0))</f>
        <v>120</v>
      </c>
    </row>
    <row r="2956" spans="1:18" x14ac:dyDescent="0.25">
      <c r="A2956" s="3" t="s">
        <v>2988</v>
      </c>
      <c r="B2956" s="12">
        <v>41687</v>
      </c>
      <c r="C2956" s="4" t="s">
        <v>25</v>
      </c>
      <c r="D2956" s="4">
        <v>1.9</v>
      </c>
      <c r="E2956" s="4">
        <v>79</v>
      </c>
      <c r="F2956" s="5">
        <v>0.72916666666666663</v>
      </c>
      <c r="G2956" s="6">
        <v>200</v>
      </c>
      <c r="H2956" s="7">
        <v>36200</v>
      </c>
      <c r="I2956" s="7">
        <f>FlightsPivot[[#This Row],[Total Fare]]*10%</f>
        <v>3620</v>
      </c>
      <c r="J2956" s="7">
        <f>FlightsPivot[[#This Row],[Total Fare]]+FlightsPivot[[#This Row],[10% tax ]]</f>
        <v>39820</v>
      </c>
      <c r="K2956" s="4">
        <v>2</v>
      </c>
      <c r="L2956" s="4">
        <v>2014</v>
      </c>
      <c r="M2956" t="str">
        <f>INDEX(RoutesPivot[DepAirport],MATCH($C2956,RoutesPivot[[RouteID]:[RouteID]],0))</f>
        <v>ORD</v>
      </c>
      <c r="N2956" t="str">
        <f>INDEX(RoutesPivot[AirportID],MATCH($C2956,RoutesPivot[[RouteID]:[RouteID]],0))</f>
        <v>DFW</v>
      </c>
      <c r="O2956">
        <f>INDEX(RoutesPivot[Distance],MATCH($C2956,RoutesPivot[[RouteID]:[RouteID]],0))</f>
        <v>700</v>
      </c>
      <c r="P2956">
        <f>INDEX(RoutesPivot[ListPrice],MATCH($C2956,RoutesPivot[[RouteID]:[RouteID]],0))</f>
        <v>200</v>
      </c>
      <c r="Q2956" t="str">
        <f>INDEX(AirportPivot[AirportName],MATCH($N2956,AirportPivot[[AirportID]:[AirportID]],0))</f>
        <v>Dallas/Fort Worth International</v>
      </c>
      <c r="R2956">
        <f>INDEX(AirportPivot[Gates (number of available)],MATCH($N2956,AirportPivot[[AirportID]:[AirportID]],0))</f>
        <v>130</v>
      </c>
    </row>
    <row r="2957" spans="1:18" x14ac:dyDescent="0.25">
      <c r="A2957" s="3" t="s">
        <v>2989</v>
      </c>
      <c r="B2957" s="12">
        <v>42331</v>
      </c>
      <c r="C2957" s="4" t="s">
        <v>15</v>
      </c>
      <c r="D2957" s="4">
        <v>4.5</v>
      </c>
      <c r="E2957" s="4">
        <v>180</v>
      </c>
      <c r="F2957" s="5">
        <v>0.58333333333333337</v>
      </c>
      <c r="G2957" s="6">
        <v>337.5</v>
      </c>
      <c r="H2957" s="7">
        <v>55687.5</v>
      </c>
      <c r="I2957" s="7">
        <f>FlightsPivot[[#This Row],[Total Fare]]*10%</f>
        <v>5568.75</v>
      </c>
      <c r="J2957" s="7">
        <f>FlightsPivot[[#This Row],[Total Fare]]+FlightsPivot[[#This Row],[10% tax ]]</f>
        <v>61256.25</v>
      </c>
      <c r="K2957" s="4">
        <v>11</v>
      </c>
      <c r="L2957" s="4">
        <v>2015</v>
      </c>
      <c r="M2957" t="str">
        <f>INDEX(RoutesPivot[DepAirport],MATCH($C2957,RoutesPivot[[RouteID]:[RouteID]],0))</f>
        <v>ORD</v>
      </c>
      <c r="N2957" t="str">
        <f>INDEX(RoutesPivot[AirportID],MATCH($C2957,RoutesPivot[[RouteID]:[RouteID]],0))</f>
        <v>EWR</v>
      </c>
      <c r="O2957">
        <f>INDEX(RoutesPivot[Distance],MATCH($C2957,RoutesPivot[[RouteID]:[RouteID]],0))</f>
        <v>600</v>
      </c>
      <c r="P2957">
        <f>INDEX(RoutesPivot[ListPrice],MATCH($C2957,RoutesPivot[[RouteID]:[RouteID]],0))</f>
        <v>225</v>
      </c>
      <c r="Q2957" t="str">
        <f>INDEX(AirportPivot[AirportName],MATCH($N2957,AirportPivot[[AirportID]:[AirportID]],0))</f>
        <v>Newark Liberty International</v>
      </c>
      <c r="R2957">
        <f>INDEX(AirportPivot[Gates (number of available)],MATCH($N2957,AirportPivot[[AirportID]:[AirportID]],0))</f>
        <v>82</v>
      </c>
    </row>
    <row r="2958" spans="1:18" x14ac:dyDescent="0.25">
      <c r="A2958" s="3" t="s">
        <v>2990</v>
      </c>
      <c r="B2958" s="12">
        <v>42317</v>
      </c>
      <c r="C2958" s="4" t="s">
        <v>33</v>
      </c>
      <c r="D2958" s="4">
        <v>1.7</v>
      </c>
      <c r="E2958" s="4">
        <v>172</v>
      </c>
      <c r="F2958" s="5">
        <v>0.72916666666666663</v>
      </c>
      <c r="G2958" s="6">
        <v>375</v>
      </c>
      <c r="H2958" s="7">
        <v>61875</v>
      </c>
      <c r="I2958" s="7">
        <f>FlightsPivot[[#This Row],[Total Fare]]*10%</f>
        <v>6187.5</v>
      </c>
      <c r="J2958" s="7">
        <f>FlightsPivot[[#This Row],[Total Fare]]+FlightsPivot[[#This Row],[10% tax ]]</f>
        <v>68062.5</v>
      </c>
      <c r="K2958" s="4">
        <v>11</v>
      </c>
      <c r="L2958" s="4">
        <v>2015</v>
      </c>
      <c r="M2958" t="str">
        <f>INDEX(RoutesPivot[DepAirport],MATCH($C2958,RoutesPivot[[RouteID]:[RouteID]],0))</f>
        <v>ORD</v>
      </c>
      <c r="N2958" t="str">
        <f>INDEX(RoutesPivot[AirportID],MATCH($C2958,RoutesPivot[[RouteID]:[RouteID]],0))</f>
        <v>SFO</v>
      </c>
      <c r="O2958">
        <f>INDEX(RoutesPivot[Distance],MATCH($C2958,RoutesPivot[[RouteID]:[RouteID]],0))</f>
        <v>1600</v>
      </c>
      <c r="P2958">
        <f>INDEX(RoutesPivot[ListPrice],MATCH($C2958,RoutesPivot[[RouteID]:[RouteID]],0))</f>
        <v>375</v>
      </c>
      <c r="Q2958" t="str">
        <f>INDEX(AirportPivot[AirportName],MATCH($N2958,AirportPivot[[AirportID]:[AirportID]],0))</f>
        <v>San Francisco International</v>
      </c>
      <c r="R2958">
        <f>INDEX(AirportPivot[Gates (number of available)],MATCH($N2958,AirportPivot[[AirportID]:[AirportID]],0))</f>
        <v>70</v>
      </c>
    </row>
    <row r="2959" spans="1:18" x14ac:dyDescent="0.25">
      <c r="A2959" s="3" t="s">
        <v>2991</v>
      </c>
      <c r="B2959" s="12">
        <v>42231</v>
      </c>
      <c r="C2959" s="4" t="s">
        <v>80</v>
      </c>
      <c r="D2959" s="4">
        <v>2.6</v>
      </c>
      <c r="E2959" s="4">
        <v>99</v>
      </c>
      <c r="F2959" s="5">
        <v>0.33333333333333331</v>
      </c>
      <c r="G2959" s="6">
        <v>330</v>
      </c>
      <c r="H2959" s="7">
        <v>61050</v>
      </c>
      <c r="I2959" s="7">
        <f>FlightsPivot[[#This Row],[Total Fare]]*10%</f>
        <v>6105</v>
      </c>
      <c r="J2959" s="7">
        <f>FlightsPivot[[#This Row],[Total Fare]]+FlightsPivot[[#This Row],[10% tax ]]</f>
        <v>67155</v>
      </c>
      <c r="K2959" s="4">
        <v>8</v>
      </c>
      <c r="L2959" s="4">
        <v>2015</v>
      </c>
      <c r="M2959" t="str">
        <f>INDEX(RoutesPivot[DepAirport],MATCH($C2959,RoutesPivot[[RouteID]:[RouteID]],0))</f>
        <v>ORD</v>
      </c>
      <c r="N2959" t="str">
        <f>INDEX(RoutesPivot[AirportID],MATCH($C2959,RoutesPivot[[RouteID]:[RouteID]],0))</f>
        <v>MIA</v>
      </c>
      <c r="O2959">
        <f>INDEX(RoutesPivot[Distance],MATCH($C2959,RoutesPivot[[RouteID]:[RouteID]],0))</f>
        <v>1000</v>
      </c>
      <c r="P2959">
        <f>INDEX(RoutesPivot[ListPrice],MATCH($C2959,RoutesPivot[[RouteID]:[RouteID]],0))</f>
        <v>300</v>
      </c>
      <c r="Q2959" t="str">
        <f>INDEX(AirportPivot[AirportName],MATCH($N2959,AirportPivot[[AirportID]:[AirportID]],0))</f>
        <v>Miami International</v>
      </c>
      <c r="R2959">
        <f>INDEX(AirportPivot[Gates (number of available)],MATCH($N2959,AirportPivot[[AirportID]:[AirportID]],0))</f>
        <v>80</v>
      </c>
    </row>
    <row r="2960" spans="1:18" x14ac:dyDescent="0.25">
      <c r="A2960" s="3" t="s">
        <v>2992</v>
      </c>
      <c r="B2960" s="12">
        <v>41873</v>
      </c>
      <c r="C2960" s="4" t="s">
        <v>25</v>
      </c>
      <c r="D2960" s="4">
        <v>1</v>
      </c>
      <c r="E2960" s="4">
        <v>8</v>
      </c>
      <c r="F2960" s="5">
        <v>0.29166666666666669</v>
      </c>
      <c r="G2960" s="6">
        <v>220</v>
      </c>
      <c r="H2960" s="7">
        <v>40700</v>
      </c>
      <c r="I2960" s="7">
        <f>FlightsPivot[[#This Row],[Total Fare]]*10%</f>
        <v>4070</v>
      </c>
      <c r="J2960" s="7">
        <f>FlightsPivot[[#This Row],[Total Fare]]+FlightsPivot[[#This Row],[10% tax ]]</f>
        <v>44770</v>
      </c>
      <c r="K2960" s="4">
        <v>8</v>
      </c>
      <c r="L2960" s="4">
        <v>2014</v>
      </c>
      <c r="M2960" t="str">
        <f>INDEX(RoutesPivot[DepAirport],MATCH($C2960,RoutesPivot[[RouteID]:[RouteID]],0))</f>
        <v>ORD</v>
      </c>
      <c r="N2960" t="str">
        <f>INDEX(RoutesPivot[AirportID],MATCH($C2960,RoutesPivot[[RouteID]:[RouteID]],0))</f>
        <v>DFW</v>
      </c>
      <c r="O2960">
        <f>INDEX(RoutesPivot[Distance],MATCH($C2960,RoutesPivot[[RouteID]:[RouteID]],0))</f>
        <v>700</v>
      </c>
      <c r="P2960">
        <f>INDEX(RoutesPivot[ListPrice],MATCH($C2960,RoutesPivot[[RouteID]:[RouteID]],0))</f>
        <v>200</v>
      </c>
      <c r="Q2960" t="str">
        <f>INDEX(AirportPivot[AirportName],MATCH($N2960,AirportPivot[[AirportID]:[AirportID]],0))</f>
        <v>Dallas/Fort Worth International</v>
      </c>
      <c r="R2960">
        <f>INDEX(AirportPivot[Gates (number of available)],MATCH($N2960,AirportPivot[[AirportID]:[AirportID]],0))</f>
        <v>130</v>
      </c>
    </row>
    <row r="2961" spans="1:18" x14ac:dyDescent="0.25">
      <c r="A2961" s="3" t="s">
        <v>2993</v>
      </c>
      <c r="B2961" s="12">
        <v>41851</v>
      </c>
      <c r="C2961" s="4" t="s">
        <v>53</v>
      </c>
      <c r="D2961" s="4">
        <v>2</v>
      </c>
      <c r="E2961" s="4">
        <v>113</v>
      </c>
      <c r="F2961" s="5">
        <v>0.29166666666666669</v>
      </c>
      <c r="G2961" s="6">
        <v>330</v>
      </c>
      <c r="H2961" s="7">
        <v>61050</v>
      </c>
      <c r="I2961" s="7">
        <f>FlightsPivot[[#This Row],[Total Fare]]*10%</f>
        <v>6105</v>
      </c>
      <c r="J2961" s="7">
        <f>FlightsPivot[[#This Row],[Total Fare]]+FlightsPivot[[#This Row],[10% tax ]]</f>
        <v>67155</v>
      </c>
      <c r="K2961" s="4">
        <v>7</v>
      </c>
      <c r="L2961" s="4">
        <v>2014</v>
      </c>
      <c r="M2961" t="str">
        <f>INDEX(RoutesPivot[DepAirport],MATCH($C2961,RoutesPivot[[RouteID]:[RouteID]],0))</f>
        <v>ORD</v>
      </c>
      <c r="N2961" t="str">
        <f>INDEX(RoutesPivot[AirportID],MATCH($C2961,RoutesPivot[[RouteID]:[RouteID]],0))</f>
        <v>FLL</v>
      </c>
      <c r="O2961">
        <f>INDEX(RoutesPivot[Distance],MATCH($C2961,RoutesPivot[[RouteID]:[RouteID]],0))</f>
        <v>940</v>
      </c>
      <c r="P2961">
        <f>INDEX(RoutesPivot[ListPrice],MATCH($C2961,RoutesPivot[[RouteID]:[RouteID]],0))</f>
        <v>300</v>
      </c>
      <c r="Q2961" t="str">
        <f>INDEX(AirportPivot[AirportName],MATCH($N2961,AirportPivot[[AirportID]:[AirportID]],0))</f>
        <v>Fort Lauderdale/Hollywood International</v>
      </c>
      <c r="R2961">
        <f>INDEX(AirportPivot[Gates (number of available)],MATCH($N2961,AirportPivot[[AirportID]:[AirportID]],0))</f>
        <v>55</v>
      </c>
    </row>
    <row r="2962" spans="1:18" x14ac:dyDescent="0.25">
      <c r="A2962" s="3" t="s">
        <v>2994</v>
      </c>
      <c r="B2962" s="12">
        <v>42001</v>
      </c>
      <c r="C2962" s="4" t="s">
        <v>17</v>
      </c>
      <c r="D2962" s="4">
        <v>9.9</v>
      </c>
      <c r="E2962" s="4">
        <v>117</v>
      </c>
      <c r="F2962" s="5">
        <v>0.5</v>
      </c>
      <c r="G2962" s="6">
        <v>490</v>
      </c>
      <c r="H2962" s="7">
        <v>90650</v>
      </c>
      <c r="I2962" s="7">
        <f>FlightsPivot[[#This Row],[Total Fare]]*10%</f>
        <v>9065</v>
      </c>
      <c r="J2962" s="7">
        <f>FlightsPivot[[#This Row],[Total Fare]]+FlightsPivot[[#This Row],[10% tax ]]</f>
        <v>99715</v>
      </c>
      <c r="K2962" s="4">
        <v>12</v>
      </c>
      <c r="L2962" s="4">
        <v>2014</v>
      </c>
      <c r="M2962" t="str">
        <f>INDEX(RoutesPivot[DepAirport],MATCH($C2962,RoutesPivot[[RouteID]:[RouteID]],0))</f>
        <v>ORD</v>
      </c>
      <c r="N2962" t="str">
        <f>INDEX(RoutesPivot[AirportID],MATCH($C2962,RoutesPivot[[RouteID]:[RouteID]],0))</f>
        <v>LAX</v>
      </c>
      <c r="O2962">
        <f>INDEX(RoutesPivot[Distance],MATCH($C2962,RoutesPivot[[RouteID]:[RouteID]],0))</f>
        <v>1518</v>
      </c>
      <c r="P2962">
        <f>INDEX(RoutesPivot[ListPrice],MATCH($C2962,RoutesPivot[[RouteID]:[RouteID]],0))</f>
        <v>350</v>
      </c>
      <c r="Q2962" t="str">
        <f>INDEX(AirportPivot[AirportName],MATCH($N2962,AirportPivot[[AirportID]:[AirportID]],0))</f>
        <v>Los Angeles International</v>
      </c>
      <c r="R2962">
        <f>INDEX(AirportPivot[Gates (number of available)],MATCH($N2962,AirportPivot[[AirportID]:[AirportID]],0))</f>
        <v>86</v>
      </c>
    </row>
    <row r="2963" spans="1:18" x14ac:dyDescent="0.25">
      <c r="A2963" s="3" t="s">
        <v>2995</v>
      </c>
      <c r="B2963" s="12">
        <v>41981</v>
      </c>
      <c r="C2963" s="4" t="s">
        <v>13</v>
      </c>
      <c r="D2963" s="4">
        <v>1.5</v>
      </c>
      <c r="E2963" s="4">
        <v>144</v>
      </c>
      <c r="F2963" s="5">
        <v>0.75</v>
      </c>
      <c r="G2963" s="6">
        <v>250</v>
      </c>
      <c r="H2963" s="7">
        <v>46250</v>
      </c>
      <c r="I2963" s="7">
        <f>FlightsPivot[[#This Row],[Total Fare]]*10%</f>
        <v>4625</v>
      </c>
      <c r="J2963" s="7">
        <f>FlightsPivot[[#This Row],[Total Fare]]+FlightsPivot[[#This Row],[10% tax ]]</f>
        <v>50875</v>
      </c>
      <c r="K2963" s="4">
        <v>12</v>
      </c>
      <c r="L2963" s="4">
        <v>2014</v>
      </c>
      <c r="M2963" t="str">
        <f>INDEX(RoutesPivot[DepAirport],MATCH($C2963,RoutesPivot[[RouteID]:[RouteID]],0))</f>
        <v>ORD</v>
      </c>
      <c r="N2963" t="str">
        <f>INDEX(RoutesPivot[AirportID],MATCH($C2963,RoutesPivot[[RouteID]:[RouteID]],0))</f>
        <v>JFK</v>
      </c>
      <c r="O2963">
        <f>INDEX(RoutesPivot[Distance],MATCH($C2963,RoutesPivot[[RouteID]:[RouteID]],0))</f>
        <v>619</v>
      </c>
      <c r="P2963">
        <f>INDEX(RoutesPivot[ListPrice],MATCH($C2963,RoutesPivot[[RouteID]:[RouteID]],0))</f>
        <v>250</v>
      </c>
      <c r="Q2963" t="str">
        <f>INDEX(AirportPivot[AirportName],MATCH($N2963,AirportPivot[[AirportID]:[AirportID]],0))</f>
        <v>John F Kennedy International</v>
      </c>
      <c r="R2963">
        <f>INDEX(AirportPivot[Gates (number of available)],MATCH($N2963,AirportPivot[[AirportID]:[AirportID]],0))</f>
        <v>120</v>
      </c>
    </row>
    <row r="2964" spans="1:18" x14ac:dyDescent="0.25">
      <c r="A2964" s="3" t="s">
        <v>2996</v>
      </c>
      <c r="B2964" s="12">
        <v>42021</v>
      </c>
      <c r="C2964" s="4" t="s">
        <v>86</v>
      </c>
      <c r="D2964" s="4">
        <v>2.6</v>
      </c>
      <c r="E2964" s="4">
        <v>99</v>
      </c>
      <c r="F2964" s="5">
        <v>0.41666666666666669</v>
      </c>
      <c r="G2964" s="6">
        <v>115</v>
      </c>
      <c r="H2964" s="7">
        <v>21275</v>
      </c>
      <c r="I2964" s="7">
        <f>FlightsPivot[[#This Row],[Total Fare]]*10%</f>
        <v>2127.5</v>
      </c>
      <c r="J2964" s="7">
        <f>FlightsPivot[[#This Row],[Total Fare]]+FlightsPivot[[#This Row],[10% tax ]]</f>
        <v>23402.5</v>
      </c>
      <c r="K2964" s="4">
        <v>1</v>
      </c>
      <c r="L2964" s="4">
        <v>2015</v>
      </c>
      <c r="M2964" t="str">
        <f>INDEX(RoutesPivot[DepAirport],MATCH($C2964,RoutesPivot[[RouteID]:[RouteID]],0))</f>
        <v>ORD</v>
      </c>
      <c r="N2964" t="str">
        <f>INDEX(RoutesPivot[AirportID],MATCH($C2964,RoutesPivot[[RouteID]:[RouteID]],0))</f>
        <v>DTW</v>
      </c>
      <c r="O2964">
        <f>INDEX(RoutesPivot[Distance],MATCH($C2964,RoutesPivot[[RouteID]:[RouteID]],0))</f>
        <v>200</v>
      </c>
      <c r="P2964">
        <f>INDEX(RoutesPivot[ListPrice],MATCH($C2964,RoutesPivot[[RouteID]:[RouteID]],0))</f>
        <v>115</v>
      </c>
      <c r="Q2964" t="str">
        <f>INDEX(AirportPivot[AirportName],MATCH($N2964,AirportPivot[[AirportID]:[AirportID]],0))</f>
        <v>Detroit Metropolitan Wayne County</v>
      </c>
      <c r="R2964">
        <f>INDEX(AirportPivot[Gates (number of available)],MATCH($N2964,AirportPivot[[AirportID]:[AirportID]],0))</f>
        <v>60</v>
      </c>
    </row>
    <row r="2965" spans="1:18" x14ac:dyDescent="0.25">
      <c r="A2965" s="3" t="s">
        <v>2997</v>
      </c>
      <c r="B2965" s="12">
        <v>42295</v>
      </c>
      <c r="C2965" s="4" t="s">
        <v>27</v>
      </c>
      <c r="D2965" s="4">
        <v>6.7</v>
      </c>
      <c r="E2965" s="4">
        <v>178</v>
      </c>
      <c r="F2965" s="5">
        <v>0.375</v>
      </c>
      <c r="G2965" s="6">
        <v>200</v>
      </c>
      <c r="H2965" s="7">
        <v>33000</v>
      </c>
      <c r="I2965" s="7">
        <f>FlightsPivot[[#This Row],[Total Fare]]*10%</f>
        <v>3300</v>
      </c>
      <c r="J2965" s="7">
        <f>FlightsPivot[[#This Row],[Total Fare]]+FlightsPivot[[#This Row],[10% tax ]]</f>
        <v>36300</v>
      </c>
      <c r="K2965" s="4">
        <v>10</v>
      </c>
      <c r="L2965" s="4">
        <v>2015</v>
      </c>
      <c r="M2965" t="str">
        <f>INDEX(RoutesPivot[DepAirport],MATCH($C2965,RoutesPivot[[RouteID]:[RouteID]],0))</f>
        <v>ORD</v>
      </c>
      <c r="N2965" t="str">
        <f>INDEX(RoutesPivot[AirportID],MATCH($C2965,RoutesPivot[[RouteID]:[RouteID]],0))</f>
        <v>ATL</v>
      </c>
      <c r="O2965">
        <f>INDEX(RoutesPivot[Distance],MATCH($C2965,RoutesPivot[[RouteID]:[RouteID]],0))</f>
        <v>510</v>
      </c>
      <c r="P2965">
        <f>INDEX(RoutesPivot[ListPrice],MATCH($C2965,RoutesPivot[[RouteID]:[RouteID]],0))</f>
        <v>200</v>
      </c>
      <c r="Q2965" t="str">
        <f>INDEX(AirportPivot[AirportName],MATCH($N2965,AirportPivot[[AirportID]:[AirportID]],0))</f>
        <v>Hartsfield-Jackson Atlanta International</v>
      </c>
      <c r="R2965">
        <f>INDEX(AirportPivot[Gates (number of available)],MATCH($N2965,AirportPivot[[AirportID]:[AirportID]],0))</f>
        <v>100</v>
      </c>
    </row>
    <row r="2966" spans="1:18" x14ac:dyDescent="0.25">
      <c r="A2966" s="3" t="s">
        <v>2998</v>
      </c>
      <c r="B2966" s="12">
        <v>41679</v>
      </c>
      <c r="C2966" s="4" t="s">
        <v>40</v>
      </c>
      <c r="D2966" s="4">
        <v>1.7</v>
      </c>
      <c r="E2966" s="4">
        <v>130</v>
      </c>
      <c r="F2966" s="5">
        <v>0.79166666666666663</v>
      </c>
      <c r="G2966" s="6">
        <v>115</v>
      </c>
      <c r="H2966" s="7">
        <v>21275</v>
      </c>
      <c r="I2966" s="7">
        <f>FlightsPivot[[#This Row],[Total Fare]]*10%</f>
        <v>2127.5</v>
      </c>
      <c r="J2966" s="7">
        <f>FlightsPivot[[#This Row],[Total Fare]]+FlightsPivot[[#This Row],[10% tax ]]</f>
        <v>23402.5</v>
      </c>
      <c r="K2966" s="4">
        <v>2</v>
      </c>
      <c r="L2966" s="4">
        <v>2014</v>
      </c>
      <c r="M2966" t="str">
        <f>INDEX(RoutesPivot[DepAirport],MATCH($C2966,RoutesPivot[[RouteID]:[RouteID]],0))</f>
        <v>ORD</v>
      </c>
      <c r="N2966" t="str">
        <f>INDEX(RoutesPivot[AirportID],MATCH($C2966,RoutesPivot[[RouteID]:[RouteID]],0))</f>
        <v>MSP</v>
      </c>
      <c r="O2966">
        <f>INDEX(RoutesPivot[Distance],MATCH($C2966,RoutesPivot[[RouteID]:[RouteID]],0))</f>
        <v>300</v>
      </c>
      <c r="P2966">
        <f>INDEX(RoutesPivot[ListPrice],MATCH($C2966,RoutesPivot[[RouteID]:[RouteID]],0))</f>
        <v>115</v>
      </c>
      <c r="Q2966" t="str">
        <f>INDEX(AirportPivot[AirportName],MATCH($N2966,AirportPivot[[AirportID]:[AirportID]],0))</f>
        <v>Minneapolis-St Paul International/Wold-Chamberlain</v>
      </c>
      <c r="R2966">
        <f>INDEX(AirportPivot[Gates (number of available)],MATCH($N2966,AirportPivot[[AirportID]:[AirportID]],0))</f>
        <v>65</v>
      </c>
    </row>
    <row r="2967" spans="1:18" x14ac:dyDescent="0.25">
      <c r="A2967" s="3" t="s">
        <v>2999</v>
      </c>
      <c r="B2967" s="12">
        <v>42073</v>
      </c>
      <c r="C2967" s="4" t="s">
        <v>47</v>
      </c>
      <c r="D2967" s="4">
        <v>2.1</v>
      </c>
      <c r="E2967" s="4">
        <v>172</v>
      </c>
      <c r="F2967" s="5">
        <v>0.72916666666666663</v>
      </c>
      <c r="G2967" s="6">
        <v>250</v>
      </c>
      <c r="H2967" s="7">
        <v>41250</v>
      </c>
      <c r="I2967" s="7">
        <f>FlightsPivot[[#This Row],[Total Fare]]*10%</f>
        <v>4125</v>
      </c>
      <c r="J2967" s="7">
        <f>FlightsPivot[[#This Row],[Total Fare]]+FlightsPivot[[#This Row],[10% tax ]]</f>
        <v>45375</v>
      </c>
      <c r="K2967" s="4">
        <v>3</v>
      </c>
      <c r="L2967" s="4">
        <v>2015</v>
      </c>
      <c r="M2967" t="str">
        <f>INDEX(RoutesPivot[DepAirport],MATCH($C2967,RoutesPivot[[RouteID]:[RouteID]],0))</f>
        <v>ORD</v>
      </c>
      <c r="N2967" t="str">
        <f>INDEX(RoutesPivot[AirportID],MATCH($C2967,RoutesPivot[[RouteID]:[RouteID]],0))</f>
        <v>PHX</v>
      </c>
      <c r="O2967">
        <f>INDEX(RoutesPivot[Distance],MATCH($C2967,RoutesPivot[[RouteID]:[RouteID]],0))</f>
        <v>1200</v>
      </c>
      <c r="P2967">
        <f>INDEX(RoutesPivot[ListPrice],MATCH($C2967,RoutesPivot[[RouteID]:[RouteID]],0))</f>
        <v>250</v>
      </c>
      <c r="Q2967" t="str">
        <f>INDEX(AirportPivot[AirportName],MATCH($N2967,AirportPivot[[AirportID]:[AirportID]],0))</f>
        <v>Phoenix Sky Harbor International</v>
      </c>
      <c r="R2967">
        <f>INDEX(AirportPivot[Gates (number of available)],MATCH($N2967,AirportPivot[[AirportID]:[AirportID]],0))</f>
        <v>60</v>
      </c>
    </row>
    <row r="2968" spans="1:18" x14ac:dyDescent="0.25">
      <c r="A2968" s="3" t="s">
        <v>3000</v>
      </c>
      <c r="B2968" s="12">
        <v>41903</v>
      </c>
      <c r="C2968" s="4" t="s">
        <v>86</v>
      </c>
      <c r="D2968" s="4">
        <v>1.7</v>
      </c>
      <c r="E2968" s="4">
        <v>10</v>
      </c>
      <c r="F2968" s="5">
        <v>0.79166666666666663</v>
      </c>
      <c r="G2968" s="6">
        <v>115</v>
      </c>
      <c r="H2968" s="7">
        <v>21275</v>
      </c>
      <c r="I2968" s="7">
        <f>FlightsPivot[[#This Row],[Total Fare]]*10%</f>
        <v>2127.5</v>
      </c>
      <c r="J2968" s="7">
        <f>FlightsPivot[[#This Row],[Total Fare]]+FlightsPivot[[#This Row],[10% tax ]]</f>
        <v>23402.5</v>
      </c>
      <c r="K2968" s="4">
        <v>9</v>
      </c>
      <c r="L2968" s="4">
        <v>2014</v>
      </c>
      <c r="M2968" t="str">
        <f>INDEX(RoutesPivot[DepAirport],MATCH($C2968,RoutesPivot[[RouteID]:[RouteID]],0))</f>
        <v>ORD</v>
      </c>
      <c r="N2968" t="str">
        <f>INDEX(RoutesPivot[AirportID],MATCH($C2968,RoutesPivot[[RouteID]:[RouteID]],0))</f>
        <v>DTW</v>
      </c>
      <c r="O2968">
        <f>INDEX(RoutesPivot[Distance],MATCH($C2968,RoutesPivot[[RouteID]:[RouteID]],0))</f>
        <v>200</v>
      </c>
      <c r="P2968">
        <f>INDEX(RoutesPivot[ListPrice],MATCH($C2968,RoutesPivot[[RouteID]:[RouteID]],0))</f>
        <v>115</v>
      </c>
      <c r="Q2968" t="str">
        <f>INDEX(AirportPivot[AirportName],MATCH($N2968,AirportPivot[[AirportID]:[AirportID]],0))</f>
        <v>Detroit Metropolitan Wayne County</v>
      </c>
      <c r="R2968">
        <f>INDEX(AirportPivot[Gates (number of available)],MATCH($N2968,AirportPivot[[AirportID]:[AirportID]],0))</f>
        <v>60</v>
      </c>
    </row>
    <row r="2969" spans="1:18" x14ac:dyDescent="0.25">
      <c r="A2969" s="3" t="s">
        <v>3001</v>
      </c>
      <c r="B2969" s="12">
        <v>42362</v>
      </c>
      <c r="C2969" s="4" t="s">
        <v>23</v>
      </c>
      <c r="D2969" s="4">
        <v>3.3</v>
      </c>
      <c r="E2969" s="4">
        <v>148</v>
      </c>
      <c r="F2969" s="5">
        <v>0.75</v>
      </c>
      <c r="G2969" s="6">
        <v>420</v>
      </c>
      <c r="H2969" s="7">
        <v>77700</v>
      </c>
      <c r="I2969" s="7">
        <f>FlightsPivot[[#This Row],[Total Fare]]*10%</f>
        <v>7770</v>
      </c>
      <c r="J2969" s="7">
        <f>FlightsPivot[[#This Row],[Total Fare]]+FlightsPivot[[#This Row],[10% tax ]]</f>
        <v>85470</v>
      </c>
      <c r="K2969" s="4">
        <v>12</v>
      </c>
      <c r="L2969" s="4">
        <v>2015</v>
      </c>
      <c r="M2969" t="str">
        <f>INDEX(RoutesPivot[DepAirport],MATCH($C2969,RoutesPivot[[RouteID]:[RouteID]],0))</f>
        <v>ORD</v>
      </c>
      <c r="N2969" t="str">
        <f>INDEX(RoutesPivot[AirportID],MATCH($C2969,RoutesPivot[[RouteID]:[RouteID]],0))</f>
        <v>DEN</v>
      </c>
      <c r="O2969">
        <f>INDEX(RoutesPivot[Distance],MATCH($C2969,RoutesPivot[[RouteID]:[RouteID]],0))</f>
        <v>800</v>
      </c>
      <c r="P2969">
        <f>INDEX(RoutesPivot[ListPrice],MATCH($C2969,RoutesPivot[[RouteID]:[RouteID]],0))</f>
        <v>300</v>
      </c>
      <c r="Q2969" t="str">
        <f>INDEX(AirportPivot[AirportName],MATCH($N2969,AirportPivot[[AirportID]:[AirportID]],0))</f>
        <v>Denver International</v>
      </c>
      <c r="R2969">
        <f>INDEX(AirportPivot[Gates (number of available)],MATCH($N2969,AirportPivot[[AirportID]:[AirportID]],0))</f>
        <v>75</v>
      </c>
    </row>
    <row r="2970" spans="1:18" x14ac:dyDescent="0.25">
      <c r="A2970" s="3" t="s">
        <v>3002</v>
      </c>
      <c r="B2970" s="12">
        <v>42333</v>
      </c>
      <c r="C2970" s="4" t="s">
        <v>37</v>
      </c>
      <c r="D2970" s="4">
        <v>5.2</v>
      </c>
      <c r="E2970" s="4">
        <v>194</v>
      </c>
      <c r="F2970" s="5">
        <v>0.29166666666666669</v>
      </c>
      <c r="G2970" s="6">
        <v>525</v>
      </c>
      <c r="H2970" s="7">
        <v>86625</v>
      </c>
      <c r="I2970" s="7">
        <f>FlightsPivot[[#This Row],[Total Fare]]*10%</f>
        <v>8662.5</v>
      </c>
      <c r="J2970" s="7">
        <f>FlightsPivot[[#This Row],[Total Fare]]+FlightsPivot[[#This Row],[10% tax ]]</f>
        <v>95287.5</v>
      </c>
      <c r="K2970" s="4">
        <v>11</v>
      </c>
      <c r="L2970" s="4">
        <v>2015</v>
      </c>
      <c r="M2970" t="str">
        <f>INDEX(RoutesPivot[DepAirport],MATCH($C2970,RoutesPivot[[RouteID]:[RouteID]],0))</f>
        <v>ORD</v>
      </c>
      <c r="N2970" t="str">
        <f>INDEX(RoutesPivot[AirportID],MATCH($C2970,RoutesPivot[[RouteID]:[RouteID]],0))</f>
        <v>SEA</v>
      </c>
      <c r="O2970">
        <f>INDEX(RoutesPivot[Distance],MATCH($C2970,RoutesPivot[[RouteID]:[RouteID]],0))</f>
        <v>1500</v>
      </c>
      <c r="P2970">
        <f>INDEX(RoutesPivot[ListPrice],MATCH($C2970,RoutesPivot[[RouteID]:[RouteID]],0))</f>
        <v>350</v>
      </c>
      <c r="Q2970" t="str">
        <f>INDEX(AirportPivot[AirportName],MATCH($N2970,AirportPivot[[AirportID]:[AirportID]],0))</f>
        <v>Seattle-Tacoma International</v>
      </c>
      <c r="R2970">
        <f>INDEX(AirportPivot[Gates (number of available)],MATCH($N2970,AirportPivot[[AirportID]:[AirportID]],0))</f>
        <v>58</v>
      </c>
    </row>
    <row r="2971" spans="1:18" x14ac:dyDescent="0.25">
      <c r="A2971" s="3" t="s">
        <v>3003</v>
      </c>
      <c r="B2971" s="12">
        <v>42129</v>
      </c>
      <c r="C2971" s="4" t="s">
        <v>805</v>
      </c>
      <c r="D2971" s="4">
        <v>1.6</v>
      </c>
      <c r="E2971" s="4">
        <v>158</v>
      </c>
      <c r="F2971" s="5">
        <v>0.83333333333333337</v>
      </c>
      <c r="G2971" s="6">
        <v>290</v>
      </c>
      <c r="H2971" s="7">
        <v>47850</v>
      </c>
      <c r="I2971" s="7">
        <f>FlightsPivot[[#This Row],[Total Fare]]*10%</f>
        <v>4785</v>
      </c>
      <c r="J2971" s="7">
        <f>FlightsPivot[[#This Row],[Total Fare]]+FlightsPivot[[#This Row],[10% tax ]]</f>
        <v>52635</v>
      </c>
      <c r="K2971" s="4">
        <v>5</v>
      </c>
      <c r="L2971" s="4">
        <v>2015</v>
      </c>
      <c r="M2971" t="str">
        <f>INDEX(RoutesPivot[DepAirport],MATCH($C2971,RoutesPivot[[RouteID]:[RouteID]],0))</f>
        <v>ORD</v>
      </c>
      <c r="N2971" t="str">
        <f>INDEX(RoutesPivot[AirportID],MATCH($C2971,RoutesPivot[[RouteID]:[RouteID]],0))</f>
        <v>SLC</v>
      </c>
      <c r="O2971">
        <f>INDEX(RoutesPivot[Distance],MATCH($C2971,RoutesPivot[[RouteID]:[RouteID]],0))</f>
        <v>1000</v>
      </c>
      <c r="P2971">
        <f>INDEX(RoutesPivot[ListPrice],MATCH($C2971,RoutesPivot[[RouteID]:[RouteID]],0))</f>
        <v>290</v>
      </c>
      <c r="Q2971" t="str">
        <f>INDEX(AirportPivot[AirportName],MATCH($N2971,AirportPivot[[AirportID]:[AirportID]],0))</f>
        <v>Salt Lake City International</v>
      </c>
      <c r="R2971">
        <f>INDEX(AirportPivot[Gates (number of available)],MATCH($N2971,AirportPivot[[AirportID]:[AirportID]],0))</f>
        <v>54</v>
      </c>
    </row>
    <row r="2972" spans="1:18" x14ac:dyDescent="0.25">
      <c r="A2972" s="3" t="s">
        <v>3004</v>
      </c>
      <c r="B2972" s="12">
        <v>41728</v>
      </c>
      <c r="C2972" s="4" t="s">
        <v>27</v>
      </c>
      <c r="D2972" s="4">
        <v>9.6</v>
      </c>
      <c r="E2972" s="4">
        <v>163</v>
      </c>
      <c r="F2972" s="5">
        <v>0.29166666666666669</v>
      </c>
      <c r="G2972" s="6">
        <v>200</v>
      </c>
      <c r="H2972" s="7">
        <v>33000</v>
      </c>
      <c r="I2972" s="7">
        <f>FlightsPivot[[#This Row],[Total Fare]]*10%</f>
        <v>3300</v>
      </c>
      <c r="J2972" s="7">
        <f>FlightsPivot[[#This Row],[Total Fare]]+FlightsPivot[[#This Row],[10% tax ]]</f>
        <v>36300</v>
      </c>
      <c r="K2972" s="4">
        <v>3</v>
      </c>
      <c r="L2972" s="4">
        <v>2014</v>
      </c>
      <c r="M2972" t="str">
        <f>INDEX(RoutesPivot[DepAirport],MATCH($C2972,RoutesPivot[[RouteID]:[RouteID]],0))</f>
        <v>ORD</v>
      </c>
      <c r="N2972" t="str">
        <f>INDEX(RoutesPivot[AirportID],MATCH($C2972,RoutesPivot[[RouteID]:[RouteID]],0))</f>
        <v>ATL</v>
      </c>
      <c r="O2972">
        <f>INDEX(RoutesPivot[Distance],MATCH($C2972,RoutesPivot[[RouteID]:[RouteID]],0))</f>
        <v>510</v>
      </c>
      <c r="P2972">
        <f>INDEX(RoutesPivot[ListPrice],MATCH($C2972,RoutesPivot[[RouteID]:[RouteID]],0))</f>
        <v>200</v>
      </c>
      <c r="Q2972" t="str">
        <f>INDEX(AirportPivot[AirportName],MATCH($N2972,AirportPivot[[AirportID]:[AirportID]],0))</f>
        <v>Hartsfield-Jackson Atlanta International</v>
      </c>
      <c r="R2972">
        <f>INDEX(AirportPivot[Gates (number of available)],MATCH($N2972,AirportPivot[[AirportID]:[AirportID]],0))</f>
        <v>100</v>
      </c>
    </row>
    <row r="2973" spans="1:18" x14ac:dyDescent="0.25">
      <c r="A2973" s="3" t="s">
        <v>3005</v>
      </c>
      <c r="B2973" s="12">
        <v>41836</v>
      </c>
      <c r="C2973" s="4" t="s">
        <v>15</v>
      </c>
      <c r="D2973" s="4">
        <v>2.6</v>
      </c>
      <c r="E2973" s="4">
        <v>157</v>
      </c>
      <c r="F2973" s="5">
        <v>0.625</v>
      </c>
      <c r="G2973" s="6">
        <v>247.5</v>
      </c>
      <c r="H2973" s="7">
        <v>40837.5</v>
      </c>
      <c r="I2973" s="7">
        <f>FlightsPivot[[#This Row],[Total Fare]]*10%</f>
        <v>4083.75</v>
      </c>
      <c r="J2973" s="7">
        <f>FlightsPivot[[#This Row],[Total Fare]]+FlightsPivot[[#This Row],[10% tax ]]</f>
        <v>44921.25</v>
      </c>
      <c r="K2973" s="4">
        <v>7</v>
      </c>
      <c r="L2973" s="4">
        <v>2014</v>
      </c>
      <c r="M2973" t="str">
        <f>INDEX(RoutesPivot[DepAirport],MATCH($C2973,RoutesPivot[[RouteID]:[RouteID]],0))</f>
        <v>ORD</v>
      </c>
      <c r="N2973" t="str">
        <f>INDEX(RoutesPivot[AirportID],MATCH($C2973,RoutesPivot[[RouteID]:[RouteID]],0))</f>
        <v>EWR</v>
      </c>
      <c r="O2973">
        <f>INDEX(RoutesPivot[Distance],MATCH($C2973,RoutesPivot[[RouteID]:[RouteID]],0))</f>
        <v>600</v>
      </c>
      <c r="P2973">
        <f>INDEX(RoutesPivot[ListPrice],MATCH($C2973,RoutesPivot[[RouteID]:[RouteID]],0))</f>
        <v>225</v>
      </c>
      <c r="Q2973" t="str">
        <f>INDEX(AirportPivot[AirportName],MATCH($N2973,AirportPivot[[AirportID]:[AirportID]],0))</f>
        <v>Newark Liberty International</v>
      </c>
      <c r="R2973">
        <f>INDEX(AirportPivot[Gates (number of available)],MATCH($N2973,AirportPivot[[AirportID]:[AirportID]],0))</f>
        <v>82</v>
      </c>
    </row>
    <row r="2974" spans="1:18" x14ac:dyDescent="0.25">
      <c r="A2974" s="3" t="s">
        <v>3006</v>
      </c>
      <c r="B2974" s="12">
        <v>41970</v>
      </c>
      <c r="C2974" s="4" t="s">
        <v>13</v>
      </c>
      <c r="D2974" s="4">
        <v>3.3</v>
      </c>
      <c r="E2974" s="4">
        <v>123</v>
      </c>
      <c r="F2974" s="5">
        <v>0.77083333333333337</v>
      </c>
      <c r="G2974" s="6">
        <v>375</v>
      </c>
      <c r="H2974" s="7">
        <v>69375</v>
      </c>
      <c r="I2974" s="7">
        <f>FlightsPivot[[#This Row],[Total Fare]]*10%</f>
        <v>6937.5</v>
      </c>
      <c r="J2974" s="7">
        <f>FlightsPivot[[#This Row],[Total Fare]]+FlightsPivot[[#This Row],[10% tax ]]</f>
        <v>76312.5</v>
      </c>
      <c r="K2974" s="4">
        <v>11</v>
      </c>
      <c r="L2974" s="4">
        <v>2014</v>
      </c>
      <c r="M2974" t="str">
        <f>INDEX(RoutesPivot[DepAirport],MATCH($C2974,RoutesPivot[[RouteID]:[RouteID]],0))</f>
        <v>ORD</v>
      </c>
      <c r="N2974" t="str">
        <f>INDEX(RoutesPivot[AirportID],MATCH($C2974,RoutesPivot[[RouteID]:[RouteID]],0))</f>
        <v>JFK</v>
      </c>
      <c r="O2974">
        <f>INDEX(RoutesPivot[Distance],MATCH($C2974,RoutesPivot[[RouteID]:[RouteID]],0))</f>
        <v>619</v>
      </c>
      <c r="P2974">
        <f>INDEX(RoutesPivot[ListPrice],MATCH($C2974,RoutesPivot[[RouteID]:[RouteID]],0))</f>
        <v>250</v>
      </c>
      <c r="Q2974" t="str">
        <f>INDEX(AirportPivot[AirportName],MATCH($N2974,AirportPivot[[AirportID]:[AirportID]],0))</f>
        <v>John F Kennedy International</v>
      </c>
      <c r="R2974">
        <f>INDEX(AirportPivot[Gates (number of available)],MATCH($N2974,AirportPivot[[AirportID]:[AirportID]],0))</f>
        <v>120</v>
      </c>
    </row>
    <row r="2975" spans="1:18" x14ac:dyDescent="0.25">
      <c r="A2975" s="3" t="s">
        <v>3007</v>
      </c>
      <c r="B2975" s="12">
        <v>41666</v>
      </c>
      <c r="C2975" s="4" t="s">
        <v>47</v>
      </c>
      <c r="D2975" s="4">
        <v>1.9</v>
      </c>
      <c r="E2975" s="4">
        <v>183</v>
      </c>
      <c r="F2975" s="5">
        <v>0.6875</v>
      </c>
      <c r="G2975" s="6">
        <v>250</v>
      </c>
      <c r="H2975" s="7">
        <v>41250</v>
      </c>
      <c r="I2975" s="7">
        <f>FlightsPivot[[#This Row],[Total Fare]]*10%</f>
        <v>4125</v>
      </c>
      <c r="J2975" s="7">
        <f>FlightsPivot[[#This Row],[Total Fare]]+FlightsPivot[[#This Row],[10% tax ]]</f>
        <v>45375</v>
      </c>
      <c r="K2975" s="4">
        <v>1</v>
      </c>
      <c r="L2975" s="4">
        <v>2014</v>
      </c>
      <c r="M2975" t="str">
        <f>INDEX(RoutesPivot[DepAirport],MATCH($C2975,RoutesPivot[[RouteID]:[RouteID]],0))</f>
        <v>ORD</v>
      </c>
      <c r="N2975" t="str">
        <f>INDEX(RoutesPivot[AirportID],MATCH($C2975,RoutesPivot[[RouteID]:[RouteID]],0))</f>
        <v>PHX</v>
      </c>
      <c r="O2975">
        <f>INDEX(RoutesPivot[Distance],MATCH($C2975,RoutesPivot[[RouteID]:[RouteID]],0))</f>
        <v>1200</v>
      </c>
      <c r="P2975">
        <f>INDEX(RoutesPivot[ListPrice],MATCH($C2975,RoutesPivot[[RouteID]:[RouteID]],0))</f>
        <v>250</v>
      </c>
      <c r="Q2975" t="str">
        <f>INDEX(AirportPivot[AirportName],MATCH($N2975,AirportPivot[[AirportID]:[AirportID]],0))</f>
        <v>Phoenix Sky Harbor International</v>
      </c>
      <c r="R2975">
        <f>INDEX(AirportPivot[Gates (number of available)],MATCH($N2975,AirportPivot[[AirportID]:[AirportID]],0))</f>
        <v>60</v>
      </c>
    </row>
    <row r="2976" spans="1:18" x14ac:dyDescent="0.25">
      <c r="A2976" s="3" t="s">
        <v>3008</v>
      </c>
      <c r="B2976" s="12">
        <v>42104</v>
      </c>
      <c r="C2976" s="4" t="s">
        <v>17</v>
      </c>
      <c r="D2976" s="4">
        <v>3.7</v>
      </c>
      <c r="E2976" s="4">
        <v>118</v>
      </c>
      <c r="F2976" s="5">
        <v>0.70833333333333337</v>
      </c>
      <c r="G2976" s="6">
        <v>350</v>
      </c>
      <c r="H2976" s="7">
        <v>64750</v>
      </c>
      <c r="I2976" s="7">
        <f>FlightsPivot[[#This Row],[Total Fare]]*10%</f>
        <v>6475</v>
      </c>
      <c r="J2976" s="7">
        <f>FlightsPivot[[#This Row],[Total Fare]]+FlightsPivot[[#This Row],[10% tax ]]</f>
        <v>71225</v>
      </c>
      <c r="K2976" s="4">
        <v>4</v>
      </c>
      <c r="L2976" s="4">
        <v>2015</v>
      </c>
      <c r="M2976" t="str">
        <f>INDEX(RoutesPivot[DepAirport],MATCH($C2976,RoutesPivot[[RouteID]:[RouteID]],0))</f>
        <v>ORD</v>
      </c>
      <c r="N2976" t="str">
        <f>INDEX(RoutesPivot[AirportID],MATCH($C2976,RoutesPivot[[RouteID]:[RouteID]],0))</f>
        <v>LAX</v>
      </c>
      <c r="O2976">
        <f>INDEX(RoutesPivot[Distance],MATCH($C2976,RoutesPivot[[RouteID]:[RouteID]],0))</f>
        <v>1518</v>
      </c>
      <c r="P2976">
        <f>INDEX(RoutesPivot[ListPrice],MATCH($C2976,RoutesPivot[[RouteID]:[RouteID]],0))</f>
        <v>350</v>
      </c>
      <c r="Q2976" t="str">
        <f>INDEX(AirportPivot[AirportName],MATCH($N2976,AirportPivot[[AirportID]:[AirportID]],0))</f>
        <v>Los Angeles International</v>
      </c>
      <c r="R2976">
        <f>INDEX(AirportPivot[Gates (number of available)],MATCH($N2976,AirportPivot[[AirportID]:[AirportID]],0))</f>
        <v>86</v>
      </c>
    </row>
    <row r="2977" spans="1:18" x14ac:dyDescent="0.25">
      <c r="A2977" s="3" t="s">
        <v>3009</v>
      </c>
      <c r="B2977" s="12">
        <v>41679</v>
      </c>
      <c r="C2977" s="4" t="s">
        <v>27</v>
      </c>
      <c r="D2977" s="4">
        <v>8.9</v>
      </c>
      <c r="E2977" s="4">
        <v>100</v>
      </c>
      <c r="F2977" s="5">
        <v>0.3125</v>
      </c>
      <c r="G2977" s="6">
        <v>200</v>
      </c>
      <c r="H2977" s="7">
        <v>37000</v>
      </c>
      <c r="I2977" s="7">
        <f>FlightsPivot[[#This Row],[Total Fare]]*10%</f>
        <v>3700</v>
      </c>
      <c r="J2977" s="7">
        <f>FlightsPivot[[#This Row],[Total Fare]]+FlightsPivot[[#This Row],[10% tax ]]</f>
        <v>40700</v>
      </c>
      <c r="K2977" s="4">
        <v>2</v>
      </c>
      <c r="L2977" s="4">
        <v>2014</v>
      </c>
      <c r="M2977" t="str">
        <f>INDEX(RoutesPivot[DepAirport],MATCH($C2977,RoutesPivot[[RouteID]:[RouteID]],0))</f>
        <v>ORD</v>
      </c>
      <c r="N2977" t="str">
        <f>INDEX(RoutesPivot[AirportID],MATCH($C2977,RoutesPivot[[RouteID]:[RouteID]],0))</f>
        <v>ATL</v>
      </c>
      <c r="O2977">
        <f>INDEX(RoutesPivot[Distance],MATCH($C2977,RoutesPivot[[RouteID]:[RouteID]],0))</f>
        <v>510</v>
      </c>
      <c r="P2977">
        <f>INDEX(RoutesPivot[ListPrice],MATCH($C2977,RoutesPivot[[RouteID]:[RouteID]],0))</f>
        <v>200</v>
      </c>
      <c r="Q2977" t="str">
        <f>INDEX(AirportPivot[AirportName],MATCH($N2977,AirportPivot[[AirportID]:[AirportID]],0))</f>
        <v>Hartsfield-Jackson Atlanta International</v>
      </c>
      <c r="R2977">
        <f>INDEX(AirportPivot[Gates (number of available)],MATCH($N2977,AirportPivot[[AirportID]:[AirportID]],0))</f>
        <v>100</v>
      </c>
    </row>
    <row r="2978" spans="1:18" x14ac:dyDescent="0.25">
      <c r="A2978" s="3" t="s">
        <v>3010</v>
      </c>
      <c r="B2978" s="12">
        <v>41877</v>
      </c>
      <c r="C2978" s="4" t="s">
        <v>17</v>
      </c>
      <c r="D2978" s="4">
        <v>5.8</v>
      </c>
      <c r="E2978" s="4">
        <v>97</v>
      </c>
      <c r="F2978" s="5">
        <v>0.5</v>
      </c>
      <c r="G2978" s="6">
        <v>385</v>
      </c>
      <c r="H2978" s="7">
        <v>71225</v>
      </c>
      <c r="I2978" s="7">
        <f>FlightsPivot[[#This Row],[Total Fare]]*10%</f>
        <v>7122.5</v>
      </c>
      <c r="J2978" s="7">
        <f>FlightsPivot[[#This Row],[Total Fare]]+FlightsPivot[[#This Row],[10% tax ]]</f>
        <v>78347.5</v>
      </c>
      <c r="K2978" s="4">
        <v>8</v>
      </c>
      <c r="L2978" s="4">
        <v>2014</v>
      </c>
      <c r="M2978" t="str">
        <f>INDEX(RoutesPivot[DepAirport],MATCH($C2978,RoutesPivot[[RouteID]:[RouteID]],0))</f>
        <v>ORD</v>
      </c>
      <c r="N2978" t="str">
        <f>INDEX(RoutesPivot[AirportID],MATCH($C2978,RoutesPivot[[RouteID]:[RouteID]],0))</f>
        <v>LAX</v>
      </c>
      <c r="O2978">
        <f>INDEX(RoutesPivot[Distance],MATCH($C2978,RoutesPivot[[RouteID]:[RouteID]],0))</f>
        <v>1518</v>
      </c>
      <c r="P2978">
        <f>INDEX(RoutesPivot[ListPrice],MATCH($C2978,RoutesPivot[[RouteID]:[RouteID]],0))</f>
        <v>350</v>
      </c>
      <c r="Q2978" t="str">
        <f>INDEX(AirportPivot[AirportName],MATCH($N2978,AirportPivot[[AirportID]:[AirportID]],0))</f>
        <v>Los Angeles International</v>
      </c>
      <c r="R2978">
        <f>INDEX(AirportPivot[Gates (number of available)],MATCH($N2978,AirportPivot[[AirportID]:[AirportID]],0))</f>
        <v>86</v>
      </c>
    </row>
    <row r="2979" spans="1:18" x14ac:dyDescent="0.25">
      <c r="A2979" s="3" t="s">
        <v>3011</v>
      </c>
      <c r="B2979" s="12">
        <v>41966</v>
      </c>
      <c r="C2979" s="4" t="s">
        <v>13</v>
      </c>
      <c r="D2979" s="4">
        <v>2</v>
      </c>
      <c r="E2979" s="4">
        <v>11</v>
      </c>
      <c r="F2979" s="5">
        <v>0.75</v>
      </c>
      <c r="G2979" s="6">
        <v>250</v>
      </c>
      <c r="H2979" s="7">
        <v>46250</v>
      </c>
      <c r="I2979" s="7">
        <f>FlightsPivot[[#This Row],[Total Fare]]*10%</f>
        <v>4625</v>
      </c>
      <c r="J2979" s="7">
        <f>FlightsPivot[[#This Row],[Total Fare]]+FlightsPivot[[#This Row],[10% tax ]]</f>
        <v>50875</v>
      </c>
      <c r="K2979" s="4">
        <v>11</v>
      </c>
      <c r="L2979" s="4">
        <v>2014</v>
      </c>
      <c r="M2979" t="str">
        <f>INDEX(RoutesPivot[DepAirport],MATCH($C2979,RoutesPivot[[RouteID]:[RouteID]],0))</f>
        <v>ORD</v>
      </c>
      <c r="N2979" t="str">
        <f>INDEX(RoutesPivot[AirportID],MATCH($C2979,RoutesPivot[[RouteID]:[RouteID]],0))</f>
        <v>JFK</v>
      </c>
      <c r="O2979">
        <f>INDEX(RoutesPivot[Distance],MATCH($C2979,RoutesPivot[[RouteID]:[RouteID]],0))</f>
        <v>619</v>
      </c>
      <c r="P2979">
        <f>INDEX(RoutesPivot[ListPrice],MATCH($C2979,RoutesPivot[[RouteID]:[RouteID]],0))</f>
        <v>250</v>
      </c>
      <c r="Q2979" t="str">
        <f>INDEX(AirportPivot[AirportName],MATCH($N2979,AirportPivot[[AirportID]:[AirportID]],0))</f>
        <v>John F Kennedy International</v>
      </c>
      <c r="R2979">
        <f>INDEX(AirportPivot[Gates (number of available)],MATCH($N2979,AirportPivot[[AirportID]:[AirportID]],0))</f>
        <v>120</v>
      </c>
    </row>
    <row r="2980" spans="1:18" x14ac:dyDescent="0.25">
      <c r="A2980" s="3" t="s">
        <v>3012</v>
      </c>
      <c r="B2980" s="12">
        <v>41845</v>
      </c>
      <c r="C2980" s="4" t="s">
        <v>17</v>
      </c>
      <c r="D2980" s="4">
        <v>3.6</v>
      </c>
      <c r="E2980" s="4">
        <v>142</v>
      </c>
      <c r="F2980" s="5">
        <v>0.75</v>
      </c>
      <c r="G2980" s="6">
        <v>385</v>
      </c>
      <c r="H2980" s="7">
        <v>71225</v>
      </c>
      <c r="I2980" s="7">
        <f>FlightsPivot[[#This Row],[Total Fare]]*10%</f>
        <v>7122.5</v>
      </c>
      <c r="J2980" s="7">
        <f>FlightsPivot[[#This Row],[Total Fare]]+FlightsPivot[[#This Row],[10% tax ]]</f>
        <v>78347.5</v>
      </c>
      <c r="K2980" s="4">
        <v>7</v>
      </c>
      <c r="L2980" s="4">
        <v>2014</v>
      </c>
      <c r="M2980" t="str">
        <f>INDEX(RoutesPivot[DepAirport],MATCH($C2980,RoutesPivot[[RouteID]:[RouteID]],0))</f>
        <v>ORD</v>
      </c>
      <c r="N2980" t="str">
        <f>INDEX(RoutesPivot[AirportID],MATCH($C2980,RoutesPivot[[RouteID]:[RouteID]],0))</f>
        <v>LAX</v>
      </c>
      <c r="O2980">
        <f>INDEX(RoutesPivot[Distance],MATCH($C2980,RoutesPivot[[RouteID]:[RouteID]],0))</f>
        <v>1518</v>
      </c>
      <c r="P2980">
        <f>INDEX(RoutesPivot[ListPrice],MATCH($C2980,RoutesPivot[[RouteID]:[RouteID]],0))</f>
        <v>350</v>
      </c>
      <c r="Q2980" t="str">
        <f>INDEX(AirportPivot[AirportName],MATCH($N2980,AirportPivot[[AirportID]:[AirportID]],0))</f>
        <v>Los Angeles International</v>
      </c>
      <c r="R2980">
        <f>INDEX(AirportPivot[Gates (number of available)],MATCH($N2980,AirportPivot[[AirportID]:[AirportID]],0))</f>
        <v>86</v>
      </c>
    </row>
    <row r="2981" spans="1:18" x14ac:dyDescent="0.25">
      <c r="A2981" s="3" t="s">
        <v>3013</v>
      </c>
      <c r="B2981" s="12">
        <v>41697</v>
      </c>
      <c r="C2981" s="4" t="s">
        <v>98</v>
      </c>
      <c r="D2981" s="4">
        <v>1.7</v>
      </c>
      <c r="E2981" s="4">
        <v>31</v>
      </c>
      <c r="F2981" s="5">
        <v>0.58333333333333337</v>
      </c>
      <c r="G2981" s="6">
        <v>275</v>
      </c>
      <c r="H2981" s="7">
        <v>50875</v>
      </c>
      <c r="I2981" s="7">
        <f>FlightsPivot[[#This Row],[Total Fare]]*10%</f>
        <v>5087.5</v>
      </c>
      <c r="J2981" s="7">
        <f>FlightsPivot[[#This Row],[Total Fare]]+FlightsPivot[[#This Row],[10% tax ]]</f>
        <v>55962.5</v>
      </c>
      <c r="K2981" s="4">
        <v>2</v>
      </c>
      <c r="L2981" s="4">
        <v>2014</v>
      </c>
      <c r="M2981" t="str">
        <f>INDEX(RoutesPivot[DepAirport],MATCH($C2981,RoutesPivot[[RouteID]:[RouteID]],0))</f>
        <v>ORD</v>
      </c>
      <c r="N2981" t="str">
        <f>INDEX(RoutesPivot[AirportID],MATCH($C2981,RoutesPivot[[RouteID]:[RouteID]],0))</f>
        <v>PHL</v>
      </c>
      <c r="O2981">
        <f>INDEX(RoutesPivot[Distance],MATCH($C2981,RoutesPivot[[RouteID]:[RouteID]],0))</f>
        <v>580</v>
      </c>
      <c r="P2981">
        <f>INDEX(RoutesPivot[ListPrice],MATCH($C2981,RoutesPivot[[RouteID]:[RouteID]],0))</f>
        <v>275</v>
      </c>
      <c r="Q2981" t="str">
        <f>INDEX(AirportPivot[AirportName],MATCH($N2981,AirportPivot[[AirportID]:[AirportID]],0))</f>
        <v>Philadelphia International</v>
      </c>
      <c r="R2981">
        <f>INDEX(AirportPivot[Gates (number of available)],MATCH($N2981,AirportPivot[[AirportID]:[AirportID]],0))</f>
        <v>89</v>
      </c>
    </row>
    <row r="2982" spans="1:18" x14ac:dyDescent="0.25">
      <c r="A2982" s="3" t="s">
        <v>3014</v>
      </c>
      <c r="B2982" s="12">
        <v>41941</v>
      </c>
      <c r="C2982" s="4" t="s">
        <v>47</v>
      </c>
      <c r="D2982" s="4">
        <v>1.3</v>
      </c>
      <c r="E2982" s="4">
        <v>128</v>
      </c>
      <c r="F2982" s="5">
        <v>0.72916666666666663</v>
      </c>
      <c r="G2982" s="6">
        <v>250</v>
      </c>
      <c r="H2982" s="7">
        <v>46250</v>
      </c>
      <c r="I2982" s="7">
        <f>FlightsPivot[[#This Row],[Total Fare]]*10%</f>
        <v>4625</v>
      </c>
      <c r="J2982" s="7">
        <f>FlightsPivot[[#This Row],[Total Fare]]+FlightsPivot[[#This Row],[10% tax ]]</f>
        <v>50875</v>
      </c>
      <c r="K2982" s="4">
        <v>10</v>
      </c>
      <c r="L2982" s="4">
        <v>2014</v>
      </c>
      <c r="M2982" t="str">
        <f>INDEX(RoutesPivot[DepAirport],MATCH($C2982,RoutesPivot[[RouteID]:[RouteID]],0))</f>
        <v>ORD</v>
      </c>
      <c r="N2982" t="str">
        <f>INDEX(RoutesPivot[AirportID],MATCH($C2982,RoutesPivot[[RouteID]:[RouteID]],0))</f>
        <v>PHX</v>
      </c>
      <c r="O2982">
        <f>INDEX(RoutesPivot[Distance],MATCH($C2982,RoutesPivot[[RouteID]:[RouteID]],0))</f>
        <v>1200</v>
      </c>
      <c r="P2982">
        <f>INDEX(RoutesPivot[ListPrice],MATCH($C2982,RoutesPivot[[RouteID]:[RouteID]],0))</f>
        <v>250</v>
      </c>
      <c r="Q2982" t="str">
        <f>INDEX(AirportPivot[AirportName],MATCH($N2982,AirportPivot[[AirportID]:[AirportID]],0))</f>
        <v>Phoenix Sky Harbor International</v>
      </c>
      <c r="R2982">
        <f>INDEX(AirportPivot[Gates (number of available)],MATCH($N2982,AirportPivot[[AirportID]:[AirportID]],0))</f>
        <v>60</v>
      </c>
    </row>
    <row r="2983" spans="1:18" x14ac:dyDescent="0.25">
      <c r="A2983" s="3" t="s">
        <v>3015</v>
      </c>
      <c r="B2983" s="12">
        <v>41862</v>
      </c>
      <c r="C2983" s="4" t="s">
        <v>33</v>
      </c>
      <c r="D2983" s="4">
        <v>1.1000000000000001</v>
      </c>
      <c r="E2983" s="4">
        <v>145</v>
      </c>
      <c r="F2983" s="5">
        <v>0.75</v>
      </c>
      <c r="G2983" s="6">
        <v>412.5</v>
      </c>
      <c r="H2983" s="7">
        <v>76312.5</v>
      </c>
      <c r="I2983" s="7">
        <f>FlightsPivot[[#This Row],[Total Fare]]*10%</f>
        <v>7631.25</v>
      </c>
      <c r="J2983" s="7">
        <f>FlightsPivot[[#This Row],[Total Fare]]+FlightsPivot[[#This Row],[10% tax ]]</f>
        <v>83943.75</v>
      </c>
      <c r="K2983" s="4">
        <v>8</v>
      </c>
      <c r="L2983" s="4">
        <v>2014</v>
      </c>
      <c r="M2983" t="str">
        <f>INDEX(RoutesPivot[DepAirport],MATCH($C2983,RoutesPivot[[RouteID]:[RouteID]],0))</f>
        <v>ORD</v>
      </c>
      <c r="N2983" t="str">
        <f>INDEX(RoutesPivot[AirportID],MATCH($C2983,RoutesPivot[[RouteID]:[RouteID]],0))</f>
        <v>SFO</v>
      </c>
      <c r="O2983">
        <f>INDEX(RoutesPivot[Distance],MATCH($C2983,RoutesPivot[[RouteID]:[RouteID]],0))</f>
        <v>1600</v>
      </c>
      <c r="P2983">
        <f>INDEX(RoutesPivot[ListPrice],MATCH($C2983,RoutesPivot[[RouteID]:[RouteID]],0))</f>
        <v>375</v>
      </c>
      <c r="Q2983" t="str">
        <f>INDEX(AirportPivot[AirportName],MATCH($N2983,AirportPivot[[AirportID]:[AirportID]],0))</f>
        <v>San Francisco International</v>
      </c>
      <c r="R2983">
        <f>INDEX(AirportPivot[Gates (number of available)],MATCH($N2983,AirportPivot[[AirportID]:[AirportID]],0))</f>
        <v>70</v>
      </c>
    </row>
    <row r="2984" spans="1:18" x14ac:dyDescent="0.25">
      <c r="A2984" s="3" t="s">
        <v>3016</v>
      </c>
      <c r="B2984" s="12">
        <v>41894</v>
      </c>
      <c r="C2984" s="4" t="s">
        <v>70</v>
      </c>
      <c r="D2984" s="4">
        <v>1.4</v>
      </c>
      <c r="E2984" s="4">
        <v>82</v>
      </c>
      <c r="F2984" s="5">
        <v>0.77083333333333337</v>
      </c>
      <c r="G2984" s="6">
        <v>275</v>
      </c>
      <c r="H2984" s="7">
        <v>49775</v>
      </c>
      <c r="I2984" s="7">
        <f>FlightsPivot[[#This Row],[Total Fare]]*10%</f>
        <v>4977.5</v>
      </c>
      <c r="J2984" s="7">
        <f>FlightsPivot[[#This Row],[Total Fare]]+FlightsPivot[[#This Row],[10% tax ]]</f>
        <v>54752.5</v>
      </c>
      <c r="K2984" s="4">
        <v>9</v>
      </c>
      <c r="L2984" s="4">
        <v>2014</v>
      </c>
      <c r="M2984" t="str">
        <f>INDEX(RoutesPivot[DepAirport],MATCH($C2984,RoutesPivot[[RouteID]:[RouteID]],0))</f>
        <v>ORD</v>
      </c>
      <c r="N2984" t="str">
        <f>INDEX(RoutesPivot[AirportID],MATCH($C2984,RoutesPivot[[RouteID]:[RouteID]],0))</f>
        <v>LAS</v>
      </c>
      <c r="O2984">
        <f>INDEX(RoutesPivot[Distance],MATCH($C2984,RoutesPivot[[RouteID]:[RouteID]],0))</f>
        <v>1100</v>
      </c>
      <c r="P2984">
        <f>INDEX(RoutesPivot[ListPrice],MATCH($C2984,RoutesPivot[[RouteID]:[RouteID]],0))</f>
        <v>275</v>
      </c>
      <c r="Q2984" t="str">
        <f>INDEX(AirportPivot[AirportName],MATCH($N2984,AirportPivot[[AirportID]:[AirportID]],0))</f>
        <v>McCarran International</v>
      </c>
      <c r="R2984">
        <f>INDEX(AirportPivot[Gates (number of available)],MATCH($N2984,AirportPivot[[AirportID]:[AirportID]],0))</f>
        <v>68</v>
      </c>
    </row>
    <row r="2985" spans="1:18" x14ac:dyDescent="0.25">
      <c r="A2985" s="3" t="s">
        <v>3017</v>
      </c>
      <c r="B2985" s="12">
        <v>41731</v>
      </c>
      <c r="C2985" s="4" t="s">
        <v>21</v>
      </c>
      <c r="D2985" s="4">
        <v>1.5</v>
      </c>
      <c r="E2985" s="4">
        <v>109</v>
      </c>
      <c r="F2985" s="5">
        <v>0.33333333333333331</v>
      </c>
      <c r="G2985" s="6">
        <v>125</v>
      </c>
      <c r="H2985" s="7">
        <v>23125</v>
      </c>
      <c r="I2985" s="7">
        <f>FlightsPivot[[#This Row],[Total Fare]]*10%</f>
        <v>2312.5</v>
      </c>
      <c r="J2985" s="7">
        <f>FlightsPivot[[#This Row],[Total Fare]]+FlightsPivot[[#This Row],[10% tax ]]</f>
        <v>25437.5</v>
      </c>
      <c r="K2985" s="4">
        <v>4</v>
      </c>
      <c r="L2985" s="4">
        <v>2014</v>
      </c>
      <c r="M2985" t="str">
        <f>INDEX(RoutesPivot[DepAirport],MATCH($C2985,RoutesPivot[[RouteID]:[RouteID]],0))</f>
        <v>ORD</v>
      </c>
      <c r="N2985" t="str">
        <f>INDEX(RoutesPivot[AirportID],MATCH($C2985,RoutesPivot[[RouteID]:[RouteID]],0))</f>
        <v>CLT</v>
      </c>
      <c r="O2985">
        <f>INDEX(RoutesPivot[Distance],MATCH($C2985,RoutesPivot[[RouteID]:[RouteID]],0))</f>
        <v>700</v>
      </c>
      <c r="P2985">
        <f>INDEX(RoutesPivot[ListPrice],MATCH($C2985,RoutesPivot[[RouteID]:[RouteID]],0))</f>
        <v>125</v>
      </c>
      <c r="Q2985" t="str">
        <f>INDEX(AirportPivot[AirportName],MATCH($N2985,AirportPivot[[AirportID]:[AirportID]],0))</f>
        <v>Charlotte/Douglas International</v>
      </c>
      <c r="R2985">
        <f>INDEX(AirportPivot[Gates (number of available)],MATCH($N2985,AirportPivot[[AirportID]:[AirportID]],0))</f>
        <v>65</v>
      </c>
    </row>
    <row r="2986" spans="1:18" x14ac:dyDescent="0.25">
      <c r="A2986" s="3" t="s">
        <v>3018</v>
      </c>
      <c r="B2986" s="12">
        <v>41844</v>
      </c>
      <c r="C2986" s="4" t="s">
        <v>17</v>
      </c>
      <c r="D2986" s="4">
        <v>4.5999999999999996</v>
      </c>
      <c r="E2986" s="4">
        <v>178</v>
      </c>
      <c r="F2986" s="5">
        <v>0.75</v>
      </c>
      <c r="G2986" s="6">
        <v>385</v>
      </c>
      <c r="H2986" s="7">
        <v>63525</v>
      </c>
      <c r="I2986" s="7">
        <f>FlightsPivot[[#This Row],[Total Fare]]*10%</f>
        <v>6352.5</v>
      </c>
      <c r="J2986" s="7">
        <f>FlightsPivot[[#This Row],[Total Fare]]+FlightsPivot[[#This Row],[10% tax ]]</f>
        <v>69877.5</v>
      </c>
      <c r="K2986" s="4">
        <v>7</v>
      </c>
      <c r="L2986" s="4">
        <v>2014</v>
      </c>
      <c r="M2986" t="str">
        <f>INDEX(RoutesPivot[DepAirport],MATCH($C2986,RoutesPivot[[RouteID]:[RouteID]],0))</f>
        <v>ORD</v>
      </c>
      <c r="N2986" t="str">
        <f>INDEX(RoutesPivot[AirportID],MATCH($C2986,RoutesPivot[[RouteID]:[RouteID]],0))</f>
        <v>LAX</v>
      </c>
      <c r="O2986">
        <f>INDEX(RoutesPivot[Distance],MATCH($C2986,RoutesPivot[[RouteID]:[RouteID]],0))</f>
        <v>1518</v>
      </c>
      <c r="P2986">
        <f>INDEX(RoutesPivot[ListPrice],MATCH($C2986,RoutesPivot[[RouteID]:[RouteID]],0))</f>
        <v>350</v>
      </c>
      <c r="Q2986" t="str">
        <f>INDEX(AirportPivot[AirportName],MATCH($N2986,AirportPivot[[AirportID]:[AirportID]],0))</f>
        <v>Los Angeles International</v>
      </c>
      <c r="R2986">
        <f>INDEX(AirportPivot[Gates (number of available)],MATCH($N2986,AirportPivot[[AirportID]:[AirportID]],0))</f>
        <v>86</v>
      </c>
    </row>
    <row r="2987" spans="1:18" x14ac:dyDescent="0.25">
      <c r="A2987" s="3" t="s">
        <v>3019</v>
      </c>
      <c r="B2987" s="12">
        <v>42065</v>
      </c>
      <c r="C2987" s="4" t="s">
        <v>83</v>
      </c>
      <c r="D2987" s="4">
        <v>2.2999999999999998</v>
      </c>
      <c r="E2987" s="4">
        <v>122</v>
      </c>
      <c r="F2987" s="5">
        <v>0.79166666666666663</v>
      </c>
      <c r="G2987" s="6">
        <v>240</v>
      </c>
      <c r="H2987" s="7">
        <v>44400</v>
      </c>
      <c r="I2987" s="7">
        <f>FlightsPivot[[#This Row],[Total Fare]]*10%</f>
        <v>4440</v>
      </c>
      <c r="J2987" s="7">
        <f>FlightsPivot[[#This Row],[Total Fare]]+FlightsPivot[[#This Row],[10% tax ]]</f>
        <v>48840</v>
      </c>
      <c r="K2987" s="4">
        <v>3</v>
      </c>
      <c r="L2987" s="4">
        <v>2015</v>
      </c>
      <c r="M2987" t="str">
        <f>INDEX(RoutesPivot[DepAirport],MATCH($C2987,RoutesPivot[[RouteID]:[RouteID]],0))</f>
        <v>ORD</v>
      </c>
      <c r="N2987" t="str">
        <f>INDEX(RoutesPivot[AirportID],MATCH($C2987,RoutesPivot[[RouteID]:[RouteID]],0))</f>
        <v>BWI</v>
      </c>
      <c r="O2987">
        <f>INDEX(RoutesPivot[Distance],MATCH($C2987,RoutesPivot[[RouteID]:[RouteID]],0))</f>
        <v>520</v>
      </c>
      <c r="P2987">
        <f>INDEX(RoutesPivot[ListPrice],MATCH($C2987,RoutesPivot[[RouteID]:[RouteID]],0))</f>
        <v>240</v>
      </c>
      <c r="Q2987" t="str">
        <f>INDEX(AirportPivot[AirportName],MATCH($N2987,AirportPivot[[AirportID]:[AirportID]],0))</f>
        <v>Baltimore/Washington International Thurgood Marshall</v>
      </c>
      <c r="R2987">
        <f>INDEX(AirportPivot[Gates (number of available)],MATCH($N2987,AirportPivot[[AirportID]:[AirportID]],0))</f>
        <v>58</v>
      </c>
    </row>
    <row r="2988" spans="1:18" x14ac:dyDescent="0.25">
      <c r="A2988" s="3" t="s">
        <v>3020</v>
      </c>
      <c r="B2988" s="12">
        <v>41733</v>
      </c>
      <c r="C2988" s="4" t="s">
        <v>21</v>
      </c>
      <c r="D2988" s="4">
        <v>1</v>
      </c>
      <c r="E2988" s="4">
        <v>45</v>
      </c>
      <c r="F2988" s="5">
        <v>0.5</v>
      </c>
      <c r="G2988" s="6">
        <v>125</v>
      </c>
      <c r="H2988" s="7">
        <v>20625</v>
      </c>
      <c r="I2988" s="7">
        <f>FlightsPivot[[#This Row],[Total Fare]]*10%</f>
        <v>2062.5</v>
      </c>
      <c r="J2988" s="7">
        <f>FlightsPivot[[#This Row],[Total Fare]]+FlightsPivot[[#This Row],[10% tax ]]</f>
        <v>22687.5</v>
      </c>
      <c r="K2988" s="4">
        <v>4</v>
      </c>
      <c r="L2988" s="4">
        <v>2014</v>
      </c>
      <c r="M2988" t="str">
        <f>INDEX(RoutesPivot[DepAirport],MATCH($C2988,RoutesPivot[[RouteID]:[RouteID]],0))</f>
        <v>ORD</v>
      </c>
      <c r="N2988" t="str">
        <f>INDEX(RoutesPivot[AirportID],MATCH($C2988,RoutesPivot[[RouteID]:[RouteID]],0))</f>
        <v>CLT</v>
      </c>
      <c r="O2988">
        <f>INDEX(RoutesPivot[Distance],MATCH($C2988,RoutesPivot[[RouteID]:[RouteID]],0))</f>
        <v>700</v>
      </c>
      <c r="P2988">
        <f>INDEX(RoutesPivot[ListPrice],MATCH($C2988,RoutesPivot[[RouteID]:[RouteID]],0))</f>
        <v>125</v>
      </c>
      <c r="Q2988" t="str">
        <f>INDEX(AirportPivot[AirportName],MATCH($N2988,AirportPivot[[AirportID]:[AirportID]],0))</f>
        <v>Charlotte/Douglas International</v>
      </c>
      <c r="R2988">
        <f>INDEX(AirportPivot[Gates (number of available)],MATCH($N2988,AirportPivot[[AirportID]:[AirportID]],0))</f>
        <v>65</v>
      </c>
    </row>
    <row r="2989" spans="1:18" x14ac:dyDescent="0.25">
      <c r="A2989" s="3" t="s">
        <v>3021</v>
      </c>
      <c r="B2989" s="12">
        <v>42169</v>
      </c>
      <c r="C2989" s="4" t="s">
        <v>53</v>
      </c>
      <c r="D2989" s="4">
        <v>2.4</v>
      </c>
      <c r="E2989" s="4">
        <v>77</v>
      </c>
      <c r="F2989" s="5">
        <v>0.375</v>
      </c>
      <c r="G2989" s="6">
        <v>330</v>
      </c>
      <c r="H2989" s="7">
        <v>59730</v>
      </c>
      <c r="I2989" s="7">
        <f>FlightsPivot[[#This Row],[Total Fare]]*10%</f>
        <v>5973</v>
      </c>
      <c r="J2989" s="7">
        <f>FlightsPivot[[#This Row],[Total Fare]]+FlightsPivot[[#This Row],[10% tax ]]</f>
        <v>65703</v>
      </c>
      <c r="K2989" s="4">
        <v>6</v>
      </c>
      <c r="L2989" s="4">
        <v>2015</v>
      </c>
      <c r="M2989" t="str">
        <f>INDEX(RoutesPivot[DepAirport],MATCH($C2989,RoutesPivot[[RouteID]:[RouteID]],0))</f>
        <v>ORD</v>
      </c>
      <c r="N2989" t="str">
        <f>INDEX(RoutesPivot[AirportID],MATCH($C2989,RoutesPivot[[RouteID]:[RouteID]],0))</f>
        <v>FLL</v>
      </c>
      <c r="O2989">
        <f>INDEX(RoutesPivot[Distance],MATCH($C2989,RoutesPivot[[RouteID]:[RouteID]],0))</f>
        <v>940</v>
      </c>
      <c r="P2989">
        <f>INDEX(RoutesPivot[ListPrice],MATCH($C2989,RoutesPivot[[RouteID]:[RouteID]],0))</f>
        <v>300</v>
      </c>
      <c r="Q2989" t="str">
        <f>INDEX(AirportPivot[AirportName],MATCH($N2989,AirportPivot[[AirportID]:[AirportID]],0))</f>
        <v>Fort Lauderdale/Hollywood International</v>
      </c>
      <c r="R2989">
        <f>INDEX(AirportPivot[Gates (number of available)],MATCH($N2989,AirportPivot[[AirportID]:[AirportID]],0))</f>
        <v>55</v>
      </c>
    </row>
    <row r="2990" spans="1:18" x14ac:dyDescent="0.25">
      <c r="A2990" s="3" t="s">
        <v>3022</v>
      </c>
      <c r="B2990" s="12">
        <v>41946</v>
      </c>
      <c r="C2990" s="4" t="s">
        <v>27</v>
      </c>
      <c r="D2990" s="4">
        <v>10.4</v>
      </c>
      <c r="E2990" s="4">
        <v>127</v>
      </c>
      <c r="F2990" s="5">
        <v>0.33333333333333331</v>
      </c>
      <c r="G2990" s="6">
        <v>200</v>
      </c>
      <c r="H2990" s="7">
        <v>37000</v>
      </c>
      <c r="I2990" s="7">
        <f>FlightsPivot[[#This Row],[Total Fare]]*10%</f>
        <v>3700</v>
      </c>
      <c r="J2990" s="7">
        <f>FlightsPivot[[#This Row],[Total Fare]]+FlightsPivot[[#This Row],[10% tax ]]</f>
        <v>40700</v>
      </c>
      <c r="K2990" s="4">
        <v>11</v>
      </c>
      <c r="L2990" s="4">
        <v>2014</v>
      </c>
      <c r="M2990" t="str">
        <f>INDEX(RoutesPivot[DepAirport],MATCH($C2990,RoutesPivot[[RouteID]:[RouteID]],0))</f>
        <v>ORD</v>
      </c>
      <c r="N2990" t="str">
        <f>INDEX(RoutesPivot[AirportID],MATCH($C2990,RoutesPivot[[RouteID]:[RouteID]],0))</f>
        <v>ATL</v>
      </c>
      <c r="O2990">
        <f>INDEX(RoutesPivot[Distance],MATCH($C2990,RoutesPivot[[RouteID]:[RouteID]],0))</f>
        <v>510</v>
      </c>
      <c r="P2990">
        <f>INDEX(RoutesPivot[ListPrice],MATCH($C2990,RoutesPivot[[RouteID]:[RouteID]],0))</f>
        <v>200</v>
      </c>
      <c r="Q2990" t="str">
        <f>INDEX(AirportPivot[AirportName],MATCH($N2990,AirportPivot[[AirportID]:[AirportID]],0))</f>
        <v>Hartsfield-Jackson Atlanta International</v>
      </c>
      <c r="R2990">
        <f>INDEX(AirportPivot[Gates (number of available)],MATCH($N2990,AirportPivot[[AirportID]:[AirportID]],0))</f>
        <v>100</v>
      </c>
    </row>
    <row r="2991" spans="1:18" x14ac:dyDescent="0.25">
      <c r="A2991" s="3" t="s">
        <v>3023</v>
      </c>
      <c r="B2991" s="12">
        <v>41844</v>
      </c>
      <c r="C2991" s="4" t="s">
        <v>37</v>
      </c>
      <c r="D2991" s="4">
        <v>2.8</v>
      </c>
      <c r="E2991" s="4">
        <v>169</v>
      </c>
      <c r="F2991" s="5">
        <v>0.83333333333333337</v>
      </c>
      <c r="G2991" s="6">
        <v>385</v>
      </c>
      <c r="H2991" s="7">
        <v>63525</v>
      </c>
      <c r="I2991" s="7">
        <f>FlightsPivot[[#This Row],[Total Fare]]*10%</f>
        <v>6352.5</v>
      </c>
      <c r="J2991" s="7">
        <f>FlightsPivot[[#This Row],[Total Fare]]+FlightsPivot[[#This Row],[10% tax ]]</f>
        <v>69877.5</v>
      </c>
      <c r="K2991" s="4">
        <v>7</v>
      </c>
      <c r="L2991" s="4">
        <v>2014</v>
      </c>
      <c r="M2991" t="str">
        <f>INDEX(RoutesPivot[DepAirport],MATCH($C2991,RoutesPivot[[RouteID]:[RouteID]],0))</f>
        <v>ORD</v>
      </c>
      <c r="N2991" t="str">
        <f>INDEX(RoutesPivot[AirportID],MATCH($C2991,RoutesPivot[[RouteID]:[RouteID]],0))</f>
        <v>SEA</v>
      </c>
      <c r="O2991">
        <f>INDEX(RoutesPivot[Distance],MATCH($C2991,RoutesPivot[[RouteID]:[RouteID]],0))</f>
        <v>1500</v>
      </c>
      <c r="P2991">
        <f>INDEX(RoutesPivot[ListPrice],MATCH($C2991,RoutesPivot[[RouteID]:[RouteID]],0))</f>
        <v>350</v>
      </c>
      <c r="Q2991" t="str">
        <f>INDEX(AirportPivot[AirportName],MATCH($N2991,AirportPivot[[AirportID]:[AirportID]],0))</f>
        <v>Seattle-Tacoma International</v>
      </c>
      <c r="R2991">
        <f>INDEX(AirportPivot[Gates (number of available)],MATCH($N2991,AirportPivot[[AirportID]:[AirportID]],0))</f>
        <v>58</v>
      </c>
    </row>
    <row r="2992" spans="1:18" x14ac:dyDescent="0.25">
      <c r="A2992" s="3" t="s">
        <v>3024</v>
      </c>
      <c r="B2992" s="12">
        <v>42361</v>
      </c>
      <c r="C2992" s="4" t="s">
        <v>37</v>
      </c>
      <c r="D2992" s="4">
        <v>4.7</v>
      </c>
      <c r="E2992" s="4">
        <v>200</v>
      </c>
      <c r="F2992" s="5">
        <v>0.83333333333333337</v>
      </c>
      <c r="G2992" s="6">
        <v>490</v>
      </c>
      <c r="H2992" s="7">
        <v>80850</v>
      </c>
      <c r="I2992" s="7">
        <f>FlightsPivot[[#This Row],[Total Fare]]*10%</f>
        <v>8085</v>
      </c>
      <c r="J2992" s="7">
        <f>FlightsPivot[[#This Row],[Total Fare]]+FlightsPivot[[#This Row],[10% tax ]]</f>
        <v>88935</v>
      </c>
      <c r="K2992" s="4">
        <v>12</v>
      </c>
      <c r="L2992" s="4">
        <v>2015</v>
      </c>
      <c r="M2992" t="str">
        <f>INDEX(RoutesPivot[DepAirport],MATCH($C2992,RoutesPivot[[RouteID]:[RouteID]],0))</f>
        <v>ORD</v>
      </c>
      <c r="N2992" t="str">
        <f>INDEX(RoutesPivot[AirportID],MATCH($C2992,RoutesPivot[[RouteID]:[RouteID]],0))</f>
        <v>SEA</v>
      </c>
      <c r="O2992">
        <f>INDEX(RoutesPivot[Distance],MATCH($C2992,RoutesPivot[[RouteID]:[RouteID]],0))</f>
        <v>1500</v>
      </c>
      <c r="P2992">
        <f>INDEX(RoutesPivot[ListPrice],MATCH($C2992,RoutesPivot[[RouteID]:[RouteID]],0))</f>
        <v>350</v>
      </c>
      <c r="Q2992" t="str">
        <f>INDEX(AirportPivot[AirportName],MATCH($N2992,AirportPivot[[AirportID]:[AirportID]],0))</f>
        <v>Seattle-Tacoma International</v>
      </c>
      <c r="R2992">
        <f>INDEX(AirportPivot[Gates (number of available)],MATCH($N2992,AirportPivot[[AirportID]:[AirportID]],0))</f>
        <v>58</v>
      </c>
    </row>
    <row r="2993" spans="1:18" x14ac:dyDescent="0.25">
      <c r="A2993" s="3" t="s">
        <v>3025</v>
      </c>
      <c r="B2993" s="12">
        <v>42365</v>
      </c>
      <c r="C2993" s="4" t="s">
        <v>21</v>
      </c>
      <c r="D2993" s="4">
        <v>4.5</v>
      </c>
      <c r="E2993" s="4">
        <v>173</v>
      </c>
      <c r="F2993" s="5">
        <v>0.70833333333333337</v>
      </c>
      <c r="G2993" s="6">
        <v>175</v>
      </c>
      <c r="H2993" s="7">
        <v>28875</v>
      </c>
      <c r="I2993" s="7">
        <f>FlightsPivot[[#This Row],[Total Fare]]*10%</f>
        <v>2887.5</v>
      </c>
      <c r="J2993" s="7">
        <f>FlightsPivot[[#This Row],[Total Fare]]+FlightsPivot[[#This Row],[10% tax ]]</f>
        <v>31762.5</v>
      </c>
      <c r="K2993" s="4">
        <v>12</v>
      </c>
      <c r="L2993" s="4">
        <v>2015</v>
      </c>
      <c r="M2993" t="str">
        <f>INDEX(RoutesPivot[DepAirport],MATCH($C2993,RoutesPivot[[RouteID]:[RouteID]],0))</f>
        <v>ORD</v>
      </c>
      <c r="N2993" t="str">
        <f>INDEX(RoutesPivot[AirportID],MATCH($C2993,RoutesPivot[[RouteID]:[RouteID]],0))</f>
        <v>CLT</v>
      </c>
      <c r="O2993">
        <f>INDEX(RoutesPivot[Distance],MATCH($C2993,RoutesPivot[[RouteID]:[RouteID]],0))</f>
        <v>700</v>
      </c>
      <c r="P2993">
        <f>INDEX(RoutesPivot[ListPrice],MATCH($C2993,RoutesPivot[[RouteID]:[RouteID]],0))</f>
        <v>125</v>
      </c>
      <c r="Q2993" t="str">
        <f>INDEX(AirportPivot[AirportName],MATCH($N2993,AirportPivot[[AirportID]:[AirportID]],0))</f>
        <v>Charlotte/Douglas International</v>
      </c>
      <c r="R2993">
        <f>INDEX(AirportPivot[Gates (number of available)],MATCH($N2993,AirportPivot[[AirportID]:[AirportID]],0))</f>
        <v>65</v>
      </c>
    </row>
    <row r="2994" spans="1:18" x14ac:dyDescent="0.25">
      <c r="A2994" s="3" t="s">
        <v>3026</v>
      </c>
      <c r="B2994" s="12">
        <v>41773</v>
      </c>
      <c r="C2994" s="4" t="s">
        <v>70</v>
      </c>
      <c r="D2994" s="4">
        <v>1.6</v>
      </c>
      <c r="E2994" s="4">
        <v>190</v>
      </c>
      <c r="F2994" s="5">
        <v>0.29166666666666669</v>
      </c>
      <c r="G2994" s="6">
        <v>275</v>
      </c>
      <c r="H2994" s="7">
        <v>45375</v>
      </c>
      <c r="I2994" s="7">
        <f>FlightsPivot[[#This Row],[Total Fare]]*10%</f>
        <v>4537.5</v>
      </c>
      <c r="J2994" s="7">
        <f>FlightsPivot[[#This Row],[Total Fare]]+FlightsPivot[[#This Row],[10% tax ]]</f>
        <v>49912.5</v>
      </c>
      <c r="K2994" s="4">
        <v>5</v>
      </c>
      <c r="L2994" s="4">
        <v>2014</v>
      </c>
      <c r="M2994" t="str">
        <f>INDEX(RoutesPivot[DepAirport],MATCH($C2994,RoutesPivot[[RouteID]:[RouteID]],0))</f>
        <v>ORD</v>
      </c>
      <c r="N2994" t="str">
        <f>INDEX(RoutesPivot[AirportID],MATCH($C2994,RoutesPivot[[RouteID]:[RouteID]],0))</f>
        <v>LAS</v>
      </c>
      <c r="O2994">
        <f>INDEX(RoutesPivot[Distance],MATCH($C2994,RoutesPivot[[RouteID]:[RouteID]],0))</f>
        <v>1100</v>
      </c>
      <c r="P2994">
        <f>INDEX(RoutesPivot[ListPrice],MATCH($C2994,RoutesPivot[[RouteID]:[RouteID]],0))</f>
        <v>275</v>
      </c>
      <c r="Q2994" t="str">
        <f>INDEX(AirportPivot[AirportName],MATCH($N2994,AirportPivot[[AirportID]:[AirportID]],0))</f>
        <v>McCarran International</v>
      </c>
      <c r="R2994">
        <f>INDEX(AirportPivot[Gates (number of available)],MATCH($N2994,AirportPivot[[AirportID]:[AirportID]],0))</f>
        <v>68</v>
      </c>
    </row>
    <row r="2995" spans="1:18" x14ac:dyDescent="0.25">
      <c r="A2995" s="3" t="s">
        <v>3027</v>
      </c>
      <c r="B2995" s="12">
        <v>41698</v>
      </c>
      <c r="C2995" s="4" t="s">
        <v>50</v>
      </c>
      <c r="D2995" s="4">
        <v>1.6</v>
      </c>
      <c r="E2995" s="4">
        <v>38</v>
      </c>
      <c r="F2995" s="5">
        <v>0.29166666666666669</v>
      </c>
      <c r="G2995" s="6">
        <v>275</v>
      </c>
      <c r="H2995" s="7">
        <v>45375</v>
      </c>
      <c r="I2995" s="7">
        <f>FlightsPivot[[#This Row],[Total Fare]]*10%</f>
        <v>4537.5</v>
      </c>
      <c r="J2995" s="7">
        <f>FlightsPivot[[#This Row],[Total Fare]]+FlightsPivot[[#This Row],[10% tax ]]</f>
        <v>49912.5</v>
      </c>
      <c r="K2995" s="4">
        <v>2</v>
      </c>
      <c r="L2995" s="4">
        <v>2014</v>
      </c>
      <c r="M2995" t="str">
        <f>INDEX(RoutesPivot[DepAirport],MATCH($C2995,RoutesPivot[[RouteID]:[RouteID]],0))</f>
        <v>ORD</v>
      </c>
      <c r="N2995" t="str">
        <f>INDEX(RoutesPivot[AirportID],MATCH($C2995,RoutesPivot[[RouteID]:[RouteID]],0))</f>
        <v>LGA</v>
      </c>
      <c r="O2995">
        <f>INDEX(RoutesPivot[Distance],MATCH($C2995,RoutesPivot[[RouteID]:[RouteID]],0))</f>
        <v>610</v>
      </c>
      <c r="P2995">
        <f>INDEX(RoutesPivot[ListPrice],MATCH($C2995,RoutesPivot[[RouteID]:[RouteID]],0))</f>
        <v>275</v>
      </c>
      <c r="Q2995" t="str">
        <f>INDEX(AirportPivot[AirportName],MATCH($N2995,AirportPivot[[AirportID]:[AirportID]],0))</f>
        <v>Laguardia</v>
      </c>
      <c r="R2995">
        <f>INDEX(AirportPivot[Gates (number of available)],MATCH($N2995,AirportPivot[[AirportID]:[AirportID]],0))</f>
        <v>66</v>
      </c>
    </row>
    <row r="2996" spans="1:18" x14ac:dyDescent="0.25">
      <c r="A2996" s="3" t="s">
        <v>3028</v>
      </c>
      <c r="B2996" s="12">
        <v>42336</v>
      </c>
      <c r="C2996" s="4" t="s">
        <v>21</v>
      </c>
      <c r="D2996" s="4">
        <v>7.1</v>
      </c>
      <c r="E2996" s="4">
        <v>154</v>
      </c>
      <c r="F2996" s="5">
        <v>0.70833333333333337</v>
      </c>
      <c r="G2996" s="6">
        <v>187.5</v>
      </c>
      <c r="H2996" s="7">
        <v>30937.5</v>
      </c>
      <c r="I2996" s="7">
        <f>FlightsPivot[[#This Row],[Total Fare]]*10%</f>
        <v>3093.75</v>
      </c>
      <c r="J2996" s="7">
        <f>FlightsPivot[[#This Row],[Total Fare]]+FlightsPivot[[#This Row],[10% tax ]]</f>
        <v>34031.25</v>
      </c>
      <c r="K2996" s="4">
        <v>11</v>
      </c>
      <c r="L2996" s="4">
        <v>2015</v>
      </c>
      <c r="M2996" t="str">
        <f>INDEX(RoutesPivot[DepAirport],MATCH($C2996,RoutesPivot[[RouteID]:[RouteID]],0))</f>
        <v>ORD</v>
      </c>
      <c r="N2996" t="str">
        <f>INDEX(RoutesPivot[AirportID],MATCH($C2996,RoutesPivot[[RouteID]:[RouteID]],0))</f>
        <v>CLT</v>
      </c>
      <c r="O2996">
        <f>INDEX(RoutesPivot[Distance],MATCH($C2996,RoutesPivot[[RouteID]:[RouteID]],0))</f>
        <v>700</v>
      </c>
      <c r="P2996">
        <f>INDEX(RoutesPivot[ListPrice],MATCH($C2996,RoutesPivot[[RouteID]:[RouteID]],0))</f>
        <v>125</v>
      </c>
      <c r="Q2996" t="str">
        <f>INDEX(AirportPivot[AirportName],MATCH($N2996,AirportPivot[[AirportID]:[AirportID]],0))</f>
        <v>Charlotte/Douglas International</v>
      </c>
      <c r="R2996">
        <f>INDEX(AirportPivot[Gates (number of available)],MATCH($N2996,AirportPivot[[AirportID]:[AirportID]],0))</f>
        <v>65</v>
      </c>
    </row>
    <row r="2997" spans="1:18" x14ac:dyDescent="0.25">
      <c r="A2997" s="3" t="s">
        <v>3029</v>
      </c>
      <c r="B2997" s="12">
        <v>41854</v>
      </c>
      <c r="C2997" s="4" t="s">
        <v>33</v>
      </c>
      <c r="D2997" s="4">
        <v>2.1</v>
      </c>
      <c r="E2997" s="4">
        <v>120</v>
      </c>
      <c r="F2997" s="5">
        <v>0.79166666666666663</v>
      </c>
      <c r="G2997" s="6">
        <v>412.5</v>
      </c>
      <c r="H2997" s="7">
        <v>76312.5</v>
      </c>
      <c r="I2997" s="7">
        <f>FlightsPivot[[#This Row],[Total Fare]]*10%</f>
        <v>7631.25</v>
      </c>
      <c r="J2997" s="7">
        <f>FlightsPivot[[#This Row],[Total Fare]]+FlightsPivot[[#This Row],[10% tax ]]</f>
        <v>83943.75</v>
      </c>
      <c r="K2997" s="4">
        <v>8</v>
      </c>
      <c r="L2997" s="4">
        <v>2014</v>
      </c>
      <c r="M2997" t="str">
        <f>INDEX(RoutesPivot[DepAirport],MATCH($C2997,RoutesPivot[[RouteID]:[RouteID]],0))</f>
        <v>ORD</v>
      </c>
      <c r="N2997" t="str">
        <f>INDEX(RoutesPivot[AirportID],MATCH($C2997,RoutesPivot[[RouteID]:[RouteID]],0))</f>
        <v>SFO</v>
      </c>
      <c r="O2997">
        <f>INDEX(RoutesPivot[Distance],MATCH($C2997,RoutesPivot[[RouteID]:[RouteID]],0))</f>
        <v>1600</v>
      </c>
      <c r="P2997">
        <f>INDEX(RoutesPivot[ListPrice],MATCH($C2997,RoutesPivot[[RouteID]:[RouteID]],0))</f>
        <v>375</v>
      </c>
      <c r="Q2997" t="str">
        <f>INDEX(AirportPivot[AirportName],MATCH($N2997,AirportPivot[[AirportID]:[AirportID]],0))</f>
        <v>San Francisco International</v>
      </c>
      <c r="R2997">
        <f>INDEX(AirportPivot[Gates (number of available)],MATCH($N2997,AirportPivot[[AirportID]:[AirportID]],0))</f>
        <v>70</v>
      </c>
    </row>
    <row r="2998" spans="1:18" x14ac:dyDescent="0.25">
      <c r="A2998" s="3" t="s">
        <v>3030</v>
      </c>
      <c r="B2998" s="12">
        <v>42273</v>
      </c>
      <c r="C2998" s="4" t="s">
        <v>53</v>
      </c>
      <c r="D2998" s="4">
        <v>1.7</v>
      </c>
      <c r="E2998" s="4">
        <v>95</v>
      </c>
      <c r="F2998" s="5">
        <v>0.83333333333333337</v>
      </c>
      <c r="G2998" s="6">
        <v>300</v>
      </c>
      <c r="H2998" s="7">
        <v>55500</v>
      </c>
      <c r="I2998" s="7">
        <f>FlightsPivot[[#This Row],[Total Fare]]*10%</f>
        <v>5550</v>
      </c>
      <c r="J2998" s="7">
        <f>FlightsPivot[[#This Row],[Total Fare]]+FlightsPivot[[#This Row],[10% tax ]]</f>
        <v>61050</v>
      </c>
      <c r="K2998" s="4">
        <v>9</v>
      </c>
      <c r="L2998" s="4">
        <v>2015</v>
      </c>
      <c r="M2998" t="str">
        <f>INDEX(RoutesPivot[DepAirport],MATCH($C2998,RoutesPivot[[RouteID]:[RouteID]],0))</f>
        <v>ORD</v>
      </c>
      <c r="N2998" t="str">
        <f>INDEX(RoutesPivot[AirportID],MATCH($C2998,RoutesPivot[[RouteID]:[RouteID]],0))</f>
        <v>FLL</v>
      </c>
      <c r="O2998">
        <f>INDEX(RoutesPivot[Distance],MATCH($C2998,RoutesPivot[[RouteID]:[RouteID]],0))</f>
        <v>940</v>
      </c>
      <c r="P2998">
        <f>INDEX(RoutesPivot[ListPrice],MATCH($C2998,RoutesPivot[[RouteID]:[RouteID]],0))</f>
        <v>300</v>
      </c>
      <c r="Q2998" t="str">
        <f>INDEX(AirportPivot[AirportName],MATCH($N2998,AirportPivot[[AirportID]:[AirportID]],0))</f>
        <v>Fort Lauderdale/Hollywood International</v>
      </c>
      <c r="R2998">
        <f>INDEX(AirportPivot[Gates (number of available)],MATCH($N2998,AirportPivot[[AirportID]:[AirportID]],0))</f>
        <v>55</v>
      </c>
    </row>
    <row r="2999" spans="1:18" x14ac:dyDescent="0.25">
      <c r="A2999" s="3" t="s">
        <v>3031</v>
      </c>
      <c r="B2999" s="12">
        <v>41868</v>
      </c>
      <c r="C2999" s="4" t="s">
        <v>13</v>
      </c>
      <c r="D2999" s="4">
        <v>1.7</v>
      </c>
      <c r="E2999" s="4">
        <v>53</v>
      </c>
      <c r="F2999" s="5">
        <v>0.625</v>
      </c>
      <c r="G2999" s="6">
        <v>275</v>
      </c>
      <c r="H2999" s="7">
        <v>45375</v>
      </c>
      <c r="I2999" s="7">
        <f>FlightsPivot[[#This Row],[Total Fare]]*10%</f>
        <v>4537.5</v>
      </c>
      <c r="J2999" s="7">
        <f>FlightsPivot[[#This Row],[Total Fare]]+FlightsPivot[[#This Row],[10% tax ]]</f>
        <v>49912.5</v>
      </c>
      <c r="K2999" s="4">
        <v>8</v>
      </c>
      <c r="L2999" s="4">
        <v>2014</v>
      </c>
      <c r="M2999" t="str">
        <f>INDEX(RoutesPivot[DepAirport],MATCH($C2999,RoutesPivot[[RouteID]:[RouteID]],0))</f>
        <v>ORD</v>
      </c>
      <c r="N2999" t="str">
        <f>INDEX(RoutesPivot[AirportID],MATCH($C2999,RoutesPivot[[RouteID]:[RouteID]],0))</f>
        <v>JFK</v>
      </c>
      <c r="O2999">
        <f>INDEX(RoutesPivot[Distance],MATCH($C2999,RoutesPivot[[RouteID]:[RouteID]],0))</f>
        <v>619</v>
      </c>
      <c r="P2999">
        <f>INDEX(RoutesPivot[ListPrice],MATCH($C2999,RoutesPivot[[RouteID]:[RouteID]],0))</f>
        <v>250</v>
      </c>
      <c r="Q2999" t="str">
        <f>INDEX(AirportPivot[AirportName],MATCH($N2999,AirportPivot[[AirportID]:[AirportID]],0))</f>
        <v>John F Kennedy International</v>
      </c>
      <c r="R2999">
        <f>INDEX(AirportPivot[Gates (number of available)],MATCH($N2999,AirportPivot[[AirportID]:[AirportID]],0))</f>
        <v>120</v>
      </c>
    </row>
    <row r="3000" spans="1:18" x14ac:dyDescent="0.25">
      <c r="A3000" s="3" t="s">
        <v>3032</v>
      </c>
      <c r="B3000" s="12">
        <v>42318</v>
      </c>
      <c r="C3000" s="4" t="s">
        <v>27</v>
      </c>
      <c r="D3000" s="4">
        <v>10.1</v>
      </c>
      <c r="E3000" s="4">
        <v>82</v>
      </c>
      <c r="F3000" s="5">
        <v>0.75</v>
      </c>
      <c r="G3000" s="6">
        <v>200</v>
      </c>
      <c r="H3000" s="7">
        <v>36200</v>
      </c>
      <c r="I3000" s="7">
        <f>FlightsPivot[[#This Row],[Total Fare]]*10%</f>
        <v>3620</v>
      </c>
      <c r="J3000" s="7">
        <f>FlightsPivot[[#This Row],[Total Fare]]+FlightsPivot[[#This Row],[10% tax ]]</f>
        <v>39820</v>
      </c>
      <c r="K3000" s="4">
        <v>11</v>
      </c>
      <c r="L3000" s="4">
        <v>2015</v>
      </c>
      <c r="M3000" t="str">
        <f>INDEX(RoutesPivot[DepAirport],MATCH($C3000,RoutesPivot[[RouteID]:[RouteID]],0))</f>
        <v>ORD</v>
      </c>
      <c r="N3000" t="str">
        <f>INDEX(RoutesPivot[AirportID],MATCH($C3000,RoutesPivot[[RouteID]:[RouteID]],0))</f>
        <v>ATL</v>
      </c>
      <c r="O3000">
        <f>INDEX(RoutesPivot[Distance],MATCH($C3000,RoutesPivot[[RouteID]:[RouteID]],0))</f>
        <v>510</v>
      </c>
      <c r="P3000">
        <f>INDEX(RoutesPivot[ListPrice],MATCH($C3000,RoutesPivot[[RouteID]:[RouteID]],0))</f>
        <v>200</v>
      </c>
      <c r="Q3000" t="str">
        <f>INDEX(AirportPivot[AirportName],MATCH($N3000,AirportPivot[[AirportID]:[AirportID]],0))</f>
        <v>Hartsfield-Jackson Atlanta International</v>
      </c>
      <c r="R3000">
        <f>INDEX(AirportPivot[Gates (number of available)],MATCH($N3000,AirportPivot[[AirportID]:[AirportID]],0))</f>
        <v>100</v>
      </c>
    </row>
    <row r="3001" spans="1:18" x14ac:dyDescent="0.25">
      <c r="A3001" s="3" t="s">
        <v>3033</v>
      </c>
      <c r="B3001" s="12">
        <v>42334</v>
      </c>
      <c r="C3001" s="4" t="s">
        <v>37</v>
      </c>
      <c r="D3001" s="4">
        <v>6.1</v>
      </c>
      <c r="E3001" s="4">
        <v>165</v>
      </c>
      <c r="F3001" s="5">
        <v>0.3125</v>
      </c>
      <c r="G3001" s="6">
        <v>525</v>
      </c>
      <c r="H3001" s="7">
        <v>86625</v>
      </c>
      <c r="I3001" s="7">
        <f>FlightsPivot[[#This Row],[Total Fare]]*10%</f>
        <v>8662.5</v>
      </c>
      <c r="J3001" s="7">
        <f>FlightsPivot[[#This Row],[Total Fare]]+FlightsPivot[[#This Row],[10% tax ]]</f>
        <v>95287.5</v>
      </c>
      <c r="K3001" s="4">
        <v>11</v>
      </c>
      <c r="L3001" s="4">
        <v>2015</v>
      </c>
      <c r="M3001" t="str">
        <f>INDEX(RoutesPivot[DepAirport],MATCH($C3001,RoutesPivot[[RouteID]:[RouteID]],0))</f>
        <v>ORD</v>
      </c>
      <c r="N3001" t="str">
        <f>INDEX(RoutesPivot[AirportID],MATCH($C3001,RoutesPivot[[RouteID]:[RouteID]],0))</f>
        <v>SEA</v>
      </c>
      <c r="O3001">
        <f>INDEX(RoutesPivot[Distance],MATCH($C3001,RoutesPivot[[RouteID]:[RouteID]],0))</f>
        <v>1500</v>
      </c>
      <c r="P3001">
        <f>INDEX(RoutesPivot[ListPrice],MATCH($C3001,RoutesPivot[[RouteID]:[RouteID]],0))</f>
        <v>350</v>
      </c>
      <c r="Q3001" t="str">
        <f>INDEX(AirportPivot[AirportName],MATCH($N3001,AirportPivot[[AirportID]:[AirportID]],0))</f>
        <v>Seattle-Tacoma International</v>
      </c>
      <c r="R3001">
        <f>INDEX(AirportPivot[Gates (number of available)],MATCH($N3001,AirportPivot[[AirportID]:[AirportID]],0))</f>
        <v>58</v>
      </c>
    </row>
    <row r="3002" spans="1:18" x14ac:dyDescent="0.25">
      <c r="A3002" s="3" t="s">
        <v>3034</v>
      </c>
      <c r="B3002" s="12">
        <v>42262</v>
      </c>
      <c r="C3002" s="4" t="s">
        <v>103</v>
      </c>
      <c r="D3002" s="4">
        <v>2.5</v>
      </c>
      <c r="E3002" s="4">
        <v>112</v>
      </c>
      <c r="F3002" s="5">
        <v>0.79166666666666663</v>
      </c>
      <c r="G3002" s="6">
        <v>300</v>
      </c>
      <c r="H3002" s="7">
        <v>55500</v>
      </c>
      <c r="I3002" s="7">
        <f>FlightsPivot[[#This Row],[Total Fare]]*10%</f>
        <v>5550</v>
      </c>
      <c r="J3002" s="7">
        <f>FlightsPivot[[#This Row],[Total Fare]]+FlightsPivot[[#This Row],[10% tax ]]</f>
        <v>61050</v>
      </c>
      <c r="K3002" s="4">
        <v>9</v>
      </c>
      <c r="L3002" s="4">
        <v>2015</v>
      </c>
      <c r="M3002" t="str">
        <f>INDEX(RoutesPivot[DepAirport],MATCH($C3002,RoutesPivot[[RouteID]:[RouteID]],0))</f>
        <v>ORD</v>
      </c>
      <c r="N3002" t="str">
        <f>INDEX(RoutesPivot[AirportID],MATCH($C3002,RoutesPivot[[RouteID]:[RouteID]],0))</f>
        <v>IAD</v>
      </c>
      <c r="O3002">
        <f>INDEX(RoutesPivot[Distance],MATCH($C3002,RoutesPivot[[RouteID]:[RouteID]],0))</f>
        <v>515</v>
      </c>
      <c r="P3002">
        <f>INDEX(RoutesPivot[ListPrice],MATCH($C3002,RoutesPivot[[RouteID]:[RouteID]],0))</f>
        <v>300</v>
      </c>
      <c r="Q3002" t="str">
        <f>INDEX(AirportPivot[AirportName],MATCH($N3002,AirportPivot[[AirportID]:[AirportID]],0))</f>
        <v>Washington Dulles International</v>
      </c>
      <c r="R3002">
        <f>INDEX(AirportPivot[Gates (number of available)],MATCH($N3002,AirportPivot[[AirportID]:[AirportID]],0))</f>
        <v>95</v>
      </c>
    </row>
    <row r="3003" spans="1:18" x14ac:dyDescent="0.25">
      <c r="A3003" s="3" t="s">
        <v>3035</v>
      </c>
      <c r="B3003" s="12">
        <v>42153</v>
      </c>
      <c r="C3003" s="4" t="s">
        <v>47</v>
      </c>
      <c r="D3003" s="4">
        <v>1.8</v>
      </c>
      <c r="E3003" s="4">
        <v>24</v>
      </c>
      <c r="F3003" s="5">
        <v>0.33333333333333331</v>
      </c>
      <c r="G3003" s="6">
        <v>250</v>
      </c>
      <c r="H3003" s="7">
        <v>46250</v>
      </c>
      <c r="I3003" s="7">
        <f>FlightsPivot[[#This Row],[Total Fare]]*10%</f>
        <v>4625</v>
      </c>
      <c r="J3003" s="7">
        <f>FlightsPivot[[#This Row],[Total Fare]]+FlightsPivot[[#This Row],[10% tax ]]</f>
        <v>50875</v>
      </c>
      <c r="K3003" s="4">
        <v>5</v>
      </c>
      <c r="L3003" s="4">
        <v>2015</v>
      </c>
      <c r="M3003" t="str">
        <f>INDEX(RoutesPivot[DepAirport],MATCH($C3003,RoutesPivot[[RouteID]:[RouteID]],0))</f>
        <v>ORD</v>
      </c>
      <c r="N3003" t="str">
        <f>INDEX(RoutesPivot[AirportID],MATCH($C3003,RoutesPivot[[RouteID]:[RouteID]],0))</f>
        <v>PHX</v>
      </c>
      <c r="O3003">
        <f>INDEX(RoutesPivot[Distance],MATCH($C3003,RoutesPivot[[RouteID]:[RouteID]],0))</f>
        <v>1200</v>
      </c>
      <c r="P3003">
        <f>INDEX(RoutesPivot[ListPrice],MATCH($C3003,RoutesPivot[[RouteID]:[RouteID]],0))</f>
        <v>250</v>
      </c>
      <c r="Q3003" t="str">
        <f>INDEX(AirportPivot[AirportName],MATCH($N3003,AirportPivot[[AirportID]:[AirportID]],0))</f>
        <v>Phoenix Sky Harbor International</v>
      </c>
      <c r="R3003">
        <f>INDEX(AirportPivot[Gates (number of available)],MATCH($N3003,AirportPivot[[AirportID]:[AirportID]],0))</f>
        <v>60</v>
      </c>
    </row>
    <row r="3004" spans="1:18" x14ac:dyDescent="0.25">
      <c r="A3004" s="3" t="s">
        <v>3036</v>
      </c>
      <c r="B3004" s="12">
        <v>42236</v>
      </c>
      <c r="C3004" s="4" t="s">
        <v>17</v>
      </c>
      <c r="D3004" s="4">
        <v>5.0999999999999996</v>
      </c>
      <c r="E3004" s="4">
        <v>186</v>
      </c>
      <c r="F3004" s="5">
        <v>0.8125</v>
      </c>
      <c r="G3004" s="6">
        <v>385</v>
      </c>
      <c r="H3004" s="7">
        <v>63525</v>
      </c>
      <c r="I3004" s="7">
        <f>FlightsPivot[[#This Row],[Total Fare]]*10%</f>
        <v>6352.5</v>
      </c>
      <c r="J3004" s="7">
        <f>FlightsPivot[[#This Row],[Total Fare]]+FlightsPivot[[#This Row],[10% tax ]]</f>
        <v>69877.5</v>
      </c>
      <c r="K3004" s="4">
        <v>8</v>
      </c>
      <c r="L3004" s="4">
        <v>2015</v>
      </c>
      <c r="M3004" t="str">
        <f>INDEX(RoutesPivot[DepAirport],MATCH($C3004,RoutesPivot[[RouteID]:[RouteID]],0))</f>
        <v>ORD</v>
      </c>
      <c r="N3004" t="str">
        <f>INDEX(RoutesPivot[AirportID],MATCH($C3004,RoutesPivot[[RouteID]:[RouteID]],0))</f>
        <v>LAX</v>
      </c>
      <c r="O3004">
        <f>INDEX(RoutesPivot[Distance],MATCH($C3004,RoutesPivot[[RouteID]:[RouteID]],0))</f>
        <v>1518</v>
      </c>
      <c r="P3004">
        <f>INDEX(RoutesPivot[ListPrice],MATCH($C3004,RoutesPivot[[RouteID]:[RouteID]],0))</f>
        <v>350</v>
      </c>
      <c r="Q3004" t="str">
        <f>INDEX(AirportPivot[AirportName],MATCH($N3004,AirportPivot[[AirportID]:[AirportID]],0))</f>
        <v>Los Angeles International</v>
      </c>
      <c r="R3004">
        <f>INDEX(AirportPivot[Gates (number of available)],MATCH($N3004,AirportPivot[[AirportID]:[AirportID]],0))</f>
        <v>86</v>
      </c>
    </row>
    <row r="3005" spans="1:18" x14ac:dyDescent="0.25">
      <c r="A3005" s="3" t="s">
        <v>3037</v>
      </c>
      <c r="B3005" s="12">
        <v>42117</v>
      </c>
      <c r="C3005" s="4" t="s">
        <v>86</v>
      </c>
      <c r="D3005" s="4">
        <v>2.9</v>
      </c>
      <c r="E3005" s="4">
        <v>168</v>
      </c>
      <c r="F3005" s="5">
        <v>0.75</v>
      </c>
      <c r="G3005" s="6">
        <v>115</v>
      </c>
      <c r="H3005" s="7">
        <v>18975</v>
      </c>
      <c r="I3005" s="7">
        <f>FlightsPivot[[#This Row],[Total Fare]]*10%</f>
        <v>1897.5</v>
      </c>
      <c r="J3005" s="7">
        <f>FlightsPivot[[#This Row],[Total Fare]]+FlightsPivot[[#This Row],[10% tax ]]</f>
        <v>20872.5</v>
      </c>
      <c r="K3005" s="4">
        <v>4</v>
      </c>
      <c r="L3005" s="4">
        <v>2015</v>
      </c>
      <c r="M3005" t="str">
        <f>INDEX(RoutesPivot[DepAirport],MATCH($C3005,RoutesPivot[[RouteID]:[RouteID]],0))</f>
        <v>ORD</v>
      </c>
      <c r="N3005" t="str">
        <f>INDEX(RoutesPivot[AirportID],MATCH($C3005,RoutesPivot[[RouteID]:[RouteID]],0))</f>
        <v>DTW</v>
      </c>
      <c r="O3005">
        <f>INDEX(RoutesPivot[Distance],MATCH($C3005,RoutesPivot[[RouteID]:[RouteID]],0))</f>
        <v>200</v>
      </c>
      <c r="P3005">
        <f>INDEX(RoutesPivot[ListPrice],MATCH($C3005,RoutesPivot[[RouteID]:[RouteID]],0))</f>
        <v>115</v>
      </c>
      <c r="Q3005" t="str">
        <f>INDEX(AirportPivot[AirportName],MATCH($N3005,AirportPivot[[AirportID]:[AirportID]],0))</f>
        <v>Detroit Metropolitan Wayne County</v>
      </c>
      <c r="R3005">
        <f>INDEX(AirportPivot[Gates (number of available)],MATCH($N3005,AirportPivot[[AirportID]:[AirportID]],0))</f>
        <v>60</v>
      </c>
    </row>
    <row r="3006" spans="1:18" x14ac:dyDescent="0.25">
      <c r="A3006" s="3" t="s">
        <v>3038</v>
      </c>
      <c r="B3006" s="12">
        <v>41657</v>
      </c>
      <c r="C3006" s="4" t="s">
        <v>13</v>
      </c>
      <c r="D3006" s="4">
        <v>1.5</v>
      </c>
      <c r="E3006" s="4">
        <v>163</v>
      </c>
      <c r="F3006" s="5">
        <v>0.75</v>
      </c>
      <c r="G3006" s="6">
        <v>250</v>
      </c>
      <c r="H3006" s="7">
        <v>41250</v>
      </c>
      <c r="I3006" s="7">
        <f>FlightsPivot[[#This Row],[Total Fare]]*10%</f>
        <v>4125</v>
      </c>
      <c r="J3006" s="7">
        <f>FlightsPivot[[#This Row],[Total Fare]]+FlightsPivot[[#This Row],[10% tax ]]</f>
        <v>45375</v>
      </c>
      <c r="K3006" s="4">
        <v>1</v>
      </c>
      <c r="L3006" s="4">
        <v>2014</v>
      </c>
      <c r="M3006" t="str">
        <f>INDEX(RoutesPivot[DepAirport],MATCH($C3006,RoutesPivot[[RouteID]:[RouteID]],0))</f>
        <v>ORD</v>
      </c>
      <c r="N3006" t="str">
        <f>INDEX(RoutesPivot[AirportID],MATCH($C3006,RoutesPivot[[RouteID]:[RouteID]],0))</f>
        <v>JFK</v>
      </c>
      <c r="O3006">
        <f>INDEX(RoutesPivot[Distance],MATCH($C3006,RoutesPivot[[RouteID]:[RouteID]],0))</f>
        <v>619</v>
      </c>
      <c r="P3006">
        <f>INDEX(RoutesPivot[ListPrice],MATCH($C3006,RoutesPivot[[RouteID]:[RouteID]],0))</f>
        <v>250</v>
      </c>
      <c r="Q3006" t="str">
        <f>INDEX(AirportPivot[AirportName],MATCH($N3006,AirportPivot[[AirportID]:[AirportID]],0))</f>
        <v>John F Kennedy International</v>
      </c>
      <c r="R3006">
        <f>INDEX(AirportPivot[Gates (number of available)],MATCH($N3006,AirportPivot[[AirportID]:[AirportID]],0))</f>
        <v>120</v>
      </c>
    </row>
    <row r="3007" spans="1:18" x14ac:dyDescent="0.25">
      <c r="A3007" s="3" t="s">
        <v>3039</v>
      </c>
      <c r="B3007" s="12">
        <v>42292</v>
      </c>
      <c r="C3007" s="4" t="s">
        <v>103</v>
      </c>
      <c r="D3007" s="4">
        <v>1.9</v>
      </c>
      <c r="E3007" s="4">
        <v>80</v>
      </c>
      <c r="F3007" s="5">
        <v>0.29166666666666669</v>
      </c>
      <c r="G3007" s="6">
        <v>300</v>
      </c>
      <c r="H3007" s="7">
        <v>54300</v>
      </c>
      <c r="I3007" s="7">
        <f>FlightsPivot[[#This Row],[Total Fare]]*10%</f>
        <v>5430</v>
      </c>
      <c r="J3007" s="7">
        <f>FlightsPivot[[#This Row],[Total Fare]]+FlightsPivot[[#This Row],[10% tax ]]</f>
        <v>59730</v>
      </c>
      <c r="K3007" s="4">
        <v>10</v>
      </c>
      <c r="L3007" s="4">
        <v>2015</v>
      </c>
      <c r="M3007" t="str">
        <f>INDEX(RoutesPivot[DepAirport],MATCH($C3007,RoutesPivot[[RouteID]:[RouteID]],0))</f>
        <v>ORD</v>
      </c>
      <c r="N3007" t="str">
        <f>INDEX(RoutesPivot[AirportID],MATCH($C3007,RoutesPivot[[RouteID]:[RouteID]],0))</f>
        <v>IAD</v>
      </c>
      <c r="O3007">
        <f>INDEX(RoutesPivot[Distance],MATCH($C3007,RoutesPivot[[RouteID]:[RouteID]],0))</f>
        <v>515</v>
      </c>
      <c r="P3007">
        <f>INDEX(RoutesPivot[ListPrice],MATCH($C3007,RoutesPivot[[RouteID]:[RouteID]],0))</f>
        <v>300</v>
      </c>
      <c r="Q3007" t="str">
        <f>INDEX(AirportPivot[AirportName],MATCH($N3007,AirportPivot[[AirportID]:[AirportID]],0))</f>
        <v>Washington Dulles International</v>
      </c>
      <c r="R3007">
        <f>INDEX(AirportPivot[Gates (number of available)],MATCH($N3007,AirportPivot[[AirportID]:[AirportID]],0))</f>
        <v>95</v>
      </c>
    </row>
    <row r="3008" spans="1:18" x14ac:dyDescent="0.25">
      <c r="A3008" s="3" t="s">
        <v>3040</v>
      </c>
      <c r="B3008" s="12">
        <v>41980</v>
      </c>
      <c r="C3008" s="4" t="s">
        <v>37</v>
      </c>
      <c r="D3008" s="4">
        <v>1.9</v>
      </c>
      <c r="E3008" s="4">
        <v>172</v>
      </c>
      <c r="F3008" s="5">
        <v>0.83333333333333337</v>
      </c>
      <c r="G3008" s="6">
        <v>350</v>
      </c>
      <c r="H3008" s="7">
        <v>57750</v>
      </c>
      <c r="I3008" s="7">
        <f>FlightsPivot[[#This Row],[Total Fare]]*10%</f>
        <v>5775</v>
      </c>
      <c r="J3008" s="7">
        <f>FlightsPivot[[#This Row],[Total Fare]]+FlightsPivot[[#This Row],[10% tax ]]</f>
        <v>63525</v>
      </c>
      <c r="K3008" s="4">
        <v>12</v>
      </c>
      <c r="L3008" s="4">
        <v>2014</v>
      </c>
      <c r="M3008" t="str">
        <f>INDEX(RoutesPivot[DepAirport],MATCH($C3008,RoutesPivot[[RouteID]:[RouteID]],0))</f>
        <v>ORD</v>
      </c>
      <c r="N3008" t="str">
        <f>INDEX(RoutesPivot[AirportID],MATCH($C3008,RoutesPivot[[RouteID]:[RouteID]],0))</f>
        <v>SEA</v>
      </c>
      <c r="O3008">
        <f>INDEX(RoutesPivot[Distance],MATCH($C3008,RoutesPivot[[RouteID]:[RouteID]],0))</f>
        <v>1500</v>
      </c>
      <c r="P3008">
        <f>INDEX(RoutesPivot[ListPrice],MATCH($C3008,RoutesPivot[[RouteID]:[RouteID]],0))</f>
        <v>350</v>
      </c>
      <c r="Q3008" t="str">
        <f>INDEX(AirportPivot[AirportName],MATCH($N3008,AirportPivot[[AirportID]:[AirportID]],0))</f>
        <v>Seattle-Tacoma International</v>
      </c>
      <c r="R3008">
        <f>INDEX(AirportPivot[Gates (number of available)],MATCH($N3008,AirportPivot[[AirportID]:[AirportID]],0))</f>
        <v>58</v>
      </c>
    </row>
    <row r="3009" spans="1:18" x14ac:dyDescent="0.25">
      <c r="A3009" s="3" t="s">
        <v>3041</v>
      </c>
      <c r="B3009" s="12">
        <v>42249</v>
      </c>
      <c r="C3009" s="4" t="s">
        <v>40</v>
      </c>
      <c r="D3009" s="4">
        <v>1.3</v>
      </c>
      <c r="E3009" s="4">
        <v>132</v>
      </c>
      <c r="F3009" s="5">
        <v>0.89583333333333337</v>
      </c>
      <c r="G3009" s="6">
        <v>115</v>
      </c>
      <c r="H3009" s="7">
        <v>21275</v>
      </c>
      <c r="I3009" s="7">
        <f>FlightsPivot[[#This Row],[Total Fare]]*10%</f>
        <v>2127.5</v>
      </c>
      <c r="J3009" s="7">
        <f>FlightsPivot[[#This Row],[Total Fare]]+FlightsPivot[[#This Row],[10% tax ]]</f>
        <v>23402.5</v>
      </c>
      <c r="K3009" s="4">
        <v>9</v>
      </c>
      <c r="L3009" s="4">
        <v>2015</v>
      </c>
      <c r="M3009" t="str">
        <f>INDEX(RoutesPivot[DepAirport],MATCH($C3009,RoutesPivot[[RouteID]:[RouteID]],0))</f>
        <v>ORD</v>
      </c>
      <c r="N3009" t="str">
        <f>INDEX(RoutesPivot[AirportID],MATCH($C3009,RoutesPivot[[RouteID]:[RouteID]],0))</f>
        <v>MSP</v>
      </c>
      <c r="O3009">
        <f>INDEX(RoutesPivot[Distance],MATCH($C3009,RoutesPivot[[RouteID]:[RouteID]],0))</f>
        <v>300</v>
      </c>
      <c r="P3009">
        <f>INDEX(RoutesPivot[ListPrice],MATCH($C3009,RoutesPivot[[RouteID]:[RouteID]],0))</f>
        <v>115</v>
      </c>
      <c r="Q3009" t="str">
        <f>INDEX(AirportPivot[AirportName],MATCH($N3009,AirportPivot[[AirportID]:[AirportID]],0))</f>
        <v>Minneapolis-St Paul International/Wold-Chamberlain</v>
      </c>
      <c r="R3009">
        <f>INDEX(AirportPivot[Gates (number of available)],MATCH($N3009,AirportPivot[[AirportID]:[AirportID]],0))</f>
        <v>65</v>
      </c>
    </row>
    <row r="3010" spans="1:18" x14ac:dyDescent="0.25">
      <c r="A3010" s="3" t="s">
        <v>3042</v>
      </c>
      <c r="B3010" s="12">
        <v>41658</v>
      </c>
      <c r="C3010" s="4" t="s">
        <v>50</v>
      </c>
      <c r="D3010" s="4">
        <v>1.3</v>
      </c>
      <c r="E3010" s="4">
        <v>104</v>
      </c>
      <c r="F3010" s="5">
        <v>0.75</v>
      </c>
      <c r="G3010" s="6">
        <v>275</v>
      </c>
      <c r="H3010" s="7">
        <v>50875</v>
      </c>
      <c r="I3010" s="7">
        <f>FlightsPivot[[#This Row],[Total Fare]]*10%</f>
        <v>5087.5</v>
      </c>
      <c r="J3010" s="7">
        <f>FlightsPivot[[#This Row],[Total Fare]]+FlightsPivot[[#This Row],[10% tax ]]</f>
        <v>55962.5</v>
      </c>
      <c r="K3010" s="4">
        <v>1</v>
      </c>
      <c r="L3010" s="4">
        <v>2014</v>
      </c>
      <c r="M3010" t="str">
        <f>INDEX(RoutesPivot[DepAirport],MATCH($C3010,RoutesPivot[[RouteID]:[RouteID]],0))</f>
        <v>ORD</v>
      </c>
      <c r="N3010" t="str">
        <f>INDEX(RoutesPivot[AirportID],MATCH($C3010,RoutesPivot[[RouteID]:[RouteID]],0))</f>
        <v>LGA</v>
      </c>
      <c r="O3010">
        <f>INDEX(RoutesPivot[Distance],MATCH($C3010,RoutesPivot[[RouteID]:[RouteID]],0))</f>
        <v>610</v>
      </c>
      <c r="P3010">
        <f>INDEX(RoutesPivot[ListPrice],MATCH($C3010,RoutesPivot[[RouteID]:[RouteID]],0))</f>
        <v>275</v>
      </c>
      <c r="Q3010" t="str">
        <f>INDEX(AirportPivot[AirportName],MATCH($N3010,AirportPivot[[AirportID]:[AirportID]],0))</f>
        <v>Laguardia</v>
      </c>
      <c r="R3010">
        <f>INDEX(AirportPivot[Gates (number of available)],MATCH($N3010,AirportPivot[[AirportID]:[AirportID]],0))</f>
        <v>66</v>
      </c>
    </row>
    <row r="3011" spans="1:18" x14ac:dyDescent="0.25">
      <c r="A3011" s="3" t="s">
        <v>3043</v>
      </c>
      <c r="B3011" s="12">
        <v>42184</v>
      </c>
      <c r="C3011" s="4" t="s">
        <v>23</v>
      </c>
      <c r="D3011" s="4">
        <v>2</v>
      </c>
      <c r="E3011" s="4">
        <v>170</v>
      </c>
      <c r="F3011" s="5">
        <v>0.33333333333333331</v>
      </c>
      <c r="G3011" s="6">
        <v>330</v>
      </c>
      <c r="H3011" s="7">
        <v>54450</v>
      </c>
      <c r="I3011" s="7">
        <f>FlightsPivot[[#This Row],[Total Fare]]*10%</f>
        <v>5445</v>
      </c>
      <c r="J3011" s="7">
        <f>FlightsPivot[[#This Row],[Total Fare]]+FlightsPivot[[#This Row],[10% tax ]]</f>
        <v>59895</v>
      </c>
      <c r="K3011" s="4">
        <v>6</v>
      </c>
      <c r="L3011" s="4">
        <v>2015</v>
      </c>
      <c r="M3011" t="str">
        <f>INDEX(RoutesPivot[DepAirport],MATCH($C3011,RoutesPivot[[RouteID]:[RouteID]],0))</f>
        <v>ORD</v>
      </c>
      <c r="N3011" t="str">
        <f>INDEX(RoutesPivot[AirportID],MATCH($C3011,RoutesPivot[[RouteID]:[RouteID]],0))</f>
        <v>DEN</v>
      </c>
      <c r="O3011">
        <f>INDEX(RoutesPivot[Distance],MATCH($C3011,RoutesPivot[[RouteID]:[RouteID]],0))</f>
        <v>800</v>
      </c>
      <c r="P3011">
        <f>INDEX(RoutesPivot[ListPrice],MATCH($C3011,RoutesPivot[[RouteID]:[RouteID]],0))</f>
        <v>300</v>
      </c>
      <c r="Q3011" t="str">
        <f>INDEX(AirportPivot[AirportName],MATCH($N3011,AirportPivot[[AirportID]:[AirportID]],0))</f>
        <v>Denver International</v>
      </c>
      <c r="R3011">
        <f>INDEX(AirportPivot[Gates (number of available)],MATCH($N3011,AirportPivot[[AirportID]:[AirportID]],0))</f>
        <v>75</v>
      </c>
    </row>
    <row r="3012" spans="1:18" x14ac:dyDescent="0.25">
      <c r="A3012" s="3" t="s">
        <v>3044</v>
      </c>
      <c r="B3012" s="12">
        <v>42268</v>
      </c>
      <c r="C3012" s="4" t="s">
        <v>15</v>
      </c>
      <c r="D3012" s="4">
        <v>1.6</v>
      </c>
      <c r="E3012" s="4">
        <v>116</v>
      </c>
      <c r="F3012" s="5">
        <v>0.89583333333333337</v>
      </c>
      <c r="G3012" s="6">
        <v>225</v>
      </c>
      <c r="H3012" s="7">
        <v>41625</v>
      </c>
      <c r="I3012" s="7">
        <f>FlightsPivot[[#This Row],[Total Fare]]*10%</f>
        <v>4162.5</v>
      </c>
      <c r="J3012" s="7">
        <f>FlightsPivot[[#This Row],[Total Fare]]+FlightsPivot[[#This Row],[10% tax ]]</f>
        <v>45787.5</v>
      </c>
      <c r="K3012" s="4">
        <v>9</v>
      </c>
      <c r="L3012" s="4">
        <v>2015</v>
      </c>
      <c r="M3012" t="str">
        <f>INDEX(RoutesPivot[DepAirport],MATCH($C3012,RoutesPivot[[RouteID]:[RouteID]],0))</f>
        <v>ORD</v>
      </c>
      <c r="N3012" t="str">
        <f>INDEX(RoutesPivot[AirportID],MATCH($C3012,RoutesPivot[[RouteID]:[RouteID]],0))</f>
        <v>EWR</v>
      </c>
      <c r="O3012">
        <f>INDEX(RoutesPivot[Distance],MATCH($C3012,RoutesPivot[[RouteID]:[RouteID]],0))</f>
        <v>600</v>
      </c>
      <c r="P3012">
        <f>INDEX(RoutesPivot[ListPrice],MATCH($C3012,RoutesPivot[[RouteID]:[RouteID]],0))</f>
        <v>225</v>
      </c>
      <c r="Q3012" t="str">
        <f>INDEX(AirportPivot[AirportName],MATCH($N3012,AirportPivot[[AirportID]:[AirportID]],0))</f>
        <v>Newark Liberty International</v>
      </c>
      <c r="R3012">
        <f>INDEX(AirportPivot[Gates (number of available)],MATCH($N3012,AirportPivot[[AirportID]:[AirportID]],0))</f>
        <v>82</v>
      </c>
    </row>
    <row r="3013" spans="1:18" x14ac:dyDescent="0.25">
      <c r="A3013" s="3" t="s">
        <v>3045</v>
      </c>
      <c r="B3013" s="12">
        <v>42029</v>
      </c>
      <c r="C3013" s="4" t="s">
        <v>83</v>
      </c>
      <c r="D3013" s="4">
        <v>1.5</v>
      </c>
      <c r="E3013" s="4">
        <v>123</v>
      </c>
      <c r="F3013" s="5">
        <v>0.41666666666666669</v>
      </c>
      <c r="G3013" s="6">
        <v>240</v>
      </c>
      <c r="H3013" s="7">
        <v>44400</v>
      </c>
      <c r="I3013" s="7">
        <f>FlightsPivot[[#This Row],[Total Fare]]*10%</f>
        <v>4440</v>
      </c>
      <c r="J3013" s="7">
        <f>FlightsPivot[[#This Row],[Total Fare]]+FlightsPivot[[#This Row],[10% tax ]]</f>
        <v>48840</v>
      </c>
      <c r="K3013" s="4">
        <v>1</v>
      </c>
      <c r="L3013" s="4">
        <v>2015</v>
      </c>
      <c r="M3013" t="str">
        <f>INDEX(RoutesPivot[DepAirport],MATCH($C3013,RoutesPivot[[RouteID]:[RouteID]],0))</f>
        <v>ORD</v>
      </c>
      <c r="N3013" t="str">
        <f>INDEX(RoutesPivot[AirportID],MATCH($C3013,RoutesPivot[[RouteID]:[RouteID]],0))</f>
        <v>BWI</v>
      </c>
      <c r="O3013">
        <f>INDEX(RoutesPivot[Distance],MATCH($C3013,RoutesPivot[[RouteID]:[RouteID]],0))</f>
        <v>520</v>
      </c>
      <c r="P3013">
        <f>INDEX(RoutesPivot[ListPrice],MATCH($C3013,RoutesPivot[[RouteID]:[RouteID]],0))</f>
        <v>240</v>
      </c>
      <c r="Q3013" t="str">
        <f>INDEX(AirportPivot[AirportName],MATCH($N3013,AirportPivot[[AirportID]:[AirportID]],0))</f>
        <v>Baltimore/Washington International Thurgood Marshall</v>
      </c>
      <c r="R3013">
        <f>INDEX(AirportPivot[Gates (number of available)],MATCH($N3013,AirportPivot[[AirportID]:[AirportID]],0))</f>
        <v>58</v>
      </c>
    </row>
    <row r="3014" spans="1:18" x14ac:dyDescent="0.25">
      <c r="A3014" s="3" t="s">
        <v>3046</v>
      </c>
      <c r="B3014" s="12">
        <v>41989</v>
      </c>
      <c r="C3014" s="4" t="s">
        <v>83</v>
      </c>
      <c r="D3014" s="4">
        <v>3.4</v>
      </c>
      <c r="E3014" s="4">
        <v>18</v>
      </c>
      <c r="F3014" s="5">
        <v>0.79166666666666663</v>
      </c>
      <c r="G3014" s="6">
        <v>240</v>
      </c>
      <c r="H3014" s="7">
        <v>44400</v>
      </c>
      <c r="I3014" s="7">
        <f>FlightsPivot[[#This Row],[Total Fare]]*10%</f>
        <v>4440</v>
      </c>
      <c r="J3014" s="7">
        <f>FlightsPivot[[#This Row],[Total Fare]]+FlightsPivot[[#This Row],[10% tax ]]</f>
        <v>48840</v>
      </c>
      <c r="K3014" s="4">
        <v>12</v>
      </c>
      <c r="L3014" s="4">
        <v>2014</v>
      </c>
      <c r="M3014" t="str">
        <f>INDEX(RoutesPivot[DepAirport],MATCH($C3014,RoutesPivot[[RouteID]:[RouteID]],0))</f>
        <v>ORD</v>
      </c>
      <c r="N3014" t="str">
        <f>INDEX(RoutesPivot[AirportID],MATCH($C3014,RoutesPivot[[RouteID]:[RouteID]],0))</f>
        <v>BWI</v>
      </c>
      <c r="O3014">
        <f>INDEX(RoutesPivot[Distance],MATCH($C3014,RoutesPivot[[RouteID]:[RouteID]],0))</f>
        <v>520</v>
      </c>
      <c r="P3014">
        <f>INDEX(RoutesPivot[ListPrice],MATCH($C3014,RoutesPivot[[RouteID]:[RouteID]],0))</f>
        <v>240</v>
      </c>
      <c r="Q3014" t="str">
        <f>INDEX(AirportPivot[AirportName],MATCH($N3014,AirportPivot[[AirportID]:[AirportID]],0))</f>
        <v>Baltimore/Washington International Thurgood Marshall</v>
      </c>
      <c r="R3014">
        <f>INDEX(AirportPivot[Gates (number of available)],MATCH($N3014,AirportPivot[[AirportID]:[AirportID]],0))</f>
        <v>58</v>
      </c>
    </row>
    <row r="3015" spans="1:18" x14ac:dyDescent="0.25">
      <c r="A3015" s="3" t="s">
        <v>3047</v>
      </c>
      <c r="B3015" s="12">
        <v>42121</v>
      </c>
      <c r="C3015" s="4" t="s">
        <v>11</v>
      </c>
      <c r="D3015" s="4">
        <v>2.2000000000000002</v>
      </c>
      <c r="E3015" s="4">
        <v>39</v>
      </c>
      <c r="F3015" s="5">
        <v>0.89583333333333337</v>
      </c>
      <c r="G3015" s="6">
        <v>300</v>
      </c>
      <c r="H3015" s="7">
        <v>49500</v>
      </c>
      <c r="I3015" s="7">
        <f>FlightsPivot[[#This Row],[Total Fare]]*10%</f>
        <v>4950</v>
      </c>
      <c r="J3015" s="7">
        <f>FlightsPivot[[#This Row],[Total Fare]]+FlightsPivot[[#This Row],[10% tax ]]</f>
        <v>54450</v>
      </c>
      <c r="K3015" s="4">
        <v>4</v>
      </c>
      <c r="L3015" s="4">
        <v>2015</v>
      </c>
      <c r="M3015" t="str">
        <f>INDEX(RoutesPivot[DepAirport],MATCH($C3015,RoutesPivot[[RouteID]:[RouteID]],0))</f>
        <v>ORD</v>
      </c>
      <c r="N3015" t="str">
        <f>INDEX(RoutesPivot[AirportID],MATCH($C3015,RoutesPivot[[RouteID]:[RouteID]],0))</f>
        <v>BOS</v>
      </c>
      <c r="O3015">
        <f>INDEX(RoutesPivot[Distance],MATCH($C3015,RoutesPivot[[RouteID]:[RouteID]],0))</f>
        <v>730</v>
      </c>
      <c r="P3015">
        <f>INDEX(RoutesPivot[ListPrice],MATCH($C3015,RoutesPivot[[RouteID]:[RouteID]],0))</f>
        <v>300</v>
      </c>
      <c r="Q3015" t="str">
        <f>INDEX(AirportPivot[AirportName],MATCH($N3015,AirportPivot[[AirportID]:[AirportID]],0))</f>
        <v>General Edward Lawrence Logan International</v>
      </c>
      <c r="R3015">
        <f>INDEX(AirportPivot[Gates (number of available)],MATCH($N3015,AirportPivot[[AirportID]:[AirportID]],0))</f>
        <v>63</v>
      </c>
    </row>
    <row r="3016" spans="1:18" x14ac:dyDescent="0.25">
      <c r="A3016" s="3" t="s">
        <v>3048</v>
      </c>
      <c r="B3016" s="12">
        <v>42341</v>
      </c>
      <c r="C3016" s="4" t="s">
        <v>33</v>
      </c>
      <c r="D3016" s="4">
        <v>2.2999999999999998</v>
      </c>
      <c r="E3016" s="4">
        <v>6</v>
      </c>
      <c r="F3016" s="5">
        <v>0.4375</v>
      </c>
      <c r="G3016" s="6">
        <v>375</v>
      </c>
      <c r="H3016" s="7">
        <v>69375</v>
      </c>
      <c r="I3016" s="7">
        <f>FlightsPivot[[#This Row],[Total Fare]]*10%</f>
        <v>6937.5</v>
      </c>
      <c r="J3016" s="7">
        <f>FlightsPivot[[#This Row],[Total Fare]]+FlightsPivot[[#This Row],[10% tax ]]</f>
        <v>76312.5</v>
      </c>
      <c r="K3016" s="4">
        <v>12</v>
      </c>
      <c r="L3016" s="4">
        <v>2015</v>
      </c>
      <c r="M3016" t="str">
        <f>INDEX(RoutesPivot[DepAirport],MATCH($C3016,RoutesPivot[[RouteID]:[RouteID]],0))</f>
        <v>ORD</v>
      </c>
      <c r="N3016" t="str">
        <f>INDEX(RoutesPivot[AirportID],MATCH($C3016,RoutesPivot[[RouteID]:[RouteID]],0))</f>
        <v>SFO</v>
      </c>
      <c r="O3016">
        <f>INDEX(RoutesPivot[Distance],MATCH($C3016,RoutesPivot[[RouteID]:[RouteID]],0))</f>
        <v>1600</v>
      </c>
      <c r="P3016">
        <f>INDEX(RoutesPivot[ListPrice],MATCH($C3016,RoutesPivot[[RouteID]:[RouteID]],0))</f>
        <v>375</v>
      </c>
      <c r="Q3016" t="str">
        <f>INDEX(AirportPivot[AirportName],MATCH($N3016,AirportPivot[[AirportID]:[AirportID]],0))</f>
        <v>San Francisco International</v>
      </c>
      <c r="R3016">
        <f>INDEX(AirportPivot[Gates (number of available)],MATCH($N3016,AirportPivot[[AirportID]:[AirportID]],0))</f>
        <v>70</v>
      </c>
    </row>
    <row r="3017" spans="1:18" x14ac:dyDescent="0.25">
      <c r="A3017" s="3" t="s">
        <v>3049</v>
      </c>
      <c r="B3017" s="12">
        <v>42354</v>
      </c>
      <c r="C3017" s="4" t="s">
        <v>33</v>
      </c>
      <c r="D3017" s="4">
        <v>2.8</v>
      </c>
      <c r="E3017" s="4">
        <v>205</v>
      </c>
      <c r="F3017" s="5">
        <v>0.33333333333333331</v>
      </c>
      <c r="G3017" s="6">
        <v>375</v>
      </c>
      <c r="H3017" s="7">
        <v>61875</v>
      </c>
      <c r="I3017" s="7">
        <f>FlightsPivot[[#This Row],[Total Fare]]*10%</f>
        <v>6187.5</v>
      </c>
      <c r="J3017" s="7">
        <f>FlightsPivot[[#This Row],[Total Fare]]+FlightsPivot[[#This Row],[10% tax ]]</f>
        <v>68062.5</v>
      </c>
      <c r="K3017" s="4">
        <v>12</v>
      </c>
      <c r="L3017" s="4">
        <v>2015</v>
      </c>
      <c r="M3017" t="str">
        <f>INDEX(RoutesPivot[DepAirport],MATCH($C3017,RoutesPivot[[RouteID]:[RouteID]],0))</f>
        <v>ORD</v>
      </c>
      <c r="N3017" t="str">
        <f>INDEX(RoutesPivot[AirportID],MATCH($C3017,RoutesPivot[[RouteID]:[RouteID]],0))</f>
        <v>SFO</v>
      </c>
      <c r="O3017">
        <f>INDEX(RoutesPivot[Distance],MATCH($C3017,RoutesPivot[[RouteID]:[RouteID]],0))</f>
        <v>1600</v>
      </c>
      <c r="P3017">
        <f>INDEX(RoutesPivot[ListPrice],MATCH($C3017,RoutesPivot[[RouteID]:[RouteID]],0))</f>
        <v>375</v>
      </c>
      <c r="Q3017" t="str">
        <f>INDEX(AirportPivot[AirportName],MATCH($N3017,AirportPivot[[AirportID]:[AirportID]],0))</f>
        <v>San Francisco International</v>
      </c>
      <c r="R3017">
        <f>INDEX(AirportPivot[Gates (number of available)],MATCH($N3017,AirportPivot[[AirportID]:[AirportID]],0))</f>
        <v>70</v>
      </c>
    </row>
    <row r="3018" spans="1:18" x14ac:dyDescent="0.25">
      <c r="A3018" s="3" t="s">
        <v>3050</v>
      </c>
      <c r="B3018" s="12">
        <v>41997</v>
      </c>
      <c r="C3018" s="4" t="s">
        <v>25</v>
      </c>
      <c r="D3018" s="4">
        <v>2.1</v>
      </c>
      <c r="E3018" s="4">
        <v>28</v>
      </c>
      <c r="F3018" s="5">
        <v>0.85416666666666663</v>
      </c>
      <c r="G3018" s="6">
        <v>280</v>
      </c>
      <c r="H3018" s="7">
        <v>51800</v>
      </c>
      <c r="I3018" s="7">
        <f>FlightsPivot[[#This Row],[Total Fare]]*10%</f>
        <v>5180</v>
      </c>
      <c r="J3018" s="7">
        <f>FlightsPivot[[#This Row],[Total Fare]]+FlightsPivot[[#This Row],[10% tax ]]</f>
        <v>56980</v>
      </c>
      <c r="K3018" s="4">
        <v>12</v>
      </c>
      <c r="L3018" s="4">
        <v>2014</v>
      </c>
      <c r="M3018" t="str">
        <f>INDEX(RoutesPivot[DepAirport],MATCH($C3018,RoutesPivot[[RouteID]:[RouteID]],0))</f>
        <v>ORD</v>
      </c>
      <c r="N3018" t="str">
        <f>INDEX(RoutesPivot[AirportID],MATCH($C3018,RoutesPivot[[RouteID]:[RouteID]],0))</f>
        <v>DFW</v>
      </c>
      <c r="O3018">
        <f>INDEX(RoutesPivot[Distance],MATCH($C3018,RoutesPivot[[RouteID]:[RouteID]],0))</f>
        <v>700</v>
      </c>
      <c r="P3018">
        <f>INDEX(RoutesPivot[ListPrice],MATCH($C3018,RoutesPivot[[RouteID]:[RouteID]],0))</f>
        <v>200</v>
      </c>
      <c r="Q3018" t="str">
        <f>INDEX(AirportPivot[AirportName],MATCH($N3018,AirportPivot[[AirportID]:[AirportID]],0))</f>
        <v>Dallas/Fort Worth International</v>
      </c>
      <c r="R3018">
        <f>INDEX(AirportPivot[Gates (number of available)],MATCH($N3018,AirportPivot[[AirportID]:[AirportID]],0))</f>
        <v>130</v>
      </c>
    </row>
    <row r="3019" spans="1:18" x14ac:dyDescent="0.25">
      <c r="A3019" s="3" t="s">
        <v>3051</v>
      </c>
      <c r="B3019" s="12">
        <v>42348</v>
      </c>
      <c r="C3019" s="4" t="s">
        <v>13</v>
      </c>
      <c r="D3019" s="4">
        <v>1.7</v>
      </c>
      <c r="E3019" s="4">
        <v>199</v>
      </c>
      <c r="F3019" s="5">
        <v>0.39583333333333331</v>
      </c>
      <c r="G3019" s="6">
        <v>250</v>
      </c>
      <c r="H3019" s="7">
        <v>41250</v>
      </c>
      <c r="I3019" s="7">
        <f>FlightsPivot[[#This Row],[Total Fare]]*10%</f>
        <v>4125</v>
      </c>
      <c r="J3019" s="7">
        <f>FlightsPivot[[#This Row],[Total Fare]]+FlightsPivot[[#This Row],[10% tax ]]</f>
        <v>45375</v>
      </c>
      <c r="K3019" s="4">
        <v>12</v>
      </c>
      <c r="L3019" s="4">
        <v>2015</v>
      </c>
      <c r="M3019" t="str">
        <f>INDEX(RoutesPivot[DepAirport],MATCH($C3019,RoutesPivot[[RouteID]:[RouteID]],0))</f>
        <v>ORD</v>
      </c>
      <c r="N3019" t="str">
        <f>INDEX(RoutesPivot[AirportID],MATCH($C3019,RoutesPivot[[RouteID]:[RouteID]],0))</f>
        <v>JFK</v>
      </c>
      <c r="O3019">
        <f>INDEX(RoutesPivot[Distance],MATCH($C3019,RoutesPivot[[RouteID]:[RouteID]],0))</f>
        <v>619</v>
      </c>
      <c r="P3019">
        <f>INDEX(RoutesPivot[ListPrice],MATCH($C3019,RoutesPivot[[RouteID]:[RouteID]],0))</f>
        <v>250</v>
      </c>
      <c r="Q3019" t="str">
        <f>INDEX(AirportPivot[AirportName],MATCH($N3019,AirportPivot[[AirportID]:[AirportID]],0))</f>
        <v>John F Kennedy International</v>
      </c>
      <c r="R3019">
        <f>INDEX(AirportPivot[Gates (number of available)],MATCH($N3019,AirportPivot[[AirportID]:[AirportID]],0))</f>
        <v>120</v>
      </c>
    </row>
    <row r="3020" spans="1:18" x14ac:dyDescent="0.25">
      <c r="A3020" s="3" t="s">
        <v>3052</v>
      </c>
      <c r="B3020" s="12">
        <v>41692</v>
      </c>
      <c r="C3020" s="4" t="s">
        <v>47</v>
      </c>
      <c r="D3020" s="4">
        <v>2.1</v>
      </c>
      <c r="E3020" s="4">
        <v>4</v>
      </c>
      <c r="F3020" s="5">
        <v>0.72916666666666663</v>
      </c>
      <c r="G3020" s="6">
        <v>250</v>
      </c>
      <c r="H3020" s="7">
        <v>46250</v>
      </c>
      <c r="I3020" s="7">
        <f>FlightsPivot[[#This Row],[Total Fare]]*10%</f>
        <v>4625</v>
      </c>
      <c r="J3020" s="7">
        <f>FlightsPivot[[#This Row],[Total Fare]]+FlightsPivot[[#This Row],[10% tax ]]</f>
        <v>50875</v>
      </c>
      <c r="K3020" s="4">
        <v>2</v>
      </c>
      <c r="L3020" s="4">
        <v>2014</v>
      </c>
      <c r="M3020" t="str">
        <f>INDEX(RoutesPivot[DepAirport],MATCH($C3020,RoutesPivot[[RouteID]:[RouteID]],0))</f>
        <v>ORD</v>
      </c>
      <c r="N3020" t="str">
        <f>INDEX(RoutesPivot[AirportID],MATCH($C3020,RoutesPivot[[RouteID]:[RouteID]],0))</f>
        <v>PHX</v>
      </c>
      <c r="O3020">
        <f>INDEX(RoutesPivot[Distance],MATCH($C3020,RoutesPivot[[RouteID]:[RouteID]],0))</f>
        <v>1200</v>
      </c>
      <c r="P3020">
        <f>INDEX(RoutesPivot[ListPrice],MATCH($C3020,RoutesPivot[[RouteID]:[RouteID]],0))</f>
        <v>250</v>
      </c>
      <c r="Q3020" t="str">
        <f>INDEX(AirportPivot[AirportName],MATCH($N3020,AirportPivot[[AirportID]:[AirportID]],0))</f>
        <v>Phoenix Sky Harbor International</v>
      </c>
      <c r="R3020">
        <f>INDEX(AirportPivot[Gates (number of available)],MATCH($N3020,AirportPivot[[AirportID]:[AirportID]],0))</f>
        <v>60</v>
      </c>
    </row>
    <row r="3021" spans="1:18" x14ac:dyDescent="0.25">
      <c r="A3021" s="3" t="s">
        <v>3053</v>
      </c>
      <c r="B3021" s="12">
        <v>42329</v>
      </c>
      <c r="C3021" s="4" t="s">
        <v>19</v>
      </c>
      <c r="D3021" s="4">
        <v>2.4</v>
      </c>
      <c r="E3021" s="4">
        <v>177</v>
      </c>
      <c r="F3021" s="5">
        <v>0.8125</v>
      </c>
      <c r="G3021" s="6">
        <v>200</v>
      </c>
      <c r="H3021" s="7">
        <v>33000</v>
      </c>
      <c r="I3021" s="7">
        <f>FlightsPivot[[#This Row],[Total Fare]]*10%</f>
        <v>3300</v>
      </c>
      <c r="J3021" s="7">
        <f>FlightsPivot[[#This Row],[Total Fare]]+FlightsPivot[[#This Row],[10% tax ]]</f>
        <v>36300</v>
      </c>
      <c r="K3021" s="4">
        <v>11</v>
      </c>
      <c r="L3021" s="4">
        <v>2015</v>
      </c>
      <c r="M3021" t="str">
        <f>INDEX(RoutesPivot[DepAirport],MATCH($C3021,RoutesPivot[[RouteID]:[RouteID]],0))</f>
        <v>ORD</v>
      </c>
      <c r="N3021" t="str">
        <f>INDEX(RoutesPivot[AirportID],MATCH($C3021,RoutesPivot[[RouteID]:[RouteID]],0))</f>
        <v>IAH</v>
      </c>
      <c r="O3021">
        <f>INDEX(RoutesPivot[Distance],MATCH($C3021,RoutesPivot[[RouteID]:[RouteID]],0))</f>
        <v>800</v>
      </c>
      <c r="P3021">
        <f>INDEX(RoutesPivot[ListPrice],MATCH($C3021,RoutesPivot[[RouteID]:[RouteID]],0))</f>
        <v>200</v>
      </c>
      <c r="Q3021" t="str">
        <f>INDEX(AirportPivot[AirportName],MATCH($N3021,AirportPivot[[AirportID]:[AirportID]],0))</f>
        <v>George Bush Intercontinental/Houston</v>
      </c>
      <c r="R3021">
        <f>INDEX(AirportPivot[Gates (number of available)],MATCH($N3021,AirportPivot[[AirportID]:[AirportID]],0))</f>
        <v>80</v>
      </c>
    </row>
    <row r="3022" spans="1:18" x14ac:dyDescent="0.25">
      <c r="A3022" s="3" t="s">
        <v>3054</v>
      </c>
      <c r="B3022" s="12">
        <v>42337</v>
      </c>
      <c r="C3022" s="4" t="s">
        <v>27</v>
      </c>
      <c r="D3022" s="4">
        <v>18.899999999999999</v>
      </c>
      <c r="E3022" s="4">
        <v>2</v>
      </c>
      <c r="F3022" s="5">
        <v>0.35416666666666669</v>
      </c>
      <c r="G3022" s="6">
        <v>300</v>
      </c>
      <c r="H3022" s="7">
        <v>55500</v>
      </c>
      <c r="I3022" s="7">
        <f>FlightsPivot[[#This Row],[Total Fare]]*10%</f>
        <v>5550</v>
      </c>
      <c r="J3022" s="7">
        <f>FlightsPivot[[#This Row],[Total Fare]]+FlightsPivot[[#This Row],[10% tax ]]</f>
        <v>61050</v>
      </c>
      <c r="K3022" s="4">
        <v>11</v>
      </c>
      <c r="L3022" s="4">
        <v>2015</v>
      </c>
      <c r="M3022" t="str">
        <f>INDEX(RoutesPivot[DepAirport],MATCH($C3022,RoutesPivot[[RouteID]:[RouteID]],0))</f>
        <v>ORD</v>
      </c>
      <c r="N3022" t="str">
        <f>INDEX(RoutesPivot[AirportID],MATCH($C3022,RoutesPivot[[RouteID]:[RouteID]],0))</f>
        <v>ATL</v>
      </c>
      <c r="O3022">
        <f>INDEX(RoutesPivot[Distance],MATCH($C3022,RoutesPivot[[RouteID]:[RouteID]],0))</f>
        <v>510</v>
      </c>
      <c r="P3022">
        <f>INDEX(RoutesPivot[ListPrice],MATCH($C3022,RoutesPivot[[RouteID]:[RouteID]],0))</f>
        <v>200</v>
      </c>
      <c r="Q3022" t="str">
        <f>INDEX(AirportPivot[AirportName],MATCH($N3022,AirportPivot[[AirportID]:[AirportID]],0))</f>
        <v>Hartsfield-Jackson Atlanta International</v>
      </c>
      <c r="R3022">
        <f>INDEX(AirportPivot[Gates (number of available)],MATCH($N3022,AirportPivot[[AirportID]:[AirportID]],0))</f>
        <v>100</v>
      </c>
    </row>
    <row r="3023" spans="1:18" x14ac:dyDescent="0.25">
      <c r="A3023" s="3" t="s">
        <v>3055</v>
      </c>
      <c r="B3023" s="12">
        <v>41879</v>
      </c>
      <c r="C3023" s="4" t="s">
        <v>37</v>
      </c>
      <c r="D3023" s="4">
        <v>1.5</v>
      </c>
      <c r="E3023" s="4">
        <v>179</v>
      </c>
      <c r="F3023" s="5">
        <v>0.3125</v>
      </c>
      <c r="G3023" s="6">
        <v>385</v>
      </c>
      <c r="H3023" s="7">
        <v>63525</v>
      </c>
      <c r="I3023" s="7">
        <f>FlightsPivot[[#This Row],[Total Fare]]*10%</f>
        <v>6352.5</v>
      </c>
      <c r="J3023" s="7">
        <f>FlightsPivot[[#This Row],[Total Fare]]+FlightsPivot[[#This Row],[10% tax ]]</f>
        <v>69877.5</v>
      </c>
      <c r="K3023" s="4">
        <v>8</v>
      </c>
      <c r="L3023" s="4">
        <v>2014</v>
      </c>
      <c r="M3023" t="str">
        <f>INDEX(RoutesPivot[DepAirport],MATCH($C3023,RoutesPivot[[RouteID]:[RouteID]],0))</f>
        <v>ORD</v>
      </c>
      <c r="N3023" t="str">
        <f>INDEX(RoutesPivot[AirportID],MATCH($C3023,RoutesPivot[[RouteID]:[RouteID]],0))</f>
        <v>SEA</v>
      </c>
      <c r="O3023">
        <f>INDEX(RoutesPivot[Distance],MATCH($C3023,RoutesPivot[[RouteID]:[RouteID]],0))</f>
        <v>1500</v>
      </c>
      <c r="P3023">
        <f>INDEX(RoutesPivot[ListPrice],MATCH($C3023,RoutesPivot[[RouteID]:[RouteID]],0))</f>
        <v>350</v>
      </c>
      <c r="Q3023" t="str">
        <f>INDEX(AirportPivot[AirportName],MATCH($N3023,AirportPivot[[AirportID]:[AirportID]],0))</f>
        <v>Seattle-Tacoma International</v>
      </c>
      <c r="R3023">
        <f>INDEX(AirportPivot[Gates (number of available)],MATCH($N3023,AirportPivot[[AirportID]:[AirportID]],0))</f>
        <v>58</v>
      </c>
    </row>
    <row r="3024" spans="1:18" x14ac:dyDescent="0.25">
      <c r="A3024" s="3" t="s">
        <v>3056</v>
      </c>
      <c r="B3024" s="12">
        <v>41699</v>
      </c>
      <c r="C3024" s="4" t="s">
        <v>47</v>
      </c>
      <c r="D3024" s="4">
        <v>0.9</v>
      </c>
      <c r="E3024" s="4">
        <v>40</v>
      </c>
      <c r="F3024" s="5">
        <v>0.33333333333333331</v>
      </c>
      <c r="G3024" s="6">
        <v>250</v>
      </c>
      <c r="H3024" s="7">
        <v>41250</v>
      </c>
      <c r="I3024" s="7">
        <f>FlightsPivot[[#This Row],[Total Fare]]*10%</f>
        <v>4125</v>
      </c>
      <c r="J3024" s="7">
        <f>FlightsPivot[[#This Row],[Total Fare]]+FlightsPivot[[#This Row],[10% tax ]]</f>
        <v>45375</v>
      </c>
      <c r="K3024" s="4">
        <v>3</v>
      </c>
      <c r="L3024" s="4">
        <v>2014</v>
      </c>
      <c r="M3024" t="str">
        <f>INDEX(RoutesPivot[DepAirport],MATCH($C3024,RoutesPivot[[RouteID]:[RouteID]],0))</f>
        <v>ORD</v>
      </c>
      <c r="N3024" t="str">
        <f>INDEX(RoutesPivot[AirportID],MATCH($C3024,RoutesPivot[[RouteID]:[RouteID]],0))</f>
        <v>PHX</v>
      </c>
      <c r="O3024">
        <f>INDEX(RoutesPivot[Distance],MATCH($C3024,RoutesPivot[[RouteID]:[RouteID]],0))</f>
        <v>1200</v>
      </c>
      <c r="P3024">
        <f>INDEX(RoutesPivot[ListPrice],MATCH($C3024,RoutesPivot[[RouteID]:[RouteID]],0))</f>
        <v>250</v>
      </c>
      <c r="Q3024" t="str">
        <f>INDEX(AirportPivot[AirportName],MATCH($N3024,AirportPivot[[AirportID]:[AirportID]],0))</f>
        <v>Phoenix Sky Harbor International</v>
      </c>
      <c r="R3024">
        <f>INDEX(AirportPivot[Gates (number of available)],MATCH($N3024,AirportPivot[[AirportID]:[AirportID]],0))</f>
        <v>60</v>
      </c>
    </row>
    <row r="3025" spans="1:18" x14ac:dyDescent="0.25">
      <c r="A3025" s="3" t="s">
        <v>3057</v>
      </c>
      <c r="B3025" s="12">
        <v>42238</v>
      </c>
      <c r="C3025" s="4" t="s">
        <v>70</v>
      </c>
      <c r="D3025" s="4">
        <v>1.8</v>
      </c>
      <c r="E3025" s="4">
        <v>209</v>
      </c>
      <c r="F3025" s="5">
        <v>0.66666666666666663</v>
      </c>
      <c r="G3025" s="6">
        <v>302.5</v>
      </c>
      <c r="H3025" s="7">
        <v>49912.5</v>
      </c>
      <c r="I3025" s="7">
        <f>FlightsPivot[[#This Row],[Total Fare]]*10%</f>
        <v>4991.25</v>
      </c>
      <c r="J3025" s="7">
        <f>FlightsPivot[[#This Row],[Total Fare]]+FlightsPivot[[#This Row],[10% tax ]]</f>
        <v>54903.75</v>
      </c>
      <c r="K3025" s="4">
        <v>8</v>
      </c>
      <c r="L3025" s="4">
        <v>2015</v>
      </c>
      <c r="M3025" t="str">
        <f>INDEX(RoutesPivot[DepAirport],MATCH($C3025,RoutesPivot[[RouteID]:[RouteID]],0))</f>
        <v>ORD</v>
      </c>
      <c r="N3025" t="str">
        <f>INDEX(RoutesPivot[AirportID],MATCH($C3025,RoutesPivot[[RouteID]:[RouteID]],0))</f>
        <v>LAS</v>
      </c>
      <c r="O3025">
        <f>INDEX(RoutesPivot[Distance],MATCH($C3025,RoutesPivot[[RouteID]:[RouteID]],0))</f>
        <v>1100</v>
      </c>
      <c r="P3025">
        <f>INDEX(RoutesPivot[ListPrice],MATCH($C3025,RoutesPivot[[RouteID]:[RouteID]],0))</f>
        <v>275</v>
      </c>
      <c r="Q3025" t="str">
        <f>INDEX(AirportPivot[AirportName],MATCH($N3025,AirportPivot[[AirportID]:[AirportID]],0))</f>
        <v>McCarran International</v>
      </c>
      <c r="R3025">
        <f>INDEX(AirportPivot[Gates (number of available)],MATCH($N3025,AirportPivot[[AirportID]:[AirportID]],0))</f>
        <v>68</v>
      </c>
    </row>
    <row r="3026" spans="1:18" x14ac:dyDescent="0.25">
      <c r="A3026" s="3" t="s">
        <v>3058</v>
      </c>
      <c r="B3026" s="12">
        <v>42024</v>
      </c>
      <c r="C3026" s="4" t="s">
        <v>40</v>
      </c>
      <c r="D3026" s="4">
        <v>1.5</v>
      </c>
      <c r="E3026" s="4">
        <v>53</v>
      </c>
      <c r="F3026" s="5">
        <v>0.70833333333333337</v>
      </c>
      <c r="G3026" s="6">
        <v>115</v>
      </c>
      <c r="H3026" s="7">
        <v>18975</v>
      </c>
      <c r="I3026" s="7">
        <f>FlightsPivot[[#This Row],[Total Fare]]*10%</f>
        <v>1897.5</v>
      </c>
      <c r="J3026" s="7">
        <f>FlightsPivot[[#This Row],[Total Fare]]+FlightsPivot[[#This Row],[10% tax ]]</f>
        <v>20872.5</v>
      </c>
      <c r="K3026" s="4">
        <v>1</v>
      </c>
      <c r="L3026" s="4">
        <v>2015</v>
      </c>
      <c r="M3026" t="str">
        <f>INDEX(RoutesPivot[DepAirport],MATCH($C3026,RoutesPivot[[RouteID]:[RouteID]],0))</f>
        <v>ORD</v>
      </c>
      <c r="N3026" t="str">
        <f>INDEX(RoutesPivot[AirportID],MATCH($C3026,RoutesPivot[[RouteID]:[RouteID]],0))</f>
        <v>MSP</v>
      </c>
      <c r="O3026">
        <f>INDEX(RoutesPivot[Distance],MATCH($C3026,RoutesPivot[[RouteID]:[RouteID]],0))</f>
        <v>300</v>
      </c>
      <c r="P3026">
        <f>INDEX(RoutesPivot[ListPrice],MATCH($C3026,RoutesPivot[[RouteID]:[RouteID]],0))</f>
        <v>115</v>
      </c>
      <c r="Q3026" t="str">
        <f>INDEX(AirportPivot[AirportName],MATCH($N3026,AirportPivot[[AirportID]:[AirportID]],0))</f>
        <v>Minneapolis-St Paul International/Wold-Chamberlain</v>
      </c>
      <c r="R3026">
        <f>INDEX(AirportPivot[Gates (number of available)],MATCH($N3026,AirportPivot[[AirportID]:[AirportID]],0))</f>
        <v>65</v>
      </c>
    </row>
    <row r="3027" spans="1:18" x14ac:dyDescent="0.25">
      <c r="A3027" s="3" t="s">
        <v>3059</v>
      </c>
      <c r="B3027" s="12">
        <v>41912</v>
      </c>
      <c r="C3027" s="4" t="s">
        <v>27</v>
      </c>
      <c r="D3027" s="4">
        <v>9.8000000000000007</v>
      </c>
      <c r="E3027" s="4">
        <v>98</v>
      </c>
      <c r="F3027" s="5">
        <v>0.79166666666666663</v>
      </c>
      <c r="G3027" s="6">
        <v>200</v>
      </c>
      <c r="H3027" s="7">
        <v>37000</v>
      </c>
      <c r="I3027" s="7">
        <f>FlightsPivot[[#This Row],[Total Fare]]*10%</f>
        <v>3700</v>
      </c>
      <c r="J3027" s="7">
        <f>FlightsPivot[[#This Row],[Total Fare]]+FlightsPivot[[#This Row],[10% tax ]]</f>
        <v>40700</v>
      </c>
      <c r="K3027" s="4">
        <v>9</v>
      </c>
      <c r="L3027" s="4">
        <v>2014</v>
      </c>
      <c r="M3027" t="str">
        <f>INDEX(RoutesPivot[DepAirport],MATCH($C3027,RoutesPivot[[RouteID]:[RouteID]],0))</f>
        <v>ORD</v>
      </c>
      <c r="N3027" t="str">
        <f>INDEX(RoutesPivot[AirportID],MATCH($C3027,RoutesPivot[[RouteID]:[RouteID]],0))</f>
        <v>ATL</v>
      </c>
      <c r="O3027">
        <f>INDEX(RoutesPivot[Distance],MATCH($C3027,RoutesPivot[[RouteID]:[RouteID]],0))</f>
        <v>510</v>
      </c>
      <c r="P3027">
        <f>INDEX(RoutesPivot[ListPrice],MATCH($C3027,RoutesPivot[[RouteID]:[RouteID]],0))</f>
        <v>200</v>
      </c>
      <c r="Q3027" t="str">
        <f>INDEX(AirportPivot[AirportName],MATCH($N3027,AirportPivot[[AirportID]:[AirportID]],0))</f>
        <v>Hartsfield-Jackson Atlanta International</v>
      </c>
      <c r="R3027">
        <f>INDEX(AirportPivot[Gates (number of available)],MATCH($N3027,AirportPivot[[AirportID]:[AirportID]],0))</f>
        <v>100</v>
      </c>
    </row>
    <row r="3028" spans="1:18" x14ac:dyDescent="0.25">
      <c r="A3028" s="3" t="s">
        <v>3060</v>
      </c>
      <c r="B3028" s="12">
        <v>41938</v>
      </c>
      <c r="C3028" s="4" t="s">
        <v>30</v>
      </c>
      <c r="D3028" s="4">
        <v>2</v>
      </c>
      <c r="E3028" s="4">
        <v>38</v>
      </c>
      <c r="F3028" s="5">
        <v>0.75</v>
      </c>
      <c r="G3028" s="6">
        <v>250</v>
      </c>
      <c r="H3028" s="7">
        <v>41250</v>
      </c>
      <c r="I3028" s="7">
        <f>FlightsPivot[[#This Row],[Total Fare]]*10%</f>
        <v>4125</v>
      </c>
      <c r="J3028" s="7">
        <f>FlightsPivot[[#This Row],[Total Fare]]+FlightsPivot[[#This Row],[10% tax ]]</f>
        <v>45375</v>
      </c>
      <c r="K3028" s="4">
        <v>10</v>
      </c>
      <c r="L3028" s="4">
        <v>2014</v>
      </c>
      <c r="M3028" t="str">
        <f>INDEX(RoutesPivot[DepAirport],MATCH($C3028,RoutesPivot[[RouteID]:[RouteID]],0))</f>
        <v>ORD</v>
      </c>
      <c r="N3028" t="str">
        <f>INDEX(RoutesPivot[AirportID],MATCH($C3028,RoutesPivot[[RouteID]:[RouteID]],0))</f>
        <v>MCO</v>
      </c>
      <c r="O3028">
        <f>INDEX(RoutesPivot[Distance],MATCH($C3028,RoutesPivot[[RouteID]:[RouteID]],0))</f>
        <v>850</v>
      </c>
      <c r="P3028">
        <f>INDEX(RoutesPivot[ListPrice],MATCH($C3028,RoutesPivot[[RouteID]:[RouteID]],0))</f>
        <v>250</v>
      </c>
      <c r="Q3028" t="str">
        <f>INDEX(AirportPivot[AirportName],MATCH($N3028,AirportPivot[[AirportID]:[AirportID]],0))</f>
        <v>Orlando International</v>
      </c>
      <c r="R3028">
        <f>INDEX(AirportPivot[Gates (number of available)],MATCH($N3028,AirportPivot[[AirportID]:[AirportID]],0))</f>
        <v>67</v>
      </c>
    </row>
    <row r="3029" spans="1:18" x14ac:dyDescent="0.25">
      <c r="A3029" s="3" t="s">
        <v>3061</v>
      </c>
      <c r="B3029" s="12">
        <v>41874</v>
      </c>
      <c r="C3029" s="4" t="s">
        <v>80</v>
      </c>
      <c r="D3029" s="4">
        <v>1.4</v>
      </c>
      <c r="E3029" s="4">
        <v>42</v>
      </c>
      <c r="F3029" s="5">
        <v>0.70833333333333337</v>
      </c>
      <c r="G3029" s="6">
        <v>330</v>
      </c>
      <c r="H3029" s="7">
        <v>54450</v>
      </c>
      <c r="I3029" s="7">
        <f>FlightsPivot[[#This Row],[Total Fare]]*10%</f>
        <v>5445</v>
      </c>
      <c r="J3029" s="7">
        <f>FlightsPivot[[#This Row],[Total Fare]]+FlightsPivot[[#This Row],[10% tax ]]</f>
        <v>59895</v>
      </c>
      <c r="K3029" s="4">
        <v>8</v>
      </c>
      <c r="L3029" s="4">
        <v>2014</v>
      </c>
      <c r="M3029" t="str">
        <f>INDEX(RoutesPivot[DepAirport],MATCH($C3029,RoutesPivot[[RouteID]:[RouteID]],0))</f>
        <v>ORD</v>
      </c>
      <c r="N3029" t="str">
        <f>INDEX(RoutesPivot[AirportID],MATCH($C3029,RoutesPivot[[RouteID]:[RouteID]],0))</f>
        <v>MIA</v>
      </c>
      <c r="O3029">
        <f>INDEX(RoutesPivot[Distance],MATCH($C3029,RoutesPivot[[RouteID]:[RouteID]],0))</f>
        <v>1000</v>
      </c>
      <c r="P3029">
        <f>INDEX(RoutesPivot[ListPrice],MATCH($C3029,RoutesPivot[[RouteID]:[RouteID]],0))</f>
        <v>300</v>
      </c>
      <c r="Q3029" t="str">
        <f>INDEX(AirportPivot[AirportName],MATCH($N3029,AirportPivot[[AirportID]:[AirportID]],0))</f>
        <v>Miami International</v>
      </c>
      <c r="R3029">
        <f>INDEX(AirportPivot[Gates (number of available)],MATCH($N3029,AirportPivot[[AirportID]:[AirportID]],0))</f>
        <v>80</v>
      </c>
    </row>
    <row r="3030" spans="1:18" x14ac:dyDescent="0.25">
      <c r="A3030" s="3" t="s">
        <v>3062</v>
      </c>
      <c r="B3030" s="12">
        <v>41702</v>
      </c>
      <c r="C3030" s="4" t="s">
        <v>30</v>
      </c>
      <c r="D3030" s="4">
        <v>2.2000000000000002</v>
      </c>
      <c r="E3030" s="4">
        <v>21</v>
      </c>
      <c r="F3030" s="5">
        <v>0.70833333333333337</v>
      </c>
      <c r="G3030" s="6">
        <v>250</v>
      </c>
      <c r="H3030" s="7">
        <v>46250</v>
      </c>
      <c r="I3030" s="7">
        <f>FlightsPivot[[#This Row],[Total Fare]]*10%</f>
        <v>4625</v>
      </c>
      <c r="J3030" s="7">
        <f>FlightsPivot[[#This Row],[Total Fare]]+FlightsPivot[[#This Row],[10% tax ]]</f>
        <v>50875</v>
      </c>
      <c r="K3030" s="4">
        <v>3</v>
      </c>
      <c r="L3030" s="4">
        <v>2014</v>
      </c>
      <c r="M3030" t="str">
        <f>INDEX(RoutesPivot[DepAirport],MATCH($C3030,RoutesPivot[[RouteID]:[RouteID]],0))</f>
        <v>ORD</v>
      </c>
      <c r="N3030" t="str">
        <f>INDEX(RoutesPivot[AirportID],MATCH($C3030,RoutesPivot[[RouteID]:[RouteID]],0))</f>
        <v>MCO</v>
      </c>
      <c r="O3030">
        <f>INDEX(RoutesPivot[Distance],MATCH($C3030,RoutesPivot[[RouteID]:[RouteID]],0))</f>
        <v>850</v>
      </c>
      <c r="P3030">
        <f>INDEX(RoutesPivot[ListPrice],MATCH($C3030,RoutesPivot[[RouteID]:[RouteID]],0))</f>
        <v>250</v>
      </c>
      <c r="Q3030" t="str">
        <f>INDEX(AirportPivot[AirportName],MATCH($N3030,AirportPivot[[AirportID]:[AirportID]],0))</f>
        <v>Orlando International</v>
      </c>
      <c r="R3030">
        <f>INDEX(AirportPivot[Gates (number of available)],MATCH($N3030,AirportPivot[[AirportID]:[AirportID]],0))</f>
        <v>67</v>
      </c>
    </row>
    <row r="3031" spans="1:18" x14ac:dyDescent="0.25">
      <c r="A3031" s="3" t="s">
        <v>3063</v>
      </c>
      <c r="B3031" s="12">
        <v>42022</v>
      </c>
      <c r="C3031" s="4" t="s">
        <v>13</v>
      </c>
      <c r="D3031" s="4">
        <v>1.5</v>
      </c>
      <c r="E3031" s="4">
        <v>59</v>
      </c>
      <c r="F3031" s="5">
        <v>0.83333333333333337</v>
      </c>
      <c r="G3031" s="6">
        <v>250</v>
      </c>
      <c r="H3031" s="7">
        <v>41250</v>
      </c>
      <c r="I3031" s="7">
        <f>FlightsPivot[[#This Row],[Total Fare]]*10%</f>
        <v>4125</v>
      </c>
      <c r="J3031" s="7">
        <f>FlightsPivot[[#This Row],[Total Fare]]+FlightsPivot[[#This Row],[10% tax ]]</f>
        <v>45375</v>
      </c>
      <c r="K3031" s="4">
        <v>1</v>
      </c>
      <c r="L3031" s="4">
        <v>2015</v>
      </c>
      <c r="M3031" t="str">
        <f>INDEX(RoutesPivot[DepAirport],MATCH($C3031,RoutesPivot[[RouteID]:[RouteID]],0))</f>
        <v>ORD</v>
      </c>
      <c r="N3031" t="str">
        <f>INDEX(RoutesPivot[AirportID],MATCH($C3031,RoutesPivot[[RouteID]:[RouteID]],0))</f>
        <v>JFK</v>
      </c>
      <c r="O3031">
        <f>INDEX(RoutesPivot[Distance],MATCH($C3031,RoutesPivot[[RouteID]:[RouteID]],0))</f>
        <v>619</v>
      </c>
      <c r="P3031">
        <f>INDEX(RoutesPivot[ListPrice],MATCH($C3031,RoutesPivot[[RouteID]:[RouteID]],0))</f>
        <v>250</v>
      </c>
      <c r="Q3031" t="str">
        <f>INDEX(AirportPivot[AirportName],MATCH($N3031,AirportPivot[[AirportID]:[AirportID]],0))</f>
        <v>John F Kennedy International</v>
      </c>
      <c r="R3031">
        <f>INDEX(AirportPivot[Gates (number of available)],MATCH($N3031,AirportPivot[[AirportID]:[AirportID]],0))</f>
        <v>120</v>
      </c>
    </row>
    <row r="3032" spans="1:18" x14ac:dyDescent="0.25">
      <c r="A3032" s="3" t="s">
        <v>3064</v>
      </c>
      <c r="B3032" s="12">
        <v>41883</v>
      </c>
      <c r="C3032" s="4" t="s">
        <v>27</v>
      </c>
      <c r="D3032" s="4">
        <v>9.1</v>
      </c>
      <c r="E3032" s="4">
        <v>147</v>
      </c>
      <c r="F3032" s="5">
        <v>0.35416666666666669</v>
      </c>
      <c r="G3032" s="6">
        <v>200</v>
      </c>
      <c r="H3032" s="7">
        <v>37000</v>
      </c>
      <c r="I3032" s="7">
        <f>FlightsPivot[[#This Row],[Total Fare]]*10%</f>
        <v>3700</v>
      </c>
      <c r="J3032" s="7">
        <f>FlightsPivot[[#This Row],[Total Fare]]+FlightsPivot[[#This Row],[10% tax ]]</f>
        <v>40700</v>
      </c>
      <c r="K3032" s="4">
        <v>9</v>
      </c>
      <c r="L3032" s="4">
        <v>2014</v>
      </c>
      <c r="M3032" t="str">
        <f>INDEX(RoutesPivot[DepAirport],MATCH($C3032,RoutesPivot[[RouteID]:[RouteID]],0))</f>
        <v>ORD</v>
      </c>
      <c r="N3032" t="str">
        <f>INDEX(RoutesPivot[AirportID],MATCH($C3032,RoutesPivot[[RouteID]:[RouteID]],0))</f>
        <v>ATL</v>
      </c>
      <c r="O3032">
        <f>INDEX(RoutesPivot[Distance],MATCH($C3032,RoutesPivot[[RouteID]:[RouteID]],0))</f>
        <v>510</v>
      </c>
      <c r="P3032">
        <f>INDEX(RoutesPivot[ListPrice],MATCH($C3032,RoutesPivot[[RouteID]:[RouteID]],0))</f>
        <v>200</v>
      </c>
      <c r="Q3032" t="str">
        <f>INDEX(AirportPivot[AirportName],MATCH($N3032,AirportPivot[[AirportID]:[AirportID]],0))</f>
        <v>Hartsfield-Jackson Atlanta International</v>
      </c>
      <c r="R3032">
        <f>INDEX(AirportPivot[Gates (number of available)],MATCH($N3032,AirportPivot[[AirportID]:[AirportID]],0))</f>
        <v>100</v>
      </c>
    </row>
    <row r="3033" spans="1:18" x14ac:dyDescent="0.25">
      <c r="A3033" s="3" t="s">
        <v>3065</v>
      </c>
      <c r="B3033" s="12">
        <v>41761</v>
      </c>
      <c r="C3033" s="4" t="s">
        <v>40</v>
      </c>
      <c r="D3033" s="4">
        <v>1.8</v>
      </c>
      <c r="E3033" s="4">
        <v>38</v>
      </c>
      <c r="F3033" s="5">
        <v>0.45833333333333331</v>
      </c>
      <c r="G3033" s="6">
        <v>115</v>
      </c>
      <c r="H3033" s="7">
        <v>18975</v>
      </c>
      <c r="I3033" s="7">
        <f>FlightsPivot[[#This Row],[Total Fare]]*10%</f>
        <v>1897.5</v>
      </c>
      <c r="J3033" s="7">
        <f>FlightsPivot[[#This Row],[Total Fare]]+FlightsPivot[[#This Row],[10% tax ]]</f>
        <v>20872.5</v>
      </c>
      <c r="K3033" s="4">
        <v>5</v>
      </c>
      <c r="L3033" s="4">
        <v>2014</v>
      </c>
      <c r="M3033" t="str">
        <f>INDEX(RoutesPivot[DepAirport],MATCH($C3033,RoutesPivot[[RouteID]:[RouteID]],0))</f>
        <v>ORD</v>
      </c>
      <c r="N3033" t="str">
        <f>INDEX(RoutesPivot[AirportID],MATCH($C3033,RoutesPivot[[RouteID]:[RouteID]],0))</f>
        <v>MSP</v>
      </c>
      <c r="O3033">
        <f>INDEX(RoutesPivot[Distance],MATCH($C3033,RoutesPivot[[RouteID]:[RouteID]],0))</f>
        <v>300</v>
      </c>
      <c r="P3033">
        <f>INDEX(RoutesPivot[ListPrice],MATCH($C3033,RoutesPivot[[RouteID]:[RouteID]],0))</f>
        <v>115</v>
      </c>
      <c r="Q3033" t="str">
        <f>INDEX(AirportPivot[AirportName],MATCH($N3033,AirportPivot[[AirportID]:[AirportID]],0))</f>
        <v>Minneapolis-St Paul International/Wold-Chamberlain</v>
      </c>
      <c r="R3033">
        <f>INDEX(AirportPivot[Gates (number of available)],MATCH($N3033,AirportPivot[[AirportID]:[AirportID]],0))</f>
        <v>65</v>
      </c>
    </row>
    <row r="3034" spans="1:18" x14ac:dyDescent="0.25">
      <c r="A3034" s="3" t="s">
        <v>3066</v>
      </c>
      <c r="B3034" s="12">
        <v>41990</v>
      </c>
      <c r="C3034" s="4" t="s">
        <v>25</v>
      </c>
      <c r="D3034" s="4">
        <v>1.8</v>
      </c>
      <c r="E3034" s="4">
        <v>146</v>
      </c>
      <c r="F3034" s="5">
        <v>0.33333333333333331</v>
      </c>
      <c r="G3034" s="6">
        <v>200</v>
      </c>
      <c r="H3034" s="7">
        <v>37000</v>
      </c>
      <c r="I3034" s="7">
        <f>FlightsPivot[[#This Row],[Total Fare]]*10%</f>
        <v>3700</v>
      </c>
      <c r="J3034" s="7">
        <f>FlightsPivot[[#This Row],[Total Fare]]+FlightsPivot[[#This Row],[10% tax ]]</f>
        <v>40700</v>
      </c>
      <c r="K3034" s="4">
        <v>12</v>
      </c>
      <c r="L3034" s="4">
        <v>2014</v>
      </c>
      <c r="M3034" t="str">
        <f>INDEX(RoutesPivot[DepAirport],MATCH($C3034,RoutesPivot[[RouteID]:[RouteID]],0))</f>
        <v>ORD</v>
      </c>
      <c r="N3034" t="str">
        <f>INDEX(RoutesPivot[AirportID],MATCH($C3034,RoutesPivot[[RouteID]:[RouteID]],0))</f>
        <v>DFW</v>
      </c>
      <c r="O3034">
        <f>INDEX(RoutesPivot[Distance],MATCH($C3034,RoutesPivot[[RouteID]:[RouteID]],0))</f>
        <v>700</v>
      </c>
      <c r="P3034">
        <f>INDEX(RoutesPivot[ListPrice],MATCH($C3034,RoutesPivot[[RouteID]:[RouteID]],0))</f>
        <v>200</v>
      </c>
      <c r="Q3034" t="str">
        <f>INDEX(AirportPivot[AirportName],MATCH($N3034,AirportPivot[[AirportID]:[AirportID]],0))</f>
        <v>Dallas/Fort Worth International</v>
      </c>
      <c r="R3034">
        <f>INDEX(AirportPivot[Gates (number of available)],MATCH($N3034,AirportPivot[[AirportID]:[AirportID]],0))</f>
        <v>130</v>
      </c>
    </row>
    <row r="3035" spans="1:18" x14ac:dyDescent="0.25">
      <c r="A3035" s="3" t="s">
        <v>3067</v>
      </c>
      <c r="B3035" s="12">
        <v>41850</v>
      </c>
      <c r="C3035" s="4" t="s">
        <v>80</v>
      </c>
      <c r="D3035" s="4">
        <v>0.9</v>
      </c>
      <c r="E3035" s="4">
        <v>168</v>
      </c>
      <c r="F3035" s="5">
        <v>0.83333333333333337</v>
      </c>
      <c r="G3035" s="6">
        <v>330</v>
      </c>
      <c r="H3035" s="7">
        <v>54450</v>
      </c>
      <c r="I3035" s="7">
        <f>FlightsPivot[[#This Row],[Total Fare]]*10%</f>
        <v>5445</v>
      </c>
      <c r="J3035" s="7">
        <f>FlightsPivot[[#This Row],[Total Fare]]+FlightsPivot[[#This Row],[10% tax ]]</f>
        <v>59895</v>
      </c>
      <c r="K3035" s="4">
        <v>7</v>
      </c>
      <c r="L3035" s="4">
        <v>2014</v>
      </c>
      <c r="M3035" t="str">
        <f>INDEX(RoutesPivot[DepAirport],MATCH($C3035,RoutesPivot[[RouteID]:[RouteID]],0))</f>
        <v>ORD</v>
      </c>
      <c r="N3035" t="str">
        <f>INDEX(RoutesPivot[AirportID],MATCH($C3035,RoutesPivot[[RouteID]:[RouteID]],0))</f>
        <v>MIA</v>
      </c>
      <c r="O3035">
        <f>INDEX(RoutesPivot[Distance],MATCH($C3035,RoutesPivot[[RouteID]:[RouteID]],0))</f>
        <v>1000</v>
      </c>
      <c r="P3035">
        <f>INDEX(RoutesPivot[ListPrice],MATCH($C3035,RoutesPivot[[RouteID]:[RouteID]],0))</f>
        <v>300</v>
      </c>
      <c r="Q3035" t="str">
        <f>INDEX(AirportPivot[AirportName],MATCH($N3035,AirportPivot[[AirportID]:[AirportID]],0))</f>
        <v>Miami International</v>
      </c>
      <c r="R3035">
        <f>INDEX(AirportPivot[Gates (number of available)],MATCH($N3035,AirportPivot[[AirportID]:[AirportID]],0))</f>
        <v>80</v>
      </c>
    </row>
    <row r="3036" spans="1:18" x14ac:dyDescent="0.25">
      <c r="A3036" s="3" t="s">
        <v>3068</v>
      </c>
      <c r="B3036" s="12">
        <v>41874</v>
      </c>
      <c r="C3036" s="4" t="s">
        <v>86</v>
      </c>
      <c r="D3036" s="4">
        <v>2.6</v>
      </c>
      <c r="E3036" s="4">
        <v>177</v>
      </c>
      <c r="F3036" s="5">
        <v>0.79166666666666663</v>
      </c>
      <c r="G3036" s="6">
        <v>126.5</v>
      </c>
      <c r="H3036" s="7">
        <v>20872.5</v>
      </c>
      <c r="I3036" s="7">
        <f>FlightsPivot[[#This Row],[Total Fare]]*10%</f>
        <v>2087.25</v>
      </c>
      <c r="J3036" s="7">
        <f>FlightsPivot[[#This Row],[Total Fare]]+FlightsPivot[[#This Row],[10% tax ]]</f>
        <v>22959.75</v>
      </c>
      <c r="K3036" s="4">
        <v>8</v>
      </c>
      <c r="L3036" s="4">
        <v>2014</v>
      </c>
      <c r="M3036" t="str">
        <f>INDEX(RoutesPivot[DepAirport],MATCH($C3036,RoutesPivot[[RouteID]:[RouteID]],0))</f>
        <v>ORD</v>
      </c>
      <c r="N3036" t="str">
        <f>INDEX(RoutesPivot[AirportID],MATCH($C3036,RoutesPivot[[RouteID]:[RouteID]],0))</f>
        <v>DTW</v>
      </c>
      <c r="O3036">
        <f>INDEX(RoutesPivot[Distance],MATCH($C3036,RoutesPivot[[RouteID]:[RouteID]],0))</f>
        <v>200</v>
      </c>
      <c r="P3036">
        <f>INDEX(RoutesPivot[ListPrice],MATCH($C3036,RoutesPivot[[RouteID]:[RouteID]],0))</f>
        <v>115</v>
      </c>
      <c r="Q3036" t="str">
        <f>INDEX(AirportPivot[AirportName],MATCH($N3036,AirportPivot[[AirportID]:[AirportID]],0))</f>
        <v>Detroit Metropolitan Wayne County</v>
      </c>
      <c r="R3036">
        <f>INDEX(AirportPivot[Gates (number of available)],MATCH($N3036,AirportPivot[[AirportID]:[AirportID]],0))</f>
        <v>60</v>
      </c>
    </row>
    <row r="3037" spans="1:18" x14ac:dyDescent="0.25">
      <c r="A3037" s="3" t="s">
        <v>3069</v>
      </c>
      <c r="B3037" s="12">
        <v>42246</v>
      </c>
      <c r="C3037" s="4" t="s">
        <v>13</v>
      </c>
      <c r="D3037" s="4">
        <v>2.8</v>
      </c>
      <c r="E3037" s="4">
        <v>117</v>
      </c>
      <c r="F3037" s="5">
        <v>0.72916666666666663</v>
      </c>
      <c r="G3037" s="6">
        <v>275</v>
      </c>
      <c r="H3037" s="7">
        <v>50875</v>
      </c>
      <c r="I3037" s="7">
        <f>FlightsPivot[[#This Row],[Total Fare]]*10%</f>
        <v>5087.5</v>
      </c>
      <c r="J3037" s="7">
        <f>FlightsPivot[[#This Row],[Total Fare]]+FlightsPivot[[#This Row],[10% tax ]]</f>
        <v>55962.5</v>
      </c>
      <c r="K3037" s="4">
        <v>8</v>
      </c>
      <c r="L3037" s="4">
        <v>2015</v>
      </c>
      <c r="M3037" t="str">
        <f>INDEX(RoutesPivot[DepAirport],MATCH($C3037,RoutesPivot[[RouteID]:[RouteID]],0))</f>
        <v>ORD</v>
      </c>
      <c r="N3037" t="str">
        <f>INDEX(RoutesPivot[AirportID],MATCH($C3037,RoutesPivot[[RouteID]:[RouteID]],0))</f>
        <v>JFK</v>
      </c>
      <c r="O3037">
        <f>INDEX(RoutesPivot[Distance],MATCH($C3037,RoutesPivot[[RouteID]:[RouteID]],0))</f>
        <v>619</v>
      </c>
      <c r="P3037">
        <f>INDEX(RoutesPivot[ListPrice],MATCH($C3037,RoutesPivot[[RouteID]:[RouteID]],0))</f>
        <v>250</v>
      </c>
      <c r="Q3037" t="str">
        <f>INDEX(AirportPivot[AirportName],MATCH($N3037,AirportPivot[[AirportID]:[AirportID]],0))</f>
        <v>John F Kennedy International</v>
      </c>
      <c r="R3037">
        <f>INDEX(AirportPivot[Gates (number of available)],MATCH($N3037,AirportPivot[[AirportID]:[AirportID]],0))</f>
        <v>120</v>
      </c>
    </row>
    <row r="3038" spans="1:18" x14ac:dyDescent="0.25">
      <c r="A3038" s="3" t="s">
        <v>3070</v>
      </c>
      <c r="B3038" s="12">
        <v>42290</v>
      </c>
      <c r="C3038" s="4" t="s">
        <v>23</v>
      </c>
      <c r="D3038" s="4">
        <v>1</v>
      </c>
      <c r="E3038" s="4">
        <v>98</v>
      </c>
      <c r="F3038" s="5">
        <v>0.625</v>
      </c>
      <c r="G3038" s="6">
        <v>300</v>
      </c>
      <c r="H3038" s="7">
        <v>55500</v>
      </c>
      <c r="I3038" s="7">
        <f>FlightsPivot[[#This Row],[Total Fare]]*10%</f>
        <v>5550</v>
      </c>
      <c r="J3038" s="7">
        <f>FlightsPivot[[#This Row],[Total Fare]]+FlightsPivot[[#This Row],[10% tax ]]</f>
        <v>61050</v>
      </c>
      <c r="K3038" s="4">
        <v>10</v>
      </c>
      <c r="L3038" s="4">
        <v>2015</v>
      </c>
      <c r="M3038" t="str">
        <f>INDEX(RoutesPivot[DepAirport],MATCH($C3038,RoutesPivot[[RouteID]:[RouteID]],0))</f>
        <v>ORD</v>
      </c>
      <c r="N3038" t="str">
        <f>INDEX(RoutesPivot[AirportID],MATCH($C3038,RoutesPivot[[RouteID]:[RouteID]],0))</f>
        <v>DEN</v>
      </c>
      <c r="O3038">
        <f>INDEX(RoutesPivot[Distance],MATCH($C3038,RoutesPivot[[RouteID]:[RouteID]],0))</f>
        <v>800</v>
      </c>
      <c r="P3038">
        <f>INDEX(RoutesPivot[ListPrice],MATCH($C3038,RoutesPivot[[RouteID]:[RouteID]],0))</f>
        <v>300</v>
      </c>
      <c r="Q3038" t="str">
        <f>INDEX(AirportPivot[AirportName],MATCH($N3038,AirportPivot[[AirportID]:[AirportID]],0))</f>
        <v>Denver International</v>
      </c>
      <c r="R3038">
        <f>INDEX(AirportPivot[Gates (number of available)],MATCH($N3038,AirportPivot[[AirportID]:[AirportID]],0))</f>
        <v>75</v>
      </c>
    </row>
    <row r="3039" spans="1:18" x14ac:dyDescent="0.25">
      <c r="A3039" s="3" t="s">
        <v>3071</v>
      </c>
      <c r="B3039" s="12">
        <v>41807</v>
      </c>
      <c r="C3039" s="4" t="s">
        <v>21</v>
      </c>
      <c r="D3039" s="4">
        <v>1.7</v>
      </c>
      <c r="E3039" s="4">
        <v>107</v>
      </c>
      <c r="F3039" s="5">
        <v>0.72916666666666663</v>
      </c>
      <c r="G3039" s="6">
        <v>137.5</v>
      </c>
      <c r="H3039" s="7">
        <v>25437.5</v>
      </c>
      <c r="I3039" s="7">
        <f>FlightsPivot[[#This Row],[Total Fare]]*10%</f>
        <v>2543.75</v>
      </c>
      <c r="J3039" s="7">
        <f>FlightsPivot[[#This Row],[Total Fare]]+FlightsPivot[[#This Row],[10% tax ]]</f>
        <v>27981.25</v>
      </c>
      <c r="K3039" s="4">
        <v>6</v>
      </c>
      <c r="L3039" s="4">
        <v>2014</v>
      </c>
      <c r="M3039" t="str">
        <f>INDEX(RoutesPivot[DepAirport],MATCH($C3039,RoutesPivot[[RouteID]:[RouteID]],0))</f>
        <v>ORD</v>
      </c>
      <c r="N3039" t="str">
        <f>INDEX(RoutesPivot[AirportID],MATCH($C3039,RoutesPivot[[RouteID]:[RouteID]],0))</f>
        <v>CLT</v>
      </c>
      <c r="O3039">
        <f>INDEX(RoutesPivot[Distance],MATCH($C3039,RoutesPivot[[RouteID]:[RouteID]],0))</f>
        <v>700</v>
      </c>
      <c r="P3039">
        <f>INDEX(RoutesPivot[ListPrice],MATCH($C3039,RoutesPivot[[RouteID]:[RouteID]],0))</f>
        <v>125</v>
      </c>
      <c r="Q3039" t="str">
        <f>INDEX(AirportPivot[AirportName],MATCH($N3039,AirportPivot[[AirportID]:[AirportID]],0))</f>
        <v>Charlotte/Douglas International</v>
      </c>
      <c r="R3039">
        <f>INDEX(AirportPivot[Gates (number of available)],MATCH($N3039,AirportPivot[[AirportID]:[AirportID]],0))</f>
        <v>65</v>
      </c>
    </row>
    <row r="3040" spans="1:18" x14ac:dyDescent="0.25">
      <c r="A3040" s="3" t="s">
        <v>3072</v>
      </c>
      <c r="B3040" s="12">
        <v>41641</v>
      </c>
      <c r="C3040" s="4" t="s">
        <v>47</v>
      </c>
      <c r="D3040" s="4">
        <v>2.4</v>
      </c>
      <c r="E3040" s="4">
        <v>68</v>
      </c>
      <c r="F3040" s="5">
        <v>0.79166666666666663</v>
      </c>
      <c r="G3040" s="6">
        <v>250</v>
      </c>
      <c r="H3040" s="7">
        <v>45250</v>
      </c>
      <c r="I3040" s="7">
        <f>FlightsPivot[[#This Row],[Total Fare]]*10%</f>
        <v>4525</v>
      </c>
      <c r="J3040" s="7">
        <f>FlightsPivot[[#This Row],[Total Fare]]+FlightsPivot[[#This Row],[10% tax ]]</f>
        <v>49775</v>
      </c>
      <c r="K3040" s="4">
        <v>1</v>
      </c>
      <c r="L3040" s="4">
        <v>2014</v>
      </c>
      <c r="M3040" t="str">
        <f>INDEX(RoutesPivot[DepAirport],MATCH($C3040,RoutesPivot[[RouteID]:[RouteID]],0))</f>
        <v>ORD</v>
      </c>
      <c r="N3040" t="str">
        <f>INDEX(RoutesPivot[AirportID],MATCH($C3040,RoutesPivot[[RouteID]:[RouteID]],0))</f>
        <v>PHX</v>
      </c>
      <c r="O3040">
        <f>INDEX(RoutesPivot[Distance],MATCH($C3040,RoutesPivot[[RouteID]:[RouteID]],0))</f>
        <v>1200</v>
      </c>
      <c r="P3040">
        <f>INDEX(RoutesPivot[ListPrice],MATCH($C3040,RoutesPivot[[RouteID]:[RouteID]],0))</f>
        <v>250</v>
      </c>
      <c r="Q3040" t="str">
        <f>INDEX(AirportPivot[AirportName],MATCH($N3040,AirportPivot[[AirportID]:[AirportID]],0))</f>
        <v>Phoenix Sky Harbor International</v>
      </c>
      <c r="R3040">
        <f>INDEX(AirportPivot[Gates (number of available)],MATCH($N3040,AirportPivot[[AirportID]:[AirportID]],0))</f>
        <v>60</v>
      </c>
    </row>
    <row r="3041" spans="1:18" x14ac:dyDescent="0.25">
      <c r="A3041" s="3" t="s">
        <v>3073</v>
      </c>
      <c r="B3041" s="12">
        <v>41986</v>
      </c>
      <c r="C3041" s="4" t="s">
        <v>98</v>
      </c>
      <c r="D3041" s="4">
        <v>3.5</v>
      </c>
      <c r="E3041" s="4">
        <v>160</v>
      </c>
      <c r="F3041" s="5">
        <v>0.79166666666666663</v>
      </c>
      <c r="G3041" s="6">
        <v>275</v>
      </c>
      <c r="H3041" s="7">
        <v>45375</v>
      </c>
      <c r="I3041" s="7">
        <f>FlightsPivot[[#This Row],[Total Fare]]*10%</f>
        <v>4537.5</v>
      </c>
      <c r="J3041" s="7">
        <f>FlightsPivot[[#This Row],[Total Fare]]+FlightsPivot[[#This Row],[10% tax ]]</f>
        <v>49912.5</v>
      </c>
      <c r="K3041" s="4">
        <v>12</v>
      </c>
      <c r="L3041" s="4">
        <v>2014</v>
      </c>
      <c r="M3041" t="str">
        <f>INDEX(RoutesPivot[DepAirport],MATCH($C3041,RoutesPivot[[RouteID]:[RouteID]],0))</f>
        <v>ORD</v>
      </c>
      <c r="N3041" t="str">
        <f>INDEX(RoutesPivot[AirportID],MATCH($C3041,RoutesPivot[[RouteID]:[RouteID]],0))</f>
        <v>PHL</v>
      </c>
      <c r="O3041">
        <f>INDEX(RoutesPivot[Distance],MATCH($C3041,RoutesPivot[[RouteID]:[RouteID]],0))</f>
        <v>580</v>
      </c>
      <c r="P3041">
        <f>INDEX(RoutesPivot[ListPrice],MATCH($C3041,RoutesPivot[[RouteID]:[RouteID]],0))</f>
        <v>275</v>
      </c>
      <c r="Q3041" t="str">
        <f>INDEX(AirportPivot[AirportName],MATCH($N3041,AirportPivot[[AirportID]:[AirportID]],0))</f>
        <v>Philadelphia International</v>
      </c>
      <c r="R3041">
        <f>INDEX(AirportPivot[Gates (number of available)],MATCH($N3041,AirportPivot[[AirportID]:[AirportID]],0))</f>
        <v>89</v>
      </c>
    </row>
    <row r="3042" spans="1:18" x14ac:dyDescent="0.25">
      <c r="A3042" s="3" t="s">
        <v>3074</v>
      </c>
      <c r="B3042" s="12">
        <v>42108</v>
      </c>
      <c r="C3042" s="4" t="s">
        <v>37</v>
      </c>
      <c r="D3042" s="4">
        <v>1.8</v>
      </c>
      <c r="E3042" s="4">
        <v>27</v>
      </c>
      <c r="F3042" s="5">
        <v>0.83333333333333337</v>
      </c>
      <c r="G3042" s="6">
        <v>350</v>
      </c>
      <c r="H3042" s="7">
        <v>64750</v>
      </c>
      <c r="I3042" s="7">
        <f>FlightsPivot[[#This Row],[Total Fare]]*10%</f>
        <v>6475</v>
      </c>
      <c r="J3042" s="7">
        <f>FlightsPivot[[#This Row],[Total Fare]]+FlightsPivot[[#This Row],[10% tax ]]</f>
        <v>71225</v>
      </c>
      <c r="K3042" s="4">
        <v>4</v>
      </c>
      <c r="L3042" s="4">
        <v>2015</v>
      </c>
      <c r="M3042" t="str">
        <f>INDEX(RoutesPivot[DepAirport],MATCH($C3042,RoutesPivot[[RouteID]:[RouteID]],0))</f>
        <v>ORD</v>
      </c>
      <c r="N3042" t="str">
        <f>INDEX(RoutesPivot[AirportID],MATCH($C3042,RoutesPivot[[RouteID]:[RouteID]],0))</f>
        <v>SEA</v>
      </c>
      <c r="O3042">
        <f>INDEX(RoutesPivot[Distance],MATCH($C3042,RoutesPivot[[RouteID]:[RouteID]],0))</f>
        <v>1500</v>
      </c>
      <c r="P3042">
        <f>INDEX(RoutesPivot[ListPrice],MATCH($C3042,RoutesPivot[[RouteID]:[RouteID]],0))</f>
        <v>350</v>
      </c>
      <c r="Q3042" t="str">
        <f>INDEX(AirportPivot[AirportName],MATCH($N3042,AirportPivot[[AirportID]:[AirportID]],0))</f>
        <v>Seattle-Tacoma International</v>
      </c>
      <c r="R3042">
        <f>INDEX(AirportPivot[Gates (number of available)],MATCH($N3042,AirportPivot[[AirportID]:[AirportID]],0))</f>
        <v>58</v>
      </c>
    </row>
    <row r="3043" spans="1:18" x14ac:dyDescent="0.25">
      <c r="A3043" s="3" t="s">
        <v>3075</v>
      </c>
      <c r="B3043" s="12">
        <v>41990</v>
      </c>
      <c r="C3043" s="4" t="s">
        <v>15</v>
      </c>
      <c r="D3043" s="4">
        <v>2.2999999999999998</v>
      </c>
      <c r="E3043" s="4">
        <v>38</v>
      </c>
      <c r="F3043" s="5">
        <v>0.70833333333333337</v>
      </c>
      <c r="G3043" s="6">
        <v>225</v>
      </c>
      <c r="H3043" s="7">
        <v>37125</v>
      </c>
      <c r="I3043" s="7">
        <f>FlightsPivot[[#This Row],[Total Fare]]*10%</f>
        <v>3712.5</v>
      </c>
      <c r="J3043" s="7">
        <f>FlightsPivot[[#This Row],[Total Fare]]+FlightsPivot[[#This Row],[10% tax ]]</f>
        <v>40837.5</v>
      </c>
      <c r="K3043" s="4">
        <v>12</v>
      </c>
      <c r="L3043" s="4">
        <v>2014</v>
      </c>
      <c r="M3043" t="str">
        <f>INDEX(RoutesPivot[DepAirport],MATCH($C3043,RoutesPivot[[RouteID]:[RouteID]],0))</f>
        <v>ORD</v>
      </c>
      <c r="N3043" t="str">
        <f>INDEX(RoutesPivot[AirportID],MATCH($C3043,RoutesPivot[[RouteID]:[RouteID]],0))</f>
        <v>EWR</v>
      </c>
      <c r="O3043">
        <f>INDEX(RoutesPivot[Distance],MATCH($C3043,RoutesPivot[[RouteID]:[RouteID]],0))</f>
        <v>600</v>
      </c>
      <c r="P3043">
        <f>INDEX(RoutesPivot[ListPrice],MATCH($C3043,RoutesPivot[[RouteID]:[RouteID]],0))</f>
        <v>225</v>
      </c>
      <c r="Q3043" t="str">
        <f>INDEX(AirportPivot[AirportName],MATCH($N3043,AirportPivot[[AirportID]:[AirportID]],0))</f>
        <v>Newark Liberty International</v>
      </c>
      <c r="R3043">
        <f>INDEX(AirportPivot[Gates (number of available)],MATCH($N3043,AirportPivot[[AirportID]:[AirportID]],0))</f>
        <v>82</v>
      </c>
    </row>
    <row r="3044" spans="1:18" x14ac:dyDescent="0.25">
      <c r="A3044" s="3" t="s">
        <v>3076</v>
      </c>
      <c r="B3044" s="12">
        <v>41758</v>
      </c>
      <c r="C3044" s="4" t="s">
        <v>70</v>
      </c>
      <c r="D3044" s="4">
        <v>0.6</v>
      </c>
      <c r="E3044" s="4">
        <v>191</v>
      </c>
      <c r="F3044" s="5">
        <v>0.39583333333333331</v>
      </c>
      <c r="G3044" s="6">
        <v>275</v>
      </c>
      <c r="H3044" s="7">
        <v>45375</v>
      </c>
      <c r="I3044" s="7">
        <f>FlightsPivot[[#This Row],[Total Fare]]*10%</f>
        <v>4537.5</v>
      </c>
      <c r="J3044" s="7">
        <f>FlightsPivot[[#This Row],[Total Fare]]+FlightsPivot[[#This Row],[10% tax ]]</f>
        <v>49912.5</v>
      </c>
      <c r="K3044" s="4">
        <v>4</v>
      </c>
      <c r="L3044" s="4">
        <v>2014</v>
      </c>
      <c r="M3044" t="str">
        <f>INDEX(RoutesPivot[DepAirport],MATCH($C3044,RoutesPivot[[RouteID]:[RouteID]],0))</f>
        <v>ORD</v>
      </c>
      <c r="N3044" t="str">
        <f>INDEX(RoutesPivot[AirportID],MATCH($C3044,RoutesPivot[[RouteID]:[RouteID]],0))</f>
        <v>LAS</v>
      </c>
      <c r="O3044">
        <f>INDEX(RoutesPivot[Distance],MATCH($C3044,RoutesPivot[[RouteID]:[RouteID]],0))</f>
        <v>1100</v>
      </c>
      <c r="P3044">
        <f>INDEX(RoutesPivot[ListPrice],MATCH($C3044,RoutesPivot[[RouteID]:[RouteID]],0))</f>
        <v>275</v>
      </c>
      <c r="Q3044" t="str">
        <f>INDEX(AirportPivot[AirportName],MATCH($N3044,AirportPivot[[AirportID]:[AirportID]],0))</f>
        <v>McCarran International</v>
      </c>
      <c r="R3044">
        <f>INDEX(AirportPivot[Gates (number of available)],MATCH($N3044,AirportPivot[[AirportID]:[AirportID]],0))</f>
        <v>68</v>
      </c>
    </row>
    <row r="3045" spans="1:18" x14ac:dyDescent="0.25">
      <c r="A3045" s="3" t="s">
        <v>3077</v>
      </c>
      <c r="B3045" s="12">
        <v>41989</v>
      </c>
      <c r="C3045" s="4" t="s">
        <v>53</v>
      </c>
      <c r="D3045" s="4">
        <v>2.2000000000000002</v>
      </c>
      <c r="E3045" s="4">
        <v>186</v>
      </c>
      <c r="F3045" s="5">
        <v>0.70833333333333337</v>
      </c>
      <c r="G3045" s="6">
        <v>300</v>
      </c>
      <c r="H3045" s="7">
        <v>49500</v>
      </c>
      <c r="I3045" s="7">
        <f>FlightsPivot[[#This Row],[Total Fare]]*10%</f>
        <v>4950</v>
      </c>
      <c r="J3045" s="7">
        <f>FlightsPivot[[#This Row],[Total Fare]]+FlightsPivot[[#This Row],[10% tax ]]</f>
        <v>54450</v>
      </c>
      <c r="K3045" s="4">
        <v>12</v>
      </c>
      <c r="L3045" s="4">
        <v>2014</v>
      </c>
      <c r="M3045" t="str">
        <f>INDEX(RoutesPivot[DepAirport],MATCH($C3045,RoutesPivot[[RouteID]:[RouteID]],0))</f>
        <v>ORD</v>
      </c>
      <c r="N3045" t="str">
        <f>INDEX(RoutesPivot[AirportID],MATCH($C3045,RoutesPivot[[RouteID]:[RouteID]],0))</f>
        <v>FLL</v>
      </c>
      <c r="O3045">
        <f>INDEX(RoutesPivot[Distance],MATCH($C3045,RoutesPivot[[RouteID]:[RouteID]],0))</f>
        <v>940</v>
      </c>
      <c r="P3045">
        <f>INDEX(RoutesPivot[ListPrice],MATCH($C3045,RoutesPivot[[RouteID]:[RouteID]],0))</f>
        <v>300</v>
      </c>
      <c r="Q3045" t="str">
        <f>INDEX(AirportPivot[AirportName],MATCH($N3045,AirportPivot[[AirportID]:[AirportID]],0))</f>
        <v>Fort Lauderdale/Hollywood International</v>
      </c>
      <c r="R3045">
        <f>INDEX(AirportPivot[Gates (number of available)],MATCH($N3045,AirportPivot[[AirportID]:[AirportID]],0))</f>
        <v>55</v>
      </c>
    </row>
    <row r="3046" spans="1:18" x14ac:dyDescent="0.25">
      <c r="A3046" s="3" t="s">
        <v>3078</v>
      </c>
      <c r="B3046" s="12">
        <v>41648</v>
      </c>
      <c r="C3046" s="4" t="s">
        <v>98</v>
      </c>
      <c r="D3046" s="4">
        <v>3.1</v>
      </c>
      <c r="E3046" s="4">
        <v>187</v>
      </c>
      <c r="F3046" s="5">
        <v>0.79166666666666663</v>
      </c>
      <c r="G3046" s="6">
        <v>275</v>
      </c>
      <c r="H3046" s="7">
        <v>45375</v>
      </c>
      <c r="I3046" s="7">
        <f>FlightsPivot[[#This Row],[Total Fare]]*10%</f>
        <v>4537.5</v>
      </c>
      <c r="J3046" s="7">
        <f>FlightsPivot[[#This Row],[Total Fare]]+FlightsPivot[[#This Row],[10% tax ]]</f>
        <v>49912.5</v>
      </c>
      <c r="K3046" s="4">
        <v>1</v>
      </c>
      <c r="L3046" s="4">
        <v>2014</v>
      </c>
      <c r="M3046" t="str">
        <f>INDEX(RoutesPivot[DepAirport],MATCH($C3046,RoutesPivot[[RouteID]:[RouteID]],0))</f>
        <v>ORD</v>
      </c>
      <c r="N3046" t="str">
        <f>INDEX(RoutesPivot[AirportID],MATCH($C3046,RoutesPivot[[RouteID]:[RouteID]],0))</f>
        <v>PHL</v>
      </c>
      <c r="O3046">
        <f>INDEX(RoutesPivot[Distance],MATCH($C3046,RoutesPivot[[RouteID]:[RouteID]],0))</f>
        <v>580</v>
      </c>
      <c r="P3046">
        <f>INDEX(RoutesPivot[ListPrice],MATCH($C3046,RoutesPivot[[RouteID]:[RouteID]],0))</f>
        <v>275</v>
      </c>
      <c r="Q3046" t="str">
        <f>INDEX(AirportPivot[AirportName],MATCH($N3046,AirportPivot[[AirportID]:[AirportID]],0))</f>
        <v>Philadelphia International</v>
      </c>
      <c r="R3046">
        <f>INDEX(AirportPivot[Gates (number of available)],MATCH($N3046,AirportPivot[[AirportID]:[AirportID]],0))</f>
        <v>89</v>
      </c>
    </row>
    <row r="3047" spans="1:18" x14ac:dyDescent="0.25">
      <c r="A3047" s="3" t="s">
        <v>3079</v>
      </c>
      <c r="B3047" s="12">
        <v>41985</v>
      </c>
      <c r="C3047" s="4" t="s">
        <v>70</v>
      </c>
      <c r="D3047" s="4">
        <v>2</v>
      </c>
      <c r="E3047" s="4">
        <v>137</v>
      </c>
      <c r="F3047" s="5">
        <v>0.66666666666666663</v>
      </c>
      <c r="G3047" s="6">
        <v>275</v>
      </c>
      <c r="H3047" s="7">
        <v>50875</v>
      </c>
      <c r="I3047" s="7">
        <f>FlightsPivot[[#This Row],[Total Fare]]*10%</f>
        <v>5087.5</v>
      </c>
      <c r="J3047" s="7">
        <f>FlightsPivot[[#This Row],[Total Fare]]+FlightsPivot[[#This Row],[10% tax ]]</f>
        <v>55962.5</v>
      </c>
      <c r="K3047" s="4">
        <v>12</v>
      </c>
      <c r="L3047" s="4">
        <v>2014</v>
      </c>
      <c r="M3047" t="str">
        <f>INDEX(RoutesPivot[DepAirport],MATCH($C3047,RoutesPivot[[RouteID]:[RouteID]],0))</f>
        <v>ORD</v>
      </c>
      <c r="N3047" t="str">
        <f>INDEX(RoutesPivot[AirportID],MATCH($C3047,RoutesPivot[[RouteID]:[RouteID]],0))</f>
        <v>LAS</v>
      </c>
      <c r="O3047">
        <f>INDEX(RoutesPivot[Distance],MATCH($C3047,RoutesPivot[[RouteID]:[RouteID]],0))</f>
        <v>1100</v>
      </c>
      <c r="P3047">
        <f>INDEX(RoutesPivot[ListPrice],MATCH($C3047,RoutesPivot[[RouteID]:[RouteID]],0))</f>
        <v>275</v>
      </c>
      <c r="Q3047" t="str">
        <f>INDEX(AirportPivot[AirportName],MATCH($N3047,AirportPivot[[AirportID]:[AirportID]],0))</f>
        <v>McCarran International</v>
      </c>
      <c r="R3047">
        <f>INDEX(AirportPivot[Gates (number of available)],MATCH($N3047,AirportPivot[[AirportID]:[AirportID]],0))</f>
        <v>68</v>
      </c>
    </row>
    <row r="3048" spans="1:18" x14ac:dyDescent="0.25">
      <c r="A3048" s="3" t="s">
        <v>3080</v>
      </c>
      <c r="B3048" s="12">
        <v>41806</v>
      </c>
      <c r="C3048" s="4" t="s">
        <v>37</v>
      </c>
      <c r="D3048" s="4">
        <v>0.6</v>
      </c>
      <c r="E3048" s="4">
        <v>172</v>
      </c>
      <c r="F3048" s="5">
        <v>0.79166666666666663</v>
      </c>
      <c r="G3048" s="6">
        <v>385</v>
      </c>
      <c r="H3048" s="7">
        <v>63525</v>
      </c>
      <c r="I3048" s="7">
        <f>FlightsPivot[[#This Row],[Total Fare]]*10%</f>
        <v>6352.5</v>
      </c>
      <c r="J3048" s="7">
        <f>FlightsPivot[[#This Row],[Total Fare]]+FlightsPivot[[#This Row],[10% tax ]]</f>
        <v>69877.5</v>
      </c>
      <c r="K3048" s="4">
        <v>6</v>
      </c>
      <c r="L3048" s="4">
        <v>2014</v>
      </c>
      <c r="M3048" t="str">
        <f>INDEX(RoutesPivot[DepAirport],MATCH($C3048,RoutesPivot[[RouteID]:[RouteID]],0))</f>
        <v>ORD</v>
      </c>
      <c r="N3048" t="str">
        <f>INDEX(RoutesPivot[AirportID],MATCH($C3048,RoutesPivot[[RouteID]:[RouteID]],0))</f>
        <v>SEA</v>
      </c>
      <c r="O3048">
        <f>INDEX(RoutesPivot[Distance],MATCH($C3048,RoutesPivot[[RouteID]:[RouteID]],0))</f>
        <v>1500</v>
      </c>
      <c r="P3048">
        <f>INDEX(RoutesPivot[ListPrice],MATCH($C3048,RoutesPivot[[RouteID]:[RouteID]],0))</f>
        <v>350</v>
      </c>
      <c r="Q3048" t="str">
        <f>INDEX(AirportPivot[AirportName],MATCH($N3048,AirportPivot[[AirportID]:[AirportID]],0))</f>
        <v>Seattle-Tacoma International</v>
      </c>
      <c r="R3048">
        <f>INDEX(AirportPivot[Gates (number of available)],MATCH($N3048,AirportPivot[[AirportID]:[AirportID]],0))</f>
        <v>58</v>
      </c>
    </row>
    <row r="3049" spans="1:18" x14ac:dyDescent="0.25">
      <c r="A3049" s="3" t="s">
        <v>3081</v>
      </c>
      <c r="B3049" s="12">
        <v>41995</v>
      </c>
      <c r="C3049" s="4" t="s">
        <v>70</v>
      </c>
      <c r="D3049" s="4">
        <v>4.4000000000000004</v>
      </c>
      <c r="E3049" s="4">
        <v>183</v>
      </c>
      <c r="F3049" s="5">
        <v>0.29166666666666669</v>
      </c>
      <c r="G3049" s="6">
        <v>385</v>
      </c>
      <c r="H3049" s="7">
        <v>63525</v>
      </c>
      <c r="I3049" s="7">
        <f>FlightsPivot[[#This Row],[Total Fare]]*10%</f>
        <v>6352.5</v>
      </c>
      <c r="J3049" s="7">
        <f>FlightsPivot[[#This Row],[Total Fare]]+FlightsPivot[[#This Row],[10% tax ]]</f>
        <v>69877.5</v>
      </c>
      <c r="K3049" s="4">
        <v>12</v>
      </c>
      <c r="L3049" s="4">
        <v>2014</v>
      </c>
      <c r="M3049" t="str">
        <f>INDEX(RoutesPivot[DepAirport],MATCH($C3049,RoutesPivot[[RouteID]:[RouteID]],0))</f>
        <v>ORD</v>
      </c>
      <c r="N3049" t="str">
        <f>INDEX(RoutesPivot[AirportID],MATCH($C3049,RoutesPivot[[RouteID]:[RouteID]],0))</f>
        <v>LAS</v>
      </c>
      <c r="O3049">
        <f>INDEX(RoutesPivot[Distance],MATCH($C3049,RoutesPivot[[RouteID]:[RouteID]],0))</f>
        <v>1100</v>
      </c>
      <c r="P3049">
        <f>INDEX(RoutesPivot[ListPrice],MATCH($C3049,RoutesPivot[[RouteID]:[RouteID]],0))</f>
        <v>275</v>
      </c>
      <c r="Q3049" t="str">
        <f>INDEX(AirportPivot[AirportName],MATCH($N3049,AirportPivot[[AirportID]:[AirportID]],0))</f>
        <v>McCarran International</v>
      </c>
      <c r="R3049">
        <f>INDEX(AirportPivot[Gates (number of available)],MATCH($N3049,AirportPivot[[AirportID]:[AirportID]],0))</f>
        <v>68</v>
      </c>
    </row>
    <row r="3050" spans="1:18" x14ac:dyDescent="0.25">
      <c r="A3050" s="3" t="s">
        <v>3082</v>
      </c>
      <c r="B3050" s="12">
        <v>41688</v>
      </c>
      <c r="C3050" s="4" t="s">
        <v>27</v>
      </c>
      <c r="D3050" s="4">
        <v>10.5</v>
      </c>
      <c r="E3050" s="4">
        <v>126</v>
      </c>
      <c r="F3050" s="5">
        <v>0.70833333333333337</v>
      </c>
      <c r="G3050" s="6">
        <v>200</v>
      </c>
      <c r="H3050" s="7">
        <v>37000</v>
      </c>
      <c r="I3050" s="7">
        <f>FlightsPivot[[#This Row],[Total Fare]]*10%</f>
        <v>3700</v>
      </c>
      <c r="J3050" s="7">
        <f>FlightsPivot[[#This Row],[Total Fare]]+FlightsPivot[[#This Row],[10% tax ]]</f>
        <v>40700</v>
      </c>
      <c r="K3050" s="4">
        <v>2</v>
      </c>
      <c r="L3050" s="4">
        <v>2014</v>
      </c>
      <c r="M3050" t="str">
        <f>INDEX(RoutesPivot[DepAirport],MATCH($C3050,RoutesPivot[[RouteID]:[RouteID]],0))</f>
        <v>ORD</v>
      </c>
      <c r="N3050" t="str">
        <f>INDEX(RoutesPivot[AirportID],MATCH($C3050,RoutesPivot[[RouteID]:[RouteID]],0))</f>
        <v>ATL</v>
      </c>
      <c r="O3050">
        <f>INDEX(RoutesPivot[Distance],MATCH($C3050,RoutesPivot[[RouteID]:[RouteID]],0))</f>
        <v>510</v>
      </c>
      <c r="P3050">
        <f>INDEX(RoutesPivot[ListPrice],MATCH($C3050,RoutesPivot[[RouteID]:[RouteID]],0))</f>
        <v>200</v>
      </c>
      <c r="Q3050" t="str">
        <f>INDEX(AirportPivot[AirportName],MATCH($N3050,AirportPivot[[AirportID]:[AirportID]],0))</f>
        <v>Hartsfield-Jackson Atlanta International</v>
      </c>
      <c r="R3050">
        <f>INDEX(AirportPivot[Gates (number of available)],MATCH($N3050,AirportPivot[[AirportID]:[AirportID]],0))</f>
        <v>100</v>
      </c>
    </row>
    <row r="3051" spans="1:18" x14ac:dyDescent="0.25">
      <c r="A3051" s="3" t="s">
        <v>3083</v>
      </c>
      <c r="B3051" s="12">
        <v>41966</v>
      </c>
      <c r="C3051" s="4" t="s">
        <v>30</v>
      </c>
      <c r="D3051" s="4">
        <v>3</v>
      </c>
      <c r="E3051" s="4">
        <v>56</v>
      </c>
      <c r="F3051" s="5">
        <v>0.29166666666666669</v>
      </c>
      <c r="G3051" s="6">
        <v>250</v>
      </c>
      <c r="H3051" s="7">
        <v>41250</v>
      </c>
      <c r="I3051" s="7">
        <f>FlightsPivot[[#This Row],[Total Fare]]*10%</f>
        <v>4125</v>
      </c>
      <c r="J3051" s="7">
        <f>FlightsPivot[[#This Row],[Total Fare]]+FlightsPivot[[#This Row],[10% tax ]]</f>
        <v>45375</v>
      </c>
      <c r="K3051" s="4">
        <v>11</v>
      </c>
      <c r="L3051" s="4">
        <v>2014</v>
      </c>
      <c r="M3051" t="str">
        <f>INDEX(RoutesPivot[DepAirport],MATCH($C3051,RoutesPivot[[RouteID]:[RouteID]],0))</f>
        <v>ORD</v>
      </c>
      <c r="N3051" t="str">
        <f>INDEX(RoutesPivot[AirportID],MATCH($C3051,RoutesPivot[[RouteID]:[RouteID]],0))</f>
        <v>MCO</v>
      </c>
      <c r="O3051">
        <f>INDEX(RoutesPivot[Distance],MATCH($C3051,RoutesPivot[[RouteID]:[RouteID]],0))</f>
        <v>850</v>
      </c>
      <c r="P3051">
        <f>INDEX(RoutesPivot[ListPrice],MATCH($C3051,RoutesPivot[[RouteID]:[RouteID]],0))</f>
        <v>250</v>
      </c>
      <c r="Q3051" t="str">
        <f>INDEX(AirportPivot[AirportName],MATCH($N3051,AirportPivot[[AirportID]:[AirportID]],0))</f>
        <v>Orlando International</v>
      </c>
      <c r="R3051">
        <f>INDEX(AirportPivot[Gates (number of available)],MATCH($N3051,AirportPivot[[AirportID]:[AirportID]],0))</f>
        <v>67</v>
      </c>
    </row>
    <row r="3052" spans="1:18" x14ac:dyDescent="0.25">
      <c r="A3052" s="3" t="s">
        <v>3084</v>
      </c>
      <c r="B3052" s="12">
        <v>41841</v>
      </c>
      <c r="C3052" s="4" t="s">
        <v>80</v>
      </c>
      <c r="D3052" s="4">
        <v>2.7</v>
      </c>
      <c r="E3052" s="4">
        <v>41</v>
      </c>
      <c r="F3052" s="5">
        <v>0.75</v>
      </c>
      <c r="G3052" s="6">
        <v>330</v>
      </c>
      <c r="H3052" s="7">
        <v>54450</v>
      </c>
      <c r="I3052" s="7">
        <f>FlightsPivot[[#This Row],[Total Fare]]*10%</f>
        <v>5445</v>
      </c>
      <c r="J3052" s="7">
        <f>FlightsPivot[[#This Row],[Total Fare]]+FlightsPivot[[#This Row],[10% tax ]]</f>
        <v>59895</v>
      </c>
      <c r="K3052" s="4">
        <v>7</v>
      </c>
      <c r="L3052" s="4">
        <v>2014</v>
      </c>
      <c r="M3052" t="str">
        <f>INDEX(RoutesPivot[DepAirport],MATCH($C3052,RoutesPivot[[RouteID]:[RouteID]],0))</f>
        <v>ORD</v>
      </c>
      <c r="N3052" t="str">
        <f>INDEX(RoutesPivot[AirportID],MATCH($C3052,RoutesPivot[[RouteID]:[RouteID]],0))</f>
        <v>MIA</v>
      </c>
      <c r="O3052">
        <f>INDEX(RoutesPivot[Distance],MATCH($C3052,RoutesPivot[[RouteID]:[RouteID]],0))</f>
        <v>1000</v>
      </c>
      <c r="P3052">
        <f>INDEX(RoutesPivot[ListPrice],MATCH($C3052,RoutesPivot[[RouteID]:[RouteID]],0))</f>
        <v>300</v>
      </c>
      <c r="Q3052" t="str">
        <f>INDEX(AirportPivot[AirportName],MATCH($N3052,AirportPivot[[AirportID]:[AirportID]],0))</f>
        <v>Miami International</v>
      </c>
      <c r="R3052">
        <f>INDEX(AirportPivot[Gates (number of available)],MATCH($N3052,AirportPivot[[AirportID]:[AirportID]],0))</f>
        <v>80</v>
      </c>
    </row>
    <row r="3053" spans="1:18" x14ac:dyDescent="0.25">
      <c r="A3053" s="3" t="s">
        <v>3085</v>
      </c>
      <c r="B3053" s="12">
        <v>41876</v>
      </c>
      <c r="C3053" s="4" t="s">
        <v>23</v>
      </c>
      <c r="D3053" s="4">
        <v>2.1</v>
      </c>
      <c r="E3053" s="4">
        <v>27</v>
      </c>
      <c r="F3053" s="5">
        <v>0.41666666666666669</v>
      </c>
      <c r="G3053" s="6">
        <v>330</v>
      </c>
      <c r="H3053" s="7">
        <v>61050</v>
      </c>
      <c r="I3053" s="7">
        <f>FlightsPivot[[#This Row],[Total Fare]]*10%</f>
        <v>6105</v>
      </c>
      <c r="J3053" s="7">
        <f>FlightsPivot[[#This Row],[Total Fare]]+FlightsPivot[[#This Row],[10% tax ]]</f>
        <v>67155</v>
      </c>
      <c r="K3053" s="4">
        <v>8</v>
      </c>
      <c r="L3053" s="4">
        <v>2014</v>
      </c>
      <c r="M3053" t="str">
        <f>INDEX(RoutesPivot[DepAirport],MATCH($C3053,RoutesPivot[[RouteID]:[RouteID]],0))</f>
        <v>ORD</v>
      </c>
      <c r="N3053" t="str">
        <f>INDEX(RoutesPivot[AirportID],MATCH($C3053,RoutesPivot[[RouteID]:[RouteID]],0))</f>
        <v>DEN</v>
      </c>
      <c r="O3053">
        <f>INDEX(RoutesPivot[Distance],MATCH($C3053,RoutesPivot[[RouteID]:[RouteID]],0))</f>
        <v>800</v>
      </c>
      <c r="P3053">
        <f>INDEX(RoutesPivot[ListPrice],MATCH($C3053,RoutesPivot[[RouteID]:[RouteID]],0))</f>
        <v>300</v>
      </c>
      <c r="Q3053" t="str">
        <f>INDEX(AirportPivot[AirportName],MATCH($N3053,AirportPivot[[AirportID]:[AirportID]],0))</f>
        <v>Denver International</v>
      </c>
      <c r="R3053">
        <f>INDEX(AirportPivot[Gates (number of available)],MATCH($N3053,AirportPivot[[AirportID]:[AirportID]],0))</f>
        <v>75</v>
      </c>
    </row>
    <row r="3054" spans="1:18" x14ac:dyDescent="0.25">
      <c r="A3054" s="3" t="s">
        <v>3086</v>
      </c>
      <c r="B3054" s="12">
        <v>42087</v>
      </c>
      <c r="C3054" s="4" t="s">
        <v>30</v>
      </c>
      <c r="D3054" s="4">
        <v>1.5</v>
      </c>
      <c r="E3054" s="4">
        <v>96</v>
      </c>
      <c r="F3054" s="5">
        <v>0.79166666666666663</v>
      </c>
      <c r="G3054" s="6">
        <v>250</v>
      </c>
      <c r="H3054" s="7">
        <v>46250</v>
      </c>
      <c r="I3054" s="7">
        <f>FlightsPivot[[#This Row],[Total Fare]]*10%</f>
        <v>4625</v>
      </c>
      <c r="J3054" s="7">
        <f>FlightsPivot[[#This Row],[Total Fare]]+FlightsPivot[[#This Row],[10% tax ]]</f>
        <v>50875</v>
      </c>
      <c r="K3054" s="4">
        <v>3</v>
      </c>
      <c r="L3054" s="4">
        <v>2015</v>
      </c>
      <c r="M3054" t="str">
        <f>INDEX(RoutesPivot[DepAirport],MATCH($C3054,RoutesPivot[[RouteID]:[RouteID]],0))</f>
        <v>ORD</v>
      </c>
      <c r="N3054" t="str">
        <f>INDEX(RoutesPivot[AirportID],MATCH($C3054,RoutesPivot[[RouteID]:[RouteID]],0))</f>
        <v>MCO</v>
      </c>
      <c r="O3054">
        <f>INDEX(RoutesPivot[Distance],MATCH($C3054,RoutesPivot[[RouteID]:[RouteID]],0))</f>
        <v>850</v>
      </c>
      <c r="P3054">
        <f>INDEX(RoutesPivot[ListPrice],MATCH($C3054,RoutesPivot[[RouteID]:[RouteID]],0))</f>
        <v>250</v>
      </c>
      <c r="Q3054" t="str">
        <f>INDEX(AirportPivot[AirportName],MATCH($N3054,AirportPivot[[AirportID]:[AirportID]],0))</f>
        <v>Orlando International</v>
      </c>
      <c r="R3054">
        <f>INDEX(AirportPivot[Gates (number of available)],MATCH($N3054,AirportPivot[[AirportID]:[AirportID]],0))</f>
        <v>67</v>
      </c>
    </row>
    <row r="3055" spans="1:18" x14ac:dyDescent="0.25">
      <c r="A3055" s="3" t="s">
        <v>3087</v>
      </c>
      <c r="B3055" s="12">
        <v>42054</v>
      </c>
      <c r="C3055" s="4" t="s">
        <v>30</v>
      </c>
      <c r="D3055" s="4">
        <v>1.2</v>
      </c>
      <c r="E3055" s="4">
        <v>112</v>
      </c>
      <c r="F3055" s="5">
        <v>0.79166666666666663</v>
      </c>
      <c r="G3055" s="6">
        <v>250</v>
      </c>
      <c r="H3055" s="7">
        <v>46250</v>
      </c>
      <c r="I3055" s="7">
        <f>FlightsPivot[[#This Row],[Total Fare]]*10%</f>
        <v>4625</v>
      </c>
      <c r="J3055" s="7">
        <f>FlightsPivot[[#This Row],[Total Fare]]+FlightsPivot[[#This Row],[10% tax ]]</f>
        <v>50875</v>
      </c>
      <c r="K3055" s="4">
        <v>2</v>
      </c>
      <c r="L3055" s="4">
        <v>2015</v>
      </c>
      <c r="M3055" t="str">
        <f>INDEX(RoutesPivot[DepAirport],MATCH($C3055,RoutesPivot[[RouteID]:[RouteID]],0))</f>
        <v>ORD</v>
      </c>
      <c r="N3055" t="str">
        <f>INDEX(RoutesPivot[AirportID],MATCH($C3055,RoutesPivot[[RouteID]:[RouteID]],0))</f>
        <v>MCO</v>
      </c>
      <c r="O3055">
        <f>INDEX(RoutesPivot[Distance],MATCH($C3055,RoutesPivot[[RouteID]:[RouteID]],0))</f>
        <v>850</v>
      </c>
      <c r="P3055">
        <f>INDEX(RoutesPivot[ListPrice],MATCH($C3055,RoutesPivot[[RouteID]:[RouteID]],0))</f>
        <v>250</v>
      </c>
      <c r="Q3055" t="str">
        <f>INDEX(AirportPivot[AirportName],MATCH($N3055,AirportPivot[[AirportID]:[AirportID]],0))</f>
        <v>Orlando International</v>
      </c>
      <c r="R3055">
        <f>INDEX(AirportPivot[Gates (number of available)],MATCH($N3055,AirportPivot[[AirportID]:[AirportID]],0))</f>
        <v>67</v>
      </c>
    </row>
    <row r="3056" spans="1:18" x14ac:dyDescent="0.25">
      <c r="A3056" s="3" t="s">
        <v>3088</v>
      </c>
      <c r="B3056" s="12">
        <v>42083</v>
      </c>
      <c r="C3056" s="4" t="s">
        <v>17</v>
      </c>
      <c r="D3056" s="4">
        <v>5.6</v>
      </c>
      <c r="E3056" s="4">
        <v>185</v>
      </c>
      <c r="F3056" s="5">
        <v>0.625</v>
      </c>
      <c r="G3056" s="6">
        <v>350</v>
      </c>
      <c r="H3056" s="7">
        <v>57750</v>
      </c>
      <c r="I3056" s="7">
        <f>FlightsPivot[[#This Row],[Total Fare]]*10%</f>
        <v>5775</v>
      </c>
      <c r="J3056" s="7">
        <f>FlightsPivot[[#This Row],[Total Fare]]+FlightsPivot[[#This Row],[10% tax ]]</f>
        <v>63525</v>
      </c>
      <c r="K3056" s="4">
        <v>3</v>
      </c>
      <c r="L3056" s="4">
        <v>2015</v>
      </c>
      <c r="M3056" t="str">
        <f>INDEX(RoutesPivot[DepAirport],MATCH($C3056,RoutesPivot[[RouteID]:[RouteID]],0))</f>
        <v>ORD</v>
      </c>
      <c r="N3056" t="str">
        <f>INDEX(RoutesPivot[AirportID],MATCH($C3056,RoutesPivot[[RouteID]:[RouteID]],0))</f>
        <v>LAX</v>
      </c>
      <c r="O3056">
        <f>INDEX(RoutesPivot[Distance],MATCH($C3056,RoutesPivot[[RouteID]:[RouteID]],0))</f>
        <v>1518</v>
      </c>
      <c r="P3056">
        <f>INDEX(RoutesPivot[ListPrice],MATCH($C3056,RoutesPivot[[RouteID]:[RouteID]],0))</f>
        <v>350</v>
      </c>
      <c r="Q3056" t="str">
        <f>INDEX(AirportPivot[AirportName],MATCH($N3056,AirportPivot[[AirportID]:[AirportID]],0))</f>
        <v>Los Angeles International</v>
      </c>
      <c r="R3056">
        <f>INDEX(AirportPivot[Gates (number of available)],MATCH($N3056,AirportPivot[[AirportID]:[AirportID]],0))</f>
        <v>86</v>
      </c>
    </row>
    <row r="3057" spans="1:18" x14ac:dyDescent="0.25">
      <c r="A3057" s="3" t="s">
        <v>3089</v>
      </c>
      <c r="B3057" s="12">
        <v>41692</v>
      </c>
      <c r="C3057" s="4" t="s">
        <v>47</v>
      </c>
      <c r="D3057" s="4">
        <v>1.9</v>
      </c>
      <c r="E3057" s="4">
        <v>155</v>
      </c>
      <c r="F3057" s="5">
        <v>0.6875</v>
      </c>
      <c r="G3057" s="6">
        <v>250</v>
      </c>
      <c r="H3057" s="7">
        <v>41250</v>
      </c>
      <c r="I3057" s="7">
        <f>FlightsPivot[[#This Row],[Total Fare]]*10%</f>
        <v>4125</v>
      </c>
      <c r="J3057" s="7">
        <f>FlightsPivot[[#This Row],[Total Fare]]+FlightsPivot[[#This Row],[10% tax ]]</f>
        <v>45375</v>
      </c>
      <c r="K3057" s="4">
        <v>2</v>
      </c>
      <c r="L3057" s="4">
        <v>2014</v>
      </c>
      <c r="M3057" t="str">
        <f>INDEX(RoutesPivot[DepAirport],MATCH($C3057,RoutesPivot[[RouteID]:[RouteID]],0))</f>
        <v>ORD</v>
      </c>
      <c r="N3057" t="str">
        <f>INDEX(RoutesPivot[AirportID],MATCH($C3057,RoutesPivot[[RouteID]:[RouteID]],0))</f>
        <v>PHX</v>
      </c>
      <c r="O3057">
        <f>INDEX(RoutesPivot[Distance],MATCH($C3057,RoutesPivot[[RouteID]:[RouteID]],0))</f>
        <v>1200</v>
      </c>
      <c r="P3057">
        <f>INDEX(RoutesPivot[ListPrice],MATCH($C3057,RoutesPivot[[RouteID]:[RouteID]],0))</f>
        <v>250</v>
      </c>
      <c r="Q3057" t="str">
        <f>INDEX(AirportPivot[AirportName],MATCH($N3057,AirportPivot[[AirportID]:[AirportID]],0))</f>
        <v>Phoenix Sky Harbor International</v>
      </c>
      <c r="R3057">
        <f>INDEX(AirportPivot[Gates (number of available)],MATCH($N3057,AirportPivot[[AirportID]:[AirportID]],0))</f>
        <v>60</v>
      </c>
    </row>
    <row r="3058" spans="1:18" x14ac:dyDescent="0.25">
      <c r="A3058" s="3" t="s">
        <v>3090</v>
      </c>
      <c r="B3058" s="12">
        <v>41928</v>
      </c>
      <c r="C3058" s="4" t="s">
        <v>40</v>
      </c>
      <c r="D3058" s="4">
        <v>1.6</v>
      </c>
      <c r="E3058" s="4">
        <v>160</v>
      </c>
      <c r="F3058" s="5">
        <v>0.29166666666666669</v>
      </c>
      <c r="G3058" s="6">
        <v>115</v>
      </c>
      <c r="H3058" s="7">
        <v>18975</v>
      </c>
      <c r="I3058" s="7">
        <f>FlightsPivot[[#This Row],[Total Fare]]*10%</f>
        <v>1897.5</v>
      </c>
      <c r="J3058" s="7">
        <f>FlightsPivot[[#This Row],[Total Fare]]+FlightsPivot[[#This Row],[10% tax ]]</f>
        <v>20872.5</v>
      </c>
      <c r="K3058" s="4">
        <v>10</v>
      </c>
      <c r="L3058" s="4">
        <v>2014</v>
      </c>
      <c r="M3058" t="str">
        <f>INDEX(RoutesPivot[DepAirport],MATCH($C3058,RoutesPivot[[RouteID]:[RouteID]],0))</f>
        <v>ORD</v>
      </c>
      <c r="N3058" t="str">
        <f>INDEX(RoutesPivot[AirportID],MATCH($C3058,RoutesPivot[[RouteID]:[RouteID]],0))</f>
        <v>MSP</v>
      </c>
      <c r="O3058">
        <f>INDEX(RoutesPivot[Distance],MATCH($C3058,RoutesPivot[[RouteID]:[RouteID]],0))</f>
        <v>300</v>
      </c>
      <c r="P3058">
        <f>INDEX(RoutesPivot[ListPrice],MATCH($C3058,RoutesPivot[[RouteID]:[RouteID]],0))</f>
        <v>115</v>
      </c>
      <c r="Q3058" t="str">
        <f>INDEX(AirportPivot[AirportName],MATCH($N3058,AirportPivot[[AirportID]:[AirportID]],0))</f>
        <v>Minneapolis-St Paul International/Wold-Chamberlain</v>
      </c>
      <c r="R3058">
        <f>INDEX(AirportPivot[Gates (number of available)],MATCH($N3058,AirportPivot[[AirportID]:[AirportID]],0))</f>
        <v>65</v>
      </c>
    </row>
    <row r="3059" spans="1:18" x14ac:dyDescent="0.25">
      <c r="A3059" s="3" t="s">
        <v>3091</v>
      </c>
      <c r="B3059" s="12">
        <v>41933</v>
      </c>
      <c r="C3059" s="4" t="s">
        <v>98</v>
      </c>
      <c r="D3059" s="4">
        <v>1.8</v>
      </c>
      <c r="E3059" s="4">
        <v>107</v>
      </c>
      <c r="F3059" s="5">
        <v>0.625</v>
      </c>
      <c r="G3059" s="6">
        <v>275</v>
      </c>
      <c r="H3059" s="7">
        <v>50875</v>
      </c>
      <c r="I3059" s="7">
        <f>FlightsPivot[[#This Row],[Total Fare]]*10%</f>
        <v>5087.5</v>
      </c>
      <c r="J3059" s="7">
        <f>FlightsPivot[[#This Row],[Total Fare]]+FlightsPivot[[#This Row],[10% tax ]]</f>
        <v>55962.5</v>
      </c>
      <c r="K3059" s="4">
        <v>10</v>
      </c>
      <c r="L3059" s="4">
        <v>2014</v>
      </c>
      <c r="M3059" t="str">
        <f>INDEX(RoutesPivot[DepAirport],MATCH($C3059,RoutesPivot[[RouteID]:[RouteID]],0))</f>
        <v>ORD</v>
      </c>
      <c r="N3059" t="str">
        <f>INDEX(RoutesPivot[AirportID],MATCH($C3059,RoutesPivot[[RouteID]:[RouteID]],0))</f>
        <v>PHL</v>
      </c>
      <c r="O3059">
        <f>INDEX(RoutesPivot[Distance],MATCH($C3059,RoutesPivot[[RouteID]:[RouteID]],0))</f>
        <v>580</v>
      </c>
      <c r="P3059">
        <f>INDEX(RoutesPivot[ListPrice],MATCH($C3059,RoutesPivot[[RouteID]:[RouteID]],0))</f>
        <v>275</v>
      </c>
      <c r="Q3059" t="str">
        <f>INDEX(AirportPivot[AirportName],MATCH($N3059,AirportPivot[[AirportID]:[AirportID]],0))</f>
        <v>Philadelphia International</v>
      </c>
      <c r="R3059">
        <f>INDEX(AirportPivot[Gates (number of available)],MATCH($N3059,AirportPivot[[AirportID]:[AirportID]],0))</f>
        <v>89</v>
      </c>
    </row>
    <row r="3060" spans="1:18" x14ac:dyDescent="0.25">
      <c r="A3060" s="3" t="s">
        <v>3092</v>
      </c>
      <c r="B3060" s="12">
        <v>41681</v>
      </c>
      <c r="C3060" s="4" t="s">
        <v>17</v>
      </c>
      <c r="D3060" s="4">
        <v>4.8</v>
      </c>
      <c r="E3060" s="4">
        <v>37</v>
      </c>
      <c r="F3060" s="5">
        <v>0.79166666666666663</v>
      </c>
      <c r="G3060" s="6">
        <v>350</v>
      </c>
      <c r="H3060" s="7">
        <v>57750</v>
      </c>
      <c r="I3060" s="7">
        <f>FlightsPivot[[#This Row],[Total Fare]]*10%</f>
        <v>5775</v>
      </c>
      <c r="J3060" s="7">
        <f>FlightsPivot[[#This Row],[Total Fare]]+FlightsPivot[[#This Row],[10% tax ]]</f>
        <v>63525</v>
      </c>
      <c r="K3060" s="4">
        <v>2</v>
      </c>
      <c r="L3060" s="4">
        <v>2014</v>
      </c>
      <c r="M3060" t="str">
        <f>INDEX(RoutesPivot[DepAirport],MATCH($C3060,RoutesPivot[[RouteID]:[RouteID]],0))</f>
        <v>ORD</v>
      </c>
      <c r="N3060" t="str">
        <f>INDEX(RoutesPivot[AirportID],MATCH($C3060,RoutesPivot[[RouteID]:[RouteID]],0))</f>
        <v>LAX</v>
      </c>
      <c r="O3060">
        <f>INDEX(RoutesPivot[Distance],MATCH($C3060,RoutesPivot[[RouteID]:[RouteID]],0))</f>
        <v>1518</v>
      </c>
      <c r="P3060">
        <f>INDEX(RoutesPivot[ListPrice],MATCH($C3060,RoutesPivot[[RouteID]:[RouteID]],0))</f>
        <v>350</v>
      </c>
      <c r="Q3060" t="str">
        <f>INDEX(AirportPivot[AirportName],MATCH($N3060,AirportPivot[[AirportID]:[AirportID]],0))</f>
        <v>Los Angeles International</v>
      </c>
      <c r="R3060">
        <f>INDEX(AirportPivot[Gates (number of available)],MATCH($N3060,AirportPivot[[AirportID]:[AirportID]],0))</f>
        <v>86</v>
      </c>
    </row>
    <row r="3061" spans="1:18" x14ac:dyDescent="0.25">
      <c r="A3061" s="3" t="s">
        <v>3093</v>
      </c>
      <c r="B3061" s="12">
        <v>42037</v>
      </c>
      <c r="C3061" s="4" t="s">
        <v>33</v>
      </c>
      <c r="D3061" s="4">
        <v>1.5</v>
      </c>
      <c r="E3061" s="4">
        <v>63</v>
      </c>
      <c r="F3061" s="5">
        <v>0.3125</v>
      </c>
      <c r="G3061" s="6">
        <v>375</v>
      </c>
      <c r="H3061" s="7">
        <v>67875</v>
      </c>
      <c r="I3061" s="7">
        <f>FlightsPivot[[#This Row],[Total Fare]]*10%</f>
        <v>6787.5</v>
      </c>
      <c r="J3061" s="7">
        <f>FlightsPivot[[#This Row],[Total Fare]]+FlightsPivot[[#This Row],[10% tax ]]</f>
        <v>74662.5</v>
      </c>
      <c r="K3061" s="4">
        <v>2</v>
      </c>
      <c r="L3061" s="4">
        <v>2015</v>
      </c>
      <c r="M3061" t="str">
        <f>INDEX(RoutesPivot[DepAirport],MATCH($C3061,RoutesPivot[[RouteID]:[RouteID]],0))</f>
        <v>ORD</v>
      </c>
      <c r="N3061" t="str">
        <f>INDEX(RoutesPivot[AirportID],MATCH($C3061,RoutesPivot[[RouteID]:[RouteID]],0))</f>
        <v>SFO</v>
      </c>
      <c r="O3061">
        <f>INDEX(RoutesPivot[Distance],MATCH($C3061,RoutesPivot[[RouteID]:[RouteID]],0))</f>
        <v>1600</v>
      </c>
      <c r="P3061">
        <f>INDEX(RoutesPivot[ListPrice],MATCH($C3061,RoutesPivot[[RouteID]:[RouteID]],0))</f>
        <v>375</v>
      </c>
      <c r="Q3061" t="str">
        <f>INDEX(AirportPivot[AirportName],MATCH($N3061,AirportPivot[[AirportID]:[AirportID]],0))</f>
        <v>San Francisco International</v>
      </c>
      <c r="R3061">
        <f>INDEX(AirportPivot[Gates (number of available)],MATCH($N3061,AirportPivot[[AirportID]:[AirportID]],0))</f>
        <v>70</v>
      </c>
    </row>
    <row r="3062" spans="1:18" x14ac:dyDescent="0.25">
      <c r="A3062" s="3" t="s">
        <v>3094</v>
      </c>
      <c r="B3062" s="12">
        <v>41883</v>
      </c>
      <c r="C3062" s="4" t="s">
        <v>37</v>
      </c>
      <c r="D3062" s="4">
        <v>1.9</v>
      </c>
      <c r="E3062" s="4">
        <v>162</v>
      </c>
      <c r="F3062" s="5">
        <v>0.625</v>
      </c>
      <c r="G3062" s="6">
        <v>350</v>
      </c>
      <c r="H3062" s="7">
        <v>57750</v>
      </c>
      <c r="I3062" s="7">
        <f>FlightsPivot[[#This Row],[Total Fare]]*10%</f>
        <v>5775</v>
      </c>
      <c r="J3062" s="7">
        <f>FlightsPivot[[#This Row],[Total Fare]]+FlightsPivot[[#This Row],[10% tax ]]</f>
        <v>63525</v>
      </c>
      <c r="K3062" s="4">
        <v>9</v>
      </c>
      <c r="L3062" s="4">
        <v>2014</v>
      </c>
      <c r="M3062" t="str">
        <f>INDEX(RoutesPivot[DepAirport],MATCH($C3062,RoutesPivot[[RouteID]:[RouteID]],0))</f>
        <v>ORD</v>
      </c>
      <c r="N3062" t="str">
        <f>INDEX(RoutesPivot[AirportID],MATCH($C3062,RoutesPivot[[RouteID]:[RouteID]],0))</f>
        <v>SEA</v>
      </c>
      <c r="O3062">
        <f>INDEX(RoutesPivot[Distance],MATCH($C3062,RoutesPivot[[RouteID]:[RouteID]],0))</f>
        <v>1500</v>
      </c>
      <c r="P3062">
        <f>INDEX(RoutesPivot[ListPrice],MATCH($C3062,RoutesPivot[[RouteID]:[RouteID]],0))</f>
        <v>350</v>
      </c>
      <c r="Q3062" t="str">
        <f>INDEX(AirportPivot[AirportName],MATCH($N3062,AirportPivot[[AirportID]:[AirportID]],0))</f>
        <v>Seattle-Tacoma International</v>
      </c>
      <c r="R3062">
        <f>INDEX(AirportPivot[Gates (number of available)],MATCH($N3062,AirportPivot[[AirportID]:[AirportID]],0))</f>
        <v>58</v>
      </c>
    </row>
    <row r="3063" spans="1:18" x14ac:dyDescent="0.25">
      <c r="A3063" s="3" t="s">
        <v>3095</v>
      </c>
      <c r="B3063" s="12">
        <v>41881</v>
      </c>
      <c r="C3063" s="4" t="s">
        <v>80</v>
      </c>
      <c r="D3063" s="4">
        <v>2.8</v>
      </c>
      <c r="E3063" s="4">
        <v>122</v>
      </c>
      <c r="F3063" s="5">
        <v>0.625</v>
      </c>
      <c r="G3063" s="6">
        <v>330</v>
      </c>
      <c r="H3063" s="7">
        <v>61050</v>
      </c>
      <c r="I3063" s="7">
        <f>FlightsPivot[[#This Row],[Total Fare]]*10%</f>
        <v>6105</v>
      </c>
      <c r="J3063" s="7">
        <f>FlightsPivot[[#This Row],[Total Fare]]+FlightsPivot[[#This Row],[10% tax ]]</f>
        <v>67155</v>
      </c>
      <c r="K3063" s="4">
        <v>8</v>
      </c>
      <c r="L3063" s="4">
        <v>2014</v>
      </c>
      <c r="M3063" t="str">
        <f>INDEX(RoutesPivot[DepAirport],MATCH($C3063,RoutesPivot[[RouteID]:[RouteID]],0))</f>
        <v>ORD</v>
      </c>
      <c r="N3063" t="str">
        <f>INDEX(RoutesPivot[AirportID],MATCH($C3063,RoutesPivot[[RouteID]:[RouteID]],0))</f>
        <v>MIA</v>
      </c>
      <c r="O3063">
        <f>INDEX(RoutesPivot[Distance],MATCH($C3063,RoutesPivot[[RouteID]:[RouteID]],0))</f>
        <v>1000</v>
      </c>
      <c r="P3063">
        <f>INDEX(RoutesPivot[ListPrice],MATCH($C3063,RoutesPivot[[RouteID]:[RouteID]],0))</f>
        <v>300</v>
      </c>
      <c r="Q3063" t="str">
        <f>INDEX(AirportPivot[AirportName],MATCH($N3063,AirportPivot[[AirportID]:[AirportID]],0))</f>
        <v>Miami International</v>
      </c>
      <c r="R3063">
        <f>INDEX(AirportPivot[Gates (number of available)],MATCH($N3063,AirportPivot[[AirportID]:[AirportID]],0))</f>
        <v>80</v>
      </c>
    </row>
    <row r="3064" spans="1:18" x14ac:dyDescent="0.25">
      <c r="A3064" s="3" t="s">
        <v>3096</v>
      </c>
      <c r="B3064" s="12">
        <v>42122</v>
      </c>
      <c r="C3064" s="4" t="s">
        <v>70</v>
      </c>
      <c r="D3064" s="4">
        <v>1.6</v>
      </c>
      <c r="E3064" s="4">
        <v>109</v>
      </c>
      <c r="F3064" s="5">
        <v>0.77083333333333337</v>
      </c>
      <c r="G3064" s="6">
        <v>275</v>
      </c>
      <c r="H3064" s="7">
        <v>50875</v>
      </c>
      <c r="I3064" s="7">
        <f>FlightsPivot[[#This Row],[Total Fare]]*10%</f>
        <v>5087.5</v>
      </c>
      <c r="J3064" s="7">
        <f>FlightsPivot[[#This Row],[Total Fare]]+FlightsPivot[[#This Row],[10% tax ]]</f>
        <v>55962.5</v>
      </c>
      <c r="K3064" s="4">
        <v>4</v>
      </c>
      <c r="L3064" s="4">
        <v>2015</v>
      </c>
      <c r="M3064" t="str">
        <f>INDEX(RoutesPivot[DepAirport],MATCH($C3064,RoutesPivot[[RouteID]:[RouteID]],0))</f>
        <v>ORD</v>
      </c>
      <c r="N3064" t="str">
        <f>INDEX(RoutesPivot[AirportID],MATCH($C3064,RoutesPivot[[RouteID]:[RouteID]],0))</f>
        <v>LAS</v>
      </c>
      <c r="O3064">
        <f>INDEX(RoutesPivot[Distance],MATCH($C3064,RoutesPivot[[RouteID]:[RouteID]],0))</f>
        <v>1100</v>
      </c>
      <c r="P3064">
        <f>INDEX(RoutesPivot[ListPrice],MATCH($C3064,RoutesPivot[[RouteID]:[RouteID]],0))</f>
        <v>275</v>
      </c>
      <c r="Q3064" t="str">
        <f>INDEX(AirportPivot[AirportName],MATCH($N3064,AirportPivot[[AirportID]:[AirportID]],0))</f>
        <v>McCarran International</v>
      </c>
      <c r="R3064">
        <f>INDEX(AirportPivot[Gates (number of available)],MATCH($N3064,AirportPivot[[AirportID]:[AirportID]],0))</f>
        <v>68</v>
      </c>
    </row>
    <row r="3065" spans="1:18" x14ac:dyDescent="0.25">
      <c r="A3065" s="3" t="s">
        <v>3097</v>
      </c>
      <c r="B3065" s="12">
        <v>42089</v>
      </c>
      <c r="C3065" s="4" t="s">
        <v>15</v>
      </c>
      <c r="D3065" s="4">
        <v>2.8</v>
      </c>
      <c r="E3065" s="4">
        <v>14</v>
      </c>
      <c r="F3065" s="5">
        <v>0.45833333333333331</v>
      </c>
      <c r="G3065" s="6">
        <v>225</v>
      </c>
      <c r="H3065" s="7">
        <v>41625</v>
      </c>
      <c r="I3065" s="7">
        <f>FlightsPivot[[#This Row],[Total Fare]]*10%</f>
        <v>4162.5</v>
      </c>
      <c r="J3065" s="7">
        <f>FlightsPivot[[#This Row],[Total Fare]]+FlightsPivot[[#This Row],[10% tax ]]</f>
        <v>45787.5</v>
      </c>
      <c r="K3065" s="4">
        <v>3</v>
      </c>
      <c r="L3065" s="4">
        <v>2015</v>
      </c>
      <c r="M3065" t="str">
        <f>INDEX(RoutesPivot[DepAirport],MATCH($C3065,RoutesPivot[[RouteID]:[RouteID]],0))</f>
        <v>ORD</v>
      </c>
      <c r="N3065" t="str">
        <f>INDEX(RoutesPivot[AirportID],MATCH($C3065,RoutesPivot[[RouteID]:[RouteID]],0))</f>
        <v>EWR</v>
      </c>
      <c r="O3065">
        <f>INDEX(RoutesPivot[Distance],MATCH($C3065,RoutesPivot[[RouteID]:[RouteID]],0))</f>
        <v>600</v>
      </c>
      <c r="P3065">
        <f>INDEX(RoutesPivot[ListPrice],MATCH($C3065,RoutesPivot[[RouteID]:[RouteID]],0))</f>
        <v>225</v>
      </c>
      <c r="Q3065" t="str">
        <f>INDEX(AirportPivot[AirportName],MATCH($N3065,AirportPivot[[AirportID]:[AirportID]],0))</f>
        <v>Newark Liberty International</v>
      </c>
      <c r="R3065">
        <f>INDEX(AirportPivot[Gates (number of available)],MATCH($N3065,AirportPivot[[AirportID]:[AirportID]],0))</f>
        <v>82</v>
      </c>
    </row>
    <row r="3066" spans="1:18" x14ac:dyDescent="0.25">
      <c r="A3066" s="3" t="s">
        <v>3098</v>
      </c>
      <c r="B3066" s="12">
        <v>41819</v>
      </c>
      <c r="C3066" s="4" t="s">
        <v>13</v>
      </c>
      <c r="D3066" s="4">
        <v>1.8</v>
      </c>
      <c r="E3066" s="4">
        <v>86</v>
      </c>
      <c r="F3066" s="5">
        <v>0.77083333333333337</v>
      </c>
      <c r="G3066" s="6">
        <v>275</v>
      </c>
      <c r="H3066" s="7">
        <v>49775</v>
      </c>
      <c r="I3066" s="7">
        <f>FlightsPivot[[#This Row],[Total Fare]]*10%</f>
        <v>4977.5</v>
      </c>
      <c r="J3066" s="7">
        <f>FlightsPivot[[#This Row],[Total Fare]]+FlightsPivot[[#This Row],[10% tax ]]</f>
        <v>54752.5</v>
      </c>
      <c r="K3066" s="4">
        <v>6</v>
      </c>
      <c r="L3066" s="4">
        <v>2014</v>
      </c>
      <c r="M3066" t="str">
        <f>INDEX(RoutesPivot[DepAirport],MATCH($C3066,RoutesPivot[[RouteID]:[RouteID]],0))</f>
        <v>ORD</v>
      </c>
      <c r="N3066" t="str">
        <f>INDEX(RoutesPivot[AirportID],MATCH($C3066,RoutesPivot[[RouteID]:[RouteID]],0))</f>
        <v>JFK</v>
      </c>
      <c r="O3066">
        <f>INDEX(RoutesPivot[Distance],MATCH($C3066,RoutesPivot[[RouteID]:[RouteID]],0))</f>
        <v>619</v>
      </c>
      <c r="P3066">
        <f>INDEX(RoutesPivot[ListPrice],MATCH($C3066,RoutesPivot[[RouteID]:[RouteID]],0))</f>
        <v>250</v>
      </c>
      <c r="Q3066" t="str">
        <f>INDEX(AirportPivot[AirportName],MATCH($N3066,AirportPivot[[AirportID]:[AirportID]],0))</f>
        <v>John F Kennedy International</v>
      </c>
      <c r="R3066">
        <f>INDEX(AirportPivot[Gates (number of available)],MATCH($N3066,AirportPivot[[AirportID]:[AirportID]],0))</f>
        <v>120</v>
      </c>
    </row>
    <row r="3067" spans="1:18" x14ac:dyDescent="0.25">
      <c r="A3067" s="3" t="s">
        <v>3099</v>
      </c>
      <c r="B3067" s="12">
        <v>41686</v>
      </c>
      <c r="C3067" s="4" t="s">
        <v>19</v>
      </c>
      <c r="D3067" s="4">
        <v>0.4</v>
      </c>
      <c r="E3067" s="4">
        <v>39</v>
      </c>
      <c r="F3067" s="5">
        <v>0.45833333333333331</v>
      </c>
      <c r="G3067" s="6">
        <v>200</v>
      </c>
      <c r="H3067" s="7">
        <v>33000</v>
      </c>
      <c r="I3067" s="7">
        <f>FlightsPivot[[#This Row],[Total Fare]]*10%</f>
        <v>3300</v>
      </c>
      <c r="J3067" s="7">
        <f>FlightsPivot[[#This Row],[Total Fare]]+FlightsPivot[[#This Row],[10% tax ]]</f>
        <v>36300</v>
      </c>
      <c r="K3067" s="4">
        <v>2</v>
      </c>
      <c r="L3067" s="4">
        <v>2014</v>
      </c>
      <c r="M3067" t="str">
        <f>INDEX(RoutesPivot[DepAirport],MATCH($C3067,RoutesPivot[[RouteID]:[RouteID]],0))</f>
        <v>ORD</v>
      </c>
      <c r="N3067" t="str">
        <f>INDEX(RoutesPivot[AirportID],MATCH($C3067,RoutesPivot[[RouteID]:[RouteID]],0))</f>
        <v>IAH</v>
      </c>
      <c r="O3067">
        <f>INDEX(RoutesPivot[Distance],MATCH($C3067,RoutesPivot[[RouteID]:[RouteID]],0))</f>
        <v>800</v>
      </c>
      <c r="P3067">
        <f>INDEX(RoutesPivot[ListPrice],MATCH($C3067,RoutesPivot[[RouteID]:[RouteID]],0))</f>
        <v>200</v>
      </c>
      <c r="Q3067" t="str">
        <f>INDEX(AirportPivot[AirportName],MATCH($N3067,AirportPivot[[AirportID]:[AirportID]],0))</f>
        <v>George Bush Intercontinental/Houston</v>
      </c>
      <c r="R3067">
        <f>INDEX(AirportPivot[Gates (number of available)],MATCH($N3067,AirportPivot[[AirportID]:[AirportID]],0))</f>
        <v>80</v>
      </c>
    </row>
    <row r="3068" spans="1:18" x14ac:dyDescent="0.25">
      <c r="A3068" s="3" t="s">
        <v>3100</v>
      </c>
      <c r="B3068" s="12">
        <v>42101</v>
      </c>
      <c r="C3068" s="4" t="s">
        <v>83</v>
      </c>
      <c r="D3068" s="4">
        <v>3.4</v>
      </c>
      <c r="E3068" s="4">
        <v>188</v>
      </c>
      <c r="F3068" s="5">
        <v>0.72916666666666663</v>
      </c>
      <c r="G3068" s="6">
        <v>240</v>
      </c>
      <c r="H3068" s="7">
        <v>39600</v>
      </c>
      <c r="I3068" s="7">
        <f>FlightsPivot[[#This Row],[Total Fare]]*10%</f>
        <v>3960</v>
      </c>
      <c r="J3068" s="7">
        <f>FlightsPivot[[#This Row],[Total Fare]]+FlightsPivot[[#This Row],[10% tax ]]</f>
        <v>43560</v>
      </c>
      <c r="K3068" s="4">
        <v>4</v>
      </c>
      <c r="L3068" s="4">
        <v>2015</v>
      </c>
      <c r="M3068" t="str">
        <f>INDEX(RoutesPivot[DepAirport],MATCH($C3068,RoutesPivot[[RouteID]:[RouteID]],0))</f>
        <v>ORD</v>
      </c>
      <c r="N3068" t="str">
        <f>INDEX(RoutesPivot[AirportID],MATCH($C3068,RoutesPivot[[RouteID]:[RouteID]],0))</f>
        <v>BWI</v>
      </c>
      <c r="O3068">
        <f>INDEX(RoutesPivot[Distance],MATCH($C3068,RoutesPivot[[RouteID]:[RouteID]],0))</f>
        <v>520</v>
      </c>
      <c r="P3068">
        <f>INDEX(RoutesPivot[ListPrice],MATCH($C3068,RoutesPivot[[RouteID]:[RouteID]],0))</f>
        <v>240</v>
      </c>
      <c r="Q3068" t="str">
        <f>INDEX(AirportPivot[AirportName],MATCH($N3068,AirportPivot[[AirportID]:[AirportID]],0))</f>
        <v>Baltimore/Washington International Thurgood Marshall</v>
      </c>
      <c r="R3068">
        <f>INDEX(AirportPivot[Gates (number of available)],MATCH($N3068,AirportPivot[[AirportID]:[AirportID]],0))</f>
        <v>58</v>
      </c>
    </row>
    <row r="3069" spans="1:18" x14ac:dyDescent="0.25">
      <c r="A3069" s="3" t="s">
        <v>3101</v>
      </c>
      <c r="B3069" s="12">
        <v>41822</v>
      </c>
      <c r="C3069" s="4" t="s">
        <v>25</v>
      </c>
      <c r="D3069" s="4">
        <v>2.5</v>
      </c>
      <c r="E3069" s="4">
        <v>168</v>
      </c>
      <c r="F3069" s="5">
        <v>0.29166666666666669</v>
      </c>
      <c r="G3069" s="6">
        <v>220</v>
      </c>
      <c r="H3069" s="7">
        <v>36300</v>
      </c>
      <c r="I3069" s="7">
        <f>FlightsPivot[[#This Row],[Total Fare]]*10%</f>
        <v>3630</v>
      </c>
      <c r="J3069" s="7">
        <f>FlightsPivot[[#This Row],[Total Fare]]+FlightsPivot[[#This Row],[10% tax ]]</f>
        <v>39930</v>
      </c>
      <c r="K3069" s="4">
        <v>7</v>
      </c>
      <c r="L3069" s="4">
        <v>2014</v>
      </c>
      <c r="M3069" t="str">
        <f>INDEX(RoutesPivot[DepAirport],MATCH($C3069,RoutesPivot[[RouteID]:[RouteID]],0))</f>
        <v>ORD</v>
      </c>
      <c r="N3069" t="str">
        <f>INDEX(RoutesPivot[AirportID],MATCH($C3069,RoutesPivot[[RouteID]:[RouteID]],0))</f>
        <v>DFW</v>
      </c>
      <c r="O3069">
        <f>INDEX(RoutesPivot[Distance],MATCH($C3069,RoutesPivot[[RouteID]:[RouteID]],0))</f>
        <v>700</v>
      </c>
      <c r="P3069">
        <f>INDEX(RoutesPivot[ListPrice],MATCH($C3069,RoutesPivot[[RouteID]:[RouteID]],0))</f>
        <v>200</v>
      </c>
      <c r="Q3069" t="str">
        <f>INDEX(AirportPivot[AirportName],MATCH($N3069,AirportPivot[[AirportID]:[AirportID]],0))</f>
        <v>Dallas/Fort Worth International</v>
      </c>
      <c r="R3069">
        <f>INDEX(AirportPivot[Gates (number of available)],MATCH($N3069,AirportPivot[[AirportID]:[AirportID]],0))</f>
        <v>130</v>
      </c>
    </row>
    <row r="3070" spans="1:18" x14ac:dyDescent="0.25">
      <c r="A3070" s="3" t="s">
        <v>3102</v>
      </c>
      <c r="B3070" s="12">
        <v>42165</v>
      </c>
      <c r="C3070" s="4" t="s">
        <v>19</v>
      </c>
      <c r="D3070" s="4">
        <v>1.8</v>
      </c>
      <c r="E3070" s="4">
        <v>139</v>
      </c>
      <c r="F3070" s="5">
        <v>0.85416666666666663</v>
      </c>
      <c r="G3070" s="6">
        <v>220</v>
      </c>
      <c r="H3070" s="7">
        <v>40700</v>
      </c>
      <c r="I3070" s="7">
        <f>FlightsPivot[[#This Row],[Total Fare]]*10%</f>
        <v>4070</v>
      </c>
      <c r="J3070" s="7">
        <f>FlightsPivot[[#This Row],[Total Fare]]+FlightsPivot[[#This Row],[10% tax ]]</f>
        <v>44770</v>
      </c>
      <c r="K3070" s="4">
        <v>6</v>
      </c>
      <c r="L3070" s="4">
        <v>2015</v>
      </c>
      <c r="M3070" t="str">
        <f>INDEX(RoutesPivot[DepAirport],MATCH($C3070,RoutesPivot[[RouteID]:[RouteID]],0))</f>
        <v>ORD</v>
      </c>
      <c r="N3070" t="str">
        <f>INDEX(RoutesPivot[AirportID],MATCH($C3070,RoutesPivot[[RouteID]:[RouteID]],0))</f>
        <v>IAH</v>
      </c>
      <c r="O3070">
        <f>INDEX(RoutesPivot[Distance],MATCH($C3070,RoutesPivot[[RouteID]:[RouteID]],0))</f>
        <v>800</v>
      </c>
      <c r="P3070">
        <f>INDEX(RoutesPivot[ListPrice],MATCH($C3070,RoutesPivot[[RouteID]:[RouteID]],0))</f>
        <v>200</v>
      </c>
      <c r="Q3070" t="str">
        <f>INDEX(AirportPivot[AirportName],MATCH($N3070,AirportPivot[[AirportID]:[AirportID]],0))</f>
        <v>George Bush Intercontinental/Houston</v>
      </c>
      <c r="R3070">
        <f>INDEX(AirportPivot[Gates (number of available)],MATCH($N3070,AirportPivot[[AirportID]:[AirportID]],0))</f>
        <v>80</v>
      </c>
    </row>
    <row r="3071" spans="1:18" x14ac:dyDescent="0.25">
      <c r="A3071" s="3" t="s">
        <v>3103</v>
      </c>
      <c r="B3071" s="12">
        <v>42283</v>
      </c>
      <c r="C3071" s="4" t="s">
        <v>11</v>
      </c>
      <c r="D3071" s="4">
        <v>2.1</v>
      </c>
      <c r="E3071" s="4">
        <v>191</v>
      </c>
      <c r="F3071" s="5">
        <v>0.70833333333333337</v>
      </c>
      <c r="G3071" s="6">
        <v>300</v>
      </c>
      <c r="H3071" s="7">
        <v>49500</v>
      </c>
      <c r="I3071" s="7">
        <f>FlightsPivot[[#This Row],[Total Fare]]*10%</f>
        <v>4950</v>
      </c>
      <c r="J3071" s="7">
        <f>FlightsPivot[[#This Row],[Total Fare]]+FlightsPivot[[#This Row],[10% tax ]]</f>
        <v>54450</v>
      </c>
      <c r="K3071" s="4">
        <v>10</v>
      </c>
      <c r="L3071" s="4">
        <v>2015</v>
      </c>
      <c r="M3071" t="str">
        <f>INDEX(RoutesPivot[DepAirport],MATCH($C3071,RoutesPivot[[RouteID]:[RouteID]],0))</f>
        <v>ORD</v>
      </c>
      <c r="N3071" t="str">
        <f>INDEX(RoutesPivot[AirportID],MATCH($C3071,RoutesPivot[[RouteID]:[RouteID]],0))</f>
        <v>BOS</v>
      </c>
      <c r="O3071">
        <f>INDEX(RoutesPivot[Distance],MATCH($C3071,RoutesPivot[[RouteID]:[RouteID]],0))</f>
        <v>730</v>
      </c>
      <c r="P3071">
        <f>INDEX(RoutesPivot[ListPrice],MATCH($C3071,RoutesPivot[[RouteID]:[RouteID]],0))</f>
        <v>300</v>
      </c>
      <c r="Q3071" t="str">
        <f>INDEX(AirportPivot[AirportName],MATCH($N3071,AirportPivot[[AirportID]:[AirportID]],0))</f>
        <v>General Edward Lawrence Logan International</v>
      </c>
      <c r="R3071">
        <f>INDEX(AirportPivot[Gates (number of available)],MATCH($N3071,AirportPivot[[AirportID]:[AirportID]],0))</f>
        <v>63</v>
      </c>
    </row>
    <row r="3072" spans="1:18" x14ac:dyDescent="0.25">
      <c r="A3072" s="3" t="s">
        <v>3104</v>
      </c>
      <c r="B3072" s="12">
        <v>42181</v>
      </c>
      <c r="C3072" s="4" t="s">
        <v>23</v>
      </c>
      <c r="D3072" s="4">
        <v>2.7</v>
      </c>
      <c r="E3072" s="4">
        <v>115</v>
      </c>
      <c r="F3072" s="5">
        <v>0.47916666666666669</v>
      </c>
      <c r="G3072" s="6">
        <v>330</v>
      </c>
      <c r="H3072" s="7">
        <v>61050</v>
      </c>
      <c r="I3072" s="7">
        <f>FlightsPivot[[#This Row],[Total Fare]]*10%</f>
        <v>6105</v>
      </c>
      <c r="J3072" s="7">
        <f>FlightsPivot[[#This Row],[Total Fare]]+FlightsPivot[[#This Row],[10% tax ]]</f>
        <v>67155</v>
      </c>
      <c r="K3072" s="4">
        <v>6</v>
      </c>
      <c r="L3072" s="4">
        <v>2015</v>
      </c>
      <c r="M3072" t="str">
        <f>INDEX(RoutesPivot[DepAirport],MATCH($C3072,RoutesPivot[[RouteID]:[RouteID]],0))</f>
        <v>ORD</v>
      </c>
      <c r="N3072" t="str">
        <f>INDEX(RoutesPivot[AirportID],MATCH($C3072,RoutesPivot[[RouteID]:[RouteID]],0))</f>
        <v>DEN</v>
      </c>
      <c r="O3072">
        <f>INDEX(RoutesPivot[Distance],MATCH($C3072,RoutesPivot[[RouteID]:[RouteID]],0))</f>
        <v>800</v>
      </c>
      <c r="P3072">
        <f>INDEX(RoutesPivot[ListPrice],MATCH($C3072,RoutesPivot[[RouteID]:[RouteID]],0))</f>
        <v>300</v>
      </c>
      <c r="Q3072" t="str">
        <f>INDEX(AirportPivot[AirportName],MATCH($N3072,AirportPivot[[AirportID]:[AirportID]],0))</f>
        <v>Denver International</v>
      </c>
      <c r="R3072">
        <f>INDEX(AirportPivot[Gates (number of available)],MATCH($N3072,AirportPivot[[AirportID]:[AirportID]],0))</f>
        <v>75</v>
      </c>
    </row>
    <row r="3073" spans="1:18" x14ac:dyDescent="0.25">
      <c r="A3073" s="3" t="s">
        <v>3105</v>
      </c>
      <c r="B3073" s="12">
        <v>42136</v>
      </c>
      <c r="C3073" s="4" t="s">
        <v>17</v>
      </c>
      <c r="D3073" s="4">
        <v>3.1</v>
      </c>
      <c r="E3073" s="4">
        <v>29</v>
      </c>
      <c r="F3073" s="5">
        <v>0.875</v>
      </c>
      <c r="G3073" s="6">
        <v>350</v>
      </c>
      <c r="H3073" s="7">
        <v>64750</v>
      </c>
      <c r="I3073" s="7">
        <f>FlightsPivot[[#This Row],[Total Fare]]*10%</f>
        <v>6475</v>
      </c>
      <c r="J3073" s="7">
        <f>FlightsPivot[[#This Row],[Total Fare]]+FlightsPivot[[#This Row],[10% tax ]]</f>
        <v>71225</v>
      </c>
      <c r="K3073" s="4">
        <v>5</v>
      </c>
      <c r="L3073" s="4">
        <v>2015</v>
      </c>
      <c r="M3073" t="str">
        <f>INDEX(RoutesPivot[DepAirport],MATCH($C3073,RoutesPivot[[RouteID]:[RouteID]],0))</f>
        <v>ORD</v>
      </c>
      <c r="N3073" t="str">
        <f>INDEX(RoutesPivot[AirportID],MATCH($C3073,RoutesPivot[[RouteID]:[RouteID]],0))</f>
        <v>LAX</v>
      </c>
      <c r="O3073">
        <f>INDEX(RoutesPivot[Distance],MATCH($C3073,RoutesPivot[[RouteID]:[RouteID]],0))</f>
        <v>1518</v>
      </c>
      <c r="P3073">
        <f>INDEX(RoutesPivot[ListPrice],MATCH($C3073,RoutesPivot[[RouteID]:[RouteID]],0))</f>
        <v>350</v>
      </c>
      <c r="Q3073" t="str">
        <f>INDEX(AirportPivot[AirportName],MATCH($N3073,AirportPivot[[AirportID]:[AirportID]],0))</f>
        <v>Los Angeles International</v>
      </c>
      <c r="R3073">
        <f>INDEX(AirportPivot[Gates (number of available)],MATCH($N3073,AirportPivot[[AirportID]:[AirportID]],0))</f>
        <v>86</v>
      </c>
    </row>
    <row r="3074" spans="1:18" x14ac:dyDescent="0.25">
      <c r="A3074" s="3" t="s">
        <v>3106</v>
      </c>
      <c r="B3074" s="12">
        <v>42140</v>
      </c>
      <c r="C3074" s="4" t="s">
        <v>37</v>
      </c>
      <c r="D3074" s="4">
        <v>2.7</v>
      </c>
      <c r="E3074" s="4">
        <v>169</v>
      </c>
      <c r="F3074" s="5">
        <v>0.29166666666666669</v>
      </c>
      <c r="G3074" s="6">
        <v>350</v>
      </c>
      <c r="H3074" s="7">
        <v>57750</v>
      </c>
      <c r="I3074" s="7">
        <f>FlightsPivot[[#This Row],[Total Fare]]*10%</f>
        <v>5775</v>
      </c>
      <c r="J3074" s="7">
        <f>FlightsPivot[[#This Row],[Total Fare]]+FlightsPivot[[#This Row],[10% tax ]]</f>
        <v>63525</v>
      </c>
      <c r="K3074" s="4">
        <v>5</v>
      </c>
      <c r="L3074" s="4">
        <v>2015</v>
      </c>
      <c r="M3074" t="str">
        <f>INDEX(RoutesPivot[DepAirport],MATCH($C3074,RoutesPivot[[RouteID]:[RouteID]],0))</f>
        <v>ORD</v>
      </c>
      <c r="N3074" t="str">
        <f>INDEX(RoutesPivot[AirportID],MATCH($C3074,RoutesPivot[[RouteID]:[RouteID]],0))</f>
        <v>SEA</v>
      </c>
      <c r="O3074">
        <f>INDEX(RoutesPivot[Distance],MATCH($C3074,RoutesPivot[[RouteID]:[RouteID]],0))</f>
        <v>1500</v>
      </c>
      <c r="P3074">
        <f>INDEX(RoutesPivot[ListPrice],MATCH($C3074,RoutesPivot[[RouteID]:[RouteID]],0))</f>
        <v>350</v>
      </c>
      <c r="Q3074" t="str">
        <f>INDEX(AirportPivot[AirportName],MATCH($N3074,AirportPivot[[AirportID]:[AirportID]],0))</f>
        <v>Seattle-Tacoma International</v>
      </c>
      <c r="R3074">
        <f>INDEX(AirportPivot[Gates (number of available)],MATCH($N3074,AirportPivot[[AirportID]:[AirportID]],0))</f>
        <v>58</v>
      </c>
    </row>
    <row r="3075" spans="1:18" x14ac:dyDescent="0.25">
      <c r="A3075" s="3" t="s">
        <v>3107</v>
      </c>
      <c r="B3075" s="12">
        <v>41998</v>
      </c>
      <c r="C3075" s="4" t="s">
        <v>21</v>
      </c>
      <c r="D3075" s="4">
        <v>3.3</v>
      </c>
      <c r="E3075" s="4">
        <v>165</v>
      </c>
      <c r="F3075" s="5">
        <v>0.85416666666666663</v>
      </c>
      <c r="G3075" s="6">
        <v>175</v>
      </c>
      <c r="H3075" s="7">
        <v>28875</v>
      </c>
      <c r="I3075" s="7">
        <f>FlightsPivot[[#This Row],[Total Fare]]*10%</f>
        <v>2887.5</v>
      </c>
      <c r="J3075" s="7">
        <f>FlightsPivot[[#This Row],[Total Fare]]+FlightsPivot[[#This Row],[10% tax ]]</f>
        <v>31762.5</v>
      </c>
      <c r="K3075" s="4">
        <v>12</v>
      </c>
      <c r="L3075" s="4">
        <v>2014</v>
      </c>
      <c r="M3075" t="str">
        <f>INDEX(RoutesPivot[DepAirport],MATCH($C3075,RoutesPivot[[RouteID]:[RouteID]],0))</f>
        <v>ORD</v>
      </c>
      <c r="N3075" t="str">
        <f>INDEX(RoutesPivot[AirportID],MATCH($C3075,RoutesPivot[[RouteID]:[RouteID]],0))</f>
        <v>CLT</v>
      </c>
      <c r="O3075">
        <f>INDEX(RoutesPivot[Distance],MATCH($C3075,RoutesPivot[[RouteID]:[RouteID]],0))</f>
        <v>700</v>
      </c>
      <c r="P3075">
        <f>INDEX(RoutesPivot[ListPrice],MATCH($C3075,RoutesPivot[[RouteID]:[RouteID]],0))</f>
        <v>125</v>
      </c>
      <c r="Q3075" t="str">
        <f>INDEX(AirportPivot[AirportName],MATCH($N3075,AirportPivot[[AirportID]:[AirportID]],0))</f>
        <v>Charlotte/Douglas International</v>
      </c>
      <c r="R3075">
        <f>INDEX(AirportPivot[Gates (number of available)],MATCH($N3075,AirportPivot[[AirportID]:[AirportID]],0))</f>
        <v>65</v>
      </c>
    </row>
    <row r="3076" spans="1:18" x14ac:dyDescent="0.25">
      <c r="A3076" s="3" t="s">
        <v>3108</v>
      </c>
      <c r="B3076" s="12">
        <v>41998</v>
      </c>
      <c r="C3076" s="4" t="s">
        <v>21</v>
      </c>
      <c r="D3076" s="4">
        <v>5.7</v>
      </c>
      <c r="E3076" s="4">
        <v>183</v>
      </c>
      <c r="F3076" s="5">
        <v>0.875</v>
      </c>
      <c r="G3076" s="6">
        <v>175</v>
      </c>
      <c r="H3076" s="7">
        <v>28875</v>
      </c>
      <c r="I3076" s="7">
        <f>FlightsPivot[[#This Row],[Total Fare]]*10%</f>
        <v>2887.5</v>
      </c>
      <c r="J3076" s="7">
        <f>FlightsPivot[[#This Row],[Total Fare]]+FlightsPivot[[#This Row],[10% tax ]]</f>
        <v>31762.5</v>
      </c>
      <c r="K3076" s="4">
        <v>12</v>
      </c>
      <c r="L3076" s="4">
        <v>2014</v>
      </c>
      <c r="M3076" t="str">
        <f>INDEX(RoutesPivot[DepAirport],MATCH($C3076,RoutesPivot[[RouteID]:[RouteID]],0))</f>
        <v>ORD</v>
      </c>
      <c r="N3076" t="str">
        <f>INDEX(RoutesPivot[AirportID],MATCH($C3076,RoutesPivot[[RouteID]:[RouteID]],0))</f>
        <v>CLT</v>
      </c>
      <c r="O3076">
        <f>INDEX(RoutesPivot[Distance],MATCH($C3076,RoutesPivot[[RouteID]:[RouteID]],0))</f>
        <v>700</v>
      </c>
      <c r="P3076">
        <f>INDEX(RoutesPivot[ListPrice],MATCH($C3076,RoutesPivot[[RouteID]:[RouteID]],0))</f>
        <v>125</v>
      </c>
      <c r="Q3076" t="str">
        <f>INDEX(AirportPivot[AirportName],MATCH($N3076,AirportPivot[[AirportID]:[AirportID]],0))</f>
        <v>Charlotte/Douglas International</v>
      </c>
      <c r="R3076">
        <f>INDEX(AirportPivot[Gates (number of available)],MATCH($N3076,AirportPivot[[AirportID]:[AirportID]],0))</f>
        <v>65</v>
      </c>
    </row>
    <row r="3077" spans="1:18" x14ac:dyDescent="0.25">
      <c r="A3077" s="3" t="s">
        <v>3109</v>
      </c>
      <c r="B3077" s="12">
        <v>41654</v>
      </c>
      <c r="C3077" s="4" t="s">
        <v>25</v>
      </c>
      <c r="D3077" s="4">
        <v>1.6</v>
      </c>
      <c r="E3077" s="4">
        <v>42</v>
      </c>
      <c r="F3077" s="5">
        <v>0.54166666666666663</v>
      </c>
      <c r="G3077" s="6">
        <v>200</v>
      </c>
      <c r="H3077" s="7">
        <v>33000</v>
      </c>
      <c r="I3077" s="7">
        <f>FlightsPivot[[#This Row],[Total Fare]]*10%</f>
        <v>3300</v>
      </c>
      <c r="J3077" s="7">
        <f>FlightsPivot[[#This Row],[Total Fare]]+FlightsPivot[[#This Row],[10% tax ]]</f>
        <v>36300</v>
      </c>
      <c r="K3077" s="4">
        <v>1</v>
      </c>
      <c r="L3077" s="4">
        <v>2014</v>
      </c>
      <c r="M3077" t="str">
        <f>INDEX(RoutesPivot[DepAirport],MATCH($C3077,RoutesPivot[[RouteID]:[RouteID]],0))</f>
        <v>ORD</v>
      </c>
      <c r="N3077" t="str">
        <f>INDEX(RoutesPivot[AirportID],MATCH($C3077,RoutesPivot[[RouteID]:[RouteID]],0))</f>
        <v>DFW</v>
      </c>
      <c r="O3077">
        <f>INDEX(RoutesPivot[Distance],MATCH($C3077,RoutesPivot[[RouteID]:[RouteID]],0))</f>
        <v>700</v>
      </c>
      <c r="P3077">
        <f>INDEX(RoutesPivot[ListPrice],MATCH($C3077,RoutesPivot[[RouteID]:[RouteID]],0))</f>
        <v>200</v>
      </c>
      <c r="Q3077" t="str">
        <f>INDEX(AirportPivot[AirportName],MATCH($N3077,AirportPivot[[AirportID]:[AirportID]],0))</f>
        <v>Dallas/Fort Worth International</v>
      </c>
      <c r="R3077">
        <f>INDEX(AirportPivot[Gates (number of available)],MATCH($N3077,AirportPivot[[AirportID]:[AirportID]],0))</f>
        <v>130</v>
      </c>
    </row>
    <row r="3078" spans="1:18" x14ac:dyDescent="0.25">
      <c r="A3078" s="3" t="s">
        <v>3110</v>
      </c>
      <c r="B3078" s="12">
        <v>41833</v>
      </c>
      <c r="C3078" s="4" t="s">
        <v>25</v>
      </c>
      <c r="D3078" s="4">
        <v>2</v>
      </c>
      <c r="E3078" s="4">
        <v>180</v>
      </c>
      <c r="F3078" s="5">
        <v>0.8125</v>
      </c>
      <c r="G3078" s="6">
        <v>220</v>
      </c>
      <c r="H3078" s="7">
        <v>36300</v>
      </c>
      <c r="I3078" s="7">
        <f>FlightsPivot[[#This Row],[Total Fare]]*10%</f>
        <v>3630</v>
      </c>
      <c r="J3078" s="7">
        <f>FlightsPivot[[#This Row],[Total Fare]]+FlightsPivot[[#This Row],[10% tax ]]</f>
        <v>39930</v>
      </c>
      <c r="K3078" s="4">
        <v>7</v>
      </c>
      <c r="L3078" s="4">
        <v>2014</v>
      </c>
      <c r="M3078" t="str">
        <f>INDEX(RoutesPivot[DepAirport],MATCH($C3078,RoutesPivot[[RouteID]:[RouteID]],0))</f>
        <v>ORD</v>
      </c>
      <c r="N3078" t="str">
        <f>INDEX(RoutesPivot[AirportID],MATCH($C3078,RoutesPivot[[RouteID]:[RouteID]],0))</f>
        <v>DFW</v>
      </c>
      <c r="O3078">
        <f>INDEX(RoutesPivot[Distance],MATCH($C3078,RoutesPivot[[RouteID]:[RouteID]],0))</f>
        <v>700</v>
      </c>
      <c r="P3078">
        <f>INDEX(RoutesPivot[ListPrice],MATCH($C3078,RoutesPivot[[RouteID]:[RouteID]],0))</f>
        <v>200</v>
      </c>
      <c r="Q3078" t="str">
        <f>INDEX(AirportPivot[AirportName],MATCH($N3078,AirportPivot[[AirportID]:[AirportID]],0))</f>
        <v>Dallas/Fort Worth International</v>
      </c>
      <c r="R3078">
        <f>INDEX(AirportPivot[Gates (number of available)],MATCH($N3078,AirportPivot[[AirportID]:[AirportID]],0))</f>
        <v>130</v>
      </c>
    </row>
    <row r="3079" spans="1:18" x14ac:dyDescent="0.25">
      <c r="A3079" s="3" t="s">
        <v>3111</v>
      </c>
      <c r="B3079" s="12">
        <v>42186</v>
      </c>
      <c r="C3079" s="4" t="s">
        <v>47</v>
      </c>
      <c r="D3079" s="4">
        <v>1</v>
      </c>
      <c r="E3079" s="4">
        <v>40</v>
      </c>
      <c r="F3079" s="5">
        <v>0.39583333333333331</v>
      </c>
      <c r="G3079" s="6">
        <v>275</v>
      </c>
      <c r="H3079" s="7">
        <v>45375</v>
      </c>
      <c r="I3079" s="7">
        <f>FlightsPivot[[#This Row],[Total Fare]]*10%</f>
        <v>4537.5</v>
      </c>
      <c r="J3079" s="7">
        <f>FlightsPivot[[#This Row],[Total Fare]]+FlightsPivot[[#This Row],[10% tax ]]</f>
        <v>49912.5</v>
      </c>
      <c r="K3079" s="4">
        <v>7</v>
      </c>
      <c r="L3079" s="4">
        <v>2015</v>
      </c>
      <c r="M3079" t="str">
        <f>INDEX(RoutesPivot[DepAirport],MATCH($C3079,RoutesPivot[[RouteID]:[RouteID]],0))</f>
        <v>ORD</v>
      </c>
      <c r="N3079" t="str">
        <f>INDEX(RoutesPivot[AirportID],MATCH($C3079,RoutesPivot[[RouteID]:[RouteID]],0))</f>
        <v>PHX</v>
      </c>
      <c r="O3079">
        <f>INDEX(RoutesPivot[Distance],MATCH($C3079,RoutesPivot[[RouteID]:[RouteID]],0))</f>
        <v>1200</v>
      </c>
      <c r="P3079">
        <f>INDEX(RoutesPivot[ListPrice],MATCH($C3079,RoutesPivot[[RouteID]:[RouteID]],0))</f>
        <v>250</v>
      </c>
      <c r="Q3079" t="str">
        <f>INDEX(AirportPivot[AirportName],MATCH($N3079,AirportPivot[[AirportID]:[AirportID]],0))</f>
        <v>Phoenix Sky Harbor International</v>
      </c>
      <c r="R3079">
        <f>INDEX(AirportPivot[Gates (number of available)],MATCH($N3079,AirportPivot[[AirportID]:[AirportID]],0))</f>
        <v>60</v>
      </c>
    </row>
    <row r="3080" spans="1:18" x14ac:dyDescent="0.25">
      <c r="A3080" s="3" t="s">
        <v>3112</v>
      </c>
      <c r="B3080" s="12">
        <v>42176</v>
      </c>
      <c r="C3080" s="4" t="s">
        <v>33</v>
      </c>
      <c r="D3080" s="4">
        <v>3.1</v>
      </c>
      <c r="E3080" s="4">
        <v>3</v>
      </c>
      <c r="F3080" s="5">
        <v>0.29166666666666669</v>
      </c>
      <c r="G3080" s="6">
        <v>412.5</v>
      </c>
      <c r="H3080" s="7">
        <v>76312.5</v>
      </c>
      <c r="I3080" s="7">
        <f>FlightsPivot[[#This Row],[Total Fare]]*10%</f>
        <v>7631.25</v>
      </c>
      <c r="J3080" s="7">
        <f>FlightsPivot[[#This Row],[Total Fare]]+FlightsPivot[[#This Row],[10% tax ]]</f>
        <v>83943.75</v>
      </c>
      <c r="K3080" s="4">
        <v>6</v>
      </c>
      <c r="L3080" s="4">
        <v>2015</v>
      </c>
      <c r="M3080" t="str">
        <f>INDEX(RoutesPivot[DepAirport],MATCH($C3080,RoutesPivot[[RouteID]:[RouteID]],0))</f>
        <v>ORD</v>
      </c>
      <c r="N3080" t="str">
        <f>INDEX(RoutesPivot[AirportID],MATCH($C3080,RoutesPivot[[RouteID]:[RouteID]],0))</f>
        <v>SFO</v>
      </c>
      <c r="O3080">
        <f>INDEX(RoutesPivot[Distance],MATCH($C3080,RoutesPivot[[RouteID]:[RouteID]],0))</f>
        <v>1600</v>
      </c>
      <c r="P3080">
        <f>INDEX(RoutesPivot[ListPrice],MATCH($C3080,RoutesPivot[[RouteID]:[RouteID]],0))</f>
        <v>375</v>
      </c>
      <c r="Q3080" t="str">
        <f>INDEX(AirportPivot[AirportName],MATCH($N3080,AirportPivot[[AirportID]:[AirportID]],0))</f>
        <v>San Francisco International</v>
      </c>
      <c r="R3080">
        <f>INDEX(AirportPivot[Gates (number of available)],MATCH($N3080,AirportPivot[[AirportID]:[AirportID]],0))</f>
        <v>70</v>
      </c>
    </row>
    <row r="3081" spans="1:18" x14ac:dyDescent="0.25">
      <c r="A3081" s="3" t="s">
        <v>3113</v>
      </c>
      <c r="B3081" s="12">
        <v>41891</v>
      </c>
      <c r="C3081" s="4" t="s">
        <v>17</v>
      </c>
      <c r="D3081" s="4">
        <v>4.2</v>
      </c>
      <c r="E3081" s="4">
        <v>134</v>
      </c>
      <c r="F3081" s="5">
        <v>0.70833333333333337</v>
      </c>
      <c r="G3081" s="6">
        <v>350</v>
      </c>
      <c r="H3081" s="7">
        <v>64750</v>
      </c>
      <c r="I3081" s="7">
        <f>FlightsPivot[[#This Row],[Total Fare]]*10%</f>
        <v>6475</v>
      </c>
      <c r="J3081" s="7">
        <f>FlightsPivot[[#This Row],[Total Fare]]+FlightsPivot[[#This Row],[10% tax ]]</f>
        <v>71225</v>
      </c>
      <c r="K3081" s="4">
        <v>9</v>
      </c>
      <c r="L3081" s="4">
        <v>2014</v>
      </c>
      <c r="M3081" t="str">
        <f>INDEX(RoutesPivot[DepAirport],MATCH($C3081,RoutesPivot[[RouteID]:[RouteID]],0))</f>
        <v>ORD</v>
      </c>
      <c r="N3081" t="str">
        <f>INDEX(RoutesPivot[AirportID],MATCH($C3081,RoutesPivot[[RouteID]:[RouteID]],0))</f>
        <v>LAX</v>
      </c>
      <c r="O3081">
        <f>INDEX(RoutesPivot[Distance],MATCH($C3081,RoutesPivot[[RouteID]:[RouteID]],0))</f>
        <v>1518</v>
      </c>
      <c r="P3081">
        <f>INDEX(RoutesPivot[ListPrice],MATCH($C3081,RoutesPivot[[RouteID]:[RouteID]],0))</f>
        <v>350</v>
      </c>
      <c r="Q3081" t="str">
        <f>INDEX(AirportPivot[AirportName],MATCH($N3081,AirportPivot[[AirportID]:[AirportID]],0))</f>
        <v>Los Angeles International</v>
      </c>
      <c r="R3081">
        <f>INDEX(AirportPivot[Gates (number of available)],MATCH($N3081,AirportPivot[[AirportID]:[AirportID]],0))</f>
        <v>86</v>
      </c>
    </row>
    <row r="3082" spans="1:18" x14ac:dyDescent="0.25">
      <c r="A3082" s="3" t="s">
        <v>3114</v>
      </c>
      <c r="B3082" s="12">
        <v>41813</v>
      </c>
      <c r="C3082" s="4" t="s">
        <v>37</v>
      </c>
      <c r="D3082" s="4">
        <v>3.2</v>
      </c>
      <c r="E3082" s="4">
        <v>83</v>
      </c>
      <c r="F3082" s="5">
        <v>0.4375</v>
      </c>
      <c r="G3082" s="6">
        <v>385</v>
      </c>
      <c r="H3082" s="7">
        <v>69685</v>
      </c>
      <c r="I3082" s="7">
        <f>FlightsPivot[[#This Row],[Total Fare]]*10%</f>
        <v>6968.5</v>
      </c>
      <c r="J3082" s="7">
        <f>FlightsPivot[[#This Row],[Total Fare]]+FlightsPivot[[#This Row],[10% tax ]]</f>
        <v>76653.5</v>
      </c>
      <c r="K3082" s="4">
        <v>6</v>
      </c>
      <c r="L3082" s="4">
        <v>2014</v>
      </c>
      <c r="M3082" t="str">
        <f>INDEX(RoutesPivot[DepAirport],MATCH($C3082,RoutesPivot[[RouteID]:[RouteID]],0))</f>
        <v>ORD</v>
      </c>
      <c r="N3082" t="str">
        <f>INDEX(RoutesPivot[AirportID],MATCH($C3082,RoutesPivot[[RouteID]:[RouteID]],0))</f>
        <v>SEA</v>
      </c>
      <c r="O3082">
        <f>INDEX(RoutesPivot[Distance],MATCH($C3082,RoutesPivot[[RouteID]:[RouteID]],0))</f>
        <v>1500</v>
      </c>
      <c r="P3082">
        <f>INDEX(RoutesPivot[ListPrice],MATCH($C3082,RoutesPivot[[RouteID]:[RouteID]],0))</f>
        <v>350</v>
      </c>
      <c r="Q3082" t="str">
        <f>INDEX(AirportPivot[AirportName],MATCH($N3082,AirportPivot[[AirportID]:[AirportID]],0))</f>
        <v>Seattle-Tacoma International</v>
      </c>
      <c r="R3082">
        <f>INDEX(AirportPivot[Gates (number of available)],MATCH($N3082,AirportPivot[[AirportID]:[AirportID]],0))</f>
        <v>58</v>
      </c>
    </row>
    <row r="3083" spans="1:18" x14ac:dyDescent="0.25">
      <c r="A3083" s="3" t="s">
        <v>3115</v>
      </c>
      <c r="B3083" s="12">
        <v>41797</v>
      </c>
      <c r="C3083" s="4" t="s">
        <v>30</v>
      </c>
      <c r="D3083" s="4">
        <v>1.7</v>
      </c>
      <c r="E3083" s="4">
        <v>62</v>
      </c>
      <c r="F3083" s="5">
        <v>0.72916666666666663</v>
      </c>
      <c r="G3083" s="6">
        <v>275</v>
      </c>
      <c r="H3083" s="7">
        <v>45375</v>
      </c>
      <c r="I3083" s="7">
        <f>FlightsPivot[[#This Row],[Total Fare]]*10%</f>
        <v>4537.5</v>
      </c>
      <c r="J3083" s="7">
        <f>FlightsPivot[[#This Row],[Total Fare]]+FlightsPivot[[#This Row],[10% tax ]]</f>
        <v>49912.5</v>
      </c>
      <c r="K3083" s="4">
        <v>6</v>
      </c>
      <c r="L3083" s="4">
        <v>2014</v>
      </c>
      <c r="M3083" t="str">
        <f>INDEX(RoutesPivot[DepAirport],MATCH($C3083,RoutesPivot[[RouteID]:[RouteID]],0))</f>
        <v>ORD</v>
      </c>
      <c r="N3083" t="str">
        <f>INDEX(RoutesPivot[AirportID],MATCH($C3083,RoutesPivot[[RouteID]:[RouteID]],0))</f>
        <v>MCO</v>
      </c>
      <c r="O3083">
        <f>INDEX(RoutesPivot[Distance],MATCH($C3083,RoutesPivot[[RouteID]:[RouteID]],0))</f>
        <v>850</v>
      </c>
      <c r="P3083">
        <f>INDEX(RoutesPivot[ListPrice],MATCH($C3083,RoutesPivot[[RouteID]:[RouteID]],0))</f>
        <v>250</v>
      </c>
      <c r="Q3083" t="str">
        <f>INDEX(AirportPivot[AirportName],MATCH($N3083,AirportPivot[[AirportID]:[AirportID]],0))</f>
        <v>Orlando International</v>
      </c>
      <c r="R3083">
        <f>INDEX(AirportPivot[Gates (number of available)],MATCH($N3083,AirportPivot[[AirportID]:[AirportID]],0))</f>
        <v>67</v>
      </c>
    </row>
    <row r="3084" spans="1:18" x14ac:dyDescent="0.25">
      <c r="A3084" s="3" t="s">
        <v>3116</v>
      </c>
      <c r="B3084" s="12">
        <v>42006</v>
      </c>
      <c r="C3084" s="4" t="s">
        <v>37</v>
      </c>
      <c r="D3084" s="4">
        <v>2.7</v>
      </c>
      <c r="E3084" s="4">
        <v>129</v>
      </c>
      <c r="F3084" s="5">
        <v>0.3125</v>
      </c>
      <c r="G3084" s="6">
        <v>350</v>
      </c>
      <c r="H3084" s="7">
        <v>64750</v>
      </c>
      <c r="I3084" s="7">
        <f>FlightsPivot[[#This Row],[Total Fare]]*10%</f>
        <v>6475</v>
      </c>
      <c r="J3084" s="7">
        <f>FlightsPivot[[#This Row],[Total Fare]]+FlightsPivot[[#This Row],[10% tax ]]</f>
        <v>71225</v>
      </c>
      <c r="K3084" s="4">
        <v>1</v>
      </c>
      <c r="L3084" s="4">
        <v>2015</v>
      </c>
      <c r="M3084" t="str">
        <f>INDEX(RoutesPivot[DepAirport],MATCH($C3084,RoutesPivot[[RouteID]:[RouteID]],0))</f>
        <v>ORD</v>
      </c>
      <c r="N3084" t="str">
        <f>INDEX(RoutesPivot[AirportID],MATCH($C3084,RoutesPivot[[RouteID]:[RouteID]],0))</f>
        <v>SEA</v>
      </c>
      <c r="O3084">
        <f>INDEX(RoutesPivot[Distance],MATCH($C3084,RoutesPivot[[RouteID]:[RouteID]],0))</f>
        <v>1500</v>
      </c>
      <c r="P3084">
        <f>INDEX(RoutesPivot[ListPrice],MATCH($C3084,RoutesPivot[[RouteID]:[RouteID]],0))</f>
        <v>350</v>
      </c>
      <c r="Q3084" t="str">
        <f>INDEX(AirportPivot[AirportName],MATCH($N3084,AirportPivot[[AirportID]:[AirportID]],0))</f>
        <v>Seattle-Tacoma International</v>
      </c>
      <c r="R3084">
        <f>INDEX(AirportPivot[Gates (number of available)],MATCH($N3084,AirportPivot[[AirportID]:[AirportID]],0))</f>
        <v>58</v>
      </c>
    </row>
    <row r="3085" spans="1:18" x14ac:dyDescent="0.25">
      <c r="A3085" s="3" t="s">
        <v>3117</v>
      </c>
      <c r="B3085" s="12">
        <v>42161</v>
      </c>
      <c r="C3085" s="4" t="s">
        <v>98</v>
      </c>
      <c r="D3085" s="4">
        <v>1.7</v>
      </c>
      <c r="E3085" s="4">
        <v>76</v>
      </c>
      <c r="F3085" s="5">
        <v>0.875</v>
      </c>
      <c r="G3085" s="6">
        <v>302.5</v>
      </c>
      <c r="H3085" s="7">
        <v>54752.5</v>
      </c>
      <c r="I3085" s="7">
        <f>FlightsPivot[[#This Row],[Total Fare]]*10%</f>
        <v>5475.25</v>
      </c>
      <c r="J3085" s="7">
        <f>FlightsPivot[[#This Row],[Total Fare]]+FlightsPivot[[#This Row],[10% tax ]]</f>
        <v>60227.75</v>
      </c>
      <c r="K3085" s="4">
        <v>6</v>
      </c>
      <c r="L3085" s="4">
        <v>2015</v>
      </c>
      <c r="M3085" t="str">
        <f>INDEX(RoutesPivot[DepAirport],MATCH($C3085,RoutesPivot[[RouteID]:[RouteID]],0))</f>
        <v>ORD</v>
      </c>
      <c r="N3085" t="str">
        <f>INDEX(RoutesPivot[AirportID],MATCH($C3085,RoutesPivot[[RouteID]:[RouteID]],0))</f>
        <v>PHL</v>
      </c>
      <c r="O3085">
        <f>INDEX(RoutesPivot[Distance],MATCH($C3085,RoutesPivot[[RouteID]:[RouteID]],0))</f>
        <v>580</v>
      </c>
      <c r="P3085">
        <f>INDEX(RoutesPivot[ListPrice],MATCH($C3085,RoutesPivot[[RouteID]:[RouteID]],0))</f>
        <v>275</v>
      </c>
      <c r="Q3085" t="str">
        <f>INDEX(AirportPivot[AirportName],MATCH($N3085,AirportPivot[[AirportID]:[AirportID]],0))</f>
        <v>Philadelphia International</v>
      </c>
      <c r="R3085">
        <f>INDEX(AirportPivot[Gates (number of available)],MATCH($N3085,AirportPivot[[AirportID]:[AirportID]],0))</f>
        <v>89</v>
      </c>
    </row>
    <row r="3086" spans="1:18" x14ac:dyDescent="0.25">
      <c r="A3086" s="3" t="s">
        <v>3118</v>
      </c>
      <c r="B3086" s="12">
        <v>41689</v>
      </c>
      <c r="C3086" s="4" t="s">
        <v>98</v>
      </c>
      <c r="D3086" s="4">
        <v>1.1000000000000001</v>
      </c>
      <c r="E3086" s="4">
        <v>23</v>
      </c>
      <c r="F3086" s="5">
        <v>0.75</v>
      </c>
      <c r="G3086" s="6">
        <v>275</v>
      </c>
      <c r="H3086" s="7">
        <v>50875</v>
      </c>
      <c r="I3086" s="7">
        <f>FlightsPivot[[#This Row],[Total Fare]]*10%</f>
        <v>5087.5</v>
      </c>
      <c r="J3086" s="7">
        <f>FlightsPivot[[#This Row],[Total Fare]]+FlightsPivot[[#This Row],[10% tax ]]</f>
        <v>55962.5</v>
      </c>
      <c r="K3086" s="4">
        <v>2</v>
      </c>
      <c r="L3086" s="4">
        <v>2014</v>
      </c>
      <c r="M3086" t="str">
        <f>INDEX(RoutesPivot[DepAirport],MATCH($C3086,RoutesPivot[[RouteID]:[RouteID]],0))</f>
        <v>ORD</v>
      </c>
      <c r="N3086" t="str">
        <f>INDEX(RoutesPivot[AirportID],MATCH($C3086,RoutesPivot[[RouteID]:[RouteID]],0))</f>
        <v>PHL</v>
      </c>
      <c r="O3086">
        <f>INDEX(RoutesPivot[Distance],MATCH($C3086,RoutesPivot[[RouteID]:[RouteID]],0))</f>
        <v>580</v>
      </c>
      <c r="P3086">
        <f>INDEX(RoutesPivot[ListPrice],MATCH($C3086,RoutesPivot[[RouteID]:[RouteID]],0))</f>
        <v>275</v>
      </c>
      <c r="Q3086" t="str">
        <f>INDEX(AirportPivot[AirportName],MATCH($N3086,AirportPivot[[AirportID]:[AirportID]],0))</f>
        <v>Philadelphia International</v>
      </c>
      <c r="R3086">
        <f>INDEX(AirportPivot[Gates (number of available)],MATCH($N3086,AirportPivot[[AirportID]:[AirportID]],0))</f>
        <v>89</v>
      </c>
    </row>
    <row r="3087" spans="1:18" x14ac:dyDescent="0.25">
      <c r="A3087" s="3" t="s">
        <v>3119</v>
      </c>
      <c r="B3087" s="12">
        <v>41713</v>
      </c>
      <c r="C3087" s="4" t="s">
        <v>15</v>
      </c>
      <c r="D3087" s="4">
        <v>1.5</v>
      </c>
      <c r="E3087" s="4">
        <v>121</v>
      </c>
      <c r="F3087" s="5">
        <v>0.875</v>
      </c>
      <c r="G3087" s="6">
        <v>225</v>
      </c>
      <c r="H3087" s="7">
        <v>41625</v>
      </c>
      <c r="I3087" s="7">
        <f>FlightsPivot[[#This Row],[Total Fare]]*10%</f>
        <v>4162.5</v>
      </c>
      <c r="J3087" s="7">
        <f>FlightsPivot[[#This Row],[Total Fare]]+FlightsPivot[[#This Row],[10% tax ]]</f>
        <v>45787.5</v>
      </c>
      <c r="K3087" s="4">
        <v>3</v>
      </c>
      <c r="L3087" s="4">
        <v>2014</v>
      </c>
      <c r="M3087" t="str">
        <f>INDEX(RoutesPivot[DepAirport],MATCH($C3087,RoutesPivot[[RouteID]:[RouteID]],0))</f>
        <v>ORD</v>
      </c>
      <c r="N3087" t="str">
        <f>INDEX(RoutesPivot[AirportID],MATCH($C3087,RoutesPivot[[RouteID]:[RouteID]],0))</f>
        <v>EWR</v>
      </c>
      <c r="O3087">
        <f>INDEX(RoutesPivot[Distance],MATCH($C3087,RoutesPivot[[RouteID]:[RouteID]],0))</f>
        <v>600</v>
      </c>
      <c r="P3087">
        <f>INDEX(RoutesPivot[ListPrice],MATCH($C3087,RoutesPivot[[RouteID]:[RouteID]],0))</f>
        <v>225</v>
      </c>
      <c r="Q3087" t="str">
        <f>INDEX(AirportPivot[AirportName],MATCH($N3087,AirportPivot[[AirportID]:[AirportID]],0))</f>
        <v>Newark Liberty International</v>
      </c>
      <c r="R3087">
        <f>INDEX(AirportPivot[Gates (number of available)],MATCH($N3087,AirportPivot[[AirportID]:[AirportID]],0))</f>
        <v>82</v>
      </c>
    </row>
    <row r="3088" spans="1:18" x14ac:dyDescent="0.25">
      <c r="A3088" s="3" t="s">
        <v>3120</v>
      </c>
      <c r="B3088" s="12">
        <v>42098</v>
      </c>
      <c r="C3088" s="4" t="s">
        <v>27</v>
      </c>
      <c r="D3088" s="4">
        <v>10.1</v>
      </c>
      <c r="E3088" s="4">
        <v>186</v>
      </c>
      <c r="F3088" s="5">
        <v>0.72916666666666663</v>
      </c>
      <c r="G3088" s="6">
        <v>200</v>
      </c>
      <c r="H3088" s="7">
        <v>33000</v>
      </c>
      <c r="I3088" s="7">
        <f>FlightsPivot[[#This Row],[Total Fare]]*10%</f>
        <v>3300</v>
      </c>
      <c r="J3088" s="7">
        <f>FlightsPivot[[#This Row],[Total Fare]]+FlightsPivot[[#This Row],[10% tax ]]</f>
        <v>36300</v>
      </c>
      <c r="K3088" s="4">
        <v>4</v>
      </c>
      <c r="L3088" s="4">
        <v>2015</v>
      </c>
      <c r="M3088" t="str">
        <f>INDEX(RoutesPivot[DepAirport],MATCH($C3088,RoutesPivot[[RouteID]:[RouteID]],0))</f>
        <v>ORD</v>
      </c>
      <c r="N3088" t="str">
        <f>INDEX(RoutesPivot[AirportID],MATCH($C3088,RoutesPivot[[RouteID]:[RouteID]],0))</f>
        <v>ATL</v>
      </c>
      <c r="O3088">
        <f>INDEX(RoutesPivot[Distance],MATCH($C3088,RoutesPivot[[RouteID]:[RouteID]],0))</f>
        <v>510</v>
      </c>
      <c r="P3088">
        <f>INDEX(RoutesPivot[ListPrice],MATCH($C3088,RoutesPivot[[RouteID]:[RouteID]],0))</f>
        <v>200</v>
      </c>
      <c r="Q3088" t="str">
        <f>INDEX(AirportPivot[AirportName],MATCH($N3088,AirportPivot[[AirportID]:[AirportID]],0))</f>
        <v>Hartsfield-Jackson Atlanta International</v>
      </c>
      <c r="R3088">
        <f>INDEX(AirportPivot[Gates (number of available)],MATCH($N3088,AirportPivot[[AirportID]:[AirportID]],0))</f>
        <v>100</v>
      </c>
    </row>
    <row r="3089" spans="1:18" x14ac:dyDescent="0.25">
      <c r="A3089" s="3" t="s">
        <v>3121</v>
      </c>
      <c r="B3089" s="12">
        <v>41809</v>
      </c>
      <c r="C3089" s="4" t="s">
        <v>11</v>
      </c>
      <c r="D3089" s="4">
        <v>2.1</v>
      </c>
      <c r="E3089" s="4">
        <v>187</v>
      </c>
      <c r="F3089" s="5">
        <v>0.72916666666666663</v>
      </c>
      <c r="G3089" s="6">
        <v>330</v>
      </c>
      <c r="H3089" s="7">
        <v>54450</v>
      </c>
      <c r="I3089" s="7">
        <f>FlightsPivot[[#This Row],[Total Fare]]*10%</f>
        <v>5445</v>
      </c>
      <c r="J3089" s="7">
        <f>FlightsPivot[[#This Row],[Total Fare]]+FlightsPivot[[#This Row],[10% tax ]]</f>
        <v>59895</v>
      </c>
      <c r="K3089" s="4">
        <v>6</v>
      </c>
      <c r="L3089" s="4">
        <v>2014</v>
      </c>
      <c r="M3089" t="str">
        <f>INDEX(RoutesPivot[DepAirport],MATCH($C3089,RoutesPivot[[RouteID]:[RouteID]],0))</f>
        <v>ORD</v>
      </c>
      <c r="N3089" t="str">
        <f>INDEX(RoutesPivot[AirportID],MATCH($C3089,RoutesPivot[[RouteID]:[RouteID]],0))</f>
        <v>BOS</v>
      </c>
      <c r="O3089">
        <f>INDEX(RoutesPivot[Distance],MATCH($C3089,RoutesPivot[[RouteID]:[RouteID]],0))</f>
        <v>730</v>
      </c>
      <c r="P3089">
        <f>INDEX(RoutesPivot[ListPrice],MATCH($C3089,RoutesPivot[[RouteID]:[RouteID]],0))</f>
        <v>300</v>
      </c>
      <c r="Q3089" t="str">
        <f>INDEX(AirportPivot[AirportName],MATCH($N3089,AirportPivot[[AirportID]:[AirportID]],0))</f>
        <v>General Edward Lawrence Logan International</v>
      </c>
      <c r="R3089">
        <f>INDEX(AirportPivot[Gates (number of available)],MATCH($N3089,AirportPivot[[AirportID]:[AirportID]],0))</f>
        <v>63</v>
      </c>
    </row>
    <row r="3090" spans="1:18" x14ac:dyDescent="0.25">
      <c r="A3090" s="3" t="s">
        <v>3122</v>
      </c>
      <c r="B3090" s="12">
        <v>41704</v>
      </c>
      <c r="C3090" s="4" t="s">
        <v>30</v>
      </c>
      <c r="D3090" s="4">
        <v>1.2</v>
      </c>
      <c r="E3090" s="4">
        <v>199</v>
      </c>
      <c r="F3090" s="5">
        <v>0.60416666666666663</v>
      </c>
      <c r="G3090" s="6">
        <v>250</v>
      </c>
      <c r="H3090" s="7">
        <v>41250</v>
      </c>
      <c r="I3090" s="7">
        <f>FlightsPivot[[#This Row],[Total Fare]]*10%</f>
        <v>4125</v>
      </c>
      <c r="J3090" s="7">
        <f>FlightsPivot[[#This Row],[Total Fare]]+FlightsPivot[[#This Row],[10% tax ]]</f>
        <v>45375</v>
      </c>
      <c r="K3090" s="4">
        <v>3</v>
      </c>
      <c r="L3090" s="4">
        <v>2014</v>
      </c>
      <c r="M3090" t="str">
        <f>INDEX(RoutesPivot[DepAirport],MATCH($C3090,RoutesPivot[[RouteID]:[RouteID]],0))</f>
        <v>ORD</v>
      </c>
      <c r="N3090" t="str">
        <f>INDEX(RoutesPivot[AirportID],MATCH($C3090,RoutesPivot[[RouteID]:[RouteID]],0))</f>
        <v>MCO</v>
      </c>
      <c r="O3090">
        <f>INDEX(RoutesPivot[Distance],MATCH($C3090,RoutesPivot[[RouteID]:[RouteID]],0))</f>
        <v>850</v>
      </c>
      <c r="P3090">
        <f>INDEX(RoutesPivot[ListPrice],MATCH($C3090,RoutesPivot[[RouteID]:[RouteID]],0))</f>
        <v>250</v>
      </c>
      <c r="Q3090" t="str">
        <f>INDEX(AirportPivot[AirportName],MATCH($N3090,AirportPivot[[AirportID]:[AirportID]],0))</f>
        <v>Orlando International</v>
      </c>
      <c r="R3090">
        <f>INDEX(AirportPivot[Gates (number of available)],MATCH($N3090,AirportPivot[[AirportID]:[AirportID]],0))</f>
        <v>67</v>
      </c>
    </row>
    <row r="3091" spans="1:18" x14ac:dyDescent="0.25">
      <c r="A3091" s="3" t="s">
        <v>3123</v>
      </c>
      <c r="B3091" s="12">
        <v>42157</v>
      </c>
      <c r="C3091" s="4" t="s">
        <v>30</v>
      </c>
      <c r="D3091" s="4">
        <v>3.1</v>
      </c>
      <c r="E3091" s="4">
        <v>43</v>
      </c>
      <c r="F3091" s="5">
        <v>0.33333333333333331</v>
      </c>
      <c r="G3091" s="6">
        <v>275</v>
      </c>
      <c r="H3091" s="7">
        <v>45375</v>
      </c>
      <c r="I3091" s="7">
        <f>FlightsPivot[[#This Row],[Total Fare]]*10%</f>
        <v>4537.5</v>
      </c>
      <c r="J3091" s="7">
        <f>FlightsPivot[[#This Row],[Total Fare]]+FlightsPivot[[#This Row],[10% tax ]]</f>
        <v>49912.5</v>
      </c>
      <c r="K3091" s="4">
        <v>6</v>
      </c>
      <c r="L3091" s="4">
        <v>2015</v>
      </c>
      <c r="M3091" t="str">
        <f>INDEX(RoutesPivot[DepAirport],MATCH($C3091,RoutesPivot[[RouteID]:[RouteID]],0))</f>
        <v>ORD</v>
      </c>
      <c r="N3091" t="str">
        <f>INDEX(RoutesPivot[AirportID],MATCH($C3091,RoutesPivot[[RouteID]:[RouteID]],0))</f>
        <v>MCO</v>
      </c>
      <c r="O3091">
        <f>INDEX(RoutesPivot[Distance],MATCH($C3091,RoutesPivot[[RouteID]:[RouteID]],0))</f>
        <v>850</v>
      </c>
      <c r="P3091">
        <f>INDEX(RoutesPivot[ListPrice],MATCH($C3091,RoutesPivot[[RouteID]:[RouteID]],0))</f>
        <v>250</v>
      </c>
      <c r="Q3091" t="str">
        <f>INDEX(AirportPivot[AirportName],MATCH($N3091,AirportPivot[[AirportID]:[AirportID]],0))</f>
        <v>Orlando International</v>
      </c>
      <c r="R3091">
        <f>INDEX(AirportPivot[Gates (number of available)],MATCH($N3091,AirportPivot[[AirportID]:[AirportID]],0))</f>
        <v>67</v>
      </c>
    </row>
    <row r="3092" spans="1:18" x14ac:dyDescent="0.25">
      <c r="A3092" s="3" t="s">
        <v>3124</v>
      </c>
      <c r="B3092" s="12">
        <v>41973</v>
      </c>
      <c r="C3092" s="4" t="s">
        <v>23</v>
      </c>
      <c r="D3092" s="4">
        <v>4.5</v>
      </c>
      <c r="E3092" s="4">
        <v>59</v>
      </c>
      <c r="F3092" s="5">
        <v>0.54166666666666663</v>
      </c>
      <c r="G3092" s="6">
        <v>450</v>
      </c>
      <c r="H3092" s="7">
        <v>74250</v>
      </c>
      <c r="I3092" s="7">
        <f>FlightsPivot[[#This Row],[Total Fare]]*10%</f>
        <v>7425</v>
      </c>
      <c r="J3092" s="7">
        <f>FlightsPivot[[#This Row],[Total Fare]]+FlightsPivot[[#This Row],[10% tax ]]</f>
        <v>81675</v>
      </c>
      <c r="K3092" s="4">
        <v>11</v>
      </c>
      <c r="L3092" s="4">
        <v>2014</v>
      </c>
      <c r="M3092" t="str">
        <f>INDEX(RoutesPivot[DepAirport],MATCH($C3092,RoutesPivot[[RouteID]:[RouteID]],0))</f>
        <v>ORD</v>
      </c>
      <c r="N3092" t="str">
        <f>INDEX(RoutesPivot[AirportID],MATCH($C3092,RoutesPivot[[RouteID]:[RouteID]],0))</f>
        <v>DEN</v>
      </c>
      <c r="O3092">
        <f>INDEX(RoutesPivot[Distance],MATCH($C3092,RoutesPivot[[RouteID]:[RouteID]],0))</f>
        <v>800</v>
      </c>
      <c r="P3092">
        <f>INDEX(RoutesPivot[ListPrice],MATCH($C3092,RoutesPivot[[RouteID]:[RouteID]],0))</f>
        <v>300</v>
      </c>
      <c r="Q3092" t="str">
        <f>INDEX(AirportPivot[AirportName],MATCH($N3092,AirportPivot[[AirportID]:[AirportID]],0))</f>
        <v>Denver International</v>
      </c>
      <c r="R3092">
        <f>INDEX(AirportPivot[Gates (number of available)],MATCH($N3092,AirportPivot[[AirportID]:[AirportID]],0))</f>
        <v>75</v>
      </c>
    </row>
    <row r="3093" spans="1:18" x14ac:dyDescent="0.25">
      <c r="A3093" s="3" t="s">
        <v>3125</v>
      </c>
      <c r="B3093" s="12">
        <v>42029</v>
      </c>
      <c r="C3093" s="4" t="s">
        <v>70</v>
      </c>
      <c r="D3093" s="4">
        <v>2.2999999999999998</v>
      </c>
      <c r="E3093" s="4">
        <v>209</v>
      </c>
      <c r="F3093" s="5">
        <v>0.5</v>
      </c>
      <c r="G3093" s="6">
        <v>275</v>
      </c>
      <c r="H3093" s="7">
        <v>45375</v>
      </c>
      <c r="I3093" s="7">
        <f>FlightsPivot[[#This Row],[Total Fare]]*10%</f>
        <v>4537.5</v>
      </c>
      <c r="J3093" s="7">
        <f>FlightsPivot[[#This Row],[Total Fare]]+FlightsPivot[[#This Row],[10% tax ]]</f>
        <v>49912.5</v>
      </c>
      <c r="K3093" s="4">
        <v>1</v>
      </c>
      <c r="L3093" s="4">
        <v>2015</v>
      </c>
      <c r="M3093" t="str">
        <f>INDEX(RoutesPivot[DepAirport],MATCH($C3093,RoutesPivot[[RouteID]:[RouteID]],0))</f>
        <v>ORD</v>
      </c>
      <c r="N3093" t="str">
        <f>INDEX(RoutesPivot[AirportID],MATCH($C3093,RoutesPivot[[RouteID]:[RouteID]],0))</f>
        <v>LAS</v>
      </c>
      <c r="O3093">
        <f>INDEX(RoutesPivot[Distance],MATCH($C3093,RoutesPivot[[RouteID]:[RouteID]],0))</f>
        <v>1100</v>
      </c>
      <c r="P3093">
        <f>INDEX(RoutesPivot[ListPrice],MATCH($C3093,RoutesPivot[[RouteID]:[RouteID]],0))</f>
        <v>275</v>
      </c>
      <c r="Q3093" t="str">
        <f>INDEX(AirportPivot[AirportName],MATCH($N3093,AirportPivot[[AirportID]:[AirportID]],0))</f>
        <v>McCarran International</v>
      </c>
      <c r="R3093">
        <f>INDEX(AirportPivot[Gates (number of available)],MATCH($N3093,AirportPivot[[AirportID]:[AirportID]],0))</f>
        <v>68</v>
      </c>
    </row>
    <row r="3094" spans="1:18" x14ac:dyDescent="0.25">
      <c r="A3094" s="3" t="s">
        <v>3126</v>
      </c>
      <c r="B3094" s="12">
        <v>42172</v>
      </c>
      <c r="C3094" s="4" t="s">
        <v>86</v>
      </c>
      <c r="D3094" s="4">
        <v>1.6</v>
      </c>
      <c r="E3094" s="4">
        <v>120</v>
      </c>
      <c r="F3094" s="5">
        <v>0.77083333333333337</v>
      </c>
      <c r="G3094" s="6">
        <v>126.5</v>
      </c>
      <c r="H3094" s="7">
        <v>23402.5</v>
      </c>
      <c r="I3094" s="7">
        <f>FlightsPivot[[#This Row],[Total Fare]]*10%</f>
        <v>2340.25</v>
      </c>
      <c r="J3094" s="7">
        <f>FlightsPivot[[#This Row],[Total Fare]]+FlightsPivot[[#This Row],[10% tax ]]</f>
        <v>25742.75</v>
      </c>
      <c r="K3094" s="4">
        <v>6</v>
      </c>
      <c r="L3094" s="4">
        <v>2015</v>
      </c>
      <c r="M3094" t="str">
        <f>INDEX(RoutesPivot[DepAirport],MATCH($C3094,RoutesPivot[[RouteID]:[RouteID]],0))</f>
        <v>ORD</v>
      </c>
      <c r="N3094" t="str">
        <f>INDEX(RoutesPivot[AirportID],MATCH($C3094,RoutesPivot[[RouteID]:[RouteID]],0))</f>
        <v>DTW</v>
      </c>
      <c r="O3094">
        <f>INDEX(RoutesPivot[Distance],MATCH($C3094,RoutesPivot[[RouteID]:[RouteID]],0))</f>
        <v>200</v>
      </c>
      <c r="P3094">
        <f>INDEX(RoutesPivot[ListPrice],MATCH($C3094,RoutesPivot[[RouteID]:[RouteID]],0))</f>
        <v>115</v>
      </c>
      <c r="Q3094" t="str">
        <f>INDEX(AirportPivot[AirportName],MATCH($N3094,AirportPivot[[AirportID]:[AirportID]],0))</f>
        <v>Detroit Metropolitan Wayne County</v>
      </c>
      <c r="R3094">
        <f>INDEX(AirportPivot[Gates (number of available)],MATCH($N3094,AirportPivot[[AirportID]:[AirportID]],0))</f>
        <v>60</v>
      </c>
    </row>
    <row r="3095" spans="1:18" x14ac:dyDescent="0.25">
      <c r="A3095" s="3" t="s">
        <v>3127</v>
      </c>
      <c r="B3095" s="12">
        <v>41972</v>
      </c>
      <c r="C3095" s="4" t="s">
        <v>53</v>
      </c>
      <c r="D3095" s="4">
        <v>6.6</v>
      </c>
      <c r="E3095" s="4">
        <v>151</v>
      </c>
      <c r="F3095" s="5">
        <v>0.89583333333333337</v>
      </c>
      <c r="G3095" s="6">
        <v>450</v>
      </c>
      <c r="H3095" s="7">
        <v>83250</v>
      </c>
      <c r="I3095" s="7">
        <f>FlightsPivot[[#This Row],[Total Fare]]*10%</f>
        <v>8325</v>
      </c>
      <c r="J3095" s="7">
        <f>FlightsPivot[[#This Row],[Total Fare]]+FlightsPivot[[#This Row],[10% tax ]]</f>
        <v>91575</v>
      </c>
      <c r="K3095" s="4">
        <v>11</v>
      </c>
      <c r="L3095" s="4">
        <v>2014</v>
      </c>
      <c r="M3095" t="str">
        <f>INDEX(RoutesPivot[DepAirport],MATCH($C3095,RoutesPivot[[RouteID]:[RouteID]],0))</f>
        <v>ORD</v>
      </c>
      <c r="N3095" t="str">
        <f>INDEX(RoutesPivot[AirportID],MATCH($C3095,RoutesPivot[[RouteID]:[RouteID]],0))</f>
        <v>FLL</v>
      </c>
      <c r="O3095">
        <f>INDEX(RoutesPivot[Distance],MATCH($C3095,RoutesPivot[[RouteID]:[RouteID]],0))</f>
        <v>940</v>
      </c>
      <c r="P3095">
        <f>INDEX(RoutesPivot[ListPrice],MATCH($C3095,RoutesPivot[[RouteID]:[RouteID]],0))</f>
        <v>300</v>
      </c>
      <c r="Q3095" t="str">
        <f>INDEX(AirportPivot[AirportName],MATCH($N3095,AirportPivot[[AirportID]:[AirportID]],0))</f>
        <v>Fort Lauderdale/Hollywood International</v>
      </c>
      <c r="R3095">
        <f>INDEX(AirportPivot[Gates (number of available)],MATCH($N3095,AirportPivot[[AirportID]:[AirportID]],0))</f>
        <v>55</v>
      </c>
    </row>
    <row r="3096" spans="1:18" x14ac:dyDescent="0.25">
      <c r="A3096" s="3" t="s">
        <v>3128</v>
      </c>
      <c r="B3096" s="12">
        <v>42216</v>
      </c>
      <c r="C3096" s="4" t="s">
        <v>47</v>
      </c>
      <c r="D3096" s="4">
        <v>1.9</v>
      </c>
      <c r="E3096" s="4">
        <v>148</v>
      </c>
      <c r="F3096" s="5">
        <v>0.75</v>
      </c>
      <c r="G3096" s="6">
        <v>275</v>
      </c>
      <c r="H3096" s="7">
        <v>50875</v>
      </c>
      <c r="I3096" s="7">
        <f>FlightsPivot[[#This Row],[Total Fare]]*10%</f>
        <v>5087.5</v>
      </c>
      <c r="J3096" s="7">
        <f>FlightsPivot[[#This Row],[Total Fare]]+FlightsPivot[[#This Row],[10% tax ]]</f>
        <v>55962.5</v>
      </c>
      <c r="K3096" s="4">
        <v>7</v>
      </c>
      <c r="L3096" s="4">
        <v>2015</v>
      </c>
      <c r="M3096" t="str">
        <f>INDEX(RoutesPivot[DepAirport],MATCH($C3096,RoutesPivot[[RouteID]:[RouteID]],0))</f>
        <v>ORD</v>
      </c>
      <c r="N3096" t="str">
        <f>INDEX(RoutesPivot[AirportID],MATCH($C3096,RoutesPivot[[RouteID]:[RouteID]],0))</f>
        <v>PHX</v>
      </c>
      <c r="O3096">
        <f>INDEX(RoutesPivot[Distance],MATCH($C3096,RoutesPivot[[RouteID]:[RouteID]],0))</f>
        <v>1200</v>
      </c>
      <c r="P3096">
        <f>INDEX(RoutesPivot[ListPrice],MATCH($C3096,RoutesPivot[[RouteID]:[RouteID]],0))</f>
        <v>250</v>
      </c>
      <c r="Q3096" t="str">
        <f>INDEX(AirportPivot[AirportName],MATCH($N3096,AirportPivot[[AirportID]:[AirportID]],0))</f>
        <v>Phoenix Sky Harbor International</v>
      </c>
      <c r="R3096">
        <f>INDEX(AirportPivot[Gates (number of available)],MATCH($N3096,AirportPivot[[AirportID]:[AirportID]],0))</f>
        <v>60</v>
      </c>
    </row>
    <row r="3097" spans="1:18" x14ac:dyDescent="0.25">
      <c r="A3097" s="3" t="s">
        <v>3129</v>
      </c>
      <c r="B3097" s="12">
        <v>42021</v>
      </c>
      <c r="C3097" s="4" t="s">
        <v>15</v>
      </c>
      <c r="D3097" s="4">
        <v>0.4</v>
      </c>
      <c r="E3097" s="4">
        <v>179</v>
      </c>
      <c r="F3097" s="5">
        <v>0.83333333333333337</v>
      </c>
      <c r="G3097" s="6">
        <v>225</v>
      </c>
      <c r="H3097" s="7">
        <v>37125</v>
      </c>
      <c r="I3097" s="7">
        <f>FlightsPivot[[#This Row],[Total Fare]]*10%</f>
        <v>3712.5</v>
      </c>
      <c r="J3097" s="7">
        <f>FlightsPivot[[#This Row],[Total Fare]]+FlightsPivot[[#This Row],[10% tax ]]</f>
        <v>40837.5</v>
      </c>
      <c r="K3097" s="4">
        <v>1</v>
      </c>
      <c r="L3097" s="4">
        <v>2015</v>
      </c>
      <c r="M3097" t="str">
        <f>INDEX(RoutesPivot[DepAirport],MATCH($C3097,RoutesPivot[[RouteID]:[RouteID]],0))</f>
        <v>ORD</v>
      </c>
      <c r="N3097" t="str">
        <f>INDEX(RoutesPivot[AirportID],MATCH($C3097,RoutesPivot[[RouteID]:[RouteID]],0))</f>
        <v>EWR</v>
      </c>
      <c r="O3097">
        <f>INDEX(RoutesPivot[Distance],MATCH($C3097,RoutesPivot[[RouteID]:[RouteID]],0))</f>
        <v>600</v>
      </c>
      <c r="P3097">
        <f>INDEX(RoutesPivot[ListPrice],MATCH($C3097,RoutesPivot[[RouteID]:[RouteID]],0))</f>
        <v>225</v>
      </c>
      <c r="Q3097" t="str">
        <f>INDEX(AirportPivot[AirportName],MATCH($N3097,AirportPivot[[AirportID]:[AirportID]],0))</f>
        <v>Newark Liberty International</v>
      </c>
      <c r="R3097">
        <f>INDEX(AirportPivot[Gates (number of available)],MATCH($N3097,AirportPivot[[AirportID]:[AirportID]],0))</f>
        <v>82</v>
      </c>
    </row>
    <row r="3098" spans="1:18" x14ac:dyDescent="0.25">
      <c r="A3098" s="3" t="s">
        <v>3130</v>
      </c>
      <c r="B3098" s="12">
        <v>41773</v>
      </c>
      <c r="C3098" s="4" t="s">
        <v>33</v>
      </c>
      <c r="D3098" s="4">
        <v>2.2999999999999998</v>
      </c>
      <c r="E3098" s="4">
        <v>37</v>
      </c>
      <c r="F3098" s="5">
        <v>0.35416666666666669</v>
      </c>
      <c r="G3098" s="6">
        <v>375</v>
      </c>
      <c r="H3098" s="7">
        <v>61875</v>
      </c>
      <c r="I3098" s="7">
        <f>FlightsPivot[[#This Row],[Total Fare]]*10%</f>
        <v>6187.5</v>
      </c>
      <c r="J3098" s="7">
        <f>FlightsPivot[[#This Row],[Total Fare]]+FlightsPivot[[#This Row],[10% tax ]]</f>
        <v>68062.5</v>
      </c>
      <c r="K3098" s="4">
        <v>5</v>
      </c>
      <c r="L3098" s="4">
        <v>2014</v>
      </c>
      <c r="M3098" t="str">
        <f>INDEX(RoutesPivot[DepAirport],MATCH($C3098,RoutesPivot[[RouteID]:[RouteID]],0))</f>
        <v>ORD</v>
      </c>
      <c r="N3098" t="str">
        <f>INDEX(RoutesPivot[AirportID],MATCH($C3098,RoutesPivot[[RouteID]:[RouteID]],0))</f>
        <v>SFO</v>
      </c>
      <c r="O3098">
        <f>INDEX(RoutesPivot[Distance],MATCH($C3098,RoutesPivot[[RouteID]:[RouteID]],0))</f>
        <v>1600</v>
      </c>
      <c r="P3098">
        <f>INDEX(RoutesPivot[ListPrice],MATCH($C3098,RoutesPivot[[RouteID]:[RouteID]],0))</f>
        <v>375</v>
      </c>
      <c r="Q3098" t="str">
        <f>INDEX(AirportPivot[AirportName],MATCH($N3098,AirportPivot[[AirportID]:[AirportID]],0))</f>
        <v>San Francisco International</v>
      </c>
      <c r="R3098">
        <f>INDEX(AirportPivot[Gates (number of available)],MATCH($N3098,AirportPivot[[AirportID]:[AirportID]],0))</f>
        <v>70</v>
      </c>
    </row>
    <row r="3099" spans="1:18" x14ac:dyDescent="0.25">
      <c r="A3099" s="3" t="s">
        <v>3131</v>
      </c>
      <c r="B3099" s="12">
        <v>42168</v>
      </c>
      <c r="C3099" s="4" t="s">
        <v>40</v>
      </c>
      <c r="D3099" s="4">
        <v>2.6</v>
      </c>
      <c r="E3099" s="4">
        <v>86</v>
      </c>
      <c r="F3099" s="5">
        <v>0.60416666666666663</v>
      </c>
      <c r="G3099" s="6">
        <v>126.5</v>
      </c>
      <c r="H3099" s="7">
        <v>22896.5</v>
      </c>
      <c r="I3099" s="7">
        <f>FlightsPivot[[#This Row],[Total Fare]]*10%</f>
        <v>2289.65</v>
      </c>
      <c r="J3099" s="7">
        <f>FlightsPivot[[#This Row],[Total Fare]]+FlightsPivot[[#This Row],[10% tax ]]</f>
        <v>25186.15</v>
      </c>
      <c r="K3099" s="4">
        <v>6</v>
      </c>
      <c r="L3099" s="4">
        <v>2015</v>
      </c>
      <c r="M3099" t="str">
        <f>INDEX(RoutesPivot[DepAirport],MATCH($C3099,RoutesPivot[[RouteID]:[RouteID]],0))</f>
        <v>ORD</v>
      </c>
      <c r="N3099" t="str">
        <f>INDEX(RoutesPivot[AirportID],MATCH($C3099,RoutesPivot[[RouteID]:[RouteID]],0))</f>
        <v>MSP</v>
      </c>
      <c r="O3099">
        <f>INDEX(RoutesPivot[Distance],MATCH($C3099,RoutesPivot[[RouteID]:[RouteID]],0))</f>
        <v>300</v>
      </c>
      <c r="P3099">
        <f>INDEX(RoutesPivot[ListPrice],MATCH($C3099,RoutesPivot[[RouteID]:[RouteID]],0))</f>
        <v>115</v>
      </c>
      <c r="Q3099" t="str">
        <f>INDEX(AirportPivot[AirportName],MATCH($N3099,AirportPivot[[AirportID]:[AirportID]],0))</f>
        <v>Minneapolis-St Paul International/Wold-Chamberlain</v>
      </c>
      <c r="R3099">
        <f>INDEX(AirportPivot[Gates (number of available)],MATCH($N3099,AirportPivot[[AirportID]:[AirportID]],0))</f>
        <v>65</v>
      </c>
    </row>
    <row r="3100" spans="1:18" x14ac:dyDescent="0.25">
      <c r="A3100" s="3" t="s">
        <v>3132</v>
      </c>
      <c r="B3100" s="12">
        <v>42160</v>
      </c>
      <c r="C3100" s="4" t="s">
        <v>27</v>
      </c>
      <c r="D3100" s="4">
        <v>8.5</v>
      </c>
      <c r="E3100" s="4">
        <v>136</v>
      </c>
      <c r="F3100" s="5">
        <v>0.29166666666666669</v>
      </c>
      <c r="G3100" s="6">
        <v>220</v>
      </c>
      <c r="H3100" s="7">
        <v>40700</v>
      </c>
      <c r="I3100" s="7">
        <f>FlightsPivot[[#This Row],[Total Fare]]*10%</f>
        <v>4070</v>
      </c>
      <c r="J3100" s="7">
        <f>FlightsPivot[[#This Row],[Total Fare]]+FlightsPivot[[#This Row],[10% tax ]]</f>
        <v>44770</v>
      </c>
      <c r="K3100" s="4">
        <v>6</v>
      </c>
      <c r="L3100" s="4">
        <v>2015</v>
      </c>
      <c r="M3100" t="str">
        <f>INDEX(RoutesPivot[DepAirport],MATCH($C3100,RoutesPivot[[RouteID]:[RouteID]],0))</f>
        <v>ORD</v>
      </c>
      <c r="N3100" t="str">
        <f>INDEX(RoutesPivot[AirportID],MATCH($C3100,RoutesPivot[[RouteID]:[RouteID]],0))</f>
        <v>ATL</v>
      </c>
      <c r="O3100">
        <f>INDEX(RoutesPivot[Distance],MATCH($C3100,RoutesPivot[[RouteID]:[RouteID]],0))</f>
        <v>510</v>
      </c>
      <c r="P3100">
        <f>INDEX(RoutesPivot[ListPrice],MATCH($C3100,RoutesPivot[[RouteID]:[RouteID]],0))</f>
        <v>200</v>
      </c>
      <c r="Q3100" t="str">
        <f>INDEX(AirportPivot[AirportName],MATCH($N3100,AirportPivot[[AirportID]:[AirportID]],0))</f>
        <v>Hartsfield-Jackson Atlanta International</v>
      </c>
      <c r="R3100">
        <f>INDEX(AirportPivot[Gates (number of available)],MATCH($N3100,AirportPivot[[AirportID]:[AirportID]],0))</f>
        <v>100</v>
      </c>
    </row>
    <row r="3101" spans="1:18" x14ac:dyDescent="0.25">
      <c r="A3101" s="3" t="s">
        <v>3133</v>
      </c>
      <c r="B3101" s="12">
        <v>42227</v>
      </c>
      <c r="C3101" s="4" t="s">
        <v>25</v>
      </c>
      <c r="D3101" s="4">
        <v>3.5</v>
      </c>
      <c r="E3101" s="4">
        <v>94</v>
      </c>
      <c r="F3101" s="5">
        <v>0.85416666666666663</v>
      </c>
      <c r="G3101" s="6">
        <v>220</v>
      </c>
      <c r="H3101" s="7">
        <v>40700</v>
      </c>
      <c r="I3101" s="7">
        <f>FlightsPivot[[#This Row],[Total Fare]]*10%</f>
        <v>4070</v>
      </c>
      <c r="J3101" s="7">
        <f>FlightsPivot[[#This Row],[Total Fare]]+FlightsPivot[[#This Row],[10% tax ]]</f>
        <v>44770</v>
      </c>
      <c r="K3101" s="4">
        <v>8</v>
      </c>
      <c r="L3101" s="4">
        <v>2015</v>
      </c>
      <c r="M3101" t="str">
        <f>INDEX(RoutesPivot[DepAirport],MATCH($C3101,RoutesPivot[[RouteID]:[RouteID]],0))</f>
        <v>ORD</v>
      </c>
      <c r="N3101" t="str">
        <f>INDEX(RoutesPivot[AirportID],MATCH($C3101,RoutesPivot[[RouteID]:[RouteID]],0))</f>
        <v>DFW</v>
      </c>
      <c r="O3101">
        <f>INDEX(RoutesPivot[Distance],MATCH($C3101,RoutesPivot[[RouteID]:[RouteID]],0))</f>
        <v>700</v>
      </c>
      <c r="P3101">
        <f>INDEX(RoutesPivot[ListPrice],MATCH($C3101,RoutesPivot[[RouteID]:[RouteID]],0))</f>
        <v>200</v>
      </c>
      <c r="Q3101" t="str">
        <f>INDEX(AirportPivot[AirportName],MATCH($N3101,AirportPivot[[AirportID]:[AirportID]],0))</f>
        <v>Dallas/Fort Worth International</v>
      </c>
      <c r="R3101">
        <f>INDEX(AirportPivot[Gates (number of available)],MATCH($N3101,AirportPivot[[AirportID]:[AirportID]],0))</f>
        <v>130</v>
      </c>
    </row>
    <row r="3102" spans="1:18" x14ac:dyDescent="0.25">
      <c r="A3102" s="3" t="s">
        <v>3134</v>
      </c>
      <c r="B3102" s="12">
        <v>42289</v>
      </c>
      <c r="C3102" s="4" t="s">
        <v>27</v>
      </c>
      <c r="D3102" s="4">
        <v>9.4</v>
      </c>
      <c r="E3102" s="4">
        <v>128</v>
      </c>
      <c r="F3102" s="5">
        <v>0.85416666666666663</v>
      </c>
      <c r="G3102" s="6">
        <v>200</v>
      </c>
      <c r="H3102" s="7">
        <v>37000</v>
      </c>
      <c r="I3102" s="7">
        <f>FlightsPivot[[#This Row],[Total Fare]]*10%</f>
        <v>3700</v>
      </c>
      <c r="J3102" s="7">
        <f>FlightsPivot[[#This Row],[Total Fare]]+FlightsPivot[[#This Row],[10% tax ]]</f>
        <v>40700</v>
      </c>
      <c r="K3102" s="4">
        <v>10</v>
      </c>
      <c r="L3102" s="4">
        <v>2015</v>
      </c>
      <c r="M3102" t="str">
        <f>INDEX(RoutesPivot[DepAirport],MATCH($C3102,RoutesPivot[[RouteID]:[RouteID]],0))</f>
        <v>ORD</v>
      </c>
      <c r="N3102" t="str">
        <f>INDEX(RoutesPivot[AirportID],MATCH($C3102,RoutesPivot[[RouteID]:[RouteID]],0))</f>
        <v>ATL</v>
      </c>
      <c r="O3102">
        <f>INDEX(RoutesPivot[Distance],MATCH($C3102,RoutesPivot[[RouteID]:[RouteID]],0))</f>
        <v>510</v>
      </c>
      <c r="P3102">
        <f>INDEX(RoutesPivot[ListPrice],MATCH($C3102,RoutesPivot[[RouteID]:[RouteID]],0))</f>
        <v>200</v>
      </c>
      <c r="Q3102" t="str">
        <f>INDEX(AirportPivot[AirportName],MATCH($N3102,AirportPivot[[AirportID]:[AirportID]],0))</f>
        <v>Hartsfield-Jackson Atlanta International</v>
      </c>
      <c r="R3102">
        <f>INDEX(AirportPivot[Gates (number of available)],MATCH($N3102,AirportPivot[[AirportID]:[AirportID]],0))</f>
        <v>100</v>
      </c>
    </row>
    <row r="3103" spans="1:18" x14ac:dyDescent="0.25">
      <c r="A3103" s="3" t="s">
        <v>3135</v>
      </c>
      <c r="B3103" s="12">
        <v>41746</v>
      </c>
      <c r="C3103" s="4" t="s">
        <v>30</v>
      </c>
      <c r="D3103" s="4">
        <v>1.1000000000000001</v>
      </c>
      <c r="E3103" s="4">
        <v>108</v>
      </c>
      <c r="F3103" s="5">
        <v>0.79166666666666663</v>
      </c>
      <c r="G3103" s="6">
        <v>250</v>
      </c>
      <c r="H3103" s="7">
        <v>46250</v>
      </c>
      <c r="I3103" s="7">
        <f>FlightsPivot[[#This Row],[Total Fare]]*10%</f>
        <v>4625</v>
      </c>
      <c r="J3103" s="7">
        <f>FlightsPivot[[#This Row],[Total Fare]]+FlightsPivot[[#This Row],[10% tax ]]</f>
        <v>50875</v>
      </c>
      <c r="K3103" s="4">
        <v>4</v>
      </c>
      <c r="L3103" s="4">
        <v>2014</v>
      </c>
      <c r="M3103" t="str">
        <f>INDEX(RoutesPivot[DepAirport],MATCH($C3103,RoutesPivot[[RouteID]:[RouteID]],0))</f>
        <v>ORD</v>
      </c>
      <c r="N3103" t="str">
        <f>INDEX(RoutesPivot[AirportID],MATCH($C3103,RoutesPivot[[RouteID]:[RouteID]],0))</f>
        <v>MCO</v>
      </c>
      <c r="O3103">
        <f>INDEX(RoutesPivot[Distance],MATCH($C3103,RoutesPivot[[RouteID]:[RouteID]],0))</f>
        <v>850</v>
      </c>
      <c r="P3103">
        <f>INDEX(RoutesPivot[ListPrice],MATCH($C3103,RoutesPivot[[RouteID]:[RouteID]],0))</f>
        <v>250</v>
      </c>
      <c r="Q3103" t="str">
        <f>INDEX(AirportPivot[AirportName],MATCH($N3103,AirportPivot[[AirportID]:[AirportID]],0))</f>
        <v>Orlando International</v>
      </c>
      <c r="R3103">
        <f>INDEX(AirportPivot[Gates (number of available)],MATCH($N3103,AirportPivot[[AirportID]:[AirportID]],0))</f>
        <v>67</v>
      </c>
    </row>
    <row r="3104" spans="1:18" x14ac:dyDescent="0.25">
      <c r="A3104" s="3" t="s">
        <v>3136</v>
      </c>
      <c r="B3104" s="12">
        <v>42253</v>
      </c>
      <c r="C3104" s="4" t="s">
        <v>11</v>
      </c>
      <c r="D3104" s="4">
        <v>3.3</v>
      </c>
      <c r="E3104" s="4">
        <v>135</v>
      </c>
      <c r="F3104" s="5">
        <v>0.79166666666666663</v>
      </c>
      <c r="G3104" s="6">
        <v>300</v>
      </c>
      <c r="H3104" s="7">
        <v>55500</v>
      </c>
      <c r="I3104" s="7">
        <f>FlightsPivot[[#This Row],[Total Fare]]*10%</f>
        <v>5550</v>
      </c>
      <c r="J3104" s="7">
        <f>FlightsPivot[[#This Row],[Total Fare]]+FlightsPivot[[#This Row],[10% tax ]]</f>
        <v>61050</v>
      </c>
      <c r="K3104" s="4">
        <v>9</v>
      </c>
      <c r="L3104" s="4">
        <v>2015</v>
      </c>
      <c r="M3104" t="str">
        <f>INDEX(RoutesPivot[DepAirport],MATCH($C3104,RoutesPivot[[RouteID]:[RouteID]],0))</f>
        <v>ORD</v>
      </c>
      <c r="N3104" t="str">
        <f>INDEX(RoutesPivot[AirportID],MATCH($C3104,RoutesPivot[[RouteID]:[RouteID]],0))</f>
        <v>BOS</v>
      </c>
      <c r="O3104">
        <f>INDEX(RoutesPivot[Distance],MATCH($C3104,RoutesPivot[[RouteID]:[RouteID]],0))</f>
        <v>730</v>
      </c>
      <c r="P3104">
        <f>INDEX(RoutesPivot[ListPrice],MATCH($C3104,RoutesPivot[[RouteID]:[RouteID]],0))</f>
        <v>300</v>
      </c>
      <c r="Q3104" t="str">
        <f>INDEX(AirportPivot[AirportName],MATCH($N3104,AirportPivot[[AirportID]:[AirportID]],0))</f>
        <v>General Edward Lawrence Logan International</v>
      </c>
      <c r="R3104">
        <f>INDEX(AirportPivot[Gates (number of available)],MATCH($N3104,AirportPivot[[AirportID]:[AirportID]],0))</f>
        <v>63</v>
      </c>
    </row>
    <row r="3105" spans="1:18" x14ac:dyDescent="0.25">
      <c r="A3105" s="3" t="s">
        <v>3137</v>
      </c>
      <c r="B3105" s="12">
        <v>41934</v>
      </c>
      <c r="C3105" s="4" t="s">
        <v>27</v>
      </c>
      <c r="D3105" s="4">
        <v>10.1</v>
      </c>
      <c r="E3105" s="4">
        <v>163</v>
      </c>
      <c r="F3105" s="5">
        <v>0.75</v>
      </c>
      <c r="G3105" s="6">
        <v>200</v>
      </c>
      <c r="H3105" s="7">
        <v>33000</v>
      </c>
      <c r="I3105" s="7">
        <f>FlightsPivot[[#This Row],[Total Fare]]*10%</f>
        <v>3300</v>
      </c>
      <c r="J3105" s="7">
        <f>FlightsPivot[[#This Row],[Total Fare]]+FlightsPivot[[#This Row],[10% tax ]]</f>
        <v>36300</v>
      </c>
      <c r="K3105" s="4">
        <v>10</v>
      </c>
      <c r="L3105" s="4">
        <v>2014</v>
      </c>
      <c r="M3105" t="str">
        <f>INDEX(RoutesPivot[DepAirport],MATCH($C3105,RoutesPivot[[RouteID]:[RouteID]],0))</f>
        <v>ORD</v>
      </c>
      <c r="N3105" t="str">
        <f>INDEX(RoutesPivot[AirportID],MATCH($C3105,RoutesPivot[[RouteID]:[RouteID]],0))</f>
        <v>ATL</v>
      </c>
      <c r="O3105">
        <f>INDEX(RoutesPivot[Distance],MATCH($C3105,RoutesPivot[[RouteID]:[RouteID]],0))</f>
        <v>510</v>
      </c>
      <c r="P3105">
        <f>INDEX(RoutesPivot[ListPrice],MATCH($C3105,RoutesPivot[[RouteID]:[RouteID]],0))</f>
        <v>200</v>
      </c>
      <c r="Q3105" t="str">
        <f>INDEX(AirportPivot[AirportName],MATCH($N3105,AirportPivot[[AirportID]:[AirportID]],0))</f>
        <v>Hartsfield-Jackson Atlanta International</v>
      </c>
      <c r="R3105">
        <f>INDEX(AirportPivot[Gates (number of available)],MATCH($N3105,AirportPivot[[AirportID]:[AirportID]],0))</f>
        <v>100</v>
      </c>
    </row>
    <row r="3106" spans="1:18" x14ac:dyDescent="0.25">
      <c r="A3106" s="3" t="s">
        <v>3138</v>
      </c>
      <c r="B3106" s="12">
        <v>42175</v>
      </c>
      <c r="C3106" s="4" t="s">
        <v>27</v>
      </c>
      <c r="D3106" s="4">
        <v>7.7</v>
      </c>
      <c r="E3106" s="4">
        <v>68</v>
      </c>
      <c r="F3106" s="5">
        <v>0.33333333333333331</v>
      </c>
      <c r="G3106" s="6">
        <v>220</v>
      </c>
      <c r="H3106" s="7">
        <v>39820</v>
      </c>
      <c r="I3106" s="7">
        <f>FlightsPivot[[#This Row],[Total Fare]]*10%</f>
        <v>3982</v>
      </c>
      <c r="J3106" s="7">
        <f>FlightsPivot[[#This Row],[Total Fare]]+FlightsPivot[[#This Row],[10% tax ]]</f>
        <v>43802</v>
      </c>
      <c r="K3106" s="4">
        <v>6</v>
      </c>
      <c r="L3106" s="4">
        <v>2015</v>
      </c>
      <c r="M3106" t="str">
        <f>INDEX(RoutesPivot[DepAirport],MATCH($C3106,RoutesPivot[[RouteID]:[RouteID]],0))</f>
        <v>ORD</v>
      </c>
      <c r="N3106" t="str">
        <f>INDEX(RoutesPivot[AirportID],MATCH($C3106,RoutesPivot[[RouteID]:[RouteID]],0))</f>
        <v>ATL</v>
      </c>
      <c r="O3106">
        <f>INDEX(RoutesPivot[Distance],MATCH($C3106,RoutesPivot[[RouteID]:[RouteID]],0))</f>
        <v>510</v>
      </c>
      <c r="P3106">
        <f>INDEX(RoutesPivot[ListPrice],MATCH($C3106,RoutesPivot[[RouteID]:[RouteID]],0))</f>
        <v>200</v>
      </c>
      <c r="Q3106" t="str">
        <f>INDEX(AirportPivot[AirportName],MATCH($N3106,AirportPivot[[AirportID]:[AirportID]],0))</f>
        <v>Hartsfield-Jackson Atlanta International</v>
      </c>
      <c r="R3106">
        <f>INDEX(AirportPivot[Gates (number of available)],MATCH($N3106,AirportPivot[[AirportID]:[AirportID]],0))</f>
        <v>100</v>
      </c>
    </row>
    <row r="3107" spans="1:18" x14ac:dyDescent="0.25">
      <c r="A3107" s="3" t="s">
        <v>3139</v>
      </c>
      <c r="B3107" s="12">
        <v>42139</v>
      </c>
      <c r="C3107" s="4" t="s">
        <v>23</v>
      </c>
      <c r="D3107" s="4">
        <v>1.8</v>
      </c>
      <c r="E3107" s="4">
        <v>17</v>
      </c>
      <c r="F3107" s="5">
        <v>0.75</v>
      </c>
      <c r="G3107" s="6">
        <v>300</v>
      </c>
      <c r="H3107" s="7">
        <v>55500</v>
      </c>
      <c r="I3107" s="7">
        <f>FlightsPivot[[#This Row],[Total Fare]]*10%</f>
        <v>5550</v>
      </c>
      <c r="J3107" s="7">
        <f>FlightsPivot[[#This Row],[Total Fare]]+FlightsPivot[[#This Row],[10% tax ]]</f>
        <v>61050</v>
      </c>
      <c r="K3107" s="4">
        <v>5</v>
      </c>
      <c r="L3107" s="4">
        <v>2015</v>
      </c>
      <c r="M3107" t="str">
        <f>INDEX(RoutesPivot[DepAirport],MATCH($C3107,RoutesPivot[[RouteID]:[RouteID]],0))</f>
        <v>ORD</v>
      </c>
      <c r="N3107" t="str">
        <f>INDEX(RoutesPivot[AirportID],MATCH($C3107,RoutesPivot[[RouteID]:[RouteID]],0))</f>
        <v>DEN</v>
      </c>
      <c r="O3107">
        <f>INDEX(RoutesPivot[Distance],MATCH($C3107,RoutesPivot[[RouteID]:[RouteID]],0))</f>
        <v>800</v>
      </c>
      <c r="P3107">
        <f>INDEX(RoutesPivot[ListPrice],MATCH($C3107,RoutesPivot[[RouteID]:[RouteID]],0))</f>
        <v>300</v>
      </c>
      <c r="Q3107" t="str">
        <f>INDEX(AirportPivot[AirportName],MATCH($N3107,AirportPivot[[AirportID]:[AirportID]],0))</f>
        <v>Denver International</v>
      </c>
      <c r="R3107">
        <f>INDEX(AirportPivot[Gates (number of available)],MATCH($N3107,AirportPivot[[AirportID]:[AirportID]],0))</f>
        <v>75</v>
      </c>
    </row>
    <row r="3108" spans="1:18" x14ac:dyDescent="0.25">
      <c r="A3108" s="3" t="s">
        <v>3140</v>
      </c>
      <c r="B3108" s="12">
        <v>41837</v>
      </c>
      <c r="C3108" s="4" t="s">
        <v>47</v>
      </c>
      <c r="D3108" s="4">
        <v>1.3</v>
      </c>
      <c r="E3108" s="4">
        <v>195</v>
      </c>
      <c r="F3108" s="5">
        <v>0.8125</v>
      </c>
      <c r="G3108" s="6">
        <v>275</v>
      </c>
      <c r="H3108" s="7">
        <v>45375</v>
      </c>
      <c r="I3108" s="7">
        <f>FlightsPivot[[#This Row],[Total Fare]]*10%</f>
        <v>4537.5</v>
      </c>
      <c r="J3108" s="7">
        <f>FlightsPivot[[#This Row],[Total Fare]]+FlightsPivot[[#This Row],[10% tax ]]</f>
        <v>49912.5</v>
      </c>
      <c r="K3108" s="4">
        <v>7</v>
      </c>
      <c r="L3108" s="4">
        <v>2014</v>
      </c>
      <c r="M3108" t="str">
        <f>INDEX(RoutesPivot[DepAirport],MATCH($C3108,RoutesPivot[[RouteID]:[RouteID]],0))</f>
        <v>ORD</v>
      </c>
      <c r="N3108" t="str">
        <f>INDEX(RoutesPivot[AirportID],MATCH($C3108,RoutesPivot[[RouteID]:[RouteID]],0))</f>
        <v>PHX</v>
      </c>
      <c r="O3108">
        <f>INDEX(RoutesPivot[Distance],MATCH($C3108,RoutesPivot[[RouteID]:[RouteID]],0))</f>
        <v>1200</v>
      </c>
      <c r="P3108">
        <f>INDEX(RoutesPivot[ListPrice],MATCH($C3108,RoutesPivot[[RouteID]:[RouteID]],0))</f>
        <v>250</v>
      </c>
      <c r="Q3108" t="str">
        <f>INDEX(AirportPivot[AirportName],MATCH($N3108,AirportPivot[[AirportID]:[AirportID]],0))</f>
        <v>Phoenix Sky Harbor International</v>
      </c>
      <c r="R3108">
        <f>INDEX(AirportPivot[Gates (number of available)],MATCH($N3108,AirportPivot[[AirportID]:[AirportID]],0))</f>
        <v>60</v>
      </c>
    </row>
    <row r="3109" spans="1:18" x14ac:dyDescent="0.25">
      <c r="A3109" s="3" t="s">
        <v>3141</v>
      </c>
      <c r="B3109" s="12">
        <v>42204</v>
      </c>
      <c r="C3109" s="4" t="s">
        <v>23</v>
      </c>
      <c r="D3109" s="4">
        <v>2.1</v>
      </c>
      <c r="E3109" s="4">
        <v>147</v>
      </c>
      <c r="F3109" s="5">
        <v>0.875</v>
      </c>
      <c r="G3109" s="6">
        <v>330</v>
      </c>
      <c r="H3109" s="7">
        <v>61050</v>
      </c>
      <c r="I3109" s="7">
        <f>FlightsPivot[[#This Row],[Total Fare]]*10%</f>
        <v>6105</v>
      </c>
      <c r="J3109" s="7">
        <f>FlightsPivot[[#This Row],[Total Fare]]+FlightsPivot[[#This Row],[10% tax ]]</f>
        <v>67155</v>
      </c>
      <c r="K3109" s="4">
        <v>7</v>
      </c>
      <c r="L3109" s="4">
        <v>2015</v>
      </c>
      <c r="M3109" t="str">
        <f>INDEX(RoutesPivot[DepAirport],MATCH($C3109,RoutesPivot[[RouteID]:[RouteID]],0))</f>
        <v>ORD</v>
      </c>
      <c r="N3109" t="str">
        <f>INDEX(RoutesPivot[AirportID],MATCH($C3109,RoutesPivot[[RouteID]:[RouteID]],0))</f>
        <v>DEN</v>
      </c>
      <c r="O3109">
        <f>INDEX(RoutesPivot[Distance],MATCH($C3109,RoutesPivot[[RouteID]:[RouteID]],0))</f>
        <v>800</v>
      </c>
      <c r="P3109">
        <f>INDEX(RoutesPivot[ListPrice],MATCH($C3109,RoutesPivot[[RouteID]:[RouteID]],0))</f>
        <v>300</v>
      </c>
      <c r="Q3109" t="str">
        <f>INDEX(AirportPivot[AirportName],MATCH($N3109,AirportPivot[[AirportID]:[AirportID]],0))</f>
        <v>Denver International</v>
      </c>
      <c r="R3109">
        <f>INDEX(AirportPivot[Gates (number of available)],MATCH($N3109,AirportPivot[[AirportID]:[AirportID]],0))</f>
        <v>75</v>
      </c>
    </row>
    <row r="3110" spans="1:18" x14ac:dyDescent="0.25">
      <c r="A3110" s="3" t="s">
        <v>3142</v>
      </c>
      <c r="B3110" s="12">
        <v>42210</v>
      </c>
      <c r="C3110" s="4" t="s">
        <v>19</v>
      </c>
      <c r="D3110" s="4">
        <v>2.7</v>
      </c>
      <c r="E3110" s="4">
        <v>16</v>
      </c>
      <c r="F3110" s="5">
        <v>0.33333333333333331</v>
      </c>
      <c r="G3110" s="6">
        <v>220</v>
      </c>
      <c r="H3110" s="7">
        <v>40700</v>
      </c>
      <c r="I3110" s="7">
        <f>FlightsPivot[[#This Row],[Total Fare]]*10%</f>
        <v>4070</v>
      </c>
      <c r="J3110" s="7">
        <f>FlightsPivot[[#This Row],[Total Fare]]+FlightsPivot[[#This Row],[10% tax ]]</f>
        <v>44770</v>
      </c>
      <c r="K3110" s="4">
        <v>7</v>
      </c>
      <c r="L3110" s="4">
        <v>2015</v>
      </c>
      <c r="M3110" t="str">
        <f>INDEX(RoutesPivot[DepAirport],MATCH($C3110,RoutesPivot[[RouteID]:[RouteID]],0))</f>
        <v>ORD</v>
      </c>
      <c r="N3110" t="str">
        <f>INDEX(RoutesPivot[AirportID],MATCH($C3110,RoutesPivot[[RouteID]:[RouteID]],0))</f>
        <v>IAH</v>
      </c>
      <c r="O3110">
        <f>INDEX(RoutesPivot[Distance],MATCH($C3110,RoutesPivot[[RouteID]:[RouteID]],0))</f>
        <v>800</v>
      </c>
      <c r="P3110">
        <f>INDEX(RoutesPivot[ListPrice],MATCH($C3110,RoutesPivot[[RouteID]:[RouteID]],0))</f>
        <v>200</v>
      </c>
      <c r="Q3110" t="str">
        <f>INDEX(AirportPivot[AirportName],MATCH($N3110,AirportPivot[[AirportID]:[AirportID]],0))</f>
        <v>George Bush Intercontinental/Houston</v>
      </c>
      <c r="R3110">
        <f>INDEX(AirportPivot[Gates (number of available)],MATCH($N3110,AirportPivot[[AirportID]:[AirportID]],0))</f>
        <v>80</v>
      </c>
    </row>
    <row r="3111" spans="1:18" x14ac:dyDescent="0.25">
      <c r="A3111" s="3" t="s">
        <v>3143</v>
      </c>
      <c r="B3111" s="12">
        <v>42060</v>
      </c>
      <c r="C3111" s="4" t="s">
        <v>27</v>
      </c>
      <c r="D3111" s="4">
        <v>11.7</v>
      </c>
      <c r="E3111" s="4">
        <v>182</v>
      </c>
      <c r="F3111" s="5">
        <v>0.77083333333333337</v>
      </c>
      <c r="G3111" s="6">
        <v>200</v>
      </c>
      <c r="H3111" s="7">
        <v>33000</v>
      </c>
      <c r="I3111" s="7">
        <f>FlightsPivot[[#This Row],[Total Fare]]*10%</f>
        <v>3300</v>
      </c>
      <c r="J3111" s="7">
        <f>FlightsPivot[[#This Row],[Total Fare]]+FlightsPivot[[#This Row],[10% tax ]]</f>
        <v>36300</v>
      </c>
      <c r="K3111" s="4">
        <v>2</v>
      </c>
      <c r="L3111" s="4">
        <v>2015</v>
      </c>
      <c r="M3111" t="str">
        <f>INDEX(RoutesPivot[DepAirport],MATCH($C3111,RoutesPivot[[RouteID]:[RouteID]],0))</f>
        <v>ORD</v>
      </c>
      <c r="N3111" t="str">
        <f>INDEX(RoutesPivot[AirportID],MATCH($C3111,RoutesPivot[[RouteID]:[RouteID]],0))</f>
        <v>ATL</v>
      </c>
      <c r="O3111">
        <f>INDEX(RoutesPivot[Distance],MATCH($C3111,RoutesPivot[[RouteID]:[RouteID]],0))</f>
        <v>510</v>
      </c>
      <c r="P3111">
        <f>INDEX(RoutesPivot[ListPrice],MATCH($C3111,RoutesPivot[[RouteID]:[RouteID]],0))</f>
        <v>200</v>
      </c>
      <c r="Q3111" t="str">
        <f>INDEX(AirportPivot[AirportName],MATCH($N3111,AirportPivot[[AirportID]:[AirportID]],0))</f>
        <v>Hartsfield-Jackson Atlanta International</v>
      </c>
      <c r="R3111">
        <f>INDEX(AirportPivot[Gates (number of available)],MATCH($N3111,AirportPivot[[AirportID]:[AirportID]],0))</f>
        <v>100</v>
      </c>
    </row>
    <row r="3112" spans="1:18" x14ac:dyDescent="0.25">
      <c r="A3112" s="3" t="s">
        <v>3144</v>
      </c>
      <c r="B3112" s="12">
        <v>41797</v>
      </c>
      <c r="C3112" s="4" t="s">
        <v>25</v>
      </c>
      <c r="D3112" s="4">
        <v>3</v>
      </c>
      <c r="E3112" s="4">
        <v>155</v>
      </c>
      <c r="F3112" s="5">
        <v>0.70833333333333337</v>
      </c>
      <c r="G3112" s="6">
        <v>220</v>
      </c>
      <c r="H3112" s="7">
        <v>36300</v>
      </c>
      <c r="I3112" s="7">
        <f>FlightsPivot[[#This Row],[Total Fare]]*10%</f>
        <v>3630</v>
      </c>
      <c r="J3112" s="7">
        <f>FlightsPivot[[#This Row],[Total Fare]]+FlightsPivot[[#This Row],[10% tax ]]</f>
        <v>39930</v>
      </c>
      <c r="K3112" s="4">
        <v>6</v>
      </c>
      <c r="L3112" s="4">
        <v>2014</v>
      </c>
      <c r="M3112" t="str">
        <f>INDEX(RoutesPivot[DepAirport],MATCH($C3112,RoutesPivot[[RouteID]:[RouteID]],0))</f>
        <v>ORD</v>
      </c>
      <c r="N3112" t="str">
        <f>INDEX(RoutesPivot[AirportID],MATCH($C3112,RoutesPivot[[RouteID]:[RouteID]],0))</f>
        <v>DFW</v>
      </c>
      <c r="O3112">
        <f>INDEX(RoutesPivot[Distance],MATCH($C3112,RoutesPivot[[RouteID]:[RouteID]],0))</f>
        <v>700</v>
      </c>
      <c r="P3112">
        <f>INDEX(RoutesPivot[ListPrice],MATCH($C3112,RoutesPivot[[RouteID]:[RouteID]],0))</f>
        <v>200</v>
      </c>
      <c r="Q3112" t="str">
        <f>INDEX(AirportPivot[AirportName],MATCH($N3112,AirportPivot[[AirportID]:[AirportID]],0))</f>
        <v>Dallas/Fort Worth International</v>
      </c>
      <c r="R3112">
        <f>INDEX(AirportPivot[Gates (number of available)],MATCH($N3112,AirportPivot[[AirportID]:[AirportID]],0))</f>
        <v>130</v>
      </c>
    </row>
    <row r="3113" spans="1:18" x14ac:dyDescent="0.25">
      <c r="A3113" s="3" t="s">
        <v>3145</v>
      </c>
      <c r="B3113" s="12">
        <v>42093</v>
      </c>
      <c r="C3113" s="4" t="s">
        <v>37</v>
      </c>
      <c r="D3113" s="4">
        <v>2.1</v>
      </c>
      <c r="E3113" s="4">
        <v>115</v>
      </c>
      <c r="F3113" s="5">
        <v>0.35416666666666669</v>
      </c>
      <c r="G3113" s="6">
        <v>350</v>
      </c>
      <c r="H3113" s="7">
        <v>64750</v>
      </c>
      <c r="I3113" s="7">
        <f>FlightsPivot[[#This Row],[Total Fare]]*10%</f>
        <v>6475</v>
      </c>
      <c r="J3113" s="7">
        <f>FlightsPivot[[#This Row],[Total Fare]]+FlightsPivot[[#This Row],[10% tax ]]</f>
        <v>71225</v>
      </c>
      <c r="K3113" s="4">
        <v>3</v>
      </c>
      <c r="L3113" s="4">
        <v>2015</v>
      </c>
      <c r="M3113" t="str">
        <f>INDEX(RoutesPivot[DepAirport],MATCH($C3113,RoutesPivot[[RouteID]:[RouteID]],0))</f>
        <v>ORD</v>
      </c>
      <c r="N3113" t="str">
        <f>INDEX(RoutesPivot[AirportID],MATCH($C3113,RoutesPivot[[RouteID]:[RouteID]],0))</f>
        <v>SEA</v>
      </c>
      <c r="O3113">
        <f>INDEX(RoutesPivot[Distance],MATCH($C3113,RoutesPivot[[RouteID]:[RouteID]],0))</f>
        <v>1500</v>
      </c>
      <c r="P3113">
        <f>INDEX(RoutesPivot[ListPrice],MATCH($C3113,RoutesPivot[[RouteID]:[RouteID]],0))</f>
        <v>350</v>
      </c>
      <c r="Q3113" t="str">
        <f>INDEX(AirportPivot[AirportName],MATCH($N3113,AirportPivot[[AirportID]:[AirportID]],0))</f>
        <v>Seattle-Tacoma International</v>
      </c>
      <c r="R3113">
        <f>INDEX(AirportPivot[Gates (number of available)],MATCH($N3113,AirportPivot[[AirportID]:[AirportID]],0))</f>
        <v>58</v>
      </c>
    </row>
    <row r="3114" spans="1:18" x14ac:dyDescent="0.25">
      <c r="A3114" s="3" t="s">
        <v>3146</v>
      </c>
      <c r="B3114" s="12">
        <v>41844</v>
      </c>
      <c r="C3114" s="4" t="s">
        <v>19</v>
      </c>
      <c r="D3114" s="4">
        <v>1.5</v>
      </c>
      <c r="E3114" s="4">
        <v>53</v>
      </c>
      <c r="F3114" s="5">
        <v>0.47916666666666669</v>
      </c>
      <c r="G3114" s="6">
        <v>220</v>
      </c>
      <c r="H3114" s="7">
        <v>36300</v>
      </c>
      <c r="I3114" s="7">
        <f>FlightsPivot[[#This Row],[Total Fare]]*10%</f>
        <v>3630</v>
      </c>
      <c r="J3114" s="7">
        <f>FlightsPivot[[#This Row],[Total Fare]]+FlightsPivot[[#This Row],[10% tax ]]</f>
        <v>39930</v>
      </c>
      <c r="K3114" s="4">
        <v>7</v>
      </c>
      <c r="L3114" s="4">
        <v>2014</v>
      </c>
      <c r="M3114" t="str">
        <f>INDEX(RoutesPivot[DepAirport],MATCH($C3114,RoutesPivot[[RouteID]:[RouteID]],0))</f>
        <v>ORD</v>
      </c>
      <c r="N3114" t="str">
        <f>INDEX(RoutesPivot[AirportID],MATCH($C3114,RoutesPivot[[RouteID]:[RouteID]],0))</f>
        <v>IAH</v>
      </c>
      <c r="O3114">
        <f>INDEX(RoutesPivot[Distance],MATCH($C3114,RoutesPivot[[RouteID]:[RouteID]],0))</f>
        <v>800</v>
      </c>
      <c r="P3114">
        <f>INDEX(RoutesPivot[ListPrice],MATCH($C3114,RoutesPivot[[RouteID]:[RouteID]],0))</f>
        <v>200</v>
      </c>
      <c r="Q3114" t="str">
        <f>INDEX(AirportPivot[AirportName],MATCH($N3114,AirportPivot[[AirportID]:[AirportID]],0))</f>
        <v>George Bush Intercontinental/Houston</v>
      </c>
      <c r="R3114">
        <f>INDEX(AirportPivot[Gates (number of available)],MATCH($N3114,AirportPivot[[AirportID]:[AirportID]],0))</f>
        <v>80</v>
      </c>
    </row>
    <row r="3115" spans="1:18" x14ac:dyDescent="0.25">
      <c r="A3115" s="3" t="s">
        <v>3147</v>
      </c>
      <c r="B3115" s="12">
        <v>41878</v>
      </c>
      <c r="C3115" s="4" t="s">
        <v>19</v>
      </c>
      <c r="D3115" s="4">
        <v>3</v>
      </c>
      <c r="E3115" s="4">
        <v>141</v>
      </c>
      <c r="F3115" s="5">
        <v>0.72916666666666663</v>
      </c>
      <c r="G3115" s="6">
        <v>220</v>
      </c>
      <c r="H3115" s="7">
        <v>40700</v>
      </c>
      <c r="I3115" s="7">
        <f>FlightsPivot[[#This Row],[Total Fare]]*10%</f>
        <v>4070</v>
      </c>
      <c r="J3115" s="7">
        <f>FlightsPivot[[#This Row],[Total Fare]]+FlightsPivot[[#This Row],[10% tax ]]</f>
        <v>44770</v>
      </c>
      <c r="K3115" s="4">
        <v>8</v>
      </c>
      <c r="L3115" s="4">
        <v>2014</v>
      </c>
      <c r="M3115" t="str">
        <f>INDEX(RoutesPivot[DepAirport],MATCH($C3115,RoutesPivot[[RouteID]:[RouteID]],0))</f>
        <v>ORD</v>
      </c>
      <c r="N3115" t="str">
        <f>INDEX(RoutesPivot[AirportID],MATCH($C3115,RoutesPivot[[RouteID]:[RouteID]],0))</f>
        <v>IAH</v>
      </c>
      <c r="O3115">
        <f>INDEX(RoutesPivot[Distance],MATCH($C3115,RoutesPivot[[RouteID]:[RouteID]],0))</f>
        <v>800</v>
      </c>
      <c r="P3115">
        <f>INDEX(RoutesPivot[ListPrice],MATCH($C3115,RoutesPivot[[RouteID]:[RouteID]],0))</f>
        <v>200</v>
      </c>
      <c r="Q3115" t="str">
        <f>INDEX(AirportPivot[AirportName],MATCH($N3115,AirportPivot[[AirportID]:[AirportID]],0))</f>
        <v>George Bush Intercontinental/Houston</v>
      </c>
      <c r="R3115">
        <f>INDEX(AirportPivot[Gates (number of available)],MATCH($N3115,AirportPivot[[AirportID]:[AirportID]],0))</f>
        <v>80</v>
      </c>
    </row>
    <row r="3116" spans="1:18" x14ac:dyDescent="0.25">
      <c r="A3116" s="3" t="s">
        <v>3148</v>
      </c>
      <c r="B3116" s="12">
        <v>41979</v>
      </c>
      <c r="C3116" s="4" t="s">
        <v>50</v>
      </c>
      <c r="D3116" s="4">
        <v>1</v>
      </c>
      <c r="E3116" s="4">
        <v>196</v>
      </c>
      <c r="F3116" s="5">
        <v>0.29166666666666669</v>
      </c>
      <c r="G3116" s="6">
        <v>275</v>
      </c>
      <c r="H3116" s="7">
        <v>45375</v>
      </c>
      <c r="I3116" s="7">
        <f>FlightsPivot[[#This Row],[Total Fare]]*10%</f>
        <v>4537.5</v>
      </c>
      <c r="J3116" s="7">
        <f>FlightsPivot[[#This Row],[Total Fare]]+FlightsPivot[[#This Row],[10% tax ]]</f>
        <v>49912.5</v>
      </c>
      <c r="K3116" s="4">
        <v>12</v>
      </c>
      <c r="L3116" s="4">
        <v>2014</v>
      </c>
      <c r="M3116" t="str">
        <f>INDEX(RoutesPivot[DepAirport],MATCH($C3116,RoutesPivot[[RouteID]:[RouteID]],0))</f>
        <v>ORD</v>
      </c>
      <c r="N3116" t="str">
        <f>INDEX(RoutesPivot[AirportID],MATCH($C3116,RoutesPivot[[RouteID]:[RouteID]],0))</f>
        <v>LGA</v>
      </c>
      <c r="O3116">
        <f>INDEX(RoutesPivot[Distance],MATCH($C3116,RoutesPivot[[RouteID]:[RouteID]],0))</f>
        <v>610</v>
      </c>
      <c r="P3116">
        <f>INDEX(RoutesPivot[ListPrice],MATCH($C3116,RoutesPivot[[RouteID]:[RouteID]],0))</f>
        <v>275</v>
      </c>
      <c r="Q3116" t="str">
        <f>INDEX(AirportPivot[AirportName],MATCH($N3116,AirportPivot[[AirportID]:[AirportID]],0))</f>
        <v>Laguardia</v>
      </c>
      <c r="R3116">
        <f>INDEX(AirportPivot[Gates (number of available)],MATCH($N3116,AirportPivot[[AirportID]:[AirportID]],0))</f>
        <v>66</v>
      </c>
    </row>
    <row r="3117" spans="1:18" x14ac:dyDescent="0.25">
      <c r="A3117" s="3" t="s">
        <v>3149</v>
      </c>
      <c r="B3117" s="12">
        <v>42301</v>
      </c>
      <c r="C3117" s="4" t="s">
        <v>15</v>
      </c>
      <c r="D3117" s="4">
        <v>2.5</v>
      </c>
      <c r="E3117" s="4">
        <v>169</v>
      </c>
      <c r="F3117" s="5">
        <v>0.79166666666666663</v>
      </c>
      <c r="G3117" s="6">
        <v>225</v>
      </c>
      <c r="H3117" s="7">
        <v>37125</v>
      </c>
      <c r="I3117" s="7">
        <f>FlightsPivot[[#This Row],[Total Fare]]*10%</f>
        <v>3712.5</v>
      </c>
      <c r="J3117" s="7">
        <f>FlightsPivot[[#This Row],[Total Fare]]+FlightsPivot[[#This Row],[10% tax ]]</f>
        <v>40837.5</v>
      </c>
      <c r="K3117" s="4">
        <v>10</v>
      </c>
      <c r="L3117" s="4">
        <v>2015</v>
      </c>
      <c r="M3117" t="str">
        <f>INDEX(RoutesPivot[DepAirport],MATCH($C3117,RoutesPivot[[RouteID]:[RouteID]],0))</f>
        <v>ORD</v>
      </c>
      <c r="N3117" t="str">
        <f>INDEX(RoutesPivot[AirportID],MATCH($C3117,RoutesPivot[[RouteID]:[RouteID]],0))</f>
        <v>EWR</v>
      </c>
      <c r="O3117">
        <f>INDEX(RoutesPivot[Distance],MATCH($C3117,RoutesPivot[[RouteID]:[RouteID]],0))</f>
        <v>600</v>
      </c>
      <c r="P3117">
        <f>INDEX(RoutesPivot[ListPrice],MATCH($C3117,RoutesPivot[[RouteID]:[RouteID]],0))</f>
        <v>225</v>
      </c>
      <c r="Q3117" t="str">
        <f>INDEX(AirportPivot[AirportName],MATCH($N3117,AirportPivot[[AirportID]:[AirportID]],0))</f>
        <v>Newark Liberty International</v>
      </c>
      <c r="R3117">
        <f>INDEX(AirportPivot[Gates (number of available)],MATCH($N3117,AirportPivot[[AirportID]:[AirportID]],0))</f>
        <v>82</v>
      </c>
    </row>
    <row r="3118" spans="1:18" x14ac:dyDescent="0.25">
      <c r="A3118" s="3" t="s">
        <v>3150</v>
      </c>
      <c r="B3118" s="12">
        <v>42200</v>
      </c>
      <c r="C3118" s="4" t="s">
        <v>33</v>
      </c>
      <c r="D3118" s="4">
        <v>2.7</v>
      </c>
      <c r="E3118" s="4">
        <v>188</v>
      </c>
      <c r="F3118" s="5">
        <v>0.75</v>
      </c>
      <c r="G3118" s="6">
        <v>412.5</v>
      </c>
      <c r="H3118" s="7">
        <v>68062.5</v>
      </c>
      <c r="I3118" s="7">
        <f>FlightsPivot[[#This Row],[Total Fare]]*10%</f>
        <v>6806.25</v>
      </c>
      <c r="J3118" s="7">
        <f>FlightsPivot[[#This Row],[Total Fare]]+FlightsPivot[[#This Row],[10% tax ]]</f>
        <v>74868.75</v>
      </c>
      <c r="K3118" s="4">
        <v>7</v>
      </c>
      <c r="L3118" s="4">
        <v>2015</v>
      </c>
      <c r="M3118" t="str">
        <f>INDEX(RoutesPivot[DepAirport],MATCH($C3118,RoutesPivot[[RouteID]:[RouteID]],0))</f>
        <v>ORD</v>
      </c>
      <c r="N3118" t="str">
        <f>INDEX(RoutesPivot[AirportID],MATCH($C3118,RoutesPivot[[RouteID]:[RouteID]],0))</f>
        <v>SFO</v>
      </c>
      <c r="O3118">
        <f>INDEX(RoutesPivot[Distance],MATCH($C3118,RoutesPivot[[RouteID]:[RouteID]],0))</f>
        <v>1600</v>
      </c>
      <c r="P3118">
        <f>INDEX(RoutesPivot[ListPrice],MATCH($C3118,RoutesPivot[[RouteID]:[RouteID]],0))</f>
        <v>375</v>
      </c>
      <c r="Q3118" t="str">
        <f>INDEX(AirportPivot[AirportName],MATCH($N3118,AirportPivot[[AirportID]:[AirportID]],0))</f>
        <v>San Francisco International</v>
      </c>
      <c r="R3118">
        <f>INDEX(AirportPivot[Gates (number of available)],MATCH($N3118,AirportPivot[[AirportID]:[AirportID]],0))</f>
        <v>70</v>
      </c>
    </row>
    <row r="3119" spans="1:18" x14ac:dyDescent="0.25">
      <c r="A3119" s="3" t="s">
        <v>3151</v>
      </c>
      <c r="B3119" s="12">
        <v>42337</v>
      </c>
      <c r="C3119" s="4" t="s">
        <v>23</v>
      </c>
      <c r="D3119" s="4">
        <v>3.8</v>
      </c>
      <c r="E3119" s="4">
        <v>192</v>
      </c>
      <c r="F3119" s="5">
        <v>0.72916666666666663</v>
      </c>
      <c r="G3119" s="6">
        <v>450</v>
      </c>
      <c r="H3119" s="7">
        <v>74250</v>
      </c>
      <c r="I3119" s="7">
        <f>FlightsPivot[[#This Row],[Total Fare]]*10%</f>
        <v>7425</v>
      </c>
      <c r="J3119" s="7">
        <f>FlightsPivot[[#This Row],[Total Fare]]+FlightsPivot[[#This Row],[10% tax ]]</f>
        <v>81675</v>
      </c>
      <c r="K3119" s="4">
        <v>11</v>
      </c>
      <c r="L3119" s="4">
        <v>2015</v>
      </c>
      <c r="M3119" t="str">
        <f>INDEX(RoutesPivot[DepAirport],MATCH($C3119,RoutesPivot[[RouteID]:[RouteID]],0))</f>
        <v>ORD</v>
      </c>
      <c r="N3119" t="str">
        <f>INDEX(RoutesPivot[AirportID],MATCH($C3119,RoutesPivot[[RouteID]:[RouteID]],0))</f>
        <v>DEN</v>
      </c>
      <c r="O3119">
        <f>INDEX(RoutesPivot[Distance],MATCH($C3119,RoutesPivot[[RouteID]:[RouteID]],0))</f>
        <v>800</v>
      </c>
      <c r="P3119">
        <f>INDEX(RoutesPivot[ListPrice],MATCH($C3119,RoutesPivot[[RouteID]:[RouteID]],0))</f>
        <v>300</v>
      </c>
      <c r="Q3119" t="str">
        <f>INDEX(AirportPivot[AirportName],MATCH($N3119,AirportPivot[[AirportID]:[AirportID]],0))</f>
        <v>Denver International</v>
      </c>
      <c r="R3119">
        <f>INDEX(AirportPivot[Gates (number of available)],MATCH($N3119,AirportPivot[[AirportID]:[AirportID]],0))</f>
        <v>75</v>
      </c>
    </row>
    <row r="3120" spans="1:18" x14ac:dyDescent="0.25">
      <c r="A3120" s="3" t="s">
        <v>3152</v>
      </c>
      <c r="B3120" s="12">
        <v>42227</v>
      </c>
      <c r="C3120" s="4" t="s">
        <v>80</v>
      </c>
      <c r="D3120" s="4">
        <v>2.5</v>
      </c>
      <c r="E3120" s="4">
        <v>175</v>
      </c>
      <c r="F3120" s="5">
        <v>0.875</v>
      </c>
      <c r="G3120" s="6">
        <v>330</v>
      </c>
      <c r="H3120" s="7">
        <v>54450</v>
      </c>
      <c r="I3120" s="7">
        <f>FlightsPivot[[#This Row],[Total Fare]]*10%</f>
        <v>5445</v>
      </c>
      <c r="J3120" s="7">
        <f>FlightsPivot[[#This Row],[Total Fare]]+FlightsPivot[[#This Row],[10% tax ]]</f>
        <v>59895</v>
      </c>
      <c r="K3120" s="4">
        <v>8</v>
      </c>
      <c r="L3120" s="4">
        <v>2015</v>
      </c>
      <c r="M3120" t="str">
        <f>INDEX(RoutesPivot[DepAirport],MATCH($C3120,RoutesPivot[[RouteID]:[RouteID]],0))</f>
        <v>ORD</v>
      </c>
      <c r="N3120" t="str">
        <f>INDEX(RoutesPivot[AirportID],MATCH($C3120,RoutesPivot[[RouteID]:[RouteID]],0))</f>
        <v>MIA</v>
      </c>
      <c r="O3120">
        <f>INDEX(RoutesPivot[Distance],MATCH($C3120,RoutesPivot[[RouteID]:[RouteID]],0))</f>
        <v>1000</v>
      </c>
      <c r="P3120">
        <f>INDEX(RoutesPivot[ListPrice],MATCH($C3120,RoutesPivot[[RouteID]:[RouteID]],0))</f>
        <v>300</v>
      </c>
      <c r="Q3120" t="str">
        <f>INDEX(AirportPivot[AirportName],MATCH($N3120,AirportPivot[[AirportID]:[AirportID]],0))</f>
        <v>Miami International</v>
      </c>
      <c r="R3120">
        <f>INDEX(AirportPivot[Gates (number of available)],MATCH($N3120,AirportPivot[[AirportID]:[AirportID]],0))</f>
        <v>80</v>
      </c>
    </row>
    <row r="3121" spans="1:18" x14ac:dyDescent="0.25">
      <c r="A3121" s="3" t="s">
        <v>3153</v>
      </c>
      <c r="B3121" s="12">
        <v>41730</v>
      </c>
      <c r="C3121" s="4" t="s">
        <v>70</v>
      </c>
      <c r="D3121" s="4">
        <v>1.7</v>
      </c>
      <c r="E3121" s="4">
        <v>116</v>
      </c>
      <c r="F3121" s="5">
        <v>0.79166666666666663</v>
      </c>
      <c r="G3121" s="6">
        <v>275</v>
      </c>
      <c r="H3121" s="7">
        <v>50875</v>
      </c>
      <c r="I3121" s="7">
        <f>FlightsPivot[[#This Row],[Total Fare]]*10%</f>
        <v>5087.5</v>
      </c>
      <c r="J3121" s="7">
        <f>FlightsPivot[[#This Row],[Total Fare]]+FlightsPivot[[#This Row],[10% tax ]]</f>
        <v>55962.5</v>
      </c>
      <c r="K3121" s="4">
        <v>4</v>
      </c>
      <c r="L3121" s="4">
        <v>2014</v>
      </c>
      <c r="M3121" t="str">
        <f>INDEX(RoutesPivot[DepAirport],MATCH($C3121,RoutesPivot[[RouteID]:[RouteID]],0))</f>
        <v>ORD</v>
      </c>
      <c r="N3121" t="str">
        <f>INDEX(RoutesPivot[AirportID],MATCH($C3121,RoutesPivot[[RouteID]:[RouteID]],0))</f>
        <v>LAS</v>
      </c>
      <c r="O3121">
        <f>INDEX(RoutesPivot[Distance],MATCH($C3121,RoutesPivot[[RouteID]:[RouteID]],0))</f>
        <v>1100</v>
      </c>
      <c r="P3121">
        <f>INDEX(RoutesPivot[ListPrice],MATCH($C3121,RoutesPivot[[RouteID]:[RouteID]],0))</f>
        <v>275</v>
      </c>
      <c r="Q3121" t="str">
        <f>INDEX(AirportPivot[AirportName],MATCH($N3121,AirportPivot[[AirportID]:[AirportID]],0))</f>
        <v>McCarran International</v>
      </c>
      <c r="R3121">
        <f>INDEX(AirportPivot[Gates (number of available)],MATCH($N3121,AirportPivot[[AirportID]:[AirportID]],0))</f>
        <v>68</v>
      </c>
    </row>
    <row r="3122" spans="1:18" x14ac:dyDescent="0.25">
      <c r="A3122" s="3" t="s">
        <v>3154</v>
      </c>
      <c r="B3122" s="12">
        <v>42231</v>
      </c>
      <c r="C3122" s="4" t="s">
        <v>80</v>
      </c>
      <c r="D3122" s="4">
        <v>3.4</v>
      </c>
      <c r="E3122" s="4">
        <v>111</v>
      </c>
      <c r="F3122" s="5">
        <v>0.79166666666666663</v>
      </c>
      <c r="G3122" s="6">
        <v>330</v>
      </c>
      <c r="H3122" s="7">
        <v>61050</v>
      </c>
      <c r="I3122" s="7">
        <f>FlightsPivot[[#This Row],[Total Fare]]*10%</f>
        <v>6105</v>
      </c>
      <c r="J3122" s="7">
        <f>FlightsPivot[[#This Row],[Total Fare]]+FlightsPivot[[#This Row],[10% tax ]]</f>
        <v>67155</v>
      </c>
      <c r="K3122" s="4">
        <v>8</v>
      </c>
      <c r="L3122" s="4">
        <v>2015</v>
      </c>
      <c r="M3122" t="str">
        <f>INDEX(RoutesPivot[DepAirport],MATCH($C3122,RoutesPivot[[RouteID]:[RouteID]],0))</f>
        <v>ORD</v>
      </c>
      <c r="N3122" t="str">
        <f>INDEX(RoutesPivot[AirportID],MATCH($C3122,RoutesPivot[[RouteID]:[RouteID]],0))</f>
        <v>MIA</v>
      </c>
      <c r="O3122">
        <f>INDEX(RoutesPivot[Distance],MATCH($C3122,RoutesPivot[[RouteID]:[RouteID]],0))</f>
        <v>1000</v>
      </c>
      <c r="P3122">
        <f>INDEX(RoutesPivot[ListPrice],MATCH($C3122,RoutesPivot[[RouteID]:[RouteID]],0))</f>
        <v>300</v>
      </c>
      <c r="Q3122" t="str">
        <f>INDEX(AirportPivot[AirportName],MATCH($N3122,AirportPivot[[AirportID]:[AirportID]],0))</f>
        <v>Miami International</v>
      </c>
      <c r="R3122">
        <f>INDEX(AirportPivot[Gates (number of available)],MATCH($N3122,AirportPivot[[AirportID]:[AirportID]],0))</f>
        <v>80</v>
      </c>
    </row>
    <row r="3123" spans="1:18" x14ac:dyDescent="0.25">
      <c r="A3123" s="3" t="s">
        <v>3155</v>
      </c>
      <c r="B3123" s="12">
        <v>41867</v>
      </c>
      <c r="C3123" s="4" t="s">
        <v>11</v>
      </c>
      <c r="D3123" s="4">
        <v>1.6</v>
      </c>
      <c r="E3123" s="4">
        <v>101</v>
      </c>
      <c r="F3123" s="5">
        <v>0.77083333333333337</v>
      </c>
      <c r="G3123" s="6">
        <v>330</v>
      </c>
      <c r="H3123" s="7">
        <v>61050</v>
      </c>
      <c r="I3123" s="7">
        <f>FlightsPivot[[#This Row],[Total Fare]]*10%</f>
        <v>6105</v>
      </c>
      <c r="J3123" s="7">
        <f>FlightsPivot[[#This Row],[Total Fare]]+FlightsPivot[[#This Row],[10% tax ]]</f>
        <v>67155</v>
      </c>
      <c r="K3123" s="4">
        <v>8</v>
      </c>
      <c r="L3123" s="4">
        <v>2014</v>
      </c>
      <c r="M3123" t="str">
        <f>INDEX(RoutesPivot[DepAirport],MATCH($C3123,RoutesPivot[[RouteID]:[RouteID]],0))</f>
        <v>ORD</v>
      </c>
      <c r="N3123" t="str">
        <f>INDEX(RoutesPivot[AirportID],MATCH($C3123,RoutesPivot[[RouteID]:[RouteID]],0))</f>
        <v>BOS</v>
      </c>
      <c r="O3123">
        <f>INDEX(RoutesPivot[Distance],MATCH($C3123,RoutesPivot[[RouteID]:[RouteID]],0))</f>
        <v>730</v>
      </c>
      <c r="P3123">
        <f>INDEX(RoutesPivot[ListPrice],MATCH($C3123,RoutesPivot[[RouteID]:[RouteID]],0))</f>
        <v>300</v>
      </c>
      <c r="Q3123" t="str">
        <f>INDEX(AirportPivot[AirportName],MATCH($N3123,AirportPivot[[AirportID]:[AirportID]],0))</f>
        <v>General Edward Lawrence Logan International</v>
      </c>
      <c r="R3123">
        <f>INDEX(AirportPivot[Gates (number of available)],MATCH($N3123,AirportPivot[[AirportID]:[AirportID]],0))</f>
        <v>63</v>
      </c>
    </row>
    <row r="3124" spans="1:18" x14ac:dyDescent="0.25">
      <c r="A3124" s="3" t="s">
        <v>3156</v>
      </c>
      <c r="B3124" s="12">
        <v>41970</v>
      </c>
      <c r="C3124" s="4" t="s">
        <v>98</v>
      </c>
      <c r="D3124" s="4">
        <v>3.6</v>
      </c>
      <c r="E3124" s="4">
        <v>162</v>
      </c>
      <c r="F3124" s="5">
        <v>0.29166666666666669</v>
      </c>
      <c r="G3124" s="6">
        <v>412.5</v>
      </c>
      <c r="H3124" s="7">
        <v>68062.5</v>
      </c>
      <c r="I3124" s="7">
        <f>FlightsPivot[[#This Row],[Total Fare]]*10%</f>
        <v>6806.25</v>
      </c>
      <c r="J3124" s="7">
        <f>FlightsPivot[[#This Row],[Total Fare]]+FlightsPivot[[#This Row],[10% tax ]]</f>
        <v>74868.75</v>
      </c>
      <c r="K3124" s="4">
        <v>11</v>
      </c>
      <c r="L3124" s="4">
        <v>2014</v>
      </c>
      <c r="M3124" t="str">
        <f>INDEX(RoutesPivot[DepAirport],MATCH($C3124,RoutesPivot[[RouteID]:[RouteID]],0))</f>
        <v>ORD</v>
      </c>
      <c r="N3124" t="str">
        <f>INDEX(RoutesPivot[AirportID],MATCH($C3124,RoutesPivot[[RouteID]:[RouteID]],0))</f>
        <v>PHL</v>
      </c>
      <c r="O3124">
        <f>INDEX(RoutesPivot[Distance],MATCH($C3124,RoutesPivot[[RouteID]:[RouteID]],0))</f>
        <v>580</v>
      </c>
      <c r="P3124">
        <f>INDEX(RoutesPivot[ListPrice],MATCH($C3124,RoutesPivot[[RouteID]:[RouteID]],0))</f>
        <v>275</v>
      </c>
      <c r="Q3124" t="str">
        <f>INDEX(AirportPivot[AirportName],MATCH($N3124,AirportPivot[[AirportID]:[AirportID]],0))</f>
        <v>Philadelphia International</v>
      </c>
      <c r="R3124">
        <f>INDEX(AirportPivot[Gates (number of available)],MATCH($N3124,AirportPivot[[AirportID]:[AirportID]],0))</f>
        <v>89</v>
      </c>
    </row>
    <row r="3125" spans="1:18" x14ac:dyDescent="0.25">
      <c r="A3125" s="3" t="s">
        <v>3157</v>
      </c>
      <c r="B3125" s="12">
        <v>42208</v>
      </c>
      <c r="C3125" s="4" t="s">
        <v>33</v>
      </c>
      <c r="D3125" s="4">
        <v>2.8</v>
      </c>
      <c r="E3125" s="4">
        <v>143</v>
      </c>
      <c r="F3125" s="5">
        <v>0.375</v>
      </c>
      <c r="G3125" s="6">
        <v>412.5</v>
      </c>
      <c r="H3125" s="7">
        <v>76312.5</v>
      </c>
      <c r="I3125" s="7">
        <f>FlightsPivot[[#This Row],[Total Fare]]*10%</f>
        <v>7631.25</v>
      </c>
      <c r="J3125" s="7">
        <f>FlightsPivot[[#This Row],[Total Fare]]+FlightsPivot[[#This Row],[10% tax ]]</f>
        <v>83943.75</v>
      </c>
      <c r="K3125" s="4">
        <v>7</v>
      </c>
      <c r="L3125" s="4">
        <v>2015</v>
      </c>
      <c r="M3125" t="str">
        <f>INDEX(RoutesPivot[DepAirport],MATCH($C3125,RoutesPivot[[RouteID]:[RouteID]],0))</f>
        <v>ORD</v>
      </c>
      <c r="N3125" t="str">
        <f>INDEX(RoutesPivot[AirportID],MATCH($C3125,RoutesPivot[[RouteID]:[RouteID]],0))</f>
        <v>SFO</v>
      </c>
      <c r="O3125">
        <f>INDEX(RoutesPivot[Distance],MATCH($C3125,RoutesPivot[[RouteID]:[RouteID]],0))</f>
        <v>1600</v>
      </c>
      <c r="P3125">
        <f>INDEX(RoutesPivot[ListPrice],MATCH($C3125,RoutesPivot[[RouteID]:[RouteID]],0))</f>
        <v>375</v>
      </c>
      <c r="Q3125" t="str">
        <f>INDEX(AirportPivot[AirportName],MATCH($N3125,AirportPivot[[AirportID]:[AirportID]],0))</f>
        <v>San Francisco International</v>
      </c>
      <c r="R3125">
        <f>INDEX(AirportPivot[Gates (number of available)],MATCH($N3125,AirportPivot[[AirportID]:[AirportID]],0))</f>
        <v>70</v>
      </c>
    </row>
    <row r="3126" spans="1:18" x14ac:dyDescent="0.25">
      <c r="A3126" s="3" t="s">
        <v>3158</v>
      </c>
      <c r="B3126" s="12">
        <v>41938</v>
      </c>
      <c r="C3126" s="4" t="s">
        <v>37</v>
      </c>
      <c r="D3126" s="4">
        <v>2.7</v>
      </c>
      <c r="E3126" s="4">
        <v>78</v>
      </c>
      <c r="F3126" s="5">
        <v>0.33333333333333331</v>
      </c>
      <c r="G3126" s="6">
        <v>350</v>
      </c>
      <c r="H3126" s="7">
        <v>63350</v>
      </c>
      <c r="I3126" s="7">
        <f>FlightsPivot[[#This Row],[Total Fare]]*10%</f>
        <v>6335</v>
      </c>
      <c r="J3126" s="7">
        <f>FlightsPivot[[#This Row],[Total Fare]]+FlightsPivot[[#This Row],[10% tax ]]</f>
        <v>69685</v>
      </c>
      <c r="K3126" s="4">
        <v>10</v>
      </c>
      <c r="L3126" s="4">
        <v>2014</v>
      </c>
      <c r="M3126" t="str">
        <f>INDEX(RoutesPivot[DepAirport],MATCH($C3126,RoutesPivot[[RouteID]:[RouteID]],0))</f>
        <v>ORD</v>
      </c>
      <c r="N3126" t="str">
        <f>INDEX(RoutesPivot[AirportID],MATCH($C3126,RoutesPivot[[RouteID]:[RouteID]],0))</f>
        <v>SEA</v>
      </c>
      <c r="O3126">
        <f>INDEX(RoutesPivot[Distance],MATCH($C3126,RoutesPivot[[RouteID]:[RouteID]],0))</f>
        <v>1500</v>
      </c>
      <c r="P3126">
        <f>INDEX(RoutesPivot[ListPrice],MATCH($C3126,RoutesPivot[[RouteID]:[RouteID]],0))</f>
        <v>350</v>
      </c>
      <c r="Q3126" t="str">
        <f>INDEX(AirportPivot[AirportName],MATCH($N3126,AirportPivot[[AirportID]:[AirportID]],0))</f>
        <v>Seattle-Tacoma International</v>
      </c>
      <c r="R3126">
        <f>INDEX(AirportPivot[Gates (number of available)],MATCH($N3126,AirportPivot[[AirportID]:[AirportID]],0))</f>
        <v>58</v>
      </c>
    </row>
    <row r="3127" spans="1:18" x14ac:dyDescent="0.25">
      <c r="A3127" s="3" t="s">
        <v>3159</v>
      </c>
      <c r="B3127" s="12">
        <v>41824</v>
      </c>
      <c r="C3127" s="4" t="s">
        <v>27</v>
      </c>
      <c r="D3127" s="4">
        <v>7.2</v>
      </c>
      <c r="E3127" s="4">
        <v>61</v>
      </c>
      <c r="F3127" s="5">
        <v>0.79166666666666663</v>
      </c>
      <c r="G3127" s="6">
        <v>220</v>
      </c>
      <c r="H3127" s="7">
        <v>36300</v>
      </c>
      <c r="I3127" s="7">
        <f>FlightsPivot[[#This Row],[Total Fare]]*10%</f>
        <v>3630</v>
      </c>
      <c r="J3127" s="7">
        <f>FlightsPivot[[#This Row],[Total Fare]]+FlightsPivot[[#This Row],[10% tax ]]</f>
        <v>39930</v>
      </c>
      <c r="K3127" s="4">
        <v>7</v>
      </c>
      <c r="L3127" s="4">
        <v>2014</v>
      </c>
      <c r="M3127" t="str">
        <f>INDEX(RoutesPivot[DepAirport],MATCH($C3127,RoutesPivot[[RouteID]:[RouteID]],0))</f>
        <v>ORD</v>
      </c>
      <c r="N3127" t="str">
        <f>INDEX(RoutesPivot[AirportID],MATCH($C3127,RoutesPivot[[RouteID]:[RouteID]],0))</f>
        <v>ATL</v>
      </c>
      <c r="O3127">
        <f>INDEX(RoutesPivot[Distance],MATCH($C3127,RoutesPivot[[RouteID]:[RouteID]],0))</f>
        <v>510</v>
      </c>
      <c r="P3127">
        <f>INDEX(RoutesPivot[ListPrice],MATCH($C3127,RoutesPivot[[RouteID]:[RouteID]],0))</f>
        <v>200</v>
      </c>
      <c r="Q3127" t="str">
        <f>INDEX(AirportPivot[AirportName],MATCH($N3127,AirportPivot[[AirportID]:[AirportID]],0))</f>
        <v>Hartsfield-Jackson Atlanta International</v>
      </c>
      <c r="R3127">
        <f>INDEX(AirportPivot[Gates (number of available)],MATCH($N3127,AirportPivot[[AirportID]:[AirportID]],0))</f>
        <v>100</v>
      </c>
    </row>
    <row r="3128" spans="1:18" x14ac:dyDescent="0.25">
      <c r="A3128" s="3" t="s">
        <v>3160</v>
      </c>
      <c r="B3128" s="12">
        <v>41999</v>
      </c>
      <c r="C3128" s="4" t="s">
        <v>15</v>
      </c>
      <c r="D3128" s="4">
        <v>4.8</v>
      </c>
      <c r="E3128" s="4">
        <v>85</v>
      </c>
      <c r="F3128" s="5">
        <v>0.75</v>
      </c>
      <c r="G3128" s="6">
        <v>315</v>
      </c>
      <c r="H3128" s="7">
        <v>57015</v>
      </c>
      <c r="I3128" s="7">
        <f>FlightsPivot[[#This Row],[Total Fare]]*10%</f>
        <v>5701.5</v>
      </c>
      <c r="J3128" s="7">
        <f>FlightsPivot[[#This Row],[Total Fare]]+FlightsPivot[[#This Row],[10% tax ]]</f>
        <v>62716.5</v>
      </c>
      <c r="K3128" s="4">
        <v>12</v>
      </c>
      <c r="L3128" s="4">
        <v>2014</v>
      </c>
      <c r="M3128" t="str">
        <f>INDEX(RoutesPivot[DepAirport],MATCH($C3128,RoutesPivot[[RouteID]:[RouteID]],0))</f>
        <v>ORD</v>
      </c>
      <c r="N3128" t="str">
        <f>INDEX(RoutesPivot[AirportID],MATCH($C3128,RoutesPivot[[RouteID]:[RouteID]],0))</f>
        <v>EWR</v>
      </c>
      <c r="O3128">
        <f>INDEX(RoutesPivot[Distance],MATCH($C3128,RoutesPivot[[RouteID]:[RouteID]],0))</f>
        <v>600</v>
      </c>
      <c r="P3128">
        <f>INDEX(RoutesPivot[ListPrice],MATCH($C3128,RoutesPivot[[RouteID]:[RouteID]],0))</f>
        <v>225</v>
      </c>
      <c r="Q3128" t="str">
        <f>INDEX(AirportPivot[AirportName],MATCH($N3128,AirportPivot[[AirportID]:[AirportID]],0))</f>
        <v>Newark Liberty International</v>
      </c>
      <c r="R3128">
        <f>INDEX(AirportPivot[Gates (number of available)],MATCH($N3128,AirportPivot[[AirportID]:[AirportID]],0))</f>
        <v>82</v>
      </c>
    </row>
    <row r="3129" spans="1:18" x14ac:dyDescent="0.25">
      <c r="A3129" s="3" t="s">
        <v>3161</v>
      </c>
      <c r="B3129" s="12">
        <v>42123</v>
      </c>
      <c r="C3129" s="4" t="s">
        <v>23</v>
      </c>
      <c r="D3129" s="4">
        <v>2.4</v>
      </c>
      <c r="E3129" s="4">
        <v>11</v>
      </c>
      <c r="F3129" s="5">
        <v>0.89583333333333337</v>
      </c>
      <c r="G3129" s="6">
        <v>300</v>
      </c>
      <c r="H3129" s="7">
        <v>55500</v>
      </c>
      <c r="I3129" s="7">
        <f>FlightsPivot[[#This Row],[Total Fare]]*10%</f>
        <v>5550</v>
      </c>
      <c r="J3129" s="7">
        <f>FlightsPivot[[#This Row],[Total Fare]]+FlightsPivot[[#This Row],[10% tax ]]</f>
        <v>61050</v>
      </c>
      <c r="K3129" s="4">
        <v>4</v>
      </c>
      <c r="L3129" s="4">
        <v>2015</v>
      </c>
      <c r="M3129" t="str">
        <f>INDEX(RoutesPivot[DepAirport],MATCH($C3129,RoutesPivot[[RouteID]:[RouteID]],0))</f>
        <v>ORD</v>
      </c>
      <c r="N3129" t="str">
        <f>INDEX(RoutesPivot[AirportID],MATCH($C3129,RoutesPivot[[RouteID]:[RouteID]],0))</f>
        <v>DEN</v>
      </c>
      <c r="O3129">
        <f>INDEX(RoutesPivot[Distance],MATCH($C3129,RoutesPivot[[RouteID]:[RouteID]],0))</f>
        <v>800</v>
      </c>
      <c r="P3129">
        <f>INDEX(RoutesPivot[ListPrice],MATCH($C3129,RoutesPivot[[RouteID]:[RouteID]],0))</f>
        <v>300</v>
      </c>
      <c r="Q3129" t="str">
        <f>INDEX(AirportPivot[AirportName],MATCH($N3129,AirportPivot[[AirportID]:[AirportID]],0))</f>
        <v>Denver International</v>
      </c>
      <c r="R3129">
        <f>INDEX(AirportPivot[Gates (number of available)],MATCH($N3129,AirportPivot[[AirportID]:[AirportID]],0))</f>
        <v>75</v>
      </c>
    </row>
    <row r="3130" spans="1:18" x14ac:dyDescent="0.25">
      <c r="A3130" s="3" t="s">
        <v>3162</v>
      </c>
      <c r="B3130" s="12">
        <v>42144</v>
      </c>
      <c r="C3130" s="4" t="s">
        <v>23</v>
      </c>
      <c r="D3130" s="4">
        <v>1.3</v>
      </c>
      <c r="E3130" s="4">
        <v>157</v>
      </c>
      <c r="F3130" s="5">
        <v>0.41666666666666669</v>
      </c>
      <c r="G3130" s="6">
        <v>300</v>
      </c>
      <c r="H3130" s="7">
        <v>49500</v>
      </c>
      <c r="I3130" s="7">
        <f>FlightsPivot[[#This Row],[Total Fare]]*10%</f>
        <v>4950</v>
      </c>
      <c r="J3130" s="7">
        <f>FlightsPivot[[#This Row],[Total Fare]]+FlightsPivot[[#This Row],[10% tax ]]</f>
        <v>54450</v>
      </c>
      <c r="K3130" s="4">
        <v>5</v>
      </c>
      <c r="L3130" s="4">
        <v>2015</v>
      </c>
      <c r="M3130" t="str">
        <f>INDEX(RoutesPivot[DepAirport],MATCH($C3130,RoutesPivot[[RouteID]:[RouteID]],0))</f>
        <v>ORD</v>
      </c>
      <c r="N3130" t="str">
        <f>INDEX(RoutesPivot[AirportID],MATCH($C3130,RoutesPivot[[RouteID]:[RouteID]],0))</f>
        <v>DEN</v>
      </c>
      <c r="O3130">
        <f>INDEX(RoutesPivot[Distance],MATCH($C3130,RoutesPivot[[RouteID]:[RouteID]],0))</f>
        <v>800</v>
      </c>
      <c r="P3130">
        <f>INDEX(RoutesPivot[ListPrice],MATCH($C3130,RoutesPivot[[RouteID]:[RouteID]],0))</f>
        <v>300</v>
      </c>
      <c r="Q3130" t="str">
        <f>INDEX(AirportPivot[AirportName],MATCH($N3130,AirportPivot[[AirportID]:[AirportID]],0))</f>
        <v>Denver International</v>
      </c>
      <c r="R3130">
        <f>INDEX(AirportPivot[Gates (number of available)],MATCH($N3130,AirportPivot[[AirportID]:[AirportID]],0))</f>
        <v>75</v>
      </c>
    </row>
    <row r="3131" spans="1:18" x14ac:dyDescent="0.25">
      <c r="A3131" s="3" t="s">
        <v>3163</v>
      </c>
      <c r="B3131" s="12">
        <v>42176</v>
      </c>
      <c r="C3131" s="4" t="s">
        <v>86</v>
      </c>
      <c r="D3131" s="4">
        <v>2.7</v>
      </c>
      <c r="E3131" s="4">
        <v>65</v>
      </c>
      <c r="F3131" s="5">
        <v>0.75</v>
      </c>
      <c r="G3131" s="6">
        <v>126.5</v>
      </c>
      <c r="H3131" s="7">
        <v>22896.5</v>
      </c>
      <c r="I3131" s="7">
        <f>FlightsPivot[[#This Row],[Total Fare]]*10%</f>
        <v>2289.65</v>
      </c>
      <c r="J3131" s="7">
        <f>FlightsPivot[[#This Row],[Total Fare]]+FlightsPivot[[#This Row],[10% tax ]]</f>
        <v>25186.15</v>
      </c>
      <c r="K3131" s="4">
        <v>6</v>
      </c>
      <c r="L3131" s="4">
        <v>2015</v>
      </c>
      <c r="M3131" t="str">
        <f>INDEX(RoutesPivot[DepAirport],MATCH($C3131,RoutesPivot[[RouteID]:[RouteID]],0))</f>
        <v>ORD</v>
      </c>
      <c r="N3131" t="str">
        <f>INDEX(RoutesPivot[AirportID],MATCH($C3131,RoutesPivot[[RouteID]:[RouteID]],0))</f>
        <v>DTW</v>
      </c>
      <c r="O3131">
        <f>INDEX(RoutesPivot[Distance],MATCH($C3131,RoutesPivot[[RouteID]:[RouteID]],0))</f>
        <v>200</v>
      </c>
      <c r="P3131">
        <f>INDEX(RoutesPivot[ListPrice],MATCH($C3131,RoutesPivot[[RouteID]:[RouteID]],0))</f>
        <v>115</v>
      </c>
      <c r="Q3131" t="str">
        <f>INDEX(AirportPivot[AirportName],MATCH($N3131,AirportPivot[[AirportID]:[AirportID]],0))</f>
        <v>Detroit Metropolitan Wayne County</v>
      </c>
      <c r="R3131">
        <f>INDEX(AirportPivot[Gates (number of available)],MATCH($N3131,AirportPivot[[AirportID]:[AirportID]],0))</f>
        <v>60</v>
      </c>
    </row>
    <row r="3132" spans="1:18" x14ac:dyDescent="0.25">
      <c r="A3132" s="3" t="s">
        <v>3164</v>
      </c>
      <c r="B3132" s="12">
        <v>41872</v>
      </c>
      <c r="C3132" s="4" t="s">
        <v>17</v>
      </c>
      <c r="D3132" s="4">
        <v>4.2</v>
      </c>
      <c r="E3132" s="4">
        <v>60</v>
      </c>
      <c r="F3132" s="5">
        <v>0.29166666666666669</v>
      </c>
      <c r="G3132" s="6">
        <v>385</v>
      </c>
      <c r="H3132" s="7">
        <v>63525</v>
      </c>
      <c r="I3132" s="7">
        <f>FlightsPivot[[#This Row],[Total Fare]]*10%</f>
        <v>6352.5</v>
      </c>
      <c r="J3132" s="7">
        <f>FlightsPivot[[#This Row],[Total Fare]]+FlightsPivot[[#This Row],[10% tax ]]</f>
        <v>69877.5</v>
      </c>
      <c r="K3132" s="4">
        <v>8</v>
      </c>
      <c r="L3132" s="4">
        <v>2014</v>
      </c>
      <c r="M3132" t="str">
        <f>INDEX(RoutesPivot[DepAirport],MATCH($C3132,RoutesPivot[[RouteID]:[RouteID]],0))</f>
        <v>ORD</v>
      </c>
      <c r="N3132" t="str">
        <f>INDEX(RoutesPivot[AirportID],MATCH($C3132,RoutesPivot[[RouteID]:[RouteID]],0))</f>
        <v>LAX</v>
      </c>
      <c r="O3132">
        <f>INDEX(RoutesPivot[Distance],MATCH($C3132,RoutesPivot[[RouteID]:[RouteID]],0))</f>
        <v>1518</v>
      </c>
      <c r="P3132">
        <f>INDEX(RoutesPivot[ListPrice],MATCH($C3132,RoutesPivot[[RouteID]:[RouteID]],0))</f>
        <v>350</v>
      </c>
      <c r="Q3132" t="str">
        <f>INDEX(AirportPivot[AirportName],MATCH($N3132,AirportPivot[[AirportID]:[AirportID]],0))</f>
        <v>Los Angeles International</v>
      </c>
      <c r="R3132">
        <f>INDEX(AirportPivot[Gates (number of available)],MATCH($N3132,AirportPivot[[AirportID]:[AirportID]],0))</f>
        <v>86</v>
      </c>
    </row>
    <row r="3133" spans="1:18" x14ac:dyDescent="0.25">
      <c r="A3133" s="3" t="s">
        <v>3165</v>
      </c>
      <c r="B3133" s="12">
        <v>42307</v>
      </c>
      <c r="C3133" s="4" t="s">
        <v>23</v>
      </c>
      <c r="D3133" s="4">
        <v>2.5</v>
      </c>
      <c r="E3133" s="4">
        <v>140</v>
      </c>
      <c r="F3133" s="5">
        <v>0.75</v>
      </c>
      <c r="G3133" s="6">
        <v>300</v>
      </c>
      <c r="H3133" s="7">
        <v>55500</v>
      </c>
      <c r="I3133" s="7">
        <f>FlightsPivot[[#This Row],[Total Fare]]*10%</f>
        <v>5550</v>
      </c>
      <c r="J3133" s="7">
        <f>FlightsPivot[[#This Row],[Total Fare]]+FlightsPivot[[#This Row],[10% tax ]]</f>
        <v>61050</v>
      </c>
      <c r="K3133" s="4">
        <v>10</v>
      </c>
      <c r="L3133" s="4">
        <v>2015</v>
      </c>
      <c r="M3133" t="str">
        <f>INDEX(RoutesPivot[DepAirport],MATCH($C3133,RoutesPivot[[RouteID]:[RouteID]],0))</f>
        <v>ORD</v>
      </c>
      <c r="N3133" t="str">
        <f>INDEX(RoutesPivot[AirportID],MATCH($C3133,RoutesPivot[[RouteID]:[RouteID]],0))</f>
        <v>DEN</v>
      </c>
      <c r="O3133">
        <f>INDEX(RoutesPivot[Distance],MATCH($C3133,RoutesPivot[[RouteID]:[RouteID]],0))</f>
        <v>800</v>
      </c>
      <c r="P3133">
        <f>INDEX(RoutesPivot[ListPrice],MATCH($C3133,RoutesPivot[[RouteID]:[RouteID]],0))</f>
        <v>300</v>
      </c>
      <c r="Q3133" t="str">
        <f>INDEX(AirportPivot[AirportName],MATCH($N3133,AirportPivot[[AirportID]:[AirportID]],0))</f>
        <v>Denver International</v>
      </c>
      <c r="R3133">
        <f>INDEX(AirportPivot[Gates (number of available)],MATCH($N3133,AirportPivot[[AirportID]:[AirportID]],0))</f>
        <v>75</v>
      </c>
    </row>
    <row r="3134" spans="1:18" x14ac:dyDescent="0.25">
      <c r="A3134" s="3" t="s">
        <v>3166</v>
      </c>
      <c r="B3134" s="12">
        <v>41838</v>
      </c>
      <c r="C3134" s="4" t="s">
        <v>25</v>
      </c>
      <c r="D3134" s="4">
        <v>2.5</v>
      </c>
      <c r="E3134" s="4">
        <v>72</v>
      </c>
      <c r="F3134" s="5">
        <v>0.79166666666666663</v>
      </c>
      <c r="G3134" s="6">
        <v>220</v>
      </c>
      <c r="H3134" s="7">
        <v>39820</v>
      </c>
      <c r="I3134" s="7">
        <f>FlightsPivot[[#This Row],[Total Fare]]*10%</f>
        <v>3982</v>
      </c>
      <c r="J3134" s="7">
        <f>FlightsPivot[[#This Row],[Total Fare]]+FlightsPivot[[#This Row],[10% tax ]]</f>
        <v>43802</v>
      </c>
      <c r="K3134" s="4">
        <v>7</v>
      </c>
      <c r="L3134" s="4">
        <v>2014</v>
      </c>
      <c r="M3134" t="str">
        <f>INDEX(RoutesPivot[DepAirport],MATCH($C3134,RoutesPivot[[RouteID]:[RouteID]],0))</f>
        <v>ORD</v>
      </c>
      <c r="N3134" t="str">
        <f>INDEX(RoutesPivot[AirportID],MATCH($C3134,RoutesPivot[[RouteID]:[RouteID]],0))</f>
        <v>DFW</v>
      </c>
      <c r="O3134">
        <f>INDEX(RoutesPivot[Distance],MATCH($C3134,RoutesPivot[[RouteID]:[RouteID]],0))</f>
        <v>700</v>
      </c>
      <c r="P3134">
        <f>INDEX(RoutesPivot[ListPrice],MATCH($C3134,RoutesPivot[[RouteID]:[RouteID]],0))</f>
        <v>200</v>
      </c>
      <c r="Q3134" t="str">
        <f>INDEX(AirportPivot[AirportName],MATCH($N3134,AirportPivot[[AirportID]:[AirportID]],0))</f>
        <v>Dallas/Fort Worth International</v>
      </c>
      <c r="R3134">
        <f>INDEX(AirportPivot[Gates (number of available)],MATCH($N3134,AirportPivot[[AirportID]:[AirportID]],0))</f>
        <v>130</v>
      </c>
    </row>
    <row r="3135" spans="1:18" x14ac:dyDescent="0.25">
      <c r="A3135" s="3" t="s">
        <v>3167</v>
      </c>
      <c r="B3135" s="12">
        <v>42365</v>
      </c>
      <c r="C3135" s="4" t="s">
        <v>40</v>
      </c>
      <c r="D3135" s="4">
        <v>2.6</v>
      </c>
      <c r="E3135" s="4">
        <v>56</v>
      </c>
      <c r="F3135" s="5">
        <v>0.79166666666666663</v>
      </c>
      <c r="G3135" s="6">
        <v>161</v>
      </c>
      <c r="H3135" s="7">
        <v>26565</v>
      </c>
      <c r="I3135" s="7">
        <f>FlightsPivot[[#This Row],[Total Fare]]*10%</f>
        <v>2656.5</v>
      </c>
      <c r="J3135" s="7">
        <f>FlightsPivot[[#This Row],[Total Fare]]+FlightsPivot[[#This Row],[10% tax ]]</f>
        <v>29221.5</v>
      </c>
      <c r="K3135" s="4">
        <v>12</v>
      </c>
      <c r="L3135" s="4">
        <v>2015</v>
      </c>
      <c r="M3135" t="str">
        <f>INDEX(RoutesPivot[DepAirport],MATCH($C3135,RoutesPivot[[RouteID]:[RouteID]],0))</f>
        <v>ORD</v>
      </c>
      <c r="N3135" t="str">
        <f>INDEX(RoutesPivot[AirportID],MATCH($C3135,RoutesPivot[[RouteID]:[RouteID]],0))</f>
        <v>MSP</v>
      </c>
      <c r="O3135">
        <f>INDEX(RoutesPivot[Distance],MATCH($C3135,RoutesPivot[[RouteID]:[RouteID]],0))</f>
        <v>300</v>
      </c>
      <c r="P3135">
        <f>INDEX(RoutesPivot[ListPrice],MATCH($C3135,RoutesPivot[[RouteID]:[RouteID]],0))</f>
        <v>115</v>
      </c>
      <c r="Q3135" t="str">
        <f>INDEX(AirportPivot[AirportName],MATCH($N3135,AirportPivot[[AirportID]:[AirportID]],0))</f>
        <v>Minneapolis-St Paul International/Wold-Chamberlain</v>
      </c>
      <c r="R3135">
        <f>INDEX(AirportPivot[Gates (number of available)],MATCH($N3135,AirportPivot[[AirportID]:[AirportID]],0))</f>
        <v>65</v>
      </c>
    </row>
    <row r="3136" spans="1:18" x14ac:dyDescent="0.25">
      <c r="A3136" s="3" t="s">
        <v>3168</v>
      </c>
      <c r="B3136" s="12">
        <v>41970</v>
      </c>
      <c r="C3136" s="4" t="s">
        <v>86</v>
      </c>
      <c r="D3136" s="4">
        <v>6.9</v>
      </c>
      <c r="E3136" s="4">
        <v>54</v>
      </c>
      <c r="F3136" s="5">
        <v>0.77083333333333337</v>
      </c>
      <c r="G3136" s="6">
        <v>172.5</v>
      </c>
      <c r="H3136" s="7">
        <v>28462.5</v>
      </c>
      <c r="I3136" s="7">
        <f>FlightsPivot[[#This Row],[Total Fare]]*10%</f>
        <v>2846.25</v>
      </c>
      <c r="J3136" s="7">
        <f>FlightsPivot[[#This Row],[Total Fare]]+FlightsPivot[[#This Row],[10% tax ]]</f>
        <v>31308.75</v>
      </c>
      <c r="K3136" s="4">
        <v>11</v>
      </c>
      <c r="L3136" s="4">
        <v>2014</v>
      </c>
      <c r="M3136" t="str">
        <f>INDEX(RoutesPivot[DepAirport],MATCH($C3136,RoutesPivot[[RouteID]:[RouteID]],0))</f>
        <v>ORD</v>
      </c>
      <c r="N3136" t="str">
        <f>INDEX(RoutesPivot[AirportID],MATCH($C3136,RoutesPivot[[RouteID]:[RouteID]],0))</f>
        <v>DTW</v>
      </c>
      <c r="O3136">
        <f>INDEX(RoutesPivot[Distance],MATCH($C3136,RoutesPivot[[RouteID]:[RouteID]],0))</f>
        <v>200</v>
      </c>
      <c r="P3136">
        <f>INDEX(RoutesPivot[ListPrice],MATCH($C3136,RoutesPivot[[RouteID]:[RouteID]],0))</f>
        <v>115</v>
      </c>
      <c r="Q3136" t="str">
        <f>INDEX(AirportPivot[AirportName],MATCH($N3136,AirportPivot[[AirportID]:[AirportID]],0))</f>
        <v>Detroit Metropolitan Wayne County</v>
      </c>
      <c r="R3136">
        <f>INDEX(AirportPivot[Gates (number of available)],MATCH($N3136,AirportPivot[[AirportID]:[AirportID]],0))</f>
        <v>60</v>
      </c>
    </row>
    <row r="3137" spans="1:18" x14ac:dyDescent="0.25">
      <c r="A3137" s="3" t="s">
        <v>3169</v>
      </c>
      <c r="B3137" s="12">
        <v>42163</v>
      </c>
      <c r="C3137" s="4" t="s">
        <v>40</v>
      </c>
      <c r="D3137" s="4">
        <v>2.2999999999999998</v>
      </c>
      <c r="E3137" s="4">
        <v>94</v>
      </c>
      <c r="F3137" s="5">
        <v>0.3125</v>
      </c>
      <c r="G3137" s="6">
        <v>126.5</v>
      </c>
      <c r="H3137" s="7">
        <v>23402.5</v>
      </c>
      <c r="I3137" s="7">
        <f>FlightsPivot[[#This Row],[Total Fare]]*10%</f>
        <v>2340.25</v>
      </c>
      <c r="J3137" s="7">
        <f>FlightsPivot[[#This Row],[Total Fare]]+FlightsPivot[[#This Row],[10% tax ]]</f>
        <v>25742.75</v>
      </c>
      <c r="K3137" s="4">
        <v>6</v>
      </c>
      <c r="L3137" s="4">
        <v>2015</v>
      </c>
      <c r="M3137" t="str">
        <f>INDEX(RoutesPivot[DepAirport],MATCH($C3137,RoutesPivot[[RouteID]:[RouteID]],0))</f>
        <v>ORD</v>
      </c>
      <c r="N3137" t="str">
        <f>INDEX(RoutesPivot[AirportID],MATCH($C3137,RoutesPivot[[RouteID]:[RouteID]],0))</f>
        <v>MSP</v>
      </c>
      <c r="O3137">
        <f>INDEX(RoutesPivot[Distance],MATCH($C3137,RoutesPivot[[RouteID]:[RouteID]],0))</f>
        <v>300</v>
      </c>
      <c r="P3137">
        <f>INDEX(RoutesPivot[ListPrice],MATCH($C3137,RoutesPivot[[RouteID]:[RouteID]],0))</f>
        <v>115</v>
      </c>
      <c r="Q3137" t="str">
        <f>INDEX(AirportPivot[AirportName],MATCH($N3137,AirportPivot[[AirportID]:[AirportID]],0))</f>
        <v>Minneapolis-St Paul International/Wold-Chamberlain</v>
      </c>
      <c r="R3137">
        <f>INDEX(AirportPivot[Gates (number of available)],MATCH($N3137,AirportPivot[[AirportID]:[AirportID]],0))</f>
        <v>65</v>
      </c>
    </row>
    <row r="3138" spans="1:18" x14ac:dyDescent="0.25">
      <c r="A3138" s="3" t="s">
        <v>3170</v>
      </c>
      <c r="B3138" s="12">
        <v>42339</v>
      </c>
      <c r="C3138" s="4" t="s">
        <v>25</v>
      </c>
      <c r="D3138" s="4">
        <v>2.5</v>
      </c>
      <c r="E3138" s="4">
        <v>129</v>
      </c>
      <c r="F3138" s="5">
        <v>0.875</v>
      </c>
      <c r="G3138" s="6">
        <v>200</v>
      </c>
      <c r="H3138" s="7">
        <v>37000</v>
      </c>
      <c r="I3138" s="7">
        <f>FlightsPivot[[#This Row],[Total Fare]]*10%</f>
        <v>3700</v>
      </c>
      <c r="J3138" s="7">
        <f>FlightsPivot[[#This Row],[Total Fare]]+FlightsPivot[[#This Row],[10% tax ]]</f>
        <v>40700</v>
      </c>
      <c r="K3138" s="4">
        <v>12</v>
      </c>
      <c r="L3138" s="4">
        <v>2015</v>
      </c>
      <c r="M3138" t="str">
        <f>INDEX(RoutesPivot[DepAirport],MATCH($C3138,RoutesPivot[[RouteID]:[RouteID]],0))</f>
        <v>ORD</v>
      </c>
      <c r="N3138" t="str">
        <f>INDEX(RoutesPivot[AirportID],MATCH($C3138,RoutesPivot[[RouteID]:[RouteID]],0))</f>
        <v>DFW</v>
      </c>
      <c r="O3138">
        <f>INDEX(RoutesPivot[Distance],MATCH($C3138,RoutesPivot[[RouteID]:[RouteID]],0))</f>
        <v>700</v>
      </c>
      <c r="P3138">
        <f>INDEX(RoutesPivot[ListPrice],MATCH($C3138,RoutesPivot[[RouteID]:[RouteID]],0))</f>
        <v>200</v>
      </c>
      <c r="Q3138" t="str">
        <f>INDEX(AirportPivot[AirportName],MATCH($N3138,AirportPivot[[AirportID]:[AirportID]],0))</f>
        <v>Dallas/Fort Worth International</v>
      </c>
      <c r="R3138">
        <f>INDEX(AirportPivot[Gates (number of available)],MATCH($N3138,AirportPivot[[AirportID]:[AirportID]],0))</f>
        <v>130</v>
      </c>
    </row>
    <row r="3139" spans="1:18" x14ac:dyDescent="0.25">
      <c r="A3139" s="3" t="s">
        <v>3171</v>
      </c>
      <c r="B3139" s="12">
        <v>42356</v>
      </c>
      <c r="C3139" s="4" t="s">
        <v>30</v>
      </c>
      <c r="D3139" s="4">
        <v>1.1000000000000001</v>
      </c>
      <c r="E3139" s="4">
        <v>36</v>
      </c>
      <c r="F3139" s="5">
        <v>0.79166666666666663</v>
      </c>
      <c r="G3139" s="6">
        <v>250</v>
      </c>
      <c r="H3139" s="7">
        <v>41250</v>
      </c>
      <c r="I3139" s="7">
        <f>FlightsPivot[[#This Row],[Total Fare]]*10%</f>
        <v>4125</v>
      </c>
      <c r="J3139" s="7">
        <f>FlightsPivot[[#This Row],[Total Fare]]+FlightsPivot[[#This Row],[10% tax ]]</f>
        <v>45375</v>
      </c>
      <c r="K3139" s="4">
        <v>12</v>
      </c>
      <c r="L3139" s="4">
        <v>2015</v>
      </c>
      <c r="M3139" t="str">
        <f>INDEX(RoutesPivot[DepAirport],MATCH($C3139,RoutesPivot[[RouteID]:[RouteID]],0))</f>
        <v>ORD</v>
      </c>
      <c r="N3139" t="str">
        <f>INDEX(RoutesPivot[AirportID],MATCH($C3139,RoutesPivot[[RouteID]:[RouteID]],0))</f>
        <v>MCO</v>
      </c>
      <c r="O3139">
        <f>INDEX(RoutesPivot[Distance],MATCH($C3139,RoutesPivot[[RouteID]:[RouteID]],0))</f>
        <v>850</v>
      </c>
      <c r="P3139">
        <f>INDEX(RoutesPivot[ListPrice],MATCH($C3139,RoutesPivot[[RouteID]:[RouteID]],0))</f>
        <v>250</v>
      </c>
      <c r="Q3139" t="str">
        <f>INDEX(AirportPivot[AirportName],MATCH($N3139,AirportPivot[[AirportID]:[AirportID]],0))</f>
        <v>Orlando International</v>
      </c>
      <c r="R3139">
        <f>INDEX(AirportPivot[Gates (number of available)],MATCH($N3139,AirportPivot[[AirportID]:[AirportID]],0))</f>
        <v>67</v>
      </c>
    </row>
    <row r="3140" spans="1:18" x14ac:dyDescent="0.25">
      <c r="A3140" s="3" t="s">
        <v>3172</v>
      </c>
      <c r="B3140" s="12">
        <v>41922</v>
      </c>
      <c r="C3140" s="4" t="s">
        <v>98</v>
      </c>
      <c r="D3140" s="4">
        <v>1.9</v>
      </c>
      <c r="E3140" s="4">
        <v>145</v>
      </c>
      <c r="F3140" s="5">
        <v>0.8125</v>
      </c>
      <c r="G3140" s="6">
        <v>275</v>
      </c>
      <c r="H3140" s="7">
        <v>50875</v>
      </c>
      <c r="I3140" s="7">
        <f>FlightsPivot[[#This Row],[Total Fare]]*10%</f>
        <v>5087.5</v>
      </c>
      <c r="J3140" s="7">
        <f>FlightsPivot[[#This Row],[Total Fare]]+FlightsPivot[[#This Row],[10% tax ]]</f>
        <v>55962.5</v>
      </c>
      <c r="K3140" s="4">
        <v>10</v>
      </c>
      <c r="L3140" s="4">
        <v>2014</v>
      </c>
      <c r="M3140" t="str">
        <f>INDEX(RoutesPivot[DepAirport],MATCH($C3140,RoutesPivot[[RouteID]:[RouteID]],0))</f>
        <v>ORD</v>
      </c>
      <c r="N3140" t="str">
        <f>INDEX(RoutesPivot[AirportID],MATCH($C3140,RoutesPivot[[RouteID]:[RouteID]],0))</f>
        <v>PHL</v>
      </c>
      <c r="O3140">
        <f>INDEX(RoutesPivot[Distance],MATCH($C3140,RoutesPivot[[RouteID]:[RouteID]],0))</f>
        <v>580</v>
      </c>
      <c r="P3140">
        <f>INDEX(RoutesPivot[ListPrice],MATCH($C3140,RoutesPivot[[RouteID]:[RouteID]],0))</f>
        <v>275</v>
      </c>
      <c r="Q3140" t="str">
        <f>INDEX(AirportPivot[AirportName],MATCH($N3140,AirportPivot[[AirportID]:[AirportID]],0))</f>
        <v>Philadelphia International</v>
      </c>
      <c r="R3140">
        <f>INDEX(AirportPivot[Gates (number of available)],MATCH($N3140,AirportPivot[[AirportID]:[AirportID]],0))</f>
        <v>89</v>
      </c>
    </row>
    <row r="3141" spans="1:18" x14ac:dyDescent="0.25">
      <c r="A3141" s="3" t="s">
        <v>3173</v>
      </c>
      <c r="B3141" s="12">
        <v>42328</v>
      </c>
      <c r="C3141" s="4" t="s">
        <v>25</v>
      </c>
      <c r="D3141" s="4">
        <v>1.8</v>
      </c>
      <c r="E3141" s="4">
        <v>85</v>
      </c>
      <c r="F3141" s="5">
        <v>0.75</v>
      </c>
      <c r="G3141" s="6">
        <v>200</v>
      </c>
      <c r="H3141" s="7">
        <v>36200</v>
      </c>
      <c r="I3141" s="7">
        <f>FlightsPivot[[#This Row],[Total Fare]]*10%</f>
        <v>3620</v>
      </c>
      <c r="J3141" s="7">
        <f>FlightsPivot[[#This Row],[Total Fare]]+FlightsPivot[[#This Row],[10% tax ]]</f>
        <v>39820</v>
      </c>
      <c r="K3141" s="4">
        <v>11</v>
      </c>
      <c r="L3141" s="4">
        <v>2015</v>
      </c>
      <c r="M3141" t="str">
        <f>INDEX(RoutesPivot[DepAirport],MATCH($C3141,RoutesPivot[[RouteID]:[RouteID]],0))</f>
        <v>ORD</v>
      </c>
      <c r="N3141" t="str">
        <f>INDEX(RoutesPivot[AirportID],MATCH($C3141,RoutesPivot[[RouteID]:[RouteID]],0))</f>
        <v>DFW</v>
      </c>
      <c r="O3141">
        <f>INDEX(RoutesPivot[Distance],MATCH($C3141,RoutesPivot[[RouteID]:[RouteID]],0))</f>
        <v>700</v>
      </c>
      <c r="P3141">
        <f>INDEX(RoutesPivot[ListPrice],MATCH($C3141,RoutesPivot[[RouteID]:[RouteID]],0))</f>
        <v>200</v>
      </c>
      <c r="Q3141" t="str">
        <f>INDEX(AirportPivot[AirportName],MATCH($N3141,AirportPivot[[AirportID]:[AirportID]],0))</f>
        <v>Dallas/Fort Worth International</v>
      </c>
      <c r="R3141">
        <f>INDEX(AirportPivot[Gates (number of available)],MATCH($N3141,AirportPivot[[AirportID]:[AirportID]],0))</f>
        <v>130</v>
      </c>
    </row>
    <row r="3142" spans="1:18" x14ac:dyDescent="0.25">
      <c r="A3142" s="3" t="s">
        <v>3174</v>
      </c>
      <c r="B3142" s="12">
        <v>42031</v>
      </c>
      <c r="C3142" s="4" t="s">
        <v>25</v>
      </c>
      <c r="D3142" s="4">
        <v>2</v>
      </c>
      <c r="E3142" s="4">
        <v>197</v>
      </c>
      <c r="F3142" s="5">
        <v>0.66666666666666663</v>
      </c>
      <c r="G3142" s="6">
        <v>200</v>
      </c>
      <c r="H3142" s="7">
        <v>33000</v>
      </c>
      <c r="I3142" s="7">
        <f>FlightsPivot[[#This Row],[Total Fare]]*10%</f>
        <v>3300</v>
      </c>
      <c r="J3142" s="7">
        <f>FlightsPivot[[#This Row],[Total Fare]]+FlightsPivot[[#This Row],[10% tax ]]</f>
        <v>36300</v>
      </c>
      <c r="K3142" s="4">
        <v>1</v>
      </c>
      <c r="L3142" s="4">
        <v>2015</v>
      </c>
      <c r="M3142" t="str">
        <f>INDEX(RoutesPivot[DepAirport],MATCH($C3142,RoutesPivot[[RouteID]:[RouteID]],0))</f>
        <v>ORD</v>
      </c>
      <c r="N3142" t="str">
        <f>INDEX(RoutesPivot[AirportID],MATCH($C3142,RoutesPivot[[RouteID]:[RouteID]],0))</f>
        <v>DFW</v>
      </c>
      <c r="O3142">
        <f>INDEX(RoutesPivot[Distance],MATCH($C3142,RoutesPivot[[RouteID]:[RouteID]],0))</f>
        <v>700</v>
      </c>
      <c r="P3142">
        <f>INDEX(RoutesPivot[ListPrice],MATCH($C3142,RoutesPivot[[RouteID]:[RouteID]],0))</f>
        <v>200</v>
      </c>
      <c r="Q3142" t="str">
        <f>INDEX(AirportPivot[AirportName],MATCH($N3142,AirportPivot[[AirportID]:[AirportID]],0))</f>
        <v>Dallas/Fort Worth International</v>
      </c>
      <c r="R3142">
        <f>INDEX(AirportPivot[Gates (number of available)],MATCH($N3142,AirportPivot[[AirportID]:[AirportID]],0))</f>
        <v>130</v>
      </c>
    </row>
    <row r="3143" spans="1:18" x14ac:dyDescent="0.25">
      <c r="A3143" s="3" t="s">
        <v>3175</v>
      </c>
      <c r="B3143" s="12">
        <v>41796</v>
      </c>
      <c r="C3143" s="4" t="s">
        <v>70</v>
      </c>
      <c r="D3143" s="4">
        <v>1.6</v>
      </c>
      <c r="E3143" s="4">
        <v>73</v>
      </c>
      <c r="F3143" s="5">
        <v>0.29166666666666669</v>
      </c>
      <c r="G3143" s="6">
        <v>302.5</v>
      </c>
      <c r="H3143" s="7">
        <v>54752.5</v>
      </c>
      <c r="I3143" s="7">
        <f>FlightsPivot[[#This Row],[Total Fare]]*10%</f>
        <v>5475.25</v>
      </c>
      <c r="J3143" s="7">
        <f>FlightsPivot[[#This Row],[Total Fare]]+FlightsPivot[[#This Row],[10% tax ]]</f>
        <v>60227.75</v>
      </c>
      <c r="K3143" s="4">
        <v>6</v>
      </c>
      <c r="L3143" s="4">
        <v>2014</v>
      </c>
      <c r="M3143" t="str">
        <f>INDEX(RoutesPivot[DepAirport],MATCH($C3143,RoutesPivot[[RouteID]:[RouteID]],0))</f>
        <v>ORD</v>
      </c>
      <c r="N3143" t="str">
        <f>INDEX(RoutesPivot[AirportID],MATCH($C3143,RoutesPivot[[RouteID]:[RouteID]],0))</f>
        <v>LAS</v>
      </c>
      <c r="O3143">
        <f>INDEX(RoutesPivot[Distance],MATCH($C3143,RoutesPivot[[RouteID]:[RouteID]],0))</f>
        <v>1100</v>
      </c>
      <c r="P3143">
        <f>INDEX(RoutesPivot[ListPrice],MATCH($C3143,RoutesPivot[[RouteID]:[RouteID]],0))</f>
        <v>275</v>
      </c>
      <c r="Q3143" t="str">
        <f>INDEX(AirportPivot[AirportName],MATCH($N3143,AirportPivot[[AirportID]:[AirportID]],0))</f>
        <v>McCarran International</v>
      </c>
      <c r="R3143">
        <f>INDEX(AirportPivot[Gates (number of available)],MATCH($N3143,AirportPivot[[AirportID]:[AirportID]],0))</f>
        <v>68</v>
      </c>
    </row>
    <row r="3144" spans="1:18" x14ac:dyDescent="0.25">
      <c r="A3144" s="3" t="s">
        <v>3176</v>
      </c>
      <c r="B3144" s="12">
        <v>41969</v>
      </c>
      <c r="C3144" s="4" t="s">
        <v>23</v>
      </c>
      <c r="D3144" s="4">
        <v>5.9</v>
      </c>
      <c r="E3144" s="4">
        <v>112</v>
      </c>
      <c r="F3144" s="5">
        <v>0.83333333333333337</v>
      </c>
      <c r="G3144" s="6">
        <v>450</v>
      </c>
      <c r="H3144" s="7">
        <v>83250</v>
      </c>
      <c r="I3144" s="7">
        <f>FlightsPivot[[#This Row],[Total Fare]]*10%</f>
        <v>8325</v>
      </c>
      <c r="J3144" s="7">
        <f>FlightsPivot[[#This Row],[Total Fare]]+FlightsPivot[[#This Row],[10% tax ]]</f>
        <v>91575</v>
      </c>
      <c r="K3144" s="4">
        <v>11</v>
      </c>
      <c r="L3144" s="4">
        <v>2014</v>
      </c>
      <c r="M3144" t="str">
        <f>INDEX(RoutesPivot[DepAirport],MATCH($C3144,RoutesPivot[[RouteID]:[RouteID]],0))</f>
        <v>ORD</v>
      </c>
      <c r="N3144" t="str">
        <f>INDEX(RoutesPivot[AirportID],MATCH($C3144,RoutesPivot[[RouteID]:[RouteID]],0))</f>
        <v>DEN</v>
      </c>
      <c r="O3144">
        <f>INDEX(RoutesPivot[Distance],MATCH($C3144,RoutesPivot[[RouteID]:[RouteID]],0))</f>
        <v>800</v>
      </c>
      <c r="P3144">
        <f>INDEX(RoutesPivot[ListPrice],MATCH($C3144,RoutesPivot[[RouteID]:[RouteID]],0))</f>
        <v>300</v>
      </c>
      <c r="Q3144" t="str">
        <f>INDEX(AirportPivot[AirportName],MATCH($N3144,AirportPivot[[AirportID]:[AirportID]],0))</f>
        <v>Denver International</v>
      </c>
      <c r="R3144">
        <f>INDEX(AirportPivot[Gates (number of available)],MATCH($N3144,AirportPivot[[AirportID]:[AirportID]],0))</f>
        <v>75</v>
      </c>
    </row>
    <row r="3145" spans="1:18" x14ac:dyDescent="0.25">
      <c r="A3145" s="3" t="s">
        <v>3177</v>
      </c>
      <c r="B3145" s="12">
        <v>42332</v>
      </c>
      <c r="C3145" s="4" t="s">
        <v>21</v>
      </c>
      <c r="D3145" s="4">
        <v>4</v>
      </c>
      <c r="E3145" s="4">
        <v>123</v>
      </c>
      <c r="F3145" s="5">
        <v>0.29166666666666669</v>
      </c>
      <c r="G3145" s="6">
        <v>187.5</v>
      </c>
      <c r="H3145" s="7">
        <v>34687.5</v>
      </c>
      <c r="I3145" s="7">
        <f>FlightsPivot[[#This Row],[Total Fare]]*10%</f>
        <v>3468.75</v>
      </c>
      <c r="J3145" s="7">
        <f>FlightsPivot[[#This Row],[Total Fare]]+FlightsPivot[[#This Row],[10% tax ]]</f>
        <v>38156.25</v>
      </c>
      <c r="K3145" s="4">
        <v>11</v>
      </c>
      <c r="L3145" s="4">
        <v>2015</v>
      </c>
      <c r="M3145" t="str">
        <f>INDEX(RoutesPivot[DepAirport],MATCH($C3145,RoutesPivot[[RouteID]:[RouteID]],0))</f>
        <v>ORD</v>
      </c>
      <c r="N3145" t="str">
        <f>INDEX(RoutesPivot[AirportID],MATCH($C3145,RoutesPivot[[RouteID]:[RouteID]],0))</f>
        <v>CLT</v>
      </c>
      <c r="O3145">
        <f>INDEX(RoutesPivot[Distance],MATCH($C3145,RoutesPivot[[RouteID]:[RouteID]],0))</f>
        <v>700</v>
      </c>
      <c r="P3145">
        <f>INDEX(RoutesPivot[ListPrice],MATCH($C3145,RoutesPivot[[RouteID]:[RouteID]],0))</f>
        <v>125</v>
      </c>
      <c r="Q3145" t="str">
        <f>INDEX(AirportPivot[AirportName],MATCH($N3145,AirportPivot[[AirportID]:[AirportID]],0))</f>
        <v>Charlotte/Douglas International</v>
      </c>
      <c r="R3145">
        <f>INDEX(AirportPivot[Gates (number of available)],MATCH($N3145,AirportPivot[[AirportID]:[AirportID]],0))</f>
        <v>65</v>
      </c>
    </row>
    <row r="3146" spans="1:18" x14ac:dyDescent="0.25">
      <c r="A3146" s="3" t="s">
        <v>3178</v>
      </c>
      <c r="B3146" s="12">
        <v>41968</v>
      </c>
      <c r="C3146" s="4" t="s">
        <v>21</v>
      </c>
      <c r="D3146" s="4">
        <v>5.7</v>
      </c>
      <c r="E3146" s="4">
        <v>172</v>
      </c>
      <c r="F3146" s="5">
        <v>0.75</v>
      </c>
      <c r="G3146" s="6">
        <v>187.5</v>
      </c>
      <c r="H3146" s="7">
        <v>30937.5</v>
      </c>
      <c r="I3146" s="7">
        <f>FlightsPivot[[#This Row],[Total Fare]]*10%</f>
        <v>3093.75</v>
      </c>
      <c r="J3146" s="7">
        <f>FlightsPivot[[#This Row],[Total Fare]]+FlightsPivot[[#This Row],[10% tax ]]</f>
        <v>34031.25</v>
      </c>
      <c r="K3146" s="4">
        <v>11</v>
      </c>
      <c r="L3146" s="4">
        <v>2014</v>
      </c>
      <c r="M3146" t="str">
        <f>INDEX(RoutesPivot[DepAirport],MATCH($C3146,RoutesPivot[[RouteID]:[RouteID]],0))</f>
        <v>ORD</v>
      </c>
      <c r="N3146" t="str">
        <f>INDEX(RoutesPivot[AirportID],MATCH($C3146,RoutesPivot[[RouteID]:[RouteID]],0))</f>
        <v>CLT</v>
      </c>
      <c r="O3146">
        <f>INDEX(RoutesPivot[Distance],MATCH($C3146,RoutesPivot[[RouteID]:[RouteID]],0))</f>
        <v>700</v>
      </c>
      <c r="P3146">
        <f>INDEX(RoutesPivot[ListPrice],MATCH($C3146,RoutesPivot[[RouteID]:[RouteID]],0))</f>
        <v>125</v>
      </c>
      <c r="Q3146" t="str">
        <f>INDEX(AirportPivot[AirportName],MATCH($N3146,AirportPivot[[AirportID]:[AirportID]],0))</f>
        <v>Charlotte/Douglas International</v>
      </c>
      <c r="R3146">
        <f>INDEX(AirportPivot[Gates (number of available)],MATCH($N3146,AirportPivot[[AirportID]:[AirportID]],0))</f>
        <v>65</v>
      </c>
    </row>
    <row r="3147" spans="1:18" x14ac:dyDescent="0.25">
      <c r="A3147" s="3" t="s">
        <v>3179</v>
      </c>
      <c r="B3147" s="12">
        <v>41647</v>
      </c>
      <c r="C3147" s="4" t="s">
        <v>83</v>
      </c>
      <c r="D3147" s="4">
        <v>1.2</v>
      </c>
      <c r="E3147" s="4">
        <v>127</v>
      </c>
      <c r="F3147" s="5">
        <v>0.35416666666666669</v>
      </c>
      <c r="G3147" s="6">
        <v>240</v>
      </c>
      <c r="H3147" s="7">
        <v>44400</v>
      </c>
      <c r="I3147" s="7">
        <f>FlightsPivot[[#This Row],[Total Fare]]*10%</f>
        <v>4440</v>
      </c>
      <c r="J3147" s="7">
        <f>FlightsPivot[[#This Row],[Total Fare]]+FlightsPivot[[#This Row],[10% tax ]]</f>
        <v>48840</v>
      </c>
      <c r="K3147" s="4">
        <v>1</v>
      </c>
      <c r="L3147" s="4">
        <v>2014</v>
      </c>
      <c r="M3147" t="str">
        <f>INDEX(RoutesPivot[DepAirport],MATCH($C3147,RoutesPivot[[RouteID]:[RouteID]],0))</f>
        <v>ORD</v>
      </c>
      <c r="N3147" t="str">
        <f>INDEX(RoutesPivot[AirportID],MATCH($C3147,RoutesPivot[[RouteID]:[RouteID]],0))</f>
        <v>BWI</v>
      </c>
      <c r="O3147">
        <f>INDEX(RoutesPivot[Distance],MATCH($C3147,RoutesPivot[[RouteID]:[RouteID]],0))</f>
        <v>520</v>
      </c>
      <c r="P3147">
        <f>INDEX(RoutesPivot[ListPrice],MATCH($C3147,RoutesPivot[[RouteID]:[RouteID]],0))</f>
        <v>240</v>
      </c>
      <c r="Q3147" t="str">
        <f>INDEX(AirportPivot[AirportName],MATCH($N3147,AirportPivot[[AirportID]:[AirportID]],0))</f>
        <v>Baltimore/Washington International Thurgood Marshall</v>
      </c>
      <c r="R3147">
        <f>INDEX(AirportPivot[Gates (number of available)],MATCH($N3147,AirportPivot[[AirportID]:[AirportID]],0))</f>
        <v>58</v>
      </c>
    </row>
    <row r="3148" spans="1:18" x14ac:dyDescent="0.25">
      <c r="A3148" s="3" t="s">
        <v>3180</v>
      </c>
      <c r="B3148" s="12">
        <v>41957</v>
      </c>
      <c r="C3148" s="4" t="s">
        <v>40</v>
      </c>
      <c r="D3148" s="4">
        <v>2.5</v>
      </c>
      <c r="E3148" s="4">
        <v>17</v>
      </c>
      <c r="F3148" s="5">
        <v>0.75</v>
      </c>
      <c r="G3148" s="6">
        <v>115</v>
      </c>
      <c r="H3148" s="7">
        <v>21275</v>
      </c>
      <c r="I3148" s="7">
        <f>FlightsPivot[[#This Row],[Total Fare]]*10%</f>
        <v>2127.5</v>
      </c>
      <c r="J3148" s="7">
        <f>FlightsPivot[[#This Row],[Total Fare]]+FlightsPivot[[#This Row],[10% tax ]]</f>
        <v>23402.5</v>
      </c>
      <c r="K3148" s="4">
        <v>11</v>
      </c>
      <c r="L3148" s="4">
        <v>2014</v>
      </c>
      <c r="M3148" t="str">
        <f>INDEX(RoutesPivot[DepAirport],MATCH($C3148,RoutesPivot[[RouteID]:[RouteID]],0))</f>
        <v>ORD</v>
      </c>
      <c r="N3148" t="str">
        <f>INDEX(RoutesPivot[AirportID],MATCH($C3148,RoutesPivot[[RouteID]:[RouteID]],0))</f>
        <v>MSP</v>
      </c>
      <c r="O3148">
        <f>INDEX(RoutesPivot[Distance],MATCH($C3148,RoutesPivot[[RouteID]:[RouteID]],0))</f>
        <v>300</v>
      </c>
      <c r="P3148">
        <f>INDEX(RoutesPivot[ListPrice],MATCH($C3148,RoutesPivot[[RouteID]:[RouteID]],0))</f>
        <v>115</v>
      </c>
      <c r="Q3148" t="str">
        <f>INDEX(AirportPivot[AirportName],MATCH($N3148,AirportPivot[[AirportID]:[AirportID]],0))</f>
        <v>Minneapolis-St Paul International/Wold-Chamberlain</v>
      </c>
      <c r="R3148">
        <f>INDEX(AirportPivot[Gates (number of available)],MATCH($N3148,AirportPivot[[AirportID]:[AirportID]],0))</f>
        <v>65</v>
      </c>
    </row>
    <row r="3149" spans="1:18" x14ac:dyDescent="0.25">
      <c r="A3149" s="3" t="s">
        <v>3181</v>
      </c>
      <c r="B3149" s="12">
        <v>42133</v>
      </c>
      <c r="C3149" s="4" t="s">
        <v>17</v>
      </c>
      <c r="D3149" s="4">
        <v>4.3</v>
      </c>
      <c r="E3149" s="4">
        <v>50</v>
      </c>
      <c r="F3149" s="5">
        <v>0.29166666666666669</v>
      </c>
      <c r="G3149" s="6">
        <v>350</v>
      </c>
      <c r="H3149" s="7">
        <v>57750</v>
      </c>
      <c r="I3149" s="7">
        <f>FlightsPivot[[#This Row],[Total Fare]]*10%</f>
        <v>5775</v>
      </c>
      <c r="J3149" s="7">
        <f>FlightsPivot[[#This Row],[Total Fare]]+FlightsPivot[[#This Row],[10% tax ]]</f>
        <v>63525</v>
      </c>
      <c r="K3149" s="4">
        <v>5</v>
      </c>
      <c r="L3149" s="4">
        <v>2015</v>
      </c>
      <c r="M3149" t="str">
        <f>INDEX(RoutesPivot[DepAirport],MATCH($C3149,RoutesPivot[[RouteID]:[RouteID]],0))</f>
        <v>ORD</v>
      </c>
      <c r="N3149" t="str">
        <f>INDEX(RoutesPivot[AirportID],MATCH($C3149,RoutesPivot[[RouteID]:[RouteID]],0))</f>
        <v>LAX</v>
      </c>
      <c r="O3149">
        <f>INDEX(RoutesPivot[Distance],MATCH($C3149,RoutesPivot[[RouteID]:[RouteID]],0))</f>
        <v>1518</v>
      </c>
      <c r="P3149">
        <f>INDEX(RoutesPivot[ListPrice],MATCH($C3149,RoutesPivot[[RouteID]:[RouteID]],0))</f>
        <v>350</v>
      </c>
      <c r="Q3149" t="str">
        <f>INDEX(AirportPivot[AirportName],MATCH($N3149,AirportPivot[[AirportID]:[AirportID]],0))</f>
        <v>Los Angeles International</v>
      </c>
      <c r="R3149">
        <f>INDEX(AirportPivot[Gates (number of available)],MATCH($N3149,AirportPivot[[AirportID]:[AirportID]],0))</f>
        <v>86</v>
      </c>
    </row>
    <row r="3150" spans="1:18" x14ac:dyDescent="0.25">
      <c r="A3150" s="3" t="s">
        <v>3182</v>
      </c>
      <c r="B3150" s="12">
        <v>42311</v>
      </c>
      <c r="C3150" s="4" t="s">
        <v>33</v>
      </c>
      <c r="D3150" s="4">
        <v>2.2999999999999998</v>
      </c>
      <c r="E3150" s="4">
        <v>6</v>
      </c>
      <c r="F3150" s="5">
        <v>0.75</v>
      </c>
      <c r="G3150" s="6">
        <v>375</v>
      </c>
      <c r="H3150" s="7">
        <v>69375</v>
      </c>
      <c r="I3150" s="7">
        <f>FlightsPivot[[#This Row],[Total Fare]]*10%</f>
        <v>6937.5</v>
      </c>
      <c r="J3150" s="7">
        <f>FlightsPivot[[#This Row],[Total Fare]]+FlightsPivot[[#This Row],[10% tax ]]</f>
        <v>76312.5</v>
      </c>
      <c r="K3150" s="4">
        <v>11</v>
      </c>
      <c r="L3150" s="4">
        <v>2015</v>
      </c>
      <c r="M3150" t="str">
        <f>INDEX(RoutesPivot[DepAirport],MATCH($C3150,RoutesPivot[[RouteID]:[RouteID]],0))</f>
        <v>ORD</v>
      </c>
      <c r="N3150" t="str">
        <f>INDEX(RoutesPivot[AirportID],MATCH($C3150,RoutesPivot[[RouteID]:[RouteID]],0))</f>
        <v>SFO</v>
      </c>
      <c r="O3150">
        <f>INDEX(RoutesPivot[Distance],MATCH($C3150,RoutesPivot[[RouteID]:[RouteID]],0))</f>
        <v>1600</v>
      </c>
      <c r="P3150">
        <f>INDEX(RoutesPivot[ListPrice],MATCH($C3150,RoutesPivot[[RouteID]:[RouteID]],0))</f>
        <v>375</v>
      </c>
      <c r="Q3150" t="str">
        <f>INDEX(AirportPivot[AirportName],MATCH($N3150,AirportPivot[[AirportID]:[AirportID]],0))</f>
        <v>San Francisco International</v>
      </c>
      <c r="R3150">
        <f>INDEX(AirportPivot[Gates (number of available)],MATCH($N3150,AirportPivot[[AirportID]:[AirportID]],0))</f>
        <v>70</v>
      </c>
    </row>
    <row r="3151" spans="1:18" x14ac:dyDescent="0.25">
      <c r="A3151" s="3" t="s">
        <v>3183</v>
      </c>
      <c r="B3151" s="12">
        <v>42025</v>
      </c>
      <c r="C3151" s="4" t="s">
        <v>25</v>
      </c>
      <c r="D3151" s="4">
        <v>2.6</v>
      </c>
      <c r="E3151" s="4">
        <v>200</v>
      </c>
      <c r="F3151" s="5">
        <v>0.79166666666666663</v>
      </c>
      <c r="G3151" s="6">
        <v>200</v>
      </c>
      <c r="H3151" s="7">
        <v>33000</v>
      </c>
      <c r="I3151" s="7">
        <f>FlightsPivot[[#This Row],[Total Fare]]*10%</f>
        <v>3300</v>
      </c>
      <c r="J3151" s="7">
        <f>FlightsPivot[[#This Row],[Total Fare]]+FlightsPivot[[#This Row],[10% tax ]]</f>
        <v>36300</v>
      </c>
      <c r="K3151" s="4">
        <v>1</v>
      </c>
      <c r="L3151" s="4">
        <v>2015</v>
      </c>
      <c r="M3151" t="str">
        <f>INDEX(RoutesPivot[DepAirport],MATCH($C3151,RoutesPivot[[RouteID]:[RouteID]],0))</f>
        <v>ORD</v>
      </c>
      <c r="N3151" t="str">
        <f>INDEX(RoutesPivot[AirportID],MATCH($C3151,RoutesPivot[[RouteID]:[RouteID]],0))</f>
        <v>DFW</v>
      </c>
      <c r="O3151">
        <f>INDEX(RoutesPivot[Distance],MATCH($C3151,RoutesPivot[[RouteID]:[RouteID]],0))</f>
        <v>700</v>
      </c>
      <c r="P3151">
        <f>INDEX(RoutesPivot[ListPrice],MATCH($C3151,RoutesPivot[[RouteID]:[RouteID]],0))</f>
        <v>200</v>
      </c>
      <c r="Q3151" t="str">
        <f>INDEX(AirportPivot[AirportName],MATCH($N3151,AirportPivot[[AirportID]:[AirportID]],0))</f>
        <v>Dallas/Fort Worth International</v>
      </c>
      <c r="R3151">
        <f>INDEX(AirportPivot[Gates (number of available)],MATCH($N3151,AirportPivot[[AirportID]:[AirportID]],0))</f>
        <v>130</v>
      </c>
    </row>
    <row r="3152" spans="1:18" x14ac:dyDescent="0.25">
      <c r="A3152" s="3" t="s">
        <v>3184</v>
      </c>
      <c r="B3152" s="12">
        <v>42280</v>
      </c>
      <c r="C3152" s="4" t="s">
        <v>21</v>
      </c>
      <c r="D3152" s="4">
        <v>2.2000000000000002</v>
      </c>
      <c r="E3152" s="4">
        <v>5</v>
      </c>
      <c r="F3152" s="5">
        <v>0.41666666666666669</v>
      </c>
      <c r="G3152" s="6">
        <v>125</v>
      </c>
      <c r="H3152" s="7">
        <v>23125</v>
      </c>
      <c r="I3152" s="7">
        <f>FlightsPivot[[#This Row],[Total Fare]]*10%</f>
        <v>2312.5</v>
      </c>
      <c r="J3152" s="7">
        <f>FlightsPivot[[#This Row],[Total Fare]]+FlightsPivot[[#This Row],[10% tax ]]</f>
        <v>25437.5</v>
      </c>
      <c r="K3152" s="4">
        <v>10</v>
      </c>
      <c r="L3152" s="4">
        <v>2015</v>
      </c>
      <c r="M3152" t="str">
        <f>INDEX(RoutesPivot[DepAirport],MATCH($C3152,RoutesPivot[[RouteID]:[RouteID]],0))</f>
        <v>ORD</v>
      </c>
      <c r="N3152" t="str">
        <f>INDEX(RoutesPivot[AirportID],MATCH($C3152,RoutesPivot[[RouteID]:[RouteID]],0))</f>
        <v>CLT</v>
      </c>
      <c r="O3152">
        <f>INDEX(RoutesPivot[Distance],MATCH($C3152,RoutesPivot[[RouteID]:[RouteID]],0))</f>
        <v>700</v>
      </c>
      <c r="P3152">
        <f>INDEX(RoutesPivot[ListPrice],MATCH($C3152,RoutesPivot[[RouteID]:[RouteID]],0))</f>
        <v>125</v>
      </c>
      <c r="Q3152" t="str">
        <f>INDEX(AirportPivot[AirportName],MATCH($N3152,AirportPivot[[AirportID]:[AirportID]],0))</f>
        <v>Charlotte/Douglas International</v>
      </c>
      <c r="R3152">
        <f>INDEX(AirportPivot[Gates (number of available)],MATCH($N3152,AirportPivot[[AirportID]:[AirportID]],0))</f>
        <v>65</v>
      </c>
    </row>
    <row r="3153" spans="1:18" x14ac:dyDescent="0.25">
      <c r="A3153" s="3" t="s">
        <v>3185</v>
      </c>
      <c r="B3153" s="12">
        <v>42360</v>
      </c>
      <c r="C3153" s="4" t="s">
        <v>17</v>
      </c>
      <c r="D3153" s="4">
        <v>7.8</v>
      </c>
      <c r="E3153" s="4">
        <v>52</v>
      </c>
      <c r="F3153" s="5">
        <v>0.5</v>
      </c>
      <c r="G3153" s="6">
        <v>490</v>
      </c>
      <c r="H3153" s="7">
        <v>80850</v>
      </c>
      <c r="I3153" s="7">
        <f>FlightsPivot[[#This Row],[Total Fare]]*10%</f>
        <v>8085</v>
      </c>
      <c r="J3153" s="7">
        <f>FlightsPivot[[#This Row],[Total Fare]]+FlightsPivot[[#This Row],[10% tax ]]</f>
        <v>88935</v>
      </c>
      <c r="K3153" s="4">
        <v>12</v>
      </c>
      <c r="L3153" s="4">
        <v>2015</v>
      </c>
      <c r="M3153" t="str">
        <f>INDEX(RoutesPivot[DepAirport],MATCH($C3153,RoutesPivot[[RouteID]:[RouteID]],0))</f>
        <v>ORD</v>
      </c>
      <c r="N3153" t="str">
        <f>INDEX(RoutesPivot[AirportID],MATCH($C3153,RoutesPivot[[RouteID]:[RouteID]],0))</f>
        <v>LAX</v>
      </c>
      <c r="O3153">
        <f>INDEX(RoutesPivot[Distance],MATCH($C3153,RoutesPivot[[RouteID]:[RouteID]],0))</f>
        <v>1518</v>
      </c>
      <c r="P3153">
        <f>INDEX(RoutesPivot[ListPrice],MATCH($C3153,RoutesPivot[[RouteID]:[RouteID]],0))</f>
        <v>350</v>
      </c>
      <c r="Q3153" t="str">
        <f>INDEX(AirportPivot[AirportName],MATCH($N3153,AirportPivot[[AirportID]:[AirportID]],0))</f>
        <v>Los Angeles International</v>
      </c>
      <c r="R3153">
        <f>INDEX(AirportPivot[Gates (number of available)],MATCH($N3153,AirportPivot[[AirportID]:[AirportID]],0))</f>
        <v>86</v>
      </c>
    </row>
    <row r="3154" spans="1:18" x14ac:dyDescent="0.25">
      <c r="A3154" s="3" t="s">
        <v>3186</v>
      </c>
      <c r="B3154" s="12">
        <v>41747</v>
      </c>
      <c r="C3154" s="4" t="s">
        <v>47</v>
      </c>
      <c r="D3154" s="4">
        <v>3.1</v>
      </c>
      <c r="E3154" s="4">
        <v>43</v>
      </c>
      <c r="F3154" s="5">
        <v>0.72916666666666663</v>
      </c>
      <c r="G3154" s="6">
        <v>250</v>
      </c>
      <c r="H3154" s="7">
        <v>41250</v>
      </c>
      <c r="I3154" s="7">
        <f>FlightsPivot[[#This Row],[Total Fare]]*10%</f>
        <v>4125</v>
      </c>
      <c r="J3154" s="7">
        <f>FlightsPivot[[#This Row],[Total Fare]]+FlightsPivot[[#This Row],[10% tax ]]</f>
        <v>45375</v>
      </c>
      <c r="K3154" s="4">
        <v>4</v>
      </c>
      <c r="L3154" s="4">
        <v>2014</v>
      </c>
      <c r="M3154" t="str">
        <f>INDEX(RoutesPivot[DepAirport],MATCH($C3154,RoutesPivot[[RouteID]:[RouteID]],0))</f>
        <v>ORD</v>
      </c>
      <c r="N3154" t="str">
        <f>INDEX(RoutesPivot[AirportID],MATCH($C3154,RoutesPivot[[RouteID]:[RouteID]],0))</f>
        <v>PHX</v>
      </c>
      <c r="O3154">
        <f>INDEX(RoutesPivot[Distance],MATCH($C3154,RoutesPivot[[RouteID]:[RouteID]],0))</f>
        <v>1200</v>
      </c>
      <c r="P3154">
        <f>INDEX(RoutesPivot[ListPrice],MATCH($C3154,RoutesPivot[[RouteID]:[RouteID]],0))</f>
        <v>250</v>
      </c>
      <c r="Q3154" t="str">
        <f>INDEX(AirportPivot[AirportName],MATCH($N3154,AirportPivot[[AirportID]:[AirportID]],0))</f>
        <v>Phoenix Sky Harbor International</v>
      </c>
      <c r="R3154">
        <f>INDEX(AirportPivot[Gates (number of available)],MATCH($N3154,AirportPivot[[AirportID]:[AirportID]],0))</f>
        <v>60</v>
      </c>
    </row>
    <row r="3155" spans="1:18" x14ac:dyDescent="0.25">
      <c r="A3155" s="3" t="s">
        <v>3187</v>
      </c>
      <c r="B3155" s="12">
        <v>42147</v>
      </c>
      <c r="C3155" s="4" t="s">
        <v>11</v>
      </c>
      <c r="D3155" s="4">
        <v>2.2999999999999998</v>
      </c>
      <c r="E3155" s="4">
        <v>104</v>
      </c>
      <c r="F3155" s="5">
        <v>0.75</v>
      </c>
      <c r="G3155" s="6">
        <v>300</v>
      </c>
      <c r="H3155" s="7">
        <v>55500</v>
      </c>
      <c r="I3155" s="7">
        <f>FlightsPivot[[#This Row],[Total Fare]]*10%</f>
        <v>5550</v>
      </c>
      <c r="J3155" s="7">
        <f>FlightsPivot[[#This Row],[Total Fare]]+FlightsPivot[[#This Row],[10% tax ]]</f>
        <v>61050</v>
      </c>
      <c r="K3155" s="4">
        <v>5</v>
      </c>
      <c r="L3155" s="4">
        <v>2015</v>
      </c>
      <c r="M3155" t="str">
        <f>INDEX(RoutesPivot[DepAirport],MATCH($C3155,RoutesPivot[[RouteID]:[RouteID]],0))</f>
        <v>ORD</v>
      </c>
      <c r="N3155" t="str">
        <f>INDEX(RoutesPivot[AirportID],MATCH($C3155,RoutesPivot[[RouteID]:[RouteID]],0))</f>
        <v>BOS</v>
      </c>
      <c r="O3155">
        <f>INDEX(RoutesPivot[Distance],MATCH($C3155,RoutesPivot[[RouteID]:[RouteID]],0))</f>
        <v>730</v>
      </c>
      <c r="P3155">
        <f>INDEX(RoutesPivot[ListPrice],MATCH($C3155,RoutesPivot[[RouteID]:[RouteID]],0))</f>
        <v>300</v>
      </c>
      <c r="Q3155" t="str">
        <f>INDEX(AirportPivot[AirportName],MATCH($N3155,AirportPivot[[AirportID]:[AirportID]],0))</f>
        <v>General Edward Lawrence Logan International</v>
      </c>
      <c r="R3155">
        <f>INDEX(AirportPivot[Gates (number of available)],MATCH($N3155,AirportPivot[[AirportID]:[AirportID]],0))</f>
        <v>63</v>
      </c>
    </row>
    <row r="3156" spans="1:18" x14ac:dyDescent="0.25">
      <c r="A3156" s="3" t="s">
        <v>3188</v>
      </c>
      <c r="B3156" s="12">
        <v>41789</v>
      </c>
      <c r="C3156" s="4" t="s">
        <v>33</v>
      </c>
      <c r="D3156" s="4">
        <v>2.5</v>
      </c>
      <c r="E3156" s="4">
        <v>59</v>
      </c>
      <c r="F3156" s="5">
        <v>0.75</v>
      </c>
      <c r="G3156" s="6">
        <v>375</v>
      </c>
      <c r="H3156" s="7">
        <v>61875</v>
      </c>
      <c r="I3156" s="7">
        <f>FlightsPivot[[#This Row],[Total Fare]]*10%</f>
        <v>6187.5</v>
      </c>
      <c r="J3156" s="7">
        <f>FlightsPivot[[#This Row],[Total Fare]]+FlightsPivot[[#This Row],[10% tax ]]</f>
        <v>68062.5</v>
      </c>
      <c r="K3156" s="4">
        <v>5</v>
      </c>
      <c r="L3156" s="4">
        <v>2014</v>
      </c>
      <c r="M3156" t="str">
        <f>INDEX(RoutesPivot[DepAirport],MATCH($C3156,RoutesPivot[[RouteID]:[RouteID]],0))</f>
        <v>ORD</v>
      </c>
      <c r="N3156" t="str">
        <f>INDEX(RoutesPivot[AirportID],MATCH($C3156,RoutesPivot[[RouteID]:[RouteID]],0))</f>
        <v>SFO</v>
      </c>
      <c r="O3156">
        <f>INDEX(RoutesPivot[Distance],MATCH($C3156,RoutesPivot[[RouteID]:[RouteID]],0))</f>
        <v>1600</v>
      </c>
      <c r="P3156">
        <f>INDEX(RoutesPivot[ListPrice],MATCH($C3156,RoutesPivot[[RouteID]:[RouteID]],0))</f>
        <v>375</v>
      </c>
      <c r="Q3156" t="str">
        <f>INDEX(AirportPivot[AirportName],MATCH($N3156,AirportPivot[[AirportID]:[AirportID]],0))</f>
        <v>San Francisco International</v>
      </c>
      <c r="R3156">
        <f>INDEX(AirportPivot[Gates (number of available)],MATCH($N3156,AirportPivot[[AirportID]:[AirportID]],0))</f>
        <v>70</v>
      </c>
    </row>
    <row r="3157" spans="1:18" x14ac:dyDescent="0.25">
      <c r="A3157" s="3" t="s">
        <v>3189</v>
      </c>
      <c r="B3157" s="12">
        <v>42361</v>
      </c>
      <c r="C3157" s="4" t="s">
        <v>17</v>
      </c>
      <c r="D3157" s="4">
        <v>8.6999999999999993</v>
      </c>
      <c r="E3157" s="4">
        <v>27</v>
      </c>
      <c r="F3157" s="5">
        <v>0.79166666666666663</v>
      </c>
      <c r="G3157" s="6">
        <v>490</v>
      </c>
      <c r="H3157" s="7">
        <v>90650</v>
      </c>
      <c r="I3157" s="7">
        <f>FlightsPivot[[#This Row],[Total Fare]]*10%</f>
        <v>9065</v>
      </c>
      <c r="J3157" s="7">
        <f>FlightsPivot[[#This Row],[Total Fare]]+FlightsPivot[[#This Row],[10% tax ]]</f>
        <v>99715</v>
      </c>
      <c r="K3157" s="4">
        <v>12</v>
      </c>
      <c r="L3157" s="4">
        <v>2015</v>
      </c>
      <c r="M3157" t="str">
        <f>INDEX(RoutesPivot[DepAirport],MATCH($C3157,RoutesPivot[[RouteID]:[RouteID]],0))</f>
        <v>ORD</v>
      </c>
      <c r="N3157" t="str">
        <f>INDEX(RoutesPivot[AirportID],MATCH($C3157,RoutesPivot[[RouteID]:[RouteID]],0))</f>
        <v>LAX</v>
      </c>
      <c r="O3157">
        <f>INDEX(RoutesPivot[Distance],MATCH($C3157,RoutesPivot[[RouteID]:[RouteID]],0))</f>
        <v>1518</v>
      </c>
      <c r="P3157">
        <f>INDEX(RoutesPivot[ListPrice],MATCH($C3157,RoutesPivot[[RouteID]:[RouteID]],0))</f>
        <v>350</v>
      </c>
      <c r="Q3157" t="str">
        <f>INDEX(AirportPivot[AirportName],MATCH($N3157,AirportPivot[[AirportID]:[AirportID]],0))</f>
        <v>Los Angeles International</v>
      </c>
      <c r="R3157">
        <f>INDEX(AirportPivot[Gates (number of available)],MATCH($N3157,AirportPivot[[AirportID]:[AirportID]],0))</f>
        <v>86</v>
      </c>
    </row>
    <row r="3158" spans="1:18" x14ac:dyDescent="0.25">
      <c r="A3158" s="3" t="s">
        <v>3190</v>
      </c>
      <c r="B3158" s="12">
        <v>41889</v>
      </c>
      <c r="C3158" s="4" t="s">
        <v>25</v>
      </c>
      <c r="D3158" s="4">
        <v>1.5</v>
      </c>
      <c r="E3158" s="4">
        <v>19</v>
      </c>
      <c r="F3158" s="5">
        <v>0.79166666666666663</v>
      </c>
      <c r="G3158" s="6">
        <v>200</v>
      </c>
      <c r="H3158" s="7">
        <v>37000</v>
      </c>
      <c r="I3158" s="7">
        <f>FlightsPivot[[#This Row],[Total Fare]]*10%</f>
        <v>3700</v>
      </c>
      <c r="J3158" s="7">
        <f>FlightsPivot[[#This Row],[Total Fare]]+FlightsPivot[[#This Row],[10% tax ]]</f>
        <v>40700</v>
      </c>
      <c r="K3158" s="4">
        <v>9</v>
      </c>
      <c r="L3158" s="4">
        <v>2014</v>
      </c>
      <c r="M3158" t="str">
        <f>INDEX(RoutesPivot[DepAirport],MATCH($C3158,RoutesPivot[[RouteID]:[RouteID]],0))</f>
        <v>ORD</v>
      </c>
      <c r="N3158" t="str">
        <f>INDEX(RoutesPivot[AirportID],MATCH($C3158,RoutesPivot[[RouteID]:[RouteID]],0))</f>
        <v>DFW</v>
      </c>
      <c r="O3158">
        <f>INDEX(RoutesPivot[Distance],MATCH($C3158,RoutesPivot[[RouteID]:[RouteID]],0))</f>
        <v>700</v>
      </c>
      <c r="P3158">
        <f>INDEX(RoutesPivot[ListPrice],MATCH($C3158,RoutesPivot[[RouteID]:[RouteID]],0))</f>
        <v>200</v>
      </c>
      <c r="Q3158" t="str">
        <f>INDEX(AirportPivot[AirportName],MATCH($N3158,AirportPivot[[AirportID]:[AirportID]],0))</f>
        <v>Dallas/Fort Worth International</v>
      </c>
      <c r="R3158">
        <f>INDEX(AirportPivot[Gates (number of available)],MATCH($N3158,AirportPivot[[AirportID]:[AirportID]],0))</f>
        <v>130</v>
      </c>
    </row>
    <row r="3159" spans="1:18" x14ac:dyDescent="0.25">
      <c r="A3159" s="3" t="s">
        <v>3191</v>
      </c>
      <c r="B3159" s="12">
        <v>41996</v>
      </c>
      <c r="C3159" s="4" t="s">
        <v>40</v>
      </c>
      <c r="D3159" s="4">
        <v>6.2</v>
      </c>
      <c r="E3159" s="4">
        <v>193</v>
      </c>
      <c r="F3159" s="5">
        <v>0.375</v>
      </c>
      <c r="G3159" s="6">
        <v>161</v>
      </c>
      <c r="H3159" s="7">
        <v>26565</v>
      </c>
      <c r="I3159" s="7">
        <f>FlightsPivot[[#This Row],[Total Fare]]*10%</f>
        <v>2656.5</v>
      </c>
      <c r="J3159" s="7">
        <f>FlightsPivot[[#This Row],[Total Fare]]+FlightsPivot[[#This Row],[10% tax ]]</f>
        <v>29221.5</v>
      </c>
      <c r="K3159" s="4">
        <v>12</v>
      </c>
      <c r="L3159" s="4">
        <v>2014</v>
      </c>
      <c r="M3159" t="str">
        <f>INDEX(RoutesPivot[DepAirport],MATCH($C3159,RoutesPivot[[RouteID]:[RouteID]],0))</f>
        <v>ORD</v>
      </c>
      <c r="N3159" t="str">
        <f>INDEX(RoutesPivot[AirportID],MATCH($C3159,RoutesPivot[[RouteID]:[RouteID]],0))</f>
        <v>MSP</v>
      </c>
      <c r="O3159">
        <f>INDEX(RoutesPivot[Distance],MATCH($C3159,RoutesPivot[[RouteID]:[RouteID]],0))</f>
        <v>300</v>
      </c>
      <c r="P3159">
        <f>INDEX(RoutesPivot[ListPrice],MATCH($C3159,RoutesPivot[[RouteID]:[RouteID]],0))</f>
        <v>115</v>
      </c>
      <c r="Q3159" t="str">
        <f>INDEX(AirportPivot[AirportName],MATCH($N3159,AirportPivot[[AirportID]:[AirportID]],0))</f>
        <v>Minneapolis-St Paul International/Wold-Chamberlain</v>
      </c>
      <c r="R3159">
        <f>INDEX(AirportPivot[Gates (number of available)],MATCH($N3159,AirportPivot[[AirportID]:[AirportID]],0))</f>
        <v>65</v>
      </c>
    </row>
    <row r="3160" spans="1:18" x14ac:dyDescent="0.25">
      <c r="A3160" s="3" t="s">
        <v>3192</v>
      </c>
      <c r="B3160" s="12">
        <v>41931</v>
      </c>
      <c r="C3160" s="4" t="s">
        <v>70</v>
      </c>
      <c r="D3160" s="4">
        <v>1.8</v>
      </c>
      <c r="E3160" s="4">
        <v>195</v>
      </c>
      <c r="F3160" s="5">
        <v>0.75</v>
      </c>
      <c r="G3160" s="6">
        <v>275</v>
      </c>
      <c r="H3160" s="7">
        <v>45375</v>
      </c>
      <c r="I3160" s="7">
        <f>FlightsPivot[[#This Row],[Total Fare]]*10%</f>
        <v>4537.5</v>
      </c>
      <c r="J3160" s="7">
        <f>FlightsPivot[[#This Row],[Total Fare]]+FlightsPivot[[#This Row],[10% tax ]]</f>
        <v>49912.5</v>
      </c>
      <c r="K3160" s="4">
        <v>10</v>
      </c>
      <c r="L3160" s="4">
        <v>2014</v>
      </c>
      <c r="M3160" t="str">
        <f>INDEX(RoutesPivot[DepAirport],MATCH($C3160,RoutesPivot[[RouteID]:[RouteID]],0))</f>
        <v>ORD</v>
      </c>
      <c r="N3160" t="str">
        <f>INDEX(RoutesPivot[AirportID],MATCH($C3160,RoutesPivot[[RouteID]:[RouteID]],0))</f>
        <v>LAS</v>
      </c>
      <c r="O3160">
        <f>INDEX(RoutesPivot[Distance],MATCH($C3160,RoutesPivot[[RouteID]:[RouteID]],0))</f>
        <v>1100</v>
      </c>
      <c r="P3160">
        <f>INDEX(RoutesPivot[ListPrice],MATCH($C3160,RoutesPivot[[RouteID]:[RouteID]],0))</f>
        <v>275</v>
      </c>
      <c r="Q3160" t="str">
        <f>INDEX(AirportPivot[AirportName],MATCH($N3160,AirportPivot[[AirportID]:[AirportID]],0))</f>
        <v>McCarran International</v>
      </c>
      <c r="R3160">
        <f>INDEX(AirportPivot[Gates (number of available)],MATCH($N3160,AirportPivot[[AirportID]:[AirportID]],0))</f>
        <v>68</v>
      </c>
    </row>
    <row r="3161" spans="1:18" x14ac:dyDescent="0.25">
      <c r="A3161" s="3" t="s">
        <v>3193</v>
      </c>
      <c r="B3161" s="12">
        <v>41648</v>
      </c>
      <c r="C3161" s="4" t="s">
        <v>17</v>
      </c>
      <c r="D3161" s="4">
        <v>3.6</v>
      </c>
      <c r="E3161" s="4">
        <v>73</v>
      </c>
      <c r="F3161" s="5">
        <v>0.70833333333333337</v>
      </c>
      <c r="G3161" s="6">
        <v>350</v>
      </c>
      <c r="H3161" s="7">
        <v>63350</v>
      </c>
      <c r="I3161" s="7">
        <f>FlightsPivot[[#This Row],[Total Fare]]*10%</f>
        <v>6335</v>
      </c>
      <c r="J3161" s="7">
        <f>FlightsPivot[[#This Row],[Total Fare]]+FlightsPivot[[#This Row],[10% tax ]]</f>
        <v>69685</v>
      </c>
      <c r="K3161" s="4">
        <v>1</v>
      </c>
      <c r="L3161" s="4">
        <v>2014</v>
      </c>
      <c r="M3161" t="str">
        <f>INDEX(RoutesPivot[DepAirport],MATCH($C3161,RoutesPivot[[RouteID]:[RouteID]],0))</f>
        <v>ORD</v>
      </c>
      <c r="N3161" t="str">
        <f>INDEX(RoutesPivot[AirportID],MATCH($C3161,RoutesPivot[[RouteID]:[RouteID]],0))</f>
        <v>LAX</v>
      </c>
      <c r="O3161">
        <f>INDEX(RoutesPivot[Distance],MATCH($C3161,RoutesPivot[[RouteID]:[RouteID]],0))</f>
        <v>1518</v>
      </c>
      <c r="P3161">
        <f>INDEX(RoutesPivot[ListPrice],MATCH($C3161,RoutesPivot[[RouteID]:[RouteID]],0))</f>
        <v>350</v>
      </c>
      <c r="Q3161" t="str">
        <f>INDEX(AirportPivot[AirportName],MATCH($N3161,AirportPivot[[AirportID]:[AirportID]],0))</f>
        <v>Los Angeles International</v>
      </c>
      <c r="R3161">
        <f>INDEX(AirportPivot[Gates (number of available)],MATCH($N3161,AirportPivot[[AirportID]:[AirportID]],0))</f>
        <v>86</v>
      </c>
    </row>
    <row r="3162" spans="1:18" x14ac:dyDescent="0.25">
      <c r="A3162" s="3" t="s">
        <v>3194</v>
      </c>
      <c r="B3162" s="12">
        <v>42335</v>
      </c>
      <c r="C3162" s="4" t="s">
        <v>37</v>
      </c>
      <c r="D3162" s="4">
        <v>5.4</v>
      </c>
      <c r="E3162" s="4">
        <v>173</v>
      </c>
      <c r="F3162" s="5">
        <v>0.77083333333333337</v>
      </c>
      <c r="G3162" s="6">
        <v>525</v>
      </c>
      <c r="H3162" s="7">
        <v>86625</v>
      </c>
      <c r="I3162" s="7">
        <f>FlightsPivot[[#This Row],[Total Fare]]*10%</f>
        <v>8662.5</v>
      </c>
      <c r="J3162" s="7">
        <f>FlightsPivot[[#This Row],[Total Fare]]+FlightsPivot[[#This Row],[10% tax ]]</f>
        <v>95287.5</v>
      </c>
      <c r="K3162" s="4">
        <v>11</v>
      </c>
      <c r="L3162" s="4">
        <v>2015</v>
      </c>
      <c r="M3162" t="str">
        <f>INDEX(RoutesPivot[DepAirport],MATCH($C3162,RoutesPivot[[RouteID]:[RouteID]],0))</f>
        <v>ORD</v>
      </c>
      <c r="N3162" t="str">
        <f>INDEX(RoutesPivot[AirportID],MATCH($C3162,RoutesPivot[[RouteID]:[RouteID]],0))</f>
        <v>SEA</v>
      </c>
      <c r="O3162">
        <f>INDEX(RoutesPivot[Distance],MATCH($C3162,RoutesPivot[[RouteID]:[RouteID]],0))</f>
        <v>1500</v>
      </c>
      <c r="P3162">
        <f>INDEX(RoutesPivot[ListPrice],MATCH($C3162,RoutesPivot[[RouteID]:[RouteID]],0))</f>
        <v>350</v>
      </c>
      <c r="Q3162" t="str">
        <f>INDEX(AirportPivot[AirportName],MATCH($N3162,AirportPivot[[AirportID]:[AirportID]],0))</f>
        <v>Seattle-Tacoma International</v>
      </c>
      <c r="R3162">
        <f>INDEX(AirportPivot[Gates (number of available)],MATCH($N3162,AirportPivot[[AirportID]:[AirportID]],0))</f>
        <v>58</v>
      </c>
    </row>
    <row r="3163" spans="1:18" x14ac:dyDescent="0.25">
      <c r="A3163" s="3" t="s">
        <v>3195</v>
      </c>
      <c r="B3163" s="12">
        <v>42251</v>
      </c>
      <c r="C3163" s="4" t="s">
        <v>47</v>
      </c>
      <c r="D3163" s="4">
        <v>3.4</v>
      </c>
      <c r="E3163" s="4">
        <v>159</v>
      </c>
      <c r="F3163" s="5">
        <v>0.54166666666666663</v>
      </c>
      <c r="G3163" s="6">
        <v>250</v>
      </c>
      <c r="H3163" s="7">
        <v>41250</v>
      </c>
      <c r="I3163" s="7">
        <f>FlightsPivot[[#This Row],[Total Fare]]*10%</f>
        <v>4125</v>
      </c>
      <c r="J3163" s="7">
        <f>FlightsPivot[[#This Row],[Total Fare]]+FlightsPivot[[#This Row],[10% tax ]]</f>
        <v>45375</v>
      </c>
      <c r="K3163" s="4">
        <v>9</v>
      </c>
      <c r="L3163" s="4">
        <v>2015</v>
      </c>
      <c r="M3163" t="str">
        <f>INDEX(RoutesPivot[DepAirport],MATCH($C3163,RoutesPivot[[RouteID]:[RouteID]],0))</f>
        <v>ORD</v>
      </c>
      <c r="N3163" t="str">
        <f>INDEX(RoutesPivot[AirportID],MATCH($C3163,RoutesPivot[[RouteID]:[RouteID]],0))</f>
        <v>PHX</v>
      </c>
      <c r="O3163">
        <f>INDEX(RoutesPivot[Distance],MATCH($C3163,RoutesPivot[[RouteID]:[RouteID]],0))</f>
        <v>1200</v>
      </c>
      <c r="P3163">
        <f>INDEX(RoutesPivot[ListPrice],MATCH($C3163,RoutesPivot[[RouteID]:[RouteID]],0))</f>
        <v>250</v>
      </c>
      <c r="Q3163" t="str">
        <f>INDEX(AirportPivot[AirportName],MATCH($N3163,AirportPivot[[AirportID]:[AirportID]],0))</f>
        <v>Phoenix Sky Harbor International</v>
      </c>
      <c r="R3163">
        <f>INDEX(AirportPivot[Gates (number of available)],MATCH($N3163,AirportPivot[[AirportID]:[AirportID]],0))</f>
        <v>60</v>
      </c>
    </row>
    <row r="3164" spans="1:18" x14ac:dyDescent="0.25">
      <c r="A3164" s="3" t="s">
        <v>3196</v>
      </c>
      <c r="B3164" s="12">
        <v>42202</v>
      </c>
      <c r="C3164" s="4" t="s">
        <v>13</v>
      </c>
      <c r="D3164" s="4">
        <v>1.9</v>
      </c>
      <c r="E3164" s="4">
        <v>66</v>
      </c>
      <c r="F3164" s="5">
        <v>0.66666666666666663</v>
      </c>
      <c r="G3164" s="6">
        <v>275</v>
      </c>
      <c r="H3164" s="7">
        <v>49775</v>
      </c>
      <c r="I3164" s="7">
        <f>FlightsPivot[[#This Row],[Total Fare]]*10%</f>
        <v>4977.5</v>
      </c>
      <c r="J3164" s="7">
        <f>FlightsPivot[[#This Row],[Total Fare]]+FlightsPivot[[#This Row],[10% tax ]]</f>
        <v>54752.5</v>
      </c>
      <c r="K3164" s="4">
        <v>7</v>
      </c>
      <c r="L3164" s="4">
        <v>2015</v>
      </c>
      <c r="M3164" t="str">
        <f>INDEX(RoutesPivot[DepAirport],MATCH($C3164,RoutesPivot[[RouteID]:[RouteID]],0))</f>
        <v>ORD</v>
      </c>
      <c r="N3164" t="str">
        <f>INDEX(RoutesPivot[AirportID],MATCH($C3164,RoutesPivot[[RouteID]:[RouteID]],0))</f>
        <v>JFK</v>
      </c>
      <c r="O3164">
        <f>INDEX(RoutesPivot[Distance],MATCH($C3164,RoutesPivot[[RouteID]:[RouteID]],0))</f>
        <v>619</v>
      </c>
      <c r="P3164">
        <f>INDEX(RoutesPivot[ListPrice],MATCH($C3164,RoutesPivot[[RouteID]:[RouteID]],0))</f>
        <v>250</v>
      </c>
      <c r="Q3164" t="str">
        <f>INDEX(AirportPivot[AirportName],MATCH($N3164,AirportPivot[[AirportID]:[AirportID]],0))</f>
        <v>John F Kennedy International</v>
      </c>
      <c r="R3164">
        <f>INDEX(AirportPivot[Gates (number of available)],MATCH($N3164,AirportPivot[[AirportID]:[AirportID]],0))</f>
        <v>120</v>
      </c>
    </row>
    <row r="3165" spans="1:18" x14ac:dyDescent="0.25">
      <c r="A3165" s="3" t="s">
        <v>3197</v>
      </c>
      <c r="B3165" s="12">
        <v>42296</v>
      </c>
      <c r="C3165" s="4" t="s">
        <v>30</v>
      </c>
      <c r="D3165" s="4">
        <v>1.5</v>
      </c>
      <c r="E3165" s="4">
        <v>136</v>
      </c>
      <c r="F3165" s="5">
        <v>0.70833333333333337</v>
      </c>
      <c r="G3165" s="6">
        <v>250</v>
      </c>
      <c r="H3165" s="7">
        <v>46250</v>
      </c>
      <c r="I3165" s="7">
        <f>FlightsPivot[[#This Row],[Total Fare]]*10%</f>
        <v>4625</v>
      </c>
      <c r="J3165" s="7">
        <f>FlightsPivot[[#This Row],[Total Fare]]+FlightsPivot[[#This Row],[10% tax ]]</f>
        <v>50875</v>
      </c>
      <c r="K3165" s="4">
        <v>10</v>
      </c>
      <c r="L3165" s="4">
        <v>2015</v>
      </c>
      <c r="M3165" t="str">
        <f>INDEX(RoutesPivot[DepAirport],MATCH($C3165,RoutesPivot[[RouteID]:[RouteID]],0))</f>
        <v>ORD</v>
      </c>
      <c r="N3165" t="str">
        <f>INDEX(RoutesPivot[AirportID],MATCH($C3165,RoutesPivot[[RouteID]:[RouteID]],0))</f>
        <v>MCO</v>
      </c>
      <c r="O3165">
        <f>INDEX(RoutesPivot[Distance],MATCH($C3165,RoutesPivot[[RouteID]:[RouteID]],0))</f>
        <v>850</v>
      </c>
      <c r="P3165">
        <f>INDEX(RoutesPivot[ListPrice],MATCH($C3165,RoutesPivot[[RouteID]:[RouteID]],0))</f>
        <v>250</v>
      </c>
      <c r="Q3165" t="str">
        <f>INDEX(AirportPivot[AirportName],MATCH($N3165,AirportPivot[[AirportID]:[AirportID]],0))</f>
        <v>Orlando International</v>
      </c>
      <c r="R3165">
        <f>INDEX(AirportPivot[Gates (number of available)],MATCH($N3165,AirportPivot[[AirportID]:[AirportID]],0))</f>
        <v>67</v>
      </c>
    </row>
    <row r="3166" spans="1:18" x14ac:dyDescent="0.25">
      <c r="A3166" s="3" t="s">
        <v>3198</v>
      </c>
      <c r="B3166" s="12">
        <v>41885</v>
      </c>
      <c r="C3166" s="4" t="s">
        <v>50</v>
      </c>
      <c r="D3166" s="4">
        <v>2.7</v>
      </c>
      <c r="E3166" s="4">
        <v>32</v>
      </c>
      <c r="F3166" s="5">
        <v>0.75</v>
      </c>
      <c r="G3166" s="6">
        <v>275</v>
      </c>
      <c r="H3166" s="7">
        <v>50875</v>
      </c>
      <c r="I3166" s="7">
        <f>FlightsPivot[[#This Row],[Total Fare]]*10%</f>
        <v>5087.5</v>
      </c>
      <c r="J3166" s="7">
        <f>FlightsPivot[[#This Row],[Total Fare]]+FlightsPivot[[#This Row],[10% tax ]]</f>
        <v>55962.5</v>
      </c>
      <c r="K3166" s="4">
        <v>9</v>
      </c>
      <c r="L3166" s="4">
        <v>2014</v>
      </c>
      <c r="M3166" t="str">
        <f>INDEX(RoutesPivot[DepAirport],MATCH($C3166,RoutesPivot[[RouteID]:[RouteID]],0))</f>
        <v>ORD</v>
      </c>
      <c r="N3166" t="str">
        <f>INDEX(RoutesPivot[AirportID],MATCH($C3166,RoutesPivot[[RouteID]:[RouteID]],0))</f>
        <v>LGA</v>
      </c>
      <c r="O3166">
        <f>INDEX(RoutesPivot[Distance],MATCH($C3166,RoutesPivot[[RouteID]:[RouteID]],0))</f>
        <v>610</v>
      </c>
      <c r="P3166">
        <f>INDEX(RoutesPivot[ListPrice],MATCH($C3166,RoutesPivot[[RouteID]:[RouteID]],0))</f>
        <v>275</v>
      </c>
      <c r="Q3166" t="str">
        <f>INDEX(AirportPivot[AirportName],MATCH($N3166,AirportPivot[[AirportID]:[AirportID]],0))</f>
        <v>Laguardia</v>
      </c>
      <c r="R3166">
        <f>INDEX(AirportPivot[Gates (number of available)],MATCH($N3166,AirportPivot[[AirportID]:[AirportID]],0))</f>
        <v>66</v>
      </c>
    </row>
    <row r="3167" spans="1:18" x14ac:dyDescent="0.25">
      <c r="A3167" s="3" t="s">
        <v>3199</v>
      </c>
      <c r="B3167" s="12">
        <v>41787</v>
      </c>
      <c r="C3167" s="4" t="s">
        <v>98</v>
      </c>
      <c r="D3167" s="4">
        <v>3</v>
      </c>
      <c r="E3167" s="4">
        <v>200</v>
      </c>
      <c r="F3167" s="5">
        <v>0.75</v>
      </c>
      <c r="G3167" s="6">
        <v>275</v>
      </c>
      <c r="H3167" s="7">
        <v>45375</v>
      </c>
      <c r="I3167" s="7">
        <f>FlightsPivot[[#This Row],[Total Fare]]*10%</f>
        <v>4537.5</v>
      </c>
      <c r="J3167" s="7">
        <f>FlightsPivot[[#This Row],[Total Fare]]+FlightsPivot[[#This Row],[10% tax ]]</f>
        <v>49912.5</v>
      </c>
      <c r="K3167" s="4">
        <v>5</v>
      </c>
      <c r="L3167" s="4">
        <v>2014</v>
      </c>
      <c r="M3167" t="str">
        <f>INDEX(RoutesPivot[DepAirport],MATCH($C3167,RoutesPivot[[RouteID]:[RouteID]],0))</f>
        <v>ORD</v>
      </c>
      <c r="N3167" t="str">
        <f>INDEX(RoutesPivot[AirportID],MATCH($C3167,RoutesPivot[[RouteID]:[RouteID]],0))</f>
        <v>PHL</v>
      </c>
      <c r="O3167">
        <f>INDEX(RoutesPivot[Distance],MATCH($C3167,RoutesPivot[[RouteID]:[RouteID]],0))</f>
        <v>580</v>
      </c>
      <c r="P3167">
        <f>INDEX(RoutesPivot[ListPrice],MATCH($C3167,RoutesPivot[[RouteID]:[RouteID]],0))</f>
        <v>275</v>
      </c>
      <c r="Q3167" t="str">
        <f>INDEX(AirportPivot[AirportName],MATCH($N3167,AirportPivot[[AirportID]:[AirportID]],0))</f>
        <v>Philadelphia International</v>
      </c>
      <c r="R3167">
        <f>INDEX(AirportPivot[Gates (number of available)],MATCH($N3167,AirportPivot[[AirportID]:[AirportID]],0))</f>
        <v>89</v>
      </c>
    </row>
    <row r="3168" spans="1:18" x14ac:dyDescent="0.25">
      <c r="A3168" s="3" t="s">
        <v>3200</v>
      </c>
      <c r="B3168" s="12">
        <v>42079</v>
      </c>
      <c r="C3168" s="4" t="s">
        <v>21</v>
      </c>
      <c r="D3168" s="4">
        <v>0.8</v>
      </c>
      <c r="E3168" s="4">
        <v>81</v>
      </c>
      <c r="F3168" s="5">
        <v>0.79166666666666663</v>
      </c>
      <c r="G3168" s="6">
        <v>125</v>
      </c>
      <c r="H3168" s="7">
        <v>22625</v>
      </c>
      <c r="I3168" s="7">
        <f>FlightsPivot[[#This Row],[Total Fare]]*10%</f>
        <v>2262.5</v>
      </c>
      <c r="J3168" s="7">
        <f>FlightsPivot[[#This Row],[Total Fare]]+FlightsPivot[[#This Row],[10% tax ]]</f>
        <v>24887.5</v>
      </c>
      <c r="K3168" s="4">
        <v>3</v>
      </c>
      <c r="L3168" s="4">
        <v>2015</v>
      </c>
      <c r="M3168" t="str">
        <f>INDEX(RoutesPivot[DepAirport],MATCH($C3168,RoutesPivot[[RouteID]:[RouteID]],0))</f>
        <v>ORD</v>
      </c>
      <c r="N3168" t="str">
        <f>INDEX(RoutesPivot[AirportID],MATCH($C3168,RoutesPivot[[RouteID]:[RouteID]],0))</f>
        <v>CLT</v>
      </c>
      <c r="O3168">
        <f>INDEX(RoutesPivot[Distance],MATCH($C3168,RoutesPivot[[RouteID]:[RouteID]],0))</f>
        <v>700</v>
      </c>
      <c r="P3168">
        <f>INDEX(RoutesPivot[ListPrice],MATCH($C3168,RoutesPivot[[RouteID]:[RouteID]],0))</f>
        <v>125</v>
      </c>
      <c r="Q3168" t="str">
        <f>INDEX(AirportPivot[AirportName],MATCH($N3168,AirportPivot[[AirportID]:[AirportID]],0))</f>
        <v>Charlotte/Douglas International</v>
      </c>
      <c r="R3168">
        <f>INDEX(AirportPivot[Gates (number of available)],MATCH($N3168,AirportPivot[[AirportID]:[AirportID]],0))</f>
        <v>65</v>
      </c>
    </row>
    <row r="3169" spans="1:18" x14ac:dyDescent="0.25">
      <c r="A3169" s="3" t="s">
        <v>3201</v>
      </c>
      <c r="B3169" s="12">
        <v>42299</v>
      </c>
      <c r="C3169" s="4" t="s">
        <v>17</v>
      </c>
      <c r="D3169" s="4">
        <v>3.4</v>
      </c>
      <c r="E3169" s="4">
        <v>26</v>
      </c>
      <c r="F3169" s="5">
        <v>0.75</v>
      </c>
      <c r="G3169" s="6">
        <v>350</v>
      </c>
      <c r="H3169" s="7">
        <v>64750</v>
      </c>
      <c r="I3169" s="7">
        <f>FlightsPivot[[#This Row],[Total Fare]]*10%</f>
        <v>6475</v>
      </c>
      <c r="J3169" s="7">
        <f>FlightsPivot[[#This Row],[Total Fare]]+FlightsPivot[[#This Row],[10% tax ]]</f>
        <v>71225</v>
      </c>
      <c r="K3169" s="4">
        <v>10</v>
      </c>
      <c r="L3169" s="4">
        <v>2015</v>
      </c>
      <c r="M3169" t="str">
        <f>INDEX(RoutesPivot[DepAirport],MATCH($C3169,RoutesPivot[[RouteID]:[RouteID]],0))</f>
        <v>ORD</v>
      </c>
      <c r="N3169" t="str">
        <f>INDEX(RoutesPivot[AirportID],MATCH($C3169,RoutesPivot[[RouteID]:[RouteID]],0))</f>
        <v>LAX</v>
      </c>
      <c r="O3169">
        <f>INDEX(RoutesPivot[Distance],MATCH($C3169,RoutesPivot[[RouteID]:[RouteID]],0))</f>
        <v>1518</v>
      </c>
      <c r="P3169">
        <f>INDEX(RoutesPivot[ListPrice],MATCH($C3169,RoutesPivot[[RouteID]:[RouteID]],0))</f>
        <v>350</v>
      </c>
      <c r="Q3169" t="str">
        <f>INDEX(AirportPivot[AirportName],MATCH($N3169,AirportPivot[[AirportID]:[AirportID]],0))</f>
        <v>Los Angeles International</v>
      </c>
      <c r="R3169">
        <f>INDEX(AirportPivot[Gates (number of available)],MATCH($N3169,AirportPivot[[AirportID]:[AirportID]],0))</f>
        <v>86</v>
      </c>
    </row>
    <row r="3170" spans="1:18" x14ac:dyDescent="0.25">
      <c r="A3170" s="3" t="s">
        <v>3202</v>
      </c>
      <c r="B3170" s="12">
        <v>41918</v>
      </c>
      <c r="C3170" s="4" t="s">
        <v>21</v>
      </c>
      <c r="D3170" s="4">
        <v>1.9</v>
      </c>
      <c r="E3170" s="4">
        <v>47</v>
      </c>
      <c r="F3170" s="5">
        <v>0.77083333333333337</v>
      </c>
      <c r="G3170" s="6">
        <v>125</v>
      </c>
      <c r="H3170" s="7">
        <v>20625</v>
      </c>
      <c r="I3170" s="7">
        <f>FlightsPivot[[#This Row],[Total Fare]]*10%</f>
        <v>2062.5</v>
      </c>
      <c r="J3170" s="7">
        <f>FlightsPivot[[#This Row],[Total Fare]]+FlightsPivot[[#This Row],[10% tax ]]</f>
        <v>22687.5</v>
      </c>
      <c r="K3170" s="4">
        <v>10</v>
      </c>
      <c r="L3170" s="4">
        <v>2014</v>
      </c>
      <c r="M3170" t="str">
        <f>INDEX(RoutesPivot[DepAirport],MATCH($C3170,RoutesPivot[[RouteID]:[RouteID]],0))</f>
        <v>ORD</v>
      </c>
      <c r="N3170" t="str">
        <f>INDEX(RoutesPivot[AirportID],MATCH($C3170,RoutesPivot[[RouteID]:[RouteID]],0))</f>
        <v>CLT</v>
      </c>
      <c r="O3170">
        <f>INDEX(RoutesPivot[Distance],MATCH($C3170,RoutesPivot[[RouteID]:[RouteID]],0))</f>
        <v>700</v>
      </c>
      <c r="P3170">
        <f>INDEX(RoutesPivot[ListPrice],MATCH($C3170,RoutesPivot[[RouteID]:[RouteID]],0))</f>
        <v>125</v>
      </c>
      <c r="Q3170" t="str">
        <f>INDEX(AirportPivot[AirportName],MATCH($N3170,AirportPivot[[AirportID]:[AirportID]],0))</f>
        <v>Charlotte/Douglas International</v>
      </c>
      <c r="R3170">
        <f>INDEX(AirportPivot[Gates (number of available)],MATCH($N3170,AirportPivot[[AirportID]:[AirportID]],0))</f>
        <v>65</v>
      </c>
    </row>
    <row r="3171" spans="1:18" x14ac:dyDescent="0.25">
      <c r="A3171" s="3" t="s">
        <v>3203</v>
      </c>
      <c r="B3171" s="12">
        <v>41727</v>
      </c>
      <c r="C3171" s="4" t="s">
        <v>33</v>
      </c>
      <c r="D3171" s="4">
        <v>1.4</v>
      </c>
      <c r="E3171" s="4">
        <v>11</v>
      </c>
      <c r="F3171" s="5">
        <v>0.72916666666666663</v>
      </c>
      <c r="G3171" s="6">
        <v>375</v>
      </c>
      <c r="H3171" s="7">
        <v>69375</v>
      </c>
      <c r="I3171" s="7">
        <f>FlightsPivot[[#This Row],[Total Fare]]*10%</f>
        <v>6937.5</v>
      </c>
      <c r="J3171" s="7">
        <f>FlightsPivot[[#This Row],[Total Fare]]+FlightsPivot[[#This Row],[10% tax ]]</f>
        <v>76312.5</v>
      </c>
      <c r="K3171" s="4">
        <v>3</v>
      </c>
      <c r="L3171" s="4">
        <v>2014</v>
      </c>
      <c r="M3171" t="str">
        <f>INDEX(RoutesPivot[DepAirport],MATCH($C3171,RoutesPivot[[RouteID]:[RouteID]],0))</f>
        <v>ORD</v>
      </c>
      <c r="N3171" t="str">
        <f>INDEX(RoutesPivot[AirportID],MATCH($C3171,RoutesPivot[[RouteID]:[RouteID]],0))</f>
        <v>SFO</v>
      </c>
      <c r="O3171">
        <f>INDEX(RoutesPivot[Distance],MATCH($C3171,RoutesPivot[[RouteID]:[RouteID]],0))</f>
        <v>1600</v>
      </c>
      <c r="P3171">
        <f>INDEX(RoutesPivot[ListPrice],MATCH($C3171,RoutesPivot[[RouteID]:[RouteID]],0))</f>
        <v>375</v>
      </c>
      <c r="Q3171" t="str">
        <f>INDEX(AirportPivot[AirportName],MATCH($N3171,AirportPivot[[AirportID]:[AirportID]],0))</f>
        <v>San Francisco International</v>
      </c>
      <c r="R3171">
        <f>INDEX(AirportPivot[Gates (number of available)],MATCH($N3171,AirportPivot[[AirportID]:[AirportID]],0))</f>
        <v>70</v>
      </c>
    </row>
    <row r="3172" spans="1:18" x14ac:dyDescent="0.25">
      <c r="A3172" s="3" t="s">
        <v>3204</v>
      </c>
      <c r="B3172" s="12">
        <v>42130</v>
      </c>
      <c r="C3172" s="4" t="s">
        <v>27</v>
      </c>
      <c r="D3172" s="4">
        <v>7</v>
      </c>
      <c r="E3172" s="4">
        <v>146</v>
      </c>
      <c r="F3172" s="5">
        <v>0.625</v>
      </c>
      <c r="G3172" s="6">
        <v>200</v>
      </c>
      <c r="H3172" s="7">
        <v>37000</v>
      </c>
      <c r="I3172" s="7">
        <f>FlightsPivot[[#This Row],[Total Fare]]*10%</f>
        <v>3700</v>
      </c>
      <c r="J3172" s="7">
        <f>FlightsPivot[[#This Row],[Total Fare]]+FlightsPivot[[#This Row],[10% tax ]]</f>
        <v>40700</v>
      </c>
      <c r="K3172" s="4">
        <v>5</v>
      </c>
      <c r="L3172" s="4">
        <v>2015</v>
      </c>
      <c r="M3172" t="str">
        <f>INDEX(RoutesPivot[DepAirport],MATCH($C3172,RoutesPivot[[RouteID]:[RouteID]],0))</f>
        <v>ORD</v>
      </c>
      <c r="N3172" t="str">
        <f>INDEX(RoutesPivot[AirportID],MATCH($C3172,RoutesPivot[[RouteID]:[RouteID]],0))</f>
        <v>ATL</v>
      </c>
      <c r="O3172">
        <f>INDEX(RoutesPivot[Distance],MATCH($C3172,RoutesPivot[[RouteID]:[RouteID]],0))</f>
        <v>510</v>
      </c>
      <c r="P3172">
        <f>INDEX(RoutesPivot[ListPrice],MATCH($C3172,RoutesPivot[[RouteID]:[RouteID]],0))</f>
        <v>200</v>
      </c>
      <c r="Q3172" t="str">
        <f>INDEX(AirportPivot[AirportName],MATCH($N3172,AirportPivot[[AirportID]:[AirportID]],0))</f>
        <v>Hartsfield-Jackson Atlanta International</v>
      </c>
      <c r="R3172">
        <f>INDEX(AirportPivot[Gates (number of available)],MATCH($N3172,AirportPivot[[AirportID]:[AirportID]],0))</f>
        <v>100</v>
      </c>
    </row>
    <row r="3173" spans="1:18" x14ac:dyDescent="0.25">
      <c r="A3173" s="3" t="s">
        <v>3205</v>
      </c>
      <c r="B3173" s="12">
        <v>42365</v>
      </c>
      <c r="C3173" s="4" t="s">
        <v>19</v>
      </c>
      <c r="D3173" s="4">
        <v>3.4</v>
      </c>
      <c r="E3173" s="4">
        <v>109</v>
      </c>
      <c r="F3173" s="5">
        <v>0.35416666666666669</v>
      </c>
      <c r="G3173" s="6">
        <v>280</v>
      </c>
      <c r="H3173" s="7">
        <v>51800</v>
      </c>
      <c r="I3173" s="7">
        <f>FlightsPivot[[#This Row],[Total Fare]]*10%</f>
        <v>5180</v>
      </c>
      <c r="J3173" s="7">
        <f>FlightsPivot[[#This Row],[Total Fare]]+FlightsPivot[[#This Row],[10% tax ]]</f>
        <v>56980</v>
      </c>
      <c r="K3173" s="4">
        <v>12</v>
      </c>
      <c r="L3173" s="4">
        <v>2015</v>
      </c>
      <c r="M3173" t="str">
        <f>INDEX(RoutesPivot[DepAirport],MATCH($C3173,RoutesPivot[[RouteID]:[RouteID]],0))</f>
        <v>ORD</v>
      </c>
      <c r="N3173" t="str">
        <f>INDEX(RoutesPivot[AirportID],MATCH($C3173,RoutesPivot[[RouteID]:[RouteID]],0))</f>
        <v>IAH</v>
      </c>
      <c r="O3173">
        <f>INDEX(RoutesPivot[Distance],MATCH($C3173,RoutesPivot[[RouteID]:[RouteID]],0))</f>
        <v>800</v>
      </c>
      <c r="P3173">
        <f>INDEX(RoutesPivot[ListPrice],MATCH($C3173,RoutesPivot[[RouteID]:[RouteID]],0))</f>
        <v>200</v>
      </c>
      <c r="Q3173" t="str">
        <f>INDEX(AirportPivot[AirportName],MATCH($N3173,AirportPivot[[AirportID]:[AirportID]],0))</f>
        <v>George Bush Intercontinental/Houston</v>
      </c>
      <c r="R3173">
        <f>INDEX(AirportPivot[Gates (number of available)],MATCH($N3173,AirportPivot[[AirportID]:[AirportID]],0))</f>
        <v>80</v>
      </c>
    </row>
    <row r="3174" spans="1:18" x14ac:dyDescent="0.25">
      <c r="A3174" s="3" t="s">
        <v>3206</v>
      </c>
      <c r="B3174" s="12">
        <v>41836</v>
      </c>
      <c r="C3174" s="4" t="s">
        <v>37</v>
      </c>
      <c r="D3174" s="4">
        <v>3.1</v>
      </c>
      <c r="E3174" s="4">
        <v>24</v>
      </c>
      <c r="F3174" s="5">
        <v>0.79166666666666663</v>
      </c>
      <c r="G3174" s="6">
        <v>385</v>
      </c>
      <c r="H3174" s="7">
        <v>71225</v>
      </c>
      <c r="I3174" s="7">
        <f>FlightsPivot[[#This Row],[Total Fare]]*10%</f>
        <v>7122.5</v>
      </c>
      <c r="J3174" s="7">
        <f>FlightsPivot[[#This Row],[Total Fare]]+FlightsPivot[[#This Row],[10% tax ]]</f>
        <v>78347.5</v>
      </c>
      <c r="K3174" s="4">
        <v>7</v>
      </c>
      <c r="L3174" s="4">
        <v>2014</v>
      </c>
      <c r="M3174" t="str">
        <f>INDEX(RoutesPivot[DepAirport],MATCH($C3174,RoutesPivot[[RouteID]:[RouteID]],0))</f>
        <v>ORD</v>
      </c>
      <c r="N3174" t="str">
        <f>INDEX(RoutesPivot[AirportID],MATCH($C3174,RoutesPivot[[RouteID]:[RouteID]],0))</f>
        <v>SEA</v>
      </c>
      <c r="O3174">
        <f>INDEX(RoutesPivot[Distance],MATCH($C3174,RoutesPivot[[RouteID]:[RouteID]],0))</f>
        <v>1500</v>
      </c>
      <c r="P3174">
        <f>INDEX(RoutesPivot[ListPrice],MATCH($C3174,RoutesPivot[[RouteID]:[RouteID]],0))</f>
        <v>350</v>
      </c>
      <c r="Q3174" t="str">
        <f>INDEX(AirportPivot[AirportName],MATCH($N3174,AirportPivot[[AirportID]:[AirportID]],0))</f>
        <v>Seattle-Tacoma International</v>
      </c>
      <c r="R3174">
        <f>INDEX(AirportPivot[Gates (number of available)],MATCH($N3174,AirportPivot[[AirportID]:[AirportID]],0))</f>
        <v>58</v>
      </c>
    </row>
    <row r="3175" spans="1:18" x14ac:dyDescent="0.25">
      <c r="A3175" s="3" t="s">
        <v>3207</v>
      </c>
      <c r="B3175" s="12">
        <v>41756</v>
      </c>
      <c r="C3175" s="4" t="s">
        <v>15</v>
      </c>
      <c r="D3175" s="4">
        <v>2.2999999999999998</v>
      </c>
      <c r="E3175" s="4">
        <v>198</v>
      </c>
      <c r="F3175" s="5">
        <v>0.75</v>
      </c>
      <c r="G3175" s="6">
        <v>225</v>
      </c>
      <c r="H3175" s="7">
        <v>37125</v>
      </c>
      <c r="I3175" s="7">
        <f>FlightsPivot[[#This Row],[Total Fare]]*10%</f>
        <v>3712.5</v>
      </c>
      <c r="J3175" s="7">
        <f>FlightsPivot[[#This Row],[Total Fare]]+FlightsPivot[[#This Row],[10% tax ]]</f>
        <v>40837.5</v>
      </c>
      <c r="K3175" s="4">
        <v>4</v>
      </c>
      <c r="L3175" s="4">
        <v>2014</v>
      </c>
      <c r="M3175" t="str">
        <f>INDEX(RoutesPivot[DepAirport],MATCH($C3175,RoutesPivot[[RouteID]:[RouteID]],0))</f>
        <v>ORD</v>
      </c>
      <c r="N3175" t="str">
        <f>INDEX(RoutesPivot[AirportID],MATCH($C3175,RoutesPivot[[RouteID]:[RouteID]],0))</f>
        <v>EWR</v>
      </c>
      <c r="O3175">
        <f>INDEX(RoutesPivot[Distance],MATCH($C3175,RoutesPivot[[RouteID]:[RouteID]],0))</f>
        <v>600</v>
      </c>
      <c r="P3175">
        <f>INDEX(RoutesPivot[ListPrice],MATCH($C3175,RoutesPivot[[RouteID]:[RouteID]],0))</f>
        <v>225</v>
      </c>
      <c r="Q3175" t="str">
        <f>INDEX(AirportPivot[AirportName],MATCH($N3175,AirportPivot[[AirportID]:[AirportID]],0))</f>
        <v>Newark Liberty International</v>
      </c>
      <c r="R3175">
        <f>INDEX(AirportPivot[Gates (number of available)],MATCH($N3175,AirportPivot[[AirportID]:[AirportID]],0))</f>
        <v>82</v>
      </c>
    </row>
    <row r="3176" spans="1:18" x14ac:dyDescent="0.25">
      <c r="A3176" s="3" t="s">
        <v>3208</v>
      </c>
      <c r="B3176" s="12">
        <v>42240</v>
      </c>
      <c r="C3176" s="4" t="s">
        <v>11</v>
      </c>
      <c r="D3176" s="4">
        <v>1.9</v>
      </c>
      <c r="E3176" s="4">
        <v>49</v>
      </c>
      <c r="F3176" s="5">
        <v>0.83333333333333337</v>
      </c>
      <c r="G3176" s="6">
        <v>330</v>
      </c>
      <c r="H3176" s="7">
        <v>54450</v>
      </c>
      <c r="I3176" s="7">
        <f>FlightsPivot[[#This Row],[Total Fare]]*10%</f>
        <v>5445</v>
      </c>
      <c r="J3176" s="7">
        <f>FlightsPivot[[#This Row],[Total Fare]]+FlightsPivot[[#This Row],[10% tax ]]</f>
        <v>59895</v>
      </c>
      <c r="K3176" s="4">
        <v>8</v>
      </c>
      <c r="L3176" s="4">
        <v>2015</v>
      </c>
      <c r="M3176" t="str">
        <f>INDEX(RoutesPivot[DepAirport],MATCH($C3176,RoutesPivot[[RouteID]:[RouteID]],0))</f>
        <v>ORD</v>
      </c>
      <c r="N3176" t="str">
        <f>INDEX(RoutesPivot[AirportID],MATCH($C3176,RoutesPivot[[RouteID]:[RouteID]],0))</f>
        <v>BOS</v>
      </c>
      <c r="O3176">
        <f>INDEX(RoutesPivot[Distance],MATCH($C3176,RoutesPivot[[RouteID]:[RouteID]],0))</f>
        <v>730</v>
      </c>
      <c r="P3176">
        <f>INDEX(RoutesPivot[ListPrice],MATCH($C3176,RoutesPivot[[RouteID]:[RouteID]],0))</f>
        <v>300</v>
      </c>
      <c r="Q3176" t="str">
        <f>INDEX(AirportPivot[AirportName],MATCH($N3176,AirportPivot[[AirportID]:[AirportID]],0))</f>
        <v>General Edward Lawrence Logan International</v>
      </c>
      <c r="R3176">
        <f>INDEX(AirportPivot[Gates (number of available)],MATCH($N3176,AirportPivot[[AirportID]:[AirportID]],0))</f>
        <v>63</v>
      </c>
    </row>
    <row r="3177" spans="1:18" x14ac:dyDescent="0.25">
      <c r="A3177" s="3" t="s">
        <v>3209</v>
      </c>
      <c r="B3177" s="12">
        <v>42032</v>
      </c>
      <c r="C3177" s="4" t="s">
        <v>25</v>
      </c>
      <c r="D3177" s="4">
        <v>2.6</v>
      </c>
      <c r="E3177" s="4">
        <v>35</v>
      </c>
      <c r="F3177" s="5">
        <v>0.77083333333333337</v>
      </c>
      <c r="G3177" s="6">
        <v>200</v>
      </c>
      <c r="H3177" s="7">
        <v>37000</v>
      </c>
      <c r="I3177" s="7">
        <f>FlightsPivot[[#This Row],[Total Fare]]*10%</f>
        <v>3700</v>
      </c>
      <c r="J3177" s="7">
        <f>FlightsPivot[[#This Row],[Total Fare]]+FlightsPivot[[#This Row],[10% tax ]]</f>
        <v>40700</v>
      </c>
      <c r="K3177" s="4">
        <v>1</v>
      </c>
      <c r="L3177" s="4">
        <v>2015</v>
      </c>
      <c r="M3177" t="str">
        <f>INDEX(RoutesPivot[DepAirport],MATCH($C3177,RoutesPivot[[RouteID]:[RouteID]],0))</f>
        <v>ORD</v>
      </c>
      <c r="N3177" t="str">
        <f>INDEX(RoutesPivot[AirportID],MATCH($C3177,RoutesPivot[[RouteID]:[RouteID]],0))</f>
        <v>DFW</v>
      </c>
      <c r="O3177">
        <f>INDEX(RoutesPivot[Distance],MATCH($C3177,RoutesPivot[[RouteID]:[RouteID]],0))</f>
        <v>700</v>
      </c>
      <c r="P3177">
        <f>INDEX(RoutesPivot[ListPrice],MATCH($C3177,RoutesPivot[[RouteID]:[RouteID]],0))</f>
        <v>200</v>
      </c>
      <c r="Q3177" t="str">
        <f>INDEX(AirportPivot[AirportName],MATCH($N3177,AirportPivot[[AirportID]:[AirportID]],0))</f>
        <v>Dallas/Fort Worth International</v>
      </c>
      <c r="R3177">
        <f>INDEX(AirportPivot[Gates (number of available)],MATCH($N3177,AirportPivot[[AirportID]:[AirportID]],0))</f>
        <v>130</v>
      </c>
    </row>
    <row r="3178" spans="1:18" x14ac:dyDescent="0.25">
      <c r="A3178" s="3" t="s">
        <v>3210</v>
      </c>
      <c r="B3178" s="12">
        <v>42197</v>
      </c>
      <c r="C3178" s="4" t="s">
        <v>70</v>
      </c>
      <c r="D3178" s="4">
        <v>1.7</v>
      </c>
      <c r="E3178" s="4">
        <v>21</v>
      </c>
      <c r="F3178" s="5">
        <v>0.77083333333333337</v>
      </c>
      <c r="G3178" s="6">
        <v>302.5</v>
      </c>
      <c r="H3178" s="7">
        <v>55962.5</v>
      </c>
      <c r="I3178" s="7">
        <f>FlightsPivot[[#This Row],[Total Fare]]*10%</f>
        <v>5596.25</v>
      </c>
      <c r="J3178" s="7">
        <f>FlightsPivot[[#This Row],[Total Fare]]+FlightsPivot[[#This Row],[10% tax ]]</f>
        <v>61558.75</v>
      </c>
      <c r="K3178" s="4">
        <v>7</v>
      </c>
      <c r="L3178" s="4">
        <v>2015</v>
      </c>
      <c r="M3178" t="str">
        <f>INDEX(RoutesPivot[DepAirport],MATCH($C3178,RoutesPivot[[RouteID]:[RouteID]],0))</f>
        <v>ORD</v>
      </c>
      <c r="N3178" t="str">
        <f>INDEX(RoutesPivot[AirportID],MATCH($C3178,RoutesPivot[[RouteID]:[RouteID]],0))</f>
        <v>LAS</v>
      </c>
      <c r="O3178">
        <f>INDEX(RoutesPivot[Distance],MATCH($C3178,RoutesPivot[[RouteID]:[RouteID]],0))</f>
        <v>1100</v>
      </c>
      <c r="P3178">
        <f>INDEX(RoutesPivot[ListPrice],MATCH($C3178,RoutesPivot[[RouteID]:[RouteID]],0))</f>
        <v>275</v>
      </c>
      <c r="Q3178" t="str">
        <f>INDEX(AirportPivot[AirportName],MATCH($N3178,AirportPivot[[AirportID]:[AirportID]],0))</f>
        <v>McCarran International</v>
      </c>
      <c r="R3178">
        <f>INDEX(AirportPivot[Gates (number of available)],MATCH($N3178,AirportPivot[[AirportID]:[AirportID]],0))</f>
        <v>68</v>
      </c>
    </row>
    <row r="3179" spans="1:18" x14ac:dyDescent="0.25">
      <c r="A3179" s="3" t="s">
        <v>3211</v>
      </c>
      <c r="B3179" s="12">
        <v>41827</v>
      </c>
      <c r="C3179" s="4" t="s">
        <v>25</v>
      </c>
      <c r="D3179" s="4">
        <v>1.1000000000000001</v>
      </c>
      <c r="E3179" s="4">
        <v>28</v>
      </c>
      <c r="F3179" s="5">
        <v>0.77083333333333337</v>
      </c>
      <c r="G3179" s="6">
        <v>220</v>
      </c>
      <c r="H3179" s="7">
        <v>40700</v>
      </c>
      <c r="I3179" s="7">
        <f>FlightsPivot[[#This Row],[Total Fare]]*10%</f>
        <v>4070</v>
      </c>
      <c r="J3179" s="7">
        <f>FlightsPivot[[#This Row],[Total Fare]]+FlightsPivot[[#This Row],[10% tax ]]</f>
        <v>44770</v>
      </c>
      <c r="K3179" s="4">
        <v>7</v>
      </c>
      <c r="L3179" s="4">
        <v>2014</v>
      </c>
      <c r="M3179" t="str">
        <f>INDEX(RoutesPivot[DepAirport],MATCH($C3179,RoutesPivot[[RouteID]:[RouteID]],0))</f>
        <v>ORD</v>
      </c>
      <c r="N3179" t="str">
        <f>INDEX(RoutesPivot[AirportID],MATCH($C3179,RoutesPivot[[RouteID]:[RouteID]],0))</f>
        <v>DFW</v>
      </c>
      <c r="O3179">
        <f>INDEX(RoutesPivot[Distance],MATCH($C3179,RoutesPivot[[RouteID]:[RouteID]],0))</f>
        <v>700</v>
      </c>
      <c r="P3179">
        <f>INDEX(RoutesPivot[ListPrice],MATCH($C3179,RoutesPivot[[RouteID]:[RouteID]],0))</f>
        <v>200</v>
      </c>
      <c r="Q3179" t="str">
        <f>INDEX(AirportPivot[AirportName],MATCH($N3179,AirportPivot[[AirportID]:[AirportID]],0))</f>
        <v>Dallas/Fort Worth International</v>
      </c>
      <c r="R3179">
        <f>INDEX(AirportPivot[Gates (number of available)],MATCH($N3179,AirportPivot[[AirportID]:[AirportID]],0))</f>
        <v>130</v>
      </c>
    </row>
    <row r="3180" spans="1:18" x14ac:dyDescent="0.25">
      <c r="A3180" s="3" t="s">
        <v>3212</v>
      </c>
      <c r="B3180" s="12">
        <v>42216</v>
      </c>
      <c r="C3180" s="4" t="s">
        <v>27</v>
      </c>
      <c r="D3180" s="4">
        <v>8.3000000000000007</v>
      </c>
      <c r="E3180" s="4">
        <v>210</v>
      </c>
      <c r="F3180" s="5">
        <v>0.75</v>
      </c>
      <c r="G3180" s="6">
        <v>220</v>
      </c>
      <c r="H3180" s="7">
        <v>36300</v>
      </c>
      <c r="I3180" s="7">
        <f>FlightsPivot[[#This Row],[Total Fare]]*10%</f>
        <v>3630</v>
      </c>
      <c r="J3180" s="7">
        <f>FlightsPivot[[#This Row],[Total Fare]]+FlightsPivot[[#This Row],[10% tax ]]</f>
        <v>39930</v>
      </c>
      <c r="K3180" s="4">
        <v>7</v>
      </c>
      <c r="L3180" s="4">
        <v>2015</v>
      </c>
      <c r="M3180" t="str">
        <f>INDEX(RoutesPivot[DepAirport],MATCH($C3180,RoutesPivot[[RouteID]:[RouteID]],0))</f>
        <v>ORD</v>
      </c>
      <c r="N3180" t="str">
        <f>INDEX(RoutesPivot[AirportID],MATCH($C3180,RoutesPivot[[RouteID]:[RouteID]],0))</f>
        <v>ATL</v>
      </c>
      <c r="O3180">
        <f>INDEX(RoutesPivot[Distance],MATCH($C3180,RoutesPivot[[RouteID]:[RouteID]],0))</f>
        <v>510</v>
      </c>
      <c r="P3180">
        <f>INDEX(RoutesPivot[ListPrice],MATCH($C3180,RoutesPivot[[RouteID]:[RouteID]],0))</f>
        <v>200</v>
      </c>
      <c r="Q3180" t="str">
        <f>INDEX(AirportPivot[AirportName],MATCH($N3180,AirportPivot[[AirportID]:[AirportID]],0))</f>
        <v>Hartsfield-Jackson Atlanta International</v>
      </c>
      <c r="R3180">
        <f>INDEX(AirportPivot[Gates (number of available)],MATCH($N3180,AirportPivot[[AirportID]:[AirportID]],0))</f>
        <v>100</v>
      </c>
    </row>
    <row r="3181" spans="1:18" x14ac:dyDescent="0.25">
      <c r="A3181" s="3" t="s">
        <v>3213</v>
      </c>
      <c r="B3181" s="12">
        <v>41950</v>
      </c>
      <c r="C3181" s="4" t="s">
        <v>50</v>
      </c>
      <c r="D3181" s="4">
        <v>1.5</v>
      </c>
      <c r="E3181" s="4">
        <v>59</v>
      </c>
      <c r="F3181" s="5">
        <v>0.625</v>
      </c>
      <c r="G3181" s="6">
        <v>275</v>
      </c>
      <c r="H3181" s="7">
        <v>45375</v>
      </c>
      <c r="I3181" s="7">
        <f>FlightsPivot[[#This Row],[Total Fare]]*10%</f>
        <v>4537.5</v>
      </c>
      <c r="J3181" s="7">
        <f>FlightsPivot[[#This Row],[Total Fare]]+FlightsPivot[[#This Row],[10% tax ]]</f>
        <v>49912.5</v>
      </c>
      <c r="K3181" s="4">
        <v>11</v>
      </c>
      <c r="L3181" s="4">
        <v>2014</v>
      </c>
      <c r="M3181" t="str">
        <f>INDEX(RoutesPivot[DepAirport],MATCH($C3181,RoutesPivot[[RouteID]:[RouteID]],0))</f>
        <v>ORD</v>
      </c>
      <c r="N3181" t="str">
        <f>INDEX(RoutesPivot[AirportID],MATCH($C3181,RoutesPivot[[RouteID]:[RouteID]],0))</f>
        <v>LGA</v>
      </c>
      <c r="O3181">
        <f>INDEX(RoutesPivot[Distance],MATCH($C3181,RoutesPivot[[RouteID]:[RouteID]],0))</f>
        <v>610</v>
      </c>
      <c r="P3181">
        <f>INDEX(RoutesPivot[ListPrice],MATCH($C3181,RoutesPivot[[RouteID]:[RouteID]],0))</f>
        <v>275</v>
      </c>
      <c r="Q3181" t="str">
        <f>INDEX(AirportPivot[AirportName],MATCH($N3181,AirportPivot[[AirportID]:[AirportID]],0))</f>
        <v>Laguardia</v>
      </c>
      <c r="R3181">
        <f>INDEX(AirportPivot[Gates (number of available)],MATCH($N3181,AirportPivot[[AirportID]:[AirportID]],0))</f>
        <v>66</v>
      </c>
    </row>
    <row r="3182" spans="1:18" x14ac:dyDescent="0.25">
      <c r="A3182" s="3" t="s">
        <v>3214</v>
      </c>
      <c r="B3182" s="12">
        <v>41869</v>
      </c>
      <c r="C3182" s="4" t="s">
        <v>17</v>
      </c>
      <c r="D3182" s="4">
        <v>4.3</v>
      </c>
      <c r="E3182" s="4">
        <v>147</v>
      </c>
      <c r="F3182" s="5">
        <v>0.64583333333333337</v>
      </c>
      <c r="G3182" s="6">
        <v>385</v>
      </c>
      <c r="H3182" s="7">
        <v>71225</v>
      </c>
      <c r="I3182" s="7">
        <f>FlightsPivot[[#This Row],[Total Fare]]*10%</f>
        <v>7122.5</v>
      </c>
      <c r="J3182" s="7">
        <f>FlightsPivot[[#This Row],[Total Fare]]+FlightsPivot[[#This Row],[10% tax ]]</f>
        <v>78347.5</v>
      </c>
      <c r="K3182" s="4">
        <v>8</v>
      </c>
      <c r="L3182" s="4">
        <v>2014</v>
      </c>
      <c r="M3182" t="str">
        <f>INDEX(RoutesPivot[DepAirport],MATCH($C3182,RoutesPivot[[RouteID]:[RouteID]],0))</f>
        <v>ORD</v>
      </c>
      <c r="N3182" t="str">
        <f>INDEX(RoutesPivot[AirportID],MATCH($C3182,RoutesPivot[[RouteID]:[RouteID]],0))</f>
        <v>LAX</v>
      </c>
      <c r="O3182">
        <f>INDEX(RoutesPivot[Distance],MATCH($C3182,RoutesPivot[[RouteID]:[RouteID]],0))</f>
        <v>1518</v>
      </c>
      <c r="P3182">
        <f>INDEX(RoutesPivot[ListPrice],MATCH($C3182,RoutesPivot[[RouteID]:[RouteID]],0))</f>
        <v>350</v>
      </c>
      <c r="Q3182" t="str">
        <f>INDEX(AirportPivot[AirportName],MATCH($N3182,AirportPivot[[AirportID]:[AirportID]],0))</f>
        <v>Los Angeles International</v>
      </c>
      <c r="R3182">
        <f>INDEX(AirportPivot[Gates (number of available)],MATCH($N3182,AirportPivot[[AirportID]:[AirportID]],0))</f>
        <v>86</v>
      </c>
    </row>
    <row r="3183" spans="1:18" x14ac:dyDescent="0.25">
      <c r="A3183" s="3" t="s">
        <v>3215</v>
      </c>
      <c r="B3183" s="12">
        <v>42345</v>
      </c>
      <c r="C3183" s="4" t="s">
        <v>27</v>
      </c>
      <c r="D3183" s="4">
        <v>9.8000000000000007</v>
      </c>
      <c r="E3183" s="4">
        <v>109</v>
      </c>
      <c r="F3183" s="5">
        <v>0.79166666666666663</v>
      </c>
      <c r="G3183" s="6">
        <v>200</v>
      </c>
      <c r="H3183" s="7">
        <v>37000</v>
      </c>
      <c r="I3183" s="7">
        <f>FlightsPivot[[#This Row],[Total Fare]]*10%</f>
        <v>3700</v>
      </c>
      <c r="J3183" s="7">
        <f>FlightsPivot[[#This Row],[Total Fare]]+FlightsPivot[[#This Row],[10% tax ]]</f>
        <v>40700</v>
      </c>
      <c r="K3183" s="4">
        <v>12</v>
      </c>
      <c r="L3183" s="4">
        <v>2015</v>
      </c>
      <c r="M3183" t="str">
        <f>INDEX(RoutesPivot[DepAirport],MATCH($C3183,RoutesPivot[[RouteID]:[RouteID]],0))</f>
        <v>ORD</v>
      </c>
      <c r="N3183" t="str">
        <f>INDEX(RoutesPivot[AirportID],MATCH($C3183,RoutesPivot[[RouteID]:[RouteID]],0))</f>
        <v>ATL</v>
      </c>
      <c r="O3183">
        <f>INDEX(RoutesPivot[Distance],MATCH($C3183,RoutesPivot[[RouteID]:[RouteID]],0))</f>
        <v>510</v>
      </c>
      <c r="P3183">
        <f>INDEX(RoutesPivot[ListPrice],MATCH($C3183,RoutesPivot[[RouteID]:[RouteID]],0))</f>
        <v>200</v>
      </c>
      <c r="Q3183" t="str">
        <f>INDEX(AirportPivot[AirportName],MATCH($N3183,AirportPivot[[AirportID]:[AirportID]],0))</f>
        <v>Hartsfield-Jackson Atlanta International</v>
      </c>
      <c r="R3183">
        <f>INDEX(AirportPivot[Gates (number of available)],MATCH($N3183,AirportPivot[[AirportID]:[AirportID]],0))</f>
        <v>100</v>
      </c>
    </row>
    <row r="3184" spans="1:18" x14ac:dyDescent="0.25">
      <c r="A3184" s="3" t="s">
        <v>3216</v>
      </c>
      <c r="B3184" s="12">
        <v>41790</v>
      </c>
      <c r="C3184" s="4" t="s">
        <v>21</v>
      </c>
      <c r="D3184" s="4">
        <v>0.2</v>
      </c>
      <c r="E3184" s="4">
        <v>62</v>
      </c>
      <c r="F3184" s="5">
        <v>0.70833333333333337</v>
      </c>
      <c r="G3184" s="6">
        <v>125</v>
      </c>
      <c r="H3184" s="7">
        <v>20625</v>
      </c>
      <c r="I3184" s="7">
        <f>FlightsPivot[[#This Row],[Total Fare]]*10%</f>
        <v>2062.5</v>
      </c>
      <c r="J3184" s="7">
        <f>FlightsPivot[[#This Row],[Total Fare]]+FlightsPivot[[#This Row],[10% tax ]]</f>
        <v>22687.5</v>
      </c>
      <c r="K3184" s="4">
        <v>5</v>
      </c>
      <c r="L3184" s="4">
        <v>2014</v>
      </c>
      <c r="M3184" t="str">
        <f>INDEX(RoutesPivot[DepAirport],MATCH($C3184,RoutesPivot[[RouteID]:[RouteID]],0))</f>
        <v>ORD</v>
      </c>
      <c r="N3184" t="str">
        <f>INDEX(RoutesPivot[AirportID],MATCH($C3184,RoutesPivot[[RouteID]:[RouteID]],0))</f>
        <v>CLT</v>
      </c>
      <c r="O3184">
        <f>INDEX(RoutesPivot[Distance],MATCH($C3184,RoutesPivot[[RouteID]:[RouteID]],0))</f>
        <v>700</v>
      </c>
      <c r="P3184">
        <f>INDEX(RoutesPivot[ListPrice],MATCH($C3184,RoutesPivot[[RouteID]:[RouteID]],0))</f>
        <v>125</v>
      </c>
      <c r="Q3184" t="str">
        <f>INDEX(AirportPivot[AirportName],MATCH($N3184,AirportPivot[[AirportID]:[AirportID]],0))</f>
        <v>Charlotte/Douglas International</v>
      </c>
      <c r="R3184">
        <f>INDEX(AirportPivot[Gates (number of available)],MATCH($N3184,AirportPivot[[AirportID]:[AirportID]],0))</f>
        <v>65</v>
      </c>
    </row>
    <row r="3185" spans="1:18" x14ac:dyDescent="0.25">
      <c r="A3185" s="3" t="s">
        <v>3217</v>
      </c>
      <c r="B3185" s="12">
        <v>42002</v>
      </c>
      <c r="C3185" s="4" t="s">
        <v>33</v>
      </c>
      <c r="D3185" s="4">
        <v>3.5</v>
      </c>
      <c r="E3185" s="4">
        <v>34</v>
      </c>
      <c r="F3185" s="5">
        <v>0.29166666666666669</v>
      </c>
      <c r="G3185" s="6">
        <v>375</v>
      </c>
      <c r="H3185" s="7">
        <v>69375</v>
      </c>
      <c r="I3185" s="7">
        <f>FlightsPivot[[#This Row],[Total Fare]]*10%</f>
        <v>6937.5</v>
      </c>
      <c r="J3185" s="7">
        <f>FlightsPivot[[#This Row],[Total Fare]]+FlightsPivot[[#This Row],[10% tax ]]</f>
        <v>76312.5</v>
      </c>
      <c r="K3185" s="4">
        <v>12</v>
      </c>
      <c r="L3185" s="4">
        <v>2014</v>
      </c>
      <c r="M3185" t="str">
        <f>INDEX(RoutesPivot[DepAirport],MATCH($C3185,RoutesPivot[[RouteID]:[RouteID]],0))</f>
        <v>ORD</v>
      </c>
      <c r="N3185" t="str">
        <f>INDEX(RoutesPivot[AirportID],MATCH($C3185,RoutesPivot[[RouteID]:[RouteID]],0))</f>
        <v>SFO</v>
      </c>
      <c r="O3185">
        <f>INDEX(RoutesPivot[Distance],MATCH($C3185,RoutesPivot[[RouteID]:[RouteID]],0))</f>
        <v>1600</v>
      </c>
      <c r="P3185">
        <f>INDEX(RoutesPivot[ListPrice],MATCH($C3185,RoutesPivot[[RouteID]:[RouteID]],0))</f>
        <v>375</v>
      </c>
      <c r="Q3185" t="str">
        <f>INDEX(AirportPivot[AirportName],MATCH($N3185,AirportPivot[[AirportID]:[AirportID]],0))</f>
        <v>San Francisco International</v>
      </c>
      <c r="R3185">
        <f>INDEX(AirportPivot[Gates (number of available)],MATCH($N3185,AirportPivot[[AirportID]:[AirportID]],0))</f>
        <v>70</v>
      </c>
    </row>
    <row r="3186" spans="1:18" x14ac:dyDescent="0.25">
      <c r="A3186" s="3" t="s">
        <v>3218</v>
      </c>
      <c r="B3186" s="12">
        <v>42179</v>
      </c>
      <c r="C3186" s="4" t="s">
        <v>23</v>
      </c>
      <c r="D3186" s="4">
        <v>2.8</v>
      </c>
      <c r="E3186" s="4">
        <v>51</v>
      </c>
      <c r="F3186" s="5">
        <v>0.70833333333333337</v>
      </c>
      <c r="G3186" s="6">
        <v>330</v>
      </c>
      <c r="H3186" s="7">
        <v>54450</v>
      </c>
      <c r="I3186" s="7">
        <f>FlightsPivot[[#This Row],[Total Fare]]*10%</f>
        <v>5445</v>
      </c>
      <c r="J3186" s="7">
        <f>FlightsPivot[[#This Row],[Total Fare]]+FlightsPivot[[#This Row],[10% tax ]]</f>
        <v>59895</v>
      </c>
      <c r="K3186" s="4">
        <v>6</v>
      </c>
      <c r="L3186" s="4">
        <v>2015</v>
      </c>
      <c r="M3186" t="str">
        <f>INDEX(RoutesPivot[DepAirport],MATCH($C3186,RoutesPivot[[RouteID]:[RouteID]],0))</f>
        <v>ORD</v>
      </c>
      <c r="N3186" t="str">
        <f>INDEX(RoutesPivot[AirportID],MATCH($C3186,RoutesPivot[[RouteID]:[RouteID]],0))</f>
        <v>DEN</v>
      </c>
      <c r="O3186">
        <f>INDEX(RoutesPivot[Distance],MATCH($C3186,RoutesPivot[[RouteID]:[RouteID]],0))</f>
        <v>800</v>
      </c>
      <c r="P3186">
        <f>INDEX(RoutesPivot[ListPrice],MATCH($C3186,RoutesPivot[[RouteID]:[RouteID]],0))</f>
        <v>300</v>
      </c>
      <c r="Q3186" t="str">
        <f>INDEX(AirportPivot[AirportName],MATCH($N3186,AirportPivot[[AirportID]:[AirportID]],0))</f>
        <v>Denver International</v>
      </c>
      <c r="R3186">
        <f>INDEX(AirportPivot[Gates (number of available)],MATCH($N3186,AirportPivot[[AirportID]:[AirportID]],0))</f>
        <v>75</v>
      </c>
    </row>
    <row r="3187" spans="1:18" x14ac:dyDescent="0.25">
      <c r="A3187" s="3" t="s">
        <v>3219</v>
      </c>
      <c r="B3187" s="12">
        <v>42057</v>
      </c>
      <c r="C3187" s="4" t="s">
        <v>17</v>
      </c>
      <c r="D3187" s="4">
        <v>4.5999999999999996</v>
      </c>
      <c r="E3187" s="4">
        <v>63</v>
      </c>
      <c r="F3187" s="5">
        <v>0.89583333333333337</v>
      </c>
      <c r="G3187" s="6">
        <v>350</v>
      </c>
      <c r="H3187" s="7">
        <v>63350</v>
      </c>
      <c r="I3187" s="7">
        <f>FlightsPivot[[#This Row],[Total Fare]]*10%</f>
        <v>6335</v>
      </c>
      <c r="J3187" s="7">
        <f>FlightsPivot[[#This Row],[Total Fare]]+FlightsPivot[[#This Row],[10% tax ]]</f>
        <v>69685</v>
      </c>
      <c r="K3187" s="4">
        <v>2</v>
      </c>
      <c r="L3187" s="4">
        <v>2015</v>
      </c>
      <c r="M3187" t="str">
        <f>INDEX(RoutesPivot[DepAirport],MATCH($C3187,RoutesPivot[[RouteID]:[RouteID]],0))</f>
        <v>ORD</v>
      </c>
      <c r="N3187" t="str">
        <f>INDEX(RoutesPivot[AirportID],MATCH($C3187,RoutesPivot[[RouteID]:[RouteID]],0))</f>
        <v>LAX</v>
      </c>
      <c r="O3187">
        <f>INDEX(RoutesPivot[Distance],MATCH($C3187,RoutesPivot[[RouteID]:[RouteID]],0))</f>
        <v>1518</v>
      </c>
      <c r="P3187">
        <f>INDEX(RoutesPivot[ListPrice],MATCH($C3187,RoutesPivot[[RouteID]:[RouteID]],0))</f>
        <v>350</v>
      </c>
      <c r="Q3187" t="str">
        <f>INDEX(AirportPivot[AirportName],MATCH($N3187,AirportPivot[[AirportID]:[AirportID]],0))</f>
        <v>Los Angeles International</v>
      </c>
      <c r="R3187">
        <f>INDEX(AirportPivot[Gates (number of available)],MATCH($N3187,AirportPivot[[AirportID]:[AirportID]],0))</f>
        <v>86</v>
      </c>
    </row>
    <row r="3188" spans="1:18" x14ac:dyDescent="0.25">
      <c r="A3188" s="3" t="s">
        <v>3220</v>
      </c>
      <c r="B3188" s="12">
        <v>42221</v>
      </c>
      <c r="C3188" s="4" t="s">
        <v>13</v>
      </c>
      <c r="D3188" s="4">
        <v>3.1</v>
      </c>
      <c r="E3188" s="4">
        <v>162</v>
      </c>
      <c r="F3188" s="5">
        <v>0.79166666666666663</v>
      </c>
      <c r="G3188" s="6">
        <v>275</v>
      </c>
      <c r="H3188" s="7">
        <v>45375</v>
      </c>
      <c r="I3188" s="7">
        <f>FlightsPivot[[#This Row],[Total Fare]]*10%</f>
        <v>4537.5</v>
      </c>
      <c r="J3188" s="7">
        <f>FlightsPivot[[#This Row],[Total Fare]]+FlightsPivot[[#This Row],[10% tax ]]</f>
        <v>49912.5</v>
      </c>
      <c r="K3188" s="4">
        <v>8</v>
      </c>
      <c r="L3188" s="4">
        <v>2015</v>
      </c>
      <c r="M3188" t="str">
        <f>INDEX(RoutesPivot[DepAirport],MATCH($C3188,RoutesPivot[[RouteID]:[RouteID]],0))</f>
        <v>ORD</v>
      </c>
      <c r="N3188" t="str">
        <f>INDEX(RoutesPivot[AirportID],MATCH($C3188,RoutesPivot[[RouteID]:[RouteID]],0))</f>
        <v>JFK</v>
      </c>
      <c r="O3188">
        <f>INDEX(RoutesPivot[Distance],MATCH($C3188,RoutesPivot[[RouteID]:[RouteID]],0))</f>
        <v>619</v>
      </c>
      <c r="P3188">
        <f>INDEX(RoutesPivot[ListPrice],MATCH($C3188,RoutesPivot[[RouteID]:[RouteID]],0))</f>
        <v>250</v>
      </c>
      <c r="Q3188" t="str">
        <f>INDEX(AirportPivot[AirportName],MATCH($N3188,AirportPivot[[AirportID]:[AirportID]],0))</f>
        <v>John F Kennedy International</v>
      </c>
      <c r="R3188">
        <f>INDEX(AirportPivot[Gates (number of available)],MATCH($N3188,AirportPivot[[AirportID]:[AirportID]],0))</f>
        <v>120</v>
      </c>
    </row>
    <row r="3189" spans="1:18" x14ac:dyDescent="0.25">
      <c r="A3189" s="3" t="s">
        <v>3221</v>
      </c>
      <c r="B3189" s="12">
        <v>41782</v>
      </c>
      <c r="C3189" s="4" t="s">
        <v>50</v>
      </c>
      <c r="D3189" s="4">
        <v>2.1</v>
      </c>
      <c r="E3189" s="4">
        <v>82</v>
      </c>
      <c r="F3189" s="5">
        <v>0.70833333333333337</v>
      </c>
      <c r="G3189" s="6">
        <v>275</v>
      </c>
      <c r="H3189" s="7">
        <v>49775</v>
      </c>
      <c r="I3189" s="7">
        <f>FlightsPivot[[#This Row],[Total Fare]]*10%</f>
        <v>4977.5</v>
      </c>
      <c r="J3189" s="7">
        <f>FlightsPivot[[#This Row],[Total Fare]]+FlightsPivot[[#This Row],[10% tax ]]</f>
        <v>54752.5</v>
      </c>
      <c r="K3189" s="4">
        <v>5</v>
      </c>
      <c r="L3189" s="4">
        <v>2014</v>
      </c>
      <c r="M3189" t="str">
        <f>INDEX(RoutesPivot[DepAirport],MATCH($C3189,RoutesPivot[[RouteID]:[RouteID]],0))</f>
        <v>ORD</v>
      </c>
      <c r="N3189" t="str">
        <f>INDEX(RoutesPivot[AirportID],MATCH($C3189,RoutesPivot[[RouteID]:[RouteID]],0))</f>
        <v>LGA</v>
      </c>
      <c r="O3189">
        <f>INDEX(RoutesPivot[Distance],MATCH($C3189,RoutesPivot[[RouteID]:[RouteID]],0))</f>
        <v>610</v>
      </c>
      <c r="P3189">
        <f>INDEX(RoutesPivot[ListPrice],MATCH($C3189,RoutesPivot[[RouteID]:[RouteID]],0))</f>
        <v>275</v>
      </c>
      <c r="Q3189" t="str">
        <f>INDEX(AirportPivot[AirportName],MATCH($N3189,AirportPivot[[AirportID]:[AirportID]],0))</f>
        <v>Laguardia</v>
      </c>
      <c r="R3189">
        <f>INDEX(AirportPivot[Gates (number of available)],MATCH($N3189,AirportPivot[[AirportID]:[AirportID]],0))</f>
        <v>66</v>
      </c>
    </row>
    <row r="3190" spans="1:18" x14ac:dyDescent="0.25">
      <c r="A3190" s="3" t="s">
        <v>3222</v>
      </c>
      <c r="B3190" s="12">
        <v>42298</v>
      </c>
      <c r="C3190" s="4" t="s">
        <v>11</v>
      </c>
      <c r="D3190" s="4">
        <v>1.8</v>
      </c>
      <c r="E3190" s="4">
        <v>167</v>
      </c>
      <c r="F3190" s="5">
        <v>0.29166666666666669</v>
      </c>
      <c r="G3190" s="6">
        <v>300</v>
      </c>
      <c r="H3190" s="7">
        <v>49500</v>
      </c>
      <c r="I3190" s="7">
        <f>FlightsPivot[[#This Row],[Total Fare]]*10%</f>
        <v>4950</v>
      </c>
      <c r="J3190" s="7">
        <f>FlightsPivot[[#This Row],[Total Fare]]+FlightsPivot[[#This Row],[10% tax ]]</f>
        <v>54450</v>
      </c>
      <c r="K3190" s="4">
        <v>10</v>
      </c>
      <c r="L3190" s="4">
        <v>2015</v>
      </c>
      <c r="M3190" t="str">
        <f>INDEX(RoutesPivot[DepAirport],MATCH($C3190,RoutesPivot[[RouteID]:[RouteID]],0))</f>
        <v>ORD</v>
      </c>
      <c r="N3190" t="str">
        <f>INDEX(RoutesPivot[AirportID],MATCH($C3190,RoutesPivot[[RouteID]:[RouteID]],0))</f>
        <v>BOS</v>
      </c>
      <c r="O3190">
        <f>INDEX(RoutesPivot[Distance],MATCH($C3190,RoutesPivot[[RouteID]:[RouteID]],0))</f>
        <v>730</v>
      </c>
      <c r="P3190">
        <f>INDEX(RoutesPivot[ListPrice],MATCH($C3190,RoutesPivot[[RouteID]:[RouteID]],0))</f>
        <v>300</v>
      </c>
      <c r="Q3190" t="str">
        <f>INDEX(AirportPivot[AirportName],MATCH($N3190,AirportPivot[[AirportID]:[AirportID]],0))</f>
        <v>General Edward Lawrence Logan International</v>
      </c>
      <c r="R3190">
        <f>INDEX(AirportPivot[Gates (number of available)],MATCH($N3190,AirportPivot[[AirportID]:[AirportID]],0))</f>
        <v>63</v>
      </c>
    </row>
    <row r="3191" spans="1:18" x14ac:dyDescent="0.25">
      <c r="A3191" s="3" t="s">
        <v>3223</v>
      </c>
      <c r="B3191" s="12">
        <v>41984</v>
      </c>
      <c r="C3191" s="4" t="s">
        <v>15</v>
      </c>
      <c r="D3191" s="4">
        <v>3.4</v>
      </c>
      <c r="E3191" s="4">
        <v>101</v>
      </c>
      <c r="F3191" s="5">
        <v>0.33333333333333331</v>
      </c>
      <c r="G3191" s="6">
        <v>225</v>
      </c>
      <c r="H3191" s="7">
        <v>41625</v>
      </c>
      <c r="I3191" s="7">
        <f>FlightsPivot[[#This Row],[Total Fare]]*10%</f>
        <v>4162.5</v>
      </c>
      <c r="J3191" s="7">
        <f>FlightsPivot[[#This Row],[Total Fare]]+FlightsPivot[[#This Row],[10% tax ]]</f>
        <v>45787.5</v>
      </c>
      <c r="K3191" s="4">
        <v>12</v>
      </c>
      <c r="L3191" s="4">
        <v>2014</v>
      </c>
      <c r="M3191" t="str">
        <f>INDEX(RoutesPivot[DepAirport],MATCH($C3191,RoutesPivot[[RouteID]:[RouteID]],0))</f>
        <v>ORD</v>
      </c>
      <c r="N3191" t="str">
        <f>INDEX(RoutesPivot[AirportID],MATCH($C3191,RoutesPivot[[RouteID]:[RouteID]],0))</f>
        <v>EWR</v>
      </c>
      <c r="O3191">
        <f>INDEX(RoutesPivot[Distance],MATCH($C3191,RoutesPivot[[RouteID]:[RouteID]],0))</f>
        <v>600</v>
      </c>
      <c r="P3191">
        <f>INDEX(RoutesPivot[ListPrice],MATCH($C3191,RoutesPivot[[RouteID]:[RouteID]],0))</f>
        <v>225</v>
      </c>
      <c r="Q3191" t="str">
        <f>INDEX(AirportPivot[AirportName],MATCH($N3191,AirportPivot[[AirportID]:[AirportID]],0))</f>
        <v>Newark Liberty International</v>
      </c>
      <c r="R3191">
        <f>INDEX(AirportPivot[Gates (number of available)],MATCH($N3191,AirportPivot[[AirportID]:[AirportID]],0))</f>
        <v>82</v>
      </c>
    </row>
    <row r="3192" spans="1:18" x14ac:dyDescent="0.25">
      <c r="A3192" s="3" t="s">
        <v>3224</v>
      </c>
      <c r="B3192" s="12">
        <v>41847</v>
      </c>
      <c r="C3192" s="4" t="s">
        <v>13</v>
      </c>
      <c r="D3192" s="4">
        <v>0.6</v>
      </c>
      <c r="E3192" s="4">
        <v>103</v>
      </c>
      <c r="F3192" s="5">
        <v>0.875</v>
      </c>
      <c r="G3192" s="6">
        <v>275</v>
      </c>
      <c r="H3192" s="7">
        <v>50875</v>
      </c>
      <c r="I3192" s="7">
        <f>FlightsPivot[[#This Row],[Total Fare]]*10%</f>
        <v>5087.5</v>
      </c>
      <c r="J3192" s="7">
        <f>FlightsPivot[[#This Row],[Total Fare]]+FlightsPivot[[#This Row],[10% tax ]]</f>
        <v>55962.5</v>
      </c>
      <c r="K3192" s="4">
        <v>7</v>
      </c>
      <c r="L3192" s="4">
        <v>2014</v>
      </c>
      <c r="M3192" t="str">
        <f>INDEX(RoutesPivot[DepAirport],MATCH($C3192,RoutesPivot[[RouteID]:[RouteID]],0))</f>
        <v>ORD</v>
      </c>
      <c r="N3192" t="str">
        <f>INDEX(RoutesPivot[AirportID],MATCH($C3192,RoutesPivot[[RouteID]:[RouteID]],0))</f>
        <v>JFK</v>
      </c>
      <c r="O3192">
        <f>INDEX(RoutesPivot[Distance],MATCH($C3192,RoutesPivot[[RouteID]:[RouteID]],0))</f>
        <v>619</v>
      </c>
      <c r="P3192">
        <f>INDEX(RoutesPivot[ListPrice],MATCH($C3192,RoutesPivot[[RouteID]:[RouteID]],0))</f>
        <v>250</v>
      </c>
      <c r="Q3192" t="str">
        <f>INDEX(AirportPivot[AirportName],MATCH($N3192,AirportPivot[[AirportID]:[AirportID]],0))</f>
        <v>John F Kennedy International</v>
      </c>
      <c r="R3192">
        <f>INDEX(AirportPivot[Gates (number of available)],MATCH($N3192,AirportPivot[[AirportID]:[AirportID]],0))</f>
        <v>120</v>
      </c>
    </row>
    <row r="3193" spans="1:18" x14ac:dyDescent="0.25">
      <c r="A3193" s="3" t="s">
        <v>3225</v>
      </c>
      <c r="B3193" s="12">
        <v>41813</v>
      </c>
      <c r="C3193" s="4" t="s">
        <v>23</v>
      </c>
      <c r="D3193" s="4">
        <v>1.9</v>
      </c>
      <c r="E3193" s="4">
        <v>185</v>
      </c>
      <c r="F3193" s="5">
        <v>0.375</v>
      </c>
      <c r="G3193" s="6">
        <v>330</v>
      </c>
      <c r="H3193" s="7">
        <v>54450</v>
      </c>
      <c r="I3193" s="7">
        <f>FlightsPivot[[#This Row],[Total Fare]]*10%</f>
        <v>5445</v>
      </c>
      <c r="J3193" s="7">
        <f>FlightsPivot[[#This Row],[Total Fare]]+FlightsPivot[[#This Row],[10% tax ]]</f>
        <v>59895</v>
      </c>
      <c r="K3193" s="4">
        <v>6</v>
      </c>
      <c r="L3193" s="4">
        <v>2014</v>
      </c>
      <c r="M3193" t="str">
        <f>INDEX(RoutesPivot[DepAirport],MATCH($C3193,RoutesPivot[[RouteID]:[RouteID]],0))</f>
        <v>ORD</v>
      </c>
      <c r="N3193" t="str">
        <f>INDEX(RoutesPivot[AirportID],MATCH($C3193,RoutesPivot[[RouteID]:[RouteID]],0))</f>
        <v>DEN</v>
      </c>
      <c r="O3193">
        <f>INDEX(RoutesPivot[Distance],MATCH($C3193,RoutesPivot[[RouteID]:[RouteID]],0))</f>
        <v>800</v>
      </c>
      <c r="P3193">
        <f>INDEX(RoutesPivot[ListPrice],MATCH($C3193,RoutesPivot[[RouteID]:[RouteID]],0))</f>
        <v>300</v>
      </c>
      <c r="Q3193" t="str">
        <f>INDEX(AirportPivot[AirportName],MATCH($N3193,AirportPivot[[AirportID]:[AirportID]],0))</f>
        <v>Denver International</v>
      </c>
      <c r="R3193">
        <f>INDEX(AirportPivot[Gates (number of available)],MATCH($N3193,AirportPivot[[AirportID]:[AirportID]],0))</f>
        <v>75</v>
      </c>
    </row>
    <row r="3194" spans="1:18" x14ac:dyDescent="0.25">
      <c r="A3194" s="3" t="s">
        <v>3226</v>
      </c>
      <c r="B3194" s="12">
        <v>42362</v>
      </c>
      <c r="C3194" s="4" t="s">
        <v>53</v>
      </c>
      <c r="D3194" s="4">
        <v>4.5999999999999996</v>
      </c>
      <c r="E3194" s="4">
        <v>24</v>
      </c>
      <c r="F3194" s="5">
        <v>0.77083333333333337</v>
      </c>
      <c r="G3194" s="6">
        <v>420</v>
      </c>
      <c r="H3194" s="7">
        <v>77700</v>
      </c>
      <c r="I3194" s="7">
        <f>FlightsPivot[[#This Row],[Total Fare]]*10%</f>
        <v>7770</v>
      </c>
      <c r="J3194" s="7">
        <f>FlightsPivot[[#This Row],[Total Fare]]+FlightsPivot[[#This Row],[10% tax ]]</f>
        <v>85470</v>
      </c>
      <c r="K3194" s="4">
        <v>12</v>
      </c>
      <c r="L3194" s="4">
        <v>2015</v>
      </c>
      <c r="M3194" t="str">
        <f>INDEX(RoutesPivot[DepAirport],MATCH($C3194,RoutesPivot[[RouteID]:[RouteID]],0))</f>
        <v>ORD</v>
      </c>
      <c r="N3194" t="str">
        <f>INDEX(RoutesPivot[AirportID],MATCH($C3194,RoutesPivot[[RouteID]:[RouteID]],0))</f>
        <v>FLL</v>
      </c>
      <c r="O3194">
        <f>INDEX(RoutesPivot[Distance],MATCH($C3194,RoutesPivot[[RouteID]:[RouteID]],0))</f>
        <v>940</v>
      </c>
      <c r="P3194">
        <f>INDEX(RoutesPivot[ListPrice],MATCH($C3194,RoutesPivot[[RouteID]:[RouteID]],0))</f>
        <v>300</v>
      </c>
      <c r="Q3194" t="str">
        <f>INDEX(AirportPivot[AirportName],MATCH($N3194,AirportPivot[[AirportID]:[AirportID]],0))</f>
        <v>Fort Lauderdale/Hollywood International</v>
      </c>
      <c r="R3194">
        <f>INDEX(AirportPivot[Gates (number of available)],MATCH($N3194,AirportPivot[[AirportID]:[AirportID]],0))</f>
        <v>55</v>
      </c>
    </row>
    <row r="3195" spans="1:18" x14ac:dyDescent="0.25">
      <c r="A3195" s="3" t="s">
        <v>3227</v>
      </c>
      <c r="B3195" s="12">
        <v>42172</v>
      </c>
      <c r="C3195" s="4" t="s">
        <v>27</v>
      </c>
      <c r="D3195" s="4">
        <v>12.3</v>
      </c>
      <c r="E3195" s="4">
        <v>84</v>
      </c>
      <c r="F3195" s="5">
        <v>0.33333333333333331</v>
      </c>
      <c r="G3195" s="6">
        <v>220</v>
      </c>
      <c r="H3195" s="7">
        <v>39820</v>
      </c>
      <c r="I3195" s="7">
        <f>FlightsPivot[[#This Row],[Total Fare]]*10%</f>
        <v>3982</v>
      </c>
      <c r="J3195" s="7">
        <f>FlightsPivot[[#This Row],[Total Fare]]+FlightsPivot[[#This Row],[10% tax ]]</f>
        <v>43802</v>
      </c>
      <c r="K3195" s="4">
        <v>6</v>
      </c>
      <c r="L3195" s="4">
        <v>2015</v>
      </c>
      <c r="M3195" t="str">
        <f>INDEX(RoutesPivot[DepAirport],MATCH($C3195,RoutesPivot[[RouteID]:[RouteID]],0))</f>
        <v>ORD</v>
      </c>
      <c r="N3195" t="str">
        <f>INDEX(RoutesPivot[AirportID],MATCH($C3195,RoutesPivot[[RouteID]:[RouteID]],0))</f>
        <v>ATL</v>
      </c>
      <c r="O3195">
        <f>INDEX(RoutesPivot[Distance],MATCH($C3195,RoutesPivot[[RouteID]:[RouteID]],0))</f>
        <v>510</v>
      </c>
      <c r="P3195">
        <f>INDEX(RoutesPivot[ListPrice],MATCH($C3195,RoutesPivot[[RouteID]:[RouteID]],0))</f>
        <v>200</v>
      </c>
      <c r="Q3195" t="str">
        <f>INDEX(AirportPivot[AirportName],MATCH($N3195,AirportPivot[[AirportID]:[AirportID]],0))</f>
        <v>Hartsfield-Jackson Atlanta International</v>
      </c>
      <c r="R3195">
        <f>INDEX(AirportPivot[Gates (number of available)],MATCH($N3195,AirportPivot[[AirportID]:[AirportID]],0))</f>
        <v>100</v>
      </c>
    </row>
    <row r="3196" spans="1:18" x14ac:dyDescent="0.25">
      <c r="A3196" s="3" t="s">
        <v>3228</v>
      </c>
      <c r="B3196" s="12">
        <v>42157</v>
      </c>
      <c r="C3196" s="4" t="s">
        <v>23</v>
      </c>
      <c r="D3196" s="4">
        <v>1.1000000000000001</v>
      </c>
      <c r="E3196" s="4">
        <v>198</v>
      </c>
      <c r="F3196" s="5">
        <v>0.75</v>
      </c>
      <c r="G3196" s="6">
        <v>330</v>
      </c>
      <c r="H3196" s="7">
        <v>54450</v>
      </c>
      <c r="I3196" s="7">
        <f>FlightsPivot[[#This Row],[Total Fare]]*10%</f>
        <v>5445</v>
      </c>
      <c r="J3196" s="7">
        <f>FlightsPivot[[#This Row],[Total Fare]]+FlightsPivot[[#This Row],[10% tax ]]</f>
        <v>59895</v>
      </c>
      <c r="K3196" s="4">
        <v>6</v>
      </c>
      <c r="L3196" s="4">
        <v>2015</v>
      </c>
      <c r="M3196" t="str">
        <f>INDEX(RoutesPivot[DepAirport],MATCH($C3196,RoutesPivot[[RouteID]:[RouteID]],0))</f>
        <v>ORD</v>
      </c>
      <c r="N3196" t="str">
        <f>INDEX(RoutesPivot[AirportID],MATCH($C3196,RoutesPivot[[RouteID]:[RouteID]],0))</f>
        <v>DEN</v>
      </c>
      <c r="O3196">
        <f>INDEX(RoutesPivot[Distance],MATCH($C3196,RoutesPivot[[RouteID]:[RouteID]],0))</f>
        <v>800</v>
      </c>
      <c r="P3196">
        <f>INDEX(RoutesPivot[ListPrice],MATCH($C3196,RoutesPivot[[RouteID]:[RouteID]],0))</f>
        <v>300</v>
      </c>
      <c r="Q3196" t="str">
        <f>INDEX(AirportPivot[AirportName],MATCH($N3196,AirportPivot[[AirportID]:[AirportID]],0))</f>
        <v>Denver International</v>
      </c>
      <c r="R3196">
        <f>INDEX(AirportPivot[Gates (number of available)],MATCH($N3196,AirportPivot[[AirportID]:[AirportID]],0))</f>
        <v>75</v>
      </c>
    </row>
    <row r="3197" spans="1:18" x14ac:dyDescent="0.25">
      <c r="A3197" s="3" t="s">
        <v>3229</v>
      </c>
      <c r="B3197" s="12">
        <v>42334</v>
      </c>
      <c r="C3197" s="4" t="s">
        <v>17</v>
      </c>
      <c r="D3197" s="4">
        <v>10.4</v>
      </c>
      <c r="E3197" s="4">
        <v>132</v>
      </c>
      <c r="F3197" s="5">
        <v>0.47916666666666669</v>
      </c>
      <c r="G3197" s="6">
        <v>525</v>
      </c>
      <c r="H3197" s="7">
        <v>97125</v>
      </c>
      <c r="I3197" s="7">
        <f>FlightsPivot[[#This Row],[Total Fare]]*10%</f>
        <v>9712.5</v>
      </c>
      <c r="J3197" s="7">
        <f>FlightsPivot[[#This Row],[Total Fare]]+FlightsPivot[[#This Row],[10% tax ]]</f>
        <v>106837.5</v>
      </c>
      <c r="K3197" s="4">
        <v>11</v>
      </c>
      <c r="L3197" s="4">
        <v>2015</v>
      </c>
      <c r="M3197" t="str">
        <f>INDEX(RoutesPivot[DepAirport],MATCH($C3197,RoutesPivot[[RouteID]:[RouteID]],0))</f>
        <v>ORD</v>
      </c>
      <c r="N3197" t="str">
        <f>INDEX(RoutesPivot[AirportID],MATCH($C3197,RoutesPivot[[RouteID]:[RouteID]],0))</f>
        <v>LAX</v>
      </c>
      <c r="O3197">
        <f>INDEX(RoutesPivot[Distance],MATCH($C3197,RoutesPivot[[RouteID]:[RouteID]],0))</f>
        <v>1518</v>
      </c>
      <c r="P3197">
        <f>INDEX(RoutesPivot[ListPrice],MATCH($C3197,RoutesPivot[[RouteID]:[RouteID]],0))</f>
        <v>350</v>
      </c>
      <c r="Q3197" t="str">
        <f>INDEX(AirportPivot[AirportName],MATCH($N3197,AirportPivot[[AirportID]:[AirportID]],0))</f>
        <v>Los Angeles International</v>
      </c>
      <c r="R3197">
        <f>INDEX(AirportPivot[Gates (number of available)],MATCH($N3197,AirportPivot[[AirportID]:[AirportID]],0))</f>
        <v>86</v>
      </c>
    </row>
    <row r="3198" spans="1:18" x14ac:dyDescent="0.25">
      <c r="A3198" s="3" t="s">
        <v>3230</v>
      </c>
      <c r="B3198" s="12">
        <v>42322</v>
      </c>
      <c r="C3198" s="4" t="s">
        <v>23</v>
      </c>
      <c r="D3198" s="4">
        <v>3</v>
      </c>
      <c r="E3198" s="4">
        <v>85</v>
      </c>
      <c r="F3198" s="5">
        <v>0.79166666666666663</v>
      </c>
      <c r="G3198" s="6">
        <v>300</v>
      </c>
      <c r="H3198" s="7">
        <v>54300</v>
      </c>
      <c r="I3198" s="7">
        <f>FlightsPivot[[#This Row],[Total Fare]]*10%</f>
        <v>5430</v>
      </c>
      <c r="J3198" s="7">
        <f>FlightsPivot[[#This Row],[Total Fare]]+FlightsPivot[[#This Row],[10% tax ]]</f>
        <v>59730</v>
      </c>
      <c r="K3198" s="4">
        <v>11</v>
      </c>
      <c r="L3198" s="4">
        <v>2015</v>
      </c>
      <c r="M3198" t="str">
        <f>INDEX(RoutesPivot[DepAirport],MATCH($C3198,RoutesPivot[[RouteID]:[RouteID]],0))</f>
        <v>ORD</v>
      </c>
      <c r="N3198" t="str">
        <f>INDEX(RoutesPivot[AirportID],MATCH($C3198,RoutesPivot[[RouteID]:[RouteID]],0))</f>
        <v>DEN</v>
      </c>
      <c r="O3198">
        <f>INDEX(RoutesPivot[Distance],MATCH($C3198,RoutesPivot[[RouteID]:[RouteID]],0))</f>
        <v>800</v>
      </c>
      <c r="P3198">
        <f>INDEX(RoutesPivot[ListPrice],MATCH($C3198,RoutesPivot[[RouteID]:[RouteID]],0))</f>
        <v>300</v>
      </c>
      <c r="Q3198" t="str">
        <f>INDEX(AirportPivot[AirportName],MATCH($N3198,AirportPivot[[AirportID]:[AirportID]],0))</f>
        <v>Denver International</v>
      </c>
      <c r="R3198">
        <f>INDEX(AirportPivot[Gates (number of available)],MATCH($N3198,AirportPivot[[AirportID]:[AirportID]],0))</f>
        <v>75</v>
      </c>
    </row>
    <row r="3199" spans="1:18" x14ac:dyDescent="0.25">
      <c r="A3199" s="3" t="s">
        <v>3231</v>
      </c>
      <c r="B3199" s="12">
        <v>41761</v>
      </c>
      <c r="C3199" s="4" t="s">
        <v>50</v>
      </c>
      <c r="D3199" s="4">
        <v>2.2000000000000002</v>
      </c>
      <c r="E3199" s="4">
        <v>173</v>
      </c>
      <c r="F3199" s="5">
        <v>0.29166666666666669</v>
      </c>
      <c r="G3199" s="6">
        <v>275</v>
      </c>
      <c r="H3199" s="7">
        <v>45375</v>
      </c>
      <c r="I3199" s="7">
        <f>FlightsPivot[[#This Row],[Total Fare]]*10%</f>
        <v>4537.5</v>
      </c>
      <c r="J3199" s="7">
        <f>FlightsPivot[[#This Row],[Total Fare]]+FlightsPivot[[#This Row],[10% tax ]]</f>
        <v>49912.5</v>
      </c>
      <c r="K3199" s="4">
        <v>5</v>
      </c>
      <c r="L3199" s="4">
        <v>2014</v>
      </c>
      <c r="M3199" t="str">
        <f>INDEX(RoutesPivot[DepAirport],MATCH($C3199,RoutesPivot[[RouteID]:[RouteID]],0))</f>
        <v>ORD</v>
      </c>
      <c r="N3199" t="str">
        <f>INDEX(RoutesPivot[AirportID],MATCH($C3199,RoutesPivot[[RouteID]:[RouteID]],0))</f>
        <v>LGA</v>
      </c>
      <c r="O3199">
        <f>INDEX(RoutesPivot[Distance],MATCH($C3199,RoutesPivot[[RouteID]:[RouteID]],0))</f>
        <v>610</v>
      </c>
      <c r="P3199">
        <f>INDEX(RoutesPivot[ListPrice],MATCH($C3199,RoutesPivot[[RouteID]:[RouteID]],0))</f>
        <v>275</v>
      </c>
      <c r="Q3199" t="str">
        <f>INDEX(AirportPivot[AirportName],MATCH($N3199,AirportPivot[[AirportID]:[AirportID]],0))</f>
        <v>Laguardia</v>
      </c>
      <c r="R3199">
        <f>INDEX(AirportPivot[Gates (number of available)],MATCH($N3199,AirportPivot[[AirportID]:[AirportID]],0))</f>
        <v>66</v>
      </c>
    </row>
    <row r="3200" spans="1:18" x14ac:dyDescent="0.25">
      <c r="A3200" s="3" t="s">
        <v>3232</v>
      </c>
      <c r="B3200" s="12">
        <v>42044</v>
      </c>
      <c r="C3200" s="4" t="s">
        <v>80</v>
      </c>
      <c r="D3200" s="4">
        <v>2</v>
      </c>
      <c r="E3200" s="4">
        <v>57</v>
      </c>
      <c r="F3200" s="5">
        <v>0.29166666666666669</v>
      </c>
      <c r="G3200" s="6">
        <v>300</v>
      </c>
      <c r="H3200" s="7">
        <v>49500</v>
      </c>
      <c r="I3200" s="7">
        <f>FlightsPivot[[#This Row],[Total Fare]]*10%</f>
        <v>4950</v>
      </c>
      <c r="J3200" s="7">
        <f>FlightsPivot[[#This Row],[Total Fare]]+FlightsPivot[[#This Row],[10% tax ]]</f>
        <v>54450</v>
      </c>
      <c r="K3200" s="4">
        <v>2</v>
      </c>
      <c r="L3200" s="4">
        <v>2015</v>
      </c>
      <c r="M3200" t="str">
        <f>INDEX(RoutesPivot[DepAirport],MATCH($C3200,RoutesPivot[[RouteID]:[RouteID]],0))</f>
        <v>ORD</v>
      </c>
      <c r="N3200" t="str">
        <f>INDEX(RoutesPivot[AirportID],MATCH($C3200,RoutesPivot[[RouteID]:[RouteID]],0))</f>
        <v>MIA</v>
      </c>
      <c r="O3200">
        <f>INDEX(RoutesPivot[Distance],MATCH($C3200,RoutesPivot[[RouteID]:[RouteID]],0))</f>
        <v>1000</v>
      </c>
      <c r="P3200">
        <f>INDEX(RoutesPivot[ListPrice],MATCH($C3200,RoutesPivot[[RouteID]:[RouteID]],0))</f>
        <v>300</v>
      </c>
      <c r="Q3200" t="str">
        <f>INDEX(AirportPivot[AirportName],MATCH($N3200,AirportPivot[[AirportID]:[AirportID]],0))</f>
        <v>Miami International</v>
      </c>
      <c r="R3200">
        <f>INDEX(AirportPivot[Gates (number of available)],MATCH($N3200,AirportPivot[[AirportID]:[AirportID]],0))</f>
        <v>80</v>
      </c>
    </row>
    <row r="3201" spans="1:18" x14ac:dyDescent="0.25">
      <c r="A3201" s="3" t="s">
        <v>3233</v>
      </c>
      <c r="B3201" s="12">
        <v>41827</v>
      </c>
      <c r="C3201" s="4" t="s">
        <v>13</v>
      </c>
      <c r="D3201" s="4">
        <v>2.5</v>
      </c>
      <c r="E3201" s="4">
        <v>27</v>
      </c>
      <c r="F3201" s="5">
        <v>0.75</v>
      </c>
      <c r="G3201" s="6">
        <v>275</v>
      </c>
      <c r="H3201" s="7">
        <v>50875</v>
      </c>
      <c r="I3201" s="7">
        <f>FlightsPivot[[#This Row],[Total Fare]]*10%</f>
        <v>5087.5</v>
      </c>
      <c r="J3201" s="7">
        <f>FlightsPivot[[#This Row],[Total Fare]]+FlightsPivot[[#This Row],[10% tax ]]</f>
        <v>55962.5</v>
      </c>
      <c r="K3201" s="4">
        <v>7</v>
      </c>
      <c r="L3201" s="4">
        <v>2014</v>
      </c>
      <c r="M3201" t="str">
        <f>INDEX(RoutesPivot[DepAirport],MATCH($C3201,RoutesPivot[[RouteID]:[RouteID]],0))</f>
        <v>ORD</v>
      </c>
      <c r="N3201" t="str">
        <f>INDEX(RoutesPivot[AirportID],MATCH($C3201,RoutesPivot[[RouteID]:[RouteID]],0))</f>
        <v>JFK</v>
      </c>
      <c r="O3201">
        <f>INDEX(RoutesPivot[Distance],MATCH($C3201,RoutesPivot[[RouteID]:[RouteID]],0))</f>
        <v>619</v>
      </c>
      <c r="P3201">
        <f>INDEX(RoutesPivot[ListPrice],MATCH($C3201,RoutesPivot[[RouteID]:[RouteID]],0))</f>
        <v>250</v>
      </c>
      <c r="Q3201" t="str">
        <f>INDEX(AirportPivot[AirportName],MATCH($N3201,AirportPivot[[AirportID]:[AirportID]],0))</f>
        <v>John F Kennedy International</v>
      </c>
      <c r="R3201">
        <f>INDEX(AirportPivot[Gates (number of available)],MATCH($N3201,AirportPivot[[AirportID]:[AirportID]],0))</f>
        <v>120</v>
      </c>
    </row>
    <row r="3202" spans="1:18" x14ac:dyDescent="0.25">
      <c r="A3202" s="3" t="s">
        <v>3234</v>
      </c>
      <c r="B3202" s="12">
        <v>41729</v>
      </c>
      <c r="C3202" s="4" t="s">
        <v>50</v>
      </c>
      <c r="D3202" s="4">
        <v>1.9</v>
      </c>
      <c r="E3202" s="4">
        <v>181</v>
      </c>
      <c r="F3202" s="5">
        <v>0.41666666666666669</v>
      </c>
      <c r="G3202" s="6">
        <v>275</v>
      </c>
      <c r="H3202" s="7">
        <v>45375</v>
      </c>
      <c r="I3202" s="7">
        <f>FlightsPivot[[#This Row],[Total Fare]]*10%</f>
        <v>4537.5</v>
      </c>
      <c r="J3202" s="7">
        <f>FlightsPivot[[#This Row],[Total Fare]]+FlightsPivot[[#This Row],[10% tax ]]</f>
        <v>49912.5</v>
      </c>
      <c r="K3202" s="4">
        <v>3</v>
      </c>
      <c r="L3202" s="4">
        <v>2014</v>
      </c>
      <c r="M3202" t="str">
        <f>INDEX(RoutesPivot[DepAirport],MATCH($C3202,RoutesPivot[[RouteID]:[RouteID]],0))</f>
        <v>ORD</v>
      </c>
      <c r="N3202" t="str">
        <f>INDEX(RoutesPivot[AirportID],MATCH($C3202,RoutesPivot[[RouteID]:[RouteID]],0))</f>
        <v>LGA</v>
      </c>
      <c r="O3202">
        <f>INDEX(RoutesPivot[Distance],MATCH($C3202,RoutesPivot[[RouteID]:[RouteID]],0))</f>
        <v>610</v>
      </c>
      <c r="P3202">
        <f>INDEX(RoutesPivot[ListPrice],MATCH($C3202,RoutesPivot[[RouteID]:[RouteID]],0))</f>
        <v>275</v>
      </c>
      <c r="Q3202" t="str">
        <f>INDEX(AirportPivot[AirportName],MATCH($N3202,AirportPivot[[AirportID]:[AirportID]],0))</f>
        <v>Laguardia</v>
      </c>
      <c r="R3202">
        <f>INDEX(AirportPivot[Gates (number of available)],MATCH($N3202,AirportPivot[[AirportID]:[AirportID]],0))</f>
        <v>66</v>
      </c>
    </row>
    <row r="3203" spans="1:18" x14ac:dyDescent="0.25">
      <c r="A3203" s="3" t="s">
        <v>3235</v>
      </c>
      <c r="B3203" s="12">
        <v>41958</v>
      </c>
      <c r="C3203" s="4" t="s">
        <v>17</v>
      </c>
      <c r="D3203" s="4">
        <v>4.5999999999999996</v>
      </c>
      <c r="E3203" s="4">
        <v>159</v>
      </c>
      <c r="F3203" s="5">
        <v>0.79166666666666663</v>
      </c>
      <c r="G3203" s="6">
        <v>350</v>
      </c>
      <c r="H3203" s="7">
        <v>57750</v>
      </c>
      <c r="I3203" s="7">
        <f>FlightsPivot[[#This Row],[Total Fare]]*10%</f>
        <v>5775</v>
      </c>
      <c r="J3203" s="7">
        <f>FlightsPivot[[#This Row],[Total Fare]]+FlightsPivot[[#This Row],[10% tax ]]</f>
        <v>63525</v>
      </c>
      <c r="K3203" s="4">
        <v>11</v>
      </c>
      <c r="L3203" s="4">
        <v>2014</v>
      </c>
      <c r="M3203" t="str">
        <f>INDEX(RoutesPivot[DepAirport],MATCH($C3203,RoutesPivot[[RouteID]:[RouteID]],0))</f>
        <v>ORD</v>
      </c>
      <c r="N3203" t="str">
        <f>INDEX(RoutesPivot[AirportID],MATCH($C3203,RoutesPivot[[RouteID]:[RouteID]],0))</f>
        <v>LAX</v>
      </c>
      <c r="O3203">
        <f>INDEX(RoutesPivot[Distance],MATCH($C3203,RoutesPivot[[RouteID]:[RouteID]],0))</f>
        <v>1518</v>
      </c>
      <c r="P3203">
        <f>INDEX(RoutesPivot[ListPrice],MATCH($C3203,RoutesPivot[[RouteID]:[RouteID]],0))</f>
        <v>350</v>
      </c>
      <c r="Q3203" t="str">
        <f>INDEX(AirportPivot[AirportName],MATCH($N3203,AirportPivot[[AirportID]:[AirportID]],0))</f>
        <v>Los Angeles International</v>
      </c>
      <c r="R3203">
        <f>INDEX(AirportPivot[Gates (number of available)],MATCH($N3203,AirportPivot[[AirportID]:[AirportID]],0))</f>
        <v>86</v>
      </c>
    </row>
    <row r="3204" spans="1:18" x14ac:dyDescent="0.25">
      <c r="A3204" s="3" t="s">
        <v>3236</v>
      </c>
      <c r="B3204" s="12">
        <v>41959</v>
      </c>
      <c r="C3204" s="4" t="s">
        <v>86</v>
      </c>
      <c r="D3204" s="4">
        <v>2.4</v>
      </c>
      <c r="E3204" s="4">
        <v>113</v>
      </c>
      <c r="F3204" s="5">
        <v>0.79166666666666663</v>
      </c>
      <c r="G3204" s="6">
        <v>115</v>
      </c>
      <c r="H3204" s="7">
        <v>21275</v>
      </c>
      <c r="I3204" s="7">
        <f>FlightsPivot[[#This Row],[Total Fare]]*10%</f>
        <v>2127.5</v>
      </c>
      <c r="J3204" s="7">
        <f>FlightsPivot[[#This Row],[Total Fare]]+FlightsPivot[[#This Row],[10% tax ]]</f>
        <v>23402.5</v>
      </c>
      <c r="K3204" s="4">
        <v>11</v>
      </c>
      <c r="L3204" s="4">
        <v>2014</v>
      </c>
      <c r="M3204" t="str">
        <f>INDEX(RoutesPivot[DepAirport],MATCH($C3204,RoutesPivot[[RouteID]:[RouteID]],0))</f>
        <v>ORD</v>
      </c>
      <c r="N3204" t="str">
        <f>INDEX(RoutesPivot[AirportID],MATCH($C3204,RoutesPivot[[RouteID]:[RouteID]],0))</f>
        <v>DTW</v>
      </c>
      <c r="O3204">
        <f>INDEX(RoutesPivot[Distance],MATCH($C3204,RoutesPivot[[RouteID]:[RouteID]],0))</f>
        <v>200</v>
      </c>
      <c r="P3204">
        <f>INDEX(RoutesPivot[ListPrice],MATCH($C3204,RoutesPivot[[RouteID]:[RouteID]],0))</f>
        <v>115</v>
      </c>
      <c r="Q3204" t="str">
        <f>INDEX(AirportPivot[AirportName],MATCH($N3204,AirportPivot[[AirportID]:[AirportID]],0))</f>
        <v>Detroit Metropolitan Wayne County</v>
      </c>
      <c r="R3204">
        <f>INDEX(AirportPivot[Gates (number of available)],MATCH($N3204,AirportPivot[[AirportID]:[AirportID]],0))</f>
        <v>60</v>
      </c>
    </row>
    <row r="3205" spans="1:18" x14ac:dyDescent="0.25">
      <c r="A3205" s="3" t="s">
        <v>3237</v>
      </c>
      <c r="B3205" s="12">
        <v>42113</v>
      </c>
      <c r="C3205" s="4" t="s">
        <v>37</v>
      </c>
      <c r="D3205" s="4">
        <v>1.8</v>
      </c>
      <c r="E3205" s="4">
        <v>180</v>
      </c>
      <c r="F3205" s="5">
        <v>0.29166666666666669</v>
      </c>
      <c r="G3205" s="6">
        <v>350</v>
      </c>
      <c r="H3205" s="7">
        <v>57750</v>
      </c>
      <c r="I3205" s="7">
        <f>FlightsPivot[[#This Row],[Total Fare]]*10%</f>
        <v>5775</v>
      </c>
      <c r="J3205" s="7">
        <f>FlightsPivot[[#This Row],[Total Fare]]+FlightsPivot[[#This Row],[10% tax ]]</f>
        <v>63525</v>
      </c>
      <c r="K3205" s="4">
        <v>4</v>
      </c>
      <c r="L3205" s="4">
        <v>2015</v>
      </c>
      <c r="M3205" t="str">
        <f>INDEX(RoutesPivot[DepAirport],MATCH($C3205,RoutesPivot[[RouteID]:[RouteID]],0))</f>
        <v>ORD</v>
      </c>
      <c r="N3205" t="str">
        <f>INDEX(RoutesPivot[AirportID],MATCH($C3205,RoutesPivot[[RouteID]:[RouteID]],0))</f>
        <v>SEA</v>
      </c>
      <c r="O3205">
        <f>INDEX(RoutesPivot[Distance],MATCH($C3205,RoutesPivot[[RouteID]:[RouteID]],0))</f>
        <v>1500</v>
      </c>
      <c r="P3205">
        <f>INDEX(RoutesPivot[ListPrice],MATCH($C3205,RoutesPivot[[RouteID]:[RouteID]],0))</f>
        <v>350</v>
      </c>
      <c r="Q3205" t="str">
        <f>INDEX(AirportPivot[AirportName],MATCH($N3205,AirportPivot[[AirportID]:[AirportID]],0))</f>
        <v>Seattle-Tacoma International</v>
      </c>
      <c r="R3205">
        <f>INDEX(AirportPivot[Gates (number of available)],MATCH($N3205,AirportPivot[[AirportID]:[AirportID]],0))</f>
        <v>58</v>
      </c>
    </row>
    <row r="3206" spans="1:18" x14ac:dyDescent="0.25">
      <c r="A3206" s="3" t="s">
        <v>3238</v>
      </c>
      <c r="B3206" s="12">
        <v>41652</v>
      </c>
      <c r="C3206" s="4" t="s">
        <v>25</v>
      </c>
      <c r="D3206" s="4">
        <v>2.6</v>
      </c>
      <c r="E3206" s="4">
        <v>67</v>
      </c>
      <c r="F3206" s="5">
        <v>0.52083333333333337</v>
      </c>
      <c r="G3206" s="6">
        <v>200</v>
      </c>
      <c r="H3206" s="7">
        <v>36200</v>
      </c>
      <c r="I3206" s="7">
        <f>FlightsPivot[[#This Row],[Total Fare]]*10%</f>
        <v>3620</v>
      </c>
      <c r="J3206" s="7">
        <f>FlightsPivot[[#This Row],[Total Fare]]+FlightsPivot[[#This Row],[10% tax ]]</f>
        <v>39820</v>
      </c>
      <c r="K3206" s="4">
        <v>1</v>
      </c>
      <c r="L3206" s="4">
        <v>2014</v>
      </c>
      <c r="M3206" t="str">
        <f>INDEX(RoutesPivot[DepAirport],MATCH($C3206,RoutesPivot[[RouteID]:[RouteID]],0))</f>
        <v>ORD</v>
      </c>
      <c r="N3206" t="str">
        <f>INDEX(RoutesPivot[AirportID],MATCH($C3206,RoutesPivot[[RouteID]:[RouteID]],0))</f>
        <v>DFW</v>
      </c>
      <c r="O3206">
        <f>INDEX(RoutesPivot[Distance],MATCH($C3206,RoutesPivot[[RouteID]:[RouteID]],0))</f>
        <v>700</v>
      </c>
      <c r="P3206">
        <f>INDEX(RoutesPivot[ListPrice],MATCH($C3206,RoutesPivot[[RouteID]:[RouteID]],0))</f>
        <v>200</v>
      </c>
      <c r="Q3206" t="str">
        <f>INDEX(AirportPivot[AirportName],MATCH($N3206,AirportPivot[[AirportID]:[AirportID]],0))</f>
        <v>Dallas/Fort Worth International</v>
      </c>
      <c r="R3206">
        <f>INDEX(AirportPivot[Gates (number of available)],MATCH($N3206,AirportPivot[[AirportID]:[AirportID]],0))</f>
        <v>130</v>
      </c>
    </row>
    <row r="3207" spans="1:18" x14ac:dyDescent="0.25">
      <c r="A3207" s="3" t="s">
        <v>3239</v>
      </c>
      <c r="B3207" s="12">
        <v>41808</v>
      </c>
      <c r="C3207" s="4" t="s">
        <v>33</v>
      </c>
      <c r="D3207" s="4">
        <v>2.8</v>
      </c>
      <c r="E3207" s="4">
        <v>83</v>
      </c>
      <c r="F3207" s="5">
        <v>0.75</v>
      </c>
      <c r="G3207" s="6">
        <v>412.5</v>
      </c>
      <c r="H3207" s="7">
        <v>74662.5</v>
      </c>
      <c r="I3207" s="7">
        <f>FlightsPivot[[#This Row],[Total Fare]]*10%</f>
        <v>7466.25</v>
      </c>
      <c r="J3207" s="7">
        <f>FlightsPivot[[#This Row],[Total Fare]]+FlightsPivot[[#This Row],[10% tax ]]</f>
        <v>82128.75</v>
      </c>
      <c r="K3207" s="4">
        <v>6</v>
      </c>
      <c r="L3207" s="4">
        <v>2014</v>
      </c>
      <c r="M3207" t="str">
        <f>INDEX(RoutesPivot[DepAirport],MATCH($C3207,RoutesPivot[[RouteID]:[RouteID]],0))</f>
        <v>ORD</v>
      </c>
      <c r="N3207" t="str">
        <f>INDEX(RoutesPivot[AirportID],MATCH($C3207,RoutesPivot[[RouteID]:[RouteID]],0))</f>
        <v>SFO</v>
      </c>
      <c r="O3207">
        <f>INDEX(RoutesPivot[Distance],MATCH($C3207,RoutesPivot[[RouteID]:[RouteID]],0))</f>
        <v>1600</v>
      </c>
      <c r="P3207">
        <f>INDEX(RoutesPivot[ListPrice],MATCH($C3207,RoutesPivot[[RouteID]:[RouteID]],0))</f>
        <v>375</v>
      </c>
      <c r="Q3207" t="str">
        <f>INDEX(AirportPivot[AirportName],MATCH($N3207,AirportPivot[[AirportID]:[AirportID]],0))</f>
        <v>San Francisco International</v>
      </c>
      <c r="R3207">
        <f>INDEX(AirportPivot[Gates (number of available)],MATCH($N3207,AirportPivot[[AirportID]:[AirportID]],0))</f>
        <v>70</v>
      </c>
    </row>
    <row r="3208" spans="1:18" x14ac:dyDescent="0.25">
      <c r="A3208" s="3" t="s">
        <v>3240</v>
      </c>
      <c r="B3208" s="12">
        <v>41931</v>
      </c>
      <c r="C3208" s="4" t="s">
        <v>17</v>
      </c>
      <c r="D3208" s="4">
        <v>4</v>
      </c>
      <c r="E3208" s="4">
        <v>188</v>
      </c>
      <c r="F3208" s="5">
        <v>0.375</v>
      </c>
      <c r="G3208" s="6">
        <v>350</v>
      </c>
      <c r="H3208" s="7">
        <v>57750</v>
      </c>
      <c r="I3208" s="7">
        <f>FlightsPivot[[#This Row],[Total Fare]]*10%</f>
        <v>5775</v>
      </c>
      <c r="J3208" s="7">
        <f>FlightsPivot[[#This Row],[Total Fare]]+FlightsPivot[[#This Row],[10% tax ]]</f>
        <v>63525</v>
      </c>
      <c r="K3208" s="4">
        <v>10</v>
      </c>
      <c r="L3208" s="4">
        <v>2014</v>
      </c>
      <c r="M3208" t="str">
        <f>INDEX(RoutesPivot[DepAirport],MATCH($C3208,RoutesPivot[[RouteID]:[RouteID]],0))</f>
        <v>ORD</v>
      </c>
      <c r="N3208" t="str">
        <f>INDEX(RoutesPivot[AirportID],MATCH($C3208,RoutesPivot[[RouteID]:[RouteID]],0))</f>
        <v>LAX</v>
      </c>
      <c r="O3208">
        <f>INDEX(RoutesPivot[Distance],MATCH($C3208,RoutesPivot[[RouteID]:[RouteID]],0))</f>
        <v>1518</v>
      </c>
      <c r="P3208">
        <f>INDEX(RoutesPivot[ListPrice],MATCH($C3208,RoutesPivot[[RouteID]:[RouteID]],0))</f>
        <v>350</v>
      </c>
      <c r="Q3208" t="str">
        <f>INDEX(AirportPivot[AirportName],MATCH($N3208,AirportPivot[[AirportID]:[AirportID]],0))</f>
        <v>Los Angeles International</v>
      </c>
      <c r="R3208">
        <f>INDEX(AirportPivot[Gates (number of available)],MATCH($N3208,AirportPivot[[AirportID]:[AirportID]],0))</f>
        <v>86</v>
      </c>
    </row>
    <row r="3209" spans="1:18" x14ac:dyDescent="0.25">
      <c r="A3209" s="3" t="s">
        <v>3241</v>
      </c>
      <c r="B3209" s="12">
        <v>42309</v>
      </c>
      <c r="C3209" s="4" t="s">
        <v>23</v>
      </c>
      <c r="D3209" s="4">
        <v>1.6</v>
      </c>
      <c r="E3209" s="4">
        <v>40</v>
      </c>
      <c r="F3209" s="5">
        <v>0.8125</v>
      </c>
      <c r="G3209" s="6">
        <v>300</v>
      </c>
      <c r="H3209" s="7">
        <v>49500</v>
      </c>
      <c r="I3209" s="7">
        <f>FlightsPivot[[#This Row],[Total Fare]]*10%</f>
        <v>4950</v>
      </c>
      <c r="J3209" s="7">
        <f>FlightsPivot[[#This Row],[Total Fare]]+FlightsPivot[[#This Row],[10% tax ]]</f>
        <v>54450</v>
      </c>
      <c r="K3209" s="4">
        <v>11</v>
      </c>
      <c r="L3209" s="4">
        <v>2015</v>
      </c>
      <c r="M3209" t="str">
        <f>INDEX(RoutesPivot[DepAirport],MATCH($C3209,RoutesPivot[[RouteID]:[RouteID]],0))</f>
        <v>ORD</v>
      </c>
      <c r="N3209" t="str">
        <f>INDEX(RoutesPivot[AirportID],MATCH($C3209,RoutesPivot[[RouteID]:[RouteID]],0))</f>
        <v>DEN</v>
      </c>
      <c r="O3209">
        <f>INDEX(RoutesPivot[Distance],MATCH($C3209,RoutesPivot[[RouteID]:[RouteID]],0))</f>
        <v>800</v>
      </c>
      <c r="P3209">
        <f>INDEX(RoutesPivot[ListPrice],MATCH($C3209,RoutesPivot[[RouteID]:[RouteID]],0))</f>
        <v>300</v>
      </c>
      <c r="Q3209" t="str">
        <f>INDEX(AirportPivot[AirportName],MATCH($N3209,AirportPivot[[AirportID]:[AirportID]],0))</f>
        <v>Denver International</v>
      </c>
      <c r="R3209">
        <f>INDEX(AirportPivot[Gates (number of available)],MATCH($N3209,AirportPivot[[AirportID]:[AirportID]],0))</f>
        <v>75</v>
      </c>
    </row>
    <row r="3210" spans="1:18" x14ac:dyDescent="0.25">
      <c r="A3210" s="3" t="s">
        <v>3242</v>
      </c>
      <c r="B3210" s="12">
        <v>42228</v>
      </c>
      <c r="C3210" s="4" t="s">
        <v>80</v>
      </c>
      <c r="D3210" s="4">
        <v>3.3</v>
      </c>
      <c r="E3210" s="4">
        <v>160</v>
      </c>
      <c r="F3210" s="5">
        <v>0.64583333333333337</v>
      </c>
      <c r="G3210" s="6">
        <v>330</v>
      </c>
      <c r="H3210" s="7">
        <v>54450</v>
      </c>
      <c r="I3210" s="7">
        <f>FlightsPivot[[#This Row],[Total Fare]]*10%</f>
        <v>5445</v>
      </c>
      <c r="J3210" s="7">
        <f>FlightsPivot[[#This Row],[Total Fare]]+FlightsPivot[[#This Row],[10% tax ]]</f>
        <v>59895</v>
      </c>
      <c r="K3210" s="4">
        <v>8</v>
      </c>
      <c r="L3210" s="4">
        <v>2015</v>
      </c>
      <c r="M3210" t="str">
        <f>INDEX(RoutesPivot[DepAirport],MATCH($C3210,RoutesPivot[[RouteID]:[RouteID]],0))</f>
        <v>ORD</v>
      </c>
      <c r="N3210" t="str">
        <f>INDEX(RoutesPivot[AirportID],MATCH($C3210,RoutesPivot[[RouteID]:[RouteID]],0))</f>
        <v>MIA</v>
      </c>
      <c r="O3210">
        <f>INDEX(RoutesPivot[Distance],MATCH($C3210,RoutesPivot[[RouteID]:[RouteID]],0))</f>
        <v>1000</v>
      </c>
      <c r="P3210">
        <f>INDEX(RoutesPivot[ListPrice],MATCH($C3210,RoutesPivot[[RouteID]:[RouteID]],0))</f>
        <v>300</v>
      </c>
      <c r="Q3210" t="str">
        <f>INDEX(AirportPivot[AirportName],MATCH($N3210,AirportPivot[[AirportID]:[AirportID]],0))</f>
        <v>Miami International</v>
      </c>
      <c r="R3210">
        <f>INDEX(AirportPivot[Gates (number of available)],MATCH($N3210,AirportPivot[[AirportID]:[AirportID]],0))</f>
        <v>80</v>
      </c>
    </row>
    <row r="3211" spans="1:18" x14ac:dyDescent="0.25">
      <c r="A3211" s="3" t="s">
        <v>3243</v>
      </c>
      <c r="B3211" s="12">
        <v>41745</v>
      </c>
      <c r="C3211" s="4" t="s">
        <v>11</v>
      </c>
      <c r="D3211" s="4">
        <v>2.6</v>
      </c>
      <c r="E3211" s="4">
        <v>110</v>
      </c>
      <c r="F3211" s="5">
        <v>0.375</v>
      </c>
      <c r="G3211" s="6">
        <v>300</v>
      </c>
      <c r="H3211" s="7">
        <v>55500</v>
      </c>
      <c r="I3211" s="7">
        <f>FlightsPivot[[#This Row],[Total Fare]]*10%</f>
        <v>5550</v>
      </c>
      <c r="J3211" s="7">
        <f>FlightsPivot[[#This Row],[Total Fare]]+FlightsPivot[[#This Row],[10% tax ]]</f>
        <v>61050</v>
      </c>
      <c r="K3211" s="4">
        <v>4</v>
      </c>
      <c r="L3211" s="4">
        <v>2014</v>
      </c>
      <c r="M3211" t="str">
        <f>INDEX(RoutesPivot[DepAirport],MATCH($C3211,RoutesPivot[[RouteID]:[RouteID]],0))</f>
        <v>ORD</v>
      </c>
      <c r="N3211" t="str">
        <f>INDEX(RoutesPivot[AirportID],MATCH($C3211,RoutesPivot[[RouteID]:[RouteID]],0))</f>
        <v>BOS</v>
      </c>
      <c r="O3211">
        <f>INDEX(RoutesPivot[Distance],MATCH($C3211,RoutesPivot[[RouteID]:[RouteID]],0))</f>
        <v>730</v>
      </c>
      <c r="P3211">
        <f>INDEX(RoutesPivot[ListPrice],MATCH($C3211,RoutesPivot[[RouteID]:[RouteID]],0))</f>
        <v>300</v>
      </c>
      <c r="Q3211" t="str">
        <f>INDEX(AirportPivot[AirportName],MATCH($N3211,AirportPivot[[AirportID]:[AirportID]],0))</f>
        <v>General Edward Lawrence Logan International</v>
      </c>
      <c r="R3211">
        <f>INDEX(AirportPivot[Gates (number of available)],MATCH($N3211,AirportPivot[[AirportID]:[AirportID]],0))</f>
        <v>63</v>
      </c>
    </row>
    <row r="3212" spans="1:18" x14ac:dyDescent="0.25">
      <c r="A3212" s="3" t="s">
        <v>3244</v>
      </c>
      <c r="B3212" s="12">
        <v>41645</v>
      </c>
      <c r="C3212" s="4" t="s">
        <v>86</v>
      </c>
      <c r="D3212" s="4">
        <v>1.7</v>
      </c>
      <c r="E3212" s="4">
        <v>1</v>
      </c>
      <c r="F3212" s="5">
        <v>0.75</v>
      </c>
      <c r="G3212" s="6">
        <v>115</v>
      </c>
      <c r="H3212" s="7">
        <v>21275</v>
      </c>
      <c r="I3212" s="7">
        <f>FlightsPivot[[#This Row],[Total Fare]]*10%</f>
        <v>2127.5</v>
      </c>
      <c r="J3212" s="7">
        <f>FlightsPivot[[#This Row],[Total Fare]]+FlightsPivot[[#This Row],[10% tax ]]</f>
        <v>23402.5</v>
      </c>
      <c r="K3212" s="4">
        <v>1</v>
      </c>
      <c r="L3212" s="4">
        <v>2014</v>
      </c>
      <c r="M3212" t="str">
        <f>INDEX(RoutesPivot[DepAirport],MATCH($C3212,RoutesPivot[[RouteID]:[RouteID]],0))</f>
        <v>ORD</v>
      </c>
      <c r="N3212" t="str">
        <f>INDEX(RoutesPivot[AirportID],MATCH($C3212,RoutesPivot[[RouteID]:[RouteID]],0))</f>
        <v>DTW</v>
      </c>
      <c r="O3212">
        <f>INDEX(RoutesPivot[Distance],MATCH($C3212,RoutesPivot[[RouteID]:[RouteID]],0))</f>
        <v>200</v>
      </c>
      <c r="P3212">
        <f>INDEX(RoutesPivot[ListPrice],MATCH($C3212,RoutesPivot[[RouteID]:[RouteID]],0))</f>
        <v>115</v>
      </c>
      <c r="Q3212" t="str">
        <f>INDEX(AirportPivot[AirportName],MATCH($N3212,AirportPivot[[AirportID]:[AirportID]],0))</f>
        <v>Detroit Metropolitan Wayne County</v>
      </c>
      <c r="R3212">
        <f>INDEX(AirportPivot[Gates (number of available)],MATCH($N3212,AirportPivot[[AirportID]:[AirportID]],0))</f>
        <v>60</v>
      </c>
    </row>
    <row r="3213" spans="1:18" x14ac:dyDescent="0.25">
      <c r="A3213" s="3" t="s">
        <v>3245</v>
      </c>
      <c r="B3213" s="12">
        <v>41693</v>
      </c>
      <c r="C3213" s="4" t="s">
        <v>33</v>
      </c>
      <c r="D3213" s="4">
        <v>2.1</v>
      </c>
      <c r="E3213" s="4">
        <v>6</v>
      </c>
      <c r="F3213" s="5">
        <v>0.39583333333333331</v>
      </c>
      <c r="G3213" s="6">
        <v>375</v>
      </c>
      <c r="H3213" s="7">
        <v>69375</v>
      </c>
      <c r="I3213" s="7">
        <f>FlightsPivot[[#This Row],[Total Fare]]*10%</f>
        <v>6937.5</v>
      </c>
      <c r="J3213" s="7">
        <f>FlightsPivot[[#This Row],[Total Fare]]+FlightsPivot[[#This Row],[10% tax ]]</f>
        <v>76312.5</v>
      </c>
      <c r="K3213" s="4">
        <v>2</v>
      </c>
      <c r="L3213" s="4">
        <v>2014</v>
      </c>
      <c r="M3213" t="str">
        <f>INDEX(RoutesPivot[DepAirport],MATCH($C3213,RoutesPivot[[RouteID]:[RouteID]],0))</f>
        <v>ORD</v>
      </c>
      <c r="N3213" t="str">
        <f>INDEX(RoutesPivot[AirportID],MATCH($C3213,RoutesPivot[[RouteID]:[RouteID]],0))</f>
        <v>SFO</v>
      </c>
      <c r="O3213">
        <f>INDEX(RoutesPivot[Distance],MATCH($C3213,RoutesPivot[[RouteID]:[RouteID]],0))</f>
        <v>1600</v>
      </c>
      <c r="P3213">
        <f>INDEX(RoutesPivot[ListPrice],MATCH($C3213,RoutesPivot[[RouteID]:[RouteID]],0))</f>
        <v>375</v>
      </c>
      <c r="Q3213" t="str">
        <f>INDEX(AirportPivot[AirportName],MATCH($N3213,AirportPivot[[AirportID]:[AirportID]],0))</f>
        <v>San Francisco International</v>
      </c>
      <c r="R3213">
        <f>INDEX(AirportPivot[Gates (number of available)],MATCH($N3213,AirportPivot[[AirportID]:[AirportID]],0))</f>
        <v>70</v>
      </c>
    </row>
    <row r="3214" spans="1:18" x14ac:dyDescent="0.25">
      <c r="A3214" s="3" t="s">
        <v>3246</v>
      </c>
      <c r="B3214" s="12">
        <v>41884</v>
      </c>
      <c r="C3214" s="4" t="s">
        <v>33</v>
      </c>
      <c r="D3214" s="4">
        <v>1.6</v>
      </c>
      <c r="E3214" s="4">
        <v>53</v>
      </c>
      <c r="F3214" s="5">
        <v>0.75</v>
      </c>
      <c r="G3214" s="6">
        <v>375</v>
      </c>
      <c r="H3214" s="7">
        <v>61875</v>
      </c>
      <c r="I3214" s="7">
        <f>FlightsPivot[[#This Row],[Total Fare]]*10%</f>
        <v>6187.5</v>
      </c>
      <c r="J3214" s="7">
        <f>FlightsPivot[[#This Row],[Total Fare]]+FlightsPivot[[#This Row],[10% tax ]]</f>
        <v>68062.5</v>
      </c>
      <c r="K3214" s="4">
        <v>9</v>
      </c>
      <c r="L3214" s="4">
        <v>2014</v>
      </c>
      <c r="M3214" t="str">
        <f>INDEX(RoutesPivot[DepAirport],MATCH($C3214,RoutesPivot[[RouteID]:[RouteID]],0))</f>
        <v>ORD</v>
      </c>
      <c r="N3214" t="str">
        <f>INDEX(RoutesPivot[AirportID],MATCH($C3214,RoutesPivot[[RouteID]:[RouteID]],0))</f>
        <v>SFO</v>
      </c>
      <c r="O3214">
        <f>INDEX(RoutesPivot[Distance],MATCH($C3214,RoutesPivot[[RouteID]:[RouteID]],0))</f>
        <v>1600</v>
      </c>
      <c r="P3214">
        <f>INDEX(RoutesPivot[ListPrice],MATCH($C3214,RoutesPivot[[RouteID]:[RouteID]],0))</f>
        <v>375</v>
      </c>
      <c r="Q3214" t="str">
        <f>INDEX(AirportPivot[AirportName],MATCH($N3214,AirportPivot[[AirportID]:[AirportID]],0))</f>
        <v>San Francisco International</v>
      </c>
      <c r="R3214">
        <f>INDEX(AirportPivot[Gates (number of available)],MATCH($N3214,AirportPivot[[AirportID]:[AirportID]],0))</f>
        <v>70</v>
      </c>
    </row>
    <row r="3215" spans="1:18" x14ac:dyDescent="0.25">
      <c r="A3215" s="3" t="s">
        <v>3247</v>
      </c>
      <c r="B3215" s="12">
        <v>42141</v>
      </c>
      <c r="C3215" s="4" t="s">
        <v>21</v>
      </c>
      <c r="D3215" s="4">
        <v>2.5</v>
      </c>
      <c r="E3215" s="4">
        <v>95</v>
      </c>
      <c r="F3215" s="5">
        <v>0.70833333333333337</v>
      </c>
      <c r="G3215" s="6">
        <v>125</v>
      </c>
      <c r="H3215" s="7">
        <v>23125</v>
      </c>
      <c r="I3215" s="7">
        <f>FlightsPivot[[#This Row],[Total Fare]]*10%</f>
        <v>2312.5</v>
      </c>
      <c r="J3215" s="7">
        <f>FlightsPivot[[#This Row],[Total Fare]]+FlightsPivot[[#This Row],[10% tax ]]</f>
        <v>25437.5</v>
      </c>
      <c r="K3215" s="4">
        <v>5</v>
      </c>
      <c r="L3215" s="4">
        <v>2015</v>
      </c>
      <c r="M3215" t="str">
        <f>INDEX(RoutesPivot[DepAirport],MATCH($C3215,RoutesPivot[[RouteID]:[RouteID]],0))</f>
        <v>ORD</v>
      </c>
      <c r="N3215" t="str">
        <f>INDEX(RoutesPivot[AirportID],MATCH($C3215,RoutesPivot[[RouteID]:[RouteID]],0))</f>
        <v>CLT</v>
      </c>
      <c r="O3215">
        <f>INDEX(RoutesPivot[Distance],MATCH($C3215,RoutesPivot[[RouteID]:[RouteID]],0))</f>
        <v>700</v>
      </c>
      <c r="P3215">
        <f>INDEX(RoutesPivot[ListPrice],MATCH($C3215,RoutesPivot[[RouteID]:[RouteID]],0))</f>
        <v>125</v>
      </c>
      <c r="Q3215" t="str">
        <f>INDEX(AirportPivot[AirportName],MATCH($N3215,AirportPivot[[AirportID]:[AirportID]],0))</f>
        <v>Charlotte/Douglas International</v>
      </c>
      <c r="R3215">
        <f>INDEX(AirportPivot[Gates (number of available)],MATCH($N3215,AirportPivot[[AirportID]:[AirportID]],0))</f>
        <v>65</v>
      </c>
    </row>
    <row r="3216" spans="1:18" x14ac:dyDescent="0.25">
      <c r="A3216" s="3" t="s">
        <v>3248</v>
      </c>
      <c r="B3216" s="12">
        <v>42027</v>
      </c>
      <c r="C3216" s="4" t="s">
        <v>30</v>
      </c>
      <c r="D3216" s="4">
        <v>1.3</v>
      </c>
      <c r="E3216" s="4">
        <v>161</v>
      </c>
      <c r="F3216" s="5">
        <v>0.72916666666666663</v>
      </c>
      <c r="G3216" s="6">
        <v>250</v>
      </c>
      <c r="H3216" s="7">
        <v>41250</v>
      </c>
      <c r="I3216" s="7">
        <f>FlightsPivot[[#This Row],[Total Fare]]*10%</f>
        <v>4125</v>
      </c>
      <c r="J3216" s="7">
        <f>FlightsPivot[[#This Row],[Total Fare]]+FlightsPivot[[#This Row],[10% tax ]]</f>
        <v>45375</v>
      </c>
      <c r="K3216" s="4">
        <v>1</v>
      </c>
      <c r="L3216" s="4">
        <v>2015</v>
      </c>
      <c r="M3216" t="str">
        <f>INDEX(RoutesPivot[DepAirport],MATCH($C3216,RoutesPivot[[RouteID]:[RouteID]],0))</f>
        <v>ORD</v>
      </c>
      <c r="N3216" t="str">
        <f>INDEX(RoutesPivot[AirportID],MATCH($C3216,RoutesPivot[[RouteID]:[RouteID]],0))</f>
        <v>MCO</v>
      </c>
      <c r="O3216">
        <f>INDEX(RoutesPivot[Distance],MATCH($C3216,RoutesPivot[[RouteID]:[RouteID]],0))</f>
        <v>850</v>
      </c>
      <c r="P3216">
        <f>INDEX(RoutesPivot[ListPrice],MATCH($C3216,RoutesPivot[[RouteID]:[RouteID]],0))</f>
        <v>250</v>
      </c>
      <c r="Q3216" t="str">
        <f>INDEX(AirportPivot[AirportName],MATCH($N3216,AirportPivot[[AirportID]:[AirportID]],0))</f>
        <v>Orlando International</v>
      </c>
      <c r="R3216">
        <f>INDEX(AirportPivot[Gates (number of available)],MATCH($N3216,AirportPivot[[AirportID]:[AirportID]],0))</f>
        <v>67</v>
      </c>
    </row>
    <row r="3217" spans="1:18" x14ac:dyDescent="0.25">
      <c r="A3217" s="3" t="s">
        <v>3249</v>
      </c>
      <c r="B3217" s="12">
        <v>41838</v>
      </c>
      <c r="C3217" s="4" t="s">
        <v>40</v>
      </c>
      <c r="D3217" s="4">
        <v>2.1</v>
      </c>
      <c r="E3217" s="4">
        <v>42</v>
      </c>
      <c r="F3217" s="5">
        <v>0.75</v>
      </c>
      <c r="G3217" s="6">
        <v>126.5</v>
      </c>
      <c r="H3217" s="7">
        <v>20872.5</v>
      </c>
      <c r="I3217" s="7">
        <f>FlightsPivot[[#This Row],[Total Fare]]*10%</f>
        <v>2087.25</v>
      </c>
      <c r="J3217" s="7">
        <f>FlightsPivot[[#This Row],[Total Fare]]+FlightsPivot[[#This Row],[10% tax ]]</f>
        <v>22959.75</v>
      </c>
      <c r="K3217" s="4">
        <v>7</v>
      </c>
      <c r="L3217" s="4">
        <v>2014</v>
      </c>
      <c r="M3217" t="str">
        <f>INDEX(RoutesPivot[DepAirport],MATCH($C3217,RoutesPivot[[RouteID]:[RouteID]],0))</f>
        <v>ORD</v>
      </c>
      <c r="N3217" t="str">
        <f>INDEX(RoutesPivot[AirportID],MATCH($C3217,RoutesPivot[[RouteID]:[RouteID]],0))</f>
        <v>MSP</v>
      </c>
      <c r="O3217">
        <f>INDEX(RoutesPivot[Distance],MATCH($C3217,RoutesPivot[[RouteID]:[RouteID]],0))</f>
        <v>300</v>
      </c>
      <c r="P3217">
        <f>INDEX(RoutesPivot[ListPrice],MATCH($C3217,RoutesPivot[[RouteID]:[RouteID]],0))</f>
        <v>115</v>
      </c>
      <c r="Q3217" t="str">
        <f>INDEX(AirportPivot[AirportName],MATCH($N3217,AirportPivot[[AirportID]:[AirportID]],0))</f>
        <v>Minneapolis-St Paul International/Wold-Chamberlain</v>
      </c>
      <c r="R3217">
        <f>INDEX(AirportPivot[Gates (number of available)],MATCH($N3217,AirportPivot[[AirportID]:[AirportID]],0))</f>
        <v>65</v>
      </c>
    </row>
    <row r="3218" spans="1:18" x14ac:dyDescent="0.25">
      <c r="A3218" s="3" t="s">
        <v>3250</v>
      </c>
      <c r="B3218" s="12">
        <v>42096</v>
      </c>
      <c r="C3218" s="4" t="s">
        <v>37</v>
      </c>
      <c r="D3218" s="4">
        <v>2.7</v>
      </c>
      <c r="E3218" s="4">
        <v>2</v>
      </c>
      <c r="F3218" s="5">
        <v>0.625</v>
      </c>
      <c r="G3218" s="6">
        <v>350</v>
      </c>
      <c r="H3218" s="7">
        <v>64750</v>
      </c>
      <c r="I3218" s="7">
        <f>FlightsPivot[[#This Row],[Total Fare]]*10%</f>
        <v>6475</v>
      </c>
      <c r="J3218" s="7">
        <f>FlightsPivot[[#This Row],[Total Fare]]+FlightsPivot[[#This Row],[10% tax ]]</f>
        <v>71225</v>
      </c>
      <c r="K3218" s="4">
        <v>4</v>
      </c>
      <c r="L3218" s="4">
        <v>2015</v>
      </c>
      <c r="M3218" t="str">
        <f>INDEX(RoutesPivot[DepAirport],MATCH($C3218,RoutesPivot[[RouteID]:[RouteID]],0))</f>
        <v>ORD</v>
      </c>
      <c r="N3218" t="str">
        <f>INDEX(RoutesPivot[AirportID],MATCH($C3218,RoutesPivot[[RouteID]:[RouteID]],0))</f>
        <v>SEA</v>
      </c>
      <c r="O3218">
        <f>INDEX(RoutesPivot[Distance],MATCH($C3218,RoutesPivot[[RouteID]:[RouteID]],0))</f>
        <v>1500</v>
      </c>
      <c r="P3218">
        <f>INDEX(RoutesPivot[ListPrice],MATCH($C3218,RoutesPivot[[RouteID]:[RouteID]],0))</f>
        <v>350</v>
      </c>
      <c r="Q3218" t="str">
        <f>INDEX(AirportPivot[AirportName],MATCH($N3218,AirportPivot[[AirportID]:[AirportID]],0))</f>
        <v>Seattle-Tacoma International</v>
      </c>
      <c r="R3218">
        <f>INDEX(AirportPivot[Gates (number of available)],MATCH($N3218,AirportPivot[[AirportID]:[AirportID]],0))</f>
        <v>58</v>
      </c>
    </row>
    <row r="3219" spans="1:18" x14ac:dyDescent="0.25">
      <c r="A3219" s="3" t="s">
        <v>3251</v>
      </c>
      <c r="B3219" s="12">
        <v>41804</v>
      </c>
      <c r="C3219" s="4" t="s">
        <v>50</v>
      </c>
      <c r="D3219" s="4">
        <v>2.1</v>
      </c>
      <c r="E3219" s="4">
        <v>194</v>
      </c>
      <c r="F3219" s="5">
        <v>0.33333333333333331</v>
      </c>
      <c r="G3219" s="6">
        <v>302.5</v>
      </c>
      <c r="H3219" s="7">
        <v>49912.5</v>
      </c>
      <c r="I3219" s="7">
        <f>FlightsPivot[[#This Row],[Total Fare]]*10%</f>
        <v>4991.25</v>
      </c>
      <c r="J3219" s="7">
        <f>FlightsPivot[[#This Row],[Total Fare]]+FlightsPivot[[#This Row],[10% tax ]]</f>
        <v>54903.75</v>
      </c>
      <c r="K3219" s="4">
        <v>6</v>
      </c>
      <c r="L3219" s="4">
        <v>2014</v>
      </c>
      <c r="M3219" t="str">
        <f>INDEX(RoutesPivot[DepAirport],MATCH($C3219,RoutesPivot[[RouteID]:[RouteID]],0))</f>
        <v>ORD</v>
      </c>
      <c r="N3219" t="str">
        <f>INDEX(RoutesPivot[AirportID],MATCH($C3219,RoutesPivot[[RouteID]:[RouteID]],0))</f>
        <v>LGA</v>
      </c>
      <c r="O3219">
        <f>INDEX(RoutesPivot[Distance],MATCH($C3219,RoutesPivot[[RouteID]:[RouteID]],0))</f>
        <v>610</v>
      </c>
      <c r="P3219">
        <f>INDEX(RoutesPivot[ListPrice],MATCH($C3219,RoutesPivot[[RouteID]:[RouteID]],0))</f>
        <v>275</v>
      </c>
      <c r="Q3219" t="str">
        <f>INDEX(AirportPivot[AirportName],MATCH($N3219,AirportPivot[[AirportID]:[AirportID]],0))</f>
        <v>Laguardia</v>
      </c>
      <c r="R3219">
        <f>INDEX(AirportPivot[Gates (number of available)],MATCH($N3219,AirportPivot[[AirportID]:[AirportID]],0))</f>
        <v>66</v>
      </c>
    </row>
    <row r="3220" spans="1:18" x14ac:dyDescent="0.25">
      <c r="A3220" s="3" t="s">
        <v>3252</v>
      </c>
      <c r="B3220" s="12">
        <v>42335</v>
      </c>
      <c r="C3220" s="4" t="s">
        <v>25</v>
      </c>
      <c r="D3220" s="4">
        <v>5.0999999999999996</v>
      </c>
      <c r="E3220" s="4">
        <v>36</v>
      </c>
      <c r="F3220" s="5">
        <v>0.79166666666666663</v>
      </c>
      <c r="G3220" s="6">
        <v>300</v>
      </c>
      <c r="H3220" s="7">
        <v>49500</v>
      </c>
      <c r="I3220" s="7">
        <f>FlightsPivot[[#This Row],[Total Fare]]*10%</f>
        <v>4950</v>
      </c>
      <c r="J3220" s="7">
        <f>FlightsPivot[[#This Row],[Total Fare]]+FlightsPivot[[#This Row],[10% tax ]]</f>
        <v>54450</v>
      </c>
      <c r="K3220" s="4">
        <v>11</v>
      </c>
      <c r="L3220" s="4">
        <v>2015</v>
      </c>
      <c r="M3220" t="str">
        <f>INDEX(RoutesPivot[DepAirport],MATCH($C3220,RoutesPivot[[RouteID]:[RouteID]],0))</f>
        <v>ORD</v>
      </c>
      <c r="N3220" t="str">
        <f>INDEX(RoutesPivot[AirportID],MATCH($C3220,RoutesPivot[[RouteID]:[RouteID]],0))</f>
        <v>DFW</v>
      </c>
      <c r="O3220">
        <f>INDEX(RoutesPivot[Distance],MATCH($C3220,RoutesPivot[[RouteID]:[RouteID]],0))</f>
        <v>700</v>
      </c>
      <c r="P3220">
        <f>INDEX(RoutesPivot[ListPrice],MATCH($C3220,RoutesPivot[[RouteID]:[RouteID]],0))</f>
        <v>200</v>
      </c>
      <c r="Q3220" t="str">
        <f>INDEX(AirportPivot[AirportName],MATCH($N3220,AirportPivot[[AirportID]:[AirportID]],0))</f>
        <v>Dallas/Fort Worth International</v>
      </c>
      <c r="R3220">
        <f>INDEX(AirportPivot[Gates (number of available)],MATCH($N3220,AirportPivot[[AirportID]:[AirportID]],0))</f>
        <v>130</v>
      </c>
    </row>
    <row r="3221" spans="1:18" x14ac:dyDescent="0.25">
      <c r="A3221" s="3" t="s">
        <v>3253</v>
      </c>
      <c r="B3221" s="12">
        <v>42216</v>
      </c>
      <c r="C3221" s="4" t="s">
        <v>33</v>
      </c>
      <c r="D3221" s="4">
        <v>2.2999999999999998</v>
      </c>
      <c r="E3221" s="4">
        <v>144</v>
      </c>
      <c r="F3221" s="5">
        <v>0.75</v>
      </c>
      <c r="G3221" s="6">
        <v>412.5</v>
      </c>
      <c r="H3221" s="7">
        <v>76312.5</v>
      </c>
      <c r="I3221" s="7">
        <f>FlightsPivot[[#This Row],[Total Fare]]*10%</f>
        <v>7631.25</v>
      </c>
      <c r="J3221" s="7">
        <f>FlightsPivot[[#This Row],[Total Fare]]+FlightsPivot[[#This Row],[10% tax ]]</f>
        <v>83943.75</v>
      </c>
      <c r="K3221" s="4">
        <v>7</v>
      </c>
      <c r="L3221" s="4">
        <v>2015</v>
      </c>
      <c r="M3221" t="str">
        <f>INDEX(RoutesPivot[DepAirport],MATCH($C3221,RoutesPivot[[RouteID]:[RouteID]],0))</f>
        <v>ORD</v>
      </c>
      <c r="N3221" t="str">
        <f>INDEX(RoutesPivot[AirportID],MATCH($C3221,RoutesPivot[[RouteID]:[RouteID]],0))</f>
        <v>SFO</v>
      </c>
      <c r="O3221">
        <f>INDEX(RoutesPivot[Distance],MATCH($C3221,RoutesPivot[[RouteID]:[RouteID]],0))</f>
        <v>1600</v>
      </c>
      <c r="P3221">
        <f>INDEX(RoutesPivot[ListPrice],MATCH($C3221,RoutesPivot[[RouteID]:[RouteID]],0))</f>
        <v>375</v>
      </c>
      <c r="Q3221" t="str">
        <f>INDEX(AirportPivot[AirportName],MATCH($N3221,AirportPivot[[AirportID]:[AirportID]],0))</f>
        <v>San Francisco International</v>
      </c>
      <c r="R3221">
        <f>INDEX(AirportPivot[Gates (number of available)],MATCH($N3221,AirportPivot[[AirportID]:[AirportID]],0))</f>
        <v>70</v>
      </c>
    </row>
    <row r="3222" spans="1:18" x14ac:dyDescent="0.25">
      <c r="A3222" s="3" t="s">
        <v>3254</v>
      </c>
      <c r="B3222" s="12">
        <v>41833</v>
      </c>
      <c r="C3222" s="4" t="s">
        <v>23</v>
      </c>
      <c r="D3222" s="4">
        <v>1.6</v>
      </c>
      <c r="E3222" s="4">
        <v>186</v>
      </c>
      <c r="F3222" s="5">
        <v>0.75</v>
      </c>
      <c r="G3222" s="6">
        <v>330</v>
      </c>
      <c r="H3222" s="7">
        <v>54450</v>
      </c>
      <c r="I3222" s="7">
        <f>FlightsPivot[[#This Row],[Total Fare]]*10%</f>
        <v>5445</v>
      </c>
      <c r="J3222" s="7">
        <f>FlightsPivot[[#This Row],[Total Fare]]+FlightsPivot[[#This Row],[10% tax ]]</f>
        <v>59895</v>
      </c>
      <c r="K3222" s="4">
        <v>7</v>
      </c>
      <c r="L3222" s="4">
        <v>2014</v>
      </c>
      <c r="M3222" t="str">
        <f>INDEX(RoutesPivot[DepAirport],MATCH($C3222,RoutesPivot[[RouteID]:[RouteID]],0))</f>
        <v>ORD</v>
      </c>
      <c r="N3222" t="str">
        <f>INDEX(RoutesPivot[AirportID],MATCH($C3222,RoutesPivot[[RouteID]:[RouteID]],0))</f>
        <v>DEN</v>
      </c>
      <c r="O3222">
        <f>INDEX(RoutesPivot[Distance],MATCH($C3222,RoutesPivot[[RouteID]:[RouteID]],0))</f>
        <v>800</v>
      </c>
      <c r="P3222">
        <f>INDEX(RoutesPivot[ListPrice],MATCH($C3222,RoutesPivot[[RouteID]:[RouteID]],0))</f>
        <v>300</v>
      </c>
      <c r="Q3222" t="str">
        <f>INDEX(AirportPivot[AirportName],MATCH($N3222,AirportPivot[[AirportID]:[AirportID]],0))</f>
        <v>Denver International</v>
      </c>
      <c r="R3222">
        <f>INDEX(AirportPivot[Gates (number of available)],MATCH($N3222,AirportPivot[[AirportID]:[AirportID]],0))</f>
        <v>75</v>
      </c>
    </row>
    <row r="3223" spans="1:18" x14ac:dyDescent="0.25">
      <c r="A3223" s="3" t="s">
        <v>3255</v>
      </c>
      <c r="B3223" s="12">
        <v>42273</v>
      </c>
      <c r="C3223" s="4" t="s">
        <v>27</v>
      </c>
      <c r="D3223" s="4">
        <v>8.4</v>
      </c>
      <c r="E3223" s="4">
        <v>177</v>
      </c>
      <c r="F3223" s="5">
        <v>0.85416666666666663</v>
      </c>
      <c r="G3223" s="6">
        <v>200</v>
      </c>
      <c r="H3223" s="7">
        <v>33000</v>
      </c>
      <c r="I3223" s="7">
        <f>FlightsPivot[[#This Row],[Total Fare]]*10%</f>
        <v>3300</v>
      </c>
      <c r="J3223" s="7">
        <f>FlightsPivot[[#This Row],[Total Fare]]+FlightsPivot[[#This Row],[10% tax ]]</f>
        <v>36300</v>
      </c>
      <c r="K3223" s="4">
        <v>9</v>
      </c>
      <c r="L3223" s="4">
        <v>2015</v>
      </c>
      <c r="M3223" t="str">
        <f>INDEX(RoutesPivot[DepAirport],MATCH($C3223,RoutesPivot[[RouteID]:[RouteID]],0))</f>
        <v>ORD</v>
      </c>
      <c r="N3223" t="str">
        <f>INDEX(RoutesPivot[AirportID],MATCH($C3223,RoutesPivot[[RouteID]:[RouteID]],0))</f>
        <v>ATL</v>
      </c>
      <c r="O3223">
        <f>INDEX(RoutesPivot[Distance],MATCH($C3223,RoutesPivot[[RouteID]:[RouteID]],0))</f>
        <v>510</v>
      </c>
      <c r="P3223">
        <f>INDEX(RoutesPivot[ListPrice],MATCH($C3223,RoutesPivot[[RouteID]:[RouteID]],0))</f>
        <v>200</v>
      </c>
      <c r="Q3223" t="str">
        <f>INDEX(AirportPivot[AirportName],MATCH($N3223,AirportPivot[[AirportID]:[AirportID]],0))</f>
        <v>Hartsfield-Jackson Atlanta International</v>
      </c>
      <c r="R3223">
        <f>INDEX(AirportPivot[Gates (number of available)],MATCH($N3223,AirportPivot[[AirportID]:[AirportID]],0))</f>
        <v>100</v>
      </c>
    </row>
    <row r="3224" spans="1:18" x14ac:dyDescent="0.25">
      <c r="A3224" s="3" t="s">
        <v>3256</v>
      </c>
      <c r="B3224" s="12">
        <v>41771</v>
      </c>
      <c r="C3224" s="4" t="s">
        <v>15</v>
      </c>
      <c r="D3224" s="4">
        <v>1.4</v>
      </c>
      <c r="E3224" s="4">
        <v>108</v>
      </c>
      <c r="F3224" s="5">
        <v>0.70833333333333337</v>
      </c>
      <c r="G3224" s="6">
        <v>225</v>
      </c>
      <c r="H3224" s="7">
        <v>41625</v>
      </c>
      <c r="I3224" s="7">
        <f>FlightsPivot[[#This Row],[Total Fare]]*10%</f>
        <v>4162.5</v>
      </c>
      <c r="J3224" s="7">
        <f>FlightsPivot[[#This Row],[Total Fare]]+FlightsPivot[[#This Row],[10% tax ]]</f>
        <v>45787.5</v>
      </c>
      <c r="K3224" s="4">
        <v>5</v>
      </c>
      <c r="L3224" s="4">
        <v>2014</v>
      </c>
      <c r="M3224" t="str">
        <f>INDEX(RoutesPivot[DepAirport],MATCH($C3224,RoutesPivot[[RouteID]:[RouteID]],0))</f>
        <v>ORD</v>
      </c>
      <c r="N3224" t="str">
        <f>INDEX(RoutesPivot[AirportID],MATCH($C3224,RoutesPivot[[RouteID]:[RouteID]],0))</f>
        <v>EWR</v>
      </c>
      <c r="O3224">
        <f>INDEX(RoutesPivot[Distance],MATCH($C3224,RoutesPivot[[RouteID]:[RouteID]],0))</f>
        <v>600</v>
      </c>
      <c r="P3224">
        <f>INDEX(RoutesPivot[ListPrice],MATCH($C3224,RoutesPivot[[RouteID]:[RouteID]],0))</f>
        <v>225</v>
      </c>
      <c r="Q3224" t="str">
        <f>INDEX(AirportPivot[AirportName],MATCH($N3224,AirportPivot[[AirportID]:[AirportID]],0))</f>
        <v>Newark Liberty International</v>
      </c>
      <c r="R3224">
        <f>INDEX(AirportPivot[Gates (number of available)],MATCH($N3224,AirportPivot[[AirportID]:[AirportID]],0))</f>
        <v>82</v>
      </c>
    </row>
    <row r="3225" spans="1:18" x14ac:dyDescent="0.25">
      <c r="A3225" s="3" t="s">
        <v>3257</v>
      </c>
      <c r="B3225" s="12">
        <v>42188</v>
      </c>
      <c r="C3225" s="4" t="s">
        <v>25</v>
      </c>
      <c r="D3225" s="4">
        <v>1.3</v>
      </c>
      <c r="E3225" s="4">
        <v>90</v>
      </c>
      <c r="F3225" s="5">
        <v>0.41666666666666669</v>
      </c>
      <c r="G3225" s="6">
        <v>220</v>
      </c>
      <c r="H3225" s="7">
        <v>39820</v>
      </c>
      <c r="I3225" s="7">
        <f>FlightsPivot[[#This Row],[Total Fare]]*10%</f>
        <v>3982</v>
      </c>
      <c r="J3225" s="7">
        <f>FlightsPivot[[#This Row],[Total Fare]]+FlightsPivot[[#This Row],[10% tax ]]</f>
        <v>43802</v>
      </c>
      <c r="K3225" s="4">
        <v>7</v>
      </c>
      <c r="L3225" s="4">
        <v>2015</v>
      </c>
      <c r="M3225" t="str">
        <f>INDEX(RoutesPivot[DepAirport],MATCH($C3225,RoutesPivot[[RouteID]:[RouteID]],0))</f>
        <v>ORD</v>
      </c>
      <c r="N3225" t="str">
        <f>INDEX(RoutesPivot[AirportID],MATCH($C3225,RoutesPivot[[RouteID]:[RouteID]],0))</f>
        <v>DFW</v>
      </c>
      <c r="O3225">
        <f>INDEX(RoutesPivot[Distance],MATCH($C3225,RoutesPivot[[RouteID]:[RouteID]],0))</f>
        <v>700</v>
      </c>
      <c r="P3225">
        <f>INDEX(RoutesPivot[ListPrice],MATCH($C3225,RoutesPivot[[RouteID]:[RouteID]],0))</f>
        <v>200</v>
      </c>
      <c r="Q3225" t="str">
        <f>INDEX(AirportPivot[AirportName],MATCH($N3225,AirportPivot[[AirportID]:[AirportID]],0))</f>
        <v>Dallas/Fort Worth International</v>
      </c>
      <c r="R3225">
        <f>INDEX(AirportPivot[Gates (number of available)],MATCH($N3225,AirportPivot[[AirportID]:[AirportID]],0))</f>
        <v>130</v>
      </c>
    </row>
    <row r="3226" spans="1:18" x14ac:dyDescent="0.25">
      <c r="A3226" s="3" t="s">
        <v>3258</v>
      </c>
      <c r="B3226" s="12">
        <v>41992</v>
      </c>
      <c r="C3226" s="4" t="s">
        <v>70</v>
      </c>
      <c r="D3226" s="4">
        <v>1.7</v>
      </c>
      <c r="E3226" s="4">
        <v>172</v>
      </c>
      <c r="F3226" s="5">
        <v>0.3125</v>
      </c>
      <c r="G3226" s="6">
        <v>275</v>
      </c>
      <c r="H3226" s="7">
        <v>45375</v>
      </c>
      <c r="I3226" s="7">
        <f>FlightsPivot[[#This Row],[Total Fare]]*10%</f>
        <v>4537.5</v>
      </c>
      <c r="J3226" s="7">
        <f>FlightsPivot[[#This Row],[Total Fare]]+FlightsPivot[[#This Row],[10% tax ]]</f>
        <v>49912.5</v>
      </c>
      <c r="K3226" s="4">
        <v>12</v>
      </c>
      <c r="L3226" s="4">
        <v>2014</v>
      </c>
      <c r="M3226" t="str">
        <f>INDEX(RoutesPivot[DepAirport],MATCH($C3226,RoutesPivot[[RouteID]:[RouteID]],0))</f>
        <v>ORD</v>
      </c>
      <c r="N3226" t="str">
        <f>INDEX(RoutesPivot[AirportID],MATCH($C3226,RoutesPivot[[RouteID]:[RouteID]],0))</f>
        <v>LAS</v>
      </c>
      <c r="O3226">
        <f>INDEX(RoutesPivot[Distance],MATCH($C3226,RoutesPivot[[RouteID]:[RouteID]],0))</f>
        <v>1100</v>
      </c>
      <c r="P3226">
        <f>INDEX(RoutesPivot[ListPrice],MATCH($C3226,RoutesPivot[[RouteID]:[RouteID]],0))</f>
        <v>275</v>
      </c>
      <c r="Q3226" t="str">
        <f>INDEX(AirportPivot[AirportName],MATCH($N3226,AirportPivot[[AirportID]:[AirportID]],0))</f>
        <v>McCarran International</v>
      </c>
      <c r="R3226">
        <f>INDEX(AirportPivot[Gates (number of available)],MATCH($N3226,AirportPivot[[AirportID]:[AirportID]],0))</f>
        <v>68</v>
      </c>
    </row>
    <row r="3227" spans="1:18" x14ac:dyDescent="0.25">
      <c r="A3227" s="3" t="s">
        <v>3259</v>
      </c>
      <c r="B3227" s="12">
        <v>41793</v>
      </c>
      <c r="C3227" s="4" t="s">
        <v>40</v>
      </c>
      <c r="D3227" s="4">
        <v>1.4</v>
      </c>
      <c r="E3227" s="4">
        <v>142</v>
      </c>
      <c r="F3227" s="5">
        <v>0.79166666666666663</v>
      </c>
      <c r="G3227" s="6">
        <v>126.5</v>
      </c>
      <c r="H3227" s="7">
        <v>23402.5</v>
      </c>
      <c r="I3227" s="7">
        <f>FlightsPivot[[#This Row],[Total Fare]]*10%</f>
        <v>2340.25</v>
      </c>
      <c r="J3227" s="7">
        <f>FlightsPivot[[#This Row],[Total Fare]]+FlightsPivot[[#This Row],[10% tax ]]</f>
        <v>25742.75</v>
      </c>
      <c r="K3227" s="4">
        <v>6</v>
      </c>
      <c r="L3227" s="4">
        <v>2014</v>
      </c>
      <c r="M3227" t="str">
        <f>INDEX(RoutesPivot[DepAirport],MATCH($C3227,RoutesPivot[[RouteID]:[RouteID]],0))</f>
        <v>ORD</v>
      </c>
      <c r="N3227" t="str">
        <f>INDEX(RoutesPivot[AirportID],MATCH($C3227,RoutesPivot[[RouteID]:[RouteID]],0))</f>
        <v>MSP</v>
      </c>
      <c r="O3227">
        <f>INDEX(RoutesPivot[Distance],MATCH($C3227,RoutesPivot[[RouteID]:[RouteID]],0))</f>
        <v>300</v>
      </c>
      <c r="P3227">
        <f>INDEX(RoutesPivot[ListPrice],MATCH($C3227,RoutesPivot[[RouteID]:[RouteID]],0))</f>
        <v>115</v>
      </c>
      <c r="Q3227" t="str">
        <f>INDEX(AirportPivot[AirportName],MATCH($N3227,AirportPivot[[AirportID]:[AirportID]],0))</f>
        <v>Minneapolis-St Paul International/Wold-Chamberlain</v>
      </c>
      <c r="R3227">
        <f>INDEX(AirportPivot[Gates (number of available)],MATCH($N3227,AirportPivot[[AirportID]:[AirportID]],0))</f>
        <v>65</v>
      </c>
    </row>
    <row r="3228" spans="1:18" x14ac:dyDescent="0.25">
      <c r="A3228" s="3" t="s">
        <v>3260</v>
      </c>
      <c r="B3228" s="12">
        <v>41890</v>
      </c>
      <c r="C3228" s="4" t="s">
        <v>13</v>
      </c>
      <c r="D3228" s="4">
        <v>1.3</v>
      </c>
      <c r="E3228" s="4">
        <v>117</v>
      </c>
      <c r="F3228" s="5">
        <v>0.75</v>
      </c>
      <c r="G3228" s="6">
        <v>250</v>
      </c>
      <c r="H3228" s="7">
        <v>46250</v>
      </c>
      <c r="I3228" s="7">
        <f>FlightsPivot[[#This Row],[Total Fare]]*10%</f>
        <v>4625</v>
      </c>
      <c r="J3228" s="7">
        <f>FlightsPivot[[#This Row],[Total Fare]]+FlightsPivot[[#This Row],[10% tax ]]</f>
        <v>50875</v>
      </c>
      <c r="K3228" s="4">
        <v>9</v>
      </c>
      <c r="L3228" s="4">
        <v>2014</v>
      </c>
      <c r="M3228" t="str">
        <f>INDEX(RoutesPivot[DepAirport],MATCH($C3228,RoutesPivot[[RouteID]:[RouteID]],0))</f>
        <v>ORD</v>
      </c>
      <c r="N3228" t="str">
        <f>INDEX(RoutesPivot[AirportID],MATCH($C3228,RoutesPivot[[RouteID]:[RouteID]],0))</f>
        <v>JFK</v>
      </c>
      <c r="O3228">
        <f>INDEX(RoutesPivot[Distance],MATCH($C3228,RoutesPivot[[RouteID]:[RouteID]],0))</f>
        <v>619</v>
      </c>
      <c r="P3228">
        <f>INDEX(RoutesPivot[ListPrice],MATCH($C3228,RoutesPivot[[RouteID]:[RouteID]],0))</f>
        <v>250</v>
      </c>
      <c r="Q3228" t="str">
        <f>INDEX(AirportPivot[AirportName],MATCH($N3228,AirportPivot[[AirportID]:[AirportID]],0))</f>
        <v>John F Kennedy International</v>
      </c>
      <c r="R3228">
        <f>INDEX(AirportPivot[Gates (number of available)],MATCH($N3228,AirportPivot[[AirportID]:[AirportID]],0))</f>
        <v>120</v>
      </c>
    </row>
    <row r="3229" spans="1:18" x14ac:dyDescent="0.25">
      <c r="A3229" s="3" t="s">
        <v>3261</v>
      </c>
      <c r="B3229" s="12">
        <v>42255</v>
      </c>
      <c r="C3229" s="4" t="s">
        <v>98</v>
      </c>
      <c r="D3229" s="4">
        <v>2.1</v>
      </c>
      <c r="E3229" s="4">
        <v>133</v>
      </c>
      <c r="F3229" s="5">
        <v>0.70833333333333337</v>
      </c>
      <c r="G3229" s="6">
        <v>275</v>
      </c>
      <c r="H3229" s="7">
        <v>50875</v>
      </c>
      <c r="I3229" s="7">
        <f>FlightsPivot[[#This Row],[Total Fare]]*10%</f>
        <v>5087.5</v>
      </c>
      <c r="J3229" s="7">
        <f>FlightsPivot[[#This Row],[Total Fare]]+FlightsPivot[[#This Row],[10% tax ]]</f>
        <v>55962.5</v>
      </c>
      <c r="K3229" s="4">
        <v>9</v>
      </c>
      <c r="L3229" s="4">
        <v>2015</v>
      </c>
      <c r="M3229" t="str">
        <f>INDEX(RoutesPivot[DepAirport],MATCH($C3229,RoutesPivot[[RouteID]:[RouteID]],0))</f>
        <v>ORD</v>
      </c>
      <c r="N3229" t="str">
        <f>INDEX(RoutesPivot[AirportID],MATCH($C3229,RoutesPivot[[RouteID]:[RouteID]],0))</f>
        <v>PHL</v>
      </c>
      <c r="O3229">
        <f>INDEX(RoutesPivot[Distance],MATCH($C3229,RoutesPivot[[RouteID]:[RouteID]],0))</f>
        <v>580</v>
      </c>
      <c r="P3229">
        <f>INDEX(RoutesPivot[ListPrice],MATCH($C3229,RoutesPivot[[RouteID]:[RouteID]],0))</f>
        <v>275</v>
      </c>
      <c r="Q3229" t="str">
        <f>INDEX(AirportPivot[AirportName],MATCH($N3229,AirportPivot[[AirportID]:[AirportID]],0))</f>
        <v>Philadelphia International</v>
      </c>
      <c r="R3229">
        <f>INDEX(AirportPivot[Gates (number of available)],MATCH($N3229,AirportPivot[[AirportID]:[AirportID]],0))</f>
        <v>89</v>
      </c>
    </row>
    <row r="3230" spans="1:18" x14ac:dyDescent="0.25">
      <c r="A3230" s="3" t="s">
        <v>3262</v>
      </c>
      <c r="B3230" s="12">
        <v>41722</v>
      </c>
      <c r="C3230" s="4" t="s">
        <v>40</v>
      </c>
      <c r="D3230" s="4">
        <v>2.8</v>
      </c>
      <c r="E3230" s="4">
        <v>185</v>
      </c>
      <c r="F3230" s="5">
        <v>0.77083333333333337</v>
      </c>
      <c r="G3230" s="6">
        <v>115</v>
      </c>
      <c r="H3230" s="7">
        <v>18975</v>
      </c>
      <c r="I3230" s="7">
        <f>FlightsPivot[[#This Row],[Total Fare]]*10%</f>
        <v>1897.5</v>
      </c>
      <c r="J3230" s="7">
        <f>FlightsPivot[[#This Row],[Total Fare]]+FlightsPivot[[#This Row],[10% tax ]]</f>
        <v>20872.5</v>
      </c>
      <c r="K3230" s="4">
        <v>3</v>
      </c>
      <c r="L3230" s="4">
        <v>2014</v>
      </c>
      <c r="M3230" t="str">
        <f>INDEX(RoutesPivot[DepAirport],MATCH($C3230,RoutesPivot[[RouteID]:[RouteID]],0))</f>
        <v>ORD</v>
      </c>
      <c r="N3230" t="str">
        <f>INDEX(RoutesPivot[AirportID],MATCH($C3230,RoutesPivot[[RouteID]:[RouteID]],0))</f>
        <v>MSP</v>
      </c>
      <c r="O3230">
        <f>INDEX(RoutesPivot[Distance],MATCH($C3230,RoutesPivot[[RouteID]:[RouteID]],0))</f>
        <v>300</v>
      </c>
      <c r="P3230">
        <f>INDEX(RoutesPivot[ListPrice],MATCH($C3230,RoutesPivot[[RouteID]:[RouteID]],0))</f>
        <v>115</v>
      </c>
      <c r="Q3230" t="str">
        <f>INDEX(AirportPivot[AirportName],MATCH($N3230,AirportPivot[[AirportID]:[AirportID]],0))</f>
        <v>Minneapolis-St Paul International/Wold-Chamberlain</v>
      </c>
      <c r="R3230">
        <f>INDEX(AirportPivot[Gates (number of available)],MATCH($N3230,AirportPivot[[AirportID]:[AirportID]],0))</f>
        <v>65</v>
      </c>
    </row>
    <row r="3231" spans="1:18" x14ac:dyDescent="0.25">
      <c r="A3231" s="3" t="s">
        <v>3263</v>
      </c>
      <c r="B3231" s="12">
        <v>41706</v>
      </c>
      <c r="C3231" s="4" t="s">
        <v>25</v>
      </c>
      <c r="D3231" s="4">
        <v>1.9</v>
      </c>
      <c r="E3231" s="4">
        <v>200</v>
      </c>
      <c r="F3231" s="5">
        <v>0.33333333333333331</v>
      </c>
      <c r="G3231" s="6">
        <v>200</v>
      </c>
      <c r="H3231" s="7">
        <v>33000</v>
      </c>
      <c r="I3231" s="7">
        <f>FlightsPivot[[#This Row],[Total Fare]]*10%</f>
        <v>3300</v>
      </c>
      <c r="J3231" s="7">
        <f>FlightsPivot[[#This Row],[Total Fare]]+FlightsPivot[[#This Row],[10% tax ]]</f>
        <v>36300</v>
      </c>
      <c r="K3231" s="4">
        <v>3</v>
      </c>
      <c r="L3231" s="4">
        <v>2014</v>
      </c>
      <c r="M3231" t="str">
        <f>INDEX(RoutesPivot[DepAirport],MATCH($C3231,RoutesPivot[[RouteID]:[RouteID]],0))</f>
        <v>ORD</v>
      </c>
      <c r="N3231" t="str">
        <f>INDEX(RoutesPivot[AirportID],MATCH($C3231,RoutesPivot[[RouteID]:[RouteID]],0))</f>
        <v>DFW</v>
      </c>
      <c r="O3231">
        <f>INDEX(RoutesPivot[Distance],MATCH($C3231,RoutesPivot[[RouteID]:[RouteID]],0))</f>
        <v>700</v>
      </c>
      <c r="P3231">
        <f>INDEX(RoutesPivot[ListPrice],MATCH($C3231,RoutesPivot[[RouteID]:[RouteID]],0))</f>
        <v>200</v>
      </c>
      <c r="Q3231" t="str">
        <f>INDEX(AirportPivot[AirportName],MATCH($N3231,AirportPivot[[AirportID]:[AirportID]],0))</f>
        <v>Dallas/Fort Worth International</v>
      </c>
      <c r="R3231">
        <f>INDEX(AirportPivot[Gates (number of available)],MATCH($N3231,AirportPivot[[AirportID]:[AirportID]],0))</f>
        <v>130</v>
      </c>
    </row>
    <row r="3232" spans="1:18" x14ac:dyDescent="0.25">
      <c r="A3232" s="3" t="s">
        <v>3264</v>
      </c>
      <c r="B3232" s="12">
        <v>42054</v>
      </c>
      <c r="C3232" s="4" t="s">
        <v>98</v>
      </c>
      <c r="D3232" s="4">
        <v>2.6</v>
      </c>
      <c r="E3232" s="4">
        <v>37</v>
      </c>
      <c r="F3232" s="5">
        <v>0.52083333333333337</v>
      </c>
      <c r="G3232" s="6">
        <v>275</v>
      </c>
      <c r="H3232" s="7">
        <v>45375</v>
      </c>
      <c r="I3232" s="7">
        <f>FlightsPivot[[#This Row],[Total Fare]]*10%</f>
        <v>4537.5</v>
      </c>
      <c r="J3232" s="7">
        <f>FlightsPivot[[#This Row],[Total Fare]]+FlightsPivot[[#This Row],[10% tax ]]</f>
        <v>49912.5</v>
      </c>
      <c r="K3232" s="4">
        <v>2</v>
      </c>
      <c r="L3232" s="4">
        <v>2015</v>
      </c>
      <c r="M3232" t="str">
        <f>INDEX(RoutesPivot[DepAirport],MATCH($C3232,RoutesPivot[[RouteID]:[RouteID]],0))</f>
        <v>ORD</v>
      </c>
      <c r="N3232" t="str">
        <f>INDEX(RoutesPivot[AirportID],MATCH($C3232,RoutesPivot[[RouteID]:[RouteID]],0))</f>
        <v>PHL</v>
      </c>
      <c r="O3232">
        <f>INDEX(RoutesPivot[Distance],MATCH($C3232,RoutesPivot[[RouteID]:[RouteID]],0))</f>
        <v>580</v>
      </c>
      <c r="P3232">
        <f>INDEX(RoutesPivot[ListPrice],MATCH($C3232,RoutesPivot[[RouteID]:[RouteID]],0))</f>
        <v>275</v>
      </c>
      <c r="Q3232" t="str">
        <f>INDEX(AirportPivot[AirportName],MATCH($N3232,AirportPivot[[AirportID]:[AirportID]],0))</f>
        <v>Philadelphia International</v>
      </c>
      <c r="R3232">
        <f>INDEX(AirportPivot[Gates (number of available)],MATCH($N3232,AirportPivot[[AirportID]:[AirportID]],0))</f>
        <v>89</v>
      </c>
    </row>
    <row r="3233" spans="1:18" x14ac:dyDescent="0.25">
      <c r="A3233" s="3" t="s">
        <v>3265</v>
      </c>
      <c r="B3233" s="12">
        <v>42094</v>
      </c>
      <c r="C3233" s="4" t="s">
        <v>70</v>
      </c>
      <c r="D3233" s="4">
        <v>2.1</v>
      </c>
      <c r="E3233" s="4">
        <v>4</v>
      </c>
      <c r="F3233" s="5">
        <v>0.70833333333333337</v>
      </c>
      <c r="G3233" s="6">
        <v>275</v>
      </c>
      <c r="H3233" s="7">
        <v>50875</v>
      </c>
      <c r="I3233" s="7">
        <f>FlightsPivot[[#This Row],[Total Fare]]*10%</f>
        <v>5087.5</v>
      </c>
      <c r="J3233" s="7">
        <f>FlightsPivot[[#This Row],[Total Fare]]+FlightsPivot[[#This Row],[10% tax ]]</f>
        <v>55962.5</v>
      </c>
      <c r="K3233" s="4">
        <v>3</v>
      </c>
      <c r="L3233" s="4">
        <v>2015</v>
      </c>
      <c r="M3233" t="str">
        <f>INDEX(RoutesPivot[DepAirport],MATCH($C3233,RoutesPivot[[RouteID]:[RouteID]],0))</f>
        <v>ORD</v>
      </c>
      <c r="N3233" t="str">
        <f>INDEX(RoutesPivot[AirportID],MATCH($C3233,RoutesPivot[[RouteID]:[RouteID]],0))</f>
        <v>LAS</v>
      </c>
      <c r="O3233">
        <f>INDEX(RoutesPivot[Distance],MATCH($C3233,RoutesPivot[[RouteID]:[RouteID]],0))</f>
        <v>1100</v>
      </c>
      <c r="P3233">
        <f>INDEX(RoutesPivot[ListPrice],MATCH($C3233,RoutesPivot[[RouteID]:[RouteID]],0))</f>
        <v>275</v>
      </c>
      <c r="Q3233" t="str">
        <f>INDEX(AirportPivot[AirportName],MATCH($N3233,AirportPivot[[AirportID]:[AirportID]],0))</f>
        <v>McCarran International</v>
      </c>
      <c r="R3233">
        <f>INDEX(AirportPivot[Gates (number of available)],MATCH($N3233,AirportPivot[[AirportID]:[AirportID]],0))</f>
        <v>68</v>
      </c>
    </row>
    <row r="3234" spans="1:18" x14ac:dyDescent="0.25">
      <c r="A3234" s="3" t="s">
        <v>3266</v>
      </c>
      <c r="B3234" s="12">
        <v>42358</v>
      </c>
      <c r="C3234" s="4" t="s">
        <v>23</v>
      </c>
      <c r="D3234" s="4">
        <v>0.9</v>
      </c>
      <c r="E3234" s="4">
        <v>138</v>
      </c>
      <c r="F3234" s="5">
        <v>0.79166666666666663</v>
      </c>
      <c r="G3234" s="6">
        <v>300</v>
      </c>
      <c r="H3234" s="7">
        <v>55500</v>
      </c>
      <c r="I3234" s="7">
        <f>FlightsPivot[[#This Row],[Total Fare]]*10%</f>
        <v>5550</v>
      </c>
      <c r="J3234" s="7">
        <f>FlightsPivot[[#This Row],[Total Fare]]+FlightsPivot[[#This Row],[10% tax ]]</f>
        <v>61050</v>
      </c>
      <c r="K3234" s="4">
        <v>12</v>
      </c>
      <c r="L3234" s="4">
        <v>2015</v>
      </c>
      <c r="M3234" t="str">
        <f>INDEX(RoutesPivot[DepAirport],MATCH($C3234,RoutesPivot[[RouteID]:[RouteID]],0))</f>
        <v>ORD</v>
      </c>
      <c r="N3234" t="str">
        <f>INDEX(RoutesPivot[AirportID],MATCH($C3234,RoutesPivot[[RouteID]:[RouteID]],0))</f>
        <v>DEN</v>
      </c>
      <c r="O3234">
        <f>INDEX(RoutesPivot[Distance],MATCH($C3234,RoutesPivot[[RouteID]:[RouteID]],0))</f>
        <v>800</v>
      </c>
      <c r="P3234">
        <f>INDEX(RoutesPivot[ListPrice],MATCH($C3234,RoutesPivot[[RouteID]:[RouteID]],0))</f>
        <v>300</v>
      </c>
      <c r="Q3234" t="str">
        <f>INDEX(AirportPivot[AirportName],MATCH($N3234,AirportPivot[[AirportID]:[AirportID]],0))</f>
        <v>Denver International</v>
      </c>
      <c r="R3234">
        <f>INDEX(AirportPivot[Gates (number of available)],MATCH($N3234,AirportPivot[[AirportID]:[AirportID]],0))</f>
        <v>75</v>
      </c>
    </row>
    <row r="3235" spans="1:18" x14ac:dyDescent="0.25">
      <c r="A3235" s="3" t="s">
        <v>3267</v>
      </c>
      <c r="B3235" s="12">
        <v>42089</v>
      </c>
      <c r="C3235" s="4" t="s">
        <v>50</v>
      </c>
      <c r="D3235" s="4">
        <v>1.8</v>
      </c>
      <c r="E3235" s="4">
        <v>88</v>
      </c>
      <c r="F3235" s="5">
        <v>0.79166666666666663</v>
      </c>
      <c r="G3235" s="6">
        <v>275</v>
      </c>
      <c r="H3235" s="7">
        <v>49775</v>
      </c>
      <c r="I3235" s="7">
        <f>FlightsPivot[[#This Row],[Total Fare]]*10%</f>
        <v>4977.5</v>
      </c>
      <c r="J3235" s="7">
        <f>FlightsPivot[[#This Row],[Total Fare]]+FlightsPivot[[#This Row],[10% tax ]]</f>
        <v>54752.5</v>
      </c>
      <c r="K3235" s="4">
        <v>3</v>
      </c>
      <c r="L3235" s="4">
        <v>2015</v>
      </c>
      <c r="M3235" t="str">
        <f>INDEX(RoutesPivot[DepAirport],MATCH($C3235,RoutesPivot[[RouteID]:[RouteID]],0))</f>
        <v>ORD</v>
      </c>
      <c r="N3235" t="str">
        <f>INDEX(RoutesPivot[AirportID],MATCH($C3235,RoutesPivot[[RouteID]:[RouteID]],0))</f>
        <v>LGA</v>
      </c>
      <c r="O3235">
        <f>INDEX(RoutesPivot[Distance],MATCH($C3235,RoutesPivot[[RouteID]:[RouteID]],0))</f>
        <v>610</v>
      </c>
      <c r="P3235">
        <f>INDEX(RoutesPivot[ListPrice],MATCH($C3235,RoutesPivot[[RouteID]:[RouteID]],0))</f>
        <v>275</v>
      </c>
      <c r="Q3235" t="str">
        <f>INDEX(AirportPivot[AirportName],MATCH($N3235,AirportPivot[[AirportID]:[AirportID]],0))</f>
        <v>Laguardia</v>
      </c>
      <c r="R3235">
        <f>INDEX(AirportPivot[Gates (number of available)],MATCH($N3235,AirportPivot[[AirportID]:[AirportID]],0))</f>
        <v>66</v>
      </c>
    </row>
    <row r="3236" spans="1:18" x14ac:dyDescent="0.25">
      <c r="A3236" s="3" t="s">
        <v>3268</v>
      </c>
      <c r="B3236" s="12">
        <v>42022</v>
      </c>
      <c r="C3236" s="4" t="s">
        <v>70</v>
      </c>
      <c r="D3236" s="4">
        <v>2.2000000000000002</v>
      </c>
      <c r="E3236" s="4">
        <v>193</v>
      </c>
      <c r="F3236" s="5">
        <v>0.41666666666666669</v>
      </c>
      <c r="G3236" s="6">
        <v>275</v>
      </c>
      <c r="H3236" s="7">
        <v>45375</v>
      </c>
      <c r="I3236" s="7">
        <f>FlightsPivot[[#This Row],[Total Fare]]*10%</f>
        <v>4537.5</v>
      </c>
      <c r="J3236" s="7">
        <f>FlightsPivot[[#This Row],[Total Fare]]+FlightsPivot[[#This Row],[10% tax ]]</f>
        <v>49912.5</v>
      </c>
      <c r="K3236" s="4">
        <v>1</v>
      </c>
      <c r="L3236" s="4">
        <v>2015</v>
      </c>
      <c r="M3236" t="str">
        <f>INDEX(RoutesPivot[DepAirport],MATCH($C3236,RoutesPivot[[RouteID]:[RouteID]],0))</f>
        <v>ORD</v>
      </c>
      <c r="N3236" t="str">
        <f>INDEX(RoutesPivot[AirportID],MATCH($C3236,RoutesPivot[[RouteID]:[RouteID]],0))</f>
        <v>LAS</v>
      </c>
      <c r="O3236">
        <f>INDEX(RoutesPivot[Distance],MATCH($C3236,RoutesPivot[[RouteID]:[RouteID]],0))</f>
        <v>1100</v>
      </c>
      <c r="P3236">
        <f>INDEX(RoutesPivot[ListPrice],MATCH($C3236,RoutesPivot[[RouteID]:[RouteID]],0))</f>
        <v>275</v>
      </c>
      <c r="Q3236" t="str">
        <f>INDEX(AirportPivot[AirportName],MATCH($N3236,AirportPivot[[AirportID]:[AirportID]],0))</f>
        <v>McCarran International</v>
      </c>
      <c r="R3236">
        <f>INDEX(AirportPivot[Gates (number of available)],MATCH($N3236,AirportPivot[[AirportID]:[AirportID]],0))</f>
        <v>68</v>
      </c>
    </row>
    <row r="3237" spans="1:18" x14ac:dyDescent="0.25">
      <c r="A3237" s="3" t="s">
        <v>3269</v>
      </c>
      <c r="B3237" s="12">
        <v>42278</v>
      </c>
      <c r="C3237" s="4" t="s">
        <v>80</v>
      </c>
      <c r="D3237" s="4">
        <v>1.8</v>
      </c>
      <c r="E3237" s="4">
        <v>178</v>
      </c>
      <c r="F3237" s="5">
        <v>0.33333333333333331</v>
      </c>
      <c r="G3237" s="6">
        <v>300</v>
      </c>
      <c r="H3237" s="7">
        <v>49500</v>
      </c>
      <c r="I3237" s="7">
        <f>FlightsPivot[[#This Row],[Total Fare]]*10%</f>
        <v>4950</v>
      </c>
      <c r="J3237" s="7">
        <f>FlightsPivot[[#This Row],[Total Fare]]+FlightsPivot[[#This Row],[10% tax ]]</f>
        <v>54450</v>
      </c>
      <c r="K3237" s="4">
        <v>10</v>
      </c>
      <c r="L3237" s="4">
        <v>2015</v>
      </c>
      <c r="M3237" t="str">
        <f>INDEX(RoutesPivot[DepAirport],MATCH($C3237,RoutesPivot[[RouteID]:[RouteID]],0))</f>
        <v>ORD</v>
      </c>
      <c r="N3237" t="str">
        <f>INDEX(RoutesPivot[AirportID],MATCH($C3237,RoutesPivot[[RouteID]:[RouteID]],0))</f>
        <v>MIA</v>
      </c>
      <c r="O3237">
        <f>INDEX(RoutesPivot[Distance],MATCH($C3237,RoutesPivot[[RouteID]:[RouteID]],0))</f>
        <v>1000</v>
      </c>
      <c r="P3237">
        <f>INDEX(RoutesPivot[ListPrice],MATCH($C3237,RoutesPivot[[RouteID]:[RouteID]],0))</f>
        <v>300</v>
      </c>
      <c r="Q3237" t="str">
        <f>INDEX(AirportPivot[AirportName],MATCH($N3237,AirportPivot[[AirportID]:[AirportID]],0))</f>
        <v>Miami International</v>
      </c>
      <c r="R3237">
        <f>INDEX(AirportPivot[Gates (number of available)],MATCH($N3237,AirportPivot[[AirportID]:[AirportID]],0))</f>
        <v>80</v>
      </c>
    </row>
    <row r="3238" spans="1:18" x14ac:dyDescent="0.25">
      <c r="A3238" s="3" t="s">
        <v>3270</v>
      </c>
      <c r="B3238" s="12">
        <v>42059</v>
      </c>
      <c r="C3238" s="4" t="s">
        <v>40</v>
      </c>
      <c r="D3238" s="4">
        <v>1.7</v>
      </c>
      <c r="E3238" s="4">
        <v>139</v>
      </c>
      <c r="F3238" s="5">
        <v>0.29166666666666669</v>
      </c>
      <c r="G3238" s="6">
        <v>115</v>
      </c>
      <c r="H3238" s="7">
        <v>21275</v>
      </c>
      <c r="I3238" s="7">
        <f>FlightsPivot[[#This Row],[Total Fare]]*10%</f>
        <v>2127.5</v>
      </c>
      <c r="J3238" s="7">
        <f>FlightsPivot[[#This Row],[Total Fare]]+FlightsPivot[[#This Row],[10% tax ]]</f>
        <v>23402.5</v>
      </c>
      <c r="K3238" s="4">
        <v>2</v>
      </c>
      <c r="L3238" s="4">
        <v>2015</v>
      </c>
      <c r="M3238" t="str">
        <f>INDEX(RoutesPivot[DepAirport],MATCH($C3238,RoutesPivot[[RouteID]:[RouteID]],0))</f>
        <v>ORD</v>
      </c>
      <c r="N3238" t="str">
        <f>INDEX(RoutesPivot[AirportID],MATCH($C3238,RoutesPivot[[RouteID]:[RouteID]],0))</f>
        <v>MSP</v>
      </c>
      <c r="O3238">
        <f>INDEX(RoutesPivot[Distance],MATCH($C3238,RoutesPivot[[RouteID]:[RouteID]],0))</f>
        <v>300</v>
      </c>
      <c r="P3238">
        <f>INDEX(RoutesPivot[ListPrice],MATCH($C3238,RoutesPivot[[RouteID]:[RouteID]],0))</f>
        <v>115</v>
      </c>
      <c r="Q3238" t="str">
        <f>INDEX(AirportPivot[AirportName],MATCH($N3238,AirportPivot[[AirportID]:[AirportID]],0))</f>
        <v>Minneapolis-St Paul International/Wold-Chamberlain</v>
      </c>
      <c r="R3238">
        <f>INDEX(AirportPivot[Gates (number of available)],MATCH($N3238,AirportPivot[[AirportID]:[AirportID]],0))</f>
        <v>65</v>
      </c>
    </row>
    <row r="3239" spans="1:18" x14ac:dyDescent="0.25">
      <c r="A3239" s="3" t="s">
        <v>3271</v>
      </c>
      <c r="B3239" s="12">
        <v>42127</v>
      </c>
      <c r="C3239" s="4" t="s">
        <v>47</v>
      </c>
      <c r="D3239" s="4">
        <v>2</v>
      </c>
      <c r="E3239" s="4">
        <v>153</v>
      </c>
      <c r="F3239" s="5">
        <v>0.875</v>
      </c>
      <c r="G3239" s="6">
        <v>250</v>
      </c>
      <c r="H3239" s="7">
        <v>41250</v>
      </c>
      <c r="I3239" s="7">
        <f>FlightsPivot[[#This Row],[Total Fare]]*10%</f>
        <v>4125</v>
      </c>
      <c r="J3239" s="7">
        <f>FlightsPivot[[#This Row],[Total Fare]]+FlightsPivot[[#This Row],[10% tax ]]</f>
        <v>45375</v>
      </c>
      <c r="K3239" s="4">
        <v>5</v>
      </c>
      <c r="L3239" s="4">
        <v>2015</v>
      </c>
      <c r="M3239" t="str">
        <f>INDEX(RoutesPivot[DepAirport],MATCH($C3239,RoutesPivot[[RouteID]:[RouteID]],0))</f>
        <v>ORD</v>
      </c>
      <c r="N3239" t="str">
        <f>INDEX(RoutesPivot[AirportID],MATCH($C3239,RoutesPivot[[RouteID]:[RouteID]],0))</f>
        <v>PHX</v>
      </c>
      <c r="O3239">
        <f>INDEX(RoutesPivot[Distance],MATCH($C3239,RoutesPivot[[RouteID]:[RouteID]],0))</f>
        <v>1200</v>
      </c>
      <c r="P3239">
        <f>INDEX(RoutesPivot[ListPrice],MATCH($C3239,RoutesPivot[[RouteID]:[RouteID]],0))</f>
        <v>250</v>
      </c>
      <c r="Q3239" t="str">
        <f>INDEX(AirportPivot[AirportName],MATCH($N3239,AirportPivot[[AirportID]:[AirportID]],0))</f>
        <v>Phoenix Sky Harbor International</v>
      </c>
      <c r="R3239">
        <f>INDEX(AirportPivot[Gates (number of available)],MATCH($N3239,AirportPivot[[AirportID]:[AirportID]],0))</f>
        <v>60</v>
      </c>
    </row>
    <row r="3240" spans="1:18" x14ac:dyDescent="0.25">
      <c r="A3240" s="3" t="s">
        <v>3272</v>
      </c>
      <c r="B3240" s="12">
        <v>41730</v>
      </c>
      <c r="C3240" s="4" t="s">
        <v>40</v>
      </c>
      <c r="D3240" s="4">
        <v>1.2</v>
      </c>
      <c r="E3240" s="4">
        <v>47</v>
      </c>
      <c r="F3240" s="5">
        <v>0.33333333333333331</v>
      </c>
      <c r="G3240" s="6">
        <v>115</v>
      </c>
      <c r="H3240" s="7">
        <v>18975</v>
      </c>
      <c r="I3240" s="7">
        <f>FlightsPivot[[#This Row],[Total Fare]]*10%</f>
        <v>1897.5</v>
      </c>
      <c r="J3240" s="7">
        <f>FlightsPivot[[#This Row],[Total Fare]]+FlightsPivot[[#This Row],[10% tax ]]</f>
        <v>20872.5</v>
      </c>
      <c r="K3240" s="4">
        <v>4</v>
      </c>
      <c r="L3240" s="4">
        <v>2014</v>
      </c>
      <c r="M3240" t="str">
        <f>INDEX(RoutesPivot[DepAirport],MATCH($C3240,RoutesPivot[[RouteID]:[RouteID]],0))</f>
        <v>ORD</v>
      </c>
      <c r="N3240" t="str">
        <f>INDEX(RoutesPivot[AirportID],MATCH($C3240,RoutesPivot[[RouteID]:[RouteID]],0))</f>
        <v>MSP</v>
      </c>
      <c r="O3240">
        <f>INDEX(RoutesPivot[Distance],MATCH($C3240,RoutesPivot[[RouteID]:[RouteID]],0))</f>
        <v>300</v>
      </c>
      <c r="P3240">
        <f>INDEX(RoutesPivot[ListPrice],MATCH($C3240,RoutesPivot[[RouteID]:[RouteID]],0))</f>
        <v>115</v>
      </c>
      <c r="Q3240" t="str">
        <f>INDEX(AirportPivot[AirportName],MATCH($N3240,AirportPivot[[AirportID]:[AirportID]],0))</f>
        <v>Minneapolis-St Paul International/Wold-Chamberlain</v>
      </c>
      <c r="R3240">
        <f>INDEX(AirportPivot[Gates (number of available)],MATCH($N3240,AirportPivot[[AirportID]:[AirportID]],0))</f>
        <v>65</v>
      </c>
    </row>
    <row r="3241" spans="1:18" x14ac:dyDescent="0.25">
      <c r="A3241" s="3" t="s">
        <v>3273</v>
      </c>
      <c r="B3241" s="12">
        <v>41875</v>
      </c>
      <c r="C3241" s="4" t="s">
        <v>17</v>
      </c>
      <c r="D3241" s="4">
        <v>5</v>
      </c>
      <c r="E3241" s="4">
        <v>75</v>
      </c>
      <c r="F3241" s="5">
        <v>0.83333333333333337</v>
      </c>
      <c r="G3241" s="6">
        <v>385</v>
      </c>
      <c r="H3241" s="7">
        <v>69685</v>
      </c>
      <c r="I3241" s="7">
        <f>FlightsPivot[[#This Row],[Total Fare]]*10%</f>
        <v>6968.5</v>
      </c>
      <c r="J3241" s="7">
        <f>FlightsPivot[[#This Row],[Total Fare]]+FlightsPivot[[#This Row],[10% tax ]]</f>
        <v>76653.5</v>
      </c>
      <c r="K3241" s="4">
        <v>8</v>
      </c>
      <c r="L3241" s="4">
        <v>2014</v>
      </c>
      <c r="M3241" t="str">
        <f>INDEX(RoutesPivot[DepAirport],MATCH($C3241,RoutesPivot[[RouteID]:[RouteID]],0))</f>
        <v>ORD</v>
      </c>
      <c r="N3241" t="str">
        <f>INDEX(RoutesPivot[AirportID],MATCH($C3241,RoutesPivot[[RouteID]:[RouteID]],0))</f>
        <v>LAX</v>
      </c>
      <c r="O3241">
        <f>INDEX(RoutesPivot[Distance],MATCH($C3241,RoutesPivot[[RouteID]:[RouteID]],0))</f>
        <v>1518</v>
      </c>
      <c r="P3241">
        <f>INDEX(RoutesPivot[ListPrice],MATCH($C3241,RoutesPivot[[RouteID]:[RouteID]],0))</f>
        <v>350</v>
      </c>
      <c r="Q3241" t="str">
        <f>INDEX(AirportPivot[AirportName],MATCH($N3241,AirportPivot[[AirportID]:[AirportID]],0))</f>
        <v>Los Angeles International</v>
      </c>
      <c r="R3241">
        <f>INDEX(AirportPivot[Gates (number of available)],MATCH($N3241,AirportPivot[[AirportID]:[AirportID]],0))</f>
        <v>86</v>
      </c>
    </row>
    <row r="3242" spans="1:18" x14ac:dyDescent="0.25">
      <c r="A3242" s="3" t="s">
        <v>3274</v>
      </c>
      <c r="B3242" s="12">
        <v>42171</v>
      </c>
      <c r="C3242" s="4" t="s">
        <v>70</v>
      </c>
      <c r="D3242" s="4">
        <v>1.8</v>
      </c>
      <c r="E3242" s="4">
        <v>73</v>
      </c>
      <c r="F3242" s="5">
        <v>0.83333333333333337</v>
      </c>
      <c r="G3242" s="6">
        <v>302.5</v>
      </c>
      <c r="H3242" s="7">
        <v>54752.5</v>
      </c>
      <c r="I3242" s="7">
        <f>FlightsPivot[[#This Row],[Total Fare]]*10%</f>
        <v>5475.25</v>
      </c>
      <c r="J3242" s="7">
        <f>FlightsPivot[[#This Row],[Total Fare]]+FlightsPivot[[#This Row],[10% tax ]]</f>
        <v>60227.75</v>
      </c>
      <c r="K3242" s="4">
        <v>6</v>
      </c>
      <c r="L3242" s="4">
        <v>2015</v>
      </c>
      <c r="M3242" t="str">
        <f>INDEX(RoutesPivot[DepAirport],MATCH($C3242,RoutesPivot[[RouteID]:[RouteID]],0))</f>
        <v>ORD</v>
      </c>
      <c r="N3242" t="str">
        <f>INDEX(RoutesPivot[AirportID],MATCH($C3242,RoutesPivot[[RouteID]:[RouteID]],0))</f>
        <v>LAS</v>
      </c>
      <c r="O3242">
        <f>INDEX(RoutesPivot[Distance],MATCH($C3242,RoutesPivot[[RouteID]:[RouteID]],0))</f>
        <v>1100</v>
      </c>
      <c r="P3242">
        <f>INDEX(RoutesPivot[ListPrice],MATCH($C3242,RoutesPivot[[RouteID]:[RouteID]],0))</f>
        <v>275</v>
      </c>
      <c r="Q3242" t="str">
        <f>INDEX(AirportPivot[AirportName],MATCH($N3242,AirportPivot[[AirportID]:[AirportID]],0))</f>
        <v>McCarran International</v>
      </c>
      <c r="R3242">
        <f>INDEX(AirportPivot[Gates (number of available)],MATCH($N3242,AirportPivot[[AirportID]:[AirportID]],0))</f>
        <v>68</v>
      </c>
    </row>
    <row r="3243" spans="1:18" x14ac:dyDescent="0.25">
      <c r="A3243" s="3" t="s">
        <v>3275</v>
      </c>
      <c r="B3243" s="12">
        <v>41655</v>
      </c>
      <c r="C3243" s="4" t="s">
        <v>15</v>
      </c>
      <c r="D3243" s="4">
        <v>1.8</v>
      </c>
      <c r="E3243" s="4">
        <v>159</v>
      </c>
      <c r="F3243" s="5">
        <v>0.77083333333333337</v>
      </c>
      <c r="G3243" s="6">
        <v>225</v>
      </c>
      <c r="H3243" s="7">
        <v>37125</v>
      </c>
      <c r="I3243" s="7">
        <f>FlightsPivot[[#This Row],[Total Fare]]*10%</f>
        <v>3712.5</v>
      </c>
      <c r="J3243" s="7">
        <f>FlightsPivot[[#This Row],[Total Fare]]+FlightsPivot[[#This Row],[10% tax ]]</f>
        <v>40837.5</v>
      </c>
      <c r="K3243" s="4">
        <v>1</v>
      </c>
      <c r="L3243" s="4">
        <v>2014</v>
      </c>
      <c r="M3243" t="str">
        <f>INDEX(RoutesPivot[DepAirport],MATCH($C3243,RoutesPivot[[RouteID]:[RouteID]],0))</f>
        <v>ORD</v>
      </c>
      <c r="N3243" t="str">
        <f>INDEX(RoutesPivot[AirportID],MATCH($C3243,RoutesPivot[[RouteID]:[RouteID]],0))</f>
        <v>EWR</v>
      </c>
      <c r="O3243">
        <f>INDEX(RoutesPivot[Distance],MATCH($C3243,RoutesPivot[[RouteID]:[RouteID]],0))</f>
        <v>600</v>
      </c>
      <c r="P3243">
        <f>INDEX(RoutesPivot[ListPrice],MATCH($C3243,RoutesPivot[[RouteID]:[RouteID]],0))</f>
        <v>225</v>
      </c>
      <c r="Q3243" t="str">
        <f>INDEX(AirportPivot[AirportName],MATCH($N3243,AirportPivot[[AirportID]:[AirportID]],0))</f>
        <v>Newark Liberty International</v>
      </c>
      <c r="R3243">
        <f>INDEX(AirportPivot[Gates (number of available)],MATCH($N3243,AirportPivot[[AirportID]:[AirportID]],0))</f>
        <v>82</v>
      </c>
    </row>
    <row r="3244" spans="1:18" x14ac:dyDescent="0.25">
      <c r="A3244" s="3" t="s">
        <v>3276</v>
      </c>
      <c r="B3244" s="12">
        <v>42355</v>
      </c>
      <c r="C3244" s="4" t="s">
        <v>70</v>
      </c>
      <c r="D3244" s="4">
        <v>1.3</v>
      </c>
      <c r="E3244" s="4">
        <v>50</v>
      </c>
      <c r="F3244" s="5">
        <v>0.6875</v>
      </c>
      <c r="G3244" s="6">
        <v>275</v>
      </c>
      <c r="H3244" s="7">
        <v>45375</v>
      </c>
      <c r="I3244" s="7">
        <f>FlightsPivot[[#This Row],[Total Fare]]*10%</f>
        <v>4537.5</v>
      </c>
      <c r="J3244" s="7">
        <f>FlightsPivot[[#This Row],[Total Fare]]+FlightsPivot[[#This Row],[10% tax ]]</f>
        <v>49912.5</v>
      </c>
      <c r="K3244" s="4">
        <v>12</v>
      </c>
      <c r="L3244" s="4">
        <v>2015</v>
      </c>
      <c r="M3244" t="str">
        <f>INDEX(RoutesPivot[DepAirport],MATCH($C3244,RoutesPivot[[RouteID]:[RouteID]],0))</f>
        <v>ORD</v>
      </c>
      <c r="N3244" t="str">
        <f>INDEX(RoutesPivot[AirportID],MATCH($C3244,RoutesPivot[[RouteID]:[RouteID]],0))</f>
        <v>LAS</v>
      </c>
      <c r="O3244">
        <f>INDEX(RoutesPivot[Distance],MATCH($C3244,RoutesPivot[[RouteID]:[RouteID]],0))</f>
        <v>1100</v>
      </c>
      <c r="P3244">
        <f>INDEX(RoutesPivot[ListPrice],MATCH($C3244,RoutesPivot[[RouteID]:[RouteID]],0))</f>
        <v>275</v>
      </c>
      <c r="Q3244" t="str">
        <f>INDEX(AirportPivot[AirportName],MATCH($N3244,AirportPivot[[AirportID]:[AirportID]],0))</f>
        <v>McCarran International</v>
      </c>
      <c r="R3244">
        <f>INDEX(AirportPivot[Gates (number of available)],MATCH($N3244,AirportPivot[[AirportID]:[AirportID]],0))</f>
        <v>68</v>
      </c>
    </row>
    <row r="3245" spans="1:18" x14ac:dyDescent="0.25">
      <c r="A3245" s="3" t="s">
        <v>3277</v>
      </c>
      <c r="B3245" s="12">
        <v>41712</v>
      </c>
      <c r="C3245" s="4" t="s">
        <v>70</v>
      </c>
      <c r="D3245" s="4">
        <v>2</v>
      </c>
      <c r="E3245" s="4">
        <v>58</v>
      </c>
      <c r="F3245" s="5">
        <v>0.75</v>
      </c>
      <c r="G3245" s="6">
        <v>275</v>
      </c>
      <c r="H3245" s="7">
        <v>45375</v>
      </c>
      <c r="I3245" s="7">
        <f>FlightsPivot[[#This Row],[Total Fare]]*10%</f>
        <v>4537.5</v>
      </c>
      <c r="J3245" s="7">
        <f>FlightsPivot[[#This Row],[Total Fare]]+FlightsPivot[[#This Row],[10% tax ]]</f>
        <v>49912.5</v>
      </c>
      <c r="K3245" s="4">
        <v>3</v>
      </c>
      <c r="L3245" s="4">
        <v>2014</v>
      </c>
      <c r="M3245" t="str">
        <f>INDEX(RoutesPivot[DepAirport],MATCH($C3245,RoutesPivot[[RouteID]:[RouteID]],0))</f>
        <v>ORD</v>
      </c>
      <c r="N3245" t="str">
        <f>INDEX(RoutesPivot[AirportID],MATCH($C3245,RoutesPivot[[RouteID]:[RouteID]],0))</f>
        <v>LAS</v>
      </c>
      <c r="O3245">
        <f>INDEX(RoutesPivot[Distance],MATCH($C3245,RoutesPivot[[RouteID]:[RouteID]],0))</f>
        <v>1100</v>
      </c>
      <c r="P3245">
        <f>INDEX(RoutesPivot[ListPrice],MATCH($C3245,RoutesPivot[[RouteID]:[RouteID]],0))</f>
        <v>275</v>
      </c>
      <c r="Q3245" t="str">
        <f>INDEX(AirportPivot[AirportName],MATCH($N3245,AirportPivot[[AirportID]:[AirportID]],0))</f>
        <v>McCarran International</v>
      </c>
      <c r="R3245">
        <f>INDEX(AirportPivot[Gates (number of available)],MATCH($N3245,AirportPivot[[AirportID]:[AirportID]],0))</f>
        <v>68</v>
      </c>
    </row>
    <row r="3246" spans="1:18" x14ac:dyDescent="0.25">
      <c r="A3246" s="3" t="s">
        <v>3278</v>
      </c>
      <c r="B3246" s="12">
        <v>42231</v>
      </c>
      <c r="C3246" s="4" t="s">
        <v>47</v>
      </c>
      <c r="D3246" s="4">
        <v>1.6</v>
      </c>
      <c r="E3246" s="4">
        <v>179</v>
      </c>
      <c r="F3246" s="5">
        <v>0.875</v>
      </c>
      <c r="G3246" s="6">
        <v>275</v>
      </c>
      <c r="H3246" s="7">
        <v>45375</v>
      </c>
      <c r="I3246" s="7">
        <f>FlightsPivot[[#This Row],[Total Fare]]*10%</f>
        <v>4537.5</v>
      </c>
      <c r="J3246" s="7">
        <f>FlightsPivot[[#This Row],[Total Fare]]+FlightsPivot[[#This Row],[10% tax ]]</f>
        <v>49912.5</v>
      </c>
      <c r="K3246" s="4">
        <v>8</v>
      </c>
      <c r="L3246" s="4">
        <v>2015</v>
      </c>
      <c r="M3246" t="str">
        <f>INDEX(RoutesPivot[DepAirport],MATCH($C3246,RoutesPivot[[RouteID]:[RouteID]],0))</f>
        <v>ORD</v>
      </c>
      <c r="N3246" t="str">
        <f>INDEX(RoutesPivot[AirportID],MATCH($C3246,RoutesPivot[[RouteID]:[RouteID]],0))</f>
        <v>PHX</v>
      </c>
      <c r="O3246">
        <f>INDEX(RoutesPivot[Distance],MATCH($C3246,RoutesPivot[[RouteID]:[RouteID]],0))</f>
        <v>1200</v>
      </c>
      <c r="P3246">
        <f>INDEX(RoutesPivot[ListPrice],MATCH($C3246,RoutesPivot[[RouteID]:[RouteID]],0))</f>
        <v>250</v>
      </c>
      <c r="Q3246" t="str">
        <f>INDEX(AirportPivot[AirportName],MATCH($N3246,AirportPivot[[AirportID]:[AirportID]],0))</f>
        <v>Phoenix Sky Harbor International</v>
      </c>
      <c r="R3246">
        <f>INDEX(AirportPivot[Gates (number of available)],MATCH($N3246,AirportPivot[[AirportID]:[AirportID]],0))</f>
        <v>60</v>
      </c>
    </row>
    <row r="3247" spans="1:18" x14ac:dyDescent="0.25">
      <c r="A3247" s="3" t="s">
        <v>3279</v>
      </c>
      <c r="B3247" s="12">
        <v>42313</v>
      </c>
      <c r="C3247" s="4" t="s">
        <v>33</v>
      </c>
      <c r="D3247" s="4">
        <v>1.7</v>
      </c>
      <c r="E3247" s="4">
        <v>108</v>
      </c>
      <c r="F3247" s="5">
        <v>0.625</v>
      </c>
      <c r="G3247" s="6">
        <v>375</v>
      </c>
      <c r="H3247" s="7">
        <v>69375</v>
      </c>
      <c r="I3247" s="7">
        <f>FlightsPivot[[#This Row],[Total Fare]]*10%</f>
        <v>6937.5</v>
      </c>
      <c r="J3247" s="7">
        <f>FlightsPivot[[#This Row],[Total Fare]]+FlightsPivot[[#This Row],[10% tax ]]</f>
        <v>76312.5</v>
      </c>
      <c r="K3247" s="4">
        <v>11</v>
      </c>
      <c r="L3247" s="4">
        <v>2015</v>
      </c>
      <c r="M3247" t="str">
        <f>INDEX(RoutesPivot[DepAirport],MATCH($C3247,RoutesPivot[[RouteID]:[RouteID]],0))</f>
        <v>ORD</v>
      </c>
      <c r="N3247" t="str">
        <f>INDEX(RoutesPivot[AirportID],MATCH($C3247,RoutesPivot[[RouteID]:[RouteID]],0))</f>
        <v>SFO</v>
      </c>
      <c r="O3247">
        <f>INDEX(RoutesPivot[Distance],MATCH($C3247,RoutesPivot[[RouteID]:[RouteID]],0))</f>
        <v>1600</v>
      </c>
      <c r="P3247">
        <f>INDEX(RoutesPivot[ListPrice],MATCH($C3247,RoutesPivot[[RouteID]:[RouteID]],0))</f>
        <v>375</v>
      </c>
      <c r="Q3247" t="str">
        <f>INDEX(AirportPivot[AirportName],MATCH($N3247,AirportPivot[[AirportID]:[AirportID]],0))</f>
        <v>San Francisco International</v>
      </c>
      <c r="R3247">
        <f>INDEX(AirportPivot[Gates (number of available)],MATCH($N3247,AirportPivot[[AirportID]:[AirportID]],0))</f>
        <v>70</v>
      </c>
    </row>
    <row r="3248" spans="1:18" x14ac:dyDescent="0.25">
      <c r="A3248" s="3" t="s">
        <v>3280</v>
      </c>
      <c r="B3248" s="12">
        <v>42251</v>
      </c>
      <c r="C3248" s="4" t="s">
        <v>27</v>
      </c>
      <c r="D3248" s="4">
        <v>9.1999999999999993</v>
      </c>
      <c r="E3248" s="4">
        <v>110</v>
      </c>
      <c r="F3248" s="5">
        <v>0.5</v>
      </c>
      <c r="G3248" s="6">
        <v>200</v>
      </c>
      <c r="H3248" s="7">
        <v>37000</v>
      </c>
      <c r="I3248" s="7">
        <f>FlightsPivot[[#This Row],[Total Fare]]*10%</f>
        <v>3700</v>
      </c>
      <c r="J3248" s="7">
        <f>FlightsPivot[[#This Row],[Total Fare]]+FlightsPivot[[#This Row],[10% tax ]]</f>
        <v>40700</v>
      </c>
      <c r="K3248" s="4">
        <v>9</v>
      </c>
      <c r="L3248" s="4">
        <v>2015</v>
      </c>
      <c r="M3248" t="str">
        <f>INDEX(RoutesPivot[DepAirport],MATCH($C3248,RoutesPivot[[RouteID]:[RouteID]],0))</f>
        <v>ORD</v>
      </c>
      <c r="N3248" t="str">
        <f>INDEX(RoutesPivot[AirportID],MATCH($C3248,RoutesPivot[[RouteID]:[RouteID]],0))</f>
        <v>ATL</v>
      </c>
      <c r="O3248">
        <f>INDEX(RoutesPivot[Distance],MATCH($C3248,RoutesPivot[[RouteID]:[RouteID]],0))</f>
        <v>510</v>
      </c>
      <c r="P3248">
        <f>INDEX(RoutesPivot[ListPrice],MATCH($C3248,RoutesPivot[[RouteID]:[RouteID]],0))</f>
        <v>200</v>
      </c>
      <c r="Q3248" t="str">
        <f>INDEX(AirportPivot[AirportName],MATCH($N3248,AirportPivot[[AirportID]:[AirportID]],0))</f>
        <v>Hartsfield-Jackson Atlanta International</v>
      </c>
      <c r="R3248">
        <f>INDEX(AirportPivot[Gates (number of available)],MATCH($N3248,AirportPivot[[AirportID]:[AirportID]],0))</f>
        <v>100</v>
      </c>
    </row>
    <row r="3249" spans="1:18" x14ac:dyDescent="0.25">
      <c r="A3249" s="3" t="s">
        <v>3281</v>
      </c>
      <c r="B3249" s="12">
        <v>41871</v>
      </c>
      <c r="C3249" s="4" t="s">
        <v>37</v>
      </c>
      <c r="D3249" s="4">
        <v>2.4</v>
      </c>
      <c r="E3249" s="4">
        <v>2</v>
      </c>
      <c r="F3249" s="5">
        <v>0.6875</v>
      </c>
      <c r="G3249" s="6">
        <v>385</v>
      </c>
      <c r="H3249" s="7">
        <v>71225</v>
      </c>
      <c r="I3249" s="7">
        <f>FlightsPivot[[#This Row],[Total Fare]]*10%</f>
        <v>7122.5</v>
      </c>
      <c r="J3249" s="7">
        <f>FlightsPivot[[#This Row],[Total Fare]]+FlightsPivot[[#This Row],[10% tax ]]</f>
        <v>78347.5</v>
      </c>
      <c r="K3249" s="4">
        <v>8</v>
      </c>
      <c r="L3249" s="4">
        <v>2014</v>
      </c>
      <c r="M3249" t="str">
        <f>INDEX(RoutesPivot[DepAirport],MATCH($C3249,RoutesPivot[[RouteID]:[RouteID]],0))</f>
        <v>ORD</v>
      </c>
      <c r="N3249" t="str">
        <f>INDEX(RoutesPivot[AirportID],MATCH($C3249,RoutesPivot[[RouteID]:[RouteID]],0))</f>
        <v>SEA</v>
      </c>
      <c r="O3249">
        <f>INDEX(RoutesPivot[Distance],MATCH($C3249,RoutesPivot[[RouteID]:[RouteID]],0))</f>
        <v>1500</v>
      </c>
      <c r="P3249">
        <f>INDEX(RoutesPivot[ListPrice],MATCH($C3249,RoutesPivot[[RouteID]:[RouteID]],0))</f>
        <v>350</v>
      </c>
      <c r="Q3249" t="str">
        <f>INDEX(AirportPivot[AirportName],MATCH($N3249,AirportPivot[[AirportID]:[AirportID]],0))</f>
        <v>Seattle-Tacoma International</v>
      </c>
      <c r="R3249">
        <f>INDEX(AirportPivot[Gates (number of available)],MATCH($N3249,AirportPivot[[AirportID]:[AirportID]],0))</f>
        <v>58</v>
      </c>
    </row>
    <row r="3250" spans="1:18" x14ac:dyDescent="0.25">
      <c r="A3250" s="3" t="s">
        <v>3282</v>
      </c>
      <c r="B3250" s="12">
        <v>42252</v>
      </c>
      <c r="C3250" s="4" t="s">
        <v>17</v>
      </c>
      <c r="D3250" s="4">
        <v>4.8</v>
      </c>
      <c r="E3250" s="4">
        <v>187</v>
      </c>
      <c r="F3250" s="5">
        <v>0.75</v>
      </c>
      <c r="G3250" s="6">
        <v>350</v>
      </c>
      <c r="H3250" s="7">
        <v>57750</v>
      </c>
      <c r="I3250" s="7">
        <f>FlightsPivot[[#This Row],[Total Fare]]*10%</f>
        <v>5775</v>
      </c>
      <c r="J3250" s="7">
        <f>FlightsPivot[[#This Row],[Total Fare]]+FlightsPivot[[#This Row],[10% tax ]]</f>
        <v>63525</v>
      </c>
      <c r="K3250" s="4">
        <v>9</v>
      </c>
      <c r="L3250" s="4">
        <v>2015</v>
      </c>
      <c r="M3250" t="str">
        <f>INDEX(RoutesPivot[DepAirport],MATCH($C3250,RoutesPivot[[RouteID]:[RouteID]],0))</f>
        <v>ORD</v>
      </c>
      <c r="N3250" t="str">
        <f>INDEX(RoutesPivot[AirportID],MATCH($C3250,RoutesPivot[[RouteID]:[RouteID]],0))</f>
        <v>LAX</v>
      </c>
      <c r="O3250">
        <f>INDEX(RoutesPivot[Distance],MATCH($C3250,RoutesPivot[[RouteID]:[RouteID]],0))</f>
        <v>1518</v>
      </c>
      <c r="P3250">
        <f>INDEX(RoutesPivot[ListPrice],MATCH($C3250,RoutesPivot[[RouteID]:[RouteID]],0))</f>
        <v>350</v>
      </c>
      <c r="Q3250" t="str">
        <f>INDEX(AirportPivot[AirportName],MATCH($N3250,AirportPivot[[AirportID]:[AirportID]],0))</f>
        <v>Los Angeles International</v>
      </c>
      <c r="R3250">
        <f>INDEX(AirportPivot[Gates (number of available)],MATCH($N3250,AirportPivot[[AirportID]:[AirportID]],0))</f>
        <v>86</v>
      </c>
    </row>
    <row r="3251" spans="1:18" x14ac:dyDescent="0.25">
      <c r="A3251" s="3" t="s">
        <v>3283</v>
      </c>
      <c r="B3251" s="12">
        <v>41642</v>
      </c>
      <c r="C3251" s="4" t="s">
        <v>37</v>
      </c>
      <c r="D3251" s="4">
        <v>2.1</v>
      </c>
      <c r="E3251" s="4">
        <v>81</v>
      </c>
      <c r="F3251" s="5">
        <v>0.3125</v>
      </c>
      <c r="G3251" s="6">
        <v>350</v>
      </c>
      <c r="H3251" s="7">
        <v>63350</v>
      </c>
      <c r="I3251" s="7">
        <f>FlightsPivot[[#This Row],[Total Fare]]*10%</f>
        <v>6335</v>
      </c>
      <c r="J3251" s="7">
        <f>FlightsPivot[[#This Row],[Total Fare]]+FlightsPivot[[#This Row],[10% tax ]]</f>
        <v>69685</v>
      </c>
      <c r="K3251" s="4">
        <v>1</v>
      </c>
      <c r="L3251" s="4">
        <v>2014</v>
      </c>
      <c r="M3251" t="str">
        <f>INDEX(RoutesPivot[DepAirport],MATCH($C3251,RoutesPivot[[RouteID]:[RouteID]],0))</f>
        <v>ORD</v>
      </c>
      <c r="N3251" t="str">
        <f>INDEX(RoutesPivot[AirportID],MATCH($C3251,RoutesPivot[[RouteID]:[RouteID]],0))</f>
        <v>SEA</v>
      </c>
      <c r="O3251">
        <f>INDEX(RoutesPivot[Distance],MATCH($C3251,RoutesPivot[[RouteID]:[RouteID]],0))</f>
        <v>1500</v>
      </c>
      <c r="P3251">
        <f>INDEX(RoutesPivot[ListPrice],MATCH($C3251,RoutesPivot[[RouteID]:[RouteID]],0))</f>
        <v>350</v>
      </c>
      <c r="Q3251" t="str">
        <f>INDEX(AirportPivot[AirportName],MATCH($N3251,AirportPivot[[AirportID]:[AirportID]],0))</f>
        <v>Seattle-Tacoma International</v>
      </c>
      <c r="R3251">
        <f>INDEX(AirportPivot[Gates (number of available)],MATCH($N3251,AirportPivot[[AirportID]:[AirportID]],0))</f>
        <v>58</v>
      </c>
    </row>
    <row r="3252" spans="1:18" x14ac:dyDescent="0.25">
      <c r="A3252" s="3" t="s">
        <v>3284</v>
      </c>
      <c r="B3252" s="12">
        <v>42230</v>
      </c>
      <c r="C3252" s="4" t="s">
        <v>37</v>
      </c>
      <c r="D3252" s="4">
        <v>1.7</v>
      </c>
      <c r="E3252" s="4">
        <v>151</v>
      </c>
      <c r="F3252" s="5">
        <v>0.35416666666666669</v>
      </c>
      <c r="G3252" s="6">
        <v>385</v>
      </c>
      <c r="H3252" s="7">
        <v>71225</v>
      </c>
      <c r="I3252" s="7">
        <f>FlightsPivot[[#This Row],[Total Fare]]*10%</f>
        <v>7122.5</v>
      </c>
      <c r="J3252" s="7">
        <f>FlightsPivot[[#This Row],[Total Fare]]+FlightsPivot[[#This Row],[10% tax ]]</f>
        <v>78347.5</v>
      </c>
      <c r="K3252" s="4">
        <v>8</v>
      </c>
      <c r="L3252" s="4">
        <v>2015</v>
      </c>
      <c r="M3252" t="str">
        <f>INDEX(RoutesPivot[DepAirport],MATCH($C3252,RoutesPivot[[RouteID]:[RouteID]],0))</f>
        <v>ORD</v>
      </c>
      <c r="N3252" t="str">
        <f>INDEX(RoutesPivot[AirportID],MATCH($C3252,RoutesPivot[[RouteID]:[RouteID]],0))</f>
        <v>SEA</v>
      </c>
      <c r="O3252">
        <f>INDEX(RoutesPivot[Distance],MATCH($C3252,RoutesPivot[[RouteID]:[RouteID]],0))</f>
        <v>1500</v>
      </c>
      <c r="P3252">
        <f>INDEX(RoutesPivot[ListPrice],MATCH($C3252,RoutesPivot[[RouteID]:[RouteID]],0))</f>
        <v>350</v>
      </c>
      <c r="Q3252" t="str">
        <f>INDEX(AirportPivot[AirportName],MATCH($N3252,AirportPivot[[AirportID]:[AirportID]],0))</f>
        <v>Seattle-Tacoma International</v>
      </c>
      <c r="R3252">
        <f>INDEX(AirportPivot[Gates (number of available)],MATCH($N3252,AirportPivot[[AirportID]:[AirportID]],0))</f>
        <v>58</v>
      </c>
    </row>
    <row r="3253" spans="1:18" x14ac:dyDescent="0.25">
      <c r="A3253" s="3" t="s">
        <v>3285</v>
      </c>
      <c r="B3253" s="12">
        <v>42096</v>
      </c>
      <c r="C3253" s="4" t="s">
        <v>17</v>
      </c>
      <c r="D3253" s="4">
        <v>5</v>
      </c>
      <c r="E3253" s="4">
        <v>61</v>
      </c>
      <c r="F3253" s="5">
        <v>0.625</v>
      </c>
      <c r="G3253" s="6">
        <v>350</v>
      </c>
      <c r="H3253" s="7">
        <v>57750</v>
      </c>
      <c r="I3253" s="7">
        <f>FlightsPivot[[#This Row],[Total Fare]]*10%</f>
        <v>5775</v>
      </c>
      <c r="J3253" s="7">
        <f>FlightsPivot[[#This Row],[Total Fare]]+FlightsPivot[[#This Row],[10% tax ]]</f>
        <v>63525</v>
      </c>
      <c r="K3253" s="4">
        <v>4</v>
      </c>
      <c r="L3253" s="4">
        <v>2015</v>
      </c>
      <c r="M3253" t="str">
        <f>INDEX(RoutesPivot[DepAirport],MATCH($C3253,RoutesPivot[[RouteID]:[RouteID]],0))</f>
        <v>ORD</v>
      </c>
      <c r="N3253" t="str">
        <f>INDEX(RoutesPivot[AirportID],MATCH($C3253,RoutesPivot[[RouteID]:[RouteID]],0))</f>
        <v>LAX</v>
      </c>
      <c r="O3253">
        <f>INDEX(RoutesPivot[Distance],MATCH($C3253,RoutesPivot[[RouteID]:[RouteID]],0))</f>
        <v>1518</v>
      </c>
      <c r="P3253">
        <f>INDEX(RoutesPivot[ListPrice],MATCH($C3253,RoutesPivot[[RouteID]:[RouteID]],0))</f>
        <v>350</v>
      </c>
      <c r="Q3253" t="str">
        <f>INDEX(AirportPivot[AirportName],MATCH($N3253,AirportPivot[[AirportID]:[AirportID]],0))</f>
        <v>Los Angeles International</v>
      </c>
      <c r="R3253">
        <f>INDEX(AirportPivot[Gates (number of available)],MATCH($N3253,AirportPivot[[AirportID]:[AirportID]],0))</f>
        <v>86</v>
      </c>
    </row>
    <row r="3254" spans="1:18" x14ac:dyDescent="0.25">
      <c r="A3254" s="3" t="s">
        <v>3286</v>
      </c>
      <c r="B3254" s="12">
        <v>42321</v>
      </c>
      <c r="C3254" s="4" t="s">
        <v>37</v>
      </c>
      <c r="D3254" s="4">
        <v>1.8</v>
      </c>
      <c r="E3254" s="4">
        <v>55</v>
      </c>
      <c r="F3254" s="5">
        <v>0.5</v>
      </c>
      <c r="G3254" s="6">
        <v>350</v>
      </c>
      <c r="H3254" s="7">
        <v>57750</v>
      </c>
      <c r="I3254" s="7">
        <f>FlightsPivot[[#This Row],[Total Fare]]*10%</f>
        <v>5775</v>
      </c>
      <c r="J3254" s="7">
        <f>FlightsPivot[[#This Row],[Total Fare]]+FlightsPivot[[#This Row],[10% tax ]]</f>
        <v>63525</v>
      </c>
      <c r="K3254" s="4">
        <v>11</v>
      </c>
      <c r="L3254" s="4">
        <v>2015</v>
      </c>
      <c r="M3254" t="str">
        <f>INDEX(RoutesPivot[DepAirport],MATCH($C3254,RoutesPivot[[RouteID]:[RouteID]],0))</f>
        <v>ORD</v>
      </c>
      <c r="N3254" t="str">
        <f>INDEX(RoutesPivot[AirportID],MATCH($C3254,RoutesPivot[[RouteID]:[RouteID]],0))</f>
        <v>SEA</v>
      </c>
      <c r="O3254">
        <f>INDEX(RoutesPivot[Distance],MATCH($C3254,RoutesPivot[[RouteID]:[RouteID]],0))</f>
        <v>1500</v>
      </c>
      <c r="P3254">
        <f>INDEX(RoutesPivot[ListPrice],MATCH($C3254,RoutesPivot[[RouteID]:[RouteID]],0))</f>
        <v>350</v>
      </c>
      <c r="Q3254" t="str">
        <f>INDEX(AirportPivot[AirportName],MATCH($N3254,AirportPivot[[AirportID]:[AirportID]],0))</f>
        <v>Seattle-Tacoma International</v>
      </c>
      <c r="R3254">
        <f>INDEX(AirportPivot[Gates (number of available)],MATCH($N3254,AirportPivot[[AirportID]:[AirportID]],0))</f>
        <v>58</v>
      </c>
    </row>
    <row r="3255" spans="1:18" x14ac:dyDescent="0.25">
      <c r="A3255" s="3" t="s">
        <v>3287</v>
      </c>
      <c r="B3255" s="12">
        <v>41892</v>
      </c>
      <c r="C3255" s="4" t="s">
        <v>17</v>
      </c>
      <c r="D3255" s="4">
        <v>4.3</v>
      </c>
      <c r="E3255" s="4">
        <v>90</v>
      </c>
      <c r="F3255" s="5">
        <v>0.3125</v>
      </c>
      <c r="G3255" s="6">
        <v>350</v>
      </c>
      <c r="H3255" s="7">
        <v>63350</v>
      </c>
      <c r="I3255" s="7">
        <f>FlightsPivot[[#This Row],[Total Fare]]*10%</f>
        <v>6335</v>
      </c>
      <c r="J3255" s="7">
        <f>FlightsPivot[[#This Row],[Total Fare]]+FlightsPivot[[#This Row],[10% tax ]]</f>
        <v>69685</v>
      </c>
      <c r="K3255" s="4">
        <v>9</v>
      </c>
      <c r="L3255" s="4">
        <v>2014</v>
      </c>
      <c r="M3255" t="str">
        <f>INDEX(RoutesPivot[DepAirport],MATCH($C3255,RoutesPivot[[RouteID]:[RouteID]],0))</f>
        <v>ORD</v>
      </c>
      <c r="N3255" t="str">
        <f>INDEX(RoutesPivot[AirportID],MATCH($C3255,RoutesPivot[[RouteID]:[RouteID]],0))</f>
        <v>LAX</v>
      </c>
      <c r="O3255">
        <f>INDEX(RoutesPivot[Distance],MATCH($C3255,RoutesPivot[[RouteID]:[RouteID]],0))</f>
        <v>1518</v>
      </c>
      <c r="P3255">
        <f>INDEX(RoutesPivot[ListPrice],MATCH($C3255,RoutesPivot[[RouteID]:[RouteID]],0))</f>
        <v>350</v>
      </c>
      <c r="Q3255" t="str">
        <f>INDEX(AirportPivot[AirportName],MATCH($N3255,AirportPivot[[AirportID]:[AirportID]],0))</f>
        <v>Los Angeles International</v>
      </c>
      <c r="R3255">
        <f>INDEX(AirportPivot[Gates (number of available)],MATCH($N3255,AirportPivot[[AirportID]:[AirportID]],0))</f>
        <v>86</v>
      </c>
    </row>
    <row r="3256" spans="1:18" x14ac:dyDescent="0.25">
      <c r="A3256" s="3" t="s">
        <v>3288</v>
      </c>
      <c r="B3256" s="12">
        <v>41849</v>
      </c>
      <c r="C3256" s="4" t="s">
        <v>33</v>
      </c>
      <c r="D3256" s="4">
        <v>2.7</v>
      </c>
      <c r="E3256" s="4">
        <v>190</v>
      </c>
      <c r="F3256" s="5">
        <v>0.33333333333333331</v>
      </c>
      <c r="G3256" s="6">
        <v>412.5</v>
      </c>
      <c r="H3256" s="7">
        <v>68062.5</v>
      </c>
      <c r="I3256" s="7">
        <f>FlightsPivot[[#This Row],[Total Fare]]*10%</f>
        <v>6806.25</v>
      </c>
      <c r="J3256" s="7">
        <f>FlightsPivot[[#This Row],[Total Fare]]+FlightsPivot[[#This Row],[10% tax ]]</f>
        <v>74868.75</v>
      </c>
      <c r="K3256" s="4">
        <v>7</v>
      </c>
      <c r="L3256" s="4">
        <v>2014</v>
      </c>
      <c r="M3256" t="str">
        <f>INDEX(RoutesPivot[DepAirport],MATCH($C3256,RoutesPivot[[RouteID]:[RouteID]],0))</f>
        <v>ORD</v>
      </c>
      <c r="N3256" t="str">
        <f>INDEX(RoutesPivot[AirportID],MATCH($C3256,RoutesPivot[[RouteID]:[RouteID]],0))</f>
        <v>SFO</v>
      </c>
      <c r="O3256">
        <f>INDEX(RoutesPivot[Distance],MATCH($C3256,RoutesPivot[[RouteID]:[RouteID]],0))</f>
        <v>1600</v>
      </c>
      <c r="P3256">
        <f>INDEX(RoutesPivot[ListPrice],MATCH($C3256,RoutesPivot[[RouteID]:[RouteID]],0))</f>
        <v>375</v>
      </c>
      <c r="Q3256" t="str">
        <f>INDEX(AirportPivot[AirportName],MATCH($N3256,AirportPivot[[AirportID]:[AirportID]],0))</f>
        <v>San Francisco International</v>
      </c>
      <c r="R3256">
        <f>INDEX(AirportPivot[Gates (number of available)],MATCH($N3256,AirportPivot[[AirportID]:[AirportID]],0))</f>
        <v>70</v>
      </c>
    </row>
    <row r="3257" spans="1:18" x14ac:dyDescent="0.25">
      <c r="A3257" s="3" t="s">
        <v>3289</v>
      </c>
      <c r="B3257" s="12">
        <v>42183</v>
      </c>
      <c r="C3257" s="4" t="s">
        <v>27</v>
      </c>
      <c r="D3257" s="4">
        <v>10.199999999999999</v>
      </c>
      <c r="E3257" s="4">
        <v>30</v>
      </c>
      <c r="F3257" s="5">
        <v>0.75</v>
      </c>
      <c r="G3257" s="6">
        <v>220</v>
      </c>
      <c r="H3257" s="7">
        <v>40700</v>
      </c>
      <c r="I3257" s="7">
        <f>FlightsPivot[[#This Row],[Total Fare]]*10%</f>
        <v>4070</v>
      </c>
      <c r="J3257" s="7">
        <f>FlightsPivot[[#This Row],[Total Fare]]+FlightsPivot[[#This Row],[10% tax ]]</f>
        <v>44770</v>
      </c>
      <c r="K3257" s="4">
        <v>6</v>
      </c>
      <c r="L3257" s="4">
        <v>2015</v>
      </c>
      <c r="M3257" t="str">
        <f>INDEX(RoutesPivot[DepAirport],MATCH($C3257,RoutesPivot[[RouteID]:[RouteID]],0))</f>
        <v>ORD</v>
      </c>
      <c r="N3257" t="str">
        <f>INDEX(RoutesPivot[AirportID],MATCH($C3257,RoutesPivot[[RouteID]:[RouteID]],0))</f>
        <v>ATL</v>
      </c>
      <c r="O3257">
        <f>INDEX(RoutesPivot[Distance],MATCH($C3257,RoutesPivot[[RouteID]:[RouteID]],0))</f>
        <v>510</v>
      </c>
      <c r="P3257">
        <f>INDEX(RoutesPivot[ListPrice],MATCH($C3257,RoutesPivot[[RouteID]:[RouteID]],0))</f>
        <v>200</v>
      </c>
      <c r="Q3257" t="str">
        <f>INDEX(AirportPivot[AirportName],MATCH($N3257,AirportPivot[[AirportID]:[AirportID]],0))</f>
        <v>Hartsfield-Jackson Atlanta International</v>
      </c>
      <c r="R3257">
        <f>INDEX(AirportPivot[Gates (number of available)],MATCH($N3257,AirportPivot[[AirportID]:[AirportID]],0))</f>
        <v>100</v>
      </c>
    </row>
    <row r="3258" spans="1:18" x14ac:dyDescent="0.25">
      <c r="A3258" s="3" t="s">
        <v>3290</v>
      </c>
      <c r="B3258" s="12">
        <v>42244</v>
      </c>
      <c r="C3258" s="4" t="s">
        <v>70</v>
      </c>
      <c r="D3258" s="4">
        <v>2.2000000000000002</v>
      </c>
      <c r="E3258" s="4">
        <v>109</v>
      </c>
      <c r="F3258" s="5">
        <v>0.83333333333333337</v>
      </c>
      <c r="G3258" s="6">
        <v>302.5</v>
      </c>
      <c r="H3258" s="7">
        <v>55962.5</v>
      </c>
      <c r="I3258" s="7">
        <f>FlightsPivot[[#This Row],[Total Fare]]*10%</f>
        <v>5596.25</v>
      </c>
      <c r="J3258" s="7">
        <f>FlightsPivot[[#This Row],[Total Fare]]+FlightsPivot[[#This Row],[10% tax ]]</f>
        <v>61558.75</v>
      </c>
      <c r="K3258" s="4">
        <v>8</v>
      </c>
      <c r="L3258" s="4">
        <v>2015</v>
      </c>
      <c r="M3258" t="str">
        <f>INDEX(RoutesPivot[DepAirport],MATCH($C3258,RoutesPivot[[RouteID]:[RouteID]],0))</f>
        <v>ORD</v>
      </c>
      <c r="N3258" t="str">
        <f>INDEX(RoutesPivot[AirportID],MATCH($C3258,RoutesPivot[[RouteID]:[RouteID]],0))</f>
        <v>LAS</v>
      </c>
      <c r="O3258">
        <f>INDEX(RoutesPivot[Distance],MATCH($C3258,RoutesPivot[[RouteID]:[RouteID]],0))</f>
        <v>1100</v>
      </c>
      <c r="P3258">
        <f>INDEX(RoutesPivot[ListPrice],MATCH($C3258,RoutesPivot[[RouteID]:[RouteID]],0))</f>
        <v>275</v>
      </c>
      <c r="Q3258" t="str">
        <f>INDEX(AirportPivot[AirportName],MATCH($N3258,AirportPivot[[AirportID]:[AirportID]],0))</f>
        <v>McCarran International</v>
      </c>
      <c r="R3258">
        <f>INDEX(AirportPivot[Gates (number of available)],MATCH($N3258,AirportPivot[[AirportID]:[AirportID]],0))</f>
        <v>68</v>
      </c>
    </row>
    <row r="3259" spans="1:18" x14ac:dyDescent="0.25">
      <c r="A3259" s="3" t="s">
        <v>3291</v>
      </c>
      <c r="B3259" s="12">
        <v>41839</v>
      </c>
      <c r="C3259" s="4" t="s">
        <v>11</v>
      </c>
      <c r="D3259" s="4">
        <v>1.4</v>
      </c>
      <c r="E3259" s="4">
        <v>204</v>
      </c>
      <c r="F3259" s="5">
        <v>0.83333333333333337</v>
      </c>
      <c r="G3259" s="6">
        <v>330</v>
      </c>
      <c r="H3259" s="7">
        <v>54450</v>
      </c>
      <c r="I3259" s="7">
        <f>FlightsPivot[[#This Row],[Total Fare]]*10%</f>
        <v>5445</v>
      </c>
      <c r="J3259" s="7">
        <f>FlightsPivot[[#This Row],[Total Fare]]+FlightsPivot[[#This Row],[10% tax ]]</f>
        <v>59895</v>
      </c>
      <c r="K3259" s="4">
        <v>7</v>
      </c>
      <c r="L3259" s="4">
        <v>2014</v>
      </c>
      <c r="M3259" t="str">
        <f>INDEX(RoutesPivot[DepAirport],MATCH($C3259,RoutesPivot[[RouteID]:[RouteID]],0))</f>
        <v>ORD</v>
      </c>
      <c r="N3259" t="str">
        <f>INDEX(RoutesPivot[AirportID],MATCH($C3259,RoutesPivot[[RouteID]:[RouteID]],0))</f>
        <v>BOS</v>
      </c>
      <c r="O3259">
        <f>INDEX(RoutesPivot[Distance],MATCH($C3259,RoutesPivot[[RouteID]:[RouteID]],0))</f>
        <v>730</v>
      </c>
      <c r="P3259">
        <f>INDEX(RoutesPivot[ListPrice],MATCH($C3259,RoutesPivot[[RouteID]:[RouteID]],0))</f>
        <v>300</v>
      </c>
      <c r="Q3259" t="str">
        <f>INDEX(AirportPivot[AirportName],MATCH($N3259,AirportPivot[[AirportID]:[AirportID]],0))</f>
        <v>General Edward Lawrence Logan International</v>
      </c>
      <c r="R3259">
        <f>INDEX(AirportPivot[Gates (number of available)],MATCH($N3259,AirportPivot[[AirportID]:[AirportID]],0))</f>
        <v>63</v>
      </c>
    </row>
    <row r="3260" spans="1:18" x14ac:dyDescent="0.25">
      <c r="A3260" s="3" t="s">
        <v>3292</v>
      </c>
      <c r="B3260" s="12">
        <v>42119</v>
      </c>
      <c r="C3260" s="4" t="s">
        <v>70</v>
      </c>
      <c r="D3260" s="4">
        <v>2.2999999999999998</v>
      </c>
      <c r="E3260" s="4">
        <v>26</v>
      </c>
      <c r="F3260" s="5">
        <v>0.72916666666666663</v>
      </c>
      <c r="G3260" s="6">
        <v>275</v>
      </c>
      <c r="H3260" s="7">
        <v>50875</v>
      </c>
      <c r="I3260" s="7">
        <f>FlightsPivot[[#This Row],[Total Fare]]*10%</f>
        <v>5087.5</v>
      </c>
      <c r="J3260" s="7">
        <f>FlightsPivot[[#This Row],[Total Fare]]+FlightsPivot[[#This Row],[10% tax ]]</f>
        <v>55962.5</v>
      </c>
      <c r="K3260" s="4">
        <v>4</v>
      </c>
      <c r="L3260" s="4">
        <v>2015</v>
      </c>
      <c r="M3260" t="str">
        <f>INDEX(RoutesPivot[DepAirport],MATCH($C3260,RoutesPivot[[RouteID]:[RouteID]],0))</f>
        <v>ORD</v>
      </c>
      <c r="N3260" t="str">
        <f>INDEX(RoutesPivot[AirportID],MATCH($C3260,RoutesPivot[[RouteID]:[RouteID]],0))</f>
        <v>LAS</v>
      </c>
      <c r="O3260">
        <f>INDEX(RoutesPivot[Distance],MATCH($C3260,RoutesPivot[[RouteID]:[RouteID]],0))</f>
        <v>1100</v>
      </c>
      <c r="P3260">
        <f>INDEX(RoutesPivot[ListPrice],MATCH($C3260,RoutesPivot[[RouteID]:[RouteID]],0))</f>
        <v>275</v>
      </c>
      <c r="Q3260" t="str">
        <f>INDEX(AirportPivot[AirportName],MATCH($N3260,AirportPivot[[AirportID]:[AirportID]],0))</f>
        <v>McCarran International</v>
      </c>
      <c r="R3260">
        <f>INDEX(AirportPivot[Gates (number of available)],MATCH($N3260,AirportPivot[[AirportID]:[AirportID]],0))</f>
        <v>68</v>
      </c>
    </row>
    <row r="3261" spans="1:18" x14ac:dyDescent="0.25">
      <c r="A3261" s="3" t="s">
        <v>3293</v>
      </c>
      <c r="B3261" s="12">
        <v>42039</v>
      </c>
      <c r="C3261" s="4" t="s">
        <v>21</v>
      </c>
      <c r="D3261" s="4">
        <v>0.4</v>
      </c>
      <c r="E3261" s="4">
        <v>183</v>
      </c>
      <c r="F3261" s="5">
        <v>0.3125</v>
      </c>
      <c r="G3261" s="6">
        <v>125</v>
      </c>
      <c r="H3261" s="7">
        <v>20625</v>
      </c>
      <c r="I3261" s="7">
        <f>FlightsPivot[[#This Row],[Total Fare]]*10%</f>
        <v>2062.5</v>
      </c>
      <c r="J3261" s="7">
        <f>FlightsPivot[[#This Row],[Total Fare]]+FlightsPivot[[#This Row],[10% tax ]]</f>
        <v>22687.5</v>
      </c>
      <c r="K3261" s="4">
        <v>2</v>
      </c>
      <c r="L3261" s="4">
        <v>2015</v>
      </c>
      <c r="M3261" t="str">
        <f>INDEX(RoutesPivot[DepAirport],MATCH($C3261,RoutesPivot[[RouteID]:[RouteID]],0))</f>
        <v>ORD</v>
      </c>
      <c r="N3261" t="str">
        <f>INDEX(RoutesPivot[AirportID],MATCH($C3261,RoutesPivot[[RouteID]:[RouteID]],0))</f>
        <v>CLT</v>
      </c>
      <c r="O3261">
        <f>INDEX(RoutesPivot[Distance],MATCH($C3261,RoutesPivot[[RouteID]:[RouteID]],0))</f>
        <v>700</v>
      </c>
      <c r="P3261">
        <f>INDEX(RoutesPivot[ListPrice],MATCH($C3261,RoutesPivot[[RouteID]:[RouteID]],0))</f>
        <v>125</v>
      </c>
      <c r="Q3261" t="str">
        <f>INDEX(AirportPivot[AirportName],MATCH($N3261,AirportPivot[[AirportID]:[AirportID]],0))</f>
        <v>Charlotte/Douglas International</v>
      </c>
      <c r="R3261">
        <f>INDEX(AirportPivot[Gates (number of available)],MATCH($N3261,AirportPivot[[AirportID]:[AirportID]],0))</f>
        <v>65</v>
      </c>
    </row>
    <row r="3262" spans="1:18" x14ac:dyDescent="0.25">
      <c r="A3262" s="3" t="s">
        <v>3294</v>
      </c>
      <c r="B3262" s="12">
        <v>42017</v>
      </c>
      <c r="C3262" s="4" t="s">
        <v>40</v>
      </c>
      <c r="D3262" s="4">
        <v>2.7</v>
      </c>
      <c r="E3262" s="4">
        <v>18</v>
      </c>
      <c r="F3262" s="5">
        <v>0.33333333333333331</v>
      </c>
      <c r="G3262" s="6">
        <v>115</v>
      </c>
      <c r="H3262" s="7">
        <v>21275</v>
      </c>
      <c r="I3262" s="7">
        <f>FlightsPivot[[#This Row],[Total Fare]]*10%</f>
        <v>2127.5</v>
      </c>
      <c r="J3262" s="7">
        <f>FlightsPivot[[#This Row],[Total Fare]]+FlightsPivot[[#This Row],[10% tax ]]</f>
        <v>23402.5</v>
      </c>
      <c r="K3262" s="4">
        <v>1</v>
      </c>
      <c r="L3262" s="4">
        <v>2015</v>
      </c>
      <c r="M3262" t="str">
        <f>INDEX(RoutesPivot[DepAirport],MATCH($C3262,RoutesPivot[[RouteID]:[RouteID]],0))</f>
        <v>ORD</v>
      </c>
      <c r="N3262" t="str">
        <f>INDEX(RoutesPivot[AirportID],MATCH($C3262,RoutesPivot[[RouteID]:[RouteID]],0))</f>
        <v>MSP</v>
      </c>
      <c r="O3262">
        <f>INDEX(RoutesPivot[Distance],MATCH($C3262,RoutesPivot[[RouteID]:[RouteID]],0))</f>
        <v>300</v>
      </c>
      <c r="P3262">
        <f>INDEX(RoutesPivot[ListPrice],MATCH($C3262,RoutesPivot[[RouteID]:[RouteID]],0))</f>
        <v>115</v>
      </c>
      <c r="Q3262" t="str">
        <f>INDEX(AirportPivot[AirportName],MATCH($N3262,AirportPivot[[AirportID]:[AirportID]],0))</f>
        <v>Minneapolis-St Paul International/Wold-Chamberlain</v>
      </c>
      <c r="R3262">
        <f>INDEX(AirportPivot[Gates (number of available)],MATCH($N3262,AirportPivot[[AirportID]:[AirportID]],0))</f>
        <v>65</v>
      </c>
    </row>
    <row r="3263" spans="1:18" x14ac:dyDescent="0.25">
      <c r="A3263" s="3" t="s">
        <v>3295</v>
      </c>
      <c r="B3263" s="12">
        <v>41733</v>
      </c>
      <c r="C3263" s="4" t="s">
        <v>47</v>
      </c>
      <c r="D3263" s="4">
        <v>1.1000000000000001</v>
      </c>
      <c r="E3263" s="4">
        <v>84</v>
      </c>
      <c r="F3263" s="5">
        <v>0.33333333333333331</v>
      </c>
      <c r="G3263" s="6">
        <v>250</v>
      </c>
      <c r="H3263" s="7">
        <v>45250</v>
      </c>
      <c r="I3263" s="7">
        <f>FlightsPivot[[#This Row],[Total Fare]]*10%</f>
        <v>4525</v>
      </c>
      <c r="J3263" s="7">
        <f>FlightsPivot[[#This Row],[Total Fare]]+FlightsPivot[[#This Row],[10% tax ]]</f>
        <v>49775</v>
      </c>
      <c r="K3263" s="4">
        <v>4</v>
      </c>
      <c r="L3263" s="4">
        <v>2014</v>
      </c>
      <c r="M3263" t="str">
        <f>INDEX(RoutesPivot[DepAirport],MATCH($C3263,RoutesPivot[[RouteID]:[RouteID]],0))</f>
        <v>ORD</v>
      </c>
      <c r="N3263" t="str">
        <f>INDEX(RoutesPivot[AirportID],MATCH($C3263,RoutesPivot[[RouteID]:[RouteID]],0))</f>
        <v>PHX</v>
      </c>
      <c r="O3263">
        <f>INDEX(RoutesPivot[Distance],MATCH($C3263,RoutesPivot[[RouteID]:[RouteID]],0))</f>
        <v>1200</v>
      </c>
      <c r="P3263">
        <f>INDEX(RoutesPivot[ListPrice],MATCH($C3263,RoutesPivot[[RouteID]:[RouteID]],0))</f>
        <v>250</v>
      </c>
      <c r="Q3263" t="str">
        <f>INDEX(AirportPivot[AirportName],MATCH($N3263,AirportPivot[[AirportID]:[AirportID]],0))</f>
        <v>Phoenix Sky Harbor International</v>
      </c>
      <c r="R3263">
        <f>INDEX(AirportPivot[Gates (number of available)],MATCH($N3263,AirportPivot[[AirportID]:[AirportID]],0))</f>
        <v>60</v>
      </c>
    </row>
    <row r="3264" spans="1:18" x14ac:dyDescent="0.25">
      <c r="A3264" s="3" t="s">
        <v>3296</v>
      </c>
      <c r="B3264" s="12">
        <v>42291</v>
      </c>
      <c r="C3264" s="4" t="s">
        <v>33</v>
      </c>
      <c r="D3264" s="4">
        <v>2</v>
      </c>
      <c r="E3264" s="4">
        <v>12</v>
      </c>
      <c r="F3264" s="5">
        <v>0.70833333333333337</v>
      </c>
      <c r="G3264" s="6">
        <v>375</v>
      </c>
      <c r="H3264" s="7">
        <v>69375</v>
      </c>
      <c r="I3264" s="7">
        <f>FlightsPivot[[#This Row],[Total Fare]]*10%</f>
        <v>6937.5</v>
      </c>
      <c r="J3264" s="7">
        <f>FlightsPivot[[#This Row],[Total Fare]]+FlightsPivot[[#This Row],[10% tax ]]</f>
        <v>76312.5</v>
      </c>
      <c r="K3264" s="4">
        <v>10</v>
      </c>
      <c r="L3264" s="4">
        <v>2015</v>
      </c>
      <c r="M3264" t="str">
        <f>INDEX(RoutesPivot[DepAirport],MATCH($C3264,RoutesPivot[[RouteID]:[RouteID]],0))</f>
        <v>ORD</v>
      </c>
      <c r="N3264" t="str">
        <f>INDEX(RoutesPivot[AirportID],MATCH($C3264,RoutesPivot[[RouteID]:[RouteID]],0))</f>
        <v>SFO</v>
      </c>
      <c r="O3264">
        <f>INDEX(RoutesPivot[Distance],MATCH($C3264,RoutesPivot[[RouteID]:[RouteID]],0))</f>
        <v>1600</v>
      </c>
      <c r="P3264">
        <f>INDEX(RoutesPivot[ListPrice],MATCH($C3264,RoutesPivot[[RouteID]:[RouteID]],0))</f>
        <v>375</v>
      </c>
      <c r="Q3264" t="str">
        <f>INDEX(AirportPivot[AirportName],MATCH($N3264,AirportPivot[[AirportID]:[AirportID]],0))</f>
        <v>San Francisco International</v>
      </c>
      <c r="R3264">
        <f>INDEX(AirportPivot[Gates (number of available)],MATCH($N3264,AirportPivot[[AirportID]:[AirportID]],0))</f>
        <v>70</v>
      </c>
    </row>
    <row r="3265" spans="1:18" x14ac:dyDescent="0.25">
      <c r="A3265" s="3" t="s">
        <v>3297</v>
      </c>
      <c r="B3265" s="12">
        <v>41881</v>
      </c>
      <c r="C3265" s="4" t="s">
        <v>33</v>
      </c>
      <c r="D3265" s="4">
        <v>1.5</v>
      </c>
      <c r="E3265" s="4">
        <v>205</v>
      </c>
      <c r="F3265" s="5">
        <v>0.33333333333333331</v>
      </c>
      <c r="G3265" s="6">
        <v>412.5</v>
      </c>
      <c r="H3265" s="7">
        <v>68062.5</v>
      </c>
      <c r="I3265" s="7">
        <f>FlightsPivot[[#This Row],[Total Fare]]*10%</f>
        <v>6806.25</v>
      </c>
      <c r="J3265" s="7">
        <f>FlightsPivot[[#This Row],[Total Fare]]+FlightsPivot[[#This Row],[10% tax ]]</f>
        <v>74868.75</v>
      </c>
      <c r="K3265" s="4">
        <v>8</v>
      </c>
      <c r="L3265" s="4">
        <v>2014</v>
      </c>
      <c r="M3265" t="str">
        <f>INDEX(RoutesPivot[DepAirport],MATCH($C3265,RoutesPivot[[RouteID]:[RouteID]],0))</f>
        <v>ORD</v>
      </c>
      <c r="N3265" t="str">
        <f>INDEX(RoutesPivot[AirportID],MATCH($C3265,RoutesPivot[[RouteID]:[RouteID]],0))</f>
        <v>SFO</v>
      </c>
      <c r="O3265">
        <f>INDEX(RoutesPivot[Distance],MATCH($C3265,RoutesPivot[[RouteID]:[RouteID]],0))</f>
        <v>1600</v>
      </c>
      <c r="P3265">
        <f>INDEX(RoutesPivot[ListPrice],MATCH($C3265,RoutesPivot[[RouteID]:[RouteID]],0))</f>
        <v>375</v>
      </c>
      <c r="Q3265" t="str">
        <f>INDEX(AirportPivot[AirportName],MATCH($N3265,AirportPivot[[AirportID]:[AirportID]],0))</f>
        <v>San Francisco International</v>
      </c>
      <c r="R3265">
        <f>INDEX(AirportPivot[Gates (number of available)],MATCH($N3265,AirportPivot[[AirportID]:[AirportID]],0))</f>
        <v>70</v>
      </c>
    </row>
    <row r="3266" spans="1:18" x14ac:dyDescent="0.25">
      <c r="A3266" s="3" t="s">
        <v>3298</v>
      </c>
      <c r="B3266" s="12">
        <v>42106</v>
      </c>
      <c r="C3266" s="4" t="s">
        <v>27</v>
      </c>
      <c r="D3266" s="4">
        <v>6.4</v>
      </c>
      <c r="E3266" s="4">
        <v>157</v>
      </c>
      <c r="F3266" s="5">
        <v>0.33333333333333331</v>
      </c>
      <c r="G3266" s="6">
        <v>200</v>
      </c>
      <c r="H3266" s="7">
        <v>33000</v>
      </c>
      <c r="I3266" s="7">
        <f>FlightsPivot[[#This Row],[Total Fare]]*10%</f>
        <v>3300</v>
      </c>
      <c r="J3266" s="7">
        <f>FlightsPivot[[#This Row],[Total Fare]]+FlightsPivot[[#This Row],[10% tax ]]</f>
        <v>36300</v>
      </c>
      <c r="K3266" s="4">
        <v>4</v>
      </c>
      <c r="L3266" s="4">
        <v>2015</v>
      </c>
      <c r="M3266" t="str">
        <f>INDEX(RoutesPivot[DepAirport],MATCH($C3266,RoutesPivot[[RouteID]:[RouteID]],0))</f>
        <v>ORD</v>
      </c>
      <c r="N3266" t="str">
        <f>INDEX(RoutesPivot[AirportID],MATCH($C3266,RoutesPivot[[RouteID]:[RouteID]],0))</f>
        <v>ATL</v>
      </c>
      <c r="O3266">
        <f>INDEX(RoutesPivot[Distance],MATCH($C3266,RoutesPivot[[RouteID]:[RouteID]],0))</f>
        <v>510</v>
      </c>
      <c r="P3266">
        <f>INDEX(RoutesPivot[ListPrice],MATCH($C3266,RoutesPivot[[RouteID]:[RouteID]],0))</f>
        <v>200</v>
      </c>
      <c r="Q3266" t="str">
        <f>INDEX(AirportPivot[AirportName],MATCH($N3266,AirportPivot[[AirportID]:[AirportID]],0))</f>
        <v>Hartsfield-Jackson Atlanta International</v>
      </c>
      <c r="R3266">
        <f>INDEX(AirportPivot[Gates (number of available)],MATCH($N3266,AirportPivot[[AirportID]:[AirportID]],0))</f>
        <v>100</v>
      </c>
    </row>
    <row r="3267" spans="1:18" x14ac:dyDescent="0.25">
      <c r="A3267" s="3" t="s">
        <v>3299</v>
      </c>
      <c r="B3267" s="12">
        <v>41701</v>
      </c>
      <c r="C3267" s="4" t="s">
        <v>25</v>
      </c>
      <c r="D3267" s="4">
        <v>1.6</v>
      </c>
      <c r="E3267" s="4">
        <v>108</v>
      </c>
      <c r="F3267" s="5">
        <v>0.75</v>
      </c>
      <c r="G3267" s="6">
        <v>200</v>
      </c>
      <c r="H3267" s="7">
        <v>37000</v>
      </c>
      <c r="I3267" s="7">
        <f>FlightsPivot[[#This Row],[Total Fare]]*10%</f>
        <v>3700</v>
      </c>
      <c r="J3267" s="7">
        <f>FlightsPivot[[#This Row],[Total Fare]]+FlightsPivot[[#This Row],[10% tax ]]</f>
        <v>40700</v>
      </c>
      <c r="K3267" s="4">
        <v>3</v>
      </c>
      <c r="L3267" s="4">
        <v>2014</v>
      </c>
      <c r="M3267" t="str">
        <f>INDEX(RoutesPivot[DepAirport],MATCH($C3267,RoutesPivot[[RouteID]:[RouteID]],0))</f>
        <v>ORD</v>
      </c>
      <c r="N3267" t="str">
        <f>INDEX(RoutesPivot[AirportID],MATCH($C3267,RoutesPivot[[RouteID]:[RouteID]],0))</f>
        <v>DFW</v>
      </c>
      <c r="O3267">
        <f>INDEX(RoutesPivot[Distance],MATCH($C3267,RoutesPivot[[RouteID]:[RouteID]],0))</f>
        <v>700</v>
      </c>
      <c r="P3267">
        <f>INDEX(RoutesPivot[ListPrice],MATCH($C3267,RoutesPivot[[RouteID]:[RouteID]],0))</f>
        <v>200</v>
      </c>
      <c r="Q3267" t="str">
        <f>INDEX(AirportPivot[AirportName],MATCH($N3267,AirportPivot[[AirportID]:[AirportID]],0))</f>
        <v>Dallas/Fort Worth International</v>
      </c>
      <c r="R3267">
        <f>INDEX(AirportPivot[Gates (number of available)],MATCH($N3267,AirportPivot[[AirportID]:[AirportID]],0))</f>
        <v>130</v>
      </c>
    </row>
    <row r="3268" spans="1:18" x14ac:dyDescent="0.25">
      <c r="A3268" s="3" t="s">
        <v>3300</v>
      </c>
      <c r="B3268" s="12">
        <v>42132</v>
      </c>
      <c r="C3268" s="4" t="s">
        <v>27</v>
      </c>
      <c r="D3268" s="4">
        <v>11</v>
      </c>
      <c r="E3268" s="4">
        <v>96</v>
      </c>
      <c r="F3268" s="5">
        <v>0.70833333333333337</v>
      </c>
      <c r="G3268" s="6">
        <v>200</v>
      </c>
      <c r="H3268" s="7">
        <v>37000</v>
      </c>
      <c r="I3268" s="7">
        <f>FlightsPivot[[#This Row],[Total Fare]]*10%</f>
        <v>3700</v>
      </c>
      <c r="J3268" s="7">
        <f>FlightsPivot[[#This Row],[Total Fare]]+FlightsPivot[[#This Row],[10% tax ]]</f>
        <v>40700</v>
      </c>
      <c r="K3268" s="4">
        <v>5</v>
      </c>
      <c r="L3268" s="4">
        <v>2015</v>
      </c>
      <c r="M3268" t="str">
        <f>INDEX(RoutesPivot[DepAirport],MATCH($C3268,RoutesPivot[[RouteID]:[RouteID]],0))</f>
        <v>ORD</v>
      </c>
      <c r="N3268" t="str">
        <f>INDEX(RoutesPivot[AirportID],MATCH($C3268,RoutesPivot[[RouteID]:[RouteID]],0))</f>
        <v>ATL</v>
      </c>
      <c r="O3268">
        <f>INDEX(RoutesPivot[Distance],MATCH($C3268,RoutesPivot[[RouteID]:[RouteID]],0))</f>
        <v>510</v>
      </c>
      <c r="P3268">
        <f>INDEX(RoutesPivot[ListPrice],MATCH($C3268,RoutesPivot[[RouteID]:[RouteID]],0))</f>
        <v>200</v>
      </c>
      <c r="Q3268" t="str">
        <f>INDEX(AirportPivot[AirportName],MATCH($N3268,AirportPivot[[AirportID]:[AirportID]],0))</f>
        <v>Hartsfield-Jackson Atlanta International</v>
      </c>
      <c r="R3268">
        <f>INDEX(AirportPivot[Gates (number of available)],MATCH($N3268,AirportPivot[[AirportID]:[AirportID]],0))</f>
        <v>100</v>
      </c>
    </row>
    <row r="3269" spans="1:18" x14ac:dyDescent="0.25">
      <c r="A3269" s="3" t="s">
        <v>3301</v>
      </c>
      <c r="B3269" s="12">
        <v>42331</v>
      </c>
      <c r="C3269" s="4" t="s">
        <v>17</v>
      </c>
      <c r="D3269" s="4">
        <v>10.9</v>
      </c>
      <c r="E3269" s="4">
        <v>168</v>
      </c>
      <c r="F3269" s="5">
        <v>0.41666666666666669</v>
      </c>
      <c r="G3269" s="6">
        <v>525</v>
      </c>
      <c r="H3269" s="7">
        <v>86625</v>
      </c>
      <c r="I3269" s="7">
        <f>FlightsPivot[[#This Row],[Total Fare]]*10%</f>
        <v>8662.5</v>
      </c>
      <c r="J3269" s="7">
        <f>FlightsPivot[[#This Row],[Total Fare]]+FlightsPivot[[#This Row],[10% tax ]]</f>
        <v>95287.5</v>
      </c>
      <c r="K3269" s="4">
        <v>11</v>
      </c>
      <c r="L3269" s="4">
        <v>2015</v>
      </c>
      <c r="M3269" t="str">
        <f>INDEX(RoutesPivot[DepAirport],MATCH($C3269,RoutesPivot[[RouteID]:[RouteID]],0))</f>
        <v>ORD</v>
      </c>
      <c r="N3269" t="str">
        <f>INDEX(RoutesPivot[AirportID],MATCH($C3269,RoutesPivot[[RouteID]:[RouteID]],0))</f>
        <v>LAX</v>
      </c>
      <c r="O3269">
        <f>INDEX(RoutesPivot[Distance],MATCH($C3269,RoutesPivot[[RouteID]:[RouteID]],0))</f>
        <v>1518</v>
      </c>
      <c r="P3269">
        <f>INDEX(RoutesPivot[ListPrice],MATCH($C3269,RoutesPivot[[RouteID]:[RouteID]],0))</f>
        <v>350</v>
      </c>
      <c r="Q3269" t="str">
        <f>INDEX(AirportPivot[AirportName],MATCH($N3269,AirportPivot[[AirportID]:[AirportID]],0))</f>
        <v>Los Angeles International</v>
      </c>
      <c r="R3269">
        <f>INDEX(AirportPivot[Gates (number of available)],MATCH($N3269,AirportPivot[[AirportID]:[AirportID]],0))</f>
        <v>86</v>
      </c>
    </row>
    <row r="3270" spans="1:18" x14ac:dyDescent="0.25">
      <c r="A3270" s="3" t="s">
        <v>3302</v>
      </c>
      <c r="B3270" s="12">
        <v>42095</v>
      </c>
      <c r="C3270" s="4" t="s">
        <v>21</v>
      </c>
      <c r="D3270" s="4">
        <v>1.1000000000000001</v>
      </c>
      <c r="E3270" s="4">
        <v>2</v>
      </c>
      <c r="F3270" s="5">
        <v>0.77083333333333337</v>
      </c>
      <c r="G3270" s="6">
        <v>125</v>
      </c>
      <c r="H3270" s="7">
        <v>23125</v>
      </c>
      <c r="I3270" s="7">
        <f>FlightsPivot[[#This Row],[Total Fare]]*10%</f>
        <v>2312.5</v>
      </c>
      <c r="J3270" s="7">
        <f>FlightsPivot[[#This Row],[Total Fare]]+FlightsPivot[[#This Row],[10% tax ]]</f>
        <v>25437.5</v>
      </c>
      <c r="K3270" s="4">
        <v>4</v>
      </c>
      <c r="L3270" s="4">
        <v>2015</v>
      </c>
      <c r="M3270" t="str">
        <f>INDEX(RoutesPivot[DepAirport],MATCH($C3270,RoutesPivot[[RouteID]:[RouteID]],0))</f>
        <v>ORD</v>
      </c>
      <c r="N3270" t="str">
        <f>INDEX(RoutesPivot[AirportID],MATCH($C3270,RoutesPivot[[RouteID]:[RouteID]],0))</f>
        <v>CLT</v>
      </c>
      <c r="O3270">
        <f>INDEX(RoutesPivot[Distance],MATCH($C3270,RoutesPivot[[RouteID]:[RouteID]],0))</f>
        <v>700</v>
      </c>
      <c r="P3270">
        <f>INDEX(RoutesPivot[ListPrice],MATCH($C3270,RoutesPivot[[RouteID]:[RouteID]],0))</f>
        <v>125</v>
      </c>
      <c r="Q3270" t="str">
        <f>INDEX(AirportPivot[AirportName],MATCH($N3270,AirportPivot[[AirportID]:[AirportID]],0))</f>
        <v>Charlotte/Douglas International</v>
      </c>
      <c r="R3270">
        <f>INDEX(AirportPivot[Gates (number of available)],MATCH($N3270,AirportPivot[[AirportID]:[AirportID]],0))</f>
        <v>65</v>
      </c>
    </row>
    <row r="3271" spans="1:18" x14ac:dyDescent="0.25">
      <c r="A3271" s="3" t="s">
        <v>3303</v>
      </c>
      <c r="B3271" s="12">
        <v>41943</v>
      </c>
      <c r="C3271" s="4" t="s">
        <v>19</v>
      </c>
      <c r="D3271" s="4">
        <v>0.5</v>
      </c>
      <c r="E3271" s="4">
        <v>143</v>
      </c>
      <c r="F3271" s="5">
        <v>0.29166666666666669</v>
      </c>
      <c r="G3271" s="6">
        <v>200</v>
      </c>
      <c r="H3271" s="7">
        <v>37000</v>
      </c>
      <c r="I3271" s="7">
        <f>FlightsPivot[[#This Row],[Total Fare]]*10%</f>
        <v>3700</v>
      </c>
      <c r="J3271" s="7">
        <f>FlightsPivot[[#This Row],[Total Fare]]+FlightsPivot[[#This Row],[10% tax ]]</f>
        <v>40700</v>
      </c>
      <c r="K3271" s="4">
        <v>10</v>
      </c>
      <c r="L3271" s="4">
        <v>2014</v>
      </c>
      <c r="M3271" t="str">
        <f>INDEX(RoutesPivot[DepAirport],MATCH($C3271,RoutesPivot[[RouteID]:[RouteID]],0))</f>
        <v>ORD</v>
      </c>
      <c r="N3271" t="str">
        <f>INDEX(RoutesPivot[AirportID],MATCH($C3271,RoutesPivot[[RouteID]:[RouteID]],0))</f>
        <v>IAH</v>
      </c>
      <c r="O3271">
        <f>INDEX(RoutesPivot[Distance],MATCH($C3271,RoutesPivot[[RouteID]:[RouteID]],0))</f>
        <v>800</v>
      </c>
      <c r="P3271">
        <f>INDEX(RoutesPivot[ListPrice],MATCH($C3271,RoutesPivot[[RouteID]:[RouteID]],0))</f>
        <v>200</v>
      </c>
      <c r="Q3271" t="str">
        <f>INDEX(AirportPivot[AirportName],MATCH($N3271,AirportPivot[[AirportID]:[AirportID]],0))</f>
        <v>George Bush Intercontinental/Houston</v>
      </c>
      <c r="R3271">
        <f>INDEX(AirportPivot[Gates (number of available)],MATCH($N3271,AirportPivot[[AirportID]:[AirportID]],0))</f>
        <v>80</v>
      </c>
    </row>
    <row r="3272" spans="1:18" x14ac:dyDescent="0.25">
      <c r="A3272" s="3" t="s">
        <v>3304</v>
      </c>
      <c r="B3272" s="12">
        <v>41709</v>
      </c>
      <c r="C3272" s="4" t="s">
        <v>25</v>
      </c>
      <c r="D3272" s="4">
        <v>3.1</v>
      </c>
      <c r="E3272" s="4">
        <v>175</v>
      </c>
      <c r="F3272" s="5">
        <v>0.35416666666666669</v>
      </c>
      <c r="G3272" s="6">
        <v>200</v>
      </c>
      <c r="H3272" s="7">
        <v>33000</v>
      </c>
      <c r="I3272" s="7">
        <f>FlightsPivot[[#This Row],[Total Fare]]*10%</f>
        <v>3300</v>
      </c>
      <c r="J3272" s="7">
        <f>FlightsPivot[[#This Row],[Total Fare]]+FlightsPivot[[#This Row],[10% tax ]]</f>
        <v>36300</v>
      </c>
      <c r="K3272" s="4">
        <v>3</v>
      </c>
      <c r="L3272" s="4">
        <v>2014</v>
      </c>
      <c r="M3272" t="str">
        <f>INDEX(RoutesPivot[DepAirport],MATCH($C3272,RoutesPivot[[RouteID]:[RouteID]],0))</f>
        <v>ORD</v>
      </c>
      <c r="N3272" t="str">
        <f>INDEX(RoutesPivot[AirportID],MATCH($C3272,RoutesPivot[[RouteID]:[RouteID]],0))</f>
        <v>DFW</v>
      </c>
      <c r="O3272">
        <f>INDEX(RoutesPivot[Distance],MATCH($C3272,RoutesPivot[[RouteID]:[RouteID]],0))</f>
        <v>700</v>
      </c>
      <c r="P3272">
        <f>INDEX(RoutesPivot[ListPrice],MATCH($C3272,RoutesPivot[[RouteID]:[RouteID]],0))</f>
        <v>200</v>
      </c>
      <c r="Q3272" t="str">
        <f>INDEX(AirportPivot[AirportName],MATCH($N3272,AirportPivot[[AirportID]:[AirportID]],0))</f>
        <v>Dallas/Fort Worth International</v>
      </c>
      <c r="R3272">
        <f>INDEX(AirportPivot[Gates (number of available)],MATCH($N3272,AirportPivot[[AirportID]:[AirportID]],0))</f>
        <v>130</v>
      </c>
    </row>
    <row r="3273" spans="1:18" x14ac:dyDescent="0.25">
      <c r="A3273" s="3" t="s">
        <v>3305</v>
      </c>
      <c r="B3273" s="12">
        <v>42198</v>
      </c>
      <c r="C3273" s="4" t="s">
        <v>86</v>
      </c>
      <c r="D3273" s="4">
        <v>2.8</v>
      </c>
      <c r="E3273" s="4">
        <v>70</v>
      </c>
      <c r="F3273" s="5">
        <v>0.70833333333333337</v>
      </c>
      <c r="G3273" s="6">
        <v>126.5</v>
      </c>
      <c r="H3273" s="7">
        <v>22896.5</v>
      </c>
      <c r="I3273" s="7">
        <f>FlightsPivot[[#This Row],[Total Fare]]*10%</f>
        <v>2289.65</v>
      </c>
      <c r="J3273" s="7">
        <f>FlightsPivot[[#This Row],[Total Fare]]+FlightsPivot[[#This Row],[10% tax ]]</f>
        <v>25186.15</v>
      </c>
      <c r="K3273" s="4">
        <v>7</v>
      </c>
      <c r="L3273" s="4">
        <v>2015</v>
      </c>
      <c r="M3273" t="str">
        <f>INDEX(RoutesPivot[DepAirport],MATCH($C3273,RoutesPivot[[RouteID]:[RouteID]],0))</f>
        <v>ORD</v>
      </c>
      <c r="N3273" t="str">
        <f>INDEX(RoutesPivot[AirportID],MATCH($C3273,RoutesPivot[[RouteID]:[RouteID]],0))</f>
        <v>DTW</v>
      </c>
      <c r="O3273">
        <f>INDEX(RoutesPivot[Distance],MATCH($C3273,RoutesPivot[[RouteID]:[RouteID]],0))</f>
        <v>200</v>
      </c>
      <c r="P3273">
        <f>INDEX(RoutesPivot[ListPrice],MATCH($C3273,RoutesPivot[[RouteID]:[RouteID]],0))</f>
        <v>115</v>
      </c>
      <c r="Q3273" t="str">
        <f>INDEX(AirportPivot[AirportName],MATCH($N3273,AirportPivot[[AirportID]:[AirportID]],0))</f>
        <v>Detroit Metropolitan Wayne County</v>
      </c>
      <c r="R3273">
        <f>INDEX(AirportPivot[Gates (number of available)],MATCH($N3273,AirportPivot[[AirportID]:[AirportID]],0))</f>
        <v>60</v>
      </c>
    </row>
    <row r="3274" spans="1:18" x14ac:dyDescent="0.25">
      <c r="A3274" s="3" t="s">
        <v>3306</v>
      </c>
      <c r="B3274" s="12">
        <v>41846</v>
      </c>
      <c r="C3274" s="4" t="s">
        <v>21</v>
      </c>
      <c r="D3274" s="4">
        <v>1.6</v>
      </c>
      <c r="E3274" s="4">
        <v>79</v>
      </c>
      <c r="F3274" s="5">
        <v>0.70833333333333337</v>
      </c>
      <c r="G3274" s="6">
        <v>137.5</v>
      </c>
      <c r="H3274" s="7">
        <v>24887.5</v>
      </c>
      <c r="I3274" s="7">
        <f>FlightsPivot[[#This Row],[Total Fare]]*10%</f>
        <v>2488.75</v>
      </c>
      <c r="J3274" s="7">
        <f>FlightsPivot[[#This Row],[Total Fare]]+FlightsPivot[[#This Row],[10% tax ]]</f>
        <v>27376.25</v>
      </c>
      <c r="K3274" s="4">
        <v>7</v>
      </c>
      <c r="L3274" s="4">
        <v>2014</v>
      </c>
      <c r="M3274" t="str">
        <f>INDEX(RoutesPivot[DepAirport],MATCH($C3274,RoutesPivot[[RouteID]:[RouteID]],0))</f>
        <v>ORD</v>
      </c>
      <c r="N3274" t="str">
        <f>INDEX(RoutesPivot[AirportID],MATCH($C3274,RoutesPivot[[RouteID]:[RouteID]],0))</f>
        <v>CLT</v>
      </c>
      <c r="O3274">
        <f>INDEX(RoutesPivot[Distance],MATCH($C3274,RoutesPivot[[RouteID]:[RouteID]],0))</f>
        <v>700</v>
      </c>
      <c r="P3274">
        <f>INDEX(RoutesPivot[ListPrice],MATCH($C3274,RoutesPivot[[RouteID]:[RouteID]],0))</f>
        <v>125</v>
      </c>
      <c r="Q3274" t="str">
        <f>INDEX(AirportPivot[AirportName],MATCH($N3274,AirportPivot[[AirportID]:[AirportID]],0))</f>
        <v>Charlotte/Douglas International</v>
      </c>
      <c r="R3274">
        <f>INDEX(AirportPivot[Gates (number of available)],MATCH($N3274,AirportPivot[[AirportID]:[AirportID]],0))</f>
        <v>65</v>
      </c>
    </row>
    <row r="3275" spans="1:18" x14ac:dyDescent="0.25">
      <c r="A3275" s="3" t="s">
        <v>3307</v>
      </c>
      <c r="B3275" s="12">
        <v>42259</v>
      </c>
      <c r="C3275" s="4" t="s">
        <v>25</v>
      </c>
      <c r="D3275" s="4">
        <v>3.1</v>
      </c>
      <c r="E3275" s="4">
        <v>57</v>
      </c>
      <c r="F3275" s="5">
        <v>0.35416666666666669</v>
      </c>
      <c r="G3275" s="6">
        <v>200</v>
      </c>
      <c r="H3275" s="7">
        <v>33000</v>
      </c>
      <c r="I3275" s="7">
        <f>FlightsPivot[[#This Row],[Total Fare]]*10%</f>
        <v>3300</v>
      </c>
      <c r="J3275" s="7">
        <f>FlightsPivot[[#This Row],[Total Fare]]+FlightsPivot[[#This Row],[10% tax ]]</f>
        <v>36300</v>
      </c>
      <c r="K3275" s="4">
        <v>9</v>
      </c>
      <c r="L3275" s="4">
        <v>2015</v>
      </c>
      <c r="M3275" t="str">
        <f>INDEX(RoutesPivot[DepAirport],MATCH($C3275,RoutesPivot[[RouteID]:[RouteID]],0))</f>
        <v>ORD</v>
      </c>
      <c r="N3275" t="str">
        <f>INDEX(RoutesPivot[AirportID],MATCH($C3275,RoutesPivot[[RouteID]:[RouteID]],0))</f>
        <v>DFW</v>
      </c>
      <c r="O3275">
        <f>INDEX(RoutesPivot[Distance],MATCH($C3275,RoutesPivot[[RouteID]:[RouteID]],0))</f>
        <v>700</v>
      </c>
      <c r="P3275">
        <f>INDEX(RoutesPivot[ListPrice],MATCH($C3275,RoutesPivot[[RouteID]:[RouteID]],0))</f>
        <v>200</v>
      </c>
      <c r="Q3275" t="str">
        <f>INDEX(AirportPivot[AirportName],MATCH($N3275,AirportPivot[[AirportID]:[AirportID]],0))</f>
        <v>Dallas/Fort Worth International</v>
      </c>
      <c r="R3275">
        <f>INDEX(AirportPivot[Gates (number of available)],MATCH($N3275,AirportPivot[[AirportID]:[AirportID]],0))</f>
        <v>130</v>
      </c>
    </row>
    <row r="3276" spans="1:18" x14ac:dyDescent="0.25">
      <c r="A3276" s="3" t="s">
        <v>3308</v>
      </c>
      <c r="B3276" s="12">
        <v>41953</v>
      </c>
      <c r="C3276" s="4" t="s">
        <v>13</v>
      </c>
      <c r="D3276" s="4">
        <v>0.8</v>
      </c>
      <c r="E3276" s="4">
        <v>92</v>
      </c>
      <c r="F3276" s="5">
        <v>0.79166666666666663</v>
      </c>
      <c r="G3276" s="6">
        <v>250</v>
      </c>
      <c r="H3276" s="7">
        <v>46250</v>
      </c>
      <c r="I3276" s="7">
        <f>FlightsPivot[[#This Row],[Total Fare]]*10%</f>
        <v>4625</v>
      </c>
      <c r="J3276" s="7">
        <f>FlightsPivot[[#This Row],[Total Fare]]+FlightsPivot[[#This Row],[10% tax ]]</f>
        <v>50875</v>
      </c>
      <c r="K3276" s="4">
        <v>11</v>
      </c>
      <c r="L3276" s="4">
        <v>2014</v>
      </c>
      <c r="M3276" t="str">
        <f>INDEX(RoutesPivot[DepAirport],MATCH($C3276,RoutesPivot[[RouteID]:[RouteID]],0))</f>
        <v>ORD</v>
      </c>
      <c r="N3276" t="str">
        <f>INDEX(RoutesPivot[AirportID],MATCH($C3276,RoutesPivot[[RouteID]:[RouteID]],0))</f>
        <v>JFK</v>
      </c>
      <c r="O3276">
        <f>INDEX(RoutesPivot[Distance],MATCH($C3276,RoutesPivot[[RouteID]:[RouteID]],0))</f>
        <v>619</v>
      </c>
      <c r="P3276">
        <f>INDEX(RoutesPivot[ListPrice],MATCH($C3276,RoutesPivot[[RouteID]:[RouteID]],0))</f>
        <v>250</v>
      </c>
      <c r="Q3276" t="str">
        <f>INDEX(AirportPivot[AirportName],MATCH($N3276,AirportPivot[[AirportID]:[AirportID]],0))</f>
        <v>John F Kennedy International</v>
      </c>
      <c r="R3276">
        <f>INDEX(AirportPivot[Gates (number of available)],MATCH($N3276,AirportPivot[[AirportID]:[AirportID]],0))</f>
        <v>120</v>
      </c>
    </row>
    <row r="3277" spans="1:18" x14ac:dyDescent="0.25">
      <c r="A3277" s="3" t="s">
        <v>3309</v>
      </c>
      <c r="B3277" s="12">
        <v>42220</v>
      </c>
      <c r="C3277" s="4" t="s">
        <v>25</v>
      </c>
      <c r="D3277" s="4">
        <v>1.6</v>
      </c>
      <c r="E3277" s="4">
        <v>119</v>
      </c>
      <c r="F3277" s="5">
        <v>0.33333333333333331</v>
      </c>
      <c r="G3277" s="6">
        <v>220</v>
      </c>
      <c r="H3277" s="7">
        <v>40700</v>
      </c>
      <c r="I3277" s="7">
        <f>FlightsPivot[[#This Row],[Total Fare]]*10%</f>
        <v>4070</v>
      </c>
      <c r="J3277" s="7">
        <f>FlightsPivot[[#This Row],[Total Fare]]+FlightsPivot[[#This Row],[10% tax ]]</f>
        <v>44770</v>
      </c>
      <c r="K3277" s="4">
        <v>8</v>
      </c>
      <c r="L3277" s="4">
        <v>2015</v>
      </c>
      <c r="M3277" t="str">
        <f>INDEX(RoutesPivot[DepAirport],MATCH($C3277,RoutesPivot[[RouteID]:[RouteID]],0))</f>
        <v>ORD</v>
      </c>
      <c r="N3277" t="str">
        <f>INDEX(RoutesPivot[AirportID],MATCH($C3277,RoutesPivot[[RouteID]:[RouteID]],0))</f>
        <v>DFW</v>
      </c>
      <c r="O3277">
        <f>INDEX(RoutesPivot[Distance],MATCH($C3277,RoutesPivot[[RouteID]:[RouteID]],0))</f>
        <v>700</v>
      </c>
      <c r="P3277">
        <f>INDEX(RoutesPivot[ListPrice],MATCH($C3277,RoutesPivot[[RouteID]:[RouteID]],0))</f>
        <v>200</v>
      </c>
      <c r="Q3277" t="str">
        <f>INDEX(AirportPivot[AirportName],MATCH($N3277,AirportPivot[[AirportID]:[AirportID]],0))</f>
        <v>Dallas/Fort Worth International</v>
      </c>
      <c r="R3277">
        <f>INDEX(AirportPivot[Gates (number of available)],MATCH($N3277,AirportPivot[[AirportID]:[AirportID]],0))</f>
        <v>130</v>
      </c>
    </row>
    <row r="3278" spans="1:18" x14ac:dyDescent="0.25">
      <c r="A3278" s="3" t="s">
        <v>3310</v>
      </c>
      <c r="B3278" s="12">
        <v>41837</v>
      </c>
      <c r="C3278" s="4" t="s">
        <v>27</v>
      </c>
      <c r="D3278" s="4">
        <v>10.8</v>
      </c>
      <c r="E3278" s="4">
        <v>52</v>
      </c>
      <c r="F3278" s="5">
        <v>0.77083333333333337</v>
      </c>
      <c r="G3278" s="6">
        <v>220</v>
      </c>
      <c r="H3278" s="7">
        <v>36300</v>
      </c>
      <c r="I3278" s="7">
        <f>FlightsPivot[[#This Row],[Total Fare]]*10%</f>
        <v>3630</v>
      </c>
      <c r="J3278" s="7">
        <f>FlightsPivot[[#This Row],[Total Fare]]+FlightsPivot[[#This Row],[10% tax ]]</f>
        <v>39930</v>
      </c>
      <c r="K3278" s="4">
        <v>7</v>
      </c>
      <c r="L3278" s="4">
        <v>2014</v>
      </c>
      <c r="M3278" t="str">
        <f>INDEX(RoutesPivot[DepAirport],MATCH($C3278,RoutesPivot[[RouteID]:[RouteID]],0))</f>
        <v>ORD</v>
      </c>
      <c r="N3278" t="str">
        <f>INDEX(RoutesPivot[AirportID],MATCH($C3278,RoutesPivot[[RouteID]:[RouteID]],0))</f>
        <v>ATL</v>
      </c>
      <c r="O3278">
        <f>INDEX(RoutesPivot[Distance],MATCH($C3278,RoutesPivot[[RouteID]:[RouteID]],0))</f>
        <v>510</v>
      </c>
      <c r="P3278">
        <f>INDEX(RoutesPivot[ListPrice],MATCH($C3278,RoutesPivot[[RouteID]:[RouteID]],0))</f>
        <v>200</v>
      </c>
      <c r="Q3278" t="str">
        <f>INDEX(AirportPivot[AirportName],MATCH($N3278,AirportPivot[[AirportID]:[AirportID]],0))</f>
        <v>Hartsfield-Jackson Atlanta International</v>
      </c>
      <c r="R3278">
        <f>INDEX(AirportPivot[Gates (number of available)],MATCH($N3278,AirportPivot[[AirportID]:[AirportID]],0))</f>
        <v>100</v>
      </c>
    </row>
    <row r="3279" spans="1:18" x14ac:dyDescent="0.25">
      <c r="A3279" s="3" t="s">
        <v>3311</v>
      </c>
      <c r="B3279" s="12">
        <v>42300</v>
      </c>
      <c r="C3279" s="4" t="s">
        <v>17</v>
      </c>
      <c r="D3279" s="4">
        <v>5.7</v>
      </c>
      <c r="E3279" s="4">
        <v>61</v>
      </c>
      <c r="F3279" s="5">
        <v>0.75</v>
      </c>
      <c r="G3279" s="6">
        <v>350</v>
      </c>
      <c r="H3279" s="7">
        <v>57750</v>
      </c>
      <c r="I3279" s="7">
        <f>FlightsPivot[[#This Row],[Total Fare]]*10%</f>
        <v>5775</v>
      </c>
      <c r="J3279" s="7">
        <f>FlightsPivot[[#This Row],[Total Fare]]+FlightsPivot[[#This Row],[10% tax ]]</f>
        <v>63525</v>
      </c>
      <c r="K3279" s="4">
        <v>10</v>
      </c>
      <c r="L3279" s="4">
        <v>2015</v>
      </c>
      <c r="M3279" t="str">
        <f>INDEX(RoutesPivot[DepAirport],MATCH($C3279,RoutesPivot[[RouteID]:[RouteID]],0))</f>
        <v>ORD</v>
      </c>
      <c r="N3279" t="str">
        <f>INDEX(RoutesPivot[AirportID],MATCH($C3279,RoutesPivot[[RouteID]:[RouteID]],0))</f>
        <v>LAX</v>
      </c>
      <c r="O3279">
        <f>INDEX(RoutesPivot[Distance],MATCH($C3279,RoutesPivot[[RouteID]:[RouteID]],0))</f>
        <v>1518</v>
      </c>
      <c r="P3279">
        <f>INDEX(RoutesPivot[ListPrice],MATCH($C3279,RoutesPivot[[RouteID]:[RouteID]],0))</f>
        <v>350</v>
      </c>
      <c r="Q3279" t="str">
        <f>INDEX(AirportPivot[AirportName],MATCH($N3279,AirportPivot[[AirportID]:[AirportID]],0))</f>
        <v>Los Angeles International</v>
      </c>
      <c r="R3279">
        <f>INDEX(AirportPivot[Gates (number of available)],MATCH($N3279,AirportPivot[[AirportID]:[AirportID]],0))</f>
        <v>86</v>
      </c>
    </row>
    <row r="3280" spans="1:18" x14ac:dyDescent="0.25">
      <c r="A3280" s="3" t="s">
        <v>3312</v>
      </c>
      <c r="B3280" s="12">
        <v>42164</v>
      </c>
      <c r="C3280" s="4" t="s">
        <v>27</v>
      </c>
      <c r="D3280" s="4">
        <v>12.2</v>
      </c>
      <c r="E3280" s="4">
        <v>89</v>
      </c>
      <c r="F3280" s="5">
        <v>0.58333333333333337</v>
      </c>
      <c r="G3280" s="6">
        <v>220</v>
      </c>
      <c r="H3280" s="7">
        <v>39820</v>
      </c>
      <c r="I3280" s="7">
        <f>FlightsPivot[[#This Row],[Total Fare]]*10%</f>
        <v>3982</v>
      </c>
      <c r="J3280" s="7">
        <f>FlightsPivot[[#This Row],[Total Fare]]+FlightsPivot[[#This Row],[10% tax ]]</f>
        <v>43802</v>
      </c>
      <c r="K3280" s="4">
        <v>6</v>
      </c>
      <c r="L3280" s="4">
        <v>2015</v>
      </c>
      <c r="M3280" t="str">
        <f>INDEX(RoutesPivot[DepAirport],MATCH($C3280,RoutesPivot[[RouteID]:[RouteID]],0))</f>
        <v>ORD</v>
      </c>
      <c r="N3280" t="str">
        <f>INDEX(RoutesPivot[AirportID],MATCH($C3280,RoutesPivot[[RouteID]:[RouteID]],0))</f>
        <v>ATL</v>
      </c>
      <c r="O3280">
        <f>INDEX(RoutesPivot[Distance],MATCH($C3280,RoutesPivot[[RouteID]:[RouteID]],0))</f>
        <v>510</v>
      </c>
      <c r="P3280">
        <f>INDEX(RoutesPivot[ListPrice],MATCH($C3280,RoutesPivot[[RouteID]:[RouteID]],0))</f>
        <v>200</v>
      </c>
      <c r="Q3280" t="str">
        <f>INDEX(AirportPivot[AirportName],MATCH($N3280,AirportPivot[[AirportID]:[AirportID]],0))</f>
        <v>Hartsfield-Jackson Atlanta International</v>
      </c>
      <c r="R3280">
        <f>INDEX(AirportPivot[Gates (number of available)],MATCH($N3280,AirportPivot[[AirportID]:[AirportID]],0))</f>
        <v>100</v>
      </c>
    </row>
    <row r="3281" spans="1:18" x14ac:dyDescent="0.25">
      <c r="A3281" s="3" t="s">
        <v>3313</v>
      </c>
      <c r="B3281" s="12">
        <v>42005</v>
      </c>
      <c r="C3281" s="4" t="s">
        <v>17</v>
      </c>
      <c r="D3281" s="4">
        <v>4.4000000000000004</v>
      </c>
      <c r="E3281" s="4">
        <v>5</v>
      </c>
      <c r="F3281" s="5">
        <v>0.29166666666666669</v>
      </c>
      <c r="G3281" s="6">
        <v>350</v>
      </c>
      <c r="H3281" s="7">
        <v>64750</v>
      </c>
      <c r="I3281" s="7">
        <f>FlightsPivot[[#This Row],[Total Fare]]*10%</f>
        <v>6475</v>
      </c>
      <c r="J3281" s="7">
        <f>FlightsPivot[[#This Row],[Total Fare]]+FlightsPivot[[#This Row],[10% tax ]]</f>
        <v>71225</v>
      </c>
      <c r="K3281" s="4">
        <v>1</v>
      </c>
      <c r="L3281" s="4">
        <v>2015</v>
      </c>
      <c r="M3281" t="str">
        <f>INDEX(RoutesPivot[DepAirport],MATCH($C3281,RoutesPivot[[RouteID]:[RouteID]],0))</f>
        <v>ORD</v>
      </c>
      <c r="N3281" t="str">
        <f>INDEX(RoutesPivot[AirportID],MATCH($C3281,RoutesPivot[[RouteID]:[RouteID]],0))</f>
        <v>LAX</v>
      </c>
      <c r="O3281">
        <f>INDEX(RoutesPivot[Distance],MATCH($C3281,RoutesPivot[[RouteID]:[RouteID]],0))</f>
        <v>1518</v>
      </c>
      <c r="P3281">
        <f>INDEX(RoutesPivot[ListPrice],MATCH($C3281,RoutesPivot[[RouteID]:[RouteID]],0))</f>
        <v>350</v>
      </c>
      <c r="Q3281" t="str">
        <f>INDEX(AirportPivot[AirportName],MATCH($N3281,AirportPivot[[AirportID]:[AirportID]],0))</f>
        <v>Los Angeles International</v>
      </c>
      <c r="R3281">
        <f>INDEX(AirportPivot[Gates (number of available)],MATCH($N3281,AirportPivot[[AirportID]:[AirportID]],0))</f>
        <v>86</v>
      </c>
    </row>
    <row r="3282" spans="1:18" x14ac:dyDescent="0.25">
      <c r="A3282" s="3" t="s">
        <v>3314</v>
      </c>
      <c r="B3282" s="12">
        <v>42036</v>
      </c>
      <c r="C3282" s="4" t="s">
        <v>80</v>
      </c>
      <c r="D3282" s="4">
        <v>1.1000000000000001</v>
      </c>
      <c r="E3282" s="4">
        <v>147</v>
      </c>
      <c r="F3282" s="5">
        <v>0.83333333333333337</v>
      </c>
      <c r="G3282" s="6">
        <v>300</v>
      </c>
      <c r="H3282" s="7">
        <v>55500</v>
      </c>
      <c r="I3282" s="7">
        <f>FlightsPivot[[#This Row],[Total Fare]]*10%</f>
        <v>5550</v>
      </c>
      <c r="J3282" s="7">
        <f>FlightsPivot[[#This Row],[Total Fare]]+FlightsPivot[[#This Row],[10% tax ]]</f>
        <v>61050</v>
      </c>
      <c r="K3282" s="4">
        <v>2</v>
      </c>
      <c r="L3282" s="4">
        <v>2015</v>
      </c>
      <c r="M3282" t="str">
        <f>INDEX(RoutesPivot[DepAirport],MATCH($C3282,RoutesPivot[[RouteID]:[RouteID]],0))</f>
        <v>ORD</v>
      </c>
      <c r="N3282" t="str">
        <f>INDEX(RoutesPivot[AirportID],MATCH($C3282,RoutesPivot[[RouteID]:[RouteID]],0))</f>
        <v>MIA</v>
      </c>
      <c r="O3282">
        <f>INDEX(RoutesPivot[Distance],MATCH($C3282,RoutesPivot[[RouteID]:[RouteID]],0))</f>
        <v>1000</v>
      </c>
      <c r="P3282">
        <f>INDEX(RoutesPivot[ListPrice],MATCH($C3282,RoutesPivot[[RouteID]:[RouteID]],0))</f>
        <v>300</v>
      </c>
      <c r="Q3282" t="str">
        <f>INDEX(AirportPivot[AirportName],MATCH($N3282,AirportPivot[[AirportID]:[AirportID]],0))</f>
        <v>Miami International</v>
      </c>
      <c r="R3282">
        <f>INDEX(AirportPivot[Gates (number of available)],MATCH($N3282,AirportPivot[[AirportID]:[AirportID]],0))</f>
        <v>80</v>
      </c>
    </row>
    <row r="3283" spans="1:18" x14ac:dyDescent="0.25">
      <c r="A3283" s="3" t="s">
        <v>3315</v>
      </c>
      <c r="B3283" s="12">
        <v>42277</v>
      </c>
      <c r="C3283" s="4" t="s">
        <v>23</v>
      </c>
      <c r="D3283" s="4">
        <v>1.3</v>
      </c>
      <c r="E3283" s="4">
        <v>51</v>
      </c>
      <c r="F3283" s="5">
        <v>0.70833333333333337</v>
      </c>
      <c r="G3283" s="6">
        <v>300</v>
      </c>
      <c r="H3283" s="7">
        <v>49500</v>
      </c>
      <c r="I3283" s="7">
        <f>FlightsPivot[[#This Row],[Total Fare]]*10%</f>
        <v>4950</v>
      </c>
      <c r="J3283" s="7">
        <f>FlightsPivot[[#This Row],[Total Fare]]+FlightsPivot[[#This Row],[10% tax ]]</f>
        <v>54450</v>
      </c>
      <c r="K3283" s="4">
        <v>9</v>
      </c>
      <c r="L3283" s="4">
        <v>2015</v>
      </c>
      <c r="M3283" t="str">
        <f>INDEX(RoutesPivot[DepAirport],MATCH($C3283,RoutesPivot[[RouteID]:[RouteID]],0))</f>
        <v>ORD</v>
      </c>
      <c r="N3283" t="str">
        <f>INDEX(RoutesPivot[AirportID],MATCH($C3283,RoutesPivot[[RouteID]:[RouteID]],0))</f>
        <v>DEN</v>
      </c>
      <c r="O3283">
        <f>INDEX(RoutesPivot[Distance],MATCH($C3283,RoutesPivot[[RouteID]:[RouteID]],0))</f>
        <v>800</v>
      </c>
      <c r="P3283">
        <f>INDEX(RoutesPivot[ListPrice],MATCH($C3283,RoutesPivot[[RouteID]:[RouteID]],0))</f>
        <v>300</v>
      </c>
      <c r="Q3283" t="str">
        <f>INDEX(AirportPivot[AirportName],MATCH($N3283,AirportPivot[[AirportID]:[AirportID]],0))</f>
        <v>Denver International</v>
      </c>
      <c r="R3283">
        <f>INDEX(AirportPivot[Gates (number of available)],MATCH($N3283,AirportPivot[[AirportID]:[AirportID]],0))</f>
        <v>75</v>
      </c>
    </row>
    <row r="3284" spans="1:18" x14ac:dyDescent="0.25">
      <c r="A3284" s="3" t="s">
        <v>3316</v>
      </c>
      <c r="B3284" s="12">
        <v>42309</v>
      </c>
      <c r="C3284" s="4" t="s">
        <v>17</v>
      </c>
      <c r="D3284" s="4">
        <v>5.8</v>
      </c>
      <c r="E3284" s="4">
        <v>205</v>
      </c>
      <c r="F3284" s="5">
        <v>0.29166666666666669</v>
      </c>
      <c r="G3284" s="6">
        <v>350</v>
      </c>
      <c r="H3284" s="7">
        <v>57750</v>
      </c>
      <c r="I3284" s="7">
        <f>FlightsPivot[[#This Row],[Total Fare]]*10%</f>
        <v>5775</v>
      </c>
      <c r="J3284" s="7">
        <f>FlightsPivot[[#This Row],[Total Fare]]+FlightsPivot[[#This Row],[10% tax ]]</f>
        <v>63525</v>
      </c>
      <c r="K3284" s="4">
        <v>11</v>
      </c>
      <c r="L3284" s="4">
        <v>2015</v>
      </c>
      <c r="M3284" t="str">
        <f>INDEX(RoutesPivot[DepAirport],MATCH($C3284,RoutesPivot[[RouteID]:[RouteID]],0))</f>
        <v>ORD</v>
      </c>
      <c r="N3284" t="str">
        <f>INDEX(RoutesPivot[AirportID],MATCH($C3284,RoutesPivot[[RouteID]:[RouteID]],0))</f>
        <v>LAX</v>
      </c>
      <c r="O3284">
        <f>INDEX(RoutesPivot[Distance],MATCH($C3284,RoutesPivot[[RouteID]:[RouteID]],0))</f>
        <v>1518</v>
      </c>
      <c r="P3284">
        <f>INDEX(RoutesPivot[ListPrice],MATCH($C3284,RoutesPivot[[RouteID]:[RouteID]],0))</f>
        <v>350</v>
      </c>
      <c r="Q3284" t="str">
        <f>INDEX(AirportPivot[AirportName],MATCH($N3284,AirportPivot[[AirportID]:[AirportID]],0))</f>
        <v>Los Angeles International</v>
      </c>
      <c r="R3284">
        <f>INDEX(AirportPivot[Gates (number of available)],MATCH($N3284,AirportPivot[[AirportID]:[AirportID]],0))</f>
        <v>86</v>
      </c>
    </row>
    <row r="3285" spans="1:18" x14ac:dyDescent="0.25">
      <c r="A3285" s="3" t="s">
        <v>3317</v>
      </c>
      <c r="B3285" s="12">
        <v>41998</v>
      </c>
      <c r="C3285" s="4" t="s">
        <v>17</v>
      </c>
      <c r="D3285" s="4">
        <v>6.9</v>
      </c>
      <c r="E3285" s="4">
        <v>122</v>
      </c>
      <c r="F3285" s="5">
        <v>0.75</v>
      </c>
      <c r="G3285" s="6">
        <v>490</v>
      </c>
      <c r="H3285" s="7">
        <v>90650</v>
      </c>
      <c r="I3285" s="7">
        <f>FlightsPivot[[#This Row],[Total Fare]]*10%</f>
        <v>9065</v>
      </c>
      <c r="J3285" s="7">
        <f>FlightsPivot[[#This Row],[Total Fare]]+FlightsPivot[[#This Row],[10% tax ]]</f>
        <v>99715</v>
      </c>
      <c r="K3285" s="4">
        <v>12</v>
      </c>
      <c r="L3285" s="4">
        <v>2014</v>
      </c>
      <c r="M3285" t="str">
        <f>INDEX(RoutesPivot[DepAirport],MATCH($C3285,RoutesPivot[[RouteID]:[RouteID]],0))</f>
        <v>ORD</v>
      </c>
      <c r="N3285" t="str">
        <f>INDEX(RoutesPivot[AirportID],MATCH($C3285,RoutesPivot[[RouteID]:[RouteID]],0))</f>
        <v>LAX</v>
      </c>
      <c r="O3285">
        <f>INDEX(RoutesPivot[Distance],MATCH($C3285,RoutesPivot[[RouteID]:[RouteID]],0))</f>
        <v>1518</v>
      </c>
      <c r="P3285">
        <f>INDEX(RoutesPivot[ListPrice],MATCH($C3285,RoutesPivot[[RouteID]:[RouteID]],0))</f>
        <v>350</v>
      </c>
      <c r="Q3285" t="str">
        <f>INDEX(AirportPivot[AirportName],MATCH($N3285,AirportPivot[[AirportID]:[AirportID]],0))</f>
        <v>Los Angeles International</v>
      </c>
      <c r="R3285">
        <f>INDEX(AirportPivot[Gates (number of available)],MATCH($N3285,AirportPivot[[AirportID]:[AirportID]],0))</f>
        <v>86</v>
      </c>
    </row>
    <row r="3286" spans="1:18" x14ac:dyDescent="0.25">
      <c r="A3286" s="3" t="s">
        <v>3318</v>
      </c>
      <c r="B3286" s="12">
        <v>42188</v>
      </c>
      <c r="C3286" s="4" t="s">
        <v>37</v>
      </c>
      <c r="D3286" s="4">
        <v>3.5</v>
      </c>
      <c r="E3286" s="4">
        <v>66</v>
      </c>
      <c r="F3286" s="5">
        <v>0.89583333333333337</v>
      </c>
      <c r="G3286" s="6">
        <v>385</v>
      </c>
      <c r="H3286" s="7">
        <v>69685</v>
      </c>
      <c r="I3286" s="7">
        <f>FlightsPivot[[#This Row],[Total Fare]]*10%</f>
        <v>6968.5</v>
      </c>
      <c r="J3286" s="7">
        <f>FlightsPivot[[#This Row],[Total Fare]]+FlightsPivot[[#This Row],[10% tax ]]</f>
        <v>76653.5</v>
      </c>
      <c r="K3286" s="4">
        <v>7</v>
      </c>
      <c r="L3286" s="4">
        <v>2015</v>
      </c>
      <c r="M3286" t="str">
        <f>INDEX(RoutesPivot[DepAirport],MATCH($C3286,RoutesPivot[[RouteID]:[RouteID]],0))</f>
        <v>ORD</v>
      </c>
      <c r="N3286" t="str">
        <f>INDEX(RoutesPivot[AirportID],MATCH($C3286,RoutesPivot[[RouteID]:[RouteID]],0))</f>
        <v>SEA</v>
      </c>
      <c r="O3286">
        <f>INDEX(RoutesPivot[Distance],MATCH($C3286,RoutesPivot[[RouteID]:[RouteID]],0))</f>
        <v>1500</v>
      </c>
      <c r="P3286">
        <f>INDEX(RoutesPivot[ListPrice],MATCH($C3286,RoutesPivot[[RouteID]:[RouteID]],0))</f>
        <v>350</v>
      </c>
      <c r="Q3286" t="str">
        <f>INDEX(AirportPivot[AirportName],MATCH($N3286,AirportPivot[[AirportID]:[AirportID]],0))</f>
        <v>Seattle-Tacoma International</v>
      </c>
      <c r="R3286">
        <f>INDEX(AirportPivot[Gates (number of available)],MATCH($N3286,AirportPivot[[AirportID]:[AirportID]],0))</f>
        <v>58</v>
      </c>
    </row>
    <row r="3287" spans="1:18" x14ac:dyDescent="0.25">
      <c r="A3287" s="3" t="s">
        <v>3319</v>
      </c>
      <c r="B3287" s="12">
        <v>42020</v>
      </c>
      <c r="C3287" s="4" t="s">
        <v>17</v>
      </c>
      <c r="D3287" s="4">
        <v>3.7</v>
      </c>
      <c r="E3287" s="4">
        <v>95</v>
      </c>
      <c r="F3287" s="5">
        <v>0.3125</v>
      </c>
      <c r="G3287" s="6">
        <v>350</v>
      </c>
      <c r="H3287" s="7">
        <v>64750</v>
      </c>
      <c r="I3287" s="7">
        <f>FlightsPivot[[#This Row],[Total Fare]]*10%</f>
        <v>6475</v>
      </c>
      <c r="J3287" s="7">
        <f>FlightsPivot[[#This Row],[Total Fare]]+FlightsPivot[[#This Row],[10% tax ]]</f>
        <v>71225</v>
      </c>
      <c r="K3287" s="4">
        <v>1</v>
      </c>
      <c r="L3287" s="4">
        <v>2015</v>
      </c>
      <c r="M3287" t="str">
        <f>INDEX(RoutesPivot[DepAirport],MATCH($C3287,RoutesPivot[[RouteID]:[RouteID]],0))</f>
        <v>ORD</v>
      </c>
      <c r="N3287" t="str">
        <f>INDEX(RoutesPivot[AirportID],MATCH($C3287,RoutesPivot[[RouteID]:[RouteID]],0))</f>
        <v>LAX</v>
      </c>
      <c r="O3287">
        <f>INDEX(RoutesPivot[Distance],MATCH($C3287,RoutesPivot[[RouteID]:[RouteID]],0))</f>
        <v>1518</v>
      </c>
      <c r="P3287">
        <f>INDEX(RoutesPivot[ListPrice],MATCH($C3287,RoutesPivot[[RouteID]:[RouteID]],0))</f>
        <v>350</v>
      </c>
      <c r="Q3287" t="str">
        <f>INDEX(AirportPivot[AirportName],MATCH($N3287,AirportPivot[[AirportID]:[AirportID]],0))</f>
        <v>Los Angeles International</v>
      </c>
      <c r="R3287">
        <f>INDEX(AirportPivot[Gates (number of available)],MATCH($N3287,AirportPivot[[AirportID]:[AirportID]],0))</f>
        <v>86</v>
      </c>
    </row>
    <row r="3288" spans="1:18" x14ac:dyDescent="0.25">
      <c r="A3288" s="3" t="s">
        <v>3320</v>
      </c>
      <c r="B3288" s="12">
        <v>41867</v>
      </c>
      <c r="C3288" s="4" t="s">
        <v>23</v>
      </c>
      <c r="D3288" s="4">
        <v>3</v>
      </c>
      <c r="E3288" s="4">
        <v>184</v>
      </c>
      <c r="F3288" s="5">
        <v>0.54166666666666663</v>
      </c>
      <c r="G3288" s="6">
        <v>330</v>
      </c>
      <c r="H3288" s="7">
        <v>54450</v>
      </c>
      <c r="I3288" s="7">
        <f>FlightsPivot[[#This Row],[Total Fare]]*10%</f>
        <v>5445</v>
      </c>
      <c r="J3288" s="7">
        <f>FlightsPivot[[#This Row],[Total Fare]]+FlightsPivot[[#This Row],[10% tax ]]</f>
        <v>59895</v>
      </c>
      <c r="K3288" s="4">
        <v>8</v>
      </c>
      <c r="L3288" s="4">
        <v>2014</v>
      </c>
      <c r="M3288" t="str">
        <f>INDEX(RoutesPivot[DepAirport],MATCH($C3288,RoutesPivot[[RouteID]:[RouteID]],0))</f>
        <v>ORD</v>
      </c>
      <c r="N3288" t="str">
        <f>INDEX(RoutesPivot[AirportID],MATCH($C3288,RoutesPivot[[RouteID]:[RouteID]],0))</f>
        <v>DEN</v>
      </c>
      <c r="O3288">
        <f>INDEX(RoutesPivot[Distance],MATCH($C3288,RoutesPivot[[RouteID]:[RouteID]],0))</f>
        <v>800</v>
      </c>
      <c r="P3288">
        <f>INDEX(RoutesPivot[ListPrice],MATCH($C3288,RoutesPivot[[RouteID]:[RouteID]],0))</f>
        <v>300</v>
      </c>
      <c r="Q3288" t="str">
        <f>INDEX(AirportPivot[AirportName],MATCH($N3288,AirportPivot[[AirportID]:[AirportID]],0))</f>
        <v>Denver International</v>
      </c>
      <c r="R3288">
        <f>INDEX(AirportPivot[Gates (number of available)],MATCH($N3288,AirportPivot[[AirportID]:[AirportID]],0))</f>
        <v>75</v>
      </c>
    </row>
    <row r="3289" spans="1:18" x14ac:dyDescent="0.25">
      <c r="A3289" s="3" t="s">
        <v>3321</v>
      </c>
      <c r="B3289" s="12">
        <v>42188</v>
      </c>
      <c r="C3289" s="4" t="s">
        <v>21</v>
      </c>
      <c r="D3289" s="4">
        <v>2.1</v>
      </c>
      <c r="E3289" s="4">
        <v>23</v>
      </c>
      <c r="F3289" s="5">
        <v>0.45833333333333331</v>
      </c>
      <c r="G3289" s="6">
        <v>137.5</v>
      </c>
      <c r="H3289" s="7">
        <v>25437.5</v>
      </c>
      <c r="I3289" s="7">
        <f>FlightsPivot[[#This Row],[Total Fare]]*10%</f>
        <v>2543.75</v>
      </c>
      <c r="J3289" s="7">
        <f>FlightsPivot[[#This Row],[Total Fare]]+FlightsPivot[[#This Row],[10% tax ]]</f>
        <v>27981.25</v>
      </c>
      <c r="K3289" s="4">
        <v>7</v>
      </c>
      <c r="L3289" s="4">
        <v>2015</v>
      </c>
      <c r="M3289" t="str">
        <f>INDEX(RoutesPivot[DepAirport],MATCH($C3289,RoutesPivot[[RouteID]:[RouteID]],0))</f>
        <v>ORD</v>
      </c>
      <c r="N3289" t="str">
        <f>INDEX(RoutesPivot[AirportID],MATCH($C3289,RoutesPivot[[RouteID]:[RouteID]],0))</f>
        <v>CLT</v>
      </c>
      <c r="O3289">
        <f>INDEX(RoutesPivot[Distance],MATCH($C3289,RoutesPivot[[RouteID]:[RouteID]],0))</f>
        <v>700</v>
      </c>
      <c r="P3289">
        <f>INDEX(RoutesPivot[ListPrice],MATCH($C3289,RoutesPivot[[RouteID]:[RouteID]],0))</f>
        <v>125</v>
      </c>
      <c r="Q3289" t="str">
        <f>INDEX(AirportPivot[AirportName],MATCH($N3289,AirportPivot[[AirportID]:[AirportID]],0))</f>
        <v>Charlotte/Douglas International</v>
      </c>
      <c r="R3289">
        <f>INDEX(AirportPivot[Gates (number of available)],MATCH($N3289,AirportPivot[[AirportID]:[AirportID]],0))</f>
        <v>65</v>
      </c>
    </row>
    <row r="3290" spans="1:18" x14ac:dyDescent="0.25">
      <c r="A3290" s="3" t="s">
        <v>3322</v>
      </c>
      <c r="B3290" s="12">
        <v>41871</v>
      </c>
      <c r="C3290" s="4" t="s">
        <v>80</v>
      </c>
      <c r="D3290" s="4">
        <v>2.8</v>
      </c>
      <c r="E3290" s="4">
        <v>16</v>
      </c>
      <c r="F3290" s="5">
        <v>0.29166666666666669</v>
      </c>
      <c r="G3290" s="6">
        <v>330</v>
      </c>
      <c r="H3290" s="7">
        <v>61050</v>
      </c>
      <c r="I3290" s="7">
        <f>FlightsPivot[[#This Row],[Total Fare]]*10%</f>
        <v>6105</v>
      </c>
      <c r="J3290" s="7">
        <f>FlightsPivot[[#This Row],[Total Fare]]+FlightsPivot[[#This Row],[10% tax ]]</f>
        <v>67155</v>
      </c>
      <c r="K3290" s="4">
        <v>8</v>
      </c>
      <c r="L3290" s="4">
        <v>2014</v>
      </c>
      <c r="M3290" t="str">
        <f>INDEX(RoutesPivot[DepAirport],MATCH($C3290,RoutesPivot[[RouteID]:[RouteID]],0))</f>
        <v>ORD</v>
      </c>
      <c r="N3290" t="str">
        <f>INDEX(RoutesPivot[AirportID],MATCH($C3290,RoutesPivot[[RouteID]:[RouteID]],0))</f>
        <v>MIA</v>
      </c>
      <c r="O3290">
        <f>INDEX(RoutesPivot[Distance],MATCH($C3290,RoutesPivot[[RouteID]:[RouteID]],0))</f>
        <v>1000</v>
      </c>
      <c r="P3290">
        <f>INDEX(RoutesPivot[ListPrice],MATCH($C3290,RoutesPivot[[RouteID]:[RouteID]],0))</f>
        <v>300</v>
      </c>
      <c r="Q3290" t="str">
        <f>INDEX(AirportPivot[AirportName],MATCH($N3290,AirportPivot[[AirportID]:[AirportID]],0))</f>
        <v>Miami International</v>
      </c>
      <c r="R3290">
        <f>INDEX(AirportPivot[Gates (number of available)],MATCH($N3290,AirportPivot[[AirportID]:[AirportID]],0))</f>
        <v>80</v>
      </c>
    </row>
    <row r="3291" spans="1:18" x14ac:dyDescent="0.25">
      <c r="A3291" s="3" t="s">
        <v>3323</v>
      </c>
      <c r="B3291" s="12">
        <v>42155</v>
      </c>
      <c r="C3291" s="4" t="s">
        <v>17</v>
      </c>
      <c r="D3291" s="4">
        <v>4.3</v>
      </c>
      <c r="E3291" s="4">
        <v>107</v>
      </c>
      <c r="F3291" s="5">
        <v>0.79166666666666663</v>
      </c>
      <c r="G3291" s="6">
        <v>350</v>
      </c>
      <c r="H3291" s="7">
        <v>64750</v>
      </c>
      <c r="I3291" s="7">
        <f>FlightsPivot[[#This Row],[Total Fare]]*10%</f>
        <v>6475</v>
      </c>
      <c r="J3291" s="7">
        <f>FlightsPivot[[#This Row],[Total Fare]]+FlightsPivot[[#This Row],[10% tax ]]</f>
        <v>71225</v>
      </c>
      <c r="K3291" s="4">
        <v>5</v>
      </c>
      <c r="L3291" s="4">
        <v>2015</v>
      </c>
      <c r="M3291" t="str">
        <f>INDEX(RoutesPivot[DepAirport],MATCH($C3291,RoutesPivot[[RouteID]:[RouteID]],0))</f>
        <v>ORD</v>
      </c>
      <c r="N3291" t="str">
        <f>INDEX(RoutesPivot[AirportID],MATCH($C3291,RoutesPivot[[RouteID]:[RouteID]],0))</f>
        <v>LAX</v>
      </c>
      <c r="O3291">
        <f>INDEX(RoutesPivot[Distance],MATCH($C3291,RoutesPivot[[RouteID]:[RouteID]],0))</f>
        <v>1518</v>
      </c>
      <c r="P3291">
        <f>INDEX(RoutesPivot[ListPrice],MATCH($C3291,RoutesPivot[[RouteID]:[RouteID]],0))</f>
        <v>350</v>
      </c>
      <c r="Q3291" t="str">
        <f>INDEX(AirportPivot[AirportName],MATCH($N3291,AirportPivot[[AirportID]:[AirportID]],0))</f>
        <v>Los Angeles International</v>
      </c>
      <c r="R3291">
        <f>INDEX(AirportPivot[Gates (number of available)],MATCH($N3291,AirportPivot[[AirportID]:[AirportID]],0))</f>
        <v>86</v>
      </c>
    </row>
    <row r="3292" spans="1:18" x14ac:dyDescent="0.25">
      <c r="A3292" s="3" t="s">
        <v>3324</v>
      </c>
      <c r="B3292" s="12">
        <v>41671</v>
      </c>
      <c r="C3292" s="4" t="s">
        <v>17</v>
      </c>
      <c r="D3292" s="4">
        <v>4.5</v>
      </c>
      <c r="E3292" s="4">
        <v>202</v>
      </c>
      <c r="F3292" s="5">
        <v>0.5</v>
      </c>
      <c r="G3292" s="6">
        <v>350</v>
      </c>
      <c r="H3292" s="7">
        <v>57750</v>
      </c>
      <c r="I3292" s="7">
        <f>FlightsPivot[[#This Row],[Total Fare]]*10%</f>
        <v>5775</v>
      </c>
      <c r="J3292" s="7">
        <f>FlightsPivot[[#This Row],[Total Fare]]+FlightsPivot[[#This Row],[10% tax ]]</f>
        <v>63525</v>
      </c>
      <c r="K3292" s="4">
        <v>2</v>
      </c>
      <c r="L3292" s="4">
        <v>2014</v>
      </c>
      <c r="M3292" t="str">
        <f>INDEX(RoutesPivot[DepAirport],MATCH($C3292,RoutesPivot[[RouteID]:[RouteID]],0))</f>
        <v>ORD</v>
      </c>
      <c r="N3292" t="str">
        <f>INDEX(RoutesPivot[AirportID],MATCH($C3292,RoutesPivot[[RouteID]:[RouteID]],0))</f>
        <v>LAX</v>
      </c>
      <c r="O3292">
        <f>INDEX(RoutesPivot[Distance],MATCH($C3292,RoutesPivot[[RouteID]:[RouteID]],0))</f>
        <v>1518</v>
      </c>
      <c r="P3292">
        <f>INDEX(RoutesPivot[ListPrice],MATCH($C3292,RoutesPivot[[RouteID]:[RouteID]],0))</f>
        <v>350</v>
      </c>
      <c r="Q3292" t="str">
        <f>INDEX(AirportPivot[AirportName],MATCH($N3292,AirportPivot[[AirportID]:[AirportID]],0))</f>
        <v>Los Angeles International</v>
      </c>
      <c r="R3292">
        <f>INDEX(AirportPivot[Gates (number of available)],MATCH($N3292,AirportPivot[[AirportID]:[AirportID]],0))</f>
        <v>86</v>
      </c>
    </row>
    <row r="3293" spans="1:18" x14ac:dyDescent="0.25">
      <c r="A3293" s="3" t="s">
        <v>3325</v>
      </c>
      <c r="B3293" s="12">
        <v>42362</v>
      </c>
      <c r="C3293" s="4" t="s">
        <v>70</v>
      </c>
      <c r="D3293" s="4">
        <v>3</v>
      </c>
      <c r="E3293" s="4">
        <v>178</v>
      </c>
      <c r="F3293" s="5">
        <v>0.75</v>
      </c>
      <c r="G3293" s="6">
        <v>385</v>
      </c>
      <c r="H3293" s="7">
        <v>63525</v>
      </c>
      <c r="I3293" s="7">
        <f>FlightsPivot[[#This Row],[Total Fare]]*10%</f>
        <v>6352.5</v>
      </c>
      <c r="J3293" s="7">
        <f>FlightsPivot[[#This Row],[Total Fare]]+FlightsPivot[[#This Row],[10% tax ]]</f>
        <v>69877.5</v>
      </c>
      <c r="K3293" s="4">
        <v>12</v>
      </c>
      <c r="L3293" s="4">
        <v>2015</v>
      </c>
      <c r="M3293" t="str">
        <f>INDEX(RoutesPivot[DepAirport],MATCH($C3293,RoutesPivot[[RouteID]:[RouteID]],0))</f>
        <v>ORD</v>
      </c>
      <c r="N3293" t="str">
        <f>INDEX(RoutesPivot[AirportID],MATCH($C3293,RoutesPivot[[RouteID]:[RouteID]],0))</f>
        <v>LAS</v>
      </c>
      <c r="O3293">
        <f>INDEX(RoutesPivot[Distance],MATCH($C3293,RoutesPivot[[RouteID]:[RouteID]],0))</f>
        <v>1100</v>
      </c>
      <c r="P3293">
        <f>INDEX(RoutesPivot[ListPrice],MATCH($C3293,RoutesPivot[[RouteID]:[RouteID]],0))</f>
        <v>275</v>
      </c>
      <c r="Q3293" t="str">
        <f>INDEX(AirportPivot[AirportName],MATCH($N3293,AirportPivot[[AirportID]:[AirportID]],0))</f>
        <v>McCarran International</v>
      </c>
      <c r="R3293">
        <f>INDEX(AirportPivot[Gates (number of available)],MATCH($N3293,AirportPivot[[AirportID]:[AirportID]],0))</f>
        <v>68</v>
      </c>
    </row>
    <row r="3294" spans="1:18" x14ac:dyDescent="0.25">
      <c r="A3294" s="3" t="s">
        <v>3326</v>
      </c>
      <c r="B3294" s="12">
        <v>42326</v>
      </c>
      <c r="C3294" s="4" t="s">
        <v>83</v>
      </c>
      <c r="D3294" s="4">
        <v>2.1</v>
      </c>
      <c r="E3294" s="4">
        <v>114</v>
      </c>
      <c r="F3294" s="5">
        <v>0.75</v>
      </c>
      <c r="G3294" s="6">
        <v>240</v>
      </c>
      <c r="H3294" s="7">
        <v>44400</v>
      </c>
      <c r="I3294" s="7">
        <f>FlightsPivot[[#This Row],[Total Fare]]*10%</f>
        <v>4440</v>
      </c>
      <c r="J3294" s="7">
        <f>FlightsPivot[[#This Row],[Total Fare]]+FlightsPivot[[#This Row],[10% tax ]]</f>
        <v>48840</v>
      </c>
      <c r="K3294" s="4">
        <v>11</v>
      </c>
      <c r="L3294" s="4">
        <v>2015</v>
      </c>
      <c r="M3294" t="str">
        <f>INDEX(RoutesPivot[DepAirport],MATCH($C3294,RoutesPivot[[RouteID]:[RouteID]],0))</f>
        <v>ORD</v>
      </c>
      <c r="N3294" t="str">
        <f>INDEX(RoutesPivot[AirportID],MATCH($C3294,RoutesPivot[[RouteID]:[RouteID]],0))</f>
        <v>BWI</v>
      </c>
      <c r="O3294">
        <f>INDEX(RoutesPivot[Distance],MATCH($C3294,RoutesPivot[[RouteID]:[RouteID]],0))</f>
        <v>520</v>
      </c>
      <c r="P3294">
        <f>INDEX(RoutesPivot[ListPrice],MATCH($C3294,RoutesPivot[[RouteID]:[RouteID]],0))</f>
        <v>240</v>
      </c>
      <c r="Q3294" t="str">
        <f>INDEX(AirportPivot[AirportName],MATCH($N3294,AirportPivot[[AirportID]:[AirportID]],0))</f>
        <v>Baltimore/Washington International Thurgood Marshall</v>
      </c>
      <c r="R3294">
        <f>INDEX(AirportPivot[Gates (number of available)],MATCH($N3294,AirportPivot[[AirportID]:[AirportID]],0))</f>
        <v>58</v>
      </c>
    </row>
    <row r="3295" spans="1:18" x14ac:dyDescent="0.25">
      <c r="A3295" s="3" t="s">
        <v>3327</v>
      </c>
      <c r="B3295" s="12">
        <v>42275</v>
      </c>
      <c r="C3295" s="4" t="s">
        <v>23</v>
      </c>
      <c r="D3295" s="4">
        <v>1.5</v>
      </c>
      <c r="E3295" s="4">
        <v>174</v>
      </c>
      <c r="F3295" s="5">
        <v>0.33333333333333331</v>
      </c>
      <c r="G3295" s="6">
        <v>300</v>
      </c>
      <c r="H3295" s="7">
        <v>49500</v>
      </c>
      <c r="I3295" s="7">
        <f>FlightsPivot[[#This Row],[Total Fare]]*10%</f>
        <v>4950</v>
      </c>
      <c r="J3295" s="7">
        <f>FlightsPivot[[#This Row],[Total Fare]]+FlightsPivot[[#This Row],[10% tax ]]</f>
        <v>54450</v>
      </c>
      <c r="K3295" s="4">
        <v>9</v>
      </c>
      <c r="L3295" s="4">
        <v>2015</v>
      </c>
      <c r="M3295" t="str">
        <f>INDEX(RoutesPivot[DepAirport],MATCH($C3295,RoutesPivot[[RouteID]:[RouteID]],0))</f>
        <v>ORD</v>
      </c>
      <c r="N3295" t="str">
        <f>INDEX(RoutesPivot[AirportID],MATCH($C3295,RoutesPivot[[RouteID]:[RouteID]],0))</f>
        <v>DEN</v>
      </c>
      <c r="O3295">
        <f>INDEX(RoutesPivot[Distance],MATCH($C3295,RoutesPivot[[RouteID]:[RouteID]],0))</f>
        <v>800</v>
      </c>
      <c r="P3295">
        <f>INDEX(RoutesPivot[ListPrice],MATCH($C3295,RoutesPivot[[RouteID]:[RouteID]],0))</f>
        <v>300</v>
      </c>
      <c r="Q3295" t="str">
        <f>INDEX(AirportPivot[AirportName],MATCH($N3295,AirportPivot[[AirportID]:[AirportID]],0))</f>
        <v>Denver International</v>
      </c>
      <c r="R3295">
        <f>INDEX(AirportPivot[Gates (number of available)],MATCH($N3295,AirportPivot[[AirportID]:[AirportID]],0))</f>
        <v>75</v>
      </c>
    </row>
    <row r="3296" spans="1:18" x14ac:dyDescent="0.25">
      <c r="A3296" s="3" t="s">
        <v>3328</v>
      </c>
      <c r="B3296" s="12">
        <v>41822</v>
      </c>
      <c r="C3296" s="4" t="s">
        <v>70</v>
      </c>
      <c r="D3296" s="4">
        <v>2.4</v>
      </c>
      <c r="E3296" s="4">
        <v>163</v>
      </c>
      <c r="F3296" s="5">
        <v>0.75</v>
      </c>
      <c r="G3296" s="6">
        <v>302.5</v>
      </c>
      <c r="H3296" s="7">
        <v>49912.5</v>
      </c>
      <c r="I3296" s="7">
        <f>FlightsPivot[[#This Row],[Total Fare]]*10%</f>
        <v>4991.25</v>
      </c>
      <c r="J3296" s="7">
        <f>FlightsPivot[[#This Row],[Total Fare]]+FlightsPivot[[#This Row],[10% tax ]]</f>
        <v>54903.75</v>
      </c>
      <c r="K3296" s="4">
        <v>7</v>
      </c>
      <c r="L3296" s="4">
        <v>2014</v>
      </c>
      <c r="M3296" t="str">
        <f>INDEX(RoutesPivot[DepAirport],MATCH($C3296,RoutesPivot[[RouteID]:[RouteID]],0))</f>
        <v>ORD</v>
      </c>
      <c r="N3296" t="str">
        <f>INDEX(RoutesPivot[AirportID],MATCH($C3296,RoutesPivot[[RouteID]:[RouteID]],0))</f>
        <v>LAS</v>
      </c>
      <c r="O3296">
        <f>INDEX(RoutesPivot[Distance],MATCH($C3296,RoutesPivot[[RouteID]:[RouteID]],0))</f>
        <v>1100</v>
      </c>
      <c r="P3296">
        <f>INDEX(RoutesPivot[ListPrice],MATCH($C3296,RoutesPivot[[RouteID]:[RouteID]],0))</f>
        <v>275</v>
      </c>
      <c r="Q3296" t="str">
        <f>INDEX(AirportPivot[AirportName],MATCH($N3296,AirportPivot[[AirportID]:[AirportID]],0))</f>
        <v>McCarran International</v>
      </c>
      <c r="R3296">
        <f>INDEX(AirportPivot[Gates (number of available)],MATCH($N3296,AirportPivot[[AirportID]:[AirportID]],0))</f>
        <v>68</v>
      </c>
    </row>
    <row r="3297" spans="1:18" x14ac:dyDescent="0.25">
      <c r="A3297" s="3" t="s">
        <v>3329</v>
      </c>
      <c r="B3297" s="12">
        <v>41663</v>
      </c>
      <c r="C3297" s="4" t="s">
        <v>70</v>
      </c>
      <c r="D3297" s="4">
        <v>1.2</v>
      </c>
      <c r="E3297" s="4">
        <v>131</v>
      </c>
      <c r="F3297" s="5">
        <v>0.83333333333333337</v>
      </c>
      <c r="G3297" s="6">
        <v>275</v>
      </c>
      <c r="H3297" s="7">
        <v>50875</v>
      </c>
      <c r="I3297" s="7">
        <f>FlightsPivot[[#This Row],[Total Fare]]*10%</f>
        <v>5087.5</v>
      </c>
      <c r="J3297" s="7">
        <f>FlightsPivot[[#This Row],[Total Fare]]+FlightsPivot[[#This Row],[10% tax ]]</f>
        <v>55962.5</v>
      </c>
      <c r="K3297" s="4">
        <v>1</v>
      </c>
      <c r="L3297" s="4">
        <v>2014</v>
      </c>
      <c r="M3297" t="str">
        <f>INDEX(RoutesPivot[DepAirport],MATCH($C3297,RoutesPivot[[RouteID]:[RouteID]],0))</f>
        <v>ORD</v>
      </c>
      <c r="N3297" t="str">
        <f>INDEX(RoutesPivot[AirportID],MATCH($C3297,RoutesPivot[[RouteID]:[RouteID]],0))</f>
        <v>LAS</v>
      </c>
      <c r="O3297">
        <f>INDEX(RoutesPivot[Distance],MATCH($C3297,RoutesPivot[[RouteID]:[RouteID]],0))</f>
        <v>1100</v>
      </c>
      <c r="P3297">
        <f>INDEX(RoutesPivot[ListPrice],MATCH($C3297,RoutesPivot[[RouteID]:[RouteID]],0))</f>
        <v>275</v>
      </c>
      <c r="Q3297" t="str">
        <f>INDEX(AirportPivot[AirportName],MATCH($N3297,AirportPivot[[AirportID]:[AirportID]],0))</f>
        <v>McCarran International</v>
      </c>
      <c r="R3297">
        <f>INDEX(AirportPivot[Gates (number of available)],MATCH($N3297,AirportPivot[[AirportID]:[AirportID]],0))</f>
        <v>68</v>
      </c>
    </row>
    <row r="3298" spans="1:18" x14ac:dyDescent="0.25">
      <c r="A3298" s="3" t="s">
        <v>3330</v>
      </c>
      <c r="B3298" s="12">
        <v>41681</v>
      </c>
      <c r="C3298" s="4" t="s">
        <v>15</v>
      </c>
      <c r="D3298" s="4">
        <v>1.8</v>
      </c>
      <c r="E3298" s="4">
        <v>5</v>
      </c>
      <c r="F3298" s="5">
        <v>0.89583333333333337</v>
      </c>
      <c r="G3298" s="6">
        <v>225</v>
      </c>
      <c r="H3298" s="7">
        <v>41625</v>
      </c>
      <c r="I3298" s="7">
        <f>FlightsPivot[[#This Row],[Total Fare]]*10%</f>
        <v>4162.5</v>
      </c>
      <c r="J3298" s="7">
        <f>FlightsPivot[[#This Row],[Total Fare]]+FlightsPivot[[#This Row],[10% tax ]]</f>
        <v>45787.5</v>
      </c>
      <c r="K3298" s="4">
        <v>2</v>
      </c>
      <c r="L3298" s="4">
        <v>2014</v>
      </c>
      <c r="M3298" t="str">
        <f>INDEX(RoutesPivot[DepAirport],MATCH($C3298,RoutesPivot[[RouteID]:[RouteID]],0))</f>
        <v>ORD</v>
      </c>
      <c r="N3298" t="str">
        <f>INDEX(RoutesPivot[AirportID],MATCH($C3298,RoutesPivot[[RouteID]:[RouteID]],0))</f>
        <v>EWR</v>
      </c>
      <c r="O3298">
        <f>INDEX(RoutesPivot[Distance],MATCH($C3298,RoutesPivot[[RouteID]:[RouteID]],0))</f>
        <v>600</v>
      </c>
      <c r="P3298">
        <f>INDEX(RoutesPivot[ListPrice],MATCH($C3298,RoutesPivot[[RouteID]:[RouteID]],0))</f>
        <v>225</v>
      </c>
      <c r="Q3298" t="str">
        <f>INDEX(AirportPivot[AirportName],MATCH($N3298,AirportPivot[[AirportID]:[AirportID]],0))</f>
        <v>Newark Liberty International</v>
      </c>
      <c r="R3298">
        <f>INDEX(AirportPivot[Gates (number of available)],MATCH($N3298,AirportPivot[[AirportID]:[AirportID]],0))</f>
        <v>82</v>
      </c>
    </row>
    <row r="3299" spans="1:18" x14ac:dyDescent="0.25">
      <c r="A3299" s="3" t="s">
        <v>3331</v>
      </c>
      <c r="B3299" s="12">
        <v>41848</v>
      </c>
      <c r="C3299" s="4" t="s">
        <v>47</v>
      </c>
      <c r="D3299" s="4">
        <v>3.6</v>
      </c>
      <c r="E3299" s="4">
        <v>12</v>
      </c>
      <c r="F3299" s="5">
        <v>0.66666666666666663</v>
      </c>
      <c r="G3299" s="6">
        <v>275</v>
      </c>
      <c r="H3299" s="7">
        <v>50875</v>
      </c>
      <c r="I3299" s="7">
        <f>FlightsPivot[[#This Row],[Total Fare]]*10%</f>
        <v>5087.5</v>
      </c>
      <c r="J3299" s="7">
        <f>FlightsPivot[[#This Row],[Total Fare]]+FlightsPivot[[#This Row],[10% tax ]]</f>
        <v>55962.5</v>
      </c>
      <c r="K3299" s="4">
        <v>7</v>
      </c>
      <c r="L3299" s="4">
        <v>2014</v>
      </c>
      <c r="M3299" t="str">
        <f>INDEX(RoutesPivot[DepAirport],MATCH($C3299,RoutesPivot[[RouteID]:[RouteID]],0))</f>
        <v>ORD</v>
      </c>
      <c r="N3299" t="str">
        <f>INDEX(RoutesPivot[AirportID],MATCH($C3299,RoutesPivot[[RouteID]:[RouteID]],0))</f>
        <v>PHX</v>
      </c>
      <c r="O3299">
        <f>INDEX(RoutesPivot[Distance],MATCH($C3299,RoutesPivot[[RouteID]:[RouteID]],0))</f>
        <v>1200</v>
      </c>
      <c r="P3299">
        <f>INDEX(RoutesPivot[ListPrice],MATCH($C3299,RoutesPivot[[RouteID]:[RouteID]],0))</f>
        <v>250</v>
      </c>
      <c r="Q3299" t="str">
        <f>INDEX(AirportPivot[AirportName],MATCH($N3299,AirportPivot[[AirportID]:[AirportID]],0))</f>
        <v>Phoenix Sky Harbor International</v>
      </c>
      <c r="R3299">
        <f>INDEX(AirportPivot[Gates (number of available)],MATCH($N3299,AirportPivot[[AirportID]:[AirportID]],0))</f>
        <v>60</v>
      </c>
    </row>
    <row r="3300" spans="1:18" x14ac:dyDescent="0.25">
      <c r="A3300" s="3" t="s">
        <v>3332</v>
      </c>
      <c r="B3300" s="12">
        <v>41973</v>
      </c>
      <c r="C3300" s="4" t="s">
        <v>47</v>
      </c>
      <c r="D3300" s="4">
        <v>3.8</v>
      </c>
      <c r="E3300" s="4">
        <v>58</v>
      </c>
      <c r="F3300" s="5">
        <v>0.875</v>
      </c>
      <c r="G3300" s="6">
        <v>375</v>
      </c>
      <c r="H3300" s="7">
        <v>61875</v>
      </c>
      <c r="I3300" s="7">
        <f>FlightsPivot[[#This Row],[Total Fare]]*10%</f>
        <v>6187.5</v>
      </c>
      <c r="J3300" s="7">
        <f>FlightsPivot[[#This Row],[Total Fare]]+FlightsPivot[[#This Row],[10% tax ]]</f>
        <v>68062.5</v>
      </c>
      <c r="K3300" s="4">
        <v>11</v>
      </c>
      <c r="L3300" s="4">
        <v>2014</v>
      </c>
      <c r="M3300" t="str">
        <f>INDEX(RoutesPivot[DepAirport],MATCH($C3300,RoutesPivot[[RouteID]:[RouteID]],0))</f>
        <v>ORD</v>
      </c>
      <c r="N3300" t="str">
        <f>INDEX(RoutesPivot[AirportID],MATCH($C3300,RoutesPivot[[RouteID]:[RouteID]],0))</f>
        <v>PHX</v>
      </c>
      <c r="O3300">
        <f>INDEX(RoutesPivot[Distance],MATCH($C3300,RoutesPivot[[RouteID]:[RouteID]],0))</f>
        <v>1200</v>
      </c>
      <c r="P3300">
        <f>INDEX(RoutesPivot[ListPrice],MATCH($C3300,RoutesPivot[[RouteID]:[RouteID]],0))</f>
        <v>250</v>
      </c>
      <c r="Q3300" t="str">
        <f>INDEX(AirportPivot[AirportName],MATCH($N3300,AirportPivot[[AirportID]:[AirportID]],0))</f>
        <v>Phoenix Sky Harbor International</v>
      </c>
      <c r="R3300">
        <f>INDEX(AirportPivot[Gates (number of available)],MATCH($N3300,AirportPivot[[AirportID]:[AirportID]],0))</f>
        <v>60</v>
      </c>
    </row>
    <row r="3301" spans="1:18" x14ac:dyDescent="0.25">
      <c r="A3301" s="3" t="s">
        <v>3333</v>
      </c>
      <c r="B3301" s="12">
        <v>42247</v>
      </c>
      <c r="C3301" s="4" t="s">
        <v>83</v>
      </c>
      <c r="D3301" s="4">
        <v>1.8</v>
      </c>
      <c r="E3301" s="4">
        <v>57</v>
      </c>
      <c r="F3301" s="5">
        <v>0.3125</v>
      </c>
      <c r="G3301" s="6">
        <v>264</v>
      </c>
      <c r="H3301" s="7">
        <v>43560</v>
      </c>
      <c r="I3301" s="7">
        <f>FlightsPivot[[#This Row],[Total Fare]]*10%</f>
        <v>4356</v>
      </c>
      <c r="J3301" s="7">
        <f>FlightsPivot[[#This Row],[Total Fare]]+FlightsPivot[[#This Row],[10% tax ]]</f>
        <v>47916</v>
      </c>
      <c r="K3301" s="4">
        <v>8</v>
      </c>
      <c r="L3301" s="4">
        <v>2015</v>
      </c>
      <c r="M3301" t="str">
        <f>INDEX(RoutesPivot[DepAirport],MATCH($C3301,RoutesPivot[[RouteID]:[RouteID]],0))</f>
        <v>ORD</v>
      </c>
      <c r="N3301" t="str">
        <f>INDEX(RoutesPivot[AirportID],MATCH($C3301,RoutesPivot[[RouteID]:[RouteID]],0))</f>
        <v>BWI</v>
      </c>
      <c r="O3301">
        <f>INDEX(RoutesPivot[Distance],MATCH($C3301,RoutesPivot[[RouteID]:[RouteID]],0))</f>
        <v>520</v>
      </c>
      <c r="P3301">
        <f>INDEX(RoutesPivot[ListPrice],MATCH($C3301,RoutesPivot[[RouteID]:[RouteID]],0))</f>
        <v>240</v>
      </c>
      <c r="Q3301" t="str">
        <f>INDEX(AirportPivot[AirportName],MATCH($N3301,AirportPivot[[AirportID]:[AirportID]],0))</f>
        <v>Baltimore/Washington International Thurgood Marshall</v>
      </c>
      <c r="R3301">
        <f>INDEX(AirportPivot[Gates (number of available)],MATCH($N3301,AirportPivot[[AirportID]:[AirportID]],0))</f>
        <v>58</v>
      </c>
    </row>
    <row r="3302" spans="1:18" x14ac:dyDescent="0.25">
      <c r="A3302" s="3" t="s">
        <v>3334</v>
      </c>
      <c r="B3302" s="12">
        <v>42063</v>
      </c>
      <c r="C3302" s="4" t="s">
        <v>33</v>
      </c>
      <c r="D3302" s="4">
        <v>3.5</v>
      </c>
      <c r="E3302" s="4">
        <v>54</v>
      </c>
      <c r="F3302" s="5">
        <v>0.70833333333333337</v>
      </c>
      <c r="G3302" s="6">
        <v>375</v>
      </c>
      <c r="H3302" s="7">
        <v>61875</v>
      </c>
      <c r="I3302" s="7">
        <f>FlightsPivot[[#This Row],[Total Fare]]*10%</f>
        <v>6187.5</v>
      </c>
      <c r="J3302" s="7">
        <f>FlightsPivot[[#This Row],[Total Fare]]+FlightsPivot[[#This Row],[10% tax ]]</f>
        <v>68062.5</v>
      </c>
      <c r="K3302" s="4">
        <v>2</v>
      </c>
      <c r="L3302" s="4">
        <v>2015</v>
      </c>
      <c r="M3302" t="str">
        <f>INDEX(RoutesPivot[DepAirport],MATCH($C3302,RoutesPivot[[RouteID]:[RouteID]],0))</f>
        <v>ORD</v>
      </c>
      <c r="N3302" t="str">
        <f>INDEX(RoutesPivot[AirportID],MATCH($C3302,RoutesPivot[[RouteID]:[RouteID]],0))</f>
        <v>SFO</v>
      </c>
      <c r="O3302">
        <f>INDEX(RoutesPivot[Distance],MATCH($C3302,RoutesPivot[[RouteID]:[RouteID]],0))</f>
        <v>1600</v>
      </c>
      <c r="P3302">
        <f>INDEX(RoutesPivot[ListPrice],MATCH($C3302,RoutesPivot[[RouteID]:[RouteID]],0))</f>
        <v>375</v>
      </c>
      <c r="Q3302" t="str">
        <f>INDEX(AirportPivot[AirportName],MATCH($N3302,AirportPivot[[AirportID]:[AirportID]],0))</f>
        <v>San Francisco International</v>
      </c>
      <c r="R3302">
        <f>INDEX(AirportPivot[Gates (number of available)],MATCH($N3302,AirportPivot[[AirportID]:[AirportID]],0))</f>
        <v>70</v>
      </c>
    </row>
    <row r="3303" spans="1:18" x14ac:dyDescent="0.25">
      <c r="A3303" s="3" t="s">
        <v>3335</v>
      </c>
      <c r="B3303" s="12">
        <v>42001</v>
      </c>
      <c r="C3303" s="4" t="s">
        <v>80</v>
      </c>
      <c r="D3303" s="4">
        <v>4.5</v>
      </c>
      <c r="E3303" s="4">
        <v>16</v>
      </c>
      <c r="F3303" s="5">
        <v>0.5</v>
      </c>
      <c r="G3303" s="6">
        <v>420</v>
      </c>
      <c r="H3303" s="7">
        <v>77700</v>
      </c>
      <c r="I3303" s="7">
        <f>FlightsPivot[[#This Row],[Total Fare]]*10%</f>
        <v>7770</v>
      </c>
      <c r="J3303" s="7">
        <f>FlightsPivot[[#This Row],[Total Fare]]+FlightsPivot[[#This Row],[10% tax ]]</f>
        <v>85470</v>
      </c>
      <c r="K3303" s="4">
        <v>12</v>
      </c>
      <c r="L3303" s="4">
        <v>2014</v>
      </c>
      <c r="M3303" t="str">
        <f>INDEX(RoutesPivot[DepAirport],MATCH($C3303,RoutesPivot[[RouteID]:[RouteID]],0))</f>
        <v>ORD</v>
      </c>
      <c r="N3303" t="str">
        <f>INDEX(RoutesPivot[AirportID],MATCH($C3303,RoutesPivot[[RouteID]:[RouteID]],0))</f>
        <v>MIA</v>
      </c>
      <c r="O3303">
        <f>INDEX(RoutesPivot[Distance],MATCH($C3303,RoutesPivot[[RouteID]:[RouteID]],0))</f>
        <v>1000</v>
      </c>
      <c r="P3303">
        <f>INDEX(RoutesPivot[ListPrice],MATCH($C3303,RoutesPivot[[RouteID]:[RouteID]],0))</f>
        <v>300</v>
      </c>
      <c r="Q3303" t="str">
        <f>INDEX(AirportPivot[AirportName],MATCH($N3303,AirportPivot[[AirportID]:[AirportID]],0))</f>
        <v>Miami International</v>
      </c>
      <c r="R3303">
        <f>INDEX(AirportPivot[Gates (number of available)],MATCH($N3303,AirportPivot[[AirportID]:[AirportID]],0))</f>
        <v>80</v>
      </c>
    </row>
    <row r="3304" spans="1:18" x14ac:dyDescent="0.25">
      <c r="A3304" s="3" t="s">
        <v>3336</v>
      </c>
      <c r="B3304" s="12">
        <v>41856</v>
      </c>
      <c r="C3304" s="4" t="s">
        <v>25</v>
      </c>
      <c r="D3304" s="4">
        <v>3.3</v>
      </c>
      <c r="E3304" s="4">
        <v>75</v>
      </c>
      <c r="F3304" s="5">
        <v>0.70833333333333337</v>
      </c>
      <c r="G3304" s="6">
        <v>220</v>
      </c>
      <c r="H3304" s="7">
        <v>39820</v>
      </c>
      <c r="I3304" s="7">
        <f>FlightsPivot[[#This Row],[Total Fare]]*10%</f>
        <v>3982</v>
      </c>
      <c r="J3304" s="7">
        <f>FlightsPivot[[#This Row],[Total Fare]]+FlightsPivot[[#This Row],[10% tax ]]</f>
        <v>43802</v>
      </c>
      <c r="K3304" s="4">
        <v>8</v>
      </c>
      <c r="L3304" s="4">
        <v>2014</v>
      </c>
      <c r="M3304" t="str">
        <f>INDEX(RoutesPivot[DepAirport],MATCH($C3304,RoutesPivot[[RouteID]:[RouteID]],0))</f>
        <v>ORD</v>
      </c>
      <c r="N3304" t="str">
        <f>INDEX(RoutesPivot[AirportID],MATCH($C3304,RoutesPivot[[RouteID]:[RouteID]],0))</f>
        <v>DFW</v>
      </c>
      <c r="O3304">
        <f>INDEX(RoutesPivot[Distance],MATCH($C3304,RoutesPivot[[RouteID]:[RouteID]],0))</f>
        <v>700</v>
      </c>
      <c r="P3304">
        <f>INDEX(RoutesPivot[ListPrice],MATCH($C3304,RoutesPivot[[RouteID]:[RouteID]],0))</f>
        <v>200</v>
      </c>
      <c r="Q3304" t="str">
        <f>INDEX(AirportPivot[AirportName],MATCH($N3304,AirportPivot[[AirportID]:[AirportID]],0))</f>
        <v>Dallas/Fort Worth International</v>
      </c>
      <c r="R3304">
        <f>INDEX(AirportPivot[Gates (number of available)],MATCH($N3304,AirportPivot[[AirportID]:[AirportID]],0))</f>
        <v>130</v>
      </c>
    </row>
    <row r="3305" spans="1:18" x14ac:dyDescent="0.25">
      <c r="A3305" s="3" t="s">
        <v>3337</v>
      </c>
      <c r="B3305" s="12">
        <v>41955</v>
      </c>
      <c r="C3305" s="4" t="s">
        <v>80</v>
      </c>
      <c r="D3305" s="4">
        <v>2.4</v>
      </c>
      <c r="E3305" s="4">
        <v>137</v>
      </c>
      <c r="F3305" s="5">
        <v>0.4375</v>
      </c>
      <c r="G3305" s="6">
        <v>300</v>
      </c>
      <c r="H3305" s="7">
        <v>55500</v>
      </c>
      <c r="I3305" s="7">
        <f>FlightsPivot[[#This Row],[Total Fare]]*10%</f>
        <v>5550</v>
      </c>
      <c r="J3305" s="7">
        <f>FlightsPivot[[#This Row],[Total Fare]]+FlightsPivot[[#This Row],[10% tax ]]</f>
        <v>61050</v>
      </c>
      <c r="K3305" s="4">
        <v>11</v>
      </c>
      <c r="L3305" s="4">
        <v>2014</v>
      </c>
      <c r="M3305" t="str">
        <f>INDEX(RoutesPivot[DepAirport],MATCH($C3305,RoutesPivot[[RouteID]:[RouteID]],0))</f>
        <v>ORD</v>
      </c>
      <c r="N3305" t="str">
        <f>INDEX(RoutesPivot[AirportID],MATCH($C3305,RoutesPivot[[RouteID]:[RouteID]],0))</f>
        <v>MIA</v>
      </c>
      <c r="O3305">
        <f>INDEX(RoutesPivot[Distance],MATCH($C3305,RoutesPivot[[RouteID]:[RouteID]],0))</f>
        <v>1000</v>
      </c>
      <c r="P3305">
        <f>INDEX(RoutesPivot[ListPrice],MATCH($C3305,RoutesPivot[[RouteID]:[RouteID]],0))</f>
        <v>300</v>
      </c>
      <c r="Q3305" t="str">
        <f>INDEX(AirportPivot[AirportName],MATCH($N3305,AirportPivot[[AirportID]:[AirportID]],0))</f>
        <v>Miami International</v>
      </c>
      <c r="R3305">
        <f>INDEX(AirportPivot[Gates (number of available)],MATCH($N3305,AirportPivot[[AirportID]:[AirportID]],0))</f>
        <v>80</v>
      </c>
    </row>
    <row r="3306" spans="1:18" x14ac:dyDescent="0.25">
      <c r="A3306" s="3" t="s">
        <v>3338</v>
      </c>
      <c r="B3306" s="12">
        <v>41841</v>
      </c>
      <c r="C3306" s="4" t="s">
        <v>17</v>
      </c>
      <c r="D3306" s="4">
        <v>6.8</v>
      </c>
      <c r="E3306" s="4">
        <v>37</v>
      </c>
      <c r="F3306" s="5">
        <v>0.33333333333333331</v>
      </c>
      <c r="G3306" s="6">
        <v>385</v>
      </c>
      <c r="H3306" s="7">
        <v>63525</v>
      </c>
      <c r="I3306" s="7">
        <f>FlightsPivot[[#This Row],[Total Fare]]*10%</f>
        <v>6352.5</v>
      </c>
      <c r="J3306" s="7">
        <f>FlightsPivot[[#This Row],[Total Fare]]+FlightsPivot[[#This Row],[10% tax ]]</f>
        <v>69877.5</v>
      </c>
      <c r="K3306" s="4">
        <v>7</v>
      </c>
      <c r="L3306" s="4">
        <v>2014</v>
      </c>
      <c r="M3306" t="str">
        <f>INDEX(RoutesPivot[DepAirport],MATCH($C3306,RoutesPivot[[RouteID]:[RouteID]],0))</f>
        <v>ORD</v>
      </c>
      <c r="N3306" t="str">
        <f>INDEX(RoutesPivot[AirportID],MATCH($C3306,RoutesPivot[[RouteID]:[RouteID]],0))</f>
        <v>LAX</v>
      </c>
      <c r="O3306">
        <f>INDEX(RoutesPivot[Distance],MATCH($C3306,RoutesPivot[[RouteID]:[RouteID]],0))</f>
        <v>1518</v>
      </c>
      <c r="P3306">
        <f>INDEX(RoutesPivot[ListPrice],MATCH($C3306,RoutesPivot[[RouteID]:[RouteID]],0))</f>
        <v>350</v>
      </c>
      <c r="Q3306" t="str">
        <f>INDEX(AirportPivot[AirportName],MATCH($N3306,AirportPivot[[AirportID]:[AirportID]],0))</f>
        <v>Los Angeles International</v>
      </c>
      <c r="R3306">
        <f>INDEX(AirportPivot[Gates (number of available)],MATCH($N3306,AirportPivot[[AirportID]:[AirportID]],0))</f>
        <v>86</v>
      </c>
    </row>
    <row r="3307" spans="1:18" x14ac:dyDescent="0.25">
      <c r="A3307" s="3" t="s">
        <v>3339</v>
      </c>
      <c r="B3307" s="12">
        <v>42061</v>
      </c>
      <c r="C3307" s="4" t="s">
        <v>17</v>
      </c>
      <c r="D3307" s="4">
        <v>4</v>
      </c>
      <c r="E3307" s="4">
        <v>150</v>
      </c>
      <c r="F3307" s="5">
        <v>0.375</v>
      </c>
      <c r="G3307" s="6">
        <v>350</v>
      </c>
      <c r="H3307" s="7">
        <v>64750</v>
      </c>
      <c r="I3307" s="7">
        <f>FlightsPivot[[#This Row],[Total Fare]]*10%</f>
        <v>6475</v>
      </c>
      <c r="J3307" s="7">
        <f>FlightsPivot[[#This Row],[Total Fare]]+FlightsPivot[[#This Row],[10% tax ]]</f>
        <v>71225</v>
      </c>
      <c r="K3307" s="4">
        <v>2</v>
      </c>
      <c r="L3307" s="4">
        <v>2015</v>
      </c>
      <c r="M3307" t="str">
        <f>INDEX(RoutesPivot[DepAirport],MATCH($C3307,RoutesPivot[[RouteID]:[RouteID]],0))</f>
        <v>ORD</v>
      </c>
      <c r="N3307" t="str">
        <f>INDEX(RoutesPivot[AirportID],MATCH($C3307,RoutesPivot[[RouteID]:[RouteID]],0))</f>
        <v>LAX</v>
      </c>
      <c r="O3307">
        <f>INDEX(RoutesPivot[Distance],MATCH($C3307,RoutesPivot[[RouteID]:[RouteID]],0))</f>
        <v>1518</v>
      </c>
      <c r="P3307">
        <f>INDEX(RoutesPivot[ListPrice],MATCH($C3307,RoutesPivot[[RouteID]:[RouteID]],0))</f>
        <v>350</v>
      </c>
      <c r="Q3307" t="str">
        <f>INDEX(AirportPivot[AirportName],MATCH($N3307,AirportPivot[[AirportID]:[AirportID]],0))</f>
        <v>Los Angeles International</v>
      </c>
      <c r="R3307">
        <f>INDEX(AirportPivot[Gates (number of available)],MATCH($N3307,AirportPivot[[AirportID]:[AirportID]],0))</f>
        <v>86</v>
      </c>
    </row>
    <row r="3308" spans="1:18" x14ac:dyDescent="0.25">
      <c r="A3308" s="3" t="s">
        <v>3340</v>
      </c>
      <c r="B3308" s="12">
        <v>42216</v>
      </c>
      <c r="C3308" s="4" t="s">
        <v>19</v>
      </c>
      <c r="D3308" s="4">
        <v>1.6</v>
      </c>
      <c r="E3308" s="4">
        <v>77</v>
      </c>
      <c r="F3308" s="5">
        <v>0.75</v>
      </c>
      <c r="G3308" s="6">
        <v>220</v>
      </c>
      <c r="H3308" s="7">
        <v>39820</v>
      </c>
      <c r="I3308" s="7">
        <f>FlightsPivot[[#This Row],[Total Fare]]*10%</f>
        <v>3982</v>
      </c>
      <c r="J3308" s="7">
        <f>FlightsPivot[[#This Row],[Total Fare]]+FlightsPivot[[#This Row],[10% tax ]]</f>
        <v>43802</v>
      </c>
      <c r="K3308" s="4">
        <v>7</v>
      </c>
      <c r="L3308" s="4">
        <v>2015</v>
      </c>
      <c r="M3308" t="str">
        <f>INDEX(RoutesPivot[DepAirport],MATCH($C3308,RoutesPivot[[RouteID]:[RouteID]],0))</f>
        <v>ORD</v>
      </c>
      <c r="N3308" t="str">
        <f>INDEX(RoutesPivot[AirportID],MATCH($C3308,RoutesPivot[[RouteID]:[RouteID]],0))</f>
        <v>IAH</v>
      </c>
      <c r="O3308">
        <f>INDEX(RoutesPivot[Distance],MATCH($C3308,RoutesPivot[[RouteID]:[RouteID]],0))</f>
        <v>800</v>
      </c>
      <c r="P3308">
        <f>INDEX(RoutesPivot[ListPrice],MATCH($C3308,RoutesPivot[[RouteID]:[RouteID]],0))</f>
        <v>200</v>
      </c>
      <c r="Q3308" t="str">
        <f>INDEX(AirportPivot[AirportName],MATCH($N3308,AirportPivot[[AirportID]:[AirportID]],0))</f>
        <v>George Bush Intercontinental/Houston</v>
      </c>
      <c r="R3308">
        <f>INDEX(AirportPivot[Gates (number of available)],MATCH($N3308,AirportPivot[[AirportID]:[AirportID]],0))</f>
        <v>80</v>
      </c>
    </row>
    <row r="3309" spans="1:18" x14ac:dyDescent="0.25">
      <c r="A3309" s="3" t="s">
        <v>3341</v>
      </c>
      <c r="B3309" s="12">
        <v>41923</v>
      </c>
      <c r="C3309" s="4" t="s">
        <v>11</v>
      </c>
      <c r="D3309" s="4">
        <v>1.3</v>
      </c>
      <c r="E3309" s="4">
        <v>184</v>
      </c>
      <c r="F3309" s="5">
        <v>0.66666666666666663</v>
      </c>
      <c r="G3309" s="6">
        <v>300</v>
      </c>
      <c r="H3309" s="7">
        <v>49500</v>
      </c>
      <c r="I3309" s="7">
        <f>FlightsPivot[[#This Row],[Total Fare]]*10%</f>
        <v>4950</v>
      </c>
      <c r="J3309" s="7">
        <f>FlightsPivot[[#This Row],[Total Fare]]+FlightsPivot[[#This Row],[10% tax ]]</f>
        <v>54450</v>
      </c>
      <c r="K3309" s="4">
        <v>10</v>
      </c>
      <c r="L3309" s="4">
        <v>2014</v>
      </c>
      <c r="M3309" t="str">
        <f>INDEX(RoutesPivot[DepAirport],MATCH($C3309,RoutesPivot[[RouteID]:[RouteID]],0))</f>
        <v>ORD</v>
      </c>
      <c r="N3309" t="str">
        <f>INDEX(RoutesPivot[AirportID],MATCH($C3309,RoutesPivot[[RouteID]:[RouteID]],0))</f>
        <v>BOS</v>
      </c>
      <c r="O3309">
        <f>INDEX(RoutesPivot[Distance],MATCH($C3309,RoutesPivot[[RouteID]:[RouteID]],0))</f>
        <v>730</v>
      </c>
      <c r="P3309">
        <f>INDEX(RoutesPivot[ListPrice],MATCH($C3309,RoutesPivot[[RouteID]:[RouteID]],0))</f>
        <v>300</v>
      </c>
      <c r="Q3309" t="str">
        <f>INDEX(AirportPivot[AirportName],MATCH($N3309,AirportPivot[[AirportID]:[AirportID]],0))</f>
        <v>General Edward Lawrence Logan International</v>
      </c>
      <c r="R3309">
        <f>INDEX(AirportPivot[Gates (number of available)],MATCH($N3309,AirportPivot[[AirportID]:[AirportID]],0))</f>
        <v>63</v>
      </c>
    </row>
    <row r="3310" spans="1:18" x14ac:dyDescent="0.25">
      <c r="A3310" s="3" t="s">
        <v>3342</v>
      </c>
      <c r="B3310" s="12">
        <v>41872</v>
      </c>
      <c r="C3310" s="4" t="s">
        <v>13</v>
      </c>
      <c r="D3310" s="4">
        <v>2.9</v>
      </c>
      <c r="E3310" s="4">
        <v>168</v>
      </c>
      <c r="F3310" s="5">
        <v>0.54166666666666663</v>
      </c>
      <c r="G3310" s="6">
        <v>275</v>
      </c>
      <c r="H3310" s="7">
        <v>45375</v>
      </c>
      <c r="I3310" s="7">
        <f>FlightsPivot[[#This Row],[Total Fare]]*10%</f>
        <v>4537.5</v>
      </c>
      <c r="J3310" s="7">
        <f>FlightsPivot[[#This Row],[Total Fare]]+FlightsPivot[[#This Row],[10% tax ]]</f>
        <v>49912.5</v>
      </c>
      <c r="K3310" s="4">
        <v>8</v>
      </c>
      <c r="L3310" s="4">
        <v>2014</v>
      </c>
      <c r="M3310" t="str">
        <f>INDEX(RoutesPivot[DepAirport],MATCH($C3310,RoutesPivot[[RouteID]:[RouteID]],0))</f>
        <v>ORD</v>
      </c>
      <c r="N3310" t="str">
        <f>INDEX(RoutesPivot[AirportID],MATCH($C3310,RoutesPivot[[RouteID]:[RouteID]],0))</f>
        <v>JFK</v>
      </c>
      <c r="O3310">
        <f>INDEX(RoutesPivot[Distance],MATCH($C3310,RoutesPivot[[RouteID]:[RouteID]],0))</f>
        <v>619</v>
      </c>
      <c r="P3310">
        <f>INDEX(RoutesPivot[ListPrice],MATCH($C3310,RoutesPivot[[RouteID]:[RouteID]],0))</f>
        <v>250</v>
      </c>
      <c r="Q3310" t="str">
        <f>INDEX(AirportPivot[AirportName],MATCH($N3310,AirportPivot[[AirportID]:[AirportID]],0))</f>
        <v>John F Kennedy International</v>
      </c>
      <c r="R3310">
        <f>INDEX(AirportPivot[Gates (number of available)],MATCH($N3310,AirportPivot[[AirportID]:[AirportID]],0))</f>
        <v>120</v>
      </c>
    </row>
    <row r="3311" spans="1:18" x14ac:dyDescent="0.25">
      <c r="A3311" s="3" t="s">
        <v>3343</v>
      </c>
      <c r="B3311" s="12">
        <v>42131</v>
      </c>
      <c r="C3311" s="4" t="s">
        <v>37</v>
      </c>
      <c r="D3311" s="4">
        <v>0.7</v>
      </c>
      <c r="E3311" s="4">
        <v>106</v>
      </c>
      <c r="F3311" s="5">
        <v>0.29166666666666669</v>
      </c>
      <c r="G3311" s="6">
        <v>350</v>
      </c>
      <c r="H3311" s="7">
        <v>64750</v>
      </c>
      <c r="I3311" s="7">
        <f>FlightsPivot[[#This Row],[Total Fare]]*10%</f>
        <v>6475</v>
      </c>
      <c r="J3311" s="7">
        <f>FlightsPivot[[#This Row],[Total Fare]]+FlightsPivot[[#This Row],[10% tax ]]</f>
        <v>71225</v>
      </c>
      <c r="K3311" s="4">
        <v>5</v>
      </c>
      <c r="L3311" s="4">
        <v>2015</v>
      </c>
      <c r="M3311" t="str">
        <f>INDEX(RoutesPivot[DepAirport],MATCH($C3311,RoutesPivot[[RouteID]:[RouteID]],0))</f>
        <v>ORD</v>
      </c>
      <c r="N3311" t="str">
        <f>INDEX(RoutesPivot[AirportID],MATCH($C3311,RoutesPivot[[RouteID]:[RouteID]],0))</f>
        <v>SEA</v>
      </c>
      <c r="O3311">
        <f>INDEX(RoutesPivot[Distance],MATCH($C3311,RoutesPivot[[RouteID]:[RouteID]],0))</f>
        <v>1500</v>
      </c>
      <c r="P3311">
        <f>INDEX(RoutesPivot[ListPrice],MATCH($C3311,RoutesPivot[[RouteID]:[RouteID]],0))</f>
        <v>350</v>
      </c>
      <c r="Q3311" t="str">
        <f>INDEX(AirportPivot[AirportName],MATCH($N3311,AirportPivot[[AirportID]:[AirportID]],0))</f>
        <v>Seattle-Tacoma International</v>
      </c>
      <c r="R3311">
        <f>INDEX(AirportPivot[Gates (number of available)],MATCH($N3311,AirportPivot[[AirportID]:[AirportID]],0))</f>
        <v>58</v>
      </c>
    </row>
    <row r="3312" spans="1:18" x14ac:dyDescent="0.25">
      <c r="A3312" s="3" t="s">
        <v>3344</v>
      </c>
      <c r="B3312" s="12">
        <v>41767</v>
      </c>
      <c r="C3312" s="4" t="s">
        <v>27</v>
      </c>
      <c r="D3312" s="4">
        <v>9.6</v>
      </c>
      <c r="E3312" s="4">
        <v>2</v>
      </c>
      <c r="F3312" s="5">
        <v>0.60416666666666663</v>
      </c>
      <c r="G3312" s="6">
        <v>200</v>
      </c>
      <c r="H3312" s="7">
        <v>37000</v>
      </c>
      <c r="I3312" s="7">
        <f>FlightsPivot[[#This Row],[Total Fare]]*10%</f>
        <v>3700</v>
      </c>
      <c r="J3312" s="7">
        <f>FlightsPivot[[#This Row],[Total Fare]]+FlightsPivot[[#This Row],[10% tax ]]</f>
        <v>40700</v>
      </c>
      <c r="K3312" s="4">
        <v>5</v>
      </c>
      <c r="L3312" s="4">
        <v>2014</v>
      </c>
      <c r="M3312" t="str">
        <f>INDEX(RoutesPivot[DepAirport],MATCH($C3312,RoutesPivot[[RouteID]:[RouteID]],0))</f>
        <v>ORD</v>
      </c>
      <c r="N3312" t="str">
        <f>INDEX(RoutesPivot[AirportID],MATCH($C3312,RoutesPivot[[RouteID]:[RouteID]],0))</f>
        <v>ATL</v>
      </c>
      <c r="O3312">
        <f>INDEX(RoutesPivot[Distance],MATCH($C3312,RoutesPivot[[RouteID]:[RouteID]],0))</f>
        <v>510</v>
      </c>
      <c r="P3312">
        <f>INDEX(RoutesPivot[ListPrice],MATCH($C3312,RoutesPivot[[RouteID]:[RouteID]],0))</f>
        <v>200</v>
      </c>
      <c r="Q3312" t="str">
        <f>INDEX(AirportPivot[AirportName],MATCH($N3312,AirportPivot[[AirportID]:[AirportID]],0))</f>
        <v>Hartsfield-Jackson Atlanta International</v>
      </c>
      <c r="R3312">
        <f>INDEX(AirportPivot[Gates (number of available)],MATCH($N3312,AirportPivot[[AirportID]:[AirportID]],0))</f>
        <v>100</v>
      </c>
    </row>
    <row r="3313" spans="1:18" x14ac:dyDescent="0.25">
      <c r="A3313" s="3" t="s">
        <v>3345</v>
      </c>
      <c r="B3313" s="12">
        <v>42331</v>
      </c>
      <c r="C3313" s="4" t="s">
        <v>23</v>
      </c>
      <c r="D3313" s="4">
        <v>4.0999999999999996</v>
      </c>
      <c r="E3313" s="4">
        <v>15</v>
      </c>
      <c r="F3313" s="5">
        <v>0.58333333333333337</v>
      </c>
      <c r="G3313" s="6">
        <v>450</v>
      </c>
      <c r="H3313" s="7">
        <v>83250</v>
      </c>
      <c r="I3313" s="7">
        <f>FlightsPivot[[#This Row],[Total Fare]]*10%</f>
        <v>8325</v>
      </c>
      <c r="J3313" s="7">
        <f>FlightsPivot[[#This Row],[Total Fare]]+FlightsPivot[[#This Row],[10% tax ]]</f>
        <v>91575</v>
      </c>
      <c r="K3313" s="4">
        <v>11</v>
      </c>
      <c r="L3313" s="4">
        <v>2015</v>
      </c>
      <c r="M3313" t="str">
        <f>INDEX(RoutesPivot[DepAirport],MATCH($C3313,RoutesPivot[[RouteID]:[RouteID]],0))</f>
        <v>ORD</v>
      </c>
      <c r="N3313" t="str">
        <f>INDEX(RoutesPivot[AirportID],MATCH($C3313,RoutesPivot[[RouteID]:[RouteID]],0))</f>
        <v>DEN</v>
      </c>
      <c r="O3313">
        <f>INDEX(RoutesPivot[Distance],MATCH($C3313,RoutesPivot[[RouteID]:[RouteID]],0))</f>
        <v>800</v>
      </c>
      <c r="P3313">
        <f>INDEX(RoutesPivot[ListPrice],MATCH($C3313,RoutesPivot[[RouteID]:[RouteID]],0))</f>
        <v>300</v>
      </c>
      <c r="Q3313" t="str">
        <f>INDEX(AirportPivot[AirportName],MATCH($N3313,AirportPivot[[AirportID]:[AirportID]],0))</f>
        <v>Denver International</v>
      </c>
      <c r="R3313">
        <f>INDEX(AirportPivot[Gates (number of available)],MATCH($N3313,AirportPivot[[AirportID]:[AirportID]],0))</f>
        <v>75</v>
      </c>
    </row>
    <row r="3314" spans="1:18" x14ac:dyDescent="0.25">
      <c r="A3314" s="3" t="s">
        <v>3346</v>
      </c>
      <c r="B3314" s="12">
        <v>42326</v>
      </c>
      <c r="C3314" s="4" t="s">
        <v>30</v>
      </c>
      <c r="D3314" s="4">
        <v>2.8</v>
      </c>
      <c r="E3314" s="4">
        <v>22</v>
      </c>
      <c r="F3314" s="5">
        <v>0.79166666666666663</v>
      </c>
      <c r="G3314" s="6">
        <v>250</v>
      </c>
      <c r="H3314" s="7">
        <v>46250</v>
      </c>
      <c r="I3314" s="7">
        <f>FlightsPivot[[#This Row],[Total Fare]]*10%</f>
        <v>4625</v>
      </c>
      <c r="J3314" s="7">
        <f>FlightsPivot[[#This Row],[Total Fare]]+FlightsPivot[[#This Row],[10% tax ]]</f>
        <v>50875</v>
      </c>
      <c r="K3314" s="4">
        <v>11</v>
      </c>
      <c r="L3314" s="4">
        <v>2015</v>
      </c>
      <c r="M3314" t="str">
        <f>INDEX(RoutesPivot[DepAirport],MATCH($C3314,RoutesPivot[[RouteID]:[RouteID]],0))</f>
        <v>ORD</v>
      </c>
      <c r="N3314" t="str">
        <f>INDEX(RoutesPivot[AirportID],MATCH($C3314,RoutesPivot[[RouteID]:[RouteID]],0))</f>
        <v>MCO</v>
      </c>
      <c r="O3314">
        <f>INDEX(RoutesPivot[Distance],MATCH($C3314,RoutesPivot[[RouteID]:[RouteID]],0))</f>
        <v>850</v>
      </c>
      <c r="P3314">
        <f>INDEX(RoutesPivot[ListPrice],MATCH($C3314,RoutesPivot[[RouteID]:[RouteID]],0))</f>
        <v>250</v>
      </c>
      <c r="Q3314" t="str">
        <f>INDEX(AirportPivot[AirportName],MATCH($N3314,AirportPivot[[AirportID]:[AirportID]],0))</f>
        <v>Orlando International</v>
      </c>
      <c r="R3314">
        <f>INDEX(AirportPivot[Gates (number of available)],MATCH($N3314,AirportPivot[[AirportID]:[AirportID]],0))</f>
        <v>67</v>
      </c>
    </row>
    <row r="3315" spans="1:18" x14ac:dyDescent="0.25">
      <c r="A3315" s="3" t="s">
        <v>3347</v>
      </c>
      <c r="B3315" s="12">
        <v>42292</v>
      </c>
      <c r="C3315" s="4" t="s">
        <v>21</v>
      </c>
      <c r="D3315" s="4">
        <v>2.5</v>
      </c>
      <c r="E3315" s="4">
        <v>125</v>
      </c>
      <c r="F3315" s="5">
        <v>0.29166666666666669</v>
      </c>
      <c r="G3315" s="6">
        <v>125</v>
      </c>
      <c r="H3315" s="7">
        <v>23125</v>
      </c>
      <c r="I3315" s="7">
        <f>FlightsPivot[[#This Row],[Total Fare]]*10%</f>
        <v>2312.5</v>
      </c>
      <c r="J3315" s="7">
        <f>FlightsPivot[[#This Row],[Total Fare]]+FlightsPivot[[#This Row],[10% tax ]]</f>
        <v>25437.5</v>
      </c>
      <c r="K3315" s="4">
        <v>10</v>
      </c>
      <c r="L3315" s="4">
        <v>2015</v>
      </c>
      <c r="M3315" t="str">
        <f>INDEX(RoutesPivot[DepAirport],MATCH($C3315,RoutesPivot[[RouteID]:[RouteID]],0))</f>
        <v>ORD</v>
      </c>
      <c r="N3315" t="str">
        <f>INDEX(RoutesPivot[AirportID],MATCH($C3315,RoutesPivot[[RouteID]:[RouteID]],0))</f>
        <v>CLT</v>
      </c>
      <c r="O3315">
        <f>INDEX(RoutesPivot[Distance],MATCH($C3315,RoutesPivot[[RouteID]:[RouteID]],0))</f>
        <v>700</v>
      </c>
      <c r="P3315">
        <f>INDEX(RoutesPivot[ListPrice],MATCH($C3315,RoutesPivot[[RouteID]:[RouteID]],0))</f>
        <v>125</v>
      </c>
      <c r="Q3315" t="str">
        <f>INDEX(AirportPivot[AirportName],MATCH($N3315,AirportPivot[[AirportID]:[AirportID]],0))</f>
        <v>Charlotte/Douglas International</v>
      </c>
      <c r="R3315">
        <f>INDEX(AirportPivot[Gates (number of available)],MATCH($N3315,AirportPivot[[AirportID]:[AirportID]],0))</f>
        <v>65</v>
      </c>
    </row>
    <row r="3316" spans="1:18" x14ac:dyDescent="0.25">
      <c r="A3316" s="3" t="s">
        <v>3348</v>
      </c>
      <c r="B3316" s="12">
        <v>41792</v>
      </c>
      <c r="C3316" s="4" t="s">
        <v>17</v>
      </c>
      <c r="D3316" s="4">
        <v>4.7</v>
      </c>
      <c r="E3316" s="4">
        <v>73</v>
      </c>
      <c r="F3316" s="5">
        <v>0.75</v>
      </c>
      <c r="G3316" s="6">
        <v>385</v>
      </c>
      <c r="H3316" s="7">
        <v>69685</v>
      </c>
      <c r="I3316" s="7">
        <f>FlightsPivot[[#This Row],[Total Fare]]*10%</f>
        <v>6968.5</v>
      </c>
      <c r="J3316" s="7">
        <f>FlightsPivot[[#This Row],[Total Fare]]+FlightsPivot[[#This Row],[10% tax ]]</f>
        <v>76653.5</v>
      </c>
      <c r="K3316" s="4">
        <v>6</v>
      </c>
      <c r="L3316" s="4">
        <v>2014</v>
      </c>
      <c r="M3316" t="str">
        <f>INDEX(RoutesPivot[DepAirport],MATCH($C3316,RoutesPivot[[RouteID]:[RouteID]],0))</f>
        <v>ORD</v>
      </c>
      <c r="N3316" t="str">
        <f>INDEX(RoutesPivot[AirportID],MATCH($C3316,RoutesPivot[[RouteID]:[RouteID]],0))</f>
        <v>LAX</v>
      </c>
      <c r="O3316">
        <f>INDEX(RoutesPivot[Distance],MATCH($C3316,RoutesPivot[[RouteID]:[RouteID]],0))</f>
        <v>1518</v>
      </c>
      <c r="P3316">
        <f>INDEX(RoutesPivot[ListPrice],MATCH($C3316,RoutesPivot[[RouteID]:[RouteID]],0))</f>
        <v>350</v>
      </c>
      <c r="Q3316" t="str">
        <f>INDEX(AirportPivot[AirportName],MATCH($N3316,AirportPivot[[AirportID]:[AirportID]],0))</f>
        <v>Los Angeles International</v>
      </c>
      <c r="R3316">
        <f>INDEX(AirportPivot[Gates (number of available)],MATCH($N3316,AirportPivot[[AirportID]:[AirportID]],0))</f>
        <v>86</v>
      </c>
    </row>
    <row r="3317" spans="1:18" x14ac:dyDescent="0.25">
      <c r="A3317" s="3" t="s">
        <v>3349</v>
      </c>
      <c r="B3317" s="12">
        <v>42259</v>
      </c>
      <c r="C3317" s="4" t="s">
        <v>70</v>
      </c>
      <c r="D3317" s="4">
        <v>1.9</v>
      </c>
      <c r="E3317" s="4">
        <v>123</v>
      </c>
      <c r="F3317" s="5">
        <v>0.33333333333333331</v>
      </c>
      <c r="G3317" s="6">
        <v>275</v>
      </c>
      <c r="H3317" s="7">
        <v>50875</v>
      </c>
      <c r="I3317" s="7">
        <f>FlightsPivot[[#This Row],[Total Fare]]*10%</f>
        <v>5087.5</v>
      </c>
      <c r="J3317" s="7">
        <f>FlightsPivot[[#This Row],[Total Fare]]+FlightsPivot[[#This Row],[10% tax ]]</f>
        <v>55962.5</v>
      </c>
      <c r="K3317" s="4">
        <v>9</v>
      </c>
      <c r="L3317" s="4">
        <v>2015</v>
      </c>
      <c r="M3317" t="str">
        <f>INDEX(RoutesPivot[DepAirport],MATCH($C3317,RoutesPivot[[RouteID]:[RouteID]],0))</f>
        <v>ORD</v>
      </c>
      <c r="N3317" t="str">
        <f>INDEX(RoutesPivot[AirportID],MATCH($C3317,RoutesPivot[[RouteID]:[RouteID]],0))</f>
        <v>LAS</v>
      </c>
      <c r="O3317">
        <f>INDEX(RoutesPivot[Distance],MATCH($C3317,RoutesPivot[[RouteID]:[RouteID]],0))</f>
        <v>1100</v>
      </c>
      <c r="P3317">
        <f>INDEX(RoutesPivot[ListPrice],MATCH($C3317,RoutesPivot[[RouteID]:[RouteID]],0))</f>
        <v>275</v>
      </c>
      <c r="Q3317" t="str">
        <f>INDEX(AirportPivot[AirportName],MATCH($N3317,AirportPivot[[AirportID]:[AirportID]],0))</f>
        <v>McCarran International</v>
      </c>
      <c r="R3317">
        <f>INDEX(AirportPivot[Gates (number of available)],MATCH($N3317,AirportPivot[[AirportID]:[AirportID]],0))</f>
        <v>68</v>
      </c>
    </row>
    <row r="3318" spans="1:18" x14ac:dyDescent="0.25">
      <c r="A3318" s="3" t="s">
        <v>3350</v>
      </c>
      <c r="B3318" s="12">
        <v>41957</v>
      </c>
      <c r="C3318" s="4" t="s">
        <v>25</v>
      </c>
      <c r="D3318" s="4">
        <v>3.2</v>
      </c>
      <c r="E3318" s="4">
        <v>20</v>
      </c>
      <c r="F3318" s="5">
        <v>0.625</v>
      </c>
      <c r="G3318" s="6">
        <v>200</v>
      </c>
      <c r="H3318" s="7">
        <v>37000</v>
      </c>
      <c r="I3318" s="7">
        <f>FlightsPivot[[#This Row],[Total Fare]]*10%</f>
        <v>3700</v>
      </c>
      <c r="J3318" s="7">
        <f>FlightsPivot[[#This Row],[Total Fare]]+FlightsPivot[[#This Row],[10% tax ]]</f>
        <v>40700</v>
      </c>
      <c r="K3318" s="4">
        <v>11</v>
      </c>
      <c r="L3318" s="4">
        <v>2014</v>
      </c>
      <c r="M3318" t="str">
        <f>INDEX(RoutesPivot[DepAirport],MATCH($C3318,RoutesPivot[[RouteID]:[RouteID]],0))</f>
        <v>ORD</v>
      </c>
      <c r="N3318" t="str">
        <f>INDEX(RoutesPivot[AirportID],MATCH($C3318,RoutesPivot[[RouteID]:[RouteID]],0))</f>
        <v>DFW</v>
      </c>
      <c r="O3318">
        <f>INDEX(RoutesPivot[Distance],MATCH($C3318,RoutesPivot[[RouteID]:[RouteID]],0))</f>
        <v>700</v>
      </c>
      <c r="P3318">
        <f>INDEX(RoutesPivot[ListPrice],MATCH($C3318,RoutesPivot[[RouteID]:[RouteID]],0))</f>
        <v>200</v>
      </c>
      <c r="Q3318" t="str">
        <f>INDEX(AirportPivot[AirportName],MATCH($N3318,AirportPivot[[AirportID]:[AirportID]],0))</f>
        <v>Dallas/Fort Worth International</v>
      </c>
      <c r="R3318">
        <f>INDEX(AirportPivot[Gates (number of available)],MATCH($N3318,AirportPivot[[AirportID]:[AirportID]],0))</f>
        <v>130</v>
      </c>
    </row>
    <row r="3319" spans="1:18" x14ac:dyDescent="0.25">
      <c r="A3319" s="3" t="s">
        <v>3351</v>
      </c>
      <c r="B3319" s="12">
        <v>42040</v>
      </c>
      <c r="C3319" s="4" t="s">
        <v>23</v>
      </c>
      <c r="D3319" s="4">
        <v>1.6</v>
      </c>
      <c r="E3319" s="4">
        <v>210</v>
      </c>
      <c r="F3319" s="5">
        <v>0.5</v>
      </c>
      <c r="G3319" s="6">
        <v>300</v>
      </c>
      <c r="H3319" s="7">
        <v>49500</v>
      </c>
      <c r="I3319" s="7">
        <f>FlightsPivot[[#This Row],[Total Fare]]*10%</f>
        <v>4950</v>
      </c>
      <c r="J3319" s="7">
        <f>FlightsPivot[[#This Row],[Total Fare]]+FlightsPivot[[#This Row],[10% tax ]]</f>
        <v>54450</v>
      </c>
      <c r="K3319" s="4">
        <v>2</v>
      </c>
      <c r="L3319" s="4">
        <v>2015</v>
      </c>
      <c r="M3319" t="str">
        <f>INDEX(RoutesPivot[DepAirport],MATCH($C3319,RoutesPivot[[RouteID]:[RouteID]],0))</f>
        <v>ORD</v>
      </c>
      <c r="N3319" t="str">
        <f>INDEX(RoutesPivot[AirportID],MATCH($C3319,RoutesPivot[[RouteID]:[RouteID]],0))</f>
        <v>DEN</v>
      </c>
      <c r="O3319">
        <f>INDEX(RoutesPivot[Distance],MATCH($C3319,RoutesPivot[[RouteID]:[RouteID]],0))</f>
        <v>800</v>
      </c>
      <c r="P3319">
        <f>INDEX(RoutesPivot[ListPrice],MATCH($C3319,RoutesPivot[[RouteID]:[RouteID]],0))</f>
        <v>300</v>
      </c>
      <c r="Q3319" t="str">
        <f>INDEX(AirportPivot[AirportName],MATCH($N3319,AirportPivot[[AirportID]:[AirportID]],0))</f>
        <v>Denver International</v>
      </c>
      <c r="R3319">
        <f>INDEX(AirportPivot[Gates (number of available)],MATCH($N3319,AirportPivot[[AirportID]:[AirportID]],0))</f>
        <v>75</v>
      </c>
    </row>
    <row r="3320" spans="1:18" x14ac:dyDescent="0.25">
      <c r="A3320" s="3" t="s">
        <v>3352</v>
      </c>
      <c r="B3320" s="12">
        <v>42098</v>
      </c>
      <c r="C3320" s="4" t="s">
        <v>33</v>
      </c>
      <c r="D3320" s="4">
        <v>-0.2</v>
      </c>
      <c r="E3320" s="4">
        <v>98</v>
      </c>
      <c r="F3320" s="5">
        <v>0.83333333333333337</v>
      </c>
      <c r="G3320" s="6">
        <v>375</v>
      </c>
      <c r="H3320" s="7">
        <v>69375</v>
      </c>
      <c r="I3320" s="7">
        <f>FlightsPivot[[#This Row],[Total Fare]]*10%</f>
        <v>6937.5</v>
      </c>
      <c r="J3320" s="7">
        <f>FlightsPivot[[#This Row],[Total Fare]]+FlightsPivot[[#This Row],[10% tax ]]</f>
        <v>76312.5</v>
      </c>
      <c r="K3320" s="4">
        <v>4</v>
      </c>
      <c r="L3320" s="4">
        <v>2015</v>
      </c>
      <c r="M3320" t="str">
        <f>INDEX(RoutesPivot[DepAirport],MATCH($C3320,RoutesPivot[[RouteID]:[RouteID]],0))</f>
        <v>ORD</v>
      </c>
      <c r="N3320" t="str">
        <f>INDEX(RoutesPivot[AirportID],MATCH($C3320,RoutesPivot[[RouteID]:[RouteID]],0))</f>
        <v>SFO</v>
      </c>
      <c r="O3320">
        <f>INDEX(RoutesPivot[Distance],MATCH($C3320,RoutesPivot[[RouteID]:[RouteID]],0))</f>
        <v>1600</v>
      </c>
      <c r="P3320">
        <f>INDEX(RoutesPivot[ListPrice],MATCH($C3320,RoutesPivot[[RouteID]:[RouteID]],0))</f>
        <v>375</v>
      </c>
      <c r="Q3320" t="str">
        <f>INDEX(AirportPivot[AirportName],MATCH($N3320,AirportPivot[[AirportID]:[AirportID]],0))</f>
        <v>San Francisco International</v>
      </c>
      <c r="R3320">
        <f>INDEX(AirportPivot[Gates (number of available)],MATCH($N3320,AirportPivot[[AirportID]:[AirportID]],0))</f>
        <v>70</v>
      </c>
    </row>
    <row r="3321" spans="1:18" x14ac:dyDescent="0.25">
      <c r="A3321" s="3" t="s">
        <v>3353</v>
      </c>
      <c r="B3321" s="12">
        <v>41868</v>
      </c>
      <c r="C3321" s="4" t="s">
        <v>40</v>
      </c>
      <c r="D3321" s="4">
        <v>2.7</v>
      </c>
      <c r="E3321" s="4">
        <v>29</v>
      </c>
      <c r="F3321" s="5">
        <v>0.45833333333333331</v>
      </c>
      <c r="G3321" s="6">
        <v>126.5</v>
      </c>
      <c r="H3321" s="7">
        <v>23402.5</v>
      </c>
      <c r="I3321" s="7">
        <f>FlightsPivot[[#This Row],[Total Fare]]*10%</f>
        <v>2340.25</v>
      </c>
      <c r="J3321" s="7">
        <f>FlightsPivot[[#This Row],[Total Fare]]+FlightsPivot[[#This Row],[10% tax ]]</f>
        <v>25742.75</v>
      </c>
      <c r="K3321" s="4">
        <v>8</v>
      </c>
      <c r="L3321" s="4">
        <v>2014</v>
      </c>
      <c r="M3321" t="str">
        <f>INDEX(RoutesPivot[DepAirport],MATCH($C3321,RoutesPivot[[RouteID]:[RouteID]],0))</f>
        <v>ORD</v>
      </c>
      <c r="N3321" t="str">
        <f>INDEX(RoutesPivot[AirportID],MATCH($C3321,RoutesPivot[[RouteID]:[RouteID]],0))</f>
        <v>MSP</v>
      </c>
      <c r="O3321">
        <f>INDEX(RoutesPivot[Distance],MATCH($C3321,RoutesPivot[[RouteID]:[RouteID]],0))</f>
        <v>300</v>
      </c>
      <c r="P3321">
        <f>INDEX(RoutesPivot[ListPrice],MATCH($C3321,RoutesPivot[[RouteID]:[RouteID]],0))</f>
        <v>115</v>
      </c>
      <c r="Q3321" t="str">
        <f>INDEX(AirportPivot[AirportName],MATCH($N3321,AirportPivot[[AirportID]:[AirportID]],0))</f>
        <v>Minneapolis-St Paul International/Wold-Chamberlain</v>
      </c>
      <c r="R3321">
        <f>INDEX(AirportPivot[Gates (number of available)],MATCH($N3321,AirportPivot[[AirportID]:[AirportID]],0))</f>
        <v>65</v>
      </c>
    </row>
    <row r="3322" spans="1:18" x14ac:dyDescent="0.25">
      <c r="A3322" s="3" t="s">
        <v>3354</v>
      </c>
      <c r="B3322" s="12">
        <v>41676</v>
      </c>
      <c r="C3322" s="4" t="s">
        <v>50</v>
      </c>
      <c r="D3322" s="4">
        <v>1.5</v>
      </c>
      <c r="E3322" s="4">
        <v>111</v>
      </c>
      <c r="F3322" s="5">
        <v>0.5</v>
      </c>
      <c r="G3322" s="6">
        <v>275</v>
      </c>
      <c r="H3322" s="7">
        <v>50875</v>
      </c>
      <c r="I3322" s="7">
        <f>FlightsPivot[[#This Row],[Total Fare]]*10%</f>
        <v>5087.5</v>
      </c>
      <c r="J3322" s="7">
        <f>FlightsPivot[[#This Row],[Total Fare]]+FlightsPivot[[#This Row],[10% tax ]]</f>
        <v>55962.5</v>
      </c>
      <c r="K3322" s="4">
        <v>2</v>
      </c>
      <c r="L3322" s="4">
        <v>2014</v>
      </c>
      <c r="M3322" t="str">
        <f>INDEX(RoutesPivot[DepAirport],MATCH($C3322,RoutesPivot[[RouteID]:[RouteID]],0))</f>
        <v>ORD</v>
      </c>
      <c r="N3322" t="str">
        <f>INDEX(RoutesPivot[AirportID],MATCH($C3322,RoutesPivot[[RouteID]:[RouteID]],0))</f>
        <v>LGA</v>
      </c>
      <c r="O3322">
        <f>INDEX(RoutesPivot[Distance],MATCH($C3322,RoutesPivot[[RouteID]:[RouteID]],0))</f>
        <v>610</v>
      </c>
      <c r="P3322">
        <f>INDEX(RoutesPivot[ListPrice],MATCH($C3322,RoutesPivot[[RouteID]:[RouteID]],0))</f>
        <v>275</v>
      </c>
      <c r="Q3322" t="str">
        <f>INDEX(AirportPivot[AirportName],MATCH($N3322,AirportPivot[[AirportID]:[AirportID]],0))</f>
        <v>Laguardia</v>
      </c>
      <c r="R3322">
        <f>INDEX(AirportPivot[Gates (number of available)],MATCH($N3322,AirportPivot[[AirportID]:[AirportID]],0))</f>
        <v>66</v>
      </c>
    </row>
    <row r="3323" spans="1:18" x14ac:dyDescent="0.25">
      <c r="A3323" s="3" t="s">
        <v>3355</v>
      </c>
      <c r="B3323" s="12">
        <v>41841</v>
      </c>
      <c r="C3323" s="4" t="s">
        <v>37</v>
      </c>
      <c r="D3323" s="4">
        <v>2.6</v>
      </c>
      <c r="E3323" s="4">
        <v>164</v>
      </c>
      <c r="F3323" s="5">
        <v>0.29166666666666669</v>
      </c>
      <c r="G3323" s="6">
        <v>385</v>
      </c>
      <c r="H3323" s="7">
        <v>63525</v>
      </c>
      <c r="I3323" s="7">
        <f>FlightsPivot[[#This Row],[Total Fare]]*10%</f>
        <v>6352.5</v>
      </c>
      <c r="J3323" s="7">
        <f>FlightsPivot[[#This Row],[Total Fare]]+FlightsPivot[[#This Row],[10% tax ]]</f>
        <v>69877.5</v>
      </c>
      <c r="K3323" s="4">
        <v>7</v>
      </c>
      <c r="L3323" s="4">
        <v>2014</v>
      </c>
      <c r="M3323" t="str">
        <f>INDEX(RoutesPivot[DepAirport],MATCH($C3323,RoutesPivot[[RouteID]:[RouteID]],0))</f>
        <v>ORD</v>
      </c>
      <c r="N3323" t="str">
        <f>INDEX(RoutesPivot[AirportID],MATCH($C3323,RoutesPivot[[RouteID]:[RouteID]],0))</f>
        <v>SEA</v>
      </c>
      <c r="O3323">
        <f>INDEX(RoutesPivot[Distance],MATCH($C3323,RoutesPivot[[RouteID]:[RouteID]],0))</f>
        <v>1500</v>
      </c>
      <c r="P3323">
        <f>INDEX(RoutesPivot[ListPrice],MATCH($C3323,RoutesPivot[[RouteID]:[RouteID]],0))</f>
        <v>350</v>
      </c>
      <c r="Q3323" t="str">
        <f>INDEX(AirportPivot[AirportName],MATCH($N3323,AirportPivot[[AirportID]:[AirportID]],0))</f>
        <v>Seattle-Tacoma International</v>
      </c>
      <c r="R3323">
        <f>INDEX(AirportPivot[Gates (number of available)],MATCH($N3323,AirportPivot[[AirportID]:[AirportID]],0))</f>
        <v>58</v>
      </c>
    </row>
    <row r="3324" spans="1:18" x14ac:dyDescent="0.25">
      <c r="A3324" s="3" t="s">
        <v>3356</v>
      </c>
      <c r="B3324" s="12">
        <v>41919</v>
      </c>
      <c r="C3324" s="4" t="s">
        <v>19</v>
      </c>
      <c r="D3324" s="4">
        <v>1.2</v>
      </c>
      <c r="E3324" s="4">
        <v>28</v>
      </c>
      <c r="F3324" s="5">
        <v>0.75</v>
      </c>
      <c r="G3324" s="6">
        <v>200</v>
      </c>
      <c r="H3324" s="7">
        <v>37000</v>
      </c>
      <c r="I3324" s="7">
        <f>FlightsPivot[[#This Row],[Total Fare]]*10%</f>
        <v>3700</v>
      </c>
      <c r="J3324" s="7">
        <f>FlightsPivot[[#This Row],[Total Fare]]+FlightsPivot[[#This Row],[10% tax ]]</f>
        <v>40700</v>
      </c>
      <c r="K3324" s="4">
        <v>10</v>
      </c>
      <c r="L3324" s="4">
        <v>2014</v>
      </c>
      <c r="M3324" t="str">
        <f>INDEX(RoutesPivot[DepAirport],MATCH($C3324,RoutesPivot[[RouteID]:[RouteID]],0))</f>
        <v>ORD</v>
      </c>
      <c r="N3324" t="str">
        <f>INDEX(RoutesPivot[AirportID],MATCH($C3324,RoutesPivot[[RouteID]:[RouteID]],0))</f>
        <v>IAH</v>
      </c>
      <c r="O3324">
        <f>INDEX(RoutesPivot[Distance],MATCH($C3324,RoutesPivot[[RouteID]:[RouteID]],0))</f>
        <v>800</v>
      </c>
      <c r="P3324">
        <f>INDEX(RoutesPivot[ListPrice],MATCH($C3324,RoutesPivot[[RouteID]:[RouteID]],0))</f>
        <v>200</v>
      </c>
      <c r="Q3324" t="str">
        <f>INDEX(AirportPivot[AirportName],MATCH($N3324,AirportPivot[[AirportID]:[AirportID]],0))</f>
        <v>George Bush Intercontinental/Houston</v>
      </c>
      <c r="R3324">
        <f>INDEX(AirportPivot[Gates (number of available)],MATCH($N3324,AirportPivot[[AirportID]:[AirportID]],0))</f>
        <v>80</v>
      </c>
    </row>
    <row r="3325" spans="1:18" x14ac:dyDescent="0.25">
      <c r="A3325" s="3" t="s">
        <v>3357</v>
      </c>
      <c r="B3325" s="12">
        <v>41840</v>
      </c>
      <c r="C3325" s="4" t="s">
        <v>15</v>
      </c>
      <c r="D3325" s="4">
        <v>2.7</v>
      </c>
      <c r="E3325" s="4">
        <v>31</v>
      </c>
      <c r="F3325" s="5">
        <v>0.75</v>
      </c>
      <c r="G3325" s="6">
        <v>247.5</v>
      </c>
      <c r="H3325" s="7">
        <v>45787.5</v>
      </c>
      <c r="I3325" s="7">
        <f>FlightsPivot[[#This Row],[Total Fare]]*10%</f>
        <v>4578.75</v>
      </c>
      <c r="J3325" s="7">
        <f>FlightsPivot[[#This Row],[Total Fare]]+FlightsPivot[[#This Row],[10% tax ]]</f>
        <v>50366.25</v>
      </c>
      <c r="K3325" s="4">
        <v>7</v>
      </c>
      <c r="L3325" s="4">
        <v>2014</v>
      </c>
      <c r="M3325" t="str">
        <f>INDEX(RoutesPivot[DepAirport],MATCH($C3325,RoutesPivot[[RouteID]:[RouteID]],0))</f>
        <v>ORD</v>
      </c>
      <c r="N3325" t="str">
        <f>INDEX(RoutesPivot[AirportID],MATCH($C3325,RoutesPivot[[RouteID]:[RouteID]],0))</f>
        <v>EWR</v>
      </c>
      <c r="O3325">
        <f>INDEX(RoutesPivot[Distance],MATCH($C3325,RoutesPivot[[RouteID]:[RouteID]],0))</f>
        <v>600</v>
      </c>
      <c r="P3325">
        <f>INDEX(RoutesPivot[ListPrice],MATCH($C3325,RoutesPivot[[RouteID]:[RouteID]],0))</f>
        <v>225</v>
      </c>
      <c r="Q3325" t="str">
        <f>INDEX(AirportPivot[AirportName],MATCH($N3325,AirportPivot[[AirportID]:[AirportID]],0))</f>
        <v>Newark Liberty International</v>
      </c>
      <c r="R3325">
        <f>INDEX(AirportPivot[Gates (number of available)],MATCH($N3325,AirportPivot[[AirportID]:[AirportID]],0))</f>
        <v>82</v>
      </c>
    </row>
    <row r="3326" spans="1:18" x14ac:dyDescent="0.25">
      <c r="A3326" s="3" t="s">
        <v>3358</v>
      </c>
      <c r="B3326" s="12">
        <v>41722</v>
      </c>
      <c r="C3326" s="4" t="s">
        <v>19</v>
      </c>
      <c r="D3326" s="4">
        <v>3.7</v>
      </c>
      <c r="E3326" s="4">
        <v>200</v>
      </c>
      <c r="F3326" s="5">
        <v>0.29166666666666669</v>
      </c>
      <c r="G3326" s="6">
        <v>200</v>
      </c>
      <c r="H3326" s="7">
        <v>33000</v>
      </c>
      <c r="I3326" s="7">
        <f>FlightsPivot[[#This Row],[Total Fare]]*10%</f>
        <v>3300</v>
      </c>
      <c r="J3326" s="7">
        <f>FlightsPivot[[#This Row],[Total Fare]]+FlightsPivot[[#This Row],[10% tax ]]</f>
        <v>36300</v>
      </c>
      <c r="K3326" s="4">
        <v>3</v>
      </c>
      <c r="L3326" s="4">
        <v>2014</v>
      </c>
      <c r="M3326" t="str">
        <f>INDEX(RoutesPivot[DepAirport],MATCH($C3326,RoutesPivot[[RouteID]:[RouteID]],0))</f>
        <v>ORD</v>
      </c>
      <c r="N3326" t="str">
        <f>INDEX(RoutesPivot[AirportID],MATCH($C3326,RoutesPivot[[RouteID]:[RouteID]],0))</f>
        <v>IAH</v>
      </c>
      <c r="O3326">
        <f>INDEX(RoutesPivot[Distance],MATCH($C3326,RoutesPivot[[RouteID]:[RouteID]],0))</f>
        <v>800</v>
      </c>
      <c r="P3326">
        <f>INDEX(RoutesPivot[ListPrice],MATCH($C3326,RoutesPivot[[RouteID]:[RouteID]],0))</f>
        <v>200</v>
      </c>
      <c r="Q3326" t="str">
        <f>INDEX(AirportPivot[AirportName],MATCH($N3326,AirportPivot[[AirportID]:[AirportID]],0))</f>
        <v>George Bush Intercontinental/Houston</v>
      </c>
      <c r="R3326">
        <f>INDEX(AirportPivot[Gates (number of available)],MATCH($N3326,AirportPivot[[AirportID]:[AirportID]],0))</f>
        <v>80</v>
      </c>
    </row>
    <row r="3327" spans="1:18" x14ac:dyDescent="0.25">
      <c r="A3327" s="3" t="s">
        <v>3359</v>
      </c>
      <c r="B3327" s="12">
        <v>42021</v>
      </c>
      <c r="C3327" s="4" t="s">
        <v>23</v>
      </c>
      <c r="D3327" s="4">
        <v>1.9</v>
      </c>
      <c r="E3327" s="4">
        <v>151</v>
      </c>
      <c r="F3327" s="5">
        <v>0.72916666666666663</v>
      </c>
      <c r="G3327" s="6">
        <v>300</v>
      </c>
      <c r="H3327" s="7">
        <v>55500</v>
      </c>
      <c r="I3327" s="7">
        <f>FlightsPivot[[#This Row],[Total Fare]]*10%</f>
        <v>5550</v>
      </c>
      <c r="J3327" s="7">
        <f>FlightsPivot[[#This Row],[Total Fare]]+FlightsPivot[[#This Row],[10% tax ]]</f>
        <v>61050</v>
      </c>
      <c r="K3327" s="4">
        <v>1</v>
      </c>
      <c r="L3327" s="4">
        <v>2015</v>
      </c>
      <c r="M3327" t="str">
        <f>INDEX(RoutesPivot[DepAirport],MATCH($C3327,RoutesPivot[[RouteID]:[RouteID]],0))</f>
        <v>ORD</v>
      </c>
      <c r="N3327" t="str">
        <f>INDEX(RoutesPivot[AirportID],MATCH($C3327,RoutesPivot[[RouteID]:[RouteID]],0))</f>
        <v>DEN</v>
      </c>
      <c r="O3327">
        <f>INDEX(RoutesPivot[Distance],MATCH($C3327,RoutesPivot[[RouteID]:[RouteID]],0))</f>
        <v>800</v>
      </c>
      <c r="P3327">
        <f>INDEX(RoutesPivot[ListPrice],MATCH($C3327,RoutesPivot[[RouteID]:[RouteID]],0))</f>
        <v>300</v>
      </c>
      <c r="Q3327" t="str">
        <f>INDEX(AirportPivot[AirportName],MATCH($N3327,AirportPivot[[AirportID]:[AirportID]],0))</f>
        <v>Denver International</v>
      </c>
      <c r="R3327">
        <f>INDEX(AirportPivot[Gates (number of available)],MATCH($N3327,AirportPivot[[AirportID]:[AirportID]],0))</f>
        <v>75</v>
      </c>
    </row>
    <row r="3328" spans="1:18" x14ac:dyDescent="0.25">
      <c r="A3328" s="3" t="s">
        <v>3360</v>
      </c>
      <c r="B3328" s="12">
        <v>42287</v>
      </c>
      <c r="C3328" s="4" t="s">
        <v>50</v>
      </c>
      <c r="D3328" s="4">
        <v>2</v>
      </c>
      <c r="E3328" s="4">
        <v>134</v>
      </c>
      <c r="F3328" s="5">
        <v>0.66666666666666663</v>
      </c>
      <c r="G3328" s="6">
        <v>275</v>
      </c>
      <c r="H3328" s="7">
        <v>50875</v>
      </c>
      <c r="I3328" s="7">
        <f>FlightsPivot[[#This Row],[Total Fare]]*10%</f>
        <v>5087.5</v>
      </c>
      <c r="J3328" s="7">
        <f>FlightsPivot[[#This Row],[Total Fare]]+FlightsPivot[[#This Row],[10% tax ]]</f>
        <v>55962.5</v>
      </c>
      <c r="K3328" s="4">
        <v>10</v>
      </c>
      <c r="L3328" s="4">
        <v>2015</v>
      </c>
      <c r="M3328" t="str">
        <f>INDEX(RoutesPivot[DepAirport],MATCH($C3328,RoutesPivot[[RouteID]:[RouteID]],0))</f>
        <v>ORD</v>
      </c>
      <c r="N3328" t="str">
        <f>INDEX(RoutesPivot[AirportID],MATCH($C3328,RoutesPivot[[RouteID]:[RouteID]],0))</f>
        <v>LGA</v>
      </c>
      <c r="O3328">
        <f>INDEX(RoutesPivot[Distance],MATCH($C3328,RoutesPivot[[RouteID]:[RouteID]],0))</f>
        <v>610</v>
      </c>
      <c r="P3328">
        <f>INDEX(RoutesPivot[ListPrice],MATCH($C3328,RoutesPivot[[RouteID]:[RouteID]],0))</f>
        <v>275</v>
      </c>
      <c r="Q3328" t="str">
        <f>INDEX(AirportPivot[AirportName],MATCH($N3328,AirportPivot[[AirportID]:[AirportID]],0))</f>
        <v>Laguardia</v>
      </c>
      <c r="R3328">
        <f>INDEX(AirportPivot[Gates (number of available)],MATCH($N3328,AirportPivot[[AirportID]:[AirportID]],0))</f>
        <v>66</v>
      </c>
    </row>
    <row r="3329" spans="1:18" x14ac:dyDescent="0.25">
      <c r="A3329" s="3" t="s">
        <v>3361</v>
      </c>
      <c r="B3329" s="12">
        <v>41651</v>
      </c>
      <c r="C3329" s="4" t="s">
        <v>98</v>
      </c>
      <c r="D3329" s="4">
        <v>2.4</v>
      </c>
      <c r="E3329" s="4">
        <v>54</v>
      </c>
      <c r="F3329" s="5">
        <v>0.75</v>
      </c>
      <c r="G3329" s="6">
        <v>275</v>
      </c>
      <c r="H3329" s="7">
        <v>45375</v>
      </c>
      <c r="I3329" s="7">
        <f>FlightsPivot[[#This Row],[Total Fare]]*10%</f>
        <v>4537.5</v>
      </c>
      <c r="J3329" s="7">
        <f>FlightsPivot[[#This Row],[Total Fare]]+FlightsPivot[[#This Row],[10% tax ]]</f>
        <v>49912.5</v>
      </c>
      <c r="K3329" s="4">
        <v>1</v>
      </c>
      <c r="L3329" s="4">
        <v>2014</v>
      </c>
      <c r="M3329" t="str">
        <f>INDEX(RoutesPivot[DepAirport],MATCH($C3329,RoutesPivot[[RouteID]:[RouteID]],0))</f>
        <v>ORD</v>
      </c>
      <c r="N3329" t="str">
        <f>INDEX(RoutesPivot[AirportID],MATCH($C3329,RoutesPivot[[RouteID]:[RouteID]],0))</f>
        <v>PHL</v>
      </c>
      <c r="O3329">
        <f>INDEX(RoutesPivot[Distance],MATCH($C3329,RoutesPivot[[RouteID]:[RouteID]],0))</f>
        <v>580</v>
      </c>
      <c r="P3329">
        <f>INDEX(RoutesPivot[ListPrice],MATCH($C3329,RoutesPivot[[RouteID]:[RouteID]],0))</f>
        <v>275</v>
      </c>
      <c r="Q3329" t="str">
        <f>INDEX(AirportPivot[AirportName],MATCH($N3329,AirportPivot[[AirportID]:[AirportID]],0))</f>
        <v>Philadelphia International</v>
      </c>
      <c r="R3329">
        <f>INDEX(AirportPivot[Gates (number of available)],MATCH($N3329,AirportPivot[[AirportID]:[AirportID]],0))</f>
        <v>89</v>
      </c>
    </row>
    <row r="3330" spans="1:18" x14ac:dyDescent="0.25">
      <c r="A3330" s="3" t="s">
        <v>3362</v>
      </c>
      <c r="B3330" s="12">
        <v>42261</v>
      </c>
      <c r="C3330" s="4" t="s">
        <v>33</v>
      </c>
      <c r="D3330" s="4">
        <v>0.4</v>
      </c>
      <c r="E3330" s="4">
        <v>96</v>
      </c>
      <c r="F3330" s="5">
        <v>0.39583333333333331</v>
      </c>
      <c r="G3330" s="6">
        <v>375</v>
      </c>
      <c r="H3330" s="7">
        <v>69375</v>
      </c>
      <c r="I3330" s="7">
        <f>FlightsPivot[[#This Row],[Total Fare]]*10%</f>
        <v>6937.5</v>
      </c>
      <c r="J3330" s="7">
        <f>FlightsPivot[[#This Row],[Total Fare]]+FlightsPivot[[#This Row],[10% tax ]]</f>
        <v>76312.5</v>
      </c>
      <c r="K3330" s="4">
        <v>9</v>
      </c>
      <c r="L3330" s="4">
        <v>2015</v>
      </c>
      <c r="M3330" t="str">
        <f>INDEX(RoutesPivot[DepAirport],MATCH($C3330,RoutesPivot[[RouteID]:[RouteID]],0))</f>
        <v>ORD</v>
      </c>
      <c r="N3330" t="str">
        <f>INDEX(RoutesPivot[AirportID],MATCH($C3330,RoutesPivot[[RouteID]:[RouteID]],0))</f>
        <v>SFO</v>
      </c>
      <c r="O3330">
        <f>INDEX(RoutesPivot[Distance],MATCH($C3330,RoutesPivot[[RouteID]:[RouteID]],0))</f>
        <v>1600</v>
      </c>
      <c r="P3330">
        <f>INDEX(RoutesPivot[ListPrice],MATCH($C3330,RoutesPivot[[RouteID]:[RouteID]],0))</f>
        <v>375</v>
      </c>
      <c r="Q3330" t="str">
        <f>INDEX(AirportPivot[AirportName],MATCH($N3330,AirportPivot[[AirportID]:[AirportID]],0))</f>
        <v>San Francisco International</v>
      </c>
      <c r="R3330">
        <f>INDEX(AirportPivot[Gates (number of available)],MATCH($N3330,AirportPivot[[AirportID]:[AirportID]],0))</f>
        <v>70</v>
      </c>
    </row>
    <row r="3331" spans="1:18" x14ac:dyDescent="0.25">
      <c r="A3331" s="3" t="s">
        <v>3363</v>
      </c>
      <c r="B3331" s="12">
        <v>42334</v>
      </c>
      <c r="C3331" s="4" t="s">
        <v>13</v>
      </c>
      <c r="D3331" s="4">
        <v>5.0999999999999996</v>
      </c>
      <c r="E3331" s="4">
        <v>183</v>
      </c>
      <c r="F3331" s="5">
        <v>0.54166666666666663</v>
      </c>
      <c r="G3331" s="6">
        <v>375</v>
      </c>
      <c r="H3331" s="7">
        <v>61875</v>
      </c>
      <c r="I3331" s="7">
        <f>FlightsPivot[[#This Row],[Total Fare]]*10%</f>
        <v>6187.5</v>
      </c>
      <c r="J3331" s="7">
        <f>FlightsPivot[[#This Row],[Total Fare]]+FlightsPivot[[#This Row],[10% tax ]]</f>
        <v>68062.5</v>
      </c>
      <c r="K3331" s="4">
        <v>11</v>
      </c>
      <c r="L3331" s="4">
        <v>2015</v>
      </c>
      <c r="M3331" t="str">
        <f>INDEX(RoutesPivot[DepAirport],MATCH($C3331,RoutesPivot[[RouteID]:[RouteID]],0))</f>
        <v>ORD</v>
      </c>
      <c r="N3331" t="str">
        <f>INDEX(RoutesPivot[AirportID],MATCH($C3331,RoutesPivot[[RouteID]:[RouteID]],0))</f>
        <v>JFK</v>
      </c>
      <c r="O3331">
        <f>INDEX(RoutesPivot[Distance],MATCH($C3331,RoutesPivot[[RouteID]:[RouteID]],0))</f>
        <v>619</v>
      </c>
      <c r="P3331">
        <f>INDEX(RoutesPivot[ListPrice],MATCH($C3331,RoutesPivot[[RouteID]:[RouteID]],0))</f>
        <v>250</v>
      </c>
      <c r="Q3331" t="str">
        <f>INDEX(AirportPivot[AirportName],MATCH($N3331,AirportPivot[[AirportID]:[AirportID]],0))</f>
        <v>John F Kennedy International</v>
      </c>
      <c r="R3331">
        <f>INDEX(AirportPivot[Gates (number of available)],MATCH($N3331,AirportPivot[[AirportID]:[AirportID]],0))</f>
        <v>120</v>
      </c>
    </row>
    <row r="3332" spans="1:18" x14ac:dyDescent="0.25">
      <c r="A3332" s="3" t="s">
        <v>3364</v>
      </c>
      <c r="B3332" s="12">
        <v>42317</v>
      </c>
      <c r="C3332" s="4" t="s">
        <v>50</v>
      </c>
      <c r="D3332" s="4">
        <v>1.9</v>
      </c>
      <c r="E3332" s="4">
        <v>93</v>
      </c>
      <c r="F3332" s="5">
        <v>0.79166666666666663</v>
      </c>
      <c r="G3332" s="6">
        <v>275</v>
      </c>
      <c r="H3332" s="7">
        <v>50875</v>
      </c>
      <c r="I3332" s="7">
        <f>FlightsPivot[[#This Row],[Total Fare]]*10%</f>
        <v>5087.5</v>
      </c>
      <c r="J3332" s="7">
        <f>FlightsPivot[[#This Row],[Total Fare]]+FlightsPivot[[#This Row],[10% tax ]]</f>
        <v>55962.5</v>
      </c>
      <c r="K3332" s="4">
        <v>11</v>
      </c>
      <c r="L3332" s="4">
        <v>2015</v>
      </c>
      <c r="M3332" t="str">
        <f>INDEX(RoutesPivot[DepAirport],MATCH($C3332,RoutesPivot[[RouteID]:[RouteID]],0))</f>
        <v>ORD</v>
      </c>
      <c r="N3332" t="str">
        <f>INDEX(RoutesPivot[AirportID],MATCH($C3332,RoutesPivot[[RouteID]:[RouteID]],0))</f>
        <v>LGA</v>
      </c>
      <c r="O3332">
        <f>INDEX(RoutesPivot[Distance],MATCH($C3332,RoutesPivot[[RouteID]:[RouteID]],0))</f>
        <v>610</v>
      </c>
      <c r="P3332">
        <f>INDEX(RoutesPivot[ListPrice],MATCH($C3332,RoutesPivot[[RouteID]:[RouteID]],0))</f>
        <v>275</v>
      </c>
      <c r="Q3332" t="str">
        <f>INDEX(AirportPivot[AirportName],MATCH($N3332,AirportPivot[[AirportID]:[AirportID]],0))</f>
        <v>Laguardia</v>
      </c>
      <c r="R3332">
        <f>INDEX(AirportPivot[Gates (number of available)],MATCH($N3332,AirportPivot[[AirportID]:[AirportID]],0))</f>
        <v>66</v>
      </c>
    </row>
    <row r="3333" spans="1:18" x14ac:dyDescent="0.25">
      <c r="A3333" s="3" t="s">
        <v>3365</v>
      </c>
      <c r="B3333" s="12">
        <v>42126</v>
      </c>
      <c r="C3333" s="4" t="s">
        <v>86</v>
      </c>
      <c r="D3333" s="4">
        <v>2.5</v>
      </c>
      <c r="E3333" s="4">
        <v>155</v>
      </c>
      <c r="F3333" s="5">
        <v>0.72916666666666663</v>
      </c>
      <c r="G3333" s="6">
        <v>115</v>
      </c>
      <c r="H3333" s="7">
        <v>18975</v>
      </c>
      <c r="I3333" s="7">
        <f>FlightsPivot[[#This Row],[Total Fare]]*10%</f>
        <v>1897.5</v>
      </c>
      <c r="J3333" s="7">
        <f>FlightsPivot[[#This Row],[Total Fare]]+FlightsPivot[[#This Row],[10% tax ]]</f>
        <v>20872.5</v>
      </c>
      <c r="K3333" s="4">
        <v>5</v>
      </c>
      <c r="L3333" s="4">
        <v>2015</v>
      </c>
      <c r="M3333" t="str">
        <f>INDEX(RoutesPivot[DepAirport],MATCH($C3333,RoutesPivot[[RouteID]:[RouteID]],0))</f>
        <v>ORD</v>
      </c>
      <c r="N3333" t="str">
        <f>INDEX(RoutesPivot[AirportID],MATCH($C3333,RoutesPivot[[RouteID]:[RouteID]],0))</f>
        <v>DTW</v>
      </c>
      <c r="O3333">
        <f>INDEX(RoutesPivot[Distance],MATCH($C3333,RoutesPivot[[RouteID]:[RouteID]],0))</f>
        <v>200</v>
      </c>
      <c r="P3333">
        <f>INDEX(RoutesPivot[ListPrice],MATCH($C3333,RoutesPivot[[RouteID]:[RouteID]],0))</f>
        <v>115</v>
      </c>
      <c r="Q3333" t="str">
        <f>INDEX(AirportPivot[AirportName],MATCH($N3333,AirportPivot[[AirportID]:[AirportID]],0))</f>
        <v>Detroit Metropolitan Wayne County</v>
      </c>
      <c r="R3333">
        <f>INDEX(AirportPivot[Gates (number of available)],MATCH($N3333,AirportPivot[[AirportID]:[AirportID]],0))</f>
        <v>60</v>
      </c>
    </row>
    <row r="3334" spans="1:18" x14ac:dyDescent="0.25">
      <c r="A3334" s="3" t="s">
        <v>3366</v>
      </c>
      <c r="B3334" s="12">
        <v>42308</v>
      </c>
      <c r="C3334" s="4" t="s">
        <v>37</v>
      </c>
      <c r="D3334" s="4">
        <v>1.2</v>
      </c>
      <c r="E3334" s="4">
        <v>117</v>
      </c>
      <c r="F3334" s="5">
        <v>0.75</v>
      </c>
      <c r="G3334" s="6">
        <v>350</v>
      </c>
      <c r="H3334" s="7">
        <v>64750</v>
      </c>
      <c r="I3334" s="7">
        <f>FlightsPivot[[#This Row],[Total Fare]]*10%</f>
        <v>6475</v>
      </c>
      <c r="J3334" s="7">
        <f>FlightsPivot[[#This Row],[Total Fare]]+FlightsPivot[[#This Row],[10% tax ]]</f>
        <v>71225</v>
      </c>
      <c r="K3334" s="4">
        <v>10</v>
      </c>
      <c r="L3334" s="4">
        <v>2015</v>
      </c>
      <c r="M3334" t="str">
        <f>INDEX(RoutesPivot[DepAirport],MATCH($C3334,RoutesPivot[[RouteID]:[RouteID]],0))</f>
        <v>ORD</v>
      </c>
      <c r="N3334" t="str">
        <f>INDEX(RoutesPivot[AirportID],MATCH($C3334,RoutesPivot[[RouteID]:[RouteID]],0))</f>
        <v>SEA</v>
      </c>
      <c r="O3334">
        <f>INDEX(RoutesPivot[Distance],MATCH($C3334,RoutesPivot[[RouteID]:[RouteID]],0))</f>
        <v>1500</v>
      </c>
      <c r="P3334">
        <f>INDEX(RoutesPivot[ListPrice],MATCH($C3334,RoutesPivot[[RouteID]:[RouteID]],0))</f>
        <v>350</v>
      </c>
      <c r="Q3334" t="str">
        <f>INDEX(AirportPivot[AirportName],MATCH($N3334,AirportPivot[[AirportID]:[AirportID]],0))</f>
        <v>Seattle-Tacoma International</v>
      </c>
      <c r="R3334">
        <f>INDEX(AirportPivot[Gates (number of available)],MATCH($N3334,AirportPivot[[AirportID]:[AirportID]],0))</f>
        <v>58</v>
      </c>
    </row>
    <row r="3335" spans="1:18" x14ac:dyDescent="0.25">
      <c r="A3335" s="3" t="s">
        <v>3367</v>
      </c>
      <c r="B3335" s="12">
        <v>41869</v>
      </c>
      <c r="C3335" s="4" t="s">
        <v>47</v>
      </c>
      <c r="D3335" s="4">
        <v>3.5</v>
      </c>
      <c r="E3335" s="4">
        <v>136</v>
      </c>
      <c r="F3335" s="5">
        <v>0.70833333333333337</v>
      </c>
      <c r="G3335" s="6">
        <v>275</v>
      </c>
      <c r="H3335" s="7">
        <v>50875</v>
      </c>
      <c r="I3335" s="7">
        <f>FlightsPivot[[#This Row],[Total Fare]]*10%</f>
        <v>5087.5</v>
      </c>
      <c r="J3335" s="7">
        <f>FlightsPivot[[#This Row],[Total Fare]]+FlightsPivot[[#This Row],[10% tax ]]</f>
        <v>55962.5</v>
      </c>
      <c r="K3335" s="4">
        <v>8</v>
      </c>
      <c r="L3335" s="4">
        <v>2014</v>
      </c>
      <c r="M3335" t="str">
        <f>INDEX(RoutesPivot[DepAirport],MATCH($C3335,RoutesPivot[[RouteID]:[RouteID]],0))</f>
        <v>ORD</v>
      </c>
      <c r="N3335" t="str">
        <f>INDEX(RoutesPivot[AirportID],MATCH($C3335,RoutesPivot[[RouteID]:[RouteID]],0))</f>
        <v>PHX</v>
      </c>
      <c r="O3335">
        <f>INDEX(RoutesPivot[Distance],MATCH($C3335,RoutesPivot[[RouteID]:[RouteID]],0))</f>
        <v>1200</v>
      </c>
      <c r="P3335">
        <f>INDEX(RoutesPivot[ListPrice],MATCH($C3335,RoutesPivot[[RouteID]:[RouteID]],0))</f>
        <v>250</v>
      </c>
      <c r="Q3335" t="str">
        <f>INDEX(AirportPivot[AirportName],MATCH($N3335,AirportPivot[[AirportID]:[AirportID]],0))</f>
        <v>Phoenix Sky Harbor International</v>
      </c>
      <c r="R3335">
        <f>INDEX(AirportPivot[Gates (number of available)],MATCH($N3335,AirportPivot[[AirportID]:[AirportID]],0))</f>
        <v>60</v>
      </c>
    </row>
    <row r="3336" spans="1:18" x14ac:dyDescent="0.25">
      <c r="A3336" s="3" t="s">
        <v>3368</v>
      </c>
      <c r="B3336" s="12">
        <v>42220</v>
      </c>
      <c r="C3336" s="4" t="s">
        <v>13</v>
      </c>
      <c r="D3336" s="4">
        <v>2</v>
      </c>
      <c r="E3336" s="4">
        <v>157</v>
      </c>
      <c r="F3336" s="5">
        <v>0.29166666666666669</v>
      </c>
      <c r="G3336" s="6">
        <v>275</v>
      </c>
      <c r="H3336" s="7">
        <v>45375</v>
      </c>
      <c r="I3336" s="7">
        <f>FlightsPivot[[#This Row],[Total Fare]]*10%</f>
        <v>4537.5</v>
      </c>
      <c r="J3336" s="7">
        <f>FlightsPivot[[#This Row],[Total Fare]]+FlightsPivot[[#This Row],[10% tax ]]</f>
        <v>49912.5</v>
      </c>
      <c r="K3336" s="4">
        <v>8</v>
      </c>
      <c r="L3336" s="4">
        <v>2015</v>
      </c>
      <c r="M3336" t="str">
        <f>INDEX(RoutesPivot[DepAirport],MATCH($C3336,RoutesPivot[[RouteID]:[RouteID]],0))</f>
        <v>ORD</v>
      </c>
      <c r="N3336" t="str">
        <f>INDEX(RoutesPivot[AirportID],MATCH($C3336,RoutesPivot[[RouteID]:[RouteID]],0))</f>
        <v>JFK</v>
      </c>
      <c r="O3336">
        <f>INDEX(RoutesPivot[Distance],MATCH($C3336,RoutesPivot[[RouteID]:[RouteID]],0))</f>
        <v>619</v>
      </c>
      <c r="P3336">
        <f>INDEX(RoutesPivot[ListPrice],MATCH($C3336,RoutesPivot[[RouteID]:[RouteID]],0))</f>
        <v>250</v>
      </c>
      <c r="Q3336" t="str">
        <f>INDEX(AirportPivot[AirportName],MATCH($N3336,AirportPivot[[AirportID]:[AirportID]],0))</f>
        <v>John F Kennedy International</v>
      </c>
      <c r="R3336">
        <f>INDEX(AirportPivot[Gates (number of available)],MATCH($N3336,AirportPivot[[AirportID]:[AirportID]],0))</f>
        <v>120</v>
      </c>
    </row>
    <row r="3337" spans="1:18" x14ac:dyDescent="0.25">
      <c r="A3337" s="3" t="s">
        <v>3369</v>
      </c>
      <c r="B3337" s="12">
        <v>42357</v>
      </c>
      <c r="C3337" s="4" t="s">
        <v>25</v>
      </c>
      <c r="D3337" s="4">
        <v>1.9</v>
      </c>
      <c r="E3337" s="4">
        <v>29</v>
      </c>
      <c r="F3337" s="5">
        <v>0.3125</v>
      </c>
      <c r="G3337" s="6">
        <v>200</v>
      </c>
      <c r="H3337" s="7">
        <v>37000</v>
      </c>
      <c r="I3337" s="7">
        <f>FlightsPivot[[#This Row],[Total Fare]]*10%</f>
        <v>3700</v>
      </c>
      <c r="J3337" s="7">
        <f>FlightsPivot[[#This Row],[Total Fare]]+FlightsPivot[[#This Row],[10% tax ]]</f>
        <v>40700</v>
      </c>
      <c r="K3337" s="4">
        <v>12</v>
      </c>
      <c r="L3337" s="4">
        <v>2015</v>
      </c>
      <c r="M3337" t="str">
        <f>INDEX(RoutesPivot[DepAirport],MATCH($C3337,RoutesPivot[[RouteID]:[RouteID]],0))</f>
        <v>ORD</v>
      </c>
      <c r="N3337" t="str">
        <f>INDEX(RoutesPivot[AirportID],MATCH($C3337,RoutesPivot[[RouteID]:[RouteID]],0))</f>
        <v>DFW</v>
      </c>
      <c r="O3337">
        <f>INDEX(RoutesPivot[Distance],MATCH($C3337,RoutesPivot[[RouteID]:[RouteID]],0))</f>
        <v>700</v>
      </c>
      <c r="P3337">
        <f>INDEX(RoutesPivot[ListPrice],MATCH($C3337,RoutesPivot[[RouteID]:[RouteID]],0))</f>
        <v>200</v>
      </c>
      <c r="Q3337" t="str">
        <f>INDEX(AirportPivot[AirportName],MATCH($N3337,AirportPivot[[AirportID]:[AirportID]],0))</f>
        <v>Dallas/Fort Worth International</v>
      </c>
      <c r="R3337">
        <f>INDEX(AirportPivot[Gates (number of available)],MATCH($N3337,AirportPivot[[AirportID]:[AirportID]],0))</f>
        <v>130</v>
      </c>
    </row>
    <row r="3338" spans="1:18" x14ac:dyDescent="0.25">
      <c r="A3338" s="3" t="s">
        <v>3370</v>
      </c>
      <c r="B3338" s="12">
        <v>41827</v>
      </c>
      <c r="C3338" s="4" t="s">
        <v>15</v>
      </c>
      <c r="D3338" s="4">
        <v>0.9</v>
      </c>
      <c r="E3338" s="4">
        <v>146</v>
      </c>
      <c r="F3338" s="5">
        <v>0.29166666666666669</v>
      </c>
      <c r="G3338" s="6">
        <v>247.5</v>
      </c>
      <c r="H3338" s="7">
        <v>45787.5</v>
      </c>
      <c r="I3338" s="7">
        <f>FlightsPivot[[#This Row],[Total Fare]]*10%</f>
        <v>4578.75</v>
      </c>
      <c r="J3338" s="7">
        <f>FlightsPivot[[#This Row],[Total Fare]]+FlightsPivot[[#This Row],[10% tax ]]</f>
        <v>50366.25</v>
      </c>
      <c r="K3338" s="4">
        <v>7</v>
      </c>
      <c r="L3338" s="4">
        <v>2014</v>
      </c>
      <c r="M3338" t="str">
        <f>INDEX(RoutesPivot[DepAirport],MATCH($C3338,RoutesPivot[[RouteID]:[RouteID]],0))</f>
        <v>ORD</v>
      </c>
      <c r="N3338" t="str">
        <f>INDEX(RoutesPivot[AirportID],MATCH($C3338,RoutesPivot[[RouteID]:[RouteID]],0))</f>
        <v>EWR</v>
      </c>
      <c r="O3338">
        <f>INDEX(RoutesPivot[Distance],MATCH($C3338,RoutesPivot[[RouteID]:[RouteID]],0))</f>
        <v>600</v>
      </c>
      <c r="P3338">
        <f>INDEX(RoutesPivot[ListPrice],MATCH($C3338,RoutesPivot[[RouteID]:[RouteID]],0))</f>
        <v>225</v>
      </c>
      <c r="Q3338" t="str">
        <f>INDEX(AirportPivot[AirportName],MATCH($N3338,AirportPivot[[AirportID]:[AirportID]],0))</f>
        <v>Newark Liberty International</v>
      </c>
      <c r="R3338">
        <f>INDEX(AirportPivot[Gates (number of available)],MATCH($N3338,AirportPivot[[AirportID]:[AirportID]],0))</f>
        <v>82</v>
      </c>
    </row>
    <row r="3339" spans="1:18" x14ac:dyDescent="0.25">
      <c r="A3339" s="3" t="s">
        <v>3371</v>
      </c>
      <c r="B3339" s="12">
        <v>42190</v>
      </c>
      <c r="C3339" s="4" t="s">
        <v>47</v>
      </c>
      <c r="D3339" s="4">
        <v>2.1</v>
      </c>
      <c r="E3339" s="4">
        <v>74</v>
      </c>
      <c r="F3339" s="5">
        <v>0.79166666666666663</v>
      </c>
      <c r="G3339" s="6">
        <v>275</v>
      </c>
      <c r="H3339" s="7">
        <v>49775</v>
      </c>
      <c r="I3339" s="7">
        <f>FlightsPivot[[#This Row],[Total Fare]]*10%</f>
        <v>4977.5</v>
      </c>
      <c r="J3339" s="7">
        <f>FlightsPivot[[#This Row],[Total Fare]]+FlightsPivot[[#This Row],[10% tax ]]</f>
        <v>54752.5</v>
      </c>
      <c r="K3339" s="4">
        <v>7</v>
      </c>
      <c r="L3339" s="4">
        <v>2015</v>
      </c>
      <c r="M3339" t="str">
        <f>INDEX(RoutesPivot[DepAirport],MATCH($C3339,RoutesPivot[[RouteID]:[RouteID]],0))</f>
        <v>ORD</v>
      </c>
      <c r="N3339" t="str">
        <f>INDEX(RoutesPivot[AirportID],MATCH($C3339,RoutesPivot[[RouteID]:[RouteID]],0))</f>
        <v>PHX</v>
      </c>
      <c r="O3339">
        <f>INDEX(RoutesPivot[Distance],MATCH($C3339,RoutesPivot[[RouteID]:[RouteID]],0))</f>
        <v>1200</v>
      </c>
      <c r="P3339">
        <f>INDEX(RoutesPivot[ListPrice],MATCH($C3339,RoutesPivot[[RouteID]:[RouteID]],0))</f>
        <v>250</v>
      </c>
      <c r="Q3339" t="str">
        <f>INDEX(AirportPivot[AirportName],MATCH($N3339,AirportPivot[[AirportID]:[AirportID]],0))</f>
        <v>Phoenix Sky Harbor International</v>
      </c>
      <c r="R3339">
        <f>INDEX(AirportPivot[Gates (number of available)],MATCH($N3339,AirportPivot[[AirportID]:[AirportID]],0))</f>
        <v>60</v>
      </c>
    </row>
    <row r="3340" spans="1:18" x14ac:dyDescent="0.25">
      <c r="A3340" s="3" t="s">
        <v>3372</v>
      </c>
      <c r="B3340" s="12">
        <v>41672</v>
      </c>
      <c r="C3340" s="4" t="s">
        <v>23</v>
      </c>
      <c r="D3340" s="4">
        <v>3.3</v>
      </c>
      <c r="E3340" s="4">
        <v>5</v>
      </c>
      <c r="F3340" s="5">
        <v>0.29166666666666669</v>
      </c>
      <c r="G3340" s="6">
        <v>300</v>
      </c>
      <c r="H3340" s="7">
        <v>55500</v>
      </c>
      <c r="I3340" s="7">
        <f>FlightsPivot[[#This Row],[Total Fare]]*10%</f>
        <v>5550</v>
      </c>
      <c r="J3340" s="7">
        <f>FlightsPivot[[#This Row],[Total Fare]]+FlightsPivot[[#This Row],[10% tax ]]</f>
        <v>61050</v>
      </c>
      <c r="K3340" s="4">
        <v>2</v>
      </c>
      <c r="L3340" s="4">
        <v>2014</v>
      </c>
      <c r="M3340" t="str">
        <f>INDEX(RoutesPivot[DepAirport],MATCH($C3340,RoutesPivot[[RouteID]:[RouteID]],0))</f>
        <v>ORD</v>
      </c>
      <c r="N3340" t="str">
        <f>INDEX(RoutesPivot[AirportID],MATCH($C3340,RoutesPivot[[RouteID]:[RouteID]],0))</f>
        <v>DEN</v>
      </c>
      <c r="O3340">
        <f>INDEX(RoutesPivot[Distance],MATCH($C3340,RoutesPivot[[RouteID]:[RouteID]],0))</f>
        <v>800</v>
      </c>
      <c r="P3340">
        <f>INDEX(RoutesPivot[ListPrice],MATCH($C3340,RoutesPivot[[RouteID]:[RouteID]],0))</f>
        <v>300</v>
      </c>
      <c r="Q3340" t="str">
        <f>INDEX(AirportPivot[AirportName],MATCH($N3340,AirportPivot[[AirportID]:[AirportID]],0))</f>
        <v>Denver International</v>
      </c>
      <c r="R3340">
        <f>INDEX(AirportPivot[Gates (number of available)],MATCH($N3340,AirportPivot[[AirportID]:[AirportID]],0))</f>
        <v>75</v>
      </c>
    </row>
    <row r="3341" spans="1:18" x14ac:dyDescent="0.25">
      <c r="A3341" s="3" t="s">
        <v>3373</v>
      </c>
      <c r="B3341" s="12">
        <v>42121</v>
      </c>
      <c r="C3341" s="4" t="s">
        <v>33</v>
      </c>
      <c r="D3341" s="4">
        <v>2.7</v>
      </c>
      <c r="E3341" s="4">
        <v>88</v>
      </c>
      <c r="F3341" s="5">
        <v>0.75</v>
      </c>
      <c r="G3341" s="6">
        <v>375</v>
      </c>
      <c r="H3341" s="7">
        <v>67875</v>
      </c>
      <c r="I3341" s="7">
        <f>FlightsPivot[[#This Row],[Total Fare]]*10%</f>
        <v>6787.5</v>
      </c>
      <c r="J3341" s="7">
        <f>FlightsPivot[[#This Row],[Total Fare]]+FlightsPivot[[#This Row],[10% tax ]]</f>
        <v>74662.5</v>
      </c>
      <c r="K3341" s="4">
        <v>4</v>
      </c>
      <c r="L3341" s="4">
        <v>2015</v>
      </c>
      <c r="M3341" t="str">
        <f>INDEX(RoutesPivot[DepAirport],MATCH($C3341,RoutesPivot[[RouteID]:[RouteID]],0))</f>
        <v>ORD</v>
      </c>
      <c r="N3341" t="str">
        <f>INDEX(RoutesPivot[AirportID],MATCH($C3341,RoutesPivot[[RouteID]:[RouteID]],0))</f>
        <v>SFO</v>
      </c>
      <c r="O3341">
        <f>INDEX(RoutesPivot[Distance],MATCH($C3341,RoutesPivot[[RouteID]:[RouteID]],0))</f>
        <v>1600</v>
      </c>
      <c r="P3341">
        <f>INDEX(RoutesPivot[ListPrice],MATCH($C3341,RoutesPivot[[RouteID]:[RouteID]],0))</f>
        <v>375</v>
      </c>
      <c r="Q3341" t="str">
        <f>INDEX(AirportPivot[AirportName],MATCH($N3341,AirportPivot[[AirportID]:[AirportID]],0))</f>
        <v>San Francisco International</v>
      </c>
      <c r="R3341">
        <f>INDEX(AirportPivot[Gates (number of available)],MATCH($N3341,AirportPivot[[AirportID]:[AirportID]],0))</f>
        <v>70</v>
      </c>
    </row>
    <row r="3342" spans="1:18" x14ac:dyDescent="0.25">
      <c r="A3342" s="3" t="s">
        <v>3374</v>
      </c>
      <c r="B3342" s="12">
        <v>42361</v>
      </c>
      <c r="C3342" s="4" t="s">
        <v>30</v>
      </c>
      <c r="D3342" s="4">
        <v>5.4</v>
      </c>
      <c r="E3342" s="4">
        <v>122</v>
      </c>
      <c r="F3342" s="5">
        <v>0.41666666666666669</v>
      </c>
      <c r="G3342" s="6">
        <v>350</v>
      </c>
      <c r="H3342" s="7">
        <v>64750</v>
      </c>
      <c r="I3342" s="7">
        <f>FlightsPivot[[#This Row],[Total Fare]]*10%</f>
        <v>6475</v>
      </c>
      <c r="J3342" s="7">
        <f>FlightsPivot[[#This Row],[Total Fare]]+FlightsPivot[[#This Row],[10% tax ]]</f>
        <v>71225</v>
      </c>
      <c r="K3342" s="4">
        <v>12</v>
      </c>
      <c r="L3342" s="4">
        <v>2015</v>
      </c>
      <c r="M3342" t="str">
        <f>INDEX(RoutesPivot[DepAirport],MATCH($C3342,RoutesPivot[[RouteID]:[RouteID]],0))</f>
        <v>ORD</v>
      </c>
      <c r="N3342" t="str">
        <f>INDEX(RoutesPivot[AirportID],MATCH($C3342,RoutesPivot[[RouteID]:[RouteID]],0))</f>
        <v>MCO</v>
      </c>
      <c r="O3342">
        <f>INDEX(RoutesPivot[Distance],MATCH($C3342,RoutesPivot[[RouteID]:[RouteID]],0))</f>
        <v>850</v>
      </c>
      <c r="P3342">
        <f>INDEX(RoutesPivot[ListPrice],MATCH($C3342,RoutesPivot[[RouteID]:[RouteID]],0))</f>
        <v>250</v>
      </c>
      <c r="Q3342" t="str">
        <f>INDEX(AirportPivot[AirportName],MATCH($N3342,AirportPivot[[AirportID]:[AirportID]],0))</f>
        <v>Orlando International</v>
      </c>
      <c r="R3342">
        <f>INDEX(AirportPivot[Gates (number of available)],MATCH($N3342,AirportPivot[[AirportID]:[AirportID]],0))</f>
        <v>67</v>
      </c>
    </row>
    <row r="3343" spans="1:18" x14ac:dyDescent="0.25">
      <c r="A3343" s="3" t="s">
        <v>3375</v>
      </c>
      <c r="B3343" s="12">
        <v>41666</v>
      </c>
      <c r="C3343" s="4" t="s">
        <v>25</v>
      </c>
      <c r="D3343" s="4">
        <v>2.2000000000000002</v>
      </c>
      <c r="E3343" s="4">
        <v>161</v>
      </c>
      <c r="F3343" s="5">
        <v>0.33333333333333331</v>
      </c>
      <c r="G3343" s="6">
        <v>200</v>
      </c>
      <c r="H3343" s="7">
        <v>33000</v>
      </c>
      <c r="I3343" s="7">
        <f>FlightsPivot[[#This Row],[Total Fare]]*10%</f>
        <v>3300</v>
      </c>
      <c r="J3343" s="7">
        <f>FlightsPivot[[#This Row],[Total Fare]]+FlightsPivot[[#This Row],[10% tax ]]</f>
        <v>36300</v>
      </c>
      <c r="K3343" s="4">
        <v>1</v>
      </c>
      <c r="L3343" s="4">
        <v>2014</v>
      </c>
      <c r="M3343" t="str">
        <f>INDEX(RoutesPivot[DepAirport],MATCH($C3343,RoutesPivot[[RouteID]:[RouteID]],0))</f>
        <v>ORD</v>
      </c>
      <c r="N3343" t="str">
        <f>INDEX(RoutesPivot[AirportID],MATCH($C3343,RoutesPivot[[RouteID]:[RouteID]],0))</f>
        <v>DFW</v>
      </c>
      <c r="O3343">
        <f>INDEX(RoutesPivot[Distance],MATCH($C3343,RoutesPivot[[RouteID]:[RouteID]],0))</f>
        <v>700</v>
      </c>
      <c r="P3343">
        <f>INDEX(RoutesPivot[ListPrice],MATCH($C3343,RoutesPivot[[RouteID]:[RouteID]],0))</f>
        <v>200</v>
      </c>
      <c r="Q3343" t="str">
        <f>INDEX(AirportPivot[AirportName],MATCH($N3343,AirportPivot[[AirportID]:[AirportID]],0))</f>
        <v>Dallas/Fort Worth International</v>
      </c>
      <c r="R3343">
        <f>INDEX(AirportPivot[Gates (number of available)],MATCH($N3343,AirportPivot[[AirportID]:[AirportID]],0))</f>
        <v>130</v>
      </c>
    </row>
    <row r="3344" spans="1:18" x14ac:dyDescent="0.25">
      <c r="A3344" s="3" t="s">
        <v>3376</v>
      </c>
      <c r="B3344" s="12">
        <v>41997</v>
      </c>
      <c r="C3344" s="4" t="s">
        <v>98</v>
      </c>
      <c r="D3344" s="4">
        <v>2.2000000000000002</v>
      </c>
      <c r="E3344" s="4">
        <v>182</v>
      </c>
      <c r="F3344" s="5">
        <v>0.77083333333333337</v>
      </c>
      <c r="G3344" s="6">
        <v>385</v>
      </c>
      <c r="H3344" s="7">
        <v>63525</v>
      </c>
      <c r="I3344" s="7">
        <f>FlightsPivot[[#This Row],[Total Fare]]*10%</f>
        <v>6352.5</v>
      </c>
      <c r="J3344" s="7">
        <f>FlightsPivot[[#This Row],[Total Fare]]+FlightsPivot[[#This Row],[10% tax ]]</f>
        <v>69877.5</v>
      </c>
      <c r="K3344" s="4">
        <v>12</v>
      </c>
      <c r="L3344" s="4">
        <v>2014</v>
      </c>
      <c r="M3344" t="str">
        <f>INDEX(RoutesPivot[DepAirport],MATCH($C3344,RoutesPivot[[RouteID]:[RouteID]],0))</f>
        <v>ORD</v>
      </c>
      <c r="N3344" t="str">
        <f>INDEX(RoutesPivot[AirportID],MATCH($C3344,RoutesPivot[[RouteID]:[RouteID]],0))</f>
        <v>PHL</v>
      </c>
      <c r="O3344">
        <f>INDEX(RoutesPivot[Distance],MATCH($C3344,RoutesPivot[[RouteID]:[RouteID]],0))</f>
        <v>580</v>
      </c>
      <c r="P3344">
        <f>INDEX(RoutesPivot[ListPrice],MATCH($C3344,RoutesPivot[[RouteID]:[RouteID]],0))</f>
        <v>275</v>
      </c>
      <c r="Q3344" t="str">
        <f>INDEX(AirportPivot[AirportName],MATCH($N3344,AirportPivot[[AirportID]:[AirportID]],0))</f>
        <v>Philadelphia International</v>
      </c>
      <c r="R3344">
        <f>INDEX(AirportPivot[Gates (number of available)],MATCH($N3344,AirportPivot[[AirportID]:[AirportID]],0))</f>
        <v>89</v>
      </c>
    </row>
    <row r="3345" spans="1:18" x14ac:dyDescent="0.25">
      <c r="A3345" s="3" t="s">
        <v>3377</v>
      </c>
      <c r="B3345" s="12">
        <v>41829</v>
      </c>
      <c r="C3345" s="4" t="s">
        <v>23</v>
      </c>
      <c r="D3345" s="4">
        <v>2.5</v>
      </c>
      <c r="E3345" s="4">
        <v>160</v>
      </c>
      <c r="F3345" s="5">
        <v>0.29166666666666669</v>
      </c>
      <c r="G3345" s="6">
        <v>330</v>
      </c>
      <c r="H3345" s="7">
        <v>54450</v>
      </c>
      <c r="I3345" s="7">
        <f>FlightsPivot[[#This Row],[Total Fare]]*10%</f>
        <v>5445</v>
      </c>
      <c r="J3345" s="7">
        <f>FlightsPivot[[#This Row],[Total Fare]]+FlightsPivot[[#This Row],[10% tax ]]</f>
        <v>59895</v>
      </c>
      <c r="K3345" s="4">
        <v>7</v>
      </c>
      <c r="L3345" s="4">
        <v>2014</v>
      </c>
      <c r="M3345" t="str">
        <f>INDEX(RoutesPivot[DepAirport],MATCH($C3345,RoutesPivot[[RouteID]:[RouteID]],0))</f>
        <v>ORD</v>
      </c>
      <c r="N3345" t="str">
        <f>INDEX(RoutesPivot[AirportID],MATCH($C3345,RoutesPivot[[RouteID]:[RouteID]],0))</f>
        <v>DEN</v>
      </c>
      <c r="O3345">
        <f>INDEX(RoutesPivot[Distance],MATCH($C3345,RoutesPivot[[RouteID]:[RouteID]],0))</f>
        <v>800</v>
      </c>
      <c r="P3345">
        <f>INDEX(RoutesPivot[ListPrice],MATCH($C3345,RoutesPivot[[RouteID]:[RouteID]],0))</f>
        <v>300</v>
      </c>
      <c r="Q3345" t="str">
        <f>INDEX(AirportPivot[AirportName],MATCH($N3345,AirportPivot[[AirportID]:[AirportID]],0))</f>
        <v>Denver International</v>
      </c>
      <c r="R3345">
        <f>INDEX(AirportPivot[Gates (number of available)],MATCH($N3345,AirportPivot[[AirportID]:[AirportID]],0))</f>
        <v>75</v>
      </c>
    </row>
    <row r="3346" spans="1:18" x14ac:dyDescent="0.25">
      <c r="A3346" s="3" t="s">
        <v>3378</v>
      </c>
      <c r="B3346" s="12">
        <v>41907</v>
      </c>
      <c r="C3346" s="4" t="s">
        <v>23</v>
      </c>
      <c r="D3346" s="4">
        <v>2</v>
      </c>
      <c r="E3346" s="4">
        <v>28</v>
      </c>
      <c r="F3346" s="5">
        <v>0.58333333333333337</v>
      </c>
      <c r="G3346" s="6">
        <v>300</v>
      </c>
      <c r="H3346" s="7">
        <v>55500</v>
      </c>
      <c r="I3346" s="7">
        <f>FlightsPivot[[#This Row],[Total Fare]]*10%</f>
        <v>5550</v>
      </c>
      <c r="J3346" s="7">
        <f>FlightsPivot[[#This Row],[Total Fare]]+FlightsPivot[[#This Row],[10% tax ]]</f>
        <v>61050</v>
      </c>
      <c r="K3346" s="4">
        <v>9</v>
      </c>
      <c r="L3346" s="4">
        <v>2014</v>
      </c>
      <c r="M3346" t="str">
        <f>INDEX(RoutesPivot[DepAirport],MATCH($C3346,RoutesPivot[[RouteID]:[RouteID]],0))</f>
        <v>ORD</v>
      </c>
      <c r="N3346" t="str">
        <f>INDEX(RoutesPivot[AirportID],MATCH($C3346,RoutesPivot[[RouteID]:[RouteID]],0))</f>
        <v>DEN</v>
      </c>
      <c r="O3346">
        <f>INDEX(RoutesPivot[Distance],MATCH($C3346,RoutesPivot[[RouteID]:[RouteID]],0))</f>
        <v>800</v>
      </c>
      <c r="P3346">
        <f>INDEX(RoutesPivot[ListPrice],MATCH($C3346,RoutesPivot[[RouteID]:[RouteID]],0))</f>
        <v>300</v>
      </c>
      <c r="Q3346" t="str">
        <f>INDEX(AirportPivot[AirportName],MATCH($N3346,AirportPivot[[AirportID]:[AirportID]],0))</f>
        <v>Denver International</v>
      </c>
      <c r="R3346">
        <f>INDEX(AirportPivot[Gates (number of available)],MATCH($N3346,AirportPivot[[AirportID]:[AirportID]],0))</f>
        <v>75</v>
      </c>
    </row>
    <row r="3347" spans="1:18" x14ac:dyDescent="0.25">
      <c r="A3347" s="3" t="s">
        <v>3379</v>
      </c>
      <c r="B3347" s="12">
        <v>41992</v>
      </c>
      <c r="C3347" s="4" t="s">
        <v>13</v>
      </c>
      <c r="D3347" s="4">
        <v>2.4</v>
      </c>
      <c r="E3347" s="4">
        <v>189</v>
      </c>
      <c r="F3347" s="5">
        <v>0.33333333333333331</v>
      </c>
      <c r="G3347" s="6">
        <v>250</v>
      </c>
      <c r="H3347" s="7">
        <v>41250</v>
      </c>
      <c r="I3347" s="7">
        <f>FlightsPivot[[#This Row],[Total Fare]]*10%</f>
        <v>4125</v>
      </c>
      <c r="J3347" s="7">
        <f>FlightsPivot[[#This Row],[Total Fare]]+FlightsPivot[[#This Row],[10% tax ]]</f>
        <v>45375</v>
      </c>
      <c r="K3347" s="4">
        <v>12</v>
      </c>
      <c r="L3347" s="4">
        <v>2014</v>
      </c>
      <c r="M3347" t="str">
        <f>INDEX(RoutesPivot[DepAirport],MATCH($C3347,RoutesPivot[[RouteID]:[RouteID]],0))</f>
        <v>ORD</v>
      </c>
      <c r="N3347" t="str">
        <f>INDEX(RoutesPivot[AirportID],MATCH($C3347,RoutesPivot[[RouteID]:[RouteID]],0))</f>
        <v>JFK</v>
      </c>
      <c r="O3347">
        <f>INDEX(RoutesPivot[Distance],MATCH($C3347,RoutesPivot[[RouteID]:[RouteID]],0))</f>
        <v>619</v>
      </c>
      <c r="P3347">
        <f>INDEX(RoutesPivot[ListPrice],MATCH($C3347,RoutesPivot[[RouteID]:[RouteID]],0))</f>
        <v>250</v>
      </c>
      <c r="Q3347" t="str">
        <f>INDEX(AirportPivot[AirportName],MATCH($N3347,AirportPivot[[AirportID]:[AirportID]],0))</f>
        <v>John F Kennedy International</v>
      </c>
      <c r="R3347">
        <f>INDEX(AirportPivot[Gates (number of available)],MATCH($N3347,AirportPivot[[AirportID]:[AirportID]],0))</f>
        <v>120</v>
      </c>
    </row>
    <row r="3348" spans="1:18" x14ac:dyDescent="0.25">
      <c r="A3348" s="3" t="s">
        <v>3380</v>
      </c>
      <c r="B3348" s="12">
        <v>41669</v>
      </c>
      <c r="C3348" s="4" t="s">
        <v>19</v>
      </c>
      <c r="D3348" s="4">
        <v>1.6</v>
      </c>
      <c r="E3348" s="4">
        <v>90</v>
      </c>
      <c r="F3348" s="5">
        <v>0.75</v>
      </c>
      <c r="G3348" s="6">
        <v>200</v>
      </c>
      <c r="H3348" s="7">
        <v>36200</v>
      </c>
      <c r="I3348" s="7">
        <f>FlightsPivot[[#This Row],[Total Fare]]*10%</f>
        <v>3620</v>
      </c>
      <c r="J3348" s="7">
        <f>FlightsPivot[[#This Row],[Total Fare]]+FlightsPivot[[#This Row],[10% tax ]]</f>
        <v>39820</v>
      </c>
      <c r="K3348" s="4">
        <v>1</v>
      </c>
      <c r="L3348" s="4">
        <v>2014</v>
      </c>
      <c r="M3348" t="str">
        <f>INDEX(RoutesPivot[DepAirport],MATCH($C3348,RoutesPivot[[RouteID]:[RouteID]],0))</f>
        <v>ORD</v>
      </c>
      <c r="N3348" t="str">
        <f>INDEX(RoutesPivot[AirportID],MATCH($C3348,RoutesPivot[[RouteID]:[RouteID]],0))</f>
        <v>IAH</v>
      </c>
      <c r="O3348">
        <f>INDEX(RoutesPivot[Distance],MATCH($C3348,RoutesPivot[[RouteID]:[RouteID]],0))</f>
        <v>800</v>
      </c>
      <c r="P3348">
        <f>INDEX(RoutesPivot[ListPrice],MATCH($C3348,RoutesPivot[[RouteID]:[RouteID]],0))</f>
        <v>200</v>
      </c>
      <c r="Q3348" t="str">
        <f>INDEX(AirportPivot[AirportName],MATCH($N3348,AirportPivot[[AirportID]:[AirportID]],0))</f>
        <v>George Bush Intercontinental/Houston</v>
      </c>
      <c r="R3348">
        <f>INDEX(AirportPivot[Gates (number of available)],MATCH($N3348,AirportPivot[[AirportID]:[AirportID]],0))</f>
        <v>80</v>
      </c>
    </row>
    <row r="3349" spans="1:18" x14ac:dyDescent="0.25">
      <c r="A3349" s="3" t="s">
        <v>3381</v>
      </c>
      <c r="B3349" s="12">
        <v>41820</v>
      </c>
      <c r="C3349" s="4" t="s">
        <v>86</v>
      </c>
      <c r="D3349" s="4">
        <v>2.5</v>
      </c>
      <c r="E3349" s="4">
        <v>43</v>
      </c>
      <c r="F3349" s="5">
        <v>0.29166666666666669</v>
      </c>
      <c r="G3349" s="6">
        <v>126.5</v>
      </c>
      <c r="H3349" s="7">
        <v>20872.5</v>
      </c>
      <c r="I3349" s="7">
        <f>FlightsPivot[[#This Row],[Total Fare]]*10%</f>
        <v>2087.25</v>
      </c>
      <c r="J3349" s="7">
        <f>FlightsPivot[[#This Row],[Total Fare]]+FlightsPivot[[#This Row],[10% tax ]]</f>
        <v>22959.75</v>
      </c>
      <c r="K3349" s="4">
        <v>6</v>
      </c>
      <c r="L3349" s="4">
        <v>2014</v>
      </c>
      <c r="M3349" t="str">
        <f>INDEX(RoutesPivot[DepAirport],MATCH($C3349,RoutesPivot[[RouteID]:[RouteID]],0))</f>
        <v>ORD</v>
      </c>
      <c r="N3349" t="str">
        <f>INDEX(RoutesPivot[AirportID],MATCH($C3349,RoutesPivot[[RouteID]:[RouteID]],0))</f>
        <v>DTW</v>
      </c>
      <c r="O3349">
        <f>INDEX(RoutesPivot[Distance],MATCH($C3349,RoutesPivot[[RouteID]:[RouteID]],0))</f>
        <v>200</v>
      </c>
      <c r="P3349">
        <f>INDEX(RoutesPivot[ListPrice],MATCH($C3349,RoutesPivot[[RouteID]:[RouteID]],0))</f>
        <v>115</v>
      </c>
      <c r="Q3349" t="str">
        <f>INDEX(AirportPivot[AirportName],MATCH($N3349,AirportPivot[[AirportID]:[AirportID]],0))</f>
        <v>Detroit Metropolitan Wayne County</v>
      </c>
      <c r="R3349">
        <f>INDEX(AirportPivot[Gates (number of available)],MATCH($N3349,AirportPivot[[AirportID]:[AirportID]],0))</f>
        <v>60</v>
      </c>
    </row>
    <row r="3350" spans="1:18" x14ac:dyDescent="0.25">
      <c r="A3350" s="3" t="s">
        <v>3382</v>
      </c>
      <c r="B3350" s="12">
        <v>42208</v>
      </c>
      <c r="C3350" s="4" t="s">
        <v>15</v>
      </c>
      <c r="D3350" s="4">
        <v>2.2999999999999998</v>
      </c>
      <c r="E3350" s="4">
        <v>124</v>
      </c>
      <c r="F3350" s="5">
        <v>0.79166666666666663</v>
      </c>
      <c r="G3350" s="6">
        <v>247.5</v>
      </c>
      <c r="H3350" s="7">
        <v>45787.5</v>
      </c>
      <c r="I3350" s="7">
        <f>FlightsPivot[[#This Row],[Total Fare]]*10%</f>
        <v>4578.75</v>
      </c>
      <c r="J3350" s="7">
        <f>FlightsPivot[[#This Row],[Total Fare]]+FlightsPivot[[#This Row],[10% tax ]]</f>
        <v>50366.25</v>
      </c>
      <c r="K3350" s="4">
        <v>7</v>
      </c>
      <c r="L3350" s="4">
        <v>2015</v>
      </c>
      <c r="M3350" t="str">
        <f>INDEX(RoutesPivot[DepAirport],MATCH($C3350,RoutesPivot[[RouteID]:[RouteID]],0))</f>
        <v>ORD</v>
      </c>
      <c r="N3350" t="str">
        <f>INDEX(RoutesPivot[AirportID],MATCH($C3350,RoutesPivot[[RouteID]:[RouteID]],0))</f>
        <v>EWR</v>
      </c>
      <c r="O3350">
        <f>INDEX(RoutesPivot[Distance],MATCH($C3350,RoutesPivot[[RouteID]:[RouteID]],0))</f>
        <v>600</v>
      </c>
      <c r="P3350">
        <f>INDEX(RoutesPivot[ListPrice],MATCH($C3350,RoutesPivot[[RouteID]:[RouteID]],0))</f>
        <v>225</v>
      </c>
      <c r="Q3350" t="str">
        <f>INDEX(AirportPivot[AirportName],MATCH($N3350,AirportPivot[[AirportID]:[AirportID]],0))</f>
        <v>Newark Liberty International</v>
      </c>
      <c r="R3350">
        <f>INDEX(AirportPivot[Gates (number of available)],MATCH($N3350,AirportPivot[[AirportID]:[AirportID]],0))</f>
        <v>82</v>
      </c>
    </row>
    <row r="3351" spans="1:18" x14ac:dyDescent="0.25">
      <c r="A3351" s="3" t="s">
        <v>3383</v>
      </c>
      <c r="B3351" s="12">
        <v>42022</v>
      </c>
      <c r="C3351" s="4" t="s">
        <v>25</v>
      </c>
      <c r="D3351" s="4">
        <v>1.3</v>
      </c>
      <c r="E3351" s="4">
        <v>77</v>
      </c>
      <c r="F3351" s="5">
        <v>0.6875</v>
      </c>
      <c r="G3351" s="6">
        <v>200</v>
      </c>
      <c r="H3351" s="7">
        <v>36200</v>
      </c>
      <c r="I3351" s="7">
        <f>FlightsPivot[[#This Row],[Total Fare]]*10%</f>
        <v>3620</v>
      </c>
      <c r="J3351" s="7">
        <f>FlightsPivot[[#This Row],[Total Fare]]+FlightsPivot[[#This Row],[10% tax ]]</f>
        <v>39820</v>
      </c>
      <c r="K3351" s="4">
        <v>1</v>
      </c>
      <c r="L3351" s="4">
        <v>2015</v>
      </c>
      <c r="M3351" t="str">
        <f>INDEX(RoutesPivot[DepAirport],MATCH($C3351,RoutesPivot[[RouteID]:[RouteID]],0))</f>
        <v>ORD</v>
      </c>
      <c r="N3351" t="str">
        <f>INDEX(RoutesPivot[AirportID],MATCH($C3351,RoutesPivot[[RouteID]:[RouteID]],0))</f>
        <v>DFW</v>
      </c>
      <c r="O3351">
        <f>INDEX(RoutesPivot[Distance],MATCH($C3351,RoutesPivot[[RouteID]:[RouteID]],0))</f>
        <v>700</v>
      </c>
      <c r="P3351">
        <f>INDEX(RoutesPivot[ListPrice],MATCH($C3351,RoutesPivot[[RouteID]:[RouteID]],0))</f>
        <v>200</v>
      </c>
      <c r="Q3351" t="str">
        <f>INDEX(AirportPivot[AirportName],MATCH($N3351,AirportPivot[[AirportID]:[AirportID]],0))</f>
        <v>Dallas/Fort Worth International</v>
      </c>
      <c r="R3351">
        <f>INDEX(AirportPivot[Gates (number of available)],MATCH($N3351,AirportPivot[[AirportID]:[AirportID]],0))</f>
        <v>130</v>
      </c>
    </row>
    <row r="3352" spans="1:18" x14ac:dyDescent="0.25">
      <c r="A3352" s="3" t="s">
        <v>3384</v>
      </c>
      <c r="B3352" s="12">
        <v>42334</v>
      </c>
      <c r="C3352" s="4" t="s">
        <v>13</v>
      </c>
      <c r="D3352" s="4">
        <v>3.9</v>
      </c>
      <c r="E3352" s="4">
        <v>40</v>
      </c>
      <c r="F3352" s="5">
        <v>0.33333333333333331</v>
      </c>
      <c r="G3352" s="6">
        <v>375</v>
      </c>
      <c r="H3352" s="7">
        <v>61875</v>
      </c>
      <c r="I3352" s="7">
        <f>FlightsPivot[[#This Row],[Total Fare]]*10%</f>
        <v>6187.5</v>
      </c>
      <c r="J3352" s="7">
        <f>FlightsPivot[[#This Row],[Total Fare]]+FlightsPivot[[#This Row],[10% tax ]]</f>
        <v>68062.5</v>
      </c>
      <c r="K3352" s="4">
        <v>11</v>
      </c>
      <c r="L3352" s="4">
        <v>2015</v>
      </c>
      <c r="M3352" t="str">
        <f>INDEX(RoutesPivot[DepAirport],MATCH($C3352,RoutesPivot[[RouteID]:[RouteID]],0))</f>
        <v>ORD</v>
      </c>
      <c r="N3352" t="str">
        <f>INDEX(RoutesPivot[AirportID],MATCH($C3352,RoutesPivot[[RouteID]:[RouteID]],0))</f>
        <v>JFK</v>
      </c>
      <c r="O3352">
        <f>INDEX(RoutesPivot[Distance],MATCH($C3352,RoutesPivot[[RouteID]:[RouteID]],0))</f>
        <v>619</v>
      </c>
      <c r="P3352">
        <f>INDEX(RoutesPivot[ListPrice],MATCH($C3352,RoutesPivot[[RouteID]:[RouteID]],0))</f>
        <v>250</v>
      </c>
      <c r="Q3352" t="str">
        <f>INDEX(AirportPivot[AirportName],MATCH($N3352,AirportPivot[[AirportID]:[AirportID]],0))</f>
        <v>John F Kennedy International</v>
      </c>
      <c r="R3352">
        <f>INDEX(AirportPivot[Gates (number of available)],MATCH($N3352,AirportPivot[[AirportID]:[AirportID]],0))</f>
        <v>120</v>
      </c>
    </row>
    <row r="3353" spans="1:18" x14ac:dyDescent="0.25">
      <c r="A3353" s="3" t="s">
        <v>3385</v>
      </c>
      <c r="B3353" s="12">
        <v>42184</v>
      </c>
      <c r="C3353" s="4" t="s">
        <v>37</v>
      </c>
      <c r="D3353" s="4">
        <v>0.4</v>
      </c>
      <c r="E3353" s="4">
        <v>127</v>
      </c>
      <c r="F3353" s="5">
        <v>0.75</v>
      </c>
      <c r="G3353" s="6">
        <v>385</v>
      </c>
      <c r="H3353" s="7">
        <v>71225</v>
      </c>
      <c r="I3353" s="7">
        <f>FlightsPivot[[#This Row],[Total Fare]]*10%</f>
        <v>7122.5</v>
      </c>
      <c r="J3353" s="7">
        <f>FlightsPivot[[#This Row],[Total Fare]]+FlightsPivot[[#This Row],[10% tax ]]</f>
        <v>78347.5</v>
      </c>
      <c r="K3353" s="4">
        <v>6</v>
      </c>
      <c r="L3353" s="4">
        <v>2015</v>
      </c>
      <c r="M3353" t="str">
        <f>INDEX(RoutesPivot[DepAirport],MATCH($C3353,RoutesPivot[[RouteID]:[RouteID]],0))</f>
        <v>ORD</v>
      </c>
      <c r="N3353" t="str">
        <f>INDEX(RoutesPivot[AirportID],MATCH($C3353,RoutesPivot[[RouteID]:[RouteID]],0))</f>
        <v>SEA</v>
      </c>
      <c r="O3353">
        <f>INDEX(RoutesPivot[Distance],MATCH($C3353,RoutesPivot[[RouteID]:[RouteID]],0))</f>
        <v>1500</v>
      </c>
      <c r="P3353">
        <f>INDEX(RoutesPivot[ListPrice],MATCH($C3353,RoutesPivot[[RouteID]:[RouteID]],0))</f>
        <v>350</v>
      </c>
      <c r="Q3353" t="str">
        <f>INDEX(AirportPivot[AirportName],MATCH($N3353,AirportPivot[[AirportID]:[AirportID]],0))</f>
        <v>Seattle-Tacoma International</v>
      </c>
      <c r="R3353">
        <f>INDEX(AirportPivot[Gates (number of available)],MATCH($N3353,AirportPivot[[AirportID]:[AirportID]],0))</f>
        <v>58</v>
      </c>
    </row>
    <row r="3354" spans="1:18" x14ac:dyDescent="0.25">
      <c r="A3354" s="3" t="s">
        <v>3386</v>
      </c>
      <c r="B3354" s="12">
        <v>41761</v>
      </c>
      <c r="C3354" s="4" t="s">
        <v>21</v>
      </c>
      <c r="D3354" s="4">
        <v>2</v>
      </c>
      <c r="E3354" s="4">
        <v>15</v>
      </c>
      <c r="F3354" s="5">
        <v>0.54166666666666663</v>
      </c>
      <c r="G3354" s="6">
        <v>125</v>
      </c>
      <c r="H3354" s="7">
        <v>23125</v>
      </c>
      <c r="I3354" s="7">
        <f>FlightsPivot[[#This Row],[Total Fare]]*10%</f>
        <v>2312.5</v>
      </c>
      <c r="J3354" s="7">
        <f>FlightsPivot[[#This Row],[Total Fare]]+FlightsPivot[[#This Row],[10% tax ]]</f>
        <v>25437.5</v>
      </c>
      <c r="K3354" s="4">
        <v>5</v>
      </c>
      <c r="L3354" s="4">
        <v>2014</v>
      </c>
      <c r="M3354" t="str">
        <f>INDEX(RoutesPivot[DepAirport],MATCH($C3354,RoutesPivot[[RouteID]:[RouteID]],0))</f>
        <v>ORD</v>
      </c>
      <c r="N3354" t="str">
        <f>INDEX(RoutesPivot[AirportID],MATCH($C3354,RoutesPivot[[RouteID]:[RouteID]],0))</f>
        <v>CLT</v>
      </c>
      <c r="O3354">
        <f>INDEX(RoutesPivot[Distance],MATCH($C3354,RoutesPivot[[RouteID]:[RouteID]],0))</f>
        <v>700</v>
      </c>
      <c r="P3354">
        <f>INDEX(RoutesPivot[ListPrice],MATCH($C3354,RoutesPivot[[RouteID]:[RouteID]],0))</f>
        <v>125</v>
      </c>
      <c r="Q3354" t="str">
        <f>INDEX(AirportPivot[AirportName],MATCH($N3354,AirportPivot[[AirportID]:[AirportID]],0))</f>
        <v>Charlotte/Douglas International</v>
      </c>
      <c r="R3354">
        <f>INDEX(AirportPivot[Gates (number of available)],MATCH($N3354,AirportPivot[[AirportID]:[AirportID]],0))</f>
        <v>65</v>
      </c>
    </row>
    <row r="3355" spans="1:18" x14ac:dyDescent="0.25">
      <c r="A3355" s="3" t="s">
        <v>3387</v>
      </c>
      <c r="B3355" s="12">
        <v>42128</v>
      </c>
      <c r="C3355" s="4" t="s">
        <v>15</v>
      </c>
      <c r="D3355" s="4">
        <v>2.6</v>
      </c>
      <c r="E3355" s="4">
        <v>190</v>
      </c>
      <c r="F3355" s="5">
        <v>0.75</v>
      </c>
      <c r="G3355" s="6">
        <v>225</v>
      </c>
      <c r="H3355" s="7">
        <v>37125</v>
      </c>
      <c r="I3355" s="7">
        <f>FlightsPivot[[#This Row],[Total Fare]]*10%</f>
        <v>3712.5</v>
      </c>
      <c r="J3355" s="7">
        <f>FlightsPivot[[#This Row],[Total Fare]]+FlightsPivot[[#This Row],[10% tax ]]</f>
        <v>40837.5</v>
      </c>
      <c r="K3355" s="4">
        <v>5</v>
      </c>
      <c r="L3355" s="4">
        <v>2015</v>
      </c>
      <c r="M3355" t="str">
        <f>INDEX(RoutesPivot[DepAirport],MATCH($C3355,RoutesPivot[[RouteID]:[RouteID]],0))</f>
        <v>ORD</v>
      </c>
      <c r="N3355" t="str">
        <f>INDEX(RoutesPivot[AirportID],MATCH($C3355,RoutesPivot[[RouteID]:[RouteID]],0))</f>
        <v>EWR</v>
      </c>
      <c r="O3355">
        <f>INDEX(RoutesPivot[Distance],MATCH($C3355,RoutesPivot[[RouteID]:[RouteID]],0))</f>
        <v>600</v>
      </c>
      <c r="P3355">
        <f>INDEX(RoutesPivot[ListPrice],MATCH($C3355,RoutesPivot[[RouteID]:[RouteID]],0))</f>
        <v>225</v>
      </c>
      <c r="Q3355" t="str">
        <f>INDEX(AirportPivot[AirportName],MATCH($N3355,AirportPivot[[AirportID]:[AirportID]],0))</f>
        <v>Newark Liberty International</v>
      </c>
      <c r="R3355">
        <f>INDEX(AirportPivot[Gates (number of available)],MATCH($N3355,AirportPivot[[AirportID]:[AirportID]],0))</f>
        <v>82</v>
      </c>
    </row>
    <row r="3356" spans="1:18" x14ac:dyDescent="0.25">
      <c r="A3356" s="3" t="s">
        <v>3388</v>
      </c>
      <c r="B3356" s="12">
        <v>41701</v>
      </c>
      <c r="C3356" s="4" t="s">
        <v>19</v>
      </c>
      <c r="D3356" s="4">
        <v>2</v>
      </c>
      <c r="E3356" s="4">
        <v>76</v>
      </c>
      <c r="F3356" s="5">
        <v>0.85416666666666663</v>
      </c>
      <c r="G3356" s="6">
        <v>200</v>
      </c>
      <c r="H3356" s="7">
        <v>36200</v>
      </c>
      <c r="I3356" s="7">
        <f>FlightsPivot[[#This Row],[Total Fare]]*10%</f>
        <v>3620</v>
      </c>
      <c r="J3356" s="7">
        <f>FlightsPivot[[#This Row],[Total Fare]]+FlightsPivot[[#This Row],[10% tax ]]</f>
        <v>39820</v>
      </c>
      <c r="K3356" s="4">
        <v>3</v>
      </c>
      <c r="L3356" s="4">
        <v>2014</v>
      </c>
      <c r="M3356" t="str">
        <f>INDEX(RoutesPivot[DepAirport],MATCH($C3356,RoutesPivot[[RouteID]:[RouteID]],0))</f>
        <v>ORD</v>
      </c>
      <c r="N3356" t="str">
        <f>INDEX(RoutesPivot[AirportID],MATCH($C3356,RoutesPivot[[RouteID]:[RouteID]],0))</f>
        <v>IAH</v>
      </c>
      <c r="O3356">
        <f>INDEX(RoutesPivot[Distance],MATCH($C3356,RoutesPivot[[RouteID]:[RouteID]],0))</f>
        <v>800</v>
      </c>
      <c r="P3356">
        <f>INDEX(RoutesPivot[ListPrice],MATCH($C3356,RoutesPivot[[RouteID]:[RouteID]],0))</f>
        <v>200</v>
      </c>
      <c r="Q3356" t="str">
        <f>INDEX(AirportPivot[AirportName],MATCH($N3356,AirportPivot[[AirportID]:[AirportID]],0))</f>
        <v>George Bush Intercontinental/Houston</v>
      </c>
      <c r="R3356">
        <f>INDEX(AirportPivot[Gates (number of available)],MATCH($N3356,AirportPivot[[AirportID]:[AirportID]],0))</f>
        <v>80</v>
      </c>
    </row>
    <row r="3357" spans="1:18" x14ac:dyDescent="0.25">
      <c r="A3357" s="3" t="s">
        <v>3389</v>
      </c>
      <c r="B3357" s="12">
        <v>42146</v>
      </c>
      <c r="C3357" s="4" t="s">
        <v>83</v>
      </c>
      <c r="D3357" s="4">
        <v>2.9</v>
      </c>
      <c r="E3357" s="4">
        <v>112</v>
      </c>
      <c r="F3357" s="5">
        <v>0.79166666666666663</v>
      </c>
      <c r="G3357" s="6">
        <v>240</v>
      </c>
      <c r="H3357" s="7">
        <v>44400</v>
      </c>
      <c r="I3357" s="7">
        <f>FlightsPivot[[#This Row],[Total Fare]]*10%</f>
        <v>4440</v>
      </c>
      <c r="J3357" s="7">
        <f>FlightsPivot[[#This Row],[Total Fare]]+FlightsPivot[[#This Row],[10% tax ]]</f>
        <v>48840</v>
      </c>
      <c r="K3357" s="4">
        <v>5</v>
      </c>
      <c r="L3357" s="4">
        <v>2015</v>
      </c>
      <c r="M3357" t="str">
        <f>INDEX(RoutesPivot[DepAirport],MATCH($C3357,RoutesPivot[[RouteID]:[RouteID]],0))</f>
        <v>ORD</v>
      </c>
      <c r="N3357" t="str">
        <f>INDEX(RoutesPivot[AirportID],MATCH($C3357,RoutesPivot[[RouteID]:[RouteID]],0))</f>
        <v>BWI</v>
      </c>
      <c r="O3357">
        <f>INDEX(RoutesPivot[Distance],MATCH($C3357,RoutesPivot[[RouteID]:[RouteID]],0))</f>
        <v>520</v>
      </c>
      <c r="P3357">
        <f>INDEX(RoutesPivot[ListPrice],MATCH($C3357,RoutesPivot[[RouteID]:[RouteID]],0))</f>
        <v>240</v>
      </c>
      <c r="Q3357" t="str">
        <f>INDEX(AirportPivot[AirportName],MATCH($N3357,AirportPivot[[AirportID]:[AirportID]],0))</f>
        <v>Baltimore/Washington International Thurgood Marshall</v>
      </c>
      <c r="R3357">
        <f>INDEX(AirportPivot[Gates (number of available)],MATCH($N3357,AirportPivot[[AirportID]:[AirportID]],0))</f>
        <v>58</v>
      </c>
    </row>
    <row r="3358" spans="1:18" x14ac:dyDescent="0.25">
      <c r="A3358" s="3" t="s">
        <v>3390</v>
      </c>
      <c r="B3358" s="12">
        <v>42333</v>
      </c>
      <c r="C3358" s="4" t="s">
        <v>30</v>
      </c>
      <c r="D3358" s="4">
        <v>4.8</v>
      </c>
      <c r="E3358" s="4">
        <v>176</v>
      </c>
      <c r="F3358" s="5">
        <v>0.75</v>
      </c>
      <c r="G3358" s="6">
        <v>375</v>
      </c>
      <c r="H3358" s="7">
        <v>61875</v>
      </c>
      <c r="I3358" s="7">
        <f>FlightsPivot[[#This Row],[Total Fare]]*10%</f>
        <v>6187.5</v>
      </c>
      <c r="J3358" s="7">
        <f>FlightsPivot[[#This Row],[Total Fare]]+FlightsPivot[[#This Row],[10% tax ]]</f>
        <v>68062.5</v>
      </c>
      <c r="K3358" s="4">
        <v>11</v>
      </c>
      <c r="L3358" s="4">
        <v>2015</v>
      </c>
      <c r="M3358" t="str">
        <f>INDEX(RoutesPivot[DepAirport],MATCH($C3358,RoutesPivot[[RouteID]:[RouteID]],0))</f>
        <v>ORD</v>
      </c>
      <c r="N3358" t="str">
        <f>INDEX(RoutesPivot[AirportID],MATCH($C3358,RoutesPivot[[RouteID]:[RouteID]],0))</f>
        <v>MCO</v>
      </c>
      <c r="O3358">
        <f>INDEX(RoutesPivot[Distance],MATCH($C3358,RoutesPivot[[RouteID]:[RouteID]],0))</f>
        <v>850</v>
      </c>
      <c r="P3358">
        <f>INDEX(RoutesPivot[ListPrice],MATCH($C3358,RoutesPivot[[RouteID]:[RouteID]],0))</f>
        <v>250</v>
      </c>
      <c r="Q3358" t="str">
        <f>INDEX(AirportPivot[AirportName],MATCH($N3358,AirportPivot[[AirportID]:[AirportID]],0))</f>
        <v>Orlando International</v>
      </c>
      <c r="R3358">
        <f>INDEX(AirportPivot[Gates (number of available)],MATCH($N3358,AirportPivot[[AirportID]:[AirportID]],0))</f>
        <v>67</v>
      </c>
    </row>
    <row r="3359" spans="1:18" x14ac:dyDescent="0.25">
      <c r="A3359" s="3" t="s">
        <v>3391</v>
      </c>
      <c r="B3359" s="12">
        <v>42185</v>
      </c>
      <c r="C3359" s="4" t="s">
        <v>50</v>
      </c>
      <c r="D3359" s="4">
        <v>1.2</v>
      </c>
      <c r="E3359" s="4">
        <v>32</v>
      </c>
      <c r="F3359" s="5">
        <v>0.33333333333333331</v>
      </c>
      <c r="G3359" s="6">
        <v>302.5</v>
      </c>
      <c r="H3359" s="7">
        <v>55962.5</v>
      </c>
      <c r="I3359" s="7">
        <f>FlightsPivot[[#This Row],[Total Fare]]*10%</f>
        <v>5596.25</v>
      </c>
      <c r="J3359" s="7">
        <f>FlightsPivot[[#This Row],[Total Fare]]+FlightsPivot[[#This Row],[10% tax ]]</f>
        <v>61558.75</v>
      </c>
      <c r="K3359" s="4">
        <v>6</v>
      </c>
      <c r="L3359" s="4">
        <v>2015</v>
      </c>
      <c r="M3359" t="str">
        <f>INDEX(RoutesPivot[DepAirport],MATCH($C3359,RoutesPivot[[RouteID]:[RouteID]],0))</f>
        <v>ORD</v>
      </c>
      <c r="N3359" t="str">
        <f>INDEX(RoutesPivot[AirportID],MATCH($C3359,RoutesPivot[[RouteID]:[RouteID]],0))</f>
        <v>LGA</v>
      </c>
      <c r="O3359">
        <f>INDEX(RoutesPivot[Distance],MATCH($C3359,RoutesPivot[[RouteID]:[RouteID]],0))</f>
        <v>610</v>
      </c>
      <c r="P3359">
        <f>INDEX(RoutesPivot[ListPrice],MATCH($C3359,RoutesPivot[[RouteID]:[RouteID]],0))</f>
        <v>275</v>
      </c>
      <c r="Q3359" t="str">
        <f>INDEX(AirportPivot[AirportName],MATCH($N3359,AirportPivot[[AirportID]:[AirportID]],0))</f>
        <v>Laguardia</v>
      </c>
      <c r="R3359">
        <f>INDEX(AirportPivot[Gates (number of available)],MATCH($N3359,AirportPivot[[AirportID]:[AirportID]],0))</f>
        <v>66</v>
      </c>
    </row>
    <row r="3360" spans="1:18" x14ac:dyDescent="0.25">
      <c r="A3360" s="3" t="s">
        <v>3392</v>
      </c>
      <c r="B3360" s="12">
        <v>42084</v>
      </c>
      <c r="C3360" s="4" t="s">
        <v>27</v>
      </c>
      <c r="D3360" s="4">
        <v>9.4</v>
      </c>
      <c r="E3360" s="4">
        <v>148</v>
      </c>
      <c r="F3360" s="5">
        <v>0.89583333333333337</v>
      </c>
      <c r="G3360" s="6">
        <v>200</v>
      </c>
      <c r="H3360" s="7">
        <v>37000</v>
      </c>
      <c r="I3360" s="7">
        <f>FlightsPivot[[#This Row],[Total Fare]]*10%</f>
        <v>3700</v>
      </c>
      <c r="J3360" s="7">
        <f>FlightsPivot[[#This Row],[Total Fare]]+FlightsPivot[[#This Row],[10% tax ]]</f>
        <v>40700</v>
      </c>
      <c r="K3360" s="4">
        <v>3</v>
      </c>
      <c r="L3360" s="4">
        <v>2015</v>
      </c>
      <c r="M3360" t="str">
        <f>INDEX(RoutesPivot[DepAirport],MATCH($C3360,RoutesPivot[[RouteID]:[RouteID]],0))</f>
        <v>ORD</v>
      </c>
      <c r="N3360" t="str">
        <f>INDEX(RoutesPivot[AirportID],MATCH($C3360,RoutesPivot[[RouteID]:[RouteID]],0))</f>
        <v>ATL</v>
      </c>
      <c r="O3360">
        <f>INDEX(RoutesPivot[Distance],MATCH($C3360,RoutesPivot[[RouteID]:[RouteID]],0))</f>
        <v>510</v>
      </c>
      <c r="P3360">
        <f>INDEX(RoutesPivot[ListPrice],MATCH($C3360,RoutesPivot[[RouteID]:[RouteID]],0))</f>
        <v>200</v>
      </c>
      <c r="Q3360" t="str">
        <f>INDEX(AirportPivot[AirportName],MATCH($N3360,AirportPivot[[AirportID]:[AirportID]],0))</f>
        <v>Hartsfield-Jackson Atlanta International</v>
      </c>
      <c r="R3360">
        <f>INDEX(AirportPivot[Gates (number of available)],MATCH($N3360,AirportPivot[[AirportID]:[AirportID]],0))</f>
        <v>100</v>
      </c>
    </row>
    <row r="3361" spans="1:18" x14ac:dyDescent="0.25">
      <c r="A3361" s="3" t="s">
        <v>3393</v>
      </c>
      <c r="B3361" s="12">
        <v>41675</v>
      </c>
      <c r="C3361" s="4" t="s">
        <v>21</v>
      </c>
      <c r="D3361" s="4">
        <v>-0.2</v>
      </c>
      <c r="E3361" s="4">
        <v>140</v>
      </c>
      <c r="F3361" s="5">
        <v>0.5</v>
      </c>
      <c r="G3361" s="6">
        <v>125</v>
      </c>
      <c r="H3361" s="7">
        <v>23125</v>
      </c>
      <c r="I3361" s="7">
        <f>FlightsPivot[[#This Row],[Total Fare]]*10%</f>
        <v>2312.5</v>
      </c>
      <c r="J3361" s="7">
        <f>FlightsPivot[[#This Row],[Total Fare]]+FlightsPivot[[#This Row],[10% tax ]]</f>
        <v>25437.5</v>
      </c>
      <c r="K3361" s="4">
        <v>2</v>
      </c>
      <c r="L3361" s="4">
        <v>2014</v>
      </c>
      <c r="M3361" t="str">
        <f>INDEX(RoutesPivot[DepAirport],MATCH($C3361,RoutesPivot[[RouteID]:[RouteID]],0))</f>
        <v>ORD</v>
      </c>
      <c r="N3361" t="str">
        <f>INDEX(RoutesPivot[AirportID],MATCH($C3361,RoutesPivot[[RouteID]:[RouteID]],0))</f>
        <v>CLT</v>
      </c>
      <c r="O3361">
        <f>INDEX(RoutesPivot[Distance],MATCH($C3361,RoutesPivot[[RouteID]:[RouteID]],0))</f>
        <v>700</v>
      </c>
      <c r="P3361">
        <f>INDEX(RoutesPivot[ListPrice],MATCH($C3361,RoutesPivot[[RouteID]:[RouteID]],0))</f>
        <v>125</v>
      </c>
      <c r="Q3361" t="str">
        <f>INDEX(AirportPivot[AirportName],MATCH($N3361,AirportPivot[[AirportID]:[AirportID]],0))</f>
        <v>Charlotte/Douglas International</v>
      </c>
      <c r="R3361">
        <f>INDEX(AirportPivot[Gates (number of available)],MATCH($N3361,AirportPivot[[AirportID]:[AirportID]],0))</f>
        <v>65</v>
      </c>
    </row>
    <row r="3362" spans="1:18" x14ac:dyDescent="0.25">
      <c r="A3362" s="3" t="s">
        <v>3394</v>
      </c>
      <c r="B3362" s="12">
        <v>41689</v>
      </c>
      <c r="C3362" s="4" t="s">
        <v>40</v>
      </c>
      <c r="D3362" s="4">
        <v>3.1</v>
      </c>
      <c r="E3362" s="4">
        <v>16</v>
      </c>
      <c r="F3362" s="5">
        <v>0.83333333333333337</v>
      </c>
      <c r="G3362" s="6">
        <v>115</v>
      </c>
      <c r="H3362" s="7">
        <v>21275</v>
      </c>
      <c r="I3362" s="7">
        <f>FlightsPivot[[#This Row],[Total Fare]]*10%</f>
        <v>2127.5</v>
      </c>
      <c r="J3362" s="7">
        <f>FlightsPivot[[#This Row],[Total Fare]]+FlightsPivot[[#This Row],[10% tax ]]</f>
        <v>23402.5</v>
      </c>
      <c r="K3362" s="4">
        <v>2</v>
      </c>
      <c r="L3362" s="4">
        <v>2014</v>
      </c>
      <c r="M3362" t="str">
        <f>INDEX(RoutesPivot[DepAirport],MATCH($C3362,RoutesPivot[[RouteID]:[RouteID]],0))</f>
        <v>ORD</v>
      </c>
      <c r="N3362" t="str">
        <f>INDEX(RoutesPivot[AirportID],MATCH($C3362,RoutesPivot[[RouteID]:[RouteID]],0))</f>
        <v>MSP</v>
      </c>
      <c r="O3362">
        <f>INDEX(RoutesPivot[Distance],MATCH($C3362,RoutesPivot[[RouteID]:[RouteID]],0))</f>
        <v>300</v>
      </c>
      <c r="P3362">
        <f>INDEX(RoutesPivot[ListPrice],MATCH($C3362,RoutesPivot[[RouteID]:[RouteID]],0))</f>
        <v>115</v>
      </c>
      <c r="Q3362" t="str">
        <f>INDEX(AirportPivot[AirportName],MATCH($N3362,AirportPivot[[AirportID]:[AirportID]],0))</f>
        <v>Minneapolis-St Paul International/Wold-Chamberlain</v>
      </c>
      <c r="R3362">
        <f>INDEX(AirportPivot[Gates (number of available)],MATCH($N3362,AirportPivot[[AirportID]:[AirportID]],0))</f>
        <v>65</v>
      </c>
    </row>
    <row r="3363" spans="1:18" x14ac:dyDescent="0.25">
      <c r="A3363" s="3" t="s">
        <v>3395</v>
      </c>
      <c r="B3363" s="12">
        <v>42172</v>
      </c>
      <c r="C3363" s="4" t="s">
        <v>15</v>
      </c>
      <c r="D3363" s="4">
        <v>2.2000000000000002</v>
      </c>
      <c r="E3363" s="4">
        <v>204</v>
      </c>
      <c r="F3363" s="5">
        <v>0.70833333333333337</v>
      </c>
      <c r="G3363" s="6">
        <v>247.5</v>
      </c>
      <c r="H3363" s="7">
        <v>40837.5</v>
      </c>
      <c r="I3363" s="7">
        <f>FlightsPivot[[#This Row],[Total Fare]]*10%</f>
        <v>4083.75</v>
      </c>
      <c r="J3363" s="7">
        <f>FlightsPivot[[#This Row],[Total Fare]]+FlightsPivot[[#This Row],[10% tax ]]</f>
        <v>44921.25</v>
      </c>
      <c r="K3363" s="4">
        <v>6</v>
      </c>
      <c r="L3363" s="4">
        <v>2015</v>
      </c>
      <c r="M3363" t="str">
        <f>INDEX(RoutesPivot[DepAirport],MATCH($C3363,RoutesPivot[[RouteID]:[RouteID]],0))</f>
        <v>ORD</v>
      </c>
      <c r="N3363" t="str">
        <f>INDEX(RoutesPivot[AirportID],MATCH($C3363,RoutesPivot[[RouteID]:[RouteID]],0))</f>
        <v>EWR</v>
      </c>
      <c r="O3363">
        <f>INDEX(RoutesPivot[Distance],MATCH($C3363,RoutesPivot[[RouteID]:[RouteID]],0))</f>
        <v>600</v>
      </c>
      <c r="P3363">
        <f>INDEX(RoutesPivot[ListPrice],MATCH($C3363,RoutesPivot[[RouteID]:[RouteID]],0))</f>
        <v>225</v>
      </c>
      <c r="Q3363" t="str">
        <f>INDEX(AirportPivot[AirportName],MATCH($N3363,AirportPivot[[AirportID]:[AirportID]],0))</f>
        <v>Newark Liberty International</v>
      </c>
      <c r="R3363">
        <f>INDEX(AirportPivot[Gates (number of available)],MATCH($N3363,AirportPivot[[AirportID]:[AirportID]],0))</f>
        <v>82</v>
      </c>
    </row>
    <row r="3364" spans="1:18" x14ac:dyDescent="0.25">
      <c r="A3364" s="3" t="s">
        <v>3396</v>
      </c>
      <c r="B3364" s="12">
        <v>41840</v>
      </c>
      <c r="C3364" s="4" t="s">
        <v>27</v>
      </c>
      <c r="D3364" s="4">
        <v>9.8000000000000007</v>
      </c>
      <c r="E3364" s="4">
        <v>18</v>
      </c>
      <c r="F3364" s="5">
        <v>0.6875</v>
      </c>
      <c r="G3364" s="6">
        <v>220</v>
      </c>
      <c r="H3364" s="7">
        <v>40700</v>
      </c>
      <c r="I3364" s="7">
        <f>FlightsPivot[[#This Row],[Total Fare]]*10%</f>
        <v>4070</v>
      </c>
      <c r="J3364" s="7">
        <f>FlightsPivot[[#This Row],[Total Fare]]+FlightsPivot[[#This Row],[10% tax ]]</f>
        <v>44770</v>
      </c>
      <c r="K3364" s="4">
        <v>7</v>
      </c>
      <c r="L3364" s="4">
        <v>2014</v>
      </c>
      <c r="M3364" t="str">
        <f>INDEX(RoutesPivot[DepAirport],MATCH($C3364,RoutesPivot[[RouteID]:[RouteID]],0))</f>
        <v>ORD</v>
      </c>
      <c r="N3364" t="str">
        <f>INDEX(RoutesPivot[AirportID],MATCH($C3364,RoutesPivot[[RouteID]:[RouteID]],0))</f>
        <v>ATL</v>
      </c>
      <c r="O3364">
        <f>INDEX(RoutesPivot[Distance],MATCH($C3364,RoutesPivot[[RouteID]:[RouteID]],0))</f>
        <v>510</v>
      </c>
      <c r="P3364">
        <f>INDEX(RoutesPivot[ListPrice],MATCH($C3364,RoutesPivot[[RouteID]:[RouteID]],0))</f>
        <v>200</v>
      </c>
      <c r="Q3364" t="str">
        <f>INDEX(AirportPivot[AirportName],MATCH($N3364,AirportPivot[[AirportID]:[AirportID]],0))</f>
        <v>Hartsfield-Jackson Atlanta International</v>
      </c>
      <c r="R3364">
        <f>INDEX(AirportPivot[Gates (number of available)],MATCH($N3364,AirportPivot[[AirportID]:[AirportID]],0))</f>
        <v>100</v>
      </c>
    </row>
    <row r="3365" spans="1:18" x14ac:dyDescent="0.25">
      <c r="A3365" s="3" t="s">
        <v>3397</v>
      </c>
      <c r="B3365" s="12">
        <v>41805</v>
      </c>
      <c r="C3365" s="4" t="s">
        <v>37</v>
      </c>
      <c r="D3365" s="4">
        <v>2.7</v>
      </c>
      <c r="E3365" s="4">
        <v>182</v>
      </c>
      <c r="F3365" s="5">
        <v>0.3125</v>
      </c>
      <c r="G3365" s="6">
        <v>385</v>
      </c>
      <c r="H3365" s="7">
        <v>63525</v>
      </c>
      <c r="I3365" s="7">
        <f>FlightsPivot[[#This Row],[Total Fare]]*10%</f>
        <v>6352.5</v>
      </c>
      <c r="J3365" s="7">
        <f>FlightsPivot[[#This Row],[Total Fare]]+FlightsPivot[[#This Row],[10% tax ]]</f>
        <v>69877.5</v>
      </c>
      <c r="K3365" s="4">
        <v>6</v>
      </c>
      <c r="L3365" s="4">
        <v>2014</v>
      </c>
      <c r="M3365" t="str">
        <f>INDEX(RoutesPivot[DepAirport],MATCH($C3365,RoutesPivot[[RouteID]:[RouteID]],0))</f>
        <v>ORD</v>
      </c>
      <c r="N3365" t="str">
        <f>INDEX(RoutesPivot[AirportID],MATCH($C3365,RoutesPivot[[RouteID]:[RouteID]],0))</f>
        <v>SEA</v>
      </c>
      <c r="O3365">
        <f>INDEX(RoutesPivot[Distance],MATCH($C3365,RoutesPivot[[RouteID]:[RouteID]],0))</f>
        <v>1500</v>
      </c>
      <c r="P3365">
        <f>INDEX(RoutesPivot[ListPrice],MATCH($C3365,RoutesPivot[[RouteID]:[RouteID]],0))</f>
        <v>350</v>
      </c>
      <c r="Q3365" t="str">
        <f>INDEX(AirportPivot[AirportName],MATCH($N3365,AirportPivot[[AirportID]:[AirportID]],0))</f>
        <v>Seattle-Tacoma International</v>
      </c>
      <c r="R3365">
        <f>INDEX(AirportPivot[Gates (number of available)],MATCH($N3365,AirportPivot[[AirportID]:[AirportID]],0))</f>
        <v>58</v>
      </c>
    </row>
    <row r="3366" spans="1:18" x14ac:dyDescent="0.25">
      <c r="A3366" s="3" t="s">
        <v>3398</v>
      </c>
      <c r="B3366" s="12">
        <v>41935</v>
      </c>
      <c r="C3366" s="4" t="s">
        <v>30</v>
      </c>
      <c r="D3366" s="4">
        <v>2</v>
      </c>
      <c r="E3366" s="4">
        <v>170</v>
      </c>
      <c r="F3366" s="5">
        <v>0.29166666666666669</v>
      </c>
      <c r="G3366" s="6">
        <v>250</v>
      </c>
      <c r="H3366" s="7">
        <v>41250</v>
      </c>
      <c r="I3366" s="7">
        <f>FlightsPivot[[#This Row],[Total Fare]]*10%</f>
        <v>4125</v>
      </c>
      <c r="J3366" s="7">
        <f>FlightsPivot[[#This Row],[Total Fare]]+FlightsPivot[[#This Row],[10% tax ]]</f>
        <v>45375</v>
      </c>
      <c r="K3366" s="4">
        <v>10</v>
      </c>
      <c r="L3366" s="4">
        <v>2014</v>
      </c>
      <c r="M3366" t="str">
        <f>INDEX(RoutesPivot[DepAirport],MATCH($C3366,RoutesPivot[[RouteID]:[RouteID]],0))</f>
        <v>ORD</v>
      </c>
      <c r="N3366" t="str">
        <f>INDEX(RoutesPivot[AirportID],MATCH($C3366,RoutesPivot[[RouteID]:[RouteID]],0))</f>
        <v>MCO</v>
      </c>
      <c r="O3366">
        <f>INDEX(RoutesPivot[Distance],MATCH($C3366,RoutesPivot[[RouteID]:[RouteID]],0))</f>
        <v>850</v>
      </c>
      <c r="P3366">
        <f>INDEX(RoutesPivot[ListPrice],MATCH($C3366,RoutesPivot[[RouteID]:[RouteID]],0))</f>
        <v>250</v>
      </c>
      <c r="Q3366" t="str">
        <f>INDEX(AirportPivot[AirportName],MATCH($N3366,AirportPivot[[AirportID]:[AirportID]],0))</f>
        <v>Orlando International</v>
      </c>
      <c r="R3366">
        <f>INDEX(AirportPivot[Gates (number of available)],MATCH($N3366,AirportPivot[[AirportID]:[AirportID]],0))</f>
        <v>67</v>
      </c>
    </row>
    <row r="3367" spans="1:18" x14ac:dyDescent="0.25">
      <c r="A3367" s="3" t="s">
        <v>3399</v>
      </c>
      <c r="B3367" s="12">
        <v>42334</v>
      </c>
      <c r="C3367" s="4" t="s">
        <v>17</v>
      </c>
      <c r="D3367" s="4">
        <v>11.5</v>
      </c>
      <c r="E3367" s="4">
        <v>178</v>
      </c>
      <c r="F3367" s="5">
        <v>0.625</v>
      </c>
      <c r="G3367" s="6">
        <v>525</v>
      </c>
      <c r="H3367" s="7">
        <v>86625</v>
      </c>
      <c r="I3367" s="7">
        <f>FlightsPivot[[#This Row],[Total Fare]]*10%</f>
        <v>8662.5</v>
      </c>
      <c r="J3367" s="7">
        <f>FlightsPivot[[#This Row],[Total Fare]]+FlightsPivot[[#This Row],[10% tax ]]</f>
        <v>95287.5</v>
      </c>
      <c r="K3367" s="4">
        <v>11</v>
      </c>
      <c r="L3367" s="4">
        <v>2015</v>
      </c>
      <c r="M3367" t="str">
        <f>INDEX(RoutesPivot[DepAirport],MATCH($C3367,RoutesPivot[[RouteID]:[RouteID]],0))</f>
        <v>ORD</v>
      </c>
      <c r="N3367" t="str">
        <f>INDEX(RoutesPivot[AirportID],MATCH($C3367,RoutesPivot[[RouteID]:[RouteID]],0))</f>
        <v>LAX</v>
      </c>
      <c r="O3367">
        <f>INDEX(RoutesPivot[Distance],MATCH($C3367,RoutesPivot[[RouteID]:[RouteID]],0))</f>
        <v>1518</v>
      </c>
      <c r="P3367">
        <f>INDEX(RoutesPivot[ListPrice],MATCH($C3367,RoutesPivot[[RouteID]:[RouteID]],0))</f>
        <v>350</v>
      </c>
      <c r="Q3367" t="str">
        <f>INDEX(AirportPivot[AirportName],MATCH($N3367,AirportPivot[[AirportID]:[AirportID]],0))</f>
        <v>Los Angeles International</v>
      </c>
      <c r="R3367">
        <f>INDEX(AirportPivot[Gates (number of available)],MATCH($N3367,AirportPivot[[AirportID]:[AirportID]],0))</f>
        <v>86</v>
      </c>
    </row>
    <row r="3368" spans="1:18" x14ac:dyDescent="0.25">
      <c r="A3368" s="3" t="s">
        <v>3400</v>
      </c>
      <c r="B3368" s="12">
        <v>42365</v>
      </c>
      <c r="C3368" s="4" t="s">
        <v>83</v>
      </c>
      <c r="D3368" s="4">
        <v>3.4</v>
      </c>
      <c r="E3368" s="4">
        <v>150</v>
      </c>
      <c r="F3368" s="5">
        <v>0.70833333333333337</v>
      </c>
      <c r="G3368" s="6">
        <v>336</v>
      </c>
      <c r="H3368" s="7">
        <v>62160</v>
      </c>
      <c r="I3368" s="7">
        <f>FlightsPivot[[#This Row],[Total Fare]]*10%</f>
        <v>6216</v>
      </c>
      <c r="J3368" s="7">
        <f>FlightsPivot[[#This Row],[Total Fare]]+FlightsPivot[[#This Row],[10% tax ]]</f>
        <v>68376</v>
      </c>
      <c r="K3368" s="4">
        <v>12</v>
      </c>
      <c r="L3368" s="4">
        <v>2015</v>
      </c>
      <c r="M3368" t="str">
        <f>INDEX(RoutesPivot[DepAirport],MATCH($C3368,RoutesPivot[[RouteID]:[RouteID]],0))</f>
        <v>ORD</v>
      </c>
      <c r="N3368" t="str">
        <f>INDEX(RoutesPivot[AirportID],MATCH($C3368,RoutesPivot[[RouteID]:[RouteID]],0))</f>
        <v>BWI</v>
      </c>
      <c r="O3368">
        <f>INDEX(RoutesPivot[Distance],MATCH($C3368,RoutesPivot[[RouteID]:[RouteID]],0))</f>
        <v>520</v>
      </c>
      <c r="P3368">
        <f>INDEX(RoutesPivot[ListPrice],MATCH($C3368,RoutesPivot[[RouteID]:[RouteID]],0))</f>
        <v>240</v>
      </c>
      <c r="Q3368" t="str">
        <f>INDEX(AirportPivot[AirportName],MATCH($N3368,AirportPivot[[AirportID]:[AirportID]],0))</f>
        <v>Baltimore/Washington International Thurgood Marshall</v>
      </c>
      <c r="R3368">
        <f>INDEX(AirportPivot[Gates (number of available)],MATCH($N3368,AirportPivot[[AirportID]:[AirportID]],0))</f>
        <v>58</v>
      </c>
    </row>
    <row r="3369" spans="1:18" x14ac:dyDescent="0.25">
      <c r="A3369" s="3" t="s">
        <v>3401</v>
      </c>
      <c r="B3369" s="12">
        <v>41707</v>
      </c>
      <c r="C3369" s="4" t="s">
        <v>23</v>
      </c>
      <c r="D3369" s="4">
        <v>1.8</v>
      </c>
      <c r="E3369" s="4">
        <v>200</v>
      </c>
      <c r="F3369" s="5">
        <v>0.66666666666666663</v>
      </c>
      <c r="G3369" s="6">
        <v>300</v>
      </c>
      <c r="H3369" s="7">
        <v>49500</v>
      </c>
      <c r="I3369" s="7">
        <f>FlightsPivot[[#This Row],[Total Fare]]*10%</f>
        <v>4950</v>
      </c>
      <c r="J3369" s="7">
        <f>FlightsPivot[[#This Row],[Total Fare]]+FlightsPivot[[#This Row],[10% tax ]]</f>
        <v>54450</v>
      </c>
      <c r="K3369" s="4">
        <v>3</v>
      </c>
      <c r="L3369" s="4">
        <v>2014</v>
      </c>
      <c r="M3369" t="str">
        <f>INDEX(RoutesPivot[DepAirport],MATCH($C3369,RoutesPivot[[RouteID]:[RouteID]],0))</f>
        <v>ORD</v>
      </c>
      <c r="N3369" t="str">
        <f>INDEX(RoutesPivot[AirportID],MATCH($C3369,RoutesPivot[[RouteID]:[RouteID]],0))</f>
        <v>DEN</v>
      </c>
      <c r="O3369">
        <f>INDEX(RoutesPivot[Distance],MATCH($C3369,RoutesPivot[[RouteID]:[RouteID]],0))</f>
        <v>800</v>
      </c>
      <c r="P3369">
        <f>INDEX(RoutesPivot[ListPrice],MATCH($C3369,RoutesPivot[[RouteID]:[RouteID]],0))</f>
        <v>300</v>
      </c>
      <c r="Q3369" t="str">
        <f>INDEX(AirportPivot[AirportName],MATCH($N3369,AirportPivot[[AirportID]:[AirportID]],0))</f>
        <v>Denver International</v>
      </c>
      <c r="R3369">
        <f>INDEX(AirportPivot[Gates (number of available)],MATCH($N3369,AirportPivot[[AirportID]:[AirportID]],0))</f>
        <v>75</v>
      </c>
    </row>
    <row r="3370" spans="1:18" x14ac:dyDescent="0.25">
      <c r="A3370" s="3" t="s">
        <v>3402</v>
      </c>
      <c r="B3370" s="12">
        <v>41850</v>
      </c>
      <c r="C3370" s="4" t="s">
        <v>25</v>
      </c>
      <c r="D3370" s="4">
        <v>1.6</v>
      </c>
      <c r="E3370" s="4">
        <v>163</v>
      </c>
      <c r="F3370" s="5">
        <v>0.79166666666666663</v>
      </c>
      <c r="G3370" s="6">
        <v>220</v>
      </c>
      <c r="H3370" s="7">
        <v>36300</v>
      </c>
      <c r="I3370" s="7">
        <f>FlightsPivot[[#This Row],[Total Fare]]*10%</f>
        <v>3630</v>
      </c>
      <c r="J3370" s="7">
        <f>FlightsPivot[[#This Row],[Total Fare]]+FlightsPivot[[#This Row],[10% tax ]]</f>
        <v>39930</v>
      </c>
      <c r="K3370" s="4">
        <v>7</v>
      </c>
      <c r="L3370" s="4">
        <v>2014</v>
      </c>
      <c r="M3370" t="str">
        <f>INDEX(RoutesPivot[DepAirport],MATCH($C3370,RoutesPivot[[RouteID]:[RouteID]],0))</f>
        <v>ORD</v>
      </c>
      <c r="N3370" t="str">
        <f>INDEX(RoutesPivot[AirportID],MATCH($C3370,RoutesPivot[[RouteID]:[RouteID]],0))</f>
        <v>DFW</v>
      </c>
      <c r="O3370">
        <f>INDEX(RoutesPivot[Distance],MATCH($C3370,RoutesPivot[[RouteID]:[RouteID]],0))</f>
        <v>700</v>
      </c>
      <c r="P3370">
        <f>INDEX(RoutesPivot[ListPrice],MATCH($C3370,RoutesPivot[[RouteID]:[RouteID]],0))</f>
        <v>200</v>
      </c>
      <c r="Q3370" t="str">
        <f>INDEX(AirportPivot[AirportName],MATCH($N3370,AirportPivot[[AirportID]:[AirportID]],0))</f>
        <v>Dallas/Fort Worth International</v>
      </c>
      <c r="R3370">
        <f>INDEX(AirportPivot[Gates (number of available)],MATCH($N3370,AirportPivot[[AirportID]:[AirportID]],0))</f>
        <v>130</v>
      </c>
    </row>
    <row r="3371" spans="1:18" x14ac:dyDescent="0.25">
      <c r="A3371" s="3" t="s">
        <v>3403</v>
      </c>
      <c r="B3371" s="12">
        <v>42325</v>
      </c>
      <c r="C3371" s="4" t="s">
        <v>19</v>
      </c>
      <c r="D3371" s="4">
        <v>1.8</v>
      </c>
      <c r="E3371" s="4">
        <v>81</v>
      </c>
      <c r="F3371" s="5">
        <v>0.79166666666666663</v>
      </c>
      <c r="G3371" s="6">
        <v>200</v>
      </c>
      <c r="H3371" s="7">
        <v>36200</v>
      </c>
      <c r="I3371" s="7">
        <f>FlightsPivot[[#This Row],[Total Fare]]*10%</f>
        <v>3620</v>
      </c>
      <c r="J3371" s="7">
        <f>FlightsPivot[[#This Row],[Total Fare]]+FlightsPivot[[#This Row],[10% tax ]]</f>
        <v>39820</v>
      </c>
      <c r="K3371" s="4">
        <v>11</v>
      </c>
      <c r="L3371" s="4">
        <v>2015</v>
      </c>
      <c r="M3371" t="str">
        <f>INDEX(RoutesPivot[DepAirport],MATCH($C3371,RoutesPivot[[RouteID]:[RouteID]],0))</f>
        <v>ORD</v>
      </c>
      <c r="N3371" t="str">
        <f>INDEX(RoutesPivot[AirportID],MATCH($C3371,RoutesPivot[[RouteID]:[RouteID]],0))</f>
        <v>IAH</v>
      </c>
      <c r="O3371">
        <f>INDEX(RoutesPivot[Distance],MATCH($C3371,RoutesPivot[[RouteID]:[RouteID]],0))</f>
        <v>800</v>
      </c>
      <c r="P3371">
        <f>INDEX(RoutesPivot[ListPrice],MATCH($C3371,RoutesPivot[[RouteID]:[RouteID]],0))</f>
        <v>200</v>
      </c>
      <c r="Q3371" t="str">
        <f>INDEX(AirportPivot[AirportName],MATCH($N3371,AirportPivot[[AirportID]:[AirportID]],0))</f>
        <v>George Bush Intercontinental/Houston</v>
      </c>
      <c r="R3371">
        <f>INDEX(AirportPivot[Gates (number of available)],MATCH($N3371,AirportPivot[[AirportID]:[AirportID]],0))</f>
        <v>80</v>
      </c>
    </row>
    <row r="3372" spans="1:18" x14ac:dyDescent="0.25">
      <c r="A3372" s="3" t="s">
        <v>3404</v>
      </c>
      <c r="B3372" s="12">
        <v>42344</v>
      </c>
      <c r="C3372" s="4" t="s">
        <v>21</v>
      </c>
      <c r="D3372" s="4">
        <v>2.1</v>
      </c>
      <c r="E3372" s="4">
        <v>84</v>
      </c>
      <c r="F3372" s="5">
        <v>0.79166666666666663</v>
      </c>
      <c r="G3372" s="6">
        <v>125</v>
      </c>
      <c r="H3372" s="7">
        <v>22625</v>
      </c>
      <c r="I3372" s="7">
        <f>FlightsPivot[[#This Row],[Total Fare]]*10%</f>
        <v>2262.5</v>
      </c>
      <c r="J3372" s="7">
        <f>FlightsPivot[[#This Row],[Total Fare]]+FlightsPivot[[#This Row],[10% tax ]]</f>
        <v>24887.5</v>
      </c>
      <c r="K3372" s="4">
        <v>12</v>
      </c>
      <c r="L3372" s="4">
        <v>2015</v>
      </c>
      <c r="M3372" t="str">
        <f>INDEX(RoutesPivot[DepAirport],MATCH($C3372,RoutesPivot[[RouteID]:[RouteID]],0))</f>
        <v>ORD</v>
      </c>
      <c r="N3372" t="str">
        <f>INDEX(RoutesPivot[AirportID],MATCH($C3372,RoutesPivot[[RouteID]:[RouteID]],0))</f>
        <v>CLT</v>
      </c>
      <c r="O3372">
        <f>INDEX(RoutesPivot[Distance],MATCH($C3372,RoutesPivot[[RouteID]:[RouteID]],0))</f>
        <v>700</v>
      </c>
      <c r="P3372">
        <f>INDEX(RoutesPivot[ListPrice],MATCH($C3372,RoutesPivot[[RouteID]:[RouteID]],0))</f>
        <v>125</v>
      </c>
      <c r="Q3372" t="str">
        <f>INDEX(AirportPivot[AirportName],MATCH($N3372,AirportPivot[[AirportID]:[AirportID]],0))</f>
        <v>Charlotte/Douglas International</v>
      </c>
      <c r="R3372">
        <f>INDEX(AirportPivot[Gates (number of available)],MATCH($N3372,AirportPivot[[AirportID]:[AirportID]],0))</f>
        <v>65</v>
      </c>
    </row>
    <row r="3373" spans="1:18" x14ac:dyDescent="0.25">
      <c r="A3373" s="3" t="s">
        <v>3405</v>
      </c>
      <c r="B3373" s="12">
        <v>42168</v>
      </c>
      <c r="C3373" s="4" t="s">
        <v>21</v>
      </c>
      <c r="D3373" s="4">
        <v>1.7</v>
      </c>
      <c r="E3373" s="4">
        <v>104</v>
      </c>
      <c r="F3373" s="5">
        <v>0.33333333333333331</v>
      </c>
      <c r="G3373" s="6">
        <v>137.5</v>
      </c>
      <c r="H3373" s="7">
        <v>25437.5</v>
      </c>
      <c r="I3373" s="7">
        <f>FlightsPivot[[#This Row],[Total Fare]]*10%</f>
        <v>2543.75</v>
      </c>
      <c r="J3373" s="7">
        <f>FlightsPivot[[#This Row],[Total Fare]]+FlightsPivot[[#This Row],[10% tax ]]</f>
        <v>27981.25</v>
      </c>
      <c r="K3373" s="4">
        <v>6</v>
      </c>
      <c r="L3373" s="4">
        <v>2015</v>
      </c>
      <c r="M3373" t="str">
        <f>INDEX(RoutesPivot[DepAirport],MATCH($C3373,RoutesPivot[[RouteID]:[RouteID]],0))</f>
        <v>ORD</v>
      </c>
      <c r="N3373" t="str">
        <f>INDEX(RoutesPivot[AirportID],MATCH($C3373,RoutesPivot[[RouteID]:[RouteID]],0))</f>
        <v>CLT</v>
      </c>
      <c r="O3373">
        <f>INDEX(RoutesPivot[Distance],MATCH($C3373,RoutesPivot[[RouteID]:[RouteID]],0))</f>
        <v>700</v>
      </c>
      <c r="P3373">
        <f>INDEX(RoutesPivot[ListPrice],MATCH($C3373,RoutesPivot[[RouteID]:[RouteID]],0))</f>
        <v>125</v>
      </c>
      <c r="Q3373" t="str">
        <f>INDEX(AirportPivot[AirportName],MATCH($N3373,AirportPivot[[AirportID]:[AirportID]],0))</f>
        <v>Charlotte/Douglas International</v>
      </c>
      <c r="R3373">
        <f>INDEX(AirportPivot[Gates (number of available)],MATCH($N3373,AirportPivot[[AirportID]:[AirportID]],0))</f>
        <v>65</v>
      </c>
    </row>
    <row r="3374" spans="1:18" x14ac:dyDescent="0.25">
      <c r="A3374" s="3" t="s">
        <v>3406</v>
      </c>
      <c r="B3374" s="12">
        <v>41753</v>
      </c>
      <c r="C3374" s="4" t="s">
        <v>33</v>
      </c>
      <c r="D3374" s="4">
        <v>3</v>
      </c>
      <c r="E3374" s="4">
        <v>68</v>
      </c>
      <c r="F3374" s="5">
        <v>0.75</v>
      </c>
      <c r="G3374" s="6">
        <v>375</v>
      </c>
      <c r="H3374" s="7">
        <v>67875</v>
      </c>
      <c r="I3374" s="7">
        <f>FlightsPivot[[#This Row],[Total Fare]]*10%</f>
        <v>6787.5</v>
      </c>
      <c r="J3374" s="7">
        <f>FlightsPivot[[#This Row],[Total Fare]]+FlightsPivot[[#This Row],[10% tax ]]</f>
        <v>74662.5</v>
      </c>
      <c r="K3374" s="4">
        <v>4</v>
      </c>
      <c r="L3374" s="4">
        <v>2014</v>
      </c>
      <c r="M3374" t="str">
        <f>INDEX(RoutesPivot[DepAirport],MATCH($C3374,RoutesPivot[[RouteID]:[RouteID]],0))</f>
        <v>ORD</v>
      </c>
      <c r="N3374" t="str">
        <f>INDEX(RoutesPivot[AirportID],MATCH($C3374,RoutesPivot[[RouteID]:[RouteID]],0))</f>
        <v>SFO</v>
      </c>
      <c r="O3374">
        <f>INDEX(RoutesPivot[Distance],MATCH($C3374,RoutesPivot[[RouteID]:[RouteID]],0))</f>
        <v>1600</v>
      </c>
      <c r="P3374">
        <f>INDEX(RoutesPivot[ListPrice],MATCH($C3374,RoutesPivot[[RouteID]:[RouteID]],0))</f>
        <v>375</v>
      </c>
      <c r="Q3374" t="str">
        <f>INDEX(AirportPivot[AirportName],MATCH($N3374,AirportPivot[[AirportID]:[AirportID]],0))</f>
        <v>San Francisco International</v>
      </c>
      <c r="R3374">
        <f>INDEX(AirportPivot[Gates (number of available)],MATCH($N3374,AirportPivot[[AirportID]:[AirportID]],0))</f>
        <v>70</v>
      </c>
    </row>
    <row r="3375" spans="1:18" x14ac:dyDescent="0.25">
      <c r="A3375" s="3" t="s">
        <v>3407</v>
      </c>
      <c r="B3375" s="12">
        <v>41872</v>
      </c>
      <c r="C3375" s="4" t="s">
        <v>805</v>
      </c>
      <c r="D3375" s="4">
        <v>2.5</v>
      </c>
      <c r="E3375" s="4">
        <v>14</v>
      </c>
      <c r="F3375" s="5">
        <v>0.375</v>
      </c>
      <c r="G3375" s="6">
        <v>319</v>
      </c>
      <c r="H3375" s="7">
        <v>59015</v>
      </c>
      <c r="I3375" s="7">
        <f>FlightsPivot[[#This Row],[Total Fare]]*10%</f>
        <v>5901.5</v>
      </c>
      <c r="J3375" s="7">
        <f>FlightsPivot[[#This Row],[Total Fare]]+FlightsPivot[[#This Row],[10% tax ]]</f>
        <v>64916.5</v>
      </c>
      <c r="K3375" s="4">
        <v>8</v>
      </c>
      <c r="L3375" s="4">
        <v>2014</v>
      </c>
      <c r="M3375" t="str">
        <f>INDEX(RoutesPivot[DepAirport],MATCH($C3375,RoutesPivot[[RouteID]:[RouteID]],0))</f>
        <v>ORD</v>
      </c>
      <c r="N3375" t="str">
        <f>INDEX(RoutesPivot[AirportID],MATCH($C3375,RoutesPivot[[RouteID]:[RouteID]],0))</f>
        <v>SLC</v>
      </c>
      <c r="O3375">
        <f>INDEX(RoutesPivot[Distance],MATCH($C3375,RoutesPivot[[RouteID]:[RouteID]],0))</f>
        <v>1000</v>
      </c>
      <c r="P3375">
        <f>INDEX(RoutesPivot[ListPrice],MATCH($C3375,RoutesPivot[[RouteID]:[RouteID]],0))</f>
        <v>290</v>
      </c>
      <c r="Q3375" t="str">
        <f>INDEX(AirportPivot[AirportName],MATCH($N3375,AirportPivot[[AirportID]:[AirportID]],0))</f>
        <v>Salt Lake City International</v>
      </c>
      <c r="R3375">
        <f>INDEX(AirportPivot[Gates (number of available)],MATCH($N3375,AirportPivot[[AirportID]:[AirportID]],0))</f>
        <v>54</v>
      </c>
    </row>
    <row r="3376" spans="1:18" x14ac:dyDescent="0.25">
      <c r="A3376" s="3" t="s">
        <v>3408</v>
      </c>
      <c r="B3376" s="12">
        <v>42089</v>
      </c>
      <c r="C3376" s="4" t="s">
        <v>11</v>
      </c>
      <c r="D3376" s="4">
        <v>1.9</v>
      </c>
      <c r="E3376" s="4">
        <v>35</v>
      </c>
      <c r="F3376" s="5">
        <v>0.66666666666666663</v>
      </c>
      <c r="G3376" s="6">
        <v>300</v>
      </c>
      <c r="H3376" s="7">
        <v>55500</v>
      </c>
      <c r="I3376" s="7">
        <f>FlightsPivot[[#This Row],[Total Fare]]*10%</f>
        <v>5550</v>
      </c>
      <c r="J3376" s="7">
        <f>FlightsPivot[[#This Row],[Total Fare]]+FlightsPivot[[#This Row],[10% tax ]]</f>
        <v>61050</v>
      </c>
      <c r="K3376" s="4">
        <v>3</v>
      </c>
      <c r="L3376" s="4">
        <v>2015</v>
      </c>
      <c r="M3376" t="str">
        <f>INDEX(RoutesPivot[DepAirport],MATCH($C3376,RoutesPivot[[RouteID]:[RouteID]],0))</f>
        <v>ORD</v>
      </c>
      <c r="N3376" t="str">
        <f>INDEX(RoutesPivot[AirportID],MATCH($C3376,RoutesPivot[[RouteID]:[RouteID]],0))</f>
        <v>BOS</v>
      </c>
      <c r="O3376">
        <f>INDEX(RoutesPivot[Distance],MATCH($C3376,RoutesPivot[[RouteID]:[RouteID]],0))</f>
        <v>730</v>
      </c>
      <c r="P3376">
        <f>INDEX(RoutesPivot[ListPrice],MATCH($C3376,RoutesPivot[[RouteID]:[RouteID]],0))</f>
        <v>300</v>
      </c>
      <c r="Q3376" t="str">
        <f>INDEX(AirportPivot[AirportName],MATCH($N3376,AirportPivot[[AirportID]:[AirportID]],0))</f>
        <v>General Edward Lawrence Logan International</v>
      </c>
      <c r="R3376">
        <f>INDEX(AirportPivot[Gates (number of available)],MATCH($N3376,AirportPivot[[AirportID]:[AirportID]],0))</f>
        <v>63</v>
      </c>
    </row>
    <row r="3377" spans="1:18" x14ac:dyDescent="0.25">
      <c r="A3377" s="3" t="s">
        <v>3409</v>
      </c>
      <c r="B3377" s="12">
        <v>42148</v>
      </c>
      <c r="C3377" s="4" t="s">
        <v>80</v>
      </c>
      <c r="D3377" s="4">
        <v>3</v>
      </c>
      <c r="E3377" s="4">
        <v>117</v>
      </c>
      <c r="F3377" s="5">
        <v>0.89583333333333337</v>
      </c>
      <c r="G3377" s="6">
        <v>300</v>
      </c>
      <c r="H3377" s="7">
        <v>55500</v>
      </c>
      <c r="I3377" s="7">
        <f>FlightsPivot[[#This Row],[Total Fare]]*10%</f>
        <v>5550</v>
      </c>
      <c r="J3377" s="7">
        <f>FlightsPivot[[#This Row],[Total Fare]]+FlightsPivot[[#This Row],[10% tax ]]</f>
        <v>61050</v>
      </c>
      <c r="K3377" s="4">
        <v>5</v>
      </c>
      <c r="L3377" s="4">
        <v>2015</v>
      </c>
      <c r="M3377" t="str">
        <f>INDEX(RoutesPivot[DepAirport],MATCH($C3377,RoutesPivot[[RouteID]:[RouteID]],0))</f>
        <v>ORD</v>
      </c>
      <c r="N3377" t="str">
        <f>INDEX(RoutesPivot[AirportID],MATCH($C3377,RoutesPivot[[RouteID]:[RouteID]],0))</f>
        <v>MIA</v>
      </c>
      <c r="O3377">
        <f>INDEX(RoutesPivot[Distance],MATCH($C3377,RoutesPivot[[RouteID]:[RouteID]],0))</f>
        <v>1000</v>
      </c>
      <c r="P3377">
        <f>INDEX(RoutesPivot[ListPrice],MATCH($C3377,RoutesPivot[[RouteID]:[RouteID]],0))</f>
        <v>300</v>
      </c>
      <c r="Q3377" t="str">
        <f>INDEX(AirportPivot[AirportName],MATCH($N3377,AirportPivot[[AirportID]:[AirportID]],0))</f>
        <v>Miami International</v>
      </c>
      <c r="R3377">
        <f>INDEX(AirportPivot[Gates (number of available)],MATCH($N3377,AirportPivot[[AirportID]:[AirportID]],0))</f>
        <v>80</v>
      </c>
    </row>
    <row r="3378" spans="1:18" x14ac:dyDescent="0.25">
      <c r="A3378" s="3" t="s">
        <v>3410</v>
      </c>
      <c r="B3378" s="12">
        <v>42224</v>
      </c>
      <c r="C3378" s="4" t="s">
        <v>47</v>
      </c>
      <c r="D3378" s="4">
        <v>1.2</v>
      </c>
      <c r="E3378" s="4">
        <v>165</v>
      </c>
      <c r="F3378" s="5">
        <v>0.5</v>
      </c>
      <c r="G3378" s="6">
        <v>275</v>
      </c>
      <c r="H3378" s="7">
        <v>45375</v>
      </c>
      <c r="I3378" s="7">
        <f>FlightsPivot[[#This Row],[Total Fare]]*10%</f>
        <v>4537.5</v>
      </c>
      <c r="J3378" s="7">
        <f>FlightsPivot[[#This Row],[Total Fare]]+FlightsPivot[[#This Row],[10% tax ]]</f>
        <v>49912.5</v>
      </c>
      <c r="K3378" s="4">
        <v>8</v>
      </c>
      <c r="L3378" s="4">
        <v>2015</v>
      </c>
      <c r="M3378" t="str">
        <f>INDEX(RoutesPivot[DepAirport],MATCH($C3378,RoutesPivot[[RouteID]:[RouteID]],0))</f>
        <v>ORD</v>
      </c>
      <c r="N3378" t="str">
        <f>INDEX(RoutesPivot[AirportID],MATCH($C3378,RoutesPivot[[RouteID]:[RouteID]],0))</f>
        <v>PHX</v>
      </c>
      <c r="O3378">
        <f>INDEX(RoutesPivot[Distance],MATCH($C3378,RoutesPivot[[RouteID]:[RouteID]],0))</f>
        <v>1200</v>
      </c>
      <c r="P3378">
        <f>INDEX(RoutesPivot[ListPrice],MATCH($C3378,RoutesPivot[[RouteID]:[RouteID]],0))</f>
        <v>250</v>
      </c>
      <c r="Q3378" t="str">
        <f>INDEX(AirportPivot[AirportName],MATCH($N3378,AirportPivot[[AirportID]:[AirportID]],0))</f>
        <v>Phoenix Sky Harbor International</v>
      </c>
      <c r="R3378">
        <f>INDEX(AirportPivot[Gates (number of available)],MATCH($N3378,AirportPivot[[AirportID]:[AirportID]],0))</f>
        <v>60</v>
      </c>
    </row>
    <row r="3379" spans="1:18" x14ac:dyDescent="0.25">
      <c r="A3379" s="3" t="s">
        <v>3411</v>
      </c>
      <c r="B3379" s="12">
        <v>42330</v>
      </c>
      <c r="C3379" s="4" t="s">
        <v>37</v>
      </c>
      <c r="D3379" s="4">
        <v>2.2999999999999998</v>
      </c>
      <c r="E3379" s="4">
        <v>178</v>
      </c>
      <c r="F3379" s="5">
        <v>0.60416666666666663</v>
      </c>
      <c r="G3379" s="6">
        <v>350</v>
      </c>
      <c r="H3379" s="7">
        <v>57750</v>
      </c>
      <c r="I3379" s="7">
        <f>FlightsPivot[[#This Row],[Total Fare]]*10%</f>
        <v>5775</v>
      </c>
      <c r="J3379" s="7">
        <f>FlightsPivot[[#This Row],[Total Fare]]+FlightsPivot[[#This Row],[10% tax ]]</f>
        <v>63525</v>
      </c>
      <c r="K3379" s="4">
        <v>11</v>
      </c>
      <c r="L3379" s="4">
        <v>2015</v>
      </c>
      <c r="M3379" t="str">
        <f>INDEX(RoutesPivot[DepAirport],MATCH($C3379,RoutesPivot[[RouteID]:[RouteID]],0))</f>
        <v>ORD</v>
      </c>
      <c r="N3379" t="str">
        <f>INDEX(RoutesPivot[AirportID],MATCH($C3379,RoutesPivot[[RouteID]:[RouteID]],0))</f>
        <v>SEA</v>
      </c>
      <c r="O3379">
        <f>INDEX(RoutesPivot[Distance],MATCH($C3379,RoutesPivot[[RouteID]:[RouteID]],0))</f>
        <v>1500</v>
      </c>
      <c r="P3379">
        <f>INDEX(RoutesPivot[ListPrice],MATCH($C3379,RoutesPivot[[RouteID]:[RouteID]],0))</f>
        <v>350</v>
      </c>
      <c r="Q3379" t="str">
        <f>INDEX(AirportPivot[AirportName],MATCH($N3379,AirportPivot[[AirportID]:[AirportID]],0))</f>
        <v>Seattle-Tacoma International</v>
      </c>
      <c r="R3379">
        <f>INDEX(AirportPivot[Gates (number of available)],MATCH($N3379,AirportPivot[[AirportID]:[AirportID]],0))</f>
        <v>58</v>
      </c>
    </row>
    <row r="3380" spans="1:18" x14ac:dyDescent="0.25">
      <c r="A3380" s="3" t="s">
        <v>3412</v>
      </c>
      <c r="B3380" s="12">
        <v>42202</v>
      </c>
      <c r="C3380" s="4" t="s">
        <v>23</v>
      </c>
      <c r="D3380" s="4">
        <v>2.7</v>
      </c>
      <c r="E3380" s="4">
        <v>85</v>
      </c>
      <c r="F3380" s="5">
        <v>0.58333333333333337</v>
      </c>
      <c r="G3380" s="6">
        <v>330</v>
      </c>
      <c r="H3380" s="7">
        <v>59730</v>
      </c>
      <c r="I3380" s="7">
        <f>FlightsPivot[[#This Row],[Total Fare]]*10%</f>
        <v>5973</v>
      </c>
      <c r="J3380" s="7">
        <f>FlightsPivot[[#This Row],[Total Fare]]+FlightsPivot[[#This Row],[10% tax ]]</f>
        <v>65703</v>
      </c>
      <c r="K3380" s="4">
        <v>7</v>
      </c>
      <c r="L3380" s="4">
        <v>2015</v>
      </c>
      <c r="M3380" t="str">
        <f>INDEX(RoutesPivot[DepAirport],MATCH($C3380,RoutesPivot[[RouteID]:[RouteID]],0))</f>
        <v>ORD</v>
      </c>
      <c r="N3380" t="str">
        <f>INDEX(RoutesPivot[AirportID],MATCH($C3380,RoutesPivot[[RouteID]:[RouteID]],0))</f>
        <v>DEN</v>
      </c>
      <c r="O3380">
        <f>INDEX(RoutesPivot[Distance],MATCH($C3380,RoutesPivot[[RouteID]:[RouteID]],0))</f>
        <v>800</v>
      </c>
      <c r="P3380">
        <f>INDEX(RoutesPivot[ListPrice],MATCH($C3380,RoutesPivot[[RouteID]:[RouteID]],0))</f>
        <v>300</v>
      </c>
      <c r="Q3380" t="str">
        <f>INDEX(AirportPivot[AirportName],MATCH($N3380,AirportPivot[[AirportID]:[AirportID]],0))</f>
        <v>Denver International</v>
      </c>
      <c r="R3380">
        <f>INDEX(AirportPivot[Gates (number of available)],MATCH($N3380,AirportPivot[[AirportID]:[AirportID]],0))</f>
        <v>75</v>
      </c>
    </row>
    <row r="3381" spans="1:18" x14ac:dyDescent="0.25">
      <c r="A3381" s="3" t="s">
        <v>3413</v>
      </c>
      <c r="B3381" s="12">
        <v>42198</v>
      </c>
      <c r="C3381" s="4" t="s">
        <v>23</v>
      </c>
      <c r="D3381" s="4">
        <v>1.5</v>
      </c>
      <c r="E3381" s="4">
        <v>140</v>
      </c>
      <c r="F3381" s="5">
        <v>0.75</v>
      </c>
      <c r="G3381" s="6">
        <v>330</v>
      </c>
      <c r="H3381" s="7">
        <v>61050</v>
      </c>
      <c r="I3381" s="7">
        <f>FlightsPivot[[#This Row],[Total Fare]]*10%</f>
        <v>6105</v>
      </c>
      <c r="J3381" s="7">
        <f>FlightsPivot[[#This Row],[Total Fare]]+FlightsPivot[[#This Row],[10% tax ]]</f>
        <v>67155</v>
      </c>
      <c r="K3381" s="4">
        <v>7</v>
      </c>
      <c r="L3381" s="4">
        <v>2015</v>
      </c>
      <c r="M3381" t="str">
        <f>INDEX(RoutesPivot[DepAirport],MATCH($C3381,RoutesPivot[[RouteID]:[RouteID]],0))</f>
        <v>ORD</v>
      </c>
      <c r="N3381" t="str">
        <f>INDEX(RoutesPivot[AirportID],MATCH($C3381,RoutesPivot[[RouteID]:[RouteID]],0))</f>
        <v>DEN</v>
      </c>
      <c r="O3381">
        <f>INDEX(RoutesPivot[Distance],MATCH($C3381,RoutesPivot[[RouteID]:[RouteID]],0))</f>
        <v>800</v>
      </c>
      <c r="P3381">
        <f>INDEX(RoutesPivot[ListPrice],MATCH($C3381,RoutesPivot[[RouteID]:[RouteID]],0))</f>
        <v>300</v>
      </c>
      <c r="Q3381" t="str">
        <f>INDEX(AirportPivot[AirportName],MATCH($N3381,AirportPivot[[AirportID]:[AirportID]],0))</f>
        <v>Denver International</v>
      </c>
      <c r="R3381">
        <f>INDEX(AirportPivot[Gates (number of available)],MATCH($N3381,AirportPivot[[AirportID]:[AirportID]],0))</f>
        <v>75</v>
      </c>
    </row>
    <row r="3382" spans="1:18" x14ac:dyDescent="0.25">
      <c r="A3382" s="3" t="s">
        <v>3414</v>
      </c>
      <c r="B3382" s="12">
        <v>42121</v>
      </c>
      <c r="C3382" s="4" t="s">
        <v>21</v>
      </c>
      <c r="D3382" s="4">
        <v>1.2</v>
      </c>
      <c r="E3382" s="4">
        <v>59</v>
      </c>
      <c r="F3382" s="5">
        <v>0.79166666666666663</v>
      </c>
      <c r="G3382" s="6">
        <v>125</v>
      </c>
      <c r="H3382" s="7">
        <v>20625</v>
      </c>
      <c r="I3382" s="7">
        <f>FlightsPivot[[#This Row],[Total Fare]]*10%</f>
        <v>2062.5</v>
      </c>
      <c r="J3382" s="7">
        <f>FlightsPivot[[#This Row],[Total Fare]]+FlightsPivot[[#This Row],[10% tax ]]</f>
        <v>22687.5</v>
      </c>
      <c r="K3382" s="4">
        <v>4</v>
      </c>
      <c r="L3382" s="4">
        <v>2015</v>
      </c>
      <c r="M3382" t="str">
        <f>INDEX(RoutesPivot[DepAirport],MATCH($C3382,RoutesPivot[[RouteID]:[RouteID]],0))</f>
        <v>ORD</v>
      </c>
      <c r="N3382" t="str">
        <f>INDEX(RoutesPivot[AirportID],MATCH($C3382,RoutesPivot[[RouteID]:[RouteID]],0))</f>
        <v>CLT</v>
      </c>
      <c r="O3382">
        <f>INDEX(RoutesPivot[Distance],MATCH($C3382,RoutesPivot[[RouteID]:[RouteID]],0))</f>
        <v>700</v>
      </c>
      <c r="P3382">
        <f>INDEX(RoutesPivot[ListPrice],MATCH($C3382,RoutesPivot[[RouteID]:[RouteID]],0))</f>
        <v>125</v>
      </c>
      <c r="Q3382" t="str">
        <f>INDEX(AirportPivot[AirportName],MATCH($N3382,AirportPivot[[AirportID]:[AirportID]],0))</f>
        <v>Charlotte/Douglas International</v>
      </c>
      <c r="R3382">
        <f>INDEX(AirportPivot[Gates (number of available)],MATCH($N3382,AirportPivot[[AirportID]:[AirportID]],0))</f>
        <v>65</v>
      </c>
    </row>
    <row r="3383" spans="1:18" x14ac:dyDescent="0.25">
      <c r="A3383" s="3" t="s">
        <v>3415</v>
      </c>
      <c r="B3383" s="12">
        <v>42272</v>
      </c>
      <c r="C3383" s="4" t="s">
        <v>47</v>
      </c>
      <c r="D3383" s="4">
        <v>0.6</v>
      </c>
      <c r="E3383" s="4">
        <v>15</v>
      </c>
      <c r="F3383" s="5">
        <v>0.29166666666666669</v>
      </c>
      <c r="G3383" s="6">
        <v>250</v>
      </c>
      <c r="H3383" s="7">
        <v>46250</v>
      </c>
      <c r="I3383" s="7">
        <f>FlightsPivot[[#This Row],[Total Fare]]*10%</f>
        <v>4625</v>
      </c>
      <c r="J3383" s="7">
        <f>FlightsPivot[[#This Row],[Total Fare]]+FlightsPivot[[#This Row],[10% tax ]]</f>
        <v>50875</v>
      </c>
      <c r="K3383" s="4">
        <v>9</v>
      </c>
      <c r="L3383" s="4">
        <v>2015</v>
      </c>
      <c r="M3383" t="str">
        <f>INDEX(RoutesPivot[DepAirport],MATCH($C3383,RoutesPivot[[RouteID]:[RouteID]],0))</f>
        <v>ORD</v>
      </c>
      <c r="N3383" t="str">
        <f>INDEX(RoutesPivot[AirportID],MATCH($C3383,RoutesPivot[[RouteID]:[RouteID]],0))</f>
        <v>PHX</v>
      </c>
      <c r="O3383">
        <f>INDEX(RoutesPivot[Distance],MATCH($C3383,RoutesPivot[[RouteID]:[RouteID]],0))</f>
        <v>1200</v>
      </c>
      <c r="P3383">
        <f>INDEX(RoutesPivot[ListPrice],MATCH($C3383,RoutesPivot[[RouteID]:[RouteID]],0))</f>
        <v>250</v>
      </c>
      <c r="Q3383" t="str">
        <f>INDEX(AirportPivot[AirportName],MATCH($N3383,AirportPivot[[AirportID]:[AirportID]],0))</f>
        <v>Phoenix Sky Harbor International</v>
      </c>
      <c r="R3383">
        <f>INDEX(AirportPivot[Gates (number of available)],MATCH($N3383,AirportPivot[[AirportID]:[AirportID]],0))</f>
        <v>60</v>
      </c>
    </row>
    <row r="3384" spans="1:18" x14ac:dyDescent="0.25">
      <c r="A3384" s="3" t="s">
        <v>3416</v>
      </c>
      <c r="B3384" s="12">
        <v>41682</v>
      </c>
      <c r="C3384" s="4" t="s">
        <v>47</v>
      </c>
      <c r="D3384" s="4">
        <v>3.4</v>
      </c>
      <c r="E3384" s="4">
        <v>120</v>
      </c>
      <c r="F3384" s="5">
        <v>0.72916666666666663</v>
      </c>
      <c r="G3384" s="6">
        <v>250</v>
      </c>
      <c r="H3384" s="7">
        <v>46250</v>
      </c>
      <c r="I3384" s="7">
        <f>FlightsPivot[[#This Row],[Total Fare]]*10%</f>
        <v>4625</v>
      </c>
      <c r="J3384" s="7">
        <f>FlightsPivot[[#This Row],[Total Fare]]+FlightsPivot[[#This Row],[10% tax ]]</f>
        <v>50875</v>
      </c>
      <c r="K3384" s="4">
        <v>2</v>
      </c>
      <c r="L3384" s="4">
        <v>2014</v>
      </c>
      <c r="M3384" t="str">
        <f>INDEX(RoutesPivot[DepAirport],MATCH($C3384,RoutesPivot[[RouteID]:[RouteID]],0))</f>
        <v>ORD</v>
      </c>
      <c r="N3384" t="str">
        <f>INDEX(RoutesPivot[AirportID],MATCH($C3384,RoutesPivot[[RouteID]:[RouteID]],0))</f>
        <v>PHX</v>
      </c>
      <c r="O3384">
        <f>INDEX(RoutesPivot[Distance],MATCH($C3384,RoutesPivot[[RouteID]:[RouteID]],0))</f>
        <v>1200</v>
      </c>
      <c r="P3384">
        <f>INDEX(RoutesPivot[ListPrice],MATCH($C3384,RoutesPivot[[RouteID]:[RouteID]],0))</f>
        <v>250</v>
      </c>
      <c r="Q3384" t="str">
        <f>INDEX(AirportPivot[AirportName],MATCH($N3384,AirportPivot[[AirportID]:[AirportID]],0))</f>
        <v>Phoenix Sky Harbor International</v>
      </c>
      <c r="R3384">
        <f>INDEX(AirportPivot[Gates (number of available)],MATCH($N3384,AirportPivot[[AirportID]:[AirportID]],0))</f>
        <v>60</v>
      </c>
    </row>
    <row r="3385" spans="1:18" x14ac:dyDescent="0.25">
      <c r="A3385" s="3" t="s">
        <v>3417</v>
      </c>
      <c r="B3385" s="12">
        <v>42172</v>
      </c>
      <c r="C3385" s="4" t="s">
        <v>83</v>
      </c>
      <c r="D3385" s="4">
        <v>3</v>
      </c>
      <c r="E3385" s="4">
        <v>90</v>
      </c>
      <c r="F3385" s="5">
        <v>0.35416666666666669</v>
      </c>
      <c r="G3385" s="6">
        <v>264</v>
      </c>
      <c r="H3385" s="7">
        <v>47784</v>
      </c>
      <c r="I3385" s="7">
        <f>FlightsPivot[[#This Row],[Total Fare]]*10%</f>
        <v>4778.4000000000005</v>
      </c>
      <c r="J3385" s="7">
        <f>FlightsPivot[[#This Row],[Total Fare]]+FlightsPivot[[#This Row],[10% tax ]]</f>
        <v>52562.400000000001</v>
      </c>
      <c r="K3385" s="4">
        <v>6</v>
      </c>
      <c r="L3385" s="4">
        <v>2015</v>
      </c>
      <c r="M3385" t="str">
        <f>INDEX(RoutesPivot[DepAirport],MATCH($C3385,RoutesPivot[[RouteID]:[RouteID]],0))</f>
        <v>ORD</v>
      </c>
      <c r="N3385" t="str">
        <f>INDEX(RoutesPivot[AirportID],MATCH($C3385,RoutesPivot[[RouteID]:[RouteID]],0))</f>
        <v>BWI</v>
      </c>
      <c r="O3385">
        <f>INDEX(RoutesPivot[Distance],MATCH($C3385,RoutesPivot[[RouteID]:[RouteID]],0))</f>
        <v>520</v>
      </c>
      <c r="P3385">
        <f>INDEX(RoutesPivot[ListPrice],MATCH($C3385,RoutesPivot[[RouteID]:[RouteID]],0))</f>
        <v>240</v>
      </c>
      <c r="Q3385" t="str">
        <f>INDEX(AirportPivot[AirportName],MATCH($N3385,AirportPivot[[AirportID]:[AirportID]],0))</f>
        <v>Baltimore/Washington International Thurgood Marshall</v>
      </c>
      <c r="R3385">
        <f>INDEX(AirportPivot[Gates (number of available)],MATCH($N3385,AirportPivot[[AirportID]:[AirportID]],0))</f>
        <v>58</v>
      </c>
    </row>
    <row r="3386" spans="1:18" x14ac:dyDescent="0.25">
      <c r="A3386" s="3" t="s">
        <v>3418</v>
      </c>
      <c r="B3386" s="12">
        <v>41784</v>
      </c>
      <c r="C3386" s="4" t="s">
        <v>15</v>
      </c>
      <c r="D3386" s="4">
        <v>2.2999999999999998</v>
      </c>
      <c r="E3386" s="4">
        <v>160</v>
      </c>
      <c r="F3386" s="5">
        <v>0.39583333333333331</v>
      </c>
      <c r="G3386" s="6">
        <v>225</v>
      </c>
      <c r="H3386" s="7">
        <v>37125</v>
      </c>
      <c r="I3386" s="7">
        <f>FlightsPivot[[#This Row],[Total Fare]]*10%</f>
        <v>3712.5</v>
      </c>
      <c r="J3386" s="7">
        <f>FlightsPivot[[#This Row],[Total Fare]]+FlightsPivot[[#This Row],[10% tax ]]</f>
        <v>40837.5</v>
      </c>
      <c r="K3386" s="4">
        <v>5</v>
      </c>
      <c r="L3386" s="4">
        <v>2014</v>
      </c>
      <c r="M3386" t="str">
        <f>INDEX(RoutesPivot[DepAirport],MATCH($C3386,RoutesPivot[[RouteID]:[RouteID]],0))</f>
        <v>ORD</v>
      </c>
      <c r="N3386" t="str">
        <f>INDEX(RoutesPivot[AirportID],MATCH($C3386,RoutesPivot[[RouteID]:[RouteID]],0))</f>
        <v>EWR</v>
      </c>
      <c r="O3386">
        <f>INDEX(RoutesPivot[Distance],MATCH($C3386,RoutesPivot[[RouteID]:[RouteID]],0))</f>
        <v>600</v>
      </c>
      <c r="P3386">
        <f>INDEX(RoutesPivot[ListPrice],MATCH($C3386,RoutesPivot[[RouteID]:[RouteID]],0))</f>
        <v>225</v>
      </c>
      <c r="Q3386" t="str">
        <f>INDEX(AirportPivot[AirportName],MATCH($N3386,AirportPivot[[AirportID]:[AirportID]],0))</f>
        <v>Newark Liberty International</v>
      </c>
      <c r="R3386">
        <f>INDEX(AirportPivot[Gates (number of available)],MATCH($N3386,AirportPivot[[AirportID]:[AirportID]],0))</f>
        <v>82</v>
      </c>
    </row>
    <row r="3387" spans="1:18" x14ac:dyDescent="0.25">
      <c r="A3387" s="3" t="s">
        <v>3419</v>
      </c>
      <c r="B3387" s="12">
        <v>42264</v>
      </c>
      <c r="C3387" s="4" t="s">
        <v>25</v>
      </c>
      <c r="D3387" s="4">
        <v>2.5</v>
      </c>
      <c r="E3387" s="4">
        <v>197</v>
      </c>
      <c r="F3387" s="5">
        <v>0.41666666666666669</v>
      </c>
      <c r="G3387" s="6">
        <v>200</v>
      </c>
      <c r="H3387" s="7">
        <v>33000</v>
      </c>
      <c r="I3387" s="7">
        <f>FlightsPivot[[#This Row],[Total Fare]]*10%</f>
        <v>3300</v>
      </c>
      <c r="J3387" s="7">
        <f>FlightsPivot[[#This Row],[Total Fare]]+FlightsPivot[[#This Row],[10% tax ]]</f>
        <v>36300</v>
      </c>
      <c r="K3387" s="4">
        <v>9</v>
      </c>
      <c r="L3387" s="4">
        <v>2015</v>
      </c>
      <c r="M3387" t="str">
        <f>INDEX(RoutesPivot[DepAirport],MATCH($C3387,RoutesPivot[[RouteID]:[RouteID]],0))</f>
        <v>ORD</v>
      </c>
      <c r="N3387" t="str">
        <f>INDEX(RoutesPivot[AirportID],MATCH($C3387,RoutesPivot[[RouteID]:[RouteID]],0))</f>
        <v>DFW</v>
      </c>
      <c r="O3387">
        <f>INDEX(RoutesPivot[Distance],MATCH($C3387,RoutesPivot[[RouteID]:[RouteID]],0))</f>
        <v>700</v>
      </c>
      <c r="P3387">
        <f>INDEX(RoutesPivot[ListPrice],MATCH($C3387,RoutesPivot[[RouteID]:[RouteID]],0))</f>
        <v>200</v>
      </c>
      <c r="Q3387" t="str">
        <f>INDEX(AirportPivot[AirportName],MATCH($N3387,AirportPivot[[AirportID]:[AirportID]],0))</f>
        <v>Dallas/Fort Worth International</v>
      </c>
      <c r="R3387">
        <f>INDEX(AirportPivot[Gates (number of available)],MATCH($N3387,AirportPivot[[AirportID]:[AirportID]],0))</f>
        <v>130</v>
      </c>
    </row>
    <row r="3388" spans="1:18" x14ac:dyDescent="0.25">
      <c r="A3388" s="3" t="s">
        <v>3420</v>
      </c>
      <c r="B3388" s="12">
        <v>41980</v>
      </c>
      <c r="C3388" s="4" t="s">
        <v>33</v>
      </c>
      <c r="D3388" s="4">
        <v>2.2000000000000002</v>
      </c>
      <c r="E3388" s="4">
        <v>47</v>
      </c>
      <c r="F3388" s="5">
        <v>0.70833333333333337</v>
      </c>
      <c r="G3388" s="6">
        <v>375</v>
      </c>
      <c r="H3388" s="7">
        <v>61875</v>
      </c>
      <c r="I3388" s="7">
        <f>FlightsPivot[[#This Row],[Total Fare]]*10%</f>
        <v>6187.5</v>
      </c>
      <c r="J3388" s="7">
        <f>FlightsPivot[[#This Row],[Total Fare]]+FlightsPivot[[#This Row],[10% tax ]]</f>
        <v>68062.5</v>
      </c>
      <c r="K3388" s="4">
        <v>12</v>
      </c>
      <c r="L3388" s="4">
        <v>2014</v>
      </c>
      <c r="M3388" t="str">
        <f>INDEX(RoutesPivot[DepAirport],MATCH($C3388,RoutesPivot[[RouteID]:[RouteID]],0))</f>
        <v>ORD</v>
      </c>
      <c r="N3388" t="str">
        <f>INDEX(RoutesPivot[AirportID],MATCH($C3388,RoutesPivot[[RouteID]:[RouteID]],0))</f>
        <v>SFO</v>
      </c>
      <c r="O3388">
        <f>INDEX(RoutesPivot[Distance],MATCH($C3388,RoutesPivot[[RouteID]:[RouteID]],0))</f>
        <v>1600</v>
      </c>
      <c r="P3388">
        <f>INDEX(RoutesPivot[ListPrice],MATCH($C3388,RoutesPivot[[RouteID]:[RouteID]],0))</f>
        <v>375</v>
      </c>
      <c r="Q3388" t="str">
        <f>INDEX(AirportPivot[AirportName],MATCH($N3388,AirportPivot[[AirportID]:[AirportID]],0))</f>
        <v>San Francisco International</v>
      </c>
      <c r="R3388">
        <f>INDEX(AirportPivot[Gates (number of available)],MATCH($N3388,AirportPivot[[AirportID]:[AirportID]],0))</f>
        <v>70</v>
      </c>
    </row>
    <row r="3389" spans="1:18" x14ac:dyDescent="0.25">
      <c r="A3389" s="3" t="s">
        <v>3421</v>
      </c>
      <c r="B3389" s="12">
        <v>42033</v>
      </c>
      <c r="C3389" s="4" t="s">
        <v>23</v>
      </c>
      <c r="D3389" s="4">
        <v>2.8</v>
      </c>
      <c r="E3389" s="4">
        <v>34</v>
      </c>
      <c r="F3389" s="5">
        <v>0.85416666666666663</v>
      </c>
      <c r="G3389" s="6">
        <v>300</v>
      </c>
      <c r="H3389" s="7">
        <v>55500</v>
      </c>
      <c r="I3389" s="7">
        <f>FlightsPivot[[#This Row],[Total Fare]]*10%</f>
        <v>5550</v>
      </c>
      <c r="J3389" s="7">
        <f>FlightsPivot[[#This Row],[Total Fare]]+FlightsPivot[[#This Row],[10% tax ]]</f>
        <v>61050</v>
      </c>
      <c r="K3389" s="4">
        <v>1</v>
      </c>
      <c r="L3389" s="4">
        <v>2015</v>
      </c>
      <c r="M3389" t="str">
        <f>INDEX(RoutesPivot[DepAirport],MATCH($C3389,RoutesPivot[[RouteID]:[RouteID]],0))</f>
        <v>ORD</v>
      </c>
      <c r="N3389" t="str">
        <f>INDEX(RoutesPivot[AirportID],MATCH($C3389,RoutesPivot[[RouteID]:[RouteID]],0))</f>
        <v>DEN</v>
      </c>
      <c r="O3389">
        <f>INDEX(RoutesPivot[Distance],MATCH($C3389,RoutesPivot[[RouteID]:[RouteID]],0))</f>
        <v>800</v>
      </c>
      <c r="P3389">
        <f>INDEX(RoutesPivot[ListPrice],MATCH($C3389,RoutesPivot[[RouteID]:[RouteID]],0))</f>
        <v>300</v>
      </c>
      <c r="Q3389" t="str">
        <f>INDEX(AirportPivot[AirportName],MATCH($N3389,AirportPivot[[AirportID]:[AirportID]],0))</f>
        <v>Denver International</v>
      </c>
      <c r="R3389">
        <f>INDEX(AirportPivot[Gates (number of available)],MATCH($N3389,AirportPivot[[AirportID]:[AirportID]],0))</f>
        <v>75</v>
      </c>
    </row>
    <row r="3390" spans="1:18" x14ac:dyDescent="0.25">
      <c r="A3390" s="3" t="s">
        <v>3422</v>
      </c>
      <c r="B3390" s="12">
        <v>41839</v>
      </c>
      <c r="C3390" s="4" t="s">
        <v>40</v>
      </c>
      <c r="D3390" s="4">
        <v>1.4</v>
      </c>
      <c r="E3390" s="4">
        <v>162</v>
      </c>
      <c r="F3390" s="5">
        <v>0.70833333333333337</v>
      </c>
      <c r="G3390" s="6">
        <v>126.5</v>
      </c>
      <c r="H3390" s="7">
        <v>20872.5</v>
      </c>
      <c r="I3390" s="7">
        <f>FlightsPivot[[#This Row],[Total Fare]]*10%</f>
        <v>2087.25</v>
      </c>
      <c r="J3390" s="7">
        <f>FlightsPivot[[#This Row],[Total Fare]]+FlightsPivot[[#This Row],[10% tax ]]</f>
        <v>22959.75</v>
      </c>
      <c r="K3390" s="4">
        <v>7</v>
      </c>
      <c r="L3390" s="4">
        <v>2014</v>
      </c>
      <c r="M3390" t="str">
        <f>INDEX(RoutesPivot[DepAirport],MATCH($C3390,RoutesPivot[[RouteID]:[RouteID]],0))</f>
        <v>ORD</v>
      </c>
      <c r="N3390" t="str">
        <f>INDEX(RoutesPivot[AirportID],MATCH($C3390,RoutesPivot[[RouteID]:[RouteID]],0))</f>
        <v>MSP</v>
      </c>
      <c r="O3390">
        <f>INDEX(RoutesPivot[Distance],MATCH($C3390,RoutesPivot[[RouteID]:[RouteID]],0))</f>
        <v>300</v>
      </c>
      <c r="P3390">
        <f>INDEX(RoutesPivot[ListPrice],MATCH($C3390,RoutesPivot[[RouteID]:[RouteID]],0))</f>
        <v>115</v>
      </c>
      <c r="Q3390" t="str">
        <f>INDEX(AirportPivot[AirportName],MATCH($N3390,AirportPivot[[AirportID]:[AirportID]],0))</f>
        <v>Minneapolis-St Paul International/Wold-Chamberlain</v>
      </c>
      <c r="R3390">
        <f>INDEX(AirportPivot[Gates (number of available)],MATCH($N3390,AirportPivot[[AirportID]:[AirportID]],0))</f>
        <v>65</v>
      </c>
    </row>
    <row r="3391" spans="1:18" x14ac:dyDescent="0.25">
      <c r="A3391" s="3" t="s">
        <v>3423</v>
      </c>
      <c r="B3391" s="12">
        <v>41907</v>
      </c>
      <c r="C3391" s="4" t="s">
        <v>21</v>
      </c>
      <c r="D3391" s="4">
        <v>2.1</v>
      </c>
      <c r="E3391" s="4">
        <v>15</v>
      </c>
      <c r="F3391" s="5">
        <v>0.8125</v>
      </c>
      <c r="G3391" s="6">
        <v>125</v>
      </c>
      <c r="H3391" s="7">
        <v>23125</v>
      </c>
      <c r="I3391" s="7">
        <f>FlightsPivot[[#This Row],[Total Fare]]*10%</f>
        <v>2312.5</v>
      </c>
      <c r="J3391" s="7">
        <f>FlightsPivot[[#This Row],[Total Fare]]+FlightsPivot[[#This Row],[10% tax ]]</f>
        <v>25437.5</v>
      </c>
      <c r="K3391" s="4">
        <v>9</v>
      </c>
      <c r="L3391" s="4">
        <v>2014</v>
      </c>
      <c r="M3391" t="str">
        <f>INDEX(RoutesPivot[DepAirport],MATCH($C3391,RoutesPivot[[RouteID]:[RouteID]],0))</f>
        <v>ORD</v>
      </c>
      <c r="N3391" t="str">
        <f>INDEX(RoutesPivot[AirportID],MATCH($C3391,RoutesPivot[[RouteID]:[RouteID]],0))</f>
        <v>CLT</v>
      </c>
      <c r="O3391">
        <f>INDEX(RoutesPivot[Distance],MATCH($C3391,RoutesPivot[[RouteID]:[RouteID]],0))</f>
        <v>700</v>
      </c>
      <c r="P3391">
        <f>INDEX(RoutesPivot[ListPrice],MATCH($C3391,RoutesPivot[[RouteID]:[RouteID]],0))</f>
        <v>125</v>
      </c>
      <c r="Q3391" t="str">
        <f>INDEX(AirportPivot[AirportName],MATCH($N3391,AirportPivot[[AirportID]:[AirportID]],0))</f>
        <v>Charlotte/Douglas International</v>
      </c>
      <c r="R3391">
        <f>INDEX(AirportPivot[Gates (number of available)],MATCH($N3391,AirportPivot[[AirportID]:[AirportID]],0))</f>
        <v>65</v>
      </c>
    </row>
    <row r="3392" spans="1:18" x14ac:dyDescent="0.25">
      <c r="A3392" s="3" t="s">
        <v>3424</v>
      </c>
      <c r="B3392" s="12">
        <v>41820</v>
      </c>
      <c r="C3392" s="4" t="s">
        <v>70</v>
      </c>
      <c r="D3392" s="4">
        <v>1.9</v>
      </c>
      <c r="E3392" s="4">
        <v>208</v>
      </c>
      <c r="F3392" s="5">
        <v>0.83333333333333337</v>
      </c>
      <c r="G3392" s="6">
        <v>302.5</v>
      </c>
      <c r="H3392" s="7">
        <v>49912.5</v>
      </c>
      <c r="I3392" s="7">
        <f>FlightsPivot[[#This Row],[Total Fare]]*10%</f>
        <v>4991.25</v>
      </c>
      <c r="J3392" s="7">
        <f>FlightsPivot[[#This Row],[Total Fare]]+FlightsPivot[[#This Row],[10% tax ]]</f>
        <v>54903.75</v>
      </c>
      <c r="K3392" s="4">
        <v>6</v>
      </c>
      <c r="L3392" s="4">
        <v>2014</v>
      </c>
      <c r="M3392" t="str">
        <f>INDEX(RoutesPivot[DepAirport],MATCH($C3392,RoutesPivot[[RouteID]:[RouteID]],0))</f>
        <v>ORD</v>
      </c>
      <c r="N3392" t="str">
        <f>INDEX(RoutesPivot[AirportID],MATCH($C3392,RoutesPivot[[RouteID]:[RouteID]],0))</f>
        <v>LAS</v>
      </c>
      <c r="O3392">
        <f>INDEX(RoutesPivot[Distance],MATCH($C3392,RoutesPivot[[RouteID]:[RouteID]],0))</f>
        <v>1100</v>
      </c>
      <c r="P3392">
        <f>INDEX(RoutesPivot[ListPrice],MATCH($C3392,RoutesPivot[[RouteID]:[RouteID]],0))</f>
        <v>275</v>
      </c>
      <c r="Q3392" t="str">
        <f>INDEX(AirportPivot[AirportName],MATCH($N3392,AirportPivot[[AirportID]:[AirportID]],0))</f>
        <v>McCarran International</v>
      </c>
      <c r="R3392">
        <f>INDEX(AirportPivot[Gates (number of available)],MATCH($N3392,AirportPivot[[AirportID]:[AirportID]],0))</f>
        <v>68</v>
      </c>
    </row>
    <row r="3393" spans="1:18" x14ac:dyDescent="0.25">
      <c r="A3393" s="3" t="s">
        <v>3425</v>
      </c>
      <c r="B3393" s="12">
        <v>42239</v>
      </c>
      <c r="C3393" s="4" t="s">
        <v>11</v>
      </c>
      <c r="D3393" s="4">
        <v>1</v>
      </c>
      <c r="E3393" s="4">
        <v>59</v>
      </c>
      <c r="F3393" s="5">
        <v>0.8125</v>
      </c>
      <c r="G3393" s="6">
        <v>330</v>
      </c>
      <c r="H3393" s="7">
        <v>54450</v>
      </c>
      <c r="I3393" s="7">
        <f>FlightsPivot[[#This Row],[Total Fare]]*10%</f>
        <v>5445</v>
      </c>
      <c r="J3393" s="7">
        <f>FlightsPivot[[#This Row],[Total Fare]]+FlightsPivot[[#This Row],[10% tax ]]</f>
        <v>59895</v>
      </c>
      <c r="K3393" s="4">
        <v>8</v>
      </c>
      <c r="L3393" s="4">
        <v>2015</v>
      </c>
      <c r="M3393" t="str">
        <f>INDEX(RoutesPivot[DepAirport],MATCH($C3393,RoutesPivot[[RouteID]:[RouteID]],0))</f>
        <v>ORD</v>
      </c>
      <c r="N3393" t="str">
        <f>INDEX(RoutesPivot[AirportID],MATCH($C3393,RoutesPivot[[RouteID]:[RouteID]],0))</f>
        <v>BOS</v>
      </c>
      <c r="O3393">
        <f>INDEX(RoutesPivot[Distance],MATCH($C3393,RoutesPivot[[RouteID]:[RouteID]],0))</f>
        <v>730</v>
      </c>
      <c r="P3393">
        <f>INDEX(RoutesPivot[ListPrice],MATCH($C3393,RoutesPivot[[RouteID]:[RouteID]],0))</f>
        <v>300</v>
      </c>
      <c r="Q3393" t="str">
        <f>INDEX(AirportPivot[AirportName],MATCH($N3393,AirportPivot[[AirportID]:[AirportID]],0))</f>
        <v>General Edward Lawrence Logan International</v>
      </c>
      <c r="R3393">
        <f>INDEX(AirportPivot[Gates (number of available)],MATCH($N3393,AirportPivot[[AirportID]:[AirportID]],0))</f>
        <v>63</v>
      </c>
    </row>
    <row r="3394" spans="1:18" x14ac:dyDescent="0.25">
      <c r="A3394" s="3" t="s">
        <v>3426</v>
      </c>
      <c r="B3394" s="12">
        <v>41922</v>
      </c>
      <c r="C3394" s="4" t="s">
        <v>98</v>
      </c>
      <c r="D3394" s="4">
        <v>1.2</v>
      </c>
      <c r="E3394" s="4">
        <v>87</v>
      </c>
      <c r="F3394" s="5">
        <v>0.77083333333333337</v>
      </c>
      <c r="G3394" s="6">
        <v>275</v>
      </c>
      <c r="H3394" s="7">
        <v>49775</v>
      </c>
      <c r="I3394" s="7">
        <f>FlightsPivot[[#This Row],[Total Fare]]*10%</f>
        <v>4977.5</v>
      </c>
      <c r="J3394" s="7">
        <f>FlightsPivot[[#This Row],[Total Fare]]+FlightsPivot[[#This Row],[10% tax ]]</f>
        <v>54752.5</v>
      </c>
      <c r="K3394" s="4">
        <v>10</v>
      </c>
      <c r="L3394" s="4">
        <v>2014</v>
      </c>
      <c r="M3394" t="str">
        <f>INDEX(RoutesPivot[DepAirport],MATCH($C3394,RoutesPivot[[RouteID]:[RouteID]],0))</f>
        <v>ORD</v>
      </c>
      <c r="N3394" t="str">
        <f>INDEX(RoutesPivot[AirportID],MATCH($C3394,RoutesPivot[[RouteID]:[RouteID]],0))</f>
        <v>PHL</v>
      </c>
      <c r="O3394">
        <f>INDEX(RoutesPivot[Distance],MATCH($C3394,RoutesPivot[[RouteID]:[RouteID]],0))</f>
        <v>580</v>
      </c>
      <c r="P3394">
        <f>INDEX(RoutesPivot[ListPrice],MATCH($C3394,RoutesPivot[[RouteID]:[RouteID]],0))</f>
        <v>275</v>
      </c>
      <c r="Q3394" t="str">
        <f>INDEX(AirportPivot[AirportName],MATCH($N3394,AirportPivot[[AirportID]:[AirportID]],0))</f>
        <v>Philadelphia International</v>
      </c>
      <c r="R3394">
        <f>INDEX(AirportPivot[Gates (number of available)],MATCH($N3394,AirportPivot[[AirportID]:[AirportID]],0))</f>
        <v>89</v>
      </c>
    </row>
    <row r="3395" spans="1:18" x14ac:dyDescent="0.25">
      <c r="A3395" s="3" t="s">
        <v>3427</v>
      </c>
      <c r="B3395" s="12">
        <v>42262</v>
      </c>
      <c r="C3395" s="4" t="s">
        <v>23</v>
      </c>
      <c r="D3395" s="4">
        <v>1</v>
      </c>
      <c r="E3395" s="4">
        <v>81</v>
      </c>
      <c r="F3395" s="5">
        <v>0.70833333333333337</v>
      </c>
      <c r="G3395" s="6">
        <v>300</v>
      </c>
      <c r="H3395" s="7">
        <v>54300</v>
      </c>
      <c r="I3395" s="7">
        <f>FlightsPivot[[#This Row],[Total Fare]]*10%</f>
        <v>5430</v>
      </c>
      <c r="J3395" s="7">
        <f>FlightsPivot[[#This Row],[Total Fare]]+FlightsPivot[[#This Row],[10% tax ]]</f>
        <v>59730</v>
      </c>
      <c r="K3395" s="4">
        <v>9</v>
      </c>
      <c r="L3395" s="4">
        <v>2015</v>
      </c>
      <c r="M3395" t="str">
        <f>INDEX(RoutesPivot[DepAirport],MATCH($C3395,RoutesPivot[[RouteID]:[RouteID]],0))</f>
        <v>ORD</v>
      </c>
      <c r="N3395" t="str">
        <f>INDEX(RoutesPivot[AirportID],MATCH($C3395,RoutesPivot[[RouteID]:[RouteID]],0))</f>
        <v>DEN</v>
      </c>
      <c r="O3395">
        <f>INDEX(RoutesPivot[Distance],MATCH($C3395,RoutesPivot[[RouteID]:[RouteID]],0))</f>
        <v>800</v>
      </c>
      <c r="P3395">
        <f>INDEX(RoutesPivot[ListPrice],MATCH($C3395,RoutesPivot[[RouteID]:[RouteID]],0))</f>
        <v>300</v>
      </c>
      <c r="Q3395" t="str">
        <f>INDEX(AirportPivot[AirportName],MATCH($N3395,AirportPivot[[AirportID]:[AirportID]],0))</f>
        <v>Denver International</v>
      </c>
      <c r="R3395">
        <f>INDEX(AirportPivot[Gates (number of available)],MATCH($N3395,AirportPivot[[AirportID]:[AirportID]],0))</f>
        <v>75</v>
      </c>
    </row>
    <row r="3396" spans="1:18" x14ac:dyDescent="0.25">
      <c r="A3396" s="3" t="s">
        <v>3428</v>
      </c>
      <c r="B3396" s="12">
        <v>42195</v>
      </c>
      <c r="C3396" s="4" t="s">
        <v>70</v>
      </c>
      <c r="D3396" s="4">
        <v>1.3</v>
      </c>
      <c r="E3396" s="4">
        <v>75</v>
      </c>
      <c r="F3396" s="5">
        <v>0.70833333333333337</v>
      </c>
      <c r="G3396" s="6">
        <v>302.5</v>
      </c>
      <c r="H3396" s="7">
        <v>54752.5</v>
      </c>
      <c r="I3396" s="7">
        <f>FlightsPivot[[#This Row],[Total Fare]]*10%</f>
        <v>5475.25</v>
      </c>
      <c r="J3396" s="7">
        <f>FlightsPivot[[#This Row],[Total Fare]]+FlightsPivot[[#This Row],[10% tax ]]</f>
        <v>60227.75</v>
      </c>
      <c r="K3396" s="4">
        <v>7</v>
      </c>
      <c r="L3396" s="4">
        <v>2015</v>
      </c>
      <c r="M3396" t="str">
        <f>INDEX(RoutesPivot[DepAirport],MATCH($C3396,RoutesPivot[[RouteID]:[RouteID]],0))</f>
        <v>ORD</v>
      </c>
      <c r="N3396" t="str">
        <f>INDEX(RoutesPivot[AirportID],MATCH($C3396,RoutesPivot[[RouteID]:[RouteID]],0))</f>
        <v>LAS</v>
      </c>
      <c r="O3396">
        <f>INDEX(RoutesPivot[Distance],MATCH($C3396,RoutesPivot[[RouteID]:[RouteID]],0))</f>
        <v>1100</v>
      </c>
      <c r="P3396">
        <f>INDEX(RoutesPivot[ListPrice],MATCH($C3396,RoutesPivot[[RouteID]:[RouteID]],0))</f>
        <v>275</v>
      </c>
      <c r="Q3396" t="str">
        <f>INDEX(AirportPivot[AirportName],MATCH($N3396,AirportPivot[[AirportID]:[AirportID]],0))</f>
        <v>McCarran International</v>
      </c>
      <c r="R3396">
        <f>INDEX(AirportPivot[Gates (number of available)],MATCH($N3396,AirportPivot[[AirportID]:[AirportID]],0))</f>
        <v>68</v>
      </c>
    </row>
    <row r="3397" spans="1:18" x14ac:dyDescent="0.25">
      <c r="A3397" s="3" t="s">
        <v>3429</v>
      </c>
      <c r="B3397" s="12">
        <v>41797</v>
      </c>
      <c r="C3397" s="4" t="s">
        <v>37</v>
      </c>
      <c r="D3397" s="4">
        <v>3.5</v>
      </c>
      <c r="E3397" s="4">
        <v>80</v>
      </c>
      <c r="F3397" s="5">
        <v>0.35416666666666669</v>
      </c>
      <c r="G3397" s="6">
        <v>385</v>
      </c>
      <c r="H3397" s="7">
        <v>69685</v>
      </c>
      <c r="I3397" s="7">
        <f>FlightsPivot[[#This Row],[Total Fare]]*10%</f>
        <v>6968.5</v>
      </c>
      <c r="J3397" s="7">
        <f>FlightsPivot[[#This Row],[Total Fare]]+FlightsPivot[[#This Row],[10% tax ]]</f>
        <v>76653.5</v>
      </c>
      <c r="K3397" s="4">
        <v>6</v>
      </c>
      <c r="L3397" s="4">
        <v>2014</v>
      </c>
      <c r="M3397" t="str">
        <f>INDEX(RoutesPivot[DepAirport],MATCH($C3397,RoutesPivot[[RouteID]:[RouteID]],0))</f>
        <v>ORD</v>
      </c>
      <c r="N3397" t="str">
        <f>INDEX(RoutesPivot[AirportID],MATCH($C3397,RoutesPivot[[RouteID]:[RouteID]],0))</f>
        <v>SEA</v>
      </c>
      <c r="O3397">
        <f>INDEX(RoutesPivot[Distance],MATCH($C3397,RoutesPivot[[RouteID]:[RouteID]],0))</f>
        <v>1500</v>
      </c>
      <c r="P3397">
        <f>INDEX(RoutesPivot[ListPrice],MATCH($C3397,RoutesPivot[[RouteID]:[RouteID]],0))</f>
        <v>350</v>
      </c>
      <c r="Q3397" t="str">
        <f>INDEX(AirportPivot[AirportName],MATCH($N3397,AirportPivot[[AirportID]:[AirportID]],0))</f>
        <v>Seattle-Tacoma International</v>
      </c>
      <c r="R3397">
        <f>INDEX(AirportPivot[Gates (number of available)],MATCH($N3397,AirportPivot[[AirportID]:[AirportID]],0))</f>
        <v>58</v>
      </c>
    </row>
    <row r="3398" spans="1:18" x14ac:dyDescent="0.25">
      <c r="A3398" s="3" t="s">
        <v>3430</v>
      </c>
      <c r="B3398" s="12">
        <v>42085</v>
      </c>
      <c r="C3398" s="4" t="s">
        <v>23</v>
      </c>
      <c r="D3398" s="4">
        <v>2.2999999999999998</v>
      </c>
      <c r="E3398" s="4">
        <v>86</v>
      </c>
      <c r="F3398" s="5">
        <v>0.72916666666666663</v>
      </c>
      <c r="G3398" s="6">
        <v>300</v>
      </c>
      <c r="H3398" s="7">
        <v>54300</v>
      </c>
      <c r="I3398" s="7">
        <f>FlightsPivot[[#This Row],[Total Fare]]*10%</f>
        <v>5430</v>
      </c>
      <c r="J3398" s="7">
        <f>FlightsPivot[[#This Row],[Total Fare]]+FlightsPivot[[#This Row],[10% tax ]]</f>
        <v>59730</v>
      </c>
      <c r="K3398" s="4">
        <v>3</v>
      </c>
      <c r="L3398" s="4">
        <v>2015</v>
      </c>
      <c r="M3398" t="str">
        <f>INDEX(RoutesPivot[DepAirport],MATCH($C3398,RoutesPivot[[RouteID]:[RouteID]],0))</f>
        <v>ORD</v>
      </c>
      <c r="N3398" t="str">
        <f>INDEX(RoutesPivot[AirportID],MATCH($C3398,RoutesPivot[[RouteID]:[RouteID]],0))</f>
        <v>DEN</v>
      </c>
      <c r="O3398">
        <f>INDEX(RoutesPivot[Distance],MATCH($C3398,RoutesPivot[[RouteID]:[RouteID]],0))</f>
        <v>800</v>
      </c>
      <c r="P3398">
        <f>INDEX(RoutesPivot[ListPrice],MATCH($C3398,RoutesPivot[[RouteID]:[RouteID]],0))</f>
        <v>300</v>
      </c>
      <c r="Q3398" t="str">
        <f>INDEX(AirportPivot[AirportName],MATCH($N3398,AirportPivot[[AirportID]:[AirportID]],0))</f>
        <v>Denver International</v>
      </c>
      <c r="R3398">
        <f>INDEX(AirportPivot[Gates (number of available)],MATCH($N3398,AirportPivot[[AirportID]:[AirportID]],0))</f>
        <v>75</v>
      </c>
    </row>
    <row r="3399" spans="1:18" x14ac:dyDescent="0.25">
      <c r="A3399" s="3" t="s">
        <v>3431</v>
      </c>
      <c r="B3399" s="12">
        <v>41881</v>
      </c>
      <c r="C3399" s="4" t="s">
        <v>37</v>
      </c>
      <c r="D3399" s="4">
        <v>2.9</v>
      </c>
      <c r="E3399" s="4">
        <v>133</v>
      </c>
      <c r="F3399" s="5">
        <v>0.70833333333333337</v>
      </c>
      <c r="G3399" s="6">
        <v>385</v>
      </c>
      <c r="H3399" s="7">
        <v>71225</v>
      </c>
      <c r="I3399" s="7">
        <f>FlightsPivot[[#This Row],[Total Fare]]*10%</f>
        <v>7122.5</v>
      </c>
      <c r="J3399" s="7">
        <f>FlightsPivot[[#This Row],[Total Fare]]+FlightsPivot[[#This Row],[10% tax ]]</f>
        <v>78347.5</v>
      </c>
      <c r="K3399" s="4">
        <v>8</v>
      </c>
      <c r="L3399" s="4">
        <v>2014</v>
      </c>
      <c r="M3399" t="str">
        <f>INDEX(RoutesPivot[DepAirport],MATCH($C3399,RoutesPivot[[RouteID]:[RouteID]],0))</f>
        <v>ORD</v>
      </c>
      <c r="N3399" t="str">
        <f>INDEX(RoutesPivot[AirportID],MATCH($C3399,RoutesPivot[[RouteID]:[RouteID]],0))</f>
        <v>SEA</v>
      </c>
      <c r="O3399">
        <f>INDEX(RoutesPivot[Distance],MATCH($C3399,RoutesPivot[[RouteID]:[RouteID]],0))</f>
        <v>1500</v>
      </c>
      <c r="P3399">
        <f>INDEX(RoutesPivot[ListPrice],MATCH($C3399,RoutesPivot[[RouteID]:[RouteID]],0))</f>
        <v>350</v>
      </c>
      <c r="Q3399" t="str">
        <f>INDEX(AirportPivot[AirportName],MATCH($N3399,AirportPivot[[AirportID]:[AirportID]],0))</f>
        <v>Seattle-Tacoma International</v>
      </c>
      <c r="R3399">
        <f>INDEX(AirportPivot[Gates (number of available)],MATCH($N3399,AirportPivot[[AirportID]:[AirportID]],0))</f>
        <v>58</v>
      </c>
    </row>
    <row r="3400" spans="1:18" x14ac:dyDescent="0.25">
      <c r="A3400" s="3" t="s">
        <v>3432</v>
      </c>
      <c r="B3400" s="12">
        <v>42128</v>
      </c>
      <c r="C3400" s="4" t="s">
        <v>40</v>
      </c>
      <c r="D3400" s="4">
        <v>3.1</v>
      </c>
      <c r="E3400" s="4">
        <v>110</v>
      </c>
      <c r="F3400" s="5">
        <v>0.66666666666666663</v>
      </c>
      <c r="G3400" s="6">
        <v>115</v>
      </c>
      <c r="H3400" s="7">
        <v>21275</v>
      </c>
      <c r="I3400" s="7">
        <f>FlightsPivot[[#This Row],[Total Fare]]*10%</f>
        <v>2127.5</v>
      </c>
      <c r="J3400" s="7">
        <f>FlightsPivot[[#This Row],[Total Fare]]+FlightsPivot[[#This Row],[10% tax ]]</f>
        <v>23402.5</v>
      </c>
      <c r="K3400" s="4">
        <v>5</v>
      </c>
      <c r="L3400" s="4">
        <v>2015</v>
      </c>
      <c r="M3400" t="str">
        <f>INDEX(RoutesPivot[DepAirport],MATCH($C3400,RoutesPivot[[RouteID]:[RouteID]],0))</f>
        <v>ORD</v>
      </c>
      <c r="N3400" t="str">
        <f>INDEX(RoutesPivot[AirportID],MATCH($C3400,RoutesPivot[[RouteID]:[RouteID]],0))</f>
        <v>MSP</v>
      </c>
      <c r="O3400">
        <f>INDEX(RoutesPivot[Distance],MATCH($C3400,RoutesPivot[[RouteID]:[RouteID]],0))</f>
        <v>300</v>
      </c>
      <c r="P3400">
        <f>INDEX(RoutesPivot[ListPrice],MATCH($C3400,RoutesPivot[[RouteID]:[RouteID]],0))</f>
        <v>115</v>
      </c>
      <c r="Q3400" t="str">
        <f>INDEX(AirportPivot[AirportName],MATCH($N3400,AirportPivot[[AirportID]:[AirportID]],0))</f>
        <v>Minneapolis-St Paul International/Wold-Chamberlain</v>
      </c>
      <c r="R3400">
        <f>INDEX(AirportPivot[Gates (number of available)],MATCH($N3400,AirportPivot[[AirportID]:[AirportID]],0))</f>
        <v>65</v>
      </c>
    </row>
    <row r="3401" spans="1:18" x14ac:dyDescent="0.25">
      <c r="A3401" s="3" t="s">
        <v>3433</v>
      </c>
      <c r="B3401" s="12">
        <v>42148</v>
      </c>
      <c r="C3401" s="4" t="s">
        <v>25</v>
      </c>
      <c r="D3401" s="4">
        <v>2.9</v>
      </c>
      <c r="E3401" s="4">
        <v>209</v>
      </c>
      <c r="F3401" s="5">
        <v>0.79166666666666663</v>
      </c>
      <c r="G3401" s="6">
        <v>200</v>
      </c>
      <c r="H3401" s="7">
        <v>33000</v>
      </c>
      <c r="I3401" s="7">
        <f>FlightsPivot[[#This Row],[Total Fare]]*10%</f>
        <v>3300</v>
      </c>
      <c r="J3401" s="7">
        <f>FlightsPivot[[#This Row],[Total Fare]]+FlightsPivot[[#This Row],[10% tax ]]</f>
        <v>36300</v>
      </c>
      <c r="K3401" s="4">
        <v>5</v>
      </c>
      <c r="L3401" s="4">
        <v>2015</v>
      </c>
      <c r="M3401" t="str">
        <f>INDEX(RoutesPivot[DepAirport],MATCH($C3401,RoutesPivot[[RouteID]:[RouteID]],0))</f>
        <v>ORD</v>
      </c>
      <c r="N3401" t="str">
        <f>INDEX(RoutesPivot[AirportID],MATCH($C3401,RoutesPivot[[RouteID]:[RouteID]],0))</f>
        <v>DFW</v>
      </c>
      <c r="O3401">
        <f>INDEX(RoutesPivot[Distance],MATCH($C3401,RoutesPivot[[RouteID]:[RouteID]],0))</f>
        <v>700</v>
      </c>
      <c r="P3401">
        <f>INDEX(RoutesPivot[ListPrice],MATCH($C3401,RoutesPivot[[RouteID]:[RouteID]],0))</f>
        <v>200</v>
      </c>
      <c r="Q3401" t="str">
        <f>INDEX(AirportPivot[AirportName],MATCH($N3401,AirportPivot[[AirportID]:[AirportID]],0))</f>
        <v>Dallas/Fort Worth International</v>
      </c>
      <c r="R3401">
        <f>INDEX(AirportPivot[Gates (number of available)],MATCH($N3401,AirportPivot[[AirportID]:[AirportID]],0))</f>
        <v>130</v>
      </c>
    </row>
    <row r="3402" spans="1:18" x14ac:dyDescent="0.25">
      <c r="A3402" s="3" t="s">
        <v>3434</v>
      </c>
      <c r="B3402" s="12">
        <v>41822</v>
      </c>
      <c r="C3402" s="4" t="s">
        <v>37</v>
      </c>
      <c r="D3402" s="4">
        <v>1.9</v>
      </c>
      <c r="E3402" s="4">
        <v>32</v>
      </c>
      <c r="F3402" s="5">
        <v>0.79166666666666663</v>
      </c>
      <c r="G3402" s="6">
        <v>385</v>
      </c>
      <c r="H3402" s="7">
        <v>71225</v>
      </c>
      <c r="I3402" s="7">
        <f>FlightsPivot[[#This Row],[Total Fare]]*10%</f>
        <v>7122.5</v>
      </c>
      <c r="J3402" s="7">
        <f>FlightsPivot[[#This Row],[Total Fare]]+FlightsPivot[[#This Row],[10% tax ]]</f>
        <v>78347.5</v>
      </c>
      <c r="K3402" s="4">
        <v>7</v>
      </c>
      <c r="L3402" s="4">
        <v>2014</v>
      </c>
      <c r="M3402" t="str">
        <f>INDEX(RoutesPivot[DepAirport],MATCH($C3402,RoutesPivot[[RouteID]:[RouteID]],0))</f>
        <v>ORD</v>
      </c>
      <c r="N3402" t="str">
        <f>INDEX(RoutesPivot[AirportID],MATCH($C3402,RoutesPivot[[RouteID]:[RouteID]],0))</f>
        <v>SEA</v>
      </c>
      <c r="O3402">
        <f>INDEX(RoutesPivot[Distance],MATCH($C3402,RoutesPivot[[RouteID]:[RouteID]],0))</f>
        <v>1500</v>
      </c>
      <c r="P3402">
        <f>INDEX(RoutesPivot[ListPrice],MATCH($C3402,RoutesPivot[[RouteID]:[RouteID]],0))</f>
        <v>350</v>
      </c>
      <c r="Q3402" t="str">
        <f>INDEX(AirportPivot[AirportName],MATCH($N3402,AirportPivot[[AirportID]:[AirportID]],0))</f>
        <v>Seattle-Tacoma International</v>
      </c>
      <c r="R3402">
        <f>INDEX(AirportPivot[Gates (number of available)],MATCH($N3402,AirportPivot[[AirportID]:[AirportID]],0))</f>
        <v>58</v>
      </c>
    </row>
    <row r="3403" spans="1:18" x14ac:dyDescent="0.25">
      <c r="A3403" s="3" t="s">
        <v>3435</v>
      </c>
      <c r="B3403" s="12">
        <v>42158</v>
      </c>
      <c r="C3403" s="4" t="s">
        <v>53</v>
      </c>
      <c r="D3403" s="4">
        <v>2.5</v>
      </c>
      <c r="E3403" s="4">
        <v>79</v>
      </c>
      <c r="F3403" s="5">
        <v>0.75</v>
      </c>
      <c r="G3403" s="6">
        <v>330</v>
      </c>
      <c r="H3403" s="7">
        <v>59730</v>
      </c>
      <c r="I3403" s="7">
        <f>FlightsPivot[[#This Row],[Total Fare]]*10%</f>
        <v>5973</v>
      </c>
      <c r="J3403" s="7">
        <f>FlightsPivot[[#This Row],[Total Fare]]+FlightsPivot[[#This Row],[10% tax ]]</f>
        <v>65703</v>
      </c>
      <c r="K3403" s="4">
        <v>6</v>
      </c>
      <c r="L3403" s="4">
        <v>2015</v>
      </c>
      <c r="M3403" t="str">
        <f>INDEX(RoutesPivot[DepAirport],MATCH($C3403,RoutesPivot[[RouteID]:[RouteID]],0))</f>
        <v>ORD</v>
      </c>
      <c r="N3403" t="str">
        <f>INDEX(RoutesPivot[AirportID],MATCH($C3403,RoutesPivot[[RouteID]:[RouteID]],0))</f>
        <v>FLL</v>
      </c>
      <c r="O3403">
        <f>INDEX(RoutesPivot[Distance],MATCH($C3403,RoutesPivot[[RouteID]:[RouteID]],0))</f>
        <v>940</v>
      </c>
      <c r="P3403">
        <f>INDEX(RoutesPivot[ListPrice],MATCH($C3403,RoutesPivot[[RouteID]:[RouteID]],0))</f>
        <v>300</v>
      </c>
      <c r="Q3403" t="str">
        <f>INDEX(AirportPivot[AirportName],MATCH($N3403,AirportPivot[[AirportID]:[AirportID]],0))</f>
        <v>Fort Lauderdale/Hollywood International</v>
      </c>
      <c r="R3403">
        <f>INDEX(AirportPivot[Gates (number of available)],MATCH($N3403,AirportPivot[[AirportID]:[AirportID]],0))</f>
        <v>55</v>
      </c>
    </row>
    <row r="3404" spans="1:18" x14ac:dyDescent="0.25">
      <c r="A3404" s="3" t="s">
        <v>3436</v>
      </c>
      <c r="B3404" s="12">
        <v>42014</v>
      </c>
      <c r="C3404" s="4" t="s">
        <v>80</v>
      </c>
      <c r="D3404" s="4">
        <v>2.2999999999999998</v>
      </c>
      <c r="E3404" s="4">
        <v>171</v>
      </c>
      <c r="F3404" s="5">
        <v>0.70833333333333337</v>
      </c>
      <c r="G3404" s="6">
        <v>300</v>
      </c>
      <c r="H3404" s="7">
        <v>49500</v>
      </c>
      <c r="I3404" s="7">
        <f>FlightsPivot[[#This Row],[Total Fare]]*10%</f>
        <v>4950</v>
      </c>
      <c r="J3404" s="7">
        <f>FlightsPivot[[#This Row],[Total Fare]]+FlightsPivot[[#This Row],[10% tax ]]</f>
        <v>54450</v>
      </c>
      <c r="K3404" s="4">
        <v>1</v>
      </c>
      <c r="L3404" s="4">
        <v>2015</v>
      </c>
      <c r="M3404" t="str">
        <f>INDEX(RoutesPivot[DepAirport],MATCH($C3404,RoutesPivot[[RouteID]:[RouteID]],0))</f>
        <v>ORD</v>
      </c>
      <c r="N3404" t="str">
        <f>INDEX(RoutesPivot[AirportID],MATCH($C3404,RoutesPivot[[RouteID]:[RouteID]],0))</f>
        <v>MIA</v>
      </c>
      <c r="O3404">
        <f>INDEX(RoutesPivot[Distance],MATCH($C3404,RoutesPivot[[RouteID]:[RouteID]],0))</f>
        <v>1000</v>
      </c>
      <c r="P3404">
        <f>INDEX(RoutesPivot[ListPrice],MATCH($C3404,RoutesPivot[[RouteID]:[RouteID]],0))</f>
        <v>300</v>
      </c>
      <c r="Q3404" t="str">
        <f>INDEX(AirportPivot[AirportName],MATCH($N3404,AirportPivot[[AirportID]:[AirportID]],0))</f>
        <v>Miami International</v>
      </c>
      <c r="R3404">
        <f>INDEX(AirportPivot[Gates (number of available)],MATCH($N3404,AirportPivot[[AirportID]:[AirportID]],0))</f>
        <v>80</v>
      </c>
    </row>
    <row r="3405" spans="1:18" x14ac:dyDescent="0.25">
      <c r="A3405" s="3" t="s">
        <v>3437</v>
      </c>
      <c r="B3405" s="12">
        <v>42359</v>
      </c>
      <c r="C3405" s="4" t="s">
        <v>27</v>
      </c>
      <c r="D3405" s="4">
        <v>16.3</v>
      </c>
      <c r="E3405" s="4">
        <v>190</v>
      </c>
      <c r="F3405" s="5">
        <v>0.3125</v>
      </c>
      <c r="G3405" s="6">
        <v>280</v>
      </c>
      <c r="H3405" s="7">
        <v>46200</v>
      </c>
      <c r="I3405" s="7">
        <f>FlightsPivot[[#This Row],[Total Fare]]*10%</f>
        <v>4620</v>
      </c>
      <c r="J3405" s="7">
        <f>FlightsPivot[[#This Row],[Total Fare]]+FlightsPivot[[#This Row],[10% tax ]]</f>
        <v>50820</v>
      </c>
      <c r="K3405" s="4">
        <v>12</v>
      </c>
      <c r="L3405" s="4">
        <v>2015</v>
      </c>
      <c r="M3405" t="str">
        <f>INDEX(RoutesPivot[DepAirport],MATCH($C3405,RoutesPivot[[RouteID]:[RouteID]],0))</f>
        <v>ORD</v>
      </c>
      <c r="N3405" t="str">
        <f>INDEX(RoutesPivot[AirportID],MATCH($C3405,RoutesPivot[[RouteID]:[RouteID]],0))</f>
        <v>ATL</v>
      </c>
      <c r="O3405">
        <f>INDEX(RoutesPivot[Distance],MATCH($C3405,RoutesPivot[[RouteID]:[RouteID]],0))</f>
        <v>510</v>
      </c>
      <c r="P3405">
        <f>INDEX(RoutesPivot[ListPrice],MATCH($C3405,RoutesPivot[[RouteID]:[RouteID]],0))</f>
        <v>200</v>
      </c>
      <c r="Q3405" t="str">
        <f>INDEX(AirportPivot[AirportName],MATCH($N3405,AirportPivot[[AirportID]:[AirportID]],0))</f>
        <v>Hartsfield-Jackson Atlanta International</v>
      </c>
      <c r="R3405">
        <f>INDEX(AirportPivot[Gates (number of available)],MATCH($N3405,AirportPivot[[AirportID]:[AirportID]],0))</f>
        <v>100</v>
      </c>
    </row>
    <row r="3406" spans="1:18" x14ac:dyDescent="0.25">
      <c r="A3406" s="3" t="s">
        <v>3438</v>
      </c>
      <c r="B3406" s="12">
        <v>41754</v>
      </c>
      <c r="C3406" s="4" t="s">
        <v>805</v>
      </c>
      <c r="D3406" s="4">
        <v>1.7</v>
      </c>
      <c r="E3406" s="4">
        <v>20</v>
      </c>
      <c r="F3406" s="5">
        <v>0.75</v>
      </c>
      <c r="G3406" s="6">
        <v>290</v>
      </c>
      <c r="H3406" s="7">
        <v>53650</v>
      </c>
      <c r="I3406" s="7">
        <f>FlightsPivot[[#This Row],[Total Fare]]*10%</f>
        <v>5365</v>
      </c>
      <c r="J3406" s="7">
        <f>FlightsPivot[[#This Row],[Total Fare]]+FlightsPivot[[#This Row],[10% tax ]]</f>
        <v>59015</v>
      </c>
      <c r="K3406" s="4">
        <v>4</v>
      </c>
      <c r="L3406" s="4">
        <v>2014</v>
      </c>
      <c r="M3406" t="str">
        <f>INDEX(RoutesPivot[DepAirport],MATCH($C3406,RoutesPivot[[RouteID]:[RouteID]],0))</f>
        <v>ORD</v>
      </c>
      <c r="N3406" t="str">
        <f>INDEX(RoutesPivot[AirportID],MATCH($C3406,RoutesPivot[[RouteID]:[RouteID]],0))</f>
        <v>SLC</v>
      </c>
      <c r="O3406">
        <f>INDEX(RoutesPivot[Distance],MATCH($C3406,RoutesPivot[[RouteID]:[RouteID]],0))</f>
        <v>1000</v>
      </c>
      <c r="P3406">
        <f>INDEX(RoutesPivot[ListPrice],MATCH($C3406,RoutesPivot[[RouteID]:[RouteID]],0))</f>
        <v>290</v>
      </c>
      <c r="Q3406" t="str">
        <f>INDEX(AirportPivot[AirportName],MATCH($N3406,AirportPivot[[AirportID]:[AirportID]],0))</f>
        <v>Salt Lake City International</v>
      </c>
      <c r="R3406">
        <f>INDEX(AirportPivot[Gates (number of available)],MATCH($N3406,AirportPivot[[AirportID]:[AirportID]],0))</f>
        <v>54</v>
      </c>
    </row>
    <row r="3407" spans="1:18" x14ac:dyDescent="0.25">
      <c r="A3407" s="3" t="s">
        <v>3439</v>
      </c>
      <c r="B3407" s="12">
        <v>41986</v>
      </c>
      <c r="C3407" s="4" t="s">
        <v>50</v>
      </c>
      <c r="D3407" s="4">
        <v>1.9</v>
      </c>
      <c r="E3407" s="4">
        <v>153</v>
      </c>
      <c r="F3407" s="5">
        <v>0.70833333333333337</v>
      </c>
      <c r="G3407" s="6">
        <v>275</v>
      </c>
      <c r="H3407" s="7">
        <v>45375</v>
      </c>
      <c r="I3407" s="7">
        <f>FlightsPivot[[#This Row],[Total Fare]]*10%</f>
        <v>4537.5</v>
      </c>
      <c r="J3407" s="7">
        <f>FlightsPivot[[#This Row],[Total Fare]]+FlightsPivot[[#This Row],[10% tax ]]</f>
        <v>49912.5</v>
      </c>
      <c r="K3407" s="4">
        <v>12</v>
      </c>
      <c r="L3407" s="4">
        <v>2014</v>
      </c>
      <c r="M3407" t="str">
        <f>INDEX(RoutesPivot[DepAirport],MATCH($C3407,RoutesPivot[[RouteID]:[RouteID]],0))</f>
        <v>ORD</v>
      </c>
      <c r="N3407" t="str">
        <f>INDEX(RoutesPivot[AirportID],MATCH($C3407,RoutesPivot[[RouteID]:[RouteID]],0))</f>
        <v>LGA</v>
      </c>
      <c r="O3407">
        <f>INDEX(RoutesPivot[Distance],MATCH($C3407,RoutesPivot[[RouteID]:[RouteID]],0))</f>
        <v>610</v>
      </c>
      <c r="P3407">
        <f>INDEX(RoutesPivot[ListPrice],MATCH($C3407,RoutesPivot[[RouteID]:[RouteID]],0))</f>
        <v>275</v>
      </c>
      <c r="Q3407" t="str">
        <f>INDEX(AirportPivot[AirportName],MATCH($N3407,AirportPivot[[AirportID]:[AirportID]],0))</f>
        <v>Laguardia</v>
      </c>
      <c r="R3407">
        <f>INDEX(AirportPivot[Gates (number of available)],MATCH($N3407,AirportPivot[[AirportID]:[AirportID]],0))</f>
        <v>66</v>
      </c>
    </row>
    <row r="3408" spans="1:18" x14ac:dyDescent="0.25">
      <c r="A3408" s="3" t="s">
        <v>3440</v>
      </c>
      <c r="B3408" s="12">
        <v>42273</v>
      </c>
      <c r="C3408" s="4" t="s">
        <v>17</v>
      </c>
      <c r="D3408" s="4">
        <v>3.8</v>
      </c>
      <c r="E3408" s="4">
        <v>179</v>
      </c>
      <c r="F3408" s="5">
        <v>0.625</v>
      </c>
      <c r="G3408" s="6">
        <v>350</v>
      </c>
      <c r="H3408" s="7">
        <v>57750</v>
      </c>
      <c r="I3408" s="7">
        <f>FlightsPivot[[#This Row],[Total Fare]]*10%</f>
        <v>5775</v>
      </c>
      <c r="J3408" s="7">
        <f>FlightsPivot[[#This Row],[Total Fare]]+FlightsPivot[[#This Row],[10% tax ]]</f>
        <v>63525</v>
      </c>
      <c r="K3408" s="4">
        <v>9</v>
      </c>
      <c r="L3408" s="4">
        <v>2015</v>
      </c>
      <c r="M3408" t="str">
        <f>INDEX(RoutesPivot[DepAirport],MATCH($C3408,RoutesPivot[[RouteID]:[RouteID]],0))</f>
        <v>ORD</v>
      </c>
      <c r="N3408" t="str">
        <f>INDEX(RoutesPivot[AirportID],MATCH($C3408,RoutesPivot[[RouteID]:[RouteID]],0))</f>
        <v>LAX</v>
      </c>
      <c r="O3408">
        <f>INDEX(RoutesPivot[Distance],MATCH($C3408,RoutesPivot[[RouteID]:[RouteID]],0))</f>
        <v>1518</v>
      </c>
      <c r="P3408">
        <f>INDEX(RoutesPivot[ListPrice],MATCH($C3408,RoutesPivot[[RouteID]:[RouteID]],0))</f>
        <v>350</v>
      </c>
      <c r="Q3408" t="str">
        <f>INDEX(AirportPivot[AirportName],MATCH($N3408,AirportPivot[[AirportID]:[AirportID]],0))</f>
        <v>Los Angeles International</v>
      </c>
      <c r="R3408">
        <f>INDEX(AirportPivot[Gates (number of available)],MATCH($N3408,AirportPivot[[AirportID]:[AirportID]],0))</f>
        <v>86</v>
      </c>
    </row>
    <row r="3409" spans="1:18" x14ac:dyDescent="0.25">
      <c r="A3409" s="3" t="s">
        <v>3441</v>
      </c>
      <c r="B3409" s="12">
        <v>41641</v>
      </c>
      <c r="C3409" s="4" t="s">
        <v>15</v>
      </c>
      <c r="D3409" s="4">
        <v>1.5</v>
      </c>
      <c r="E3409" s="4">
        <v>13</v>
      </c>
      <c r="F3409" s="5">
        <v>0.6875</v>
      </c>
      <c r="G3409" s="6">
        <v>225</v>
      </c>
      <c r="H3409" s="7">
        <v>41625</v>
      </c>
      <c r="I3409" s="7">
        <f>FlightsPivot[[#This Row],[Total Fare]]*10%</f>
        <v>4162.5</v>
      </c>
      <c r="J3409" s="7">
        <f>FlightsPivot[[#This Row],[Total Fare]]+FlightsPivot[[#This Row],[10% tax ]]</f>
        <v>45787.5</v>
      </c>
      <c r="K3409" s="4">
        <v>1</v>
      </c>
      <c r="L3409" s="4">
        <v>2014</v>
      </c>
      <c r="M3409" t="str">
        <f>INDEX(RoutesPivot[DepAirport],MATCH($C3409,RoutesPivot[[RouteID]:[RouteID]],0))</f>
        <v>ORD</v>
      </c>
      <c r="N3409" t="str">
        <f>INDEX(RoutesPivot[AirportID],MATCH($C3409,RoutesPivot[[RouteID]:[RouteID]],0))</f>
        <v>EWR</v>
      </c>
      <c r="O3409">
        <f>INDEX(RoutesPivot[Distance],MATCH($C3409,RoutesPivot[[RouteID]:[RouteID]],0))</f>
        <v>600</v>
      </c>
      <c r="P3409">
        <f>INDEX(RoutesPivot[ListPrice],MATCH($C3409,RoutesPivot[[RouteID]:[RouteID]],0))</f>
        <v>225</v>
      </c>
      <c r="Q3409" t="str">
        <f>INDEX(AirportPivot[AirportName],MATCH($N3409,AirportPivot[[AirportID]:[AirportID]],0))</f>
        <v>Newark Liberty International</v>
      </c>
      <c r="R3409">
        <f>INDEX(AirportPivot[Gates (number of available)],MATCH($N3409,AirportPivot[[AirportID]:[AirportID]],0))</f>
        <v>82</v>
      </c>
    </row>
    <row r="3410" spans="1:18" x14ac:dyDescent="0.25">
      <c r="A3410" s="3" t="s">
        <v>3442</v>
      </c>
      <c r="B3410" s="12">
        <v>41783</v>
      </c>
      <c r="C3410" s="4" t="s">
        <v>805</v>
      </c>
      <c r="D3410" s="4">
        <v>1.4</v>
      </c>
      <c r="E3410" s="4">
        <v>83</v>
      </c>
      <c r="F3410" s="5">
        <v>0.83333333333333337</v>
      </c>
      <c r="G3410" s="6">
        <v>290</v>
      </c>
      <c r="H3410" s="7">
        <v>52490</v>
      </c>
      <c r="I3410" s="7">
        <f>FlightsPivot[[#This Row],[Total Fare]]*10%</f>
        <v>5249</v>
      </c>
      <c r="J3410" s="7">
        <f>FlightsPivot[[#This Row],[Total Fare]]+FlightsPivot[[#This Row],[10% tax ]]</f>
        <v>57739</v>
      </c>
      <c r="K3410" s="4">
        <v>5</v>
      </c>
      <c r="L3410" s="4">
        <v>2014</v>
      </c>
      <c r="M3410" t="str">
        <f>INDEX(RoutesPivot[DepAirport],MATCH($C3410,RoutesPivot[[RouteID]:[RouteID]],0))</f>
        <v>ORD</v>
      </c>
      <c r="N3410" t="str">
        <f>INDEX(RoutesPivot[AirportID],MATCH($C3410,RoutesPivot[[RouteID]:[RouteID]],0))</f>
        <v>SLC</v>
      </c>
      <c r="O3410">
        <f>INDEX(RoutesPivot[Distance],MATCH($C3410,RoutesPivot[[RouteID]:[RouteID]],0))</f>
        <v>1000</v>
      </c>
      <c r="P3410">
        <f>INDEX(RoutesPivot[ListPrice],MATCH($C3410,RoutesPivot[[RouteID]:[RouteID]],0))</f>
        <v>290</v>
      </c>
      <c r="Q3410" t="str">
        <f>INDEX(AirportPivot[AirportName],MATCH($N3410,AirportPivot[[AirportID]:[AirportID]],0))</f>
        <v>Salt Lake City International</v>
      </c>
      <c r="R3410">
        <f>INDEX(AirportPivot[Gates (number of available)],MATCH($N3410,AirportPivot[[AirportID]:[AirportID]],0))</f>
        <v>54</v>
      </c>
    </row>
    <row r="3411" spans="1:18" x14ac:dyDescent="0.25">
      <c r="A3411" s="3" t="s">
        <v>3443</v>
      </c>
      <c r="B3411" s="12">
        <v>41992</v>
      </c>
      <c r="C3411" s="4" t="s">
        <v>15</v>
      </c>
      <c r="D3411" s="4">
        <v>3.3</v>
      </c>
      <c r="E3411" s="4">
        <v>183</v>
      </c>
      <c r="F3411" s="5">
        <v>0.45833333333333331</v>
      </c>
      <c r="G3411" s="6">
        <v>225</v>
      </c>
      <c r="H3411" s="7">
        <v>37125</v>
      </c>
      <c r="I3411" s="7">
        <f>FlightsPivot[[#This Row],[Total Fare]]*10%</f>
        <v>3712.5</v>
      </c>
      <c r="J3411" s="7">
        <f>FlightsPivot[[#This Row],[Total Fare]]+FlightsPivot[[#This Row],[10% tax ]]</f>
        <v>40837.5</v>
      </c>
      <c r="K3411" s="4">
        <v>12</v>
      </c>
      <c r="L3411" s="4">
        <v>2014</v>
      </c>
      <c r="M3411" t="str">
        <f>INDEX(RoutesPivot[DepAirport],MATCH($C3411,RoutesPivot[[RouteID]:[RouteID]],0))</f>
        <v>ORD</v>
      </c>
      <c r="N3411" t="str">
        <f>INDEX(RoutesPivot[AirportID],MATCH($C3411,RoutesPivot[[RouteID]:[RouteID]],0))</f>
        <v>EWR</v>
      </c>
      <c r="O3411">
        <f>INDEX(RoutesPivot[Distance],MATCH($C3411,RoutesPivot[[RouteID]:[RouteID]],0))</f>
        <v>600</v>
      </c>
      <c r="P3411">
        <f>INDEX(RoutesPivot[ListPrice],MATCH($C3411,RoutesPivot[[RouteID]:[RouteID]],0))</f>
        <v>225</v>
      </c>
      <c r="Q3411" t="str">
        <f>INDEX(AirportPivot[AirportName],MATCH($N3411,AirportPivot[[AirportID]:[AirportID]],0))</f>
        <v>Newark Liberty International</v>
      </c>
      <c r="R3411">
        <f>INDEX(AirportPivot[Gates (number of available)],MATCH($N3411,AirportPivot[[AirportID]:[AirportID]],0))</f>
        <v>82</v>
      </c>
    </row>
    <row r="3412" spans="1:18" x14ac:dyDescent="0.25">
      <c r="A3412" s="3" t="s">
        <v>3444</v>
      </c>
      <c r="B3412" s="12">
        <v>42227</v>
      </c>
      <c r="C3412" s="4" t="s">
        <v>19</v>
      </c>
      <c r="D3412" s="4">
        <v>0.9</v>
      </c>
      <c r="E3412" s="4">
        <v>11</v>
      </c>
      <c r="F3412" s="5">
        <v>0.83333333333333337</v>
      </c>
      <c r="G3412" s="6">
        <v>220</v>
      </c>
      <c r="H3412" s="7">
        <v>40700</v>
      </c>
      <c r="I3412" s="7">
        <f>FlightsPivot[[#This Row],[Total Fare]]*10%</f>
        <v>4070</v>
      </c>
      <c r="J3412" s="7">
        <f>FlightsPivot[[#This Row],[Total Fare]]+FlightsPivot[[#This Row],[10% tax ]]</f>
        <v>44770</v>
      </c>
      <c r="K3412" s="4">
        <v>8</v>
      </c>
      <c r="L3412" s="4">
        <v>2015</v>
      </c>
      <c r="M3412" t="str">
        <f>INDEX(RoutesPivot[DepAirport],MATCH($C3412,RoutesPivot[[RouteID]:[RouteID]],0))</f>
        <v>ORD</v>
      </c>
      <c r="N3412" t="str">
        <f>INDEX(RoutesPivot[AirportID],MATCH($C3412,RoutesPivot[[RouteID]:[RouteID]],0))</f>
        <v>IAH</v>
      </c>
      <c r="O3412">
        <f>INDEX(RoutesPivot[Distance],MATCH($C3412,RoutesPivot[[RouteID]:[RouteID]],0))</f>
        <v>800</v>
      </c>
      <c r="P3412">
        <f>INDEX(RoutesPivot[ListPrice],MATCH($C3412,RoutesPivot[[RouteID]:[RouteID]],0))</f>
        <v>200</v>
      </c>
      <c r="Q3412" t="str">
        <f>INDEX(AirportPivot[AirportName],MATCH($N3412,AirportPivot[[AirportID]:[AirportID]],0))</f>
        <v>George Bush Intercontinental/Houston</v>
      </c>
      <c r="R3412">
        <f>INDEX(AirportPivot[Gates (number of available)],MATCH($N3412,AirportPivot[[AirportID]:[AirportID]],0))</f>
        <v>80</v>
      </c>
    </row>
    <row r="3413" spans="1:18" x14ac:dyDescent="0.25">
      <c r="A3413" s="3" t="s">
        <v>3445</v>
      </c>
      <c r="B3413" s="12">
        <v>42124</v>
      </c>
      <c r="C3413" s="4" t="s">
        <v>23</v>
      </c>
      <c r="D3413" s="4">
        <v>1.6</v>
      </c>
      <c r="E3413" s="4">
        <v>186</v>
      </c>
      <c r="F3413" s="5">
        <v>0.39583333333333331</v>
      </c>
      <c r="G3413" s="6">
        <v>300</v>
      </c>
      <c r="H3413" s="7">
        <v>49500</v>
      </c>
      <c r="I3413" s="7">
        <f>FlightsPivot[[#This Row],[Total Fare]]*10%</f>
        <v>4950</v>
      </c>
      <c r="J3413" s="7">
        <f>FlightsPivot[[#This Row],[Total Fare]]+FlightsPivot[[#This Row],[10% tax ]]</f>
        <v>54450</v>
      </c>
      <c r="K3413" s="4">
        <v>4</v>
      </c>
      <c r="L3413" s="4">
        <v>2015</v>
      </c>
      <c r="M3413" t="str">
        <f>INDEX(RoutesPivot[DepAirport],MATCH($C3413,RoutesPivot[[RouteID]:[RouteID]],0))</f>
        <v>ORD</v>
      </c>
      <c r="N3413" t="str">
        <f>INDEX(RoutesPivot[AirportID],MATCH($C3413,RoutesPivot[[RouteID]:[RouteID]],0))</f>
        <v>DEN</v>
      </c>
      <c r="O3413">
        <f>INDEX(RoutesPivot[Distance],MATCH($C3413,RoutesPivot[[RouteID]:[RouteID]],0))</f>
        <v>800</v>
      </c>
      <c r="P3413">
        <f>INDEX(RoutesPivot[ListPrice],MATCH($C3413,RoutesPivot[[RouteID]:[RouteID]],0))</f>
        <v>300</v>
      </c>
      <c r="Q3413" t="str">
        <f>INDEX(AirportPivot[AirportName],MATCH($N3413,AirportPivot[[AirportID]:[AirportID]],0))</f>
        <v>Denver International</v>
      </c>
      <c r="R3413">
        <f>INDEX(AirportPivot[Gates (number of available)],MATCH($N3413,AirportPivot[[AirportID]:[AirportID]],0))</f>
        <v>75</v>
      </c>
    </row>
    <row r="3414" spans="1:18" x14ac:dyDescent="0.25">
      <c r="A3414" s="3" t="s">
        <v>3446</v>
      </c>
      <c r="B3414" s="12">
        <v>42299</v>
      </c>
      <c r="C3414" s="4" t="s">
        <v>40</v>
      </c>
      <c r="D3414" s="4">
        <v>2.6</v>
      </c>
      <c r="E3414" s="4">
        <v>200</v>
      </c>
      <c r="F3414" s="5">
        <v>0.70833333333333337</v>
      </c>
      <c r="G3414" s="6">
        <v>115</v>
      </c>
      <c r="H3414" s="7">
        <v>18975</v>
      </c>
      <c r="I3414" s="7">
        <f>FlightsPivot[[#This Row],[Total Fare]]*10%</f>
        <v>1897.5</v>
      </c>
      <c r="J3414" s="7">
        <f>FlightsPivot[[#This Row],[Total Fare]]+FlightsPivot[[#This Row],[10% tax ]]</f>
        <v>20872.5</v>
      </c>
      <c r="K3414" s="4">
        <v>10</v>
      </c>
      <c r="L3414" s="4">
        <v>2015</v>
      </c>
      <c r="M3414" t="str">
        <f>INDEX(RoutesPivot[DepAirport],MATCH($C3414,RoutesPivot[[RouteID]:[RouteID]],0))</f>
        <v>ORD</v>
      </c>
      <c r="N3414" t="str">
        <f>INDEX(RoutesPivot[AirportID],MATCH($C3414,RoutesPivot[[RouteID]:[RouteID]],0))</f>
        <v>MSP</v>
      </c>
      <c r="O3414">
        <f>INDEX(RoutesPivot[Distance],MATCH($C3414,RoutesPivot[[RouteID]:[RouteID]],0))</f>
        <v>300</v>
      </c>
      <c r="P3414">
        <f>INDEX(RoutesPivot[ListPrice],MATCH($C3414,RoutesPivot[[RouteID]:[RouteID]],0))</f>
        <v>115</v>
      </c>
      <c r="Q3414" t="str">
        <f>INDEX(AirportPivot[AirportName],MATCH($N3414,AirportPivot[[AirportID]:[AirportID]],0))</f>
        <v>Minneapolis-St Paul International/Wold-Chamberlain</v>
      </c>
      <c r="R3414">
        <f>INDEX(AirportPivot[Gates (number of available)],MATCH($N3414,AirportPivot[[AirportID]:[AirportID]],0))</f>
        <v>65</v>
      </c>
    </row>
    <row r="3415" spans="1:18" x14ac:dyDescent="0.25">
      <c r="A3415" s="3" t="s">
        <v>3447</v>
      </c>
      <c r="B3415" s="12">
        <v>42113</v>
      </c>
      <c r="C3415" s="4" t="s">
        <v>19</v>
      </c>
      <c r="D3415" s="4">
        <v>1.6</v>
      </c>
      <c r="E3415" s="4">
        <v>127</v>
      </c>
      <c r="F3415" s="5">
        <v>0.58333333333333337</v>
      </c>
      <c r="G3415" s="6">
        <v>200</v>
      </c>
      <c r="H3415" s="7">
        <v>37000</v>
      </c>
      <c r="I3415" s="7">
        <f>FlightsPivot[[#This Row],[Total Fare]]*10%</f>
        <v>3700</v>
      </c>
      <c r="J3415" s="7">
        <f>FlightsPivot[[#This Row],[Total Fare]]+FlightsPivot[[#This Row],[10% tax ]]</f>
        <v>40700</v>
      </c>
      <c r="K3415" s="4">
        <v>4</v>
      </c>
      <c r="L3415" s="4">
        <v>2015</v>
      </c>
      <c r="M3415" t="str">
        <f>INDEX(RoutesPivot[DepAirport],MATCH($C3415,RoutesPivot[[RouteID]:[RouteID]],0))</f>
        <v>ORD</v>
      </c>
      <c r="N3415" t="str">
        <f>INDEX(RoutesPivot[AirportID],MATCH($C3415,RoutesPivot[[RouteID]:[RouteID]],0))</f>
        <v>IAH</v>
      </c>
      <c r="O3415">
        <f>INDEX(RoutesPivot[Distance],MATCH($C3415,RoutesPivot[[RouteID]:[RouteID]],0))</f>
        <v>800</v>
      </c>
      <c r="P3415">
        <f>INDEX(RoutesPivot[ListPrice],MATCH($C3415,RoutesPivot[[RouteID]:[RouteID]],0))</f>
        <v>200</v>
      </c>
      <c r="Q3415" t="str">
        <f>INDEX(AirportPivot[AirportName],MATCH($N3415,AirportPivot[[AirportID]:[AirportID]],0))</f>
        <v>George Bush Intercontinental/Houston</v>
      </c>
      <c r="R3415">
        <f>INDEX(AirportPivot[Gates (number of available)],MATCH($N3415,AirportPivot[[AirportID]:[AirportID]],0))</f>
        <v>80</v>
      </c>
    </row>
    <row r="3416" spans="1:18" x14ac:dyDescent="0.25">
      <c r="A3416" s="3" t="s">
        <v>3448</v>
      </c>
      <c r="B3416" s="12">
        <v>42360</v>
      </c>
      <c r="C3416" s="4" t="s">
        <v>17</v>
      </c>
      <c r="D3416" s="4">
        <v>6.7</v>
      </c>
      <c r="E3416" s="4">
        <v>95</v>
      </c>
      <c r="F3416" s="5">
        <v>0.39583333333333331</v>
      </c>
      <c r="G3416" s="6">
        <v>490</v>
      </c>
      <c r="H3416" s="7">
        <v>90650</v>
      </c>
      <c r="I3416" s="7">
        <f>FlightsPivot[[#This Row],[Total Fare]]*10%</f>
        <v>9065</v>
      </c>
      <c r="J3416" s="7">
        <f>FlightsPivot[[#This Row],[Total Fare]]+FlightsPivot[[#This Row],[10% tax ]]</f>
        <v>99715</v>
      </c>
      <c r="K3416" s="4">
        <v>12</v>
      </c>
      <c r="L3416" s="4">
        <v>2015</v>
      </c>
      <c r="M3416" t="str">
        <f>INDEX(RoutesPivot[DepAirport],MATCH($C3416,RoutesPivot[[RouteID]:[RouteID]],0))</f>
        <v>ORD</v>
      </c>
      <c r="N3416" t="str">
        <f>INDEX(RoutesPivot[AirportID],MATCH($C3416,RoutesPivot[[RouteID]:[RouteID]],0))</f>
        <v>LAX</v>
      </c>
      <c r="O3416">
        <f>INDEX(RoutesPivot[Distance],MATCH($C3416,RoutesPivot[[RouteID]:[RouteID]],0))</f>
        <v>1518</v>
      </c>
      <c r="P3416">
        <f>INDEX(RoutesPivot[ListPrice],MATCH($C3416,RoutesPivot[[RouteID]:[RouteID]],0))</f>
        <v>350</v>
      </c>
      <c r="Q3416" t="str">
        <f>INDEX(AirportPivot[AirportName],MATCH($N3416,AirportPivot[[AirportID]:[AirportID]],0))</f>
        <v>Los Angeles International</v>
      </c>
      <c r="R3416">
        <f>INDEX(AirportPivot[Gates (number of available)],MATCH($N3416,AirportPivot[[AirportID]:[AirportID]],0))</f>
        <v>86</v>
      </c>
    </row>
    <row r="3417" spans="1:18" x14ac:dyDescent="0.25">
      <c r="A3417" s="3" t="s">
        <v>3449</v>
      </c>
      <c r="B3417" s="12">
        <v>41774</v>
      </c>
      <c r="C3417" s="4" t="s">
        <v>98</v>
      </c>
      <c r="D3417" s="4">
        <v>1.7</v>
      </c>
      <c r="E3417" s="4">
        <v>158</v>
      </c>
      <c r="F3417" s="5">
        <v>0.875</v>
      </c>
      <c r="G3417" s="6">
        <v>275</v>
      </c>
      <c r="H3417" s="7">
        <v>45375</v>
      </c>
      <c r="I3417" s="7">
        <f>FlightsPivot[[#This Row],[Total Fare]]*10%</f>
        <v>4537.5</v>
      </c>
      <c r="J3417" s="7">
        <f>FlightsPivot[[#This Row],[Total Fare]]+FlightsPivot[[#This Row],[10% tax ]]</f>
        <v>49912.5</v>
      </c>
      <c r="K3417" s="4">
        <v>5</v>
      </c>
      <c r="L3417" s="4">
        <v>2014</v>
      </c>
      <c r="M3417" t="str">
        <f>INDEX(RoutesPivot[DepAirport],MATCH($C3417,RoutesPivot[[RouteID]:[RouteID]],0))</f>
        <v>ORD</v>
      </c>
      <c r="N3417" t="str">
        <f>INDEX(RoutesPivot[AirportID],MATCH($C3417,RoutesPivot[[RouteID]:[RouteID]],0))</f>
        <v>PHL</v>
      </c>
      <c r="O3417">
        <f>INDEX(RoutesPivot[Distance],MATCH($C3417,RoutesPivot[[RouteID]:[RouteID]],0))</f>
        <v>580</v>
      </c>
      <c r="P3417">
        <f>INDEX(RoutesPivot[ListPrice],MATCH($C3417,RoutesPivot[[RouteID]:[RouteID]],0))</f>
        <v>275</v>
      </c>
      <c r="Q3417" t="str">
        <f>INDEX(AirportPivot[AirportName],MATCH($N3417,AirportPivot[[AirportID]:[AirportID]],0))</f>
        <v>Philadelphia International</v>
      </c>
      <c r="R3417">
        <f>INDEX(AirportPivot[Gates (number of available)],MATCH($N3417,AirportPivot[[AirportID]:[AirportID]],0))</f>
        <v>89</v>
      </c>
    </row>
    <row r="3418" spans="1:18" x14ac:dyDescent="0.25">
      <c r="A3418" s="3" t="s">
        <v>3450</v>
      </c>
      <c r="B3418" s="12">
        <v>41894</v>
      </c>
      <c r="C3418" s="4" t="s">
        <v>1482</v>
      </c>
      <c r="D3418" s="4">
        <v>1.8</v>
      </c>
      <c r="E3418" s="4">
        <v>171</v>
      </c>
      <c r="F3418" s="5">
        <v>0.29166666666666669</v>
      </c>
      <c r="G3418" s="6">
        <v>5000</v>
      </c>
      <c r="H3418" s="7">
        <v>825000</v>
      </c>
      <c r="I3418" s="7">
        <f>FlightsPivot[[#This Row],[Total Fare]]*10%</f>
        <v>82500</v>
      </c>
      <c r="J3418" s="7">
        <f>FlightsPivot[[#This Row],[Total Fare]]+FlightsPivot[[#This Row],[10% tax ]]</f>
        <v>907500</v>
      </c>
      <c r="K3418" s="4">
        <v>9</v>
      </c>
      <c r="L3418" s="4">
        <v>2014</v>
      </c>
      <c r="M3418" t="str">
        <f>INDEX(RoutesPivot[DepAirport],MATCH($C3418,RoutesPivot[[RouteID]:[RouteID]],0))</f>
        <v>ORD</v>
      </c>
      <c r="N3418" t="str">
        <f>INDEX(RoutesPivot[AirportID],MATCH($C3418,RoutesPivot[[RouteID]:[RouteID]],0))</f>
        <v>DCA</v>
      </c>
      <c r="O3418">
        <f>INDEX(RoutesPivot[Distance],MATCH($C3418,RoutesPivot[[RouteID]:[RouteID]],0))</f>
        <v>600</v>
      </c>
      <c r="P3418">
        <f>INDEX(RoutesPivot[ListPrice],MATCH($C3418,RoutesPivot[[RouteID]:[RouteID]],0))</f>
        <v>5000</v>
      </c>
      <c r="Q3418" t="str">
        <f>INDEX(AirportPivot[AirportName],MATCH($N3418,AirportPivot[[AirportID]:[AirportID]],0))</f>
        <v>Ronald Reagan Washington National Airport</v>
      </c>
      <c r="R3418">
        <f>INDEX(AirportPivot[Gates (number of available)],MATCH($N3418,AirportPivot[[AirportID]:[AirportID]],0))</f>
        <v>45</v>
      </c>
    </row>
    <row r="3419" spans="1:18" x14ac:dyDescent="0.25">
      <c r="A3419" s="3" t="s">
        <v>3451</v>
      </c>
      <c r="B3419" s="12">
        <v>42062</v>
      </c>
      <c r="C3419" s="4" t="s">
        <v>13</v>
      </c>
      <c r="D3419" s="4">
        <v>1.8</v>
      </c>
      <c r="E3419" s="4">
        <v>100</v>
      </c>
      <c r="F3419" s="5">
        <v>0.75</v>
      </c>
      <c r="G3419" s="6">
        <v>250</v>
      </c>
      <c r="H3419" s="7">
        <v>46250</v>
      </c>
      <c r="I3419" s="7">
        <f>FlightsPivot[[#This Row],[Total Fare]]*10%</f>
        <v>4625</v>
      </c>
      <c r="J3419" s="7">
        <f>FlightsPivot[[#This Row],[Total Fare]]+FlightsPivot[[#This Row],[10% tax ]]</f>
        <v>50875</v>
      </c>
      <c r="K3419" s="4">
        <v>2</v>
      </c>
      <c r="L3419" s="4">
        <v>2015</v>
      </c>
      <c r="M3419" t="str">
        <f>INDEX(RoutesPivot[DepAirport],MATCH($C3419,RoutesPivot[[RouteID]:[RouteID]],0))</f>
        <v>ORD</v>
      </c>
      <c r="N3419" t="str">
        <f>INDEX(RoutesPivot[AirportID],MATCH($C3419,RoutesPivot[[RouteID]:[RouteID]],0))</f>
        <v>JFK</v>
      </c>
      <c r="O3419">
        <f>INDEX(RoutesPivot[Distance],MATCH($C3419,RoutesPivot[[RouteID]:[RouteID]],0))</f>
        <v>619</v>
      </c>
      <c r="P3419">
        <f>INDEX(RoutesPivot[ListPrice],MATCH($C3419,RoutesPivot[[RouteID]:[RouteID]],0))</f>
        <v>250</v>
      </c>
      <c r="Q3419" t="str">
        <f>INDEX(AirportPivot[AirportName],MATCH($N3419,AirportPivot[[AirportID]:[AirportID]],0))</f>
        <v>John F Kennedy International</v>
      </c>
      <c r="R3419">
        <f>INDEX(AirportPivot[Gates (number of available)],MATCH($N3419,AirportPivot[[AirportID]:[AirportID]],0))</f>
        <v>120</v>
      </c>
    </row>
    <row r="3420" spans="1:18" x14ac:dyDescent="0.25">
      <c r="A3420" s="3" t="s">
        <v>3452</v>
      </c>
      <c r="B3420" s="12">
        <v>41882</v>
      </c>
      <c r="C3420" s="4" t="s">
        <v>23</v>
      </c>
      <c r="D3420" s="4">
        <v>0.7</v>
      </c>
      <c r="E3420" s="4">
        <v>4</v>
      </c>
      <c r="F3420" s="5">
        <v>0.77083333333333337</v>
      </c>
      <c r="G3420" s="6">
        <v>330</v>
      </c>
      <c r="H3420" s="7">
        <v>61050</v>
      </c>
      <c r="I3420" s="7">
        <f>FlightsPivot[[#This Row],[Total Fare]]*10%</f>
        <v>6105</v>
      </c>
      <c r="J3420" s="7">
        <f>FlightsPivot[[#This Row],[Total Fare]]+FlightsPivot[[#This Row],[10% tax ]]</f>
        <v>67155</v>
      </c>
      <c r="K3420" s="4">
        <v>8</v>
      </c>
      <c r="L3420" s="4">
        <v>2014</v>
      </c>
      <c r="M3420" t="str">
        <f>INDEX(RoutesPivot[DepAirport],MATCH($C3420,RoutesPivot[[RouteID]:[RouteID]],0))</f>
        <v>ORD</v>
      </c>
      <c r="N3420" t="str">
        <f>INDEX(RoutesPivot[AirportID],MATCH($C3420,RoutesPivot[[RouteID]:[RouteID]],0))</f>
        <v>DEN</v>
      </c>
      <c r="O3420">
        <f>INDEX(RoutesPivot[Distance],MATCH($C3420,RoutesPivot[[RouteID]:[RouteID]],0))</f>
        <v>800</v>
      </c>
      <c r="P3420">
        <f>INDEX(RoutesPivot[ListPrice],MATCH($C3420,RoutesPivot[[RouteID]:[RouteID]],0))</f>
        <v>300</v>
      </c>
      <c r="Q3420" t="str">
        <f>INDEX(AirportPivot[AirportName],MATCH($N3420,AirportPivot[[AirportID]:[AirportID]],0))</f>
        <v>Denver International</v>
      </c>
      <c r="R3420">
        <f>INDEX(AirportPivot[Gates (number of available)],MATCH($N3420,AirportPivot[[AirportID]:[AirportID]],0))</f>
        <v>75</v>
      </c>
    </row>
    <row r="3421" spans="1:18" x14ac:dyDescent="0.25">
      <c r="A3421" s="3" t="s">
        <v>3453</v>
      </c>
      <c r="B3421" s="12">
        <v>42202</v>
      </c>
      <c r="C3421" s="4" t="s">
        <v>17</v>
      </c>
      <c r="D3421" s="4">
        <v>4.9000000000000004</v>
      </c>
      <c r="E3421" s="4">
        <v>149</v>
      </c>
      <c r="F3421" s="5">
        <v>0.875</v>
      </c>
      <c r="G3421" s="6">
        <v>385</v>
      </c>
      <c r="H3421" s="7">
        <v>71225</v>
      </c>
      <c r="I3421" s="7">
        <f>FlightsPivot[[#This Row],[Total Fare]]*10%</f>
        <v>7122.5</v>
      </c>
      <c r="J3421" s="7">
        <f>FlightsPivot[[#This Row],[Total Fare]]+FlightsPivot[[#This Row],[10% tax ]]</f>
        <v>78347.5</v>
      </c>
      <c r="K3421" s="4">
        <v>7</v>
      </c>
      <c r="L3421" s="4">
        <v>2015</v>
      </c>
      <c r="M3421" t="str">
        <f>INDEX(RoutesPivot[DepAirport],MATCH($C3421,RoutesPivot[[RouteID]:[RouteID]],0))</f>
        <v>ORD</v>
      </c>
      <c r="N3421" t="str">
        <f>INDEX(RoutesPivot[AirportID],MATCH($C3421,RoutesPivot[[RouteID]:[RouteID]],0))</f>
        <v>LAX</v>
      </c>
      <c r="O3421">
        <f>INDEX(RoutesPivot[Distance],MATCH($C3421,RoutesPivot[[RouteID]:[RouteID]],0))</f>
        <v>1518</v>
      </c>
      <c r="P3421">
        <f>INDEX(RoutesPivot[ListPrice],MATCH($C3421,RoutesPivot[[RouteID]:[RouteID]],0))</f>
        <v>350</v>
      </c>
      <c r="Q3421" t="str">
        <f>INDEX(AirportPivot[AirportName],MATCH($N3421,AirportPivot[[AirportID]:[AirportID]],0))</f>
        <v>Los Angeles International</v>
      </c>
      <c r="R3421">
        <f>INDEX(AirportPivot[Gates (number of available)],MATCH($N3421,AirportPivot[[AirportID]:[AirportID]],0))</f>
        <v>86</v>
      </c>
    </row>
    <row r="3422" spans="1:18" x14ac:dyDescent="0.25">
      <c r="A3422" s="3" t="s">
        <v>3454</v>
      </c>
      <c r="B3422" s="12">
        <v>41949</v>
      </c>
      <c r="C3422" s="4" t="s">
        <v>21</v>
      </c>
      <c r="D3422" s="4">
        <v>2.1</v>
      </c>
      <c r="E3422" s="4">
        <v>83</v>
      </c>
      <c r="F3422" s="5">
        <v>0.75</v>
      </c>
      <c r="G3422" s="6">
        <v>125</v>
      </c>
      <c r="H3422" s="7">
        <v>22625</v>
      </c>
      <c r="I3422" s="7">
        <f>FlightsPivot[[#This Row],[Total Fare]]*10%</f>
        <v>2262.5</v>
      </c>
      <c r="J3422" s="7">
        <f>FlightsPivot[[#This Row],[Total Fare]]+FlightsPivot[[#This Row],[10% tax ]]</f>
        <v>24887.5</v>
      </c>
      <c r="K3422" s="4">
        <v>11</v>
      </c>
      <c r="L3422" s="4">
        <v>2014</v>
      </c>
      <c r="M3422" t="str">
        <f>INDEX(RoutesPivot[DepAirport],MATCH($C3422,RoutesPivot[[RouteID]:[RouteID]],0))</f>
        <v>ORD</v>
      </c>
      <c r="N3422" t="str">
        <f>INDEX(RoutesPivot[AirportID],MATCH($C3422,RoutesPivot[[RouteID]:[RouteID]],0))</f>
        <v>CLT</v>
      </c>
      <c r="O3422">
        <f>INDEX(RoutesPivot[Distance],MATCH($C3422,RoutesPivot[[RouteID]:[RouteID]],0))</f>
        <v>700</v>
      </c>
      <c r="P3422">
        <f>INDEX(RoutesPivot[ListPrice],MATCH($C3422,RoutesPivot[[RouteID]:[RouteID]],0))</f>
        <v>125</v>
      </c>
      <c r="Q3422" t="str">
        <f>INDEX(AirportPivot[AirportName],MATCH($N3422,AirportPivot[[AirportID]:[AirportID]],0))</f>
        <v>Charlotte/Douglas International</v>
      </c>
      <c r="R3422">
        <f>INDEX(AirportPivot[Gates (number of available)],MATCH($N3422,AirportPivot[[AirportID]:[AirportID]],0))</f>
        <v>65</v>
      </c>
    </row>
    <row r="3423" spans="1:18" x14ac:dyDescent="0.25">
      <c r="A3423" s="3" t="s">
        <v>3455</v>
      </c>
      <c r="B3423" s="12">
        <v>42091</v>
      </c>
      <c r="C3423" s="4" t="s">
        <v>40</v>
      </c>
      <c r="D3423" s="4">
        <v>2</v>
      </c>
      <c r="E3423" s="4">
        <v>44</v>
      </c>
      <c r="F3423" s="5">
        <v>0.66666666666666663</v>
      </c>
      <c r="G3423" s="6">
        <v>115</v>
      </c>
      <c r="H3423" s="7">
        <v>18975</v>
      </c>
      <c r="I3423" s="7">
        <f>FlightsPivot[[#This Row],[Total Fare]]*10%</f>
        <v>1897.5</v>
      </c>
      <c r="J3423" s="7">
        <f>FlightsPivot[[#This Row],[Total Fare]]+FlightsPivot[[#This Row],[10% tax ]]</f>
        <v>20872.5</v>
      </c>
      <c r="K3423" s="4">
        <v>3</v>
      </c>
      <c r="L3423" s="4">
        <v>2015</v>
      </c>
      <c r="M3423" t="str">
        <f>INDEX(RoutesPivot[DepAirport],MATCH($C3423,RoutesPivot[[RouteID]:[RouteID]],0))</f>
        <v>ORD</v>
      </c>
      <c r="N3423" t="str">
        <f>INDEX(RoutesPivot[AirportID],MATCH($C3423,RoutesPivot[[RouteID]:[RouteID]],0))</f>
        <v>MSP</v>
      </c>
      <c r="O3423">
        <f>INDEX(RoutesPivot[Distance],MATCH($C3423,RoutesPivot[[RouteID]:[RouteID]],0))</f>
        <v>300</v>
      </c>
      <c r="P3423">
        <f>INDEX(RoutesPivot[ListPrice],MATCH($C3423,RoutesPivot[[RouteID]:[RouteID]],0))</f>
        <v>115</v>
      </c>
      <c r="Q3423" t="str">
        <f>INDEX(AirportPivot[AirportName],MATCH($N3423,AirportPivot[[AirportID]:[AirportID]],0))</f>
        <v>Minneapolis-St Paul International/Wold-Chamberlain</v>
      </c>
      <c r="R3423">
        <f>INDEX(AirportPivot[Gates (number of available)],MATCH($N3423,AirportPivot[[AirportID]:[AirportID]],0))</f>
        <v>65</v>
      </c>
    </row>
    <row r="3424" spans="1:18" x14ac:dyDescent="0.25">
      <c r="A3424" s="3" t="s">
        <v>3456</v>
      </c>
      <c r="B3424" s="12">
        <v>41885</v>
      </c>
      <c r="C3424" s="4" t="s">
        <v>30</v>
      </c>
      <c r="D3424" s="4">
        <v>2.8</v>
      </c>
      <c r="E3424" s="4">
        <v>9</v>
      </c>
      <c r="F3424" s="5">
        <v>0.70833333333333337</v>
      </c>
      <c r="G3424" s="6">
        <v>250</v>
      </c>
      <c r="H3424" s="7">
        <v>46250</v>
      </c>
      <c r="I3424" s="7">
        <f>FlightsPivot[[#This Row],[Total Fare]]*10%</f>
        <v>4625</v>
      </c>
      <c r="J3424" s="7">
        <f>FlightsPivot[[#This Row],[Total Fare]]+FlightsPivot[[#This Row],[10% tax ]]</f>
        <v>50875</v>
      </c>
      <c r="K3424" s="4">
        <v>9</v>
      </c>
      <c r="L3424" s="4">
        <v>2014</v>
      </c>
      <c r="M3424" t="str">
        <f>INDEX(RoutesPivot[DepAirport],MATCH($C3424,RoutesPivot[[RouteID]:[RouteID]],0))</f>
        <v>ORD</v>
      </c>
      <c r="N3424" t="str">
        <f>INDEX(RoutesPivot[AirportID],MATCH($C3424,RoutesPivot[[RouteID]:[RouteID]],0))</f>
        <v>MCO</v>
      </c>
      <c r="O3424">
        <f>INDEX(RoutesPivot[Distance],MATCH($C3424,RoutesPivot[[RouteID]:[RouteID]],0))</f>
        <v>850</v>
      </c>
      <c r="P3424">
        <f>INDEX(RoutesPivot[ListPrice],MATCH($C3424,RoutesPivot[[RouteID]:[RouteID]],0))</f>
        <v>250</v>
      </c>
      <c r="Q3424" t="str">
        <f>INDEX(AirportPivot[AirportName],MATCH($N3424,AirportPivot[[AirportID]:[AirportID]],0))</f>
        <v>Orlando International</v>
      </c>
      <c r="R3424">
        <f>INDEX(AirportPivot[Gates (number of available)],MATCH($N3424,AirportPivot[[AirportID]:[AirportID]],0))</f>
        <v>67</v>
      </c>
    </row>
    <row r="3425" spans="1:18" x14ac:dyDescent="0.25">
      <c r="A3425" s="3" t="s">
        <v>3457</v>
      </c>
      <c r="B3425" s="12">
        <v>41759</v>
      </c>
      <c r="C3425" s="4" t="s">
        <v>25</v>
      </c>
      <c r="D3425" s="4">
        <v>3.1</v>
      </c>
      <c r="E3425" s="4">
        <v>134</v>
      </c>
      <c r="F3425" s="5">
        <v>0.29166666666666669</v>
      </c>
      <c r="G3425" s="6">
        <v>200</v>
      </c>
      <c r="H3425" s="7">
        <v>37000</v>
      </c>
      <c r="I3425" s="7">
        <f>FlightsPivot[[#This Row],[Total Fare]]*10%</f>
        <v>3700</v>
      </c>
      <c r="J3425" s="7">
        <f>FlightsPivot[[#This Row],[Total Fare]]+FlightsPivot[[#This Row],[10% tax ]]</f>
        <v>40700</v>
      </c>
      <c r="K3425" s="4">
        <v>4</v>
      </c>
      <c r="L3425" s="4">
        <v>2014</v>
      </c>
      <c r="M3425" t="str">
        <f>INDEX(RoutesPivot[DepAirport],MATCH($C3425,RoutesPivot[[RouteID]:[RouteID]],0))</f>
        <v>ORD</v>
      </c>
      <c r="N3425" t="str">
        <f>INDEX(RoutesPivot[AirportID],MATCH($C3425,RoutesPivot[[RouteID]:[RouteID]],0))</f>
        <v>DFW</v>
      </c>
      <c r="O3425">
        <f>INDEX(RoutesPivot[Distance],MATCH($C3425,RoutesPivot[[RouteID]:[RouteID]],0))</f>
        <v>700</v>
      </c>
      <c r="P3425">
        <f>INDEX(RoutesPivot[ListPrice],MATCH($C3425,RoutesPivot[[RouteID]:[RouteID]],0))</f>
        <v>200</v>
      </c>
      <c r="Q3425" t="str">
        <f>INDEX(AirportPivot[AirportName],MATCH($N3425,AirportPivot[[AirportID]:[AirportID]],0))</f>
        <v>Dallas/Fort Worth International</v>
      </c>
      <c r="R3425">
        <f>INDEX(AirportPivot[Gates (number of available)],MATCH($N3425,AirportPivot[[AirportID]:[AirportID]],0))</f>
        <v>130</v>
      </c>
    </row>
    <row r="3426" spans="1:18" x14ac:dyDescent="0.25">
      <c r="A3426" s="3" t="s">
        <v>3458</v>
      </c>
      <c r="B3426" s="12">
        <v>41800</v>
      </c>
      <c r="C3426" s="4" t="s">
        <v>30</v>
      </c>
      <c r="D3426" s="4">
        <v>2.6</v>
      </c>
      <c r="E3426" s="4">
        <v>209</v>
      </c>
      <c r="F3426" s="5">
        <v>0.45833333333333331</v>
      </c>
      <c r="G3426" s="6">
        <v>275</v>
      </c>
      <c r="H3426" s="7">
        <v>45375</v>
      </c>
      <c r="I3426" s="7">
        <f>FlightsPivot[[#This Row],[Total Fare]]*10%</f>
        <v>4537.5</v>
      </c>
      <c r="J3426" s="7">
        <f>FlightsPivot[[#This Row],[Total Fare]]+FlightsPivot[[#This Row],[10% tax ]]</f>
        <v>49912.5</v>
      </c>
      <c r="K3426" s="4">
        <v>6</v>
      </c>
      <c r="L3426" s="4">
        <v>2014</v>
      </c>
      <c r="M3426" t="str">
        <f>INDEX(RoutesPivot[DepAirport],MATCH($C3426,RoutesPivot[[RouteID]:[RouteID]],0))</f>
        <v>ORD</v>
      </c>
      <c r="N3426" t="str">
        <f>INDEX(RoutesPivot[AirportID],MATCH($C3426,RoutesPivot[[RouteID]:[RouteID]],0))</f>
        <v>MCO</v>
      </c>
      <c r="O3426">
        <f>INDEX(RoutesPivot[Distance],MATCH($C3426,RoutesPivot[[RouteID]:[RouteID]],0))</f>
        <v>850</v>
      </c>
      <c r="P3426">
        <f>INDEX(RoutesPivot[ListPrice],MATCH($C3426,RoutesPivot[[RouteID]:[RouteID]],0))</f>
        <v>250</v>
      </c>
      <c r="Q3426" t="str">
        <f>INDEX(AirportPivot[AirportName],MATCH($N3426,AirportPivot[[AirportID]:[AirportID]],0))</f>
        <v>Orlando International</v>
      </c>
      <c r="R3426">
        <f>INDEX(AirportPivot[Gates (number of available)],MATCH($N3426,AirportPivot[[AirportID]:[AirportID]],0))</f>
        <v>67</v>
      </c>
    </row>
    <row r="3427" spans="1:18" x14ac:dyDescent="0.25">
      <c r="A3427" s="3" t="s">
        <v>3459</v>
      </c>
      <c r="B3427" s="12">
        <v>42223</v>
      </c>
      <c r="C3427" s="4" t="s">
        <v>47</v>
      </c>
      <c r="D3427" s="4">
        <v>1.4</v>
      </c>
      <c r="E3427" s="4">
        <v>44</v>
      </c>
      <c r="F3427" s="5">
        <v>0.66666666666666663</v>
      </c>
      <c r="G3427" s="6">
        <v>275</v>
      </c>
      <c r="H3427" s="7">
        <v>45375</v>
      </c>
      <c r="I3427" s="7">
        <f>FlightsPivot[[#This Row],[Total Fare]]*10%</f>
        <v>4537.5</v>
      </c>
      <c r="J3427" s="7">
        <f>FlightsPivot[[#This Row],[Total Fare]]+FlightsPivot[[#This Row],[10% tax ]]</f>
        <v>49912.5</v>
      </c>
      <c r="K3427" s="4">
        <v>8</v>
      </c>
      <c r="L3427" s="4">
        <v>2015</v>
      </c>
      <c r="M3427" t="str">
        <f>INDEX(RoutesPivot[DepAirport],MATCH($C3427,RoutesPivot[[RouteID]:[RouteID]],0))</f>
        <v>ORD</v>
      </c>
      <c r="N3427" t="str">
        <f>INDEX(RoutesPivot[AirportID],MATCH($C3427,RoutesPivot[[RouteID]:[RouteID]],0))</f>
        <v>PHX</v>
      </c>
      <c r="O3427">
        <f>INDEX(RoutesPivot[Distance],MATCH($C3427,RoutesPivot[[RouteID]:[RouteID]],0))</f>
        <v>1200</v>
      </c>
      <c r="P3427">
        <f>INDEX(RoutesPivot[ListPrice],MATCH($C3427,RoutesPivot[[RouteID]:[RouteID]],0))</f>
        <v>250</v>
      </c>
      <c r="Q3427" t="str">
        <f>INDEX(AirportPivot[AirportName],MATCH($N3427,AirportPivot[[AirportID]:[AirportID]],0))</f>
        <v>Phoenix Sky Harbor International</v>
      </c>
      <c r="R3427">
        <f>INDEX(AirportPivot[Gates (number of available)],MATCH($N3427,AirportPivot[[AirportID]:[AirportID]],0))</f>
        <v>60</v>
      </c>
    </row>
    <row r="3428" spans="1:18" x14ac:dyDescent="0.25">
      <c r="A3428" s="3" t="s">
        <v>3460</v>
      </c>
      <c r="B3428" s="12">
        <v>42181</v>
      </c>
      <c r="C3428" s="4" t="s">
        <v>11</v>
      </c>
      <c r="D3428" s="4">
        <v>3.7</v>
      </c>
      <c r="E3428" s="4">
        <v>52</v>
      </c>
      <c r="F3428" s="5">
        <v>0.5</v>
      </c>
      <c r="G3428" s="6">
        <v>330</v>
      </c>
      <c r="H3428" s="7">
        <v>54450</v>
      </c>
      <c r="I3428" s="7">
        <f>FlightsPivot[[#This Row],[Total Fare]]*10%</f>
        <v>5445</v>
      </c>
      <c r="J3428" s="7">
        <f>FlightsPivot[[#This Row],[Total Fare]]+FlightsPivot[[#This Row],[10% tax ]]</f>
        <v>59895</v>
      </c>
      <c r="K3428" s="4">
        <v>6</v>
      </c>
      <c r="L3428" s="4">
        <v>2015</v>
      </c>
      <c r="M3428" t="str">
        <f>INDEX(RoutesPivot[DepAirport],MATCH($C3428,RoutesPivot[[RouteID]:[RouteID]],0))</f>
        <v>ORD</v>
      </c>
      <c r="N3428" t="str">
        <f>INDEX(RoutesPivot[AirportID],MATCH($C3428,RoutesPivot[[RouteID]:[RouteID]],0))</f>
        <v>BOS</v>
      </c>
      <c r="O3428">
        <f>INDEX(RoutesPivot[Distance],MATCH($C3428,RoutesPivot[[RouteID]:[RouteID]],0))</f>
        <v>730</v>
      </c>
      <c r="P3428">
        <f>INDEX(RoutesPivot[ListPrice],MATCH($C3428,RoutesPivot[[RouteID]:[RouteID]],0))</f>
        <v>300</v>
      </c>
      <c r="Q3428" t="str">
        <f>INDEX(AirportPivot[AirportName],MATCH($N3428,AirportPivot[[AirportID]:[AirportID]],0))</f>
        <v>General Edward Lawrence Logan International</v>
      </c>
      <c r="R3428">
        <f>INDEX(AirportPivot[Gates (number of available)],MATCH($N3428,AirportPivot[[AirportID]:[AirportID]],0))</f>
        <v>63</v>
      </c>
    </row>
    <row r="3429" spans="1:18" x14ac:dyDescent="0.25">
      <c r="A3429" s="3" t="s">
        <v>3461</v>
      </c>
      <c r="B3429" s="12">
        <v>42086</v>
      </c>
      <c r="C3429" s="4" t="s">
        <v>19</v>
      </c>
      <c r="D3429" s="4">
        <v>1</v>
      </c>
      <c r="E3429" s="4">
        <v>200</v>
      </c>
      <c r="F3429" s="5">
        <v>0.75</v>
      </c>
      <c r="G3429" s="6">
        <v>200</v>
      </c>
      <c r="H3429" s="7">
        <v>33000</v>
      </c>
      <c r="I3429" s="7">
        <f>FlightsPivot[[#This Row],[Total Fare]]*10%</f>
        <v>3300</v>
      </c>
      <c r="J3429" s="7">
        <f>FlightsPivot[[#This Row],[Total Fare]]+FlightsPivot[[#This Row],[10% tax ]]</f>
        <v>36300</v>
      </c>
      <c r="K3429" s="4">
        <v>3</v>
      </c>
      <c r="L3429" s="4">
        <v>2015</v>
      </c>
      <c r="M3429" t="str">
        <f>INDEX(RoutesPivot[DepAirport],MATCH($C3429,RoutesPivot[[RouteID]:[RouteID]],0))</f>
        <v>ORD</v>
      </c>
      <c r="N3429" t="str">
        <f>INDEX(RoutesPivot[AirportID],MATCH($C3429,RoutesPivot[[RouteID]:[RouteID]],0))</f>
        <v>IAH</v>
      </c>
      <c r="O3429">
        <f>INDEX(RoutesPivot[Distance],MATCH($C3429,RoutesPivot[[RouteID]:[RouteID]],0))</f>
        <v>800</v>
      </c>
      <c r="P3429">
        <f>INDEX(RoutesPivot[ListPrice],MATCH($C3429,RoutesPivot[[RouteID]:[RouteID]],0))</f>
        <v>200</v>
      </c>
      <c r="Q3429" t="str">
        <f>INDEX(AirportPivot[AirportName],MATCH($N3429,AirportPivot[[AirportID]:[AirportID]],0))</f>
        <v>George Bush Intercontinental/Houston</v>
      </c>
      <c r="R3429">
        <f>INDEX(AirportPivot[Gates (number of available)],MATCH($N3429,AirportPivot[[AirportID]:[AirportID]],0))</f>
        <v>80</v>
      </c>
    </row>
    <row r="3430" spans="1:18" x14ac:dyDescent="0.25">
      <c r="A3430" s="3" t="s">
        <v>3462</v>
      </c>
      <c r="B3430" s="12">
        <v>41689</v>
      </c>
      <c r="C3430" s="4" t="s">
        <v>53</v>
      </c>
      <c r="D3430" s="4">
        <v>2.4</v>
      </c>
      <c r="E3430" s="4">
        <v>21</v>
      </c>
      <c r="F3430" s="5">
        <v>0.35416666666666669</v>
      </c>
      <c r="G3430" s="6">
        <v>300</v>
      </c>
      <c r="H3430" s="7">
        <v>55500</v>
      </c>
      <c r="I3430" s="7">
        <f>FlightsPivot[[#This Row],[Total Fare]]*10%</f>
        <v>5550</v>
      </c>
      <c r="J3430" s="7">
        <f>FlightsPivot[[#This Row],[Total Fare]]+FlightsPivot[[#This Row],[10% tax ]]</f>
        <v>61050</v>
      </c>
      <c r="K3430" s="4">
        <v>2</v>
      </c>
      <c r="L3430" s="4">
        <v>2014</v>
      </c>
      <c r="M3430" t="str">
        <f>INDEX(RoutesPivot[DepAirport],MATCH($C3430,RoutesPivot[[RouteID]:[RouteID]],0))</f>
        <v>ORD</v>
      </c>
      <c r="N3430" t="str">
        <f>INDEX(RoutesPivot[AirportID],MATCH($C3430,RoutesPivot[[RouteID]:[RouteID]],0))</f>
        <v>FLL</v>
      </c>
      <c r="O3430">
        <f>INDEX(RoutesPivot[Distance],MATCH($C3430,RoutesPivot[[RouteID]:[RouteID]],0))</f>
        <v>940</v>
      </c>
      <c r="P3430">
        <f>INDEX(RoutesPivot[ListPrice],MATCH($C3430,RoutesPivot[[RouteID]:[RouteID]],0))</f>
        <v>300</v>
      </c>
      <c r="Q3430" t="str">
        <f>INDEX(AirportPivot[AirportName],MATCH($N3430,AirportPivot[[AirportID]:[AirportID]],0))</f>
        <v>Fort Lauderdale/Hollywood International</v>
      </c>
      <c r="R3430">
        <f>INDEX(AirportPivot[Gates (number of available)],MATCH($N3430,AirportPivot[[AirportID]:[AirportID]],0))</f>
        <v>55</v>
      </c>
    </row>
    <row r="3431" spans="1:18" x14ac:dyDescent="0.25">
      <c r="A3431" s="3" t="s">
        <v>3463</v>
      </c>
      <c r="B3431" s="12">
        <v>42176</v>
      </c>
      <c r="C3431" s="4" t="s">
        <v>17</v>
      </c>
      <c r="D3431" s="4">
        <v>5.8</v>
      </c>
      <c r="E3431" s="4">
        <v>156</v>
      </c>
      <c r="F3431" s="5">
        <v>0.29166666666666669</v>
      </c>
      <c r="G3431" s="6">
        <v>385</v>
      </c>
      <c r="H3431" s="7">
        <v>63525</v>
      </c>
      <c r="I3431" s="7">
        <f>FlightsPivot[[#This Row],[Total Fare]]*10%</f>
        <v>6352.5</v>
      </c>
      <c r="J3431" s="7">
        <f>FlightsPivot[[#This Row],[Total Fare]]+FlightsPivot[[#This Row],[10% tax ]]</f>
        <v>69877.5</v>
      </c>
      <c r="K3431" s="4">
        <v>6</v>
      </c>
      <c r="L3431" s="4">
        <v>2015</v>
      </c>
      <c r="M3431" t="str">
        <f>INDEX(RoutesPivot[DepAirport],MATCH($C3431,RoutesPivot[[RouteID]:[RouteID]],0))</f>
        <v>ORD</v>
      </c>
      <c r="N3431" t="str">
        <f>INDEX(RoutesPivot[AirportID],MATCH($C3431,RoutesPivot[[RouteID]:[RouteID]],0))</f>
        <v>LAX</v>
      </c>
      <c r="O3431">
        <f>INDEX(RoutesPivot[Distance],MATCH($C3431,RoutesPivot[[RouteID]:[RouteID]],0))</f>
        <v>1518</v>
      </c>
      <c r="P3431">
        <f>INDEX(RoutesPivot[ListPrice],MATCH($C3431,RoutesPivot[[RouteID]:[RouteID]],0))</f>
        <v>350</v>
      </c>
      <c r="Q3431" t="str">
        <f>INDEX(AirportPivot[AirportName],MATCH($N3431,AirportPivot[[AirportID]:[AirportID]],0))</f>
        <v>Los Angeles International</v>
      </c>
      <c r="R3431">
        <f>INDEX(AirportPivot[Gates (number of available)],MATCH($N3431,AirportPivot[[AirportID]:[AirportID]],0))</f>
        <v>86</v>
      </c>
    </row>
    <row r="3432" spans="1:18" x14ac:dyDescent="0.25">
      <c r="A3432" s="3" t="s">
        <v>3464</v>
      </c>
      <c r="B3432" s="12">
        <v>42016</v>
      </c>
      <c r="C3432" s="4" t="s">
        <v>27</v>
      </c>
      <c r="D3432" s="4">
        <v>11.5</v>
      </c>
      <c r="E3432" s="4">
        <v>202</v>
      </c>
      <c r="F3432" s="5">
        <v>0.77083333333333337</v>
      </c>
      <c r="G3432" s="6">
        <v>200</v>
      </c>
      <c r="H3432" s="7">
        <v>33000</v>
      </c>
      <c r="I3432" s="7">
        <f>FlightsPivot[[#This Row],[Total Fare]]*10%</f>
        <v>3300</v>
      </c>
      <c r="J3432" s="7">
        <f>FlightsPivot[[#This Row],[Total Fare]]+FlightsPivot[[#This Row],[10% tax ]]</f>
        <v>36300</v>
      </c>
      <c r="K3432" s="4">
        <v>1</v>
      </c>
      <c r="L3432" s="4">
        <v>2015</v>
      </c>
      <c r="M3432" t="str">
        <f>INDEX(RoutesPivot[DepAirport],MATCH($C3432,RoutesPivot[[RouteID]:[RouteID]],0))</f>
        <v>ORD</v>
      </c>
      <c r="N3432" t="str">
        <f>INDEX(RoutesPivot[AirportID],MATCH($C3432,RoutesPivot[[RouteID]:[RouteID]],0))</f>
        <v>ATL</v>
      </c>
      <c r="O3432">
        <f>INDEX(RoutesPivot[Distance],MATCH($C3432,RoutesPivot[[RouteID]:[RouteID]],0))</f>
        <v>510</v>
      </c>
      <c r="P3432">
        <f>INDEX(RoutesPivot[ListPrice],MATCH($C3432,RoutesPivot[[RouteID]:[RouteID]],0))</f>
        <v>200</v>
      </c>
      <c r="Q3432" t="str">
        <f>INDEX(AirportPivot[AirportName],MATCH($N3432,AirportPivot[[AirportID]:[AirportID]],0))</f>
        <v>Hartsfield-Jackson Atlanta International</v>
      </c>
      <c r="R3432">
        <f>INDEX(AirportPivot[Gates (number of available)],MATCH($N3432,AirportPivot[[AirportID]:[AirportID]],0))</f>
        <v>100</v>
      </c>
    </row>
    <row r="3433" spans="1:18" x14ac:dyDescent="0.25">
      <c r="A3433" s="3" t="s">
        <v>3465</v>
      </c>
      <c r="B3433" s="12">
        <v>41693</v>
      </c>
      <c r="C3433" s="4" t="s">
        <v>27</v>
      </c>
      <c r="D3433" s="4">
        <v>7.9</v>
      </c>
      <c r="E3433" s="4">
        <v>93</v>
      </c>
      <c r="F3433" s="5">
        <v>0.39583333333333331</v>
      </c>
      <c r="G3433" s="6">
        <v>200</v>
      </c>
      <c r="H3433" s="7">
        <v>37000</v>
      </c>
      <c r="I3433" s="7">
        <f>FlightsPivot[[#This Row],[Total Fare]]*10%</f>
        <v>3700</v>
      </c>
      <c r="J3433" s="7">
        <f>FlightsPivot[[#This Row],[Total Fare]]+FlightsPivot[[#This Row],[10% tax ]]</f>
        <v>40700</v>
      </c>
      <c r="K3433" s="4">
        <v>2</v>
      </c>
      <c r="L3433" s="4">
        <v>2014</v>
      </c>
      <c r="M3433" t="str">
        <f>INDEX(RoutesPivot[DepAirport],MATCH($C3433,RoutesPivot[[RouteID]:[RouteID]],0))</f>
        <v>ORD</v>
      </c>
      <c r="N3433" t="str">
        <f>INDEX(RoutesPivot[AirportID],MATCH($C3433,RoutesPivot[[RouteID]:[RouteID]],0))</f>
        <v>ATL</v>
      </c>
      <c r="O3433">
        <f>INDEX(RoutesPivot[Distance],MATCH($C3433,RoutesPivot[[RouteID]:[RouteID]],0))</f>
        <v>510</v>
      </c>
      <c r="P3433">
        <f>INDEX(RoutesPivot[ListPrice],MATCH($C3433,RoutesPivot[[RouteID]:[RouteID]],0))</f>
        <v>200</v>
      </c>
      <c r="Q3433" t="str">
        <f>INDEX(AirportPivot[AirportName],MATCH($N3433,AirportPivot[[AirportID]:[AirportID]],0))</f>
        <v>Hartsfield-Jackson Atlanta International</v>
      </c>
      <c r="R3433">
        <f>INDEX(AirportPivot[Gates (number of available)],MATCH($N3433,AirportPivot[[AirportID]:[AirportID]],0))</f>
        <v>100</v>
      </c>
    </row>
    <row r="3434" spans="1:18" x14ac:dyDescent="0.25">
      <c r="A3434" s="3" t="s">
        <v>3466</v>
      </c>
      <c r="B3434" s="12">
        <v>41815</v>
      </c>
      <c r="C3434" s="4" t="s">
        <v>13</v>
      </c>
      <c r="D3434" s="4">
        <v>1.3</v>
      </c>
      <c r="E3434" s="4">
        <v>199</v>
      </c>
      <c r="F3434" s="5">
        <v>0.29166666666666669</v>
      </c>
      <c r="G3434" s="6">
        <v>275</v>
      </c>
      <c r="H3434" s="7">
        <v>45375</v>
      </c>
      <c r="I3434" s="7">
        <f>FlightsPivot[[#This Row],[Total Fare]]*10%</f>
        <v>4537.5</v>
      </c>
      <c r="J3434" s="7">
        <f>FlightsPivot[[#This Row],[Total Fare]]+FlightsPivot[[#This Row],[10% tax ]]</f>
        <v>49912.5</v>
      </c>
      <c r="K3434" s="4">
        <v>6</v>
      </c>
      <c r="L3434" s="4">
        <v>2014</v>
      </c>
      <c r="M3434" t="str">
        <f>INDEX(RoutesPivot[DepAirport],MATCH($C3434,RoutesPivot[[RouteID]:[RouteID]],0))</f>
        <v>ORD</v>
      </c>
      <c r="N3434" t="str">
        <f>INDEX(RoutesPivot[AirportID],MATCH($C3434,RoutesPivot[[RouteID]:[RouteID]],0))</f>
        <v>JFK</v>
      </c>
      <c r="O3434">
        <f>INDEX(RoutesPivot[Distance],MATCH($C3434,RoutesPivot[[RouteID]:[RouteID]],0))</f>
        <v>619</v>
      </c>
      <c r="P3434">
        <f>INDEX(RoutesPivot[ListPrice],MATCH($C3434,RoutesPivot[[RouteID]:[RouteID]],0))</f>
        <v>250</v>
      </c>
      <c r="Q3434" t="str">
        <f>INDEX(AirportPivot[AirportName],MATCH($N3434,AirportPivot[[AirportID]:[AirportID]],0))</f>
        <v>John F Kennedy International</v>
      </c>
      <c r="R3434">
        <f>INDEX(AirportPivot[Gates (number of available)],MATCH($N3434,AirportPivot[[AirportID]:[AirportID]],0))</f>
        <v>120</v>
      </c>
    </row>
    <row r="3435" spans="1:18" x14ac:dyDescent="0.25">
      <c r="A3435" s="3" t="s">
        <v>3467</v>
      </c>
      <c r="B3435" s="12">
        <v>42073</v>
      </c>
      <c r="C3435" s="4" t="s">
        <v>70</v>
      </c>
      <c r="D3435" s="4">
        <v>1.6</v>
      </c>
      <c r="E3435" s="4">
        <v>39</v>
      </c>
      <c r="F3435" s="5">
        <v>0.33333333333333331</v>
      </c>
      <c r="G3435" s="6">
        <v>275</v>
      </c>
      <c r="H3435" s="7">
        <v>45375</v>
      </c>
      <c r="I3435" s="7">
        <f>FlightsPivot[[#This Row],[Total Fare]]*10%</f>
        <v>4537.5</v>
      </c>
      <c r="J3435" s="7">
        <f>FlightsPivot[[#This Row],[Total Fare]]+FlightsPivot[[#This Row],[10% tax ]]</f>
        <v>49912.5</v>
      </c>
      <c r="K3435" s="4">
        <v>3</v>
      </c>
      <c r="L3435" s="4">
        <v>2015</v>
      </c>
      <c r="M3435" t="str">
        <f>INDEX(RoutesPivot[DepAirport],MATCH($C3435,RoutesPivot[[RouteID]:[RouteID]],0))</f>
        <v>ORD</v>
      </c>
      <c r="N3435" t="str">
        <f>INDEX(RoutesPivot[AirportID],MATCH($C3435,RoutesPivot[[RouteID]:[RouteID]],0))</f>
        <v>LAS</v>
      </c>
      <c r="O3435">
        <f>INDEX(RoutesPivot[Distance],MATCH($C3435,RoutesPivot[[RouteID]:[RouteID]],0))</f>
        <v>1100</v>
      </c>
      <c r="P3435">
        <f>INDEX(RoutesPivot[ListPrice],MATCH($C3435,RoutesPivot[[RouteID]:[RouteID]],0))</f>
        <v>275</v>
      </c>
      <c r="Q3435" t="str">
        <f>INDEX(AirportPivot[AirportName],MATCH($N3435,AirportPivot[[AirportID]:[AirportID]],0))</f>
        <v>McCarran International</v>
      </c>
      <c r="R3435">
        <f>INDEX(AirportPivot[Gates (number of available)],MATCH($N3435,AirportPivot[[AirportID]:[AirportID]],0))</f>
        <v>68</v>
      </c>
    </row>
    <row r="3436" spans="1:18" x14ac:dyDescent="0.25">
      <c r="A3436" s="3" t="s">
        <v>3468</v>
      </c>
      <c r="B3436" s="12">
        <v>42354</v>
      </c>
      <c r="C3436" s="4" t="s">
        <v>25</v>
      </c>
      <c r="D3436" s="4">
        <v>1.6</v>
      </c>
      <c r="E3436" s="4">
        <v>62</v>
      </c>
      <c r="F3436" s="5">
        <v>0.75</v>
      </c>
      <c r="G3436" s="6">
        <v>200</v>
      </c>
      <c r="H3436" s="7">
        <v>33000</v>
      </c>
      <c r="I3436" s="7">
        <f>FlightsPivot[[#This Row],[Total Fare]]*10%</f>
        <v>3300</v>
      </c>
      <c r="J3436" s="7">
        <f>FlightsPivot[[#This Row],[Total Fare]]+FlightsPivot[[#This Row],[10% tax ]]</f>
        <v>36300</v>
      </c>
      <c r="K3436" s="4">
        <v>12</v>
      </c>
      <c r="L3436" s="4">
        <v>2015</v>
      </c>
      <c r="M3436" t="str">
        <f>INDEX(RoutesPivot[DepAirport],MATCH($C3436,RoutesPivot[[RouteID]:[RouteID]],0))</f>
        <v>ORD</v>
      </c>
      <c r="N3436" t="str">
        <f>INDEX(RoutesPivot[AirportID],MATCH($C3436,RoutesPivot[[RouteID]:[RouteID]],0))</f>
        <v>DFW</v>
      </c>
      <c r="O3436">
        <f>INDEX(RoutesPivot[Distance],MATCH($C3436,RoutesPivot[[RouteID]:[RouteID]],0))</f>
        <v>700</v>
      </c>
      <c r="P3436">
        <f>INDEX(RoutesPivot[ListPrice],MATCH($C3436,RoutesPivot[[RouteID]:[RouteID]],0))</f>
        <v>200</v>
      </c>
      <c r="Q3436" t="str">
        <f>INDEX(AirportPivot[AirportName],MATCH($N3436,AirportPivot[[AirportID]:[AirportID]],0))</f>
        <v>Dallas/Fort Worth International</v>
      </c>
      <c r="R3436">
        <f>INDEX(AirportPivot[Gates (number of available)],MATCH($N3436,AirportPivot[[AirportID]:[AirportID]],0))</f>
        <v>130</v>
      </c>
    </row>
    <row r="3437" spans="1:18" x14ac:dyDescent="0.25">
      <c r="A3437" s="3" t="s">
        <v>3469</v>
      </c>
      <c r="B3437" s="12">
        <v>42077</v>
      </c>
      <c r="C3437" s="4" t="s">
        <v>33</v>
      </c>
      <c r="D3437" s="4">
        <v>2.6</v>
      </c>
      <c r="E3437" s="4">
        <v>173</v>
      </c>
      <c r="F3437" s="5">
        <v>0.79166666666666663</v>
      </c>
      <c r="G3437" s="6">
        <v>375</v>
      </c>
      <c r="H3437" s="7">
        <v>61875</v>
      </c>
      <c r="I3437" s="7">
        <f>FlightsPivot[[#This Row],[Total Fare]]*10%</f>
        <v>6187.5</v>
      </c>
      <c r="J3437" s="7">
        <f>FlightsPivot[[#This Row],[Total Fare]]+FlightsPivot[[#This Row],[10% tax ]]</f>
        <v>68062.5</v>
      </c>
      <c r="K3437" s="4">
        <v>3</v>
      </c>
      <c r="L3437" s="4">
        <v>2015</v>
      </c>
      <c r="M3437" t="str">
        <f>INDEX(RoutesPivot[DepAirport],MATCH($C3437,RoutesPivot[[RouteID]:[RouteID]],0))</f>
        <v>ORD</v>
      </c>
      <c r="N3437" t="str">
        <f>INDEX(RoutesPivot[AirportID],MATCH($C3437,RoutesPivot[[RouteID]:[RouteID]],0))</f>
        <v>SFO</v>
      </c>
      <c r="O3437">
        <f>INDEX(RoutesPivot[Distance],MATCH($C3437,RoutesPivot[[RouteID]:[RouteID]],0))</f>
        <v>1600</v>
      </c>
      <c r="P3437">
        <f>INDEX(RoutesPivot[ListPrice],MATCH($C3437,RoutesPivot[[RouteID]:[RouteID]],0))</f>
        <v>375</v>
      </c>
      <c r="Q3437" t="str">
        <f>INDEX(AirportPivot[AirportName],MATCH($N3437,AirportPivot[[AirportID]:[AirportID]],0))</f>
        <v>San Francisco International</v>
      </c>
      <c r="R3437">
        <f>INDEX(AirportPivot[Gates (number of available)],MATCH($N3437,AirportPivot[[AirportID]:[AirportID]],0))</f>
        <v>70</v>
      </c>
    </row>
    <row r="3438" spans="1:18" x14ac:dyDescent="0.25">
      <c r="A3438" s="3" t="s">
        <v>3470</v>
      </c>
      <c r="B3438" s="12">
        <v>42081</v>
      </c>
      <c r="C3438" s="4" t="s">
        <v>17</v>
      </c>
      <c r="D3438" s="4">
        <v>3.1</v>
      </c>
      <c r="E3438" s="4">
        <v>203</v>
      </c>
      <c r="F3438" s="5">
        <v>0.79166666666666663</v>
      </c>
      <c r="G3438" s="6">
        <v>350</v>
      </c>
      <c r="H3438" s="7">
        <v>57750</v>
      </c>
      <c r="I3438" s="7">
        <f>FlightsPivot[[#This Row],[Total Fare]]*10%</f>
        <v>5775</v>
      </c>
      <c r="J3438" s="7">
        <f>FlightsPivot[[#This Row],[Total Fare]]+FlightsPivot[[#This Row],[10% tax ]]</f>
        <v>63525</v>
      </c>
      <c r="K3438" s="4">
        <v>3</v>
      </c>
      <c r="L3438" s="4">
        <v>2015</v>
      </c>
      <c r="M3438" t="str">
        <f>INDEX(RoutesPivot[DepAirport],MATCH($C3438,RoutesPivot[[RouteID]:[RouteID]],0))</f>
        <v>ORD</v>
      </c>
      <c r="N3438" t="str">
        <f>INDEX(RoutesPivot[AirportID],MATCH($C3438,RoutesPivot[[RouteID]:[RouteID]],0))</f>
        <v>LAX</v>
      </c>
      <c r="O3438">
        <f>INDEX(RoutesPivot[Distance],MATCH($C3438,RoutesPivot[[RouteID]:[RouteID]],0))</f>
        <v>1518</v>
      </c>
      <c r="P3438">
        <f>INDEX(RoutesPivot[ListPrice],MATCH($C3438,RoutesPivot[[RouteID]:[RouteID]],0))</f>
        <v>350</v>
      </c>
      <c r="Q3438" t="str">
        <f>INDEX(AirportPivot[AirportName],MATCH($N3438,AirportPivot[[AirportID]:[AirportID]],0))</f>
        <v>Los Angeles International</v>
      </c>
      <c r="R3438">
        <f>INDEX(AirportPivot[Gates (number of available)],MATCH($N3438,AirportPivot[[AirportID]:[AirportID]],0))</f>
        <v>86</v>
      </c>
    </row>
    <row r="3439" spans="1:18" x14ac:dyDescent="0.25">
      <c r="A3439" s="3" t="s">
        <v>3471</v>
      </c>
      <c r="B3439" s="12">
        <v>42229</v>
      </c>
      <c r="C3439" s="4" t="s">
        <v>98</v>
      </c>
      <c r="D3439" s="4">
        <v>1.8</v>
      </c>
      <c r="E3439" s="4">
        <v>176</v>
      </c>
      <c r="F3439" s="5">
        <v>0.75</v>
      </c>
      <c r="G3439" s="6">
        <v>302.5</v>
      </c>
      <c r="H3439" s="7">
        <v>49912.5</v>
      </c>
      <c r="I3439" s="7">
        <f>FlightsPivot[[#This Row],[Total Fare]]*10%</f>
        <v>4991.25</v>
      </c>
      <c r="J3439" s="7">
        <f>FlightsPivot[[#This Row],[Total Fare]]+FlightsPivot[[#This Row],[10% tax ]]</f>
        <v>54903.75</v>
      </c>
      <c r="K3439" s="4">
        <v>8</v>
      </c>
      <c r="L3439" s="4">
        <v>2015</v>
      </c>
      <c r="M3439" t="str">
        <f>INDEX(RoutesPivot[DepAirport],MATCH($C3439,RoutesPivot[[RouteID]:[RouteID]],0))</f>
        <v>ORD</v>
      </c>
      <c r="N3439" t="str">
        <f>INDEX(RoutesPivot[AirportID],MATCH($C3439,RoutesPivot[[RouteID]:[RouteID]],0))</f>
        <v>PHL</v>
      </c>
      <c r="O3439">
        <f>INDEX(RoutesPivot[Distance],MATCH($C3439,RoutesPivot[[RouteID]:[RouteID]],0))</f>
        <v>580</v>
      </c>
      <c r="P3439">
        <f>INDEX(RoutesPivot[ListPrice],MATCH($C3439,RoutesPivot[[RouteID]:[RouteID]],0))</f>
        <v>275</v>
      </c>
      <c r="Q3439" t="str">
        <f>INDEX(AirportPivot[AirportName],MATCH($N3439,AirportPivot[[AirportID]:[AirportID]],0))</f>
        <v>Philadelphia International</v>
      </c>
      <c r="R3439">
        <f>INDEX(AirportPivot[Gates (number of available)],MATCH($N3439,AirportPivot[[AirportID]:[AirportID]],0))</f>
        <v>89</v>
      </c>
    </row>
    <row r="3440" spans="1:18" x14ac:dyDescent="0.25">
      <c r="A3440" s="3" t="s">
        <v>3472</v>
      </c>
      <c r="B3440" s="12">
        <v>41820</v>
      </c>
      <c r="C3440" s="4" t="s">
        <v>70</v>
      </c>
      <c r="D3440" s="4">
        <v>2</v>
      </c>
      <c r="E3440" s="4">
        <v>37</v>
      </c>
      <c r="F3440" s="5">
        <v>0.45833333333333331</v>
      </c>
      <c r="G3440" s="6">
        <v>302.5</v>
      </c>
      <c r="H3440" s="7">
        <v>49912.5</v>
      </c>
      <c r="I3440" s="7">
        <f>FlightsPivot[[#This Row],[Total Fare]]*10%</f>
        <v>4991.25</v>
      </c>
      <c r="J3440" s="7">
        <f>FlightsPivot[[#This Row],[Total Fare]]+FlightsPivot[[#This Row],[10% tax ]]</f>
        <v>54903.75</v>
      </c>
      <c r="K3440" s="4">
        <v>6</v>
      </c>
      <c r="L3440" s="4">
        <v>2014</v>
      </c>
      <c r="M3440" t="str">
        <f>INDEX(RoutesPivot[DepAirport],MATCH($C3440,RoutesPivot[[RouteID]:[RouteID]],0))</f>
        <v>ORD</v>
      </c>
      <c r="N3440" t="str">
        <f>INDEX(RoutesPivot[AirportID],MATCH($C3440,RoutesPivot[[RouteID]:[RouteID]],0))</f>
        <v>LAS</v>
      </c>
      <c r="O3440">
        <f>INDEX(RoutesPivot[Distance],MATCH($C3440,RoutesPivot[[RouteID]:[RouteID]],0))</f>
        <v>1100</v>
      </c>
      <c r="P3440">
        <f>INDEX(RoutesPivot[ListPrice],MATCH($C3440,RoutesPivot[[RouteID]:[RouteID]],0))</f>
        <v>275</v>
      </c>
      <c r="Q3440" t="str">
        <f>INDEX(AirportPivot[AirportName],MATCH($N3440,AirportPivot[[AirportID]:[AirportID]],0))</f>
        <v>McCarran International</v>
      </c>
      <c r="R3440">
        <f>INDEX(AirportPivot[Gates (number of available)],MATCH($N3440,AirportPivot[[AirportID]:[AirportID]],0))</f>
        <v>68</v>
      </c>
    </row>
    <row r="3441" spans="1:18" x14ac:dyDescent="0.25">
      <c r="A3441" s="3" t="s">
        <v>3473</v>
      </c>
      <c r="B3441" s="12">
        <v>42172</v>
      </c>
      <c r="C3441" s="4" t="s">
        <v>37</v>
      </c>
      <c r="D3441" s="4">
        <v>2.2000000000000002</v>
      </c>
      <c r="E3441" s="4">
        <v>145</v>
      </c>
      <c r="F3441" s="5">
        <v>0.33333333333333331</v>
      </c>
      <c r="G3441" s="6">
        <v>385</v>
      </c>
      <c r="H3441" s="7">
        <v>71225</v>
      </c>
      <c r="I3441" s="7">
        <f>FlightsPivot[[#This Row],[Total Fare]]*10%</f>
        <v>7122.5</v>
      </c>
      <c r="J3441" s="7">
        <f>FlightsPivot[[#This Row],[Total Fare]]+FlightsPivot[[#This Row],[10% tax ]]</f>
        <v>78347.5</v>
      </c>
      <c r="K3441" s="4">
        <v>6</v>
      </c>
      <c r="L3441" s="4">
        <v>2015</v>
      </c>
      <c r="M3441" t="str">
        <f>INDEX(RoutesPivot[DepAirport],MATCH($C3441,RoutesPivot[[RouteID]:[RouteID]],0))</f>
        <v>ORD</v>
      </c>
      <c r="N3441" t="str">
        <f>INDEX(RoutesPivot[AirportID],MATCH($C3441,RoutesPivot[[RouteID]:[RouteID]],0))</f>
        <v>SEA</v>
      </c>
      <c r="O3441">
        <f>INDEX(RoutesPivot[Distance],MATCH($C3441,RoutesPivot[[RouteID]:[RouteID]],0))</f>
        <v>1500</v>
      </c>
      <c r="P3441">
        <f>INDEX(RoutesPivot[ListPrice],MATCH($C3441,RoutesPivot[[RouteID]:[RouteID]],0))</f>
        <v>350</v>
      </c>
      <c r="Q3441" t="str">
        <f>INDEX(AirportPivot[AirportName],MATCH($N3441,AirportPivot[[AirportID]:[AirportID]],0))</f>
        <v>Seattle-Tacoma International</v>
      </c>
      <c r="R3441">
        <f>INDEX(AirportPivot[Gates (number of available)],MATCH($N3441,AirportPivot[[AirportID]:[AirportID]],0))</f>
        <v>58</v>
      </c>
    </row>
    <row r="3442" spans="1:18" x14ac:dyDescent="0.25">
      <c r="A3442" s="3" t="s">
        <v>3474</v>
      </c>
      <c r="B3442" s="12">
        <v>41816</v>
      </c>
      <c r="C3442" s="4" t="s">
        <v>27</v>
      </c>
      <c r="D3442" s="4">
        <v>11.2</v>
      </c>
      <c r="E3442" s="4">
        <v>196</v>
      </c>
      <c r="F3442" s="5">
        <v>0.75</v>
      </c>
      <c r="G3442" s="6">
        <v>220</v>
      </c>
      <c r="H3442" s="7">
        <v>36300</v>
      </c>
      <c r="I3442" s="7">
        <f>FlightsPivot[[#This Row],[Total Fare]]*10%</f>
        <v>3630</v>
      </c>
      <c r="J3442" s="7">
        <f>FlightsPivot[[#This Row],[Total Fare]]+FlightsPivot[[#This Row],[10% tax ]]</f>
        <v>39930</v>
      </c>
      <c r="K3442" s="4">
        <v>6</v>
      </c>
      <c r="L3442" s="4">
        <v>2014</v>
      </c>
      <c r="M3442" t="str">
        <f>INDEX(RoutesPivot[DepAirport],MATCH($C3442,RoutesPivot[[RouteID]:[RouteID]],0))</f>
        <v>ORD</v>
      </c>
      <c r="N3442" t="str">
        <f>INDEX(RoutesPivot[AirportID],MATCH($C3442,RoutesPivot[[RouteID]:[RouteID]],0))</f>
        <v>ATL</v>
      </c>
      <c r="O3442">
        <f>INDEX(RoutesPivot[Distance],MATCH($C3442,RoutesPivot[[RouteID]:[RouteID]],0))</f>
        <v>510</v>
      </c>
      <c r="P3442">
        <f>INDEX(RoutesPivot[ListPrice],MATCH($C3442,RoutesPivot[[RouteID]:[RouteID]],0))</f>
        <v>200</v>
      </c>
      <c r="Q3442" t="str">
        <f>INDEX(AirportPivot[AirportName],MATCH($N3442,AirportPivot[[AirportID]:[AirportID]],0))</f>
        <v>Hartsfield-Jackson Atlanta International</v>
      </c>
      <c r="R3442">
        <f>INDEX(AirportPivot[Gates (number of available)],MATCH($N3442,AirportPivot[[AirportID]:[AirportID]],0))</f>
        <v>100</v>
      </c>
    </row>
    <row r="3443" spans="1:18" x14ac:dyDescent="0.25">
      <c r="A3443" s="3" t="s">
        <v>3475</v>
      </c>
      <c r="B3443" s="12">
        <v>41714</v>
      </c>
      <c r="C3443" s="4" t="s">
        <v>70</v>
      </c>
      <c r="D3443" s="4">
        <v>1.2</v>
      </c>
      <c r="E3443" s="4">
        <v>105</v>
      </c>
      <c r="F3443" s="5">
        <v>0.83333333333333337</v>
      </c>
      <c r="G3443" s="6">
        <v>275</v>
      </c>
      <c r="H3443" s="7">
        <v>50875</v>
      </c>
      <c r="I3443" s="7">
        <f>FlightsPivot[[#This Row],[Total Fare]]*10%</f>
        <v>5087.5</v>
      </c>
      <c r="J3443" s="7">
        <f>FlightsPivot[[#This Row],[Total Fare]]+FlightsPivot[[#This Row],[10% tax ]]</f>
        <v>55962.5</v>
      </c>
      <c r="K3443" s="4">
        <v>3</v>
      </c>
      <c r="L3443" s="4">
        <v>2014</v>
      </c>
      <c r="M3443" t="str">
        <f>INDEX(RoutesPivot[DepAirport],MATCH($C3443,RoutesPivot[[RouteID]:[RouteID]],0))</f>
        <v>ORD</v>
      </c>
      <c r="N3443" t="str">
        <f>INDEX(RoutesPivot[AirportID],MATCH($C3443,RoutesPivot[[RouteID]:[RouteID]],0))</f>
        <v>LAS</v>
      </c>
      <c r="O3443">
        <f>INDEX(RoutesPivot[Distance],MATCH($C3443,RoutesPivot[[RouteID]:[RouteID]],0))</f>
        <v>1100</v>
      </c>
      <c r="P3443">
        <f>INDEX(RoutesPivot[ListPrice],MATCH($C3443,RoutesPivot[[RouteID]:[RouteID]],0))</f>
        <v>275</v>
      </c>
      <c r="Q3443" t="str">
        <f>INDEX(AirportPivot[AirportName],MATCH($N3443,AirportPivot[[AirportID]:[AirportID]],0))</f>
        <v>McCarran International</v>
      </c>
      <c r="R3443">
        <f>INDEX(AirportPivot[Gates (number of available)],MATCH($N3443,AirportPivot[[AirportID]:[AirportID]],0))</f>
        <v>68</v>
      </c>
    </row>
    <row r="3444" spans="1:18" x14ac:dyDescent="0.25">
      <c r="A3444" s="3" t="s">
        <v>3476</v>
      </c>
      <c r="B3444" s="12">
        <v>42270</v>
      </c>
      <c r="C3444" s="4" t="s">
        <v>47</v>
      </c>
      <c r="D3444" s="4">
        <v>-0.1</v>
      </c>
      <c r="E3444" s="4">
        <v>190</v>
      </c>
      <c r="F3444" s="5">
        <v>0.75</v>
      </c>
      <c r="G3444" s="6">
        <v>250</v>
      </c>
      <c r="H3444" s="7">
        <v>41250</v>
      </c>
      <c r="I3444" s="7">
        <f>FlightsPivot[[#This Row],[Total Fare]]*10%</f>
        <v>4125</v>
      </c>
      <c r="J3444" s="7">
        <f>FlightsPivot[[#This Row],[Total Fare]]+FlightsPivot[[#This Row],[10% tax ]]</f>
        <v>45375</v>
      </c>
      <c r="K3444" s="4">
        <v>9</v>
      </c>
      <c r="L3444" s="4">
        <v>2015</v>
      </c>
      <c r="M3444" t="str">
        <f>INDEX(RoutesPivot[DepAirport],MATCH($C3444,RoutesPivot[[RouteID]:[RouteID]],0))</f>
        <v>ORD</v>
      </c>
      <c r="N3444" t="str">
        <f>INDEX(RoutesPivot[AirportID],MATCH($C3444,RoutesPivot[[RouteID]:[RouteID]],0))</f>
        <v>PHX</v>
      </c>
      <c r="O3444">
        <f>INDEX(RoutesPivot[Distance],MATCH($C3444,RoutesPivot[[RouteID]:[RouteID]],0))</f>
        <v>1200</v>
      </c>
      <c r="P3444">
        <f>INDEX(RoutesPivot[ListPrice],MATCH($C3444,RoutesPivot[[RouteID]:[RouteID]],0))</f>
        <v>250</v>
      </c>
      <c r="Q3444" t="str">
        <f>INDEX(AirportPivot[AirportName],MATCH($N3444,AirportPivot[[AirportID]:[AirportID]],0))</f>
        <v>Phoenix Sky Harbor International</v>
      </c>
      <c r="R3444">
        <f>INDEX(AirportPivot[Gates (number of available)],MATCH($N3444,AirportPivot[[AirportID]:[AirportID]],0))</f>
        <v>60</v>
      </c>
    </row>
    <row r="3445" spans="1:18" x14ac:dyDescent="0.25">
      <c r="A3445" s="3" t="s">
        <v>3477</v>
      </c>
      <c r="B3445" s="12">
        <v>41822</v>
      </c>
      <c r="C3445" s="4" t="s">
        <v>80</v>
      </c>
      <c r="D3445" s="4">
        <v>2.7</v>
      </c>
      <c r="E3445" s="4">
        <v>77</v>
      </c>
      <c r="F3445" s="5">
        <v>0.79166666666666663</v>
      </c>
      <c r="G3445" s="6">
        <v>330</v>
      </c>
      <c r="H3445" s="7">
        <v>59730</v>
      </c>
      <c r="I3445" s="7">
        <f>FlightsPivot[[#This Row],[Total Fare]]*10%</f>
        <v>5973</v>
      </c>
      <c r="J3445" s="7">
        <f>FlightsPivot[[#This Row],[Total Fare]]+FlightsPivot[[#This Row],[10% tax ]]</f>
        <v>65703</v>
      </c>
      <c r="K3445" s="4">
        <v>7</v>
      </c>
      <c r="L3445" s="4">
        <v>2014</v>
      </c>
      <c r="M3445" t="str">
        <f>INDEX(RoutesPivot[DepAirport],MATCH($C3445,RoutesPivot[[RouteID]:[RouteID]],0))</f>
        <v>ORD</v>
      </c>
      <c r="N3445" t="str">
        <f>INDEX(RoutesPivot[AirportID],MATCH($C3445,RoutesPivot[[RouteID]:[RouteID]],0))</f>
        <v>MIA</v>
      </c>
      <c r="O3445">
        <f>INDEX(RoutesPivot[Distance],MATCH($C3445,RoutesPivot[[RouteID]:[RouteID]],0))</f>
        <v>1000</v>
      </c>
      <c r="P3445">
        <f>INDEX(RoutesPivot[ListPrice],MATCH($C3445,RoutesPivot[[RouteID]:[RouteID]],0))</f>
        <v>300</v>
      </c>
      <c r="Q3445" t="str">
        <f>INDEX(AirportPivot[AirportName],MATCH($N3445,AirportPivot[[AirportID]:[AirportID]],0))</f>
        <v>Miami International</v>
      </c>
      <c r="R3445">
        <f>INDEX(AirportPivot[Gates (number of available)],MATCH($N3445,AirportPivot[[AirportID]:[AirportID]],0))</f>
        <v>80</v>
      </c>
    </row>
    <row r="3446" spans="1:18" x14ac:dyDescent="0.25">
      <c r="A3446" s="3" t="s">
        <v>3478</v>
      </c>
      <c r="B3446" s="12">
        <v>41873</v>
      </c>
      <c r="C3446" s="4" t="s">
        <v>98</v>
      </c>
      <c r="D3446" s="4">
        <v>2.4</v>
      </c>
      <c r="E3446" s="4">
        <v>167</v>
      </c>
      <c r="F3446" s="5">
        <v>0.625</v>
      </c>
      <c r="G3446" s="6">
        <v>302.5</v>
      </c>
      <c r="H3446" s="7">
        <v>49912.5</v>
      </c>
      <c r="I3446" s="7">
        <f>FlightsPivot[[#This Row],[Total Fare]]*10%</f>
        <v>4991.25</v>
      </c>
      <c r="J3446" s="7">
        <f>FlightsPivot[[#This Row],[Total Fare]]+FlightsPivot[[#This Row],[10% tax ]]</f>
        <v>54903.75</v>
      </c>
      <c r="K3446" s="4">
        <v>8</v>
      </c>
      <c r="L3446" s="4">
        <v>2014</v>
      </c>
      <c r="M3446" t="str">
        <f>INDEX(RoutesPivot[DepAirport],MATCH($C3446,RoutesPivot[[RouteID]:[RouteID]],0))</f>
        <v>ORD</v>
      </c>
      <c r="N3446" t="str">
        <f>INDEX(RoutesPivot[AirportID],MATCH($C3446,RoutesPivot[[RouteID]:[RouteID]],0))</f>
        <v>PHL</v>
      </c>
      <c r="O3446">
        <f>INDEX(RoutesPivot[Distance],MATCH($C3446,RoutesPivot[[RouteID]:[RouteID]],0))</f>
        <v>580</v>
      </c>
      <c r="P3446">
        <f>INDEX(RoutesPivot[ListPrice],MATCH($C3446,RoutesPivot[[RouteID]:[RouteID]],0))</f>
        <v>275</v>
      </c>
      <c r="Q3446" t="str">
        <f>INDEX(AirportPivot[AirportName],MATCH($N3446,AirportPivot[[AirportID]:[AirportID]],0))</f>
        <v>Philadelphia International</v>
      </c>
      <c r="R3446">
        <f>INDEX(AirportPivot[Gates (number of available)],MATCH($N3446,AirportPivot[[AirportID]:[AirportID]],0))</f>
        <v>89</v>
      </c>
    </row>
    <row r="3447" spans="1:18" x14ac:dyDescent="0.25">
      <c r="A3447" s="3" t="s">
        <v>3479</v>
      </c>
      <c r="B3447" s="12">
        <v>41708</v>
      </c>
      <c r="C3447" s="4" t="s">
        <v>30</v>
      </c>
      <c r="D3447" s="4">
        <v>2.1</v>
      </c>
      <c r="E3447" s="4">
        <v>6</v>
      </c>
      <c r="F3447" s="5">
        <v>0.70833333333333337</v>
      </c>
      <c r="G3447" s="6">
        <v>250</v>
      </c>
      <c r="H3447" s="7">
        <v>46250</v>
      </c>
      <c r="I3447" s="7">
        <f>FlightsPivot[[#This Row],[Total Fare]]*10%</f>
        <v>4625</v>
      </c>
      <c r="J3447" s="7">
        <f>FlightsPivot[[#This Row],[Total Fare]]+FlightsPivot[[#This Row],[10% tax ]]</f>
        <v>50875</v>
      </c>
      <c r="K3447" s="4">
        <v>3</v>
      </c>
      <c r="L3447" s="4">
        <v>2014</v>
      </c>
      <c r="M3447" t="str">
        <f>INDEX(RoutesPivot[DepAirport],MATCH($C3447,RoutesPivot[[RouteID]:[RouteID]],0))</f>
        <v>ORD</v>
      </c>
      <c r="N3447" t="str">
        <f>INDEX(RoutesPivot[AirportID],MATCH($C3447,RoutesPivot[[RouteID]:[RouteID]],0))</f>
        <v>MCO</v>
      </c>
      <c r="O3447">
        <f>INDEX(RoutesPivot[Distance],MATCH($C3447,RoutesPivot[[RouteID]:[RouteID]],0))</f>
        <v>850</v>
      </c>
      <c r="P3447">
        <f>INDEX(RoutesPivot[ListPrice],MATCH($C3447,RoutesPivot[[RouteID]:[RouteID]],0))</f>
        <v>250</v>
      </c>
      <c r="Q3447" t="str">
        <f>INDEX(AirportPivot[AirportName],MATCH($N3447,AirportPivot[[AirportID]:[AirportID]],0))</f>
        <v>Orlando International</v>
      </c>
      <c r="R3447">
        <f>INDEX(AirportPivot[Gates (number of available)],MATCH($N3447,AirportPivot[[AirportID]:[AirportID]],0))</f>
        <v>67</v>
      </c>
    </row>
    <row r="3448" spans="1:18" x14ac:dyDescent="0.25">
      <c r="A3448" s="3" t="s">
        <v>3480</v>
      </c>
      <c r="B3448" s="12">
        <v>42092</v>
      </c>
      <c r="C3448" s="4" t="s">
        <v>80</v>
      </c>
      <c r="D3448" s="4">
        <v>3.1</v>
      </c>
      <c r="E3448" s="4">
        <v>142</v>
      </c>
      <c r="F3448" s="5">
        <v>0.75</v>
      </c>
      <c r="G3448" s="6">
        <v>300</v>
      </c>
      <c r="H3448" s="7">
        <v>55500</v>
      </c>
      <c r="I3448" s="7">
        <f>FlightsPivot[[#This Row],[Total Fare]]*10%</f>
        <v>5550</v>
      </c>
      <c r="J3448" s="7">
        <f>FlightsPivot[[#This Row],[Total Fare]]+FlightsPivot[[#This Row],[10% tax ]]</f>
        <v>61050</v>
      </c>
      <c r="K3448" s="4">
        <v>3</v>
      </c>
      <c r="L3448" s="4">
        <v>2015</v>
      </c>
      <c r="M3448" t="str">
        <f>INDEX(RoutesPivot[DepAirport],MATCH($C3448,RoutesPivot[[RouteID]:[RouteID]],0))</f>
        <v>ORD</v>
      </c>
      <c r="N3448" t="str">
        <f>INDEX(RoutesPivot[AirportID],MATCH($C3448,RoutesPivot[[RouteID]:[RouteID]],0))</f>
        <v>MIA</v>
      </c>
      <c r="O3448">
        <f>INDEX(RoutesPivot[Distance],MATCH($C3448,RoutesPivot[[RouteID]:[RouteID]],0))</f>
        <v>1000</v>
      </c>
      <c r="P3448">
        <f>INDEX(RoutesPivot[ListPrice],MATCH($C3448,RoutesPivot[[RouteID]:[RouteID]],0))</f>
        <v>300</v>
      </c>
      <c r="Q3448" t="str">
        <f>INDEX(AirportPivot[AirportName],MATCH($N3448,AirportPivot[[AirportID]:[AirportID]],0))</f>
        <v>Miami International</v>
      </c>
      <c r="R3448">
        <f>INDEX(AirportPivot[Gates (number of available)],MATCH($N3448,AirportPivot[[AirportID]:[AirportID]],0))</f>
        <v>80</v>
      </c>
    </row>
    <row r="3449" spans="1:18" x14ac:dyDescent="0.25">
      <c r="A3449" s="3" t="s">
        <v>3481</v>
      </c>
      <c r="B3449" s="12">
        <v>41915</v>
      </c>
      <c r="C3449" s="4" t="s">
        <v>15</v>
      </c>
      <c r="D3449" s="4">
        <v>2.2999999999999998</v>
      </c>
      <c r="E3449" s="4">
        <v>66</v>
      </c>
      <c r="F3449" s="5">
        <v>0.33333333333333331</v>
      </c>
      <c r="G3449" s="6">
        <v>225</v>
      </c>
      <c r="H3449" s="7">
        <v>40725</v>
      </c>
      <c r="I3449" s="7">
        <f>FlightsPivot[[#This Row],[Total Fare]]*10%</f>
        <v>4072.5</v>
      </c>
      <c r="J3449" s="7">
        <f>FlightsPivot[[#This Row],[Total Fare]]+FlightsPivot[[#This Row],[10% tax ]]</f>
        <v>44797.5</v>
      </c>
      <c r="K3449" s="4">
        <v>10</v>
      </c>
      <c r="L3449" s="4">
        <v>2014</v>
      </c>
      <c r="M3449" t="str">
        <f>INDEX(RoutesPivot[DepAirport],MATCH($C3449,RoutesPivot[[RouteID]:[RouteID]],0))</f>
        <v>ORD</v>
      </c>
      <c r="N3449" t="str">
        <f>INDEX(RoutesPivot[AirportID],MATCH($C3449,RoutesPivot[[RouteID]:[RouteID]],0))</f>
        <v>EWR</v>
      </c>
      <c r="O3449">
        <f>INDEX(RoutesPivot[Distance],MATCH($C3449,RoutesPivot[[RouteID]:[RouteID]],0))</f>
        <v>600</v>
      </c>
      <c r="P3449">
        <f>INDEX(RoutesPivot[ListPrice],MATCH($C3449,RoutesPivot[[RouteID]:[RouteID]],0))</f>
        <v>225</v>
      </c>
      <c r="Q3449" t="str">
        <f>INDEX(AirportPivot[AirportName],MATCH($N3449,AirportPivot[[AirportID]:[AirportID]],0))</f>
        <v>Newark Liberty International</v>
      </c>
      <c r="R3449">
        <f>INDEX(AirportPivot[Gates (number of available)],MATCH($N3449,AirportPivot[[AirportID]:[AirportID]],0))</f>
        <v>82</v>
      </c>
    </row>
    <row r="3450" spans="1:18" x14ac:dyDescent="0.25">
      <c r="A3450" s="3" t="s">
        <v>3482</v>
      </c>
      <c r="B3450" s="12">
        <v>42330</v>
      </c>
      <c r="C3450" s="4" t="s">
        <v>13</v>
      </c>
      <c r="D3450" s="4">
        <v>2.2999999999999998</v>
      </c>
      <c r="E3450" s="4">
        <v>177</v>
      </c>
      <c r="F3450" s="5">
        <v>0.33333333333333331</v>
      </c>
      <c r="G3450" s="6">
        <v>250</v>
      </c>
      <c r="H3450" s="7">
        <v>41250</v>
      </c>
      <c r="I3450" s="7">
        <f>FlightsPivot[[#This Row],[Total Fare]]*10%</f>
        <v>4125</v>
      </c>
      <c r="J3450" s="7">
        <f>FlightsPivot[[#This Row],[Total Fare]]+FlightsPivot[[#This Row],[10% tax ]]</f>
        <v>45375</v>
      </c>
      <c r="K3450" s="4">
        <v>11</v>
      </c>
      <c r="L3450" s="4">
        <v>2015</v>
      </c>
      <c r="M3450" t="str">
        <f>INDEX(RoutesPivot[DepAirport],MATCH($C3450,RoutesPivot[[RouteID]:[RouteID]],0))</f>
        <v>ORD</v>
      </c>
      <c r="N3450" t="str">
        <f>INDEX(RoutesPivot[AirportID],MATCH($C3450,RoutesPivot[[RouteID]:[RouteID]],0))</f>
        <v>JFK</v>
      </c>
      <c r="O3450">
        <f>INDEX(RoutesPivot[Distance],MATCH($C3450,RoutesPivot[[RouteID]:[RouteID]],0))</f>
        <v>619</v>
      </c>
      <c r="P3450">
        <f>INDEX(RoutesPivot[ListPrice],MATCH($C3450,RoutesPivot[[RouteID]:[RouteID]],0))</f>
        <v>250</v>
      </c>
      <c r="Q3450" t="str">
        <f>INDEX(AirportPivot[AirportName],MATCH($N3450,AirportPivot[[AirportID]:[AirportID]],0))</f>
        <v>John F Kennedy International</v>
      </c>
      <c r="R3450">
        <f>INDEX(AirportPivot[Gates (number of available)],MATCH($N3450,AirportPivot[[AirportID]:[AirportID]],0))</f>
        <v>120</v>
      </c>
    </row>
    <row r="3451" spans="1:18" x14ac:dyDescent="0.25">
      <c r="A3451" s="3" t="s">
        <v>3483</v>
      </c>
      <c r="B3451" s="12">
        <v>41864</v>
      </c>
      <c r="C3451" s="4" t="s">
        <v>47</v>
      </c>
      <c r="D3451" s="4">
        <v>3</v>
      </c>
      <c r="E3451" s="4">
        <v>22</v>
      </c>
      <c r="F3451" s="5">
        <v>0.41666666666666669</v>
      </c>
      <c r="G3451" s="6">
        <v>275</v>
      </c>
      <c r="H3451" s="7">
        <v>50875</v>
      </c>
      <c r="I3451" s="7">
        <f>FlightsPivot[[#This Row],[Total Fare]]*10%</f>
        <v>5087.5</v>
      </c>
      <c r="J3451" s="7">
        <f>FlightsPivot[[#This Row],[Total Fare]]+FlightsPivot[[#This Row],[10% tax ]]</f>
        <v>55962.5</v>
      </c>
      <c r="K3451" s="4">
        <v>8</v>
      </c>
      <c r="L3451" s="4">
        <v>2014</v>
      </c>
      <c r="M3451" t="str">
        <f>INDEX(RoutesPivot[DepAirport],MATCH($C3451,RoutesPivot[[RouteID]:[RouteID]],0))</f>
        <v>ORD</v>
      </c>
      <c r="N3451" t="str">
        <f>INDEX(RoutesPivot[AirportID],MATCH($C3451,RoutesPivot[[RouteID]:[RouteID]],0))</f>
        <v>PHX</v>
      </c>
      <c r="O3451">
        <f>INDEX(RoutesPivot[Distance],MATCH($C3451,RoutesPivot[[RouteID]:[RouteID]],0))</f>
        <v>1200</v>
      </c>
      <c r="P3451">
        <f>INDEX(RoutesPivot[ListPrice],MATCH($C3451,RoutesPivot[[RouteID]:[RouteID]],0))</f>
        <v>250</v>
      </c>
      <c r="Q3451" t="str">
        <f>INDEX(AirportPivot[AirportName],MATCH($N3451,AirportPivot[[AirportID]:[AirportID]],0))</f>
        <v>Phoenix Sky Harbor International</v>
      </c>
      <c r="R3451">
        <f>INDEX(AirportPivot[Gates (number of available)],MATCH($N3451,AirportPivot[[AirportID]:[AirportID]],0))</f>
        <v>60</v>
      </c>
    </row>
    <row r="3452" spans="1:18" x14ac:dyDescent="0.25">
      <c r="A3452" s="3" t="s">
        <v>3484</v>
      </c>
      <c r="B3452" s="12">
        <v>41802</v>
      </c>
      <c r="C3452" s="4" t="s">
        <v>21</v>
      </c>
      <c r="D3452" s="4">
        <v>1.7</v>
      </c>
      <c r="E3452" s="4">
        <v>125</v>
      </c>
      <c r="F3452" s="5">
        <v>0.72916666666666663</v>
      </c>
      <c r="G3452" s="6">
        <v>137.5</v>
      </c>
      <c r="H3452" s="7">
        <v>25437.5</v>
      </c>
      <c r="I3452" s="7">
        <f>FlightsPivot[[#This Row],[Total Fare]]*10%</f>
        <v>2543.75</v>
      </c>
      <c r="J3452" s="7">
        <f>FlightsPivot[[#This Row],[Total Fare]]+FlightsPivot[[#This Row],[10% tax ]]</f>
        <v>27981.25</v>
      </c>
      <c r="K3452" s="4">
        <v>6</v>
      </c>
      <c r="L3452" s="4">
        <v>2014</v>
      </c>
      <c r="M3452" t="str">
        <f>INDEX(RoutesPivot[DepAirport],MATCH($C3452,RoutesPivot[[RouteID]:[RouteID]],0))</f>
        <v>ORD</v>
      </c>
      <c r="N3452" t="str">
        <f>INDEX(RoutesPivot[AirportID],MATCH($C3452,RoutesPivot[[RouteID]:[RouteID]],0))</f>
        <v>CLT</v>
      </c>
      <c r="O3452">
        <f>INDEX(RoutesPivot[Distance],MATCH($C3452,RoutesPivot[[RouteID]:[RouteID]],0))</f>
        <v>700</v>
      </c>
      <c r="P3452">
        <f>INDEX(RoutesPivot[ListPrice],MATCH($C3452,RoutesPivot[[RouteID]:[RouteID]],0))</f>
        <v>125</v>
      </c>
      <c r="Q3452" t="str">
        <f>INDEX(AirportPivot[AirportName],MATCH($N3452,AirportPivot[[AirportID]:[AirportID]],0))</f>
        <v>Charlotte/Douglas International</v>
      </c>
      <c r="R3452">
        <f>INDEX(AirportPivot[Gates (number of available)],MATCH($N3452,AirportPivot[[AirportID]:[AirportID]],0))</f>
        <v>65</v>
      </c>
    </row>
    <row r="3453" spans="1:18" x14ac:dyDescent="0.25">
      <c r="A3453" s="3" t="s">
        <v>3485</v>
      </c>
      <c r="B3453" s="12">
        <v>42071</v>
      </c>
      <c r="C3453" s="4" t="s">
        <v>37</v>
      </c>
      <c r="D3453" s="4">
        <v>3.6</v>
      </c>
      <c r="E3453" s="4">
        <v>47</v>
      </c>
      <c r="F3453" s="5">
        <v>0.70833333333333337</v>
      </c>
      <c r="G3453" s="6">
        <v>350</v>
      </c>
      <c r="H3453" s="7">
        <v>57750</v>
      </c>
      <c r="I3453" s="7">
        <f>FlightsPivot[[#This Row],[Total Fare]]*10%</f>
        <v>5775</v>
      </c>
      <c r="J3453" s="7">
        <f>FlightsPivot[[#This Row],[Total Fare]]+FlightsPivot[[#This Row],[10% tax ]]</f>
        <v>63525</v>
      </c>
      <c r="K3453" s="4">
        <v>3</v>
      </c>
      <c r="L3453" s="4">
        <v>2015</v>
      </c>
      <c r="M3453" t="str">
        <f>INDEX(RoutesPivot[DepAirport],MATCH($C3453,RoutesPivot[[RouteID]:[RouteID]],0))</f>
        <v>ORD</v>
      </c>
      <c r="N3453" t="str">
        <f>INDEX(RoutesPivot[AirportID],MATCH($C3453,RoutesPivot[[RouteID]:[RouteID]],0))</f>
        <v>SEA</v>
      </c>
      <c r="O3453">
        <f>INDEX(RoutesPivot[Distance],MATCH($C3453,RoutesPivot[[RouteID]:[RouteID]],0))</f>
        <v>1500</v>
      </c>
      <c r="P3453">
        <f>INDEX(RoutesPivot[ListPrice],MATCH($C3453,RoutesPivot[[RouteID]:[RouteID]],0))</f>
        <v>350</v>
      </c>
      <c r="Q3453" t="str">
        <f>INDEX(AirportPivot[AirportName],MATCH($N3453,AirportPivot[[AirportID]:[AirportID]],0))</f>
        <v>Seattle-Tacoma International</v>
      </c>
      <c r="R3453">
        <f>INDEX(AirportPivot[Gates (number of available)],MATCH($N3453,AirportPivot[[AirportID]:[AirportID]],0))</f>
        <v>58</v>
      </c>
    </row>
    <row r="3454" spans="1:18" x14ac:dyDescent="0.25">
      <c r="A3454" s="3" t="s">
        <v>3486</v>
      </c>
      <c r="B3454" s="12">
        <v>41928</v>
      </c>
      <c r="C3454" s="4" t="s">
        <v>98</v>
      </c>
      <c r="D3454" s="4">
        <v>1.7</v>
      </c>
      <c r="E3454" s="4">
        <v>123</v>
      </c>
      <c r="F3454" s="5">
        <v>0.70833333333333337</v>
      </c>
      <c r="G3454" s="6">
        <v>275</v>
      </c>
      <c r="H3454" s="7">
        <v>50875</v>
      </c>
      <c r="I3454" s="7">
        <f>FlightsPivot[[#This Row],[Total Fare]]*10%</f>
        <v>5087.5</v>
      </c>
      <c r="J3454" s="7">
        <f>FlightsPivot[[#This Row],[Total Fare]]+FlightsPivot[[#This Row],[10% tax ]]</f>
        <v>55962.5</v>
      </c>
      <c r="K3454" s="4">
        <v>10</v>
      </c>
      <c r="L3454" s="4">
        <v>2014</v>
      </c>
      <c r="M3454" t="str">
        <f>INDEX(RoutesPivot[DepAirport],MATCH($C3454,RoutesPivot[[RouteID]:[RouteID]],0))</f>
        <v>ORD</v>
      </c>
      <c r="N3454" t="str">
        <f>INDEX(RoutesPivot[AirportID],MATCH($C3454,RoutesPivot[[RouteID]:[RouteID]],0))</f>
        <v>PHL</v>
      </c>
      <c r="O3454">
        <f>INDEX(RoutesPivot[Distance],MATCH($C3454,RoutesPivot[[RouteID]:[RouteID]],0))</f>
        <v>580</v>
      </c>
      <c r="P3454">
        <f>INDEX(RoutesPivot[ListPrice],MATCH($C3454,RoutesPivot[[RouteID]:[RouteID]],0))</f>
        <v>275</v>
      </c>
      <c r="Q3454" t="str">
        <f>INDEX(AirportPivot[AirportName],MATCH($N3454,AirportPivot[[AirportID]:[AirportID]],0))</f>
        <v>Philadelphia International</v>
      </c>
      <c r="R3454">
        <f>INDEX(AirportPivot[Gates (number of available)],MATCH($N3454,AirportPivot[[AirportID]:[AirportID]],0))</f>
        <v>89</v>
      </c>
    </row>
    <row r="3455" spans="1:18" x14ac:dyDescent="0.25">
      <c r="A3455" s="3" t="s">
        <v>3487</v>
      </c>
      <c r="B3455" s="12">
        <v>41804</v>
      </c>
      <c r="C3455" s="4" t="s">
        <v>27</v>
      </c>
      <c r="D3455" s="4">
        <v>10.5</v>
      </c>
      <c r="E3455" s="4">
        <v>58</v>
      </c>
      <c r="F3455" s="5">
        <v>0.29166666666666669</v>
      </c>
      <c r="G3455" s="6">
        <v>220</v>
      </c>
      <c r="H3455" s="7">
        <v>36300</v>
      </c>
      <c r="I3455" s="7">
        <f>FlightsPivot[[#This Row],[Total Fare]]*10%</f>
        <v>3630</v>
      </c>
      <c r="J3455" s="7">
        <f>FlightsPivot[[#This Row],[Total Fare]]+FlightsPivot[[#This Row],[10% tax ]]</f>
        <v>39930</v>
      </c>
      <c r="K3455" s="4">
        <v>6</v>
      </c>
      <c r="L3455" s="4">
        <v>2014</v>
      </c>
      <c r="M3455" t="str">
        <f>INDEX(RoutesPivot[DepAirport],MATCH($C3455,RoutesPivot[[RouteID]:[RouteID]],0))</f>
        <v>ORD</v>
      </c>
      <c r="N3455" t="str">
        <f>INDEX(RoutesPivot[AirportID],MATCH($C3455,RoutesPivot[[RouteID]:[RouteID]],0))</f>
        <v>ATL</v>
      </c>
      <c r="O3455">
        <f>INDEX(RoutesPivot[Distance],MATCH($C3455,RoutesPivot[[RouteID]:[RouteID]],0))</f>
        <v>510</v>
      </c>
      <c r="P3455">
        <f>INDEX(RoutesPivot[ListPrice],MATCH($C3455,RoutesPivot[[RouteID]:[RouteID]],0))</f>
        <v>200</v>
      </c>
      <c r="Q3455" t="str">
        <f>INDEX(AirportPivot[AirportName],MATCH($N3455,AirportPivot[[AirportID]:[AirportID]],0))</f>
        <v>Hartsfield-Jackson Atlanta International</v>
      </c>
      <c r="R3455">
        <f>INDEX(AirportPivot[Gates (number of available)],MATCH($N3455,AirportPivot[[AirportID]:[AirportID]],0))</f>
        <v>100</v>
      </c>
    </row>
    <row r="3456" spans="1:18" x14ac:dyDescent="0.25">
      <c r="A3456" s="3" t="s">
        <v>3488</v>
      </c>
      <c r="B3456" s="12">
        <v>42026</v>
      </c>
      <c r="C3456" s="4" t="s">
        <v>33</v>
      </c>
      <c r="D3456" s="4">
        <v>2.1</v>
      </c>
      <c r="E3456" s="4">
        <v>45</v>
      </c>
      <c r="F3456" s="5">
        <v>0.5625</v>
      </c>
      <c r="G3456" s="6">
        <v>375</v>
      </c>
      <c r="H3456" s="7">
        <v>61875</v>
      </c>
      <c r="I3456" s="7">
        <f>FlightsPivot[[#This Row],[Total Fare]]*10%</f>
        <v>6187.5</v>
      </c>
      <c r="J3456" s="7">
        <f>FlightsPivot[[#This Row],[Total Fare]]+FlightsPivot[[#This Row],[10% tax ]]</f>
        <v>68062.5</v>
      </c>
      <c r="K3456" s="4">
        <v>1</v>
      </c>
      <c r="L3456" s="4">
        <v>2015</v>
      </c>
      <c r="M3456" t="str">
        <f>INDEX(RoutesPivot[DepAirport],MATCH($C3456,RoutesPivot[[RouteID]:[RouteID]],0))</f>
        <v>ORD</v>
      </c>
      <c r="N3456" t="str">
        <f>INDEX(RoutesPivot[AirportID],MATCH($C3456,RoutesPivot[[RouteID]:[RouteID]],0))</f>
        <v>SFO</v>
      </c>
      <c r="O3456">
        <f>INDEX(RoutesPivot[Distance],MATCH($C3456,RoutesPivot[[RouteID]:[RouteID]],0))</f>
        <v>1600</v>
      </c>
      <c r="P3456">
        <f>INDEX(RoutesPivot[ListPrice],MATCH($C3456,RoutesPivot[[RouteID]:[RouteID]],0))</f>
        <v>375</v>
      </c>
      <c r="Q3456" t="str">
        <f>INDEX(AirportPivot[AirportName],MATCH($N3456,AirportPivot[[AirportID]:[AirportID]],0))</f>
        <v>San Francisco International</v>
      </c>
      <c r="R3456">
        <f>INDEX(AirportPivot[Gates (number of available)],MATCH($N3456,AirportPivot[[AirportID]:[AirportID]],0))</f>
        <v>70</v>
      </c>
    </row>
    <row r="3457" spans="1:18" x14ac:dyDescent="0.25">
      <c r="A3457" s="3" t="s">
        <v>3489</v>
      </c>
      <c r="B3457" s="12">
        <v>42292</v>
      </c>
      <c r="C3457" s="4" t="s">
        <v>1482</v>
      </c>
      <c r="D3457" s="4">
        <v>2.7</v>
      </c>
      <c r="E3457" s="4">
        <v>84</v>
      </c>
      <c r="F3457" s="5">
        <v>0.75</v>
      </c>
      <c r="G3457" s="6">
        <v>5000</v>
      </c>
      <c r="H3457" s="7">
        <v>905000</v>
      </c>
      <c r="I3457" s="7">
        <f>FlightsPivot[[#This Row],[Total Fare]]*10%</f>
        <v>90500</v>
      </c>
      <c r="J3457" s="7">
        <f>FlightsPivot[[#This Row],[Total Fare]]+FlightsPivot[[#This Row],[10% tax ]]</f>
        <v>995500</v>
      </c>
      <c r="K3457" s="4">
        <v>10</v>
      </c>
      <c r="L3457" s="4">
        <v>2015</v>
      </c>
      <c r="M3457" t="str">
        <f>INDEX(RoutesPivot[DepAirport],MATCH($C3457,RoutesPivot[[RouteID]:[RouteID]],0))</f>
        <v>ORD</v>
      </c>
      <c r="N3457" t="str">
        <f>INDEX(RoutesPivot[AirportID],MATCH($C3457,RoutesPivot[[RouteID]:[RouteID]],0))</f>
        <v>DCA</v>
      </c>
      <c r="O3457">
        <f>INDEX(RoutesPivot[Distance],MATCH($C3457,RoutesPivot[[RouteID]:[RouteID]],0))</f>
        <v>600</v>
      </c>
      <c r="P3457">
        <f>INDEX(RoutesPivot[ListPrice],MATCH($C3457,RoutesPivot[[RouteID]:[RouteID]],0))</f>
        <v>5000</v>
      </c>
      <c r="Q3457" t="str">
        <f>INDEX(AirportPivot[AirportName],MATCH($N3457,AirportPivot[[AirportID]:[AirportID]],0))</f>
        <v>Ronald Reagan Washington National Airport</v>
      </c>
      <c r="R3457">
        <f>INDEX(AirportPivot[Gates (number of available)],MATCH($N3457,AirportPivot[[AirportID]:[AirportID]],0))</f>
        <v>45</v>
      </c>
    </row>
    <row r="3458" spans="1:18" x14ac:dyDescent="0.25">
      <c r="A3458" s="3" t="s">
        <v>3490</v>
      </c>
      <c r="B3458" s="12">
        <v>42153</v>
      </c>
      <c r="C3458" s="4" t="s">
        <v>98</v>
      </c>
      <c r="D3458" s="4">
        <v>0.7</v>
      </c>
      <c r="E3458" s="4">
        <v>174</v>
      </c>
      <c r="F3458" s="5">
        <v>0.70833333333333337</v>
      </c>
      <c r="G3458" s="6">
        <v>275</v>
      </c>
      <c r="H3458" s="7">
        <v>45375</v>
      </c>
      <c r="I3458" s="7">
        <f>FlightsPivot[[#This Row],[Total Fare]]*10%</f>
        <v>4537.5</v>
      </c>
      <c r="J3458" s="7">
        <f>FlightsPivot[[#This Row],[Total Fare]]+FlightsPivot[[#This Row],[10% tax ]]</f>
        <v>49912.5</v>
      </c>
      <c r="K3458" s="4">
        <v>5</v>
      </c>
      <c r="L3458" s="4">
        <v>2015</v>
      </c>
      <c r="M3458" t="str">
        <f>INDEX(RoutesPivot[DepAirport],MATCH($C3458,RoutesPivot[[RouteID]:[RouteID]],0))</f>
        <v>ORD</v>
      </c>
      <c r="N3458" t="str">
        <f>INDEX(RoutesPivot[AirportID],MATCH($C3458,RoutesPivot[[RouteID]:[RouteID]],0))</f>
        <v>PHL</v>
      </c>
      <c r="O3458">
        <f>INDEX(RoutesPivot[Distance],MATCH($C3458,RoutesPivot[[RouteID]:[RouteID]],0))</f>
        <v>580</v>
      </c>
      <c r="P3458">
        <f>INDEX(RoutesPivot[ListPrice],MATCH($C3458,RoutesPivot[[RouteID]:[RouteID]],0))</f>
        <v>275</v>
      </c>
      <c r="Q3458" t="str">
        <f>INDEX(AirportPivot[AirportName],MATCH($N3458,AirportPivot[[AirportID]:[AirportID]],0))</f>
        <v>Philadelphia International</v>
      </c>
      <c r="R3458">
        <f>INDEX(AirportPivot[Gates (number of available)],MATCH($N3458,AirportPivot[[AirportID]:[AirportID]],0))</f>
        <v>89</v>
      </c>
    </row>
    <row r="3459" spans="1:18" x14ac:dyDescent="0.25">
      <c r="A3459" s="3" t="s">
        <v>3491</v>
      </c>
      <c r="B3459" s="12">
        <v>41847</v>
      </c>
      <c r="C3459" s="4" t="s">
        <v>21</v>
      </c>
      <c r="D3459" s="4">
        <v>2.7</v>
      </c>
      <c r="E3459" s="4">
        <v>42</v>
      </c>
      <c r="F3459" s="5">
        <v>0.83333333333333337</v>
      </c>
      <c r="G3459" s="6">
        <v>137.5</v>
      </c>
      <c r="H3459" s="7">
        <v>22687.5</v>
      </c>
      <c r="I3459" s="7">
        <f>FlightsPivot[[#This Row],[Total Fare]]*10%</f>
        <v>2268.75</v>
      </c>
      <c r="J3459" s="7">
        <f>FlightsPivot[[#This Row],[Total Fare]]+FlightsPivot[[#This Row],[10% tax ]]</f>
        <v>24956.25</v>
      </c>
      <c r="K3459" s="4">
        <v>7</v>
      </c>
      <c r="L3459" s="4">
        <v>2014</v>
      </c>
      <c r="M3459" t="str">
        <f>INDEX(RoutesPivot[DepAirport],MATCH($C3459,RoutesPivot[[RouteID]:[RouteID]],0))</f>
        <v>ORD</v>
      </c>
      <c r="N3459" t="str">
        <f>INDEX(RoutesPivot[AirportID],MATCH($C3459,RoutesPivot[[RouteID]:[RouteID]],0))</f>
        <v>CLT</v>
      </c>
      <c r="O3459">
        <f>INDEX(RoutesPivot[Distance],MATCH($C3459,RoutesPivot[[RouteID]:[RouteID]],0))</f>
        <v>700</v>
      </c>
      <c r="P3459">
        <f>INDEX(RoutesPivot[ListPrice],MATCH($C3459,RoutesPivot[[RouteID]:[RouteID]],0))</f>
        <v>125</v>
      </c>
      <c r="Q3459" t="str">
        <f>INDEX(AirportPivot[AirportName],MATCH($N3459,AirportPivot[[AirportID]:[AirportID]],0))</f>
        <v>Charlotte/Douglas International</v>
      </c>
      <c r="R3459">
        <f>INDEX(AirportPivot[Gates (number of available)],MATCH($N3459,AirportPivot[[AirportID]:[AirportID]],0))</f>
        <v>65</v>
      </c>
    </row>
    <row r="3460" spans="1:18" x14ac:dyDescent="0.25">
      <c r="A3460" s="3" t="s">
        <v>3492</v>
      </c>
      <c r="B3460" s="12">
        <v>41988</v>
      </c>
      <c r="C3460" s="4" t="s">
        <v>27</v>
      </c>
      <c r="D3460" s="4">
        <v>9.8000000000000007</v>
      </c>
      <c r="E3460" s="4">
        <v>56</v>
      </c>
      <c r="F3460" s="5">
        <v>0.75</v>
      </c>
      <c r="G3460" s="6">
        <v>200</v>
      </c>
      <c r="H3460" s="7">
        <v>33000</v>
      </c>
      <c r="I3460" s="7">
        <f>FlightsPivot[[#This Row],[Total Fare]]*10%</f>
        <v>3300</v>
      </c>
      <c r="J3460" s="7">
        <f>FlightsPivot[[#This Row],[Total Fare]]+FlightsPivot[[#This Row],[10% tax ]]</f>
        <v>36300</v>
      </c>
      <c r="K3460" s="4">
        <v>12</v>
      </c>
      <c r="L3460" s="4">
        <v>2014</v>
      </c>
      <c r="M3460" t="str">
        <f>INDEX(RoutesPivot[DepAirport],MATCH($C3460,RoutesPivot[[RouteID]:[RouteID]],0))</f>
        <v>ORD</v>
      </c>
      <c r="N3460" t="str">
        <f>INDEX(RoutesPivot[AirportID],MATCH($C3460,RoutesPivot[[RouteID]:[RouteID]],0))</f>
        <v>ATL</v>
      </c>
      <c r="O3460">
        <f>INDEX(RoutesPivot[Distance],MATCH($C3460,RoutesPivot[[RouteID]:[RouteID]],0))</f>
        <v>510</v>
      </c>
      <c r="P3460">
        <f>INDEX(RoutesPivot[ListPrice],MATCH($C3460,RoutesPivot[[RouteID]:[RouteID]],0))</f>
        <v>200</v>
      </c>
      <c r="Q3460" t="str">
        <f>INDEX(AirportPivot[AirportName],MATCH($N3460,AirportPivot[[AirportID]:[AirportID]],0))</f>
        <v>Hartsfield-Jackson Atlanta International</v>
      </c>
      <c r="R3460">
        <f>INDEX(AirportPivot[Gates (number of available)],MATCH($N3460,AirportPivot[[AirportID]:[AirportID]],0))</f>
        <v>100</v>
      </c>
    </row>
    <row r="3461" spans="1:18" x14ac:dyDescent="0.25">
      <c r="A3461" s="3" t="s">
        <v>3493</v>
      </c>
      <c r="B3461" s="12">
        <v>42253</v>
      </c>
      <c r="C3461" s="4" t="s">
        <v>70</v>
      </c>
      <c r="D3461" s="4">
        <v>1.6</v>
      </c>
      <c r="E3461" s="4">
        <v>78</v>
      </c>
      <c r="F3461" s="5">
        <v>0.64583333333333337</v>
      </c>
      <c r="G3461" s="6">
        <v>275</v>
      </c>
      <c r="H3461" s="7">
        <v>49775</v>
      </c>
      <c r="I3461" s="7">
        <f>FlightsPivot[[#This Row],[Total Fare]]*10%</f>
        <v>4977.5</v>
      </c>
      <c r="J3461" s="7">
        <f>FlightsPivot[[#This Row],[Total Fare]]+FlightsPivot[[#This Row],[10% tax ]]</f>
        <v>54752.5</v>
      </c>
      <c r="K3461" s="4">
        <v>9</v>
      </c>
      <c r="L3461" s="4">
        <v>2015</v>
      </c>
      <c r="M3461" t="str">
        <f>INDEX(RoutesPivot[DepAirport],MATCH($C3461,RoutesPivot[[RouteID]:[RouteID]],0))</f>
        <v>ORD</v>
      </c>
      <c r="N3461" t="str">
        <f>INDEX(RoutesPivot[AirportID],MATCH($C3461,RoutesPivot[[RouteID]:[RouteID]],0))</f>
        <v>LAS</v>
      </c>
      <c r="O3461">
        <f>INDEX(RoutesPivot[Distance],MATCH($C3461,RoutesPivot[[RouteID]:[RouteID]],0))</f>
        <v>1100</v>
      </c>
      <c r="P3461">
        <f>INDEX(RoutesPivot[ListPrice],MATCH($C3461,RoutesPivot[[RouteID]:[RouteID]],0))</f>
        <v>275</v>
      </c>
      <c r="Q3461" t="str">
        <f>INDEX(AirportPivot[AirportName],MATCH($N3461,AirportPivot[[AirportID]:[AirportID]],0))</f>
        <v>McCarran International</v>
      </c>
      <c r="R3461">
        <f>INDEX(AirportPivot[Gates (number of available)],MATCH($N3461,AirportPivot[[AirportID]:[AirportID]],0))</f>
        <v>68</v>
      </c>
    </row>
    <row r="3462" spans="1:18" x14ac:dyDescent="0.25">
      <c r="A3462" s="3" t="s">
        <v>3494</v>
      </c>
      <c r="B3462" s="12">
        <v>42240</v>
      </c>
      <c r="C3462" s="4" t="s">
        <v>13</v>
      </c>
      <c r="D3462" s="4">
        <v>1.3</v>
      </c>
      <c r="E3462" s="4">
        <v>168</v>
      </c>
      <c r="F3462" s="5">
        <v>0.75</v>
      </c>
      <c r="G3462" s="6">
        <v>275</v>
      </c>
      <c r="H3462" s="7">
        <v>45375</v>
      </c>
      <c r="I3462" s="7">
        <f>FlightsPivot[[#This Row],[Total Fare]]*10%</f>
        <v>4537.5</v>
      </c>
      <c r="J3462" s="7">
        <f>FlightsPivot[[#This Row],[Total Fare]]+FlightsPivot[[#This Row],[10% tax ]]</f>
        <v>49912.5</v>
      </c>
      <c r="K3462" s="4">
        <v>8</v>
      </c>
      <c r="L3462" s="4">
        <v>2015</v>
      </c>
      <c r="M3462" t="str">
        <f>INDEX(RoutesPivot[DepAirport],MATCH($C3462,RoutesPivot[[RouteID]:[RouteID]],0))</f>
        <v>ORD</v>
      </c>
      <c r="N3462" t="str">
        <f>INDEX(RoutesPivot[AirportID],MATCH($C3462,RoutesPivot[[RouteID]:[RouteID]],0))</f>
        <v>JFK</v>
      </c>
      <c r="O3462">
        <f>INDEX(RoutesPivot[Distance],MATCH($C3462,RoutesPivot[[RouteID]:[RouteID]],0))</f>
        <v>619</v>
      </c>
      <c r="P3462">
        <f>INDEX(RoutesPivot[ListPrice],MATCH($C3462,RoutesPivot[[RouteID]:[RouteID]],0))</f>
        <v>250</v>
      </c>
      <c r="Q3462" t="str">
        <f>INDEX(AirportPivot[AirportName],MATCH($N3462,AirportPivot[[AirportID]:[AirportID]],0))</f>
        <v>John F Kennedy International</v>
      </c>
      <c r="R3462">
        <f>INDEX(AirportPivot[Gates (number of available)],MATCH($N3462,AirportPivot[[AirportID]:[AirportID]],0))</f>
        <v>120</v>
      </c>
    </row>
    <row r="3463" spans="1:18" x14ac:dyDescent="0.25">
      <c r="A3463" s="3" t="s">
        <v>3495</v>
      </c>
      <c r="B3463" s="12">
        <v>42211</v>
      </c>
      <c r="C3463" s="4" t="s">
        <v>15</v>
      </c>
      <c r="D3463" s="4">
        <v>1.7</v>
      </c>
      <c r="E3463" s="4">
        <v>202</v>
      </c>
      <c r="F3463" s="5">
        <v>0.75</v>
      </c>
      <c r="G3463" s="6">
        <v>247.5</v>
      </c>
      <c r="H3463" s="7">
        <v>40837.5</v>
      </c>
      <c r="I3463" s="7">
        <f>FlightsPivot[[#This Row],[Total Fare]]*10%</f>
        <v>4083.75</v>
      </c>
      <c r="J3463" s="7">
        <f>FlightsPivot[[#This Row],[Total Fare]]+FlightsPivot[[#This Row],[10% tax ]]</f>
        <v>44921.25</v>
      </c>
      <c r="K3463" s="4">
        <v>7</v>
      </c>
      <c r="L3463" s="4">
        <v>2015</v>
      </c>
      <c r="M3463" t="str">
        <f>INDEX(RoutesPivot[DepAirport],MATCH($C3463,RoutesPivot[[RouteID]:[RouteID]],0))</f>
        <v>ORD</v>
      </c>
      <c r="N3463" t="str">
        <f>INDEX(RoutesPivot[AirportID],MATCH($C3463,RoutesPivot[[RouteID]:[RouteID]],0))</f>
        <v>EWR</v>
      </c>
      <c r="O3463">
        <f>INDEX(RoutesPivot[Distance],MATCH($C3463,RoutesPivot[[RouteID]:[RouteID]],0))</f>
        <v>600</v>
      </c>
      <c r="P3463">
        <f>INDEX(RoutesPivot[ListPrice],MATCH($C3463,RoutesPivot[[RouteID]:[RouteID]],0))</f>
        <v>225</v>
      </c>
      <c r="Q3463" t="str">
        <f>INDEX(AirportPivot[AirportName],MATCH($N3463,AirportPivot[[AirportID]:[AirportID]],0))</f>
        <v>Newark Liberty International</v>
      </c>
      <c r="R3463">
        <f>INDEX(AirportPivot[Gates (number of available)],MATCH($N3463,AirportPivot[[AirportID]:[AirportID]],0))</f>
        <v>82</v>
      </c>
    </row>
    <row r="3464" spans="1:18" x14ac:dyDescent="0.25">
      <c r="A3464" s="3" t="s">
        <v>3496</v>
      </c>
      <c r="B3464" s="12">
        <v>42185</v>
      </c>
      <c r="C3464" s="4" t="s">
        <v>33</v>
      </c>
      <c r="D3464" s="4">
        <v>2</v>
      </c>
      <c r="E3464" s="4">
        <v>187</v>
      </c>
      <c r="F3464" s="5">
        <v>0.35416666666666669</v>
      </c>
      <c r="G3464" s="6">
        <v>412.5</v>
      </c>
      <c r="H3464" s="7">
        <v>68062.5</v>
      </c>
      <c r="I3464" s="7">
        <f>FlightsPivot[[#This Row],[Total Fare]]*10%</f>
        <v>6806.25</v>
      </c>
      <c r="J3464" s="7">
        <f>FlightsPivot[[#This Row],[Total Fare]]+FlightsPivot[[#This Row],[10% tax ]]</f>
        <v>74868.75</v>
      </c>
      <c r="K3464" s="4">
        <v>6</v>
      </c>
      <c r="L3464" s="4">
        <v>2015</v>
      </c>
      <c r="M3464" t="str">
        <f>INDEX(RoutesPivot[DepAirport],MATCH($C3464,RoutesPivot[[RouteID]:[RouteID]],0))</f>
        <v>ORD</v>
      </c>
      <c r="N3464" t="str">
        <f>INDEX(RoutesPivot[AirportID],MATCH($C3464,RoutesPivot[[RouteID]:[RouteID]],0))</f>
        <v>SFO</v>
      </c>
      <c r="O3464">
        <f>INDEX(RoutesPivot[Distance],MATCH($C3464,RoutesPivot[[RouteID]:[RouteID]],0))</f>
        <v>1600</v>
      </c>
      <c r="P3464">
        <f>INDEX(RoutesPivot[ListPrice],MATCH($C3464,RoutesPivot[[RouteID]:[RouteID]],0))</f>
        <v>375</v>
      </c>
      <c r="Q3464" t="str">
        <f>INDEX(AirportPivot[AirportName],MATCH($N3464,AirportPivot[[AirportID]:[AirportID]],0))</f>
        <v>San Francisco International</v>
      </c>
      <c r="R3464">
        <f>INDEX(AirportPivot[Gates (number of available)],MATCH($N3464,AirportPivot[[AirportID]:[AirportID]],0))</f>
        <v>70</v>
      </c>
    </row>
    <row r="3465" spans="1:18" x14ac:dyDescent="0.25">
      <c r="A3465" s="3" t="s">
        <v>3497</v>
      </c>
      <c r="B3465" s="12">
        <v>42174</v>
      </c>
      <c r="C3465" s="4" t="s">
        <v>11</v>
      </c>
      <c r="D3465" s="4">
        <v>2.4</v>
      </c>
      <c r="E3465" s="4">
        <v>160</v>
      </c>
      <c r="F3465" s="5">
        <v>0.29166666666666669</v>
      </c>
      <c r="G3465" s="6">
        <v>330</v>
      </c>
      <c r="H3465" s="7">
        <v>54450</v>
      </c>
      <c r="I3465" s="7">
        <f>FlightsPivot[[#This Row],[Total Fare]]*10%</f>
        <v>5445</v>
      </c>
      <c r="J3465" s="7">
        <f>FlightsPivot[[#This Row],[Total Fare]]+FlightsPivot[[#This Row],[10% tax ]]</f>
        <v>59895</v>
      </c>
      <c r="K3465" s="4">
        <v>6</v>
      </c>
      <c r="L3465" s="4">
        <v>2015</v>
      </c>
      <c r="M3465" t="str">
        <f>INDEX(RoutesPivot[DepAirport],MATCH($C3465,RoutesPivot[[RouteID]:[RouteID]],0))</f>
        <v>ORD</v>
      </c>
      <c r="N3465" t="str">
        <f>INDEX(RoutesPivot[AirportID],MATCH($C3465,RoutesPivot[[RouteID]:[RouteID]],0))</f>
        <v>BOS</v>
      </c>
      <c r="O3465">
        <f>INDEX(RoutesPivot[Distance],MATCH($C3465,RoutesPivot[[RouteID]:[RouteID]],0))</f>
        <v>730</v>
      </c>
      <c r="P3465">
        <f>INDEX(RoutesPivot[ListPrice],MATCH($C3465,RoutesPivot[[RouteID]:[RouteID]],0))</f>
        <v>300</v>
      </c>
      <c r="Q3465" t="str">
        <f>INDEX(AirportPivot[AirportName],MATCH($N3465,AirportPivot[[AirportID]:[AirportID]],0))</f>
        <v>General Edward Lawrence Logan International</v>
      </c>
      <c r="R3465">
        <f>INDEX(AirportPivot[Gates (number of available)],MATCH($N3465,AirportPivot[[AirportID]:[AirportID]],0))</f>
        <v>63</v>
      </c>
    </row>
    <row r="3466" spans="1:18" x14ac:dyDescent="0.25">
      <c r="A3466" s="3" t="s">
        <v>3498</v>
      </c>
      <c r="B3466" s="12">
        <v>41769</v>
      </c>
      <c r="C3466" s="4" t="s">
        <v>25</v>
      </c>
      <c r="D3466" s="4">
        <v>3.4</v>
      </c>
      <c r="E3466" s="4">
        <v>192</v>
      </c>
      <c r="F3466" s="5">
        <v>0.3125</v>
      </c>
      <c r="G3466" s="6">
        <v>200</v>
      </c>
      <c r="H3466" s="7">
        <v>33000</v>
      </c>
      <c r="I3466" s="7">
        <f>FlightsPivot[[#This Row],[Total Fare]]*10%</f>
        <v>3300</v>
      </c>
      <c r="J3466" s="7">
        <f>FlightsPivot[[#This Row],[Total Fare]]+FlightsPivot[[#This Row],[10% tax ]]</f>
        <v>36300</v>
      </c>
      <c r="K3466" s="4">
        <v>5</v>
      </c>
      <c r="L3466" s="4">
        <v>2014</v>
      </c>
      <c r="M3466" t="str">
        <f>INDEX(RoutesPivot[DepAirport],MATCH($C3466,RoutesPivot[[RouteID]:[RouteID]],0))</f>
        <v>ORD</v>
      </c>
      <c r="N3466" t="str">
        <f>INDEX(RoutesPivot[AirportID],MATCH($C3466,RoutesPivot[[RouteID]:[RouteID]],0))</f>
        <v>DFW</v>
      </c>
      <c r="O3466">
        <f>INDEX(RoutesPivot[Distance],MATCH($C3466,RoutesPivot[[RouteID]:[RouteID]],0))</f>
        <v>700</v>
      </c>
      <c r="P3466">
        <f>INDEX(RoutesPivot[ListPrice],MATCH($C3466,RoutesPivot[[RouteID]:[RouteID]],0))</f>
        <v>200</v>
      </c>
      <c r="Q3466" t="str">
        <f>INDEX(AirportPivot[AirportName],MATCH($N3466,AirportPivot[[AirportID]:[AirportID]],0))</f>
        <v>Dallas/Fort Worth International</v>
      </c>
      <c r="R3466">
        <f>INDEX(AirportPivot[Gates (number of available)],MATCH($N3466,AirportPivot[[AirportID]:[AirportID]],0))</f>
        <v>130</v>
      </c>
    </row>
    <row r="3467" spans="1:18" x14ac:dyDescent="0.25">
      <c r="A3467" s="3" t="s">
        <v>3499</v>
      </c>
      <c r="B3467" s="12">
        <v>41713</v>
      </c>
      <c r="C3467" s="4" t="s">
        <v>103</v>
      </c>
      <c r="D3467" s="4">
        <v>0.8</v>
      </c>
      <c r="E3467" s="4">
        <v>151</v>
      </c>
      <c r="F3467" s="5">
        <v>0.83333333333333337</v>
      </c>
      <c r="G3467" s="6">
        <v>300</v>
      </c>
      <c r="H3467" s="7">
        <v>55500</v>
      </c>
      <c r="I3467" s="7">
        <f>FlightsPivot[[#This Row],[Total Fare]]*10%</f>
        <v>5550</v>
      </c>
      <c r="J3467" s="7">
        <f>FlightsPivot[[#This Row],[Total Fare]]+FlightsPivot[[#This Row],[10% tax ]]</f>
        <v>61050</v>
      </c>
      <c r="K3467" s="4">
        <v>3</v>
      </c>
      <c r="L3467" s="4">
        <v>2014</v>
      </c>
      <c r="M3467" t="str">
        <f>INDEX(RoutesPivot[DepAirport],MATCH($C3467,RoutesPivot[[RouteID]:[RouteID]],0))</f>
        <v>ORD</v>
      </c>
      <c r="N3467" t="str">
        <f>INDEX(RoutesPivot[AirportID],MATCH($C3467,RoutesPivot[[RouteID]:[RouteID]],0))</f>
        <v>IAD</v>
      </c>
      <c r="O3467">
        <f>INDEX(RoutesPivot[Distance],MATCH($C3467,RoutesPivot[[RouteID]:[RouteID]],0))</f>
        <v>515</v>
      </c>
      <c r="P3467">
        <f>INDEX(RoutesPivot[ListPrice],MATCH($C3467,RoutesPivot[[RouteID]:[RouteID]],0))</f>
        <v>300</v>
      </c>
      <c r="Q3467" t="str">
        <f>INDEX(AirportPivot[AirportName],MATCH($N3467,AirportPivot[[AirportID]:[AirportID]],0))</f>
        <v>Washington Dulles International</v>
      </c>
      <c r="R3467">
        <f>INDEX(AirportPivot[Gates (number of available)],MATCH($N3467,AirportPivot[[AirportID]:[AirportID]],0))</f>
        <v>95</v>
      </c>
    </row>
    <row r="3468" spans="1:18" x14ac:dyDescent="0.25">
      <c r="A3468" s="3" t="s">
        <v>3500</v>
      </c>
      <c r="B3468" s="12">
        <v>42237</v>
      </c>
      <c r="C3468" s="4" t="s">
        <v>15</v>
      </c>
      <c r="D3468" s="4">
        <v>0</v>
      </c>
      <c r="E3468" s="4">
        <v>117</v>
      </c>
      <c r="F3468" s="5">
        <v>0.70833333333333337</v>
      </c>
      <c r="G3468" s="6">
        <v>247.5</v>
      </c>
      <c r="H3468" s="7">
        <v>45787.5</v>
      </c>
      <c r="I3468" s="7">
        <f>FlightsPivot[[#This Row],[Total Fare]]*10%</f>
        <v>4578.75</v>
      </c>
      <c r="J3468" s="7">
        <f>FlightsPivot[[#This Row],[Total Fare]]+FlightsPivot[[#This Row],[10% tax ]]</f>
        <v>50366.25</v>
      </c>
      <c r="K3468" s="4">
        <v>8</v>
      </c>
      <c r="L3468" s="4">
        <v>2015</v>
      </c>
      <c r="M3468" t="str">
        <f>INDEX(RoutesPivot[DepAirport],MATCH($C3468,RoutesPivot[[RouteID]:[RouteID]],0))</f>
        <v>ORD</v>
      </c>
      <c r="N3468" t="str">
        <f>INDEX(RoutesPivot[AirportID],MATCH($C3468,RoutesPivot[[RouteID]:[RouteID]],0))</f>
        <v>EWR</v>
      </c>
      <c r="O3468">
        <f>INDEX(RoutesPivot[Distance],MATCH($C3468,RoutesPivot[[RouteID]:[RouteID]],0))</f>
        <v>600</v>
      </c>
      <c r="P3468">
        <f>INDEX(RoutesPivot[ListPrice],MATCH($C3468,RoutesPivot[[RouteID]:[RouteID]],0))</f>
        <v>225</v>
      </c>
      <c r="Q3468" t="str">
        <f>INDEX(AirportPivot[AirportName],MATCH($N3468,AirportPivot[[AirportID]:[AirportID]],0))</f>
        <v>Newark Liberty International</v>
      </c>
      <c r="R3468">
        <f>INDEX(AirportPivot[Gates (number of available)],MATCH($N3468,AirportPivot[[AirportID]:[AirportID]],0))</f>
        <v>82</v>
      </c>
    </row>
    <row r="3469" spans="1:18" x14ac:dyDescent="0.25">
      <c r="A3469" s="3" t="s">
        <v>3501</v>
      </c>
      <c r="B3469" s="12">
        <v>41713</v>
      </c>
      <c r="C3469" s="4" t="s">
        <v>27</v>
      </c>
      <c r="D3469" s="4">
        <v>8.9</v>
      </c>
      <c r="E3469" s="4">
        <v>80</v>
      </c>
      <c r="F3469" s="5">
        <v>0.75</v>
      </c>
      <c r="G3469" s="6">
        <v>200</v>
      </c>
      <c r="H3469" s="7">
        <v>36200</v>
      </c>
      <c r="I3469" s="7">
        <f>FlightsPivot[[#This Row],[Total Fare]]*10%</f>
        <v>3620</v>
      </c>
      <c r="J3469" s="7">
        <f>FlightsPivot[[#This Row],[Total Fare]]+FlightsPivot[[#This Row],[10% tax ]]</f>
        <v>39820</v>
      </c>
      <c r="K3469" s="4">
        <v>3</v>
      </c>
      <c r="L3469" s="4">
        <v>2014</v>
      </c>
      <c r="M3469" t="str">
        <f>INDEX(RoutesPivot[DepAirport],MATCH($C3469,RoutesPivot[[RouteID]:[RouteID]],0))</f>
        <v>ORD</v>
      </c>
      <c r="N3469" t="str">
        <f>INDEX(RoutesPivot[AirportID],MATCH($C3469,RoutesPivot[[RouteID]:[RouteID]],0))</f>
        <v>ATL</v>
      </c>
      <c r="O3469">
        <f>INDEX(RoutesPivot[Distance],MATCH($C3469,RoutesPivot[[RouteID]:[RouteID]],0))</f>
        <v>510</v>
      </c>
      <c r="P3469">
        <f>INDEX(RoutesPivot[ListPrice],MATCH($C3469,RoutesPivot[[RouteID]:[RouteID]],0))</f>
        <v>200</v>
      </c>
      <c r="Q3469" t="str">
        <f>INDEX(AirportPivot[AirportName],MATCH($N3469,AirportPivot[[AirportID]:[AirportID]],0))</f>
        <v>Hartsfield-Jackson Atlanta International</v>
      </c>
      <c r="R3469">
        <f>INDEX(AirportPivot[Gates (number of available)],MATCH($N3469,AirportPivot[[AirportID]:[AirportID]],0))</f>
        <v>100</v>
      </c>
    </row>
    <row r="3470" spans="1:18" x14ac:dyDescent="0.25">
      <c r="A3470" s="3" t="s">
        <v>3502</v>
      </c>
      <c r="B3470" s="12">
        <v>42069</v>
      </c>
      <c r="C3470" s="4" t="s">
        <v>33</v>
      </c>
      <c r="D3470" s="4">
        <v>1.8</v>
      </c>
      <c r="E3470" s="4">
        <v>20</v>
      </c>
      <c r="F3470" s="5">
        <v>0.35416666666666669</v>
      </c>
      <c r="G3470" s="6">
        <v>375</v>
      </c>
      <c r="H3470" s="7">
        <v>69375</v>
      </c>
      <c r="I3470" s="7">
        <f>FlightsPivot[[#This Row],[Total Fare]]*10%</f>
        <v>6937.5</v>
      </c>
      <c r="J3470" s="7">
        <f>FlightsPivot[[#This Row],[Total Fare]]+FlightsPivot[[#This Row],[10% tax ]]</f>
        <v>76312.5</v>
      </c>
      <c r="K3470" s="4">
        <v>3</v>
      </c>
      <c r="L3470" s="4">
        <v>2015</v>
      </c>
      <c r="M3470" t="str">
        <f>INDEX(RoutesPivot[DepAirport],MATCH($C3470,RoutesPivot[[RouteID]:[RouteID]],0))</f>
        <v>ORD</v>
      </c>
      <c r="N3470" t="str">
        <f>INDEX(RoutesPivot[AirportID],MATCH($C3470,RoutesPivot[[RouteID]:[RouteID]],0))</f>
        <v>SFO</v>
      </c>
      <c r="O3470">
        <f>INDEX(RoutesPivot[Distance],MATCH($C3470,RoutesPivot[[RouteID]:[RouteID]],0))</f>
        <v>1600</v>
      </c>
      <c r="P3470">
        <f>INDEX(RoutesPivot[ListPrice],MATCH($C3470,RoutesPivot[[RouteID]:[RouteID]],0))</f>
        <v>375</v>
      </c>
      <c r="Q3470" t="str">
        <f>INDEX(AirportPivot[AirportName],MATCH($N3470,AirportPivot[[AirportID]:[AirportID]],0))</f>
        <v>San Francisco International</v>
      </c>
      <c r="R3470">
        <f>INDEX(AirportPivot[Gates (number of available)],MATCH($N3470,AirportPivot[[AirportID]:[AirportID]],0))</f>
        <v>70</v>
      </c>
    </row>
    <row r="3471" spans="1:18" x14ac:dyDescent="0.25">
      <c r="A3471" s="3" t="s">
        <v>3503</v>
      </c>
      <c r="B3471" s="12">
        <v>42210</v>
      </c>
      <c r="C3471" s="4" t="s">
        <v>25</v>
      </c>
      <c r="D3471" s="4">
        <v>2.7</v>
      </c>
      <c r="E3471" s="4">
        <v>102</v>
      </c>
      <c r="F3471" s="5">
        <v>0.41666666666666669</v>
      </c>
      <c r="G3471" s="6">
        <v>220</v>
      </c>
      <c r="H3471" s="7">
        <v>40700</v>
      </c>
      <c r="I3471" s="7">
        <f>FlightsPivot[[#This Row],[Total Fare]]*10%</f>
        <v>4070</v>
      </c>
      <c r="J3471" s="7">
        <f>FlightsPivot[[#This Row],[Total Fare]]+FlightsPivot[[#This Row],[10% tax ]]</f>
        <v>44770</v>
      </c>
      <c r="K3471" s="4">
        <v>7</v>
      </c>
      <c r="L3471" s="4">
        <v>2015</v>
      </c>
      <c r="M3471" t="str">
        <f>INDEX(RoutesPivot[DepAirport],MATCH($C3471,RoutesPivot[[RouteID]:[RouteID]],0))</f>
        <v>ORD</v>
      </c>
      <c r="N3471" t="str">
        <f>INDEX(RoutesPivot[AirportID],MATCH($C3471,RoutesPivot[[RouteID]:[RouteID]],0))</f>
        <v>DFW</v>
      </c>
      <c r="O3471">
        <f>INDEX(RoutesPivot[Distance],MATCH($C3471,RoutesPivot[[RouteID]:[RouteID]],0))</f>
        <v>700</v>
      </c>
      <c r="P3471">
        <f>INDEX(RoutesPivot[ListPrice],MATCH($C3471,RoutesPivot[[RouteID]:[RouteID]],0))</f>
        <v>200</v>
      </c>
      <c r="Q3471" t="str">
        <f>INDEX(AirportPivot[AirportName],MATCH($N3471,AirportPivot[[AirportID]:[AirportID]],0))</f>
        <v>Dallas/Fort Worth International</v>
      </c>
      <c r="R3471">
        <f>INDEX(AirportPivot[Gates (number of available)],MATCH($N3471,AirportPivot[[AirportID]:[AirportID]],0))</f>
        <v>130</v>
      </c>
    </row>
    <row r="3472" spans="1:18" x14ac:dyDescent="0.25">
      <c r="A3472" s="3" t="s">
        <v>3504</v>
      </c>
      <c r="B3472" s="12">
        <v>41950</v>
      </c>
      <c r="C3472" s="4" t="s">
        <v>80</v>
      </c>
      <c r="D3472" s="4">
        <v>3.6</v>
      </c>
      <c r="E3472" s="4">
        <v>172</v>
      </c>
      <c r="F3472" s="5">
        <v>0.33333333333333331</v>
      </c>
      <c r="G3472" s="6">
        <v>300</v>
      </c>
      <c r="H3472" s="7">
        <v>49500</v>
      </c>
      <c r="I3472" s="7">
        <f>FlightsPivot[[#This Row],[Total Fare]]*10%</f>
        <v>4950</v>
      </c>
      <c r="J3472" s="7">
        <f>FlightsPivot[[#This Row],[Total Fare]]+FlightsPivot[[#This Row],[10% tax ]]</f>
        <v>54450</v>
      </c>
      <c r="K3472" s="4">
        <v>11</v>
      </c>
      <c r="L3472" s="4">
        <v>2014</v>
      </c>
      <c r="M3472" t="str">
        <f>INDEX(RoutesPivot[DepAirport],MATCH($C3472,RoutesPivot[[RouteID]:[RouteID]],0))</f>
        <v>ORD</v>
      </c>
      <c r="N3472" t="str">
        <f>INDEX(RoutesPivot[AirportID],MATCH($C3472,RoutesPivot[[RouteID]:[RouteID]],0))</f>
        <v>MIA</v>
      </c>
      <c r="O3472">
        <f>INDEX(RoutesPivot[Distance],MATCH($C3472,RoutesPivot[[RouteID]:[RouteID]],0))</f>
        <v>1000</v>
      </c>
      <c r="P3472">
        <f>INDEX(RoutesPivot[ListPrice],MATCH($C3472,RoutesPivot[[RouteID]:[RouteID]],0))</f>
        <v>300</v>
      </c>
      <c r="Q3472" t="str">
        <f>INDEX(AirportPivot[AirportName],MATCH($N3472,AirportPivot[[AirportID]:[AirportID]],0))</f>
        <v>Miami International</v>
      </c>
      <c r="R3472">
        <f>INDEX(AirportPivot[Gates (number of available)],MATCH($N3472,AirportPivot[[AirportID]:[AirportID]],0))</f>
        <v>80</v>
      </c>
    </row>
    <row r="3473" spans="1:18" x14ac:dyDescent="0.25">
      <c r="A3473" s="3" t="s">
        <v>3505</v>
      </c>
      <c r="B3473" s="12">
        <v>41846</v>
      </c>
      <c r="C3473" s="4" t="s">
        <v>37</v>
      </c>
      <c r="D3473" s="4">
        <v>1.7</v>
      </c>
      <c r="E3473" s="4">
        <v>181</v>
      </c>
      <c r="F3473" s="5">
        <v>0.5</v>
      </c>
      <c r="G3473" s="6">
        <v>385</v>
      </c>
      <c r="H3473" s="7">
        <v>63525</v>
      </c>
      <c r="I3473" s="7">
        <f>FlightsPivot[[#This Row],[Total Fare]]*10%</f>
        <v>6352.5</v>
      </c>
      <c r="J3473" s="7">
        <f>FlightsPivot[[#This Row],[Total Fare]]+FlightsPivot[[#This Row],[10% tax ]]</f>
        <v>69877.5</v>
      </c>
      <c r="K3473" s="4">
        <v>7</v>
      </c>
      <c r="L3473" s="4">
        <v>2014</v>
      </c>
      <c r="M3473" t="str">
        <f>INDEX(RoutesPivot[DepAirport],MATCH($C3473,RoutesPivot[[RouteID]:[RouteID]],0))</f>
        <v>ORD</v>
      </c>
      <c r="N3473" t="str">
        <f>INDEX(RoutesPivot[AirportID],MATCH($C3473,RoutesPivot[[RouteID]:[RouteID]],0))</f>
        <v>SEA</v>
      </c>
      <c r="O3473">
        <f>INDEX(RoutesPivot[Distance],MATCH($C3473,RoutesPivot[[RouteID]:[RouteID]],0))</f>
        <v>1500</v>
      </c>
      <c r="P3473">
        <f>INDEX(RoutesPivot[ListPrice],MATCH($C3473,RoutesPivot[[RouteID]:[RouteID]],0))</f>
        <v>350</v>
      </c>
      <c r="Q3473" t="str">
        <f>INDEX(AirportPivot[AirportName],MATCH($N3473,AirportPivot[[AirportID]:[AirportID]],0))</f>
        <v>Seattle-Tacoma International</v>
      </c>
      <c r="R3473">
        <f>INDEX(AirportPivot[Gates (number of available)],MATCH($N3473,AirportPivot[[AirportID]:[AirportID]],0))</f>
        <v>58</v>
      </c>
    </row>
    <row r="3474" spans="1:18" x14ac:dyDescent="0.25">
      <c r="A3474" s="3" t="s">
        <v>3506</v>
      </c>
      <c r="B3474" s="12">
        <v>42302</v>
      </c>
      <c r="C3474" s="4" t="s">
        <v>17</v>
      </c>
      <c r="D3474" s="4">
        <v>2.9</v>
      </c>
      <c r="E3474" s="4">
        <v>59</v>
      </c>
      <c r="F3474" s="5">
        <v>0.66666666666666663</v>
      </c>
      <c r="G3474" s="6">
        <v>350</v>
      </c>
      <c r="H3474" s="7">
        <v>57750</v>
      </c>
      <c r="I3474" s="7">
        <f>FlightsPivot[[#This Row],[Total Fare]]*10%</f>
        <v>5775</v>
      </c>
      <c r="J3474" s="7">
        <f>FlightsPivot[[#This Row],[Total Fare]]+FlightsPivot[[#This Row],[10% tax ]]</f>
        <v>63525</v>
      </c>
      <c r="K3474" s="4">
        <v>10</v>
      </c>
      <c r="L3474" s="4">
        <v>2015</v>
      </c>
      <c r="M3474" t="str">
        <f>INDEX(RoutesPivot[DepAirport],MATCH($C3474,RoutesPivot[[RouteID]:[RouteID]],0))</f>
        <v>ORD</v>
      </c>
      <c r="N3474" t="str">
        <f>INDEX(RoutesPivot[AirportID],MATCH($C3474,RoutesPivot[[RouteID]:[RouteID]],0))</f>
        <v>LAX</v>
      </c>
      <c r="O3474">
        <f>INDEX(RoutesPivot[Distance],MATCH($C3474,RoutesPivot[[RouteID]:[RouteID]],0))</f>
        <v>1518</v>
      </c>
      <c r="P3474">
        <f>INDEX(RoutesPivot[ListPrice],MATCH($C3474,RoutesPivot[[RouteID]:[RouteID]],0))</f>
        <v>350</v>
      </c>
      <c r="Q3474" t="str">
        <f>INDEX(AirportPivot[AirportName],MATCH($N3474,AirportPivot[[AirportID]:[AirportID]],0))</f>
        <v>Los Angeles International</v>
      </c>
      <c r="R3474">
        <f>INDEX(AirportPivot[Gates (number of available)],MATCH($N3474,AirportPivot[[AirportID]:[AirportID]],0))</f>
        <v>86</v>
      </c>
    </row>
    <row r="3475" spans="1:18" x14ac:dyDescent="0.25">
      <c r="A3475" s="3" t="s">
        <v>3507</v>
      </c>
      <c r="B3475" s="12">
        <v>41741</v>
      </c>
      <c r="C3475" s="4" t="s">
        <v>33</v>
      </c>
      <c r="D3475" s="4">
        <v>2.2000000000000002</v>
      </c>
      <c r="E3475" s="4">
        <v>84</v>
      </c>
      <c r="F3475" s="5">
        <v>0.33333333333333331</v>
      </c>
      <c r="G3475" s="6">
        <v>375</v>
      </c>
      <c r="H3475" s="7">
        <v>67875</v>
      </c>
      <c r="I3475" s="7">
        <f>FlightsPivot[[#This Row],[Total Fare]]*10%</f>
        <v>6787.5</v>
      </c>
      <c r="J3475" s="7">
        <f>FlightsPivot[[#This Row],[Total Fare]]+FlightsPivot[[#This Row],[10% tax ]]</f>
        <v>74662.5</v>
      </c>
      <c r="K3475" s="4">
        <v>4</v>
      </c>
      <c r="L3475" s="4">
        <v>2014</v>
      </c>
      <c r="M3475" t="str">
        <f>INDEX(RoutesPivot[DepAirport],MATCH($C3475,RoutesPivot[[RouteID]:[RouteID]],0))</f>
        <v>ORD</v>
      </c>
      <c r="N3475" t="str">
        <f>INDEX(RoutesPivot[AirportID],MATCH($C3475,RoutesPivot[[RouteID]:[RouteID]],0))</f>
        <v>SFO</v>
      </c>
      <c r="O3475">
        <f>INDEX(RoutesPivot[Distance],MATCH($C3475,RoutesPivot[[RouteID]:[RouteID]],0))</f>
        <v>1600</v>
      </c>
      <c r="P3475">
        <f>INDEX(RoutesPivot[ListPrice],MATCH($C3475,RoutesPivot[[RouteID]:[RouteID]],0))</f>
        <v>375</v>
      </c>
      <c r="Q3475" t="str">
        <f>INDEX(AirportPivot[AirportName],MATCH($N3475,AirportPivot[[AirportID]:[AirportID]],0))</f>
        <v>San Francisco International</v>
      </c>
      <c r="R3475">
        <f>INDEX(AirportPivot[Gates (number of available)],MATCH($N3475,AirportPivot[[AirportID]:[AirportID]],0))</f>
        <v>70</v>
      </c>
    </row>
    <row r="3476" spans="1:18" x14ac:dyDescent="0.25">
      <c r="A3476" s="3" t="s">
        <v>3508</v>
      </c>
      <c r="B3476" s="12">
        <v>41770</v>
      </c>
      <c r="C3476" s="4" t="s">
        <v>15</v>
      </c>
      <c r="D3476" s="4">
        <v>1.4</v>
      </c>
      <c r="E3476" s="4">
        <v>91</v>
      </c>
      <c r="F3476" s="5">
        <v>0.8125</v>
      </c>
      <c r="G3476" s="6">
        <v>225</v>
      </c>
      <c r="H3476" s="7">
        <v>41625</v>
      </c>
      <c r="I3476" s="7">
        <f>FlightsPivot[[#This Row],[Total Fare]]*10%</f>
        <v>4162.5</v>
      </c>
      <c r="J3476" s="7">
        <f>FlightsPivot[[#This Row],[Total Fare]]+FlightsPivot[[#This Row],[10% tax ]]</f>
        <v>45787.5</v>
      </c>
      <c r="K3476" s="4">
        <v>5</v>
      </c>
      <c r="L3476" s="4">
        <v>2014</v>
      </c>
      <c r="M3476" t="str">
        <f>INDEX(RoutesPivot[DepAirport],MATCH($C3476,RoutesPivot[[RouteID]:[RouteID]],0))</f>
        <v>ORD</v>
      </c>
      <c r="N3476" t="str">
        <f>INDEX(RoutesPivot[AirportID],MATCH($C3476,RoutesPivot[[RouteID]:[RouteID]],0))</f>
        <v>EWR</v>
      </c>
      <c r="O3476">
        <f>INDEX(RoutesPivot[Distance],MATCH($C3476,RoutesPivot[[RouteID]:[RouteID]],0))</f>
        <v>600</v>
      </c>
      <c r="P3476">
        <f>INDEX(RoutesPivot[ListPrice],MATCH($C3476,RoutesPivot[[RouteID]:[RouteID]],0))</f>
        <v>225</v>
      </c>
      <c r="Q3476" t="str">
        <f>INDEX(AirportPivot[AirportName],MATCH($N3476,AirportPivot[[AirportID]:[AirportID]],0))</f>
        <v>Newark Liberty International</v>
      </c>
      <c r="R3476">
        <f>INDEX(AirportPivot[Gates (number of available)],MATCH($N3476,AirportPivot[[AirportID]:[AirportID]],0))</f>
        <v>82</v>
      </c>
    </row>
    <row r="3477" spans="1:18" x14ac:dyDescent="0.25">
      <c r="A3477" s="3" t="s">
        <v>3509</v>
      </c>
      <c r="B3477" s="12">
        <v>41939</v>
      </c>
      <c r="C3477" s="4" t="s">
        <v>27</v>
      </c>
      <c r="D3477" s="4">
        <v>10.3</v>
      </c>
      <c r="E3477" s="4">
        <v>61</v>
      </c>
      <c r="F3477" s="5">
        <v>0.83333333333333337</v>
      </c>
      <c r="G3477" s="6">
        <v>200</v>
      </c>
      <c r="H3477" s="7">
        <v>33000</v>
      </c>
      <c r="I3477" s="7">
        <f>FlightsPivot[[#This Row],[Total Fare]]*10%</f>
        <v>3300</v>
      </c>
      <c r="J3477" s="7">
        <f>FlightsPivot[[#This Row],[Total Fare]]+FlightsPivot[[#This Row],[10% tax ]]</f>
        <v>36300</v>
      </c>
      <c r="K3477" s="4">
        <v>10</v>
      </c>
      <c r="L3477" s="4">
        <v>2014</v>
      </c>
      <c r="M3477" t="str">
        <f>INDEX(RoutesPivot[DepAirport],MATCH($C3477,RoutesPivot[[RouteID]:[RouteID]],0))</f>
        <v>ORD</v>
      </c>
      <c r="N3477" t="str">
        <f>INDEX(RoutesPivot[AirportID],MATCH($C3477,RoutesPivot[[RouteID]:[RouteID]],0))</f>
        <v>ATL</v>
      </c>
      <c r="O3477">
        <f>INDEX(RoutesPivot[Distance],MATCH($C3477,RoutesPivot[[RouteID]:[RouteID]],0))</f>
        <v>510</v>
      </c>
      <c r="P3477">
        <f>INDEX(RoutesPivot[ListPrice],MATCH($C3477,RoutesPivot[[RouteID]:[RouteID]],0))</f>
        <v>200</v>
      </c>
      <c r="Q3477" t="str">
        <f>INDEX(AirportPivot[AirportName],MATCH($N3477,AirportPivot[[AirportID]:[AirportID]],0))</f>
        <v>Hartsfield-Jackson Atlanta International</v>
      </c>
      <c r="R3477">
        <f>INDEX(AirportPivot[Gates (number of available)],MATCH($N3477,AirportPivot[[AirportID]:[AirportID]],0))</f>
        <v>100</v>
      </c>
    </row>
    <row r="3478" spans="1:18" x14ac:dyDescent="0.25">
      <c r="A3478" s="3" t="s">
        <v>3510</v>
      </c>
      <c r="B3478" s="12">
        <v>41803</v>
      </c>
      <c r="C3478" s="4" t="s">
        <v>40</v>
      </c>
      <c r="D3478" s="4">
        <v>1.9</v>
      </c>
      <c r="E3478" s="4">
        <v>150</v>
      </c>
      <c r="F3478" s="5">
        <v>0.77083333333333337</v>
      </c>
      <c r="G3478" s="6">
        <v>126.5</v>
      </c>
      <c r="H3478" s="7">
        <v>23402.5</v>
      </c>
      <c r="I3478" s="7">
        <f>FlightsPivot[[#This Row],[Total Fare]]*10%</f>
        <v>2340.25</v>
      </c>
      <c r="J3478" s="7">
        <f>FlightsPivot[[#This Row],[Total Fare]]+FlightsPivot[[#This Row],[10% tax ]]</f>
        <v>25742.75</v>
      </c>
      <c r="K3478" s="4">
        <v>6</v>
      </c>
      <c r="L3478" s="4">
        <v>2014</v>
      </c>
      <c r="M3478" t="str">
        <f>INDEX(RoutesPivot[DepAirport],MATCH($C3478,RoutesPivot[[RouteID]:[RouteID]],0))</f>
        <v>ORD</v>
      </c>
      <c r="N3478" t="str">
        <f>INDEX(RoutesPivot[AirportID],MATCH($C3478,RoutesPivot[[RouteID]:[RouteID]],0))</f>
        <v>MSP</v>
      </c>
      <c r="O3478">
        <f>INDEX(RoutesPivot[Distance],MATCH($C3478,RoutesPivot[[RouteID]:[RouteID]],0))</f>
        <v>300</v>
      </c>
      <c r="P3478">
        <f>INDEX(RoutesPivot[ListPrice],MATCH($C3478,RoutesPivot[[RouteID]:[RouteID]],0))</f>
        <v>115</v>
      </c>
      <c r="Q3478" t="str">
        <f>INDEX(AirportPivot[AirportName],MATCH($N3478,AirportPivot[[AirportID]:[AirportID]],0))</f>
        <v>Minneapolis-St Paul International/Wold-Chamberlain</v>
      </c>
      <c r="R3478">
        <f>INDEX(AirportPivot[Gates (number of available)],MATCH($N3478,AirportPivot[[AirportID]:[AirportID]],0))</f>
        <v>65</v>
      </c>
    </row>
    <row r="3479" spans="1:18" x14ac:dyDescent="0.25">
      <c r="A3479" s="3" t="s">
        <v>3511</v>
      </c>
      <c r="B3479" s="12">
        <v>41982</v>
      </c>
      <c r="C3479" s="4" t="s">
        <v>50</v>
      </c>
      <c r="D3479" s="4">
        <v>2.4</v>
      </c>
      <c r="E3479" s="4">
        <v>185</v>
      </c>
      <c r="F3479" s="5">
        <v>0.875</v>
      </c>
      <c r="G3479" s="6">
        <v>275</v>
      </c>
      <c r="H3479" s="7">
        <v>45375</v>
      </c>
      <c r="I3479" s="7">
        <f>FlightsPivot[[#This Row],[Total Fare]]*10%</f>
        <v>4537.5</v>
      </c>
      <c r="J3479" s="7">
        <f>FlightsPivot[[#This Row],[Total Fare]]+FlightsPivot[[#This Row],[10% tax ]]</f>
        <v>49912.5</v>
      </c>
      <c r="K3479" s="4">
        <v>12</v>
      </c>
      <c r="L3479" s="4">
        <v>2014</v>
      </c>
      <c r="M3479" t="str">
        <f>INDEX(RoutesPivot[DepAirport],MATCH($C3479,RoutesPivot[[RouteID]:[RouteID]],0))</f>
        <v>ORD</v>
      </c>
      <c r="N3479" t="str">
        <f>INDEX(RoutesPivot[AirportID],MATCH($C3479,RoutesPivot[[RouteID]:[RouteID]],0))</f>
        <v>LGA</v>
      </c>
      <c r="O3479">
        <f>INDEX(RoutesPivot[Distance],MATCH($C3479,RoutesPivot[[RouteID]:[RouteID]],0))</f>
        <v>610</v>
      </c>
      <c r="P3479">
        <f>INDEX(RoutesPivot[ListPrice],MATCH($C3479,RoutesPivot[[RouteID]:[RouteID]],0))</f>
        <v>275</v>
      </c>
      <c r="Q3479" t="str">
        <f>INDEX(AirportPivot[AirportName],MATCH($N3479,AirportPivot[[AirportID]:[AirportID]],0))</f>
        <v>Laguardia</v>
      </c>
      <c r="R3479">
        <f>INDEX(AirportPivot[Gates (number of available)],MATCH($N3479,AirportPivot[[AirportID]:[AirportID]],0))</f>
        <v>66</v>
      </c>
    </row>
    <row r="3480" spans="1:18" x14ac:dyDescent="0.25">
      <c r="A3480" s="3" t="s">
        <v>3512</v>
      </c>
      <c r="B3480" s="12">
        <v>42205</v>
      </c>
      <c r="C3480" s="4" t="s">
        <v>13</v>
      </c>
      <c r="D3480" s="4">
        <v>3</v>
      </c>
      <c r="E3480" s="4">
        <v>150</v>
      </c>
      <c r="F3480" s="5">
        <v>0.3125</v>
      </c>
      <c r="G3480" s="6">
        <v>275</v>
      </c>
      <c r="H3480" s="7">
        <v>50875</v>
      </c>
      <c r="I3480" s="7">
        <f>FlightsPivot[[#This Row],[Total Fare]]*10%</f>
        <v>5087.5</v>
      </c>
      <c r="J3480" s="7">
        <f>FlightsPivot[[#This Row],[Total Fare]]+FlightsPivot[[#This Row],[10% tax ]]</f>
        <v>55962.5</v>
      </c>
      <c r="K3480" s="4">
        <v>7</v>
      </c>
      <c r="L3480" s="4">
        <v>2015</v>
      </c>
      <c r="M3480" t="str">
        <f>INDEX(RoutesPivot[DepAirport],MATCH($C3480,RoutesPivot[[RouteID]:[RouteID]],0))</f>
        <v>ORD</v>
      </c>
      <c r="N3480" t="str">
        <f>INDEX(RoutesPivot[AirportID],MATCH($C3480,RoutesPivot[[RouteID]:[RouteID]],0))</f>
        <v>JFK</v>
      </c>
      <c r="O3480">
        <f>INDEX(RoutesPivot[Distance],MATCH($C3480,RoutesPivot[[RouteID]:[RouteID]],0))</f>
        <v>619</v>
      </c>
      <c r="P3480">
        <f>INDEX(RoutesPivot[ListPrice],MATCH($C3480,RoutesPivot[[RouteID]:[RouteID]],0))</f>
        <v>250</v>
      </c>
      <c r="Q3480" t="str">
        <f>INDEX(AirportPivot[AirportName],MATCH($N3480,AirportPivot[[AirportID]:[AirportID]],0))</f>
        <v>John F Kennedy International</v>
      </c>
      <c r="R3480">
        <f>INDEX(AirportPivot[Gates (number of available)],MATCH($N3480,AirportPivot[[AirportID]:[AirportID]],0))</f>
        <v>120</v>
      </c>
    </row>
    <row r="3481" spans="1:18" x14ac:dyDescent="0.25">
      <c r="A3481" s="3" t="s">
        <v>3513</v>
      </c>
      <c r="B3481" s="12">
        <v>41821</v>
      </c>
      <c r="C3481" s="4" t="s">
        <v>25</v>
      </c>
      <c r="D3481" s="4">
        <v>2.9</v>
      </c>
      <c r="E3481" s="4">
        <v>106</v>
      </c>
      <c r="F3481" s="5">
        <v>0.75</v>
      </c>
      <c r="G3481" s="6">
        <v>220</v>
      </c>
      <c r="H3481" s="7">
        <v>40700</v>
      </c>
      <c r="I3481" s="7">
        <f>FlightsPivot[[#This Row],[Total Fare]]*10%</f>
        <v>4070</v>
      </c>
      <c r="J3481" s="7">
        <f>FlightsPivot[[#This Row],[Total Fare]]+FlightsPivot[[#This Row],[10% tax ]]</f>
        <v>44770</v>
      </c>
      <c r="K3481" s="4">
        <v>7</v>
      </c>
      <c r="L3481" s="4">
        <v>2014</v>
      </c>
      <c r="M3481" t="str">
        <f>INDEX(RoutesPivot[DepAirport],MATCH($C3481,RoutesPivot[[RouteID]:[RouteID]],0))</f>
        <v>ORD</v>
      </c>
      <c r="N3481" t="str">
        <f>INDEX(RoutesPivot[AirportID],MATCH($C3481,RoutesPivot[[RouteID]:[RouteID]],0))</f>
        <v>DFW</v>
      </c>
      <c r="O3481">
        <f>INDEX(RoutesPivot[Distance],MATCH($C3481,RoutesPivot[[RouteID]:[RouteID]],0))</f>
        <v>700</v>
      </c>
      <c r="P3481">
        <f>INDEX(RoutesPivot[ListPrice],MATCH($C3481,RoutesPivot[[RouteID]:[RouteID]],0))</f>
        <v>200</v>
      </c>
      <c r="Q3481" t="str">
        <f>INDEX(AirportPivot[AirportName],MATCH($N3481,AirportPivot[[AirportID]:[AirportID]],0))</f>
        <v>Dallas/Fort Worth International</v>
      </c>
      <c r="R3481">
        <f>INDEX(AirportPivot[Gates (number of available)],MATCH($N3481,AirportPivot[[AirportID]:[AirportID]],0))</f>
        <v>130</v>
      </c>
    </row>
    <row r="3482" spans="1:18" x14ac:dyDescent="0.25">
      <c r="A3482" s="3" t="s">
        <v>3514</v>
      </c>
      <c r="B3482" s="12">
        <v>41918</v>
      </c>
      <c r="C3482" s="4" t="s">
        <v>13</v>
      </c>
      <c r="D3482" s="4">
        <v>1.5</v>
      </c>
      <c r="E3482" s="4">
        <v>12</v>
      </c>
      <c r="F3482" s="5">
        <v>0.75</v>
      </c>
      <c r="G3482" s="6">
        <v>250</v>
      </c>
      <c r="H3482" s="7">
        <v>46250</v>
      </c>
      <c r="I3482" s="7">
        <f>FlightsPivot[[#This Row],[Total Fare]]*10%</f>
        <v>4625</v>
      </c>
      <c r="J3482" s="7">
        <f>FlightsPivot[[#This Row],[Total Fare]]+FlightsPivot[[#This Row],[10% tax ]]</f>
        <v>50875</v>
      </c>
      <c r="K3482" s="4">
        <v>10</v>
      </c>
      <c r="L3482" s="4">
        <v>2014</v>
      </c>
      <c r="M3482" t="str">
        <f>INDEX(RoutesPivot[DepAirport],MATCH($C3482,RoutesPivot[[RouteID]:[RouteID]],0))</f>
        <v>ORD</v>
      </c>
      <c r="N3482" t="str">
        <f>INDEX(RoutesPivot[AirportID],MATCH($C3482,RoutesPivot[[RouteID]:[RouteID]],0))</f>
        <v>JFK</v>
      </c>
      <c r="O3482">
        <f>INDEX(RoutesPivot[Distance],MATCH($C3482,RoutesPivot[[RouteID]:[RouteID]],0))</f>
        <v>619</v>
      </c>
      <c r="P3482">
        <f>INDEX(RoutesPivot[ListPrice],MATCH($C3482,RoutesPivot[[RouteID]:[RouteID]],0))</f>
        <v>250</v>
      </c>
      <c r="Q3482" t="str">
        <f>INDEX(AirportPivot[AirportName],MATCH($N3482,AirportPivot[[AirportID]:[AirportID]],0))</f>
        <v>John F Kennedy International</v>
      </c>
      <c r="R3482">
        <f>INDEX(AirportPivot[Gates (number of available)],MATCH($N3482,AirportPivot[[AirportID]:[AirportID]],0))</f>
        <v>120</v>
      </c>
    </row>
    <row r="3483" spans="1:18" x14ac:dyDescent="0.25">
      <c r="A3483" s="3" t="s">
        <v>3515</v>
      </c>
      <c r="B3483" s="12">
        <v>41661</v>
      </c>
      <c r="C3483" s="4" t="s">
        <v>33</v>
      </c>
      <c r="D3483" s="4">
        <v>2</v>
      </c>
      <c r="E3483" s="4">
        <v>73</v>
      </c>
      <c r="F3483" s="5">
        <v>0.79166666666666663</v>
      </c>
      <c r="G3483" s="6">
        <v>375</v>
      </c>
      <c r="H3483" s="7">
        <v>67875</v>
      </c>
      <c r="I3483" s="7">
        <f>FlightsPivot[[#This Row],[Total Fare]]*10%</f>
        <v>6787.5</v>
      </c>
      <c r="J3483" s="7">
        <f>FlightsPivot[[#This Row],[Total Fare]]+FlightsPivot[[#This Row],[10% tax ]]</f>
        <v>74662.5</v>
      </c>
      <c r="K3483" s="4">
        <v>1</v>
      </c>
      <c r="L3483" s="4">
        <v>2014</v>
      </c>
      <c r="M3483" t="str">
        <f>INDEX(RoutesPivot[DepAirport],MATCH($C3483,RoutesPivot[[RouteID]:[RouteID]],0))</f>
        <v>ORD</v>
      </c>
      <c r="N3483" t="str">
        <f>INDEX(RoutesPivot[AirportID],MATCH($C3483,RoutesPivot[[RouteID]:[RouteID]],0))</f>
        <v>SFO</v>
      </c>
      <c r="O3483">
        <f>INDEX(RoutesPivot[Distance],MATCH($C3483,RoutesPivot[[RouteID]:[RouteID]],0))</f>
        <v>1600</v>
      </c>
      <c r="P3483">
        <f>INDEX(RoutesPivot[ListPrice],MATCH($C3483,RoutesPivot[[RouteID]:[RouteID]],0))</f>
        <v>375</v>
      </c>
      <c r="Q3483" t="str">
        <f>INDEX(AirportPivot[AirportName],MATCH($N3483,AirportPivot[[AirportID]:[AirportID]],0))</f>
        <v>San Francisco International</v>
      </c>
      <c r="R3483">
        <f>INDEX(AirportPivot[Gates (number of available)],MATCH($N3483,AirportPivot[[AirportID]:[AirportID]],0))</f>
        <v>70</v>
      </c>
    </row>
    <row r="3484" spans="1:18" x14ac:dyDescent="0.25">
      <c r="A3484" s="3" t="s">
        <v>3516</v>
      </c>
      <c r="B3484" s="12">
        <v>42198</v>
      </c>
      <c r="C3484" s="4" t="s">
        <v>15</v>
      </c>
      <c r="D3484" s="4">
        <v>3.1</v>
      </c>
      <c r="E3484" s="4">
        <v>65</v>
      </c>
      <c r="F3484" s="5">
        <v>0.875</v>
      </c>
      <c r="G3484" s="6">
        <v>247.5</v>
      </c>
      <c r="H3484" s="7">
        <v>44797.5</v>
      </c>
      <c r="I3484" s="7">
        <f>FlightsPivot[[#This Row],[Total Fare]]*10%</f>
        <v>4479.75</v>
      </c>
      <c r="J3484" s="7">
        <f>FlightsPivot[[#This Row],[Total Fare]]+FlightsPivot[[#This Row],[10% tax ]]</f>
        <v>49277.25</v>
      </c>
      <c r="K3484" s="4">
        <v>7</v>
      </c>
      <c r="L3484" s="4">
        <v>2015</v>
      </c>
      <c r="M3484" t="str">
        <f>INDEX(RoutesPivot[DepAirport],MATCH($C3484,RoutesPivot[[RouteID]:[RouteID]],0))</f>
        <v>ORD</v>
      </c>
      <c r="N3484" t="str">
        <f>INDEX(RoutesPivot[AirportID],MATCH($C3484,RoutesPivot[[RouteID]:[RouteID]],0))</f>
        <v>EWR</v>
      </c>
      <c r="O3484">
        <f>INDEX(RoutesPivot[Distance],MATCH($C3484,RoutesPivot[[RouteID]:[RouteID]],0))</f>
        <v>600</v>
      </c>
      <c r="P3484">
        <f>INDEX(RoutesPivot[ListPrice],MATCH($C3484,RoutesPivot[[RouteID]:[RouteID]],0))</f>
        <v>225</v>
      </c>
      <c r="Q3484" t="str">
        <f>INDEX(AirportPivot[AirportName],MATCH($N3484,AirportPivot[[AirportID]:[AirportID]],0))</f>
        <v>Newark Liberty International</v>
      </c>
      <c r="R3484">
        <f>INDEX(AirportPivot[Gates (number of available)],MATCH($N3484,AirportPivot[[AirportID]:[AirportID]],0))</f>
        <v>82</v>
      </c>
    </row>
    <row r="3485" spans="1:18" x14ac:dyDescent="0.25">
      <c r="A3485" s="3" t="s">
        <v>3517</v>
      </c>
      <c r="B3485" s="12">
        <v>42116</v>
      </c>
      <c r="C3485" s="4" t="s">
        <v>27</v>
      </c>
      <c r="D3485" s="4">
        <v>10.6</v>
      </c>
      <c r="E3485" s="4">
        <v>104</v>
      </c>
      <c r="F3485" s="5">
        <v>0.35416666666666669</v>
      </c>
      <c r="G3485" s="6">
        <v>200</v>
      </c>
      <c r="H3485" s="7">
        <v>37000</v>
      </c>
      <c r="I3485" s="7">
        <f>FlightsPivot[[#This Row],[Total Fare]]*10%</f>
        <v>3700</v>
      </c>
      <c r="J3485" s="7">
        <f>FlightsPivot[[#This Row],[Total Fare]]+FlightsPivot[[#This Row],[10% tax ]]</f>
        <v>40700</v>
      </c>
      <c r="K3485" s="4">
        <v>4</v>
      </c>
      <c r="L3485" s="4">
        <v>2015</v>
      </c>
      <c r="M3485" t="str">
        <f>INDEX(RoutesPivot[DepAirport],MATCH($C3485,RoutesPivot[[RouteID]:[RouteID]],0))</f>
        <v>ORD</v>
      </c>
      <c r="N3485" t="str">
        <f>INDEX(RoutesPivot[AirportID],MATCH($C3485,RoutesPivot[[RouteID]:[RouteID]],0))</f>
        <v>ATL</v>
      </c>
      <c r="O3485">
        <f>INDEX(RoutesPivot[Distance],MATCH($C3485,RoutesPivot[[RouteID]:[RouteID]],0))</f>
        <v>510</v>
      </c>
      <c r="P3485">
        <f>INDEX(RoutesPivot[ListPrice],MATCH($C3485,RoutesPivot[[RouteID]:[RouteID]],0))</f>
        <v>200</v>
      </c>
      <c r="Q3485" t="str">
        <f>INDEX(AirportPivot[AirportName],MATCH($N3485,AirportPivot[[AirportID]:[AirportID]],0))</f>
        <v>Hartsfield-Jackson Atlanta International</v>
      </c>
      <c r="R3485">
        <f>INDEX(AirportPivot[Gates (number of available)],MATCH($N3485,AirportPivot[[AirportID]:[AirportID]],0))</f>
        <v>100</v>
      </c>
    </row>
    <row r="3486" spans="1:18" x14ac:dyDescent="0.25">
      <c r="A3486" s="3" t="s">
        <v>3518</v>
      </c>
      <c r="B3486" s="12">
        <v>41665</v>
      </c>
      <c r="C3486" s="4" t="s">
        <v>21</v>
      </c>
      <c r="D3486" s="4">
        <v>3.6</v>
      </c>
      <c r="E3486" s="4">
        <v>28</v>
      </c>
      <c r="F3486" s="5">
        <v>0.79166666666666663</v>
      </c>
      <c r="G3486" s="6">
        <v>125</v>
      </c>
      <c r="H3486" s="7">
        <v>23125</v>
      </c>
      <c r="I3486" s="7">
        <f>FlightsPivot[[#This Row],[Total Fare]]*10%</f>
        <v>2312.5</v>
      </c>
      <c r="J3486" s="7">
        <f>FlightsPivot[[#This Row],[Total Fare]]+FlightsPivot[[#This Row],[10% tax ]]</f>
        <v>25437.5</v>
      </c>
      <c r="K3486" s="4">
        <v>1</v>
      </c>
      <c r="L3486" s="4">
        <v>2014</v>
      </c>
      <c r="M3486" t="str">
        <f>INDEX(RoutesPivot[DepAirport],MATCH($C3486,RoutesPivot[[RouteID]:[RouteID]],0))</f>
        <v>ORD</v>
      </c>
      <c r="N3486" t="str">
        <f>INDEX(RoutesPivot[AirportID],MATCH($C3486,RoutesPivot[[RouteID]:[RouteID]],0))</f>
        <v>CLT</v>
      </c>
      <c r="O3486">
        <f>INDEX(RoutesPivot[Distance],MATCH($C3486,RoutesPivot[[RouteID]:[RouteID]],0))</f>
        <v>700</v>
      </c>
      <c r="P3486">
        <f>INDEX(RoutesPivot[ListPrice],MATCH($C3486,RoutesPivot[[RouteID]:[RouteID]],0))</f>
        <v>125</v>
      </c>
      <c r="Q3486" t="str">
        <f>INDEX(AirportPivot[AirportName],MATCH($N3486,AirportPivot[[AirportID]:[AirportID]],0))</f>
        <v>Charlotte/Douglas International</v>
      </c>
      <c r="R3486">
        <f>INDEX(AirportPivot[Gates (number of available)],MATCH($N3486,AirportPivot[[AirportID]:[AirportID]],0))</f>
        <v>65</v>
      </c>
    </row>
    <row r="3487" spans="1:18" x14ac:dyDescent="0.25">
      <c r="A3487" s="3" t="s">
        <v>3519</v>
      </c>
      <c r="B3487" s="12">
        <v>41762</v>
      </c>
      <c r="C3487" s="4" t="s">
        <v>80</v>
      </c>
      <c r="D3487" s="4">
        <v>2.2000000000000002</v>
      </c>
      <c r="E3487" s="4">
        <v>72</v>
      </c>
      <c r="F3487" s="5">
        <v>0.72916666666666663</v>
      </c>
      <c r="G3487" s="6">
        <v>300</v>
      </c>
      <c r="H3487" s="7">
        <v>54300</v>
      </c>
      <c r="I3487" s="7">
        <f>FlightsPivot[[#This Row],[Total Fare]]*10%</f>
        <v>5430</v>
      </c>
      <c r="J3487" s="7">
        <f>FlightsPivot[[#This Row],[Total Fare]]+FlightsPivot[[#This Row],[10% tax ]]</f>
        <v>59730</v>
      </c>
      <c r="K3487" s="4">
        <v>5</v>
      </c>
      <c r="L3487" s="4">
        <v>2014</v>
      </c>
      <c r="M3487" t="str">
        <f>INDEX(RoutesPivot[DepAirport],MATCH($C3487,RoutesPivot[[RouteID]:[RouteID]],0))</f>
        <v>ORD</v>
      </c>
      <c r="N3487" t="str">
        <f>INDEX(RoutesPivot[AirportID],MATCH($C3487,RoutesPivot[[RouteID]:[RouteID]],0))</f>
        <v>MIA</v>
      </c>
      <c r="O3487">
        <f>INDEX(RoutesPivot[Distance],MATCH($C3487,RoutesPivot[[RouteID]:[RouteID]],0))</f>
        <v>1000</v>
      </c>
      <c r="P3487">
        <f>INDEX(RoutesPivot[ListPrice],MATCH($C3487,RoutesPivot[[RouteID]:[RouteID]],0))</f>
        <v>300</v>
      </c>
      <c r="Q3487" t="str">
        <f>INDEX(AirportPivot[AirportName],MATCH($N3487,AirportPivot[[AirportID]:[AirportID]],0))</f>
        <v>Miami International</v>
      </c>
      <c r="R3487">
        <f>INDEX(AirportPivot[Gates (number of available)],MATCH($N3487,AirportPivot[[AirportID]:[AirportID]],0))</f>
        <v>80</v>
      </c>
    </row>
    <row r="3488" spans="1:18" x14ac:dyDescent="0.25">
      <c r="A3488" s="3" t="s">
        <v>3520</v>
      </c>
      <c r="B3488" s="12">
        <v>42316</v>
      </c>
      <c r="C3488" s="4" t="s">
        <v>80</v>
      </c>
      <c r="D3488" s="4">
        <v>2.4</v>
      </c>
      <c r="E3488" s="4">
        <v>109</v>
      </c>
      <c r="F3488" s="5">
        <v>0.75</v>
      </c>
      <c r="G3488" s="6">
        <v>300</v>
      </c>
      <c r="H3488" s="7">
        <v>55500</v>
      </c>
      <c r="I3488" s="7">
        <f>FlightsPivot[[#This Row],[Total Fare]]*10%</f>
        <v>5550</v>
      </c>
      <c r="J3488" s="7">
        <f>FlightsPivot[[#This Row],[Total Fare]]+FlightsPivot[[#This Row],[10% tax ]]</f>
        <v>61050</v>
      </c>
      <c r="K3488" s="4">
        <v>11</v>
      </c>
      <c r="L3488" s="4">
        <v>2015</v>
      </c>
      <c r="M3488" t="str">
        <f>INDEX(RoutesPivot[DepAirport],MATCH($C3488,RoutesPivot[[RouteID]:[RouteID]],0))</f>
        <v>ORD</v>
      </c>
      <c r="N3488" t="str">
        <f>INDEX(RoutesPivot[AirportID],MATCH($C3488,RoutesPivot[[RouteID]:[RouteID]],0))</f>
        <v>MIA</v>
      </c>
      <c r="O3488">
        <f>INDEX(RoutesPivot[Distance],MATCH($C3488,RoutesPivot[[RouteID]:[RouteID]],0))</f>
        <v>1000</v>
      </c>
      <c r="P3488">
        <f>INDEX(RoutesPivot[ListPrice],MATCH($C3488,RoutesPivot[[RouteID]:[RouteID]],0))</f>
        <v>300</v>
      </c>
      <c r="Q3488" t="str">
        <f>INDEX(AirportPivot[AirportName],MATCH($N3488,AirportPivot[[AirportID]:[AirportID]],0))</f>
        <v>Miami International</v>
      </c>
      <c r="R3488">
        <f>INDEX(AirportPivot[Gates (number of available)],MATCH($N3488,AirportPivot[[AirportID]:[AirportID]],0))</f>
        <v>80</v>
      </c>
    </row>
    <row r="3489" spans="1:18" x14ac:dyDescent="0.25">
      <c r="A3489" s="3" t="s">
        <v>3521</v>
      </c>
      <c r="B3489" s="12">
        <v>42152</v>
      </c>
      <c r="C3489" s="4" t="s">
        <v>103</v>
      </c>
      <c r="D3489" s="4">
        <v>2.1</v>
      </c>
      <c r="E3489" s="4">
        <v>122</v>
      </c>
      <c r="F3489" s="5">
        <v>0.33333333333333331</v>
      </c>
      <c r="G3489" s="6">
        <v>300</v>
      </c>
      <c r="H3489" s="7">
        <v>55500</v>
      </c>
      <c r="I3489" s="7">
        <f>FlightsPivot[[#This Row],[Total Fare]]*10%</f>
        <v>5550</v>
      </c>
      <c r="J3489" s="7">
        <f>FlightsPivot[[#This Row],[Total Fare]]+FlightsPivot[[#This Row],[10% tax ]]</f>
        <v>61050</v>
      </c>
      <c r="K3489" s="4">
        <v>5</v>
      </c>
      <c r="L3489" s="4">
        <v>2015</v>
      </c>
      <c r="M3489" t="str">
        <f>INDEX(RoutesPivot[DepAirport],MATCH($C3489,RoutesPivot[[RouteID]:[RouteID]],0))</f>
        <v>ORD</v>
      </c>
      <c r="N3489" t="str">
        <f>INDEX(RoutesPivot[AirportID],MATCH($C3489,RoutesPivot[[RouteID]:[RouteID]],0))</f>
        <v>IAD</v>
      </c>
      <c r="O3489">
        <f>INDEX(RoutesPivot[Distance],MATCH($C3489,RoutesPivot[[RouteID]:[RouteID]],0))</f>
        <v>515</v>
      </c>
      <c r="P3489">
        <f>INDEX(RoutesPivot[ListPrice],MATCH($C3489,RoutesPivot[[RouteID]:[RouteID]],0))</f>
        <v>300</v>
      </c>
      <c r="Q3489" t="str">
        <f>INDEX(AirportPivot[AirportName],MATCH($N3489,AirportPivot[[AirportID]:[AirportID]],0))</f>
        <v>Washington Dulles International</v>
      </c>
      <c r="R3489">
        <f>INDEX(AirportPivot[Gates (number of available)],MATCH($N3489,AirportPivot[[AirportID]:[AirportID]],0))</f>
        <v>95</v>
      </c>
    </row>
    <row r="3490" spans="1:18" x14ac:dyDescent="0.25">
      <c r="A3490" s="3" t="s">
        <v>3522</v>
      </c>
      <c r="B3490" s="12">
        <v>41753</v>
      </c>
      <c r="C3490" s="4" t="s">
        <v>37</v>
      </c>
      <c r="D3490" s="4">
        <v>0.9</v>
      </c>
      <c r="E3490" s="4">
        <v>161</v>
      </c>
      <c r="F3490" s="5">
        <v>0.79166666666666663</v>
      </c>
      <c r="G3490" s="6">
        <v>350</v>
      </c>
      <c r="H3490" s="7">
        <v>57750</v>
      </c>
      <c r="I3490" s="7">
        <f>FlightsPivot[[#This Row],[Total Fare]]*10%</f>
        <v>5775</v>
      </c>
      <c r="J3490" s="7">
        <f>FlightsPivot[[#This Row],[Total Fare]]+FlightsPivot[[#This Row],[10% tax ]]</f>
        <v>63525</v>
      </c>
      <c r="K3490" s="4">
        <v>4</v>
      </c>
      <c r="L3490" s="4">
        <v>2014</v>
      </c>
      <c r="M3490" t="str">
        <f>INDEX(RoutesPivot[DepAirport],MATCH($C3490,RoutesPivot[[RouteID]:[RouteID]],0))</f>
        <v>ORD</v>
      </c>
      <c r="N3490" t="str">
        <f>INDEX(RoutesPivot[AirportID],MATCH($C3490,RoutesPivot[[RouteID]:[RouteID]],0))</f>
        <v>SEA</v>
      </c>
      <c r="O3490">
        <f>INDEX(RoutesPivot[Distance],MATCH($C3490,RoutesPivot[[RouteID]:[RouteID]],0))</f>
        <v>1500</v>
      </c>
      <c r="P3490">
        <f>INDEX(RoutesPivot[ListPrice],MATCH($C3490,RoutesPivot[[RouteID]:[RouteID]],0))</f>
        <v>350</v>
      </c>
      <c r="Q3490" t="str">
        <f>INDEX(AirportPivot[AirportName],MATCH($N3490,AirportPivot[[AirportID]:[AirportID]],0))</f>
        <v>Seattle-Tacoma International</v>
      </c>
      <c r="R3490">
        <f>INDEX(AirportPivot[Gates (number of available)],MATCH($N3490,AirportPivot[[AirportID]:[AirportID]],0))</f>
        <v>58</v>
      </c>
    </row>
    <row r="3491" spans="1:18" x14ac:dyDescent="0.25">
      <c r="A3491" s="3" t="s">
        <v>3523</v>
      </c>
      <c r="B3491" s="12">
        <v>41692</v>
      </c>
      <c r="C3491" s="4" t="s">
        <v>80</v>
      </c>
      <c r="D3491" s="4">
        <v>2</v>
      </c>
      <c r="E3491" s="4">
        <v>117</v>
      </c>
      <c r="F3491" s="5">
        <v>0.35416666666666669</v>
      </c>
      <c r="G3491" s="6">
        <v>300</v>
      </c>
      <c r="H3491" s="7">
        <v>55500</v>
      </c>
      <c r="I3491" s="7">
        <f>FlightsPivot[[#This Row],[Total Fare]]*10%</f>
        <v>5550</v>
      </c>
      <c r="J3491" s="7">
        <f>FlightsPivot[[#This Row],[Total Fare]]+FlightsPivot[[#This Row],[10% tax ]]</f>
        <v>61050</v>
      </c>
      <c r="K3491" s="4">
        <v>2</v>
      </c>
      <c r="L3491" s="4">
        <v>2014</v>
      </c>
      <c r="M3491" t="str">
        <f>INDEX(RoutesPivot[DepAirport],MATCH($C3491,RoutesPivot[[RouteID]:[RouteID]],0))</f>
        <v>ORD</v>
      </c>
      <c r="N3491" t="str">
        <f>INDEX(RoutesPivot[AirportID],MATCH($C3491,RoutesPivot[[RouteID]:[RouteID]],0))</f>
        <v>MIA</v>
      </c>
      <c r="O3491">
        <f>INDEX(RoutesPivot[Distance],MATCH($C3491,RoutesPivot[[RouteID]:[RouteID]],0))</f>
        <v>1000</v>
      </c>
      <c r="P3491">
        <f>INDEX(RoutesPivot[ListPrice],MATCH($C3491,RoutesPivot[[RouteID]:[RouteID]],0))</f>
        <v>300</v>
      </c>
      <c r="Q3491" t="str">
        <f>INDEX(AirportPivot[AirportName],MATCH($N3491,AirportPivot[[AirportID]:[AirportID]],0))</f>
        <v>Miami International</v>
      </c>
      <c r="R3491">
        <f>INDEX(AirportPivot[Gates (number of available)],MATCH($N3491,AirportPivot[[AirportID]:[AirportID]],0))</f>
        <v>80</v>
      </c>
    </row>
    <row r="3492" spans="1:18" x14ac:dyDescent="0.25">
      <c r="A3492" s="3" t="s">
        <v>3524</v>
      </c>
      <c r="B3492" s="12">
        <v>41996</v>
      </c>
      <c r="C3492" s="4" t="s">
        <v>70</v>
      </c>
      <c r="D3492" s="4">
        <v>3.4</v>
      </c>
      <c r="E3492" s="4">
        <v>87</v>
      </c>
      <c r="F3492" s="5">
        <v>0.5625</v>
      </c>
      <c r="G3492" s="6">
        <v>385</v>
      </c>
      <c r="H3492" s="7">
        <v>69685</v>
      </c>
      <c r="I3492" s="7">
        <f>FlightsPivot[[#This Row],[Total Fare]]*10%</f>
        <v>6968.5</v>
      </c>
      <c r="J3492" s="7">
        <f>FlightsPivot[[#This Row],[Total Fare]]+FlightsPivot[[#This Row],[10% tax ]]</f>
        <v>76653.5</v>
      </c>
      <c r="K3492" s="4">
        <v>12</v>
      </c>
      <c r="L3492" s="4">
        <v>2014</v>
      </c>
      <c r="M3492" t="str">
        <f>INDEX(RoutesPivot[DepAirport],MATCH($C3492,RoutesPivot[[RouteID]:[RouteID]],0))</f>
        <v>ORD</v>
      </c>
      <c r="N3492" t="str">
        <f>INDEX(RoutesPivot[AirportID],MATCH($C3492,RoutesPivot[[RouteID]:[RouteID]],0))</f>
        <v>LAS</v>
      </c>
      <c r="O3492">
        <f>INDEX(RoutesPivot[Distance],MATCH($C3492,RoutesPivot[[RouteID]:[RouteID]],0))</f>
        <v>1100</v>
      </c>
      <c r="P3492">
        <f>INDEX(RoutesPivot[ListPrice],MATCH($C3492,RoutesPivot[[RouteID]:[RouteID]],0))</f>
        <v>275</v>
      </c>
      <c r="Q3492" t="str">
        <f>INDEX(AirportPivot[AirportName],MATCH($N3492,AirportPivot[[AirportID]:[AirportID]],0))</f>
        <v>McCarran International</v>
      </c>
      <c r="R3492">
        <f>INDEX(AirportPivot[Gates (number of available)],MATCH($N3492,AirportPivot[[AirportID]:[AirportID]],0))</f>
        <v>68</v>
      </c>
    </row>
    <row r="3493" spans="1:18" x14ac:dyDescent="0.25">
      <c r="A3493" s="3" t="s">
        <v>3525</v>
      </c>
      <c r="B3493" s="12">
        <v>42130</v>
      </c>
      <c r="C3493" s="4" t="s">
        <v>13</v>
      </c>
      <c r="D3493" s="4">
        <v>0.9</v>
      </c>
      <c r="E3493" s="4">
        <v>209</v>
      </c>
      <c r="F3493" s="5">
        <v>0.29166666666666669</v>
      </c>
      <c r="G3493" s="6">
        <v>250</v>
      </c>
      <c r="H3493" s="7">
        <v>41250</v>
      </c>
      <c r="I3493" s="7">
        <f>FlightsPivot[[#This Row],[Total Fare]]*10%</f>
        <v>4125</v>
      </c>
      <c r="J3493" s="7">
        <f>FlightsPivot[[#This Row],[Total Fare]]+FlightsPivot[[#This Row],[10% tax ]]</f>
        <v>45375</v>
      </c>
      <c r="K3493" s="4">
        <v>5</v>
      </c>
      <c r="L3493" s="4">
        <v>2015</v>
      </c>
      <c r="M3493" t="str">
        <f>INDEX(RoutesPivot[DepAirport],MATCH($C3493,RoutesPivot[[RouteID]:[RouteID]],0))</f>
        <v>ORD</v>
      </c>
      <c r="N3493" t="str">
        <f>INDEX(RoutesPivot[AirportID],MATCH($C3493,RoutesPivot[[RouteID]:[RouteID]],0))</f>
        <v>JFK</v>
      </c>
      <c r="O3493">
        <f>INDEX(RoutesPivot[Distance],MATCH($C3493,RoutesPivot[[RouteID]:[RouteID]],0))</f>
        <v>619</v>
      </c>
      <c r="P3493">
        <f>INDEX(RoutesPivot[ListPrice],MATCH($C3493,RoutesPivot[[RouteID]:[RouteID]],0))</f>
        <v>250</v>
      </c>
      <c r="Q3493" t="str">
        <f>INDEX(AirportPivot[AirportName],MATCH($N3493,AirportPivot[[AirportID]:[AirportID]],0))</f>
        <v>John F Kennedy International</v>
      </c>
      <c r="R3493">
        <f>INDEX(AirportPivot[Gates (number of available)],MATCH($N3493,AirportPivot[[AirportID]:[AirportID]],0))</f>
        <v>120</v>
      </c>
    </row>
    <row r="3494" spans="1:18" x14ac:dyDescent="0.25">
      <c r="A3494" s="3" t="s">
        <v>3526</v>
      </c>
      <c r="B3494" s="12">
        <v>41755</v>
      </c>
      <c r="C3494" s="4" t="s">
        <v>30</v>
      </c>
      <c r="D3494" s="4">
        <v>1.1000000000000001</v>
      </c>
      <c r="E3494" s="4">
        <v>125</v>
      </c>
      <c r="F3494" s="5">
        <v>0.375</v>
      </c>
      <c r="G3494" s="6">
        <v>250</v>
      </c>
      <c r="H3494" s="7">
        <v>46250</v>
      </c>
      <c r="I3494" s="7">
        <f>FlightsPivot[[#This Row],[Total Fare]]*10%</f>
        <v>4625</v>
      </c>
      <c r="J3494" s="7">
        <f>FlightsPivot[[#This Row],[Total Fare]]+FlightsPivot[[#This Row],[10% tax ]]</f>
        <v>50875</v>
      </c>
      <c r="K3494" s="4">
        <v>4</v>
      </c>
      <c r="L3494" s="4">
        <v>2014</v>
      </c>
      <c r="M3494" t="str">
        <f>INDEX(RoutesPivot[DepAirport],MATCH($C3494,RoutesPivot[[RouteID]:[RouteID]],0))</f>
        <v>ORD</v>
      </c>
      <c r="N3494" t="str">
        <f>INDEX(RoutesPivot[AirportID],MATCH($C3494,RoutesPivot[[RouteID]:[RouteID]],0))</f>
        <v>MCO</v>
      </c>
      <c r="O3494">
        <f>INDEX(RoutesPivot[Distance],MATCH($C3494,RoutesPivot[[RouteID]:[RouteID]],0))</f>
        <v>850</v>
      </c>
      <c r="P3494">
        <f>INDEX(RoutesPivot[ListPrice],MATCH($C3494,RoutesPivot[[RouteID]:[RouteID]],0))</f>
        <v>250</v>
      </c>
      <c r="Q3494" t="str">
        <f>INDEX(AirportPivot[AirportName],MATCH($N3494,AirportPivot[[AirportID]:[AirportID]],0))</f>
        <v>Orlando International</v>
      </c>
      <c r="R3494">
        <f>INDEX(AirportPivot[Gates (number of available)],MATCH($N3494,AirportPivot[[AirportID]:[AirportID]],0))</f>
        <v>67</v>
      </c>
    </row>
    <row r="3495" spans="1:18" x14ac:dyDescent="0.25">
      <c r="A3495" s="3" t="s">
        <v>3527</v>
      </c>
      <c r="B3495" s="12">
        <v>41865</v>
      </c>
      <c r="C3495" s="4" t="s">
        <v>19</v>
      </c>
      <c r="D3495" s="4">
        <v>2.5</v>
      </c>
      <c r="E3495" s="4">
        <v>167</v>
      </c>
      <c r="F3495" s="5">
        <v>0.875</v>
      </c>
      <c r="G3495" s="6">
        <v>220</v>
      </c>
      <c r="H3495" s="7">
        <v>36300</v>
      </c>
      <c r="I3495" s="7">
        <f>FlightsPivot[[#This Row],[Total Fare]]*10%</f>
        <v>3630</v>
      </c>
      <c r="J3495" s="7">
        <f>FlightsPivot[[#This Row],[Total Fare]]+FlightsPivot[[#This Row],[10% tax ]]</f>
        <v>39930</v>
      </c>
      <c r="K3495" s="4">
        <v>8</v>
      </c>
      <c r="L3495" s="4">
        <v>2014</v>
      </c>
      <c r="M3495" t="str">
        <f>INDEX(RoutesPivot[DepAirport],MATCH($C3495,RoutesPivot[[RouteID]:[RouteID]],0))</f>
        <v>ORD</v>
      </c>
      <c r="N3495" t="str">
        <f>INDEX(RoutesPivot[AirportID],MATCH($C3495,RoutesPivot[[RouteID]:[RouteID]],0))</f>
        <v>IAH</v>
      </c>
      <c r="O3495">
        <f>INDEX(RoutesPivot[Distance],MATCH($C3495,RoutesPivot[[RouteID]:[RouteID]],0))</f>
        <v>800</v>
      </c>
      <c r="P3495">
        <f>INDEX(RoutesPivot[ListPrice],MATCH($C3495,RoutesPivot[[RouteID]:[RouteID]],0))</f>
        <v>200</v>
      </c>
      <c r="Q3495" t="str">
        <f>INDEX(AirportPivot[AirportName],MATCH($N3495,AirportPivot[[AirportID]:[AirportID]],0))</f>
        <v>George Bush Intercontinental/Houston</v>
      </c>
      <c r="R3495">
        <f>INDEX(AirportPivot[Gates (number of available)],MATCH($N3495,AirportPivot[[AirportID]:[AirportID]],0))</f>
        <v>80</v>
      </c>
    </row>
    <row r="3496" spans="1:18" x14ac:dyDescent="0.25">
      <c r="A3496" s="3" t="s">
        <v>3528</v>
      </c>
      <c r="B3496" s="12">
        <v>42300</v>
      </c>
      <c r="C3496" s="4" t="s">
        <v>103</v>
      </c>
      <c r="D3496" s="4">
        <v>2.8</v>
      </c>
      <c r="E3496" s="4">
        <v>74</v>
      </c>
      <c r="F3496" s="5">
        <v>0.83333333333333337</v>
      </c>
      <c r="G3496" s="6">
        <v>300</v>
      </c>
      <c r="H3496" s="7">
        <v>54300</v>
      </c>
      <c r="I3496" s="7">
        <f>FlightsPivot[[#This Row],[Total Fare]]*10%</f>
        <v>5430</v>
      </c>
      <c r="J3496" s="7">
        <f>FlightsPivot[[#This Row],[Total Fare]]+FlightsPivot[[#This Row],[10% tax ]]</f>
        <v>59730</v>
      </c>
      <c r="K3496" s="4">
        <v>10</v>
      </c>
      <c r="L3496" s="4">
        <v>2015</v>
      </c>
      <c r="M3496" t="str">
        <f>INDEX(RoutesPivot[DepAirport],MATCH($C3496,RoutesPivot[[RouteID]:[RouteID]],0))</f>
        <v>ORD</v>
      </c>
      <c r="N3496" t="str">
        <f>INDEX(RoutesPivot[AirportID],MATCH($C3496,RoutesPivot[[RouteID]:[RouteID]],0))</f>
        <v>IAD</v>
      </c>
      <c r="O3496">
        <f>INDEX(RoutesPivot[Distance],MATCH($C3496,RoutesPivot[[RouteID]:[RouteID]],0))</f>
        <v>515</v>
      </c>
      <c r="P3496">
        <f>INDEX(RoutesPivot[ListPrice],MATCH($C3496,RoutesPivot[[RouteID]:[RouteID]],0))</f>
        <v>300</v>
      </c>
      <c r="Q3496" t="str">
        <f>INDEX(AirportPivot[AirportName],MATCH($N3496,AirportPivot[[AirportID]:[AirportID]],0))</f>
        <v>Washington Dulles International</v>
      </c>
      <c r="R3496">
        <f>INDEX(AirportPivot[Gates (number of available)],MATCH($N3496,AirportPivot[[AirportID]:[AirportID]],0))</f>
        <v>95</v>
      </c>
    </row>
    <row r="3497" spans="1:18" x14ac:dyDescent="0.25">
      <c r="A3497" s="3" t="s">
        <v>3529</v>
      </c>
      <c r="B3497" s="12">
        <v>41785</v>
      </c>
      <c r="C3497" s="4" t="s">
        <v>80</v>
      </c>
      <c r="D3497" s="4">
        <v>1.1000000000000001</v>
      </c>
      <c r="E3497" s="4">
        <v>143</v>
      </c>
      <c r="F3497" s="5">
        <v>0.6875</v>
      </c>
      <c r="G3497" s="6">
        <v>300</v>
      </c>
      <c r="H3497" s="7">
        <v>55500</v>
      </c>
      <c r="I3497" s="7">
        <f>FlightsPivot[[#This Row],[Total Fare]]*10%</f>
        <v>5550</v>
      </c>
      <c r="J3497" s="7">
        <f>FlightsPivot[[#This Row],[Total Fare]]+FlightsPivot[[#This Row],[10% tax ]]</f>
        <v>61050</v>
      </c>
      <c r="K3497" s="4">
        <v>5</v>
      </c>
      <c r="L3497" s="4">
        <v>2014</v>
      </c>
      <c r="M3497" t="str">
        <f>INDEX(RoutesPivot[DepAirport],MATCH($C3497,RoutesPivot[[RouteID]:[RouteID]],0))</f>
        <v>ORD</v>
      </c>
      <c r="N3497" t="str">
        <f>INDEX(RoutesPivot[AirportID],MATCH($C3497,RoutesPivot[[RouteID]:[RouteID]],0))</f>
        <v>MIA</v>
      </c>
      <c r="O3497">
        <f>INDEX(RoutesPivot[Distance],MATCH($C3497,RoutesPivot[[RouteID]:[RouteID]],0))</f>
        <v>1000</v>
      </c>
      <c r="P3497">
        <f>INDEX(RoutesPivot[ListPrice],MATCH($C3497,RoutesPivot[[RouteID]:[RouteID]],0))</f>
        <v>300</v>
      </c>
      <c r="Q3497" t="str">
        <f>INDEX(AirportPivot[AirportName],MATCH($N3497,AirportPivot[[AirportID]:[AirportID]],0))</f>
        <v>Miami International</v>
      </c>
      <c r="R3497">
        <f>INDEX(AirportPivot[Gates (number of available)],MATCH($N3497,AirportPivot[[AirportID]:[AirportID]],0))</f>
        <v>80</v>
      </c>
    </row>
    <row r="3498" spans="1:18" x14ac:dyDescent="0.25">
      <c r="A3498" s="3" t="s">
        <v>3530</v>
      </c>
      <c r="B3498" s="12">
        <v>41849</v>
      </c>
      <c r="C3498" s="4" t="s">
        <v>80</v>
      </c>
      <c r="D3498" s="4">
        <v>1.9</v>
      </c>
      <c r="E3498" s="4">
        <v>65</v>
      </c>
      <c r="F3498" s="5">
        <v>0.83333333333333337</v>
      </c>
      <c r="G3498" s="6">
        <v>330</v>
      </c>
      <c r="H3498" s="7">
        <v>59730</v>
      </c>
      <c r="I3498" s="7">
        <f>FlightsPivot[[#This Row],[Total Fare]]*10%</f>
        <v>5973</v>
      </c>
      <c r="J3498" s="7">
        <f>FlightsPivot[[#This Row],[Total Fare]]+FlightsPivot[[#This Row],[10% tax ]]</f>
        <v>65703</v>
      </c>
      <c r="K3498" s="4">
        <v>7</v>
      </c>
      <c r="L3498" s="4">
        <v>2014</v>
      </c>
      <c r="M3498" t="str">
        <f>INDEX(RoutesPivot[DepAirport],MATCH($C3498,RoutesPivot[[RouteID]:[RouteID]],0))</f>
        <v>ORD</v>
      </c>
      <c r="N3498" t="str">
        <f>INDEX(RoutesPivot[AirportID],MATCH($C3498,RoutesPivot[[RouteID]:[RouteID]],0))</f>
        <v>MIA</v>
      </c>
      <c r="O3498">
        <f>INDEX(RoutesPivot[Distance],MATCH($C3498,RoutesPivot[[RouteID]:[RouteID]],0))</f>
        <v>1000</v>
      </c>
      <c r="P3498">
        <f>INDEX(RoutesPivot[ListPrice],MATCH($C3498,RoutesPivot[[RouteID]:[RouteID]],0))</f>
        <v>300</v>
      </c>
      <c r="Q3498" t="str">
        <f>INDEX(AirportPivot[AirportName],MATCH($N3498,AirportPivot[[AirportID]:[AirportID]],0))</f>
        <v>Miami International</v>
      </c>
      <c r="R3498">
        <f>INDEX(AirportPivot[Gates (number of available)],MATCH($N3498,AirportPivot[[AirportID]:[AirportID]],0))</f>
        <v>80</v>
      </c>
    </row>
    <row r="3499" spans="1:18" x14ac:dyDescent="0.25">
      <c r="A3499" s="3" t="s">
        <v>3531</v>
      </c>
      <c r="B3499" s="12">
        <v>42024</v>
      </c>
      <c r="C3499" s="4" t="s">
        <v>13</v>
      </c>
      <c r="D3499" s="4">
        <v>3.1</v>
      </c>
      <c r="E3499" s="4">
        <v>128</v>
      </c>
      <c r="F3499" s="5">
        <v>0.79166666666666663</v>
      </c>
      <c r="G3499" s="6">
        <v>250</v>
      </c>
      <c r="H3499" s="7">
        <v>46250</v>
      </c>
      <c r="I3499" s="7">
        <f>FlightsPivot[[#This Row],[Total Fare]]*10%</f>
        <v>4625</v>
      </c>
      <c r="J3499" s="7">
        <f>FlightsPivot[[#This Row],[Total Fare]]+FlightsPivot[[#This Row],[10% tax ]]</f>
        <v>50875</v>
      </c>
      <c r="K3499" s="4">
        <v>1</v>
      </c>
      <c r="L3499" s="4">
        <v>2015</v>
      </c>
      <c r="M3499" t="str">
        <f>INDEX(RoutesPivot[DepAirport],MATCH($C3499,RoutesPivot[[RouteID]:[RouteID]],0))</f>
        <v>ORD</v>
      </c>
      <c r="N3499" t="str">
        <f>INDEX(RoutesPivot[AirportID],MATCH($C3499,RoutesPivot[[RouteID]:[RouteID]],0))</f>
        <v>JFK</v>
      </c>
      <c r="O3499">
        <f>INDEX(RoutesPivot[Distance],MATCH($C3499,RoutesPivot[[RouteID]:[RouteID]],0))</f>
        <v>619</v>
      </c>
      <c r="P3499">
        <f>INDEX(RoutesPivot[ListPrice],MATCH($C3499,RoutesPivot[[RouteID]:[RouteID]],0))</f>
        <v>250</v>
      </c>
      <c r="Q3499" t="str">
        <f>INDEX(AirportPivot[AirportName],MATCH($N3499,AirportPivot[[AirportID]:[AirportID]],0))</f>
        <v>John F Kennedy International</v>
      </c>
      <c r="R3499">
        <f>INDEX(AirportPivot[Gates (number of available)],MATCH($N3499,AirportPivot[[AirportID]:[AirportID]],0))</f>
        <v>120</v>
      </c>
    </row>
    <row r="3500" spans="1:18" x14ac:dyDescent="0.25">
      <c r="A3500" s="3" t="s">
        <v>3532</v>
      </c>
      <c r="B3500" s="12">
        <v>41640</v>
      </c>
      <c r="C3500" s="4" t="s">
        <v>70</v>
      </c>
      <c r="D3500" s="4">
        <v>2.2999999999999998</v>
      </c>
      <c r="E3500" s="4">
        <v>78</v>
      </c>
      <c r="F3500" s="5">
        <v>0.77083333333333337</v>
      </c>
      <c r="G3500" s="6">
        <v>275</v>
      </c>
      <c r="H3500" s="7">
        <v>49775</v>
      </c>
      <c r="I3500" s="7">
        <f>FlightsPivot[[#This Row],[Total Fare]]*10%</f>
        <v>4977.5</v>
      </c>
      <c r="J3500" s="7">
        <f>FlightsPivot[[#This Row],[Total Fare]]+FlightsPivot[[#This Row],[10% tax ]]</f>
        <v>54752.5</v>
      </c>
      <c r="K3500" s="4">
        <v>1</v>
      </c>
      <c r="L3500" s="4">
        <v>2014</v>
      </c>
      <c r="M3500" t="str">
        <f>INDEX(RoutesPivot[DepAirport],MATCH($C3500,RoutesPivot[[RouteID]:[RouteID]],0))</f>
        <v>ORD</v>
      </c>
      <c r="N3500" t="str">
        <f>INDEX(RoutesPivot[AirportID],MATCH($C3500,RoutesPivot[[RouteID]:[RouteID]],0))</f>
        <v>LAS</v>
      </c>
      <c r="O3500">
        <f>INDEX(RoutesPivot[Distance],MATCH($C3500,RoutesPivot[[RouteID]:[RouteID]],0))</f>
        <v>1100</v>
      </c>
      <c r="P3500">
        <f>INDEX(RoutesPivot[ListPrice],MATCH($C3500,RoutesPivot[[RouteID]:[RouteID]],0))</f>
        <v>275</v>
      </c>
      <c r="Q3500" t="str">
        <f>INDEX(AirportPivot[AirportName],MATCH($N3500,AirportPivot[[AirportID]:[AirportID]],0))</f>
        <v>McCarran International</v>
      </c>
      <c r="R3500">
        <f>INDEX(AirportPivot[Gates (number of available)],MATCH($N3500,AirportPivot[[AirportID]:[AirportID]],0))</f>
        <v>68</v>
      </c>
    </row>
    <row r="3501" spans="1:18" x14ac:dyDescent="0.25">
      <c r="A3501" s="3" t="s">
        <v>3533</v>
      </c>
      <c r="B3501" s="12">
        <v>42295</v>
      </c>
      <c r="C3501" s="4" t="s">
        <v>27</v>
      </c>
      <c r="D3501" s="4">
        <v>7.7</v>
      </c>
      <c r="E3501" s="4">
        <v>56</v>
      </c>
      <c r="F3501" s="5">
        <v>0.75</v>
      </c>
      <c r="G3501" s="6">
        <v>200</v>
      </c>
      <c r="H3501" s="7">
        <v>33000</v>
      </c>
      <c r="I3501" s="7">
        <f>FlightsPivot[[#This Row],[Total Fare]]*10%</f>
        <v>3300</v>
      </c>
      <c r="J3501" s="7">
        <f>FlightsPivot[[#This Row],[Total Fare]]+FlightsPivot[[#This Row],[10% tax ]]</f>
        <v>36300</v>
      </c>
      <c r="K3501" s="4">
        <v>10</v>
      </c>
      <c r="L3501" s="4">
        <v>2015</v>
      </c>
      <c r="M3501" t="str">
        <f>INDEX(RoutesPivot[DepAirport],MATCH($C3501,RoutesPivot[[RouteID]:[RouteID]],0))</f>
        <v>ORD</v>
      </c>
      <c r="N3501" t="str">
        <f>INDEX(RoutesPivot[AirportID],MATCH($C3501,RoutesPivot[[RouteID]:[RouteID]],0))</f>
        <v>ATL</v>
      </c>
      <c r="O3501">
        <f>INDEX(RoutesPivot[Distance],MATCH($C3501,RoutesPivot[[RouteID]:[RouteID]],0))</f>
        <v>510</v>
      </c>
      <c r="P3501">
        <f>INDEX(RoutesPivot[ListPrice],MATCH($C3501,RoutesPivot[[RouteID]:[RouteID]],0))</f>
        <v>200</v>
      </c>
      <c r="Q3501" t="str">
        <f>INDEX(AirportPivot[AirportName],MATCH($N3501,AirportPivot[[AirportID]:[AirportID]],0))</f>
        <v>Hartsfield-Jackson Atlanta International</v>
      </c>
      <c r="R3501">
        <f>INDEX(AirportPivot[Gates (number of available)],MATCH($N3501,AirportPivot[[AirportID]:[AirportID]],0))</f>
        <v>100</v>
      </c>
    </row>
    <row r="3502" spans="1:18" x14ac:dyDescent="0.25">
      <c r="A3502" s="3" t="s">
        <v>3534</v>
      </c>
      <c r="B3502" s="12">
        <v>41825</v>
      </c>
      <c r="C3502" s="4" t="s">
        <v>98</v>
      </c>
      <c r="D3502" s="4">
        <v>2.6</v>
      </c>
      <c r="E3502" s="4">
        <v>133</v>
      </c>
      <c r="F3502" s="5">
        <v>0.70833333333333337</v>
      </c>
      <c r="G3502" s="6">
        <v>302.5</v>
      </c>
      <c r="H3502" s="7">
        <v>55962.5</v>
      </c>
      <c r="I3502" s="7">
        <f>FlightsPivot[[#This Row],[Total Fare]]*10%</f>
        <v>5596.25</v>
      </c>
      <c r="J3502" s="7">
        <f>FlightsPivot[[#This Row],[Total Fare]]+FlightsPivot[[#This Row],[10% tax ]]</f>
        <v>61558.75</v>
      </c>
      <c r="K3502" s="4">
        <v>7</v>
      </c>
      <c r="L3502" s="4">
        <v>2014</v>
      </c>
      <c r="M3502" t="str">
        <f>INDEX(RoutesPivot[DepAirport],MATCH($C3502,RoutesPivot[[RouteID]:[RouteID]],0))</f>
        <v>ORD</v>
      </c>
      <c r="N3502" t="str">
        <f>INDEX(RoutesPivot[AirportID],MATCH($C3502,RoutesPivot[[RouteID]:[RouteID]],0))</f>
        <v>PHL</v>
      </c>
      <c r="O3502">
        <f>INDEX(RoutesPivot[Distance],MATCH($C3502,RoutesPivot[[RouteID]:[RouteID]],0))</f>
        <v>580</v>
      </c>
      <c r="P3502">
        <f>INDEX(RoutesPivot[ListPrice],MATCH($C3502,RoutesPivot[[RouteID]:[RouteID]],0))</f>
        <v>275</v>
      </c>
      <c r="Q3502" t="str">
        <f>INDEX(AirportPivot[AirportName],MATCH($N3502,AirportPivot[[AirportID]:[AirportID]],0))</f>
        <v>Philadelphia International</v>
      </c>
      <c r="R3502">
        <f>INDEX(AirportPivot[Gates (number of available)],MATCH($N3502,AirportPivot[[AirportID]:[AirportID]],0))</f>
        <v>89</v>
      </c>
    </row>
    <row r="3503" spans="1:18" x14ac:dyDescent="0.25">
      <c r="A3503" s="3" t="s">
        <v>3535</v>
      </c>
      <c r="B3503" s="12">
        <v>41844</v>
      </c>
      <c r="C3503" s="4" t="s">
        <v>86</v>
      </c>
      <c r="D3503" s="4">
        <v>2.2999999999999998</v>
      </c>
      <c r="E3503" s="4">
        <v>3</v>
      </c>
      <c r="F3503" s="5">
        <v>0.29166666666666669</v>
      </c>
      <c r="G3503" s="6">
        <v>126.5</v>
      </c>
      <c r="H3503" s="7">
        <v>23402.5</v>
      </c>
      <c r="I3503" s="7">
        <f>FlightsPivot[[#This Row],[Total Fare]]*10%</f>
        <v>2340.25</v>
      </c>
      <c r="J3503" s="7">
        <f>FlightsPivot[[#This Row],[Total Fare]]+FlightsPivot[[#This Row],[10% tax ]]</f>
        <v>25742.75</v>
      </c>
      <c r="K3503" s="4">
        <v>7</v>
      </c>
      <c r="L3503" s="4">
        <v>2014</v>
      </c>
      <c r="M3503" t="str">
        <f>INDEX(RoutesPivot[DepAirport],MATCH($C3503,RoutesPivot[[RouteID]:[RouteID]],0))</f>
        <v>ORD</v>
      </c>
      <c r="N3503" t="str">
        <f>INDEX(RoutesPivot[AirportID],MATCH($C3503,RoutesPivot[[RouteID]:[RouteID]],0))</f>
        <v>DTW</v>
      </c>
      <c r="O3503">
        <f>INDEX(RoutesPivot[Distance],MATCH($C3503,RoutesPivot[[RouteID]:[RouteID]],0))</f>
        <v>200</v>
      </c>
      <c r="P3503">
        <f>INDEX(RoutesPivot[ListPrice],MATCH($C3503,RoutesPivot[[RouteID]:[RouteID]],0))</f>
        <v>115</v>
      </c>
      <c r="Q3503" t="str">
        <f>INDEX(AirportPivot[AirportName],MATCH($N3503,AirportPivot[[AirportID]:[AirportID]],0))</f>
        <v>Detroit Metropolitan Wayne County</v>
      </c>
      <c r="R3503">
        <f>INDEX(AirportPivot[Gates (number of available)],MATCH($N3503,AirportPivot[[AirportID]:[AirportID]],0))</f>
        <v>60</v>
      </c>
    </row>
    <row r="3504" spans="1:18" x14ac:dyDescent="0.25">
      <c r="A3504" s="3" t="s">
        <v>3536</v>
      </c>
      <c r="B3504" s="12">
        <v>42015</v>
      </c>
      <c r="C3504" s="4" t="s">
        <v>33</v>
      </c>
      <c r="D3504" s="4">
        <v>2.7</v>
      </c>
      <c r="E3504" s="4">
        <v>194</v>
      </c>
      <c r="F3504" s="5">
        <v>0.70833333333333337</v>
      </c>
      <c r="G3504" s="6">
        <v>375</v>
      </c>
      <c r="H3504" s="7">
        <v>61875</v>
      </c>
      <c r="I3504" s="7">
        <f>FlightsPivot[[#This Row],[Total Fare]]*10%</f>
        <v>6187.5</v>
      </c>
      <c r="J3504" s="7">
        <f>FlightsPivot[[#This Row],[Total Fare]]+FlightsPivot[[#This Row],[10% tax ]]</f>
        <v>68062.5</v>
      </c>
      <c r="K3504" s="4">
        <v>1</v>
      </c>
      <c r="L3504" s="4">
        <v>2015</v>
      </c>
      <c r="M3504" t="str">
        <f>INDEX(RoutesPivot[DepAirport],MATCH($C3504,RoutesPivot[[RouteID]:[RouteID]],0))</f>
        <v>ORD</v>
      </c>
      <c r="N3504" t="str">
        <f>INDEX(RoutesPivot[AirportID],MATCH($C3504,RoutesPivot[[RouteID]:[RouteID]],0))</f>
        <v>SFO</v>
      </c>
      <c r="O3504">
        <f>INDEX(RoutesPivot[Distance],MATCH($C3504,RoutesPivot[[RouteID]:[RouteID]],0))</f>
        <v>1600</v>
      </c>
      <c r="P3504">
        <f>INDEX(RoutesPivot[ListPrice],MATCH($C3504,RoutesPivot[[RouteID]:[RouteID]],0))</f>
        <v>375</v>
      </c>
      <c r="Q3504" t="str">
        <f>INDEX(AirportPivot[AirportName],MATCH($N3504,AirportPivot[[AirportID]:[AirportID]],0))</f>
        <v>San Francisco International</v>
      </c>
      <c r="R3504">
        <f>INDEX(AirportPivot[Gates (number of available)],MATCH($N3504,AirportPivot[[AirportID]:[AirportID]],0))</f>
        <v>70</v>
      </c>
    </row>
    <row r="3505" spans="1:18" x14ac:dyDescent="0.25">
      <c r="A3505" s="3" t="s">
        <v>3537</v>
      </c>
      <c r="B3505" s="12">
        <v>42016</v>
      </c>
      <c r="C3505" s="4" t="s">
        <v>80</v>
      </c>
      <c r="D3505" s="4">
        <v>2.2000000000000002</v>
      </c>
      <c r="E3505" s="4">
        <v>137</v>
      </c>
      <c r="F3505" s="5">
        <v>0.33333333333333331</v>
      </c>
      <c r="G3505" s="6">
        <v>300</v>
      </c>
      <c r="H3505" s="7">
        <v>55500</v>
      </c>
      <c r="I3505" s="7">
        <f>FlightsPivot[[#This Row],[Total Fare]]*10%</f>
        <v>5550</v>
      </c>
      <c r="J3505" s="7">
        <f>FlightsPivot[[#This Row],[Total Fare]]+FlightsPivot[[#This Row],[10% tax ]]</f>
        <v>61050</v>
      </c>
      <c r="K3505" s="4">
        <v>1</v>
      </c>
      <c r="L3505" s="4">
        <v>2015</v>
      </c>
      <c r="M3505" t="str">
        <f>INDEX(RoutesPivot[DepAirport],MATCH($C3505,RoutesPivot[[RouteID]:[RouteID]],0))</f>
        <v>ORD</v>
      </c>
      <c r="N3505" t="str">
        <f>INDEX(RoutesPivot[AirportID],MATCH($C3505,RoutesPivot[[RouteID]:[RouteID]],0))</f>
        <v>MIA</v>
      </c>
      <c r="O3505">
        <f>INDEX(RoutesPivot[Distance],MATCH($C3505,RoutesPivot[[RouteID]:[RouteID]],0))</f>
        <v>1000</v>
      </c>
      <c r="P3505">
        <f>INDEX(RoutesPivot[ListPrice],MATCH($C3505,RoutesPivot[[RouteID]:[RouteID]],0))</f>
        <v>300</v>
      </c>
      <c r="Q3505" t="str">
        <f>INDEX(AirportPivot[AirportName],MATCH($N3505,AirportPivot[[AirportID]:[AirportID]],0))</f>
        <v>Miami International</v>
      </c>
      <c r="R3505">
        <f>INDEX(AirportPivot[Gates (number of available)],MATCH($N3505,AirportPivot[[AirportID]:[AirportID]],0))</f>
        <v>80</v>
      </c>
    </row>
    <row r="3506" spans="1:18" x14ac:dyDescent="0.25">
      <c r="A3506" s="3" t="s">
        <v>3538</v>
      </c>
      <c r="B3506" s="12">
        <v>41652</v>
      </c>
      <c r="C3506" s="4" t="s">
        <v>25</v>
      </c>
      <c r="D3506" s="4">
        <v>3.9</v>
      </c>
      <c r="E3506" s="4">
        <v>172</v>
      </c>
      <c r="F3506" s="5">
        <v>0.47916666666666669</v>
      </c>
      <c r="G3506" s="6">
        <v>200</v>
      </c>
      <c r="H3506" s="7">
        <v>33000</v>
      </c>
      <c r="I3506" s="7">
        <f>FlightsPivot[[#This Row],[Total Fare]]*10%</f>
        <v>3300</v>
      </c>
      <c r="J3506" s="7">
        <f>FlightsPivot[[#This Row],[Total Fare]]+FlightsPivot[[#This Row],[10% tax ]]</f>
        <v>36300</v>
      </c>
      <c r="K3506" s="4">
        <v>1</v>
      </c>
      <c r="L3506" s="4">
        <v>2014</v>
      </c>
      <c r="M3506" t="str">
        <f>INDEX(RoutesPivot[DepAirport],MATCH($C3506,RoutesPivot[[RouteID]:[RouteID]],0))</f>
        <v>ORD</v>
      </c>
      <c r="N3506" t="str">
        <f>INDEX(RoutesPivot[AirportID],MATCH($C3506,RoutesPivot[[RouteID]:[RouteID]],0))</f>
        <v>DFW</v>
      </c>
      <c r="O3506">
        <f>INDEX(RoutesPivot[Distance],MATCH($C3506,RoutesPivot[[RouteID]:[RouteID]],0))</f>
        <v>700</v>
      </c>
      <c r="P3506">
        <f>INDEX(RoutesPivot[ListPrice],MATCH($C3506,RoutesPivot[[RouteID]:[RouteID]],0))</f>
        <v>200</v>
      </c>
      <c r="Q3506" t="str">
        <f>INDEX(AirportPivot[AirportName],MATCH($N3506,AirportPivot[[AirportID]:[AirportID]],0))</f>
        <v>Dallas/Fort Worth International</v>
      </c>
      <c r="R3506">
        <f>INDEX(AirportPivot[Gates (number of available)],MATCH($N3506,AirportPivot[[AirportID]:[AirportID]],0))</f>
        <v>130</v>
      </c>
    </row>
    <row r="3507" spans="1:18" x14ac:dyDescent="0.25">
      <c r="A3507" s="3" t="s">
        <v>3539</v>
      </c>
      <c r="B3507" s="12">
        <v>41969</v>
      </c>
      <c r="C3507" s="4" t="s">
        <v>27</v>
      </c>
      <c r="D3507" s="4">
        <v>17.399999999999999</v>
      </c>
      <c r="E3507" s="4">
        <v>107</v>
      </c>
      <c r="F3507" s="5">
        <v>0.29166666666666669</v>
      </c>
      <c r="G3507" s="6">
        <v>300</v>
      </c>
      <c r="H3507" s="7">
        <v>55500</v>
      </c>
      <c r="I3507" s="7">
        <f>FlightsPivot[[#This Row],[Total Fare]]*10%</f>
        <v>5550</v>
      </c>
      <c r="J3507" s="7">
        <f>FlightsPivot[[#This Row],[Total Fare]]+FlightsPivot[[#This Row],[10% tax ]]</f>
        <v>61050</v>
      </c>
      <c r="K3507" s="4">
        <v>11</v>
      </c>
      <c r="L3507" s="4">
        <v>2014</v>
      </c>
      <c r="M3507" t="str">
        <f>INDEX(RoutesPivot[DepAirport],MATCH($C3507,RoutesPivot[[RouteID]:[RouteID]],0))</f>
        <v>ORD</v>
      </c>
      <c r="N3507" t="str">
        <f>INDEX(RoutesPivot[AirportID],MATCH($C3507,RoutesPivot[[RouteID]:[RouteID]],0))</f>
        <v>ATL</v>
      </c>
      <c r="O3507">
        <f>INDEX(RoutesPivot[Distance],MATCH($C3507,RoutesPivot[[RouteID]:[RouteID]],0))</f>
        <v>510</v>
      </c>
      <c r="P3507">
        <f>INDEX(RoutesPivot[ListPrice],MATCH($C3507,RoutesPivot[[RouteID]:[RouteID]],0))</f>
        <v>200</v>
      </c>
      <c r="Q3507" t="str">
        <f>INDEX(AirportPivot[AirportName],MATCH($N3507,AirportPivot[[AirportID]:[AirportID]],0))</f>
        <v>Hartsfield-Jackson Atlanta International</v>
      </c>
      <c r="R3507">
        <f>INDEX(AirportPivot[Gates (number of available)],MATCH($N3507,AirportPivot[[AirportID]:[AirportID]],0))</f>
        <v>100</v>
      </c>
    </row>
    <row r="3508" spans="1:18" x14ac:dyDescent="0.25">
      <c r="A3508" s="3" t="s">
        <v>3540</v>
      </c>
      <c r="B3508" s="12">
        <v>41860</v>
      </c>
      <c r="C3508" s="4" t="s">
        <v>25</v>
      </c>
      <c r="D3508" s="4">
        <v>1.4</v>
      </c>
      <c r="E3508" s="4">
        <v>121</v>
      </c>
      <c r="F3508" s="5">
        <v>0.3125</v>
      </c>
      <c r="G3508" s="6">
        <v>220</v>
      </c>
      <c r="H3508" s="7">
        <v>40700</v>
      </c>
      <c r="I3508" s="7">
        <f>FlightsPivot[[#This Row],[Total Fare]]*10%</f>
        <v>4070</v>
      </c>
      <c r="J3508" s="7">
        <f>FlightsPivot[[#This Row],[Total Fare]]+FlightsPivot[[#This Row],[10% tax ]]</f>
        <v>44770</v>
      </c>
      <c r="K3508" s="4">
        <v>8</v>
      </c>
      <c r="L3508" s="4">
        <v>2014</v>
      </c>
      <c r="M3508" t="str">
        <f>INDEX(RoutesPivot[DepAirport],MATCH($C3508,RoutesPivot[[RouteID]:[RouteID]],0))</f>
        <v>ORD</v>
      </c>
      <c r="N3508" t="str">
        <f>INDEX(RoutesPivot[AirportID],MATCH($C3508,RoutesPivot[[RouteID]:[RouteID]],0))</f>
        <v>DFW</v>
      </c>
      <c r="O3508">
        <f>INDEX(RoutesPivot[Distance],MATCH($C3508,RoutesPivot[[RouteID]:[RouteID]],0))</f>
        <v>700</v>
      </c>
      <c r="P3508">
        <f>INDEX(RoutesPivot[ListPrice],MATCH($C3508,RoutesPivot[[RouteID]:[RouteID]],0))</f>
        <v>200</v>
      </c>
      <c r="Q3508" t="str">
        <f>INDEX(AirportPivot[AirportName],MATCH($N3508,AirportPivot[[AirportID]:[AirportID]],0))</f>
        <v>Dallas/Fort Worth International</v>
      </c>
      <c r="R3508">
        <f>INDEX(AirportPivot[Gates (number of available)],MATCH($N3508,AirportPivot[[AirportID]:[AirportID]],0))</f>
        <v>130</v>
      </c>
    </row>
    <row r="3509" spans="1:18" x14ac:dyDescent="0.25">
      <c r="A3509" s="3" t="s">
        <v>3541</v>
      </c>
      <c r="B3509" s="12">
        <v>41982</v>
      </c>
      <c r="C3509" s="4" t="s">
        <v>33</v>
      </c>
      <c r="D3509" s="4">
        <v>1</v>
      </c>
      <c r="E3509" s="4">
        <v>168</v>
      </c>
      <c r="F3509" s="5">
        <v>0.79166666666666663</v>
      </c>
      <c r="G3509" s="6">
        <v>375</v>
      </c>
      <c r="H3509" s="7">
        <v>61875</v>
      </c>
      <c r="I3509" s="7">
        <f>FlightsPivot[[#This Row],[Total Fare]]*10%</f>
        <v>6187.5</v>
      </c>
      <c r="J3509" s="7">
        <f>FlightsPivot[[#This Row],[Total Fare]]+FlightsPivot[[#This Row],[10% tax ]]</f>
        <v>68062.5</v>
      </c>
      <c r="K3509" s="4">
        <v>12</v>
      </c>
      <c r="L3509" s="4">
        <v>2014</v>
      </c>
      <c r="M3509" t="str">
        <f>INDEX(RoutesPivot[DepAirport],MATCH($C3509,RoutesPivot[[RouteID]:[RouteID]],0))</f>
        <v>ORD</v>
      </c>
      <c r="N3509" t="str">
        <f>INDEX(RoutesPivot[AirportID],MATCH($C3509,RoutesPivot[[RouteID]:[RouteID]],0))</f>
        <v>SFO</v>
      </c>
      <c r="O3509">
        <f>INDEX(RoutesPivot[Distance],MATCH($C3509,RoutesPivot[[RouteID]:[RouteID]],0))</f>
        <v>1600</v>
      </c>
      <c r="P3509">
        <f>INDEX(RoutesPivot[ListPrice],MATCH($C3509,RoutesPivot[[RouteID]:[RouteID]],0))</f>
        <v>375</v>
      </c>
      <c r="Q3509" t="str">
        <f>INDEX(AirportPivot[AirportName],MATCH($N3509,AirportPivot[[AirportID]:[AirportID]],0))</f>
        <v>San Francisco International</v>
      </c>
      <c r="R3509">
        <f>INDEX(AirportPivot[Gates (number of available)],MATCH($N3509,AirportPivot[[AirportID]:[AirportID]],0))</f>
        <v>70</v>
      </c>
    </row>
    <row r="3510" spans="1:18" x14ac:dyDescent="0.25">
      <c r="A3510" s="3" t="s">
        <v>3542</v>
      </c>
      <c r="B3510" s="12">
        <v>42180</v>
      </c>
      <c r="C3510" s="4" t="s">
        <v>37</v>
      </c>
      <c r="D3510" s="4">
        <v>2.7</v>
      </c>
      <c r="E3510" s="4">
        <v>182</v>
      </c>
      <c r="F3510" s="5">
        <v>0.33333333333333331</v>
      </c>
      <c r="G3510" s="6">
        <v>385</v>
      </c>
      <c r="H3510" s="7">
        <v>63525</v>
      </c>
      <c r="I3510" s="7">
        <f>FlightsPivot[[#This Row],[Total Fare]]*10%</f>
        <v>6352.5</v>
      </c>
      <c r="J3510" s="7">
        <f>FlightsPivot[[#This Row],[Total Fare]]+FlightsPivot[[#This Row],[10% tax ]]</f>
        <v>69877.5</v>
      </c>
      <c r="K3510" s="4">
        <v>6</v>
      </c>
      <c r="L3510" s="4">
        <v>2015</v>
      </c>
      <c r="M3510" t="str">
        <f>INDEX(RoutesPivot[DepAirport],MATCH($C3510,RoutesPivot[[RouteID]:[RouteID]],0))</f>
        <v>ORD</v>
      </c>
      <c r="N3510" t="str">
        <f>INDEX(RoutesPivot[AirportID],MATCH($C3510,RoutesPivot[[RouteID]:[RouteID]],0))</f>
        <v>SEA</v>
      </c>
      <c r="O3510">
        <f>INDEX(RoutesPivot[Distance],MATCH($C3510,RoutesPivot[[RouteID]:[RouteID]],0))</f>
        <v>1500</v>
      </c>
      <c r="P3510">
        <f>INDEX(RoutesPivot[ListPrice],MATCH($C3510,RoutesPivot[[RouteID]:[RouteID]],0))</f>
        <v>350</v>
      </c>
      <c r="Q3510" t="str">
        <f>INDEX(AirportPivot[AirportName],MATCH($N3510,AirportPivot[[AirportID]:[AirportID]],0))</f>
        <v>Seattle-Tacoma International</v>
      </c>
      <c r="R3510">
        <f>INDEX(AirportPivot[Gates (number of available)],MATCH($N3510,AirportPivot[[AirportID]:[AirportID]],0))</f>
        <v>58</v>
      </c>
    </row>
    <row r="3511" spans="1:18" x14ac:dyDescent="0.25">
      <c r="A3511" s="3" t="s">
        <v>3543</v>
      </c>
      <c r="B3511" s="12">
        <v>41695</v>
      </c>
      <c r="C3511" s="4" t="s">
        <v>86</v>
      </c>
      <c r="D3511" s="4">
        <v>2.7</v>
      </c>
      <c r="E3511" s="4">
        <v>174</v>
      </c>
      <c r="F3511" s="5">
        <v>0.5</v>
      </c>
      <c r="G3511" s="6">
        <v>115</v>
      </c>
      <c r="H3511" s="7">
        <v>18975</v>
      </c>
      <c r="I3511" s="7">
        <f>FlightsPivot[[#This Row],[Total Fare]]*10%</f>
        <v>1897.5</v>
      </c>
      <c r="J3511" s="7">
        <f>FlightsPivot[[#This Row],[Total Fare]]+FlightsPivot[[#This Row],[10% tax ]]</f>
        <v>20872.5</v>
      </c>
      <c r="K3511" s="4">
        <v>2</v>
      </c>
      <c r="L3511" s="4">
        <v>2014</v>
      </c>
      <c r="M3511" t="str">
        <f>INDEX(RoutesPivot[DepAirport],MATCH($C3511,RoutesPivot[[RouteID]:[RouteID]],0))</f>
        <v>ORD</v>
      </c>
      <c r="N3511" t="str">
        <f>INDEX(RoutesPivot[AirportID],MATCH($C3511,RoutesPivot[[RouteID]:[RouteID]],0))</f>
        <v>DTW</v>
      </c>
      <c r="O3511">
        <f>INDEX(RoutesPivot[Distance],MATCH($C3511,RoutesPivot[[RouteID]:[RouteID]],0))</f>
        <v>200</v>
      </c>
      <c r="P3511">
        <f>INDEX(RoutesPivot[ListPrice],MATCH($C3511,RoutesPivot[[RouteID]:[RouteID]],0))</f>
        <v>115</v>
      </c>
      <c r="Q3511" t="str">
        <f>INDEX(AirportPivot[AirportName],MATCH($N3511,AirportPivot[[AirportID]:[AirportID]],0))</f>
        <v>Detroit Metropolitan Wayne County</v>
      </c>
      <c r="R3511">
        <f>INDEX(AirportPivot[Gates (number of available)],MATCH($N3511,AirportPivot[[AirportID]:[AirportID]],0))</f>
        <v>60</v>
      </c>
    </row>
    <row r="3512" spans="1:18" x14ac:dyDescent="0.25">
      <c r="A3512" s="3" t="s">
        <v>3544</v>
      </c>
      <c r="B3512" s="12">
        <v>42365</v>
      </c>
      <c r="C3512" s="4" t="s">
        <v>13</v>
      </c>
      <c r="D3512" s="4">
        <v>2.7</v>
      </c>
      <c r="E3512" s="4">
        <v>190</v>
      </c>
      <c r="F3512" s="5">
        <v>0.79166666666666663</v>
      </c>
      <c r="G3512" s="6">
        <v>350</v>
      </c>
      <c r="H3512" s="7">
        <v>57750</v>
      </c>
      <c r="I3512" s="7">
        <f>FlightsPivot[[#This Row],[Total Fare]]*10%</f>
        <v>5775</v>
      </c>
      <c r="J3512" s="7">
        <f>FlightsPivot[[#This Row],[Total Fare]]+FlightsPivot[[#This Row],[10% tax ]]</f>
        <v>63525</v>
      </c>
      <c r="K3512" s="4">
        <v>12</v>
      </c>
      <c r="L3512" s="4">
        <v>2015</v>
      </c>
      <c r="M3512" t="str">
        <f>INDEX(RoutesPivot[DepAirport],MATCH($C3512,RoutesPivot[[RouteID]:[RouteID]],0))</f>
        <v>ORD</v>
      </c>
      <c r="N3512" t="str">
        <f>INDEX(RoutesPivot[AirportID],MATCH($C3512,RoutesPivot[[RouteID]:[RouteID]],0))</f>
        <v>JFK</v>
      </c>
      <c r="O3512">
        <f>INDEX(RoutesPivot[Distance],MATCH($C3512,RoutesPivot[[RouteID]:[RouteID]],0))</f>
        <v>619</v>
      </c>
      <c r="P3512">
        <f>INDEX(RoutesPivot[ListPrice],MATCH($C3512,RoutesPivot[[RouteID]:[RouteID]],0))</f>
        <v>250</v>
      </c>
      <c r="Q3512" t="str">
        <f>INDEX(AirportPivot[AirportName],MATCH($N3512,AirportPivot[[AirportID]:[AirportID]],0))</f>
        <v>John F Kennedy International</v>
      </c>
      <c r="R3512">
        <f>INDEX(AirportPivot[Gates (number of available)],MATCH($N3512,AirportPivot[[AirportID]:[AirportID]],0))</f>
        <v>120</v>
      </c>
    </row>
    <row r="3513" spans="1:18" x14ac:dyDescent="0.25">
      <c r="A3513" s="3" t="s">
        <v>3545</v>
      </c>
      <c r="B3513" s="12">
        <v>42167</v>
      </c>
      <c r="C3513" s="4" t="s">
        <v>50</v>
      </c>
      <c r="D3513" s="4">
        <v>1.4</v>
      </c>
      <c r="E3513" s="4">
        <v>198</v>
      </c>
      <c r="F3513" s="5">
        <v>0.77083333333333337</v>
      </c>
      <c r="G3513" s="6">
        <v>302.5</v>
      </c>
      <c r="H3513" s="7">
        <v>49912.5</v>
      </c>
      <c r="I3513" s="7">
        <f>FlightsPivot[[#This Row],[Total Fare]]*10%</f>
        <v>4991.25</v>
      </c>
      <c r="J3513" s="7">
        <f>FlightsPivot[[#This Row],[Total Fare]]+FlightsPivot[[#This Row],[10% tax ]]</f>
        <v>54903.75</v>
      </c>
      <c r="K3513" s="4">
        <v>6</v>
      </c>
      <c r="L3513" s="4">
        <v>2015</v>
      </c>
      <c r="M3513" t="str">
        <f>INDEX(RoutesPivot[DepAirport],MATCH($C3513,RoutesPivot[[RouteID]:[RouteID]],0))</f>
        <v>ORD</v>
      </c>
      <c r="N3513" t="str">
        <f>INDEX(RoutesPivot[AirportID],MATCH($C3513,RoutesPivot[[RouteID]:[RouteID]],0))</f>
        <v>LGA</v>
      </c>
      <c r="O3513">
        <f>INDEX(RoutesPivot[Distance],MATCH($C3513,RoutesPivot[[RouteID]:[RouteID]],0))</f>
        <v>610</v>
      </c>
      <c r="P3513">
        <f>INDEX(RoutesPivot[ListPrice],MATCH($C3513,RoutesPivot[[RouteID]:[RouteID]],0))</f>
        <v>275</v>
      </c>
      <c r="Q3513" t="str">
        <f>INDEX(AirportPivot[AirportName],MATCH($N3513,AirportPivot[[AirportID]:[AirportID]],0))</f>
        <v>Laguardia</v>
      </c>
      <c r="R3513">
        <f>INDEX(AirportPivot[Gates (number of available)],MATCH($N3513,AirportPivot[[AirportID]:[AirportID]],0))</f>
        <v>66</v>
      </c>
    </row>
    <row r="3514" spans="1:18" x14ac:dyDescent="0.25">
      <c r="A3514" s="3" t="s">
        <v>3546</v>
      </c>
      <c r="B3514" s="12">
        <v>41923</v>
      </c>
      <c r="C3514" s="4" t="s">
        <v>23</v>
      </c>
      <c r="D3514" s="4">
        <v>1.4</v>
      </c>
      <c r="E3514" s="4">
        <v>88</v>
      </c>
      <c r="F3514" s="5">
        <v>0.70833333333333337</v>
      </c>
      <c r="G3514" s="6">
        <v>300</v>
      </c>
      <c r="H3514" s="7">
        <v>54300</v>
      </c>
      <c r="I3514" s="7">
        <f>FlightsPivot[[#This Row],[Total Fare]]*10%</f>
        <v>5430</v>
      </c>
      <c r="J3514" s="7">
        <f>FlightsPivot[[#This Row],[Total Fare]]+FlightsPivot[[#This Row],[10% tax ]]</f>
        <v>59730</v>
      </c>
      <c r="K3514" s="4">
        <v>10</v>
      </c>
      <c r="L3514" s="4">
        <v>2014</v>
      </c>
      <c r="M3514" t="str">
        <f>INDEX(RoutesPivot[DepAirport],MATCH($C3514,RoutesPivot[[RouteID]:[RouteID]],0))</f>
        <v>ORD</v>
      </c>
      <c r="N3514" t="str">
        <f>INDEX(RoutesPivot[AirportID],MATCH($C3514,RoutesPivot[[RouteID]:[RouteID]],0))</f>
        <v>DEN</v>
      </c>
      <c r="O3514">
        <f>INDEX(RoutesPivot[Distance],MATCH($C3514,RoutesPivot[[RouteID]:[RouteID]],0))</f>
        <v>800</v>
      </c>
      <c r="P3514">
        <f>INDEX(RoutesPivot[ListPrice],MATCH($C3514,RoutesPivot[[RouteID]:[RouteID]],0))</f>
        <v>300</v>
      </c>
      <c r="Q3514" t="str">
        <f>INDEX(AirportPivot[AirportName],MATCH($N3514,AirportPivot[[AirportID]:[AirportID]],0))</f>
        <v>Denver International</v>
      </c>
      <c r="R3514">
        <f>INDEX(AirportPivot[Gates (number of available)],MATCH($N3514,AirportPivot[[AirportID]:[AirportID]],0))</f>
        <v>75</v>
      </c>
    </row>
    <row r="3515" spans="1:18" x14ac:dyDescent="0.25">
      <c r="A3515" s="3" t="s">
        <v>3547</v>
      </c>
      <c r="B3515" s="12">
        <v>42184</v>
      </c>
      <c r="C3515" s="4" t="s">
        <v>47</v>
      </c>
      <c r="D3515" s="4">
        <v>2.5</v>
      </c>
      <c r="E3515" s="4">
        <v>119</v>
      </c>
      <c r="F3515" s="5">
        <v>0.29166666666666669</v>
      </c>
      <c r="G3515" s="6">
        <v>275</v>
      </c>
      <c r="H3515" s="7">
        <v>50875</v>
      </c>
      <c r="I3515" s="7">
        <f>FlightsPivot[[#This Row],[Total Fare]]*10%</f>
        <v>5087.5</v>
      </c>
      <c r="J3515" s="7">
        <f>FlightsPivot[[#This Row],[Total Fare]]+FlightsPivot[[#This Row],[10% tax ]]</f>
        <v>55962.5</v>
      </c>
      <c r="K3515" s="4">
        <v>6</v>
      </c>
      <c r="L3515" s="4">
        <v>2015</v>
      </c>
      <c r="M3515" t="str">
        <f>INDEX(RoutesPivot[DepAirport],MATCH($C3515,RoutesPivot[[RouteID]:[RouteID]],0))</f>
        <v>ORD</v>
      </c>
      <c r="N3515" t="str">
        <f>INDEX(RoutesPivot[AirportID],MATCH($C3515,RoutesPivot[[RouteID]:[RouteID]],0))</f>
        <v>PHX</v>
      </c>
      <c r="O3515">
        <f>INDEX(RoutesPivot[Distance],MATCH($C3515,RoutesPivot[[RouteID]:[RouteID]],0))</f>
        <v>1200</v>
      </c>
      <c r="P3515">
        <f>INDEX(RoutesPivot[ListPrice],MATCH($C3515,RoutesPivot[[RouteID]:[RouteID]],0))</f>
        <v>250</v>
      </c>
      <c r="Q3515" t="str">
        <f>INDEX(AirportPivot[AirportName],MATCH($N3515,AirportPivot[[AirportID]:[AirportID]],0))</f>
        <v>Phoenix Sky Harbor International</v>
      </c>
      <c r="R3515">
        <f>INDEX(AirportPivot[Gates (number of available)],MATCH($N3515,AirportPivot[[AirportID]:[AirportID]],0))</f>
        <v>60</v>
      </c>
    </row>
    <row r="3516" spans="1:18" x14ac:dyDescent="0.25">
      <c r="A3516" s="3" t="s">
        <v>3548</v>
      </c>
      <c r="B3516" s="12">
        <v>42192</v>
      </c>
      <c r="C3516" s="4" t="s">
        <v>15</v>
      </c>
      <c r="D3516" s="4">
        <v>1.3</v>
      </c>
      <c r="E3516" s="4">
        <v>42</v>
      </c>
      <c r="F3516" s="5">
        <v>0.29166666666666669</v>
      </c>
      <c r="G3516" s="6">
        <v>247.5</v>
      </c>
      <c r="H3516" s="7">
        <v>40837.5</v>
      </c>
      <c r="I3516" s="7">
        <f>FlightsPivot[[#This Row],[Total Fare]]*10%</f>
        <v>4083.75</v>
      </c>
      <c r="J3516" s="7">
        <f>FlightsPivot[[#This Row],[Total Fare]]+FlightsPivot[[#This Row],[10% tax ]]</f>
        <v>44921.25</v>
      </c>
      <c r="K3516" s="4">
        <v>7</v>
      </c>
      <c r="L3516" s="4">
        <v>2015</v>
      </c>
      <c r="M3516" t="str">
        <f>INDEX(RoutesPivot[DepAirport],MATCH($C3516,RoutesPivot[[RouteID]:[RouteID]],0))</f>
        <v>ORD</v>
      </c>
      <c r="N3516" t="str">
        <f>INDEX(RoutesPivot[AirportID],MATCH($C3516,RoutesPivot[[RouteID]:[RouteID]],0))</f>
        <v>EWR</v>
      </c>
      <c r="O3516">
        <f>INDEX(RoutesPivot[Distance],MATCH($C3516,RoutesPivot[[RouteID]:[RouteID]],0))</f>
        <v>600</v>
      </c>
      <c r="P3516">
        <f>INDEX(RoutesPivot[ListPrice],MATCH($C3516,RoutesPivot[[RouteID]:[RouteID]],0))</f>
        <v>225</v>
      </c>
      <c r="Q3516" t="str">
        <f>INDEX(AirportPivot[AirportName],MATCH($N3516,AirportPivot[[AirportID]:[AirportID]],0))</f>
        <v>Newark Liberty International</v>
      </c>
      <c r="R3516">
        <f>INDEX(AirportPivot[Gates (number of available)],MATCH($N3516,AirportPivot[[AirportID]:[AirportID]],0))</f>
        <v>82</v>
      </c>
    </row>
    <row r="3517" spans="1:18" x14ac:dyDescent="0.25">
      <c r="A3517" s="3" t="s">
        <v>3549</v>
      </c>
      <c r="B3517" s="12">
        <v>41995</v>
      </c>
      <c r="C3517" s="4" t="s">
        <v>37</v>
      </c>
      <c r="D3517" s="4">
        <v>3.2</v>
      </c>
      <c r="E3517" s="4">
        <v>90</v>
      </c>
      <c r="F3517" s="5">
        <v>0.3125</v>
      </c>
      <c r="G3517" s="6">
        <v>490</v>
      </c>
      <c r="H3517" s="7">
        <v>88690</v>
      </c>
      <c r="I3517" s="7">
        <f>FlightsPivot[[#This Row],[Total Fare]]*10%</f>
        <v>8869</v>
      </c>
      <c r="J3517" s="7">
        <f>FlightsPivot[[#This Row],[Total Fare]]+FlightsPivot[[#This Row],[10% tax ]]</f>
        <v>97559</v>
      </c>
      <c r="K3517" s="4">
        <v>12</v>
      </c>
      <c r="L3517" s="4">
        <v>2014</v>
      </c>
      <c r="M3517" t="str">
        <f>INDEX(RoutesPivot[DepAirport],MATCH($C3517,RoutesPivot[[RouteID]:[RouteID]],0))</f>
        <v>ORD</v>
      </c>
      <c r="N3517" t="str">
        <f>INDEX(RoutesPivot[AirportID],MATCH($C3517,RoutesPivot[[RouteID]:[RouteID]],0))</f>
        <v>SEA</v>
      </c>
      <c r="O3517">
        <f>INDEX(RoutesPivot[Distance],MATCH($C3517,RoutesPivot[[RouteID]:[RouteID]],0))</f>
        <v>1500</v>
      </c>
      <c r="P3517">
        <f>INDEX(RoutesPivot[ListPrice],MATCH($C3517,RoutesPivot[[RouteID]:[RouteID]],0))</f>
        <v>350</v>
      </c>
      <c r="Q3517" t="str">
        <f>INDEX(AirportPivot[AirportName],MATCH($N3517,AirportPivot[[AirportID]:[AirportID]],0))</f>
        <v>Seattle-Tacoma International</v>
      </c>
      <c r="R3517">
        <f>INDEX(AirportPivot[Gates (number of available)],MATCH($N3517,AirportPivot[[AirportID]:[AirportID]],0))</f>
        <v>58</v>
      </c>
    </row>
    <row r="3518" spans="1:18" x14ac:dyDescent="0.25">
      <c r="A3518" s="3" t="s">
        <v>3550</v>
      </c>
      <c r="B3518" s="12">
        <v>41682</v>
      </c>
      <c r="C3518" s="4" t="s">
        <v>25</v>
      </c>
      <c r="D3518" s="4">
        <v>2.9</v>
      </c>
      <c r="E3518" s="4">
        <v>165</v>
      </c>
      <c r="F3518" s="5">
        <v>0.79166666666666663</v>
      </c>
      <c r="G3518" s="6">
        <v>200</v>
      </c>
      <c r="H3518" s="7">
        <v>33000</v>
      </c>
      <c r="I3518" s="7">
        <f>FlightsPivot[[#This Row],[Total Fare]]*10%</f>
        <v>3300</v>
      </c>
      <c r="J3518" s="7">
        <f>FlightsPivot[[#This Row],[Total Fare]]+FlightsPivot[[#This Row],[10% tax ]]</f>
        <v>36300</v>
      </c>
      <c r="K3518" s="4">
        <v>2</v>
      </c>
      <c r="L3518" s="4">
        <v>2014</v>
      </c>
      <c r="M3518" t="str">
        <f>INDEX(RoutesPivot[DepAirport],MATCH($C3518,RoutesPivot[[RouteID]:[RouteID]],0))</f>
        <v>ORD</v>
      </c>
      <c r="N3518" t="str">
        <f>INDEX(RoutesPivot[AirportID],MATCH($C3518,RoutesPivot[[RouteID]:[RouteID]],0))</f>
        <v>DFW</v>
      </c>
      <c r="O3518">
        <f>INDEX(RoutesPivot[Distance],MATCH($C3518,RoutesPivot[[RouteID]:[RouteID]],0))</f>
        <v>700</v>
      </c>
      <c r="P3518">
        <f>INDEX(RoutesPivot[ListPrice],MATCH($C3518,RoutesPivot[[RouteID]:[RouteID]],0))</f>
        <v>200</v>
      </c>
      <c r="Q3518" t="str">
        <f>INDEX(AirportPivot[AirportName],MATCH($N3518,AirportPivot[[AirportID]:[AirportID]],0))</f>
        <v>Dallas/Fort Worth International</v>
      </c>
      <c r="R3518">
        <f>INDEX(AirportPivot[Gates (number of available)],MATCH($N3518,AirportPivot[[AirportID]:[AirportID]],0))</f>
        <v>130</v>
      </c>
    </row>
    <row r="3519" spans="1:18" x14ac:dyDescent="0.25">
      <c r="A3519" s="3" t="s">
        <v>3551</v>
      </c>
      <c r="B3519" s="12">
        <v>41924</v>
      </c>
      <c r="C3519" s="4" t="s">
        <v>21</v>
      </c>
      <c r="D3519" s="4">
        <v>2.2000000000000002</v>
      </c>
      <c r="E3519" s="4">
        <v>151</v>
      </c>
      <c r="F3519" s="5">
        <v>0.70833333333333337</v>
      </c>
      <c r="G3519" s="6">
        <v>125</v>
      </c>
      <c r="H3519" s="7">
        <v>23125</v>
      </c>
      <c r="I3519" s="7">
        <f>FlightsPivot[[#This Row],[Total Fare]]*10%</f>
        <v>2312.5</v>
      </c>
      <c r="J3519" s="7">
        <f>FlightsPivot[[#This Row],[Total Fare]]+FlightsPivot[[#This Row],[10% tax ]]</f>
        <v>25437.5</v>
      </c>
      <c r="K3519" s="4">
        <v>10</v>
      </c>
      <c r="L3519" s="4">
        <v>2014</v>
      </c>
      <c r="M3519" t="str">
        <f>INDEX(RoutesPivot[DepAirport],MATCH($C3519,RoutesPivot[[RouteID]:[RouteID]],0))</f>
        <v>ORD</v>
      </c>
      <c r="N3519" t="str">
        <f>INDEX(RoutesPivot[AirportID],MATCH($C3519,RoutesPivot[[RouteID]:[RouteID]],0))</f>
        <v>CLT</v>
      </c>
      <c r="O3519">
        <f>INDEX(RoutesPivot[Distance],MATCH($C3519,RoutesPivot[[RouteID]:[RouteID]],0))</f>
        <v>700</v>
      </c>
      <c r="P3519">
        <f>INDEX(RoutesPivot[ListPrice],MATCH($C3519,RoutesPivot[[RouteID]:[RouteID]],0))</f>
        <v>125</v>
      </c>
      <c r="Q3519" t="str">
        <f>INDEX(AirportPivot[AirportName],MATCH($N3519,AirportPivot[[AirportID]:[AirportID]],0))</f>
        <v>Charlotte/Douglas International</v>
      </c>
      <c r="R3519">
        <f>INDEX(AirportPivot[Gates (number of available)],MATCH($N3519,AirportPivot[[AirportID]:[AirportID]],0))</f>
        <v>65</v>
      </c>
    </row>
    <row r="3520" spans="1:18" x14ac:dyDescent="0.25">
      <c r="A3520" s="3" t="s">
        <v>3552</v>
      </c>
      <c r="B3520" s="12">
        <v>41963</v>
      </c>
      <c r="C3520" s="4" t="s">
        <v>33</v>
      </c>
      <c r="D3520" s="4">
        <v>1.5</v>
      </c>
      <c r="E3520" s="4">
        <v>48</v>
      </c>
      <c r="F3520" s="5">
        <v>0.3125</v>
      </c>
      <c r="G3520" s="6">
        <v>375</v>
      </c>
      <c r="H3520" s="7">
        <v>61875</v>
      </c>
      <c r="I3520" s="7">
        <f>FlightsPivot[[#This Row],[Total Fare]]*10%</f>
        <v>6187.5</v>
      </c>
      <c r="J3520" s="7">
        <f>FlightsPivot[[#This Row],[Total Fare]]+FlightsPivot[[#This Row],[10% tax ]]</f>
        <v>68062.5</v>
      </c>
      <c r="K3520" s="4">
        <v>11</v>
      </c>
      <c r="L3520" s="4">
        <v>2014</v>
      </c>
      <c r="M3520" t="str">
        <f>INDEX(RoutesPivot[DepAirport],MATCH($C3520,RoutesPivot[[RouteID]:[RouteID]],0))</f>
        <v>ORD</v>
      </c>
      <c r="N3520" t="str">
        <f>INDEX(RoutesPivot[AirportID],MATCH($C3520,RoutesPivot[[RouteID]:[RouteID]],0))</f>
        <v>SFO</v>
      </c>
      <c r="O3520">
        <f>INDEX(RoutesPivot[Distance],MATCH($C3520,RoutesPivot[[RouteID]:[RouteID]],0))</f>
        <v>1600</v>
      </c>
      <c r="P3520">
        <f>INDEX(RoutesPivot[ListPrice],MATCH($C3520,RoutesPivot[[RouteID]:[RouteID]],0))</f>
        <v>375</v>
      </c>
      <c r="Q3520" t="str">
        <f>INDEX(AirportPivot[AirportName],MATCH($N3520,AirportPivot[[AirportID]:[AirportID]],0))</f>
        <v>San Francisco International</v>
      </c>
      <c r="R3520">
        <f>INDEX(AirportPivot[Gates (number of available)],MATCH($N3520,AirportPivot[[AirportID]:[AirportID]],0))</f>
        <v>70</v>
      </c>
    </row>
    <row r="3521" spans="1:18" x14ac:dyDescent="0.25">
      <c r="A3521" s="3" t="s">
        <v>3553</v>
      </c>
      <c r="B3521" s="12">
        <v>42169</v>
      </c>
      <c r="C3521" s="4" t="s">
        <v>17</v>
      </c>
      <c r="D3521" s="4">
        <v>5</v>
      </c>
      <c r="E3521" s="4">
        <v>46</v>
      </c>
      <c r="F3521" s="5">
        <v>0.3125</v>
      </c>
      <c r="G3521" s="6">
        <v>385</v>
      </c>
      <c r="H3521" s="7">
        <v>63525</v>
      </c>
      <c r="I3521" s="7">
        <f>FlightsPivot[[#This Row],[Total Fare]]*10%</f>
        <v>6352.5</v>
      </c>
      <c r="J3521" s="7">
        <f>FlightsPivot[[#This Row],[Total Fare]]+FlightsPivot[[#This Row],[10% tax ]]</f>
        <v>69877.5</v>
      </c>
      <c r="K3521" s="4">
        <v>6</v>
      </c>
      <c r="L3521" s="4">
        <v>2015</v>
      </c>
      <c r="M3521" t="str">
        <f>INDEX(RoutesPivot[DepAirport],MATCH($C3521,RoutesPivot[[RouteID]:[RouteID]],0))</f>
        <v>ORD</v>
      </c>
      <c r="N3521" t="str">
        <f>INDEX(RoutesPivot[AirportID],MATCH($C3521,RoutesPivot[[RouteID]:[RouteID]],0))</f>
        <v>LAX</v>
      </c>
      <c r="O3521">
        <f>INDEX(RoutesPivot[Distance],MATCH($C3521,RoutesPivot[[RouteID]:[RouteID]],0))</f>
        <v>1518</v>
      </c>
      <c r="P3521">
        <f>INDEX(RoutesPivot[ListPrice],MATCH($C3521,RoutesPivot[[RouteID]:[RouteID]],0))</f>
        <v>350</v>
      </c>
      <c r="Q3521" t="str">
        <f>INDEX(AirportPivot[AirportName],MATCH($N3521,AirportPivot[[AirportID]:[AirportID]],0))</f>
        <v>Los Angeles International</v>
      </c>
      <c r="R3521">
        <f>INDEX(AirportPivot[Gates (number of available)],MATCH($N3521,AirportPivot[[AirportID]:[AirportID]],0))</f>
        <v>86</v>
      </c>
    </row>
    <row r="3522" spans="1:18" x14ac:dyDescent="0.25">
      <c r="A3522" s="3" t="s">
        <v>3554</v>
      </c>
      <c r="B3522" s="12">
        <v>41890</v>
      </c>
      <c r="C3522" s="4" t="s">
        <v>27</v>
      </c>
      <c r="D3522" s="4">
        <v>7.2</v>
      </c>
      <c r="E3522" s="4">
        <v>161</v>
      </c>
      <c r="F3522" s="5">
        <v>0.75</v>
      </c>
      <c r="G3522" s="6">
        <v>200</v>
      </c>
      <c r="H3522" s="7">
        <v>33000</v>
      </c>
      <c r="I3522" s="7">
        <f>FlightsPivot[[#This Row],[Total Fare]]*10%</f>
        <v>3300</v>
      </c>
      <c r="J3522" s="7">
        <f>FlightsPivot[[#This Row],[Total Fare]]+FlightsPivot[[#This Row],[10% tax ]]</f>
        <v>36300</v>
      </c>
      <c r="K3522" s="4">
        <v>9</v>
      </c>
      <c r="L3522" s="4">
        <v>2014</v>
      </c>
      <c r="M3522" t="str">
        <f>INDEX(RoutesPivot[DepAirport],MATCH($C3522,RoutesPivot[[RouteID]:[RouteID]],0))</f>
        <v>ORD</v>
      </c>
      <c r="N3522" t="str">
        <f>INDEX(RoutesPivot[AirportID],MATCH($C3522,RoutesPivot[[RouteID]:[RouteID]],0))</f>
        <v>ATL</v>
      </c>
      <c r="O3522">
        <f>INDEX(RoutesPivot[Distance],MATCH($C3522,RoutesPivot[[RouteID]:[RouteID]],0))</f>
        <v>510</v>
      </c>
      <c r="P3522">
        <f>INDEX(RoutesPivot[ListPrice],MATCH($C3522,RoutesPivot[[RouteID]:[RouteID]],0))</f>
        <v>200</v>
      </c>
      <c r="Q3522" t="str">
        <f>INDEX(AirportPivot[AirportName],MATCH($N3522,AirportPivot[[AirportID]:[AirportID]],0))</f>
        <v>Hartsfield-Jackson Atlanta International</v>
      </c>
      <c r="R3522">
        <f>INDEX(AirportPivot[Gates (number of available)],MATCH($N3522,AirportPivot[[AirportID]:[AirportID]],0))</f>
        <v>100</v>
      </c>
    </row>
    <row r="3523" spans="1:18" x14ac:dyDescent="0.25">
      <c r="A3523" s="3" t="s">
        <v>3555</v>
      </c>
      <c r="B3523" s="12">
        <v>41853</v>
      </c>
      <c r="C3523" s="4" t="s">
        <v>80</v>
      </c>
      <c r="D3523" s="4">
        <v>1</v>
      </c>
      <c r="E3523" s="4">
        <v>8</v>
      </c>
      <c r="F3523" s="5">
        <v>0.79166666666666663</v>
      </c>
      <c r="G3523" s="6">
        <v>330</v>
      </c>
      <c r="H3523" s="7">
        <v>61050</v>
      </c>
      <c r="I3523" s="7">
        <f>FlightsPivot[[#This Row],[Total Fare]]*10%</f>
        <v>6105</v>
      </c>
      <c r="J3523" s="7">
        <f>FlightsPivot[[#This Row],[Total Fare]]+FlightsPivot[[#This Row],[10% tax ]]</f>
        <v>67155</v>
      </c>
      <c r="K3523" s="4">
        <v>8</v>
      </c>
      <c r="L3523" s="4">
        <v>2014</v>
      </c>
      <c r="M3523" t="str">
        <f>INDEX(RoutesPivot[DepAirport],MATCH($C3523,RoutesPivot[[RouteID]:[RouteID]],0))</f>
        <v>ORD</v>
      </c>
      <c r="N3523" t="str">
        <f>INDEX(RoutesPivot[AirportID],MATCH($C3523,RoutesPivot[[RouteID]:[RouteID]],0))</f>
        <v>MIA</v>
      </c>
      <c r="O3523">
        <f>INDEX(RoutesPivot[Distance],MATCH($C3523,RoutesPivot[[RouteID]:[RouteID]],0))</f>
        <v>1000</v>
      </c>
      <c r="P3523">
        <f>INDEX(RoutesPivot[ListPrice],MATCH($C3523,RoutesPivot[[RouteID]:[RouteID]],0))</f>
        <v>300</v>
      </c>
      <c r="Q3523" t="str">
        <f>INDEX(AirportPivot[AirportName],MATCH($N3523,AirportPivot[[AirportID]:[AirportID]],0))</f>
        <v>Miami International</v>
      </c>
      <c r="R3523">
        <f>INDEX(AirportPivot[Gates (number of available)],MATCH($N3523,AirportPivot[[AirportID]:[AirportID]],0))</f>
        <v>80</v>
      </c>
    </row>
    <row r="3524" spans="1:18" x14ac:dyDescent="0.25">
      <c r="A3524" s="3" t="s">
        <v>3556</v>
      </c>
      <c r="B3524" s="12">
        <v>41799</v>
      </c>
      <c r="C3524" s="4" t="s">
        <v>17</v>
      </c>
      <c r="D3524" s="4">
        <v>5.6</v>
      </c>
      <c r="E3524" s="4">
        <v>156</v>
      </c>
      <c r="F3524" s="5">
        <v>0.29166666666666669</v>
      </c>
      <c r="G3524" s="6">
        <v>385</v>
      </c>
      <c r="H3524" s="7">
        <v>63525</v>
      </c>
      <c r="I3524" s="7">
        <f>FlightsPivot[[#This Row],[Total Fare]]*10%</f>
        <v>6352.5</v>
      </c>
      <c r="J3524" s="7">
        <f>FlightsPivot[[#This Row],[Total Fare]]+FlightsPivot[[#This Row],[10% tax ]]</f>
        <v>69877.5</v>
      </c>
      <c r="K3524" s="4">
        <v>6</v>
      </c>
      <c r="L3524" s="4">
        <v>2014</v>
      </c>
      <c r="M3524" t="str">
        <f>INDEX(RoutesPivot[DepAirport],MATCH($C3524,RoutesPivot[[RouteID]:[RouteID]],0))</f>
        <v>ORD</v>
      </c>
      <c r="N3524" t="str">
        <f>INDEX(RoutesPivot[AirportID],MATCH($C3524,RoutesPivot[[RouteID]:[RouteID]],0))</f>
        <v>LAX</v>
      </c>
      <c r="O3524">
        <f>INDEX(RoutesPivot[Distance],MATCH($C3524,RoutesPivot[[RouteID]:[RouteID]],0))</f>
        <v>1518</v>
      </c>
      <c r="P3524">
        <f>INDEX(RoutesPivot[ListPrice],MATCH($C3524,RoutesPivot[[RouteID]:[RouteID]],0))</f>
        <v>350</v>
      </c>
      <c r="Q3524" t="str">
        <f>INDEX(AirportPivot[AirportName],MATCH($N3524,AirportPivot[[AirportID]:[AirportID]],0))</f>
        <v>Los Angeles International</v>
      </c>
      <c r="R3524">
        <f>INDEX(AirportPivot[Gates (number of available)],MATCH($N3524,AirportPivot[[AirportID]:[AirportID]],0))</f>
        <v>86</v>
      </c>
    </row>
    <row r="3525" spans="1:18" x14ac:dyDescent="0.25">
      <c r="A3525" s="3" t="s">
        <v>3557</v>
      </c>
      <c r="B3525" s="12">
        <v>42311</v>
      </c>
      <c r="C3525" s="4" t="s">
        <v>47</v>
      </c>
      <c r="D3525" s="4">
        <v>0.8</v>
      </c>
      <c r="E3525" s="4">
        <v>63</v>
      </c>
      <c r="F3525" s="5">
        <v>0.75</v>
      </c>
      <c r="G3525" s="6">
        <v>250</v>
      </c>
      <c r="H3525" s="7">
        <v>45250</v>
      </c>
      <c r="I3525" s="7">
        <f>FlightsPivot[[#This Row],[Total Fare]]*10%</f>
        <v>4525</v>
      </c>
      <c r="J3525" s="7">
        <f>FlightsPivot[[#This Row],[Total Fare]]+FlightsPivot[[#This Row],[10% tax ]]</f>
        <v>49775</v>
      </c>
      <c r="K3525" s="4">
        <v>11</v>
      </c>
      <c r="L3525" s="4">
        <v>2015</v>
      </c>
      <c r="M3525" t="str">
        <f>INDEX(RoutesPivot[DepAirport],MATCH($C3525,RoutesPivot[[RouteID]:[RouteID]],0))</f>
        <v>ORD</v>
      </c>
      <c r="N3525" t="str">
        <f>INDEX(RoutesPivot[AirportID],MATCH($C3525,RoutesPivot[[RouteID]:[RouteID]],0))</f>
        <v>PHX</v>
      </c>
      <c r="O3525">
        <f>INDEX(RoutesPivot[Distance],MATCH($C3525,RoutesPivot[[RouteID]:[RouteID]],0))</f>
        <v>1200</v>
      </c>
      <c r="P3525">
        <f>INDEX(RoutesPivot[ListPrice],MATCH($C3525,RoutesPivot[[RouteID]:[RouteID]],0))</f>
        <v>250</v>
      </c>
      <c r="Q3525" t="str">
        <f>INDEX(AirportPivot[AirportName],MATCH($N3525,AirportPivot[[AirportID]:[AirportID]],0))</f>
        <v>Phoenix Sky Harbor International</v>
      </c>
      <c r="R3525">
        <f>INDEX(AirportPivot[Gates (number of available)],MATCH($N3525,AirportPivot[[AirportID]:[AirportID]],0))</f>
        <v>60</v>
      </c>
    </row>
    <row r="3526" spans="1:18" x14ac:dyDescent="0.25">
      <c r="A3526" s="3" t="s">
        <v>3558</v>
      </c>
      <c r="B3526" s="12">
        <v>41953</v>
      </c>
      <c r="C3526" s="4" t="s">
        <v>17</v>
      </c>
      <c r="D3526" s="4">
        <v>2.9</v>
      </c>
      <c r="E3526" s="4">
        <v>185</v>
      </c>
      <c r="F3526" s="5">
        <v>0.29166666666666669</v>
      </c>
      <c r="G3526" s="6">
        <v>350</v>
      </c>
      <c r="H3526" s="7">
        <v>57750</v>
      </c>
      <c r="I3526" s="7">
        <f>FlightsPivot[[#This Row],[Total Fare]]*10%</f>
        <v>5775</v>
      </c>
      <c r="J3526" s="7">
        <f>FlightsPivot[[#This Row],[Total Fare]]+FlightsPivot[[#This Row],[10% tax ]]</f>
        <v>63525</v>
      </c>
      <c r="K3526" s="4">
        <v>11</v>
      </c>
      <c r="L3526" s="4">
        <v>2014</v>
      </c>
      <c r="M3526" t="str">
        <f>INDEX(RoutesPivot[DepAirport],MATCH($C3526,RoutesPivot[[RouteID]:[RouteID]],0))</f>
        <v>ORD</v>
      </c>
      <c r="N3526" t="str">
        <f>INDEX(RoutesPivot[AirportID],MATCH($C3526,RoutesPivot[[RouteID]:[RouteID]],0))</f>
        <v>LAX</v>
      </c>
      <c r="O3526">
        <f>INDEX(RoutesPivot[Distance],MATCH($C3526,RoutesPivot[[RouteID]:[RouteID]],0))</f>
        <v>1518</v>
      </c>
      <c r="P3526">
        <f>INDEX(RoutesPivot[ListPrice],MATCH($C3526,RoutesPivot[[RouteID]:[RouteID]],0))</f>
        <v>350</v>
      </c>
      <c r="Q3526" t="str">
        <f>INDEX(AirportPivot[AirportName],MATCH($N3526,AirportPivot[[AirportID]:[AirportID]],0))</f>
        <v>Los Angeles International</v>
      </c>
      <c r="R3526">
        <f>INDEX(AirportPivot[Gates (number of available)],MATCH($N3526,AirportPivot[[AirportID]:[AirportID]],0))</f>
        <v>86</v>
      </c>
    </row>
    <row r="3527" spans="1:18" x14ac:dyDescent="0.25">
      <c r="A3527" s="3" t="s">
        <v>3559</v>
      </c>
      <c r="B3527" s="12">
        <v>41884</v>
      </c>
      <c r="C3527" s="4" t="s">
        <v>27</v>
      </c>
      <c r="D3527" s="4">
        <v>8.5</v>
      </c>
      <c r="E3527" s="4">
        <v>133</v>
      </c>
      <c r="F3527" s="5">
        <v>0.79166666666666663</v>
      </c>
      <c r="G3527" s="6">
        <v>200</v>
      </c>
      <c r="H3527" s="7">
        <v>37000</v>
      </c>
      <c r="I3527" s="7">
        <f>FlightsPivot[[#This Row],[Total Fare]]*10%</f>
        <v>3700</v>
      </c>
      <c r="J3527" s="7">
        <f>FlightsPivot[[#This Row],[Total Fare]]+FlightsPivot[[#This Row],[10% tax ]]</f>
        <v>40700</v>
      </c>
      <c r="K3527" s="4">
        <v>9</v>
      </c>
      <c r="L3527" s="4">
        <v>2014</v>
      </c>
      <c r="M3527" t="str">
        <f>INDEX(RoutesPivot[DepAirport],MATCH($C3527,RoutesPivot[[RouteID]:[RouteID]],0))</f>
        <v>ORD</v>
      </c>
      <c r="N3527" t="str">
        <f>INDEX(RoutesPivot[AirportID],MATCH($C3527,RoutesPivot[[RouteID]:[RouteID]],0))</f>
        <v>ATL</v>
      </c>
      <c r="O3527">
        <f>INDEX(RoutesPivot[Distance],MATCH($C3527,RoutesPivot[[RouteID]:[RouteID]],0))</f>
        <v>510</v>
      </c>
      <c r="P3527">
        <f>INDEX(RoutesPivot[ListPrice],MATCH($C3527,RoutesPivot[[RouteID]:[RouteID]],0))</f>
        <v>200</v>
      </c>
      <c r="Q3527" t="str">
        <f>INDEX(AirportPivot[AirportName],MATCH($N3527,AirportPivot[[AirportID]:[AirportID]],0))</f>
        <v>Hartsfield-Jackson Atlanta International</v>
      </c>
      <c r="R3527">
        <f>INDEX(AirportPivot[Gates (number of available)],MATCH($N3527,AirportPivot[[AirportID]:[AirportID]],0))</f>
        <v>100</v>
      </c>
    </row>
    <row r="3528" spans="1:18" x14ac:dyDescent="0.25">
      <c r="A3528" s="3" t="s">
        <v>3560</v>
      </c>
      <c r="B3528" s="12">
        <v>42257</v>
      </c>
      <c r="C3528" s="4" t="s">
        <v>30</v>
      </c>
      <c r="D3528" s="4">
        <v>1</v>
      </c>
      <c r="E3528" s="4">
        <v>86</v>
      </c>
      <c r="F3528" s="5">
        <v>0.66666666666666663</v>
      </c>
      <c r="G3528" s="6">
        <v>250</v>
      </c>
      <c r="H3528" s="7">
        <v>45250</v>
      </c>
      <c r="I3528" s="7">
        <f>FlightsPivot[[#This Row],[Total Fare]]*10%</f>
        <v>4525</v>
      </c>
      <c r="J3528" s="7">
        <f>FlightsPivot[[#This Row],[Total Fare]]+FlightsPivot[[#This Row],[10% tax ]]</f>
        <v>49775</v>
      </c>
      <c r="K3528" s="4">
        <v>9</v>
      </c>
      <c r="L3528" s="4">
        <v>2015</v>
      </c>
      <c r="M3528" t="str">
        <f>INDEX(RoutesPivot[DepAirport],MATCH($C3528,RoutesPivot[[RouteID]:[RouteID]],0))</f>
        <v>ORD</v>
      </c>
      <c r="N3528" t="str">
        <f>INDEX(RoutesPivot[AirportID],MATCH($C3528,RoutesPivot[[RouteID]:[RouteID]],0))</f>
        <v>MCO</v>
      </c>
      <c r="O3528">
        <f>INDEX(RoutesPivot[Distance],MATCH($C3528,RoutesPivot[[RouteID]:[RouteID]],0))</f>
        <v>850</v>
      </c>
      <c r="P3528">
        <f>INDEX(RoutesPivot[ListPrice],MATCH($C3528,RoutesPivot[[RouteID]:[RouteID]],0))</f>
        <v>250</v>
      </c>
      <c r="Q3528" t="str">
        <f>INDEX(AirportPivot[AirportName],MATCH($N3528,AirportPivot[[AirportID]:[AirportID]],0))</f>
        <v>Orlando International</v>
      </c>
      <c r="R3528">
        <f>INDEX(AirportPivot[Gates (number of available)],MATCH($N3528,AirportPivot[[AirportID]:[AirportID]],0))</f>
        <v>67</v>
      </c>
    </row>
    <row r="3529" spans="1:18" x14ac:dyDescent="0.25">
      <c r="A3529" s="3" t="s">
        <v>3561</v>
      </c>
      <c r="B3529" s="12">
        <v>42169</v>
      </c>
      <c r="C3529" s="4" t="s">
        <v>33</v>
      </c>
      <c r="D3529" s="4">
        <v>2.2999999999999998</v>
      </c>
      <c r="E3529" s="4">
        <v>202</v>
      </c>
      <c r="F3529" s="5">
        <v>0.79166666666666663</v>
      </c>
      <c r="G3529" s="6">
        <v>412.5</v>
      </c>
      <c r="H3529" s="7">
        <v>68062.5</v>
      </c>
      <c r="I3529" s="7">
        <f>FlightsPivot[[#This Row],[Total Fare]]*10%</f>
        <v>6806.25</v>
      </c>
      <c r="J3529" s="7">
        <f>FlightsPivot[[#This Row],[Total Fare]]+FlightsPivot[[#This Row],[10% tax ]]</f>
        <v>74868.75</v>
      </c>
      <c r="K3529" s="4">
        <v>6</v>
      </c>
      <c r="L3529" s="4">
        <v>2015</v>
      </c>
      <c r="M3529" t="str">
        <f>INDEX(RoutesPivot[DepAirport],MATCH($C3529,RoutesPivot[[RouteID]:[RouteID]],0))</f>
        <v>ORD</v>
      </c>
      <c r="N3529" t="str">
        <f>INDEX(RoutesPivot[AirportID],MATCH($C3529,RoutesPivot[[RouteID]:[RouteID]],0))</f>
        <v>SFO</v>
      </c>
      <c r="O3529">
        <f>INDEX(RoutesPivot[Distance],MATCH($C3529,RoutesPivot[[RouteID]:[RouteID]],0))</f>
        <v>1600</v>
      </c>
      <c r="P3529">
        <f>INDEX(RoutesPivot[ListPrice],MATCH($C3529,RoutesPivot[[RouteID]:[RouteID]],0))</f>
        <v>375</v>
      </c>
      <c r="Q3529" t="str">
        <f>INDEX(AirportPivot[AirportName],MATCH($N3529,AirportPivot[[AirportID]:[AirportID]],0))</f>
        <v>San Francisco International</v>
      </c>
      <c r="R3529">
        <f>INDEX(AirportPivot[Gates (number of available)],MATCH($N3529,AirportPivot[[AirportID]:[AirportID]],0))</f>
        <v>70</v>
      </c>
    </row>
    <row r="3530" spans="1:18" x14ac:dyDescent="0.25">
      <c r="A3530" s="3" t="s">
        <v>3562</v>
      </c>
      <c r="B3530" s="12">
        <v>42157</v>
      </c>
      <c r="C3530" s="4" t="s">
        <v>40</v>
      </c>
      <c r="D3530" s="4">
        <v>3.5</v>
      </c>
      <c r="E3530" s="4">
        <v>7</v>
      </c>
      <c r="F3530" s="5">
        <v>0.33333333333333331</v>
      </c>
      <c r="G3530" s="6">
        <v>126.5</v>
      </c>
      <c r="H3530" s="7">
        <v>23402.5</v>
      </c>
      <c r="I3530" s="7">
        <f>FlightsPivot[[#This Row],[Total Fare]]*10%</f>
        <v>2340.25</v>
      </c>
      <c r="J3530" s="7">
        <f>FlightsPivot[[#This Row],[Total Fare]]+FlightsPivot[[#This Row],[10% tax ]]</f>
        <v>25742.75</v>
      </c>
      <c r="K3530" s="4">
        <v>6</v>
      </c>
      <c r="L3530" s="4">
        <v>2015</v>
      </c>
      <c r="M3530" t="str">
        <f>INDEX(RoutesPivot[DepAirport],MATCH($C3530,RoutesPivot[[RouteID]:[RouteID]],0))</f>
        <v>ORD</v>
      </c>
      <c r="N3530" t="str">
        <f>INDEX(RoutesPivot[AirportID],MATCH($C3530,RoutesPivot[[RouteID]:[RouteID]],0))</f>
        <v>MSP</v>
      </c>
      <c r="O3530">
        <f>INDEX(RoutesPivot[Distance],MATCH($C3530,RoutesPivot[[RouteID]:[RouteID]],0))</f>
        <v>300</v>
      </c>
      <c r="P3530">
        <f>INDEX(RoutesPivot[ListPrice],MATCH($C3530,RoutesPivot[[RouteID]:[RouteID]],0))</f>
        <v>115</v>
      </c>
      <c r="Q3530" t="str">
        <f>INDEX(AirportPivot[AirportName],MATCH($N3530,AirportPivot[[AirportID]:[AirportID]],0))</f>
        <v>Minneapolis-St Paul International/Wold-Chamberlain</v>
      </c>
      <c r="R3530">
        <f>INDEX(AirportPivot[Gates (number of available)],MATCH($N3530,AirportPivot[[AirportID]:[AirportID]],0))</f>
        <v>65</v>
      </c>
    </row>
    <row r="3531" spans="1:18" x14ac:dyDescent="0.25">
      <c r="A3531" s="3" t="s">
        <v>3563</v>
      </c>
      <c r="B3531" s="12">
        <v>42341</v>
      </c>
      <c r="C3531" s="4" t="s">
        <v>1482</v>
      </c>
      <c r="D3531" s="4">
        <v>3</v>
      </c>
      <c r="E3531" s="4">
        <v>37</v>
      </c>
      <c r="F3531" s="5">
        <v>0.77083333333333337</v>
      </c>
      <c r="G3531" s="6">
        <v>5000</v>
      </c>
      <c r="H3531" s="7">
        <v>825000</v>
      </c>
      <c r="I3531" s="7">
        <f>FlightsPivot[[#This Row],[Total Fare]]*10%</f>
        <v>82500</v>
      </c>
      <c r="J3531" s="7">
        <f>FlightsPivot[[#This Row],[Total Fare]]+FlightsPivot[[#This Row],[10% tax ]]</f>
        <v>907500</v>
      </c>
      <c r="K3531" s="4">
        <v>12</v>
      </c>
      <c r="L3531" s="4">
        <v>2015</v>
      </c>
      <c r="M3531" t="str">
        <f>INDEX(RoutesPivot[DepAirport],MATCH($C3531,RoutesPivot[[RouteID]:[RouteID]],0))</f>
        <v>ORD</v>
      </c>
      <c r="N3531" t="str">
        <f>INDEX(RoutesPivot[AirportID],MATCH($C3531,RoutesPivot[[RouteID]:[RouteID]],0))</f>
        <v>DCA</v>
      </c>
      <c r="O3531">
        <f>INDEX(RoutesPivot[Distance],MATCH($C3531,RoutesPivot[[RouteID]:[RouteID]],0))</f>
        <v>600</v>
      </c>
      <c r="P3531">
        <f>INDEX(RoutesPivot[ListPrice],MATCH($C3531,RoutesPivot[[RouteID]:[RouteID]],0))</f>
        <v>5000</v>
      </c>
      <c r="Q3531" t="str">
        <f>INDEX(AirportPivot[AirportName],MATCH($N3531,AirportPivot[[AirportID]:[AirportID]],0))</f>
        <v>Ronald Reagan Washington National Airport</v>
      </c>
      <c r="R3531">
        <f>INDEX(AirportPivot[Gates (number of available)],MATCH($N3531,AirportPivot[[AirportID]:[AirportID]],0))</f>
        <v>45</v>
      </c>
    </row>
    <row r="3532" spans="1:18" x14ac:dyDescent="0.25">
      <c r="A3532" s="3" t="s">
        <v>3564</v>
      </c>
      <c r="B3532" s="12">
        <v>42175</v>
      </c>
      <c r="C3532" s="4" t="s">
        <v>17</v>
      </c>
      <c r="D3532" s="4">
        <v>7.1</v>
      </c>
      <c r="E3532" s="4">
        <v>143</v>
      </c>
      <c r="F3532" s="5">
        <v>0.29166666666666669</v>
      </c>
      <c r="G3532" s="6">
        <v>385</v>
      </c>
      <c r="H3532" s="7">
        <v>71225</v>
      </c>
      <c r="I3532" s="7">
        <f>FlightsPivot[[#This Row],[Total Fare]]*10%</f>
        <v>7122.5</v>
      </c>
      <c r="J3532" s="7">
        <f>FlightsPivot[[#This Row],[Total Fare]]+FlightsPivot[[#This Row],[10% tax ]]</f>
        <v>78347.5</v>
      </c>
      <c r="K3532" s="4">
        <v>6</v>
      </c>
      <c r="L3532" s="4">
        <v>2015</v>
      </c>
      <c r="M3532" t="str">
        <f>INDEX(RoutesPivot[DepAirport],MATCH($C3532,RoutesPivot[[RouteID]:[RouteID]],0))</f>
        <v>ORD</v>
      </c>
      <c r="N3532" t="str">
        <f>INDEX(RoutesPivot[AirportID],MATCH($C3532,RoutesPivot[[RouteID]:[RouteID]],0))</f>
        <v>LAX</v>
      </c>
      <c r="O3532">
        <f>INDEX(RoutesPivot[Distance],MATCH($C3532,RoutesPivot[[RouteID]:[RouteID]],0))</f>
        <v>1518</v>
      </c>
      <c r="P3532">
        <f>INDEX(RoutesPivot[ListPrice],MATCH($C3532,RoutesPivot[[RouteID]:[RouteID]],0))</f>
        <v>350</v>
      </c>
      <c r="Q3532" t="str">
        <f>INDEX(AirportPivot[AirportName],MATCH($N3532,AirportPivot[[AirportID]:[AirportID]],0))</f>
        <v>Los Angeles International</v>
      </c>
      <c r="R3532">
        <f>INDEX(AirportPivot[Gates (number of available)],MATCH($N3532,AirportPivot[[AirportID]:[AirportID]],0))</f>
        <v>86</v>
      </c>
    </row>
    <row r="3533" spans="1:18" x14ac:dyDescent="0.25">
      <c r="A3533" s="3" t="s">
        <v>3565</v>
      </c>
      <c r="B3533" s="12">
        <v>41689</v>
      </c>
      <c r="C3533" s="4" t="s">
        <v>83</v>
      </c>
      <c r="D3533" s="4">
        <v>1.4</v>
      </c>
      <c r="E3533" s="4">
        <v>77</v>
      </c>
      <c r="F3533" s="5">
        <v>0.58333333333333337</v>
      </c>
      <c r="G3533" s="6">
        <v>240</v>
      </c>
      <c r="H3533" s="7">
        <v>43440</v>
      </c>
      <c r="I3533" s="7">
        <f>FlightsPivot[[#This Row],[Total Fare]]*10%</f>
        <v>4344</v>
      </c>
      <c r="J3533" s="7">
        <f>FlightsPivot[[#This Row],[Total Fare]]+FlightsPivot[[#This Row],[10% tax ]]</f>
        <v>47784</v>
      </c>
      <c r="K3533" s="4">
        <v>2</v>
      </c>
      <c r="L3533" s="4">
        <v>2014</v>
      </c>
      <c r="M3533" t="str">
        <f>INDEX(RoutesPivot[DepAirport],MATCH($C3533,RoutesPivot[[RouteID]:[RouteID]],0))</f>
        <v>ORD</v>
      </c>
      <c r="N3533" t="str">
        <f>INDEX(RoutesPivot[AirportID],MATCH($C3533,RoutesPivot[[RouteID]:[RouteID]],0))</f>
        <v>BWI</v>
      </c>
      <c r="O3533">
        <f>INDEX(RoutesPivot[Distance],MATCH($C3533,RoutesPivot[[RouteID]:[RouteID]],0))</f>
        <v>520</v>
      </c>
      <c r="P3533">
        <f>INDEX(RoutesPivot[ListPrice],MATCH($C3533,RoutesPivot[[RouteID]:[RouteID]],0))</f>
        <v>240</v>
      </c>
      <c r="Q3533" t="str">
        <f>INDEX(AirportPivot[AirportName],MATCH($N3533,AirportPivot[[AirportID]:[AirportID]],0))</f>
        <v>Baltimore/Washington International Thurgood Marshall</v>
      </c>
      <c r="R3533">
        <f>INDEX(AirportPivot[Gates (number of available)],MATCH($N3533,AirportPivot[[AirportID]:[AirportID]],0))</f>
        <v>58</v>
      </c>
    </row>
    <row r="3534" spans="1:18" x14ac:dyDescent="0.25">
      <c r="A3534" s="3" t="s">
        <v>3566</v>
      </c>
      <c r="B3534" s="12">
        <v>42100</v>
      </c>
      <c r="C3534" s="4" t="s">
        <v>27</v>
      </c>
      <c r="D3534" s="4">
        <v>7.8</v>
      </c>
      <c r="E3534" s="4">
        <v>34</v>
      </c>
      <c r="F3534" s="5">
        <v>0.72916666666666663</v>
      </c>
      <c r="G3534" s="6">
        <v>200</v>
      </c>
      <c r="H3534" s="7">
        <v>37000</v>
      </c>
      <c r="I3534" s="7">
        <f>FlightsPivot[[#This Row],[Total Fare]]*10%</f>
        <v>3700</v>
      </c>
      <c r="J3534" s="7">
        <f>FlightsPivot[[#This Row],[Total Fare]]+FlightsPivot[[#This Row],[10% tax ]]</f>
        <v>40700</v>
      </c>
      <c r="K3534" s="4">
        <v>4</v>
      </c>
      <c r="L3534" s="4">
        <v>2015</v>
      </c>
      <c r="M3534" t="str">
        <f>INDEX(RoutesPivot[DepAirport],MATCH($C3534,RoutesPivot[[RouteID]:[RouteID]],0))</f>
        <v>ORD</v>
      </c>
      <c r="N3534" t="str">
        <f>INDEX(RoutesPivot[AirportID],MATCH($C3534,RoutesPivot[[RouteID]:[RouteID]],0))</f>
        <v>ATL</v>
      </c>
      <c r="O3534">
        <f>INDEX(RoutesPivot[Distance],MATCH($C3534,RoutesPivot[[RouteID]:[RouteID]],0))</f>
        <v>510</v>
      </c>
      <c r="P3534">
        <f>INDEX(RoutesPivot[ListPrice],MATCH($C3534,RoutesPivot[[RouteID]:[RouteID]],0))</f>
        <v>200</v>
      </c>
      <c r="Q3534" t="str">
        <f>INDEX(AirportPivot[AirportName],MATCH($N3534,AirportPivot[[AirportID]:[AirportID]],0))</f>
        <v>Hartsfield-Jackson Atlanta International</v>
      </c>
      <c r="R3534">
        <f>INDEX(AirportPivot[Gates (number of available)],MATCH($N3534,AirportPivot[[AirportID]:[AirportID]],0))</f>
        <v>100</v>
      </c>
    </row>
    <row r="3535" spans="1:18" x14ac:dyDescent="0.25">
      <c r="A3535" s="3" t="s">
        <v>3567</v>
      </c>
      <c r="B3535" s="12">
        <v>41882</v>
      </c>
      <c r="C3535" s="4" t="s">
        <v>33</v>
      </c>
      <c r="D3535" s="4">
        <v>1.2</v>
      </c>
      <c r="E3535" s="4">
        <v>180</v>
      </c>
      <c r="F3535" s="5">
        <v>0.5</v>
      </c>
      <c r="G3535" s="6">
        <v>412.5</v>
      </c>
      <c r="H3535" s="7">
        <v>68062.5</v>
      </c>
      <c r="I3535" s="7">
        <f>FlightsPivot[[#This Row],[Total Fare]]*10%</f>
        <v>6806.25</v>
      </c>
      <c r="J3535" s="7">
        <f>FlightsPivot[[#This Row],[Total Fare]]+FlightsPivot[[#This Row],[10% tax ]]</f>
        <v>74868.75</v>
      </c>
      <c r="K3535" s="4">
        <v>8</v>
      </c>
      <c r="L3535" s="4">
        <v>2014</v>
      </c>
      <c r="M3535" t="str">
        <f>INDEX(RoutesPivot[DepAirport],MATCH($C3535,RoutesPivot[[RouteID]:[RouteID]],0))</f>
        <v>ORD</v>
      </c>
      <c r="N3535" t="str">
        <f>INDEX(RoutesPivot[AirportID],MATCH($C3535,RoutesPivot[[RouteID]:[RouteID]],0))</f>
        <v>SFO</v>
      </c>
      <c r="O3535">
        <f>INDEX(RoutesPivot[Distance],MATCH($C3535,RoutesPivot[[RouteID]:[RouteID]],0))</f>
        <v>1600</v>
      </c>
      <c r="P3535">
        <f>INDEX(RoutesPivot[ListPrice],MATCH($C3535,RoutesPivot[[RouteID]:[RouteID]],0))</f>
        <v>375</v>
      </c>
      <c r="Q3535" t="str">
        <f>INDEX(AirportPivot[AirportName],MATCH($N3535,AirportPivot[[AirportID]:[AirportID]],0))</f>
        <v>San Francisco International</v>
      </c>
      <c r="R3535">
        <f>INDEX(AirportPivot[Gates (number of available)],MATCH($N3535,AirportPivot[[AirportID]:[AirportID]],0))</f>
        <v>70</v>
      </c>
    </row>
    <row r="3536" spans="1:18" x14ac:dyDescent="0.25">
      <c r="A3536" s="3" t="s">
        <v>3568</v>
      </c>
      <c r="B3536" s="12">
        <v>41997</v>
      </c>
      <c r="C3536" s="4" t="s">
        <v>17</v>
      </c>
      <c r="D3536" s="4">
        <v>8.6999999999999993</v>
      </c>
      <c r="E3536" s="4">
        <v>162</v>
      </c>
      <c r="F3536" s="5">
        <v>0.39583333333333331</v>
      </c>
      <c r="G3536" s="6">
        <v>490</v>
      </c>
      <c r="H3536" s="7">
        <v>80850</v>
      </c>
      <c r="I3536" s="7">
        <f>FlightsPivot[[#This Row],[Total Fare]]*10%</f>
        <v>8085</v>
      </c>
      <c r="J3536" s="7">
        <f>FlightsPivot[[#This Row],[Total Fare]]+FlightsPivot[[#This Row],[10% tax ]]</f>
        <v>88935</v>
      </c>
      <c r="K3536" s="4">
        <v>12</v>
      </c>
      <c r="L3536" s="4">
        <v>2014</v>
      </c>
      <c r="M3536" t="str">
        <f>INDEX(RoutesPivot[DepAirport],MATCH($C3536,RoutesPivot[[RouteID]:[RouteID]],0))</f>
        <v>ORD</v>
      </c>
      <c r="N3536" t="str">
        <f>INDEX(RoutesPivot[AirportID],MATCH($C3536,RoutesPivot[[RouteID]:[RouteID]],0))</f>
        <v>LAX</v>
      </c>
      <c r="O3536">
        <f>INDEX(RoutesPivot[Distance],MATCH($C3536,RoutesPivot[[RouteID]:[RouteID]],0))</f>
        <v>1518</v>
      </c>
      <c r="P3536">
        <f>INDEX(RoutesPivot[ListPrice],MATCH($C3536,RoutesPivot[[RouteID]:[RouteID]],0))</f>
        <v>350</v>
      </c>
      <c r="Q3536" t="str">
        <f>INDEX(AirportPivot[AirportName],MATCH($N3536,AirportPivot[[AirportID]:[AirportID]],0))</f>
        <v>Los Angeles International</v>
      </c>
      <c r="R3536">
        <f>INDEX(AirportPivot[Gates (number of available)],MATCH($N3536,AirportPivot[[AirportID]:[AirportID]],0))</f>
        <v>86</v>
      </c>
    </row>
    <row r="3537" spans="1:18" x14ac:dyDescent="0.25">
      <c r="A3537" s="3" t="s">
        <v>3569</v>
      </c>
      <c r="B3537" s="12">
        <v>41961</v>
      </c>
      <c r="C3537" s="4" t="s">
        <v>805</v>
      </c>
      <c r="D3537" s="4">
        <v>2.7</v>
      </c>
      <c r="E3537" s="4">
        <v>72</v>
      </c>
      <c r="F3537" s="5">
        <v>0.83333333333333337</v>
      </c>
      <c r="G3537" s="6">
        <v>290</v>
      </c>
      <c r="H3537" s="7">
        <v>52490</v>
      </c>
      <c r="I3537" s="7">
        <f>FlightsPivot[[#This Row],[Total Fare]]*10%</f>
        <v>5249</v>
      </c>
      <c r="J3537" s="7">
        <f>FlightsPivot[[#This Row],[Total Fare]]+FlightsPivot[[#This Row],[10% tax ]]</f>
        <v>57739</v>
      </c>
      <c r="K3537" s="4">
        <v>11</v>
      </c>
      <c r="L3537" s="4">
        <v>2014</v>
      </c>
      <c r="M3537" t="str">
        <f>INDEX(RoutesPivot[DepAirport],MATCH($C3537,RoutesPivot[[RouteID]:[RouteID]],0))</f>
        <v>ORD</v>
      </c>
      <c r="N3537" t="str">
        <f>INDEX(RoutesPivot[AirportID],MATCH($C3537,RoutesPivot[[RouteID]:[RouteID]],0))</f>
        <v>SLC</v>
      </c>
      <c r="O3537">
        <f>INDEX(RoutesPivot[Distance],MATCH($C3537,RoutesPivot[[RouteID]:[RouteID]],0))</f>
        <v>1000</v>
      </c>
      <c r="P3537">
        <f>INDEX(RoutesPivot[ListPrice],MATCH($C3537,RoutesPivot[[RouteID]:[RouteID]],0))</f>
        <v>290</v>
      </c>
      <c r="Q3537" t="str">
        <f>INDEX(AirportPivot[AirportName],MATCH($N3537,AirportPivot[[AirportID]:[AirportID]],0))</f>
        <v>Salt Lake City International</v>
      </c>
      <c r="R3537">
        <f>INDEX(AirportPivot[Gates (number of available)],MATCH($N3537,AirportPivot[[AirportID]:[AirportID]],0))</f>
        <v>54</v>
      </c>
    </row>
    <row r="3538" spans="1:18" x14ac:dyDescent="0.25">
      <c r="A3538" s="3" t="s">
        <v>3570</v>
      </c>
      <c r="B3538" s="12">
        <v>41682</v>
      </c>
      <c r="C3538" s="4" t="s">
        <v>30</v>
      </c>
      <c r="D3538" s="4">
        <v>2.9</v>
      </c>
      <c r="E3538" s="4">
        <v>113</v>
      </c>
      <c r="F3538" s="5">
        <v>0.33333333333333331</v>
      </c>
      <c r="G3538" s="6">
        <v>250</v>
      </c>
      <c r="H3538" s="7">
        <v>46250</v>
      </c>
      <c r="I3538" s="7">
        <f>FlightsPivot[[#This Row],[Total Fare]]*10%</f>
        <v>4625</v>
      </c>
      <c r="J3538" s="7">
        <f>FlightsPivot[[#This Row],[Total Fare]]+FlightsPivot[[#This Row],[10% tax ]]</f>
        <v>50875</v>
      </c>
      <c r="K3538" s="4">
        <v>2</v>
      </c>
      <c r="L3538" s="4">
        <v>2014</v>
      </c>
      <c r="M3538" t="str">
        <f>INDEX(RoutesPivot[DepAirport],MATCH($C3538,RoutesPivot[[RouteID]:[RouteID]],0))</f>
        <v>ORD</v>
      </c>
      <c r="N3538" t="str">
        <f>INDEX(RoutesPivot[AirportID],MATCH($C3538,RoutesPivot[[RouteID]:[RouteID]],0))</f>
        <v>MCO</v>
      </c>
      <c r="O3538">
        <f>INDEX(RoutesPivot[Distance],MATCH($C3538,RoutesPivot[[RouteID]:[RouteID]],0))</f>
        <v>850</v>
      </c>
      <c r="P3538">
        <f>INDEX(RoutesPivot[ListPrice],MATCH($C3538,RoutesPivot[[RouteID]:[RouteID]],0))</f>
        <v>250</v>
      </c>
      <c r="Q3538" t="str">
        <f>INDEX(AirportPivot[AirportName],MATCH($N3538,AirportPivot[[AirportID]:[AirportID]],0))</f>
        <v>Orlando International</v>
      </c>
      <c r="R3538">
        <f>INDEX(AirportPivot[Gates (number of available)],MATCH($N3538,AirportPivot[[AirportID]:[AirportID]],0))</f>
        <v>67</v>
      </c>
    </row>
    <row r="3539" spans="1:18" x14ac:dyDescent="0.25">
      <c r="A3539" s="3" t="s">
        <v>3571</v>
      </c>
      <c r="B3539" s="12">
        <v>42229</v>
      </c>
      <c r="C3539" s="4" t="s">
        <v>47</v>
      </c>
      <c r="D3539" s="4">
        <v>2.1</v>
      </c>
      <c r="E3539" s="4">
        <v>140</v>
      </c>
      <c r="F3539" s="5">
        <v>0.83333333333333337</v>
      </c>
      <c r="G3539" s="6">
        <v>275</v>
      </c>
      <c r="H3539" s="7">
        <v>50875</v>
      </c>
      <c r="I3539" s="7">
        <f>FlightsPivot[[#This Row],[Total Fare]]*10%</f>
        <v>5087.5</v>
      </c>
      <c r="J3539" s="7">
        <f>FlightsPivot[[#This Row],[Total Fare]]+FlightsPivot[[#This Row],[10% tax ]]</f>
        <v>55962.5</v>
      </c>
      <c r="K3539" s="4">
        <v>8</v>
      </c>
      <c r="L3539" s="4">
        <v>2015</v>
      </c>
      <c r="M3539" t="str">
        <f>INDEX(RoutesPivot[DepAirport],MATCH($C3539,RoutesPivot[[RouteID]:[RouteID]],0))</f>
        <v>ORD</v>
      </c>
      <c r="N3539" t="str">
        <f>INDEX(RoutesPivot[AirportID],MATCH($C3539,RoutesPivot[[RouteID]:[RouteID]],0))</f>
        <v>PHX</v>
      </c>
      <c r="O3539">
        <f>INDEX(RoutesPivot[Distance],MATCH($C3539,RoutesPivot[[RouteID]:[RouteID]],0))</f>
        <v>1200</v>
      </c>
      <c r="P3539">
        <f>INDEX(RoutesPivot[ListPrice],MATCH($C3539,RoutesPivot[[RouteID]:[RouteID]],0))</f>
        <v>250</v>
      </c>
      <c r="Q3539" t="str">
        <f>INDEX(AirportPivot[AirportName],MATCH($N3539,AirportPivot[[AirportID]:[AirportID]],0))</f>
        <v>Phoenix Sky Harbor International</v>
      </c>
      <c r="R3539">
        <f>INDEX(AirportPivot[Gates (number of available)],MATCH($N3539,AirportPivot[[AirportID]:[AirportID]],0))</f>
        <v>60</v>
      </c>
    </row>
    <row r="3540" spans="1:18" x14ac:dyDescent="0.25">
      <c r="A3540" s="3" t="s">
        <v>3572</v>
      </c>
      <c r="B3540" s="12">
        <v>41782</v>
      </c>
      <c r="C3540" s="4" t="s">
        <v>805</v>
      </c>
      <c r="D3540" s="4">
        <v>1.5</v>
      </c>
      <c r="E3540" s="4">
        <v>130</v>
      </c>
      <c r="F3540" s="5">
        <v>0.75</v>
      </c>
      <c r="G3540" s="6">
        <v>290</v>
      </c>
      <c r="H3540" s="7">
        <v>53650</v>
      </c>
      <c r="I3540" s="7">
        <f>FlightsPivot[[#This Row],[Total Fare]]*10%</f>
        <v>5365</v>
      </c>
      <c r="J3540" s="7">
        <f>FlightsPivot[[#This Row],[Total Fare]]+FlightsPivot[[#This Row],[10% tax ]]</f>
        <v>59015</v>
      </c>
      <c r="K3540" s="4">
        <v>5</v>
      </c>
      <c r="L3540" s="4">
        <v>2014</v>
      </c>
      <c r="M3540" t="str">
        <f>INDEX(RoutesPivot[DepAirport],MATCH($C3540,RoutesPivot[[RouteID]:[RouteID]],0))</f>
        <v>ORD</v>
      </c>
      <c r="N3540" t="str">
        <f>INDEX(RoutesPivot[AirportID],MATCH($C3540,RoutesPivot[[RouteID]:[RouteID]],0))</f>
        <v>SLC</v>
      </c>
      <c r="O3540">
        <f>INDEX(RoutesPivot[Distance],MATCH($C3540,RoutesPivot[[RouteID]:[RouteID]],0))</f>
        <v>1000</v>
      </c>
      <c r="P3540">
        <f>INDEX(RoutesPivot[ListPrice],MATCH($C3540,RoutesPivot[[RouteID]:[RouteID]],0))</f>
        <v>290</v>
      </c>
      <c r="Q3540" t="str">
        <f>INDEX(AirportPivot[AirportName],MATCH($N3540,AirportPivot[[AirportID]:[AirportID]],0))</f>
        <v>Salt Lake City International</v>
      </c>
      <c r="R3540">
        <f>INDEX(AirportPivot[Gates (number of available)],MATCH($N3540,AirportPivot[[AirportID]:[AirportID]],0))</f>
        <v>54</v>
      </c>
    </row>
    <row r="3541" spans="1:18" x14ac:dyDescent="0.25">
      <c r="A3541" s="3" t="s">
        <v>3573</v>
      </c>
      <c r="B3541" s="12">
        <v>42154</v>
      </c>
      <c r="C3541" s="4" t="s">
        <v>15</v>
      </c>
      <c r="D3541" s="4">
        <v>0.1</v>
      </c>
      <c r="E3541" s="4">
        <v>74</v>
      </c>
      <c r="F3541" s="5">
        <v>0.41666666666666669</v>
      </c>
      <c r="G3541" s="6">
        <v>225</v>
      </c>
      <c r="H3541" s="7">
        <v>40725</v>
      </c>
      <c r="I3541" s="7">
        <f>FlightsPivot[[#This Row],[Total Fare]]*10%</f>
        <v>4072.5</v>
      </c>
      <c r="J3541" s="7">
        <f>FlightsPivot[[#This Row],[Total Fare]]+FlightsPivot[[#This Row],[10% tax ]]</f>
        <v>44797.5</v>
      </c>
      <c r="K3541" s="4">
        <v>5</v>
      </c>
      <c r="L3541" s="4">
        <v>2015</v>
      </c>
      <c r="M3541" t="str">
        <f>INDEX(RoutesPivot[DepAirport],MATCH($C3541,RoutesPivot[[RouteID]:[RouteID]],0))</f>
        <v>ORD</v>
      </c>
      <c r="N3541" t="str">
        <f>INDEX(RoutesPivot[AirportID],MATCH($C3541,RoutesPivot[[RouteID]:[RouteID]],0))</f>
        <v>EWR</v>
      </c>
      <c r="O3541">
        <f>INDEX(RoutesPivot[Distance],MATCH($C3541,RoutesPivot[[RouteID]:[RouteID]],0))</f>
        <v>600</v>
      </c>
      <c r="P3541">
        <f>INDEX(RoutesPivot[ListPrice],MATCH($C3541,RoutesPivot[[RouteID]:[RouteID]],0))</f>
        <v>225</v>
      </c>
      <c r="Q3541" t="str">
        <f>INDEX(AirportPivot[AirportName],MATCH($N3541,AirportPivot[[AirportID]:[AirportID]],0))</f>
        <v>Newark Liberty International</v>
      </c>
      <c r="R3541">
        <f>INDEX(AirportPivot[Gates (number of available)],MATCH($N3541,AirportPivot[[AirportID]:[AirportID]],0))</f>
        <v>82</v>
      </c>
    </row>
    <row r="3542" spans="1:18" x14ac:dyDescent="0.25">
      <c r="A3542" s="3" t="s">
        <v>3574</v>
      </c>
      <c r="B3542" s="12">
        <v>41880</v>
      </c>
      <c r="C3542" s="4" t="s">
        <v>103</v>
      </c>
      <c r="D3542" s="4">
        <v>2.9</v>
      </c>
      <c r="E3542" s="4">
        <v>24</v>
      </c>
      <c r="F3542" s="5">
        <v>0.39583333333333331</v>
      </c>
      <c r="G3542" s="6">
        <v>330</v>
      </c>
      <c r="H3542" s="7">
        <v>61050</v>
      </c>
      <c r="I3542" s="7">
        <f>FlightsPivot[[#This Row],[Total Fare]]*10%</f>
        <v>6105</v>
      </c>
      <c r="J3542" s="7">
        <f>FlightsPivot[[#This Row],[Total Fare]]+FlightsPivot[[#This Row],[10% tax ]]</f>
        <v>67155</v>
      </c>
      <c r="K3542" s="4">
        <v>8</v>
      </c>
      <c r="L3542" s="4">
        <v>2014</v>
      </c>
      <c r="M3542" t="str">
        <f>INDEX(RoutesPivot[DepAirport],MATCH($C3542,RoutesPivot[[RouteID]:[RouteID]],0))</f>
        <v>ORD</v>
      </c>
      <c r="N3542" t="str">
        <f>INDEX(RoutesPivot[AirportID],MATCH($C3542,RoutesPivot[[RouteID]:[RouteID]],0))</f>
        <v>IAD</v>
      </c>
      <c r="O3542">
        <f>INDEX(RoutesPivot[Distance],MATCH($C3542,RoutesPivot[[RouteID]:[RouteID]],0))</f>
        <v>515</v>
      </c>
      <c r="P3542">
        <f>INDEX(RoutesPivot[ListPrice],MATCH($C3542,RoutesPivot[[RouteID]:[RouteID]],0))</f>
        <v>300</v>
      </c>
      <c r="Q3542" t="str">
        <f>INDEX(AirportPivot[AirportName],MATCH($N3542,AirportPivot[[AirportID]:[AirportID]],0))</f>
        <v>Washington Dulles International</v>
      </c>
      <c r="R3542">
        <f>INDEX(AirportPivot[Gates (number of available)],MATCH($N3542,AirportPivot[[AirportID]:[AirportID]],0))</f>
        <v>95</v>
      </c>
    </row>
    <row r="3543" spans="1:18" x14ac:dyDescent="0.25">
      <c r="A3543" s="3" t="s">
        <v>3575</v>
      </c>
      <c r="B3543" s="12">
        <v>42165</v>
      </c>
      <c r="C3543" s="4" t="s">
        <v>50</v>
      </c>
      <c r="D3543" s="4">
        <v>2.4</v>
      </c>
      <c r="E3543" s="4">
        <v>90</v>
      </c>
      <c r="F3543" s="5">
        <v>0.79166666666666663</v>
      </c>
      <c r="G3543" s="6">
        <v>302.5</v>
      </c>
      <c r="H3543" s="7">
        <v>54752.5</v>
      </c>
      <c r="I3543" s="7">
        <f>FlightsPivot[[#This Row],[Total Fare]]*10%</f>
        <v>5475.25</v>
      </c>
      <c r="J3543" s="7">
        <f>FlightsPivot[[#This Row],[Total Fare]]+FlightsPivot[[#This Row],[10% tax ]]</f>
        <v>60227.75</v>
      </c>
      <c r="K3543" s="4">
        <v>6</v>
      </c>
      <c r="L3543" s="4">
        <v>2015</v>
      </c>
      <c r="M3543" t="str">
        <f>INDEX(RoutesPivot[DepAirport],MATCH($C3543,RoutesPivot[[RouteID]:[RouteID]],0))</f>
        <v>ORD</v>
      </c>
      <c r="N3543" t="str">
        <f>INDEX(RoutesPivot[AirportID],MATCH($C3543,RoutesPivot[[RouteID]:[RouteID]],0))</f>
        <v>LGA</v>
      </c>
      <c r="O3543">
        <f>INDEX(RoutesPivot[Distance],MATCH($C3543,RoutesPivot[[RouteID]:[RouteID]],0))</f>
        <v>610</v>
      </c>
      <c r="P3543">
        <f>INDEX(RoutesPivot[ListPrice],MATCH($C3543,RoutesPivot[[RouteID]:[RouteID]],0))</f>
        <v>275</v>
      </c>
      <c r="Q3543" t="str">
        <f>INDEX(AirportPivot[AirportName],MATCH($N3543,AirportPivot[[AirportID]:[AirportID]],0))</f>
        <v>Laguardia</v>
      </c>
      <c r="R3543">
        <f>INDEX(AirportPivot[Gates (number of available)],MATCH($N3543,AirportPivot[[AirportID]:[AirportID]],0))</f>
        <v>66</v>
      </c>
    </row>
    <row r="3544" spans="1:18" x14ac:dyDescent="0.25">
      <c r="A3544" s="3" t="s">
        <v>3576</v>
      </c>
      <c r="B3544" s="12">
        <v>41963</v>
      </c>
      <c r="C3544" s="4" t="s">
        <v>53</v>
      </c>
      <c r="D3544" s="4">
        <v>1.6</v>
      </c>
      <c r="E3544" s="4">
        <v>103</v>
      </c>
      <c r="F3544" s="5">
        <v>0.33333333333333331</v>
      </c>
      <c r="G3544" s="6">
        <v>300</v>
      </c>
      <c r="H3544" s="7">
        <v>55500</v>
      </c>
      <c r="I3544" s="7">
        <f>FlightsPivot[[#This Row],[Total Fare]]*10%</f>
        <v>5550</v>
      </c>
      <c r="J3544" s="7">
        <f>FlightsPivot[[#This Row],[Total Fare]]+FlightsPivot[[#This Row],[10% tax ]]</f>
        <v>61050</v>
      </c>
      <c r="K3544" s="4">
        <v>11</v>
      </c>
      <c r="L3544" s="4">
        <v>2014</v>
      </c>
      <c r="M3544" t="str">
        <f>INDEX(RoutesPivot[DepAirport],MATCH($C3544,RoutesPivot[[RouteID]:[RouteID]],0))</f>
        <v>ORD</v>
      </c>
      <c r="N3544" t="str">
        <f>INDEX(RoutesPivot[AirportID],MATCH($C3544,RoutesPivot[[RouteID]:[RouteID]],0))</f>
        <v>FLL</v>
      </c>
      <c r="O3544">
        <f>INDEX(RoutesPivot[Distance],MATCH($C3544,RoutesPivot[[RouteID]:[RouteID]],0))</f>
        <v>940</v>
      </c>
      <c r="P3544">
        <f>INDEX(RoutesPivot[ListPrice],MATCH($C3544,RoutesPivot[[RouteID]:[RouteID]],0))</f>
        <v>300</v>
      </c>
      <c r="Q3544" t="str">
        <f>INDEX(AirportPivot[AirportName],MATCH($N3544,AirportPivot[[AirportID]:[AirportID]],0))</f>
        <v>Fort Lauderdale/Hollywood International</v>
      </c>
      <c r="R3544">
        <f>INDEX(AirportPivot[Gates (number of available)],MATCH($N3544,AirportPivot[[AirportID]:[AirportID]],0))</f>
        <v>55</v>
      </c>
    </row>
    <row r="3545" spans="1:18" x14ac:dyDescent="0.25">
      <c r="A3545" s="3" t="s">
        <v>3577</v>
      </c>
      <c r="B3545" s="12">
        <v>42096</v>
      </c>
      <c r="C3545" s="4" t="s">
        <v>21</v>
      </c>
      <c r="D3545" s="4">
        <v>1.4</v>
      </c>
      <c r="E3545" s="4">
        <v>191</v>
      </c>
      <c r="F3545" s="5">
        <v>0.66666666666666663</v>
      </c>
      <c r="G3545" s="6">
        <v>125</v>
      </c>
      <c r="H3545" s="7">
        <v>20625</v>
      </c>
      <c r="I3545" s="7">
        <f>FlightsPivot[[#This Row],[Total Fare]]*10%</f>
        <v>2062.5</v>
      </c>
      <c r="J3545" s="7">
        <f>FlightsPivot[[#This Row],[Total Fare]]+FlightsPivot[[#This Row],[10% tax ]]</f>
        <v>22687.5</v>
      </c>
      <c r="K3545" s="4">
        <v>4</v>
      </c>
      <c r="L3545" s="4">
        <v>2015</v>
      </c>
      <c r="M3545" t="str">
        <f>INDEX(RoutesPivot[DepAirport],MATCH($C3545,RoutesPivot[[RouteID]:[RouteID]],0))</f>
        <v>ORD</v>
      </c>
      <c r="N3545" t="str">
        <f>INDEX(RoutesPivot[AirportID],MATCH($C3545,RoutesPivot[[RouteID]:[RouteID]],0))</f>
        <v>CLT</v>
      </c>
      <c r="O3545">
        <f>INDEX(RoutesPivot[Distance],MATCH($C3545,RoutesPivot[[RouteID]:[RouteID]],0))</f>
        <v>700</v>
      </c>
      <c r="P3545">
        <f>INDEX(RoutesPivot[ListPrice],MATCH($C3545,RoutesPivot[[RouteID]:[RouteID]],0))</f>
        <v>125</v>
      </c>
      <c r="Q3545" t="str">
        <f>INDEX(AirportPivot[AirportName],MATCH($N3545,AirportPivot[[AirportID]:[AirportID]],0))</f>
        <v>Charlotte/Douglas International</v>
      </c>
      <c r="R3545">
        <f>INDEX(AirportPivot[Gates (number of available)],MATCH($N3545,AirportPivot[[AirportID]:[AirportID]],0))</f>
        <v>65</v>
      </c>
    </row>
    <row r="3546" spans="1:18" x14ac:dyDescent="0.25">
      <c r="A3546" s="3" t="s">
        <v>3578</v>
      </c>
      <c r="B3546" s="12">
        <v>42352</v>
      </c>
      <c r="C3546" s="4" t="s">
        <v>40</v>
      </c>
      <c r="D3546" s="4">
        <v>3</v>
      </c>
      <c r="E3546" s="4">
        <v>203</v>
      </c>
      <c r="F3546" s="5">
        <v>0.75</v>
      </c>
      <c r="G3546" s="6">
        <v>115</v>
      </c>
      <c r="H3546" s="7">
        <v>18975</v>
      </c>
      <c r="I3546" s="7">
        <f>FlightsPivot[[#This Row],[Total Fare]]*10%</f>
        <v>1897.5</v>
      </c>
      <c r="J3546" s="7">
        <f>FlightsPivot[[#This Row],[Total Fare]]+FlightsPivot[[#This Row],[10% tax ]]</f>
        <v>20872.5</v>
      </c>
      <c r="K3546" s="4">
        <v>12</v>
      </c>
      <c r="L3546" s="4">
        <v>2015</v>
      </c>
      <c r="M3546" t="str">
        <f>INDEX(RoutesPivot[DepAirport],MATCH($C3546,RoutesPivot[[RouteID]:[RouteID]],0))</f>
        <v>ORD</v>
      </c>
      <c r="N3546" t="str">
        <f>INDEX(RoutesPivot[AirportID],MATCH($C3546,RoutesPivot[[RouteID]:[RouteID]],0))</f>
        <v>MSP</v>
      </c>
      <c r="O3546">
        <f>INDEX(RoutesPivot[Distance],MATCH($C3546,RoutesPivot[[RouteID]:[RouteID]],0))</f>
        <v>300</v>
      </c>
      <c r="P3546">
        <f>INDEX(RoutesPivot[ListPrice],MATCH($C3546,RoutesPivot[[RouteID]:[RouteID]],0))</f>
        <v>115</v>
      </c>
      <c r="Q3546" t="str">
        <f>INDEX(AirportPivot[AirportName],MATCH($N3546,AirportPivot[[AirportID]:[AirportID]],0))</f>
        <v>Minneapolis-St Paul International/Wold-Chamberlain</v>
      </c>
      <c r="R3546">
        <f>INDEX(AirportPivot[Gates (number of available)],MATCH($N3546,AirportPivot[[AirportID]:[AirportID]],0))</f>
        <v>65</v>
      </c>
    </row>
    <row r="3547" spans="1:18" x14ac:dyDescent="0.25">
      <c r="A3547" s="3" t="s">
        <v>3579</v>
      </c>
      <c r="B3547" s="12">
        <v>42127</v>
      </c>
      <c r="C3547" s="4" t="s">
        <v>13</v>
      </c>
      <c r="D3547" s="4">
        <v>1.2</v>
      </c>
      <c r="E3547" s="4">
        <v>159</v>
      </c>
      <c r="F3547" s="5">
        <v>0.79166666666666663</v>
      </c>
      <c r="G3547" s="6">
        <v>250</v>
      </c>
      <c r="H3547" s="7">
        <v>41250</v>
      </c>
      <c r="I3547" s="7">
        <f>FlightsPivot[[#This Row],[Total Fare]]*10%</f>
        <v>4125</v>
      </c>
      <c r="J3547" s="7">
        <f>FlightsPivot[[#This Row],[Total Fare]]+FlightsPivot[[#This Row],[10% tax ]]</f>
        <v>45375</v>
      </c>
      <c r="K3547" s="4">
        <v>5</v>
      </c>
      <c r="L3547" s="4">
        <v>2015</v>
      </c>
      <c r="M3547" t="str">
        <f>INDEX(RoutesPivot[DepAirport],MATCH($C3547,RoutesPivot[[RouteID]:[RouteID]],0))</f>
        <v>ORD</v>
      </c>
      <c r="N3547" t="str">
        <f>INDEX(RoutesPivot[AirportID],MATCH($C3547,RoutesPivot[[RouteID]:[RouteID]],0))</f>
        <v>JFK</v>
      </c>
      <c r="O3547">
        <f>INDEX(RoutesPivot[Distance],MATCH($C3547,RoutesPivot[[RouteID]:[RouteID]],0))</f>
        <v>619</v>
      </c>
      <c r="P3547">
        <f>INDEX(RoutesPivot[ListPrice],MATCH($C3547,RoutesPivot[[RouteID]:[RouteID]],0))</f>
        <v>250</v>
      </c>
      <c r="Q3547" t="str">
        <f>INDEX(AirportPivot[AirportName],MATCH($N3547,AirportPivot[[AirportID]:[AirportID]],0))</f>
        <v>John F Kennedy International</v>
      </c>
      <c r="R3547">
        <f>INDEX(AirportPivot[Gates (number of available)],MATCH($N3547,AirportPivot[[AirportID]:[AirportID]],0))</f>
        <v>120</v>
      </c>
    </row>
    <row r="3548" spans="1:18" x14ac:dyDescent="0.25">
      <c r="A3548" s="3" t="s">
        <v>3580</v>
      </c>
      <c r="B3548" s="12">
        <v>42284</v>
      </c>
      <c r="C3548" s="4" t="s">
        <v>27</v>
      </c>
      <c r="D3548" s="4">
        <v>9.8000000000000007</v>
      </c>
      <c r="E3548" s="4">
        <v>189</v>
      </c>
      <c r="F3548" s="5">
        <v>0.66666666666666663</v>
      </c>
      <c r="G3548" s="6">
        <v>200</v>
      </c>
      <c r="H3548" s="7">
        <v>33000</v>
      </c>
      <c r="I3548" s="7">
        <f>FlightsPivot[[#This Row],[Total Fare]]*10%</f>
        <v>3300</v>
      </c>
      <c r="J3548" s="7">
        <f>FlightsPivot[[#This Row],[Total Fare]]+FlightsPivot[[#This Row],[10% tax ]]</f>
        <v>36300</v>
      </c>
      <c r="K3548" s="4">
        <v>10</v>
      </c>
      <c r="L3548" s="4">
        <v>2015</v>
      </c>
      <c r="M3548" t="str">
        <f>INDEX(RoutesPivot[DepAirport],MATCH($C3548,RoutesPivot[[RouteID]:[RouteID]],0))</f>
        <v>ORD</v>
      </c>
      <c r="N3548" t="str">
        <f>INDEX(RoutesPivot[AirportID],MATCH($C3548,RoutesPivot[[RouteID]:[RouteID]],0))</f>
        <v>ATL</v>
      </c>
      <c r="O3548">
        <f>INDEX(RoutesPivot[Distance],MATCH($C3548,RoutesPivot[[RouteID]:[RouteID]],0))</f>
        <v>510</v>
      </c>
      <c r="P3548">
        <f>INDEX(RoutesPivot[ListPrice],MATCH($C3548,RoutesPivot[[RouteID]:[RouteID]],0))</f>
        <v>200</v>
      </c>
      <c r="Q3548" t="str">
        <f>INDEX(AirportPivot[AirportName],MATCH($N3548,AirportPivot[[AirportID]:[AirportID]],0))</f>
        <v>Hartsfield-Jackson Atlanta International</v>
      </c>
      <c r="R3548">
        <f>INDEX(AirportPivot[Gates (number of available)],MATCH($N3548,AirportPivot[[AirportID]:[AirportID]],0))</f>
        <v>100</v>
      </c>
    </row>
    <row r="3549" spans="1:18" x14ac:dyDescent="0.25">
      <c r="A3549" s="3" t="s">
        <v>3581</v>
      </c>
      <c r="B3549" s="12">
        <v>41979</v>
      </c>
      <c r="C3549" s="4" t="s">
        <v>21</v>
      </c>
      <c r="D3549" s="4">
        <v>2.1</v>
      </c>
      <c r="E3549" s="4">
        <v>122</v>
      </c>
      <c r="F3549" s="5">
        <v>0.83333333333333337</v>
      </c>
      <c r="G3549" s="6">
        <v>125</v>
      </c>
      <c r="H3549" s="7">
        <v>23125</v>
      </c>
      <c r="I3549" s="7">
        <f>FlightsPivot[[#This Row],[Total Fare]]*10%</f>
        <v>2312.5</v>
      </c>
      <c r="J3549" s="7">
        <f>FlightsPivot[[#This Row],[Total Fare]]+FlightsPivot[[#This Row],[10% tax ]]</f>
        <v>25437.5</v>
      </c>
      <c r="K3549" s="4">
        <v>12</v>
      </c>
      <c r="L3549" s="4">
        <v>2014</v>
      </c>
      <c r="M3549" t="str">
        <f>INDEX(RoutesPivot[DepAirport],MATCH($C3549,RoutesPivot[[RouteID]:[RouteID]],0))</f>
        <v>ORD</v>
      </c>
      <c r="N3549" t="str">
        <f>INDEX(RoutesPivot[AirportID],MATCH($C3549,RoutesPivot[[RouteID]:[RouteID]],0))</f>
        <v>CLT</v>
      </c>
      <c r="O3549">
        <f>INDEX(RoutesPivot[Distance],MATCH($C3549,RoutesPivot[[RouteID]:[RouteID]],0))</f>
        <v>700</v>
      </c>
      <c r="P3549">
        <f>INDEX(RoutesPivot[ListPrice],MATCH($C3549,RoutesPivot[[RouteID]:[RouteID]],0))</f>
        <v>125</v>
      </c>
      <c r="Q3549" t="str">
        <f>INDEX(AirportPivot[AirportName],MATCH($N3549,AirportPivot[[AirportID]:[AirportID]],0))</f>
        <v>Charlotte/Douglas International</v>
      </c>
      <c r="R3549">
        <f>INDEX(AirportPivot[Gates (number of available)],MATCH($N3549,AirportPivot[[AirportID]:[AirportID]],0))</f>
        <v>65</v>
      </c>
    </row>
    <row r="3550" spans="1:18" x14ac:dyDescent="0.25">
      <c r="A3550" s="3" t="s">
        <v>3582</v>
      </c>
      <c r="B3550" s="12">
        <v>42129</v>
      </c>
      <c r="C3550" s="4" t="s">
        <v>25</v>
      </c>
      <c r="D3550" s="4">
        <v>2.8</v>
      </c>
      <c r="E3550" s="4">
        <v>165</v>
      </c>
      <c r="F3550" s="5">
        <v>0.75</v>
      </c>
      <c r="G3550" s="6">
        <v>200</v>
      </c>
      <c r="H3550" s="7">
        <v>33000</v>
      </c>
      <c r="I3550" s="7">
        <f>FlightsPivot[[#This Row],[Total Fare]]*10%</f>
        <v>3300</v>
      </c>
      <c r="J3550" s="7">
        <f>FlightsPivot[[#This Row],[Total Fare]]+FlightsPivot[[#This Row],[10% tax ]]</f>
        <v>36300</v>
      </c>
      <c r="K3550" s="4">
        <v>5</v>
      </c>
      <c r="L3550" s="4">
        <v>2015</v>
      </c>
      <c r="M3550" t="str">
        <f>INDEX(RoutesPivot[DepAirport],MATCH($C3550,RoutesPivot[[RouteID]:[RouteID]],0))</f>
        <v>ORD</v>
      </c>
      <c r="N3550" t="str">
        <f>INDEX(RoutesPivot[AirportID],MATCH($C3550,RoutesPivot[[RouteID]:[RouteID]],0))</f>
        <v>DFW</v>
      </c>
      <c r="O3550">
        <f>INDEX(RoutesPivot[Distance],MATCH($C3550,RoutesPivot[[RouteID]:[RouteID]],0))</f>
        <v>700</v>
      </c>
      <c r="P3550">
        <f>INDEX(RoutesPivot[ListPrice],MATCH($C3550,RoutesPivot[[RouteID]:[RouteID]],0))</f>
        <v>200</v>
      </c>
      <c r="Q3550" t="str">
        <f>INDEX(AirportPivot[AirportName],MATCH($N3550,AirportPivot[[AirportID]:[AirportID]],0))</f>
        <v>Dallas/Fort Worth International</v>
      </c>
      <c r="R3550">
        <f>INDEX(AirportPivot[Gates (number of available)],MATCH($N3550,AirportPivot[[AirportID]:[AirportID]],0))</f>
        <v>130</v>
      </c>
    </row>
    <row r="3551" spans="1:18" x14ac:dyDescent="0.25">
      <c r="A3551" s="3" t="s">
        <v>3583</v>
      </c>
      <c r="B3551" s="12">
        <v>41642</v>
      </c>
      <c r="C3551" s="4" t="s">
        <v>21</v>
      </c>
      <c r="D3551" s="4">
        <v>1.7</v>
      </c>
      <c r="E3551" s="4">
        <v>58</v>
      </c>
      <c r="F3551" s="5">
        <v>0.64583333333333337</v>
      </c>
      <c r="G3551" s="6">
        <v>125</v>
      </c>
      <c r="H3551" s="7">
        <v>20625</v>
      </c>
      <c r="I3551" s="7">
        <f>FlightsPivot[[#This Row],[Total Fare]]*10%</f>
        <v>2062.5</v>
      </c>
      <c r="J3551" s="7">
        <f>FlightsPivot[[#This Row],[Total Fare]]+FlightsPivot[[#This Row],[10% tax ]]</f>
        <v>22687.5</v>
      </c>
      <c r="K3551" s="4">
        <v>1</v>
      </c>
      <c r="L3551" s="4">
        <v>2014</v>
      </c>
      <c r="M3551" t="str">
        <f>INDEX(RoutesPivot[DepAirport],MATCH($C3551,RoutesPivot[[RouteID]:[RouteID]],0))</f>
        <v>ORD</v>
      </c>
      <c r="N3551" t="str">
        <f>INDEX(RoutesPivot[AirportID],MATCH($C3551,RoutesPivot[[RouteID]:[RouteID]],0))</f>
        <v>CLT</v>
      </c>
      <c r="O3551">
        <f>INDEX(RoutesPivot[Distance],MATCH($C3551,RoutesPivot[[RouteID]:[RouteID]],0))</f>
        <v>700</v>
      </c>
      <c r="P3551">
        <f>INDEX(RoutesPivot[ListPrice],MATCH($C3551,RoutesPivot[[RouteID]:[RouteID]],0))</f>
        <v>125</v>
      </c>
      <c r="Q3551" t="str">
        <f>INDEX(AirportPivot[AirportName],MATCH($N3551,AirportPivot[[AirportID]:[AirportID]],0))</f>
        <v>Charlotte/Douglas International</v>
      </c>
      <c r="R3551">
        <f>INDEX(AirportPivot[Gates (number of available)],MATCH($N3551,AirportPivot[[AirportID]:[AirportID]],0))</f>
        <v>65</v>
      </c>
    </row>
    <row r="3552" spans="1:18" x14ac:dyDescent="0.25">
      <c r="A3552" s="3" t="s">
        <v>3584</v>
      </c>
      <c r="B3552" s="12">
        <v>42171</v>
      </c>
      <c r="C3552" s="4" t="s">
        <v>23</v>
      </c>
      <c r="D3552" s="4">
        <v>1.8</v>
      </c>
      <c r="E3552" s="4">
        <v>100</v>
      </c>
      <c r="F3552" s="5">
        <v>0.75</v>
      </c>
      <c r="G3552" s="6">
        <v>330</v>
      </c>
      <c r="H3552" s="7">
        <v>61050</v>
      </c>
      <c r="I3552" s="7">
        <f>FlightsPivot[[#This Row],[Total Fare]]*10%</f>
        <v>6105</v>
      </c>
      <c r="J3552" s="7">
        <f>FlightsPivot[[#This Row],[Total Fare]]+FlightsPivot[[#This Row],[10% tax ]]</f>
        <v>67155</v>
      </c>
      <c r="K3552" s="4">
        <v>6</v>
      </c>
      <c r="L3552" s="4">
        <v>2015</v>
      </c>
      <c r="M3552" t="str">
        <f>INDEX(RoutesPivot[DepAirport],MATCH($C3552,RoutesPivot[[RouteID]:[RouteID]],0))</f>
        <v>ORD</v>
      </c>
      <c r="N3552" t="str">
        <f>INDEX(RoutesPivot[AirportID],MATCH($C3552,RoutesPivot[[RouteID]:[RouteID]],0))</f>
        <v>DEN</v>
      </c>
      <c r="O3552">
        <f>INDEX(RoutesPivot[Distance],MATCH($C3552,RoutesPivot[[RouteID]:[RouteID]],0))</f>
        <v>800</v>
      </c>
      <c r="P3552">
        <f>INDEX(RoutesPivot[ListPrice],MATCH($C3552,RoutesPivot[[RouteID]:[RouteID]],0))</f>
        <v>300</v>
      </c>
      <c r="Q3552" t="str">
        <f>INDEX(AirportPivot[AirportName],MATCH($N3552,AirportPivot[[AirportID]:[AirportID]],0))</f>
        <v>Denver International</v>
      </c>
      <c r="R3552">
        <f>INDEX(AirportPivot[Gates (number of available)],MATCH($N3552,AirportPivot[[AirportID]:[AirportID]],0))</f>
        <v>75</v>
      </c>
    </row>
    <row r="3553" spans="1:18" x14ac:dyDescent="0.25">
      <c r="A3553" s="3" t="s">
        <v>3585</v>
      </c>
      <c r="B3553" s="12">
        <v>41999</v>
      </c>
      <c r="C3553" s="4" t="s">
        <v>21</v>
      </c>
      <c r="D3553" s="4">
        <v>4.4000000000000004</v>
      </c>
      <c r="E3553" s="4">
        <v>44</v>
      </c>
      <c r="F3553" s="5">
        <v>0.70833333333333337</v>
      </c>
      <c r="G3553" s="6">
        <v>175</v>
      </c>
      <c r="H3553" s="7">
        <v>28875</v>
      </c>
      <c r="I3553" s="7">
        <f>FlightsPivot[[#This Row],[Total Fare]]*10%</f>
        <v>2887.5</v>
      </c>
      <c r="J3553" s="7">
        <f>FlightsPivot[[#This Row],[Total Fare]]+FlightsPivot[[#This Row],[10% tax ]]</f>
        <v>31762.5</v>
      </c>
      <c r="K3553" s="4">
        <v>12</v>
      </c>
      <c r="L3553" s="4">
        <v>2014</v>
      </c>
      <c r="M3553" t="str">
        <f>INDEX(RoutesPivot[DepAirport],MATCH($C3553,RoutesPivot[[RouteID]:[RouteID]],0))</f>
        <v>ORD</v>
      </c>
      <c r="N3553" t="str">
        <f>INDEX(RoutesPivot[AirportID],MATCH($C3553,RoutesPivot[[RouteID]:[RouteID]],0))</f>
        <v>CLT</v>
      </c>
      <c r="O3553">
        <f>INDEX(RoutesPivot[Distance],MATCH($C3553,RoutesPivot[[RouteID]:[RouteID]],0))</f>
        <v>700</v>
      </c>
      <c r="P3553">
        <f>INDEX(RoutesPivot[ListPrice],MATCH($C3553,RoutesPivot[[RouteID]:[RouteID]],0))</f>
        <v>125</v>
      </c>
      <c r="Q3553" t="str">
        <f>INDEX(AirportPivot[AirportName],MATCH($N3553,AirportPivot[[AirportID]:[AirportID]],0))</f>
        <v>Charlotte/Douglas International</v>
      </c>
      <c r="R3553">
        <f>INDEX(AirportPivot[Gates (number of available)],MATCH($N3553,AirportPivot[[AirportID]:[AirportID]],0))</f>
        <v>65</v>
      </c>
    </row>
    <row r="3554" spans="1:18" x14ac:dyDescent="0.25">
      <c r="A3554" s="3" t="s">
        <v>3586</v>
      </c>
      <c r="B3554" s="12">
        <v>41680</v>
      </c>
      <c r="C3554" s="4" t="s">
        <v>23</v>
      </c>
      <c r="D3554" s="4">
        <v>2.1</v>
      </c>
      <c r="E3554" s="4">
        <v>179</v>
      </c>
      <c r="F3554" s="5">
        <v>0.72916666666666663</v>
      </c>
      <c r="G3554" s="6">
        <v>300</v>
      </c>
      <c r="H3554" s="7">
        <v>49500</v>
      </c>
      <c r="I3554" s="7">
        <f>FlightsPivot[[#This Row],[Total Fare]]*10%</f>
        <v>4950</v>
      </c>
      <c r="J3554" s="7">
        <f>FlightsPivot[[#This Row],[Total Fare]]+FlightsPivot[[#This Row],[10% tax ]]</f>
        <v>54450</v>
      </c>
      <c r="K3554" s="4">
        <v>2</v>
      </c>
      <c r="L3554" s="4">
        <v>2014</v>
      </c>
      <c r="M3554" t="str">
        <f>INDEX(RoutesPivot[DepAirport],MATCH($C3554,RoutesPivot[[RouteID]:[RouteID]],0))</f>
        <v>ORD</v>
      </c>
      <c r="N3554" t="str">
        <f>INDEX(RoutesPivot[AirportID],MATCH($C3554,RoutesPivot[[RouteID]:[RouteID]],0))</f>
        <v>DEN</v>
      </c>
      <c r="O3554">
        <f>INDEX(RoutesPivot[Distance],MATCH($C3554,RoutesPivot[[RouteID]:[RouteID]],0))</f>
        <v>800</v>
      </c>
      <c r="P3554">
        <f>INDEX(RoutesPivot[ListPrice],MATCH($C3554,RoutesPivot[[RouteID]:[RouteID]],0))</f>
        <v>300</v>
      </c>
      <c r="Q3554" t="str">
        <f>INDEX(AirportPivot[AirportName],MATCH($N3554,AirportPivot[[AirportID]:[AirportID]],0))</f>
        <v>Denver International</v>
      </c>
      <c r="R3554">
        <f>INDEX(AirportPivot[Gates (number of available)],MATCH($N3554,AirportPivot[[AirportID]:[AirportID]],0))</f>
        <v>75</v>
      </c>
    </row>
    <row r="3555" spans="1:18" x14ac:dyDescent="0.25">
      <c r="A3555" s="3" t="s">
        <v>3587</v>
      </c>
      <c r="B3555" s="12">
        <v>41739</v>
      </c>
      <c r="C3555" s="4" t="s">
        <v>17</v>
      </c>
      <c r="D3555" s="4">
        <v>5.7</v>
      </c>
      <c r="E3555" s="4">
        <v>155</v>
      </c>
      <c r="F3555" s="5">
        <v>0.29166666666666669</v>
      </c>
      <c r="G3555" s="6">
        <v>350</v>
      </c>
      <c r="H3555" s="7">
        <v>57750</v>
      </c>
      <c r="I3555" s="7">
        <f>FlightsPivot[[#This Row],[Total Fare]]*10%</f>
        <v>5775</v>
      </c>
      <c r="J3555" s="7">
        <f>FlightsPivot[[#This Row],[Total Fare]]+FlightsPivot[[#This Row],[10% tax ]]</f>
        <v>63525</v>
      </c>
      <c r="K3555" s="4">
        <v>4</v>
      </c>
      <c r="L3555" s="4">
        <v>2014</v>
      </c>
      <c r="M3555" t="str">
        <f>INDEX(RoutesPivot[DepAirport],MATCH($C3555,RoutesPivot[[RouteID]:[RouteID]],0))</f>
        <v>ORD</v>
      </c>
      <c r="N3555" t="str">
        <f>INDEX(RoutesPivot[AirportID],MATCH($C3555,RoutesPivot[[RouteID]:[RouteID]],0))</f>
        <v>LAX</v>
      </c>
      <c r="O3555">
        <f>INDEX(RoutesPivot[Distance],MATCH($C3555,RoutesPivot[[RouteID]:[RouteID]],0))</f>
        <v>1518</v>
      </c>
      <c r="P3555">
        <f>INDEX(RoutesPivot[ListPrice],MATCH($C3555,RoutesPivot[[RouteID]:[RouteID]],0))</f>
        <v>350</v>
      </c>
      <c r="Q3555" t="str">
        <f>INDEX(AirportPivot[AirportName],MATCH($N3555,AirportPivot[[AirportID]:[AirportID]],0))</f>
        <v>Los Angeles International</v>
      </c>
      <c r="R3555">
        <f>INDEX(AirportPivot[Gates (number of available)],MATCH($N3555,AirportPivot[[AirportID]:[AirportID]],0))</f>
        <v>86</v>
      </c>
    </row>
    <row r="3556" spans="1:18" x14ac:dyDescent="0.25">
      <c r="A3556" s="3" t="s">
        <v>3588</v>
      </c>
      <c r="B3556" s="12">
        <v>41771</v>
      </c>
      <c r="C3556" s="4" t="s">
        <v>70</v>
      </c>
      <c r="D3556" s="4">
        <v>2.2999999999999998</v>
      </c>
      <c r="E3556" s="4">
        <v>93</v>
      </c>
      <c r="F3556" s="5">
        <v>0.70833333333333337</v>
      </c>
      <c r="G3556" s="6">
        <v>275</v>
      </c>
      <c r="H3556" s="7">
        <v>50875</v>
      </c>
      <c r="I3556" s="7">
        <f>FlightsPivot[[#This Row],[Total Fare]]*10%</f>
        <v>5087.5</v>
      </c>
      <c r="J3556" s="7">
        <f>FlightsPivot[[#This Row],[Total Fare]]+FlightsPivot[[#This Row],[10% tax ]]</f>
        <v>55962.5</v>
      </c>
      <c r="K3556" s="4">
        <v>5</v>
      </c>
      <c r="L3556" s="4">
        <v>2014</v>
      </c>
      <c r="M3556" t="str">
        <f>INDEX(RoutesPivot[DepAirport],MATCH($C3556,RoutesPivot[[RouteID]:[RouteID]],0))</f>
        <v>ORD</v>
      </c>
      <c r="N3556" t="str">
        <f>INDEX(RoutesPivot[AirportID],MATCH($C3556,RoutesPivot[[RouteID]:[RouteID]],0))</f>
        <v>LAS</v>
      </c>
      <c r="O3556">
        <f>INDEX(RoutesPivot[Distance],MATCH($C3556,RoutesPivot[[RouteID]:[RouteID]],0))</f>
        <v>1100</v>
      </c>
      <c r="P3556">
        <f>INDEX(RoutesPivot[ListPrice],MATCH($C3556,RoutesPivot[[RouteID]:[RouteID]],0))</f>
        <v>275</v>
      </c>
      <c r="Q3556" t="str">
        <f>INDEX(AirportPivot[AirportName],MATCH($N3556,AirportPivot[[AirportID]:[AirportID]],0))</f>
        <v>McCarran International</v>
      </c>
      <c r="R3556">
        <f>INDEX(AirportPivot[Gates (number of available)],MATCH($N3556,AirportPivot[[AirportID]:[AirportID]],0))</f>
        <v>68</v>
      </c>
    </row>
    <row r="3557" spans="1:18" x14ac:dyDescent="0.25">
      <c r="A3557" s="3" t="s">
        <v>3589</v>
      </c>
      <c r="B3557" s="12">
        <v>42015</v>
      </c>
      <c r="C3557" s="4" t="s">
        <v>86</v>
      </c>
      <c r="D3557" s="4">
        <v>1.4</v>
      </c>
      <c r="E3557" s="4">
        <v>129</v>
      </c>
      <c r="F3557" s="5">
        <v>0.45833333333333331</v>
      </c>
      <c r="G3557" s="6">
        <v>115</v>
      </c>
      <c r="H3557" s="7">
        <v>21275</v>
      </c>
      <c r="I3557" s="7">
        <f>FlightsPivot[[#This Row],[Total Fare]]*10%</f>
        <v>2127.5</v>
      </c>
      <c r="J3557" s="7">
        <f>FlightsPivot[[#This Row],[Total Fare]]+FlightsPivot[[#This Row],[10% tax ]]</f>
        <v>23402.5</v>
      </c>
      <c r="K3557" s="4">
        <v>1</v>
      </c>
      <c r="L3557" s="4">
        <v>2015</v>
      </c>
      <c r="M3557" t="str">
        <f>INDEX(RoutesPivot[DepAirport],MATCH($C3557,RoutesPivot[[RouteID]:[RouteID]],0))</f>
        <v>ORD</v>
      </c>
      <c r="N3557" t="str">
        <f>INDEX(RoutesPivot[AirportID],MATCH($C3557,RoutesPivot[[RouteID]:[RouteID]],0))</f>
        <v>DTW</v>
      </c>
      <c r="O3557">
        <f>INDEX(RoutesPivot[Distance],MATCH($C3557,RoutesPivot[[RouteID]:[RouteID]],0))</f>
        <v>200</v>
      </c>
      <c r="P3557">
        <f>INDEX(RoutesPivot[ListPrice],MATCH($C3557,RoutesPivot[[RouteID]:[RouteID]],0))</f>
        <v>115</v>
      </c>
      <c r="Q3557" t="str">
        <f>INDEX(AirportPivot[AirportName],MATCH($N3557,AirportPivot[[AirportID]:[AirportID]],0))</f>
        <v>Detroit Metropolitan Wayne County</v>
      </c>
      <c r="R3557">
        <f>INDEX(AirportPivot[Gates (number of available)],MATCH($N3557,AirportPivot[[AirportID]:[AirportID]],0))</f>
        <v>60</v>
      </c>
    </row>
    <row r="3558" spans="1:18" x14ac:dyDescent="0.25">
      <c r="A3558" s="3" t="s">
        <v>3590</v>
      </c>
      <c r="B3558" s="12">
        <v>42319</v>
      </c>
      <c r="C3558" s="4" t="s">
        <v>27</v>
      </c>
      <c r="D3558" s="4">
        <v>7.7</v>
      </c>
      <c r="E3558" s="4">
        <v>182</v>
      </c>
      <c r="F3558" s="5">
        <v>0.83333333333333337</v>
      </c>
      <c r="G3558" s="6">
        <v>200</v>
      </c>
      <c r="H3558" s="7">
        <v>33000</v>
      </c>
      <c r="I3558" s="7">
        <f>FlightsPivot[[#This Row],[Total Fare]]*10%</f>
        <v>3300</v>
      </c>
      <c r="J3558" s="7">
        <f>FlightsPivot[[#This Row],[Total Fare]]+FlightsPivot[[#This Row],[10% tax ]]</f>
        <v>36300</v>
      </c>
      <c r="K3558" s="4">
        <v>11</v>
      </c>
      <c r="L3558" s="4">
        <v>2015</v>
      </c>
      <c r="M3558" t="str">
        <f>INDEX(RoutesPivot[DepAirport],MATCH($C3558,RoutesPivot[[RouteID]:[RouteID]],0))</f>
        <v>ORD</v>
      </c>
      <c r="N3558" t="str">
        <f>INDEX(RoutesPivot[AirportID],MATCH($C3558,RoutesPivot[[RouteID]:[RouteID]],0))</f>
        <v>ATL</v>
      </c>
      <c r="O3558">
        <f>INDEX(RoutesPivot[Distance],MATCH($C3558,RoutesPivot[[RouteID]:[RouteID]],0))</f>
        <v>510</v>
      </c>
      <c r="P3558">
        <f>INDEX(RoutesPivot[ListPrice],MATCH($C3558,RoutesPivot[[RouteID]:[RouteID]],0))</f>
        <v>200</v>
      </c>
      <c r="Q3558" t="str">
        <f>INDEX(AirportPivot[AirportName],MATCH($N3558,AirportPivot[[AirportID]:[AirportID]],0))</f>
        <v>Hartsfield-Jackson Atlanta International</v>
      </c>
      <c r="R3558">
        <f>INDEX(AirportPivot[Gates (number of available)],MATCH($N3558,AirportPivot[[AirportID]:[AirportID]],0))</f>
        <v>100</v>
      </c>
    </row>
    <row r="3559" spans="1:18" x14ac:dyDescent="0.25">
      <c r="A3559" s="3" t="s">
        <v>3591</v>
      </c>
      <c r="B3559" s="12">
        <v>42362</v>
      </c>
      <c r="C3559" s="4" t="s">
        <v>23</v>
      </c>
      <c r="D3559" s="4">
        <v>3.8</v>
      </c>
      <c r="E3559" s="4">
        <v>114</v>
      </c>
      <c r="F3559" s="5">
        <v>0.29166666666666669</v>
      </c>
      <c r="G3559" s="6">
        <v>420</v>
      </c>
      <c r="H3559" s="7">
        <v>77700</v>
      </c>
      <c r="I3559" s="7">
        <f>FlightsPivot[[#This Row],[Total Fare]]*10%</f>
        <v>7770</v>
      </c>
      <c r="J3559" s="7">
        <f>FlightsPivot[[#This Row],[Total Fare]]+FlightsPivot[[#This Row],[10% tax ]]</f>
        <v>85470</v>
      </c>
      <c r="K3559" s="4">
        <v>12</v>
      </c>
      <c r="L3559" s="4">
        <v>2015</v>
      </c>
      <c r="M3559" t="str">
        <f>INDEX(RoutesPivot[DepAirport],MATCH($C3559,RoutesPivot[[RouteID]:[RouteID]],0))</f>
        <v>ORD</v>
      </c>
      <c r="N3559" t="str">
        <f>INDEX(RoutesPivot[AirportID],MATCH($C3559,RoutesPivot[[RouteID]:[RouteID]],0))</f>
        <v>DEN</v>
      </c>
      <c r="O3559">
        <f>INDEX(RoutesPivot[Distance],MATCH($C3559,RoutesPivot[[RouteID]:[RouteID]],0))</f>
        <v>800</v>
      </c>
      <c r="P3559">
        <f>INDEX(RoutesPivot[ListPrice],MATCH($C3559,RoutesPivot[[RouteID]:[RouteID]],0))</f>
        <v>300</v>
      </c>
      <c r="Q3559" t="str">
        <f>INDEX(AirportPivot[AirportName],MATCH($N3559,AirportPivot[[AirportID]:[AirportID]],0))</f>
        <v>Denver International</v>
      </c>
      <c r="R3559">
        <f>INDEX(AirportPivot[Gates (number of available)],MATCH($N3559,AirportPivot[[AirportID]:[AirportID]],0))</f>
        <v>75</v>
      </c>
    </row>
    <row r="3560" spans="1:18" x14ac:dyDescent="0.25">
      <c r="A3560" s="3" t="s">
        <v>3592</v>
      </c>
      <c r="B3560" s="12">
        <v>41911</v>
      </c>
      <c r="C3560" s="4" t="s">
        <v>33</v>
      </c>
      <c r="D3560" s="4">
        <v>0.9</v>
      </c>
      <c r="E3560" s="4">
        <v>31</v>
      </c>
      <c r="F3560" s="5">
        <v>0.54166666666666663</v>
      </c>
      <c r="G3560" s="6">
        <v>375</v>
      </c>
      <c r="H3560" s="7">
        <v>69375</v>
      </c>
      <c r="I3560" s="7">
        <f>FlightsPivot[[#This Row],[Total Fare]]*10%</f>
        <v>6937.5</v>
      </c>
      <c r="J3560" s="7">
        <f>FlightsPivot[[#This Row],[Total Fare]]+FlightsPivot[[#This Row],[10% tax ]]</f>
        <v>76312.5</v>
      </c>
      <c r="K3560" s="4">
        <v>9</v>
      </c>
      <c r="L3560" s="4">
        <v>2014</v>
      </c>
      <c r="M3560" t="str">
        <f>INDEX(RoutesPivot[DepAirport],MATCH($C3560,RoutesPivot[[RouteID]:[RouteID]],0))</f>
        <v>ORD</v>
      </c>
      <c r="N3560" t="str">
        <f>INDEX(RoutesPivot[AirportID],MATCH($C3560,RoutesPivot[[RouteID]:[RouteID]],0))</f>
        <v>SFO</v>
      </c>
      <c r="O3560">
        <f>INDEX(RoutesPivot[Distance],MATCH($C3560,RoutesPivot[[RouteID]:[RouteID]],0))</f>
        <v>1600</v>
      </c>
      <c r="P3560">
        <f>INDEX(RoutesPivot[ListPrice],MATCH($C3560,RoutesPivot[[RouteID]:[RouteID]],0))</f>
        <v>375</v>
      </c>
      <c r="Q3560" t="str">
        <f>INDEX(AirportPivot[AirportName],MATCH($N3560,AirportPivot[[AirportID]:[AirportID]],0))</f>
        <v>San Francisco International</v>
      </c>
      <c r="R3560">
        <f>INDEX(AirportPivot[Gates (number of available)],MATCH($N3560,AirportPivot[[AirportID]:[AirportID]],0))</f>
        <v>70</v>
      </c>
    </row>
    <row r="3561" spans="1:18" x14ac:dyDescent="0.25">
      <c r="A3561" s="3" t="s">
        <v>3593</v>
      </c>
      <c r="B3561" s="12">
        <v>41648</v>
      </c>
      <c r="C3561" s="4" t="s">
        <v>86</v>
      </c>
      <c r="D3561" s="4">
        <v>3.1</v>
      </c>
      <c r="E3561" s="4">
        <v>181</v>
      </c>
      <c r="F3561" s="5">
        <v>0.75</v>
      </c>
      <c r="G3561" s="6">
        <v>115</v>
      </c>
      <c r="H3561" s="7">
        <v>18975</v>
      </c>
      <c r="I3561" s="7">
        <f>FlightsPivot[[#This Row],[Total Fare]]*10%</f>
        <v>1897.5</v>
      </c>
      <c r="J3561" s="7">
        <f>FlightsPivot[[#This Row],[Total Fare]]+FlightsPivot[[#This Row],[10% tax ]]</f>
        <v>20872.5</v>
      </c>
      <c r="K3561" s="4">
        <v>1</v>
      </c>
      <c r="L3561" s="4">
        <v>2014</v>
      </c>
      <c r="M3561" t="str">
        <f>INDEX(RoutesPivot[DepAirport],MATCH($C3561,RoutesPivot[[RouteID]:[RouteID]],0))</f>
        <v>ORD</v>
      </c>
      <c r="N3561" t="str">
        <f>INDEX(RoutesPivot[AirportID],MATCH($C3561,RoutesPivot[[RouteID]:[RouteID]],0))</f>
        <v>DTW</v>
      </c>
      <c r="O3561">
        <f>INDEX(RoutesPivot[Distance],MATCH($C3561,RoutesPivot[[RouteID]:[RouteID]],0))</f>
        <v>200</v>
      </c>
      <c r="P3561">
        <f>INDEX(RoutesPivot[ListPrice],MATCH($C3561,RoutesPivot[[RouteID]:[RouteID]],0))</f>
        <v>115</v>
      </c>
      <c r="Q3561" t="str">
        <f>INDEX(AirportPivot[AirportName],MATCH($N3561,AirportPivot[[AirportID]:[AirportID]],0))</f>
        <v>Detroit Metropolitan Wayne County</v>
      </c>
      <c r="R3561">
        <f>INDEX(AirportPivot[Gates (number of available)],MATCH($N3561,AirportPivot[[AirportID]:[AirportID]],0))</f>
        <v>60</v>
      </c>
    </row>
    <row r="3562" spans="1:18" x14ac:dyDescent="0.25">
      <c r="A3562" s="3" t="s">
        <v>3594</v>
      </c>
      <c r="B3562" s="12">
        <v>41872</v>
      </c>
      <c r="C3562" s="4" t="s">
        <v>27</v>
      </c>
      <c r="D3562" s="4">
        <v>11.7</v>
      </c>
      <c r="E3562" s="4">
        <v>66</v>
      </c>
      <c r="F3562" s="5">
        <v>0.66666666666666663</v>
      </c>
      <c r="G3562" s="6">
        <v>220</v>
      </c>
      <c r="H3562" s="7">
        <v>39820</v>
      </c>
      <c r="I3562" s="7">
        <f>FlightsPivot[[#This Row],[Total Fare]]*10%</f>
        <v>3982</v>
      </c>
      <c r="J3562" s="7">
        <f>FlightsPivot[[#This Row],[Total Fare]]+FlightsPivot[[#This Row],[10% tax ]]</f>
        <v>43802</v>
      </c>
      <c r="K3562" s="4">
        <v>8</v>
      </c>
      <c r="L3562" s="4">
        <v>2014</v>
      </c>
      <c r="M3562" t="str">
        <f>INDEX(RoutesPivot[DepAirport],MATCH($C3562,RoutesPivot[[RouteID]:[RouteID]],0))</f>
        <v>ORD</v>
      </c>
      <c r="N3562" t="str">
        <f>INDEX(RoutesPivot[AirportID],MATCH($C3562,RoutesPivot[[RouteID]:[RouteID]],0))</f>
        <v>ATL</v>
      </c>
      <c r="O3562">
        <f>INDEX(RoutesPivot[Distance],MATCH($C3562,RoutesPivot[[RouteID]:[RouteID]],0))</f>
        <v>510</v>
      </c>
      <c r="P3562">
        <f>INDEX(RoutesPivot[ListPrice],MATCH($C3562,RoutesPivot[[RouteID]:[RouteID]],0))</f>
        <v>200</v>
      </c>
      <c r="Q3562" t="str">
        <f>INDEX(AirportPivot[AirportName],MATCH($N3562,AirportPivot[[AirportID]:[AirportID]],0))</f>
        <v>Hartsfield-Jackson Atlanta International</v>
      </c>
      <c r="R3562">
        <f>INDEX(AirportPivot[Gates (number of available)],MATCH($N3562,AirportPivot[[AirportID]:[AirportID]],0))</f>
        <v>100</v>
      </c>
    </row>
    <row r="3563" spans="1:18" x14ac:dyDescent="0.25">
      <c r="A3563" s="3" t="s">
        <v>3595</v>
      </c>
      <c r="B3563" s="12">
        <v>41831</v>
      </c>
      <c r="C3563" s="4" t="s">
        <v>19</v>
      </c>
      <c r="D3563" s="4">
        <v>1.5</v>
      </c>
      <c r="E3563" s="4">
        <v>110</v>
      </c>
      <c r="F3563" s="5">
        <v>0.77083333333333337</v>
      </c>
      <c r="G3563" s="6">
        <v>220</v>
      </c>
      <c r="H3563" s="7">
        <v>40700</v>
      </c>
      <c r="I3563" s="7">
        <f>FlightsPivot[[#This Row],[Total Fare]]*10%</f>
        <v>4070</v>
      </c>
      <c r="J3563" s="7">
        <f>FlightsPivot[[#This Row],[Total Fare]]+FlightsPivot[[#This Row],[10% tax ]]</f>
        <v>44770</v>
      </c>
      <c r="K3563" s="4">
        <v>7</v>
      </c>
      <c r="L3563" s="4">
        <v>2014</v>
      </c>
      <c r="M3563" t="str">
        <f>INDEX(RoutesPivot[DepAirport],MATCH($C3563,RoutesPivot[[RouteID]:[RouteID]],0))</f>
        <v>ORD</v>
      </c>
      <c r="N3563" t="str">
        <f>INDEX(RoutesPivot[AirportID],MATCH($C3563,RoutesPivot[[RouteID]:[RouteID]],0))</f>
        <v>IAH</v>
      </c>
      <c r="O3563">
        <f>INDEX(RoutesPivot[Distance],MATCH($C3563,RoutesPivot[[RouteID]:[RouteID]],0))</f>
        <v>800</v>
      </c>
      <c r="P3563">
        <f>INDEX(RoutesPivot[ListPrice],MATCH($C3563,RoutesPivot[[RouteID]:[RouteID]],0))</f>
        <v>200</v>
      </c>
      <c r="Q3563" t="str">
        <f>INDEX(AirportPivot[AirportName],MATCH($N3563,AirportPivot[[AirportID]:[AirportID]],0))</f>
        <v>George Bush Intercontinental/Houston</v>
      </c>
      <c r="R3563">
        <f>INDEX(AirportPivot[Gates (number of available)],MATCH($N3563,AirportPivot[[AirportID]:[AirportID]],0))</f>
        <v>80</v>
      </c>
    </row>
    <row r="3564" spans="1:18" x14ac:dyDescent="0.25">
      <c r="A3564" s="3" t="s">
        <v>3596</v>
      </c>
      <c r="B3564" s="12">
        <v>42109</v>
      </c>
      <c r="C3564" s="4" t="s">
        <v>80</v>
      </c>
      <c r="D3564" s="4">
        <v>1.4</v>
      </c>
      <c r="E3564" s="4">
        <v>116</v>
      </c>
      <c r="F3564" s="5">
        <v>0.33333333333333331</v>
      </c>
      <c r="G3564" s="6">
        <v>300</v>
      </c>
      <c r="H3564" s="7">
        <v>55500</v>
      </c>
      <c r="I3564" s="7">
        <f>FlightsPivot[[#This Row],[Total Fare]]*10%</f>
        <v>5550</v>
      </c>
      <c r="J3564" s="7">
        <f>FlightsPivot[[#This Row],[Total Fare]]+FlightsPivot[[#This Row],[10% tax ]]</f>
        <v>61050</v>
      </c>
      <c r="K3564" s="4">
        <v>4</v>
      </c>
      <c r="L3564" s="4">
        <v>2015</v>
      </c>
      <c r="M3564" t="str">
        <f>INDEX(RoutesPivot[DepAirport],MATCH($C3564,RoutesPivot[[RouteID]:[RouteID]],0))</f>
        <v>ORD</v>
      </c>
      <c r="N3564" t="str">
        <f>INDEX(RoutesPivot[AirportID],MATCH($C3564,RoutesPivot[[RouteID]:[RouteID]],0))</f>
        <v>MIA</v>
      </c>
      <c r="O3564">
        <f>INDEX(RoutesPivot[Distance],MATCH($C3564,RoutesPivot[[RouteID]:[RouteID]],0))</f>
        <v>1000</v>
      </c>
      <c r="P3564">
        <f>INDEX(RoutesPivot[ListPrice],MATCH($C3564,RoutesPivot[[RouteID]:[RouteID]],0))</f>
        <v>300</v>
      </c>
      <c r="Q3564" t="str">
        <f>INDEX(AirportPivot[AirportName],MATCH($N3564,AirportPivot[[AirportID]:[AirportID]],0))</f>
        <v>Miami International</v>
      </c>
      <c r="R3564">
        <f>INDEX(AirportPivot[Gates (number of available)],MATCH($N3564,AirportPivot[[AirportID]:[AirportID]],0))</f>
        <v>80</v>
      </c>
    </row>
    <row r="3565" spans="1:18" x14ac:dyDescent="0.25">
      <c r="A3565" s="3" t="s">
        <v>3597</v>
      </c>
      <c r="B3565" s="12">
        <v>41735</v>
      </c>
      <c r="C3565" s="4" t="s">
        <v>70</v>
      </c>
      <c r="D3565" s="4">
        <v>1.4</v>
      </c>
      <c r="E3565" s="4">
        <v>71</v>
      </c>
      <c r="F3565" s="5">
        <v>0.79166666666666663</v>
      </c>
      <c r="G3565" s="6">
        <v>275</v>
      </c>
      <c r="H3565" s="7">
        <v>49775</v>
      </c>
      <c r="I3565" s="7">
        <f>FlightsPivot[[#This Row],[Total Fare]]*10%</f>
        <v>4977.5</v>
      </c>
      <c r="J3565" s="7">
        <f>FlightsPivot[[#This Row],[Total Fare]]+FlightsPivot[[#This Row],[10% tax ]]</f>
        <v>54752.5</v>
      </c>
      <c r="K3565" s="4">
        <v>4</v>
      </c>
      <c r="L3565" s="4">
        <v>2014</v>
      </c>
      <c r="M3565" t="str">
        <f>INDEX(RoutesPivot[DepAirport],MATCH($C3565,RoutesPivot[[RouteID]:[RouteID]],0))</f>
        <v>ORD</v>
      </c>
      <c r="N3565" t="str">
        <f>INDEX(RoutesPivot[AirportID],MATCH($C3565,RoutesPivot[[RouteID]:[RouteID]],0))</f>
        <v>LAS</v>
      </c>
      <c r="O3565">
        <f>INDEX(RoutesPivot[Distance],MATCH($C3565,RoutesPivot[[RouteID]:[RouteID]],0))</f>
        <v>1100</v>
      </c>
      <c r="P3565">
        <f>INDEX(RoutesPivot[ListPrice],MATCH($C3565,RoutesPivot[[RouteID]:[RouteID]],0))</f>
        <v>275</v>
      </c>
      <c r="Q3565" t="str">
        <f>INDEX(AirportPivot[AirportName],MATCH($N3565,AirportPivot[[AirportID]:[AirportID]],0))</f>
        <v>McCarran International</v>
      </c>
      <c r="R3565">
        <f>INDEX(AirportPivot[Gates (number of available)],MATCH($N3565,AirportPivot[[AirportID]:[AirportID]],0))</f>
        <v>68</v>
      </c>
    </row>
    <row r="3566" spans="1:18" x14ac:dyDescent="0.25">
      <c r="A3566" s="3" t="s">
        <v>3598</v>
      </c>
      <c r="B3566" s="12">
        <v>42177</v>
      </c>
      <c r="C3566" s="4" t="s">
        <v>33</v>
      </c>
      <c r="D3566" s="4">
        <v>2.2999999999999998</v>
      </c>
      <c r="E3566" s="4">
        <v>111</v>
      </c>
      <c r="F3566" s="5">
        <v>0.29166666666666669</v>
      </c>
      <c r="G3566" s="6">
        <v>412.5</v>
      </c>
      <c r="H3566" s="7">
        <v>76312.5</v>
      </c>
      <c r="I3566" s="7">
        <f>FlightsPivot[[#This Row],[Total Fare]]*10%</f>
        <v>7631.25</v>
      </c>
      <c r="J3566" s="7">
        <f>FlightsPivot[[#This Row],[Total Fare]]+FlightsPivot[[#This Row],[10% tax ]]</f>
        <v>83943.75</v>
      </c>
      <c r="K3566" s="4">
        <v>6</v>
      </c>
      <c r="L3566" s="4">
        <v>2015</v>
      </c>
      <c r="M3566" t="str">
        <f>INDEX(RoutesPivot[DepAirport],MATCH($C3566,RoutesPivot[[RouteID]:[RouteID]],0))</f>
        <v>ORD</v>
      </c>
      <c r="N3566" t="str">
        <f>INDEX(RoutesPivot[AirportID],MATCH($C3566,RoutesPivot[[RouteID]:[RouteID]],0))</f>
        <v>SFO</v>
      </c>
      <c r="O3566">
        <f>INDEX(RoutesPivot[Distance],MATCH($C3566,RoutesPivot[[RouteID]:[RouteID]],0))</f>
        <v>1600</v>
      </c>
      <c r="P3566">
        <f>INDEX(RoutesPivot[ListPrice],MATCH($C3566,RoutesPivot[[RouteID]:[RouteID]],0))</f>
        <v>375</v>
      </c>
      <c r="Q3566" t="str">
        <f>INDEX(AirportPivot[AirportName],MATCH($N3566,AirportPivot[[AirportID]:[AirportID]],0))</f>
        <v>San Francisco International</v>
      </c>
      <c r="R3566">
        <f>INDEX(AirportPivot[Gates (number of available)],MATCH($N3566,AirportPivot[[AirportID]:[AirportID]],0))</f>
        <v>70</v>
      </c>
    </row>
    <row r="3567" spans="1:18" x14ac:dyDescent="0.25">
      <c r="A3567" s="3" t="s">
        <v>3599</v>
      </c>
      <c r="B3567" s="12">
        <v>41969</v>
      </c>
      <c r="C3567" s="4" t="s">
        <v>80</v>
      </c>
      <c r="D3567" s="4">
        <v>4.0999999999999996</v>
      </c>
      <c r="E3567" s="4">
        <v>135</v>
      </c>
      <c r="F3567" s="5">
        <v>0.625</v>
      </c>
      <c r="G3567" s="6">
        <v>450</v>
      </c>
      <c r="H3567" s="7">
        <v>83250</v>
      </c>
      <c r="I3567" s="7">
        <f>FlightsPivot[[#This Row],[Total Fare]]*10%</f>
        <v>8325</v>
      </c>
      <c r="J3567" s="7">
        <f>FlightsPivot[[#This Row],[Total Fare]]+FlightsPivot[[#This Row],[10% tax ]]</f>
        <v>91575</v>
      </c>
      <c r="K3567" s="4">
        <v>11</v>
      </c>
      <c r="L3567" s="4">
        <v>2014</v>
      </c>
      <c r="M3567" t="str">
        <f>INDEX(RoutesPivot[DepAirport],MATCH($C3567,RoutesPivot[[RouteID]:[RouteID]],0))</f>
        <v>ORD</v>
      </c>
      <c r="N3567" t="str">
        <f>INDEX(RoutesPivot[AirportID],MATCH($C3567,RoutesPivot[[RouteID]:[RouteID]],0))</f>
        <v>MIA</v>
      </c>
      <c r="O3567">
        <f>INDEX(RoutesPivot[Distance],MATCH($C3567,RoutesPivot[[RouteID]:[RouteID]],0))</f>
        <v>1000</v>
      </c>
      <c r="P3567">
        <f>INDEX(RoutesPivot[ListPrice],MATCH($C3567,RoutesPivot[[RouteID]:[RouteID]],0))</f>
        <v>300</v>
      </c>
      <c r="Q3567" t="str">
        <f>INDEX(AirportPivot[AirportName],MATCH($N3567,AirportPivot[[AirportID]:[AirportID]],0))</f>
        <v>Miami International</v>
      </c>
      <c r="R3567">
        <f>INDEX(AirportPivot[Gates (number of available)],MATCH($N3567,AirportPivot[[AirportID]:[AirportID]],0))</f>
        <v>80</v>
      </c>
    </row>
    <row r="3568" spans="1:18" x14ac:dyDescent="0.25">
      <c r="A3568" s="3" t="s">
        <v>3600</v>
      </c>
      <c r="B3568" s="12">
        <v>41862</v>
      </c>
      <c r="C3568" s="4" t="s">
        <v>11</v>
      </c>
      <c r="D3568" s="4">
        <v>3.1</v>
      </c>
      <c r="E3568" s="4">
        <v>89</v>
      </c>
      <c r="F3568" s="5">
        <v>0.5</v>
      </c>
      <c r="G3568" s="6">
        <v>330</v>
      </c>
      <c r="H3568" s="7">
        <v>59730</v>
      </c>
      <c r="I3568" s="7">
        <f>FlightsPivot[[#This Row],[Total Fare]]*10%</f>
        <v>5973</v>
      </c>
      <c r="J3568" s="7">
        <f>FlightsPivot[[#This Row],[Total Fare]]+FlightsPivot[[#This Row],[10% tax ]]</f>
        <v>65703</v>
      </c>
      <c r="K3568" s="4">
        <v>8</v>
      </c>
      <c r="L3568" s="4">
        <v>2014</v>
      </c>
      <c r="M3568" t="str">
        <f>INDEX(RoutesPivot[DepAirport],MATCH($C3568,RoutesPivot[[RouteID]:[RouteID]],0))</f>
        <v>ORD</v>
      </c>
      <c r="N3568" t="str">
        <f>INDEX(RoutesPivot[AirportID],MATCH($C3568,RoutesPivot[[RouteID]:[RouteID]],0))</f>
        <v>BOS</v>
      </c>
      <c r="O3568">
        <f>INDEX(RoutesPivot[Distance],MATCH($C3568,RoutesPivot[[RouteID]:[RouteID]],0))</f>
        <v>730</v>
      </c>
      <c r="P3568">
        <f>INDEX(RoutesPivot[ListPrice],MATCH($C3568,RoutesPivot[[RouteID]:[RouteID]],0))</f>
        <v>300</v>
      </c>
      <c r="Q3568" t="str">
        <f>INDEX(AirportPivot[AirportName],MATCH($N3568,AirportPivot[[AirportID]:[AirportID]],0))</f>
        <v>General Edward Lawrence Logan International</v>
      </c>
      <c r="R3568">
        <f>INDEX(AirportPivot[Gates (number of available)],MATCH($N3568,AirportPivot[[AirportID]:[AirportID]],0))</f>
        <v>63</v>
      </c>
    </row>
    <row r="3569" spans="1:18" x14ac:dyDescent="0.25">
      <c r="A3569" s="3" t="s">
        <v>3601</v>
      </c>
      <c r="B3569" s="12">
        <v>42343</v>
      </c>
      <c r="C3569" s="4" t="s">
        <v>40</v>
      </c>
      <c r="D3569" s="4">
        <v>1.3</v>
      </c>
      <c r="E3569" s="4">
        <v>116</v>
      </c>
      <c r="F3569" s="5">
        <v>0.33333333333333331</v>
      </c>
      <c r="G3569" s="6">
        <v>115</v>
      </c>
      <c r="H3569" s="7">
        <v>21275</v>
      </c>
      <c r="I3569" s="7">
        <f>FlightsPivot[[#This Row],[Total Fare]]*10%</f>
        <v>2127.5</v>
      </c>
      <c r="J3569" s="7">
        <f>FlightsPivot[[#This Row],[Total Fare]]+FlightsPivot[[#This Row],[10% tax ]]</f>
        <v>23402.5</v>
      </c>
      <c r="K3569" s="4">
        <v>12</v>
      </c>
      <c r="L3569" s="4">
        <v>2015</v>
      </c>
      <c r="M3569" t="str">
        <f>INDEX(RoutesPivot[DepAirport],MATCH($C3569,RoutesPivot[[RouteID]:[RouteID]],0))</f>
        <v>ORD</v>
      </c>
      <c r="N3569" t="str">
        <f>INDEX(RoutesPivot[AirportID],MATCH($C3569,RoutesPivot[[RouteID]:[RouteID]],0))</f>
        <v>MSP</v>
      </c>
      <c r="O3569">
        <f>INDEX(RoutesPivot[Distance],MATCH($C3569,RoutesPivot[[RouteID]:[RouteID]],0))</f>
        <v>300</v>
      </c>
      <c r="P3569">
        <f>INDEX(RoutesPivot[ListPrice],MATCH($C3569,RoutesPivot[[RouteID]:[RouteID]],0))</f>
        <v>115</v>
      </c>
      <c r="Q3569" t="str">
        <f>INDEX(AirportPivot[AirportName],MATCH($N3569,AirportPivot[[AirportID]:[AirportID]],0))</f>
        <v>Minneapolis-St Paul International/Wold-Chamberlain</v>
      </c>
      <c r="R3569">
        <f>INDEX(AirportPivot[Gates (number of available)],MATCH($N3569,AirportPivot[[AirportID]:[AirportID]],0))</f>
        <v>65</v>
      </c>
    </row>
    <row r="3570" spans="1:18" x14ac:dyDescent="0.25">
      <c r="A3570" s="3" t="s">
        <v>3602</v>
      </c>
      <c r="B3570" s="12">
        <v>41823</v>
      </c>
      <c r="C3570" s="4" t="s">
        <v>80</v>
      </c>
      <c r="D3570" s="4">
        <v>2.9</v>
      </c>
      <c r="E3570" s="4">
        <v>88</v>
      </c>
      <c r="F3570" s="5">
        <v>0.75</v>
      </c>
      <c r="G3570" s="6">
        <v>330</v>
      </c>
      <c r="H3570" s="7">
        <v>59730</v>
      </c>
      <c r="I3570" s="7">
        <f>FlightsPivot[[#This Row],[Total Fare]]*10%</f>
        <v>5973</v>
      </c>
      <c r="J3570" s="7">
        <f>FlightsPivot[[#This Row],[Total Fare]]+FlightsPivot[[#This Row],[10% tax ]]</f>
        <v>65703</v>
      </c>
      <c r="K3570" s="4">
        <v>7</v>
      </c>
      <c r="L3570" s="4">
        <v>2014</v>
      </c>
      <c r="M3570" t="str">
        <f>INDEX(RoutesPivot[DepAirport],MATCH($C3570,RoutesPivot[[RouteID]:[RouteID]],0))</f>
        <v>ORD</v>
      </c>
      <c r="N3570" t="str">
        <f>INDEX(RoutesPivot[AirportID],MATCH($C3570,RoutesPivot[[RouteID]:[RouteID]],0))</f>
        <v>MIA</v>
      </c>
      <c r="O3570">
        <f>INDEX(RoutesPivot[Distance],MATCH($C3570,RoutesPivot[[RouteID]:[RouteID]],0))</f>
        <v>1000</v>
      </c>
      <c r="P3570">
        <f>INDEX(RoutesPivot[ListPrice],MATCH($C3570,RoutesPivot[[RouteID]:[RouteID]],0))</f>
        <v>300</v>
      </c>
      <c r="Q3570" t="str">
        <f>INDEX(AirportPivot[AirportName],MATCH($N3570,AirportPivot[[AirportID]:[AirportID]],0))</f>
        <v>Miami International</v>
      </c>
      <c r="R3570">
        <f>INDEX(AirportPivot[Gates (number of available)],MATCH($N3570,AirportPivot[[AirportID]:[AirportID]],0))</f>
        <v>80</v>
      </c>
    </row>
    <row r="3571" spans="1:18" x14ac:dyDescent="0.25">
      <c r="A3571" s="3" t="s">
        <v>3603</v>
      </c>
      <c r="B3571" s="12">
        <v>41845</v>
      </c>
      <c r="C3571" s="4" t="s">
        <v>27</v>
      </c>
      <c r="D3571" s="4">
        <v>8.6</v>
      </c>
      <c r="E3571" s="4">
        <v>77</v>
      </c>
      <c r="F3571" s="5">
        <v>0.77083333333333337</v>
      </c>
      <c r="G3571" s="6">
        <v>220</v>
      </c>
      <c r="H3571" s="7">
        <v>39820</v>
      </c>
      <c r="I3571" s="7">
        <f>FlightsPivot[[#This Row],[Total Fare]]*10%</f>
        <v>3982</v>
      </c>
      <c r="J3571" s="7">
        <f>FlightsPivot[[#This Row],[Total Fare]]+FlightsPivot[[#This Row],[10% tax ]]</f>
        <v>43802</v>
      </c>
      <c r="K3571" s="4">
        <v>7</v>
      </c>
      <c r="L3571" s="4">
        <v>2014</v>
      </c>
      <c r="M3571" t="str">
        <f>INDEX(RoutesPivot[DepAirport],MATCH($C3571,RoutesPivot[[RouteID]:[RouteID]],0))</f>
        <v>ORD</v>
      </c>
      <c r="N3571" t="str">
        <f>INDEX(RoutesPivot[AirportID],MATCH($C3571,RoutesPivot[[RouteID]:[RouteID]],0))</f>
        <v>ATL</v>
      </c>
      <c r="O3571">
        <f>INDEX(RoutesPivot[Distance],MATCH($C3571,RoutesPivot[[RouteID]:[RouteID]],0))</f>
        <v>510</v>
      </c>
      <c r="P3571">
        <f>INDEX(RoutesPivot[ListPrice],MATCH($C3571,RoutesPivot[[RouteID]:[RouteID]],0))</f>
        <v>200</v>
      </c>
      <c r="Q3571" t="str">
        <f>INDEX(AirportPivot[AirportName],MATCH($N3571,AirportPivot[[AirportID]:[AirportID]],0))</f>
        <v>Hartsfield-Jackson Atlanta International</v>
      </c>
      <c r="R3571">
        <f>INDEX(AirportPivot[Gates (number of available)],MATCH($N3571,AirportPivot[[AirportID]:[AirportID]],0))</f>
        <v>100</v>
      </c>
    </row>
    <row r="3572" spans="1:18" x14ac:dyDescent="0.25">
      <c r="A3572" s="3" t="s">
        <v>3604</v>
      </c>
      <c r="B3572" s="12">
        <v>41799</v>
      </c>
      <c r="C3572" s="4" t="s">
        <v>86</v>
      </c>
      <c r="D3572" s="4">
        <v>1.3</v>
      </c>
      <c r="E3572" s="4">
        <v>20</v>
      </c>
      <c r="F3572" s="5">
        <v>0.75</v>
      </c>
      <c r="G3572" s="6">
        <v>126.5</v>
      </c>
      <c r="H3572" s="7">
        <v>23402.5</v>
      </c>
      <c r="I3572" s="7">
        <f>FlightsPivot[[#This Row],[Total Fare]]*10%</f>
        <v>2340.25</v>
      </c>
      <c r="J3572" s="7">
        <f>FlightsPivot[[#This Row],[Total Fare]]+FlightsPivot[[#This Row],[10% tax ]]</f>
        <v>25742.75</v>
      </c>
      <c r="K3572" s="4">
        <v>6</v>
      </c>
      <c r="L3572" s="4">
        <v>2014</v>
      </c>
      <c r="M3572" t="str">
        <f>INDEX(RoutesPivot[DepAirport],MATCH($C3572,RoutesPivot[[RouteID]:[RouteID]],0))</f>
        <v>ORD</v>
      </c>
      <c r="N3572" t="str">
        <f>INDEX(RoutesPivot[AirportID],MATCH($C3572,RoutesPivot[[RouteID]:[RouteID]],0))</f>
        <v>DTW</v>
      </c>
      <c r="O3572">
        <f>INDEX(RoutesPivot[Distance],MATCH($C3572,RoutesPivot[[RouteID]:[RouteID]],0))</f>
        <v>200</v>
      </c>
      <c r="P3572">
        <f>INDEX(RoutesPivot[ListPrice],MATCH($C3572,RoutesPivot[[RouteID]:[RouteID]],0))</f>
        <v>115</v>
      </c>
      <c r="Q3572" t="str">
        <f>INDEX(AirportPivot[AirportName],MATCH($N3572,AirportPivot[[AirportID]:[AirportID]],0))</f>
        <v>Detroit Metropolitan Wayne County</v>
      </c>
      <c r="R3572">
        <f>INDEX(AirportPivot[Gates (number of available)],MATCH($N3572,AirportPivot[[AirportID]:[AirportID]],0))</f>
        <v>60</v>
      </c>
    </row>
    <row r="3573" spans="1:18" x14ac:dyDescent="0.25">
      <c r="A3573" s="3" t="s">
        <v>3605</v>
      </c>
      <c r="B3573" s="12">
        <v>42179</v>
      </c>
      <c r="C3573" s="4" t="s">
        <v>47</v>
      </c>
      <c r="D3573" s="4">
        <v>2.4</v>
      </c>
      <c r="E3573" s="4">
        <v>159</v>
      </c>
      <c r="F3573" s="5">
        <v>0.75</v>
      </c>
      <c r="G3573" s="6">
        <v>275</v>
      </c>
      <c r="H3573" s="7">
        <v>45375</v>
      </c>
      <c r="I3573" s="7">
        <f>FlightsPivot[[#This Row],[Total Fare]]*10%</f>
        <v>4537.5</v>
      </c>
      <c r="J3573" s="7">
        <f>FlightsPivot[[#This Row],[Total Fare]]+FlightsPivot[[#This Row],[10% tax ]]</f>
        <v>49912.5</v>
      </c>
      <c r="K3573" s="4">
        <v>6</v>
      </c>
      <c r="L3573" s="4">
        <v>2015</v>
      </c>
      <c r="M3573" t="str">
        <f>INDEX(RoutesPivot[DepAirport],MATCH($C3573,RoutesPivot[[RouteID]:[RouteID]],0))</f>
        <v>ORD</v>
      </c>
      <c r="N3573" t="str">
        <f>INDEX(RoutesPivot[AirportID],MATCH($C3573,RoutesPivot[[RouteID]:[RouteID]],0))</f>
        <v>PHX</v>
      </c>
      <c r="O3573">
        <f>INDEX(RoutesPivot[Distance],MATCH($C3573,RoutesPivot[[RouteID]:[RouteID]],0))</f>
        <v>1200</v>
      </c>
      <c r="P3573">
        <f>INDEX(RoutesPivot[ListPrice],MATCH($C3573,RoutesPivot[[RouteID]:[RouteID]],0))</f>
        <v>250</v>
      </c>
      <c r="Q3573" t="str">
        <f>INDEX(AirportPivot[AirportName],MATCH($N3573,AirportPivot[[AirportID]:[AirportID]],0))</f>
        <v>Phoenix Sky Harbor International</v>
      </c>
      <c r="R3573">
        <f>INDEX(AirportPivot[Gates (number of available)],MATCH($N3573,AirportPivot[[AirportID]:[AirportID]],0))</f>
        <v>60</v>
      </c>
    </row>
    <row r="3574" spans="1:18" x14ac:dyDescent="0.25">
      <c r="A3574" s="3" t="s">
        <v>3606</v>
      </c>
      <c r="B3574" s="12">
        <v>41833</v>
      </c>
      <c r="C3574" s="4" t="s">
        <v>70</v>
      </c>
      <c r="D3574" s="4">
        <v>1.6</v>
      </c>
      <c r="E3574" s="4">
        <v>139</v>
      </c>
      <c r="F3574" s="5">
        <v>0.4375</v>
      </c>
      <c r="G3574" s="6">
        <v>302.5</v>
      </c>
      <c r="H3574" s="7">
        <v>55962.5</v>
      </c>
      <c r="I3574" s="7">
        <f>FlightsPivot[[#This Row],[Total Fare]]*10%</f>
        <v>5596.25</v>
      </c>
      <c r="J3574" s="7">
        <f>FlightsPivot[[#This Row],[Total Fare]]+FlightsPivot[[#This Row],[10% tax ]]</f>
        <v>61558.75</v>
      </c>
      <c r="K3574" s="4">
        <v>7</v>
      </c>
      <c r="L3574" s="4">
        <v>2014</v>
      </c>
      <c r="M3574" t="str">
        <f>INDEX(RoutesPivot[DepAirport],MATCH($C3574,RoutesPivot[[RouteID]:[RouteID]],0))</f>
        <v>ORD</v>
      </c>
      <c r="N3574" t="str">
        <f>INDEX(RoutesPivot[AirportID],MATCH($C3574,RoutesPivot[[RouteID]:[RouteID]],0))</f>
        <v>LAS</v>
      </c>
      <c r="O3574">
        <f>INDEX(RoutesPivot[Distance],MATCH($C3574,RoutesPivot[[RouteID]:[RouteID]],0))</f>
        <v>1100</v>
      </c>
      <c r="P3574">
        <f>INDEX(RoutesPivot[ListPrice],MATCH($C3574,RoutesPivot[[RouteID]:[RouteID]],0))</f>
        <v>275</v>
      </c>
      <c r="Q3574" t="str">
        <f>INDEX(AirportPivot[AirportName],MATCH($N3574,AirportPivot[[AirportID]:[AirportID]],0))</f>
        <v>McCarran International</v>
      </c>
      <c r="R3574">
        <f>INDEX(AirportPivot[Gates (number of available)],MATCH($N3574,AirportPivot[[AirportID]:[AirportID]],0))</f>
        <v>68</v>
      </c>
    </row>
    <row r="3575" spans="1:18" x14ac:dyDescent="0.25">
      <c r="A3575" s="3" t="s">
        <v>3607</v>
      </c>
      <c r="B3575" s="12">
        <v>41701</v>
      </c>
      <c r="C3575" s="4" t="s">
        <v>47</v>
      </c>
      <c r="D3575" s="4">
        <v>1.9</v>
      </c>
      <c r="E3575" s="4">
        <v>32</v>
      </c>
      <c r="F3575" s="5">
        <v>0.33333333333333331</v>
      </c>
      <c r="G3575" s="6">
        <v>250</v>
      </c>
      <c r="H3575" s="7">
        <v>46250</v>
      </c>
      <c r="I3575" s="7">
        <f>FlightsPivot[[#This Row],[Total Fare]]*10%</f>
        <v>4625</v>
      </c>
      <c r="J3575" s="7">
        <f>FlightsPivot[[#This Row],[Total Fare]]+FlightsPivot[[#This Row],[10% tax ]]</f>
        <v>50875</v>
      </c>
      <c r="K3575" s="4">
        <v>3</v>
      </c>
      <c r="L3575" s="4">
        <v>2014</v>
      </c>
      <c r="M3575" t="str">
        <f>INDEX(RoutesPivot[DepAirport],MATCH($C3575,RoutesPivot[[RouteID]:[RouteID]],0))</f>
        <v>ORD</v>
      </c>
      <c r="N3575" t="str">
        <f>INDEX(RoutesPivot[AirportID],MATCH($C3575,RoutesPivot[[RouteID]:[RouteID]],0))</f>
        <v>PHX</v>
      </c>
      <c r="O3575">
        <f>INDEX(RoutesPivot[Distance],MATCH($C3575,RoutesPivot[[RouteID]:[RouteID]],0))</f>
        <v>1200</v>
      </c>
      <c r="P3575">
        <f>INDEX(RoutesPivot[ListPrice],MATCH($C3575,RoutesPivot[[RouteID]:[RouteID]],0))</f>
        <v>250</v>
      </c>
      <c r="Q3575" t="str">
        <f>INDEX(AirportPivot[AirportName],MATCH($N3575,AirportPivot[[AirportID]:[AirportID]],0))</f>
        <v>Phoenix Sky Harbor International</v>
      </c>
      <c r="R3575">
        <f>INDEX(AirportPivot[Gates (number of available)],MATCH($N3575,AirportPivot[[AirportID]:[AirportID]],0))</f>
        <v>60</v>
      </c>
    </row>
    <row r="3576" spans="1:18" x14ac:dyDescent="0.25">
      <c r="A3576" s="3" t="s">
        <v>3608</v>
      </c>
      <c r="B3576" s="12">
        <v>41716</v>
      </c>
      <c r="C3576" s="4" t="s">
        <v>13</v>
      </c>
      <c r="D3576" s="4">
        <v>1.9</v>
      </c>
      <c r="E3576" s="4">
        <v>125</v>
      </c>
      <c r="F3576" s="5">
        <v>0.75</v>
      </c>
      <c r="G3576" s="6">
        <v>250</v>
      </c>
      <c r="H3576" s="7">
        <v>46250</v>
      </c>
      <c r="I3576" s="7">
        <f>FlightsPivot[[#This Row],[Total Fare]]*10%</f>
        <v>4625</v>
      </c>
      <c r="J3576" s="7">
        <f>FlightsPivot[[#This Row],[Total Fare]]+FlightsPivot[[#This Row],[10% tax ]]</f>
        <v>50875</v>
      </c>
      <c r="K3576" s="4">
        <v>3</v>
      </c>
      <c r="L3576" s="4">
        <v>2014</v>
      </c>
      <c r="M3576" t="str">
        <f>INDEX(RoutesPivot[DepAirport],MATCH($C3576,RoutesPivot[[RouteID]:[RouteID]],0))</f>
        <v>ORD</v>
      </c>
      <c r="N3576" t="str">
        <f>INDEX(RoutesPivot[AirportID],MATCH($C3576,RoutesPivot[[RouteID]:[RouteID]],0))</f>
        <v>JFK</v>
      </c>
      <c r="O3576">
        <f>INDEX(RoutesPivot[Distance],MATCH($C3576,RoutesPivot[[RouteID]:[RouteID]],0))</f>
        <v>619</v>
      </c>
      <c r="P3576">
        <f>INDEX(RoutesPivot[ListPrice],MATCH($C3576,RoutesPivot[[RouteID]:[RouteID]],0))</f>
        <v>250</v>
      </c>
      <c r="Q3576" t="str">
        <f>INDEX(AirportPivot[AirportName],MATCH($N3576,AirportPivot[[AirportID]:[AirportID]],0))</f>
        <v>John F Kennedy International</v>
      </c>
      <c r="R3576">
        <f>INDEX(AirportPivot[Gates (number of available)],MATCH($N3576,AirportPivot[[AirportID]:[AirportID]],0))</f>
        <v>120</v>
      </c>
    </row>
    <row r="3577" spans="1:18" x14ac:dyDescent="0.25">
      <c r="A3577" s="3" t="s">
        <v>3609</v>
      </c>
      <c r="B3577" s="12">
        <v>42339</v>
      </c>
      <c r="C3577" s="4" t="s">
        <v>23</v>
      </c>
      <c r="D3577" s="4">
        <v>1.7</v>
      </c>
      <c r="E3577" s="4">
        <v>141</v>
      </c>
      <c r="F3577" s="5">
        <v>0.75</v>
      </c>
      <c r="G3577" s="6">
        <v>300</v>
      </c>
      <c r="H3577" s="7">
        <v>55500</v>
      </c>
      <c r="I3577" s="7">
        <f>FlightsPivot[[#This Row],[Total Fare]]*10%</f>
        <v>5550</v>
      </c>
      <c r="J3577" s="7">
        <f>FlightsPivot[[#This Row],[Total Fare]]+FlightsPivot[[#This Row],[10% tax ]]</f>
        <v>61050</v>
      </c>
      <c r="K3577" s="4">
        <v>12</v>
      </c>
      <c r="L3577" s="4">
        <v>2015</v>
      </c>
      <c r="M3577" t="str">
        <f>INDEX(RoutesPivot[DepAirport],MATCH($C3577,RoutesPivot[[RouteID]:[RouteID]],0))</f>
        <v>ORD</v>
      </c>
      <c r="N3577" t="str">
        <f>INDEX(RoutesPivot[AirportID],MATCH($C3577,RoutesPivot[[RouteID]:[RouteID]],0))</f>
        <v>DEN</v>
      </c>
      <c r="O3577">
        <f>INDEX(RoutesPivot[Distance],MATCH($C3577,RoutesPivot[[RouteID]:[RouteID]],0))</f>
        <v>800</v>
      </c>
      <c r="P3577">
        <f>INDEX(RoutesPivot[ListPrice],MATCH($C3577,RoutesPivot[[RouteID]:[RouteID]],0))</f>
        <v>300</v>
      </c>
      <c r="Q3577" t="str">
        <f>INDEX(AirportPivot[AirportName],MATCH($N3577,AirportPivot[[AirportID]:[AirportID]],0))</f>
        <v>Denver International</v>
      </c>
      <c r="R3577">
        <f>INDEX(AirportPivot[Gates (number of available)],MATCH($N3577,AirportPivot[[AirportID]:[AirportID]],0))</f>
        <v>75</v>
      </c>
    </row>
    <row r="3578" spans="1:18" x14ac:dyDescent="0.25">
      <c r="A3578" s="3" t="s">
        <v>3610</v>
      </c>
      <c r="B3578" s="12">
        <v>42264</v>
      </c>
      <c r="C3578" s="4" t="s">
        <v>17</v>
      </c>
      <c r="D3578" s="4">
        <v>2.8</v>
      </c>
      <c r="E3578" s="4">
        <v>132</v>
      </c>
      <c r="F3578" s="5">
        <v>0.54166666666666663</v>
      </c>
      <c r="G3578" s="6">
        <v>350</v>
      </c>
      <c r="H3578" s="7">
        <v>64750</v>
      </c>
      <c r="I3578" s="7">
        <f>FlightsPivot[[#This Row],[Total Fare]]*10%</f>
        <v>6475</v>
      </c>
      <c r="J3578" s="7">
        <f>FlightsPivot[[#This Row],[Total Fare]]+FlightsPivot[[#This Row],[10% tax ]]</f>
        <v>71225</v>
      </c>
      <c r="K3578" s="4">
        <v>9</v>
      </c>
      <c r="L3578" s="4">
        <v>2015</v>
      </c>
      <c r="M3578" t="str">
        <f>INDEX(RoutesPivot[DepAirport],MATCH($C3578,RoutesPivot[[RouteID]:[RouteID]],0))</f>
        <v>ORD</v>
      </c>
      <c r="N3578" t="str">
        <f>INDEX(RoutesPivot[AirportID],MATCH($C3578,RoutesPivot[[RouteID]:[RouteID]],0))</f>
        <v>LAX</v>
      </c>
      <c r="O3578">
        <f>INDEX(RoutesPivot[Distance],MATCH($C3578,RoutesPivot[[RouteID]:[RouteID]],0))</f>
        <v>1518</v>
      </c>
      <c r="P3578">
        <f>INDEX(RoutesPivot[ListPrice],MATCH($C3578,RoutesPivot[[RouteID]:[RouteID]],0))</f>
        <v>350</v>
      </c>
      <c r="Q3578" t="str">
        <f>INDEX(AirportPivot[AirportName],MATCH($N3578,AirportPivot[[AirportID]:[AirportID]],0))</f>
        <v>Los Angeles International</v>
      </c>
      <c r="R3578">
        <f>INDEX(AirportPivot[Gates (number of available)],MATCH($N3578,AirportPivot[[AirportID]:[AirportID]],0))</f>
        <v>86</v>
      </c>
    </row>
    <row r="3579" spans="1:18" x14ac:dyDescent="0.25">
      <c r="A3579" s="3" t="s">
        <v>3611</v>
      </c>
      <c r="B3579" s="12">
        <v>42138</v>
      </c>
      <c r="C3579" s="4" t="s">
        <v>11</v>
      </c>
      <c r="D3579" s="4">
        <v>2.1</v>
      </c>
      <c r="E3579" s="4">
        <v>89</v>
      </c>
      <c r="F3579" s="5">
        <v>0.6875</v>
      </c>
      <c r="G3579" s="6">
        <v>300</v>
      </c>
      <c r="H3579" s="7">
        <v>54300</v>
      </c>
      <c r="I3579" s="7">
        <f>FlightsPivot[[#This Row],[Total Fare]]*10%</f>
        <v>5430</v>
      </c>
      <c r="J3579" s="7">
        <f>FlightsPivot[[#This Row],[Total Fare]]+FlightsPivot[[#This Row],[10% tax ]]</f>
        <v>59730</v>
      </c>
      <c r="K3579" s="4">
        <v>5</v>
      </c>
      <c r="L3579" s="4">
        <v>2015</v>
      </c>
      <c r="M3579" t="str">
        <f>INDEX(RoutesPivot[DepAirport],MATCH($C3579,RoutesPivot[[RouteID]:[RouteID]],0))</f>
        <v>ORD</v>
      </c>
      <c r="N3579" t="str">
        <f>INDEX(RoutesPivot[AirportID],MATCH($C3579,RoutesPivot[[RouteID]:[RouteID]],0))</f>
        <v>BOS</v>
      </c>
      <c r="O3579">
        <f>INDEX(RoutesPivot[Distance],MATCH($C3579,RoutesPivot[[RouteID]:[RouteID]],0))</f>
        <v>730</v>
      </c>
      <c r="P3579">
        <f>INDEX(RoutesPivot[ListPrice],MATCH($C3579,RoutesPivot[[RouteID]:[RouteID]],0))</f>
        <v>300</v>
      </c>
      <c r="Q3579" t="str">
        <f>INDEX(AirportPivot[AirportName],MATCH($N3579,AirportPivot[[AirportID]:[AirportID]],0))</f>
        <v>General Edward Lawrence Logan International</v>
      </c>
      <c r="R3579">
        <f>INDEX(AirportPivot[Gates (number of available)],MATCH($N3579,AirportPivot[[AirportID]:[AirportID]],0))</f>
        <v>63</v>
      </c>
    </row>
    <row r="3580" spans="1:18" x14ac:dyDescent="0.25">
      <c r="A3580" s="3" t="s">
        <v>3612</v>
      </c>
      <c r="B3580" s="12">
        <v>42313</v>
      </c>
      <c r="C3580" s="4" t="s">
        <v>23</v>
      </c>
      <c r="D3580" s="4">
        <v>1.5</v>
      </c>
      <c r="E3580" s="4">
        <v>164</v>
      </c>
      <c r="F3580" s="5">
        <v>0.45833333333333331</v>
      </c>
      <c r="G3580" s="6">
        <v>300</v>
      </c>
      <c r="H3580" s="7">
        <v>49500</v>
      </c>
      <c r="I3580" s="7">
        <f>FlightsPivot[[#This Row],[Total Fare]]*10%</f>
        <v>4950</v>
      </c>
      <c r="J3580" s="7">
        <f>FlightsPivot[[#This Row],[Total Fare]]+FlightsPivot[[#This Row],[10% tax ]]</f>
        <v>54450</v>
      </c>
      <c r="K3580" s="4">
        <v>11</v>
      </c>
      <c r="L3580" s="4">
        <v>2015</v>
      </c>
      <c r="M3580" t="str">
        <f>INDEX(RoutesPivot[DepAirport],MATCH($C3580,RoutesPivot[[RouteID]:[RouteID]],0))</f>
        <v>ORD</v>
      </c>
      <c r="N3580" t="str">
        <f>INDEX(RoutesPivot[AirportID],MATCH($C3580,RoutesPivot[[RouteID]:[RouteID]],0))</f>
        <v>DEN</v>
      </c>
      <c r="O3580">
        <f>INDEX(RoutesPivot[Distance],MATCH($C3580,RoutesPivot[[RouteID]:[RouteID]],0))</f>
        <v>800</v>
      </c>
      <c r="P3580">
        <f>INDEX(RoutesPivot[ListPrice],MATCH($C3580,RoutesPivot[[RouteID]:[RouteID]],0))</f>
        <v>300</v>
      </c>
      <c r="Q3580" t="str">
        <f>INDEX(AirportPivot[AirportName],MATCH($N3580,AirportPivot[[AirportID]:[AirportID]],0))</f>
        <v>Denver International</v>
      </c>
      <c r="R3580">
        <f>INDEX(AirportPivot[Gates (number of available)],MATCH($N3580,AirportPivot[[AirportID]:[AirportID]],0))</f>
        <v>75</v>
      </c>
    </row>
    <row r="3581" spans="1:18" x14ac:dyDescent="0.25">
      <c r="A3581" s="3" t="s">
        <v>3613</v>
      </c>
      <c r="B3581" s="12">
        <v>41819</v>
      </c>
      <c r="C3581" s="4" t="s">
        <v>30</v>
      </c>
      <c r="D3581" s="4">
        <v>1.8</v>
      </c>
      <c r="E3581" s="4">
        <v>139</v>
      </c>
      <c r="F3581" s="5">
        <v>0.29166666666666669</v>
      </c>
      <c r="G3581" s="6">
        <v>275</v>
      </c>
      <c r="H3581" s="7">
        <v>50875</v>
      </c>
      <c r="I3581" s="7">
        <f>FlightsPivot[[#This Row],[Total Fare]]*10%</f>
        <v>5087.5</v>
      </c>
      <c r="J3581" s="7">
        <f>FlightsPivot[[#This Row],[Total Fare]]+FlightsPivot[[#This Row],[10% tax ]]</f>
        <v>55962.5</v>
      </c>
      <c r="K3581" s="4">
        <v>6</v>
      </c>
      <c r="L3581" s="4">
        <v>2014</v>
      </c>
      <c r="M3581" t="str">
        <f>INDEX(RoutesPivot[DepAirport],MATCH($C3581,RoutesPivot[[RouteID]:[RouteID]],0))</f>
        <v>ORD</v>
      </c>
      <c r="N3581" t="str">
        <f>INDEX(RoutesPivot[AirportID],MATCH($C3581,RoutesPivot[[RouteID]:[RouteID]],0))</f>
        <v>MCO</v>
      </c>
      <c r="O3581">
        <f>INDEX(RoutesPivot[Distance],MATCH($C3581,RoutesPivot[[RouteID]:[RouteID]],0))</f>
        <v>850</v>
      </c>
      <c r="P3581">
        <f>INDEX(RoutesPivot[ListPrice],MATCH($C3581,RoutesPivot[[RouteID]:[RouteID]],0))</f>
        <v>250</v>
      </c>
      <c r="Q3581" t="str">
        <f>INDEX(AirportPivot[AirportName],MATCH($N3581,AirportPivot[[AirportID]:[AirportID]],0))</f>
        <v>Orlando International</v>
      </c>
      <c r="R3581">
        <f>INDEX(AirportPivot[Gates (number of available)],MATCH($N3581,AirportPivot[[AirportID]:[AirportID]],0))</f>
        <v>67</v>
      </c>
    </row>
    <row r="3582" spans="1:18" x14ac:dyDescent="0.25">
      <c r="A3582" s="3" t="s">
        <v>3614</v>
      </c>
      <c r="B3582" s="12">
        <v>41653</v>
      </c>
      <c r="C3582" s="4" t="s">
        <v>15</v>
      </c>
      <c r="D3582" s="4">
        <v>1.9</v>
      </c>
      <c r="E3582" s="4">
        <v>15</v>
      </c>
      <c r="F3582" s="5">
        <v>0.70833333333333337</v>
      </c>
      <c r="G3582" s="6">
        <v>225</v>
      </c>
      <c r="H3582" s="7">
        <v>41625</v>
      </c>
      <c r="I3582" s="7">
        <f>FlightsPivot[[#This Row],[Total Fare]]*10%</f>
        <v>4162.5</v>
      </c>
      <c r="J3582" s="7">
        <f>FlightsPivot[[#This Row],[Total Fare]]+FlightsPivot[[#This Row],[10% tax ]]</f>
        <v>45787.5</v>
      </c>
      <c r="K3582" s="4">
        <v>1</v>
      </c>
      <c r="L3582" s="4">
        <v>2014</v>
      </c>
      <c r="M3582" t="str">
        <f>INDEX(RoutesPivot[DepAirport],MATCH($C3582,RoutesPivot[[RouteID]:[RouteID]],0))</f>
        <v>ORD</v>
      </c>
      <c r="N3582" t="str">
        <f>INDEX(RoutesPivot[AirportID],MATCH($C3582,RoutesPivot[[RouteID]:[RouteID]],0))</f>
        <v>EWR</v>
      </c>
      <c r="O3582">
        <f>INDEX(RoutesPivot[Distance],MATCH($C3582,RoutesPivot[[RouteID]:[RouteID]],0))</f>
        <v>600</v>
      </c>
      <c r="P3582">
        <f>INDEX(RoutesPivot[ListPrice],MATCH($C3582,RoutesPivot[[RouteID]:[RouteID]],0))</f>
        <v>225</v>
      </c>
      <c r="Q3582" t="str">
        <f>INDEX(AirportPivot[AirportName],MATCH($N3582,AirportPivot[[AirportID]:[AirportID]],0))</f>
        <v>Newark Liberty International</v>
      </c>
      <c r="R3582">
        <f>INDEX(AirportPivot[Gates (number of available)],MATCH($N3582,AirportPivot[[AirportID]:[AirportID]],0))</f>
        <v>82</v>
      </c>
    </row>
    <row r="3583" spans="1:18" x14ac:dyDescent="0.25">
      <c r="A3583" s="3" t="s">
        <v>3615</v>
      </c>
      <c r="B3583" s="12">
        <v>42062</v>
      </c>
      <c r="C3583" s="4" t="s">
        <v>33</v>
      </c>
      <c r="D3583" s="4">
        <v>1.2</v>
      </c>
      <c r="E3583" s="4">
        <v>134</v>
      </c>
      <c r="F3583" s="5">
        <v>0.35416666666666669</v>
      </c>
      <c r="G3583" s="6">
        <v>375</v>
      </c>
      <c r="H3583" s="7">
        <v>69375</v>
      </c>
      <c r="I3583" s="7">
        <f>FlightsPivot[[#This Row],[Total Fare]]*10%</f>
        <v>6937.5</v>
      </c>
      <c r="J3583" s="7">
        <f>FlightsPivot[[#This Row],[Total Fare]]+FlightsPivot[[#This Row],[10% tax ]]</f>
        <v>76312.5</v>
      </c>
      <c r="K3583" s="4">
        <v>2</v>
      </c>
      <c r="L3583" s="4">
        <v>2015</v>
      </c>
      <c r="M3583" t="str">
        <f>INDEX(RoutesPivot[DepAirport],MATCH($C3583,RoutesPivot[[RouteID]:[RouteID]],0))</f>
        <v>ORD</v>
      </c>
      <c r="N3583" t="str">
        <f>INDEX(RoutesPivot[AirportID],MATCH($C3583,RoutesPivot[[RouteID]:[RouteID]],0))</f>
        <v>SFO</v>
      </c>
      <c r="O3583">
        <f>INDEX(RoutesPivot[Distance],MATCH($C3583,RoutesPivot[[RouteID]:[RouteID]],0))</f>
        <v>1600</v>
      </c>
      <c r="P3583">
        <f>INDEX(RoutesPivot[ListPrice],MATCH($C3583,RoutesPivot[[RouteID]:[RouteID]],0))</f>
        <v>375</v>
      </c>
      <c r="Q3583" t="str">
        <f>INDEX(AirportPivot[AirportName],MATCH($N3583,AirportPivot[[AirportID]:[AirportID]],0))</f>
        <v>San Francisco International</v>
      </c>
      <c r="R3583">
        <f>INDEX(AirportPivot[Gates (number of available)],MATCH($N3583,AirportPivot[[AirportID]:[AirportID]],0))</f>
        <v>70</v>
      </c>
    </row>
    <row r="3584" spans="1:18" x14ac:dyDescent="0.25">
      <c r="A3584" s="3" t="s">
        <v>3616</v>
      </c>
      <c r="B3584" s="12">
        <v>42038</v>
      </c>
      <c r="C3584" s="4" t="s">
        <v>25</v>
      </c>
      <c r="D3584" s="4">
        <v>2.1</v>
      </c>
      <c r="E3584" s="4">
        <v>150</v>
      </c>
      <c r="F3584" s="5">
        <v>0.33333333333333331</v>
      </c>
      <c r="G3584" s="6">
        <v>200</v>
      </c>
      <c r="H3584" s="7">
        <v>37000</v>
      </c>
      <c r="I3584" s="7">
        <f>FlightsPivot[[#This Row],[Total Fare]]*10%</f>
        <v>3700</v>
      </c>
      <c r="J3584" s="7">
        <f>FlightsPivot[[#This Row],[Total Fare]]+FlightsPivot[[#This Row],[10% tax ]]</f>
        <v>40700</v>
      </c>
      <c r="K3584" s="4">
        <v>2</v>
      </c>
      <c r="L3584" s="4">
        <v>2015</v>
      </c>
      <c r="M3584" t="str">
        <f>INDEX(RoutesPivot[DepAirport],MATCH($C3584,RoutesPivot[[RouteID]:[RouteID]],0))</f>
        <v>ORD</v>
      </c>
      <c r="N3584" t="str">
        <f>INDEX(RoutesPivot[AirportID],MATCH($C3584,RoutesPivot[[RouteID]:[RouteID]],0))</f>
        <v>DFW</v>
      </c>
      <c r="O3584">
        <f>INDEX(RoutesPivot[Distance],MATCH($C3584,RoutesPivot[[RouteID]:[RouteID]],0))</f>
        <v>700</v>
      </c>
      <c r="P3584">
        <f>INDEX(RoutesPivot[ListPrice],MATCH($C3584,RoutesPivot[[RouteID]:[RouteID]],0))</f>
        <v>200</v>
      </c>
      <c r="Q3584" t="str">
        <f>INDEX(AirportPivot[AirportName],MATCH($N3584,AirportPivot[[AirportID]:[AirportID]],0))</f>
        <v>Dallas/Fort Worth International</v>
      </c>
      <c r="R3584">
        <f>INDEX(AirportPivot[Gates (number of available)],MATCH($N3584,AirportPivot[[AirportID]:[AirportID]],0))</f>
        <v>130</v>
      </c>
    </row>
    <row r="3585" spans="1:18" x14ac:dyDescent="0.25">
      <c r="A3585" s="3" t="s">
        <v>3617</v>
      </c>
      <c r="B3585" s="12">
        <v>42026</v>
      </c>
      <c r="C3585" s="4" t="s">
        <v>33</v>
      </c>
      <c r="D3585" s="4">
        <v>2.4</v>
      </c>
      <c r="E3585" s="4">
        <v>5</v>
      </c>
      <c r="F3585" s="5">
        <v>0.29166666666666669</v>
      </c>
      <c r="G3585" s="6">
        <v>375</v>
      </c>
      <c r="H3585" s="7">
        <v>69375</v>
      </c>
      <c r="I3585" s="7">
        <f>FlightsPivot[[#This Row],[Total Fare]]*10%</f>
        <v>6937.5</v>
      </c>
      <c r="J3585" s="7">
        <f>FlightsPivot[[#This Row],[Total Fare]]+FlightsPivot[[#This Row],[10% tax ]]</f>
        <v>76312.5</v>
      </c>
      <c r="K3585" s="4">
        <v>1</v>
      </c>
      <c r="L3585" s="4">
        <v>2015</v>
      </c>
      <c r="M3585" t="str">
        <f>INDEX(RoutesPivot[DepAirport],MATCH($C3585,RoutesPivot[[RouteID]:[RouteID]],0))</f>
        <v>ORD</v>
      </c>
      <c r="N3585" t="str">
        <f>INDEX(RoutesPivot[AirportID],MATCH($C3585,RoutesPivot[[RouteID]:[RouteID]],0))</f>
        <v>SFO</v>
      </c>
      <c r="O3585">
        <f>INDEX(RoutesPivot[Distance],MATCH($C3585,RoutesPivot[[RouteID]:[RouteID]],0))</f>
        <v>1600</v>
      </c>
      <c r="P3585">
        <f>INDEX(RoutesPivot[ListPrice],MATCH($C3585,RoutesPivot[[RouteID]:[RouteID]],0))</f>
        <v>375</v>
      </c>
      <c r="Q3585" t="str">
        <f>INDEX(AirportPivot[AirportName],MATCH($N3585,AirportPivot[[AirportID]:[AirportID]],0))</f>
        <v>San Francisco International</v>
      </c>
      <c r="R3585">
        <f>INDEX(AirportPivot[Gates (number of available)],MATCH($N3585,AirportPivot[[AirportID]:[AirportID]],0))</f>
        <v>70</v>
      </c>
    </row>
    <row r="3586" spans="1:18" x14ac:dyDescent="0.25">
      <c r="A3586" s="3" t="s">
        <v>3618</v>
      </c>
      <c r="B3586" s="12">
        <v>42213</v>
      </c>
      <c r="C3586" s="4" t="s">
        <v>40</v>
      </c>
      <c r="D3586" s="4">
        <v>1.8</v>
      </c>
      <c r="E3586" s="4">
        <v>124</v>
      </c>
      <c r="F3586" s="5">
        <v>0.3125</v>
      </c>
      <c r="G3586" s="6">
        <v>126.5</v>
      </c>
      <c r="H3586" s="7">
        <v>23402.5</v>
      </c>
      <c r="I3586" s="7">
        <f>FlightsPivot[[#This Row],[Total Fare]]*10%</f>
        <v>2340.25</v>
      </c>
      <c r="J3586" s="7">
        <f>FlightsPivot[[#This Row],[Total Fare]]+FlightsPivot[[#This Row],[10% tax ]]</f>
        <v>25742.75</v>
      </c>
      <c r="K3586" s="4">
        <v>7</v>
      </c>
      <c r="L3586" s="4">
        <v>2015</v>
      </c>
      <c r="M3586" t="str">
        <f>INDEX(RoutesPivot[DepAirport],MATCH($C3586,RoutesPivot[[RouteID]:[RouteID]],0))</f>
        <v>ORD</v>
      </c>
      <c r="N3586" t="str">
        <f>INDEX(RoutesPivot[AirportID],MATCH($C3586,RoutesPivot[[RouteID]:[RouteID]],0))</f>
        <v>MSP</v>
      </c>
      <c r="O3586">
        <f>INDEX(RoutesPivot[Distance],MATCH($C3586,RoutesPivot[[RouteID]:[RouteID]],0))</f>
        <v>300</v>
      </c>
      <c r="P3586">
        <f>INDEX(RoutesPivot[ListPrice],MATCH($C3586,RoutesPivot[[RouteID]:[RouteID]],0))</f>
        <v>115</v>
      </c>
      <c r="Q3586" t="str">
        <f>INDEX(AirportPivot[AirportName],MATCH($N3586,AirportPivot[[AirportID]:[AirportID]],0))</f>
        <v>Minneapolis-St Paul International/Wold-Chamberlain</v>
      </c>
      <c r="R3586">
        <f>INDEX(AirportPivot[Gates (number of available)],MATCH($N3586,AirportPivot[[AirportID]:[AirportID]],0))</f>
        <v>65</v>
      </c>
    </row>
    <row r="3587" spans="1:18" x14ac:dyDescent="0.25">
      <c r="A3587" s="3" t="s">
        <v>3619</v>
      </c>
      <c r="B3587" s="12">
        <v>42335</v>
      </c>
      <c r="C3587" s="4" t="s">
        <v>30</v>
      </c>
      <c r="D3587" s="4">
        <v>5.4</v>
      </c>
      <c r="E3587" s="4">
        <v>148</v>
      </c>
      <c r="F3587" s="5">
        <v>0.79166666666666663</v>
      </c>
      <c r="G3587" s="6">
        <v>375</v>
      </c>
      <c r="H3587" s="7">
        <v>69375</v>
      </c>
      <c r="I3587" s="7">
        <f>FlightsPivot[[#This Row],[Total Fare]]*10%</f>
        <v>6937.5</v>
      </c>
      <c r="J3587" s="7">
        <f>FlightsPivot[[#This Row],[Total Fare]]+FlightsPivot[[#This Row],[10% tax ]]</f>
        <v>76312.5</v>
      </c>
      <c r="K3587" s="4">
        <v>11</v>
      </c>
      <c r="L3587" s="4">
        <v>2015</v>
      </c>
      <c r="M3587" t="str">
        <f>INDEX(RoutesPivot[DepAirport],MATCH($C3587,RoutesPivot[[RouteID]:[RouteID]],0))</f>
        <v>ORD</v>
      </c>
      <c r="N3587" t="str">
        <f>INDEX(RoutesPivot[AirportID],MATCH($C3587,RoutesPivot[[RouteID]:[RouteID]],0))</f>
        <v>MCO</v>
      </c>
      <c r="O3587">
        <f>INDEX(RoutesPivot[Distance],MATCH($C3587,RoutesPivot[[RouteID]:[RouteID]],0))</f>
        <v>850</v>
      </c>
      <c r="P3587">
        <f>INDEX(RoutesPivot[ListPrice],MATCH($C3587,RoutesPivot[[RouteID]:[RouteID]],0))</f>
        <v>250</v>
      </c>
      <c r="Q3587" t="str">
        <f>INDEX(AirportPivot[AirportName],MATCH($N3587,AirportPivot[[AirportID]:[AirportID]],0))</f>
        <v>Orlando International</v>
      </c>
      <c r="R3587">
        <f>INDEX(AirportPivot[Gates (number of available)],MATCH($N3587,AirportPivot[[AirportID]:[AirportID]],0))</f>
        <v>67</v>
      </c>
    </row>
    <row r="3588" spans="1:18" x14ac:dyDescent="0.25">
      <c r="A3588" s="3" t="s">
        <v>3620</v>
      </c>
      <c r="B3588" s="12">
        <v>42365</v>
      </c>
      <c r="C3588" s="4" t="s">
        <v>17</v>
      </c>
      <c r="D3588" s="4">
        <v>5.4</v>
      </c>
      <c r="E3588" s="4">
        <v>36</v>
      </c>
      <c r="F3588" s="5">
        <v>0.3125</v>
      </c>
      <c r="G3588" s="6">
        <v>490</v>
      </c>
      <c r="H3588" s="7">
        <v>80850</v>
      </c>
      <c r="I3588" s="7">
        <f>FlightsPivot[[#This Row],[Total Fare]]*10%</f>
        <v>8085</v>
      </c>
      <c r="J3588" s="7">
        <f>FlightsPivot[[#This Row],[Total Fare]]+FlightsPivot[[#This Row],[10% tax ]]</f>
        <v>88935</v>
      </c>
      <c r="K3588" s="4">
        <v>12</v>
      </c>
      <c r="L3588" s="4">
        <v>2015</v>
      </c>
      <c r="M3588" t="str">
        <f>INDEX(RoutesPivot[DepAirport],MATCH($C3588,RoutesPivot[[RouteID]:[RouteID]],0))</f>
        <v>ORD</v>
      </c>
      <c r="N3588" t="str">
        <f>INDEX(RoutesPivot[AirportID],MATCH($C3588,RoutesPivot[[RouteID]:[RouteID]],0))</f>
        <v>LAX</v>
      </c>
      <c r="O3588">
        <f>INDEX(RoutesPivot[Distance],MATCH($C3588,RoutesPivot[[RouteID]:[RouteID]],0))</f>
        <v>1518</v>
      </c>
      <c r="P3588">
        <f>INDEX(RoutesPivot[ListPrice],MATCH($C3588,RoutesPivot[[RouteID]:[RouteID]],0))</f>
        <v>350</v>
      </c>
      <c r="Q3588" t="str">
        <f>INDEX(AirportPivot[AirportName],MATCH($N3588,AirportPivot[[AirportID]:[AirportID]],0))</f>
        <v>Los Angeles International</v>
      </c>
      <c r="R3588">
        <f>INDEX(AirportPivot[Gates (number of available)],MATCH($N3588,AirportPivot[[AirportID]:[AirportID]],0))</f>
        <v>86</v>
      </c>
    </row>
    <row r="3589" spans="1:18" x14ac:dyDescent="0.25">
      <c r="A3589" s="3" t="s">
        <v>3621</v>
      </c>
      <c r="B3589" s="12">
        <v>41900</v>
      </c>
      <c r="C3589" s="4" t="s">
        <v>27</v>
      </c>
      <c r="D3589" s="4">
        <v>9.1</v>
      </c>
      <c r="E3589" s="4">
        <v>176</v>
      </c>
      <c r="F3589" s="5">
        <v>0.79166666666666663</v>
      </c>
      <c r="G3589" s="6">
        <v>200</v>
      </c>
      <c r="H3589" s="7">
        <v>33000</v>
      </c>
      <c r="I3589" s="7">
        <f>FlightsPivot[[#This Row],[Total Fare]]*10%</f>
        <v>3300</v>
      </c>
      <c r="J3589" s="7">
        <f>FlightsPivot[[#This Row],[Total Fare]]+FlightsPivot[[#This Row],[10% tax ]]</f>
        <v>36300</v>
      </c>
      <c r="K3589" s="4">
        <v>9</v>
      </c>
      <c r="L3589" s="4">
        <v>2014</v>
      </c>
      <c r="M3589" t="str">
        <f>INDEX(RoutesPivot[DepAirport],MATCH($C3589,RoutesPivot[[RouteID]:[RouteID]],0))</f>
        <v>ORD</v>
      </c>
      <c r="N3589" t="str">
        <f>INDEX(RoutesPivot[AirportID],MATCH($C3589,RoutesPivot[[RouteID]:[RouteID]],0))</f>
        <v>ATL</v>
      </c>
      <c r="O3589">
        <f>INDEX(RoutesPivot[Distance],MATCH($C3589,RoutesPivot[[RouteID]:[RouteID]],0))</f>
        <v>510</v>
      </c>
      <c r="P3589">
        <f>INDEX(RoutesPivot[ListPrice],MATCH($C3589,RoutesPivot[[RouteID]:[RouteID]],0))</f>
        <v>200</v>
      </c>
      <c r="Q3589" t="str">
        <f>INDEX(AirportPivot[AirportName],MATCH($N3589,AirportPivot[[AirportID]:[AirportID]],0))</f>
        <v>Hartsfield-Jackson Atlanta International</v>
      </c>
      <c r="R3589">
        <f>INDEX(AirportPivot[Gates (number of available)],MATCH($N3589,AirportPivot[[AirportID]:[AirportID]],0))</f>
        <v>100</v>
      </c>
    </row>
    <row r="3590" spans="1:18" x14ac:dyDescent="0.25">
      <c r="A3590" s="3" t="s">
        <v>3622</v>
      </c>
      <c r="B3590" s="12">
        <v>41855</v>
      </c>
      <c r="C3590" s="4" t="s">
        <v>98</v>
      </c>
      <c r="D3590" s="4">
        <v>3.3</v>
      </c>
      <c r="E3590" s="4">
        <v>19</v>
      </c>
      <c r="F3590" s="5">
        <v>0.79166666666666663</v>
      </c>
      <c r="G3590" s="6">
        <v>302.5</v>
      </c>
      <c r="H3590" s="7">
        <v>55962.5</v>
      </c>
      <c r="I3590" s="7">
        <f>FlightsPivot[[#This Row],[Total Fare]]*10%</f>
        <v>5596.25</v>
      </c>
      <c r="J3590" s="7">
        <f>FlightsPivot[[#This Row],[Total Fare]]+FlightsPivot[[#This Row],[10% tax ]]</f>
        <v>61558.75</v>
      </c>
      <c r="K3590" s="4">
        <v>8</v>
      </c>
      <c r="L3590" s="4">
        <v>2014</v>
      </c>
      <c r="M3590" t="str">
        <f>INDEX(RoutesPivot[DepAirport],MATCH($C3590,RoutesPivot[[RouteID]:[RouteID]],0))</f>
        <v>ORD</v>
      </c>
      <c r="N3590" t="str">
        <f>INDEX(RoutesPivot[AirportID],MATCH($C3590,RoutesPivot[[RouteID]:[RouteID]],0))</f>
        <v>PHL</v>
      </c>
      <c r="O3590">
        <f>INDEX(RoutesPivot[Distance],MATCH($C3590,RoutesPivot[[RouteID]:[RouteID]],0))</f>
        <v>580</v>
      </c>
      <c r="P3590">
        <f>INDEX(RoutesPivot[ListPrice],MATCH($C3590,RoutesPivot[[RouteID]:[RouteID]],0))</f>
        <v>275</v>
      </c>
      <c r="Q3590" t="str">
        <f>INDEX(AirportPivot[AirportName],MATCH($N3590,AirportPivot[[AirportID]:[AirportID]],0))</f>
        <v>Philadelphia International</v>
      </c>
      <c r="R3590">
        <f>INDEX(AirportPivot[Gates (number of available)],MATCH($N3590,AirportPivot[[AirportID]:[AirportID]],0))</f>
        <v>89</v>
      </c>
    </row>
    <row r="3591" spans="1:18" x14ac:dyDescent="0.25">
      <c r="A3591" s="3" t="s">
        <v>3623</v>
      </c>
      <c r="B3591" s="12">
        <v>42046</v>
      </c>
      <c r="C3591" s="4" t="s">
        <v>70</v>
      </c>
      <c r="D3591" s="4">
        <v>2</v>
      </c>
      <c r="E3591" s="4">
        <v>10</v>
      </c>
      <c r="F3591" s="5">
        <v>0.29166666666666669</v>
      </c>
      <c r="G3591" s="6">
        <v>275</v>
      </c>
      <c r="H3591" s="7">
        <v>50875</v>
      </c>
      <c r="I3591" s="7">
        <f>FlightsPivot[[#This Row],[Total Fare]]*10%</f>
        <v>5087.5</v>
      </c>
      <c r="J3591" s="7">
        <f>FlightsPivot[[#This Row],[Total Fare]]+FlightsPivot[[#This Row],[10% tax ]]</f>
        <v>55962.5</v>
      </c>
      <c r="K3591" s="4">
        <v>2</v>
      </c>
      <c r="L3591" s="4">
        <v>2015</v>
      </c>
      <c r="M3591" t="str">
        <f>INDEX(RoutesPivot[DepAirport],MATCH($C3591,RoutesPivot[[RouteID]:[RouteID]],0))</f>
        <v>ORD</v>
      </c>
      <c r="N3591" t="str">
        <f>INDEX(RoutesPivot[AirportID],MATCH($C3591,RoutesPivot[[RouteID]:[RouteID]],0))</f>
        <v>LAS</v>
      </c>
      <c r="O3591">
        <f>INDEX(RoutesPivot[Distance],MATCH($C3591,RoutesPivot[[RouteID]:[RouteID]],0))</f>
        <v>1100</v>
      </c>
      <c r="P3591">
        <f>INDEX(RoutesPivot[ListPrice],MATCH($C3591,RoutesPivot[[RouteID]:[RouteID]],0))</f>
        <v>275</v>
      </c>
      <c r="Q3591" t="str">
        <f>INDEX(AirportPivot[AirportName],MATCH($N3591,AirportPivot[[AirportID]:[AirportID]],0))</f>
        <v>McCarran International</v>
      </c>
      <c r="R3591">
        <f>INDEX(AirportPivot[Gates (number of available)],MATCH($N3591,AirportPivot[[AirportID]:[AirportID]],0))</f>
        <v>68</v>
      </c>
    </row>
    <row r="3592" spans="1:18" x14ac:dyDescent="0.25">
      <c r="A3592" s="3" t="s">
        <v>3624</v>
      </c>
      <c r="B3592" s="12">
        <v>42104</v>
      </c>
      <c r="C3592" s="4" t="s">
        <v>80</v>
      </c>
      <c r="D3592" s="4">
        <v>0.6</v>
      </c>
      <c r="E3592" s="4">
        <v>112</v>
      </c>
      <c r="F3592" s="5">
        <v>0.45833333333333331</v>
      </c>
      <c r="G3592" s="6">
        <v>300</v>
      </c>
      <c r="H3592" s="7">
        <v>55500</v>
      </c>
      <c r="I3592" s="7">
        <f>FlightsPivot[[#This Row],[Total Fare]]*10%</f>
        <v>5550</v>
      </c>
      <c r="J3592" s="7">
        <f>FlightsPivot[[#This Row],[Total Fare]]+FlightsPivot[[#This Row],[10% tax ]]</f>
        <v>61050</v>
      </c>
      <c r="K3592" s="4">
        <v>4</v>
      </c>
      <c r="L3592" s="4">
        <v>2015</v>
      </c>
      <c r="M3592" t="str">
        <f>INDEX(RoutesPivot[DepAirport],MATCH($C3592,RoutesPivot[[RouteID]:[RouteID]],0))</f>
        <v>ORD</v>
      </c>
      <c r="N3592" t="str">
        <f>INDEX(RoutesPivot[AirportID],MATCH($C3592,RoutesPivot[[RouteID]:[RouteID]],0))</f>
        <v>MIA</v>
      </c>
      <c r="O3592">
        <f>INDEX(RoutesPivot[Distance],MATCH($C3592,RoutesPivot[[RouteID]:[RouteID]],0))</f>
        <v>1000</v>
      </c>
      <c r="P3592">
        <f>INDEX(RoutesPivot[ListPrice],MATCH($C3592,RoutesPivot[[RouteID]:[RouteID]],0))</f>
        <v>300</v>
      </c>
      <c r="Q3592" t="str">
        <f>INDEX(AirportPivot[AirportName],MATCH($N3592,AirportPivot[[AirportID]:[AirportID]],0))</f>
        <v>Miami International</v>
      </c>
      <c r="R3592">
        <f>INDEX(AirportPivot[Gates (number of available)],MATCH($N3592,AirportPivot[[AirportID]:[AirportID]],0))</f>
        <v>80</v>
      </c>
    </row>
    <row r="3593" spans="1:18" x14ac:dyDescent="0.25">
      <c r="A3593" s="3" t="s">
        <v>3625</v>
      </c>
      <c r="B3593" s="12">
        <v>42062</v>
      </c>
      <c r="C3593" s="4" t="s">
        <v>47</v>
      </c>
      <c r="D3593" s="4">
        <v>1</v>
      </c>
      <c r="E3593" s="4">
        <v>87</v>
      </c>
      <c r="F3593" s="5">
        <v>0.45833333333333331</v>
      </c>
      <c r="G3593" s="6">
        <v>250</v>
      </c>
      <c r="H3593" s="7">
        <v>45250</v>
      </c>
      <c r="I3593" s="7">
        <f>FlightsPivot[[#This Row],[Total Fare]]*10%</f>
        <v>4525</v>
      </c>
      <c r="J3593" s="7">
        <f>FlightsPivot[[#This Row],[Total Fare]]+FlightsPivot[[#This Row],[10% tax ]]</f>
        <v>49775</v>
      </c>
      <c r="K3593" s="4">
        <v>2</v>
      </c>
      <c r="L3593" s="4">
        <v>2015</v>
      </c>
      <c r="M3593" t="str">
        <f>INDEX(RoutesPivot[DepAirport],MATCH($C3593,RoutesPivot[[RouteID]:[RouteID]],0))</f>
        <v>ORD</v>
      </c>
      <c r="N3593" t="str">
        <f>INDEX(RoutesPivot[AirportID],MATCH($C3593,RoutesPivot[[RouteID]:[RouteID]],0))</f>
        <v>PHX</v>
      </c>
      <c r="O3593">
        <f>INDEX(RoutesPivot[Distance],MATCH($C3593,RoutesPivot[[RouteID]:[RouteID]],0))</f>
        <v>1200</v>
      </c>
      <c r="P3593">
        <f>INDEX(RoutesPivot[ListPrice],MATCH($C3593,RoutesPivot[[RouteID]:[RouteID]],0))</f>
        <v>250</v>
      </c>
      <c r="Q3593" t="str">
        <f>INDEX(AirportPivot[AirportName],MATCH($N3593,AirportPivot[[AirportID]:[AirportID]],0))</f>
        <v>Phoenix Sky Harbor International</v>
      </c>
      <c r="R3593">
        <f>INDEX(AirportPivot[Gates (number of available)],MATCH($N3593,AirportPivot[[AirportID]:[AirportID]],0))</f>
        <v>60</v>
      </c>
    </row>
    <row r="3594" spans="1:18" x14ac:dyDescent="0.25">
      <c r="A3594" s="3" t="s">
        <v>3626</v>
      </c>
      <c r="B3594" s="12">
        <v>41657</v>
      </c>
      <c r="C3594" s="4" t="s">
        <v>30</v>
      </c>
      <c r="D3594" s="4">
        <v>1.5</v>
      </c>
      <c r="E3594" s="4">
        <v>121</v>
      </c>
      <c r="F3594" s="5">
        <v>0.83333333333333337</v>
      </c>
      <c r="G3594" s="6">
        <v>250</v>
      </c>
      <c r="H3594" s="7">
        <v>46250</v>
      </c>
      <c r="I3594" s="7">
        <f>FlightsPivot[[#This Row],[Total Fare]]*10%</f>
        <v>4625</v>
      </c>
      <c r="J3594" s="7">
        <f>FlightsPivot[[#This Row],[Total Fare]]+FlightsPivot[[#This Row],[10% tax ]]</f>
        <v>50875</v>
      </c>
      <c r="K3594" s="4">
        <v>1</v>
      </c>
      <c r="L3594" s="4">
        <v>2014</v>
      </c>
      <c r="M3594" t="str">
        <f>INDEX(RoutesPivot[DepAirport],MATCH($C3594,RoutesPivot[[RouteID]:[RouteID]],0))</f>
        <v>ORD</v>
      </c>
      <c r="N3594" t="str">
        <f>INDEX(RoutesPivot[AirportID],MATCH($C3594,RoutesPivot[[RouteID]:[RouteID]],0))</f>
        <v>MCO</v>
      </c>
      <c r="O3594">
        <f>INDEX(RoutesPivot[Distance],MATCH($C3594,RoutesPivot[[RouteID]:[RouteID]],0))</f>
        <v>850</v>
      </c>
      <c r="P3594">
        <f>INDEX(RoutesPivot[ListPrice],MATCH($C3594,RoutesPivot[[RouteID]:[RouteID]],0))</f>
        <v>250</v>
      </c>
      <c r="Q3594" t="str">
        <f>INDEX(AirportPivot[AirportName],MATCH($N3594,AirportPivot[[AirportID]:[AirportID]],0))</f>
        <v>Orlando International</v>
      </c>
      <c r="R3594">
        <f>INDEX(AirportPivot[Gates (number of available)],MATCH($N3594,AirportPivot[[AirportID]:[AirportID]],0))</f>
        <v>67</v>
      </c>
    </row>
    <row r="3595" spans="1:18" x14ac:dyDescent="0.25">
      <c r="A3595" s="3" t="s">
        <v>3627</v>
      </c>
      <c r="B3595" s="12">
        <v>41838</v>
      </c>
      <c r="C3595" s="4" t="s">
        <v>33</v>
      </c>
      <c r="D3595" s="4">
        <v>1.8</v>
      </c>
      <c r="E3595" s="4">
        <v>195</v>
      </c>
      <c r="F3595" s="5">
        <v>0.75</v>
      </c>
      <c r="G3595" s="6">
        <v>412.5</v>
      </c>
      <c r="H3595" s="7">
        <v>68062.5</v>
      </c>
      <c r="I3595" s="7">
        <f>FlightsPivot[[#This Row],[Total Fare]]*10%</f>
        <v>6806.25</v>
      </c>
      <c r="J3595" s="7">
        <f>FlightsPivot[[#This Row],[Total Fare]]+FlightsPivot[[#This Row],[10% tax ]]</f>
        <v>74868.75</v>
      </c>
      <c r="K3595" s="4">
        <v>7</v>
      </c>
      <c r="L3595" s="4">
        <v>2014</v>
      </c>
      <c r="M3595" t="str">
        <f>INDEX(RoutesPivot[DepAirport],MATCH($C3595,RoutesPivot[[RouteID]:[RouteID]],0))</f>
        <v>ORD</v>
      </c>
      <c r="N3595" t="str">
        <f>INDEX(RoutesPivot[AirportID],MATCH($C3595,RoutesPivot[[RouteID]:[RouteID]],0))</f>
        <v>SFO</v>
      </c>
      <c r="O3595">
        <f>INDEX(RoutesPivot[Distance],MATCH($C3595,RoutesPivot[[RouteID]:[RouteID]],0))</f>
        <v>1600</v>
      </c>
      <c r="P3595">
        <f>INDEX(RoutesPivot[ListPrice],MATCH($C3595,RoutesPivot[[RouteID]:[RouteID]],0))</f>
        <v>375</v>
      </c>
      <c r="Q3595" t="str">
        <f>INDEX(AirportPivot[AirportName],MATCH($N3595,AirportPivot[[AirportID]:[AirportID]],0))</f>
        <v>San Francisco International</v>
      </c>
      <c r="R3595">
        <f>INDEX(AirportPivot[Gates (number of available)],MATCH($N3595,AirportPivot[[AirportID]:[AirportID]],0))</f>
        <v>70</v>
      </c>
    </row>
    <row r="3596" spans="1:18" x14ac:dyDescent="0.25">
      <c r="A3596" s="3" t="s">
        <v>3628</v>
      </c>
      <c r="B3596" s="12">
        <v>41864</v>
      </c>
      <c r="C3596" s="4" t="s">
        <v>21</v>
      </c>
      <c r="D3596" s="4">
        <v>1.3</v>
      </c>
      <c r="E3596" s="4">
        <v>66</v>
      </c>
      <c r="F3596" s="5">
        <v>0.54166666666666663</v>
      </c>
      <c r="G3596" s="6">
        <v>137.5</v>
      </c>
      <c r="H3596" s="7">
        <v>24887.5</v>
      </c>
      <c r="I3596" s="7">
        <f>FlightsPivot[[#This Row],[Total Fare]]*10%</f>
        <v>2488.75</v>
      </c>
      <c r="J3596" s="7">
        <f>FlightsPivot[[#This Row],[Total Fare]]+FlightsPivot[[#This Row],[10% tax ]]</f>
        <v>27376.25</v>
      </c>
      <c r="K3596" s="4">
        <v>8</v>
      </c>
      <c r="L3596" s="4">
        <v>2014</v>
      </c>
      <c r="M3596" t="str">
        <f>INDEX(RoutesPivot[DepAirport],MATCH($C3596,RoutesPivot[[RouteID]:[RouteID]],0))</f>
        <v>ORD</v>
      </c>
      <c r="N3596" t="str">
        <f>INDEX(RoutesPivot[AirportID],MATCH($C3596,RoutesPivot[[RouteID]:[RouteID]],0))</f>
        <v>CLT</v>
      </c>
      <c r="O3596">
        <f>INDEX(RoutesPivot[Distance],MATCH($C3596,RoutesPivot[[RouteID]:[RouteID]],0))</f>
        <v>700</v>
      </c>
      <c r="P3596">
        <f>INDEX(RoutesPivot[ListPrice],MATCH($C3596,RoutesPivot[[RouteID]:[RouteID]],0))</f>
        <v>125</v>
      </c>
      <c r="Q3596" t="str">
        <f>INDEX(AirportPivot[AirportName],MATCH($N3596,AirportPivot[[AirportID]:[AirportID]],0))</f>
        <v>Charlotte/Douglas International</v>
      </c>
      <c r="R3596">
        <f>INDEX(AirportPivot[Gates (number of available)],MATCH($N3596,AirportPivot[[AirportID]:[AirportID]],0))</f>
        <v>65</v>
      </c>
    </row>
    <row r="3597" spans="1:18" x14ac:dyDescent="0.25">
      <c r="A3597" s="3" t="s">
        <v>3629</v>
      </c>
      <c r="B3597" s="12">
        <v>42363</v>
      </c>
      <c r="C3597" s="4" t="s">
        <v>25</v>
      </c>
      <c r="D3597" s="4">
        <v>3.6</v>
      </c>
      <c r="E3597" s="4">
        <v>116</v>
      </c>
      <c r="F3597" s="5">
        <v>0.72916666666666663</v>
      </c>
      <c r="G3597" s="6">
        <v>280</v>
      </c>
      <c r="H3597" s="7">
        <v>51800</v>
      </c>
      <c r="I3597" s="7">
        <f>FlightsPivot[[#This Row],[Total Fare]]*10%</f>
        <v>5180</v>
      </c>
      <c r="J3597" s="7">
        <f>FlightsPivot[[#This Row],[Total Fare]]+FlightsPivot[[#This Row],[10% tax ]]</f>
        <v>56980</v>
      </c>
      <c r="K3597" s="4">
        <v>12</v>
      </c>
      <c r="L3597" s="4">
        <v>2015</v>
      </c>
      <c r="M3597" t="str">
        <f>INDEX(RoutesPivot[DepAirport],MATCH($C3597,RoutesPivot[[RouteID]:[RouteID]],0))</f>
        <v>ORD</v>
      </c>
      <c r="N3597" t="str">
        <f>INDEX(RoutesPivot[AirportID],MATCH($C3597,RoutesPivot[[RouteID]:[RouteID]],0))</f>
        <v>DFW</v>
      </c>
      <c r="O3597">
        <f>INDEX(RoutesPivot[Distance],MATCH($C3597,RoutesPivot[[RouteID]:[RouteID]],0))</f>
        <v>700</v>
      </c>
      <c r="P3597">
        <f>INDEX(RoutesPivot[ListPrice],MATCH($C3597,RoutesPivot[[RouteID]:[RouteID]],0))</f>
        <v>200</v>
      </c>
      <c r="Q3597" t="str">
        <f>INDEX(AirportPivot[AirportName],MATCH($N3597,AirportPivot[[AirportID]:[AirportID]],0))</f>
        <v>Dallas/Fort Worth International</v>
      </c>
      <c r="R3597">
        <f>INDEX(AirportPivot[Gates (number of available)],MATCH($N3597,AirportPivot[[AirportID]:[AirportID]],0))</f>
        <v>130</v>
      </c>
    </row>
    <row r="3598" spans="1:18" x14ac:dyDescent="0.25">
      <c r="A3598" s="3" t="s">
        <v>3630</v>
      </c>
      <c r="B3598" s="12">
        <v>42010</v>
      </c>
      <c r="C3598" s="4" t="s">
        <v>70</v>
      </c>
      <c r="D3598" s="4">
        <v>1.2</v>
      </c>
      <c r="E3598" s="4">
        <v>87</v>
      </c>
      <c r="F3598" s="5">
        <v>0.54166666666666663</v>
      </c>
      <c r="G3598" s="6">
        <v>275</v>
      </c>
      <c r="H3598" s="7">
        <v>49775</v>
      </c>
      <c r="I3598" s="7">
        <f>FlightsPivot[[#This Row],[Total Fare]]*10%</f>
        <v>4977.5</v>
      </c>
      <c r="J3598" s="7">
        <f>FlightsPivot[[#This Row],[Total Fare]]+FlightsPivot[[#This Row],[10% tax ]]</f>
        <v>54752.5</v>
      </c>
      <c r="K3598" s="4">
        <v>1</v>
      </c>
      <c r="L3598" s="4">
        <v>2015</v>
      </c>
      <c r="M3598" t="str">
        <f>INDEX(RoutesPivot[DepAirport],MATCH($C3598,RoutesPivot[[RouteID]:[RouteID]],0))</f>
        <v>ORD</v>
      </c>
      <c r="N3598" t="str">
        <f>INDEX(RoutesPivot[AirportID],MATCH($C3598,RoutesPivot[[RouteID]:[RouteID]],0))</f>
        <v>LAS</v>
      </c>
      <c r="O3598">
        <f>INDEX(RoutesPivot[Distance],MATCH($C3598,RoutesPivot[[RouteID]:[RouteID]],0))</f>
        <v>1100</v>
      </c>
      <c r="P3598">
        <f>INDEX(RoutesPivot[ListPrice],MATCH($C3598,RoutesPivot[[RouteID]:[RouteID]],0))</f>
        <v>275</v>
      </c>
      <c r="Q3598" t="str">
        <f>INDEX(AirportPivot[AirportName],MATCH($N3598,AirportPivot[[AirportID]:[AirportID]],0))</f>
        <v>McCarran International</v>
      </c>
      <c r="R3598">
        <f>INDEX(AirportPivot[Gates (number of available)],MATCH($N3598,AirportPivot[[AirportID]:[AirportID]],0))</f>
        <v>68</v>
      </c>
    </row>
    <row r="3599" spans="1:18" x14ac:dyDescent="0.25">
      <c r="A3599" s="3" t="s">
        <v>3631</v>
      </c>
      <c r="B3599" s="12">
        <v>41723</v>
      </c>
      <c r="C3599" s="4" t="s">
        <v>70</v>
      </c>
      <c r="D3599" s="4">
        <v>1.9</v>
      </c>
      <c r="E3599" s="4">
        <v>80</v>
      </c>
      <c r="F3599" s="5">
        <v>0.79166666666666663</v>
      </c>
      <c r="G3599" s="6">
        <v>275</v>
      </c>
      <c r="H3599" s="7">
        <v>49775</v>
      </c>
      <c r="I3599" s="7">
        <f>FlightsPivot[[#This Row],[Total Fare]]*10%</f>
        <v>4977.5</v>
      </c>
      <c r="J3599" s="7">
        <f>FlightsPivot[[#This Row],[Total Fare]]+FlightsPivot[[#This Row],[10% tax ]]</f>
        <v>54752.5</v>
      </c>
      <c r="K3599" s="4">
        <v>3</v>
      </c>
      <c r="L3599" s="4">
        <v>2014</v>
      </c>
      <c r="M3599" t="str">
        <f>INDEX(RoutesPivot[DepAirport],MATCH($C3599,RoutesPivot[[RouteID]:[RouteID]],0))</f>
        <v>ORD</v>
      </c>
      <c r="N3599" t="str">
        <f>INDEX(RoutesPivot[AirportID],MATCH($C3599,RoutesPivot[[RouteID]:[RouteID]],0))</f>
        <v>LAS</v>
      </c>
      <c r="O3599">
        <f>INDEX(RoutesPivot[Distance],MATCH($C3599,RoutesPivot[[RouteID]:[RouteID]],0))</f>
        <v>1100</v>
      </c>
      <c r="P3599">
        <f>INDEX(RoutesPivot[ListPrice],MATCH($C3599,RoutesPivot[[RouteID]:[RouteID]],0))</f>
        <v>275</v>
      </c>
      <c r="Q3599" t="str">
        <f>INDEX(AirportPivot[AirportName],MATCH($N3599,AirportPivot[[AirportID]:[AirportID]],0))</f>
        <v>McCarran International</v>
      </c>
      <c r="R3599">
        <f>INDEX(AirportPivot[Gates (number of available)],MATCH($N3599,AirportPivot[[AirportID]:[AirportID]],0))</f>
        <v>68</v>
      </c>
    </row>
    <row r="3600" spans="1:18" x14ac:dyDescent="0.25">
      <c r="A3600" s="3" t="s">
        <v>3632</v>
      </c>
      <c r="B3600" s="12">
        <v>41771</v>
      </c>
      <c r="C3600" s="4" t="s">
        <v>80</v>
      </c>
      <c r="D3600" s="4">
        <v>3.2</v>
      </c>
      <c r="E3600" s="4">
        <v>148</v>
      </c>
      <c r="F3600" s="5">
        <v>0.75</v>
      </c>
      <c r="G3600" s="6">
        <v>300</v>
      </c>
      <c r="H3600" s="7">
        <v>55500</v>
      </c>
      <c r="I3600" s="7">
        <f>FlightsPivot[[#This Row],[Total Fare]]*10%</f>
        <v>5550</v>
      </c>
      <c r="J3600" s="7">
        <f>FlightsPivot[[#This Row],[Total Fare]]+FlightsPivot[[#This Row],[10% tax ]]</f>
        <v>61050</v>
      </c>
      <c r="K3600" s="4">
        <v>5</v>
      </c>
      <c r="L3600" s="4">
        <v>2014</v>
      </c>
      <c r="M3600" t="str">
        <f>INDEX(RoutesPivot[DepAirport],MATCH($C3600,RoutesPivot[[RouteID]:[RouteID]],0))</f>
        <v>ORD</v>
      </c>
      <c r="N3600" t="str">
        <f>INDEX(RoutesPivot[AirportID],MATCH($C3600,RoutesPivot[[RouteID]:[RouteID]],0))</f>
        <v>MIA</v>
      </c>
      <c r="O3600">
        <f>INDEX(RoutesPivot[Distance],MATCH($C3600,RoutesPivot[[RouteID]:[RouteID]],0))</f>
        <v>1000</v>
      </c>
      <c r="P3600">
        <f>INDEX(RoutesPivot[ListPrice],MATCH($C3600,RoutesPivot[[RouteID]:[RouteID]],0))</f>
        <v>300</v>
      </c>
      <c r="Q3600" t="str">
        <f>INDEX(AirportPivot[AirportName],MATCH($N3600,AirportPivot[[AirportID]:[AirportID]],0))</f>
        <v>Miami International</v>
      </c>
      <c r="R3600">
        <f>INDEX(AirportPivot[Gates (number of available)],MATCH($N3600,AirportPivot[[AirportID]:[AirportID]],0))</f>
        <v>80</v>
      </c>
    </row>
    <row r="3601" spans="1:18" x14ac:dyDescent="0.25">
      <c r="A3601" s="3" t="s">
        <v>3633</v>
      </c>
      <c r="B3601" s="12">
        <v>41660</v>
      </c>
      <c r="C3601" s="4" t="s">
        <v>27</v>
      </c>
      <c r="D3601" s="4">
        <v>11.3</v>
      </c>
      <c r="E3601" s="4">
        <v>117</v>
      </c>
      <c r="F3601" s="5">
        <v>0.35416666666666669</v>
      </c>
      <c r="G3601" s="6">
        <v>200</v>
      </c>
      <c r="H3601" s="7">
        <v>37000</v>
      </c>
      <c r="I3601" s="7">
        <f>FlightsPivot[[#This Row],[Total Fare]]*10%</f>
        <v>3700</v>
      </c>
      <c r="J3601" s="7">
        <f>FlightsPivot[[#This Row],[Total Fare]]+FlightsPivot[[#This Row],[10% tax ]]</f>
        <v>40700</v>
      </c>
      <c r="K3601" s="4">
        <v>1</v>
      </c>
      <c r="L3601" s="4">
        <v>2014</v>
      </c>
      <c r="M3601" t="str">
        <f>INDEX(RoutesPivot[DepAirport],MATCH($C3601,RoutesPivot[[RouteID]:[RouteID]],0))</f>
        <v>ORD</v>
      </c>
      <c r="N3601" t="str">
        <f>INDEX(RoutesPivot[AirportID],MATCH($C3601,RoutesPivot[[RouteID]:[RouteID]],0))</f>
        <v>ATL</v>
      </c>
      <c r="O3601">
        <f>INDEX(RoutesPivot[Distance],MATCH($C3601,RoutesPivot[[RouteID]:[RouteID]],0))</f>
        <v>510</v>
      </c>
      <c r="P3601">
        <f>INDEX(RoutesPivot[ListPrice],MATCH($C3601,RoutesPivot[[RouteID]:[RouteID]],0))</f>
        <v>200</v>
      </c>
      <c r="Q3601" t="str">
        <f>INDEX(AirportPivot[AirportName],MATCH($N3601,AirportPivot[[AirportID]:[AirportID]],0))</f>
        <v>Hartsfield-Jackson Atlanta International</v>
      </c>
      <c r="R3601">
        <f>INDEX(AirportPivot[Gates (number of available)],MATCH($N3601,AirportPivot[[AirportID]:[AirportID]],0))</f>
        <v>100</v>
      </c>
    </row>
    <row r="3602" spans="1:18" x14ac:dyDescent="0.25">
      <c r="A3602" s="3" t="s">
        <v>3634</v>
      </c>
      <c r="B3602" s="12">
        <v>42222</v>
      </c>
      <c r="C3602" s="4" t="s">
        <v>47</v>
      </c>
      <c r="D3602" s="4">
        <v>3.3</v>
      </c>
      <c r="E3602" s="4">
        <v>168</v>
      </c>
      <c r="F3602" s="5">
        <v>0.8125</v>
      </c>
      <c r="G3602" s="6">
        <v>275</v>
      </c>
      <c r="H3602" s="7">
        <v>45375</v>
      </c>
      <c r="I3602" s="7">
        <f>FlightsPivot[[#This Row],[Total Fare]]*10%</f>
        <v>4537.5</v>
      </c>
      <c r="J3602" s="7">
        <f>FlightsPivot[[#This Row],[Total Fare]]+FlightsPivot[[#This Row],[10% tax ]]</f>
        <v>49912.5</v>
      </c>
      <c r="K3602" s="4">
        <v>8</v>
      </c>
      <c r="L3602" s="4">
        <v>2015</v>
      </c>
      <c r="M3602" t="str">
        <f>INDEX(RoutesPivot[DepAirport],MATCH($C3602,RoutesPivot[[RouteID]:[RouteID]],0))</f>
        <v>ORD</v>
      </c>
      <c r="N3602" t="str">
        <f>INDEX(RoutesPivot[AirportID],MATCH($C3602,RoutesPivot[[RouteID]:[RouteID]],0))</f>
        <v>PHX</v>
      </c>
      <c r="O3602">
        <f>INDEX(RoutesPivot[Distance],MATCH($C3602,RoutesPivot[[RouteID]:[RouteID]],0))</f>
        <v>1200</v>
      </c>
      <c r="P3602">
        <f>INDEX(RoutesPivot[ListPrice],MATCH($C3602,RoutesPivot[[RouteID]:[RouteID]],0))</f>
        <v>250</v>
      </c>
      <c r="Q3602" t="str">
        <f>INDEX(AirportPivot[AirportName],MATCH($N3602,AirportPivot[[AirportID]:[AirportID]],0))</f>
        <v>Phoenix Sky Harbor International</v>
      </c>
      <c r="R3602">
        <f>INDEX(AirportPivot[Gates (number of available)],MATCH($N3602,AirportPivot[[AirportID]:[AirportID]],0))</f>
        <v>60</v>
      </c>
    </row>
    <row r="3603" spans="1:18" x14ac:dyDescent="0.25">
      <c r="A3603" s="3" t="s">
        <v>3635</v>
      </c>
      <c r="B3603" s="12">
        <v>41816</v>
      </c>
      <c r="C3603" s="4" t="s">
        <v>15</v>
      </c>
      <c r="D3603" s="4">
        <v>1</v>
      </c>
      <c r="E3603" s="4">
        <v>174</v>
      </c>
      <c r="F3603" s="5">
        <v>0.29166666666666669</v>
      </c>
      <c r="G3603" s="6">
        <v>247.5</v>
      </c>
      <c r="H3603" s="7">
        <v>40837.5</v>
      </c>
      <c r="I3603" s="7">
        <f>FlightsPivot[[#This Row],[Total Fare]]*10%</f>
        <v>4083.75</v>
      </c>
      <c r="J3603" s="7">
        <f>FlightsPivot[[#This Row],[Total Fare]]+FlightsPivot[[#This Row],[10% tax ]]</f>
        <v>44921.25</v>
      </c>
      <c r="K3603" s="4">
        <v>6</v>
      </c>
      <c r="L3603" s="4">
        <v>2014</v>
      </c>
      <c r="M3603" t="str">
        <f>INDEX(RoutesPivot[DepAirport],MATCH($C3603,RoutesPivot[[RouteID]:[RouteID]],0))</f>
        <v>ORD</v>
      </c>
      <c r="N3603" t="str">
        <f>INDEX(RoutesPivot[AirportID],MATCH($C3603,RoutesPivot[[RouteID]:[RouteID]],0))</f>
        <v>EWR</v>
      </c>
      <c r="O3603">
        <f>INDEX(RoutesPivot[Distance],MATCH($C3603,RoutesPivot[[RouteID]:[RouteID]],0))</f>
        <v>600</v>
      </c>
      <c r="P3603">
        <f>INDEX(RoutesPivot[ListPrice],MATCH($C3603,RoutesPivot[[RouteID]:[RouteID]],0))</f>
        <v>225</v>
      </c>
      <c r="Q3603" t="str">
        <f>INDEX(AirportPivot[AirportName],MATCH($N3603,AirportPivot[[AirportID]:[AirportID]],0))</f>
        <v>Newark Liberty International</v>
      </c>
      <c r="R3603">
        <f>INDEX(AirportPivot[Gates (number of available)],MATCH($N3603,AirportPivot[[AirportID]:[AirportID]],0))</f>
        <v>82</v>
      </c>
    </row>
    <row r="3604" spans="1:18" x14ac:dyDescent="0.25">
      <c r="A3604" s="3" t="s">
        <v>3636</v>
      </c>
      <c r="B3604" s="12">
        <v>41997</v>
      </c>
      <c r="C3604" s="4" t="s">
        <v>19</v>
      </c>
      <c r="D3604" s="4">
        <v>2.6</v>
      </c>
      <c r="E3604" s="4">
        <v>13</v>
      </c>
      <c r="F3604" s="5">
        <v>0.75</v>
      </c>
      <c r="G3604" s="6">
        <v>280</v>
      </c>
      <c r="H3604" s="7">
        <v>51800</v>
      </c>
      <c r="I3604" s="7">
        <f>FlightsPivot[[#This Row],[Total Fare]]*10%</f>
        <v>5180</v>
      </c>
      <c r="J3604" s="7">
        <f>FlightsPivot[[#This Row],[Total Fare]]+FlightsPivot[[#This Row],[10% tax ]]</f>
        <v>56980</v>
      </c>
      <c r="K3604" s="4">
        <v>12</v>
      </c>
      <c r="L3604" s="4">
        <v>2014</v>
      </c>
      <c r="M3604" t="str">
        <f>INDEX(RoutesPivot[DepAirport],MATCH($C3604,RoutesPivot[[RouteID]:[RouteID]],0))</f>
        <v>ORD</v>
      </c>
      <c r="N3604" t="str">
        <f>INDEX(RoutesPivot[AirportID],MATCH($C3604,RoutesPivot[[RouteID]:[RouteID]],0))</f>
        <v>IAH</v>
      </c>
      <c r="O3604">
        <f>INDEX(RoutesPivot[Distance],MATCH($C3604,RoutesPivot[[RouteID]:[RouteID]],0))</f>
        <v>800</v>
      </c>
      <c r="P3604">
        <f>INDEX(RoutesPivot[ListPrice],MATCH($C3604,RoutesPivot[[RouteID]:[RouteID]],0))</f>
        <v>200</v>
      </c>
      <c r="Q3604" t="str">
        <f>INDEX(AirportPivot[AirportName],MATCH($N3604,AirportPivot[[AirportID]:[AirportID]],0))</f>
        <v>George Bush Intercontinental/Houston</v>
      </c>
      <c r="R3604">
        <f>INDEX(AirportPivot[Gates (number of available)],MATCH($N3604,AirportPivot[[AirportID]:[AirportID]],0))</f>
        <v>80</v>
      </c>
    </row>
    <row r="3605" spans="1:18" x14ac:dyDescent="0.25">
      <c r="A3605" s="3" t="s">
        <v>3637</v>
      </c>
      <c r="B3605" s="12">
        <v>41798</v>
      </c>
      <c r="C3605" s="4" t="s">
        <v>19</v>
      </c>
      <c r="D3605" s="4">
        <v>1.2</v>
      </c>
      <c r="E3605" s="4">
        <v>66</v>
      </c>
      <c r="F3605" s="5">
        <v>0.66666666666666663</v>
      </c>
      <c r="G3605" s="6">
        <v>220</v>
      </c>
      <c r="H3605" s="7">
        <v>39820</v>
      </c>
      <c r="I3605" s="7">
        <f>FlightsPivot[[#This Row],[Total Fare]]*10%</f>
        <v>3982</v>
      </c>
      <c r="J3605" s="7">
        <f>FlightsPivot[[#This Row],[Total Fare]]+FlightsPivot[[#This Row],[10% tax ]]</f>
        <v>43802</v>
      </c>
      <c r="K3605" s="4">
        <v>6</v>
      </c>
      <c r="L3605" s="4">
        <v>2014</v>
      </c>
      <c r="M3605" t="str">
        <f>INDEX(RoutesPivot[DepAirport],MATCH($C3605,RoutesPivot[[RouteID]:[RouteID]],0))</f>
        <v>ORD</v>
      </c>
      <c r="N3605" t="str">
        <f>INDEX(RoutesPivot[AirportID],MATCH($C3605,RoutesPivot[[RouteID]:[RouteID]],0))</f>
        <v>IAH</v>
      </c>
      <c r="O3605">
        <f>INDEX(RoutesPivot[Distance],MATCH($C3605,RoutesPivot[[RouteID]:[RouteID]],0))</f>
        <v>800</v>
      </c>
      <c r="P3605">
        <f>INDEX(RoutesPivot[ListPrice],MATCH($C3605,RoutesPivot[[RouteID]:[RouteID]],0))</f>
        <v>200</v>
      </c>
      <c r="Q3605" t="str">
        <f>INDEX(AirportPivot[AirportName],MATCH($N3605,AirportPivot[[AirportID]:[AirportID]],0))</f>
        <v>George Bush Intercontinental/Houston</v>
      </c>
      <c r="R3605">
        <f>INDEX(AirportPivot[Gates (number of available)],MATCH($N3605,AirportPivot[[AirportID]:[AirportID]],0))</f>
        <v>80</v>
      </c>
    </row>
    <row r="3606" spans="1:18" x14ac:dyDescent="0.25">
      <c r="A3606" s="3" t="s">
        <v>3638</v>
      </c>
      <c r="B3606" s="12">
        <v>41689</v>
      </c>
      <c r="C3606" s="4" t="s">
        <v>11</v>
      </c>
      <c r="D3606" s="4">
        <v>1.5</v>
      </c>
      <c r="E3606" s="4">
        <v>71</v>
      </c>
      <c r="F3606" s="5">
        <v>0.29166666666666669</v>
      </c>
      <c r="G3606" s="6">
        <v>300</v>
      </c>
      <c r="H3606" s="7">
        <v>54300</v>
      </c>
      <c r="I3606" s="7">
        <f>FlightsPivot[[#This Row],[Total Fare]]*10%</f>
        <v>5430</v>
      </c>
      <c r="J3606" s="7">
        <f>FlightsPivot[[#This Row],[Total Fare]]+FlightsPivot[[#This Row],[10% tax ]]</f>
        <v>59730</v>
      </c>
      <c r="K3606" s="4">
        <v>2</v>
      </c>
      <c r="L3606" s="4">
        <v>2014</v>
      </c>
      <c r="M3606" t="str">
        <f>INDEX(RoutesPivot[DepAirport],MATCH($C3606,RoutesPivot[[RouteID]:[RouteID]],0))</f>
        <v>ORD</v>
      </c>
      <c r="N3606" t="str">
        <f>INDEX(RoutesPivot[AirportID],MATCH($C3606,RoutesPivot[[RouteID]:[RouteID]],0))</f>
        <v>BOS</v>
      </c>
      <c r="O3606">
        <f>INDEX(RoutesPivot[Distance],MATCH($C3606,RoutesPivot[[RouteID]:[RouteID]],0))</f>
        <v>730</v>
      </c>
      <c r="P3606">
        <f>INDEX(RoutesPivot[ListPrice],MATCH($C3606,RoutesPivot[[RouteID]:[RouteID]],0))</f>
        <v>300</v>
      </c>
      <c r="Q3606" t="str">
        <f>INDEX(AirportPivot[AirportName],MATCH($N3606,AirportPivot[[AirportID]:[AirportID]],0))</f>
        <v>General Edward Lawrence Logan International</v>
      </c>
      <c r="R3606">
        <f>INDEX(AirportPivot[Gates (number of available)],MATCH($N3606,AirportPivot[[AirportID]:[AirportID]],0))</f>
        <v>63</v>
      </c>
    </row>
    <row r="3607" spans="1:18" x14ac:dyDescent="0.25">
      <c r="A3607" s="3" t="s">
        <v>3639</v>
      </c>
      <c r="B3607" s="12">
        <v>41903</v>
      </c>
      <c r="C3607" s="4" t="s">
        <v>98</v>
      </c>
      <c r="D3607" s="4">
        <v>2.2999999999999998</v>
      </c>
      <c r="E3607" s="4">
        <v>56</v>
      </c>
      <c r="F3607" s="5">
        <v>0.70833333333333337</v>
      </c>
      <c r="G3607" s="6">
        <v>275</v>
      </c>
      <c r="H3607" s="7">
        <v>45375</v>
      </c>
      <c r="I3607" s="7">
        <f>FlightsPivot[[#This Row],[Total Fare]]*10%</f>
        <v>4537.5</v>
      </c>
      <c r="J3607" s="7">
        <f>FlightsPivot[[#This Row],[Total Fare]]+FlightsPivot[[#This Row],[10% tax ]]</f>
        <v>49912.5</v>
      </c>
      <c r="K3607" s="4">
        <v>9</v>
      </c>
      <c r="L3607" s="4">
        <v>2014</v>
      </c>
      <c r="M3607" t="str">
        <f>INDEX(RoutesPivot[DepAirport],MATCH($C3607,RoutesPivot[[RouteID]:[RouteID]],0))</f>
        <v>ORD</v>
      </c>
      <c r="N3607" t="str">
        <f>INDEX(RoutesPivot[AirportID],MATCH($C3607,RoutesPivot[[RouteID]:[RouteID]],0))</f>
        <v>PHL</v>
      </c>
      <c r="O3607">
        <f>INDEX(RoutesPivot[Distance],MATCH($C3607,RoutesPivot[[RouteID]:[RouteID]],0))</f>
        <v>580</v>
      </c>
      <c r="P3607">
        <f>INDEX(RoutesPivot[ListPrice],MATCH($C3607,RoutesPivot[[RouteID]:[RouteID]],0))</f>
        <v>275</v>
      </c>
      <c r="Q3607" t="str">
        <f>INDEX(AirportPivot[AirportName],MATCH($N3607,AirportPivot[[AirportID]:[AirportID]],0))</f>
        <v>Philadelphia International</v>
      </c>
      <c r="R3607">
        <f>INDEX(AirportPivot[Gates (number of available)],MATCH($N3607,AirportPivot[[AirportID]:[AirportID]],0))</f>
        <v>89</v>
      </c>
    </row>
    <row r="3608" spans="1:18" x14ac:dyDescent="0.25">
      <c r="A3608" s="3" t="s">
        <v>3640</v>
      </c>
      <c r="B3608" s="12">
        <v>42109</v>
      </c>
      <c r="C3608" s="4" t="s">
        <v>70</v>
      </c>
      <c r="D3608" s="4">
        <v>1.7</v>
      </c>
      <c r="E3608" s="4">
        <v>91</v>
      </c>
      <c r="F3608" s="5">
        <v>0.75</v>
      </c>
      <c r="G3608" s="6">
        <v>275</v>
      </c>
      <c r="H3608" s="7">
        <v>50875</v>
      </c>
      <c r="I3608" s="7">
        <f>FlightsPivot[[#This Row],[Total Fare]]*10%</f>
        <v>5087.5</v>
      </c>
      <c r="J3608" s="7">
        <f>FlightsPivot[[#This Row],[Total Fare]]+FlightsPivot[[#This Row],[10% tax ]]</f>
        <v>55962.5</v>
      </c>
      <c r="K3608" s="4">
        <v>4</v>
      </c>
      <c r="L3608" s="4">
        <v>2015</v>
      </c>
      <c r="M3608" t="str">
        <f>INDEX(RoutesPivot[DepAirport],MATCH($C3608,RoutesPivot[[RouteID]:[RouteID]],0))</f>
        <v>ORD</v>
      </c>
      <c r="N3608" t="str">
        <f>INDEX(RoutesPivot[AirportID],MATCH($C3608,RoutesPivot[[RouteID]:[RouteID]],0))</f>
        <v>LAS</v>
      </c>
      <c r="O3608">
        <f>INDEX(RoutesPivot[Distance],MATCH($C3608,RoutesPivot[[RouteID]:[RouteID]],0))</f>
        <v>1100</v>
      </c>
      <c r="P3608">
        <f>INDEX(RoutesPivot[ListPrice],MATCH($C3608,RoutesPivot[[RouteID]:[RouteID]],0))</f>
        <v>275</v>
      </c>
      <c r="Q3608" t="str">
        <f>INDEX(AirportPivot[AirportName],MATCH($N3608,AirportPivot[[AirportID]:[AirportID]],0))</f>
        <v>McCarran International</v>
      </c>
      <c r="R3608">
        <f>INDEX(AirportPivot[Gates (number of available)],MATCH($N3608,AirportPivot[[AirportID]:[AirportID]],0))</f>
        <v>68</v>
      </c>
    </row>
    <row r="3609" spans="1:18" x14ac:dyDescent="0.25">
      <c r="A3609" s="3" t="s">
        <v>3641</v>
      </c>
      <c r="B3609" s="12">
        <v>42164</v>
      </c>
      <c r="C3609" s="4" t="s">
        <v>70</v>
      </c>
      <c r="D3609" s="4">
        <v>1.7</v>
      </c>
      <c r="E3609" s="4">
        <v>195</v>
      </c>
      <c r="F3609" s="5">
        <v>0.47916666666666669</v>
      </c>
      <c r="G3609" s="6">
        <v>302.5</v>
      </c>
      <c r="H3609" s="7">
        <v>49912.5</v>
      </c>
      <c r="I3609" s="7">
        <f>FlightsPivot[[#This Row],[Total Fare]]*10%</f>
        <v>4991.25</v>
      </c>
      <c r="J3609" s="7">
        <f>FlightsPivot[[#This Row],[Total Fare]]+FlightsPivot[[#This Row],[10% tax ]]</f>
        <v>54903.75</v>
      </c>
      <c r="K3609" s="4">
        <v>6</v>
      </c>
      <c r="L3609" s="4">
        <v>2015</v>
      </c>
      <c r="M3609" t="str">
        <f>INDEX(RoutesPivot[DepAirport],MATCH($C3609,RoutesPivot[[RouteID]:[RouteID]],0))</f>
        <v>ORD</v>
      </c>
      <c r="N3609" t="str">
        <f>INDEX(RoutesPivot[AirportID],MATCH($C3609,RoutesPivot[[RouteID]:[RouteID]],0))</f>
        <v>LAS</v>
      </c>
      <c r="O3609">
        <f>INDEX(RoutesPivot[Distance],MATCH($C3609,RoutesPivot[[RouteID]:[RouteID]],0))</f>
        <v>1100</v>
      </c>
      <c r="P3609">
        <f>INDEX(RoutesPivot[ListPrice],MATCH($C3609,RoutesPivot[[RouteID]:[RouteID]],0))</f>
        <v>275</v>
      </c>
      <c r="Q3609" t="str">
        <f>INDEX(AirportPivot[AirportName],MATCH($N3609,AirportPivot[[AirportID]:[AirportID]],0))</f>
        <v>McCarran International</v>
      </c>
      <c r="R3609">
        <f>INDEX(AirportPivot[Gates (number of available)],MATCH($N3609,AirportPivot[[AirportID]:[AirportID]],0))</f>
        <v>68</v>
      </c>
    </row>
    <row r="3610" spans="1:18" x14ac:dyDescent="0.25">
      <c r="A3610" s="3" t="s">
        <v>3642</v>
      </c>
      <c r="B3610" s="12">
        <v>42204</v>
      </c>
      <c r="C3610" s="4" t="s">
        <v>23</v>
      </c>
      <c r="D3610" s="4">
        <v>1.5</v>
      </c>
      <c r="E3610" s="4">
        <v>145</v>
      </c>
      <c r="F3610" s="5">
        <v>0.625</v>
      </c>
      <c r="G3610" s="6">
        <v>330</v>
      </c>
      <c r="H3610" s="7">
        <v>61050</v>
      </c>
      <c r="I3610" s="7">
        <f>FlightsPivot[[#This Row],[Total Fare]]*10%</f>
        <v>6105</v>
      </c>
      <c r="J3610" s="7">
        <f>FlightsPivot[[#This Row],[Total Fare]]+FlightsPivot[[#This Row],[10% tax ]]</f>
        <v>67155</v>
      </c>
      <c r="K3610" s="4">
        <v>7</v>
      </c>
      <c r="L3610" s="4">
        <v>2015</v>
      </c>
      <c r="M3610" t="str">
        <f>INDEX(RoutesPivot[DepAirport],MATCH($C3610,RoutesPivot[[RouteID]:[RouteID]],0))</f>
        <v>ORD</v>
      </c>
      <c r="N3610" t="str">
        <f>INDEX(RoutesPivot[AirportID],MATCH($C3610,RoutesPivot[[RouteID]:[RouteID]],0))</f>
        <v>DEN</v>
      </c>
      <c r="O3610">
        <f>INDEX(RoutesPivot[Distance],MATCH($C3610,RoutesPivot[[RouteID]:[RouteID]],0))</f>
        <v>800</v>
      </c>
      <c r="P3610">
        <f>INDEX(RoutesPivot[ListPrice],MATCH($C3610,RoutesPivot[[RouteID]:[RouteID]],0))</f>
        <v>300</v>
      </c>
      <c r="Q3610" t="str">
        <f>INDEX(AirportPivot[AirportName],MATCH($N3610,AirportPivot[[AirportID]:[AirportID]],0))</f>
        <v>Denver International</v>
      </c>
      <c r="R3610">
        <f>INDEX(AirportPivot[Gates (number of available)],MATCH($N3610,AirportPivot[[AirportID]:[AirportID]],0))</f>
        <v>75</v>
      </c>
    </row>
    <row r="3611" spans="1:18" x14ac:dyDescent="0.25">
      <c r="A3611" s="3" t="s">
        <v>3643</v>
      </c>
      <c r="B3611" s="12">
        <v>42109</v>
      </c>
      <c r="C3611" s="4" t="s">
        <v>70</v>
      </c>
      <c r="D3611" s="4">
        <v>1.1000000000000001</v>
      </c>
      <c r="E3611" s="4">
        <v>144</v>
      </c>
      <c r="F3611" s="5">
        <v>0.75</v>
      </c>
      <c r="G3611" s="6">
        <v>275</v>
      </c>
      <c r="H3611" s="7">
        <v>50875</v>
      </c>
      <c r="I3611" s="7">
        <f>FlightsPivot[[#This Row],[Total Fare]]*10%</f>
        <v>5087.5</v>
      </c>
      <c r="J3611" s="7">
        <f>FlightsPivot[[#This Row],[Total Fare]]+FlightsPivot[[#This Row],[10% tax ]]</f>
        <v>55962.5</v>
      </c>
      <c r="K3611" s="4">
        <v>4</v>
      </c>
      <c r="L3611" s="4">
        <v>2015</v>
      </c>
      <c r="M3611" t="str">
        <f>INDEX(RoutesPivot[DepAirport],MATCH($C3611,RoutesPivot[[RouteID]:[RouteID]],0))</f>
        <v>ORD</v>
      </c>
      <c r="N3611" t="str">
        <f>INDEX(RoutesPivot[AirportID],MATCH($C3611,RoutesPivot[[RouteID]:[RouteID]],0))</f>
        <v>LAS</v>
      </c>
      <c r="O3611">
        <f>INDEX(RoutesPivot[Distance],MATCH($C3611,RoutesPivot[[RouteID]:[RouteID]],0))</f>
        <v>1100</v>
      </c>
      <c r="P3611">
        <f>INDEX(RoutesPivot[ListPrice],MATCH($C3611,RoutesPivot[[RouteID]:[RouteID]],0))</f>
        <v>275</v>
      </c>
      <c r="Q3611" t="str">
        <f>INDEX(AirportPivot[AirportName],MATCH($N3611,AirportPivot[[AirportID]:[AirportID]],0))</f>
        <v>McCarran International</v>
      </c>
      <c r="R3611">
        <f>INDEX(AirportPivot[Gates (number of available)],MATCH($N3611,AirportPivot[[AirportID]:[AirportID]],0))</f>
        <v>68</v>
      </c>
    </row>
    <row r="3612" spans="1:18" x14ac:dyDescent="0.25">
      <c r="A3612" s="3" t="s">
        <v>3644</v>
      </c>
      <c r="B3612" s="12">
        <v>42239</v>
      </c>
      <c r="C3612" s="4" t="s">
        <v>33</v>
      </c>
      <c r="D3612" s="4">
        <v>1.3</v>
      </c>
      <c r="E3612" s="4">
        <v>44</v>
      </c>
      <c r="F3612" s="5">
        <v>0.58333333333333337</v>
      </c>
      <c r="G3612" s="6">
        <v>412.5</v>
      </c>
      <c r="H3612" s="7">
        <v>68062.5</v>
      </c>
      <c r="I3612" s="7">
        <f>FlightsPivot[[#This Row],[Total Fare]]*10%</f>
        <v>6806.25</v>
      </c>
      <c r="J3612" s="7">
        <f>FlightsPivot[[#This Row],[Total Fare]]+FlightsPivot[[#This Row],[10% tax ]]</f>
        <v>74868.75</v>
      </c>
      <c r="K3612" s="4">
        <v>8</v>
      </c>
      <c r="L3612" s="4">
        <v>2015</v>
      </c>
      <c r="M3612" t="str">
        <f>INDEX(RoutesPivot[DepAirport],MATCH($C3612,RoutesPivot[[RouteID]:[RouteID]],0))</f>
        <v>ORD</v>
      </c>
      <c r="N3612" t="str">
        <f>INDEX(RoutesPivot[AirportID],MATCH($C3612,RoutesPivot[[RouteID]:[RouteID]],0))</f>
        <v>SFO</v>
      </c>
      <c r="O3612">
        <f>INDEX(RoutesPivot[Distance],MATCH($C3612,RoutesPivot[[RouteID]:[RouteID]],0))</f>
        <v>1600</v>
      </c>
      <c r="P3612">
        <f>INDEX(RoutesPivot[ListPrice],MATCH($C3612,RoutesPivot[[RouteID]:[RouteID]],0))</f>
        <v>375</v>
      </c>
      <c r="Q3612" t="str">
        <f>INDEX(AirportPivot[AirportName],MATCH($N3612,AirportPivot[[AirportID]:[AirportID]],0))</f>
        <v>San Francisco International</v>
      </c>
      <c r="R3612">
        <f>INDEX(AirportPivot[Gates (number of available)],MATCH($N3612,AirportPivot[[AirportID]:[AirportID]],0))</f>
        <v>70</v>
      </c>
    </row>
    <row r="3613" spans="1:18" x14ac:dyDescent="0.25">
      <c r="A3613" s="3" t="s">
        <v>3645</v>
      </c>
      <c r="B3613" s="12">
        <v>42354</v>
      </c>
      <c r="C3613" s="4" t="s">
        <v>37</v>
      </c>
      <c r="D3613" s="4">
        <v>2.9</v>
      </c>
      <c r="E3613" s="4">
        <v>169</v>
      </c>
      <c r="F3613" s="5">
        <v>0.75</v>
      </c>
      <c r="G3613" s="6">
        <v>350</v>
      </c>
      <c r="H3613" s="7">
        <v>57750</v>
      </c>
      <c r="I3613" s="7">
        <f>FlightsPivot[[#This Row],[Total Fare]]*10%</f>
        <v>5775</v>
      </c>
      <c r="J3613" s="7">
        <f>FlightsPivot[[#This Row],[Total Fare]]+FlightsPivot[[#This Row],[10% tax ]]</f>
        <v>63525</v>
      </c>
      <c r="K3613" s="4">
        <v>12</v>
      </c>
      <c r="L3613" s="4">
        <v>2015</v>
      </c>
      <c r="M3613" t="str">
        <f>INDEX(RoutesPivot[DepAirport],MATCH($C3613,RoutesPivot[[RouteID]:[RouteID]],0))</f>
        <v>ORD</v>
      </c>
      <c r="N3613" t="str">
        <f>INDEX(RoutesPivot[AirportID],MATCH($C3613,RoutesPivot[[RouteID]:[RouteID]],0))</f>
        <v>SEA</v>
      </c>
      <c r="O3613">
        <f>INDEX(RoutesPivot[Distance],MATCH($C3613,RoutesPivot[[RouteID]:[RouteID]],0))</f>
        <v>1500</v>
      </c>
      <c r="P3613">
        <f>INDEX(RoutesPivot[ListPrice],MATCH($C3613,RoutesPivot[[RouteID]:[RouteID]],0))</f>
        <v>350</v>
      </c>
      <c r="Q3613" t="str">
        <f>INDEX(AirportPivot[AirportName],MATCH($N3613,AirportPivot[[AirportID]:[AirportID]],0))</f>
        <v>Seattle-Tacoma International</v>
      </c>
      <c r="R3613">
        <f>INDEX(AirportPivot[Gates (number of available)],MATCH($N3613,AirportPivot[[AirportID]:[AirportID]],0))</f>
        <v>58</v>
      </c>
    </row>
    <row r="3614" spans="1:18" x14ac:dyDescent="0.25">
      <c r="A3614" s="3" t="s">
        <v>3646</v>
      </c>
      <c r="B3614" s="12">
        <v>41971</v>
      </c>
      <c r="C3614" s="4" t="s">
        <v>33</v>
      </c>
      <c r="D3614" s="4">
        <v>5.7</v>
      </c>
      <c r="E3614" s="4">
        <v>127</v>
      </c>
      <c r="F3614" s="5">
        <v>0.29166666666666669</v>
      </c>
      <c r="G3614" s="6">
        <v>562.5</v>
      </c>
      <c r="H3614" s="7">
        <v>104062.5</v>
      </c>
      <c r="I3614" s="7">
        <f>FlightsPivot[[#This Row],[Total Fare]]*10%</f>
        <v>10406.25</v>
      </c>
      <c r="J3614" s="7">
        <f>FlightsPivot[[#This Row],[Total Fare]]+FlightsPivot[[#This Row],[10% tax ]]</f>
        <v>114468.75</v>
      </c>
      <c r="K3614" s="4">
        <v>11</v>
      </c>
      <c r="L3614" s="4">
        <v>2014</v>
      </c>
      <c r="M3614" t="str">
        <f>INDEX(RoutesPivot[DepAirport],MATCH($C3614,RoutesPivot[[RouteID]:[RouteID]],0))</f>
        <v>ORD</v>
      </c>
      <c r="N3614" t="str">
        <f>INDEX(RoutesPivot[AirportID],MATCH($C3614,RoutesPivot[[RouteID]:[RouteID]],0))</f>
        <v>SFO</v>
      </c>
      <c r="O3614">
        <f>INDEX(RoutesPivot[Distance],MATCH($C3614,RoutesPivot[[RouteID]:[RouteID]],0))</f>
        <v>1600</v>
      </c>
      <c r="P3614">
        <f>INDEX(RoutesPivot[ListPrice],MATCH($C3614,RoutesPivot[[RouteID]:[RouteID]],0))</f>
        <v>375</v>
      </c>
      <c r="Q3614" t="str">
        <f>INDEX(AirportPivot[AirportName],MATCH($N3614,AirportPivot[[AirportID]:[AirportID]],0))</f>
        <v>San Francisco International</v>
      </c>
      <c r="R3614">
        <f>INDEX(AirportPivot[Gates (number of available)],MATCH($N3614,AirportPivot[[AirportID]:[AirportID]],0))</f>
        <v>70</v>
      </c>
    </row>
    <row r="3615" spans="1:18" x14ac:dyDescent="0.25">
      <c r="A3615" s="3" t="s">
        <v>3647</v>
      </c>
      <c r="B3615" s="12">
        <v>41740</v>
      </c>
      <c r="C3615" s="4" t="s">
        <v>70</v>
      </c>
      <c r="D3615" s="4">
        <v>3.4</v>
      </c>
      <c r="E3615" s="4">
        <v>198</v>
      </c>
      <c r="F3615" s="5">
        <v>0.45833333333333331</v>
      </c>
      <c r="G3615" s="6">
        <v>275</v>
      </c>
      <c r="H3615" s="7">
        <v>45375</v>
      </c>
      <c r="I3615" s="7">
        <f>FlightsPivot[[#This Row],[Total Fare]]*10%</f>
        <v>4537.5</v>
      </c>
      <c r="J3615" s="7">
        <f>FlightsPivot[[#This Row],[Total Fare]]+FlightsPivot[[#This Row],[10% tax ]]</f>
        <v>49912.5</v>
      </c>
      <c r="K3615" s="4">
        <v>4</v>
      </c>
      <c r="L3615" s="4">
        <v>2014</v>
      </c>
      <c r="M3615" t="str">
        <f>INDEX(RoutesPivot[DepAirport],MATCH($C3615,RoutesPivot[[RouteID]:[RouteID]],0))</f>
        <v>ORD</v>
      </c>
      <c r="N3615" t="str">
        <f>INDEX(RoutesPivot[AirportID],MATCH($C3615,RoutesPivot[[RouteID]:[RouteID]],0))</f>
        <v>LAS</v>
      </c>
      <c r="O3615">
        <f>INDEX(RoutesPivot[Distance],MATCH($C3615,RoutesPivot[[RouteID]:[RouteID]],0))</f>
        <v>1100</v>
      </c>
      <c r="P3615">
        <f>INDEX(RoutesPivot[ListPrice],MATCH($C3615,RoutesPivot[[RouteID]:[RouteID]],0))</f>
        <v>275</v>
      </c>
      <c r="Q3615" t="str">
        <f>INDEX(AirportPivot[AirportName],MATCH($N3615,AirportPivot[[AirportID]:[AirportID]],0))</f>
        <v>McCarran International</v>
      </c>
      <c r="R3615">
        <f>INDEX(AirportPivot[Gates (number of available)],MATCH($N3615,AirportPivot[[AirportID]:[AirportID]],0))</f>
        <v>68</v>
      </c>
    </row>
    <row r="3616" spans="1:18" x14ac:dyDescent="0.25">
      <c r="A3616" s="3" t="s">
        <v>3648</v>
      </c>
      <c r="B3616" s="12">
        <v>41656</v>
      </c>
      <c r="C3616" s="4" t="s">
        <v>13</v>
      </c>
      <c r="D3616" s="4">
        <v>2</v>
      </c>
      <c r="E3616" s="4">
        <v>75</v>
      </c>
      <c r="F3616" s="5">
        <v>0.52083333333333337</v>
      </c>
      <c r="G3616" s="6">
        <v>250</v>
      </c>
      <c r="H3616" s="7">
        <v>45250</v>
      </c>
      <c r="I3616" s="7">
        <f>FlightsPivot[[#This Row],[Total Fare]]*10%</f>
        <v>4525</v>
      </c>
      <c r="J3616" s="7">
        <f>FlightsPivot[[#This Row],[Total Fare]]+FlightsPivot[[#This Row],[10% tax ]]</f>
        <v>49775</v>
      </c>
      <c r="K3616" s="4">
        <v>1</v>
      </c>
      <c r="L3616" s="4">
        <v>2014</v>
      </c>
      <c r="M3616" t="str">
        <f>INDEX(RoutesPivot[DepAirport],MATCH($C3616,RoutesPivot[[RouteID]:[RouteID]],0))</f>
        <v>ORD</v>
      </c>
      <c r="N3616" t="str">
        <f>INDEX(RoutesPivot[AirportID],MATCH($C3616,RoutesPivot[[RouteID]:[RouteID]],0))</f>
        <v>JFK</v>
      </c>
      <c r="O3616">
        <f>INDEX(RoutesPivot[Distance],MATCH($C3616,RoutesPivot[[RouteID]:[RouteID]],0))</f>
        <v>619</v>
      </c>
      <c r="P3616">
        <f>INDEX(RoutesPivot[ListPrice],MATCH($C3616,RoutesPivot[[RouteID]:[RouteID]],0))</f>
        <v>250</v>
      </c>
      <c r="Q3616" t="str">
        <f>INDEX(AirportPivot[AirportName],MATCH($N3616,AirportPivot[[AirportID]:[AirportID]],0))</f>
        <v>John F Kennedy International</v>
      </c>
      <c r="R3616">
        <f>INDEX(AirportPivot[Gates (number of available)],MATCH($N3616,AirportPivot[[AirportID]:[AirportID]],0))</f>
        <v>120</v>
      </c>
    </row>
    <row r="3617" spans="1:18" x14ac:dyDescent="0.25">
      <c r="A3617" s="3" t="s">
        <v>3649</v>
      </c>
      <c r="B3617" s="12">
        <v>42033</v>
      </c>
      <c r="C3617" s="4" t="s">
        <v>53</v>
      </c>
      <c r="D3617" s="4">
        <v>2</v>
      </c>
      <c r="E3617" s="4">
        <v>92</v>
      </c>
      <c r="F3617" s="5">
        <v>0.8125</v>
      </c>
      <c r="G3617" s="6">
        <v>300</v>
      </c>
      <c r="H3617" s="7">
        <v>55500</v>
      </c>
      <c r="I3617" s="7">
        <f>FlightsPivot[[#This Row],[Total Fare]]*10%</f>
        <v>5550</v>
      </c>
      <c r="J3617" s="7">
        <f>FlightsPivot[[#This Row],[Total Fare]]+FlightsPivot[[#This Row],[10% tax ]]</f>
        <v>61050</v>
      </c>
      <c r="K3617" s="4">
        <v>1</v>
      </c>
      <c r="L3617" s="4">
        <v>2015</v>
      </c>
      <c r="M3617" t="str">
        <f>INDEX(RoutesPivot[DepAirport],MATCH($C3617,RoutesPivot[[RouteID]:[RouteID]],0))</f>
        <v>ORD</v>
      </c>
      <c r="N3617" t="str">
        <f>INDEX(RoutesPivot[AirportID],MATCH($C3617,RoutesPivot[[RouteID]:[RouteID]],0))</f>
        <v>FLL</v>
      </c>
      <c r="O3617">
        <f>INDEX(RoutesPivot[Distance],MATCH($C3617,RoutesPivot[[RouteID]:[RouteID]],0))</f>
        <v>940</v>
      </c>
      <c r="P3617">
        <f>INDEX(RoutesPivot[ListPrice],MATCH($C3617,RoutesPivot[[RouteID]:[RouteID]],0))</f>
        <v>300</v>
      </c>
      <c r="Q3617" t="str">
        <f>INDEX(AirportPivot[AirportName],MATCH($N3617,AirportPivot[[AirportID]:[AirportID]],0))</f>
        <v>Fort Lauderdale/Hollywood International</v>
      </c>
      <c r="R3617">
        <f>INDEX(AirportPivot[Gates (number of available)],MATCH($N3617,AirportPivot[[AirportID]:[AirportID]],0))</f>
        <v>55</v>
      </c>
    </row>
    <row r="3618" spans="1:18" x14ac:dyDescent="0.25">
      <c r="A3618" s="3" t="s">
        <v>3650</v>
      </c>
      <c r="B3618" s="12">
        <v>42051</v>
      </c>
      <c r="C3618" s="4" t="s">
        <v>86</v>
      </c>
      <c r="D3618" s="4">
        <v>2.2000000000000002</v>
      </c>
      <c r="E3618" s="4">
        <v>163</v>
      </c>
      <c r="F3618" s="5">
        <v>0.54166666666666663</v>
      </c>
      <c r="G3618" s="6">
        <v>115</v>
      </c>
      <c r="H3618" s="7">
        <v>18975</v>
      </c>
      <c r="I3618" s="7">
        <f>FlightsPivot[[#This Row],[Total Fare]]*10%</f>
        <v>1897.5</v>
      </c>
      <c r="J3618" s="7">
        <f>FlightsPivot[[#This Row],[Total Fare]]+FlightsPivot[[#This Row],[10% tax ]]</f>
        <v>20872.5</v>
      </c>
      <c r="K3618" s="4">
        <v>2</v>
      </c>
      <c r="L3618" s="4">
        <v>2015</v>
      </c>
      <c r="M3618" t="str">
        <f>INDEX(RoutesPivot[DepAirport],MATCH($C3618,RoutesPivot[[RouteID]:[RouteID]],0))</f>
        <v>ORD</v>
      </c>
      <c r="N3618" t="str">
        <f>INDEX(RoutesPivot[AirportID],MATCH($C3618,RoutesPivot[[RouteID]:[RouteID]],0))</f>
        <v>DTW</v>
      </c>
      <c r="O3618">
        <f>INDEX(RoutesPivot[Distance],MATCH($C3618,RoutesPivot[[RouteID]:[RouteID]],0))</f>
        <v>200</v>
      </c>
      <c r="P3618">
        <f>INDEX(RoutesPivot[ListPrice],MATCH($C3618,RoutesPivot[[RouteID]:[RouteID]],0))</f>
        <v>115</v>
      </c>
      <c r="Q3618" t="str">
        <f>INDEX(AirportPivot[AirportName],MATCH($N3618,AirportPivot[[AirportID]:[AirportID]],0))</f>
        <v>Detroit Metropolitan Wayne County</v>
      </c>
      <c r="R3618">
        <f>INDEX(AirportPivot[Gates (number of available)],MATCH($N3618,AirportPivot[[AirportID]:[AirportID]],0))</f>
        <v>60</v>
      </c>
    </row>
    <row r="3619" spans="1:18" x14ac:dyDescent="0.25">
      <c r="A3619" s="3" t="s">
        <v>3651</v>
      </c>
      <c r="B3619" s="12">
        <v>42211</v>
      </c>
      <c r="C3619" s="4" t="s">
        <v>47</v>
      </c>
      <c r="D3619" s="4">
        <v>2</v>
      </c>
      <c r="E3619" s="4">
        <v>53</v>
      </c>
      <c r="F3619" s="5">
        <v>0.79166666666666663</v>
      </c>
      <c r="G3619" s="6">
        <v>275</v>
      </c>
      <c r="H3619" s="7">
        <v>45375</v>
      </c>
      <c r="I3619" s="7">
        <f>FlightsPivot[[#This Row],[Total Fare]]*10%</f>
        <v>4537.5</v>
      </c>
      <c r="J3619" s="7">
        <f>FlightsPivot[[#This Row],[Total Fare]]+FlightsPivot[[#This Row],[10% tax ]]</f>
        <v>49912.5</v>
      </c>
      <c r="K3619" s="4">
        <v>7</v>
      </c>
      <c r="L3619" s="4">
        <v>2015</v>
      </c>
      <c r="M3619" t="str">
        <f>INDEX(RoutesPivot[DepAirport],MATCH($C3619,RoutesPivot[[RouteID]:[RouteID]],0))</f>
        <v>ORD</v>
      </c>
      <c r="N3619" t="str">
        <f>INDEX(RoutesPivot[AirportID],MATCH($C3619,RoutesPivot[[RouteID]:[RouteID]],0))</f>
        <v>PHX</v>
      </c>
      <c r="O3619">
        <f>INDEX(RoutesPivot[Distance],MATCH($C3619,RoutesPivot[[RouteID]:[RouteID]],0))</f>
        <v>1200</v>
      </c>
      <c r="P3619">
        <f>INDEX(RoutesPivot[ListPrice],MATCH($C3619,RoutesPivot[[RouteID]:[RouteID]],0))</f>
        <v>250</v>
      </c>
      <c r="Q3619" t="str">
        <f>INDEX(AirportPivot[AirportName],MATCH($N3619,AirportPivot[[AirportID]:[AirportID]],0))</f>
        <v>Phoenix Sky Harbor International</v>
      </c>
      <c r="R3619">
        <f>INDEX(AirportPivot[Gates (number of available)],MATCH($N3619,AirportPivot[[AirportID]:[AirportID]],0))</f>
        <v>60</v>
      </c>
    </row>
    <row r="3620" spans="1:18" x14ac:dyDescent="0.25">
      <c r="A3620" s="3" t="s">
        <v>3652</v>
      </c>
      <c r="B3620" s="12">
        <v>42271</v>
      </c>
      <c r="C3620" s="4" t="s">
        <v>25</v>
      </c>
      <c r="D3620" s="4">
        <v>1.9</v>
      </c>
      <c r="E3620" s="4">
        <v>202</v>
      </c>
      <c r="F3620" s="5">
        <v>0.41666666666666669</v>
      </c>
      <c r="G3620" s="6">
        <v>200</v>
      </c>
      <c r="H3620" s="7">
        <v>33000</v>
      </c>
      <c r="I3620" s="7">
        <f>FlightsPivot[[#This Row],[Total Fare]]*10%</f>
        <v>3300</v>
      </c>
      <c r="J3620" s="7">
        <f>FlightsPivot[[#This Row],[Total Fare]]+FlightsPivot[[#This Row],[10% tax ]]</f>
        <v>36300</v>
      </c>
      <c r="K3620" s="4">
        <v>9</v>
      </c>
      <c r="L3620" s="4">
        <v>2015</v>
      </c>
      <c r="M3620" t="str">
        <f>INDEX(RoutesPivot[DepAirport],MATCH($C3620,RoutesPivot[[RouteID]:[RouteID]],0))</f>
        <v>ORD</v>
      </c>
      <c r="N3620" t="str">
        <f>INDEX(RoutesPivot[AirportID],MATCH($C3620,RoutesPivot[[RouteID]:[RouteID]],0))</f>
        <v>DFW</v>
      </c>
      <c r="O3620">
        <f>INDEX(RoutesPivot[Distance],MATCH($C3620,RoutesPivot[[RouteID]:[RouteID]],0))</f>
        <v>700</v>
      </c>
      <c r="P3620">
        <f>INDEX(RoutesPivot[ListPrice],MATCH($C3620,RoutesPivot[[RouteID]:[RouteID]],0))</f>
        <v>200</v>
      </c>
      <c r="Q3620" t="str">
        <f>INDEX(AirportPivot[AirportName],MATCH($N3620,AirportPivot[[AirportID]:[AirportID]],0))</f>
        <v>Dallas/Fort Worth International</v>
      </c>
      <c r="R3620">
        <f>INDEX(AirportPivot[Gates (number of available)],MATCH($N3620,AirportPivot[[AirportID]:[AirportID]],0))</f>
        <v>130</v>
      </c>
    </row>
    <row r="3621" spans="1:18" x14ac:dyDescent="0.25">
      <c r="A3621" s="3" t="s">
        <v>3653</v>
      </c>
      <c r="B3621" s="12">
        <v>41678</v>
      </c>
      <c r="C3621" s="4" t="s">
        <v>98</v>
      </c>
      <c r="D3621" s="4">
        <v>3.1</v>
      </c>
      <c r="E3621" s="4">
        <v>208</v>
      </c>
      <c r="F3621" s="5">
        <v>0.33333333333333331</v>
      </c>
      <c r="G3621" s="6">
        <v>275</v>
      </c>
      <c r="H3621" s="7">
        <v>45375</v>
      </c>
      <c r="I3621" s="7">
        <f>FlightsPivot[[#This Row],[Total Fare]]*10%</f>
        <v>4537.5</v>
      </c>
      <c r="J3621" s="7">
        <f>FlightsPivot[[#This Row],[Total Fare]]+FlightsPivot[[#This Row],[10% tax ]]</f>
        <v>49912.5</v>
      </c>
      <c r="K3621" s="4">
        <v>2</v>
      </c>
      <c r="L3621" s="4">
        <v>2014</v>
      </c>
      <c r="M3621" t="str">
        <f>INDEX(RoutesPivot[DepAirport],MATCH($C3621,RoutesPivot[[RouteID]:[RouteID]],0))</f>
        <v>ORD</v>
      </c>
      <c r="N3621" t="str">
        <f>INDEX(RoutesPivot[AirportID],MATCH($C3621,RoutesPivot[[RouteID]:[RouteID]],0))</f>
        <v>PHL</v>
      </c>
      <c r="O3621">
        <f>INDEX(RoutesPivot[Distance],MATCH($C3621,RoutesPivot[[RouteID]:[RouteID]],0))</f>
        <v>580</v>
      </c>
      <c r="P3621">
        <f>INDEX(RoutesPivot[ListPrice],MATCH($C3621,RoutesPivot[[RouteID]:[RouteID]],0))</f>
        <v>275</v>
      </c>
      <c r="Q3621" t="str">
        <f>INDEX(AirportPivot[AirportName],MATCH($N3621,AirportPivot[[AirportID]:[AirportID]],0))</f>
        <v>Philadelphia International</v>
      </c>
      <c r="R3621">
        <f>INDEX(AirportPivot[Gates (number of available)],MATCH($N3621,AirportPivot[[AirportID]:[AirportID]],0))</f>
        <v>89</v>
      </c>
    </row>
    <row r="3622" spans="1:18" x14ac:dyDescent="0.25">
      <c r="A3622" s="3" t="s">
        <v>3654</v>
      </c>
      <c r="B3622" s="12">
        <v>41716</v>
      </c>
      <c r="C3622" s="4" t="s">
        <v>17</v>
      </c>
      <c r="D3622" s="4">
        <v>3.7</v>
      </c>
      <c r="E3622" s="4">
        <v>87</v>
      </c>
      <c r="F3622" s="5">
        <v>0.625</v>
      </c>
      <c r="G3622" s="6">
        <v>350</v>
      </c>
      <c r="H3622" s="7">
        <v>63350</v>
      </c>
      <c r="I3622" s="7">
        <f>FlightsPivot[[#This Row],[Total Fare]]*10%</f>
        <v>6335</v>
      </c>
      <c r="J3622" s="7">
        <f>FlightsPivot[[#This Row],[Total Fare]]+FlightsPivot[[#This Row],[10% tax ]]</f>
        <v>69685</v>
      </c>
      <c r="K3622" s="4">
        <v>3</v>
      </c>
      <c r="L3622" s="4">
        <v>2014</v>
      </c>
      <c r="M3622" t="str">
        <f>INDEX(RoutesPivot[DepAirport],MATCH($C3622,RoutesPivot[[RouteID]:[RouteID]],0))</f>
        <v>ORD</v>
      </c>
      <c r="N3622" t="str">
        <f>INDEX(RoutesPivot[AirportID],MATCH($C3622,RoutesPivot[[RouteID]:[RouteID]],0))</f>
        <v>LAX</v>
      </c>
      <c r="O3622">
        <f>INDEX(RoutesPivot[Distance],MATCH($C3622,RoutesPivot[[RouteID]:[RouteID]],0))</f>
        <v>1518</v>
      </c>
      <c r="P3622">
        <f>INDEX(RoutesPivot[ListPrice],MATCH($C3622,RoutesPivot[[RouteID]:[RouteID]],0))</f>
        <v>350</v>
      </c>
      <c r="Q3622" t="str">
        <f>INDEX(AirportPivot[AirportName],MATCH($N3622,AirportPivot[[AirportID]:[AirportID]],0))</f>
        <v>Los Angeles International</v>
      </c>
      <c r="R3622">
        <f>INDEX(AirportPivot[Gates (number of available)],MATCH($N3622,AirportPivot[[AirportID]:[AirportID]],0))</f>
        <v>86</v>
      </c>
    </row>
    <row r="3623" spans="1:18" x14ac:dyDescent="0.25">
      <c r="A3623" s="3" t="s">
        <v>3655</v>
      </c>
      <c r="B3623" s="12">
        <v>42020</v>
      </c>
      <c r="C3623" s="4" t="s">
        <v>27</v>
      </c>
      <c r="D3623" s="4">
        <v>7.2</v>
      </c>
      <c r="E3623" s="4">
        <v>27</v>
      </c>
      <c r="F3623" s="5">
        <v>0.29166666666666669</v>
      </c>
      <c r="G3623" s="6">
        <v>200</v>
      </c>
      <c r="H3623" s="7">
        <v>37000</v>
      </c>
      <c r="I3623" s="7">
        <f>FlightsPivot[[#This Row],[Total Fare]]*10%</f>
        <v>3700</v>
      </c>
      <c r="J3623" s="7">
        <f>FlightsPivot[[#This Row],[Total Fare]]+FlightsPivot[[#This Row],[10% tax ]]</f>
        <v>40700</v>
      </c>
      <c r="K3623" s="4">
        <v>1</v>
      </c>
      <c r="L3623" s="4">
        <v>2015</v>
      </c>
      <c r="M3623" t="str">
        <f>INDEX(RoutesPivot[DepAirport],MATCH($C3623,RoutesPivot[[RouteID]:[RouteID]],0))</f>
        <v>ORD</v>
      </c>
      <c r="N3623" t="str">
        <f>INDEX(RoutesPivot[AirportID],MATCH($C3623,RoutesPivot[[RouteID]:[RouteID]],0))</f>
        <v>ATL</v>
      </c>
      <c r="O3623">
        <f>INDEX(RoutesPivot[Distance],MATCH($C3623,RoutesPivot[[RouteID]:[RouteID]],0))</f>
        <v>510</v>
      </c>
      <c r="P3623">
        <f>INDEX(RoutesPivot[ListPrice],MATCH($C3623,RoutesPivot[[RouteID]:[RouteID]],0))</f>
        <v>200</v>
      </c>
      <c r="Q3623" t="str">
        <f>INDEX(AirportPivot[AirportName],MATCH($N3623,AirportPivot[[AirportID]:[AirportID]],0))</f>
        <v>Hartsfield-Jackson Atlanta International</v>
      </c>
      <c r="R3623">
        <f>INDEX(AirportPivot[Gates (number of available)],MATCH($N3623,AirportPivot[[AirportID]:[AirportID]],0))</f>
        <v>100</v>
      </c>
    </row>
    <row r="3624" spans="1:18" x14ac:dyDescent="0.25">
      <c r="A3624" s="3" t="s">
        <v>3656</v>
      </c>
      <c r="B3624" s="12">
        <v>42269</v>
      </c>
      <c r="C3624" s="4" t="s">
        <v>17</v>
      </c>
      <c r="D3624" s="4">
        <v>4.3</v>
      </c>
      <c r="E3624" s="4">
        <v>116</v>
      </c>
      <c r="F3624" s="5">
        <v>0.72916666666666663</v>
      </c>
      <c r="G3624" s="6">
        <v>350</v>
      </c>
      <c r="H3624" s="7">
        <v>64750</v>
      </c>
      <c r="I3624" s="7">
        <f>FlightsPivot[[#This Row],[Total Fare]]*10%</f>
        <v>6475</v>
      </c>
      <c r="J3624" s="7">
        <f>FlightsPivot[[#This Row],[Total Fare]]+FlightsPivot[[#This Row],[10% tax ]]</f>
        <v>71225</v>
      </c>
      <c r="K3624" s="4">
        <v>9</v>
      </c>
      <c r="L3624" s="4">
        <v>2015</v>
      </c>
      <c r="M3624" t="str">
        <f>INDEX(RoutesPivot[DepAirport],MATCH($C3624,RoutesPivot[[RouteID]:[RouteID]],0))</f>
        <v>ORD</v>
      </c>
      <c r="N3624" t="str">
        <f>INDEX(RoutesPivot[AirportID],MATCH($C3624,RoutesPivot[[RouteID]:[RouteID]],0))</f>
        <v>LAX</v>
      </c>
      <c r="O3624">
        <f>INDEX(RoutesPivot[Distance],MATCH($C3624,RoutesPivot[[RouteID]:[RouteID]],0))</f>
        <v>1518</v>
      </c>
      <c r="P3624">
        <f>INDEX(RoutesPivot[ListPrice],MATCH($C3624,RoutesPivot[[RouteID]:[RouteID]],0))</f>
        <v>350</v>
      </c>
      <c r="Q3624" t="str">
        <f>INDEX(AirportPivot[AirportName],MATCH($N3624,AirportPivot[[AirportID]:[AirportID]],0))</f>
        <v>Los Angeles International</v>
      </c>
      <c r="R3624">
        <f>INDEX(AirportPivot[Gates (number of available)],MATCH($N3624,AirportPivot[[AirportID]:[AirportID]],0))</f>
        <v>86</v>
      </c>
    </row>
    <row r="3625" spans="1:18" x14ac:dyDescent="0.25">
      <c r="A3625" s="3" t="s">
        <v>3657</v>
      </c>
      <c r="B3625" s="12">
        <v>42205</v>
      </c>
      <c r="C3625" s="4" t="s">
        <v>11</v>
      </c>
      <c r="D3625" s="4">
        <v>0.4</v>
      </c>
      <c r="E3625" s="4">
        <v>181</v>
      </c>
      <c r="F3625" s="5">
        <v>0.70833333333333337</v>
      </c>
      <c r="G3625" s="6">
        <v>330</v>
      </c>
      <c r="H3625" s="7">
        <v>54450</v>
      </c>
      <c r="I3625" s="7">
        <f>FlightsPivot[[#This Row],[Total Fare]]*10%</f>
        <v>5445</v>
      </c>
      <c r="J3625" s="7">
        <f>FlightsPivot[[#This Row],[Total Fare]]+FlightsPivot[[#This Row],[10% tax ]]</f>
        <v>59895</v>
      </c>
      <c r="K3625" s="4">
        <v>7</v>
      </c>
      <c r="L3625" s="4">
        <v>2015</v>
      </c>
      <c r="M3625" t="str">
        <f>INDEX(RoutesPivot[DepAirport],MATCH($C3625,RoutesPivot[[RouteID]:[RouteID]],0))</f>
        <v>ORD</v>
      </c>
      <c r="N3625" t="str">
        <f>INDEX(RoutesPivot[AirportID],MATCH($C3625,RoutesPivot[[RouteID]:[RouteID]],0))</f>
        <v>BOS</v>
      </c>
      <c r="O3625">
        <f>INDEX(RoutesPivot[Distance],MATCH($C3625,RoutesPivot[[RouteID]:[RouteID]],0))</f>
        <v>730</v>
      </c>
      <c r="P3625">
        <f>INDEX(RoutesPivot[ListPrice],MATCH($C3625,RoutesPivot[[RouteID]:[RouteID]],0))</f>
        <v>300</v>
      </c>
      <c r="Q3625" t="str">
        <f>INDEX(AirportPivot[AirportName],MATCH($N3625,AirportPivot[[AirportID]:[AirportID]],0))</f>
        <v>General Edward Lawrence Logan International</v>
      </c>
      <c r="R3625">
        <f>INDEX(AirportPivot[Gates (number of available)],MATCH($N3625,AirportPivot[[AirportID]:[AirportID]],0))</f>
        <v>63</v>
      </c>
    </row>
    <row r="3626" spans="1:18" x14ac:dyDescent="0.25">
      <c r="A3626" s="3" t="s">
        <v>3658</v>
      </c>
      <c r="B3626" s="12">
        <v>42119</v>
      </c>
      <c r="C3626" s="4" t="s">
        <v>17</v>
      </c>
      <c r="D3626" s="4">
        <v>4.5999999999999996</v>
      </c>
      <c r="E3626" s="4">
        <v>160</v>
      </c>
      <c r="F3626" s="5">
        <v>0.3125</v>
      </c>
      <c r="G3626" s="6">
        <v>350</v>
      </c>
      <c r="H3626" s="7">
        <v>57750</v>
      </c>
      <c r="I3626" s="7">
        <f>FlightsPivot[[#This Row],[Total Fare]]*10%</f>
        <v>5775</v>
      </c>
      <c r="J3626" s="7">
        <f>FlightsPivot[[#This Row],[Total Fare]]+FlightsPivot[[#This Row],[10% tax ]]</f>
        <v>63525</v>
      </c>
      <c r="K3626" s="4">
        <v>4</v>
      </c>
      <c r="L3626" s="4">
        <v>2015</v>
      </c>
      <c r="M3626" t="str">
        <f>INDEX(RoutesPivot[DepAirport],MATCH($C3626,RoutesPivot[[RouteID]:[RouteID]],0))</f>
        <v>ORD</v>
      </c>
      <c r="N3626" t="str">
        <f>INDEX(RoutesPivot[AirportID],MATCH($C3626,RoutesPivot[[RouteID]:[RouteID]],0))</f>
        <v>LAX</v>
      </c>
      <c r="O3626">
        <f>INDEX(RoutesPivot[Distance],MATCH($C3626,RoutesPivot[[RouteID]:[RouteID]],0))</f>
        <v>1518</v>
      </c>
      <c r="P3626">
        <f>INDEX(RoutesPivot[ListPrice],MATCH($C3626,RoutesPivot[[RouteID]:[RouteID]],0))</f>
        <v>350</v>
      </c>
      <c r="Q3626" t="str">
        <f>INDEX(AirportPivot[AirportName],MATCH($N3626,AirportPivot[[AirportID]:[AirportID]],0))</f>
        <v>Los Angeles International</v>
      </c>
      <c r="R3626">
        <f>INDEX(AirportPivot[Gates (number of available)],MATCH($N3626,AirportPivot[[AirportID]:[AirportID]],0))</f>
        <v>86</v>
      </c>
    </row>
    <row r="3627" spans="1:18" x14ac:dyDescent="0.25">
      <c r="A3627" s="3" t="s">
        <v>3659</v>
      </c>
      <c r="B3627" s="12">
        <v>42031</v>
      </c>
      <c r="C3627" s="4" t="s">
        <v>13</v>
      </c>
      <c r="D3627" s="4">
        <v>1.3</v>
      </c>
      <c r="E3627" s="4">
        <v>50</v>
      </c>
      <c r="F3627" s="5">
        <v>0.33333333333333331</v>
      </c>
      <c r="G3627" s="6">
        <v>250</v>
      </c>
      <c r="H3627" s="7">
        <v>41250</v>
      </c>
      <c r="I3627" s="7">
        <f>FlightsPivot[[#This Row],[Total Fare]]*10%</f>
        <v>4125</v>
      </c>
      <c r="J3627" s="7">
        <f>FlightsPivot[[#This Row],[Total Fare]]+FlightsPivot[[#This Row],[10% tax ]]</f>
        <v>45375</v>
      </c>
      <c r="K3627" s="4">
        <v>1</v>
      </c>
      <c r="L3627" s="4">
        <v>2015</v>
      </c>
      <c r="M3627" t="str">
        <f>INDEX(RoutesPivot[DepAirport],MATCH($C3627,RoutesPivot[[RouteID]:[RouteID]],0))</f>
        <v>ORD</v>
      </c>
      <c r="N3627" t="str">
        <f>INDEX(RoutesPivot[AirportID],MATCH($C3627,RoutesPivot[[RouteID]:[RouteID]],0))</f>
        <v>JFK</v>
      </c>
      <c r="O3627">
        <f>INDEX(RoutesPivot[Distance],MATCH($C3627,RoutesPivot[[RouteID]:[RouteID]],0))</f>
        <v>619</v>
      </c>
      <c r="P3627">
        <f>INDEX(RoutesPivot[ListPrice],MATCH($C3627,RoutesPivot[[RouteID]:[RouteID]],0))</f>
        <v>250</v>
      </c>
      <c r="Q3627" t="str">
        <f>INDEX(AirportPivot[AirportName],MATCH($N3627,AirportPivot[[AirportID]:[AirportID]],0))</f>
        <v>John F Kennedy International</v>
      </c>
      <c r="R3627">
        <f>INDEX(AirportPivot[Gates (number of available)],MATCH($N3627,AirportPivot[[AirportID]:[AirportID]],0))</f>
        <v>120</v>
      </c>
    </row>
    <row r="3628" spans="1:18" x14ac:dyDescent="0.25">
      <c r="A3628" s="3" t="s">
        <v>3660</v>
      </c>
      <c r="B3628" s="12">
        <v>41796</v>
      </c>
      <c r="C3628" s="4" t="s">
        <v>25</v>
      </c>
      <c r="D3628" s="4">
        <v>1.2</v>
      </c>
      <c r="E3628" s="4">
        <v>168</v>
      </c>
      <c r="F3628" s="5">
        <v>0.29166666666666669</v>
      </c>
      <c r="G3628" s="6">
        <v>220</v>
      </c>
      <c r="H3628" s="7">
        <v>36300</v>
      </c>
      <c r="I3628" s="7">
        <f>FlightsPivot[[#This Row],[Total Fare]]*10%</f>
        <v>3630</v>
      </c>
      <c r="J3628" s="7">
        <f>FlightsPivot[[#This Row],[Total Fare]]+FlightsPivot[[#This Row],[10% tax ]]</f>
        <v>39930</v>
      </c>
      <c r="K3628" s="4">
        <v>6</v>
      </c>
      <c r="L3628" s="4">
        <v>2014</v>
      </c>
      <c r="M3628" t="str">
        <f>INDEX(RoutesPivot[DepAirport],MATCH($C3628,RoutesPivot[[RouteID]:[RouteID]],0))</f>
        <v>ORD</v>
      </c>
      <c r="N3628" t="str">
        <f>INDEX(RoutesPivot[AirportID],MATCH($C3628,RoutesPivot[[RouteID]:[RouteID]],0))</f>
        <v>DFW</v>
      </c>
      <c r="O3628">
        <f>INDEX(RoutesPivot[Distance],MATCH($C3628,RoutesPivot[[RouteID]:[RouteID]],0))</f>
        <v>700</v>
      </c>
      <c r="P3628">
        <f>INDEX(RoutesPivot[ListPrice],MATCH($C3628,RoutesPivot[[RouteID]:[RouteID]],0))</f>
        <v>200</v>
      </c>
      <c r="Q3628" t="str">
        <f>INDEX(AirportPivot[AirportName],MATCH($N3628,AirportPivot[[AirportID]:[AirportID]],0))</f>
        <v>Dallas/Fort Worth International</v>
      </c>
      <c r="R3628">
        <f>INDEX(AirportPivot[Gates (number of available)],MATCH($N3628,AirportPivot[[AirportID]:[AirportID]],0))</f>
        <v>130</v>
      </c>
    </row>
    <row r="3629" spans="1:18" x14ac:dyDescent="0.25">
      <c r="A3629" s="3" t="s">
        <v>3661</v>
      </c>
      <c r="B3629" s="12">
        <v>41969</v>
      </c>
      <c r="C3629" s="4" t="s">
        <v>30</v>
      </c>
      <c r="D3629" s="4">
        <v>4.4000000000000004</v>
      </c>
      <c r="E3629" s="4">
        <v>153</v>
      </c>
      <c r="F3629" s="5">
        <v>0.79166666666666663</v>
      </c>
      <c r="G3629" s="6">
        <v>375</v>
      </c>
      <c r="H3629" s="7">
        <v>61875</v>
      </c>
      <c r="I3629" s="7">
        <f>FlightsPivot[[#This Row],[Total Fare]]*10%</f>
        <v>6187.5</v>
      </c>
      <c r="J3629" s="7">
        <f>FlightsPivot[[#This Row],[Total Fare]]+FlightsPivot[[#This Row],[10% tax ]]</f>
        <v>68062.5</v>
      </c>
      <c r="K3629" s="4">
        <v>11</v>
      </c>
      <c r="L3629" s="4">
        <v>2014</v>
      </c>
      <c r="M3629" t="str">
        <f>INDEX(RoutesPivot[DepAirport],MATCH($C3629,RoutesPivot[[RouteID]:[RouteID]],0))</f>
        <v>ORD</v>
      </c>
      <c r="N3629" t="str">
        <f>INDEX(RoutesPivot[AirportID],MATCH($C3629,RoutesPivot[[RouteID]:[RouteID]],0))</f>
        <v>MCO</v>
      </c>
      <c r="O3629">
        <f>INDEX(RoutesPivot[Distance],MATCH($C3629,RoutesPivot[[RouteID]:[RouteID]],0))</f>
        <v>850</v>
      </c>
      <c r="P3629">
        <f>INDEX(RoutesPivot[ListPrice],MATCH($C3629,RoutesPivot[[RouteID]:[RouteID]],0))</f>
        <v>250</v>
      </c>
      <c r="Q3629" t="str">
        <f>INDEX(AirportPivot[AirportName],MATCH($N3629,AirportPivot[[AirportID]:[AirportID]],0))</f>
        <v>Orlando International</v>
      </c>
      <c r="R3629">
        <f>INDEX(AirportPivot[Gates (number of available)],MATCH($N3629,AirportPivot[[AirportID]:[AirportID]],0))</f>
        <v>67</v>
      </c>
    </row>
    <row r="3630" spans="1:18" x14ac:dyDescent="0.25">
      <c r="A3630" s="3" t="s">
        <v>3662</v>
      </c>
      <c r="B3630" s="12">
        <v>41732</v>
      </c>
      <c r="C3630" s="4" t="s">
        <v>25</v>
      </c>
      <c r="D3630" s="4">
        <v>2.8</v>
      </c>
      <c r="E3630" s="4">
        <v>138</v>
      </c>
      <c r="F3630" s="5">
        <v>0.75</v>
      </c>
      <c r="G3630" s="6">
        <v>200</v>
      </c>
      <c r="H3630" s="7">
        <v>37000</v>
      </c>
      <c r="I3630" s="7">
        <f>FlightsPivot[[#This Row],[Total Fare]]*10%</f>
        <v>3700</v>
      </c>
      <c r="J3630" s="7">
        <f>FlightsPivot[[#This Row],[Total Fare]]+FlightsPivot[[#This Row],[10% tax ]]</f>
        <v>40700</v>
      </c>
      <c r="K3630" s="4">
        <v>4</v>
      </c>
      <c r="L3630" s="4">
        <v>2014</v>
      </c>
      <c r="M3630" t="str">
        <f>INDEX(RoutesPivot[DepAirport],MATCH($C3630,RoutesPivot[[RouteID]:[RouteID]],0))</f>
        <v>ORD</v>
      </c>
      <c r="N3630" t="str">
        <f>INDEX(RoutesPivot[AirportID],MATCH($C3630,RoutesPivot[[RouteID]:[RouteID]],0))</f>
        <v>DFW</v>
      </c>
      <c r="O3630">
        <f>INDEX(RoutesPivot[Distance],MATCH($C3630,RoutesPivot[[RouteID]:[RouteID]],0))</f>
        <v>700</v>
      </c>
      <c r="P3630">
        <f>INDEX(RoutesPivot[ListPrice],MATCH($C3630,RoutesPivot[[RouteID]:[RouteID]],0))</f>
        <v>200</v>
      </c>
      <c r="Q3630" t="str">
        <f>INDEX(AirportPivot[AirportName],MATCH($N3630,AirportPivot[[AirportID]:[AirportID]],0))</f>
        <v>Dallas/Fort Worth International</v>
      </c>
      <c r="R3630">
        <f>INDEX(AirportPivot[Gates (number of available)],MATCH($N3630,AirportPivot[[AirportID]:[AirportID]],0))</f>
        <v>130</v>
      </c>
    </row>
    <row r="3631" spans="1:18" x14ac:dyDescent="0.25">
      <c r="A3631" s="3" t="s">
        <v>3663</v>
      </c>
      <c r="B3631" s="12">
        <v>42291</v>
      </c>
      <c r="C3631" s="4" t="s">
        <v>11</v>
      </c>
      <c r="D3631" s="4">
        <v>3.4</v>
      </c>
      <c r="E3631" s="4">
        <v>131</v>
      </c>
      <c r="F3631" s="5">
        <v>0.45833333333333331</v>
      </c>
      <c r="G3631" s="6">
        <v>300</v>
      </c>
      <c r="H3631" s="7">
        <v>55500</v>
      </c>
      <c r="I3631" s="7">
        <f>FlightsPivot[[#This Row],[Total Fare]]*10%</f>
        <v>5550</v>
      </c>
      <c r="J3631" s="7">
        <f>FlightsPivot[[#This Row],[Total Fare]]+FlightsPivot[[#This Row],[10% tax ]]</f>
        <v>61050</v>
      </c>
      <c r="K3631" s="4">
        <v>10</v>
      </c>
      <c r="L3631" s="4">
        <v>2015</v>
      </c>
      <c r="M3631" t="str">
        <f>INDEX(RoutesPivot[DepAirport],MATCH($C3631,RoutesPivot[[RouteID]:[RouteID]],0))</f>
        <v>ORD</v>
      </c>
      <c r="N3631" t="str">
        <f>INDEX(RoutesPivot[AirportID],MATCH($C3631,RoutesPivot[[RouteID]:[RouteID]],0))</f>
        <v>BOS</v>
      </c>
      <c r="O3631">
        <f>INDEX(RoutesPivot[Distance],MATCH($C3631,RoutesPivot[[RouteID]:[RouteID]],0))</f>
        <v>730</v>
      </c>
      <c r="P3631">
        <f>INDEX(RoutesPivot[ListPrice],MATCH($C3631,RoutesPivot[[RouteID]:[RouteID]],0))</f>
        <v>300</v>
      </c>
      <c r="Q3631" t="str">
        <f>INDEX(AirportPivot[AirportName],MATCH($N3631,AirportPivot[[AirportID]:[AirportID]],0))</f>
        <v>General Edward Lawrence Logan International</v>
      </c>
      <c r="R3631">
        <f>INDEX(AirportPivot[Gates (number of available)],MATCH($N3631,AirportPivot[[AirportID]:[AirportID]],0))</f>
        <v>63</v>
      </c>
    </row>
    <row r="3632" spans="1:18" x14ac:dyDescent="0.25">
      <c r="A3632" s="3" t="s">
        <v>3664</v>
      </c>
      <c r="B3632" s="12">
        <v>41647</v>
      </c>
      <c r="C3632" s="4" t="s">
        <v>13</v>
      </c>
      <c r="D3632" s="4">
        <v>1.9</v>
      </c>
      <c r="E3632" s="4">
        <v>44</v>
      </c>
      <c r="F3632" s="5">
        <v>0.54166666666666663</v>
      </c>
      <c r="G3632" s="6">
        <v>250</v>
      </c>
      <c r="H3632" s="7">
        <v>41250</v>
      </c>
      <c r="I3632" s="7">
        <f>FlightsPivot[[#This Row],[Total Fare]]*10%</f>
        <v>4125</v>
      </c>
      <c r="J3632" s="7">
        <f>FlightsPivot[[#This Row],[Total Fare]]+FlightsPivot[[#This Row],[10% tax ]]</f>
        <v>45375</v>
      </c>
      <c r="K3632" s="4">
        <v>1</v>
      </c>
      <c r="L3632" s="4">
        <v>2014</v>
      </c>
      <c r="M3632" t="str">
        <f>INDEX(RoutesPivot[DepAirport],MATCH($C3632,RoutesPivot[[RouteID]:[RouteID]],0))</f>
        <v>ORD</v>
      </c>
      <c r="N3632" t="str">
        <f>INDEX(RoutesPivot[AirportID],MATCH($C3632,RoutesPivot[[RouteID]:[RouteID]],0))</f>
        <v>JFK</v>
      </c>
      <c r="O3632">
        <f>INDEX(RoutesPivot[Distance],MATCH($C3632,RoutesPivot[[RouteID]:[RouteID]],0))</f>
        <v>619</v>
      </c>
      <c r="P3632">
        <f>INDEX(RoutesPivot[ListPrice],MATCH($C3632,RoutesPivot[[RouteID]:[RouteID]],0))</f>
        <v>250</v>
      </c>
      <c r="Q3632" t="str">
        <f>INDEX(AirportPivot[AirportName],MATCH($N3632,AirportPivot[[AirportID]:[AirportID]],0))</f>
        <v>John F Kennedy International</v>
      </c>
      <c r="R3632">
        <f>INDEX(AirportPivot[Gates (number of available)],MATCH($N3632,AirportPivot[[AirportID]:[AirportID]],0))</f>
        <v>120</v>
      </c>
    </row>
    <row r="3633" spans="1:18" x14ac:dyDescent="0.25">
      <c r="A3633" s="3" t="s">
        <v>3665</v>
      </c>
      <c r="B3633" s="12">
        <v>41953</v>
      </c>
      <c r="C3633" s="4" t="s">
        <v>21</v>
      </c>
      <c r="D3633" s="4">
        <v>2.2000000000000002</v>
      </c>
      <c r="E3633" s="4">
        <v>197</v>
      </c>
      <c r="F3633" s="5">
        <v>0.77083333333333337</v>
      </c>
      <c r="G3633" s="6">
        <v>125</v>
      </c>
      <c r="H3633" s="7">
        <v>20625</v>
      </c>
      <c r="I3633" s="7">
        <f>FlightsPivot[[#This Row],[Total Fare]]*10%</f>
        <v>2062.5</v>
      </c>
      <c r="J3633" s="7">
        <f>FlightsPivot[[#This Row],[Total Fare]]+FlightsPivot[[#This Row],[10% tax ]]</f>
        <v>22687.5</v>
      </c>
      <c r="K3633" s="4">
        <v>11</v>
      </c>
      <c r="L3633" s="4">
        <v>2014</v>
      </c>
      <c r="M3633" t="str">
        <f>INDEX(RoutesPivot[DepAirport],MATCH($C3633,RoutesPivot[[RouteID]:[RouteID]],0))</f>
        <v>ORD</v>
      </c>
      <c r="N3633" t="str">
        <f>INDEX(RoutesPivot[AirportID],MATCH($C3633,RoutesPivot[[RouteID]:[RouteID]],0))</f>
        <v>CLT</v>
      </c>
      <c r="O3633">
        <f>INDEX(RoutesPivot[Distance],MATCH($C3633,RoutesPivot[[RouteID]:[RouteID]],0))</f>
        <v>700</v>
      </c>
      <c r="P3633">
        <f>INDEX(RoutesPivot[ListPrice],MATCH($C3633,RoutesPivot[[RouteID]:[RouteID]],0))</f>
        <v>125</v>
      </c>
      <c r="Q3633" t="str">
        <f>INDEX(AirportPivot[AirportName],MATCH($N3633,AirportPivot[[AirportID]:[AirportID]],0))</f>
        <v>Charlotte/Douglas International</v>
      </c>
      <c r="R3633">
        <f>INDEX(AirportPivot[Gates (number of available)],MATCH($N3633,AirportPivot[[AirportID]:[AirportID]],0))</f>
        <v>65</v>
      </c>
    </row>
    <row r="3634" spans="1:18" x14ac:dyDescent="0.25">
      <c r="A3634" s="3" t="s">
        <v>3666</v>
      </c>
      <c r="B3634" s="12">
        <v>42262</v>
      </c>
      <c r="C3634" s="4" t="s">
        <v>17</v>
      </c>
      <c r="D3634" s="4">
        <v>3.6</v>
      </c>
      <c r="E3634" s="4">
        <v>63</v>
      </c>
      <c r="F3634" s="5">
        <v>0.70833333333333337</v>
      </c>
      <c r="G3634" s="6">
        <v>350</v>
      </c>
      <c r="H3634" s="7">
        <v>63350</v>
      </c>
      <c r="I3634" s="7">
        <f>FlightsPivot[[#This Row],[Total Fare]]*10%</f>
        <v>6335</v>
      </c>
      <c r="J3634" s="7">
        <f>FlightsPivot[[#This Row],[Total Fare]]+FlightsPivot[[#This Row],[10% tax ]]</f>
        <v>69685</v>
      </c>
      <c r="K3634" s="4">
        <v>9</v>
      </c>
      <c r="L3634" s="4">
        <v>2015</v>
      </c>
      <c r="M3634" t="str">
        <f>INDEX(RoutesPivot[DepAirport],MATCH($C3634,RoutesPivot[[RouteID]:[RouteID]],0))</f>
        <v>ORD</v>
      </c>
      <c r="N3634" t="str">
        <f>INDEX(RoutesPivot[AirportID],MATCH($C3634,RoutesPivot[[RouteID]:[RouteID]],0))</f>
        <v>LAX</v>
      </c>
      <c r="O3634">
        <f>INDEX(RoutesPivot[Distance],MATCH($C3634,RoutesPivot[[RouteID]:[RouteID]],0))</f>
        <v>1518</v>
      </c>
      <c r="P3634">
        <f>INDEX(RoutesPivot[ListPrice],MATCH($C3634,RoutesPivot[[RouteID]:[RouteID]],0))</f>
        <v>350</v>
      </c>
      <c r="Q3634" t="str">
        <f>INDEX(AirportPivot[AirportName],MATCH($N3634,AirportPivot[[AirportID]:[AirportID]],0))</f>
        <v>Los Angeles International</v>
      </c>
      <c r="R3634">
        <f>INDEX(AirportPivot[Gates (number of available)],MATCH($N3634,AirportPivot[[AirportID]:[AirportID]],0))</f>
        <v>86</v>
      </c>
    </row>
    <row r="3635" spans="1:18" x14ac:dyDescent="0.25">
      <c r="A3635" s="3" t="s">
        <v>3667</v>
      </c>
      <c r="B3635" s="12">
        <v>42248</v>
      </c>
      <c r="C3635" s="4" t="s">
        <v>25</v>
      </c>
      <c r="D3635" s="4">
        <v>0.8</v>
      </c>
      <c r="E3635" s="4">
        <v>6</v>
      </c>
      <c r="F3635" s="5">
        <v>0.33333333333333331</v>
      </c>
      <c r="G3635" s="6">
        <v>200</v>
      </c>
      <c r="H3635" s="7">
        <v>37000</v>
      </c>
      <c r="I3635" s="7">
        <f>FlightsPivot[[#This Row],[Total Fare]]*10%</f>
        <v>3700</v>
      </c>
      <c r="J3635" s="7">
        <f>FlightsPivot[[#This Row],[Total Fare]]+FlightsPivot[[#This Row],[10% tax ]]</f>
        <v>40700</v>
      </c>
      <c r="K3635" s="4">
        <v>9</v>
      </c>
      <c r="L3635" s="4">
        <v>2015</v>
      </c>
      <c r="M3635" t="str">
        <f>INDEX(RoutesPivot[DepAirport],MATCH($C3635,RoutesPivot[[RouteID]:[RouteID]],0))</f>
        <v>ORD</v>
      </c>
      <c r="N3635" t="str">
        <f>INDEX(RoutesPivot[AirportID],MATCH($C3635,RoutesPivot[[RouteID]:[RouteID]],0))</f>
        <v>DFW</v>
      </c>
      <c r="O3635">
        <f>INDEX(RoutesPivot[Distance],MATCH($C3635,RoutesPivot[[RouteID]:[RouteID]],0))</f>
        <v>700</v>
      </c>
      <c r="P3635">
        <f>INDEX(RoutesPivot[ListPrice],MATCH($C3635,RoutesPivot[[RouteID]:[RouteID]],0))</f>
        <v>200</v>
      </c>
      <c r="Q3635" t="str">
        <f>INDEX(AirportPivot[AirportName],MATCH($N3635,AirportPivot[[AirportID]:[AirportID]],0))</f>
        <v>Dallas/Fort Worth International</v>
      </c>
      <c r="R3635">
        <f>INDEX(AirportPivot[Gates (number of available)],MATCH($N3635,AirportPivot[[AirportID]:[AirportID]],0))</f>
        <v>130</v>
      </c>
    </row>
    <row r="3636" spans="1:18" x14ac:dyDescent="0.25">
      <c r="A3636" s="3" t="s">
        <v>3668</v>
      </c>
      <c r="B3636" s="12">
        <v>42123</v>
      </c>
      <c r="C3636" s="4" t="s">
        <v>17</v>
      </c>
      <c r="D3636" s="4">
        <v>3.5</v>
      </c>
      <c r="E3636" s="4">
        <v>76</v>
      </c>
      <c r="F3636" s="5">
        <v>0.64583333333333337</v>
      </c>
      <c r="G3636" s="6">
        <v>350</v>
      </c>
      <c r="H3636" s="7">
        <v>63350</v>
      </c>
      <c r="I3636" s="7">
        <f>FlightsPivot[[#This Row],[Total Fare]]*10%</f>
        <v>6335</v>
      </c>
      <c r="J3636" s="7">
        <f>FlightsPivot[[#This Row],[Total Fare]]+FlightsPivot[[#This Row],[10% tax ]]</f>
        <v>69685</v>
      </c>
      <c r="K3636" s="4">
        <v>4</v>
      </c>
      <c r="L3636" s="4">
        <v>2015</v>
      </c>
      <c r="M3636" t="str">
        <f>INDEX(RoutesPivot[DepAirport],MATCH($C3636,RoutesPivot[[RouteID]:[RouteID]],0))</f>
        <v>ORD</v>
      </c>
      <c r="N3636" t="str">
        <f>INDEX(RoutesPivot[AirportID],MATCH($C3636,RoutesPivot[[RouteID]:[RouteID]],0))</f>
        <v>LAX</v>
      </c>
      <c r="O3636">
        <f>INDEX(RoutesPivot[Distance],MATCH($C3636,RoutesPivot[[RouteID]:[RouteID]],0))</f>
        <v>1518</v>
      </c>
      <c r="P3636">
        <f>INDEX(RoutesPivot[ListPrice],MATCH($C3636,RoutesPivot[[RouteID]:[RouteID]],0))</f>
        <v>350</v>
      </c>
      <c r="Q3636" t="str">
        <f>INDEX(AirportPivot[AirportName],MATCH($N3636,AirportPivot[[AirportID]:[AirportID]],0))</f>
        <v>Los Angeles International</v>
      </c>
      <c r="R3636">
        <f>INDEX(AirportPivot[Gates (number of available)],MATCH($N3636,AirportPivot[[AirportID]:[AirportID]],0))</f>
        <v>86</v>
      </c>
    </row>
    <row r="3637" spans="1:18" x14ac:dyDescent="0.25">
      <c r="A3637" s="3" t="s">
        <v>3669</v>
      </c>
      <c r="B3637" s="12">
        <v>41940</v>
      </c>
      <c r="C3637" s="4" t="s">
        <v>23</v>
      </c>
      <c r="D3637" s="4">
        <v>2</v>
      </c>
      <c r="E3637" s="4">
        <v>139</v>
      </c>
      <c r="F3637" s="5">
        <v>0.29166666666666669</v>
      </c>
      <c r="G3637" s="6">
        <v>300</v>
      </c>
      <c r="H3637" s="7">
        <v>55500</v>
      </c>
      <c r="I3637" s="7">
        <f>FlightsPivot[[#This Row],[Total Fare]]*10%</f>
        <v>5550</v>
      </c>
      <c r="J3637" s="7">
        <f>FlightsPivot[[#This Row],[Total Fare]]+FlightsPivot[[#This Row],[10% tax ]]</f>
        <v>61050</v>
      </c>
      <c r="K3637" s="4">
        <v>10</v>
      </c>
      <c r="L3637" s="4">
        <v>2014</v>
      </c>
      <c r="M3637" t="str">
        <f>INDEX(RoutesPivot[DepAirport],MATCH($C3637,RoutesPivot[[RouteID]:[RouteID]],0))</f>
        <v>ORD</v>
      </c>
      <c r="N3637" t="str">
        <f>INDEX(RoutesPivot[AirportID],MATCH($C3637,RoutesPivot[[RouteID]:[RouteID]],0))</f>
        <v>DEN</v>
      </c>
      <c r="O3637">
        <f>INDEX(RoutesPivot[Distance],MATCH($C3637,RoutesPivot[[RouteID]:[RouteID]],0))</f>
        <v>800</v>
      </c>
      <c r="P3637">
        <f>INDEX(RoutesPivot[ListPrice],MATCH($C3637,RoutesPivot[[RouteID]:[RouteID]],0))</f>
        <v>300</v>
      </c>
      <c r="Q3637" t="str">
        <f>INDEX(AirportPivot[AirportName],MATCH($N3637,AirportPivot[[AirportID]:[AirportID]],0))</f>
        <v>Denver International</v>
      </c>
      <c r="R3637">
        <f>INDEX(AirportPivot[Gates (number of available)],MATCH($N3637,AirportPivot[[AirportID]:[AirportID]],0))</f>
        <v>75</v>
      </c>
    </row>
    <row r="3638" spans="1:18" x14ac:dyDescent="0.25">
      <c r="A3638" s="3" t="s">
        <v>3670</v>
      </c>
      <c r="B3638" s="12">
        <v>41935</v>
      </c>
      <c r="C3638" s="4" t="s">
        <v>17</v>
      </c>
      <c r="D3638" s="4">
        <v>4.8</v>
      </c>
      <c r="E3638" s="4">
        <v>72</v>
      </c>
      <c r="F3638" s="5">
        <v>0.66666666666666663</v>
      </c>
      <c r="G3638" s="6">
        <v>350</v>
      </c>
      <c r="H3638" s="7">
        <v>63350</v>
      </c>
      <c r="I3638" s="7">
        <f>FlightsPivot[[#This Row],[Total Fare]]*10%</f>
        <v>6335</v>
      </c>
      <c r="J3638" s="7">
        <f>FlightsPivot[[#This Row],[Total Fare]]+FlightsPivot[[#This Row],[10% tax ]]</f>
        <v>69685</v>
      </c>
      <c r="K3638" s="4">
        <v>10</v>
      </c>
      <c r="L3638" s="4">
        <v>2014</v>
      </c>
      <c r="M3638" t="str">
        <f>INDEX(RoutesPivot[DepAirport],MATCH($C3638,RoutesPivot[[RouteID]:[RouteID]],0))</f>
        <v>ORD</v>
      </c>
      <c r="N3638" t="str">
        <f>INDEX(RoutesPivot[AirportID],MATCH($C3638,RoutesPivot[[RouteID]:[RouteID]],0))</f>
        <v>LAX</v>
      </c>
      <c r="O3638">
        <f>INDEX(RoutesPivot[Distance],MATCH($C3638,RoutesPivot[[RouteID]:[RouteID]],0))</f>
        <v>1518</v>
      </c>
      <c r="P3638">
        <f>INDEX(RoutesPivot[ListPrice],MATCH($C3638,RoutesPivot[[RouteID]:[RouteID]],0))</f>
        <v>350</v>
      </c>
      <c r="Q3638" t="str">
        <f>INDEX(AirportPivot[AirportName],MATCH($N3638,AirportPivot[[AirportID]:[AirportID]],0))</f>
        <v>Los Angeles International</v>
      </c>
      <c r="R3638">
        <f>INDEX(AirportPivot[Gates (number of available)],MATCH($N3638,AirportPivot[[AirportID]:[AirportID]],0))</f>
        <v>86</v>
      </c>
    </row>
    <row r="3639" spans="1:18" x14ac:dyDescent="0.25">
      <c r="A3639" s="3" t="s">
        <v>3671</v>
      </c>
      <c r="B3639" s="12">
        <v>41764</v>
      </c>
      <c r="C3639" s="4" t="s">
        <v>30</v>
      </c>
      <c r="D3639" s="4">
        <v>2.2000000000000002</v>
      </c>
      <c r="E3639" s="4">
        <v>13</v>
      </c>
      <c r="F3639" s="5">
        <v>0.29166666666666669</v>
      </c>
      <c r="G3639" s="6">
        <v>250</v>
      </c>
      <c r="H3639" s="7">
        <v>46250</v>
      </c>
      <c r="I3639" s="7">
        <f>FlightsPivot[[#This Row],[Total Fare]]*10%</f>
        <v>4625</v>
      </c>
      <c r="J3639" s="7">
        <f>FlightsPivot[[#This Row],[Total Fare]]+FlightsPivot[[#This Row],[10% tax ]]</f>
        <v>50875</v>
      </c>
      <c r="K3639" s="4">
        <v>5</v>
      </c>
      <c r="L3639" s="4">
        <v>2014</v>
      </c>
      <c r="M3639" t="str">
        <f>INDEX(RoutesPivot[DepAirport],MATCH($C3639,RoutesPivot[[RouteID]:[RouteID]],0))</f>
        <v>ORD</v>
      </c>
      <c r="N3639" t="str">
        <f>INDEX(RoutesPivot[AirportID],MATCH($C3639,RoutesPivot[[RouteID]:[RouteID]],0))</f>
        <v>MCO</v>
      </c>
      <c r="O3639">
        <f>INDEX(RoutesPivot[Distance],MATCH($C3639,RoutesPivot[[RouteID]:[RouteID]],0))</f>
        <v>850</v>
      </c>
      <c r="P3639">
        <f>INDEX(RoutesPivot[ListPrice],MATCH($C3639,RoutesPivot[[RouteID]:[RouteID]],0))</f>
        <v>250</v>
      </c>
      <c r="Q3639" t="str">
        <f>INDEX(AirportPivot[AirportName],MATCH($N3639,AirportPivot[[AirportID]:[AirportID]],0))</f>
        <v>Orlando International</v>
      </c>
      <c r="R3639">
        <f>INDEX(AirportPivot[Gates (number of available)],MATCH($N3639,AirportPivot[[AirportID]:[AirportID]],0))</f>
        <v>67</v>
      </c>
    </row>
    <row r="3640" spans="1:18" x14ac:dyDescent="0.25">
      <c r="A3640" s="3" t="s">
        <v>3672</v>
      </c>
      <c r="B3640" s="12">
        <v>42286</v>
      </c>
      <c r="C3640" s="4" t="s">
        <v>19</v>
      </c>
      <c r="D3640" s="4">
        <v>1.6</v>
      </c>
      <c r="E3640" s="4">
        <v>19</v>
      </c>
      <c r="F3640" s="5">
        <v>0.39583333333333331</v>
      </c>
      <c r="G3640" s="6">
        <v>200</v>
      </c>
      <c r="H3640" s="7">
        <v>37000</v>
      </c>
      <c r="I3640" s="7">
        <f>FlightsPivot[[#This Row],[Total Fare]]*10%</f>
        <v>3700</v>
      </c>
      <c r="J3640" s="7">
        <f>FlightsPivot[[#This Row],[Total Fare]]+FlightsPivot[[#This Row],[10% tax ]]</f>
        <v>40700</v>
      </c>
      <c r="K3640" s="4">
        <v>10</v>
      </c>
      <c r="L3640" s="4">
        <v>2015</v>
      </c>
      <c r="M3640" t="str">
        <f>INDEX(RoutesPivot[DepAirport],MATCH($C3640,RoutesPivot[[RouteID]:[RouteID]],0))</f>
        <v>ORD</v>
      </c>
      <c r="N3640" t="str">
        <f>INDEX(RoutesPivot[AirportID],MATCH($C3640,RoutesPivot[[RouteID]:[RouteID]],0))</f>
        <v>IAH</v>
      </c>
      <c r="O3640">
        <f>INDEX(RoutesPivot[Distance],MATCH($C3640,RoutesPivot[[RouteID]:[RouteID]],0))</f>
        <v>800</v>
      </c>
      <c r="P3640">
        <f>INDEX(RoutesPivot[ListPrice],MATCH($C3640,RoutesPivot[[RouteID]:[RouteID]],0))</f>
        <v>200</v>
      </c>
      <c r="Q3640" t="str">
        <f>INDEX(AirportPivot[AirportName],MATCH($N3640,AirportPivot[[AirportID]:[AirportID]],0))</f>
        <v>George Bush Intercontinental/Houston</v>
      </c>
      <c r="R3640">
        <f>INDEX(AirportPivot[Gates (number of available)],MATCH($N3640,AirportPivot[[AirportID]:[AirportID]],0))</f>
        <v>80</v>
      </c>
    </row>
    <row r="3641" spans="1:18" x14ac:dyDescent="0.25">
      <c r="A3641" s="3" t="s">
        <v>3673</v>
      </c>
      <c r="B3641" s="12">
        <v>41721</v>
      </c>
      <c r="C3641" s="4" t="s">
        <v>13</v>
      </c>
      <c r="D3641" s="4">
        <v>2</v>
      </c>
      <c r="E3641" s="4">
        <v>71</v>
      </c>
      <c r="F3641" s="5">
        <v>0.29166666666666669</v>
      </c>
      <c r="G3641" s="6">
        <v>250</v>
      </c>
      <c r="H3641" s="7">
        <v>45250</v>
      </c>
      <c r="I3641" s="7">
        <f>FlightsPivot[[#This Row],[Total Fare]]*10%</f>
        <v>4525</v>
      </c>
      <c r="J3641" s="7">
        <f>FlightsPivot[[#This Row],[Total Fare]]+FlightsPivot[[#This Row],[10% tax ]]</f>
        <v>49775</v>
      </c>
      <c r="K3641" s="4">
        <v>3</v>
      </c>
      <c r="L3641" s="4">
        <v>2014</v>
      </c>
      <c r="M3641" t="str">
        <f>INDEX(RoutesPivot[DepAirport],MATCH($C3641,RoutesPivot[[RouteID]:[RouteID]],0))</f>
        <v>ORD</v>
      </c>
      <c r="N3641" t="str">
        <f>INDEX(RoutesPivot[AirportID],MATCH($C3641,RoutesPivot[[RouteID]:[RouteID]],0))</f>
        <v>JFK</v>
      </c>
      <c r="O3641">
        <f>INDEX(RoutesPivot[Distance],MATCH($C3641,RoutesPivot[[RouteID]:[RouteID]],0))</f>
        <v>619</v>
      </c>
      <c r="P3641">
        <f>INDEX(RoutesPivot[ListPrice],MATCH($C3641,RoutesPivot[[RouteID]:[RouteID]],0))</f>
        <v>250</v>
      </c>
      <c r="Q3641" t="str">
        <f>INDEX(AirportPivot[AirportName],MATCH($N3641,AirportPivot[[AirportID]:[AirportID]],0))</f>
        <v>John F Kennedy International</v>
      </c>
      <c r="R3641">
        <f>INDEX(AirportPivot[Gates (number of available)],MATCH($N3641,AirportPivot[[AirportID]:[AirportID]],0))</f>
        <v>120</v>
      </c>
    </row>
    <row r="3642" spans="1:18" x14ac:dyDescent="0.25">
      <c r="A3642" s="3" t="s">
        <v>3674</v>
      </c>
      <c r="B3642" s="12">
        <v>41865</v>
      </c>
      <c r="C3642" s="4" t="s">
        <v>17</v>
      </c>
      <c r="D3642" s="4">
        <v>4.9000000000000004</v>
      </c>
      <c r="E3642" s="4">
        <v>35</v>
      </c>
      <c r="F3642" s="5">
        <v>0.70833333333333337</v>
      </c>
      <c r="G3642" s="6">
        <v>385</v>
      </c>
      <c r="H3642" s="7">
        <v>71225</v>
      </c>
      <c r="I3642" s="7">
        <f>FlightsPivot[[#This Row],[Total Fare]]*10%</f>
        <v>7122.5</v>
      </c>
      <c r="J3642" s="7">
        <f>FlightsPivot[[#This Row],[Total Fare]]+FlightsPivot[[#This Row],[10% tax ]]</f>
        <v>78347.5</v>
      </c>
      <c r="K3642" s="4">
        <v>8</v>
      </c>
      <c r="L3642" s="4">
        <v>2014</v>
      </c>
      <c r="M3642" t="str">
        <f>INDEX(RoutesPivot[DepAirport],MATCH($C3642,RoutesPivot[[RouteID]:[RouteID]],0))</f>
        <v>ORD</v>
      </c>
      <c r="N3642" t="str">
        <f>INDEX(RoutesPivot[AirportID],MATCH($C3642,RoutesPivot[[RouteID]:[RouteID]],0))</f>
        <v>LAX</v>
      </c>
      <c r="O3642">
        <f>INDEX(RoutesPivot[Distance],MATCH($C3642,RoutesPivot[[RouteID]:[RouteID]],0))</f>
        <v>1518</v>
      </c>
      <c r="P3642">
        <f>INDEX(RoutesPivot[ListPrice],MATCH($C3642,RoutesPivot[[RouteID]:[RouteID]],0))</f>
        <v>350</v>
      </c>
      <c r="Q3642" t="str">
        <f>INDEX(AirportPivot[AirportName],MATCH($N3642,AirportPivot[[AirportID]:[AirportID]],0))</f>
        <v>Los Angeles International</v>
      </c>
      <c r="R3642">
        <f>INDEX(AirportPivot[Gates (number of available)],MATCH($N3642,AirportPivot[[AirportID]:[AirportID]],0))</f>
        <v>86</v>
      </c>
    </row>
    <row r="3643" spans="1:18" x14ac:dyDescent="0.25">
      <c r="A3643" s="3" t="s">
        <v>3675</v>
      </c>
      <c r="B3643" s="12">
        <v>41775</v>
      </c>
      <c r="C3643" s="4" t="s">
        <v>13</v>
      </c>
      <c r="D3643" s="4">
        <v>2.8</v>
      </c>
      <c r="E3643" s="4">
        <v>64</v>
      </c>
      <c r="F3643" s="5">
        <v>0.33333333333333331</v>
      </c>
      <c r="G3643" s="6">
        <v>250</v>
      </c>
      <c r="H3643" s="7">
        <v>45250</v>
      </c>
      <c r="I3643" s="7">
        <f>FlightsPivot[[#This Row],[Total Fare]]*10%</f>
        <v>4525</v>
      </c>
      <c r="J3643" s="7">
        <f>FlightsPivot[[#This Row],[Total Fare]]+FlightsPivot[[#This Row],[10% tax ]]</f>
        <v>49775</v>
      </c>
      <c r="K3643" s="4">
        <v>5</v>
      </c>
      <c r="L3643" s="4">
        <v>2014</v>
      </c>
      <c r="M3643" t="str">
        <f>INDEX(RoutesPivot[DepAirport],MATCH($C3643,RoutesPivot[[RouteID]:[RouteID]],0))</f>
        <v>ORD</v>
      </c>
      <c r="N3643" t="str">
        <f>INDEX(RoutesPivot[AirportID],MATCH($C3643,RoutesPivot[[RouteID]:[RouteID]],0))</f>
        <v>JFK</v>
      </c>
      <c r="O3643">
        <f>INDEX(RoutesPivot[Distance],MATCH($C3643,RoutesPivot[[RouteID]:[RouteID]],0))</f>
        <v>619</v>
      </c>
      <c r="P3643">
        <f>INDEX(RoutesPivot[ListPrice],MATCH($C3643,RoutesPivot[[RouteID]:[RouteID]],0))</f>
        <v>250</v>
      </c>
      <c r="Q3643" t="str">
        <f>INDEX(AirportPivot[AirportName],MATCH($N3643,AirportPivot[[AirportID]:[AirportID]],0))</f>
        <v>John F Kennedy International</v>
      </c>
      <c r="R3643">
        <f>INDEX(AirportPivot[Gates (number of available)],MATCH($N3643,AirportPivot[[AirportID]:[AirportID]],0))</f>
        <v>120</v>
      </c>
    </row>
    <row r="3644" spans="1:18" x14ac:dyDescent="0.25">
      <c r="A3644" s="3" t="s">
        <v>3676</v>
      </c>
      <c r="B3644" s="12">
        <v>42105</v>
      </c>
      <c r="C3644" s="4" t="s">
        <v>17</v>
      </c>
      <c r="D3644" s="4">
        <v>5</v>
      </c>
      <c r="E3644" s="4">
        <v>153</v>
      </c>
      <c r="F3644" s="5">
        <v>0.29166666666666669</v>
      </c>
      <c r="G3644" s="6">
        <v>350</v>
      </c>
      <c r="H3644" s="7">
        <v>57750</v>
      </c>
      <c r="I3644" s="7">
        <f>FlightsPivot[[#This Row],[Total Fare]]*10%</f>
        <v>5775</v>
      </c>
      <c r="J3644" s="7">
        <f>FlightsPivot[[#This Row],[Total Fare]]+FlightsPivot[[#This Row],[10% tax ]]</f>
        <v>63525</v>
      </c>
      <c r="K3644" s="4">
        <v>4</v>
      </c>
      <c r="L3644" s="4">
        <v>2015</v>
      </c>
      <c r="M3644" t="str">
        <f>INDEX(RoutesPivot[DepAirport],MATCH($C3644,RoutesPivot[[RouteID]:[RouteID]],0))</f>
        <v>ORD</v>
      </c>
      <c r="N3644" t="str">
        <f>INDEX(RoutesPivot[AirportID],MATCH($C3644,RoutesPivot[[RouteID]:[RouteID]],0))</f>
        <v>LAX</v>
      </c>
      <c r="O3644">
        <f>INDEX(RoutesPivot[Distance],MATCH($C3644,RoutesPivot[[RouteID]:[RouteID]],0))</f>
        <v>1518</v>
      </c>
      <c r="P3644">
        <f>INDEX(RoutesPivot[ListPrice],MATCH($C3644,RoutesPivot[[RouteID]:[RouteID]],0))</f>
        <v>350</v>
      </c>
      <c r="Q3644" t="str">
        <f>INDEX(AirportPivot[AirportName],MATCH($N3644,AirportPivot[[AirportID]:[AirportID]],0))</f>
        <v>Los Angeles International</v>
      </c>
      <c r="R3644">
        <f>INDEX(AirportPivot[Gates (number of available)],MATCH($N3644,AirportPivot[[AirportID]:[AirportID]],0))</f>
        <v>86</v>
      </c>
    </row>
    <row r="3645" spans="1:18" x14ac:dyDescent="0.25">
      <c r="A3645" s="3" t="s">
        <v>3677</v>
      </c>
      <c r="B3645" s="12">
        <v>42232</v>
      </c>
      <c r="C3645" s="4" t="s">
        <v>53</v>
      </c>
      <c r="D3645" s="4">
        <v>2.2000000000000002</v>
      </c>
      <c r="E3645" s="4">
        <v>125</v>
      </c>
      <c r="F3645" s="5">
        <v>0.79166666666666663</v>
      </c>
      <c r="G3645" s="6">
        <v>330</v>
      </c>
      <c r="H3645" s="7">
        <v>61050</v>
      </c>
      <c r="I3645" s="7">
        <f>FlightsPivot[[#This Row],[Total Fare]]*10%</f>
        <v>6105</v>
      </c>
      <c r="J3645" s="7">
        <f>FlightsPivot[[#This Row],[Total Fare]]+FlightsPivot[[#This Row],[10% tax ]]</f>
        <v>67155</v>
      </c>
      <c r="K3645" s="4">
        <v>8</v>
      </c>
      <c r="L3645" s="4">
        <v>2015</v>
      </c>
      <c r="M3645" t="str">
        <f>INDEX(RoutesPivot[DepAirport],MATCH($C3645,RoutesPivot[[RouteID]:[RouteID]],0))</f>
        <v>ORD</v>
      </c>
      <c r="N3645" t="str">
        <f>INDEX(RoutesPivot[AirportID],MATCH($C3645,RoutesPivot[[RouteID]:[RouteID]],0))</f>
        <v>FLL</v>
      </c>
      <c r="O3645">
        <f>INDEX(RoutesPivot[Distance],MATCH($C3645,RoutesPivot[[RouteID]:[RouteID]],0))</f>
        <v>940</v>
      </c>
      <c r="P3645">
        <f>INDEX(RoutesPivot[ListPrice],MATCH($C3645,RoutesPivot[[RouteID]:[RouteID]],0))</f>
        <v>300</v>
      </c>
      <c r="Q3645" t="str">
        <f>INDEX(AirportPivot[AirportName],MATCH($N3645,AirportPivot[[AirportID]:[AirportID]],0))</f>
        <v>Fort Lauderdale/Hollywood International</v>
      </c>
      <c r="R3645">
        <f>INDEX(AirportPivot[Gates (number of available)],MATCH($N3645,AirportPivot[[AirportID]:[AirportID]],0))</f>
        <v>55</v>
      </c>
    </row>
    <row r="3646" spans="1:18" x14ac:dyDescent="0.25">
      <c r="A3646" s="3" t="s">
        <v>3678</v>
      </c>
      <c r="B3646" s="12">
        <v>42175</v>
      </c>
      <c r="C3646" s="4" t="s">
        <v>13</v>
      </c>
      <c r="D3646" s="4">
        <v>1.9</v>
      </c>
      <c r="E3646" s="4">
        <v>147</v>
      </c>
      <c r="F3646" s="5">
        <v>0.41666666666666669</v>
      </c>
      <c r="G3646" s="6">
        <v>275</v>
      </c>
      <c r="H3646" s="7">
        <v>50875</v>
      </c>
      <c r="I3646" s="7">
        <f>FlightsPivot[[#This Row],[Total Fare]]*10%</f>
        <v>5087.5</v>
      </c>
      <c r="J3646" s="7">
        <f>FlightsPivot[[#This Row],[Total Fare]]+FlightsPivot[[#This Row],[10% tax ]]</f>
        <v>55962.5</v>
      </c>
      <c r="K3646" s="4">
        <v>6</v>
      </c>
      <c r="L3646" s="4">
        <v>2015</v>
      </c>
      <c r="M3646" t="str">
        <f>INDEX(RoutesPivot[DepAirport],MATCH($C3646,RoutesPivot[[RouteID]:[RouteID]],0))</f>
        <v>ORD</v>
      </c>
      <c r="N3646" t="str">
        <f>INDEX(RoutesPivot[AirportID],MATCH($C3646,RoutesPivot[[RouteID]:[RouteID]],0))</f>
        <v>JFK</v>
      </c>
      <c r="O3646">
        <f>INDEX(RoutesPivot[Distance],MATCH($C3646,RoutesPivot[[RouteID]:[RouteID]],0))</f>
        <v>619</v>
      </c>
      <c r="P3646">
        <f>INDEX(RoutesPivot[ListPrice],MATCH($C3646,RoutesPivot[[RouteID]:[RouteID]],0))</f>
        <v>250</v>
      </c>
      <c r="Q3646" t="str">
        <f>INDEX(AirportPivot[AirportName],MATCH($N3646,AirportPivot[[AirportID]:[AirportID]],0))</f>
        <v>John F Kennedy International</v>
      </c>
      <c r="R3646">
        <f>INDEX(AirportPivot[Gates (number of available)],MATCH($N3646,AirportPivot[[AirportID]:[AirportID]],0))</f>
        <v>120</v>
      </c>
    </row>
    <row r="3647" spans="1:18" x14ac:dyDescent="0.25">
      <c r="A3647" s="3" t="s">
        <v>3679</v>
      </c>
      <c r="B3647" s="12">
        <v>42115</v>
      </c>
      <c r="C3647" s="4" t="s">
        <v>27</v>
      </c>
      <c r="D3647" s="4">
        <v>7.8</v>
      </c>
      <c r="E3647" s="4">
        <v>47</v>
      </c>
      <c r="F3647" s="5">
        <v>0.70833333333333337</v>
      </c>
      <c r="G3647" s="6">
        <v>200</v>
      </c>
      <c r="H3647" s="7">
        <v>33000</v>
      </c>
      <c r="I3647" s="7">
        <f>FlightsPivot[[#This Row],[Total Fare]]*10%</f>
        <v>3300</v>
      </c>
      <c r="J3647" s="7">
        <f>FlightsPivot[[#This Row],[Total Fare]]+FlightsPivot[[#This Row],[10% tax ]]</f>
        <v>36300</v>
      </c>
      <c r="K3647" s="4">
        <v>4</v>
      </c>
      <c r="L3647" s="4">
        <v>2015</v>
      </c>
      <c r="M3647" t="str">
        <f>INDEX(RoutesPivot[DepAirport],MATCH($C3647,RoutesPivot[[RouteID]:[RouteID]],0))</f>
        <v>ORD</v>
      </c>
      <c r="N3647" t="str">
        <f>INDEX(RoutesPivot[AirportID],MATCH($C3647,RoutesPivot[[RouteID]:[RouteID]],0))</f>
        <v>ATL</v>
      </c>
      <c r="O3647">
        <f>INDEX(RoutesPivot[Distance],MATCH($C3647,RoutesPivot[[RouteID]:[RouteID]],0))</f>
        <v>510</v>
      </c>
      <c r="P3647">
        <f>INDEX(RoutesPivot[ListPrice],MATCH($C3647,RoutesPivot[[RouteID]:[RouteID]],0))</f>
        <v>200</v>
      </c>
      <c r="Q3647" t="str">
        <f>INDEX(AirportPivot[AirportName],MATCH($N3647,AirportPivot[[AirportID]:[AirportID]],0))</f>
        <v>Hartsfield-Jackson Atlanta International</v>
      </c>
      <c r="R3647">
        <f>INDEX(AirportPivot[Gates (number of available)],MATCH($N3647,AirportPivot[[AirportID]:[AirportID]],0))</f>
        <v>100</v>
      </c>
    </row>
    <row r="3648" spans="1:18" x14ac:dyDescent="0.25">
      <c r="A3648" s="3" t="s">
        <v>3680</v>
      </c>
      <c r="B3648" s="12">
        <v>42247</v>
      </c>
      <c r="C3648" s="4" t="s">
        <v>83</v>
      </c>
      <c r="D3648" s="4">
        <v>1.3</v>
      </c>
      <c r="E3648" s="4">
        <v>168</v>
      </c>
      <c r="F3648" s="5">
        <v>0.6875</v>
      </c>
      <c r="G3648" s="6">
        <v>264</v>
      </c>
      <c r="H3648" s="7">
        <v>43560</v>
      </c>
      <c r="I3648" s="7">
        <f>FlightsPivot[[#This Row],[Total Fare]]*10%</f>
        <v>4356</v>
      </c>
      <c r="J3648" s="7">
        <f>FlightsPivot[[#This Row],[Total Fare]]+FlightsPivot[[#This Row],[10% tax ]]</f>
        <v>47916</v>
      </c>
      <c r="K3648" s="4">
        <v>8</v>
      </c>
      <c r="L3648" s="4">
        <v>2015</v>
      </c>
      <c r="M3648" t="str">
        <f>INDEX(RoutesPivot[DepAirport],MATCH($C3648,RoutesPivot[[RouteID]:[RouteID]],0))</f>
        <v>ORD</v>
      </c>
      <c r="N3648" t="str">
        <f>INDEX(RoutesPivot[AirportID],MATCH($C3648,RoutesPivot[[RouteID]:[RouteID]],0))</f>
        <v>BWI</v>
      </c>
      <c r="O3648">
        <f>INDEX(RoutesPivot[Distance],MATCH($C3648,RoutesPivot[[RouteID]:[RouteID]],0))</f>
        <v>520</v>
      </c>
      <c r="P3648">
        <f>INDEX(RoutesPivot[ListPrice],MATCH($C3648,RoutesPivot[[RouteID]:[RouteID]],0))</f>
        <v>240</v>
      </c>
      <c r="Q3648" t="str">
        <f>INDEX(AirportPivot[AirportName],MATCH($N3648,AirportPivot[[AirportID]:[AirportID]],0))</f>
        <v>Baltimore/Washington International Thurgood Marshall</v>
      </c>
      <c r="R3648">
        <f>INDEX(AirportPivot[Gates (number of available)],MATCH($N3648,AirportPivot[[AirportID]:[AirportID]],0))</f>
        <v>58</v>
      </c>
    </row>
    <row r="3649" spans="1:18" x14ac:dyDescent="0.25">
      <c r="A3649" s="3" t="s">
        <v>3681</v>
      </c>
      <c r="B3649" s="12">
        <v>42281</v>
      </c>
      <c r="C3649" s="4" t="s">
        <v>47</v>
      </c>
      <c r="D3649" s="4">
        <v>2.8</v>
      </c>
      <c r="E3649" s="4">
        <v>78</v>
      </c>
      <c r="F3649" s="5">
        <v>0.8125</v>
      </c>
      <c r="G3649" s="6">
        <v>250</v>
      </c>
      <c r="H3649" s="7">
        <v>45250</v>
      </c>
      <c r="I3649" s="7">
        <f>FlightsPivot[[#This Row],[Total Fare]]*10%</f>
        <v>4525</v>
      </c>
      <c r="J3649" s="7">
        <f>FlightsPivot[[#This Row],[Total Fare]]+FlightsPivot[[#This Row],[10% tax ]]</f>
        <v>49775</v>
      </c>
      <c r="K3649" s="4">
        <v>10</v>
      </c>
      <c r="L3649" s="4">
        <v>2015</v>
      </c>
      <c r="M3649" t="str">
        <f>INDEX(RoutesPivot[DepAirport],MATCH($C3649,RoutesPivot[[RouteID]:[RouteID]],0))</f>
        <v>ORD</v>
      </c>
      <c r="N3649" t="str">
        <f>INDEX(RoutesPivot[AirportID],MATCH($C3649,RoutesPivot[[RouteID]:[RouteID]],0))</f>
        <v>PHX</v>
      </c>
      <c r="O3649">
        <f>INDEX(RoutesPivot[Distance],MATCH($C3649,RoutesPivot[[RouteID]:[RouteID]],0))</f>
        <v>1200</v>
      </c>
      <c r="P3649">
        <f>INDEX(RoutesPivot[ListPrice],MATCH($C3649,RoutesPivot[[RouteID]:[RouteID]],0))</f>
        <v>250</v>
      </c>
      <c r="Q3649" t="str">
        <f>INDEX(AirportPivot[AirportName],MATCH($N3649,AirportPivot[[AirportID]:[AirportID]],0))</f>
        <v>Phoenix Sky Harbor International</v>
      </c>
      <c r="R3649">
        <f>INDEX(AirportPivot[Gates (number of available)],MATCH($N3649,AirportPivot[[AirportID]:[AirportID]],0))</f>
        <v>60</v>
      </c>
    </row>
    <row r="3650" spans="1:18" x14ac:dyDescent="0.25">
      <c r="A3650" s="3" t="s">
        <v>3682</v>
      </c>
      <c r="B3650" s="12">
        <v>41822</v>
      </c>
      <c r="C3650" s="4" t="s">
        <v>47</v>
      </c>
      <c r="D3650" s="4">
        <v>2.6</v>
      </c>
      <c r="E3650" s="4">
        <v>134</v>
      </c>
      <c r="F3650" s="5">
        <v>0.5</v>
      </c>
      <c r="G3650" s="6">
        <v>275</v>
      </c>
      <c r="H3650" s="7">
        <v>50875</v>
      </c>
      <c r="I3650" s="7">
        <f>FlightsPivot[[#This Row],[Total Fare]]*10%</f>
        <v>5087.5</v>
      </c>
      <c r="J3650" s="7">
        <f>FlightsPivot[[#This Row],[Total Fare]]+FlightsPivot[[#This Row],[10% tax ]]</f>
        <v>55962.5</v>
      </c>
      <c r="K3650" s="4">
        <v>7</v>
      </c>
      <c r="L3650" s="4">
        <v>2014</v>
      </c>
      <c r="M3650" t="str">
        <f>INDEX(RoutesPivot[DepAirport],MATCH($C3650,RoutesPivot[[RouteID]:[RouteID]],0))</f>
        <v>ORD</v>
      </c>
      <c r="N3650" t="str">
        <f>INDEX(RoutesPivot[AirportID],MATCH($C3650,RoutesPivot[[RouteID]:[RouteID]],0))</f>
        <v>PHX</v>
      </c>
      <c r="O3650">
        <f>INDEX(RoutesPivot[Distance],MATCH($C3650,RoutesPivot[[RouteID]:[RouteID]],0))</f>
        <v>1200</v>
      </c>
      <c r="P3650">
        <f>INDEX(RoutesPivot[ListPrice],MATCH($C3650,RoutesPivot[[RouteID]:[RouteID]],0))</f>
        <v>250</v>
      </c>
      <c r="Q3650" t="str">
        <f>INDEX(AirportPivot[AirportName],MATCH($N3650,AirportPivot[[AirportID]:[AirportID]],0))</f>
        <v>Phoenix Sky Harbor International</v>
      </c>
      <c r="R3650">
        <f>INDEX(AirportPivot[Gates (number of available)],MATCH($N3650,AirportPivot[[AirportID]:[AirportID]],0))</f>
        <v>60</v>
      </c>
    </row>
    <row r="3651" spans="1:18" x14ac:dyDescent="0.25">
      <c r="A3651" s="3" t="s">
        <v>3683</v>
      </c>
      <c r="B3651" s="12">
        <v>42221</v>
      </c>
      <c r="C3651" s="4" t="s">
        <v>47</v>
      </c>
      <c r="D3651" s="4">
        <v>1.9</v>
      </c>
      <c r="E3651" s="4">
        <v>130</v>
      </c>
      <c r="F3651" s="5">
        <v>0.4375</v>
      </c>
      <c r="G3651" s="6">
        <v>275</v>
      </c>
      <c r="H3651" s="7">
        <v>50875</v>
      </c>
      <c r="I3651" s="7">
        <f>FlightsPivot[[#This Row],[Total Fare]]*10%</f>
        <v>5087.5</v>
      </c>
      <c r="J3651" s="7">
        <f>FlightsPivot[[#This Row],[Total Fare]]+FlightsPivot[[#This Row],[10% tax ]]</f>
        <v>55962.5</v>
      </c>
      <c r="K3651" s="4">
        <v>8</v>
      </c>
      <c r="L3651" s="4">
        <v>2015</v>
      </c>
      <c r="M3651" t="str">
        <f>INDEX(RoutesPivot[DepAirport],MATCH($C3651,RoutesPivot[[RouteID]:[RouteID]],0))</f>
        <v>ORD</v>
      </c>
      <c r="N3651" t="str">
        <f>INDEX(RoutesPivot[AirportID],MATCH($C3651,RoutesPivot[[RouteID]:[RouteID]],0))</f>
        <v>PHX</v>
      </c>
      <c r="O3651">
        <f>INDEX(RoutesPivot[Distance],MATCH($C3651,RoutesPivot[[RouteID]:[RouteID]],0))</f>
        <v>1200</v>
      </c>
      <c r="P3651">
        <f>INDEX(RoutesPivot[ListPrice],MATCH($C3651,RoutesPivot[[RouteID]:[RouteID]],0))</f>
        <v>250</v>
      </c>
      <c r="Q3651" t="str">
        <f>INDEX(AirportPivot[AirportName],MATCH($N3651,AirportPivot[[AirportID]:[AirportID]],0))</f>
        <v>Phoenix Sky Harbor International</v>
      </c>
      <c r="R3651">
        <f>INDEX(AirportPivot[Gates (number of available)],MATCH($N3651,AirportPivot[[AirportID]:[AirportID]],0))</f>
        <v>60</v>
      </c>
    </row>
    <row r="3652" spans="1:18" x14ac:dyDescent="0.25">
      <c r="A3652" s="3" t="s">
        <v>3684</v>
      </c>
      <c r="B3652" s="12">
        <v>42183</v>
      </c>
      <c r="C3652" s="4" t="s">
        <v>25</v>
      </c>
      <c r="D3652" s="4">
        <v>2.7</v>
      </c>
      <c r="E3652" s="4">
        <v>113</v>
      </c>
      <c r="F3652" s="5">
        <v>0.47916666666666669</v>
      </c>
      <c r="G3652" s="6">
        <v>220</v>
      </c>
      <c r="H3652" s="7">
        <v>40700</v>
      </c>
      <c r="I3652" s="7">
        <f>FlightsPivot[[#This Row],[Total Fare]]*10%</f>
        <v>4070</v>
      </c>
      <c r="J3652" s="7">
        <f>FlightsPivot[[#This Row],[Total Fare]]+FlightsPivot[[#This Row],[10% tax ]]</f>
        <v>44770</v>
      </c>
      <c r="K3652" s="4">
        <v>6</v>
      </c>
      <c r="L3652" s="4">
        <v>2015</v>
      </c>
      <c r="M3652" t="str">
        <f>INDEX(RoutesPivot[DepAirport],MATCH($C3652,RoutesPivot[[RouteID]:[RouteID]],0))</f>
        <v>ORD</v>
      </c>
      <c r="N3652" t="str">
        <f>INDEX(RoutesPivot[AirportID],MATCH($C3652,RoutesPivot[[RouteID]:[RouteID]],0))</f>
        <v>DFW</v>
      </c>
      <c r="O3652">
        <f>INDEX(RoutesPivot[Distance],MATCH($C3652,RoutesPivot[[RouteID]:[RouteID]],0))</f>
        <v>700</v>
      </c>
      <c r="P3652">
        <f>INDEX(RoutesPivot[ListPrice],MATCH($C3652,RoutesPivot[[RouteID]:[RouteID]],0))</f>
        <v>200</v>
      </c>
      <c r="Q3652" t="str">
        <f>INDEX(AirportPivot[AirportName],MATCH($N3652,AirportPivot[[AirportID]:[AirportID]],0))</f>
        <v>Dallas/Fort Worth International</v>
      </c>
      <c r="R3652">
        <f>INDEX(AirportPivot[Gates (number of available)],MATCH($N3652,AirportPivot[[AirportID]:[AirportID]],0))</f>
        <v>130</v>
      </c>
    </row>
    <row r="3653" spans="1:18" x14ac:dyDescent="0.25">
      <c r="A3653" s="3" t="s">
        <v>3685</v>
      </c>
      <c r="B3653" s="12">
        <v>41749</v>
      </c>
      <c r="C3653" s="4" t="s">
        <v>70</v>
      </c>
      <c r="D3653" s="4">
        <v>1.5</v>
      </c>
      <c r="E3653" s="4">
        <v>170</v>
      </c>
      <c r="F3653" s="5">
        <v>0.29166666666666669</v>
      </c>
      <c r="G3653" s="6">
        <v>275</v>
      </c>
      <c r="H3653" s="7">
        <v>45375</v>
      </c>
      <c r="I3653" s="7">
        <f>FlightsPivot[[#This Row],[Total Fare]]*10%</f>
        <v>4537.5</v>
      </c>
      <c r="J3653" s="7">
        <f>FlightsPivot[[#This Row],[Total Fare]]+FlightsPivot[[#This Row],[10% tax ]]</f>
        <v>49912.5</v>
      </c>
      <c r="K3653" s="4">
        <v>4</v>
      </c>
      <c r="L3653" s="4">
        <v>2014</v>
      </c>
      <c r="M3653" t="str">
        <f>INDEX(RoutesPivot[DepAirport],MATCH($C3653,RoutesPivot[[RouteID]:[RouteID]],0))</f>
        <v>ORD</v>
      </c>
      <c r="N3653" t="str">
        <f>INDEX(RoutesPivot[AirportID],MATCH($C3653,RoutesPivot[[RouteID]:[RouteID]],0))</f>
        <v>LAS</v>
      </c>
      <c r="O3653">
        <f>INDEX(RoutesPivot[Distance],MATCH($C3653,RoutesPivot[[RouteID]:[RouteID]],0))</f>
        <v>1100</v>
      </c>
      <c r="P3653">
        <f>INDEX(RoutesPivot[ListPrice],MATCH($C3653,RoutesPivot[[RouteID]:[RouteID]],0))</f>
        <v>275</v>
      </c>
      <c r="Q3653" t="str">
        <f>INDEX(AirportPivot[AirportName],MATCH($N3653,AirportPivot[[AirportID]:[AirportID]],0))</f>
        <v>McCarran International</v>
      </c>
      <c r="R3653">
        <f>INDEX(AirportPivot[Gates (number of available)],MATCH($N3653,AirportPivot[[AirportID]:[AirportID]],0))</f>
        <v>68</v>
      </c>
    </row>
    <row r="3654" spans="1:18" x14ac:dyDescent="0.25">
      <c r="A3654" s="3" t="s">
        <v>3686</v>
      </c>
      <c r="B3654" s="12">
        <v>41640</v>
      </c>
      <c r="C3654" s="4" t="s">
        <v>47</v>
      </c>
      <c r="D3654" s="4">
        <v>2.1</v>
      </c>
      <c r="E3654" s="4">
        <v>157</v>
      </c>
      <c r="F3654" s="5">
        <v>0.625</v>
      </c>
      <c r="G3654" s="6">
        <v>250</v>
      </c>
      <c r="H3654" s="7">
        <v>41250</v>
      </c>
      <c r="I3654" s="7">
        <f>FlightsPivot[[#This Row],[Total Fare]]*10%</f>
        <v>4125</v>
      </c>
      <c r="J3654" s="7">
        <f>FlightsPivot[[#This Row],[Total Fare]]+FlightsPivot[[#This Row],[10% tax ]]</f>
        <v>45375</v>
      </c>
      <c r="K3654" s="4">
        <v>1</v>
      </c>
      <c r="L3654" s="4">
        <v>2014</v>
      </c>
      <c r="M3654" t="str">
        <f>INDEX(RoutesPivot[DepAirport],MATCH($C3654,RoutesPivot[[RouteID]:[RouteID]],0))</f>
        <v>ORD</v>
      </c>
      <c r="N3654" t="str">
        <f>INDEX(RoutesPivot[AirportID],MATCH($C3654,RoutesPivot[[RouteID]:[RouteID]],0))</f>
        <v>PHX</v>
      </c>
      <c r="O3654">
        <f>INDEX(RoutesPivot[Distance],MATCH($C3654,RoutesPivot[[RouteID]:[RouteID]],0))</f>
        <v>1200</v>
      </c>
      <c r="P3654">
        <f>INDEX(RoutesPivot[ListPrice],MATCH($C3654,RoutesPivot[[RouteID]:[RouteID]],0))</f>
        <v>250</v>
      </c>
      <c r="Q3654" t="str">
        <f>INDEX(AirportPivot[AirportName],MATCH($N3654,AirportPivot[[AirportID]:[AirportID]],0))</f>
        <v>Phoenix Sky Harbor International</v>
      </c>
      <c r="R3654">
        <f>INDEX(AirportPivot[Gates (number of available)],MATCH($N3654,AirportPivot[[AirportID]:[AirportID]],0))</f>
        <v>60</v>
      </c>
    </row>
    <row r="3655" spans="1:18" x14ac:dyDescent="0.25">
      <c r="A3655" s="3" t="s">
        <v>3687</v>
      </c>
      <c r="B3655" s="12">
        <v>42289</v>
      </c>
      <c r="C3655" s="4" t="s">
        <v>40</v>
      </c>
      <c r="D3655" s="4">
        <v>1.4</v>
      </c>
      <c r="E3655" s="4">
        <v>165</v>
      </c>
      <c r="F3655" s="5">
        <v>0.41666666666666669</v>
      </c>
      <c r="G3655" s="6">
        <v>115</v>
      </c>
      <c r="H3655" s="7">
        <v>18975</v>
      </c>
      <c r="I3655" s="7">
        <f>FlightsPivot[[#This Row],[Total Fare]]*10%</f>
        <v>1897.5</v>
      </c>
      <c r="J3655" s="7">
        <f>FlightsPivot[[#This Row],[Total Fare]]+FlightsPivot[[#This Row],[10% tax ]]</f>
        <v>20872.5</v>
      </c>
      <c r="K3655" s="4">
        <v>10</v>
      </c>
      <c r="L3655" s="4">
        <v>2015</v>
      </c>
      <c r="M3655" t="str">
        <f>INDEX(RoutesPivot[DepAirport],MATCH($C3655,RoutesPivot[[RouteID]:[RouteID]],0))</f>
        <v>ORD</v>
      </c>
      <c r="N3655" t="str">
        <f>INDEX(RoutesPivot[AirportID],MATCH($C3655,RoutesPivot[[RouteID]:[RouteID]],0))</f>
        <v>MSP</v>
      </c>
      <c r="O3655">
        <f>INDEX(RoutesPivot[Distance],MATCH($C3655,RoutesPivot[[RouteID]:[RouteID]],0))</f>
        <v>300</v>
      </c>
      <c r="P3655">
        <f>INDEX(RoutesPivot[ListPrice],MATCH($C3655,RoutesPivot[[RouteID]:[RouteID]],0))</f>
        <v>115</v>
      </c>
      <c r="Q3655" t="str">
        <f>INDEX(AirportPivot[AirportName],MATCH($N3655,AirportPivot[[AirportID]:[AirportID]],0))</f>
        <v>Minneapolis-St Paul International/Wold-Chamberlain</v>
      </c>
      <c r="R3655">
        <f>INDEX(AirportPivot[Gates (number of available)],MATCH($N3655,AirportPivot[[AirportID]:[AirportID]],0))</f>
        <v>65</v>
      </c>
    </row>
    <row r="3656" spans="1:18" x14ac:dyDescent="0.25">
      <c r="A3656" s="3" t="s">
        <v>3688</v>
      </c>
      <c r="B3656" s="12">
        <v>41725</v>
      </c>
      <c r="C3656" s="4" t="s">
        <v>17</v>
      </c>
      <c r="D3656" s="4">
        <v>4.4000000000000004</v>
      </c>
      <c r="E3656" s="4">
        <v>7</v>
      </c>
      <c r="F3656" s="5">
        <v>0.875</v>
      </c>
      <c r="G3656" s="6">
        <v>350</v>
      </c>
      <c r="H3656" s="7">
        <v>64750</v>
      </c>
      <c r="I3656" s="7">
        <f>FlightsPivot[[#This Row],[Total Fare]]*10%</f>
        <v>6475</v>
      </c>
      <c r="J3656" s="7">
        <f>FlightsPivot[[#This Row],[Total Fare]]+FlightsPivot[[#This Row],[10% tax ]]</f>
        <v>71225</v>
      </c>
      <c r="K3656" s="4">
        <v>3</v>
      </c>
      <c r="L3656" s="4">
        <v>2014</v>
      </c>
      <c r="M3656" t="str">
        <f>INDEX(RoutesPivot[DepAirport],MATCH($C3656,RoutesPivot[[RouteID]:[RouteID]],0))</f>
        <v>ORD</v>
      </c>
      <c r="N3656" t="str">
        <f>INDEX(RoutesPivot[AirportID],MATCH($C3656,RoutesPivot[[RouteID]:[RouteID]],0))</f>
        <v>LAX</v>
      </c>
      <c r="O3656">
        <f>INDEX(RoutesPivot[Distance],MATCH($C3656,RoutesPivot[[RouteID]:[RouteID]],0))</f>
        <v>1518</v>
      </c>
      <c r="P3656">
        <f>INDEX(RoutesPivot[ListPrice],MATCH($C3656,RoutesPivot[[RouteID]:[RouteID]],0))</f>
        <v>350</v>
      </c>
      <c r="Q3656" t="str">
        <f>INDEX(AirportPivot[AirportName],MATCH($N3656,AirportPivot[[AirportID]:[AirportID]],0))</f>
        <v>Los Angeles International</v>
      </c>
      <c r="R3656">
        <f>INDEX(AirportPivot[Gates (number of available)],MATCH($N3656,AirportPivot[[AirportID]:[AirportID]],0))</f>
        <v>86</v>
      </c>
    </row>
    <row r="3657" spans="1:18" x14ac:dyDescent="0.25">
      <c r="A3657" s="3" t="s">
        <v>3689</v>
      </c>
      <c r="B3657" s="12">
        <v>41848</v>
      </c>
      <c r="C3657" s="4" t="s">
        <v>23</v>
      </c>
      <c r="D3657" s="4">
        <v>0.2</v>
      </c>
      <c r="E3657" s="4">
        <v>161</v>
      </c>
      <c r="F3657" s="5">
        <v>0.70833333333333337</v>
      </c>
      <c r="G3657" s="6">
        <v>330</v>
      </c>
      <c r="H3657" s="7">
        <v>54450</v>
      </c>
      <c r="I3657" s="7">
        <f>FlightsPivot[[#This Row],[Total Fare]]*10%</f>
        <v>5445</v>
      </c>
      <c r="J3657" s="7">
        <f>FlightsPivot[[#This Row],[Total Fare]]+FlightsPivot[[#This Row],[10% tax ]]</f>
        <v>59895</v>
      </c>
      <c r="K3657" s="4">
        <v>7</v>
      </c>
      <c r="L3657" s="4">
        <v>2014</v>
      </c>
      <c r="M3657" t="str">
        <f>INDEX(RoutesPivot[DepAirport],MATCH($C3657,RoutesPivot[[RouteID]:[RouteID]],0))</f>
        <v>ORD</v>
      </c>
      <c r="N3657" t="str">
        <f>INDEX(RoutesPivot[AirportID],MATCH($C3657,RoutesPivot[[RouteID]:[RouteID]],0))</f>
        <v>DEN</v>
      </c>
      <c r="O3657">
        <f>INDEX(RoutesPivot[Distance],MATCH($C3657,RoutesPivot[[RouteID]:[RouteID]],0))</f>
        <v>800</v>
      </c>
      <c r="P3657">
        <f>INDEX(RoutesPivot[ListPrice],MATCH($C3657,RoutesPivot[[RouteID]:[RouteID]],0))</f>
        <v>300</v>
      </c>
      <c r="Q3657" t="str">
        <f>INDEX(AirportPivot[AirportName],MATCH($N3657,AirportPivot[[AirportID]:[AirportID]],0))</f>
        <v>Denver International</v>
      </c>
      <c r="R3657">
        <f>INDEX(AirportPivot[Gates (number of available)],MATCH($N3657,AirportPivot[[AirportID]:[AirportID]],0))</f>
        <v>75</v>
      </c>
    </row>
    <row r="3658" spans="1:18" x14ac:dyDescent="0.25">
      <c r="A3658" s="3" t="s">
        <v>3690</v>
      </c>
      <c r="B3658" s="12">
        <v>41817</v>
      </c>
      <c r="C3658" s="4" t="s">
        <v>17</v>
      </c>
      <c r="D3658" s="4">
        <v>6.9</v>
      </c>
      <c r="E3658" s="4">
        <v>49</v>
      </c>
      <c r="F3658" s="5">
        <v>0.70833333333333337</v>
      </c>
      <c r="G3658" s="6">
        <v>385</v>
      </c>
      <c r="H3658" s="7">
        <v>63525</v>
      </c>
      <c r="I3658" s="7">
        <f>FlightsPivot[[#This Row],[Total Fare]]*10%</f>
        <v>6352.5</v>
      </c>
      <c r="J3658" s="7">
        <f>FlightsPivot[[#This Row],[Total Fare]]+FlightsPivot[[#This Row],[10% tax ]]</f>
        <v>69877.5</v>
      </c>
      <c r="K3658" s="4">
        <v>6</v>
      </c>
      <c r="L3658" s="4">
        <v>2014</v>
      </c>
      <c r="M3658" t="str">
        <f>INDEX(RoutesPivot[DepAirport],MATCH($C3658,RoutesPivot[[RouteID]:[RouteID]],0))</f>
        <v>ORD</v>
      </c>
      <c r="N3658" t="str">
        <f>INDEX(RoutesPivot[AirportID],MATCH($C3658,RoutesPivot[[RouteID]:[RouteID]],0))</f>
        <v>LAX</v>
      </c>
      <c r="O3658">
        <f>INDEX(RoutesPivot[Distance],MATCH($C3658,RoutesPivot[[RouteID]:[RouteID]],0))</f>
        <v>1518</v>
      </c>
      <c r="P3658">
        <f>INDEX(RoutesPivot[ListPrice],MATCH($C3658,RoutesPivot[[RouteID]:[RouteID]],0))</f>
        <v>350</v>
      </c>
      <c r="Q3658" t="str">
        <f>INDEX(AirportPivot[AirportName],MATCH($N3658,AirportPivot[[AirportID]:[AirportID]],0))</f>
        <v>Los Angeles International</v>
      </c>
      <c r="R3658">
        <f>INDEX(AirportPivot[Gates (number of available)],MATCH($N3658,AirportPivot[[AirportID]:[AirportID]],0))</f>
        <v>86</v>
      </c>
    </row>
    <row r="3659" spans="1:18" x14ac:dyDescent="0.25">
      <c r="A3659" s="3" t="s">
        <v>3691</v>
      </c>
      <c r="B3659" s="12">
        <v>42084</v>
      </c>
      <c r="C3659" s="4" t="s">
        <v>17</v>
      </c>
      <c r="D3659" s="4">
        <v>5.2</v>
      </c>
      <c r="E3659" s="4">
        <v>174</v>
      </c>
      <c r="F3659" s="5">
        <v>0.70833333333333337</v>
      </c>
      <c r="G3659" s="6">
        <v>350</v>
      </c>
      <c r="H3659" s="7">
        <v>57750</v>
      </c>
      <c r="I3659" s="7">
        <f>FlightsPivot[[#This Row],[Total Fare]]*10%</f>
        <v>5775</v>
      </c>
      <c r="J3659" s="7">
        <f>FlightsPivot[[#This Row],[Total Fare]]+FlightsPivot[[#This Row],[10% tax ]]</f>
        <v>63525</v>
      </c>
      <c r="K3659" s="4">
        <v>3</v>
      </c>
      <c r="L3659" s="4">
        <v>2015</v>
      </c>
      <c r="M3659" t="str">
        <f>INDEX(RoutesPivot[DepAirport],MATCH($C3659,RoutesPivot[[RouteID]:[RouteID]],0))</f>
        <v>ORD</v>
      </c>
      <c r="N3659" t="str">
        <f>INDEX(RoutesPivot[AirportID],MATCH($C3659,RoutesPivot[[RouteID]:[RouteID]],0))</f>
        <v>LAX</v>
      </c>
      <c r="O3659">
        <f>INDEX(RoutesPivot[Distance],MATCH($C3659,RoutesPivot[[RouteID]:[RouteID]],0))</f>
        <v>1518</v>
      </c>
      <c r="P3659">
        <f>INDEX(RoutesPivot[ListPrice],MATCH($C3659,RoutesPivot[[RouteID]:[RouteID]],0))</f>
        <v>350</v>
      </c>
      <c r="Q3659" t="str">
        <f>INDEX(AirportPivot[AirportName],MATCH($N3659,AirportPivot[[AirportID]:[AirportID]],0))</f>
        <v>Los Angeles International</v>
      </c>
      <c r="R3659">
        <f>INDEX(AirportPivot[Gates (number of available)],MATCH($N3659,AirportPivot[[AirportID]:[AirportID]],0))</f>
        <v>86</v>
      </c>
    </row>
    <row r="3660" spans="1:18" x14ac:dyDescent="0.25">
      <c r="A3660" s="3" t="s">
        <v>3692</v>
      </c>
      <c r="B3660" s="12">
        <v>41742</v>
      </c>
      <c r="C3660" s="4" t="s">
        <v>103</v>
      </c>
      <c r="D3660" s="4">
        <v>1.6</v>
      </c>
      <c r="E3660" s="4">
        <v>192</v>
      </c>
      <c r="F3660" s="5">
        <v>0.45833333333333331</v>
      </c>
      <c r="G3660" s="6">
        <v>300</v>
      </c>
      <c r="H3660" s="7">
        <v>49500</v>
      </c>
      <c r="I3660" s="7">
        <f>FlightsPivot[[#This Row],[Total Fare]]*10%</f>
        <v>4950</v>
      </c>
      <c r="J3660" s="7">
        <f>FlightsPivot[[#This Row],[Total Fare]]+FlightsPivot[[#This Row],[10% tax ]]</f>
        <v>54450</v>
      </c>
      <c r="K3660" s="4">
        <v>4</v>
      </c>
      <c r="L3660" s="4">
        <v>2014</v>
      </c>
      <c r="M3660" t="str">
        <f>INDEX(RoutesPivot[DepAirport],MATCH($C3660,RoutesPivot[[RouteID]:[RouteID]],0))</f>
        <v>ORD</v>
      </c>
      <c r="N3660" t="str">
        <f>INDEX(RoutesPivot[AirportID],MATCH($C3660,RoutesPivot[[RouteID]:[RouteID]],0))</f>
        <v>IAD</v>
      </c>
      <c r="O3660">
        <f>INDEX(RoutesPivot[Distance],MATCH($C3660,RoutesPivot[[RouteID]:[RouteID]],0))</f>
        <v>515</v>
      </c>
      <c r="P3660">
        <f>INDEX(RoutesPivot[ListPrice],MATCH($C3660,RoutesPivot[[RouteID]:[RouteID]],0))</f>
        <v>300</v>
      </c>
      <c r="Q3660" t="str">
        <f>INDEX(AirportPivot[AirportName],MATCH($N3660,AirportPivot[[AirportID]:[AirportID]],0))</f>
        <v>Washington Dulles International</v>
      </c>
      <c r="R3660">
        <f>INDEX(AirportPivot[Gates (number of available)],MATCH($N3660,AirportPivot[[AirportID]:[AirportID]],0))</f>
        <v>95</v>
      </c>
    </row>
    <row r="3661" spans="1:18" x14ac:dyDescent="0.25">
      <c r="A3661" s="3" t="s">
        <v>3693</v>
      </c>
      <c r="B3661" s="12">
        <v>42132</v>
      </c>
      <c r="C3661" s="4" t="s">
        <v>25</v>
      </c>
      <c r="D3661" s="4">
        <v>1.5</v>
      </c>
      <c r="E3661" s="4">
        <v>22</v>
      </c>
      <c r="F3661" s="5">
        <v>0.79166666666666663</v>
      </c>
      <c r="G3661" s="6">
        <v>200</v>
      </c>
      <c r="H3661" s="7">
        <v>37000</v>
      </c>
      <c r="I3661" s="7">
        <f>FlightsPivot[[#This Row],[Total Fare]]*10%</f>
        <v>3700</v>
      </c>
      <c r="J3661" s="7">
        <f>FlightsPivot[[#This Row],[Total Fare]]+FlightsPivot[[#This Row],[10% tax ]]</f>
        <v>40700</v>
      </c>
      <c r="K3661" s="4">
        <v>5</v>
      </c>
      <c r="L3661" s="4">
        <v>2015</v>
      </c>
      <c r="M3661" t="str">
        <f>INDEX(RoutesPivot[DepAirport],MATCH($C3661,RoutesPivot[[RouteID]:[RouteID]],0))</f>
        <v>ORD</v>
      </c>
      <c r="N3661" t="str">
        <f>INDEX(RoutesPivot[AirportID],MATCH($C3661,RoutesPivot[[RouteID]:[RouteID]],0))</f>
        <v>DFW</v>
      </c>
      <c r="O3661">
        <f>INDEX(RoutesPivot[Distance],MATCH($C3661,RoutesPivot[[RouteID]:[RouteID]],0))</f>
        <v>700</v>
      </c>
      <c r="P3661">
        <f>INDEX(RoutesPivot[ListPrice],MATCH($C3661,RoutesPivot[[RouteID]:[RouteID]],0))</f>
        <v>200</v>
      </c>
      <c r="Q3661" t="str">
        <f>INDEX(AirportPivot[AirportName],MATCH($N3661,AirportPivot[[AirportID]:[AirportID]],0))</f>
        <v>Dallas/Fort Worth International</v>
      </c>
      <c r="R3661">
        <f>INDEX(AirportPivot[Gates (number of available)],MATCH($N3661,AirportPivot[[AirportID]:[AirportID]],0))</f>
        <v>130</v>
      </c>
    </row>
    <row r="3662" spans="1:18" x14ac:dyDescent="0.25">
      <c r="A3662" s="3" t="s">
        <v>3694</v>
      </c>
      <c r="B3662" s="12">
        <v>42042</v>
      </c>
      <c r="C3662" s="4" t="s">
        <v>70</v>
      </c>
      <c r="D3662" s="4">
        <v>2.8</v>
      </c>
      <c r="E3662" s="4">
        <v>191</v>
      </c>
      <c r="F3662" s="5">
        <v>0.33333333333333331</v>
      </c>
      <c r="G3662" s="6">
        <v>275</v>
      </c>
      <c r="H3662" s="7">
        <v>45375</v>
      </c>
      <c r="I3662" s="7">
        <f>FlightsPivot[[#This Row],[Total Fare]]*10%</f>
        <v>4537.5</v>
      </c>
      <c r="J3662" s="7">
        <f>FlightsPivot[[#This Row],[Total Fare]]+FlightsPivot[[#This Row],[10% tax ]]</f>
        <v>49912.5</v>
      </c>
      <c r="K3662" s="4">
        <v>2</v>
      </c>
      <c r="L3662" s="4">
        <v>2015</v>
      </c>
      <c r="M3662" t="str">
        <f>INDEX(RoutesPivot[DepAirport],MATCH($C3662,RoutesPivot[[RouteID]:[RouteID]],0))</f>
        <v>ORD</v>
      </c>
      <c r="N3662" t="str">
        <f>INDEX(RoutesPivot[AirportID],MATCH($C3662,RoutesPivot[[RouteID]:[RouteID]],0))</f>
        <v>LAS</v>
      </c>
      <c r="O3662">
        <f>INDEX(RoutesPivot[Distance],MATCH($C3662,RoutesPivot[[RouteID]:[RouteID]],0))</f>
        <v>1100</v>
      </c>
      <c r="P3662">
        <f>INDEX(RoutesPivot[ListPrice],MATCH($C3662,RoutesPivot[[RouteID]:[RouteID]],0))</f>
        <v>275</v>
      </c>
      <c r="Q3662" t="str">
        <f>INDEX(AirportPivot[AirportName],MATCH($N3662,AirportPivot[[AirportID]:[AirportID]],0))</f>
        <v>McCarran International</v>
      </c>
      <c r="R3662">
        <f>INDEX(AirportPivot[Gates (number of available)],MATCH($N3662,AirportPivot[[AirportID]:[AirportID]],0))</f>
        <v>68</v>
      </c>
    </row>
    <row r="3663" spans="1:18" x14ac:dyDescent="0.25">
      <c r="A3663" s="3" t="s">
        <v>3695</v>
      </c>
      <c r="B3663" s="12">
        <v>41756</v>
      </c>
      <c r="C3663" s="4" t="s">
        <v>98</v>
      </c>
      <c r="D3663" s="4">
        <v>1</v>
      </c>
      <c r="E3663" s="4">
        <v>122</v>
      </c>
      <c r="F3663" s="5">
        <v>0.60416666666666663</v>
      </c>
      <c r="G3663" s="6">
        <v>275</v>
      </c>
      <c r="H3663" s="7">
        <v>50875</v>
      </c>
      <c r="I3663" s="7">
        <f>FlightsPivot[[#This Row],[Total Fare]]*10%</f>
        <v>5087.5</v>
      </c>
      <c r="J3663" s="7">
        <f>FlightsPivot[[#This Row],[Total Fare]]+FlightsPivot[[#This Row],[10% tax ]]</f>
        <v>55962.5</v>
      </c>
      <c r="K3663" s="4">
        <v>4</v>
      </c>
      <c r="L3663" s="4">
        <v>2014</v>
      </c>
      <c r="M3663" t="str">
        <f>INDEX(RoutesPivot[DepAirport],MATCH($C3663,RoutesPivot[[RouteID]:[RouteID]],0))</f>
        <v>ORD</v>
      </c>
      <c r="N3663" t="str">
        <f>INDEX(RoutesPivot[AirportID],MATCH($C3663,RoutesPivot[[RouteID]:[RouteID]],0))</f>
        <v>PHL</v>
      </c>
      <c r="O3663">
        <f>INDEX(RoutesPivot[Distance],MATCH($C3663,RoutesPivot[[RouteID]:[RouteID]],0))</f>
        <v>580</v>
      </c>
      <c r="P3663">
        <f>INDEX(RoutesPivot[ListPrice],MATCH($C3663,RoutesPivot[[RouteID]:[RouteID]],0))</f>
        <v>275</v>
      </c>
      <c r="Q3663" t="str">
        <f>INDEX(AirportPivot[AirportName],MATCH($N3663,AirportPivot[[AirportID]:[AirportID]],0))</f>
        <v>Philadelphia International</v>
      </c>
      <c r="R3663">
        <f>INDEX(AirportPivot[Gates (number of available)],MATCH($N3663,AirportPivot[[AirportID]:[AirportID]],0))</f>
        <v>89</v>
      </c>
    </row>
    <row r="3664" spans="1:18" x14ac:dyDescent="0.25">
      <c r="A3664" s="3" t="s">
        <v>3696</v>
      </c>
      <c r="B3664" s="12">
        <v>42359</v>
      </c>
      <c r="C3664" s="4" t="s">
        <v>47</v>
      </c>
      <c r="D3664" s="4">
        <v>3.4</v>
      </c>
      <c r="E3664" s="4">
        <v>7</v>
      </c>
      <c r="F3664" s="5">
        <v>0.41666666666666669</v>
      </c>
      <c r="G3664" s="6">
        <v>350</v>
      </c>
      <c r="H3664" s="7">
        <v>64750</v>
      </c>
      <c r="I3664" s="7">
        <f>FlightsPivot[[#This Row],[Total Fare]]*10%</f>
        <v>6475</v>
      </c>
      <c r="J3664" s="7">
        <f>FlightsPivot[[#This Row],[Total Fare]]+FlightsPivot[[#This Row],[10% tax ]]</f>
        <v>71225</v>
      </c>
      <c r="K3664" s="4">
        <v>12</v>
      </c>
      <c r="L3664" s="4">
        <v>2015</v>
      </c>
      <c r="M3664" t="str">
        <f>INDEX(RoutesPivot[DepAirport],MATCH($C3664,RoutesPivot[[RouteID]:[RouteID]],0))</f>
        <v>ORD</v>
      </c>
      <c r="N3664" t="str">
        <f>INDEX(RoutesPivot[AirportID],MATCH($C3664,RoutesPivot[[RouteID]:[RouteID]],0))</f>
        <v>PHX</v>
      </c>
      <c r="O3664">
        <f>INDEX(RoutesPivot[Distance],MATCH($C3664,RoutesPivot[[RouteID]:[RouteID]],0))</f>
        <v>1200</v>
      </c>
      <c r="P3664">
        <f>INDEX(RoutesPivot[ListPrice],MATCH($C3664,RoutesPivot[[RouteID]:[RouteID]],0))</f>
        <v>250</v>
      </c>
      <c r="Q3664" t="str">
        <f>INDEX(AirportPivot[AirportName],MATCH($N3664,AirportPivot[[AirportID]:[AirportID]],0))</f>
        <v>Phoenix Sky Harbor International</v>
      </c>
      <c r="R3664">
        <f>INDEX(AirportPivot[Gates (number of available)],MATCH($N3664,AirportPivot[[AirportID]:[AirportID]],0))</f>
        <v>60</v>
      </c>
    </row>
    <row r="3665" spans="1:18" x14ac:dyDescent="0.25">
      <c r="A3665" s="3" t="s">
        <v>3697</v>
      </c>
      <c r="B3665" s="12">
        <v>41940</v>
      </c>
      <c r="C3665" s="4" t="s">
        <v>33</v>
      </c>
      <c r="D3665" s="4">
        <v>3.2</v>
      </c>
      <c r="E3665" s="4">
        <v>70</v>
      </c>
      <c r="F3665" s="5">
        <v>0.70833333333333337</v>
      </c>
      <c r="G3665" s="6">
        <v>375</v>
      </c>
      <c r="H3665" s="7">
        <v>67875</v>
      </c>
      <c r="I3665" s="7">
        <f>FlightsPivot[[#This Row],[Total Fare]]*10%</f>
        <v>6787.5</v>
      </c>
      <c r="J3665" s="7">
        <f>FlightsPivot[[#This Row],[Total Fare]]+FlightsPivot[[#This Row],[10% tax ]]</f>
        <v>74662.5</v>
      </c>
      <c r="K3665" s="4">
        <v>10</v>
      </c>
      <c r="L3665" s="4">
        <v>2014</v>
      </c>
      <c r="M3665" t="str">
        <f>INDEX(RoutesPivot[DepAirport],MATCH($C3665,RoutesPivot[[RouteID]:[RouteID]],0))</f>
        <v>ORD</v>
      </c>
      <c r="N3665" t="str">
        <f>INDEX(RoutesPivot[AirportID],MATCH($C3665,RoutesPivot[[RouteID]:[RouteID]],0))</f>
        <v>SFO</v>
      </c>
      <c r="O3665">
        <f>INDEX(RoutesPivot[Distance],MATCH($C3665,RoutesPivot[[RouteID]:[RouteID]],0))</f>
        <v>1600</v>
      </c>
      <c r="P3665">
        <f>INDEX(RoutesPivot[ListPrice],MATCH($C3665,RoutesPivot[[RouteID]:[RouteID]],0))</f>
        <v>375</v>
      </c>
      <c r="Q3665" t="str">
        <f>INDEX(AirportPivot[AirportName],MATCH($N3665,AirportPivot[[AirportID]:[AirportID]],0))</f>
        <v>San Francisco International</v>
      </c>
      <c r="R3665">
        <f>INDEX(AirportPivot[Gates (number of available)],MATCH($N3665,AirportPivot[[AirportID]:[AirportID]],0))</f>
        <v>70</v>
      </c>
    </row>
    <row r="3666" spans="1:18" x14ac:dyDescent="0.25">
      <c r="A3666" s="3" t="s">
        <v>3698</v>
      </c>
      <c r="B3666" s="12">
        <v>42029</v>
      </c>
      <c r="C3666" s="4" t="s">
        <v>23</v>
      </c>
      <c r="D3666" s="4">
        <v>2.2999999999999998</v>
      </c>
      <c r="E3666" s="4">
        <v>105</v>
      </c>
      <c r="F3666" s="5">
        <v>0.75</v>
      </c>
      <c r="G3666" s="6">
        <v>300</v>
      </c>
      <c r="H3666" s="7">
        <v>55500</v>
      </c>
      <c r="I3666" s="7">
        <f>FlightsPivot[[#This Row],[Total Fare]]*10%</f>
        <v>5550</v>
      </c>
      <c r="J3666" s="7">
        <f>FlightsPivot[[#This Row],[Total Fare]]+FlightsPivot[[#This Row],[10% tax ]]</f>
        <v>61050</v>
      </c>
      <c r="K3666" s="4">
        <v>1</v>
      </c>
      <c r="L3666" s="4">
        <v>2015</v>
      </c>
      <c r="M3666" t="str">
        <f>INDEX(RoutesPivot[DepAirport],MATCH($C3666,RoutesPivot[[RouteID]:[RouteID]],0))</f>
        <v>ORD</v>
      </c>
      <c r="N3666" t="str">
        <f>INDEX(RoutesPivot[AirportID],MATCH($C3666,RoutesPivot[[RouteID]:[RouteID]],0))</f>
        <v>DEN</v>
      </c>
      <c r="O3666">
        <f>INDEX(RoutesPivot[Distance],MATCH($C3666,RoutesPivot[[RouteID]:[RouteID]],0))</f>
        <v>800</v>
      </c>
      <c r="P3666">
        <f>INDEX(RoutesPivot[ListPrice],MATCH($C3666,RoutesPivot[[RouteID]:[RouteID]],0))</f>
        <v>300</v>
      </c>
      <c r="Q3666" t="str">
        <f>INDEX(AirportPivot[AirportName],MATCH($N3666,AirportPivot[[AirportID]:[AirportID]],0))</f>
        <v>Denver International</v>
      </c>
      <c r="R3666">
        <f>INDEX(AirportPivot[Gates (number of available)],MATCH($N3666,AirportPivot[[AirportID]:[AirportID]],0))</f>
        <v>75</v>
      </c>
    </row>
    <row r="3667" spans="1:18" x14ac:dyDescent="0.25">
      <c r="A3667" s="3" t="s">
        <v>3699</v>
      </c>
      <c r="B3667" s="12">
        <v>41994</v>
      </c>
      <c r="C3667" s="4" t="s">
        <v>27</v>
      </c>
      <c r="D3667" s="4">
        <v>12.2</v>
      </c>
      <c r="E3667" s="4">
        <v>133</v>
      </c>
      <c r="F3667" s="5">
        <v>0.79166666666666663</v>
      </c>
      <c r="G3667" s="6">
        <v>200</v>
      </c>
      <c r="H3667" s="7">
        <v>37000</v>
      </c>
      <c r="I3667" s="7">
        <f>FlightsPivot[[#This Row],[Total Fare]]*10%</f>
        <v>3700</v>
      </c>
      <c r="J3667" s="7">
        <f>FlightsPivot[[#This Row],[Total Fare]]+FlightsPivot[[#This Row],[10% tax ]]</f>
        <v>40700</v>
      </c>
      <c r="K3667" s="4">
        <v>12</v>
      </c>
      <c r="L3667" s="4">
        <v>2014</v>
      </c>
      <c r="M3667" t="str">
        <f>INDEX(RoutesPivot[DepAirport],MATCH($C3667,RoutesPivot[[RouteID]:[RouteID]],0))</f>
        <v>ORD</v>
      </c>
      <c r="N3667" t="str">
        <f>INDEX(RoutesPivot[AirportID],MATCH($C3667,RoutesPivot[[RouteID]:[RouteID]],0))</f>
        <v>ATL</v>
      </c>
      <c r="O3667">
        <f>INDEX(RoutesPivot[Distance],MATCH($C3667,RoutesPivot[[RouteID]:[RouteID]],0))</f>
        <v>510</v>
      </c>
      <c r="P3667">
        <f>INDEX(RoutesPivot[ListPrice],MATCH($C3667,RoutesPivot[[RouteID]:[RouteID]],0))</f>
        <v>200</v>
      </c>
      <c r="Q3667" t="str">
        <f>INDEX(AirportPivot[AirportName],MATCH($N3667,AirportPivot[[AirportID]:[AirportID]],0))</f>
        <v>Hartsfield-Jackson Atlanta International</v>
      </c>
      <c r="R3667">
        <f>INDEX(AirportPivot[Gates (number of available)],MATCH($N3667,AirportPivot[[AirportID]:[AirportID]],0))</f>
        <v>100</v>
      </c>
    </row>
    <row r="3668" spans="1:18" x14ac:dyDescent="0.25">
      <c r="A3668" s="3" t="s">
        <v>3700</v>
      </c>
      <c r="B3668" s="12">
        <v>41956</v>
      </c>
      <c r="C3668" s="4" t="s">
        <v>47</v>
      </c>
      <c r="D3668" s="4">
        <v>3.2</v>
      </c>
      <c r="E3668" s="4">
        <v>83</v>
      </c>
      <c r="F3668" s="5">
        <v>0.3125</v>
      </c>
      <c r="G3668" s="6">
        <v>250</v>
      </c>
      <c r="H3668" s="7">
        <v>45250</v>
      </c>
      <c r="I3668" s="7">
        <f>FlightsPivot[[#This Row],[Total Fare]]*10%</f>
        <v>4525</v>
      </c>
      <c r="J3668" s="7">
        <f>FlightsPivot[[#This Row],[Total Fare]]+FlightsPivot[[#This Row],[10% tax ]]</f>
        <v>49775</v>
      </c>
      <c r="K3668" s="4">
        <v>11</v>
      </c>
      <c r="L3668" s="4">
        <v>2014</v>
      </c>
      <c r="M3668" t="str">
        <f>INDEX(RoutesPivot[DepAirport],MATCH($C3668,RoutesPivot[[RouteID]:[RouteID]],0))</f>
        <v>ORD</v>
      </c>
      <c r="N3668" t="str">
        <f>INDEX(RoutesPivot[AirportID],MATCH($C3668,RoutesPivot[[RouteID]:[RouteID]],0))</f>
        <v>PHX</v>
      </c>
      <c r="O3668">
        <f>INDEX(RoutesPivot[Distance],MATCH($C3668,RoutesPivot[[RouteID]:[RouteID]],0))</f>
        <v>1200</v>
      </c>
      <c r="P3668">
        <f>INDEX(RoutesPivot[ListPrice],MATCH($C3668,RoutesPivot[[RouteID]:[RouteID]],0))</f>
        <v>250</v>
      </c>
      <c r="Q3668" t="str">
        <f>INDEX(AirportPivot[AirportName],MATCH($N3668,AirportPivot[[AirportID]:[AirportID]],0))</f>
        <v>Phoenix Sky Harbor International</v>
      </c>
      <c r="R3668">
        <f>INDEX(AirportPivot[Gates (number of available)],MATCH($N3668,AirportPivot[[AirportID]:[AirportID]],0))</f>
        <v>60</v>
      </c>
    </row>
    <row r="3669" spans="1:18" x14ac:dyDescent="0.25">
      <c r="A3669" s="3" t="s">
        <v>3701</v>
      </c>
      <c r="B3669" s="12">
        <v>41860</v>
      </c>
      <c r="C3669" s="4" t="s">
        <v>25</v>
      </c>
      <c r="D3669" s="4">
        <v>1.6</v>
      </c>
      <c r="E3669" s="4">
        <v>160</v>
      </c>
      <c r="F3669" s="5">
        <v>0.29166666666666669</v>
      </c>
      <c r="G3669" s="6">
        <v>220</v>
      </c>
      <c r="H3669" s="7">
        <v>36300</v>
      </c>
      <c r="I3669" s="7">
        <f>FlightsPivot[[#This Row],[Total Fare]]*10%</f>
        <v>3630</v>
      </c>
      <c r="J3669" s="7">
        <f>FlightsPivot[[#This Row],[Total Fare]]+FlightsPivot[[#This Row],[10% tax ]]</f>
        <v>39930</v>
      </c>
      <c r="K3669" s="4">
        <v>8</v>
      </c>
      <c r="L3669" s="4">
        <v>2014</v>
      </c>
      <c r="M3669" t="str">
        <f>INDEX(RoutesPivot[DepAirport],MATCH($C3669,RoutesPivot[[RouteID]:[RouteID]],0))</f>
        <v>ORD</v>
      </c>
      <c r="N3669" t="str">
        <f>INDEX(RoutesPivot[AirportID],MATCH($C3669,RoutesPivot[[RouteID]:[RouteID]],0))</f>
        <v>DFW</v>
      </c>
      <c r="O3669">
        <f>INDEX(RoutesPivot[Distance],MATCH($C3669,RoutesPivot[[RouteID]:[RouteID]],0))</f>
        <v>700</v>
      </c>
      <c r="P3669">
        <f>INDEX(RoutesPivot[ListPrice],MATCH($C3669,RoutesPivot[[RouteID]:[RouteID]],0))</f>
        <v>200</v>
      </c>
      <c r="Q3669" t="str">
        <f>INDEX(AirportPivot[AirportName],MATCH($N3669,AirportPivot[[AirportID]:[AirportID]],0))</f>
        <v>Dallas/Fort Worth International</v>
      </c>
      <c r="R3669">
        <f>INDEX(AirportPivot[Gates (number of available)],MATCH($N3669,AirportPivot[[AirportID]:[AirportID]],0))</f>
        <v>130</v>
      </c>
    </row>
    <row r="3670" spans="1:18" x14ac:dyDescent="0.25">
      <c r="A3670" s="3" t="s">
        <v>3702</v>
      </c>
      <c r="B3670" s="12">
        <v>42288</v>
      </c>
      <c r="C3670" s="4" t="s">
        <v>25</v>
      </c>
      <c r="D3670" s="4">
        <v>2.1</v>
      </c>
      <c r="E3670" s="4">
        <v>5</v>
      </c>
      <c r="F3670" s="5">
        <v>0.35416666666666669</v>
      </c>
      <c r="G3670" s="6">
        <v>200</v>
      </c>
      <c r="H3670" s="7">
        <v>37000</v>
      </c>
      <c r="I3670" s="7">
        <f>FlightsPivot[[#This Row],[Total Fare]]*10%</f>
        <v>3700</v>
      </c>
      <c r="J3670" s="7">
        <f>FlightsPivot[[#This Row],[Total Fare]]+FlightsPivot[[#This Row],[10% tax ]]</f>
        <v>40700</v>
      </c>
      <c r="K3670" s="4">
        <v>10</v>
      </c>
      <c r="L3670" s="4">
        <v>2015</v>
      </c>
      <c r="M3670" t="str">
        <f>INDEX(RoutesPivot[DepAirport],MATCH($C3670,RoutesPivot[[RouteID]:[RouteID]],0))</f>
        <v>ORD</v>
      </c>
      <c r="N3670" t="str">
        <f>INDEX(RoutesPivot[AirportID],MATCH($C3670,RoutesPivot[[RouteID]:[RouteID]],0))</f>
        <v>DFW</v>
      </c>
      <c r="O3670">
        <f>INDEX(RoutesPivot[Distance],MATCH($C3670,RoutesPivot[[RouteID]:[RouteID]],0))</f>
        <v>700</v>
      </c>
      <c r="P3670">
        <f>INDEX(RoutesPivot[ListPrice],MATCH($C3670,RoutesPivot[[RouteID]:[RouteID]],0))</f>
        <v>200</v>
      </c>
      <c r="Q3670" t="str">
        <f>INDEX(AirportPivot[AirportName],MATCH($N3670,AirportPivot[[AirportID]:[AirportID]],0))</f>
        <v>Dallas/Fort Worth International</v>
      </c>
      <c r="R3670">
        <f>INDEX(AirportPivot[Gates (number of available)],MATCH($N3670,AirportPivot[[AirportID]:[AirportID]],0))</f>
        <v>130</v>
      </c>
    </row>
    <row r="3671" spans="1:18" x14ac:dyDescent="0.25">
      <c r="A3671" s="3" t="s">
        <v>3703</v>
      </c>
      <c r="B3671" s="12">
        <v>41839</v>
      </c>
      <c r="C3671" s="4" t="s">
        <v>25</v>
      </c>
      <c r="D3671" s="4">
        <v>1.4</v>
      </c>
      <c r="E3671" s="4">
        <v>6</v>
      </c>
      <c r="F3671" s="5">
        <v>0.75</v>
      </c>
      <c r="G3671" s="6">
        <v>220</v>
      </c>
      <c r="H3671" s="7">
        <v>40700</v>
      </c>
      <c r="I3671" s="7">
        <f>FlightsPivot[[#This Row],[Total Fare]]*10%</f>
        <v>4070</v>
      </c>
      <c r="J3671" s="7">
        <f>FlightsPivot[[#This Row],[Total Fare]]+FlightsPivot[[#This Row],[10% tax ]]</f>
        <v>44770</v>
      </c>
      <c r="K3671" s="4">
        <v>7</v>
      </c>
      <c r="L3671" s="4">
        <v>2014</v>
      </c>
      <c r="M3671" t="str">
        <f>INDEX(RoutesPivot[DepAirport],MATCH($C3671,RoutesPivot[[RouteID]:[RouteID]],0))</f>
        <v>ORD</v>
      </c>
      <c r="N3671" t="str">
        <f>INDEX(RoutesPivot[AirportID],MATCH($C3671,RoutesPivot[[RouteID]:[RouteID]],0))</f>
        <v>DFW</v>
      </c>
      <c r="O3671">
        <f>INDEX(RoutesPivot[Distance],MATCH($C3671,RoutesPivot[[RouteID]:[RouteID]],0))</f>
        <v>700</v>
      </c>
      <c r="P3671">
        <f>INDEX(RoutesPivot[ListPrice],MATCH($C3671,RoutesPivot[[RouteID]:[RouteID]],0))</f>
        <v>200</v>
      </c>
      <c r="Q3671" t="str">
        <f>INDEX(AirportPivot[AirportName],MATCH($N3671,AirportPivot[[AirportID]:[AirportID]],0))</f>
        <v>Dallas/Fort Worth International</v>
      </c>
      <c r="R3671">
        <f>INDEX(AirportPivot[Gates (number of available)],MATCH($N3671,AirportPivot[[AirportID]:[AirportID]],0))</f>
        <v>130</v>
      </c>
    </row>
    <row r="3672" spans="1:18" x14ac:dyDescent="0.25">
      <c r="A3672" s="3" t="s">
        <v>3704</v>
      </c>
      <c r="B3672" s="12">
        <v>41928</v>
      </c>
      <c r="C3672" s="4" t="s">
        <v>19</v>
      </c>
      <c r="D3672" s="4">
        <v>2.2000000000000002</v>
      </c>
      <c r="E3672" s="4">
        <v>201</v>
      </c>
      <c r="F3672" s="5">
        <v>0.8125</v>
      </c>
      <c r="G3672" s="6">
        <v>200</v>
      </c>
      <c r="H3672" s="7">
        <v>33000</v>
      </c>
      <c r="I3672" s="7">
        <f>FlightsPivot[[#This Row],[Total Fare]]*10%</f>
        <v>3300</v>
      </c>
      <c r="J3672" s="7">
        <f>FlightsPivot[[#This Row],[Total Fare]]+FlightsPivot[[#This Row],[10% tax ]]</f>
        <v>36300</v>
      </c>
      <c r="K3672" s="4">
        <v>10</v>
      </c>
      <c r="L3672" s="4">
        <v>2014</v>
      </c>
      <c r="M3672" t="str">
        <f>INDEX(RoutesPivot[DepAirport],MATCH($C3672,RoutesPivot[[RouteID]:[RouteID]],0))</f>
        <v>ORD</v>
      </c>
      <c r="N3672" t="str">
        <f>INDEX(RoutesPivot[AirportID],MATCH($C3672,RoutesPivot[[RouteID]:[RouteID]],0))</f>
        <v>IAH</v>
      </c>
      <c r="O3672">
        <f>INDEX(RoutesPivot[Distance],MATCH($C3672,RoutesPivot[[RouteID]:[RouteID]],0))</f>
        <v>800</v>
      </c>
      <c r="P3672">
        <f>INDEX(RoutesPivot[ListPrice],MATCH($C3672,RoutesPivot[[RouteID]:[RouteID]],0))</f>
        <v>200</v>
      </c>
      <c r="Q3672" t="str">
        <f>INDEX(AirportPivot[AirportName],MATCH($N3672,AirportPivot[[AirportID]:[AirportID]],0))</f>
        <v>George Bush Intercontinental/Houston</v>
      </c>
      <c r="R3672">
        <f>INDEX(AirportPivot[Gates (number of available)],MATCH($N3672,AirportPivot[[AirportID]:[AirportID]],0))</f>
        <v>80</v>
      </c>
    </row>
    <row r="3673" spans="1:18" x14ac:dyDescent="0.25">
      <c r="A3673" s="3" t="s">
        <v>3705</v>
      </c>
      <c r="B3673" s="12">
        <v>41767</v>
      </c>
      <c r="C3673" s="4" t="s">
        <v>53</v>
      </c>
      <c r="D3673" s="4">
        <v>3.4</v>
      </c>
      <c r="E3673" s="4">
        <v>70</v>
      </c>
      <c r="F3673" s="5">
        <v>0.70833333333333337</v>
      </c>
      <c r="G3673" s="6">
        <v>300</v>
      </c>
      <c r="H3673" s="7">
        <v>54300</v>
      </c>
      <c r="I3673" s="7">
        <f>FlightsPivot[[#This Row],[Total Fare]]*10%</f>
        <v>5430</v>
      </c>
      <c r="J3673" s="7">
        <f>FlightsPivot[[#This Row],[Total Fare]]+FlightsPivot[[#This Row],[10% tax ]]</f>
        <v>59730</v>
      </c>
      <c r="K3673" s="4">
        <v>5</v>
      </c>
      <c r="L3673" s="4">
        <v>2014</v>
      </c>
      <c r="M3673" t="str">
        <f>INDEX(RoutesPivot[DepAirport],MATCH($C3673,RoutesPivot[[RouteID]:[RouteID]],0))</f>
        <v>ORD</v>
      </c>
      <c r="N3673" t="str">
        <f>INDEX(RoutesPivot[AirportID],MATCH($C3673,RoutesPivot[[RouteID]:[RouteID]],0))</f>
        <v>FLL</v>
      </c>
      <c r="O3673">
        <f>INDEX(RoutesPivot[Distance],MATCH($C3673,RoutesPivot[[RouteID]:[RouteID]],0))</f>
        <v>940</v>
      </c>
      <c r="P3673">
        <f>INDEX(RoutesPivot[ListPrice],MATCH($C3673,RoutesPivot[[RouteID]:[RouteID]],0))</f>
        <v>300</v>
      </c>
      <c r="Q3673" t="str">
        <f>INDEX(AirportPivot[AirportName],MATCH($N3673,AirportPivot[[AirportID]:[AirportID]],0))</f>
        <v>Fort Lauderdale/Hollywood International</v>
      </c>
      <c r="R3673">
        <f>INDEX(AirportPivot[Gates (number of available)],MATCH($N3673,AirportPivot[[AirportID]:[AirportID]],0))</f>
        <v>55</v>
      </c>
    </row>
    <row r="3674" spans="1:18" x14ac:dyDescent="0.25">
      <c r="A3674" s="3" t="s">
        <v>3706</v>
      </c>
      <c r="B3674" s="12">
        <v>41897</v>
      </c>
      <c r="C3674" s="4" t="s">
        <v>15</v>
      </c>
      <c r="D3674" s="4">
        <v>1.3</v>
      </c>
      <c r="E3674" s="4">
        <v>76</v>
      </c>
      <c r="F3674" s="5">
        <v>0.29166666666666669</v>
      </c>
      <c r="G3674" s="6">
        <v>225</v>
      </c>
      <c r="H3674" s="7">
        <v>40725</v>
      </c>
      <c r="I3674" s="7">
        <f>FlightsPivot[[#This Row],[Total Fare]]*10%</f>
        <v>4072.5</v>
      </c>
      <c r="J3674" s="7">
        <f>FlightsPivot[[#This Row],[Total Fare]]+FlightsPivot[[#This Row],[10% tax ]]</f>
        <v>44797.5</v>
      </c>
      <c r="K3674" s="4">
        <v>9</v>
      </c>
      <c r="L3674" s="4">
        <v>2014</v>
      </c>
      <c r="M3674" t="str">
        <f>INDEX(RoutesPivot[DepAirport],MATCH($C3674,RoutesPivot[[RouteID]:[RouteID]],0))</f>
        <v>ORD</v>
      </c>
      <c r="N3674" t="str">
        <f>INDEX(RoutesPivot[AirportID],MATCH($C3674,RoutesPivot[[RouteID]:[RouteID]],0))</f>
        <v>EWR</v>
      </c>
      <c r="O3674">
        <f>INDEX(RoutesPivot[Distance],MATCH($C3674,RoutesPivot[[RouteID]:[RouteID]],0))</f>
        <v>600</v>
      </c>
      <c r="P3674">
        <f>INDEX(RoutesPivot[ListPrice],MATCH($C3674,RoutesPivot[[RouteID]:[RouteID]],0))</f>
        <v>225</v>
      </c>
      <c r="Q3674" t="str">
        <f>INDEX(AirportPivot[AirportName],MATCH($N3674,AirportPivot[[AirportID]:[AirportID]],0))</f>
        <v>Newark Liberty International</v>
      </c>
      <c r="R3674">
        <f>INDEX(AirportPivot[Gates (number of available)],MATCH($N3674,AirportPivot[[AirportID]:[AirportID]],0))</f>
        <v>82</v>
      </c>
    </row>
    <row r="3675" spans="1:18" x14ac:dyDescent="0.25">
      <c r="A3675" s="3" t="s">
        <v>3707</v>
      </c>
      <c r="B3675" s="12">
        <v>42199</v>
      </c>
      <c r="C3675" s="4" t="s">
        <v>23</v>
      </c>
      <c r="D3675" s="4">
        <v>1.9</v>
      </c>
      <c r="E3675" s="4">
        <v>20</v>
      </c>
      <c r="F3675" s="5">
        <v>0.70833333333333337</v>
      </c>
      <c r="G3675" s="6">
        <v>330</v>
      </c>
      <c r="H3675" s="7">
        <v>61050</v>
      </c>
      <c r="I3675" s="7">
        <f>FlightsPivot[[#This Row],[Total Fare]]*10%</f>
        <v>6105</v>
      </c>
      <c r="J3675" s="7">
        <f>FlightsPivot[[#This Row],[Total Fare]]+FlightsPivot[[#This Row],[10% tax ]]</f>
        <v>67155</v>
      </c>
      <c r="K3675" s="4">
        <v>7</v>
      </c>
      <c r="L3675" s="4">
        <v>2015</v>
      </c>
      <c r="M3675" t="str">
        <f>INDEX(RoutesPivot[DepAirport],MATCH($C3675,RoutesPivot[[RouteID]:[RouteID]],0))</f>
        <v>ORD</v>
      </c>
      <c r="N3675" t="str">
        <f>INDEX(RoutesPivot[AirportID],MATCH($C3675,RoutesPivot[[RouteID]:[RouteID]],0))</f>
        <v>DEN</v>
      </c>
      <c r="O3675">
        <f>INDEX(RoutesPivot[Distance],MATCH($C3675,RoutesPivot[[RouteID]:[RouteID]],0))</f>
        <v>800</v>
      </c>
      <c r="P3675">
        <f>INDEX(RoutesPivot[ListPrice],MATCH($C3675,RoutesPivot[[RouteID]:[RouteID]],0))</f>
        <v>300</v>
      </c>
      <c r="Q3675" t="str">
        <f>INDEX(AirportPivot[AirportName],MATCH($N3675,AirportPivot[[AirportID]:[AirportID]],0))</f>
        <v>Denver International</v>
      </c>
      <c r="R3675">
        <f>INDEX(AirportPivot[Gates (number of available)],MATCH($N3675,AirportPivot[[AirportID]:[AirportID]],0))</f>
        <v>75</v>
      </c>
    </row>
    <row r="3676" spans="1:18" x14ac:dyDescent="0.25">
      <c r="A3676" s="3" t="s">
        <v>3708</v>
      </c>
      <c r="B3676" s="12">
        <v>41673</v>
      </c>
      <c r="C3676" s="4" t="s">
        <v>23</v>
      </c>
      <c r="D3676" s="4">
        <v>2.5</v>
      </c>
      <c r="E3676" s="4">
        <v>146</v>
      </c>
      <c r="F3676" s="5">
        <v>0.70833333333333337</v>
      </c>
      <c r="G3676" s="6">
        <v>300</v>
      </c>
      <c r="H3676" s="7">
        <v>55500</v>
      </c>
      <c r="I3676" s="7">
        <f>FlightsPivot[[#This Row],[Total Fare]]*10%</f>
        <v>5550</v>
      </c>
      <c r="J3676" s="7">
        <f>FlightsPivot[[#This Row],[Total Fare]]+FlightsPivot[[#This Row],[10% tax ]]</f>
        <v>61050</v>
      </c>
      <c r="K3676" s="4">
        <v>2</v>
      </c>
      <c r="L3676" s="4">
        <v>2014</v>
      </c>
      <c r="M3676" t="str">
        <f>INDEX(RoutesPivot[DepAirport],MATCH($C3676,RoutesPivot[[RouteID]:[RouteID]],0))</f>
        <v>ORD</v>
      </c>
      <c r="N3676" t="str">
        <f>INDEX(RoutesPivot[AirportID],MATCH($C3676,RoutesPivot[[RouteID]:[RouteID]],0))</f>
        <v>DEN</v>
      </c>
      <c r="O3676">
        <f>INDEX(RoutesPivot[Distance],MATCH($C3676,RoutesPivot[[RouteID]:[RouteID]],0))</f>
        <v>800</v>
      </c>
      <c r="P3676">
        <f>INDEX(RoutesPivot[ListPrice],MATCH($C3676,RoutesPivot[[RouteID]:[RouteID]],0))</f>
        <v>300</v>
      </c>
      <c r="Q3676" t="str">
        <f>INDEX(AirportPivot[AirportName],MATCH($N3676,AirportPivot[[AirportID]:[AirportID]],0))</f>
        <v>Denver International</v>
      </c>
      <c r="R3676">
        <f>INDEX(AirportPivot[Gates (number of available)],MATCH($N3676,AirportPivot[[AirportID]:[AirportID]],0))</f>
        <v>75</v>
      </c>
    </row>
    <row r="3677" spans="1:18" x14ac:dyDescent="0.25">
      <c r="A3677" s="3" t="s">
        <v>3709</v>
      </c>
      <c r="B3677" s="12">
        <v>42091</v>
      </c>
      <c r="C3677" s="4" t="s">
        <v>25</v>
      </c>
      <c r="D3677" s="4">
        <v>1.6</v>
      </c>
      <c r="E3677" s="4">
        <v>204</v>
      </c>
      <c r="F3677" s="5">
        <v>0.35416666666666669</v>
      </c>
      <c r="G3677" s="6">
        <v>200</v>
      </c>
      <c r="H3677" s="7">
        <v>33000</v>
      </c>
      <c r="I3677" s="7">
        <f>FlightsPivot[[#This Row],[Total Fare]]*10%</f>
        <v>3300</v>
      </c>
      <c r="J3677" s="7">
        <f>FlightsPivot[[#This Row],[Total Fare]]+FlightsPivot[[#This Row],[10% tax ]]</f>
        <v>36300</v>
      </c>
      <c r="K3677" s="4">
        <v>3</v>
      </c>
      <c r="L3677" s="4">
        <v>2015</v>
      </c>
      <c r="M3677" t="str">
        <f>INDEX(RoutesPivot[DepAirport],MATCH($C3677,RoutesPivot[[RouteID]:[RouteID]],0))</f>
        <v>ORD</v>
      </c>
      <c r="N3677" t="str">
        <f>INDEX(RoutesPivot[AirportID],MATCH($C3677,RoutesPivot[[RouteID]:[RouteID]],0))</f>
        <v>DFW</v>
      </c>
      <c r="O3677">
        <f>INDEX(RoutesPivot[Distance],MATCH($C3677,RoutesPivot[[RouteID]:[RouteID]],0))</f>
        <v>700</v>
      </c>
      <c r="P3677">
        <f>INDEX(RoutesPivot[ListPrice],MATCH($C3677,RoutesPivot[[RouteID]:[RouteID]],0))</f>
        <v>200</v>
      </c>
      <c r="Q3677" t="str">
        <f>INDEX(AirportPivot[AirportName],MATCH($N3677,AirportPivot[[AirportID]:[AirportID]],0))</f>
        <v>Dallas/Fort Worth International</v>
      </c>
      <c r="R3677">
        <f>INDEX(AirportPivot[Gates (number of available)],MATCH($N3677,AirportPivot[[AirportID]:[AirportID]],0))</f>
        <v>130</v>
      </c>
    </row>
    <row r="3678" spans="1:18" x14ac:dyDescent="0.25">
      <c r="A3678" s="3" t="s">
        <v>3710</v>
      </c>
      <c r="B3678" s="12">
        <v>41999</v>
      </c>
      <c r="C3678" s="4" t="s">
        <v>17</v>
      </c>
      <c r="D3678" s="4">
        <v>9.4</v>
      </c>
      <c r="E3678" s="4">
        <v>185</v>
      </c>
      <c r="F3678" s="5">
        <v>0.5</v>
      </c>
      <c r="G3678" s="6">
        <v>490</v>
      </c>
      <c r="H3678" s="7">
        <v>80850</v>
      </c>
      <c r="I3678" s="7">
        <f>FlightsPivot[[#This Row],[Total Fare]]*10%</f>
        <v>8085</v>
      </c>
      <c r="J3678" s="7">
        <f>FlightsPivot[[#This Row],[Total Fare]]+FlightsPivot[[#This Row],[10% tax ]]</f>
        <v>88935</v>
      </c>
      <c r="K3678" s="4">
        <v>12</v>
      </c>
      <c r="L3678" s="4">
        <v>2014</v>
      </c>
      <c r="M3678" t="str">
        <f>INDEX(RoutesPivot[DepAirport],MATCH($C3678,RoutesPivot[[RouteID]:[RouteID]],0))</f>
        <v>ORD</v>
      </c>
      <c r="N3678" t="str">
        <f>INDEX(RoutesPivot[AirportID],MATCH($C3678,RoutesPivot[[RouteID]:[RouteID]],0))</f>
        <v>LAX</v>
      </c>
      <c r="O3678">
        <f>INDEX(RoutesPivot[Distance],MATCH($C3678,RoutesPivot[[RouteID]:[RouteID]],0))</f>
        <v>1518</v>
      </c>
      <c r="P3678">
        <f>INDEX(RoutesPivot[ListPrice],MATCH($C3678,RoutesPivot[[RouteID]:[RouteID]],0))</f>
        <v>350</v>
      </c>
      <c r="Q3678" t="str">
        <f>INDEX(AirportPivot[AirportName],MATCH($N3678,AirportPivot[[AirportID]:[AirportID]],0))</f>
        <v>Los Angeles International</v>
      </c>
      <c r="R3678">
        <f>INDEX(AirportPivot[Gates (number of available)],MATCH($N3678,AirportPivot[[AirportID]:[AirportID]],0))</f>
        <v>86</v>
      </c>
    </row>
    <row r="3679" spans="1:18" x14ac:dyDescent="0.25">
      <c r="A3679" s="3" t="s">
        <v>3711</v>
      </c>
      <c r="B3679" s="12">
        <v>41970</v>
      </c>
      <c r="C3679" s="4" t="s">
        <v>21</v>
      </c>
      <c r="D3679" s="4">
        <v>5.8</v>
      </c>
      <c r="E3679" s="4">
        <v>172</v>
      </c>
      <c r="F3679" s="5">
        <v>0.29166666666666669</v>
      </c>
      <c r="G3679" s="6">
        <v>187.5</v>
      </c>
      <c r="H3679" s="7">
        <v>30937.5</v>
      </c>
      <c r="I3679" s="7">
        <f>FlightsPivot[[#This Row],[Total Fare]]*10%</f>
        <v>3093.75</v>
      </c>
      <c r="J3679" s="7">
        <f>FlightsPivot[[#This Row],[Total Fare]]+FlightsPivot[[#This Row],[10% tax ]]</f>
        <v>34031.25</v>
      </c>
      <c r="K3679" s="4">
        <v>11</v>
      </c>
      <c r="L3679" s="4">
        <v>2014</v>
      </c>
      <c r="M3679" t="str">
        <f>INDEX(RoutesPivot[DepAirport],MATCH($C3679,RoutesPivot[[RouteID]:[RouteID]],0))</f>
        <v>ORD</v>
      </c>
      <c r="N3679" t="str">
        <f>INDEX(RoutesPivot[AirportID],MATCH($C3679,RoutesPivot[[RouteID]:[RouteID]],0))</f>
        <v>CLT</v>
      </c>
      <c r="O3679">
        <f>INDEX(RoutesPivot[Distance],MATCH($C3679,RoutesPivot[[RouteID]:[RouteID]],0))</f>
        <v>700</v>
      </c>
      <c r="P3679">
        <f>INDEX(RoutesPivot[ListPrice],MATCH($C3679,RoutesPivot[[RouteID]:[RouteID]],0))</f>
        <v>125</v>
      </c>
      <c r="Q3679" t="str">
        <f>INDEX(AirportPivot[AirportName],MATCH($N3679,AirportPivot[[AirportID]:[AirportID]],0))</f>
        <v>Charlotte/Douglas International</v>
      </c>
      <c r="R3679">
        <f>INDEX(AirportPivot[Gates (number of available)],MATCH($N3679,AirportPivot[[AirportID]:[AirportID]],0))</f>
        <v>65</v>
      </c>
    </row>
    <row r="3680" spans="1:18" x14ac:dyDescent="0.25">
      <c r="A3680" s="3" t="s">
        <v>3712</v>
      </c>
      <c r="B3680" s="12">
        <v>42365</v>
      </c>
      <c r="C3680" s="4" t="s">
        <v>17</v>
      </c>
      <c r="D3680" s="4">
        <v>8.5</v>
      </c>
      <c r="E3680" s="4">
        <v>209</v>
      </c>
      <c r="F3680" s="5">
        <v>0.5</v>
      </c>
      <c r="G3680" s="6">
        <v>490</v>
      </c>
      <c r="H3680" s="7">
        <v>80850</v>
      </c>
      <c r="I3680" s="7">
        <f>FlightsPivot[[#This Row],[Total Fare]]*10%</f>
        <v>8085</v>
      </c>
      <c r="J3680" s="7">
        <f>FlightsPivot[[#This Row],[Total Fare]]+FlightsPivot[[#This Row],[10% tax ]]</f>
        <v>88935</v>
      </c>
      <c r="K3680" s="4">
        <v>12</v>
      </c>
      <c r="L3680" s="4">
        <v>2015</v>
      </c>
      <c r="M3680" t="str">
        <f>INDEX(RoutesPivot[DepAirport],MATCH($C3680,RoutesPivot[[RouteID]:[RouteID]],0))</f>
        <v>ORD</v>
      </c>
      <c r="N3680" t="str">
        <f>INDEX(RoutesPivot[AirportID],MATCH($C3680,RoutesPivot[[RouteID]:[RouteID]],0))</f>
        <v>LAX</v>
      </c>
      <c r="O3680">
        <f>INDEX(RoutesPivot[Distance],MATCH($C3680,RoutesPivot[[RouteID]:[RouteID]],0))</f>
        <v>1518</v>
      </c>
      <c r="P3680">
        <f>INDEX(RoutesPivot[ListPrice],MATCH($C3680,RoutesPivot[[RouteID]:[RouteID]],0))</f>
        <v>350</v>
      </c>
      <c r="Q3680" t="str">
        <f>INDEX(AirportPivot[AirportName],MATCH($N3680,AirportPivot[[AirportID]:[AirportID]],0))</f>
        <v>Los Angeles International</v>
      </c>
      <c r="R3680">
        <f>INDEX(AirportPivot[Gates (number of available)],MATCH($N3680,AirportPivot[[AirportID]:[AirportID]],0))</f>
        <v>86</v>
      </c>
    </row>
    <row r="3681" spans="1:18" x14ac:dyDescent="0.25">
      <c r="A3681" s="3" t="s">
        <v>3713</v>
      </c>
      <c r="B3681" s="12">
        <v>42257</v>
      </c>
      <c r="C3681" s="4" t="s">
        <v>17</v>
      </c>
      <c r="D3681" s="4">
        <v>3</v>
      </c>
      <c r="E3681" s="4">
        <v>43</v>
      </c>
      <c r="F3681" s="5">
        <v>0.29166666666666669</v>
      </c>
      <c r="G3681" s="6">
        <v>350</v>
      </c>
      <c r="H3681" s="7">
        <v>57750</v>
      </c>
      <c r="I3681" s="7">
        <f>FlightsPivot[[#This Row],[Total Fare]]*10%</f>
        <v>5775</v>
      </c>
      <c r="J3681" s="7">
        <f>FlightsPivot[[#This Row],[Total Fare]]+FlightsPivot[[#This Row],[10% tax ]]</f>
        <v>63525</v>
      </c>
      <c r="K3681" s="4">
        <v>9</v>
      </c>
      <c r="L3681" s="4">
        <v>2015</v>
      </c>
      <c r="M3681" t="str">
        <f>INDEX(RoutesPivot[DepAirport],MATCH($C3681,RoutesPivot[[RouteID]:[RouteID]],0))</f>
        <v>ORD</v>
      </c>
      <c r="N3681" t="str">
        <f>INDEX(RoutesPivot[AirportID],MATCH($C3681,RoutesPivot[[RouteID]:[RouteID]],0))</f>
        <v>LAX</v>
      </c>
      <c r="O3681">
        <f>INDEX(RoutesPivot[Distance],MATCH($C3681,RoutesPivot[[RouteID]:[RouteID]],0))</f>
        <v>1518</v>
      </c>
      <c r="P3681">
        <f>INDEX(RoutesPivot[ListPrice],MATCH($C3681,RoutesPivot[[RouteID]:[RouteID]],0))</f>
        <v>350</v>
      </c>
      <c r="Q3681" t="str">
        <f>INDEX(AirportPivot[AirportName],MATCH($N3681,AirportPivot[[AirportID]:[AirportID]],0))</f>
        <v>Los Angeles International</v>
      </c>
      <c r="R3681">
        <f>INDEX(AirportPivot[Gates (number of available)],MATCH($N3681,AirportPivot[[AirportID]:[AirportID]],0))</f>
        <v>86</v>
      </c>
    </row>
    <row r="3682" spans="1:18" x14ac:dyDescent="0.25">
      <c r="A3682" s="3" t="s">
        <v>3714</v>
      </c>
      <c r="B3682" s="12">
        <v>42350</v>
      </c>
      <c r="C3682" s="4" t="s">
        <v>21</v>
      </c>
      <c r="D3682" s="4">
        <v>2.1</v>
      </c>
      <c r="E3682" s="4">
        <v>77</v>
      </c>
      <c r="F3682" s="5">
        <v>0.3125</v>
      </c>
      <c r="G3682" s="6">
        <v>125</v>
      </c>
      <c r="H3682" s="7">
        <v>22625</v>
      </c>
      <c r="I3682" s="7">
        <f>FlightsPivot[[#This Row],[Total Fare]]*10%</f>
        <v>2262.5</v>
      </c>
      <c r="J3682" s="7">
        <f>FlightsPivot[[#This Row],[Total Fare]]+FlightsPivot[[#This Row],[10% tax ]]</f>
        <v>24887.5</v>
      </c>
      <c r="K3682" s="4">
        <v>12</v>
      </c>
      <c r="L3682" s="4">
        <v>2015</v>
      </c>
      <c r="M3682" t="str">
        <f>INDEX(RoutesPivot[DepAirport],MATCH($C3682,RoutesPivot[[RouteID]:[RouteID]],0))</f>
        <v>ORD</v>
      </c>
      <c r="N3682" t="str">
        <f>INDEX(RoutesPivot[AirportID],MATCH($C3682,RoutesPivot[[RouteID]:[RouteID]],0))</f>
        <v>CLT</v>
      </c>
      <c r="O3682">
        <f>INDEX(RoutesPivot[Distance],MATCH($C3682,RoutesPivot[[RouteID]:[RouteID]],0))</f>
        <v>700</v>
      </c>
      <c r="P3682">
        <f>INDEX(RoutesPivot[ListPrice],MATCH($C3682,RoutesPivot[[RouteID]:[RouteID]],0))</f>
        <v>125</v>
      </c>
      <c r="Q3682" t="str">
        <f>INDEX(AirportPivot[AirportName],MATCH($N3682,AirportPivot[[AirportID]:[AirportID]],0))</f>
        <v>Charlotte/Douglas International</v>
      </c>
      <c r="R3682">
        <f>INDEX(AirportPivot[Gates (number of available)],MATCH($N3682,AirportPivot[[AirportID]:[AirportID]],0))</f>
        <v>65</v>
      </c>
    </row>
    <row r="3683" spans="1:18" x14ac:dyDescent="0.25">
      <c r="A3683" s="3" t="s">
        <v>3715</v>
      </c>
      <c r="B3683" s="12">
        <v>41923</v>
      </c>
      <c r="C3683" s="4" t="s">
        <v>33</v>
      </c>
      <c r="D3683" s="4">
        <v>2.2999999999999998</v>
      </c>
      <c r="E3683" s="4">
        <v>2</v>
      </c>
      <c r="F3683" s="5">
        <v>0.75</v>
      </c>
      <c r="G3683" s="6">
        <v>375</v>
      </c>
      <c r="H3683" s="7">
        <v>69375</v>
      </c>
      <c r="I3683" s="7">
        <f>FlightsPivot[[#This Row],[Total Fare]]*10%</f>
        <v>6937.5</v>
      </c>
      <c r="J3683" s="7">
        <f>FlightsPivot[[#This Row],[Total Fare]]+FlightsPivot[[#This Row],[10% tax ]]</f>
        <v>76312.5</v>
      </c>
      <c r="K3683" s="4">
        <v>10</v>
      </c>
      <c r="L3683" s="4">
        <v>2014</v>
      </c>
      <c r="M3683" t="str">
        <f>INDEX(RoutesPivot[DepAirport],MATCH($C3683,RoutesPivot[[RouteID]:[RouteID]],0))</f>
        <v>ORD</v>
      </c>
      <c r="N3683" t="str">
        <f>INDEX(RoutesPivot[AirportID],MATCH($C3683,RoutesPivot[[RouteID]:[RouteID]],0))</f>
        <v>SFO</v>
      </c>
      <c r="O3683">
        <f>INDEX(RoutesPivot[Distance],MATCH($C3683,RoutesPivot[[RouteID]:[RouteID]],0))</f>
        <v>1600</v>
      </c>
      <c r="P3683">
        <f>INDEX(RoutesPivot[ListPrice],MATCH($C3683,RoutesPivot[[RouteID]:[RouteID]],0))</f>
        <v>375</v>
      </c>
      <c r="Q3683" t="str">
        <f>INDEX(AirportPivot[AirportName],MATCH($N3683,AirportPivot[[AirportID]:[AirportID]],0))</f>
        <v>San Francisco International</v>
      </c>
      <c r="R3683">
        <f>INDEX(AirportPivot[Gates (number of available)],MATCH($N3683,AirportPivot[[AirportID]:[AirportID]],0))</f>
        <v>70</v>
      </c>
    </row>
    <row r="3684" spans="1:18" x14ac:dyDescent="0.25">
      <c r="A3684" s="3" t="s">
        <v>3716</v>
      </c>
      <c r="B3684" s="12">
        <v>42073</v>
      </c>
      <c r="C3684" s="4" t="s">
        <v>30</v>
      </c>
      <c r="D3684" s="4">
        <v>1.5</v>
      </c>
      <c r="E3684" s="4">
        <v>110</v>
      </c>
      <c r="F3684" s="5">
        <v>0.54166666666666663</v>
      </c>
      <c r="G3684" s="6">
        <v>250</v>
      </c>
      <c r="H3684" s="7">
        <v>46250</v>
      </c>
      <c r="I3684" s="7">
        <f>FlightsPivot[[#This Row],[Total Fare]]*10%</f>
        <v>4625</v>
      </c>
      <c r="J3684" s="7">
        <f>FlightsPivot[[#This Row],[Total Fare]]+FlightsPivot[[#This Row],[10% tax ]]</f>
        <v>50875</v>
      </c>
      <c r="K3684" s="4">
        <v>3</v>
      </c>
      <c r="L3684" s="4">
        <v>2015</v>
      </c>
      <c r="M3684" t="str">
        <f>INDEX(RoutesPivot[DepAirport],MATCH($C3684,RoutesPivot[[RouteID]:[RouteID]],0))</f>
        <v>ORD</v>
      </c>
      <c r="N3684" t="str">
        <f>INDEX(RoutesPivot[AirportID],MATCH($C3684,RoutesPivot[[RouteID]:[RouteID]],0))</f>
        <v>MCO</v>
      </c>
      <c r="O3684">
        <f>INDEX(RoutesPivot[Distance],MATCH($C3684,RoutesPivot[[RouteID]:[RouteID]],0))</f>
        <v>850</v>
      </c>
      <c r="P3684">
        <f>INDEX(RoutesPivot[ListPrice],MATCH($C3684,RoutesPivot[[RouteID]:[RouteID]],0))</f>
        <v>250</v>
      </c>
      <c r="Q3684" t="str">
        <f>INDEX(AirportPivot[AirportName],MATCH($N3684,AirportPivot[[AirportID]:[AirportID]],0))</f>
        <v>Orlando International</v>
      </c>
      <c r="R3684">
        <f>INDEX(AirportPivot[Gates (number of available)],MATCH($N3684,AirportPivot[[AirportID]:[AirportID]],0))</f>
        <v>67</v>
      </c>
    </row>
    <row r="3685" spans="1:18" x14ac:dyDescent="0.25">
      <c r="A3685" s="3" t="s">
        <v>3717</v>
      </c>
      <c r="B3685" s="12">
        <v>41793</v>
      </c>
      <c r="C3685" s="4" t="s">
        <v>13</v>
      </c>
      <c r="D3685" s="4">
        <v>3.2</v>
      </c>
      <c r="E3685" s="4">
        <v>157</v>
      </c>
      <c r="F3685" s="5">
        <v>0.5</v>
      </c>
      <c r="G3685" s="6">
        <v>275</v>
      </c>
      <c r="H3685" s="7">
        <v>45375</v>
      </c>
      <c r="I3685" s="7">
        <f>FlightsPivot[[#This Row],[Total Fare]]*10%</f>
        <v>4537.5</v>
      </c>
      <c r="J3685" s="7">
        <f>FlightsPivot[[#This Row],[Total Fare]]+FlightsPivot[[#This Row],[10% tax ]]</f>
        <v>49912.5</v>
      </c>
      <c r="K3685" s="4">
        <v>6</v>
      </c>
      <c r="L3685" s="4">
        <v>2014</v>
      </c>
      <c r="M3685" t="str">
        <f>INDEX(RoutesPivot[DepAirport],MATCH($C3685,RoutesPivot[[RouteID]:[RouteID]],0))</f>
        <v>ORD</v>
      </c>
      <c r="N3685" t="str">
        <f>INDEX(RoutesPivot[AirportID],MATCH($C3685,RoutesPivot[[RouteID]:[RouteID]],0))</f>
        <v>JFK</v>
      </c>
      <c r="O3685">
        <f>INDEX(RoutesPivot[Distance],MATCH($C3685,RoutesPivot[[RouteID]:[RouteID]],0))</f>
        <v>619</v>
      </c>
      <c r="P3685">
        <f>INDEX(RoutesPivot[ListPrice],MATCH($C3685,RoutesPivot[[RouteID]:[RouteID]],0))</f>
        <v>250</v>
      </c>
      <c r="Q3685" t="str">
        <f>INDEX(AirportPivot[AirportName],MATCH($N3685,AirportPivot[[AirportID]:[AirportID]],0))</f>
        <v>John F Kennedy International</v>
      </c>
      <c r="R3685">
        <f>INDEX(AirportPivot[Gates (number of available)],MATCH($N3685,AirportPivot[[AirportID]:[AirportID]],0))</f>
        <v>120</v>
      </c>
    </row>
    <row r="3686" spans="1:18" x14ac:dyDescent="0.25">
      <c r="A3686" s="3" t="s">
        <v>3718</v>
      </c>
      <c r="B3686" s="12">
        <v>42360</v>
      </c>
      <c r="C3686" s="4" t="s">
        <v>17</v>
      </c>
      <c r="D3686" s="4">
        <v>8.3000000000000007</v>
      </c>
      <c r="E3686" s="4">
        <v>25</v>
      </c>
      <c r="F3686" s="5">
        <v>0.3125</v>
      </c>
      <c r="G3686" s="6">
        <v>490</v>
      </c>
      <c r="H3686" s="7">
        <v>90650</v>
      </c>
      <c r="I3686" s="7">
        <f>FlightsPivot[[#This Row],[Total Fare]]*10%</f>
        <v>9065</v>
      </c>
      <c r="J3686" s="7">
        <f>FlightsPivot[[#This Row],[Total Fare]]+FlightsPivot[[#This Row],[10% tax ]]</f>
        <v>99715</v>
      </c>
      <c r="K3686" s="4">
        <v>12</v>
      </c>
      <c r="L3686" s="4">
        <v>2015</v>
      </c>
      <c r="M3686" t="str">
        <f>INDEX(RoutesPivot[DepAirport],MATCH($C3686,RoutesPivot[[RouteID]:[RouteID]],0))</f>
        <v>ORD</v>
      </c>
      <c r="N3686" t="str">
        <f>INDEX(RoutesPivot[AirportID],MATCH($C3686,RoutesPivot[[RouteID]:[RouteID]],0))</f>
        <v>LAX</v>
      </c>
      <c r="O3686">
        <f>INDEX(RoutesPivot[Distance],MATCH($C3686,RoutesPivot[[RouteID]:[RouteID]],0))</f>
        <v>1518</v>
      </c>
      <c r="P3686">
        <f>INDEX(RoutesPivot[ListPrice],MATCH($C3686,RoutesPivot[[RouteID]:[RouteID]],0))</f>
        <v>350</v>
      </c>
      <c r="Q3686" t="str">
        <f>INDEX(AirportPivot[AirportName],MATCH($N3686,AirportPivot[[AirportID]:[AirportID]],0))</f>
        <v>Los Angeles International</v>
      </c>
      <c r="R3686">
        <f>INDEX(AirportPivot[Gates (number of available)],MATCH($N3686,AirportPivot[[AirportID]:[AirportID]],0))</f>
        <v>86</v>
      </c>
    </row>
    <row r="3687" spans="1:18" x14ac:dyDescent="0.25">
      <c r="A3687" s="3" t="s">
        <v>3719</v>
      </c>
      <c r="B3687" s="12">
        <v>41862</v>
      </c>
      <c r="C3687" s="4" t="s">
        <v>27</v>
      </c>
      <c r="D3687" s="4">
        <v>8.4</v>
      </c>
      <c r="E3687" s="4">
        <v>68</v>
      </c>
      <c r="F3687" s="5">
        <v>0.875</v>
      </c>
      <c r="G3687" s="6">
        <v>220</v>
      </c>
      <c r="H3687" s="7">
        <v>39820</v>
      </c>
      <c r="I3687" s="7">
        <f>FlightsPivot[[#This Row],[Total Fare]]*10%</f>
        <v>3982</v>
      </c>
      <c r="J3687" s="7">
        <f>FlightsPivot[[#This Row],[Total Fare]]+FlightsPivot[[#This Row],[10% tax ]]</f>
        <v>43802</v>
      </c>
      <c r="K3687" s="4">
        <v>8</v>
      </c>
      <c r="L3687" s="4">
        <v>2014</v>
      </c>
      <c r="M3687" t="str">
        <f>INDEX(RoutesPivot[DepAirport],MATCH($C3687,RoutesPivot[[RouteID]:[RouteID]],0))</f>
        <v>ORD</v>
      </c>
      <c r="N3687" t="str">
        <f>INDEX(RoutesPivot[AirportID],MATCH($C3687,RoutesPivot[[RouteID]:[RouteID]],0))</f>
        <v>ATL</v>
      </c>
      <c r="O3687">
        <f>INDEX(RoutesPivot[Distance],MATCH($C3687,RoutesPivot[[RouteID]:[RouteID]],0))</f>
        <v>510</v>
      </c>
      <c r="P3687">
        <f>INDEX(RoutesPivot[ListPrice],MATCH($C3687,RoutesPivot[[RouteID]:[RouteID]],0))</f>
        <v>200</v>
      </c>
      <c r="Q3687" t="str">
        <f>INDEX(AirportPivot[AirportName],MATCH($N3687,AirportPivot[[AirportID]:[AirportID]],0))</f>
        <v>Hartsfield-Jackson Atlanta International</v>
      </c>
      <c r="R3687">
        <f>INDEX(AirportPivot[Gates (number of available)],MATCH($N3687,AirportPivot[[AirportID]:[AirportID]],0))</f>
        <v>100</v>
      </c>
    </row>
    <row r="3688" spans="1:18" x14ac:dyDescent="0.25">
      <c r="A3688" s="3" t="s">
        <v>3720</v>
      </c>
      <c r="B3688" s="12">
        <v>41895</v>
      </c>
      <c r="C3688" s="4" t="s">
        <v>50</v>
      </c>
      <c r="D3688" s="4">
        <v>1.6</v>
      </c>
      <c r="E3688" s="4">
        <v>136</v>
      </c>
      <c r="F3688" s="5">
        <v>0.79166666666666663</v>
      </c>
      <c r="G3688" s="6">
        <v>275</v>
      </c>
      <c r="H3688" s="7">
        <v>50875</v>
      </c>
      <c r="I3688" s="7">
        <f>FlightsPivot[[#This Row],[Total Fare]]*10%</f>
        <v>5087.5</v>
      </c>
      <c r="J3688" s="7">
        <f>FlightsPivot[[#This Row],[Total Fare]]+FlightsPivot[[#This Row],[10% tax ]]</f>
        <v>55962.5</v>
      </c>
      <c r="K3688" s="4">
        <v>9</v>
      </c>
      <c r="L3688" s="4">
        <v>2014</v>
      </c>
      <c r="M3688" t="str">
        <f>INDEX(RoutesPivot[DepAirport],MATCH($C3688,RoutesPivot[[RouteID]:[RouteID]],0))</f>
        <v>ORD</v>
      </c>
      <c r="N3688" t="str">
        <f>INDEX(RoutesPivot[AirportID],MATCH($C3688,RoutesPivot[[RouteID]:[RouteID]],0))</f>
        <v>LGA</v>
      </c>
      <c r="O3688">
        <f>INDEX(RoutesPivot[Distance],MATCH($C3688,RoutesPivot[[RouteID]:[RouteID]],0))</f>
        <v>610</v>
      </c>
      <c r="P3688">
        <f>INDEX(RoutesPivot[ListPrice],MATCH($C3688,RoutesPivot[[RouteID]:[RouteID]],0))</f>
        <v>275</v>
      </c>
      <c r="Q3688" t="str">
        <f>INDEX(AirportPivot[AirportName],MATCH($N3688,AirportPivot[[AirportID]:[AirportID]],0))</f>
        <v>Laguardia</v>
      </c>
      <c r="R3688">
        <f>INDEX(AirportPivot[Gates (number of available)],MATCH($N3688,AirportPivot[[AirportID]:[AirportID]],0))</f>
        <v>66</v>
      </c>
    </row>
    <row r="3689" spans="1:18" x14ac:dyDescent="0.25">
      <c r="A3689" s="3" t="s">
        <v>3721</v>
      </c>
      <c r="B3689" s="12">
        <v>41752</v>
      </c>
      <c r="C3689" s="4" t="s">
        <v>47</v>
      </c>
      <c r="D3689" s="4">
        <v>0.4</v>
      </c>
      <c r="E3689" s="4">
        <v>122</v>
      </c>
      <c r="F3689" s="5">
        <v>0.58333333333333337</v>
      </c>
      <c r="G3689" s="6">
        <v>250</v>
      </c>
      <c r="H3689" s="7">
        <v>46250</v>
      </c>
      <c r="I3689" s="7">
        <f>FlightsPivot[[#This Row],[Total Fare]]*10%</f>
        <v>4625</v>
      </c>
      <c r="J3689" s="7">
        <f>FlightsPivot[[#This Row],[Total Fare]]+FlightsPivot[[#This Row],[10% tax ]]</f>
        <v>50875</v>
      </c>
      <c r="K3689" s="4">
        <v>4</v>
      </c>
      <c r="L3689" s="4">
        <v>2014</v>
      </c>
      <c r="M3689" t="str">
        <f>INDEX(RoutesPivot[DepAirport],MATCH($C3689,RoutesPivot[[RouteID]:[RouteID]],0))</f>
        <v>ORD</v>
      </c>
      <c r="N3689" t="str">
        <f>INDEX(RoutesPivot[AirportID],MATCH($C3689,RoutesPivot[[RouteID]:[RouteID]],0))</f>
        <v>PHX</v>
      </c>
      <c r="O3689">
        <f>INDEX(RoutesPivot[Distance],MATCH($C3689,RoutesPivot[[RouteID]:[RouteID]],0))</f>
        <v>1200</v>
      </c>
      <c r="P3689">
        <f>INDEX(RoutesPivot[ListPrice],MATCH($C3689,RoutesPivot[[RouteID]:[RouteID]],0))</f>
        <v>250</v>
      </c>
      <c r="Q3689" t="str">
        <f>INDEX(AirportPivot[AirportName],MATCH($N3689,AirportPivot[[AirportID]:[AirportID]],0))</f>
        <v>Phoenix Sky Harbor International</v>
      </c>
      <c r="R3689">
        <f>INDEX(AirportPivot[Gates (number of available)],MATCH($N3689,AirportPivot[[AirportID]:[AirportID]],0))</f>
        <v>60</v>
      </c>
    </row>
    <row r="3690" spans="1:18" x14ac:dyDescent="0.25">
      <c r="A3690" s="3" t="s">
        <v>3722</v>
      </c>
      <c r="B3690" s="12">
        <v>42165</v>
      </c>
      <c r="C3690" s="4" t="s">
        <v>25</v>
      </c>
      <c r="D3690" s="4">
        <v>2.8</v>
      </c>
      <c r="E3690" s="4">
        <v>172</v>
      </c>
      <c r="F3690" s="5">
        <v>0.83333333333333337</v>
      </c>
      <c r="G3690" s="6">
        <v>220</v>
      </c>
      <c r="H3690" s="7">
        <v>36300</v>
      </c>
      <c r="I3690" s="7">
        <f>FlightsPivot[[#This Row],[Total Fare]]*10%</f>
        <v>3630</v>
      </c>
      <c r="J3690" s="7">
        <f>FlightsPivot[[#This Row],[Total Fare]]+FlightsPivot[[#This Row],[10% tax ]]</f>
        <v>39930</v>
      </c>
      <c r="K3690" s="4">
        <v>6</v>
      </c>
      <c r="L3690" s="4">
        <v>2015</v>
      </c>
      <c r="M3690" t="str">
        <f>INDEX(RoutesPivot[DepAirport],MATCH($C3690,RoutesPivot[[RouteID]:[RouteID]],0))</f>
        <v>ORD</v>
      </c>
      <c r="N3690" t="str">
        <f>INDEX(RoutesPivot[AirportID],MATCH($C3690,RoutesPivot[[RouteID]:[RouteID]],0))</f>
        <v>DFW</v>
      </c>
      <c r="O3690">
        <f>INDEX(RoutesPivot[Distance],MATCH($C3690,RoutesPivot[[RouteID]:[RouteID]],0))</f>
        <v>700</v>
      </c>
      <c r="P3690">
        <f>INDEX(RoutesPivot[ListPrice],MATCH($C3690,RoutesPivot[[RouteID]:[RouteID]],0))</f>
        <v>200</v>
      </c>
      <c r="Q3690" t="str">
        <f>INDEX(AirportPivot[AirportName],MATCH($N3690,AirportPivot[[AirportID]:[AirportID]],0))</f>
        <v>Dallas/Fort Worth International</v>
      </c>
      <c r="R3690">
        <f>INDEX(AirportPivot[Gates (number of available)],MATCH($N3690,AirportPivot[[AirportID]:[AirportID]],0))</f>
        <v>130</v>
      </c>
    </row>
    <row r="3691" spans="1:18" x14ac:dyDescent="0.25">
      <c r="A3691" s="3" t="s">
        <v>3723</v>
      </c>
      <c r="B3691" s="12">
        <v>41853</v>
      </c>
      <c r="C3691" s="4" t="s">
        <v>13</v>
      </c>
      <c r="D3691" s="4">
        <v>1.1000000000000001</v>
      </c>
      <c r="E3691" s="4">
        <v>173</v>
      </c>
      <c r="F3691" s="5">
        <v>0.33333333333333331</v>
      </c>
      <c r="G3691" s="6">
        <v>275</v>
      </c>
      <c r="H3691" s="7">
        <v>45375</v>
      </c>
      <c r="I3691" s="7">
        <f>FlightsPivot[[#This Row],[Total Fare]]*10%</f>
        <v>4537.5</v>
      </c>
      <c r="J3691" s="7">
        <f>FlightsPivot[[#This Row],[Total Fare]]+FlightsPivot[[#This Row],[10% tax ]]</f>
        <v>49912.5</v>
      </c>
      <c r="K3691" s="4">
        <v>8</v>
      </c>
      <c r="L3691" s="4">
        <v>2014</v>
      </c>
      <c r="M3691" t="str">
        <f>INDEX(RoutesPivot[DepAirport],MATCH($C3691,RoutesPivot[[RouteID]:[RouteID]],0))</f>
        <v>ORD</v>
      </c>
      <c r="N3691" t="str">
        <f>INDEX(RoutesPivot[AirportID],MATCH($C3691,RoutesPivot[[RouteID]:[RouteID]],0))</f>
        <v>JFK</v>
      </c>
      <c r="O3691">
        <f>INDEX(RoutesPivot[Distance],MATCH($C3691,RoutesPivot[[RouteID]:[RouteID]],0))</f>
        <v>619</v>
      </c>
      <c r="P3691">
        <f>INDEX(RoutesPivot[ListPrice],MATCH($C3691,RoutesPivot[[RouteID]:[RouteID]],0))</f>
        <v>250</v>
      </c>
      <c r="Q3691" t="str">
        <f>INDEX(AirportPivot[AirportName],MATCH($N3691,AirportPivot[[AirportID]:[AirportID]],0))</f>
        <v>John F Kennedy International</v>
      </c>
      <c r="R3691">
        <f>INDEX(AirportPivot[Gates (number of available)],MATCH($N3691,AirportPivot[[AirportID]:[AirportID]],0))</f>
        <v>120</v>
      </c>
    </row>
    <row r="3692" spans="1:18" x14ac:dyDescent="0.25">
      <c r="A3692" s="3" t="s">
        <v>3724</v>
      </c>
      <c r="B3692" s="12">
        <v>42155</v>
      </c>
      <c r="C3692" s="4" t="s">
        <v>70</v>
      </c>
      <c r="D3692" s="4">
        <v>1.8</v>
      </c>
      <c r="E3692" s="4">
        <v>79</v>
      </c>
      <c r="F3692" s="5">
        <v>0.625</v>
      </c>
      <c r="G3692" s="6">
        <v>275</v>
      </c>
      <c r="H3692" s="7">
        <v>49775</v>
      </c>
      <c r="I3692" s="7">
        <f>FlightsPivot[[#This Row],[Total Fare]]*10%</f>
        <v>4977.5</v>
      </c>
      <c r="J3692" s="7">
        <f>FlightsPivot[[#This Row],[Total Fare]]+FlightsPivot[[#This Row],[10% tax ]]</f>
        <v>54752.5</v>
      </c>
      <c r="K3692" s="4">
        <v>5</v>
      </c>
      <c r="L3692" s="4">
        <v>2015</v>
      </c>
      <c r="M3692" t="str">
        <f>INDEX(RoutesPivot[DepAirport],MATCH($C3692,RoutesPivot[[RouteID]:[RouteID]],0))</f>
        <v>ORD</v>
      </c>
      <c r="N3692" t="str">
        <f>INDEX(RoutesPivot[AirportID],MATCH($C3692,RoutesPivot[[RouteID]:[RouteID]],0))</f>
        <v>LAS</v>
      </c>
      <c r="O3692">
        <f>INDEX(RoutesPivot[Distance],MATCH($C3692,RoutesPivot[[RouteID]:[RouteID]],0))</f>
        <v>1100</v>
      </c>
      <c r="P3692">
        <f>INDEX(RoutesPivot[ListPrice],MATCH($C3692,RoutesPivot[[RouteID]:[RouteID]],0))</f>
        <v>275</v>
      </c>
      <c r="Q3692" t="str">
        <f>INDEX(AirportPivot[AirportName],MATCH($N3692,AirportPivot[[AirportID]:[AirportID]],0))</f>
        <v>McCarran International</v>
      </c>
      <c r="R3692">
        <f>INDEX(AirportPivot[Gates (number of available)],MATCH($N3692,AirportPivot[[AirportID]:[AirportID]],0))</f>
        <v>68</v>
      </c>
    </row>
    <row r="3693" spans="1:18" x14ac:dyDescent="0.25">
      <c r="A3693" s="3" t="s">
        <v>3725</v>
      </c>
      <c r="B3693" s="12">
        <v>42151</v>
      </c>
      <c r="C3693" s="4" t="s">
        <v>98</v>
      </c>
      <c r="D3693" s="4">
        <v>1.7</v>
      </c>
      <c r="E3693" s="4">
        <v>134</v>
      </c>
      <c r="F3693" s="5">
        <v>0.66666666666666663</v>
      </c>
      <c r="G3693" s="6">
        <v>275</v>
      </c>
      <c r="H3693" s="7">
        <v>50875</v>
      </c>
      <c r="I3693" s="7">
        <f>FlightsPivot[[#This Row],[Total Fare]]*10%</f>
        <v>5087.5</v>
      </c>
      <c r="J3693" s="7">
        <f>FlightsPivot[[#This Row],[Total Fare]]+FlightsPivot[[#This Row],[10% tax ]]</f>
        <v>55962.5</v>
      </c>
      <c r="K3693" s="4">
        <v>5</v>
      </c>
      <c r="L3693" s="4">
        <v>2015</v>
      </c>
      <c r="M3693" t="str">
        <f>INDEX(RoutesPivot[DepAirport],MATCH($C3693,RoutesPivot[[RouteID]:[RouteID]],0))</f>
        <v>ORD</v>
      </c>
      <c r="N3693" t="str">
        <f>INDEX(RoutesPivot[AirportID],MATCH($C3693,RoutesPivot[[RouteID]:[RouteID]],0))</f>
        <v>PHL</v>
      </c>
      <c r="O3693">
        <f>INDEX(RoutesPivot[Distance],MATCH($C3693,RoutesPivot[[RouteID]:[RouteID]],0))</f>
        <v>580</v>
      </c>
      <c r="P3693">
        <f>INDEX(RoutesPivot[ListPrice],MATCH($C3693,RoutesPivot[[RouteID]:[RouteID]],0))</f>
        <v>275</v>
      </c>
      <c r="Q3693" t="str">
        <f>INDEX(AirportPivot[AirportName],MATCH($N3693,AirportPivot[[AirportID]:[AirportID]],0))</f>
        <v>Philadelphia International</v>
      </c>
      <c r="R3693">
        <f>INDEX(AirportPivot[Gates (number of available)],MATCH($N3693,AirportPivot[[AirportID]:[AirportID]],0))</f>
        <v>89</v>
      </c>
    </row>
    <row r="3694" spans="1:18" x14ac:dyDescent="0.25">
      <c r="A3694" s="3" t="s">
        <v>3726</v>
      </c>
      <c r="B3694" s="12">
        <v>42306</v>
      </c>
      <c r="C3694" s="4" t="s">
        <v>21</v>
      </c>
      <c r="D3694" s="4">
        <v>2.6</v>
      </c>
      <c r="E3694" s="4">
        <v>102</v>
      </c>
      <c r="F3694" s="5">
        <v>0.70833333333333337</v>
      </c>
      <c r="G3694" s="6">
        <v>125</v>
      </c>
      <c r="H3694" s="7">
        <v>23125</v>
      </c>
      <c r="I3694" s="7">
        <f>FlightsPivot[[#This Row],[Total Fare]]*10%</f>
        <v>2312.5</v>
      </c>
      <c r="J3694" s="7">
        <f>FlightsPivot[[#This Row],[Total Fare]]+FlightsPivot[[#This Row],[10% tax ]]</f>
        <v>25437.5</v>
      </c>
      <c r="K3694" s="4">
        <v>10</v>
      </c>
      <c r="L3694" s="4">
        <v>2015</v>
      </c>
      <c r="M3694" t="str">
        <f>INDEX(RoutesPivot[DepAirport],MATCH($C3694,RoutesPivot[[RouteID]:[RouteID]],0))</f>
        <v>ORD</v>
      </c>
      <c r="N3694" t="str">
        <f>INDEX(RoutesPivot[AirportID],MATCH($C3694,RoutesPivot[[RouteID]:[RouteID]],0))</f>
        <v>CLT</v>
      </c>
      <c r="O3694">
        <f>INDEX(RoutesPivot[Distance],MATCH($C3694,RoutesPivot[[RouteID]:[RouteID]],0))</f>
        <v>700</v>
      </c>
      <c r="P3694">
        <f>INDEX(RoutesPivot[ListPrice],MATCH($C3694,RoutesPivot[[RouteID]:[RouteID]],0))</f>
        <v>125</v>
      </c>
      <c r="Q3694" t="str">
        <f>INDEX(AirportPivot[AirportName],MATCH($N3694,AirportPivot[[AirportID]:[AirportID]],0))</f>
        <v>Charlotte/Douglas International</v>
      </c>
      <c r="R3694">
        <f>INDEX(AirportPivot[Gates (number of available)],MATCH($N3694,AirportPivot[[AirportID]:[AirportID]],0))</f>
        <v>65</v>
      </c>
    </row>
    <row r="3695" spans="1:18" x14ac:dyDescent="0.25">
      <c r="A3695" s="3" t="s">
        <v>3727</v>
      </c>
      <c r="B3695" s="12">
        <v>42267</v>
      </c>
      <c r="C3695" s="4" t="s">
        <v>50</v>
      </c>
      <c r="D3695" s="4">
        <v>1.4</v>
      </c>
      <c r="E3695" s="4">
        <v>144</v>
      </c>
      <c r="F3695" s="5">
        <v>0.70833333333333337</v>
      </c>
      <c r="G3695" s="6">
        <v>275</v>
      </c>
      <c r="H3695" s="7">
        <v>50875</v>
      </c>
      <c r="I3695" s="7">
        <f>FlightsPivot[[#This Row],[Total Fare]]*10%</f>
        <v>5087.5</v>
      </c>
      <c r="J3695" s="7">
        <f>FlightsPivot[[#This Row],[Total Fare]]+FlightsPivot[[#This Row],[10% tax ]]</f>
        <v>55962.5</v>
      </c>
      <c r="K3695" s="4">
        <v>9</v>
      </c>
      <c r="L3695" s="4">
        <v>2015</v>
      </c>
      <c r="M3695" t="str">
        <f>INDEX(RoutesPivot[DepAirport],MATCH($C3695,RoutesPivot[[RouteID]:[RouteID]],0))</f>
        <v>ORD</v>
      </c>
      <c r="N3695" t="str">
        <f>INDEX(RoutesPivot[AirportID],MATCH($C3695,RoutesPivot[[RouteID]:[RouteID]],0))</f>
        <v>LGA</v>
      </c>
      <c r="O3695">
        <f>INDEX(RoutesPivot[Distance],MATCH($C3695,RoutesPivot[[RouteID]:[RouteID]],0))</f>
        <v>610</v>
      </c>
      <c r="P3695">
        <f>INDEX(RoutesPivot[ListPrice],MATCH($C3695,RoutesPivot[[RouteID]:[RouteID]],0))</f>
        <v>275</v>
      </c>
      <c r="Q3695" t="str">
        <f>INDEX(AirportPivot[AirportName],MATCH($N3695,AirportPivot[[AirportID]:[AirportID]],0))</f>
        <v>Laguardia</v>
      </c>
      <c r="R3695">
        <f>INDEX(AirportPivot[Gates (number of available)],MATCH($N3695,AirportPivot[[AirportID]:[AirportID]],0))</f>
        <v>66</v>
      </c>
    </row>
    <row r="3696" spans="1:18" x14ac:dyDescent="0.25">
      <c r="A3696" s="3" t="s">
        <v>3728</v>
      </c>
      <c r="B3696" s="12">
        <v>42082</v>
      </c>
      <c r="C3696" s="4" t="s">
        <v>50</v>
      </c>
      <c r="D3696" s="4">
        <v>2</v>
      </c>
      <c r="E3696" s="4">
        <v>24</v>
      </c>
      <c r="F3696" s="5">
        <v>0.85416666666666663</v>
      </c>
      <c r="G3696" s="6">
        <v>275</v>
      </c>
      <c r="H3696" s="7">
        <v>50875</v>
      </c>
      <c r="I3696" s="7">
        <f>FlightsPivot[[#This Row],[Total Fare]]*10%</f>
        <v>5087.5</v>
      </c>
      <c r="J3696" s="7">
        <f>FlightsPivot[[#This Row],[Total Fare]]+FlightsPivot[[#This Row],[10% tax ]]</f>
        <v>55962.5</v>
      </c>
      <c r="K3696" s="4">
        <v>3</v>
      </c>
      <c r="L3696" s="4">
        <v>2015</v>
      </c>
      <c r="M3696" t="str">
        <f>INDEX(RoutesPivot[DepAirport],MATCH($C3696,RoutesPivot[[RouteID]:[RouteID]],0))</f>
        <v>ORD</v>
      </c>
      <c r="N3696" t="str">
        <f>INDEX(RoutesPivot[AirportID],MATCH($C3696,RoutesPivot[[RouteID]:[RouteID]],0))</f>
        <v>LGA</v>
      </c>
      <c r="O3696">
        <f>INDEX(RoutesPivot[Distance],MATCH($C3696,RoutesPivot[[RouteID]:[RouteID]],0))</f>
        <v>610</v>
      </c>
      <c r="P3696">
        <f>INDEX(RoutesPivot[ListPrice],MATCH($C3696,RoutesPivot[[RouteID]:[RouteID]],0))</f>
        <v>275</v>
      </c>
      <c r="Q3696" t="str">
        <f>INDEX(AirportPivot[AirportName],MATCH($N3696,AirportPivot[[AirportID]:[AirportID]],0))</f>
        <v>Laguardia</v>
      </c>
      <c r="R3696">
        <f>INDEX(AirportPivot[Gates (number of available)],MATCH($N3696,AirportPivot[[AirportID]:[AirportID]],0))</f>
        <v>66</v>
      </c>
    </row>
    <row r="3697" spans="1:18" x14ac:dyDescent="0.25">
      <c r="A3697" s="3" t="s">
        <v>3729</v>
      </c>
      <c r="B3697" s="12">
        <v>41796</v>
      </c>
      <c r="C3697" s="4" t="s">
        <v>17</v>
      </c>
      <c r="D3697" s="4">
        <v>4.9000000000000004</v>
      </c>
      <c r="E3697" s="4">
        <v>52</v>
      </c>
      <c r="F3697" s="5">
        <v>0.75</v>
      </c>
      <c r="G3697" s="6">
        <v>385</v>
      </c>
      <c r="H3697" s="7">
        <v>63525</v>
      </c>
      <c r="I3697" s="7">
        <f>FlightsPivot[[#This Row],[Total Fare]]*10%</f>
        <v>6352.5</v>
      </c>
      <c r="J3697" s="7">
        <f>FlightsPivot[[#This Row],[Total Fare]]+FlightsPivot[[#This Row],[10% tax ]]</f>
        <v>69877.5</v>
      </c>
      <c r="K3697" s="4">
        <v>6</v>
      </c>
      <c r="L3697" s="4">
        <v>2014</v>
      </c>
      <c r="M3697" t="str">
        <f>INDEX(RoutesPivot[DepAirport],MATCH($C3697,RoutesPivot[[RouteID]:[RouteID]],0))</f>
        <v>ORD</v>
      </c>
      <c r="N3697" t="str">
        <f>INDEX(RoutesPivot[AirportID],MATCH($C3697,RoutesPivot[[RouteID]:[RouteID]],0))</f>
        <v>LAX</v>
      </c>
      <c r="O3697">
        <f>INDEX(RoutesPivot[Distance],MATCH($C3697,RoutesPivot[[RouteID]:[RouteID]],0))</f>
        <v>1518</v>
      </c>
      <c r="P3697">
        <f>INDEX(RoutesPivot[ListPrice],MATCH($C3697,RoutesPivot[[RouteID]:[RouteID]],0))</f>
        <v>350</v>
      </c>
      <c r="Q3697" t="str">
        <f>INDEX(AirportPivot[AirportName],MATCH($N3697,AirportPivot[[AirportID]:[AirportID]],0))</f>
        <v>Los Angeles International</v>
      </c>
      <c r="R3697">
        <f>INDEX(AirportPivot[Gates (number of available)],MATCH($N3697,AirportPivot[[AirportID]:[AirportID]],0))</f>
        <v>86</v>
      </c>
    </row>
    <row r="3698" spans="1:18" x14ac:dyDescent="0.25">
      <c r="A3698" s="3" t="s">
        <v>3730</v>
      </c>
      <c r="B3698" s="12">
        <v>41803</v>
      </c>
      <c r="C3698" s="4" t="s">
        <v>11</v>
      </c>
      <c r="D3698" s="4">
        <v>2.4</v>
      </c>
      <c r="E3698" s="4">
        <v>31</v>
      </c>
      <c r="F3698" s="5">
        <v>0.29166666666666669</v>
      </c>
      <c r="G3698" s="6">
        <v>330</v>
      </c>
      <c r="H3698" s="7">
        <v>61050</v>
      </c>
      <c r="I3698" s="7">
        <f>FlightsPivot[[#This Row],[Total Fare]]*10%</f>
        <v>6105</v>
      </c>
      <c r="J3698" s="7">
        <f>FlightsPivot[[#This Row],[Total Fare]]+FlightsPivot[[#This Row],[10% tax ]]</f>
        <v>67155</v>
      </c>
      <c r="K3698" s="4">
        <v>6</v>
      </c>
      <c r="L3698" s="4">
        <v>2014</v>
      </c>
      <c r="M3698" t="str">
        <f>INDEX(RoutesPivot[DepAirport],MATCH($C3698,RoutesPivot[[RouteID]:[RouteID]],0))</f>
        <v>ORD</v>
      </c>
      <c r="N3698" t="str">
        <f>INDEX(RoutesPivot[AirportID],MATCH($C3698,RoutesPivot[[RouteID]:[RouteID]],0))</f>
        <v>BOS</v>
      </c>
      <c r="O3698">
        <f>INDEX(RoutesPivot[Distance],MATCH($C3698,RoutesPivot[[RouteID]:[RouteID]],0))</f>
        <v>730</v>
      </c>
      <c r="P3698">
        <f>INDEX(RoutesPivot[ListPrice],MATCH($C3698,RoutesPivot[[RouteID]:[RouteID]],0))</f>
        <v>300</v>
      </c>
      <c r="Q3698" t="str">
        <f>INDEX(AirportPivot[AirportName],MATCH($N3698,AirportPivot[[AirportID]:[AirportID]],0))</f>
        <v>General Edward Lawrence Logan International</v>
      </c>
      <c r="R3698">
        <f>INDEX(AirportPivot[Gates (number of available)],MATCH($N3698,AirportPivot[[AirportID]:[AirportID]],0))</f>
        <v>63</v>
      </c>
    </row>
    <row r="3699" spans="1:18" x14ac:dyDescent="0.25">
      <c r="A3699" s="3" t="s">
        <v>3731</v>
      </c>
      <c r="B3699" s="12">
        <v>41889</v>
      </c>
      <c r="C3699" s="4" t="s">
        <v>25</v>
      </c>
      <c r="D3699" s="4">
        <v>1.2</v>
      </c>
      <c r="E3699" s="4">
        <v>117</v>
      </c>
      <c r="F3699" s="5">
        <v>0.875</v>
      </c>
      <c r="G3699" s="6">
        <v>200</v>
      </c>
      <c r="H3699" s="7">
        <v>37000</v>
      </c>
      <c r="I3699" s="7">
        <f>FlightsPivot[[#This Row],[Total Fare]]*10%</f>
        <v>3700</v>
      </c>
      <c r="J3699" s="7">
        <f>FlightsPivot[[#This Row],[Total Fare]]+FlightsPivot[[#This Row],[10% tax ]]</f>
        <v>40700</v>
      </c>
      <c r="K3699" s="4">
        <v>9</v>
      </c>
      <c r="L3699" s="4">
        <v>2014</v>
      </c>
      <c r="M3699" t="str">
        <f>INDEX(RoutesPivot[DepAirport],MATCH($C3699,RoutesPivot[[RouteID]:[RouteID]],0))</f>
        <v>ORD</v>
      </c>
      <c r="N3699" t="str">
        <f>INDEX(RoutesPivot[AirportID],MATCH($C3699,RoutesPivot[[RouteID]:[RouteID]],0))</f>
        <v>DFW</v>
      </c>
      <c r="O3699">
        <f>INDEX(RoutesPivot[Distance],MATCH($C3699,RoutesPivot[[RouteID]:[RouteID]],0))</f>
        <v>700</v>
      </c>
      <c r="P3699">
        <f>INDEX(RoutesPivot[ListPrice],MATCH($C3699,RoutesPivot[[RouteID]:[RouteID]],0))</f>
        <v>200</v>
      </c>
      <c r="Q3699" t="str">
        <f>INDEX(AirportPivot[AirportName],MATCH($N3699,AirportPivot[[AirportID]:[AirportID]],0))</f>
        <v>Dallas/Fort Worth International</v>
      </c>
      <c r="R3699">
        <f>INDEX(AirportPivot[Gates (number of available)],MATCH($N3699,AirportPivot[[AirportID]:[AirportID]],0))</f>
        <v>130</v>
      </c>
    </row>
    <row r="3700" spans="1:18" x14ac:dyDescent="0.25">
      <c r="A3700" s="3" t="s">
        <v>3732</v>
      </c>
      <c r="B3700" s="12">
        <v>42327</v>
      </c>
      <c r="C3700" s="4" t="s">
        <v>25</v>
      </c>
      <c r="D3700" s="4">
        <v>2.2999999999999998</v>
      </c>
      <c r="E3700" s="4">
        <v>135</v>
      </c>
      <c r="F3700" s="5">
        <v>0.58333333333333337</v>
      </c>
      <c r="G3700" s="6">
        <v>200</v>
      </c>
      <c r="H3700" s="7">
        <v>37000</v>
      </c>
      <c r="I3700" s="7">
        <f>FlightsPivot[[#This Row],[Total Fare]]*10%</f>
        <v>3700</v>
      </c>
      <c r="J3700" s="7">
        <f>FlightsPivot[[#This Row],[Total Fare]]+FlightsPivot[[#This Row],[10% tax ]]</f>
        <v>40700</v>
      </c>
      <c r="K3700" s="4">
        <v>11</v>
      </c>
      <c r="L3700" s="4">
        <v>2015</v>
      </c>
      <c r="M3700" t="str">
        <f>INDEX(RoutesPivot[DepAirport],MATCH($C3700,RoutesPivot[[RouteID]:[RouteID]],0))</f>
        <v>ORD</v>
      </c>
      <c r="N3700" t="str">
        <f>INDEX(RoutesPivot[AirportID],MATCH($C3700,RoutesPivot[[RouteID]:[RouteID]],0))</f>
        <v>DFW</v>
      </c>
      <c r="O3700">
        <f>INDEX(RoutesPivot[Distance],MATCH($C3700,RoutesPivot[[RouteID]:[RouteID]],0))</f>
        <v>700</v>
      </c>
      <c r="P3700">
        <f>INDEX(RoutesPivot[ListPrice],MATCH($C3700,RoutesPivot[[RouteID]:[RouteID]],0))</f>
        <v>200</v>
      </c>
      <c r="Q3700" t="str">
        <f>INDEX(AirportPivot[AirportName],MATCH($N3700,AirportPivot[[AirportID]:[AirportID]],0))</f>
        <v>Dallas/Fort Worth International</v>
      </c>
      <c r="R3700">
        <f>INDEX(AirportPivot[Gates (number of available)],MATCH($N3700,AirportPivot[[AirportID]:[AirportID]],0))</f>
        <v>130</v>
      </c>
    </row>
    <row r="3701" spans="1:18" x14ac:dyDescent="0.25">
      <c r="A3701" s="3" t="s">
        <v>3733</v>
      </c>
      <c r="B3701" s="12">
        <v>42214</v>
      </c>
      <c r="C3701" s="4" t="s">
        <v>83</v>
      </c>
      <c r="D3701" s="4">
        <v>1.6</v>
      </c>
      <c r="E3701" s="4">
        <v>50</v>
      </c>
      <c r="F3701" s="5">
        <v>0.66666666666666663</v>
      </c>
      <c r="G3701" s="6">
        <v>264</v>
      </c>
      <c r="H3701" s="7">
        <v>43560</v>
      </c>
      <c r="I3701" s="7">
        <f>FlightsPivot[[#This Row],[Total Fare]]*10%</f>
        <v>4356</v>
      </c>
      <c r="J3701" s="7">
        <f>FlightsPivot[[#This Row],[Total Fare]]+FlightsPivot[[#This Row],[10% tax ]]</f>
        <v>47916</v>
      </c>
      <c r="K3701" s="4">
        <v>7</v>
      </c>
      <c r="L3701" s="4">
        <v>2015</v>
      </c>
      <c r="M3701" t="str">
        <f>INDEX(RoutesPivot[DepAirport],MATCH($C3701,RoutesPivot[[RouteID]:[RouteID]],0))</f>
        <v>ORD</v>
      </c>
      <c r="N3701" t="str">
        <f>INDEX(RoutesPivot[AirportID],MATCH($C3701,RoutesPivot[[RouteID]:[RouteID]],0))</f>
        <v>BWI</v>
      </c>
      <c r="O3701">
        <f>INDEX(RoutesPivot[Distance],MATCH($C3701,RoutesPivot[[RouteID]:[RouteID]],0))</f>
        <v>520</v>
      </c>
      <c r="P3701">
        <f>INDEX(RoutesPivot[ListPrice],MATCH($C3701,RoutesPivot[[RouteID]:[RouteID]],0))</f>
        <v>240</v>
      </c>
      <c r="Q3701" t="str">
        <f>INDEX(AirportPivot[AirportName],MATCH($N3701,AirportPivot[[AirportID]:[AirportID]],0))</f>
        <v>Baltimore/Washington International Thurgood Marshall</v>
      </c>
      <c r="R3701">
        <f>INDEX(AirportPivot[Gates (number of available)],MATCH($N3701,AirportPivot[[AirportID]:[AirportID]],0))</f>
        <v>58</v>
      </c>
    </row>
    <row r="3702" spans="1:18" x14ac:dyDescent="0.25">
      <c r="A3702" s="3" t="s">
        <v>3734</v>
      </c>
      <c r="B3702" s="12">
        <v>42367</v>
      </c>
      <c r="C3702" s="4" t="s">
        <v>17</v>
      </c>
      <c r="D3702" s="4">
        <v>5.4</v>
      </c>
      <c r="E3702" s="4">
        <v>122</v>
      </c>
      <c r="F3702" s="5">
        <v>0.75</v>
      </c>
      <c r="G3702" s="6">
        <v>350</v>
      </c>
      <c r="H3702" s="7">
        <v>64750</v>
      </c>
      <c r="I3702" s="7">
        <f>FlightsPivot[[#This Row],[Total Fare]]*10%</f>
        <v>6475</v>
      </c>
      <c r="J3702" s="7">
        <f>FlightsPivot[[#This Row],[Total Fare]]+FlightsPivot[[#This Row],[10% tax ]]</f>
        <v>71225</v>
      </c>
      <c r="K3702" s="4">
        <v>12</v>
      </c>
      <c r="L3702" s="4">
        <v>2015</v>
      </c>
      <c r="M3702" t="str">
        <f>INDEX(RoutesPivot[DepAirport],MATCH($C3702,RoutesPivot[[RouteID]:[RouteID]],0))</f>
        <v>ORD</v>
      </c>
      <c r="N3702" t="str">
        <f>INDEX(RoutesPivot[AirportID],MATCH($C3702,RoutesPivot[[RouteID]:[RouteID]],0))</f>
        <v>LAX</v>
      </c>
      <c r="O3702">
        <f>INDEX(RoutesPivot[Distance],MATCH($C3702,RoutesPivot[[RouteID]:[RouteID]],0))</f>
        <v>1518</v>
      </c>
      <c r="P3702">
        <f>INDEX(RoutesPivot[ListPrice],MATCH($C3702,RoutesPivot[[RouteID]:[RouteID]],0))</f>
        <v>350</v>
      </c>
      <c r="Q3702" t="str">
        <f>INDEX(AirportPivot[AirportName],MATCH($N3702,AirportPivot[[AirportID]:[AirportID]],0))</f>
        <v>Los Angeles International</v>
      </c>
      <c r="R3702">
        <f>INDEX(AirportPivot[Gates (number of available)],MATCH($N3702,AirportPivot[[AirportID]:[AirportID]],0))</f>
        <v>86</v>
      </c>
    </row>
    <row r="3703" spans="1:18" x14ac:dyDescent="0.25">
      <c r="A3703" s="3" t="s">
        <v>3735</v>
      </c>
      <c r="B3703" s="12">
        <v>41886</v>
      </c>
      <c r="C3703" s="4" t="s">
        <v>15</v>
      </c>
      <c r="D3703" s="4">
        <v>1.9</v>
      </c>
      <c r="E3703" s="4">
        <v>56</v>
      </c>
      <c r="F3703" s="5">
        <v>0.875</v>
      </c>
      <c r="G3703" s="6">
        <v>225</v>
      </c>
      <c r="H3703" s="7">
        <v>37125</v>
      </c>
      <c r="I3703" s="7">
        <f>FlightsPivot[[#This Row],[Total Fare]]*10%</f>
        <v>3712.5</v>
      </c>
      <c r="J3703" s="7">
        <f>FlightsPivot[[#This Row],[Total Fare]]+FlightsPivot[[#This Row],[10% tax ]]</f>
        <v>40837.5</v>
      </c>
      <c r="K3703" s="4">
        <v>9</v>
      </c>
      <c r="L3703" s="4">
        <v>2014</v>
      </c>
      <c r="M3703" t="str">
        <f>INDEX(RoutesPivot[DepAirport],MATCH($C3703,RoutesPivot[[RouteID]:[RouteID]],0))</f>
        <v>ORD</v>
      </c>
      <c r="N3703" t="str">
        <f>INDEX(RoutesPivot[AirportID],MATCH($C3703,RoutesPivot[[RouteID]:[RouteID]],0))</f>
        <v>EWR</v>
      </c>
      <c r="O3703">
        <f>INDEX(RoutesPivot[Distance],MATCH($C3703,RoutesPivot[[RouteID]:[RouteID]],0))</f>
        <v>600</v>
      </c>
      <c r="P3703">
        <f>INDEX(RoutesPivot[ListPrice],MATCH($C3703,RoutesPivot[[RouteID]:[RouteID]],0))</f>
        <v>225</v>
      </c>
      <c r="Q3703" t="str">
        <f>INDEX(AirportPivot[AirportName],MATCH($N3703,AirportPivot[[AirportID]:[AirportID]],0))</f>
        <v>Newark Liberty International</v>
      </c>
      <c r="R3703">
        <f>INDEX(AirportPivot[Gates (number of available)],MATCH($N3703,AirportPivot[[AirportID]:[AirportID]],0))</f>
        <v>82</v>
      </c>
    </row>
    <row r="3704" spans="1:18" x14ac:dyDescent="0.25">
      <c r="A3704" s="3" t="s">
        <v>3736</v>
      </c>
      <c r="B3704" s="12">
        <v>42329</v>
      </c>
      <c r="C3704" s="4" t="s">
        <v>13</v>
      </c>
      <c r="D3704" s="4">
        <v>2.2000000000000002</v>
      </c>
      <c r="E3704" s="4">
        <v>62</v>
      </c>
      <c r="F3704" s="5">
        <v>0.875</v>
      </c>
      <c r="G3704" s="6">
        <v>250</v>
      </c>
      <c r="H3704" s="7">
        <v>41250</v>
      </c>
      <c r="I3704" s="7">
        <f>FlightsPivot[[#This Row],[Total Fare]]*10%</f>
        <v>4125</v>
      </c>
      <c r="J3704" s="7">
        <f>FlightsPivot[[#This Row],[Total Fare]]+FlightsPivot[[#This Row],[10% tax ]]</f>
        <v>45375</v>
      </c>
      <c r="K3704" s="4">
        <v>11</v>
      </c>
      <c r="L3704" s="4">
        <v>2015</v>
      </c>
      <c r="M3704" t="str">
        <f>INDEX(RoutesPivot[DepAirport],MATCH($C3704,RoutesPivot[[RouteID]:[RouteID]],0))</f>
        <v>ORD</v>
      </c>
      <c r="N3704" t="str">
        <f>INDEX(RoutesPivot[AirportID],MATCH($C3704,RoutesPivot[[RouteID]:[RouteID]],0))</f>
        <v>JFK</v>
      </c>
      <c r="O3704">
        <f>INDEX(RoutesPivot[Distance],MATCH($C3704,RoutesPivot[[RouteID]:[RouteID]],0))</f>
        <v>619</v>
      </c>
      <c r="P3704">
        <f>INDEX(RoutesPivot[ListPrice],MATCH($C3704,RoutesPivot[[RouteID]:[RouteID]],0))</f>
        <v>250</v>
      </c>
      <c r="Q3704" t="str">
        <f>INDEX(AirportPivot[AirportName],MATCH($N3704,AirportPivot[[AirportID]:[AirportID]],0))</f>
        <v>John F Kennedy International</v>
      </c>
      <c r="R3704">
        <f>INDEX(AirportPivot[Gates (number of available)],MATCH($N3704,AirportPivot[[AirportID]:[AirportID]],0))</f>
        <v>120</v>
      </c>
    </row>
    <row r="3705" spans="1:18" x14ac:dyDescent="0.25">
      <c r="A3705" s="3" t="s">
        <v>3737</v>
      </c>
      <c r="B3705" s="12">
        <v>41650</v>
      </c>
      <c r="C3705" s="4" t="s">
        <v>83</v>
      </c>
      <c r="D3705" s="4">
        <v>1.6</v>
      </c>
      <c r="E3705" s="4">
        <v>121</v>
      </c>
      <c r="F3705" s="5">
        <v>0.75</v>
      </c>
      <c r="G3705" s="6">
        <v>240</v>
      </c>
      <c r="H3705" s="7">
        <v>44400</v>
      </c>
      <c r="I3705" s="7">
        <f>FlightsPivot[[#This Row],[Total Fare]]*10%</f>
        <v>4440</v>
      </c>
      <c r="J3705" s="7">
        <f>FlightsPivot[[#This Row],[Total Fare]]+FlightsPivot[[#This Row],[10% tax ]]</f>
        <v>48840</v>
      </c>
      <c r="K3705" s="4">
        <v>1</v>
      </c>
      <c r="L3705" s="4">
        <v>2014</v>
      </c>
      <c r="M3705" t="str">
        <f>INDEX(RoutesPivot[DepAirport],MATCH($C3705,RoutesPivot[[RouteID]:[RouteID]],0))</f>
        <v>ORD</v>
      </c>
      <c r="N3705" t="str">
        <f>INDEX(RoutesPivot[AirportID],MATCH($C3705,RoutesPivot[[RouteID]:[RouteID]],0))</f>
        <v>BWI</v>
      </c>
      <c r="O3705">
        <f>INDEX(RoutesPivot[Distance],MATCH($C3705,RoutesPivot[[RouteID]:[RouteID]],0))</f>
        <v>520</v>
      </c>
      <c r="P3705">
        <f>INDEX(RoutesPivot[ListPrice],MATCH($C3705,RoutesPivot[[RouteID]:[RouteID]],0))</f>
        <v>240</v>
      </c>
      <c r="Q3705" t="str">
        <f>INDEX(AirportPivot[AirportName],MATCH($N3705,AirportPivot[[AirportID]:[AirportID]],0))</f>
        <v>Baltimore/Washington International Thurgood Marshall</v>
      </c>
      <c r="R3705">
        <f>INDEX(AirportPivot[Gates (number of available)],MATCH($N3705,AirportPivot[[AirportID]:[AirportID]],0))</f>
        <v>58</v>
      </c>
    </row>
    <row r="3706" spans="1:18" x14ac:dyDescent="0.25">
      <c r="A3706" s="3" t="s">
        <v>3738</v>
      </c>
      <c r="B3706" s="12">
        <v>41713</v>
      </c>
      <c r="C3706" s="4" t="s">
        <v>23</v>
      </c>
      <c r="D3706" s="4">
        <v>2.6</v>
      </c>
      <c r="E3706" s="4">
        <v>28</v>
      </c>
      <c r="F3706" s="5">
        <v>0.29166666666666669</v>
      </c>
      <c r="G3706" s="6">
        <v>300</v>
      </c>
      <c r="H3706" s="7">
        <v>55500</v>
      </c>
      <c r="I3706" s="7">
        <f>FlightsPivot[[#This Row],[Total Fare]]*10%</f>
        <v>5550</v>
      </c>
      <c r="J3706" s="7">
        <f>FlightsPivot[[#This Row],[Total Fare]]+FlightsPivot[[#This Row],[10% tax ]]</f>
        <v>61050</v>
      </c>
      <c r="K3706" s="4">
        <v>3</v>
      </c>
      <c r="L3706" s="4">
        <v>2014</v>
      </c>
      <c r="M3706" t="str">
        <f>INDEX(RoutesPivot[DepAirport],MATCH($C3706,RoutesPivot[[RouteID]:[RouteID]],0))</f>
        <v>ORD</v>
      </c>
      <c r="N3706" t="str">
        <f>INDEX(RoutesPivot[AirportID],MATCH($C3706,RoutesPivot[[RouteID]:[RouteID]],0))</f>
        <v>DEN</v>
      </c>
      <c r="O3706">
        <f>INDEX(RoutesPivot[Distance],MATCH($C3706,RoutesPivot[[RouteID]:[RouteID]],0))</f>
        <v>800</v>
      </c>
      <c r="P3706">
        <f>INDEX(RoutesPivot[ListPrice],MATCH($C3706,RoutesPivot[[RouteID]:[RouteID]],0))</f>
        <v>300</v>
      </c>
      <c r="Q3706" t="str">
        <f>INDEX(AirportPivot[AirportName],MATCH($N3706,AirportPivot[[AirportID]:[AirportID]],0))</f>
        <v>Denver International</v>
      </c>
      <c r="R3706">
        <f>INDEX(AirportPivot[Gates (number of available)],MATCH($N3706,AirportPivot[[AirportID]:[AirportID]],0))</f>
        <v>75</v>
      </c>
    </row>
    <row r="3707" spans="1:18" x14ac:dyDescent="0.25">
      <c r="A3707" s="3" t="s">
        <v>3739</v>
      </c>
      <c r="B3707" s="12">
        <v>41814</v>
      </c>
      <c r="C3707" s="4" t="s">
        <v>25</v>
      </c>
      <c r="D3707" s="4">
        <v>1.9</v>
      </c>
      <c r="E3707" s="4">
        <v>3</v>
      </c>
      <c r="F3707" s="5">
        <v>0.5</v>
      </c>
      <c r="G3707" s="6">
        <v>220</v>
      </c>
      <c r="H3707" s="7">
        <v>40700</v>
      </c>
      <c r="I3707" s="7">
        <f>FlightsPivot[[#This Row],[Total Fare]]*10%</f>
        <v>4070</v>
      </c>
      <c r="J3707" s="7">
        <f>FlightsPivot[[#This Row],[Total Fare]]+FlightsPivot[[#This Row],[10% tax ]]</f>
        <v>44770</v>
      </c>
      <c r="K3707" s="4">
        <v>6</v>
      </c>
      <c r="L3707" s="4">
        <v>2014</v>
      </c>
      <c r="M3707" t="str">
        <f>INDEX(RoutesPivot[DepAirport],MATCH($C3707,RoutesPivot[[RouteID]:[RouteID]],0))</f>
        <v>ORD</v>
      </c>
      <c r="N3707" t="str">
        <f>INDEX(RoutesPivot[AirportID],MATCH($C3707,RoutesPivot[[RouteID]:[RouteID]],0))</f>
        <v>DFW</v>
      </c>
      <c r="O3707">
        <f>INDEX(RoutesPivot[Distance],MATCH($C3707,RoutesPivot[[RouteID]:[RouteID]],0))</f>
        <v>700</v>
      </c>
      <c r="P3707">
        <f>INDEX(RoutesPivot[ListPrice],MATCH($C3707,RoutesPivot[[RouteID]:[RouteID]],0))</f>
        <v>200</v>
      </c>
      <c r="Q3707" t="str">
        <f>INDEX(AirportPivot[AirportName],MATCH($N3707,AirportPivot[[AirportID]:[AirportID]],0))</f>
        <v>Dallas/Fort Worth International</v>
      </c>
      <c r="R3707">
        <f>INDEX(AirportPivot[Gates (number of available)],MATCH($N3707,AirportPivot[[AirportID]:[AirportID]],0))</f>
        <v>130</v>
      </c>
    </row>
    <row r="3708" spans="1:18" x14ac:dyDescent="0.25">
      <c r="A3708" s="3" t="s">
        <v>3740</v>
      </c>
      <c r="B3708" s="12">
        <v>41969</v>
      </c>
      <c r="C3708" s="4" t="s">
        <v>70</v>
      </c>
      <c r="D3708" s="4">
        <v>8</v>
      </c>
      <c r="E3708" s="4">
        <v>180</v>
      </c>
      <c r="F3708" s="5">
        <v>0.58333333333333337</v>
      </c>
      <c r="G3708" s="6">
        <v>412.5</v>
      </c>
      <c r="H3708" s="7">
        <v>68062.5</v>
      </c>
      <c r="I3708" s="7">
        <f>FlightsPivot[[#This Row],[Total Fare]]*10%</f>
        <v>6806.25</v>
      </c>
      <c r="J3708" s="7">
        <f>FlightsPivot[[#This Row],[Total Fare]]+FlightsPivot[[#This Row],[10% tax ]]</f>
        <v>74868.75</v>
      </c>
      <c r="K3708" s="4">
        <v>11</v>
      </c>
      <c r="L3708" s="4">
        <v>2014</v>
      </c>
      <c r="M3708" t="str">
        <f>INDEX(RoutesPivot[DepAirport],MATCH($C3708,RoutesPivot[[RouteID]:[RouteID]],0))</f>
        <v>ORD</v>
      </c>
      <c r="N3708" t="str">
        <f>INDEX(RoutesPivot[AirportID],MATCH($C3708,RoutesPivot[[RouteID]:[RouteID]],0))</f>
        <v>LAS</v>
      </c>
      <c r="O3708">
        <f>INDEX(RoutesPivot[Distance],MATCH($C3708,RoutesPivot[[RouteID]:[RouteID]],0))</f>
        <v>1100</v>
      </c>
      <c r="P3708">
        <f>INDEX(RoutesPivot[ListPrice],MATCH($C3708,RoutesPivot[[RouteID]:[RouteID]],0))</f>
        <v>275</v>
      </c>
      <c r="Q3708" t="str">
        <f>INDEX(AirportPivot[AirportName],MATCH($N3708,AirportPivot[[AirportID]:[AirportID]],0))</f>
        <v>McCarran International</v>
      </c>
      <c r="R3708">
        <f>INDEX(AirportPivot[Gates (number of available)],MATCH($N3708,AirportPivot[[AirportID]:[AirportID]],0))</f>
        <v>68</v>
      </c>
    </row>
    <row r="3709" spans="1:18" x14ac:dyDescent="0.25">
      <c r="A3709" s="3" t="s">
        <v>3741</v>
      </c>
      <c r="B3709" s="12">
        <v>41865</v>
      </c>
      <c r="C3709" s="4" t="s">
        <v>37</v>
      </c>
      <c r="D3709" s="4">
        <v>0.7</v>
      </c>
      <c r="E3709" s="4">
        <v>182</v>
      </c>
      <c r="F3709" s="5">
        <v>0.70833333333333337</v>
      </c>
      <c r="G3709" s="6">
        <v>385</v>
      </c>
      <c r="H3709" s="7">
        <v>63525</v>
      </c>
      <c r="I3709" s="7">
        <f>FlightsPivot[[#This Row],[Total Fare]]*10%</f>
        <v>6352.5</v>
      </c>
      <c r="J3709" s="7">
        <f>FlightsPivot[[#This Row],[Total Fare]]+FlightsPivot[[#This Row],[10% tax ]]</f>
        <v>69877.5</v>
      </c>
      <c r="K3709" s="4">
        <v>8</v>
      </c>
      <c r="L3709" s="4">
        <v>2014</v>
      </c>
      <c r="M3709" t="str">
        <f>INDEX(RoutesPivot[DepAirport],MATCH($C3709,RoutesPivot[[RouteID]:[RouteID]],0))</f>
        <v>ORD</v>
      </c>
      <c r="N3709" t="str">
        <f>INDEX(RoutesPivot[AirportID],MATCH($C3709,RoutesPivot[[RouteID]:[RouteID]],0))</f>
        <v>SEA</v>
      </c>
      <c r="O3709">
        <f>INDEX(RoutesPivot[Distance],MATCH($C3709,RoutesPivot[[RouteID]:[RouteID]],0))</f>
        <v>1500</v>
      </c>
      <c r="P3709">
        <f>INDEX(RoutesPivot[ListPrice],MATCH($C3709,RoutesPivot[[RouteID]:[RouteID]],0))</f>
        <v>350</v>
      </c>
      <c r="Q3709" t="str">
        <f>INDEX(AirportPivot[AirportName],MATCH($N3709,AirportPivot[[AirportID]:[AirportID]],0))</f>
        <v>Seattle-Tacoma International</v>
      </c>
      <c r="R3709">
        <f>INDEX(AirportPivot[Gates (number of available)],MATCH($N3709,AirportPivot[[AirportID]:[AirportID]],0))</f>
        <v>58</v>
      </c>
    </row>
    <row r="3710" spans="1:18" x14ac:dyDescent="0.25">
      <c r="A3710" s="3" t="s">
        <v>3742</v>
      </c>
      <c r="B3710" s="12">
        <v>42151</v>
      </c>
      <c r="C3710" s="4" t="s">
        <v>27</v>
      </c>
      <c r="D3710" s="4">
        <v>6.9</v>
      </c>
      <c r="E3710" s="4">
        <v>143</v>
      </c>
      <c r="F3710" s="5">
        <v>0.75</v>
      </c>
      <c r="G3710" s="6">
        <v>200</v>
      </c>
      <c r="H3710" s="7">
        <v>37000</v>
      </c>
      <c r="I3710" s="7">
        <f>FlightsPivot[[#This Row],[Total Fare]]*10%</f>
        <v>3700</v>
      </c>
      <c r="J3710" s="7">
        <f>FlightsPivot[[#This Row],[Total Fare]]+FlightsPivot[[#This Row],[10% tax ]]</f>
        <v>40700</v>
      </c>
      <c r="K3710" s="4">
        <v>5</v>
      </c>
      <c r="L3710" s="4">
        <v>2015</v>
      </c>
      <c r="M3710" t="str">
        <f>INDEX(RoutesPivot[DepAirport],MATCH($C3710,RoutesPivot[[RouteID]:[RouteID]],0))</f>
        <v>ORD</v>
      </c>
      <c r="N3710" t="str">
        <f>INDEX(RoutesPivot[AirportID],MATCH($C3710,RoutesPivot[[RouteID]:[RouteID]],0))</f>
        <v>ATL</v>
      </c>
      <c r="O3710">
        <f>INDEX(RoutesPivot[Distance],MATCH($C3710,RoutesPivot[[RouteID]:[RouteID]],0))</f>
        <v>510</v>
      </c>
      <c r="P3710">
        <f>INDEX(RoutesPivot[ListPrice],MATCH($C3710,RoutesPivot[[RouteID]:[RouteID]],0))</f>
        <v>200</v>
      </c>
      <c r="Q3710" t="str">
        <f>INDEX(AirportPivot[AirportName],MATCH($N3710,AirportPivot[[AirportID]:[AirportID]],0))</f>
        <v>Hartsfield-Jackson Atlanta International</v>
      </c>
      <c r="R3710">
        <f>INDEX(AirportPivot[Gates (number of available)],MATCH($N3710,AirportPivot[[AirportID]:[AirportID]],0))</f>
        <v>100</v>
      </c>
    </row>
    <row r="3711" spans="1:18" x14ac:dyDescent="0.25">
      <c r="A3711" s="3" t="s">
        <v>3743</v>
      </c>
      <c r="B3711" s="12">
        <v>42286</v>
      </c>
      <c r="C3711" s="4" t="s">
        <v>17</v>
      </c>
      <c r="D3711" s="4">
        <v>5.6</v>
      </c>
      <c r="E3711" s="4">
        <v>174</v>
      </c>
      <c r="F3711" s="5">
        <v>0.5</v>
      </c>
      <c r="G3711" s="6">
        <v>350</v>
      </c>
      <c r="H3711" s="7">
        <v>57750</v>
      </c>
      <c r="I3711" s="7">
        <f>FlightsPivot[[#This Row],[Total Fare]]*10%</f>
        <v>5775</v>
      </c>
      <c r="J3711" s="7">
        <f>FlightsPivot[[#This Row],[Total Fare]]+FlightsPivot[[#This Row],[10% tax ]]</f>
        <v>63525</v>
      </c>
      <c r="K3711" s="4">
        <v>10</v>
      </c>
      <c r="L3711" s="4">
        <v>2015</v>
      </c>
      <c r="M3711" t="str">
        <f>INDEX(RoutesPivot[DepAirport],MATCH($C3711,RoutesPivot[[RouteID]:[RouteID]],0))</f>
        <v>ORD</v>
      </c>
      <c r="N3711" t="str">
        <f>INDEX(RoutesPivot[AirportID],MATCH($C3711,RoutesPivot[[RouteID]:[RouteID]],0))</f>
        <v>LAX</v>
      </c>
      <c r="O3711">
        <f>INDEX(RoutesPivot[Distance],MATCH($C3711,RoutesPivot[[RouteID]:[RouteID]],0))</f>
        <v>1518</v>
      </c>
      <c r="P3711">
        <f>INDEX(RoutesPivot[ListPrice],MATCH($C3711,RoutesPivot[[RouteID]:[RouteID]],0))</f>
        <v>350</v>
      </c>
      <c r="Q3711" t="str">
        <f>INDEX(AirportPivot[AirportName],MATCH($N3711,AirportPivot[[AirportID]:[AirportID]],0))</f>
        <v>Los Angeles International</v>
      </c>
      <c r="R3711">
        <f>INDEX(AirportPivot[Gates (number of available)],MATCH($N3711,AirportPivot[[AirportID]:[AirportID]],0))</f>
        <v>86</v>
      </c>
    </row>
    <row r="3712" spans="1:18" x14ac:dyDescent="0.25">
      <c r="A3712" s="3" t="s">
        <v>3744</v>
      </c>
      <c r="B3712" s="12">
        <v>41861</v>
      </c>
      <c r="C3712" s="4" t="s">
        <v>70</v>
      </c>
      <c r="D3712" s="4">
        <v>2.2000000000000002</v>
      </c>
      <c r="E3712" s="4">
        <v>111</v>
      </c>
      <c r="F3712" s="5">
        <v>0.66666666666666663</v>
      </c>
      <c r="G3712" s="6">
        <v>302.5</v>
      </c>
      <c r="H3712" s="7">
        <v>55962.5</v>
      </c>
      <c r="I3712" s="7">
        <f>FlightsPivot[[#This Row],[Total Fare]]*10%</f>
        <v>5596.25</v>
      </c>
      <c r="J3712" s="7">
        <f>FlightsPivot[[#This Row],[Total Fare]]+FlightsPivot[[#This Row],[10% tax ]]</f>
        <v>61558.75</v>
      </c>
      <c r="K3712" s="4">
        <v>8</v>
      </c>
      <c r="L3712" s="4">
        <v>2014</v>
      </c>
      <c r="M3712" t="str">
        <f>INDEX(RoutesPivot[DepAirport],MATCH($C3712,RoutesPivot[[RouteID]:[RouteID]],0))</f>
        <v>ORD</v>
      </c>
      <c r="N3712" t="str">
        <f>INDEX(RoutesPivot[AirportID],MATCH($C3712,RoutesPivot[[RouteID]:[RouteID]],0))</f>
        <v>LAS</v>
      </c>
      <c r="O3712">
        <f>INDEX(RoutesPivot[Distance],MATCH($C3712,RoutesPivot[[RouteID]:[RouteID]],0))</f>
        <v>1100</v>
      </c>
      <c r="P3712">
        <f>INDEX(RoutesPivot[ListPrice],MATCH($C3712,RoutesPivot[[RouteID]:[RouteID]],0))</f>
        <v>275</v>
      </c>
      <c r="Q3712" t="str">
        <f>INDEX(AirportPivot[AirportName],MATCH($N3712,AirportPivot[[AirportID]:[AirportID]],0))</f>
        <v>McCarran International</v>
      </c>
      <c r="R3712">
        <f>INDEX(AirportPivot[Gates (number of available)],MATCH($N3712,AirportPivot[[AirportID]:[AirportID]],0))</f>
        <v>68</v>
      </c>
    </row>
    <row r="3713" spans="1:18" x14ac:dyDescent="0.25">
      <c r="A3713" s="3" t="s">
        <v>3745</v>
      </c>
      <c r="B3713" s="12">
        <v>41809</v>
      </c>
      <c r="C3713" s="4" t="s">
        <v>23</v>
      </c>
      <c r="D3713" s="4">
        <v>0.9</v>
      </c>
      <c r="E3713" s="4">
        <v>101</v>
      </c>
      <c r="F3713" s="5">
        <v>0.5625</v>
      </c>
      <c r="G3713" s="6">
        <v>330</v>
      </c>
      <c r="H3713" s="7">
        <v>61050</v>
      </c>
      <c r="I3713" s="7">
        <f>FlightsPivot[[#This Row],[Total Fare]]*10%</f>
        <v>6105</v>
      </c>
      <c r="J3713" s="7">
        <f>FlightsPivot[[#This Row],[Total Fare]]+FlightsPivot[[#This Row],[10% tax ]]</f>
        <v>67155</v>
      </c>
      <c r="K3713" s="4">
        <v>6</v>
      </c>
      <c r="L3713" s="4">
        <v>2014</v>
      </c>
      <c r="M3713" t="str">
        <f>INDEX(RoutesPivot[DepAirport],MATCH($C3713,RoutesPivot[[RouteID]:[RouteID]],0))</f>
        <v>ORD</v>
      </c>
      <c r="N3713" t="str">
        <f>INDEX(RoutesPivot[AirportID],MATCH($C3713,RoutesPivot[[RouteID]:[RouteID]],0))</f>
        <v>DEN</v>
      </c>
      <c r="O3713">
        <f>INDEX(RoutesPivot[Distance],MATCH($C3713,RoutesPivot[[RouteID]:[RouteID]],0))</f>
        <v>800</v>
      </c>
      <c r="P3713">
        <f>INDEX(RoutesPivot[ListPrice],MATCH($C3713,RoutesPivot[[RouteID]:[RouteID]],0))</f>
        <v>300</v>
      </c>
      <c r="Q3713" t="str">
        <f>INDEX(AirportPivot[AirportName],MATCH($N3713,AirportPivot[[AirportID]:[AirportID]],0))</f>
        <v>Denver International</v>
      </c>
      <c r="R3713">
        <f>INDEX(AirportPivot[Gates (number of available)],MATCH($N3713,AirportPivot[[AirportID]:[AirportID]],0))</f>
        <v>75</v>
      </c>
    </row>
    <row r="3714" spans="1:18" x14ac:dyDescent="0.25">
      <c r="A3714" s="3" t="s">
        <v>3746</v>
      </c>
      <c r="B3714" s="12">
        <v>42153</v>
      </c>
      <c r="C3714" s="4" t="s">
        <v>27</v>
      </c>
      <c r="D3714" s="4">
        <v>7.8</v>
      </c>
      <c r="E3714" s="4">
        <v>1</v>
      </c>
      <c r="F3714" s="5">
        <v>0.33333333333333331</v>
      </c>
      <c r="G3714" s="6">
        <v>200</v>
      </c>
      <c r="H3714" s="7">
        <v>37000</v>
      </c>
      <c r="I3714" s="7">
        <f>FlightsPivot[[#This Row],[Total Fare]]*10%</f>
        <v>3700</v>
      </c>
      <c r="J3714" s="7">
        <f>FlightsPivot[[#This Row],[Total Fare]]+FlightsPivot[[#This Row],[10% tax ]]</f>
        <v>40700</v>
      </c>
      <c r="K3714" s="4">
        <v>5</v>
      </c>
      <c r="L3714" s="4">
        <v>2015</v>
      </c>
      <c r="M3714" t="str">
        <f>INDEX(RoutesPivot[DepAirport],MATCH($C3714,RoutesPivot[[RouteID]:[RouteID]],0))</f>
        <v>ORD</v>
      </c>
      <c r="N3714" t="str">
        <f>INDEX(RoutesPivot[AirportID],MATCH($C3714,RoutesPivot[[RouteID]:[RouteID]],0))</f>
        <v>ATL</v>
      </c>
      <c r="O3714">
        <f>INDEX(RoutesPivot[Distance],MATCH($C3714,RoutesPivot[[RouteID]:[RouteID]],0))</f>
        <v>510</v>
      </c>
      <c r="P3714">
        <f>INDEX(RoutesPivot[ListPrice],MATCH($C3714,RoutesPivot[[RouteID]:[RouteID]],0))</f>
        <v>200</v>
      </c>
      <c r="Q3714" t="str">
        <f>INDEX(AirportPivot[AirportName],MATCH($N3714,AirportPivot[[AirportID]:[AirportID]],0))</f>
        <v>Hartsfield-Jackson Atlanta International</v>
      </c>
      <c r="R3714">
        <f>INDEX(AirportPivot[Gates (number of available)],MATCH($N3714,AirportPivot[[AirportID]:[AirportID]],0))</f>
        <v>100</v>
      </c>
    </row>
    <row r="3715" spans="1:18" x14ac:dyDescent="0.25">
      <c r="A3715" s="3" t="s">
        <v>3747</v>
      </c>
      <c r="B3715" s="12">
        <v>41716</v>
      </c>
      <c r="C3715" s="4" t="s">
        <v>17</v>
      </c>
      <c r="D3715" s="4">
        <v>3.9</v>
      </c>
      <c r="E3715" s="4">
        <v>142</v>
      </c>
      <c r="F3715" s="5">
        <v>0.54166666666666663</v>
      </c>
      <c r="G3715" s="6">
        <v>350</v>
      </c>
      <c r="H3715" s="7">
        <v>64750</v>
      </c>
      <c r="I3715" s="7">
        <f>FlightsPivot[[#This Row],[Total Fare]]*10%</f>
        <v>6475</v>
      </c>
      <c r="J3715" s="7">
        <f>FlightsPivot[[#This Row],[Total Fare]]+FlightsPivot[[#This Row],[10% tax ]]</f>
        <v>71225</v>
      </c>
      <c r="K3715" s="4">
        <v>3</v>
      </c>
      <c r="L3715" s="4">
        <v>2014</v>
      </c>
      <c r="M3715" t="str">
        <f>INDEX(RoutesPivot[DepAirport],MATCH($C3715,RoutesPivot[[RouteID]:[RouteID]],0))</f>
        <v>ORD</v>
      </c>
      <c r="N3715" t="str">
        <f>INDEX(RoutesPivot[AirportID],MATCH($C3715,RoutesPivot[[RouteID]:[RouteID]],0))</f>
        <v>LAX</v>
      </c>
      <c r="O3715">
        <f>INDEX(RoutesPivot[Distance],MATCH($C3715,RoutesPivot[[RouteID]:[RouteID]],0))</f>
        <v>1518</v>
      </c>
      <c r="P3715">
        <f>INDEX(RoutesPivot[ListPrice],MATCH($C3715,RoutesPivot[[RouteID]:[RouteID]],0))</f>
        <v>350</v>
      </c>
      <c r="Q3715" t="str">
        <f>INDEX(AirportPivot[AirportName],MATCH($N3715,AirportPivot[[AirportID]:[AirportID]],0))</f>
        <v>Los Angeles International</v>
      </c>
      <c r="R3715">
        <f>INDEX(AirportPivot[Gates (number of available)],MATCH($N3715,AirportPivot[[AirportID]:[AirportID]],0))</f>
        <v>86</v>
      </c>
    </row>
    <row r="3716" spans="1:18" x14ac:dyDescent="0.25">
      <c r="A3716" s="3" t="s">
        <v>3748</v>
      </c>
      <c r="B3716" s="12">
        <v>41962</v>
      </c>
      <c r="C3716" s="4" t="s">
        <v>25</v>
      </c>
      <c r="D3716" s="4">
        <v>2.7</v>
      </c>
      <c r="E3716" s="4">
        <v>11</v>
      </c>
      <c r="F3716" s="5">
        <v>0.77083333333333337</v>
      </c>
      <c r="G3716" s="6">
        <v>200</v>
      </c>
      <c r="H3716" s="7">
        <v>37000</v>
      </c>
      <c r="I3716" s="7">
        <f>FlightsPivot[[#This Row],[Total Fare]]*10%</f>
        <v>3700</v>
      </c>
      <c r="J3716" s="7">
        <f>FlightsPivot[[#This Row],[Total Fare]]+FlightsPivot[[#This Row],[10% tax ]]</f>
        <v>40700</v>
      </c>
      <c r="K3716" s="4">
        <v>11</v>
      </c>
      <c r="L3716" s="4">
        <v>2014</v>
      </c>
      <c r="M3716" t="str">
        <f>INDEX(RoutesPivot[DepAirport],MATCH($C3716,RoutesPivot[[RouteID]:[RouteID]],0))</f>
        <v>ORD</v>
      </c>
      <c r="N3716" t="str">
        <f>INDEX(RoutesPivot[AirportID],MATCH($C3716,RoutesPivot[[RouteID]:[RouteID]],0))</f>
        <v>DFW</v>
      </c>
      <c r="O3716">
        <f>INDEX(RoutesPivot[Distance],MATCH($C3716,RoutesPivot[[RouteID]:[RouteID]],0))</f>
        <v>700</v>
      </c>
      <c r="P3716">
        <f>INDEX(RoutesPivot[ListPrice],MATCH($C3716,RoutesPivot[[RouteID]:[RouteID]],0))</f>
        <v>200</v>
      </c>
      <c r="Q3716" t="str">
        <f>INDEX(AirportPivot[AirportName],MATCH($N3716,AirportPivot[[AirportID]:[AirportID]],0))</f>
        <v>Dallas/Fort Worth International</v>
      </c>
      <c r="R3716">
        <f>INDEX(AirportPivot[Gates (number of available)],MATCH($N3716,AirportPivot[[AirportID]:[AirportID]],0))</f>
        <v>130</v>
      </c>
    </row>
    <row r="3717" spans="1:18" x14ac:dyDescent="0.25">
      <c r="A3717" s="3" t="s">
        <v>3749</v>
      </c>
      <c r="B3717" s="12">
        <v>41958</v>
      </c>
      <c r="C3717" s="4" t="s">
        <v>33</v>
      </c>
      <c r="D3717" s="4">
        <v>1.7</v>
      </c>
      <c r="E3717" s="4">
        <v>47</v>
      </c>
      <c r="F3717" s="5">
        <v>0.75</v>
      </c>
      <c r="G3717" s="6">
        <v>375</v>
      </c>
      <c r="H3717" s="7">
        <v>61875</v>
      </c>
      <c r="I3717" s="7">
        <f>FlightsPivot[[#This Row],[Total Fare]]*10%</f>
        <v>6187.5</v>
      </c>
      <c r="J3717" s="7">
        <f>FlightsPivot[[#This Row],[Total Fare]]+FlightsPivot[[#This Row],[10% tax ]]</f>
        <v>68062.5</v>
      </c>
      <c r="K3717" s="4">
        <v>11</v>
      </c>
      <c r="L3717" s="4">
        <v>2014</v>
      </c>
      <c r="M3717" t="str">
        <f>INDEX(RoutesPivot[DepAirport],MATCH($C3717,RoutesPivot[[RouteID]:[RouteID]],0))</f>
        <v>ORD</v>
      </c>
      <c r="N3717" t="str">
        <f>INDEX(RoutesPivot[AirportID],MATCH($C3717,RoutesPivot[[RouteID]:[RouteID]],0))</f>
        <v>SFO</v>
      </c>
      <c r="O3717">
        <f>INDEX(RoutesPivot[Distance],MATCH($C3717,RoutesPivot[[RouteID]:[RouteID]],0))</f>
        <v>1600</v>
      </c>
      <c r="P3717">
        <f>INDEX(RoutesPivot[ListPrice],MATCH($C3717,RoutesPivot[[RouteID]:[RouteID]],0))</f>
        <v>375</v>
      </c>
      <c r="Q3717" t="str">
        <f>INDEX(AirportPivot[AirportName],MATCH($N3717,AirportPivot[[AirportID]:[AirportID]],0))</f>
        <v>San Francisco International</v>
      </c>
      <c r="R3717">
        <f>INDEX(AirportPivot[Gates (number of available)],MATCH($N3717,AirportPivot[[AirportID]:[AirportID]],0))</f>
        <v>70</v>
      </c>
    </row>
    <row r="3718" spans="1:18" x14ac:dyDescent="0.25">
      <c r="A3718" s="3" t="s">
        <v>3750</v>
      </c>
      <c r="B3718" s="12">
        <v>42105</v>
      </c>
      <c r="C3718" s="4" t="s">
        <v>50</v>
      </c>
      <c r="D3718" s="4">
        <v>1.1000000000000001</v>
      </c>
      <c r="E3718" s="4">
        <v>19</v>
      </c>
      <c r="F3718" s="5">
        <v>0.72916666666666663</v>
      </c>
      <c r="G3718" s="6">
        <v>275</v>
      </c>
      <c r="H3718" s="7">
        <v>50875</v>
      </c>
      <c r="I3718" s="7">
        <f>FlightsPivot[[#This Row],[Total Fare]]*10%</f>
        <v>5087.5</v>
      </c>
      <c r="J3718" s="7">
        <f>FlightsPivot[[#This Row],[Total Fare]]+FlightsPivot[[#This Row],[10% tax ]]</f>
        <v>55962.5</v>
      </c>
      <c r="K3718" s="4">
        <v>4</v>
      </c>
      <c r="L3718" s="4">
        <v>2015</v>
      </c>
      <c r="M3718" t="str">
        <f>INDEX(RoutesPivot[DepAirport],MATCH($C3718,RoutesPivot[[RouteID]:[RouteID]],0))</f>
        <v>ORD</v>
      </c>
      <c r="N3718" t="str">
        <f>INDEX(RoutesPivot[AirportID],MATCH($C3718,RoutesPivot[[RouteID]:[RouteID]],0))</f>
        <v>LGA</v>
      </c>
      <c r="O3718">
        <f>INDEX(RoutesPivot[Distance],MATCH($C3718,RoutesPivot[[RouteID]:[RouteID]],0))</f>
        <v>610</v>
      </c>
      <c r="P3718">
        <f>INDEX(RoutesPivot[ListPrice],MATCH($C3718,RoutesPivot[[RouteID]:[RouteID]],0))</f>
        <v>275</v>
      </c>
      <c r="Q3718" t="str">
        <f>INDEX(AirportPivot[AirportName],MATCH($N3718,AirportPivot[[AirportID]:[AirportID]],0))</f>
        <v>Laguardia</v>
      </c>
      <c r="R3718">
        <f>INDEX(AirportPivot[Gates (number of available)],MATCH($N3718,AirportPivot[[AirportID]:[AirportID]],0))</f>
        <v>66</v>
      </c>
    </row>
    <row r="3719" spans="1:18" x14ac:dyDescent="0.25">
      <c r="A3719" s="3" t="s">
        <v>3751</v>
      </c>
      <c r="B3719" s="12">
        <v>41796</v>
      </c>
      <c r="C3719" s="4" t="s">
        <v>21</v>
      </c>
      <c r="D3719" s="4">
        <v>1.3</v>
      </c>
      <c r="E3719" s="4">
        <v>104</v>
      </c>
      <c r="F3719" s="5">
        <v>0.85416666666666663</v>
      </c>
      <c r="G3719" s="6">
        <v>137.5</v>
      </c>
      <c r="H3719" s="7">
        <v>25437.5</v>
      </c>
      <c r="I3719" s="7">
        <f>FlightsPivot[[#This Row],[Total Fare]]*10%</f>
        <v>2543.75</v>
      </c>
      <c r="J3719" s="7">
        <f>FlightsPivot[[#This Row],[Total Fare]]+FlightsPivot[[#This Row],[10% tax ]]</f>
        <v>27981.25</v>
      </c>
      <c r="K3719" s="4">
        <v>6</v>
      </c>
      <c r="L3719" s="4">
        <v>2014</v>
      </c>
      <c r="M3719" t="str">
        <f>INDEX(RoutesPivot[DepAirport],MATCH($C3719,RoutesPivot[[RouteID]:[RouteID]],0))</f>
        <v>ORD</v>
      </c>
      <c r="N3719" t="str">
        <f>INDEX(RoutesPivot[AirportID],MATCH($C3719,RoutesPivot[[RouteID]:[RouteID]],0))</f>
        <v>CLT</v>
      </c>
      <c r="O3719">
        <f>INDEX(RoutesPivot[Distance],MATCH($C3719,RoutesPivot[[RouteID]:[RouteID]],0))</f>
        <v>700</v>
      </c>
      <c r="P3719">
        <f>INDEX(RoutesPivot[ListPrice],MATCH($C3719,RoutesPivot[[RouteID]:[RouteID]],0))</f>
        <v>125</v>
      </c>
      <c r="Q3719" t="str">
        <f>INDEX(AirportPivot[AirportName],MATCH($N3719,AirportPivot[[AirportID]:[AirportID]],0))</f>
        <v>Charlotte/Douglas International</v>
      </c>
      <c r="R3719">
        <f>INDEX(AirportPivot[Gates (number of available)],MATCH($N3719,AirportPivot[[AirportID]:[AirportID]],0))</f>
        <v>65</v>
      </c>
    </row>
    <row r="3720" spans="1:18" x14ac:dyDescent="0.25">
      <c r="A3720" s="3" t="s">
        <v>3752</v>
      </c>
      <c r="B3720" s="12">
        <v>41844</v>
      </c>
      <c r="C3720" s="4" t="s">
        <v>25</v>
      </c>
      <c r="D3720" s="4">
        <v>1.1000000000000001</v>
      </c>
      <c r="E3720" s="4">
        <v>28</v>
      </c>
      <c r="F3720" s="5">
        <v>0.45833333333333331</v>
      </c>
      <c r="G3720" s="6">
        <v>220</v>
      </c>
      <c r="H3720" s="7">
        <v>40700</v>
      </c>
      <c r="I3720" s="7">
        <f>FlightsPivot[[#This Row],[Total Fare]]*10%</f>
        <v>4070</v>
      </c>
      <c r="J3720" s="7">
        <f>FlightsPivot[[#This Row],[Total Fare]]+FlightsPivot[[#This Row],[10% tax ]]</f>
        <v>44770</v>
      </c>
      <c r="K3720" s="4">
        <v>7</v>
      </c>
      <c r="L3720" s="4">
        <v>2014</v>
      </c>
      <c r="M3720" t="str">
        <f>INDEX(RoutesPivot[DepAirport],MATCH($C3720,RoutesPivot[[RouteID]:[RouteID]],0))</f>
        <v>ORD</v>
      </c>
      <c r="N3720" t="str">
        <f>INDEX(RoutesPivot[AirportID],MATCH($C3720,RoutesPivot[[RouteID]:[RouteID]],0))</f>
        <v>DFW</v>
      </c>
      <c r="O3720">
        <f>INDEX(RoutesPivot[Distance],MATCH($C3720,RoutesPivot[[RouteID]:[RouteID]],0))</f>
        <v>700</v>
      </c>
      <c r="P3720">
        <f>INDEX(RoutesPivot[ListPrice],MATCH($C3720,RoutesPivot[[RouteID]:[RouteID]],0))</f>
        <v>200</v>
      </c>
      <c r="Q3720" t="str">
        <f>INDEX(AirportPivot[AirportName],MATCH($N3720,AirportPivot[[AirportID]:[AirportID]],0))</f>
        <v>Dallas/Fort Worth International</v>
      </c>
      <c r="R3720">
        <f>INDEX(AirportPivot[Gates (number of available)],MATCH($N3720,AirportPivot[[AirportID]:[AirportID]],0))</f>
        <v>130</v>
      </c>
    </row>
    <row r="3721" spans="1:18" x14ac:dyDescent="0.25">
      <c r="A3721" s="3" t="s">
        <v>3753</v>
      </c>
      <c r="B3721" s="12">
        <v>41857</v>
      </c>
      <c r="C3721" s="4" t="s">
        <v>70</v>
      </c>
      <c r="D3721" s="4">
        <v>2.2999999999999998</v>
      </c>
      <c r="E3721" s="4">
        <v>31</v>
      </c>
      <c r="F3721" s="5">
        <v>0.875</v>
      </c>
      <c r="G3721" s="6">
        <v>302.5</v>
      </c>
      <c r="H3721" s="7">
        <v>55962.5</v>
      </c>
      <c r="I3721" s="7">
        <f>FlightsPivot[[#This Row],[Total Fare]]*10%</f>
        <v>5596.25</v>
      </c>
      <c r="J3721" s="7">
        <f>FlightsPivot[[#This Row],[Total Fare]]+FlightsPivot[[#This Row],[10% tax ]]</f>
        <v>61558.75</v>
      </c>
      <c r="K3721" s="4">
        <v>8</v>
      </c>
      <c r="L3721" s="4">
        <v>2014</v>
      </c>
      <c r="M3721" t="str">
        <f>INDEX(RoutesPivot[DepAirport],MATCH($C3721,RoutesPivot[[RouteID]:[RouteID]],0))</f>
        <v>ORD</v>
      </c>
      <c r="N3721" t="str">
        <f>INDEX(RoutesPivot[AirportID],MATCH($C3721,RoutesPivot[[RouteID]:[RouteID]],0))</f>
        <v>LAS</v>
      </c>
      <c r="O3721">
        <f>INDEX(RoutesPivot[Distance],MATCH($C3721,RoutesPivot[[RouteID]:[RouteID]],0))</f>
        <v>1100</v>
      </c>
      <c r="P3721">
        <f>INDEX(RoutesPivot[ListPrice],MATCH($C3721,RoutesPivot[[RouteID]:[RouteID]],0))</f>
        <v>275</v>
      </c>
      <c r="Q3721" t="str">
        <f>INDEX(AirportPivot[AirportName],MATCH($N3721,AirportPivot[[AirportID]:[AirportID]],0))</f>
        <v>McCarran International</v>
      </c>
      <c r="R3721">
        <f>INDEX(AirportPivot[Gates (number of available)],MATCH($N3721,AirportPivot[[AirportID]:[AirportID]],0))</f>
        <v>68</v>
      </c>
    </row>
    <row r="3722" spans="1:18" x14ac:dyDescent="0.25">
      <c r="A3722" s="3" t="s">
        <v>3754</v>
      </c>
      <c r="B3722" s="12">
        <v>42014</v>
      </c>
      <c r="C3722" s="4" t="s">
        <v>40</v>
      </c>
      <c r="D3722" s="4">
        <v>2.2999999999999998</v>
      </c>
      <c r="E3722" s="4">
        <v>44</v>
      </c>
      <c r="F3722" s="5">
        <v>0.83333333333333337</v>
      </c>
      <c r="G3722" s="6">
        <v>115</v>
      </c>
      <c r="H3722" s="7">
        <v>18975</v>
      </c>
      <c r="I3722" s="7">
        <f>FlightsPivot[[#This Row],[Total Fare]]*10%</f>
        <v>1897.5</v>
      </c>
      <c r="J3722" s="7">
        <f>FlightsPivot[[#This Row],[Total Fare]]+FlightsPivot[[#This Row],[10% tax ]]</f>
        <v>20872.5</v>
      </c>
      <c r="K3722" s="4">
        <v>1</v>
      </c>
      <c r="L3722" s="4">
        <v>2015</v>
      </c>
      <c r="M3722" t="str">
        <f>INDEX(RoutesPivot[DepAirport],MATCH($C3722,RoutesPivot[[RouteID]:[RouteID]],0))</f>
        <v>ORD</v>
      </c>
      <c r="N3722" t="str">
        <f>INDEX(RoutesPivot[AirportID],MATCH($C3722,RoutesPivot[[RouteID]:[RouteID]],0))</f>
        <v>MSP</v>
      </c>
      <c r="O3722">
        <f>INDEX(RoutesPivot[Distance],MATCH($C3722,RoutesPivot[[RouteID]:[RouteID]],0))</f>
        <v>300</v>
      </c>
      <c r="P3722">
        <f>INDEX(RoutesPivot[ListPrice],MATCH($C3722,RoutesPivot[[RouteID]:[RouteID]],0))</f>
        <v>115</v>
      </c>
      <c r="Q3722" t="str">
        <f>INDEX(AirportPivot[AirportName],MATCH($N3722,AirportPivot[[AirportID]:[AirportID]],0))</f>
        <v>Minneapolis-St Paul International/Wold-Chamberlain</v>
      </c>
      <c r="R3722">
        <f>INDEX(AirportPivot[Gates (number of available)],MATCH($N3722,AirportPivot[[AirportID]:[AirportID]],0))</f>
        <v>65</v>
      </c>
    </row>
    <row r="3723" spans="1:18" x14ac:dyDescent="0.25">
      <c r="A3723" s="3" t="s">
        <v>3755</v>
      </c>
      <c r="B3723" s="12">
        <v>42266</v>
      </c>
      <c r="C3723" s="4" t="s">
        <v>25</v>
      </c>
      <c r="D3723" s="4">
        <v>2.1</v>
      </c>
      <c r="E3723" s="4">
        <v>124</v>
      </c>
      <c r="F3723" s="5">
        <v>0.66666666666666663</v>
      </c>
      <c r="G3723" s="6">
        <v>200</v>
      </c>
      <c r="H3723" s="7">
        <v>37000</v>
      </c>
      <c r="I3723" s="7">
        <f>FlightsPivot[[#This Row],[Total Fare]]*10%</f>
        <v>3700</v>
      </c>
      <c r="J3723" s="7">
        <f>FlightsPivot[[#This Row],[Total Fare]]+FlightsPivot[[#This Row],[10% tax ]]</f>
        <v>40700</v>
      </c>
      <c r="K3723" s="4">
        <v>9</v>
      </c>
      <c r="L3723" s="4">
        <v>2015</v>
      </c>
      <c r="M3723" t="str">
        <f>INDEX(RoutesPivot[DepAirport],MATCH($C3723,RoutesPivot[[RouteID]:[RouteID]],0))</f>
        <v>ORD</v>
      </c>
      <c r="N3723" t="str">
        <f>INDEX(RoutesPivot[AirportID],MATCH($C3723,RoutesPivot[[RouteID]:[RouteID]],0))</f>
        <v>DFW</v>
      </c>
      <c r="O3723">
        <f>INDEX(RoutesPivot[Distance],MATCH($C3723,RoutesPivot[[RouteID]:[RouteID]],0))</f>
        <v>700</v>
      </c>
      <c r="P3723">
        <f>INDEX(RoutesPivot[ListPrice],MATCH($C3723,RoutesPivot[[RouteID]:[RouteID]],0))</f>
        <v>200</v>
      </c>
      <c r="Q3723" t="str">
        <f>INDEX(AirportPivot[AirportName],MATCH($N3723,AirportPivot[[AirportID]:[AirportID]],0))</f>
        <v>Dallas/Fort Worth International</v>
      </c>
      <c r="R3723">
        <f>INDEX(AirportPivot[Gates (number of available)],MATCH($N3723,AirportPivot[[AirportID]:[AirportID]],0))</f>
        <v>130</v>
      </c>
    </row>
    <row r="3724" spans="1:18" x14ac:dyDescent="0.25">
      <c r="A3724" s="3" t="s">
        <v>3756</v>
      </c>
      <c r="B3724" s="12">
        <v>41955</v>
      </c>
      <c r="C3724" s="4" t="s">
        <v>25</v>
      </c>
      <c r="D3724" s="4">
        <v>2.9</v>
      </c>
      <c r="E3724" s="4">
        <v>136</v>
      </c>
      <c r="F3724" s="5">
        <v>0.54166666666666663</v>
      </c>
      <c r="G3724" s="6">
        <v>200</v>
      </c>
      <c r="H3724" s="7">
        <v>37000</v>
      </c>
      <c r="I3724" s="7">
        <f>FlightsPivot[[#This Row],[Total Fare]]*10%</f>
        <v>3700</v>
      </c>
      <c r="J3724" s="7">
        <f>FlightsPivot[[#This Row],[Total Fare]]+FlightsPivot[[#This Row],[10% tax ]]</f>
        <v>40700</v>
      </c>
      <c r="K3724" s="4">
        <v>11</v>
      </c>
      <c r="L3724" s="4">
        <v>2014</v>
      </c>
      <c r="M3724" t="str">
        <f>INDEX(RoutesPivot[DepAirport],MATCH($C3724,RoutesPivot[[RouteID]:[RouteID]],0))</f>
        <v>ORD</v>
      </c>
      <c r="N3724" t="str">
        <f>INDEX(RoutesPivot[AirportID],MATCH($C3724,RoutesPivot[[RouteID]:[RouteID]],0))</f>
        <v>DFW</v>
      </c>
      <c r="O3724">
        <f>INDEX(RoutesPivot[Distance],MATCH($C3724,RoutesPivot[[RouteID]:[RouteID]],0))</f>
        <v>700</v>
      </c>
      <c r="P3724">
        <f>INDEX(RoutesPivot[ListPrice],MATCH($C3724,RoutesPivot[[RouteID]:[RouteID]],0))</f>
        <v>200</v>
      </c>
      <c r="Q3724" t="str">
        <f>INDEX(AirportPivot[AirportName],MATCH($N3724,AirportPivot[[AirportID]:[AirportID]],0))</f>
        <v>Dallas/Fort Worth International</v>
      </c>
      <c r="R3724">
        <f>INDEX(AirportPivot[Gates (number of available)],MATCH($N3724,AirportPivot[[AirportID]:[AirportID]],0))</f>
        <v>130</v>
      </c>
    </row>
    <row r="3725" spans="1:18" x14ac:dyDescent="0.25">
      <c r="A3725" s="3" t="s">
        <v>3757</v>
      </c>
      <c r="B3725" s="12">
        <v>41885</v>
      </c>
      <c r="C3725" s="4" t="s">
        <v>23</v>
      </c>
      <c r="D3725" s="4">
        <v>2.2999999999999998</v>
      </c>
      <c r="E3725" s="4">
        <v>122</v>
      </c>
      <c r="F3725" s="5">
        <v>0.83333333333333337</v>
      </c>
      <c r="G3725" s="6">
        <v>300</v>
      </c>
      <c r="H3725" s="7">
        <v>55500</v>
      </c>
      <c r="I3725" s="7">
        <f>FlightsPivot[[#This Row],[Total Fare]]*10%</f>
        <v>5550</v>
      </c>
      <c r="J3725" s="7">
        <f>FlightsPivot[[#This Row],[Total Fare]]+FlightsPivot[[#This Row],[10% tax ]]</f>
        <v>61050</v>
      </c>
      <c r="K3725" s="4">
        <v>9</v>
      </c>
      <c r="L3725" s="4">
        <v>2014</v>
      </c>
      <c r="M3725" t="str">
        <f>INDEX(RoutesPivot[DepAirport],MATCH($C3725,RoutesPivot[[RouteID]:[RouteID]],0))</f>
        <v>ORD</v>
      </c>
      <c r="N3725" t="str">
        <f>INDEX(RoutesPivot[AirportID],MATCH($C3725,RoutesPivot[[RouteID]:[RouteID]],0))</f>
        <v>DEN</v>
      </c>
      <c r="O3725">
        <f>INDEX(RoutesPivot[Distance],MATCH($C3725,RoutesPivot[[RouteID]:[RouteID]],0))</f>
        <v>800</v>
      </c>
      <c r="P3725">
        <f>INDEX(RoutesPivot[ListPrice],MATCH($C3725,RoutesPivot[[RouteID]:[RouteID]],0))</f>
        <v>300</v>
      </c>
      <c r="Q3725" t="str">
        <f>INDEX(AirportPivot[AirportName],MATCH($N3725,AirportPivot[[AirportID]:[AirportID]],0))</f>
        <v>Denver International</v>
      </c>
      <c r="R3725">
        <f>INDEX(AirportPivot[Gates (number of available)],MATCH($N3725,AirportPivot[[AirportID]:[AirportID]],0))</f>
        <v>75</v>
      </c>
    </row>
    <row r="3726" spans="1:18" x14ac:dyDescent="0.25">
      <c r="A3726" s="3" t="s">
        <v>3758</v>
      </c>
      <c r="B3726" s="12">
        <v>41663</v>
      </c>
      <c r="C3726" s="4" t="s">
        <v>17</v>
      </c>
      <c r="D3726" s="4">
        <v>3.9</v>
      </c>
      <c r="E3726" s="4">
        <v>84</v>
      </c>
      <c r="F3726" s="5">
        <v>0.29166666666666669</v>
      </c>
      <c r="G3726" s="6">
        <v>350</v>
      </c>
      <c r="H3726" s="7">
        <v>63350</v>
      </c>
      <c r="I3726" s="7">
        <f>FlightsPivot[[#This Row],[Total Fare]]*10%</f>
        <v>6335</v>
      </c>
      <c r="J3726" s="7">
        <f>FlightsPivot[[#This Row],[Total Fare]]+FlightsPivot[[#This Row],[10% tax ]]</f>
        <v>69685</v>
      </c>
      <c r="K3726" s="4">
        <v>1</v>
      </c>
      <c r="L3726" s="4">
        <v>2014</v>
      </c>
      <c r="M3726" t="str">
        <f>INDEX(RoutesPivot[DepAirport],MATCH($C3726,RoutesPivot[[RouteID]:[RouteID]],0))</f>
        <v>ORD</v>
      </c>
      <c r="N3726" t="str">
        <f>INDEX(RoutesPivot[AirportID],MATCH($C3726,RoutesPivot[[RouteID]:[RouteID]],0))</f>
        <v>LAX</v>
      </c>
      <c r="O3726">
        <f>INDEX(RoutesPivot[Distance],MATCH($C3726,RoutesPivot[[RouteID]:[RouteID]],0))</f>
        <v>1518</v>
      </c>
      <c r="P3726">
        <f>INDEX(RoutesPivot[ListPrice],MATCH($C3726,RoutesPivot[[RouteID]:[RouteID]],0))</f>
        <v>350</v>
      </c>
      <c r="Q3726" t="str">
        <f>INDEX(AirportPivot[AirportName],MATCH($N3726,AirportPivot[[AirportID]:[AirportID]],0))</f>
        <v>Los Angeles International</v>
      </c>
      <c r="R3726">
        <f>INDEX(AirportPivot[Gates (number of available)],MATCH($N3726,AirportPivot[[AirportID]:[AirportID]],0))</f>
        <v>86</v>
      </c>
    </row>
    <row r="3727" spans="1:18" x14ac:dyDescent="0.25">
      <c r="A3727" s="3" t="s">
        <v>3759</v>
      </c>
      <c r="B3727" s="12">
        <v>41705</v>
      </c>
      <c r="C3727" s="4" t="s">
        <v>40</v>
      </c>
      <c r="D3727" s="4">
        <v>2.6</v>
      </c>
      <c r="E3727" s="4">
        <v>119</v>
      </c>
      <c r="F3727" s="5">
        <v>0.75</v>
      </c>
      <c r="G3727" s="6">
        <v>115</v>
      </c>
      <c r="H3727" s="7">
        <v>21275</v>
      </c>
      <c r="I3727" s="7">
        <f>FlightsPivot[[#This Row],[Total Fare]]*10%</f>
        <v>2127.5</v>
      </c>
      <c r="J3727" s="7">
        <f>FlightsPivot[[#This Row],[Total Fare]]+FlightsPivot[[#This Row],[10% tax ]]</f>
        <v>23402.5</v>
      </c>
      <c r="K3727" s="4">
        <v>3</v>
      </c>
      <c r="L3727" s="4">
        <v>2014</v>
      </c>
      <c r="M3727" t="str">
        <f>INDEX(RoutesPivot[DepAirport],MATCH($C3727,RoutesPivot[[RouteID]:[RouteID]],0))</f>
        <v>ORD</v>
      </c>
      <c r="N3727" t="str">
        <f>INDEX(RoutesPivot[AirportID],MATCH($C3727,RoutesPivot[[RouteID]:[RouteID]],0))</f>
        <v>MSP</v>
      </c>
      <c r="O3727">
        <f>INDEX(RoutesPivot[Distance],MATCH($C3727,RoutesPivot[[RouteID]:[RouteID]],0))</f>
        <v>300</v>
      </c>
      <c r="P3727">
        <f>INDEX(RoutesPivot[ListPrice],MATCH($C3727,RoutesPivot[[RouteID]:[RouteID]],0))</f>
        <v>115</v>
      </c>
      <c r="Q3727" t="str">
        <f>INDEX(AirportPivot[AirportName],MATCH($N3727,AirportPivot[[AirportID]:[AirportID]],0))</f>
        <v>Minneapolis-St Paul International/Wold-Chamberlain</v>
      </c>
      <c r="R3727">
        <f>INDEX(AirportPivot[Gates (number of available)],MATCH($N3727,AirportPivot[[AirportID]:[AirportID]],0))</f>
        <v>65</v>
      </c>
    </row>
    <row r="3728" spans="1:18" x14ac:dyDescent="0.25">
      <c r="A3728" s="3" t="s">
        <v>3760</v>
      </c>
      <c r="B3728" s="12">
        <v>41666</v>
      </c>
      <c r="C3728" s="4" t="s">
        <v>53</v>
      </c>
      <c r="D3728" s="4">
        <v>2.2000000000000002</v>
      </c>
      <c r="E3728" s="4">
        <v>9</v>
      </c>
      <c r="F3728" s="5">
        <v>0.29166666666666669</v>
      </c>
      <c r="G3728" s="6">
        <v>300</v>
      </c>
      <c r="H3728" s="7">
        <v>55500</v>
      </c>
      <c r="I3728" s="7">
        <f>FlightsPivot[[#This Row],[Total Fare]]*10%</f>
        <v>5550</v>
      </c>
      <c r="J3728" s="7">
        <f>FlightsPivot[[#This Row],[Total Fare]]+FlightsPivot[[#This Row],[10% tax ]]</f>
        <v>61050</v>
      </c>
      <c r="K3728" s="4">
        <v>1</v>
      </c>
      <c r="L3728" s="4">
        <v>2014</v>
      </c>
      <c r="M3728" t="str">
        <f>INDEX(RoutesPivot[DepAirport],MATCH($C3728,RoutesPivot[[RouteID]:[RouteID]],0))</f>
        <v>ORD</v>
      </c>
      <c r="N3728" t="str">
        <f>INDEX(RoutesPivot[AirportID],MATCH($C3728,RoutesPivot[[RouteID]:[RouteID]],0))</f>
        <v>FLL</v>
      </c>
      <c r="O3728">
        <f>INDEX(RoutesPivot[Distance],MATCH($C3728,RoutesPivot[[RouteID]:[RouteID]],0))</f>
        <v>940</v>
      </c>
      <c r="P3728">
        <f>INDEX(RoutesPivot[ListPrice],MATCH($C3728,RoutesPivot[[RouteID]:[RouteID]],0))</f>
        <v>300</v>
      </c>
      <c r="Q3728" t="str">
        <f>INDEX(AirportPivot[AirportName],MATCH($N3728,AirportPivot[[AirportID]:[AirportID]],0))</f>
        <v>Fort Lauderdale/Hollywood International</v>
      </c>
      <c r="R3728">
        <f>INDEX(AirportPivot[Gates (number of available)],MATCH($N3728,AirportPivot[[AirportID]:[AirportID]],0))</f>
        <v>55</v>
      </c>
    </row>
    <row r="3729" spans="1:18" x14ac:dyDescent="0.25">
      <c r="A3729" s="3" t="s">
        <v>3761</v>
      </c>
      <c r="B3729" s="12">
        <v>42338</v>
      </c>
      <c r="C3729" s="4" t="s">
        <v>15</v>
      </c>
      <c r="D3729" s="4">
        <v>0.4</v>
      </c>
      <c r="E3729" s="4">
        <v>87</v>
      </c>
      <c r="F3729" s="5">
        <v>0.33333333333333331</v>
      </c>
      <c r="G3729" s="6">
        <v>225</v>
      </c>
      <c r="H3729" s="7">
        <v>40725</v>
      </c>
      <c r="I3729" s="7">
        <f>FlightsPivot[[#This Row],[Total Fare]]*10%</f>
        <v>4072.5</v>
      </c>
      <c r="J3729" s="7">
        <f>FlightsPivot[[#This Row],[Total Fare]]+FlightsPivot[[#This Row],[10% tax ]]</f>
        <v>44797.5</v>
      </c>
      <c r="K3729" s="4">
        <v>11</v>
      </c>
      <c r="L3729" s="4">
        <v>2015</v>
      </c>
      <c r="M3729" t="str">
        <f>INDEX(RoutesPivot[DepAirport],MATCH($C3729,RoutesPivot[[RouteID]:[RouteID]],0))</f>
        <v>ORD</v>
      </c>
      <c r="N3729" t="str">
        <f>INDEX(RoutesPivot[AirportID],MATCH($C3729,RoutesPivot[[RouteID]:[RouteID]],0))</f>
        <v>EWR</v>
      </c>
      <c r="O3729">
        <f>INDEX(RoutesPivot[Distance],MATCH($C3729,RoutesPivot[[RouteID]:[RouteID]],0))</f>
        <v>600</v>
      </c>
      <c r="P3729">
        <f>INDEX(RoutesPivot[ListPrice],MATCH($C3729,RoutesPivot[[RouteID]:[RouteID]],0))</f>
        <v>225</v>
      </c>
      <c r="Q3729" t="str">
        <f>INDEX(AirportPivot[AirportName],MATCH($N3729,AirportPivot[[AirportID]:[AirportID]],0))</f>
        <v>Newark Liberty International</v>
      </c>
      <c r="R3729">
        <f>INDEX(AirportPivot[Gates (number of available)],MATCH($N3729,AirportPivot[[AirportID]:[AirportID]],0))</f>
        <v>82</v>
      </c>
    </row>
    <row r="3730" spans="1:18" x14ac:dyDescent="0.25">
      <c r="A3730" s="3" t="s">
        <v>3762</v>
      </c>
      <c r="B3730" s="12">
        <v>41881</v>
      </c>
      <c r="C3730" s="4" t="s">
        <v>11</v>
      </c>
      <c r="D3730" s="4">
        <v>2.2999999999999998</v>
      </c>
      <c r="E3730" s="4">
        <v>71</v>
      </c>
      <c r="F3730" s="5">
        <v>0.70833333333333337</v>
      </c>
      <c r="G3730" s="6">
        <v>330</v>
      </c>
      <c r="H3730" s="7">
        <v>59730</v>
      </c>
      <c r="I3730" s="7">
        <f>FlightsPivot[[#This Row],[Total Fare]]*10%</f>
        <v>5973</v>
      </c>
      <c r="J3730" s="7">
        <f>FlightsPivot[[#This Row],[Total Fare]]+FlightsPivot[[#This Row],[10% tax ]]</f>
        <v>65703</v>
      </c>
      <c r="K3730" s="4">
        <v>8</v>
      </c>
      <c r="L3730" s="4">
        <v>2014</v>
      </c>
      <c r="M3730" t="str">
        <f>INDEX(RoutesPivot[DepAirport],MATCH($C3730,RoutesPivot[[RouteID]:[RouteID]],0))</f>
        <v>ORD</v>
      </c>
      <c r="N3730" t="str">
        <f>INDEX(RoutesPivot[AirportID],MATCH($C3730,RoutesPivot[[RouteID]:[RouteID]],0))</f>
        <v>BOS</v>
      </c>
      <c r="O3730">
        <f>INDEX(RoutesPivot[Distance],MATCH($C3730,RoutesPivot[[RouteID]:[RouteID]],0))</f>
        <v>730</v>
      </c>
      <c r="P3730">
        <f>INDEX(RoutesPivot[ListPrice],MATCH($C3730,RoutesPivot[[RouteID]:[RouteID]],0))</f>
        <v>300</v>
      </c>
      <c r="Q3730" t="str">
        <f>INDEX(AirportPivot[AirportName],MATCH($N3730,AirportPivot[[AirportID]:[AirportID]],0))</f>
        <v>General Edward Lawrence Logan International</v>
      </c>
      <c r="R3730">
        <f>INDEX(AirportPivot[Gates (number of available)],MATCH($N3730,AirportPivot[[AirportID]:[AirportID]],0))</f>
        <v>63</v>
      </c>
    </row>
    <row r="3731" spans="1:18" x14ac:dyDescent="0.25">
      <c r="A3731" s="3" t="s">
        <v>3763</v>
      </c>
      <c r="B3731" s="12">
        <v>41770</v>
      </c>
      <c r="C3731" s="4" t="s">
        <v>98</v>
      </c>
      <c r="D3731" s="4">
        <v>2.6</v>
      </c>
      <c r="E3731" s="4">
        <v>75</v>
      </c>
      <c r="F3731" s="5">
        <v>0.3125</v>
      </c>
      <c r="G3731" s="6">
        <v>275</v>
      </c>
      <c r="H3731" s="7">
        <v>49775</v>
      </c>
      <c r="I3731" s="7">
        <f>FlightsPivot[[#This Row],[Total Fare]]*10%</f>
        <v>4977.5</v>
      </c>
      <c r="J3731" s="7">
        <f>FlightsPivot[[#This Row],[Total Fare]]+FlightsPivot[[#This Row],[10% tax ]]</f>
        <v>54752.5</v>
      </c>
      <c r="K3731" s="4">
        <v>5</v>
      </c>
      <c r="L3731" s="4">
        <v>2014</v>
      </c>
      <c r="M3731" t="str">
        <f>INDEX(RoutesPivot[DepAirport],MATCH($C3731,RoutesPivot[[RouteID]:[RouteID]],0))</f>
        <v>ORD</v>
      </c>
      <c r="N3731" t="str">
        <f>INDEX(RoutesPivot[AirportID],MATCH($C3731,RoutesPivot[[RouteID]:[RouteID]],0))</f>
        <v>PHL</v>
      </c>
      <c r="O3731">
        <f>INDEX(RoutesPivot[Distance],MATCH($C3731,RoutesPivot[[RouteID]:[RouteID]],0))</f>
        <v>580</v>
      </c>
      <c r="P3731">
        <f>INDEX(RoutesPivot[ListPrice],MATCH($C3731,RoutesPivot[[RouteID]:[RouteID]],0))</f>
        <v>275</v>
      </c>
      <c r="Q3731" t="str">
        <f>INDEX(AirportPivot[AirportName],MATCH($N3731,AirportPivot[[AirportID]:[AirportID]],0))</f>
        <v>Philadelphia International</v>
      </c>
      <c r="R3731">
        <f>INDEX(AirportPivot[Gates (number of available)],MATCH($N3731,AirportPivot[[AirportID]:[AirportID]],0))</f>
        <v>89</v>
      </c>
    </row>
    <row r="3732" spans="1:18" x14ac:dyDescent="0.25">
      <c r="A3732" s="3" t="s">
        <v>3764</v>
      </c>
      <c r="B3732" s="12">
        <v>42270</v>
      </c>
      <c r="C3732" s="4" t="s">
        <v>27</v>
      </c>
      <c r="D3732" s="4">
        <v>9.6</v>
      </c>
      <c r="E3732" s="4">
        <v>83</v>
      </c>
      <c r="F3732" s="5">
        <v>0.79166666666666663</v>
      </c>
      <c r="G3732" s="6">
        <v>200</v>
      </c>
      <c r="H3732" s="7">
        <v>36200</v>
      </c>
      <c r="I3732" s="7">
        <f>FlightsPivot[[#This Row],[Total Fare]]*10%</f>
        <v>3620</v>
      </c>
      <c r="J3732" s="7">
        <f>FlightsPivot[[#This Row],[Total Fare]]+FlightsPivot[[#This Row],[10% tax ]]</f>
        <v>39820</v>
      </c>
      <c r="K3732" s="4">
        <v>9</v>
      </c>
      <c r="L3732" s="4">
        <v>2015</v>
      </c>
      <c r="M3732" t="str">
        <f>INDEX(RoutesPivot[DepAirport],MATCH($C3732,RoutesPivot[[RouteID]:[RouteID]],0))</f>
        <v>ORD</v>
      </c>
      <c r="N3732" t="str">
        <f>INDEX(RoutesPivot[AirportID],MATCH($C3732,RoutesPivot[[RouteID]:[RouteID]],0))</f>
        <v>ATL</v>
      </c>
      <c r="O3732">
        <f>INDEX(RoutesPivot[Distance],MATCH($C3732,RoutesPivot[[RouteID]:[RouteID]],0))</f>
        <v>510</v>
      </c>
      <c r="P3732">
        <f>INDEX(RoutesPivot[ListPrice],MATCH($C3732,RoutesPivot[[RouteID]:[RouteID]],0))</f>
        <v>200</v>
      </c>
      <c r="Q3732" t="str">
        <f>INDEX(AirportPivot[AirportName],MATCH($N3732,AirportPivot[[AirportID]:[AirportID]],0))</f>
        <v>Hartsfield-Jackson Atlanta International</v>
      </c>
      <c r="R3732">
        <f>INDEX(AirportPivot[Gates (number of available)],MATCH($N3732,AirportPivot[[AirportID]:[AirportID]],0))</f>
        <v>100</v>
      </c>
    </row>
    <row r="3733" spans="1:18" x14ac:dyDescent="0.25">
      <c r="A3733" s="3" t="s">
        <v>3765</v>
      </c>
      <c r="B3733" s="12">
        <v>41846</v>
      </c>
      <c r="C3733" s="4" t="s">
        <v>25</v>
      </c>
      <c r="D3733" s="4">
        <v>1.9</v>
      </c>
      <c r="E3733" s="4">
        <v>196</v>
      </c>
      <c r="F3733" s="5">
        <v>0.85416666666666663</v>
      </c>
      <c r="G3733" s="6">
        <v>220</v>
      </c>
      <c r="H3733" s="7">
        <v>36300</v>
      </c>
      <c r="I3733" s="7">
        <f>FlightsPivot[[#This Row],[Total Fare]]*10%</f>
        <v>3630</v>
      </c>
      <c r="J3733" s="7">
        <f>FlightsPivot[[#This Row],[Total Fare]]+FlightsPivot[[#This Row],[10% tax ]]</f>
        <v>39930</v>
      </c>
      <c r="K3733" s="4">
        <v>7</v>
      </c>
      <c r="L3733" s="4">
        <v>2014</v>
      </c>
      <c r="M3733" t="str">
        <f>INDEX(RoutesPivot[DepAirport],MATCH($C3733,RoutesPivot[[RouteID]:[RouteID]],0))</f>
        <v>ORD</v>
      </c>
      <c r="N3733" t="str">
        <f>INDEX(RoutesPivot[AirportID],MATCH($C3733,RoutesPivot[[RouteID]:[RouteID]],0))</f>
        <v>DFW</v>
      </c>
      <c r="O3733">
        <f>INDEX(RoutesPivot[Distance],MATCH($C3733,RoutesPivot[[RouteID]:[RouteID]],0))</f>
        <v>700</v>
      </c>
      <c r="P3733">
        <f>INDEX(RoutesPivot[ListPrice],MATCH($C3733,RoutesPivot[[RouteID]:[RouteID]],0))</f>
        <v>200</v>
      </c>
      <c r="Q3733" t="str">
        <f>INDEX(AirportPivot[AirportName],MATCH($N3733,AirportPivot[[AirportID]:[AirportID]],0))</f>
        <v>Dallas/Fort Worth International</v>
      </c>
      <c r="R3733">
        <f>INDEX(AirportPivot[Gates (number of available)],MATCH($N3733,AirportPivot[[AirportID]:[AirportID]],0))</f>
        <v>130</v>
      </c>
    </row>
    <row r="3734" spans="1:18" x14ac:dyDescent="0.25">
      <c r="A3734" s="3" t="s">
        <v>3766</v>
      </c>
      <c r="B3734" s="12">
        <v>42343</v>
      </c>
      <c r="C3734" s="4" t="s">
        <v>47</v>
      </c>
      <c r="D3734" s="4">
        <v>1</v>
      </c>
      <c r="E3734" s="4">
        <v>55</v>
      </c>
      <c r="F3734" s="5">
        <v>0.33333333333333331</v>
      </c>
      <c r="G3734" s="6">
        <v>250</v>
      </c>
      <c r="H3734" s="7">
        <v>41250</v>
      </c>
      <c r="I3734" s="7">
        <f>FlightsPivot[[#This Row],[Total Fare]]*10%</f>
        <v>4125</v>
      </c>
      <c r="J3734" s="7">
        <f>FlightsPivot[[#This Row],[Total Fare]]+FlightsPivot[[#This Row],[10% tax ]]</f>
        <v>45375</v>
      </c>
      <c r="K3734" s="4">
        <v>12</v>
      </c>
      <c r="L3734" s="4">
        <v>2015</v>
      </c>
      <c r="M3734" t="str">
        <f>INDEX(RoutesPivot[DepAirport],MATCH($C3734,RoutesPivot[[RouteID]:[RouteID]],0))</f>
        <v>ORD</v>
      </c>
      <c r="N3734" t="str">
        <f>INDEX(RoutesPivot[AirportID],MATCH($C3734,RoutesPivot[[RouteID]:[RouteID]],0))</f>
        <v>PHX</v>
      </c>
      <c r="O3734">
        <f>INDEX(RoutesPivot[Distance],MATCH($C3734,RoutesPivot[[RouteID]:[RouteID]],0))</f>
        <v>1200</v>
      </c>
      <c r="P3734">
        <f>INDEX(RoutesPivot[ListPrice],MATCH($C3734,RoutesPivot[[RouteID]:[RouteID]],0))</f>
        <v>250</v>
      </c>
      <c r="Q3734" t="str">
        <f>INDEX(AirportPivot[AirportName],MATCH($N3734,AirportPivot[[AirportID]:[AirportID]],0))</f>
        <v>Phoenix Sky Harbor International</v>
      </c>
      <c r="R3734">
        <f>INDEX(AirportPivot[Gates (number of available)],MATCH($N3734,AirportPivot[[AirportID]:[AirportID]],0))</f>
        <v>60</v>
      </c>
    </row>
    <row r="3735" spans="1:18" x14ac:dyDescent="0.25">
      <c r="A3735" s="3" t="s">
        <v>3767</v>
      </c>
      <c r="B3735" s="12">
        <v>41828</v>
      </c>
      <c r="C3735" s="4" t="s">
        <v>50</v>
      </c>
      <c r="D3735" s="4">
        <v>1.6</v>
      </c>
      <c r="E3735" s="4">
        <v>22</v>
      </c>
      <c r="F3735" s="5">
        <v>0.70833333333333337</v>
      </c>
      <c r="G3735" s="6">
        <v>302.5</v>
      </c>
      <c r="H3735" s="7">
        <v>55962.5</v>
      </c>
      <c r="I3735" s="7">
        <f>FlightsPivot[[#This Row],[Total Fare]]*10%</f>
        <v>5596.25</v>
      </c>
      <c r="J3735" s="7">
        <f>FlightsPivot[[#This Row],[Total Fare]]+FlightsPivot[[#This Row],[10% tax ]]</f>
        <v>61558.75</v>
      </c>
      <c r="K3735" s="4">
        <v>7</v>
      </c>
      <c r="L3735" s="4">
        <v>2014</v>
      </c>
      <c r="M3735" t="str">
        <f>INDEX(RoutesPivot[DepAirport],MATCH($C3735,RoutesPivot[[RouteID]:[RouteID]],0))</f>
        <v>ORD</v>
      </c>
      <c r="N3735" t="str">
        <f>INDEX(RoutesPivot[AirportID],MATCH($C3735,RoutesPivot[[RouteID]:[RouteID]],0))</f>
        <v>LGA</v>
      </c>
      <c r="O3735">
        <f>INDEX(RoutesPivot[Distance],MATCH($C3735,RoutesPivot[[RouteID]:[RouteID]],0))</f>
        <v>610</v>
      </c>
      <c r="P3735">
        <f>INDEX(RoutesPivot[ListPrice],MATCH($C3735,RoutesPivot[[RouteID]:[RouteID]],0))</f>
        <v>275</v>
      </c>
      <c r="Q3735" t="str">
        <f>INDEX(AirportPivot[AirportName],MATCH($N3735,AirportPivot[[AirportID]:[AirportID]],0))</f>
        <v>Laguardia</v>
      </c>
      <c r="R3735">
        <f>INDEX(AirportPivot[Gates (number of available)],MATCH($N3735,AirportPivot[[AirportID]:[AirportID]],0))</f>
        <v>66</v>
      </c>
    </row>
    <row r="3736" spans="1:18" x14ac:dyDescent="0.25">
      <c r="A3736" s="3" t="s">
        <v>3768</v>
      </c>
      <c r="B3736" s="12">
        <v>42062</v>
      </c>
      <c r="C3736" s="4" t="s">
        <v>27</v>
      </c>
      <c r="D3736" s="4">
        <v>8.9</v>
      </c>
      <c r="E3736" s="4">
        <v>201</v>
      </c>
      <c r="F3736" s="5">
        <v>0.29166666666666669</v>
      </c>
      <c r="G3736" s="6">
        <v>200</v>
      </c>
      <c r="H3736" s="7">
        <v>33000</v>
      </c>
      <c r="I3736" s="7">
        <f>FlightsPivot[[#This Row],[Total Fare]]*10%</f>
        <v>3300</v>
      </c>
      <c r="J3736" s="7">
        <f>FlightsPivot[[#This Row],[Total Fare]]+FlightsPivot[[#This Row],[10% tax ]]</f>
        <v>36300</v>
      </c>
      <c r="K3736" s="4">
        <v>2</v>
      </c>
      <c r="L3736" s="4">
        <v>2015</v>
      </c>
      <c r="M3736" t="str">
        <f>INDEX(RoutesPivot[DepAirport],MATCH($C3736,RoutesPivot[[RouteID]:[RouteID]],0))</f>
        <v>ORD</v>
      </c>
      <c r="N3736" t="str">
        <f>INDEX(RoutesPivot[AirportID],MATCH($C3736,RoutesPivot[[RouteID]:[RouteID]],0))</f>
        <v>ATL</v>
      </c>
      <c r="O3736">
        <f>INDEX(RoutesPivot[Distance],MATCH($C3736,RoutesPivot[[RouteID]:[RouteID]],0))</f>
        <v>510</v>
      </c>
      <c r="P3736">
        <f>INDEX(RoutesPivot[ListPrice],MATCH($C3736,RoutesPivot[[RouteID]:[RouteID]],0))</f>
        <v>200</v>
      </c>
      <c r="Q3736" t="str">
        <f>INDEX(AirportPivot[AirportName],MATCH($N3736,AirportPivot[[AirportID]:[AirportID]],0))</f>
        <v>Hartsfield-Jackson Atlanta International</v>
      </c>
      <c r="R3736">
        <f>INDEX(AirportPivot[Gates (number of available)],MATCH($N3736,AirportPivot[[AirportID]:[AirportID]],0))</f>
        <v>100</v>
      </c>
    </row>
    <row r="3737" spans="1:18" x14ac:dyDescent="0.25">
      <c r="A3737" s="3" t="s">
        <v>3769</v>
      </c>
      <c r="B3737" s="12">
        <v>41684</v>
      </c>
      <c r="C3737" s="4" t="s">
        <v>17</v>
      </c>
      <c r="D3737" s="4">
        <v>4.5999999999999996</v>
      </c>
      <c r="E3737" s="4">
        <v>113</v>
      </c>
      <c r="F3737" s="5">
        <v>0.29166666666666669</v>
      </c>
      <c r="G3737" s="6">
        <v>350</v>
      </c>
      <c r="H3737" s="7">
        <v>64750</v>
      </c>
      <c r="I3737" s="7">
        <f>FlightsPivot[[#This Row],[Total Fare]]*10%</f>
        <v>6475</v>
      </c>
      <c r="J3737" s="7">
        <f>FlightsPivot[[#This Row],[Total Fare]]+FlightsPivot[[#This Row],[10% tax ]]</f>
        <v>71225</v>
      </c>
      <c r="K3737" s="4">
        <v>2</v>
      </c>
      <c r="L3737" s="4">
        <v>2014</v>
      </c>
      <c r="M3737" t="str">
        <f>INDEX(RoutesPivot[DepAirport],MATCH($C3737,RoutesPivot[[RouteID]:[RouteID]],0))</f>
        <v>ORD</v>
      </c>
      <c r="N3737" t="str">
        <f>INDEX(RoutesPivot[AirportID],MATCH($C3737,RoutesPivot[[RouteID]:[RouteID]],0))</f>
        <v>LAX</v>
      </c>
      <c r="O3737">
        <f>INDEX(RoutesPivot[Distance],MATCH($C3737,RoutesPivot[[RouteID]:[RouteID]],0))</f>
        <v>1518</v>
      </c>
      <c r="P3737">
        <f>INDEX(RoutesPivot[ListPrice],MATCH($C3737,RoutesPivot[[RouteID]:[RouteID]],0))</f>
        <v>350</v>
      </c>
      <c r="Q3737" t="str">
        <f>INDEX(AirportPivot[AirportName],MATCH($N3737,AirportPivot[[AirportID]:[AirportID]],0))</f>
        <v>Los Angeles International</v>
      </c>
      <c r="R3737">
        <f>INDEX(AirportPivot[Gates (number of available)],MATCH($N3737,AirportPivot[[AirportID]:[AirportID]],0))</f>
        <v>86</v>
      </c>
    </row>
    <row r="3738" spans="1:18" x14ac:dyDescent="0.25">
      <c r="A3738" s="3" t="s">
        <v>3770</v>
      </c>
      <c r="B3738" s="12">
        <v>41691</v>
      </c>
      <c r="C3738" s="4" t="s">
        <v>19</v>
      </c>
      <c r="D3738" s="4">
        <v>1.3</v>
      </c>
      <c r="E3738" s="4">
        <v>170</v>
      </c>
      <c r="F3738" s="5">
        <v>0.33333333333333331</v>
      </c>
      <c r="G3738" s="6">
        <v>200</v>
      </c>
      <c r="H3738" s="7">
        <v>33000</v>
      </c>
      <c r="I3738" s="7">
        <f>FlightsPivot[[#This Row],[Total Fare]]*10%</f>
        <v>3300</v>
      </c>
      <c r="J3738" s="7">
        <f>FlightsPivot[[#This Row],[Total Fare]]+FlightsPivot[[#This Row],[10% tax ]]</f>
        <v>36300</v>
      </c>
      <c r="K3738" s="4">
        <v>2</v>
      </c>
      <c r="L3738" s="4">
        <v>2014</v>
      </c>
      <c r="M3738" t="str">
        <f>INDEX(RoutesPivot[DepAirport],MATCH($C3738,RoutesPivot[[RouteID]:[RouteID]],0))</f>
        <v>ORD</v>
      </c>
      <c r="N3738" t="str">
        <f>INDEX(RoutesPivot[AirportID],MATCH($C3738,RoutesPivot[[RouteID]:[RouteID]],0))</f>
        <v>IAH</v>
      </c>
      <c r="O3738">
        <f>INDEX(RoutesPivot[Distance],MATCH($C3738,RoutesPivot[[RouteID]:[RouteID]],0))</f>
        <v>800</v>
      </c>
      <c r="P3738">
        <f>INDEX(RoutesPivot[ListPrice],MATCH($C3738,RoutesPivot[[RouteID]:[RouteID]],0))</f>
        <v>200</v>
      </c>
      <c r="Q3738" t="str">
        <f>INDEX(AirportPivot[AirportName],MATCH($N3738,AirportPivot[[AirportID]:[AirportID]],0))</f>
        <v>George Bush Intercontinental/Houston</v>
      </c>
      <c r="R3738">
        <f>INDEX(AirportPivot[Gates (number of available)],MATCH($N3738,AirportPivot[[AirportID]:[AirportID]],0))</f>
        <v>80</v>
      </c>
    </row>
    <row r="3739" spans="1:18" x14ac:dyDescent="0.25">
      <c r="A3739" s="3" t="s">
        <v>3771</v>
      </c>
      <c r="B3739" s="12">
        <v>41897</v>
      </c>
      <c r="C3739" s="4" t="s">
        <v>30</v>
      </c>
      <c r="D3739" s="4">
        <v>2.2999999999999998</v>
      </c>
      <c r="E3739" s="4">
        <v>210</v>
      </c>
      <c r="F3739" s="5">
        <v>0.29166666666666669</v>
      </c>
      <c r="G3739" s="6">
        <v>250</v>
      </c>
      <c r="H3739" s="7">
        <v>41250</v>
      </c>
      <c r="I3739" s="7">
        <f>FlightsPivot[[#This Row],[Total Fare]]*10%</f>
        <v>4125</v>
      </c>
      <c r="J3739" s="7">
        <f>FlightsPivot[[#This Row],[Total Fare]]+FlightsPivot[[#This Row],[10% tax ]]</f>
        <v>45375</v>
      </c>
      <c r="K3739" s="4">
        <v>9</v>
      </c>
      <c r="L3739" s="4">
        <v>2014</v>
      </c>
      <c r="M3739" t="str">
        <f>INDEX(RoutesPivot[DepAirport],MATCH($C3739,RoutesPivot[[RouteID]:[RouteID]],0))</f>
        <v>ORD</v>
      </c>
      <c r="N3739" t="str">
        <f>INDEX(RoutesPivot[AirportID],MATCH($C3739,RoutesPivot[[RouteID]:[RouteID]],0))</f>
        <v>MCO</v>
      </c>
      <c r="O3739">
        <f>INDEX(RoutesPivot[Distance],MATCH($C3739,RoutesPivot[[RouteID]:[RouteID]],0))</f>
        <v>850</v>
      </c>
      <c r="P3739">
        <f>INDEX(RoutesPivot[ListPrice],MATCH($C3739,RoutesPivot[[RouteID]:[RouteID]],0))</f>
        <v>250</v>
      </c>
      <c r="Q3739" t="str">
        <f>INDEX(AirportPivot[AirportName],MATCH($N3739,AirportPivot[[AirportID]:[AirportID]],0))</f>
        <v>Orlando International</v>
      </c>
      <c r="R3739">
        <f>INDEX(AirportPivot[Gates (number of available)],MATCH($N3739,AirportPivot[[AirportID]:[AirportID]],0))</f>
        <v>67</v>
      </c>
    </row>
    <row r="3740" spans="1:18" x14ac:dyDescent="0.25">
      <c r="A3740" s="3" t="s">
        <v>3772</v>
      </c>
      <c r="B3740" s="12">
        <v>41647</v>
      </c>
      <c r="C3740" s="4" t="s">
        <v>19</v>
      </c>
      <c r="D3740" s="4">
        <v>2.6</v>
      </c>
      <c r="E3740" s="4">
        <v>140</v>
      </c>
      <c r="F3740" s="5">
        <v>0.54166666666666663</v>
      </c>
      <c r="G3740" s="6">
        <v>200</v>
      </c>
      <c r="H3740" s="7">
        <v>37000</v>
      </c>
      <c r="I3740" s="7">
        <f>FlightsPivot[[#This Row],[Total Fare]]*10%</f>
        <v>3700</v>
      </c>
      <c r="J3740" s="7">
        <f>FlightsPivot[[#This Row],[Total Fare]]+FlightsPivot[[#This Row],[10% tax ]]</f>
        <v>40700</v>
      </c>
      <c r="K3740" s="4">
        <v>1</v>
      </c>
      <c r="L3740" s="4">
        <v>2014</v>
      </c>
      <c r="M3740" t="str">
        <f>INDEX(RoutesPivot[DepAirport],MATCH($C3740,RoutesPivot[[RouteID]:[RouteID]],0))</f>
        <v>ORD</v>
      </c>
      <c r="N3740" t="str">
        <f>INDEX(RoutesPivot[AirportID],MATCH($C3740,RoutesPivot[[RouteID]:[RouteID]],0))</f>
        <v>IAH</v>
      </c>
      <c r="O3740">
        <f>INDEX(RoutesPivot[Distance],MATCH($C3740,RoutesPivot[[RouteID]:[RouteID]],0))</f>
        <v>800</v>
      </c>
      <c r="P3740">
        <f>INDEX(RoutesPivot[ListPrice],MATCH($C3740,RoutesPivot[[RouteID]:[RouteID]],0))</f>
        <v>200</v>
      </c>
      <c r="Q3740" t="str">
        <f>INDEX(AirportPivot[AirportName],MATCH($N3740,AirportPivot[[AirportID]:[AirportID]],0))</f>
        <v>George Bush Intercontinental/Houston</v>
      </c>
      <c r="R3740">
        <f>INDEX(AirportPivot[Gates (number of available)],MATCH($N3740,AirportPivot[[AirportID]:[AirportID]],0))</f>
        <v>80</v>
      </c>
    </row>
    <row r="3741" spans="1:18" x14ac:dyDescent="0.25">
      <c r="A3741" s="3" t="s">
        <v>3773</v>
      </c>
      <c r="B3741" s="12">
        <v>41910</v>
      </c>
      <c r="C3741" s="4" t="s">
        <v>15</v>
      </c>
      <c r="D3741" s="4">
        <v>2.4</v>
      </c>
      <c r="E3741" s="4">
        <v>84</v>
      </c>
      <c r="F3741" s="5">
        <v>0.83333333333333337</v>
      </c>
      <c r="G3741" s="6">
        <v>225</v>
      </c>
      <c r="H3741" s="7">
        <v>40725</v>
      </c>
      <c r="I3741" s="7">
        <f>FlightsPivot[[#This Row],[Total Fare]]*10%</f>
        <v>4072.5</v>
      </c>
      <c r="J3741" s="7">
        <f>FlightsPivot[[#This Row],[Total Fare]]+FlightsPivot[[#This Row],[10% tax ]]</f>
        <v>44797.5</v>
      </c>
      <c r="K3741" s="4">
        <v>9</v>
      </c>
      <c r="L3741" s="4">
        <v>2014</v>
      </c>
      <c r="M3741" t="str">
        <f>INDEX(RoutesPivot[DepAirport],MATCH($C3741,RoutesPivot[[RouteID]:[RouteID]],0))</f>
        <v>ORD</v>
      </c>
      <c r="N3741" t="str">
        <f>INDEX(RoutesPivot[AirportID],MATCH($C3741,RoutesPivot[[RouteID]:[RouteID]],0))</f>
        <v>EWR</v>
      </c>
      <c r="O3741">
        <f>INDEX(RoutesPivot[Distance],MATCH($C3741,RoutesPivot[[RouteID]:[RouteID]],0))</f>
        <v>600</v>
      </c>
      <c r="P3741">
        <f>INDEX(RoutesPivot[ListPrice],MATCH($C3741,RoutesPivot[[RouteID]:[RouteID]],0))</f>
        <v>225</v>
      </c>
      <c r="Q3741" t="str">
        <f>INDEX(AirportPivot[AirportName],MATCH($N3741,AirportPivot[[AirportID]:[AirportID]],0))</f>
        <v>Newark Liberty International</v>
      </c>
      <c r="R3741">
        <f>INDEX(AirportPivot[Gates (number of available)],MATCH($N3741,AirportPivot[[AirportID]:[AirportID]],0))</f>
        <v>82</v>
      </c>
    </row>
    <row r="3742" spans="1:18" x14ac:dyDescent="0.25">
      <c r="A3742" s="3" t="s">
        <v>3774</v>
      </c>
      <c r="B3742" s="12">
        <v>41904</v>
      </c>
      <c r="C3742" s="4" t="s">
        <v>40</v>
      </c>
      <c r="D3742" s="4">
        <v>1.8</v>
      </c>
      <c r="E3742" s="4">
        <v>134</v>
      </c>
      <c r="F3742" s="5">
        <v>0.625</v>
      </c>
      <c r="G3742" s="6">
        <v>115</v>
      </c>
      <c r="H3742" s="7">
        <v>21275</v>
      </c>
      <c r="I3742" s="7">
        <f>FlightsPivot[[#This Row],[Total Fare]]*10%</f>
        <v>2127.5</v>
      </c>
      <c r="J3742" s="7">
        <f>FlightsPivot[[#This Row],[Total Fare]]+FlightsPivot[[#This Row],[10% tax ]]</f>
        <v>23402.5</v>
      </c>
      <c r="K3742" s="4">
        <v>9</v>
      </c>
      <c r="L3742" s="4">
        <v>2014</v>
      </c>
      <c r="M3742" t="str">
        <f>INDEX(RoutesPivot[DepAirport],MATCH($C3742,RoutesPivot[[RouteID]:[RouteID]],0))</f>
        <v>ORD</v>
      </c>
      <c r="N3742" t="str">
        <f>INDEX(RoutesPivot[AirportID],MATCH($C3742,RoutesPivot[[RouteID]:[RouteID]],0))</f>
        <v>MSP</v>
      </c>
      <c r="O3742">
        <f>INDEX(RoutesPivot[Distance],MATCH($C3742,RoutesPivot[[RouteID]:[RouteID]],0))</f>
        <v>300</v>
      </c>
      <c r="P3742">
        <f>INDEX(RoutesPivot[ListPrice],MATCH($C3742,RoutesPivot[[RouteID]:[RouteID]],0))</f>
        <v>115</v>
      </c>
      <c r="Q3742" t="str">
        <f>INDEX(AirportPivot[AirportName],MATCH($N3742,AirportPivot[[AirportID]:[AirportID]],0))</f>
        <v>Minneapolis-St Paul International/Wold-Chamberlain</v>
      </c>
      <c r="R3742">
        <f>INDEX(AirportPivot[Gates (number of available)],MATCH($N3742,AirportPivot[[AirportID]:[AirportID]],0))</f>
        <v>65</v>
      </c>
    </row>
    <row r="3743" spans="1:18" x14ac:dyDescent="0.25">
      <c r="A3743" s="3" t="s">
        <v>3775</v>
      </c>
      <c r="B3743" s="12">
        <v>42146</v>
      </c>
      <c r="C3743" s="4" t="s">
        <v>17</v>
      </c>
      <c r="D3743" s="4">
        <v>3.3</v>
      </c>
      <c r="E3743" s="4">
        <v>39</v>
      </c>
      <c r="F3743" s="5">
        <v>0.39583333333333331</v>
      </c>
      <c r="G3743" s="6">
        <v>350</v>
      </c>
      <c r="H3743" s="7">
        <v>57750</v>
      </c>
      <c r="I3743" s="7">
        <f>FlightsPivot[[#This Row],[Total Fare]]*10%</f>
        <v>5775</v>
      </c>
      <c r="J3743" s="7">
        <f>FlightsPivot[[#This Row],[Total Fare]]+FlightsPivot[[#This Row],[10% tax ]]</f>
        <v>63525</v>
      </c>
      <c r="K3743" s="4">
        <v>5</v>
      </c>
      <c r="L3743" s="4">
        <v>2015</v>
      </c>
      <c r="M3743" t="str">
        <f>INDEX(RoutesPivot[DepAirport],MATCH($C3743,RoutesPivot[[RouteID]:[RouteID]],0))</f>
        <v>ORD</v>
      </c>
      <c r="N3743" t="str">
        <f>INDEX(RoutesPivot[AirportID],MATCH($C3743,RoutesPivot[[RouteID]:[RouteID]],0))</f>
        <v>LAX</v>
      </c>
      <c r="O3743">
        <f>INDEX(RoutesPivot[Distance],MATCH($C3743,RoutesPivot[[RouteID]:[RouteID]],0))</f>
        <v>1518</v>
      </c>
      <c r="P3743">
        <f>INDEX(RoutesPivot[ListPrice],MATCH($C3743,RoutesPivot[[RouteID]:[RouteID]],0))</f>
        <v>350</v>
      </c>
      <c r="Q3743" t="str">
        <f>INDEX(AirportPivot[AirportName],MATCH($N3743,AirportPivot[[AirportID]:[AirportID]],0))</f>
        <v>Los Angeles International</v>
      </c>
      <c r="R3743">
        <f>INDEX(AirportPivot[Gates (number of available)],MATCH($N3743,AirportPivot[[AirportID]:[AirportID]],0))</f>
        <v>86</v>
      </c>
    </row>
    <row r="3744" spans="1:18" x14ac:dyDescent="0.25">
      <c r="A3744" s="3" t="s">
        <v>3776</v>
      </c>
      <c r="B3744" s="12">
        <v>42070</v>
      </c>
      <c r="C3744" s="4" t="s">
        <v>98</v>
      </c>
      <c r="D3744" s="4">
        <v>2.6</v>
      </c>
      <c r="E3744" s="4">
        <v>137</v>
      </c>
      <c r="F3744" s="5">
        <v>0.33333333333333331</v>
      </c>
      <c r="G3744" s="6">
        <v>275</v>
      </c>
      <c r="H3744" s="7">
        <v>50875</v>
      </c>
      <c r="I3744" s="7">
        <f>FlightsPivot[[#This Row],[Total Fare]]*10%</f>
        <v>5087.5</v>
      </c>
      <c r="J3744" s="7">
        <f>FlightsPivot[[#This Row],[Total Fare]]+FlightsPivot[[#This Row],[10% tax ]]</f>
        <v>55962.5</v>
      </c>
      <c r="K3744" s="4">
        <v>3</v>
      </c>
      <c r="L3744" s="4">
        <v>2015</v>
      </c>
      <c r="M3744" t="str">
        <f>INDEX(RoutesPivot[DepAirport],MATCH($C3744,RoutesPivot[[RouteID]:[RouteID]],0))</f>
        <v>ORD</v>
      </c>
      <c r="N3744" t="str">
        <f>INDEX(RoutesPivot[AirportID],MATCH($C3744,RoutesPivot[[RouteID]:[RouteID]],0))</f>
        <v>PHL</v>
      </c>
      <c r="O3744">
        <f>INDEX(RoutesPivot[Distance],MATCH($C3744,RoutesPivot[[RouteID]:[RouteID]],0))</f>
        <v>580</v>
      </c>
      <c r="P3744">
        <f>INDEX(RoutesPivot[ListPrice],MATCH($C3744,RoutesPivot[[RouteID]:[RouteID]],0))</f>
        <v>275</v>
      </c>
      <c r="Q3744" t="str">
        <f>INDEX(AirportPivot[AirportName],MATCH($N3744,AirportPivot[[AirportID]:[AirportID]],0))</f>
        <v>Philadelphia International</v>
      </c>
      <c r="R3744">
        <f>INDEX(AirportPivot[Gates (number of available)],MATCH($N3744,AirportPivot[[AirportID]:[AirportID]],0))</f>
        <v>89</v>
      </c>
    </row>
    <row r="3745" spans="1:18" x14ac:dyDescent="0.25">
      <c r="A3745" s="3" t="s">
        <v>3777</v>
      </c>
      <c r="B3745" s="12">
        <v>42288</v>
      </c>
      <c r="C3745" s="4" t="s">
        <v>19</v>
      </c>
      <c r="D3745" s="4">
        <v>1.3</v>
      </c>
      <c r="E3745" s="4">
        <v>97</v>
      </c>
      <c r="F3745" s="5">
        <v>0.45833333333333331</v>
      </c>
      <c r="G3745" s="6">
        <v>200</v>
      </c>
      <c r="H3745" s="7">
        <v>37000</v>
      </c>
      <c r="I3745" s="7">
        <f>FlightsPivot[[#This Row],[Total Fare]]*10%</f>
        <v>3700</v>
      </c>
      <c r="J3745" s="7">
        <f>FlightsPivot[[#This Row],[Total Fare]]+FlightsPivot[[#This Row],[10% tax ]]</f>
        <v>40700</v>
      </c>
      <c r="K3745" s="4">
        <v>10</v>
      </c>
      <c r="L3745" s="4">
        <v>2015</v>
      </c>
      <c r="M3745" t="str">
        <f>INDEX(RoutesPivot[DepAirport],MATCH($C3745,RoutesPivot[[RouteID]:[RouteID]],0))</f>
        <v>ORD</v>
      </c>
      <c r="N3745" t="str">
        <f>INDEX(RoutesPivot[AirportID],MATCH($C3745,RoutesPivot[[RouteID]:[RouteID]],0))</f>
        <v>IAH</v>
      </c>
      <c r="O3745">
        <f>INDEX(RoutesPivot[Distance],MATCH($C3745,RoutesPivot[[RouteID]:[RouteID]],0))</f>
        <v>800</v>
      </c>
      <c r="P3745">
        <f>INDEX(RoutesPivot[ListPrice],MATCH($C3745,RoutesPivot[[RouteID]:[RouteID]],0))</f>
        <v>200</v>
      </c>
      <c r="Q3745" t="str">
        <f>INDEX(AirportPivot[AirportName],MATCH($N3745,AirportPivot[[AirportID]:[AirportID]],0))</f>
        <v>George Bush Intercontinental/Houston</v>
      </c>
      <c r="R3745">
        <f>INDEX(AirportPivot[Gates (number of available)],MATCH($N3745,AirportPivot[[AirportID]:[AirportID]],0))</f>
        <v>80</v>
      </c>
    </row>
    <row r="3746" spans="1:18" x14ac:dyDescent="0.25">
      <c r="A3746" s="3" t="s">
        <v>3778</v>
      </c>
      <c r="B3746" s="12">
        <v>42080</v>
      </c>
      <c r="C3746" s="4" t="s">
        <v>98</v>
      </c>
      <c r="D3746" s="4">
        <v>1.6</v>
      </c>
      <c r="E3746" s="4">
        <v>81</v>
      </c>
      <c r="F3746" s="5">
        <v>0.8125</v>
      </c>
      <c r="G3746" s="6">
        <v>275</v>
      </c>
      <c r="H3746" s="7">
        <v>49775</v>
      </c>
      <c r="I3746" s="7">
        <f>FlightsPivot[[#This Row],[Total Fare]]*10%</f>
        <v>4977.5</v>
      </c>
      <c r="J3746" s="7">
        <f>FlightsPivot[[#This Row],[Total Fare]]+FlightsPivot[[#This Row],[10% tax ]]</f>
        <v>54752.5</v>
      </c>
      <c r="K3746" s="4">
        <v>3</v>
      </c>
      <c r="L3746" s="4">
        <v>2015</v>
      </c>
      <c r="M3746" t="str">
        <f>INDEX(RoutesPivot[DepAirport],MATCH($C3746,RoutesPivot[[RouteID]:[RouteID]],0))</f>
        <v>ORD</v>
      </c>
      <c r="N3746" t="str">
        <f>INDEX(RoutesPivot[AirportID],MATCH($C3746,RoutesPivot[[RouteID]:[RouteID]],0))</f>
        <v>PHL</v>
      </c>
      <c r="O3746">
        <f>INDEX(RoutesPivot[Distance],MATCH($C3746,RoutesPivot[[RouteID]:[RouteID]],0))</f>
        <v>580</v>
      </c>
      <c r="P3746">
        <f>INDEX(RoutesPivot[ListPrice],MATCH($C3746,RoutesPivot[[RouteID]:[RouteID]],0))</f>
        <v>275</v>
      </c>
      <c r="Q3746" t="str">
        <f>INDEX(AirportPivot[AirportName],MATCH($N3746,AirportPivot[[AirportID]:[AirportID]],0))</f>
        <v>Philadelphia International</v>
      </c>
      <c r="R3746">
        <f>INDEX(AirportPivot[Gates (number of available)],MATCH($N3746,AirportPivot[[AirportID]:[AirportID]],0))</f>
        <v>89</v>
      </c>
    </row>
    <row r="3747" spans="1:18" x14ac:dyDescent="0.25">
      <c r="A3747" s="3" t="s">
        <v>3779</v>
      </c>
      <c r="B3747" s="12">
        <v>41772</v>
      </c>
      <c r="C3747" s="4" t="s">
        <v>33</v>
      </c>
      <c r="D3747" s="4">
        <v>2.7</v>
      </c>
      <c r="E3747" s="4">
        <v>142</v>
      </c>
      <c r="F3747" s="5">
        <v>0.79166666666666663</v>
      </c>
      <c r="G3747" s="6">
        <v>375</v>
      </c>
      <c r="H3747" s="7">
        <v>69375</v>
      </c>
      <c r="I3747" s="7">
        <f>FlightsPivot[[#This Row],[Total Fare]]*10%</f>
        <v>6937.5</v>
      </c>
      <c r="J3747" s="7">
        <f>FlightsPivot[[#This Row],[Total Fare]]+FlightsPivot[[#This Row],[10% tax ]]</f>
        <v>76312.5</v>
      </c>
      <c r="K3747" s="4">
        <v>5</v>
      </c>
      <c r="L3747" s="4">
        <v>2014</v>
      </c>
      <c r="M3747" t="str">
        <f>INDEX(RoutesPivot[DepAirport],MATCH($C3747,RoutesPivot[[RouteID]:[RouteID]],0))</f>
        <v>ORD</v>
      </c>
      <c r="N3747" t="str">
        <f>INDEX(RoutesPivot[AirportID],MATCH($C3747,RoutesPivot[[RouteID]:[RouteID]],0))</f>
        <v>SFO</v>
      </c>
      <c r="O3747">
        <f>INDEX(RoutesPivot[Distance],MATCH($C3747,RoutesPivot[[RouteID]:[RouteID]],0))</f>
        <v>1600</v>
      </c>
      <c r="P3747">
        <f>INDEX(RoutesPivot[ListPrice],MATCH($C3747,RoutesPivot[[RouteID]:[RouteID]],0))</f>
        <v>375</v>
      </c>
      <c r="Q3747" t="str">
        <f>INDEX(AirportPivot[AirportName],MATCH($N3747,AirportPivot[[AirportID]:[AirportID]],0))</f>
        <v>San Francisco International</v>
      </c>
      <c r="R3747">
        <f>INDEX(AirportPivot[Gates (number of available)],MATCH($N3747,AirportPivot[[AirportID]:[AirportID]],0))</f>
        <v>70</v>
      </c>
    </row>
    <row r="3748" spans="1:18" x14ac:dyDescent="0.25">
      <c r="A3748" s="3" t="s">
        <v>3780</v>
      </c>
      <c r="B3748" s="12">
        <v>42087</v>
      </c>
      <c r="C3748" s="4" t="s">
        <v>40</v>
      </c>
      <c r="D3748" s="4">
        <v>2.6</v>
      </c>
      <c r="E3748" s="4">
        <v>38</v>
      </c>
      <c r="F3748" s="5">
        <v>0.33333333333333331</v>
      </c>
      <c r="G3748" s="6">
        <v>115</v>
      </c>
      <c r="H3748" s="7">
        <v>18975</v>
      </c>
      <c r="I3748" s="7">
        <f>FlightsPivot[[#This Row],[Total Fare]]*10%</f>
        <v>1897.5</v>
      </c>
      <c r="J3748" s="7">
        <f>FlightsPivot[[#This Row],[Total Fare]]+FlightsPivot[[#This Row],[10% tax ]]</f>
        <v>20872.5</v>
      </c>
      <c r="K3748" s="4">
        <v>3</v>
      </c>
      <c r="L3748" s="4">
        <v>2015</v>
      </c>
      <c r="M3748" t="str">
        <f>INDEX(RoutesPivot[DepAirport],MATCH($C3748,RoutesPivot[[RouteID]:[RouteID]],0))</f>
        <v>ORD</v>
      </c>
      <c r="N3748" t="str">
        <f>INDEX(RoutesPivot[AirportID],MATCH($C3748,RoutesPivot[[RouteID]:[RouteID]],0))</f>
        <v>MSP</v>
      </c>
      <c r="O3748">
        <f>INDEX(RoutesPivot[Distance],MATCH($C3748,RoutesPivot[[RouteID]:[RouteID]],0))</f>
        <v>300</v>
      </c>
      <c r="P3748">
        <f>INDEX(RoutesPivot[ListPrice],MATCH($C3748,RoutesPivot[[RouteID]:[RouteID]],0))</f>
        <v>115</v>
      </c>
      <c r="Q3748" t="str">
        <f>INDEX(AirportPivot[AirportName],MATCH($N3748,AirportPivot[[AirportID]:[AirportID]],0))</f>
        <v>Minneapolis-St Paul International/Wold-Chamberlain</v>
      </c>
      <c r="R3748">
        <f>INDEX(AirportPivot[Gates (number of available)],MATCH($N3748,AirportPivot[[AirportID]:[AirportID]],0))</f>
        <v>65</v>
      </c>
    </row>
    <row r="3749" spans="1:18" x14ac:dyDescent="0.25">
      <c r="A3749" s="3" t="s">
        <v>3781</v>
      </c>
      <c r="B3749" s="12">
        <v>41862</v>
      </c>
      <c r="C3749" s="4" t="s">
        <v>21</v>
      </c>
      <c r="D3749" s="4">
        <v>0.2</v>
      </c>
      <c r="E3749" s="4">
        <v>76</v>
      </c>
      <c r="F3749" s="5">
        <v>0.29166666666666669</v>
      </c>
      <c r="G3749" s="6">
        <v>137.5</v>
      </c>
      <c r="H3749" s="7">
        <v>24887.5</v>
      </c>
      <c r="I3749" s="7">
        <f>FlightsPivot[[#This Row],[Total Fare]]*10%</f>
        <v>2488.75</v>
      </c>
      <c r="J3749" s="7">
        <f>FlightsPivot[[#This Row],[Total Fare]]+FlightsPivot[[#This Row],[10% tax ]]</f>
        <v>27376.25</v>
      </c>
      <c r="K3749" s="4">
        <v>8</v>
      </c>
      <c r="L3749" s="4">
        <v>2014</v>
      </c>
      <c r="M3749" t="str">
        <f>INDEX(RoutesPivot[DepAirport],MATCH($C3749,RoutesPivot[[RouteID]:[RouteID]],0))</f>
        <v>ORD</v>
      </c>
      <c r="N3749" t="str">
        <f>INDEX(RoutesPivot[AirportID],MATCH($C3749,RoutesPivot[[RouteID]:[RouteID]],0))</f>
        <v>CLT</v>
      </c>
      <c r="O3749">
        <f>INDEX(RoutesPivot[Distance],MATCH($C3749,RoutesPivot[[RouteID]:[RouteID]],0))</f>
        <v>700</v>
      </c>
      <c r="P3749">
        <f>INDEX(RoutesPivot[ListPrice],MATCH($C3749,RoutesPivot[[RouteID]:[RouteID]],0))</f>
        <v>125</v>
      </c>
      <c r="Q3749" t="str">
        <f>INDEX(AirportPivot[AirportName],MATCH($N3749,AirportPivot[[AirportID]:[AirportID]],0))</f>
        <v>Charlotte/Douglas International</v>
      </c>
      <c r="R3749">
        <f>INDEX(AirportPivot[Gates (number of available)],MATCH($N3749,AirportPivot[[AirportID]:[AirportID]],0))</f>
        <v>65</v>
      </c>
    </row>
    <row r="3750" spans="1:18" x14ac:dyDescent="0.25">
      <c r="A3750" s="3" t="s">
        <v>3782</v>
      </c>
      <c r="B3750" s="12">
        <v>42199</v>
      </c>
      <c r="C3750" s="4" t="s">
        <v>37</v>
      </c>
      <c r="D3750" s="4">
        <v>1.6</v>
      </c>
      <c r="E3750" s="4">
        <v>163</v>
      </c>
      <c r="F3750" s="5">
        <v>0.6875</v>
      </c>
      <c r="G3750" s="6">
        <v>385</v>
      </c>
      <c r="H3750" s="7">
        <v>63525</v>
      </c>
      <c r="I3750" s="7">
        <f>FlightsPivot[[#This Row],[Total Fare]]*10%</f>
        <v>6352.5</v>
      </c>
      <c r="J3750" s="7">
        <f>FlightsPivot[[#This Row],[Total Fare]]+FlightsPivot[[#This Row],[10% tax ]]</f>
        <v>69877.5</v>
      </c>
      <c r="K3750" s="4">
        <v>7</v>
      </c>
      <c r="L3750" s="4">
        <v>2015</v>
      </c>
      <c r="M3750" t="str">
        <f>INDEX(RoutesPivot[DepAirport],MATCH($C3750,RoutesPivot[[RouteID]:[RouteID]],0))</f>
        <v>ORD</v>
      </c>
      <c r="N3750" t="str">
        <f>INDEX(RoutesPivot[AirportID],MATCH($C3750,RoutesPivot[[RouteID]:[RouteID]],0))</f>
        <v>SEA</v>
      </c>
      <c r="O3750">
        <f>INDEX(RoutesPivot[Distance],MATCH($C3750,RoutesPivot[[RouteID]:[RouteID]],0))</f>
        <v>1500</v>
      </c>
      <c r="P3750">
        <f>INDEX(RoutesPivot[ListPrice],MATCH($C3750,RoutesPivot[[RouteID]:[RouteID]],0))</f>
        <v>350</v>
      </c>
      <c r="Q3750" t="str">
        <f>INDEX(AirportPivot[AirportName],MATCH($N3750,AirportPivot[[AirportID]:[AirportID]],0))</f>
        <v>Seattle-Tacoma International</v>
      </c>
      <c r="R3750">
        <f>INDEX(AirportPivot[Gates (number of available)],MATCH($N3750,AirportPivot[[AirportID]:[AirportID]],0))</f>
        <v>58</v>
      </c>
    </row>
    <row r="3751" spans="1:18" x14ac:dyDescent="0.25">
      <c r="A3751" s="3" t="s">
        <v>3783</v>
      </c>
      <c r="B3751" s="12">
        <v>42364</v>
      </c>
      <c r="C3751" s="4" t="s">
        <v>23</v>
      </c>
      <c r="D3751" s="4">
        <v>6.8</v>
      </c>
      <c r="E3751" s="4">
        <v>113</v>
      </c>
      <c r="F3751" s="5">
        <v>0.70833333333333337</v>
      </c>
      <c r="G3751" s="6">
        <v>420</v>
      </c>
      <c r="H3751" s="7">
        <v>77700</v>
      </c>
      <c r="I3751" s="7">
        <f>FlightsPivot[[#This Row],[Total Fare]]*10%</f>
        <v>7770</v>
      </c>
      <c r="J3751" s="7">
        <f>FlightsPivot[[#This Row],[Total Fare]]+FlightsPivot[[#This Row],[10% tax ]]</f>
        <v>85470</v>
      </c>
      <c r="K3751" s="4">
        <v>12</v>
      </c>
      <c r="L3751" s="4">
        <v>2015</v>
      </c>
      <c r="M3751" t="str">
        <f>INDEX(RoutesPivot[DepAirport],MATCH($C3751,RoutesPivot[[RouteID]:[RouteID]],0))</f>
        <v>ORD</v>
      </c>
      <c r="N3751" t="str">
        <f>INDEX(RoutesPivot[AirportID],MATCH($C3751,RoutesPivot[[RouteID]:[RouteID]],0))</f>
        <v>DEN</v>
      </c>
      <c r="O3751">
        <f>INDEX(RoutesPivot[Distance],MATCH($C3751,RoutesPivot[[RouteID]:[RouteID]],0))</f>
        <v>800</v>
      </c>
      <c r="P3751">
        <f>INDEX(RoutesPivot[ListPrice],MATCH($C3751,RoutesPivot[[RouteID]:[RouteID]],0))</f>
        <v>300</v>
      </c>
      <c r="Q3751" t="str">
        <f>INDEX(AirportPivot[AirportName],MATCH($N3751,AirportPivot[[AirportID]:[AirportID]],0))</f>
        <v>Denver International</v>
      </c>
      <c r="R3751">
        <f>INDEX(AirportPivot[Gates (number of available)],MATCH($N3751,AirportPivot[[AirportID]:[AirportID]],0))</f>
        <v>75</v>
      </c>
    </row>
    <row r="3752" spans="1:18" x14ac:dyDescent="0.25">
      <c r="A3752" s="3" t="s">
        <v>3784</v>
      </c>
      <c r="B3752" s="12">
        <v>42348</v>
      </c>
      <c r="C3752" s="4" t="s">
        <v>11</v>
      </c>
      <c r="D3752" s="4">
        <v>3.1</v>
      </c>
      <c r="E3752" s="4">
        <v>132</v>
      </c>
      <c r="F3752" s="5">
        <v>0.72916666666666663</v>
      </c>
      <c r="G3752" s="6">
        <v>300</v>
      </c>
      <c r="H3752" s="7">
        <v>55500</v>
      </c>
      <c r="I3752" s="7">
        <f>FlightsPivot[[#This Row],[Total Fare]]*10%</f>
        <v>5550</v>
      </c>
      <c r="J3752" s="7">
        <f>FlightsPivot[[#This Row],[Total Fare]]+FlightsPivot[[#This Row],[10% tax ]]</f>
        <v>61050</v>
      </c>
      <c r="K3752" s="4">
        <v>12</v>
      </c>
      <c r="L3752" s="4">
        <v>2015</v>
      </c>
      <c r="M3752" t="str">
        <f>INDEX(RoutesPivot[DepAirport],MATCH($C3752,RoutesPivot[[RouteID]:[RouteID]],0))</f>
        <v>ORD</v>
      </c>
      <c r="N3752" t="str">
        <f>INDEX(RoutesPivot[AirportID],MATCH($C3752,RoutesPivot[[RouteID]:[RouteID]],0))</f>
        <v>BOS</v>
      </c>
      <c r="O3752">
        <f>INDEX(RoutesPivot[Distance],MATCH($C3752,RoutesPivot[[RouteID]:[RouteID]],0))</f>
        <v>730</v>
      </c>
      <c r="P3752">
        <f>INDEX(RoutesPivot[ListPrice],MATCH($C3752,RoutesPivot[[RouteID]:[RouteID]],0))</f>
        <v>300</v>
      </c>
      <c r="Q3752" t="str">
        <f>INDEX(AirportPivot[AirportName],MATCH($N3752,AirportPivot[[AirportID]:[AirportID]],0))</f>
        <v>General Edward Lawrence Logan International</v>
      </c>
      <c r="R3752">
        <f>INDEX(AirportPivot[Gates (number of available)],MATCH($N3752,AirportPivot[[AirportID]:[AirportID]],0))</f>
        <v>63</v>
      </c>
    </row>
    <row r="3753" spans="1:18" x14ac:dyDescent="0.25">
      <c r="A3753" s="3" t="s">
        <v>3785</v>
      </c>
      <c r="B3753" s="12">
        <v>41829</v>
      </c>
      <c r="C3753" s="4" t="s">
        <v>27</v>
      </c>
      <c r="D3753" s="4">
        <v>11.9</v>
      </c>
      <c r="E3753" s="4">
        <v>137</v>
      </c>
      <c r="F3753" s="5">
        <v>0.79166666666666663</v>
      </c>
      <c r="G3753" s="6">
        <v>220</v>
      </c>
      <c r="H3753" s="7">
        <v>40700</v>
      </c>
      <c r="I3753" s="7">
        <f>FlightsPivot[[#This Row],[Total Fare]]*10%</f>
        <v>4070</v>
      </c>
      <c r="J3753" s="7">
        <f>FlightsPivot[[#This Row],[Total Fare]]+FlightsPivot[[#This Row],[10% tax ]]</f>
        <v>44770</v>
      </c>
      <c r="K3753" s="4">
        <v>7</v>
      </c>
      <c r="L3753" s="4">
        <v>2014</v>
      </c>
      <c r="M3753" t="str">
        <f>INDEX(RoutesPivot[DepAirport],MATCH($C3753,RoutesPivot[[RouteID]:[RouteID]],0))</f>
        <v>ORD</v>
      </c>
      <c r="N3753" t="str">
        <f>INDEX(RoutesPivot[AirportID],MATCH($C3753,RoutesPivot[[RouteID]:[RouteID]],0))</f>
        <v>ATL</v>
      </c>
      <c r="O3753">
        <f>INDEX(RoutesPivot[Distance],MATCH($C3753,RoutesPivot[[RouteID]:[RouteID]],0))</f>
        <v>510</v>
      </c>
      <c r="P3753">
        <f>INDEX(RoutesPivot[ListPrice],MATCH($C3753,RoutesPivot[[RouteID]:[RouteID]],0))</f>
        <v>200</v>
      </c>
      <c r="Q3753" t="str">
        <f>INDEX(AirportPivot[AirportName],MATCH($N3753,AirportPivot[[AirportID]:[AirportID]],0))</f>
        <v>Hartsfield-Jackson Atlanta International</v>
      </c>
      <c r="R3753">
        <f>INDEX(AirportPivot[Gates (number of available)],MATCH($N3753,AirportPivot[[AirportID]:[AirportID]],0))</f>
        <v>100</v>
      </c>
    </row>
    <row r="3754" spans="1:18" x14ac:dyDescent="0.25">
      <c r="A3754" s="3" t="s">
        <v>3786</v>
      </c>
      <c r="B3754" s="12">
        <v>41675</v>
      </c>
      <c r="C3754" s="4" t="s">
        <v>25</v>
      </c>
      <c r="D3754" s="4">
        <v>2</v>
      </c>
      <c r="E3754" s="4">
        <v>8</v>
      </c>
      <c r="F3754" s="5">
        <v>0.33333333333333331</v>
      </c>
      <c r="G3754" s="6">
        <v>200</v>
      </c>
      <c r="H3754" s="7">
        <v>37000</v>
      </c>
      <c r="I3754" s="7">
        <f>FlightsPivot[[#This Row],[Total Fare]]*10%</f>
        <v>3700</v>
      </c>
      <c r="J3754" s="7">
        <f>FlightsPivot[[#This Row],[Total Fare]]+FlightsPivot[[#This Row],[10% tax ]]</f>
        <v>40700</v>
      </c>
      <c r="K3754" s="4">
        <v>2</v>
      </c>
      <c r="L3754" s="4">
        <v>2014</v>
      </c>
      <c r="M3754" t="str">
        <f>INDEX(RoutesPivot[DepAirport],MATCH($C3754,RoutesPivot[[RouteID]:[RouteID]],0))</f>
        <v>ORD</v>
      </c>
      <c r="N3754" t="str">
        <f>INDEX(RoutesPivot[AirportID],MATCH($C3754,RoutesPivot[[RouteID]:[RouteID]],0))</f>
        <v>DFW</v>
      </c>
      <c r="O3754">
        <f>INDEX(RoutesPivot[Distance],MATCH($C3754,RoutesPivot[[RouteID]:[RouteID]],0))</f>
        <v>700</v>
      </c>
      <c r="P3754">
        <f>INDEX(RoutesPivot[ListPrice],MATCH($C3754,RoutesPivot[[RouteID]:[RouteID]],0))</f>
        <v>200</v>
      </c>
      <c r="Q3754" t="str">
        <f>INDEX(AirportPivot[AirportName],MATCH($N3754,AirportPivot[[AirportID]:[AirportID]],0))</f>
        <v>Dallas/Fort Worth International</v>
      </c>
      <c r="R3754">
        <f>INDEX(AirportPivot[Gates (number of available)],MATCH($N3754,AirportPivot[[AirportID]:[AirportID]],0))</f>
        <v>130</v>
      </c>
    </row>
    <row r="3755" spans="1:18" x14ac:dyDescent="0.25">
      <c r="A3755" s="3" t="s">
        <v>3787</v>
      </c>
      <c r="B3755" s="12">
        <v>42052</v>
      </c>
      <c r="C3755" s="4" t="s">
        <v>86</v>
      </c>
      <c r="D3755" s="4">
        <v>2</v>
      </c>
      <c r="E3755" s="4">
        <v>84</v>
      </c>
      <c r="F3755" s="5">
        <v>0.79166666666666663</v>
      </c>
      <c r="G3755" s="6">
        <v>115</v>
      </c>
      <c r="H3755" s="7">
        <v>20815</v>
      </c>
      <c r="I3755" s="7">
        <f>FlightsPivot[[#This Row],[Total Fare]]*10%</f>
        <v>2081.5</v>
      </c>
      <c r="J3755" s="7">
        <f>FlightsPivot[[#This Row],[Total Fare]]+FlightsPivot[[#This Row],[10% tax ]]</f>
        <v>22896.5</v>
      </c>
      <c r="K3755" s="4">
        <v>2</v>
      </c>
      <c r="L3755" s="4">
        <v>2015</v>
      </c>
      <c r="M3755" t="str">
        <f>INDEX(RoutesPivot[DepAirport],MATCH($C3755,RoutesPivot[[RouteID]:[RouteID]],0))</f>
        <v>ORD</v>
      </c>
      <c r="N3755" t="str">
        <f>INDEX(RoutesPivot[AirportID],MATCH($C3755,RoutesPivot[[RouteID]:[RouteID]],0))</f>
        <v>DTW</v>
      </c>
      <c r="O3755">
        <f>INDEX(RoutesPivot[Distance],MATCH($C3755,RoutesPivot[[RouteID]:[RouteID]],0))</f>
        <v>200</v>
      </c>
      <c r="P3755">
        <f>INDEX(RoutesPivot[ListPrice],MATCH($C3755,RoutesPivot[[RouteID]:[RouteID]],0))</f>
        <v>115</v>
      </c>
      <c r="Q3755" t="str">
        <f>INDEX(AirportPivot[AirportName],MATCH($N3755,AirportPivot[[AirportID]:[AirportID]],0))</f>
        <v>Detroit Metropolitan Wayne County</v>
      </c>
      <c r="R3755">
        <f>INDEX(AirportPivot[Gates (number of available)],MATCH($N3755,AirportPivot[[AirportID]:[AirportID]],0))</f>
        <v>60</v>
      </c>
    </row>
    <row r="3756" spans="1:18" x14ac:dyDescent="0.25">
      <c r="A3756" s="3" t="s">
        <v>3788</v>
      </c>
      <c r="B3756" s="12">
        <v>41967</v>
      </c>
      <c r="C3756" s="4" t="s">
        <v>27</v>
      </c>
      <c r="D3756" s="4">
        <v>20.9</v>
      </c>
      <c r="E3756" s="4">
        <v>133</v>
      </c>
      <c r="F3756" s="5">
        <v>0.72916666666666663</v>
      </c>
      <c r="G3756" s="6">
        <v>300</v>
      </c>
      <c r="H3756" s="7">
        <v>55500</v>
      </c>
      <c r="I3756" s="7">
        <f>FlightsPivot[[#This Row],[Total Fare]]*10%</f>
        <v>5550</v>
      </c>
      <c r="J3756" s="7">
        <f>FlightsPivot[[#This Row],[Total Fare]]+FlightsPivot[[#This Row],[10% tax ]]</f>
        <v>61050</v>
      </c>
      <c r="K3756" s="4">
        <v>11</v>
      </c>
      <c r="L3756" s="4">
        <v>2014</v>
      </c>
      <c r="M3756" t="str">
        <f>INDEX(RoutesPivot[DepAirport],MATCH($C3756,RoutesPivot[[RouteID]:[RouteID]],0))</f>
        <v>ORD</v>
      </c>
      <c r="N3756" t="str">
        <f>INDEX(RoutesPivot[AirportID],MATCH($C3756,RoutesPivot[[RouteID]:[RouteID]],0))</f>
        <v>ATL</v>
      </c>
      <c r="O3756">
        <f>INDEX(RoutesPivot[Distance],MATCH($C3756,RoutesPivot[[RouteID]:[RouteID]],0))</f>
        <v>510</v>
      </c>
      <c r="P3756">
        <f>INDEX(RoutesPivot[ListPrice],MATCH($C3756,RoutesPivot[[RouteID]:[RouteID]],0))</f>
        <v>200</v>
      </c>
      <c r="Q3756" t="str">
        <f>INDEX(AirportPivot[AirportName],MATCH($N3756,AirportPivot[[AirportID]:[AirportID]],0))</f>
        <v>Hartsfield-Jackson Atlanta International</v>
      </c>
      <c r="R3756">
        <f>INDEX(AirportPivot[Gates (number of available)],MATCH($N3756,AirportPivot[[AirportID]:[AirportID]],0))</f>
        <v>100</v>
      </c>
    </row>
    <row r="3757" spans="1:18" x14ac:dyDescent="0.25">
      <c r="A3757" s="3" t="s">
        <v>3789</v>
      </c>
      <c r="B3757" s="12">
        <v>41739</v>
      </c>
      <c r="C3757" s="4" t="s">
        <v>83</v>
      </c>
      <c r="D3757" s="4">
        <v>3.1</v>
      </c>
      <c r="E3757" s="4">
        <v>164</v>
      </c>
      <c r="F3757" s="5">
        <v>0.3125</v>
      </c>
      <c r="G3757" s="6">
        <v>240</v>
      </c>
      <c r="H3757" s="7">
        <v>39600</v>
      </c>
      <c r="I3757" s="7">
        <f>FlightsPivot[[#This Row],[Total Fare]]*10%</f>
        <v>3960</v>
      </c>
      <c r="J3757" s="7">
        <f>FlightsPivot[[#This Row],[Total Fare]]+FlightsPivot[[#This Row],[10% tax ]]</f>
        <v>43560</v>
      </c>
      <c r="K3757" s="4">
        <v>4</v>
      </c>
      <c r="L3757" s="4">
        <v>2014</v>
      </c>
      <c r="M3757" t="str">
        <f>INDEX(RoutesPivot[DepAirport],MATCH($C3757,RoutesPivot[[RouteID]:[RouteID]],0))</f>
        <v>ORD</v>
      </c>
      <c r="N3757" t="str">
        <f>INDEX(RoutesPivot[AirportID],MATCH($C3757,RoutesPivot[[RouteID]:[RouteID]],0))</f>
        <v>BWI</v>
      </c>
      <c r="O3757">
        <f>INDEX(RoutesPivot[Distance],MATCH($C3757,RoutesPivot[[RouteID]:[RouteID]],0))</f>
        <v>520</v>
      </c>
      <c r="P3757">
        <f>INDEX(RoutesPivot[ListPrice],MATCH($C3757,RoutesPivot[[RouteID]:[RouteID]],0))</f>
        <v>240</v>
      </c>
      <c r="Q3757" t="str">
        <f>INDEX(AirportPivot[AirportName],MATCH($N3757,AirportPivot[[AirportID]:[AirportID]],0))</f>
        <v>Baltimore/Washington International Thurgood Marshall</v>
      </c>
      <c r="R3757">
        <f>INDEX(AirportPivot[Gates (number of available)],MATCH($N3757,AirportPivot[[AirportID]:[AirportID]],0))</f>
        <v>58</v>
      </c>
    </row>
    <row r="3758" spans="1:18" x14ac:dyDescent="0.25">
      <c r="A3758" s="3" t="s">
        <v>3790</v>
      </c>
      <c r="B3758" s="12">
        <v>41954</v>
      </c>
      <c r="C3758" s="4" t="s">
        <v>47</v>
      </c>
      <c r="D3758" s="4">
        <v>1.4</v>
      </c>
      <c r="E3758" s="4">
        <v>169</v>
      </c>
      <c r="F3758" s="5">
        <v>0.70833333333333337</v>
      </c>
      <c r="G3758" s="6">
        <v>250</v>
      </c>
      <c r="H3758" s="7">
        <v>41250</v>
      </c>
      <c r="I3758" s="7">
        <f>FlightsPivot[[#This Row],[Total Fare]]*10%</f>
        <v>4125</v>
      </c>
      <c r="J3758" s="7">
        <f>FlightsPivot[[#This Row],[Total Fare]]+FlightsPivot[[#This Row],[10% tax ]]</f>
        <v>45375</v>
      </c>
      <c r="K3758" s="4">
        <v>11</v>
      </c>
      <c r="L3758" s="4">
        <v>2014</v>
      </c>
      <c r="M3758" t="str">
        <f>INDEX(RoutesPivot[DepAirport],MATCH($C3758,RoutesPivot[[RouteID]:[RouteID]],0))</f>
        <v>ORD</v>
      </c>
      <c r="N3758" t="str">
        <f>INDEX(RoutesPivot[AirportID],MATCH($C3758,RoutesPivot[[RouteID]:[RouteID]],0))</f>
        <v>PHX</v>
      </c>
      <c r="O3758">
        <f>INDEX(RoutesPivot[Distance],MATCH($C3758,RoutesPivot[[RouteID]:[RouteID]],0))</f>
        <v>1200</v>
      </c>
      <c r="P3758">
        <f>INDEX(RoutesPivot[ListPrice],MATCH($C3758,RoutesPivot[[RouteID]:[RouteID]],0))</f>
        <v>250</v>
      </c>
      <c r="Q3758" t="str">
        <f>INDEX(AirportPivot[AirportName],MATCH($N3758,AirportPivot[[AirportID]:[AirportID]],0))</f>
        <v>Phoenix Sky Harbor International</v>
      </c>
      <c r="R3758">
        <f>INDEX(AirportPivot[Gates (number of available)],MATCH($N3758,AirportPivot[[AirportID]:[AirportID]],0))</f>
        <v>60</v>
      </c>
    </row>
    <row r="3759" spans="1:18" x14ac:dyDescent="0.25">
      <c r="A3759" s="3" t="s">
        <v>3791</v>
      </c>
      <c r="B3759" s="12">
        <v>42143</v>
      </c>
      <c r="C3759" s="4" t="s">
        <v>11</v>
      </c>
      <c r="D3759" s="4">
        <v>1.9</v>
      </c>
      <c r="E3759" s="4">
        <v>56</v>
      </c>
      <c r="F3759" s="5">
        <v>0.79166666666666663</v>
      </c>
      <c r="G3759" s="6">
        <v>300</v>
      </c>
      <c r="H3759" s="7">
        <v>49500</v>
      </c>
      <c r="I3759" s="7">
        <f>FlightsPivot[[#This Row],[Total Fare]]*10%</f>
        <v>4950</v>
      </c>
      <c r="J3759" s="7">
        <f>FlightsPivot[[#This Row],[Total Fare]]+FlightsPivot[[#This Row],[10% tax ]]</f>
        <v>54450</v>
      </c>
      <c r="K3759" s="4">
        <v>5</v>
      </c>
      <c r="L3759" s="4">
        <v>2015</v>
      </c>
      <c r="M3759" t="str">
        <f>INDEX(RoutesPivot[DepAirport],MATCH($C3759,RoutesPivot[[RouteID]:[RouteID]],0))</f>
        <v>ORD</v>
      </c>
      <c r="N3759" t="str">
        <f>INDEX(RoutesPivot[AirportID],MATCH($C3759,RoutesPivot[[RouteID]:[RouteID]],0))</f>
        <v>BOS</v>
      </c>
      <c r="O3759">
        <f>INDEX(RoutesPivot[Distance],MATCH($C3759,RoutesPivot[[RouteID]:[RouteID]],0))</f>
        <v>730</v>
      </c>
      <c r="P3759">
        <f>INDEX(RoutesPivot[ListPrice],MATCH($C3759,RoutesPivot[[RouteID]:[RouteID]],0))</f>
        <v>300</v>
      </c>
      <c r="Q3759" t="str">
        <f>INDEX(AirportPivot[AirportName],MATCH($N3759,AirportPivot[[AirportID]:[AirportID]],0))</f>
        <v>General Edward Lawrence Logan International</v>
      </c>
      <c r="R3759">
        <f>INDEX(AirportPivot[Gates (number of available)],MATCH($N3759,AirportPivot[[AirportID]:[AirportID]],0))</f>
        <v>63</v>
      </c>
    </row>
    <row r="3760" spans="1:18" x14ac:dyDescent="0.25">
      <c r="A3760" s="3" t="s">
        <v>3792</v>
      </c>
      <c r="B3760" s="12">
        <v>41869</v>
      </c>
      <c r="C3760" s="4" t="s">
        <v>27</v>
      </c>
      <c r="D3760" s="4">
        <v>9.3000000000000007</v>
      </c>
      <c r="E3760" s="4">
        <v>196</v>
      </c>
      <c r="F3760" s="5">
        <v>0.64583333333333337</v>
      </c>
      <c r="G3760" s="6">
        <v>220</v>
      </c>
      <c r="H3760" s="7">
        <v>36300</v>
      </c>
      <c r="I3760" s="7">
        <f>FlightsPivot[[#This Row],[Total Fare]]*10%</f>
        <v>3630</v>
      </c>
      <c r="J3760" s="7">
        <f>FlightsPivot[[#This Row],[Total Fare]]+FlightsPivot[[#This Row],[10% tax ]]</f>
        <v>39930</v>
      </c>
      <c r="K3760" s="4">
        <v>8</v>
      </c>
      <c r="L3760" s="4">
        <v>2014</v>
      </c>
      <c r="M3760" t="str">
        <f>INDEX(RoutesPivot[DepAirport],MATCH($C3760,RoutesPivot[[RouteID]:[RouteID]],0))</f>
        <v>ORD</v>
      </c>
      <c r="N3760" t="str">
        <f>INDEX(RoutesPivot[AirportID],MATCH($C3760,RoutesPivot[[RouteID]:[RouteID]],0))</f>
        <v>ATL</v>
      </c>
      <c r="O3760">
        <f>INDEX(RoutesPivot[Distance],MATCH($C3760,RoutesPivot[[RouteID]:[RouteID]],0))</f>
        <v>510</v>
      </c>
      <c r="P3760">
        <f>INDEX(RoutesPivot[ListPrice],MATCH($C3760,RoutesPivot[[RouteID]:[RouteID]],0))</f>
        <v>200</v>
      </c>
      <c r="Q3760" t="str">
        <f>INDEX(AirportPivot[AirportName],MATCH($N3760,AirportPivot[[AirportID]:[AirportID]],0))</f>
        <v>Hartsfield-Jackson Atlanta International</v>
      </c>
      <c r="R3760">
        <f>INDEX(AirportPivot[Gates (number of available)],MATCH($N3760,AirportPivot[[AirportID]:[AirportID]],0))</f>
        <v>100</v>
      </c>
    </row>
    <row r="3761" spans="1:18" x14ac:dyDescent="0.25">
      <c r="A3761" s="3" t="s">
        <v>3793</v>
      </c>
      <c r="B3761" s="12">
        <v>42111</v>
      </c>
      <c r="C3761" s="4" t="s">
        <v>103</v>
      </c>
      <c r="D3761" s="4">
        <v>1.9</v>
      </c>
      <c r="E3761" s="4">
        <v>100</v>
      </c>
      <c r="F3761" s="5">
        <v>0.75</v>
      </c>
      <c r="G3761" s="6">
        <v>300</v>
      </c>
      <c r="H3761" s="7">
        <v>55500</v>
      </c>
      <c r="I3761" s="7">
        <f>FlightsPivot[[#This Row],[Total Fare]]*10%</f>
        <v>5550</v>
      </c>
      <c r="J3761" s="7">
        <f>FlightsPivot[[#This Row],[Total Fare]]+FlightsPivot[[#This Row],[10% tax ]]</f>
        <v>61050</v>
      </c>
      <c r="K3761" s="4">
        <v>4</v>
      </c>
      <c r="L3761" s="4">
        <v>2015</v>
      </c>
      <c r="M3761" t="str">
        <f>INDEX(RoutesPivot[DepAirport],MATCH($C3761,RoutesPivot[[RouteID]:[RouteID]],0))</f>
        <v>ORD</v>
      </c>
      <c r="N3761" t="str">
        <f>INDEX(RoutesPivot[AirportID],MATCH($C3761,RoutesPivot[[RouteID]:[RouteID]],0))</f>
        <v>IAD</v>
      </c>
      <c r="O3761">
        <f>INDEX(RoutesPivot[Distance],MATCH($C3761,RoutesPivot[[RouteID]:[RouteID]],0))</f>
        <v>515</v>
      </c>
      <c r="P3761">
        <f>INDEX(RoutesPivot[ListPrice],MATCH($C3761,RoutesPivot[[RouteID]:[RouteID]],0))</f>
        <v>300</v>
      </c>
      <c r="Q3761" t="str">
        <f>INDEX(AirportPivot[AirportName],MATCH($N3761,AirportPivot[[AirportID]:[AirportID]],0))</f>
        <v>Washington Dulles International</v>
      </c>
      <c r="R3761">
        <f>INDEX(AirportPivot[Gates (number of available)],MATCH($N3761,AirportPivot[[AirportID]:[AirportID]],0))</f>
        <v>95</v>
      </c>
    </row>
    <row r="3762" spans="1:18" x14ac:dyDescent="0.25">
      <c r="A3762" s="3" t="s">
        <v>3794</v>
      </c>
      <c r="B3762" s="12">
        <v>42078</v>
      </c>
      <c r="C3762" s="4" t="s">
        <v>27</v>
      </c>
      <c r="D3762" s="4">
        <v>7.8</v>
      </c>
      <c r="E3762" s="4">
        <v>103</v>
      </c>
      <c r="F3762" s="5">
        <v>0.70833333333333337</v>
      </c>
      <c r="G3762" s="6">
        <v>200</v>
      </c>
      <c r="H3762" s="7">
        <v>37000</v>
      </c>
      <c r="I3762" s="7">
        <f>FlightsPivot[[#This Row],[Total Fare]]*10%</f>
        <v>3700</v>
      </c>
      <c r="J3762" s="7">
        <f>FlightsPivot[[#This Row],[Total Fare]]+FlightsPivot[[#This Row],[10% tax ]]</f>
        <v>40700</v>
      </c>
      <c r="K3762" s="4">
        <v>3</v>
      </c>
      <c r="L3762" s="4">
        <v>2015</v>
      </c>
      <c r="M3762" t="str">
        <f>INDEX(RoutesPivot[DepAirport],MATCH($C3762,RoutesPivot[[RouteID]:[RouteID]],0))</f>
        <v>ORD</v>
      </c>
      <c r="N3762" t="str">
        <f>INDEX(RoutesPivot[AirportID],MATCH($C3762,RoutesPivot[[RouteID]:[RouteID]],0))</f>
        <v>ATL</v>
      </c>
      <c r="O3762">
        <f>INDEX(RoutesPivot[Distance],MATCH($C3762,RoutesPivot[[RouteID]:[RouteID]],0))</f>
        <v>510</v>
      </c>
      <c r="P3762">
        <f>INDEX(RoutesPivot[ListPrice],MATCH($C3762,RoutesPivot[[RouteID]:[RouteID]],0))</f>
        <v>200</v>
      </c>
      <c r="Q3762" t="str">
        <f>INDEX(AirportPivot[AirportName],MATCH($N3762,AirportPivot[[AirportID]:[AirportID]],0))</f>
        <v>Hartsfield-Jackson Atlanta International</v>
      </c>
      <c r="R3762">
        <f>INDEX(AirportPivot[Gates (number of available)],MATCH($N3762,AirportPivot[[AirportID]:[AirportID]],0))</f>
        <v>100</v>
      </c>
    </row>
    <row r="3763" spans="1:18" x14ac:dyDescent="0.25">
      <c r="A3763" s="3" t="s">
        <v>3795</v>
      </c>
      <c r="B3763" s="12">
        <v>41984</v>
      </c>
      <c r="C3763" s="4" t="s">
        <v>50</v>
      </c>
      <c r="D3763" s="4">
        <v>1.9</v>
      </c>
      <c r="E3763" s="4">
        <v>141</v>
      </c>
      <c r="F3763" s="5">
        <v>0.33333333333333331</v>
      </c>
      <c r="G3763" s="6">
        <v>275</v>
      </c>
      <c r="H3763" s="7">
        <v>50875</v>
      </c>
      <c r="I3763" s="7">
        <f>FlightsPivot[[#This Row],[Total Fare]]*10%</f>
        <v>5087.5</v>
      </c>
      <c r="J3763" s="7">
        <f>FlightsPivot[[#This Row],[Total Fare]]+FlightsPivot[[#This Row],[10% tax ]]</f>
        <v>55962.5</v>
      </c>
      <c r="K3763" s="4">
        <v>12</v>
      </c>
      <c r="L3763" s="4">
        <v>2014</v>
      </c>
      <c r="M3763" t="str">
        <f>INDEX(RoutesPivot[DepAirport],MATCH($C3763,RoutesPivot[[RouteID]:[RouteID]],0))</f>
        <v>ORD</v>
      </c>
      <c r="N3763" t="str">
        <f>INDEX(RoutesPivot[AirportID],MATCH($C3763,RoutesPivot[[RouteID]:[RouteID]],0))</f>
        <v>LGA</v>
      </c>
      <c r="O3763">
        <f>INDEX(RoutesPivot[Distance],MATCH($C3763,RoutesPivot[[RouteID]:[RouteID]],0))</f>
        <v>610</v>
      </c>
      <c r="P3763">
        <f>INDEX(RoutesPivot[ListPrice],MATCH($C3763,RoutesPivot[[RouteID]:[RouteID]],0))</f>
        <v>275</v>
      </c>
      <c r="Q3763" t="str">
        <f>INDEX(AirportPivot[AirportName],MATCH($N3763,AirportPivot[[AirportID]:[AirportID]],0))</f>
        <v>Laguardia</v>
      </c>
      <c r="R3763">
        <f>INDEX(AirportPivot[Gates (number of available)],MATCH($N3763,AirportPivot[[AirportID]:[AirportID]],0))</f>
        <v>66</v>
      </c>
    </row>
    <row r="3764" spans="1:18" x14ac:dyDescent="0.25">
      <c r="A3764" s="3" t="s">
        <v>3796</v>
      </c>
      <c r="B3764" s="12">
        <v>41861</v>
      </c>
      <c r="C3764" s="4" t="s">
        <v>17</v>
      </c>
      <c r="D3764" s="4">
        <v>5.5</v>
      </c>
      <c r="E3764" s="4">
        <v>194</v>
      </c>
      <c r="F3764" s="5">
        <v>0.29166666666666669</v>
      </c>
      <c r="G3764" s="6">
        <v>385</v>
      </c>
      <c r="H3764" s="7">
        <v>63525</v>
      </c>
      <c r="I3764" s="7">
        <f>FlightsPivot[[#This Row],[Total Fare]]*10%</f>
        <v>6352.5</v>
      </c>
      <c r="J3764" s="7">
        <f>FlightsPivot[[#This Row],[Total Fare]]+FlightsPivot[[#This Row],[10% tax ]]</f>
        <v>69877.5</v>
      </c>
      <c r="K3764" s="4">
        <v>8</v>
      </c>
      <c r="L3764" s="4">
        <v>2014</v>
      </c>
      <c r="M3764" t="str">
        <f>INDEX(RoutesPivot[DepAirport],MATCH($C3764,RoutesPivot[[RouteID]:[RouteID]],0))</f>
        <v>ORD</v>
      </c>
      <c r="N3764" t="str">
        <f>INDEX(RoutesPivot[AirportID],MATCH($C3764,RoutesPivot[[RouteID]:[RouteID]],0))</f>
        <v>LAX</v>
      </c>
      <c r="O3764">
        <f>INDEX(RoutesPivot[Distance],MATCH($C3764,RoutesPivot[[RouteID]:[RouteID]],0))</f>
        <v>1518</v>
      </c>
      <c r="P3764">
        <f>INDEX(RoutesPivot[ListPrice],MATCH($C3764,RoutesPivot[[RouteID]:[RouteID]],0))</f>
        <v>350</v>
      </c>
      <c r="Q3764" t="str">
        <f>INDEX(AirportPivot[AirportName],MATCH($N3764,AirportPivot[[AirportID]:[AirportID]],0))</f>
        <v>Los Angeles International</v>
      </c>
      <c r="R3764">
        <f>INDEX(AirportPivot[Gates (number of available)],MATCH($N3764,AirportPivot[[AirportID]:[AirportID]],0))</f>
        <v>86</v>
      </c>
    </row>
    <row r="3765" spans="1:18" x14ac:dyDescent="0.25">
      <c r="A3765" s="3" t="s">
        <v>3797</v>
      </c>
      <c r="B3765" s="12">
        <v>42360</v>
      </c>
      <c r="C3765" s="4" t="s">
        <v>37</v>
      </c>
      <c r="D3765" s="4">
        <v>4.8</v>
      </c>
      <c r="E3765" s="4">
        <v>35</v>
      </c>
      <c r="F3765" s="5">
        <v>0.70833333333333337</v>
      </c>
      <c r="G3765" s="6">
        <v>490</v>
      </c>
      <c r="H3765" s="7">
        <v>90650</v>
      </c>
      <c r="I3765" s="7">
        <f>FlightsPivot[[#This Row],[Total Fare]]*10%</f>
        <v>9065</v>
      </c>
      <c r="J3765" s="7">
        <f>FlightsPivot[[#This Row],[Total Fare]]+FlightsPivot[[#This Row],[10% tax ]]</f>
        <v>99715</v>
      </c>
      <c r="K3765" s="4">
        <v>12</v>
      </c>
      <c r="L3765" s="4">
        <v>2015</v>
      </c>
      <c r="M3765" t="str">
        <f>INDEX(RoutesPivot[DepAirport],MATCH($C3765,RoutesPivot[[RouteID]:[RouteID]],0))</f>
        <v>ORD</v>
      </c>
      <c r="N3765" t="str">
        <f>INDEX(RoutesPivot[AirportID],MATCH($C3765,RoutesPivot[[RouteID]:[RouteID]],0))</f>
        <v>SEA</v>
      </c>
      <c r="O3765">
        <f>INDEX(RoutesPivot[Distance],MATCH($C3765,RoutesPivot[[RouteID]:[RouteID]],0))</f>
        <v>1500</v>
      </c>
      <c r="P3765">
        <f>INDEX(RoutesPivot[ListPrice],MATCH($C3765,RoutesPivot[[RouteID]:[RouteID]],0))</f>
        <v>350</v>
      </c>
      <c r="Q3765" t="str">
        <f>INDEX(AirportPivot[AirportName],MATCH($N3765,AirportPivot[[AirportID]:[AirportID]],0))</f>
        <v>Seattle-Tacoma International</v>
      </c>
      <c r="R3765">
        <f>INDEX(AirportPivot[Gates (number of available)],MATCH($N3765,AirportPivot[[AirportID]:[AirportID]],0))</f>
        <v>58</v>
      </c>
    </row>
    <row r="3766" spans="1:18" x14ac:dyDescent="0.25">
      <c r="A3766" s="3" t="s">
        <v>3798</v>
      </c>
      <c r="B3766" s="12">
        <v>41801</v>
      </c>
      <c r="C3766" s="4" t="s">
        <v>37</v>
      </c>
      <c r="D3766" s="4">
        <v>2.1</v>
      </c>
      <c r="E3766" s="4">
        <v>159</v>
      </c>
      <c r="F3766" s="5">
        <v>0.75</v>
      </c>
      <c r="G3766" s="6">
        <v>385</v>
      </c>
      <c r="H3766" s="7">
        <v>63525</v>
      </c>
      <c r="I3766" s="7">
        <f>FlightsPivot[[#This Row],[Total Fare]]*10%</f>
        <v>6352.5</v>
      </c>
      <c r="J3766" s="7">
        <f>FlightsPivot[[#This Row],[Total Fare]]+FlightsPivot[[#This Row],[10% tax ]]</f>
        <v>69877.5</v>
      </c>
      <c r="K3766" s="4">
        <v>6</v>
      </c>
      <c r="L3766" s="4">
        <v>2014</v>
      </c>
      <c r="M3766" t="str">
        <f>INDEX(RoutesPivot[DepAirport],MATCH($C3766,RoutesPivot[[RouteID]:[RouteID]],0))</f>
        <v>ORD</v>
      </c>
      <c r="N3766" t="str">
        <f>INDEX(RoutesPivot[AirportID],MATCH($C3766,RoutesPivot[[RouteID]:[RouteID]],0))</f>
        <v>SEA</v>
      </c>
      <c r="O3766">
        <f>INDEX(RoutesPivot[Distance],MATCH($C3766,RoutesPivot[[RouteID]:[RouteID]],0))</f>
        <v>1500</v>
      </c>
      <c r="P3766">
        <f>INDEX(RoutesPivot[ListPrice],MATCH($C3766,RoutesPivot[[RouteID]:[RouteID]],0))</f>
        <v>350</v>
      </c>
      <c r="Q3766" t="str">
        <f>INDEX(AirportPivot[AirportName],MATCH($N3766,AirportPivot[[AirportID]:[AirportID]],0))</f>
        <v>Seattle-Tacoma International</v>
      </c>
      <c r="R3766">
        <f>INDEX(AirportPivot[Gates (number of available)],MATCH($N3766,AirportPivot[[AirportID]:[AirportID]],0))</f>
        <v>58</v>
      </c>
    </row>
    <row r="3767" spans="1:18" x14ac:dyDescent="0.25">
      <c r="A3767" s="3" t="s">
        <v>3799</v>
      </c>
      <c r="B3767" s="12">
        <v>41836</v>
      </c>
      <c r="C3767" s="4" t="s">
        <v>17</v>
      </c>
      <c r="D3767" s="4">
        <v>4.8</v>
      </c>
      <c r="E3767" s="4">
        <v>65</v>
      </c>
      <c r="F3767" s="5">
        <v>0.58333333333333337</v>
      </c>
      <c r="G3767" s="6">
        <v>385</v>
      </c>
      <c r="H3767" s="7">
        <v>69685</v>
      </c>
      <c r="I3767" s="7">
        <f>FlightsPivot[[#This Row],[Total Fare]]*10%</f>
        <v>6968.5</v>
      </c>
      <c r="J3767" s="7">
        <f>FlightsPivot[[#This Row],[Total Fare]]+FlightsPivot[[#This Row],[10% tax ]]</f>
        <v>76653.5</v>
      </c>
      <c r="K3767" s="4">
        <v>7</v>
      </c>
      <c r="L3767" s="4">
        <v>2014</v>
      </c>
      <c r="M3767" t="str">
        <f>INDEX(RoutesPivot[DepAirport],MATCH($C3767,RoutesPivot[[RouteID]:[RouteID]],0))</f>
        <v>ORD</v>
      </c>
      <c r="N3767" t="str">
        <f>INDEX(RoutesPivot[AirportID],MATCH($C3767,RoutesPivot[[RouteID]:[RouteID]],0))</f>
        <v>LAX</v>
      </c>
      <c r="O3767">
        <f>INDEX(RoutesPivot[Distance],MATCH($C3767,RoutesPivot[[RouteID]:[RouteID]],0))</f>
        <v>1518</v>
      </c>
      <c r="P3767">
        <f>INDEX(RoutesPivot[ListPrice],MATCH($C3767,RoutesPivot[[RouteID]:[RouteID]],0))</f>
        <v>350</v>
      </c>
      <c r="Q3767" t="str">
        <f>INDEX(AirportPivot[AirportName],MATCH($N3767,AirportPivot[[AirportID]:[AirportID]],0))</f>
        <v>Los Angeles International</v>
      </c>
      <c r="R3767">
        <f>INDEX(AirportPivot[Gates (number of available)],MATCH($N3767,AirportPivot[[AirportID]:[AirportID]],0))</f>
        <v>86</v>
      </c>
    </row>
    <row r="3768" spans="1:18" x14ac:dyDescent="0.25">
      <c r="A3768" s="3" t="s">
        <v>3800</v>
      </c>
      <c r="B3768" s="12">
        <v>42240</v>
      </c>
      <c r="C3768" s="4" t="s">
        <v>30</v>
      </c>
      <c r="D3768" s="4">
        <v>1</v>
      </c>
      <c r="E3768" s="4">
        <v>185</v>
      </c>
      <c r="F3768" s="5">
        <v>0.79166666666666663</v>
      </c>
      <c r="G3768" s="6">
        <v>275</v>
      </c>
      <c r="H3768" s="7">
        <v>45375</v>
      </c>
      <c r="I3768" s="7">
        <f>FlightsPivot[[#This Row],[Total Fare]]*10%</f>
        <v>4537.5</v>
      </c>
      <c r="J3768" s="7">
        <f>FlightsPivot[[#This Row],[Total Fare]]+FlightsPivot[[#This Row],[10% tax ]]</f>
        <v>49912.5</v>
      </c>
      <c r="K3768" s="4">
        <v>8</v>
      </c>
      <c r="L3768" s="4">
        <v>2015</v>
      </c>
      <c r="M3768" t="str">
        <f>INDEX(RoutesPivot[DepAirport],MATCH($C3768,RoutesPivot[[RouteID]:[RouteID]],0))</f>
        <v>ORD</v>
      </c>
      <c r="N3768" t="str">
        <f>INDEX(RoutesPivot[AirportID],MATCH($C3768,RoutesPivot[[RouteID]:[RouteID]],0))</f>
        <v>MCO</v>
      </c>
      <c r="O3768">
        <f>INDEX(RoutesPivot[Distance],MATCH($C3768,RoutesPivot[[RouteID]:[RouteID]],0))</f>
        <v>850</v>
      </c>
      <c r="P3768">
        <f>INDEX(RoutesPivot[ListPrice],MATCH($C3768,RoutesPivot[[RouteID]:[RouteID]],0))</f>
        <v>250</v>
      </c>
      <c r="Q3768" t="str">
        <f>INDEX(AirportPivot[AirportName],MATCH($N3768,AirportPivot[[AirportID]:[AirportID]],0))</f>
        <v>Orlando International</v>
      </c>
      <c r="R3768">
        <f>INDEX(AirportPivot[Gates (number of available)],MATCH($N3768,AirportPivot[[AirportID]:[AirportID]],0))</f>
        <v>67</v>
      </c>
    </row>
    <row r="3769" spans="1:18" x14ac:dyDescent="0.25">
      <c r="A3769" s="3" t="s">
        <v>3801</v>
      </c>
      <c r="B3769" s="12">
        <v>41661</v>
      </c>
      <c r="C3769" s="4" t="s">
        <v>19</v>
      </c>
      <c r="D3769" s="4">
        <v>1.2</v>
      </c>
      <c r="E3769" s="4">
        <v>137</v>
      </c>
      <c r="F3769" s="5">
        <v>0.3125</v>
      </c>
      <c r="G3769" s="6">
        <v>200</v>
      </c>
      <c r="H3769" s="7">
        <v>37000</v>
      </c>
      <c r="I3769" s="7">
        <f>FlightsPivot[[#This Row],[Total Fare]]*10%</f>
        <v>3700</v>
      </c>
      <c r="J3769" s="7">
        <f>FlightsPivot[[#This Row],[Total Fare]]+FlightsPivot[[#This Row],[10% tax ]]</f>
        <v>40700</v>
      </c>
      <c r="K3769" s="4">
        <v>1</v>
      </c>
      <c r="L3769" s="4">
        <v>2014</v>
      </c>
      <c r="M3769" t="str">
        <f>INDEX(RoutesPivot[DepAirport],MATCH($C3769,RoutesPivot[[RouteID]:[RouteID]],0))</f>
        <v>ORD</v>
      </c>
      <c r="N3769" t="str">
        <f>INDEX(RoutesPivot[AirportID],MATCH($C3769,RoutesPivot[[RouteID]:[RouteID]],0))</f>
        <v>IAH</v>
      </c>
      <c r="O3769">
        <f>INDEX(RoutesPivot[Distance],MATCH($C3769,RoutesPivot[[RouteID]:[RouteID]],0))</f>
        <v>800</v>
      </c>
      <c r="P3769">
        <f>INDEX(RoutesPivot[ListPrice],MATCH($C3769,RoutesPivot[[RouteID]:[RouteID]],0))</f>
        <v>200</v>
      </c>
      <c r="Q3769" t="str">
        <f>INDEX(AirportPivot[AirportName],MATCH($N3769,AirportPivot[[AirportID]:[AirportID]],0))</f>
        <v>George Bush Intercontinental/Houston</v>
      </c>
      <c r="R3769">
        <f>INDEX(AirportPivot[Gates (number of available)],MATCH($N3769,AirportPivot[[AirportID]:[AirportID]],0))</f>
        <v>80</v>
      </c>
    </row>
    <row r="3770" spans="1:18" x14ac:dyDescent="0.25">
      <c r="A3770" s="3" t="s">
        <v>3802</v>
      </c>
      <c r="B3770" s="12">
        <v>42344</v>
      </c>
      <c r="C3770" s="4" t="s">
        <v>1482</v>
      </c>
      <c r="D3770" s="4">
        <v>0.8</v>
      </c>
      <c r="E3770" s="4">
        <v>119</v>
      </c>
      <c r="F3770" s="5">
        <v>0.33333333333333331</v>
      </c>
      <c r="G3770" s="6">
        <v>5000</v>
      </c>
      <c r="H3770" s="7">
        <v>925000</v>
      </c>
      <c r="I3770" s="7">
        <f>FlightsPivot[[#This Row],[Total Fare]]*10%</f>
        <v>92500</v>
      </c>
      <c r="J3770" s="7">
        <f>FlightsPivot[[#This Row],[Total Fare]]+FlightsPivot[[#This Row],[10% tax ]]</f>
        <v>1017500</v>
      </c>
      <c r="K3770" s="4">
        <v>12</v>
      </c>
      <c r="L3770" s="4">
        <v>2015</v>
      </c>
      <c r="M3770" t="str">
        <f>INDEX(RoutesPivot[DepAirport],MATCH($C3770,RoutesPivot[[RouteID]:[RouteID]],0))</f>
        <v>ORD</v>
      </c>
      <c r="N3770" t="str">
        <f>INDEX(RoutesPivot[AirportID],MATCH($C3770,RoutesPivot[[RouteID]:[RouteID]],0))</f>
        <v>DCA</v>
      </c>
      <c r="O3770">
        <f>INDEX(RoutesPivot[Distance],MATCH($C3770,RoutesPivot[[RouteID]:[RouteID]],0))</f>
        <v>600</v>
      </c>
      <c r="P3770">
        <f>INDEX(RoutesPivot[ListPrice],MATCH($C3770,RoutesPivot[[RouteID]:[RouteID]],0))</f>
        <v>5000</v>
      </c>
      <c r="Q3770" t="str">
        <f>INDEX(AirportPivot[AirportName],MATCH($N3770,AirportPivot[[AirportID]:[AirportID]],0))</f>
        <v>Ronald Reagan Washington National Airport</v>
      </c>
      <c r="R3770">
        <f>INDEX(AirportPivot[Gates (number of available)],MATCH($N3770,AirportPivot[[AirportID]:[AirportID]],0))</f>
        <v>45</v>
      </c>
    </row>
    <row r="3771" spans="1:18" x14ac:dyDescent="0.25">
      <c r="A3771" s="3" t="s">
        <v>3803</v>
      </c>
      <c r="B3771" s="12">
        <v>42186</v>
      </c>
      <c r="C3771" s="4" t="s">
        <v>33</v>
      </c>
      <c r="D3771" s="4">
        <v>1.2</v>
      </c>
      <c r="E3771" s="4">
        <v>167</v>
      </c>
      <c r="F3771" s="5">
        <v>0.70833333333333337</v>
      </c>
      <c r="G3771" s="6">
        <v>412.5</v>
      </c>
      <c r="H3771" s="7">
        <v>68062.5</v>
      </c>
      <c r="I3771" s="7">
        <f>FlightsPivot[[#This Row],[Total Fare]]*10%</f>
        <v>6806.25</v>
      </c>
      <c r="J3771" s="7">
        <f>FlightsPivot[[#This Row],[Total Fare]]+FlightsPivot[[#This Row],[10% tax ]]</f>
        <v>74868.75</v>
      </c>
      <c r="K3771" s="4">
        <v>7</v>
      </c>
      <c r="L3771" s="4">
        <v>2015</v>
      </c>
      <c r="M3771" t="str">
        <f>INDEX(RoutesPivot[DepAirport],MATCH($C3771,RoutesPivot[[RouteID]:[RouteID]],0))</f>
        <v>ORD</v>
      </c>
      <c r="N3771" t="str">
        <f>INDEX(RoutesPivot[AirportID],MATCH($C3771,RoutesPivot[[RouteID]:[RouteID]],0))</f>
        <v>SFO</v>
      </c>
      <c r="O3771">
        <f>INDEX(RoutesPivot[Distance],MATCH($C3771,RoutesPivot[[RouteID]:[RouteID]],0))</f>
        <v>1600</v>
      </c>
      <c r="P3771">
        <f>INDEX(RoutesPivot[ListPrice],MATCH($C3771,RoutesPivot[[RouteID]:[RouteID]],0))</f>
        <v>375</v>
      </c>
      <c r="Q3771" t="str">
        <f>INDEX(AirportPivot[AirportName],MATCH($N3771,AirportPivot[[AirportID]:[AirportID]],0))</f>
        <v>San Francisco International</v>
      </c>
      <c r="R3771">
        <f>INDEX(AirportPivot[Gates (number of available)],MATCH($N3771,AirportPivot[[AirportID]:[AirportID]],0))</f>
        <v>70</v>
      </c>
    </row>
    <row r="3772" spans="1:18" x14ac:dyDescent="0.25">
      <c r="A3772" s="3" t="s">
        <v>3804</v>
      </c>
      <c r="B3772" s="12">
        <v>42322</v>
      </c>
      <c r="C3772" s="4" t="s">
        <v>98</v>
      </c>
      <c r="D3772" s="4">
        <v>2.8</v>
      </c>
      <c r="E3772" s="4">
        <v>64</v>
      </c>
      <c r="F3772" s="5">
        <v>0.58333333333333337</v>
      </c>
      <c r="G3772" s="6">
        <v>275</v>
      </c>
      <c r="H3772" s="7">
        <v>49775</v>
      </c>
      <c r="I3772" s="7">
        <f>FlightsPivot[[#This Row],[Total Fare]]*10%</f>
        <v>4977.5</v>
      </c>
      <c r="J3772" s="7">
        <f>FlightsPivot[[#This Row],[Total Fare]]+FlightsPivot[[#This Row],[10% tax ]]</f>
        <v>54752.5</v>
      </c>
      <c r="K3772" s="4">
        <v>11</v>
      </c>
      <c r="L3772" s="4">
        <v>2015</v>
      </c>
      <c r="M3772" t="str">
        <f>INDEX(RoutesPivot[DepAirport],MATCH($C3772,RoutesPivot[[RouteID]:[RouteID]],0))</f>
        <v>ORD</v>
      </c>
      <c r="N3772" t="str">
        <f>INDEX(RoutesPivot[AirportID],MATCH($C3772,RoutesPivot[[RouteID]:[RouteID]],0))</f>
        <v>PHL</v>
      </c>
      <c r="O3772">
        <f>INDEX(RoutesPivot[Distance],MATCH($C3772,RoutesPivot[[RouteID]:[RouteID]],0))</f>
        <v>580</v>
      </c>
      <c r="P3772">
        <f>INDEX(RoutesPivot[ListPrice],MATCH($C3772,RoutesPivot[[RouteID]:[RouteID]],0))</f>
        <v>275</v>
      </c>
      <c r="Q3772" t="str">
        <f>INDEX(AirportPivot[AirportName],MATCH($N3772,AirportPivot[[AirportID]:[AirportID]],0))</f>
        <v>Philadelphia International</v>
      </c>
      <c r="R3772">
        <f>INDEX(AirportPivot[Gates (number of available)],MATCH($N3772,AirportPivot[[AirportID]:[AirportID]],0))</f>
        <v>89</v>
      </c>
    </row>
    <row r="3773" spans="1:18" x14ac:dyDescent="0.25">
      <c r="A3773" s="3" t="s">
        <v>3805</v>
      </c>
      <c r="B3773" s="12">
        <v>42228</v>
      </c>
      <c r="C3773" s="4" t="s">
        <v>17</v>
      </c>
      <c r="D3773" s="4">
        <v>5.5</v>
      </c>
      <c r="E3773" s="4">
        <v>166</v>
      </c>
      <c r="F3773" s="5">
        <v>0.33333333333333331</v>
      </c>
      <c r="G3773" s="6">
        <v>385</v>
      </c>
      <c r="H3773" s="7">
        <v>63525</v>
      </c>
      <c r="I3773" s="7">
        <f>FlightsPivot[[#This Row],[Total Fare]]*10%</f>
        <v>6352.5</v>
      </c>
      <c r="J3773" s="7">
        <f>FlightsPivot[[#This Row],[Total Fare]]+FlightsPivot[[#This Row],[10% tax ]]</f>
        <v>69877.5</v>
      </c>
      <c r="K3773" s="4">
        <v>8</v>
      </c>
      <c r="L3773" s="4">
        <v>2015</v>
      </c>
      <c r="M3773" t="str">
        <f>INDEX(RoutesPivot[DepAirport],MATCH($C3773,RoutesPivot[[RouteID]:[RouteID]],0))</f>
        <v>ORD</v>
      </c>
      <c r="N3773" t="str">
        <f>INDEX(RoutesPivot[AirportID],MATCH($C3773,RoutesPivot[[RouteID]:[RouteID]],0))</f>
        <v>LAX</v>
      </c>
      <c r="O3773">
        <f>INDEX(RoutesPivot[Distance],MATCH($C3773,RoutesPivot[[RouteID]:[RouteID]],0))</f>
        <v>1518</v>
      </c>
      <c r="P3773">
        <f>INDEX(RoutesPivot[ListPrice],MATCH($C3773,RoutesPivot[[RouteID]:[RouteID]],0))</f>
        <v>350</v>
      </c>
      <c r="Q3773" t="str">
        <f>INDEX(AirportPivot[AirportName],MATCH($N3773,AirportPivot[[AirportID]:[AirportID]],0))</f>
        <v>Los Angeles International</v>
      </c>
      <c r="R3773">
        <f>INDEX(AirportPivot[Gates (number of available)],MATCH($N3773,AirportPivot[[AirportID]:[AirportID]],0))</f>
        <v>86</v>
      </c>
    </row>
    <row r="3774" spans="1:18" x14ac:dyDescent="0.25">
      <c r="A3774" s="3" t="s">
        <v>3806</v>
      </c>
      <c r="B3774" s="12">
        <v>41985</v>
      </c>
      <c r="C3774" s="4" t="s">
        <v>70</v>
      </c>
      <c r="D3774" s="4">
        <v>1.6</v>
      </c>
      <c r="E3774" s="4">
        <v>186</v>
      </c>
      <c r="F3774" s="5">
        <v>0.79166666666666663</v>
      </c>
      <c r="G3774" s="6">
        <v>275</v>
      </c>
      <c r="H3774" s="7">
        <v>45375</v>
      </c>
      <c r="I3774" s="7">
        <f>FlightsPivot[[#This Row],[Total Fare]]*10%</f>
        <v>4537.5</v>
      </c>
      <c r="J3774" s="7">
        <f>FlightsPivot[[#This Row],[Total Fare]]+FlightsPivot[[#This Row],[10% tax ]]</f>
        <v>49912.5</v>
      </c>
      <c r="K3774" s="4">
        <v>12</v>
      </c>
      <c r="L3774" s="4">
        <v>2014</v>
      </c>
      <c r="M3774" t="str">
        <f>INDEX(RoutesPivot[DepAirport],MATCH($C3774,RoutesPivot[[RouteID]:[RouteID]],0))</f>
        <v>ORD</v>
      </c>
      <c r="N3774" t="str">
        <f>INDEX(RoutesPivot[AirportID],MATCH($C3774,RoutesPivot[[RouteID]:[RouteID]],0))</f>
        <v>LAS</v>
      </c>
      <c r="O3774">
        <f>INDEX(RoutesPivot[Distance],MATCH($C3774,RoutesPivot[[RouteID]:[RouteID]],0))</f>
        <v>1100</v>
      </c>
      <c r="P3774">
        <f>INDEX(RoutesPivot[ListPrice],MATCH($C3774,RoutesPivot[[RouteID]:[RouteID]],0))</f>
        <v>275</v>
      </c>
      <c r="Q3774" t="str">
        <f>INDEX(AirportPivot[AirportName],MATCH($N3774,AirportPivot[[AirportID]:[AirportID]],0))</f>
        <v>McCarran International</v>
      </c>
      <c r="R3774">
        <f>INDEX(AirportPivot[Gates (number of available)],MATCH($N3774,AirportPivot[[AirportID]:[AirportID]],0))</f>
        <v>68</v>
      </c>
    </row>
    <row r="3775" spans="1:18" x14ac:dyDescent="0.25">
      <c r="A3775" s="3" t="s">
        <v>3807</v>
      </c>
      <c r="B3775" s="12">
        <v>42203</v>
      </c>
      <c r="C3775" s="4" t="s">
        <v>33</v>
      </c>
      <c r="D3775" s="4">
        <v>0.9</v>
      </c>
      <c r="E3775" s="4">
        <v>88</v>
      </c>
      <c r="F3775" s="5">
        <v>0.79166666666666663</v>
      </c>
      <c r="G3775" s="6">
        <v>412.5</v>
      </c>
      <c r="H3775" s="7">
        <v>74662.5</v>
      </c>
      <c r="I3775" s="7">
        <f>FlightsPivot[[#This Row],[Total Fare]]*10%</f>
        <v>7466.25</v>
      </c>
      <c r="J3775" s="7">
        <f>FlightsPivot[[#This Row],[Total Fare]]+FlightsPivot[[#This Row],[10% tax ]]</f>
        <v>82128.75</v>
      </c>
      <c r="K3775" s="4">
        <v>7</v>
      </c>
      <c r="L3775" s="4">
        <v>2015</v>
      </c>
      <c r="M3775" t="str">
        <f>INDEX(RoutesPivot[DepAirport],MATCH($C3775,RoutesPivot[[RouteID]:[RouteID]],0))</f>
        <v>ORD</v>
      </c>
      <c r="N3775" t="str">
        <f>INDEX(RoutesPivot[AirportID],MATCH($C3775,RoutesPivot[[RouteID]:[RouteID]],0))</f>
        <v>SFO</v>
      </c>
      <c r="O3775">
        <f>INDEX(RoutesPivot[Distance],MATCH($C3775,RoutesPivot[[RouteID]:[RouteID]],0))</f>
        <v>1600</v>
      </c>
      <c r="P3775">
        <f>INDEX(RoutesPivot[ListPrice],MATCH($C3775,RoutesPivot[[RouteID]:[RouteID]],0))</f>
        <v>375</v>
      </c>
      <c r="Q3775" t="str">
        <f>INDEX(AirportPivot[AirportName],MATCH($N3775,AirportPivot[[AirportID]:[AirportID]],0))</f>
        <v>San Francisco International</v>
      </c>
      <c r="R3775">
        <f>INDEX(AirportPivot[Gates (number of available)],MATCH($N3775,AirportPivot[[AirportID]:[AirportID]],0))</f>
        <v>70</v>
      </c>
    </row>
    <row r="3776" spans="1:18" x14ac:dyDescent="0.25">
      <c r="A3776" s="3" t="s">
        <v>3808</v>
      </c>
      <c r="B3776" s="12">
        <v>41901</v>
      </c>
      <c r="C3776" s="4" t="s">
        <v>23</v>
      </c>
      <c r="D3776" s="4">
        <v>2.8</v>
      </c>
      <c r="E3776" s="4">
        <v>153</v>
      </c>
      <c r="F3776" s="5">
        <v>0.5</v>
      </c>
      <c r="G3776" s="6">
        <v>300</v>
      </c>
      <c r="H3776" s="7">
        <v>49500</v>
      </c>
      <c r="I3776" s="7">
        <f>FlightsPivot[[#This Row],[Total Fare]]*10%</f>
        <v>4950</v>
      </c>
      <c r="J3776" s="7">
        <f>FlightsPivot[[#This Row],[Total Fare]]+FlightsPivot[[#This Row],[10% tax ]]</f>
        <v>54450</v>
      </c>
      <c r="K3776" s="4">
        <v>9</v>
      </c>
      <c r="L3776" s="4">
        <v>2014</v>
      </c>
      <c r="M3776" t="str">
        <f>INDEX(RoutesPivot[DepAirport],MATCH($C3776,RoutesPivot[[RouteID]:[RouteID]],0))</f>
        <v>ORD</v>
      </c>
      <c r="N3776" t="str">
        <f>INDEX(RoutesPivot[AirportID],MATCH($C3776,RoutesPivot[[RouteID]:[RouteID]],0))</f>
        <v>DEN</v>
      </c>
      <c r="O3776">
        <f>INDEX(RoutesPivot[Distance],MATCH($C3776,RoutesPivot[[RouteID]:[RouteID]],0))</f>
        <v>800</v>
      </c>
      <c r="P3776">
        <f>INDEX(RoutesPivot[ListPrice],MATCH($C3776,RoutesPivot[[RouteID]:[RouteID]],0))</f>
        <v>300</v>
      </c>
      <c r="Q3776" t="str">
        <f>INDEX(AirportPivot[AirportName],MATCH($N3776,AirportPivot[[AirportID]:[AirportID]],0))</f>
        <v>Denver International</v>
      </c>
      <c r="R3776">
        <f>INDEX(AirportPivot[Gates (number of available)],MATCH($N3776,AirportPivot[[AirportID]:[AirportID]],0))</f>
        <v>75</v>
      </c>
    </row>
    <row r="3777" spans="1:18" x14ac:dyDescent="0.25">
      <c r="A3777" s="3" t="s">
        <v>3809</v>
      </c>
      <c r="B3777" s="12">
        <v>42133</v>
      </c>
      <c r="C3777" s="4" t="s">
        <v>33</v>
      </c>
      <c r="D3777" s="4">
        <v>1.3</v>
      </c>
      <c r="E3777" s="4">
        <v>166</v>
      </c>
      <c r="F3777" s="5">
        <v>0.79166666666666663</v>
      </c>
      <c r="G3777" s="6">
        <v>375</v>
      </c>
      <c r="H3777" s="7">
        <v>61875</v>
      </c>
      <c r="I3777" s="7">
        <f>FlightsPivot[[#This Row],[Total Fare]]*10%</f>
        <v>6187.5</v>
      </c>
      <c r="J3777" s="7">
        <f>FlightsPivot[[#This Row],[Total Fare]]+FlightsPivot[[#This Row],[10% tax ]]</f>
        <v>68062.5</v>
      </c>
      <c r="K3777" s="4">
        <v>5</v>
      </c>
      <c r="L3777" s="4">
        <v>2015</v>
      </c>
      <c r="M3777" t="str">
        <f>INDEX(RoutesPivot[DepAirport],MATCH($C3777,RoutesPivot[[RouteID]:[RouteID]],0))</f>
        <v>ORD</v>
      </c>
      <c r="N3777" t="str">
        <f>INDEX(RoutesPivot[AirportID],MATCH($C3777,RoutesPivot[[RouteID]:[RouteID]],0))</f>
        <v>SFO</v>
      </c>
      <c r="O3777">
        <f>INDEX(RoutesPivot[Distance],MATCH($C3777,RoutesPivot[[RouteID]:[RouteID]],0))</f>
        <v>1600</v>
      </c>
      <c r="P3777">
        <f>INDEX(RoutesPivot[ListPrice],MATCH($C3777,RoutesPivot[[RouteID]:[RouteID]],0))</f>
        <v>375</v>
      </c>
      <c r="Q3777" t="str">
        <f>INDEX(AirportPivot[AirportName],MATCH($N3777,AirportPivot[[AirportID]:[AirportID]],0))</f>
        <v>San Francisco International</v>
      </c>
      <c r="R3777">
        <f>INDEX(AirportPivot[Gates (number of available)],MATCH($N3777,AirportPivot[[AirportID]:[AirportID]],0))</f>
        <v>70</v>
      </c>
    </row>
    <row r="3778" spans="1:18" x14ac:dyDescent="0.25">
      <c r="A3778" s="3" t="s">
        <v>3810</v>
      </c>
      <c r="B3778" s="12">
        <v>42218</v>
      </c>
      <c r="C3778" s="4" t="s">
        <v>17</v>
      </c>
      <c r="D3778" s="4">
        <v>4.3</v>
      </c>
      <c r="E3778" s="4">
        <v>185</v>
      </c>
      <c r="F3778" s="5">
        <v>0.77083333333333337</v>
      </c>
      <c r="G3778" s="6">
        <v>385</v>
      </c>
      <c r="H3778" s="7">
        <v>63525</v>
      </c>
      <c r="I3778" s="7">
        <f>FlightsPivot[[#This Row],[Total Fare]]*10%</f>
        <v>6352.5</v>
      </c>
      <c r="J3778" s="7">
        <f>FlightsPivot[[#This Row],[Total Fare]]+FlightsPivot[[#This Row],[10% tax ]]</f>
        <v>69877.5</v>
      </c>
      <c r="K3778" s="4">
        <v>8</v>
      </c>
      <c r="L3778" s="4">
        <v>2015</v>
      </c>
      <c r="M3778" t="str">
        <f>INDEX(RoutesPivot[DepAirport],MATCH($C3778,RoutesPivot[[RouteID]:[RouteID]],0))</f>
        <v>ORD</v>
      </c>
      <c r="N3778" t="str">
        <f>INDEX(RoutesPivot[AirportID],MATCH($C3778,RoutesPivot[[RouteID]:[RouteID]],0))</f>
        <v>LAX</v>
      </c>
      <c r="O3778">
        <f>INDEX(RoutesPivot[Distance],MATCH($C3778,RoutesPivot[[RouteID]:[RouteID]],0))</f>
        <v>1518</v>
      </c>
      <c r="P3778">
        <f>INDEX(RoutesPivot[ListPrice],MATCH($C3778,RoutesPivot[[RouteID]:[RouteID]],0))</f>
        <v>350</v>
      </c>
      <c r="Q3778" t="str">
        <f>INDEX(AirportPivot[AirportName],MATCH($N3778,AirportPivot[[AirportID]:[AirportID]],0))</f>
        <v>Los Angeles International</v>
      </c>
      <c r="R3778">
        <f>INDEX(AirportPivot[Gates (number of available)],MATCH($N3778,AirportPivot[[AirportID]:[AirportID]],0))</f>
        <v>86</v>
      </c>
    </row>
    <row r="3779" spans="1:18" x14ac:dyDescent="0.25">
      <c r="A3779" s="3" t="s">
        <v>3811</v>
      </c>
      <c r="B3779" s="12">
        <v>42166</v>
      </c>
      <c r="C3779" s="4" t="s">
        <v>33</v>
      </c>
      <c r="D3779" s="4">
        <v>1.7</v>
      </c>
      <c r="E3779" s="4">
        <v>158</v>
      </c>
      <c r="F3779" s="5">
        <v>0.75</v>
      </c>
      <c r="G3779" s="6">
        <v>412.5</v>
      </c>
      <c r="H3779" s="7">
        <v>68062.5</v>
      </c>
      <c r="I3779" s="7">
        <f>FlightsPivot[[#This Row],[Total Fare]]*10%</f>
        <v>6806.25</v>
      </c>
      <c r="J3779" s="7">
        <f>FlightsPivot[[#This Row],[Total Fare]]+FlightsPivot[[#This Row],[10% tax ]]</f>
        <v>74868.75</v>
      </c>
      <c r="K3779" s="4">
        <v>6</v>
      </c>
      <c r="L3779" s="4">
        <v>2015</v>
      </c>
      <c r="M3779" t="str">
        <f>INDEX(RoutesPivot[DepAirport],MATCH($C3779,RoutesPivot[[RouteID]:[RouteID]],0))</f>
        <v>ORD</v>
      </c>
      <c r="N3779" t="str">
        <f>INDEX(RoutesPivot[AirportID],MATCH($C3779,RoutesPivot[[RouteID]:[RouteID]],0))</f>
        <v>SFO</v>
      </c>
      <c r="O3779">
        <f>INDEX(RoutesPivot[Distance],MATCH($C3779,RoutesPivot[[RouteID]:[RouteID]],0))</f>
        <v>1600</v>
      </c>
      <c r="P3779">
        <f>INDEX(RoutesPivot[ListPrice],MATCH($C3779,RoutesPivot[[RouteID]:[RouteID]],0))</f>
        <v>375</v>
      </c>
      <c r="Q3779" t="str">
        <f>INDEX(AirportPivot[AirportName],MATCH($N3779,AirportPivot[[AirportID]:[AirportID]],0))</f>
        <v>San Francisco International</v>
      </c>
      <c r="R3779">
        <f>INDEX(AirportPivot[Gates (number of available)],MATCH($N3779,AirportPivot[[AirportID]:[AirportID]],0))</f>
        <v>70</v>
      </c>
    </row>
    <row r="3780" spans="1:18" x14ac:dyDescent="0.25">
      <c r="A3780" s="3" t="s">
        <v>3812</v>
      </c>
      <c r="B3780" s="12">
        <v>42207</v>
      </c>
      <c r="C3780" s="4" t="s">
        <v>37</v>
      </c>
      <c r="D3780" s="4">
        <v>1.3</v>
      </c>
      <c r="E3780" s="4">
        <v>110</v>
      </c>
      <c r="F3780" s="5">
        <v>0.29166666666666669</v>
      </c>
      <c r="G3780" s="6">
        <v>385</v>
      </c>
      <c r="H3780" s="7">
        <v>71225</v>
      </c>
      <c r="I3780" s="7">
        <f>FlightsPivot[[#This Row],[Total Fare]]*10%</f>
        <v>7122.5</v>
      </c>
      <c r="J3780" s="7">
        <f>FlightsPivot[[#This Row],[Total Fare]]+FlightsPivot[[#This Row],[10% tax ]]</f>
        <v>78347.5</v>
      </c>
      <c r="K3780" s="4">
        <v>7</v>
      </c>
      <c r="L3780" s="4">
        <v>2015</v>
      </c>
      <c r="M3780" t="str">
        <f>INDEX(RoutesPivot[DepAirport],MATCH($C3780,RoutesPivot[[RouteID]:[RouteID]],0))</f>
        <v>ORD</v>
      </c>
      <c r="N3780" t="str">
        <f>INDEX(RoutesPivot[AirportID],MATCH($C3780,RoutesPivot[[RouteID]:[RouteID]],0))</f>
        <v>SEA</v>
      </c>
      <c r="O3780">
        <f>INDEX(RoutesPivot[Distance],MATCH($C3780,RoutesPivot[[RouteID]:[RouteID]],0))</f>
        <v>1500</v>
      </c>
      <c r="P3780">
        <f>INDEX(RoutesPivot[ListPrice],MATCH($C3780,RoutesPivot[[RouteID]:[RouteID]],0))</f>
        <v>350</v>
      </c>
      <c r="Q3780" t="str">
        <f>INDEX(AirportPivot[AirportName],MATCH($N3780,AirportPivot[[AirportID]:[AirportID]],0))</f>
        <v>Seattle-Tacoma International</v>
      </c>
      <c r="R3780">
        <f>INDEX(AirportPivot[Gates (number of available)],MATCH($N3780,AirportPivot[[AirportID]:[AirportID]],0))</f>
        <v>58</v>
      </c>
    </row>
    <row r="3781" spans="1:18" x14ac:dyDescent="0.25">
      <c r="A3781" s="3" t="s">
        <v>3813</v>
      </c>
      <c r="B3781" s="12">
        <v>41983</v>
      </c>
      <c r="C3781" s="4" t="s">
        <v>21</v>
      </c>
      <c r="D3781" s="4">
        <v>2.8</v>
      </c>
      <c r="E3781" s="4">
        <v>210</v>
      </c>
      <c r="F3781" s="5">
        <v>0.47916666666666669</v>
      </c>
      <c r="G3781" s="6">
        <v>125</v>
      </c>
      <c r="H3781" s="7">
        <v>20625</v>
      </c>
      <c r="I3781" s="7">
        <f>FlightsPivot[[#This Row],[Total Fare]]*10%</f>
        <v>2062.5</v>
      </c>
      <c r="J3781" s="7">
        <f>FlightsPivot[[#This Row],[Total Fare]]+FlightsPivot[[#This Row],[10% tax ]]</f>
        <v>22687.5</v>
      </c>
      <c r="K3781" s="4">
        <v>12</v>
      </c>
      <c r="L3781" s="4">
        <v>2014</v>
      </c>
      <c r="M3781" t="str">
        <f>INDEX(RoutesPivot[DepAirport],MATCH($C3781,RoutesPivot[[RouteID]:[RouteID]],0))</f>
        <v>ORD</v>
      </c>
      <c r="N3781" t="str">
        <f>INDEX(RoutesPivot[AirportID],MATCH($C3781,RoutesPivot[[RouteID]:[RouteID]],0))</f>
        <v>CLT</v>
      </c>
      <c r="O3781">
        <f>INDEX(RoutesPivot[Distance],MATCH($C3781,RoutesPivot[[RouteID]:[RouteID]],0))</f>
        <v>700</v>
      </c>
      <c r="P3781">
        <f>INDEX(RoutesPivot[ListPrice],MATCH($C3781,RoutesPivot[[RouteID]:[RouteID]],0))</f>
        <v>125</v>
      </c>
      <c r="Q3781" t="str">
        <f>INDEX(AirportPivot[AirportName],MATCH($N3781,AirportPivot[[AirportID]:[AirportID]],0))</f>
        <v>Charlotte/Douglas International</v>
      </c>
      <c r="R3781">
        <f>INDEX(AirportPivot[Gates (number of available)],MATCH($N3781,AirportPivot[[AirportID]:[AirportID]],0))</f>
        <v>65</v>
      </c>
    </row>
    <row r="3782" spans="1:18" x14ac:dyDescent="0.25">
      <c r="A3782" s="3" t="s">
        <v>3814</v>
      </c>
      <c r="B3782" s="12">
        <v>42175</v>
      </c>
      <c r="C3782" s="4" t="s">
        <v>30</v>
      </c>
      <c r="D3782" s="4">
        <v>3.2</v>
      </c>
      <c r="E3782" s="4">
        <v>6</v>
      </c>
      <c r="F3782" s="5">
        <v>0.70833333333333337</v>
      </c>
      <c r="G3782" s="6">
        <v>275</v>
      </c>
      <c r="H3782" s="7">
        <v>50875</v>
      </c>
      <c r="I3782" s="7">
        <f>FlightsPivot[[#This Row],[Total Fare]]*10%</f>
        <v>5087.5</v>
      </c>
      <c r="J3782" s="7">
        <f>FlightsPivot[[#This Row],[Total Fare]]+FlightsPivot[[#This Row],[10% tax ]]</f>
        <v>55962.5</v>
      </c>
      <c r="K3782" s="4">
        <v>6</v>
      </c>
      <c r="L3782" s="4">
        <v>2015</v>
      </c>
      <c r="M3782" t="str">
        <f>INDEX(RoutesPivot[DepAirport],MATCH($C3782,RoutesPivot[[RouteID]:[RouteID]],0))</f>
        <v>ORD</v>
      </c>
      <c r="N3782" t="str">
        <f>INDEX(RoutesPivot[AirportID],MATCH($C3782,RoutesPivot[[RouteID]:[RouteID]],0))</f>
        <v>MCO</v>
      </c>
      <c r="O3782">
        <f>INDEX(RoutesPivot[Distance],MATCH($C3782,RoutesPivot[[RouteID]:[RouteID]],0))</f>
        <v>850</v>
      </c>
      <c r="P3782">
        <f>INDEX(RoutesPivot[ListPrice],MATCH($C3782,RoutesPivot[[RouteID]:[RouteID]],0))</f>
        <v>250</v>
      </c>
      <c r="Q3782" t="str">
        <f>INDEX(AirportPivot[AirportName],MATCH($N3782,AirportPivot[[AirportID]:[AirportID]],0))</f>
        <v>Orlando International</v>
      </c>
      <c r="R3782">
        <f>INDEX(AirportPivot[Gates (number of available)],MATCH($N3782,AirportPivot[[AirportID]:[AirportID]],0))</f>
        <v>67</v>
      </c>
    </row>
    <row r="3783" spans="1:18" x14ac:dyDescent="0.25">
      <c r="A3783" s="3" t="s">
        <v>3815</v>
      </c>
      <c r="B3783" s="12">
        <v>42140</v>
      </c>
      <c r="C3783" s="4" t="s">
        <v>13</v>
      </c>
      <c r="D3783" s="4">
        <v>2.2999999999999998</v>
      </c>
      <c r="E3783" s="4">
        <v>174</v>
      </c>
      <c r="F3783" s="5">
        <v>0.33333333333333331</v>
      </c>
      <c r="G3783" s="6">
        <v>250</v>
      </c>
      <c r="H3783" s="7">
        <v>41250</v>
      </c>
      <c r="I3783" s="7">
        <f>FlightsPivot[[#This Row],[Total Fare]]*10%</f>
        <v>4125</v>
      </c>
      <c r="J3783" s="7">
        <f>FlightsPivot[[#This Row],[Total Fare]]+FlightsPivot[[#This Row],[10% tax ]]</f>
        <v>45375</v>
      </c>
      <c r="K3783" s="4">
        <v>5</v>
      </c>
      <c r="L3783" s="4">
        <v>2015</v>
      </c>
      <c r="M3783" t="str">
        <f>INDEX(RoutesPivot[DepAirport],MATCH($C3783,RoutesPivot[[RouteID]:[RouteID]],0))</f>
        <v>ORD</v>
      </c>
      <c r="N3783" t="str">
        <f>INDEX(RoutesPivot[AirportID],MATCH($C3783,RoutesPivot[[RouteID]:[RouteID]],0))</f>
        <v>JFK</v>
      </c>
      <c r="O3783">
        <f>INDEX(RoutesPivot[Distance],MATCH($C3783,RoutesPivot[[RouteID]:[RouteID]],0))</f>
        <v>619</v>
      </c>
      <c r="P3783">
        <f>INDEX(RoutesPivot[ListPrice],MATCH($C3783,RoutesPivot[[RouteID]:[RouteID]],0))</f>
        <v>250</v>
      </c>
      <c r="Q3783" t="str">
        <f>INDEX(AirportPivot[AirportName],MATCH($N3783,AirportPivot[[AirportID]:[AirportID]],0))</f>
        <v>John F Kennedy International</v>
      </c>
      <c r="R3783">
        <f>INDEX(AirportPivot[Gates (number of available)],MATCH($N3783,AirportPivot[[AirportID]:[AirportID]],0))</f>
        <v>120</v>
      </c>
    </row>
    <row r="3784" spans="1:18" x14ac:dyDescent="0.25">
      <c r="A3784" s="3" t="s">
        <v>3816</v>
      </c>
      <c r="B3784" s="12">
        <v>41813</v>
      </c>
      <c r="C3784" s="4" t="s">
        <v>27</v>
      </c>
      <c r="D3784" s="4">
        <v>10.6</v>
      </c>
      <c r="E3784" s="4">
        <v>58</v>
      </c>
      <c r="F3784" s="5">
        <v>0.83333333333333337</v>
      </c>
      <c r="G3784" s="6">
        <v>220</v>
      </c>
      <c r="H3784" s="7">
        <v>36300</v>
      </c>
      <c r="I3784" s="7">
        <f>FlightsPivot[[#This Row],[Total Fare]]*10%</f>
        <v>3630</v>
      </c>
      <c r="J3784" s="7">
        <f>FlightsPivot[[#This Row],[Total Fare]]+FlightsPivot[[#This Row],[10% tax ]]</f>
        <v>39930</v>
      </c>
      <c r="K3784" s="4">
        <v>6</v>
      </c>
      <c r="L3784" s="4">
        <v>2014</v>
      </c>
      <c r="M3784" t="str">
        <f>INDEX(RoutesPivot[DepAirport],MATCH($C3784,RoutesPivot[[RouteID]:[RouteID]],0))</f>
        <v>ORD</v>
      </c>
      <c r="N3784" t="str">
        <f>INDEX(RoutesPivot[AirportID],MATCH($C3784,RoutesPivot[[RouteID]:[RouteID]],0))</f>
        <v>ATL</v>
      </c>
      <c r="O3784">
        <f>INDEX(RoutesPivot[Distance],MATCH($C3784,RoutesPivot[[RouteID]:[RouteID]],0))</f>
        <v>510</v>
      </c>
      <c r="P3784">
        <f>INDEX(RoutesPivot[ListPrice],MATCH($C3784,RoutesPivot[[RouteID]:[RouteID]],0))</f>
        <v>200</v>
      </c>
      <c r="Q3784" t="str">
        <f>INDEX(AirportPivot[AirportName],MATCH($N3784,AirportPivot[[AirportID]:[AirportID]],0))</f>
        <v>Hartsfield-Jackson Atlanta International</v>
      </c>
      <c r="R3784">
        <f>INDEX(AirportPivot[Gates (number of available)],MATCH($N3784,AirportPivot[[AirportID]:[AirportID]],0))</f>
        <v>100</v>
      </c>
    </row>
    <row r="3785" spans="1:18" x14ac:dyDescent="0.25">
      <c r="A3785" s="3" t="s">
        <v>3817</v>
      </c>
      <c r="B3785" s="12">
        <v>41913</v>
      </c>
      <c r="C3785" s="4" t="s">
        <v>25</v>
      </c>
      <c r="D3785" s="4">
        <v>1.8</v>
      </c>
      <c r="E3785" s="4">
        <v>34</v>
      </c>
      <c r="F3785" s="5">
        <v>0.72916666666666663</v>
      </c>
      <c r="G3785" s="6">
        <v>200</v>
      </c>
      <c r="H3785" s="7">
        <v>37000</v>
      </c>
      <c r="I3785" s="7">
        <f>FlightsPivot[[#This Row],[Total Fare]]*10%</f>
        <v>3700</v>
      </c>
      <c r="J3785" s="7">
        <f>FlightsPivot[[#This Row],[Total Fare]]+FlightsPivot[[#This Row],[10% tax ]]</f>
        <v>40700</v>
      </c>
      <c r="K3785" s="4">
        <v>10</v>
      </c>
      <c r="L3785" s="4">
        <v>2014</v>
      </c>
      <c r="M3785" t="str">
        <f>INDEX(RoutesPivot[DepAirport],MATCH($C3785,RoutesPivot[[RouteID]:[RouteID]],0))</f>
        <v>ORD</v>
      </c>
      <c r="N3785" t="str">
        <f>INDEX(RoutesPivot[AirportID],MATCH($C3785,RoutesPivot[[RouteID]:[RouteID]],0))</f>
        <v>DFW</v>
      </c>
      <c r="O3785">
        <f>INDEX(RoutesPivot[Distance],MATCH($C3785,RoutesPivot[[RouteID]:[RouteID]],0))</f>
        <v>700</v>
      </c>
      <c r="P3785">
        <f>INDEX(RoutesPivot[ListPrice],MATCH($C3785,RoutesPivot[[RouteID]:[RouteID]],0))</f>
        <v>200</v>
      </c>
      <c r="Q3785" t="str">
        <f>INDEX(AirportPivot[AirportName],MATCH($N3785,AirportPivot[[AirportID]:[AirportID]],0))</f>
        <v>Dallas/Fort Worth International</v>
      </c>
      <c r="R3785">
        <f>INDEX(AirportPivot[Gates (number of available)],MATCH($N3785,AirportPivot[[AirportID]:[AirportID]],0))</f>
        <v>130</v>
      </c>
    </row>
    <row r="3786" spans="1:18" x14ac:dyDescent="0.25">
      <c r="A3786" s="3" t="s">
        <v>3818</v>
      </c>
      <c r="B3786" s="12">
        <v>42178</v>
      </c>
      <c r="C3786" s="4" t="s">
        <v>98</v>
      </c>
      <c r="D3786" s="4">
        <v>2.2999999999999998</v>
      </c>
      <c r="E3786" s="4">
        <v>133</v>
      </c>
      <c r="F3786" s="5">
        <v>0.70833333333333337</v>
      </c>
      <c r="G3786" s="6">
        <v>302.5</v>
      </c>
      <c r="H3786" s="7">
        <v>55962.5</v>
      </c>
      <c r="I3786" s="7">
        <f>FlightsPivot[[#This Row],[Total Fare]]*10%</f>
        <v>5596.25</v>
      </c>
      <c r="J3786" s="7">
        <f>FlightsPivot[[#This Row],[Total Fare]]+FlightsPivot[[#This Row],[10% tax ]]</f>
        <v>61558.75</v>
      </c>
      <c r="K3786" s="4">
        <v>6</v>
      </c>
      <c r="L3786" s="4">
        <v>2015</v>
      </c>
      <c r="M3786" t="str">
        <f>INDEX(RoutesPivot[DepAirport],MATCH($C3786,RoutesPivot[[RouteID]:[RouteID]],0))</f>
        <v>ORD</v>
      </c>
      <c r="N3786" t="str">
        <f>INDEX(RoutesPivot[AirportID],MATCH($C3786,RoutesPivot[[RouteID]:[RouteID]],0))</f>
        <v>PHL</v>
      </c>
      <c r="O3786">
        <f>INDEX(RoutesPivot[Distance],MATCH($C3786,RoutesPivot[[RouteID]:[RouteID]],0))</f>
        <v>580</v>
      </c>
      <c r="P3786">
        <f>INDEX(RoutesPivot[ListPrice],MATCH($C3786,RoutesPivot[[RouteID]:[RouteID]],0))</f>
        <v>275</v>
      </c>
      <c r="Q3786" t="str">
        <f>INDEX(AirportPivot[AirportName],MATCH($N3786,AirportPivot[[AirportID]:[AirportID]],0))</f>
        <v>Philadelphia International</v>
      </c>
      <c r="R3786">
        <f>INDEX(AirportPivot[Gates (number of available)],MATCH($N3786,AirportPivot[[AirportID]:[AirportID]],0))</f>
        <v>89</v>
      </c>
    </row>
    <row r="3787" spans="1:18" x14ac:dyDescent="0.25">
      <c r="A3787" s="3" t="s">
        <v>3819</v>
      </c>
      <c r="B3787" s="12">
        <v>42124</v>
      </c>
      <c r="C3787" s="4" t="s">
        <v>98</v>
      </c>
      <c r="D3787" s="4">
        <v>1.7</v>
      </c>
      <c r="E3787" s="4">
        <v>60</v>
      </c>
      <c r="F3787" s="5">
        <v>0.33333333333333331</v>
      </c>
      <c r="G3787" s="6">
        <v>275</v>
      </c>
      <c r="H3787" s="7">
        <v>45375</v>
      </c>
      <c r="I3787" s="7">
        <f>FlightsPivot[[#This Row],[Total Fare]]*10%</f>
        <v>4537.5</v>
      </c>
      <c r="J3787" s="7">
        <f>FlightsPivot[[#This Row],[Total Fare]]+FlightsPivot[[#This Row],[10% tax ]]</f>
        <v>49912.5</v>
      </c>
      <c r="K3787" s="4">
        <v>4</v>
      </c>
      <c r="L3787" s="4">
        <v>2015</v>
      </c>
      <c r="M3787" t="str">
        <f>INDEX(RoutesPivot[DepAirport],MATCH($C3787,RoutesPivot[[RouteID]:[RouteID]],0))</f>
        <v>ORD</v>
      </c>
      <c r="N3787" t="str">
        <f>INDEX(RoutesPivot[AirportID],MATCH($C3787,RoutesPivot[[RouteID]:[RouteID]],0))</f>
        <v>PHL</v>
      </c>
      <c r="O3787">
        <f>INDEX(RoutesPivot[Distance],MATCH($C3787,RoutesPivot[[RouteID]:[RouteID]],0))</f>
        <v>580</v>
      </c>
      <c r="P3787">
        <f>INDEX(RoutesPivot[ListPrice],MATCH($C3787,RoutesPivot[[RouteID]:[RouteID]],0))</f>
        <v>275</v>
      </c>
      <c r="Q3787" t="str">
        <f>INDEX(AirportPivot[AirportName],MATCH($N3787,AirportPivot[[AirportID]:[AirportID]],0))</f>
        <v>Philadelphia International</v>
      </c>
      <c r="R3787">
        <f>INDEX(AirportPivot[Gates (number of available)],MATCH($N3787,AirportPivot[[AirportID]:[AirportID]],0))</f>
        <v>89</v>
      </c>
    </row>
    <row r="3788" spans="1:18" x14ac:dyDescent="0.25">
      <c r="A3788" s="3" t="s">
        <v>3820</v>
      </c>
      <c r="B3788" s="12">
        <v>41643</v>
      </c>
      <c r="C3788" s="4" t="s">
        <v>19</v>
      </c>
      <c r="D3788" s="4">
        <v>2.2999999999999998</v>
      </c>
      <c r="E3788" s="4">
        <v>154</v>
      </c>
      <c r="F3788" s="5">
        <v>0.35416666666666669</v>
      </c>
      <c r="G3788" s="6">
        <v>200</v>
      </c>
      <c r="H3788" s="7">
        <v>33000</v>
      </c>
      <c r="I3788" s="7">
        <f>FlightsPivot[[#This Row],[Total Fare]]*10%</f>
        <v>3300</v>
      </c>
      <c r="J3788" s="7">
        <f>FlightsPivot[[#This Row],[Total Fare]]+FlightsPivot[[#This Row],[10% tax ]]</f>
        <v>36300</v>
      </c>
      <c r="K3788" s="4">
        <v>1</v>
      </c>
      <c r="L3788" s="4">
        <v>2014</v>
      </c>
      <c r="M3788" t="str">
        <f>INDEX(RoutesPivot[DepAirport],MATCH($C3788,RoutesPivot[[RouteID]:[RouteID]],0))</f>
        <v>ORD</v>
      </c>
      <c r="N3788" t="str">
        <f>INDEX(RoutesPivot[AirportID],MATCH($C3788,RoutesPivot[[RouteID]:[RouteID]],0))</f>
        <v>IAH</v>
      </c>
      <c r="O3788">
        <f>INDEX(RoutesPivot[Distance],MATCH($C3788,RoutesPivot[[RouteID]:[RouteID]],0))</f>
        <v>800</v>
      </c>
      <c r="P3788">
        <f>INDEX(RoutesPivot[ListPrice],MATCH($C3788,RoutesPivot[[RouteID]:[RouteID]],0))</f>
        <v>200</v>
      </c>
      <c r="Q3788" t="str">
        <f>INDEX(AirportPivot[AirportName],MATCH($N3788,AirportPivot[[AirportID]:[AirportID]],0))</f>
        <v>George Bush Intercontinental/Houston</v>
      </c>
      <c r="R3788">
        <f>INDEX(AirportPivot[Gates (number of available)],MATCH($N3788,AirportPivot[[AirportID]:[AirportID]],0))</f>
        <v>80</v>
      </c>
    </row>
    <row r="3789" spans="1:18" x14ac:dyDescent="0.25">
      <c r="A3789" s="3" t="s">
        <v>3821</v>
      </c>
      <c r="B3789" s="12">
        <v>41929</v>
      </c>
      <c r="C3789" s="4" t="s">
        <v>15</v>
      </c>
      <c r="D3789" s="4">
        <v>1.6</v>
      </c>
      <c r="E3789" s="4">
        <v>116</v>
      </c>
      <c r="F3789" s="5">
        <v>0.625</v>
      </c>
      <c r="G3789" s="6">
        <v>225</v>
      </c>
      <c r="H3789" s="7">
        <v>41625</v>
      </c>
      <c r="I3789" s="7">
        <f>FlightsPivot[[#This Row],[Total Fare]]*10%</f>
        <v>4162.5</v>
      </c>
      <c r="J3789" s="7">
        <f>FlightsPivot[[#This Row],[Total Fare]]+FlightsPivot[[#This Row],[10% tax ]]</f>
        <v>45787.5</v>
      </c>
      <c r="K3789" s="4">
        <v>10</v>
      </c>
      <c r="L3789" s="4">
        <v>2014</v>
      </c>
      <c r="M3789" t="str">
        <f>INDEX(RoutesPivot[DepAirport],MATCH($C3789,RoutesPivot[[RouteID]:[RouteID]],0))</f>
        <v>ORD</v>
      </c>
      <c r="N3789" t="str">
        <f>INDEX(RoutesPivot[AirportID],MATCH($C3789,RoutesPivot[[RouteID]:[RouteID]],0))</f>
        <v>EWR</v>
      </c>
      <c r="O3789">
        <f>INDEX(RoutesPivot[Distance],MATCH($C3789,RoutesPivot[[RouteID]:[RouteID]],0))</f>
        <v>600</v>
      </c>
      <c r="P3789">
        <f>INDEX(RoutesPivot[ListPrice],MATCH($C3789,RoutesPivot[[RouteID]:[RouteID]],0))</f>
        <v>225</v>
      </c>
      <c r="Q3789" t="str">
        <f>INDEX(AirportPivot[AirportName],MATCH($N3789,AirportPivot[[AirportID]:[AirportID]],0))</f>
        <v>Newark Liberty International</v>
      </c>
      <c r="R3789">
        <f>INDEX(AirportPivot[Gates (number of available)],MATCH($N3789,AirportPivot[[AirportID]:[AirportID]],0))</f>
        <v>82</v>
      </c>
    </row>
    <row r="3790" spans="1:18" x14ac:dyDescent="0.25">
      <c r="A3790" s="3" t="s">
        <v>3822</v>
      </c>
      <c r="B3790" s="12">
        <v>42139</v>
      </c>
      <c r="C3790" s="4" t="s">
        <v>21</v>
      </c>
      <c r="D3790" s="4">
        <v>1.6</v>
      </c>
      <c r="E3790" s="4">
        <v>5</v>
      </c>
      <c r="F3790" s="5">
        <v>0.70833333333333337</v>
      </c>
      <c r="G3790" s="6">
        <v>125</v>
      </c>
      <c r="H3790" s="7">
        <v>23125</v>
      </c>
      <c r="I3790" s="7">
        <f>FlightsPivot[[#This Row],[Total Fare]]*10%</f>
        <v>2312.5</v>
      </c>
      <c r="J3790" s="7">
        <f>FlightsPivot[[#This Row],[Total Fare]]+FlightsPivot[[#This Row],[10% tax ]]</f>
        <v>25437.5</v>
      </c>
      <c r="K3790" s="4">
        <v>5</v>
      </c>
      <c r="L3790" s="4">
        <v>2015</v>
      </c>
      <c r="M3790" t="str">
        <f>INDEX(RoutesPivot[DepAirport],MATCH($C3790,RoutesPivot[[RouteID]:[RouteID]],0))</f>
        <v>ORD</v>
      </c>
      <c r="N3790" t="str">
        <f>INDEX(RoutesPivot[AirportID],MATCH($C3790,RoutesPivot[[RouteID]:[RouteID]],0))</f>
        <v>CLT</v>
      </c>
      <c r="O3790">
        <f>INDEX(RoutesPivot[Distance],MATCH($C3790,RoutesPivot[[RouteID]:[RouteID]],0))</f>
        <v>700</v>
      </c>
      <c r="P3790">
        <f>INDEX(RoutesPivot[ListPrice],MATCH($C3790,RoutesPivot[[RouteID]:[RouteID]],0))</f>
        <v>125</v>
      </c>
      <c r="Q3790" t="str">
        <f>INDEX(AirportPivot[AirportName],MATCH($N3790,AirportPivot[[AirportID]:[AirportID]],0))</f>
        <v>Charlotte/Douglas International</v>
      </c>
      <c r="R3790">
        <f>INDEX(AirportPivot[Gates (number of available)],MATCH($N3790,AirportPivot[[AirportID]:[AirportID]],0))</f>
        <v>65</v>
      </c>
    </row>
    <row r="3791" spans="1:18" x14ac:dyDescent="0.25">
      <c r="A3791" s="3" t="s">
        <v>3823</v>
      </c>
      <c r="B3791" s="12">
        <v>41995</v>
      </c>
      <c r="C3791" s="4" t="s">
        <v>13</v>
      </c>
      <c r="D3791" s="4">
        <v>4.4000000000000004</v>
      </c>
      <c r="E3791" s="4">
        <v>41</v>
      </c>
      <c r="F3791" s="5">
        <v>0.77083333333333337</v>
      </c>
      <c r="G3791" s="6">
        <v>350</v>
      </c>
      <c r="H3791" s="7">
        <v>57750</v>
      </c>
      <c r="I3791" s="7">
        <f>FlightsPivot[[#This Row],[Total Fare]]*10%</f>
        <v>5775</v>
      </c>
      <c r="J3791" s="7">
        <f>FlightsPivot[[#This Row],[Total Fare]]+FlightsPivot[[#This Row],[10% tax ]]</f>
        <v>63525</v>
      </c>
      <c r="K3791" s="4">
        <v>12</v>
      </c>
      <c r="L3791" s="4">
        <v>2014</v>
      </c>
      <c r="M3791" t="str">
        <f>INDEX(RoutesPivot[DepAirport],MATCH($C3791,RoutesPivot[[RouteID]:[RouteID]],0))</f>
        <v>ORD</v>
      </c>
      <c r="N3791" t="str">
        <f>INDEX(RoutesPivot[AirportID],MATCH($C3791,RoutesPivot[[RouteID]:[RouteID]],0))</f>
        <v>JFK</v>
      </c>
      <c r="O3791">
        <f>INDEX(RoutesPivot[Distance],MATCH($C3791,RoutesPivot[[RouteID]:[RouteID]],0))</f>
        <v>619</v>
      </c>
      <c r="P3791">
        <f>INDEX(RoutesPivot[ListPrice],MATCH($C3791,RoutesPivot[[RouteID]:[RouteID]],0))</f>
        <v>250</v>
      </c>
      <c r="Q3791" t="str">
        <f>INDEX(AirportPivot[AirportName],MATCH($N3791,AirportPivot[[AirportID]:[AirportID]],0))</f>
        <v>John F Kennedy International</v>
      </c>
      <c r="R3791">
        <f>INDEX(AirportPivot[Gates (number of available)],MATCH($N3791,AirportPivot[[AirportID]:[AirportID]],0))</f>
        <v>120</v>
      </c>
    </row>
    <row r="3792" spans="1:18" x14ac:dyDescent="0.25">
      <c r="A3792" s="3" t="s">
        <v>3824</v>
      </c>
      <c r="B3792" s="12">
        <v>42229</v>
      </c>
      <c r="C3792" s="4" t="s">
        <v>21</v>
      </c>
      <c r="D3792" s="4">
        <v>2.6</v>
      </c>
      <c r="E3792" s="4">
        <v>38</v>
      </c>
      <c r="F3792" s="5">
        <v>0.54166666666666663</v>
      </c>
      <c r="G3792" s="6">
        <v>137.5</v>
      </c>
      <c r="H3792" s="7">
        <v>22687.5</v>
      </c>
      <c r="I3792" s="7">
        <f>FlightsPivot[[#This Row],[Total Fare]]*10%</f>
        <v>2268.75</v>
      </c>
      <c r="J3792" s="7">
        <f>FlightsPivot[[#This Row],[Total Fare]]+FlightsPivot[[#This Row],[10% tax ]]</f>
        <v>24956.25</v>
      </c>
      <c r="K3792" s="4">
        <v>8</v>
      </c>
      <c r="L3792" s="4">
        <v>2015</v>
      </c>
      <c r="M3792" t="str">
        <f>INDEX(RoutesPivot[DepAirport],MATCH($C3792,RoutesPivot[[RouteID]:[RouteID]],0))</f>
        <v>ORD</v>
      </c>
      <c r="N3792" t="str">
        <f>INDEX(RoutesPivot[AirportID],MATCH($C3792,RoutesPivot[[RouteID]:[RouteID]],0))</f>
        <v>CLT</v>
      </c>
      <c r="O3792">
        <f>INDEX(RoutesPivot[Distance],MATCH($C3792,RoutesPivot[[RouteID]:[RouteID]],0))</f>
        <v>700</v>
      </c>
      <c r="P3792">
        <f>INDEX(RoutesPivot[ListPrice],MATCH($C3792,RoutesPivot[[RouteID]:[RouteID]],0))</f>
        <v>125</v>
      </c>
      <c r="Q3792" t="str">
        <f>INDEX(AirportPivot[AirportName],MATCH($N3792,AirportPivot[[AirportID]:[AirportID]],0))</f>
        <v>Charlotte/Douglas International</v>
      </c>
      <c r="R3792">
        <f>INDEX(AirportPivot[Gates (number of available)],MATCH($N3792,AirportPivot[[AirportID]:[AirportID]],0))</f>
        <v>65</v>
      </c>
    </row>
    <row r="3793" spans="1:18" x14ac:dyDescent="0.25">
      <c r="A3793" s="3" t="s">
        <v>3825</v>
      </c>
      <c r="B3793" s="12">
        <v>42169</v>
      </c>
      <c r="C3793" s="4" t="s">
        <v>47</v>
      </c>
      <c r="D3793" s="4">
        <v>3</v>
      </c>
      <c r="E3793" s="4">
        <v>175</v>
      </c>
      <c r="F3793" s="5">
        <v>0.5</v>
      </c>
      <c r="G3793" s="6">
        <v>275</v>
      </c>
      <c r="H3793" s="7">
        <v>45375</v>
      </c>
      <c r="I3793" s="7">
        <f>FlightsPivot[[#This Row],[Total Fare]]*10%</f>
        <v>4537.5</v>
      </c>
      <c r="J3793" s="7">
        <f>FlightsPivot[[#This Row],[Total Fare]]+FlightsPivot[[#This Row],[10% tax ]]</f>
        <v>49912.5</v>
      </c>
      <c r="K3793" s="4">
        <v>6</v>
      </c>
      <c r="L3793" s="4">
        <v>2015</v>
      </c>
      <c r="M3793" t="str">
        <f>INDEX(RoutesPivot[DepAirport],MATCH($C3793,RoutesPivot[[RouteID]:[RouteID]],0))</f>
        <v>ORD</v>
      </c>
      <c r="N3793" t="str">
        <f>INDEX(RoutesPivot[AirportID],MATCH($C3793,RoutesPivot[[RouteID]:[RouteID]],0))</f>
        <v>PHX</v>
      </c>
      <c r="O3793">
        <f>INDEX(RoutesPivot[Distance],MATCH($C3793,RoutesPivot[[RouteID]:[RouteID]],0))</f>
        <v>1200</v>
      </c>
      <c r="P3793">
        <f>INDEX(RoutesPivot[ListPrice],MATCH($C3793,RoutesPivot[[RouteID]:[RouteID]],0))</f>
        <v>250</v>
      </c>
      <c r="Q3793" t="str">
        <f>INDEX(AirportPivot[AirportName],MATCH($N3793,AirportPivot[[AirportID]:[AirportID]],0))</f>
        <v>Phoenix Sky Harbor International</v>
      </c>
      <c r="R3793">
        <f>INDEX(AirportPivot[Gates (number of available)],MATCH($N3793,AirportPivot[[AirportID]:[AirportID]],0))</f>
        <v>60</v>
      </c>
    </row>
    <row r="3794" spans="1:18" x14ac:dyDescent="0.25">
      <c r="A3794" s="3" t="s">
        <v>3826</v>
      </c>
      <c r="B3794" s="12">
        <v>42199</v>
      </c>
      <c r="C3794" s="4" t="s">
        <v>98</v>
      </c>
      <c r="D3794" s="4">
        <v>2.8</v>
      </c>
      <c r="E3794" s="4">
        <v>29</v>
      </c>
      <c r="F3794" s="5">
        <v>0.8125</v>
      </c>
      <c r="G3794" s="6">
        <v>302.5</v>
      </c>
      <c r="H3794" s="7">
        <v>55962.5</v>
      </c>
      <c r="I3794" s="7">
        <f>FlightsPivot[[#This Row],[Total Fare]]*10%</f>
        <v>5596.25</v>
      </c>
      <c r="J3794" s="7">
        <f>FlightsPivot[[#This Row],[Total Fare]]+FlightsPivot[[#This Row],[10% tax ]]</f>
        <v>61558.75</v>
      </c>
      <c r="K3794" s="4">
        <v>7</v>
      </c>
      <c r="L3794" s="4">
        <v>2015</v>
      </c>
      <c r="M3794" t="str">
        <f>INDEX(RoutesPivot[DepAirport],MATCH($C3794,RoutesPivot[[RouteID]:[RouteID]],0))</f>
        <v>ORD</v>
      </c>
      <c r="N3794" t="str">
        <f>INDEX(RoutesPivot[AirportID],MATCH($C3794,RoutesPivot[[RouteID]:[RouteID]],0))</f>
        <v>PHL</v>
      </c>
      <c r="O3794">
        <f>INDEX(RoutesPivot[Distance],MATCH($C3794,RoutesPivot[[RouteID]:[RouteID]],0))</f>
        <v>580</v>
      </c>
      <c r="P3794">
        <f>INDEX(RoutesPivot[ListPrice],MATCH($C3794,RoutesPivot[[RouteID]:[RouteID]],0))</f>
        <v>275</v>
      </c>
      <c r="Q3794" t="str">
        <f>INDEX(AirportPivot[AirportName],MATCH($N3794,AirportPivot[[AirportID]:[AirportID]],0))</f>
        <v>Philadelphia International</v>
      </c>
      <c r="R3794">
        <f>INDEX(AirportPivot[Gates (number of available)],MATCH($N3794,AirportPivot[[AirportID]:[AirportID]],0))</f>
        <v>89</v>
      </c>
    </row>
    <row r="3795" spans="1:18" x14ac:dyDescent="0.25">
      <c r="A3795" s="3" t="s">
        <v>3827</v>
      </c>
      <c r="B3795" s="12">
        <v>42046</v>
      </c>
      <c r="C3795" s="4" t="s">
        <v>19</v>
      </c>
      <c r="D3795" s="4">
        <v>1.1000000000000001</v>
      </c>
      <c r="E3795" s="4">
        <v>25</v>
      </c>
      <c r="F3795" s="5">
        <v>0.79166666666666663</v>
      </c>
      <c r="G3795" s="6">
        <v>200</v>
      </c>
      <c r="H3795" s="7">
        <v>37000</v>
      </c>
      <c r="I3795" s="7">
        <f>FlightsPivot[[#This Row],[Total Fare]]*10%</f>
        <v>3700</v>
      </c>
      <c r="J3795" s="7">
        <f>FlightsPivot[[#This Row],[Total Fare]]+FlightsPivot[[#This Row],[10% tax ]]</f>
        <v>40700</v>
      </c>
      <c r="K3795" s="4">
        <v>2</v>
      </c>
      <c r="L3795" s="4">
        <v>2015</v>
      </c>
      <c r="M3795" t="str">
        <f>INDEX(RoutesPivot[DepAirport],MATCH($C3795,RoutesPivot[[RouteID]:[RouteID]],0))</f>
        <v>ORD</v>
      </c>
      <c r="N3795" t="str">
        <f>INDEX(RoutesPivot[AirportID],MATCH($C3795,RoutesPivot[[RouteID]:[RouteID]],0))</f>
        <v>IAH</v>
      </c>
      <c r="O3795">
        <f>INDEX(RoutesPivot[Distance],MATCH($C3795,RoutesPivot[[RouteID]:[RouteID]],0))</f>
        <v>800</v>
      </c>
      <c r="P3795">
        <f>INDEX(RoutesPivot[ListPrice],MATCH($C3795,RoutesPivot[[RouteID]:[RouteID]],0))</f>
        <v>200</v>
      </c>
      <c r="Q3795" t="str">
        <f>INDEX(AirportPivot[AirportName],MATCH($N3795,AirportPivot[[AirportID]:[AirportID]],0))</f>
        <v>George Bush Intercontinental/Houston</v>
      </c>
      <c r="R3795">
        <f>INDEX(AirportPivot[Gates (number of available)],MATCH($N3795,AirportPivot[[AirportID]:[AirportID]],0))</f>
        <v>80</v>
      </c>
    </row>
    <row r="3796" spans="1:18" x14ac:dyDescent="0.25">
      <c r="A3796" s="3" t="s">
        <v>3828</v>
      </c>
      <c r="B3796" s="12">
        <v>41876</v>
      </c>
      <c r="C3796" s="4" t="s">
        <v>70</v>
      </c>
      <c r="D3796" s="4">
        <v>2.8</v>
      </c>
      <c r="E3796" s="4">
        <v>138</v>
      </c>
      <c r="F3796" s="5">
        <v>0.33333333333333331</v>
      </c>
      <c r="G3796" s="6">
        <v>302.5</v>
      </c>
      <c r="H3796" s="7">
        <v>55962.5</v>
      </c>
      <c r="I3796" s="7">
        <f>FlightsPivot[[#This Row],[Total Fare]]*10%</f>
        <v>5596.25</v>
      </c>
      <c r="J3796" s="7">
        <f>FlightsPivot[[#This Row],[Total Fare]]+FlightsPivot[[#This Row],[10% tax ]]</f>
        <v>61558.75</v>
      </c>
      <c r="K3796" s="4">
        <v>8</v>
      </c>
      <c r="L3796" s="4">
        <v>2014</v>
      </c>
      <c r="M3796" t="str">
        <f>INDEX(RoutesPivot[DepAirport],MATCH($C3796,RoutesPivot[[RouteID]:[RouteID]],0))</f>
        <v>ORD</v>
      </c>
      <c r="N3796" t="str">
        <f>INDEX(RoutesPivot[AirportID],MATCH($C3796,RoutesPivot[[RouteID]:[RouteID]],0))</f>
        <v>LAS</v>
      </c>
      <c r="O3796">
        <f>INDEX(RoutesPivot[Distance],MATCH($C3796,RoutesPivot[[RouteID]:[RouteID]],0))</f>
        <v>1100</v>
      </c>
      <c r="P3796">
        <f>INDEX(RoutesPivot[ListPrice],MATCH($C3796,RoutesPivot[[RouteID]:[RouteID]],0))</f>
        <v>275</v>
      </c>
      <c r="Q3796" t="str">
        <f>INDEX(AirportPivot[AirportName],MATCH($N3796,AirportPivot[[AirportID]:[AirportID]],0))</f>
        <v>McCarran International</v>
      </c>
      <c r="R3796">
        <f>INDEX(AirportPivot[Gates (number of available)],MATCH($N3796,AirportPivot[[AirportID]:[AirportID]],0))</f>
        <v>68</v>
      </c>
    </row>
    <row r="3797" spans="1:18" x14ac:dyDescent="0.25">
      <c r="A3797" s="3" t="s">
        <v>3829</v>
      </c>
      <c r="B3797" s="12">
        <v>42313</v>
      </c>
      <c r="C3797" s="4" t="s">
        <v>40</v>
      </c>
      <c r="D3797" s="4">
        <v>1.5</v>
      </c>
      <c r="E3797" s="4">
        <v>50</v>
      </c>
      <c r="F3797" s="5">
        <v>0.375</v>
      </c>
      <c r="G3797" s="6">
        <v>115</v>
      </c>
      <c r="H3797" s="7">
        <v>18975</v>
      </c>
      <c r="I3797" s="7">
        <f>FlightsPivot[[#This Row],[Total Fare]]*10%</f>
        <v>1897.5</v>
      </c>
      <c r="J3797" s="7">
        <f>FlightsPivot[[#This Row],[Total Fare]]+FlightsPivot[[#This Row],[10% tax ]]</f>
        <v>20872.5</v>
      </c>
      <c r="K3797" s="4">
        <v>11</v>
      </c>
      <c r="L3797" s="4">
        <v>2015</v>
      </c>
      <c r="M3797" t="str">
        <f>INDEX(RoutesPivot[DepAirport],MATCH($C3797,RoutesPivot[[RouteID]:[RouteID]],0))</f>
        <v>ORD</v>
      </c>
      <c r="N3797" t="str">
        <f>INDEX(RoutesPivot[AirportID],MATCH($C3797,RoutesPivot[[RouteID]:[RouteID]],0))</f>
        <v>MSP</v>
      </c>
      <c r="O3797">
        <f>INDEX(RoutesPivot[Distance],MATCH($C3797,RoutesPivot[[RouteID]:[RouteID]],0))</f>
        <v>300</v>
      </c>
      <c r="P3797">
        <f>INDEX(RoutesPivot[ListPrice],MATCH($C3797,RoutesPivot[[RouteID]:[RouteID]],0))</f>
        <v>115</v>
      </c>
      <c r="Q3797" t="str">
        <f>INDEX(AirportPivot[AirportName],MATCH($N3797,AirportPivot[[AirportID]:[AirportID]],0))</f>
        <v>Minneapolis-St Paul International/Wold-Chamberlain</v>
      </c>
      <c r="R3797">
        <f>INDEX(AirportPivot[Gates (number of available)],MATCH($N3797,AirportPivot[[AirportID]:[AirportID]],0))</f>
        <v>65</v>
      </c>
    </row>
    <row r="3798" spans="1:18" x14ac:dyDescent="0.25">
      <c r="A3798" s="3" t="s">
        <v>3830</v>
      </c>
      <c r="B3798" s="12">
        <v>41659</v>
      </c>
      <c r="C3798" s="4" t="s">
        <v>13</v>
      </c>
      <c r="D3798" s="4">
        <v>2.8</v>
      </c>
      <c r="E3798" s="4">
        <v>131</v>
      </c>
      <c r="F3798" s="5">
        <v>0.83333333333333337</v>
      </c>
      <c r="G3798" s="6">
        <v>250</v>
      </c>
      <c r="H3798" s="7">
        <v>46250</v>
      </c>
      <c r="I3798" s="7">
        <f>FlightsPivot[[#This Row],[Total Fare]]*10%</f>
        <v>4625</v>
      </c>
      <c r="J3798" s="7">
        <f>FlightsPivot[[#This Row],[Total Fare]]+FlightsPivot[[#This Row],[10% tax ]]</f>
        <v>50875</v>
      </c>
      <c r="K3798" s="4">
        <v>1</v>
      </c>
      <c r="L3798" s="4">
        <v>2014</v>
      </c>
      <c r="M3798" t="str">
        <f>INDEX(RoutesPivot[DepAirport],MATCH($C3798,RoutesPivot[[RouteID]:[RouteID]],0))</f>
        <v>ORD</v>
      </c>
      <c r="N3798" t="str">
        <f>INDEX(RoutesPivot[AirportID],MATCH($C3798,RoutesPivot[[RouteID]:[RouteID]],0))</f>
        <v>JFK</v>
      </c>
      <c r="O3798">
        <f>INDEX(RoutesPivot[Distance],MATCH($C3798,RoutesPivot[[RouteID]:[RouteID]],0))</f>
        <v>619</v>
      </c>
      <c r="P3798">
        <f>INDEX(RoutesPivot[ListPrice],MATCH($C3798,RoutesPivot[[RouteID]:[RouteID]],0))</f>
        <v>250</v>
      </c>
      <c r="Q3798" t="str">
        <f>INDEX(AirportPivot[AirportName],MATCH($N3798,AirportPivot[[AirportID]:[AirportID]],0))</f>
        <v>John F Kennedy International</v>
      </c>
      <c r="R3798">
        <f>INDEX(AirportPivot[Gates (number of available)],MATCH($N3798,AirportPivot[[AirportID]:[AirportID]],0))</f>
        <v>120</v>
      </c>
    </row>
    <row r="3799" spans="1:18" x14ac:dyDescent="0.25">
      <c r="A3799" s="3" t="s">
        <v>3831</v>
      </c>
      <c r="B3799" s="12">
        <v>42078</v>
      </c>
      <c r="C3799" s="4" t="s">
        <v>80</v>
      </c>
      <c r="D3799" s="4">
        <v>1.3</v>
      </c>
      <c r="E3799" s="4">
        <v>206</v>
      </c>
      <c r="F3799" s="5">
        <v>0.77083333333333337</v>
      </c>
      <c r="G3799" s="6">
        <v>300</v>
      </c>
      <c r="H3799" s="7">
        <v>49500</v>
      </c>
      <c r="I3799" s="7">
        <f>FlightsPivot[[#This Row],[Total Fare]]*10%</f>
        <v>4950</v>
      </c>
      <c r="J3799" s="7">
        <f>FlightsPivot[[#This Row],[Total Fare]]+FlightsPivot[[#This Row],[10% tax ]]</f>
        <v>54450</v>
      </c>
      <c r="K3799" s="4">
        <v>3</v>
      </c>
      <c r="L3799" s="4">
        <v>2015</v>
      </c>
      <c r="M3799" t="str">
        <f>INDEX(RoutesPivot[DepAirport],MATCH($C3799,RoutesPivot[[RouteID]:[RouteID]],0))</f>
        <v>ORD</v>
      </c>
      <c r="N3799" t="str">
        <f>INDEX(RoutesPivot[AirportID],MATCH($C3799,RoutesPivot[[RouteID]:[RouteID]],0))</f>
        <v>MIA</v>
      </c>
      <c r="O3799">
        <f>INDEX(RoutesPivot[Distance],MATCH($C3799,RoutesPivot[[RouteID]:[RouteID]],0))</f>
        <v>1000</v>
      </c>
      <c r="P3799">
        <f>INDEX(RoutesPivot[ListPrice],MATCH($C3799,RoutesPivot[[RouteID]:[RouteID]],0))</f>
        <v>300</v>
      </c>
      <c r="Q3799" t="str">
        <f>INDEX(AirportPivot[AirportName],MATCH($N3799,AirportPivot[[AirportID]:[AirportID]],0))</f>
        <v>Miami International</v>
      </c>
      <c r="R3799">
        <f>INDEX(AirportPivot[Gates (number of available)],MATCH($N3799,AirportPivot[[AirportID]:[AirportID]],0))</f>
        <v>80</v>
      </c>
    </row>
    <row r="3800" spans="1:18" x14ac:dyDescent="0.25">
      <c r="A3800" s="3" t="s">
        <v>3832</v>
      </c>
      <c r="B3800" s="12">
        <v>41742</v>
      </c>
      <c r="C3800" s="4" t="s">
        <v>17</v>
      </c>
      <c r="D3800" s="4">
        <v>5.3</v>
      </c>
      <c r="E3800" s="4">
        <v>186</v>
      </c>
      <c r="F3800" s="5">
        <v>0.35416666666666669</v>
      </c>
      <c r="G3800" s="6">
        <v>350</v>
      </c>
      <c r="H3800" s="7">
        <v>57750</v>
      </c>
      <c r="I3800" s="7">
        <f>FlightsPivot[[#This Row],[Total Fare]]*10%</f>
        <v>5775</v>
      </c>
      <c r="J3800" s="7">
        <f>FlightsPivot[[#This Row],[Total Fare]]+FlightsPivot[[#This Row],[10% tax ]]</f>
        <v>63525</v>
      </c>
      <c r="K3800" s="4">
        <v>4</v>
      </c>
      <c r="L3800" s="4">
        <v>2014</v>
      </c>
      <c r="M3800" t="str">
        <f>INDEX(RoutesPivot[DepAirport],MATCH($C3800,RoutesPivot[[RouteID]:[RouteID]],0))</f>
        <v>ORD</v>
      </c>
      <c r="N3800" t="str">
        <f>INDEX(RoutesPivot[AirportID],MATCH($C3800,RoutesPivot[[RouteID]:[RouteID]],0))</f>
        <v>LAX</v>
      </c>
      <c r="O3800">
        <f>INDEX(RoutesPivot[Distance],MATCH($C3800,RoutesPivot[[RouteID]:[RouteID]],0))</f>
        <v>1518</v>
      </c>
      <c r="P3800">
        <f>INDEX(RoutesPivot[ListPrice],MATCH($C3800,RoutesPivot[[RouteID]:[RouteID]],0))</f>
        <v>350</v>
      </c>
      <c r="Q3800" t="str">
        <f>INDEX(AirportPivot[AirportName],MATCH($N3800,AirportPivot[[AirportID]:[AirportID]],0))</f>
        <v>Los Angeles International</v>
      </c>
      <c r="R3800">
        <f>INDEX(AirportPivot[Gates (number of available)],MATCH($N3800,AirportPivot[[AirportID]:[AirportID]],0))</f>
        <v>86</v>
      </c>
    </row>
    <row r="3801" spans="1:18" x14ac:dyDescent="0.25">
      <c r="A3801" s="3" t="s">
        <v>3833</v>
      </c>
      <c r="B3801" s="12">
        <v>42322</v>
      </c>
      <c r="C3801" s="4" t="s">
        <v>80</v>
      </c>
      <c r="D3801" s="4">
        <v>1.7</v>
      </c>
      <c r="E3801" s="4">
        <v>164</v>
      </c>
      <c r="F3801" s="5">
        <v>0.375</v>
      </c>
      <c r="G3801" s="6">
        <v>300</v>
      </c>
      <c r="H3801" s="7">
        <v>49500</v>
      </c>
      <c r="I3801" s="7">
        <f>FlightsPivot[[#This Row],[Total Fare]]*10%</f>
        <v>4950</v>
      </c>
      <c r="J3801" s="7">
        <f>FlightsPivot[[#This Row],[Total Fare]]+FlightsPivot[[#This Row],[10% tax ]]</f>
        <v>54450</v>
      </c>
      <c r="K3801" s="4">
        <v>11</v>
      </c>
      <c r="L3801" s="4">
        <v>2015</v>
      </c>
      <c r="M3801" t="str">
        <f>INDEX(RoutesPivot[DepAirport],MATCH($C3801,RoutesPivot[[RouteID]:[RouteID]],0))</f>
        <v>ORD</v>
      </c>
      <c r="N3801" t="str">
        <f>INDEX(RoutesPivot[AirportID],MATCH($C3801,RoutesPivot[[RouteID]:[RouteID]],0))</f>
        <v>MIA</v>
      </c>
      <c r="O3801">
        <f>INDEX(RoutesPivot[Distance],MATCH($C3801,RoutesPivot[[RouteID]:[RouteID]],0))</f>
        <v>1000</v>
      </c>
      <c r="P3801">
        <f>INDEX(RoutesPivot[ListPrice],MATCH($C3801,RoutesPivot[[RouteID]:[RouteID]],0))</f>
        <v>300</v>
      </c>
      <c r="Q3801" t="str">
        <f>INDEX(AirportPivot[AirportName],MATCH($N3801,AirportPivot[[AirportID]:[AirportID]],0))</f>
        <v>Miami International</v>
      </c>
      <c r="R3801">
        <f>INDEX(AirportPivot[Gates (number of available)],MATCH($N3801,AirportPivot[[AirportID]:[AirportID]],0))</f>
        <v>80</v>
      </c>
    </row>
    <row r="3802" spans="1:18" x14ac:dyDescent="0.25">
      <c r="A3802" s="3" t="s">
        <v>3834</v>
      </c>
      <c r="B3802" s="12">
        <v>41813</v>
      </c>
      <c r="C3802" s="4" t="s">
        <v>17</v>
      </c>
      <c r="D3802" s="4">
        <v>4.0999999999999996</v>
      </c>
      <c r="E3802" s="4">
        <v>128</v>
      </c>
      <c r="F3802" s="5">
        <v>0.58333333333333337</v>
      </c>
      <c r="G3802" s="6">
        <v>385</v>
      </c>
      <c r="H3802" s="7">
        <v>71225</v>
      </c>
      <c r="I3802" s="7">
        <f>FlightsPivot[[#This Row],[Total Fare]]*10%</f>
        <v>7122.5</v>
      </c>
      <c r="J3802" s="7">
        <f>FlightsPivot[[#This Row],[Total Fare]]+FlightsPivot[[#This Row],[10% tax ]]</f>
        <v>78347.5</v>
      </c>
      <c r="K3802" s="4">
        <v>6</v>
      </c>
      <c r="L3802" s="4">
        <v>2014</v>
      </c>
      <c r="M3802" t="str">
        <f>INDEX(RoutesPivot[DepAirport],MATCH($C3802,RoutesPivot[[RouteID]:[RouteID]],0))</f>
        <v>ORD</v>
      </c>
      <c r="N3802" t="str">
        <f>INDEX(RoutesPivot[AirportID],MATCH($C3802,RoutesPivot[[RouteID]:[RouteID]],0))</f>
        <v>LAX</v>
      </c>
      <c r="O3802">
        <f>INDEX(RoutesPivot[Distance],MATCH($C3802,RoutesPivot[[RouteID]:[RouteID]],0))</f>
        <v>1518</v>
      </c>
      <c r="P3802">
        <f>INDEX(RoutesPivot[ListPrice],MATCH($C3802,RoutesPivot[[RouteID]:[RouteID]],0))</f>
        <v>350</v>
      </c>
      <c r="Q3802" t="str">
        <f>INDEX(AirportPivot[AirportName],MATCH($N3802,AirportPivot[[AirportID]:[AirportID]],0))</f>
        <v>Los Angeles International</v>
      </c>
      <c r="R3802">
        <f>INDEX(AirportPivot[Gates (number of available)],MATCH($N3802,AirportPivot[[AirportID]:[AirportID]],0))</f>
        <v>86</v>
      </c>
    </row>
    <row r="3803" spans="1:18" x14ac:dyDescent="0.25">
      <c r="A3803" s="3" t="s">
        <v>3835</v>
      </c>
      <c r="B3803" s="12">
        <v>41799</v>
      </c>
      <c r="C3803" s="4" t="s">
        <v>25</v>
      </c>
      <c r="D3803" s="4">
        <v>2.4</v>
      </c>
      <c r="E3803" s="4">
        <v>100</v>
      </c>
      <c r="F3803" s="5">
        <v>0.5</v>
      </c>
      <c r="G3803" s="6">
        <v>220</v>
      </c>
      <c r="H3803" s="7">
        <v>40700</v>
      </c>
      <c r="I3803" s="7">
        <f>FlightsPivot[[#This Row],[Total Fare]]*10%</f>
        <v>4070</v>
      </c>
      <c r="J3803" s="7">
        <f>FlightsPivot[[#This Row],[Total Fare]]+FlightsPivot[[#This Row],[10% tax ]]</f>
        <v>44770</v>
      </c>
      <c r="K3803" s="4">
        <v>6</v>
      </c>
      <c r="L3803" s="4">
        <v>2014</v>
      </c>
      <c r="M3803" t="str">
        <f>INDEX(RoutesPivot[DepAirport],MATCH($C3803,RoutesPivot[[RouteID]:[RouteID]],0))</f>
        <v>ORD</v>
      </c>
      <c r="N3803" t="str">
        <f>INDEX(RoutesPivot[AirportID],MATCH($C3803,RoutesPivot[[RouteID]:[RouteID]],0))</f>
        <v>DFW</v>
      </c>
      <c r="O3803">
        <f>INDEX(RoutesPivot[Distance],MATCH($C3803,RoutesPivot[[RouteID]:[RouteID]],0))</f>
        <v>700</v>
      </c>
      <c r="P3803">
        <f>INDEX(RoutesPivot[ListPrice],MATCH($C3803,RoutesPivot[[RouteID]:[RouteID]],0))</f>
        <v>200</v>
      </c>
      <c r="Q3803" t="str">
        <f>INDEX(AirportPivot[AirportName],MATCH($N3803,AirportPivot[[AirportID]:[AirportID]],0))</f>
        <v>Dallas/Fort Worth International</v>
      </c>
      <c r="R3803">
        <f>INDEX(AirportPivot[Gates (number of available)],MATCH($N3803,AirportPivot[[AirportID]:[AirportID]],0))</f>
        <v>130</v>
      </c>
    </row>
    <row r="3804" spans="1:18" x14ac:dyDescent="0.25">
      <c r="A3804" s="3" t="s">
        <v>3836</v>
      </c>
      <c r="B3804" s="12">
        <v>42346</v>
      </c>
      <c r="C3804" s="4" t="s">
        <v>50</v>
      </c>
      <c r="D3804" s="4">
        <v>2</v>
      </c>
      <c r="E3804" s="4">
        <v>136</v>
      </c>
      <c r="F3804" s="5">
        <v>0.33333333333333331</v>
      </c>
      <c r="G3804" s="6">
        <v>275</v>
      </c>
      <c r="H3804" s="7">
        <v>50875</v>
      </c>
      <c r="I3804" s="7">
        <f>FlightsPivot[[#This Row],[Total Fare]]*10%</f>
        <v>5087.5</v>
      </c>
      <c r="J3804" s="7">
        <f>FlightsPivot[[#This Row],[Total Fare]]+FlightsPivot[[#This Row],[10% tax ]]</f>
        <v>55962.5</v>
      </c>
      <c r="K3804" s="4">
        <v>12</v>
      </c>
      <c r="L3804" s="4">
        <v>2015</v>
      </c>
      <c r="M3804" t="str">
        <f>INDEX(RoutesPivot[DepAirport],MATCH($C3804,RoutesPivot[[RouteID]:[RouteID]],0))</f>
        <v>ORD</v>
      </c>
      <c r="N3804" t="str">
        <f>INDEX(RoutesPivot[AirportID],MATCH($C3804,RoutesPivot[[RouteID]:[RouteID]],0))</f>
        <v>LGA</v>
      </c>
      <c r="O3804">
        <f>INDEX(RoutesPivot[Distance],MATCH($C3804,RoutesPivot[[RouteID]:[RouteID]],0))</f>
        <v>610</v>
      </c>
      <c r="P3804">
        <f>INDEX(RoutesPivot[ListPrice],MATCH($C3804,RoutesPivot[[RouteID]:[RouteID]],0))</f>
        <v>275</v>
      </c>
      <c r="Q3804" t="str">
        <f>INDEX(AirportPivot[AirportName],MATCH($N3804,AirportPivot[[AirportID]:[AirportID]],0))</f>
        <v>Laguardia</v>
      </c>
      <c r="R3804">
        <f>INDEX(AirportPivot[Gates (number of available)],MATCH($N3804,AirportPivot[[AirportID]:[AirportID]],0))</f>
        <v>66</v>
      </c>
    </row>
    <row r="3805" spans="1:18" x14ac:dyDescent="0.25">
      <c r="A3805" s="3" t="s">
        <v>3837</v>
      </c>
      <c r="B3805" s="12">
        <v>42357</v>
      </c>
      <c r="C3805" s="4" t="s">
        <v>86</v>
      </c>
      <c r="D3805" s="4">
        <v>2</v>
      </c>
      <c r="E3805" s="4">
        <v>70</v>
      </c>
      <c r="F3805" s="5">
        <v>0.83333333333333337</v>
      </c>
      <c r="G3805" s="6">
        <v>115</v>
      </c>
      <c r="H3805" s="7">
        <v>20815</v>
      </c>
      <c r="I3805" s="7">
        <f>FlightsPivot[[#This Row],[Total Fare]]*10%</f>
        <v>2081.5</v>
      </c>
      <c r="J3805" s="7">
        <f>FlightsPivot[[#This Row],[Total Fare]]+FlightsPivot[[#This Row],[10% tax ]]</f>
        <v>22896.5</v>
      </c>
      <c r="K3805" s="4">
        <v>12</v>
      </c>
      <c r="L3805" s="4">
        <v>2015</v>
      </c>
      <c r="M3805" t="str">
        <f>INDEX(RoutesPivot[DepAirport],MATCH($C3805,RoutesPivot[[RouteID]:[RouteID]],0))</f>
        <v>ORD</v>
      </c>
      <c r="N3805" t="str">
        <f>INDEX(RoutesPivot[AirportID],MATCH($C3805,RoutesPivot[[RouteID]:[RouteID]],0))</f>
        <v>DTW</v>
      </c>
      <c r="O3805">
        <f>INDEX(RoutesPivot[Distance],MATCH($C3805,RoutesPivot[[RouteID]:[RouteID]],0))</f>
        <v>200</v>
      </c>
      <c r="P3805">
        <f>INDEX(RoutesPivot[ListPrice],MATCH($C3805,RoutesPivot[[RouteID]:[RouteID]],0))</f>
        <v>115</v>
      </c>
      <c r="Q3805" t="str">
        <f>INDEX(AirportPivot[AirportName],MATCH($N3805,AirportPivot[[AirportID]:[AirportID]],0))</f>
        <v>Detroit Metropolitan Wayne County</v>
      </c>
      <c r="R3805">
        <f>INDEX(AirportPivot[Gates (number of available)],MATCH($N3805,AirportPivot[[AirportID]:[AirportID]],0))</f>
        <v>60</v>
      </c>
    </row>
    <row r="3806" spans="1:18" x14ac:dyDescent="0.25">
      <c r="A3806" s="3" t="s">
        <v>3838</v>
      </c>
      <c r="B3806" s="12">
        <v>42252</v>
      </c>
      <c r="C3806" s="4" t="s">
        <v>47</v>
      </c>
      <c r="D3806" s="4">
        <v>2.2999999999999998</v>
      </c>
      <c r="E3806" s="4">
        <v>177</v>
      </c>
      <c r="F3806" s="5">
        <v>0.64583333333333337</v>
      </c>
      <c r="G3806" s="6">
        <v>250</v>
      </c>
      <c r="H3806" s="7">
        <v>41250</v>
      </c>
      <c r="I3806" s="7">
        <f>FlightsPivot[[#This Row],[Total Fare]]*10%</f>
        <v>4125</v>
      </c>
      <c r="J3806" s="7">
        <f>FlightsPivot[[#This Row],[Total Fare]]+FlightsPivot[[#This Row],[10% tax ]]</f>
        <v>45375</v>
      </c>
      <c r="K3806" s="4">
        <v>9</v>
      </c>
      <c r="L3806" s="4">
        <v>2015</v>
      </c>
      <c r="M3806" t="str">
        <f>INDEX(RoutesPivot[DepAirport],MATCH($C3806,RoutesPivot[[RouteID]:[RouteID]],0))</f>
        <v>ORD</v>
      </c>
      <c r="N3806" t="str">
        <f>INDEX(RoutesPivot[AirportID],MATCH($C3806,RoutesPivot[[RouteID]:[RouteID]],0))</f>
        <v>PHX</v>
      </c>
      <c r="O3806">
        <f>INDEX(RoutesPivot[Distance],MATCH($C3806,RoutesPivot[[RouteID]:[RouteID]],0))</f>
        <v>1200</v>
      </c>
      <c r="P3806">
        <f>INDEX(RoutesPivot[ListPrice],MATCH($C3806,RoutesPivot[[RouteID]:[RouteID]],0))</f>
        <v>250</v>
      </c>
      <c r="Q3806" t="str">
        <f>INDEX(AirportPivot[AirportName],MATCH($N3806,AirportPivot[[AirportID]:[AirportID]],0))</f>
        <v>Phoenix Sky Harbor International</v>
      </c>
      <c r="R3806">
        <f>INDEX(AirportPivot[Gates (number of available)],MATCH($N3806,AirportPivot[[AirportID]:[AirportID]],0))</f>
        <v>60</v>
      </c>
    </row>
    <row r="3807" spans="1:18" x14ac:dyDescent="0.25">
      <c r="A3807" s="3" t="s">
        <v>3839</v>
      </c>
      <c r="B3807" s="12">
        <v>41644</v>
      </c>
      <c r="C3807" s="4" t="s">
        <v>19</v>
      </c>
      <c r="D3807" s="4">
        <v>1.8</v>
      </c>
      <c r="E3807" s="4">
        <v>83</v>
      </c>
      <c r="F3807" s="5">
        <v>0.375</v>
      </c>
      <c r="G3807" s="6">
        <v>200</v>
      </c>
      <c r="H3807" s="7">
        <v>36200</v>
      </c>
      <c r="I3807" s="7">
        <f>FlightsPivot[[#This Row],[Total Fare]]*10%</f>
        <v>3620</v>
      </c>
      <c r="J3807" s="7">
        <f>FlightsPivot[[#This Row],[Total Fare]]+FlightsPivot[[#This Row],[10% tax ]]</f>
        <v>39820</v>
      </c>
      <c r="K3807" s="4">
        <v>1</v>
      </c>
      <c r="L3807" s="4">
        <v>2014</v>
      </c>
      <c r="M3807" t="str">
        <f>INDEX(RoutesPivot[DepAirport],MATCH($C3807,RoutesPivot[[RouteID]:[RouteID]],0))</f>
        <v>ORD</v>
      </c>
      <c r="N3807" t="str">
        <f>INDEX(RoutesPivot[AirportID],MATCH($C3807,RoutesPivot[[RouteID]:[RouteID]],0))</f>
        <v>IAH</v>
      </c>
      <c r="O3807">
        <f>INDEX(RoutesPivot[Distance],MATCH($C3807,RoutesPivot[[RouteID]:[RouteID]],0))</f>
        <v>800</v>
      </c>
      <c r="P3807">
        <f>INDEX(RoutesPivot[ListPrice],MATCH($C3807,RoutesPivot[[RouteID]:[RouteID]],0))</f>
        <v>200</v>
      </c>
      <c r="Q3807" t="str">
        <f>INDEX(AirportPivot[AirportName],MATCH($N3807,AirportPivot[[AirportID]:[AirportID]],0))</f>
        <v>George Bush Intercontinental/Houston</v>
      </c>
      <c r="R3807">
        <f>INDEX(AirportPivot[Gates (number of available)],MATCH($N3807,AirportPivot[[AirportID]:[AirportID]],0))</f>
        <v>80</v>
      </c>
    </row>
    <row r="3808" spans="1:18" x14ac:dyDescent="0.25">
      <c r="A3808" s="3" t="s">
        <v>3840</v>
      </c>
      <c r="B3808" s="12">
        <v>41752</v>
      </c>
      <c r="C3808" s="4" t="s">
        <v>37</v>
      </c>
      <c r="D3808" s="4">
        <v>2.1</v>
      </c>
      <c r="E3808" s="4">
        <v>91</v>
      </c>
      <c r="F3808" s="5">
        <v>0.8125</v>
      </c>
      <c r="G3808" s="6">
        <v>350</v>
      </c>
      <c r="H3808" s="7">
        <v>64750</v>
      </c>
      <c r="I3808" s="7">
        <f>FlightsPivot[[#This Row],[Total Fare]]*10%</f>
        <v>6475</v>
      </c>
      <c r="J3808" s="7">
        <f>FlightsPivot[[#This Row],[Total Fare]]+FlightsPivot[[#This Row],[10% tax ]]</f>
        <v>71225</v>
      </c>
      <c r="K3808" s="4">
        <v>4</v>
      </c>
      <c r="L3808" s="4">
        <v>2014</v>
      </c>
      <c r="M3808" t="str">
        <f>INDEX(RoutesPivot[DepAirport],MATCH($C3808,RoutesPivot[[RouteID]:[RouteID]],0))</f>
        <v>ORD</v>
      </c>
      <c r="N3808" t="str">
        <f>INDEX(RoutesPivot[AirportID],MATCH($C3808,RoutesPivot[[RouteID]:[RouteID]],0))</f>
        <v>SEA</v>
      </c>
      <c r="O3808">
        <f>INDEX(RoutesPivot[Distance],MATCH($C3808,RoutesPivot[[RouteID]:[RouteID]],0))</f>
        <v>1500</v>
      </c>
      <c r="P3808">
        <f>INDEX(RoutesPivot[ListPrice],MATCH($C3808,RoutesPivot[[RouteID]:[RouteID]],0))</f>
        <v>350</v>
      </c>
      <c r="Q3808" t="str">
        <f>INDEX(AirportPivot[AirportName],MATCH($N3808,AirportPivot[[AirportID]:[AirportID]],0))</f>
        <v>Seattle-Tacoma International</v>
      </c>
      <c r="R3808">
        <f>INDEX(AirportPivot[Gates (number of available)],MATCH($N3808,AirportPivot[[AirportID]:[AirportID]],0))</f>
        <v>58</v>
      </c>
    </row>
    <row r="3809" spans="1:18" x14ac:dyDescent="0.25">
      <c r="A3809" s="3" t="s">
        <v>3841</v>
      </c>
      <c r="B3809" s="12">
        <v>41856</v>
      </c>
      <c r="C3809" s="4" t="s">
        <v>70</v>
      </c>
      <c r="D3809" s="4">
        <v>1.2</v>
      </c>
      <c r="E3809" s="4">
        <v>112</v>
      </c>
      <c r="F3809" s="5">
        <v>0.33333333333333331</v>
      </c>
      <c r="G3809" s="6">
        <v>302.5</v>
      </c>
      <c r="H3809" s="7">
        <v>55962.5</v>
      </c>
      <c r="I3809" s="7">
        <f>FlightsPivot[[#This Row],[Total Fare]]*10%</f>
        <v>5596.25</v>
      </c>
      <c r="J3809" s="7">
        <f>FlightsPivot[[#This Row],[Total Fare]]+FlightsPivot[[#This Row],[10% tax ]]</f>
        <v>61558.75</v>
      </c>
      <c r="K3809" s="4">
        <v>8</v>
      </c>
      <c r="L3809" s="4">
        <v>2014</v>
      </c>
      <c r="M3809" t="str">
        <f>INDEX(RoutesPivot[DepAirport],MATCH($C3809,RoutesPivot[[RouteID]:[RouteID]],0))</f>
        <v>ORD</v>
      </c>
      <c r="N3809" t="str">
        <f>INDEX(RoutesPivot[AirportID],MATCH($C3809,RoutesPivot[[RouteID]:[RouteID]],0))</f>
        <v>LAS</v>
      </c>
      <c r="O3809">
        <f>INDEX(RoutesPivot[Distance],MATCH($C3809,RoutesPivot[[RouteID]:[RouteID]],0))</f>
        <v>1100</v>
      </c>
      <c r="P3809">
        <f>INDEX(RoutesPivot[ListPrice],MATCH($C3809,RoutesPivot[[RouteID]:[RouteID]],0))</f>
        <v>275</v>
      </c>
      <c r="Q3809" t="str">
        <f>INDEX(AirportPivot[AirportName],MATCH($N3809,AirportPivot[[AirportID]:[AirportID]],0))</f>
        <v>McCarran International</v>
      </c>
      <c r="R3809">
        <f>INDEX(AirportPivot[Gates (number of available)],MATCH($N3809,AirportPivot[[AirportID]:[AirportID]],0))</f>
        <v>68</v>
      </c>
    </row>
    <row r="3810" spans="1:18" x14ac:dyDescent="0.25">
      <c r="A3810" s="3" t="s">
        <v>3842</v>
      </c>
      <c r="B3810" s="12">
        <v>41870</v>
      </c>
      <c r="C3810" s="4" t="s">
        <v>23</v>
      </c>
      <c r="D3810" s="4">
        <v>3</v>
      </c>
      <c r="E3810" s="4">
        <v>14</v>
      </c>
      <c r="F3810" s="5">
        <v>0.70833333333333337</v>
      </c>
      <c r="G3810" s="6">
        <v>330</v>
      </c>
      <c r="H3810" s="7">
        <v>61050</v>
      </c>
      <c r="I3810" s="7">
        <f>FlightsPivot[[#This Row],[Total Fare]]*10%</f>
        <v>6105</v>
      </c>
      <c r="J3810" s="7">
        <f>FlightsPivot[[#This Row],[Total Fare]]+FlightsPivot[[#This Row],[10% tax ]]</f>
        <v>67155</v>
      </c>
      <c r="K3810" s="4">
        <v>8</v>
      </c>
      <c r="L3810" s="4">
        <v>2014</v>
      </c>
      <c r="M3810" t="str">
        <f>INDEX(RoutesPivot[DepAirport],MATCH($C3810,RoutesPivot[[RouteID]:[RouteID]],0))</f>
        <v>ORD</v>
      </c>
      <c r="N3810" t="str">
        <f>INDEX(RoutesPivot[AirportID],MATCH($C3810,RoutesPivot[[RouteID]:[RouteID]],0))</f>
        <v>DEN</v>
      </c>
      <c r="O3810">
        <f>INDEX(RoutesPivot[Distance],MATCH($C3810,RoutesPivot[[RouteID]:[RouteID]],0))</f>
        <v>800</v>
      </c>
      <c r="P3810">
        <f>INDEX(RoutesPivot[ListPrice],MATCH($C3810,RoutesPivot[[RouteID]:[RouteID]],0))</f>
        <v>300</v>
      </c>
      <c r="Q3810" t="str">
        <f>INDEX(AirportPivot[AirportName],MATCH($N3810,AirportPivot[[AirportID]:[AirportID]],0))</f>
        <v>Denver International</v>
      </c>
      <c r="R3810">
        <f>INDEX(AirportPivot[Gates (number of available)],MATCH($N3810,AirportPivot[[AirportID]:[AirportID]],0))</f>
        <v>75</v>
      </c>
    </row>
    <row r="3811" spans="1:18" x14ac:dyDescent="0.25">
      <c r="A3811" s="3" t="s">
        <v>3843</v>
      </c>
      <c r="B3811" s="12">
        <v>41801</v>
      </c>
      <c r="C3811" s="4" t="s">
        <v>86</v>
      </c>
      <c r="D3811" s="4">
        <v>2.5</v>
      </c>
      <c r="E3811" s="4">
        <v>128</v>
      </c>
      <c r="F3811" s="5">
        <v>0.33333333333333331</v>
      </c>
      <c r="G3811" s="6">
        <v>126.5</v>
      </c>
      <c r="H3811" s="7">
        <v>23402.5</v>
      </c>
      <c r="I3811" s="7">
        <f>FlightsPivot[[#This Row],[Total Fare]]*10%</f>
        <v>2340.25</v>
      </c>
      <c r="J3811" s="7">
        <f>FlightsPivot[[#This Row],[Total Fare]]+FlightsPivot[[#This Row],[10% tax ]]</f>
        <v>25742.75</v>
      </c>
      <c r="K3811" s="4">
        <v>6</v>
      </c>
      <c r="L3811" s="4">
        <v>2014</v>
      </c>
      <c r="M3811" t="str">
        <f>INDEX(RoutesPivot[DepAirport],MATCH($C3811,RoutesPivot[[RouteID]:[RouteID]],0))</f>
        <v>ORD</v>
      </c>
      <c r="N3811" t="str">
        <f>INDEX(RoutesPivot[AirportID],MATCH($C3811,RoutesPivot[[RouteID]:[RouteID]],0))</f>
        <v>DTW</v>
      </c>
      <c r="O3811">
        <f>INDEX(RoutesPivot[Distance],MATCH($C3811,RoutesPivot[[RouteID]:[RouteID]],0))</f>
        <v>200</v>
      </c>
      <c r="P3811">
        <f>INDEX(RoutesPivot[ListPrice],MATCH($C3811,RoutesPivot[[RouteID]:[RouteID]],0))</f>
        <v>115</v>
      </c>
      <c r="Q3811" t="str">
        <f>INDEX(AirportPivot[AirportName],MATCH($N3811,AirportPivot[[AirportID]:[AirportID]],0))</f>
        <v>Detroit Metropolitan Wayne County</v>
      </c>
      <c r="R3811">
        <f>INDEX(AirportPivot[Gates (number of available)],MATCH($N3811,AirportPivot[[AirportID]:[AirportID]],0))</f>
        <v>60</v>
      </c>
    </row>
    <row r="3812" spans="1:18" x14ac:dyDescent="0.25">
      <c r="A3812" s="3" t="s">
        <v>3844</v>
      </c>
      <c r="B3812" s="12">
        <v>41794</v>
      </c>
      <c r="C3812" s="4" t="s">
        <v>50</v>
      </c>
      <c r="D3812" s="4">
        <v>2.2999999999999998</v>
      </c>
      <c r="E3812" s="4">
        <v>167</v>
      </c>
      <c r="F3812" s="5">
        <v>0.77083333333333337</v>
      </c>
      <c r="G3812" s="6">
        <v>302.5</v>
      </c>
      <c r="H3812" s="7">
        <v>49912.5</v>
      </c>
      <c r="I3812" s="7">
        <f>FlightsPivot[[#This Row],[Total Fare]]*10%</f>
        <v>4991.25</v>
      </c>
      <c r="J3812" s="7">
        <f>FlightsPivot[[#This Row],[Total Fare]]+FlightsPivot[[#This Row],[10% tax ]]</f>
        <v>54903.75</v>
      </c>
      <c r="K3812" s="4">
        <v>6</v>
      </c>
      <c r="L3812" s="4">
        <v>2014</v>
      </c>
      <c r="M3812" t="str">
        <f>INDEX(RoutesPivot[DepAirport],MATCH($C3812,RoutesPivot[[RouteID]:[RouteID]],0))</f>
        <v>ORD</v>
      </c>
      <c r="N3812" t="str">
        <f>INDEX(RoutesPivot[AirportID],MATCH($C3812,RoutesPivot[[RouteID]:[RouteID]],0))</f>
        <v>LGA</v>
      </c>
      <c r="O3812">
        <f>INDEX(RoutesPivot[Distance],MATCH($C3812,RoutesPivot[[RouteID]:[RouteID]],0))</f>
        <v>610</v>
      </c>
      <c r="P3812">
        <f>INDEX(RoutesPivot[ListPrice],MATCH($C3812,RoutesPivot[[RouteID]:[RouteID]],0))</f>
        <v>275</v>
      </c>
      <c r="Q3812" t="str">
        <f>INDEX(AirportPivot[AirportName],MATCH($N3812,AirportPivot[[AirportID]:[AirportID]],0))</f>
        <v>Laguardia</v>
      </c>
      <c r="R3812">
        <f>INDEX(AirportPivot[Gates (number of available)],MATCH($N3812,AirportPivot[[AirportID]:[AirportID]],0))</f>
        <v>66</v>
      </c>
    </row>
    <row r="3813" spans="1:18" x14ac:dyDescent="0.25">
      <c r="A3813" s="3" t="s">
        <v>3845</v>
      </c>
      <c r="B3813" s="12">
        <v>41746</v>
      </c>
      <c r="C3813" s="4" t="s">
        <v>30</v>
      </c>
      <c r="D3813" s="4">
        <v>2.5</v>
      </c>
      <c r="E3813" s="4">
        <v>150</v>
      </c>
      <c r="F3813" s="5">
        <v>0.79166666666666663</v>
      </c>
      <c r="G3813" s="6">
        <v>250</v>
      </c>
      <c r="H3813" s="7">
        <v>46250</v>
      </c>
      <c r="I3813" s="7">
        <f>FlightsPivot[[#This Row],[Total Fare]]*10%</f>
        <v>4625</v>
      </c>
      <c r="J3813" s="7">
        <f>FlightsPivot[[#This Row],[Total Fare]]+FlightsPivot[[#This Row],[10% tax ]]</f>
        <v>50875</v>
      </c>
      <c r="K3813" s="4">
        <v>4</v>
      </c>
      <c r="L3813" s="4">
        <v>2014</v>
      </c>
      <c r="M3813" t="str">
        <f>INDEX(RoutesPivot[DepAirport],MATCH($C3813,RoutesPivot[[RouteID]:[RouteID]],0))</f>
        <v>ORD</v>
      </c>
      <c r="N3813" t="str">
        <f>INDEX(RoutesPivot[AirportID],MATCH($C3813,RoutesPivot[[RouteID]:[RouteID]],0))</f>
        <v>MCO</v>
      </c>
      <c r="O3813">
        <f>INDEX(RoutesPivot[Distance],MATCH($C3813,RoutesPivot[[RouteID]:[RouteID]],0))</f>
        <v>850</v>
      </c>
      <c r="P3813">
        <f>INDEX(RoutesPivot[ListPrice],MATCH($C3813,RoutesPivot[[RouteID]:[RouteID]],0))</f>
        <v>250</v>
      </c>
      <c r="Q3813" t="str">
        <f>INDEX(AirportPivot[AirportName],MATCH($N3813,AirportPivot[[AirportID]:[AirportID]],0))</f>
        <v>Orlando International</v>
      </c>
      <c r="R3813">
        <f>INDEX(AirportPivot[Gates (number of available)],MATCH($N3813,AirportPivot[[AirportID]:[AirportID]],0))</f>
        <v>67</v>
      </c>
    </row>
    <row r="3814" spans="1:18" x14ac:dyDescent="0.25">
      <c r="A3814" s="3" t="s">
        <v>3846</v>
      </c>
      <c r="B3814" s="12">
        <v>42003</v>
      </c>
      <c r="C3814" s="4" t="s">
        <v>19</v>
      </c>
      <c r="D3814" s="4">
        <v>2.2000000000000002</v>
      </c>
      <c r="E3814" s="4">
        <v>113</v>
      </c>
      <c r="F3814" s="5">
        <v>0.39583333333333331</v>
      </c>
      <c r="G3814" s="6">
        <v>200</v>
      </c>
      <c r="H3814" s="7">
        <v>37000</v>
      </c>
      <c r="I3814" s="7">
        <f>FlightsPivot[[#This Row],[Total Fare]]*10%</f>
        <v>3700</v>
      </c>
      <c r="J3814" s="7">
        <f>FlightsPivot[[#This Row],[Total Fare]]+FlightsPivot[[#This Row],[10% tax ]]</f>
        <v>40700</v>
      </c>
      <c r="K3814" s="4">
        <v>12</v>
      </c>
      <c r="L3814" s="4">
        <v>2014</v>
      </c>
      <c r="M3814" t="str">
        <f>INDEX(RoutesPivot[DepAirport],MATCH($C3814,RoutesPivot[[RouteID]:[RouteID]],0))</f>
        <v>ORD</v>
      </c>
      <c r="N3814" t="str">
        <f>INDEX(RoutesPivot[AirportID],MATCH($C3814,RoutesPivot[[RouteID]:[RouteID]],0))</f>
        <v>IAH</v>
      </c>
      <c r="O3814">
        <f>INDEX(RoutesPivot[Distance],MATCH($C3814,RoutesPivot[[RouteID]:[RouteID]],0))</f>
        <v>800</v>
      </c>
      <c r="P3814">
        <f>INDEX(RoutesPivot[ListPrice],MATCH($C3814,RoutesPivot[[RouteID]:[RouteID]],0))</f>
        <v>200</v>
      </c>
      <c r="Q3814" t="str">
        <f>INDEX(AirportPivot[AirportName],MATCH($N3814,AirportPivot[[AirportID]:[AirportID]],0))</f>
        <v>George Bush Intercontinental/Houston</v>
      </c>
      <c r="R3814">
        <f>INDEX(AirportPivot[Gates (number of available)],MATCH($N3814,AirportPivot[[AirportID]:[AirportID]],0))</f>
        <v>80</v>
      </c>
    </row>
    <row r="3815" spans="1:18" x14ac:dyDescent="0.25">
      <c r="A3815" s="3" t="s">
        <v>3847</v>
      </c>
      <c r="B3815" s="12">
        <v>41879</v>
      </c>
      <c r="C3815" s="4" t="s">
        <v>21</v>
      </c>
      <c r="D3815" s="4">
        <v>1.7</v>
      </c>
      <c r="E3815" s="4">
        <v>20</v>
      </c>
      <c r="F3815" s="5">
        <v>0.8125</v>
      </c>
      <c r="G3815" s="6">
        <v>137.5</v>
      </c>
      <c r="H3815" s="7">
        <v>25437.5</v>
      </c>
      <c r="I3815" s="7">
        <f>FlightsPivot[[#This Row],[Total Fare]]*10%</f>
        <v>2543.75</v>
      </c>
      <c r="J3815" s="7">
        <f>FlightsPivot[[#This Row],[Total Fare]]+FlightsPivot[[#This Row],[10% tax ]]</f>
        <v>27981.25</v>
      </c>
      <c r="K3815" s="4">
        <v>8</v>
      </c>
      <c r="L3815" s="4">
        <v>2014</v>
      </c>
      <c r="M3815" t="str">
        <f>INDEX(RoutesPivot[DepAirport],MATCH($C3815,RoutesPivot[[RouteID]:[RouteID]],0))</f>
        <v>ORD</v>
      </c>
      <c r="N3815" t="str">
        <f>INDEX(RoutesPivot[AirportID],MATCH($C3815,RoutesPivot[[RouteID]:[RouteID]],0))</f>
        <v>CLT</v>
      </c>
      <c r="O3815">
        <f>INDEX(RoutesPivot[Distance],MATCH($C3815,RoutesPivot[[RouteID]:[RouteID]],0))</f>
        <v>700</v>
      </c>
      <c r="P3815">
        <f>INDEX(RoutesPivot[ListPrice],MATCH($C3815,RoutesPivot[[RouteID]:[RouteID]],0))</f>
        <v>125</v>
      </c>
      <c r="Q3815" t="str">
        <f>INDEX(AirportPivot[AirportName],MATCH($N3815,AirportPivot[[AirportID]:[AirportID]],0))</f>
        <v>Charlotte/Douglas International</v>
      </c>
      <c r="R3815">
        <f>INDEX(AirportPivot[Gates (number of available)],MATCH($N3815,AirportPivot[[AirportID]:[AirportID]],0))</f>
        <v>65</v>
      </c>
    </row>
    <row r="3816" spans="1:18" x14ac:dyDescent="0.25">
      <c r="A3816" s="3" t="s">
        <v>3848</v>
      </c>
      <c r="B3816" s="12">
        <v>42128</v>
      </c>
      <c r="C3816" s="4" t="s">
        <v>23</v>
      </c>
      <c r="D3816" s="4">
        <v>2.6</v>
      </c>
      <c r="E3816" s="4">
        <v>10</v>
      </c>
      <c r="F3816" s="5">
        <v>0.29166666666666669</v>
      </c>
      <c r="G3816" s="6">
        <v>300</v>
      </c>
      <c r="H3816" s="7">
        <v>55500</v>
      </c>
      <c r="I3816" s="7">
        <f>FlightsPivot[[#This Row],[Total Fare]]*10%</f>
        <v>5550</v>
      </c>
      <c r="J3816" s="7">
        <f>FlightsPivot[[#This Row],[Total Fare]]+FlightsPivot[[#This Row],[10% tax ]]</f>
        <v>61050</v>
      </c>
      <c r="K3816" s="4">
        <v>5</v>
      </c>
      <c r="L3816" s="4">
        <v>2015</v>
      </c>
      <c r="M3816" t="str">
        <f>INDEX(RoutesPivot[DepAirport],MATCH($C3816,RoutesPivot[[RouteID]:[RouteID]],0))</f>
        <v>ORD</v>
      </c>
      <c r="N3816" t="str">
        <f>INDEX(RoutesPivot[AirportID],MATCH($C3816,RoutesPivot[[RouteID]:[RouteID]],0))</f>
        <v>DEN</v>
      </c>
      <c r="O3816">
        <f>INDEX(RoutesPivot[Distance],MATCH($C3816,RoutesPivot[[RouteID]:[RouteID]],0))</f>
        <v>800</v>
      </c>
      <c r="P3816">
        <f>INDEX(RoutesPivot[ListPrice],MATCH($C3816,RoutesPivot[[RouteID]:[RouteID]],0))</f>
        <v>300</v>
      </c>
      <c r="Q3816" t="str">
        <f>INDEX(AirportPivot[AirportName],MATCH($N3816,AirportPivot[[AirportID]:[AirportID]],0))</f>
        <v>Denver International</v>
      </c>
      <c r="R3816">
        <f>INDEX(AirportPivot[Gates (number of available)],MATCH($N3816,AirportPivot[[AirportID]:[AirportID]],0))</f>
        <v>75</v>
      </c>
    </row>
    <row r="3817" spans="1:18" x14ac:dyDescent="0.25">
      <c r="A3817" s="3" t="s">
        <v>3849</v>
      </c>
      <c r="B3817" s="12">
        <v>42080</v>
      </c>
      <c r="C3817" s="4" t="s">
        <v>37</v>
      </c>
      <c r="D3817" s="4">
        <v>1.4</v>
      </c>
      <c r="E3817" s="4">
        <v>176</v>
      </c>
      <c r="F3817" s="5">
        <v>0.375</v>
      </c>
      <c r="G3817" s="6">
        <v>350</v>
      </c>
      <c r="H3817" s="7">
        <v>57750</v>
      </c>
      <c r="I3817" s="7">
        <f>FlightsPivot[[#This Row],[Total Fare]]*10%</f>
        <v>5775</v>
      </c>
      <c r="J3817" s="7">
        <f>FlightsPivot[[#This Row],[Total Fare]]+FlightsPivot[[#This Row],[10% tax ]]</f>
        <v>63525</v>
      </c>
      <c r="K3817" s="4">
        <v>3</v>
      </c>
      <c r="L3817" s="4">
        <v>2015</v>
      </c>
      <c r="M3817" t="str">
        <f>INDEX(RoutesPivot[DepAirport],MATCH($C3817,RoutesPivot[[RouteID]:[RouteID]],0))</f>
        <v>ORD</v>
      </c>
      <c r="N3817" t="str">
        <f>INDEX(RoutesPivot[AirportID],MATCH($C3817,RoutesPivot[[RouteID]:[RouteID]],0))</f>
        <v>SEA</v>
      </c>
      <c r="O3817">
        <f>INDEX(RoutesPivot[Distance],MATCH($C3817,RoutesPivot[[RouteID]:[RouteID]],0))</f>
        <v>1500</v>
      </c>
      <c r="P3817">
        <f>INDEX(RoutesPivot[ListPrice],MATCH($C3817,RoutesPivot[[RouteID]:[RouteID]],0))</f>
        <v>350</v>
      </c>
      <c r="Q3817" t="str">
        <f>INDEX(AirportPivot[AirportName],MATCH($N3817,AirportPivot[[AirportID]:[AirportID]],0))</f>
        <v>Seattle-Tacoma International</v>
      </c>
      <c r="R3817">
        <f>INDEX(AirportPivot[Gates (number of available)],MATCH($N3817,AirportPivot[[AirportID]:[AirportID]],0))</f>
        <v>58</v>
      </c>
    </row>
    <row r="3818" spans="1:18" x14ac:dyDescent="0.25">
      <c r="A3818" s="3" t="s">
        <v>3850</v>
      </c>
      <c r="B3818" s="12">
        <v>41857</v>
      </c>
      <c r="C3818" s="4" t="s">
        <v>19</v>
      </c>
      <c r="D3818" s="4">
        <v>3.7</v>
      </c>
      <c r="E3818" s="4">
        <v>132</v>
      </c>
      <c r="F3818" s="5">
        <v>0.35416666666666669</v>
      </c>
      <c r="G3818" s="6">
        <v>220</v>
      </c>
      <c r="H3818" s="7">
        <v>40700</v>
      </c>
      <c r="I3818" s="7">
        <f>FlightsPivot[[#This Row],[Total Fare]]*10%</f>
        <v>4070</v>
      </c>
      <c r="J3818" s="7">
        <f>FlightsPivot[[#This Row],[Total Fare]]+FlightsPivot[[#This Row],[10% tax ]]</f>
        <v>44770</v>
      </c>
      <c r="K3818" s="4">
        <v>8</v>
      </c>
      <c r="L3818" s="4">
        <v>2014</v>
      </c>
      <c r="M3818" t="str">
        <f>INDEX(RoutesPivot[DepAirport],MATCH($C3818,RoutesPivot[[RouteID]:[RouteID]],0))</f>
        <v>ORD</v>
      </c>
      <c r="N3818" t="str">
        <f>INDEX(RoutesPivot[AirportID],MATCH($C3818,RoutesPivot[[RouteID]:[RouteID]],0))</f>
        <v>IAH</v>
      </c>
      <c r="O3818">
        <f>INDEX(RoutesPivot[Distance],MATCH($C3818,RoutesPivot[[RouteID]:[RouteID]],0))</f>
        <v>800</v>
      </c>
      <c r="P3818">
        <f>INDEX(RoutesPivot[ListPrice],MATCH($C3818,RoutesPivot[[RouteID]:[RouteID]],0))</f>
        <v>200</v>
      </c>
      <c r="Q3818" t="str">
        <f>INDEX(AirportPivot[AirportName],MATCH($N3818,AirportPivot[[AirportID]:[AirportID]],0))</f>
        <v>George Bush Intercontinental/Houston</v>
      </c>
      <c r="R3818">
        <f>INDEX(AirportPivot[Gates (number of available)],MATCH($N3818,AirportPivot[[AirportID]:[AirportID]],0))</f>
        <v>80</v>
      </c>
    </row>
    <row r="3819" spans="1:18" x14ac:dyDescent="0.25">
      <c r="A3819" s="3" t="s">
        <v>3851</v>
      </c>
      <c r="B3819" s="12">
        <v>42307</v>
      </c>
      <c r="C3819" s="4" t="s">
        <v>70</v>
      </c>
      <c r="D3819" s="4">
        <v>1.9</v>
      </c>
      <c r="E3819" s="4">
        <v>142</v>
      </c>
      <c r="F3819" s="5">
        <v>0.29166666666666669</v>
      </c>
      <c r="G3819" s="6">
        <v>275</v>
      </c>
      <c r="H3819" s="7">
        <v>50875</v>
      </c>
      <c r="I3819" s="7">
        <f>FlightsPivot[[#This Row],[Total Fare]]*10%</f>
        <v>5087.5</v>
      </c>
      <c r="J3819" s="7">
        <f>FlightsPivot[[#This Row],[Total Fare]]+FlightsPivot[[#This Row],[10% tax ]]</f>
        <v>55962.5</v>
      </c>
      <c r="K3819" s="4">
        <v>10</v>
      </c>
      <c r="L3819" s="4">
        <v>2015</v>
      </c>
      <c r="M3819" t="str">
        <f>INDEX(RoutesPivot[DepAirport],MATCH($C3819,RoutesPivot[[RouteID]:[RouteID]],0))</f>
        <v>ORD</v>
      </c>
      <c r="N3819" t="str">
        <f>INDEX(RoutesPivot[AirportID],MATCH($C3819,RoutesPivot[[RouteID]:[RouteID]],0))</f>
        <v>LAS</v>
      </c>
      <c r="O3819">
        <f>INDEX(RoutesPivot[Distance],MATCH($C3819,RoutesPivot[[RouteID]:[RouteID]],0))</f>
        <v>1100</v>
      </c>
      <c r="P3819">
        <f>INDEX(RoutesPivot[ListPrice],MATCH($C3819,RoutesPivot[[RouteID]:[RouteID]],0))</f>
        <v>275</v>
      </c>
      <c r="Q3819" t="str">
        <f>INDEX(AirportPivot[AirportName],MATCH($N3819,AirportPivot[[AirportID]:[AirportID]],0))</f>
        <v>McCarran International</v>
      </c>
      <c r="R3819">
        <f>INDEX(AirportPivot[Gates (number of available)],MATCH($N3819,AirportPivot[[AirportID]:[AirportID]],0))</f>
        <v>68</v>
      </c>
    </row>
    <row r="3820" spans="1:18" x14ac:dyDescent="0.25">
      <c r="A3820" s="3" t="s">
        <v>3852</v>
      </c>
      <c r="B3820" s="12">
        <v>42235</v>
      </c>
      <c r="C3820" s="4" t="s">
        <v>1482</v>
      </c>
      <c r="D3820" s="4">
        <v>1.5</v>
      </c>
      <c r="E3820" s="4">
        <v>60</v>
      </c>
      <c r="F3820" s="5">
        <v>0.79166666666666663</v>
      </c>
      <c r="G3820" s="6">
        <v>5500</v>
      </c>
      <c r="H3820" s="7">
        <v>907500</v>
      </c>
      <c r="I3820" s="7">
        <f>FlightsPivot[[#This Row],[Total Fare]]*10%</f>
        <v>90750</v>
      </c>
      <c r="J3820" s="7">
        <f>FlightsPivot[[#This Row],[Total Fare]]+FlightsPivot[[#This Row],[10% tax ]]</f>
        <v>998250</v>
      </c>
      <c r="K3820" s="4">
        <v>8</v>
      </c>
      <c r="L3820" s="4">
        <v>2015</v>
      </c>
      <c r="M3820" t="str">
        <f>INDEX(RoutesPivot[DepAirport],MATCH($C3820,RoutesPivot[[RouteID]:[RouteID]],0))</f>
        <v>ORD</v>
      </c>
      <c r="N3820" t="str">
        <f>INDEX(RoutesPivot[AirportID],MATCH($C3820,RoutesPivot[[RouteID]:[RouteID]],0))</f>
        <v>DCA</v>
      </c>
      <c r="O3820">
        <f>INDEX(RoutesPivot[Distance],MATCH($C3820,RoutesPivot[[RouteID]:[RouteID]],0))</f>
        <v>600</v>
      </c>
      <c r="P3820">
        <f>INDEX(RoutesPivot[ListPrice],MATCH($C3820,RoutesPivot[[RouteID]:[RouteID]],0))</f>
        <v>5000</v>
      </c>
      <c r="Q3820" t="str">
        <f>INDEX(AirportPivot[AirportName],MATCH($N3820,AirportPivot[[AirportID]:[AirportID]],0))</f>
        <v>Ronald Reagan Washington National Airport</v>
      </c>
      <c r="R3820">
        <f>INDEX(AirportPivot[Gates (number of available)],MATCH($N3820,AirportPivot[[AirportID]:[AirportID]],0))</f>
        <v>45</v>
      </c>
    </row>
    <row r="3821" spans="1:18" x14ac:dyDescent="0.25">
      <c r="A3821" s="3" t="s">
        <v>3853</v>
      </c>
      <c r="B3821" s="12">
        <v>42365</v>
      </c>
      <c r="C3821" s="4" t="s">
        <v>15</v>
      </c>
      <c r="D3821" s="4">
        <v>1.7</v>
      </c>
      <c r="E3821" s="4">
        <v>28</v>
      </c>
      <c r="F3821" s="5">
        <v>0.70833333333333337</v>
      </c>
      <c r="G3821" s="6">
        <v>315</v>
      </c>
      <c r="H3821" s="7">
        <v>58275</v>
      </c>
      <c r="I3821" s="7">
        <f>FlightsPivot[[#This Row],[Total Fare]]*10%</f>
        <v>5827.5</v>
      </c>
      <c r="J3821" s="7">
        <f>FlightsPivot[[#This Row],[Total Fare]]+FlightsPivot[[#This Row],[10% tax ]]</f>
        <v>64102.5</v>
      </c>
      <c r="K3821" s="4">
        <v>12</v>
      </c>
      <c r="L3821" s="4">
        <v>2015</v>
      </c>
      <c r="M3821" t="str">
        <f>INDEX(RoutesPivot[DepAirport],MATCH($C3821,RoutesPivot[[RouteID]:[RouteID]],0))</f>
        <v>ORD</v>
      </c>
      <c r="N3821" t="str">
        <f>INDEX(RoutesPivot[AirportID],MATCH($C3821,RoutesPivot[[RouteID]:[RouteID]],0))</f>
        <v>EWR</v>
      </c>
      <c r="O3821">
        <f>INDEX(RoutesPivot[Distance],MATCH($C3821,RoutesPivot[[RouteID]:[RouteID]],0))</f>
        <v>600</v>
      </c>
      <c r="P3821">
        <f>INDEX(RoutesPivot[ListPrice],MATCH($C3821,RoutesPivot[[RouteID]:[RouteID]],0))</f>
        <v>225</v>
      </c>
      <c r="Q3821" t="str">
        <f>INDEX(AirportPivot[AirportName],MATCH($N3821,AirportPivot[[AirportID]:[AirportID]],0))</f>
        <v>Newark Liberty International</v>
      </c>
      <c r="R3821">
        <f>INDEX(AirportPivot[Gates (number of available)],MATCH($N3821,AirportPivot[[AirportID]:[AirportID]],0))</f>
        <v>82</v>
      </c>
    </row>
    <row r="3822" spans="1:18" x14ac:dyDescent="0.25">
      <c r="A3822" s="3" t="s">
        <v>3854</v>
      </c>
      <c r="B3822" s="12">
        <v>41764</v>
      </c>
      <c r="C3822" s="4" t="s">
        <v>19</v>
      </c>
      <c r="D3822" s="4">
        <v>2.1</v>
      </c>
      <c r="E3822" s="4">
        <v>196</v>
      </c>
      <c r="F3822" s="5">
        <v>0.79166666666666663</v>
      </c>
      <c r="G3822" s="6">
        <v>200</v>
      </c>
      <c r="H3822" s="7">
        <v>33000</v>
      </c>
      <c r="I3822" s="7">
        <f>FlightsPivot[[#This Row],[Total Fare]]*10%</f>
        <v>3300</v>
      </c>
      <c r="J3822" s="7">
        <f>FlightsPivot[[#This Row],[Total Fare]]+FlightsPivot[[#This Row],[10% tax ]]</f>
        <v>36300</v>
      </c>
      <c r="K3822" s="4">
        <v>5</v>
      </c>
      <c r="L3822" s="4">
        <v>2014</v>
      </c>
      <c r="M3822" t="str">
        <f>INDEX(RoutesPivot[DepAirport],MATCH($C3822,RoutesPivot[[RouteID]:[RouteID]],0))</f>
        <v>ORD</v>
      </c>
      <c r="N3822" t="str">
        <f>INDEX(RoutesPivot[AirportID],MATCH($C3822,RoutesPivot[[RouteID]:[RouteID]],0))</f>
        <v>IAH</v>
      </c>
      <c r="O3822">
        <f>INDEX(RoutesPivot[Distance],MATCH($C3822,RoutesPivot[[RouteID]:[RouteID]],0))</f>
        <v>800</v>
      </c>
      <c r="P3822">
        <f>INDEX(RoutesPivot[ListPrice],MATCH($C3822,RoutesPivot[[RouteID]:[RouteID]],0))</f>
        <v>200</v>
      </c>
      <c r="Q3822" t="str">
        <f>INDEX(AirportPivot[AirportName],MATCH($N3822,AirportPivot[[AirportID]:[AirportID]],0))</f>
        <v>George Bush Intercontinental/Houston</v>
      </c>
      <c r="R3822">
        <f>INDEX(AirportPivot[Gates (number of available)],MATCH($N3822,AirportPivot[[AirportID]:[AirportID]],0))</f>
        <v>80</v>
      </c>
    </row>
    <row r="3823" spans="1:18" x14ac:dyDescent="0.25">
      <c r="A3823" s="3" t="s">
        <v>3855</v>
      </c>
      <c r="B3823" s="12">
        <v>41762</v>
      </c>
      <c r="C3823" s="4" t="s">
        <v>80</v>
      </c>
      <c r="D3823" s="4">
        <v>1.5</v>
      </c>
      <c r="E3823" s="4">
        <v>12</v>
      </c>
      <c r="F3823" s="5">
        <v>0.75</v>
      </c>
      <c r="G3823" s="6">
        <v>300</v>
      </c>
      <c r="H3823" s="7">
        <v>55500</v>
      </c>
      <c r="I3823" s="7">
        <f>FlightsPivot[[#This Row],[Total Fare]]*10%</f>
        <v>5550</v>
      </c>
      <c r="J3823" s="7">
        <f>FlightsPivot[[#This Row],[Total Fare]]+FlightsPivot[[#This Row],[10% tax ]]</f>
        <v>61050</v>
      </c>
      <c r="K3823" s="4">
        <v>5</v>
      </c>
      <c r="L3823" s="4">
        <v>2014</v>
      </c>
      <c r="M3823" t="str">
        <f>INDEX(RoutesPivot[DepAirport],MATCH($C3823,RoutesPivot[[RouteID]:[RouteID]],0))</f>
        <v>ORD</v>
      </c>
      <c r="N3823" t="str">
        <f>INDEX(RoutesPivot[AirportID],MATCH($C3823,RoutesPivot[[RouteID]:[RouteID]],0))</f>
        <v>MIA</v>
      </c>
      <c r="O3823">
        <f>INDEX(RoutesPivot[Distance],MATCH($C3823,RoutesPivot[[RouteID]:[RouteID]],0))</f>
        <v>1000</v>
      </c>
      <c r="P3823">
        <f>INDEX(RoutesPivot[ListPrice],MATCH($C3823,RoutesPivot[[RouteID]:[RouteID]],0))</f>
        <v>300</v>
      </c>
      <c r="Q3823" t="str">
        <f>INDEX(AirportPivot[AirportName],MATCH($N3823,AirportPivot[[AirportID]:[AirportID]],0))</f>
        <v>Miami International</v>
      </c>
      <c r="R3823">
        <f>INDEX(AirportPivot[Gates (number of available)],MATCH($N3823,AirportPivot[[AirportID]:[AirportID]],0))</f>
        <v>80</v>
      </c>
    </row>
    <row r="3824" spans="1:18" x14ac:dyDescent="0.25">
      <c r="A3824" s="3" t="s">
        <v>3856</v>
      </c>
      <c r="B3824" s="12">
        <v>41862</v>
      </c>
      <c r="C3824" s="4" t="s">
        <v>25</v>
      </c>
      <c r="D3824" s="4">
        <v>0.4</v>
      </c>
      <c r="E3824" s="4">
        <v>27</v>
      </c>
      <c r="F3824" s="5">
        <v>0.33333333333333331</v>
      </c>
      <c r="G3824" s="6">
        <v>220</v>
      </c>
      <c r="H3824" s="7">
        <v>40700</v>
      </c>
      <c r="I3824" s="7">
        <f>FlightsPivot[[#This Row],[Total Fare]]*10%</f>
        <v>4070</v>
      </c>
      <c r="J3824" s="7">
        <f>FlightsPivot[[#This Row],[Total Fare]]+FlightsPivot[[#This Row],[10% tax ]]</f>
        <v>44770</v>
      </c>
      <c r="K3824" s="4">
        <v>8</v>
      </c>
      <c r="L3824" s="4">
        <v>2014</v>
      </c>
      <c r="M3824" t="str">
        <f>INDEX(RoutesPivot[DepAirport],MATCH($C3824,RoutesPivot[[RouteID]:[RouteID]],0))</f>
        <v>ORD</v>
      </c>
      <c r="N3824" t="str">
        <f>INDEX(RoutesPivot[AirportID],MATCH($C3824,RoutesPivot[[RouteID]:[RouteID]],0))</f>
        <v>DFW</v>
      </c>
      <c r="O3824">
        <f>INDEX(RoutesPivot[Distance],MATCH($C3824,RoutesPivot[[RouteID]:[RouteID]],0))</f>
        <v>700</v>
      </c>
      <c r="P3824">
        <f>INDEX(RoutesPivot[ListPrice],MATCH($C3824,RoutesPivot[[RouteID]:[RouteID]],0))</f>
        <v>200</v>
      </c>
      <c r="Q3824" t="str">
        <f>INDEX(AirportPivot[AirportName],MATCH($N3824,AirportPivot[[AirportID]:[AirportID]],0))</f>
        <v>Dallas/Fort Worth International</v>
      </c>
      <c r="R3824">
        <f>INDEX(AirportPivot[Gates (number of available)],MATCH($N3824,AirportPivot[[AirportID]:[AirportID]],0))</f>
        <v>130</v>
      </c>
    </row>
    <row r="3825" spans="1:18" x14ac:dyDescent="0.25">
      <c r="A3825" s="3" t="s">
        <v>3857</v>
      </c>
      <c r="B3825" s="12">
        <v>41674</v>
      </c>
      <c r="C3825" s="4" t="s">
        <v>86</v>
      </c>
      <c r="D3825" s="4">
        <v>1.8</v>
      </c>
      <c r="E3825" s="4">
        <v>88</v>
      </c>
      <c r="F3825" s="5">
        <v>0.70833333333333337</v>
      </c>
      <c r="G3825" s="6">
        <v>115</v>
      </c>
      <c r="H3825" s="7">
        <v>20815</v>
      </c>
      <c r="I3825" s="7">
        <f>FlightsPivot[[#This Row],[Total Fare]]*10%</f>
        <v>2081.5</v>
      </c>
      <c r="J3825" s="7">
        <f>FlightsPivot[[#This Row],[Total Fare]]+FlightsPivot[[#This Row],[10% tax ]]</f>
        <v>22896.5</v>
      </c>
      <c r="K3825" s="4">
        <v>2</v>
      </c>
      <c r="L3825" s="4">
        <v>2014</v>
      </c>
      <c r="M3825" t="str">
        <f>INDEX(RoutesPivot[DepAirport],MATCH($C3825,RoutesPivot[[RouteID]:[RouteID]],0))</f>
        <v>ORD</v>
      </c>
      <c r="N3825" t="str">
        <f>INDEX(RoutesPivot[AirportID],MATCH($C3825,RoutesPivot[[RouteID]:[RouteID]],0))</f>
        <v>DTW</v>
      </c>
      <c r="O3825">
        <f>INDEX(RoutesPivot[Distance],MATCH($C3825,RoutesPivot[[RouteID]:[RouteID]],0))</f>
        <v>200</v>
      </c>
      <c r="P3825">
        <f>INDEX(RoutesPivot[ListPrice],MATCH($C3825,RoutesPivot[[RouteID]:[RouteID]],0))</f>
        <v>115</v>
      </c>
      <c r="Q3825" t="str">
        <f>INDEX(AirportPivot[AirportName],MATCH($N3825,AirportPivot[[AirportID]:[AirportID]],0))</f>
        <v>Detroit Metropolitan Wayne County</v>
      </c>
      <c r="R3825">
        <f>INDEX(AirportPivot[Gates (number of available)],MATCH($N3825,AirportPivot[[AirportID]:[AirportID]],0))</f>
        <v>60</v>
      </c>
    </row>
    <row r="3826" spans="1:18" x14ac:dyDescent="0.25">
      <c r="A3826" s="3" t="s">
        <v>3858</v>
      </c>
      <c r="B3826" s="12">
        <v>41990</v>
      </c>
      <c r="C3826" s="4" t="s">
        <v>47</v>
      </c>
      <c r="D3826" s="4">
        <v>2.9</v>
      </c>
      <c r="E3826" s="4">
        <v>193</v>
      </c>
      <c r="F3826" s="5">
        <v>0.60416666666666663</v>
      </c>
      <c r="G3826" s="6">
        <v>250</v>
      </c>
      <c r="H3826" s="7">
        <v>41250</v>
      </c>
      <c r="I3826" s="7">
        <f>FlightsPivot[[#This Row],[Total Fare]]*10%</f>
        <v>4125</v>
      </c>
      <c r="J3826" s="7">
        <f>FlightsPivot[[#This Row],[Total Fare]]+FlightsPivot[[#This Row],[10% tax ]]</f>
        <v>45375</v>
      </c>
      <c r="K3826" s="4">
        <v>12</v>
      </c>
      <c r="L3826" s="4">
        <v>2014</v>
      </c>
      <c r="M3826" t="str">
        <f>INDEX(RoutesPivot[DepAirport],MATCH($C3826,RoutesPivot[[RouteID]:[RouteID]],0))</f>
        <v>ORD</v>
      </c>
      <c r="N3826" t="str">
        <f>INDEX(RoutesPivot[AirportID],MATCH($C3826,RoutesPivot[[RouteID]:[RouteID]],0))</f>
        <v>PHX</v>
      </c>
      <c r="O3826">
        <f>INDEX(RoutesPivot[Distance],MATCH($C3826,RoutesPivot[[RouteID]:[RouteID]],0))</f>
        <v>1200</v>
      </c>
      <c r="P3826">
        <f>INDEX(RoutesPivot[ListPrice],MATCH($C3826,RoutesPivot[[RouteID]:[RouteID]],0))</f>
        <v>250</v>
      </c>
      <c r="Q3826" t="str">
        <f>INDEX(AirportPivot[AirportName],MATCH($N3826,AirportPivot[[AirportID]:[AirportID]],0))</f>
        <v>Phoenix Sky Harbor International</v>
      </c>
      <c r="R3826">
        <f>INDEX(AirportPivot[Gates (number of available)],MATCH($N3826,AirportPivot[[AirportID]:[AirportID]],0))</f>
        <v>60</v>
      </c>
    </row>
    <row r="3827" spans="1:18" x14ac:dyDescent="0.25">
      <c r="A3827" s="3" t="s">
        <v>3859</v>
      </c>
      <c r="B3827" s="12">
        <v>41785</v>
      </c>
      <c r="C3827" s="4" t="s">
        <v>23</v>
      </c>
      <c r="D3827" s="4">
        <v>1.8</v>
      </c>
      <c r="E3827" s="4">
        <v>125</v>
      </c>
      <c r="F3827" s="5">
        <v>0.75</v>
      </c>
      <c r="G3827" s="6">
        <v>300</v>
      </c>
      <c r="H3827" s="7">
        <v>55500</v>
      </c>
      <c r="I3827" s="7">
        <f>FlightsPivot[[#This Row],[Total Fare]]*10%</f>
        <v>5550</v>
      </c>
      <c r="J3827" s="7">
        <f>FlightsPivot[[#This Row],[Total Fare]]+FlightsPivot[[#This Row],[10% tax ]]</f>
        <v>61050</v>
      </c>
      <c r="K3827" s="4">
        <v>5</v>
      </c>
      <c r="L3827" s="4">
        <v>2014</v>
      </c>
      <c r="M3827" t="str">
        <f>INDEX(RoutesPivot[DepAirport],MATCH($C3827,RoutesPivot[[RouteID]:[RouteID]],0))</f>
        <v>ORD</v>
      </c>
      <c r="N3827" t="str">
        <f>INDEX(RoutesPivot[AirportID],MATCH($C3827,RoutesPivot[[RouteID]:[RouteID]],0))</f>
        <v>DEN</v>
      </c>
      <c r="O3827">
        <f>INDEX(RoutesPivot[Distance],MATCH($C3827,RoutesPivot[[RouteID]:[RouteID]],0))</f>
        <v>800</v>
      </c>
      <c r="P3827">
        <f>INDEX(RoutesPivot[ListPrice],MATCH($C3827,RoutesPivot[[RouteID]:[RouteID]],0))</f>
        <v>300</v>
      </c>
      <c r="Q3827" t="str">
        <f>INDEX(AirportPivot[AirportName],MATCH($N3827,AirportPivot[[AirportID]:[AirportID]],0))</f>
        <v>Denver International</v>
      </c>
      <c r="R3827">
        <f>INDEX(AirportPivot[Gates (number of available)],MATCH($N3827,AirportPivot[[AirportID]:[AirportID]],0))</f>
        <v>75</v>
      </c>
    </row>
    <row r="3828" spans="1:18" x14ac:dyDescent="0.25">
      <c r="A3828" s="3" t="s">
        <v>3860</v>
      </c>
      <c r="B3828" s="12">
        <v>42173</v>
      </c>
      <c r="C3828" s="4" t="s">
        <v>19</v>
      </c>
      <c r="D3828" s="4">
        <v>1.6</v>
      </c>
      <c r="E3828" s="4">
        <v>160</v>
      </c>
      <c r="F3828" s="5">
        <v>0.29166666666666669</v>
      </c>
      <c r="G3828" s="6">
        <v>220</v>
      </c>
      <c r="H3828" s="7">
        <v>36300</v>
      </c>
      <c r="I3828" s="7">
        <f>FlightsPivot[[#This Row],[Total Fare]]*10%</f>
        <v>3630</v>
      </c>
      <c r="J3828" s="7">
        <f>FlightsPivot[[#This Row],[Total Fare]]+FlightsPivot[[#This Row],[10% tax ]]</f>
        <v>39930</v>
      </c>
      <c r="K3828" s="4">
        <v>6</v>
      </c>
      <c r="L3828" s="4">
        <v>2015</v>
      </c>
      <c r="M3828" t="str">
        <f>INDEX(RoutesPivot[DepAirport],MATCH($C3828,RoutesPivot[[RouteID]:[RouteID]],0))</f>
        <v>ORD</v>
      </c>
      <c r="N3828" t="str">
        <f>INDEX(RoutesPivot[AirportID],MATCH($C3828,RoutesPivot[[RouteID]:[RouteID]],0))</f>
        <v>IAH</v>
      </c>
      <c r="O3828">
        <f>INDEX(RoutesPivot[Distance],MATCH($C3828,RoutesPivot[[RouteID]:[RouteID]],0))</f>
        <v>800</v>
      </c>
      <c r="P3828">
        <f>INDEX(RoutesPivot[ListPrice],MATCH($C3828,RoutesPivot[[RouteID]:[RouteID]],0))</f>
        <v>200</v>
      </c>
      <c r="Q3828" t="str">
        <f>INDEX(AirportPivot[AirportName],MATCH($N3828,AirportPivot[[AirportID]:[AirportID]],0))</f>
        <v>George Bush Intercontinental/Houston</v>
      </c>
      <c r="R3828">
        <f>INDEX(AirportPivot[Gates (number of available)],MATCH($N3828,AirportPivot[[AirportID]:[AirportID]],0))</f>
        <v>80</v>
      </c>
    </row>
    <row r="3829" spans="1:18" x14ac:dyDescent="0.25">
      <c r="A3829" s="3" t="s">
        <v>3861</v>
      </c>
      <c r="B3829" s="12">
        <v>42004</v>
      </c>
      <c r="C3829" s="4" t="s">
        <v>23</v>
      </c>
      <c r="D3829" s="4">
        <v>2.7</v>
      </c>
      <c r="E3829" s="4">
        <v>55</v>
      </c>
      <c r="F3829" s="5">
        <v>0.70833333333333337</v>
      </c>
      <c r="G3829" s="6">
        <v>300</v>
      </c>
      <c r="H3829" s="7">
        <v>49500</v>
      </c>
      <c r="I3829" s="7">
        <f>FlightsPivot[[#This Row],[Total Fare]]*10%</f>
        <v>4950</v>
      </c>
      <c r="J3829" s="7">
        <f>FlightsPivot[[#This Row],[Total Fare]]+FlightsPivot[[#This Row],[10% tax ]]</f>
        <v>54450</v>
      </c>
      <c r="K3829" s="4">
        <v>12</v>
      </c>
      <c r="L3829" s="4">
        <v>2014</v>
      </c>
      <c r="M3829" t="str">
        <f>INDEX(RoutesPivot[DepAirport],MATCH($C3829,RoutesPivot[[RouteID]:[RouteID]],0))</f>
        <v>ORD</v>
      </c>
      <c r="N3829" t="str">
        <f>INDEX(RoutesPivot[AirportID],MATCH($C3829,RoutesPivot[[RouteID]:[RouteID]],0))</f>
        <v>DEN</v>
      </c>
      <c r="O3829">
        <f>INDEX(RoutesPivot[Distance],MATCH($C3829,RoutesPivot[[RouteID]:[RouteID]],0))</f>
        <v>800</v>
      </c>
      <c r="P3829">
        <f>INDEX(RoutesPivot[ListPrice],MATCH($C3829,RoutesPivot[[RouteID]:[RouteID]],0))</f>
        <v>300</v>
      </c>
      <c r="Q3829" t="str">
        <f>INDEX(AirportPivot[AirportName],MATCH($N3829,AirportPivot[[AirportID]:[AirportID]],0))</f>
        <v>Denver International</v>
      </c>
      <c r="R3829">
        <f>INDEX(AirportPivot[Gates (number of available)],MATCH($N3829,AirportPivot[[AirportID]:[AirportID]],0))</f>
        <v>75</v>
      </c>
    </row>
    <row r="3830" spans="1:18" x14ac:dyDescent="0.25">
      <c r="A3830" s="3" t="s">
        <v>3862</v>
      </c>
      <c r="B3830" s="12">
        <v>42285</v>
      </c>
      <c r="C3830" s="4" t="s">
        <v>37</v>
      </c>
      <c r="D3830" s="4">
        <v>2.2999999999999998</v>
      </c>
      <c r="E3830" s="4">
        <v>93</v>
      </c>
      <c r="F3830" s="5">
        <v>0.79166666666666663</v>
      </c>
      <c r="G3830" s="6">
        <v>350</v>
      </c>
      <c r="H3830" s="7">
        <v>64750</v>
      </c>
      <c r="I3830" s="7">
        <f>FlightsPivot[[#This Row],[Total Fare]]*10%</f>
        <v>6475</v>
      </c>
      <c r="J3830" s="7">
        <f>FlightsPivot[[#This Row],[Total Fare]]+FlightsPivot[[#This Row],[10% tax ]]</f>
        <v>71225</v>
      </c>
      <c r="K3830" s="4">
        <v>10</v>
      </c>
      <c r="L3830" s="4">
        <v>2015</v>
      </c>
      <c r="M3830" t="str">
        <f>INDEX(RoutesPivot[DepAirport],MATCH($C3830,RoutesPivot[[RouteID]:[RouteID]],0))</f>
        <v>ORD</v>
      </c>
      <c r="N3830" t="str">
        <f>INDEX(RoutesPivot[AirportID],MATCH($C3830,RoutesPivot[[RouteID]:[RouteID]],0))</f>
        <v>SEA</v>
      </c>
      <c r="O3830">
        <f>INDEX(RoutesPivot[Distance],MATCH($C3830,RoutesPivot[[RouteID]:[RouteID]],0))</f>
        <v>1500</v>
      </c>
      <c r="P3830">
        <f>INDEX(RoutesPivot[ListPrice],MATCH($C3830,RoutesPivot[[RouteID]:[RouteID]],0))</f>
        <v>350</v>
      </c>
      <c r="Q3830" t="str">
        <f>INDEX(AirportPivot[AirportName],MATCH($N3830,AirportPivot[[AirportID]:[AirportID]],0))</f>
        <v>Seattle-Tacoma International</v>
      </c>
      <c r="R3830">
        <f>INDEX(AirportPivot[Gates (number of available)],MATCH($N3830,AirportPivot[[AirportID]:[AirportID]],0))</f>
        <v>58</v>
      </c>
    </row>
    <row r="3831" spans="1:18" x14ac:dyDescent="0.25">
      <c r="A3831" s="3" t="s">
        <v>3863</v>
      </c>
      <c r="B3831" s="12">
        <v>42092</v>
      </c>
      <c r="C3831" s="4" t="s">
        <v>30</v>
      </c>
      <c r="D3831" s="4">
        <v>2.4</v>
      </c>
      <c r="E3831" s="4">
        <v>166</v>
      </c>
      <c r="F3831" s="5">
        <v>0.875</v>
      </c>
      <c r="G3831" s="6">
        <v>250</v>
      </c>
      <c r="H3831" s="7">
        <v>41250</v>
      </c>
      <c r="I3831" s="7">
        <f>FlightsPivot[[#This Row],[Total Fare]]*10%</f>
        <v>4125</v>
      </c>
      <c r="J3831" s="7">
        <f>FlightsPivot[[#This Row],[Total Fare]]+FlightsPivot[[#This Row],[10% tax ]]</f>
        <v>45375</v>
      </c>
      <c r="K3831" s="4">
        <v>3</v>
      </c>
      <c r="L3831" s="4">
        <v>2015</v>
      </c>
      <c r="M3831" t="str">
        <f>INDEX(RoutesPivot[DepAirport],MATCH($C3831,RoutesPivot[[RouteID]:[RouteID]],0))</f>
        <v>ORD</v>
      </c>
      <c r="N3831" t="str">
        <f>INDEX(RoutesPivot[AirportID],MATCH($C3831,RoutesPivot[[RouteID]:[RouteID]],0))</f>
        <v>MCO</v>
      </c>
      <c r="O3831">
        <f>INDEX(RoutesPivot[Distance],MATCH($C3831,RoutesPivot[[RouteID]:[RouteID]],0))</f>
        <v>850</v>
      </c>
      <c r="P3831">
        <f>INDEX(RoutesPivot[ListPrice],MATCH($C3831,RoutesPivot[[RouteID]:[RouteID]],0))</f>
        <v>250</v>
      </c>
      <c r="Q3831" t="str">
        <f>INDEX(AirportPivot[AirportName],MATCH($N3831,AirportPivot[[AirportID]:[AirportID]],0))</f>
        <v>Orlando International</v>
      </c>
      <c r="R3831">
        <f>INDEX(AirportPivot[Gates (number of available)],MATCH($N3831,AirportPivot[[AirportID]:[AirportID]],0))</f>
        <v>67</v>
      </c>
    </row>
    <row r="3832" spans="1:18" x14ac:dyDescent="0.25">
      <c r="A3832" s="3" t="s">
        <v>3864</v>
      </c>
      <c r="B3832" s="12">
        <v>41852</v>
      </c>
      <c r="C3832" s="4" t="s">
        <v>40</v>
      </c>
      <c r="D3832" s="4">
        <v>1.7</v>
      </c>
      <c r="E3832" s="4">
        <v>47</v>
      </c>
      <c r="F3832" s="5">
        <v>0.70833333333333337</v>
      </c>
      <c r="G3832" s="6">
        <v>126.5</v>
      </c>
      <c r="H3832" s="7">
        <v>20872.5</v>
      </c>
      <c r="I3832" s="7">
        <f>FlightsPivot[[#This Row],[Total Fare]]*10%</f>
        <v>2087.25</v>
      </c>
      <c r="J3832" s="7">
        <f>FlightsPivot[[#This Row],[Total Fare]]+FlightsPivot[[#This Row],[10% tax ]]</f>
        <v>22959.75</v>
      </c>
      <c r="K3832" s="4">
        <v>8</v>
      </c>
      <c r="L3832" s="4">
        <v>2014</v>
      </c>
      <c r="M3832" t="str">
        <f>INDEX(RoutesPivot[DepAirport],MATCH($C3832,RoutesPivot[[RouteID]:[RouteID]],0))</f>
        <v>ORD</v>
      </c>
      <c r="N3832" t="str">
        <f>INDEX(RoutesPivot[AirportID],MATCH($C3832,RoutesPivot[[RouteID]:[RouteID]],0))</f>
        <v>MSP</v>
      </c>
      <c r="O3832">
        <f>INDEX(RoutesPivot[Distance],MATCH($C3832,RoutesPivot[[RouteID]:[RouteID]],0))</f>
        <v>300</v>
      </c>
      <c r="P3832">
        <f>INDEX(RoutesPivot[ListPrice],MATCH($C3832,RoutesPivot[[RouteID]:[RouteID]],0))</f>
        <v>115</v>
      </c>
      <c r="Q3832" t="str">
        <f>INDEX(AirportPivot[AirportName],MATCH($N3832,AirportPivot[[AirportID]:[AirportID]],0))</f>
        <v>Minneapolis-St Paul International/Wold-Chamberlain</v>
      </c>
      <c r="R3832">
        <f>INDEX(AirportPivot[Gates (number of available)],MATCH($N3832,AirportPivot[[AirportID]:[AirportID]],0))</f>
        <v>65</v>
      </c>
    </row>
    <row r="3833" spans="1:18" x14ac:dyDescent="0.25">
      <c r="A3833" s="3" t="s">
        <v>3865</v>
      </c>
      <c r="B3833" s="12">
        <v>42256</v>
      </c>
      <c r="C3833" s="4" t="s">
        <v>21</v>
      </c>
      <c r="D3833" s="4">
        <v>1.5</v>
      </c>
      <c r="E3833" s="4">
        <v>174</v>
      </c>
      <c r="F3833" s="5">
        <v>0.70833333333333337</v>
      </c>
      <c r="G3833" s="6">
        <v>125</v>
      </c>
      <c r="H3833" s="7">
        <v>20625</v>
      </c>
      <c r="I3833" s="7">
        <f>FlightsPivot[[#This Row],[Total Fare]]*10%</f>
        <v>2062.5</v>
      </c>
      <c r="J3833" s="7">
        <f>FlightsPivot[[#This Row],[Total Fare]]+FlightsPivot[[#This Row],[10% tax ]]</f>
        <v>22687.5</v>
      </c>
      <c r="K3833" s="4">
        <v>9</v>
      </c>
      <c r="L3833" s="4">
        <v>2015</v>
      </c>
      <c r="M3833" t="str">
        <f>INDEX(RoutesPivot[DepAirport],MATCH($C3833,RoutesPivot[[RouteID]:[RouteID]],0))</f>
        <v>ORD</v>
      </c>
      <c r="N3833" t="str">
        <f>INDEX(RoutesPivot[AirportID],MATCH($C3833,RoutesPivot[[RouteID]:[RouteID]],0))</f>
        <v>CLT</v>
      </c>
      <c r="O3833">
        <f>INDEX(RoutesPivot[Distance],MATCH($C3833,RoutesPivot[[RouteID]:[RouteID]],0))</f>
        <v>700</v>
      </c>
      <c r="P3833">
        <f>INDEX(RoutesPivot[ListPrice],MATCH($C3833,RoutesPivot[[RouteID]:[RouteID]],0))</f>
        <v>125</v>
      </c>
      <c r="Q3833" t="str">
        <f>INDEX(AirportPivot[AirportName],MATCH($N3833,AirportPivot[[AirportID]:[AirportID]],0))</f>
        <v>Charlotte/Douglas International</v>
      </c>
      <c r="R3833">
        <f>INDEX(AirportPivot[Gates (number of available)],MATCH($N3833,AirportPivot[[AirportID]:[AirportID]],0))</f>
        <v>65</v>
      </c>
    </row>
    <row r="3834" spans="1:18" x14ac:dyDescent="0.25">
      <c r="A3834" s="3" t="s">
        <v>3866</v>
      </c>
      <c r="B3834" s="12">
        <v>42239</v>
      </c>
      <c r="C3834" s="4" t="s">
        <v>25</v>
      </c>
      <c r="D3834" s="4">
        <v>2.8</v>
      </c>
      <c r="E3834" s="4">
        <v>137</v>
      </c>
      <c r="F3834" s="5">
        <v>0.70833333333333337</v>
      </c>
      <c r="G3834" s="6">
        <v>220</v>
      </c>
      <c r="H3834" s="7">
        <v>40700</v>
      </c>
      <c r="I3834" s="7">
        <f>FlightsPivot[[#This Row],[Total Fare]]*10%</f>
        <v>4070</v>
      </c>
      <c r="J3834" s="7">
        <f>FlightsPivot[[#This Row],[Total Fare]]+FlightsPivot[[#This Row],[10% tax ]]</f>
        <v>44770</v>
      </c>
      <c r="K3834" s="4">
        <v>8</v>
      </c>
      <c r="L3834" s="4">
        <v>2015</v>
      </c>
      <c r="M3834" t="str">
        <f>INDEX(RoutesPivot[DepAirport],MATCH($C3834,RoutesPivot[[RouteID]:[RouteID]],0))</f>
        <v>ORD</v>
      </c>
      <c r="N3834" t="str">
        <f>INDEX(RoutesPivot[AirportID],MATCH($C3834,RoutesPivot[[RouteID]:[RouteID]],0))</f>
        <v>DFW</v>
      </c>
      <c r="O3834">
        <f>INDEX(RoutesPivot[Distance],MATCH($C3834,RoutesPivot[[RouteID]:[RouteID]],0))</f>
        <v>700</v>
      </c>
      <c r="P3834">
        <f>INDEX(RoutesPivot[ListPrice],MATCH($C3834,RoutesPivot[[RouteID]:[RouteID]],0))</f>
        <v>200</v>
      </c>
      <c r="Q3834" t="str">
        <f>INDEX(AirportPivot[AirportName],MATCH($N3834,AirportPivot[[AirportID]:[AirportID]],0))</f>
        <v>Dallas/Fort Worth International</v>
      </c>
      <c r="R3834">
        <f>INDEX(AirportPivot[Gates (number of available)],MATCH($N3834,AirportPivot[[AirportID]:[AirportID]],0))</f>
        <v>130</v>
      </c>
    </row>
    <row r="3835" spans="1:18" x14ac:dyDescent="0.25">
      <c r="A3835" s="3" t="s">
        <v>3867</v>
      </c>
      <c r="B3835" s="12">
        <v>41995</v>
      </c>
      <c r="C3835" s="4" t="s">
        <v>33</v>
      </c>
      <c r="D3835" s="4">
        <v>4.5</v>
      </c>
      <c r="E3835" s="4">
        <v>26</v>
      </c>
      <c r="F3835" s="5">
        <v>0.3125</v>
      </c>
      <c r="G3835" s="6">
        <v>525</v>
      </c>
      <c r="H3835" s="7">
        <v>97125</v>
      </c>
      <c r="I3835" s="7">
        <f>FlightsPivot[[#This Row],[Total Fare]]*10%</f>
        <v>9712.5</v>
      </c>
      <c r="J3835" s="7">
        <f>FlightsPivot[[#This Row],[Total Fare]]+FlightsPivot[[#This Row],[10% tax ]]</f>
        <v>106837.5</v>
      </c>
      <c r="K3835" s="4">
        <v>12</v>
      </c>
      <c r="L3835" s="4">
        <v>2014</v>
      </c>
      <c r="M3835" t="str">
        <f>INDEX(RoutesPivot[DepAirport],MATCH($C3835,RoutesPivot[[RouteID]:[RouteID]],0))</f>
        <v>ORD</v>
      </c>
      <c r="N3835" t="str">
        <f>INDEX(RoutesPivot[AirportID],MATCH($C3835,RoutesPivot[[RouteID]:[RouteID]],0))</f>
        <v>SFO</v>
      </c>
      <c r="O3835">
        <f>INDEX(RoutesPivot[Distance],MATCH($C3835,RoutesPivot[[RouteID]:[RouteID]],0))</f>
        <v>1600</v>
      </c>
      <c r="P3835">
        <f>INDEX(RoutesPivot[ListPrice],MATCH($C3835,RoutesPivot[[RouteID]:[RouteID]],0))</f>
        <v>375</v>
      </c>
      <c r="Q3835" t="str">
        <f>INDEX(AirportPivot[AirportName],MATCH($N3835,AirportPivot[[AirportID]:[AirportID]],0))</f>
        <v>San Francisco International</v>
      </c>
      <c r="R3835">
        <f>INDEX(AirportPivot[Gates (number of available)],MATCH($N3835,AirportPivot[[AirportID]:[AirportID]],0))</f>
        <v>70</v>
      </c>
    </row>
    <row r="3836" spans="1:18" x14ac:dyDescent="0.25">
      <c r="A3836" s="3" t="s">
        <v>3868</v>
      </c>
      <c r="B3836" s="12">
        <v>41989</v>
      </c>
      <c r="C3836" s="4" t="s">
        <v>70</v>
      </c>
      <c r="D3836" s="4">
        <v>0.5</v>
      </c>
      <c r="E3836" s="4">
        <v>12</v>
      </c>
      <c r="F3836" s="5">
        <v>0.35416666666666669</v>
      </c>
      <c r="G3836" s="6">
        <v>275</v>
      </c>
      <c r="H3836" s="7">
        <v>50875</v>
      </c>
      <c r="I3836" s="7">
        <f>FlightsPivot[[#This Row],[Total Fare]]*10%</f>
        <v>5087.5</v>
      </c>
      <c r="J3836" s="7">
        <f>FlightsPivot[[#This Row],[Total Fare]]+FlightsPivot[[#This Row],[10% tax ]]</f>
        <v>55962.5</v>
      </c>
      <c r="K3836" s="4">
        <v>12</v>
      </c>
      <c r="L3836" s="4">
        <v>2014</v>
      </c>
      <c r="M3836" t="str">
        <f>INDEX(RoutesPivot[DepAirport],MATCH($C3836,RoutesPivot[[RouteID]:[RouteID]],0))</f>
        <v>ORD</v>
      </c>
      <c r="N3836" t="str">
        <f>INDEX(RoutesPivot[AirportID],MATCH($C3836,RoutesPivot[[RouteID]:[RouteID]],0))</f>
        <v>LAS</v>
      </c>
      <c r="O3836">
        <f>INDEX(RoutesPivot[Distance],MATCH($C3836,RoutesPivot[[RouteID]:[RouteID]],0))</f>
        <v>1100</v>
      </c>
      <c r="P3836">
        <f>INDEX(RoutesPivot[ListPrice],MATCH($C3836,RoutesPivot[[RouteID]:[RouteID]],0))</f>
        <v>275</v>
      </c>
      <c r="Q3836" t="str">
        <f>INDEX(AirportPivot[AirportName],MATCH($N3836,AirportPivot[[AirportID]:[AirportID]],0))</f>
        <v>McCarran International</v>
      </c>
      <c r="R3836">
        <f>INDEX(AirportPivot[Gates (number of available)],MATCH($N3836,AirportPivot[[AirportID]:[AirportID]],0))</f>
        <v>68</v>
      </c>
    </row>
    <row r="3837" spans="1:18" x14ac:dyDescent="0.25">
      <c r="A3837" s="3" t="s">
        <v>3869</v>
      </c>
      <c r="B3837" s="12">
        <v>41686</v>
      </c>
      <c r="C3837" s="4" t="s">
        <v>40</v>
      </c>
      <c r="D3837" s="4">
        <v>1.7</v>
      </c>
      <c r="E3837" s="4">
        <v>79</v>
      </c>
      <c r="F3837" s="5">
        <v>0.45833333333333331</v>
      </c>
      <c r="G3837" s="6">
        <v>115</v>
      </c>
      <c r="H3837" s="7">
        <v>20815</v>
      </c>
      <c r="I3837" s="7">
        <f>FlightsPivot[[#This Row],[Total Fare]]*10%</f>
        <v>2081.5</v>
      </c>
      <c r="J3837" s="7">
        <f>FlightsPivot[[#This Row],[Total Fare]]+FlightsPivot[[#This Row],[10% tax ]]</f>
        <v>22896.5</v>
      </c>
      <c r="K3837" s="4">
        <v>2</v>
      </c>
      <c r="L3837" s="4">
        <v>2014</v>
      </c>
      <c r="M3837" t="str">
        <f>INDEX(RoutesPivot[DepAirport],MATCH($C3837,RoutesPivot[[RouteID]:[RouteID]],0))</f>
        <v>ORD</v>
      </c>
      <c r="N3837" t="str">
        <f>INDEX(RoutesPivot[AirportID],MATCH($C3837,RoutesPivot[[RouteID]:[RouteID]],0))</f>
        <v>MSP</v>
      </c>
      <c r="O3837">
        <f>INDEX(RoutesPivot[Distance],MATCH($C3837,RoutesPivot[[RouteID]:[RouteID]],0))</f>
        <v>300</v>
      </c>
      <c r="P3837">
        <f>INDEX(RoutesPivot[ListPrice],MATCH($C3837,RoutesPivot[[RouteID]:[RouteID]],0))</f>
        <v>115</v>
      </c>
      <c r="Q3837" t="str">
        <f>INDEX(AirportPivot[AirportName],MATCH($N3837,AirportPivot[[AirportID]:[AirportID]],0))</f>
        <v>Minneapolis-St Paul International/Wold-Chamberlain</v>
      </c>
      <c r="R3837">
        <f>INDEX(AirportPivot[Gates (number of available)],MATCH($N3837,AirportPivot[[AirportID]:[AirportID]],0))</f>
        <v>65</v>
      </c>
    </row>
    <row r="3838" spans="1:18" x14ac:dyDescent="0.25">
      <c r="A3838" s="3" t="s">
        <v>3870</v>
      </c>
      <c r="B3838" s="12">
        <v>42020</v>
      </c>
      <c r="C3838" s="4" t="s">
        <v>25</v>
      </c>
      <c r="D3838" s="4">
        <v>3</v>
      </c>
      <c r="E3838" s="4">
        <v>103</v>
      </c>
      <c r="F3838" s="5">
        <v>0.625</v>
      </c>
      <c r="G3838" s="6">
        <v>200</v>
      </c>
      <c r="H3838" s="7">
        <v>37000</v>
      </c>
      <c r="I3838" s="7">
        <f>FlightsPivot[[#This Row],[Total Fare]]*10%</f>
        <v>3700</v>
      </c>
      <c r="J3838" s="7">
        <f>FlightsPivot[[#This Row],[Total Fare]]+FlightsPivot[[#This Row],[10% tax ]]</f>
        <v>40700</v>
      </c>
      <c r="K3838" s="4">
        <v>1</v>
      </c>
      <c r="L3838" s="4">
        <v>2015</v>
      </c>
      <c r="M3838" t="str">
        <f>INDEX(RoutesPivot[DepAirport],MATCH($C3838,RoutesPivot[[RouteID]:[RouteID]],0))</f>
        <v>ORD</v>
      </c>
      <c r="N3838" t="str">
        <f>INDEX(RoutesPivot[AirportID],MATCH($C3838,RoutesPivot[[RouteID]:[RouteID]],0))</f>
        <v>DFW</v>
      </c>
      <c r="O3838">
        <f>INDEX(RoutesPivot[Distance],MATCH($C3838,RoutesPivot[[RouteID]:[RouteID]],0))</f>
        <v>700</v>
      </c>
      <c r="P3838">
        <f>INDEX(RoutesPivot[ListPrice],MATCH($C3838,RoutesPivot[[RouteID]:[RouteID]],0))</f>
        <v>200</v>
      </c>
      <c r="Q3838" t="str">
        <f>INDEX(AirportPivot[AirportName],MATCH($N3838,AirportPivot[[AirportID]:[AirportID]],0))</f>
        <v>Dallas/Fort Worth International</v>
      </c>
      <c r="R3838">
        <f>INDEX(AirportPivot[Gates (number of available)],MATCH($N3838,AirportPivot[[AirportID]:[AirportID]],0))</f>
        <v>130</v>
      </c>
    </row>
    <row r="3839" spans="1:18" x14ac:dyDescent="0.25">
      <c r="A3839" s="3" t="s">
        <v>3871</v>
      </c>
      <c r="B3839" s="12">
        <v>42049</v>
      </c>
      <c r="C3839" s="4" t="s">
        <v>21</v>
      </c>
      <c r="D3839" s="4">
        <v>2.2999999999999998</v>
      </c>
      <c r="E3839" s="4">
        <v>197</v>
      </c>
      <c r="F3839" s="5">
        <v>0.33333333333333331</v>
      </c>
      <c r="G3839" s="6">
        <v>125</v>
      </c>
      <c r="H3839" s="7">
        <v>20625</v>
      </c>
      <c r="I3839" s="7">
        <f>FlightsPivot[[#This Row],[Total Fare]]*10%</f>
        <v>2062.5</v>
      </c>
      <c r="J3839" s="7">
        <f>FlightsPivot[[#This Row],[Total Fare]]+FlightsPivot[[#This Row],[10% tax ]]</f>
        <v>22687.5</v>
      </c>
      <c r="K3839" s="4">
        <v>2</v>
      </c>
      <c r="L3839" s="4">
        <v>2015</v>
      </c>
      <c r="M3839" t="str">
        <f>INDEX(RoutesPivot[DepAirport],MATCH($C3839,RoutesPivot[[RouteID]:[RouteID]],0))</f>
        <v>ORD</v>
      </c>
      <c r="N3839" t="str">
        <f>INDEX(RoutesPivot[AirportID],MATCH($C3839,RoutesPivot[[RouteID]:[RouteID]],0))</f>
        <v>CLT</v>
      </c>
      <c r="O3839">
        <f>INDEX(RoutesPivot[Distance],MATCH($C3839,RoutesPivot[[RouteID]:[RouteID]],0))</f>
        <v>700</v>
      </c>
      <c r="P3839">
        <f>INDEX(RoutesPivot[ListPrice],MATCH($C3839,RoutesPivot[[RouteID]:[RouteID]],0))</f>
        <v>125</v>
      </c>
      <c r="Q3839" t="str">
        <f>INDEX(AirportPivot[AirportName],MATCH($N3839,AirportPivot[[AirportID]:[AirportID]],0))</f>
        <v>Charlotte/Douglas International</v>
      </c>
      <c r="R3839">
        <f>INDEX(AirportPivot[Gates (number of available)],MATCH($N3839,AirportPivot[[AirportID]:[AirportID]],0))</f>
        <v>65</v>
      </c>
    </row>
    <row r="3840" spans="1:18" x14ac:dyDescent="0.25">
      <c r="A3840" s="3" t="s">
        <v>3872</v>
      </c>
      <c r="B3840" s="12">
        <v>42027</v>
      </c>
      <c r="C3840" s="4" t="s">
        <v>23</v>
      </c>
      <c r="D3840" s="4">
        <v>2.6</v>
      </c>
      <c r="E3840" s="4">
        <v>56</v>
      </c>
      <c r="F3840" s="5">
        <v>0.3125</v>
      </c>
      <c r="G3840" s="6">
        <v>300</v>
      </c>
      <c r="H3840" s="7">
        <v>49500</v>
      </c>
      <c r="I3840" s="7">
        <f>FlightsPivot[[#This Row],[Total Fare]]*10%</f>
        <v>4950</v>
      </c>
      <c r="J3840" s="7">
        <f>FlightsPivot[[#This Row],[Total Fare]]+FlightsPivot[[#This Row],[10% tax ]]</f>
        <v>54450</v>
      </c>
      <c r="K3840" s="4">
        <v>1</v>
      </c>
      <c r="L3840" s="4">
        <v>2015</v>
      </c>
      <c r="M3840" t="str">
        <f>INDEX(RoutesPivot[DepAirport],MATCH($C3840,RoutesPivot[[RouteID]:[RouteID]],0))</f>
        <v>ORD</v>
      </c>
      <c r="N3840" t="str">
        <f>INDEX(RoutesPivot[AirportID],MATCH($C3840,RoutesPivot[[RouteID]:[RouteID]],0))</f>
        <v>DEN</v>
      </c>
      <c r="O3840">
        <f>INDEX(RoutesPivot[Distance],MATCH($C3840,RoutesPivot[[RouteID]:[RouteID]],0))</f>
        <v>800</v>
      </c>
      <c r="P3840">
        <f>INDEX(RoutesPivot[ListPrice],MATCH($C3840,RoutesPivot[[RouteID]:[RouteID]],0))</f>
        <v>300</v>
      </c>
      <c r="Q3840" t="str">
        <f>INDEX(AirportPivot[AirportName],MATCH($N3840,AirportPivot[[AirportID]:[AirportID]],0))</f>
        <v>Denver International</v>
      </c>
      <c r="R3840">
        <f>INDEX(AirportPivot[Gates (number of available)],MATCH($N3840,AirportPivot[[AirportID]:[AirportID]],0))</f>
        <v>75</v>
      </c>
    </row>
    <row r="3841" spans="1:18" x14ac:dyDescent="0.25">
      <c r="A3841" s="3" t="s">
        <v>3873</v>
      </c>
      <c r="B3841" s="12">
        <v>42233</v>
      </c>
      <c r="C3841" s="4" t="s">
        <v>37</v>
      </c>
      <c r="D3841" s="4">
        <v>1.8</v>
      </c>
      <c r="E3841" s="4">
        <v>137</v>
      </c>
      <c r="F3841" s="5">
        <v>0.79166666666666663</v>
      </c>
      <c r="G3841" s="6">
        <v>385</v>
      </c>
      <c r="H3841" s="7">
        <v>71225</v>
      </c>
      <c r="I3841" s="7">
        <f>FlightsPivot[[#This Row],[Total Fare]]*10%</f>
        <v>7122.5</v>
      </c>
      <c r="J3841" s="7">
        <f>FlightsPivot[[#This Row],[Total Fare]]+FlightsPivot[[#This Row],[10% tax ]]</f>
        <v>78347.5</v>
      </c>
      <c r="K3841" s="4">
        <v>8</v>
      </c>
      <c r="L3841" s="4">
        <v>2015</v>
      </c>
      <c r="M3841" t="str">
        <f>INDEX(RoutesPivot[DepAirport],MATCH($C3841,RoutesPivot[[RouteID]:[RouteID]],0))</f>
        <v>ORD</v>
      </c>
      <c r="N3841" t="str">
        <f>INDEX(RoutesPivot[AirportID],MATCH($C3841,RoutesPivot[[RouteID]:[RouteID]],0))</f>
        <v>SEA</v>
      </c>
      <c r="O3841">
        <f>INDEX(RoutesPivot[Distance],MATCH($C3841,RoutesPivot[[RouteID]:[RouteID]],0))</f>
        <v>1500</v>
      </c>
      <c r="P3841">
        <f>INDEX(RoutesPivot[ListPrice],MATCH($C3841,RoutesPivot[[RouteID]:[RouteID]],0))</f>
        <v>350</v>
      </c>
      <c r="Q3841" t="str">
        <f>INDEX(AirportPivot[AirportName],MATCH($N3841,AirportPivot[[AirportID]:[AirportID]],0))</f>
        <v>Seattle-Tacoma International</v>
      </c>
      <c r="R3841">
        <f>INDEX(AirportPivot[Gates (number of available)],MATCH($N3841,AirportPivot[[AirportID]:[AirportID]],0))</f>
        <v>58</v>
      </c>
    </row>
    <row r="3842" spans="1:18" x14ac:dyDescent="0.25">
      <c r="A3842" s="3" t="s">
        <v>3874</v>
      </c>
      <c r="B3842" s="12">
        <v>41803</v>
      </c>
      <c r="C3842" s="4" t="s">
        <v>19</v>
      </c>
      <c r="D3842" s="4">
        <v>1.9</v>
      </c>
      <c r="E3842" s="4">
        <v>17</v>
      </c>
      <c r="F3842" s="5">
        <v>0.83333333333333337</v>
      </c>
      <c r="G3842" s="6">
        <v>220</v>
      </c>
      <c r="H3842" s="7">
        <v>40700</v>
      </c>
      <c r="I3842" s="7">
        <f>FlightsPivot[[#This Row],[Total Fare]]*10%</f>
        <v>4070</v>
      </c>
      <c r="J3842" s="7">
        <f>FlightsPivot[[#This Row],[Total Fare]]+FlightsPivot[[#This Row],[10% tax ]]</f>
        <v>44770</v>
      </c>
      <c r="K3842" s="4">
        <v>6</v>
      </c>
      <c r="L3842" s="4">
        <v>2014</v>
      </c>
      <c r="M3842" t="str">
        <f>INDEX(RoutesPivot[DepAirport],MATCH($C3842,RoutesPivot[[RouteID]:[RouteID]],0))</f>
        <v>ORD</v>
      </c>
      <c r="N3842" t="str">
        <f>INDEX(RoutesPivot[AirportID],MATCH($C3842,RoutesPivot[[RouteID]:[RouteID]],0))</f>
        <v>IAH</v>
      </c>
      <c r="O3842">
        <f>INDEX(RoutesPivot[Distance],MATCH($C3842,RoutesPivot[[RouteID]:[RouteID]],0))</f>
        <v>800</v>
      </c>
      <c r="P3842">
        <f>INDEX(RoutesPivot[ListPrice],MATCH($C3842,RoutesPivot[[RouteID]:[RouteID]],0))</f>
        <v>200</v>
      </c>
      <c r="Q3842" t="str">
        <f>INDEX(AirportPivot[AirportName],MATCH($N3842,AirportPivot[[AirportID]:[AirportID]],0))</f>
        <v>George Bush Intercontinental/Houston</v>
      </c>
      <c r="R3842">
        <f>INDEX(AirportPivot[Gates (number of available)],MATCH($N3842,AirportPivot[[AirportID]:[AirportID]],0))</f>
        <v>80</v>
      </c>
    </row>
    <row r="3843" spans="1:18" x14ac:dyDescent="0.25">
      <c r="A3843" s="3" t="s">
        <v>3875</v>
      </c>
      <c r="B3843" s="12">
        <v>41952</v>
      </c>
      <c r="C3843" s="4" t="s">
        <v>21</v>
      </c>
      <c r="D3843" s="4">
        <v>2.8</v>
      </c>
      <c r="E3843" s="4">
        <v>45</v>
      </c>
      <c r="F3843" s="5">
        <v>0.70833333333333337</v>
      </c>
      <c r="G3843" s="6">
        <v>125</v>
      </c>
      <c r="H3843" s="7">
        <v>20625</v>
      </c>
      <c r="I3843" s="7">
        <f>FlightsPivot[[#This Row],[Total Fare]]*10%</f>
        <v>2062.5</v>
      </c>
      <c r="J3843" s="7">
        <f>FlightsPivot[[#This Row],[Total Fare]]+FlightsPivot[[#This Row],[10% tax ]]</f>
        <v>22687.5</v>
      </c>
      <c r="K3843" s="4">
        <v>11</v>
      </c>
      <c r="L3843" s="4">
        <v>2014</v>
      </c>
      <c r="M3843" t="str">
        <f>INDEX(RoutesPivot[DepAirport],MATCH($C3843,RoutesPivot[[RouteID]:[RouteID]],0))</f>
        <v>ORD</v>
      </c>
      <c r="N3843" t="str">
        <f>INDEX(RoutesPivot[AirportID],MATCH($C3843,RoutesPivot[[RouteID]:[RouteID]],0))</f>
        <v>CLT</v>
      </c>
      <c r="O3843">
        <f>INDEX(RoutesPivot[Distance],MATCH($C3843,RoutesPivot[[RouteID]:[RouteID]],0))</f>
        <v>700</v>
      </c>
      <c r="P3843">
        <f>INDEX(RoutesPivot[ListPrice],MATCH($C3843,RoutesPivot[[RouteID]:[RouteID]],0))</f>
        <v>125</v>
      </c>
      <c r="Q3843" t="str">
        <f>INDEX(AirportPivot[AirportName],MATCH($N3843,AirportPivot[[AirportID]:[AirportID]],0))</f>
        <v>Charlotte/Douglas International</v>
      </c>
      <c r="R3843">
        <f>INDEX(AirportPivot[Gates (number of available)],MATCH($N3843,AirportPivot[[AirportID]:[AirportID]],0))</f>
        <v>65</v>
      </c>
    </row>
    <row r="3844" spans="1:18" x14ac:dyDescent="0.25">
      <c r="A3844" s="3" t="s">
        <v>3876</v>
      </c>
      <c r="B3844" s="12">
        <v>42205</v>
      </c>
      <c r="C3844" s="4" t="s">
        <v>21</v>
      </c>
      <c r="D3844" s="4">
        <v>1.4</v>
      </c>
      <c r="E3844" s="4">
        <v>200</v>
      </c>
      <c r="F3844" s="5">
        <v>0.45833333333333331</v>
      </c>
      <c r="G3844" s="6">
        <v>137.5</v>
      </c>
      <c r="H3844" s="7">
        <v>22687.5</v>
      </c>
      <c r="I3844" s="7">
        <f>FlightsPivot[[#This Row],[Total Fare]]*10%</f>
        <v>2268.75</v>
      </c>
      <c r="J3844" s="7">
        <f>FlightsPivot[[#This Row],[Total Fare]]+FlightsPivot[[#This Row],[10% tax ]]</f>
        <v>24956.25</v>
      </c>
      <c r="K3844" s="4">
        <v>7</v>
      </c>
      <c r="L3844" s="4">
        <v>2015</v>
      </c>
      <c r="M3844" t="str">
        <f>INDEX(RoutesPivot[DepAirport],MATCH($C3844,RoutesPivot[[RouteID]:[RouteID]],0))</f>
        <v>ORD</v>
      </c>
      <c r="N3844" t="str">
        <f>INDEX(RoutesPivot[AirportID],MATCH($C3844,RoutesPivot[[RouteID]:[RouteID]],0))</f>
        <v>CLT</v>
      </c>
      <c r="O3844">
        <f>INDEX(RoutesPivot[Distance],MATCH($C3844,RoutesPivot[[RouteID]:[RouteID]],0))</f>
        <v>700</v>
      </c>
      <c r="P3844">
        <f>INDEX(RoutesPivot[ListPrice],MATCH($C3844,RoutesPivot[[RouteID]:[RouteID]],0))</f>
        <v>125</v>
      </c>
      <c r="Q3844" t="str">
        <f>INDEX(AirportPivot[AirportName],MATCH($N3844,AirportPivot[[AirportID]:[AirportID]],0))</f>
        <v>Charlotte/Douglas International</v>
      </c>
      <c r="R3844">
        <f>INDEX(AirportPivot[Gates (number of available)],MATCH($N3844,AirportPivot[[AirportID]:[AirportID]],0))</f>
        <v>65</v>
      </c>
    </row>
    <row r="3845" spans="1:18" x14ac:dyDescent="0.25">
      <c r="A3845" s="3" t="s">
        <v>3877</v>
      </c>
      <c r="B3845" s="12">
        <v>41914</v>
      </c>
      <c r="C3845" s="4" t="s">
        <v>27</v>
      </c>
      <c r="D3845" s="4">
        <v>9.6</v>
      </c>
      <c r="E3845" s="4">
        <v>145</v>
      </c>
      <c r="F3845" s="5">
        <v>0.29166666666666669</v>
      </c>
      <c r="G3845" s="6">
        <v>200</v>
      </c>
      <c r="H3845" s="7">
        <v>37000</v>
      </c>
      <c r="I3845" s="7">
        <f>FlightsPivot[[#This Row],[Total Fare]]*10%</f>
        <v>3700</v>
      </c>
      <c r="J3845" s="7">
        <f>FlightsPivot[[#This Row],[Total Fare]]+FlightsPivot[[#This Row],[10% tax ]]</f>
        <v>40700</v>
      </c>
      <c r="K3845" s="4">
        <v>10</v>
      </c>
      <c r="L3845" s="4">
        <v>2014</v>
      </c>
      <c r="M3845" t="str">
        <f>INDEX(RoutesPivot[DepAirport],MATCH($C3845,RoutesPivot[[RouteID]:[RouteID]],0))</f>
        <v>ORD</v>
      </c>
      <c r="N3845" t="str">
        <f>INDEX(RoutesPivot[AirportID],MATCH($C3845,RoutesPivot[[RouteID]:[RouteID]],0))</f>
        <v>ATL</v>
      </c>
      <c r="O3845">
        <f>INDEX(RoutesPivot[Distance],MATCH($C3845,RoutesPivot[[RouteID]:[RouteID]],0))</f>
        <v>510</v>
      </c>
      <c r="P3845">
        <f>INDEX(RoutesPivot[ListPrice],MATCH($C3845,RoutesPivot[[RouteID]:[RouteID]],0))</f>
        <v>200</v>
      </c>
      <c r="Q3845" t="str">
        <f>INDEX(AirportPivot[AirportName],MATCH($N3845,AirportPivot[[AirportID]:[AirportID]],0))</f>
        <v>Hartsfield-Jackson Atlanta International</v>
      </c>
      <c r="R3845">
        <f>INDEX(AirportPivot[Gates (number of available)],MATCH($N3845,AirportPivot[[AirportID]:[AirportID]],0))</f>
        <v>100</v>
      </c>
    </row>
    <row r="3846" spans="1:18" x14ac:dyDescent="0.25">
      <c r="A3846" s="3" t="s">
        <v>3878</v>
      </c>
      <c r="B3846" s="12">
        <v>42094</v>
      </c>
      <c r="C3846" s="4" t="s">
        <v>17</v>
      </c>
      <c r="D3846" s="4">
        <v>5.0999999999999996</v>
      </c>
      <c r="E3846" s="4">
        <v>147</v>
      </c>
      <c r="F3846" s="5">
        <v>0.33333333333333331</v>
      </c>
      <c r="G3846" s="6">
        <v>350</v>
      </c>
      <c r="H3846" s="7">
        <v>64750</v>
      </c>
      <c r="I3846" s="7">
        <f>FlightsPivot[[#This Row],[Total Fare]]*10%</f>
        <v>6475</v>
      </c>
      <c r="J3846" s="7">
        <f>FlightsPivot[[#This Row],[Total Fare]]+FlightsPivot[[#This Row],[10% tax ]]</f>
        <v>71225</v>
      </c>
      <c r="K3846" s="4">
        <v>3</v>
      </c>
      <c r="L3846" s="4">
        <v>2015</v>
      </c>
      <c r="M3846" t="str">
        <f>INDEX(RoutesPivot[DepAirport],MATCH($C3846,RoutesPivot[[RouteID]:[RouteID]],0))</f>
        <v>ORD</v>
      </c>
      <c r="N3846" t="str">
        <f>INDEX(RoutesPivot[AirportID],MATCH($C3846,RoutesPivot[[RouteID]:[RouteID]],0))</f>
        <v>LAX</v>
      </c>
      <c r="O3846">
        <f>INDEX(RoutesPivot[Distance],MATCH($C3846,RoutesPivot[[RouteID]:[RouteID]],0))</f>
        <v>1518</v>
      </c>
      <c r="P3846">
        <f>INDEX(RoutesPivot[ListPrice],MATCH($C3846,RoutesPivot[[RouteID]:[RouteID]],0))</f>
        <v>350</v>
      </c>
      <c r="Q3846" t="str">
        <f>INDEX(AirportPivot[AirportName],MATCH($N3846,AirportPivot[[AirportID]:[AirportID]],0))</f>
        <v>Los Angeles International</v>
      </c>
      <c r="R3846">
        <f>INDEX(AirportPivot[Gates (number of available)],MATCH($N3846,AirportPivot[[AirportID]:[AirportID]],0))</f>
        <v>86</v>
      </c>
    </row>
    <row r="3847" spans="1:18" x14ac:dyDescent="0.25">
      <c r="A3847" s="3" t="s">
        <v>3879</v>
      </c>
      <c r="B3847" s="12">
        <v>41838</v>
      </c>
      <c r="C3847" s="4" t="s">
        <v>33</v>
      </c>
      <c r="D3847" s="4">
        <v>3.3</v>
      </c>
      <c r="E3847" s="4">
        <v>117</v>
      </c>
      <c r="F3847" s="5">
        <v>0.77083333333333337</v>
      </c>
      <c r="G3847" s="6">
        <v>412.5</v>
      </c>
      <c r="H3847" s="7">
        <v>76312.5</v>
      </c>
      <c r="I3847" s="7">
        <f>FlightsPivot[[#This Row],[Total Fare]]*10%</f>
        <v>7631.25</v>
      </c>
      <c r="J3847" s="7">
        <f>FlightsPivot[[#This Row],[Total Fare]]+FlightsPivot[[#This Row],[10% tax ]]</f>
        <v>83943.75</v>
      </c>
      <c r="K3847" s="4">
        <v>7</v>
      </c>
      <c r="L3847" s="4">
        <v>2014</v>
      </c>
      <c r="M3847" t="str">
        <f>INDEX(RoutesPivot[DepAirport],MATCH($C3847,RoutesPivot[[RouteID]:[RouteID]],0))</f>
        <v>ORD</v>
      </c>
      <c r="N3847" t="str">
        <f>INDEX(RoutesPivot[AirportID],MATCH($C3847,RoutesPivot[[RouteID]:[RouteID]],0))</f>
        <v>SFO</v>
      </c>
      <c r="O3847">
        <f>INDEX(RoutesPivot[Distance],MATCH($C3847,RoutesPivot[[RouteID]:[RouteID]],0))</f>
        <v>1600</v>
      </c>
      <c r="P3847">
        <f>INDEX(RoutesPivot[ListPrice],MATCH($C3847,RoutesPivot[[RouteID]:[RouteID]],0))</f>
        <v>375</v>
      </c>
      <c r="Q3847" t="str">
        <f>INDEX(AirportPivot[AirportName],MATCH($N3847,AirportPivot[[AirportID]:[AirportID]],0))</f>
        <v>San Francisco International</v>
      </c>
      <c r="R3847">
        <f>INDEX(AirportPivot[Gates (number of available)],MATCH($N3847,AirportPivot[[AirportID]:[AirportID]],0))</f>
        <v>70</v>
      </c>
    </row>
    <row r="3848" spans="1:18" x14ac:dyDescent="0.25">
      <c r="A3848" s="3" t="s">
        <v>3880</v>
      </c>
      <c r="B3848" s="12">
        <v>42349</v>
      </c>
      <c r="C3848" s="4" t="s">
        <v>23</v>
      </c>
      <c r="D3848" s="4">
        <v>2.6</v>
      </c>
      <c r="E3848" s="4">
        <v>80</v>
      </c>
      <c r="F3848" s="5">
        <v>0.79166666666666663</v>
      </c>
      <c r="G3848" s="6">
        <v>300</v>
      </c>
      <c r="H3848" s="7">
        <v>54300</v>
      </c>
      <c r="I3848" s="7">
        <f>FlightsPivot[[#This Row],[Total Fare]]*10%</f>
        <v>5430</v>
      </c>
      <c r="J3848" s="7">
        <f>FlightsPivot[[#This Row],[Total Fare]]+FlightsPivot[[#This Row],[10% tax ]]</f>
        <v>59730</v>
      </c>
      <c r="K3848" s="4">
        <v>12</v>
      </c>
      <c r="L3848" s="4">
        <v>2015</v>
      </c>
      <c r="M3848" t="str">
        <f>INDEX(RoutesPivot[DepAirport],MATCH($C3848,RoutesPivot[[RouteID]:[RouteID]],0))</f>
        <v>ORD</v>
      </c>
      <c r="N3848" t="str">
        <f>INDEX(RoutesPivot[AirportID],MATCH($C3848,RoutesPivot[[RouteID]:[RouteID]],0))</f>
        <v>DEN</v>
      </c>
      <c r="O3848">
        <f>INDEX(RoutesPivot[Distance],MATCH($C3848,RoutesPivot[[RouteID]:[RouteID]],0))</f>
        <v>800</v>
      </c>
      <c r="P3848">
        <f>INDEX(RoutesPivot[ListPrice],MATCH($C3848,RoutesPivot[[RouteID]:[RouteID]],0))</f>
        <v>300</v>
      </c>
      <c r="Q3848" t="str">
        <f>INDEX(AirportPivot[AirportName],MATCH($N3848,AirportPivot[[AirportID]:[AirportID]],0))</f>
        <v>Denver International</v>
      </c>
      <c r="R3848">
        <f>INDEX(AirportPivot[Gates (number of available)],MATCH($N3848,AirportPivot[[AirportID]:[AirportID]],0))</f>
        <v>75</v>
      </c>
    </row>
    <row r="3849" spans="1:18" x14ac:dyDescent="0.25">
      <c r="A3849" s="3" t="s">
        <v>3881</v>
      </c>
      <c r="B3849" s="12">
        <v>42189</v>
      </c>
      <c r="C3849" s="4" t="s">
        <v>47</v>
      </c>
      <c r="D3849" s="4">
        <v>1.1000000000000001</v>
      </c>
      <c r="E3849" s="4">
        <v>142</v>
      </c>
      <c r="F3849" s="5">
        <v>0.875</v>
      </c>
      <c r="G3849" s="6">
        <v>275</v>
      </c>
      <c r="H3849" s="7">
        <v>50875</v>
      </c>
      <c r="I3849" s="7">
        <f>FlightsPivot[[#This Row],[Total Fare]]*10%</f>
        <v>5087.5</v>
      </c>
      <c r="J3849" s="7">
        <f>FlightsPivot[[#This Row],[Total Fare]]+FlightsPivot[[#This Row],[10% tax ]]</f>
        <v>55962.5</v>
      </c>
      <c r="K3849" s="4">
        <v>7</v>
      </c>
      <c r="L3849" s="4">
        <v>2015</v>
      </c>
      <c r="M3849" t="str">
        <f>INDEX(RoutesPivot[DepAirport],MATCH($C3849,RoutesPivot[[RouteID]:[RouteID]],0))</f>
        <v>ORD</v>
      </c>
      <c r="N3849" t="str">
        <f>INDEX(RoutesPivot[AirportID],MATCH($C3849,RoutesPivot[[RouteID]:[RouteID]],0))</f>
        <v>PHX</v>
      </c>
      <c r="O3849">
        <f>INDEX(RoutesPivot[Distance],MATCH($C3849,RoutesPivot[[RouteID]:[RouteID]],0))</f>
        <v>1200</v>
      </c>
      <c r="P3849">
        <f>INDEX(RoutesPivot[ListPrice],MATCH($C3849,RoutesPivot[[RouteID]:[RouteID]],0))</f>
        <v>250</v>
      </c>
      <c r="Q3849" t="str">
        <f>INDEX(AirportPivot[AirportName],MATCH($N3849,AirportPivot[[AirportID]:[AirportID]],0))</f>
        <v>Phoenix Sky Harbor International</v>
      </c>
      <c r="R3849">
        <f>INDEX(AirportPivot[Gates (number of available)],MATCH($N3849,AirportPivot[[AirportID]:[AirportID]],0))</f>
        <v>60</v>
      </c>
    </row>
    <row r="3850" spans="1:18" x14ac:dyDescent="0.25">
      <c r="A3850" s="3" t="s">
        <v>3882</v>
      </c>
      <c r="B3850" s="12">
        <v>42111</v>
      </c>
      <c r="C3850" s="4" t="s">
        <v>50</v>
      </c>
      <c r="D3850" s="4">
        <v>1.9</v>
      </c>
      <c r="E3850" s="4">
        <v>9</v>
      </c>
      <c r="F3850" s="5">
        <v>0.375</v>
      </c>
      <c r="G3850" s="6">
        <v>275</v>
      </c>
      <c r="H3850" s="7">
        <v>50875</v>
      </c>
      <c r="I3850" s="7">
        <f>FlightsPivot[[#This Row],[Total Fare]]*10%</f>
        <v>5087.5</v>
      </c>
      <c r="J3850" s="7">
        <f>FlightsPivot[[#This Row],[Total Fare]]+FlightsPivot[[#This Row],[10% tax ]]</f>
        <v>55962.5</v>
      </c>
      <c r="K3850" s="4">
        <v>4</v>
      </c>
      <c r="L3850" s="4">
        <v>2015</v>
      </c>
      <c r="M3850" t="str">
        <f>INDEX(RoutesPivot[DepAirport],MATCH($C3850,RoutesPivot[[RouteID]:[RouteID]],0))</f>
        <v>ORD</v>
      </c>
      <c r="N3850" t="str">
        <f>INDEX(RoutesPivot[AirportID],MATCH($C3850,RoutesPivot[[RouteID]:[RouteID]],0))</f>
        <v>LGA</v>
      </c>
      <c r="O3850">
        <f>INDEX(RoutesPivot[Distance],MATCH($C3850,RoutesPivot[[RouteID]:[RouteID]],0))</f>
        <v>610</v>
      </c>
      <c r="P3850">
        <f>INDEX(RoutesPivot[ListPrice],MATCH($C3850,RoutesPivot[[RouteID]:[RouteID]],0))</f>
        <v>275</v>
      </c>
      <c r="Q3850" t="str">
        <f>INDEX(AirportPivot[AirportName],MATCH($N3850,AirportPivot[[AirportID]:[AirportID]],0))</f>
        <v>Laguardia</v>
      </c>
      <c r="R3850">
        <f>INDEX(AirportPivot[Gates (number of available)],MATCH($N3850,AirportPivot[[AirportID]:[AirportID]],0))</f>
        <v>66</v>
      </c>
    </row>
    <row r="3851" spans="1:18" x14ac:dyDescent="0.25">
      <c r="A3851" s="3" t="s">
        <v>3883</v>
      </c>
      <c r="B3851" s="12">
        <v>41695</v>
      </c>
      <c r="C3851" s="4" t="s">
        <v>23</v>
      </c>
      <c r="D3851" s="4">
        <v>1.1000000000000001</v>
      </c>
      <c r="E3851" s="4">
        <v>179</v>
      </c>
      <c r="F3851" s="5">
        <v>0.72916666666666663</v>
      </c>
      <c r="G3851" s="6">
        <v>300</v>
      </c>
      <c r="H3851" s="7">
        <v>49500</v>
      </c>
      <c r="I3851" s="7">
        <f>FlightsPivot[[#This Row],[Total Fare]]*10%</f>
        <v>4950</v>
      </c>
      <c r="J3851" s="7">
        <f>FlightsPivot[[#This Row],[Total Fare]]+FlightsPivot[[#This Row],[10% tax ]]</f>
        <v>54450</v>
      </c>
      <c r="K3851" s="4">
        <v>2</v>
      </c>
      <c r="L3851" s="4">
        <v>2014</v>
      </c>
      <c r="M3851" t="str">
        <f>INDEX(RoutesPivot[DepAirport],MATCH($C3851,RoutesPivot[[RouteID]:[RouteID]],0))</f>
        <v>ORD</v>
      </c>
      <c r="N3851" t="str">
        <f>INDEX(RoutesPivot[AirportID],MATCH($C3851,RoutesPivot[[RouteID]:[RouteID]],0))</f>
        <v>DEN</v>
      </c>
      <c r="O3851">
        <f>INDEX(RoutesPivot[Distance],MATCH($C3851,RoutesPivot[[RouteID]:[RouteID]],0))</f>
        <v>800</v>
      </c>
      <c r="P3851">
        <f>INDEX(RoutesPivot[ListPrice],MATCH($C3851,RoutesPivot[[RouteID]:[RouteID]],0))</f>
        <v>300</v>
      </c>
      <c r="Q3851" t="str">
        <f>INDEX(AirportPivot[AirportName],MATCH($N3851,AirportPivot[[AirportID]:[AirportID]],0))</f>
        <v>Denver International</v>
      </c>
      <c r="R3851">
        <f>INDEX(AirportPivot[Gates (number of available)],MATCH($N3851,AirportPivot[[AirportID]:[AirportID]],0))</f>
        <v>75</v>
      </c>
    </row>
    <row r="3852" spans="1:18" x14ac:dyDescent="0.25">
      <c r="A3852" s="3" t="s">
        <v>3884</v>
      </c>
      <c r="B3852" s="12">
        <v>42037</v>
      </c>
      <c r="C3852" s="4" t="s">
        <v>21</v>
      </c>
      <c r="D3852" s="4">
        <v>1.2</v>
      </c>
      <c r="E3852" s="4">
        <v>152</v>
      </c>
      <c r="F3852" s="5">
        <v>0.89583333333333337</v>
      </c>
      <c r="G3852" s="6">
        <v>125</v>
      </c>
      <c r="H3852" s="7">
        <v>20625</v>
      </c>
      <c r="I3852" s="7">
        <f>FlightsPivot[[#This Row],[Total Fare]]*10%</f>
        <v>2062.5</v>
      </c>
      <c r="J3852" s="7">
        <f>FlightsPivot[[#This Row],[Total Fare]]+FlightsPivot[[#This Row],[10% tax ]]</f>
        <v>22687.5</v>
      </c>
      <c r="K3852" s="4">
        <v>2</v>
      </c>
      <c r="L3852" s="4">
        <v>2015</v>
      </c>
      <c r="M3852" t="str">
        <f>INDEX(RoutesPivot[DepAirport],MATCH($C3852,RoutesPivot[[RouteID]:[RouteID]],0))</f>
        <v>ORD</v>
      </c>
      <c r="N3852" t="str">
        <f>INDEX(RoutesPivot[AirportID],MATCH($C3852,RoutesPivot[[RouteID]:[RouteID]],0))</f>
        <v>CLT</v>
      </c>
      <c r="O3852">
        <f>INDEX(RoutesPivot[Distance],MATCH($C3852,RoutesPivot[[RouteID]:[RouteID]],0))</f>
        <v>700</v>
      </c>
      <c r="P3852">
        <f>INDEX(RoutesPivot[ListPrice],MATCH($C3852,RoutesPivot[[RouteID]:[RouteID]],0))</f>
        <v>125</v>
      </c>
      <c r="Q3852" t="str">
        <f>INDEX(AirportPivot[AirportName],MATCH($N3852,AirportPivot[[AirportID]:[AirportID]],0))</f>
        <v>Charlotte/Douglas International</v>
      </c>
      <c r="R3852">
        <f>INDEX(AirportPivot[Gates (number of available)],MATCH($N3852,AirportPivot[[AirportID]:[AirportID]],0))</f>
        <v>65</v>
      </c>
    </row>
    <row r="3853" spans="1:18" x14ac:dyDescent="0.25">
      <c r="A3853" s="3" t="s">
        <v>3885</v>
      </c>
      <c r="B3853" s="12">
        <v>41793</v>
      </c>
      <c r="C3853" s="4" t="s">
        <v>80</v>
      </c>
      <c r="D3853" s="4">
        <v>1.5</v>
      </c>
      <c r="E3853" s="4">
        <v>99</v>
      </c>
      <c r="F3853" s="5">
        <v>0.45833333333333331</v>
      </c>
      <c r="G3853" s="6">
        <v>330</v>
      </c>
      <c r="H3853" s="7">
        <v>61050</v>
      </c>
      <c r="I3853" s="7">
        <f>FlightsPivot[[#This Row],[Total Fare]]*10%</f>
        <v>6105</v>
      </c>
      <c r="J3853" s="7">
        <f>FlightsPivot[[#This Row],[Total Fare]]+FlightsPivot[[#This Row],[10% tax ]]</f>
        <v>67155</v>
      </c>
      <c r="K3853" s="4">
        <v>6</v>
      </c>
      <c r="L3853" s="4">
        <v>2014</v>
      </c>
      <c r="M3853" t="str">
        <f>INDEX(RoutesPivot[DepAirport],MATCH($C3853,RoutesPivot[[RouteID]:[RouteID]],0))</f>
        <v>ORD</v>
      </c>
      <c r="N3853" t="str">
        <f>INDEX(RoutesPivot[AirportID],MATCH($C3853,RoutesPivot[[RouteID]:[RouteID]],0))</f>
        <v>MIA</v>
      </c>
      <c r="O3853">
        <f>INDEX(RoutesPivot[Distance],MATCH($C3853,RoutesPivot[[RouteID]:[RouteID]],0))</f>
        <v>1000</v>
      </c>
      <c r="P3853">
        <f>INDEX(RoutesPivot[ListPrice],MATCH($C3853,RoutesPivot[[RouteID]:[RouteID]],0))</f>
        <v>300</v>
      </c>
      <c r="Q3853" t="str">
        <f>INDEX(AirportPivot[AirportName],MATCH($N3853,AirportPivot[[AirportID]:[AirportID]],0))</f>
        <v>Miami International</v>
      </c>
      <c r="R3853">
        <f>INDEX(AirportPivot[Gates (number of available)],MATCH($N3853,AirportPivot[[AirportID]:[AirportID]],0))</f>
        <v>80</v>
      </c>
    </row>
    <row r="3854" spans="1:18" x14ac:dyDescent="0.25">
      <c r="A3854" s="3" t="s">
        <v>3886</v>
      </c>
      <c r="B3854" s="12">
        <v>41940</v>
      </c>
      <c r="C3854" s="4" t="s">
        <v>17</v>
      </c>
      <c r="D3854" s="4">
        <v>3.4</v>
      </c>
      <c r="E3854" s="4">
        <v>104</v>
      </c>
      <c r="F3854" s="5">
        <v>0.83333333333333337</v>
      </c>
      <c r="G3854" s="6">
        <v>350</v>
      </c>
      <c r="H3854" s="7">
        <v>64750</v>
      </c>
      <c r="I3854" s="7">
        <f>FlightsPivot[[#This Row],[Total Fare]]*10%</f>
        <v>6475</v>
      </c>
      <c r="J3854" s="7">
        <f>FlightsPivot[[#This Row],[Total Fare]]+FlightsPivot[[#This Row],[10% tax ]]</f>
        <v>71225</v>
      </c>
      <c r="K3854" s="4">
        <v>10</v>
      </c>
      <c r="L3854" s="4">
        <v>2014</v>
      </c>
      <c r="M3854" t="str">
        <f>INDEX(RoutesPivot[DepAirport],MATCH($C3854,RoutesPivot[[RouteID]:[RouteID]],0))</f>
        <v>ORD</v>
      </c>
      <c r="N3854" t="str">
        <f>INDEX(RoutesPivot[AirportID],MATCH($C3854,RoutesPivot[[RouteID]:[RouteID]],0))</f>
        <v>LAX</v>
      </c>
      <c r="O3854">
        <f>INDEX(RoutesPivot[Distance],MATCH($C3854,RoutesPivot[[RouteID]:[RouteID]],0))</f>
        <v>1518</v>
      </c>
      <c r="P3854">
        <f>INDEX(RoutesPivot[ListPrice],MATCH($C3854,RoutesPivot[[RouteID]:[RouteID]],0))</f>
        <v>350</v>
      </c>
      <c r="Q3854" t="str">
        <f>INDEX(AirportPivot[AirportName],MATCH($N3854,AirportPivot[[AirportID]:[AirportID]],0))</f>
        <v>Los Angeles International</v>
      </c>
      <c r="R3854">
        <f>INDEX(AirportPivot[Gates (number of available)],MATCH($N3854,AirportPivot[[AirportID]:[AirportID]],0))</f>
        <v>86</v>
      </c>
    </row>
    <row r="3855" spans="1:18" x14ac:dyDescent="0.25">
      <c r="A3855" s="3" t="s">
        <v>3887</v>
      </c>
      <c r="B3855" s="12">
        <v>42019</v>
      </c>
      <c r="C3855" s="4" t="s">
        <v>37</v>
      </c>
      <c r="D3855" s="4">
        <v>2.2000000000000002</v>
      </c>
      <c r="E3855" s="4">
        <v>171</v>
      </c>
      <c r="F3855" s="5">
        <v>0.33333333333333331</v>
      </c>
      <c r="G3855" s="6">
        <v>350</v>
      </c>
      <c r="H3855" s="7">
        <v>57750</v>
      </c>
      <c r="I3855" s="7">
        <f>FlightsPivot[[#This Row],[Total Fare]]*10%</f>
        <v>5775</v>
      </c>
      <c r="J3855" s="7">
        <f>FlightsPivot[[#This Row],[Total Fare]]+FlightsPivot[[#This Row],[10% tax ]]</f>
        <v>63525</v>
      </c>
      <c r="K3855" s="4">
        <v>1</v>
      </c>
      <c r="L3855" s="4">
        <v>2015</v>
      </c>
      <c r="M3855" t="str">
        <f>INDEX(RoutesPivot[DepAirport],MATCH($C3855,RoutesPivot[[RouteID]:[RouteID]],0))</f>
        <v>ORD</v>
      </c>
      <c r="N3855" t="str">
        <f>INDEX(RoutesPivot[AirportID],MATCH($C3855,RoutesPivot[[RouteID]:[RouteID]],0))</f>
        <v>SEA</v>
      </c>
      <c r="O3855">
        <f>INDEX(RoutesPivot[Distance],MATCH($C3855,RoutesPivot[[RouteID]:[RouteID]],0))</f>
        <v>1500</v>
      </c>
      <c r="P3855">
        <f>INDEX(RoutesPivot[ListPrice],MATCH($C3855,RoutesPivot[[RouteID]:[RouteID]],0))</f>
        <v>350</v>
      </c>
      <c r="Q3855" t="str">
        <f>INDEX(AirportPivot[AirportName],MATCH($N3855,AirportPivot[[AirportID]:[AirportID]],0))</f>
        <v>Seattle-Tacoma International</v>
      </c>
      <c r="R3855">
        <f>INDEX(AirportPivot[Gates (number of available)],MATCH($N3855,AirportPivot[[AirportID]:[AirportID]],0))</f>
        <v>58</v>
      </c>
    </row>
    <row r="3856" spans="1:18" x14ac:dyDescent="0.25">
      <c r="A3856" s="3" t="s">
        <v>3888</v>
      </c>
      <c r="B3856" s="12">
        <v>41944</v>
      </c>
      <c r="C3856" s="4" t="s">
        <v>23</v>
      </c>
      <c r="D3856" s="4">
        <v>1.9</v>
      </c>
      <c r="E3856" s="4">
        <v>20</v>
      </c>
      <c r="F3856" s="5">
        <v>0.70833333333333337</v>
      </c>
      <c r="G3856" s="6">
        <v>300</v>
      </c>
      <c r="H3856" s="7">
        <v>55500</v>
      </c>
      <c r="I3856" s="7">
        <f>FlightsPivot[[#This Row],[Total Fare]]*10%</f>
        <v>5550</v>
      </c>
      <c r="J3856" s="7">
        <f>FlightsPivot[[#This Row],[Total Fare]]+FlightsPivot[[#This Row],[10% tax ]]</f>
        <v>61050</v>
      </c>
      <c r="K3856" s="4">
        <v>11</v>
      </c>
      <c r="L3856" s="4">
        <v>2014</v>
      </c>
      <c r="M3856" t="str">
        <f>INDEX(RoutesPivot[DepAirport],MATCH($C3856,RoutesPivot[[RouteID]:[RouteID]],0))</f>
        <v>ORD</v>
      </c>
      <c r="N3856" t="str">
        <f>INDEX(RoutesPivot[AirportID],MATCH($C3856,RoutesPivot[[RouteID]:[RouteID]],0))</f>
        <v>DEN</v>
      </c>
      <c r="O3856">
        <f>INDEX(RoutesPivot[Distance],MATCH($C3856,RoutesPivot[[RouteID]:[RouteID]],0))</f>
        <v>800</v>
      </c>
      <c r="P3856">
        <f>INDEX(RoutesPivot[ListPrice],MATCH($C3856,RoutesPivot[[RouteID]:[RouteID]],0))</f>
        <v>300</v>
      </c>
      <c r="Q3856" t="str">
        <f>INDEX(AirportPivot[AirportName],MATCH($N3856,AirportPivot[[AirportID]:[AirportID]],0))</f>
        <v>Denver International</v>
      </c>
      <c r="R3856">
        <f>INDEX(AirportPivot[Gates (number of available)],MATCH($N3856,AirportPivot[[AirportID]:[AirportID]],0))</f>
        <v>75</v>
      </c>
    </row>
    <row r="3857" spans="1:18" x14ac:dyDescent="0.25">
      <c r="A3857" s="3" t="s">
        <v>3889</v>
      </c>
      <c r="B3857" s="12">
        <v>42159</v>
      </c>
      <c r="C3857" s="4" t="s">
        <v>15</v>
      </c>
      <c r="D3857" s="4">
        <v>2.9</v>
      </c>
      <c r="E3857" s="4">
        <v>16</v>
      </c>
      <c r="F3857" s="5">
        <v>0.29166666666666669</v>
      </c>
      <c r="G3857" s="6">
        <v>247.5</v>
      </c>
      <c r="H3857" s="7">
        <v>45787.5</v>
      </c>
      <c r="I3857" s="7">
        <f>FlightsPivot[[#This Row],[Total Fare]]*10%</f>
        <v>4578.75</v>
      </c>
      <c r="J3857" s="7">
        <f>FlightsPivot[[#This Row],[Total Fare]]+FlightsPivot[[#This Row],[10% tax ]]</f>
        <v>50366.25</v>
      </c>
      <c r="K3857" s="4">
        <v>6</v>
      </c>
      <c r="L3857" s="4">
        <v>2015</v>
      </c>
      <c r="M3857" t="str">
        <f>INDEX(RoutesPivot[DepAirport],MATCH($C3857,RoutesPivot[[RouteID]:[RouteID]],0))</f>
        <v>ORD</v>
      </c>
      <c r="N3857" t="str">
        <f>INDEX(RoutesPivot[AirportID],MATCH($C3857,RoutesPivot[[RouteID]:[RouteID]],0))</f>
        <v>EWR</v>
      </c>
      <c r="O3857">
        <f>INDEX(RoutesPivot[Distance],MATCH($C3857,RoutesPivot[[RouteID]:[RouteID]],0))</f>
        <v>600</v>
      </c>
      <c r="P3857">
        <f>INDEX(RoutesPivot[ListPrice],MATCH($C3857,RoutesPivot[[RouteID]:[RouteID]],0))</f>
        <v>225</v>
      </c>
      <c r="Q3857" t="str">
        <f>INDEX(AirportPivot[AirportName],MATCH($N3857,AirportPivot[[AirportID]:[AirportID]],0))</f>
        <v>Newark Liberty International</v>
      </c>
      <c r="R3857">
        <f>INDEX(AirportPivot[Gates (number of available)],MATCH($N3857,AirportPivot[[AirportID]:[AirportID]],0))</f>
        <v>82</v>
      </c>
    </row>
    <row r="3858" spans="1:18" x14ac:dyDescent="0.25">
      <c r="A3858" s="3" t="s">
        <v>3890</v>
      </c>
      <c r="B3858" s="12">
        <v>41892</v>
      </c>
      <c r="C3858" s="4" t="s">
        <v>13</v>
      </c>
      <c r="D3858" s="4">
        <v>1.9</v>
      </c>
      <c r="E3858" s="4">
        <v>190</v>
      </c>
      <c r="F3858" s="5">
        <v>0.5</v>
      </c>
      <c r="G3858" s="6">
        <v>250</v>
      </c>
      <c r="H3858" s="7">
        <v>41250</v>
      </c>
      <c r="I3858" s="7">
        <f>FlightsPivot[[#This Row],[Total Fare]]*10%</f>
        <v>4125</v>
      </c>
      <c r="J3858" s="7">
        <f>FlightsPivot[[#This Row],[Total Fare]]+FlightsPivot[[#This Row],[10% tax ]]</f>
        <v>45375</v>
      </c>
      <c r="K3858" s="4">
        <v>9</v>
      </c>
      <c r="L3858" s="4">
        <v>2014</v>
      </c>
      <c r="M3858" t="str">
        <f>INDEX(RoutesPivot[DepAirport],MATCH($C3858,RoutesPivot[[RouteID]:[RouteID]],0))</f>
        <v>ORD</v>
      </c>
      <c r="N3858" t="str">
        <f>INDEX(RoutesPivot[AirportID],MATCH($C3858,RoutesPivot[[RouteID]:[RouteID]],0))</f>
        <v>JFK</v>
      </c>
      <c r="O3858">
        <f>INDEX(RoutesPivot[Distance],MATCH($C3858,RoutesPivot[[RouteID]:[RouteID]],0))</f>
        <v>619</v>
      </c>
      <c r="P3858">
        <f>INDEX(RoutesPivot[ListPrice],MATCH($C3858,RoutesPivot[[RouteID]:[RouteID]],0))</f>
        <v>250</v>
      </c>
      <c r="Q3858" t="str">
        <f>INDEX(AirportPivot[AirportName],MATCH($N3858,AirportPivot[[AirportID]:[AirportID]],0))</f>
        <v>John F Kennedy International</v>
      </c>
      <c r="R3858">
        <f>INDEX(AirportPivot[Gates (number of available)],MATCH($N3858,AirportPivot[[AirportID]:[AirportID]],0))</f>
        <v>120</v>
      </c>
    </row>
    <row r="3859" spans="1:18" x14ac:dyDescent="0.25">
      <c r="A3859" s="3" t="s">
        <v>3891</v>
      </c>
      <c r="B3859" s="12">
        <v>42016</v>
      </c>
      <c r="C3859" s="4" t="s">
        <v>50</v>
      </c>
      <c r="D3859" s="4">
        <v>2.5</v>
      </c>
      <c r="E3859" s="4">
        <v>185</v>
      </c>
      <c r="F3859" s="5">
        <v>0.33333333333333331</v>
      </c>
      <c r="G3859" s="6">
        <v>275</v>
      </c>
      <c r="H3859" s="7">
        <v>45375</v>
      </c>
      <c r="I3859" s="7">
        <f>FlightsPivot[[#This Row],[Total Fare]]*10%</f>
        <v>4537.5</v>
      </c>
      <c r="J3859" s="7">
        <f>FlightsPivot[[#This Row],[Total Fare]]+FlightsPivot[[#This Row],[10% tax ]]</f>
        <v>49912.5</v>
      </c>
      <c r="K3859" s="4">
        <v>1</v>
      </c>
      <c r="L3859" s="4">
        <v>2015</v>
      </c>
      <c r="M3859" t="str">
        <f>INDEX(RoutesPivot[DepAirport],MATCH($C3859,RoutesPivot[[RouteID]:[RouteID]],0))</f>
        <v>ORD</v>
      </c>
      <c r="N3859" t="str">
        <f>INDEX(RoutesPivot[AirportID],MATCH($C3859,RoutesPivot[[RouteID]:[RouteID]],0))</f>
        <v>LGA</v>
      </c>
      <c r="O3859">
        <f>INDEX(RoutesPivot[Distance],MATCH($C3859,RoutesPivot[[RouteID]:[RouteID]],0))</f>
        <v>610</v>
      </c>
      <c r="P3859">
        <f>INDEX(RoutesPivot[ListPrice],MATCH($C3859,RoutesPivot[[RouteID]:[RouteID]],0))</f>
        <v>275</v>
      </c>
      <c r="Q3859" t="str">
        <f>INDEX(AirportPivot[AirportName],MATCH($N3859,AirportPivot[[AirportID]:[AirportID]],0))</f>
        <v>Laguardia</v>
      </c>
      <c r="R3859">
        <f>INDEX(AirportPivot[Gates (number of available)],MATCH($N3859,AirportPivot[[AirportID]:[AirportID]],0))</f>
        <v>66</v>
      </c>
    </row>
    <row r="3860" spans="1:18" x14ac:dyDescent="0.25">
      <c r="A3860" s="3" t="s">
        <v>3892</v>
      </c>
      <c r="B3860" s="12">
        <v>42249</v>
      </c>
      <c r="C3860" s="4" t="s">
        <v>17</v>
      </c>
      <c r="D3860" s="4">
        <v>4.2</v>
      </c>
      <c r="E3860" s="4">
        <v>77</v>
      </c>
      <c r="F3860" s="5">
        <v>0.29166666666666669</v>
      </c>
      <c r="G3860" s="6">
        <v>350</v>
      </c>
      <c r="H3860" s="7">
        <v>63350</v>
      </c>
      <c r="I3860" s="7">
        <f>FlightsPivot[[#This Row],[Total Fare]]*10%</f>
        <v>6335</v>
      </c>
      <c r="J3860" s="7">
        <f>FlightsPivot[[#This Row],[Total Fare]]+FlightsPivot[[#This Row],[10% tax ]]</f>
        <v>69685</v>
      </c>
      <c r="K3860" s="4">
        <v>9</v>
      </c>
      <c r="L3860" s="4">
        <v>2015</v>
      </c>
      <c r="M3860" t="str">
        <f>INDEX(RoutesPivot[DepAirport],MATCH($C3860,RoutesPivot[[RouteID]:[RouteID]],0))</f>
        <v>ORD</v>
      </c>
      <c r="N3860" t="str">
        <f>INDEX(RoutesPivot[AirportID],MATCH($C3860,RoutesPivot[[RouteID]:[RouteID]],0))</f>
        <v>LAX</v>
      </c>
      <c r="O3860">
        <f>INDEX(RoutesPivot[Distance],MATCH($C3860,RoutesPivot[[RouteID]:[RouteID]],0))</f>
        <v>1518</v>
      </c>
      <c r="P3860">
        <f>INDEX(RoutesPivot[ListPrice],MATCH($C3860,RoutesPivot[[RouteID]:[RouteID]],0))</f>
        <v>350</v>
      </c>
      <c r="Q3860" t="str">
        <f>INDEX(AirportPivot[AirportName],MATCH($N3860,AirportPivot[[AirportID]:[AirportID]],0))</f>
        <v>Los Angeles International</v>
      </c>
      <c r="R3860">
        <f>INDEX(AirportPivot[Gates (number of available)],MATCH($N3860,AirportPivot[[AirportID]:[AirportID]],0))</f>
        <v>86</v>
      </c>
    </row>
    <row r="3861" spans="1:18" x14ac:dyDescent="0.25">
      <c r="A3861" s="3" t="s">
        <v>3893</v>
      </c>
      <c r="B3861" s="12">
        <v>41755</v>
      </c>
      <c r="C3861" s="4" t="s">
        <v>25</v>
      </c>
      <c r="D3861" s="4">
        <v>2</v>
      </c>
      <c r="E3861" s="4">
        <v>116</v>
      </c>
      <c r="F3861" s="5">
        <v>0.79166666666666663</v>
      </c>
      <c r="G3861" s="6">
        <v>200</v>
      </c>
      <c r="H3861" s="7">
        <v>37000</v>
      </c>
      <c r="I3861" s="7">
        <f>FlightsPivot[[#This Row],[Total Fare]]*10%</f>
        <v>3700</v>
      </c>
      <c r="J3861" s="7">
        <f>FlightsPivot[[#This Row],[Total Fare]]+FlightsPivot[[#This Row],[10% tax ]]</f>
        <v>40700</v>
      </c>
      <c r="K3861" s="4">
        <v>4</v>
      </c>
      <c r="L3861" s="4">
        <v>2014</v>
      </c>
      <c r="M3861" t="str">
        <f>INDEX(RoutesPivot[DepAirport],MATCH($C3861,RoutesPivot[[RouteID]:[RouteID]],0))</f>
        <v>ORD</v>
      </c>
      <c r="N3861" t="str">
        <f>INDEX(RoutesPivot[AirportID],MATCH($C3861,RoutesPivot[[RouteID]:[RouteID]],0))</f>
        <v>DFW</v>
      </c>
      <c r="O3861">
        <f>INDEX(RoutesPivot[Distance],MATCH($C3861,RoutesPivot[[RouteID]:[RouteID]],0))</f>
        <v>700</v>
      </c>
      <c r="P3861">
        <f>INDEX(RoutesPivot[ListPrice],MATCH($C3861,RoutesPivot[[RouteID]:[RouteID]],0))</f>
        <v>200</v>
      </c>
      <c r="Q3861" t="str">
        <f>INDEX(AirportPivot[AirportName],MATCH($N3861,AirportPivot[[AirportID]:[AirportID]],0))</f>
        <v>Dallas/Fort Worth International</v>
      </c>
      <c r="R3861">
        <f>INDEX(AirportPivot[Gates (number of available)],MATCH($N3861,AirportPivot[[AirportID]:[AirportID]],0))</f>
        <v>130</v>
      </c>
    </row>
    <row r="3862" spans="1:18" x14ac:dyDescent="0.25">
      <c r="A3862" s="3" t="s">
        <v>3894</v>
      </c>
      <c r="B3862" s="12">
        <v>42337</v>
      </c>
      <c r="C3862" s="4" t="s">
        <v>17</v>
      </c>
      <c r="D3862" s="4">
        <v>9.6</v>
      </c>
      <c r="E3862" s="4">
        <v>105</v>
      </c>
      <c r="F3862" s="5">
        <v>0.875</v>
      </c>
      <c r="G3862" s="6">
        <v>525</v>
      </c>
      <c r="H3862" s="7">
        <v>97125</v>
      </c>
      <c r="I3862" s="7">
        <f>FlightsPivot[[#This Row],[Total Fare]]*10%</f>
        <v>9712.5</v>
      </c>
      <c r="J3862" s="7">
        <f>FlightsPivot[[#This Row],[Total Fare]]+FlightsPivot[[#This Row],[10% tax ]]</f>
        <v>106837.5</v>
      </c>
      <c r="K3862" s="4">
        <v>11</v>
      </c>
      <c r="L3862" s="4">
        <v>2015</v>
      </c>
      <c r="M3862" t="str">
        <f>INDEX(RoutesPivot[DepAirport],MATCH($C3862,RoutesPivot[[RouteID]:[RouteID]],0))</f>
        <v>ORD</v>
      </c>
      <c r="N3862" t="str">
        <f>INDEX(RoutesPivot[AirportID],MATCH($C3862,RoutesPivot[[RouteID]:[RouteID]],0))</f>
        <v>LAX</v>
      </c>
      <c r="O3862">
        <f>INDEX(RoutesPivot[Distance],MATCH($C3862,RoutesPivot[[RouteID]:[RouteID]],0))</f>
        <v>1518</v>
      </c>
      <c r="P3862">
        <f>INDEX(RoutesPivot[ListPrice],MATCH($C3862,RoutesPivot[[RouteID]:[RouteID]],0))</f>
        <v>350</v>
      </c>
      <c r="Q3862" t="str">
        <f>INDEX(AirportPivot[AirportName],MATCH($N3862,AirportPivot[[AirportID]:[AirportID]],0))</f>
        <v>Los Angeles International</v>
      </c>
      <c r="R3862">
        <f>INDEX(AirportPivot[Gates (number of available)],MATCH($N3862,AirportPivot[[AirportID]:[AirportID]],0))</f>
        <v>86</v>
      </c>
    </row>
    <row r="3863" spans="1:18" x14ac:dyDescent="0.25">
      <c r="A3863" s="3" t="s">
        <v>3895</v>
      </c>
      <c r="B3863" s="12">
        <v>42161</v>
      </c>
      <c r="C3863" s="4" t="s">
        <v>27</v>
      </c>
      <c r="D3863" s="4">
        <v>12.8</v>
      </c>
      <c r="E3863" s="4">
        <v>115</v>
      </c>
      <c r="F3863" s="5">
        <v>0.5</v>
      </c>
      <c r="G3863" s="6">
        <v>220</v>
      </c>
      <c r="H3863" s="7">
        <v>40700</v>
      </c>
      <c r="I3863" s="7">
        <f>FlightsPivot[[#This Row],[Total Fare]]*10%</f>
        <v>4070</v>
      </c>
      <c r="J3863" s="7">
        <f>FlightsPivot[[#This Row],[Total Fare]]+FlightsPivot[[#This Row],[10% tax ]]</f>
        <v>44770</v>
      </c>
      <c r="K3863" s="4">
        <v>6</v>
      </c>
      <c r="L3863" s="4">
        <v>2015</v>
      </c>
      <c r="M3863" t="str">
        <f>INDEX(RoutesPivot[DepAirport],MATCH($C3863,RoutesPivot[[RouteID]:[RouteID]],0))</f>
        <v>ORD</v>
      </c>
      <c r="N3863" t="str">
        <f>INDEX(RoutesPivot[AirportID],MATCH($C3863,RoutesPivot[[RouteID]:[RouteID]],0))</f>
        <v>ATL</v>
      </c>
      <c r="O3863">
        <f>INDEX(RoutesPivot[Distance],MATCH($C3863,RoutesPivot[[RouteID]:[RouteID]],0))</f>
        <v>510</v>
      </c>
      <c r="P3863">
        <f>INDEX(RoutesPivot[ListPrice],MATCH($C3863,RoutesPivot[[RouteID]:[RouteID]],0))</f>
        <v>200</v>
      </c>
      <c r="Q3863" t="str">
        <f>INDEX(AirportPivot[AirportName],MATCH($N3863,AirportPivot[[AirportID]:[AirportID]],0))</f>
        <v>Hartsfield-Jackson Atlanta International</v>
      </c>
      <c r="R3863">
        <f>INDEX(AirportPivot[Gates (number of available)],MATCH($N3863,AirportPivot[[AirportID]:[AirportID]],0))</f>
        <v>100</v>
      </c>
    </row>
    <row r="3864" spans="1:18" x14ac:dyDescent="0.25">
      <c r="A3864" s="3" t="s">
        <v>3896</v>
      </c>
      <c r="B3864" s="12">
        <v>41680</v>
      </c>
      <c r="C3864" s="4" t="s">
        <v>33</v>
      </c>
      <c r="D3864" s="4">
        <v>1.6</v>
      </c>
      <c r="E3864" s="4">
        <v>91</v>
      </c>
      <c r="F3864" s="5">
        <v>0.75</v>
      </c>
      <c r="G3864" s="6">
        <v>375</v>
      </c>
      <c r="H3864" s="7">
        <v>69375</v>
      </c>
      <c r="I3864" s="7">
        <f>FlightsPivot[[#This Row],[Total Fare]]*10%</f>
        <v>6937.5</v>
      </c>
      <c r="J3864" s="7">
        <f>FlightsPivot[[#This Row],[Total Fare]]+FlightsPivot[[#This Row],[10% tax ]]</f>
        <v>76312.5</v>
      </c>
      <c r="K3864" s="4">
        <v>2</v>
      </c>
      <c r="L3864" s="4">
        <v>2014</v>
      </c>
      <c r="M3864" t="str">
        <f>INDEX(RoutesPivot[DepAirport],MATCH($C3864,RoutesPivot[[RouteID]:[RouteID]],0))</f>
        <v>ORD</v>
      </c>
      <c r="N3864" t="str">
        <f>INDEX(RoutesPivot[AirportID],MATCH($C3864,RoutesPivot[[RouteID]:[RouteID]],0))</f>
        <v>SFO</v>
      </c>
      <c r="O3864">
        <f>INDEX(RoutesPivot[Distance],MATCH($C3864,RoutesPivot[[RouteID]:[RouteID]],0))</f>
        <v>1600</v>
      </c>
      <c r="P3864">
        <f>INDEX(RoutesPivot[ListPrice],MATCH($C3864,RoutesPivot[[RouteID]:[RouteID]],0))</f>
        <v>375</v>
      </c>
      <c r="Q3864" t="str">
        <f>INDEX(AirportPivot[AirportName],MATCH($N3864,AirportPivot[[AirportID]:[AirportID]],0))</f>
        <v>San Francisco International</v>
      </c>
      <c r="R3864">
        <f>INDEX(AirportPivot[Gates (number of available)],MATCH($N3864,AirportPivot[[AirportID]:[AirportID]],0))</f>
        <v>70</v>
      </c>
    </row>
    <row r="3865" spans="1:18" x14ac:dyDescent="0.25">
      <c r="A3865" s="3" t="s">
        <v>3897</v>
      </c>
      <c r="B3865" s="12">
        <v>41865</v>
      </c>
      <c r="C3865" s="4" t="s">
        <v>33</v>
      </c>
      <c r="D3865" s="4">
        <v>2.6</v>
      </c>
      <c r="E3865" s="4">
        <v>88</v>
      </c>
      <c r="F3865" s="5">
        <v>0.79166666666666663</v>
      </c>
      <c r="G3865" s="6">
        <v>412.5</v>
      </c>
      <c r="H3865" s="7">
        <v>74662.5</v>
      </c>
      <c r="I3865" s="7">
        <f>FlightsPivot[[#This Row],[Total Fare]]*10%</f>
        <v>7466.25</v>
      </c>
      <c r="J3865" s="7">
        <f>FlightsPivot[[#This Row],[Total Fare]]+FlightsPivot[[#This Row],[10% tax ]]</f>
        <v>82128.75</v>
      </c>
      <c r="K3865" s="4">
        <v>8</v>
      </c>
      <c r="L3865" s="4">
        <v>2014</v>
      </c>
      <c r="M3865" t="str">
        <f>INDEX(RoutesPivot[DepAirport],MATCH($C3865,RoutesPivot[[RouteID]:[RouteID]],0))</f>
        <v>ORD</v>
      </c>
      <c r="N3865" t="str">
        <f>INDEX(RoutesPivot[AirportID],MATCH($C3865,RoutesPivot[[RouteID]:[RouteID]],0))</f>
        <v>SFO</v>
      </c>
      <c r="O3865">
        <f>INDEX(RoutesPivot[Distance],MATCH($C3865,RoutesPivot[[RouteID]:[RouteID]],0))</f>
        <v>1600</v>
      </c>
      <c r="P3865">
        <f>INDEX(RoutesPivot[ListPrice],MATCH($C3865,RoutesPivot[[RouteID]:[RouteID]],0))</f>
        <v>375</v>
      </c>
      <c r="Q3865" t="str">
        <f>INDEX(AirportPivot[AirportName],MATCH($N3865,AirportPivot[[AirportID]:[AirportID]],0))</f>
        <v>San Francisco International</v>
      </c>
      <c r="R3865">
        <f>INDEX(AirportPivot[Gates (number of available)],MATCH($N3865,AirportPivot[[AirportID]:[AirportID]],0))</f>
        <v>70</v>
      </c>
    </row>
    <row r="3866" spans="1:18" x14ac:dyDescent="0.25">
      <c r="A3866" s="3" t="s">
        <v>3898</v>
      </c>
      <c r="B3866" s="12">
        <v>41868</v>
      </c>
      <c r="C3866" s="4" t="s">
        <v>37</v>
      </c>
      <c r="D3866" s="4">
        <v>3.6</v>
      </c>
      <c r="E3866" s="4">
        <v>154</v>
      </c>
      <c r="F3866" s="5">
        <v>0.29166666666666669</v>
      </c>
      <c r="G3866" s="6">
        <v>385</v>
      </c>
      <c r="H3866" s="7">
        <v>63525</v>
      </c>
      <c r="I3866" s="7">
        <f>FlightsPivot[[#This Row],[Total Fare]]*10%</f>
        <v>6352.5</v>
      </c>
      <c r="J3866" s="7">
        <f>FlightsPivot[[#This Row],[Total Fare]]+FlightsPivot[[#This Row],[10% tax ]]</f>
        <v>69877.5</v>
      </c>
      <c r="K3866" s="4">
        <v>8</v>
      </c>
      <c r="L3866" s="4">
        <v>2014</v>
      </c>
      <c r="M3866" t="str">
        <f>INDEX(RoutesPivot[DepAirport],MATCH($C3866,RoutesPivot[[RouteID]:[RouteID]],0))</f>
        <v>ORD</v>
      </c>
      <c r="N3866" t="str">
        <f>INDEX(RoutesPivot[AirportID],MATCH($C3866,RoutesPivot[[RouteID]:[RouteID]],0))</f>
        <v>SEA</v>
      </c>
      <c r="O3866">
        <f>INDEX(RoutesPivot[Distance],MATCH($C3866,RoutesPivot[[RouteID]:[RouteID]],0))</f>
        <v>1500</v>
      </c>
      <c r="P3866">
        <f>INDEX(RoutesPivot[ListPrice],MATCH($C3866,RoutesPivot[[RouteID]:[RouteID]],0))</f>
        <v>350</v>
      </c>
      <c r="Q3866" t="str">
        <f>INDEX(AirportPivot[AirportName],MATCH($N3866,AirportPivot[[AirportID]:[AirportID]],0))</f>
        <v>Seattle-Tacoma International</v>
      </c>
      <c r="R3866">
        <f>INDEX(AirportPivot[Gates (number of available)],MATCH($N3866,AirportPivot[[AirportID]:[AirportID]],0))</f>
        <v>58</v>
      </c>
    </row>
    <row r="3867" spans="1:18" x14ac:dyDescent="0.25">
      <c r="A3867" s="3" t="s">
        <v>3899</v>
      </c>
      <c r="B3867" s="12">
        <v>41785</v>
      </c>
      <c r="C3867" s="4" t="s">
        <v>27</v>
      </c>
      <c r="D3867" s="4">
        <v>11.2</v>
      </c>
      <c r="E3867" s="4">
        <v>95</v>
      </c>
      <c r="F3867" s="5">
        <v>0.77083333333333337</v>
      </c>
      <c r="G3867" s="6">
        <v>200</v>
      </c>
      <c r="H3867" s="7">
        <v>37000</v>
      </c>
      <c r="I3867" s="7">
        <f>FlightsPivot[[#This Row],[Total Fare]]*10%</f>
        <v>3700</v>
      </c>
      <c r="J3867" s="7">
        <f>FlightsPivot[[#This Row],[Total Fare]]+FlightsPivot[[#This Row],[10% tax ]]</f>
        <v>40700</v>
      </c>
      <c r="K3867" s="4">
        <v>5</v>
      </c>
      <c r="L3867" s="4">
        <v>2014</v>
      </c>
      <c r="M3867" t="str">
        <f>INDEX(RoutesPivot[DepAirport],MATCH($C3867,RoutesPivot[[RouteID]:[RouteID]],0))</f>
        <v>ORD</v>
      </c>
      <c r="N3867" t="str">
        <f>INDEX(RoutesPivot[AirportID],MATCH($C3867,RoutesPivot[[RouteID]:[RouteID]],0))</f>
        <v>ATL</v>
      </c>
      <c r="O3867">
        <f>INDEX(RoutesPivot[Distance],MATCH($C3867,RoutesPivot[[RouteID]:[RouteID]],0))</f>
        <v>510</v>
      </c>
      <c r="P3867">
        <f>INDEX(RoutesPivot[ListPrice],MATCH($C3867,RoutesPivot[[RouteID]:[RouteID]],0))</f>
        <v>200</v>
      </c>
      <c r="Q3867" t="str">
        <f>INDEX(AirportPivot[AirportName],MATCH($N3867,AirportPivot[[AirportID]:[AirportID]],0))</f>
        <v>Hartsfield-Jackson Atlanta International</v>
      </c>
      <c r="R3867">
        <f>INDEX(AirportPivot[Gates (number of available)],MATCH($N3867,AirportPivot[[AirportID]:[AirportID]],0))</f>
        <v>100</v>
      </c>
    </row>
    <row r="3868" spans="1:18" x14ac:dyDescent="0.25">
      <c r="A3868" s="3" t="s">
        <v>3900</v>
      </c>
      <c r="B3868" s="12">
        <v>42169</v>
      </c>
      <c r="C3868" s="4" t="s">
        <v>13</v>
      </c>
      <c r="D3868" s="4">
        <v>1.5</v>
      </c>
      <c r="E3868" s="4">
        <v>54</v>
      </c>
      <c r="F3868" s="5">
        <v>0.77083333333333337</v>
      </c>
      <c r="G3868" s="6">
        <v>275</v>
      </c>
      <c r="H3868" s="7">
        <v>45375</v>
      </c>
      <c r="I3868" s="7">
        <f>FlightsPivot[[#This Row],[Total Fare]]*10%</f>
        <v>4537.5</v>
      </c>
      <c r="J3868" s="7">
        <f>FlightsPivot[[#This Row],[Total Fare]]+FlightsPivot[[#This Row],[10% tax ]]</f>
        <v>49912.5</v>
      </c>
      <c r="K3868" s="4">
        <v>6</v>
      </c>
      <c r="L3868" s="4">
        <v>2015</v>
      </c>
      <c r="M3868" t="str">
        <f>INDEX(RoutesPivot[DepAirport],MATCH($C3868,RoutesPivot[[RouteID]:[RouteID]],0))</f>
        <v>ORD</v>
      </c>
      <c r="N3868" t="str">
        <f>INDEX(RoutesPivot[AirportID],MATCH($C3868,RoutesPivot[[RouteID]:[RouteID]],0))</f>
        <v>JFK</v>
      </c>
      <c r="O3868">
        <f>INDEX(RoutesPivot[Distance],MATCH($C3868,RoutesPivot[[RouteID]:[RouteID]],0))</f>
        <v>619</v>
      </c>
      <c r="P3868">
        <f>INDEX(RoutesPivot[ListPrice],MATCH($C3868,RoutesPivot[[RouteID]:[RouteID]],0))</f>
        <v>250</v>
      </c>
      <c r="Q3868" t="str">
        <f>INDEX(AirportPivot[AirportName],MATCH($N3868,AirportPivot[[AirportID]:[AirportID]],0))</f>
        <v>John F Kennedy International</v>
      </c>
      <c r="R3868">
        <f>INDEX(AirportPivot[Gates (number of available)],MATCH($N3868,AirportPivot[[AirportID]:[AirportID]],0))</f>
        <v>120</v>
      </c>
    </row>
    <row r="3869" spans="1:18" x14ac:dyDescent="0.25">
      <c r="A3869" s="3" t="s">
        <v>3901</v>
      </c>
      <c r="B3869" s="12">
        <v>42237</v>
      </c>
      <c r="C3869" s="4" t="s">
        <v>25</v>
      </c>
      <c r="D3869" s="4">
        <v>2.2999999999999998</v>
      </c>
      <c r="E3869" s="4">
        <v>149</v>
      </c>
      <c r="F3869" s="5">
        <v>0.33333333333333331</v>
      </c>
      <c r="G3869" s="6">
        <v>220</v>
      </c>
      <c r="H3869" s="7">
        <v>40700</v>
      </c>
      <c r="I3869" s="7">
        <f>FlightsPivot[[#This Row],[Total Fare]]*10%</f>
        <v>4070</v>
      </c>
      <c r="J3869" s="7">
        <f>FlightsPivot[[#This Row],[Total Fare]]+FlightsPivot[[#This Row],[10% tax ]]</f>
        <v>44770</v>
      </c>
      <c r="K3869" s="4">
        <v>8</v>
      </c>
      <c r="L3869" s="4">
        <v>2015</v>
      </c>
      <c r="M3869" t="str">
        <f>INDEX(RoutesPivot[DepAirport],MATCH($C3869,RoutesPivot[[RouteID]:[RouteID]],0))</f>
        <v>ORD</v>
      </c>
      <c r="N3869" t="str">
        <f>INDEX(RoutesPivot[AirportID],MATCH($C3869,RoutesPivot[[RouteID]:[RouteID]],0))</f>
        <v>DFW</v>
      </c>
      <c r="O3869">
        <f>INDEX(RoutesPivot[Distance],MATCH($C3869,RoutesPivot[[RouteID]:[RouteID]],0))</f>
        <v>700</v>
      </c>
      <c r="P3869">
        <f>INDEX(RoutesPivot[ListPrice],MATCH($C3869,RoutesPivot[[RouteID]:[RouteID]],0))</f>
        <v>200</v>
      </c>
      <c r="Q3869" t="str">
        <f>INDEX(AirportPivot[AirportName],MATCH($N3869,AirportPivot[[AirportID]:[AirportID]],0))</f>
        <v>Dallas/Fort Worth International</v>
      </c>
      <c r="R3869">
        <f>INDEX(AirportPivot[Gates (number of available)],MATCH($N3869,AirportPivot[[AirportID]:[AirportID]],0))</f>
        <v>130</v>
      </c>
    </row>
    <row r="3870" spans="1:18" x14ac:dyDescent="0.25">
      <c r="A3870" s="3" t="s">
        <v>3902</v>
      </c>
      <c r="B3870" s="12">
        <v>41938</v>
      </c>
      <c r="C3870" s="4" t="s">
        <v>23</v>
      </c>
      <c r="D3870" s="4">
        <v>1.3</v>
      </c>
      <c r="E3870" s="4">
        <v>161</v>
      </c>
      <c r="F3870" s="5">
        <v>0.29166666666666669</v>
      </c>
      <c r="G3870" s="6">
        <v>300</v>
      </c>
      <c r="H3870" s="7">
        <v>49500</v>
      </c>
      <c r="I3870" s="7">
        <f>FlightsPivot[[#This Row],[Total Fare]]*10%</f>
        <v>4950</v>
      </c>
      <c r="J3870" s="7">
        <f>FlightsPivot[[#This Row],[Total Fare]]+FlightsPivot[[#This Row],[10% tax ]]</f>
        <v>54450</v>
      </c>
      <c r="K3870" s="4">
        <v>10</v>
      </c>
      <c r="L3870" s="4">
        <v>2014</v>
      </c>
      <c r="M3870" t="str">
        <f>INDEX(RoutesPivot[DepAirport],MATCH($C3870,RoutesPivot[[RouteID]:[RouteID]],0))</f>
        <v>ORD</v>
      </c>
      <c r="N3870" t="str">
        <f>INDEX(RoutesPivot[AirportID],MATCH($C3870,RoutesPivot[[RouteID]:[RouteID]],0))</f>
        <v>DEN</v>
      </c>
      <c r="O3870">
        <f>INDEX(RoutesPivot[Distance],MATCH($C3870,RoutesPivot[[RouteID]:[RouteID]],0))</f>
        <v>800</v>
      </c>
      <c r="P3870">
        <f>INDEX(RoutesPivot[ListPrice],MATCH($C3870,RoutesPivot[[RouteID]:[RouteID]],0))</f>
        <v>300</v>
      </c>
      <c r="Q3870" t="str">
        <f>INDEX(AirportPivot[AirportName],MATCH($N3870,AirportPivot[[AirportID]:[AirportID]],0))</f>
        <v>Denver International</v>
      </c>
      <c r="R3870">
        <f>INDEX(AirportPivot[Gates (number of available)],MATCH($N3870,AirportPivot[[AirportID]:[AirportID]],0))</f>
        <v>75</v>
      </c>
    </row>
    <row r="3871" spans="1:18" x14ac:dyDescent="0.25">
      <c r="A3871" s="3" t="s">
        <v>3903</v>
      </c>
      <c r="B3871" s="12">
        <v>41805</v>
      </c>
      <c r="C3871" s="4" t="s">
        <v>70</v>
      </c>
      <c r="D3871" s="4">
        <v>1.7</v>
      </c>
      <c r="E3871" s="4">
        <v>20</v>
      </c>
      <c r="F3871" s="5">
        <v>0.70833333333333337</v>
      </c>
      <c r="G3871" s="6">
        <v>302.5</v>
      </c>
      <c r="H3871" s="7">
        <v>55962.5</v>
      </c>
      <c r="I3871" s="7">
        <f>FlightsPivot[[#This Row],[Total Fare]]*10%</f>
        <v>5596.25</v>
      </c>
      <c r="J3871" s="7">
        <f>FlightsPivot[[#This Row],[Total Fare]]+FlightsPivot[[#This Row],[10% tax ]]</f>
        <v>61558.75</v>
      </c>
      <c r="K3871" s="4">
        <v>6</v>
      </c>
      <c r="L3871" s="4">
        <v>2014</v>
      </c>
      <c r="M3871" t="str">
        <f>INDEX(RoutesPivot[DepAirport],MATCH($C3871,RoutesPivot[[RouteID]:[RouteID]],0))</f>
        <v>ORD</v>
      </c>
      <c r="N3871" t="str">
        <f>INDEX(RoutesPivot[AirportID],MATCH($C3871,RoutesPivot[[RouteID]:[RouteID]],0))</f>
        <v>LAS</v>
      </c>
      <c r="O3871">
        <f>INDEX(RoutesPivot[Distance],MATCH($C3871,RoutesPivot[[RouteID]:[RouteID]],0))</f>
        <v>1100</v>
      </c>
      <c r="P3871">
        <f>INDEX(RoutesPivot[ListPrice],MATCH($C3871,RoutesPivot[[RouteID]:[RouteID]],0))</f>
        <v>275</v>
      </c>
      <c r="Q3871" t="str">
        <f>INDEX(AirportPivot[AirportName],MATCH($N3871,AirportPivot[[AirportID]:[AirportID]],0))</f>
        <v>McCarran International</v>
      </c>
      <c r="R3871">
        <f>INDEX(AirportPivot[Gates (number of available)],MATCH($N3871,AirportPivot[[AirportID]:[AirportID]],0))</f>
        <v>68</v>
      </c>
    </row>
    <row r="3872" spans="1:18" x14ac:dyDescent="0.25">
      <c r="A3872" s="3" t="s">
        <v>3904</v>
      </c>
      <c r="B3872" s="12">
        <v>42046</v>
      </c>
      <c r="C3872" s="4" t="s">
        <v>19</v>
      </c>
      <c r="D3872" s="4">
        <v>2.6</v>
      </c>
      <c r="E3872" s="4">
        <v>97</v>
      </c>
      <c r="F3872" s="5">
        <v>0.70833333333333337</v>
      </c>
      <c r="G3872" s="6">
        <v>200</v>
      </c>
      <c r="H3872" s="7">
        <v>37000</v>
      </c>
      <c r="I3872" s="7">
        <f>FlightsPivot[[#This Row],[Total Fare]]*10%</f>
        <v>3700</v>
      </c>
      <c r="J3872" s="7">
        <f>FlightsPivot[[#This Row],[Total Fare]]+FlightsPivot[[#This Row],[10% tax ]]</f>
        <v>40700</v>
      </c>
      <c r="K3872" s="4">
        <v>2</v>
      </c>
      <c r="L3872" s="4">
        <v>2015</v>
      </c>
      <c r="M3872" t="str">
        <f>INDEX(RoutesPivot[DepAirport],MATCH($C3872,RoutesPivot[[RouteID]:[RouteID]],0))</f>
        <v>ORD</v>
      </c>
      <c r="N3872" t="str">
        <f>INDEX(RoutesPivot[AirportID],MATCH($C3872,RoutesPivot[[RouteID]:[RouteID]],0))</f>
        <v>IAH</v>
      </c>
      <c r="O3872">
        <f>INDEX(RoutesPivot[Distance],MATCH($C3872,RoutesPivot[[RouteID]:[RouteID]],0))</f>
        <v>800</v>
      </c>
      <c r="P3872">
        <f>INDEX(RoutesPivot[ListPrice],MATCH($C3872,RoutesPivot[[RouteID]:[RouteID]],0))</f>
        <v>200</v>
      </c>
      <c r="Q3872" t="str">
        <f>INDEX(AirportPivot[AirportName],MATCH($N3872,AirportPivot[[AirportID]:[AirportID]],0))</f>
        <v>George Bush Intercontinental/Houston</v>
      </c>
      <c r="R3872">
        <f>INDEX(AirportPivot[Gates (number of available)],MATCH($N3872,AirportPivot[[AirportID]:[AirportID]],0))</f>
        <v>80</v>
      </c>
    </row>
    <row r="3873" spans="1:18" x14ac:dyDescent="0.25">
      <c r="A3873" s="3" t="s">
        <v>3905</v>
      </c>
      <c r="B3873" s="12">
        <v>42202</v>
      </c>
      <c r="C3873" s="4" t="s">
        <v>13</v>
      </c>
      <c r="D3873" s="4">
        <v>2.7</v>
      </c>
      <c r="E3873" s="4">
        <v>84</v>
      </c>
      <c r="F3873" s="5">
        <v>0.66666666666666663</v>
      </c>
      <c r="G3873" s="6">
        <v>275</v>
      </c>
      <c r="H3873" s="7">
        <v>49775</v>
      </c>
      <c r="I3873" s="7">
        <f>FlightsPivot[[#This Row],[Total Fare]]*10%</f>
        <v>4977.5</v>
      </c>
      <c r="J3873" s="7">
        <f>FlightsPivot[[#This Row],[Total Fare]]+FlightsPivot[[#This Row],[10% tax ]]</f>
        <v>54752.5</v>
      </c>
      <c r="K3873" s="4">
        <v>7</v>
      </c>
      <c r="L3873" s="4">
        <v>2015</v>
      </c>
      <c r="M3873" t="str">
        <f>INDEX(RoutesPivot[DepAirport],MATCH($C3873,RoutesPivot[[RouteID]:[RouteID]],0))</f>
        <v>ORD</v>
      </c>
      <c r="N3873" t="str">
        <f>INDEX(RoutesPivot[AirportID],MATCH($C3873,RoutesPivot[[RouteID]:[RouteID]],0))</f>
        <v>JFK</v>
      </c>
      <c r="O3873">
        <f>INDEX(RoutesPivot[Distance],MATCH($C3873,RoutesPivot[[RouteID]:[RouteID]],0))</f>
        <v>619</v>
      </c>
      <c r="P3873">
        <f>INDEX(RoutesPivot[ListPrice],MATCH($C3873,RoutesPivot[[RouteID]:[RouteID]],0))</f>
        <v>250</v>
      </c>
      <c r="Q3873" t="str">
        <f>INDEX(AirportPivot[AirportName],MATCH($N3873,AirportPivot[[AirportID]:[AirportID]],0))</f>
        <v>John F Kennedy International</v>
      </c>
      <c r="R3873">
        <f>INDEX(AirportPivot[Gates (number of available)],MATCH($N3873,AirportPivot[[AirportID]:[AirportID]],0))</f>
        <v>120</v>
      </c>
    </row>
    <row r="3874" spans="1:18" x14ac:dyDescent="0.25">
      <c r="A3874" s="3" t="s">
        <v>3906</v>
      </c>
      <c r="B3874" s="12">
        <v>41712</v>
      </c>
      <c r="C3874" s="4" t="s">
        <v>17</v>
      </c>
      <c r="D3874" s="4">
        <v>5</v>
      </c>
      <c r="E3874" s="4">
        <v>198</v>
      </c>
      <c r="F3874" s="5">
        <v>0.77083333333333337</v>
      </c>
      <c r="G3874" s="6">
        <v>350</v>
      </c>
      <c r="H3874" s="7">
        <v>57750</v>
      </c>
      <c r="I3874" s="7">
        <f>FlightsPivot[[#This Row],[Total Fare]]*10%</f>
        <v>5775</v>
      </c>
      <c r="J3874" s="7">
        <f>FlightsPivot[[#This Row],[Total Fare]]+FlightsPivot[[#This Row],[10% tax ]]</f>
        <v>63525</v>
      </c>
      <c r="K3874" s="4">
        <v>3</v>
      </c>
      <c r="L3874" s="4">
        <v>2014</v>
      </c>
      <c r="M3874" t="str">
        <f>INDEX(RoutesPivot[DepAirport],MATCH($C3874,RoutesPivot[[RouteID]:[RouteID]],0))</f>
        <v>ORD</v>
      </c>
      <c r="N3874" t="str">
        <f>INDEX(RoutesPivot[AirportID],MATCH($C3874,RoutesPivot[[RouteID]:[RouteID]],0))</f>
        <v>LAX</v>
      </c>
      <c r="O3874">
        <f>INDEX(RoutesPivot[Distance],MATCH($C3874,RoutesPivot[[RouteID]:[RouteID]],0))</f>
        <v>1518</v>
      </c>
      <c r="P3874">
        <f>INDEX(RoutesPivot[ListPrice],MATCH($C3874,RoutesPivot[[RouteID]:[RouteID]],0))</f>
        <v>350</v>
      </c>
      <c r="Q3874" t="str">
        <f>INDEX(AirportPivot[AirportName],MATCH($N3874,AirportPivot[[AirportID]:[AirportID]],0))</f>
        <v>Los Angeles International</v>
      </c>
      <c r="R3874">
        <f>INDEX(AirportPivot[Gates (number of available)],MATCH($N3874,AirportPivot[[AirportID]:[AirportID]],0))</f>
        <v>86</v>
      </c>
    </row>
    <row r="3875" spans="1:18" x14ac:dyDescent="0.25">
      <c r="A3875" s="3" t="s">
        <v>3907</v>
      </c>
      <c r="B3875" s="12">
        <v>42099</v>
      </c>
      <c r="C3875" s="4" t="s">
        <v>47</v>
      </c>
      <c r="D3875" s="4">
        <v>1.2</v>
      </c>
      <c r="E3875" s="4">
        <v>78</v>
      </c>
      <c r="F3875" s="5">
        <v>0.8125</v>
      </c>
      <c r="G3875" s="6">
        <v>250</v>
      </c>
      <c r="H3875" s="7">
        <v>45250</v>
      </c>
      <c r="I3875" s="7">
        <f>FlightsPivot[[#This Row],[Total Fare]]*10%</f>
        <v>4525</v>
      </c>
      <c r="J3875" s="7">
        <f>FlightsPivot[[#This Row],[Total Fare]]+FlightsPivot[[#This Row],[10% tax ]]</f>
        <v>49775</v>
      </c>
      <c r="K3875" s="4">
        <v>4</v>
      </c>
      <c r="L3875" s="4">
        <v>2015</v>
      </c>
      <c r="M3875" t="str">
        <f>INDEX(RoutesPivot[DepAirport],MATCH($C3875,RoutesPivot[[RouteID]:[RouteID]],0))</f>
        <v>ORD</v>
      </c>
      <c r="N3875" t="str">
        <f>INDEX(RoutesPivot[AirportID],MATCH($C3875,RoutesPivot[[RouteID]:[RouteID]],0))</f>
        <v>PHX</v>
      </c>
      <c r="O3875">
        <f>INDEX(RoutesPivot[Distance],MATCH($C3875,RoutesPivot[[RouteID]:[RouteID]],0))</f>
        <v>1200</v>
      </c>
      <c r="P3875">
        <f>INDEX(RoutesPivot[ListPrice],MATCH($C3875,RoutesPivot[[RouteID]:[RouteID]],0))</f>
        <v>250</v>
      </c>
      <c r="Q3875" t="str">
        <f>INDEX(AirportPivot[AirportName],MATCH($N3875,AirportPivot[[AirportID]:[AirportID]],0))</f>
        <v>Phoenix Sky Harbor International</v>
      </c>
      <c r="R3875">
        <f>INDEX(AirportPivot[Gates (number of available)],MATCH($N3875,AirportPivot[[AirportID]:[AirportID]],0))</f>
        <v>60</v>
      </c>
    </row>
    <row r="3876" spans="1:18" x14ac:dyDescent="0.25">
      <c r="A3876" s="3" t="s">
        <v>3908</v>
      </c>
      <c r="B3876" s="12">
        <v>42359</v>
      </c>
      <c r="C3876" s="4" t="s">
        <v>83</v>
      </c>
      <c r="D3876" s="4">
        <v>2.8</v>
      </c>
      <c r="E3876" s="4">
        <v>144</v>
      </c>
      <c r="F3876" s="5">
        <v>0.70833333333333337</v>
      </c>
      <c r="G3876" s="6">
        <v>336</v>
      </c>
      <c r="H3876" s="7">
        <v>62160</v>
      </c>
      <c r="I3876" s="7">
        <f>FlightsPivot[[#This Row],[Total Fare]]*10%</f>
        <v>6216</v>
      </c>
      <c r="J3876" s="7">
        <f>FlightsPivot[[#This Row],[Total Fare]]+FlightsPivot[[#This Row],[10% tax ]]</f>
        <v>68376</v>
      </c>
      <c r="K3876" s="4">
        <v>12</v>
      </c>
      <c r="L3876" s="4">
        <v>2015</v>
      </c>
      <c r="M3876" t="str">
        <f>INDEX(RoutesPivot[DepAirport],MATCH($C3876,RoutesPivot[[RouteID]:[RouteID]],0))</f>
        <v>ORD</v>
      </c>
      <c r="N3876" t="str">
        <f>INDEX(RoutesPivot[AirportID],MATCH($C3876,RoutesPivot[[RouteID]:[RouteID]],0))</f>
        <v>BWI</v>
      </c>
      <c r="O3876">
        <f>INDEX(RoutesPivot[Distance],MATCH($C3876,RoutesPivot[[RouteID]:[RouteID]],0))</f>
        <v>520</v>
      </c>
      <c r="P3876">
        <f>INDEX(RoutesPivot[ListPrice],MATCH($C3876,RoutesPivot[[RouteID]:[RouteID]],0))</f>
        <v>240</v>
      </c>
      <c r="Q3876" t="str">
        <f>INDEX(AirportPivot[AirportName],MATCH($N3876,AirportPivot[[AirportID]:[AirportID]],0))</f>
        <v>Baltimore/Washington International Thurgood Marshall</v>
      </c>
      <c r="R3876">
        <f>INDEX(AirportPivot[Gates (number of available)],MATCH($N3876,AirportPivot[[AirportID]:[AirportID]],0))</f>
        <v>58</v>
      </c>
    </row>
    <row r="3877" spans="1:18" x14ac:dyDescent="0.25">
      <c r="A3877" s="3" t="s">
        <v>3909</v>
      </c>
      <c r="B3877" s="12">
        <v>42289</v>
      </c>
      <c r="C3877" s="4" t="s">
        <v>13</v>
      </c>
      <c r="D3877" s="4">
        <v>1.9</v>
      </c>
      <c r="E3877" s="4">
        <v>43</v>
      </c>
      <c r="F3877" s="5">
        <v>0.79166666666666663</v>
      </c>
      <c r="G3877" s="6">
        <v>250</v>
      </c>
      <c r="H3877" s="7">
        <v>41250</v>
      </c>
      <c r="I3877" s="7">
        <f>FlightsPivot[[#This Row],[Total Fare]]*10%</f>
        <v>4125</v>
      </c>
      <c r="J3877" s="7">
        <f>FlightsPivot[[#This Row],[Total Fare]]+FlightsPivot[[#This Row],[10% tax ]]</f>
        <v>45375</v>
      </c>
      <c r="K3877" s="4">
        <v>10</v>
      </c>
      <c r="L3877" s="4">
        <v>2015</v>
      </c>
      <c r="M3877" t="str">
        <f>INDEX(RoutesPivot[DepAirport],MATCH($C3877,RoutesPivot[[RouteID]:[RouteID]],0))</f>
        <v>ORD</v>
      </c>
      <c r="N3877" t="str">
        <f>INDEX(RoutesPivot[AirportID],MATCH($C3877,RoutesPivot[[RouteID]:[RouteID]],0))</f>
        <v>JFK</v>
      </c>
      <c r="O3877">
        <f>INDEX(RoutesPivot[Distance],MATCH($C3877,RoutesPivot[[RouteID]:[RouteID]],0))</f>
        <v>619</v>
      </c>
      <c r="P3877">
        <f>INDEX(RoutesPivot[ListPrice],MATCH($C3877,RoutesPivot[[RouteID]:[RouteID]],0))</f>
        <v>250</v>
      </c>
      <c r="Q3877" t="str">
        <f>INDEX(AirportPivot[AirportName],MATCH($N3877,AirportPivot[[AirportID]:[AirportID]],0))</f>
        <v>John F Kennedy International</v>
      </c>
      <c r="R3877">
        <f>INDEX(AirportPivot[Gates (number of available)],MATCH($N3877,AirportPivot[[AirportID]:[AirportID]],0))</f>
        <v>120</v>
      </c>
    </row>
    <row r="3878" spans="1:18" x14ac:dyDescent="0.25">
      <c r="A3878" s="3" t="s">
        <v>3910</v>
      </c>
      <c r="B3878" s="12">
        <v>41897</v>
      </c>
      <c r="C3878" s="4" t="s">
        <v>25</v>
      </c>
      <c r="D3878" s="4">
        <v>2.8</v>
      </c>
      <c r="E3878" s="4">
        <v>197</v>
      </c>
      <c r="F3878" s="5">
        <v>0.75</v>
      </c>
      <c r="G3878" s="6">
        <v>200</v>
      </c>
      <c r="H3878" s="7">
        <v>33000</v>
      </c>
      <c r="I3878" s="7">
        <f>FlightsPivot[[#This Row],[Total Fare]]*10%</f>
        <v>3300</v>
      </c>
      <c r="J3878" s="7">
        <f>FlightsPivot[[#This Row],[Total Fare]]+FlightsPivot[[#This Row],[10% tax ]]</f>
        <v>36300</v>
      </c>
      <c r="K3878" s="4">
        <v>9</v>
      </c>
      <c r="L3878" s="4">
        <v>2014</v>
      </c>
      <c r="M3878" t="str">
        <f>INDEX(RoutesPivot[DepAirport],MATCH($C3878,RoutesPivot[[RouteID]:[RouteID]],0))</f>
        <v>ORD</v>
      </c>
      <c r="N3878" t="str">
        <f>INDEX(RoutesPivot[AirportID],MATCH($C3878,RoutesPivot[[RouteID]:[RouteID]],0))</f>
        <v>DFW</v>
      </c>
      <c r="O3878">
        <f>INDEX(RoutesPivot[Distance],MATCH($C3878,RoutesPivot[[RouteID]:[RouteID]],0))</f>
        <v>700</v>
      </c>
      <c r="P3878">
        <f>INDEX(RoutesPivot[ListPrice],MATCH($C3878,RoutesPivot[[RouteID]:[RouteID]],0))</f>
        <v>200</v>
      </c>
      <c r="Q3878" t="str">
        <f>INDEX(AirportPivot[AirportName],MATCH($N3878,AirportPivot[[AirportID]:[AirportID]],0))</f>
        <v>Dallas/Fort Worth International</v>
      </c>
      <c r="R3878">
        <f>INDEX(AirportPivot[Gates (number of available)],MATCH($N3878,AirportPivot[[AirportID]:[AirportID]],0))</f>
        <v>130</v>
      </c>
    </row>
    <row r="3879" spans="1:18" x14ac:dyDescent="0.25">
      <c r="A3879" s="3" t="s">
        <v>3911</v>
      </c>
      <c r="B3879" s="12">
        <v>42014</v>
      </c>
      <c r="C3879" s="4" t="s">
        <v>21</v>
      </c>
      <c r="D3879" s="4">
        <v>0.9</v>
      </c>
      <c r="E3879" s="4">
        <v>99</v>
      </c>
      <c r="F3879" s="5">
        <v>0.625</v>
      </c>
      <c r="G3879" s="6">
        <v>125</v>
      </c>
      <c r="H3879" s="7">
        <v>23125</v>
      </c>
      <c r="I3879" s="7">
        <f>FlightsPivot[[#This Row],[Total Fare]]*10%</f>
        <v>2312.5</v>
      </c>
      <c r="J3879" s="7">
        <f>FlightsPivot[[#This Row],[Total Fare]]+FlightsPivot[[#This Row],[10% tax ]]</f>
        <v>25437.5</v>
      </c>
      <c r="K3879" s="4">
        <v>1</v>
      </c>
      <c r="L3879" s="4">
        <v>2015</v>
      </c>
      <c r="M3879" t="str">
        <f>INDEX(RoutesPivot[DepAirport],MATCH($C3879,RoutesPivot[[RouteID]:[RouteID]],0))</f>
        <v>ORD</v>
      </c>
      <c r="N3879" t="str">
        <f>INDEX(RoutesPivot[AirportID],MATCH($C3879,RoutesPivot[[RouteID]:[RouteID]],0))</f>
        <v>CLT</v>
      </c>
      <c r="O3879">
        <f>INDEX(RoutesPivot[Distance],MATCH($C3879,RoutesPivot[[RouteID]:[RouteID]],0))</f>
        <v>700</v>
      </c>
      <c r="P3879">
        <f>INDEX(RoutesPivot[ListPrice],MATCH($C3879,RoutesPivot[[RouteID]:[RouteID]],0))</f>
        <v>125</v>
      </c>
      <c r="Q3879" t="str">
        <f>INDEX(AirportPivot[AirportName],MATCH($N3879,AirportPivot[[AirportID]:[AirportID]],0))</f>
        <v>Charlotte/Douglas International</v>
      </c>
      <c r="R3879">
        <f>INDEX(AirportPivot[Gates (number of available)],MATCH($N3879,AirportPivot[[AirportID]:[AirportID]],0))</f>
        <v>65</v>
      </c>
    </row>
    <row r="3880" spans="1:18" x14ac:dyDescent="0.25">
      <c r="A3880" s="3" t="s">
        <v>3912</v>
      </c>
      <c r="B3880" s="12">
        <v>42088</v>
      </c>
      <c r="C3880" s="4" t="s">
        <v>30</v>
      </c>
      <c r="D3880" s="4">
        <v>1.1000000000000001</v>
      </c>
      <c r="E3880" s="4">
        <v>78</v>
      </c>
      <c r="F3880" s="5">
        <v>0.79166666666666663</v>
      </c>
      <c r="G3880" s="6">
        <v>250</v>
      </c>
      <c r="H3880" s="7">
        <v>45250</v>
      </c>
      <c r="I3880" s="7">
        <f>FlightsPivot[[#This Row],[Total Fare]]*10%</f>
        <v>4525</v>
      </c>
      <c r="J3880" s="7">
        <f>FlightsPivot[[#This Row],[Total Fare]]+FlightsPivot[[#This Row],[10% tax ]]</f>
        <v>49775</v>
      </c>
      <c r="K3880" s="4">
        <v>3</v>
      </c>
      <c r="L3880" s="4">
        <v>2015</v>
      </c>
      <c r="M3880" t="str">
        <f>INDEX(RoutesPivot[DepAirport],MATCH($C3880,RoutesPivot[[RouteID]:[RouteID]],0))</f>
        <v>ORD</v>
      </c>
      <c r="N3880" t="str">
        <f>INDEX(RoutesPivot[AirportID],MATCH($C3880,RoutesPivot[[RouteID]:[RouteID]],0))</f>
        <v>MCO</v>
      </c>
      <c r="O3880">
        <f>INDEX(RoutesPivot[Distance],MATCH($C3880,RoutesPivot[[RouteID]:[RouteID]],0))</f>
        <v>850</v>
      </c>
      <c r="P3880">
        <f>INDEX(RoutesPivot[ListPrice],MATCH($C3880,RoutesPivot[[RouteID]:[RouteID]],0))</f>
        <v>250</v>
      </c>
      <c r="Q3880" t="str">
        <f>INDEX(AirportPivot[AirportName],MATCH($N3880,AirportPivot[[AirportID]:[AirportID]],0))</f>
        <v>Orlando International</v>
      </c>
      <c r="R3880">
        <f>INDEX(AirportPivot[Gates (number of available)],MATCH($N3880,AirportPivot[[AirportID]:[AirportID]],0))</f>
        <v>67</v>
      </c>
    </row>
    <row r="3881" spans="1:18" x14ac:dyDescent="0.25">
      <c r="A3881" s="3" t="s">
        <v>3913</v>
      </c>
      <c r="B3881" s="12">
        <v>42109</v>
      </c>
      <c r="C3881" s="4" t="s">
        <v>86</v>
      </c>
      <c r="D3881" s="4">
        <v>2.2000000000000002</v>
      </c>
      <c r="E3881" s="4">
        <v>61</v>
      </c>
      <c r="F3881" s="5">
        <v>0.72916666666666663</v>
      </c>
      <c r="G3881" s="6">
        <v>115</v>
      </c>
      <c r="H3881" s="7">
        <v>18975</v>
      </c>
      <c r="I3881" s="7">
        <f>FlightsPivot[[#This Row],[Total Fare]]*10%</f>
        <v>1897.5</v>
      </c>
      <c r="J3881" s="7">
        <f>FlightsPivot[[#This Row],[Total Fare]]+FlightsPivot[[#This Row],[10% tax ]]</f>
        <v>20872.5</v>
      </c>
      <c r="K3881" s="4">
        <v>4</v>
      </c>
      <c r="L3881" s="4">
        <v>2015</v>
      </c>
      <c r="M3881" t="str">
        <f>INDEX(RoutesPivot[DepAirport],MATCH($C3881,RoutesPivot[[RouteID]:[RouteID]],0))</f>
        <v>ORD</v>
      </c>
      <c r="N3881" t="str">
        <f>INDEX(RoutesPivot[AirportID],MATCH($C3881,RoutesPivot[[RouteID]:[RouteID]],0))</f>
        <v>DTW</v>
      </c>
      <c r="O3881">
        <f>INDEX(RoutesPivot[Distance],MATCH($C3881,RoutesPivot[[RouteID]:[RouteID]],0))</f>
        <v>200</v>
      </c>
      <c r="P3881">
        <f>INDEX(RoutesPivot[ListPrice],MATCH($C3881,RoutesPivot[[RouteID]:[RouteID]],0))</f>
        <v>115</v>
      </c>
      <c r="Q3881" t="str">
        <f>INDEX(AirportPivot[AirportName],MATCH($N3881,AirportPivot[[AirportID]:[AirportID]],0))</f>
        <v>Detroit Metropolitan Wayne County</v>
      </c>
      <c r="R3881">
        <f>INDEX(AirportPivot[Gates (number of available)],MATCH($N3881,AirportPivot[[AirportID]:[AirportID]],0))</f>
        <v>60</v>
      </c>
    </row>
    <row r="3882" spans="1:18" x14ac:dyDescent="0.25">
      <c r="A3882" s="3" t="s">
        <v>3914</v>
      </c>
      <c r="B3882" s="12">
        <v>41682</v>
      </c>
      <c r="C3882" s="4" t="s">
        <v>50</v>
      </c>
      <c r="D3882" s="4">
        <v>0.1</v>
      </c>
      <c r="E3882" s="4">
        <v>133</v>
      </c>
      <c r="F3882" s="5">
        <v>0.54166666666666663</v>
      </c>
      <c r="G3882" s="6">
        <v>275</v>
      </c>
      <c r="H3882" s="7">
        <v>50875</v>
      </c>
      <c r="I3882" s="7">
        <f>FlightsPivot[[#This Row],[Total Fare]]*10%</f>
        <v>5087.5</v>
      </c>
      <c r="J3882" s="7">
        <f>FlightsPivot[[#This Row],[Total Fare]]+FlightsPivot[[#This Row],[10% tax ]]</f>
        <v>55962.5</v>
      </c>
      <c r="K3882" s="4">
        <v>2</v>
      </c>
      <c r="L3882" s="4">
        <v>2014</v>
      </c>
      <c r="M3882" t="str">
        <f>INDEX(RoutesPivot[DepAirport],MATCH($C3882,RoutesPivot[[RouteID]:[RouteID]],0))</f>
        <v>ORD</v>
      </c>
      <c r="N3882" t="str">
        <f>INDEX(RoutesPivot[AirportID],MATCH($C3882,RoutesPivot[[RouteID]:[RouteID]],0))</f>
        <v>LGA</v>
      </c>
      <c r="O3882">
        <f>INDEX(RoutesPivot[Distance],MATCH($C3882,RoutesPivot[[RouteID]:[RouteID]],0))</f>
        <v>610</v>
      </c>
      <c r="P3882">
        <f>INDEX(RoutesPivot[ListPrice],MATCH($C3882,RoutesPivot[[RouteID]:[RouteID]],0))</f>
        <v>275</v>
      </c>
      <c r="Q3882" t="str">
        <f>INDEX(AirportPivot[AirportName],MATCH($N3882,AirportPivot[[AirportID]:[AirportID]],0))</f>
        <v>Laguardia</v>
      </c>
      <c r="R3882">
        <f>INDEX(AirportPivot[Gates (number of available)],MATCH($N3882,AirportPivot[[AirportID]:[AirportID]],0))</f>
        <v>66</v>
      </c>
    </row>
    <row r="3883" spans="1:18" x14ac:dyDescent="0.25">
      <c r="A3883" s="3" t="s">
        <v>3915</v>
      </c>
      <c r="B3883" s="12">
        <v>41956</v>
      </c>
      <c r="C3883" s="4" t="s">
        <v>21</v>
      </c>
      <c r="D3883" s="4">
        <v>1.9</v>
      </c>
      <c r="E3883" s="4">
        <v>154</v>
      </c>
      <c r="F3883" s="5">
        <v>0.70833333333333337</v>
      </c>
      <c r="G3883" s="6">
        <v>125</v>
      </c>
      <c r="H3883" s="7">
        <v>20625</v>
      </c>
      <c r="I3883" s="7">
        <f>FlightsPivot[[#This Row],[Total Fare]]*10%</f>
        <v>2062.5</v>
      </c>
      <c r="J3883" s="7">
        <f>FlightsPivot[[#This Row],[Total Fare]]+FlightsPivot[[#This Row],[10% tax ]]</f>
        <v>22687.5</v>
      </c>
      <c r="K3883" s="4">
        <v>11</v>
      </c>
      <c r="L3883" s="4">
        <v>2014</v>
      </c>
      <c r="M3883" t="str">
        <f>INDEX(RoutesPivot[DepAirport],MATCH($C3883,RoutesPivot[[RouteID]:[RouteID]],0))</f>
        <v>ORD</v>
      </c>
      <c r="N3883" t="str">
        <f>INDEX(RoutesPivot[AirportID],MATCH($C3883,RoutesPivot[[RouteID]:[RouteID]],0))</f>
        <v>CLT</v>
      </c>
      <c r="O3883">
        <f>INDEX(RoutesPivot[Distance],MATCH($C3883,RoutesPivot[[RouteID]:[RouteID]],0))</f>
        <v>700</v>
      </c>
      <c r="P3883">
        <f>INDEX(RoutesPivot[ListPrice],MATCH($C3883,RoutesPivot[[RouteID]:[RouteID]],0))</f>
        <v>125</v>
      </c>
      <c r="Q3883" t="str">
        <f>INDEX(AirportPivot[AirportName],MATCH($N3883,AirportPivot[[AirportID]:[AirportID]],0))</f>
        <v>Charlotte/Douglas International</v>
      </c>
      <c r="R3883">
        <f>INDEX(AirportPivot[Gates (number of available)],MATCH($N3883,AirportPivot[[AirportID]:[AirportID]],0))</f>
        <v>65</v>
      </c>
    </row>
    <row r="3884" spans="1:18" x14ac:dyDescent="0.25">
      <c r="A3884" s="3" t="s">
        <v>3916</v>
      </c>
      <c r="B3884" s="12">
        <v>41937</v>
      </c>
      <c r="C3884" s="4" t="s">
        <v>23</v>
      </c>
      <c r="D3884" s="4">
        <v>3</v>
      </c>
      <c r="E3884" s="4">
        <v>203</v>
      </c>
      <c r="F3884" s="5">
        <v>0.29166666666666669</v>
      </c>
      <c r="G3884" s="6">
        <v>300</v>
      </c>
      <c r="H3884" s="7">
        <v>49500</v>
      </c>
      <c r="I3884" s="7">
        <f>FlightsPivot[[#This Row],[Total Fare]]*10%</f>
        <v>4950</v>
      </c>
      <c r="J3884" s="7">
        <f>FlightsPivot[[#This Row],[Total Fare]]+FlightsPivot[[#This Row],[10% tax ]]</f>
        <v>54450</v>
      </c>
      <c r="K3884" s="4">
        <v>10</v>
      </c>
      <c r="L3884" s="4">
        <v>2014</v>
      </c>
      <c r="M3884" t="str">
        <f>INDEX(RoutesPivot[DepAirport],MATCH($C3884,RoutesPivot[[RouteID]:[RouteID]],0))</f>
        <v>ORD</v>
      </c>
      <c r="N3884" t="str">
        <f>INDEX(RoutesPivot[AirportID],MATCH($C3884,RoutesPivot[[RouteID]:[RouteID]],0))</f>
        <v>DEN</v>
      </c>
      <c r="O3884">
        <f>INDEX(RoutesPivot[Distance],MATCH($C3884,RoutesPivot[[RouteID]:[RouteID]],0))</f>
        <v>800</v>
      </c>
      <c r="P3884">
        <f>INDEX(RoutesPivot[ListPrice],MATCH($C3884,RoutesPivot[[RouteID]:[RouteID]],0))</f>
        <v>300</v>
      </c>
      <c r="Q3884" t="str">
        <f>INDEX(AirportPivot[AirportName],MATCH($N3884,AirportPivot[[AirportID]:[AirportID]],0))</f>
        <v>Denver International</v>
      </c>
      <c r="R3884">
        <f>INDEX(AirportPivot[Gates (number of available)],MATCH($N3884,AirportPivot[[AirportID]:[AirportID]],0))</f>
        <v>75</v>
      </c>
    </row>
    <row r="3885" spans="1:18" x14ac:dyDescent="0.25">
      <c r="A3885" s="3" t="s">
        <v>3917</v>
      </c>
      <c r="B3885" s="12">
        <v>42204</v>
      </c>
      <c r="C3885" s="4" t="s">
        <v>33</v>
      </c>
      <c r="D3885" s="4">
        <v>2.5</v>
      </c>
      <c r="E3885" s="4">
        <v>8</v>
      </c>
      <c r="F3885" s="5">
        <v>0.29166666666666669</v>
      </c>
      <c r="G3885" s="6">
        <v>412.5</v>
      </c>
      <c r="H3885" s="7">
        <v>76312.5</v>
      </c>
      <c r="I3885" s="7">
        <f>FlightsPivot[[#This Row],[Total Fare]]*10%</f>
        <v>7631.25</v>
      </c>
      <c r="J3885" s="7">
        <f>FlightsPivot[[#This Row],[Total Fare]]+FlightsPivot[[#This Row],[10% tax ]]</f>
        <v>83943.75</v>
      </c>
      <c r="K3885" s="4">
        <v>7</v>
      </c>
      <c r="L3885" s="4">
        <v>2015</v>
      </c>
      <c r="M3885" t="str">
        <f>INDEX(RoutesPivot[DepAirport],MATCH($C3885,RoutesPivot[[RouteID]:[RouteID]],0))</f>
        <v>ORD</v>
      </c>
      <c r="N3885" t="str">
        <f>INDEX(RoutesPivot[AirportID],MATCH($C3885,RoutesPivot[[RouteID]:[RouteID]],0))</f>
        <v>SFO</v>
      </c>
      <c r="O3885">
        <f>INDEX(RoutesPivot[Distance],MATCH($C3885,RoutesPivot[[RouteID]:[RouteID]],0))</f>
        <v>1600</v>
      </c>
      <c r="P3885">
        <f>INDEX(RoutesPivot[ListPrice],MATCH($C3885,RoutesPivot[[RouteID]:[RouteID]],0))</f>
        <v>375</v>
      </c>
      <c r="Q3885" t="str">
        <f>INDEX(AirportPivot[AirportName],MATCH($N3885,AirportPivot[[AirportID]:[AirportID]],0))</f>
        <v>San Francisco International</v>
      </c>
      <c r="R3885">
        <f>INDEX(AirportPivot[Gates (number of available)],MATCH($N3885,AirportPivot[[AirportID]:[AirportID]],0))</f>
        <v>70</v>
      </c>
    </row>
    <row r="3886" spans="1:18" x14ac:dyDescent="0.25">
      <c r="A3886" s="3" t="s">
        <v>3918</v>
      </c>
      <c r="B3886" s="12">
        <v>42363</v>
      </c>
      <c r="C3886" s="4" t="s">
        <v>25</v>
      </c>
      <c r="D3886" s="4">
        <v>1.3</v>
      </c>
      <c r="E3886" s="4">
        <v>137</v>
      </c>
      <c r="F3886" s="5">
        <v>0.45833333333333331</v>
      </c>
      <c r="G3886" s="6">
        <v>280</v>
      </c>
      <c r="H3886" s="7">
        <v>51800</v>
      </c>
      <c r="I3886" s="7">
        <f>FlightsPivot[[#This Row],[Total Fare]]*10%</f>
        <v>5180</v>
      </c>
      <c r="J3886" s="7">
        <f>FlightsPivot[[#This Row],[Total Fare]]+FlightsPivot[[#This Row],[10% tax ]]</f>
        <v>56980</v>
      </c>
      <c r="K3886" s="4">
        <v>12</v>
      </c>
      <c r="L3886" s="4">
        <v>2015</v>
      </c>
      <c r="M3886" t="str">
        <f>INDEX(RoutesPivot[DepAirport],MATCH($C3886,RoutesPivot[[RouteID]:[RouteID]],0))</f>
        <v>ORD</v>
      </c>
      <c r="N3886" t="str">
        <f>INDEX(RoutesPivot[AirportID],MATCH($C3886,RoutesPivot[[RouteID]:[RouteID]],0))</f>
        <v>DFW</v>
      </c>
      <c r="O3886">
        <f>INDEX(RoutesPivot[Distance],MATCH($C3886,RoutesPivot[[RouteID]:[RouteID]],0))</f>
        <v>700</v>
      </c>
      <c r="P3886">
        <f>INDEX(RoutesPivot[ListPrice],MATCH($C3886,RoutesPivot[[RouteID]:[RouteID]],0))</f>
        <v>200</v>
      </c>
      <c r="Q3886" t="str">
        <f>INDEX(AirportPivot[AirportName],MATCH($N3886,AirportPivot[[AirportID]:[AirportID]],0))</f>
        <v>Dallas/Fort Worth International</v>
      </c>
      <c r="R3886">
        <f>INDEX(AirportPivot[Gates (number of available)],MATCH($N3886,AirportPivot[[AirportID]:[AirportID]],0))</f>
        <v>130</v>
      </c>
    </row>
    <row r="3887" spans="1:18" x14ac:dyDescent="0.25">
      <c r="A3887" s="3" t="s">
        <v>3919</v>
      </c>
      <c r="B3887" s="12">
        <v>41726</v>
      </c>
      <c r="C3887" s="4" t="s">
        <v>27</v>
      </c>
      <c r="D3887" s="4">
        <v>8</v>
      </c>
      <c r="E3887" s="4">
        <v>47</v>
      </c>
      <c r="F3887" s="5">
        <v>0.54166666666666663</v>
      </c>
      <c r="G3887" s="6">
        <v>200</v>
      </c>
      <c r="H3887" s="7">
        <v>33000</v>
      </c>
      <c r="I3887" s="7">
        <f>FlightsPivot[[#This Row],[Total Fare]]*10%</f>
        <v>3300</v>
      </c>
      <c r="J3887" s="7">
        <f>FlightsPivot[[#This Row],[Total Fare]]+FlightsPivot[[#This Row],[10% tax ]]</f>
        <v>36300</v>
      </c>
      <c r="K3887" s="4">
        <v>3</v>
      </c>
      <c r="L3887" s="4">
        <v>2014</v>
      </c>
      <c r="M3887" t="str">
        <f>INDEX(RoutesPivot[DepAirport],MATCH($C3887,RoutesPivot[[RouteID]:[RouteID]],0))</f>
        <v>ORD</v>
      </c>
      <c r="N3887" t="str">
        <f>INDEX(RoutesPivot[AirportID],MATCH($C3887,RoutesPivot[[RouteID]:[RouteID]],0))</f>
        <v>ATL</v>
      </c>
      <c r="O3887">
        <f>INDEX(RoutesPivot[Distance],MATCH($C3887,RoutesPivot[[RouteID]:[RouteID]],0))</f>
        <v>510</v>
      </c>
      <c r="P3887">
        <f>INDEX(RoutesPivot[ListPrice],MATCH($C3887,RoutesPivot[[RouteID]:[RouteID]],0))</f>
        <v>200</v>
      </c>
      <c r="Q3887" t="str">
        <f>INDEX(AirportPivot[AirportName],MATCH($N3887,AirportPivot[[AirportID]:[AirportID]],0))</f>
        <v>Hartsfield-Jackson Atlanta International</v>
      </c>
      <c r="R3887">
        <f>INDEX(AirportPivot[Gates (number of available)],MATCH($N3887,AirportPivot[[AirportID]:[AirportID]],0))</f>
        <v>100</v>
      </c>
    </row>
    <row r="3888" spans="1:18" x14ac:dyDescent="0.25">
      <c r="A3888" s="3" t="s">
        <v>3920</v>
      </c>
      <c r="B3888" s="12">
        <v>42196</v>
      </c>
      <c r="C3888" s="4" t="s">
        <v>40</v>
      </c>
      <c r="D3888" s="4">
        <v>2</v>
      </c>
      <c r="E3888" s="4">
        <v>53</v>
      </c>
      <c r="F3888" s="5">
        <v>0.83333333333333337</v>
      </c>
      <c r="G3888" s="6">
        <v>126.5</v>
      </c>
      <c r="H3888" s="7">
        <v>20872.5</v>
      </c>
      <c r="I3888" s="7">
        <f>FlightsPivot[[#This Row],[Total Fare]]*10%</f>
        <v>2087.25</v>
      </c>
      <c r="J3888" s="7">
        <f>FlightsPivot[[#This Row],[Total Fare]]+FlightsPivot[[#This Row],[10% tax ]]</f>
        <v>22959.75</v>
      </c>
      <c r="K3888" s="4">
        <v>7</v>
      </c>
      <c r="L3888" s="4">
        <v>2015</v>
      </c>
      <c r="M3888" t="str">
        <f>INDEX(RoutesPivot[DepAirport],MATCH($C3888,RoutesPivot[[RouteID]:[RouteID]],0))</f>
        <v>ORD</v>
      </c>
      <c r="N3888" t="str">
        <f>INDEX(RoutesPivot[AirportID],MATCH($C3888,RoutesPivot[[RouteID]:[RouteID]],0))</f>
        <v>MSP</v>
      </c>
      <c r="O3888">
        <f>INDEX(RoutesPivot[Distance],MATCH($C3888,RoutesPivot[[RouteID]:[RouteID]],0))</f>
        <v>300</v>
      </c>
      <c r="P3888">
        <f>INDEX(RoutesPivot[ListPrice],MATCH($C3888,RoutesPivot[[RouteID]:[RouteID]],0))</f>
        <v>115</v>
      </c>
      <c r="Q3888" t="str">
        <f>INDEX(AirportPivot[AirportName],MATCH($N3888,AirportPivot[[AirportID]:[AirportID]],0))</f>
        <v>Minneapolis-St Paul International/Wold-Chamberlain</v>
      </c>
      <c r="R3888">
        <f>INDEX(AirportPivot[Gates (number of available)],MATCH($N3888,AirportPivot[[AirportID]:[AirportID]],0))</f>
        <v>65</v>
      </c>
    </row>
    <row r="3889" spans="1:18" x14ac:dyDescent="0.25">
      <c r="A3889" s="3" t="s">
        <v>3921</v>
      </c>
      <c r="B3889" s="12">
        <v>42008</v>
      </c>
      <c r="C3889" s="4" t="s">
        <v>30</v>
      </c>
      <c r="D3889" s="4">
        <v>1.4</v>
      </c>
      <c r="E3889" s="4">
        <v>119</v>
      </c>
      <c r="F3889" s="5">
        <v>0.79166666666666663</v>
      </c>
      <c r="G3889" s="6">
        <v>250</v>
      </c>
      <c r="H3889" s="7">
        <v>46250</v>
      </c>
      <c r="I3889" s="7">
        <f>FlightsPivot[[#This Row],[Total Fare]]*10%</f>
        <v>4625</v>
      </c>
      <c r="J3889" s="7">
        <f>FlightsPivot[[#This Row],[Total Fare]]+FlightsPivot[[#This Row],[10% tax ]]</f>
        <v>50875</v>
      </c>
      <c r="K3889" s="4">
        <v>1</v>
      </c>
      <c r="L3889" s="4">
        <v>2015</v>
      </c>
      <c r="M3889" t="str">
        <f>INDEX(RoutesPivot[DepAirport],MATCH($C3889,RoutesPivot[[RouteID]:[RouteID]],0))</f>
        <v>ORD</v>
      </c>
      <c r="N3889" t="str">
        <f>INDEX(RoutesPivot[AirportID],MATCH($C3889,RoutesPivot[[RouteID]:[RouteID]],0))</f>
        <v>MCO</v>
      </c>
      <c r="O3889">
        <f>INDEX(RoutesPivot[Distance],MATCH($C3889,RoutesPivot[[RouteID]:[RouteID]],0))</f>
        <v>850</v>
      </c>
      <c r="P3889">
        <f>INDEX(RoutesPivot[ListPrice],MATCH($C3889,RoutesPivot[[RouteID]:[RouteID]],0))</f>
        <v>250</v>
      </c>
      <c r="Q3889" t="str">
        <f>INDEX(AirportPivot[AirportName],MATCH($N3889,AirportPivot[[AirportID]:[AirportID]],0))</f>
        <v>Orlando International</v>
      </c>
      <c r="R3889">
        <f>INDEX(AirportPivot[Gates (number of available)],MATCH($N3889,AirportPivot[[AirportID]:[AirportID]],0))</f>
        <v>67</v>
      </c>
    </row>
    <row r="3890" spans="1:18" x14ac:dyDescent="0.25">
      <c r="A3890" s="3" t="s">
        <v>3922</v>
      </c>
      <c r="B3890" s="12">
        <v>42324</v>
      </c>
      <c r="C3890" s="4" t="s">
        <v>27</v>
      </c>
      <c r="D3890" s="4">
        <v>7.5</v>
      </c>
      <c r="E3890" s="4">
        <v>163</v>
      </c>
      <c r="F3890" s="5">
        <v>0.375</v>
      </c>
      <c r="G3890" s="6">
        <v>200</v>
      </c>
      <c r="H3890" s="7">
        <v>33000</v>
      </c>
      <c r="I3890" s="7">
        <f>FlightsPivot[[#This Row],[Total Fare]]*10%</f>
        <v>3300</v>
      </c>
      <c r="J3890" s="7">
        <f>FlightsPivot[[#This Row],[Total Fare]]+FlightsPivot[[#This Row],[10% tax ]]</f>
        <v>36300</v>
      </c>
      <c r="K3890" s="4">
        <v>11</v>
      </c>
      <c r="L3890" s="4">
        <v>2015</v>
      </c>
      <c r="M3890" t="str">
        <f>INDEX(RoutesPivot[DepAirport],MATCH($C3890,RoutesPivot[[RouteID]:[RouteID]],0))</f>
        <v>ORD</v>
      </c>
      <c r="N3890" t="str">
        <f>INDEX(RoutesPivot[AirportID],MATCH($C3890,RoutesPivot[[RouteID]:[RouteID]],0))</f>
        <v>ATL</v>
      </c>
      <c r="O3890">
        <f>INDEX(RoutesPivot[Distance],MATCH($C3890,RoutesPivot[[RouteID]:[RouteID]],0))</f>
        <v>510</v>
      </c>
      <c r="P3890">
        <f>INDEX(RoutesPivot[ListPrice],MATCH($C3890,RoutesPivot[[RouteID]:[RouteID]],0))</f>
        <v>200</v>
      </c>
      <c r="Q3890" t="str">
        <f>INDEX(AirportPivot[AirportName],MATCH($N3890,AirportPivot[[AirportID]:[AirportID]],0))</f>
        <v>Hartsfield-Jackson Atlanta International</v>
      </c>
      <c r="R3890">
        <f>INDEX(AirportPivot[Gates (number of available)],MATCH($N3890,AirportPivot[[AirportID]:[AirportID]],0))</f>
        <v>100</v>
      </c>
    </row>
    <row r="3891" spans="1:18" x14ac:dyDescent="0.25">
      <c r="A3891" s="3" t="s">
        <v>3923</v>
      </c>
      <c r="B3891" s="12">
        <v>42196</v>
      </c>
      <c r="C3891" s="4" t="s">
        <v>33</v>
      </c>
      <c r="D3891" s="4">
        <v>1.4</v>
      </c>
      <c r="E3891" s="4">
        <v>66</v>
      </c>
      <c r="F3891" s="5">
        <v>0.79166666666666663</v>
      </c>
      <c r="G3891" s="6">
        <v>412.5</v>
      </c>
      <c r="H3891" s="7">
        <v>74662.5</v>
      </c>
      <c r="I3891" s="7">
        <f>FlightsPivot[[#This Row],[Total Fare]]*10%</f>
        <v>7466.25</v>
      </c>
      <c r="J3891" s="7">
        <f>FlightsPivot[[#This Row],[Total Fare]]+FlightsPivot[[#This Row],[10% tax ]]</f>
        <v>82128.75</v>
      </c>
      <c r="K3891" s="4">
        <v>7</v>
      </c>
      <c r="L3891" s="4">
        <v>2015</v>
      </c>
      <c r="M3891" t="str">
        <f>INDEX(RoutesPivot[DepAirport],MATCH($C3891,RoutesPivot[[RouteID]:[RouteID]],0))</f>
        <v>ORD</v>
      </c>
      <c r="N3891" t="str">
        <f>INDEX(RoutesPivot[AirportID],MATCH($C3891,RoutesPivot[[RouteID]:[RouteID]],0))</f>
        <v>SFO</v>
      </c>
      <c r="O3891">
        <f>INDEX(RoutesPivot[Distance],MATCH($C3891,RoutesPivot[[RouteID]:[RouteID]],0))</f>
        <v>1600</v>
      </c>
      <c r="P3891">
        <f>INDEX(RoutesPivot[ListPrice],MATCH($C3891,RoutesPivot[[RouteID]:[RouteID]],0))</f>
        <v>375</v>
      </c>
      <c r="Q3891" t="str">
        <f>INDEX(AirportPivot[AirportName],MATCH($N3891,AirportPivot[[AirportID]:[AirportID]],0))</f>
        <v>San Francisco International</v>
      </c>
      <c r="R3891">
        <f>INDEX(AirportPivot[Gates (number of available)],MATCH($N3891,AirportPivot[[AirportID]:[AirportID]],0))</f>
        <v>70</v>
      </c>
    </row>
    <row r="3892" spans="1:18" x14ac:dyDescent="0.25">
      <c r="A3892" s="3" t="s">
        <v>3924</v>
      </c>
      <c r="B3892" s="12">
        <v>42336</v>
      </c>
      <c r="C3892" s="4" t="s">
        <v>83</v>
      </c>
      <c r="D3892" s="4">
        <v>6.5</v>
      </c>
      <c r="E3892" s="4">
        <v>36</v>
      </c>
      <c r="F3892" s="5">
        <v>0.3125</v>
      </c>
      <c r="G3892" s="6">
        <v>360</v>
      </c>
      <c r="H3892" s="7">
        <v>59400</v>
      </c>
      <c r="I3892" s="7">
        <f>FlightsPivot[[#This Row],[Total Fare]]*10%</f>
        <v>5940</v>
      </c>
      <c r="J3892" s="7">
        <f>FlightsPivot[[#This Row],[Total Fare]]+FlightsPivot[[#This Row],[10% tax ]]</f>
        <v>65340</v>
      </c>
      <c r="K3892" s="4">
        <v>11</v>
      </c>
      <c r="L3892" s="4">
        <v>2015</v>
      </c>
      <c r="M3892" t="str">
        <f>INDEX(RoutesPivot[DepAirport],MATCH($C3892,RoutesPivot[[RouteID]:[RouteID]],0))</f>
        <v>ORD</v>
      </c>
      <c r="N3892" t="str">
        <f>INDEX(RoutesPivot[AirportID],MATCH($C3892,RoutesPivot[[RouteID]:[RouteID]],0))</f>
        <v>BWI</v>
      </c>
      <c r="O3892">
        <f>INDEX(RoutesPivot[Distance],MATCH($C3892,RoutesPivot[[RouteID]:[RouteID]],0))</f>
        <v>520</v>
      </c>
      <c r="P3892">
        <f>INDEX(RoutesPivot[ListPrice],MATCH($C3892,RoutesPivot[[RouteID]:[RouteID]],0))</f>
        <v>240</v>
      </c>
      <c r="Q3892" t="str">
        <f>INDEX(AirportPivot[AirportName],MATCH($N3892,AirportPivot[[AirportID]:[AirportID]],0))</f>
        <v>Baltimore/Washington International Thurgood Marshall</v>
      </c>
      <c r="R3892">
        <f>INDEX(AirportPivot[Gates (number of available)],MATCH($N3892,AirportPivot[[AirportID]:[AirportID]],0))</f>
        <v>58</v>
      </c>
    </row>
    <row r="3893" spans="1:18" x14ac:dyDescent="0.25">
      <c r="A3893" s="3" t="s">
        <v>3925</v>
      </c>
      <c r="B3893" s="12">
        <v>41789</v>
      </c>
      <c r="C3893" s="4" t="s">
        <v>11</v>
      </c>
      <c r="D3893" s="4">
        <v>2.2999999999999998</v>
      </c>
      <c r="E3893" s="4">
        <v>54</v>
      </c>
      <c r="F3893" s="5">
        <v>0.77083333333333337</v>
      </c>
      <c r="G3893" s="6">
        <v>300</v>
      </c>
      <c r="H3893" s="7">
        <v>49500</v>
      </c>
      <c r="I3893" s="7">
        <f>FlightsPivot[[#This Row],[Total Fare]]*10%</f>
        <v>4950</v>
      </c>
      <c r="J3893" s="7">
        <f>FlightsPivot[[#This Row],[Total Fare]]+FlightsPivot[[#This Row],[10% tax ]]</f>
        <v>54450</v>
      </c>
      <c r="K3893" s="4">
        <v>5</v>
      </c>
      <c r="L3893" s="4">
        <v>2014</v>
      </c>
      <c r="M3893" t="str">
        <f>INDEX(RoutesPivot[DepAirport],MATCH($C3893,RoutesPivot[[RouteID]:[RouteID]],0))</f>
        <v>ORD</v>
      </c>
      <c r="N3893" t="str">
        <f>INDEX(RoutesPivot[AirportID],MATCH($C3893,RoutesPivot[[RouteID]:[RouteID]],0))</f>
        <v>BOS</v>
      </c>
      <c r="O3893">
        <f>INDEX(RoutesPivot[Distance],MATCH($C3893,RoutesPivot[[RouteID]:[RouteID]],0))</f>
        <v>730</v>
      </c>
      <c r="P3893">
        <f>INDEX(RoutesPivot[ListPrice],MATCH($C3893,RoutesPivot[[RouteID]:[RouteID]],0))</f>
        <v>300</v>
      </c>
      <c r="Q3893" t="str">
        <f>INDEX(AirportPivot[AirportName],MATCH($N3893,AirportPivot[[AirportID]:[AirportID]],0))</f>
        <v>General Edward Lawrence Logan International</v>
      </c>
      <c r="R3893">
        <f>INDEX(AirportPivot[Gates (number of available)],MATCH($N3893,AirportPivot[[AirportID]:[AirportID]],0))</f>
        <v>63</v>
      </c>
    </row>
    <row r="3894" spans="1:18" x14ac:dyDescent="0.25">
      <c r="A3894" s="3" t="s">
        <v>3926</v>
      </c>
      <c r="B3894" s="12">
        <v>42144</v>
      </c>
      <c r="C3894" s="4" t="s">
        <v>17</v>
      </c>
      <c r="D3894" s="4">
        <v>4.3</v>
      </c>
      <c r="E3894" s="4">
        <v>75</v>
      </c>
      <c r="F3894" s="5">
        <v>0.79166666666666663</v>
      </c>
      <c r="G3894" s="6">
        <v>350</v>
      </c>
      <c r="H3894" s="7">
        <v>63350</v>
      </c>
      <c r="I3894" s="7">
        <f>FlightsPivot[[#This Row],[Total Fare]]*10%</f>
        <v>6335</v>
      </c>
      <c r="J3894" s="7">
        <f>FlightsPivot[[#This Row],[Total Fare]]+FlightsPivot[[#This Row],[10% tax ]]</f>
        <v>69685</v>
      </c>
      <c r="K3894" s="4">
        <v>5</v>
      </c>
      <c r="L3894" s="4">
        <v>2015</v>
      </c>
      <c r="M3894" t="str">
        <f>INDEX(RoutesPivot[DepAirport],MATCH($C3894,RoutesPivot[[RouteID]:[RouteID]],0))</f>
        <v>ORD</v>
      </c>
      <c r="N3894" t="str">
        <f>INDEX(RoutesPivot[AirportID],MATCH($C3894,RoutesPivot[[RouteID]:[RouteID]],0))</f>
        <v>LAX</v>
      </c>
      <c r="O3894">
        <f>INDEX(RoutesPivot[Distance],MATCH($C3894,RoutesPivot[[RouteID]:[RouteID]],0))</f>
        <v>1518</v>
      </c>
      <c r="P3894">
        <f>INDEX(RoutesPivot[ListPrice],MATCH($C3894,RoutesPivot[[RouteID]:[RouteID]],0))</f>
        <v>350</v>
      </c>
      <c r="Q3894" t="str">
        <f>INDEX(AirportPivot[AirportName],MATCH($N3894,AirportPivot[[AirportID]:[AirportID]],0))</f>
        <v>Los Angeles International</v>
      </c>
      <c r="R3894">
        <f>INDEX(AirportPivot[Gates (number of available)],MATCH($N3894,AirportPivot[[AirportID]:[AirportID]],0))</f>
        <v>86</v>
      </c>
    </row>
    <row r="3895" spans="1:18" x14ac:dyDescent="0.25">
      <c r="A3895" s="3" t="s">
        <v>3927</v>
      </c>
      <c r="B3895" s="12">
        <v>42335</v>
      </c>
      <c r="C3895" s="4" t="s">
        <v>50</v>
      </c>
      <c r="D3895" s="4">
        <v>6.5</v>
      </c>
      <c r="E3895" s="4">
        <v>117</v>
      </c>
      <c r="F3895" s="5">
        <v>0.70833333333333337</v>
      </c>
      <c r="G3895" s="6">
        <v>412.5</v>
      </c>
      <c r="H3895" s="7">
        <v>76312.5</v>
      </c>
      <c r="I3895" s="7">
        <f>FlightsPivot[[#This Row],[Total Fare]]*10%</f>
        <v>7631.25</v>
      </c>
      <c r="J3895" s="7">
        <f>FlightsPivot[[#This Row],[Total Fare]]+FlightsPivot[[#This Row],[10% tax ]]</f>
        <v>83943.75</v>
      </c>
      <c r="K3895" s="4">
        <v>11</v>
      </c>
      <c r="L3895" s="4">
        <v>2015</v>
      </c>
      <c r="M3895" t="str">
        <f>INDEX(RoutesPivot[DepAirport],MATCH($C3895,RoutesPivot[[RouteID]:[RouteID]],0))</f>
        <v>ORD</v>
      </c>
      <c r="N3895" t="str">
        <f>INDEX(RoutesPivot[AirportID],MATCH($C3895,RoutesPivot[[RouteID]:[RouteID]],0))</f>
        <v>LGA</v>
      </c>
      <c r="O3895">
        <f>INDEX(RoutesPivot[Distance],MATCH($C3895,RoutesPivot[[RouteID]:[RouteID]],0))</f>
        <v>610</v>
      </c>
      <c r="P3895">
        <f>INDEX(RoutesPivot[ListPrice],MATCH($C3895,RoutesPivot[[RouteID]:[RouteID]],0))</f>
        <v>275</v>
      </c>
      <c r="Q3895" t="str">
        <f>INDEX(AirportPivot[AirportName],MATCH($N3895,AirportPivot[[AirportID]:[AirportID]],0))</f>
        <v>Laguardia</v>
      </c>
      <c r="R3895">
        <f>INDEX(AirportPivot[Gates (number of available)],MATCH($N3895,AirportPivot[[AirportID]:[AirportID]],0))</f>
        <v>66</v>
      </c>
    </row>
    <row r="3896" spans="1:18" x14ac:dyDescent="0.25">
      <c r="A3896" s="3" t="s">
        <v>3928</v>
      </c>
      <c r="B3896" s="12">
        <v>41854</v>
      </c>
      <c r="C3896" s="4" t="s">
        <v>23</v>
      </c>
      <c r="D3896" s="4">
        <v>2.5</v>
      </c>
      <c r="E3896" s="4">
        <v>140</v>
      </c>
      <c r="F3896" s="5">
        <v>0.35416666666666669</v>
      </c>
      <c r="G3896" s="6">
        <v>330</v>
      </c>
      <c r="H3896" s="7">
        <v>61050</v>
      </c>
      <c r="I3896" s="7">
        <f>FlightsPivot[[#This Row],[Total Fare]]*10%</f>
        <v>6105</v>
      </c>
      <c r="J3896" s="7">
        <f>FlightsPivot[[#This Row],[Total Fare]]+FlightsPivot[[#This Row],[10% tax ]]</f>
        <v>67155</v>
      </c>
      <c r="K3896" s="4">
        <v>8</v>
      </c>
      <c r="L3896" s="4">
        <v>2014</v>
      </c>
      <c r="M3896" t="str">
        <f>INDEX(RoutesPivot[DepAirport],MATCH($C3896,RoutesPivot[[RouteID]:[RouteID]],0))</f>
        <v>ORD</v>
      </c>
      <c r="N3896" t="str">
        <f>INDEX(RoutesPivot[AirportID],MATCH($C3896,RoutesPivot[[RouteID]:[RouteID]],0))</f>
        <v>DEN</v>
      </c>
      <c r="O3896">
        <f>INDEX(RoutesPivot[Distance],MATCH($C3896,RoutesPivot[[RouteID]:[RouteID]],0))</f>
        <v>800</v>
      </c>
      <c r="P3896">
        <f>INDEX(RoutesPivot[ListPrice],MATCH($C3896,RoutesPivot[[RouteID]:[RouteID]],0))</f>
        <v>300</v>
      </c>
      <c r="Q3896" t="str">
        <f>INDEX(AirportPivot[AirportName],MATCH($N3896,AirportPivot[[AirportID]:[AirportID]],0))</f>
        <v>Denver International</v>
      </c>
      <c r="R3896">
        <f>INDEX(AirportPivot[Gates (number of available)],MATCH($N3896,AirportPivot[[AirportID]:[AirportID]],0))</f>
        <v>75</v>
      </c>
    </row>
    <row r="3897" spans="1:18" x14ac:dyDescent="0.25">
      <c r="A3897" s="3" t="s">
        <v>3929</v>
      </c>
      <c r="B3897" s="12">
        <v>41846</v>
      </c>
      <c r="C3897" s="4" t="s">
        <v>70</v>
      </c>
      <c r="D3897" s="4">
        <v>1.6</v>
      </c>
      <c r="E3897" s="4">
        <v>17</v>
      </c>
      <c r="F3897" s="5">
        <v>0.33333333333333331</v>
      </c>
      <c r="G3897" s="6">
        <v>302.5</v>
      </c>
      <c r="H3897" s="7">
        <v>55962.5</v>
      </c>
      <c r="I3897" s="7">
        <f>FlightsPivot[[#This Row],[Total Fare]]*10%</f>
        <v>5596.25</v>
      </c>
      <c r="J3897" s="7">
        <f>FlightsPivot[[#This Row],[Total Fare]]+FlightsPivot[[#This Row],[10% tax ]]</f>
        <v>61558.75</v>
      </c>
      <c r="K3897" s="4">
        <v>7</v>
      </c>
      <c r="L3897" s="4">
        <v>2014</v>
      </c>
      <c r="M3897" t="str">
        <f>INDEX(RoutesPivot[DepAirport],MATCH($C3897,RoutesPivot[[RouteID]:[RouteID]],0))</f>
        <v>ORD</v>
      </c>
      <c r="N3897" t="str">
        <f>INDEX(RoutesPivot[AirportID],MATCH($C3897,RoutesPivot[[RouteID]:[RouteID]],0))</f>
        <v>LAS</v>
      </c>
      <c r="O3897">
        <f>INDEX(RoutesPivot[Distance],MATCH($C3897,RoutesPivot[[RouteID]:[RouteID]],0))</f>
        <v>1100</v>
      </c>
      <c r="P3897">
        <f>INDEX(RoutesPivot[ListPrice],MATCH($C3897,RoutesPivot[[RouteID]:[RouteID]],0))</f>
        <v>275</v>
      </c>
      <c r="Q3897" t="str">
        <f>INDEX(AirportPivot[AirportName],MATCH($N3897,AirportPivot[[AirportID]:[AirportID]],0))</f>
        <v>McCarran International</v>
      </c>
      <c r="R3897">
        <f>INDEX(AirportPivot[Gates (number of available)],MATCH($N3897,AirportPivot[[AirportID]:[AirportID]],0))</f>
        <v>68</v>
      </c>
    </row>
    <row r="3898" spans="1:18" x14ac:dyDescent="0.25">
      <c r="A3898" s="3" t="s">
        <v>3930</v>
      </c>
      <c r="B3898" s="12">
        <v>41986</v>
      </c>
      <c r="C3898" s="4" t="s">
        <v>21</v>
      </c>
      <c r="D3898" s="4">
        <v>1.4</v>
      </c>
      <c r="E3898" s="4">
        <v>151</v>
      </c>
      <c r="F3898" s="5">
        <v>0.72916666666666663</v>
      </c>
      <c r="G3898" s="6">
        <v>125</v>
      </c>
      <c r="H3898" s="7">
        <v>23125</v>
      </c>
      <c r="I3898" s="7">
        <f>FlightsPivot[[#This Row],[Total Fare]]*10%</f>
        <v>2312.5</v>
      </c>
      <c r="J3898" s="7">
        <f>FlightsPivot[[#This Row],[Total Fare]]+FlightsPivot[[#This Row],[10% tax ]]</f>
        <v>25437.5</v>
      </c>
      <c r="K3898" s="4">
        <v>12</v>
      </c>
      <c r="L3898" s="4">
        <v>2014</v>
      </c>
      <c r="M3898" t="str">
        <f>INDEX(RoutesPivot[DepAirport],MATCH($C3898,RoutesPivot[[RouteID]:[RouteID]],0))</f>
        <v>ORD</v>
      </c>
      <c r="N3898" t="str">
        <f>INDEX(RoutesPivot[AirportID],MATCH($C3898,RoutesPivot[[RouteID]:[RouteID]],0))</f>
        <v>CLT</v>
      </c>
      <c r="O3898">
        <f>INDEX(RoutesPivot[Distance],MATCH($C3898,RoutesPivot[[RouteID]:[RouteID]],0))</f>
        <v>700</v>
      </c>
      <c r="P3898">
        <f>INDEX(RoutesPivot[ListPrice],MATCH($C3898,RoutesPivot[[RouteID]:[RouteID]],0))</f>
        <v>125</v>
      </c>
      <c r="Q3898" t="str">
        <f>INDEX(AirportPivot[AirportName],MATCH($N3898,AirportPivot[[AirportID]:[AirportID]],0))</f>
        <v>Charlotte/Douglas International</v>
      </c>
      <c r="R3898">
        <f>INDEX(AirportPivot[Gates (number of available)],MATCH($N3898,AirportPivot[[AirportID]:[AirportID]],0))</f>
        <v>65</v>
      </c>
    </row>
    <row r="3899" spans="1:18" x14ac:dyDescent="0.25">
      <c r="A3899" s="3" t="s">
        <v>3931</v>
      </c>
      <c r="B3899" s="12">
        <v>41948</v>
      </c>
      <c r="C3899" s="4" t="s">
        <v>37</v>
      </c>
      <c r="D3899" s="4">
        <v>2.5</v>
      </c>
      <c r="E3899" s="4">
        <v>137</v>
      </c>
      <c r="F3899" s="5">
        <v>0.33333333333333331</v>
      </c>
      <c r="G3899" s="6">
        <v>350</v>
      </c>
      <c r="H3899" s="7">
        <v>64750</v>
      </c>
      <c r="I3899" s="7">
        <f>FlightsPivot[[#This Row],[Total Fare]]*10%</f>
        <v>6475</v>
      </c>
      <c r="J3899" s="7">
        <f>FlightsPivot[[#This Row],[Total Fare]]+FlightsPivot[[#This Row],[10% tax ]]</f>
        <v>71225</v>
      </c>
      <c r="K3899" s="4">
        <v>11</v>
      </c>
      <c r="L3899" s="4">
        <v>2014</v>
      </c>
      <c r="M3899" t="str">
        <f>INDEX(RoutesPivot[DepAirport],MATCH($C3899,RoutesPivot[[RouteID]:[RouteID]],0))</f>
        <v>ORD</v>
      </c>
      <c r="N3899" t="str">
        <f>INDEX(RoutesPivot[AirportID],MATCH($C3899,RoutesPivot[[RouteID]:[RouteID]],0))</f>
        <v>SEA</v>
      </c>
      <c r="O3899">
        <f>INDEX(RoutesPivot[Distance],MATCH($C3899,RoutesPivot[[RouteID]:[RouteID]],0))</f>
        <v>1500</v>
      </c>
      <c r="P3899">
        <f>INDEX(RoutesPivot[ListPrice],MATCH($C3899,RoutesPivot[[RouteID]:[RouteID]],0))</f>
        <v>350</v>
      </c>
      <c r="Q3899" t="str">
        <f>INDEX(AirportPivot[AirportName],MATCH($N3899,AirportPivot[[AirportID]:[AirportID]],0))</f>
        <v>Seattle-Tacoma International</v>
      </c>
      <c r="R3899">
        <f>INDEX(AirportPivot[Gates (number of available)],MATCH($N3899,AirportPivot[[AirportID]:[AirportID]],0))</f>
        <v>58</v>
      </c>
    </row>
    <row r="3900" spans="1:18" x14ac:dyDescent="0.25">
      <c r="A3900" s="3" t="s">
        <v>3932</v>
      </c>
      <c r="B3900" s="12">
        <v>41897</v>
      </c>
      <c r="C3900" s="4" t="s">
        <v>27</v>
      </c>
      <c r="D3900" s="4">
        <v>8.6999999999999993</v>
      </c>
      <c r="E3900" s="4">
        <v>175</v>
      </c>
      <c r="F3900" s="5">
        <v>0.64583333333333337</v>
      </c>
      <c r="G3900" s="6">
        <v>200</v>
      </c>
      <c r="H3900" s="7">
        <v>33000</v>
      </c>
      <c r="I3900" s="7">
        <f>FlightsPivot[[#This Row],[Total Fare]]*10%</f>
        <v>3300</v>
      </c>
      <c r="J3900" s="7">
        <f>FlightsPivot[[#This Row],[Total Fare]]+FlightsPivot[[#This Row],[10% tax ]]</f>
        <v>36300</v>
      </c>
      <c r="K3900" s="4">
        <v>9</v>
      </c>
      <c r="L3900" s="4">
        <v>2014</v>
      </c>
      <c r="M3900" t="str">
        <f>INDEX(RoutesPivot[DepAirport],MATCH($C3900,RoutesPivot[[RouteID]:[RouteID]],0))</f>
        <v>ORD</v>
      </c>
      <c r="N3900" t="str">
        <f>INDEX(RoutesPivot[AirportID],MATCH($C3900,RoutesPivot[[RouteID]:[RouteID]],0))</f>
        <v>ATL</v>
      </c>
      <c r="O3900">
        <f>INDEX(RoutesPivot[Distance],MATCH($C3900,RoutesPivot[[RouteID]:[RouteID]],0))</f>
        <v>510</v>
      </c>
      <c r="P3900">
        <f>INDEX(RoutesPivot[ListPrice],MATCH($C3900,RoutesPivot[[RouteID]:[RouteID]],0))</f>
        <v>200</v>
      </c>
      <c r="Q3900" t="str">
        <f>INDEX(AirportPivot[AirportName],MATCH($N3900,AirportPivot[[AirportID]:[AirportID]],0))</f>
        <v>Hartsfield-Jackson Atlanta International</v>
      </c>
      <c r="R3900">
        <f>INDEX(AirportPivot[Gates (number of available)],MATCH($N3900,AirportPivot[[AirportID]:[AirportID]],0))</f>
        <v>100</v>
      </c>
    </row>
    <row r="3901" spans="1:18" x14ac:dyDescent="0.25">
      <c r="A3901" s="3" t="s">
        <v>3933</v>
      </c>
      <c r="B3901" s="12">
        <v>42191</v>
      </c>
      <c r="C3901" s="4" t="s">
        <v>19</v>
      </c>
      <c r="D3901" s="4">
        <v>2.7</v>
      </c>
      <c r="E3901" s="4">
        <v>132</v>
      </c>
      <c r="F3901" s="5">
        <v>0.83333333333333337</v>
      </c>
      <c r="G3901" s="6">
        <v>220</v>
      </c>
      <c r="H3901" s="7">
        <v>40700</v>
      </c>
      <c r="I3901" s="7">
        <f>FlightsPivot[[#This Row],[Total Fare]]*10%</f>
        <v>4070</v>
      </c>
      <c r="J3901" s="7">
        <f>FlightsPivot[[#This Row],[Total Fare]]+FlightsPivot[[#This Row],[10% tax ]]</f>
        <v>44770</v>
      </c>
      <c r="K3901" s="4">
        <v>7</v>
      </c>
      <c r="L3901" s="4">
        <v>2015</v>
      </c>
      <c r="M3901" t="str">
        <f>INDEX(RoutesPivot[DepAirport],MATCH($C3901,RoutesPivot[[RouteID]:[RouteID]],0))</f>
        <v>ORD</v>
      </c>
      <c r="N3901" t="str">
        <f>INDEX(RoutesPivot[AirportID],MATCH($C3901,RoutesPivot[[RouteID]:[RouteID]],0))</f>
        <v>IAH</v>
      </c>
      <c r="O3901">
        <f>INDEX(RoutesPivot[Distance],MATCH($C3901,RoutesPivot[[RouteID]:[RouteID]],0))</f>
        <v>800</v>
      </c>
      <c r="P3901">
        <f>INDEX(RoutesPivot[ListPrice],MATCH($C3901,RoutesPivot[[RouteID]:[RouteID]],0))</f>
        <v>200</v>
      </c>
      <c r="Q3901" t="str">
        <f>INDEX(AirportPivot[AirportName],MATCH($N3901,AirportPivot[[AirportID]:[AirportID]],0))</f>
        <v>George Bush Intercontinental/Houston</v>
      </c>
      <c r="R3901">
        <f>INDEX(AirportPivot[Gates (number of available)],MATCH($N3901,AirportPivot[[AirportID]:[AirportID]],0))</f>
        <v>80</v>
      </c>
    </row>
    <row r="3902" spans="1:18" x14ac:dyDescent="0.25">
      <c r="A3902" s="3" t="s">
        <v>3934</v>
      </c>
      <c r="B3902" s="12">
        <v>41879</v>
      </c>
      <c r="C3902" s="4" t="s">
        <v>70</v>
      </c>
      <c r="D3902" s="4">
        <v>2.6</v>
      </c>
      <c r="E3902" s="4">
        <v>131</v>
      </c>
      <c r="F3902" s="5">
        <v>0.41666666666666669</v>
      </c>
      <c r="G3902" s="6">
        <v>302.5</v>
      </c>
      <c r="H3902" s="7">
        <v>55962.5</v>
      </c>
      <c r="I3902" s="7">
        <f>FlightsPivot[[#This Row],[Total Fare]]*10%</f>
        <v>5596.25</v>
      </c>
      <c r="J3902" s="7">
        <f>FlightsPivot[[#This Row],[Total Fare]]+FlightsPivot[[#This Row],[10% tax ]]</f>
        <v>61558.75</v>
      </c>
      <c r="K3902" s="4">
        <v>8</v>
      </c>
      <c r="L3902" s="4">
        <v>2014</v>
      </c>
      <c r="M3902" t="str">
        <f>INDEX(RoutesPivot[DepAirport],MATCH($C3902,RoutesPivot[[RouteID]:[RouteID]],0))</f>
        <v>ORD</v>
      </c>
      <c r="N3902" t="str">
        <f>INDEX(RoutesPivot[AirportID],MATCH($C3902,RoutesPivot[[RouteID]:[RouteID]],0))</f>
        <v>LAS</v>
      </c>
      <c r="O3902">
        <f>INDEX(RoutesPivot[Distance],MATCH($C3902,RoutesPivot[[RouteID]:[RouteID]],0))</f>
        <v>1100</v>
      </c>
      <c r="P3902">
        <f>INDEX(RoutesPivot[ListPrice],MATCH($C3902,RoutesPivot[[RouteID]:[RouteID]],0))</f>
        <v>275</v>
      </c>
      <c r="Q3902" t="str">
        <f>INDEX(AirportPivot[AirportName],MATCH($N3902,AirportPivot[[AirportID]:[AirportID]],0))</f>
        <v>McCarran International</v>
      </c>
      <c r="R3902">
        <f>INDEX(AirportPivot[Gates (number of available)],MATCH($N3902,AirportPivot[[AirportID]:[AirportID]],0))</f>
        <v>68</v>
      </c>
    </row>
    <row r="3903" spans="1:18" x14ac:dyDescent="0.25">
      <c r="A3903" s="3" t="s">
        <v>3935</v>
      </c>
      <c r="B3903" s="12">
        <v>42257</v>
      </c>
      <c r="C3903" s="4" t="s">
        <v>37</v>
      </c>
      <c r="D3903" s="4">
        <v>2</v>
      </c>
      <c r="E3903" s="4">
        <v>178</v>
      </c>
      <c r="F3903" s="5">
        <v>0.77083333333333337</v>
      </c>
      <c r="G3903" s="6">
        <v>350</v>
      </c>
      <c r="H3903" s="7">
        <v>57750</v>
      </c>
      <c r="I3903" s="7">
        <f>FlightsPivot[[#This Row],[Total Fare]]*10%</f>
        <v>5775</v>
      </c>
      <c r="J3903" s="7">
        <f>FlightsPivot[[#This Row],[Total Fare]]+FlightsPivot[[#This Row],[10% tax ]]</f>
        <v>63525</v>
      </c>
      <c r="K3903" s="4">
        <v>9</v>
      </c>
      <c r="L3903" s="4">
        <v>2015</v>
      </c>
      <c r="M3903" t="str">
        <f>INDEX(RoutesPivot[DepAirport],MATCH($C3903,RoutesPivot[[RouteID]:[RouteID]],0))</f>
        <v>ORD</v>
      </c>
      <c r="N3903" t="str">
        <f>INDEX(RoutesPivot[AirportID],MATCH($C3903,RoutesPivot[[RouteID]:[RouteID]],0))</f>
        <v>SEA</v>
      </c>
      <c r="O3903">
        <f>INDEX(RoutesPivot[Distance],MATCH($C3903,RoutesPivot[[RouteID]:[RouteID]],0))</f>
        <v>1500</v>
      </c>
      <c r="P3903">
        <f>INDEX(RoutesPivot[ListPrice],MATCH($C3903,RoutesPivot[[RouteID]:[RouteID]],0))</f>
        <v>350</v>
      </c>
      <c r="Q3903" t="str">
        <f>INDEX(AirportPivot[AirportName],MATCH($N3903,AirportPivot[[AirportID]:[AirportID]],0))</f>
        <v>Seattle-Tacoma International</v>
      </c>
      <c r="R3903">
        <f>INDEX(AirportPivot[Gates (number of available)],MATCH($N3903,AirportPivot[[AirportID]:[AirportID]],0))</f>
        <v>58</v>
      </c>
    </row>
    <row r="3904" spans="1:18" x14ac:dyDescent="0.25">
      <c r="A3904" s="3" t="s">
        <v>3936</v>
      </c>
      <c r="B3904" s="12">
        <v>41683</v>
      </c>
      <c r="C3904" s="4" t="s">
        <v>83</v>
      </c>
      <c r="D3904" s="4">
        <v>2.8</v>
      </c>
      <c r="E3904" s="4">
        <v>166</v>
      </c>
      <c r="F3904" s="5">
        <v>0.85416666666666663</v>
      </c>
      <c r="G3904" s="6">
        <v>240</v>
      </c>
      <c r="H3904" s="7">
        <v>39600</v>
      </c>
      <c r="I3904" s="7">
        <f>FlightsPivot[[#This Row],[Total Fare]]*10%</f>
        <v>3960</v>
      </c>
      <c r="J3904" s="7">
        <f>FlightsPivot[[#This Row],[Total Fare]]+FlightsPivot[[#This Row],[10% tax ]]</f>
        <v>43560</v>
      </c>
      <c r="K3904" s="4">
        <v>2</v>
      </c>
      <c r="L3904" s="4">
        <v>2014</v>
      </c>
      <c r="M3904" t="str">
        <f>INDEX(RoutesPivot[DepAirport],MATCH($C3904,RoutesPivot[[RouteID]:[RouteID]],0))</f>
        <v>ORD</v>
      </c>
      <c r="N3904" t="str">
        <f>INDEX(RoutesPivot[AirportID],MATCH($C3904,RoutesPivot[[RouteID]:[RouteID]],0))</f>
        <v>BWI</v>
      </c>
      <c r="O3904">
        <f>INDEX(RoutesPivot[Distance],MATCH($C3904,RoutesPivot[[RouteID]:[RouteID]],0))</f>
        <v>520</v>
      </c>
      <c r="P3904">
        <f>INDEX(RoutesPivot[ListPrice],MATCH($C3904,RoutesPivot[[RouteID]:[RouteID]],0))</f>
        <v>240</v>
      </c>
      <c r="Q3904" t="str">
        <f>INDEX(AirportPivot[AirportName],MATCH($N3904,AirportPivot[[AirportID]:[AirportID]],0))</f>
        <v>Baltimore/Washington International Thurgood Marshall</v>
      </c>
      <c r="R3904">
        <f>INDEX(AirportPivot[Gates (number of available)],MATCH($N3904,AirportPivot[[AirportID]:[AirportID]],0))</f>
        <v>58</v>
      </c>
    </row>
    <row r="3905" spans="1:18" x14ac:dyDescent="0.25">
      <c r="A3905" s="3" t="s">
        <v>3937</v>
      </c>
      <c r="B3905" s="12">
        <v>41873</v>
      </c>
      <c r="C3905" s="4" t="s">
        <v>80</v>
      </c>
      <c r="D3905" s="4">
        <v>2</v>
      </c>
      <c r="E3905" s="4">
        <v>149</v>
      </c>
      <c r="F3905" s="5">
        <v>0.70833333333333337</v>
      </c>
      <c r="G3905" s="6">
        <v>330</v>
      </c>
      <c r="H3905" s="7">
        <v>61050</v>
      </c>
      <c r="I3905" s="7">
        <f>FlightsPivot[[#This Row],[Total Fare]]*10%</f>
        <v>6105</v>
      </c>
      <c r="J3905" s="7">
        <f>FlightsPivot[[#This Row],[Total Fare]]+FlightsPivot[[#This Row],[10% tax ]]</f>
        <v>67155</v>
      </c>
      <c r="K3905" s="4">
        <v>8</v>
      </c>
      <c r="L3905" s="4">
        <v>2014</v>
      </c>
      <c r="M3905" t="str">
        <f>INDEX(RoutesPivot[DepAirport],MATCH($C3905,RoutesPivot[[RouteID]:[RouteID]],0))</f>
        <v>ORD</v>
      </c>
      <c r="N3905" t="str">
        <f>INDEX(RoutesPivot[AirportID],MATCH($C3905,RoutesPivot[[RouteID]:[RouteID]],0))</f>
        <v>MIA</v>
      </c>
      <c r="O3905">
        <f>INDEX(RoutesPivot[Distance],MATCH($C3905,RoutesPivot[[RouteID]:[RouteID]],0))</f>
        <v>1000</v>
      </c>
      <c r="P3905">
        <f>INDEX(RoutesPivot[ListPrice],MATCH($C3905,RoutesPivot[[RouteID]:[RouteID]],0))</f>
        <v>300</v>
      </c>
      <c r="Q3905" t="str">
        <f>INDEX(AirportPivot[AirportName],MATCH($N3905,AirportPivot[[AirportID]:[AirportID]],0))</f>
        <v>Miami International</v>
      </c>
      <c r="R3905">
        <f>INDEX(AirportPivot[Gates (number of available)],MATCH($N3905,AirportPivot[[AirportID]:[AirportID]],0))</f>
        <v>80</v>
      </c>
    </row>
    <row r="3906" spans="1:18" x14ac:dyDescent="0.25">
      <c r="A3906" s="3" t="s">
        <v>3938</v>
      </c>
      <c r="B3906" s="12">
        <v>41834</v>
      </c>
      <c r="C3906" s="4" t="s">
        <v>30</v>
      </c>
      <c r="D3906" s="4">
        <v>1.8</v>
      </c>
      <c r="E3906" s="4">
        <v>179</v>
      </c>
      <c r="F3906" s="5">
        <v>0.77083333333333337</v>
      </c>
      <c r="G3906" s="6">
        <v>275</v>
      </c>
      <c r="H3906" s="7">
        <v>45375</v>
      </c>
      <c r="I3906" s="7">
        <f>FlightsPivot[[#This Row],[Total Fare]]*10%</f>
        <v>4537.5</v>
      </c>
      <c r="J3906" s="7">
        <f>FlightsPivot[[#This Row],[Total Fare]]+FlightsPivot[[#This Row],[10% tax ]]</f>
        <v>49912.5</v>
      </c>
      <c r="K3906" s="4">
        <v>7</v>
      </c>
      <c r="L3906" s="4">
        <v>2014</v>
      </c>
      <c r="M3906" t="str">
        <f>INDEX(RoutesPivot[DepAirport],MATCH($C3906,RoutesPivot[[RouteID]:[RouteID]],0))</f>
        <v>ORD</v>
      </c>
      <c r="N3906" t="str">
        <f>INDEX(RoutesPivot[AirportID],MATCH($C3906,RoutesPivot[[RouteID]:[RouteID]],0))</f>
        <v>MCO</v>
      </c>
      <c r="O3906">
        <f>INDEX(RoutesPivot[Distance],MATCH($C3906,RoutesPivot[[RouteID]:[RouteID]],0))</f>
        <v>850</v>
      </c>
      <c r="P3906">
        <f>INDEX(RoutesPivot[ListPrice],MATCH($C3906,RoutesPivot[[RouteID]:[RouteID]],0))</f>
        <v>250</v>
      </c>
      <c r="Q3906" t="str">
        <f>INDEX(AirportPivot[AirportName],MATCH($N3906,AirportPivot[[AirportID]:[AirportID]],0))</f>
        <v>Orlando International</v>
      </c>
      <c r="R3906">
        <f>INDEX(AirportPivot[Gates (number of available)],MATCH($N3906,AirportPivot[[AirportID]:[AirportID]],0))</f>
        <v>67</v>
      </c>
    </row>
    <row r="3907" spans="1:18" x14ac:dyDescent="0.25">
      <c r="A3907" s="3" t="s">
        <v>3939</v>
      </c>
      <c r="B3907" s="12">
        <v>42231</v>
      </c>
      <c r="C3907" s="4" t="s">
        <v>37</v>
      </c>
      <c r="D3907" s="4">
        <v>1.9</v>
      </c>
      <c r="E3907" s="4">
        <v>174</v>
      </c>
      <c r="F3907" s="5">
        <v>0.58333333333333337</v>
      </c>
      <c r="G3907" s="6">
        <v>385</v>
      </c>
      <c r="H3907" s="7">
        <v>63525</v>
      </c>
      <c r="I3907" s="7">
        <f>FlightsPivot[[#This Row],[Total Fare]]*10%</f>
        <v>6352.5</v>
      </c>
      <c r="J3907" s="7">
        <f>FlightsPivot[[#This Row],[Total Fare]]+FlightsPivot[[#This Row],[10% tax ]]</f>
        <v>69877.5</v>
      </c>
      <c r="K3907" s="4">
        <v>8</v>
      </c>
      <c r="L3907" s="4">
        <v>2015</v>
      </c>
      <c r="M3907" t="str">
        <f>INDEX(RoutesPivot[DepAirport],MATCH($C3907,RoutesPivot[[RouteID]:[RouteID]],0))</f>
        <v>ORD</v>
      </c>
      <c r="N3907" t="str">
        <f>INDEX(RoutesPivot[AirportID],MATCH($C3907,RoutesPivot[[RouteID]:[RouteID]],0))</f>
        <v>SEA</v>
      </c>
      <c r="O3907">
        <f>INDEX(RoutesPivot[Distance],MATCH($C3907,RoutesPivot[[RouteID]:[RouteID]],0))</f>
        <v>1500</v>
      </c>
      <c r="P3907">
        <f>INDEX(RoutesPivot[ListPrice],MATCH($C3907,RoutesPivot[[RouteID]:[RouteID]],0))</f>
        <v>350</v>
      </c>
      <c r="Q3907" t="str">
        <f>INDEX(AirportPivot[AirportName],MATCH($N3907,AirportPivot[[AirportID]:[AirportID]],0))</f>
        <v>Seattle-Tacoma International</v>
      </c>
      <c r="R3907">
        <f>INDEX(AirportPivot[Gates (number of available)],MATCH($N3907,AirportPivot[[AirportID]:[AirportID]],0))</f>
        <v>58</v>
      </c>
    </row>
    <row r="3908" spans="1:18" x14ac:dyDescent="0.25">
      <c r="A3908" s="3" t="s">
        <v>3940</v>
      </c>
      <c r="B3908" s="12">
        <v>42331</v>
      </c>
      <c r="C3908" s="4" t="s">
        <v>25</v>
      </c>
      <c r="D3908" s="4">
        <v>6.5</v>
      </c>
      <c r="E3908" s="4">
        <v>155</v>
      </c>
      <c r="F3908" s="5">
        <v>0.72916666666666663</v>
      </c>
      <c r="G3908" s="6">
        <v>300</v>
      </c>
      <c r="H3908" s="7">
        <v>49500</v>
      </c>
      <c r="I3908" s="7">
        <f>FlightsPivot[[#This Row],[Total Fare]]*10%</f>
        <v>4950</v>
      </c>
      <c r="J3908" s="7">
        <f>FlightsPivot[[#This Row],[Total Fare]]+FlightsPivot[[#This Row],[10% tax ]]</f>
        <v>54450</v>
      </c>
      <c r="K3908" s="4">
        <v>11</v>
      </c>
      <c r="L3908" s="4">
        <v>2015</v>
      </c>
      <c r="M3908" t="str">
        <f>INDEX(RoutesPivot[DepAirport],MATCH($C3908,RoutesPivot[[RouteID]:[RouteID]],0))</f>
        <v>ORD</v>
      </c>
      <c r="N3908" t="str">
        <f>INDEX(RoutesPivot[AirportID],MATCH($C3908,RoutesPivot[[RouteID]:[RouteID]],0))</f>
        <v>DFW</v>
      </c>
      <c r="O3908">
        <f>INDEX(RoutesPivot[Distance],MATCH($C3908,RoutesPivot[[RouteID]:[RouteID]],0))</f>
        <v>700</v>
      </c>
      <c r="P3908">
        <f>INDEX(RoutesPivot[ListPrice],MATCH($C3908,RoutesPivot[[RouteID]:[RouteID]],0))</f>
        <v>200</v>
      </c>
      <c r="Q3908" t="str">
        <f>INDEX(AirportPivot[AirportName],MATCH($N3908,AirportPivot[[AirportID]:[AirportID]],0))</f>
        <v>Dallas/Fort Worth International</v>
      </c>
      <c r="R3908">
        <f>INDEX(AirportPivot[Gates (number of available)],MATCH($N3908,AirportPivot[[AirportID]:[AirportID]],0))</f>
        <v>130</v>
      </c>
    </row>
    <row r="3909" spans="1:18" x14ac:dyDescent="0.25">
      <c r="A3909" s="3" t="s">
        <v>3941</v>
      </c>
      <c r="B3909" s="12">
        <v>41793</v>
      </c>
      <c r="C3909" s="4" t="s">
        <v>805</v>
      </c>
      <c r="D3909" s="4">
        <v>2.2000000000000002</v>
      </c>
      <c r="E3909" s="4">
        <v>90</v>
      </c>
      <c r="F3909" s="5">
        <v>0.35416666666666669</v>
      </c>
      <c r="G3909" s="6">
        <v>319</v>
      </c>
      <c r="H3909" s="7">
        <v>57739</v>
      </c>
      <c r="I3909" s="7">
        <f>FlightsPivot[[#This Row],[Total Fare]]*10%</f>
        <v>5773.9000000000005</v>
      </c>
      <c r="J3909" s="7">
        <f>FlightsPivot[[#This Row],[Total Fare]]+FlightsPivot[[#This Row],[10% tax ]]</f>
        <v>63512.9</v>
      </c>
      <c r="K3909" s="4">
        <v>6</v>
      </c>
      <c r="L3909" s="4">
        <v>2014</v>
      </c>
      <c r="M3909" t="str">
        <f>INDEX(RoutesPivot[DepAirport],MATCH($C3909,RoutesPivot[[RouteID]:[RouteID]],0))</f>
        <v>ORD</v>
      </c>
      <c r="N3909" t="str">
        <f>INDEX(RoutesPivot[AirportID],MATCH($C3909,RoutesPivot[[RouteID]:[RouteID]],0))</f>
        <v>SLC</v>
      </c>
      <c r="O3909">
        <f>INDEX(RoutesPivot[Distance],MATCH($C3909,RoutesPivot[[RouteID]:[RouteID]],0))</f>
        <v>1000</v>
      </c>
      <c r="P3909">
        <f>INDEX(RoutesPivot[ListPrice],MATCH($C3909,RoutesPivot[[RouteID]:[RouteID]],0))</f>
        <v>290</v>
      </c>
      <c r="Q3909" t="str">
        <f>INDEX(AirportPivot[AirportName],MATCH($N3909,AirportPivot[[AirportID]:[AirportID]],0))</f>
        <v>Salt Lake City International</v>
      </c>
      <c r="R3909">
        <f>INDEX(AirportPivot[Gates (number of available)],MATCH($N3909,AirportPivot[[AirportID]:[AirportID]],0))</f>
        <v>54</v>
      </c>
    </row>
    <row r="3910" spans="1:18" x14ac:dyDescent="0.25">
      <c r="A3910" s="3" t="s">
        <v>3942</v>
      </c>
      <c r="B3910" s="12">
        <v>41959</v>
      </c>
      <c r="C3910" s="4" t="s">
        <v>30</v>
      </c>
      <c r="D3910" s="4">
        <v>2</v>
      </c>
      <c r="E3910" s="4">
        <v>129</v>
      </c>
      <c r="F3910" s="5">
        <v>0.39583333333333331</v>
      </c>
      <c r="G3910" s="6">
        <v>250</v>
      </c>
      <c r="H3910" s="7">
        <v>46250</v>
      </c>
      <c r="I3910" s="7">
        <f>FlightsPivot[[#This Row],[Total Fare]]*10%</f>
        <v>4625</v>
      </c>
      <c r="J3910" s="7">
        <f>FlightsPivot[[#This Row],[Total Fare]]+FlightsPivot[[#This Row],[10% tax ]]</f>
        <v>50875</v>
      </c>
      <c r="K3910" s="4">
        <v>11</v>
      </c>
      <c r="L3910" s="4">
        <v>2014</v>
      </c>
      <c r="M3910" t="str">
        <f>INDEX(RoutesPivot[DepAirport],MATCH($C3910,RoutesPivot[[RouteID]:[RouteID]],0))</f>
        <v>ORD</v>
      </c>
      <c r="N3910" t="str">
        <f>INDEX(RoutesPivot[AirportID],MATCH($C3910,RoutesPivot[[RouteID]:[RouteID]],0))</f>
        <v>MCO</v>
      </c>
      <c r="O3910">
        <f>INDEX(RoutesPivot[Distance],MATCH($C3910,RoutesPivot[[RouteID]:[RouteID]],0))</f>
        <v>850</v>
      </c>
      <c r="P3910">
        <f>INDEX(RoutesPivot[ListPrice],MATCH($C3910,RoutesPivot[[RouteID]:[RouteID]],0))</f>
        <v>250</v>
      </c>
      <c r="Q3910" t="str">
        <f>INDEX(AirportPivot[AirportName],MATCH($N3910,AirportPivot[[AirportID]:[AirportID]],0))</f>
        <v>Orlando International</v>
      </c>
      <c r="R3910">
        <f>INDEX(AirportPivot[Gates (number of available)],MATCH($N3910,AirportPivot[[AirportID]:[AirportID]],0))</f>
        <v>67</v>
      </c>
    </row>
    <row r="3911" spans="1:18" x14ac:dyDescent="0.25">
      <c r="A3911" s="3" t="s">
        <v>3943</v>
      </c>
      <c r="B3911" s="12">
        <v>42331</v>
      </c>
      <c r="C3911" s="4" t="s">
        <v>80</v>
      </c>
      <c r="D3911" s="4">
        <v>8</v>
      </c>
      <c r="E3911" s="4">
        <v>16</v>
      </c>
      <c r="F3911" s="5">
        <v>0.52083333333333337</v>
      </c>
      <c r="G3911" s="6">
        <v>450</v>
      </c>
      <c r="H3911" s="7">
        <v>83250</v>
      </c>
      <c r="I3911" s="7">
        <f>FlightsPivot[[#This Row],[Total Fare]]*10%</f>
        <v>8325</v>
      </c>
      <c r="J3911" s="7">
        <f>FlightsPivot[[#This Row],[Total Fare]]+FlightsPivot[[#This Row],[10% tax ]]</f>
        <v>91575</v>
      </c>
      <c r="K3911" s="4">
        <v>11</v>
      </c>
      <c r="L3911" s="4">
        <v>2015</v>
      </c>
      <c r="M3911" t="str">
        <f>INDEX(RoutesPivot[DepAirport],MATCH($C3911,RoutesPivot[[RouteID]:[RouteID]],0))</f>
        <v>ORD</v>
      </c>
      <c r="N3911" t="str">
        <f>INDEX(RoutesPivot[AirportID],MATCH($C3911,RoutesPivot[[RouteID]:[RouteID]],0))</f>
        <v>MIA</v>
      </c>
      <c r="O3911">
        <f>INDEX(RoutesPivot[Distance],MATCH($C3911,RoutesPivot[[RouteID]:[RouteID]],0))</f>
        <v>1000</v>
      </c>
      <c r="P3911">
        <f>INDEX(RoutesPivot[ListPrice],MATCH($C3911,RoutesPivot[[RouteID]:[RouteID]],0))</f>
        <v>300</v>
      </c>
      <c r="Q3911" t="str">
        <f>INDEX(AirportPivot[AirportName],MATCH($N3911,AirportPivot[[AirportID]:[AirportID]],0))</f>
        <v>Miami International</v>
      </c>
      <c r="R3911">
        <f>INDEX(AirportPivot[Gates (number of available)],MATCH($N3911,AirportPivot[[AirportID]:[AirportID]],0))</f>
        <v>80</v>
      </c>
    </row>
    <row r="3912" spans="1:18" x14ac:dyDescent="0.25">
      <c r="A3912" s="3" t="s">
        <v>3944</v>
      </c>
      <c r="B3912" s="12">
        <v>42326</v>
      </c>
      <c r="C3912" s="4" t="s">
        <v>23</v>
      </c>
      <c r="D3912" s="4">
        <v>1.3</v>
      </c>
      <c r="E3912" s="4">
        <v>72</v>
      </c>
      <c r="F3912" s="5">
        <v>0.41666666666666669</v>
      </c>
      <c r="G3912" s="6">
        <v>300</v>
      </c>
      <c r="H3912" s="7">
        <v>54300</v>
      </c>
      <c r="I3912" s="7">
        <f>FlightsPivot[[#This Row],[Total Fare]]*10%</f>
        <v>5430</v>
      </c>
      <c r="J3912" s="7">
        <f>FlightsPivot[[#This Row],[Total Fare]]+FlightsPivot[[#This Row],[10% tax ]]</f>
        <v>59730</v>
      </c>
      <c r="K3912" s="4">
        <v>11</v>
      </c>
      <c r="L3912" s="4">
        <v>2015</v>
      </c>
      <c r="M3912" t="str">
        <f>INDEX(RoutesPivot[DepAirport],MATCH($C3912,RoutesPivot[[RouteID]:[RouteID]],0))</f>
        <v>ORD</v>
      </c>
      <c r="N3912" t="str">
        <f>INDEX(RoutesPivot[AirportID],MATCH($C3912,RoutesPivot[[RouteID]:[RouteID]],0))</f>
        <v>DEN</v>
      </c>
      <c r="O3912">
        <f>INDEX(RoutesPivot[Distance],MATCH($C3912,RoutesPivot[[RouteID]:[RouteID]],0))</f>
        <v>800</v>
      </c>
      <c r="P3912">
        <f>INDEX(RoutesPivot[ListPrice],MATCH($C3912,RoutesPivot[[RouteID]:[RouteID]],0))</f>
        <v>300</v>
      </c>
      <c r="Q3912" t="str">
        <f>INDEX(AirportPivot[AirportName],MATCH($N3912,AirportPivot[[AirportID]:[AirportID]],0))</f>
        <v>Denver International</v>
      </c>
      <c r="R3912">
        <f>INDEX(AirportPivot[Gates (number of available)],MATCH($N3912,AirportPivot[[AirportID]:[AirportID]],0))</f>
        <v>75</v>
      </c>
    </row>
    <row r="3913" spans="1:18" x14ac:dyDescent="0.25">
      <c r="A3913" s="3" t="s">
        <v>3945</v>
      </c>
      <c r="B3913" s="12">
        <v>42199</v>
      </c>
      <c r="C3913" s="4" t="s">
        <v>21</v>
      </c>
      <c r="D3913" s="4">
        <v>1.5</v>
      </c>
      <c r="E3913" s="4">
        <v>50</v>
      </c>
      <c r="F3913" s="5">
        <v>0.45833333333333331</v>
      </c>
      <c r="G3913" s="6">
        <v>137.5</v>
      </c>
      <c r="H3913" s="7">
        <v>22687.5</v>
      </c>
      <c r="I3913" s="7">
        <f>FlightsPivot[[#This Row],[Total Fare]]*10%</f>
        <v>2268.75</v>
      </c>
      <c r="J3913" s="7">
        <f>FlightsPivot[[#This Row],[Total Fare]]+FlightsPivot[[#This Row],[10% tax ]]</f>
        <v>24956.25</v>
      </c>
      <c r="K3913" s="4">
        <v>7</v>
      </c>
      <c r="L3913" s="4">
        <v>2015</v>
      </c>
      <c r="M3913" t="str">
        <f>INDEX(RoutesPivot[DepAirport],MATCH($C3913,RoutesPivot[[RouteID]:[RouteID]],0))</f>
        <v>ORD</v>
      </c>
      <c r="N3913" t="str">
        <f>INDEX(RoutesPivot[AirportID],MATCH($C3913,RoutesPivot[[RouteID]:[RouteID]],0))</f>
        <v>CLT</v>
      </c>
      <c r="O3913">
        <f>INDEX(RoutesPivot[Distance],MATCH($C3913,RoutesPivot[[RouteID]:[RouteID]],0))</f>
        <v>700</v>
      </c>
      <c r="P3913">
        <f>INDEX(RoutesPivot[ListPrice],MATCH($C3913,RoutesPivot[[RouteID]:[RouteID]],0))</f>
        <v>125</v>
      </c>
      <c r="Q3913" t="str">
        <f>INDEX(AirportPivot[AirportName],MATCH($N3913,AirportPivot[[AirportID]:[AirportID]],0))</f>
        <v>Charlotte/Douglas International</v>
      </c>
      <c r="R3913">
        <f>INDEX(AirportPivot[Gates (number of available)],MATCH($N3913,AirportPivot[[AirportID]:[AirportID]],0))</f>
        <v>65</v>
      </c>
    </row>
    <row r="3914" spans="1:18" x14ac:dyDescent="0.25">
      <c r="A3914" s="3" t="s">
        <v>3946</v>
      </c>
      <c r="B3914" s="12">
        <v>42333</v>
      </c>
      <c r="C3914" s="4" t="s">
        <v>805</v>
      </c>
      <c r="D3914" s="4">
        <v>4.5999999999999996</v>
      </c>
      <c r="E3914" s="4">
        <v>134</v>
      </c>
      <c r="F3914" s="5">
        <v>0.70833333333333337</v>
      </c>
      <c r="G3914" s="6">
        <v>435</v>
      </c>
      <c r="H3914" s="7">
        <v>80475</v>
      </c>
      <c r="I3914" s="7">
        <f>FlightsPivot[[#This Row],[Total Fare]]*10%</f>
        <v>8047.5</v>
      </c>
      <c r="J3914" s="7">
        <f>FlightsPivot[[#This Row],[Total Fare]]+FlightsPivot[[#This Row],[10% tax ]]</f>
        <v>88522.5</v>
      </c>
      <c r="K3914" s="4">
        <v>11</v>
      </c>
      <c r="L3914" s="4">
        <v>2015</v>
      </c>
      <c r="M3914" t="str">
        <f>INDEX(RoutesPivot[DepAirport],MATCH($C3914,RoutesPivot[[RouteID]:[RouteID]],0))</f>
        <v>ORD</v>
      </c>
      <c r="N3914" t="str">
        <f>INDEX(RoutesPivot[AirportID],MATCH($C3914,RoutesPivot[[RouteID]:[RouteID]],0))</f>
        <v>SLC</v>
      </c>
      <c r="O3914">
        <f>INDEX(RoutesPivot[Distance],MATCH($C3914,RoutesPivot[[RouteID]:[RouteID]],0))</f>
        <v>1000</v>
      </c>
      <c r="P3914">
        <f>INDEX(RoutesPivot[ListPrice],MATCH($C3914,RoutesPivot[[RouteID]:[RouteID]],0))</f>
        <v>290</v>
      </c>
      <c r="Q3914" t="str">
        <f>INDEX(AirportPivot[AirportName],MATCH($N3914,AirportPivot[[AirportID]:[AirportID]],0))</f>
        <v>Salt Lake City International</v>
      </c>
      <c r="R3914">
        <f>INDEX(AirportPivot[Gates (number of available)],MATCH($N3914,AirportPivot[[AirportID]:[AirportID]],0))</f>
        <v>54</v>
      </c>
    </row>
    <row r="3915" spans="1:18" x14ac:dyDescent="0.25">
      <c r="A3915" s="3" t="s">
        <v>3947</v>
      </c>
      <c r="B3915" s="12">
        <v>42202</v>
      </c>
      <c r="C3915" s="4" t="s">
        <v>13</v>
      </c>
      <c r="D3915" s="4">
        <v>0.6</v>
      </c>
      <c r="E3915" s="4">
        <v>49</v>
      </c>
      <c r="F3915" s="5">
        <v>0.875</v>
      </c>
      <c r="G3915" s="6">
        <v>275</v>
      </c>
      <c r="H3915" s="7">
        <v>45375</v>
      </c>
      <c r="I3915" s="7">
        <f>FlightsPivot[[#This Row],[Total Fare]]*10%</f>
        <v>4537.5</v>
      </c>
      <c r="J3915" s="7">
        <f>FlightsPivot[[#This Row],[Total Fare]]+FlightsPivot[[#This Row],[10% tax ]]</f>
        <v>49912.5</v>
      </c>
      <c r="K3915" s="4">
        <v>7</v>
      </c>
      <c r="L3915" s="4">
        <v>2015</v>
      </c>
      <c r="M3915" t="str">
        <f>INDEX(RoutesPivot[DepAirport],MATCH($C3915,RoutesPivot[[RouteID]:[RouteID]],0))</f>
        <v>ORD</v>
      </c>
      <c r="N3915" t="str">
        <f>INDEX(RoutesPivot[AirportID],MATCH($C3915,RoutesPivot[[RouteID]:[RouteID]],0))</f>
        <v>JFK</v>
      </c>
      <c r="O3915">
        <f>INDEX(RoutesPivot[Distance],MATCH($C3915,RoutesPivot[[RouteID]:[RouteID]],0))</f>
        <v>619</v>
      </c>
      <c r="P3915">
        <f>INDEX(RoutesPivot[ListPrice],MATCH($C3915,RoutesPivot[[RouteID]:[RouteID]],0))</f>
        <v>250</v>
      </c>
      <c r="Q3915" t="str">
        <f>INDEX(AirportPivot[AirportName],MATCH($N3915,AirportPivot[[AirportID]:[AirportID]],0))</f>
        <v>John F Kennedy International</v>
      </c>
      <c r="R3915">
        <f>INDEX(AirportPivot[Gates (number of available)],MATCH($N3915,AirportPivot[[AirportID]:[AirportID]],0))</f>
        <v>120</v>
      </c>
    </row>
    <row r="3916" spans="1:18" x14ac:dyDescent="0.25">
      <c r="A3916" s="3" t="s">
        <v>3948</v>
      </c>
      <c r="B3916" s="12">
        <v>42025</v>
      </c>
      <c r="C3916" s="4" t="s">
        <v>40</v>
      </c>
      <c r="D3916" s="4">
        <v>1.5</v>
      </c>
      <c r="E3916" s="4">
        <v>149</v>
      </c>
      <c r="F3916" s="5">
        <v>0.77083333333333337</v>
      </c>
      <c r="G3916" s="6">
        <v>115</v>
      </c>
      <c r="H3916" s="7">
        <v>21275</v>
      </c>
      <c r="I3916" s="7">
        <f>FlightsPivot[[#This Row],[Total Fare]]*10%</f>
        <v>2127.5</v>
      </c>
      <c r="J3916" s="7">
        <f>FlightsPivot[[#This Row],[Total Fare]]+FlightsPivot[[#This Row],[10% tax ]]</f>
        <v>23402.5</v>
      </c>
      <c r="K3916" s="4">
        <v>1</v>
      </c>
      <c r="L3916" s="4">
        <v>2015</v>
      </c>
      <c r="M3916" t="str">
        <f>INDEX(RoutesPivot[DepAirport],MATCH($C3916,RoutesPivot[[RouteID]:[RouteID]],0))</f>
        <v>ORD</v>
      </c>
      <c r="N3916" t="str">
        <f>INDEX(RoutesPivot[AirportID],MATCH($C3916,RoutesPivot[[RouteID]:[RouteID]],0))</f>
        <v>MSP</v>
      </c>
      <c r="O3916">
        <f>INDEX(RoutesPivot[Distance],MATCH($C3916,RoutesPivot[[RouteID]:[RouteID]],0))</f>
        <v>300</v>
      </c>
      <c r="P3916">
        <f>INDEX(RoutesPivot[ListPrice],MATCH($C3916,RoutesPivot[[RouteID]:[RouteID]],0))</f>
        <v>115</v>
      </c>
      <c r="Q3916" t="str">
        <f>INDEX(AirportPivot[AirportName],MATCH($N3916,AirportPivot[[AirportID]:[AirportID]],0))</f>
        <v>Minneapolis-St Paul International/Wold-Chamberlain</v>
      </c>
      <c r="R3916">
        <f>INDEX(AirportPivot[Gates (number of available)],MATCH($N3916,AirportPivot[[AirportID]:[AirportID]],0))</f>
        <v>65</v>
      </c>
    </row>
    <row r="3917" spans="1:18" x14ac:dyDescent="0.25">
      <c r="A3917" s="3" t="s">
        <v>3949</v>
      </c>
      <c r="B3917" s="12">
        <v>41742</v>
      </c>
      <c r="C3917" s="4" t="s">
        <v>11</v>
      </c>
      <c r="D3917" s="4">
        <v>0.7</v>
      </c>
      <c r="E3917" s="4">
        <v>209</v>
      </c>
      <c r="F3917" s="5">
        <v>0.75</v>
      </c>
      <c r="G3917" s="6">
        <v>300</v>
      </c>
      <c r="H3917" s="7">
        <v>49500</v>
      </c>
      <c r="I3917" s="7">
        <f>FlightsPivot[[#This Row],[Total Fare]]*10%</f>
        <v>4950</v>
      </c>
      <c r="J3917" s="7">
        <f>FlightsPivot[[#This Row],[Total Fare]]+FlightsPivot[[#This Row],[10% tax ]]</f>
        <v>54450</v>
      </c>
      <c r="K3917" s="4">
        <v>4</v>
      </c>
      <c r="L3917" s="4">
        <v>2014</v>
      </c>
      <c r="M3917" t="str">
        <f>INDEX(RoutesPivot[DepAirport],MATCH($C3917,RoutesPivot[[RouteID]:[RouteID]],0))</f>
        <v>ORD</v>
      </c>
      <c r="N3917" t="str">
        <f>INDEX(RoutesPivot[AirportID],MATCH($C3917,RoutesPivot[[RouteID]:[RouteID]],0))</f>
        <v>BOS</v>
      </c>
      <c r="O3917">
        <f>INDEX(RoutesPivot[Distance],MATCH($C3917,RoutesPivot[[RouteID]:[RouteID]],0))</f>
        <v>730</v>
      </c>
      <c r="P3917">
        <f>INDEX(RoutesPivot[ListPrice],MATCH($C3917,RoutesPivot[[RouteID]:[RouteID]],0))</f>
        <v>300</v>
      </c>
      <c r="Q3917" t="str">
        <f>INDEX(AirportPivot[AirportName],MATCH($N3917,AirportPivot[[AirportID]:[AirportID]],0))</f>
        <v>General Edward Lawrence Logan International</v>
      </c>
      <c r="R3917">
        <f>INDEX(AirportPivot[Gates (number of available)],MATCH($N3917,AirportPivot[[AirportID]:[AirportID]],0))</f>
        <v>63</v>
      </c>
    </row>
    <row r="3918" spans="1:18" x14ac:dyDescent="0.25">
      <c r="A3918" s="3" t="s">
        <v>3950</v>
      </c>
      <c r="B3918" s="12">
        <v>42041</v>
      </c>
      <c r="C3918" s="4" t="s">
        <v>47</v>
      </c>
      <c r="D3918" s="4">
        <v>2.2000000000000002</v>
      </c>
      <c r="E3918" s="4">
        <v>40</v>
      </c>
      <c r="F3918" s="5">
        <v>0.33333333333333331</v>
      </c>
      <c r="G3918" s="6">
        <v>250</v>
      </c>
      <c r="H3918" s="7">
        <v>41250</v>
      </c>
      <c r="I3918" s="7">
        <f>FlightsPivot[[#This Row],[Total Fare]]*10%</f>
        <v>4125</v>
      </c>
      <c r="J3918" s="7">
        <f>FlightsPivot[[#This Row],[Total Fare]]+FlightsPivot[[#This Row],[10% tax ]]</f>
        <v>45375</v>
      </c>
      <c r="K3918" s="4">
        <v>2</v>
      </c>
      <c r="L3918" s="4">
        <v>2015</v>
      </c>
      <c r="M3918" t="str">
        <f>INDEX(RoutesPivot[DepAirport],MATCH($C3918,RoutesPivot[[RouteID]:[RouteID]],0))</f>
        <v>ORD</v>
      </c>
      <c r="N3918" t="str">
        <f>INDEX(RoutesPivot[AirportID],MATCH($C3918,RoutesPivot[[RouteID]:[RouteID]],0))</f>
        <v>PHX</v>
      </c>
      <c r="O3918">
        <f>INDEX(RoutesPivot[Distance],MATCH($C3918,RoutesPivot[[RouteID]:[RouteID]],0))</f>
        <v>1200</v>
      </c>
      <c r="P3918">
        <f>INDEX(RoutesPivot[ListPrice],MATCH($C3918,RoutesPivot[[RouteID]:[RouteID]],0))</f>
        <v>250</v>
      </c>
      <c r="Q3918" t="str">
        <f>INDEX(AirportPivot[AirportName],MATCH($N3918,AirportPivot[[AirportID]:[AirportID]],0))</f>
        <v>Phoenix Sky Harbor International</v>
      </c>
      <c r="R3918">
        <f>INDEX(AirportPivot[Gates (number of available)],MATCH($N3918,AirportPivot[[AirportID]:[AirportID]],0))</f>
        <v>60</v>
      </c>
    </row>
    <row r="3919" spans="1:18" x14ac:dyDescent="0.25">
      <c r="A3919" s="3" t="s">
        <v>3951</v>
      </c>
      <c r="B3919" s="12">
        <v>41759</v>
      </c>
      <c r="C3919" s="4" t="s">
        <v>80</v>
      </c>
      <c r="D3919" s="4">
        <v>2.2000000000000002</v>
      </c>
      <c r="E3919" s="4">
        <v>175</v>
      </c>
      <c r="F3919" s="5">
        <v>0.79166666666666663</v>
      </c>
      <c r="G3919" s="6">
        <v>300</v>
      </c>
      <c r="H3919" s="7">
        <v>49500</v>
      </c>
      <c r="I3919" s="7">
        <f>FlightsPivot[[#This Row],[Total Fare]]*10%</f>
        <v>4950</v>
      </c>
      <c r="J3919" s="7">
        <f>FlightsPivot[[#This Row],[Total Fare]]+FlightsPivot[[#This Row],[10% tax ]]</f>
        <v>54450</v>
      </c>
      <c r="K3919" s="4">
        <v>4</v>
      </c>
      <c r="L3919" s="4">
        <v>2014</v>
      </c>
      <c r="M3919" t="str">
        <f>INDEX(RoutesPivot[DepAirport],MATCH($C3919,RoutesPivot[[RouteID]:[RouteID]],0))</f>
        <v>ORD</v>
      </c>
      <c r="N3919" t="str">
        <f>INDEX(RoutesPivot[AirportID],MATCH($C3919,RoutesPivot[[RouteID]:[RouteID]],0))</f>
        <v>MIA</v>
      </c>
      <c r="O3919">
        <f>INDEX(RoutesPivot[Distance],MATCH($C3919,RoutesPivot[[RouteID]:[RouteID]],0))</f>
        <v>1000</v>
      </c>
      <c r="P3919">
        <f>INDEX(RoutesPivot[ListPrice],MATCH($C3919,RoutesPivot[[RouteID]:[RouteID]],0))</f>
        <v>300</v>
      </c>
      <c r="Q3919" t="str">
        <f>INDEX(AirportPivot[AirportName],MATCH($N3919,AirportPivot[[AirportID]:[AirportID]],0))</f>
        <v>Miami International</v>
      </c>
      <c r="R3919">
        <f>INDEX(AirportPivot[Gates (number of available)],MATCH($N3919,AirportPivot[[AirportID]:[AirportID]],0))</f>
        <v>80</v>
      </c>
    </row>
    <row r="3920" spans="1:18" x14ac:dyDescent="0.25">
      <c r="A3920" s="3" t="s">
        <v>3952</v>
      </c>
      <c r="B3920" s="12">
        <v>42169</v>
      </c>
      <c r="C3920" s="4" t="s">
        <v>23</v>
      </c>
      <c r="D3920" s="4">
        <v>3.7</v>
      </c>
      <c r="E3920" s="4">
        <v>108</v>
      </c>
      <c r="F3920" s="5">
        <v>0.33333333333333331</v>
      </c>
      <c r="G3920" s="6">
        <v>330</v>
      </c>
      <c r="H3920" s="7">
        <v>61050</v>
      </c>
      <c r="I3920" s="7">
        <f>FlightsPivot[[#This Row],[Total Fare]]*10%</f>
        <v>6105</v>
      </c>
      <c r="J3920" s="7">
        <f>FlightsPivot[[#This Row],[Total Fare]]+FlightsPivot[[#This Row],[10% tax ]]</f>
        <v>67155</v>
      </c>
      <c r="K3920" s="4">
        <v>6</v>
      </c>
      <c r="L3920" s="4">
        <v>2015</v>
      </c>
      <c r="M3920" t="str">
        <f>INDEX(RoutesPivot[DepAirport],MATCH($C3920,RoutesPivot[[RouteID]:[RouteID]],0))</f>
        <v>ORD</v>
      </c>
      <c r="N3920" t="str">
        <f>INDEX(RoutesPivot[AirportID],MATCH($C3920,RoutesPivot[[RouteID]:[RouteID]],0))</f>
        <v>DEN</v>
      </c>
      <c r="O3920">
        <f>INDEX(RoutesPivot[Distance],MATCH($C3920,RoutesPivot[[RouteID]:[RouteID]],0))</f>
        <v>800</v>
      </c>
      <c r="P3920">
        <f>INDEX(RoutesPivot[ListPrice],MATCH($C3920,RoutesPivot[[RouteID]:[RouteID]],0))</f>
        <v>300</v>
      </c>
      <c r="Q3920" t="str">
        <f>INDEX(AirportPivot[AirportName],MATCH($N3920,AirportPivot[[AirportID]:[AirportID]],0))</f>
        <v>Denver International</v>
      </c>
      <c r="R3920">
        <f>INDEX(AirportPivot[Gates (number of available)],MATCH($N3920,AirportPivot[[AirportID]:[AirportID]],0))</f>
        <v>75</v>
      </c>
    </row>
    <row r="3921" spans="1:18" x14ac:dyDescent="0.25">
      <c r="A3921" s="3" t="s">
        <v>3953</v>
      </c>
      <c r="B3921" s="12">
        <v>42351</v>
      </c>
      <c r="C3921" s="4" t="s">
        <v>47</v>
      </c>
      <c r="D3921" s="4">
        <v>2.2000000000000002</v>
      </c>
      <c r="E3921" s="4">
        <v>61</v>
      </c>
      <c r="F3921" s="5">
        <v>0.75</v>
      </c>
      <c r="G3921" s="6">
        <v>250</v>
      </c>
      <c r="H3921" s="7">
        <v>41250</v>
      </c>
      <c r="I3921" s="7">
        <f>FlightsPivot[[#This Row],[Total Fare]]*10%</f>
        <v>4125</v>
      </c>
      <c r="J3921" s="7">
        <f>FlightsPivot[[#This Row],[Total Fare]]+FlightsPivot[[#This Row],[10% tax ]]</f>
        <v>45375</v>
      </c>
      <c r="K3921" s="4">
        <v>12</v>
      </c>
      <c r="L3921" s="4">
        <v>2015</v>
      </c>
      <c r="M3921" t="str">
        <f>INDEX(RoutesPivot[DepAirport],MATCH($C3921,RoutesPivot[[RouteID]:[RouteID]],0))</f>
        <v>ORD</v>
      </c>
      <c r="N3921" t="str">
        <f>INDEX(RoutesPivot[AirportID],MATCH($C3921,RoutesPivot[[RouteID]:[RouteID]],0))</f>
        <v>PHX</v>
      </c>
      <c r="O3921">
        <f>INDEX(RoutesPivot[Distance],MATCH($C3921,RoutesPivot[[RouteID]:[RouteID]],0))</f>
        <v>1200</v>
      </c>
      <c r="P3921">
        <f>INDEX(RoutesPivot[ListPrice],MATCH($C3921,RoutesPivot[[RouteID]:[RouteID]],0))</f>
        <v>250</v>
      </c>
      <c r="Q3921" t="str">
        <f>INDEX(AirportPivot[AirportName],MATCH($N3921,AirportPivot[[AirportID]:[AirportID]],0))</f>
        <v>Phoenix Sky Harbor International</v>
      </c>
      <c r="R3921">
        <f>INDEX(AirportPivot[Gates (number of available)],MATCH($N3921,AirportPivot[[AirportID]:[AirportID]],0))</f>
        <v>60</v>
      </c>
    </row>
    <row r="3922" spans="1:18" x14ac:dyDescent="0.25">
      <c r="A3922" s="3" t="s">
        <v>3954</v>
      </c>
      <c r="B3922" s="12">
        <v>42049</v>
      </c>
      <c r="C3922" s="4" t="s">
        <v>15</v>
      </c>
      <c r="D3922" s="4">
        <v>1.6</v>
      </c>
      <c r="E3922" s="4">
        <v>208</v>
      </c>
      <c r="F3922" s="5">
        <v>0.75</v>
      </c>
      <c r="G3922" s="6">
        <v>225</v>
      </c>
      <c r="H3922" s="7">
        <v>37125</v>
      </c>
      <c r="I3922" s="7">
        <f>FlightsPivot[[#This Row],[Total Fare]]*10%</f>
        <v>3712.5</v>
      </c>
      <c r="J3922" s="7">
        <f>FlightsPivot[[#This Row],[Total Fare]]+FlightsPivot[[#This Row],[10% tax ]]</f>
        <v>40837.5</v>
      </c>
      <c r="K3922" s="4">
        <v>2</v>
      </c>
      <c r="L3922" s="4">
        <v>2015</v>
      </c>
      <c r="M3922" t="str">
        <f>INDEX(RoutesPivot[DepAirport],MATCH($C3922,RoutesPivot[[RouteID]:[RouteID]],0))</f>
        <v>ORD</v>
      </c>
      <c r="N3922" t="str">
        <f>INDEX(RoutesPivot[AirportID],MATCH($C3922,RoutesPivot[[RouteID]:[RouteID]],0))</f>
        <v>EWR</v>
      </c>
      <c r="O3922">
        <f>INDEX(RoutesPivot[Distance],MATCH($C3922,RoutesPivot[[RouteID]:[RouteID]],0))</f>
        <v>600</v>
      </c>
      <c r="P3922">
        <f>INDEX(RoutesPivot[ListPrice],MATCH($C3922,RoutesPivot[[RouteID]:[RouteID]],0))</f>
        <v>225</v>
      </c>
      <c r="Q3922" t="str">
        <f>INDEX(AirportPivot[AirportName],MATCH($N3922,AirportPivot[[AirportID]:[AirportID]],0))</f>
        <v>Newark Liberty International</v>
      </c>
      <c r="R3922">
        <f>INDEX(AirportPivot[Gates (number of available)],MATCH($N3922,AirportPivot[[AirportID]:[AirportID]],0))</f>
        <v>82</v>
      </c>
    </row>
    <row r="3923" spans="1:18" x14ac:dyDescent="0.25">
      <c r="A3923" s="3" t="s">
        <v>3955</v>
      </c>
      <c r="B3923" s="12">
        <v>42010</v>
      </c>
      <c r="C3923" s="4" t="s">
        <v>80</v>
      </c>
      <c r="D3923" s="4">
        <v>3.6</v>
      </c>
      <c r="E3923" s="4">
        <v>131</v>
      </c>
      <c r="F3923" s="5">
        <v>0.77083333333333337</v>
      </c>
      <c r="G3923" s="6">
        <v>300</v>
      </c>
      <c r="H3923" s="7">
        <v>55500</v>
      </c>
      <c r="I3923" s="7">
        <f>FlightsPivot[[#This Row],[Total Fare]]*10%</f>
        <v>5550</v>
      </c>
      <c r="J3923" s="7">
        <f>FlightsPivot[[#This Row],[Total Fare]]+FlightsPivot[[#This Row],[10% tax ]]</f>
        <v>61050</v>
      </c>
      <c r="K3923" s="4">
        <v>1</v>
      </c>
      <c r="L3923" s="4">
        <v>2015</v>
      </c>
      <c r="M3923" t="str">
        <f>INDEX(RoutesPivot[DepAirport],MATCH($C3923,RoutesPivot[[RouteID]:[RouteID]],0))</f>
        <v>ORD</v>
      </c>
      <c r="N3923" t="str">
        <f>INDEX(RoutesPivot[AirportID],MATCH($C3923,RoutesPivot[[RouteID]:[RouteID]],0))</f>
        <v>MIA</v>
      </c>
      <c r="O3923">
        <f>INDEX(RoutesPivot[Distance],MATCH($C3923,RoutesPivot[[RouteID]:[RouteID]],0))</f>
        <v>1000</v>
      </c>
      <c r="P3923">
        <f>INDEX(RoutesPivot[ListPrice],MATCH($C3923,RoutesPivot[[RouteID]:[RouteID]],0))</f>
        <v>300</v>
      </c>
      <c r="Q3923" t="str">
        <f>INDEX(AirportPivot[AirportName],MATCH($N3923,AirportPivot[[AirportID]:[AirportID]],0))</f>
        <v>Miami International</v>
      </c>
      <c r="R3923">
        <f>INDEX(AirportPivot[Gates (number of available)],MATCH($N3923,AirportPivot[[AirportID]:[AirportID]],0))</f>
        <v>80</v>
      </c>
    </row>
    <row r="3924" spans="1:18" x14ac:dyDescent="0.25">
      <c r="A3924" s="3" t="s">
        <v>3956</v>
      </c>
      <c r="B3924" s="12">
        <v>42084</v>
      </c>
      <c r="C3924" s="4" t="s">
        <v>50</v>
      </c>
      <c r="D3924" s="4">
        <v>3</v>
      </c>
      <c r="E3924" s="4">
        <v>149</v>
      </c>
      <c r="F3924" s="5">
        <v>0.75</v>
      </c>
      <c r="G3924" s="6">
        <v>275</v>
      </c>
      <c r="H3924" s="7">
        <v>50875</v>
      </c>
      <c r="I3924" s="7">
        <f>FlightsPivot[[#This Row],[Total Fare]]*10%</f>
        <v>5087.5</v>
      </c>
      <c r="J3924" s="7">
        <f>FlightsPivot[[#This Row],[Total Fare]]+FlightsPivot[[#This Row],[10% tax ]]</f>
        <v>55962.5</v>
      </c>
      <c r="K3924" s="4">
        <v>3</v>
      </c>
      <c r="L3924" s="4">
        <v>2015</v>
      </c>
      <c r="M3924" t="str">
        <f>INDEX(RoutesPivot[DepAirport],MATCH($C3924,RoutesPivot[[RouteID]:[RouteID]],0))</f>
        <v>ORD</v>
      </c>
      <c r="N3924" t="str">
        <f>INDEX(RoutesPivot[AirportID],MATCH($C3924,RoutesPivot[[RouteID]:[RouteID]],0))</f>
        <v>LGA</v>
      </c>
      <c r="O3924">
        <f>INDEX(RoutesPivot[Distance],MATCH($C3924,RoutesPivot[[RouteID]:[RouteID]],0))</f>
        <v>610</v>
      </c>
      <c r="P3924">
        <f>INDEX(RoutesPivot[ListPrice],MATCH($C3924,RoutesPivot[[RouteID]:[RouteID]],0))</f>
        <v>275</v>
      </c>
      <c r="Q3924" t="str">
        <f>INDEX(AirportPivot[AirportName],MATCH($N3924,AirportPivot[[AirportID]:[AirportID]],0))</f>
        <v>Laguardia</v>
      </c>
      <c r="R3924">
        <f>INDEX(AirportPivot[Gates (number of available)],MATCH($N3924,AirportPivot[[AirportID]:[AirportID]],0))</f>
        <v>66</v>
      </c>
    </row>
    <row r="3925" spans="1:18" x14ac:dyDescent="0.25">
      <c r="A3925" s="3" t="s">
        <v>3957</v>
      </c>
      <c r="B3925" s="12">
        <v>42277</v>
      </c>
      <c r="C3925" s="4" t="s">
        <v>17</v>
      </c>
      <c r="D3925" s="4">
        <v>2.6</v>
      </c>
      <c r="E3925" s="4">
        <v>137</v>
      </c>
      <c r="F3925" s="5">
        <v>0.79166666666666663</v>
      </c>
      <c r="G3925" s="6">
        <v>350</v>
      </c>
      <c r="H3925" s="7">
        <v>64750</v>
      </c>
      <c r="I3925" s="7">
        <f>FlightsPivot[[#This Row],[Total Fare]]*10%</f>
        <v>6475</v>
      </c>
      <c r="J3925" s="7">
        <f>FlightsPivot[[#This Row],[Total Fare]]+FlightsPivot[[#This Row],[10% tax ]]</f>
        <v>71225</v>
      </c>
      <c r="K3925" s="4">
        <v>9</v>
      </c>
      <c r="L3925" s="4">
        <v>2015</v>
      </c>
      <c r="M3925" t="str">
        <f>INDEX(RoutesPivot[DepAirport],MATCH($C3925,RoutesPivot[[RouteID]:[RouteID]],0))</f>
        <v>ORD</v>
      </c>
      <c r="N3925" t="str">
        <f>INDEX(RoutesPivot[AirportID],MATCH($C3925,RoutesPivot[[RouteID]:[RouteID]],0))</f>
        <v>LAX</v>
      </c>
      <c r="O3925">
        <f>INDEX(RoutesPivot[Distance],MATCH($C3925,RoutesPivot[[RouteID]:[RouteID]],0))</f>
        <v>1518</v>
      </c>
      <c r="P3925">
        <f>INDEX(RoutesPivot[ListPrice],MATCH($C3925,RoutesPivot[[RouteID]:[RouteID]],0))</f>
        <v>350</v>
      </c>
      <c r="Q3925" t="str">
        <f>INDEX(AirportPivot[AirportName],MATCH($N3925,AirportPivot[[AirportID]:[AirportID]],0))</f>
        <v>Los Angeles International</v>
      </c>
      <c r="R3925">
        <f>INDEX(AirportPivot[Gates (number of available)],MATCH($N3925,AirportPivot[[AirportID]:[AirportID]],0))</f>
        <v>86</v>
      </c>
    </row>
    <row r="3926" spans="1:18" x14ac:dyDescent="0.25">
      <c r="A3926" s="3" t="s">
        <v>3958</v>
      </c>
      <c r="B3926" s="12">
        <v>42022</v>
      </c>
      <c r="C3926" s="4" t="s">
        <v>17</v>
      </c>
      <c r="D3926" s="4">
        <v>3.5</v>
      </c>
      <c r="E3926" s="4">
        <v>174</v>
      </c>
      <c r="F3926" s="5">
        <v>0.33333333333333331</v>
      </c>
      <c r="G3926" s="6">
        <v>350</v>
      </c>
      <c r="H3926" s="7">
        <v>57750</v>
      </c>
      <c r="I3926" s="7">
        <f>FlightsPivot[[#This Row],[Total Fare]]*10%</f>
        <v>5775</v>
      </c>
      <c r="J3926" s="7">
        <f>FlightsPivot[[#This Row],[Total Fare]]+FlightsPivot[[#This Row],[10% tax ]]</f>
        <v>63525</v>
      </c>
      <c r="K3926" s="4">
        <v>1</v>
      </c>
      <c r="L3926" s="4">
        <v>2015</v>
      </c>
      <c r="M3926" t="str">
        <f>INDEX(RoutesPivot[DepAirport],MATCH($C3926,RoutesPivot[[RouteID]:[RouteID]],0))</f>
        <v>ORD</v>
      </c>
      <c r="N3926" t="str">
        <f>INDEX(RoutesPivot[AirportID],MATCH($C3926,RoutesPivot[[RouteID]:[RouteID]],0))</f>
        <v>LAX</v>
      </c>
      <c r="O3926">
        <f>INDEX(RoutesPivot[Distance],MATCH($C3926,RoutesPivot[[RouteID]:[RouteID]],0))</f>
        <v>1518</v>
      </c>
      <c r="P3926">
        <f>INDEX(RoutesPivot[ListPrice],MATCH($C3926,RoutesPivot[[RouteID]:[RouteID]],0))</f>
        <v>350</v>
      </c>
      <c r="Q3926" t="str">
        <f>INDEX(AirportPivot[AirportName],MATCH($N3926,AirportPivot[[AirportID]:[AirportID]],0))</f>
        <v>Los Angeles International</v>
      </c>
      <c r="R3926">
        <f>INDEX(AirportPivot[Gates (number of available)],MATCH($N3926,AirportPivot[[AirportID]:[AirportID]],0))</f>
        <v>86</v>
      </c>
    </row>
    <row r="3927" spans="1:18" x14ac:dyDescent="0.25">
      <c r="A3927" s="3" t="s">
        <v>3959</v>
      </c>
      <c r="B3927" s="12">
        <v>42077</v>
      </c>
      <c r="C3927" s="4" t="s">
        <v>80</v>
      </c>
      <c r="D3927" s="4">
        <v>0.9</v>
      </c>
      <c r="E3927" s="4">
        <v>90</v>
      </c>
      <c r="F3927" s="5">
        <v>0.5</v>
      </c>
      <c r="G3927" s="6">
        <v>300</v>
      </c>
      <c r="H3927" s="7">
        <v>54300</v>
      </c>
      <c r="I3927" s="7">
        <f>FlightsPivot[[#This Row],[Total Fare]]*10%</f>
        <v>5430</v>
      </c>
      <c r="J3927" s="7">
        <f>FlightsPivot[[#This Row],[Total Fare]]+FlightsPivot[[#This Row],[10% tax ]]</f>
        <v>59730</v>
      </c>
      <c r="K3927" s="4">
        <v>3</v>
      </c>
      <c r="L3927" s="4">
        <v>2015</v>
      </c>
      <c r="M3927" t="str">
        <f>INDEX(RoutesPivot[DepAirport],MATCH($C3927,RoutesPivot[[RouteID]:[RouteID]],0))</f>
        <v>ORD</v>
      </c>
      <c r="N3927" t="str">
        <f>INDEX(RoutesPivot[AirportID],MATCH($C3927,RoutesPivot[[RouteID]:[RouteID]],0))</f>
        <v>MIA</v>
      </c>
      <c r="O3927">
        <f>INDEX(RoutesPivot[Distance],MATCH($C3927,RoutesPivot[[RouteID]:[RouteID]],0))</f>
        <v>1000</v>
      </c>
      <c r="P3927">
        <f>INDEX(RoutesPivot[ListPrice],MATCH($C3927,RoutesPivot[[RouteID]:[RouteID]],0))</f>
        <v>300</v>
      </c>
      <c r="Q3927" t="str">
        <f>INDEX(AirportPivot[AirportName],MATCH($N3927,AirportPivot[[AirportID]:[AirportID]],0))</f>
        <v>Miami International</v>
      </c>
      <c r="R3927">
        <f>INDEX(AirportPivot[Gates (number of available)],MATCH($N3927,AirportPivot[[AirportID]:[AirportID]],0))</f>
        <v>80</v>
      </c>
    </row>
    <row r="3928" spans="1:18" x14ac:dyDescent="0.25">
      <c r="A3928" s="3" t="s">
        <v>3960</v>
      </c>
      <c r="B3928" s="12">
        <v>41891</v>
      </c>
      <c r="C3928" s="4" t="s">
        <v>11</v>
      </c>
      <c r="D3928" s="4">
        <v>1.7</v>
      </c>
      <c r="E3928" s="4">
        <v>87</v>
      </c>
      <c r="F3928" s="5">
        <v>0.79166666666666663</v>
      </c>
      <c r="G3928" s="6">
        <v>300</v>
      </c>
      <c r="H3928" s="7">
        <v>54300</v>
      </c>
      <c r="I3928" s="7">
        <f>FlightsPivot[[#This Row],[Total Fare]]*10%</f>
        <v>5430</v>
      </c>
      <c r="J3928" s="7">
        <f>FlightsPivot[[#This Row],[Total Fare]]+FlightsPivot[[#This Row],[10% tax ]]</f>
        <v>59730</v>
      </c>
      <c r="K3928" s="4">
        <v>9</v>
      </c>
      <c r="L3928" s="4">
        <v>2014</v>
      </c>
      <c r="M3928" t="str">
        <f>INDEX(RoutesPivot[DepAirport],MATCH($C3928,RoutesPivot[[RouteID]:[RouteID]],0))</f>
        <v>ORD</v>
      </c>
      <c r="N3928" t="str">
        <f>INDEX(RoutesPivot[AirportID],MATCH($C3928,RoutesPivot[[RouteID]:[RouteID]],0))</f>
        <v>BOS</v>
      </c>
      <c r="O3928">
        <f>INDEX(RoutesPivot[Distance],MATCH($C3928,RoutesPivot[[RouteID]:[RouteID]],0))</f>
        <v>730</v>
      </c>
      <c r="P3928">
        <f>INDEX(RoutesPivot[ListPrice],MATCH($C3928,RoutesPivot[[RouteID]:[RouteID]],0))</f>
        <v>300</v>
      </c>
      <c r="Q3928" t="str">
        <f>INDEX(AirportPivot[AirportName],MATCH($N3928,AirportPivot[[AirportID]:[AirportID]],0))</f>
        <v>General Edward Lawrence Logan International</v>
      </c>
      <c r="R3928">
        <f>INDEX(AirportPivot[Gates (number of available)],MATCH($N3928,AirportPivot[[AirportID]:[AirportID]],0))</f>
        <v>63</v>
      </c>
    </row>
    <row r="3929" spans="1:18" x14ac:dyDescent="0.25">
      <c r="A3929" s="3" t="s">
        <v>3961</v>
      </c>
      <c r="B3929" s="12">
        <v>42230</v>
      </c>
      <c r="C3929" s="4" t="s">
        <v>23</v>
      </c>
      <c r="D3929" s="4">
        <v>1.9</v>
      </c>
      <c r="E3929" s="4">
        <v>146</v>
      </c>
      <c r="F3929" s="5">
        <v>0.58333333333333337</v>
      </c>
      <c r="G3929" s="6">
        <v>330</v>
      </c>
      <c r="H3929" s="7">
        <v>61050</v>
      </c>
      <c r="I3929" s="7">
        <f>FlightsPivot[[#This Row],[Total Fare]]*10%</f>
        <v>6105</v>
      </c>
      <c r="J3929" s="7">
        <f>FlightsPivot[[#This Row],[Total Fare]]+FlightsPivot[[#This Row],[10% tax ]]</f>
        <v>67155</v>
      </c>
      <c r="K3929" s="4">
        <v>8</v>
      </c>
      <c r="L3929" s="4">
        <v>2015</v>
      </c>
      <c r="M3929" t="str">
        <f>INDEX(RoutesPivot[DepAirport],MATCH($C3929,RoutesPivot[[RouteID]:[RouteID]],0))</f>
        <v>ORD</v>
      </c>
      <c r="N3929" t="str">
        <f>INDEX(RoutesPivot[AirportID],MATCH($C3929,RoutesPivot[[RouteID]:[RouteID]],0))</f>
        <v>DEN</v>
      </c>
      <c r="O3929">
        <f>INDEX(RoutesPivot[Distance],MATCH($C3929,RoutesPivot[[RouteID]:[RouteID]],0))</f>
        <v>800</v>
      </c>
      <c r="P3929">
        <f>INDEX(RoutesPivot[ListPrice],MATCH($C3929,RoutesPivot[[RouteID]:[RouteID]],0))</f>
        <v>300</v>
      </c>
      <c r="Q3929" t="str">
        <f>INDEX(AirportPivot[AirportName],MATCH($N3929,AirportPivot[[AirportID]:[AirportID]],0))</f>
        <v>Denver International</v>
      </c>
      <c r="R3929">
        <f>INDEX(AirportPivot[Gates (number of available)],MATCH($N3929,AirportPivot[[AirportID]:[AirportID]],0))</f>
        <v>75</v>
      </c>
    </row>
    <row r="3930" spans="1:18" x14ac:dyDescent="0.25">
      <c r="A3930" s="3" t="s">
        <v>3962</v>
      </c>
      <c r="B3930" s="12">
        <v>41855</v>
      </c>
      <c r="C3930" s="4" t="s">
        <v>21</v>
      </c>
      <c r="D3930" s="4">
        <v>1.2</v>
      </c>
      <c r="E3930" s="4">
        <v>62</v>
      </c>
      <c r="F3930" s="5">
        <v>0.75</v>
      </c>
      <c r="G3930" s="6">
        <v>137.5</v>
      </c>
      <c r="H3930" s="7">
        <v>22687.5</v>
      </c>
      <c r="I3930" s="7">
        <f>FlightsPivot[[#This Row],[Total Fare]]*10%</f>
        <v>2268.75</v>
      </c>
      <c r="J3930" s="7">
        <f>FlightsPivot[[#This Row],[Total Fare]]+FlightsPivot[[#This Row],[10% tax ]]</f>
        <v>24956.25</v>
      </c>
      <c r="K3930" s="4">
        <v>8</v>
      </c>
      <c r="L3930" s="4">
        <v>2014</v>
      </c>
      <c r="M3930" t="str">
        <f>INDEX(RoutesPivot[DepAirport],MATCH($C3930,RoutesPivot[[RouteID]:[RouteID]],0))</f>
        <v>ORD</v>
      </c>
      <c r="N3930" t="str">
        <f>INDEX(RoutesPivot[AirportID],MATCH($C3930,RoutesPivot[[RouteID]:[RouteID]],0))</f>
        <v>CLT</v>
      </c>
      <c r="O3930">
        <f>INDEX(RoutesPivot[Distance],MATCH($C3930,RoutesPivot[[RouteID]:[RouteID]],0))</f>
        <v>700</v>
      </c>
      <c r="P3930">
        <f>INDEX(RoutesPivot[ListPrice],MATCH($C3930,RoutesPivot[[RouteID]:[RouteID]],0))</f>
        <v>125</v>
      </c>
      <c r="Q3930" t="str">
        <f>INDEX(AirportPivot[AirportName],MATCH($N3930,AirportPivot[[AirportID]:[AirportID]],0))</f>
        <v>Charlotte/Douglas International</v>
      </c>
      <c r="R3930">
        <f>INDEX(AirportPivot[Gates (number of available)],MATCH($N3930,AirportPivot[[AirportID]:[AirportID]],0))</f>
        <v>65</v>
      </c>
    </row>
    <row r="3931" spans="1:18" x14ac:dyDescent="0.25">
      <c r="A3931" s="3" t="s">
        <v>3963</v>
      </c>
      <c r="B3931" s="12">
        <v>41934</v>
      </c>
      <c r="C3931" s="4" t="s">
        <v>11</v>
      </c>
      <c r="D3931" s="4">
        <v>2.2999999999999998</v>
      </c>
      <c r="E3931" s="4">
        <v>203</v>
      </c>
      <c r="F3931" s="5">
        <v>0.8125</v>
      </c>
      <c r="G3931" s="6">
        <v>300</v>
      </c>
      <c r="H3931" s="7">
        <v>49500</v>
      </c>
      <c r="I3931" s="7">
        <f>FlightsPivot[[#This Row],[Total Fare]]*10%</f>
        <v>4950</v>
      </c>
      <c r="J3931" s="7">
        <f>FlightsPivot[[#This Row],[Total Fare]]+FlightsPivot[[#This Row],[10% tax ]]</f>
        <v>54450</v>
      </c>
      <c r="K3931" s="4">
        <v>10</v>
      </c>
      <c r="L3931" s="4">
        <v>2014</v>
      </c>
      <c r="M3931" t="str">
        <f>INDEX(RoutesPivot[DepAirport],MATCH($C3931,RoutesPivot[[RouteID]:[RouteID]],0))</f>
        <v>ORD</v>
      </c>
      <c r="N3931" t="str">
        <f>INDEX(RoutesPivot[AirportID],MATCH($C3931,RoutesPivot[[RouteID]:[RouteID]],0))</f>
        <v>BOS</v>
      </c>
      <c r="O3931">
        <f>INDEX(RoutesPivot[Distance],MATCH($C3931,RoutesPivot[[RouteID]:[RouteID]],0))</f>
        <v>730</v>
      </c>
      <c r="P3931">
        <f>INDEX(RoutesPivot[ListPrice],MATCH($C3931,RoutesPivot[[RouteID]:[RouteID]],0))</f>
        <v>300</v>
      </c>
      <c r="Q3931" t="str">
        <f>INDEX(AirportPivot[AirportName],MATCH($N3931,AirportPivot[[AirportID]:[AirportID]],0))</f>
        <v>General Edward Lawrence Logan International</v>
      </c>
      <c r="R3931">
        <f>INDEX(AirportPivot[Gates (number of available)],MATCH($N3931,AirportPivot[[AirportID]:[AirportID]],0))</f>
        <v>63</v>
      </c>
    </row>
    <row r="3932" spans="1:18" x14ac:dyDescent="0.25">
      <c r="A3932" s="3" t="s">
        <v>3964</v>
      </c>
      <c r="B3932" s="12">
        <v>41970</v>
      </c>
      <c r="C3932" s="4" t="s">
        <v>13</v>
      </c>
      <c r="D3932" s="4">
        <v>6.3</v>
      </c>
      <c r="E3932" s="4">
        <v>210</v>
      </c>
      <c r="F3932" s="5">
        <v>0.58333333333333337</v>
      </c>
      <c r="G3932" s="6">
        <v>375</v>
      </c>
      <c r="H3932" s="7">
        <v>61875</v>
      </c>
      <c r="I3932" s="7">
        <f>FlightsPivot[[#This Row],[Total Fare]]*10%</f>
        <v>6187.5</v>
      </c>
      <c r="J3932" s="7">
        <f>FlightsPivot[[#This Row],[Total Fare]]+FlightsPivot[[#This Row],[10% tax ]]</f>
        <v>68062.5</v>
      </c>
      <c r="K3932" s="4">
        <v>11</v>
      </c>
      <c r="L3932" s="4">
        <v>2014</v>
      </c>
      <c r="M3932" t="str">
        <f>INDEX(RoutesPivot[DepAirport],MATCH($C3932,RoutesPivot[[RouteID]:[RouteID]],0))</f>
        <v>ORD</v>
      </c>
      <c r="N3932" t="str">
        <f>INDEX(RoutesPivot[AirportID],MATCH($C3932,RoutesPivot[[RouteID]:[RouteID]],0))</f>
        <v>JFK</v>
      </c>
      <c r="O3932">
        <f>INDEX(RoutesPivot[Distance],MATCH($C3932,RoutesPivot[[RouteID]:[RouteID]],0))</f>
        <v>619</v>
      </c>
      <c r="P3932">
        <f>INDEX(RoutesPivot[ListPrice],MATCH($C3932,RoutesPivot[[RouteID]:[RouteID]],0))</f>
        <v>250</v>
      </c>
      <c r="Q3932" t="str">
        <f>INDEX(AirportPivot[AirportName],MATCH($N3932,AirportPivot[[AirportID]:[AirportID]],0))</f>
        <v>John F Kennedy International</v>
      </c>
      <c r="R3932">
        <f>INDEX(AirportPivot[Gates (number of available)],MATCH($N3932,AirportPivot[[AirportID]:[AirportID]],0))</f>
        <v>120</v>
      </c>
    </row>
    <row r="3933" spans="1:18" x14ac:dyDescent="0.25">
      <c r="A3933" s="3" t="s">
        <v>3965</v>
      </c>
      <c r="B3933" s="12">
        <v>41853</v>
      </c>
      <c r="C3933" s="4" t="s">
        <v>33</v>
      </c>
      <c r="D3933" s="4">
        <v>1.7</v>
      </c>
      <c r="E3933" s="4">
        <v>66</v>
      </c>
      <c r="F3933" s="5">
        <v>0.70833333333333337</v>
      </c>
      <c r="G3933" s="6">
        <v>412.5</v>
      </c>
      <c r="H3933" s="7">
        <v>74662.5</v>
      </c>
      <c r="I3933" s="7">
        <f>FlightsPivot[[#This Row],[Total Fare]]*10%</f>
        <v>7466.25</v>
      </c>
      <c r="J3933" s="7">
        <f>FlightsPivot[[#This Row],[Total Fare]]+FlightsPivot[[#This Row],[10% tax ]]</f>
        <v>82128.75</v>
      </c>
      <c r="K3933" s="4">
        <v>8</v>
      </c>
      <c r="L3933" s="4">
        <v>2014</v>
      </c>
      <c r="M3933" t="str">
        <f>INDEX(RoutesPivot[DepAirport],MATCH($C3933,RoutesPivot[[RouteID]:[RouteID]],0))</f>
        <v>ORD</v>
      </c>
      <c r="N3933" t="str">
        <f>INDEX(RoutesPivot[AirportID],MATCH($C3933,RoutesPivot[[RouteID]:[RouteID]],0))</f>
        <v>SFO</v>
      </c>
      <c r="O3933">
        <f>INDEX(RoutesPivot[Distance],MATCH($C3933,RoutesPivot[[RouteID]:[RouteID]],0))</f>
        <v>1600</v>
      </c>
      <c r="P3933">
        <f>INDEX(RoutesPivot[ListPrice],MATCH($C3933,RoutesPivot[[RouteID]:[RouteID]],0))</f>
        <v>375</v>
      </c>
      <c r="Q3933" t="str">
        <f>INDEX(AirportPivot[AirportName],MATCH($N3933,AirportPivot[[AirportID]:[AirportID]],0))</f>
        <v>San Francisco International</v>
      </c>
      <c r="R3933">
        <f>INDEX(AirportPivot[Gates (number of available)],MATCH($N3933,AirportPivot[[AirportID]:[AirportID]],0))</f>
        <v>70</v>
      </c>
    </row>
    <row r="3934" spans="1:18" x14ac:dyDescent="0.25">
      <c r="A3934" s="3" t="s">
        <v>3966</v>
      </c>
      <c r="B3934" s="12">
        <v>42335</v>
      </c>
      <c r="C3934" s="4" t="s">
        <v>19</v>
      </c>
      <c r="D3934" s="4">
        <v>6.5</v>
      </c>
      <c r="E3934" s="4">
        <v>99</v>
      </c>
      <c r="F3934" s="5">
        <v>0.72916666666666663</v>
      </c>
      <c r="G3934" s="6">
        <v>300</v>
      </c>
      <c r="H3934" s="7">
        <v>55500</v>
      </c>
      <c r="I3934" s="7">
        <f>FlightsPivot[[#This Row],[Total Fare]]*10%</f>
        <v>5550</v>
      </c>
      <c r="J3934" s="7">
        <f>FlightsPivot[[#This Row],[Total Fare]]+FlightsPivot[[#This Row],[10% tax ]]</f>
        <v>61050</v>
      </c>
      <c r="K3934" s="4">
        <v>11</v>
      </c>
      <c r="L3934" s="4">
        <v>2015</v>
      </c>
      <c r="M3934" t="str">
        <f>INDEX(RoutesPivot[DepAirport],MATCH($C3934,RoutesPivot[[RouteID]:[RouteID]],0))</f>
        <v>ORD</v>
      </c>
      <c r="N3934" t="str">
        <f>INDEX(RoutesPivot[AirportID],MATCH($C3934,RoutesPivot[[RouteID]:[RouteID]],0))</f>
        <v>IAH</v>
      </c>
      <c r="O3934">
        <f>INDEX(RoutesPivot[Distance],MATCH($C3934,RoutesPivot[[RouteID]:[RouteID]],0))</f>
        <v>800</v>
      </c>
      <c r="P3934">
        <f>INDEX(RoutesPivot[ListPrice],MATCH($C3934,RoutesPivot[[RouteID]:[RouteID]],0))</f>
        <v>200</v>
      </c>
      <c r="Q3934" t="str">
        <f>INDEX(AirportPivot[AirportName],MATCH($N3934,AirportPivot[[AirportID]:[AirportID]],0))</f>
        <v>George Bush Intercontinental/Houston</v>
      </c>
      <c r="R3934">
        <f>INDEX(AirportPivot[Gates (number of available)],MATCH($N3934,AirportPivot[[AirportID]:[AirportID]],0))</f>
        <v>80</v>
      </c>
    </row>
    <row r="3935" spans="1:18" x14ac:dyDescent="0.25">
      <c r="A3935" s="3" t="s">
        <v>3967</v>
      </c>
      <c r="B3935" s="12">
        <v>42009</v>
      </c>
      <c r="C3935" s="4" t="s">
        <v>103</v>
      </c>
      <c r="D3935" s="4">
        <v>2.8</v>
      </c>
      <c r="E3935" s="4">
        <v>109</v>
      </c>
      <c r="F3935" s="5">
        <v>0.54166666666666663</v>
      </c>
      <c r="G3935" s="6">
        <v>300</v>
      </c>
      <c r="H3935" s="7">
        <v>55500</v>
      </c>
      <c r="I3935" s="7">
        <f>FlightsPivot[[#This Row],[Total Fare]]*10%</f>
        <v>5550</v>
      </c>
      <c r="J3935" s="7">
        <f>FlightsPivot[[#This Row],[Total Fare]]+FlightsPivot[[#This Row],[10% tax ]]</f>
        <v>61050</v>
      </c>
      <c r="K3935" s="4">
        <v>1</v>
      </c>
      <c r="L3935" s="4">
        <v>2015</v>
      </c>
      <c r="M3935" t="str">
        <f>INDEX(RoutesPivot[DepAirport],MATCH($C3935,RoutesPivot[[RouteID]:[RouteID]],0))</f>
        <v>ORD</v>
      </c>
      <c r="N3935" t="str">
        <f>INDEX(RoutesPivot[AirportID],MATCH($C3935,RoutesPivot[[RouteID]:[RouteID]],0))</f>
        <v>IAD</v>
      </c>
      <c r="O3935">
        <f>INDEX(RoutesPivot[Distance],MATCH($C3935,RoutesPivot[[RouteID]:[RouteID]],0))</f>
        <v>515</v>
      </c>
      <c r="P3935">
        <f>INDEX(RoutesPivot[ListPrice],MATCH($C3935,RoutesPivot[[RouteID]:[RouteID]],0))</f>
        <v>300</v>
      </c>
      <c r="Q3935" t="str">
        <f>INDEX(AirportPivot[AirportName],MATCH($N3935,AirportPivot[[AirportID]:[AirportID]],0))</f>
        <v>Washington Dulles International</v>
      </c>
      <c r="R3935">
        <f>INDEX(AirportPivot[Gates (number of available)],MATCH($N3935,AirportPivot[[AirportID]:[AirportID]],0))</f>
        <v>95</v>
      </c>
    </row>
    <row r="3936" spans="1:18" x14ac:dyDescent="0.25">
      <c r="A3936" s="3" t="s">
        <v>3968</v>
      </c>
      <c r="B3936" s="12">
        <v>41913</v>
      </c>
      <c r="C3936" s="4" t="s">
        <v>23</v>
      </c>
      <c r="D3936" s="4">
        <v>0.7</v>
      </c>
      <c r="E3936" s="4">
        <v>87</v>
      </c>
      <c r="F3936" s="5">
        <v>0.70833333333333337</v>
      </c>
      <c r="G3936" s="6">
        <v>300</v>
      </c>
      <c r="H3936" s="7">
        <v>54300</v>
      </c>
      <c r="I3936" s="7">
        <f>FlightsPivot[[#This Row],[Total Fare]]*10%</f>
        <v>5430</v>
      </c>
      <c r="J3936" s="7">
        <f>FlightsPivot[[#This Row],[Total Fare]]+FlightsPivot[[#This Row],[10% tax ]]</f>
        <v>59730</v>
      </c>
      <c r="K3936" s="4">
        <v>10</v>
      </c>
      <c r="L3936" s="4">
        <v>2014</v>
      </c>
      <c r="M3936" t="str">
        <f>INDEX(RoutesPivot[DepAirport],MATCH($C3936,RoutesPivot[[RouteID]:[RouteID]],0))</f>
        <v>ORD</v>
      </c>
      <c r="N3936" t="str">
        <f>INDEX(RoutesPivot[AirportID],MATCH($C3936,RoutesPivot[[RouteID]:[RouteID]],0))</f>
        <v>DEN</v>
      </c>
      <c r="O3936">
        <f>INDEX(RoutesPivot[Distance],MATCH($C3936,RoutesPivot[[RouteID]:[RouteID]],0))</f>
        <v>800</v>
      </c>
      <c r="P3936">
        <f>INDEX(RoutesPivot[ListPrice],MATCH($C3936,RoutesPivot[[RouteID]:[RouteID]],0))</f>
        <v>300</v>
      </c>
      <c r="Q3936" t="str">
        <f>INDEX(AirportPivot[AirportName],MATCH($N3936,AirportPivot[[AirportID]:[AirportID]],0))</f>
        <v>Denver International</v>
      </c>
      <c r="R3936">
        <f>INDEX(AirportPivot[Gates (number of available)],MATCH($N3936,AirportPivot[[AirportID]:[AirportID]],0))</f>
        <v>75</v>
      </c>
    </row>
    <row r="3937" spans="1:18" x14ac:dyDescent="0.25">
      <c r="A3937" s="3" t="s">
        <v>3969</v>
      </c>
      <c r="B3937" s="12">
        <v>41736</v>
      </c>
      <c r="C3937" s="4" t="s">
        <v>11</v>
      </c>
      <c r="D3937" s="4">
        <v>2.2999999999999998</v>
      </c>
      <c r="E3937" s="4">
        <v>200</v>
      </c>
      <c r="F3937" s="5">
        <v>0.3125</v>
      </c>
      <c r="G3937" s="6">
        <v>300</v>
      </c>
      <c r="H3937" s="7">
        <v>49500</v>
      </c>
      <c r="I3937" s="7">
        <f>FlightsPivot[[#This Row],[Total Fare]]*10%</f>
        <v>4950</v>
      </c>
      <c r="J3937" s="7">
        <f>FlightsPivot[[#This Row],[Total Fare]]+FlightsPivot[[#This Row],[10% tax ]]</f>
        <v>54450</v>
      </c>
      <c r="K3937" s="4">
        <v>4</v>
      </c>
      <c r="L3937" s="4">
        <v>2014</v>
      </c>
      <c r="M3937" t="str">
        <f>INDEX(RoutesPivot[DepAirport],MATCH($C3937,RoutesPivot[[RouteID]:[RouteID]],0))</f>
        <v>ORD</v>
      </c>
      <c r="N3937" t="str">
        <f>INDEX(RoutesPivot[AirportID],MATCH($C3937,RoutesPivot[[RouteID]:[RouteID]],0))</f>
        <v>BOS</v>
      </c>
      <c r="O3937">
        <f>INDEX(RoutesPivot[Distance],MATCH($C3937,RoutesPivot[[RouteID]:[RouteID]],0))</f>
        <v>730</v>
      </c>
      <c r="P3937">
        <f>INDEX(RoutesPivot[ListPrice],MATCH($C3937,RoutesPivot[[RouteID]:[RouteID]],0))</f>
        <v>300</v>
      </c>
      <c r="Q3937" t="str">
        <f>INDEX(AirportPivot[AirportName],MATCH($N3937,AirportPivot[[AirportID]:[AirportID]],0))</f>
        <v>General Edward Lawrence Logan International</v>
      </c>
      <c r="R3937">
        <f>INDEX(AirportPivot[Gates (number of available)],MATCH($N3937,AirportPivot[[AirportID]:[AirportID]],0))</f>
        <v>63</v>
      </c>
    </row>
    <row r="3938" spans="1:18" x14ac:dyDescent="0.25">
      <c r="A3938" s="3" t="s">
        <v>3970</v>
      </c>
      <c r="B3938" s="12">
        <v>42043</v>
      </c>
      <c r="C3938" s="4" t="s">
        <v>21</v>
      </c>
      <c r="D3938" s="4">
        <v>1.7</v>
      </c>
      <c r="E3938" s="4">
        <v>161</v>
      </c>
      <c r="F3938" s="5">
        <v>0.70833333333333337</v>
      </c>
      <c r="G3938" s="6">
        <v>125</v>
      </c>
      <c r="H3938" s="7">
        <v>20625</v>
      </c>
      <c r="I3938" s="7">
        <f>FlightsPivot[[#This Row],[Total Fare]]*10%</f>
        <v>2062.5</v>
      </c>
      <c r="J3938" s="7">
        <f>FlightsPivot[[#This Row],[Total Fare]]+FlightsPivot[[#This Row],[10% tax ]]</f>
        <v>22687.5</v>
      </c>
      <c r="K3938" s="4">
        <v>2</v>
      </c>
      <c r="L3938" s="4">
        <v>2015</v>
      </c>
      <c r="M3938" t="str">
        <f>INDEX(RoutesPivot[DepAirport],MATCH($C3938,RoutesPivot[[RouteID]:[RouteID]],0))</f>
        <v>ORD</v>
      </c>
      <c r="N3938" t="str">
        <f>INDEX(RoutesPivot[AirportID],MATCH($C3938,RoutesPivot[[RouteID]:[RouteID]],0))</f>
        <v>CLT</v>
      </c>
      <c r="O3938">
        <f>INDEX(RoutesPivot[Distance],MATCH($C3938,RoutesPivot[[RouteID]:[RouteID]],0))</f>
        <v>700</v>
      </c>
      <c r="P3938">
        <f>INDEX(RoutesPivot[ListPrice],MATCH($C3938,RoutesPivot[[RouteID]:[RouteID]],0))</f>
        <v>125</v>
      </c>
      <c r="Q3938" t="str">
        <f>INDEX(AirportPivot[AirportName],MATCH($N3938,AirportPivot[[AirportID]:[AirportID]],0))</f>
        <v>Charlotte/Douglas International</v>
      </c>
      <c r="R3938">
        <f>INDEX(AirportPivot[Gates (number of available)],MATCH($N3938,AirportPivot[[AirportID]:[AirportID]],0))</f>
        <v>65</v>
      </c>
    </row>
    <row r="3939" spans="1:18" x14ac:dyDescent="0.25">
      <c r="A3939" s="3" t="s">
        <v>3971</v>
      </c>
      <c r="B3939" s="12">
        <v>42257</v>
      </c>
      <c r="C3939" s="4" t="s">
        <v>27</v>
      </c>
      <c r="D3939" s="4">
        <v>8.4</v>
      </c>
      <c r="E3939" s="4">
        <v>202</v>
      </c>
      <c r="F3939" s="5">
        <v>0.45833333333333331</v>
      </c>
      <c r="G3939" s="6">
        <v>200</v>
      </c>
      <c r="H3939" s="7">
        <v>33000</v>
      </c>
      <c r="I3939" s="7">
        <f>FlightsPivot[[#This Row],[Total Fare]]*10%</f>
        <v>3300</v>
      </c>
      <c r="J3939" s="7">
        <f>FlightsPivot[[#This Row],[Total Fare]]+FlightsPivot[[#This Row],[10% tax ]]</f>
        <v>36300</v>
      </c>
      <c r="K3939" s="4">
        <v>9</v>
      </c>
      <c r="L3939" s="4">
        <v>2015</v>
      </c>
      <c r="M3939" t="str">
        <f>INDEX(RoutesPivot[DepAirport],MATCH($C3939,RoutesPivot[[RouteID]:[RouteID]],0))</f>
        <v>ORD</v>
      </c>
      <c r="N3939" t="str">
        <f>INDEX(RoutesPivot[AirportID],MATCH($C3939,RoutesPivot[[RouteID]:[RouteID]],0))</f>
        <v>ATL</v>
      </c>
      <c r="O3939">
        <f>INDEX(RoutesPivot[Distance],MATCH($C3939,RoutesPivot[[RouteID]:[RouteID]],0))</f>
        <v>510</v>
      </c>
      <c r="P3939">
        <f>INDEX(RoutesPivot[ListPrice],MATCH($C3939,RoutesPivot[[RouteID]:[RouteID]],0))</f>
        <v>200</v>
      </c>
      <c r="Q3939" t="str">
        <f>INDEX(AirportPivot[AirportName],MATCH($N3939,AirportPivot[[AirportID]:[AirportID]],0))</f>
        <v>Hartsfield-Jackson Atlanta International</v>
      </c>
      <c r="R3939">
        <f>INDEX(AirportPivot[Gates (number of available)],MATCH($N3939,AirportPivot[[AirportID]:[AirportID]],0))</f>
        <v>100</v>
      </c>
    </row>
    <row r="3940" spans="1:18" x14ac:dyDescent="0.25">
      <c r="A3940" s="3" t="s">
        <v>3972</v>
      </c>
      <c r="B3940" s="12">
        <v>42189</v>
      </c>
      <c r="C3940" s="4" t="s">
        <v>27</v>
      </c>
      <c r="D3940" s="4">
        <v>11</v>
      </c>
      <c r="E3940" s="4">
        <v>190</v>
      </c>
      <c r="F3940" s="5">
        <v>0.29166666666666669</v>
      </c>
      <c r="G3940" s="6">
        <v>220</v>
      </c>
      <c r="H3940" s="7">
        <v>36300</v>
      </c>
      <c r="I3940" s="7">
        <f>FlightsPivot[[#This Row],[Total Fare]]*10%</f>
        <v>3630</v>
      </c>
      <c r="J3940" s="7">
        <f>FlightsPivot[[#This Row],[Total Fare]]+FlightsPivot[[#This Row],[10% tax ]]</f>
        <v>39930</v>
      </c>
      <c r="K3940" s="4">
        <v>7</v>
      </c>
      <c r="L3940" s="4">
        <v>2015</v>
      </c>
      <c r="M3940" t="str">
        <f>INDEX(RoutesPivot[DepAirport],MATCH($C3940,RoutesPivot[[RouteID]:[RouteID]],0))</f>
        <v>ORD</v>
      </c>
      <c r="N3940" t="str">
        <f>INDEX(RoutesPivot[AirportID],MATCH($C3940,RoutesPivot[[RouteID]:[RouteID]],0))</f>
        <v>ATL</v>
      </c>
      <c r="O3940">
        <f>INDEX(RoutesPivot[Distance],MATCH($C3940,RoutesPivot[[RouteID]:[RouteID]],0))</f>
        <v>510</v>
      </c>
      <c r="P3940">
        <f>INDEX(RoutesPivot[ListPrice],MATCH($C3940,RoutesPivot[[RouteID]:[RouteID]],0))</f>
        <v>200</v>
      </c>
      <c r="Q3940" t="str">
        <f>INDEX(AirportPivot[AirportName],MATCH($N3940,AirportPivot[[AirportID]:[AirportID]],0))</f>
        <v>Hartsfield-Jackson Atlanta International</v>
      </c>
      <c r="R3940">
        <f>INDEX(AirportPivot[Gates (number of available)],MATCH($N3940,AirportPivot[[AirportID]:[AirportID]],0))</f>
        <v>100</v>
      </c>
    </row>
    <row r="3941" spans="1:18" x14ac:dyDescent="0.25">
      <c r="A3941" s="3" t="s">
        <v>3973</v>
      </c>
      <c r="B3941" s="12">
        <v>41845</v>
      </c>
      <c r="C3941" s="4" t="s">
        <v>13</v>
      </c>
      <c r="D3941" s="4">
        <v>1.8</v>
      </c>
      <c r="E3941" s="4">
        <v>169</v>
      </c>
      <c r="F3941" s="5">
        <v>0.70833333333333337</v>
      </c>
      <c r="G3941" s="6">
        <v>275</v>
      </c>
      <c r="H3941" s="7">
        <v>45375</v>
      </c>
      <c r="I3941" s="7">
        <f>FlightsPivot[[#This Row],[Total Fare]]*10%</f>
        <v>4537.5</v>
      </c>
      <c r="J3941" s="7">
        <f>FlightsPivot[[#This Row],[Total Fare]]+FlightsPivot[[#This Row],[10% tax ]]</f>
        <v>49912.5</v>
      </c>
      <c r="K3941" s="4">
        <v>7</v>
      </c>
      <c r="L3941" s="4">
        <v>2014</v>
      </c>
      <c r="M3941" t="str">
        <f>INDEX(RoutesPivot[DepAirport],MATCH($C3941,RoutesPivot[[RouteID]:[RouteID]],0))</f>
        <v>ORD</v>
      </c>
      <c r="N3941" t="str">
        <f>INDEX(RoutesPivot[AirportID],MATCH($C3941,RoutesPivot[[RouteID]:[RouteID]],0))</f>
        <v>JFK</v>
      </c>
      <c r="O3941">
        <f>INDEX(RoutesPivot[Distance],MATCH($C3941,RoutesPivot[[RouteID]:[RouteID]],0))</f>
        <v>619</v>
      </c>
      <c r="P3941">
        <f>INDEX(RoutesPivot[ListPrice],MATCH($C3941,RoutesPivot[[RouteID]:[RouteID]],0))</f>
        <v>250</v>
      </c>
      <c r="Q3941" t="str">
        <f>INDEX(AirportPivot[AirportName],MATCH($N3941,AirportPivot[[AirportID]:[AirportID]],0))</f>
        <v>John F Kennedy International</v>
      </c>
      <c r="R3941">
        <f>INDEX(AirportPivot[Gates (number of available)],MATCH($N3941,AirportPivot[[AirportID]:[AirportID]],0))</f>
        <v>120</v>
      </c>
    </row>
    <row r="3942" spans="1:18" x14ac:dyDescent="0.25">
      <c r="A3942" s="3" t="s">
        <v>3974</v>
      </c>
      <c r="B3942" s="12">
        <v>42047</v>
      </c>
      <c r="C3942" s="4" t="s">
        <v>80</v>
      </c>
      <c r="D3942" s="4">
        <v>3.5</v>
      </c>
      <c r="E3942" s="4">
        <v>72</v>
      </c>
      <c r="F3942" s="5">
        <v>0.79166666666666663</v>
      </c>
      <c r="G3942" s="6">
        <v>300</v>
      </c>
      <c r="H3942" s="7">
        <v>54300</v>
      </c>
      <c r="I3942" s="7">
        <f>FlightsPivot[[#This Row],[Total Fare]]*10%</f>
        <v>5430</v>
      </c>
      <c r="J3942" s="7">
        <f>FlightsPivot[[#This Row],[Total Fare]]+FlightsPivot[[#This Row],[10% tax ]]</f>
        <v>59730</v>
      </c>
      <c r="K3942" s="4">
        <v>2</v>
      </c>
      <c r="L3942" s="4">
        <v>2015</v>
      </c>
      <c r="M3942" t="str">
        <f>INDEX(RoutesPivot[DepAirport],MATCH($C3942,RoutesPivot[[RouteID]:[RouteID]],0))</f>
        <v>ORD</v>
      </c>
      <c r="N3942" t="str">
        <f>INDEX(RoutesPivot[AirportID],MATCH($C3942,RoutesPivot[[RouteID]:[RouteID]],0))</f>
        <v>MIA</v>
      </c>
      <c r="O3942">
        <f>INDEX(RoutesPivot[Distance],MATCH($C3942,RoutesPivot[[RouteID]:[RouteID]],0))</f>
        <v>1000</v>
      </c>
      <c r="P3942">
        <f>INDEX(RoutesPivot[ListPrice],MATCH($C3942,RoutesPivot[[RouteID]:[RouteID]],0))</f>
        <v>300</v>
      </c>
      <c r="Q3942" t="str">
        <f>INDEX(AirportPivot[AirportName],MATCH($N3942,AirportPivot[[AirportID]:[AirportID]],0))</f>
        <v>Miami International</v>
      </c>
      <c r="R3942">
        <f>INDEX(AirportPivot[Gates (number of available)],MATCH($N3942,AirportPivot[[AirportID]:[AirportID]],0))</f>
        <v>80</v>
      </c>
    </row>
    <row r="3943" spans="1:18" x14ac:dyDescent="0.25">
      <c r="A3943" s="3" t="s">
        <v>3975</v>
      </c>
      <c r="B3943" s="12">
        <v>42319</v>
      </c>
      <c r="C3943" s="4" t="s">
        <v>17</v>
      </c>
      <c r="D3943" s="4">
        <v>2.8</v>
      </c>
      <c r="E3943" s="4">
        <v>177</v>
      </c>
      <c r="F3943" s="5">
        <v>0.77083333333333337</v>
      </c>
      <c r="G3943" s="6">
        <v>350</v>
      </c>
      <c r="H3943" s="7">
        <v>57750</v>
      </c>
      <c r="I3943" s="7">
        <f>FlightsPivot[[#This Row],[Total Fare]]*10%</f>
        <v>5775</v>
      </c>
      <c r="J3943" s="7">
        <f>FlightsPivot[[#This Row],[Total Fare]]+FlightsPivot[[#This Row],[10% tax ]]</f>
        <v>63525</v>
      </c>
      <c r="K3943" s="4">
        <v>11</v>
      </c>
      <c r="L3943" s="4">
        <v>2015</v>
      </c>
      <c r="M3943" t="str">
        <f>INDEX(RoutesPivot[DepAirport],MATCH($C3943,RoutesPivot[[RouteID]:[RouteID]],0))</f>
        <v>ORD</v>
      </c>
      <c r="N3943" t="str">
        <f>INDEX(RoutesPivot[AirportID],MATCH($C3943,RoutesPivot[[RouteID]:[RouteID]],0))</f>
        <v>LAX</v>
      </c>
      <c r="O3943">
        <f>INDEX(RoutesPivot[Distance],MATCH($C3943,RoutesPivot[[RouteID]:[RouteID]],0))</f>
        <v>1518</v>
      </c>
      <c r="P3943">
        <f>INDEX(RoutesPivot[ListPrice],MATCH($C3943,RoutesPivot[[RouteID]:[RouteID]],0))</f>
        <v>350</v>
      </c>
      <c r="Q3943" t="str">
        <f>INDEX(AirportPivot[AirportName],MATCH($N3943,AirportPivot[[AirportID]:[AirportID]],0))</f>
        <v>Los Angeles International</v>
      </c>
      <c r="R3943">
        <f>INDEX(AirportPivot[Gates (number of available)],MATCH($N3943,AirportPivot[[AirportID]:[AirportID]],0))</f>
        <v>86</v>
      </c>
    </row>
    <row r="3944" spans="1:18" x14ac:dyDescent="0.25">
      <c r="A3944" s="3" t="s">
        <v>3976</v>
      </c>
      <c r="B3944" s="12">
        <v>41854</v>
      </c>
      <c r="C3944" s="4" t="s">
        <v>80</v>
      </c>
      <c r="D3944" s="4">
        <v>2.9</v>
      </c>
      <c r="E3944" s="4">
        <v>208</v>
      </c>
      <c r="F3944" s="5">
        <v>0.875</v>
      </c>
      <c r="G3944" s="6">
        <v>330</v>
      </c>
      <c r="H3944" s="7">
        <v>54450</v>
      </c>
      <c r="I3944" s="7">
        <f>FlightsPivot[[#This Row],[Total Fare]]*10%</f>
        <v>5445</v>
      </c>
      <c r="J3944" s="7">
        <f>FlightsPivot[[#This Row],[Total Fare]]+FlightsPivot[[#This Row],[10% tax ]]</f>
        <v>59895</v>
      </c>
      <c r="K3944" s="4">
        <v>8</v>
      </c>
      <c r="L3944" s="4">
        <v>2014</v>
      </c>
      <c r="M3944" t="str">
        <f>INDEX(RoutesPivot[DepAirport],MATCH($C3944,RoutesPivot[[RouteID]:[RouteID]],0))</f>
        <v>ORD</v>
      </c>
      <c r="N3944" t="str">
        <f>INDEX(RoutesPivot[AirportID],MATCH($C3944,RoutesPivot[[RouteID]:[RouteID]],0))</f>
        <v>MIA</v>
      </c>
      <c r="O3944">
        <f>INDEX(RoutesPivot[Distance],MATCH($C3944,RoutesPivot[[RouteID]:[RouteID]],0))</f>
        <v>1000</v>
      </c>
      <c r="P3944">
        <f>INDEX(RoutesPivot[ListPrice],MATCH($C3944,RoutesPivot[[RouteID]:[RouteID]],0))</f>
        <v>300</v>
      </c>
      <c r="Q3944" t="str">
        <f>INDEX(AirportPivot[AirportName],MATCH($N3944,AirportPivot[[AirportID]:[AirportID]],0))</f>
        <v>Miami International</v>
      </c>
      <c r="R3944">
        <f>INDEX(AirportPivot[Gates (number of available)],MATCH($N3944,AirportPivot[[AirportID]:[AirportID]],0))</f>
        <v>80</v>
      </c>
    </row>
    <row r="3945" spans="1:18" x14ac:dyDescent="0.25">
      <c r="A3945" s="3" t="s">
        <v>3977</v>
      </c>
      <c r="B3945" s="12">
        <v>41803</v>
      </c>
      <c r="C3945" s="4" t="s">
        <v>53</v>
      </c>
      <c r="D3945" s="4">
        <v>2.2999999999999998</v>
      </c>
      <c r="E3945" s="4">
        <v>173</v>
      </c>
      <c r="F3945" s="5">
        <v>0.83333333333333337</v>
      </c>
      <c r="G3945" s="6">
        <v>330</v>
      </c>
      <c r="H3945" s="7">
        <v>54450</v>
      </c>
      <c r="I3945" s="7">
        <f>FlightsPivot[[#This Row],[Total Fare]]*10%</f>
        <v>5445</v>
      </c>
      <c r="J3945" s="7">
        <f>FlightsPivot[[#This Row],[Total Fare]]+FlightsPivot[[#This Row],[10% tax ]]</f>
        <v>59895</v>
      </c>
      <c r="K3945" s="4">
        <v>6</v>
      </c>
      <c r="L3945" s="4">
        <v>2014</v>
      </c>
      <c r="M3945" t="str">
        <f>INDEX(RoutesPivot[DepAirport],MATCH($C3945,RoutesPivot[[RouteID]:[RouteID]],0))</f>
        <v>ORD</v>
      </c>
      <c r="N3945" t="str">
        <f>INDEX(RoutesPivot[AirportID],MATCH($C3945,RoutesPivot[[RouteID]:[RouteID]],0))</f>
        <v>FLL</v>
      </c>
      <c r="O3945">
        <f>INDEX(RoutesPivot[Distance],MATCH($C3945,RoutesPivot[[RouteID]:[RouteID]],0))</f>
        <v>940</v>
      </c>
      <c r="P3945">
        <f>INDEX(RoutesPivot[ListPrice],MATCH($C3945,RoutesPivot[[RouteID]:[RouteID]],0))</f>
        <v>300</v>
      </c>
      <c r="Q3945" t="str">
        <f>INDEX(AirportPivot[AirportName],MATCH($N3945,AirportPivot[[AirportID]:[AirportID]],0))</f>
        <v>Fort Lauderdale/Hollywood International</v>
      </c>
      <c r="R3945">
        <f>INDEX(AirportPivot[Gates (number of available)],MATCH($N3945,AirportPivot[[AirportID]:[AirportID]],0))</f>
        <v>55</v>
      </c>
    </row>
    <row r="3946" spans="1:18" x14ac:dyDescent="0.25">
      <c r="A3946" s="3" t="s">
        <v>3978</v>
      </c>
      <c r="B3946" s="12">
        <v>42124</v>
      </c>
      <c r="C3946" s="4" t="s">
        <v>30</v>
      </c>
      <c r="D3946" s="4">
        <v>1.8</v>
      </c>
      <c r="E3946" s="4">
        <v>2</v>
      </c>
      <c r="F3946" s="5">
        <v>0.4375</v>
      </c>
      <c r="G3946" s="6">
        <v>250</v>
      </c>
      <c r="H3946" s="7">
        <v>46250</v>
      </c>
      <c r="I3946" s="7">
        <f>FlightsPivot[[#This Row],[Total Fare]]*10%</f>
        <v>4625</v>
      </c>
      <c r="J3946" s="7">
        <f>FlightsPivot[[#This Row],[Total Fare]]+FlightsPivot[[#This Row],[10% tax ]]</f>
        <v>50875</v>
      </c>
      <c r="K3946" s="4">
        <v>4</v>
      </c>
      <c r="L3946" s="4">
        <v>2015</v>
      </c>
      <c r="M3946" t="str">
        <f>INDEX(RoutesPivot[DepAirport],MATCH($C3946,RoutesPivot[[RouteID]:[RouteID]],0))</f>
        <v>ORD</v>
      </c>
      <c r="N3946" t="str">
        <f>INDEX(RoutesPivot[AirportID],MATCH($C3946,RoutesPivot[[RouteID]:[RouteID]],0))</f>
        <v>MCO</v>
      </c>
      <c r="O3946">
        <f>INDEX(RoutesPivot[Distance],MATCH($C3946,RoutesPivot[[RouteID]:[RouteID]],0))</f>
        <v>850</v>
      </c>
      <c r="P3946">
        <f>INDEX(RoutesPivot[ListPrice],MATCH($C3946,RoutesPivot[[RouteID]:[RouteID]],0))</f>
        <v>250</v>
      </c>
      <c r="Q3946" t="str">
        <f>INDEX(AirportPivot[AirportName],MATCH($N3946,AirportPivot[[AirportID]:[AirportID]],0))</f>
        <v>Orlando International</v>
      </c>
      <c r="R3946">
        <f>INDEX(AirportPivot[Gates (number of available)],MATCH($N3946,AirportPivot[[AirportID]:[AirportID]],0))</f>
        <v>67</v>
      </c>
    </row>
    <row r="3947" spans="1:18" x14ac:dyDescent="0.25">
      <c r="A3947" s="3" t="s">
        <v>3979</v>
      </c>
      <c r="B3947" s="12">
        <v>41843</v>
      </c>
      <c r="C3947" s="4" t="s">
        <v>50</v>
      </c>
      <c r="D3947" s="4">
        <v>1.8</v>
      </c>
      <c r="E3947" s="4">
        <v>70</v>
      </c>
      <c r="F3947" s="5">
        <v>0.79166666666666663</v>
      </c>
      <c r="G3947" s="6">
        <v>302.5</v>
      </c>
      <c r="H3947" s="7">
        <v>54752.5</v>
      </c>
      <c r="I3947" s="7">
        <f>FlightsPivot[[#This Row],[Total Fare]]*10%</f>
        <v>5475.25</v>
      </c>
      <c r="J3947" s="7">
        <f>FlightsPivot[[#This Row],[Total Fare]]+FlightsPivot[[#This Row],[10% tax ]]</f>
        <v>60227.75</v>
      </c>
      <c r="K3947" s="4">
        <v>7</v>
      </c>
      <c r="L3947" s="4">
        <v>2014</v>
      </c>
      <c r="M3947" t="str">
        <f>INDEX(RoutesPivot[DepAirport],MATCH($C3947,RoutesPivot[[RouteID]:[RouteID]],0))</f>
        <v>ORD</v>
      </c>
      <c r="N3947" t="str">
        <f>INDEX(RoutesPivot[AirportID],MATCH($C3947,RoutesPivot[[RouteID]:[RouteID]],0))</f>
        <v>LGA</v>
      </c>
      <c r="O3947">
        <f>INDEX(RoutesPivot[Distance],MATCH($C3947,RoutesPivot[[RouteID]:[RouteID]],0))</f>
        <v>610</v>
      </c>
      <c r="P3947">
        <f>INDEX(RoutesPivot[ListPrice],MATCH($C3947,RoutesPivot[[RouteID]:[RouteID]],0))</f>
        <v>275</v>
      </c>
      <c r="Q3947" t="str">
        <f>INDEX(AirportPivot[AirportName],MATCH($N3947,AirportPivot[[AirportID]:[AirportID]],0))</f>
        <v>Laguardia</v>
      </c>
      <c r="R3947">
        <f>INDEX(AirportPivot[Gates (number of available)],MATCH($N3947,AirportPivot[[AirportID]:[AirportID]],0))</f>
        <v>66</v>
      </c>
    </row>
    <row r="3948" spans="1:18" x14ac:dyDescent="0.25">
      <c r="A3948" s="3" t="s">
        <v>3980</v>
      </c>
      <c r="B3948" s="12">
        <v>42315</v>
      </c>
      <c r="C3948" s="4" t="s">
        <v>30</v>
      </c>
      <c r="D3948" s="4">
        <v>1.7</v>
      </c>
      <c r="E3948" s="4">
        <v>11</v>
      </c>
      <c r="F3948" s="5">
        <v>0.33333333333333331</v>
      </c>
      <c r="G3948" s="6">
        <v>250</v>
      </c>
      <c r="H3948" s="7">
        <v>46250</v>
      </c>
      <c r="I3948" s="7">
        <f>FlightsPivot[[#This Row],[Total Fare]]*10%</f>
        <v>4625</v>
      </c>
      <c r="J3948" s="7">
        <f>FlightsPivot[[#This Row],[Total Fare]]+FlightsPivot[[#This Row],[10% tax ]]</f>
        <v>50875</v>
      </c>
      <c r="K3948" s="4">
        <v>11</v>
      </c>
      <c r="L3948" s="4">
        <v>2015</v>
      </c>
      <c r="M3948" t="str">
        <f>INDEX(RoutesPivot[DepAirport],MATCH($C3948,RoutesPivot[[RouteID]:[RouteID]],0))</f>
        <v>ORD</v>
      </c>
      <c r="N3948" t="str">
        <f>INDEX(RoutesPivot[AirportID],MATCH($C3948,RoutesPivot[[RouteID]:[RouteID]],0))</f>
        <v>MCO</v>
      </c>
      <c r="O3948">
        <f>INDEX(RoutesPivot[Distance],MATCH($C3948,RoutesPivot[[RouteID]:[RouteID]],0))</f>
        <v>850</v>
      </c>
      <c r="P3948">
        <f>INDEX(RoutesPivot[ListPrice],MATCH($C3948,RoutesPivot[[RouteID]:[RouteID]],0))</f>
        <v>250</v>
      </c>
      <c r="Q3948" t="str">
        <f>INDEX(AirportPivot[AirportName],MATCH($N3948,AirportPivot[[AirportID]:[AirportID]],0))</f>
        <v>Orlando International</v>
      </c>
      <c r="R3948">
        <f>INDEX(AirportPivot[Gates (number of available)],MATCH($N3948,AirportPivot[[AirportID]:[AirportID]],0))</f>
        <v>67</v>
      </c>
    </row>
    <row r="3949" spans="1:18" x14ac:dyDescent="0.25">
      <c r="A3949" s="3" t="s">
        <v>3981</v>
      </c>
      <c r="B3949" s="12">
        <v>42180</v>
      </c>
      <c r="C3949" s="4" t="s">
        <v>37</v>
      </c>
      <c r="D3949" s="4">
        <v>2.4</v>
      </c>
      <c r="E3949" s="4">
        <v>116</v>
      </c>
      <c r="F3949" s="5">
        <v>0.54166666666666663</v>
      </c>
      <c r="G3949" s="6">
        <v>385</v>
      </c>
      <c r="H3949" s="7">
        <v>71225</v>
      </c>
      <c r="I3949" s="7">
        <f>FlightsPivot[[#This Row],[Total Fare]]*10%</f>
        <v>7122.5</v>
      </c>
      <c r="J3949" s="7">
        <f>FlightsPivot[[#This Row],[Total Fare]]+FlightsPivot[[#This Row],[10% tax ]]</f>
        <v>78347.5</v>
      </c>
      <c r="K3949" s="4">
        <v>6</v>
      </c>
      <c r="L3949" s="4">
        <v>2015</v>
      </c>
      <c r="M3949" t="str">
        <f>INDEX(RoutesPivot[DepAirport],MATCH($C3949,RoutesPivot[[RouteID]:[RouteID]],0))</f>
        <v>ORD</v>
      </c>
      <c r="N3949" t="str">
        <f>INDEX(RoutesPivot[AirportID],MATCH($C3949,RoutesPivot[[RouteID]:[RouteID]],0))</f>
        <v>SEA</v>
      </c>
      <c r="O3949">
        <f>INDEX(RoutesPivot[Distance],MATCH($C3949,RoutesPivot[[RouteID]:[RouteID]],0))</f>
        <v>1500</v>
      </c>
      <c r="P3949">
        <f>INDEX(RoutesPivot[ListPrice],MATCH($C3949,RoutesPivot[[RouteID]:[RouteID]],0))</f>
        <v>350</v>
      </c>
      <c r="Q3949" t="str">
        <f>INDEX(AirportPivot[AirportName],MATCH($N3949,AirportPivot[[AirportID]:[AirportID]],0))</f>
        <v>Seattle-Tacoma International</v>
      </c>
      <c r="R3949">
        <f>INDEX(AirportPivot[Gates (number of available)],MATCH($N3949,AirportPivot[[AirportID]:[AirportID]],0))</f>
        <v>58</v>
      </c>
    </row>
    <row r="3950" spans="1:18" x14ac:dyDescent="0.25">
      <c r="A3950" s="3" t="s">
        <v>3982</v>
      </c>
      <c r="B3950" s="12">
        <v>41963</v>
      </c>
      <c r="C3950" s="4" t="s">
        <v>13</v>
      </c>
      <c r="D3950" s="4">
        <v>1.4</v>
      </c>
      <c r="E3950" s="4">
        <v>95</v>
      </c>
      <c r="F3950" s="5">
        <v>0.3125</v>
      </c>
      <c r="G3950" s="6">
        <v>250</v>
      </c>
      <c r="H3950" s="7">
        <v>46250</v>
      </c>
      <c r="I3950" s="7">
        <f>FlightsPivot[[#This Row],[Total Fare]]*10%</f>
        <v>4625</v>
      </c>
      <c r="J3950" s="7">
        <f>FlightsPivot[[#This Row],[Total Fare]]+FlightsPivot[[#This Row],[10% tax ]]</f>
        <v>50875</v>
      </c>
      <c r="K3950" s="4">
        <v>11</v>
      </c>
      <c r="L3950" s="4">
        <v>2014</v>
      </c>
      <c r="M3950" t="str">
        <f>INDEX(RoutesPivot[DepAirport],MATCH($C3950,RoutesPivot[[RouteID]:[RouteID]],0))</f>
        <v>ORD</v>
      </c>
      <c r="N3950" t="str">
        <f>INDEX(RoutesPivot[AirportID],MATCH($C3950,RoutesPivot[[RouteID]:[RouteID]],0))</f>
        <v>JFK</v>
      </c>
      <c r="O3950">
        <f>INDEX(RoutesPivot[Distance],MATCH($C3950,RoutesPivot[[RouteID]:[RouteID]],0))</f>
        <v>619</v>
      </c>
      <c r="P3950">
        <f>INDEX(RoutesPivot[ListPrice],MATCH($C3950,RoutesPivot[[RouteID]:[RouteID]],0))</f>
        <v>250</v>
      </c>
      <c r="Q3950" t="str">
        <f>INDEX(AirportPivot[AirportName],MATCH($N3950,AirportPivot[[AirportID]:[AirportID]],0))</f>
        <v>John F Kennedy International</v>
      </c>
      <c r="R3950">
        <f>INDEX(AirportPivot[Gates (number of available)],MATCH($N3950,AirportPivot[[AirportID]:[AirportID]],0))</f>
        <v>120</v>
      </c>
    </row>
    <row r="3951" spans="1:18" x14ac:dyDescent="0.25">
      <c r="A3951" s="3" t="s">
        <v>3983</v>
      </c>
      <c r="B3951" s="12">
        <v>42060</v>
      </c>
      <c r="C3951" s="4" t="s">
        <v>13</v>
      </c>
      <c r="D3951" s="4">
        <v>2.2000000000000002</v>
      </c>
      <c r="E3951" s="4">
        <v>160</v>
      </c>
      <c r="F3951" s="5">
        <v>0.70833333333333337</v>
      </c>
      <c r="G3951" s="6">
        <v>250</v>
      </c>
      <c r="H3951" s="7">
        <v>41250</v>
      </c>
      <c r="I3951" s="7">
        <f>FlightsPivot[[#This Row],[Total Fare]]*10%</f>
        <v>4125</v>
      </c>
      <c r="J3951" s="7">
        <f>FlightsPivot[[#This Row],[Total Fare]]+FlightsPivot[[#This Row],[10% tax ]]</f>
        <v>45375</v>
      </c>
      <c r="K3951" s="4">
        <v>2</v>
      </c>
      <c r="L3951" s="4">
        <v>2015</v>
      </c>
      <c r="M3951" t="str">
        <f>INDEX(RoutesPivot[DepAirport],MATCH($C3951,RoutesPivot[[RouteID]:[RouteID]],0))</f>
        <v>ORD</v>
      </c>
      <c r="N3951" t="str">
        <f>INDEX(RoutesPivot[AirportID],MATCH($C3951,RoutesPivot[[RouteID]:[RouteID]],0))</f>
        <v>JFK</v>
      </c>
      <c r="O3951">
        <f>INDEX(RoutesPivot[Distance],MATCH($C3951,RoutesPivot[[RouteID]:[RouteID]],0))</f>
        <v>619</v>
      </c>
      <c r="P3951">
        <f>INDEX(RoutesPivot[ListPrice],MATCH($C3951,RoutesPivot[[RouteID]:[RouteID]],0))</f>
        <v>250</v>
      </c>
      <c r="Q3951" t="str">
        <f>INDEX(AirportPivot[AirportName],MATCH($N3951,AirportPivot[[AirportID]:[AirportID]],0))</f>
        <v>John F Kennedy International</v>
      </c>
      <c r="R3951">
        <f>INDEX(AirportPivot[Gates (number of available)],MATCH($N3951,AirportPivot[[AirportID]:[AirportID]],0))</f>
        <v>120</v>
      </c>
    </row>
    <row r="3952" spans="1:18" x14ac:dyDescent="0.25">
      <c r="A3952" s="3" t="s">
        <v>3984</v>
      </c>
      <c r="B3952" s="12">
        <v>42099</v>
      </c>
      <c r="C3952" s="4" t="s">
        <v>13</v>
      </c>
      <c r="D3952" s="4">
        <v>2.2999999999999998</v>
      </c>
      <c r="E3952" s="4">
        <v>204</v>
      </c>
      <c r="F3952" s="5">
        <v>0.75</v>
      </c>
      <c r="G3952" s="6">
        <v>250</v>
      </c>
      <c r="H3952" s="7">
        <v>41250</v>
      </c>
      <c r="I3952" s="7">
        <f>FlightsPivot[[#This Row],[Total Fare]]*10%</f>
        <v>4125</v>
      </c>
      <c r="J3952" s="7">
        <f>FlightsPivot[[#This Row],[Total Fare]]+FlightsPivot[[#This Row],[10% tax ]]</f>
        <v>45375</v>
      </c>
      <c r="K3952" s="4">
        <v>4</v>
      </c>
      <c r="L3952" s="4">
        <v>2015</v>
      </c>
      <c r="M3952" t="str">
        <f>INDEX(RoutesPivot[DepAirport],MATCH($C3952,RoutesPivot[[RouteID]:[RouteID]],0))</f>
        <v>ORD</v>
      </c>
      <c r="N3952" t="str">
        <f>INDEX(RoutesPivot[AirportID],MATCH($C3952,RoutesPivot[[RouteID]:[RouteID]],0))</f>
        <v>JFK</v>
      </c>
      <c r="O3952">
        <f>INDEX(RoutesPivot[Distance],MATCH($C3952,RoutesPivot[[RouteID]:[RouteID]],0))</f>
        <v>619</v>
      </c>
      <c r="P3952">
        <f>INDEX(RoutesPivot[ListPrice],MATCH($C3952,RoutesPivot[[RouteID]:[RouteID]],0))</f>
        <v>250</v>
      </c>
      <c r="Q3952" t="str">
        <f>INDEX(AirportPivot[AirportName],MATCH($N3952,AirportPivot[[AirportID]:[AirportID]],0))</f>
        <v>John F Kennedy International</v>
      </c>
      <c r="R3952">
        <f>INDEX(AirportPivot[Gates (number of available)],MATCH($N3952,AirportPivot[[AirportID]:[AirportID]],0))</f>
        <v>120</v>
      </c>
    </row>
    <row r="3953" spans="1:18" x14ac:dyDescent="0.25">
      <c r="A3953" s="3" t="s">
        <v>3985</v>
      </c>
      <c r="B3953" s="12">
        <v>41878</v>
      </c>
      <c r="C3953" s="4" t="s">
        <v>70</v>
      </c>
      <c r="D3953" s="4">
        <v>2.2000000000000002</v>
      </c>
      <c r="E3953" s="4">
        <v>57</v>
      </c>
      <c r="F3953" s="5">
        <v>0.83333333333333337</v>
      </c>
      <c r="G3953" s="6">
        <v>302.5</v>
      </c>
      <c r="H3953" s="7">
        <v>49912.5</v>
      </c>
      <c r="I3953" s="7">
        <f>FlightsPivot[[#This Row],[Total Fare]]*10%</f>
        <v>4991.25</v>
      </c>
      <c r="J3953" s="7">
        <f>FlightsPivot[[#This Row],[Total Fare]]+FlightsPivot[[#This Row],[10% tax ]]</f>
        <v>54903.75</v>
      </c>
      <c r="K3953" s="4">
        <v>8</v>
      </c>
      <c r="L3953" s="4">
        <v>2014</v>
      </c>
      <c r="M3953" t="str">
        <f>INDEX(RoutesPivot[DepAirport],MATCH($C3953,RoutesPivot[[RouteID]:[RouteID]],0))</f>
        <v>ORD</v>
      </c>
      <c r="N3953" t="str">
        <f>INDEX(RoutesPivot[AirportID],MATCH($C3953,RoutesPivot[[RouteID]:[RouteID]],0))</f>
        <v>LAS</v>
      </c>
      <c r="O3953">
        <f>INDEX(RoutesPivot[Distance],MATCH($C3953,RoutesPivot[[RouteID]:[RouteID]],0))</f>
        <v>1100</v>
      </c>
      <c r="P3953">
        <f>INDEX(RoutesPivot[ListPrice],MATCH($C3953,RoutesPivot[[RouteID]:[RouteID]],0))</f>
        <v>275</v>
      </c>
      <c r="Q3953" t="str">
        <f>INDEX(AirportPivot[AirportName],MATCH($N3953,AirportPivot[[AirportID]:[AirportID]],0))</f>
        <v>McCarran International</v>
      </c>
      <c r="R3953">
        <f>INDEX(AirportPivot[Gates (number of available)],MATCH($N3953,AirportPivot[[AirportID]:[AirportID]],0))</f>
        <v>68</v>
      </c>
    </row>
    <row r="3954" spans="1:18" x14ac:dyDescent="0.25">
      <c r="A3954" s="3" t="s">
        <v>3986</v>
      </c>
      <c r="B3954" s="12">
        <v>41816</v>
      </c>
      <c r="C3954" s="4" t="s">
        <v>70</v>
      </c>
      <c r="D3954" s="4">
        <v>2.5</v>
      </c>
      <c r="E3954" s="4">
        <v>53</v>
      </c>
      <c r="F3954" s="5">
        <v>0.75</v>
      </c>
      <c r="G3954" s="6">
        <v>302.5</v>
      </c>
      <c r="H3954" s="7">
        <v>49912.5</v>
      </c>
      <c r="I3954" s="7">
        <f>FlightsPivot[[#This Row],[Total Fare]]*10%</f>
        <v>4991.25</v>
      </c>
      <c r="J3954" s="7">
        <f>FlightsPivot[[#This Row],[Total Fare]]+FlightsPivot[[#This Row],[10% tax ]]</f>
        <v>54903.75</v>
      </c>
      <c r="K3954" s="4">
        <v>6</v>
      </c>
      <c r="L3954" s="4">
        <v>2014</v>
      </c>
      <c r="M3954" t="str">
        <f>INDEX(RoutesPivot[DepAirport],MATCH($C3954,RoutesPivot[[RouteID]:[RouteID]],0))</f>
        <v>ORD</v>
      </c>
      <c r="N3954" t="str">
        <f>INDEX(RoutesPivot[AirportID],MATCH($C3954,RoutesPivot[[RouteID]:[RouteID]],0))</f>
        <v>LAS</v>
      </c>
      <c r="O3954">
        <f>INDEX(RoutesPivot[Distance],MATCH($C3954,RoutesPivot[[RouteID]:[RouteID]],0))</f>
        <v>1100</v>
      </c>
      <c r="P3954">
        <f>INDEX(RoutesPivot[ListPrice],MATCH($C3954,RoutesPivot[[RouteID]:[RouteID]],0))</f>
        <v>275</v>
      </c>
      <c r="Q3954" t="str">
        <f>INDEX(AirportPivot[AirportName],MATCH($N3954,AirportPivot[[AirportID]:[AirportID]],0))</f>
        <v>McCarran International</v>
      </c>
      <c r="R3954">
        <f>INDEX(AirportPivot[Gates (number of available)],MATCH($N3954,AirportPivot[[AirportID]:[AirportID]],0))</f>
        <v>68</v>
      </c>
    </row>
    <row r="3955" spans="1:18" x14ac:dyDescent="0.25">
      <c r="A3955" s="3" t="s">
        <v>3987</v>
      </c>
      <c r="B3955" s="12">
        <v>41897</v>
      </c>
      <c r="C3955" s="4" t="s">
        <v>13</v>
      </c>
      <c r="D3955" s="4">
        <v>2.2999999999999998</v>
      </c>
      <c r="E3955" s="4">
        <v>149</v>
      </c>
      <c r="F3955" s="5">
        <v>0.77083333333333337</v>
      </c>
      <c r="G3955" s="6">
        <v>250</v>
      </c>
      <c r="H3955" s="7">
        <v>46250</v>
      </c>
      <c r="I3955" s="7">
        <f>FlightsPivot[[#This Row],[Total Fare]]*10%</f>
        <v>4625</v>
      </c>
      <c r="J3955" s="7">
        <f>FlightsPivot[[#This Row],[Total Fare]]+FlightsPivot[[#This Row],[10% tax ]]</f>
        <v>50875</v>
      </c>
      <c r="K3955" s="4">
        <v>9</v>
      </c>
      <c r="L3955" s="4">
        <v>2014</v>
      </c>
      <c r="M3955" t="str">
        <f>INDEX(RoutesPivot[DepAirport],MATCH($C3955,RoutesPivot[[RouteID]:[RouteID]],0))</f>
        <v>ORD</v>
      </c>
      <c r="N3955" t="str">
        <f>INDEX(RoutesPivot[AirportID],MATCH($C3955,RoutesPivot[[RouteID]:[RouteID]],0))</f>
        <v>JFK</v>
      </c>
      <c r="O3955">
        <f>INDEX(RoutesPivot[Distance],MATCH($C3955,RoutesPivot[[RouteID]:[RouteID]],0))</f>
        <v>619</v>
      </c>
      <c r="P3955">
        <f>INDEX(RoutesPivot[ListPrice],MATCH($C3955,RoutesPivot[[RouteID]:[RouteID]],0))</f>
        <v>250</v>
      </c>
      <c r="Q3955" t="str">
        <f>INDEX(AirportPivot[AirportName],MATCH($N3955,AirportPivot[[AirportID]:[AirportID]],0))</f>
        <v>John F Kennedy International</v>
      </c>
      <c r="R3955">
        <f>INDEX(AirportPivot[Gates (number of available)],MATCH($N3955,AirportPivot[[AirportID]:[AirportID]],0))</f>
        <v>120</v>
      </c>
    </row>
    <row r="3956" spans="1:18" x14ac:dyDescent="0.25">
      <c r="A3956" s="3" t="s">
        <v>3988</v>
      </c>
      <c r="B3956" s="12">
        <v>41896</v>
      </c>
      <c r="C3956" s="4" t="s">
        <v>13</v>
      </c>
      <c r="D3956" s="4">
        <v>1.5</v>
      </c>
      <c r="E3956" s="4">
        <v>108</v>
      </c>
      <c r="F3956" s="5">
        <v>0.45833333333333331</v>
      </c>
      <c r="G3956" s="6">
        <v>250</v>
      </c>
      <c r="H3956" s="7">
        <v>46250</v>
      </c>
      <c r="I3956" s="7">
        <f>FlightsPivot[[#This Row],[Total Fare]]*10%</f>
        <v>4625</v>
      </c>
      <c r="J3956" s="7">
        <f>FlightsPivot[[#This Row],[Total Fare]]+FlightsPivot[[#This Row],[10% tax ]]</f>
        <v>50875</v>
      </c>
      <c r="K3956" s="4">
        <v>9</v>
      </c>
      <c r="L3956" s="4">
        <v>2014</v>
      </c>
      <c r="M3956" t="str">
        <f>INDEX(RoutesPivot[DepAirport],MATCH($C3956,RoutesPivot[[RouteID]:[RouteID]],0))</f>
        <v>ORD</v>
      </c>
      <c r="N3956" t="str">
        <f>INDEX(RoutesPivot[AirportID],MATCH($C3956,RoutesPivot[[RouteID]:[RouteID]],0))</f>
        <v>JFK</v>
      </c>
      <c r="O3956">
        <f>INDEX(RoutesPivot[Distance],MATCH($C3956,RoutesPivot[[RouteID]:[RouteID]],0))</f>
        <v>619</v>
      </c>
      <c r="P3956">
        <f>INDEX(RoutesPivot[ListPrice],MATCH($C3956,RoutesPivot[[RouteID]:[RouteID]],0))</f>
        <v>250</v>
      </c>
      <c r="Q3956" t="str">
        <f>INDEX(AirportPivot[AirportName],MATCH($N3956,AirportPivot[[AirportID]:[AirportID]],0))</f>
        <v>John F Kennedy International</v>
      </c>
      <c r="R3956">
        <f>INDEX(AirportPivot[Gates (number of available)],MATCH($N3956,AirportPivot[[AirportID]:[AirportID]],0))</f>
        <v>120</v>
      </c>
    </row>
    <row r="3957" spans="1:18" x14ac:dyDescent="0.25">
      <c r="A3957" s="3" t="s">
        <v>3989</v>
      </c>
      <c r="B3957" s="12">
        <v>42215</v>
      </c>
      <c r="C3957" s="4" t="s">
        <v>30</v>
      </c>
      <c r="D3957" s="4">
        <v>2.4</v>
      </c>
      <c r="E3957" s="4">
        <v>14</v>
      </c>
      <c r="F3957" s="5">
        <v>0.29166666666666669</v>
      </c>
      <c r="G3957" s="6">
        <v>275</v>
      </c>
      <c r="H3957" s="7">
        <v>50875</v>
      </c>
      <c r="I3957" s="7">
        <f>FlightsPivot[[#This Row],[Total Fare]]*10%</f>
        <v>5087.5</v>
      </c>
      <c r="J3957" s="7">
        <f>FlightsPivot[[#This Row],[Total Fare]]+FlightsPivot[[#This Row],[10% tax ]]</f>
        <v>55962.5</v>
      </c>
      <c r="K3957" s="4">
        <v>7</v>
      </c>
      <c r="L3957" s="4">
        <v>2015</v>
      </c>
      <c r="M3957" t="str">
        <f>INDEX(RoutesPivot[DepAirport],MATCH($C3957,RoutesPivot[[RouteID]:[RouteID]],0))</f>
        <v>ORD</v>
      </c>
      <c r="N3957" t="str">
        <f>INDEX(RoutesPivot[AirportID],MATCH($C3957,RoutesPivot[[RouteID]:[RouteID]],0))</f>
        <v>MCO</v>
      </c>
      <c r="O3957">
        <f>INDEX(RoutesPivot[Distance],MATCH($C3957,RoutesPivot[[RouteID]:[RouteID]],0))</f>
        <v>850</v>
      </c>
      <c r="P3957">
        <f>INDEX(RoutesPivot[ListPrice],MATCH($C3957,RoutesPivot[[RouteID]:[RouteID]],0))</f>
        <v>250</v>
      </c>
      <c r="Q3957" t="str">
        <f>INDEX(AirportPivot[AirportName],MATCH($N3957,AirportPivot[[AirportID]:[AirportID]],0))</f>
        <v>Orlando International</v>
      </c>
      <c r="R3957">
        <f>INDEX(AirportPivot[Gates (number of available)],MATCH($N3957,AirportPivot[[AirportID]:[AirportID]],0))</f>
        <v>67</v>
      </c>
    </row>
    <row r="3958" spans="1:18" x14ac:dyDescent="0.25">
      <c r="A3958" s="3" t="s">
        <v>3990</v>
      </c>
      <c r="B3958" s="12">
        <v>42155</v>
      </c>
      <c r="C3958" s="4" t="s">
        <v>21</v>
      </c>
      <c r="D3958" s="4">
        <v>2</v>
      </c>
      <c r="E3958" s="4">
        <v>138</v>
      </c>
      <c r="F3958" s="5">
        <v>0.66666666666666663</v>
      </c>
      <c r="G3958" s="6">
        <v>125</v>
      </c>
      <c r="H3958" s="7">
        <v>23125</v>
      </c>
      <c r="I3958" s="7">
        <f>FlightsPivot[[#This Row],[Total Fare]]*10%</f>
        <v>2312.5</v>
      </c>
      <c r="J3958" s="7">
        <f>FlightsPivot[[#This Row],[Total Fare]]+FlightsPivot[[#This Row],[10% tax ]]</f>
        <v>25437.5</v>
      </c>
      <c r="K3958" s="4">
        <v>5</v>
      </c>
      <c r="L3958" s="4">
        <v>2015</v>
      </c>
      <c r="M3958" t="str">
        <f>INDEX(RoutesPivot[DepAirport],MATCH($C3958,RoutesPivot[[RouteID]:[RouteID]],0))</f>
        <v>ORD</v>
      </c>
      <c r="N3958" t="str">
        <f>INDEX(RoutesPivot[AirportID],MATCH($C3958,RoutesPivot[[RouteID]:[RouteID]],0))</f>
        <v>CLT</v>
      </c>
      <c r="O3958">
        <f>INDEX(RoutesPivot[Distance],MATCH($C3958,RoutesPivot[[RouteID]:[RouteID]],0))</f>
        <v>700</v>
      </c>
      <c r="P3958">
        <f>INDEX(RoutesPivot[ListPrice],MATCH($C3958,RoutesPivot[[RouteID]:[RouteID]],0))</f>
        <v>125</v>
      </c>
      <c r="Q3958" t="str">
        <f>INDEX(AirportPivot[AirportName],MATCH($N3958,AirportPivot[[AirportID]:[AirportID]],0))</f>
        <v>Charlotte/Douglas International</v>
      </c>
      <c r="R3958">
        <f>INDEX(AirportPivot[Gates (number of available)],MATCH($N3958,AirportPivot[[AirportID]:[AirportID]],0))</f>
        <v>65</v>
      </c>
    </row>
    <row r="3959" spans="1:18" x14ac:dyDescent="0.25">
      <c r="A3959" s="3" t="s">
        <v>3991</v>
      </c>
      <c r="B3959" s="12">
        <v>42331</v>
      </c>
      <c r="C3959" s="4" t="s">
        <v>25</v>
      </c>
      <c r="D3959" s="4">
        <v>3.8</v>
      </c>
      <c r="E3959" s="4">
        <v>207</v>
      </c>
      <c r="F3959" s="5">
        <v>0.85416666666666663</v>
      </c>
      <c r="G3959" s="6">
        <v>300</v>
      </c>
      <c r="H3959" s="7">
        <v>49500</v>
      </c>
      <c r="I3959" s="7">
        <f>FlightsPivot[[#This Row],[Total Fare]]*10%</f>
        <v>4950</v>
      </c>
      <c r="J3959" s="7">
        <f>FlightsPivot[[#This Row],[Total Fare]]+FlightsPivot[[#This Row],[10% tax ]]</f>
        <v>54450</v>
      </c>
      <c r="K3959" s="4">
        <v>11</v>
      </c>
      <c r="L3959" s="4">
        <v>2015</v>
      </c>
      <c r="M3959" t="str">
        <f>INDEX(RoutesPivot[DepAirport],MATCH($C3959,RoutesPivot[[RouteID]:[RouteID]],0))</f>
        <v>ORD</v>
      </c>
      <c r="N3959" t="str">
        <f>INDEX(RoutesPivot[AirportID],MATCH($C3959,RoutesPivot[[RouteID]:[RouteID]],0))</f>
        <v>DFW</v>
      </c>
      <c r="O3959">
        <f>INDEX(RoutesPivot[Distance],MATCH($C3959,RoutesPivot[[RouteID]:[RouteID]],0))</f>
        <v>700</v>
      </c>
      <c r="P3959">
        <f>INDEX(RoutesPivot[ListPrice],MATCH($C3959,RoutesPivot[[RouteID]:[RouteID]],0))</f>
        <v>200</v>
      </c>
      <c r="Q3959" t="str">
        <f>INDEX(AirportPivot[AirportName],MATCH($N3959,AirportPivot[[AirportID]:[AirportID]],0))</f>
        <v>Dallas/Fort Worth International</v>
      </c>
      <c r="R3959">
        <f>INDEX(AirportPivot[Gates (number of available)],MATCH($N3959,AirportPivot[[AirportID]:[AirportID]],0))</f>
        <v>130</v>
      </c>
    </row>
    <row r="3960" spans="1:18" x14ac:dyDescent="0.25">
      <c r="A3960" s="3" t="s">
        <v>3992</v>
      </c>
      <c r="B3960" s="12">
        <v>41913</v>
      </c>
      <c r="C3960" s="4" t="s">
        <v>27</v>
      </c>
      <c r="D3960" s="4">
        <v>8.5</v>
      </c>
      <c r="E3960" s="4">
        <v>98</v>
      </c>
      <c r="F3960" s="5">
        <v>0.875</v>
      </c>
      <c r="G3960" s="6">
        <v>200</v>
      </c>
      <c r="H3960" s="7">
        <v>37000</v>
      </c>
      <c r="I3960" s="7">
        <f>FlightsPivot[[#This Row],[Total Fare]]*10%</f>
        <v>3700</v>
      </c>
      <c r="J3960" s="7">
        <f>FlightsPivot[[#This Row],[Total Fare]]+FlightsPivot[[#This Row],[10% tax ]]</f>
        <v>40700</v>
      </c>
      <c r="K3960" s="4">
        <v>10</v>
      </c>
      <c r="L3960" s="4">
        <v>2014</v>
      </c>
      <c r="M3960" t="str">
        <f>INDEX(RoutesPivot[DepAirport],MATCH($C3960,RoutesPivot[[RouteID]:[RouteID]],0))</f>
        <v>ORD</v>
      </c>
      <c r="N3960" t="str">
        <f>INDEX(RoutesPivot[AirportID],MATCH($C3960,RoutesPivot[[RouteID]:[RouteID]],0))</f>
        <v>ATL</v>
      </c>
      <c r="O3960">
        <f>INDEX(RoutesPivot[Distance],MATCH($C3960,RoutesPivot[[RouteID]:[RouteID]],0))</f>
        <v>510</v>
      </c>
      <c r="P3960">
        <f>INDEX(RoutesPivot[ListPrice],MATCH($C3960,RoutesPivot[[RouteID]:[RouteID]],0))</f>
        <v>200</v>
      </c>
      <c r="Q3960" t="str">
        <f>INDEX(AirportPivot[AirportName],MATCH($N3960,AirportPivot[[AirportID]:[AirportID]],0))</f>
        <v>Hartsfield-Jackson Atlanta International</v>
      </c>
      <c r="R3960">
        <f>INDEX(AirportPivot[Gates (number of available)],MATCH($N3960,AirportPivot[[AirportID]:[AirportID]],0))</f>
        <v>100</v>
      </c>
    </row>
    <row r="3961" spans="1:18" x14ac:dyDescent="0.25">
      <c r="A3961" s="3" t="s">
        <v>3993</v>
      </c>
      <c r="B3961" s="12">
        <v>41902</v>
      </c>
      <c r="C3961" s="4" t="s">
        <v>30</v>
      </c>
      <c r="D3961" s="4">
        <v>2.1</v>
      </c>
      <c r="E3961" s="4">
        <v>38</v>
      </c>
      <c r="F3961" s="5">
        <v>0.70833333333333337</v>
      </c>
      <c r="G3961" s="6">
        <v>250</v>
      </c>
      <c r="H3961" s="7">
        <v>41250</v>
      </c>
      <c r="I3961" s="7">
        <f>FlightsPivot[[#This Row],[Total Fare]]*10%</f>
        <v>4125</v>
      </c>
      <c r="J3961" s="7">
        <f>FlightsPivot[[#This Row],[Total Fare]]+FlightsPivot[[#This Row],[10% tax ]]</f>
        <v>45375</v>
      </c>
      <c r="K3961" s="4">
        <v>9</v>
      </c>
      <c r="L3961" s="4">
        <v>2014</v>
      </c>
      <c r="M3961" t="str">
        <f>INDEX(RoutesPivot[DepAirport],MATCH($C3961,RoutesPivot[[RouteID]:[RouteID]],0))</f>
        <v>ORD</v>
      </c>
      <c r="N3961" t="str">
        <f>INDEX(RoutesPivot[AirportID],MATCH($C3961,RoutesPivot[[RouteID]:[RouteID]],0))</f>
        <v>MCO</v>
      </c>
      <c r="O3961">
        <f>INDEX(RoutesPivot[Distance],MATCH($C3961,RoutesPivot[[RouteID]:[RouteID]],0))</f>
        <v>850</v>
      </c>
      <c r="P3961">
        <f>INDEX(RoutesPivot[ListPrice],MATCH($C3961,RoutesPivot[[RouteID]:[RouteID]],0))</f>
        <v>250</v>
      </c>
      <c r="Q3961" t="str">
        <f>INDEX(AirportPivot[AirportName],MATCH($N3961,AirportPivot[[AirportID]:[AirportID]],0))</f>
        <v>Orlando International</v>
      </c>
      <c r="R3961">
        <f>INDEX(AirportPivot[Gates (number of available)],MATCH($N3961,AirportPivot[[AirportID]:[AirportID]],0))</f>
        <v>67</v>
      </c>
    </row>
    <row r="3962" spans="1:18" x14ac:dyDescent="0.25">
      <c r="A3962" s="3" t="s">
        <v>3994</v>
      </c>
      <c r="B3962" s="12">
        <v>41756</v>
      </c>
      <c r="C3962" s="4" t="s">
        <v>17</v>
      </c>
      <c r="D3962" s="4">
        <v>4.4000000000000004</v>
      </c>
      <c r="E3962" s="4">
        <v>134</v>
      </c>
      <c r="F3962" s="5">
        <v>0.83333333333333337</v>
      </c>
      <c r="G3962" s="6">
        <v>350</v>
      </c>
      <c r="H3962" s="7">
        <v>64750</v>
      </c>
      <c r="I3962" s="7">
        <f>FlightsPivot[[#This Row],[Total Fare]]*10%</f>
        <v>6475</v>
      </c>
      <c r="J3962" s="7">
        <f>FlightsPivot[[#This Row],[Total Fare]]+FlightsPivot[[#This Row],[10% tax ]]</f>
        <v>71225</v>
      </c>
      <c r="K3962" s="4">
        <v>4</v>
      </c>
      <c r="L3962" s="4">
        <v>2014</v>
      </c>
      <c r="M3962" t="str">
        <f>INDEX(RoutesPivot[DepAirport],MATCH($C3962,RoutesPivot[[RouteID]:[RouteID]],0))</f>
        <v>ORD</v>
      </c>
      <c r="N3962" t="str">
        <f>INDEX(RoutesPivot[AirportID],MATCH($C3962,RoutesPivot[[RouteID]:[RouteID]],0))</f>
        <v>LAX</v>
      </c>
      <c r="O3962">
        <f>INDEX(RoutesPivot[Distance],MATCH($C3962,RoutesPivot[[RouteID]:[RouteID]],0))</f>
        <v>1518</v>
      </c>
      <c r="P3962">
        <f>INDEX(RoutesPivot[ListPrice],MATCH($C3962,RoutesPivot[[RouteID]:[RouteID]],0))</f>
        <v>350</v>
      </c>
      <c r="Q3962" t="str">
        <f>INDEX(AirportPivot[AirportName],MATCH($N3962,AirportPivot[[AirportID]:[AirportID]],0))</f>
        <v>Los Angeles International</v>
      </c>
      <c r="R3962">
        <f>INDEX(AirportPivot[Gates (number of available)],MATCH($N3962,AirportPivot[[AirportID]:[AirportID]],0))</f>
        <v>86</v>
      </c>
    </row>
    <row r="3963" spans="1:18" x14ac:dyDescent="0.25">
      <c r="A3963" s="3" t="s">
        <v>3995</v>
      </c>
      <c r="B3963" s="12">
        <v>41741</v>
      </c>
      <c r="C3963" s="4" t="s">
        <v>47</v>
      </c>
      <c r="D3963" s="4">
        <v>1.3</v>
      </c>
      <c r="E3963" s="4">
        <v>73</v>
      </c>
      <c r="F3963" s="5">
        <v>0.875</v>
      </c>
      <c r="G3963" s="6">
        <v>250</v>
      </c>
      <c r="H3963" s="7">
        <v>45250</v>
      </c>
      <c r="I3963" s="7">
        <f>FlightsPivot[[#This Row],[Total Fare]]*10%</f>
        <v>4525</v>
      </c>
      <c r="J3963" s="7">
        <f>FlightsPivot[[#This Row],[Total Fare]]+FlightsPivot[[#This Row],[10% tax ]]</f>
        <v>49775</v>
      </c>
      <c r="K3963" s="4">
        <v>4</v>
      </c>
      <c r="L3963" s="4">
        <v>2014</v>
      </c>
      <c r="M3963" t="str">
        <f>INDEX(RoutesPivot[DepAirport],MATCH($C3963,RoutesPivot[[RouteID]:[RouteID]],0))</f>
        <v>ORD</v>
      </c>
      <c r="N3963" t="str">
        <f>INDEX(RoutesPivot[AirportID],MATCH($C3963,RoutesPivot[[RouteID]:[RouteID]],0))</f>
        <v>PHX</v>
      </c>
      <c r="O3963">
        <f>INDEX(RoutesPivot[Distance],MATCH($C3963,RoutesPivot[[RouteID]:[RouteID]],0))</f>
        <v>1200</v>
      </c>
      <c r="P3963">
        <f>INDEX(RoutesPivot[ListPrice],MATCH($C3963,RoutesPivot[[RouteID]:[RouteID]],0))</f>
        <v>250</v>
      </c>
      <c r="Q3963" t="str">
        <f>INDEX(AirportPivot[AirportName],MATCH($N3963,AirportPivot[[AirportID]:[AirportID]],0))</f>
        <v>Phoenix Sky Harbor International</v>
      </c>
      <c r="R3963">
        <f>INDEX(AirportPivot[Gates (number of available)],MATCH($N3963,AirportPivot[[AirportID]:[AirportID]],0))</f>
        <v>60</v>
      </c>
    </row>
    <row r="3964" spans="1:18" x14ac:dyDescent="0.25">
      <c r="A3964" s="3" t="s">
        <v>3996</v>
      </c>
      <c r="B3964" s="12">
        <v>41837</v>
      </c>
      <c r="C3964" s="4" t="s">
        <v>33</v>
      </c>
      <c r="D3964" s="4">
        <v>2.2999999999999998</v>
      </c>
      <c r="E3964" s="4">
        <v>37</v>
      </c>
      <c r="F3964" s="5">
        <v>0.625</v>
      </c>
      <c r="G3964" s="6">
        <v>412.5</v>
      </c>
      <c r="H3964" s="7">
        <v>68062.5</v>
      </c>
      <c r="I3964" s="7">
        <f>FlightsPivot[[#This Row],[Total Fare]]*10%</f>
        <v>6806.25</v>
      </c>
      <c r="J3964" s="7">
        <f>FlightsPivot[[#This Row],[Total Fare]]+FlightsPivot[[#This Row],[10% tax ]]</f>
        <v>74868.75</v>
      </c>
      <c r="K3964" s="4">
        <v>7</v>
      </c>
      <c r="L3964" s="4">
        <v>2014</v>
      </c>
      <c r="M3964" t="str">
        <f>INDEX(RoutesPivot[DepAirport],MATCH($C3964,RoutesPivot[[RouteID]:[RouteID]],0))</f>
        <v>ORD</v>
      </c>
      <c r="N3964" t="str">
        <f>INDEX(RoutesPivot[AirportID],MATCH($C3964,RoutesPivot[[RouteID]:[RouteID]],0))</f>
        <v>SFO</v>
      </c>
      <c r="O3964">
        <f>INDEX(RoutesPivot[Distance],MATCH($C3964,RoutesPivot[[RouteID]:[RouteID]],0))</f>
        <v>1600</v>
      </c>
      <c r="P3964">
        <f>INDEX(RoutesPivot[ListPrice],MATCH($C3964,RoutesPivot[[RouteID]:[RouteID]],0))</f>
        <v>375</v>
      </c>
      <c r="Q3964" t="str">
        <f>INDEX(AirportPivot[AirportName],MATCH($N3964,AirportPivot[[AirportID]:[AirportID]],0))</f>
        <v>San Francisco International</v>
      </c>
      <c r="R3964">
        <f>INDEX(AirportPivot[Gates (number of available)],MATCH($N3964,AirportPivot[[AirportID]:[AirportID]],0))</f>
        <v>70</v>
      </c>
    </row>
    <row r="3965" spans="1:18" x14ac:dyDescent="0.25">
      <c r="A3965" s="3" t="s">
        <v>3997</v>
      </c>
      <c r="B3965" s="12">
        <v>41676</v>
      </c>
      <c r="C3965" s="4" t="s">
        <v>23</v>
      </c>
      <c r="D3965" s="4">
        <v>1.7</v>
      </c>
      <c r="E3965" s="4">
        <v>195</v>
      </c>
      <c r="F3965" s="5">
        <v>0.8125</v>
      </c>
      <c r="G3965" s="6">
        <v>300</v>
      </c>
      <c r="H3965" s="7">
        <v>49500</v>
      </c>
      <c r="I3965" s="7">
        <f>FlightsPivot[[#This Row],[Total Fare]]*10%</f>
        <v>4950</v>
      </c>
      <c r="J3965" s="7">
        <f>FlightsPivot[[#This Row],[Total Fare]]+FlightsPivot[[#This Row],[10% tax ]]</f>
        <v>54450</v>
      </c>
      <c r="K3965" s="4">
        <v>2</v>
      </c>
      <c r="L3965" s="4">
        <v>2014</v>
      </c>
      <c r="M3965" t="str">
        <f>INDEX(RoutesPivot[DepAirport],MATCH($C3965,RoutesPivot[[RouteID]:[RouteID]],0))</f>
        <v>ORD</v>
      </c>
      <c r="N3965" t="str">
        <f>INDEX(RoutesPivot[AirportID],MATCH($C3965,RoutesPivot[[RouteID]:[RouteID]],0))</f>
        <v>DEN</v>
      </c>
      <c r="O3965">
        <f>INDEX(RoutesPivot[Distance],MATCH($C3965,RoutesPivot[[RouteID]:[RouteID]],0))</f>
        <v>800</v>
      </c>
      <c r="P3965">
        <f>INDEX(RoutesPivot[ListPrice],MATCH($C3965,RoutesPivot[[RouteID]:[RouteID]],0))</f>
        <v>300</v>
      </c>
      <c r="Q3965" t="str">
        <f>INDEX(AirportPivot[AirportName],MATCH($N3965,AirportPivot[[AirportID]:[AirportID]],0))</f>
        <v>Denver International</v>
      </c>
      <c r="R3965">
        <f>INDEX(AirportPivot[Gates (number of available)],MATCH($N3965,AirportPivot[[AirportID]:[AirportID]],0))</f>
        <v>75</v>
      </c>
    </row>
    <row r="3966" spans="1:18" x14ac:dyDescent="0.25">
      <c r="A3966" s="3" t="s">
        <v>3998</v>
      </c>
      <c r="B3966" s="12">
        <v>41728</v>
      </c>
      <c r="C3966" s="4" t="s">
        <v>21</v>
      </c>
      <c r="D3966" s="4">
        <v>1.1000000000000001</v>
      </c>
      <c r="E3966" s="4">
        <v>58</v>
      </c>
      <c r="F3966" s="5">
        <v>0.83333333333333337</v>
      </c>
      <c r="G3966" s="6">
        <v>125</v>
      </c>
      <c r="H3966" s="7">
        <v>20625</v>
      </c>
      <c r="I3966" s="7">
        <f>FlightsPivot[[#This Row],[Total Fare]]*10%</f>
        <v>2062.5</v>
      </c>
      <c r="J3966" s="7">
        <f>FlightsPivot[[#This Row],[Total Fare]]+FlightsPivot[[#This Row],[10% tax ]]</f>
        <v>22687.5</v>
      </c>
      <c r="K3966" s="4">
        <v>3</v>
      </c>
      <c r="L3966" s="4">
        <v>2014</v>
      </c>
      <c r="M3966" t="str">
        <f>INDEX(RoutesPivot[DepAirport],MATCH($C3966,RoutesPivot[[RouteID]:[RouteID]],0))</f>
        <v>ORD</v>
      </c>
      <c r="N3966" t="str">
        <f>INDEX(RoutesPivot[AirportID],MATCH($C3966,RoutesPivot[[RouteID]:[RouteID]],0))</f>
        <v>CLT</v>
      </c>
      <c r="O3966">
        <f>INDEX(RoutesPivot[Distance],MATCH($C3966,RoutesPivot[[RouteID]:[RouteID]],0))</f>
        <v>700</v>
      </c>
      <c r="P3966">
        <f>INDEX(RoutesPivot[ListPrice],MATCH($C3966,RoutesPivot[[RouteID]:[RouteID]],0))</f>
        <v>125</v>
      </c>
      <c r="Q3966" t="str">
        <f>INDEX(AirportPivot[AirportName],MATCH($N3966,AirportPivot[[AirportID]:[AirportID]],0))</f>
        <v>Charlotte/Douglas International</v>
      </c>
      <c r="R3966">
        <f>INDEX(AirportPivot[Gates (number of available)],MATCH($N3966,AirportPivot[[AirportID]:[AirportID]],0))</f>
        <v>65</v>
      </c>
    </row>
    <row r="3967" spans="1:18" x14ac:dyDescent="0.25">
      <c r="A3967" s="3" t="s">
        <v>3999</v>
      </c>
      <c r="B3967" s="12">
        <v>42208</v>
      </c>
      <c r="C3967" s="4" t="s">
        <v>50</v>
      </c>
      <c r="D3967" s="4">
        <v>1.3</v>
      </c>
      <c r="E3967" s="4">
        <v>187</v>
      </c>
      <c r="F3967" s="5">
        <v>0.75</v>
      </c>
      <c r="G3967" s="6">
        <v>302.5</v>
      </c>
      <c r="H3967" s="7">
        <v>49912.5</v>
      </c>
      <c r="I3967" s="7">
        <f>FlightsPivot[[#This Row],[Total Fare]]*10%</f>
        <v>4991.25</v>
      </c>
      <c r="J3967" s="7">
        <f>FlightsPivot[[#This Row],[Total Fare]]+FlightsPivot[[#This Row],[10% tax ]]</f>
        <v>54903.75</v>
      </c>
      <c r="K3967" s="4">
        <v>7</v>
      </c>
      <c r="L3967" s="4">
        <v>2015</v>
      </c>
      <c r="M3967" t="str">
        <f>INDEX(RoutesPivot[DepAirport],MATCH($C3967,RoutesPivot[[RouteID]:[RouteID]],0))</f>
        <v>ORD</v>
      </c>
      <c r="N3967" t="str">
        <f>INDEX(RoutesPivot[AirportID],MATCH($C3967,RoutesPivot[[RouteID]:[RouteID]],0))</f>
        <v>LGA</v>
      </c>
      <c r="O3967">
        <f>INDEX(RoutesPivot[Distance],MATCH($C3967,RoutesPivot[[RouteID]:[RouteID]],0))</f>
        <v>610</v>
      </c>
      <c r="P3967">
        <f>INDEX(RoutesPivot[ListPrice],MATCH($C3967,RoutesPivot[[RouteID]:[RouteID]],0))</f>
        <v>275</v>
      </c>
      <c r="Q3967" t="str">
        <f>INDEX(AirportPivot[AirportName],MATCH($N3967,AirportPivot[[AirportID]:[AirportID]],0))</f>
        <v>Laguardia</v>
      </c>
      <c r="R3967">
        <f>INDEX(AirportPivot[Gates (number of available)],MATCH($N3967,AirportPivot[[AirportID]:[AirportID]],0))</f>
        <v>66</v>
      </c>
    </row>
    <row r="3968" spans="1:18" x14ac:dyDescent="0.25">
      <c r="A3968" s="3" t="s">
        <v>4000</v>
      </c>
      <c r="B3968" s="12">
        <v>42136</v>
      </c>
      <c r="C3968" s="4" t="s">
        <v>70</v>
      </c>
      <c r="D3968" s="4">
        <v>2.2999999999999998</v>
      </c>
      <c r="E3968" s="4">
        <v>132</v>
      </c>
      <c r="F3968" s="5">
        <v>0.29166666666666669</v>
      </c>
      <c r="G3968" s="6">
        <v>275</v>
      </c>
      <c r="H3968" s="7">
        <v>50875</v>
      </c>
      <c r="I3968" s="7">
        <f>FlightsPivot[[#This Row],[Total Fare]]*10%</f>
        <v>5087.5</v>
      </c>
      <c r="J3968" s="7">
        <f>FlightsPivot[[#This Row],[Total Fare]]+FlightsPivot[[#This Row],[10% tax ]]</f>
        <v>55962.5</v>
      </c>
      <c r="K3968" s="4">
        <v>5</v>
      </c>
      <c r="L3968" s="4">
        <v>2015</v>
      </c>
      <c r="M3968" t="str">
        <f>INDEX(RoutesPivot[DepAirport],MATCH($C3968,RoutesPivot[[RouteID]:[RouteID]],0))</f>
        <v>ORD</v>
      </c>
      <c r="N3968" t="str">
        <f>INDEX(RoutesPivot[AirportID],MATCH($C3968,RoutesPivot[[RouteID]:[RouteID]],0))</f>
        <v>LAS</v>
      </c>
      <c r="O3968">
        <f>INDEX(RoutesPivot[Distance],MATCH($C3968,RoutesPivot[[RouteID]:[RouteID]],0))</f>
        <v>1100</v>
      </c>
      <c r="P3968">
        <f>INDEX(RoutesPivot[ListPrice],MATCH($C3968,RoutesPivot[[RouteID]:[RouteID]],0))</f>
        <v>275</v>
      </c>
      <c r="Q3968" t="str">
        <f>INDEX(AirportPivot[AirportName],MATCH($N3968,AirportPivot[[AirportID]:[AirportID]],0))</f>
        <v>McCarran International</v>
      </c>
      <c r="R3968">
        <f>INDEX(AirportPivot[Gates (number of available)],MATCH($N3968,AirportPivot[[AirportID]:[AirportID]],0))</f>
        <v>68</v>
      </c>
    </row>
    <row r="3969" spans="1:18" x14ac:dyDescent="0.25">
      <c r="A3969" s="3" t="s">
        <v>4001</v>
      </c>
      <c r="B3969" s="12">
        <v>42026</v>
      </c>
      <c r="C3969" s="4" t="s">
        <v>70</v>
      </c>
      <c r="D3969" s="4">
        <v>2.7</v>
      </c>
      <c r="E3969" s="4">
        <v>35</v>
      </c>
      <c r="F3969" s="5">
        <v>0.66666666666666663</v>
      </c>
      <c r="G3969" s="6">
        <v>275</v>
      </c>
      <c r="H3969" s="7">
        <v>50875</v>
      </c>
      <c r="I3969" s="7">
        <f>FlightsPivot[[#This Row],[Total Fare]]*10%</f>
        <v>5087.5</v>
      </c>
      <c r="J3969" s="7">
        <f>FlightsPivot[[#This Row],[Total Fare]]+FlightsPivot[[#This Row],[10% tax ]]</f>
        <v>55962.5</v>
      </c>
      <c r="K3969" s="4">
        <v>1</v>
      </c>
      <c r="L3969" s="4">
        <v>2015</v>
      </c>
      <c r="M3969" t="str">
        <f>INDEX(RoutesPivot[DepAirport],MATCH($C3969,RoutesPivot[[RouteID]:[RouteID]],0))</f>
        <v>ORD</v>
      </c>
      <c r="N3969" t="str">
        <f>INDEX(RoutesPivot[AirportID],MATCH($C3969,RoutesPivot[[RouteID]:[RouteID]],0))</f>
        <v>LAS</v>
      </c>
      <c r="O3969">
        <f>INDEX(RoutesPivot[Distance],MATCH($C3969,RoutesPivot[[RouteID]:[RouteID]],0))</f>
        <v>1100</v>
      </c>
      <c r="P3969">
        <f>INDEX(RoutesPivot[ListPrice],MATCH($C3969,RoutesPivot[[RouteID]:[RouteID]],0))</f>
        <v>275</v>
      </c>
      <c r="Q3969" t="str">
        <f>INDEX(AirportPivot[AirportName],MATCH($N3969,AirportPivot[[AirportID]:[AirportID]],0))</f>
        <v>McCarran International</v>
      </c>
      <c r="R3969">
        <f>INDEX(AirportPivot[Gates (number of available)],MATCH($N3969,AirportPivot[[AirportID]:[AirportID]],0))</f>
        <v>68</v>
      </c>
    </row>
    <row r="3970" spans="1:18" x14ac:dyDescent="0.25">
      <c r="A3970" s="3" t="s">
        <v>4002</v>
      </c>
      <c r="B3970" s="12">
        <v>41902</v>
      </c>
      <c r="C3970" s="4" t="s">
        <v>40</v>
      </c>
      <c r="D3970" s="4">
        <v>1</v>
      </c>
      <c r="E3970" s="4">
        <v>120</v>
      </c>
      <c r="F3970" s="5">
        <v>0.29166666666666669</v>
      </c>
      <c r="G3970" s="6">
        <v>115</v>
      </c>
      <c r="H3970" s="7">
        <v>21275</v>
      </c>
      <c r="I3970" s="7">
        <f>FlightsPivot[[#This Row],[Total Fare]]*10%</f>
        <v>2127.5</v>
      </c>
      <c r="J3970" s="7">
        <f>FlightsPivot[[#This Row],[Total Fare]]+FlightsPivot[[#This Row],[10% tax ]]</f>
        <v>23402.5</v>
      </c>
      <c r="K3970" s="4">
        <v>9</v>
      </c>
      <c r="L3970" s="4">
        <v>2014</v>
      </c>
      <c r="M3970" t="str">
        <f>INDEX(RoutesPivot[DepAirport],MATCH($C3970,RoutesPivot[[RouteID]:[RouteID]],0))</f>
        <v>ORD</v>
      </c>
      <c r="N3970" t="str">
        <f>INDEX(RoutesPivot[AirportID],MATCH($C3970,RoutesPivot[[RouteID]:[RouteID]],0))</f>
        <v>MSP</v>
      </c>
      <c r="O3970">
        <f>INDEX(RoutesPivot[Distance],MATCH($C3970,RoutesPivot[[RouteID]:[RouteID]],0))</f>
        <v>300</v>
      </c>
      <c r="P3970">
        <f>INDEX(RoutesPivot[ListPrice],MATCH($C3970,RoutesPivot[[RouteID]:[RouteID]],0))</f>
        <v>115</v>
      </c>
      <c r="Q3970" t="str">
        <f>INDEX(AirportPivot[AirportName],MATCH($N3970,AirportPivot[[AirportID]:[AirportID]],0))</f>
        <v>Minneapolis-St Paul International/Wold-Chamberlain</v>
      </c>
      <c r="R3970">
        <f>INDEX(AirportPivot[Gates (number of available)],MATCH($N3970,AirportPivot[[AirportID]:[AirportID]],0))</f>
        <v>65</v>
      </c>
    </row>
    <row r="3971" spans="1:18" x14ac:dyDescent="0.25">
      <c r="A3971" s="3" t="s">
        <v>4003</v>
      </c>
      <c r="B3971" s="12">
        <v>41804</v>
      </c>
      <c r="C3971" s="4" t="s">
        <v>40</v>
      </c>
      <c r="D3971" s="4">
        <v>1.5</v>
      </c>
      <c r="E3971" s="4">
        <v>188</v>
      </c>
      <c r="F3971" s="5">
        <v>0.29166666666666669</v>
      </c>
      <c r="G3971" s="6">
        <v>126.5</v>
      </c>
      <c r="H3971" s="7">
        <v>20872.5</v>
      </c>
      <c r="I3971" s="7">
        <f>FlightsPivot[[#This Row],[Total Fare]]*10%</f>
        <v>2087.25</v>
      </c>
      <c r="J3971" s="7">
        <f>FlightsPivot[[#This Row],[Total Fare]]+FlightsPivot[[#This Row],[10% tax ]]</f>
        <v>22959.75</v>
      </c>
      <c r="K3971" s="4">
        <v>6</v>
      </c>
      <c r="L3971" s="4">
        <v>2014</v>
      </c>
      <c r="M3971" t="str">
        <f>INDEX(RoutesPivot[DepAirport],MATCH($C3971,RoutesPivot[[RouteID]:[RouteID]],0))</f>
        <v>ORD</v>
      </c>
      <c r="N3971" t="str">
        <f>INDEX(RoutesPivot[AirportID],MATCH($C3971,RoutesPivot[[RouteID]:[RouteID]],0))</f>
        <v>MSP</v>
      </c>
      <c r="O3971">
        <f>INDEX(RoutesPivot[Distance],MATCH($C3971,RoutesPivot[[RouteID]:[RouteID]],0))</f>
        <v>300</v>
      </c>
      <c r="P3971">
        <f>INDEX(RoutesPivot[ListPrice],MATCH($C3971,RoutesPivot[[RouteID]:[RouteID]],0))</f>
        <v>115</v>
      </c>
      <c r="Q3971" t="str">
        <f>INDEX(AirportPivot[AirportName],MATCH($N3971,AirportPivot[[AirportID]:[AirportID]],0))</f>
        <v>Minneapolis-St Paul International/Wold-Chamberlain</v>
      </c>
      <c r="R3971">
        <f>INDEX(AirportPivot[Gates (number of available)],MATCH($N3971,AirportPivot[[AirportID]:[AirportID]],0))</f>
        <v>65</v>
      </c>
    </row>
    <row r="3972" spans="1:18" x14ac:dyDescent="0.25">
      <c r="A3972" s="3" t="s">
        <v>4004</v>
      </c>
      <c r="B3972" s="12">
        <v>41727</v>
      </c>
      <c r="C3972" s="4" t="s">
        <v>30</v>
      </c>
      <c r="D3972" s="4">
        <v>2.2000000000000002</v>
      </c>
      <c r="E3972" s="4">
        <v>93</v>
      </c>
      <c r="F3972" s="5">
        <v>0.83333333333333337</v>
      </c>
      <c r="G3972" s="6">
        <v>250</v>
      </c>
      <c r="H3972" s="7">
        <v>46250</v>
      </c>
      <c r="I3972" s="7">
        <f>FlightsPivot[[#This Row],[Total Fare]]*10%</f>
        <v>4625</v>
      </c>
      <c r="J3972" s="7">
        <f>FlightsPivot[[#This Row],[Total Fare]]+FlightsPivot[[#This Row],[10% tax ]]</f>
        <v>50875</v>
      </c>
      <c r="K3972" s="4">
        <v>3</v>
      </c>
      <c r="L3972" s="4">
        <v>2014</v>
      </c>
      <c r="M3972" t="str">
        <f>INDEX(RoutesPivot[DepAirport],MATCH($C3972,RoutesPivot[[RouteID]:[RouteID]],0))</f>
        <v>ORD</v>
      </c>
      <c r="N3972" t="str">
        <f>INDEX(RoutesPivot[AirportID],MATCH($C3972,RoutesPivot[[RouteID]:[RouteID]],0))</f>
        <v>MCO</v>
      </c>
      <c r="O3972">
        <f>INDEX(RoutesPivot[Distance],MATCH($C3972,RoutesPivot[[RouteID]:[RouteID]],0))</f>
        <v>850</v>
      </c>
      <c r="P3972">
        <f>INDEX(RoutesPivot[ListPrice],MATCH($C3972,RoutesPivot[[RouteID]:[RouteID]],0))</f>
        <v>250</v>
      </c>
      <c r="Q3972" t="str">
        <f>INDEX(AirportPivot[AirportName],MATCH($N3972,AirportPivot[[AirportID]:[AirportID]],0))</f>
        <v>Orlando International</v>
      </c>
      <c r="R3972">
        <f>INDEX(AirportPivot[Gates (number of available)],MATCH($N3972,AirportPivot[[AirportID]:[AirportID]],0))</f>
        <v>67</v>
      </c>
    </row>
    <row r="3973" spans="1:18" x14ac:dyDescent="0.25">
      <c r="A3973" s="3" t="s">
        <v>4005</v>
      </c>
      <c r="B3973" s="12">
        <v>42328</v>
      </c>
      <c r="C3973" s="4" t="s">
        <v>27</v>
      </c>
      <c r="D3973" s="4">
        <v>5.8</v>
      </c>
      <c r="E3973" s="4">
        <v>111</v>
      </c>
      <c r="F3973" s="5">
        <v>0.79166666666666663</v>
      </c>
      <c r="G3973" s="6">
        <v>200</v>
      </c>
      <c r="H3973" s="7">
        <v>37000</v>
      </c>
      <c r="I3973" s="7">
        <f>FlightsPivot[[#This Row],[Total Fare]]*10%</f>
        <v>3700</v>
      </c>
      <c r="J3973" s="7">
        <f>FlightsPivot[[#This Row],[Total Fare]]+FlightsPivot[[#This Row],[10% tax ]]</f>
        <v>40700</v>
      </c>
      <c r="K3973" s="4">
        <v>11</v>
      </c>
      <c r="L3973" s="4">
        <v>2015</v>
      </c>
      <c r="M3973" t="str">
        <f>INDEX(RoutesPivot[DepAirport],MATCH($C3973,RoutesPivot[[RouteID]:[RouteID]],0))</f>
        <v>ORD</v>
      </c>
      <c r="N3973" t="str">
        <f>INDEX(RoutesPivot[AirportID],MATCH($C3973,RoutesPivot[[RouteID]:[RouteID]],0))</f>
        <v>ATL</v>
      </c>
      <c r="O3973">
        <f>INDEX(RoutesPivot[Distance],MATCH($C3973,RoutesPivot[[RouteID]:[RouteID]],0))</f>
        <v>510</v>
      </c>
      <c r="P3973">
        <f>INDEX(RoutesPivot[ListPrice],MATCH($C3973,RoutesPivot[[RouteID]:[RouteID]],0))</f>
        <v>200</v>
      </c>
      <c r="Q3973" t="str">
        <f>INDEX(AirportPivot[AirportName],MATCH($N3973,AirportPivot[[AirportID]:[AirportID]],0))</f>
        <v>Hartsfield-Jackson Atlanta International</v>
      </c>
      <c r="R3973">
        <f>INDEX(AirportPivot[Gates (number of available)],MATCH($N3973,AirportPivot[[AirportID]:[AirportID]],0))</f>
        <v>100</v>
      </c>
    </row>
    <row r="3974" spans="1:18" x14ac:dyDescent="0.25">
      <c r="A3974" s="3" t="s">
        <v>4006</v>
      </c>
      <c r="B3974" s="12">
        <v>42021</v>
      </c>
      <c r="C3974" s="4" t="s">
        <v>13</v>
      </c>
      <c r="D3974" s="4">
        <v>2.7</v>
      </c>
      <c r="E3974" s="4">
        <v>165</v>
      </c>
      <c r="F3974" s="5">
        <v>0.375</v>
      </c>
      <c r="G3974" s="6">
        <v>250</v>
      </c>
      <c r="H3974" s="7">
        <v>41250</v>
      </c>
      <c r="I3974" s="7">
        <f>FlightsPivot[[#This Row],[Total Fare]]*10%</f>
        <v>4125</v>
      </c>
      <c r="J3974" s="7">
        <f>FlightsPivot[[#This Row],[Total Fare]]+FlightsPivot[[#This Row],[10% tax ]]</f>
        <v>45375</v>
      </c>
      <c r="K3974" s="4">
        <v>1</v>
      </c>
      <c r="L3974" s="4">
        <v>2015</v>
      </c>
      <c r="M3974" t="str">
        <f>INDEX(RoutesPivot[DepAirport],MATCH($C3974,RoutesPivot[[RouteID]:[RouteID]],0))</f>
        <v>ORD</v>
      </c>
      <c r="N3974" t="str">
        <f>INDEX(RoutesPivot[AirportID],MATCH($C3974,RoutesPivot[[RouteID]:[RouteID]],0))</f>
        <v>JFK</v>
      </c>
      <c r="O3974">
        <f>INDEX(RoutesPivot[Distance],MATCH($C3974,RoutesPivot[[RouteID]:[RouteID]],0))</f>
        <v>619</v>
      </c>
      <c r="P3974">
        <f>INDEX(RoutesPivot[ListPrice],MATCH($C3974,RoutesPivot[[RouteID]:[RouteID]],0))</f>
        <v>250</v>
      </c>
      <c r="Q3974" t="str">
        <f>INDEX(AirportPivot[AirportName],MATCH($N3974,AirportPivot[[AirportID]:[AirportID]],0))</f>
        <v>John F Kennedy International</v>
      </c>
      <c r="R3974">
        <f>INDEX(AirportPivot[Gates (number of available)],MATCH($N3974,AirportPivot[[AirportID]:[AirportID]],0))</f>
        <v>120</v>
      </c>
    </row>
    <row r="3975" spans="1:18" x14ac:dyDescent="0.25">
      <c r="A3975" s="3" t="s">
        <v>4007</v>
      </c>
      <c r="B3975" s="12">
        <v>41642</v>
      </c>
      <c r="C3975" s="4" t="s">
        <v>23</v>
      </c>
      <c r="D3975" s="4">
        <v>2.5</v>
      </c>
      <c r="E3975" s="4">
        <v>115</v>
      </c>
      <c r="F3975" s="5">
        <v>0.72916666666666663</v>
      </c>
      <c r="G3975" s="6">
        <v>300</v>
      </c>
      <c r="H3975" s="7">
        <v>55500</v>
      </c>
      <c r="I3975" s="7">
        <f>FlightsPivot[[#This Row],[Total Fare]]*10%</f>
        <v>5550</v>
      </c>
      <c r="J3975" s="7">
        <f>FlightsPivot[[#This Row],[Total Fare]]+FlightsPivot[[#This Row],[10% tax ]]</f>
        <v>61050</v>
      </c>
      <c r="K3975" s="4">
        <v>1</v>
      </c>
      <c r="L3975" s="4">
        <v>2014</v>
      </c>
      <c r="M3975" t="str">
        <f>INDEX(RoutesPivot[DepAirport],MATCH($C3975,RoutesPivot[[RouteID]:[RouteID]],0))</f>
        <v>ORD</v>
      </c>
      <c r="N3975" t="str">
        <f>INDEX(RoutesPivot[AirportID],MATCH($C3975,RoutesPivot[[RouteID]:[RouteID]],0))</f>
        <v>DEN</v>
      </c>
      <c r="O3975">
        <f>INDEX(RoutesPivot[Distance],MATCH($C3975,RoutesPivot[[RouteID]:[RouteID]],0))</f>
        <v>800</v>
      </c>
      <c r="P3975">
        <f>INDEX(RoutesPivot[ListPrice],MATCH($C3975,RoutesPivot[[RouteID]:[RouteID]],0))</f>
        <v>300</v>
      </c>
      <c r="Q3975" t="str">
        <f>INDEX(AirportPivot[AirportName],MATCH($N3975,AirportPivot[[AirportID]:[AirportID]],0))</f>
        <v>Denver International</v>
      </c>
      <c r="R3975">
        <f>INDEX(AirportPivot[Gates (number of available)],MATCH($N3975,AirportPivot[[AirportID]:[AirportID]],0))</f>
        <v>75</v>
      </c>
    </row>
    <row r="3976" spans="1:18" x14ac:dyDescent="0.25">
      <c r="A3976" s="3" t="s">
        <v>4008</v>
      </c>
      <c r="B3976" s="12">
        <v>41997</v>
      </c>
      <c r="C3976" s="4" t="s">
        <v>25</v>
      </c>
      <c r="D3976" s="4">
        <v>4.7</v>
      </c>
      <c r="E3976" s="4">
        <v>103</v>
      </c>
      <c r="F3976" s="5">
        <v>0.45833333333333331</v>
      </c>
      <c r="G3976" s="6">
        <v>280</v>
      </c>
      <c r="H3976" s="7">
        <v>51800</v>
      </c>
      <c r="I3976" s="7">
        <f>FlightsPivot[[#This Row],[Total Fare]]*10%</f>
        <v>5180</v>
      </c>
      <c r="J3976" s="7">
        <f>FlightsPivot[[#This Row],[Total Fare]]+FlightsPivot[[#This Row],[10% tax ]]</f>
        <v>56980</v>
      </c>
      <c r="K3976" s="4">
        <v>12</v>
      </c>
      <c r="L3976" s="4">
        <v>2014</v>
      </c>
      <c r="M3976" t="str">
        <f>INDEX(RoutesPivot[DepAirport],MATCH($C3976,RoutesPivot[[RouteID]:[RouteID]],0))</f>
        <v>ORD</v>
      </c>
      <c r="N3976" t="str">
        <f>INDEX(RoutesPivot[AirportID],MATCH($C3976,RoutesPivot[[RouteID]:[RouteID]],0))</f>
        <v>DFW</v>
      </c>
      <c r="O3976">
        <f>INDEX(RoutesPivot[Distance],MATCH($C3976,RoutesPivot[[RouteID]:[RouteID]],0))</f>
        <v>700</v>
      </c>
      <c r="P3976">
        <f>INDEX(RoutesPivot[ListPrice],MATCH($C3976,RoutesPivot[[RouteID]:[RouteID]],0))</f>
        <v>200</v>
      </c>
      <c r="Q3976" t="str">
        <f>INDEX(AirportPivot[AirportName],MATCH($N3976,AirportPivot[[AirportID]:[AirportID]],0))</f>
        <v>Dallas/Fort Worth International</v>
      </c>
      <c r="R3976">
        <f>INDEX(AirportPivot[Gates (number of available)],MATCH($N3976,AirportPivot[[AirportID]:[AirportID]],0))</f>
        <v>130</v>
      </c>
    </row>
    <row r="3977" spans="1:18" x14ac:dyDescent="0.25">
      <c r="A3977" s="3" t="s">
        <v>4009</v>
      </c>
      <c r="B3977" s="12">
        <v>41916</v>
      </c>
      <c r="C3977" s="4" t="s">
        <v>23</v>
      </c>
      <c r="D3977" s="4">
        <v>2.5</v>
      </c>
      <c r="E3977" s="4">
        <v>62</v>
      </c>
      <c r="F3977" s="5">
        <v>0.625</v>
      </c>
      <c r="G3977" s="6">
        <v>300</v>
      </c>
      <c r="H3977" s="7">
        <v>49500</v>
      </c>
      <c r="I3977" s="7">
        <f>FlightsPivot[[#This Row],[Total Fare]]*10%</f>
        <v>4950</v>
      </c>
      <c r="J3977" s="7">
        <f>FlightsPivot[[#This Row],[Total Fare]]+FlightsPivot[[#This Row],[10% tax ]]</f>
        <v>54450</v>
      </c>
      <c r="K3977" s="4">
        <v>10</v>
      </c>
      <c r="L3977" s="4">
        <v>2014</v>
      </c>
      <c r="M3977" t="str">
        <f>INDEX(RoutesPivot[DepAirport],MATCH($C3977,RoutesPivot[[RouteID]:[RouteID]],0))</f>
        <v>ORD</v>
      </c>
      <c r="N3977" t="str">
        <f>INDEX(RoutesPivot[AirportID],MATCH($C3977,RoutesPivot[[RouteID]:[RouteID]],0))</f>
        <v>DEN</v>
      </c>
      <c r="O3977">
        <f>INDEX(RoutesPivot[Distance],MATCH($C3977,RoutesPivot[[RouteID]:[RouteID]],0))</f>
        <v>800</v>
      </c>
      <c r="P3977">
        <f>INDEX(RoutesPivot[ListPrice],MATCH($C3977,RoutesPivot[[RouteID]:[RouteID]],0))</f>
        <v>300</v>
      </c>
      <c r="Q3977" t="str">
        <f>INDEX(AirportPivot[AirportName],MATCH($N3977,AirportPivot[[AirportID]:[AirportID]],0))</f>
        <v>Denver International</v>
      </c>
      <c r="R3977">
        <f>INDEX(AirportPivot[Gates (number of available)],MATCH($N3977,AirportPivot[[AirportID]:[AirportID]],0))</f>
        <v>75</v>
      </c>
    </row>
    <row r="3978" spans="1:18" x14ac:dyDescent="0.25">
      <c r="A3978" s="3" t="s">
        <v>4010</v>
      </c>
      <c r="B3978" s="12">
        <v>41988</v>
      </c>
      <c r="C3978" s="4" t="s">
        <v>13</v>
      </c>
      <c r="D3978" s="4">
        <v>2.4</v>
      </c>
      <c r="E3978" s="4">
        <v>177</v>
      </c>
      <c r="F3978" s="5">
        <v>0.79166666666666663</v>
      </c>
      <c r="G3978" s="6">
        <v>250</v>
      </c>
      <c r="H3978" s="7">
        <v>41250</v>
      </c>
      <c r="I3978" s="7">
        <f>FlightsPivot[[#This Row],[Total Fare]]*10%</f>
        <v>4125</v>
      </c>
      <c r="J3978" s="7">
        <f>FlightsPivot[[#This Row],[Total Fare]]+FlightsPivot[[#This Row],[10% tax ]]</f>
        <v>45375</v>
      </c>
      <c r="K3978" s="4">
        <v>12</v>
      </c>
      <c r="L3978" s="4">
        <v>2014</v>
      </c>
      <c r="M3978" t="str">
        <f>INDEX(RoutesPivot[DepAirport],MATCH($C3978,RoutesPivot[[RouteID]:[RouteID]],0))</f>
        <v>ORD</v>
      </c>
      <c r="N3978" t="str">
        <f>INDEX(RoutesPivot[AirportID],MATCH($C3978,RoutesPivot[[RouteID]:[RouteID]],0))</f>
        <v>JFK</v>
      </c>
      <c r="O3978">
        <f>INDEX(RoutesPivot[Distance],MATCH($C3978,RoutesPivot[[RouteID]:[RouteID]],0))</f>
        <v>619</v>
      </c>
      <c r="P3978">
        <f>INDEX(RoutesPivot[ListPrice],MATCH($C3978,RoutesPivot[[RouteID]:[RouteID]],0))</f>
        <v>250</v>
      </c>
      <c r="Q3978" t="str">
        <f>INDEX(AirportPivot[AirportName],MATCH($N3978,AirportPivot[[AirportID]:[AirportID]],0))</f>
        <v>John F Kennedy International</v>
      </c>
      <c r="R3978">
        <f>INDEX(AirportPivot[Gates (number of available)],MATCH($N3978,AirportPivot[[AirportID]:[AirportID]],0))</f>
        <v>120</v>
      </c>
    </row>
    <row r="3979" spans="1:18" x14ac:dyDescent="0.25">
      <c r="A3979" s="3" t="s">
        <v>4011</v>
      </c>
      <c r="B3979" s="12">
        <v>42210</v>
      </c>
      <c r="C3979" s="4" t="s">
        <v>25</v>
      </c>
      <c r="D3979" s="4">
        <v>2.7</v>
      </c>
      <c r="E3979" s="4">
        <v>112</v>
      </c>
      <c r="F3979" s="5">
        <v>0.83333333333333337</v>
      </c>
      <c r="G3979" s="6">
        <v>220</v>
      </c>
      <c r="H3979" s="7">
        <v>40700</v>
      </c>
      <c r="I3979" s="7">
        <f>FlightsPivot[[#This Row],[Total Fare]]*10%</f>
        <v>4070</v>
      </c>
      <c r="J3979" s="7">
        <f>FlightsPivot[[#This Row],[Total Fare]]+FlightsPivot[[#This Row],[10% tax ]]</f>
        <v>44770</v>
      </c>
      <c r="K3979" s="4">
        <v>7</v>
      </c>
      <c r="L3979" s="4">
        <v>2015</v>
      </c>
      <c r="M3979" t="str">
        <f>INDEX(RoutesPivot[DepAirport],MATCH($C3979,RoutesPivot[[RouteID]:[RouteID]],0))</f>
        <v>ORD</v>
      </c>
      <c r="N3979" t="str">
        <f>INDEX(RoutesPivot[AirportID],MATCH($C3979,RoutesPivot[[RouteID]:[RouteID]],0))</f>
        <v>DFW</v>
      </c>
      <c r="O3979">
        <f>INDEX(RoutesPivot[Distance],MATCH($C3979,RoutesPivot[[RouteID]:[RouteID]],0))</f>
        <v>700</v>
      </c>
      <c r="P3979">
        <f>INDEX(RoutesPivot[ListPrice],MATCH($C3979,RoutesPivot[[RouteID]:[RouteID]],0))</f>
        <v>200</v>
      </c>
      <c r="Q3979" t="str">
        <f>INDEX(AirportPivot[AirportName],MATCH($N3979,AirportPivot[[AirportID]:[AirportID]],0))</f>
        <v>Dallas/Fort Worth International</v>
      </c>
      <c r="R3979">
        <f>INDEX(AirportPivot[Gates (number of available)],MATCH($N3979,AirportPivot[[AirportID]:[AirportID]],0))</f>
        <v>130</v>
      </c>
    </row>
    <row r="3980" spans="1:18" x14ac:dyDescent="0.25">
      <c r="A3980" s="3" t="s">
        <v>4012</v>
      </c>
      <c r="B3980" s="12">
        <v>42152</v>
      </c>
      <c r="C3980" s="4" t="s">
        <v>27</v>
      </c>
      <c r="D3980" s="4">
        <v>11.8</v>
      </c>
      <c r="E3980" s="4">
        <v>150</v>
      </c>
      <c r="F3980" s="5">
        <v>0.79166666666666663</v>
      </c>
      <c r="G3980" s="6">
        <v>200</v>
      </c>
      <c r="H3980" s="7">
        <v>37000</v>
      </c>
      <c r="I3980" s="7">
        <f>FlightsPivot[[#This Row],[Total Fare]]*10%</f>
        <v>3700</v>
      </c>
      <c r="J3980" s="7">
        <f>FlightsPivot[[#This Row],[Total Fare]]+FlightsPivot[[#This Row],[10% tax ]]</f>
        <v>40700</v>
      </c>
      <c r="K3980" s="4">
        <v>5</v>
      </c>
      <c r="L3980" s="4">
        <v>2015</v>
      </c>
      <c r="M3980" t="str">
        <f>INDEX(RoutesPivot[DepAirport],MATCH($C3980,RoutesPivot[[RouteID]:[RouteID]],0))</f>
        <v>ORD</v>
      </c>
      <c r="N3980" t="str">
        <f>INDEX(RoutesPivot[AirportID],MATCH($C3980,RoutesPivot[[RouteID]:[RouteID]],0))</f>
        <v>ATL</v>
      </c>
      <c r="O3980">
        <f>INDEX(RoutesPivot[Distance],MATCH($C3980,RoutesPivot[[RouteID]:[RouteID]],0))</f>
        <v>510</v>
      </c>
      <c r="P3980">
        <f>INDEX(RoutesPivot[ListPrice],MATCH($C3980,RoutesPivot[[RouteID]:[RouteID]],0))</f>
        <v>200</v>
      </c>
      <c r="Q3980" t="str">
        <f>INDEX(AirportPivot[AirportName],MATCH($N3980,AirportPivot[[AirportID]:[AirportID]],0))</f>
        <v>Hartsfield-Jackson Atlanta International</v>
      </c>
      <c r="R3980">
        <f>INDEX(AirportPivot[Gates (number of available)],MATCH($N3980,AirportPivot[[AirportID]:[AirportID]],0))</f>
        <v>100</v>
      </c>
    </row>
    <row r="3981" spans="1:18" x14ac:dyDescent="0.25">
      <c r="A3981" s="3" t="s">
        <v>4013</v>
      </c>
      <c r="B3981" s="12">
        <v>42149</v>
      </c>
      <c r="C3981" s="4" t="s">
        <v>40</v>
      </c>
      <c r="D3981" s="4">
        <v>1.4</v>
      </c>
      <c r="E3981" s="4">
        <v>128</v>
      </c>
      <c r="F3981" s="5">
        <v>0.33333333333333331</v>
      </c>
      <c r="G3981" s="6">
        <v>115</v>
      </c>
      <c r="H3981" s="7">
        <v>21275</v>
      </c>
      <c r="I3981" s="7">
        <f>FlightsPivot[[#This Row],[Total Fare]]*10%</f>
        <v>2127.5</v>
      </c>
      <c r="J3981" s="7">
        <f>FlightsPivot[[#This Row],[Total Fare]]+FlightsPivot[[#This Row],[10% tax ]]</f>
        <v>23402.5</v>
      </c>
      <c r="K3981" s="4">
        <v>5</v>
      </c>
      <c r="L3981" s="4">
        <v>2015</v>
      </c>
      <c r="M3981" t="str">
        <f>INDEX(RoutesPivot[DepAirport],MATCH($C3981,RoutesPivot[[RouteID]:[RouteID]],0))</f>
        <v>ORD</v>
      </c>
      <c r="N3981" t="str">
        <f>INDEX(RoutesPivot[AirportID],MATCH($C3981,RoutesPivot[[RouteID]:[RouteID]],0))</f>
        <v>MSP</v>
      </c>
      <c r="O3981">
        <f>INDEX(RoutesPivot[Distance],MATCH($C3981,RoutesPivot[[RouteID]:[RouteID]],0))</f>
        <v>300</v>
      </c>
      <c r="P3981">
        <f>INDEX(RoutesPivot[ListPrice],MATCH($C3981,RoutesPivot[[RouteID]:[RouteID]],0))</f>
        <v>115</v>
      </c>
      <c r="Q3981" t="str">
        <f>INDEX(AirportPivot[AirportName],MATCH($N3981,AirportPivot[[AirportID]:[AirportID]],0))</f>
        <v>Minneapolis-St Paul International/Wold-Chamberlain</v>
      </c>
      <c r="R3981">
        <f>INDEX(AirportPivot[Gates (number of available)],MATCH($N3981,AirportPivot[[AirportID]:[AirportID]],0))</f>
        <v>65</v>
      </c>
    </row>
    <row r="3982" spans="1:18" x14ac:dyDescent="0.25">
      <c r="A3982" s="3" t="s">
        <v>4014</v>
      </c>
      <c r="B3982" s="12">
        <v>42113</v>
      </c>
      <c r="C3982" s="4" t="s">
        <v>23</v>
      </c>
      <c r="D3982" s="4">
        <v>1.6</v>
      </c>
      <c r="E3982" s="4">
        <v>121</v>
      </c>
      <c r="F3982" s="5">
        <v>0.58333333333333337</v>
      </c>
      <c r="G3982" s="6">
        <v>300</v>
      </c>
      <c r="H3982" s="7">
        <v>55500</v>
      </c>
      <c r="I3982" s="7">
        <f>FlightsPivot[[#This Row],[Total Fare]]*10%</f>
        <v>5550</v>
      </c>
      <c r="J3982" s="7">
        <f>FlightsPivot[[#This Row],[Total Fare]]+FlightsPivot[[#This Row],[10% tax ]]</f>
        <v>61050</v>
      </c>
      <c r="K3982" s="4">
        <v>4</v>
      </c>
      <c r="L3982" s="4">
        <v>2015</v>
      </c>
      <c r="M3982" t="str">
        <f>INDEX(RoutesPivot[DepAirport],MATCH($C3982,RoutesPivot[[RouteID]:[RouteID]],0))</f>
        <v>ORD</v>
      </c>
      <c r="N3982" t="str">
        <f>INDEX(RoutesPivot[AirportID],MATCH($C3982,RoutesPivot[[RouteID]:[RouteID]],0))</f>
        <v>DEN</v>
      </c>
      <c r="O3982">
        <f>INDEX(RoutesPivot[Distance],MATCH($C3982,RoutesPivot[[RouteID]:[RouteID]],0))</f>
        <v>800</v>
      </c>
      <c r="P3982">
        <f>INDEX(RoutesPivot[ListPrice],MATCH($C3982,RoutesPivot[[RouteID]:[RouteID]],0))</f>
        <v>300</v>
      </c>
      <c r="Q3982" t="str">
        <f>INDEX(AirportPivot[AirportName],MATCH($N3982,AirportPivot[[AirportID]:[AirportID]],0))</f>
        <v>Denver International</v>
      </c>
      <c r="R3982">
        <f>INDEX(AirportPivot[Gates (number of available)],MATCH($N3982,AirportPivot[[AirportID]:[AirportID]],0))</f>
        <v>75</v>
      </c>
    </row>
    <row r="3983" spans="1:18" x14ac:dyDescent="0.25">
      <c r="A3983" s="3" t="s">
        <v>4015</v>
      </c>
      <c r="B3983" s="12">
        <v>41841</v>
      </c>
      <c r="C3983" s="4" t="s">
        <v>33</v>
      </c>
      <c r="D3983" s="4">
        <v>1.9</v>
      </c>
      <c r="E3983" s="4">
        <v>106</v>
      </c>
      <c r="F3983" s="5">
        <v>0.8125</v>
      </c>
      <c r="G3983" s="6">
        <v>412.5</v>
      </c>
      <c r="H3983" s="7">
        <v>76312.5</v>
      </c>
      <c r="I3983" s="7">
        <f>FlightsPivot[[#This Row],[Total Fare]]*10%</f>
        <v>7631.25</v>
      </c>
      <c r="J3983" s="7">
        <f>FlightsPivot[[#This Row],[Total Fare]]+FlightsPivot[[#This Row],[10% tax ]]</f>
        <v>83943.75</v>
      </c>
      <c r="K3983" s="4">
        <v>7</v>
      </c>
      <c r="L3983" s="4">
        <v>2014</v>
      </c>
      <c r="M3983" t="str">
        <f>INDEX(RoutesPivot[DepAirport],MATCH($C3983,RoutesPivot[[RouteID]:[RouteID]],0))</f>
        <v>ORD</v>
      </c>
      <c r="N3983" t="str">
        <f>INDEX(RoutesPivot[AirportID],MATCH($C3983,RoutesPivot[[RouteID]:[RouteID]],0))</f>
        <v>SFO</v>
      </c>
      <c r="O3983">
        <f>INDEX(RoutesPivot[Distance],MATCH($C3983,RoutesPivot[[RouteID]:[RouteID]],0))</f>
        <v>1600</v>
      </c>
      <c r="P3983">
        <f>INDEX(RoutesPivot[ListPrice],MATCH($C3983,RoutesPivot[[RouteID]:[RouteID]],0))</f>
        <v>375</v>
      </c>
      <c r="Q3983" t="str">
        <f>INDEX(AirportPivot[AirportName],MATCH($N3983,AirportPivot[[AirportID]:[AirportID]],0))</f>
        <v>San Francisco International</v>
      </c>
      <c r="R3983">
        <f>INDEX(AirportPivot[Gates (number of available)],MATCH($N3983,AirportPivot[[AirportID]:[AirportID]],0))</f>
        <v>70</v>
      </c>
    </row>
    <row r="3984" spans="1:18" x14ac:dyDescent="0.25">
      <c r="A3984" s="3" t="s">
        <v>4016</v>
      </c>
      <c r="B3984" s="12">
        <v>42192</v>
      </c>
      <c r="C3984" s="4" t="s">
        <v>15</v>
      </c>
      <c r="D3984" s="4">
        <v>1.4</v>
      </c>
      <c r="E3984" s="4">
        <v>93</v>
      </c>
      <c r="F3984" s="5">
        <v>0.33333333333333331</v>
      </c>
      <c r="G3984" s="6">
        <v>247.5</v>
      </c>
      <c r="H3984" s="7">
        <v>45787.5</v>
      </c>
      <c r="I3984" s="7">
        <f>FlightsPivot[[#This Row],[Total Fare]]*10%</f>
        <v>4578.75</v>
      </c>
      <c r="J3984" s="7">
        <f>FlightsPivot[[#This Row],[Total Fare]]+FlightsPivot[[#This Row],[10% tax ]]</f>
        <v>50366.25</v>
      </c>
      <c r="K3984" s="4">
        <v>7</v>
      </c>
      <c r="L3984" s="4">
        <v>2015</v>
      </c>
      <c r="M3984" t="str">
        <f>INDEX(RoutesPivot[DepAirport],MATCH($C3984,RoutesPivot[[RouteID]:[RouteID]],0))</f>
        <v>ORD</v>
      </c>
      <c r="N3984" t="str">
        <f>INDEX(RoutesPivot[AirportID],MATCH($C3984,RoutesPivot[[RouteID]:[RouteID]],0))</f>
        <v>EWR</v>
      </c>
      <c r="O3984">
        <f>INDEX(RoutesPivot[Distance],MATCH($C3984,RoutesPivot[[RouteID]:[RouteID]],0))</f>
        <v>600</v>
      </c>
      <c r="P3984">
        <f>INDEX(RoutesPivot[ListPrice],MATCH($C3984,RoutesPivot[[RouteID]:[RouteID]],0))</f>
        <v>225</v>
      </c>
      <c r="Q3984" t="str">
        <f>INDEX(AirportPivot[AirportName],MATCH($N3984,AirportPivot[[AirportID]:[AirportID]],0))</f>
        <v>Newark Liberty International</v>
      </c>
      <c r="R3984">
        <f>INDEX(AirportPivot[Gates (number of available)],MATCH($N3984,AirportPivot[[AirportID]:[AirportID]],0))</f>
        <v>82</v>
      </c>
    </row>
    <row r="3985" spans="1:18" x14ac:dyDescent="0.25">
      <c r="A3985" s="3" t="s">
        <v>4017</v>
      </c>
      <c r="B3985" s="12">
        <v>41758</v>
      </c>
      <c r="C3985" s="4" t="s">
        <v>17</v>
      </c>
      <c r="D3985" s="4">
        <v>3.3</v>
      </c>
      <c r="E3985" s="4">
        <v>11</v>
      </c>
      <c r="F3985" s="5">
        <v>0.75</v>
      </c>
      <c r="G3985" s="6">
        <v>350</v>
      </c>
      <c r="H3985" s="7">
        <v>64750</v>
      </c>
      <c r="I3985" s="7">
        <f>FlightsPivot[[#This Row],[Total Fare]]*10%</f>
        <v>6475</v>
      </c>
      <c r="J3985" s="7">
        <f>FlightsPivot[[#This Row],[Total Fare]]+FlightsPivot[[#This Row],[10% tax ]]</f>
        <v>71225</v>
      </c>
      <c r="K3985" s="4">
        <v>4</v>
      </c>
      <c r="L3985" s="4">
        <v>2014</v>
      </c>
      <c r="M3985" t="str">
        <f>INDEX(RoutesPivot[DepAirport],MATCH($C3985,RoutesPivot[[RouteID]:[RouteID]],0))</f>
        <v>ORD</v>
      </c>
      <c r="N3985" t="str">
        <f>INDEX(RoutesPivot[AirportID],MATCH($C3985,RoutesPivot[[RouteID]:[RouteID]],0))</f>
        <v>LAX</v>
      </c>
      <c r="O3985">
        <f>INDEX(RoutesPivot[Distance],MATCH($C3985,RoutesPivot[[RouteID]:[RouteID]],0))</f>
        <v>1518</v>
      </c>
      <c r="P3985">
        <f>INDEX(RoutesPivot[ListPrice],MATCH($C3985,RoutesPivot[[RouteID]:[RouteID]],0))</f>
        <v>350</v>
      </c>
      <c r="Q3985" t="str">
        <f>INDEX(AirportPivot[AirportName],MATCH($N3985,AirportPivot[[AirportID]:[AirportID]],0))</f>
        <v>Los Angeles International</v>
      </c>
      <c r="R3985">
        <f>INDEX(AirportPivot[Gates (number of available)],MATCH($N3985,AirportPivot[[AirportID]:[AirportID]],0))</f>
        <v>86</v>
      </c>
    </row>
    <row r="3986" spans="1:18" x14ac:dyDescent="0.25">
      <c r="A3986" s="3" t="s">
        <v>4018</v>
      </c>
      <c r="B3986" s="12">
        <v>42147</v>
      </c>
      <c r="C3986" s="4" t="s">
        <v>15</v>
      </c>
      <c r="D3986" s="4">
        <v>2</v>
      </c>
      <c r="E3986" s="4">
        <v>108</v>
      </c>
      <c r="F3986" s="5">
        <v>0.625</v>
      </c>
      <c r="G3986" s="6">
        <v>225</v>
      </c>
      <c r="H3986" s="7">
        <v>41625</v>
      </c>
      <c r="I3986" s="7">
        <f>FlightsPivot[[#This Row],[Total Fare]]*10%</f>
        <v>4162.5</v>
      </c>
      <c r="J3986" s="7">
        <f>FlightsPivot[[#This Row],[Total Fare]]+FlightsPivot[[#This Row],[10% tax ]]</f>
        <v>45787.5</v>
      </c>
      <c r="K3986" s="4">
        <v>5</v>
      </c>
      <c r="L3986" s="4">
        <v>2015</v>
      </c>
      <c r="M3986" t="str">
        <f>INDEX(RoutesPivot[DepAirport],MATCH($C3986,RoutesPivot[[RouteID]:[RouteID]],0))</f>
        <v>ORD</v>
      </c>
      <c r="N3986" t="str">
        <f>INDEX(RoutesPivot[AirportID],MATCH($C3986,RoutesPivot[[RouteID]:[RouteID]],0))</f>
        <v>EWR</v>
      </c>
      <c r="O3986">
        <f>INDEX(RoutesPivot[Distance],MATCH($C3986,RoutesPivot[[RouteID]:[RouteID]],0))</f>
        <v>600</v>
      </c>
      <c r="P3986">
        <f>INDEX(RoutesPivot[ListPrice],MATCH($C3986,RoutesPivot[[RouteID]:[RouteID]],0))</f>
        <v>225</v>
      </c>
      <c r="Q3986" t="str">
        <f>INDEX(AirportPivot[AirportName],MATCH($N3986,AirportPivot[[AirportID]:[AirportID]],0))</f>
        <v>Newark Liberty International</v>
      </c>
      <c r="R3986">
        <f>INDEX(AirportPivot[Gates (number of available)],MATCH($N3986,AirportPivot[[AirportID]:[AirportID]],0))</f>
        <v>82</v>
      </c>
    </row>
    <row r="3987" spans="1:18" x14ac:dyDescent="0.25">
      <c r="A3987" s="3" t="s">
        <v>4019</v>
      </c>
      <c r="B3987" s="12">
        <v>41864</v>
      </c>
      <c r="C3987" s="4" t="s">
        <v>19</v>
      </c>
      <c r="D3987" s="4">
        <v>2.1</v>
      </c>
      <c r="E3987" s="4">
        <v>173</v>
      </c>
      <c r="F3987" s="5">
        <v>0.83333333333333337</v>
      </c>
      <c r="G3987" s="6">
        <v>220</v>
      </c>
      <c r="H3987" s="7">
        <v>36300</v>
      </c>
      <c r="I3987" s="7">
        <f>FlightsPivot[[#This Row],[Total Fare]]*10%</f>
        <v>3630</v>
      </c>
      <c r="J3987" s="7">
        <f>FlightsPivot[[#This Row],[Total Fare]]+FlightsPivot[[#This Row],[10% tax ]]</f>
        <v>39930</v>
      </c>
      <c r="K3987" s="4">
        <v>8</v>
      </c>
      <c r="L3987" s="4">
        <v>2014</v>
      </c>
      <c r="M3987" t="str">
        <f>INDEX(RoutesPivot[DepAirport],MATCH($C3987,RoutesPivot[[RouteID]:[RouteID]],0))</f>
        <v>ORD</v>
      </c>
      <c r="N3987" t="str">
        <f>INDEX(RoutesPivot[AirportID],MATCH($C3987,RoutesPivot[[RouteID]:[RouteID]],0))</f>
        <v>IAH</v>
      </c>
      <c r="O3987">
        <f>INDEX(RoutesPivot[Distance],MATCH($C3987,RoutesPivot[[RouteID]:[RouteID]],0))</f>
        <v>800</v>
      </c>
      <c r="P3987">
        <f>INDEX(RoutesPivot[ListPrice],MATCH($C3987,RoutesPivot[[RouteID]:[RouteID]],0))</f>
        <v>200</v>
      </c>
      <c r="Q3987" t="str">
        <f>INDEX(AirportPivot[AirportName],MATCH($N3987,AirportPivot[[AirportID]:[AirportID]],0))</f>
        <v>George Bush Intercontinental/Houston</v>
      </c>
      <c r="R3987">
        <f>INDEX(AirportPivot[Gates (number of available)],MATCH($N3987,AirportPivot[[AirportID]:[AirportID]],0))</f>
        <v>80</v>
      </c>
    </row>
    <row r="3988" spans="1:18" x14ac:dyDescent="0.25">
      <c r="A3988" s="3" t="s">
        <v>4020</v>
      </c>
      <c r="B3988" s="12">
        <v>41835</v>
      </c>
      <c r="C3988" s="4" t="s">
        <v>25</v>
      </c>
      <c r="D3988" s="4">
        <v>1.3</v>
      </c>
      <c r="E3988" s="4">
        <v>165</v>
      </c>
      <c r="F3988" s="5">
        <v>0.79166666666666663</v>
      </c>
      <c r="G3988" s="6">
        <v>220</v>
      </c>
      <c r="H3988" s="7">
        <v>36300</v>
      </c>
      <c r="I3988" s="7">
        <f>FlightsPivot[[#This Row],[Total Fare]]*10%</f>
        <v>3630</v>
      </c>
      <c r="J3988" s="7">
        <f>FlightsPivot[[#This Row],[Total Fare]]+FlightsPivot[[#This Row],[10% tax ]]</f>
        <v>39930</v>
      </c>
      <c r="K3988" s="4">
        <v>7</v>
      </c>
      <c r="L3988" s="4">
        <v>2014</v>
      </c>
      <c r="M3988" t="str">
        <f>INDEX(RoutesPivot[DepAirport],MATCH($C3988,RoutesPivot[[RouteID]:[RouteID]],0))</f>
        <v>ORD</v>
      </c>
      <c r="N3988" t="str">
        <f>INDEX(RoutesPivot[AirportID],MATCH($C3988,RoutesPivot[[RouteID]:[RouteID]],0))</f>
        <v>DFW</v>
      </c>
      <c r="O3988">
        <f>INDEX(RoutesPivot[Distance],MATCH($C3988,RoutesPivot[[RouteID]:[RouteID]],0))</f>
        <v>700</v>
      </c>
      <c r="P3988">
        <f>INDEX(RoutesPivot[ListPrice],MATCH($C3988,RoutesPivot[[RouteID]:[RouteID]],0))</f>
        <v>200</v>
      </c>
      <c r="Q3988" t="str">
        <f>INDEX(AirportPivot[AirportName],MATCH($N3988,AirportPivot[[AirportID]:[AirportID]],0))</f>
        <v>Dallas/Fort Worth International</v>
      </c>
      <c r="R3988">
        <f>INDEX(AirportPivot[Gates (number of available)],MATCH($N3988,AirportPivot[[AirportID]:[AirportID]],0))</f>
        <v>130</v>
      </c>
    </row>
    <row r="3989" spans="1:18" x14ac:dyDescent="0.25">
      <c r="A3989" s="3" t="s">
        <v>4021</v>
      </c>
      <c r="B3989" s="12">
        <v>42184</v>
      </c>
      <c r="C3989" s="4" t="s">
        <v>15</v>
      </c>
      <c r="D3989" s="4">
        <v>2.2999999999999998</v>
      </c>
      <c r="E3989" s="4">
        <v>166</v>
      </c>
      <c r="F3989" s="5">
        <v>0.75</v>
      </c>
      <c r="G3989" s="6">
        <v>247.5</v>
      </c>
      <c r="H3989" s="7">
        <v>40837.5</v>
      </c>
      <c r="I3989" s="7">
        <f>FlightsPivot[[#This Row],[Total Fare]]*10%</f>
        <v>4083.75</v>
      </c>
      <c r="J3989" s="7">
        <f>FlightsPivot[[#This Row],[Total Fare]]+FlightsPivot[[#This Row],[10% tax ]]</f>
        <v>44921.25</v>
      </c>
      <c r="K3989" s="4">
        <v>6</v>
      </c>
      <c r="L3989" s="4">
        <v>2015</v>
      </c>
      <c r="M3989" t="str">
        <f>INDEX(RoutesPivot[DepAirport],MATCH($C3989,RoutesPivot[[RouteID]:[RouteID]],0))</f>
        <v>ORD</v>
      </c>
      <c r="N3989" t="str">
        <f>INDEX(RoutesPivot[AirportID],MATCH($C3989,RoutesPivot[[RouteID]:[RouteID]],0))</f>
        <v>EWR</v>
      </c>
      <c r="O3989">
        <f>INDEX(RoutesPivot[Distance],MATCH($C3989,RoutesPivot[[RouteID]:[RouteID]],0))</f>
        <v>600</v>
      </c>
      <c r="P3989">
        <f>INDEX(RoutesPivot[ListPrice],MATCH($C3989,RoutesPivot[[RouteID]:[RouteID]],0))</f>
        <v>225</v>
      </c>
      <c r="Q3989" t="str">
        <f>INDEX(AirportPivot[AirportName],MATCH($N3989,AirportPivot[[AirportID]:[AirportID]],0))</f>
        <v>Newark Liberty International</v>
      </c>
      <c r="R3989">
        <f>INDEX(AirportPivot[Gates (number of available)],MATCH($N3989,AirportPivot[[AirportID]:[AirportID]],0))</f>
        <v>82</v>
      </c>
    </row>
    <row r="3990" spans="1:18" x14ac:dyDescent="0.25">
      <c r="A3990" s="3" t="s">
        <v>4022</v>
      </c>
      <c r="B3990" s="12">
        <v>42364</v>
      </c>
      <c r="C3990" s="4" t="s">
        <v>33</v>
      </c>
      <c r="D3990" s="4">
        <v>3</v>
      </c>
      <c r="E3990" s="4">
        <v>193</v>
      </c>
      <c r="F3990" s="5">
        <v>0.5625</v>
      </c>
      <c r="G3990" s="6">
        <v>525</v>
      </c>
      <c r="H3990" s="7">
        <v>86625</v>
      </c>
      <c r="I3990" s="7">
        <f>FlightsPivot[[#This Row],[Total Fare]]*10%</f>
        <v>8662.5</v>
      </c>
      <c r="J3990" s="7">
        <f>FlightsPivot[[#This Row],[Total Fare]]+FlightsPivot[[#This Row],[10% tax ]]</f>
        <v>95287.5</v>
      </c>
      <c r="K3990" s="4">
        <v>12</v>
      </c>
      <c r="L3990" s="4">
        <v>2015</v>
      </c>
      <c r="M3990" t="str">
        <f>INDEX(RoutesPivot[DepAirport],MATCH($C3990,RoutesPivot[[RouteID]:[RouteID]],0))</f>
        <v>ORD</v>
      </c>
      <c r="N3990" t="str">
        <f>INDEX(RoutesPivot[AirportID],MATCH($C3990,RoutesPivot[[RouteID]:[RouteID]],0))</f>
        <v>SFO</v>
      </c>
      <c r="O3990">
        <f>INDEX(RoutesPivot[Distance],MATCH($C3990,RoutesPivot[[RouteID]:[RouteID]],0))</f>
        <v>1600</v>
      </c>
      <c r="P3990">
        <f>INDEX(RoutesPivot[ListPrice],MATCH($C3990,RoutesPivot[[RouteID]:[RouteID]],0))</f>
        <v>375</v>
      </c>
      <c r="Q3990" t="str">
        <f>INDEX(AirportPivot[AirportName],MATCH($N3990,AirportPivot[[AirportID]:[AirportID]],0))</f>
        <v>San Francisco International</v>
      </c>
      <c r="R3990">
        <f>INDEX(AirportPivot[Gates (number of available)],MATCH($N3990,AirportPivot[[AirportID]:[AirportID]],0))</f>
        <v>70</v>
      </c>
    </row>
    <row r="3991" spans="1:18" x14ac:dyDescent="0.25">
      <c r="A3991" s="3" t="s">
        <v>4023</v>
      </c>
      <c r="B3991" s="12">
        <v>41993</v>
      </c>
      <c r="C3991" s="4" t="s">
        <v>80</v>
      </c>
      <c r="D3991" s="4">
        <v>2.5</v>
      </c>
      <c r="E3991" s="4">
        <v>1</v>
      </c>
      <c r="F3991" s="5">
        <v>0.5</v>
      </c>
      <c r="G3991" s="6">
        <v>300</v>
      </c>
      <c r="H3991" s="7">
        <v>55500</v>
      </c>
      <c r="I3991" s="7">
        <f>FlightsPivot[[#This Row],[Total Fare]]*10%</f>
        <v>5550</v>
      </c>
      <c r="J3991" s="7">
        <f>FlightsPivot[[#This Row],[Total Fare]]+FlightsPivot[[#This Row],[10% tax ]]</f>
        <v>61050</v>
      </c>
      <c r="K3991" s="4">
        <v>12</v>
      </c>
      <c r="L3991" s="4">
        <v>2014</v>
      </c>
      <c r="M3991" t="str">
        <f>INDEX(RoutesPivot[DepAirport],MATCH($C3991,RoutesPivot[[RouteID]:[RouteID]],0))</f>
        <v>ORD</v>
      </c>
      <c r="N3991" t="str">
        <f>INDEX(RoutesPivot[AirportID],MATCH($C3991,RoutesPivot[[RouteID]:[RouteID]],0))</f>
        <v>MIA</v>
      </c>
      <c r="O3991">
        <f>INDEX(RoutesPivot[Distance],MATCH($C3991,RoutesPivot[[RouteID]:[RouteID]],0))</f>
        <v>1000</v>
      </c>
      <c r="P3991">
        <f>INDEX(RoutesPivot[ListPrice],MATCH($C3991,RoutesPivot[[RouteID]:[RouteID]],0))</f>
        <v>300</v>
      </c>
      <c r="Q3991" t="str">
        <f>INDEX(AirportPivot[AirportName],MATCH($N3991,AirportPivot[[AirportID]:[AirportID]],0))</f>
        <v>Miami International</v>
      </c>
      <c r="R3991">
        <f>INDEX(AirportPivot[Gates (number of available)],MATCH($N3991,AirportPivot[[AirportID]:[AirportID]],0))</f>
        <v>80</v>
      </c>
    </row>
    <row r="3992" spans="1:18" x14ac:dyDescent="0.25">
      <c r="A3992" s="3" t="s">
        <v>4024</v>
      </c>
      <c r="B3992" s="12">
        <v>41649</v>
      </c>
      <c r="C3992" s="4" t="s">
        <v>80</v>
      </c>
      <c r="D3992" s="4">
        <v>3.1</v>
      </c>
      <c r="E3992" s="4">
        <v>7</v>
      </c>
      <c r="F3992" s="5">
        <v>0.72916666666666663</v>
      </c>
      <c r="G3992" s="6">
        <v>300</v>
      </c>
      <c r="H3992" s="7">
        <v>55500</v>
      </c>
      <c r="I3992" s="7">
        <f>FlightsPivot[[#This Row],[Total Fare]]*10%</f>
        <v>5550</v>
      </c>
      <c r="J3992" s="7">
        <f>FlightsPivot[[#This Row],[Total Fare]]+FlightsPivot[[#This Row],[10% tax ]]</f>
        <v>61050</v>
      </c>
      <c r="K3992" s="4">
        <v>1</v>
      </c>
      <c r="L3992" s="4">
        <v>2014</v>
      </c>
      <c r="M3992" t="str">
        <f>INDEX(RoutesPivot[DepAirport],MATCH($C3992,RoutesPivot[[RouteID]:[RouteID]],0))</f>
        <v>ORD</v>
      </c>
      <c r="N3992" t="str">
        <f>INDEX(RoutesPivot[AirportID],MATCH($C3992,RoutesPivot[[RouteID]:[RouteID]],0))</f>
        <v>MIA</v>
      </c>
      <c r="O3992">
        <f>INDEX(RoutesPivot[Distance],MATCH($C3992,RoutesPivot[[RouteID]:[RouteID]],0))</f>
        <v>1000</v>
      </c>
      <c r="P3992">
        <f>INDEX(RoutesPivot[ListPrice],MATCH($C3992,RoutesPivot[[RouteID]:[RouteID]],0))</f>
        <v>300</v>
      </c>
      <c r="Q3992" t="str">
        <f>INDEX(AirportPivot[AirportName],MATCH($N3992,AirportPivot[[AirportID]:[AirportID]],0))</f>
        <v>Miami International</v>
      </c>
      <c r="R3992">
        <f>INDEX(AirportPivot[Gates (number of available)],MATCH($N3992,AirportPivot[[AirportID]:[AirportID]],0))</f>
        <v>80</v>
      </c>
    </row>
    <row r="3993" spans="1:18" x14ac:dyDescent="0.25">
      <c r="A3993" s="3" t="s">
        <v>4025</v>
      </c>
      <c r="B3993" s="12">
        <v>41997</v>
      </c>
      <c r="C3993" s="4" t="s">
        <v>40</v>
      </c>
      <c r="D3993" s="4">
        <v>2.7</v>
      </c>
      <c r="E3993" s="4">
        <v>52</v>
      </c>
      <c r="F3993" s="5">
        <v>0.8125</v>
      </c>
      <c r="G3993" s="6">
        <v>161</v>
      </c>
      <c r="H3993" s="7">
        <v>26565</v>
      </c>
      <c r="I3993" s="7">
        <f>FlightsPivot[[#This Row],[Total Fare]]*10%</f>
        <v>2656.5</v>
      </c>
      <c r="J3993" s="7">
        <f>FlightsPivot[[#This Row],[Total Fare]]+FlightsPivot[[#This Row],[10% tax ]]</f>
        <v>29221.5</v>
      </c>
      <c r="K3993" s="4">
        <v>12</v>
      </c>
      <c r="L3993" s="4">
        <v>2014</v>
      </c>
      <c r="M3993" t="str">
        <f>INDEX(RoutesPivot[DepAirport],MATCH($C3993,RoutesPivot[[RouteID]:[RouteID]],0))</f>
        <v>ORD</v>
      </c>
      <c r="N3993" t="str">
        <f>INDEX(RoutesPivot[AirportID],MATCH($C3993,RoutesPivot[[RouteID]:[RouteID]],0))</f>
        <v>MSP</v>
      </c>
      <c r="O3993">
        <f>INDEX(RoutesPivot[Distance],MATCH($C3993,RoutesPivot[[RouteID]:[RouteID]],0))</f>
        <v>300</v>
      </c>
      <c r="P3993">
        <f>INDEX(RoutesPivot[ListPrice],MATCH($C3993,RoutesPivot[[RouteID]:[RouteID]],0))</f>
        <v>115</v>
      </c>
      <c r="Q3993" t="str">
        <f>INDEX(AirportPivot[AirportName],MATCH($N3993,AirportPivot[[AirportID]:[AirportID]],0))</f>
        <v>Minneapolis-St Paul International/Wold-Chamberlain</v>
      </c>
      <c r="R3993">
        <f>INDEX(AirportPivot[Gates (number of available)],MATCH($N3993,AirportPivot[[AirportID]:[AirportID]],0))</f>
        <v>65</v>
      </c>
    </row>
    <row r="3994" spans="1:18" x14ac:dyDescent="0.25">
      <c r="A3994" s="3" t="s">
        <v>4026</v>
      </c>
      <c r="B3994" s="12">
        <v>42367</v>
      </c>
      <c r="C3994" s="4" t="s">
        <v>70</v>
      </c>
      <c r="D3994" s="4">
        <v>2.1</v>
      </c>
      <c r="E3994" s="4">
        <v>163</v>
      </c>
      <c r="F3994" s="5">
        <v>0.8125</v>
      </c>
      <c r="G3994" s="6">
        <v>275</v>
      </c>
      <c r="H3994" s="7">
        <v>45375</v>
      </c>
      <c r="I3994" s="7">
        <f>FlightsPivot[[#This Row],[Total Fare]]*10%</f>
        <v>4537.5</v>
      </c>
      <c r="J3994" s="7">
        <f>FlightsPivot[[#This Row],[Total Fare]]+FlightsPivot[[#This Row],[10% tax ]]</f>
        <v>49912.5</v>
      </c>
      <c r="K3994" s="4">
        <v>12</v>
      </c>
      <c r="L3994" s="4">
        <v>2015</v>
      </c>
      <c r="M3994" t="str">
        <f>INDEX(RoutesPivot[DepAirport],MATCH($C3994,RoutesPivot[[RouteID]:[RouteID]],0))</f>
        <v>ORD</v>
      </c>
      <c r="N3994" t="str">
        <f>INDEX(RoutesPivot[AirportID],MATCH($C3994,RoutesPivot[[RouteID]:[RouteID]],0))</f>
        <v>LAS</v>
      </c>
      <c r="O3994">
        <f>INDEX(RoutesPivot[Distance],MATCH($C3994,RoutesPivot[[RouteID]:[RouteID]],0))</f>
        <v>1100</v>
      </c>
      <c r="P3994">
        <f>INDEX(RoutesPivot[ListPrice],MATCH($C3994,RoutesPivot[[RouteID]:[RouteID]],0))</f>
        <v>275</v>
      </c>
      <c r="Q3994" t="str">
        <f>INDEX(AirportPivot[AirportName],MATCH($N3994,AirportPivot[[AirportID]:[AirportID]],0))</f>
        <v>McCarran International</v>
      </c>
      <c r="R3994">
        <f>INDEX(AirportPivot[Gates (number of available)],MATCH($N3994,AirportPivot[[AirportID]:[AirportID]],0))</f>
        <v>68</v>
      </c>
    </row>
    <row r="3995" spans="1:18" x14ac:dyDescent="0.25">
      <c r="A3995" s="3" t="s">
        <v>4027</v>
      </c>
      <c r="B3995" s="12">
        <v>41822</v>
      </c>
      <c r="C3995" s="4" t="s">
        <v>37</v>
      </c>
      <c r="D3995" s="4">
        <v>2.8</v>
      </c>
      <c r="E3995" s="4">
        <v>142</v>
      </c>
      <c r="F3995" s="5">
        <v>0.64583333333333337</v>
      </c>
      <c r="G3995" s="6">
        <v>385</v>
      </c>
      <c r="H3995" s="7">
        <v>71225</v>
      </c>
      <c r="I3995" s="7">
        <f>FlightsPivot[[#This Row],[Total Fare]]*10%</f>
        <v>7122.5</v>
      </c>
      <c r="J3995" s="7">
        <f>FlightsPivot[[#This Row],[Total Fare]]+FlightsPivot[[#This Row],[10% tax ]]</f>
        <v>78347.5</v>
      </c>
      <c r="K3995" s="4">
        <v>7</v>
      </c>
      <c r="L3995" s="4">
        <v>2014</v>
      </c>
      <c r="M3995" t="str">
        <f>INDEX(RoutesPivot[DepAirport],MATCH($C3995,RoutesPivot[[RouteID]:[RouteID]],0))</f>
        <v>ORD</v>
      </c>
      <c r="N3995" t="str">
        <f>INDEX(RoutesPivot[AirportID],MATCH($C3995,RoutesPivot[[RouteID]:[RouteID]],0))</f>
        <v>SEA</v>
      </c>
      <c r="O3995">
        <f>INDEX(RoutesPivot[Distance],MATCH($C3995,RoutesPivot[[RouteID]:[RouteID]],0))</f>
        <v>1500</v>
      </c>
      <c r="P3995">
        <f>INDEX(RoutesPivot[ListPrice],MATCH($C3995,RoutesPivot[[RouteID]:[RouteID]],0))</f>
        <v>350</v>
      </c>
      <c r="Q3995" t="str">
        <f>INDEX(AirportPivot[AirportName],MATCH($N3995,AirportPivot[[AirportID]:[AirportID]],0))</f>
        <v>Seattle-Tacoma International</v>
      </c>
      <c r="R3995">
        <f>INDEX(AirportPivot[Gates (number of available)],MATCH($N3995,AirportPivot[[AirportID]:[AirportID]],0))</f>
        <v>58</v>
      </c>
    </row>
    <row r="3996" spans="1:18" x14ac:dyDescent="0.25">
      <c r="A3996" s="3" t="s">
        <v>4028</v>
      </c>
      <c r="B3996" s="12">
        <v>41982</v>
      </c>
      <c r="C3996" s="4" t="s">
        <v>17</v>
      </c>
      <c r="D3996" s="4">
        <v>3.6</v>
      </c>
      <c r="E3996" s="4">
        <v>27</v>
      </c>
      <c r="F3996" s="5">
        <v>0.41666666666666669</v>
      </c>
      <c r="G3996" s="6">
        <v>350</v>
      </c>
      <c r="H3996" s="7">
        <v>64750</v>
      </c>
      <c r="I3996" s="7">
        <f>FlightsPivot[[#This Row],[Total Fare]]*10%</f>
        <v>6475</v>
      </c>
      <c r="J3996" s="7">
        <f>FlightsPivot[[#This Row],[Total Fare]]+FlightsPivot[[#This Row],[10% tax ]]</f>
        <v>71225</v>
      </c>
      <c r="K3996" s="4">
        <v>12</v>
      </c>
      <c r="L3996" s="4">
        <v>2014</v>
      </c>
      <c r="M3996" t="str">
        <f>INDEX(RoutesPivot[DepAirport],MATCH($C3996,RoutesPivot[[RouteID]:[RouteID]],0))</f>
        <v>ORD</v>
      </c>
      <c r="N3996" t="str">
        <f>INDEX(RoutesPivot[AirportID],MATCH($C3996,RoutesPivot[[RouteID]:[RouteID]],0))</f>
        <v>LAX</v>
      </c>
      <c r="O3996">
        <f>INDEX(RoutesPivot[Distance],MATCH($C3996,RoutesPivot[[RouteID]:[RouteID]],0))</f>
        <v>1518</v>
      </c>
      <c r="P3996">
        <f>INDEX(RoutesPivot[ListPrice],MATCH($C3996,RoutesPivot[[RouteID]:[RouteID]],0))</f>
        <v>350</v>
      </c>
      <c r="Q3996" t="str">
        <f>INDEX(AirportPivot[AirportName],MATCH($N3996,AirportPivot[[AirportID]:[AirportID]],0))</f>
        <v>Los Angeles International</v>
      </c>
      <c r="R3996">
        <f>INDEX(AirportPivot[Gates (number of available)],MATCH($N3996,AirportPivot[[AirportID]:[AirportID]],0))</f>
        <v>86</v>
      </c>
    </row>
    <row r="3997" spans="1:18" x14ac:dyDescent="0.25">
      <c r="A3997" s="3" t="s">
        <v>4029</v>
      </c>
      <c r="B3997" s="12">
        <v>41726</v>
      </c>
      <c r="C3997" s="4" t="s">
        <v>27</v>
      </c>
      <c r="D3997" s="4">
        <v>7.3</v>
      </c>
      <c r="E3997" s="4">
        <v>35</v>
      </c>
      <c r="F3997" s="5">
        <v>0.3125</v>
      </c>
      <c r="G3997" s="6">
        <v>200</v>
      </c>
      <c r="H3997" s="7">
        <v>37000</v>
      </c>
      <c r="I3997" s="7">
        <f>FlightsPivot[[#This Row],[Total Fare]]*10%</f>
        <v>3700</v>
      </c>
      <c r="J3997" s="7">
        <f>FlightsPivot[[#This Row],[Total Fare]]+FlightsPivot[[#This Row],[10% tax ]]</f>
        <v>40700</v>
      </c>
      <c r="K3997" s="4">
        <v>3</v>
      </c>
      <c r="L3997" s="4">
        <v>2014</v>
      </c>
      <c r="M3997" t="str">
        <f>INDEX(RoutesPivot[DepAirport],MATCH($C3997,RoutesPivot[[RouteID]:[RouteID]],0))</f>
        <v>ORD</v>
      </c>
      <c r="N3997" t="str">
        <f>INDEX(RoutesPivot[AirportID],MATCH($C3997,RoutesPivot[[RouteID]:[RouteID]],0))</f>
        <v>ATL</v>
      </c>
      <c r="O3997">
        <f>INDEX(RoutesPivot[Distance],MATCH($C3997,RoutesPivot[[RouteID]:[RouteID]],0))</f>
        <v>510</v>
      </c>
      <c r="P3997">
        <f>INDEX(RoutesPivot[ListPrice],MATCH($C3997,RoutesPivot[[RouteID]:[RouteID]],0))</f>
        <v>200</v>
      </c>
      <c r="Q3997" t="str">
        <f>INDEX(AirportPivot[AirportName],MATCH($N3997,AirportPivot[[AirportID]:[AirportID]],0))</f>
        <v>Hartsfield-Jackson Atlanta International</v>
      </c>
      <c r="R3997">
        <f>INDEX(AirportPivot[Gates (number of available)],MATCH($N3997,AirportPivot[[AirportID]:[AirportID]],0))</f>
        <v>100</v>
      </c>
    </row>
    <row r="3998" spans="1:18" x14ac:dyDescent="0.25">
      <c r="A3998" s="3" t="s">
        <v>4030</v>
      </c>
      <c r="B3998" s="12">
        <v>42048</v>
      </c>
      <c r="C3998" s="4" t="s">
        <v>23</v>
      </c>
      <c r="D3998" s="4">
        <v>2.8</v>
      </c>
      <c r="E3998" s="4">
        <v>47</v>
      </c>
      <c r="F3998" s="5">
        <v>0.625</v>
      </c>
      <c r="G3998" s="6">
        <v>300</v>
      </c>
      <c r="H3998" s="7">
        <v>49500</v>
      </c>
      <c r="I3998" s="7">
        <f>FlightsPivot[[#This Row],[Total Fare]]*10%</f>
        <v>4950</v>
      </c>
      <c r="J3998" s="7">
        <f>FlightsPivot[[#This Row],[Total Fare]]+FlightsPivot[[#This Row],[10% tax ]]</f>
        <v>54450</v>
      </c>
      <c r="K3998" s="4">
        <v>2</v>
      </c>
      <c r="L3998" s="4">
        <v>2015</v>
      </c>
      <c r="M3998" t="str">
        <f>INDEX(RoutesPivot[DepAirport],MATCH($C3998,RoutesPivot[[RouteID]:[RouteID]],0))</f>
        <v>ORD</v>
      </c>
      <c r="N3998" t="str">
        <f>INDEX(RoutesPivot[AirportID],MATCH($C3998,RoutesPivot[[RouteID]:[RouteID]],0))</f>
        <v>DEN</v>
      </c>
      <c r="O3998">
        <f>INDEX(RoutesPivot[Distance],MATCH($C3998,RoutesPivot[[RouteID]:[RouteID]],0))</f>
        <v>800</v>
      </c>
      <c r="P3998">
        <f>INDEX(RoutesPivot[ListPrice],MATCH($C3998,RoutesPivot[[RouteID]:[RouteID]],0))</f>
        <v>300</v>
      </c>
      <c r="Q3998" t="str">
        <f>INDEX(AirportPivot[AirportName],MATCH($N3998,AirportPivot[[AirportID]:[AirportID]],0))</f>
        <v>Denver International</v>
      </c>
      <c r="R3998">
        <f>INDEX(AirportPivot[Gates (number of available)],MATCH($N3998,AirportPivot[[AirportID]:[AirportID]],0))</f>
        <v>75</v>
      </c>
    </row>
    <row r="3999" spans="1:18" x14ac:dyDescent="0.25">
      <c r="A3999" s="3" t="s">
        <v>4031</v>
      </c>
      <c r="B3999" s="12">
        <v>41944</v>
      </c>
      <c r="C3999" s="4" t="s">
        <v>25</v>
      </c>
      <c r="D3999" s="4">
        <v>2.5</v>
      </c>
      <c r="E3999" s="4">
        <v>73</v>
      </c>
      <c r="F3999" s="5">
        <v>0.85416666666666663</v>
      </c>
      <c r="G3999" s="6">
        <v>200</v>
      </c>
      <c r="H3999" s="7">
        <v>36200</v>
      </c>
      <c r="I3999" s="7">
        <f>FlightsPivot[[#This Row],[Total Fare]]*10%</f>
        <v>3620</v>
      </c>
      <c r="J3999" s="7">
        <f>FlightsPivot[[#This Row],[Total Fare]]+FlightsPivot[[#This Row],[10% tax ]]</f>
        <v>39820</v>
      </c>
      <c r="K3999" s="4">
        <v>11</v>
      </c>
      <c r="L3999" s="4">
        <v>2014</v>
      </c>
      <c r="M3999" t="str">
        <f>INDEX(RoutesPivot[DepAirport],MATCH($C3999,RoutesPivot[[RouteID]:[RouteID]],0))</f>
        <v>ORD</v>
      </c>
      <c r="N3999" t="str">
        <f>INDEX(RoutesPivot[AirportID],MATCH($C3999,RoutesPivot[[RouteID]:[RouteID]],0))</f>
        <v>DFW</v>
      </c>
      <c r="O3999">
        <f>INDEX(RoutesPivot[Distance],MATCH($C3999,RoutesPivot[[RouteID]:[RouteID]],0))</f>
        <v>700</v>
      </c>
      <c r="P3999">
        <f>INDEX(RoutesPivot[ListPrice],MATCH($C3999,RoutesPivot[[RouteID]:[RouteID]],0))</f>
        <v>200</v>
      </c>
      <c r="Q3999" t="str">
        <f>INDEX(AirportPivot[AirportName],MATCH($N3999,AirportPivot[[AirportID]:[AirportID]],0))</f>
        <v>Dallas/Fort Worth International</v>
      </c>
      <c r="R3999">
        <f>INDEX(AirportPivot[Gates (number of available)],MATCH($N3999,AirportPivot[[AirportID]:[AirportID]],0))</f>
        <v>130</v>
      </c>
    </row>
    <row r="4000" spans="1:18" x14ac:dyDescent="0.25">
      <c r="A4000" s="3" t="s">
        <v>4032</v>
      </c>
      <c r="B4000" s="12">
        <v>41985</v>
      </c>
      <c r="C4000" s="4" t="s">
        <v>33</v>
      </c>
      <c r="D4000" s="4">
        <v>1.5</v>
      </c>
      <c r="E4000" s="4">
        <v>154</v>
      </c>
      <c r="F4000" s="5">
        <v>0.77083333333333337</v>
      </c>
      <c r="G4000" s="6">
        <v>375</v>
      </c>
      <c r="H4000" s="7">
        <v>61875</v>
      </c>
      <c r="I4000" s="7">
        <f>FlightsPivot[[#This Row],[Total Fare]]*10%</f>
        <v>6187.5</v>
      </c>
      <c r="J4000" s="7">
        <f>FlightsPivot[[#This Row],[Total Fare]]+FlightsPivot[[#This Row],[10% tax ]]</f>
        <v>68062.5</v>
      </c>
      <c r="K4000" s="4">
        <v>12</v>
      </c>
      <c r="L4000" s="4">
        <v>2014</v>
      </c>
      <c r="M4000" t="str">
        <f>INDEX(RoutesPivot[DepAirport],MATCH($C4000,RoutesPivot[[RouteID]:[RouteID]],0))</f>
        <v>ORD</v>
      </c>
      <c r="N4000" t="str">
        <f>INDEX(RoutesPivot[AirportID],MATCH($C4000,RoutesPivot[[RouteID]:[RouteID]],0))</f>
        <v>SFO</v>
      </c>
      <c r="O4000">
        <f>INDEX(RoutesPivot[Distance],MATCH($C4000,RoutesPivot[[RouteID]:[RouteID]],0))</f>
        <v>1600</v>
      </c>
      <c r="P4000">
        <f>INDEX(RoutesPivot[ListPrice],MATCH($C4000,RoutesPivot[[RouteID]:[RouteID]],0))</f>
        <v>375</v>
      </c>
      <c r="Q4000" t="str">
        <f>INDEX(AirportPivot[AirportName],MATCH($N4000,AirportPivot[[AirportID]:[AirportID]],0))</f>
        <v>San Francisco International</v>
      </c>
      <c r="R4000">
        <f>INDEX(AirportPivot[Gates (number of available)],MATCH($N4000,AirportPivot[[AirportID]:[AirportID]],0))</f>
        <v>70</v>
      </c>
    </row>
    <row r="4001" spans="1:18" x14ac:dyDescent="0.25">
      <c r="A4001" s="3" t="s">
        <v>4033</v>
      </c>
      <c r="B4001" s="12">
        <v>42337</v>
      </c>
      <c r="C4001" s="4" t="s">
        <v>70</v>
      </c>
      <c r="D4001" s="4">
        <v>5.7</v>
      </c>
      <c r="E4001" s="4">
        <v>86</v>
      </c>
      <c r="F4001" s="5">
        <v>0.29166666666666669</v>
      </c>
      <c r="G4001" s="6">
        <v>412.5</v>
      </c>
      <c r="H4001" s="7">
        <v>74662.5</v>
      </c>
      <c r="I4001" s="7">
        <f>FlightsPivot[[#This Row],[Total Fare]]*10%</f>
        <v>7466.25</v>
      </c>
      <c r="J4001" s="7">
        <f>FlightsPivot[[#This Row],[Total Fare]]+FlightsPivot[[#This Row],[10% tax ]]</f>
        <v>82128.75</v>
      </c>
      <c r="K4001" s="4">
        <v>11</v>
      </c>
      <c r="L4001" s="4">
        <v>2015</v>
      </c>
      <c r="M4001" t="str">
        <f>INDEX(RoutesPivot[DepAirport],MATCH($C4001,RoutesPivot[[RouteID]:[RouteID]],0))</f>
        <v>ORD</v>
      </c>
      <c r="N4001" t="str">
        <f>INDEX(RoutesPivot[AirportID],MATCH($C4001,RoutesPivot[[RouteID]:[RouteID]],0))</f>
        <v>LAS</v>
      </c>
      <c r="O4001">
        <f>INDEX(RoutesPivot[Distance],MATCH($C4001,RoutesPivot[[RouteID]:[RouteID]],0))</f>
        <v>1100</v>
      </c>
      <c r="P4001">
        <f>INDEX(RoutesPivot[ListPrice],MATCH($C4001,RoutesPivot[[RouteID]:[RouteID]],0))</f>
        <v>275</v>
      </c>
      <c r="Q4001" t="str">
        <f>INDEX(AirportPivot[AirportName],MATCH($N4001,AirportPivot[[AirportID]:[AirportID]],0))</f>
        <v>McCarran International</v>
      </c>
      <c r="R4001">
        <f>INDEX(AirportPivot[Gates (number of available)],MATCH($N4001,AirportPivot[[AirportID]:[AirportID]],0))</f>
        <v>68</v>
      </c>
    </row>
    <row r="4002" spans="1:18" x14ac:dyDescent="0.25">
      <c r="A4002" s="3" t="s">
        <v>4034</v>
      </c>
      <c r="B4002" s="12">
        <v>41872</v>
      </c>
      <c r="C4002" s="4" t="s">
        <v>53</v>
      </c>
      <c r="D4002" s="4">
        <v>1.9</v>
      </c>
      <c r="E4002" s="4">
        <v>103</v>
      </c>
      <c r="F4002" s="5">
        <v>0.70833333333333337</v>
      </c>
      <c r="G4002" s="6">
        <v>330</v>
      </c>
      <c r="H4002" s="7">
        <v>61050</v>
      </c>
      <c r="I4002" s="7">
        <f>FlightsPivot[[#This Row],[Total Fare]]*10%</f>
        <v>6105</v>
      </c>
      <c r="J4002" s="7">
        <f>FlightsPivot[[#This Row],[Total Fare]]+FlightsPivot[[#This Row],[10% tax ]]</f>
        <v>67155</v>
      </c>
      <c r="K4002" s="4">
        <v>8</v>
      </c>
      <c r="L4002" s="4">
        <v>2014</v>
      </c>
      <c r="M4002" t="str">
        <f>INDEX(RoutesPivot[DepAirport],MATCH($C4002,RoutesPivot[[RouteID]:[RouteID]],0))</f>
        <v>ORD</v>
      </c>
      <c r="N4002" t="str">
        <f>INDEX(RoutesPivot[AirportID],MATCH($C4002,RoutesPivot[[RouteID]:[RouteID]],0))</f>
        <v>FLL</v>
      </c>
      <c r="O4002">
        <f>INDEX(RoutesPivot[Distance],MATCH($C4002,RoutesPivot[[RouteID]:[RouteID]],0))</f>
        <v>940</v>
      </c>
      <c r="P4002">
        <f>INDEX(RoutesPivot[ListPrice],MATCH($C4002,RoutesPivot[[RouteID]:[RouteID]],0))</f>
        <v>300</v>
      </c>
      <c r="Q4002" t="str">
        <f>INDEX(AirportPivot[AirportName],MATCH($N4002,AirportPivot[[AirportID]:[AirportID]],0))</f>
        <v>Fort Lauderdale/Hollywood International</v>
      </c>
      <c r="R4002">
        <f>INDEX(AirportPivot[Gates (number of available)],MATCH($N4002,AirportPivot[[AirportID]:[AirportID]],0))</f>
        <v>55</v>
      </c>
    </row>
    <row r="4003" spans="1:18" x14ac:dyDescent="0.25">
      <c r="A4003" s="3" t="s">
        <v>4035</v>
      </c>
      <c r="B4003" s="12">
        <v>41656</v>
      </c>
      <c r="C4003" s="4" t="s">
        <v>47</v>
      </c>
      <c r="D4003" s="4">
        <v>1.6</v>
      </c>
      <c r="E4003" s="4">
        <v>193</v>
      </c>
      <c r="F4003" s="5">
        <v>0.33333333333333331</v>
      </c>
      <c r="G4003" s="6">
        <v>250</v>
      </c>
      <c r="H4003" s="7">
        <v>41250</v>
      </c>
      <c r="I4003" s="7">
        <f>FlightsPivot[[#This Row],[Total Fare]]*10%</f>
        <v>4125</v>
      </c>
      <c r="J4003" s="7">
        <f>FlightsPivot[[#This Row],[Total Fare]]+FlightsPivot[[#This Row],[10% tax ]]</f>
        <v>45375</v>
      </c>
      <c r="K4003" s="4">
        <v>1</v>
      </c>
      <c r="L4003" s="4">
        <v>2014</v>
      </c>
      <c r="M4003" t="str">
        <f>INDEX(RoutesPivot[DepAirport],MATCH($C4003,RoutesPivot[[RouteID]:[RouteID]],0))</f>
        <v>ORD</v>
      </c>
      <c r="N4003" t="str">
        <f>INDEX(RoutesPivot[AirportID],MATCH($C4003,RoutesPivot[[RouteID]:[RouteID]],0))</f>
        <v>PHX</v>
      </c>
      <c r="O4003">
        <f>INDEX(RoutesPivot[Distance],MATCH($C4003,RoutesPivot[[RouteID]:[RouteID]],0))</f>
        <v>1200</v>
      </c>
      <c r="P4003">
        <f>INDEX(RoutesPivot[ListPrice],MATCH($C4003,RoutesPivot[[RouteID]:[RouteID]],0))</f>
        <v>250</v>
      </c>
      <c r="Q4003" t="str">
        <f>INDEX(AirportPivot[AirportName],MATCH($N4003,AirportPivot[[AirportID]:[AirportID]],0))</f>
        <v>Phoenix Sky Harbor International</v>
      </c>
      <c r="R4003">
        <f>INDEX(AirportPivot[Gates (number of available)],MATCH($N4003,AirportPivot[[AirportID]:[AirportID]],0))</f>
        <v>60</v>
      </c>
    </row>
    <row r="4004" spans="1:18" x14ac:dyDescent="0.25">
      <c r="A4004" s="3" t="s">
        <v>4036</v>
      </c>
      <c r="B4004" s="12">
        <v>42332</v>
      </c>
      <c r="C4004" s="4" t="s">
        <v>11</v>
      </c>
      <c r="D4004" s="4">
        <v>6.3</v>
      </c>
      <c r="E4004" s="4">
        <v>69</v>
      </c>
      <c r="F4004" s="5">
        <v>0.70833333333333337</v>
      </c>
      <c r="G4004" s="6">
        <v>450</v>
      </c>
      <c r="H4004" s="7">
        <v>81450</v>
      </c>
      <c r="I4004" s="7">
        <f>FlightsPivot[[#This Row],[Total Fare]]*10%</f>
        <v>8145</v>
      </c>
      <c r="J4004" s="7">
        <f>FlightsPivot[[#This Row],[Total Fare]]+FlightsPivot[[#This Row],[10% tax ]]</f>
        <v>89595</v>
      </c>
      <c r="K4004" s="4">
        <v>11</v>
      </c>
      <c r="L4004" s="4">
        <v>2015</v>
      </c>
      <c r="M4004" t="str">
        <f>INDEX(RoutesPivot[DepAirport],MATCH($C4004,RoutesPivot[[RouteID]:[RouteID]],0))</f>
        <v>ORD</v>
      </c>
      <c r="N4004" t="str">
        <f>INDEX(RoutesPivot[AirportID],MATCH($C4004,RoutesPivot[[RouteID]:[RouteID]],0))</f>
        <v>BOS</v>
      </c>
      <c r="O4004">
        <f>INDEX(RoutesPivot[Distance],MATCH($C4004,RoutesPivot[[RouteID]:[RouteID]],0))</f>
        <v>730</v>
      </c>
      <c r="P4004">
        <f>INDEX(RoutesPivot[ListPrice],MATCH($C4004,RoutesPivot[[RouteID]:[RouteID]],0))</f>
        <v>300</v>
      </c>
      <c r="Q4004" t="str">
        <f>INDEX(AirportPivot[AirportName],MATCH($N4004,AirportPivot[[AirportID]:[AirportID]],0))</f>
        <v>General Edward Lawrence Logan International</v>
      </c>
      <c r="R4004">
        <f>INDEX(AirportPivot[Gates (number of available)],MATCH($N4004,AirportPivot[[AirportID]:[AirportID]],0))</f>
        <v>63</v>
      </c>
    </row>
    <row r="4005" spans="1:18" x14ac:dyDescent="0.25">
      <c r="A4005" s="3" t="s">
        <v>4037</v>
      </c>
      <c r="B4005" s="12">
        <v>41776</v>
      </c>
      <c r="C4005" s="4" t="s">
        <v>27</v>
      </c>
      <c r="D4005" s="4">
        <v>6.2</v>
      </c>
      <c r="E4005" s="4">
        <v>139</v>
      </c>
      <c r="F4005" s="5">
        <v>0.3125</v>
      </c>
      <c r="G4005" s="6">
        <v>200</v>
      </c>
      <c r="H4005" s="7">
        <v>37000</v>
      </c>
      <c r="I4005" s="7">
        <f>FlightsPivot[[#This Row],[Total Fare]]*10%</f>
        <v>3700</v>
      </c>
      <c r="J4005" s="7">
        <f>FlightsPivot[[#This Row],[Total Fare]]+FlightsPivot[[#This Row],[10% tax ]]</f>
        <v>40700</v>
      </c>
      <c r="K4005" s="4">
        <v>5</v>
      </c>
      <c r="L4005" s="4">
        <v>2014</v>
      </c>
      <c r="M4005" t="str">
        <f>INDEX(RoutesPivot[DepAirport],MATCH($C4005,RoutesPivot[[RouteID]:[RouteID]],0))</f>
        <v>ORD</v>
      </c>
      <c r="N4005" t="str">
        <f>INDEX(RoutesPivot[AirportID],MATCH($C4005,RoutesPivot[[RouteID]:[RouteID]],0))</f>
        <v>ATL</v>
      </c>
      <c r="O4005">
        <f>INDEX(RoutesPivot[Distance],MATCH($C4005,RoutesPivot[[RouteID]:[RouteID]],0))</f>
        <v>510</v>
      </c>
      <c r="P4005">
        <f>INDEX(RoutesPivot[ListPrice],MATCH($C4005,RoutesPivot[[RouteID]:[RouteID]],0))</f>
        <v>200</v>
      </c>
      <c r="Q4005" t="str">
        <f>INDEX(AirportPivot[AirportName],MATCH($N4005,AirportPivot[[AirportID]:[AirportID]],0))</f>
        <v>Hartsfield-Jackson Atlanta International</v>
      </c>
      <c r="R4005">
        <f>INDEX(AirportPivot[Gates (number of available)],MATCH($N4005,AirportPivot[[AirportID]:[AirportID]],0))</f>
        <v>100</v>
      </c>
    </row>
    <row r="4006" spans="1:18" x14ac:dyDescent="0.25">
      <c r="A4006" s="3" t="s">
        <v>4038</v>
      </c>
      <c r="B4006" s="12">
        <v>42047</v>
      </c>
      <c r="C4006" s="4" t="s">
        <v>83</v>
      </c>
      <c r="D4006" s="4">
        <v>2.1</v>
      </c>
      <c r="E4006" s="4">
        <v>179</v>
      </c>
      <c r="F4006" s="5">
        <v>0.79166666666666663</v>
      </c>
      <c r="G4006" s="6">
        <v>240</v>
      </c>
      <c r="H4006" s="7">
        <v>39600</v>
      </c>
      <c r="I4006" s="7">
        <f>FlightsPivot[[#This Row],[Total Fare]]*10%</f>
        <v>3960</v>
      </c>
      <c r="J4006" s="7">
        <f>FlightsPivot[[#This Row],[Total Fare]]+FlightsPivot[[#This Row],[10% tax ]]</f>
        <v>43560</v>
      </c>
      <c r="K4006" s="4">
        <v>2</v>
      </c>
      <c r="L4006" s="4">
        <v>2015</v>
      </c>
      <c r="M4006" t="str">
        <f>INDEX(RoutesPivot[DepAirport],MATCH($C4006,RoutesPivot[[RouteID]:[RouteID]],0))</f>
        <v>ORD</v>
      </c>
      <c r="N4006" t="str">
        <f>INDEX(RoutesPivot[AirportID],MATCH($C4006,RoutesPivot[[RouteID]:[RouteID]],0))</f>
        <v>BWI</v>
      </c>
      <c r="O4006">
        <f>INDEX(RoutesPivot[Distance],MATCH($C4006,RoutesPivot[[RouteID]:[RouteID]],0))</f>
        <v>520</v>
      </c>
      <c r="P4006">
        <f>INDEX(RoutesPivot[ListPrice],MATCH($C4006,RoutesPivot[[RouteID]:[RouteID]],0))</f>
        <v>240</v>
      </c>
      <c r="Q4006" t="str">
        <f>INDEX(AirportPivot[AirportName],MATCH($N4006,AirportPivot[[AirportID]:[AirportID]],0))</f>
        <v>Baltimore/Washington International Thurgood Marshall</v>
      </c>
      <c r="R4006">
        <f>INDEX(AirportPivot[Gates (number of available)],MATCH($N4006,AirportPivot[[AirportID]:[AirportID]],0))</f>
        <v>58</v>
      </c>
    </row>
    <row r="4007" spans="1:18" x14ac:dyDescent="0.25">
      <c r="A4007" s="3" t="s">
        <v>4039</v>
      </c>
      <c r="B4007" s="12">
        <v>41663</v>
      </c>
      <c r="C4007" s="4" t="s">
        <v>21</v>
      </c>
      <c r="D4007" s="4">
        <v>1.5</v>
      </c>
      <c r="E4007" s="4">
        <v>137</v>
      </c>
      <c r="F4007" s="5">
        <v>0.75</v>
      </c>
      <c r="G4007" s="6">
        <v>125</v>
      </c>
      <c r="H4007" s="7">
        <v>23125</v>
      </c>
      <c r="I4007" s="7">
        <f>FlightsPivot[[#This Row],[Total Fare]]*10%</f>
        <v>2312.5</v>
      </c>
      <c r="J4007" s="7">
        <f>FlightsPivot[[#This Row],[Total Fare]]+FlightsPivot[[#This Row],[10% tax ]]</f>
        <v>25437.5</v>
      </c>
      <c r="K4007" s="4">
        <v>1</v>
      </c>
      <c r="L4007" s="4">
        <v>2014</v>
      </c>
      <c r="M4007" t="str">
        <f>INDEX(RoutesPivot[DepAirport],MATCH($C4007,RoutesPivot[[RouteID]:[RouteID]],0))</f>
        <v>ORD</v>
      </c>
      <c r="N4007" t="str">
        <f>INDEX(RoutesPivot[AirportID],MATCH($C4007,RoutesPivot[[RouteID]:[RouteID]],0))</f>
        <v>CLT</v>
      </c>
      <c r="O4007">
        <f>INDEX(RoutesPivot[Distance],MATCH($C4007,RoutesPivot[[RouteID]:[RouteID]],0))</f>
        <v>700</v>
      </c>
      <c r="P4007">
        <f>INDEX(RoutesPivot[ListPrice],MATCH($C4007,RoutesPivot[[RouteID]:[RouteID]],0))</f>
        <v>125</v>
      </c>
      <c r="Q4007" t="str">
        <f>INDEX(AirportPivot[AirportName],MATCH($N4007,AirportPivot[[AirportID]:[AirportID]],0))</f>
        <v>Charlotte/Douglas International</v>
      </c>
      <c r="R4007">
        <f>INDEX(AirportPivot[Gates (number of available)],MATCH($N4007,AirportPivot[[AirportID]:[AirportID]],0))</f>
        <v>65</v>
      </c>
    </row>
    <row r="4008" spans="1:18" x14ac:dyDescent="0.25">
      <c r="A4008" s="3" t="s">
        <v>4040</v>
      </c>
      <c r="B4008" s="12">
        <v>41854</v>
      </c>
      <c r="C4008" s="4" t="s">
        <v>80</v>
      </c>
      <c r="D4008" s="4">
        <v>2.8</v>
      </c>
      <c r="E4008" s="4">
        <v>185</v>
      </c>
      <c r="F4008" s="5">
        <v>0.75</v>
      </c>
      <c r="G4008" s="6">
        <v>330</v>
      </c>
      <c r="H4008" s="7">
        <v>54450</v>
      </c>
      <c r="I4008" s="7">
        <f>FlightsPivot[[#This Row],[Total Fare]]*10%</f>
        <v>5445</v>
      </c>
      <c r="J4008" s="7">
        <f>FlightsPivot[[#This Row],[Total Fare]]+FlightsPivot[[#This Row],[10% tax ]]</f>
        <v>59895</v>
      </c>
      <c r="K4008" s="4">
        <v>8</v>
      </c>
      <c r="L4008" s="4">
        <v>2014</v>
      </c>
      <c r="M4008" t="str">
        <f>INDEX(RoutesPivot[DepAirport],MATCH($C4008,RoutesPivot[[RouteID]:[RouteID]],0))</f>
        <v>ORD</v>
      </c>
      <c r="N4008" t="str">
        <f>INDEX(RoutesPivot[AirportID],MATCH($C4008,RoutesPivot[[RouteID]:[RouteID]],0))</f>
        <v>MIA</v>
      </c>
      <c r="O4008">
        <f>INDEX(RoutesPivot[Distance],MATCH($C4008,RoutesPivot[[RouteID]:[RouteID]],0))</f>
        <v>1000</v>
      </c>
      <c r="P4008">
        <f>INDEX(RoutesPivot[ListPrice],MATCH($C4008,RoutesPivot[[RouteID]:[RouteID]],0))</f>
        <v>300</v>
      </c>
      <c r="Q4008" t="str">
        <f>INDEX(AirportPivot[AirportName],MATCH($N4008,AirportPivot[[AirportID]:[AirportID]],0))</f>
        <v>Miami International</v>
      </c>
      <c r="R4008">
        <f>INDEX(AirportPivot[Gates (number of available)],MATCH($N4008,AirportPivot[[AirportID]:[AirportID]],0))</f>
        <v>80</v>
      </c>
    </row>
    <row r="4009" spans="1:18" x14ac:dyDescent="0.25">
      <c r="A4009" s="3" t="s">
        <v>4041</v>
      </c>
      <c r="B4009" s="12">
        <v>41827</v>
      </c>
      <c r="C4009" s="4" t="s">
        <v>19</v>
      </c>
      <c r="D4009" s="4">
        <v>1.6</v>
      </c>
      <c r="E4009" s="4">
        <v>35</v>
      </c>
      <c r="F4009" s="5">
        <v>0.54166666666666663</v>
      </c>
      <c r="G4009" s="6">
        <v>220</v>
      </c>
      <c r="H4009" s="7">
        <v>40700</v>
      </c>
      <c r="I4009" s="7">
        <f>FlightsPivot[[#This Row],[Total Fare]]*10%</f>
        <v>4070</v>
      </c>
      <c r="J4009" s="7">
        <f>FlightsPivot[[#This Row],[Total Fare]]+FlightsPivot[[#This Row],[10% tax ]]</f>
        <v>44770</v>
      </c>
      <c r="K4009" s="4">
        <v>7</v>
      </c>
      <c r="L4009" s="4">
        <v>2014</v>
      </c>
      <c r="M4009" t="str">
        <f>INDEX(RoutesPivot[DepAirport],MATCH($C4009,RoutesPivot[[RouteID]:[RouteID]],0))</f>
        <v>ORD</v>
      </c>
      <c r="N4009" t="str">
        <f>INDEX(RoutesPivot[AirportID],MATCH($C4009,RoutesPivot[[RouteID]:[RouteID]],0))</f>
        <v>IAH</v>
      </c>
      <c r="O4009">
        <f>INDEX(RoutesPivot[Distance],MATCH($C4009,RoutesPivot[[RouteID]:[RouteID]],0))</f>
        <v>800</v>
      </c>
      <c r="P4009">
        <f>INDEX(RoutesPivot[ListPrice],MATCH($C4009,RoutesPivot[[RouteID]:[RouteID]],0))</f>
        <v>200</v>
      </c>
      <c r="Q4009" t="str">
        <f>INDEX(AirportPivot[AirportName],MATCH($N4009,AirportPivot[[AirportID]:[AirportID]],0))</f>
        <v>George Bush Intercontinental/Houston</v>
      </c>
      <c r="R4009">
        <f>INDEX(AirportPivot[Gates (number of available)],MATCH($N4009,AirportPivot[[AirportID]:[AirportID]],0))</f>
        <v>80</v>
      </c>
    </row>
    <row r="4010" spans="1:18" x14ac:dyDescent="0.25">
      <c r="A4010" s="3" t="s">
        <v>4042</v>
      </c>
      <c r="B4010" s="12">
        <v>41834</v>
      </c>
      <c r="C4010" s="4" t="s">
        <v>80</v>
      </c>
      <c r="D4010" s="4">
        <v>3</v>
      </c>
      <c r="E4010" s="4">
        <v>130</v>
      </c>
      <c r="F4010" s="5">
        <v>0.35416666666666669</v>
      </c>
      <c r="G4010" s="6">
        <v>330</v>
      </c>
      <c r="H4010" s="7">
        <v>61050</v>
      </c>
      <c r="I4010" s="7">
        <f>FlightsPivot[[#This Row],[Total Fare]]*10%</f>
        <v>6105</v>
      </c>
      <c r="J4010" s="7">
        <f>FlightsPivot[[#This Row],[Total Fare]]+FlightsPivot[[#This Row],[10% tax ]]</f>
        <v>67155</v>
      </c>
      <c r="K4010" s="4">
        <v>7</v>
      </c>
      <c r="L4010" s="4">
        <v>2014</v>
      </c>
      <c r="M4010" t="str">
        <f>INDEX(RoutesPivot[DepAirport],MATCH($C4010,RoutesPivot[[RouteID]:[RouteID]],0))</f>
        <v>ORD</v>
      </c>
      <c r="N4010" t="str">
        <f>INDEX(RoutesPivot[AirportID],MATCH($C4010,RoutesPivot[[RouteID]:[RouteID]],0))</f>
        <v>MIA</v>
      </c>
      <c r="O4010">
        <f>INDEX(RoutesPivot[Distance],MATCH($C4010,RoutesPivot[[RouteID]:[RouteID]],0))</f>
        <v>1000</v>
      </c>
      <c r="P4010">
        <f>INDEX(RoutesPivot[ListPrice],MATCH($C4010,RoutesPivot[[RouteID]:[RouteID]],0))</f>
        <v>300</v>
      </c>
      <c r="Q4010" t="str">
        <f>INDEX(AirportPivot[AirportName],MATCH($N4010,AirportPivot[[AirportID]:[AirportID]],0))</f>
        <v>Miami International</v>
      </c>
      <c r="R4010">
        <f>INDEX(AirportPivot[Gates (number of available)],MATCH($N4010,AirportPivot[[AirportID]:[AirportID]],0))</f>
        <v>80</v>
      </c>
    </row>
    <row r="4011" spans="1:18" x14ac:dyDescent="0.25">
      <c r="A4011" s="3" t="s">
        <v>4043</v>
      </c>
      <c r="B4011" s="12">
        <v>41768</v>
      </c>
      <c r="C4011" s="4" t="s">
        <v>103</v>
      </c>
      <c r="D4011" s="4">
        <v>2.1</v>
      </c>
      <c r="E4011" s="4">
        <v>105</v>
      </c>
      <c r="F4011" s="5">
        <v>0.45833333333333331</v>
      </c>
      <c r="G4011" s="6">
        <v>300</v>
      </c>
      <c r="H4011" s="7">
        <v>55500</v>
      </c>
      <c r="I4011" s="7">
        <f>FlightsPivot[[#This Row],[Total Fare]]*10%</f>
        <v>5550</v>
      </c>
      <c r="J4011" s="7">
        <f>FlightsPivot[[#This Row],[Total Fare]]+FlightsPivot[[#This Row],[10% tax ]]</f>
        <v>61050</v>
      </c>
      <c r="K4011" s="4">
        <v>5</v>
      </c>
      <c r="L4011" s="4">
        <v>2014</v>
      </c>
      <c r="M4011" t="str">
        <f>INDEX(RoutesPivot[DepAirport],MATCH($C4011,RoutesPivot[[RouteID]:[RouteID]],0))</f>
        <v>ORD</v>
      </c>
      <c r="N4011" t="str">
        <f>INDEX(RoutesPivot[AirportID],MATCH($C4011,RoutesPivot[[RouteID]:[RouteID]],0))</f>
        <v>IAD</v>
      </c>
      <c r="O4011">
        <f>INDEX(RoutesPivot[Distance],MATCH($C4011,RoutesPivot[[RouteID]:[RouteID]],0))</f>
        <v>515</v>
      </c>
      <c r="P4011">
        <f>INDEX(RoutesPivot[ListPrice],MATCH($C4011,RoutesPivot[[RouteID]:[RouteID]],0))</f>
        <v>300</v>
      </c>
      <c r="Q4011" t="str">
        <f>INDEX(AirportPivot[AirportName],MATCH($N4011,AirportPivot[[AirportID]:[AirportID]],0))</f>
        <v>Washington Dulles International</v>
      </c>
      <c r="R4011">
        <f>INDEX(AirportPivot[Gates (number of available)],MATCH($N4011,AirportPivot[[AirportID]:[AirportID]],0))</f>
        <v>95</v>
      </c>
    </row>
    <row r="4012" spans="1:18" x14ac:dyDescent="0.25">
      <c r="A4012" s="3" t="s">
        <v>4044</v>
      </c>
      <c r="B4012" s="12">
        <v>42140</v>
      </c>
      <c r="C4012" s="4" t="s">
        <v>80</v>
      </c>
      <c r="D4012" s="4">
        <v>1.2</v>
      </c>
      <c r="E4012" s="4">
        <v>197</v>
      </c>
      <c r="F4012" s="5">
        <v>0.33333333333333331</v>
      </c>
      <c r="G4012" s="6">
        <v>300</v>
      </c>
      <c r="H4012" s="7">
        <v>49500</v>
      </c>
      <c r="I4012" s="7">
        <f>FlightsPivot[[#This Row],[Total Fare]]*10%</f>
        <v>4950</v>
      </c>
      <c r="J4012" s="7">
        <f>FlightsPivot[[#This Row],[Total Fare]]+FlightsPivot[[#This Row],[10% tax ]]</f>
        <v>54450</v>
      </c>
      <c r="K4012" s="4">
        <v>5</v>
      </c>
      <c r="L4012" s="4">
        <v>2015</v>
      </c>
      <c r="M4012" t="str">
        <f>INDEX(RoutesPivot[DepAirport],MATCH($C4012,RoutesPivot[[RouteID]:[RouteID]],0))</f>
        <v>ORD</v>
      </c>
      <c r="N4012" t="str">
        <f>INDEX(RoutesPivot[AirportID],MATCH($C4012,RoutesPivot[[RouteID]:[RouteID]],0))</f>
        <v>MIA</v>
      </c>
      <c r="O4012">
        <f>INDEX(RoutesPivot[Distance],MATCH($C4012,RoutesPivot[[RouteID]:[RouteID]],0))</f>
        <v>1000</v>
      </c>
      <c r="P4012">
        <f>INDEX(RoutesPivot[ListPrice],MATCH($C4012,RoutesPivot[[RouteID]:[RouteID]],0))</f>
        <v>300</v>
      </c>
      <c r="Q4012" t="str">
        <f>INDEX(AirportPivot[AirportName],MATCH($N4012,AirportPivot[[AirportID]:[AirportID]],0))</f>
        <v>Miami International</v>
      </c>
      <c r="R4012">
        <f>INDEX(AirportPivot[Gates (number of available)],MATCH($N4012,AirportPivot[[AirportID]:[AirportID]],0))</f>
        <v>80</v>
      </c>
    </row>
    <row r="4013" spans="1:18" x14ac:dyDescent="0.25">
      <c r="A4013" s="3" t="s">
        <v>4045</v>
      </c>
      <c r="B4013" s="12">
        <v>41993</v>
      </c>
      <c r="C4013" s="4" t="s">
        <v>11</v>
      </c>
      <c r="D4013" s="4">
        <v>1.9</v>
      </c>
      <c r="E4013" s="4">
        <v>208</v>
      </c>
      <c r="F4013" s="5">
        <v>0.35416666666666669</v>
      </c>
      <c r="G4013" s="6">
        <v>300</v>
      </c>
      <c r="H4013" s="7">
        <v>49500</v>
      </c>
      <c r="I4013" s="7">
        <f>FlightsPivot[[#This Row],[Total Fare]]*10%</f>
        <v>4950</v>
      </c>
      <c r="J4013" s="7">
        <f>FlightsPivot[[#This Row],[Total Fare]]+FlightsPivot[[#This Row],[10% tax ]]</f>
        <v>54450</v>
      </c>
      <c r="K4013" s="4">
        <v>12</v>
      </c>
      <c r="L4013" s="4">
        <v>2014</v>
      </c>
      <c r="M4013" t="str">
        <f>INDEX(RoutesPivot[DepAirport],MATCH($C4013,RoutesPivot[[RouteID]:[RouteID]],0))</f>
        <v>ORD</v>
      </c>
      <c r="N4013" t="str">
        <f>INDEX(RoutesPivot[AirportID],MATCH($C4013,RoutesPivot[[RouteID]:[RouteID]],0))</f>
        <v>BOS</v>
      </c>
      <c r="O4013">
        <f>INDEX(RoutesPivot[Distance],MATCH($C4013,RoutesPivot[[RouteID]:[RouteID]],0))</f>
        <v>730</v>
      </c>
      <c r="P4013">
        <f>INDEX(RoutesPivot[ListPrice],MATCH($C4013,RoutesPivot[[RouteID]:[RouteID]],0))</f>
        <v>300</v>
      </c>
      <c r="Q4013" t="str">
        <f>INDEX(AirportPivot[AirportName],MATCH($N4013,AirportPivot[[AirportID]:[AirportID]],0))</f>
        <v>General Edward Lawrence Logan International</v>
      </c>
      <c r="R4013">
        <f>INDEX(AirportPivot[Gates (number of available)],MATCH($N4013,AirportPivot[[AirportID]:[AirportID]],0))</f>
        <v>63</v>
      </c>
    </row>
    <row r="4014" spans="1:18" x14ac:dyDescent="0.25">
      <c r="A4014" s="3" t="s">
        <v>4046</v>
      </c>
      <c r="B4014" s="12">
        <v>42062</v>
      </c>
      <c r="C4014" s="4" t="s">
        <v>21</v>
      </c>
      <c r="D4014" s="4">
        <v>2.6</v>
      </c>
      <c r="E4014" s="4">
        <v>199</v>
      </c>
      <c r="F4014" s="5">
        <v>0.5</v>
      </c>
      <c r="G4014" s="6">
        <v>125</v>
      </c>
      <c r="H4014" s="7">
        <v>20625</v>
      </c>
      <c r="I4014" s="7">
        <f>FlightsPivot[[#This Row],[Total Fare]]*10%</f>
        <v>2062.5</v>
      </c>
      <c r="J4014" s="7">
        <f>FlightsPivot[[#This Row],[Total Fare]]+FlightsPivot[[#This Row],[10% tax ]]</f>
        <v>22687.5</v>
      </c>
      <c r="K4014" s="4">
        <v>2</v>
      </c>
      <c r="L4014" s="4">
        <v>2015</v>
      </c>
      <c r="M4014" t="str">
        <f>INDEX(RoutesPivot[DepAirport],MATCH($C4014,RoutesPivot[[RouteID]:[RouteID]],0))</f>
        <v>ORD</v>
      </c>
      <c r="N4014" t="str">
        <f>INDEX(RoutesPivot[AirportID],MATCH($C4014,RoutesPivot[[RouteID]:[RouteID]],0))</f>
        <v>CLT</v>
      </c>
      <c r="O4014">
        <f>INDEX(RoutesPivot[Distance],MATCH($C4014,RoutesPivot[[RouteID]:[RouteID]],0))</f>
        <v>700</v>
      </c>
      <c r="P4014">
        <f>INDEX(RoutesPivot[ListPrice],MATCH($C4014,RoutesPivot[[RouteID]:[RouteID]],0))</f>
        <v>125</v>
      </c>
      <c r="Q4014" t="str">
        <f>INDEX(AirportPivot[AirportName],MATCH($N4014,AirportPivot[[AirportID]:[AirportID]],0))</f>
        <v>Charlotte/Douglas International</v>
      </c>
      <c r="R4014">
        <f>INDEX(AirportPivot[Gates (number of available)],MATCH($N4014,AirportPivot[[AirportID]:[AirportID]],0))</f>
        <v>65</v>
      </c>
    </row>
    <row r="4015" spans="1:18" x14ac:dyDescent="0.25">
      <c r="A4015" s="3" t="s">
        <v>4047</v>
      </c>
      <c r="B4015" s="12">
        <v>41973</v>
      </c>
      <c r="C4015" s="4" t="s">
        <v>86</v>
      </c>
      <c r="D4015" s="4">
        <v>6.3</v>
      </c>
      <c r="E4015" s="4">
        <v>48</v>
      </c>
      <c r="F4015" s="5">
        <v>0.79166666666666663</v>
      </c>
      <c r="G4015" s="6">
        <v>172.5</v>
      </c>
      <c r="H4015" s="7">
        <v>28462.5</v>
      </c>
      <c r="I4015" s="7">
        <f>FlightsPivot[[#This Row],[Total Fare]]*10%</f>
        <v>2846.25</v>
      </c>
      <c r="J4015" s="7">
        <f>FlightsPivot[[#This Row],[Total Fare]]+FlightsPivot[[#This Row],[10% tax ]]</f>
        <v>31308.75</v>
      </c>
      <c r="K4015" s="4">
        <v>11</v>
      </c>
      <c r="L4015" s="4">
        <v>2014</v>
      </c>
      <c r="M4015" t="str">
        <f>INDEX(RoutesPivot[DepAirport],MATCH($C4015,RoutesPivot[[RouteID]:[RouteID]],0))</f>
        <v>ORD</v>
      </c>
      <c r="N4015" t="str">
        <f>INDEX(RoutesPivot[AirportID],MATCH($C4015,RoutesPivot[[RouteID]:[RouteID]],0))</f>
        <v>DTW</v>
      </c>
      <c r="O4015">
        <f>INDEX(RoutesPivot[Distance],MATCH($C4015,RoutesPivot[[RouteID]:[RouteID]],0))</f>
        <v>200</v>
      </c>
      <c r="P4015">
        <f>INDEX(RoutesPivot[ListPrice],MATCH($C4015,RoutesPivot[[RouteID]:[RouteID]],0))</f>
        <v>115</v>
      </c>
      <c r="Q4015" t="str">
        <f>INDEX(AirportPivot[AirportName],MATCH($N4015,AirportPivot[[AirportID]:[AirportID]],0))</f>
        <v>Detroit Metropolitan Wayne County</v>
      </c>
      <c r="R4015">
        <f>INDEX(AirportPivot[Gates (number of available)],MATCH($N4015,AirportPivot[[AirportID]:[AirportID]],0))</f>
        <v>60</v>
      </c>
    </row>
    <row r="4016" spans="1:18" x14ac:dyDescent="0.25">
      <c r="A4016" s="3" t="s">
        <v>4048</v>
      </c>
      <c r="B4016" s="12">
        <v>41980</v>
      </c>
      <c r="C4016" s="4" t="s">
        <v>15</v>
      </c>
      <c r="D4016" s="4">
        <v>2.4</v>
      </c>
      <c r="E4016" s="4">
        <v>176</v>
      </c>
      <c r="F4016" s="5">
        <v>0.72916666666666663</v>
      </c>
      <c r="G4016" s="6">
        <v>225</v>
      </c>
      <c r="H4016" s="7">
        <v>37125</v>
      </c>
      <c r="I4016" s="7">
        <f>FlightsPivot[[#This Row],[Total Fare]]*10%</f>
        <v>3712.5</v>
      </c>
      <c r="J4016" s="7">
        <f>FlightsPivot[[#This Row],[Total Fare]]+FlightsPivot[[#This Row],[10% tax ]]</f>
        <v>40837.5</v>
      </c>
      <c r="K4016" s="4">
        <v>12</v>
      </c>
      <c r="L4016" s="4">
        <v>2014</v>
      </c>
      <c r="M4016" t="str">
        <f>INDEX(RoutesPivot[DepAirport],MATCH($C4016,RoutesPivot[[RouteID]:[RouteID]],0))</f>
        <v>ORD</v>
      </c>
      <c r="N4016" t="str">
        <f>INDEX(RoutesPivot[AirportID],MATCH($C4016,RoutesPivot[[RouteID]:[RouteID]],0))</f>
        <v>EWR</v>
      </c>
      <c r="O4016">
        <f>INDEX(RoutesPivot[Distance],MATCH($C4016,RoutesPivot[[RouteID]:[RouteID]],0))</f>
        <v>600</v>
      </c>
      <c r="P4016">
        <f>INDEX(RoutesPivot[ListPrice],MATCH($C4016,RoutesPivot[[RouteID]:[RouteID]],0))</f>
        <v>225</v>
      </c>
      <c r="Q4016" t="str">
        <f>INDEX(AirportPivot[AirportName],MATCH($N4016,AirportPivot[[AirportID]:[AirportID]],0))</f>
        <v>Newark Liberty International</v>
      </c>
      <c r="R4016">
        <f>INDEX(AirportPivot[Gates (number of available)],MATCH($N4016,AirportPivot[[AirportID]:[AirportID]],0))</f>
        <v>82</v>
      </c>
    </row>
    <row r="4017" spans="1:18" x14ac:dyDescent="0.25">
      <c r="A4017" s="3" t="s">
        <v>4049</v>
      </c>
      <c r="B4017" s="12">
        <v>41912</v>
      </c>
      <c r="C4017" s="4" t="s">
        <v>30</v>
      </c>
      <c r="D4017" s="4">
        <v>2.7</v>
      </c>
      <c r="E4017" s="4">
        <v>30</v>
      </c>
      <c r="F4017" s="5">
        <v>0.29166666666666669</v>
      </c>
      <c r="G4017" s="6">
        <v>250</v>
      </c>
      <c r="H4017" s="7">
        <v>46250</v>
      </c>
      <c r="I4017" s="7">
        <f>FlightsPivot[[#This Row],[Total Fare]]*10%</f>
        <v>4625</v>
      </c>
      <c r="J4017" s="7">
        <f>FlightsPivot[[#This Row],[Total Fare]]+FlightsPivot[[#This Row],[10% tax ]]</f>
        <v>50875</v>
      </c>
      <c r="K4017" s="4">
        <v>9</v>
      </c>
      <c r="L4017" s="4">
        <v>2014</v>
      </c>
      <c r="M4017" t="str">
        <f>INDEX(RoutesPivot[DepAirport],MATCH($C4017,RoutesPivot[[RouteID]:[RouteID]],0))</f>
        <v>ORD</v>
      </c>
      <c r="N4017" t="str">
        <f>INDEX(RoutesPivot[AirportID],MATCH($C4017,RoutesPivot[[RouteID]:[RouteID]],0))</f>
        <v>MCO</v>
      </c>
      <c r="O4017">
        <f>INDEX(RoutesPivot[Distance],MATCH($C4017,RoutesPivot[[RouteID]:[RouteID]],0))</f>
        <v>850</v>
      </c>
      <c r="P4017">
        <f>INDEX(RoutesPivot[ListPrice],MATCH($C4017,RoutesPivot[[RouteID]:[RouteID]],0))</f>
        <v>250</v>
      </c>
      <c r="Q4017" t="str">
        <f>INDEX(AirportPivot[AirportName],MATCH($N4017,AirportPivot[[AirportID]:[AirportID]],0))</f>
        <v>Orlando International</v>
      </c>
      <c r="R4017">
        <f>INDEX(AirportPivot[Gates (number of available)],MATCH($N4017,AirportPivot[[AirportID]:[AirportID]],0))</f>
        <v>67</v>
      </c>
    </row>
    <row r="4018" spans="1:18" x14ac:dyDescent="0.25">
      <c r="A4018" s="3" t="s">
        <v>4050</v>
      </c>
      <c r="B4018" s="12">
        <v>41871</v>
      </c>
      <c r="C4018" s="4" t="s">
        <v>33</v>
      </c>
      <c r="D4018" s="4">
        <v>2.5</v>
      </c>
      <c r="E4018" s="4">
        <v>8</v>
      </c>
      <c r="F4018" s="5">
        <v>0.70833333333333337</v>
      </c>
      <c r="G4018" s="6">
        <v>412.5</v>
      </c>
      <c r="H4018" s="7">
        <v>76312.5</v>
      </c>
      <c r="I4018" s="7">
        <f>FlightsPivot[[#This Row],[Total Fare]]*10%</f>
        <v>7631.25</v>
      </c>
      <c r="J4018" s="7">
        <f>FlightsPivot[[#This Row],[Total Fare]]+FlightsPivot[[#This Row],[10% tax ]]</f>
        <v>83943.75</v>
      </c>
      <c r="K4018" s="4">
        <v>8</v>
      </c>
      <c r="L4018" s="4">
        <v>2014</v>
      </c>
      <c r="M4018" t="str">
        <f>INDEX(RoutesPivot[DepAirport],MATCH($C4018,RoutesPivot[[RouteID]:[RouteID]],0))</f>
        <v>ORD</v>
      </c>
      <c r="N4018" t="str">
        <f>INDEX(RoutesPivot[AirportID],MATCH($C4018,RoutesPivot[[RouteID]:[RouteID]],0))</f>
        <v>SFO</v>
      </c>
      <c r="O4018">
        <f>INDEX(RoutesPivot[Distance],MATCH($C4018,RoutesPivot[[RouteID]:[RouteID]],0))</f>
        <v>1600</v>
      </c>
      <c r="P4018">
        <f>INDEX(RoutesPivot[ListPrice],MATCH($C4018,RoutesPivot[[RouteID]:[RouteID]],0))</f>
        <v>375</v>
      </c>
      <c r="Q4018" t="str">
        <f>INDEX(AirportPivot[AirportName],MATCH($N4018,AirportPivot[[AirportID]:[AirportID]],0))</f>
        <v>San Francisco International</v>
      </c>
      <c r="R4018">
        <f>INDEX(AirportPivot[Gates (number of available)],MATCH($N4018,AirportPivot[[AirportID]:[AirportID]],0))</f>
        <v>70</v>
      </c>
    </row>
    <row r="4019" spans="1:18" x14ac:dyDescent="0.25">
      <c r="A4019" s="3" t="s">
        <v>4051</v>
      </c>
      <c r="B4019" s="12">
        <v>42261</v>
      </c>
      <c r="C4019" s="4" t="s">
        <v>83</v>
      </c>
      <c r="D4019" s="4">
        <v>2.2000000000000002</v>
      </c>
      <c r="E4019" s="4">
        <v>161</v>
      </c>
      <c r="F4019" s="5">
        <v>0.29166666666666669</v>
      </c>
      <c r="G4019" s="6">
        <v>240</v>
      </c>
      <c r="H4019" s="7">
        <v>39600</v>
      </c>
      <c r="I4019" s="7">
        <f>FlightsPivot[[#This Row],[Total Fare]]*10%</f>
        <v>3960</v>
      </c>
      <c r="J4019" s="7">
        <f>FlightsPivot[[#This Row],[Total Fare]]+FlightsPivot[[#This Row],[10% tax ]]</f>
        <v>43560</v>
      </c>
      <c r="K4019" s="4">
        <v>9</v>
      </c>
      <c r="L4019" s="4">
        <v>2015</v>
      </c>
      <c r="M4019" t="str">
        <f>INDEX(RoutesPivot[DepAirport],MATCH($C4019,RoutesPivot[[RouteID]:[RouteID]],0))</f>
        <v>ORD</v>
      </c>
      <c r="N4019" t="str">
        <f>INDEX(RoutesPivot[AirportID],MATCH($C4019,RoutesPivot[[RouteID]:[RouteID]],0))</f>
        <v>BWI</v>
      </c>
      <c r="O4019">
        <f>INDEX(RoutesPivot[Distance],MATCH($C4019,RoutesPivot[[RouteID]:[RouteID]],0))</f>
        <v>520</v>
      </c>
      <c r="P4019">
        <f>INDEX(RoutesPivot[ListPrice],MATCH($C4019,RoutesPivot[[RouteID]:[RouteID]],0))</f>
        <v>240</v>
      </c>
      <c r="Q4019" t="str">
        <f>INDEX(AirportPivot[AirportName],MATCH($N4019,AirportPivot[[AirportID]:[AirportID]],0))</f>
        <v>Baltimore/Washington International Thurgood Marshall</v>
      </c>
      <c r="R4019">
        <f>INDEX(AirportPivot[Gates (number of available)],MATCH($N4019,AirportPivot[[AirportID]:[AirportID]],0))</f>
        <v>58</v>
      </c>
    </row>
    <row r="4020" spans="1:18" x14ac:dyDescent="0.25">
      <c r="A4020" s="3" t="s">
        <v>4052</v>
      </c>
      <c r="B4020" s="12">
        <v>42097</v>
      </c>
      <c r="C4020" s="4" t="s">
        <v>27</v>
      </c>
      <c r="D4020" s="4">
        <v>8.1</v>
      </c>
      <c r="E4020" s="4">
        <v>31</v>
      </c>
      <c r="F4020" s="5">
        <v>0.45833333333333331</v>
      </c>
      <c r="G4020" s="6">
        <v>200</v>
      </c>
      <c r="H4020" s="7">
        <v>37000</v>
      </c>
      <c r="I4020" s="7">
        <f>FlightsPivot[[#This Row],[Total Fare]]*10%</f>
        <v>3700</v>
      </c>
      <c r="J4020" s="7">
        <f>FlightsPivot[[#This Row],[Total Fare]]+FlightsPivot[[#This Row],[10% tax ]]</f>
        <v>40700</v>
      </c>
      <c r="K4020" s="4">
        <v>4</v>
      </c>
      <c r="L4020" s="4">
        <v>2015</v>
      </c>
      <c r="M4020" t="str">
        <f>INDEX(RoutesPivot[DepAirport],MATCH($C4020,RoutesPivot[[RouteID]:[RouteID]],0))</f>
        <v>ORD</v>
      </c>
      <c r="N4020" t="str">
        <f>INDEX(RoutesPivot[AirportID],MATCH($C4020,RoutesPivot[[RouteID]:[RouteID]],0))</f>
        <v>ATL</v>
      </c>
      <c r="O4020">
        <f>INDEX(RoutesPivot[Distance],MATCH($C4020,RoutesPivot[[RouteID]:[RouteID]],0))</f>
        <v>510</v>
      </c>
      <c r="P4020">
        <f>INDEX(RoutesPivot[ListPrice],MATCH($C4020,RoutesPivot[[RouteID]:[RouteID]],0))</f>
        <v>200</v>
      </c>
      <c r="Q4020" t="str">
        <f>INDEX(AirportPivot[AirportName],MATCH($N4020,AirportPivot[[AirportID]:[AirportID]],0))</f>
        <v>Hartsfield-Jackson Atlanta International</v>
      </c>
      <c r="R4020">
        <f>INDEX(AirportPivot[Gates (number of available)],MATCH($N4020,AirportPivot[[AirportID]:[AirportID]],0))</f>
        <v>100</v>
      </c>
    </row>
    <row r="4021" spans="1:18" x14ac:dyDescent="0.25">
      <c r="A4021" s="3" t="s">
        <v>4053</v>
      </c>
      <c r="B4021" s="12">
        <v>41843</v>
      </c>
      <c r="C4021" s="4" t="s">
        <v>70</v>
      </c>
      <c r="D4021" s="4">
        <v>2.1</v>
      </c>
      <c r="E4021" s="4">
        <v>76</v>
      </c>
      <c r="F4021" s="5">
        <v>0.29166666666666669</v>
      </c>
      <c r="G4021" s="6">
        <v>302.5</v>
      </c>
      <c r="H4021" s="7">
        <v>54752.5</v>
      </c>
      <c r="I4021" s="7">
        <f>FlightsPivot[[#This Row],[Total Fare]]*10%</f>
        <v>5475.25</v>
      </c>
      <c r="J4021" s="7">
        <f>FlightsPivot[[#This Row],[Total Fare]]+FlightsPivot[[#This Row],[10% tax ]]</f>
        <v>60227.75</v>
      </c>
      <c r="K4021" s="4">
        <v>7</v>
      </c>
      <c r="L4021" s="4">
        <v>2014</v>
      </c>
      <c r="M4021" t="str">
        <f>INDEX(RoutesPivot[DepAirport],MATCH($C4021,RoutesPivot[[RouteID]:[RouteID]],0))</f>
        <v>ORD</v>
      </c>
      <c r="N4021" t="str">
        <f>INDEX(RoutesPivot[AirportID],MATCH($C4021,RoutesPivot[[RouteID]:[RouteID]],0))</f>
        <v>LAS</v>
      </c>
      <c r="O4021">
        <f>INDEX(RoutesPivot[Distance],MATCH($C4021,RoutesPivot[[RouteID]:[RouteID]],0))</f>
        <v>1100</v>
      </c>
      <c r="P4021">
        <f>INDEX(RoutesPivot[ListPrice],MATCH($C4021,RoutesPivot[[RouteID]:[RouteID]],0))</f>
        <v>275</v>
      </c>
      <c r="Q4021" t="str">
        <f>INDEX(AirportPivot[AirportName],MATCH($N4021,AirportPivot[[AirportID]:[AirportID]],0))</f>
        <v>McCarran International</v>
      </c>
      <c r="R4021">
        <f>INDEX(AirportPivot[Gates (number of available)],MATCH($N4021,AirportPivot[[AirportID]:[AirportID]],0))</f>
        <v>68</v>
      </c>
    </row>
    <row r="4022" spans="1:18" x14ac:dyDescent="0.25">
      <c r="A4022" s="3" t="s">
        <v>4054</v>
      </c>
      <c r="B4022" s="12">
        <v>42331</v>
      </c>
      <c r="C4022" s="4" t="s">
        <v>25</v>
      </c>
      <c r="D4022" s="4">
        <v>6.3</v>
      </c>
      <c r="E4022" s="4">
        <v>66</v>
      </c>
      <c r="F4022" s="5">
        <v>0.75</v>
      </c>
      <c r="G4022" s="6">
        <v>300</v>
      </c>
      <c r="H4022" s="7">
        <v>54300</v>
      </c>
      <c r="I4022" s="7">
        <f>FlightsPivot[[#This Row],[Total Fare]]*10%</f>
        <v>5430</v>
      </c>
      <c r="J4022" s="7">
        <f>FlightsPivot[[#This Row],[Total Fare]]+FlightsPivot[[#This Row],[10% tax ]]</f>
        <v>59730</v>
      </c>
      <c r="K4022" s="4">
        <v>11</v>
      </c>
      <c r="L4022" s="4">
        <v>2015</v>
      </c>
      <c r="M4022" t="str">
        <f>INDEX(RoutesPivot[DepAirport],MATCH($C4022,RoutesPivot[[RouteID]:[RouteID]],0))</f>
        <v>ORD</v>
      </c>
      <c r="N4022" t="str">
        <f>INDEX(RoutesPivot[AirportID],MATCH($C4022,RoutesPivot[[RouteID]:[RouteID]],0))</f>
        <v>DFW</v>
      </c>
      <c r="O4022">
        <f>INDEX(RoutesPivot[Distance],MATCH($C4022,RoutesPivot[[RouteID]:[RouteID]],0))</f>
        <v>700</v>
      </c>
      <c r="P4022">
        <f>INDEX(RoutesPivot[ListPrice],MATCH($C4022,RoutesPivot[[RouteID]:[RouteID]],0))</f>
        <v>200</v>
      </c>
      <c r="Q4022" t="str">
        <f>INDEX(AirportPivot[AirportName],MATCH($N4022,AirportPivot[[AirportID]:[AirportID]],0))</f>
        <v>Dallas/Fort Worth International</v>
      </c>
      <c r="R4022">
        <f>INDEX(AirportPivot[Gates (number of available)],MATCH($N4022,AirportPivot[[AirportID]:[AirportID]],0))</f>
        <v>130</v>
      </c>
    </row>
    <row r="4023" spans="1:18" x14ac:dyDescent="0.25">
      <c r="A4023" s="3" t="s">
        <v>4055</v>
      </c>
      <c r="B4023" s="12">
        <v>42121</v>
      </c>
      <c r="C4023" s="4" t="s">
        <v>27</v>
      </c>
      <c r="D4023" s="4">
        <v>8.5</v>
      </c>
      <c r="E4023" s="4">
        <v>117</v>
      </c>
      <c r="F4023" s="5">
        <v>0.33333333333333331</v>
      </c>
      <c r="G4023" s="6">
        <v>200</v>
      </c>
      <c r="H4023" s="7">
        <v>37000</v>
      </c>
      <c r="I4023" s="7">
        <f>FlightsPivot[[#This Row],[Total Fare]]*10%</f>
        <v>3700</v>
      </c>
      <c r="J4023" s="7">
        <f>FlightsPivot[[#This Row],[Total Fare]]+FlightsPivot[[#This Row],[10% tax ]]</f>
        <v>40700</v>
      </c>
      <c r="K4023" s="4">
        <v>4</v>
      </c>
      <c r="L4023" s="4">
        <v>2015</v>
      </c>
      <c r="M4023" t="str">
        <f>INDEX(RoutesPivot[DepAirport],MATCH($C4023,RoutesPivot[[RouteID]:[RouteID]],0))</f>
        <v>ORD</v>
      </c>
      <c r="N4023" t="str">
        <f>INDEX(RoutesPivot[AirportID],MATCH($C4023,RoutesPivot[[RouteID]:[RouteID]],0))</f>
        <v>ATL</v>
      </c>
      <c r="O4023">
        <f>INDEX(RoutesPivot[Distance],MATCH($C4023,RoutesPivot[[RouteID]:[RouteID]],0))</f>
        <v>510</v>
      </c>
      <c r="P4023">
        <f>INDEX(RoutesPivot[ListPrice],MATCH($C4023,RoutesPivot[[RouteID]:[RouteID]],0))</f>
        <v>200</v>
      </c>
      <c r="Q4023" t="str">
        <f>INDEX(AirportPivot[AirportName],MATCH($N4023,AirportPivot[[AirportID]:[AirportID]],0))</f>
        <v>Hartsfield-Jackson Atlanta International</v>
      </c>
      <c r="R4023">
        <f>INDEX(AirportPivot[Gates (number of available)],MATCH($N4023,AirportPivot[[AirportID]:[AirportID]],0))</f>
        <v>100</v>
      </c>
    </row>
    <row r="4024" spans="1:18" x14ac:dyDescent="0.25">
      <c r="A4024" s="3" t="s">
        <v>4056</v>
      </c>
      <c r="B4024" s="12">
        <v>41996</v>
      </c>
      <c r="C4024" s="4" t="s">
        <v>30</v>
      </c>
      <c r="D4024" s="4">
        <v>4</v>
      </c>
      <c r="E4024" s="4">
        <v>5</v>
      </c>
      <c r="F4024" s="5">
        <v>0.29166666666666669</v>
      </c>
      <c r="G4024" s="6">
        <v>350</v>
      </c>
      <c r="H4024" s="7">
        <v>64750</v>
      </c>
      <c r="I4024" s="7">
        <f>FlightsPivot[[#This Row],[Total Fare]]*10%</f>
        <v>6475</v>
      </c>
      <c r="J4024" s="7">
        <f>FlightsPivot[[#This Row],[Total Fare]]+FlightsPivot[[#This Row],[10% tax ]]</f>
        <v>71225</v>
      </c>
      <c r="K4024" s="4">
        <v>12</v>
      </c>
      <c r="L4024" s="4">
        <v>2014</v>
      </c>
      <c r="M4024" t="str">
        <f>INDEX(RoutesPivot[DepAirport],MATCH($C4024,RoutesPivot[[RouteID]:[RouteID]],0))</f>
        <v>ORD</v>
      </c>
      <c r="N4024" t="str">
        <f>INDEX(RoutesPivot[AirportID],MATCH($C4024,RoutesPivot[[RouteID]:[RouteID]],0))</f>
        <v>MCO</v>
      </c>
      <c r="O4024">
        <f>INDEX(RoutesPivot[Distance],MATCH($C4024,RoutesPivot[[RouteID]:[RouteID]],0))</f>
        <v>850</v>
      </c>
      <c r="P4024">
        <f>INDEX(RoutesPivot[ListPrice],MATCH($C4024,RoutesPivot[[RouteID]:[RouteID]],0))</f>
        <v>250</v>
      </c>
      <c r="Q4024" t="str">
        <f>INDEX(AirportPivot[AirportName],MATCH($N4024,AirportPivot[[AirportID]:[AirportID]],0))</f>
        <v>Orlando International</v>
      </c>
      <c r="R4024">
        <f>INDEX(AirportPivot[Gates (number of available)],MATCH($N4024,AirportPivot[[AirportID]:[AirportID]],0))</f>
        <v>67</v>
      </c>
    </row>
    <row r="4025" spans="1:18" x14ac:dyDescent="0.25">
      <c r="A4025" s="3" t="s">
        <v>4057</v>
      </c>
      <c r="B4025" s="12">
        <v>41877</v>
      </c>
      <c r="C4025" s="4" t="s">
        <v>50</v>
      </c>
      <c r="D4025" s="4">
        <v>2.2999999999999998</v>
      </c>
      <c r="E4025" s="4">
        <v>108</v>
      </c>
      <c r="F4025" s="5">
        <v>0.72916666666666663</v>
      </c>
      <c r="G4025" s="6">
        <v>302.5</v>
      </c>
      <c r="H4025" s="7">
        <v>55962.5</v>
      </c>
      <c r="I4025" s="7">
        <f>FlightsPivot[[#This Row],[Total Fare]]*10%</f>
        <v>5596.25</v>
      </c>
      <c r="J4025" s="7">
        <f>FlightsPivot[[#This Row],[Total Fare]]+FlightsPivot[[#This Row],[10% tax ]]</f>
        <v>61558.75</v>
      </c>
      <c r="K4025" s="4">
        <v>8</v>
      </c>
      <c r="L4025" s="4">
        <v>2014</v>
      </c>
      <c r="M4025" t="str">
        <f>INDEX(RoutesPivot[DepAirport],MATCH($C4025,RoutesPivot[[RouteID]:[RouteID]],0))</f>
        <v>ORD</v>
      </c>
      <c r="N4025" t="str">
        <f>INDEX(RoutesPivot[AirportID],MATCH($C4025,RoutesPivot[[RouteID]:[RouteID]],0))</f>
        <v>LGA</v>
      </c>
      <c r="O4025">
        <f>INDEX(RoutesPivot[Distance],MATCH($C4025,RoutesPivot[[RouteID]:[RouteID]],0))</f>
        <v>610</v>
      </c>
      <c r="P4025">
        <f>INDEX(RoutesPivot[ListPrice],MATCH($C4025,RoutesPivot[[RouteID]:[RouteID]],0))</f>
        <v>275</v>
      </c>
      <c r="Q4025" t="str">
        <f>INDEX(AirportPivot[AirportName],MATCH($N4025,AirportPivot[[AirportID]:[AirportID]],0))</f>
        <v>Laguardia</v>
      </c>
      <c r="R4025">
        <f>INDEX(AirportPivot[Gates (number of available)],MATCH($N4025,AirportPivot[[AirportID]:[AirportID]],0))</f>
        <v>66</v>
      </c>
    </row>
    <row r="4026" spans="1:18" x14ac:dyDescent="0.25">
      <c r="A4026" s="3" t="s">
        <v>4058</v>
      </c>
      <c r="B4026" s="12">
        <v>41959</v>
      </c>
      <c r="C4026" s="4" t="s">
        <v>15</v>
      </c>
      <c r="D4026" s="4">
        <v>2.2000000000000002</v>
      </c>
      <c r="E4026" s="4">
        <v>60</v>
      </c>
      <c r="F4026" s="5">
        <v>0.29166666666666669</v>
      </c>
      <c r="G4026" s="6">
        <v>225</v>
      </c>
      <c r="H4026" s="7">
        <v>37125</v>
      </c>
      <c r="I4026" s="7">
        <f>FlightsPivot[[#This Row],[Total Fare]]*10%</f>
        <v>3712.5</v>
      </c>
      <c r="J4026" s="7">
        <f>FlightsPivot[[#This Row],[Total Fare]]+FlightsPivot[[#This Row],[10% tax ]]</f>
        <v>40837.5</v>
      </c>
      <c r="K4026" s="4">
        <v>11</v>
      </c>
      <c r="L4026" s="4">
        <v>2014</v>
      </c>
      <c r="M4026" t="str">
        <f>INDEX(RoutesPivot[DepAirport],MATCH($C4026,RoutesPivot[[RouteID]:[RouteID]],0))</f>
        <v>ORD</v>
      </c>
      <c r="N4026" t="str">
        <f>INDEX(RoutesPivot[AirportID],MATCH($C4026,RoutesPivot[[RouteID]:[RouteID]],0))</f>
        <v>EWR</v>
      </c>
      <c r="O4026">
        <f>INDEX(RoutesPivot[Distance],MATCH($C4026,RoutesPivot[[RouteID]:[RouteID]],0))</f>
        <v>600</v>
      </c>
      <c r="P4026">
        <f>INDEX(RoutesPivot[ListPrice],MATCH($C4026,RoutesPivot[[RouteID]:[RouteID]],0))</f>
        <v>225</v>
      </c>
      <c r="Q4026" t="str">
        <f>INDEX(AirportPivot[AirportName],MATCH($N4026,AirportPivot[[AirportID]:[AirportID]],0))</f>
        <v>Newark Liberty International</v>
      </c>
      <c r="R4026">
        <f>INDEX(AirportPivot[Gates (number of available)],MATCH($N4026,AirportPivot[[AirportID]:[AirportID]],0))</f>
        <v>82</v>
      </c>
    </row>
    <row r="4027" spans="1:18" x14ac:dyDescent="0.25">
      <c r="A4027" s="3" t="s">
        <v>4059</v>
      </c>
      <c r="B4027" s="12">
        <v>42017</v>
      </c>
      <c r="C4027" s="4" t="s">
        <v>50</v>
      </c>
      <c r="D4027" s="4">
        <v>3</v>
      </c>
      <c r="E4027" s="4">
        <v>205</v>
      </c>
      <c r="F4027" s="5">
        <v>0.33333333333333331</v>
      </c>
      <c r="G4027" s="6">
        <v>275</v>
      </c>
      <c r="H4027" s="7">
        <v>45375</v>
      </c>
      <c r="I4027" s="7">
        <f>FlightsPivot[[#This Row],[Total Fare]]*10%</f>
        <v>4537.5</v>
      </c>
      <c r="J4027" s="7">
        <f>FlightsPivot[[#This Row],[Total Fare]]+FlightsPivot[[#This Row],[10% tax ]]</f>
        <v>49912.5</v>
      </c>
      <c r="K4027" s="4">
        <v>1</v>
      </c>
      <c r="L4027" s="4">
        <v>2015</v>
      </c>
      <c r="M4027" t="str">
        <f>INDEX(RoutesPivot[DepAirport],MATCH($C4027,RoutesPivot[[RouteID]:[RouteID]],0))</f>
        <v>ORD</v>
      </c>
      <c r="N4027" t="str">
        <f>INDEX(RoutesPivot[AirportID],MATCH($C4027,RoutesPivot[[RouteID]:[RouteID]],0))</f>
        <v>LGA</v>
      </c>
      <c r="O4027">
        <f>INDEX(RoutesPivot[Distance],MATCH($C4027,RoutesPivot[[RouteID]:[RouteID]],0))</f>
        <v>610</v>
      </c>
      <c r="P4027">
        <f>INDEX(RoutesPivot[ListPrice],MATCH($C4027,RoutesPivot[[RouteID]:[RouteID]],0))</f>
        <v>275</v>
      </c>
      <c r="Q4027" t="str">
        <f>INDEX(AirportPivot[AirportName],MATCH($N4027,AirportPivot[[AirportID]:[AirportID]],0))</f>
        <v>Laguardia</v>
      </c>
      <c r="R4027">
        <f>INDEX(AirportPivot[Gates (number of available)],MATCH($N4027,AirportPivot[[AirportID]:[AirportID]],0))</f>
        <v>66</v>
      </c>
    </row>
    <row r="4028" spans="1:18" x14ac:dyDescent="0.25">
      <c r="A4028" s="3" t="s">
        <v>4060</v>
      </c>
      <c r="B4028" s="12">
        <v>41791</v>
      </c>
      <c r="C4028" s="4" t="s">
        <v>80</v>
      </c>
      <c r="D4028" s="4">
        <v>1.2</v>
      </c>
      <c r="E4028" s="4">
        <v>149</v>
      </c>
      <c r="F4028" s="5">
        <v>0.33333333333333331</v>
      </c>
      <c r="G4028" s="6">
        <v>330</v>
      </c>
      <c r="H4028" s="7">
        <v>61050</v>
      </c>
      <c r="I4028" s="7">
        <f>FlightsPivot[[#This Row],[Total Fare]]*10%</f>
        <v>6105</v>
      </c>
      <c r="J4028" s="7">
        <f>FlightsPivot[[#This Row],[Total Fare]]+FlightsPivot[[#This Row],[10% tax ]]</f>
        <v>67155</v>
      </c>
      <c r="K4028" s="4">
        <v>6</v>
      </c>
      <c r="L4028" s="4">
        <v>2014</v>
      </c>
      <c r="M4028" t="str">
        <f>INDEX(RoutesPivot[DepAirport],MATCH($C4028,RoutesPivot[[RouteID]:[RouteID]],0))</f>
        <v>ORD</v>
      </c>
      <c r="N4028" t="str">
        <f>INDEX(RoutesPivot[AirportID],MATCH($C4028,RoutesPivot[[RouteID]:[RouteID]],0))</f>
        <v>MIA</v>
      </c>
      <c r="O4028">
        <f>INDEX(RoutesPivot[Distance],MATCH($C4028,RoutesPivot[[RouteID]:[RouteID]],0))</f>
        <v>1000</v>
      </c>
      <c r="P4028">
        <f>INDEX(RoutesPivot[ListPrice],MATCH($C4028,RoutesPivot[[RouteID]:[RouteID]],0))</f>
        <v>300</v>
      </c>
      <c r="Q4028" t="str">
        <f>INDEX(AirportPivot[AirportName],MATCH($N4028,AirportPivot[[AirportID]:[AirportID]],0))</f>
        <v>Miami International</v>
      </c>
      <c r="R4028">
        <f>INDEX(AirportPivot[Gates (number of available)],MATCH($N4028,AirportPivot[[AirportID]:[AirportID]],0))</f>
        <v>80</v>
      </c>
    </row>
    <row r="4029" spans="1:18" x14ac:dyDescent="0.25">
      <c r="A4029" s="3" t="s">
        <v>4061</v>
      </c>
      <c r="B4029" s="12">
        <v>42291</v>
      </c>
      <c r="C4029" s="4" t="s">
        <v>70</v>
      </c>
      <c r="D4029" s="4">
        <v>1</v>
      </c>
      <c r="E4029" s="4">
        <v>193</v>
      </c>
      <c r="F4029" s="5">
        <v>0.72916666666666663</v>
      </c>
      <c r="G4029" s="6">
        <v>275</v>
      </c>
      <c r="H4029" s="7">
        <v>45375</v>
      </c>
      <c r="I4029" s="7">
        <f>FlightsPivot[[#This Row],[Total Fare]]*10%</f>
        <v>4537.5</v>
      </c>
      <c r="J4029" s="7">
        <f>FlightsPivot[[#This Row],[Total Fare]]+FlightsPivot[[#This Row],[10% tax ]]</f>
        <v>49912.5</v>
      </c>
      <c r="K4029" s="4">
        <v>10</v>
      </c>
      <c r="L4029" s="4">
        <v>2015</v>
      </c>
      <c r="M4029" t="str">
        <f>INDEX(RoutesPivot[DepAirport],MATCH($C4029,RoutesPivot[[RouteID]:[RouteID]],0))</f>
        <v>ORD</v>
      </c>
      <c r="N4029" t="str">
        <f>INDEX(RoutesPivot[AirportID],MATCH($C4029,RoutesPivot[[RouteID]:[RouteID]],0))</f>
        <v>LAS</v>
      </c>
      <c r="O4029">
        <f>INDEX(RoutesPivot[Distance],MATCH($C4029,RoutesPivot[[RouteID]:[RouteID]],0))</f>
        <v>1100</v>
      </c>
      <c r="P4029">
        <f>INDEX(RoutesPivot[ListPrice],MATCH($C4029,RoutesPivot[[RouteID]:[RouteID]],0))</f>
        <v>275</v>
      </c>
      <c r="Q4029" t="str">
        <f>INDEX(AirportPivot[AirportName],MATCH($N4029,AirportPivot[[AirportID]:[AirportID]],0))</f>
        <v>McCarran International</v>
      </c>
      <c r="R4029">
        <f>INDEX(AirportPivot[Gates (number of available)],MATCH($N4029,AirportPivot[[AirportID]:[AirportID]],0))</f>
        <v>68</v>
      </c>
    </row>
    <row r="4030" spans="1:18" x14ac:dyDescent="0.25">
      <c r="A4030" s="3" t="s">
        <v>4062</v>
      </c>
      <c r="B4030" s="12">
        <v>41924</v>
      </c>
      <c r="C4030" s="4" t="s">
        <v>80</v>
      </c>
      <c r="D4030" s="4">
        <v>1.2</v>
      </c>
      <c r="E4030" s="4">
        <v>67</v>
      </c>
      <c r="F4030" s="5">
        <v>0.45833333333333331</v>
      </c>
      <c r="G4030" s="6">
        <v>300</v>
      </c>
      <c r="H4030" s="7">
        <v>54300</v>
      </c>
      <c r="I4030" s="7">
        <f>FlightsPivot[[#This Row],[Total Fare]]*10%</f>
        <v>5430</v>
      </c>
      <c r="J4030" s="7">
        <f>FlightsPivot[[#This Row],[Total Fare]]+FlightsPivot[[#This Row],[10% tax ]]</f>
        <v>59730</v>
      </c>
      <c r="K4030" s="4">
        <v>10</v>
      </c>
      <c r="L4030" s="4">
        <v>2014</v>
      </c>
      <c r="M4030" t="str">
        <f>INDEX(RoutesPivot[DepAirport],MATCH($C4030,RoutesPivot[[RouteID]:[RouteID]],0))</f>
        <v>ORD</v>
      </c>
      <c r="N4030" t="str">
        <f>INDEX(RoutesPivot[AirportID],MATCH($C4030,RoutesPivot[[RouteID]:[RouteID]],0))</f>
        <v>MIA</v>
      </c>
      <c r="O4030">
        <f>INDEX(RoutesPivot[Distance],MATCH($C4030,RoutesPivot[[RouteID]:[RouteID]],0))</f>
        <v>1000</v>
      </c>
      <c r="P4030">
        <f>INDEX(RoutesPivot[ListPrice],MATCH($C4030,RoutesPivot[[RouteID]:[RouteID]],0))</f>
        <v>300</v>
      </c>
      <c r="Q4030" t="str">
        <f>INDEX(AirportPivot[AirportName],MATCH($N4030,AirportPivot[[AirportID]:[AirportID]],0))</f>
        <v>Miami International</v>
      </c>
      <c r="R4030">
        <f>INDEX(AirportPivot[Gates (number of available)],MATCH($N4030,AirportPivot[[AirportID]:[AirportID]],0))</f>
        <v>80</v>
      </c>
    </row>
    <row r="4031" spans="1:18" x14ac:dyDescent="0.25">
      <c r="A4031" s="3" t="s">
        <v>4063</v>
      </c>
      <c r="B4031" s="12">
        <v>42063</v>
      </c>
      <c r="C4031" s="4" t="s">
        <v>37</v>
      </c>
      <c r="D4031" s="4">
        <v>3.1</v>
      </c>
      <c r="E4031" s="4">
        <v>61</v>
      </c>
      <c r="F4031" s="5">
        <v>0.3125</v>
      </c>
      <c r="G4031" s="6">
        <v>350</v>
      </c>
      <c r="H4031" s="7">
        <v>57750</v>
      </c>
      <c r="I4031" s="7">
        <f>FlightsPivot[[#This Row],[Total Fare]]*10%</f>
        <v>5775</v>
      </c>
      <c r="J4031" s="7">
        <f>FlightsPivot[[#This Row],[Total Fare]]+FlightsPivot[[#This Row],[10% tax ]]</f>
        <v>63525</v>
      </c>
      <c r="K4031" s="4">
        <v>2</v>
      </c>
      <c r="L4031" s="4">
        <v>2015</v>
      </c>
      <c r="M4031" t="str">
        <f>INDEX(RoutesPivot[DepAirport],MATCH($C4031,RoutesPivot[[RouteID]:[RouteID]],0))</f>
        <v>ORD</v>
      </c>
      <c r="N4031" t="str">
        <f>INDEX(RoutesPivot[AirportID],MATCH($C4031,RoutesPivot[[RouteID]:[RouteID]],0))</f>
        <v>SEA</v>
      </c>
      <c r="O4031">
        <f>INDEX(RoutesPivot[Distance],MATCH($C4031,RoutesPivot[[RouteID]:[RouteID]],0))</f>
        <v>1500</v>
      </c>
      <c r="P4031">
        <f>INDEX(RoutesPivot[ListPrice],MATCH($C4031,RoutesPivot[[RouteID]:[RouteID]],0))</f>
        <v>350</v>
      </c>
      <c r="Q4031" t="str">
        <f>INDEX(AirportPivot[AirportName],MATCH($N4031,AirportPivot[[AirportID]:[AirportID]],0))</f>
        <v>Seattle-Tacoma International</v>
      </c>
      <c r="R4031">
        <f>INDEX(AirportPivot[Gates (number of available)],MATCH($N4031,AirportPivot[[AirportID]:[AirportID]],0))</f>
        <v>58</v>
      </c>
    </row>
    <row r="4032" spans="1:18" x14ac:dyDescent="0.25">
      <c r="A4032" s="3" t="s">
        <v>4064</v>
      </c>
      <c r="B4032" s="12">
        <v>41995</v>
      </c>
      <c r="C4032" s="4" t="s">
        <v>15</v>
      </c>
      <c r="D4032" s="4">
        <v>5.8</v>
      </c>
      <c r="E4032" s="4">
        <v>82</v>
      </c>
      <c r="F4032" s="5">
        <v>0.5625</v>
      </c>
      <c r="G4032" s="6">
        <v>315</v>
      </c>
      <c r="H4032" s="7">
        <v>57015</v>
      </c>
      <c r="I4032" s="7">
        <f>FlightsPivot[[#This Row],[Total Fare]]*10%</f>
        <v>5701.5</v>
      </c>
      <c r="J4032" s="7">
        <f>FlightsPivot[[#This Row],[Total Fare]]+FlightsPivot[[#This Row],[10% tax ]]</f>
        <v>62716.5</v>
      </c>
      <c r="K4032" s="4">
        <v>12</v>
      </c>
      <c r="L4032" s="4">
        <v>2014</v>
      </c>
      <c r="M4032" t="str">
        <f>INDEX(RoutesPivot[DepAirport],MATCH($C4032,RoutesPivot[[RouteID]:[RouteID]],0))</f>
        <v>ORD</v>
      </c>
      <c r="N4032" t="str">
        <f>INDEX(RoutesPivot[AirportID],MATCH($C4032,RoutesPivot[[RouteID]:[RouteID]],0))</f>
        <v>EWR</v>
      </c>
      <c r="O4032">
        <f>INDEX(RoutesPivot[Distance],MATCH($C4032,RoutesPivot[[RouteID]:[RouteID]],0))</f>
        <v>600</v>
      </c>
      <c r="P4032">
        <f>INDEX(RoutesPivot[ListPrice],MATCH($C4032,RoutesPivot[[RouteID]:[RouteID]],0))</f>
        <v>225</v>
      </c>
      <c r="Q4032" t="str">
        <f>INDEX(AirportPivot[AirportName],MATCH($N4032,AirportPivot[[AirportID]:[AirportID]],0))</f>
        <v>Newark Liberty International</v>
      </c>
      <c r="R4032">
        <f>INDEX(AirportPivot[Gates (number of available)],MATCH($N4032,AirportPivot[[AirportID]:[AirportID]],0))</f>
        <v>82</v>
      </c>
    </row>
    <row r="4033" spans="1:18" x14ac:dyDescent="0.25">
      <c r="A4033" s="3" t="s">
        <v>4065</v>
      </c>
      <c r="B4033" s="12">
        <v>41721</v>
      </c>
      <c r="C4033" s="4" t="s">
        <v>103</v>
      </c>
      <c r="D4033" s="4">
        <v>2.5</v>
      </c>
      <c r="E4033" s="4">
        <v>47</v>
      </c>
      <c r="F4033" s="5">
        <v>0.75</v>
      </c>
      <c r="G4033" s="6">
        <v>300</v>
      </c>
      <c r="H4033" s="7">
        <v>49500</v>
      </c>
      <c r="I4033" s="7">
        <f>FlightsPivot[[#This Row],[Total Fare]]*10%</f>
        <v>4950</v>
      </c>
      <c r="J4033" s="7">
        <f>FlightsPivot[[#This Row],[Total Fare]]+FlightsPivot[[#This Row],[10% tax ]]</f>
        <v>54450</v>
      </c>
      <c r="K4033" s="4">
        <v>3</v>
      </c>
      <c r="L4033" s="4">
        <v>2014</v>
      </c>
      <c r="M4033" t="str">
        <f>INDEX(RoutesPivot[DepAirport],MATCH($C4033,RoutesPivot[[RouteID]:[RouteID]],0))</f>
        <v>ORD</v>
      </c>
      <c r="N4033" t="str">
        <f>INDEX(RoutesPivot[AirportID],MATCH($C4033,RoutesPivot[[RouteID]:[RouteID]],0))</f>
        <v>IAD</v>
      </c>
      <c r="O4033">
        <f>INDEX(RoutesPivot[Distance],MATCH($C4033,RoutesPivot[[RouteID]:[RouteID]],0))</f>
        <v>515</v>
      </c>
      <c r="P4033">
        <f>INDEX(RoutesPivot[ListPrice],MATCH($C4033,RoutesPivot[[RouteID]:[RouteID]],0))</f>
        <v>300</v>
      </c>
      <c r="Q4033" t="str">
        <f>INDEX(AirportPivot[AirportName],MATCH($N4033,AirportPivot[[AirportID]:[AirportID]],0))</f>
        <v>Washington Dulles International</v>
      </c>
      <c r="R4033">
        <f>INDEX(AirportPivot[Gates (number of available)],MATCH($N4033,AirportPivot[[AirportID]:[AirportID]],0))</f>
        <v>95</v>
      </c>
    </row>
    <row r="4034" spans="1:18" x14ac:dyDescent="0.25">
      <c r="A4034" s="3" t="s">
        <v>4066</v>
      </c>
      <c r="B4034" s="12">
        <v>42070</v>
      </c>
      <c r="C4034" s="4" t="s">
        <v>23</v>
      </c>
      <c r="D4034" s="4">
        <v>1.6</v>
      </c>
      <c r="E4034" s="4">
        <v>18</v>
      </c>
      <c r="F4034" s="5">
        <v>0.77083333333333337</v>
      </c>
      <c r="G4034" s="6">
        <v>300</v>
      </c>
      <c r="H4034" s="7">
        <v>55500</v>
      </c>
      <c r="I4034" s="7">
        <f>FlightsPivot[[#This Row],[Total Fare]]*10%</f>
        <v>5550</v>
      </c>
      <c r="J4034" s="7">
        <f>FlightsPivot[[#This Row],[Total Fare]]+FlightsPivot[[#This Row],[10% tax ]]</f>
        <v>61050</v>
      </c>
      <c r="K4034" s="4">
        <v>3</v>
      </c>
      <c r="L4034" s="4">
        <v>2015</v>
      </c>
      <c r="M4034" t="str">
        <f>INDEX(RoutesPivot[DepAirport],MATCH($C4034,RoutesPivot[[RouteID]:[RouteID]],0))</f>
        <v>ORD</v>
      </c>
      <c r="N4034" t="str">
        <f>INDEX(RoutesPivot[AirportID],MATCH($C4034,RoutesPivot[[RouteID]:[RouteID]],0))</f>
        <v>DEN</v>
      </c>
      <c r="O4034">
        <f>INDEX(RoutesPivot[Distance],MATCH($C4034,RoutesPivot[[RouteID]:[RouteID]],0))</f>
        <v>800</v>
      </c>
      <c r="P4034">
        <f>INDEX(RoutesPivot[ListPrice],MATCH($C4034,RoutesPivot[[RouteID]:[RouteID]],0))</f>
        <v>300</v>
      </c>
      <c r="Q4034" t="str">
        <f>INDEX(AirportPivot[AirportName],MATCH($N4034,AirportPivot[[AirportID]:[AirportID]],0))</f>
        <v>Denver International</v>
      </c>
      <c r="R4034">
        <f>INDEX(AirportPivot[Gates (number of available)],MATCH($N4034,AirportPivot[[AirportID]:[AirportID]],0))</f>
        <v>75</v>
      </c>
    </row>
    <row r="4035" spans="1:18" x14ac:dyDescent="0.25">
      <c r="A4035" s="3" t="s">
        <v>4067</v>
      </c>
      <c r="B4035" s="12">
        <v>42230</v>
      </c>
      <c r="C4035" s="4" t="s">
        <v>33</v>
      </c>
      <c r="D4035" s="4">
        <v>2</v>
      </c>
      <c r="E4035" s="4">
        <v>17</v>
      </c>
      <c r="F4035" s="5">
        <v>0.5</v>
      </c>
      <c r="G4035" s="6">
        <v>412.5</v>
      </c>
      <c r="H4035" s="7">
        <v>76312.5</v>
      </c>
      <c r="I4035" s="7">
        <f>FlightsPivot[[#This Row],[Total Fare]]*10%</f>
        <v>7631.25</v>
      </c>
      <c r="J4035" s="7">
        <f>FlightsPivot[[#This Row],[Total Fare]]+FlightsPivot[[#This Row],[10% tax ]]</f>
        <v>83943.75</v>
      </c>
      <c r="K4035" s="4">
        <v>8</v>
      </c>
      <c r="L4035" s="4">
        <v>2015</v>
      </c>
      <c r="M4035" t="str">
        <f>INDEX(RoutesPivot[DepAirport],MATCH($C4035,RoutesPivot[[RouteID]:[RouteID]],0))</f>
        <v>ORD</v>
      </c>
      <c r="N4035" t="str">
        <f>INDEX(RoutesPivot[AirportID],MATCH($C4035,RoutesPivot[[RouteID]:[RouteID]],0))</f>
        <v>SFO</v>
      </c>
      <c r="O4035">
        <f>INDEX(RoutesPivot[Distance],MATCH($C4035,RoutesPivot[[RouteID]:[RouteID]],0))</f>
        <v>1600</v>
      </c>
      <c r="P4035">
        <f>INDEX(RoutesPivot[ListPrice],MATCH($C4035,RoutesPivot[[RouteID]:[RouteID]],0))</f>
        <v>375</v>
      </c>
      <c r="Q4035" t="str">
        <f>INDEX(AirportPivot[AirportName],MATCH($N4035,AirportPivot[[AirportID]:[AirportID]],0))</f>
        <v>San Francisco International</v>
      </c>
      <c r="R4035">
        <f>INDEX(AirportPivot[Gates (number of available)],MATCH($N4035,AirportPivot[[AirportID]:[AirportID]],0))</f>
        <v>70</v>
      </c>
    </row>
    <row r="4036" spans="1:18" x14ac:dyDescent="0.25">
      <c r="A4036" s="3" t="s">
        <v>4068</v>
      </c>
      <c r="B4036" s="12">
        <v>42243</v>
      </c>
      <c r="C4036" s="4" t="s">
        <v>50</v>
      </c>
      <c r="D4036" s="4">
        <v>1.8</v>
      </c>
      <c r="E4036" s="4">
        <v>184</v>
      </c>
      <c r="F4036" s="5">
        <v>0.66666666666666663</v>
      </c>
      <c r="G4036" s="6">
        <v>302.5</v>
      </c>
      <c r="H4036" s="7">
        <v>49912.5</v>
      </c>
      <c r="I4036" s="7">
        <f>FlightsPivot[[#This Row],[Total Fare]]*10%</f>
        <v>4991.25</v>
      </c>
      <c r="J4036" s="7">
        <f>FlightsPivot[[#This Row],[Total Fare]]+FlightsPivot[[#This Row],[10% tax ]]</f>
        <v>54903.75</v>
      </c>
      <c r="K4036" s="4">
        <v>8</v>
      </c>
      <c r="L4036" s="4">
        <v>2015</v>
      </c>
      <c r="M4036" t="str">
        <f>INDEX(RoutesPivot[DepAirport],MATCH($C4036,RoutesPivot[[RouteID]:[RouteID]],0))</f>
        <v>ORD</v>
      </c>
      <c r="N4036" t="str">
        <f>INDEX(RoutesPivot[AirportID],MATCH($C4036,RoutesPivot[[RouteID]:[RouteID]],0))</f>
        <v>LGA</v>
      </c>
      <c r="O4036">
        <f>INDEX(RoutesPivot[Distance],MATCH($C4036,RoutesPivot[[RouteID]:[RouteID]],0))</f>
        <v>610</v>
      </c>
      <c r="P4036">
        <f>INDEX(RoutesPivot[ListPrice],MATCH($C4036,RoutesPivot[[RouteID]:[RouteID]],0))</f>
        <v>275</v>
      </c>
      <c r="Q4036" t="str">
        <f>INDEX(AirportPivot[AirportName],MATCH($N4036,AirportPivot[[AirportID]:[AirportID]],0))</f>
        <v>Laguardia</v>
      </c>
      <c r="R4036">
        <f>INDEX(AirportPivot[Gates (number of available)],MATCH($N4036,AirportPivot[[AirportID]:[AirportID]],0))</f>
        <v>66</v>
      </c>
    </row>
    <row r="4037" spans="1:18" x14ac:dyDescent="0.25">
      <c r="A4037" s="3" t="s">
        <v>4069</v>
      </c>
      <c r="B4037" s="12">
        <v>42265</v>
      </c>
      <c r="C4037" s="4" t="s">
        <v>19</v>
      </c>
      <c r="D4037" s="4">
        <v>2.2999999999999998</v>
      </c>
      <c r="E4037" s="4">
        <v>179</v>
      </c>
      <c r="F4037" s="5">
        <v>0.8125</v>
      </c>
      <c r="G4037" s="6">
        <v>200</v>
      </c>
      <c r="H4037" s="7">
        <v>33000</v>
      </c>
      <c r="I4037" s="7">
        <f>FlightsPivot[[#This Row],[Total Fare]]*10%</f>
        <v>3300</v>
      </c>
      <c r="J4037" s="7">
        <f>FlightsPivot[[#This Row],[Total Fare]]+FlightsPivot[[#This Row],[10% tax ]]</f>
        <v>36300</v>
      </c>
      <c r="K4037" s="4">
        <v>9</v>
      </c>
      <c r="L4037" s="4">
        <v>2015</v>
      </c>
      <c r="M4037" t="str">
        <f>INDEX(RoutesPivot[DepAirport],MATCH($C4037,RoutesPivot[[RouteID]:[RouteID]],0))</f>
        <v>ORD</v>
      </c>
      <c r="N4037" t="str">
        <f>INDEX(RoutesPivot[AirportID],MATCH($C4037,RoutesPivot[[RouteID]:[RouteID]],0))</f>
        <v>IAH</v>
      </c>
      <c r="O4037">
        <f>INDEX(RoutesPivot[Distance],MATCH($C4037,RoutesPivot[[RouteID]:[RouteID]],0))</f>
        <v>800</v>
      </c>
      <c r="P4037">
        <f>INDEX(RoutesPivot[ListPrice],MATCH($C4037,RoutesPivot[[RouteID]:[RouteID]],0))</f>
        <v>200</v>
      </c>
      <c r="Q4037" t="str">
        <f>INDEX(AirportPivot[AirportName],MATCH($N4037,AirportPivot[[AirportID]:[AirportID]],0))</f>
        <v>George Bush Intercontinental/Houston</v>
      </c>
      <c r="R4037">
        <f>INDEX(AirportPivot[Gates (number of available)],MATCH($N4037,AirportPivot[[AirportID]:[AirportID]],0))</f>
        <v>80</v>
      </c>
    </row>
    <row r="4038" spans="1:18" x14ac:dyDescent="0.25">
      <c r="A4038" s="3" t="s">
        <v>4070</v>
      </c>
      <c r="B4038" s="12">
        <v>42359</v>
      </c>
      <c r="C4038" s="4" t="s">
        <v>86</v>
      </c>
      <c r="D4038" s="4">
        <v>3.8</v>
      </c>
      <c r="E4038" s="4">
        <v>2</v>
      </c>
      <c r="F4038" s="5">
        <v>0.83333333333333337</v>
      </c>
      <c r="G4038" s="6">
        <v>161</v>
      </c>
      <c r="H4038" s="7">
        <v>29785</v>
      </c>
      <c r="I4038" s="7">
        <f>FlightsPivot[[#This Row],[Total Fare]]*10%</f>
        <v>2978.5</v>
      </c>
      <c r="J4038" s="7">
        <f>FlightsPivot[[#This Row],[Total Fare]]+FlightsPivot[[#This Row],[10% tax ]]</f>
        <v>32763.5</v>
      </c>
      <c r="K4038" s="4">
        <v>12</v>
      </c>
      <c r="L4038" s="4">
        <v>2015</v>
      </c>
      <c r="M4038" t="str">
        <f>INDEX(RoutesPivot[DepAirport],MATCH($C4038,RoutesPivot[[RouteID]:[RouteID]],0))</f>
        <v>ORD</v>
      </c>
      <c r="N4038" t="str">
        <f>INDEX(RoutesPivot[AirportID],MATCH($C4038,RoutesPivot[[RouteID]:[RouteID]],0))</f>
        <v>DTW</v>
      </c>
      <c r="O4038">
        <f>INDEX(RoutesPivot[Distance],MATCH($C4038,RoutesPivot[[RouteID]:[RouteID]],0))</f>
        <v>200</v>
      </c>
      <c r="P4038">
        <f>INDEX(RoutesPivot[ListPrice],MATCH($C4038,RoutesPivot[[RouteID]:[RouteID]],0))</f>
        <v>115</v>
      </c>
      <c r="Q4038" t="str">
        <f>INDEX(AirportPivot[AirportName],MATCH($N4038,AirportPivot[[AirportID]:[AirportID]],0))</f>
        <v>Detroit Metropolitan Wayne County</v>
      </c>
      <c r="R4038">
        <f>INDEX(AirportPivot[Gates (number of available)],MATCH($N4038,AirportPivot[[AirportID]:[AirportID]],0))</f>
        <v>60</v>
      </c>
    </row>
    <row r="4039" spans="1:18" x14ac:dyDescent="0.25">
      <c r="A4039" s="3" t="s">
        <v>4071</v>
      </c>
      <c r="B4039" s="12">
        <v>41761</v>
      </c>
      <c r="C4039" s="4" t="s">
        <v>23</v>
      </c>
      <c r="D4039" s="4">
        <v>2.4</v>
      </c>
      <c r="E4039" s="4">
        <v>43</v>
      </c>
      <c r="F4039" s="5">
        <v>0.70833333333333337</v>
      </c>
      <c r="G4039" s="6">
        <v>300</v>
      </c>
      <c r="H4039" s="7">
        <v>49500</v>
      </c>
      <c r="I4039" s="7">
        <f>FlightsPivot[[#This Row],[Total Fare]]*10%</f>
        <v>4950</v>
      </c>
      <c r="J4039" s="7">
        <f>FlightsPivot[[#This Row],[Total Fare]]+FlightsPivot[[#This Row],[10% tax ]]</f>
        <v>54450</v>
      </c>
      <c r="K4039" s="4">
        <v>5</v>
      </c>
      <c r="L4039" s="4">
        <v>2014</v>
      </c>
      <c r="M4039" t="str">
        <f>INDEX(RoutesPivot[DepAirport],MATCH($C4039,RoutesPivot[[RouteID]:[RouteID]],0))</f>
        <v>ORD</v>
      </c>
      <c r="N4039" t="str">
        <f>INDEX(RoutesPivot[AirportID],MATCH($C4039,RoutesPivot[[RouteID]:[RouteID]],0))</f>
        <v>DEN</v>
      </c>
      <c r="O4039">
        <f>INDEX(RoutesPivot[Distance],MATCH($C4039,RoutesPivot[[RouteID]:[RouteID]],0))</f>
        <v>800</v>
      </c>
      <c r="P4039">
        <f>INDEX(RoutesPivot[ListPrice],MATCH($C4039,RoutesPivot[[RouteID]:[RouteID]],0))</f>
        <v>300</v>
      </c>
      <c r="Q4039" t="str">
        <f>INDEX(AirportPivot[AirportName],MATCH($N4039,AirportPivot[[AirportID]:[AirportID]],0))</f>
        <v>Denver International</v>
      </c>
      <c r="R4039">
        <f>INDEX(AirportPivot[Gates (number of available)],MATCH($N4039,AirportPivot[[AirportID]:[AirportID]],0))</f>
        <v>75</v>
      </c>
    </row>
    <row r="4040" spans="1:18" x14ac:dyDescent="0.25">
      <c r="A4040" s="3" t="s">
        <v>4072</v>
      </c>
      <c r="B4040" s="12">
        <v>42300</v>
      </c>
      <c r="C4040" s="4" t="s">
        <v>86</v>
      </c>
      <c r="D4040" s="4">
        <v>1.2</v>
      </c>
      <c r="E4040" s="4">
        <v>188</v>
      </c>
      <c r="F4040" s="5">
        <v>0.70833333333333337</v>
      </c>
      <c r="G4040" s="6">
        <v>115</v>
      </c>
      <c r="H4040" s="7">
        <v>18975</v>
      </c>
      <c r="I4040" s="7">
        <f>FlightsPivot[[#This Row],[Total Fare]]*10%</f>
        <v>1897.5</v>
      </c>
      <c r="J4040" s="7">
        <f>FlightsPivot[[#This Row],[Total Fare]]+FlightsPivot[[#This Row],[10% tax ]]</f>
        <v>20872.5</v>
      </c>
      <c r="K4040" s="4">
        <v>10</v>
      </c>
      <c r="L4040" s="4">
        <v>2015</v>
      </c>
      <c r="M4040" t="str">
        <f>INDEX(RoutesPivot[DepAirport],MATCH($C4040,RoutesPivot[[RouteID]:[RouteID]],0))</f>
        <v>ORD</v>
      </c>
      <c r="N4040" t="str">
        <f>INDEX(RoutesPivot[AirportID],MATCH($C4040,RoutesPivot[[RouteID]:[RouteID]],0))</f>
        <v>DTW</v>
      </c>
      <c r="O4040">
        <f>INDEX(RoutesPivot[Distance],MATCH($C4040,RoutesPivot[[RouteID]:[RouteID]],0))</f>
        <v>200</v>
      </c>
      <c r="P4040">
        <f>INDEX(RoutesPivot[ListPrice],MATCH($C4040,RoutesPivot[[RouteID]:[RouteID]],0))</f>
        <v>115</v>
      </c>
      <c r="Q4040" t="str">
        <f>INDEX(AirportPivot[AirportName],MATCH($N4040,AirportPivot[[AirportID]:[AirportID]],0))</f>
        <v>Detroit Metropolitan Wayne County</v>
      </c>
      <c r="R4040">
        <f>INDEX(AirportPivot[Gates (number of available)],MATCH($N4040,AirportPivot[[AirportID]:[AirportID]],0))</f>
        <v>60</v>
      </c>
    </row>
    <row r="4041" spans="1:18" x14ac:dyDescent="0.25">
      <c r="A4041" s="3" t="s">
        <v>4073</v>
      </c>
      <c r="B4041" s="12">
        <v>41782</v>
      </c>
      <c r="C4041" s="4" t="s">
        <v>37</v>
      </c>
      <c r="D4041" s="4">
        <v>1.8</v>
      </c>
      <c r="E4041" s="4">
        <v>114</v>
      </c>
      <c r="F4041" s="5">
        <v>0.39583333333333331</v>
      </c>
      <c r="G4041" s="6">
        <v>350</v>
      </c>
      <c r="H4041" s="7">
        <v>64750</v>
      </c>
      <c r="I4041" s="7">
        <f>FlightsPivot[[#This Row],[Total Fare]]*10%</f>
        <v>6475</v>
      </c>
      <c r="J4041" s="7">
        <f>FlightsPivot[[#This Row],[Total Fare]]+FlightsPivot[[#This Row],[10% tax ]]</f>
        <v>71225</v>
      </c>
      <c r="K4041" s="4">
        <v>5</v>
      </c>
      <c r="L4041" s="4">
        <v>2014</v>
      </c>
      <c r="M4041" t="str">
        <f>INDEX(RoutesPivot[DepAirport],MATCH($C4041,RoutesPivot[[RouteID]:[RouteID]],0))</f>
        <v>ORD</v>
      </c>
      <c r="N4041" t="str">
        <f>INDEX(RoutesPivot[AirportID],MATCH($C4041,RoutesPivot[[RouteID]:[RouteID]],0))</f>
        <v>SEA</v>
      </c>
      <c r="O4041">
        <f>INDEX(RoutesPivot[Distance],MATCH($C4041,RoutesPivot[[RouteID]:[RouteID]],0))</f>
        <v>1500</v>
      </c>
      <c r="P4041">
        <f>INDEX(RoutesPivot[ListPrice],MATCH($C4041,RoutesPivot[[RouteID]:[RouteID]],0))</f>
        <v>350</v>
      </c>
      <c r="Q4041" t="str">
        <f>INDEX(AirportPivot[AirportName],MATCH($N4041,AirportPivot[[AirportID]:[AirportID]],0))</f>
        <v>Seattle-Tacoma International</v>
      </c>
      <c r="R4041">
        <f>INDEX(AirportPivot[Gates (number of available)],MATCH($N4041,AirportPivot[[AirportID]:[AirportID]],0))</f>
        <v>58</v>
      </c>
    </row>
    <row r="4042" spans="1:18" x14ac:dyDescent="0.25">
      <c r="A4042" s="3" t="s">
        <v>4074</v>
      </c>
      <c r="B4042" s="12">
        <v>42230</v>
      </c>
      <c r="C4042" s="4" t="s">
        <v>70</v>
      </c>
      <c r="D4042" s="4">
        <v>2.5</v>
      </c>
      <c r="E4042" s="4">
        <v>206</v>
      </c>
      <c r="F4042" s="5">
        <v>0.79166666666666663</v>
      </c>
      <c r="G4042" s="6">
        <v>302.5</v>
      </c>
      <c r="H4042" s="7">
        <v>49912.5</v>
      </c>
      <c r="I4042" s="7">
        <f>FlightsPivot[[#This Row],[Total Fare]]*10%</f>
        <v>4991.25</v>
      </c>
      <c r="J4042" s="7">
        <f>FlightsPivot[[#This Row],[Total Fare]]+FlightsPivot[[#This Row],[10% tax ]]</f>
        <v>54903.75</v>
      </c>
      <c r="K4042" s="4">
        <v>8</v>
      </c>
      <c r="L4042" s="4">
        <v>2015</v>
      </c>
      <c r="M4042" t="str">
        <f>INDEX(RoutesPivot[DepAirport],MATCH($C4042,RoutesPivot[[RouteID]:[RouteID]],0))</f>
        <v>ORD</v>
      </c>
      <c r="N4042" t="str">
        <f>INDEX(RoutesPivot[AirportID],MATCH($C4042,RoutesPivot[[RouteID]:[RouteID]],0))</f>
        <v>LAS</v>
      </c>
      <c r="O4042">
        <f>INDEX(RoutesPivot[Distance],MATCH($C4042,RoutesPivot[[RouteID]:[RouteID]],0))</f>
        <v>1100</v>
      </c>
      <c r="P4042">
        <f>INDEX(RoutesPivot[ListPrice],MATCH($C4042,RoutesPivot[[RouteID]:[RouteID]],0))</f>
        <v>275</v>
      </c>
      <c r="Q4042" t="str">
        <f>INDEX(AirportPivot[AirportName],MATCH($N4042,AirportPivot[[AirportID]:[AirportID]],0))</f>
        <v>McCarran International</v>
      </c>
      <c r="R4042">
        <f>INDEX(AirportPivot[Gates (number of available)],MATCH($N4042,AirportPivot[[AirportID]:[AirportID]],0))</f>
        <v>68</v>
      </c>
    </row>
    <row r="4043" spans="1:18" x14ac:dyDescent="0.25">
      <c r="A4043" s="3" t="s">
        <v>4075</v>
      </c>
      <c r="B4043" s="12">
        <v>42229</v>
      </c>
      <c r="C4043" s="4" t="s">
        <v>37</v>
      </c>
      <c r="D4043" s="4">
        <v>1.9</v>
      </c>
      <c r="E4043" s="4">
        <v>79</v>
      </c>
      <c r="F4043" s="5">
        <v>0.29166666666666669</v>
      </c>
      <c r="G4043" s="6">
        <v>385</v>
      </c>
      <c r="H4043" s="7">
        <v>69685</v>
      </c>
      <c r="I4043" s="7">
        <f>FlightsPivot[[#This Row],[Total Fare]]*10%</f>
        <v>6968.5</v>
      </c>
      <c r="J4043" s="7">
        <f>FlightsPivot[[#This Row],[Total Fare]]+FlightsPivot[[#This Row],[10% tax ]]</f>
        <v>76653.5</v>
      </c>
      <c r="K4043" s="4">
        <v>8</v>
      </c>
      <c r="L4043" s="4">
        <v>2015</v>
      </c>
      <c r="M4043" t="str">
        <f>INDEX(RoutesPivot[DepAirport],MATCH($C4043,RoutesPivot[[RouteID]:[RouteID]],0))</f>
        <v>ORD</v>
      </c>
      <c r="N4043" t="str">
        <f>INDEX(RoutesPivot[AirportID],MATCH($C4043,RoutesPivot[[RouteID]:[RouteID]],0))</f>
        <v>SEA</v>
      </c>
      <c r="O4043">
        <f>INDEX(RoutesPivot[Distance],MATCH($C4043,RoutesPivot[[RouteID]:[RouteID]],0))</f>
        <v>1500</v>
      </c>
      <c r="P4043">
        <f>INDEX(RoutesPivot[ListPrice],MATCH($C4043,RoutesPivot[[RouteID]:[RouteID]],0))</f>
        <v>350</v>
      </c>
      <c r="Q4043" t="str">
        <f>INDEX(AirportPivot[AirportName],MATCH($N4043,AirportPivot[[AirportID]:[AirportID]],0))</f>
        <v>Seattle-Tacoma International</v>
      </c>
      <c r="R4043">
        <f>INDEX(AirportPivot[Gates (number of available)],MATCH($N4043,AirportPivot[[AirportID]:[AirportID]],0))</f>
        <v>58</v>
      </c>
    </row>
    <row r="4044" spans="1:18" x14ac:dyDescent="0.25">
      <c r="A4044" s="3" t="s">
        <v>4076</v>
      </c>
      <c r="B4044" s="12">
        <v>41825</v>
      </c>
      <c r="C4044" s="4" t="s">
        <v>27</v>
      </c>
      <c r="D4044" s="4">
        <v>9.5</v>
      </c>
      <c r="E4044" s="4">
        <v>140</v>
      </c>
      <c r="F4044" s="5">
        <v>0.8125</v>
      </c>
      <c r="G4044" s="6">
        <v>220</v>
      </c>
      <c r="H4044" s="7">
        <v>40700</v>
      </c>
      <c r="I4044" s="7">
        <f>FlightsPivot[[#This Row],[Total Fare]]*10%</f>
        <v>4070</v>
      </c>
      <c r="J4044" s="7">
        <f>FlightsPivot[[#This Row],[Total Fare]]+FlightsPivot[[#This Row],[10% tax ]]</f>
        <v>44770</v>
      </c>
      <c r="K4044" s="4">
        <v>7</v>
      </c>
      <c r="L4044" s="4">
        <v>2014</v>
      </c>
      <c r="M4044" t="str">
        <f>INDEX(RoutesPivot[DepAirport],MATCH($C4044,RoutesPivot[[RouteID]:[RouteID]],0))</f>
        <v>ORD</v>
      </c>
      <c r="N4044" t="str">
        <f>INDEX(RoutesPivot[AirportID],MATCH($C4044,RoutesPivot[[RouteID]:[RouteID]],0))</f>
        <v>ATL</v>
      </c>
      <c r="O4044">
        <f>INDEX(RoutesPivot[Distance],MATCH($C4044,RoutesPivot[[RouteID]:[RouteID]],0))</f>
        <v>510</v>
      </c>
      <c r="P4044">
        <f>INDEX(RoutesPivot[ListPrice],MATCH($C4044,RoutesPivot[[RouteID]:[RouteID]],0))</f>
        <v>200</v>
      </c>
      <c r="Q4044" t="str">
        <f>INDEX(AirportPivot[AirportName],MATCH($N4044,AirportPivot[[AirportID]:[AirportID]],0))</f>
        <v>Hartsfield-Jackson Atlanta International</v>
      </c>
      <c r="R4044">
        <f>INDEX(AirportPivot[Gates (number of available)],MATCH($N4044,AirportPivot[[AirportID]:[AirportID]],0))</f>
        <v>100</v>
      </c>
    </row>
    <row r="4045" spans="1:18" x14ac:dyDescent="0.25">
      <c r="A4045" s="3" t="s">
        <v>4077</v>
      </c>
      <c r="B4045" s="12">
        <v>42041</v>
      </c>
      <c r="C4045" s="4" t="s">
        <v>37</v>
      </c>
      <c r="D4045" s="4">
        <v>2.2000000000000002</v>
      </c>
      <c r="E4045" s="4">
        <v>136</v>
      </c>
      <c r="F4045" s="5">
        <v>0.6875</v>
      </c>
      <c r="G4045" s="6">
        <v>350</v>
      </c>
      <c r="H4045" s="7">
        <v>64750</v>
      </c>
      <c r="I4045" s="7">
        <f>FlightsPivot[[#This Row],[Total Fare]]*10%</f>
        <v>6475</v>
      </c>
      <c r="J4045" s="7">
        <f>FlightsPivot[[#This Row],[Total Fare]]+FlightsPivot[[#This Row],[10% tax ]]</f>
        <v>71225</v>
      </c>
      <c r="K4045" s="4">
        <v>2</v>
      </c>
      <c r="L4045" s="4">
        <v>2015</v>
      </c>
      <c r="M4045" t="str">
        <f>INDEX(RoutesPivot[DepAirport],MATCH($C4045,RoutesPivot[[RouteID]:[RouteID]],0))</f>
        <v>ORD</v>
      </c>
      <c r="N4045" t="str">
        <f>INDEX(RoutesPivot[AirportID],MATCH($C4045,RoutesPivot[[RouteID]:[RouteID]],0))</f>
        <v>SEA</v>
      </c>
      <c r="O4045">
        <f>INDEX(RoutesPivot[Distance],MATCH($C4045,RoutesPivot[[RouteID]:[RouteID]],0))</f>
        <v>1500</v>
      </c>
      <c r="P4045">
        <f>INDEX(RoutesPivot[ListPrice],MATCH($C4045,RoutesPivot[[RouteID]:[RouteID]],0))</f>
        <v>350</v>
      </c>
      <c r="Q4045" t="str">
        <f>INDEX(AirportPivot[AirportName],MATCH($N4045,AirportPivot[[AirportID]:[AirportID]],0))</f>
        <v>Seattle-Tacoma International</v>
      </c>
      <c r="R4045">
        <f>INDEX(AirportPivot[Gates (number of available)],MATCH($N4045,AirportPivot[[AirportID]:[AirportID]],0))</f>
        <v>58</v>
      </c>
    </row>
    <row r="4046" spans="1:18" x14ac:dyDescent="0.25">
      <c r="A4046" s="3" t="s">
        <v>4078</v>
      </c>
      <c r="B4046" s="12">
        <v>41795</v>
      </c>
      <c r="C4046" s="4" t="s">
        <v>25</v>
      </c>
      <c r="D4046" s="4">
        <v>2.5</v>
      </c>
      <c r="E4046" s="4">
        <v>78</v>
      </c>
      <c r="F4046" s="5">
        <v>0.64583333333333337</v>
      </c>
      <c r="G4046" s="6">
        <v>220</v>
      </c>
      <c r="H4046" s="7">
        <v>39820</v>
      </c>
      <c r="I4046" s="7">
        <f>FlightsPivot[[#This Row],[Total Fare]]*10%</f>
        <v>3982</v>
      </c>
      <c r="J4046" s="7">
        <f>FlightsPivot[[#This Row],[Total Fare]]+FlightsPivot[[#This Row],[10% tax ]]</f>
        <v>43802</v>
      </c>
      <c r="K4046" s="4">
        <v>6</v>
      </c>
      <c r="L4046" s="4">
        <v>2014</v>
      </c>
      <c r="M4046" t="str">
        <f>INDEX(RoutesPivot[DepAirport],MATCH($C4046,RoutesPivot[[RouteID]:[RouteID]],0))</f>
        <v>ORD</v>
      </c>
      <c r="N4046" t="str">
        <f>INDEX(RoutesPivot[AirportID],MATCH($C4046,RoutesPivot[[RouteID]:[RouteID]],0))</f>
        <v>DFW</v>
      </c>
      <c r="O4046">
        <f>INDEX(RoutesPivot[Distance],MATCH($C4046,RoutesPivot[[RouteID]:[RouteID]],0))</f>
        <v>700</v>
      </c>
      <c r="P4046">
        <f>INDEX(RoutesPivot[ListPrice],MATCH($C4046,RoutesPivot[[RouteID]:[RouteID]],0))</f>
        <v>200</v>
      </c>
      <c r="Q4046" t="str">
        <f>INDEX(AirportPivot[AirportName],MATCH($N4046,AirportPivot[[AirportID]:[AirportID]],0))</f>
        <v>Dallas/Fort Worth International</v>
      </c>
      <c r="R4046">
        <f>INDEX(AirportPivot[Gates (number of available)],MATCH($N4046,AirportPivot[[AirportID]:[AirportID]],0))</f>
        <v>130</v>
      </c>
    </row>
    <row r="4047" spans="1:18" x14ac:dyDescent="0.25">
      <c r="A4047" s="3" t="s">
        <v>4079</v>
      </c>
      <c r="B4047" s="12">
        <v>41802</v>
      </c>
      <c r="C4047" s="4" t="s">
        <v>19</v>
      </c>
      <c r="D4047" s="4">
        <v>2.2999999999999998</v>
      </c>
      <c r="E4047" s="4">
        <v>32</v>
      </c>
      <c r="F4047" s="5">
        <v>0.375</v>
      </c>
      <c r="G4047" s="6">
        <v>220</v>
      </c>
      <c r="H4047" s="7">
        <v>40700</v>
      </c>
      <c r="I4047" s="7">
        <f>FlightsPivot[[#This Row],[Total Fare]]*10%</f>
        <v>4070</v>
      </c>
      <c r="J4047" s="7">
        <f>FlightsPivot[[#This Row],[Total Fare]]+FlightsPivot[[#This Row],[10% tax ]]</f>
        <v>44770</v>
      </c>
      <c r="K4047" s="4">
        <v>6</v>
      </c>
      <c r="L4047" s="4">
        <v>2014</v>
      </c>
      <c r="M4047" t="str">
        <f>INDEX(RoutesPivot[DepAirport],MATCH($C4047,RoutesPivot[[RouteID]:[RouteID]],0))</f>
        <v>ORD</v>
      </c>
      <c r="N4047" t="str">
        <f>INDEX(RoutesPivot[AirportID],MATCH($C4047,RoutesPivot[[RouteID]:[RouteID]],0))</f>
        <v>IAH</v>
      </c>
      <c r="O4047">
        <f>INDEX(RoutesPivot[Distance],MATCH($C4047,RoutesPivot[[RouteID]:[RouteID]],0))</f>
        <v>800</v>
      </c>
      <c r="P4047">
        <f>INDEX(RoutesPivot[ListPrice],MATCH($C4047,RoutesPivot[[RouteID]:[RouteID]],0))</f>
        <v>200</v>
      </c>
      <c r="Q4047" t="str">
        <f>INDEX(AirportPivot[AirportName],MATCH($N4047,AirportPivot[[AirportID]:[AirportID]],0))</f>
        <v>George Bush Intercontinental/Houston</v>
      </c>
      <c r="R4047">
        <f>INDEX(AirportPivot[Gates (number of available)],MATCH($N4047,AirportPivot[[AirportID]:[AirportID]],0))</f>
        <v>80</v>
      </c>
    </row>
    <row r="4048" spans="1:18" x14ac:dyDescent="0.25">
      <c r="A4048" s="3" t="s">
        <v>4080</v>
      </c>
      <c r="B4048" s="12">
        <v>42029</v>
      </c>
      <c r="C4048" s="4" t="s">
        <v>33</v>
      </c>
      <c r="D4048" s="4">
        <v>1.9</v>
      </c>
      <c r="E4048" s="4">
        <v>179</v>
      </c>
      <c r="F4048" s="5">
        <v>0.58333333333333337</v>
      </c>
      <c r="G4048" s="6">
        <v>375</v>
      </c>
      <c r="H4048" s="7">
        <v>61875</v>
      </c>
      <c r="I4048" s="7">
        <f>FlightsPivot[[#This Row],[Total Fare]]*10%</f>
        <v>6187.5</v>
      </c>
      <c r="J4048" s="7">
        <f>FlightsPivot[[#This Row],[Total Fare]]+FlightsPivot[[#This Row],[10% tax ]]</f>
        <v>68062.5</v>
      </c>
      <c r="K4048" s="4">
        <v>1</v>
      </c>
      <c r="L4048" s="4">
        <v>2015</v>
      </c>
      <c r="M4048" t="str">
        <f>INDEX(RoutesPivot[DepAirport],MATCH($C4048,RoutesPivot[[RouteID]:[RouteID]],0))</f>
        <v>ORD</v>
      </c>
      <c r="N4048" t="str">
        <f>INDEX(RoutesPivot[AirportID],MATCH($C4048,RoutesPivot[[RouteID]:[RouteID]],0))</f>
        <v>SFO</v>
      </c>
      <c r="O4048">
        <f>INDEX(RoutesPivot[Distance],MATCH($C4048,RoutesPivot[[RouteID]:[RouteID]],0))</f>
        <v>1600</v>
      </c>
      <c r="P4048">
        <f>INDEX(RoutesPivot[ListPrice],MATCH($C4048,RoutesPivot[[RouteID]:[RouteID]],0))</f>
        <v>375</v>
      </c>
      <c r="Q4048" t="str">
        <f>INDEX(AirportPivot[AirportName],MATCH($N4048,AirportPivot[[AirportID]:[AirportID]],0))</f>
        <v>San Francisco International</v>
      </c>
      <c r="R4048">
        <f>INDEX(AirportPivot[Gates (number of available)],MATCH($N4048,AirportPivot[[AirportID]:[AirportID]],0))</f>
        <v>70</v>
      </c>
    </row>
    <row r="4049" spans="1:18" x14ac:dyDescent="0.25">
      <c r="A4049" s="3" t="s">
        <v>4081</v>
      </c>
      <c r="B4049" s="12">
        <v>41938</v>
      </c>
      <c r="C4049" s="4" t="s">
        <v>25</v>
      </c>
      <c r="D4049" s="4">
        <v>1.2</v>
      </c>
      <c r="E4049" s="4">
        <v>94</v>
      </c>
      <c r="F4049" s="5">
        <v>0.8125</v>
      </c>
      <c r="G4049" s="6">
        <v>200</v>
      </c>
      <c r="H4049" s="7">
        <v>37000</v>
      </c>
      <c r="I4049" s="7">
        <f>FlightsPivot[[#This Row],[Total Fare]]*10%</f>
        <v>3700</v>
      </c>
      <c r="J4049" s="7">
        <f>FlightsPivot[[#This Row],[Total Fare]]+FlightsPivot[[#This Row],[10% tax ]]</f>
        <v>40700</v>
      </c>
      <c r="K4049" s="4">
        <v>10</v>
      </c>
      <c r="L4049" s="4">
        <v>2014</v>
      </c>
      <c r="M4049" t="str">
        <f>INDEX(RoutesPivot[DepAirport],MATCH($C4049,RoutesPivot[[RouteID]:[RouteID]],0))</f>
        <v>ORD</v>
      </c>
      <c r="N4049" t="str">
        <f>INDEX(RoutesPivot[AirportID],MATCH($C4049,RoutesPivot[[RouteID]:[RouteID]],0))</f>
        <v>DFW</v>
      </c>
      <c r="O4049">
        <f>INDEX(RoutesPivot[Distance],MATCH($C4049,RoutesPivot[[RouteID]:[RouteID]],0))</f>
        <v>700</v>
      </c>
      <c r="P4049">
        <f>INDEX(RoutesPivot[ListPrice],MATCH($C4049,RoutesPivot[[RouteID]:[RouteID]],0))</f>
        <v>200</v>
      </c>
      <c r="Q4049" t="str">
        <f>INDEX(AirportPivot[AirportName],MATCH($N4049,AirportPivot[[AirportID]:[AirportID]],0))</f>
        <v>Dallas/Fort Worth International</v>
      </c>
      <c r="R4049">
        <f>INDEX(AirportPivot[Gates (number of available)],MATCH($N4049,AirportPivot[[AirportID]:[AirportID]],0))</f>
        <v>130</v>
      </c>
    </row>
    <row r="4050" spans="1:18" x14ac:dyDescent="0.25">
      <c r="A4050" s="3" t="s">
        <v>4082</v>
      </c>
      <c r="B4050" s="12">
        <v>41910</v>
      </c>
      <c r="C4050" s="4" t="s">
        <v>11</v>
      </c>
      <c r="D4050" s="4">
        <v>1.9</v>
      </c>
      <c r="E4050" s="4">
        <v>1</v>
      </c>
      <c r="F4050" s="5">
        <v>0.77083333333333337</v>
      </c>
      <c r="G4050" s="6">
        <v>300</v>
      </c>
      <c r="H4050" s="7">
        <v>55500</v>
      </c>
      <c r="I4050" s="7">
        <f>FlightsPivot[[#This Row],[Total Fare]]*10%</f>
        <v>5550</v>
      </c>
      <c r="J4050" s="7">
        <f>FlightsPivot[[#This Row],[Total Fare]]+FlightsPivot[[#This Row],[10% tax ]]</f>
        <v>61050</v>
      </c>
      <c r="K4050" s="4">
        <v>9</v>
      </c>
      <c r="L4050" s="4">
        <v>2014</v>
      </c>
      <c r="M4050" t="str">
        <f>INDEX(RoutesPivot[DepAirport],MATCH($C4050,RoutesPivot[[RouteID]:[RouteID]],0))</f>
        <v>ORD</v>
      </c>
      <c r="N4050" t="str">
        <f>INDEX(RoutesPivot[AirportID],MATCH($C4050,RoutesPivot[[RouteID]:[RouteID]],0))</f>
        <v>BOS</v>
      </c>
      <c r="O4050">
        <f>INDEX(RoutesPivot[Distance],MATCH($C4050,RoutesPivot[[RouteID]:[RouteID]],0))</f>
        <v>730</v>
      </c>
      <c r="P4050">
        <f>INDEX(RoutesPivot[ListPrice],MATCH($C4050,RoutesPivot[[RouteID]:[RouteID]],0))</f>
        <v>300</v>
      </c>
      <c r="Q4050" t="str">
        <f>INDEX(AirportPivot[AirportName],MATCH($N4050,AirportPivot[[AirportID]:[AirportID]],0))</f>
        <v>General Edward Lawrence Logan International</v>
      </c>
      <c r="R4050">
        <f>INDEX(AirportPivot[Gates (number of available)],MATCH($N4050,AirportPivot[[AirportID]:[AirportID]],0))</f>
        <v>63</v>
      </c>
    </row>
    <row r="4051" spans="1:18" x14ac:dyDescent="0.25">
      <c r="A4051" s="3" t="s">
        <v>4083</v>
      </c>
      <c r="B4051" s="12">
        <v>41742</v>
      </c>
      <c r="C4051" s="4" t="s">
        <v>19</v>
      </c>
      <c r="D4051" s="4">
        <v>2.5</v>
      </c>
      <c r="E4051" s="4">
        <v>134</v>
      </c>
      <c r="F4051" s="5">
        <v>0.70833333333333337</v>
      </c>
      <c r="G4051" s="6">
        <v>200</v>
      </c>
      <c r="H4051" s="7">
        <v>37000</v>
      </c>
      <c r="I4051" s="7">
        <f>FlightsPivot[[#This Row],[Total Fare]]*10%</f>
        <v>3700</v>
      </c>
      <c r="J4051" s="7">
        <f>FlightsPivot[[#This Row],[Total Fare]]+FlightsPivot[[#This Row],[10% tax ]]</f>
        <v>40700</v>
      </c>
      <c r="K4051" s="4">
        <v>4</v>
      </c>
      <c r="L4051" s="4">
        <v>2014</v>
      </c>
      <c r="M4051" t="str">
        <f>INDEX(RoutesPivot[DepAirport],MATCH($C4051,RoutesPivot[[RouteID]:[RouteID]],0))</f>
        <v>ORD</v>
      </c>
      <c r="N4051" t="str">
        <f>INDEX(RoutesPivot[AirportID],MATCH($C4051,RoutesPivot[[RouteID]:[RouteID]],0))</f>
        <v>IAH</v>
      </c>
      <c r="O4051">
        <f>INDEX(RoutesPivot[Distance],MATCH($C4051,RoutesPivot[[RouteID]:[RouteID]],0))</f>
        <v>800</v>
      </c>
      <c r="P4051">
        <f>INDEX(RoutesPivot[ListPrice],MATCH($C4051,RoutesPivot[[RouteID]:[RouteID]],0))</f>
        <v>200</v>
      </c>
      <c r="Q4051" t="str">
        <f>INDEX(AirportPivot[AirportName],MATCH($N4051,AirportPivot[[AirportID]:[AirportID]],0))</f>
        <v>George Bush Intercontinental/Houston</v>
      </c>
      <c r="R4051">
        <f>INDEX(AirportPivot[Gates (number of available)],MATCH($N4051,AirportPivot[[AirportID]:[AirportID]],0))</f>
        <v>80</v>
      </c>
    </row>
    <row r="4052" spans="1:18" x14ac:dyDescent="0.25">
      <c r="A4052" s="3" t="s">
        <v>4084</v>
      </c>
      <c r="B4052" s="12">
        <v>42134</v>
      </c>
      <c r="C4052" s="4" t="s">
        <v>19</v>
      </c>
      <c r="D4052" s="4">
        <v>1.5</v>
      </c>
      <c r="E4052" s="4">
        <v>117</v>
      </c>
      <c r="F4052" s="5">
        <v>0.70833333333333337</v>
      </c>
      <c r="G4052" s="6">
        <v>200</v>
      </c>
      <c r="H4052" s="7">
        <v>37000</v>
      </c>
      <c r="I4052" s="7">
        <f>FlightsPivot[[#This Row],[Total Fare]]*10%</f>
        <v>3700</v>
      </c>
      <c r="J4052" s="7">
        <f>FlightsPivot[[#This Row],[Total Fare]]+FlightsPivot[[#This Row],[10% tax ]]</f>
        <v>40700</v>
      </c>
      <c r="K4052" s="4">
        <v>5</v>
      </c>
      <c r="L4052" s="4">
        <v>2015</v>
      </c>
      <c r="M4052" t="str">
        <f>INDEX(RoutesPivot[DepAirport],MATCH($C4052,RoutesPivot[[RouteID]:[RouteID]],0))</f>
        <v>ORD</v>
      </c>
      <c r="N4052" t="str">
        <f>INDEX(RoutesPivot[AirportID],MATCH($C4052,RoutesPivot[[RouteID]:[RouteID]],0))</f>
        <v>IAH</v>
      </c>
      <c r="O4052">
        <f>INDEX(RoutesPivot[Distance],MATCH($C4052,RoutesPivot[[RouteID]:[RouteID]],0))</f>
        <v>800</v>
      </c>
      <c r="P4052">
        <f>INDEX(RoutesPivot[ListPrice],MATCH($C4052,RoutesPivot[[RouteID]:[RouteID]],0))</f>
        <v>200</v>
      </c>
      <c r="Q4052" t="str">
        <f>INDEX(AirportPivot[AirportName],MATCH($N4052,AirportPivot[[AirportID]:[AirportID]],0))</f>
        <v>George Bush Intercontinental/Houston</v>
      </c>
      <c r="R4052">
        <f>INDEX(AirportPivot[Gates (number of available)],MATCH($N4052,AirportPivot[[AirportID]:[AirportID]],0))</f>
        <v>80</v>
      </c>
    </row>
    <row r="4053" spans="1:18" x14ac:dyDescent="0.25">
      <c r="A4053" s="3" t="s">
        <v>4085</v>
      </c>
      <c r="B4053" s="12">
        <v>41858</v>
      </c>
      <c r="C4053" s="4" t="s">
        <v>17</v>
      </c>
      <c r="D4053" s="4">
        <v>5.6</v>
      </c>
      <c r="E4053" s="4">
        <v>189</v>
      </c>
      <c r="F4053" s="5">
        <v>0.33333333333333331</v>
      </c>
      <c r="G4053" s="6">
        <v>385</v>
      </c>
      <c r="H4053" s="7">
        <v>63525</v>
      </c>
      <c r="I4053" s="7">
        <f>FlightsPivot[[#This Row],[Total Fare]]*10%</f>
        <v>6352.5</v>
      </c>
      <c r="J4053" s="7">
        <f>FlightsPivot[[#This Row],[Total Fare]]+FlightsPivot[[#This Row],[10% tax ]]</f>
        <v>69877.5</v>
      </c>
      <c r="K4053" s="4">
        <v>8</v>
      </c>
      <c r="L4053" s="4">
        <v>2014</v>
      </c>
      <c r="M4053" t="str">
        <f>INDEX(RoutesPivot[DepAirport],MATCH($C4053,RoutesPivot[[RouteID]:[RouteID]],0))</f>
        <v>ORD</v>
      </c>
      <c r="N4053" t="str">
        <f>INDEX(RoutesPivot[AirportID],MATCH($C4053,RoutesPivot[[RouteID]:[RouteID]],0))</f>
        <v>LAX</v>
      </c>
      <c r="O4053">
        <f>INDEX(RoutesPivot[Distance],MATCH($C4053,RoutesPivot[[RouteID]:[RouteID]],0))</f>
        <v>1518</v>
      </c>
      <c r="P4053">
        <f>INDEX(RoutesPivot[ListPrice],MATCH($C4053,RoutesPivot[[RouteID]:[RouteID]],0))</f>
        <v>350</v>
      </c>
      <c r="Q4053" t="str">
        <f>INDEX(AirportPivot[AirportName],MATCH($N4053,AirportPivot[[AirportID]:[AirportID]],0))</f>
        <v>Los Angeles International</v>
      </c>
      <c r="R4053">
        <f>INDEX(AirportPivot[Gates (number of available)],MATCH($N4053,AirportPivot[[AirportID]:[AirportID]],0))</f>
        <v>86</v>
      </c>
    </row>
    <row r="4054" spans="1:18" x14ac:dyDescent="0.25">
      <c r="A4054" s="3" t="s">
        <v>4086</v>
      </c>
      <c r="B4054" s="12">
        <v>42024</v>
      </c>
      <c r="C4054" s="4" t="s">
        <v>15</v>
      </c>
      <c r="D4054" s="4">
        <v>2.8</v>
      </c>
      <c r="E4054" s="4">
        <v>185</v>
      </c>
      <c r="F4054" s="5">
        <v>0.35416666666666669</v>
      </c>
      <c r="G4054" s="6">
        <v>225</v>
      </c>
      <c r="H4054" s="7">
        <v>37125</v>
      </c>
      <c r="I4054" s="7">
        <f>FlightsPivot[[#This Row],[Total Fare]]*10%</f>
        <v>3712.5</v>
      </c>
      <c r="J4054" s="7">
        <f>FlightsPivot[[#This Row],[Total Fare]]+FlightsPivot[[#This Row],[10% tax ]]</f>
        <v>40837.5</v>
      </c>
      <c r="K4054" s="4">
        <v>1</v>
      </c>
      <c r="L4054" s="4">
        <v>2015</v>
      </c>
      <c r="M4054" t="str">
        <f>INDEX(RoutesPivot[DepAirport],MATCH($C4054,RoutesPivot[[RouteID]:[RouteID]],0))</f>
        <v>ORD</v>
      </c>
      <c r="N4054" t="str">
        <f>INDEX(RoutesPivot[AirportID],MATCH($C4054,RoutesPivot[[RouteID]:[RouteID]],0))</f>
        <v>EWR</v>
      </c>
      <c r="O4054">
        <f>INDEX(RoutesPivot[Distance],MATCH($C4054,RoutesPivot[[RouteID]:[RouteID]],0))</f>
        <v>600</v>
      </c>
      <c r="P4054">
        <f>INDEX(RoutesPivot[ListPrice],MATCH($C4054,RoutesPivot[[RouteID]:[RouteID]],0))</f>
        <v>225</v>
      </c>
      <c r="Q4054" t="str">
        <f>INDEX(AirportPivot[AirportName],MATCH($N4054,AirportPivot[[AirportID]:[AirportID]],0))</f>
        <v>Newark Liberty International</v>
      </c>
      <c r="R4054">
        <f>INDEX(AirportPivot[Gates (number of available)],MATCH($N4054,AirportPivot[[AirportID]:[AirportID]],0))</f>
        <v>82</v>
      </c>
    </row>
    <row r="4055" spans="1:18" x14ac:dyDescent="0.25">
      <c r="A4055" s="3" t="s">
        <v>4087</v>
      </c>
      <c r="B4055" s="12">
        <v>42329</v>
      </c>
      <c r="C4055" s="4" t="s">
        <v>17</v>
      </c>
      <c r="D4055" s="4">
        <v>4.5</v>
      </c>
      <c r="E4055" s="4">
        <v>127</v>
      </c>
      <c r="F4055" s="5">
        <v>0.79166666666666663</v>
      </c>
      <c r="G4055" s="6">
        <v>350</v>
      </c>
      <c r="H4055" s="7">
        <v>64750</v>
      </c>
      <c r="I4055" s="7">
        <f>FlightsPivot[[#This Row],[Total Fare]]*10%</f>
        <v>6475</v>
      </c>
      <c r="J4055" s="7">
        <f>FlightsPivot[[#This Row],[Total Fare]]+FlightsPivot[[#This Row],[10% tax ]]</f>
        <v>71225</v>
      </c>
      <c r="K4055" s="4">
        <v>11</v>
      </c>
      <c r="L4055" s="4">
        <v>2015</v>
      </c>
      <c r="M4055" t="str">
        <f>INDEX(RoutesPivot[DepAirport],MATCH($C4055,RoutesPivot[[RouteID]:[RouteID]],0))</f>
        <v>ORD</v>
      </c>
      <c r="N4055" t="str">
        <f>INDEX(RoutesPivot[AirportID],MATCH($C4055,RoutesPivot[[RouteID]:[RouteID]],0))</f>
        <v>LAX</v>
      </c>
      <c r="O4055">
        <f>INDEX(RoutesPivot[Distance],MATCH($C4055,RoutesPivot[[RouteID]:[RouteID]],0))</f>
        <v>1518</v>
      </c>
      <c r="P4055">
        <f>INDEX(RoutesPivot[ListPrice],MATCH($C4055,RoutesPivot[[RouteID]:[RouteID]],0))</f>
        <v>350</v>
      </c>
      <c r="Q4055" t="str">
        <f>INDEX(AirportPivot[AirportName],MATCH($N4055,AirportPivot[[AirportID]:[AirportID]],0))</f>
        <v>Los Angeles International</v>
      </c>
      <c r="R4055">
        <f>INDEX(AirportPivot[Gates (number of available)],MATCH($N4055,AirportPivot[[AirportID]:[AirportID]],0))</f>
        <v>86</v>
      </c>
    </row>
    <row r="4056" spans="1:18" x14ac:dyDescent="0.25">
      <c r="A4056" s="3" t="s">
        <v>4088</v>
      </c>
      <c r="B4056" s="12">
        <v>41710</v>
      </c>
      <c r="C4056" s="4" t="s">
        <v>50</v>
      </c>
      <c r="D4056" s="4">
        <v>1.1000000000000001</v>
      </c>
      <c r="E4056" s="4">
        <v>193</v>
      </c>
      <c r="F4056" s="5">
        <v>0.70833333333333337</v>
      </c>
      <c r="G4056" s="6">
        <v>275</v>
      </c>
      <c r="H4056" s="7">
        <v>45375</v>
      </c>
      <c r="I4056" s="7">
        <f>FlightsPivot[[#This Row],[Total Fare]]*10%</f>
        <v>4537.5</v>
      </c>
      <c r="J4056" s="7">
        <f>FlightsPivot[[#This Row],[Total Fare]]+FlightsPivot[[#This Row],[10% tax ]]</f>
        <v>49912.5</v>
      </c>
      <c r="K4056" s="4">
        <v>3</v>
      </c>
      <c r="L4056" s="4">
        <v>2014</v>
      </c>
      <c r="M4056" t="str">
        <f>INDEX(RoutesPivot[DepAirport],MATCH($C4056,RoutesPivot[[RouteID]:[RouteID]],0))</f>
        <v>ORD</v>
      </c>
      <c r="N4056" t="str">
        <f>INDEX(RoutesPivot[AirportID],MATCH($C4056,RoutesPivot[[RouteID]:[RouteID]],0))</f>
        <v>LGA</v>
      </c>
      <c r="O4056">
        <f>INDEX(RoutesPivot[Distance],MATCH($C4056,RoutesPivot[[RouteID]:[RouteID]],0))</f>
        <v>610</v>
      </c>
      <c r="P4056">
        <f>INDEX(RoutesPivot[ListPrice],MATCH($C4056,RoutesPivot[[RouteID]:[RouteID]],0))</f>
        <v>275</v>
      </c>
      <c r="Q4056" t="str">
        <f>INDEX(AirportPivot[AirportName],MATCH($N4056,AirportPivot[[AirportID]:[AirportID]],0))</f>
        <v>Laguardia</v>
      </c>
      <c r="R4056">
        <f>INDEX(AirportPivot[Gates (number of available)],MATCH($N4056,AirportPivot[[AirportID]:[AirportID]],0))</f>
        <v>66</v>
      </c>
    </row>
    <row r="4057" spans="1:18" x14ac:dyDescent="0.25">
      <c r="A4057" s="3" t="s">
        <v>4089</v>
      </c>
      <c r="B4057" s="12">
        <v>42208</v>
      </c>
      <c r="C4057" s="4" t="s">
        <v>15</v>
      </c>
      <c r="D4057" s="4">
        <v>1.6</v>
      </c>
      <c r="E4057" s="4">
        <v>202</v>
      </c>
      <c r="F4057" s="5">
        <v>0.79166666666666663</v>
      </c>
      <c r="G4057" s="6">
        <v>247.5</v>
      </c>
      <c r="H4057" s="7">
        <v>40837.5</v>
      </c>
      <c r="I4057" s="7">
        <f>FlightsPivot[[#This Row],[Total Fare]]*10%</f>
        <v>4083.75</v>
      </c>
      <c r="J4057" s="7">
        <f>FlightsPivot[[#This Row],[Total Fare]]+FlightsPivot[[#This Row],[10% tax ]]</f>
        <v>44921.25</v>
      </c>
      <c r="K4057" s="4">
        <v>7</v>
      </c>
      <c r="L4057" s="4">
        <v>2015</v>
      </c>
      <c r="M4057" t="str">
        <f>INDEX(RoutesPivot[DepAirport],MATCH($C4057,RoutesPivot[[RouteID]:[RouteID]],0))</f>
        <v>ORD</v>
      </c>
      <c r="N4057" t="str">
        <f>INDEX(RoutesPivot[AirportID],MATCH($C4057,RoutesPivot[[RouteID]:[RouteID]],0))</f>
        <v>EWR</v>
      </c>
      <c r="O4057">
        <f>INDEX(RoutesPivot[Distance],MATCH($C4057,RoutesPivot[[RouteID]:[RouteID]],0))</f>
        <v>600</v>
      </c>
      <c r="P4057">
        <f>INDEX(RoutesPivot[ListPrice],MATCH($C4057,RoutesPivot[[RouteID]:[RouteID]],0))</f>
        <v>225</v>
      </c>
      <c r="Q4057" t="str">
        <f>INDEX(AirportPivot[AirportName],MATCH($N4057,AirportPivot[[AirportID]:[AirportID]],0))</f>
        <v>Newark Liberty International</v>
      </c>
      <c r="R4057">
        <f>INDEX(AirportPivot[Gates (number of available)],MATCH($N4057,AirportPivot[[AirportID]:[AirportID]],0))</f>
        <v>82</v>
      </c>
    </row>
    <row r="4058" spans="1:18" x14ac:dyDescent="0.25">
      <c r="A4058" s="3" t="s">
        <v>4090</v>
      </c>
      <c r="B4058" s="12">
        <v>42196</v>
      </c>
      <c r="C4058" s="4" t="s">
        <v>37</v>
      </c>
      <c r="D4058" s="4">
        <v>2.2000000000000002</v>
      </c>
      <c r="E4058" s="4">
        <v>177</v>
      </c>
      <c r="F4058" s="5">
        <v>0.89583333333333337</v>
      </c>
      <c r="G4058" s="6">
        <v>385</v>
      </c>
      <c r="H4058" s="7">
        <v>63525</v>
      </c>
      <c r="I4058" s="7">
        <f>FlightsPivot[[#This Row],[Total Fare]]*10%</f>
        <v>6352.5</v>
      </c>
      <c r="J4058" s="7">
        <f>FlightsPivot[[#This Row],[Total Fare]]+FlightsPivot[[#This Row],[10% tax ]]</f>
        <v>69877.5</v>
      </c>
      <c r="K4058" s="4">
        <v>7</v>
      </c>
      <c r="L4058" s="4">
        <v>2015</v>
      </c>
      <c r="M4058" t="str">
        <f>INDEX(RoutesPivot[DepAirport],MATCH($C4058,RoutesPivot[[RouteID]:[RouteID]],0))</f>
        <v>ORD</v>
      </c>
      <c r="N4058" t="str">
        <f>INDEX(RoutesPivot[AirportID],MATCH($C4058,RoutesPivot[[RouteID]:[RouteID]],0))</f>
        <v>SEA</v>
      </c>
      <c r="O4058">
        <f>INDEX(RoutesPivot[Distance],MATCH($C4058,RoutesPivot[[RouteID]:[RouteID]],0))</f>
        <v>1500</v>
      </c>
      <c r="P4058">
        <f>INDEX(RoutesPivot[ListPrice],MATCH($C4058,RoutesPivot[[RouteID]:[RouteID]],0))</f>
        <v>350</v>
      </c>
      <c r="Q4058" t="str">
        <f>INDEX(AirportPivot[AirportName],MATCH($N4058,AirportPivot[[AirportID]:[AirportID]],0))</f>
        <v>Seattle-Tacoma International</v>
      </c>
      <c r="R4058">
        <f>INDEX(AirportPivot[Gates (number of available)],MATCH($N4058,AirportPivot[[AirportID]:[AirportID]],0))</f>
        <v>58</v>
      </c>
    </row>
    <row r="4059" spans="1:18" x14ac:dyDescent="0.25">
      <c r="A4059" s="3" t="s">
        <v>4091</v>
      </c>
      <c r="B4059" s="12">
        <v>42357</v>
      </c>
      <c r="C4059" s="4" t="s">
        <v>103</v>
      </c>
      <c r="D4059" s="4">
        <v>1.9</v>
      </c>
      <c r="E4059" s="4">
        <v>183</v>
      </c>
      <c r="F4059" s="5">
        <v>0.625</v>
      </c>
      <c r="G4059" s="6">
        <v>300</v>
      </c>
      <c r="H4059" s="7">
        <v>49500</v>
      </c>
      <c r="I4059" s="7">
        <f>FlightsPivot[[#This Row],[Total Fare]]*10%</f>
        <v>4950</v>
      </c>
      <c r="J4059" s="7">
        <f>FlightsPivot[[#This Row],[Total Fare]]+FlightsPivot[[#This Row],[10% tax ]]</f>
        <v>54450</v>
      </c>
      <c r="K4059" s="4">
        <v>12</v>
      </c>
      <c r="L4059" s="4">
        <v>2015</v>
      </c>
      <c r="M4059" t="str">
        <f>INDEX(RoutesPivot[DepAirport],MATCH($C4059,RoutesPivot[[RouteID]:[RouteID]],0))</f>
        <v>ORD</v>
      </c>
      <c r="N4059" t="str">
        <f>INDEX(RoutesPivot[AirportID],MATCH($C4059,RoutesPivot[[RouteID]:[RouteID]],0))</f>
        <v>IAD</v>
      </c>
      <c r="O4059">
        <f>INDEX(RoutesPivot[Distance],MATCH($C4059,RoutesPivot[[RouteID]:[RouteID]],0))</f>
        <v>515</v>
      </c>
      <c r="P4059">
        <f>INDEX(RoutesPivot[ListPrice],MATCH($C4059,RoutesPivot[[RouteID]:[RouteID]],0))</f>
        <v>300</v>
      </c>
      <c r="Q4059" t="str">
        <f>INDEX(AirportPivot[AirportName],MATCH($N4059,AirportPivot[[AirportID]:[AirportID]],0))</f>
        <v>Washington Dulles International</v>
      </c>
      <c r="R4059">
        <f>INDEX(AirportPivot[Gates (number of available)],MATCH($N4059,AirportPivot[[AirportID]:[AirportID]],0))</f>
        <v>95</v>
      </c>
    </row>
    <row r="4060" spans="1:18" x14ac:dyDescent="0.25">
      <c r="A4060" s="3" t="s">
        <v>4092</v>
      </c>
      <c r="B4060" s="12">
        <v>42028</v>
      </c>
      <c r="C4060" s="4" t="s">
        <v>27</v>
      </c>
      <c r="D4060" s="4">
        <v>5.7</v>
      </c>
      <c r="E4060" s="4">
        <v>208</v>
      </c>
      <c r="F4060" s="5">
        <v>0.77083333333333337</v>
      </c>
      <c r="G4060" s="6">
        <v>200</v>
      </c>
      <c r="H4060" s="7">
        <v>33000</v>
      </c>
      <c r="I4060" s="7">
        <f>FlightsPivot[[#This Row],[Total Fare]]*10%</f>
        <v>3300</v>
      </c>
      <c r="J4060" s="7">
        <f>FlightsPivot[[#This Row],[Total Fare]]+FlightsPivot[[#This Row],[10% tax ]]</f>
        <v>36300</v>
      </c>
      <c r="K4060" s="4">
        <v>1</v>
      </c>
      <c r="L4060" s="4">
        <v>2015</v>
      </c>
      <c r="M4060" t="str">
        <f>INDEX(RoutesPivot[DepAirport],MATCH($C4060,RoutesPivot[[RouteID]:[RouteID]],0))</f>
        <v>ORD</v>
      </c>
      <c r="N4060" t="str">
        <f>INDEX(RoutesPivot[AirportID],MATCH($C4060,RoutesPivot[[RouteID]:[RouteID]],0))</f>
        <v>ATL</v>
      </c>
      <c r="O4060">
        <f>INDEX(RoutesPivot[Distance],MATCH($C4060,RoutesPivot[[RouteID]:[RouteID]],0))</f>
        <v>510</v>
      </c>
      <c r="P4060">
        <f>INDEX(RoutesPivot[ListPrice],MATCH($C4060,RoutesPivot[[RouteID]:[RouteID]],0))</f>
        <v>200</v>
      </c>
      <c r="Q4060" t="str">
        <f>INDEX(AirportPivot[AirportName],MATCH($N4060,AirportPivot[[AirportID]:[AirportID]],0))</f>
        <v>Hartsfield-Jackson Atlanta International</v>
      </c>
      <c r="R4060">
        <f>INDEX(AirportPivot[Gates (number of available)],MATCH($N4060,AirportPivot[[AirportID]:[AirportID]],0))</f>
        <v>100</v>
      </c>
    </row>
    <row r="4061" spans="1:18" x14ac:dyDescent="0.25">
      <c r="A4061" s="3" t="s">
        <v>4093</v>
      </c>
      <c r="B4061" s="12">
        <v>42104</v>
      </c>
      <c r="C4061" s="4" t="s">
        <v>27</v>
      </c>
      <c r="D4061" s="4">
        <v>8.4</v>
      </c>
      <c r="E4061" s="4">
        <v>83</v>
      </c>
      <c r="F4061" s="5">
        <v>0.45833333333333331</v>
      </c>
      <c r="G4061" s="6">
        <v>200</v>
      </c>
      <c r="H4061" s="7">
        <v>36200</v>
      </c>
      <c r="I4061" s="7">
        <f>FlightsPivot[[#This Row],[Total Fare]]*10%</f>
        <v>3620</v>
      </c>
      <c r="J4061" s="7">
        <f>FlightsPivot[[#This Row],[Total Fare]]+FlightsPivot[[#This Row],[10% tax ]]</f>
        <v>39820</v>
      </c>
      <c r="K4061" s="4">
        <v>4</v>
      </c>
      <c r="L4061" s="4">
        <v>2015</v>
      </c>
      <c r="M4061" t="str">
        <f>INDEX(RoutesPivot[DepAirport],MATCH($C4061,RoutesPivot[[RouteID]:[RouteID]],0))</f>
        <v>ORD</v>
      </c>
      <c r="N4061" t="str">
        <f>INDEX(RoutesPivot[AirportID],MATCH($C4061,RoutesPivot[[RouteID]:[RouteID]],0))</f>
        <v>ATL</v>
      </c>
      <c r="O4061">
        <f>INDEX(RoutesPivot[Distance],MATCH($C4061,RoutesPivot[[RouteID]:[RouteID]],0))</f>
        <v>510</v>
      </c>
      <c r="P4061">
        <f>INDEX(RoutesPivot[ListPrice],MATCH($C4061,RoutesPivot[[RouteID]:[RouteID]],0))</f>
        <v>200</v>
      </c>
      <c r="Q4061" t="str">
        <f>INDEX(AirportPivot[AirportName],MATCH($N4061,AirportPivot[[AirportID]:[AirportID]],0))</f>
        <v>Hartsfield-Jackson Atlanta International</v>
      </c>
      <c r="R4061">
        <f>INDEX(AirportPivot[Gates (number of available)],MATCH($N4061,AirportPivot[[AirportID]:[AirportID]],0))</f>
        <v>100</v>
      </c>
    </row>
    <row r="4062" spans="1:18" x14ac:dyDescent="0.25">
      <c r="A4062" s="3" t="s">
        <v>4094</v>
      </c>
      <c r="B4062" s="12">
        <v>42061</v>
      </c>
      <c r="C4062" s="4" t="s">
        <v>80</v>
      </c>
      <c r="D4062" s="4">
        <v>2</v>
      </c>
      <c r="E4062" s="4">
        <v>159</v>
      </c>
      <c r="F4062" s="5">
        <v>0.29166666666666669</v>
      </c>
      <c r="G4062" s="6">
        <v>300</v>
      </c>
      <c r="H4062" s="7">
        <v>49500</v>
      </c>
      <c r="I4062" s="7">
        <f>FlightsPivot[[#This Row],[Total Fare]]*10%</f>
        <v>4950</v>
      </c>
      <c r="J4062" s="7">
        <f>FlightsPivot[[#This Row],[Total Fare]]+FlightsPivot[[#This Row],[10% tax ]]</f>
        <v>54450</v>
      </c>
      <c r="K4062" s="4">
        <v>2</v>
      </c>
      <c r="L4062" s="4">
        <v>2015</v>
      </c>
      <c r="M4062" t="str">
        <f>INDEX(RoutesPivot[DepAirport],MATCH($C4062,RoutesPivot[[RouteID]:[RouteID]],0))</f>
        <v>ORD</v>
      </c>
      <c r="N4062" t="str">
        <f>INDEX(RoutesPivot[AirportID],MATCH($C4062,RoutesPivot[[RouteID]:[RouteID]],0))</f>
        <v>MIA</v>
      </c>
      <c r="O4062">
        <f>INDEX(RoutesPivot[Distance],MATCH($C4062,RoutesPivot[[RouteID]:[RouteID]],0))</f>
        <v>1000</v>
      </c>
      <c r="P4062">
        <f>INDEX(RoutesPivot[ListPrice],MATCH($C4062,RoutesPivot[[RouteID]:[RouteID]],0))</f>
        <v>300</v>
      </c>
      <c r="Q4062" t="str">
        <f>INDEX(AirportPivot[AirportName],MATCH($N4062,AirportPivot[[AirportID]:[AirportID]],0))</f>
        <v>Miami International</v>
      </c>
      <c r="R4062">
        <f>INDEX(AirportPivot[Gates (number of available)],MATCH($N4062,AirportPivot[[AirportID]:[AirportID]],0))</f>
        <v>80</v>
      </c>
    </row>
    <row r="4063" spans="1:18" x14ac:dyDescent="0.25">
      <c r="A4063" s="3" t="s">
        <v>4095</v>
      </c>
      <c r="B4063" s="12">
        <v>42311</v>
      </c>
      <c r="C4063" s="4" t="s">
        <v>13</v>
      </c>
      <c r="D4063" s="4">
        <v>1.2</v>
      </c>
      <c r="E4063" s="4">
        <v>110</v>
      </c>
      <c r="F4063" s="5">
        <v>0.29166666666666669</v>
      </c>
      <c r="G4063" s="6">
        <v>250</v>
      </c>
      <c r="H4063" s="7">
        <v>46250</v>
      </c>
      <c r="I4063" s="7">
        <f>FlightsPivot[[#This Row],[Total Fare]]*10%</f>
        <v>4625</v>
      </c>
      <c r="J4063" s="7">
        <f>FlightsPivot[[#This Row],[Total Fare]]+FlightsPivot[[#This Row],[10% tax ]]</f>
        <v>50875</v>
      </c>
      <c r="K4063" s="4">
        <v>11</v>
      </c>
      <c r="L4063" s="4">
        <v>2015</v>
      </c>
      <c r="M4063" t="str">
        <f>INDEX(RoutesPivot[DepAirport],MATCH($C4063,RoutesPivot[[RouteID]:[RouteID]],0))</f>
        <v>ORD</v>
      </c>
      <c r="N4063" t="str">
        <f>INDEX(RoutesPivot[AirportID],MATCH($C4063,RoutesPivot[[RouteID]:[RouteID]],0))</f>
        <v>JFK</v>
      </c>
      <c r="O4063">
        <f>INDEX(RoutesPivot[Distance],MATCH($C4063,RoutesPivot[[RouteID]:[RouteID]],0))</f>
        <v>619</v>
      </c>
      <c r="P4063">
        <f>INDEX(RoutesPivot[ListPrice],MATCH($C4063,RoutesPivot[[RouteID]:[RouteID]],0))</f>
        <v>250</v>
      </c>
      <c r="Q4063" t="str">
        <f>INDEX(AirportPivot[AirportName],MATCH($N4063,AirportPivot[[AirportID]:[AirportID]],0))</f>
        <v>John F Kennedy International</v>
      </c>
      <c r="R4063">
        <f>INDEX(AirportPivot[Gates (number of available)],MATCH($N4063,AirportPivot[[AirportID]:[AirportID]],0))</f>
        <v>120</v>
      </c>
    </row>
    <row r="4064" spans="1:18" x14ac:dyDescent="0.25">
      <c r="A4064" s="3" t="s">
        <v>4096</v>
      </c>
      <c r="B4064" s="12">
        <v>41812</v>
      </c>
      <c r="C4064" s="4" t="s">
        <v>50</v>
      </c>
      <c r="D4064" s="4">
        <v>2.4</v>
      </c>
      <c r="E4064" s="4">
        <v>187</v>
      </c>
      <c r="F4064" s="5">
        <v>0.83333333333333337</v>
      </c>
      <c r="G4064" s="6">
        <v>302.5</v>
      </c>
      <c r="H4064" s="7">
        <v>49912.5</v>
      </c>
      <c r="I4064" s="7">
        <f>FlightsPivot[[#This Row],[Total Fare]]*10%</f>
        <v>4991.25</v>
      </c>
      <c r="J4064" s="7">
        <f>FlightsPivot[[#This Row],[Total Fare]]+FlightsPivot[[#This Row],[10% tax ]]</f>
        <v>54903.75</v>
      </c>
      <c r="K4064" s="4">
        <v>6</v>
      </c>
      <c r="L4064" s="4">
        <v>2014</v>
      </c>
      <c r="M4064" t="str">
        <f>INDEX(RoutesPivot[DepAirport],MATCH($C4064,RoutesPivot[[RouteID]:[RouteID]],0))</f>
        <v>ORD</v>
      </c>
      <c r="N4064" t="str">
        <f>INDEX(RoutesPivot[AirportID],MATCH($C4064,RoutesPivot[[RouteID]:[RouteID]],0))</f>
        <v>LGA</v>
      </c>
      <c r="O4064">
        <f>INDEX(RoutesPivot[Distance],MATCH($C4064,RoutesPivot[[RouteID]:[RouteID]],0))</f>
        <v>610</v>
      </c>
      <c r="P4064">
        <f>INDEX(RoutesPivot[ListPrice],MATCH($C4064,RoutesPivot[[RouteID]:[RouteID]],0))</f>
        <v>275</v>
      </c>
      <c r="Q4064" t="str">
        <f>INDEX(AirportPivot[AirportName],MATCH($N4064,AirportPivot[[AirportID]:[AirportID]],0))</f>
        <v>Laguardia</v>
      </c>
      <c r="R4064">
        <f>INDEX(AirportPivot[Gates (number of available)],MATCH($N4064,AirportPivot[[AirportID]:[AirportID]],0))</f>
        <v>66</v>
      </c>
    </row>
    <row r="4065" spans="1:18" x14ac:dyDescent="0.25">
      <c r="A4065" s="3" t="s">
        <v>4097</v>
      </c>
      <c r="B4065" s="12">
        <v>41807</v>
      </c>
      <c r="C4065" s="4" t="s">
        <v>50</v>
      </c>
      <c r="D4065" s="4">
        <v>1.2</v>
      </c>
      <c r="E4065" s="4">
        <v>79</v>
      </c>
      <c r="F4065" s="5">
        <v>0.79166666666666663</v>
      </c>
      <c r="G4065" s="6">
        <v>302.5</v>
      </c>
      <c r="H4065" s="7">
        <v>54752.5</v>
      </c>
      <c r="I4065" s="7">
        <f>FlightsPivot[[#This Row],[Total Fare]]*10%</f>
        <v>5475.25</v>
      </c>
      <c r="J4065" s="7">
        <f>FlightsPivot[[#This Row],[Total Fare]]+FlightsPivot[[#This Row],[10% tax ]]</f>
        <v>60227.75</v>
      </c>
      <c r="K4065" s="4">
        <v>6</v>
      </c>
      <c r="L4065" s="4">
        <v>2014</v>
      </c>
      <c r="M4065" t="str">
        <f>INDEX(RoutesPivot[DepAirport],MATCH($C4065,RoutesPivot[[RouteID]:[RouteID]],0))</f>
        <v>ORD</v>
      </c>
      <c r="N4065" t="str">
        <f>INDEX(RoutesPivot[AirportID],MATCH($C4065,RoutesPivot[[RouteID]:[RouteID]],0))</f>
        <v>LGA</v>
      </c>
      <c r="O4065">
        <f>INDEX(RoutesPivot[Distance],MATCH($C4065,RoutesPivot[[RouteID]:[RouteID]],0))</f>
        <v>610</v>
      </c>
      <c r="P4065">
        <f>INDEX(RoutesPivot[ListPrice],MATCH($C4065,RoutesPivot[[RouteID]:[RouteID]],0))</f>
        <v>275</v>
      </c>
      <c r="Q4065" t="str">
        <f>INDEX(AirportPivot[AirportName],MATCH($N4065,AirportPivot[[AirportID]:[AirportID]],0))</f>
        <v>Laguardia</v>
      </c>
      <c r="R4065">
        <f>INDEX(AirportPivot[Gates (number of available)],MATCH($N4065,AirportPivot[[AirportID]:[AirportID]],0))</f>
        <v>66</v>
      </c>
    </row>
    <row r="4066" spans="1:18" x14ac:dyDescent="0.25">
      <c r="A4066" s="3" t="s">
        <v>4098</v>
      </c>
      <c r="B4066" s="12">
        <v>41667</v>
      </c>
      <c r="C4066" s="4" t="s">
        <v>80</v>
      </c>
      <c r="D4066" s="4">
        <v>2.6</v>
      </c>
      <c r="E4066" s="4">
        <v>195</v>
      </c>
      <c r="F4066" s="5">
        <v>0.5</v>
      </c>
      <c r="G4066" s="6">
        <v>300</v>
      </c>
      <c r="H4066" s="7">
        <v>49500</v>
      </c>
      <c r="I4066" s="7">
        <f>FlightsPivot[[#This Row],[Total Fare]]*10%</f>
        <v>4950</v>
      </c>
      <c r="J4066" s="7">
        <f>FlightsPivot[[#This Row],[Total Fare]]+FlightsPivot[[#This Row],[10% tax ]]</f>
        <v>54450</v>
      </c>
      <c r="K4066" s="4">
        <v>1</v>
      </c>
      <c r="L4066" s="4">
        <v>2014</v>
      </c>
      <c r="M4066" t="str">
        <f>INDEX(RoutesPivot[DepAirport],MATCH($C4066,RoutesPivot[[RouteID]:[RouteID]],0))</f>
        <v>ORD</v>
      </c>
      <c r="N4066" t="str">
        <f>INDEX(RoutesPivot[AirportID],MATCH($C4066,RoutesPivot[[RouteID]:[RouteID]],0))</f>
        <v>MIA</v>
      </c>
      <c r="O4066">
        <f>INDEX(RoutesPivot[Distance],MATCH($C4066,RoutesPivot[[RouteID]:[RouteID]],0))</f>
        <v>1000</v>
      </c>
      <c r="P4066">
        <f>INDEX(RoutesPivot[ListPrice],MATCH($C4066,RoutesPivot[[RouteID]:[RouteID]],0))</f>
        <v>300</v>
      </c>
      <c r="Q4066" t="str">
        <f>INDEX(AirportPivot[AirportName],MATCH($N4066,AirportPivot[[AirportID]:[AirportID]],0))</f>
        <v>Miami International</v>
      </c>
      <c r="R4066">
        <f>INDEX(AirportPivot[Gates (number of available)],MATCH($N4066,AirportPivot[[AirportID]:[AirportID]],0))</f>
        <v>80</v>
      </c>
    </row>
    <row r="4067" spans="1:18" x14ac:dyDescent="0.25">
      <c r="A4067" s="3" t="s">
        <v>4099</v>
      </c>
      <c r="B4067" s="12">
        <v>41708</v>
      </c>
      <c r="C4067" s="4" t="s">
        <v>15</v>
      </c>
      <c r="D4067" s="4">
        <v>2.4</v>
      </c>
      <c r="E4067" s="4">
        <v>175</v>
      </c>
      <c r="F4067" s="5">
        <v>0.79166666666666663</v>
      </c>
      <c r="G4067" s="6">
        <v>225</v>
      </c>
      <c r="H4067" s="7">
        <v>37125</v>
      </c>
      <c r="I4067" s="7">
        <f>FlightsPivot[[#This Row],[Total Fare]]*10%</f>
        <v>3712.5</v>
      </c>
      <c r="J4067" s="7">
        <f>FlightsPivot[[#This Row],[Total Fare]]+FlightsPivot[[#This Row],[10% tax ]]</f>
        <v>40837.5</v>
      </c>
      <c r="K4067" s="4">
        <v>3</v>
      </c>
      <c r="L4067" s="4">
        <v>2014</v>
      </c>
      <c r="M4067" t="str">
        <f>INDEX(RoutesPivot[DepAirport],MATCH($C4067,RoutesPivot[[RouteID]:[RouteID]],0))</f>
        <v>ORD</v>
      </c>
      <c r="N4067" t="str">
        <f>INDEX(RoutesPivot[AirportID],MATCH($C4067,RoutesPivot[[RouteID]:[RouteID]],0))</f>
        <v>EWR</v>
      </c>
      <c r="O4067">
        <f>INDEX(RoutesPivot[Distance],MATCH($C4067,RoutesPivot[[RouteID]:[RouteID]],0))</f>
        <v>600</v>
      </c>
      <c r="P4067">
        <f>INDEX(RoutesPivot[ListPrice],MATCH($C4067,RoutesPivot[[RouteID]:[RouteID]],0))</f>
        <v>225</v>
      </c>
      <c r="Q4067" t="str">
        <f>INDEX(AirportPivot[AirportName],MATCH($N4067,AirportPivot[[AirportID]:[AirportID]],0))</f>
        <v>Newark Liberty International</v>
      </c>
      <c r="R4067">
        <f>INDEX(AirportPivot[Gates (number of available)],MATCH($N4067,AirportPivot[[AirportID]:[AirportID]],0))</f>
        <v>82</v>
      </c>
    </row>
    <row r="4068" spans="1:18" x14ac:dyDescent="0.25">
      <c r="A4068" s="3" t="s">
        <v>4100</v>
      </c>
      <c r="B4068" s="12">
        <v>42312</v>
      </c>
      <c r="C4068" s="4" t="s">
        <v>13</v>
      </c>
      <c r="D4068" s="4">
        <v>2.2999999999999998</v>
      </c>
      <c r="E4068" s="4">
        <v>132</v>
      </c>
      <c r="F4068" s="5">
        <v>0.29166666666666669</v>
      </c>
      <c r="G4068" s="6">
        <v>250</v>
      </c>
      <c r="H4068" s="7">
        <v>46250</v>
      </c>
      <c r="I4068" s="7">
        <f>FlightsPivot[[#This Row],[Total Fare]]*10%</f>
        <v>4625</v>
      </c>
      <c r="J4068" s="7">
        <f>FlightsPivot[[#This Row],[Total Fare]]+FlightsPivot[[#This Row],[10% tax ]]</f>
        <v>50875</v>
      </c>
      <c r="K4068" s="4">
        <v>11</v>
      </c>
      <c r="L4068" s="4">
        <v>2015</v>
      </c>
      <c r="M4068" t="str">
        <f>INDEX(RoutesPivot[DepAirport],MATCH($C4068,RoutesPivot[[RouteID]:[RouteID]],0))</f>
        <v>ORD</v>
      </c>
      <c r="N4068" t="str">
        <f>INDEX(RoutesPivot[AirportID],MATCH($C4068,RoutesPivot[[RouteID]:[RouteID]],0))</f>
        <v>JFK</v>
      </c>
      <c r="O4068">
        <f>INDEX(RoutesPivot[Distance],MATCH($C4068,RoutesPivot[[RouteID]:[RouteID]],0))</f>
        <v>619</v>
      </c>
      <c r="P4068">
        <f>INDEX(RoutesPivot[ListPrice],MATCH($C4068,RoutesPivot[[RouteID]:[RouteID]],0))</f>
        <v>250</v>
      </c>
      <c r="Q4068" t="str">
        <f>INDEX(AirportPivot[AirportName],MATCH($N4068,AirportPivot[[AirportID]:[AirportID]],0))</f>
        <v>John F Kennedy International</v>
      </c>
      <c r="R4068">
        <f>INDEX(AirportPivot[Gates (number of available)],MATCH($N4068,AirportPivot[[AirportID]:[AirportID]],0))</f>
        <v>120</v>
      </c>
    </row>
    <row r="4069" spans="1:18" x14ac:dyDescent="0.25">
      <c r="A4069" s="3" t="s">
        <v>4101</v>
      </c>
      <c r="B4069" s="12">
        <v>41789</v>
      </c>
      <c r="C4069" s="4" t="s">
        <v>805</v>
      </c>
      <c r="D4069" s="4">
        <v>2.7</v>
      </c>
      <c r="E4069" s="4">
        <v>118</v>
      </c>
      <c r="F4069" s="5">
        <v>0.75</v>
      </c>
      <c r="G4069" s="6">
        <v>290</v>
      </c>
      <c r="H4069" s="7">
        <v>53650</v>
      </c>
      <c r="I4069" s="7">
        <f>FlightsPivot[[#This Row],[Total Fare]]*10%</f>
        <v>5365</v>
      </c>
      <c r="J4069" s="7">
        <f>FlightsPivot[[#This Row],[Total Fare]]+FlightsPivot[[#This Row],[10% tax ]]</f>
        <v>59015</v>
      </c>
      <c r="K4069" s="4">
        <v>5</v>
      </c>
      <c r="L4069" s="4">
        <v>2014</v>
      </c>
      <c r="M4069" t="str">
        <f>INDEX(RoutesPivot[DepAirport],MATCH($C4069,RoutesPivot[[RouteID]:[RouteID]],0))</f>
        <v>ORD</v>
      </c>
      <c r="N4069" t="str">
        <f>INDEX(RoutesPivot[AirportID],MATCH($C4069,RoutesPivot[[RouteID]:[RouteID]],0))</f>
        <v>SLC</v>
      </c>
      <c r="O4069">
        <f>INDEX(RoutesPivot[Distance],MATCH($C4069,RoutesPivot[[RouteID]:[RouteID]],0))</f>
        <v>1000</v>
      </c>
      <c r="P4069">
        <f>INDEX(RoutesPivot[ListPrice],MATCH($C4069,RoutesPivot[[RouteID]:[RouteID]],0))</f>
        <v>290</v>
      </c>
      <c r="Q4069" t="str">
        <f>INDEX(AirportPivot[AirportName],MATCH($N4069,AirportPivot[[AirportID]:[AirportID]],0))</f>
        <v>Salt Lake City International</v>
      </c>
      <c r="R4069">
        <f>INDEX(AirportPivot[Gates (number of available)],MATCH($N4069,AirportPivot[[AirportID]:[AirportID]],0))</f>
        <v>54</v>
      </c>
    </row>
    <row r="4070" spans="1:18" x14ac:dyDescent="0.25">
      <c r="A4070" s="3" t="s">
        <v>4102</v>
      </c>
      <c r="B4070" s="12">
        <v>41971</v>
      </c>
      <c r="C4070" s="4" t="s">
        <v>19</v>
      </c>
      <c r="D4070" s="4">
        <v>4.5999999999999996</v>
      </c>
      <c r="E4070" s="4">
        <v>102</v>
      </c>
      <c r="F4070" s="5">
        <v>0.79166666666666663</v>
      </c>
      <c r="G4070" s="6">
        <v>300</v>
      </c>
      <c r="H4070" s="7">
        <v>55500</v>
      </c>
      <c r="I4070" s="7">
        <f>FlightsPivot[[#This Row],[Total Fare]]*10%</f>
        <v>5550</v>
      </c>
      <c r="J4070" s="7">
        <f>FlightsPivot[[#This Row],[Total Fare]]+FlightsPivot[[#This Row],[10% tax ]]</f>
        <v>61050</v>
      </c>
      <c r="K4070" s="4">
        <v>11</v>
      </c>
      <c r="L4070" s="4">
        <v>2014</v>
      </c>
      <c r="M4070" t="str">
        <f>INDEX(RoutesPivot[DepAirport],MATCH($C4070,RoutesPivot[[RouteID]:[RouteID]],0))</f>
        <v>ORD</v>
      </c>
      <c r="N4070" t="str">
        <f>INDEX(RoutesPivot[AirportID],MATCH($C4070,RoutesPivot[[RouteID]:[RouteID]],0))</f>
        <v>IAH</v>
      </c>
      <c r="O4070">
        <f>INDEX(RoutesPivot[Distance],MATCH($C4070,RoutesPivot[[RouteID]:[RouteID]],0))</f>
        <v>800</v>
      </c>
      <c r="P4070">
        <f>INDEX(RoutesPivot[ListPrice],MATCH($C4070,RoutesPivot[[RouteID]:[RouteID]],0))</f>
        <v>200</v>
      </c>
      <c r="Q4070" t="str">
        <f>INDEX(AirportPivot[AirportName],MATCH($N4070,AirportPivot[[AirportID]:[AirportID]],0))</f>
        <v>George Bush Intercontinental/Houston</v>
      </c>
      <c r="R4070">
        <f>INDEX(AirportPivot[Gates (number of available)],MATCH($N4070,AirportPivot[[AirportID]:[AirportID]],0))</f>
        <v>80</v>
      </c>
    </row>
    <row r="4071" spans="1:18" x14ac:dyDescent="0.25">
      <c r="A4071" s="3" t="s">
        <v>4103</v>
      </c>
      <c r="B4071" s="12">
        <v>42237</v>
      </c>
      <c r="C4071" s="4" t="s">
        <v>27</v>
      </c>
      <c r="D4071" s="4">
        <v>10.3</v>
      </c>
      <c r="E4071" s="4">
        <v>1</v>
      </c>
      <c r="F4071" s="5">
        <v>0.77083333333333337</v>
      </c>
      <c r="G4071" s="6">
        <v>220</v>
      </c>
      <c r="H4071" s="7">
        <v>40700</v>
      </c>
      <c r="I4071" s="7">
        <f>FlightsPivot[[#This Row],[Total Fare]]*10%</f>
        <v>4070</v>
      </c>
      <c r="J4071" s="7">
        <f>FlightsPivot[[#This Row],[Total Fare]]+FlightsPivot[[#This Row],[10% tax ]]</f>
        <v>44770</v>
      </c>
      <c r="K4071" s="4">
        <v>8</v>
      </c>
      <c r="L4071" s="4">
        <v>2015</v>
      </c>
      <c r="M4071" t="str">
        <f>INDEX(RoutesPivot[DepAirport],MATCH($C4071,RoutesPivot[[RouteID]:[RouteID]],0))</f>
        <v>ORD</v>
      </c>
      <c r="N4071" t="str">
        <f>INDEX(RoutesPivot[AirportID],MATCH($C4071,RoutesPivot[[RouteID]:[RouteID]],0))</f>
        <v>ATL</v>
      </c>
      <c r="O4071">
        <f>INDEX(RoutesPivot[Distance],MATCH($C4071,RoutesPivot[[RouteID]:[RouteID]],0))</f>
        <v>510</v>
      </c>
      <c r="P4071">
        <f>INDEX(RoutesPivot[ListPrice],MATCH($C4071,RoutesPivot[[RouteID]:[RouteID]],0))</f>
        <v>200</v>
      </c>
      <c r="Q4071" t="str">
        <f>INDEX(AirportPivot[AirportName],MATCH($N4071,AirportPivot[[AirportID]:[AirportID]],0))</f>
        <v>Hartsfield-Jackson Atlanta International</v>
      </c>
      <c r="R4071">
        <f>INDEX(AirportPivot[Gates (number of available)],MATCH($N4071,AirportPivot[[AirportID]:[AirportID]],0))</f>
        <v>100</v>
      </c>
    </row>
    <row r="4072" spans="1:18" x14ac:dyDescent="0.25">
      <c r="A4072" s="3" t="s">
        <v>4104</v>
      </c>
      <c r="B4072" s="12">
        <v>41890</v>
      </c>
      <c r="C4072" s="4" t="s">
        <v>33</v>
      </c>
      <c r="D4072" s="4">
        <v>2.8</v>
      </c>
      <c r="E4072" s="4">
        <v>189</v>
      </c>
      <c r="F4072" s="5">
        <v>0.4375</v>
      </c>
      <c r="G4072" s="6">
        <v>375</v>
      </c>
      <c r="H4072" s="7">
        <v>61875</v>
      </c>
      <c r="I4072" s="7">
        <f>FlightsPivot[[#This Row],[Total Fare]]*10%</f>
        <v>6187.5</v>
      </c>
      <c r="J4072" s="7">
        <f>FlightsPivot[[#This Row],[Total Fare]]+FlightsPivot[[#This Row],[10% tax ]]</f>
        <v>68062.5</v>
      </c>
      <c r="K4072" s="4">
        <v>9</v>
      </c>
      <c r="L4072" s="4">
        <v>2014</v>
      </c>
      <c r="M4072" t="str">
        <f>INDEX(RoutesPivot[DepAirport],MATCH($C4072,RoutesPivot[[RouteID]:[RouteID]],0))</f>
        <v>ORD</v>
      </c>
      <c r="N4072" t="str">
        <f>INDEX(RoutesPivot[AirportID],MATCH($C4072,RoutesPivot[[RouteID]:[RouteID]],0))</f>
        <v>SFO</v>
      </c>
      <c r="O4072">
        <f>INDEX(RoutesPivot[Distance],MATCH($C4072,RoutesPivot[[RouteID]:[RouteID]],0))</f>
        <v>1600</v>
      </c>
      <c r="P4072">
        <f>INDEX(RoutesPivot[ListPrice],MATCH($C4072,RoutesPivot[[RouteID]:[RouteID]],0))</f>
        <v>375</v>
      </c>
      <c r="Q4072" t="str">
        <f>INDEX(AirportPivot[AirportName],MATCH($N4072,AirportPivot[[AirportID]:[AirportID]],0))</f>
        <v>San Francisco International</v>
      </c>
      <c r="R4072">
        <f>INDEX(AirportPivot[Gates (number of available)],MATCH($N4072,AirportPivot[[AirportID]:[AirportID]],0))</f>
        <v>70</v>
      </c>
    </row>
    <row r="4073" spans="1:18" x14ac:dyDescent="0.25">
      <c r="A4073" s="3" t="s">
        <v>4105</v>
      </c>
      <c r="B4073" s="12">
        <v>42361</v>
      </c>
      <c r="C4073" s="4" t="s">
        <v>98</v>
      </c>
      <c r="D4073" s="4">
        <v>3.9</v>
      </c>
      <c r="E4073" s="4">
        <v>199</v>
      </c>
      <c r="F4073" s="5">
        <v>0.70833333333333337</v>
      </c>
      <c r="G4073" s="6">
        <v>385</v>
      </c>
      <c r="H4073" s="7">
        <v>63525</v>
      </c>
      <c r="I4073" s="7">
        <f>FlightsPivot[[#This Row],[Total Fare]]*10%</f>
        <v>6352.5</v>
      </c>
      <c r="J4073" s="7">
        <f>FlightsPivot[[#This Row],[Total Fare]]+FlightsPivot[[#This Row],[10% tax ]]</f>
        <v>69877.5</v>
      </c>
      <c r="K4073" s="4">
        <v>12</v>
      </c>
      <c r="L4073" s="4">
        <v>2015</v>
      </c>
      <c r="M4073" t="str">
        <f>INDEX(RoutesPivot[DepAirport],MATCH($C4073,RoutesPivot[[RouteID]:[RouteID]],0))</f>
        <v>ORD</v>
      </c>
      <c r="N4073" t="str">
        <f>INDEX(RoutesPivot[AirportID],MATCH($C4073,RoutesPivot[[RouteID]:[RouteID]],0))</f>
        <v>PHL</v>
      </c>
      <c r="O4073">
        <f>INDEX(RoutesPivot[Distance],MATCH($C4073,RoutesPivot[[RouteID]:[RouteID]],0))</f>
        <v>580</v>
      </c>
      <c r="P4073">
        <f>INDEX(RoutesPivot[ListPrice],MATCH($C4073,RoutesPivot[[RouteID]:[RouteID]],0))</f>
        <v>275</v>
      </c>
      <c r="Q4073" t="str">
        <f>INDEX(AirportPivot[AirportName],MATCH($N4073,AirportPivot[[AirportID]:[AirportID]],0))</f>
        <v>Philadelphia International</v>
      </c>
      <c r="R4073">
        <f>INDEX(AirportPivot[Gates (number of available)],MATCH($N4073,AirportPivot[[AirportID]:[AirportID]],0))</f>
        <v>89</v>
      </c>
    </row>
    <row r="4074" spans="1:18" x14ac:dyDescent="0.25">
      <c r="A4074" s="3" t="s">
        <v>4106</v>
      </c>
      <c r="B4074" s="12">
        <v>41835</v>
      </c>
      <c r="C4074" s="4" t="s">
        <v>13</v>
      </c>
      <c r="D4074" s="4">
        <v>2.7</v>
      </c>
      <c r="E4074" s="4">
        <v>168</v>
      </c>
      <c r="F4074" s="5">
        <v>0.70833333333333337</v>
      </c>
      <c r="G4074" s="6">
        <v>275</v>
      </c>
      <c r="H4074" s="7">
        <v>45375</v>
      </c>
      <c r="I4074" s="7">
        <f>FlightsPivot[[#This Row],[Total Fare]]*10%</f>
        <v>4537.5</v>
      </c>
      <c r="J4074" s="7">
        <f>FlightsPivot[[#This Row],[Total Fare]]+FlightsPivot[[#This Row],[10% tax ]]</f>
        <v>49912.5</v>
      </c>
      <c r="K4074" s="4">
        <v>7</v>
      </c>
      <c r="L4074" s="4">
        <v>2014</v>
      </c>
      <c r="M4074" t="str">
        <f>INDEX(RoutesPivot[DepAirport],MATCH($C4074,RoutesPivot[[RouteID]:[RouteID]],0))</f>
        <v>ORD</v>
      </c>
      <c r="N4074" t="str">
        <f>INDEX(RoutesPivot[AirportID],MATCH($C4074,RoutesPivot[[RouteID]:[RouteID]],0))</f>
        <v>JFK</v>
      </c>
      <c r="O4074">
        <f>INDEX(RoutesPivot[Distance],MATCH($C4074,RoutesPivot[[RouteID]:[RouteID]],0))</f>
        <v>619</v>
      </c>
      <c r="P4074">
        <f>INDEX(RoutesPivot[ListPrice],MATCH($C4074,RoutesPivot[[RouteID]:[RouteID]],0))</f>
        <v>250</v>
      </c>
      <c r="Q4074" t="str">
        <f>INDEX(AirportPivot[AirportName],MATCH($N4074,AirportPivot[[AirportID]:[AirportID]],0))</f>
        <v>John F Kennedy International</v>
      </c>
      <c r="R4074">
        <f>INDEX(AirportPivot[Gates (number of available)],MATCH($N4074,AirportPivot[[AirportID]:[AirportID]],0))</f>
        <v>120</v>
      </c>
    </row>
    <row r="4075" spans="1:18" x14ac:dyDescent="0.25">
      <c r="A4075" s="3" t="s">
        <v>4107</v>
      </c>
      <c r="B4075" s="12">
        <v>42334</v>
      </c>
      <c r="C4075" s="4" t="s">
        <v>27</v>
      </c>
      <c r="D4075" s="4">
        <v>18.100000000000001</v>
      </c>
      <c r="E4075" s="4">
        <v>197</v>
      </c>
      <c r="F4075" s="5">
        <v>0.41666666666666669</v>
      </c>
      <c r="G4075" s="6">
        <v>300</v>
      </c>
      <c r="H4075" s="7">
        <v>49500</v>
      </c>
      <c r="I4075" s="7">
        <f>FlightsPivot[[#This Row],[Total Fare]]*10%</f>
        <v>4950</v>
      </c>
      <c r="J4075" s="7">
        <f>FlightsPivot[[#This Row],[Total Fare]]+FlightsPivot[[#This Row],[10% tax ]]</f>
        <v>54450</v>
      </c>
      <c r="K4075" s="4">
        <v>11</v>
      </c>
      <c r="L4075" s="4">
        <v>2015</v>
      </c>
      <c r="M4075" t="str">
        <f>INDEX(RoutesPivot[DepAirport],MATCH($C4075,RoutesPivot[[RouteID]:[RouteID]],0))</f>
        <v>ORD</v>
      </c>
      <c r="N4075" t="str">
        <f>INDEX(RoutesPivot[AirportID],MATCH($C4075,RoutesPivot[[RouteID]:[RouteID]],0))</f>
        <v>ATL</v>
      </c>
      <c r="O4075">
        <f>INDEX(RoutesPivot[Distance],MATCH($C4075,RoutesPivot[[RouteID]:[RouteID]],0))</f>
        <v>510</v>
      </c>
      <c r="P4075">
        <f>INDEX(RoutesPivot[ListPrice],MATCH($C4075,RoutesPivot[[RouteID]:[RouteID]],0))</f>
        <v>200</v>
      </c>
      <c r="Q4075" t="str">
        <f>INDEX(AirportPivot[AirportName],MATCH($N4075,AirportPivot[[AirportID]:[AirportID]],0))</f>
        <v>Hartsfield-Jackson Atlanta International</v>
      </c>
      <c r="R4075">
        <f>INDEX(AirportPivot[Gates (number of available)],MATCH($N4075,AirportPivot[[AirportID]:[AirportID]],0))</f>
        <v>100</v>
      </c>
    </row>
    <row r="4076" spans="1:18" x14ac:dyDescent="0.25">
      <c r="A4076" s="3" t="s">
        <v>4108</v>
      </c>
      <c r="B4076" s="12">
        <v>42213</v>
      </c>
      <c r="C4076" s="4" t="s">
        <v>33</v>
      </c>
      <c r="D4076" s="4">
        <v>2.2000000000000002</v>
      </c>
      <c r="E4076" s="4">
        <v>144</v>
      </c>
      <c r="F4076" s="5">
        <v>0.85416666666666663</v>
      </c>
      <c r="G4076" s="6">
        <v>412.5</v>
      </c>
      <c r="H4076" s="7">
        <v>76312.5</v>
      </c>
      <c r="I4076" s="7">
        <f>FlightsPivot[[#This Row],[Total Fare]]*10%</f>
        <v>7631.25</v>
      </c>
      <c r="J4076" s="7">
        <f>FlightsPivot[[#This Row],[Total Fare]]+FlightsPivot[[#This Row],[10% tax ]]</f>
        <v>83943.75</v>
      </c>
      <c r="K4076" s="4">
        <v>7</v>
      </c>
      <c r="L4076" s="4">
        <v>2015</v>
      </c>
      <c r="M4076" t="str">
        <f>INDEX(RoutesPivot[DepAirport],MATCH($C4076,RoutesPivot[[RouteID]:[RouteID]],0))</f>
        <v>ORD</v>
      </c>
      <c r="N4076" t="str">
        <f>INDEX(RoutesPivot[AirportID],MATCH($C4076,RoutesPivot[[RouteID]:[RouteID]],0))</f>
        <v>SFO</v>
      </c>
      <c r="O4076">
        <f>INDEX(RoutesPivot[Distance],MATCH($C4076,RoutesPivot[[RouteID]:[RouteID]],0))</f>
        <v>1600</v>
      </c>
      <c r="P4076">
        <f>INDEX(RoutesPivot[ListPrice],MATCH($C4076,RoutesPivot[[RouteID]:[RouteID]],0))</f>
        <v>375</v>
      </c>
      <c r="Q4076" t="str">
        <f>INDEX(AirportPivot[AirportName],MATCH($N4076,AirportPivot[[AirportID]:[AirportID]],0))</f>
        <v>San Francisco International</v>
      </c>
      <c r="R4076">
        <f>INDEX(AirportPivot[Gates (number of available)],MATCH($N4076,AirportPivot[[AirportID]:[AirportID]],0))</f>
        <v>70</v>
      </c>
    </row>
    <row r="4077" spans="1:18" x14ac:dyDescent="0.25">
      <c r="A4077" s="3" t="s">
        <v>4109</v>
      </c>
      <c r="B4077" s="12">
        <v>41662</v>
      </c>
      <c r="C4077" s="4" t="s">
        <v>27</v>
      </c>
      <c r="D4077" s="4">
        <v>7.9</v>
      </c>
      <c r="E4077" s="4">
        <v>208</v>
      </c>
      <c r="F4077" s="5">
        <v>0.5</v>
      </c>
      <c r="G4077" s="6">
        <v>200</v>
      </c>
      <c r="H4077" s="7">
        <v>33000</v>
      </c>
      <c r="I4077" s="7">
        <f>FlightsPivot[[#This Row],[Total Fare]]*10%</f>
        <v>3300</v>
      </c>
      <c r="J4077" s="7">
        <f>FlightsPivot[[#This Row],[Total Fare]]+FlightsPivot[[#This Row],[10% tax ]]</f>
        <v>36300</v>
      </c>
      <c r="K4077" s="4">
        <v>1</v>
      </c>
      <c r="L4077" s="4">
        <v>2014</v>
      </c>
      <c r="M4077" t="str">
        <f>INDEX(RoutesPivot[DepAirport],MATCH($C4077,RoutesPivot[[RouteID]:[RouteID]],0))</f>
        <v>ORD</v>
      </c>
      <c r="N4077" t="str">
        <f>INDEX(RoutesPivot[AirportID],MATCH($C4077,RoutesPivot[[RouteID]:[RouteID]],0))</f>
        <v>ATL</v>
      </c>
      <c r="O4077">
        <f>INDEX(RoutesPivot[Distance],MATCH($C4077,RoutesPivot[[RouteID]:[RouteID]],0))</f>
        <v>510</v>
      </c>
      <c r="P4077">
        <f>INDEX(RoutesPivot[ListPrice],MATCH($C4077,RoutesPivot[[RouteID]:[RouteID]],0))</f>
        <v>200</v>
      </c>
      <c r="Q4077" t="str">
        <f>INDEX(AirportPivot[AirportName],MATCH($N4077,AirportPivot[[AirportID]:[AirportID]],0))</f>
        <v>Hartsfield-Jackson Atlanta International</v>
      </c>
      <c r="R4077">
        <f>INDEX(AirportPivot[Gates (number of available)],MATCH($N4077,AirportPivot[[AirportID]:[AirportID]],0))</f>
        <v>100</v>
      </c>
    </row>
    <row r="4078" spans="1:18" x14ac:dyDescent="0.25">
      <c r="A4078" s="3" t="s">
        <v>4110</v>
      </c>
      <c r="B4078" s="12">
        <v>42203</v>
      </c>
      <c r="C4078" s="4" t="s">
        <v>50</v>
      </c>
      <c r="D4078" s="4">
        <v>0.9</v>
      </c>
      <c r="E4078" s="4">
        <v>90</v>
      </c>
      <c r="F4078" s="5">
        <v>0.375</v>
      </c>
      <c r="G4078" s="6">
        <v>302.5</v>
      </c>
      <c r="H4078" s="7">
        <v>54752.5</v>
      </c>
      <c r="I4078" s="7">
        <f>FlightsPivot[[#This Row],[Total Fare]]*10%</f>
        <v>5475.25</v>
      </c>
      <c r="J4078" s="7">
        <f>FlightsPivot[[#This Row],[Total Fare]]+FlightsPivot[[#This Row],[10% tax ]]</f>
        <v>60227.75</v>
      </c>
      <c r="K4078" s="4">
        <v>7</v>
      </c>
      <c r="L4078" s="4">
        <v>2015</v>
      </c>
      <c r="M4078" t="str">
        <f>INDEX(RoutesPivot[DepAirport],MATCH($C4078,RoutesPivot[[RouteID]:[RouteID]],0))</f>
        <v>ORD</v>
      </c>
      <c r="N4078" t="str">
        <f>INDEX(RoutesPivot[AirportID],MATCH($C4078,RoutesPivot[[RouteID]:[RouteID]],0))</f>
        <v>LGA</v>
      </c>
      <c r="O4078">
        <f>INDEX(RoutesPivot[Distance],MATCH($C4078,RoutesPivot[[RouteID]:[RouteID]],0))</f>
        <v>610</v>
      </c>
      <c r="P4078">
        <f>INDEX(RoutesPivot[ListPrice],MATCH($C4078,RoutesPivot[[RouteID]:[RouteID]],0))</f>
        <v>275</v>
      </c>
      <c r="Q4078" t="str">
        <f>INDEX(AirportPivot[AirportName],MATCH($N4078,AirportPivot[[AirportID]:[AirportID]],0))</f>
        <v>Laguardia</v>
      </c>
      <c r="R4078">
        <f>INDEX(AirportPivot[Gates (number of available)],MATCH($N4078,AirportPivot[[AirportID]:[AirportID]],0))</f>
        <v>66</v>
      </c>
    </row>
    <row r="4079" spans="1:18" x14ac:dyDescent="0.25">
      <c r="A4079" s="3" t="s">
        <v>4111</v>
      </c>
      <c r="B4079" s="12">
        <v>42198</v>
      </c>
      <c r="C4079" s="4" t="s">
        <v>86</v>
      </c>
      <c r="D4079" s="4">
        <v>1.3</v>
      </c>
      <c r="E4079" s="4">
        <v>97</v>
      </c>
      <c r="F4079" s="5">
        <v>0.33333333333333331</v>
      </c>
      <c r="G4079" s="6">
        <v>126.5</v>
      </c>
      <c r="H4079" s="7">
        <v>23402.5</v>
      </c>
      <c r="I4079" s="7">
        <f>FlightsPivot[[#This Row],[Total Fare]]*10%</f>
        <v>2340.25</v>
      </c>
      <c r="J4079" s="7">
        <f>FlightsPivot[[#This Row],[Total Fare]]+FlightsPivot[[#This Row],[10% tax ]]</f>
        <v>25742.75</v>
      </c>
      <c r="K4079" s="4">
        <v>7</v>
      </c>
      <c r="L4079" s="4">
        <v>2015</v>
      </c>
      <c r="M4079" t="str">
        <f>INDEX(RoutesPivot[DepAirport],MATCH($C4079,RoutesPivot[[RouteID]:[RouteID]],0))</f>
        <v>ORD</v>
      </c>
      <c r="N4079" t="str">
        <f>INDEX(RoutesPivot[AirportID],MATCH($C4079,RoutesPivot[[RouteID]:[RouteID]],0))</f>
        <v>DTW</v>
      </c>
      <c r="O4079">
        <f>INDEX(RoutesPivot[Distance],MATCH($C4079,RoutesPivot[[RouteID]:[RouteID]],0))</f>
        <v>200</v>
      </c>
      <c r="P4079">
        <f>INDEX(RoutesPivot[ListPrice],MATCH($C4079,RoutesPivot[[RouteID]:[RouteID]],0))</f>
        <v>115</v>
      </c>
      <c r="Q4079" t="str">
        <f>INDEX(AirportPivot[AirportName],MATCH($N4079,AirportPivot[[AirportID]:[AirportID]],0))</f>
        <v>Detroit Metropolitan Wayne County</v>
      </c>
      <c r="R4079">
        <f>INDEX(AirportPivot[Gates (number of available)],MATCH($N4079,AirportPivot[[AirportID]:[AirportID]],0))</f>
        <v>60</v>
      </c>
    </row>
    <row r="4080" spans="1:18" x14ac:dyDescent="0.25">
      <c r="A4080" s="3" t="s">
        <v>4112</v>
      </c>
      <c r="B4080" s="12">
        <v>42278</v>
      </c>
      <c r="C4080" s="4" t="s">
        <v>27</v>
      </c>
      <c r="D4080" s="4">
        <v>9.9</v>
      </c>
      <c r="E4080" s="4">
        <v>34</v>
      </c>
      <c r="F4080" s="5">
        <v>0.45833333333333331</v>
      </c>
      <c r="G4080" s="6">
        <v>200</v>
      </c>
      <c r="H4080" s="7">
        <v>37000</v>
      </c>
      <c r="I4080" s="7">
        <f>FlightsPivot[[#This Row],[Total Fare]]*10%</f>
        <v>3700</v>
      </c>
      <c r="J4080" s="7">
        <f>FlightsPivot[[#This Row],[Total Fare]]+FlightsPivot[[#This Row],[10% tax ]]</f>
        <v>40700</v>
      </c>
      <c r="K4080" s="4">
        <v>10</v>
      </c>
      <c r="L4080" s="4">
        <v>2015</v>
      </c>
      <c r="M4080" t="str">
        <f>INDEX(RoutesPivot[DepAirport],MATCH($C4080,RoutesPivot[[RouteID]:[RouteID]],0))</f>
        <v>ORD</v>
      </c>
      <c r="N4080" t="str">
        <f>INDEX(RoutesPivot[AirportID],MATCH($C4080,RoutesPivot[[RouteID]:[RouteID]],0))</f>
        <v>ATL</v>
      </c>
      <c r="O4080">
        <f>INDEX(RoutesPivot[Distance],MATCH($C4080,RoutesPivot[[RouteID]:[RouteID]],0))</f>
        <v>510</v>
      </c>
      <c r="P4080">
        <f>INDEX(RoutesPivot[ListPrice],MATCH($C4080,RoutesPivot[[RouteID]:[RouteID]],0))</f>
        <v>200</v>
      </c>
      <c r="Q4080" t="str">
        <f>INDEX(AirportPivot[AirportName],MATCH($N4080,AirportPivot[[AirportID]:[AirportID]],0))</f>
        <v>Hartsfield-Jackson Atlanta International</v>
      </c>
      <c r="R4080">
        <f>INDEX(AirportPivot[Gates (number of available)],MATCH($N4080,AirportPivot[[AirportID]:[AirportID]],0))</f>
        <v>100</v>
      </c>
    </row>
    <row r="4081" spans="1:18" x14ac:dyDescent="0.25">
      <c r="A4081" s="3" t="s">
        <v>4113</v>
      </c>
      <c r="B4081" s="12">
        <v>42092</v>
      </c>
      <c r="C4081" s="4" t="s">
        <v>37</v>
      </c>
      <c r="D4081" s="4">
        <v>3.1</v>
      </c>
      <c r="E4081" s="4">
        <v>123</v>
      </c>
      <c r="F4081" s="5">
        <v>0.70833333333333337</v>
      </c>
      <c r="G4081" s="6">
        <v>350</v>
      </c>
      <c r="H4081" s="7">
        <v>64750</v>
      </c>
      <c r="I4081" s="7">
        <f>FlightsPivot[[#This Row],[Total Fare]]*10%</f>
        <v>6475</v>
      </c>
      <c r="J4081" s="7">
        <f>FlightsPivot[[#This Row],[Total Fare]]+FlightsPivot[[#This Row],[10% tax ]]</f>
        <v>71225</v>
      </c>
      <c r="K4081" s="4">
        <v>3</v>
      </c>
      <c r="L4081" s="4">
        <v>2015</v>
      </c>
      <c r="M4081" t="str">
        <f>INDEX(RoutesPivot[DepAirport],MATCH($C4081,RoutesPivot[[RouteID]:[RouteID]],0))</f>
        <v>ORD</v>
      </c>
      <c r="N4081" t="str">
        <f>INDEX(RoutesPivot[AirportID],MATCH($C4081,RoutesPivot[[RouteID]:[RouteID]],0))</f>
        <v>SEA</v>
      </c>
      <c r="O4081">
        <f>INDEX(RoutesPivot[Distance],MATCH($C4081,RoutesPivot[[RouteID]:[RouteID]],0))</f>
        <v>1500</v>
      </c>
      <c r="P4081">
        <f>INDEX(RoutesPivot[ListPrice],MATCH($C4081,RoutesPivot[[RouteID]:[RouteID]],0))</f>
        <v>350</v>
      </c>
      <c r="Q4081" t="str">
        <f>INDEX(AirportPivot[AirportName],MATCH($N4081,AirportPivot[[AirportID]:[AirportID]],0))</f>
        <v>Seattle-Tacoma International</v>
      </c>
      <c r="R4081">
        <f>INDEX(AirportPivot[Gates (number of available)],MATCH($N4081,AirportPivot[[AirportID]:[AirportID]],0))</f>
        <v>58</v>
      </c>
    </row>
    <row r="4082" spans="1:18" x14ac:dyDescent="0.25">
      <c r="A4082" s="3" t="s">
        <v>4114</v>
      </c>
      <c r="B4082" s="12">
        <v>42234</v>
      </c>
      <c r="C4082" s="4" t="s">
        <v>27</v>
      </c>
      <c r="D4082" s="4">
        <v>7.6</v>
      </c>
      <c r="E4082" s="4">
        <v>55</v>
      </c>
      <c r="F4082" s="5">
        <v>0.29166666666666669</v>
      </c>
      <c r="G4082" s="6">
        <v>220</v>
      </c>
      <c r="H4082" s="7">
        <v>36300</v>
      </c>
      <c r="I4082" s="7">
        <f>FlightsPivot[[#This Row],[Total Fare]]*10%</f>
        <v>3630</v>
      </c>
      <c r="J4082" s="7">
        <f>FlightsPivot[[#This Row],[Total Fare]]+FlightsPivot[[#This Row],[10% tax ]]</f>
        <v>39930</v>
      </c>
      <c r="K4082" s="4">
        <v>8</v>
      </c>
      <c r="L4082" s="4">
        <v>2015</v>
      </c>
      <c r="M4082" t="str">
        <f>INDEX(RoutesPivot[DepAirport],MATCH($C4082,RoutesPivot[[RouteID]:[RouteID]],0))</f>
        <v>ORD</v>
      </c>
      <c r="N4082" t="str">
        <f>INDEX(RoutesPivot[AirportID],MATCH($C4082,RoutesPivot[[RouteID]:[RouteID]],0))</f>
        <v>ATL</v>
      </c>
      <c r="O4082">
        <f>INDEX(RoutesPivot[Distance],MATCH($C4082,RoutesPivot[[RouteID]:[RouteID]],0))</f>
        <v>510</v>
      </c>
      <c r="P4082">
        <f>INDEX(RoutesPivot[ListPrice],MATCH($C4082,RoutesPivot[[RouteID]:[RouteID]],0))</f>
        <v>200</v>
      </c>
      <c r="Q4082" t="str">
        <f>INDEX(AirportPivot[AirportName],MATCH($N4082,AirportPivot[[AirportID]:[AirportID]],0))</f>
        <v>Hartsfield-Jackson Atlanta International</v>
      </c>
      <c r="R4082">
        <f>INDEX(AirportPivot[Gates (number of available)],MATCH($N4082,AirportPivot[[AirportID]:[AirportID]],0))</f>
        <v>100</v>
      </c>
    </row>
    <row r="4083" spans="1:18" x14ac:dyDescent="0.25">
      <c r="A4083" s="3" t="s">
        <v>4115</v>
      </c>
      <c r="B4083" s="12">
        <v>41836</v>
      </c>
      <c r="C4083" s="4" t="s">
        <v>86</v>
      </c>
      <c r="D4083" s="4">
        <v>1.9</v>
      </c>
      <c r="E4083" s="4">
        <v>151</v>
      </c>
      <c r="F4083" s="5">
        <v>0.70833333333333337</v>
      </c>
      <c r="G4083" s="6">
        <v>126.5</v>
      </c>
      <c r="H4083" s="7">
        <v>23402.5</v>
      </c>
      <c r="I4083" s="7">
        <f>FlightsPivot[[#This Row],[Total Fare]]*10%</f>
        <v>2340.25</v>
      </c>
      <c r="J4083" s="7">
        <f>FlightsPivot[[#This Row],[Total Fare]]+FlightsPivot[[#This Row],[10% tax ]]</f>
        <v>25742.75</v>
      </c>
      <c r="K4083" s="4">
        <v>7</v>
      </c>
      <c r="L4083" s="4">
        <v>2014</v>
      </c>
      <c r="M4083" t="str">
        <f>INDEX(RoutesPivot[DepAirport],MATCH($C4083,RoutesPivot[[RouteID]:[RouteID]],0))</f>
        <v>ORD</v>
      </c>
      <c r="N4083" t="str">
        <f>INDEX(RoutesPivot[AirportID],MATCH($C4083,RoutesPivot[[RouteID]:[RouteID]],0))</f>
        <v>DTW</v>
      </c>
      <c r="O4083">
        <f>INDEX(RoutesPivot[Distance],MATCH($C4083,RoutesPivot[[RouteID]:[RouteID]],0))</f>
        <v>200</v>
      </c>
      <c r="P4083">
        <f>INDEX(RoutesPivot[ListPrice],MATCH($C4083,RoutesPivot[[RouteID]:[RouteID]],0))</f>
        <v>115</v>
      </c>
      <c r="Q4083" t="str">
        <f>INDEX(AirportPivot[AirportName],MATCH($N4083,AirportPivot[[AirportID]:[AirportID]],0))</f>
        <v>Detroit Metropolitan Wayne County</v>
      </c>
      <c r="R4083">
        <f>INDEX(AirportPivot[Gates (number of available)],MATCH($N4083,AirportPivot[[AirportID]:[AirportID]],0))</f>
        <v>60</v>
      </c>
    </row>
    <row r="4084" spans="1:18" x14ac:dyDescent="0.25">
      <c r="A4084" s="3" t="s">
        <v>4116</v>
      </c>
      <c r="B4084" s="12">
        <v>41692</v>
      </c>
      <c r="C4084" s="4" t="s">
        <v>21</v>
      </c>
      <c r="D4084" s="4">
        <v>0.5</v>
      </c>
      <c r="E4084" s="4">
        <v>39</v>
      </c>
      <c r="F4084" s="5">
        <v>0.58333333333333337</v>
      </c>
      <c r="G4084" s="6">
        <v>125</v>
      </c>
      <c r="H4084" s="7">
        <v>20625</v>
      </c>
      <c r="I4084" s="7">
        <f>FlightsPivot[[#This Row],[Total Fare]]*10%</f>
        <v>2062.5</v>
      </c>
      <c r="J4084" s="7">
        <f>FlightsPivot[[#This Row],[Total Fare]]+FlightsPivot[[#This Row],[10% tax ]]</f>
        <v>22687.5</v>
      </c>
      <c r="K4084" s="4">
        <v>2</v>
      </c>
      <c r="L4084" s="4">
        <v>2014</v>
      </c>
      <c r="M4084" t="str">
        <f>INDEX(RoutesPivot[DepAirport],MATCH($C4084,RoutesPivot[[RouteID]:[RouteID]],0))</f>
        <v>ORD</v>
      </c>
      <c r="N4084" t="str">
        <f>INDEX(RoutesPivot[AirportID],MATCH($C4084,RoutesPivot[[RouteID]:[RouteID]],0))</f>
        <v>CLT</v>
      </c>
      <c r="O4084">
        <f>INDEX(RoutesPivot[Distance],MATCH($C4084,RoutesPivot[[RouteID]:[RouteID]],0))</f>
        <v>700</v>
      </c>
      <c r="P4084">
        <f>INDEX(RoutesPivot[ListPrice],MATCH($C4084,RoutesPivot[[RouteID]:[RouteID]],0))</f>
        <v>125</v>
      </c>
      <c r="Q4084" t="str">
        <f>INDEX(AirportPivot[AirportName],MATCH($N4084,AirportPivot[[AirportID]:[AirportID]],0))</f>
        <v>Charlotte/Douglas International</v>
      </c>
      <c r="R4084">
        <f>INDEX(AirportPivot[Gates (number of available)],MATCH($N4084,AirportPivot[[AirportID]:[AirportID]],0))</f>
        <v>65</v>
      </c>
    </row>
    <row r="4085" spans="1:18" x14ac:dyDescent="0.25">
      <c r="A4085" s="3" t="s">
        <v>4117</v>
      </c>
      <c r="B4085" s="12">
        <v>41836</v>
      </c>
      <c r="C4085" s="4" t="s">
        <v>21</v>
      </c>
      <c r="D4085" s="4">
        <v>1.6</v>
      </c>
      <c r="E4085" s="4">
        <v>152</v>
      </c>
      <c r="F4085" s="5">
        <v>0.54166666666666663</v>
      </c>
      <c r="G4085" s="6">
        <v>137.5</v>
      </c>
      <c r="H4085" s="7">
        <v>22687.5</v>
      </c>
      <c r="I4085" s="7">
        <f>FlightsPivot[[#This Row],[Total Fare]]*10%</f>
        <v>2268.75</v>
      </c>
      <c r="J4085" s="7">
        <f>FlightsPivot[[#This Row],[Total Fare]]+FlightsPivot[[#This Row],[10% tax ]]</f>
        <v>24956.25</v>
      </c>
      <c r="K4085" s="4">
        <v>7</v>
      </c>
      <c r="L4085" s="4">
        <v>2014</v>
      </c>
      <c r="M4085" t="str">
        <f>INDEX(RoutesPivot[DepAirport],MATCH($C4085,RoutesPivot[[RouteID]:[RouteID]],0))</f>
        <v>ORD</v>
      </c>
      <c r="N4085" t="str">
        <f>INDEX(RoutesPivot[AirportID],MATCH($C4085,RoutesPivot[[RouteID]:[RouteID]],0))</f>
        <v>CLT</v>
      </c>
      <c r="O4085">
        <f>INDEX(RoutesPivot[Distance],MATCH($C4085,RoutesPivot[[RouteID]:[RouteID]],0))</f>
        <v>700</v>
      </c>
      <c r="P4085">
        <f>INDEX(RoutesPivot[ListPrice],MATCH($C4085,RoutesPivot[[RouteID]:[RouteID]],0))</f>
        <v>125</v>
      </c>
      <c r="Q4085" t="str">
        <f>INDEX(AirportPivot[AirportName],MATCH($N4085,AirportPivot[[AirportID]:[AirportID]],0))</f>
        <v>Charlotte/Douglas International</v>
      </c>
      <c r="R4085">
        <f>INDEX(AirportPivot[Gates (number of available)],MATCH($N4085,AirportPivot[[AirportID]:[AirportID]],0))</f>
        <v>65</v>
      </c>
    </row>
    <row r="4086" spans="1:18" x14ac:dyDescent="0.25">
      <c r="A4086" s="3" t="s">
        <v>4118</v>
      </c>
      <c r="B4086" s="12">
        <v>41674</v>
      </c>
      <c r="C4086" s="4" t="s">
        <v>21</v>
      </c>
      <c r="D4086" s="4">
        <v>1.8</v>
      </c>
      <c r="E4086" s="4">
        <v>50</v>
      </c>
      <c r="F4086" s="5">
        <v>0.70833333333333337</v>
      </c>
      <c r="G4086" s="6">
        <v>125</v>
      </c>
      <c r="H4086" s="7">
        <v>20625</v>
      </c>
      <c r="I4086" s="7">
        <f>FlightsPivot[[#This Row],[Total Fare]]*10%</f>
        <v>2062.5</v>
      </c>
      <c r="J4086" s="7">
        <f>FlightsPivot[[#This Row],[Total Fare]]+FlightsPivot[[#This Row],[10% tax ]]</f>
        <v>22687.5</v>
      </c>
      <c r="K4086" s="4">
        <v>2</v>
      </c>
      <c r="L4086" s="4">
        <v>2014</v>
      </c>
      <c r="M4086" t="str">
        <f>INDEX(RoutesPivot[DepAirport],MATCH($C4086,RoutesPivot[[RouteID]:[RouteID]],0))</f>
        <v>ORD</v>
      </c>
      <c r="N4086" t="str">
        <f>INDEX(RoutesPivot[AirportID],MATCH($C4086,RoutesPivot[[RouteID]:[RouteID]],0))</f>
        <v>CLT</v>
      </c>
      <c r="O4086">
        <f>INDEX(RoutesPivot[Distance],MATCH($C4086,RoutesPivot[[RouteID]:[RouteID]],0))</f>
        <v>700</v>
      </c>
      <c r="P4086">
        <f>INDEX(RoutesPivot[ListPrice],MATCH($C4086,RoutesPivot[[RouteID]:[RouteID]],0))</f>
        <v>125</v>
      </c>
      <c r="Q4086" t="str">
        <f>INDEX(AirportPivot[AirportName],MATCH($N4086,AirportPivot[[AirportID]:[AirportID]],0))</f>
        <v>Charlotte/Douglas International</v>
      </c>
      <c r="R4086">
        <f>INDEX(AirportPivot[Gates (number of available)],MATCH($N4086,AirportPivot[[AirportID]:[AirportID]],0))</f>
        <v>65</v>
      </c>
    </row>
    <row r="4087" spans="1:18" x14ac:dyDescent="0.25">
      <c r="A4087" s="3" t="s">
        <v>4119</v>
      </c>
      <c r="B4087" s="12">
        <v>42138</v>
      </c>
      <c r="C4087" s="4" t="s">
        <v>25</v>
      </c>
      <c r="D4087" s="4">
        <v>2.2000000000000002</v>
      </c>
      <c r="E4087" s="4">
        <v>134</v>
      </c>
      <c r="F4087" s="5">
        <v>0.66666666666666663</v>
      </c>
      <c r="G4087" s="6">
        <v>200</v>
      </c>
      <c r="H4087" s="7">
        <v>37000</v>
      </c>
      <c r="I4087" s="7">
        <f>FlightsPivot[[#This Row],[Total Fare]]*10%</f>
        <v>3700</v>
      </c>
      <c r="J4087" s="7">
        <f>FlightsPivot[[#This Row],[Total Fare]]+FlightsPivot[[#This Row],[10% tax ]]</f>
        <v>40700</v>
      </c>
      <c r="K4087" s="4">
        <v>5</v>
      </c>
      <c r="L4087" s="4">
        <v>2015</v>
      </c>
      <c r="M4087" t="str">
        <f>INDEX(RoutesPivot[DepAirport],MATCH($C4087,RoutesPivot[[RouteID]:[RouteID]],0))</f>
        <v>ORD</v>
      </c>
      <c r="N4087" t="str">
        <f>INDEX(RoutesPivot[AirportID],MATCH($C4087,RoutesPivot[[RouteID]:[RouteID]],0))</f>
        <v>DFW</v>
      </c>
      <c r="O4087">
        <f>INDEX(RoutesPivot[Distance],MATCH($C4087,RoutesPivot[[RouteID]:[RouteID]],0))</f>
        <v>700</v>
      </c>
      <c r="P4087">
        <f>INDEX(RoutesPivot[ListPrice],MATCH($C4087,RoutesPivot[[RouteID]:[RouteID]],0))</f>
        <v>200</v>
      </c>
      <c r="Q4087" t="str">
        <f>INDEX(AirportPivot[AirportName],MATCH($N4087,AirportPivot[[AirportID]:[AirportID]],0))</f>
        <v>Dallas/Fort Worth International</v>
      </c>
      <c r="R4087">
        <f>INDEX(AirportPivot[Gates (number of available)],MATCH($N4087,AirportPivot[[AirportID]:[AirportID]],0))</f>
        <v>130</v>
      </c>
    </row>
    <row r="4088" spans="1:18" x14ac:dyDescent="0.25">
      <c r="A4088" s="3" t="s">
        <v>4120</v>
      </c>
      <c r="B4088" s="12">
        <v>41726</v>
      </c>
      <c r="C4088" s="4" t="s">
        <v>103</v>
      </c>
      <c r="D4088" s="4">
        <v>2.8</v>
      </c>
      <c r="E4088" s="4">
        <v>66</v>
      </c>
      <c r="F4088" s="5">
        <v>0.70833333333333337</v>
      </c>
      <c r="G4088" s="6">
        <v>300</v>
      </c>
      <c r="H4088" s="7">
        <v>54300</v>
      </c>
      <c r="I4088" s="7">
        <f>FlightsPivot[[#This Row],[Total Fare]]*10%</f>
        <v>5430</v>
      </c>
      <c r="J4088" s="7">
        <f>FlightsPivot[[#This Row],[Total Fare]]+FlightsPivot[[#This Row],[10% tax ]]</f>
        <v>59730</v>
      </c>
      <c r="K4088" s="4">
        <v>3</v>
      </c>
      <c r="L4088" s="4">
        <v>2014</v>
      </c>
      <c r="M4088" t="str">
        <f>INDEX(RoutesPivot[DepAirport],MATCH($C4088,RoutesPivot[[RouteID]:[RouteID]],0))</f>
        <v>ORD</v>
      </c>
      <c r="N4088" t="str">
        <f>INDEX(RoutesPivot[AirportID],MATCH($C4088,RoutesPivot[[RouteID]:[RouteID]],0))</f>
        <v>IAD</v>
      </c>
      <c r="O4088">
        <f>INDEX(RoutesPivot[Distance],MATCH($C4088,RoutesPivot[[RouteID]:[RouteID]],0))</f>
        <v>515</v>
      </c>
      <c r="P4088">
        <f>INDEX(RoutesPivot[ListPrice],MATCH($C4088,RoutesPivot[[RouteID]:[RouteID]],0))</f>
        <v>300</v>
      </c>
      <c r="Q4088" t="str">
        <f>INDEX(AirportPivot[AirportName],MATCH($N4088,AirportPivot[[AirportID]:[AirportID]],0))</f>
        <v>Washington Dulles International</v>
      </c>
      <c r="R4088">
        <f>INDEX(AirportPivot[Gates (number of available)],MATCH($N4088,AirportPivot[[AirportID]:[AirportID]],0))</f>
        <v>95</v>
      </c>
    </row>
    <row r="4089" spans="1:18" x14ac:dyDescent="0.25">
      <c r="A4089" s="3" t="s">
        <v>4121</v>
      </c>
      <c r="B4089" s="12">
        <v>42050</v>
      </c>
      <c r="C4089" s="4" t="s">
        <v>17</v>
      </c>
      <c r="D4089" s="4">
        <v>4.7</v>
      </c>
      <c r="E4089" s="4">
        <v>192</v>
      </c>
      <c r="F4089" s="5">
        <v>0.79166666666666663</v>
      </c>
      <c r="G4089" s="6">
        <v>350</v>
      </c>
      <c r="H4089" s="7">
        <v>57750</v>
      </c>
      <c r="I4089" s="7">
        <f>FlightsPivot[[#This Row],[Total Fare]]*10%</f>
        <v>5775</v>
      </c>
      <c r="J4089" s="7">
        <f>FlightsPivot[[#This Row],[Total Fare]]+FlightsPivot[[#This Row],[10% tax ]]</f>
        <v>63525</v>
      </c>
      <c r="K4089" s="4">
        <v>2</v>
      </c>
      <c r="L4089" s="4">
        <v>2015</v>
      </c>
      <c r="M4089" t="str">
        <f>INDEX(RoutesPivot[DepAirport],MATCH($C4089,RoutesPivot[[RouteID]:[RouteID]],0))</f>
        <v>ORD</v>
      </c>
      <c r="N4089" t="str">
        <f>INDEX(RoutesPivot[AirportID],MATCH($C4089,RoutesPivot[[RouteID]:[RouteID]],0))</f>
        <v>LAX</v>
      </c>
      <c r="O4089">
        <f>INDEX(RoutesPivot[Distance],MATCH($C4089,RoutesPivot[[RouteID]:[RouteID]],0))</f>
        <v>1518</v>
      </c>
      <c r="P4089">
        <f>INDEX(RoutesPivot[ListPrice],MATCH($C4089,RoutesPivot[[RouteID]:[RouteID]],0))</f>
        <v>350</v>
      </c>
      <c r="Q4089" t="str">
        <f>INDEX(AirportPivot[AirportName],MATCH($N4089,AirportPivot[[AirportID]:[AirportID]],0))</f>
        <v>Los Angeles International</v>
      </c>
      <c r="R4089">
        <f>INDEX(AirportPivot[Gates (number of available)],MATCH($N4089,AirportPivot[[AirportID]:[AirportID]],0))</f>
        <v>86</v>
      </c>
    </row>
    <row r="4090" spans="1:18" x14ac:dyDescent="0.25">
      <c r="A4090" s="3" t="s">
        <v>4122</v>
      </c>
      <c r="B4090" s="12">
        <v>42103</v>
      </c>
      <c r="C4090" s="4" t="s">
        <v>13</v>
      </c>
      <c r="D4090" s="4">
        <v>1.4</v>
      </c>
      <c r="E4090" s="4">
        <v>102</v>
      </c>
      <c r="F4090" s="5">
        <v>0.33333333333333331</v>
      </c>
      <c r="G4090" s="6">
        <v>250</v>
      </c>
      <c r="H4090" s="7">
        <v>46250</v>
      </c>
      <c r="I4090" s="7">
        <f>FlightsPivot[[#This Row],[Total Fare]]*10%</f>
        <v>4625</v>
      </c>
      <c r="J4090" s="7">
        <f>FlightsPivot[[#This Row],[Total Fare]]+FlightsPivot[[#This Row],[10% tax ]]</f>
        <v>50875</v>
      </c>
      <c r="K4090" s="4">
        <v>4</v>
      </c>
      <c r="L4090" s="4">
        <v>2015</v>
      </c>
      <c r="M4090" t="str">
        <f>INDEX(RoutesPivot[DepAirport],MATCH($C4090,RoutesPivot[[RouteID]:[RouteID]],0))</f>
        <v>ORD</v>
      </c>
      <c r="N4090" t="str">
        <f>INDEX(RoutesPivot[AirportID],MATCH($C4090,RoutesPivot[[RouteID]:[RouteID]],0))</f>
        <v>JFK</v>
      </c>
      <c r="O4090">
        <f>INDEX(RoutesPivot[Distance],MATCH($C4090,RoutesPivot[[RouteID]:[RouteID]],0))</f>
        <v>619</v>
      </c>
      <c r="P4090">
        <f>INDEX(RoutesPivot[ListPrice],MATCH($C4090,RoutesPivot[[RouteID]:[RouteID]],0))</f>
        <v>250</v>
      </c>
      <c r="Q4090" t="str">
        <f>INDEX(AirportPivot[AirportName],MATCH($N4090,AirportPivot[[AirportID]:[AirportID]],0))</f>
        <v>John F Kennedy International</v>
      </c>
      <c r="R4090">
        <f>INDEX(AirportPivot[Gates (number of available)],MATCH($N4090,AirportPivot[[AirportID]:[AirportID]],0))</f>
        <v>120</v>
      </c>
    </row>
    <row r="4091" spans="1:18" x14ac:dyDescent="0.25">
      <c r="A4091" s="3" t="s">
        <v>4123</v>
      </c>
      <c r="B4091" s="12">
        <v>41830</v>
      </c>
      <c r="C4091" s="4" t="s">
        <v>21</v>
      </c>
      <c r="D4091" s="4">
        <v>2.2000000000000002</v>
      </c>
      <c r="E4091" s="4">
        <v>4</v>
      </c>
      <c r="F4091" s="5">
        <v>0.3125</v>
      </c>
      <c r="G4091" s="6">
        <v>137.5</v>
      </c>
      <c r="H4091" s="7">
        <v>25437.5</v>
      </c>
      <c r="I4091" s="7">
        <f>FlightsPivot[[#This Row],[Total Fare]]*10%</f>
        <v>2543.75</v>
      </c>
      <c r="J4091" s="7">
        <f>FlightsPivot[[#This Row],[Total Fare]]+FlightsPivot[[#This Row],[10% tax ]]</f>
        <v>27981.25</v>
      </c>
      <c r="K4091" s="4">
        <v>7</v>
      </c>
      <c r="L4091" s="4">
        <v>2014</v>
      </c>
      <c r="M4091" t="str">
        <f>INDEX(RoutesPivot[DepAirport],MATCH($C4091,RoutesPivot[[RouteID]:[RouteID]],0))</f>
        <v>ORD</v>
      </c>
      <c r="N4091" t="str">
        <f>INDEX(RoutesPivot[AirportID],MATCH($C4091,RoutesPivot[[RouteID]:[RouteID]],0))</f>
        <v>CLT</v>
      </c>
      <c r="O4091">
        <f>INDEX(RoutesPivot[Distance],MATCH($C4091,RoutesPivot[[RouteID]:[RouteID]],0))</f>
        <v>700</v>
      </c>
      <c r="P4091">
        <f>INDEX(RoutesPivot[ListPrice],MATCH($C4091,RoutesPivot[[RouteID]:[RouteID]],0))</f>
        <v>125</v>
      </c>
      <c r="Q4091" t="str">
        <f>INDEX(AirportPivot[AirportName],MATCH($N4091,AirportPivot[[AirportID]:[AirportID]],0))</f>
        <v>Charlotte/Douglas International</v>
      </c>
      <c r="R4091">
        <f>INDEX(AirportPivot[Gates (number of available)],MATCH($N4091,AirportPivot[[AirportID]:[AirportID]],0))</f>
        <v>65</v>
      </c>
    </row>
    <row r="4092" spans="1:18" x14ac:dyDescent="0.25">
      <c r="A4092" s="3" t="s">
        <v>4124</v>
      </c>
      <c r="B4092" s="12">
        <v>42241</v>
      </c>
      <c r="C4092" s="4" t="s">
        <v>25</v>
      </c>
      <c r="D4092" s="4">
        <v>2.9</v>
      </c>
      <c r="E4092" s="4">
        <v>102</v>
      </c>
      <c r="F4092" s="5">
        <v>0.79166666666666663</v>
      </c>
      <c r="G4092" s="6">
        <v>220</v>
      </c>
      <c r="H4092" s="7">
        <v>40700</v>
      </c>
      <c r="I4092" s="7">
        <f>FlightsPivot[[#This Row],[Total Fare]]*10%</f>
        <v>4070</v>
      </c>
      <c r="J4092" s="7">
        <f>FlightsPivot[[#This Row],[Total Fare]]+FlightsPivot[[#This Row],[10% tax ]]</f>
        <v>44770</v>
      </c>
      <c r="K4092" s="4">
        <v>8</v>
      </c>
      <c r="L4092" s="4">
        <v>2015</v>
      </c>
      <c r="M4092" t="str">
        <f>INDEX(RoutesPivot[DepAirport],MATCH($C4092,RoutesPivot[[RouteID]:[RouteID]],0))</f>
        <v>ORD</v>
      </c>
      <c r="N4092" t="str">
        <f>INDEX(RoutesPivot[AirportID],MATCH($C4092,RoutesPivot[[RouteID]:[RouteID]],0))</f>
        <v>DFW</v>
      </c>
      <c r="O4092">
        <f>INDEX(RoutesPivot[Distance],MATCH($C4092,RoutesPivot[[RouteID]:[RouteID]],0))</f>
        <v>700</v>
      </c>
      <c r="P4092">
        <f>INDEX(RoutesPivot[ListPrice],MATCH($C4092,RoutesPivot[[RouteID]:[RouteID]],0))</f>
        <v>200</v>
      </c>
      <c r="Q4092" t="str">
        <f>INDEX(AirportPivot[AirportName],MATCH($N4092,AirportPivot[[AirportID]:[AirportID]],0))</f>
        <v>Dallas/Fort Worth International</v>
      </c>
      <c r="R4092">
        <f>INDEX(AirportPivot[Gates (number of available)],MATCH($N4092,AirportPivot[[AirportID]:[AirportID]],0))</f>
        <v>130</v>
      </c>
    </row>
    <row r="4093" spans="1:18" x14ac:dyDescent="0.25">
      <c r="A4093" s="3" t="s">
        <v>4125</v>
      </c>
      <c r="B4093" s="12">
        <v>42245</v>
      </c>
      <c r="C4093" s="4" t="s">
        <v>53</v>
      </c>
      <c r="D4093" s="4">
        <v>1.7</v>
      </c>
      <c r="E4093" s="4">
        <v>45</v>
      </c>
      <c r="F4093" s="5">
        <v>0.79166666666666663</v>
      </c>
      <c r="G4093" s="6">
        <v>330</v>
      </c>
      <c r="H4093" s="7">
        <v>54450</v>
      </c>
      <c r="I4093" s="7">
        <f>FlightsPivot[[#This Row],[Total Fare]]*10%</f>
        <v>5445</v>
      </c>
      <c r="J4093" s="7">
        <f>FlightsPivot[[#This Row],[Total Fare]]+FlightsPivot[[#This Row],[10% tax ]]</f>
        <v>59895</v>
      </c>
      <c r="K4093" s="4">
        <v>8</v>
      </c>
      <c r="L4093" s="4">
        <v>2015</v>
      </c>
      <c r="M4093" t="str">
        <f>INDEX(RoutesPivot[DepAirport],MATCH($C4093,RoutesPivot[[RouteID]:[RouteID]],0))</f>
        <v>ORD</v>
      </c>
      <c r="N4093" t="str">
        <f>INDEX(RoutesPivot[AirportID],MATCH($C4093,RoutesPivot[[RouteID]:[RouteID]],0))</f>
        <v>FLL</v>
      </c>
      <c r="O4093">
        <f>INDEX(RoutesPivot[Distance],MATCH($C4093,RoutesPivot[[RouteID]:[RouteID]],0))</f>
        <v>940</v>
      </c>
      <c r="P4093">
        <f>INDEX(RoutesPivot[ListPrice],MATCH($C4093,RoutesPivot[[RouteID]:[RouteID]],0))</f>
        <v>300</v>
      </c>
      <c r="Q4093" t="str">
        <f>INDEX(AirportPivot[AirportName],MATCH($N4093,AirportPivot[[AirportID]:[AirportID]],0))</f>
        <v>Fort Lauderdale/Hollywood International</v>
      </c>
      <c r="R4093">
        <f>INDEX(AirportPivot[Gates (number of available)],MATCH($N4093,AirportPivot[[AirportID]:[AirportID]],0))</f>
        <v>55</v>
      </c>
    </row>
    <row r="4094" spans="1:18" x14ac:dyDescent="0.25">
      <c r="A4094" s="3" t="s">
        <v>4126</v>
      </c>
      <c r="B4094" s="12">
        <v>42126</v>
      </c>
      <c r="C4094" s="4" t="s">
        <v>83</v>
      </c>
      <c r="D4094" s="4">
        <v>2.4</v>
      </c>
      <c r="E4094" s="4">
        <v>200</v>
      </c>
      <c r="F4094" s="5">
        <v>0.79166666666666663</v>
      </c>
      <c r="G4094" s="6">
        <v>240</v>
      </c>
      <c r="H4094" s="7">
        <v>39600</v>
      </c>
      <c r="I4094" s="7">
        <f>FlightsPivot[[#This Row],[Total Fare]]*10%</f>
        <v>3960</v>
      </c>
      <c r="J4094" s="7">
        <f>FlightsPivot[[#This Row],[Total Fare]]+FlightsPivot[[#This Row],[10% tax ]]</f>
        <v>43560</v>
      </c>
      <c r="K4094" s="4">
        <v>5</v>
      </c>
      <c r="L4094" s="4">
        <v>2015</v>
      </c>
      <c r="M4094" t="str">
        <f>INDEX(RoutesPivot[DepAirport],MATCH($C4094,RoutesPivot[[RouteID]:[RouteID]],0))</f>
        <v>ORD</v>
      </c>
      <c r="N4094" t="str">
        <f>INDEX(RoutesPivot[AirportID],MATCH($C4094,RoutesPivot[[RouteID]:[RouteID]],0))</f>
        <v>BWI</v>
      </c>
      <c r="O4094">
        <f>INDEX(RoutesPivot[Distance],MATCH($C4094,RoutesPivot[[RouteID]:[RouteID]],0))</f>
        <v>520</v>
      </c>
      <c r="P4094">
        <f>INDEX(RoutesPivot[ListPrice],MATCH($C4094,RoutesPivot[[RouteID]:[RouteID]],0))</f>
        <v>240</v>
      </c>
      <c r="Q4094" t="str">
        <f>INDEX(AirportPivot[AirportName],MATCH($N4094,AirportPivot[[AirportID]:[AirportID]],0))</f>
        <v>Baltimore/Washington International Thurgood Marshall</v>
      </c>
      <c r="R4094">
        <f>INDEX(AirportPivot[Gates (number of available)],MATCH($N4094,AirportPivot[[AirportID]:[AirportID]],0))</f>
        <v>58</v>
      </c>
    </row>
    <row r="4095" spans="1:18" x14ac:dyDescent="0.25">
      <c r="A4095" s="3" t="s">
        <v>4127</v>
      </c>
      <c r="B4095" s="12">
        <v>42315</v>
      </c>
      <c r="C4095" s="4" t="s">
        <v>80</v>
      </c>
      <c r="D4095" s="4">
        <v>2.4</v>
      </c>
      <c r="E4095" s="4">
        <v>84</v>
      </c>
      <c r="F4095" s="5">
        <v>0.79166666666666663</v>
      </c>
      <c r="G4095" s="6">
        <v>300</v>
      </c>
      <c r="H4095" s="7">
        <v>54300</v>
      </c>
      <c r="I4095" s="7">
        <f>FlightsPivot[[#This Row],[Total Fare]]*10%</f>
        <v>5430</v>
      </c>
      <c r="J4095" s="7">
        <f>FlightsPivot[[#This Row],[Total Fare]]+FlightsPivot[[#This Row],[10% tax ]]</f>
        <v>59730</v>
      </c>
      <c r="K4095" s="4">
        <v>11</v>
      </c>
      <c r="L4095" s="4">
        <v>2015</v>
      </c>
      <c r="M4095" t="str">
        <f>INDEX(RoutesPivot[DepAirport],MATCH($C4095,RoutesPivot[[RouteID]:[RouteID]],0))</f>
        <v>ORD</v>
      </c>
      <c r="N4095" t="str">
        <f>INDEX(RoutesPivot[AirportID],MATCH($C4095,RoutesPivot[[RouteID]:[RouteID]],0))</f>
        <v>MIA</v>
      </c>
      <c r="O4095">
        <f>INDEX(RoutesPivot[Distance],MATCH($C4095,RoutesPivot[[RouteID]:[RouteID]],0))</f>
        <v>1000</v>
      </c>
      <c r="P4095">
        <f>INDEX(RoutesPivot[ListPrice],MATCH($C4095,RoutesPivot[[RouteID]:[RouteID]],0))</f>
        <v>300</v>
      </c>
      <c r="Q4095" t="str">
        <f>INDEX(AirportPivot[AirportName],MATCH($N4095,AirportPivot[[AirportID]:[AirportID]],0))</f>
        <v>Miami International</v>
      </c>
      <c r="R4095">
        <f>INDEX(AirportPivot[Gates (number of available)],MATCH($N4095,AirportPivot[[AirportID]:[AirportID]],0))</f>
        <v>80</v>
      </c>
    </row>
    <row r="4096" spans="1:18" x14ac:dyDescent="0.25">
      <c r="A4096" s="3" t="s">
        <v>4128</v>
      </c>
      <c r="B4096" s="12">
        <v>42366</v>
      </c>
      <c r="C4096" s="4" t="s">
        <v>23</v>
      </c>
      <c r="D4096" s="4">
        <v>3.3</v>
      </c>
      <c r="E4096" s="4">
        <v>47</v>
      </c>
      <c r="F4096" s="5">
        <v>0.75</v>
      </c>
      <c r="G4096" s="6">
        <v>300</v>
      </c>
      <c r="H4096" s="7">
        <v>49500</v>
      </c>
      <c r="I4096" s="7">
        <f>FlightsPivot[[#This Row],[Total Fare]]*10%</f>
        <v>4950</v>
      </c>
      <c r="J4096" s="7">
        <f>FlightsPivot[[#This Row],[Total Fare]]+FlightsPivot[[#This Row],[10% tax ]]</f>
        <v>54450</v>
      </c>
      <c r="K4096" s="4">
        <v>12</v>
      </c>
      <c r="L4096" s="4">
        <v>2015</v>
      </c>
      <c r="M4096" t="str">
        <f>INDEX(RoutesPivot[DepAirport],MATCH($C4096,RoutesPivot[[RouteID]:[RouteID]],0))</f>
        <v>ORD</v>
      </c>
      <c r="N4096" t="str">
        <f>INDEX(RoutesPivot[AirportID],MATCH($C4096,RoutesPivot[[RouteID]:[RouteID]],0))</f>
        <v>DEN</v>
      </c>
      <c r="O4096">
        <f>INDEX(RoutesPivot[Distance],MATCH($C4096,RoutesPivot[[RouteID]:[RouteID]],0))</f>
        <v>800</v>
      </c>
      <c r="P4096">
        <f>INDEX(RoutesPivot[ListPrice],MATCH($C4096,RoutesPivot[[RouteID]:[RouteID]],0))</f>
        <v>300</v>
      </c>
      <c r="Q4096" t="str">
        <f>INDEX(AirportPivot[AirportName],MATCH($N4096,AirportPivot[[AirportID]:[AirportID]],0))</f>
        <v>Denver International</v>
      </c>
      <c r="R4096">
        <f>INDEX(AirportPivot[Gates (number of available)],MATCH($N4096,AirportPivot[[AirportID]:[AirportID]],0))</f>
        <v>75</v>
      </c>
    </row>
    <row r="4097" spans="1:18" x14ac:dyDescent="0.25">
      <c r="A4097" s="3" t="s">
        <v>4129</v>
      </c>
      <c r="B4097" s="12">
        <v>41809</v>
      </c>
      <c r="C4097" s="4" t="s">
        <v>15</v>
      </c>
      <c r="D4097" s="4">
        <v>1.5</v>
      </c>
      <c r="E4097" s="4">
        <v>96</v>
      </c>
      <c r="F4097" s="5">
        <v>0.45833333333333331</v>
      </c>
      <c r="G4097" s="6">
        <v>247.5</v>
      </c>
      <c r="H4097" s="7">
        <v>45787.5</v>
      </c>
      <c r="I4097" s="7">
        <f>FlightsPivot[[#This Row],[Total Fare]]*10%</f>
        <v>4578.75</v>
      </c>
      <c r="J4097" s="7">
        <f>FlightsPivot[[#This Row],[Total Fare]]+FlightsPivot[[#This Row],[10% tax ]]</f>
        <v>50366.25</v>
      </c>
      <c r="K4097" s="4">
        <v>6</v>
      </c>
      <c r="L4097" s="4">
        <v>2014</v>
      </c>
      <c r="M4097" t="str">
        <f>INDEX(RoutesPivot[DepAirport],MATCH($C4097,RoutesPivot[[RouteID]:[RouteID]],0))</f>
        <v>ORD</v>
      </c>
      <c r="N4097" t="str">
        <f>INDEX(RoutesPivot[AirportID],MATCH($C4097,RoutesPivot[[RouteID]:[RouteID]],0))</f>
        <v>EWR</v>
      </c>
      <c r="O4097">
        <f>INDEX(RoutesPivot[Distance],MATCH($C4097,RoutesPivot[[RouteID]:[RouteID]],0))</f>
        <v>600</v>
      </c>
      <c r="P4097">
        <f>INDEX(RoutesPivot[ListPrice],MATCH($C4097,RoutesPivot[[RouteID]:[RouteID]],0))</f>
        <v>225</v>
      </c>
      <c r="Q4097" t="str">
        <f>INDEX(AirportPivot[AirportName],MATCH($N4097,AirportPivot[[AirportID]:[AirportID]],0))</f>
        <v>Newark Liberty International</v>
      </c>
      <c r="R4097">
        <f>INDEX(AirportPivot[Gates (number of available)],MATCH($N4097,AirportPivot[[AirportID]:[AirportID]],0))</f>
        <v>82</v>
      </c>
    </row>
    <row r="4098" spans="1:18" x14ac:dyDescent="0.25">
      <c r="A4098" s="3" t="s">
        <v>4130</v>
      </c>
      <c r="B4098" s="12">
        <v>41916</v>
      </c>
      <c r="C4098" s="4" t="s">
        <v>17</v>
      </c>
      <c r="D4098" s="4">
        <v>4.7</v>
      </c>
      <c r="E4098" s="4">
        <v>135</v>
      </c>
      <c r="F4098" s="5">
        <v>0.875</v>
      </c>
      <c r="G4098" s="6">
        <v>350</v>
      </c>
      <c r="H4098" s="7">
        <v>64750</v>
      </c>
      <c r="I4098" s="7">
        <f>FlightsPivot[[#This Row],[Total Fare]]*10%</f>
        <v>6475</v>
      </c>
      <c r="J4098" s="7">
        <f>FlightsPivot[[#This Row],[Total Fare]]+FlightsPivot[[#This Row],[10% tax ]]</f>
        <v>71225</v>
      </c>
      <c r="K4098" s="4">
        <v>10</v>
      </c>
      <c r="L4098" s="4">
        <v>2014</v>
      </c>
      <c r="M4098" t="str">
        <f>INDEX(RoutesPivot[DepAirport],MATCH($C4098,RoutesPivot[[RouteID]:[RouteID]],0))</f>
        <v>ORD</v>
      </c>
      <c r="N4098" t="str">
        <f>INDEX(RoutesPivot[AirportID],MATCH($C4098,RoutesPivot[[RouteID]:[RouteID]],0))</f>
        <v>LAX</v>
      </c>
      <c r="O4098">
        <f>INDEX(RoutesPivot[Distance],MATCH($C4098,RoutesPivot[[RouteID]:[RouteID]],0))</f>
        <v>1518</v>
      </c>
      <c r="P4098">
        <f>INDEX(RoutesPivot[ListPrice],MATCH($C4098,RoutesPivot[[RouteID]:[RouteID]],0))</f>
        <v>350</v>
      </c>
      <c r="Q4098" t="str">
        <f>INDEX(AirportPivot[AirportName],MATCH($N4098,AirportPivot[[AirportID]:[AirportID]],0))</f>
        <v>Los Angeles International</v>
      </c>
      <c r="R4098">
        <f>INDEX(AirportPivot[Gates (number of available)],MATCH($N4098,AirportPivot[[AirportID]:[AirportID]],0))</f>
        <v>86</v>
      </c>
    </row>
    <row r="4099" spans="1:18" x14ac:dyDescent="0.25">
      <c r="A4099" s="3" t="s">
        <v>4131</v>
      </c>
      <c r="B4099" s="12">
        <v>41733</v>
      </c>
      <c r="C4099" s="4" t="s">
        <v>27</v>
      </c>
      <c r="D4099" s="4">
        <v>10</v>
      </c>
      <c r="E4099" s="4">
        <v>87</v>
      </c>
      <c r="F4099" s="5">
        <v>0.29166666666666669</v>
      </c>
      <c r="G4099" s="6">
        <v>200</v>
      </c>
      <c r="H4099" s="7">
        <v>36200</v>
      </c>
      <c r="I4099" s="7">
        <f>FlightsPivot[[#This Row],[Total Fare]]*10%</f>
        <v>3620</v>
      </c>
      <c r="J4099" s="7">
        <f>FlightsPivot[[#This Row],[Total Fare]]+FlightsPivot[[#This Row],[10% tax ]]</f>
        <v>39820</v>
      </c>
      <c r="K4099" s="4">
        <v>4</v>
      </c>
      <c r="L4099" s="4">
        <v>2014</v>
      </c>
      <c r="M4099" t="str">
        <f>INDEX(RoutesPivot[DepAirport],MATCH($C4099,RoutesPivot[[RouteID]:[RouteID]],0))</f>
        <v>ORD</v>
      </c>
      <c r="N4099" t="str">
        <f>INDEX(RoutesPivot[AirportID],MATCH($C4099,RoutesPivot[[RouteID]:[RouteID]],0))</f>
        <v>ATL</v>
      </c>
      <c r="O4099">
        <f>INDEX(RoutesPivot[Distance],MATCH($C4099,RoutesPivot[[RouteID]:[RouteID]],0))</f>
        <v>510</v>
      </c>
      <c r="P4099">
        <f>INDEX(RoutesPivot[ListPrice],MATCH($C4099,RoutesPivot[[RouteID]:[RouteID]],0))</f>
        <v>200</v>
      </c>
      <c r="Q4099" t="str">
        <f>INDEX(AirportPivot[AirportName],MATCH($N4099,AirportPivot[[AirportID]:[AirportID]],0))</f>
        <v>Hartsfield-Jackson Atlanta International</v>
      </c>
      <c r="R4099">
        <f>INDEX(AirportPivot[Gates (number of available)],MATCH($N4099,AirportPivot[[AirportID]:[AirportID]],0))</f>
        <v>100</v>
      </c>
    </row>
    <row r="4100" spans="1:18" x14ac:dyDescent="0.25">
      <c r="A4100" s="3" t="s">
        <v>4132</v>
      </c>
      <c r="B4100" s="12">
        <v>42100</v>
      </c>
      <c r="C4100" s="4" t="s">
        <v>13</v>
      </c>
      <c r="D4100" s="4">
        <v>3</v>
      </c>
      <c r="E4100" s="4">
        <v>119</v>
      </c>
      <c r="F4100" s="5">
        <v>0.66666666666666663</v>
      </c>
      <c r="G4100" s="6">
        <v>250</v>
      </c>
      <c r="H4100" s="7">
        <v>46250</v>
      </c>
      <c r="I4100" s="7">
        <f>FlightsPivot[[#This Row],[Total Fare]]*10%</f>
        <v>4625</v>
      </c>
      <c r="J4100" s="7">
        <f>FlightsPivot[[#This Row],[Total Fare]]+FlightsPivot[[#This Row],[10% tax ]]</f>
        <v>50875</v>
      </c>
      <c r="K4100" s="4">
        <v>4</v>
      </c>
      <c r="L4100" s="4">
        <v>2015</v>
      </c>
      <c r="M4100" t="str">
        <f>INDEX(RoutesPivot[DepAirport],MATCH($C4100,RoutesPivot[[RouteID]:[RouteID]],0))</f>
        <v>ORD</v>
      </c>
      <c r="N4100" t="str">
        <f>INDEX(RoutesPivot[AirportID],MATCH($C4100,RoutesPivot[[RouteID]:[RouteID]],0))</f>
        <v>JFK</v>
      </c>
      <c r="O4100">
        <f>INDEX(RoutesPivot[Distance],MATCH($C4100,RoutesPivot[[RouteID]:[RouteID]],0))</f>
        <v>619</v>
      </c>
      <c r="P4100">
        <f>INDEX(RoutesPivot[ListPrice],MATCH($C4100,RoutesPivot[[RouteID]:[RouteID]],0))</f>
        <v>250</v>
      </c>
      <c r="Q4100" t="str">
        <f>INDEX(AirportPivot[AirportName],MATCH($N4100,AirportPivot[[AirportID]:[AirportID]],0))</f>
        <v>John F Kennedy International</v>
      </c>
      <c r="R4100">
        <f>INDEX(AirportPivot[Gates (number of available)],MATCH($N4100,AirportPivot[[AirportID]:[AirportID]],0))</f>
        <v>120</v>
      </c>
    </row>
    <row r="4101" spans="1:18" x14ac:dyDescent="0.25">
      <c r="A4101" s="3" t="s">
        <v>4133</v>
      </c>
      <c r="B4101" s="12">
        <v>42184</v>
      </c>
      <c r="C4101" s="4" t="s">
        <v>80</v>
      </c>
      <c r="D4101" s="4">
        <v>2.8</v>
      </c>
      <c r="E4101" s="4">
        <v>100</v>
      </c>
      <c r="F4101" s="5">
        <v>0.77083333333333337</v>
      </c>
      <c r="G4101" s="6">
        <v>330</v>
      </c>
      <c r="H4101" s="7">
        <v>61050</v>
      </c>
      <c r="I4101" s="7">
        <f>FlightsPivot[[#This Row],[Total Fare]]*10%</f>
        <v>6105</v>
      </c>
      <c r="J4101" s="7">
        <f>FlightsPivot[[#This Row],[Total Fare]]+FlightsPivot[[#This Row],[10% tax ]]</f>
        <v>67155</v>
      </c>
      <c r="K4101" s="4">
        <v>6</v>
      </c>
      <c r="L4101" s="4">
        <v>2015</v>
      </c>
      <c r="M4101" t="str">
        <f>INDEX(RoutesPivot[DepAirport],MATCH($C4101,RoutesPivot[[RouteID]:[RouteID]],0))</f>
        <v>ORD</v>
      </c>
      <c r="N4101" t="str">
        <f>INDEX(RoutesPivot[AirportID],MATCH($C4101,RoutesPivot[[RouteID]:[RouteID]],0))</f>
        <v>MIA</v>
      </c>
      <c r="O4101">
        <f>INDEX(RoutesPivot[Distance],MATCH($C4101,RoutesPivot[[RouteID]:[RouteID]],0))</f>
        <v>1000</v>
      </c>
      <c r="P4101">
        <f>INDEX(RoutesPivot[ListPrice],MATCH($C4101,RoutesPivot[[RouteID]:[RouteID]],0))</f>
        <v>300</v>
      </c>
      <c r="Q4101" t="str">
        <f>INDEX(AirportPivot[AirportName],MATCH($N4101,AirportPivot[[AirportID]:[AirportID]],0))</f>
        <v>Miami International</v>
      </c>
      <c r="R4101">
        <f>INDEX(AirportPivot[Gates (number of available)],MATCH($N4101,AirportPivot[[AirportID]:[AirportID]],0))</f>
        <v>80</v>
      </c>
    </row>
    <row r="4102" spans="1:18" x14ac:dyDescent="0.25">
      <c r="A4102" s="3" t="s">
        <v>4134</v>
      </c>
      <c r="B4102" s="12">
        <v>41692</v>
      </c>
      <c r="C4102" s="4" t="s">
        <v>805</v>
      </c>
      <c r="D4102" s="4">
        <v>2.5</v>
      </c>
      <c r="E4102" s="4">
        <v>171</v>
      </c>
      <c r="F4102" s="5">
        <v>0.3125</v>
      </c>
      <c r="G4102" s="6">
        <v>290</v>
      </c>
      <c r="H4102" s="7">
        <v>47850</v>
      </c>
      <c r="I4102" s="7">
        <f>FlightsPivot[[#This Row],[Total Fare]]*10%</f>
        <v>4785</v>
      </c>
      <c r="J4102" s="7">
        <f>FlightsPivot[[#This Row],[Total Fare]]+FlightsPivot[[#This Row],[10% tax ]]</f>
        <v>52635</v>
      </c>
      <c r="K4102" s="4">
        <v>2</v>
      </c>
      <c r="L4102" s="4">
        <v>2014</v>
      </c>
      <c r="M4102" t="str">
        <f>INDEX(RoutesPivot[DepAirport],MATCH($C4102,RoutesPivot[[RouteID]:[RouteID]],0))</f>
        <v>ORD</v>
      </c>
      <c r="N4102" t="str">
        <f>INDEX(RoutesPivot[AirportID],MATCH($C4102,RoutesPivot[[RouteID]:[RouteID]],0))</f>
        <v>SLC</v>
      </c>
      <c r="O4102">
        <f>INDEX(RoutesPivot[Distance],MATCH($C4102,RoutesPivot[[RouteID]:[RouteID]],0))</f>
        <v>1000</v>
      </c>
      <c r="P4102">
        <f>INDEX(RoutesPivot[ListPrice],MATCH($C4102,RoutesPivot[[RouteID]:[RouteID]],0))</f>
        <v>290</v>
      </c>
      <c r="Q4102" t="str">
        <f>INDEX(AirportPivot[AirportName],MATCH($N4102,AirportPivot[[AirportID]:[AirportID]],0))</f>
        <v>Salt Lake City International</v>
      </c>
      <c r="R4102">
        <f>INDEX(AirportPivot[Gates (number of available)],MATCH($N4102,AirportPivot[[AirportID]:[AirportID]],0))</f>
        <v>54</v>
      </c>
    </row>
    <row r="4103" spans="1:18" x14ac:dyDescent="0.25">
      <c r="A4103" s="3" t="s">
        <v>4135</v>
      </c>
      <c r="B4103" s="12">
        <v>41875</v>
      </c>
      <c r="C4103" s="4" t="s">
        <v>23</v>
      </c>
      <c r="D4103" s="4">
        <v>3</v>
      </c>
      <c r="E4103" s="4">
        <v>129</v>
      </c>
      <c r="F4103" s="5">
        <v>0.70833333333333337</v>
      </c>
      <c r="G4103" s="6">
        <v>330</v>
      </c>
      <c r="H4103" s="7">
        <v>61050</v>
      </c>
      <c r="I4103" s="7">
        <f>FlightsPivot[[#This Row],[Total Fare]]*10%</f>
        <v>6105</v>
      </c>
      <c r="J4103" s="7">
        <f>FlightsPivot[[#This Row],[Total Fare]]+FlightsPivot[[#This Row],[10% tax ]]</f>
        <v>67155</v>
      </c>
      <c r="K4103" s="4">
        <v>8</v>
      </c>
      <c r="L4103" s="4">
        <v>2014</v>
      </c>
      <c r="M4103" t="str">
        <f>INDEX(RoutesPivot[DepAirport],MATCH($C4103,RoutesPivot[[RouteID]:[RouteID]],0))</f>
        <v>ORD</v>
      </c>
      <c r="N4103" t="str">
        <f>INDEX(RoutesPivot[AirportID],MATCH($C4103,RoutesPivot[[RouteID]:[RouteID]],0))</f>
        <v>DEN</v>
      </c>
      <c r="O4103">
        <f>INDEX(RoutesPivot[Distance],MATCH($C4103,RoutesPivot[[RouteID]:[RouteID]],0))</f>
        <v>800</v>
      </c>
      <c r="P4103">
        <f>INDEX(RoutesPivot[ListPrice],MATCH($C4103,RoutesPivot[[RouteID]:[RouteID]],0))</f>
        <v>300</v>
      </c>
      <c r="Q4103" t="str">
        <f>INDEX(AirportPivot[AirportName],MATCH($N4103,AirportPivot[[AirportID]:[AirportID]],0))</f>
        <v>Denver International</v>
      </c>
      <c r="R4103">
        <f>INDEX(AirportPivot[Gates (number of available)],MATCH($N4103,AirportPivot[[AirportID]:[AirportID]],0))</f>
        <v>75</v>
      </c>
    </row>
    <row r="4104" spans="1:18" x14ac:dyDescent="0.25">
      <c r="A4104" s="3" t="s">
        <v>4136</v>
      </c>
      <c r="B4104" s="12">
        <v>42099</v>
      </c>
      <c r="C4104" s="4" t="s">
        <v>19</v>
      </c>
      <c r="D4104" s="4">
        <v>1.7</v>
      </c>
      <c r="E4104" s="4">
        <v>80</v>
      </c>
      <c r="F4104" s="5">
        <v>0.79166666666666663</v>
      </c>
      <c r="G4104" s="6">
        <v>200</v>
      </c>
      <c r="H4104" s="7">
        <v>36200</v>
      </c>
      <c r="I4104" s="7">
        <f>FlightsPivot[[#This Row],[Total Fare]]*10%</f>
        <v>3620</v>
      </c>
      <c r="J4104" s="7">
        <f>FlightsPivot[[#This Row],[Total Fare]]+FlightsPivot[[#This Row],[10% tax ]]</f>
        <v>39820</v>
      </c>
      <c r="K4104" s="4">
        <v>4</v>
      </c>
      <c r="L4104" s="4">
        <v>2015</v>
      </c>
      <c r="M4104" t="str">
        <f>INDEX(RoutesPivot[DepAirport],MATCH($C4104,RoutesPivot[[RouteID]:[RouteID]],0))</f>
        <v>ORD</v>
      </c>
      <c r="N4104" t="str">
        <f>INDEX(RoutesPivot[AirportID],MATCH($C4104,RoutesPivot[[RouteID]:[RouteID]],0))</f>
        <v>IAH</v>
      </c>
      <c r="O4104">
        <f>INDEX(RoutesPivot[Distance],MATCH($C4104,RoutesPivot[[RouteID]:[RouteID]],0))</f>
        <v>800</v>
      </c>
      <c r="P4104">
        <f>INDEX(RoutesPivot[ListPrice],MATCH($C4104,RoutesPivot[[RouteID]:[RouteID]],0))</f>
        <v>200</v>
      </c>
      <c r="Q4104" t="str">
        <f>INDEX(AirportPivot[AirportName],MATCH($N4104,AirportPivot[[AirportID]:[AirportID]],0))</f>
        <v>George Bush Intercontinental/Houston</v>
      </c>
      <c r="R4104">
        <f>INDEX(AirportPivot[Gates (number of available)],MATCH($N4104,AirportPivot[[AirportID]:[AirportID]],0))</f>
        <v>80</v>
      </c>
    </row>
    <row r="4105" spans="1:18" x14ac:dyDescent="0.25">
      <c r="A4105" s="3" t="s">
        <v>4137</v>
      </c>
      <c r="B4105" s="12">
        <v>41905</v>
      </c>
      <c r="C4105" s="4" t="s">
        <v>25</v>
      </c>
      <c r="D4105" s="4">
        <v>4</v>
      </c>
      <c r="E4105" s="4">
        <v>81</v>
      </c>
      <c r="F4105" s="5">
        <v>0.83333333333333337</v>
      </c>
      <c r="G4105" s="6">
        <v>200</v>
      </c>
      <c r="H4105" s="7">
        <v>36200</v>
      </c>
      <c r="I4105" s="7">
        <f>FlightsPivot[[#This Row],[Total Fare]]*10%</f>
        <v>3620</v>
      </c>
      <c r="J4105" s="7">
        <f>FlightsPivot[[#This Row],[Total Fare]]+FlightsPivot[[#This Row],[10% tax ]]</f>
        <v>39820</v>
      </c>
      <c r="K4105" s="4">
        <v>9</v>
      </c>
      <c r="L4105" s="4">
        <v>2014</v>
      </c>
      <c r="M4105" t="str">
        <f>INDEX(RoutesPivot[DepAirport],MATCH($C4105,RoutesPivot[[RouteID]:[RouteID]],0))</f>
        <v>ORD</v>
      </c>
      <c r="N4105" t="str">
        <f>INDEX(RoutesPivot[AirportID],MATCH($C4105,RoutesPivot[[RouteID]:[RouteID]],0))</f>
        <v>DFW</v>
      </c>
      <c r="O4105">
        <f>INDEX(RoutesPivot[Distance],MATCH($C4105,RoutesPivot[[RouteID]:[RouteID]],0))</f>
        <v>700</v>
      </c>
      <c r="P4105">
        <f>INDEX(RoutesPivot[ListPrice],MATCH($C4105,RoutesPivot[[RouteID]:[RouteID]],0))</f>
        <v>200</v>
      </c>
      <c r="Q4105" t="str">
        <f>INDEX(AirportPivot[AirportName],MATCH($N4105,AirportPivot[[AirportID]:[AirportID]],0))</f>
        <v>Dallas/Fort Worth International</v>
      </c>
      <c r="R4105">
        <f>INDEX(AirportPivot[Gates (number of available)],MATCH($N4105,AirportPivot[[AirportID]:[AirportID]],0))</f>
        <v>130</v>
      </c>
    </row>
    <row r="4106" spans="1:18" x14ac:dyDescent="0.25">
      <c r="A4106" s="3" t="s">
        <v>4138</v>
      </c>
      <c r="B4106" s="12">
        <v>42327</v>
      </c>
      <c r="C4106" s="4" t="s">
        <v>47</v>
      </c>
      <c r="D4106" s="4">
        <v>1.2</v>
      </c>
      <c r="E4106" s="4">
        <v>174</v>
      </c>
      <c r="F4106" s="5">
        <v>0.35416666666666669</v>
      </c>
      <c r="G4106" s="6">
        <v>250</v>
      </c>
      <c r="H4106" s="7">
        <v>41250</v>
      </c>
      <c r="I4106" s="7">
        <f>FlightsPivot[[#This Row],[Total Fare]]*10%</f>
        <v>4125</v>
      </c>
      <c r="J4106" s="7">
        <f>FlightsPivot[[#This Row],[Total Fare]]+FlightsPivot[[#This Row],[10% tax ]]</f>
        <v>45375</v>
      </c>
      <c r="K4106" s="4">
        <v>11</v>
      </c>
      <c r="L4106" s="4">
        <v>2015</v>
      </c>
      <c r="M4106" t="str">
        <f>INDEX(RoutesPivot[DepAirport],MATCH($C4106,RoutesPivot[[RouteID]:[RouteID]],0))</f>
        <v>ORD</v>
      </c>
      <c r="N4106" t="str">
        <f>INDEX(RoutesPivot[AirportID],MATCH($C4106,RoutesPivot[[RouteID]:[RouteID]],0))</f>
        <v>PHX</v>
      </c>
      <c r="O4106">
        <f>INDEX(RoutesPivot[Distance],MATCH($C4106,RoutesPivot[[RouteID]:[RouteID]],0))</f>
        <v>1200</v>
      </c>
      <c r="P4106">
        <f>INDEX(RoutesPivot[ListPrice],MATCH($C4106,RoutesPivot[[RouteID]:[RouteID]],0))</f>
        <v>250</v>
      </c>
      <c r="Q4106" t="str">
        <f>INDEX(AirportPivot[AirportName],MATCH($N4106,AirportPivot[[AirportID]:[AirportID]],0))</f>
        <v>Phoenix Sky Harbor International</v>
      </c>
      <c r="R4106">
        <f>INDEX(AirportPivot[Gates (number of available)],MATCH($N4106,AirportPivot[[AirportID]:[AirportID]],0))</f>
        <v>60</v>
      </c>
    </row>
    <row r="4107" spans="1:18" x14ac:dyDescent="0.25">
      <c r="A4107" s="3" t="s">
        <v>4139</v>
      </c>
      <c r="B4107" s="12">
        <v>41898</v>
      </c>
      <c r="C4107" s="4" t="s">
        <v>70</v>
      </c>
      <c r="D4107" s="4">
        <v>1.7</v>
      </c>
      <c r="E4107" s="4">
        <v>32</v>
      </c>
      <c r="F4107" s="5">
        <v>0.83333333333333337</v>
      </c>
      <c r="G4107" s="6">
        <v>275</v>
      </c>
      <c r="H4107" s="7">
        <v>50875</v>
      </c>
      <c r="I4107" s="7">
        <f>FlightsPivot[[#This Row],[Total Fare]]*10%</f>
        <v>5087.5</v>
      </c>
      <c r="J4107" s="7">
        <f>FlightsPivot[[#This Row],[Total Fare]]+FlightsPivot[[#This Row],[10% tax ]]</f>
        <v>55962.5</v>
      </c>
      <c r="K4107" s="4">
        <v>9</v>
      </c>
      <c r="L4107" s="4">
        <v>2014</v>
      </c>
      <c r="M4107" t="str">
        <f>INDEX(RoutesPivot[DepAirport],MATCH($C4107,RoutesPivot[[RouteID]:[RouteID]],0))</f>
        <v>ORD</v>
      </c>
      <c r="N4107" t="str">
        <f>INDEX(RoutesPivot[AirportID],MATCH($C4107,RoutesPivot[[RouteID]:[RouteID]],0))</f>
        <v>LAS</v>
      </c>
      <c r="O4107">
        <f>INDEX(RoutesPivot[Distance],MATCH($C4107,RoutesPivot[[RouteID]:[RouteID]],0))</f>
        <v>1100</v>
      </c>
      <c r="P4107">
        <f>INDEX(RoutesPivot[ListPrice],MATCH($C4107,RoutesPivot[[RouteID]:[RouteID]],0))</f>
        <v>275</v>
      </c>
      <c r="Q4107" t="str">
        <f>INDEX(AirportPivot[AirportName],MATCH($N4107,AirportPivot[[AirportID]:[AirportID]],0))</f>
        <v>McCarran International</v>
      </c>
      <c r="R4107">
        <f>INDEX(AirportPivot[Gates (number of available)],MATCH($N4107,AirportPivot[[AirportID]:[AirportID]],0))</f>
        <v>68</v>
      </c>
    </row>
    <row r="4108" spans="1:18" x14ac:dyDescent="0.25">
      <c r="A4108" s="3" t="s">
        <v>4140</v>
      </c>
      <c r="B4108" s="12">
        <v>42153</v>
      </c>
      <c r="C4108" s="4" t="s">
        <v>25</v>
      </c>
      <c r="D4108" s="4">
        <v>2.5</v>
      </c>
      <c r="E4108" s="4">
        <v>37</v>
      </c>
      <c r="F4108" s="5">
        <v>0.83333333333333337</v>
      </c>
      <c r="G4108" s="6">
        <v>200</v>
      </c>
      <c r="H4108" s="7">
        <v>33000</v>
      </c>
      <c r="I4108" s="7">
        <f>FlightsPivot[[#This Row],[Total Fare]]*10%</f>
        <v>3300</v>
      </c>
      <c r="J4108" s="7">
        <f>FlightsPivot[[#This Row],[Total Fare]]+FlightsPivot[[#This Row],[10% tax ]]</f>
        <v>36300</v>
      </c>
      <c r="K4108" s="4">
        <v>5</v>
      </c>
      <c r="L4108" s="4">
        <v>2015</v>
      </c>
      <c r="M4108" t="str">
        <f>INDEX(RoutesPivot[DepAirport],MATCH($C4108,RoutesPivot[[RouteID]:[RouteID]],0))</f>
        <v>ORD</v>
      </c>
      <c r="N4108" t="str">
        <f>INDEX(RoutesPivot[AirportID],MATCH($C4108,RoutesPivot[[RouteID]:[RouteID]],0))</f>
        <v>DFW</v>
      </c>
      <c r="O4108">
        <f>INDEX(RoutesPivot[Distance],MATCH($C4108,RoutesPivot[[RouteID]:[RouteID]],0))</f>
        <v>700</v>
      </c>
      <c r="P4108">
        <f>INDEX(RoutesPivot[ListPrice],MATCH($C4108,RoutesPivot[[RouteID]:[RouteID]],0))</f>
        <v>200</v>
      </c>
      <c r="Q4108" t="str">
        <f>INDEX(AirportPivot[AirportName],MATCH($N4108,AirportPivot[[AirportID]:[AirportID]],0))</f>
        <v>Dallas/Fort Worth International</v>
      </c>
      <c r="R4108">
        <f>INDEX(AirportPivot[Gates (number of available)],MATCH($N4108,AirportPivot[[AirportID]:[AirportID]],0))</f>
        <v>130</v>
      </c>
    </row>
    <row r="4109" spans="1:18" x14ac:dyDescent="0.25">
      <c r="A4109" s="3" t="s">
        <v>4141</v>
      </c>
      <c r="B4109" s="12">
        <v>41799</v>
      </c>
      <c r="C4109" s="4" t="s">
        <v>25</v>
      </c>
      <c r="D4109" s="4">
        <v>2.1</v>
      </c>
      <c r="E4109" s="4">
        <v>73</v>
      </c>
      <c r="F4109" s="5">
        <v>0.70833333333333337</v>
      </c>
      <c r="G4109" s="6">
        <v>220</v>
      </c>
      <c r="H4109" s="7">
        <v>39820</v>
      </c>
      <c r="I4109" s="7">
        <f>FlightsPivot[[#This Row],[Total Fare]]*10%</f>
        <v>3982</v>
      </c>
      <c r="J4109" s="7">
        <f>FlightsPivot[[#This Row],[Total Fare]]+FlightsPivot[[#This Row],[10% tax ]]</f>
        <v>43802</v>
      </c>
      <c r="K4109" s="4">
        <v>6</v>
      </c>
      <c r="L4109" s="4">
        <v>2014</v>
      </c>
      <c r="M4109" t="str">
        <f>INDEX(RoutesPivot[DepAirport],MATCH($C4109,RoutesPivot[[RouteID]:[RouteID]],0))</f>
        <v>ORD</v>
      </c>
      <c r="N4109" t="str">
        <f>INDEX(RoutesPivot[AirportID],MATCH($C4109,RoutesPivot[[RouteID]:[RouteID]],0))</f>
        <v>DFW</v>
      </c>
      <c r="O4109">
        <f>INDEX(RoutesPivot[Distance],MATCH($C4109,RoutesPivot[[RouteID]:[RouteID]],0))</f>
        <v>700</v>
      </c>
      <c r="P4109">
        <f>INDEX(RoutesPivot[ListPrice],MATCH($C4109,RoutesPivot[[RouteID]:[RouteID]],0))</f>
        <v>200</v>
      </c>
      <c r="Q4109" t="str">
        <f>INDEX(AirportPivot[AirportName],MATCH($N4109,AirportPivot[[AirportID]:[AirportID]],0))</f>
        <v>Dallas/Fort Worth International</v>
      </c>
      <c r="R4109">
        <f>INDEX(AirportPivot[Gates (number of available)],MATCH($N4109,AirportPivot[[AirportID]:[AirportID]],0))</f>
        <v>130</v>
      </c>
    </row>
    <row r="4110" spans="1:18" x14ac:dyDescent="0.25">
      <c r="A4110" s="3" t="s">
        <v>4142</v>
      </c>
      <c r="B4110" s="12">
        <v>42256</v>
      </c>
      <c r="C4110" s="4" t="s">
        <v>23</v>
      </c>
      <c r="D4110" s="4">
        <v>1.8</v>
      </c>
      <c r="E4110" s="4">
        <v>192</v>
      </c>
      <c r="F4110" s="5">
        <v>0.72916666666666663</v>
      </c>
      <c r="G4110" s="6">
        <v>300</v>
      </c>
      <c r="H4110" s="7">
        <v>49500</v>
      </c>
      <c r="I4110" s="7">
        <f>FlightsPivot[[#This Row],[Total Fare]]*10%</f>
        <v>4950</v>
      </c>
      <c r="J4110" s="7">
        <f>FlightsPivot[[#This Row],[Total Fare]]+FlightsPivot[[#This Row],[10% tax ]]</f>
        <v>54450</v>
      </c>
      <c r="K4110" s="4">
        <v>9</v>
      </c>
      <c r="L4110" s="4">
        <v>2015</v>
      </c>
      <c r="M4110" t="str">
        <f>INDEX(RoutesPivot[DepAirport],MATCH($C4110,RoutesPivot[[RouteID]:[RouteID]],0))</f>
        <v>ORD</v>
      </c>
      <c r="N4110" t="str">
        <f>INDEX(RoutesPivot[AirportID],MATCH($C4110,RoutesPivot[[RouteID]:[RouteID]],0))</f>
        <v>DEN</v>
      </c>
      <c r="O4110">
        <f>INDEX(RoutesPivot[Distance],MATCH($C4110,RoutesPivot[[RouteID]:[RouteID]],0))</f>
        <v>800</v>
      </c>
      <c r="P4110">
        <f>INDEX(RoutesPivot[ListPrice],MATCH($C4110,RoutesPivot[[RouteID]:[RouteID]],0))</f>
        <v>300</v>
      </c>
      <c r="Q4110" t="str">
        <f>INDEX(AirportPivot[AirportName],MATCH($N4110,AirportPivot[[AirportID]:[AirportID]],0))</f>
        <v>Denver International</v>
      </c>
      <c r="R4110">
        <f>INDEX(AirportPivot[Gates (number of available)],MATCH($N4110,AirportPivot[[AirportID]:[AirportID]],0))</f>
        <v>75</v>
      </c>
    </row>
    <row r="4111" spans="1:18" x14ac:dyDescent="0.25">
      <c r="A4111" s="3" t="s">
        <v>4143</v>
      </c>
      <c r="B4111" s="12">
        <v>42236</v>
      </c>
      <c r="C4111" s="4" t="s">
        <v>21</v>
      </c>
      <c r="D4111" s="4">
        <v>2.2999999999999998</v>
      </c>
      <c r="E4111" s="4">
        <v>84</v>
      </c>
      <c r="F4111" s="5">
        <v>0.75</v>
      </c>
      <c r="G4111" s="6">
        <v>137.5</v>
      </c>
      <c r="H4111" s="7">
        <v>24887.5</v>
      </c>
      <c r="I4111" s="7">
        <f>FlightsPivot[[#This Row],[Total Fare]]*10%</f>
        <v>2488.75</v>
      </c>
      <c r="J4111" s="7">
        <f>FlightsPivot[[#This Row],[Total Fare]]+FlightsPivot[[#This Row],[10% tax ]]</f>
        <v>27376.25</v>
      </c>
      <c r="K4111" s="4">
        <v>8</v>
      </c>
      <c r="L4111" s="4">
        <v>2015</v>
      </c>
      <c r="M4111" t="str">
        <f>INDEX(RoutesPivot[DepAirport],MATCH($C4111,RoutesPivot[[RouteID]:[RouteID]],0))</f>
        <v>ORD</v>
      </c>
      <c r="N4111" t="str">
        <f>INDEX(RoutesPivot[AirportID],MATCH($C4111,RoutesPivot[[RouteID]:[RouteID]],0))</f>
        <v>CLT</v>
      </c>
      <c r="O4111">
        <f>INDEX(RoutesPivot[Distance],MATCH($C4111,RoutesPivot[[RouteID]:[RouteID]],0))</f>
        <v>700</v>
      </c>
      <c r="P4111">
        <f>INDEX(RoutesPivot[ListPrice],MATCH($C4111,RoutesPivot[[RouteID]:[RouteID]],0))</f>
        <v>125</v>
      </c>
      <c r="Q4111" t="str">
        <f>INDEX(AirportPivot[AirportName],MATCH($N4111,AirportPivot[[AirportID]:[AirportID]],0))</f>
        <v>Charlotte/Douglas International</v>
      </c>
      <c r="R4111">
        <f>INDEX(AirportPivot[Gates (number of available)],MATCH($N4111,AirportPivot[[AirportID]:[AirportID]],0))</f>
        <v>65</v>
      </c>
    </row>
    <row r="4112" spans="1:18" x14ac:dyDescent="0.25">
      <c r="A4112" s="3" t="s">
        <v>4144</v>
      </c>
      <c r="B4112" s="12">
        <v>42103</v>
      </c>
      <c r="C4112" s="4" t="s">
        <v>27</v>
      </c>
      <c r="D4112" s="4">
        <v>8.8000000000000007</v>
      </c>
      <c r="E4112" s="4">
        <v>96</v>
      </c>
      <c r="F4112" s="5">
        <v>0.33333333333333331</v>
      </c>
      <c r="G4112" s="6">
        <v>200</v>
      </c>
      <c r="H4112" s="7">
        <v>37000</v>
      </c>
      <c r="I4112" s="7">
        <f>FlightsPivot[[#This Row],[Total Fare]]*10%</f>
        <v>3700</v>
      </c>
      <c r="J4112" s="7">
        <f>FlightsPivot[[#This Row],[Total Fare]]+FlightsPivot[[#This Row],[10% tax ]]</f>
        <v>40700</v>
      </c>
      <c r="K4112" s="4">
        <v>4</v>
      </c>
      <c r="L4112" s="4">
        <v>2015</v>
      </c>
      <c r="M4112" t="str">
        <f>INDEX(RoutesPivot[DepAirport],MATCH($C4112,RoutesPivot[[RouteID]:[RouteID]],0))</f>
        <v>ORD</v>
      </c>
      <c r="N4112" t="str">
        <f>INDEX(RoutesPivot[AirportID],MATCH($C4112,RoutesPivot[[RouteID]:[RouteID]],0))</f>
        <v>ATL</v>
      </c>
      <c r="O4112">
        <f>INDEX(RoutesPivot[Distance],MATCH($C4112,RoutesPivot[[RouteID]:[RouteID]],0))</f>
        <v>510</v>
      </c>
      <c r="P4112">
        <f>INDEX(RoutesPivot[ListPrice],MATCH($C4112,RoutesPivot[[RouteID]:[RouteID]],0))</f>
        <v>200</v>
      </c>
      <c r="Q4112" t="str">
        <f>INDEX(AirportPivot[AirportName],MATCH($N4112,AirportPivot[[AirportID]:[AirportID]],0))</f>
        <v>Hartsfield-Jackson Atlanta International</v>
      </c>
      <c r="R4112">
        <f>INDEX(AirportPivot[Gates (number of available)],MATCH($N4112,AirportPivot[[AirportID]:[AirportID]],0))</f>
        <v>100</v>
      </c>
    </row>
    <row r="4113" spans="1:18" x14ac:dyDescent="0.25">
      <c r="A4113" s="3" t="s">
        <v>4145</v>
      </c>
      <c r="B4113" s="12">
        <v>41861</v>
      </c>
      <c r="C4113" s="4" t="s">
        <v>27</v>
      </c>
      <c r="D4113" s="4">
        <v>9.6</v>
      </c>
      <c r="E4113" s="4">
        <v>124</v>
      </c>
      <c r="F4113" s="5">
        <v>0.29166666666666669</v>
      </c>
      <c r="G4113" s="6">
        <v>220</v>
      </c>
      <c r="H4113" s="7">
        <v>40700</v>
      </c>
      <c r="I4113" s="7">
        <f>FlightsPivot[[#This Row],[Total Fare]]*10%</f>
        <v>4070</v>
      </c>
      <c r="J4113" s="7">
        <f>FlightsPivot[[#This Row],[Total Fare]]+FlightsPivot[[#This Row],[10% tax ]]</f>
        <v>44770</v>
      </c>
      <c r="K4113" s="4">
        <v>8</v>
      </c>
      <c r="L4113" s="4">
        <v>2014</v>
      </c>
      <c r="M4113" t="str">
        <f>INDEX(RoutesPivot[DepAirport],MATCH($C4113,RoutesPivot[[RouteID]:[RouteID]],0))</f>
        <v>ORD</v>
      </c>
      <c r="N4113" t="str">
        <f>INDEX(RoutesPivot[AirportID],MATCH($C4113,RoutesPivot[[RouteID]:[RouteID]],0))</f>
        <v>ATL</v>
      </c>
      <c r="O4113">
        <f>INDEX(RoutesPivot[Distance],MATCH($C4113,RoutesPivot[[RouteID]:[RouteID]],0))</f>
        <v>510</v>
      </c>
      <c r="P4113">
        <f>INDEX(RoutesPivot[ListPrice],MATCH($C4113,RoutesPivot[[RouteID]:[RouteID]],0))</f>
        <v>200</v>
      </c>
      <c r="Q4113" t="str">
        <f>INDEX(AirportPivot[AirportName],MATCH($N4113,AirportPivot[[AirportID]:[AirportID]],0))</f>
        <v>Hartsfield-Jackson Atlanta International</v>
      </c>
      <c r="R4113">
        <f>INDEX(AirportPivot[Gates (number of available)],MATCH($N4113,AirportPivot[[AirportID]:[AirportID]],0))</f>
        <v>100</v>
      </c>
    </row>
    <row r="4114" spans="1:18" x14ac:dyDescent="0.25">
      <c r="A4114" s="3" t="s">
        <v>4146</v>
      </c>
      <c r="B4114" s="12">
        <v>42266</v>
      </c>
      <c r="C4114" s="4" t="s">
        <v>70</v>
      </c>
      <c r="D4114" s="4">
        <v>2.9</v>
      </c>
      <c r="E4114" s="4">
        <v>86</v>
      </c>
      <c r="F4114" s="5">
        <v>0.79166666666666663</v>
      </c>
      <c r="G4114" s="6">
        <v>275</v>
      </c>
      <c r="H4114" s="7">
        <v>49775</v>
      </c>
      <c r="I4114" s="7">
        <f>FlightsPivot[[#This Row],[Total Fare]]*10%</f>
        <v>4977.5</v>
      </c>
      <c r="J4114" s="7">
        <f>FlightsPivot[[#This Row],[Total Fare]]+FlightsPivot[[#This Row],[10% tax ]]</f>
        <v>54752.5</v>
      </c>
      <c r="K4114" s="4">
        <v>9</v>
      </c>
      <c r="L4114" s="4">
        <v>2015</v>
      </c>
      <c r="M4114" t="str">
        <f>INDEX(RoutesPivot[DepAirport],MATCH($C4114,RoutesPivot[[RouteID]:[RouteID]],0))</f>
        <v>ORD</v>
      </c>
      <c r="N4114" t="str">
        <f>INDEX(RoutesPivot[AirportID],MATCH($C4114,RoutesPivot[[RouteID]:[RouteID]],0))</f>
        <v>LAS</v>
      </c>
      <c r="O4114">
        <f>INDEX(RoutesPivot[Distance],MATCH($C4114,RoutesPivot[[RouteID]:[RouteID]],0))</f>
        <v>1100</v>
      </c>
      <c r="P4114">
        <f>INDEX(RoutesPivot[ListPrice],MATCH($C4114,RoutesPivot[[RouteID]:[RouteID]],0))</f>
        <v>275</v>
      </c>
      <c r="Q4114" t="str">
        <f>INDEX(AirportPivot[AirportName],MATCH($N4114,AirportPivot[[AirportID]:[AirportID]],0))</f>
        <v>McCarran International</v>
      </c>
      <c r="R4114">
        <f>INDEX(AirportPivot[Gates (number of available)],MATCH($N4114,AirportPivot[[AirportID]:[AirportID]],0))</f>
        <v>68</v>
      </c>
    </row>
    <row r="4115" spans="1:18" x14ac:dyDescent="0.25">
      <c r="A4115" s="3" t="s">
        <v>4147</v>
      </c>
      <c r="B4115" s="12">
        <v>41998</v>
      </c>
      <c r="C4115" s="4" t="s">
        <v>11</v>
      </c>
      <c r="D4115" s="4">
        <v>5.8</v>
      </c>
      <c r="E4115" s="4">
        <v>97</v>
      </c>
      <c r="F4115" s="5">
        <v>0.83333333333333337</v>
      </c>
      <c r="G4115" s="6">
        <v>420</v>
      </c>
      <c r="H4115" s="7">
        <v>77700</v>
      </c>
      <c r="I4115" s="7">
        <f>FlightsPivot[[#This Row],[Total Fare]]*10%</f>
        <v>7770</v>
      </c>
      <c r="J4115" s="7">
        <f>FlightsPivot[[#This Row],[Total Fare]]+FlightsPivot[[#This Row],[10% tax ]]</f>
        <v>85470</v>
      </c>
      <c r="K4115" s="4">
        <v>12</v>
      </c>
      <c r="L4115" s="4">
        <v>2014</v>
      </c>
      <c r="M4115" t="str">
        <f>INDEX(RoutesPivot[DepAirport],MATCH($C4115,RoutesPivot[[RouteID]:[RouteID]],0))</f>
        <v>ORD</v>
      </c>
      <c r="N4115" t="str">
        <f>INDEX(RoutesPivot[AirportID],MATCH($C4115,RoutesPivot[[RouteID]:[RouteID]],0))</f>
        <v>BOS</v>
      </c>
      <c r="O4115">
        <f>INDEX(RoutesPivot[Distance],MATCH($C4115,RoutesPivot[[RouteID]:[RouteID]],0))</f>
        <v>730</v>
      </c>
      <c r="P4115">
        <f>INDEX(RoutesPivot[ListPrice],MATCH($C4115,RoutesPivot[[RouteID]:[RouteID]],0))</f>
        <v>300</v>
      </c>
      <c r="Q4115" t="str">
        <f>INDEX(AirportPivot[AirportName],MATCH($N4115,AirportPivot[[AirportID]:[AirportID]],0))</f>
        <v>General Edward Lawrence Logan International</v>
      </c>
      <c r="R4115">
        <f>INDEX(AirportPivot[Gates (number of available)],MATCH($N4115,AirportPivot[[AirportID]:[AirportID]],0))</f>
        <v>63</v>
      </c>
    </row>
    <row r="4116" spans="1:18" x14ac:dyDescent="0.25">
      <c r="A4116" s="3" t="s">
        <v>4148</v>
      </c>
      <c r="B4116" s="12">
        <v>42220</v>
      </c>
      <c r="C4116" s="4" t="s">
        <v>25</v>
      </c>
      <c r="D4116" s="4">
        <v>2</v>
      </c>
      <c r="E4116" s="4">
        <v>138</v>
      </c>
      <c r="F4116" s="5">
        <v>0.52083333333333337</v>
      </c>
      <c r="G4116" s="6">
        <v>220</v>
      </c>
      <c r="H4116" s="7">
        <v>40700</v>
      </c>
      <c r="I4116" s="7">
        <f>FlightsPivot[[#This Row],[Total Fare]]*10%</f>
        <v>4070</v>
      </c>
      <c r="J4116" s="7">
        <f>FlightsPivot[[#This Row],[Total Fare]]+FlightsPivot[[#This Row],[10% tax ]]</f>
        <v>44770</v>
      </c>
      <c r="K4116" s="4">
        <v>8</v>
      </c>
      <c r="L4116" s="4">
        <v>2015</v>
      </c>
      <c r="M4116" t="str">
        <f>INDEX(RoutesPivot[DepAirport],MATCH($C4116,RoutesPivot[[RouteID]:[RouteID]],0))</f>
        <v>ORD</v>
      </c>
      <c r="N4116" t="str">
        <f>INDEX(RoutesPivot[AirportID],MATCH($C4116,RoutesPivot[[RouteID]:[RouteID]],0))</f>
        <v>DFW</v>
      </c>
      <c r="O4116">
        <f>INDEX(RoutesPivot[Distance],MATCH($C4116,RoutesPivot[[RouteID]:[RouteID]],0))</f>
        <v>700</v>
      </c>
      <c r="P4116">
        <f>INDEX(RoutesPivot[ListPrice],MATCH($C4116,RoutesPivot[[RouteID]:[RouteID]],0))</f>
        <v>200</v>
      </c>
      <c r="Q4116" t="str">
        <f>INDEX(AirportPivot[AirportName],MATCH($N4116,AirportPivot[[AirportID]:[AirportID]],0))</f>
        <v>Dallas/Fort Worth International</v>
      </c>
      <c r="R4116">
        <f>INDEX(AirportPivot[Gates (number of available)],MATCH($N4116,AirportPivot[[AirportID]:[AirportID]],0))</f>
        <v>130</v>
      </c>
    </row>
    <row r="4117" spans="1:18" x14ac:dyDescent="0.25">
      <c r="A4117" s="3" t="s">
        <v>4149</v>
      </c>
      <c r="B4117" s="12">
        <v>42261</v>
      </c>
      <c r="C4117" s="4" t="s">
        <v>30</v>
      </c>
      <c r="D4117" s="4">
        <v>2.6</v>
      </c>
      <c r="E4117" s="4">
        <v>40</v>
      </c>
      <c r="F4117" s="5">
        <v>0.29166666666666669</v>
      </c>
      <c r="G4117" s="6">
        <v>250</v>
      </c>
      <c r="H4117" s="7">
        <v>41250</v>
      </c>
      <c r="I4117" s="7">
        <f>FlightsPivot[[#This Row],[Total Fare]]*10%</f>
        <v>4125</v>
      </c>
      <c r="J4117" s="7">
        <f>FlightsPivot[[#This Row],[Total Fare]]+FlightsPivot[[#This Row],[10% tax ]]</f>
        <v>45375</v>
      </c>
      <c r="K4117" s="4">
        <v>9</v>
      </c>
      <c r="L4117" s="4">
        <v>2015</v>
      </c>
      <c r="M4117" t="str">
        <f>INDEX(RoutesPivot[DepAirport],MATCH($C4117,RoutesPivot[[RouteID]:[RouteID]],0))</f>
        <v>ORD</v>
      </c>
      <c r="N4117" t="str">
        <f>INDEX(RoutesPivot[AirportID],MATCH($C4117,RoutesPivot[[RouteID]:[RouteID]],0))</f>
        <v>MCO</v>
      </c>
      <c r="O4117">
        <f>INDEX(RoutesPivot[Distance],MATCH($C4117,RoutesPivot[[RouteID]:[RouteID]],0))</f>
        <v>850</v>
      </c>
      <c r="P4117">
        <f>INDEX(RoutesPivot[ListPrice],MATCH($C4117,RoutesPivot[[RouteID]:[RouteID]],0))</f>
        <v>250</v>
      </c>
      <c r="Q4117" t="str">
        <f>INDEX(AirportPivot[AirportName],MATCH($N4117,AirportPivot[[AirportID]:[AirportID]],0))</f>
        <v>Orlando International</v>
      </c>
      <c r="R4117">
        <f>INDEX(AirportPivot[Gates (number of available)],MATCH($N4117,AirportPivot[[AirportID]:[AirportID]],0))</f>
        <v>67</v>
      </c>
    </row>
    <row r="4118" spans="1:18" x14ac:dyDescent="0.25">
      <c r="A4118" s="3" t="s">
        <v>4150</v>
      </c>
      <c r="B4118" s="12">
        <v>42003</v>
      </c>
      <c r="C4118" s="4" t="s">
        <v>86</v>
      </c>
      <c r="D4118" s="4">
        <v>2.7</v>
      </c>
      <c r="E4118" s="4">
        <v>41</v>
      </c>
      <c r="F4118" s="5">
        <v>0.35416666666666669</v>
      </c>
      <c r="G4118" s="6">
        <v>115</v>
      </c>
      <c r="H4118" s="7">
        <v>18975</v>
      </c>
      <c r="I4118" s="7">
        <f>FlightsPivot[[#This Row],[Total Fare]]*10%</f>
        <v>1897.5</v>
      </c>
      <c r="J4118" s="7">
        <f>FlightsPivot[[#This Row],[Total Fare]]+FlightsPivot[[#This Row],[10% tax ]]</f>
        <v>20872.5</v>
      </c>
      <c r="K4118" s="4">
        <v>12</v>
      </c>
      <c r="L4118" s="4">
        <v>2014</v>
      </c>
      <c r="M4118" t="str">
        <f>INDEX(RoutesPivot[DepAirport],MATCH($C4118,RoutesPivot[[RouteID]:[RouteID]],0))</f>
        <v>ORD</v>
      </c>
      <c r="N4118" t="str">
        <f>INDEX(RoutesPivot[AirportID],MATCH($C4118,RoutesPivot[[RouteID]:[RouteID]],0))</f>
        <v>DTW</v>
      </c>
      <c r="O4118">
        <f>INDEX(RoutesPivot[Distance],MATCH($C4118,RoutesPivot[[RouteID]:[RouteID]],0))</f>
        <v>200</v>
      </c>
      <c r="P4118">
        <f>INDEX(RoutesPivot[ListPrice],MATCH($C4118,RoutesPivot[[RouteID]:[RouteID]],0))</f>
        <v>115</v>
      </c>
      <c r="Q4118" t="str">
        <f>INDEX(AirportPivot[AirportName],MATCH($N4118,AirportPivot[[AirportID]:[AirportID]],0))</f>
        <v>Detroit Metropolitan Wayne County</v>
      </c>
      <c r="R4118">
        <f>INDEX(AirportPivot[Gates (number of available)],MATCH($N4118,AirportPivot[[AirportID]:[AirportID]],0))</f>
        <v>60</v>
      </c>
    </row>
    <row r="4119" spans="1:18" x14ac:dyDescent="0.25">
      <c r="A4119" s="3" t="s">
        <v>4151</v>
      </c>
      <c r="B4119" s="12">
        <v>42236</v>
      </c>
      <c r="C4119" s="4" t="s">
        <v>15</v>
      </c>
      <c r="D4119" s="4">
        <v>1.9</v>
      </c>
      <c r="E4119" s="4">
        <v>113</v>
      </c>
      <c r="F4119" s="5">
        <v>0.33333333333333331</v>
      </c>
      <c r="G4119" s="6">
        <v>247.5</v>
      </c>
      <c r="H4119" s="7">
        <v>45787.5</v>
      </c>
      <c r="I4119" s="7">
        <f>FlightsPivot[[#This Row],[Total Fare]]*10%</f>
        <v>4578.75</v>
      </c>
      <c r="J4119" s="7">
        <f>FlightsPivot[[#This Row],[Total Fare]]+FlightsPivot[[#This Row],[10% tax ]]</f>
        <v>50366.25</v>
      </c>
      <c r="K4119" s="4">
        <v>8</v>
      </c>
      <c r="L4119" s="4">
        <v>2015</v>
      </c>
      <c r="M4119" t="str">
        <f>INDEX(RoutesPivot[DepAirport],MATCH($C4119,RoutesPivot[[RouteID]:[RouteID]],0))</f>
        <v>ORD</v>
      </c>
      <c r="N4119" t="str">
        <f>INDEX(RoutesPivot[AirportID],MATCH($C4119,RoutesPivot[[RouteID]:[RouteID]],0))</f>
        <v>EWR</v>
      </c>
      <c r="O4119">
        <f>INDEX(RoutesPivot[Distance],MATCH($C4119,RoutesPivot[[RouteID]:[RouteID]],0))</f>
        <v>600</v>
      </c>
      <c r="P4119">
        <f>INDEX(RoutesPivot[ListPrice],MATCH($C4119,RoutesPivot[[RouteID]:[RouteID]],0))</f>
        <v>225</v>
      </c>
      <c r="Q4119" t="str">
        <f>INDEX(AirportPivot[AirportName],MATCH($N4119,AirportPivot[[AirportID]:[AirportID]],0))</f>
        <v>Newark Liberty International</v>
      </c>
      <c r="R4119">
        <f>INDEX(AirportPivot[Gates (number of available)],MATCH($N4119,AirportPivot[[AirportID]:[AirportID]],0))</f>
        <v>82</v>
      </c>
    </row>
    <row r="4120" spans="1:18" x14ac:dyDescent="0.25">
      <c r="A4120" s="3" t="s">
        <v>4152</v>
      </c>
      <c r="B4120" s="12">
        <v>42334</v>
      </c>
      <c r="C4120" s="4" t="s">
        <v>70</v>
      </c>
      <c r="D4120" s="4">
        <v>7</v>
      </c>
      <c r="E4120" s="4">
        <v>47</v>
      </c>
      <c r="F4120" s="5">
        <v>0.58333333333333337</v>
      </c>
      <c r="G4120" s="6">
        <v>412.5</v>
      </c>
      <c r="H4120" s="7">
        <v>68062.5</v>
      </c>
      <c r="I4120" s="7">
        <f>FlightsPivot[[#This Row],[Total Fare]]*10%</f>
        <v>6806.25</v>
      </c>
      <c r="J4120" s="7">
        <f>FlightsPivot[[#This Row],[Total Fare]]+FlightsPivot[[#This Row],[10% tax ]]</f>
        <v>74868.75</v>
      </c>
      <c r="K4120" s="4">
        <v>11</v>
      </c>
      <c r="L4120" s="4">
        <v>2015</v>
      </c>
      <c r="M4120" t="str">
        <f>INDEX(RoutesPivot[DepAirport],MATCH($C4120,RoutesPivot[[RouteID]:[RouteID]],0))</f>
        <v>ORD</v>
      </c>
      <c r="N4120" t="str">
        <f>INDEX(RoutesPivot[AirportID],MATCH($C4120,RoutesPivot[[RouteID]:[RouteID]],0))</f>
        <v>LAS</v>
      </c>
      <c r="O4120">
        <f>INDEX(RoutesPivot[Distance],MATCH($C4120,RoutesPivot[[RouteID]:[RouteID]],0))</f>
        <v>1100</v>
      </c>
      <c r="P4120">
        <f>INDEX(RoutesPivot[ListPrice],MATCH($C4120,RoutesPivot[[RouteID]:[RouteID]],0))</f>
        <v>275</v>
      </c>
      <c r="Q4120" t="str">
        <f>INDEX(AirportPivot[AirportName],MATCH($N4120,AirportPivot[[AirportID]:[AirportID]],0))</f>
        <v>McCarran International</v>
      </c>
      <c r="R4120">
        <f>INDEX(AirportPivot[Gates (number of available)],MATCH($N4120,AirportPivot[[AirportID]:[AirportID]],0))</f>
        <v>68</v>
      </c>
    </row>
    <row r="4121" spans="1:18" x14ac:dyDescent="0.25">
      <c r="A4121" s="3" t="s">
        <v>4153</v>
      </c>
      <c r="B4121" s="12">
        <v>42061</v>
      </c>
      <c r="C4121" s="4" t="s">
        <v>53</v>
      </c>
      <c r="D4121" s="4">
        <v>2.5</v>
      </c>
      <c r="E4121" s="4">
        <v>49</v>
      </c>
      <c r="F4121" s="5">
        <v>0.41666666666666669</v>
      </c>
      <c r="G4121" s="6">
        <v>300</v>
      </c>
      <c r="H4121" s="7">
        <v>49500</v>
      </c>
      <c r="I4121" s="7">
        <f>FlightsPivot[[#This Row],[Total Fare]]*10%</f>
        <v>4950</v>
      </c>
      <c r="J4121" s="7">
        <f>FlightsPivot[[#This Row],[Total Fare]]+FlightsPivot[[#This Row],[10% tax ]]</f>
        <v>54450</v>
      </c>
      <c r="K4121" s="4">
        <v>2</v>
      </c>
      <c r="L4121" s="4">
        <v>2015</v>
      </c>
      <c r="M4121" t="str">
        <f>INDEX(RoutesPivot[DepAirport],MATCH($C4121,RoutesPivot[[RouteID]:[RouteID]],0))</f>
        <v>ORD</v>
      </c>
      <c r="N4121" t="str">
        <f>INDEX(RoutesPivot[AirportID],MATCH($C4121,RoutesPivot[[RouteID]:[RouteID]],0))</f>
        <v>FLL</v>
      </c>
      <c r="O4121">
        <f>INDEX(RoutesPivot[Distance],MATCH($C4121,RoutesPivot[[RouteID]:[RouteID]],0))</f>
        <v>940</v>
      </c>
      <c r="P4121">
        <f>INDEX(RoutesPivot[ListPrice],MATCH($C4121,RoutesPivot[[RouteID]:[RouteID]],0))</f>
        <v>300</v>
      </c>
      <c r="Q4121" t="str">
        <f>INDEX(AirportPivot[AirportName],MATCH($N4121,AirportPivot[[AirportID]:[AirportID]],0))</f>
        <v>Fort Lauderdale/Hollywood International</v>
      </c>
      <c r="R4121">
        <f>INDEX(AirportPivot[Gates (number of available)],MATCH($N4121,AirportPivot[[AirportID]:[AirportID]],0))</f>
        <v>55</v>
      </c>
    </row>
    <row r="4122" spans="1:18" x14ac:dyDescent="0.25">
      <c r="A4122" s="3" t="s">
        <v>4154</v>
      </c>
      <c r="B4122" s="12">
        <v>42363</v>
      </c>
      <c r="C4122" s="4" t="s">
        <v>13</v>
      </c>
      <c r="D4122" s="4">
        <v>4.5999999999999996</v>
      </c>
      <c r="E4122" s="4">
        <v>9</v>
      </c>
      <c r="F4122" s="5">
        <v>0.79166666666666663</v>
      </c>
      <c r="G4122" s="6">
        <v>350</v>
      </c>
      <c r="H4122" s="7">
        <v>64750</v>
      </c>
      <c r="I4122" s="7">
        <f>FlightsPivot[[#This Row],[Total Fare]]*10%</f>
        <v>6475</v>
      </c>
      <c r="J4122" s="7">
        <f>FlightsPivot[[#This Row],[Total Fare]]+FlightsPivot[[#This Row],[10% tax ]]</f>
        <v>71225</v>
      </c>
      <c r="K4122" s="4">
        <v>12</v>
      </c>
      <c r="L4122" s="4">
        <v>2015</v>
      </c>
      <c r="M4122" t="str">
        <f>INDEX(RoutesPivot[DepAirport],MATCH($C4122,RoutesPivot[[RouteID]:[RouteID]],0))</f>
        <v>ORD</v>
      </c>
      <c r="N4122" t="str">
        <f>INDEX(RoutesPivot[AirportID],MATCH($C4122,RoutesPivot[[RouteID]:[RouteID]],0))</f>
        <v>JFK</v>
      </c>
      <c r="O4122">
        <f>INDEX(RoutesPivot[Distance],MATCH($C4122,RoutesPivot[[RouteID]:[RouteID]],0))</f>
        <v>619</v>
      </c>
      <c r="P4122">
        <f>INDEX(RoutesPivot[ListPrice],MATCH($C4122,RoutesPivot[[RouteID]:[RouteID]],0))</f>
        <v>250</v>
      </c>
      <c r="Q4122" t="str">
        <f>INDEX(AirportPivot[AirportName],MATCH($N4122,AirportPivot[[AirportID]:[AirportID]],0))</f>
        <v>John F Kennedy International</v>
      </c>
      <c r="R4122">
        <f>INDEX(AirportPivot[Gates (number of available)],MATCH($N4122,AirportPivot[[AirportID]:[AirportID]],0))</f>
        <v>120</v>
      </c>
    </row>
    <row r="4123" spans="1:18" x14ac:dyDescent="0.25">
      <c r="A4123" s="3" t="s">
        <v>4155</v>
      </c>
      <c r="B4123" s="12">
        <v>42080</v>
      </c>
      <c r="C4123" s="4" t="s">
        <v>86</v>
      </c>
      <c r="D4123" s="4">
        <v>2</v>
      </c>
      <c r="E4123" s="4">
        <v>36</v>
      </c>
      <c r="F4123" s="5">
        <v>0.8125</v>
      </c>
      <c r="G4123" s="6">
        <v>115</v>
      </c>
      <c r="H4123" s="7">
        <v>18975</v>
      </c>
      <c r="I4123" s="7">
        <f>FlightsPivot[[#This Row],[Total Fare]]*10%</f>
        <v>1897.5</v>
      </c>
      <c r="J4123" s="7">
        <f>FlightsPivot[[#This Row],[Total Fare]]+FlightsPivot[[#This Row],[10% tax ]]</f>
        <v>20872.5</v>
      </c>
      <c r="K4123" s="4">
        <v>3</v>
      </c>
      <c r="L4123" s="4">
        <v>2015</v>
      </c>
      <c r="M4123" t="str">
        <f>INDEX(RoutesPivot[DepAirport],MATCH($C4123,RoutesPivot[[RouteID]:[RouteID]],0))</f>
        <v>ORD</v>
      </c>
      <c r="N4123" t="str">
        <f>INDEX(RoutesPivot[AirportID],MATCH($C4123,RoutesPivot[[RouteID]:[RouteID]],0))</f>
        <v>DTW</v>
      </c>
      <c r="O4123">
        <f>INDEX(RoutesPivot[Distance],MATCH($C4123,RoutesPivot[[RouteID]:[RouteID]],0))</f>
        <v>200</v>
      </c>
      <c r="P4123">
        <f>INDEX(RoutesPivot[ListPrice],MATCH($C4123,RoutesPivot[[RouteID]:[RouteID]],0))</f>
        <v>115</v>
      </c>
      <c r="Q4123" t="str">
        <f>INDEX(AirportPivot[AirportName],MATCH($N4123,AirportPivot[[AirportID]:[AirportID]],0))</f>
        <v>Detroit Metropolitan Wayne County</v>
      </c>
      <c r="R4123">
        <f>INDEX(AirportPivot[Gates (number of available)],MATCH($N4123,AirportPivot[[AirportID]:[AirportID]],0))</f>
        <v>60</v>
      </c>
    </row>
    <row r="4124" spans="1:18" x14ac:dyDescent="0.25">
      <c r="A4124" s="3" t="s">
        <v>4156</v>
      </c>
      <c r="B4124" s="12">
        <v>42333</v>
      </c>
      <c r="C4124" s="4" t="s">
        <v>70</v>
      </c>
      <c r="D4124" s="4">
        <v>5.2</v>
      </c>
      <c r="E4124" s="4">
        <v>128</v>
      </c>
      <c r="F4124" s="5">
        <v>0.72916666666666663</v>
      </c>
      <c r="G4124" s="6">
        <v>412.5</v>
      </c>
      <c r="H4124" s="7">
        <v>76312.5</v>
      </c>
      <c r="I4124" s="7">
        <f>FlightsPivot[[#This Row],[Total Fare]]*10%</f>
        <v>7631.25</v>
      </c>
      <c r="J4124" s="7">
        <f>FlightsPivot[[#This Row],[Total Fare]]+FlightsPivot[[#This Row],[10% tax ]]</f>
        <v>83943.75</v>
      </c>
      <c r="K4124" s="4">
        <v>11</v>
      </c>
      <c r="L4124" s="4">
        <v>2015</v>
      </c>
      <c r="M4124" t="str">
        <f>INDEX(RoutesPivot[DepAirport],MATCH($C4124,RoutesPivot[[RouteID]:[RouteID]],0))</f>
        <v>ORD</v>
      </c>
      <c r="N4124" t="str">
        <f>INDEX(RoutesPivot[AirportID],MATCH($C4124,RoutesPivot[[RouteID]:[RouteID]],0))</f>
        <v>LAS</v>
      </c>
      <c r="O4124">
        <f>INDEX(RoutesPivot[Distance],MATCH($C4124,RoutesPivot[[RouteID]:[RouteID]],0))</f>
        <v>1100</v>
      </c>
      <c r="P4124">
        <f>INDEX(RoutesPivot[ListPrice],MATCH($C4124,RoutesPivot[[RouteID]:[RouteID]],0))</f>
        <v>275</v>
      </c>
      <c r="Q4124" t="str">
        <f>INDEX(AirportPivot[AirportName],MATCH($N4124,AirportPivot[[AirportID]:[AirportID]],0))</f>
        <v>McCarran International</v>
      </c>
      <c r="R4124">
        <f>INDEX(AirportPivot[Gates (number of available)],MATCH($N4124,AirportPivot[[AirportID]:[AirportID]],0))</f>
        <v>68</v>
      </c>
    </row>
    <row r="4125" spans="1:18" x14ac:dyDescent="0.25">
      <c r="A4125" s="3" t="s">
        <v>4157</v>
      </c>
      <c r="B4125" s="12">
        <v>41908</v>
      </c>
      <c r="C4125" s="4" t="s">
        <v>19</v>
      </c>
      <c r="D4125" s="4">
        <v>2.7</v>
      </c>
      <c r="E4125" s="4">
        <v>134</v>
      </c>
      <c r="F4125" s="5">
        <v>0.79166666666666663</v>
      </c>
      <c r="G4125" s="6">
        <v>200</v>
      </c>
      <c r="H4125" s="7">
        <v>37000</v>
      </c>
      <c r="I4125" s="7">
        <f>FlightsPivot[[#This Row],[Total Fare]]*10%</f>
        <v>3700</v>
      </c>
      <c r="J4125" s="7">
        <f>FlightsPivot[[#This Row],[Total Fare]]+FlightsPivot[[#This Row],[10% tax ]]</f>
        <v>40700</v>
      </c>
      <c r="K4125" s="4">
        <v>9</v>
      </c>
      <c r="L4125" s="4">
        <v>2014</v>
      </c>
      <c r="M4125" t="str">
        <f>INDEX(RoutesPivot[DepAirport],MATCH($C4125,RoutesPivot[[RouteID]:[RouteID]],0))</f>
        <v>ORD</v>
      </c>
      <c r="N4125" t="str">
        <f>INDEX(RoutesPivot[AirportID],MATCH($C4125,RoutesPivot[[RouteID]:[RouteID]],0))</f>
        <v>IAH</v>
      </c>
      <c r="O4125">
        <f>INDEX(RoutesPivot[Distance],MATCH($C4125,RoutesPivot[[RouteID]:[RouteID]],0))</f>
        <v>800</v>
      </c>
      <c r="P4125">
        <f>INDEX(RoutesPivot[ListPrice],MATCH($C4125,RoutesPivot[[RouteID]:[RouteID]],0))</f>
        <v>200</v>
      </c>
      <c r="Q4125" t="str">
        <f>INDEX(AirportPivot[AirportName],MATCH($N4125,AirportPivot[[AirportID]:[AirportID]],0))</f>
        <v>George Bush Intercontinental/Houston</v>
      </c>
      <c r="R4125">
        <f>INDEX(AirportPivot[Gates (number of available)],MATCH($N4125,AirportPivot[[AirportID]:[AirportID]],0))</f>
        <v>80</v>
      </c>
    </row>
    <row r="4126" spans="1:18" x14ac:dyDescent="0.25">
      <c r="A4126" s="3" t="s">
        <v>4158</v>
      </c>
      <c r="B4126" s="12">
        <v>42221</v>
      </c>
      <c r="C4126" s="4" t="s">
        <v>13</v>
      </c>
      <c r="D4126" s="4">
        <v>0.6</v>
      </c>
      <c r="E4126" s="4">
        <v>185</v>
      </c>
      <c r="F4126" s="5">
        <v>0.58333333333333337</v>
      </c>
      <c r="G4126" s="6">
        <v>275</v>
      </c>
      <c r="H4126" s="7">
        <v>45375</v>
      </c>
      <c r="I4126" s="7">
        <f>FlightsPivot[[#This Row],[Total Fare]]*10%</f>
        <v>4537.5</v>
      </c>
      <c r="J4126" s="7">
        <f>FlightsPivot[[#This Row],[Total Fare]]+FlightsPivot[[#This Row],[10% tax ]]</f>
        <v>49912.5</v>
      </c>
      <c r="K4126" s="4">
        <v>8</v>
      </c>
      <c r="L4126" s="4">
        <v>2015</v>
      </c>
      <c r="M4126" t="str">
        <f>INDEX(RoutesPivot[DepAirport],MATCH($C4126,RoutesPivot[[RouteID]:[RouteID]],0))</f>
        <v>ORD</v>
      </c>
      <c r="N4126" t="str">
        <f>INDEX(RoutesPivot[AirportID],MATCH($C4126,RoutesPivot[[RouteID]:[RouteID]],0))</f>
        <v>JFK</v>
      </c>
      <c r="O4126">
        <f>INDEX(RoutesPivot[Distance],MATCH($C4126,RoutesPivot[[RouteID]:[RouteID]],0))</f>
        <v>619</v>
      </c>
      <c r="P4126">
        <f>INDEX(RoutesPivot[ListPrice],MATCH($C4126,RoutesPivot[[RouteID]:[RouteID]],0))</f>
        <v>250</v>
      </c>
      <c r="Q4126" t="str">
        <f>INDEX(AirportPivot[AirportName],MATCH($N4126,AirportPivot[[AirportID]:[AirportID]],0))</f>
        <v>John F Kennedy International</v>
      </c>
      <c r="R4126">
        <f>INDEX(AirportPivot[Gates (number of available)],MATCH($N4126,AirportPivot[[AirportID]:[AirportID]],0))</f>
        <v>120</v>
      </c>
    </row>
    <row r="4127" spans="1:18" x14ac:dyDescent="0.25">
      <c r="A4127" s="3" t="s">
        <v>4159</v>
      </c>
      <c r="B4127" s="12">
        <v>41853</v>
      </c>
      <c r="C4127" s="4" t="s">
        <v>17</v>
      </c>
      <c r="D4127" s="4">
        <v>3.6</v>
      </c>
      <c r="E4127" s="4">
        <v>177</v>
      </c>
      <c r="F4127" s="5">
        <v>0.375</v>
      </c>
      <c r="G4127" s="6">
        <v>385</v>
      </c>
      <c r="H4127" s="7">
        <v>63525</v>
      </c>
      <c r="I4127" s="7">
        <f>FlightsPivot[[#This Row],[Total Fare]]*10%</f>
        <v>6352.5</v>
      </c>
      <c r="J4127" s="7">
        <f>FlightsPivot[[#This Row],[Total Fare]]+FlightsPivot[[#This Row],[10% tax ]]</f>
        <v>69877.5</v>
      </c>
      <c r="K4127" s="4">
        <v>8</v>
      </c>
      <c r="L4127" s="4">
        <v>2014</v>
      </c>
      <c r="M4127" t="str">
        <f>INDEX(RoutesPivot[DepAirport],MATCH($C4127,RoutesPivot[[RouteID]:[RouteID]],0))</f>
        <v>ORD</v>
      </c>
      <c r="N4127" t="str">
        <f>INDEX(RoutesPivot[AirportID],MATCH($C4127,RoutesPivot[[RouteID]:[RouteID]],0))</f>
        <v>LAX</v>
      </c>
      <c r="O4127">
        <f>INDEX(RoutesPivot[Distance],MATCH($C4127,RoutesPivot[[RouteID]:[RouteID]],0))</f>
        <v>1518</v>
      </c>
      <c r="P4127">
        <f>INDEX(RoutesPivot[ListPrice],MATCH($C4127,RoutesPivot[[RouteID]:[RouteID]],0))</f>
        <v>350</v>
      </c>
      <c r="Q4127" t="str">
        <f>INDEX(AirportPivot[AirportName],MATCH($N4127,AirportPivot[[AirportID]:[AirportID]],0))</f>
        <v>Los Angeles International</v>
      </c>
      <c r="R4127">
        <f>INDEX(AirportPivot[Gates (number of available)],MATCH($N4127,AirportPivot[[AirportID]:[AirportID]],0))</f>
        <v>86</v>
      </c>
    </row>
    <row r="4128" spans="1:18" x14ac:dyDescent="0.25">
      <c r="A4128" s="3" t="s">
        <v>4160</v>
      </c>
      <c r="B4128" s="12">
        <v>41956</v>
      </c>
      <c r="C4128" s="4" t="s">
        <v>19</v>
      </c>
      <c r="D4128" s="4">
        <v>2</v>
      </c>
      <c r="E4128" s="4">
        <v>180</v>
      </c>
      <c r="F4128" s="5">
        <v>0.33333333333333331</v>
      </c>
      <c r="G4128" s="6">
        <v>200</v>
      </c>
      <c r="H4128" s="7">
        <v>33000</v>
      </c>
      <c r="I4128" s="7">
        <f>FlightsPivot[[#This Row],[Total Fare]]*10%</f>
        <v>3300</v>
      </c>
      <c r="J4128" s="7">
        <f>FlightsPivot[[#This Row],[Total Fare]]+FlightsPivot[[#This Row],[10% tax ]]</f>
        <v>36300</v>
      </c>
      <c r="K4128" s="4">
        <v>11</v>
      </c>
      <c r="L4128" s="4">
        <v>2014</v>
      </c>
      <c r="M4128" t="str">
        <f>INDEX(RoutesPivot[DepAirport],MATCH($C4128,RoutesPivot[[RouteID]:[RouteID]],0))</f>
        <v>ORD</v>
      </c>
      <c r="N4128" t="str">
        <f>INDEX(RoutesPivot[AirportID],MATCH($C4128,RoutesPivot[[RouteID]:[RouteID]],0))</f>
        <v>IAH</v>
      </c>
      <c r="O4128">
        <f>INDEX(RoutesPivot[Distance],MATCH($C4128,RoutesPivot[[RouteID]:[RouteID]],0))</f>
        <v>800</v>
      </c>
      <c r="P4128">
        <f>INDEX(RoutesPivot[ListPrice],MATCH($C4128,RoutesPivot[[RouteID]:[RouteID]],0))</f>
        <v>200</v>
      </c>
      <c r="Q4128" t="str">
        <f>INDEX(AirportPivot[AirportName],MATCH($N4128,AirportPivot[[AirportID]:[AirportID]],0))</f>
        <v>George Bush Intercontinental/Houston</v>
      </c>
      <c r="R4128">
        <f>INDEX(AirportPivot[Gates (number of available)],MATCH($N4128,AirportPivot[[AirportID]:[AirportID]],0))</f>
        <v>80</v>
      </c>
    </row>
    <row r="4129" spans="1:18" x14ac:dyDescent="0.25">
      <c r="A4129" s="3" t="s">
        <v>4161</v>
      </c>
      <c r="B4129" s="12">
        <v>41922</v>
      </c>
      <c r="C4129" s="4" t="s">
        <v>21</v>
      </c>
      <c r="D4129" s="4">
        <v>1.3</v>
      </c>
      <c r="E4129" s="4">
        <v>8</v>
      </c>
      <c r="F4129" s="5">
        <v>0.77083333333333337</v>
      </c>
      <c r="G4129" s="6">
        <v>125</v>
      </c>
      <c r="H4129" s="7">
        <v>23125</v>
      </c>
      <c r="I4129" s="7">
        <f>FlightsPivot[[#This Row],[Total Fare]]*10%</f>
        <v>2312.5</v>
      </c>
      <c r="J4129" s="7">
        <f>FlightsPivot[[#This Row],[Total Fare]]+FlightsPivot[[#This Row],[10% tax ]]</f>
        <v>25437.5</v>
      </c>
      <c r="K4129" s="4">
        <v>10</v>
      </c>
      <c r="L4129" s="4">
        <v>2014</v>
      </c>
      <c r="M4129" t="str">
        <f>INDEX(RoutesPivot[DepAirport],MATCH($C4129,RoutesPivot[[RouteID]:[RouteID]],0))</f>
        <v>ORD</v>
      </c>
      <c r="N4129" t="str">
        <f>INDEX(RoutesPivot[AirportID],MATCH($C4129,RoutesPivot[[RouteID]:[RouteID]],0))</f>
        <v>CLT</v>
      </c>
      <c r="O4129">
        <f>INDEX(RoutesPivot[Distance],MATCH($C4129,RoutesPivot[[RouteID]:[RouteID]],0))</f>
        <v>700</v>
      </c>
      <c r="P4129">
        <f>INDEX(RoutesPivot[ListPrice],MATCH($C4129,RoutesPivot[[RouteID]:[RouteID]],0))</f>
        <v>125</v>
      </c>
      <c r="Q4129" t="str">
        <f>INDEX(AirportPivot[AirportName],MATCH($N4129,AirportPivot[[AirportID]:[AirportID]],0))</f>
        <v>Charlotte/Douglas International</v>
      </c>
      <c r="R4129">
        <f>INDEX(AirportPivot[Gates (number of available)],MATCH($N4129,AirportPivot[[AirportID]:[AirportID]],0))</f>
        <v>65</v>
      </c>
    </row>
    <row r="4130" spans="1:18" x14ac:dyDescent="0.25">
      <c r="A4130" s="3" t="s">
        <v>4162</v>
      </c>
      <c r="B4130" s="12">
        <v>42337</v>
      </c>
      <c r="C4130" s="4" t="s">
        <v>17</v>
      </c>
      <c r="D4130" s="4">
        <v>10.1</v>
      </c>
      <c r="E4130" s="4">
        <v>170</v>
      </c>
      <c r="F4130" s="5">
        <v>0.75</v>
      </c>
      <c r="G4130" s="6">
        <v>525</v>
      </c>
      <c r="H4130" s="7">
        <v>86625</v>
      </c>
      <c r="I4130" s="7">
        <f>FlightsPivot[[#This Row],[Total Fare]]*10%</f>
        <v>8662.5</v>
      </c>
      <c r="J4130" s="7">
        <f>FlightsPivot[[#This Row],[Total Fare]]+FlightsPivot[[#This Row],[10% tax ]]</f>
        <v>95287.5</v>
      </c>
      <c r="K4130" s="4">
        <v>11</v>
      </c>
      <c r="L4130" s="4">
        <v>2015</v>
      </c>
      <c r="M4130" t="str">
        <f>INDEX(RoutesPivot[DepAirport],MATCH($C4130,RoutesPivot[[RouteID]:[RouteID]],0))</f>
        <v>ORD</v>
      </c>
      <c r="N4130" t="str">
        <f>INDEX(RoutesPivot[AirportID],MATCH($C4130,RoutesPivot[[RouteID]:[RouteID]],0))</f>
        <v>LAX</v>
      </c>
      <c r="O4130">
        <f>INDEX(RoutesPivot[Distance],MATCH($C4130,RoutesPivot[[RouteID]:[RouteID]],0))</f>
        <v>1518</v>
      </c>
      <c r="P4130">
        <f>INDEX(RoutesPivot[ListPrice],MATCH($C4130,RoutesPivot[[RouteID]:[RouteID]],0))</f>
        <v>350</v>
      </c>
      <c r="Q4130" t="str">
        <f>INDEX(AirportPivot[AirportName],MATCH($N4130,AirportPivot[[AirportID]:[AirportID]],0))</f>
        <v>Los Angeles International</v>
      </c>
      <c r="R4130">
        <f>INDEX(AirportPivot[Gates (number of available)],MATCH($N4130,AirportPivot[[AirportID]:[AirportID]],0))</f>
        <v>86</v>
      </c>
    </row>
    <row r="4131" spans="1:18" x14ac:dyDescent="0.25">
      <c r="A4131" s="3" t="s">
        <v>4163</v>
      </c>
      <c r="B4131" s="12">
        <v>42362</v>
      </c>
      <c r="C4131" s="4" t="s">
        <v>30</v>
      </c>
      <c r="D4131" s="4">
        <v>3.2</v>
      </c>
      <c r="E4131" s="4">
        <v>166</v>
      </c>
      <c r="F4131" s="5">
        <v>0.29166666666666669</v>
      </c>
      <c r="G4131" s="6">
        <v>350</v>
      </c>
      <c r="H4131" s="7">
        <v>57750</v>
      </c>
      <c r="I4131" s="7">
        <f>FlightsPivot[[#This Row],[Total Fare]]*10%</f>
        <v>5775</v>
      </c>
      <c r="J4131" s="7">
        <f>FlightsPivot[[#This Row],[Total Fare]]+FlightsPivot[[#This Row],[10% tax ]]</f>
        <v>63525</v>
      </c>
      <c r="K4131" s="4">
        <v>12</v>
      </c>
      <c r="L4131" s="4">
        <v>2015</v>
      </c>
      <c r="M4131" t="str">
        <f>INDEX(RoutesPivot[DepAirport],MATCH($C4131,RoutesPivot[[RouteID]:[RouteID]],0))</f>
        <v>ORD</v>
      </c>
      <c r="N4131" t="str">
        <f>INDEX(RoutesPivot[AirportID],MATCH($C4131,RoutesPivot[[RouteID]:[RouteID]],0))</f>
        <v>MCO</v>
      </c>
      <c r="O4131">
        <f>INDEX(RoutesPivot[Distance],MATCH($C4131,RoutesPivot[[RouteID]:[RouteID]],0))</f>
        <v>850</v>
      </c>
      <c r="P4131">
        <f>INDEX(RoutesPivot[ListPrice],MATCH($C4131,RoutesPivot[[RouteID]:[RouteID]],0))</f>
        <v>250</v>
      </c>
      <c r="Q4131" t="str">
        <f>INDEX(AirportPivot[AirportName],MATCH($N4131,AirportPivot[[AirportID]:[AirportID]],0))</f>
        <v>Orlando International</v>
      </c>
      <c r="R4131">
        <f>INDEX(AirportPivot[Gates (number of available)],MATCH($N4131,AirportPivot[[AirportID]:[AirportID]],0))</f>
        <v>67</v>
      </c>
    </row>
    <row r="4132" spans="1:18" x14ac:dyDescent="0.25">
      <c r="A4132" s="3" t="s">
        <v>4164</v>
      </c>
      <c r="B4132" s="12">
        <v>41642</v>
      </c>
      <c r="C4132" s="4" t="s">
        <v>13</v>
      </c>
      <c r="D4132" s="4">
        <v>2.2000000000000002</v>
      </c>
      <c r="E4132" s="4">
        <v>118</v>
      </c>
      <c r="F4132" s="5">
        <v>0.66666666666666663</v>
      </c>
      <c r="G4132" s="6">
        <v>250</v>
      </c>
      <c r="H4132" s="7">
        <v>46250</v>
      </c>
      <c r="I4132" s="7">
        <f>FlightsPivot[[#This Row],[Total Fare]]*10%</f>
        <v>4625</v>
      </c>
      <c r="J4132" s="7">
        <f>FlightsPivot[[#This Row],[Total Fare]]+FlightsPivot[[#This Row],[10% tax ]]</f>
        <v>50875</v>
      </c>
      <c r="K4132" s="4">
        <v>1</v>
      </c>
      <c r="L4132" s="4">
        <v>2014</v>
      </c>
      <c r="M4132" t="str">
        <f>INDEX(RoutesPivot[DepAirport],MATCH($C4132,RoutesPivot[[RouteID]:[RouteID]],0))</f>
        <v>ORD</v>
      </c>
      <c r="N4132" t="str">
        <f>INDEX(RoutesPivot[AirportID],MATCH($C4132,RoutesPivot[[RouteID]:[RouteID]],0))</f>
        <v>JFK</v>
      </c>
      <c r="O4132">
        <f>INDEX(RoutesPivot[Distance],MATCH($C4132,RoutesPivot[[RouteID]:[RouteID]],0))</f>
        <v>619</v>
      </c>
      <c r="P4132">
        <f>INDEX(RoutesPivot[ListPrice],MATCH($C4132,RoutesPivot[[RouteID]:[RouteID]],0))</f>
        <v>250</v>
      </c>
      <c r="Q4132" t="str">
        <f>INDEX(AirportPivot[AirportName],MATCH($N4132,AirportPivot[[AirportID]:[AirportID]],0))</f>
        <v>John F Kennedy International</v>
      </c>
      <c r="R4132">
        <f>INDEX(AirportPivot[Gates (number of available)],MATCH($N4132,AirportPivot[[AirportID]:[AirportID]],0))</f>
        <v>120</v>
      </c>
    </row>
    <row r="4133" spans="1:18" x14ac:dyDescent="0.25">
      <c r="A4133" s="3" t="s">
        <v>4165</v>
      </c>
      <c r="B4133" s="12">
        <v>41961</v>
      </c>
      <c r="C4133" s="4" t="s">
        <v>37</v>
      </c>
      <c r="D4133" s="4">
        <v>2.2000000000000002</v>
      </c>
      <c r="E4133" s="4">
        <v>189</v>
      </c>
      <c r="F4133" s="5">
        <v>0.3125</v>
      </c>
      <c r="G4133" s="6">
        <v>350</v>
      </c>
      <c r="H4133" s="7">
        <v>57750</v>
      </c>
      <c r="I4133" s="7">
        <f>FlightsPivot[[#This Row],[Total Fare]]*10%</f>
        <v>5775</v>
      </c>
      <c r="J4133" s="7">
        <f>FlightsPivot[[#This Row],[Total Fare]]+FlightsPivot[[#This Row],[10% tax ]]</f>
        <v>63525</v>
      </c>
      <c r="K4133" s="4">
        <v>11</v>
      </c>
      <c r="L4133" s="4">
        <v>2014</v>
      </c>
      <c r="M4133" t="str">
        <f>INDEX(RoutesPivot[DepAirport],MATCH($C4133,RoutesPivot[[RouteID]:[RouteID]],0))</f>
        <v>ORD</v>
      </c>
      <c r="N4133" t="str">
        <f>INDEX(RoutesPivot[AirportID],MATCH($C4133,RoutesPivot[[RouteID]:[RouteID]],0))</f>
        <v>SEA</v>
      </c>
      <c r="O4133">
        <f>INDEX(RoutesPivot[Distance],MATCH($C4133,RoutesPivot[[RouteID]:[RouteID]],0))</f>
        <v>1500</v>
      </c>
      <c r="P4133">
        <f>INDEX(RoutesPivot[ListPrice],MATCH($C4133,RoutesPivot[[RouteID]:[RouteID]],0))</f>
        <v>350</v>
      </c>
      <c r="Q4133" t="str">
        <f>INDEX(AirportPivot[AirportName],MATCH($N4133,AirportPivot[[AirportID]:[AirportID]],0))</f>
        <v>Seattle-Tacoma International</v>
      </c>
      <c r="R4133">
        <f>INDEX(AirportPivot[Gates (number of available)],MATCH($N4133,AirportPivot[[AirportID]:[AirportID]],0))</f>
        <v>58</v>
      </c>
    </row>
    <row r="4134" spans="1:18" x14ac:dyDescent="0.25">
      <c r="A4134" s="3" t="s">
        <v>4166</v>
      </c>
      <c r="B4134" s="12">
        <v>41885</v>
      </c>
      <c r="C4134" s="4" t="s">
        <v>23</v>
      </c>
      <c r="D4134" s="4">
        <v>2.2999999999999998</v>
      </c>
      <c r="E4134" s="4">
        <v>199</v>
      </c>
      <c r="F4134" s="5">
        <v>0.75</v>
      </c>
      <c r="G4134" s="6">
        <v>300</v>
      </c>
      <c r="H4134" s="7">
        <v>49500</v>
      </c>
      <c r="I4134" s="7">
        <f>FlightsPivot[[#This Row],[Total Fare]]*10%</f>
        <v>4950</v>
      </c>
      <c r="J4134" s="7">
        <f>FlightsPivot[[#This Row],[Total Fare]]+FlightsPivot[[#This Row],[10% tax ]]</f>
        <v>54450</v>
      </c>
      <c r="K4134" s="4">
        <v>9</v>
      </c>
      <c r="L4134" s="4">
        <v>2014</v>
      </c>
      <c r="M4134" t="str">
        <f>INDEX(RoutesPivot[DepAirport],MATCH($C4134,RoutesPivot[[RouteID]:[RouteID]],0))</f>
        <v>ORD</v>
      </c>
      <c r="N4134" t="str">
        <f>INDEX(RoutesPivot[AirportID],MATCH($C4134,RoutesPivot[[RouteID]:[RouteID]],0))</f>
        <v>DEN</v>
      </c>
      <c r="O4134">
        <f>INDEX(RoutesPivot[Distance],MATCH($C4134,RoutesPivot[[RouteID]:[RouteID]],0))</f>
        <v>800</v>
      </c>
      <c r="P4134">
        <f>INDEX(RoutesPivot[ListPrice],MATCH($C4134,RoutesPivot[[RouteID]:[RouteID]],0))</f>
        <v>300</v>
      </c>
      <c r="Q4134" t="str">
        <f>INDEX(AirportPivot[AirportName],MATCH($N4134,AirportPivot[[AirportID]:[AirportID]],0))</f>
        <v>Denver International</v>
      </c>
      <c r="R4134">
        <f>INDEX(AirportPivot[Gates (number of available)],MATCH($N4134,AirportPivot[[AirportID]:[AirportID]],0))</f>
        <v>75</v>
      </c>
    </row>
    <row r="4135" spans="1:18" x14ac:dyDescent="0.25">
      <c r="A4135" s="3" t="s">
        <v>4167</v>
      </c>
      <c r="B4135" s="12">
        <v>42334</v>
      </c>
      <c r="C4135" s="4" t="s">
        <v>17</v>
      </c>
      <c r="D4135" s="4">
        <v>10.8</v>
      </c>
      <c r="E4135" s="4">
        <v>121</v>
      </c>
      <c r="F4135" s="5">
        <v>0.83333333333333337</v>
      </c>
      <c r="G4135" s="6">
        <v>525</v>
      </c>
      <c r="H4135" s="7">
        <v>97125</v>
      </c>
      <c r="I4135" s="7">
        <f>FlightsPivot[[#This Row],[Total Fare]]*10%</f>
        <v>9712.5</v>
      </c>
      <c r="J4135" s="7">
        <f>FlightsPivot[[#This Row],[Total Fare]]+FlightsPivot[[#This Row],[10% tax ]]</f>
        <v>106837.5</v>
      </c>
      <c r="K4135" s="4">
        <v>11</v>
      </c>
      <c r="L4135" s="4">
        <v>2015</v>
      </c>
      <c r="M4135" t="str">
        <f>INDEX(RoutesPivot[DepAirport],MATCH($C4135,RoutesPivot[[RouteID]:[RouteID]],0))</f>
        <v>ORD</v>
      </c>
      <c r="N4135" t="str">
        <f>INDEX(RoutesPivot[AirportID],MATCH($C4135,RoutesPivot[[RouteID]:[RouteID]],0))</f>
        <v>LAX</v>
      </c>
      <c r="O4135">
        <f>INDEX(RoutesPivot[Distance],MATCH($C4135,RoutesPivot[[RouteID]:[RouteID]],0))</f>
        <v>1518</v>
      </c>
      <c r="P4135">
        <f>INDEX(RoutesPivot[ListPrice],MATCH($C4135,RoutesPivot[[RouteID]:[RouteID]],0))</f>
        <v>350</v>
      </c>
      <c r="Q4135" t="str">
        <f>INDEX(AirportPivot[AirportName],MATCH($N4135,AirportPivot[[AirportID]:[AirportID]],0))</f>
        <v>Los Angeles International</v>
      </c>
      <c r="R4135">
        <f>INDEX(AirportPivot[Gates (number of available)],MATCH($N4135,AirportPivot[[AirportID]:[AirportID]],0))</f>
        <v>86</v>
      </c>
    </row>
    <row r="4136" spans="1:18" x14ac:dyDescent="0.25">
      <c r="A4136" s="3" t="s">
        <v>4168</v>
      </c>
      <c r="B4136" s="12">
        <v>42309</v>
      </c>
      <c r="C4136" s="4" t="s">
        <v>27</v>
      </c>
      <c r="D4136" s="4">
        <v>8.3000000000000007</v>
      </c>
      <c r="E4136" s="4">
        <v>57</v>
      </c>
      <c r="F4136" s="5">
        <v>0.79166666666666663</v>
      </c>
      <c r="G4136" s="6">
        <v>200</v>
      </c>
      <c r="H4136" s="7">
        <v>33000</v>
      </c>
      <c r="I4136" s="7">
        <f>FlightsPivot[[#This Row],[Total Fare]]*10%</f>
        <v>3300</v>
      </c>
      <c r="J4136" s="7">
        <f>FlightsPivot[[#This Row],[Total Fare]]+FlightsPivot[[#This Row],[10% tax ]]</f>
        <v>36300</v>
      </c>
      <c r="K4136" s="4">
        <v>11</v>
      </c>
      <c r="L4136" s="4">
        <v>2015</v>
      </c>
      <c r="M4136" t="str">
        <f>INDEX(RoutesPivot[DepAirport],MATCH($C4136,RoutesPivot[[RouteID]:[RouteID]],0))</f>
        <v>ORD</v>
      </c>
      <c r="N4136" t="str">
        <f>INDEX(RoutesPivot[AirportID],MATCH($C4136,RoutesPivot[[RouteID]:[RouteID]],0))</f>
        <v>ATL</v>
      </c>
      <c r="O4136">
        <f>INDEX(RoutesPivot[Distance],MATCH($C4136,RoutesPivot[[RouteID]:[RouteID]],0))</f>
        <v>510</v>
      </c>
      <c r="P4136">
        <f>INDEX(RoutesPivot[ListPrice],MATCH($C4136,RoutesPivot[[RouteID]:[RouteID]],0))</f>
        <v>200</v>
      </c>
      <c r="Q4136" t="str">
        <f>INDEX(AirportPivot[AirportName],MATCH($N4136,AirportPivot[[AirportID]:[AirportID]],0))</f>
        <v>Hartsfield-Jackson Atlanta International</v>
      </c>
      <c r="R4136">
        <f>INDEX(AirportPivot[Gates (number of available)],MATCH($N4136,AirportPivot[[AirportID]:[AirportID]],0))</f>
        <v>100</v>
      </c>
    </row>
    <row r="4137" spans="1:18" x14ac:dyDescent="0.25">
      <c r="A4137" s="3" t="s">
        <v>4169</v>
      </c>
      <c r="B4137" s="12">
        <v>42017</v>
      </c>
      <c r="C4137" s="4" t="s">
        <v>21</v>
      </c>
      <c r="D4137" s="4">
        <v>1.9</v>
      </c>
      <c r="E4137" s="4">
        <v>94</v>
      </c>
      <c r="F4137" s="5">
        <v>0.33333333333333331</v>
      </c>
      <c r="G4137" s="6">
        <v>125</v>
      </c>
      <c r="H4137" s="7">
        <v>23125</v>
      </c>
      <c r="I4137" s="7">
        <f>FlightsPivot[[#This Row],[Total Fare]]*10%</f>
        <v>2312.5</v>
      </c>
      <c r="J4137" s="7">
        <f>FlightsPivot[[#This Row],[Total Fare]]+FlightsPivot[[#This Row],[10% tax ]]</f>
        <v>25437.5</v>
      </c>
      <c r="K4137" s="4">
        <v>1</v>
      </c>
      <c r="L4137" s="4">
        <v>2015</v>
      </c>
      <c r="M4137" t="str">
        <f>INDEX(RoutesPivot[DepAirport],MATCH($C4137,RoutesPivot[[RouteID]:[RouteID]],0))</f>
        <v>ORD</v>
      </c>
      <c r="N4137" t="str">
        <f>INDEX(RoutesPivot[AirportID],MATCH($C4137,RoutesPivot[[RouteID]:[RouteID]],0))</f>
        <v>CLT</v>
      </c>
      <c r="O4137">
        <f>INDEX(RoutesPivot[Distance],MATCH($C4137,RoutesPivot[[RouteID]:[RouteID]],0))</f>
        <v>700</v>
      </c>
      <c r="P4137">
        <f>INDEX(RoutesPivot[ListPrice],MATCH($C4137,RoutesPivot[[RouteID]:[RouteID]],0))</f>
        <v>125</v>
      </c>
      <c r="Q4137" t="str">
        <f>INDEX(AirportPivot[AirportName],MATCH($N4137,AirportPivot[[AirportID]:[AirportID]],0))</f>
        <v>Charlotte/Douglas International</v>
      </c>
      <c r="R4137">
        <f>INDEX(AirportPivot[Gates (number of available)],MATCH($N4137,AirportPivot[[AirportID]:[AirportID]],0))</f>
        <v>65</v>
      </c>
    </row>
    <row r="4138" spans="1:18" x14ac:dyDescent="0.25">
      <c r="A4138" s="3" t="s">
        <v>4170</v>
      </c>
      <c r="B4138" s="12">
        <v>42021</v>
      </c>
      <c r="C4138" s="4" t="s">
        <v>23</v>
      </c>
      <c r="D4138" s="4">
        <v>2.5</v>
      </c>
      <c r="E4138" s="4">
        <v>110</v>
      </c>
      <c r="F4138" s="5">
        <v>0.66666666666666663</v>
      </c>
      <c r="G4138" s="6">
        <v>300</v>
      </c>
      <c r="H4138" s="7">
        <v>55500</v>
      </c>
      <c r="I4138" s="7">
        <f>FlightsPivot[[#This Row],[Total Fare]]*10%</f>
        <v>5550</v>
      </c>
      <c r="J4138" s="7">
        <f>FlightsPivot[[#This Row],[Total Fare]]+FlightsPivot[[#This Row],[10% tax ]]</f>
        <v>61050</v>
      </c>
      <c r="K4138" s="4">
        <v>1</v>
      </c>
      <c r="L4138" s="4">
        <v>2015</v>
      </c>
      <c r="M4138" t="str">
        <f>INDEX(RoutesPivot[DepAirport],MATCH($C4138,RoutesPivot[[RouteID]:[RouteID]],0))</f>
        <v>ORD</v>
      </c>
      <c r="N4138" t="str">
        <f>INDEX(RoutesPivot[AirportID],MATCH($C4138,RoutesPivot[[RouteID]:[RouteID]],0))</f>
        <v>DEN</v>
      </c>
      <c r="O4138">
        <f>INDEX(RoutesPivot[Distance],MATCH($C4138,RoutesPivot[[RouteID]:[RouteID]],0))</f>
        <v>800</v>
      </c>
      <c r="P4138">
        <f>INDEX(RoutesPivot[ListPrice],MATCH($C4138,RoutesPivot[[RouteID]:[RouteID]],0))</f>
        <v>300</v>
      </c>
      <c r="Q4138" t="str">
        <f>INDEX(AirportPivot[AirportName],MATCH($N4138,AirportPivot[[AirportID]:[AirportID]],0))</f>
        <v>Denver International</v>
      </c>
      <c r="R4138">
        <f>INDEX(AirportPivot[Gates (number of available)],MATCH($N4138,AirportPivot[[AirportID]:[AirportID]],0))</f>
        <v>75</v>
      </c>
    </row>
    <row r="4139" spans="1:18" x14ac:dyDescent="0.25">
      <c r="A4139" s="3" t="s">
        <v>4171</v>
      </c>
      <c r="B4139" s="12">
        <v>41719</v>
      </c>
      <c r="C4139" s="4" t="s">
        <v>37</v>
      </c>
      <c r="D4139" s="4">
        <v>1.4</v>
      </c>
      <c r="E4139" s="4">
        <v>193</v>
      </c>
      <c r="F4139" s="5">
        <v>0.75</v>
      </c>
      <c r="G4139" s="6">
        <v>350</v>
      </c>
      <c r="H4139" s="7">
        <v>57750</v>
      </c>
      <c r="I4139" s="7">
        <f>FlightsPivot[[#This Row],[Total Fare]]*10%</f>
        <v>5775</v>
      </c>
      <c r="J4139" s="7">
        <f>FlightsPivot[[#This Row],[Total Fare]]+FlightsPivot[[#This Row],[10% tax ]]</f>
        <v>63525</v>
      </c>
      <c r="K4139" s="4">
        <v>3</v>
      </c>
      <c r="L4139" s="4">
        <v>2014</v>
      </c>
      <c r="M4139" t="str">
        <f>INDEX(RoutesPivot[DepAirport],MATCH($C4139,RoutesPivot[[RouteID]:[RouteID]],0))</f>
        <v>ORD</v>
      </c>
      <c r="N4139" t="str">
        <f>INDEX(RoutesPivot[AirportID],MATCH($C4139,RoutesPivot[[RouteID]:[RouteID]],0))</f>
        <v>SEA</v>
      </c>
      <c r="O4139">
        <f>INDEX(RoutesPivot[Distance],MATCH($C4139,RoutesPivot[[RouteID]:[RouteID]],0))</f>
        <v>1500</v>
      </c>
      <c r="P4139">
        <f>INDEX(RoutesPivot[ListPrice],MATCH($C4139,RoutesPivot[[RouteID]:[RouteID]],0))</f>
        <v>350</v>
      </c>
      <c r="Q4139" t="str">
        <f>INDEX(AirportPivot[AirportName],MATCH($N4139,AirportPivot[[AirportID]:[AirportID]],0))</f>
        <v>Seattle-Tacoma International</v>
      </c>
      <c r="R4139">
        <f>INDEX(AirportPivot[Gates (number of available)],MATCH($N4139,AirportPivot[[AirportID]:[AirportID]],0))</f>
        <v>58</v>
      </c>
    </row>
    <row r="4140" spans="1:18" x14ac:dyDescent="0.25">
      <c r="A4140" s="3" t="s">
        <v>4172</v>
      </c>
      <c r="B4140" s="12">
        <v>42283</v>
      </c>
      <c r="C4140" s="4" t="s">
        <v>15</v>
      </c>
      <c r="D4140" s="4">
        <v>3.2</v>
      </c>
      <c r="E4140" s="4">
        <v>20</v>
      </c>
      <c r="F4140" s="5">
        <v>0.75</v>
      </c>
      <c r="G4140" s="6">
        <v>225</v>
      </c>
      <c r="H4140" s="7">
        <v>41625</v>
      </c>
      <c r="I4140" s="7">
        <f>FlightsPivot[[#This Row],[Total Fare]]*10%</f>
        <v>4162.5</v>
      </c>
      <c r="J4140" s="7">
        <f>FlightsPivot[[#This Row],[Total Fare]]+FlightsPivot[[#This Row],[10% tax ]]</f>
        <v>45787.5</v>
      </c>
      <c r="K4140" s="4">
        <v>10</v>
      </c>
      <c r="L4140" s="4">
        <v>2015</v>
      </c>
      <c r="M4140" t="str">
        <f>INDEX(RoutesPivot[DepAirport],MATCH($C4140,RoutesPivot[[RouteID]:[RouteID]],0))</f>
        <v>ORD</v>
      </c>
      <c r="N4140" t="str">
        <f>INDEX(RoutesPivot[AirportID],MATCH($C4140,RoutesPivot[[RouteID]:[RouteID]],0))</f>
        <v>EWR</v>
      </c>
      <c r="O4140">
        <f>INDEX(RoutesPivot[Distance],MATCH($C4140,RoutesPivot[[RouteID]:[RouteID]],0))</f>
        <v>600</v>
      </c>
      <c r="P4140">
        <f>INDEX(RoutesPivot[ListPrice],MATCH($C4140,RoutesPivot[[RouteID]:[RouteID]],0))</f>
        <v>225</v>
      </c>
      <c r="Q4140" t="str">
        <f>INDEX(AirportPivot[AirportName],MATCH($N4140,AirportPivot[[AirportID]:[AirportID]],0))</f>
        <v>Newark Liberty International</v>
      </c>
      <c r="R4140">
        <f>INDEX(AirportPivot[Gates (number of available)],MATCH($N4140,AirportPivot[[AirportID]:[AirportID]],0))</f>
        <v>82</v>
      </c>
    </row>
    <row r="4141" spans="1:18" x14ac:dyDescent="0.25">
      <c r="A4141" s="3" t="s">
        <v>4173</v>
      </c>
      <c r="B4141" s="12">
        <v>41785</v>
      </c>
      <c r="C4141" s="4" t="s">
        <v>19</v>
      </c>
      <c r="D4141" s="4">
        <v>1.2</v>
      </c>
      <c r="E4141" s="4">
        <v>138</v>
      </c>
      <c r="F4141" s="5">
        <v>0.75</v>
      </c>
      <c r="G4141" s="6">
        <v>200</v>
      </c>
      <c r="H4141" s="7">
        <v>37000</v>
      </c>
      <c r="I4141" s="7">
        <f>FlightsPivot[[#This Row],[Total Fare]]*10%</f>
        <v>3700</v>
      </c>
      <c r="J4141" s="7">
        <f>FlightsPivot[[#This Row],[Total Fare]]+FlightsPivot[[#This Row],[10% tax ]]</f>
        <v>40700</v>
      </c>
      <c r="K4141" s="4">
        <v>5</v>
      </c>
      <c r="L4141" s="4">
        <v>2014</v>
      </c>
      <c r="M4141" t="str">
        <f>INDEX(RoutesPivot[DepAirport],MATCH($C4141,RoutesPivot[[RouteID]:[RouteID]],0))</f>
        <v>ORD</v>
      </c>
      <c r="N4141" t="str">
        <f>INDEX(RoutesPivot[AirportID],MATCH($C4141,RoutesPivot[[RouteID]:[RouteID]],0))</f>
        <v>IAH</v>
      </c>
      <c r="O4141">
        <f>INDEX(RoutesPivot[Distance],MATCH($C4141,RoutesPivot[[RouteID]:[RouteID]],0))</f>
        <v>800</v>
      </c>
      <c r="P4141">
        <f>INDEX(RoutesPivot[ListPrice],MATCH($C4141,RoutesPivot[[RouteID]:[RouteID]],0))</f>
        <v>200</v>
      </c>
      <c r="Q4141" t="str">
        <f>INDEX(AirportPivot[AirportName],MATCH($N4141,AirportPivot[[AirportID]:[AirportID]],0))</f>
        <v>George Bush Intercontinental/Houston</v>
      </c>
      <c r="R4141">
        <f>INDEX(AirportPivot[Gates (number of available)],MATCH($N4141,AirportPivot[[AirportID]:[AirportID]],0))</f>
        <v>80</v>
      </c>
    </row>
    <row r="4142" spans="1:18" x14ac:dyDescent="0.25">
      <c r="A4142" s="3" t="s">
        <v>4174</v>
      </c>
      <c r="B4142" s="12">
        <v>42208</v>
      </c>
      <c r="C4142" s="4" t="s">
        <v>80</v>
      </c>
      <c r="D4142" s="4">
        <v>2.4</v>
      </c>
      <c r="E4142" s="4">
        <v>28</v>
      </c>
      <c r="F4142" s="5">
        <v>0.5</v>
      </c>
      <c r="G4142" s="6">
        <v>330</v>
      </c>
      <c r="H4142" s="7">
        <v>61050</v>
      </c>
      <c r="I4142" s="7">
        <f>FlightsPivot[[#This Row],[Total Fare]]*10%</f>
        <v>6105</v>
      </c>
      <c r="J4142" s="7">
        <f>FlightsPivot[[#This Row],[Total Fare]]+FlightsPivot[[#This Row],[10% tax ]]</f>
        <v>67155</v>
      </c>
      <c r="K4142" s="4">
        <v>7</v>
      </c>
      <c r="L4142" s="4">
        <v>2015</v>
      </c>
      <c r="M4142" t="str">
        <f>INDEX(RoutesPivot[DepAirport],MATCH($C4142,RoutesPivot[[RouteID]:[RouteID]],0))</f>
        <v>ORD</v>
      </c>
      <c r="N4142" t="str">
        <f>INDEX(RoutesPivot[AirportID],MATCH($C4142,RoutesPivot[[RouteID]:[RouteID]],0))</f>
        <v>MIA</v>
      </c>
      <c r="O4142">
        <f>INDEX(RoutesPivot[Distance],MATCH($C4142,RoutesPivot[[RouteID]:[RouteID]],0))</f>
        <v>1000</v>
      </c>
      <c r="P4142">
        <f>INDEX(RoutesPivot[ListPrice],MATCH($C4142,RoutesPivot[[RouteID]:[RouteID]],0))</f>
        <v>300</v>
      </c>
      <c r="Q4142" t="str">
        <f>INDEX(AirportPivot[AirportName],MATCH($N4142,AirportPivot[[AirportID]:[AirportID]],0))</f>
        <v>Miami International</v>
      </c>
      <c r="R4142">
        <f>INDEX(AirportPivot[Gates (number of available)],MATCH($N4142,AirportPivot[[AirportID]:[AirportID]],0))</f>
        <v>80</v>
      </c>
    </row>
    <row r="4143" spans="1:18" x14ac:dyDescent="0.25">
      <c r="A4143" s="3" t="s">
        <v>4175</v>
      </c>
      <c r="B4143" s="12">
        <v>41661</v>
      </c>
      <c r="C4143" s="4" t="s">
        <v>33</v>
      </c>
      <c r="D4143" s="4">
        <v>2.2999999999999998</v>
      </c>
      <c r="E4143" s="4">
        <v>29</v>
      </c>
      <c r="F4143" s="5">
        <v>0.83333333333333337</v>
      </c>
      <c r="G4143" s="6">
        <v>375</v>
      </c>
      <c r="H4143" s="7">
        <v>69375</v>
      </c>
      <c r="I4143" s="7">
        <f>FlightsPivot[[#This Row],[Total Fare]]*10%</f>
        <v>6937.5</v>
      </c>
      <c r="J4143" s="7">
        <f>FlightsPivot[[#This Row],[Total Fare]]+FlightsPivot[[#This Row],[10% tax ]]</f>
        <v>76312.5</v>
      </c>
      <c r="K4143" s="4">
        <v>1</v>
      </c>
      <c r="L4143" s="4">
        <v>2014</v>
      </c>
      <c r="M4143" t="str">
        <f>INDEX(RoutesPivot[DepAirport],MATCH($C4143,RoutesPivot[[RouteID]:[RouteID]],0))</f>
        <v>ORD</v>
      </c>
      <c r="N4143" t="str">
        <f>INDEX(RoutesPivot[AirportID],MATCH($C4143,RoutesPivot[[RouteID]:[RouteID]],0))</f>
        <v>SFO</v>
      </c>
      <c r="O4143">
        <f>INDEX(RoutesPivot[Distance],MATCH($C4143,RoutesPivot[[RouteID]:[RouteID]],0))</f>
        <v>1600</v>
      </c>
      <c r="P4143">
        <f>INDEX(RoutesPivot[ListPrice],MATCH($C4143,RoutesPivot[[RouteID]:[RouteID]],0))</f>
        <v>375</v>
      </c>
      <c r="Q4143" t="str">
        <f>INDEX(AirportPivot[AirportName],MATCH($N4143,AirportPivot[[AirportID]:[AirportID]],0))</f>
        <v>San Francisco International</v>
      </c>
      <c r="R4143">
        <f>INDEX(AirportPivot[Gates (number of available)],MATCH($N4143,AirportPivot[[AirportID]:[AirportID]],0))</f>
        <v>70</v>
      </c>
    </row>
    <row r="4144" spans="1:18" x14ac:dyDescent="0.25">
      <c r="A4144" s="3" t="s">
        <v>4176</v>
      </c>
      <c r="B4144" s="12">
        <v>41945</v>
      </c>
      <c r="C4144" s="4" t="s">
        <v>13</v>
      </c>
      <c r="D4144" s="4">
        <v>1.6</v>
      </c>
      <c r="E4144" s="4">
        <v>20</v>
      </c>
      <c r="F4144" s="5">
        <v>0.79166666666666663</v>
      </c>
      <c r="G4144" s="6">
        <v>250</v>
      </c>
      <c r="H4144" s="7">
        <v>46250</v>
      </c>
      <c r="I4144" s="7">
        <f>FlightsPivot[[#This Row],[Total Fare]]*10%</f>
        <v>4625</v>
      </c>
      <c r="J4144" s="7">
        <f>FlightsPivot[[#This Row],[Total Fare]]+FlightsPivot[[#This Row],[10% tax ]]</f>
        <v>50875</v>
      </c>
      <c r="K4144" s="4">
        <v>11</v>
      </c>
      <c r="L4144" s="4">
        <v>2014</v>
      </c>
      <c r="M4144" t="str">
        <f>INDEX(RoutesPivot[DepAirport],MATCH($C4144,RoutesPivot[[RouteID]:[RouteID]],0))</f>
        <v>ORD</v>
      </c>
      <c r="N4144" t="str">
        <f>INDEX(RoutesPivot[AirportID],MATCH($C4144,RoutesPivot[[RouteID]:[RouteID]],0))</f>
        <v>JFK</v>
      </c>
      <c r="O4144">
        <f>INDEX(RoutesPivot[Distance],MATCH($C4144,RoutesPivot[[RouteID]:[RouteID]],0))</f>
        <v>619</v>
      </c>
      <c r="P4144">
        <f>INDEX(RoutesPivot[ListPrice],MATCH($C4144,RoutesPivot[[RouteID]:[RouteID]],0))</f>
        <v>250</v>
      </c>
      <c r="Q4144" t="str">
        <f>INDEX(AirportPivot[AirportName],MATCH($N4144,AirportPivot[[AirportID]:[AirportID]],0))</f>
        <v>John F Kennedy International</v>
      </c>
      <c r="R4144">
        <f>INDEX(AirportPivot[Gates (number of available)],MATCH($N4144,AirportPivot[[AirportID]:[AirportID]],0))</f>
        <v>120</v>
      </c>
    </row>
    <row r="4145" spans="1:18" x14ac:dyDescent="0.25">
      <c r="A4145" s="3" t="s">
        <v>4177</v>
      </c>
      <c r="B4145" s="12">
        <v>42219</v>
      </c>
      <c r="C4145" s="4" t="s">
        <v>70</v>
      </c>
      <c r="D4145" s="4">
        <v>2.1</v>
      </c>
      <c r="E4145" s="4">
        <v>191</v>
      </c>
      <c r="F4145" s="5">
        <v>0.29166666666666669</v>
      </c>
      <c r="G4145" s="6">
        <v>302.5</v>
      </c>
      <c r="H4145" s="7">
        <v>49912.5</v>
      </c>
      <c r="I4145" s="7">
        <f>FlightsPivot[[#This Row],[Total Fare]]*10%</f>
        <v>4991.25</v>
      </c>
      <c r="J4145" s="7">
        <f>FlightsPivot[[#This Row],[Total Fare]]+FlightsPivot[[#This Row],[10% tax ]]</f>
        <v>54903.75</v>
      </c>
      <c r="K4145" s="4">
        <v>8</v>
      </c>
      <c r="L4145" s="4">
        <v>2015</v>
      </c>
      <c r="M4145" t="str">
        <f>INDEX(RoutesPivot[DepAirport],MATCH($C4145,RoutesPivot[[RouteID]:[RouteID]],0))</f>
        <v>ORD</v>
      </c>
      <c r="N4145" t="str">
        <f>INDEX(RoutesPivot[AirportID],MATCH($C4145,RoutesPivot[[RouteID]:[RouteID]],0))</f>
        <v>LAS</v>
      </c>
      <c r="O4145">
        <f>INDEX(RoutesPivot[Distance],MATCH($C4145,RoutesPivot[[RouteID]:[RouteID]],0))</f>
        <v>1100</v>
      </c>
      <c r="P4145">
        <f>INDEX(RoutesPivot[ListPrice],MATCH($C4145,RoutesPivot[[RouteID]:[RouteID]],0))</f>
        <v>275</v>
      </c>
      <c r="Q4145" t="str">
        <f>INDEX(AirportPivot[AirportName],MATCH($N4145,AirportPivot[[AirportID]:[AirportID]],0))</f>
        <v>McCarran International</v>
      </c>
      <c r="R4145">
        <f>INDEX(AirportPivot[Gates (number of available)],MATCH($N4145,AirportPivot[[AirportID]:[AirportID]],0))</f>
        <v>68</v>
      </c>
    </row>
    <row r="4146" spans="1:18" x14ac:dyDescent="0.25">
      <c r="A4146" s="3" t="s">
        <v>4178</v>
      </c>
      <c r="B4146" s="12">
        <v>42336</v>
      </c>
      <c r="C4146" s="4" t="s">
        <v>86</v>
      </c>
      <c r="D4146" s="4">
        <v>8.3000000000000007</v>
      </c>
      <c r="E4146" s="4">
        <v>121</v>
      </c>
      <c r="F4146" s="5">
        <v>0.33333333333333331</v>
      </c>
      <c r="G4146" s="6">
        <v>172.5</v>
      </c>
      <c r="H4146" s="7">
        <v>31912.5</v>
      </c>
      <c r="I4146" s="7">
        <f>FlightsPivot[[#This Row],[Total Fare]]*10%</f>
        <v>3191.25</v>
      </c>
      <c r="J4146" s="7">
        <f>FlightsPivot[[#This Row],[Total Fare]]+FlightsPivot[[#This Row],[10% tax ]]</f>
        <v>35103.75</v>
      </c>
      <c r="K4146" s="4">
        <v>11</v>
      </c>
      <c r="L4146" s="4">
        <v>2015</v>
      </c>
      <c r="M4146" t="str">
        <f>INDEX(RoutesPivot[DepAirport],MATCH($C4146,RoutesPivot[[RouteID]:[RouteID]],0))</f>
        <v>ORD</v>
      </c>
      <c r="N4146" t="str">
        <f>INDEX(RoutesPivot[AirportID],MATCH($C4146,RoutesPivot[[RouteID]:[RouteID]],0))</f>
        <v>DTW</v>
      </c>
      <c r="O4146">
        <f>INDEX(RoutesPivot[Distance],MATCH($C4146,RoutesPivot[[RouteID]:[RouteID]],0))</f>
        <v>200</v>
      </c>
      <c r="P4146">
        <f>INDEX(RoutesPivot[ListPrice],MATCH($C4146,RoutesPivot[[RouteID]:[RouteID]],0))</f>
        <v>115</v>
      </c>
      <c r="Q4146" t="str">
        <f>INDEX(AirportPivot[AirportName],MATCH($N4146,AirportPivot[[AirportID]:[AirportID]],0))</f>
        <v>Detroit Metropolitan Wayne County</v>
      </c>
      <c r="R4146">
        <f>INDEX(AirportPivot[Gates (number of available)],MATCH($N4146,AirportPivot[[AirportID]:[AirportID]],0))</f>
        <v>60</v>
      </c>
    </row>
    <row r="4147" spans="1:18" x14ac:dyDescent="0.25">
      <c r="A4147" s="3" t="s">
        <v>4179</v>
      </c>
      <c r="B4147" s="12">
        <v>42269</v>
      </c>
      <c r="C4147" s="4" t="s">
        <v>25</v>
      </c>
      <c r="D4147" s="4">
        <v>3.5</v>
      </c>
      <c r="E4147" s="4">
        <v>119</v>
      </c>
      <c r="F4147" s="5">
        <v>0.77083333333333337</v>
      </c>
      <c r="G4147" s="6">
        <v>200</v>
      </c>
      <c r="H4147" s="7">
        <v>37000</v>
      </c>
      <c r="I4147" s="7">
        <f>FlightsPivot[[#This Row],[Total Fare]]*10%</f>
        <v>3700</v>
      </c>
      <c r="J4147" s="7">
        <f>FlightsPivot[[#This Row],[Total Fare]]+FlightsPivot[[#This Row],[10% tax ]]</f>
        <v>40700</v>
      </c>
      <c r="K4147" s="4">
        <v>9</v>
      </c>
      <c r="L4147" s="4">
        <v>2015</v>
      </c>
      <c r="M4147" t="str">
        <f>INDEX(RoutesPivot[DepAirport],MATCH($C4147,RoutesPivot[[RouteID]:[RouteID]],0))</f>
        <v>ORD</v>
      </c>
      <c r="N4147" t="str">
        <f>INDEX(RoutesPivot[AirportID],MATCH($C4147,RoutesPivot[[RouteID]:[RouteID]],0))</f>
        <v>DFW</v>
      </c>
      <c r="O4147">
        <f>INDEX(RoutesPivot[Distance],MATCH($C4147,RoutesPivot[[RouteID]:[RouteID]],0))</f>
        <v>700</v>
      </c>
      <c r="P4147">
        <f>INDEX(RoutesPivot[ListPrice],MATCH($C4147,RoutesPivot[[RouteID]:[RouteID]],0))</f>
        <v>200</v>
      </c>
      <c r="Q4147" t="str">
        <f>INDEX(AirportPivot[AirportName],MATCH($N4147,AirportPivot[[AirportID]:[AirportID]],0))</f>
        <v>Dallas/Fort Worth International</v>
      </c>
      <c r="R4147">
        <f>INDEX(AirportPivot[Gates (number of available)],MATCH($N4147,AirportPivot[[AirportID]:[AirportID]],0))</f>
        <v>130</v>
      </c>
    </row>
    <row r="4148" spans="1:18" x14ac:dyDescent="0.25">
      <c r="A4148" s="3" t="s">
        <v>4180</v>
      </c>
      <c r="B4148" s="12">
        <v>41995</v>
      </c>
      <c r="C4148" s="4" t="s">
        <v>37</v>
      </c>
      <c r="D4148" s="4">
        <v>5.3</v>
      </c>
      <c r="E4148" s="4">
        <v>187</v>
      </c>
      <c r="F4148" s="5">
        <v>0.70833333333333337</v>
      </c>
      <c r="G4148" s="6">
        <v>490</v>
      </c>
      <c r="H4148" s="7">
        <v>80850</v>
      </c>
      <c r="I4148" s="7">
        <f>FlightsPivot[[#This Row],[Total Fare]]*10%</f>
        <v>8085</v>
      </c>
      <c r="J4148" s="7">
        <f>FlightsPivot[[#This Row],[Total Fare]]+FlightsPivot[[#This Row],[10% tax ]]</f>
        <v>88935</v>
      </c>
      <c r="K4148" s="4">
        <v>12</v>
      </c>
      <c r="L4148" s="4">
        <v>2014</v>
      </c>
      <c r="M4148" t="str">
        <f>INDEX(RoutesPivot[DepAirport],MATCH($C4148,RoutesPivot[[RouteID]:[RouteID]],0))</f>
        <v>ORD</v>
      </c>
      <c r="N4148" t="str">
        <f>INDEX(RoutesPivot[AirportID],MATCH($C4148,RoutesPivot[[RouteID]:[RouteID]],0))</f>
        <v>SEA</v>
      </c>
      <c r="O4148">
        <f>INDEX(RoutesPivot[Distance],MATCH($C4148,RoutesPivot[[RouteID]:[RouteID]],0))</f>
        <v>1500</v>
      </c>
      <c r="P4148">
        <f>INDEX(RoutesPivot[ListPrice],MATCH($C4148,RoutesPivot[[RouteID]:[RouteID]],0))</f>
        <v>350</v>
      </c>
      <c r="Q4148" t="str">
        <f>INDEX(AirportPivot[AirportName],MATCH($N4148,AirportPivot[[AirportID]:[AirportID]],0))</f>
        <v>Seattle-Tacoma International</v>
      </c>
      <c r="R4148">
        <f>INDEX(AirportPivot[Gates (number of available)],MATCH($N4148,AirportPivot[[AirportID]:[AirportID]],0))</f>
        <v>58</v>
      </c>
    </row>
    <row r="4149" spans="1:18" x14ac:dyDescent="0.25">
      <c r="A4149" s="3" t="s">
        <v>4181</v>
      </c>
      <c r="B4149" s="12">
        <v>41832</v>
      </c>
      <c r="C4149" s="4" t="s">
        <v>80</v>
      </c>
      <c r="D4149" s="4">
        <v>1.8</v>
      </c>
      <c r="E4149" s="4">
        <v>143</v>
      </c>
      <c r="F4149" s="5">
        <v>0.29166666666666669</v>
      </c>
      <c r="G4149" s="6">
        <v>330</v>
      </c>
      <c r="H4149" s="7">
        <v>61050</v>
      </c>
      <c r="I4149" s="7">
        <f>FlightsPivot[[#This Row],[Total Fare]]*10%</f>
        <v>6105</v>
      </c>
      <c r="J4149" s="7">
        <f>FlightsPivot[[#This Row],[Total Fare]]+FlightsPivot[[#This Row],[10% tax ]]</f>
        <v>67155</v>
      </c>
      <c r="K4149" s="4">
        <v>7</v>
      </c>
      <c r="L4149" s="4">
        <v>2014</v>
      </c>
      <c r="M4149" t="str">
        <f>INDEX(RoutesPivot[DepAirport],MATCH($C4149,RoutesPivot[[RouteID]:[RouteID]],0))</f>
        <v>ORD</v>
      </c>
      <c r="N4149" t="str">
        <f>INDEX(RoutesPivot[AirportID],MATCH($C4149,RoutesPivot[[RouteID]:[RouteID]],0))</f>
        <v>MIA</v>
      </c>
      <c r="O4149">
        <f>INDEX(RoutesPivot[Distance],MATCH($C4149,RoutesPivot[[RouteID]:[RouteID]],0))</f>
        <v>1000</v>
      </c>
      <c r="P4149">
        <f>INDEX(RoutesPivot[ListPrice],MATCH($C4149,RoutesPivot[[RouteID]:[RouteID]],0))</f>
        <v>300</v>
      </c>
      <c r="Q4149" t="str">
        <f>INDEX(AirportPivot[AirportName],MATCH($N4149,AirportPivot[[AirportID]:[AirportID]],0))</f>
        <v>Miami International</v>
      </c>
      <c r="R4149">
        <f>INDEX(AirportPivot[Gates (number of available)],MATCH($N4149,AirportPivot[[AirportID]:[AirportID]],0))</f>
        <v>80</v>
      </c>
    </row>
    <row r="4150" spans="1:18" x14ac:dyDescent="0.25">
      <c r="A4150" s="3" t="s">
        <v>4182</v>
      </c>
      <c r="B4150" s="12">
        <v>41874</v>
      </c>
      <c r="C4150" s="4" t="s">
        <v>27</v>
      </c>
      <c r="D4150" s="4">
        <v>9.6</v>
      </c>
      <c r="E4150" s="4">
        <v>106</v>
      </c>
      <c r="F4150" s="5">
        <v>0.33333333333333331</v>
      </c>
      <c r="G4150" s="6">
        <v>220</v>
      </c>
      <c r="H4150" s="7">
        <v>40700</v>
      </c>
      <c r="I4150" s="7">
        <f>FlightsPivot[[#This Row],[Total Fare]]*10%</f>
        <v>4070</v>
      </c>
      <c r="J4150" s="7">
        <f>FlightsPivot[[#This Row],[Total Fare]]+FlightsPivot[[#This Row],[10% tax ]]</f>
        <v>44770</v>
      </c>
      <c r="K4150" s="4">
        <v>8</v>
      </c>
      <c r="L4150" s="4">
        <v>2014</v>
      </c>
      <c r="M4150" t="str">
        <f>INDEX(RoutesPivot[DepAirport],MATCH($C4150,RoutesPivot[[RouteID]:[RouteID]],0))</f>
        <v>ORD</v>
      </c>
      <c r="N4150" t="str">
        <f>INDEX(RoutesPivot[AirportID],MATCH($C4150,RoutesPivot[[RouteID]:[RouteID]],0))</f>
        <v>ATL</v>
      </c>
      <c r="O4150">
        <f>INDEX(RoutesPivot[Distance],MATCH($C4150,RoutesPivot[[RouteID]:[RouteID]],0))</f>
        <v>510</v>
      </c>
      <c r="P4150">
        <f>INDEX(RoutesPivot[ListPrice],MATCH($C4150,RoutesPivot[[RouteID]:[RouteID]],0))</f>
        <v>200</v>
      </c>
      <c r="Q4150" t="str">
        <f>INDEX(AirportPivot[AirportName],MATCH($N4150,AirportPivot[[AirportID]:[AirportID]],0))</f>
        <v>Hartsfield-Jackson Atlanta International</v>
      </c>
      <c r="R4150">
        <f>INDEX(AirportPivot[Gates (number of available)],MATCH($N4150,AirportPivot[[AirportID]:[AirportID]],0))</f>
        <v>100</v>
      </c>
    </row>
    <row r="4151" spans="1:18" x14ac:dyDescent="0.25">
      <c r="A4151" s="3" t="s">
        <v>4183</v>
      </c>
      <c r="B4151" s="12">
        <v>41974</v>
      </c>
      <c r="C4151" s="4" t="s">
        <v>80</v>
      </c>
      <c r="D4151" s="4">
        <v>2.1</v>
      </c>
      <c r="E4151" s="4">
        <v>56</v>
      </c>
      <c r="F4151" s="5">
        <v>0.79166666666666663</v>
      </c>
      <c r="G4151" s="6">
        <v>300</v>
      </c>
      <c r="H4151" s="7">
        <v>49500</v>
      </c>
      <c r="I4151" s="7">
        <f>FlightsPivot[[#This Row],[Total Fare]]*10%</f>
        <v>4950</v>
      </c>
      <c r="J4151" s="7">
        <f>FlightsPivot[[#This Row],[Total Fare]]+FlightsPivot[[#This Row],[10% tax ]]</f>
        <v>54450</v>
      </c>
      <c r="K4151" s="4">
        <v>12</v>
      </c>
      <c r="L4151" s="4">
        <v>2014</v>
      </c>
      <c r="M4151" t="str">
        <f>INDEX(RoutesPivot[DepAirport],MATCH($C4151,RoutesPivot[[RouteID]:[RouteID]],0))</f>
        <v>ORD</v>
      </c>
      <c r="N4151" t="str">
        <f>INDEX(RoutesPivot[AirportID],MATCH($C4151,RoutesPivot[[RouteID]:[RouteID]],0))</f>
        <v>MIA</v>
      </c>
      <c r="O4151">
        <f>INDEX(RoutesPivot[Distance],MATCH($C4151,RoutesPivot[[RouteID]:[RouteID]],0))</f>
        <v>1000</v>
      </c>
      <c r="P4151">
        <f>INDEX(RoutesPivot[ListPrice],MATCH($C4151,RoutesPivot[[RouteID]:[RouteID]],0))</f>
        <v>300</v>
      </c>
      <c r="Q4151" t="str">
        <f>INDEX(AirportPivot[AirportName],MATCH($N4151,AirportPivot[[AirportID]:[AirportID]],0))</f>
        <v>Miami International</v>
      </c>
      <c r="R4151">
        <f>INDEX(AirportPivot[Gates (number of available)],MATCH($N4151,AirportPivot[[AirportID]:[AirportID]],0))</f>
        <v>80</v>
      </c>
    </row>
    <row r="4152" spans="1:18" x14ac:dyDescent="0.25">
      <c r="A4152" s="3" t="s">
        <v>4184</v>
      </c>
      <c r="B4152" s="12">
        <v>42160</v>
      </c>
      <c r="C4152" s="4" t="s">
        <v>33</v>
      </c>
      <c r="D4152" s="4">
        <v>1.2</v>
      </c>
      <c r="E4152" s="4">
        <v>171</v>
      </c>
      <c r="F4152" s="5">
        <v>0.875</v>
      </c>
      <c r="G4152" s="6">
        <v>412.5</v>
      </c>
      <c r="H4152" s="7">
        <v>68062.5</v>
      </c>
      <c r="I4152" s="7">
        <f>FlightsPivot[[#This Row],[Total Fare]]*10%</f>
        <v>6806.25</v>
      </c>
      <c r="J4152" s="7">
        <f>FlightsPivot[[#This Row],[Total Fare]]+FlightsPivot[[#This Row],[10% tax ]]</f>
        <v>74868.75</v>
      </c>
      <c r="K4152" s="4">
        <v>6</v>
      </c>
      <c r="L4152" s="4">
        <v>2015</v>
      </c>
      <c r="M4152" t="str">
        <f>INDEX(RoutesPivot[DepAirport],MATCH($C4152,RoutesPivot[[RouteID]:[RouteID]],0))</f>
        <v>ORD</v>
      </c>
      <c r="N4152" t="str">
        <f>INDEX(RoutesPivot[AirportID],MATCH($C4152,RoutesPivot[[RouteID]:[RouteID]],0))</f>
        <v>SFO</v>
      </c>
      <c r="O4152">
        <f>INDEX(RoutesPivot[Distance],MATCH($C4152,RoutesPivot[[RouteID]:[RouteID]],0))</f>
        <v>1600</v>
      </c>
      <c r="P4152">
        <f>INDEX(RoutesPivot[ListPrice],MATCH($C4152,RoutesPivot[[RouteID]:[RouteID]],0))</f>
        <v>375</v>
      </c>
      <c r="Q4152" t="str">
        <f>INDEX(AirportPivot[AirportName],MATCH($N4152,AirportPivot[[AirportID]:[AirportID]],0))</f>
        <v>San Francisco International</v>
      </c>
      <c r="R4152">
        <f>INDEX(AirportPivot[Gates (number of available)],MATCH($N4152,AirportPivot[[AirportID]:[AirportID]],0))</f>
        <v>70</v>
      </c>
    </row>
    <row r="4153" spans="1:18" x14ac:dyDescent="0.25">
      <c r="A4153" s="3" t="s">
        <v>4185</v>
      </c>
      <c r="B4153" s="12">
        <v>42128</v>
      </c>
      <c r="C4153" s="4" t="s">
        <v>17</v>
      </c>
      <c r="D4153" s="4">
        <v>3.7</v>
      </c>
      <c r="E4153" s="4">
        <v>14</v>
      </c>
      <c r="F4153" s="5">
        <v>0.39583333333333331</v>
      </c>
      <c r="G4153" s="6">
        <v>350</v>
      </c>
      <c r="H4153" s="7">
        <v>64750</v>
      </c>
      <c r="I4153" s="7">
        <f>FlightsPivot[[#This Row],[Total Fare]]*10%</f>
        <v>6475</v>
      </c>
      <c r="J4153" s="7">
        <f>FlightsPivot[[#This Row],[Total Fare]]+FlightsPivot[[#This Row],[10% tax ]]</f>
        <v>71225</v>
      </c>
      <c r="K4153" s="4">
        <v>5</v>
      </c>
      <c r="L4153" s="4">
        <v>2015</v>
      </c>
      <c r="M4153" t="str">
        <f>INDEX(RoutesPivot[DepAirport],MATCH($C4153,RoutesPivot[[RouteID]:[RouteID]],0))</f>
        <v>ORD</v>
      </c>
      <c r="N4153" t="str">
        <f>INDEX(RoutesPivot[AirportID],MATCH($C4153,RoutesPivot[[RouteID]:[RouteID]],0))</f>
        <v>LAX</v>
      </c>
      <c r="O4153">
        <f>INDEX(RoutesPivot[Distance],MATCH($C4153,RoutesPivot[[RouteID]:[RouteID]],0))</f>
        <v>1518</v>
      </c>
      <c r="P4153">
        <f>INDEX(RoutesPivot[ListPrice],MATCH($C4153,RoutesPivot[[RouteID]:[RouteID]],0))</f>
        <v>350</v>
      </c>
      <c r="Q4153" t="str">
        <f>INDEX(AirportPivot[AirportName],MATCH($N4153,AirportPivot[[AirportID]:[AirportID]],0))</f>
        <v>Los Angeles International</v>
      </c>
      <c r="R4153">
        <f>INDEX(AirportPivot[Gates (number of available)],MATCH($N4153,AirportPivot[[AirportID]:[AirportID]],0))</f>
        <v>86</v>
      </c>
    </row>
    <row r="4154" spans="1:18" x14ac:dyDescent="0.25">
      <c r="A4154" s="3" t="s">
        <v>4186</v>
      </c>
      <c r="B4154" s="12">
        <v>42107</v>
      </c>
      <c r="C4154" s="4" t="s">
        <v>33</v>
      </c>
      <c r="D4154" s="4">
        <v>3.1</v>
      </c>
      <c r="E4154" s="4">
        <v>98</v>
      </c>
      <c r="F4154" s="5">
        <v>0.75</v>
      </c>
      <c r="G4154" s="6">
        <v>375</v>
      </c>
      <c r="H4154" s="7">
        <v>69375</v>
      </c>
      <c r="I4154" s="7">
        <f>FlightsPivot[[#This Row],[Total Fare]]*10%</f>
        <v>6937.5</v>
      </c>
      <c r="J4154" s="7">
        <f>FlightsPivot[[#This Row],[Total Fare]]+FlightsPivot[[#This Row],[10% tax ]]</f>
        <v>76312.5</v>
      </c>
      <c r="K4154" s="4">
        <v>4</v>
      </c>
      <c r="L4154" s="4">
        <v>2015</v>
      </c>
      <c r="M4154" t="str">
        <f>INDEX(RoutesPivot[DepAirport],MATCH($C4154,RoutesPivot[[RouteID]:[RouteID]],0))</f>
        <v>ORD</v>
      </c>
      <c r="N4154" t="str">
        <f>INDEX(RoutesPivot[AirportID],MATCH($C4154,RoutesPivot[[RouteID]:[RouteID]],0))</f>
        <v>SFO</v>
      </c>
      <c r="O4154">
        <f>INDEX(RoutesPivot[Distance],MATCH($C4154,RoutesPivot[[RouteID]:[RouteID]],0))</f>
        <v>1600</v>
      </c>
      <c r="P4154">
        <f>INDEX(RoutesPivot[ListPrice],MATCH($C4154,RoutesPivot[[RouteID]:[RouteID]],0))</f>
        <v>375</v>
      </c>
      <c r="Q4154" t="str">
        <f>INDEX(AirportPivot[AirportName],MATCH($N4154,AirportPivot[[AirportID]:[AirportID]],0))</f>
        <v>San Francisco International</v>
      </c>
      <c r="R4154">
        <f>INDEX(AirportPivot[Gates (number of available)],MATCH($N4154,AirportPivot[[AirportID]:[AirportID]],0))</f>
        <v>70</v>
      </c>
    </row>
    <row r="4155" spans="1:18" x14ac:dyDescent="0.25">
      <c r="A4155" s="3" t="s">
        <v>4187</v>
      </c>
      <c r="B4155" s="12">
        <v>41828</v>
      </c>
      <c r="C4155" s="4" t="s">
        <v>98</v>
      </c>
      <c r="D4155" s="4">
        <v>1.8</v>
      </c>
      <c r="E4155" s="4">
        <v>44</v>
      </c>
      <c r="F4155" s="5">
        <v>0.54166666666666663</v>
      </c>
      <c r="G4155" s="6">
        <v>302.5</v>
      </c>
      <c r="H4155" s="7">
        <v>49912.5</v>
      </c>
      <c r="I4155" s="7">
        <f>FlightsPivot[[#This Row],[Total Fare]]*10%</f>
        <v>4991.25</v>
      </c>
      <c r="J4155" s="7">
        <f>FlightsPivot[[#This Row],[Total Fare]]+FlightsPivot[[#This Row],[10% tax ]]</f>
        <v>54903.75</v>
      </c>
      <c r="K4155" s="4">
        <v>7</v>
      </c>
      <c r="L4155" s="4">
        <v>2014</v>
      </c>
      <c r="M4155" t="str">
        <f>INDEX(RoutesPivot[DepAirport],MATCH($C4155,RoutesPivot[[RouteID]:[RouteID]],0))</f>
        <v>ORD</v>
      </c>
      <c r="N4155" t="str">
        <f>INDEX(RoutesPivot[AirportID],MATCH($C4155,RoutesPivot[[RouteID]:[RouteID]],0))</f>
        <v>PHL</v>
      </c>
      <c r="O4155">
        <f>INDEX(RoutesPivot[Distance],MATCH($C4155,RoutesPivot[[RouteID]:[RouteID]],0))</f>
        <v>580</v>
      </c>
      <c r="P4155">
        <f>INDEX(RoutesPivot[ListPrice],MATCH($C4155,RoutesPivot[[RouteID]:[RouteID]],0))</f>
        <v>275</v>
      </c>
      <c r="Q4155" t="str">
        <f>INDEX(AirportPivot[AirportName],MATCH($N4155,AirportPivot[[AirportID]:[AirportID]],0))</f>
        <v>Philadelphia International</v>
      </c>
      <c r="R4155">
        <f>INDEX(AirportPivot[Gates (number of available)],MATCH($N4155,AirportPivot[[AirportID]:[AirportID]],0))</f>
        <v>89</v>
      </c>
    </row>
    <row r="4156" spans="1:18" x14ac:dyDescent="0.25">
      <c r="A4156" s="3" t="s">
        <v>4188</v>
      </c>
      <c r="B4156" s="12">
        <v>42116</v>
      </c>
      <c r="C4156" s="4" t="s">
        <v>47</v>
      </c>
      <c r="D4156" s="4">
        <v>2.7</v>
      </c>
      <c r="E4156" s="4">
        <v>90</v>
      </c>
      <c r="F4156" s="5">
        <v>0.79166666666666663</v>
      </c>
      <c r="G4156" s="6">
        <v>250</v>
      </c>
      <c r="H4156" s="7">
        <v>45250</v>
      </c>
      <c r="I4156" s="7">
        <f>FlightsPivot[[#This Row],[Total Fare]]*10%</f>
        <v>4525</v>
      </c>
      <c r="J4156" s="7">
        <f>FlightsPivot[[#This Row],[Total Fare]]+FlightsPivot[[#This Row],[10% tax ]]</f>
        <v>49775</v>
      </c>
      <c r="K4156" s="4">
        <v>4</v>
      </c>
      <c r="L4156" s="4">
        <v>2015</v>
      </c>
      <c r="M4156" t="str">
        <f>INDEX(RoutesPivot[DepAirport],MATCH($C4156,RoutesPivot[[RouteID]:[RouteID]],0))</f>
        <v>ORD</v>
      </c>
      <c r="N4156" t="str">
        <f>INDEX(RoutesPivot[AirportID],MATCH($C4156,RoutesPivot[[RouteID]:[RouteID]],0))</f>
        <v>PHX</v>
      </c>
      <c r="O4156">
        <f>INDEX(RoutesPivot[Distance],MATCH($C4156,RoutesPivot[[RouteID]:[RouteID]],0))</f>
        <v>1200</v>
      </c>
      <c r="P4156">
        <f>INDEX(RoutesPivot[ListPrice],MATCH($C4156,RoutesPivot[[RouteID]:[RouteID]],0))</f>
        <v>250</v>
      </c>
      <c r="Q4156" t="str">
        <f>INDEX(AirportPivot[AirportName],MATCH($N4156,AirportPivot[[AirportID]:[AirportID]],0))</f>
        <v>Phoenix Sky Harbor International</v>
      </c>
      <c r="R4156">
        <f>INDEX(AirportPivot[Gates (number of available)],MATCH($N4156,AirportPivot[[AirportID]:[AirportID]],0))</f>
        <v>60</v>
      </c>
    </row>
    <row r="4157" spans="1:18" x14ac:dyDescent="0.25">
      <c r="A4157" s="3" t="s">
        <v>4189</v>
      </c>
      <c r="B4157" s="12">
        <v>41796</v>
      </c>
      <c r="C4157" s="4" t="s">
        <v>47</v>
      </c>
      <c r="D4157" s="4">
        <v>1.5</v>
      </c>
      <c r="E4157" s="4">
        <v>180</v>
      </c>
      <c r="F4157" s="5">
        <v>0.8125</v>
      </c>
      <c r="G4157" s="6">
        <v>275</v>
      </c>
      <c r="H4157" s="7">
        <v>45375</v>
      </c>
      <c r="I4157" s="7">
        <f>FlightsPivot[[#This Row],[Total Fare]]*10%</f>
        <v>4537.5</v>
      </c>
      <c r="J4157" s="7">
        <f>FlightsPivot[[#This Row],[Total Fare]]+FlightsPivot[[#This Row],[10% tax ]]</f>
        <v>49912.5</v>
      </c>
      <c r="K4157" s="4">
        <v>6</v>
      </c>
      <c r="L4157" s="4">
        <v>2014</v>
      </c>
      <c r="M4157" t="str">
        <f>INDEX(RoutesPivot[DepAirport],MATCH($C4157,RoutesPivot[[RouteID]:[RouteID]],0))</f>
        <v>ORD</v>
      </c>
      <c r="N4157" t="str">
        <f>INDEX(RoutesPivot[AirportID],MATCH($C4157,RoutesPivot[[RouteID]:[RouteID]],0))</f>
        <v>PHX</v>
      </c>
      <c r="O4157">
        <f>INDEX(RoutesPivot[Distance],MATCH($C4157,RoutesPivot[[RouteID]:[RouteID]],0))</f>
        <v>1200</v>
      </c>
      <c r="P4157">
        <f>INDEX(RoutesPivot[ListPrice],MATCH($C4157,RoutesPivot[[RouteID]:[RouteID]],0))</f>
        <v>250</v>
      </c>
      <c r="Q4157" t="str">
        <f>INDEX(AirportPivot[AirportName],MATCH($N4157,AirportPivot[[AirportID]:[AirportID]],0))</f>
        <v>Phoenix Sky Harbor International</v>
      </c>
      <c r="R4157">
        <f>INDEX(AirportPivot[Gates (number of available)],MATCH($N4157,AirportPivot[[AirportID]:[AirportID]],0))</f>
        <v>60</v>
      </c>
    </row>
    <row r="4158" spans="1:18" x14ac:dyDescent="0.25">
      <c r="A4158" s="3" t="s">
        <v>4190</v>
      </c>
      <c r="B4158" s="12">
        <v>41955</v>
      </c>
      <c r="C4158" s="4" t="s">
        <v>53</v>
      </c>
      <c r="D4158" s="4">
        <v>1.8</v>
      </c>
      <c r="E4158" s="4">
        <v>188</v>
      </c>
      <c r="F4158" s="5">
        <v>0.35416666666666669</v>
      </c>
      <c r="G4158" s="6">
        <v>300</v>
      </c>
      <c r="H4158" s="7">
        <v>49500</v>
      </c>
      <c r="I4158" s="7">
        <f>FlightsPivot[[#This Row],[Total Fare]]*10%</f>
        <v>4950</v>
      </c>
      <c r="J4158" s="7">
        <f>FlightsPivot[[#This Row],[Total Fare]]+FlightsPivot[[#This Row],[10% tax ]]</f>
        <v>54450</v>
      </c>
      <c r="K4158" s="4">
        <v>11</v>
      </c>
      <c r="L4158" s="4">
        <v>2014</v>
      </c>
      <c r="M4158" t="str">
        <f>INDEX(RoutesPivot[DepAirport],MATCH($C4158,RoutesPivot[[RouteID]:[RouteID]],0))</f>
        <v>ORD</v>
      </c>
      <c r="N4158" t="str">
        <f>INDEX(RoutesPivot[AirportID],MATCH($C4158,RoutesPivot[[RouteID]:[RouteID]],0))</f>
        <v>FLL</v>
      </c>
      <c r="O4158">
        <f>INDEX(RoutesPivot[Distance],MATCH($C4158,RoutesPivot[[RouteID]:[RouteID]],0))</f>
        <v>940</v>
      </c>
      <c r="P4158">
        <f>INDEX(RoutesPivot[ListPrice],MATCH($C4158,RoutesPivot[[RouteID]:[RouteID]],0))</f>
        <v>300</v>
      </c>
      <c r="Q4158" t="str">
        <f>INDEX(AirportPivot[AirportName],MATCH($N4158,AirportPivot[[AirportID]:[AirportID]],0))</f>
        <v>Fort Lauderdale/Hollywood International</v>
      </c>
      <c r="R4158">
        <f>INDEX(AirportPivot[Gates (number of available)],MATCH($N4158,AirportPivot[[AirportID]:[AirportID]],0))</f>
        <v>55</v>
      </c>
    </row>
    <row r="4159" spans="1:18" x14ac:dyDescent="0.25">
      <c r="A4159" s="3" t="s">
        <v>4191</v>
      </c>
      <c r="B4159" s="12">
        <v>42122</v>
      </c>
      <c r="C4159" s="4" t="s">
        <v>13</v>
      </c>
      <c r="D4159" s="4">
        <v>1.4</v>
      </c>
      <c r="E4159" s="4">
        <v>163</v>
      </c>
      <c r="F4159" s="5">
        <v>0.75</v>
      </c>
      <c r="G4159" s="6">
        <v>250</v>
      </c>
      <c r="H4159" s="7">
        <v>41250</v>
      </c>
      <c r="I4159" s="7">
        <f>FlightsPivot[[#This Row],[Total Fare]]*10%</f>
        <v>4125</v>
      </c>
      <c r="J4159" s="7">
        <f>FlightsPivot[[#This Row],[Total Fare]]+FlightsPivot[[#This Row],[10% tax ]]</f>
        <v>45375</v>
      </c>
      <c r="K4159" s="4">
        <v>4</v>
      </c>
      <c r="L4159" s="4">
        <v>2015</v>
      </c>
      <c r="M4159" t="str">
        <f>INDEX(RoutesPivot[DepAirport],MATCH($C4159,RoutesPivot[[RouteID]:[RouteID]],0))</f>
        <v>ORD</v>
      </c>
      <c r="N4159" t="str">
        <f>INDEX(RoutesPivot[AirportID],MATCH($C4159,RoutesPivot[[RouteID]:[RouteID]],0))</f>
        <v>JFK</v>
      </c>
      <c r="O4159">
        <f>INDEX(RoutesPivot[Distance],MATCH($C4159,RoutesPivot[[RouteID]:[RouteID]],0))</f>
        <v>619</v>
      </c>
      <c r="P4159">
        <f>INDEX(RoutesPivot[ListPrice],MATCH($C4159,RoutesPivot[[RouteID]:[RouteID]],0))</f>
        <v>250</v>
      </c>
      <c r="Q4159" t="str">
        <f>INDEX(AirportPivot[AirportName],MATCH($N4159,AirportPivot[[AirportID]:[AirportID]],0))</f>
        <v>John F Kennedy International</v>
      </c>
      <c r="R4159">
        <f>INDEX(AirportPivot[Gates (number of available)],MATCH($N4159,AirportPivot[[AirportID]:[AirportID]],0))</f>
        <v>120</v>
      </c>
    </row>
    <row r="4160" spans="1:18" x14ac:dyDescent="0.25">
      <c r="A4160" s="3" t="s">
        <v>4192</v>
      </c>
      <c r="B4160" s="12">
        <v>42182</v>
      </c>
      <c r="C4160" s="4" t="s">
        <v>98</v>
      </c>
      <c r="D4160" s="4">
        <v>1.7</v>
      </c>
      <c r="E4160" s="4">
        <v>166</v>
      </c>
      <c r="F4160" s="5">
        <v>0.85416666666666663</v>
      </c>
      <c r="G4160" s="6">
        <v>302.5</v>
      </c>
      <c r="H4160" s="7">
        <v>49912.5</v>
      </c>
      <c r="I4160" s="7">
        <f>FlightsPivot[[#This Row],[Total Fare]]*10%</f>
        <v>4991.25</v>
      </c>
      <c r="J4160" s="7">
        <f>FlightsPivot[[#This Row],[Total Fare]]+FlightsPivot[[#This Row],[10% tax ]]</f>
        <v>54903.75</v>
      </c>
      <c r="K4160" s="4">
        <v>6</v>
      </c>
      <c r="L4160" s="4">
        <v>2015</v>
      </c>
      <c r="M4160" t="str">
        <f>INDEX(RoutesPivot[DepAirport],MATCH($C4160,RoutesPivot[[RouteID]:[RouteID]],0))</f>
        <v>ORD</v>
      </c>
      <c r="N4160" t="str">
        <f>INDEX(RoutesPivot[AirportID],MATCH($C4160,RoutesPivot[[RouteID]:[RouteID]],0))</f>
        <v>PHL</v>
      </c>
      <c r="O4160">
        <f>INDEX(RoutesPivot[Distance],MATCH($C4160,RoutesPivot[[RouteID]:[RouteID]],0))</f>
        <v>580</v>
      </c>
      <c r="P4160">
        <f>INDEX(RoutesPivot[ListPrice],MATCH($C4160,RoutesPivot[[RouteID]:[RouteID]],0))</f>
        <v>275</v>
      </c>
      <c r="Q4160" t="str">
        <f>INDEX(AirportPivot[AirportName],MATCH($N4160,AirportPivot[[AirportID]:[AirportID]],0))</f>
        <v>Philadelphia International</v>
      </c>
      <c r="R4160">
        <f>INDEX(AirportPivot[Gates (number of available)],MATCH($N4160,AirportPivot[[AirportID]:[AirportID]],0))</f>
        <v>89</v>
      </c>
    </row>
    <row r="4161" spans="1:18" x14ac:dyDescent="0.25">
      <c r="A4161" s="3" t="s">
        <v>4193</v>
      </c>
      <c r="B4161" s="12">
        <v>41691</v>
      </c>
      <c r="C4161" s="4" t="s">
        <v>27</v>
      </c>
      <c r="D4161" s="4">
        <v>7.4</v>
      </c>
      <c r="E4161" s="4">
        <v>58</v>
      </c>
      <c r="F4161" s="5">
        <v>0.45833333333333331</v>
      </c>
      <c r="G4161" s="6">
        <v>200</v>
      </c>
      <c r="H4161" s="7">
        <v>33000</v>
      </c>
      <c r="I4161" s="7">
        <f>FlightsPivot[[#This Row],[Total Fare]]*10%</f>
        <v>3300</v>
      </c>
      <c r="J4161" s="7">
        <f>FlightsPivot[[#This Row],[Total Fare]]+FlightsPivot[[#This Row],[10% tax ]]</f>
        <v>36300</v>
      </c>
      <c r="K4161" s="4">
        <v>2</v>
      </c>
      <c r="L4161" s="4">
        <v>2014</v>
      </c>
      <c r="M4161" t="str">
        <f>INDEX(RoutesPivot[DepAirport],MATCH($C4161,RoutesPivot[[RouteID]:[RouteID]],0))</f>
        <v>ORD</v>
      </c>
      <c r="N4161" t="str">
        <f>INDEX(RoutesPivot[AirportID],MATCH($C4161,RoutesPivot[[RouteID]:[RouteID]],0))</f>
        <v>ATL</v>
      </c>
      <c r="O4161">
        <f>INDEX(RoutesPivot[Distance],MATCH($C4161,RoutesPivot[[RouteID]:[RouteID]],0))</f>
        <v>510</v>
      </c>
      <c r="P4161">
        <f>INDEX(RoutesPivot[ListPrice],MATCH($C4161,RoutesPivot[[RouteID]:[RouteID]],0))</f>
        <v>200</v>
      </c>
      <c r="Q4161" t="str">
        <f>INDEX(AirportPivot[AirportName],MATCH($N4161,AirportPivot[[AirportID]:[AirportID]],0))</f>
        <v>Hartsfield-Jackson Atlanta International</v>
      </c>
      <c r="R4161">
        <f>INDEX(AirportPivot[Gates (number of available)],MATCH($N4161,AirportPivot[[AirportID]:[AirportID]],0))</f>
        <v>100</v>
      </c>
    </row>
    <row r="4162" spans="1:18" x14ac:dyDescent="0.25">
      <c r="A4162" s="3" t="s">
        <v>4194</v>
      </c>
      <c r="B4162" s="12">
        <v>41699</v>
      </c>
      <c r="C4162" s="4" t="s">
        <v>13</v>
      </c>
      <c r="D4162" s="4">
        <v>1.5</v>
      </c>
      <c r="E4162" s="4">
        <v>79</v>
      </c>
      <c r="F4162" s="5">
        <v>0.77083333333333337</v>
      </c>
      <c r="G4162" s="6">
        <v>250</v>
      </c>
      <c r="H4162" s="7">
        <v>45250</v>
      </c>
      <c r="I4162" s="7">
        <f>FlightsPivot[[#This Row],[Total Fare]]*10%</f>
        <v>4525</v>
      </c>
      <c r="J4162" s="7">
        <f>FlightsPivot[[#This Row],[Total Fare]]+FlightsPivot[[#This Row],[10% tax ]]</f>
        <v>49775</v>
      </c>
      <c r="K4162" s="4">
        <v>3</v>
      </c>
      <c r="L4162" s="4">
        <v>2014</v>
      </c>
      <c r="M4162" t="str">
        <f>INDEX(RoutesPivot[DepAirport],MATCH($C4162,RoutesPivot[[RouteID]:[RouteID]],0))</f>
        <v>ORD</v>
      </c>
      <c r="N4162" t="str">
        <f>INDEX(RoutesPivot[AirportID],MATCH($C4162,RoutesPivot[[RouteID]:[RouteID]],0))</f>
        <v>JFK</v>
      </c>
      <c r="O4162">
        <f>INDEX(RoutesPivot[Distance],MATCH($C4162,RoutesPivot[[RouteID]:[RouteID]],0))</f>
        <v>619</v>
      </c>
      <c r="P4162">
        <f>INDEX(RoutesPivot[ListPrice],MATCH($C4162,RoutesPivot[[RouteID]:[RouteID]],0))</f>
        <v>250</v>
      </c>
      <c r="Q4162" t="str">
        <f>INDEX(AirportPivot[AirportName],MATCH($N4162,AirportPivot[[AirportID]:[AirportID]],0))</f>
        <v>John F Kennedy International</v>
      </c>
      <c r="R4162">
        <f>INDEX(AirportPivot[Gates (number of available)],MATCH($N4162,AirportPivot[[AirportID]:[AirportID]],0))</f>
        <v>120</v>
      </c>
    </row>
    <row r="4163" spans="1:18" x14ac:dyDescent="0.25">
      <c r="A4163" s="3" t="s">
        <v>4195</v>
      </c>
      <c r="B4163" s="12">
        <v>41640</v>
      </c>
      <c r="C4163" s="4" t="s">
        <v>25</v>
      </c>
      <c r="D4163" s="4">
        <v>2.2999999999999998</v>
      </c>
      <c r="E4163" s="4">
        <v>107</v>
      </c>
      <c r="F4163" s="5">
        <v>0.75</v>
      </c>
      <c r="G4163" s="6">
        <v>200</v>
      </c>
      <c r="H4163" s="7">
        <v>37000</v>
      </c>
      <c r="I4163" s="7">
        <f>FlightsPivot[[#This Row],[Total Fare]]*10%</f>
        <v>3700</v>
      </c>
      <c r="J4163" s="7">
        <f>FlightsPivot[[#This Row],[Total Fare]]+FlightsPivot[[#This Row],[10% tax ]]</f>
        <v>40700</v>
      </c>
      <c r="K4163" s="4">
        <v>1</v>
      </c>
      <c r="L4163" s="4">
        <v>2014</v>
      </c>
      <c r="M4163" t="str">
        <f>INDEX(RoutesPivot[DepAirport],MATCH($C4163,RoutesPivot[[RouteID]:[RouteID]],0))</f>
        <v>ORD</v>
      </c>
      <c r="N4163" t="str">
        <f>INDEX(RoutesPivot[AirportID],MATCH($C4163,RoutesPivot[[RouteID]:[RouteID]],0))</f>
        <v>DFW</v>
      </c>
      <c r="O4163">
        <f>INDEX(RoutesPivot[Distance],MATCH($C4163,RoutesPivot[[RouteID]:[RouteID]],0))</f>
        <v>700</v>
      </c>
      <c r="P4163">
        <f>INDEX(RoutesPivot[ListPrice],MATCH($C4163,RoutesPivot[[RouteID]:[RouteID]],0))</f>
        <v>200</v>
      </c>
      <c r="Q4163" t="str">
        <f>INDEX(AirportPivot[AirportName],MATCH($N4163,AirportPivot[[AirportID]:[AirportID]],0))</f>
        <v>Dallas/Fort Worth International</v>
      </c>
      <c r="R4163">
        <f>INDEX(AirportPivot[Gates (number of available)],MATCH($N4163,AirportPivot[[AirportID]:[AirportID]],0))</f>
        <v>130</v>
      </c>
    </row>
    <row r="4164" spans="1:18" x14ac:dyDescent="0.25">
      <c r="A4164" s="3" t="s">
        <v>4196</v>
      </c>
      <c r="B4164" s="12">
        <v>41975</v>
      </c>
      <c r="C4164" s="4" t="s">
        <v>13</v>
      </c>
      <c r="D4164" s="4">
        <v>1.9</v>
      </c>
      <c r="E4164" s="4">
        <v>131</v>
      </c>
      <c r="F4164" s="5">
        <v>0.70833333333333337</v>
      </c>
      <c r="G4164" s="6">
        <v>250</v>
      </c>
      <c r="H4164" s="7">
        <v>46250</v>
      </c>
      <c r="I4164" s="7">
        <f>FlightsPivot[[#This Row],[Total Fare]]*10%</f>
        <v>4625</v>
      </c>
      <c r="J4164" s="7">
        <f>FlightsPivot[[#This Row],[Total Fare]]+FlightsPivot[[#This Row],[10% tax ]]</f>
        <v>50875</v>
      </c>
      <c r="K4164" s="4">
        <v>12</v>
      </c>
      <c r="L4164" s="4">
        <v>2014</v>
      </c>
      <c r="M4164" t="str">
        <f>INDEX(RoutesPivot[DepAirport],MATCH($C4164,RoutesPivot[[RouteID]:[RouteID]],0))</f>
        <v>ORD</v>
      </c>
      <c r="N4164" t="str">
        <f>INDEX(RoutesPivot[AirportID],MATCH($C4164,RoutesPivot[[RouteID]:[RouteID]],0))</f>
        <v>JFK</v>
      </c>
      <c r="O4164">
        <f>INDEX(RoutesPivot[Distance],MATCH($C4164,RoutesPivot[[RouteID]:[RouteID]],0))</f>
        <v>619</v>
      </c>
      <c r="P4164">
        <f>INDEX(RoutesPivot[ListPrice],MATCH($C4164,RoutesPivot[[RouteID]:[RouteID]],0))</f>
        <v>250</v>
      </c>
      <c r="Q4164" t="str">
        <f>INDEX(AirportPivot[AirportName],MATCH($N4164,AirportPivot[[AirportID]:[AirportID]],0))</f>
        <v>John F Kennedy International</v>
      </c>
      <c r="R4164">
        <f>INDEX(AirportPivot[Gates (number of available)],MATCH($N4164,AirportPivot[[AirportID]:[AirportID]],0))</f>
        <v>120</v>
      </c>
    </row>
    <row r="4165" spans="1:18" x14ac:dyDescent="0.25">
      <c r="A4165" s="3" t="s">
        <v>4197</v>
      </c>
      <c r="B4165" s="12">
        <v>41950</v>
      </c>
      <c r="C4165" s="4" t="s">
        <v>98</v>
      </c>
      <c r="D4165" s="4">
        <v>1.7</v>
      </c>
      <c r="E4165" s="4">
        <v>62</v>
      </c>
      <c r="F4165" s="5">
        <v>0.75</v>
      </c>
      <c r="G4165" s="6">
        <v>275</v>
      </c>
      <c r="H4165" s="7">
        <v>45375</v>
      </c>
      <c r="I4165" s="7">
        <f>FlightsPivot[[#This Row],[Total Fare]]*10%</f>
        <v>4537.5</v>
      </c>
      <c r="J4165" s="7">
        <f>FlightsPivot[[#This Row],[Total Fare]]+FlightsPivot[[#This Row],[10% tax ]]</f>
        <v>49912.5</v>
      </c>
      <c r="K4165" s="4">
        <v>11</v>
      </c>
      <c r="L4165" s="4">
        <v>2014</v>
      </c>
      <c r="M4165" t="str">
        <f>INDEX(RoutesPivot[DepAirport],MATCH($C4165,RoutesPivot[[RouteID]:[RouteID]],0))</f>
        <v>ORD</v>
      </c>
      <c r="N4165" t="str">
        <f>INDEX(RoutesPivot[AirportID],MATCH($C4165,RoutesPivot[[RouteID]:[RouteID]],0))</f>
        <v>PHL</v>
      </c>
      <c r="O4165">
        <f>INDEX(RoutesPivot[Distance],MATCH($C4165,RoutesPivot[[RouteID]:[RouteID]],0))</f>
        <v>580</v>
      </c>
      <c r="P4165">
        <f>INDEX(RoutesPivot[ListPrice],MATCH($C4165,RoutesPivot[[RouteID]:[RouteID]],0))</f>
        <v>275</v>
      </c>
      <c r="Q4165" t="str">
        <f>INDEX(AirportPivot[AirportName],MATCH($N4165,AirportPivot[[AirportID]:[AirportID]],0))</f>
        <v>Philadelphia International</v>
      </c>
      <c r="R4165">
        <f>INDEX(AirportPivot[Gates (number of available)],MATCH($N4165,AirportPivot[[AirportID]:[AirportID]],0))</f>
        <v>89</v>
      </c>
    </row>
    <row r="4166" spans="1:18" x14ac:dyDescent="0.25">
      <c r="A4166" s="3" t="s">
        <v>4198</v>
      </c>
      <c r="B4166" s="12">
        <v>41873</v>
      </c>
      <c r="C4166" s="4" t="s">
        <v>23</v>
      </c>
      <c r="D4166" s="4">
        <v>4.4000000000000004</v>
      </c>
      <c r="E4166" s="4">
        <v>63</v>
      </c>
      <c r="F4166" s="5">
        <v>0.58333333333333337</v>
      </c>
      <c r="G4166" s="6">
        <v>330</v>
      </c>
      <c r="H4166" s="7">
        <v>59730</v>
      </c>
      <c r="I4166" s="7">
        <f>FlightsPivot[[#This Row],[Total Fare]]*10%</f>
        <v>5973</v>
      </c>
      <c r="J4166" s="7">
        <f>FlightsPivot[[#This Row],[Total Fare]]+FlightsPivot[[#This Row],[10% tax ]]</f>
        <v>65703</v>
      </c>
      <c r="K4166" s="4">
        <v>8</v>
      </c>
      <c r="L4166" s="4">
        <v>2014</v>
      </c>
      <c r="M4166" t="str">
        <f>INDEX(RoutesPivot[DepAirport],MATCH($C4166,RoutesPivot[[RouteID]:[RouteID]],0))</f>
        <v>ORD</v>
      </c>
      <c r="N4166" t="str">
        <f>INDEX(RoutesPivot[AirportID],MATCH($C4166,RoutesPivot[[RouteID]:[RouteID]],0))</f>
        <v>DEN</v>
      </c>
      <c r="O4166">
        <f>INDEX(RoutesPivot[Distance],MATCH($C4166,RoutesPivot[[RouteID]:[RouteID]],0))</f>
        <v>800</v>
      </c>
      <c r="P4166">
        <f>INDEX(RoutesPivot[ListPrice],MATCH($C4166,RoutesPivot[[RouteID]:[RouteID]],0))</f>
        <v>300</v>
      </c>
      <c r="Q4166" t="str">
        <f>INDEX(AirportPivot[AirportName],MATCH($N4166,AirportPivot[[AirportID]:[AirportID]],0))</f>
        <v>Denver International</v>
      </c>
      <c r="R4166">
        <f>INDEX(AirportPivot[Gates (number of available)],MATCH($N4166,AirportPivot[[AirportID]:[AirportID]],0))</f>
        <v>75</v>
      </c>
    </row>
    <row r="4167" spans="1:18" x14ac:dyDescent="0.25">
      <c r="A4167" s="3" t="s">
        <v>4199</v>
      </c>
      <c r="B4167" s="12">
        <v>42368</v>
      </c>
      <c r="C4167" s="4" t="s">
        <v>23</v>
      </c>
      <c r="D4167" s="4">
        <v>1.5</v>
      </c>
      <c r="E4167" s="4">
        <v>179</v>
      </c>
      <c r="F4167" s="5">
        <v>0.66666666666666663</v>
      </c>
      <c r="G4167" s="6">
        <v>300</v>
      </c>
      <c r="H4167" s="7">
        <v>49500</v>
      </c>
      <c r="I4167" s="7">
        <f>FlightsPivot[[#This Row],[Total Fare]]*10%</f>
        <v>4950</v>
      </c>
      <c r="J4167" s="7">
        <f>FlightsPivot[[#This Row],[Total Fare]]+FlightsPivot[[#This Row],[10% tax ]]</f>
        <v>54450</v>
      </c>
      <c r="K4167" s="4">
        <v>12</v>
      </c>
      <c r="L4167" s="4">
        <v>2015</v>
      </c>
      <c r="M4167" t="str">
        <f>INDEX(RoutesPivot[DepAirport],MATCH($C4167,RoutesPivot[[RouteID]:[RouteID]],0))</f>
        <v>ORD</v>
      </c>
      <c r="N4167" t="str">
        <f>INDEX(RoutesPivot[AirportID],MATCH($C4167,RoutesPivot[[RouteID]:[RouteID]],0))</f>
        <v>DEN</v>
      </c>
      <c r="O4167">
        <f>INDEX(RoutesPivot[Distance],MATCH($C4167,RoutesPivot[[RouteID]:[RouteID]],0))</f>
        <v>800</v>
      </c>
      <c r="P4167">
        <f>INDEX(RoutesPivot[ListPrice],MATCH($C4167,RoutesPivot[[RouteID]:[RouteID]],0))</f>
        <v>300</v>
      </c>
      <c r="Q4167" t="str">
        <f>INDEX(AirportPivot[AirportName],MATCH($N4167,AirportPivot[[AirportID]:[AirportID]],0))</f>
        <v>Denver International</v>
      </c>
      <c r="R4167">
        <f>INDEX(AirportPivot[Gates (number of available)],MATCH($N4167,AirportPivot[[AirportID]:[AirportID]],0))</f>
        <v>75</v>
      </c>
    </row>
    <row r="4168" spans="1:18" x14ac:dyDescent="0.25">
      <c r="A4168" s="3" t="s">
        <v>4200</v>
      </c>
      <c r="B4168" s="12">
        <v>41913</v>
      </c>
      <c r="C4168" s="4" t="s">
        <v>25</v>
      </c>
      <c r="D4168" s="4">
        <v>2</v>
      </c>
      <c r="E4168" s="4">
        <v>162</v>
      </c>
      <c r="F4168" s="5">
        <v>0.79166666666666663</v>
      </c>
      <c r="G4168" s="6">
        <v>200</v>
      </c>
      <c r="H4168" s="7">
        <v>33000</v>
      </c>
      <c r="I4168" s="7">
        <f>FlightsPivot[[#This Row],[Total Fare]]*10%</f>
        <v>3300</v>
      </c>
      <c r="J4168" s="7">
        <f>FlightsPivot[[#This Row],[Total Fare]]+FlightsPivot[[#This Row],[10% tax ]]</f>
        <v>36300</v>
      </c>
      <c r="K4168" s="4">
        <v>10</v>
      </c>
      <c r="L4168" s="4">
        <v>2014</v>
      </c>
      <c r="M4168" t="str">
        <f>INDEX(RoutesPivot[DepAirport],MATCH($C4168,RoutesPivot[[RouteID]:[RouteID]],0))</f>
        <v>ORD</v>
      </c>
      <c r="N4168" t="str">
        <f>INDEX(RoutesPivot[AirportID],MATCH($C4168,RoutesPivot[[RouteID]:[RouteID]],0))</f>
        <v>DFW</v>
      </c>
      <c r="O4168">
        <f>INDEX(RoutesPivot[Distance],MATCH($C4168,RoutesPivot[[RouteID]:[RouteID]],0))</f>
        <v>700</v>
      </c>
      <c r="P4168">
        <f>INDEX(RoutesPivot[ListPrice],MATCH($C4168,RoutesPivot[[RouteID]:[RouteID]],0))</f>
        <v>200</v>
      </c>
      <c r="Q4168" t="str">
        <f>INDEX(AirportPivot[AirportName],MATCH($N4168,AirportPivot[[AirportID]:[AirportID]],0))</f>
        <v>Dallas/Fort Worth International</v>
      </c>
      <c r="R4168">
        <f>INDEX(AirportPivot[Gates (number of available)],MATCH($N4168,AirportPivot[[AirportID]:[AirportID]],0))</f>
        <v>130</v>
      </c>
    </row>
    <row r="4169" spans="1:18" x14ac:dyDescent="0.25">
      <c r="A4169" s="3" t="s">
        <v>4201</v>
      </c>
      <c r="B4169" s="12">
        <v>42223</v>
      </c>
      <c r="C4169" s="4" t="s">
        <v>33</v>
      </c>
      <c r="D4169" s="4">
        <v>3.6</v>
      </c>
      <c r="E4169" s="4">
        <v>193</v>
      </c>
      <c r="F4169" s="5">
        <v>0.29166666666666669</v>
      </c>
      <c r="G4169" s="6">
        <v>412.5</v>
      </c>
      <c r="H4169" s="7">
        <v>68062.5</v>
      </c>
      <c r="I4169" s="7">
        <f>FlightsPivot[[#This Row],[Total Fare]]*10%</f>
        <v>6806.25</v>
      </c>
      <c r="J4169" s="7">
        <f>FlightsPivot[[#This Row],[Total Fare]]+FlightsPivot[[#This Row],[10% tax ]]</f>
        <v>74868.75</v>
      </c>
      <c r="K4169" s="4">
        <v>8</v>
      </c>
      <c r="L4169" s="4">
        <v>2015</v>
      </c>
      <c r="M4169" t="str">
        <f>INDEX(RoutesPivot[DepAirport],MATCH($C4169,RoutesPivot[[RouteID]:[RouteID]],0))</f>
        <v>ORD</v>
      </c>
      <c r="N4169" t="str">
        <f>INDEX(RoutesPivot[AirportID],MATCH($C4169,RoutesPivot[[RouteID]:[RouteID]],0))</f>
        <v>SFO</v>
      </c>
      <c r="O4169">
        <f>INDEX(RoutesPivot[Distance],MATCH($C4169,RoutesPivot[[RouteID]:[RouteID]],0))</f>
        <v>1600</v>
      </c>
      <c r="P4169">
        <f>INDEX(RoutesPivot[ListPrice],MATCH($C4169,RoutesPivot[[RouteID]:[RouteID]],0))</f>
        <v>375</v>
      </c>
      <c r="Q4169" t="str">
        <f>INDEX(AirportPivot[AirportName],MATCH($N4169,AirportPivot[[AirportID]:[AirportID]],0))</f>
        <v>San Francisco International</v>
      </c>
      <c r="R4169">
        <f>INDEX(AirportPivot[Gates (number of available)],MATCH($N4169,AirportPivot[[AirportID]:[AirportID]],0))</f>
        <v>70</v>
      </c>
    </row>
    <row r="4170" spans="1:18" x14ac:dyDescent="0.25">
      <c r="A4170" s="3" t="s">
        <v>4202</v>
      </c>
      <c r="B4170" s="12">
        <v>41688</v>
      </c>
      <c r="C4170" s="4" t="s">
        <v>30</v>
      </c>
      <c r="D4170" s="4">
        <v>3.1</v>
      </c>
      <c r="E4170" s="4">
        <v>116</v>
      </c>
      <c r="F4170" s="5">
        <v>0.3125</v>
      </c>
      <c r="G4170" s="6">
        <v>250</v>
      </c>
      <c r="H4170" s="7">
        <v>46250</v>
      </c>
      <c r="I4170" s="7">
        <f>FlightsPivot[[#This Row],[Total Fare]]*10%</f>
        <v>4625</v>
      </c>
      <c r="J4170" s="7">
        <f>FlightsPivot[[#This Row],[Total Fare]]+FlightsPivot[[#This Row],[10% tax ]]</f>
        <v>50875</v>
      </c>
      <c r="K4170" s="4">
        <v>2</v>
      </c>
      <c r="L4170" s="4">
        <v>2014</v>
      </c>
      <c r="M4170" t="str">
        <f>INDEX(RoutesPivot[DepAirport],MATCH($C4170,RoutesPivot[[RouteID]:[RouteID]],0))</f>
        <v>ORD</v>
      </c>
      <c r="N4170" t="str">
        <f>INDEX(RoutesPivot[AirportID],MATCH($C4170,RoutesPivot[[RouteID]:[RouteID]],0))</f>
        <v>MCO</v>
      </c>
      <c r="O4170">
        <f>INDEX(RoutesPivot[Distance],MATCH($C4170,RoutesPivot[[RouteID]:[RouteID]],0))</f>
        <v>850</v>
      </c>
      <c r="P4170">
        <f>INDEX(RoutesPivot[ListPrice],MATCH($C4170,RoutesPivot[[RouteID]:[RouteID]],0))</f>
        <v>250</v>
      </c>
      <c r="Q4170" t="str">
        <f>INDEX(AirportPivot[AirportName],MATCH($N4170,AirportPivot[[AirportID]:[AirportID]],0))</f>
        <v>Orlando International</v>
      </c>
      <c r="R4170">
        <f>INDEX(AirportPivot[Gates (number of available)],MATCH($N4170,AirportPivot[[AirportID]:[AirportID]],0))</f>
        <v>67</v>
      </c>
    </row>
    <row r="4171" spans="1:18" x14ac:dyDescent="0.25">
      <c r="A4171" s="3" t="s">
        <v>4203</v>
      </c>
      <c r="B4171" s="12">
        <v>42318</v>
      </c>
      <c r="C4171" s="4" t="s">
        <v>19</v>
      </c>
      <c r="D4171" s="4">
        <v>2.6</v>
      </c>
      <c r="E4171" s="4">
        <v>95</v>
      </c>
      <c r="F4171" s="5">
        <v>0.70833333333333337</v>
      </c>
      <c r="G4171" s="6">
        <v>200</v>
      </c>
      <c r="H4171" s="7">
        <v>37000</v>
      </c>
      <c r="I4171" s="7">
        <f>FlightsPivot[[#This Row],[Total Fare]]*10%</f>
        <v>3700</v>
      </c>
      <c r="J4171" s="7">
        <f>FlightsPivot[[#This Row],[Total Fare]]+FlightsPivot[[#This Row],[10% tax ]]</f>
        <v>40700</v>
      </c>
      <c r="K4171" s="4">
        <v>11</v>
      </c>
      <c r="L4171" s="4">
        <v>2015</v>
      </c>
      <c r="M4171" t="str">
        <f>INDEX(RoutesPivot[DepAirport],MATCH($C4171,RoutesPivot[[RouteID]:[RouteID]],0))</f>
        <v>ORD</v>
      </c>
      <c r="N4171" t="str">
        <f>INDEX(RoutesPivot[AirportID],MATCH($C4171,RoutesPivot[[RouteID]:[RouteID]],0))</f>
        <v>IAH</v>
      </c>
      <c r="O4171">
        <f>INDEX(RoutesPivot[Distance],MATCH($C4171,RoutesPivot[[RouteID]:[RouteID]],0))</f>
        <v>800</v>
      </c>
      <c r="P4171">
        <f>INDEX(RoutesPivot[ListPrice],MATCH($C4171,RoutesPivot[[RouteID]:[RouteID]],0))</f>
        <v>200</v>
      </c>
      <c r="Q4171" t="str">
        <f>INDEX(AirportPivot[AirportName],MATCH($N4171,AirportPivot[[AirportID]:[AirportID]],0))</f>
        <v>George Bush Intercontinental/Houston</v>
      </c>
      <c r="R4171">
        <f>INDEX(AirportPivot[Gates (number of available)],MATCH($N4171,AirportPivot[[AirportID]:[AirportID]],0))</f>
        <v>80</v>
      </c>
    </row>
    <row r="4172" spans="1:18" x14ac:dyDescent="0.25">
      <c r="A4172" s="3" t="s">
        <v>4204</v>
      </c>
      <c r="B4172" s="12">
        <v>42090</v>
      </c>
      <c r="C4172" s="4" t="s">
        <v>25</v>
      </c>
      <c r="D4172" s="4">
        <v>1.9</v>
      </c>
      <c r="E4172" s="4">
        <v>71</v>
      </c>
      <c r="F4172" s="5">
        <v>0.35416666666666669</v>
      </c>
      <c r="G4172" s="6">
        <v>200</v>
      </c>
      <c r="H4172" s="7">
        <v>36200</v>
      </c>
      <c r="I4172" s="7">
        <f>FlightsPivot[[#This Row],[Total Fare]]*10%</f>
        <v>3620</v>
      </c>
      <c r="J4172" s="7">
        <f>FlightsPivot[[#This Row],[Total Fare]]+FlightsPivot[[#This Row],[10% tax ]]</f>
        <v>39820</v>
      </c>
      <c r="K4172" s="4">
        <v>3</v>
      </c>
      <c r="L4172" s="4">
        <v>2015</v>
      </c>
      <c r="M4172" t="str">
        <f>INDEX(RoutesPivot[DepAirport],MATCH($C4172,RoutesPivot[[RouteID]:[RouteID]],0))</f>
        <v>ORD</v>
      </c>
      <c r="N4172" t="str">
        <f>INDEX(RoutesPivot[AirportID],MATCH($C4172,RoutesPivot[[RouteID]:[RouteID]],0))</f>
        <v>DFW</v>
      </c>
      <c r="O4172">
        <f>INDEX(RoutesPivot[Distance],MATCH($C4172,RoutesPivot[[RouteID]:[RouteID]],0))</f>
        <v>700</v>
      </c>
      <c r="P4172">
        <f>INDEX(RoutesPivot[ListPrice],MATCH($C4172,RoutesPivot[[RouteID]:[RouteID]],0))</f>
        <v>200</v>
      </c>
      <c r="Q4172" t="str">
        <f>INDEX(AirportPivot[AirportName],MATCH($N4172,AirportPivot[[AirportID]:[AirportID]],0))</f>
        <v>Dallas/Fort Worth International</v>
      </c>
      <c r="R4172">
        <f>INDEX(AirportPivot[Gates (number of available)],MATCH($N4172,AirportPivot[[AirportID]:[AirportID]],0))</f>
        <v>130</v>
      </c>
    </row>
    <row r="4173" spans="1:18" x14ac:dyDescent="0.25">
      <c r="A4173" s="3" t="s">
        <v>4205</v>
      </c>
      <c r="B4173" s="12">
        <v>42112</v>
      </c>
      <c r="C4173" s="4" t="s">
        <v>103</v>
      </c>
      <c r="D4173" s="4">
        <v>1</v>
      </c>
      <c r="E4173" s="4">
        <v>36</v>
      </c>
      <c r="F4173" s="5">
        <v>0.41666666666666669</v>
      </c>
      <c r="G4173" s="6">
        <v>300</v>
      </c>
      <c r="H4173" s="7">
        <v>49500</v>
      </c>
      <c r="I4173" s="7">
        <f>FlightsPivot[[#This Row],[Total Fare]]*10%</f>
        <v>4950</v>
      </c>
      <c r="J4173" s="7">
        <f>FlightsPivot[[#This Row],[Total Fare]]+FlightsPivot[[#This Row],[10% tax ]]</f>
        <v>54450</v>
      </c>
      <c r="K4173" s="4">
        <v>4</v>
      </c>
      <c r="L4173" s="4">
        <v>2015</v>
      </c>
      <c r="M4173" t="str">
        <f>INDEX(RoutesPivot[DepAirport],MATCH($C4173,RoutesPivot[[RouteID]:[RouteID]],0))</f>
        <v>ORD</v>
      </c>
      <c r="N4173" t="str">
        <f>INDEX(RoutesPivot[AirportID],MATCH($C4173,RoutesPivot[[RouteID]:[RouteID]],0))</f>
        <v>IAD</v>
      </c>
      <c r="O4173">
        <f>INDEX(RoutesPivot[Distance],MATCH($C4173,RoutesPivot[[RouteID]:[RouteID]],0))</f>
        <v>515</v>
      </c>
      <c r="P4173">
        <f>INDEX(RoutesPivot[ListPrice],MATCH($C4173,RoutesPivot[[RouteID]:[RouteID]],0))</f>
        <v>300</v>
      </c>
      <c r="Q4173" t="str">
        <f>INDEX(AirportPivot[AirportName],MATCH($N4173,AirportPivot[[AirportID]:[AirportID]],0))</f>
        <v>Washington Dulles International</v>
      </c>
      <c r="R4173">
        <f>INDEX(AirportPivot[Gates (number of available)],MATCH($N4173,AirportPivot[[AirportID]:[AirportID]],0))</f>
        <v>95</v>
      </c>
    </row>
    <row r="4174" spans="1:18" x14ac:dyDescent="0.25">
      <c r="A4174" s="3" t="s">
        <v>4206</v>
      </c>
      <c r="B4174" s="12">
        <v>42323</v>
      </c>
      <c r="C4174" s="4" t="s">
        <v>50</v>
      </c>
      <c r="D4174" s="4">
        <v>3.3</v>
      </c>
      <c r="E4174" s="4">
        <v>45</v>
      </c>
      <c r="F4174" s="5">
        <v>0.79166666666666663</v>
      </c>
      <c r="G4174" s="6">
        <v>275</v>
      </c>
      <c r="H4174" s="7">
        <v>45375</v>
      </c>
      <c r="I4174" s="7">
        <f>FlightsPivot[[#This Row],[Total Fare]]*10%</f>
        <v>4537.5</v>
      </c>
      <c r="J4174" s="7">
        <f>FlightsPivot[[#This Row],[Total Fare]]+FlightsPivot[[#This Row],[10% tax ]]</f>
        <v>49912.5</v>
      </c>
      <c r="K4174" s="4">
        <v>11</v>
      </c>
      <c r="L4174" s="4">
        <v>2015</v>
      </c>
      <c r="M4174" t="str">
        <f>INDEX(RoutesPivot[DepAirport],MATCH($C4174,RoutesPivot[[RouteID]:[RouteID]],0))</f>
        <v>ORD</v>
      </c>
      <c r="N4174" t="str">
        <f>INDEX(RoutesPivot[AirportID],MATCH($C4174,RoutesPivot[[RouteID]:[RouteID]],0))</f>
        <v>LGA</v>
      </c>
      <c r="O4174">
        <f>INDEX(RoutesPivot[Distance],MATCH($C4174,RoutesPivot[[RouteID]:[RouteID]],0))</f>
        <v>610</v>
      </c>
      <c r="P4174">
        <f>INDEX(RoutesPivot[ListPrice],MATCH($C4174,RoutesPivot[[RouteID]:[RouteID]],0))</f>
        <v>275</v>
      </c>
      <c r="Q4174" t="str">
        <f>INDEX(AirportPivot[AirportName],MATCH($N4174,AirportPivot[[AirportID]:[AirportID]],0))</f>
        <v>Laguardia</v>
      </c>
      <c r="R4174">
        <f>INDEX(AirportPivot[Gates (number of available)],MATCH($N4174,AirportPivot[[AirportID]:[AirportID]],0))</f>
        <v>66</v>
      </c>
    </row>
    <row r="4175" spans="1:18" x14ac:dyDescent="0.25">
      <c r="A4175" s="3" t="s">
        <v>4207</v>
      </c>
      <c r="B4175" s="12">
        <v>41839</v>
      </c>
      <c r="C4175" s="4" t="s">
        <v>70</v>
      </c>
      <c r="D4175" s="4">
        <v>2.5</v>
      </c>
      <c r="E4175" s="4">
        <v>17</v>
      </c>
      <c r="F4175" s="5">
        <v>0.35416666666666669</v>
      </c>
      <c r="G4175" s="6">
        <v>302.5</v>
      </c>
      <c r="H4175" s="7">
        <v>55962.5</v>
      </c>
      <c r="I4175" s="7">
        <f>FlightsPivot[[#This Row],[Total Fare]]*10%</f>
        <v>5596.25</v>
      </c>
      <c r="J4175" s="7">
        <f>FlightsPivot[[#This Row],[Total Fare]]+FlightsPivot[[#This Row],[10% tax ]]</f>
        <v>61558.75</v>
      </c>
      <c r="K4175" s="4">
        <v>7</v>
      </c>
      <c r="L4175" s="4">
        <v>2014</v>
      </c>
      <c r="M4175" t="str">
        <f>INDEX(RoutesPivot[DepAirport],MATCH($C4175,RoutesPivot[[RouteID]:[RouteID]],0))</f>
        <v>ORD</v>
      </c>
      <c r="N4175" t="str">
        <f>INDEX(RoutesPivot[AirportID],MATCH($C4175,RoutesPivot[[RouteID]:[RouteID]],0))</f>
        <v>LAS</v>
      </c>
      <c r="O4175">
        <f>INDEX(RoutesPivot[Distance],MATCH($C4175,RoutesPivot[[RouteID]:[RouteID]],0))</f>
        <v>1100</v>
      </c>
      <c r="P4175">
        <f>INDEX(RoutesPivot[ListPrice],MATCH($C4175,RoutesPivot[[RouteID]:[RouteID]],0))</f>
        <v>275</v>
      </c>
      <c r="Q4175" t="str">
        <f>INDEX(AirportPivot[AirportName],MATCH($N4175,AirportPivot[[AirportID]:[AirportID]],0))</f>
        <v>McCarran International</v>
      </c>
      <c r="R4175">
        <f>INDEX(AirportPivot[Gates (number of available)],MATCH($N4175,AirportPivot[[AirportID]:[AirportID]],0))</f>
        <v>68</v>
      </c>
    </row>
    <row r="4176" spans="1:18" x14ac:dyDescent="0.25">
      <c r="A4176" s="3" t="s">
        <v>4208</v>
      </c>
      <c r="B4176" s="12">
        <v>42168</v>
      </c>
      <c r="C4176" s="4" t="s">
        <v>86</v>
      </c>
      <c r="D4176" s="4">
        <v>2.2999999999999998</v>
      </c>
      <c r="E4176" s="4">
        <v>208</v>
      </c>
      <c r="F4176" s="5">
        <v>0.29166666666666669</v>
      </c>
      <c r="G4176" s="6">
        <v>126.5</v>
      </c>
      <c r="H4176" s="7">
        <v>20872.5</v>
      </c>
      <c r="I4176" s="7">
        <f>FlightsPivot[[#This Row],[Total Fare]]*10%</f>
        <v>2087.25</v>
      </c>
      <c r="J4176" s="7">
        <f>FlightsPivot[[#This Row],[Total Fare]]+FlightsPivot[[#This Row],[10% tax ]]</f>
        <v>22959.75</v>
      </c>
      <c r="K4176" s="4">
        <v>6</v>
      </c>
      <c r="L4176" s="4">
        <v>2015</v>
      </c>
      <c r="M4176" t="str">
        <f>INDEX(RoutesPivot[DepAirport],MATCH($C4176,RoutesPivot[[RouteID]:[RouteID]],0))</f>
        <v>ORD</v>
      </c>
      <c r="N4176" t="str">
        <f>INDEX(RoutesPivot[AirportID],MATCH($C4176,RoutesPivot[[RouteID]:[RouteID]],0))</f>
        <v>DTW</v>
      </c>
      <c r="O4176">
        <f>INDEX(RoutesPivot[Distance],MATCH($C4176,RoutesPivot[[RouteID]:[RouteID]],0))</f>
        <v>200</v>
      </c>
      <c r="P4176">
        <f>INDEX(RoutesPivot[ListPrice],MATCH($C4176,RoutesPivot[[RouteID]:[RouteID]],0))</f>
        <v>115</v>
      </c>
      <c r="Q4176" t="str">
        <f>INDEX(AirportPivot[AirportName],MATCH($N4176,AirportPivot[[AirportID]:[AirportID]],0))</f>
        <v>Detroit Metropolitan Wayne County</v>
      </c>
      <c r="R4176">
        <f>INDEX(AirportPivot[Gates (number of available)],MATCH($N4176,AirportPivot[[AirportID]:[AirportID]],0))</f>
        <v>60</v>
      </c>
    </row>
    <row r="4177" spans="1:18" x14ac:dyDescent="0.25">
      <c r="A4177" s="3" t="s">
        <v>4209</v>
      </c>
      <c r="B4177" s="12">
        <v>42235</v>
      </c>
      <c r="C4177" s="4" t="s">
        <v>27</v>
      </c>
      <c r="D4177" s="4">
        <v>12.4</v>
      </c>
      <c r="E4177" s="4">
        <v>116</v>
      </c>
      <c r="F4177" s="5">
        <v>0.83333333333333337</v>
      </c>
      <c r="G4177" s="6">
        <v>220</v>
      </c>
      <c r="H4177" s="7">
        <v>40700</v>
      </c>
      <c r="I4177" s="7">
        <f>FlightsPivot[[#This Row],[Total Fare]]*10%</f>
        <v>4070</v>
      </c>
      <c r="J4177" s="7">
        <f>FlightsPivot[[#This Row],[Total Fare]]+FlightsPivot[[#This Row],[10% tax ]]</f>
        <v>44770</v>
      </c>
      <c r="K4177" s="4">
        <v>8</v>
      </c>
      <c r="L4177" s="4">
        <v>2015</v>
      </c>
      <c r="M4177" t="str">
        <f>INDEX(RoutesPivot[DepAirport],MATCH($C4177,RoutesPivot[[RouteID]:[RouteID]],0))</f>
        <v>ORD</v>
      </c>
      <c r="N4177" t="str">
        <f>INDEX(RoutesPivot[AirportID],MATCH($C4177,RoutesPivot[[RouteID]:[RouteID]],0))</f>
        <v>ATL</v>
      </c>
      <c r="O4177">
        <f>INDEX(RoutesPivot[Distance],MATCH($C4177,RoutesPivot[[RouteID]:[RouteID]],0))</f>
        <v>510</v>
      </c>
      <c r="P4177">
        <f>INDEX(RoutesPivot[ListPrice],MATCH($C4177,RoutesPivot[[RouteID]:[RouteID]],0))</f>
        <v>200</v>
      </c>
      <c r="Q4177" t="str">
        <f>INDEX(AirportPivot[AirportName],MATCH($N4177,AirportPivot[[AirportID]:[AirportID]],0))</f>
        <v>Hartsfield-Jackson Atlanta International</v>
      </c>
      <c r="R4177">
        <f>INDEX(AirportPivot[Gates (number of available)],MATCH($N4177,AirportPivot[[AirportID]:[AirportID]],0))</f>
        <v>100</v>
      </c>
    </row>
    <row r="4178" spans="1:18" x14ac:dyDescent="0.25">
      <c r="A4178" s="3" t="s">
        <v>4210</v>
      </c>
      <c r="B4178" s="12">
        <v>42119</v>
      </c>
      <c r="C4178" s="4" t="s">
        <v>17</v>
      </c>
      <c r="D4178" s="4">
        <v>4.2</v>
      </c>
      <c r="E4178" s="4">
        <v>176</v>
      </c>
      <c r="F4178" s="5">
        <v>0.77083333333333337</v>
      </c>
      <c r="G4178" s="6">
        <v>350</v>
      </c>
      <c r="H4178" s="7">
        <v>57750</v>
      </c>
      <c r="I4178" s="7">
        <f>FlightsPivot[[#This Row],[Total Fare]]*10%</f>
        <v>5775</v>
      </c>
      <c r="J4178" s="7">
        <f>FlightsPivot[[#This Row],[Total Fare]]+FlightsPivot[[#This Row],[10% tax ]]</f>
        <v>63525</v>
      </c>
      <c r="K4178" s="4">
        <v>4</v>
      </c>
      <c r="L4178" s="4">
        <v>2015</v>
      </c>
      <c r="M4178" t="str">
        <f>INDEX(RoutesPivot[DepAirport],MATCH($C4178,RoutesPivot[[RouteID]:[RouteID]],0))</f>
        <v>ORD</v>
      </c>
      <c r="N4178" t="str">
        <f>INDEX(RoutesPivot[AirportID],MATCH($C4178,RoutesPivot[[RouteID]:[RouteID]],0))</f>
        <v>LAX</v>
      </c>
      <c r="O4178">
        <f>INDEX(RoutesPivot[Distance],MATCH($C4178,RoutesPivot[[RouteID]:[RouteID]],0))</f>
        <v>1518</v>
      </c>
      <c r="P4178">
        <f>INDEX(RoutesPivot[ListPrice],MATCH($C4178,RoutesPivot[[RouteID]:[RouteID]],0))</f>
        <v>350</v>
      </c>
      <c r="Q4178" t="str">
        <f>INDEX(AirportPivot[AirportName],MATCH($N4178,AirportPivot[[AirportID]:[AirportID]],0))</f>
        <v>Los Angeles International</v>
      </c>
      <c r="R4178">
        <f>INDEX(AirportPivot[Gates (number of available)],MATCH($N4178,AirportPivot[[AirportID]:[AirportID]],0))</f>
        <v>86</v>
      </c>
    </row>
    <row r="4179" spans="1:18" x14ac:dyDescent="0.25">
      <c r="A4179" s="3" t="s">
        <v>4211</v>
      </c>
      <c r="B4179" s="12">
        <v>42339</v>
      </c>
      <c r="C4179" s="4" t="s">
        <v>37</v>
      </c>
      <c r="D4179" s="4">
        <v>3.2</v>
      </c>
      <c r="E4179" s="4">
        <v>128</v>
      </c>
      <c r="F4179" s="5">
        <v>0.83333333333333337</v>
      </c>
      <c r="G4179" s="6">
        <v>350</v>
      </c>
      <c r="H4179" s="7">
        <v>64750</v>
      </c>
      <c r="I4179" s="7">
        <f>FlightsPivot[[#This Row],[Total Fare]]*10%</f>
        <v>6475</v>
      </c>
      <c r="J4179" s="7">
        <f>FlightsPivot[[#This Row],[Total Fare]]+FlightsPivot[[#This Row],[10% tax ]]</f>
        <v>71225</v>
      </c>
      <c r="K4179" s="4">
        <v>12</v>
      </c>
      <c r="L4179" s="4">
        <v>2015</v>
      </c>
      <c r="M4179" t="str">
        <f>INDEX(RoutesPivot[DepAirport],MATCH($C4179,RoutesPivot[[RouteID]:[RouteID]],0))</f>
        <v>ORD</v>
      </c>
      <c r="N4179" t="str">
        <f>INDEX(RoutesPivot[AirportID],MATCH($C4179,RoutesPivot[[RouteID]:[RouteID]],0))</f>
        <v>SEA</v>
      </c>
      <c r="O4179">
        <f>INDEX(RoutesPivot[Distance],MATCH($C4179,RoutesPivot[[RouteID]:[RouteID]],0))</f>
        <v>1500</v>
      </c>
      <c r="P4179">
        <f>INDEX(RoutesPivot[ListPrice],MATCH($C4179,RoutesPivot[[RouteID]:[RouteID]],0))</f>
        <v>350</v>
      </c>
      <c r="Q4179" t="str">
        <f>INDEX(AirportPivot[AirportName],MATCH($N4179,AirportPivot[[AirportID]:[AirportID]],0))</f>
        <v>Seattle-Tacoma International</v>
      </c>
      <c r="R4179">
        <f>INDEX(AirportPivot[Gates (number of available)],MATCH($N4179,AirportPivot[[AirportID]:[AirportID]],0))</f>
        <v>58</v>
      </c>
    </row>
    <row r="4180" spans="1:18" x14ac:dyDescent="0.25">
      <c r="A4180" s="3" t="s">
        <v>4212</v>
      </c>
      <c r="B4180" s="12">
        <v>41676</v>
      </c>
      <c r="C4180" s="4" t="s">
        <v>17</v>
      </c>
      <c r="D4180" s="4">
        <v>4.3</v>
      </c>
      <c r="E4180" s="4">
        <v>207</v>
      </c>
      <c r="F4180" s="5">
        <v>0.70833333333333337</v>
      </c>
      <c r="G4180" s="6">
        <v>350</v>
      </c>
      <c r="H4180" s="7">
        <v>57750</v>
      </c>
      <c r="I4180" s="7">
        <f>FlightsPivot[[#This Row],[Total Fare]]*10%</f>
        <v>5775</v>
      </c>
      <c r="J4180" s="7">
        <f>FlightsPivot[[#This Row],[Total Fare]]+FlightsPivot[[#This Row],[10% tax ]]</f>
        <v>63525</v>
      </c>
      <c r="K4180" s="4">
        <v>2</v>
      </c>
      <c r="L4180" s="4">
        <v>2014</v>
      </c>
      <c r="M4180" t="str">
        <f>INDEX(RoutesPivot[DepAirport],MATCH($C4180,RoutesPivot[[RouteID]:[RouteID]],0))</f>
        <v>ORD</v>
      </c>
      <c r="N4180" t="str">
        <f>INDEX(RoutesPivot[AirportID],MATCH($C4180,RoutesPivot[[RouteID]:[RouteID]],0))</f>
        <v>LAX</v>
      </c>
      <c r="O4180">
        <f>INDEX(RoutesPivot[Distance],MATCH($C4180,RoutesPivot[[RouteID]:[RouteID]],0))</f>
        <v>1518</v>
      </c>
      <c r="P4180">
        <f>INDEX(RoutesPivot[ListPrice],MATCH($C4180,RoutesPivot[[RouteID]:[RouteID]],0))</f>
        <v>350</v>
      </c>
      <c r="Q4180" t="str">
        <f>INDEX(AirportPivot[AirportName],MATCH($N4180,AirportPivot[[AirportID]:[AirportID]],0))</f>
        <v>Los Angeles International</v>
      </c>
      <c r="R4180">
        <f>INDEX(AirportPivot[Gates (number of available)],MATCH($N4180,AirportPivot[[AirportID]:[AirportID]],0))</f>
        <v>86</v>
      </c>
    </row>
    <row r="4181" spans="1:18" x14ac:dyDescent="0.25">
      <c r="A4181" s="3" t="s">
        <v>4213</v>
      </c>
      <c r="B4181" s="12">
        <v>41670</v>
      </c>
      <c r="C4181" s="4" t="s">
        <v>30</v>
      </c>
      <c r="D4181" s="4">
        <v>1.7</v>
      </c>
      <c r="E4181" s="4">
        <v>46</v>
      </c>
      <c r="F4181" s="5">
        <v>0.6875</v>
      </c>
      <c r="G4181" s="6">
        <v>250</v>
      </c>
      <c r="H4181" s="7">
        <v>41250</v>
      </c>
      <c r="I4181" s="7">
        <f>FlightsPivot[[#This Row],[Total Fare]]*10%</f>
        <v>4125</v>
      </c>
      <c r="J4181" s="7">
        <f>FlightsPivot[[#This Row],[Total Fare]]+FlightsPivot[[#This Row],[10% tax ]]</f>
        <v>45375</v>
      </c>
      <c r="K4181" s="4">
        <v>1</v>
      </c>
      <c r="L4181" s="4">
        <v>2014</v>
      </c>
      <c r="M4181" t="str">
        <f>INDEX(RoutesPivot[DepAirport],MATCH($C4181,RoutesPivot[[RouteID]:[RouteID]],0))</f>
        <v>ORD</v>
      </c>
      <c r="N4181" t="str">
        <f>INDEX(RoutesPivot[AirportID],MATCH($C4181,RoutesPivot[[RouteID]:[RouteID]],0))</f>
        <v>MCO</v>
      </c>
      <c r="O4181">
        <f>INDEX(RoutesPivot[Distance],MATCH($C4181,RoutesPivot[[RouteID]:[RouteID]],0))</f>
        <v>850</v>
      </c>
      <c r="P4181">
        <f>INDEX(RoutesPivot[ListPrice],MATCH($C4181,RoutesPivot[[RouteID]:[RouteID]],0))</f>
        <v>250</v>
      </c>
      <c r="Q4181" t="str">
        <f>INDEX(AirportPivot[AirportName],MATCH($N4181,AirportPivot[[AirportID]:[AirportID]],0))</f>
        <v>Orlando International</v>
      </c>
      <c r="R4181">
        <f>INDEX(AirportPivot[Gates (number of available)],MATCH($N4181,AirportPivot[[AirportID]:[AirportID]],0))</f>
        <v>67</v>
      </c>
    </row>
    <row r="4182" spans="1:18" x14ac:dyDescent="0.25">
      <c r="A4182" s="3" t="s">
        <v>4214</v>
      </c>
      <c r="B4182" s="12">
        <v>42199</v>
      </c>
      <c r="C4182" s="4" t="s">
        <v>37</v>
      </c>
      <c r="D4182" s="4">
        <v>1.6</v>
      </c>
      <c r="E4182" s="4">
        <v>150</v>
      </c>
      <c r="F4182" s="5">
        <v>0.77083333333333337</v>
      </c>
      <c r="G4182" s="6">
        <v>385</v>
      </c>
      <c r="H4182" s="7">
        <v>71225</v>
      </c>
      <c r="I4182" s="7">
        <f>FlightsPivot[[#This Row],[Total Fare]]*10%</f>
        <v>7122.5</v>
      </c>
      <c r="J4182" s="7">
        <f>FlightsPivot[[#This Row],[Total Fare]]+FlightsPivot[[#This Row],[10% tax ]]</f>
        <v>78347.5</v>
      </c>
      <c r="K4182" s="4">
        <v>7</v>
      </c>
      <c r="L4182" s="4">
        <v>2015</v>
      </c>
      <c r="M4182" t="str">
        <f>INDEX(RoutesPivot[DepAirport],MATCH($C4182,RoutesPivot[[RouteID]:[RouteID]],0))</f>
        <v>ORD</v>
      </c>
      <c r="N4182" t="str">
        <f>INDEX(RoutesPivot[AirportID],MATCH($C4182,RoutesPivot[[RouteID]:[RouteID]],0))</f>
        <v>SEA</v>
      </c>
      <c r="O4182">
        <f>INDEX(RoutesPivot[Distance],MATCH($C4182,RoutesPivot[[RouteID]:[RouteID]],0))</f>
        <v>1500</v>
      </c>
      <c r="P4182">
        <f>INDEX(RoutesPivot[ListPrice],MATCH($C4182,RoutesPivot[[RouteID]:[RouteID]],0))</f>
        <v>350</v>
      </c>
      <c r="Q4182" t="str">
        <f>INDEX(AirportPivot[AirportName],MATCH($N4182,AirportPivot[[AirportID]:[AirportID]],0))</f>
        <v>Seattle-Tacoma International</v>
      </c>
      <c r="R4182">
        <f>INDEX(AirportPivot[Gates (number of available)],MATCH($N4182,AirportPivot[[AirportID]:[AirportID]],0))</f>
        <v>58</v>
      </c>
    </row>
    <row r="4183" spans="1:18" x14ac:dyDescent="0.25">
      <c r="A4183" s="3" t="s">
        <v>4215</v>
      </c>
      <c r="B4183" s="12">
        <v>42045</v>
      </c>
      <c r="C4183" s="4" t="s">
        <v>33</v>
      </c>
      <c r="D4183" s="4">
        <v>3.1</v>
      </c>
      <c r="E4183" s="4">
        <v>125</v>
      </c>
      <c r="F4183" s="5">
        <v>0.75</v>
      </c>
      <c r="G4183" s="6">
        <v>375</v>
      </c>
      <c r="H4183" s="7">
        <v>69375</v>
      </c>
      <c r="I4183" s="7">
        <f>FlightsPivot[[#This Row],[Total Fare]]*10%</f>
        <v>6937.5</v>
      </c>
      <c r="J4183" s="7">
        <f>FlightsPivot[[#This Row],[Total Fare]]+FlightsPivot[[#This Row],[10% tax ]]</f>
        <v>76312.5</v>
      </c>
      <c r="K4183" s="4">
        <v>2</v>
      </c>
      <c r="L4183" s="4">
        <v>2015</v>
      </c>
      <c r="M4183" t="str">
        <f>INDEX(RoutesPivot[DepAirport],MATCH($C4183,RoutesPivot[[RouteID]:[RouteID]],0))</f>
        <v>ORD</v>
      </c>
      <c r="N4183" t="str">
        <f>INDEX(RoutesPivot[AirportID],MATCH($C4183,RoutesPivot[[RouteID]:[RouteID]],0))</f>
        <v>SFO</v>
      </c>
      <c r="O4183">
        <f>INDEX(RoutesPivot[Distance],MATCH($C4183,RoutesPivot[[RouteID]:[RouteID]],0))</f>
        <v>1600</v>
      </c>
      <c r="P4183">
        <f>INDEX(RoutesPivot[ListPrice],MATCH($C4183,RoutesPivot[[RouteID]:[RouteID]],0))</f>
        <v>375</v>
      </c>
      <c r="Q4183" t="str">
        <f>INDEX(AirportPivot[AirportName],MATCH($N4183,AirportPivot[[AirportID]:[AirportID]],0))</f>
        <v>San Francisco International</v>
      </c>
      <c r="R4183">
        <f>INDEX(AirportPivot[Gates (number of available)],MATCH($N4183,AirportPivot[[AirportID]:[AirportID]],0))</f>
        <v>70</v>
      </c>
    </row>
    <row r="4184" spans="1:18" x14ac:dyDescent="0.25">
      <c r="A4184" s="3" t="s">
        <v>4216</v>
      </c>
      <c r="B4184" s="12">
        <v>41938</v>
      </c>
      <c r="C4184" s="4" t="s">
        <v>53</v>
      </c>
      <c r="D4184" s="4">
        <v>1.4</v>
      </c>
      <c r="E4184" s="4">
        <v>34</v>
      </c>
      <c r="F4184" s="5">
        <v>0.3125</v>
      </c>
      <c r="G4184" s="6">
        <v>300</v>
      </c>
      <c r="H4184" s="7">
        <v>55500</v>
      </c>
      <c r="I4184" s="7">
        <f>FlightsPivot[[#This Row],[Total Fare]]*10%</f>
        <v>5550</v>
      </c>
      <c r="J4184" s="7">
        <f>FlightsPivot[[#This Row],[Total Fare]]+FlightsPivot[[#This Row],[10% tax ]]</f>
        <v>61050</v>
      </c>
      <c r="K4184" s="4">
        <v>10</v>
      </c>
      <c r="L4184" s="4">
        <v>2014</v>
      </c>
      <c r="M4184" t="str">
        <f>INDEX(RoutesPivot[DepAirport],MATCH($C4184,RoutesPivot[[RouteID]:[RouteID]],0))</f>
        <v>ORD</v>
      </c>
      <c r="N4184" t="str">
        <f>INDEX(RoutesPivot[AirportID],MATCH($C4184,RoutesPivot[[RouteID]:[RouteID]],0))</f>
        <v>FLL</v>
      </c>
      <c r="O4184">
        <f>INDEX(RoutesPivot[Distance],MATCH($C4184,RoutesPivot[[RouteID]:[RouteID]],0))</f>
        <v>940</v>
      </c>
      <c r="P4184">
        <f>INDEX(RoutesPivot[ListPrice],MATCH($C4184,RoutesPivot[[RouteID]:[RouteID]],0))</f>
        <v>300</v>
      </c>
      <c r="Q4184" t="str">
        <f>INDEX(AirportPivot[AirportName],MATCH($N4184,AirportPivot[[AirportID]:[AirportID]],0))</f>
        <v>Fort Lauderdale/Hollywood International</v>
      </c>
      <c r="R4184">
        <f>INDEX(AirportPivot[Gates (number of available)],MATCH($N4184,AirportPivot[[AirportID]:[AirportID]],0))</f>
        <v>55</v>
      </c>
    </row>
    <row r="4185" spans="1:18" x14ac:dyDescent="0.25">
      <c r="A4185" s="3" t="s">
        <v>4217</v>
      </c>
      <c r="B4185" s="12">
        <v>42339</v>
      </c>
      <c r="C4185" s="4" t="s">
        <v>86</v>
      </c>
      <c r="D4185" s="4">
        <v>1.1000000000000001</v>
      </c>
      <c r="E4185" s="4">
        <v>48</v>
      </c>
      <c r="F4185" s="5">
        <v>0.83333333333333337</v>
      </c>
      <c r="G4185" s="6">
        <v>115</v>
      </c>
      <c r="H4185" s="7">
        <v>18975</v>
      </c>
      <c r="I4185" s="7">
        <f>FlightsPivot[[#This Row],[Total Fare]]*10%</f>
        <v>1897.5</v>
      </c>
      <c r="J4185" s="7">
        <f>FlightsPivot[[#This Row],[Total Fare]]+FlightsPivot[[#This Row],[10% tax ]]</f>
        <v>20872.5</v>
      </c>
      <c r="K4185" s="4">
        <v>12</v>
      </c>
      <c r="L4185" s="4">
        <v>2015</v>
      </c>
      <c r="M4185" t="str">
        <f>INDEX(RoutesPivot[DepAirport],MATCH($C4185,RoutesPivot[[RouteID]:[RouteID]],0))</f>
        <v>ORD</v>
      </c>
      <c r="N4185" t="str">
        <f>INDEX(RoutesPivot[AirportID],MATCH($C4185,RoutesPivot[[RouteID]:[RouteID]],0))</f>
        <v>DTW</v>
      </c>
      <c r="O4185">
        <f>INDEX(RoutesPivot[Distance],MATCH($C4185,RoutesPivot[[RouteID]:[RouteID]],0))</f>
        <v>200</v>
      </c>
      <c r="P4185">
        <f>INDEX(RoutesPivot[ListPrice],MATCH($C4185,RoutesPivot[[RouteID]:[RouteID]],0))</f>
        <v>115</v>
      </c>
      <c r="Q4185" t="str">
        <f>INDEX(AirportPivot[AirportName],MATCH($N4185,AirportPivot[[AirportID]:[AirportID]],0))</f>
        <v>Detroit Metropolitan Wayne County</v>
      </c>
      <c r="R4185">
        <f>INDEX(AirportPivot[Gates (number of available)],MATCH($N4185,AirportPivot[[AirportID]:[AirportID]],0))</f>
        <v>60</v>
      </c>
    </row>
    <row r="4186" spans="1:18" x14ac:dyDescent="0.25">
      <c r="A4186" s="3" t="s">
        <v>4218</v>
      </c>
      <c r="B4186" s="12">
        <v>42043</v>
      </c>
      <c r="C4186" s="4" t="s">
        <v>50</v>
      </c>
      <c r="D4186" s="4">
        <v>2.4</v>
      </c>
      <c r="E4186" s="4">
        <v>132</v>
      </c>
      <c r="F4186" s="5">
        <v>0.66666666666666663</v>
      </c>
      <c r="G4186" s="6">
        <v>275</v>
      </c>
      <c r="H4186" s="7">
        <v>50875</v>
      </c>
      <c r="I4186" s="7">
        <f>FlightsPivot[[#This Row],[Total Fare]]*10%</f>
        <v>5087.5</v>
      </c>
      <c r="J4186" s="7">
        <f>FlightsPivot[[#This Row],[Total Fare]]+FlightsPivot[[#This Row],[10% tax ]]</f>
        <v>55962.5</v>
      </c>
      <c r="K4186" s="4">
        <v>2</v>
      </c>
      <c r="L4186" s="4">
        <v>2015</v>
      </c>
      <c r="M4186" t="str">
        <f>INDEX(RoutesPivot[DepAirport],MATCH($C4186,RoutesPivot[[RouteID]:[RouteID]],0))</f>
        <v>ORD</v>
      </c>
      <c r="N4186" t="str">
        <f>INDEX(RoutesPivot[AirportID],MATCH($C4186,RoutesPivot[[RouteID]:[RouteID]],0))</f>
        <v>LGA</v>
      </c>
      <c r="O4186">
        <f>INDEX(RoutesPivot[Distance],MATCH($C4186,RoutesPivot[[RouteID]:[RouteID]],0))</f>
        <v>610</v>
      </c>
      <c r="P4186">
        <f>INDEX(RoutesPivot[ListPrice],MATCH($C4186,RoutesPivot[[RouteID]:[RouteID]],0))</f>
        <v>275</v>
      </c>
      <c r="Q4186" t="str">
        <f>INDEX(AirportPivot[AirportName],MATCH($N4186,AirportPivot[[AirportID]:[AirportID]],0))</f>
        <v>Laguardia</v>
      </c>
      <c r="R4186">
        <f>INDEX(AirportPivot[Gates (number of available)],MATCH($N4186,AirportPivot[[AirportID]:[AirportID]],0))</f>
        <v>66</v>
      </c>
    </row>
    <row r="4187" spans="1:18" x14ac:dyDescent="0.25">
      <c r="A4187" s="3" t="s">
        <v>4219</v>
      </c>
      <c r="B4187" s="12">
        <v>42040</v>
      </c>
      <c r="C4187" s="4" t="s">
        <v>33</v>
      </c>
      <c r="D4187" s="4">
        <v>1.9</v>
      </c>
      <c r="E4187" s="4">
        <v>40</v>
      </c>
      <c r="F4187" s="5">
        <v>0.41666666666666669</v>
      </c>
      <c r="G4187" s="6">
        <v>375</v>
      </c>
      <c r="H4187" s="7">
        <v>61875</v>
      </c>
      <c r="I4187" s="7">
        <f>FlightsPivot[[#This Row],[Total Fare]]*10%</f>
        <v>6187.5</v>
      </c>
      <c r="J4187" s="7">
        <f>FlightsPivot[[#This Row],[Total Fare]]+FlightsPivot[[#This Row],[10% tax ]]</f>
        <v>68062.5</v>
      </c>
      <c r="K4187" s="4">
        <v>2</v>
      </c>
      <c r="L4187" s="4">
        <v>2015</v>
      </c>
      <c r="M4187" t="str">
        <f>INDEX(RoutesPivot[DepAirport],MATCH($C4187,RoutesPivot[[RouteID]:[RouteID]],0))</f>
        <v>ORD</v>
      </c>
      <c r="N4187" t="str">
        <f>INDEX(RoutesPivot[AirportID],MATCH($C4187,RoutesPivot[[RouteID]:[RouteID]],0))</f>
        <v>SFO</v>
      </c>
      <c r="O4187">
        <f>INDEX(RoutesPivot[Distance],MATCH($C4187,RoutesPivot[[RouteID]:[RouteID]],0))</f>
        <v>1600</v>
      </c>
      <c r="P4187">
        <f>INDEX(RoutesPivot[ListPrice],MATCH($C4187,RoutesPivot[[RouteID]:[RouteID]],0))</f>
        <v>375</v>
      </c>
      <c r="Q4187" t="str">
        <f>INDEX(AirportPivot[AirportName],MATCH($N4187,AirportPivot[[AirportID]:[AirportID]],0))</f>
        <v>San Francisco International</v>
      </c>
      <c r="R4187">
        <f>INDEX(AirportPivot[Gates (number of available)],MATCH($N4187,AirportPivot[[AirportID]:[AirportID]],0))</f>
        <v>70</v>
      </c>
    </row>
    <row r="4188" spans="1:18" x14ac:dyDescent="0.25">
      <c r="A4188" s="3" t="s">
        <v>4220</v>
      </c>
      <c r="B4188" s="12">
        <v>42099</v>
      </c>
      <c r="C4188" s="4" t="s">
        <v>37</v>
      </c>
      <c r="D4188" s="4">
        <v>1.8</v>
      </c>
      <c r="E4188" s="4">
        <v>68</v>
      </c>
      <c r="F4188" s="5">
        <v>0.45833333333333331</v>
      </c>
      <c r="G4188" s="6">
        <v>350</v>
      </c>
      <c r="H4188" s="7">
        <v>63350</v>
      </c>
      <c r="I4188" s="7">
        <f>FlightsPivot[[#This Row],[Total Fare]]*10%</f>
        <v>6335</v>
      </c>
      <c r="J4188" s="7">
        <f>FlightsPivot[[#This Row],[Total Fare]]+FlightsPivot[[#This Row],[10% tax ]]</f>
        <v>69685</v>
      </c>
      <c r="K4188" s="4">
        <v>4</v>
      </c>
      <c r="L4188" s="4">
        <v>2015</v>
      </c>
      <c r="M4188" t="str">
        <f>INDEX(RoutesPivot[DepAirport],MATCH($C4188,RoutesPivot[[RouteID]:[RouteID]],0))</f>
        <v>ORD</v>
      </c>
      <c r="N4188" t="str">
        <f>INDEX(RoutesPivot[AirportID],MATCH($C4188,RoutesPivot[[RouteID]:[RouteID]],0))</f>
        <v>SEA</v>
      </c>
      <c r="O4188">
        <f>INDEX(RoutesPivot[Distance],MATCH($C4188,RoutesPivot[[RouteID]:[RouteID]],0))</f>
        <v>1500</v>
      </c>
      <c r="P4188">
        <f>INDEX(RoutesPivot[ListPrice],MATCH($C4188,RoutesPivot[[RouteID]:[RouteID]],0))</f>
        <v>350</v>
      </c>
      <c r="Q4188" t="str">
        <f>INDEX(AirportPivot[AirportName],MATCH($N4188,AirportPivot[[AirportID]:[AirportID]],0))</f>
        <v>Seattle-Tacoma International</v>
      </c>
      <c r="R4188">
        <f>INDEX(AirportPivot[Gates (number of available)],MATCH($N4188,AirportPivot[[AirportID]:[AirportID]],0))</f>
        <v>58</v>
      </c>
    </row>
    <row r="4189" spans="1:18" x14ac:dyDescent="0.25">
      <c r="A4189" s="3" t="s">
        <v>4221</v>
      </c>
      <c r="B4189" s="12">
        <v>42198</v>
      </c>
      <c r="C4189" s="4" t="s">
        <v>30</v>
      </c>
      <c r="D4189" s="4">
        <v>1.5</v>
      </c>
      <c r="E4189" s="4">
        <v>186</v>
      </c>
      <c r="F4189" s="5">
        <v>0.79166666666666663</v>
      </c>
      <c r="G4189" s="6">
        <v>275</v>
      </c>
      <c r="H4189" s="7">
        <v>45375</v>
      </c>
      <c r="I4189" s="7">
        <f>FlightsPivot[[#This Row],[Total Fare]]*10%</f>
        <v>4537.5</v>
      </c>
      <c r="J4189" s="7">
        <f>FlightsPivot[[#This Row],[Total Fare]]+FlightsPivot[[#This Row],[10% tax ]]</f>
        <v>49912.5</v>
      </c>
      <c r="K4189" s="4">
        <v>7</v>
      </c>
      <c r="L4189" s="4">
        <v>2015</v>
      </c>
      <c r="M4189" t="str">
        <f>INDEX(RoutesPivot[DepAirport],MATCH($C4189,RoutesPivot[[RouteID]:[RouteID]],0))</f>
        <v>ORD</v>
      </c>
      <c r="N4189" t="str">
        <f>INDEX(RoutesPivot[AirportID],MATCH($C4189,RoutesPivot[[RouteID]:[RouteID]],0))</f>
        <v>MCO</v>
      </c>
      <c r="O4189">
        <f>INDEX(RoutesPivot[Distance],MATCH($C4189,RoutesPivot[[RouteID]:[RouteID]],0))</f>
        <v>850</v>
      </c>
      <c r="P4189">
        <f>INDEX(RoutesPivot[ListPrice],MATCH($C4189,RoutesPivot[[RouteID]:[RouteID]],0))</f>
        <v>250</v>
      </c>
      <c r="Q4189" t="str">
        <f>INDEX(AirportPivot[AirportName],MATCH($N4189,AirportPivot[[AirportID]:[AirportID]],0))</f>
        <v>Orlando International</v>
      </c>
      <c r="R4189">
        <f>INDEX(AirportPivot[Gates (number of available)],MATCH($N4189,AirportPivot[[AirportID]:[AirportID]],0))</f>
        <v>67</v>
      </c>
    </row>
    <row r="4190" spans="1:18" x14ac:dyDescent="0.25">
      <c r="A4190" s="3" t="s">
        <v>4222</v>
      </c>
      <c r="B4190" s="12">
        <v>42000</v>
      </c>
      <c r="C4190" s="4" t="s">
        <v>33</v>
      </c>
      <c r="D4190" s="4">
        <v>3.8</v>
      </c>
      <c r="E4190" s="4">
        <v>87</v>
      </c>
      <c r="F4190" s="5">
        <v>0.77083333333333337</v>
      </c>
      <c r="G4190" s="6">
        <v>525</v>
      </c>
      <c r="H4190" s="7">
        <v>95025</v>
      </c>
      <c r="I4190" s="7">
        <f>FlightsPivot[[#This Row],[Total Fare]]*10%</f>
        <v>9502.5</v>
      </c>
      <c r="J4190" s="7">
        <f>FlightsPivot[[#This Row],[Total Fare]]+FlightsPivot[[#This Row],[10% tax ]]</f>
        <v>104527.5</v>
      </c>
      <c r="K4190" s="4">
        <v>12</v>
      </c>
      <c r="L4190" s="4">
        <v>2014</v>
      </c>
      <c r="M4190" t="str">
        <f>INDEX(RoutesPivot[DepAirport],MATCH($C4190,RoutesPivot[[RouteID]:[RouteID]],0))</f>
        <v>ORD</v>
      </c>
      <c r="N4190" t="str">
        <f>INDEX(RoutesPivot[AirportID],MATCH($C4190,RoutesPivot[[RouteID]:[RouteID]],0))</f>
        <v>SFO</v>
      </c>
      <c r="O4190">
        <f>INDEX(RoutesPivot[Distance],MATCH($C4190,RoutesPivot[[RouteID]:[RouteID]],0))</f>
        <v>1600</v>
      </c>
      <c r="P4190">
        <f>INDEX(RoutesPivot[ListPrice],MATCH($C4190,RoutesPivot[[RouteID]:[RouteID]],0))</f>
        <v>375</v>
      </c>
      <c r="Q4190" t="str">
        <f>INDEX(AirportPivot[AirportName],MATCH($N4190,AirportPivot[[AirportID]:[AirportID]],0))</f>
        <v>San Francisco International</v>
      </c>
      <c r="R4190">
        <f>INDEX(AirportPivot[Gates (number of available)],MATCH($N4190,AirportPivot[[AirportID]:[AirportID]],0))</f>
        <v>70</v>
      </c>
    </row>
    <row r="4191" spans="1:18" x14ac:dyDescent="0.25">
      <c r="A4191" s="3" t="s">
        <v>4223</v>
      </c>
      <c r="B4191" s="12">
        <v>41824</v>
      </c>
      <c r="C4191" s="4" t="s">
        <v>30</v>
      </c>
      <c r="D4191" s="4">
        <v>2.4</v>
      </c>
      <c r="E4191" s="4">
        <v>88</v>
      </c>
      <c r="F4191" s="5">
        <v>0.33333333333333331</v>
      </c>
      <c r="G4191" s="6">
        <v>275</v>
      </c>
      <c r="H4191" s="7">
        <v>49775</v>
      </c>
      <c r="I4191" s="7">
        <f>FlightsPivot[[#This Row],[Total Fare]]*10%</f>
        <v>4977.5</v>
      </c>
      <c r="J4191" s="7">
        <f>FlightsPivot[[#This Row],[Total Fare]]+FlightsPivot[[#This Row],[10% tax ]]</f>
        <v>54752.5</v>
      </c>
      <c r="K4191" s="4">
        <v>7</v>
      </c>
      <c r="L4191" s="4">
        <v>2014</v>
      </c>
      <c r="M4191" t="str">
        <f>INDEX(RoutesPivot[DepAirport],MATCH($C4191,RoutesPivot[[RouteID]:[RouteID]],0))</f>
        <v>ORD</v>
      </c>
      <c r="N4191" t="str">
        <f>INDEX(RoutesPivot[AirportID],MATCH($C4191,RoutesPivot[[RouteID]:[RouteID]],0))</f>
        <v>MCO</v>
      </c>
      <c r="O4191">
        <f>INDEX(RoutesPivot[Distance],MATCH($C4191,RoutesPivot[[RouteID]:[RouteID]],0))</f>
        <v>850</v>
      </c>
      <c r="P4191">
        <f>INDEX(RoutesPivot[ListPrice],MATCH($C4191,RoutesPivot[[RouteID]:[RouteID]],0))</f>
        <v>250</v>
      </c>
      <c r="Q4191" t="str">
        <f>INDEX(AirportPivot[AirportName],MATCH($N4191,AirportPivot[[AirportID]:[AirportID]],0))</f>
        <v>Orlando International</v>
      </c>
      <c r="R4191">
        <f>INDEX(AirportPivot[Gates (number of available)],MATCH($N4191,AirportPivot[[AirportID]:[AirportID]],0))</f>
        <v>67</v>
      </c>
    </row>
    <row r="4192" spans="1:18" x14ac:dyDescent="0.25">
      <c r="A4192" s="3" t="s">
        <v>4224</v>
      </c>
      <c r="B4192" s="12">
        <v>42138</v>
      </c>
      <c r="C4192" s="4" t="s">
        <v>15</v>
      </c>
      <c r="D4192" s="4">
        <v>0.7</v>
      </c>
      <c r="E4192" s="4">
        <v>8</v>
      </c>
      <c r="F4192" s="5">
        <v>0.77083333333333337</v>
      </c>
      <c r="G4192" s="6">
        <v>225</v>
      </c>
      <c r="H4192" s="7">
        <v>41625</v>
      </c>
      <c r="I4192" s="7">
        <f>FlightsPivot[[#This Row],[Total Fare]]*10%</f>
        <v>4162.5</v>
      </c>
      <c r="J4192" s="7">
        <f>FlightsPivot[[#This Row],[Total Fare]]+FlightsPivot[[#This Row],[10% tax ]]</f>
        <v>45787.5</v>
      </c>
      <c r="K4192" s="4">
        <v>5</v>
      </c>
      <c r="L4192" s="4">
        <v>2015</v>
      </c>
      <c r="M4192" t="str">
        <f>INDEX(RoutesPivot[DepAirport],MATCH($C4192,RoutesPivot[[RouteID]:[RouteID]],0))</f>
        <v>ORD</v>
      </c>
      <c r="N4192" t="str">
        <f>INDEX(RoutesPivot[AirportID],MATCH($C4192,RoutesPivot[[RouteID]:[RouteID]],0))</f>
        <v>EWR</v>
      </c>
      <c r="O4192">
        <f>INDEX(RoutesPivot[Distance],MATCH($C4192,RoutesPivot[[RouteID]:[RouteID]],0))</f>
        <v>600</v>
      </c>
      <c r="P4192">
        <f>INDEX(RoutesPivot[ListPrice],MATCH($C4192,RoutesPivot[[RouteID]:[RouteID]],0))</f>
        <v>225</v>
      </c>
      <c r="Q4192" t="str">
        <f>INDEX(AirportPivot[AirportName],MATCH($N4192,AirportPivot[[AirportID]:[AirportID]],0))</f>
        <v>Newark Liberty International</v>
      </c>
      <c r="R4192">
        <f>INDEX(AirportPivot[Gates (number of available)],MATCH($N4192,AirportPivot[[AirportID]:[AirportID]],0))</f>
        <v>82</v>
      </c>
    </row>
    <row r="4193" spans="1:18" x14ac:dyDescent="0.25">
      <c r="A4193" s="3" t="s">
        <v>4225</v>
      </c>
      <c r="B4193" s="12">
        <v>41910</v>
      </c>
      <c r="C4193" s="4" t="s">
        <v>33</v>
      </c>
      <c r="D4193" s="4">
        <v>3.5</v>
      </c>
      <c r="E4193" s="4">
        <v>188</v>
      </c>
      <c r="F4193" s="5">
        <v>0.3125</v>
      </c>
      <c r="G4193" s="6">
        <v>375</v>
      </c>
      <c r="H4193" s="7">
        <v>61875</v>
      </c>
      <c r="I4193" s="7">
        <f>FlightsPivot[[#This Row],[Total Fare]]*10%</f>
        <v>6187.5</v>
      </c>
      <c r="J4193" s="7">
        <f>FlightsPivot[[#This Row],[Total Fare]]+FlightsPivot[[#This Row],[10% tax ]]</f>
        <v>68062.5</v>
      </c>
      <c r="K4193" s="4">
        <v>9</v>
      </c>
      <c r="L4193" s="4">
        <v>2014</v>
      </c>
      <c r="M4193" t="str">
        <f>INDEX(RoutesPivot[DepAirport],MATCH($C4193,RoutesPivot[[RouteID]:[RouteID]],0))</f>
        <v>ORD</v>
      </c>
      <c r="N4193" t="str">
        <f>INDEX(RoutesPivot[AirportID],MATCH($C4193,RoutesPivot[[RouteID]:[RouteID]],0))</f>
        <v>SFO</v>
      </c>
      <c r="O4193">
        <f>INDEX(RoutesPivot[Distance],MATCH($C4193,RoutesPivot[[RouteID]:[RouteID]],0))</f>
        <v>1600</v>
      </c>
      <c r="P4193">
        <f>INDEX(RoutesPivot[ListPrice],MATCH($C4193,RoutesPivot[[RouteID]:[RouteID]],0))</f>
        <v>375</v>
      </c>
      <c r="Q4193" t="str">
        <f>INDEX(AirportPivot[AirportName],MATCH($N4193,AirportPivot[[AirportID]:[AirportID]],0))</f>
        <v>San Francisco International</v>
      </c>
      <c r="R4193">
        <f>INDEX(AirportPivot[Gates (number of available)],MATCH($N4193,AirportPivot[[AirportID]:[AirportID]],0))</f>
        <v>70</v>
      </c>
    </row>
    <row r="4194" spans="1:18" x14ac:dyDescent="0.25">
      <c r="A4194" s="3" t="s">
        <v>4226</v>
      </c>
      <c r="B4194" s="12">
        <v>42324</v>
      </c>
      <c r="C4194" s="4" t="s">
        <v>86</v>
      </c>
      <c r="D4194" s="4">
        <v>3</v>
      </c>
      <c r="E4194" s="4">
        <v>139</v>
      </c>
      <c r="F4194" s="5">
        <v>0.29166666666666669</v>
      </c>
      <c r="G4194" s="6">
        <v>115</v>
      </c>
      <c r="H4194" s="7">
        <v>21275</v>
      </c>
      <c r="I4194" s="7">
        <f>FlightsPivot[[#This Row],[Total Fare]]*10%</f>
        <v>2127.5</v>
      </c>
      <c r="J4194" s="7">
        <f>FlightsPivot[[#This Row],[Total Fare]]+FlightsPivot[[#This Row],[10% tax ]]</f>
        <v>23402.5</v>
      </c>
      <c r="K4194" s="4">
        <v>11</v>
      </c>
      <c r="L4194" s="4">
        <v>2015</v>
      </c>
      <c r="M4194" t="str">
        <f>INDEX(RoutesPivot[DepAirport],MATCH($C4194,RoutesPivot[[RouteID]:[RouteID]],0))</f>
        <v>ORD</v>
      </c>
      <c r="N4194" t="str">
        <f>INDEX(RoutesPivot[AirportID],MATCH($C4194,RoutesPivot[[RouteID]:[RouteID]],0))</f>
        <v>DTW</v>
      </c>
      <c r="O4194">
        <f>INDEX(RoutesPivot[Distance],MATCH($C4194,RoutesPivot[[RouteID]:[RouteID]],0))</f>
        <v>200</v>
      </c>
      <c r="P4194">
        <f>INDEX(RoutesPivot[ListPrice],MATCH($C4194,RoutesPivot[[RouteID]:[RouteID]],0))</f>
        <v>115</v>
      </c>
      <c r="Q4194" t="str">
        <f>INDEX(AirportPivot[AirportName],MATCH($N4194,AirportPivot[[AirportID]:[AirportID]],0))</f>
        <v>Detroit Metropolitan Wayne County</v>
      </c>
      <c r="R4194">
        <f>INDEX(AirportPivot[Gates (number of available)],MATCH($N4194,AirportPivot[[AirportID]:[AirportID]],0))</f>
        <v>60</v>
      </c>
    </row>
    <row r="4195" spans="1:18" x14ac:dyDescent="0.25">
      <c r="A4195" s="3" t="s">
        <v>4227</v>
      </c>
      <c r="B4195" s="12">
        <v>41867</v>
      </c>
      <c r="C4195" s="4" t="s">
        <v>15</v>
      </c>
      <c r="D4195" s="4">
        <v>2.2999999999999998</v>
      </c>
      <c r="E4195" s="4">
        <v>166</v>
      </c>
      <c r="F4195" s="5">
        <v>0.66666666666666663</v>
      </c>
      <c r="G4195" s="6">
        <v>247.5</v>
      </c>
      <c r="H4195" s="7">
        <v>40837.5</v>
      </c>
      <c r="I4195" s="7">
        <f>FlightsPivot[[#This Row],[Total Fare]]*10%</f>
        <v>4083.75</v>
      </c>
      <c r="J4195" s="7">
        <f>FlightsPivot[[#This Row],[Total Fare]]+FlightsPivot[[#This Row],[10% tax ]]</f>
        <v>44921.25</v>
      </c>
      <c r="K4195" s="4">
        <v>8</v>
      </c>
      <c r="L4195" s="4">
        <v>2014</v>
      </c>
      <c r="M4195" t="str">
        <f>INDEX(RoutesPivot[DepAirport],MATCH($C4195,RoutesPivot[[RouteID]:[RouteID]],0))</f>
        <v>ORD</v>
      </c>
      <c r="N4195" t="str">
        <f>INDEX(RoutesPivot[AirportID],MATCH($C4195,RoutesPivot[[RouteID]:[RouteID]],0))</f>
        <v>EWR</v>
      </c>
      <c r="O4195">
        <f>INDEX(RoutesPivot[Distance],MATCH($C4195,RoutesPivot[[RouteID]:[RouteID]],0))</f>
        <v>600</v>
      </c>
      <c r="P4195">
        <f>INDEX(RoutesPivot[ListPrice],MATCH($C4195,RoutesPivot[[RouteID]:[RouteID]],0))</f>
        <v>225</v>
      </c>
      <c r="Q4195" t="str">
        <f>INDEX(AirportPivot[AirportName],MATCH($N4195,AirportPivot[[AirportID]:[AirportID]],0))</f>
        <v>Newark Liberty International</v>
      </c>
      <c r="R4195">
        <f>INDEX(AirportPivot[Gates (number of available)],MATCH($N4195,AirportPivot[[AirportID]:[AirportID]],0))</f>
        <v>82</v>
      </c>
    </row>
    <row r="4196" spans="1:18" x14ac:dyDescent="0.25">
      <c r="A4196" s="3" t="s">
        <v>4228</v>
      </c>
      <c r="B4196" s="12">
        <v>41679</v>
      </c>
      <c r="C4196" s="4" t="s">
        <v>11</v>
      </c>
      <c r="D4196" s="4">
        <v>1.7</v>
      </c>
      <c r="E4196" s="4">
        <v>141</v>
      </c>
      <c r="F4196" s="5">
        <v>0.75</v>
      </c>
      <c r="G4196" s="6">
        <v>300</v>
      </c>
      <c r="H4196" s="7">
        <v>55500</v>
      </c>
      <c r="I4196" s="7">
        <f>FlightsPivot[[#This Row],[Total Fare]]*10%</f>
        <v>5550</v>
      </c>
      <c r="J4196" s="7">
        <f>FlightsPivot[[#This Row],[Total Fare]]+FlightsPivot[[#This Row],[10% tax ]]</f>
        <v>61050</v>
      </c>
      <c r="K4196" s="4">
        <v>2</v>
      </c>
      <c r="L4196" s="4">
        <v>2014</v>
      </c>
      <c r="M4196" t="str">
        <f>INDEX(RoutesPivot[DepAirport],MATCH($C4196,RoutesPivot[[RouteID]:[RouteID]],0))</f>
        <v>ORD</v>
      </c>
      <c r="N4196" t="str">
        <f>INDEX(RoutesPivot[AirportID],MATCH($C4196,RoutesPivot[[RouteID]:[RouteID]],0))</f>
        <v>BOS</v>
      </c>
      <c r="O4196">
        <f>INDEX(RoutesPivot[Distance],MATCH($C4196,RoutesPivot[[RouteID]:[RouteID]],0))</f>
        <v>730</v>
      </c>
      <c r="P4196">
        <f>INDEX(RoutesPivot[ListPrice],MATCH($C4196,RoutesPivot[[RouteID]:[RouteID]],0))</f>
        <v>300</v>
      </c>
      <c r="Q4196" t="str">
        <f>INDEX(AirportPivot[AirportName],MATCH($N4196,AirportPivot[[AirportID]:[AirportID]],0))</f>
        <v>General Edward Lawrence Logan International</v>
      </c>
      <c r="R4196">
        <f>INDEX(AirportPivot[Gates (number of available)],MATCH($N4196,AirportPivot[[AirportID]:[AirportID]],0))</f>
        <v>63</v>
      </c>
    </row>
    <row r="4197" spans="1:18" x14ac:dyDescent="0.25">
      <c r="A4197" s="3" t="s">
        <v>4229</v>
      </c>
      <c r="B4197" s="12">
        <v>41955</v>
      </c>
      <c r="C4197" s="4" t="s">
        <v>30</v>
      </c>
      <c r="D4197" s="4">
        <v>2.6</v>
      </c>
      <c r="E4197" s="4">
        <v>11</v>
      </c>
      <c r="F4197" s="5">
        <v>0.5</v>
      </c>
      <c r="G4197" s="6">
        <v>250</v>
      </c>
      <c r="H4197" s="7">
        <v>46250</v>
      </c>
      <c r="I4197" s="7">
        <f>FlightsPivot[[#This Row],[Total Fare]]*10%</f>
        <v>4625</v>
      </c>
      <c r="J4197" s="7">
        <f>FlightsPivot[[#This Row],[Total Fare]]+FlightsPivot[[#This Row],[10% tax ]]</f>
        <v>50875</v>
      </c>
      <c r="K4197" s="4">
        <v>11</v>
      </c>
      <c r="L4197" s="4">
        <v>2014</v>
      </c>
      <c r="M4197" t="str">
        <f>INDEX(RoutesPivot[DepAirport],MATCH($C4197,RoutesPivot[[RouteID]:[RouteID]],0))</f>
        <v>ORD</v>
      </c>
      <c r="N4197" t="str">
        <f>INDEX(RoutesPivot[AirportID],MATCH($C4197,RoutesPivot[[RouteID]:[RouteID]],0))</f>
        <v>MCO</v>
      </c>
      <c r="O4197">
        <f>INDEX(RoutesPivot[Distance],MATCH($C4197,RoutesPivot[[RouteID]:[RouteID]],0))</f>
        <v>850</v>
      </c>
      <c r="P4197">
        <f>INDEX(RoutesPivot[ListPrice],MATCH($C4197,RoutesPivot[[RouteID]:[RouteID]],0))</f>
        <v>250</v>
      </c>
      <c r="Q4197" t="str">
        <f>INDEX(AirportPivot[AirportName],MATCH($N4197,AirportPivot[[AirportID]:[AirportID]],0))</f>
        <v>Orlando International</v>
      </c>
      <c r="R4197">
        <f>INDEX(AirportPivot[Gates (number of available)],MATCH($N4197,AirportPivot[[AirportID]:[AirportID]],0))</f>
        <v>67</v>
      </c>
    </row>
    <row r="4198" spans="1:18" x14ac:dyDescent="0.25">
      <c r="A4198" s="3" t="s">
        <v>4230</v>
      </c>
      <c r="B4198" s="12">
        <v>42216</v>
      </c>
      <c r="C4198" s="4" t="s">
        <v>25</v>
      </c>
      <c r="D4198" s="4">
        <v>1.6</v>
      </c>
      <c r="E4198" s="4">
        <v>3</v>
      </c>
      <c r="F4198" s="5">
        <v>0.8125</v>
      </c>
      <c r="G4198" s="6">
        <v>220</v>
      </c>
      <c r="H4198" s="7">
        <v>40700</v>
      </c>
      <c r="I4198" s="7">
        <f>FlightsPivot[[#This Row],[Total Fare]]*10%</f>
        <v>4070</v>
      </c>
      <c r="J4198" s="7">
        <f>FlightsPivot[[#This Row],[Total Fare]]+FlightsPivot[[#This Row],[10% tax ]]</f>
        <v>44770</v>
      </c>
      <c r="K4198" s="4">
        <v>7</v>
      </c>
      <c r="L4198" s="4">
        <v>2015</v>
      </c>
      <c r="M4198" t="str">
        <f>INDEX(RoutesPivot[DepAirport],MATCH($C4198,RoutesPivot[[RouteID]:[RouteID]],0))</f>
        <v>ORD</v>
      </c>
      <c r="N4198" t="str">
        <f>INDEX(RoutesPivot[AirportID],MATCH($C4198,RoutesPivot[[RouteID]:[RouteID]],0))</f>
        <v>DFW</v>
      </c>
      <c r="O4198">
        <f>INDEX(RoutesPivot[Distance],MATCH($C4198,RoutesPivot[[RouteID]:[RouteID]],0))</f>
        <v>700</v>
      </c>
      <c r="P4198">
        <f>INDEX(RoutesPivot[ListPrice],MATCH($C4198,RoutesPivot[[RouteID]:[RouteID]],0))</f>
        <v>200</v>
      </c>
      <c r="Q4198" t="str">
        <f>INDEX(AirportPivot[AirportName],MATCH($N4198,AirportPivot[[AirportID]:[AirportID]],0))</f>
        <v>Dallas/Fort Worth International</v>
      </c>
      <c r="R4198">
        <f>INDEX(AirportPivot[Gates (number of available)],MATCH($N4198,AirportPivot[[AirportID]:[AirportID]],0))</f>
        <v>130</v>
      </c>
    </row>
    <row r="4199" spans="1:18" x14ac:dyDescent="0.25">
      <c r="A4199" s="3" t="s">
        <v>4231</v>
      </c>
      <c r="B4199" s="12">
        <v>42212</v>
      </c>
      <c r="C4199" s="4" t="s">
        <v>13</v>
      </c>
      <c r="D4199" s="4">
        <v>3</v>
      </c>
      <c r="E4199" s="4">
        <v>135</v>
      </c>
      <c r="F4199" s="5">
        <v>0.875</v>
      </c>
      <c r="G4199" s="6">
        <v>275</v>
      </c>
      <c r="H4199" s="7">
        <v>50875</v>
      </c>
      <c r="I4199" s="7">
        <f>FlightsPivot[[#This Row],[Total Fare]]*10%</f>
        <v>5087.5</v>
      </c>
      <c r="J4199" s="7">
        <f>FlightsPivot[[#This Row],[Total Fare]]+FlightsPivot[[#This Row],[10% tax ]]</f>
        <v>55962.5</v>
      </c>
      <c r="K4199" s="4">
        <v>7</v>
      </c>
      <c r="L4199" s="4">
        <v>2015</v>
      </c>
      <c r="M4199" t="str">
        <f>INDEX(RoutesPivot[DepAirport],MATCH($C4199,RoutesPivot[[RouteID]:[RouteID]],0))</f>
        <v>ORD</v>
      </c>
      <c r="N4199" t="str">
        <f>INDEX(RoutesPivot[AirportID],MATCH($C4199,RoutesPivot[[RouteID]:[RouteID]],0))</f>
        <v>JFK</v>
      </c>
      <c r="O4199">
        <f>INDEX(RoutesPivot[Distance],MATCH($C4199,RoutesPivot[[RouteID]:[RouteID]],0))</f>
        <v>619</v>
      </c>
      <c r="P4199">
        <f>INDEX(RoutesPivot[ListPrice],MATCH($C4199,RoutesPivot[[RouteID]:[RouteID]],0))</f>
        <v>250</v>
      </c>
      <c r="Q4199" t="str">
        <f>INDEX(AirportPivot[AirportName],MATCH($N4199,AirportPivot[[AirportID]:[AirportID]],0))</f>
        <v>John F Kennedy International</v>
      </c>
      <c r="R4199">
        <f>INDEX(AirportPivot[Gates (number of available)],MATCH($N4199,AirportPivot[[AirportID]:[AirportID]],0))</f>
        <v>120</v>
      </c>
    </row>
    <row r="4200" spans="1:18" x14ac:dyDescent="0.25">
      <c r="A4200" s="3" t="s">
        <v>4232</v>
      </c>
      <c r="B4200" s="12">
        <v>42164</v>
      </c>
      <c r="C4200" s="4" t="s">
        <v>13</v>
      </c>
      <c r="D4200" s="4">
        <v>2.8</v>
      </c>
      <c r="E4200" s="4">
        <v>170</v>
      </c>
      <c r="F4200" s="5">
        <v>0.5</v>
      </c>
      <c r="G4200" s="6">
        <v>275</v>
      </c>
      <c r="H4200" s="7">
        <v>45375</v>
      </c>
      <c r="I4200" s="7">
        <f>FlightsPivot[[#This Row],[Total Fare]]*10%</f>
        <v>4537.5</v>
      </c>
      <c r="J4200" s="7">
        <f>FlightsPivot[[#This Row],[Total Fare]]+FlightsPivot[[#This Row],[10% tax ]]</f>
        <v>49912.5</v>
      </c>
      <c r="K4200" s="4">
        <v>6</v>
      </c>
      <c r="L4200" s="4">
        <v>2015</v>
      </c>
      <c r="M4200" t="str">
        <f>INDEX(RoutesPivot[DepAirport],MATCH($C4200,RoutesPivot[[RouteID]:[RouteID]],0))</f>
        <v>ORD</v>
      </c>
      <c r="N4200" t="str">
        <f>INDEX(RoutesPivot[AirportID],MATCH($C4200,RoutesPivot[[RouteID]:[RouteID]],0))</f>
        <v>JFK</v>
      </c>
      <c r="O4200">
        <f>INDEX(RoutesPivot[Distance],MATCH($C4200,RoutesPivot[[RouteID]:[RouteID]],0))</f>
        <v>619</v>
      </c>
      <c r="P4200">
        <f>INDEX(RoutesPivot[ListPrice],MATCH($C4200,RoutesPivot[[RouteID]:[RouteID]],0))</f>
        <v>250</v>
      </c>
      <c r="Q4200" t="str">
        <f>INDEX(AirportPivot[AirportName],MATCH($N4200,AirportPivot[[AirportID]:[AirportID]],0))</f>
        <v>John F Kennedy International</v>
      </c>
      <c r="R4200">
        <f>INDEX(AirportPivot[Gates (number of available)],MATCH($N4200,AirportPivot[[AirportID]:[AirportID]],0))</f>
        <v>120</v>
      </c>
    </row>
    <row r="4201" spans="1:18" x14ac:dyDescent="0.25">
      <c r="A4201" s="3" t="s">
        <v>4233</v>
      </c>
      <c r="B4201" s="12">
        <v>42142</v>
      </c>
      <c r="C4201" s="4" t="s">
        <v>80</v>
      </c>
      <c r="D4201" s="4">
        <v>2.1</v>
      </c>
      <c r="E4201" s="4">
        <v>191</v>
      </c>
      <c r="F4201" s="5">
        <v>0.70833333333333337</v>
      </c>
      <c r="G4201" s="6">
        <v>300</v>
      </c>
      <c r="H4201" s="7">
        <v>49500</v>
      </c>
      <c r="I4201" s="7">
        <f>FlightsPivot[[#This Row],[Total Fare]]*10%</f>
        <v>4950</v>
      </c>
      <c r="J4201" s="7">
        <f>FlightsPivot[[#This Row],[Total Fare]]+FlightsPivot[[#This Row],[10% tax ]]</f>
        <v>54450</v>
      </c>
      <c r="K4201" s="4">
        <v>5</v>
      </c>
      <c r="L4201" s="4">
        <v>2015</v>
      </c>
      <c r="M4201" t="str">
        <f>INDEX(RoutesPivot[DepAirport],MATCH($C4201,RoutesPivot[[RouteID]:[RouteID]],0))</f>
        <v>ORD</v>
      </c>
      <c r="N4201" t="str">
        <f>INDEX(RoutesPivot[AirportID],MATCH($C4201,RoutesPivot[[RouteID]:[RouteID]],0))</f>
        <v>MIA</v>
      </c>
      <c r="O4201">
        <f>INDEX(RoutesPivot[Distance],MATCH($C4201,RoutesPivot[[RouteID]:[RouteID]],0))</f>
        <v>1000</v>
      </c>
      <c r="P4201">
        <f>INDEX(RoutesPivot[ListPrice],MATCH($C4201,RoutesPivot[[RouteID]:[RouteID]],0))</f>
        <v>300</v>
      </c>
      <c r="Q4201" t="str">
        <f>INDEX(AirportPivot[AirportName],MATCH($N4201,AirportPivot[[AirportID]:[AirportID]],0))</f>
        <v>Miami International</v>
      </c>
      <c r="R4201">
        <f>INDEX(AirportPivot[Gates (number of available)],MATCH($N4201,AirportPivot[[AirportID]:[AirportID]],0))</f>
        <v>80</v>
      </c>
    </row>
    <row r="4202" spans="1:18" x14ac:dyDescent="0.25">
      <c r="A4202" s="3" t="s">
        <v>4234</v>
      </c>
      <c r="B4202" s="12">
        <v>42344</v>
      </c>
      <c r="C4202" s="4" t="s">
        <v>37</v>
      </c>
      <c r="D4202" s="4">
        <v>1.3</v>
      </c>
      <c r="E4202" s="4">
        <v>103</v>
      </c>
      <c r="F4202" s="5">
        <v>0.29166666666666669</v>
      </c>
      <c r="G4202" s="6">
        <v>350</v>
      </c>
      <c r="H4202" s="7">
        <v>64750</v>
      </c>
      <c r="I4202" s="7">
        <f>FlightsPivot[[#This Row],[Total Fare]]*10%</f>
        <v>6475</v>
      </c>
      <c r="J4202" s="7">
        <f>FlightsPivot[[#This Row],[Total Fare]]+FlightsPivot[[#This Row],[10% tax ]]</f>
        <v>71225</v>
      </c>
      <c r="K4202" s="4">
        <v>12</v>
      </c>
      <c r="L4202" s="4">
        <v>2015</v>
      </c>
      <c r="M4202" t="str">
        <f>INDEX(RoutesPivot[DepAirport],MATCH($C4202,RoutesPivot[[RouteID]:[RouteID]],0))</f>
        <v>ORD</v>
      </c>
      <c r="N4202" t="str">
        <f>INDEX(RoutesPivot[AirportID],MATCH($C4202,RoutesPivot[[RouteID]:[RouteID]],0))</f>
        <v>SEA</v>
      </c>
      <c r="O4202">
        <f>INDEX(RoutesPivot[Distance],MATCH($C4202,RoutesPivot[[RouteID]:[RouteID]],0))</f>
        <v>1500</v>
      </c>
      <c r="P4202">
        <f>INDEX(RoutesPivot[ListPrice],MATCH($C4202,RoutesPivot[[RouteID]:[RouteID]],0))</f>
        <v>350</v>
      </c>
      <c r="Q4202" t="str">
        <f>INDEX(AirportPivot[AirportName],MATCH($N4202,AirportPivot[[AirportID]:[AirportID]],0))</f>
        <v>Seattle-Tacoma International</v>
      </c>
      <c r="R4202">
        <f>INDEX(AirportPivot[Gates (number of available)],MATCH($N4202,AirportPivot[[AirportID]:[AirportID]],0))</f>
        <v>58</v>
      </c>
    </row>
    <row r="4203" spans="1:18" x14ac:dyDescent="0.25">
      <c r="A4203" s="3" t="s">
        <v>4235</v>
      </c>
      <c r="B4203" s="12">
        <v>42323</v>
      </c>
      <c r="C4203" s="4" t="s">
        <v>80</v>
      </c>
      <c r="D4203" s="4">
        <v>2.8</v>
      </c>
      <c r="E4203" s="4">
        <v>30</v>
      </c>
      <c r="F4203" s="5">
        <v>0.29166666666666669</v>
      </c>
      <c r="G4203" s="6">
        <v>300</v>
      </c>
      <c r="H4203" s="7">
        <v>55500</v>
      </c>
      <c r="I4203" s="7">
        <f>FlightsPivot[[#This Row],[Total Fare]]*10%</f>
        <v>5550</v>
      </c>
      <c r="J4203" s="7">
        <f>FlightsPivot[[#This Row],[Total Fare]]+FlightsPivot[[#This Row],[10% tax ]]</f>
        <v>61050</v>
      </c>
      <c r="K4203" s="4">
        <v>11</v>
      </c>
      <c r="L4203" s="4">
        <v>2015</v>
      </c>
      <c r="M4203" t="str">
        <f>INDEX(RoutesPivot[DepAirport],MATCH($C4203,RoutesPivot[[RouteID]:[RouteID]],0))</f>
        <v>ORD</v>
      </c>
      <c r="N4203" t="str">
        <f>INDEX(RoutesPivot[AirportID],MATCH($C4203,RoutesPivot[[RouteID]:[RouteID]],0))</f>
        <v>MIA</v>
      </c>
      <c r="O4203">
        <f>INDEX(RoutesPivot[Distance],MATCH($C4203,RoutesPivot[[RouteID]:[RouteID]],0))</f>
        <v>1000</v>
      </c>
      <c r="P4203">
        <f>INDEX(RoutesPivot[ListPrice],MATCH($C4203,RoutesPivot[[RouteID]:[RouteID]],0))</f>
        <v>300</v>
      </c>
      <c r="Q4203" t="str">
        <f>INDEX(AirportPivot[AirportName],MATCH($N4203,AirportPivot[[AirportID]:[AirportID]],0))</f>
        <v>Miami International</v>
      </c>
      <c r="R4203">
        <f>INDEX(AirportPivot[Gates (number of available)],MATCH($N4203,AirportPivot[[AirportID]:[AirportID]],0))</f>
        <v>80</v>
      </c>
    </row>
    <row r="4204" spans="1:18" x14ac:dyDescent="0.25">
      <c r="A4204" s="3" t="s">
        <v>4236</v>
      </c>
      <c r="B4204" s="12">
        <v>42333</v>
      </c>
      <c r="C4204" s="4" t="s">
        <v>13</v>
      </c>
      <c r="D4204" s="4">
        <v>6.2</v>
      </c>
      <c r="E4204" s="4">
        <v>96</v>
      </c>
      <c r="F4204" s="5">
        <v>0.75</v>
      </c>
      <c r="G4204" s="6">
        <v>375</v>
      </c>
      <c r="H4204" s="7">
        <v>69375</v>
      </c>
      <c r="I4204" s="7">
        <f>FlightsPivot[[#This Row],[Total Fare]]*10%</f>
        <v>6937.5</v>
      </c>
      <c r="J4204" s="7">
        <f>FlightsPivot[[#This Row],[Total Fare]]+FlightsPivot[[#This Row],[10% tax ]]</f>
        <v>76312.5</v>
      </c>
      <c r="K4204" s="4">
        <v>11</v>
      </c>
      <c r="L4204" s="4">
        <v>2015</v>
      </c>
      <c r="M4204" t="str">
        <f>INDEX(RoutesPivot[DepAirport],MATCH($C4204,RoutesPivot[[RouteID]:[RouteID]],0))</f>
        <v>ORD</v>
      </c>
      <c r="N4204" t="str">
        <f>INDEX(RoutesPivot[AirportID],MATCH($C4204,RoutesPivot[[RouteID]:[RouteID]],0))</f>
        <v>JFK</v>
      </c>
      <c r="O4204">
        <f>INDEX(RoutesPivot[Distance],MATCH($C4204,RoutesPivot[[RouteID]:[RouteID]],0))</f>
        <v>619</v>
      </c>
      <c r="P4204">
        <f>INDEX(RoutesPivot[ListPrice],MATCH($C4204,RoutesPivot[[RouteID]:[RouteID]],0))</f>
        <v>250</v>
      </c>
      <c r="Q4204" t="str">
        <f>INDEX(AirportPivot[AirportName],MATCH($N4204,AirportPivot[[AirportID]:[AirportID]],0))</f>
        <v>John F Kennedy International</v>
      </c>
      <c r="R4204">
        <f>INDEX(AirportPivot[Gates (number of available)],MATCH($N4204,AirportPivot[[AirportID]:[AirportID]],0))</f>
        <v>120</v>
      </c>
    </row>
    <row r="4205" spans="1:18" x14ac:dyDescent="0.25">
      <c r="A4205" s="3" t="s">
        <v>4237</v>
      </c>
      <c r="B4205" s="12">
        <v>42254</v>
      </c>
      <c r="C4205" s="4" t="s">
        <v>70</v>
      </c>
      <c r="D4205" s="4">
        <v>2.5</v>
      </c>
      <c r="E4205" s="4">
        <v>173</v>
      </c>
      <c r="F4205" s="5">
        <v>0.41666666666666669</v>
      </c>
      <c r="G4205" s="6">
        <v>275</v>
      </c>
      <c r="H4205" s="7">
        <v>45375</v>
      </c>
      <c r="I4205" s="7">
        <f>FlightsPivot[[#This Row],[Total Fare]]*10%</f>
        <v>4537.5</v>
      </c>
      <c r="J4205" s="7">
        <f>FlightsPivot[[#This Row],[Total Fare]]+FlightsPivot[[#This Row],[10% tax ]]</f>
        <v>49912.5</v>
      </c>
      <c r="K4205" s="4">
        <v>9</v>
      </c>
      <c r="L4205" s="4">
        <v>2015</v>
      </c>
      <c r="M4205" t="str">
        <f>INDEX(RoutesPivot[DepAirport],MATCH($C4205,RoutesPivot[[RouteID]:[RouteID]],0))</f>
        <v>ORD</v>
      </c>
      <c r="N4205" t="str">
        <f>INDEX(RoutesPivot[AirportID],MATCH($C4205,RoutesPivot[[RouteID]:[RouteID]],0))</f>
        <v>LAS</v>
      </c>
      <c r="O4205">
        <f>INDEX(RoutesPivot[Distance],MATCH($C4205,RoutesPivot[[RouteID]:[RouteID]],0))</f>
        <v>1100</v>
      </c>
      <c r="P4205">
        <f>INDEX(RoutesPivot[ListPrice],MATCH($C4205,RoutesPivot[[RouteID]:[RouteID]],0))</f>
        <v>275</v>
      </c>
      <c r="Q4205" t="str">
        <f>INDEX(AirportPivot[AirportName],MATCH($N4205,AirportPivot[[AirportID]:[AirportID]],0))</f>
        <v>McCarran International</v>
      </c>
      <c r="R4205">
        <f>INDEX(AirportPivot[Gates (number of available)],MATCH($N4205,AirportPivot[[AirportID]:[AirportID]],0))</f>
        <v>68</v>
      </c>
    </row>
    <row r="4206" spans="1:18" x14ac:dyDescent="0.25">
      <c r="A4206" s="3" t="s">
        <v>4238</v>
      </c>
      <c r="B4206" s="12">
        <v>42115</v>
      </c>
      <c r="C4206" s="4" t="s">
        <v>27</v>
      </c>
      <c r="D4206" s="4">
        <v>7.4</v>
      </c>
      <c r="E4206" s="4">
        <v>101</v>
      </c>
      <c r="F4206" s="5">
        <v>0.33333333333333331</v>
      </c>
      <c r="G4206" s="6">
        <v>200</v>
      </c>
      <c r="H4206" s="7">
        <v>37000</v>
      </c>
      <c r="I4206" s="7">
        <f>FlightsPivot[[#This Row],[Total Fare]]*10%</f>
        <v>3700</v>
      </c>
      <c r="J4206" s="7">
        <f>FlightsPivot[[#This Row],[Total Fare]]+FlightsPivot[[#This Row],[10% tax ]]</f>
        <v>40700</v>
      </c>
      <c r="K4206" s="4">
        <v>4</v>
      </c>
      <c r="L4206" s="4">
        <v>2015</v>
      </c>
      <c r="M4206" t="str">
        <f>INDEX(RoutesPivot[DepAirport],MATCH($C4206,RoutesPivot[[RouteID]:[RouteID]],0))</f>
        <v>ORD</v>
      </c>
      <c r="N4206" t="str">
        <f>INDEX(RoutesPivot[AirportID],MATCH($C4206,RoutesPivot[[RouteID]:[RouteID]],0))</f>
        <v>ATL</v>
      </c>
      <c r="O4206">
        <f>INDEX(RoutesPivot[Distance],MATCH($C4206,RoutesPivot[[RouteID]:[RouteID]],0))</f>
        <v>510</v>
      </c>
      <c r="P4206">
        <f>INDEX(RoutesPivot[ListPrice],MATCH($C4206,RoutesPivot[[RouteID]:[RouteID]],0))</f>
        <v>200</v>
      </c>
      <c r="Q4206" t="str">
        <f>INDEX(AirportPivot[AirportName],MATCH($N4206,AirportPivot[[AirportID]:[AirportID]],0))</f>
        <v>Hartsfield-Jackson Atlanta International</v>
      </c>
      <c r="R4206">
        <f>INDEX(AirportPivot[Gates (number of available)],MATCH($N4206,AirportPivot[[AirportID]:[AirportID]],0))</f>
        <v>100</v>
      </c>
    </row>
    <row r="4207" spans="1:18" x14ac:dyDescent="0.25">
      <c r="A4207" s="3" t="s">
        <v>4239</v>
      </c>
      <c r="B4207" s="12">
        <v>42007</v>
      </c>
      <c r="C4207" s="4" t="s">
        <v>40</v>
      </c>
      <c r="D4207" s="4">
        <v>2.2999999999999998</v>
      </c>
      <c r="E4207" s="4">
        <v>94</v>
      </c>
      <c r="F4207" s="5">
        <v>0.70833333333333337</v>
      </c>
      <c r="G4207" s="6">
        <v>115</v>
      </c>
      <c r="H4207" s="7">
        <v>21275</v>
      </c>
      <c r="I4207" s="7">
        <f>FlightsPivot[[#This Row],[Total Fare]]*10%</f>
        <v>2127.5</v>
      </c>
      <c r="J4207" s="7">
        <f>FlightsPivot[[#This Row],[Total Fare]]+FlightsPivot[[#This Row],[10% tax ]]</f>
        <v>23402.5</v>
      </c>
      <c r="K4207" s="4">
        <v>1</v>
      </c>
      <c r="L4207" s="4">
        <v>2015</v>
      </c>
      <c r="M4207" t="str">
        <f>INDEX(RoutesPivot[DepAirport],MATCH($C4207,RoutesPivot[[RouteID]:[RouteID]],0))</f>
        <v>ORD</v>
      </c>
      <c r="N4207" t="str">
        <f>INDEX(RoutesPivot[AirportID],MATCH($C4207,RoutesPivot[[RouteID]:[RouteID]],0))</f>
        <v>MSP</v>
      </c>
      <c r="O4207">
        <f>INDEX(RoutesPivot[Distance],MATCH($C4207,RoutesPivot[[RouteID]:[RouteID]],0))</f>
        <v>300</v>
      </c>
      <c r="P4207">
        <f>INDEX(RoutesPivot[ListPrice],MATCH($C4207,RoutesPivot[[RouteID]:[RouteID]],0))</f>
        <v>115</v>
      </c>
      <c r="Q4207" t="str">
        <f>INDEX(AirportPivot[AirportName],MATCH($N4207,AirportPivot[[AirportID]:[AirportID]],0))</f>
        <v>Minneapolis-St Paul International/Wold-Chamberlain</v>
      </c>
      <c r="R4207">
        <f>INDEX(AirportPivot[Gates (number of available)],MATCH($N4207,AirportPivot[[AirportID]:[AirportID]],0))</f>
        <v>65</v>
      </c>
    </row>
    <row r="4208" spans="1:18" x14ac:dyDescent="0.25">
      <c r="A4208" s="3" t="s">
        <v>4240</v>
      </c>
      <c r="B4208" s="12">
        <v>41840</v>
      </c>
      <c r="C4208" s="4" t="s">
        <v>25</v>
      </c>
      <c r="D4208" s="4">
        <v>2.8</v>
      </c>
      <c r="E4208" s="4">
        <v>177</v>
      </c>
      <c r="F4208" s="5">
        <v>0.29166666666666669</v>
      </c>
      <c r="G4208" s="6">
        <v>220</v>
      </c>
      <c r="H4208" s="7">
        <v>36300</v>
      </c>
      <c r="I4208" s="7">
        <f>FlightsPivot[[#This Row],[Total Fare]]*10%</f>
        <v>3630</v>
      </c>
      <c r="J4208" s="7">
        <f>FlightsPivot[[#This Row],[Total Fare]]+FlightsPivot[[#This Row],[10% tax ]]</f>
        <v>39930</v>
      </c>
      <c r="K4208" s="4">
        <v>7</v>
      </c>
      <c r="L4208" s="4">
        <v>2014</v>
      </c>
      <c r="M4208" t="str">
        <f>INDEX(RoutesPivot[DepAirport],MATCH($C4208,RoutesPivot[[RouteID]:[RouteID]],0))</f>
        <v>ORD</v>
      </c>
      <c r="N4208" t="str">
        <f>INDEX(RoutesPivot[AirportID],MATCH($C4208,RoutesPivot[[RouteID]:[RouteID]],0))</f>
        <v>DFW</v>
      </c>
      <c r="O4208">
        <f>INDEX(RoutesPivot[Distance],MATCH($C4208,RoutesPivot[[RouteID]:[RouteID]],0))</f>
        <v>700</v>
      </c>
      <c r="P4208">
        <f>INDEX(RoutesPivot[ListPrice],MATCH($C4208,RoutesPivot[[RouteID]:[RouteID]],0))</f>
        <v>200</v>
      </c>
      <c r="Q4208" t="str">
        <f>INDEX(AirportPivot[AirportName],MATCH($N4208,AirportPivot[[AirportID]:[AirportID]],0))</f>
        <v>Dallas/Fort Worth International</v>
      </c>
      <c r="R4208">
        <f>INDEX(AirportPivot[Gates (number of available)],MATCH($N4208,AirportPivot[[AirportID]:[AirportID]],0))</f>
        <v>130</v>
      </c>
    </row>
    <row r="4209" spans="1:18" x14ac:dyDescent="0.25">
      <c r="A4209" s="3" t="s">
        <v>4241</v>
      </c>
      <c r="B4209" s="12">
        <v>41842</v>
      </c>
      <c r="C4209" s="4" t="s">
        <v>19</v>
      </c>
      <c r="D4209" s="4">
        <v>1.6</v>
      </c>
      <c r="E4209" s="4">
        <v>86</v>
      </c>
      <c r="F4209" s="5">
        <v>0.79166666666666663</v>
      </c>
      <c r="G4209" s="6">
        <v>220</v>
      </c>
      <c r="H4209" s="7">
        <v>39820</v>
      </c>
      <c r="I4209" s="7">
        <f>FlightsPivot[[#This Row],[Total Fare]]*10%</f>
        <v>3982</v>
      </c>
      <c r="J4209" s="7">
        <f>FlightsPivot[[#This Row],[Total Fare]]+FlightsPivot[[#This Row],[10% tax ]]</f>
        <v>43802</v>
      </c>
      <c r="K4209" s="4">
        <v>7</v>
      </c>
      <c r="L4209" s="4">
        <v>2014</v>
      </c>
      <c r="M4209" t="str">
        <f>INDEX(RoutesPivot[DepAirport],MATCH($C4209,RoutesPivot[[RouteID]:[RouteID]],0))</f>
        <v>ORD</v>
      </c>
      <c r="N4209" t="str">
        <f>INDEX(RoutesPivot[AirportID],MATCH($C4209,RoutesPivot[[RouteID]:[RouteID]],0))</f>
        <v>IAH</v>
      </c>
      <c r="O4209">
        <f>INDEX(RoutesPivot[Distance],MATCH($C4209,RoutesPivot[[RouteID]:[RouteID]],0))</f>
        <v>800</v>
      </c>
      <c r="P4209">
        <f>INDEX(RoutesPivot[ListPrice],MATCH($C4209,RoutesPivot[[RouteID]:[RouteID]],0))</f>
        <v>200</v>
      </c>
      <c r="Q4209" t="str">
        <f>INDEX(AirportPivot[AirportName],MATCH($N4209,AirportPivot[[AirportID]:[AirportID]],0))</f>
        <v>George Bush Intercontinental/Houston</v>
      </c>
      <c r="R4209">
        <f>INDEX(AirportPivot[Gates (number of available)],MATCH($N4209,AirportPivot[[AirportID]:[AirportID]],0))</f>
        <v>80</v>
      </c>
    </row>
    <row r="4210" spans="1:18" x14ac:dyDescent="0.25">
      <c r="A4210" s="3" t="s">
        <v>4242</v>
      </c>
      <c r="B4210" s="12">
        <v>41815</v>
      </c>
      <c r="C4210" s="4" t="s">
        <v>19</v>
      </c>
      <c r="D4210" s="4">
        <v>2.2000000000000002</v>
      </c>
      <c r="E4210" s="4">
        <v>178</v>
      </c>
      <c r="F4210" s="5">
        <v>0.52083333333333337</v>
      </c>
      <c r="G4210" s="6">
        <v>220</v>
      </c>
      <c r="H4210" s="7">
        <v>36300</v>
      </c>
      <c r="I4210" s="7">
        <f>FlightsPivot[[#This Row],[Total Fare]]*10%</f>
        <v>3630</v>
      </c>
      <c r="J4210" s="7">
        <f>FlightsPivot[[#This Row],[Total Fare]]+FlightsPivot[[#This Row],[10% tax ]]</f>
        <v>39930</v>
      </c>
      <c r="K4210" s="4">
        <v>6</v>
      </c>
      <c r="L4210" s="4">
        <v>2014</v>
      </c>
      <c r="M4210" t="str">
        <f>INDEX(RoutesPivot[DepAirport],MATCH($C4210,RoutesPivot[[RouteID]:[RouteID]],0))</f>
        <v>ORD</v>
      </c>
      <c r="N4210" t="str">
        <f>INDEX(RoutesPivot[AirportID],MATCH($C4210,RoutesPivot[[RouteID]:[RouteID]],0))</f>
        <v>IAH</v>
      </c>
      <c r="O4210">
        <f>INDEX(RoutesPivot[Distance],MATCH($C4210,RoutesPivot[[RouteID]:[RouteID]],0))</f>
        <v>800</v>
      </c>
      <c r="P4210">
        <f>INDEX(RoutesPivot[ListPrice],MATCH($C4210,RoutesPivot[[RouteID]:[RouteID]],0))</f>
        <v>200</v>
      </c>
      <c r="Q4210" t="str">
        <f>INDEX(AirportPivot[AirportName],MATCH($N4210,AirportPivot[[AirportID]:[AirportID]],0))</f>
        <v>George Bush Intercontinental/Houston</v>
      </c>
      <c r="R4210">
        <f>INDEX(AirportPivot[Gates (number of available)],MATCH($N4210,AirportPivot[[AirportID]:[AirportID]],0))</f>
        <v>80</v>
      </c>
    </row>
    <row r="4211" spans="1:18" x14ac:dyDescent="0.25">
      <c r="A4211" s="3" t="s">
        <v>4243</v>
      </c>
      <c r="B4211" s="12">
        <v>42027</v>
      </c>
      <c r="C4211" s="4" t="s">
        <v>86</v>
      </c>
      <c r="D4211" s="4">
        <v>2.1</v>
      </c>
      <c r="E4211" s="4">
        <v>25</v>
      </c>
      <c r="F4211" s="5">
        <v>0.3125</v>
      </c>
      <c r="G4211" s="6">
        <v>115</v>
      </c>
      <c r="H4211" s="7">
        <v>21275</v>
      </c>
      <c r="I4211" s="7">
        <f>FlightsPivot[[#This Row],[Total Fare]]*10%</f>
        <v>2127.5</v>
      </c>
      <c r="J4211" s="7">
        <f>FlightsPivot[[#This Row],[Total Fare]]+FlightsPivot[[#This Row],[10% tax ]]</f>
        <v>23402.5</v>
      </c>
      <c r="K4211" s="4">
        <v>1</v>
      </c>
      <c r="L4211" s="4">
        <v>2015</v>
      </c>
      <c r="M4211" t="str">
        <f>INDEX(RoutesPivot[DepAirport],MATCH($C4211,RoutesPivot[[RouteID]:[RouteID]],0))</f>
        <v>ORD</v>
      </c>
      <c r="N4211" t="str">
        <f>INDEX(RoutesPivot[AirportID],MATCH($C4211,RoutesPivot[[RouteID]:[RouteID]],0))</f>
        <v>DTW</v>
      </c>
      <c r="O4211">
        <f>INDEX(RoutesPivot[Distance],MATCH($C4211,RoutesPivot[[RouteID]:[RouteID]],0))</f>
        <v>200</v>
      </c>
      <c r="P4211">
        <f>INDEX(RoutesPivot[ListPrice],MATCH($C4211,RoutesPivot[[RouteID]:[RouteID]],0))</f>
        <v>115</v>
      </c>
      <c r="Q4211" t="str">
        <f>INDEX(AirportPivot[AirportName],MATCH($N4211,AirportPivot[[AirportID]:[AirportID]],0))</f>
        <v>Detroit Metropolitan Wayne County</v>
      </c>
      <c r="R4211">
        <f>INDEX(AirportPivot[Gates (number of available)],MATCH($N4211,AirportPivot[[AirportID]:[AirportID]],0))</f>
        <v>60</v>
      </c>
    </row>
    <row r="4212" spans="1:18" x14ac:dyDescent="0.25">
      <c r="A4212" s="3" t="s">
        <v>4244</v>
      </c>
      <c r="B4212" s="12">
        <v>41971</v>
      </c>
      <c r="C4212" s="4" t="s">
        <v>17</v>
      </c>
      <c r="D4212" s="4">
        <v>10.9</v>
      </c>
      <c r="E4212" s="4">
        <v>110</v>
      </c>
      <c r="F4212" s="5">
        <v>0.45833333333333331</v>
      </c>
      <c r="G4212" s="6">
        <v>525</v>
      </c>
      <c r="H4212" s="7">
        <v>97125</v>
      </c>
      <c r="I4212" s="7">
        <f>FlightsPivot[[#This Row],[Total Fare]]*10%</f>
        <v>9712.5</v>
      </c>
      <c r="J4212" s="7">
        <f>FlightsPivot[[#This Row],[Total Fare]]+FlightsPivot[[#This Row],[10% tax ]]</f>
        <v>106837.5</v>
      </c>
      <c r="K4212" s="4">
        <v>11</v>
      </c>
      <c r="L4212" s="4">
        <v>2014</v>
      </c>
      <c r="M4212" t="str">
        <f>INDEX(RoutesPivot[DepAirport],MATCH($C4212,RoutesPivot[[RouteID]:[RouteID]],0))</f>
        <v>ORD</v>
      </c>
      <c r="N4212" t="str">
        <f>INDEX(RoutesPivot[AirportID],MATCH($C4212,RoutesPivot[[RouteID]:[RouteID]],0))</f>
        <v>LAX</v>
      </c>
      <c r="O4212">
        <f>INDEX(RoutesPivot[Distance],MATCH($C4212,RoutesPivot[[RouteID]:[RouteID]],0))</f>
        <v>1518</v>
      </c>
      <c r="P4212">
        <f>INDEX(RoutesPivot[ListPrice],MATCH($C4212,RoutesPivot[[RouteID]:[RouteID]],0))</f>
        <v>350</v>
      </c>
      <c r="Q4212" t="str">
        <f>INDEX(AirportPivot[AirportName],MATCH($N4212,AirportPivot[[AirportID]:[AirportID]],0))</f>
        <v>Los Angeles International</v>
      </c>
      <c r="R4212">
        <f>INDEX(AirportPivot[Gates (number of available)],MATCH($N4212,AirportPivot[[AirportID]:[AirportID]],0))</f>
        <v>86</v>
      </c>
    </row>
    <row r="4213" spans="1:18" x14ac:dyDescent="0.25">
      <c r="A4213" s="3" t="s">
        <v>4245</v>
      </c>
      <c r="B4213" s="12">
        <v>42289</v>
      </c>
      <c r="C4213" s="4" t="s">
        <v>13</v>
      </c>
      <c r="D4213" s="4">
        <v>2.9</v>
      </c>
      <c r="E4213" s="4">
        <v>148</v>
      </c>
      <c r="F4213" s="5">
        <v>0.64583333333333337</v>
      </c>
      <c r="G4213" s="6">
        <v>250</v>
      </c>
      <c r="H4213" s="7">
        <v>46250</v>
      </c>
      <c r="I4213" s="7">
        <f>FlightsPivot[[#This Row],[Total Fare]]*10%</f>
        <v>4625</v>
      </c>
      <c r="J4213" s="7">
        <f>FlightsPivot[[#This Row],[Total Fare]]+FlightsPivot[[#This Row],[10% tax ]]</f>
        <v>50875</v>
      </c>
      <c r="K4213" s="4">
        <v>10</v>
      </c>
      <c r="L4213" s="4">
        <v>2015</v>
      </c>
      <c r="M4213" t="str">
        <f>INDEX(RoutesPivot[DepAirport],MATCH($C4213,RoutesPivot[[RouteID]:[RouteID]],0))</f>
        <v>ORD</v>
      </c>
      <c r="N4213" t="str">
        <f>INDEX(RoutesPivot[AirportID],MATCH($C4213,RoutesPivot[[RouteID]:[RouteID]],0))</f>
        <v>JFK</v>
      </c>
      <c r="O4213">
        <f>INDEX(RoutesPivot[Distance],MATCH($C4213,RoutesPivot[[RouteID]:[RouteID]],0))</f>
        <v>619</v>
      </c>
      <c r="P4213">
        <f>INDEX(RoutesPivot[ListPrice],MATCH($C4213,RoutesPivot[[RouteID]:[RouteID]],0))</f>
        <v>250</v>
      </c>
      <c r="Q4213" t="str">
        <f>INDEX(AirportPivot[AirportName],MATCH($N4213,AirportPivot[[AirportID]:[AirportID]],0))</f>
        <v>John F Kennedy International</v>
      </c>
      <c r="R4213">
        <f>INDEX(AirportPivot[Gates (number of available)],MATCH($N4213,AirportPivot[[AirportID]:[AirportID]],0))</f>
        <v>120</v>
      </c>
    </row>
    <row r="4214" spans="1:18" x14ac:dyDescent="0.25">
      <c r="A4214" s="3" t="s">
        <v>4246</v>
      </c>
      <c r="B4214" s="12">
        <v>42193</v>
      </c>
      <c r="C4214" s="4" t="s">
        <v>33</v>
      </c>
      <c r="D4214" s="4">
        <v>0.6</v>
      </c>
      <c r="E4214" s="4">
        <v>22</v>
      </c>
      <c r="F4214" s="5">
        <v>0.375</v>
      </c>
      <c r="G4214" s="6">
        <v>412.5</v>
      </c>
      <c r="H4214" s="7">
        <v>76312.5</v>
      </c>
      <c r="I4214" s="7">
        <f>FlightsPivot[[#This Row],[Total Fare]]*10%</f>
        <v>7631.25</v>
      </c>
      <c r="J4214" s="7">
        <f>FlightsPivot[[#This Row],[Total Fare]]+FlightsPivot[[#This Row],[10% tax ]]</f>
        <v>83943.75</v>
      </c>
      <c r="K4214" s="4">
        <v>7</v>
      </c>
      <c r="L4214" s="4">
        <v>2015</v>
      </c>
      <c r="M4214" t="str">
        <f>INDEX(RoutesPivot[DepAirport],MATCH($C4214,RoutesPivot[[RouteID]:[RouteID]],0))</f>
        <v>ORD</v>
      </c>
      <c r="N4214" t="str">
        <f>INDEX(RoutesPivot[AirportID],MATCH($C4214,RoutesPivot[[RouteID]:[RouteID]],0))</f>
        <v>SFO</v>
      </c>
      <c r="O4214">
        <f>INDEX(RoutesPivot[Distance],MATCH($C4214,RoutesPivot[[RouteID]:[RouteID]],0))</f>
        <v>1600</v>
      </c>
      <c r="P4214">
        <f>INDEX(RoutesPivot[ListPrice],MATCH($C4214,RoutesPivot[[RouteID]:[RouteID]],0))</f>
        <v>375</v>
      </c>
      <c r="Q4214" t="str">
        <f>INDEX(AirportPivot[AirportName],MATCH($N4214,AirportPivot[[AirportID]:[AirportID]],0))</f>
        <v>San Francisco International</v>
      </c>
      <c r="R4214">
        <f>INDEX(AirportPivot[Gates (number of available)],MATCH($N4214,AirportPivot[[AirportID]:[AirportID]],0))</f>
        <v>70</v>
      </c>
    </row>
    <row r="4215" spans="1:18" x14ac:dyDescent="0.25">
      <c r="A4215" s="3" t="s">
        <v>4247</v>
      </c>
      <c r="B4215" s="12">
        <v>41835</v>
      </c>
      <c r="C4215" s="4" t="s">
        <v>98</v>
      </c>
      <c r="D4215" s="4">
        <v>2.5</v>
      </c>
      <c r="E4215" s="4">
        <v>65</v>
      </c>
      <c r="F4215" s="5">
        <v>0.625</v>
      </c>
      <c r="G4215" s="6">
        <v>302.5</v>
      </c>
      <c r="H4215" s="7">
        <v>54752.5</v>
      </c>
      <c r="I4215" s="7">
        <f>FlightsPivot[[#This Row],[Total Fare]]*10%</f>
        <v>5475.25</v>
      </c>
      <c r="J4215" s="7">
        <f>FlightsPivot[[#This Row],[Total Fare]]+FlightsPivot[[#This Row],[10% tax ]]</f>
        <v>60227.75</v>
      </c>
      <c r="K4215" s="4">
        <v>7</v>
      </c>
      <c r="L4215" s="4">
        <v>2014</v>
      </c>
      <c r="M4215" t="str">
        <f>INDEX(RoutesPivot[DepAirport],MATCH($C4215,RoutesPivot[[RouteID]:[RouteID]],0))</f>
        <v>ORD</v>
      </c>
      <c r="N4215" t="str">
        <f>INDEX(RoutesPivot[AirportID],MATCH($C4215,RoutesPivot[[RouteID]:[RouteID]],0))</f>
        <v>PHL</v>
      </c>
      <c r="O4215">
        <f>INDEX(RoutesPivot[Distance],MATCH($C4215,RoutesPivot[[RouteID]:[RouteID]],0))</f>
        <v>580</v>
      </c>
      <c r="P4215">
        <f>INDEX(RoutesPivot[ListPrice],MATCH($C4215,RoutesPivot[[RouteID]:[RouteID]],0))</f>
        <v>275</v>
      </c>
      <c r="Q4215" t="str">
        <f>INDEX(AirportPivot[AirportName],MATCH($N4215,AirportPivot[[AirportID]:[AirportID]],0))</f>
        <v>Philadelphia International</v>
      </c>
      <c r="R4215">
        <f>INDEX(AirportPivot[Gates (number of available)],MATCH($N4215,AirportPivot[[AirportID]:[AirportID]],0))</f>
        <v>89</v>
      </c>
    </row>
    <row r="4216" spans="1:18" x14ac:dyDescent="0.25">
      <c r="A4216" s="3" t="s">
        <v>4248</v>
      </c>
      <c r="B4216" s="12">
        <v>42116</v>
      </c>
      <c r="C4216" s="4" t="s">
        <v>25</v>
      </c>
      <c r="D4216" s="4">
        <v>1.9</v>
      </c>
      <c r="E4216" s="4">
        <v>110</v>
      </c>
      <c r="F4216" s="5">
        <v>0.875</v>
      </c>
      <c r="G4216" s="6">
        <v>200</v>
      </c>
      <c r="H4216" s="7">
        <v>37000</v>
      </c>
      <c r="I4216" s="7">
        <f>FlightsPivot[[#This Row],[Total Fare]]*10%</f>
        <v>3700</v>
      </c>
      <c r="J4216" s="7">
        <f>FlightsPivot[[#This Row],[Total Fare]]+FlightsPivot[[#This Row],[10% tax ]]</f>
        <v>40700</v>
      </c>
      <c r="K4216" s="4">
        <v>4</v>
      </c>
      <c r="L4216" s="4">
        <v>2015</v>
      </c>
      <c r="M4216" t="str">
        <f>INDEX(RoutesPivot[DepAirport],MATCH($C4216,RoutesPivot[[RouteID]:[RouteID]],0))</f>
        <v>ORD</v>
      </c>
      <c r="N4216" t="str">
        <f>INDEX(RoutesPivot[AirportID],MATCH($C4216,RoutesPivot[[RouteID]:[RouteID]],0))</f>
        <v>DFW</v>
      </c>
      <c r="O4216">
        <f>INDEX(RoutesPivot[Distance],MATCH($C4216,RoutesPivot[[RouteID]:[RouteID]],0))</f>
        <v>700</v>
      </c>
      <c r="P4216">
        <f>INDEX(RoutesPivot[ListPrice],MATCH($C4216,RoutesPivot[[RouteID]:[RouteID]],0))</f>
        <v>200</v>
      </c>
      <c r="Q4216" t="str">
        <f>INDEX(AirportPivot[AirportName],MATCH($N4216,AirportPivot[[AirportID]:[AirportID]],0))</f>
        <v>Dallas/Fort Worth International</v>
      </c>
      <c r="R4216">
        <f>INDEX(AirportPivot[Gates (number of available)],MATCH($N4216,AirportPivot[[AirportID]:[AirportID]],0))</f>
        <v>130</v>
      </c>
    </row>
    <row r="4217" spans="1:18" x14ac:dyDescent="0.25">
      <c r="A4217" s="3" t="s">
        <v>4249</v>
      </c>
      <c r="B4217" s="12">
        <v>41880</v>
      </c>
      <c r="C4217" s="4" t="s">
        <v>23</v>
      </c>
      <c r="D4217" s="4">
        <v>2.2000000000000002</v>
      </c>
      <c r="E4217" s="4">
        <v>54</v>
      </c>
      <c r="F4217" s="5">
        <v>0.70833333333333337</v>
      </c>
      <c r="G4217" s="6">
        <v>330</v>
      </c>
      <c r="H4217" s="7">
        <v>54450</v>
      </c>
      <c r="I4217" s="7">
        <f>FlightsPivot[[#This Row],[Total Fare]]*10%</f>
        <v>5445</v>
      </c>
      <c r="J4217" s="7">
        <f>FlightsPivot[[#This Row],[Total Fare]]+FlightsPivot[[#This Row],[10% tax ]]</f>
        <v>59895</v>
      </c>
      <c r="K4217" s="4">
        <v>8</v>
      </c>
      <c r="L4217" s="4">
        <v>2014</v>
      </c>
      <c r="M4217" t="str">
        <f>INDEX(RoutesPivot[DepAirport],MATCH($C4217,RoutesPivot[[RouteID]:[RouteID]],0))</f>
        <v>ORD</v>
      </c>
      <c r="N4217" t="str">
        <f>INDEX(RoutesPivot[AirportID],MATCH($C4217,RoutesPivot[[RouteID]:[RouteID]],0))</f>
        <v>DEN</v>
      </c>
      <c r="O4217">
        <f>INDEX(RoutesPivot[Distance],MATCH($C4217,RoutesPivot[[RouteID]:[RouteID]],0))</f>
        <v>800</v>
      </c>
      <c r="P4217">
        <f>INDEX(RoutesPivot[ListPrice],MATCH($C4217,RoutesPivot[[RouteID]:[RouteID]],0))</f>
        <v>300</v>
      </c>
      <c r="Q4217" t="str">
        <f>INDEX(AirportPivot[AirportName],MATCH($N4217,AirportPivot[[AirportID]:[AirportID]],0))</f>
        <v>Denver International</v>
      </c>
      <c r="R4217">
        <f>INDEX(AirportPivot[Gates (number of available)],MATCH($N4217,AirportPivot[[AirportID]:[AirportID]],0))</f>
        <v>75</v>
      </c>
    </row>
    <row r="4218" spans="1:18" x14ac:dyDescent="0.25">
      <c r="A4218" s="3" t="s">
        <v>4250</v>
      </c>
      <c r="B4218" s="12">
        <v>41793</v>
      </c>
      <c r="C4218" s="4" t="s">
        <v>86</v>
      </c>
      <c r="D4218" s="4">
        <v>3.3</v>
      </c>
      <c r="E4218" s="4">
        <v>35</v>
      </c>
      <c r="F4218" s="5">
        <v>0.70833333333333337</v>
      </c>
      <c r="G4218" s="6">
        <v>126.5</v>
      </c>
      <c r="H4218" s="7">
        <v>23402.5</v>
      </c>
      <c r="I4218" s="7">
        <f>FlightsPivot[[#This Row],[Total Fare]]*10%</f>
        <v>2340.25</v>
      </c>
      <c r="J4218" s="7">
        <f>FlightsPivot[[#This Row],[Total Fare]]+FlightsPivot[[#This Row],[10% tax ]]</f>
        <v>25742.75</v>
      </c>
      <c r="K4218" s="4">
        <v>6</v>
      </c>
      <c r="L4218" s="4">
        <v>2014</v>
      </c>
      <c r="M4218" t="str">
        <f>INDEX(RoutesPivot[DepAirport],MATCH($C4218,RoutesPivot[[RouteID]:[RouteID]],0))</f>
        <v>ORD</v>
      </c>
      <c r="N4218" t="str">
        <f>INDEX(RoutesPivot[AirportID],MATCH($C4218,RoutesPivot[[RouteID]:[RouteID]],0))</f>
        <v>DTW</v>
      </c>
      <c r="O4218">
        <f>INDEX(RoutesPivot[Distance],MATCH($C4218,RoutesPivot[[RouteID]:[RouteID]],0))</f>
        <v>200</v>
      </c>
      <c r="P4218">
        <f>INDEX(RoutesPivot[ListPrice],MATCH($C4218,RoutesPivot[[RouteID]:[RouteID]],0))</f>
        <v>115</v>
      </c>
      <c r="Q4218" t="str">
        <f>INDEX(AirportPivot[AirportName],MATCH($N4218,AirportPivot[[AirportID]:[AirportID]],0))</f>
        <v>Detroit Metropolitan Wayne County</v>
      </c>
      <c r="R4218">
        <f>INDEX(AirportPivot[Gates (number of available)],MATCH($N4218,AirportPivot[[AirportID]:[AirportID]],0))</f>
        <v>60</v>
      </c>
    </row>
    <row r="4219" spans="1:18" x14ac:dyDescent="0.25">
      <c r="A4219" s="3" t="s">
        <v>4251</v>
      </c>
      <c r="B4219" s="12">
        <v>41995</v>
      </c>
      <c r="C4219" s="4" t="s">
        <v>21</v>
      </c>
      <c r="D4219" s="4">
        <v>2.8</v>
      </c>
      <c r="E4219" s="4">
        <v>152</v>
      </c>
      <c r="F4219" s="5">
        <v>0.3125</v>
      </c>
      <c r="G4219" s="6">
        <v>175</v>
      </c>
      <c r="H4219" s="7">
        <v>28875</v>
      </c>
      <c r="I4219" s="7">
        <f>FlightsPivot[[#This Row],[Total Fare]]*10%</f>
        <v>2887.5</v>
      </c>
      <c r="J4219" s="7">
        <f>FlightsPivot[[#This Row],[Total Fare]]+FlightsPivot[[#This Row],[10% tax ]]</f>
        <v>31762.5</v>
      </c>
      <c r="K4219" s="4">
        <v>12</v>
      </c>
      <c r="L4219" s="4">
        <v>2014</v>
      </c>
      <c r="M4219" t="str">
        <f>INDEX(RoutesPivot[DepAirport],MATCH($C4219,RoutesPivot[[RouteID]:[RouteID]],0))</f>
        <v>ORD</v>
      </c>
      <c r="N4219" t="str">
        <f>INDEX(RoutesPivot[AirportID],MATCH($C4219,RoutesPivot[[RouteID]:[RouteID]],0))</f>
        <v>CLT</v>
      </c>
      <c r="O4219">
        <f>INDEX(RoutesPivot[Distance],MATCH($C4219,RoutesPivot[[RouteID]:[RouteID]],0))</f>
        <v>700</v>
      </c>
      <c r="P4219">
        <f>INDEX(RoutesPivot[ListPrice],MATCH($C4219,RoutesPivot[[RouteID]:[RouteID]],0))</f>
        <v>125</v>
      </c>
      <c r="Q4219" t="str">
        <f>INDEX(AirportPivot[AirportName],MATCH($N4219,AirportPivot[[AirportID]:[AirportID]],0))</f>
        <v>Charlotte/Douglas International</v>
      </c>
      <c r="R4219">
        <f>INDEX(AirportPivot[Gates (number of available)],MATCH($N4219,AirportPivot[[AirportID]:[AirportID]],0))</f>
        <v>65</v>
      </c>
    </row>
    <row r="4220" spans="1:18" x14ac:dyDescent="0.25">
      <c r="A4220" s="3" t="s">
        <v>4252</v>
      </c>
      <c r="B4220" s="12">
        <v>42309</v>
      </c>
      <c r="C4220" s="4" t="s">
        <v>15</v>
      </c>
      <c r="D4220" s="4">
        <v>3.2</v>
      </c>
      <c r="E4220" s="4">
        <v>198</v>
      </c>
      <c r="F4220" s="5">
        <v>0.79166666666666663</v>
      </c>
      <c r="G4220" s="6">
        <v>225</v>
      </c>
      <c r="H4220" s="7">
        <v>37125</v>
      </c>
      <c r="I4220" s="7">
        <f>FlightsPivot[[#This Row],[Total Fare]]*10%</f>
        <v>3712.5</v>
      </c>
      <c r="J4220" s="7">
        <f>FlightsPivot[[#This Row],[Total Fare]]+FlightsPivot[[#This Row],[10% tax ]]</f>
        <v>40837.5</v>
      </c>
      <c r="K4220" s="4">
        <v>11</v>
      </c>
      <c r="L4220" s="4">
        <v>2015</v>
      </c>
      <c r="M4220" t="str">
        <f>INDEX(RoutesPivot[DepAirport],MATCH($C4220,RoutesPivot[[RouteID]:[RouteID]],0))</f>
        <v>ORD</v>
      </c>
      <c r="N4220" t="str">
        <f>INDEX(RoutesPivot[AirportID],MATCH($C4220,RoutesPivot[[RouteID]:[RouteID]],0))</f>
        <v>EWR</v>
      </c>
      <c r="O4220">
        <f>INDEX(RoutesPivot[Distance],MATCH($C4220,RoutesPivot[[RouteID]:[RouteID]],0))</f>
        <v>600</v>
      </c>
      <c r="P4220">
        <f>INDEX(RoutesPivot[ListPrice],MATCH($C4220,RoutesPivot[[RouteID]:[RouteID]],0))</f>
        <v>225</v>
      </c>
      <c r="Q4220" t="str">
        <f>INDEX(AirportPivot[AirportName],MATCH($N4220,AirportPivot[[AirportID]:[AirportID]],0))</f>
        <v>Newark Liberty International</v>
      </c>
      <c r="R4220">
        <f>INDEX(AirportPivot[Gates (number of available)],MATCH($N4220,AirportPivot[[AirportID]:[AirportID]],0))</f>
        <v>82</v>
      </c>
    </row>
    <row r="4221" spans="1:18" x14ac:dyDescent="0.25">
      <c r="A4221" s="3" t="s">
        <v>4253</v>
      </c>
      <c r="B4221" s="12">
        <v>42082</v>
      </c>
      <c r="C4221" s="4" t="s">
        <v>19</v>
      </c>
      <c r="D4221" s="4">
        <v>0.9</v>
      </c>
      <c r="E4221" s="4">
        <v>139</v>
      </c>
      <c r="F4221" s="5">
        <v>0.79166666666666663</v>
      </c>
      <c r="G4221" s="6">
        <v>200</v>
      </c>
      <c r="H4221" s="7">
        <v>37000</v>
      </c>
      <c r="I4221" s="7">
        <f>FlightsPivot[[#This Row],[Total Fare]]*10%</f>
        <v>3700</v>
      </c>
      <c r="J4221" s="7">
        <f>FlightsPivot[[#This Row],[Total Fare]]+FlightsPivot[[#This Row],[10% tax ]]</f>
        <v>40700</v>
      </c>
      <c r="K4221" s="4">
        <v>3</v>
      </c>
      <c r="L4221" s="4">
        <v>2015</v>
      </c>
      <c r="M4221" t="str">
        <f>INDEX(RoutesPivot[DepAirport],MATCH($C4221,RoutesPivot[[RouteID]:[RouteID]],0))</f>
        <v>ORD</v>
      </c>
      <c r="N4221" t="str">
        <f>INDEX(RoutesPivot[AirportID],MATCH($C4221,RoutesPivot[[RouteID]:[RouteID]],0))</f>
        <v>IAH</v>
      </c>
      <c r="O4221">
        <f>INDEX(RoutesPivot[Distance],MATCH($C4221,RoutesPivot[[RouteID]:[RouteID]],0))</f>
        <v>800</v>
      </c>
      <c r="P4221">
        <f>INDEX(RoutesPivot[ListPrice],MATCH($C4221,RoutesPivot[[RouteID]:[RouteID]],0))</f>
        <v>200</v>
      </c>
      <c r="Q4221" t="str">
        <f>INDEX(AirportPivot[AirportName],MATCH($N4221,AirportPivot[[AirportID]:[AirportID]],0))</f>
        <v>George Bush Intercontinental/Houston</v>
      </c>
      <c r="R4221">
        <f>INDEX(AirportPivot[Gates (number of available)],MATCH($N4221,AirportPivot[[AirportID]:[AirportID]],0))</f>
        <v>80</v>
      </c>
    </row>
    <row r="4222" spans="1:18" x14ac:dyDescent="0.25">
      <c r="A4222" s="3" t="s">
        <v>4254</v>
      </c>
      <c r="B4222" s="12">
        <v>42011</v>
      </c>
      <c r="C4222" s="4" t="s">
        <v>50</v>
      </c>
      <c r="D4222" s="4">
        <v>1</v>
      </c>
      <c r="E4222" s="4">
        <v>81</v>
      </c>
      <c r="F4222" s="5">
        <v>0.83333333333333337</v>
      </c>
      <c r="G4222" s="6">
        <v>275</v>
      </c>
      <c r="H4222" s="7">
        <v>49775</v>
      </c>
      <c r="I4222" s="7">
        <f>FlightsPivot[[#This Row],[Total Fare]]*10%</f>
        <v>4977.5</v>
      </c>
      <c r="J4222" s="7">
        <f>FlightsPivot[[#This Row],[Total Fare]]+FlightsPivot[[#This Row],[10% tax ]]</f>
        <v>54752.5</v>
      </c>
      <c r="K4222" s="4">
        <v>1</v>
      </c>
      <c r="L4222" s="4">
        <v>2015</v>
      </c>
      <c r="M4222" t="str">
        <f>INDEX(RoutesPivot[DepAirport],MATCH($C4222,RoutesPivot[[RouteID]:[RouteID]],0))</f>
        <v>ORD</v>
      </c>
      <c r="N4222" t="str">
        <f>INDEX(RoutesPivot[AirportID],MATCH($C4222,RoutesPivot[[RouteID]:[RouteID]],0))</f>
        <v>LGA</v>
      </c>
      <c r="O4222">
        <f>INDEX(RoutesPivot[Distance],MATCH($C4222,RoutesPivot[[RouteID]:[RouteID]],0))</f>
        <v>610</v>
      </c>
      <c r="P4222">
        <f>INDEX(RoutesPivot[ListPrice],MATCH($C4222,RoutesPivot[[RouteID]:[RouteID]],0))</f>
        <v>275</v>
      </c>
      <c r="Q4222" t="str">
        <f>INDEX(AirportPivot[AirportName],MATCH($N4222,AirportPivot[[AirportID]:[AirportID]],0))</f>
        <v>Laguardia</v>
      </c>
      <c r="R4222">
        <f>INDEX(AirportPivot[Gates (number of available)],MATCH($N4222,AirportPivot[[AirportID]:[AirportID]],0))</f>
        <v>66</v>
      </c>
    </row>
    <row r="4223" spans="1:18" x14ac:dyDescent="0.25">
      <c r="A4223" s="3" t="s">
        <v>4255</v>
      </c>
      <c r="B4223" s="12">
        <v>41742</v>
      </c>
      <c r="C4223" s="4" t="s">
        <v>11</v>
      </c>
      <c r="D4223" s="4">
        <v>2.1</v>
      </c>
      <c r="E4223" s="4">
        <v>6</v>
      </c>
      <c r="F4223" s="5">
        <v>0.75</v>
      </c>
      <c r="G4223" s="6">
        <v>300</v>
      </c>
      <c r="H4223" s="7">
        <v>55500</v>
      </c>
      <c r="I4223" s="7">
        <f>FlightsPivot[[#This Row],[Total Fare]]*10%</f>
        <v>5550</v>
      </c>
      <c r="J4223" s="7">
        <f>FlightsPivot[[#This Row],[Total Fare]]+FlightsPivot[[#This Row],[10% tax ]]</f>
        <v>61050</v>
      </c>
      <c r="K4223" s="4">
        <v>4</v>
      </c>
      <c r="L4223" s="4">
        <v>2014</v>
      </c>
      <c r="M4223" t="str">
        <f>INDEX(RoutesPivot[DepAirport],MATCH($C4223,RoutesPivot[[RouteID]:[RouteID]],0))</f>
        <v>ORD</v>
      </c>
      <c r="N4223" t="str">
        <f>INDEX(RoutesPivot[AirportID],MATCH($C4223,RoutesPivot[[RouteID]:[RouteID]],0))</f>
        <v>BOS</v>
      </c>
      <c r="O4223">
        <f>INDEX(RoutesPivot[Distance],MATCH($C4223,RoutesPivot[[RouteID]:[RouteID]],0))</f>
        <v>730</v>
      </c>
      <c r="P4223">
        <f>INDEX(RoutesPivot[ListPrice],MATCH($C4223,RoutesPivot[[RouteID]:[RouteID]],0))</f>
        <v>300</v>
      </c>
      <c r="Q4223" t="str">
        <f>INDEX(AirportPivot[AirportName],MATCH($N4223,AirportPivot[[AirportID]:[AirportID]],0))</f>
        <v>General Edward Lawrence Logan International</v>
      </c>
      <c r="R4223">
        <f>INDEX(AirportPivot[Gates (number of available)],MATCH($N4223,AirportPivot[[AirportID]:[AirportID]],0))</f>
        <v>63</v>
      </c>
    </row>
    <row r="4224" spans="1:18" x14ac:dyDescent="0.25">
      <c r="A4224" s="3" t="s">
        <v>4256</v>
      </c>
      <c r="B4224" s="12">
        <v>41811</v>
      </c>
      <c r="C4224" s="4" t="s">
        <v>17</v>
      </c>
      <c r="D4224" s="4">
        <v>4.5</v>
      </c>
      <c r="E4224" s="4">
        <v>176</v>
      </c>
      <c r="F4224" s="5">
        <v>0.45833333333333331</v>
      </c>
      <c r="G4224" s="6">
        <v>385</v>
      </c>
      <c r="H4224" s="7">
        <v>63525</v>
      </c>
      <c r="I4224" s="7">
        <f>FlightsPivot[[#This Row],[Total Fare]]*10%</f>
        <v>6352.5</v>
      </c>
      <c r="J4224" s="7">
        <f>FlightsPivot[[#This Row],[Total Fare]]+FlightsPivot[[#This Row],[10% tax ]]</f>
        <v>69877.5</v>
      </c>
      <c r="K4224" s="4">
        <v>6</v>
      </c>
      <c r="L4224" s="4">
        <v>2014</v>
      </c>
      <c r="M4224" t="str">
        <f>INDEX(RoutesPivot[DepAirport],MATCH($C4224,RoutesPivot[[RouteID]:[RouteID]],0))</f>
        <v>ORD</v>
      </c>
      <c r="N4224" t="str">
        <f>INDEX(RoutesPivot[AirportID],MATCH($C4224,RoutesPivot[[RouteID]:[RouteID]],0))</f>
        <v>LAX</v>
      </c>
      <c r="O4224">
        <f>INDEX(RoutesPivot[Distance],MATCH($C4224,RoutesPivot[[RouteID]:[RouteID]],0))</f>
        <v>1518</v>
      </c>
      <c r="P4224">
        <f>INDEX(RoutesPivot[ListPrice],MATCH($C4224,RoutesPivot[[RouteID]:[RouteID]],0))</f>
        <v>350</v>
      </c>
      <c r="Q4224" t="str">
        <f>INDEX(AirportPivot[AirportName],MATCH($N4224,AirportPivot[[AirportID]:[AirportID]],0))</f>
        <v>Los Angeles International</v>
      </c>
      <c r="R4224">
        <f>INDEX(AirportPivot[Gates (number of available)],MATCH($N4224,AirportPivot[[AirportID]:[AirportID]],0))</f>
        <v>86</v>
      </c>
    </row>
    <row r="4225" spans="1:18" x14ac:dyDescent="0.25">
      <c r="A4225" s="3" t="s">
        <v>4257</v>
      </c>
      <c r="B4225" s="12">
        <v>41827</v>
      </c>
      <c r="C4225" s="4" t="s">
        <v>11</v>
      </c>
      <c r="D4225" s="4">
        <v>2.1</v>
      </c>
      <c r="E4225" s="4">
        <v>198</v>
      </c>
      <c r="F4225" s="5">
        <v>0.70833333333333337</v>
      </c>
      <c r="G4225" s="6">
        <v>330</v>
      </c>
      <c r="H4225" s="7">
        <v>54450</v>
      </c>
      <c r="I4225" s="7">
        <f>FlightsPivot[[#This Row],[Total Fare]]*10%</f>
        <v>5445</v>
      </c>
      <c r="J4225" s="7">
        <f>FlightsPivot[[#This Row],[Total Fare]]+FlightsPivot[[#This Row],[10% tax ]]</f>
        <v>59895</v>
      </c>
      <c r="K4225" s="4">
        <v>7</v>
      </c>
      <c r="L4225" s="4">
        <v>2014</v>
      </c>
      <c r="M4225" t="str">
        <f>INDEX(RoutesPivot[DepAirport],MATCH($C4225,RoutesPivot[[RouteID]:[RouteID]],0))</f>
        <v>ORD</v>
      </c>
      <c r="N4225" t="str">
        <f>INDEX(RoutesPivot[AirportID],MATCH($C4225,RoutesPivot[[RouteID]:[RouteID]],0))</f>
        <v>BOS</v>
      </c>
      <c r="O4225">
        <f>INDEX(RoutesPivot[Distance],MATCH($C4225,RoutesPivot[[RouteID]:[RouteID]],0))</f>
        <v>730</v>
      </c>
      <c r="P4225">
        <f>INDEX(RoutesPivot[ListPrice],MATCH($C4225,RoutesPivot[[RouteID]:[RouteID]],0))</f>
        <v>300</v>
      </c>
      <c r="Q4225" t="str">
        <f>INDEX(AirportPivot[AirportName],MATCH($N4225,AirportPivot[[AirportID]:[AirportID]],0))</f>
        <v>General Edward Lawrence Logan International</v>
      </c>
      <c r="R4225">
        <f>INDEX(AirportPivot[Gates (number of available)],MATCH($N4225,AirportPivot[[AirportID]:[AirportID]],0))</f>
        <v>63</v>
      </c>
    </row>
    <row r="4226" spans="1:18" x14ac:dyDescent="0.25">
      <c r="A4226" s="3" t="s">
        <v>4258</v>
      </c>
      <c r="B4226" s="12">
        <v>42225</v>
      </c>
      <c r="C4226" s="4" t="s">
        <v>25</v>
      </c>
      <c r="D4226" s="4">
        <v>1.5</v>
      </c>
      <c r="E4226" s="4">
        <v>155</v>
      </c>
      <c r="F4226" s="5">
        <v>0.52083333333333337</v>
      </c>
      <c r="G4226" s="6">
        <v>220</v>
      </c>
      <c r="H4226" s="7">
        <v>36300</v>
      </c>
      <c r="I4226" s="7">
        <f>FlightsPivot[[#This Row],[Total Fare]]*10%</f>
        <v>3630</v>
      </c>
      <c r="J4226" s="7">
        <f>FlightsPivot[[#This Row],[Total Fare]]+FlightsPivot[[#This Row],[10% tax ]]</f>
        <v>39930</v>
      </c>
      <c r="K4226" s="4">
        <v>8</v>
      </c>
      <c r="L4226" s="4">
        <v>2015</v>
      </c>
      <c r="M4226" t="str">
        <f>INDEX(RoutesPivot[DepAirport],MATCH($C4226,RoutesPivot[[RouteID]:[RouteID]],0))</f>
        <v>ORD</v>
      </c>
      <c r="N4226" t="str">
        <f>INDEX(RoutesPivot[AirportID],MATCH($C4226,RoutesPivot[[RouteID]:[RouteID]],0))</f>
        <v>DFW</v>
      </c>
      <c r="O4226">
        <f>INDEX(RoutesPivot[Distance],MATCH($C4226,RoutesPivot[[RouteID]:[RouteID]],0))</f>
        <v>700</v>
      </c>
      <c r="P4226">
        <f>INDEX(RoutesPivot[ListPrice],MATCH($C4226,RoutesPivot[[RouteID]:[RouteID]],0))</f>
        <v>200</v>
      </c>
      <c r="Q4226" t="str">
        <f>INDEX(AirportPivot[AirportName],MATCH($N4226,AirportPivot[[AirportID]:[AirportID]],0))</f>
        <v>Dallas/Fort Worth International</v>
      </c>
      <c r="R4226">
        <f>INDEX(AirportPivot[Gates (number of available)],MATCH($N4226,AirportPivot[[AirportID]:[AirportID]],0))</f>
        <v>130</v>
      </c>
    </row>
    <row r="4227" spans="1:18" x14ac:dyDescent="0.25">
      <c r="A4227" s="3" t="s">
        <v>4259</v>
      </c>
      <c r="B4227" s="12">
        <v>41815</v>
      </c>
      <c r="C4227" s="4" t="s">
        <v>27</v>
      </c>
      <c r="D4227" s="4">
        <v>9.6999999999999993</v>
      </c>
      <c r="E4227" s="4">
        <v>147</v>
      </c>
      <c r="F4227" s="5">
        <v>0.79166666666666663</v>
      </c>
      <c r="G4227" s="6">
        <v>220</v>
      </c>
      <c r="H4227" s="7">
        <v>40700</v>
      </c>
      <c r="I4227" s="7">
        <f>FlightsPivot[[#This Row],[Total Fare]]*10%</f>
        <v>4070</v>
      </c>
      <c r="J4227" s="7">
        <f>FlightsPivot[[#This Row],[Total Fare]]+FlightsPivot[[#This Row],[10% tax ]]</f>
        <v>44770</v>
      </c>
      <c r="K4227" s="4">
        <v>6</v>
      </c>
      <c r="L4227" s="4">
        <v>2014</v>
      </c>
      <c r="M4227" t="str">
        <f>INDEX(RoutesPivot[DepAirport],MATCH($C4227,RoutesPivot[[RouteID]:[RouteID]],0))</f>
        <v>ORD</v>
      </c>
      <c r="N4227" t="str">
        <f>INDEX(RoutesPivot[AirportID],MATCH($C4227,RoutesPivot[[RouteID]:[RouteID]],0))</f>
        <v>ATL</v>
      </c>
      <c r="O4227">
        <f>INDEX(RoutesPivot[Distance],MATCH($C4227,RoutesPivot[[RouteID]:[RouteID]],0))</f>
        <v>510</v>
      </c>
      <c r="P4227">
        <f>INDEX(RoutesPivot[ListPrice],MATCH($C4227,RoutesPivot[[RouteID]:[RouteID]],0))</f>
        <v>200</v>
      </c>
      <c r="Q4227" t="str">
        <f>INDEX(AirportPivot[AirportName],MATCH($N4227,AirportPivot[[AirportID]:[AirportID]],0))</f>
        <v>Hartsfield-Jackson Atlanta International</v>
      </c>
      <c r="R4227">
        <f>INDEX(AirportPivot[Gates (number of available)],MATCH($N4227,AirportPivot[[AirportID]:[AirportID]],0))</f>
        <v>100</v>
      </c>
    </row>
    <row r="4228" spans="1:18" x14ac:dyDescent="0.25">
      <c r="A4228" s="3" t="s">
        <v>4260</v>
      </c>
      <c r="B4228" s="12">
        <v>42299</v>
      </c>
      <c r="C4228" s="4" t="s">
        <v>25</v>
      </c>
      <c r="D4228" s="4">
        <v>2.5</v>
      </c>
      <c r="E4228" s="4">
        <v>190</v>
      </c>
      <c r="F4228" s="5">
        <v>0.83333333333333337</v>
      </c>
      <c r="G4228" s="6">
        <v>200</v>
      </c>
      <c r="H4228" s="7">
        <v>33000</v>
      </c>
      <c r="I4228" s="7">
        <f>FlightsPivot[[#This Row],[Total Fare]]*10%</f>
        <v>3300</v>
      </c>
      <c r="J4228" s="7">
        <f>FlightsPivot[[#This Row],[Total Fare]]+FlightsPivot[[#This Row],[10% tax ]]</f>
        <v>36300</v>
      </c>
      <c r="K4228" s="4">
        <v>10</v>
      </c>
      <c r="L4228" s="4">
        <v>2015</v>
      </c>
      <c r="M4228" t="str">
        <f>INDEX(RoutesPivot[DepAirport],MATCH($C4228,RoutesPivot[[RouteID]:[RouteID]],0))</f>
        <v>ORD</v>
      </c>
      <c r="N4228" t="str">
        <f>INDEX(RoutesPivot[AirportID],MATCH($C4228,RoutesPivot[[RouteID]:[RouteID]],0))</f>
        <v>DFW</v>
      </c>
      <c r="O4228">
        <f>INDEX(RoutesPivot[Distance],MATCH($C4228,RoutesPivot[[RouteID]:[RouteID]],0))</f>
        <v>700</v>
      </c>
      <c r="P4228">
        <f>INDEX(RoutesPivot[ListPrice],MATCH($C4228,RoutesPivot[[RouteID]:[RouteID]],0))</f>
        <v>200</v>
      </c>
      <c r="Q4228" t="str">
        <f>INDEX(AirportPivot[AirportName],MATCH($N4228,AirportPivot[[AirportID]:[AirportID]],0))</f>
        <v>Dallas/Fort Worth International</v>
      </c>
      <c r="R4228">
        <f>INDEX(AirportPivot[Gates (number of available)],MATCH($N4228,AirportPivot[[AirportID]:[AirportID]],0))</f>
        <v>130</v>
      </c>
    </row>
    <row r="4229" spans="1:18" x14ac:dyDescent="0.25">
      <c r="A4229" s="3" t="s">
        <v>4261</v>
      </c>
      <c r="B4229" s="12">
        <v>42045</v>
      </c>
      <c r="C4229" s="4" t="s">
        <v>11</v>
      </c>
      <c r="D4229" s="4">
        <v>1.4</v>
      </c>
      <c r="E4229" s="4">
        <v>123</v>
      </c>
      <c r="F4229" s="5">
        <v>0.33333333333333331</v>
      </c>
      <c r="G4229" s="6">
        <v>300</v>
      </c>
      <c r="H4229" s="7">
        <v>55500</v>
      </c>
      <c r="I4229" s="7">
        <f>FlightsPivot[[#This Row],[Total Fare]]*10%</f>
        <v>5550</v>
      </c>
      <c r="J4229" s="7">
        <f>FlightsPivot[[#This Row],[Total Fare]]+FlightsPivot[[#This Row],[10% tax ]]</f>
        <v>61050</v>
      </c>
      <c r="K4229" s="4">
        <v>2</v>
      </c>
      <c r="L4229" s="4">
        <v>2015</v>
      </c>
      <c r="M4229" t="str">
        <f>INDEX(RoutesPivot[DepAirport],MATCH($C4229,RoutesPivot[[RouteID]:[RouteID]],0))</f>
        <v>ORD</v>
      </c>
      <c r="N4229" t="str">
        <f>INDEX(RoutesPivot[AirportID],MATCH($C4229,RoutesPivot[[RouteID]:[RouteID]],0))</f>
        <v>BOS</v>
      </c>
      <c r="O4229">
        <f>INDEX(RoutesPivot[Distance],MATCH($C4229,RoutesPivot[[RouteID]:[RouteID]],0))</f>
        <v>730</v>
      </c>
      <c r="P4229">
        <f>INDEX(RoutesPivot[ListPrice],MATCH($C4229,RoutesPivot[[RouteID]:[RouteID]],0))</f>
        <v>300</v>
      </c>
      <c r="Q4229" t="str">
        <f>INDEX(AirportPivot[AirportName],MATCH($N4229,AirportPivot[[AirportID]:[AirportID]],0))</f>
        <v>General Edward Lawrence Logan International</v>
      </c>
      <c r="R4229">
        <f>INDEX(AirportPivot[Gates (number of available)],MATCH($N4229,AirportPivot[[AirportID]:[AirportID]],0))</f>
        <v>63</v>
      </c>
    </row>
    <row r="4230" spans="1:18" x14ac:dyDescent="0.25">
      <c r="A4230" s="3" t="s">
        <v>4262</v>
      </c>
      <c r="B4230" s="12">
        <v>42108</v>
      </c>
      <c r="C4230" s="4" t="s">
        <v>27</v>
      </c>
      <c r="D4230" s="4">
        <v>7.2</v>
      </c>
      <c r="E4230" s="4">
        <v>160</v>
      </c>
      <c r="F4230" s="5">
        <v>0.45833333333333331</v>
      </c>
      <c r="G4230" s="6">
        <v>200</v>
      </c>
      <c r="H4230" s="7">
        <v>33000</v>
      </c>
      <c r="I4230" s="7">
        <f>FlightsPivot[[#This Row],[Total Fare]]*10%</f>
        <v>3300</v>
      </c>
      <c r="J4230" s="7">
        <f>FlightsPivot[[#This Row],[Total Fare]]+FlightsPivot[[#This Row],[10% tax ]]</f>
        <v>36300</v>
      </c>
      <c r="K4230" s="4">
        <v>4</v>
      </c>
      <c r="L4230" s="4">
        <v>2015</v>
      </c>
      <c r="M4230" t="str">
        <f>INDEX(RoutesPivot[DepAirport],MATCH($C4230,RoutesPivot[[RouteID]:[RouteID]],0))</f>
        <v>ORD</v>
      </c>
      <c r="N4230" t="str">
        <f>INDEX(RoutesPivot[AirportID],MATCH($C4230,RoutesPivot[[RouteID]:[RouteID]],0))</f>
        <v>ATL</v>
      </c>
      <c r="O4230">
        <f>INDEX(RoutesPivot[Distance],MATCH($C4230,RoutesPivot[[RouteID]:[RouteID]],0))</f>
        <v>510</v>
      </c>
      <c r="P4230">
        <f>INDEX(RoutesPivot[ListPrice],MATCH($C4230,RoutesPivot[[RouteID]:[RouteID]],0))</f>
        <v>200</v>
      </c>
      <c r="Q4230" t="str">
        <f>INDEX(AirportPivot[AirportName],MATCH($N4230,AirportPivot[[AirportID]:[AirportID]],0))</f>
        <v>Hartsfield-Jackson Atlanta International</v>
      </c>
      <c r="R4230">
        <f>INDEX(AirportPivot[Gates (number of available)],MATCH($N4230,AirportPivot[[AirportID]:[AirportID]],0))</f>
        <v>100</v>
      </c>
    </row>
    <row r="4231" spans="1:18" x14ac:dyDescent="0.25">
      <c r="A4231" s="3" t="s">
        <v>4263</v>
      </c>
      <c r="B4231" s="12">
        <v>42305</v>
      </c>
      <c r="C4231" s="4" t="s">
        <v>17</v>
      </c>
      <c r="D4231" s="4">
        <v>1.7</v>
      </c>
      <c r="E4231" s="4">
        <v>171</v>
      </c>
      <c r="F4231" s="5">
        <v>0.72916666666666663</v>
      </c>
      <c r="G4231" s="6">
        <v>350</v>
      </c>
      <c r="H4231" s="7">
        <v>57750</v>
      </c>
      <c r="I4231" s="7">
        <f>FlightsPivot[[#This Row],[Total Fare]]*10%</f>
        <v>5775</v>
      </c>
      <c r="J4231" s="7">
        <f>FlightsPivot[[#This Row],[Total Fare]]+FlightsPivot[[#This Row],[10% tax ]]</f>
        <v>63525</v>
      </c>
      <c r="K4231" s="4">
        <v>10</v>
      </c>
      <c r="L4231" s="4">
        <v>2015</v>
      </c>
      <c r="M4231" t="str">
        <f>INDEX(RoutesPivot[DepAirport],MATCH($C4231,RoutesPivot[[RouteID]:[RouteID]],0))</f>
        <v>ORD</v>
      </c>
      <c r="N4231" t="str">
        <f>INDEX(RoutesPivot[AirportID],MATCH($C4231,RoutesPivot[[RouteID]:[RouteID]],0))</f>
        <v>LAX</v>
      </c>
      <c r="O4231">
        <f>INDEX(RoutesPivot[Distance],MATCH($C4231,RoutesPivot[[RouteID]:[RouteID]],0))</f>
        <v>1518</v>
      </c>
      <c r="P4231">
        <f>INDEX(RoutesPivot[ListPrice],MATCH($C4231,RoutesPivot[[RouteID]:[RouteID]],0))</f>
        <v>350</v>
      </c>
      <c r="Q4231" t="str">
        <f>INDEX(AirportPivot[AirportName],MATCH($N4231,AirportPivot[[AirportID]:[AirportID]],0))</f>
        <v>Los Angeles International</v>
      </c>
      <c r="R4231">
        <f>INDEX(AirportPivot[Gates (number of available)],MATCH($N4231,AirportPivot[[AirportID]:[AirportID]],0))</f>
        <v>86</v>
      </c>
    </row>
    <row r="4232" spans="1:18" x14ac:dyDescent="0.25">
      <c r="A4232" s="3" t="s">
        <v>4264</v>
      </c>
      <c r="B4232" s="12">
        <v>42326</v>
      </c>
      <c r="C4232" s="4" t="s">
        <v>37</v>
      </c>
      <c r="D4232" s="4">
        <v>3.7</v>
      </c>
      <c r="E4232" s="4">
        <v>129</v>
      </c>
      <c r="F4232" s="5">
        <v>0.8125</v>
      </c>
      <c r="G4232" s="6">
        <v>350</v>
      </c>
      <c r="H4232" s="7">
        <v>64750</v>
      </c>
      <c r="I4232" s="7">
        <f>FlightsPivot[[#This Row],[Total Fare]]*10%</f>
        <v>6475</v>
      </c>
      <c r="J4232" s="7">
        <f>FlightsPivot[[#This Row],[Total Fare]]+FlightsPivot[[#This Row],[10% tax ]]</f>
        <v>71225</v>
      </c>
      <c r="K4232" s="4">
        <v>11</v>
      </c>
      <c r="L4232" s="4">
        <v>2015</v>
      </c>
      <c r="M4232" t="str">
        <f>INDEX(RoutesPivot[DepAirport],MATCH($C4232,RoutesPivot[[RouteID]:[RouteID]],0))</f>
        <v>ORD</v>
      </c>
      <c r="N4232" t="str">
        <f>INDEX(RoutesPivot[AirportID],MATCH($C4232,RoutesPivot[[RouteID]:[RouteID]],0))</f>
        <v>SEA</v>
      </c>
      <c r="O4232">
        <f>INDEX(RoutesPivot[Distance],MATCH($C4232,RoutesPivot[[RouteID]:[RouteID]],0))</f>
        <v>1500</v>
      </c>
      <c r="P4232">
        <f>INDEX(RoutesPivot[ListPrice],MATCH($C4232,RoutesPivot[[RouteID]:[RouteID]],0))</f>
        <v>350</v>
      </c>
      <c r="Q4232" t="str">
        <f>INDEX(AirportPivot[AirportName],MATCH($N4232,AirportPivot[[AirportID]:[AirportID]],0))</f>
        <v>Seattle-Tacoma International</v>
      </c>
      <c r="R4232">
        <f>INDEX(AirportPivot[Gates (number of available)],MATCH($N4232,AirportPivot[[AirportID]:[AirportID]],0))</f>
        <v>58</v>
      </c>
    </row>
    <row r="4233" spans="1:18" x14ac:dyDescent="0.25">
      <c r="A4233" s="3" t="s">
        <v>4265</v>
      </c>
      <c r="B4233" s="12">
        <v>41973</v>
      </c>
      <c r="C4233" s="4" t="s">
        <v>50</v>
      </c>
      <c r="D4233" s="4">
        <v>6.5</v>
      </c>
      <c r="E4233" s="4">
        <v>146</v>
      </c>
      <c r="F4233" s="5">
        <v>0.33333333333333331</v>
      </c>
      <c r="G4233" s="6">
        <v>412.5</v>
      </c>
      <c r="H4233" s="7">
        <v>76312.5</v>
      </c>
      <c r="I4233" s="7">
        <f>FlightsPivot[[#This Row],[Total Fare]]*10%</f>
        <v>7631.25</v>
      </c>
      <c r="J4233" s="7">
        <f>FlightsPivot[[#This Row],[Total Fare]]+FlightsPivot[[#This Row],[10% tax ]]</f>
        <v>83943.75</v>
      </c>
      <c r="K4233" s="4">
        <v>11</v>
      </c>
      <c r="L4233" s="4">
        <v>2014</v>
      </c>
      <c r="M4233" t="str">
        <f>INDEX(RoutesPivot[DepAirport],MATCH($C4233,RoutesPivot[[RouteID]:[RouteID]],0))</f>
        <v>ORD</v>
      </c>
      <c r="N4233" t="str">
        <f>INDEX(RoutesPivot[AirportID],MATCH($C4233,RoutesPivot[[RouteID]:[RouteID]],0))</f>
        <v>LGA</v>
      </c>
      <c r="O4233">
        <f>INDEX(RoutesPivot[Distance],MATCH($C4233,RoutesPivot[[RouteID]:[RouteID]],0))</f>
        <v>610</v>
      </c>
      <c r="P4233">
        <f>INDEX(RoutesPivot[ListPrice],MATCH($C4233,RoutesPivot[[RouteID]:[RouteID]],0))</f>
        <v>275</v>
      </c>
      <c r="Q4233" t="str">
        <f>INDEX(AirportPivot[AirportName],MATCH($N4233,AirportPivot[[AirportID]:[AirportID]],0))</f>
        <v>Laguardia</v>
      </c>
      <c r="R4233">
        <f>INDEX(AirportPivot[Gates (number of available)],MATCH($N4233,AirportPivot[[AirportID]:[AirportID]],0))</f>
        <v>66</v>
      </c>
    </row>
    <row r="4234" spans="1:18" x14ac:dyDescent="0.25">
      <c r="A4234" s="3" t="s">
        <v>4266</v>
      </c>
      <c r="B4234" s="12">
        <v>42352</v>
      </c>
      <c r="C4234" s="4" t="s">
        <v>70</v>
      </c>
      <c r="D4234" s="4">
        <v>1.3</v>
      </c>
      <c r="E4234" s="4">
        <v>37</v>
      </c>
      <c r="F4234" s="5">
        <v>0.66666666666666663</v>
      </c>
      <c r="G4234" s="6">
        <v>275</v>
      </c>
      <c r="H4234" s="7">
        <v>45375</v>
      </c>
      <c r="I4234" s="7">
        <f>FlightsPivot[[#This Row],[Total Fare]]*10%</f>
        <v>4537.5</v>
      </c>
      <c r="J4234" s="7">
        <f>FlightsPivot[[#This Row],[Total Fare]]+FlightsPivot[[#This Row],[10% tax ]]</f>
        <v>49912.5</v>
      </c>
      <c r="K4234" s="4">
        <v>12</v>
      </c>
      <c r="L4234" s="4">
        <v>2015</v>
      </c>
      <c r="M4234" t="str">
        <f>INDEX(RoutesPivot[DepAirport],MATCH($C4234,RoutesPivot[[RouteID]:[RouteID]],0))</f>
        <v>ORD</v>
      </c>
      <c r="N4234" t="str">
        <f>INDEX(RoutesPivot[AirportID],MATCH($C4234,RoutesPivot[[RouteID]:[RouteID]],0))</f>
        <v>LAS</v>
      </c>
      <c r="O4234">
        <f>INDEX(RoutesPivot[Distance],MATCH($C4234,RoutesPivot[[RouteID]:[RouteID]],0))</f>
        <v>1100</v>
      </c>
      <c r="P4234">
        <f>INDEX(RoutesPivot[ListPrice],MATCH($C4234,RoutesPivot[[RouteID]:[RouteID]],0))</f>
        <v>275</v>
      </c>
      <c r="Q4234" t="str">
        <f>INDEX(AirportPivot[AirportName],MATCH($N4234,AirportPivot[[AirportID]:[AirportID]],0))</f>
        <v>McCarran International</v>
      </c>
      <c r="R4234">
        <f>INDEX(AirportPivot[Gates (number of available)],MATCH($N4234,AirportPivot[[AirportID]:[AirportID]],0))</f>
        <v>68</v>
      </c>
    </row>
    <row r="4235" spans="1:18" x14ac:dyDescent="0.25">
      <c r="A4235" s="3" t="s">
        <v>4267</v>
      </c>
      <c r="B4235" s="12">
        <v>42270</v>
      </c>
      <c r="C4235" s="4" t="s">
        <v>98</v>
      </c>
      <c r="D4235" s="4">
        <v>1.8</v>
      </c>
      <c r="E4235" s="4">
        <v>38</v>
      </c>
      <c r="F4235" s="5">
        <v>0.625</v>
      </c>
      <c r="G4235" s="6">
        <v>275</v>
      </c>
      <c r="H4235" s="7">
        <v>45375</v>
      </c>
      <c r="I4235" s="7">
        <f>FlightsPivot[[#This Row],[Total Fare]]*10%</f>
        <v>4537.5</v>
      </c>
      <c r="J4235" s="7">
        <f>FlightsPivot[[#This Row],[Total Fare]]+FlightsPivot[[#This Row],[10% tax ]]</f>
        <v>49912.5</v>
      </c>
      <c r="K4235" s="4">
        <v>9</v>
      </c>
      <c r="L4235" s="4">
        <v>2015</v>
      </c>
      <c r="M4235" t="str">
        <f>INDEX(RoutesPivot[DepAirport],MATCH($C4235,RoutesPivot[[RouteID]:[RouteID]],0))</f>
        <v>ORD</v>
      </c>
      <c r="N4235" t="str">
        <f>INDEX(RoutesPivot[AirportID],MATCH($C4235,RoutesPivot[[RouteID]:[RouteID]],0))</f>
        <v>PHL</v>
      </c>
      <c r="O4235">
        <f>INDEX(RoutesPivot[Distance],MATCH($C4235,RoutesPivot[[RouteID]:[RouteID]],0))</f>
        <v>580</v>
      </c>
      <c r="P4235">
        <f>INDEX(RoutesPivot[ListPrice],MATCH($C4235,RoutesPivot[[RouteID]:[RouteID]],0))</f>
        <v>275</v>
      </c>
      <c r="Q4235" t="str">
        <f>INDEX(AirportPivot[AirportName],MATCH($N4235,AirportPivot[[AirportID]:[AirportID]],0))</f>
        <v>Philadelphia International</v>
      </c>
      <c r="R4235">
        <f>INDEX(AirportPivot[Gates (number of available)],MATCH($N4235,AirportPivot[[AirportID]:[AirportID]],0))</f>
        <v>89</v>
      </c>
    </row>
    <row r="4236" spans="1:18" x14ac:dyDescent="0.25">
      <c r="A4236" s="3" t="s">
        <v>4268</v>
      </c>
      <c r="B4236" s="12">
        <v>42189</v>
      </c>
      <c r="C4236" s="4" t="s">
        <v>50</v>
      </c>
      <c r="D4236" s="4">
        <v>2.2000000000000002</v>
      </c>
      <c r="E4236" s="4">
        <v>203</v>
      </c>
      <c r="F4236" s="5">
        <v>0.33333333333333331</v>
      </c>
      <c r="G4236" s="6">
        <v>302.5</v>
      </c>
      <c r="H4236" s="7">
        <v>49912.5</v>
      </c>
      <c r="I4236" s="7">
        <f>FlightsPivot[[#This Row],[Total Fare]]*10%</f>
        <v>4991.25</v>
      </c>
      <c r="J4236" s="7">
        <f>FlightsPivot[[#This Row],[Total Fare]]+FlightsPivot[[#This Row],[10% tax ]]</f>
        <v>54903.75</v>
      </c>
      <c r="K4236" s="4">
        <v>7</v>
      </c>
      <c r="L4236" s="4">
        <v>2015</v>
      </c>
      <c r="M4236" t="str">
        <f>INDEX(RoutesPivot[DepAirport],MATCH($C4236,RoutesPivot[[RouteID]:[RouteID]],0))</f>
        <v>ORD</v>
      </c>
      <c r="N4236" t="str">
        <f>INDEX(RoutesPivot[AirportID],MATCH($C4236,RoutesPivot[[RouteID]:[RouteID]],0))</f>
        <v>LGA</v>
      </c>
      <c r="O4236">
        <f>INDEX(RoutesPivot[Distance],MATCH($C4236,RoutesPivot[[RouteID]:[RouteID]],0))</f>
        <v>610</v>
      </c>
      <c r="P4236">
        <f>INDEX(RoutesPivot[ListPrice],MATCH($C4236,RoutesPivot[[RouteID]:[RouteID]],0))</f>
        <v>275</v>
      </c>
      <c r="Q4236" t="str">
        <f>INDEX(AirportPivot[AirportName],MATCH($N4236,AirportPivot[[AirportID]:[AirportID]],0))</f>
        <v>Laguardia</v>
      </c>
      <c r="R4236">
        <f>INDEX(AirportPivot[Gates (number of available)],MATCH($N4236,AirportPivot[[AirportID]:[AirportID]],0))</f>
        <v>66</v>
      </c>
    </row>
    <row r="4237" spans="1:18" x14ac:dyDescent="0.25">
      <c r="A4237" s="3" t="s">
        <v>4269</v>
      </c>
      <c r="B4237" s="12">
        <v>42245</v>
      </c>
      <c r="C4237" s="4" t="s">
        <v>37</v>
      </c>
      <c r="D4237" s="4">
        <v>0.8</v>
      </c>
      <c r="E4237" s="4">
        <v>57</v>
      </c>
      <c r="F4237" s="5">
        <v>0.5</v>
      </c>
      <c r="G4237" s="6">
        <v>385</v>
      </c>
      <c r="H4237" s="7">
        <v>63525</v>
      </c>
      <c r="I4237" s="7">
        <f>FlightsPivot[[#This Row],[Total Fare]]*10%</f>
        <v>6352.5</v>
      </c>
      <c r="J4237" s="7">
        <f>FlightsPivot[[#This Row],[Total Fare]]+FlightsPivot[[#This Row],[10% tax ]]</f>
        <v>69877.5</v>
      </c>
      <c r="K4237" s="4">
        <v>8</v>
      </c>
      <c r="L4237" s="4">
        <v>2015</v>
      </c>
      <c r="M4237" t="str">
        <f>INDEX(RoutesPivot[DepAirport],MATCH($C4237,RoutesPivot[[RouteID]:[RouteID]],0))</f>
        <v>ORD</v>
      </c>
      <c r="N4237" t="str">
        <f>INDEX(RoutesPivot[AirportID],MATCH($C4237,RoutesPivot[[RouteID]:[RouteID]],0))</f>
        <v>SEA</v>
      </c>
      <c r="O4237">
        <f>INDEX(RoutesPivot[Distance],MATCH($C4237,RoutesPivot[[RouteID]:[RouteID]],0))</f>
        <v>1500</v>
      </c>
      <c r="P4237">
        <f>INDEX(RoutesPivot[ListPrice],MATCH($C4237,RoutesPivot[[RouteID]:[RouteID]],0))</f>
        <v>350</v>
      </c>
      <c r="Q4237" t="str">
        <f>INDEX(AirportPivot[AirportName],MATCH($N4237,AirportPivot[[AirportID]:[AirportID]],0))</f>
        <v>Seattle-Tacoma International</v>
      </c>
      <c r="R4237">
        <f>INDEX(AirportPivot[Gates (number of available)],MATCH($N4237,AirportPivot[[AirportID]:[AirportID]],0))</f>
        <v>58</v>
      </c>
    </row>
    <row r="4238" spans="1:18" x14ac:dyDescent="0.25">
      <c r="A4238" s="3" t="s">
        <v>4270</v>
      </c>
      <c r="B4238" s="12">
        <v>42247</v>
      </c>
      <c r="C4238" s="4" t="s">
        <v>15</v>
      </c>
      <c r="D4238" s="4">
        <v>1.3</v>
      </c>
      <c r="E4238" s="4">
        <v>82</v>
      </c>
      <c r="F4238" s="5">
        <v>0.5</v>
      </c>
      <c r="G4238" s="6">
        <v>247.5</v>
      </c>
      <c r="H4238" s="7">
        <v>44797.5</v>
      </c>
      <c r="I4238" s="7">
        <f>FlightsPivot[[#This Row],[Total Fare]]*10%</f>
        <v>4479.75</v>
      </c>
      <c r="J4238" s="7">
        <f>FlightsPivot[[#This Row],[Total Fare]]+FlightsPivot[[#This Row],[10% tax ]]</f>
        <v>49277.25</v>
      </c>
      <c r="K4238" s="4">
        <v>8</v>
      </c>
      <c r="L4238" s="4">
        <v>2015</v>
      </c>
      <c r="M4238" t="str">
        <f>INDEX(RoutesPivot[DepAirport],MATCH($C4238,RoutesPivot[[RouteID]:[RouteID]],0))</f>
        <v>ORD</v>
      </c>
      <c r="N4238" t="str">
        <f>INDEX(RoutesPivot[AirportID],MATCH($C4238,RoutesPivot[[RouteID]:[RouteID]],0))</f>
        <v>EWR</v>
      </c>
      <c r="O4238">
        <f>INDEX(RoutesPivot[Distance],MATCH($C4238,RoutesPivot[[RouteID]:[RouteID]],0))</f>
        <v>600</v>
      </c>
      <c r="P4238">
        <f>INDEX(RoutesPivot[ListPrice],MATCH($C4238,RoutesPivot[[RouteID]:[RouteID]],0))</f>
        <v>225</v>
      </c>
      <c r="Q4238" t="str">
        <f>INDEX(AirportPivot[AirportName],MATCH($N4238,AirportPivot[[AirportID]:[AirportID]],0))</f>
        <v>Newark Liberty International</v>
      </c>
      <c r="R4238">
        <f>INDEX(AirportPivot[Gates (number of available)],MATCH($N4238,AirportPivot[[AirportID]:[AirportID]],0))</f>
        <v>82</v>
      </c>
    </row>
    <row r="4239" spans="1:18" x14ac:dyDescent="0.25">
      <c r="A4239" s="3" t="s">
        <v>4271</v>
      </c>
      <c r="B4239" s="12">
        <v>42263</v>
      </c>
      <c r="C4239" s="4" t="s">
        <v>19</v>
      </c>
      <c r="D4239" s="4">
        <v>1.6</v>
      </c>
      <c r="E4239" s="4">
        <v>95</v>
      </c>
      <c r="F4239" s="5">
        <v>0.79166666666666663</v>
      </c>
      <c r="G4239" s="6">
        <v>200</v>
      </c>
      <c r="H4239" s="7">
        <v>37000</v>
      </c>
      <c r="I4239" s="7">
        <f>FlightsPivot[[#This Row],[Total Fare]]*10%</f>
        <v>3700</v>
      </c>
      <c r="J4239" s="7">
        <f>FlightsPivot[[#This Row],[Total Fare]]+FlightsPivot[[#This Row],[10% tax ]]</f>
        <v>40700</v>
      </c>
      <c r="K4239" s="4">
        <v>9</v>
      </c>
      <c r="L4239" s="4">
        <v>2015</v>
      </c>
      <c r="M4239" t="str">
        <f>INDEX(RoutesPivot[DepAirport],MATCH($C4239,RoutesPivot[[RouteID]:[RouteID]],0))</f>
        <v>ORD</v>
      </c>
      <c r="N4239" t="str">
        <f>INDEX(RoutesPivot[AirportID],MATCH($C4239,RoutesPivot[[RouteID]:[RouteID]],0))</f>
        <v>IAH</v>
      </c>
      <c r="O4239">
        <f>INDEX(RoutesPivot[Distance],MATCH($C4239,RoutesPivot[[RouteID]:[RouteID]],0))</f>
        <v>800</v>
      </c>
      <c r="P4239">
        <f>INDEX(RoutesPivot[ListPrice],MATCH($C4239,RoutesPivot[[RouteID]:[RouteID]],0))</f>
        <v>200</v>
      </c>
      <c r="Q4239" t="str">
        <f>INDEX(AirportPivot[AirportName],MATCH($N4239,AirportPivot[[AirportID]:[AirportID]],0))</f>
        <v>George Bush Intercontinental/Houston</v>
      </c>
      <c r="R4239">
        <f>INDEX(AirportPivot[Gates (number of available)],MATCH($N4239,AirportPivot[[AirportID]:[AirportID]],0))</f>
        <v>80</v>
      </c>
    </row>
    <row r="4240" spans="1:18" x14ac:dyDescent="0.25">
      <c r="A4240" s="3" t="s">
        <v>4272</v>
      </c>
      <c r="B4240" s="12">
        <v>42220</v>
      </c>
      <c r="C4240" s="4" t="s">
        <v>13</v>
      </c>
      <c r="D4240" s="4">
        <v>1.2</v>
      </c>
      <c r="E4240" s="4">
        <v>101</v>
      </c>
      <c r="F4240" s="5">
        <v>0.29166666666666669</v>
      </c>
      <c r="G4240" s="6">
        <v>275</v>
      </c>
      <c r="H4240" s="7">
        <v>50875</v>
      </c>
      <c r="I4240" s="7">
        <f>FlightsPivot[[#This Row],[Total Fare]]*10%</f>
        <v>5087.5</v>
      </c>
      <c r="J4240" s="7">
        <f>FlightsPivot[[#This Row],[Total Fare]]+FlightsPivot[[#This Row],[10% tax ]]</f>
        <v>55962.5</v>
      </c>
      <c r="K4240" s="4">
        <v>8</v>
      </c>
      <c r="L4240" s="4">
        <v>2015</v>
      </c>
      <c r="M4240" t="str">
        <f>INDEX(RoutesPivot[DepAirport],MATCH($C4240,RoutesPivot[[RouteID]:[RouteID]],0))</f>
        <v>ORD</v>
      </c>
      <c r="N4240" t="str">
        <f>INDEX(RoutesPivot[AirportID],MATCH($C4240,RoutesPivot[[RouteID]:[RouteID]],0))</f>
        <v>JFK</v>
      </c>
      <c r="O4240">
        <f>INDEX(RoutesPivot[Distance],MATCH($C4240,RoutesPivot[[RouteID]:[RouteID]],0))</f>
        <v>619</v>
      </c>
      <c r="P4240">
        <f>INDEX(RoutesPivot[ListPrice],MATCH($C4240,RoutesPivot[[RouteID]:[RouteID]],0))</f>
        <v>250</v>
      </c>
      <c r="Q4240" t="str">
        <f>INDEX(AirportPivot[AirportName],MATCH($N4240,AirportPivot[[AirportID]:[AirportID]],0))</f>
        <v>John F Kennedy International</v>
      </c>
      <c r="R4240">
        <f>INDEX(AirportPivot[Gates (number of available)],MATCH($N4240,AirportPivot[[AirportID]:[AirportID]],0))</f>
        <v>120</v>
      </c>
    </row>
    <row r="4241" spans="1:18" x14ac:dyDescent="0.25">
      <c r="A4241" s="3" t="s">
        <v>4273</v>
      </c>
      <c r="B4241" s="12">
        <v>41930</v>
      </c>
      <c r="C4241" s="4" t="s">
        <v>23</v>
      </c>
      <c r="D4241" s="4">
        <v>3</v>
      </c>
      <c r="E4241" s="4">
        <v>138</v>
      </c>
      <c r="F4241" s="5">
        <v>0.75</v>
      </c>
      <c r="G4241" s="6">
        <v>300</v>
      </c>
      <c r="H4241" s="7">
        <v>55500</v>
      </c>
      <c r="I4241" s="7">
        <f>FlightsPivot[[#This Row],[Total Fare]]*10%</f>
        <v>5550</v>
      </c>
      <c r="J4241" s="7">
        <f>FlightsPivot[[#This Row],[Total Fare]]+FlightsPivot[[#This Row],[10% tax ]]</f>
        <v>61050</v>
      </c>
      <c r="K4241" s="4">
        <v>10</v>
      </c>
      <c r="L4241" s="4">
        <v>2014</v>
      </c>
      <c r="M4241" t="str">
        <f>INDEX(RoutesPivot[DepAirport],MATCH($C4241,RoutesPivot[[RouteID]:[RouteID]],0))</f>
        <v>ORD</v>
      </c>
      <c r="N4241" t="str">
        <f>INDEX(RoutesPivot[AirportID],MATCH($C4241,RoutesPivot[[RouteID]:[RouteID]],0))</f>
        <v>DEN</v>
      </c>
      <c r="O4241">
        <f>INDEX(RoutesPivot[Distance],MATCH($C4241,RoutesPivot[[RouteID]:[RouteID]],0))</f>
        <v>800</v>
      </c>
      <c r="P4241">
        <f>INDEX(RoutesPivot[ListPrice],MATCH($C4241,RoutesPivot[[RouteID]:[RouteID]],0))</f>
        <v>300</v>
      </c>
      <c r="Q4241" t="str">
        <f>INDEX(AirportPivot[AirportName],MATCH($N4241,AirportPivot[[AirportID]:[AirportID]],0))</f>
        <v>Denver International</v>
      </c>
      <c r="R4241">
        <f>INDEX(AirportPivot[Gates (number of available)],MATCH($N4241,AirportPivot[[AirportID]:[AirportID]],0))</f>
        <v>75</v>
      </c>
    </row>
    <row r="4242" spans="1:18" x14ac:dyDescent="0.25">
      <c r="A4242" s="3" t="s">
        <v>4274</v>
      </c>
      <c r="B4242" s="12">
        <v>41823</v>
      </c>
      <c r="C4242" s="4" t="s">
        <v>27</v>
      </c>
      <c r="D4242" s="4">
        <v>9.1999999999999993</v>
      </c>
      <c r="E4242" s="4">
        <v>80</v>
      </c>
      <c r="F4242" s="5">
        <v>0.45833333333333331</v>
      </c>
      <c r="G4242" s="6">
        <v>220</v>
      </c>
      <c r="H4242" s="7">
        <v>39820</v>
      </c>
      <c r="I4242" s="7">
        <f>FlightsPivot[[#This Row],[Total Fare]]*10%</f>
        <v>3982</v>
      </c>
      <c r="J4242" s="7">
        <f>FlightsPivot[[#This Row],[Total Fare]]+FlightsPivot[[#This Row],[10% tax ]]</f>
        <v>43802</v>
      </c>
      <c r="K4242" s="4">
        <v>7</v>
      </c>
      <c r="L4242" s="4">
        <v>2014</v>
      </c>
      <c r="M4242" t="str">
        <f>INDEX(RoutesPivot[DepAirport],MATCH($C4242,RoutesPivot[[RouteID]:[RouteID]],0))</f>
        <v>ORD</v>
      </c>
      <c r="N4242" t="str">
        <f>INDEX(RoutesPivot[AirportID],MATCH($C4242,RoutesPivot[[RouteID]:[RouteID]],0))</f>
        <v>ATL</v>
      </c>
      <c r="O4242">
        <f>INDEX(RoutesPivot[Distance],MATCH($C4242,RoutesPivot[[RouteID]:[RouteID]],0))</f>
        <v>510</v>
      </c>
      <c r="P4242">
        <f>INDEX(RoutesPivot[ListPrice],MATCH($C4242,RoutesPivot[[RouteID]:[RouteID]],0))</f>
        <v>200</v>
      </c>
      <c r="Q4242" t="str">
        <f>INDEX(AirportPivot[AirportName],MATCH($N4242,AirportPivot[[AirportID]:[AirportID]],0))</f>
        <v>Hartsfield-Jackson Atlanta International</v>
      </c>
      <c r="R4242">
        <f>INDEX(AirportPivot[Gates (number of available)],MATCH($N4242,AirportPivot[[AirportID]:[AirportID]],0))</f>
        <v>100</v>
      </c>
    </row>
    <row r="4243" spans="1:18" x14ac:dyDescent="0.25">
      <c r="A4243" s="3" t="s">
        <v>4275</v>
      </c>
      <c r="B4243" s="12">
        <v>41942</v>
      </c>
      <c r="C4243" s="4" t="s">
        <v>23</v>
      </c>
      <c r="D4243" s="4">
        <v>2.2999999999999998</v>
      </c>
      <c r="E4243" s="4">
        <v>25</v>
      </c>
      <c r="F4243" s="5">
        <v>0.79166666666666663</v>
      </c>
      <c r="G4243" s="6">
        <v>300</v>
      </c>
      <c r="H4243" s="7">
        <v>55500</v>
      </c>
      <c r="I4243" s="7">
        <f>FlightsPivot[[#This Row],[Total Fare]]*10%</f>
        <v>5550</v>
      </c>
      <c r="J4243" s="7">
        <f>FlightsPivot[[#This Row],[Total Fare]]+FlightsPivot[[#This Row],[10% tax ]]</f>
        <v>61050</v>
      </c>
      <c r="K4243" s="4">
        <v>10</v>
      </c>
      <c r="L4243" s="4">
        <v>2014</v>
      </c>
      <c r="M4243" t="str">
        <f>INDEX(RoutesPivot[DepAirport],MATCH($C4243,RoutesPivot[[RouteID]:[RouteID]],0))</f>
        <v>ORD</v>
      </c>
      <c r="N4243" t="str">
        <f>INDEX(RoutesPivot[AirportID],MATCH($C4243,RoutesPivot[[RouteID]:[RouteID]],0))</f>
        <v>DEN</v>
      </c>
      <c r="O4243">
        <f>INDEX(RoutesPivot[Distance],MATCH($C4243,RoutesPivot[[RouteID]:[RouteID]],0))</f>
        <v>800</v>
      </c>
      <c r="P4243">
        <f>INDEX(RoutesPivot[ListPrice],MATCH($C4243,RoutesPivot[[RouteID]:[RouteID]],0))</f>
        <v>300</v>
      </c>
      <c r="Q4243" t="str">
        <f>INDEX(AirportPivot[AirportName],MATCH($N4243,AirportPivot[[AirportID]:[AirportID]],0))</f>
        <v>Denver International</v>
      </c>
      <c r="R4243">
        <f>INDEX(AirportPivot[Gates (number of available)],MATCH($N4243,AirportPivot[[AirportID]:[AirportID]],0))</f>
        <v>75</v>
      </c>
    </row>
    <row r="4244" spans="1:18" x14ac:dyDescent="0.25">
      <c r="A4244" s="3" t="s">
        <v>4276</v>
      </c>
      <c r="B4244" s="12">
        <v>41826</v>
      </c>
      <c r="C4244" s="4" t="s">
        <v>33</v>
      </c>
      <c r="D4244" s="4">
        <v>3</v>
      </c>
      <c r="E4244" s="4">
        <v>128</v>
      </c>
      <c r="F4244" s="5">
        <v>0.875</v>
      </c>
      <c r="G4244" s="6">
        <v>412.5</v>
      </c>
      <c r="H4244" s="7">
        <v>76312.5</v>
      </c>
      <c r="I4244" s="7">
        <f>FlightsPivot[[#This Row],[Total Fare]]*10%</f>
        <v>7631.25</v>
      </c>
      <c r="J4244" s="7">
        <f>FlightsPivot[[#This Row],[Total Fare]]+FlightsPivot[[#This Row],[10% tax ]]</f>
        <v>83943.75</v>
      </c>
      <c r="K4244" s="4">
        <v>7</v>
      </c>
      <c r="L4244" s="4">
        <v>2014</v>
      </c>
      <c r="M4244" t="str">
        <f>INDEX(RoutesPivot[DepAirport],MATCH($C4244,RoutesPivot[[RouteID]:[RouteID]],0))</f>
        <v>ORD</v>
      </c>
      <c r="N4244" t="str">
        <f>INDEX(RoutesPivot[AirportID],MATCH($C4244,RoutesPivot[[RouteID]:[RouteID]],0))</f>
        <v>SFO</v>
      </c>
      <c r="O4244">
        <f>INDEX(RoutesPivot[Distance],MATCH($C4244,RoutesPivot[[RouteID]:[RouteID]],0))</f>
        <v>1600</v>
      </c>
      <c r="P4244">
        <f>INDEX(RoutesPivot[ListPrice],MATCH($C4244,RoutesPivot[[RouteID]:[RouteID]],0))</f>
        <v>375</v>
      </c>
      <c r="Q4244" t="str">
        <f>INDEX(AirportPivot[AirportName],MATCH($N4244,AirportPivot[[AirportID]:[AirportID]],0))</f>
        <v>San Francisco International</v>
      </c>
      <c r="R4244">
        <f>INDEX(AirportPivot[Gates (number of available)],MATCH($N4244,AirportPivot[[AirportID]:[AirportID]],0))</f>
        <v>70</v>
      </c>
    </row>
    <row r="4245" spans="1:18" x14ac:dyDescent="0.25">
      <c r="A4245" s="3" t="s">
        <v>4277</v>
      </c>
      <c r="B4245" s="12">
        <v>41903</v>
      </c>
      <c r="C4245" s="4" t="s">
        <v>13</v>
      </c>
      <c r="D4245" s="4">
        <v>0.9</v>
      </c>
      <c r="E4245" s="4">
        <v>88</v>
      </c>
      <c r="F4245" s="5">
        <v>0.58333333333333337</v>
      </c>
      <c r="G4245" s="6">
        <v>250</v>
      </c>
      <c r="H4245" s="7">
        <v>45250</v>
      </c>
      <c r="I4245" s="7">
        <f>FlightsPivot[[#This Row],[Total Fare]]*10%</f>
        <v>4525</v>
      </c>
      <c r="J4245" s="7">
        <f>FlightsPivot[[#This Row],[Total Fare]]+FlightsPivot[[#This Row],[10% tax ]]</f>
        <v>49775</v>
      </c>
      <c r="K4245" s="4">
        <v>9</v>
      </c>
      <c r="L4245" s="4">
        <v>2014</v>
      </c>
      <c r="M4245" t="str">
        <f>INDEX(RoutesPivot[DepAirport],MATCH($C4245,RoutesPivot[[RouteID]:[RouteID]],0))</f>
        <v>ORD</v>
      </c>
      <c r="N4245" t="str">
        <f>INDEX(RoutesPivot[AirportID],MATCH($C4245,RoutesPivot[[RouteID]:[RouteID]],0))</f>
        <v>JFK</v>
      </c>
      <c r="O4245">
        <f>INDEX(RoutesPivot[Distance],MATCH($C4245,RoutesPivot[[RouteID]:[RouteID]],0))</f>
        <v>619</v>
      </c>
      <c r="P4245">
        <f>INDEX(RoutesPivot[ListPrice],MATCH($C4245,RoutesPivot[[RouteID]:[RouteID]],0))</f>
        <v>250</v>
      </c>
      <c r="Q4245" t="str">
        <f>INDEX(AirportPivot[AirportName],MATCH($N4245,AirportPivot[[AirportID]:[AirportID]],0))</f>
        <v>John F Kennedy International</v>
      </c>
      <c r="R4245">
        <f>INDEX(AirportPivot[Gates (number of available)],MATCH($N4245,AirportPivot[[AirportID]:[AirportID]],0))</f>
        <v>120</v>
      </c>
    </row>
    <row r="4246" spans="1:18" x14ac:dyDescent="0.25">
      <c r="A4246" s="3" t="s">
        <v>4278</v>
      </c>
      <c r="B4246" s="12">
        <v>42057</v>
      </c>
      <c r="C4246" s="4" t="s">
        <v>33</v>
      </c>
      <c r="D4246" s="4">
        <v>2.7</v>
      </c>
      <c r="E4246" s="4">
        <v>46</v>
      </c>
      <c r="F4246" s="5">
        <v>0.75</v>
      </c>
      <c r="G4246" s="6">
        <v>375</v>
      </c>
      <c r="H4246" s="7">
        <v>61875</v>
      </c>
      <c r="I4246" s="7">
        <f>FlightsPivot[[#This Row],[Total Fare]]*10%</f>
        <v>6187.5</v>
      </c>
      <c r="J4246" s="7">
        <f>FlightsPivot[[#This Row],[Total Fare]]+FlightsPivot[[#This Row],[10% tax ]]</f>
        <v>68062.5</v>
      </c>
      <c r="K4246" s="4">
        <v>2</v>
      </c>
      <c r="L4246" s="4">
        <v>2015</v>
      </c>
      <c r="M4246" t="str">
        <f>INDEX(RoutesPivot[DepAirport],MATCH($C4246,RoutesPivot[[RouteID]:[RouteID]],0))</f>
        <v>ORD</v>
      </c>
      <c r="N4246" t="str">
        <f>INDEX(RoutesPivot[AirportID],MATCH($C4246,RoutesPivot[[RouteID]:[RouteID]],0))</f>
        <v>SFO</v>
      </c>
      <c r="O4246">
        <f>INDEX(RoutesPivot[Distance],MATCH($C4246,RoutesPivot[[RouteID]:[RouteID]],0))</f>
        <v>1600</v>
      </c>
      <c r="P4246">
        <f>INDEX(RoutesPivot[ListPrice],MATCH($C4246,RoutesPivot[[RouteID]:[RouteID]],0))</f>
        <v>375</v>
      </c>
      <c r="Q4246" t="str">
        <f>INDEX(AirportPivot[AirportName],MATCH($N4246,AirportPivot[[AirportID]:[AirportID]],0))</f>
        <v>San Francisco International</v>
      </c>
      <c r="R4246">
        <f>INDEX(AirportPivot[Gates (number of available)],MATCH($N4246,AirportPivot[[AirportID]:[AirportID]],0))</f>
        <v>70</v>
      </c>
    </row>
    <row r="4247" spans="1:18" x14ac:dyDescent="0.25">
      <c r="A4247" s="3" t="s">
        <v>4279</v>
      </c>
      <c r="B4247" s="12">
        <v>41663</v>
      </c>
      <c r="C4247" s="4" t="s">
        <v>37</v>
      </c>
      <c r="D4247" s="4">
        <v>2.1</v>
      </c>
      <c r="E4247" s="4">
        <v>181</v>
      </c>
      <c r="F4247" s="5">
        <v>0.29166666666666669</v>
      </c>
      <c r="G4247" s="6">
        <v>350</v>
      </c>
      <c r="H4247" s="7">
        <v>57750</v>
      </c>
      <c r="I4247" s="7">
        <f>FlightsPivot[[#This Row],[Total Fare]]*10%</f>
        <v>5775</v>
      </c>
      <c r="J4247" s="7">
        <f>FlightsPivot[[#This Row],[Total Fare]]+FlightsPivot[[#This Row],[10% tax ]]</f>
        <v>63525</v>
      </c>
      <c r="K4247" s="4">
        <v>1</v>
      </c>
      <c r="L4247" s="4">
        <v>2014</v>
      </c>
      <c r="M4247" t="str">
        <f>INDEX(RoutesPivot[DepAirport],MATCH($C4247,RoutesPivot[[RouteID]:[RouteID]],0))</f>
        <v>ORD</v>
      </c>
      <c r="N4247" t="str">
        <f>INDEX(RoutesPivot[AirportID],MATCH($C4247,RoutesPivot[[RouteID]:[RouteID]],0))</f>
        <v>SEA</v>
      </c>
      <c r="O4247">
        <f>INDEX(RoutesPivot[Distance],MATCH($C4247,RoutesPivot[[RouteID]:[RouteID]],0))</f>
        <v>1500</v>
      </c>
      <c r="P4247">
        <f>INDEX(RoutesPivot[ListPrice],MATCH($C4247,RoutesPivot[[RouteID]:[RouteID]],0))</f>
        <v>350</v>
      </c>
      <c r="Q4247" t="str">
        <f>INDEX(AirportPivot[AirportName],MATCH($N4247,AirportPivot[[AirportID]:[AirportID]],0))</f>
        <v>Seattle-Tacoma International</v>
      </c>
      <c r="R4247">
        <f>INDEX(AirportPivot[Gates (number of available)],MATCH($N4247,AirportPivot[[AirportID]:[AirportID]],0))</f>
        <v>58</v>
      </c>
    </row>
    <row r="4248" spans="1:18" x14ac:dyDescent="0.25">
      <c r="A4248" s="3" t="s">
        <v>4280</v>
      </c>
      <c r="B4248" s="12">
        <v>42157</v>
      </c>
      <c r="C4248" s="4" t="s">
        <v>27</v>
      </c>
      <c r="D4248" s="4">
        <v>9.6999999999999993</v>
      </c>
      <c r="E4248" s="4">
        <v>52</v>
      </c>
      <c r="F4248" s="5">
        <v>0.29166666666666669</v>
      </c>
      <c r="G4248" s="6">
        <v>220</v>
      </c>
      <c r="H4248" s="7">
        <v>36300</v>
      </c>
      <c r="I4248" s="7">
        <f>FlightsPivot[[#This Row],[Total Fare]]*10%</f>
        <v>3630</v>
      </c>
      <c r="J4248" s="7">
        <f>FlightsPivot[[#This Row],[Total Fare]]+FlightsPivot[[#This Row],[10% tax ]]</f>
        <v>39930</v>
      </c>
      <c r="K4248" s="4">
        <v>6</v>
      </c>
      <c r="L4248" s="4">
        <v>2015</v>
      </c>
      <c r="M4248" t="str">
        <f>INDEX(RoutesPivot[DepAirport],MATCH($C4248,RoutesPivot[[RouteID]:[RouteID]],0))</f>
        <v>ORD</v>
      </c>
      <c r="N4248" t="str">
        <f>INDEX(RoutesPivot[AirportID],MATCH($C4248,RoutesPivot[[RouteID]:[RouteID]],0))</f>
        <v>ATL</v>
      </c>
      <c r="O4248">
        <f>INDEX(RoutesPivot[Distance],MATCH($C4248,RoutesPivot[[RouteID]:[RouteID]],0))</f>
        <v>510</v>
      </c>
      <c r="P4248">
        <f>INDEX(RoutesPivot[ListPrice],MATCH($C4248,RoutesPivot[[RouteID]:[RouteID]],0))</f>
        <v>200</v>
      </c>
      <c r="Q4248" t="str">
        <f>INDEX(AirportPivot[AirportName],MATCH($N4248,AirportPivot[[AirportID]:[AirportID]],0))</f>
        <v>Hartsfield-Jackson Atlanta International</v>
      </c>
      <c r="R4248">
        <f>INDEX(AirportPivot[Gates (number of available)],MATCH($N4248,AirportPivot[[AirportID]:[AirportID]],0))</f>
        <v>100</v>
      </c>
    </row>
    <row r="4249" spans="1:18" x14ac:dyDescent="0.25">
      <c r="A4249" s="3" t="s">
        <v>4281</v>
      </c>
      <c r="B4249" s="12">
        <v>41973</v>
      </c>
      <c r="C4249" s="4" t="s">
        <v>19</v>
      </c>
      <c r="D4249" s="4">
        <v>5.4</v>
      </c>
      <c r="E4249" s="4">
        <v>127</v>
      </c>
      <c r="F4249" s="5">
        <v>0.29166666666666669</v>
      </c>
      <c r="G4249" s="6">
        <v>300</v>
      </c>
      <c r="H4249" s="7">
        <v>55500</v>
      </c>
      <c r="I4249" s="7">
        <f>FlightsPivot[[#This Row],[Total Fare]]*10%</f>
        <v>5550</v>
      </c>
      <c r="J4249" s="7">
        <f>FlightsPivot[[#This Row],[Total Fare]]+FlightsPivot[[#This Row],[10% tax ]]</f>
        <v>61050</v>
      </c>
      <c r="K4249" s="4">
        <v>11</v>
      </c>
      <c r="L4249" s="4">
        <v>2014</v>
      </c>
      <c r="M4249" t="str">
        <f>INDEX(RoutesPivot[DepAirport],MATCH($C4249,RoutesPivot[[RouteID]:[RouteID]],0))</f>
        <v>ORD</v>
      </c>
      <c r="N4249" t="str">
        <f>INDEX(RoutesPivot[AirportID],MATCH($C4249,RoutesPivot[[RouteID]:[RouteID]],0))</f>
        <v>IAH</v>
      </c>
      <c r="O4249">
        <f>INDEX(RoutesPivot[Distance],MATCH($C4249,RoutesPivot[[RouteID]:[RouteID]],0))</f>
        <v>800</v>
      </c>
      <c r="P4249">
        <f>INDEX(RoutesPivot[ListPrice],MATCH($C4249,RoutesPivot[[RouteID]:[RouteID]],0))</f>
        <v>200</v>
      </c>
      <c r="Q4249" t="str">
        <f>INDEX(AirportPivot[AirportName],MATCH($N4249,AirportPivot[[AirportID]:[AirportID]],0))</f>
        <v>George Bush Intercontinental/Houston</v>
      </c>
      <c r="R4249">
        <f>INDEX(AirportPivot[Gates (number of available)],MATCH($N4249,AirportPivot[[AirportID]:[AirportID]],0))</f>
        <v>80</v>
      </c>
    </row>
    <row r="4250" spans="1:18" x14ac:dyDescent="0.25">
      <c r="A4250" s="3" t="s">
        <v>4282</v>
      </c>
      <c r="B4250" s="12">
        <v>42264</v>
      </c>
      <c r="C4250" s="4" t="s">
        <v>25</v>
      </c>
      <c r="D4250" s="4">
        <v>1.2</v>
      </c>
      <c r="E4250" s="4">
        <v>149</v>
      </c>
      <c r="F4250" s="5">
        <v>0.5</v>
      </c>
      <c r="G4250" s="6">
        <v>200</v>
      </c>
      <c r="H4250" s="7">
        <v>37000</v>
      </c>
      <c r="I4250" s="7">
        <f>FlightsPivot[[#This Row],[Total Fare]]*10%</f>
        <v>3700</v>
      </c>
      <c r="J4250" s="7">
        <f>FlightsPivot[[#This Row],[Total Fare]]+FlightsPivot[[#This Row],[10% tax ]]</f>
        <v>40700</v>
      </c>
      <c r="K4250" s="4">
        <v>9</v>
      </c>
      <c r="L4250" s="4">
        <v>2015</v>
      </c>
      <c r="M4250" t="str">
        <f>INDEX(RoutesPivot[DepAirport],MATCH($C4250,RoutesPivot[[RouteID]:[RouteID]],0))</f>
        <v>ORD</v>
      </c>
      <c r="N4250" t="str">
        <f>INDEX(RoutesPivot[AirportID],MATCH($C4250,RoutesPivot[[RouteID]:[RouteID]],0))</f>
        <v>DFW</v>
      </c>
      <c r="O4250">
        <f>INDEX(RoutesPivot[Distance],MATCH($C4250,RoutesPivot[[RouteID]:[RouteID]],0))</f>
        <v>700</v>
      </c>
      <c r="P4250">
        <f>INDEX(RoutesPivot[ListPrice],MATCH($C4250,RoutesPivot[[RouteID]:[RouteID]],0))</f>
        <v>200</v>
      </c>
      <c r="Q4250" t="str">
        <f>INDEX(AirportPivot[AirportName],MATCH($N4250,AirportPivot[[AirportID]:[AirportID]],0))</f>
        <v>Dallas/Fort Worth International</v>
      </c>
      <c r="R4250">
        <f>INDEX(AirportPivot[Gates (number of available)],MATCH($N4250,AirportPivot[[AirportID]:[AirportID]],0))</f>
        <v>130</v>
      </c>
    </row>
    <row r="4251" spans="1:18" x14ac:dyDescent="0.25">
      <c r="A4251" s="3" t="s">
        <v>4283</v>
      </c>
      <c r="B4251" s="12">
        <v>42181</v>
      </c>
      <c r="C4251" s="4" t="s">
        <v>98</v>
      </c>
      <c r="D4251" s="4">
        <v>2.8</v>
      </c>
      <c r="E4251" s="4">
        <v>154</v>
      </c>
      <c r="F4251" s="5">
        <v>0.75</v>
      </c>
      <c r="G4251" s="6">
        <v>302.5</v>
      </c>
      <c r="H4251" s="7">
        <v>49912.5</v>
      </c>
      <c r="I4251" s="7">
        <f>FlightsPivot[[#This Row],[Total Fare]]*10%</f>
        <v>4991.25</v>
      </c>
      <c r="J4251" s="7">
        <f>FlightsPivot[[#This Row],[Total Fare]]+FlightsPivot[[#This Row],[10% tax ]]</f>
        <v>54903.75</v>
      </c>
      <c r="K4251" s="4">
        <v>6</v>
      </c>
      <c r="L4251" s="4">
        <v>2015</v>
      </c>
      <c r="M4251" t="str">
        <f>INDEX(RoutesPivot[DepAirport],MATCH($C4251,RoutesPivot[[RouteID]:[RouteID]],0))</f>
        <v>ORD</v>
      </c>
      <c r="N4251" t="str">
        <f>INDEX(RoutesPivot[AirportID],MATCH($C4251,RoutesPivot[[RouteID]:[RouteID]],0))</f>
        <v>PHL</v>
      </c>
      <c r="O4251">
        <f>INDEX(RoutesPivot[Distance],MATCH($C4251,RoutesPivot[[RouteID]:[RouteID]],0))</f>
        <v>580</v>
      </c>
      <c r="P4251">
        <f>INDEX(RoutesPivot[ListPrice],MATCH($C4251,RoutesPivot[[RouteID]:[RouteID]],0))</f>
        <v>275</v>
      </c>
      <c r="Q4251" t="str">
        <f>INDEX(AirportPivot[AirportName],MATCH($N4251,AirportPivot[[AirportID]:[AirportID]],0))</f>
        <v>Philadelphia International</v>
      </c>
      <c r="R4251">
        <f>INDEX(AirportPivot[Gates (number of available)],MATCH($N4251,AirportPivot[[AirportID]:[AirportID]],0))</f>
        <v>89</v>
      </c>
    </row>
    <row r="4252" spans="1:18" x14ac:dyDescent="0.25">
      <c r="A4252" s="3" t="s">
        <v>4284</v>
      </c>
      <c r="B4252" s="12">
        <v>41800</v>
      </c>
      <c r="C4252" s="4" t="s">
        <v>47</v>
      </c>
      <c r="D4252" s="4">
        <v>1.4</v>
      </c>
      <c r="E4252" s="4">
        <v>82</v>
      </c>
      <c r="F4252" s="5">
        <v>0.58333333333333337</v>
      </c>
      <c r="G4252" s="6">
        <v>275</v>
      </c>
      <c r="H4252" s="7">
        <v>49775</v>
      </c>
      <c r="I4252" s="7">
        <f>FlightsPivot[[#This Row],[Total Fare]]*10%</f>
        <v>4977.5</v>
      </c>
      <c r="J4252" s="7">
        <f>FlightsPivot[[#This Row],[Total Fare]]+FlightsPivot[[#This Row],[10% tax ]]</f>
        <v>54752.5</v>
      </c>
      <c r="K4252" s="4">
        <v>6</v>
      </c>
      <c r="L4252" s="4">
        <v>2014</v>
      </c>
      <c r="M4252" t="str">
        <f>INDEX(RoutesPivot[DepAirport],MATCH($C4252,RoutesPivot[[RouteID]:[RouteID]],0))</f>
        <v>ORD</v>
      </c>
      <c r="N4252" t="str">
        <f>INDEX(RoutesPivot[AirportID],MATCH($C4252,RoutesPivot[[RouteID]:[RouteID]],0))</f>
        <v>PHX</v>
      </c>
      <c r="O4252">
        <f>INDEX(RoutesPivot[Distance],MATCH($C4252,RoutesPivot[[RouteID]:[RouteID]],0))</f>
        <v>1200</v>
      </c>
      <c r="P4252">
        <f>INDEX(RoutesPivot[ListPrice],MATCH($C4252,RoutesPivot[[RouteID]:[RouteID]],0))</f>
        <v>250</v>
      </c>
      <c r="Q4252" t="str">
        <f>INDEX(AirportPivot[AirportName],MATCH($N4252,AirportPivot[[AirportID]:[AirportID]],0))</f>
        <v>Phoenix Sky Harbor International</v>
      </c>
      <c r="R4252">
        <f>INDEX(AirportPivot[Gates (number of available)],MATCH($N4252,AirportPivot[[AirportID]:[AirportID]],0))</f>
        <v>60</v>
      </c>
    </row>
    <row r="4253" spans="1:18" x14ac:dyDescent="0.25">
      <c r="A4253" s="3" t="s">
        <v>4285</v>
      </c>
      <c r="B4253" s="12">
        <v>41972</v>
      </c>
      <c r="C4253" s="4" t="s">
        <v>19</v>
      </c>
      <c r="D4253" s="4">
        <v>6.7</v>
      </c>
      <c r="E4253" s="4">
        <v>175</v>
      </c>
      <c r="F4253" s="5">
        <v>0.33333333333333331</v>
      </c>
      <c r="G4253" s="6">
        <v>300</v>
      </c>
      <c r="H4253" s="7">
        <v>49500</v>
      </c>
      <c r="I4253" s="7">
        <f>FlightsPivot[[#This Row],[Total Fare]]*10%</f>
        <v>4950</v>
      </c>
      <c r="J4253" s="7">
        <f>FlightsPivot[[#This Row],[Total Fare]]+FlightsPivot[[#This Row],[10% tax ]]</f>
        <v>54450</v>
      </c>
      <c r="K4253" s="4">
        <v>11</v>
      </c>
      <c r="L4253" s="4">
        <v>2014</v>
      </c>
      <c r="M4253" t="str">
        <f>INDEX(RoutesPivot[DepAirport],MATCH($C4253,RoutesPivot[[RouteID]:[RouteID]],0))</f>
        <v>ORD</v>
      </c>
      <c r="N4253" t="str">
        <f>INDEX(RoutesPivot[AirportID],MATCH($C4253,RoutesPivot[[RouteID]:[RouteID]],0))</f>
        <v>IAH</v>
      </c>
      <c r="O4253">
        <f>INDEX(RoutesPivot[Distance],MATCH($C4253,RoutesPivot[[RouteID]:[RouteID]],0))</f>
        <v>800</v>
      </c>
      <c r="P4253">
        <f>INDEX(RoutesPivot[ListPrice],MATCH($C4253,RoutesPivot[[RouteID]:[RouteID]],0))</f>
        <v>200</v>
      </c>
      <c r="Q4253" t="str">
        <f>INDEX(AirportPivot[AirportName],MATCH($N4253,AirportPivot[[AirportID]:[AirportID]],0))</f>
        <v>George Bush Intercontinental/Houston</v>
      </c>
      <c r="R4253">
        <f>INDEX(AirportPivot[Gates (number of available)],MATCH($N4253,AirportPivot[[AirportID]:[AirportID]],0))</f>
        <v>80</v>
      </c>
    </row>
    <row r="4254" spans="1:18" x14ac:dyDescent="0.25">
      <c r="A4254" s="3" t="s">
        <v>4286</v>
      </c>
      <c r="B4254" s="12">
        <v>42253</v>
      </c>
      <c r="C4254" s="4" t="s">
        <v>40</v>
      </c>
      <c r="D4254" s="4">
        <v>1.1000000000000001</v>
      </c>
      <c r="E4254" s="4">
        <v>106</v>
      </c>
      <c r="F4254" s="5">
        <v>0.54166666666666663</v>
      </c>
      <c r="G4254" s="6">
        <v>115</v>
      </c>
      <c r="H4254" s="7">
        <v>21275</v>
      </c>
      <c r="I4254" s="7">
        <f>FlightsPivot[[#This Row],[Total Fare]]*10%</f>
        <v>2127.5</v>
      </c>
      <c r="J4254" s="7">
        <f>FlightsPivot[[#This Row],[Total Fare]]+FlightsPivot[[#This Row],[10% tax ]]</f>
        <v>23402.5</v>
      </c>
      <c r="K4254" s="4">
        <v>9</v>
      </c>
      <c r="L4254" s="4">
        <v>2015</v>
      </c>
      <c r="M4254" t="str">
        <f>INDEX(RoutesPivot[DepAirport],MATCH($C4254,RoutesPivot[[RouteID]:[RouteID]],0))</f>
        <v>ORD</v>
      </c>
      <c r="N4254" t="str">
        <f>INDEX(RoutesPivot[AirportID],MATCH($C4254,RoutesPivot[[RouteID]:[RouteID]],0))</f>
        <v>MSP</v>
      </c>
      <c r="O4254">
        <f>INDEX(RoutesPivot[Distance],MATCH($C4254,RoutesPivot[[RouteID]:[RouteID]],0))</f>
        <v>300</v>
      </c>
      <c r="P4254">
        <f>INDEX(RoutesPivot[ListPrice],MATCH($C4254,RoutesPivot[[RouteID]:[RouteID]],0))</f>
        <v>115</v>
      </c>
      <c r="Q4254" t="str">
        <f>INDEX(AirportPivot[AirportName],MATCH($N4254,AirportPivot[[AirportID]:[AirportID]],0))</f>
        <v>Minneapolis-St Paul International/Wold-Chamberlain</v>
      </c>
      <c r="R4254">
        <f>INDEX(AirportPivot[Gates (number of available)],MATCH($N4254,AirportPivot[[AirportID]:[AirportID]],0))</f>
        <v>65</v>
      </c>
    </row>
    <row r="4255" spans="1:18" x14ac:dyDescent="0.25">
      <c r="A4255" s="3" t="s">
        <v>4287</v>
      </c>
      <c r="B4255" s="12">
        <v>42215</v>
      </c>
      <c r="C4255" s="4" t="s">
        <v>23</v>
      </c>
      <c r="D4255" s="4">
        <v>3.6</v>
      </c>
      <c r="E4255" s="4">
        <v>60</v>
      </c>
      <c r="F4255" s="5">
        <v>0.70833333333333337</v>
      </c>
      <c r="G4255" s="6">
        <v>330</v>
      </c>
      <c r="H4255" s="7">
        <v>54450</v>
      </c>
      <c r="I4255" s="7">
        <f>FlightsPivot[[#This Row],[Total Fare]]*10%</f>
        <v>5445</v>
      </c>
      <c r="J4255" s="7">
        <f>FlightsPivot[[#This Row],[Total Fare]]+FlightsPivot[[#This Row],[10% tax ]]</f>
        <v>59895</v>
      </c>
      <c r="K4255" s="4">
        <v>7</v>
      </c>
      <c r="L4255" s="4">
        <v>2015</v>
      </c>
      <c r="M4255" t="str">
        <f>INDEX(RoutesPivot[DepAirport],MATCH($C4255,RoutesPivot[[RouteID]:[RouteID]],0))</f>
        <v>ORD</v>
      </c>
      <c r="N4255" t="str">
        <f>INDEX(RoutesPivot[AirportID],MATCH($C4255,RoutesPivot[[RouteID]:[RouteID]],0))</f>
        <v>DEN</v>
      </c>
      <c r="O4255">
        <f>INDEX(RoutesPivot[Distance],MATCH($C4255,RoutesPivot[[RouteID]:[RouteID]],0))</f>
        <v>800</v>
      </c>
      <c r="P4255">
        <f>INDEX(RoutesPivot[ListPrice],MATCH($C4255,RoutesPivot[[RouteID]:[RouteID]],0))</f>
        <v>300</v>
      </c>
      <c r="Q4255" t="str">
        <f>INDEX(AirportPivot[AirportName],MATCH($N4255,AirportPivot[[AirportID]:[AirportID]],0))</f>
        <v>Denver International</v>
      </c>
      <c r="R4255">
        <f>INDEX(AirportPivot[Gates (number of available)],MATCH($N4255,AirportPivot[[AirportID]:[AirportID]],0))</f>
        <v>75</v>
      </c>
    </row>
    <row r="4256" spans="1:18" x14ac:dyDescent="0.25">
      <c r="A4256" s="3" t="s">
        <v>4288</v>
      </c>
      <c r="B4256" s="12">
        <v>41927</v>
      </c>
      <c r="C4256" s="4" t="s">
        <v>23</v>
      </c>
      <c r="D4256" s="4">
        <v>1.6</v>
      </c>
      <c r="E4256" s="4">
        <v>53</v>
      </c>
      <c r="F4256" s="5">
        <v>0.3125</v>
      </c>
      <c r="G4256" s="6">
        <v>300</v>
      </c>
      <c r="H4256" s="7">
        <v>49500</v>
      </c>
      <c r="I4256" s="7">
        <f>FlightsPivot[[#This Row],[Total Fare]]*10%</f>
        <v>4950</v>
      </c>
      <c r="J4256" s="7">
        <f>FlightsPivot[[#This Row],[Total Fare]]+FlightsPivot[[#This Row],[10% tax ]]</f>
        <v>54450</v>
      </c>
      <c r="K4256" s="4">
        <v>10</v>
      </c>
      <c r="L4256" s="4">
        <v>2014</v>
      </c>
      <c r="M4256" t="str">
        <f>INDEX(RoutesPivot[DepAirport],MATCH($C4256,RoutesPivot[[RouteID]:[RouteID]],0))</f>
        <v>ORD</v>
      </c>
      <c r="N4256" t="str">
        <f>INDEX(RoutesPivot[AirportID],MATCH($C4256,RoutesPivot[[RouteID]:[RouteID]],0))</f>
        <v>DEN</v>
      </c>
      <c r="O4256">
        <f>INDEX(RoutesPivot[Distance],MATCH($C4256,RoutesPivot[[RouteID]:[RouteID]],0))</f>
        <v>800</v>
      </c>
      <c r="P4256">
        <f>INDEX(RoutesPivot[ListPrice],MATCH($C4256,RoutesPivot[[RouteID]:[RouteID]],0))</f>
        <v>300</v>
      </c>
      <c r="Q4256" t="str">
        <f>INDEX(AirportPivot[AirportName],MATCH($N4256,AirportPivot[[AirportID]:[AirportID]],0))</f>
        <v>Denver International</v>
      </c>
      <c r="R4256">
        <f>INDEX(AirportPivot[Gates (number of available)],MATCH($N4256,AirportPivot[[AirportID]:[AirportID]],0))</f>
        <v>75</v>
      </c>
    </row>
    <row r="4257" spans="1:18" x14ac:dyDescent="0.25">
      <c r="A4257" s="3" t="s">
        <v>4289</v>
      </c>
      <c r="B4257" s="12">
        <v>42072</v>
      </c>
      <c r="C4257" s="4" t="s">
        <v>80</v>
      </c>
      <c r="D4257" s="4">
        <v>1.3</v>
      </c>
      <c r="E4257" s="4">
        <v>147</v>
      </c>
      <c r="F4257" s="5">
        <v>0.72916666666666663</v>
      </c>
      <c r="G4257" s="6">
        <v>300</v>
      </c>
      <c r="H4257" s="7">
        <v>55500</v>
      </c>
      <c r="I4257" s="7">
        <f>FlightsPivot[[#This Row],[Total Fare]]*10%</f>
        <v>5550</v>
      </c>
      <c r="J4257" s="7">
        <f>FlightsPivot[[#This Row],[Total Fare]]+FlightsPivot[[#This Row],[10% tax ]]</f>
        <v>61050</v>
      </c>
      <c r="K4257" s="4">
        <v>3</v>
      </c>
      <c r="L4257" s="4">
        <v>2015</v>
      </c>
      <c r="M4257" t="str">
        <f>INDEX(RoutesPivot[DepAirport],MATCH($C4257,RoutesPivot[[RouteID]:[RouteID]],0))</f>
        <v>ORD</v>
      </c>
      <c r="N4257" t="str">
        <f>INDEX(RoutesPivot[AirportID],MATCH($C4257,RoutesPivot[[RouteID]:[RouteID]],0))</f>
        <v>MIA</v>
      </c>
      <c r="O4257">
        <f>INDEX(RoutesPivot[Distance],MATCH($C4257,RoutesPivot[[RouteID]:[RouteID]],0))</f>
        <v>1000</v>
      </c>
      <c r="P4257">
        <f>INDEX(RoutesPivot[ListPrice],MATCH($C4257,RoutesPivot[[RouteID]:[RouteID]],0))</f>
        <v>300</v>
      </c>
      <c r="Q4257" t="str">
        <f>INDEX(AirportPivot[AirportName],MATCH($N4257,AirportPivot[[AirportID]:[AirportID]],0))</f>
        <v>Miami International</v>
      </c>
      <c r="R4257">
        <f>INDEX(AirportPivot[Gates (number of available)],MATCH($N4257,AirportPivot[[AirportID]:[AirportID]],0))</f>
        <v>80</v>
      </c>
    </row>
    <row r="4258" spans="1:18" x14ac:dyDescent="0.25">
      <c r="A4258" s="3" t="s">
        <v>4290</v>
      </c>
      <c r="B4258" s="12">
        <v>41676</v>
      </c>
      <c r="C4258" s="4" t="s">
        <v>23</v>
      </c>
      <c r="D4258" s="4">
        <v>2.1</v>
      </c>
      <c r="E4258" s="4">
        <v>71</v>
      </c>
      <c r="F4258" s="5">
        <v>0.29166666666666669</v>
      </c>
      <c r="G4258" s="6">
        <v>300</v>
      </c>
      <c r="H4258" s="7">
        <v>54300</v>
      </c>
      <c r="I4258" s="7">
        <f>FlightsPivot[[#This Row],[Total Fare]]*10%</f>
        <v>5430</v>
      </c>
      <c r="J4258" s="7">
        <f>FlightsPivot[[#This Row],[Total Fare]]+FlightsPivot[[#This Row],[10% tax ]]</f>
        <v>59730</v>
      </c>
      <c r="K4258" s="4">
        <v>2</v>
      </c>
      <c r="L4258" s="4">
        <v>2014</v>
      </c>
      <c r="M4258" t="str">
        <f>INDEX(RoutesPivot[DepAirport],MATCH($C4258,RoutesPivot[[RouteID]:[RouteID]],0))</f>
        <v>ORD</v>
      </c>
      <c r="N4258" t="str">
        <f>INDEX(RoutesPivot[AirportID],MATCH($C4258,RoutesPivot[[RouteID]:[RouteID]],0))</f>
        <v>DEN</v>
      </c>
      <c r="O4258">
        <f>INDEX(RoutesPivot[Distance],MATCH($C4258,RoutesPivot[[RouteID]:[RouteID]],0))</f>
        <v>800</v>
      </c>
      <c r="P4258">
        <f>INDEX(RoutesPivot[ListPrice],MATCH($C4258,RoutesPivot[[RouteID]:[RouteID]],0))</f>
        <v>300</v>
      </c>
      <c r="Q4258" t="str">
        <f>INDEX(AirportPivot[AirportName],MATCH($N4258,AirportPivot[[AirportID]:[AirportID]],0))</f>
        <v>Denver International</v>
      </c>
      <c r="R4258">
        <f>INDEX(AirportPivot[Gates (number of available)],MATCH($N4258,AirportPivot[[AirportID]:[AirportID]],0))</f>
        <v>75</v>
      </c>
    </row>
    <row r="4259" spans="1:18" x14ac:dyDescent="0.25">
      <c r="A4259" s="3" t="s">
        <v>4291</v>
      </c>
      <c r="B4259" s="12">
        <v>41696</v>
      </c>
      <c r="C4259" s="4" t="s">
        <v>27</v>
      </c>
      <c r="D4259" s="4">
        <v>9.1</v>
      </c>
      <c r="E4259" s="4">
        <v>1</v>
      </c>
      <c r="F4259" s="5">
        <v>0.70833333333333337</v>
      </c>
      <c r="G4259" s="6">
        <v>200</v>
      </c>
      <c r="H4259" s="7">
        <v>37000</v>
      </c>
      <c r="I4259" s="7">
        <f>FlightsPivot[[#This Row],[Total Fare]]*10%</f>
        <v>3700</v>
      </c>
      <c r="J4259" s="7">
        <f>FlightsPivot[[#This Row],[Total Fare]]+FlightsPivot[[#This Row],[10% tax ]]</f>
        <v>40700</v>
      </c>
      <c r="K4259" s="4">
        <v>2</v>
      </c>
      <c r="L4259" s="4">
        <v>2014</v>
      </c>
      <c r="M4259" t="str">
        <f>INDEX(RoutesPivot[DepAirport],MATCH($C4259,RoutesPivot[[RouteID]:[RouteID]],0))</f>
        <v>ORD</v>
      </c>
      <c r="N4259" t="str">
        <f>INDEX(RoutesPivot[AirportID],MATCH($C4259,RoutesPivot[[RouteID]:[RouteID]],0))</f>
        <v>ATL</v>
      </c>
      <c r="O4259">
        <f>INDEX(RoutesPivot[Distance],MATCH($C4259,RoutesPivot[[RouteID]:[RouteID]],0))</f>
        <v>510</v>
      </c>
      <c r="P4259">
        <f>INDEX(RoutesPivot[ListPrice],MATCH($C4259,RoutesPivot[[RouteID]:[RouteID]],0))</f>
        <v>200</v>
      </c>
      <c r="Q4259" t="str">
        <f>INDEX(AirportPivot[AirportName],MATCH($N4259,AirportPivot[[AirportID]:[AirportID]],0))</f>
        <v>Hartsfield-Jackson Atlanta International</v>
      </c>
      <c r="R4259">
        <f>INDEX(AirportPivot[Gates (number of available)],MATCH($N4259,AirportPivot[[AirportID]:[AirportID]],0))</f>
        <v>100</v>
      </c>
    </row>
    <row r="4260" spans="1:18" x14ac:dyDescent="0.25">
      <c r="A4260" s="3" t="s">
        <v>4292</v>
      </c>
      <c r="B4260" s="12">
        <v>41779</v>
      </c>
      <c r="C4260" s="4" t="s">
        <v>86</v>
      </c>
      <c r="D4260" s="4">
        <v>2.4</v>
      </c>
      <c r="E4260" s="4">
        <v>17</v>
      </c>
      <c r="F4260" s="5">
        <v>0.83333333333333337</v>
      </c>
      <c r="G4260" s="6">
        <v>115</v>
      </c>
      <c r="H4260" s="7">
        <v>21275</v>
      </c>
      <c r="I4260" s="7">
        <f>FlightsPivot[[#This Row],[Total Fare]]*10%</f>
        <v>2127.5</v>
      </c>
      <c r="J4260" s="7">
        <f>FlightsPivot[[#This Row],[Total Fare]]+FlightsPivot[[#This Row],[10% tax ]]</f>
        <v>23402.5</v>
      </c>
      <c r="K4260" s="4">
        <v>5</v>
      </c>
      <c r="L4260" s="4">
        <v>2014</v>
      </c>
      <c r="M4260" t="str">
        <f>INDEX(RoutesPivot[DepAirport],MATCH($C4260,RoutesPivot[[RouteID]:[RouteID]],0))</f>
        <v>ORD</v>
      </c>
      <c r="N4260" t="str">
        <f>INDEX(RoutesPivot[AirportID],MATCH($C4260,RoutesPivot[[RouteID]:[RouteID]],0))</f>
        <v>DTW</v>
      </c>
      <c r="O4260">
        <f>INDEX(RoutesPivot[Distance],MATCH($C4260,RoutesPivot[[RouteID]:[RouteID]],0))</f>
        <v>200</v>
      </c>
      <c r="P4260">
        <f>INDEX(RoutesPivot[ListPrice],MATCH($C4260,RoutesPivot[[RouteID]:[RouteID]],0))</f>
        <v>115</v>
      </c>
      <c r="Q4260" t="str">
        <f>INDEX(AirportPivot[AirportName],MATCH($N4260,AirportPivot[[AirportID]:[AirportID]],0))</f>
        <v>Detroit Metropolitan Wayne County</v>
      </c>
      <c r="R4260">
        <f>INDEX(AirportPivot[Gates (number of available)],MATCH($N4260,AirportPivot[[AirportID]:[AirportID]],0))</f>
        <v>60</v>
      </c>
    </row>
    <row r="4261" spans="1:18" x14ac:dyDescent="0.25">
      <c r="A4261" s="3" t="s">
        <v>4293</v>
      </c>
      <c r="B4261" s="12">
        <v>41928</v>
      </c>
      <c r="C4261" s="4" t="s">
        <v>25</v>
      </c>
      <c r="D4261" s="4">
        <v>1.5</v>
      </c>
      <c r="E4261" s="4">
        <v>15</v>
      </c>
      <c r="F4261" s="5">
        <v>0.77083333333333337</v>
      </c>
      <c r="G4261" s="6">
        <v>200</v>
      </c>
      <c r="H4261" s="7">
        <v>37000</v>
      </c>
      <c r="I4261" s="7">
        <f>FlightsPivot[[#This Row],[Total Fare]]*10%</f>
        <v>3700</v>
      </c>
      <c r="J4261" s="7">
        <f>FlightsPivot[[#This Row],[Total Fare]]+FlightsPivot[[#This Row],[10% tax ]]</f>
        <v>40700</v>
      </c>
      <c r="K4261" s="4">
        <v>10</v>
      </c>
      <c r="L4261" s="4">
        <v>2014</v>
      </c>
      <c r="M4261" t="str">
        <f>INDEX(RoutesPivot[DepAirport],MATCH($C4261,RoutesPivot[[RouteID]:[RouteID]],0))</f>
        <v>ORD</v>
      </c>
      <c r="N4261" t="str">
        <f>INDEX(RoutesPivot[AirportID],MATCH($C4261,RoutesPivot[[RouteID]:[RouteID]],0))</f>
        <v>DFW</v>
      </c>
      <c r="O4261">
        <f>INDEX(RoutesPivot[Distance],MATCH($C4261,RoutesPivot[[RouteID]:[RouteID]],0))</f>
        <v>700</v>
      </c>
      <c r="P4261">
        <f>INDEX(RoutesPivot[ListPrice],MATCH($C4261,RoutesPivot[[RouteID]:[RouteID]],0))</f>
        <v>200</v>
      </c>
      <c r="Q4261" t="str">
        <f>INDEX(AirportPivot[AirportName],MATCH($N4261,AirportPivot[[AirportID]:[AirportID]],0))</f>
        <v>Dallas/Fort Worth International</v>
      </c>
      <c r="R4261">
        <f>INDEX(AirportPivot[Gates (number of available)],MATCH($N4261,AirportPivot[[AirportID]:[AirportID]],0))</f>
        <v>130</v>
      </c>
    </row>
    <row r="4262" spans="1:18" x14ac:dyDescent="0.25">
      <c r="A4262" s="3" t="s">
        <v>4294</v>
      </c>
      <c r="B4262" s="12">
        <v>42072</v>
      </c>
      <c r="C4262" s="4" t="s">
        <v>33</v>
      </c>
      <c r="D4262" s="4">
        <v>1.6</v>
      </c>
      <c r="E4262" s="4">
        <v>144</v>
      </c>
      <c r="F4262" s="5">
        <v>0.3125</v>
      </c>
      <c r="G4262" s="6">
        <v>375</v>
      </c>
      <c r="H4262" s="7">
        <v>69375</v>
      </c>
      <c r="I4262" s="7">
        <f>FlightsPivot[[#This Row],[Total Fare]]*10%</f>
        <v>6937.5</v>
      </c>
      <c r="J4262" s="7">
        <f>FlightsPivot[[#This Row],[Total Fare]]+FlightsPivot[[#This Row],[10% tax ]]</f>
        <v>76312.5</v>
      </c>
      <c r="K4262" s="4">
        <v>3</v>
      </c>
      <c r="L4262" s="4">
        <v>2015</v>
      </c>
      <c r="M4262" t="str">
        <f>INDEX(RoutesPivot[DepAirport],MATCH($C4262,RoutesPivot[[RouteID]:[RouteID]],0))</f>
        <v>ORD</v>
      </c>
      <c r="N4262" t="str">
        <f>INDEX(RoutesPivot[AirportID],MATCH($C4262,RoutesPivot[[RouteID]:[RouteID]],0))</f>
        <v>SFO</v>
      </c>
      <c r="O4262">
        <f>INDEX(RoutesPivot[Distance],MATCH($C4262,RoutesPivot[[RouteID]:[RouteID]],0))</f>
        <v>1600</v>
      </c>
      <c r="P4262">
        <f>INDEX(RoutesPivot[ListPrice],MATCH($C4262,RoutesPivot[[RouteID]:[RouteID]],0))</f>
        <v>375</v>
      </c>
      <c r="Q4262" t="str">
        <f>INDEX(AirportPivot[AirportName],MATCH($N4262,AirportPivot[[AirportID]:[AirportID]],0))</f>
        <v>San Francisco International</v>
      </c>
      <c r="R4262">
        <f>INDEX(AirportPivot[Gates (number of available)],MATCH($N4262,AirportPivot[[AirportID]:[AirportID]],0))</f>
        <v>70</v>
      </c>
    </row>
    <row r="4263" spans="1:18" x14ac:dyDescent="0.25">
      <c r="A4263" s="3" t="s">
        <v>4295</v>
      </c>
      <c r="B4263" s="12">
        <v>42048</v>
      </c>
      <c r="C4263" s="4" t="s">
        <v>27</v>
      </c>
      <c r="D4263" s="4">
        <v>9.8000000000000007</v>
      </c>
      <c r="E4263" s="4">
        <v>28</v>
      </c>
      <c r="F4263" s="5">
        <v>0.83333333333333337</v>
      </c>
      <c r="G4263" s="6">
        <v>200</v>
      </c>
      <c r="H4263" s="7">
        <v>37000</v>
      </c>
      <c r="I4263" s="7">
        <f>FlightsPivot[[#This Row],[Total Fare]]*10%</f>
        <v>3700</v>
      </c>
      <c r="J4263" s="7">
        <f>FlightsPivot[[#This Row],[Total Fare]]+FlightsPivot[[#This Row],[10% tax ]]</f>
        <v>40700</v>
      </c>
      <c r="K4263" s="4">
        <v>2</v>
      </c>
      <c r="L4263" s="4">
        <v>2015</v>
      </c>
      <c r="M4263" t="str">
        <f>INDEX(RoutesPivot[DepAirport],MATCH($C4263,RoutesPivot[[RouteID]:[RouteID]],0))</f>
        <v>ORD</v>
      </c>
      <c r="N4263" t="str">
        <f>INDEX(RoutesPivot[AirportID],MATCH($C4263,RoutesPivot[[RouteID]:[RouteID]],0))</f>
        <v>ATL</v>
      </c>
      <c r="O4263">
        <f>INDEX(RoutesPivot[Distance],MATCH($C4263,RoutesPivot[[RouteID]:[RouteID]],0))</f>
        <v>510</v>
      </c>
      <c r="P4263">
        <f>INDEX(RoutesPivot[ListPrice],MATCH($C4263,RoutesPivot[[RouteID]:[RouteID]],0))</f>
        <v>200</v>
      </c>
      <c r="Q4263" t="str">
        <f>INDEX(AirportPivot[AirportName],MATCH($N4263,AirportPivot[[AirportID]:[AirportID]],0))</f>
        <v>Hartsfield-Jackson Atlanta International</v>
      </c>
      <c r="R4263">
        <f>INDEX(AirportPivot[Gates (number of available)],MATCH($N4263,AirportPivot[[AirportID]:[AirportID]],0))</f>
        <v>100</v>
      </c>
    </row>
    <row r="4264" spans="1:18" x14ac:dyDescent="0.25">
      <c r="A4264" s="3" t="s">
        <v>4296</v>
      </c>
      <c r="B4264" s="12">
        <v>41978</v>
      </c>
      <c r="C4264" s="4" t="s">
        <v>50</v>
      </c>
      <c r="D4264" s="4">
        <v>1.4</v>
      </c>
      <c r="E4264" s="4">
        <v>182</v>
      </c>
      <c r="F4264" s="5">
        <v>0.83333333333333337</v>
      </c>
      <c r="G4264" s="6">
        <v>275</v>
      </c>
      <c r="H4264" s="7">
        <v>45375</v>
      </c>
      <c r="I4264" s="7">
        <f>FlightsPivot[[#This Row],[Total Fare]]*10%</f>
        <v>4537.5</v>
      </c>
      <c r="J4264" s="7">
        <f>FlightsPivot[[#This Row],[Total Fare]]+FlightsPivot[[#This Row],[10% tax ]]</f>
        <v>49912.5</v>
      </c>
      <c r="K4264" s="4">
        <v>12</v>
      </c>
      <c r="L4264" s="4">
        <v>2014</v>
      </c>
      <c r="M4264" t="str">
        <f>INDEX(RoutesPivot[DepAirport],MATCH($C4264,RoutesPivot[[RouteID]:[RouteID]],0))</f>
        <v>ORD</v>
      </c>
      <c r="N4264" t="str">
        <f>INDEX(RoutesPivot[AirportID],MATCH($C4264,RoutesPivot[[RouteID]:[RouteID]],0))</f>
        <v>LGA</v>
      </c>
      <c r="O4264">
        <f>INDEX(RoutesPivot[Distance],MATCH($C4264,RoutesPivot[[RouteID]:[RouteID]],0))</f>
        <v>610</v>
      </c>
      <c r="P4264">
        <f>INDEX(RoutesPivot[ListPrice],MATCH($C4264,RoutesPivot[[RouteID]:[RouteID]],0))</f>
        <v>275</v>
      </c>
      <c r="Q4264" t="str">
        <f>INDEX(AirportPivot[AirportName],MATCH($N4264,AirportPivot[[AirportID]:[AirportID]],0))</f>
        <v>Laguardia</v>
      </c>
      <c r="R4264">
        <f>INDEX(AirportPivot[Gates (number of available)],MATCH($N4264,AirportPivot[[AirportID]:[AirportID]],0))</f>
        <v>66</v>
      </c>
    </row>
    <row r="4265" spans="1:18" x14ac:dyDescent="0.25">
      <c r="A4265" s="3" t="s">
        <v>4297</v>
      </c>
      <c r="B4265" s="12">
        <v>41925</v>
      </c>
      <c r="C4265" s="4" t="s">
        <v>50</v>
      </c>
      <c r="D4265" s="4">
        <v>2.2000000000000002</v>
      </c>
      <c r="E4265" s="4">
        <v>163</v>
      </c>
      <c r="F4265" s="5">
        <v>0.75</v>
      </c>
      <c r="G4265" s="6">
        <v>275</v>
      </c>
      <c r="H4265" s="7">
        <v>45375</v>
      </c>
      <c r="I4265" s="7">
        <f>FlightsPivot[[#This Row],[Total Fare]]*10%</f>
        <v>4537.5</v>
      </c>
      <c r="J4265" s="7">
        <f>FlightsPivot[[#This Row],[Total Fare]]+FlightsPivot[[#This Row],[10% tax ]]</f>
        <v>49912.5</v>
      </c>
      <c r="K4265" s="4">
        <v>10</v>
      </c>
      <c r="L4265" s="4">
        <v>2014</v>
      </c>
      <c r="M4265" t="str">
        <f>INDEX(RoutesPivot[DepAirport],MATCH($C4265,RoutesPivot[[RouteID]:[RouteID]],0))</f>
        <v>ORD</v>
      </c>
      <c r="N4265" t="str">
        <f>INDEX(RoutesPivot[AirportID],MATCH($C4265,RoutesPivot[[RouteID]:[RouteID]],0))</f>
        <v>LGA</v>
      </c>
      <c r="O4265">
        <f>INDEX(RoutesPivot[Distance],MATCH($C4265,RoutesPivot[[RouteID]:[RouteID]],0))</f>
        <v>610</v>
      </c>
      <c r="P4265">
        <f>INDEX(RoutesPivot[ListPrice],MATCH($C4265,RoutesPivot[[RouteID]:[RouteID]],0))</f>
        <v>275</v>
      </c>
      <c r="Q4265" t="str">
        <f>INDEX(AirportPivot[AirportName],MATCH($N4265,AirportPivot[[AirportID]:[AirportID]],0))</f>
        <v>Laguardia</v>
      </c>
      <c r="R4265">
        <f>INDEX(AirportPivot[Gates (number of available)],MATCH($N4265,AirportPivot[[AirportID]:[AirportID]],0))</f>
        <v>66</v>
      </c>
    </row>
    <row r="4266" spans="1:18" x14ac:dyDescent="0.25">
      <c r="A4266" s="3" t="s">
        <v>4298</v>
      </c>
      <c r="B4266" s="12">
        <v>41928</v>
      </c>
      <c r="C4266" s="4" t="s">
        <v>70</v>
      </c>
      <c r="D4266" s="4">
        <v>1.7</v>
      </c>
      <c r="E4266" s="4">
        <v>191</v>
      </c>
      <c r="F4266" s="5">
        <v>0.79166666666666663</v>
      </c>
      <c r="G4266" s="6">
        <v>275</v>
      </c>
      <c r="H4266" s="7">
        <v>45375</v>
      </c>
      <c r="I4266" s="7">
        <f>FlightsPivot[[#This Row],[Total Fare]]*10%</f>
        <v>4537.5</v>
      </c>
      <c r="J4266" s="7">
        <f>FlightsPivot[[#This Row],[Total Fare]]+FlightsPivot[[#This Row],[10% tax ]]</f>
        <v>49912.5</v>
      </c>
      <c r="K4266" s="4">
        <v>10</v>
      </c>
      <c r="L4266" s="4">
        <v>2014</v>
      </c>
      <c r="M4266" t="str">
        <f>INDEX(RoutesPivot[DepAirport],MATCH($C4266,RoutesPivot[[RouteID]:[RouteID]],0))</f>
        <v>ORD</v>
      </c>
      <c r="N4266" t="str">
        <f>INDEX(RoutesPivot[AirportID],MATCH($C4266,RoutesPivot[[RouteID]:[RouteID]],0))</f>
        <v>LAS</v>
      </c>
      <c r="O4266">
        <f>INDEX(RoutesPivot[Distance],MATCH($C4266,RoutesPivot[[RouteID]:[RouteID]],0))</f>
        <v>1100</v>
      </c>
      <c r="P4266">
        <f>INDEX(RoutesPivot[ListPrice],MATCH($C4266,RoutesPivot[[RouteID]:[RouteID]],0))</f>
        <v>275</v>
      </c>
      <c r="Q4266" t="str">
        <f>INDEX(AirportPivot[AirportName],MATCH($N4266,AirportPivot[[AirportID]:[AirportID]],0))</f>
        <v>McCarran International</v>
      </c>
      <c r="R4266">
        <f>INDEX(AirportPivot[Gates (number of available)],MATCH($N4266,AirportPivot[[AirportID]:[AirportID]],0))</f>
        <v>68</v>
      </c>
    </row>
    <row r="4267" spans="1:18" x14ac:dyDescent="0.25">
      <c r="A4267" s="3" t="s">
        <v>4299</v>
      </c>
      <c r="B4267" s="12">
        <v>41900</v>
      </c>
      <c r="C4267" s="4" t="s">
        <v>33</v>
      </c>
      <c r="D4267" s="4">
        <v>1.3</v>
      </c>
      <c r="E4267" s="4">
        <v>49</v>
      </c>
      <c r="F4267" s="5">
        <v>0.54166666666666663</v>
      </c>
      <c r="G4267" s="6">
        <v>375</v>
      </c>
      <c r="H4267" s="7">
        <v>61875</v>
      </c>
      <c r="I4267" s="7">
        <f>FlightsPivot[[#This Row],[Total Fare]]*10%</f>
        <v>6187.5</v>
      </c>
      <c r="J4267" s="7">
        <f>FlightsPivot[[#This Row],[Total Fare]]+FlightsPivot[[#This Row],[10% tax ]]</f>
        <v>68062.5</v>
      </c>
      <c r="K4267" s="4">
        <v>9</v>
      </c>
      <c r="L4267" s="4">
        <v>2014</v>
      </c>
      <c r="M4267" t="str">
        <f>INDEX(RoutesPivot[DepAirport],MATCH($C4267,RoutesPivot[[RouteID]:[RouteID]],0))</f>
        <v>ORD</v>
      </c>
      <c r="N4267" t="str">
        <f>INDEX(RoutesPivot[AirportID],MATCH($C4267,RoutesPivot[[RouteID]:[RouteID]],0))</f>
        <v>SFO</v>
      </c>
      <c r="O4267">
        <f>INDEX(RoutesPivot[Distance],MATCH($C4267,RoutesPivot[[RouteID]:[RouteID]],0))</f>
        <v>1600</v>
      </c>
      <c r="P4267">
        <f>INDEX(RoutesPivot[ListPrice],MATCH($C4267,RoutesPivot[[RouteID]:[RouteID]],0))</f>
        <v>375</v>
      </c>
      <c r="Q4267" t="str">
        <f>INDEX(AirportPivot[AirportName],MATCH($N4267,AirportPivot[[AirportID]:[AirportID]],0))</f>
        <v>San Francisco International</v>
      </c>
      <c r="R4267">
        <f>INDEX(AirportPivot[Gates (number of available)],MATCH($N4267,AirportPivot[[AirportID]:[AirportID]],0))</f>
        <v>70</v>
      </c>
    </row>
    <row r="4268" spans="1:18" x14ac:dyDescent="0.25">
      <c r="A4268" s="3" t="s">
        <v>4300</v>
      </c>
      <c r="B4268" s="12">
        <v>41897</v>
      </c>
      <c r="C4268" s="4" t="s">
        <v>17</v>
      </c>
      <c r="D4268" s="4">
        <v>3.3</v>
      </c>
      <c r="E4268" s="4">
        <v>70</v>
      </c>
      <c r="F4268" s="5">
        <v>0.79166666666666663</v>
      </c>
      <c r="G4268" s="6">
        <v>350</v>
      </c>
      <c r="H4268" s="7">
        <v>63350</v>
      </c>
      <c r="I4268" s="7">
        <f>FlightsPivot[[#This Row],[Total Fare]]*10%</f>
        <v>6335</v>
      </c>
      <c r="J4268" s="7">
        <f>FlightsPivot[[#This Row],[Total Fare]]+FlightsPivot[[#This Row],[10% tax ]]</f>
        <v>69685</v>
      </c>
      <c r="K4268" s="4">
        <v>9</v>
      </c>
      <c r="L4268" s="4">
        <v>2014</v>
      </c>
      <c r="M4268" t="str">
        <f>INDEX(RoutesPivot[DepAirport],MATCH($C4268,RoutesPivot[[RouteID]:[RouteID]],0))</f>
        <v>ORD</v>
      </c>
      <c r="N4268" t="str">
        <f>INDEX(RoutesPivot[AirportID],MATCH($C4268,RoutesPivot[[RouteID]:[RouteID]],0))</f>
        <v>LAX</v>
      </c>
      <c r="O4268">
        <f>INDEX(RoutesPivot[Distance],MATCH($C4268,RoutesPivot[[RouteID]:[RouteID]],0))</f>
        <v>1518</v>
      </c>
      <c r="P4268">
        <f>INDEX(RoutesPivot[ListPrice],MATCH($C4268,RoutesPivot[[RouteID]:[RouteID]],0))</f>
        <v>350</v>
      </c>
      <c r="Q4268" t="str">
        <f>INDEX(AirportPivot[AirportName],MATCH($N4268,AirportPivot[[AirportID]:[AirportID]],0))</f>
        <v>Los Angeles International</v>
      </c>
      <c r="R4268">
        <f>INDEX(AirportPivot[Gates (number of available)],MATCH($N4268,AirportPivot[[AirportID]:[AirportID]],0))</f>
        <v>86</v>
      </c>
    </row>
    <row r="4269" spans="1:18" x14ac:dyDescent="0.25">
      <c r="A4269" s="3" t="s">
        <v>4301</v>
      </c>
      <c r="B4269" s="12">
        <v>42062</v>
      </c>
      <c r="C4269" s="4" t="s">
        <v>98</v>
      </c>
      <c r="D4269" s="4">
        <v>1.6</v>
      </c>
      <c r="E4269" s="4">
        <v>75</v>
      </c>
      <c r="F4269" s="5">
        <v>0.3125</v>
      </c>
      <c r="G4269" s="6">
        <v>275</v>
      </c>
      <c r="H4269" s="7">
        <v>49775</v>
      </c>
      <c r="I4269" s="7">
        <f>FlightsPivot[[#This Row],[Total Fare]]*10%</f>
        <v>4977.5</v>
      </c>
      <c r="J4269" s="7">
        <f>FlightsPivot[[#This Row],[Total Fare]]+FlightsPivot[[#This Row],[10% tax ]]</f>
        <v>54752.5</v>
      </c>
      <c r="K4269" s="4">
        <v>2</v>
      </c>
      <c r="L4269" s="4">
        <v>2015</v>
      </c>
      <c r="M4269" t="str">
        <f>INDEX(RoutesPivot[DepAirport],MATCH($C4269,RoutesPivot[[RouteID]:[RouteID]],0))</f>
        <v>ORD</v>
      </c>
      <c r="N4269" t="str">
        <f>INDEX(RoutesPivot[AirportID],MATCH($C4269,RoutesPivot[[RouteID]:[RouteID]],0))</f>
        <v>PHL</v>
      </c>
      <c r="O4269">
        <f>INDEX(RoutesPivot[Distance],MATCH($C4269,RoutesPivot[[RouteID]:[RouteID]],0))</f>
        <v>580</v>
      </c>
      <c r="P4269">
        <f>INDEX(RoutesPivot[ListPrice],MATCH($C4269,RoutesPivot[[RouteID]:[RouteID]],0))</f>
        <v>275</v>
      </c>
      <c r="Q4269" t="str">
        <f>INDEX(AirportPivot[AirportName],MATCH($N4269,AirportPivot[[AirportID]:[AirportID]],0))</f>
        <v>Philadelphia International</v>
      </c>
      <c r="R4269">
        <f>INDEX(AirportPivot[Gates (number of available)],MATCH($N4269,AirportPivot[[AirportID]:[AirportID]],0))</f>
        <v>89</v>
      </c>
    </row>
    <row r="4270" spans="1:18" x14ac:dyDescent="0.25">
      <c r="A4270" s="3" t="s">
        <v>4302</v>
      </c>
      <c r="B4270" s="12">
        <v>42263</v>
      </c>
      <c r="C4270" s="4" t="s">
        <v>25</v>
      </c>
      <c r="D4270" s="4">
        <v>1.5</v>
      </c>
      <c r="E4270" s="4">
        <v>198</v>
      </c>
      <c r="F4270" s="5">
        <v>0.41666666666666669</v>
      </c>
      <c r="G4270" s="6">
        <v>200</v>
      </c>
      <c r="H4270" s="7">
        <v>33000</v>
      </c>
      <c r="I4270" s="7">
        <f>FlightsPivot[[#This Row],[Total Fare]]*10%</f>
        <v>3300</v>
      </c>
      <c r="J4270" s="7">
        <f>FlightsPivot[[#This Row],[Total Fare]]+FlightsPivot[[#This Row],[10% tax ]]</f>
        <v>36300</v>
      </c>
      <c r="K4270" s="4">
        <v>9</v>
      </c>
      <c r="L4270" s="4">
        <v>2015</v>
      </c>
      <c r="M4270" t="str">
        <f>INDEX(RoutesPivot[DepAirport],MATCH($C4270,RoutesPivot[[RouteID]:[RouteID]],0))</f>
        <v>ORD</v>
      </c>
      <c r="N4270" t="str">
        <f>INDEX(RoutesPivot[AirportID],MATCH($C4270,RoutesPivot[[RouteID]:[RouteID]],0))</f>
        <v>DFW</v>
      </c>
      <c r="O4270">
        <f>INDEX(RoutesPivot[Distance],MATCH($C4270,RoutesPivot[[RouteID]:[RouteID]],0))</f>
        <v>700</v>
      </c>
      <c r="P4270">
        <f>INDEX(RoutesPivot[ListPrice],MATCH($C4270,RoutesPivot[[RouteID]:[RouteID]],0))</f>
        <v>200</v>
      </c>
      <c r="Q4270" t="str">
        <f>INDEX(AirportPivot[AirportName],MATCH($N4270,AirportPivot[[AirportID]:[AirportID]],0))</f>
        <v>Dallas/Fort Worth International</v>
      </c>
      <c r="R4270">
        <f>INDEX(AirportPivot[Gates (number of available)],MATCH($N4270,AirportPivot[[AirportID]:[AirportID]],0))</f>
        <v>130</v>
      </c>
    </row>
    <row r="4271" spans="1:18" x14ac:dyDescent="0.25">
      <c r="A4271" s="3" t="s">
        <v>4303</v>
      </c>
      <c r="B4271" s="12">
        <v>42101</v>
      </c>
      <c r="C4271" s="4" t="s">
        <v>86</v>
      </c>
      <c r="D4271" s="4">
        <v>1.5</v>
      </c>
      <c r="E4271" s="4">
        <v>157</v>
      </c>
      <c r="F4271" s="5">
        <v>0.70833333333333337</v>
      </c>
      <c r="G4271" s="6">
        <v>115</v>
      </c>
      <c r="H4271" s="7">
        <v>18975</v>
      </c>
      <c r="I4271" s="7">
        <f>FlightsPivot[[#This Row],[Total Fare]]*10%</f>
        <v>1897.5</v>
      </c>
      <c r="J4271" s="7">
        <f>FlightsPivot[[#This Row],[Total Fare]]+FlightsPivot[[#This Row],[10% tax ]]</f>
        <v>20872.5</v>
      </c>
      <c r="K4271" s="4">
        <v>4</v>
      </c>
      <c r="L4271" s="4">
        <v>2015</v>
      </c>
      <c r="M4271" t="str">
        <f>INDEX(RoutesPivot[DepAirport],MATCH($C4271,RoutesPivot[[RouteID]:[RouteID]],0))</f>
        <v>ORD</v>
      </c>
      <c r="N4271" t="str">
        <f>INDEX(RoutesPivot[AirportID],MATCH($C4271,RoutesPivot[[RouteID]:[RouteID]],0))</f>
        <v>DTW</v>
      </c>
      <c r="O4271">
        <f>INDEX(RoutesPivot[Distance],MATCH($C4271,RoutesPivot[[RouteID]:[RouteID]],0))</f>
        <v>200</v>
      </c>
      <c r="P4271">
        <f>INDEX(RoutesPivot[ListPrice],MATCH($C4271,RoutesPivot[[RouteID]:[RouteID]],0))</f>
        <v>115</v>
      </c>
      <c r="Q4271" t="str">
        <f>INDEX(AirportPivot[AirportName],MATCH($N4271,AirportPivot[[AirportID]:[AirportID]],0))</f>
        <v>Detroit Metropolitan Wayne County</v>
      </c>
      <c r="R4271">
        <f>INDEX(AirportPivot[Gates (number of available)],MATCH($N4271,AirportPivot[[AirportID]:[AirportID]],0))</f>
        <v>60</v>
      </c>
    </row>
    <row r="4272" spans="1:18" x14ac:dyDescent="0.25">
      <c r="A4272" s="3" t="s">
        <v>4304</v>
      </c>
      <c r="B4272" s="12">
        <v>42365</v>
      </c>
      <c r="C4272" s="4" t="s">
        <v>11</v>
      </c>
      <c r="D4272" s="4">
        <v>3.2</v>
      </c>
      <c r="E4272" s="4">
        <v>7</v>
      </c>
      <c r="F4272" s="5">
        <v>0.54166666666666663</v>
      </c>
      <c r="G4272" s="6">
        <v>420</v>
      </c>
      <c r="H4272" s="7">
        <v>77700</v>
      </c>
      <c r="I4272" s="7">
        <f>FlightsPivot[[#This Row],[Total Fare]]*10%</f>
        <v>7770</v>
      </c>
      <c r="J4272" s="7">
        <f>FlightsPivot[[#This Row],[Total Fare]]+FlightsPivot[[#This Row],[10% tax ]]</f>
        <v>85470</v>
      </c>
      <c r="K4272" s="4">
        <v>12</v>
      </c>
      <c r="L4272" s="4">
        <v>2015</v>
      </c>
      <c r="M4272" t="str">
        <f>INDEX(RoutesPivot[DepAirport],MATCH($C4272,RoutesPivot[[RouteID]:[RouteID]],0))</f>
        <v>ORD</v>
      </c>
      <c r="N4272" t="str">
        <f>INDEX(RoutesPivot[AirportID],MATCH($C4272,RoutesPivot[[RouteID]:[RouteID]],0))</f>
        <v>BOS</v>
      </c>
      <c r="O4272">
        <f>INDEX(RoutesPivot[Distance],MATCH($C4272,RoutesPivot[[RouteID]:[RouteID]],0))</f>
        <v>730</v>
      </c>
      <c r="P4272">
        <f>INDEX(RoutesPivot[ListPrice],MATCH($C4272,RoutesPivot[[RouteID]:[RouteID]],0))</f>
        <v>300</v>
      </c>
      <c r="Q4272" t="str">
        <f>INDEX(AirportPivot[AirportName],MATCH($N4272,AirportPivot[[AirportID]:[AirportID]],0))</f>
        <v>General Edward Lawrence Logan International</v>
      </c>
      <c r="R4272">
        <f>INDEX(AirportPivot[Gates (number of available)],MATCH($N4272,AirportPivot[[AirportID]:[AirportID]],0))</f>
        <v>63</v>
      </c>
    </row>
    <row r="4273" spans="1:18" x14ac:dyDescent="0.25">
      <c r="A4273" s="3" t="s">
        <v>4305</v>
      </c>
      <c r="B4273" s="12">
        <v>41843</v>
      </c>
      <c r="C4273" s="4" t="s">
        <v>25</v>
      </c>
      <c r="D4273" s="4">
        <v>2.6</v>
      </c>
      <c r="E4273" s="4">
        <v>2</v>
      </c>
      <c r="F4273" s="5">
        <v>0.875</v>
      </c>
      <c r="G4273" s="6">
        <v>220</v>
      </c>
      <c r="H4273" s="7">
        <v>40700</v>
      </c>
      <c r="I4273" s="7">
        <f>FlightsPivot[[#This Row],[Total Fare]]*10%</f>
        <v>4070</v>
      </c>
      <c r="J4273" s="7">
        <f>FlightsPivot[[#This Row],[Total Fare]]+FlightsPivot[[#This Row],[10% tax ]]</f>
        <v>44770</v>
      </c>
      <c r="K4273" s="4">
        <v>7</v>
      </c>
      <c r="L4273" s="4">
        <v>2014</v>
      </c>
      <c r="M4273" t="str">
        <f>INDEX(RoutesPivot[DepAirport],MATCH($C4273,RoutesPivot[[RouteID]:[RouteID]],0))</f>
        <v>ORD</v>
      </c>
      <c r="N4273" t="str">
        <f>INDEX(RoutesPivot[AirportID],MATCH($C4273,RoutesPivot[[RouteID]:[RouteID]],0))</f>
        <v>DFW</v>
      </c>
      <c r="O4273">
        <f>INDEX(RoutesPivot[Distance],MATCH($C4273,RoutesPivot[[RouteID]:[RouteID]],0))</f>
        <v>700</v>
      </c>
      <c r="P4273">
        <f>INDEX(RoutesPivot[ListPrice],MATCH($C4273,RoutesPivot[[RouteID]:[RouteID]],0))</f>
        <v>200</v>
      </c>
      <c r="Q4273" t="str">
        <f>INDEX(AirportPivot[AirportName],MATCH($N4273,AirportPivot[[AirportID]:[AirportID]],0))</f>
        <v>Dallas/Fort Worth International</v>
      </c>
      <c r="R4273">
        <f>INDEX(AirportPivot[Gates (number of available)],MATCH($N4273,AirportPivot[[AirportID]:[AirportID]],0))</f>
        <v>130</v>
      </c>
    </row>
    <row r="4274" spans="1:18" x14ac:dyDescent="0.25">
      <c r="A4274" s="3" t="s">
        <v>4306</v>
      </c>
      <c r="B4274" s="12">
        <v>42141</v>
      </c>
      <c r="C4274" s="4" t="s">
        <v>103</v>
      </c>
      <c r="D4274" s="4">
        <v>1.5</v>
      </c>
      <c r="E4274" s="4">
        <v>156</v>
      </c>
      <c r="F4274" s="5">
        <v>0.72916666666666663</v>
      </c>
      <c r="G4274" s="6">
        <v>300</v>
      </c>
      <c r="H4274" s="7">
        <v>49500</v>
      </c>
      <c r="I4274" s="7">
        <f>FlightsPivot[[#This Row],[Total Fare]]*10%</f>
        <v>4950</v>
      </c>
      <c r="J4274" s="7">
        <f>FlightsPivot[[#This Row],[Total Fare]]+FlightsPivot[[#This Row],[10% tax ]]</f>
        <v>54450</v>
      </c>
      <c r="K4274" s="4">
        <v>5</v>
      </c>
      <c r="L4274" s="4">
        <v>2015</v>
      </c>
      <c r="M4274" t="str">
        <f>INDEX(RoutesPivot[DepAirport],MATCH($C4274,RoutesPivot[[RouteID]:[RouteID]],0))</f>
        <v>ORD</v>
      </c>
      <c r="N4274" t="str">
        <f>INDEX(RoutesPivot[AirportID],MATCH($C4274,RoutesPivot[[RouteID]:[RouteID]],0))</f>
        <v>IAD</v>
      </c>
      <c r="O4274">
        <f>INDEX(RoutesPivot[Distance],MATCH($C4274,RoutesPivot[[RouteID]:[RouteID]],0))</f>
        <v>515</v>
      </c>
      <c r="P4274">
        <f>INDEX(RoutesPivot[ListPrice],MATCH($C4274,RoutesPivot[[RouteID]:[RouteID]],0))</f>
        <v>300</v>
      </c>
      <c r="Q4274" t="str">
        <f>INDEX(AirportPivot[AirportName],MATCH($N4274,AirportPivot[[AirportID]:[AirportID]],0))</f>
        <v>Washington Dulles International</v>
      </c>
      <c r="R4274">
        <f>INDEX(AirportPivot[Gates (number of available)],MATCH($N4274,AirportPivot[[AirportID]:[AirportID]],0))</f>
        <v>95</v>
      </c>
    </row>
    <row r="4275" spans="1:18" x14ac:dyDescent="0.25">
      <c r="A4275" s="3" t="s">
        <v>4307</v>
      </c>
      <c r="B4275" s="12">
        <v>42192</v>
      </c>
      <c r="C4275" s="4" t="s">
        <v>17</v>
      </c>
      <c r="D4275" s="4">
        <v>3.9</v>
      </c>
      <c r="E4275" s="4">
        <v>94</v>
      </c>
      <c r="F4275" s="5">
        <v>0.77083333333333337</v>
      </c>
      <c r="G4275" s="6">
        <v>385</v>
      </c>
      <c r="H4275" s="7">
        <v>71225</v>
      </c>
      <c r="I4275" s="7">
        <f>FlightsPivot[[#This Row],[Total Fare]]*10%</f>
        <v>7122.5</v>
      </c>
      <c r="J4275" s="7">
        <f>FlightsPivot[[#This Row],[Total Fare]]+FlightsPivot[[#This Row],[10% tax ]]</f>
        <v>78347.5</v>
      </c>
      <c r="K4275" s="4">
        <v>7</v>
      </c>
      <c r="L4275" s="4">
        <v>2015</v>
      </c>
      <c r="M4275" t="str">
        <f>INDEX(RoutesPivot[DepAirport],MATCH($C4275,RoutesPivot[[RouteID]:[RouteID]],0))</f>
        <v>ORD</v>
      </c>
      <c r="N4275" t="str">
        <f>INDEX(RoutesPivot[AirportID],MATCH($C4275,RoutesPivot[[RouteID]:[RouteID]],0))</f>
        <v>LAX</v>
      </c>
      <c r="O4275">
        <f>INDEX(RoutesPivot[Distance],MATCH($C4275,RoutesPivot[[RouteID]:[RouteID]],0))</f>
        <v>1518</v>
      </c>
      <c r="P4275">
        <f>INDEX(RoutesPivot[ListPrice],MATCH($C4275,RoutesPivot[[RouteID]:[RouteID]],0))</f>
        <v>350</v>
      </c>
      <c r="Q4275" t="str">
        <f>INDEX(AirportPivot[AirportName],MATCH($N4275,AirportPivot[[AirportID]:[AirportID]],0))</f>
        <v>Los Angeles International</v>
      </c>
      <c r="R4275">
        <f>INDEX(AirportPivot[Gates (number of available)],MATCH($N4275,AirportPivot[[AirportID]:[AirportID]],0))</f>
        <v>86</v>
      </c>
    </row>
    <row r="4276" spans="1:18" x14ac:dyDescent="0.25">
      <c r="A4276" s="3" t="s">
        <v>4308</v>
      </c>
      <c r="B4276" s="12">
        <v>41640</v>
      </c>
      <c r="C4276" s="4" t="s">
        <v>23</v>
      </c>
      <c r="D4276" s="4">
        <v>1.9</v>
      </c>
      <c r="E4276" s="4">
        <v>96</v>
      </c>
      <c r="F4276" s="5">
        <v>0.79166666666666663</v>
      </c>
      <c r="G4276" s="6">
        <v>300</v>
      </c>
      <c r="H4276" s="7">
        <v>55500</v>
      </c>
      <c r="I4276" s="7">
        <f>FlightsPivot[[#This Row],[Total Fare]]*10%</f>
        <v>5550</v>
      </c>
      <c r="J4276" s="7">
        <f>FlightsPivot[[#This Row],[Total Fare]]+FlightsPivot[[#This Row],[10% tax ]]</f>
        <v>61050</v>
      </c>
      <c r="K4276" s="4">
        <v>1</v>
      </c>
      <c r="L4276" s="4">
        <v>2014</v>
      </c>
      <c r="M4276" t="str">
        <f>INDEX(RoutesPivot[DepAirport],MATCH($C4276,RoutesPivot[[RouteID]:[RouteID]],0))</f>
        <v>ORD</v>
      </c>
      <c r="N4276" t="str">
        <f>INDEX(RoutesPivot[AirportID],MATCH($C4276,RoutesPivot[[RouteID]:[RouteID]],0))</f>
        <v>DEN</v>
      </c>
      <c r="O4276">
        <f>INDEX(RoutesPivot[Distance],MATCH($C4276,RoutesPivot[[RouteID]:[RouteID]],0))</f>
        <v>800</v>
      </c>
      <c r="P4276">
        <f>INDEX(RoutesPivot[ListPrice],MATCH($C4276,RoutesPivot[[RouteID]:[RouteID]],0))</f>
        <v>300</v>
      </c>
      <c r="Q4276" t="str">
        <f>INDEX(AirportPivot[AirportName],MATCH($N4276,AirportPivot[[AirportID]:[AirportID]],0))</f>
        <v>Denver International</v>
      </c>
      <c r="R4276">
        <f>INDEX(AirportPivot[Gates (number of available)],MATCH($N4276,AirportPivot[[AirportID]:[AirportID]],0))</f>
        <v>75</v>
      </c>
    </row>
    <row r="4277" spans="1:18" x14ac:dyDescent="0.25">
      <c r="A4277" s="3" t="s">
        <v>4309</v>
      </c>
      <c r="B4277" s="12">
        <v>41673</v>
      </c>
      <c r="C4277" s="4" t="s">
        <v>15</v>
      </c>
      <c r="D4277" s="4">
        <v>2.1</v>
      </c>
      <c r="E4277" s="4">
        <v>178</v>
      </c>
      <c r="F4277" s="5">
        <v>0.29166666666666669</v>
      </c>
      <c r="G4277" s="6">
        <v>225</v>
      </c>
      <c r="H4277" s="7">
        <v>37125</v>
      </c>
      <c r="I4277" s="7">
        <f>FlightsPivot[[#This Row],[Total Fare]]*10%</f>
        <v>3712.5</v>
      </c>
      <c r="J4277" s="7">
        <f>FlightsPivot[[#This Row],[Total Fare]]+FlightsPivot[[#This Row],[10% tax ]]</f>
        <v>40837.5</v>
      </c>
      <c r="K4277" s="4">
        <v>2</v>
      </c>
      <c r="L4277" s="4">
        <v>2014</v>
      </c>
      <c r="M4277" t="str">
        <f>INDEX(RoutesPivot[DepAirport],MATCH($C4277,RoutesPivot[[RouteID]:[RouteID]],0))</f>
        <v>ORD</v>
      </c>
      <c r="N4277" t="str">
        <f>INDEX(RoutesPivot[AirportID],MATCH($C4277,RoutesPivot[[RouteID]:[RouteID]],0))</f>
        <v>EWR</v>
      </c>
      <c r="O4277">
        <f>INDEX(RoutesPivot[Distance],MATCH($C4277,RoutesPivot[[RouteID]:[RouteID]],0))</f>
        <v>600</v>
      </c>
      <c r="P4277">
        <f>INDEX(RoutesPivot[ListPrice],MATCH($C4277,RoutesPivot[[RouteID]:[RouteID]],0))</f>
        <v>225</v>
      </c>
      <c r="Q4277" t="str">
        <f>INDEX(AirportPivot[AirportName],MATCH($N4277,AirportPivot[[AirportID]:[AirportID]],0))</f>
        <v>Newark Liberty International</v>
      </c>
      <c r="R4277">
        <f>INDEX(AirportPivot[Gates (number of available)],MATCH($N4277,AirportPivot[[AirportID]:[AirportID]],0))</f>
        <v>82</v>
      </c>
    </row>
    <row r="4278" spans="1:18" x14ac:dyDescent="0.25">
      <c r="A4278" s="3" t="s">
        <v>4310</v>
      </c>
      <c r="B4278" s="12">
        <v>41922</v>
      </c>
      <c r="C4278" s="4" t="s">
        <v>27</v>
      </c>
      <c r="D4278" s="4">
        <v>9.8000000000000007</v>
      </c>
      <c r="E4278" s="4">
        <v>108</v>
      </c>
      <c r="F4278" s="5">
        <v>0.375</v>
      </c>
      <c r="G4278" s="6">
        <v>200</v>
      </c>
      <c r="H4278" s="7">
        <v>37000</v>
      </c>
      <c r="I4278" s="7">
        <f>FlightsPivot[[#This Row],[Total Fare]]*10%</f>
        <v>3700</v>
      </c>
      <c r="J4278" s="7">
        <f>FlightsPivot[[#This Row],[Total Fare]]+FlightsPivot[[#This Row],[10% tax ]]</f>
        <v>40700</v>
      </c>
      <c r="K4278" s="4">
        <v>10</v>
      </c>
      <c r="L4278" s="4">
        <v>2014</v>
      </c>
      <c r="M4278" t="str">
        <f>INDEX(RoutesPivot[DepAirport],MATCH($C4278,RoutesPivot[[RouteID]:[RouteID]],0))</f>
        <v>ORD</v>
      </c>
      <c r="N4278" t="str">
        <f>INDEX(RoutesPivot[AirportID],MATCH($C4278,RoutesPivot[[RouteID]:[RouteID]],0))</f>
        <v>ATL</v>
      </c>
      <c r="O4278">
        <f>INDEX(RoutesPivot[Distance],MATCH($C4278,RoutesPivot[[RouteID]:[RouteID]],0))</f>
        <v>510</v>
      </c>
      <c r="P4278">
        <f>INDEX(RoutesPivot[ListPrice],MATCH($C4278,RoutesPivot[[RouteID]:[RouteID]],0))</f>
        <v>200</v>
      </c>
      <c r="Q4278" t="str">
        <f>INDEX(AirportPivot[AirportName],MATCH($N4278,AirportPivot[[AirportID]:[AirportID]],0))</f>
        <v>Hartsfield-Jackson Atlanta International</v>
      </c>
      <c r="R4278">
        <f>INDEX(AirportPivot[Gates (number of available)],MATCH($N4278,AirportPivot[[AirportID]:[AirportID]],0))</f>
        <v>100</v>
      </c>
    </row>
    <row r="4279" spans="1:18" x14ac:dyDescent="0.25">
      <c r="A4279" s="3" t="s">
        <v>4311</v>
      </c>
      <c r="B4279" s="12">
        <v>42335</v>
      </c>
      <c r="C4279" s="4" t="s">
        <v>13</v>
      </c>
      <c r="D4279" s="4">
        <v>6.2</v>
      </c>
      <c r="E4279" s="4">
        <v>110</v>
      </c>
      <c r="F4279" s="5">
        <v>0.70833333333333337</v>
      </c>
      <c r="G4279" s="6">
        <v>375</v>
      </c>
      <c r="H4279" s="7">
        <v>69375</v>
      </c>
      <c r="I4279" s="7">
        <f>FlightsPivot[[#This Row],[Total Fare]]*10%</f>
        <v>6937.5</v>
      </c>
      <c r="J4279" s="7">
        <f>FlightsPivot[[#This Row],[Total Fare]]+FlightsPivot[[#This Row],[10% tax ]]</f>
        <v>76312.5</v>
      </c>
      <c r="K4279" s="4">
        <v>11</v>
      </c>
      <c r="L4279" s="4">
        <v>2015</v>
      </c>
      <c r="M4279" t="str">
        <f>INDEX(RoutesPivot[DepAirport],MATCH($C4279,RoutesPivot[[RouteID]:[RouteID]],0))</f>
        <v>ORD</v>
      </c>
      <c r="N4279" t="str">
        <f>INDEX(RoutesPivot[AirportID],MATCH($C4279,RoutesPivot[[RouteID]:[RouteID]],0))</f>
        <v>JFK</v>
      </c>
      <c r="O4279">
        <f>INDEX(RoutesPivot[Distance],MATCH($C4279,RoutesPivot[[RouteID]:[RouteID]],0))</f>
        <v>619</v>
      </c>
      <c r="P4279">
        <f>INDEX(RoutesPivot[ListPrice],MATCH($C4279,RoutesPivot[[RouteID]:[RouteID]],0))</f>
        <v>250</v>
      </c>
      <c r="Q4279" t="str">
        <f>INDEX(AirportPivot[AirportName],MATCH($N4279,AirportPivot[[AirportID]:[AirportID]],0))</f>
        <v>John F Kennedy International</v>
      </c>
      <c r="R4279">
        <f>INDEX(AirportPivot[Gates (number of available)],MATCH($N4279,AirportPivot[[AirportID]:[AirportID]],0))</f>
        <v>120</v>
      </c>
    </row>
    <row r="4280" spans="1:18" x14ac:dyDescent="0.25">
      <c r="A4280" s="3" t="s">
        <v>4312</v>
      </c>
      <c r="B4280" s="12">
        <v>42342</v>
      </c>
      <c r="C4280" s="4" t="s">
        <v>27</v>
      </c>
      <c r="D4280" s="4">
        <v>7.9</v>
      </c>
      <c r="E4280" s="4">
        <v>79</v>
      </c>
      <c r="F4280" s="5">
        <v>0.29166666666666669</v>
      </c>
      <c r="G4280" s="6">
        <v>200</v>
      </c>
      <c r="H4280" s="7">
        <v>36200</v>
      </c>
      <c r="I4280" s="7">
        <f>FlightsPivot[[#This Row],[Total Fare]]*10%</f>
        <v>3620</v>
      </c>
      <c r="J4280" s="7">
        <f>FlightsPivot[[#This Row],[Total Fare]]+FlightsPivot[[#This Row],[10% tax ]]</f>
        <v>39820</v>
      </c>
      <c r="K4280" s="4">
        <v>12</v>
      </c>
      <c r="L4280" s="4">
        <v>2015</v>
      </c>
      <c r="M4280" t="str">
        <f>INDEX(RoutesPivot[DepAirport],MATCH($C4280,RoutesPivot[[RouteID]:[RouteID]],0))</f>
        <v>ORD</v>
      </c>
      <c r="N4280" t="str">
        <f>INDEX(RoutesPivot[AirportID],MATCH($C4280,RoutesPivot[[RouteID]:[RouteID]],0))</f>
        <v>ATL</v>
      </c>
      <c r="O4280">
        <f>INDEX(RoutesPivot[Distance],MATCH($C4280,RoutesPivot[[RouteID]:[RouteID]],0))</f>
        <v>510</v>
      </c>
      <c r="P4280">
        <f>INDEX(RoutesPivot[ListPrice],MATCH($C4280,RoutesPivot[[RouteID]:[RouteID]],0))</f>
        <v>200</v>
      </c>
      <c r="Q4280" t="str">
        <f>INDEX(AirportPivot[AirportName],MATCH($N4280,AirportPivot[[AirportID]:[AirportID]],0))</f>
        <v>Hartsfield-Jackson Atlanta International</v>
      </c>
      <c r="R4280">
        <f>INDEX(AirportPivot[Gates (number of available)],MATCH($N4280,AirportPivot[[AirportID]:[AirportID]],0))</f>
        <v>100</v>
      </c>
    </row>
    <row r="4281" spans="1:18" x14ac:dyDescent="0.25">
      <c r="A4281" s="3" t="s">
        <v>4313</v>
      </c>
      <c r="B4281" s="12">
        <v>42191</v>
      </c>
      <c r="C4281" s="4" t="s">
        <v>27</v>
      </c>
      <c r="D4281" s="4">
        <v>10.7</v>
      </c>
      <c r="E4281" s="4">
        <v>114</v>
      </c>
      <c r="F4281" s="5">
        <v>0.5</v>
      </c>
      <c r="G4281" s="6">
        <v>220</v>
      </c>
      <c r="H4281" s="7">
        <v>40700</v>
      </c>
      <c r="I4281" s="7">
        <f>FlightsPivot[[#This Row],[Total Fare]]*10%</f>
        <v>4070</v>
      </c>
      <c r="J4281" s="7">
        <f>FlightsPivot[[#This Row],[Total Fare]]+FlightsPivot[[#This Row],[10% tax ]]</f>
        <v>44770</v>
      </c>
      <c r="K4281" s="4">
        <v>7</v>
      </c>
      <c r="L4281" s="4">
        <v>2015</v>
      </c>
      <c r="M4281" t="str">
        <f>INDEX(RoutesPivot[DepAirport],MATCH($C4281,RoutesPivot[[RouteID]:[RouteID]],0))</f>
        <v>ORD</v>
      </c>
      <c r="N4281" t="str">
        <f>INDEX(RoutesPivot[AirportID],MATCH($C4281,RoutesPivot[[RouteID]:[RouteID]],0))</f>
        <v>ATL</v>
      </c>
      <c r="O4281">
        <f>INDEX(RoutesPivot[Distance],MATCH($C4281,RoutesPivot[[RouteID]:[RouteID]],0))</f>
        <v>510</v>
      </c>
      <c r="P4281">
        <f>INDEX(RoutesPivot[ListPrice],MATCH($C4281,RoutesPivot[[RouteID]:[RouteID]],0))</f>
        <v>200</v>
      </c>
      <c r="Q4281" t="str">
        <f>INDEX(AirportPivot[AirportName],MATCH($N4281,AirportPivot[[AirportID]:[AirportID]],0))</f>
        <v>Hartsfield-Jackson Atlanta International</v>
      </c>
      <c r="R4281">
        <f>INDEX(AirportPivot[Gates (number of available)],MATCH($N4281,AirportPivot[[AirportID]:[AirportID]],0))</f>
        <v>100</v>
      </c>
    </row>
    <row r="4282" spans="1:18" x14ac:dyDescent="0.25">
      <c r="A4282" s="3" t="s">
        <v>4314</v>
      </c>
      <c r="B4282" s="12">
        <v>42364</v>
      </c>
      <c r="C4282" s="4" t="s">
        <v>23</v>
      </c>
      <c r="D4282" s="4">
        <v>3.4</v>
      </c>
      <c r="E4282" s="4">
        <v>207</v>
      </c>
      <c r="F4282" s="5">
        <v>0.8125</v>
      </c>
      <c r="G4282" s="6">
        <v>420</v>
      </c>
      <c r="H4282" s="7">
        <v>69300</v>
      </c>
      <c r="I4282" s="7">
        <f>FlightsPivot[[#This Row],[Total Fare]]*10%</f>
        <v>6930</v>
      </c>
      <c r="J4282" s="7">
        <f>FlightsPivot[[#This Row],[Total Fare]]+FlightsPivot[[#This Row],[10% tax ]]</f>
        <v>76230</v>
      </c>
      <c r="K4282" s="4">
        <v>12</v>
      </c>
      <c r="L4282" s="4">
        <v>2015</v>
      </c>
      <c r="M4282" t="str">
        <f>INDEX(RoutesPivot[DepAirport],MATCH($C4282,RoutesPivot[[RouteID]:[RouteID]],0))</f>
        <v>ORD</v>
      </c>
      <c r="N4282" t="str">
        <f>INDEX(RoutesPivot[AirportID],MATCH($C4282,RoutesPivot[[RouteID]:[RouteID]],0))</f>
        <v>DEN</v>
      </c>
      <c r="O4282">
        <f>INDEX(RoutesPivot[Distance],MATCH($C4282,RoutesPivot[[RouteID]:[RouteID]],0))</f>
        <v>800</v>
      </c>
      <c r="P4282">
        <f>INDEX(RoutesPivot[ListPrice],MATCH($C4282,RoutesPivot[[RouteID]:[RouteID]],0))</f>
        <v>300</v>
      </c>
      <c r="Q4282" t="str">
        <f>INDEX(AirportPivot[AirportName],MATCH($N4282,AirportPivot[[AirportID]:[AirportID]],0))</f>
        <v>Denver International</v>
      </c>
      <c r="R4282">
        <f>INDEX(AirportPivot[Gates (number of available)],MATCH($N4282,AirportPivot[[AirportID]:[AirportID]],0))</f>
        <v>75</v>
      </c>
    </row>
    <row r="4283" spans="1:18" x14ac:dyDescent="0.25">
      <c r="A4283" s="3" t="s">
        <v>4315</v>
      </c>
      <c r="B4283" s="12">
        <v>41711</v>
      </c>
      <c r="C4283" s="4" t="s">
        <v>70</v>
      </c>
      <c r="D4283" s="4">
        <v>1.5</v>
      </c>
      <c r="E4283" s="4">
        <v>24</v>
      </c>
      <c r="F4283" s="5">
        <v>0.75</v>
      </c>
      <c r="G4283" s="6">
        <v>275</v>
      </c>
      <c r="H4283" s="7">
        <v>50875</v>
      </c>
      <c r="I4283" s="7">
        <f>FlightsPivot[[#This Row],[Total Fare]]*10%</f>
        <v>5087.5</v>
      </c>
      <c r="J4283" s="7">
        <f>FlightsPivot[[#This Row],[Total Fare]]+FlightsPivot[[#This Row],[10% tax ]]</f>
        <v>55962.5</v>
      </c>
      <c r="K4283" s="4">
        <v>3</v>
      </c>
      <c r="L4283" s="4">
        <v>2014</v>
      </c>
      <c r="M4283" t="str">
        <f>INDEX(RoutesPivot[DepAirport],MATCH($C4283,RoutesPivot[[RouteID]:[RouteID]],0))</f>
        <v>ORD</v>
      </c>
      <c r="N4283" t="str">
        <f>INDEX(RoutesPivot[AirportID],MATCH($C4283,RoutesPivot[[RouteID]:[RouteID]],0))</f>
        <v>LAS</v>
      </c>
      <c r="O4283">
        <f>INDEX(RoutesPivot[Distance],MATCH($C4283,RoutesPivot[[RouteID]:[RouteID]],0))</f>
        <v>1100</v>
      </c>
      <c r="P4283">
        <f>INDEX(RoutesPivot[ListPrice],MATCH($C4283,RoutesPivot[[RouteID]:[RouteID]],0))</f>
        <v>275</v>
      </c>
      <c r="Q4283" t="str">
        <f>INDEX(AirportPivot[AirportName],MATCH($N4283,AirportPivot[[AirportID]:[AirportID]],0))</f>
        <v>McCarran International</v>
      </c>
      <c r="R4283">
        <f>INDEX(AirportPivot[Gates (number of available)],MATCH($N4283,AirportPivot[[AirportID]:[AirportID]],0))</f>
        <v>68</v>
      </c>
    </row>
    <row r="4284" spans="1:18" x14ac:dyDescent="0.25">
      <c r="A4284" s="3" t="s">
        <v>4316</v>
      </c>
      <c r="B4284" s="12">
        <v>41997</v>
      </c>
      <c r="C4284" s="4" t="s">
        <v>15</v>
      </c>
      <c r="D4284" s="4">
        <v>3.4</v>
      </c>
      <c r="E4284" s="4">
        <v>164</v>
      </c>
      <c r="F4284" s="5">
        <v>0.75</v>
      </c>
      <c r="G4284" s="6">
        <v>315</v>
      </c>
      <c r="H4284" s="7">
        <v>51975</v>
      </c>
      <c r="I4284" s="7">
        <f>FlightsPivot[[#This Row],[Total Fare]]*10%</f>
        <v>5197.5</v>
      </c>
      <c r="J4284" s="7">
        <f>FlightsPivot[[#This Row],[Total Fare]]+FlightsPivot[[#This Row],[10% tax ]]</f>
        <v>57172.5</v>
      </c>
      <c r="K4284" s="4">
        <v>12</v>
      </c>
      <c r="L4284" s="4">
        <v>2014</v>
      </c>
      <c r="M4284" t="str">
        <f>INDEX(RoutesPivot[DepAirport],MATCH($C4284,RoutesPivot[[RouteID]:[RouteID]],0))</f>
        <v>ORD</v>
      </c>
      <c r="N4284" t="str">
        <f>INDEX(RoutesPivot[AirportID],MATCH($C4284,RoutesPivot[[RouteID]:[RouteID]],0))</f>
        <v>EWR</v>
      </c>
      <c r="O4284">
        <f>INDEX(RoutesPivot[Distance],MATCH($C4284,RoutesPivot[[RouteID]:[RouteID]],0))</f>
        <v>600</v>
      </c>
      <c r="P4284">
        <f>INDEX(RoutesPivot[ListPrice],MATCH($C4284,RoutesPivot[[RouteID]:[RouteID]],0))</f>
        <v>225</v>
      </c>
      <c r="Q4284" t="str">
        <f>INDEX(AirportPivot[AirportName],MATCH($N4284,AirportPivot[[AirportID]:[AirportID]],0))</f>
        <v>Newark Liberty International</v>
      </c>
      <c r="R4284">
        <f>INDEX(AirportPivot[Gates (number of available)],MATCH($N4284,AirportPivot[[AirportID]:[AirportID]],0))</f>
        <v>82</v>
      </c>
    </row>
    <row r="4285" spans="1:18" x14ac:dyDescent="0.25">
      <c r="A4285" s="3" t="s">
        <v>4317</v>
      </c>
      <c r="B4285" s="12">
        <v>42252</v>
      </c>
      <c r="C4285" s="4" t="s">
        <v>47</v>
      </c>
      <c r="D4285" s="4">
        <v>1.8</v>
      </c>
      <c r="E4285" s="4">
        <v>181</v>
      </c>
      <c r="F4285" s="5">
        <v>0.75</v>
      </c>
      <c r="G4285" s="6">
        <v>250</v>
      </c>
      <c r="H4285" s="7">
        <v>41250</v>
      </c>
      <c r="I4285" s="7">
        <f>FlightsPivot[[#This Row],[Total Fare]]*10%</f>
        <v>4125</v>
      </c>
      <c r="J4285" s="7">
        <f>FlightsPivot[[#This Row],[Total Fare]]+FlightsPivot[[#This Row],[10% tax ]]</f>
        <v>45375</v>
      </c>
      <c r="K4285" s="4">
        <v>9</v>
      </c>
      <c r="L4285" s="4">
        <v>2015</v>
      </c>
      <c r="M4285" t="str">
        <f>INDEX(RoutesPivot[DepAirport],MATCH($C4285,RoutesPivot[[RouteID]:[RouteID]],0))</f>
        <v>ORD</v>
      </c>
      <c r="N4285" t="str">
        <f>INDEX(RoutesPivot[AirportID],MATCH($C4285,RoutesPivot[[RouteID]:[RouteID]],0))</f>
        <v>PHX</v>
      </c>
      <c r="O4285">
        <f>INDEX(RoutesPivot[Distance],MATCH($C4285,RoutesPivot[[RouteID]:[RouteID]],0))</f>
        <v>1200</v>
      </c>
      <c r="P4285">
        <f>INDEX(RoutesPivot[ListPrice],MATCH($C4285,RoutesPivot[[RouteID]:[RouteID]],0))</f>
        <v>250</v>
      </c>
      <c r="Q4285" t="str">
        <f>INDEX(AirportPivot[AirportName],MATCH($N4285,AirportPivot[[AirportID]:[AirportID]],0))</f>
        <v>Phoenix Sky Harbor International</v>
      </c>
      <c r="R4285">
        <f>INDEX(AirportPivot[Gates (number of available)],MATCH($N4285,AirportPivot[[AirportID]:[AirportID]],0))</f>
        <v>60</v>
      </c>
    </row>
    <row r="4286" spans="1:18" x14ac:dyDescent="0.25">
      <c r="A4286" s="3" t="s">
        <v>4318</v>
      </c>
      <c r="B4286" s="12">
        <v>42039</v>
      </c>
      <c r="C4286" s="4" t="s">
        <v>19</v>
      </c>
      <c r="D4286" s="4">
        <v>1.2</v>
      </c>
      <c r="E4286" s="4">
        <v>120</v>
      </c>
      <c r="F4286" s="5">
        <v>0.70833333333333337</v>
      </c>
      <c r="G4286" s="6">
        <v>200</v>
      </c>
      <c r="H4286" s="7">
        <v>37000</v>
      </c>
      <c r="I4286" s="7">
        <f>FlightsPivot[[#This Row],[Total Fare]]*10%</f>
        <v>3700</v>
      </c>
      <c r="J4286" s="7">
        <f>FlightsPivot[[#This Row],[Total Fare]]+FlightsPivot[[#This Row],[10% tax ]]</f>
        <v>40700</v>
      </c>
      <c r="K4286" s="4">
        <v>2</v>
      </c>
      <c r="L4286" s="4">
        <v>2015</v>
      </c>
      <c r="M4286" t="str">
        <f>INDEX(RoutesPivot[DepAirport],MATCH($C4286,RoutesPivot[[RouteID]:[RouteID]],0))</f>
        <v>ORD</v>
      </c>
      <c r="N4286" t="str">
        <f>INDEX(RoutesPivot[AirportID],MATCH($C4286,RoutesPivot[[RouteID]:[RouteID]],0))</f>
        <v>IAH</v>
      </c>
      <c r="O4286">
        <f>INDEX(RoutesPivot[Distance],MATCH($C4286,RoutesPivot[[RouteID]:[RouteID]],0))</f>
        <v>800</v>
      </c>
      <c r="P4286">
        <f>INDEX(RoutesPivot[ListPrice],MATCH($C4286,RoutesPivot[[RouteID]:[RouteID]],0))</f>
        <v>200</v>
      </c>
      <c r="Q4286" t="str">
        <f>INDEX(AirportPivot[AirportName],MATCH($N4286,AirportPivot[[AirportID]:[AirportID]],0))</f>
        <v>George Bush Intercontinental/Houston</v>
      </c>
      <c r="R4286">
        <f>INDEX(AirportPivot[Gates (number of available)],MATCH($N4286,AirportPivot[[AirportID]:[AirportID]],0))</f>
        <v>80</v>
      </c>
    </row>
    <row r="4287" spans="1:18" x14ac:dyDescent="0.25">
      <c r="A4287" s="3" t="s">
        <v>4319</v>
      </c>
      <c r="B4287" s="12">
        <v>41727</v>
      </c>
      <c r="C4287" s="4" t="s">
        <v>21</v>
      </c>
      <c r="D4287" s="4">
        <v>2.9</v>
      </c>
      <c r="E4287" s="4">
        <v>119</v>
      </c>
      <c r="F4287" s="5">
        <v>0.33333333333333331</v>
      </c>
      <c r="G4287" s="6">
        <v>125</v>
      </c>
      <c r="H4287" s="7">
        <v>23125</v>
      </c>
      <c r="I4287" s="7">
        <f>FlightsPivot[[#This Row],[Total Fare]]*10%</f>
        <v>2312.5</v>
      </c>
      <c r="J4287" s="7">
        <f>FlightsPivot[[#This Row],[Total Fare]]+FlightsPivot[[#This Row],[10% tax ]]</f>
        <v>25437.5</v>
      </c>
      <c r="K4287" s="4">
        <v>3</v>
      </c>
      <c r="L4287" s="4">
        <v>2014</v>
      </c>
      <c r="M4287" t="str">
        <f>INDEX(RoutesPivot[DepAirport],MATCH($C4287,RoutesPivot[[RouteID]:[RouteID]],0))</f>
        <v>ORD</v>
      </c>
      <c r="N4287" t="str">
        <f>INDEX(RoutesPivot[AirportID],MATCH($C4287,RoutesPivot[[RouteID]:[RouteID]],0))</f>
        <v>CLT</v>
      </c>
      <c r="O4287">
        <f>INDEX(RoutesPivot[Distance],MATCH($C4287,RoutesPivot[[RouteID]:[RouteID]],0))</f>
        <v>700</v>
      </c>
      <c r="P4287">
        <f>INDEX(RoutesPivot[ListPrice],MATCH($C4287,RoutesPivot[[RouteID]:[RouteID]],0))</f>
        <v>125</v>
      </c>
      <c r="Q4287" t="str">
        <f>INDEX(AirportPivot[AirportName],MATCH($N4287,AirportPivot[[AirportID]:[AirportID]],0))</f>
        <v>Charlotte/Douglas International</v>
      </c>
      <c r="R4287">
        <f>INDEX(AirportPivot[Gates (number of available)],MATCH($N4287,AirportPivot[[AirportID]:[AirportID]],0))</f>
        <v>65</v>
      </c>
    </row>
    <row r="4288" spans="1:18" x14ac:dyDescent="0.25">
      <c r="A4288" s="3" t="s">
        <v>4320</v>
      </c>
      <c r="B4288" s="12">
        <v>41775</v>
      </c>
      <c r="C4288" s="4" t="s">
        <v>103</v>
      </c>
      <c r="D4288" s="4">
        <v>2.4</v>
      </c>
      <c r="E4288" s="4">
        <v>208</v>
      </c>
      <c r="F4288" s="5">
        <v>0.33333333333333331</v>
      </c>
      <c r="G4288" s="6">
        <v>300</v>
      </c>
      <c r="H4288" s="7">
        <v>49500</v>
      </c>
      <c r="I4288" s="7">
        <f>FlightsPivot[[#This Row],[Total Fare]]*10%</f>
        <v>4950</v>
      </c>
      <c r="J4288" s="7">
        <f>FlightsPivot[[#This Row],[Total Fare]]+FlightsPivot[[#This Row],[10% tax ]]</f>
        <v>54450</v>
      </c>
      <c r="K4288" s="4">
        <v>5</v>
      </c>
      <c r="L4288" s="4">
        <v>2014</v>
      </c>
      <c r="M4288" t="str">
        <f>INDEX(RoutesPivot[DepAirport],MATCH($C4288,RoutesPivot[[RouteID]:[RouteID]],0))</f>
        <v>ORD</v>
      </c>
      <c r="N4288" t="str">
        <f>INDEX(RoutesPivot[AirportID],MATCH($C4288,RoutesPivot[[RouteID]:[RouteID]],0))</f>
        <v>IAD</v>
      </c>
      <c r="O4288">
        <f>INDEX(RoutesPivot[Distance],MATCH($C4288,RoutesPivot[[RouteID]:[RouteID]],0))</f>
        <v>515</v>
      </c>
      <c r="P4288">
        <f>INDEX(RoutesPivot[ListPrice],MATCH($C4288,RoutesPivot[[RouteID]:[RouteID]],0))</f>
        <v>300</v>
      </c>
      <c r="Q4288" t="str">
        <f>INDEX(AirportPivot[AirportName],MATCH($N4288,AirportPivot[[AirportID]:[AirportID]],0))</f>
        <v>Washington Dulles International</v>
      </c>
      <c r="R4288">
        <f>INDEX(AirportPivot[Gates (number of available)],MATCH($N4288,AirportPivot[[AirportID]:[AirportID]],0))</f>
        <v>95</v>
      </c>
    </row>
    <row r="4289" spans="1:18" x14ac:dyDescent="0.25">
      <c r="A4289" s="3" t="s">
        <v>4321</v>
      </c>
      <c r="B4289" s="12">
        <v>42169</v>
      </c>
      <c r="C4289" s="4" t="s">
        <v>17</v>
      </c>
      <c r="D4289" s="4">
        <v>5.2</v>
      </c>
      <c r="E4289" s="4">
        <v>103</v>
      </c>
      <c r="F4289" s="5">
        <v>0.47916666666666669</v>
      </c>
      <c r="G4289" s="6">
        <v>385</v>
      </c>
      <c r="H4289" s="7">
        <v>71225</v>
      </c>
      <c r="I4289" s="7">
        <f>FlightsPivot[[#This Row],[Total Fare]]*10%</f>
        <v>7122.5</v>
      </c>
      <c r="J4289" s="7">
        <f>FlightsPivot[[#This Row],[Total Fare]]+FlightsPivot[[#This Row],[10% tax ]]</f>
        <v>78347.5</v>
      </c>
      <c r="K4289" s="4">
        <v>6</v>
      </c>
      <c r="L4289" s="4">
        <v>2015</v>
      </c>
      <c r="M4289" t="str">
        <f>INDEX(RoutesPivot[DepAirport],MATCH($C4289,RoutesPivot[[RouteID]:[RouteID]],0))</f>
        <v>ORD</v>
      </c>
      <c r="N4289" t="str">
        <f>INDEX(RoutesPivot[AirportID],MATCH($C4289,RoutesPivot[[RouteID]:[RouteID]],0))</f>
        <v>LAX</v>
      </c>
      <c r="O4289">
        <f>INDEX(RoutesPivot[Distance],MATCH($C4289,RoutesPivot[[RouteID]:[RouteID]],0))</f>
        <v>1518</v>
      </c>
      <c r="P4289">
        <f>INDEX(RoutesPivot[ListPrice],MATCH($C4289,RoutesPivot[[RouteID]:[RouteID]],0))</f>
        <v>350</v>
      </c>
      <c r="Q4289" t="str">
        <f>INDEX(AirportPivot[AirportName],MATCH($N4289,AirportPivot[[AirportID]:[AirportID]],0))</f>
        <v>Los Angeles International</v>
      </c>
      <c r="R4289">
        <f>INDEX(AirportPivot[Gates (number of available)],MATCH($N4289,AirportPivot[[AirportID]:[AirportID]],0))</f>
        <v>86</v>
      </c>
    </row>
    <row r="4290" spans="1:18" x14ac:dyDescent="0.25">
      <c r="A4290" s="3" t="s">
        <v>4322</v>
      </c>
      <c r="B4290" s="12">
        <v>42061</v>
      </c>
      <c r="C4290" s="4" t="s">
        <v>13</v>
      </c>
      <c r="D4290" s="4">
        <v>2.5</v>
      </c>
      <c r="E4290" s="4">
        <v>53</v>
      </c>
      <c r="F4290" s="5">
        <v>0.66666666666666663</v>
      </c>
      <c r="G4290" s="6">
        <v>250</v>
      </c>
      <c r="H4290" s="7">
        <v>41250</v>
      </c>
      <c r="I4290" s="7">
        <f>FlightsPivot[[#This Row],[Total Fare]]*10%</f>
        <v>4125</v>
      </c>
      <c r="J4290" s="7">
        <f>FlightsPivot[[#This Row],[Total Fare]]+FlightsPivot[[#This Row],[10% tax ]]</f>
        <v>45375</v>
      </c>
      <c r="K4290" s="4">
        <v>2</v>
      </c>
      <c r="L4290" s="4">
        <v>2015</v>
      </c>
      <c r="M4290" t="str">
        <f>INDEX(RoutesPivot[DepAirport],MATCH($C4290,RoutesPivot[[RouteID]:[RouteID]],0))</f>
        <v>ORD</v>
      </c>
      <c r="N4290" t="str">
        <f>INDEX(RoutesPivot[AirportID],MATCH($C4290,RoutesPivot[[RouteID]:[RouteID]],0))</f>
        <v>JFK</v>
      </c>
      <c r="O4290">
        <f>INDEX(RoutesPivot[Distance],MATCH($C4290,RoutesPivot[[RouteID]:[RouteID]],0))</f>
        <v>619</v>
      </c>
      <c r="P4290">
        <f>INDEX(RoutesPivot[ListPrice],MATCH($C4290,RoutesPivot[[RouteID]:[RouteID]],0))</f>
        <v>250</v>
      </c>
      <c r="Q4290" t="str">
        <f>INDEX(AirportPivot[AirportName],MATCH($N4290,AirportPivot[[AirportID]:[AirportID]],0))</f>
        <v>John F Kennedy International</v>
      </c>
      <c r="R4290">
        <f>INDEX(AirportPivot[Gates (number of available)],MATCH($N4290,AirportPivot[[AirportID]:[AirportID]],0))</f>
        <v>120</v>
      </c>
    </row>
    <row r="4291" spans="1:18" x14ac:dyDescent="0.25">
      <c r="A4291" s="3" t="s">
        <v>4323</v>
      </c>
      <c r="B4291" s="12">
        <v>41993</v>
      </c>
      <c r="C4291" s="4" t="s">
        <v>13</v>
      </c>
      <c r="D4291" s="4">
        <v>2</v>
      </c>
      <c r="E4291" s="4">
        <v>127</v>
      </c>
      <c r="F4291" s="5">
        <v>0.79166666666666663</v>
      </c>
      <c r="G4291" s="6">
        <v>250</v>
      </c>
      <c r="H4291" s="7">
        <v>46250</v>
      </c>
      <c r="I4291" s="7">
        <f>FlightsPivot[[#This Row],[Total Fare]]*10%</f>
        <v>4625</v>
      </c>
      <c r="J4291" s="7">
        <f>FlightsPivot[[#This Row],[Total Fare]]+FlightsPivot[[#This Row],[10% tax ]]</f>
        <v>50875</v>
      </c>
      <c r="K4291" s="4">
        <v>12</v>
      </c>
      <c r="L4291" s="4">
        <v>2014</v>
      </c>
      <c r="M4291" t="str">
        <f>INDEX(RoutesPivot[DepAirport],MATCH($C4291,RoutesPivot[[RouteID]:[RouteID]],0))</f>
        <v>ORD</v>
      </c>
      <c r="N4291" t="str">
        <f>INDEX(RoutesPivot[AirportID],MATCH($C4291,RoutesPivot[[RouteID]:[RouteID]],0))</f>
        <v>JFK</v>
      </c>
      <c r="O4291">
        <f>INDEX(RoutesPivot[Distance],MATCH($C4291,RoutesPivot[[RouteID]:[RouteID]],0))</f>
        <v>619</v>
      </c>
      <c r="P4291">
        <f>INDEX(RoutesPivot[ListPrice],MATCH($C4291,RoutesPivot[[RouteID]:[RouteID]],0))</f>
        <v>250</v>
      </c>
      <c r="Q4291" t="str">
        <f>INDEX(AirportPivot[AirportName],MATCH($N4291,AirportPivot[[AirportID]:[AirportID]],0))</f>
        <v>John F Kennedy International</v>
      </c>
      <c r="R4291">
        <f>INDEX(AirportPivot[Gates (number of available)],MATCH($N4291,AirportPivot[[AirportID]:[AirportID]],0))</f>
        <v>120</v>
      </c>
    </row>
    <row r="4292" spans="1:18" x14ac:dyDescent="0.25">
      <c r="A4292" s="3" t="s">
        <v>4324</v>
      </c>
      <c r="B4292" s="12">
        <v>42334</v>
      </c>
      <c r="C4292" s="4" t="s">
        <v>17</v>
      </c>
      <c r="D4292" s="4">
        <v>10.7</v>
      </c>
      <c r="E4292" s="4">
        <v>201</v>
      </c>
      <c r="F4292" s="5">
        <v>0.70833333333333337</v>
      </c>
      <c r="G4292" s="6">
        <v>525</v>
      </c>
      <c r="H4292" s="7">
        <v>86625</v>
      </c>
      <c r="I4292" s="7">
        <f>FlightsPivot[[#This Row],[Total Fare]]*10%</f>
        <v>8662.5</v>
      </c>
      <c r="J4292" s="7">
        <f>FlightsPivot[[#This Row],[Total Fare]]+FlightsPivot[[#This Row],[10% tax ]]</f>
        <v>95287.5</v>
      </c>
      <c r="K4292" s="4">
        <v>11</v>
      </c>
      <c r="L4292" s="4">
        <v>2015</v>
      </c>
      <c r="M4292" t="str">
        <f>INDEX(RoutesPivot[DepAirport],MATCH($C4292,RoutesPivot[[RouteID]:[RouteID]],0))</f>
        <v>ORD</v>
      </c>
      <c r="N4292" t="str">
        <f>INDEX(RoutesPivot[AirportID],MATCH($C4292,RoutesPivot[[RouteID]:[RouteID]],0))</f>
        <v>LAX</v>
      </c>
      <c r="O4292">
        <f>INDEX(RoutesPivot[Distance],MATCH($C4292,RoutesPivot[[RouteID]:[RouteID]],0))</f>
        <v>1518</v>
      </c>
      <c r="P4292">
        <f>INDEX(RoutesPivot[ListPrice],MATCH($C4292,RoutesPivot[[RouteID]:[RouteID]],0))</f>
        <v>350</v>
      </c>
      <c r="Q4292" t="str">
        <f>INDEX(AirportPivot[AirportName],MATCH($N4292,AirportPivot[[AirportID]:[AirportID]],0))</f>
        <v>Los Angeles International</v>
      </c>
      <c r="R4292">
        <f>INDEX(AirportPivot[Gates (number of available)],MATCH($N4292,AirportPivot[[AirportID]:[AirportID]],0))</f>
        <v>86</v>
      </c>
    </row>
    <row r="4293" spans="1:18" x14ac:dyDescent="0.25">
      <c r="A4293" s="3" t="s">
        <v>4325</v>
      </c>
      <c r="B4293" s="12">
        <v>41935</v>
      </c>
      <c r="C4293" s="4" t="s">
        <v>40</v>
      </c>
      <c r="D4293" s="4">
        <v>2.2000000000000002</v>
      </c>
      <c r="E4293" s="4">
        <v>11</v>
      </c>
      <c r="F4293" s="5">
        <v>0.33333333333333331</v>
      </c>
      <c r="G4293" s="6">
        <v>115</v>
      </c>
      <c r="H4293" s="7">
        <v>21275</v>
      </c>
      <c r="I4293" s="7">
        <f>FlightsPivot[[#This Row],[Total Fare]]*10%</f>
        <v>2127.5</v>
      </c>
      <c r="J4293" s="7">
        <f>FlightsPivot[[#This Row],[Total Fare]]+FlightsPivot[[#This Row],[10% tax ]]</f>
        <v>23402.5</v>
      </c>
      <c r="K4293" s="4">
        <v>10</v>
      </c>
      <c r="L4293" s="4">
        <v>2014</v>
      </c>
      <c r="M4293" t="str">
        <f>INDEX(RoutesPivot[DepAirport],MATCH($C4293,RoutesPivot[[RouteID]:[RouteID]],0))</f>
        <v>ORD</v>
      </c>
      <c r="N4293" t="str">
        <f>INDEX(RoutesPivot[AirportID],MATCH($C4293,RoutesPivot[[RouteID]:[RouteID]],0))</f>
        <v>MSP</v>
      </c>
      <c r="O4293">
        <f>INDEX(RoutesPivot[Distance],MATCH($C4293,RoutesPivot[[RouteID]:[RouteID]],0))</f>
        <v>300</v>
      </c>
      <c r="P4293">
        <f>INDEX(RoutesPivot[ListPrice],MATCH($C4293,RoutesPivot[[RouteID]:[RouteID]],0))</f>
        <v>115</v>
      </c>
      <c r="Q4293" t="str">
        <f>INDEX(AirportPivot[AirportName],MATCH($N4293,AirportPivot[[AirportID]:[AirportID]],0))</f>
        <v>Minneapolis-St Paul International/Wold-Chamberlain</v>
      </c>
      <c r="R4293">
        <f>INDEX(AirportPivot[Gates (number of available)],MATCH($N4293,AirportPivot[[AirportID]:[AirportID]],0))</f>
        <v>65</v>
      </c>
    </row>
    <row r="4294" spans="1:18" x14ac:dyDescent="0.25">
      <c r="A4294" s="3" t="s">
        <v>4326</v>
      </c>
      <c r="B4294" s="12">
        <v>41944</v>
      </c>
      <c r="C4294" s="4" t="s">
        <v>15</v>
      </c>
      <c r="D4294" s="4">
        <v>1.8</v>
      </c>
      <c r="E4294" s="4">
        <v>203</v>
      </c>
      <c r="F4294" s="5">
        <v>0.29166666666666669</v>
      </c>
      <c r="G4294" s="6">
        <v>225</v>
      </c>
      <c r="H4294" s="7">
        <v>37125</v>
      </c>
      <c r="I4294" s="7">
        <f>FlightsPivot[[#This Row],[Total Fare]]*10%</f>
        <v>3712.5</v>
      </c>
      <c r="J4294" s="7">
        <f>FlightsPivot[[#This Row],[Total Fare]]+FlightsPivot[[#This Row],[10% tax ]]</f>
        <v>40837.5</v>
      </c>
      <c r="K4294" s="4">
        <v>11</v>
      </c>
      <c r="L4294" s="4">
        <v>2014</v>
      </c>
      <c r="M4294" t="str">
        <f>INDEX(RoutesPivot[DepAirport],MATCH($C4294,RoutesPivot[[RouteID]:[RouteID]],0))</f>
        <v>ORD</v>
      </c>
      <c r="N4294" t="str">
        <f>INDEX(RoutesPivot[AirportID],MATCH($C4294,RoutesPivot[[RouteID]:[RouteID]],0))</f>
        <v>EWR</v>
      </c>
      <c r="O4294">
        <f>INDEX(RoutesPivot[Distance],MATCH($C4294,RoutesPivot[[RouteID]:[RouteID]],0))</f>
        <v>600</v>
      </c>
      <c r="P4294">
        <f>INDEX(RoutesPivot[ListPrice],MATCH($C4294,RoutesPivot[[RouteID]:[RouteID]],0))</f>
        <v>225</v>
      </c>
      <c r="Q4294" t="str">
        <f>INDEX(AirportPivot[AirportName],MATCH($N4294,AirportPivot[[AirportID]:[AirportID]],0))</f>
        <v>Newark Liberty International</v>
      </c>
      <c r="R4294">
        <f>INDEX(AirportPivot[Gates (number of available)],MATCH($N4294,AirportPivot[[AirportID]:[AirportID]],0))</f>
        <v>82</v>
      </c>
    </row>
    <row r="4295" spans="1:18" x14ac:dyDescent="0.25">
      <c r="A4295" s="3" t="s">
        <v>4327</v>
      </c>
      <c r="B4295" s="12">
        <v>41950</v>
      </c>
      <c r="C4295" s="4" t="s">
        <v>70</v>
      </c>
      <c r="D4295" s="4">
        <v>0.7</v>
      </c>
      <c r="E4295" s="4">
        <v>161</v>
      </c>
      <c r="F4295" s="5">
        <v>0.35416666666666669</v>
      </c>
      <c r="G4295" s="6">
        <v>275</v>
      </c>
      <c r="H4295" s="7">
        <v>45375</v>
      </c>
      <c r="I4295" s="7">
        <f>FlightsPivot[[#This Row],[Total Fare]]*10%</f>
        <v>4537.5</v>
      </c>
      <c r="J4295" s="7">
        <f>FlightsPivot[[#This Row],[Total Fare]]+FlightsPivot[[#This Row],[10% tax ]]</f>
        <v>49912.5</v>
      </c>
      <c r="K4295" s="4">
        <v>11</v>
      </c>
      <c r="L4295" s="4">
        <v>2014</v>
      </c>
      <c r="M4295" t="str">
        <f>INDEX(RoutesPivot[DepAirport],MATCH($C4295,RoutesPivot[[RouteID]:[RouteID]],0))</f>
        <v>ORD</v>
      </c>
      <c r="N4295" t="str">
        <f>INDEX(RoutesPivot[AirportID],MATCH($C4295,RoutesPivot[[RouteID]:[RouteID]],0))</f>
        <v>LAS</v>
      </c>
      <c r="O4295">
        <f>INDEX(RoutesPivot[Distance],MATCH($C4295,RoutesPivot[[RouteID]:[RouteID]],0))</f>
        <v>1100</v>
      </c>
      <c r="P4295">
        <f>INDEX(RoutesPivot[ListPrice],MATCH($C4295,RoutesPivot[[RouteID]:[RouteID]],0))</f>
        <v>275</v>
      </c>
      <c r="Q4295" t="str">
        <f>INDEX(AirportPivot[AirportName],MATCH($N4295,AirportPivot[[AirportID]:[AirportID]],0))</f>
        <v>McCarran International</v>
      </c>
      <c r="R4295">
        <f>INDEX(AirportPivot[Gates (number of available)],MATCH($N4295,AirportPivot[[AirportID]:[AirportID]],0))</f>
        <v>68</v>
      </c>
    </row>
    <row r="4296" spans="1:18" x14ac:dyDescent="0.25">
      <c r="A4296" s="3" t="s">
        <v>4328</v>
      </c>
      <c r="B4296" s="12">
        <v>41822</v>
      </c>
      <c r="C4296" s="4" t="s">
        <v>11</v>
      </c>
      <c r="D4296" s="4">
        <v>2.5</v>
      </c>
      <c r="E4296" s="4">
        <v>105</v>
      </c>
      <c r="F4296" s="5">
        <v>0.29166666666666669</v>
      </c>
      <c r="G4296" s="6">
        <v>330</v>
      </c>
      <c r="H4296" s="7">
        <v>61050</v>
      </c>
      <c r="I4296" s="7">
        <f>FlightsPivot[[#This Row],[Total Fare]]*10%</f>
        <v>6105</v>
      </c>
      <c r="J4296" s="7">
        <f>FlightsPivot[[#This Row],[Total Fare]]+FlightsPivot[[#This Row],[10% tax ]]</f>
        <v>67155</v>
      </c>
      <c r="K4296" s="4">
        <v>7</v>
      </c>
      <c r="L4296" s="4">
        <v>2014</v>
      </c>
      <c r="M4296" t="str">
        <f>INDEX(RoutesPivot[DepAirport],MATCH($C4296,RoutesPivot[[RouteID]:[RouteID]],0))</f>
        <v>ORD</v>
      </c>
      <c r="N4296" t="str">
        <f>INDEX(RoutesPivot[AirportID],MATCH($C4296,RoutesPivot[[RouteID]:[RouteID]],0))</f>
        <v>BOS</v>
      </c>
      <c r="O4296">
        <f>INDEX(RoutesPivot[Distance],MATCH($C4296,RoutesPivot[[RouteID]:[RouteID]],0))</f>
        <v>730</v>
      </c>
      <c r="P4296">
        <f>INDEX(RoutesPivot[ListPrice],MATCH($C4296,RoutesPivot[[RouteID]:[RouteID]],0))</f>
        <v>300</v>
      </c>
      <c r="Q4296" t="str">
        <f>INDEX(AirportPivot[AirportName],MATCH($N4296,AirportPivot[[AirportID]:[AirportID]],0))</f>
        <v>General Edward Lawrence Logan International</v>
      </c>
      <c r="R4296">
        <f>INDEX(AirportPivot[Gates (number of available)],MATCH($N4296,AirportPivot[[AirportID]:[AirportID]],0))</f>
        <v>63</v>
      </c>
    </row>
    <row r="4297" spans="1:18" x14ac:dyDescent="0.25">
      <c r="A4297" s="3" t="s">
        <v>4329</v>
      </c>
      <c r="B4297" s="12">
        <v>42107</v>
      </c>
      <c r="C4297" s="4" t="s">
        <v>37</v>
      </c>
      <c r="D4297" s="4">
        <v>1.7</v>
      </c>
      <c r="E4297" s="4">
        <v>209</v>
      </c>
      <c r="F4297" s="5">
        <v>0.75</v>
      </c>
      <c r="G4297" s="6">
        <v>350</v>
      </c>
      <c r="H4297" s="7">
        <v>57750</v>
      </c>
      <c r="I4297" s="7">
        <f>FlightsPivot[[#This Row],[Total Fare]]*10%</f>
        <v>5775</v>
      </c>
      <c r="J4297" s="7">
        <f>FlightsPivot[[#This Row],[Total Fare]]+FlightsPivot[[#This Row],[10% tax ]]</f>
        <v>63525</v>
      </c>
      <c r="K4297" s="4">
        <v>4</v>
      </c>
      <c r="L4297" s="4">
        <v>2015</v>
      </c>
      <c r="M4297" t="str">
        <f>INDEX(RoutesPivot[DepAirport],MATCH($C4297,RoutesPivot[[RouteID]:[RouteID]],0))</f>
        <v>ORD</v>
      </c>
      <c r="N4297" t="str">
        <f>INDEX(RoutesPivot[AirportID],MATCH($C4297,RoutesPivot[[RouteID]:[RouteID]],0))</f>
        <v>SEA</v>
      </c>
      <c r="O4297">
        <f>INDEX(RoutesPivot[Distance],MATCH($C4297,RoutesPivot[[RouteID]:[RouteID]],0))</f>
        <v>1500</v>
      </c>
      <c r="P4297">
        <f>INDEX(RoutesPivot[ListPrice],MATCH($C4297,RoutesPivot[[RouteID]:[RouteID]],0))</f>
        <v>350</v>
      </c>
      <c r="Q4297" t="str">
        <f>INDEX(AirportPivot[AirportName],MATCH($N4297,AirportPivot[[AirportID]:[AirportID]],0))</f>
        <v>Seattle-Tacoma International</v>
      </c>
      <c r="R4297">
        <f>INDEX(AirportPivot[Gates (number of available)],MATCH($N4297,AirportPivot[[AirportID]:[AirportID]],0))</f>
        <v>58</v>
      </c>
    </row>
    <row r="4298" spans="1:18" x14ac:dyDescent="0.25">
      <c r="A4298" s="3" t="s">
        <v>4330</v>
      </c>
      <c r="B4298" s="12">
        <v>41955</v>
      </c>
      <c r="C4298" s="4" t="s">
        <v>25</v>
      </c>
      <c r="D4298" s="4">
        <v>3.4</v>
      </c>
      <c r="E4298" s="4">
        <v>38</v>
      </c>
      <c r="F4298" s="5">
        <v>0.45833333333333331</v>
      </c>
      <c r="G4298" s="6">
        <v>200</v>
      </c>
      <c r="H4298" s="7">
        <v>33000</v>
      </c>
      <c r="I4298" s="7">
        <f>FlightsPivot[[#This Row],[Total Fare]]*10%</f>
        <v>3300</v>
      </c>
      <c r="J4298" s="7">
        <f>FlightsPivot[[#This Row],[Total Fare]]+FlightsPivot[[#This Row],[10% tax ]]</f>
        <v>36300</v>
      </c>
      <c r="K4298" s="4">
        <v>11</v>
      </c>
      <c r="L4298" s="4">
        <v>2014</v>
      </c>
      <c r="M4298" t="str">
        <f>INDEX(RoutesPivot[DepAirport],MATCH($C4298,RoutesPivot[[RouteID]:[RouteID]],0))</f>
        <v>ORD</v>
      </c>
      <c r="N4298" t="str">
        <f>INDEX(RoutesPivot[AirportID],MATCH($C4298,RoutesPivot[[RouteID]:[RouteID]],0))</f>
        <v>DFW</v>
      </c>
      <c r="O4298">
        <f>INDEX(RoutesPivot[Distance],MATCH($C4298,RoutesPivot[[RouteID]:[RouteID]],0))</f>
        <v>700</v>
      </c>
      <c r="P4298">
        <f>INDEX(RoutesPivot[ListPrice],MATCH($C4298,RoutesPivot[[RouteID]:[RouteID]],0))</f>
        <v>200</v>
      </c>
      <c r="Q4298" t="str">
        <f>INDEX(AirportPivot[AirportName],MATCH($N4298,AirportPivot[[AirportID]:[AirportID]],0))</f>
        <v>Dallas/Fort Worth International</v>
      </c>
      <c r="R4298">
        <f>INDEX(AirportPivot[Gates (number of available)],MATCH($N4298,AirportPivot[[AirportID]:[AirportID]],0))</f>
        <v>130</v>
      </c>
    </row>
    <row r="4299" spans="1:18" x14ac:dyDescent="0.25">
      <c r="A4299" s="3" t="s">
        <v>4331</v>
      </c>
      <c r="B4299" s="12">
        <v>42199</v>
      </c>
      <c r="C4299" s="4" t="s">
        <v>13</v>
      </c>
      <c r="D4299" s="4">
        <v>1.6</v>
      </c>
      <c r="E4299" s="4">
        <v>104</v>
      </c>
      <c r="F4299" s="5">
        <v>0.52083333333333337</v>
      </c>
      <c r="G4299" s="6">
        <v>275</v>
      </c>
      <c r="H4299" s="7">
        <v>50875</v>
      </c>
      <c r="I4299" s="7">
        <f>FlightsPivot[[#This Row],[Total Fare]]*10%</f>
        <v>5087.5</v>
      </c>
      <c r="J4299" s="7">
        <f>FlightsPivot[[#This Row],[Total Fare]]+FlightsPivot[[#This Row],[10% tax ]]</f>
        <v>55962.5</v>
      </c>
      <c r="K4299" s="4">
        <v>7</v>
      </c>
      <c r="L4299" s="4">
        <v>2015</v>
      </c>
      <c r="M4299" t="str">
        <f>INDEX(RoutesPivot[DepAirport],MATCH($C4299,RoutesPivot[[RouteID]:[RouteID]],0))</f>
        <v>ORD</v>
      </c>
      <c r="N4299" t="str">
        <f>INDEX(RoutesPivot[AirportID],MATCH($C4299,RoutesPivot[[RouteID]:[RouteID]],0))</f>
        <v>JFK</v>
      </c>
      <c r="O4299">
        <f>INDEX(RoutesPivot[Distance],MATCH($C4299,RoutesPivot[[RouteID]:[RouteID]],0))</f>
        <v>619</v>
      </c>
      <c r="P4299">
        <f>INDEX(RoutesPivot[ListPrice],MATCH($C4299,RoutesPivot[[RouteID]:[RouteID]],0))</f>
        <v>250</v>
      </c>
      <c r="Q4299" t="str">
        <f>INDEX(AirportPivot[AirportName],MATCH($N4299,AirportPivot[[AirportID]:[AirportID]],0))</f>
        <v>John F Kennedy International</v>
      </c>
      <c r="R4299">
        <f>INDEX(AirportPivot[Gates (number of available)],MATCH($N4299,AirportPivot[[AirportID]:[AirportID]],0))</f>
        <v>120</v>
      </c>
    </row>
    <row r="4300" spans="1:18" x14ac:dyDescent="0.25">
      <c r="A4300" s="3" t="s">
        <v>4332</v>
      </c>
      <c r="B4300" s="12">
        <v>41725</v>
      </c>
      <c r="C4300" s="4" t="s">
        <v>27</v>
      </c>
      <c r="D4300" s="4">
        <v>10.199999999999999</v>
      </c>
      <c r="E4300" s="4">
        <v>136</v>
      </c>
      <c r="F4300" s="5">
        <v>0.29166666666666669</v>
      </c>
      <c r="G4300" s="6">
        <v>200</v>
      </c>
      <c r="H4300" s="7">
        <v>37000</v>
      </c>
      <c r="I4300" s="7">
        <f>FlightsPivot[[#This Row],[Total Fare]]*10%</f>
        <v>3700</v>
      </c>
      <c r="J4300" s="7">
        <f>FlightsPivot[[#This Row],[Total Fare]]+FlightsPivot[[#This Row],[10% tax ]]</f>
        <v>40700</v>
      </c>
      <c r="K4300" s="4">
        <v>3</v>
      </c>
      <c r="L4300" s="4">
        <v>2014</v>
      </c>
      <c r="M4300" t="str">
        <f>INDEX(RoutesPivot[DepAirport],MATCH($C4300,RoutesPivot[[RouteID]:[RouteID]],0))</f>
        <v>ORD</v>
      </c>
      <c r="N4300" t="str">
        <f>INDEX(RoutesPivot[AirportID],MATCH($C4300,RoutesPivot[[RouteID]:[RouteID]],0))</f>
        <v>ATL</v>
      </c>
      <c r="O4300">
        <f>INDEX(RoutesPivot[Distance],MATCH($C4300,RoutesPivot[[RouteID]:[RouteID]],0))</f>
        <v>510</v>
      </c>
      <c r="P4300">
        <f>INDEX(RoutesPivot[ListPrice],MATCH($C4300,RoutesPivot[[RouteID]:[RouteID]],0))</f>
        <v>200</v>
      </c>
      <c r="Q4300" t="str">
        <f>INDEX(AirportPivot[AirportName],MATCH($N4300,AirportPivot[[AirportID]:[AirportID]],0))</f>
        <v>Hartsfield-Jackson Atlanta International</v>
      </c>
      <c r="R4300">
        <f>INDEX(AirportPivot[Gates (number of available)],MATCH($N4300,AirportPivot[[AirportID]:[AirportID]],0))</f>
        <v>100</v>
      </c>
    </row>
    <row r="4301" spans="1:18" x14ac:dyDescent="0.25">
      <c r="A4301" s="3" t="s">
        <v>4333</v>
      </c>
      <c r="B4301" s="12">
        <v>42306</v>
      </c>
      <c r="C4301" s="4" t="s">
        <v>98</v>
      </c>
      <c r="D4301" s="4">
        <v>1.6</v>
      </c>
      <c r="E4301" s="4">
        <v>210</v>
      </c>
      <c r="F4301" s="5">
        <v>0.83333333333333337</v>
      </c>
      <c r="G4301" s="6">
        <v>275</v>
      </c>
      <c r="H4301" s="7">
        <v>45375</v>
      </c>
      <c r="I4301" s="7">
        <f>FlightsPivot[[#This Row],[Total Fare]]*10%</f>
        <v>4537.5</v>
      </c>
      <c r="J4301" s="7">
        <f>FlightsPivot[[#This Row],[Total Fare]]+FlightsPivot[[#This Row],[10% tax ]]</f>
        <v>49912.5</v>
      </c>
      <c r="K4301" s="4">
        <v>10</v>
      </c>
      <c r="L4301" s="4">
        <v>2015</v>
      </c>
      <c r="M4301" t="str">
        <f>INDEX(RoutesPivot[DepAirport],MATCH($C4301,RoutesPivot[[RouteID]:[RouteID]],0))</f>
        <v>ORD</v>
      </c>
      <c r="N4301" t="str">
        <f>INDEX(RoutesPivot[AirportID],MATCH($C4301,RoutesPivot[[RouteID]:[RouteID]],0))</f>
        <v>PHL</v>
      </c>
      <c r="O4301">
        <f>INDEX(RoutesPivot[Distance],MATCH($C4301,RoutesPivot[[RouteID]:[RouteID]],0))</f>
        <v>580</v>
      </c>
      <c r="P4301">
        <f>INDEX(RoutesPivot[ListPrice],MATCH($C4301,RoutesPivot[[RouteID]:[RouteID]],0))</f>
        <v>275</v>
      </c>
      <c r="Q4301" t="str">
        <f>INDEX(AirportPivot[AirportName],MATCH($N4301,AirportPivot[[AirportID]:[AirportID]],0))</f>
        <v>Philadelphia International</v>
      </c>
      <c r="R4301">
        <f>INDEX(AirportPivot[Gates (number of available)],MATCH($N4301,AirportPivot[[AirportID]:[AirportID]],0))</f>
        <v>89</v>
      </c>
    </row>
    <row r="4302" spans="1:18" x14ac:dyDescent="0.25">
      <c r="A4302" s="3" t="s">
        <v>4334</v>
      </c>
      <c r="B4302" s="12">
        <v>42337</v>
      </c>
      <c r="C4302" s="4" t="s">
        <v>25</v>
      </c>
      <c r="D4302" s="4">
        <v>3.7</v>
      </c>
      <c r="E4302" s="4">
        <v>35</v>
      </c>
      <c r="F4302" s="5">
        <v>0.70833333333333337</v>
      </c>
      <c r="G4302" s="6">
        <v>300</v>
      </c>
      <c r="H4302" s="7">
        <v>55500</v>
      </c>
      <c r="I4302" s="7">
        <f>FlightsPivot[[#This Row],[Total Fare]]*10%</f>
        <v>5550</v>
      </c>
      <c r="J4302" s="7">
        <f>FlightsPivot[[#This Row],[Total Fare]]+FlightsPivot[[#This Row],[10% tax ]]</f>
        <v>61050</v>
      </c>
      <c r="K4302" s="4">
        <v>11</v>
      </c>
      <c r="L4302" s="4">
        <v>2015</v>
      </c>
      <c r="M4302" t="str">
        <f>INDEX(RoutesPivot[DepAirport],MATCH($C4302,RoutesPivot[[RouteID]:[RouteID]],0))</f>
        <v>ORD</v>
      </c>
      <c r="N4302" t="str">
        <f>INDEX(RoutesPivot[AirportID],MATCH($C4302,RoutesPivot[[RouteID]:[RouteID]],0))</f>
        <v>DFW</v>
      </c>
      <c r="O4302">
        <f>INDEX(RoutesPivot[Distance],MATCH($C4302,RoutesPivot[[RouteID]:[RouteID]],0))</f>
        <v>700</v>
      </c>
      <c r="P4302">
        <f>INDEX(RoutesPivot[ListPrice],MATCH($C4302,RoutesPivot[[RouteID]:[RouteID]],0))</f>
        <v>200</v>
      </c>
      <c r="Q4302" t="str">
        <f>INDEX(AirportPivot[AirportName],MATCH($N4302,AirportPivot[[AirportID]:[AirportID]],0))</f>
        <v>Dallas/Fort Worth International</v>
      </c>
      <c r="R4302">
        <f>INDEX(AirportPivot[Gates (number of available)],MATCH($N4302,AirportPivot[[AirportID]:[AirportID]],0))</f>
        <v>130</v>
      </c>
    </row>
    <row r="4303" spans="1:18" x14ac:dyDescent="0.25">
      <c r="A4303" s="3" t="s">
        <v>4335</v>
      </c>
      <c r="B4303" s="12">
        <v>42035</v>
      </c>
      <c r="C4303" s="4" t="s">
        <v>80</v>
      </c>
      <c r="D4303" s="4">
        <v>1.3</v>
      </c>
      <c r="E4303" s="4">
        <v>143</v>
      </c>
      <c r="F4303" s="5">
        <v>0.83333333333333337</v>
      </c>
      <c r="G4303" s="6">
        <v>300</v>
      </c>
      <c r="H4303" s="7">
        <v>55500</v>
      </c>
      <c r="I4303" s="7">
        <f>FlightsPivot[[#This Row],[Total Fare]]*10%</f>
        <v>5550</v>
      </c>
      <c r="J4303" s="7">
        <f>FlightsPivot[[#This Row],[Total Fare]]+FlightsPivot[[#This Row],[10% tax ]]</f>
        <v>61050</v>
      </c>
      <c r="K4303" s="4">
        <v>1</v>
      </c>
      <c r="L4303" s="4">
        <v>2015</v>
      </c>
      <c r="M4303" t="str">
        <f>INDEX(RoutesPivot[DepAirport],MATCH($C4303,RoutesPivot[[RouteID]:[RouteID]],0))</f>
        <v>ORD</v>
      </c>
      <c r="N4303" t="str">
        <f>INDEX(RoutesPivot[AirportID],MATCH($C4303,RoutesPivot[[RouteID]:[RouteID]],0))</f>
        <v>MIA</v>
      </c>
      <c r="O4303">
        <f>INDEX(RoutesPivot[Distance],MATCH($C4303,RoutesPivot[[RouteID]:[RouteID]],0))</f>
        <v>1000</v>
      </c>
      <c r="P4303">
        <f>INDEX(RoutesPivot[ListPrice],MATCH($C4303,RoutesPivot[[RouteID]:[RouteID]],0))</f>
        <v>300</v>
      </c>
      <c r="Q4303" t="str">
        <f>INDEX(AirportPivot[AirportName],MATCH($N4303,AirportPivot[[AirportID]:[AirportID]],0))</f>
        <v>Miami International</v>
      </c>
      <c r="R4303">
        <f>INDEX(AirportPivot[Gates (number of available)],MATCH($N4303,AirportPivot[[AirportID]:[AirportID]],0))</f>
        <v>80</v>
      </c>
    </row>
    <row r="4304" spans="1:18" x14ac:dyDescent="0.25">
      <c r="A4304" s="3" t="s">
        <v>4336</v>
      </c>
      <c r="B4304" s="12">
        <v>42350</v>
      </c>
      <c r="C4304" s="4" t="s">
        <v>21</v>
      </c>
      <c r="D4304" s="4">
        <v>3</v>
      </c>
      <c r="E4304" s="4">
        <v>137</v>
      </c>
      <c r="F4304" s="5">
        <v>0.29166666666666669</v>
      </c>
      <c r="G4304" s="6">
        <v>125</v>
      </c>
      <c r="H4304" s="7">
        <v>23125</v>
      </c>
      <c r="I4304" s="7">
        <f>FlightsPivot[[#This Row],[Total Fare]]*10%</f>
        <v>2312.5</v>
      </c>
      <c r="J4304" s="7">
        <f>FlightsPivot[[#This Row],[Total Fare]]+FlightsPivot[[#This Row],[10% tax ]]</f>
        <v>25437.5</v>
      </c>
      <c r="K4304" s="4">
        <v>12</v>
      </c>
      <c r="L4304" s="4">
        <v>2015</v>
      </c>
      <c r="M4304" t="str">
        <f>INDEX(RoutesPivot[DepAirport],MATCH($C4304,RoutesPivot[[RouteID]:[RouteID]],0))</f>
        <v>ORD</v>
      </c>
      <c r="N4304" t="str">
        <f>INDEX(RoutesPivot[AirportID],MATCH($C4304,RoutesPivot[[RouteID]:[RouteID]],0))</f>
        <v>CLT</v>
      </c>
      <c r="O4304">
        <f>INDEX(RoutesPivot[Distance],MATCH($C4304,RoutesPivot[[RouteID]:[RouteID]],0))</f>
        <v>700</v>
      </c>
      <c r="P4304">
        <f>INDEX(RoutesPivot[ListPrice],MATCH($C4304,RoutesPivot[[RouteID]:[RouteID]],0))</f>
        <v>125</v>
      </c>
      <c r="Q4304" t="str">
        <f>INDEX(AirportPivot[AirportName],MATCH($N4304,AirportPivot[[AirportID]:[AirportID]],0))</f>
        <v>Charlotte/Douglas International</v>
      </c>
      <c r="R4304">
        <f>INDEX(AirportPivot[Gates (number of available)],MATCH($N4304,AirportPivot[[AirportID]:[AirportID]],0))</f>
        <v>65</v>
      </c>
    </row>
    <row r="4305" spans="1:18" x14ac:dyDescent="0.25">
      <c r="A4305" s="3" t="s">
        <v>4337</v>
      </c>
      <c r="B4305" s="12">
        <v>42023</v>
      </c>
      <c r="C4305" s="4" t="s">
        <v>50</v>
      </c>
      <c r="D4305" s="4">
        <v>1.9</v>
      </c>
      <c r="E4305" s="4">
        <v>26</v>
      </c>
      <c r="F4305" s="5">
        <v>0.5</v>
      </c>
      <c r="G4305" s="6">
        <v>275</v>
      </c>
      <c r="H4305" s="7">
        <v>50875</v>
      </c>
      <c r="I4305" s="7">
        <f>FlightsPivot[[#This Row],[Total Fare]]*10%</f>
        <v>5087.5</v>
      </c>
      <c r="J4305" s="7">
        <f>FlightsPivot[[#This Row],[Total Fare]]+FlightsPivot[[#This Row],[10% tax ]]</f>
        <v>55962.5</v>
      </c>
      <c r="K4305" s="4">
        <v>1</v>
      </c>
      <c r="L4305" s="4">
        <v>2015</v>
      </c>
      <c r="M4305" t="str">
        <f>INDEX(RoutesPivot[DepAirport],MATCH($C4305,RoutesPivot[[RouteID]:[RouteID]],0))</f>
        <v>ORD</v>
      </c>
      <c r="N4305" t="str">
        <f>INDEX(RoutesPivot[AirportID],MATCH($C4305,RoutesPivot[[RouteID]:[RouteID]],0))</f>
        <v>LGA</v>
      </c>
      <c r="O4305">
        <f>INDEX(RoutesPivot[Distance],MATCH($C4305,RoutesPivot[[RouteID]:[RouteID]],0))</f>
        <v>610</v>
      </c>
      <c r="P4305">
        <f>INDEX(RoutesPivot[ListPrice],MATCH($C4305,RoutesPivot[[RouteID]:[RouteID]],0))</f>
        <v>275</v>
      </c>
      <c r="Q4305" t="str">
        <f>INDEX(AirportPivot[AirportName],MATCH($N4305,AirportPivot[[AirportID]:[AirportID]],0))</f>
        <v>Laguardia</v>
      </c>
      <c r="R4305">
        <f>INDEX(AirportPivot[Gates (number of available)],MATCH($N4305,AirportPivot[[AirportID]:[AirportID]],0))</f>
        <v>66</v>
      </c>
    </row>
    <row r="4306" spans="1:18" x14ac:dyDescent="0.25">
      <c r="A4306" s="3" t="s">
        <v>4338</v>
      </c>
      <c r="B4306" s="12">
        <v>41782</v>
      </c>
      <c r="C4306" s="4" t="s">
        <v>98</v>
      </c>
      <c r="D4306" s="4">
        <v>2.2999999999999998</v>
      </c>
      <c r="E4306" s="4">
        <v>106</v>
      </c>
      <c r="F4306" s="5">
        <v>0.70833333333333337</v>
      </c>
      <c r="G4306" s="6">
        <v>275</v>
      </c>
      <c r="H4306" s="7">
        <v>50875</v>
      </c>
      <c r="I4306" s="7">
        <f>FlightsPivot[[#This Row],[Total Fare]]*10%</f>
        <v>5087.5</v>
      </c>
      <c r="J4306" s="7">
        <f>FlightsPivot[[#This Row],[Total Fare]]+FlightsPivot[[#This Row],[10% tax ]]</f>
        <v>55962.5</v>
      </c>
      <c r="K4306" s="4">
        <v>5</v>
      </c>
      <c r="L4306" s="4">
        <v>2014</v>
      </c>
      <c r="M4306" t="str">
        <f>INDEX(RoutesPivot[DepAirport],MATCH($C4306,RoutesPivot[[RouteID]:[RouteID]],0))</f>
        <v>ORD</v>
      </c>
      <c r="N4306" t="str">
        <f>INDEX(RoutesPivot[AirportID],MATCH($C4306,RoutesPivot[[RouteID]:[RouteID]],0))</f>
        <v>PHL</v>
      </c>
      <c r="O4306">
        <f>INDEX(RoutesPivot[Distance],MATCH($C4306,RoutesPivot[[RouteID]:[RouteID]],0))</f>
        <v>580</v>
      </c>
      <c r="P4306">
        <f>INDEX(RoutesPivot[ListPrice],MATCH($C4306,RoutesPivot[[RouteID]:[RouteID]],0))</f>
        <v>275</v>
      </c>
      <c r="Q4306" t="str">
        <f>INDEX(AirportPivot[AirportName],MATCH($N4306,AirportPivot[[AirportID]:[AirportID]],0))</f>
        <v>Philadelphia International</v>
      </c>
      <c r="R4306">
        <f>INDEX(AirportPivot[Gates (number of available)],MATCH($N4306,AirportPivot[[AirportID]:[AirportID]],0))</f>
        <v>89</v>
      </c>
    </row>
    <row r="4307" spans="1:18" x14ac:dyDescent="0.25">
      <c r="A4307" s="3" t="s">
        <v>4339</v>
      </c>
      <c r="B4307" s="12">
        <v>42065</v>
      </c>
      <c r="C4307" s="4" t="s">
        <v>50</v>
      </c>
      <c r="D4307" s="4">
        <v>1</v>
      </c>
      <c r="E4307" s="4">
        <v>155</v>
      </c>
      <c r="F4307" s="5">
        <v>0.70833333333333337</v>
      </c>
      <c r="G4307" s="6">
        <v>275</v>
      </c>
      <c r="H4307" s="7">
        <v>45375</v>
      </c>
      <c r="I4307" s="7">
        <f>FlightsPivot[[#This Row],[Total Fare]]*10%</f>
        <v>4537.5</v>
      </c>
      <c r="J4307" s="7">
        <f>FlightsPivot[[#This Row],[Total Fare]]+FlightsPivot[[#This Row],[10% tax ]]</f>
        <v>49912.5</v>
      </c>
      <c r="K4307" s="4">
        <v>3</v>
      </c>
      <c r="L4307" s="4">
        <v>2015</v>
      </c>
      <c r="M4307" t="str">
        <f>INDEX(RoutesPivot[DepAirport],MATCH($C4307,RoutesPivot[[RouteID]:[RouteID]],0))</f>
        <v>ORD</v>
      </c>
      <c r="N4307" t="str">
        <f>INDEX(RoutesPivot[AirportID],MATCH($C4307,RoutesPivot[[RouteID]:[RouteID]],0))</f>
        <v>LGA</v>
      </c>
      <c r="O4307">
        <f>INDEX(RoutesPivot[Distance],MATCH($C4307,RoutesPivot[[RouteID]:[RouteID]],0))</f>
        <v>610</v>
      </c>
      <c r="P4307">
        <f>INDEX(RoutesPivot[ListPrice],MATCH($C4307,RoutesPivot[[RouteID]:[RouteID]],0))</f>
        <v>275</v>
      </c>
      <c r="Q4307" t="str">
        <f>INDEX(AirportPivot[AirportName],MATCH($N4307,AirportPivot[[AirportID]:[AirportID]],0))</f>
        <v>Laguardia</v>
      </c>
      <c r="R4307">
        <f>INDEX(AirportPivot[Gates (number of available)],MATCH($N4307,AirportPivot[[AirportID]:[AirportID]],0))</f>
        <v>66</v>
      </c>
    </row>
    <row r="4308" spans="1:18" x14ac:dyDescent="0.25">
      <c r="A4308" s="3" t="s">
        <v>4340</v>
      </c>
      <c r="B4308" s="12">
        <v>42037</v>
      </c>
      <c r="C4308" s="4" t="s">
        <v>27</v>
      </c>
      <c r="D4308" s="4">
        <v>7.8</v>
      </c>
      <c r="E4308" s="4">
        <v>27</v>
      </c>
      <c r="F4308" s="5">
        <v>0.70833333333333337</v>
      </c>
      <c r="G4308" s="6">
        <v>200</v>
      </c>
      <c r="H4308" s="7">
        <v>37000</v>
      </c>
      <c r="I4308" s="7">
        <f>FlightsPivot[[#This Row],[Total Fare]]*10%</f>
        <v>3700</v>
      </c>
      <c r="J4308" s="7">
        <f>FlightsPivot[[#This Row],[Total Fare]]+FlightsPivot[[#This Row],[10% tax ]]</f>
        <v>40700</v>
      </c>
      <c r="K4308" s="4">
        <v>2</v>
      </c>
      <c r="L4308" s="4">
        <v>2015</v>
      </c>
      <c r="M4308" t="str">
        <f>INDEX(RoutesPivot[DepAirport],MATCH($C4308,RoutesPivot[[RouteID]:[RouteID]],0))</f>
        <v>ORD</v>
      </c>
      <c r="N4308" t="str">
        <f>INDEX(RoutesPivot[AirportID],MATCH($C4308,RoutesPivot[[RouteID]:[RouteID]],0))</f>
        <v>ATL</v>
      </c>
      <c r="O4308">
        <f>INDEX(RoutesPivot[Distance],MATCH($C4308,RoutesPivot[[RouteID]:[RouteID]],0))</f>
        <v>510</v>
      </c>
      <c r="P4308">
        <f>INDEX(RoutesPivot[ListPrice],MATCH($C4308,RoutesPivot[[RouteID]:[RouteID]],0))</f>
        <v>200</v>
      </c>
      <c r="Q4308" t="str">
        <f>INDEX(AirportPivot[AirportName],MATCH($N4308,AirportPivot[[AirportID]:[AirportID]],0))</f>
        <v>Hartsfield-Jackson Atlanta International</v>
      </c>
      <c r="R4308">
        <f>INDEX(AirportPivot[Gates (number of available)],MATCH($N4308,AirportPivot[[AirportID]:[AirportID]],0))</f>
        <v>100</v>
      </c>
    </row>
    <row r="4309" spans="1:18" x14ac:dyDescent="0.25">
      <c r="A4309" s="3" t="s">
        <v>4341</v>
      </c>
      <c r="B4309" s="12">
        <v>42343</v>
      </c>
      <c r="C4309" s="4" t="s">
        <v>11</v>
      </c>
      <c r="D4309" s="4">
        <v>1.8</v>
      </c>
      <c r="E4309" s="4">
        <v>163</v>
      </c>
      <c r="F4309" s="5">
        <v>0.54166666666666663</v>
      </c>
      <c r="G4309" s="6">
        <v>300</v>
      </c>
      <c r="H4309" s="7">
        <v>49500</v>
      </c>
      <c r="I4309" s="7">
        <f>FlightsPivot[[#This Row],[Total Fare]]*10%</f>
        <v>4950</v>
      </c>
      <c r="J4309" s="7">
        <f>FlightsPivot[[#This Row],[Total Fare]]+FlightsPivot[[#This Row],[10% tax ]]</f>
        <v>54450</v>
      </c>
      <c r="K4309" s="4">
        <v>12</v>
      </c>
      <c r="L4309" s="4">
        <v>2015</v>
      </c>
      <c r="M4309" t="str">
        <f>INDEX(RoutesPivot[DepAirport],MATCH($C4309,RoutesPivot[[RouteID]:[RouteID]],0))</f>
        <v>ORD</v>
      </c>
      <c r="N4309" t="str">
        <f>INDEX(RoutesPivot[AirportID],MATCH($C4309,RoutesPivot[[RouteID]:[RouteID]],0))</f>
        <v>BOS</v>
      </c>
      <c r="O4309">
        <f>INDEX(RoutesPivot[Distance],MATCH($C4309,RoutesPivot[[RouteID]:[RouteID]],0))</f>
        <v>730</v>
      </c>
      <c r="P4309">
        <f>INDEX(RoutesPivot[ListPrice],MATCH($C4309,RoutesPivot[[RouteID]:[RouteID]],0))</f>
        <v>300</v>
      </c>
      <c r="Q4309" t="str">
        <f>INDEX(AirportPivot[AirportName],MATCH($N4309,AirportPivot[[AirportID]:[AirportID]],0))</f>
        <v>General Edward Lawrence Logan International</v>
      </c>
      <c r="R4309">
        <f>INDEX(AirportPivot[Gates (number of available)],MATCH($N4309,AirportPivot[[AirportID]:[AirportID]],0))</f>
        <v>63</v>
      </c>
    </row>
    <row r="4310" spans="1:18" x14ac:dyDescent="0.25">
      <c r="A4310" s="3" t="s">
        <v>4342</v>
      </c>
      <c r="B4310" s="12">
        <v>41682</v>
      </c>
      <c r="C4310" s="4" t="s">
        <v>11</v>
      </c>
      <c r="D4310" s="4">
        <v>1.9</v>
      </c>
      <c r="E4310" s="4">
        <v>77</v>
      </c>
      <c r="F4310" s="5">
        <v>0.29166666666666669</v>
      </c>
      <c r="G4310" s="6">
        <v>300</v>
      </c>
      <c r="H4310" s="7">
        <v>54300</v>
      </c>
      <c r="I4310" s="7">
        <f>FlightsPivot[[#This Row],[Total Fare]]*10%</f>
        <v>5430</v>
      </c>
      <c r="J4310" s="7">
        <f>FlightsPivot[[#This Row],[Total Fare]]+FlightsPivot[[#This Row],[10% tax ]]</f>
        <v>59730</v>
      </c>
      <c r="K4310" s="4">
        <v>2</v>
      </c>
      <c r="L4310" s="4">
        <v>2014</v>
      </c>
      <c r="M4310" t="str">
        <f>INDEX(RoutesPivot[DepAirport],MATCH($C4310,RoutesPivot[[RouteID]:[RouteID]],0))</f>
        <v>ORD</v>
      </c>
      <c r="N4310" t="str">
        <f>INDEX(RoutesPivot[AirportID],MATCH($C4310,RoutesPivot[[RouteID]:[RouteID]],0))</f>
        <v>BOS</v>
      </c>
      <c r="O4310">
        <f>INDEX(RoutesPivot[Distance],MATCH($C4310,RoutesPivot[[RouteID]:[RouteID]],0))</f>
        <v>730</v>
      </c>
      <c r="P4310">
        <f>INDEX(RoutesPivot[ListPrice],MATCH($C4310,RoutesPivot[[RouteID]:[RouteID]],0))</f>
        <v>300</v>
      </c>
      <c r="Q4310" t="str">
        <f>INDEX(AirportPivot[AirportName],MATCH($N4310,AirportPivot[[AirportID]:[AirportID]],0))</f>
        <v>General Edward Lawrence Logan International</v>
      </c>
      <c r="R4310">
        <f>INDEX(AirportPivot[Gates (number of available)],MATCH($N4310,AirportPivot[[AirportID]:[AirportID]],0))</f>
        <v>63</v>
      </c>
    </row>
    <row r="4311" spans="1:18" x14ac:dyDescent="0.25">
      <c r="A4311" s="3" t="s">
        <v>4343</v>
      </c>
      <c r="B4311" s="12">
        <v>42292</v>
      </c>
      <c r="C4311" s="4" t="s">
        <v>33</v>
      </c>
      <c r="D4311" s="4">
        <v>1.7</v>
      </c>
      <c r="E4311" s="4">
        <v>128</v>
      </c>
      <c r="F4311" s="5">
        <v>0.35416666666666669</v>
      </c>
      <c r="G4311" s="6">
        <v>375</v>
      </c>
      <c r="H4311" s="7">
        <v>69375</v>
      </c>
      <c r="I4311" s="7">
        <f>FlightsPivot[[#This Row],[Total Fare]]*10%</f>
        <v>6937.5</v>
      </c>
      <c r="J4311" s="7">
        <f>FlightsPivot[[#This Row],[Total Fare]]+FlightsPivot[[#This Row],[10% tax ]]</f>
        <v>76312.5</v>
      </c>
      <c r="K4311" s="4">
        <v>10</v>
      </c>
      <c r="L4311" s="4">
        <v>2015</v>
      </c>
      <c r="M4311" t="str">
        <f>INDEX(RoutesPivot[DepAirport],MATCH($C4311,RoutesPivot[[RouteID]:[RouteID]],0))</f>
        <v>ORD</v>
      </c>
      <c r="N4311" t="str">
        <f>INDEX(RoutesPivot[AirportID],MATCH($C4311,RoutesPivot[[RouteID]:[RouteID]],0))</f>
        <v>SFO</v>
      </c>
      <c r="O4311">
        <f>INDEX(RoutesPivot[Distance],MATCH($C4311,RoutesPivot[[RouteID]:[RouteID]],0))</f>
        <v>1600</v>
      </c>
      <c r="P4311">
        <f>INDEX(RoutesPivot[ListPrice],MATCH($C4311,RoutesPivot[[RouteID]:[RouteID]],0))</f>
        <v>375</v>
      </c>
      <c r="Q4311" t="str">
        <f>INDEX(AirportPivot[AirportName],MATCH($N4311,AirportPivot[[AirportID]:[AirportID]],0))</f>
        <v>San Francisco International</v>
      </c>
      <c r="R4311">
        <f>INDEX(AirportPivot[Gates (number of available)],MATCH($N4311,AirportPivot[[AirportID]:[AirportID]],0))</f>
        <v>70</v>
      </c>
    </row>
    <row r="4312" spans="1:18" x14ac:dyDescent="0.25">
      <c r="A4312" s="3" t="s">
        <v>4344</v>
      </c>
      <c r="B4312" s="12">
        <v>41965</v>
      </c>
      <c r="C4312" s="4" t="s">
        <v>25</v>
      </c>
      <c r="D4312" s="4">
        <v>2.1</v>
      </c>
      <c r="E4312" s="4">
        <v>140</v>
      </c>
      <c r="F4312" s="5">
        <v>0.29166666666666669</v>
      </c>
      <c r="G4312" s="6">
        <v>200</v>
      </c>
      <c r="H4312" s="7">
        <v>37000</v>
      </c>
      <c r="I4312" s="7">
        <f>FlightsPivot[[#This Row],[Total Fare]]*10%</f>
        <v>3700</v>
      </c>
      <c r="J4312" s="7">
        <f>FlightsPivot[[#This Row],[Total Fare]]+FlightsPivot[[#This Row],[10% tax ]]</f>
        <v>40700</v>
      </c>
      <c r="K4312" s="4">
        <v>11</v>
      </c>
      <c r="L4312" s="4">
        <v>2014</v>
      </c>
      <c r="M4312" t="str">
        <f>INDEX(RoutesPivot[DepAirport],MATCH($C4312,RoutesPivot[[RouteID]:[RouteID]],0))</f>
        <v>ORD</v>
      </c>
      <c r="N4312" t="str">
        <f>INDEX(RoutesPivot[AirportID],MATCH($C4312,RoutesPivot[[RouteID]:[RouteID]],0))</f>
        <v>DFW</v>
      </c>
      <c r="O4312">
        <f>INDEX(RoutesPivot[Distance],MATCH($C4312,RoutesPivot[[RouteID]:[RouteID]],0))</f>
        <v>700</v>
      </c>
      <c r="P4312">
        <f>INDEX(RoutesPivot[ListPrice],MATCH($C4312,RoutesPivot[[RouteID]:[RouteID]],0))</f>
        <v>200</v>
      </c>
      <c r="Q4312" t="str">
        <f>INDEX(AirportPivot[AirportName],MATCH($N4312,AirportPivot[[AirportID]:[AirportID]],0))</f>
        <v>Dallas/Fort Worth International</v>
      </c>
      <c r="R4312">
        <f>INDEX(AirportPivot[Gates (number of available)],MATCH($N4312,AirportPivot[[AirportID]:[AirportID]],0))</f>
        <v>130</v>
      </c>
    </row>
    <row r="4313" spans="1:18" x14ac:dyDescent="0.25">
      <c r="A4313" s="3" t="s">
        <v>4345</v>
      </c>
      <c r="B4313" s="12">
        <v>41766</v>
      </c>
      <c r="C4313" s="4" t="s">
        <v>19</v>
      </c>
      <c r="D4313" s="4">
        <v>2.6</v>
      </c>
      <c r="E4313" s="4">
        <v>203</v>
      </c>
      <c r="F4313" s="5">
        <v>0.83333333333333337</v>
      </c>
      <c r="G4313" s="6">
        <v>200</v>
      </c>
      <c r="H4313" s="7">
        <v>33000</v>
      </c>
      <c r="I4313" s="7">
        <f>FlightsPivot[[#This Row],[Total Fare]]*10%</f>
        <v>3300</v>
      </c>
      <c r="J4313" s="7">
        <f>FlightsPivot[[#This Row],[Total Fare]]+FlightsPivot[[#This Row],[10% tax ]]</f>
        <v>36300</v>
      </c>
      <c r="K4313" s="4">
        <v>5</v>
      </c>
      <c r="L4313" s="4">
        <v>2014</v>
      </c>
      <c r="M4313" t="str">
        <f>INDEX(RoutesPivot[DepAirport],MATCH($C4313,RoutesPivot[[RouteID]:[RouteID]],0))</f>
        <v>ORD</v>
      </c>
      <c r="N4313" t="str">
        <f>INDEX(RoutesPivot[AirportID],MATCH($C4313,RoutesPivot[[RouteID]:[RouteID]],0))</f>
        <v>IAH</v>
      </c>
      <c r="O4313">
        <f>INDEX(RoutesPivot[Distance],MATCH($C4313,RoutesPivot[[RouteID]:[RouteID]],0))</f>
        <v>800</v>
      </c>
      <c r="P4313">
        <f>INDEX(RoutesPivot[ListPrice],MATCH($C4313,RoutesPivot[[RouteID]:[RouteID]],0))</f>
        <v>200</v>
      </c>
      <c r="Q4313" t="str">
        <f>INDEX(AirportPivot[AirportName],MATCH($N4313,AirportPivot[[AirportID]:[AirportID]],0))</f>
        <v>George Bush Intercontinental/Houston</v>
      </c>
      <c r="R4313">
        <f>INDEX(AirportPivot[Gates (number of available)],MATCH($N4313,AirportPivot[[AirportID]:[AirportID]],0))</f>
        <v>80</v>
      </c>
    </row>
    <row r="4314" spans="1:18" x14ac:dyDescent="0.25">
      <c r="A4314" s="3" t="s">
        <v>4346</v>
      </c>
      <c r="B4314" s="12">
        <v>41848</v>
      </c>
      <c r="C4314" s="4" t="s">
        <v>80</v>
      </c>
      <c r="D4314" s="4">
        <v>1.2</v>
      </c>
      <c r="E4314" s="4">
        <v>206</v>
      </c>
      <c r="F4314" s="5">
        <v>0.5</v>
      </c>
      <c r="G4314" s="6">
        <v>330</v>
      </c>
      <c r="H4314" s="7">
        <v>54450</v>
      </c>
      <c r="I4314" s="7">
        <f>FlightsPivot[[#This Row],[Total Fare]]*10%</f>
        <v>5445</v>
      </c>
      <c r="J4314" s="7">
        <f>FlightsPivot[[#This Row],[Total Fare]]+FlightsPivot[[#This Row],[10% tax ]]</f>
        <v>59895</v>
      </c>
      <c r="K4314" s="4">
        <v>7</v>
      </c>
      <c r="L4314" s="4">
        <v>2014</v>
      </c>
      <c r="M4314" t="str">
        <f>INDEX(RoutesPivot[DepAirport],MATCH($C4314,RoutesPivot[[RouteID]:[RouteID]],0))</f>
        <v>ORD</v>
      </c>
      <c r="N4314" t="str">
        <f>INDEX(RoutesPivot[AirportID],MATCH($C4314,RoutesPivot[[RouteID]:[RouteID]],0))</f>
        <v>MIA</v>
      </c>
      <c r="O4314">
        <f>INDEX(RoutesPivot[Distance],MATCH($C4314,RoutesPivot[[RouteID]:[RouteID]],0))</f>
        <v>1000</v>
      </c>
      <c r="P4314">
        <f>INDEX(RoutesPivot[ListPrice],MATCH($C4314,RoutesPivot[[RouteID]:[RouteID]],0))</f>
        <v>300</v>
      </c>
      <c r="Q4314" t="str">
        <f>INDEX(AirportPivot[AirportName],MATCH($N4314,AirportPivot[[AirportID]:[AirportID]],0))</f>
        <v>Miami International</v>
      </c>
      <c r="R4314">
        <f>INDEX(AirportPivot[Gates (number of available)],MATCH($N4314,AirportPivot[[AirportID]:[AirportID]],0))</f>
        <v>80</v>
      </c>
    </row>
    <row r="4315" spans="1:18" x14ac:dyDescent="0.25">
      <c r="A4315" s="3" t="s">
        <v>4347</v>
      </c>
      <c r="B4315" s="12">
        <v>42238</v>
      </c>
      <c r="C4315" s="4" t="s">
        <v>15</v>
      </c>
      <c r="D4315" s="4">
        <v>3.2</v>
      </c>
      <c r="E4315" s="4">
        <v>46</v>
      </c>
      <c r="F4315" s="5">
        <v>0.75</v>
      </c>
      <c r="G4315" s="6">
        <v>247.5</v>
      </c>
      <c r="H4315" s="7">
        <v>40837.5</v>
      </c>
      <c r="I4315" s="7">
        <f>FlightsPivot[[#This Row],[Total Fare]]*10%</f>
        <v>4083.75</v>
      </c>
      <c r="J4315" s="7">
        <f>FlightsPivot[[#This Row],[Total Fare]]+FlightsPivot[[#This Row],[10% tax ]]</f>
        <v>44921.25</v>
      </c>
      <c r="K4315" s="4">
        <v>8</v>
      </c>
      <c r="L4315" s="4">
        <v>2015</v>
      </c>
      <c r="M4315" t="str">
        <f>INDEX(RoutesPivot[DepAirport],MATCH($C4315,RoutesPivot[[RouteID]:[RouteID]],0))</f>
        <v>ORD</v>
      </c>
      <c r="N4315" t="str">
        <f>INDEX(RoutesPivot[AirportID],MATCH($C4315,RoutesPivot[[RouteID]:[RouteID]],0))</f>
        <v>EWR</v>
      </c>
      <c r="O4315">
        <f>INDEX(RoutesPivot[Distance],MATCH($C4315,RoutesPivot[[RouteID]:[RouteID]],0))</f>
        <v>600</v>
      </c>
      <c r="P4315">
        <f>INDEX(RoutesPivot[ListPrice],MATCH($C4315,RoutesPivot[[RouteID]:[RouteID]],0))</f>
        <v>225</v>
      </c>
      <c r="Q4315" t="str">
        <f>INDEX(AirportPivot[AirportName],MATCH($N4315,AirportPivot[[AirportID]:[AirportID]],0))</f>
        <v>Newark Liberty International</v>
      </c>
      <c r="R4315">
        <f>INDEX(AirportPivot[Gates (number of available)],MATCH($N4315,AirportPivot[[AirportID]:[AirportID]],0))</f>
        <v>82</v>
      </c>
    </row>
    <row r="4316" spans="1:18" x14ac:dyDescent="0.25">
      <c r="A4316" s="3" t="s">
        <v>4348</v>
      </c>
      <c r="B4316" s="12">
        <v>41844</v>
      </c>
      <c r="C4316" s="4" t="s">
        <v>83</v>
      </c>
      <c r="D4316" s="4">
        <v>2.7</v>
      </c>
      <c r="E4316" s="4">
        <v>172</v>
      </c>
      <c r="F4316" s="5">
        <v>0.33333333333333331</v>
      </c>
      <c r="G4316" s="6">
        <v>264</v>
      </c>
      <c r="H4316" s="7">
        <v>43560</v>
      </c>
      <c r="I4316" s="7">
        <f>FlightsPivot[[#This Row],[Total Fare]]*10%</f>
        <v>4356</v>
      </c>
      <c r="J4316" s="7">
        <f>FlightsPivot[[#This Row],[Total Fare]]+FlightsPivot[[#This Row],[10% tax ]]</f>
        <v>47916</v>
      </c>
      <c r="K4316" s="4">
        <v>7</v>
      </c>
      <c r="L4316" s="4">
        <v>2014</v>
      </c>
      <c r="M4316" t="str">
        <f>INDEX(RoutesPivot[DepAirport],MATCH($C4316,RoutesPivot[[RouteID]:[RouteID]],0))</f>
        <v>ORD</v>
      </c>
      <c r="N4316" t="str">
        <f>INDEX(RoutesPivot[AirportID],MATCH($C4316,RoutesPivot[[RouteID]:[RouteID]],0))</f>
        <v>BWI</v>
      </c>
      <c r="O4316">
        <f>INDEX(RoutesPivot[Distance],MATCH($C4316,RoutesPivot[[RouteID]:[RouteID]],0))</f>
        <v>520</v>
      </c>
      <c r="P4316">
        <f>INDEX(RoutesPivot[ListPrice],MATCH($C4316,RoutesPivot[[RouteID]:[RouteID]],0))</f>
        <v>240</v>
      </c>
      <c r="Q4316" t="str">
        <f>INDEX(AirportPivot[AirportName],MATCH($N4316,AirportPivot[[AirportID]:[AirportID]],0))</f>
        <v>Baltimore/Washington International Thurgood Marshall</v>
      </c>
      <c r="R4316">
        <f>INDEX(AirportPivot[Gates (number of available)],MATCH($N4316,AirportPivot[[AirportID]:[AirportID]],0))</f>
        <v>58</v>
      </c>
    </row>
    <row r="4317" spans="1:18" x14ac:dyDescent="0.25">
      <c r="A4317" s="3" t="s">
        <v>4349</v>
      </c>
      <c r="B4317" s="12">
        <v>42335</v>
      </c>
      <c r="C4317" s="4" t="s">
        <v>30</v>
      </c>
      <c r="D4317" s="4">
        <v>2.7</v>
      </c>
      <c r="E4317" s="4">
        <v>112</v>
      </c>
      <c r="F4317" s="5">
        <v>0.29166666666666669</v>
      </c>
      <c r="G4317" s="6">
        <v>375</v>
      </c>
      <c r="H4317" s="7">
        <v>69375</v>
      </c>
      <c r="I4317" s="7">
        <f>FlightsPivot[[#This Row],[Total Fare]]*10%</f>
        <v>6937.5</v>
      </c>
      <c r="J4317" s="7">
        <f>FlightsPivot[[#This Row],[Total Fare]]+FlightsPivot[[#This Row],[10% tax ]]</f>
        <v>76312.5</v>
      </c>
      <c r="K4317" s="4">
        <v>11</v>
      </c>
      <c r="L4317" s="4">
        <v>2015</v>
      </c>
      <c r="M4317" t="str">
        <f>INDEX(RoutesPivot[DepAirport],MATCH($C4317,RoutesPivot[[RouteID]:[RouteID]],0))</f>
        <v>ORD</v>
      </c>
      <c r="N4317" t="str">
        <f>INDEX(RoutesPivot[AirportID],MATCH($C4317,RoutesPivot[[RouteID]:[RouteID]],0))</f>
        <v>MCO</v>
      </c>
      <c r="O4317">
        <f>INDEX(RoutesPivot[Distance],MATCH($C4317,RoutesPivot[[RouteID]:[RouteID]],0))</f>
        <v>850</v>
      </c>
      <c r="P4317">
        <f>INDEX(RoutesPivot[ListPrice],MATCH($C4317,RoutesPivot[[RouteID]:[RouteID]],0))</f>
        <v>250</v>
      </c>
      <c r="Q4317" t="str">
        <f>INDEX(AirportPivot[AirportName],MATCH($N4317,AirportPivot[[AirportID]:[AirportID]],0))</f>
        <v>Orlando International</v>
      </c>
      <c r="R4317">
        <f>INDEX(AirportPivot[Gates (number of available)],MATCH($N4317,AirportPivot[[AirportID]:[AirportID]],0))</f>
        <v>67</v>
      </c>
    </row>
    <row r="4318" spans="1:18" x14ac:dyDescent="0.25">
      <c r="A4318" s="3" t="s">
        <v>4350</v>
      </c>
      <c r="B4318" s="12">
        <v>42166</v>
      </c>
      <c r="C4318" s="4" t="s">
        <v>37</v>
      </c>
      <c r="D4318" s="4">
        <v>2.2999999999999998</v>
      </c>
      <c r="E4318" s="4">
        <v>70</v>
      </c>
      <c r="F4318" s="5">
        <v>0.83333333333333337</v>
      </c>
      <c r="G4318" s="6">
        <v>385</v>
      </c>
      <c r="H4318" s="7">
        <v>69685</v>
      </c>
      <c r="I4318" s="7">
        <f>FlightsPivot[[#This Row],[Total Fare]]*10%</f>
        <v>6968.5</v>
      </c>
      <c r="J4318" s="7">
        <f>FlightsPivot[[#This Row],[Total Fare]]+FlightsPivot[[#This Row],[10% tax ]]</f>
        <v>76653.5</v>
      </c>
      <c r="K4318" s="4">
        <v>6</v>
      </c>
      <c r="L4318" s="4">
        <v>2015</v>
      </c>
      <c r="M4318" t="str">
        <f>INDEX(RoutesPivot[DepAirport],MATCH($C4318,RoutesPivot[[RouteID]:[RouteID]],0))</f>
        <v>ORD</v>
      </c>
      <c r="N4318" t="str">
        <f>INDEX(RoutesPivot[AirportID],MATCH($C4318,RoutesPivot[[RouteID]:[RouteID]],0))</f>
        <v>SEA</v>
      </c>
      <c r="O4318">
        <f>INDEX(RoutesPivot[Distance],MATCH($C4318,RoutesPivot[[RouteID]:[RouteID]],0))</f>
        <v>1500</v>
      </c>
      <c r="P4318">
        <f>INDEX(RoutesPivot[ListPrice],MATCH($C4318,RoutesPivot[[RouteID]:[RouteID]],0))</f>
        <v>350</v>
      </c>
      <c r="Q4318" t="str">
        <f>INDEX(AirportPivot[AirportName],MATCH($N4318,AirportPivot[[AirportID]:[AirportID]],0))</f>
        <v>Seattle-Tacoma International</v>
      </c>
      <c r="R4318">
        <f>INDEX(AirportPivot[Gates (number of available)],MATCH($N4318,AirportPivot[[AirportID]:[AirportID]],0))</f>
        <v>58</v>
      </c>
    </row>
    <row r="4319" spans="1:18" x14ac:dyDescent="0.25">
      <c r="A4319" s="3" t="s">
        <v>4351</v>
      </c>
      <c r="B4319" s="12">
        <v>41965</v>
      </c>
      <c r="C4319" s="4" t="s">
        <v>27</v>
      </c>
      <c r="D4319" s="4">
        <v>8.9</v>
      </c>
      <c r="E4319" s="4">
        <v>53</v>
      </c>
      <c r="F4319" s="5">
        <v>0.60416666666666663</v>
      </c>
      <c r="G4319" s="6">
        <v>200</v>
      </c>
      <c r="H4319" s="7">
        <v>33000</v>
      </c>
      <c r="I4319" s="7">
        <f>FlightsPivot[[#This Row],[Total Fare]]*10%</f>
        <v>3300</v>
      </c>
      <c r="J4319" s="7">
        <f>FlightsPivot[[#This Row],[Total Fare]]+FlightsPivot[[#This Row],[10% tax ]]</f>
        <v>36300</v>
      </c>
      <c r="K4319" s="4">
        <v>11</v>
      </c>
      <c r="L4319" s="4">
        <v>2014</v>
      </c>
      <c r="M4319" t="str">
        <f>INDEX(RoutesPivot[DepAirport],MATCH($C4319,RoutesPivot[[RouteID]:[RouteID]],0))</f>
        <v>ORD</v>
      </c>
      <c r="N4319" t="str">
        <f>INDEX(RoutesPivot[AirportID],MATCH($C4319,RoutesPivot[[RouteID]:[RouteID]],0))</f>
        <v>ATL</v>
      </c>
      <c r="O4319">
        <f>INDEX(RoutesPivot[Distance],MATCH($C4319,RoutesPivot[[RouteID]:[RouteID]],0))</f>
        <v>510</v>
      </c>
      <c r="P4319">
        <f>INDEX(RoutesPivot[ListPrice],MATCH($C4319,RoutesPivot[[RouteID]:[RouteID]],0))</f>
        <v>200</v>
      </c>
      <c r="Q4319" t="str">
        <f>INDEX(AirportPivot[AirportName],MATCH($N4319,AirportPivot[[AirportID]:[AirportID]],0))</f>
        <v>Hartsfield-Jackson Atlanta International</v>
      </c>
      <c r="R4319">
        <f>INDEX(AirportPivot[Gates (number of available)],MATCH($N4319,AirportPivot[[AirportID]:[AirportID]],0))</f>
        <v>100</v>
      </c>
    </row>
    <row r="4320" spans="1:18" x14ac:dyDescent="0.25">
      <c r="A4320" s="3" t="s">
        <v>4352</v>
      </c>
      <c r="B4320" s="12">
        <v>42364</v>
      </c>
      <c r="C4320" s="4" t="s">
        <v>19</v>
      </c>
      <c r="D4320" s="4">
        <v>4.8</v>
      </c>
      <c r="E4320" s="4">
        <v>36</v>
      </c>
      <c r="F4320" s="5">
        <v>0.75</v>
      </c>
      <c r="G4320" s="6">
        <v>280</v>
      </c>
      <c r="H4320" s="7">
        <v>46200</v>
      </c>
      <c r="I4320" s="7">
        <f>FlightsPivot[[#This Row],[Total Fare]]*10%</f>
        <v>4620</v>
      </c>
      <c r="J4320" s="7">
        <f>FlightsPivot[[#This Row],[Total Fare]]+FlightsPivot[[#This Row],[10% tax ]]</f>
        <v>50820</v>
      </c>
      <c r="K4320" s="4">
        <v>12</v>
      </c>
      <c r="L4320" s="4">
        <v>2015</v>
      </c>
      <c r="M4320" t="str">
        <f>INDEX(RoutesPivot[DepAirport],MATCH($C4320,RoutesPivot[[RouteID]:[RouteID]],0))</f>
        <v>ORD</v>
      </c>
      <c r="N4320" t="str">
        <f>INDEX(RoutesPivot[AirportID],MATCH($C4320,RoutesPivot[[RouteID]:[RouteID]],0))</f>
        <v>IAH</v>
      </c>
      <c r="O4320">
        <f>INDEX(RoutesPivot[Distance],MATCH($C4320,RoutesPivot[[RouteID]:[RouteID]],0))</f>
        <v>800</v>
      </c>
      <c r="P4320">
        <f>INDEX(RoutesPivot[ListPrice],MATCH($C4320,RoutesPivot[[RouteID]:[RouteID]],0))</f>
        <v>200</v>
      </c>
      <c r="Q4320" t="str">
        <f>INDEX(AirportPivot[AirportName],MATCH($N4320,AirportPivot[[AirportID]:[AirportID]],0))</f>
        <v>George Bush Intercontinental/Houston</v>
      </c>
      <c r="R4320">
        <f>INDEX(AirportPivot[Gates (number of available)],MATCH($N4320,AirportPivot[[AirportID]:[AirportID]],0))</f>
        <v>80</v>
      </c>
    </row>
    <row r="4321" spans="1:18" x14ac:dyDescent="0.25">
      <c r="A4321" s="3" t="s">
        <v>4353</v>
      </c>
      <c r="B4321" s="12">
        <v>42037</v>
      </c>
      <c r="C4321" s="4" t="s">
        <v>70</v>
      </c>
      <c r="D4321" s="4">
        <v>1.2</v>
      </c>
      <c r="E4321" s="4">
        <v>105</v>
      </c>
      <c r="F4321" s="5">
        <v>0.75</v>
      </c>
      <c r="G4321" s="6">
        <v>275</v>
      </c>
      <c r="H4321" s="7">
        <v>50875</v>
      </c>
      <c r="I4321" s="7">
        <f>FlightsPivot[[#This Row],[Total Fare]]*10%</f>
        <v>5087.5</v>
      </c>
      <c r="J4321" s="7">
        <f>FlightsPivot[[#This Row],[Total Fare]]+FlightsPivot[[#This Row],[10% tax ]]</f>
        <v>55962.5</v>
      </c>
      <c r="K4321" s="4">
        <v>2</v>
      </c>
      <c r="L4321" s="4">
        <v>2015</v>
      </c>
      <c r="M4321" t="str">
        <f>INDEX(RoutesPivot[DepAirport],MATCH($C4321,RoutesPivot[[RouteID]:[RouteID]],0))</f>
        <v>ORD</v>
      </c>
      <c r="N4321" t="str">
        <f>INDEX(RoutesPivot[AirportID],MATCH($C4321,RoutesPivot[[RouteID]:[RouteID]],0))</f>
        <v>LAS</v>
      </c>
      <c r="O4321">
        <f>INDEX(RoutesPivot[Distance],MATCH($C4321,RoutesPivot[[RouteID]:[RouteID]],0))</f>
        <v>1100</v>
      </c>
      <c r="P4321">
        <f>INDEX(RoutesPivot[ListPrice],MATCH($C4321,RoutesPivot[[RouteID]:[RouteID]],0))</f>
        <v>275</v>
      </c>
      <c r="Q4321" t="str">
        <f>INDEX(AirportPivot[AirportName],MATCH($N4321,AirportPivot[[AirportID]:[AirportID]],0))</f>
        <v>McCarran International</v>
      </c>
      <c r="R4321">
        <f>INDEX(AirportPivot[Gates (number of available)],MATCH($N4321,AirportPivot[[AirportID]:[AirportID]],0))</f>
        <v>68</v>
      </c>
    </row>
    <row r="4322" spans="1:18" x14ac:dyDescent="0.25">
      <c r="A4322" s="3" t="s">
        <v>4354</v>
      </c>
      <c r="B4322" s="12">
        <v>42102</v>
      </c>
      <c r="C4322" s="4" t="s">
        <v>70</v>
      </c>
      <c r="D4322" s="4">
        <v>1.8</v>
      </c>
      <c r="E4322" s="4">
        <v>113</v>
      </c>
      <c r="F4322" s="5">
        <v>0.5</v>
      </c>
      <c r="G4322" s="6">
        <v>275</v>
      </c>
      <c r="H4322" s="7">
        <v>50875</v>
      </c>
      <c r="I4322" s="7">
        <f>FlightsPivot[[#This Row],[Total Fare]]*10%</f>
        <v>5087.5</v>
      </c>
      <c r="J4322" s="7">
        <f>FlightsPivot[[#This Row],[Total Fare]]+FlightsPivot[[#This Row],[10% tax ]]</f>
        <v>55962.5</v>
      </c>
      <c r="K4322" s="4">
        <v>4</v>
      </c>
      <c r="L4322" s="4">
        <v>2015</v>
      </c>
      <c r="M4322" t="str">
        <f>INDEX(RoutesPivot[DepAirport],MATCH($C4322,RoutesPivot[[RouteID]:[RouteID]],0))</f>
        <v>ORD</v>
      </c>
      <c r="N4322" t="str">
        <f>INDEX(RoutesPivot[AirportID],MATCH($C4322,RoutesPivot[[RouteID]:[RouteID]],0))</f>
        <v>LAS</v>
      </c>
      <c r="O4322">
        <f>INDEX(RoutesPivot[Distance],MATCH($C4322,RoutesPivot[[RouteID]:[RouteID]],0))</f>
        <v>1100</v>
      </c>
      <c r="P4322">
        <f>INDEX(RoutesPivot[ListPrice],MATCH($C4322,RoutesPivot[[RouteID]:[RouteID]],0))</f>
        <v>275</v>
      </c>
      <c r="Q4322" t="str">
        <f>INDEX(AirportPivot[AirportName],MATCH($N4322,AirportPivot[[AirportID]:[AirportID]],0))</f>
        <v>McCarran International</v>
      </c>
      <c r="R4322">
        <f>INDEX(AirportPivot[Gates (number of available)],MATCH($N4322,AirportPivot[[AirportID]:[AirportID]],0))</f>
        <v>68</v>
      </c>
    </row>
    <row r="4323" spans="1:18" x14ac:dyDescent="0.25">
      <c r="A4323" s="3" t="s">
        <v>4355</v>
      </c>
      <c r="B4323" s="12">
        <v>42253</v>
      </c>
      <c r="C4323" s="4" t="s">
        <v>23</v>
      </c>
      <c r="D4323" s="4">
        <v>2.2000000000000002</v>
      </c>
      <c r="E4323" s="4">
        <v>129</v>
      </c>
      <c r="F4323" s="5">
        <v>0.66666666666666663</v>
      </c>
      <c r="G4323" s="6">
        <v>300</v>
      </c>
      <c r="H4323" s="7">
        <v>55500</v>
      </c>
      <c r="I4323" s="7">
        <f>FlightsPivot[[#This Row],[Total Fare]]*10%</f>
        <v>5550</v>
      </c>
      <c r="J4323" s="7">
        <f>FlightsPivot[[#This Row],[Total Fare]]+FlightsPivot[[#This Row],[10% tax ]]</f>
        <v>61050</v>
      </c>
      <c r="K4323" s="4">
        <v>9</v>
      </c>
      <c r="L4323" s="4">
        <v>2015</v>
      </c>
      <c r="M4323" t="str">
        <f>INDEX(RoutesPivot[DepAirport],MATCH($C4323,RoutesPivot[[RouteID]:[RouteID]],0))</f>
        <v>ORD</v>
      </c>
      <c r="N4323" t="str">
        <f>INDEX(RoutesPivot[AirportID],MATCH($C4323,RoutesPivot[[RouteID]:[RouteID]],0))</f>
        <v>DEN</v>
      </c>
      <c r="O4323">
        <f>INDEX(RoutesPivot[Distance],MATCH($C4323,RoutesPivot[[RouteID]:[RouteID]],0))</f>
        <v>800</v>
      </c>
      <c r="P4323">
        <f>INDEX(RoutesPivot[ListPrice],MATCH($C4323,RoutesPivot[[RouteID]:[RouteID]],0))</f>
        <v>300</v>
      </c>
      <c r="Q4323" t="str">
        <f>INDEX(AirportPivot[AirportName],MATCH($N4323,AirportPivot[[AirportID]:[AirportID]],0))</f>
        <v>Denver International</v>
      </c>
      <c r="R4323">
        <f>INDEX(AirportPivot[Gates (number of available)],MATCH($N4323,AirportPivot[[AirportID]:[AirportID]],0))</f>
        <v>75</v>
      </c>
    </row>
    <row r="4324" spans="1:18" x14ac:dyDescent="0.25">
      <c r="A4324" s="3" t="s">
        <v>4356</v>
      </c>
      <c r="B4324" s="12">
        <v>42249</v>
      </c>
      <c r="C4324" s="4" t="s">
        <v>21</v>
      </c>
      <c r="D4324" s="4">
        <v>1.5</v>
      </c>
      <c r="E4324" s="4">
        <v>177</v>
      </c>
      <c r="F4324" s="5">
        <v>0.75</v>
      </c>
      <c r="G4324" s="6">
        <v>125</v>
      </c>
      <c r="H4324" s="7">
        <v>20625</v>
      </c>
      <c r="I4324" s="7">
        <f>FlightsPivot[[#This Row],[Total Fare]]*10%</f>
        <v>2062.5</v>
      </c>
      <c r="J4324" s="7">
        <f>FlightsPivot[[#This Row],[Total Fare]]+FlightsPivot[[#This Row],[10% tax ]]</f>
        <v>22687.5</v>
      </c>
      <c r="K4324" s="4">
        <v>9</v>
      </c>
      <c r="L4324" s="4">
        <v>2015</v>
      </c>
      <c r="M4324" t="str">
        <f>INDEX(RoutesPivot[DepAirport],MATCH($C4324,RoutesPivot[[RouteID]:[RouteID]],0))</f>
        <v>ORD</v>
      </c>
      <c r="N4324" t="str">
        <f>INDEX(RoutesPivot[AirportID],MATCH($C4324,RoutesPivot[[RouteID]:[RouteID]],0))</f>
        <v>CLT</v>
      </c>
      <c r="O4324">
        <f>INDEX(RoutesPivot[Distance],MATCH($C4324,RoutesPivot[[RouteID]:[RouteID]],0))</f>
        <v>700</v>
      </c>
      <c r="P4324">
        <f>INDEX(RoutesPivot[ListPrice],MATCH($C4324,RoutesPivot[[RouteID]:[RouteID]],0))</f>
        <v>125</v>
      </c>
      <c r="Q4324" t="str">
        <f>INDEX(AirportPivot[AirportName],MATCH($N4324,AirportPivot[[AirportID]:[AirportID]],0))</f>
        <v>Charlotte/Douglas International</v>
      </c>
      <c r="R4324">
        <f>INDEX(AirportPivot[Gates (number of available)],MATCH($N4324,AirportPivot[[AirportID]:[AirportID]],0))</f>
        <v>65</v>
      </c>
    </row>
    <row r="4325" spans="1:18" x14ac:dyDescent="0.25">
      <c r="A4325" s="3" t="s">
        <v>4357</v>
      </c>
      <c r="B4325" s="12">
        <v>41828</v>
      </c>
      <c r="C4325" s="4" t="s">
        <v>27</v>
      </c>
      <c r="D4325" s="4">
        <v>8.4</v>
      </c>
      <c r="E4325" s="4">
        <v>28</v>
      </c>
      <c r="F4325" s="5">
        <v>0.29166666666666669</v>
      </c>
      <c r="G4325" s="6">
        <v>220</v>
      </c>
      <c r="H4325" s="7">
        <v>40700</v>
      </c>
      <c r="I4325" s="7">
        <f>FlightsPivot[[#This Row],[Total Fare]]*10%</f>
        <v>4070</v>
      </c>
      <c r="J4325" s="7">
        <f>FlightsPivot[[#This Row],[Total Fare]]+FlightsPivot[[#This Row],[10% tax ]]</f>
        <v>44770</v>
      </c>
      <c r="K4325" s="4">
        <v>7</v>
      </c>
      <c r="L4325" s="4">
        <v>2014</v>
      </c>
      <c r="M4325" t="str">
        <f>INDEX(RoutesPivot[DepAirport],MATCH($C4325,RoutesPivot[[RouteID]:[RouteID]],0))</f>
        <v>ORD</v>
      </c>
      <c r="N4325" t="str">
        <f>INDEX(RoutesPivot[AirportID],MATCH($C4325,RoutesPivot[[RouteID]:[RouteID]],0))</f>
        <v>ATL</v>
      </c>
      <c r="O4325">
        <f>INDEX(RoutesPivot[Distance],MATCH($C4325,RoutesPivot[[RouteID]:[RouteID]],0))</f>
        <v>510</v>
      </c>
      <c r="P4325">
        <f>INDEX(RoutesPivot[ListPrice],MATCH($C4325,RoutesPivot[[RouteID]:[RouteID]],0))</f>
        <v>200</v>
      </c>
      <c r="Q4325" t="str">
        <f>INDEX(AirportPivot[AirportName],MATCH($N4325,AirportPivot[[AirportID]:[AirportID]],0))</f>
        <v>Hartsfield-Jackson Atlanta International</v>
      </c>
      <c r="R4325">
        <f>INDEX(AirportPivot[Gates (number of available)],MATCH($N4325,AirportPivot[[AirportID]:[AirportID]],0))</f>
        <v>100</v>
      </c>
    </row>
    <row r="4326" spans="1:18" x14ac:dyDescent="0.25">
      <c r="A4326" s="3" t="s">
        <v>4358</v>
      </c>
      <c r="B4326" s="12">
        <v>41758</v>
      </c>
      <c r="C4326" s="4" t="s">
        <v>21</v>
      </c>
      <c r="D4326" s="4">
        <v>0.6</v>
      </c>
      <c r="E4326" s="4">
        <v>185</v>
      </c>
      <c r="F4326" s="5">
        <v>0.3125</v>
      </c>
      <c r="G4326" s="6">
        <v>125</v>
      </c>
      <c r="H4326" s="7">
        <v>20625</v>
      </c>
      <c r="I4326" s="7">
        <f>FlightsPivot[[#This Row],[Total Fare]]*10%</f>
        <v>2062.5</v>
      </c>
      <c r="J4326" s="7">
        <f>FlightsPivot[[#This Row],[Total Fare]]+FlightsPivot[[#This Row],[10% tax ]]</f>
        <v>22687.5</v>
      </c>
      <c r="K4326" s="4">
        <v>4</v>
      </c>
      <c r="L4326" s="4">
        <v>2014</v>
      </c>
      <c r="M4326" t="str">
        <f>INDEX(RoutesPivot[DepAirport],MATCH($C4326,RoutesPivot[[RouteID]:[RouteID]],0))</f>
        <v>ORD</v>
      </c>
      <c r="N4326" t="str">
        <f>INDEX(RoutesPivot[AirportID],MATCH($C4326,RoutesPivot[[RouteID]:[RouteID]],0))</f>
        <v>CLT</v>
      </c>
      <c r="O4326">
        <f>INDEX(RoutesPivot[Distance],MATCH($C4326,RoutesPivot[[RouteID]:[RouteID]],0))</f>
        <v>700</v>
      </c>
      <c r="P4326">
        <f>INDEX(RoutesPivot[ListPrice],MATCH($C4326,RoutesPivot[[RouteID]:[RouteID]],0))</f>
        <v>125</v>
      </c>
      <c r="Q4326" t="str">
        <f>INDEX(AirportPivot[AirportName],MATCH($N4326,AirportPivot[[AirportID]:[AirportID]],0))</f>
        <v>Charlotte/Douglas International</v>
      </c>
      <c r="R4326">
        <f>INDEX(AirportPivot[Gates (number of available)],MATCH($N4326,AirportPivot[[AirportID]:[AirportID]],0))</f>
        <v>65</v>
      </c>
    </row>
    <row r="4327" spans="1:18" x14ac:dyDescent="0.25">
      <c r="A4327" s="3" t="s">
        <v>4359</v>
      </c>
      <c r="B4327" s="12">
        <v>42044</v>
      </c>
      <c r="C4327" s="4" t="s">
        <v>23</v>
      </c>
      <c r="D4327" s="4">
        <v>2.5</v>
      </c>
      <c r="E4327" s="4">
        <v>11</v>
      </c>
      <c r="F4327" s="5">
        <v>0.83333333333333337</v>
      </c>
      <c r="G4327" s="6">
        <v>300</v>
      </c>
      <c r="H4327" s="7">
        <v>55500</v>
      </c>
      <c r="I4327" s="7">
        <f>FlightsPivot[[#This Row],[Total Fare]]*10%</f>
        <v>5550</v>
      </c>
      <c r="J4327" s="7">
        <f>FlightsPivot[[#This Row],[Total Fare]]+FlightsPivot[[#This Row],[10% tax ]]</f>
        <v>61050</v>
      </c>
      <c r="K4327" s="4">
        <v>2</v>
      </c>
      <c r="L4327" s="4">
        <v>2015</v>
      </c>
      <c r="M4327" t="str">
        <f>INDEX(RoutesPivot[DepAirport],MATCH($C4327,RoutesPivot[[RouteID]:[RouteID]],0))</f>
        <v>ORD</v>
      </c>
      <c r="N4327" t="str">
        <f>INDEX(RoutesPivot[AirportID],MATCH($C4327,RoutesPivot[[RouteID]:[RouteID]],0))</f>
        <v>DEN</v>
      </c>
      <c r="O4327">
        <f>INDEX(RoutesPivot[Distance],MATCH($C4327,RoutesPivot[[RouteID]:[RouteID]],0))</f>
        <v>800</v>
      </c>
      <c r="P4327">
        <f>INDEX(RoutesPivot[ListPrice],MATCH($C4327,RoutesPivot[[RouteID]:[RouteID]],0))</f>
        <v>300</v>
      </c>
      <c r="Q4327" t="str">
        <f>INDEX(AirportPivot[AirportName],MATCH($N4327,AirportPivot[[AirportID]:[AirportID]],0))</f>
        <v>Denver International</v>
      </c>
      <c r="R4327">
        <f>INDEX(AirportPivot[Gates (number of available)],MATCH($N4327,AirportPivot[[AirportID]:[AirportID]],0))</f>
        <v>75</v>
      </c>
    </row>
    <row r="4328" spans="1:18" x14ac:dyDescent="0.25">
      <c r="A4328" s="3" t="s">
        <v>4360</v>
      </c>
      <c r="B4328" s="12">
        <v>42184</v>
      </c>
      <c r="C4328" s="4" t="s">
        <v>21</v>
      </c>
      <c r="D4328" s="4">
        <v>2.1</v>
      </c>
      <c r="E4328" s="4">
        <v>147</v>
      </c>
      <c r="F4328" s="5">
        <v>0.70833333333333337</v>
      </c>
      <c r="G4328" s="6">
        <v>137.5</v>
      </c>
      <c r="H4328" s="7">
        <v>25437.5</v>
      </c>
      <c r="I4328" s="7">
        <f>FlightsPivot[[#This Row],[Total Fare]]*10%</f>
        <v>2543.75</v>
      </c>
      <c r="J4328" s="7">
        <f>FlightsPivot[[#This Row],[Total Fare]]+FlightsPivot[[#This Row],[10% tax ]]</f>
        <v>27981.25</v>
      </c>
      <c r="K4328" s="4">
        <v>6</v>
      </c>
      <c r="L4328" s="4">
        <v>2015</v>
      </c>
      <c r="M4328" t="str">
        <f>INDEX(RoutesPivot[DepAirport],MATCH($C4328,RoutesPivot[[RouteID]:[RouteID]],0))</f>
        <v>ORD</v>
      </c>
      <c r="N4328" t="str">
        <f>INDEX(RoutesPivot[AirportID],MATCH($C4328,RoutesPivot[[RouteID]:[RouteID]],0))</f>
        <v>CLT</v>
      </c>
      <c r="O4328">
        <f>INDEX(RoutesPivot[Distance],MATCH($C4328,RoutesPivot[[RouteID]:[RouteID]],0))</f>
        <v>700</v>
      </c>
      <c r="P4328">
        <f>INDEX(RoutesPivot[ListPrice],MATCH($C4328,RoutesPivot[[RouteID]:[RouteID]],0))</f>
        <v>125</v>
      </c>
      <c r="Q4328" t="str">
        <f>INDEX(AirportPivot[AirportName],MATCH($N4328,AirportPivot[[AirportID]:[AirportID]],0))</f>
        <v>Charlotte/Douglas International</v>
      </c>
      <c r="R4328">
        <f>INDEX(AirportPivot[Gates (number of available)],MATCH($N4328,AirportPivot[[AirportID]:[AirportID]],0))</f>
        <v>65</v>
      </c>
    </row>
    <row r="4329" spans="1:18" x14ac:dyDescent="0.25">
      <c r="A4329" s="3" t="s">
        <v>4361</v>
      </c>
      <c r="B4329" s="12">
        <v>42135</v>
      </c>
      <c r="C4329" s="4" t="s">
        <v>40</v>
      </c>
      <c r="D4329" s="4">
        <v>2.2000000000000002</v>
      </c>
      <c r="E4329" s="4">
        <v>65</v>
      </c>
      <c r="F4329" s="5">
        <v>0.45833333333333331</v>
      </c>
      <c r="G4329" s="6">
        <v>115</v>
      </c>
      <c r="H4329" s="7">
        <v>20815</v>
      </c>
      <c r="I4329" s="7">
        <f>FlightsPivot[[#This Row],[Total Fare]]*10%</f>
        <v>2081.5</v>
      </c>
      <c r="J4329" s="7">
        <f>FlightsPivot[[#This Row],[Total Fare]]+FlightsPivot[[#This Row],[10% tax ]]</f>
        <v>22896.5</v>
      </c>
      <c r="K4329" s="4">
        <v>5</v>
      </c>
      <c r="L4329" s="4">
        <v>2015</v>
      </c>
      <c r="M4329" t="str">
        <f>INDEX(RoutesPivot[DepAirport],MATCH($C4329,RoutesPivot[[RouteID]:[RouteID]],0))</f>
        <v>ORD</v>
      </c>
      <c r="N4329" t="str">
        <f>INDEX(RoutesPivot[AirportID],MATCH($C4329,RoutesPivot[[RouteID]:[RouteID]],0))</f>
        <v>MSP</v>
      </c>
      <c r="O4329">
        <f>INDEX(RoutesPivot[Distance],MATCH($C4329,RoutesPivot[[RouteID]:[RouteID]],0))</f>
        <v>300</v>
      </c>
      <c r="P4329">
        <f>INDEX(RoutesPivot[ListPrice],MATCH($C4329,RoutesPivot[[RouteID]:[RouteID]],0))</f>
        <v>115</v>
      </c>
      <c r="Q4329" t="str">
        <f>INDEX(AirportPivot[AirportName],MATCH($N4329,AirportPivot[[AirportID]:[AirportID]],0))</f>
        <v>Minneapolis-St Paul International/Wold-Chamberlain</v>
      </c>
      <c r="R4329">
        <f>INDEX(AirportPivot[Gates (number of available)],MATCH($N4329,AirportPivot[[AirportID]:[AirportID]],0))</f>
        <v>65</v>
      </c>
    </row>
    <row r="4330" spans="1:18" x14ac:dyDescent="0.25">
      <c r="A4330" s="3" t="s">
        <v>4362</v>
      </c>
      <c r="B4330" s="12">
        <v>42177</v>
      </c>
      <c r="C4330" s="4" t="s">
        <v>23</v>
      </c>
      <c r="D4330" s="4">
        <v>3.4</v>
      </c>
      <c r="E4330" s="4">
        <v>191</v>
      </c>
      <c r="F4330" s="5">
        <v>0.70833333333333337</v>
      </c>
      <c r="G4330" s="6">
        <v>330</v>
      </c>
      <c r="H4330" s="7">
        <v>54450</v>
      </c>
      <c r="I4330" s="7">
        <f>FlightsPivot[[#This Row],[Total Fare]]*10%</f>
        <v>5445</v>
      </c>
      <c r="J4330" s="7">
        <f>FlightsPivot[[#This Row],[Total Fare]]+FlightsPivot[[#This Row],[10% tax ]]</f>
        <v>59895</v>
      </c>
      <c r="K4330" s="4">
        <v>6</v>
      </c>
      <c r="L4330" s="4">
        <v>2015</v>
      </c>
      <c r="M4330" t="str">
        <f>INDEX(RoutesPivot[DepAirport],MATCH($C4330,RoutesPivot[[RouteID]:[RouteID]],0))</f>
        <v>ORD</v>
      </c>
      <c r="N4330" t="str">
        <f>INDEX(RoutesPivot[AirportID],MATCH($C4330,RoutesPivot[[RouteID]:[RouteID]],0))</f>
        <v>DEN</v>
      </c>
      <c r="O4330">
        <f>INDEX(RoutesPivot[Distance],MATCH($C4330,RoutesPivot[[RouteID]:[RouteID]],0))</f>
        <v>800</v>
      </c>
      <c r="P4330">
        <f>INDEX(RoutesPivot[ListPrice],MATCH($C4330,RoutesPivot[[RouteID]:[RouteID]],0))</f>
        <v>300</v>
      </c>
      <c r="Q4330" t="str">
        <f>INDEX(AirportPivot[AirportName],MATCH($N4330,AirportPivot[[AirportID]:[AirportID]],0))</f>
        <v>Denver International</v>
      </c>
      <c r="R4330">
        <f>INDEX(AirportPivot[Gates (number of available)],MATCH($N4330,AirportPivot[[AirportID]:[AirportID]],0))</f>
        <v>75</v>
      </c>
    </row>
    <row r="4331" spans="1:18" x14ac:dyDescent="0.25">
      <c r="A4331" s="3" t="s">
        <v>4363</v>
      </c>
      <c r="B4331" s="12">
        <v>42363</v>
      </c>
      <c r="C4331" s="4" t="s">
        <v>19</v>
      </c>
      <c r="D4331" s="4">
        <v>3.3</v>
      </c>
      <c r="E4331" s="4">
        <v>107</v>
      </c>
      <c r="F4331" s="5">
        <v>0.45833333333333331</v>
      </c>
      <c r="G4331" s="6">
        <v>280</v>
      </c>
      <c r="H4331" s="7">
        <v>51800</v>
      </c>
      <c r="I4331" s="7">
        <f>FlightsPivot[[#This Row],[Total Fare]]*10%</f>
        <v>5180</v>
      </c>
      <c r="J4331" s="7">
        <f>FlightsPivot[[#This Row],[Total Fare]]+FlightsPivot[[#This Row],[10% tax ]]</f>
        <v>56980</v>
      </c>
      <c r="K4331" s="4">
        <v>12</v>
      </c>
      <c r="L4331" s="4">
        <v>2015</v>
      </c>
      <c r="M4331" t="str">
        <f>INDEX(RoutesPivot[DepAirport],MATCH($C4331,RoutesPivot[[RouteID]:[RouteID]],0))</f>
        <v>ORD</v>
      </c>
      <c r="N4331" t="str">
        <f>INDEX(RoutesPivot[AirportID],MATCH($C4331,RoutesPivot[[RouteID]:[RouteID]],0))</f>
        <v>IAH</v>
      </c>
      <c r="O4331">
        <f>INDEX(RoutesPivot[Distance],MATCH($C4331,RoutesPivot[[RouteID]:[RouteID]],0))</f>
        <v>800</v>
      </c>
      <c r="P4331">
        <f>INDEX(RoutesPivot[ListPrice],MATCH($C4331,RoutesPivot[[RouteID]:[RouteID]],0))</f>
        <v>200</v>
      </c>
      <c r="Q4331" t="str">
        <f>INDEX(AirportPivot[AirportName],MATCH($N4331,AirportPivot[[AirportID]:[AirportID]],0))</f>
        <v>George Bush Intercontinental/Houston</v>
      </c>
      <c r="R4331">
        <f>INDEX(AirportPivot[Gates (number of available)],MATCH($N4331,AirportPivot[[AirportID]:[AirportID]],0))</f>
        <v>80</v>
      </c>
    </row>
    <row r="4332" spans="1:18" x14ac:dyDescent="0.25">
      <c r="A4332" s="3" t="s">
        <v>4364</v>
      </c>
      <c r="B4332" s="12">
        <v>42274</v>
      </c>
      <c r="C4332" s="4" t="s">
        <v>25</v>
      </c>
      <c r="D4332" s="4">
        <v>1.1000000000000001</v>
      </c>
      <c r="E4332" s="4">
        <v>190</v>
      </c>
      <c r="F4332" s="5">
        <v>0.79166666666666663</v>
      </c>
      <c r="G4332" s="6">
        <v>200</v>
      </c>
      <c r="H4332" s="7">
        <v>33000</v>
      </c>
      <c r="I4332" s="7">
        <f>FlightsPivot[[#This Row],[Total Fare]]*10%</f>
        <v>3300</v>
      </c>
      <c r="J4332" s="7">
        <f>FlightsPivot[[#This Row],[Total Fare]]+FlightsPivot[[#This Row],[10% tax ]]</f>
        <v>36300</v>
      </c>
      <c r="K4332" s="4">
        <v>9</v>
      </c>
      <c r="L4332" s="4">
        <v>2015</v>
      </c>
      <c r="M4332" t="str">
        <f>INDEX(RoutesPivot[DepAirport],MATCH($C4332,RoutesPivot[[RouteID]:[RouteID]],0))</f>
        <v>ORD</v>
      </c>
      <c r="N4332" t="str">
        <f>INDEX(RoutesPivot[AirportID],MATCH($C4332,RoutesPivot[[RouteID]:[RouteID]],0))</f>
        <v>DFW</v>
      </c>
      <c r="O4332">
        <f>INDEX(RoutesPivot[Distance],MATCH($C4332,RoutesPivot[[RouteID]:[RouteID]],0))</f>
        <v>700</v>
      </c>
      <c r="P4332">
        <f>INDEX(RoutesPivot[ListPrice],MATCH($C4332,RoutesPivot[[RouteID]:[RouteID]],0))</f>
        <v>200</v>
      </c>
      <c r="Q4332" t="str">
        <f>INDEX(AirportPivot[AirportName],MATCH($N4332,AirportPivot[[AirportID]:[AirportID]],0))</f>
        <v>Dallas/Fort Worth International</v>
      </c>
      <c r="R4332">
        <f>INDEX(AirportPivot[Gates (number of available)],MATCH($N4332,AirportPivot[[AirportID]:[AirportID]],0))</f>
        <v>130</v>
      </c>
    </row>
    <row r="4333" spans="1:18" x14ac:dyDescent="0.25">
      <c r="A4333" s="3" t="s">
        <v>4365</v>
      </c>
      <c r="B4333" s="12">
        <v>41792</v>
      </c>
      <c r="C4333" s="4" t="s">
        <v>33</v>
      </c>
      <c r="D4333" s="4">
        <v>2.8</v>
      </c>
      <c r="E4333" s="4">
        <v>34</v>
      </c>
      <c r="F4333" s="5">
        <v>0.3125</v>
      </c>
      <c r="G4333" s="6">
        <v>412.5</v>
      </c>
      <c r="H4333" s="7">
        <v>76312.5</v>
      </c>
      <c r="I4333" s="7">
        <f>FlightsPivot[[#This Row],[Total Fare]]*10%</f>
        <v>7631.25</v>
      </c>
      <c r="J4333" s="7">
        <f>FlightsPivot[[#This Row],[Total Fare]]+FlightsPivot[[#This Row],[10% tax ]]</f>
        <v>83943.75</v>
      </c>
      <c r="K4333" s="4">
        <v>6</v>
      </c>
      <c r="L4333" s="4">
        <v>2014</v>
      </c>
      <c r="M4333" t="str">
        <f>INDEX(RoutesPivot[DepAirport],MATCH($C4333,RoutesPivot[[RouteID]:[RouteID]],0))</f>
        <v>ORD</v>
      </c>
      <c r="N4333" t="str">
        <f>INDEX(RoutesPivot[AirportID],MATCH($C4333,RoutesPivot[[RouteID]:[RouteID]],0))</f>
        <v>SFO</v>
      </c>
      <c r="O4333">
        <f>INDEX(RoutesPivot[Distance],MATCH($C4333,RoutesPivot[[RouteID]:[RouteID]],0))</f>
        <v>1600</v>
      </c>
      <c r="P4333">
        <f>INDEX(RoutesPivot[ListPrice],MATCH($C4333,RoutesPivot[[RouteID]:[RouteID]],0))</f>
        <v>375</v>
      </c>
      <c r="Q4333" t="str">
        <f>INDEX(AirportPivot[AirportName],MATCH($N4333,AirportPivot[[AirportID]:[AirportID]],0))</f>
        <v>San Francisco International</v>
      </c>
      <c r="R4333">
        <f>INDEX(AirportPivot[Gates (number of available)],MATCH($N4333,AirportPivot[[AirportID]:[AirportID]],0))</f>
        <v>70</v>
      </c>
    </row>
    <row r="4334" spans="1:18" x14ac:dyDescent="0.25">
      <c r="A4334" s="3" t="s">
        <v>4366</v>
      </c>
      <c r="B4334" s="12">
        <v>42218</v>
      </c>
      <c r="C4334" s="4" t="s">
        <v>15</v>
      </c>
      <c r="D4334" s="4">
        <v>2.1</v>
      </c>
      <c r="E4334" s="4">
        <v>75</v>
      </c>
      <c r="F4334" s="5">
        <v>0.29166666666666669</v>
      </c>
      <c r="G4334" s="6">
        <v>247.5</v>
      </c>
      <c r="H4334" s="7">
        <v>44797.5</v>
      </c>
      <c r="I4334" s="7">
        <f>FlightsPivot[[#This Row],[Total Fare]]*10%</f>
        <v>4479.75</v>
      </c>
      <c r="J4334" s="7">
        <f>FlightsPivot[[#This Row],[Total Fare]]+FlightsPivot[[#This Row],[10% tax ]]</f>
        <v>49277.25</v>
      </c>
      <c r="K4334" s="4">
        <v>8</v>
      </c>
      <c r="L4334" s="4">
        <v>2015</v>
      </c>
      <c r="M4334" t="str">
        <f>INDEX(RoutesPivot[DepAirport],MATCH($C4334,RoutesPivot[[RouteID]:[RouteID]],0))</f>
        <v>ORD</v>
      </c>
      <c r="N4334" t="str">
        <f>INDEX(RoutesPivot[AirportID],MATCH($C4334,RoutesPivot[[RouteID]:[RouteID]],0))</f>
        <v>EWR</v>
      </c>
      <c r="O4334">
        <f>INDEX(RoutesPivot[Distance],MATCH($C4334,RoutesPivot[[RouteID]:[RouteID]],0))</f>
        <v>600</v>
      </c>
      <c r="P4334">
        <f>INDEX(RoutesPivot[ListPrice],MATCH($C4334,RoutesPivot[[RouteID]:[RouteID]],0))</f>
        <v>225</v>
      </c>
      <c r="Q4334" t="str">
        <f>INDEX(AirportPivot[AirportName],MATCH($N4334,AirportPivot[[AirportID]:[AirportID]],0))</f>
        <v>Newark Liberty International</v>
      </c>
      <c r="R4334">
        <f>INDEX(AirportPivot[Gates (number of available)],MATCH($N4334,AirportPivot[[AirportID]:[AirportID]],0))</f>
        <v>82</v>
      </c>
    </row>
    <row r="4335" spans="1:18" x14ac:dyDescent="0.25">
      <c r="A4335" s="3" t="s">
        <v>4367</v>
      </c>
      <c r="B4335" s="12">
        <v>42364</v>
      </c>
      <c r="C4335" s="4" t="s">
        <v>98</v>
      </c>
      <c r="D4335" s="4">
        <v>4.5</v>
      </c>
      <c r="E4335" s="4">
        <v>102</v>
      </c>
      <c r="F4335" s="5">
        <v>0.79166666666666663</v>
      </c>
      <c r="G4335" s="6">
        <v>385</v>
      </c>
      <c r="H4335" s="7">
        <v>71225</v>
      </c>
      <c r="I4335" s="7">
        <f>FlightsPivot[[#This Row],[Total Fare]]*10%</f>
        <v>7122.5</v>
      </c>
      <c r="J4335" s="7">
        <f>FlightsPivot[[#This Row],[Total Fare]]+FlightsPivot[[#This Row],[10% tax ]]</f>
        <v>78347.5</v>
      </c>
      <c r="K4335" s="4">
        <v>12</v>
      </c>
      <c r="L4335" s="4">
        <v>2015</v>
      </c>
      <c r="M4335" t="str">
        <f>INDEX(RoutesPivot[DepAirport],MATCH($C4335,RoutesPivot[[RouteID]:[RouteID]],0))</f>
        <v>ORD</v>
      </c>
      <c r="N4335" t="str">
        <f>INDEX(RoutesPivot[AirportID],MATCH($C4335,RoutesPivot[[RouteID]:[RouteID]],0))</f>
        <v>PHL</v>
      </c>
      <c r="O4335">
        <f>INDEX(RoutesPivot[Distance],MATCH($C4335,RoutesPivot[[RouteID]:[RouteID]],0))</f>
        <v>580</v>
      </c>
      <c r="P4335">
        <f>INDEX(RoutesPivot[ListPrice],MATCH($C4335,RoutesPivot[[RouteID]:[RouteID]],0))</f>
        <v>275</v>
      </c>
      <c r="Q4335" t="str">
        <f>INDEX(AirportPivot[AirportName],MATCH($N4335,AirportPivot[[AirportID]:[AirportID]],0))</f>
        <v>Philadelphia International</v>
      </c>
      <c r="R4335">
        <f>INDEX(AirportPivot[Gates (number of available)],MATCH($N4335,AirportPivot[[AirportID]:[AirportID]],0))</f>
        <v>89</v>
      </c>
    </row>
    <row r="4336" spans="1:18" x14ac:dyDescent="0.25">
      <c r="A4336" s="3" t="s">
        <v>4368</v>
      </c>
      <c r="B4336" s="12">
        <v>41712</v>
      </c>
      <c r="C4336" s="4" t="s">
        <v>17</v>
      </c>
      <c r="D4336" s="4">
        <v>4.2</v>
      </c>
      <c r="E4336" s="4">
        <v>180</v>
      </c>
      <c r="F4336" s="5">
        <v>0.8125</v>
      </c>
      <c r="G4336" s="6">
        <v>350</v>
      </c>
      <c r="H4336" s="7">
        <v>57750</v>
      </c>
      <c r="I4336" s="7">
        <f>FlightsPivot[[#This Row],[Total Fare]]*10%</f>
        <v>5775</v>
      </c>
      <c r="J4336" s="7">
        <f>FlightsPivot[[#This Row],[Total Fare]]+FlightsPivot[[#This Row],[10% tax ]]</f>
        <v>63525</v>
      </c>
      <c r="K4336" s="4">
        <v>3</v>
      </c>
      <c r="L4336" s="4">
        <v>2014</v>
      </c>
      <c r="M4336" t="str">
        <f>INDEX(RoutesPivot[DepAirport],MATCH($C4336,RoutesPivot[[RouteID]:[RouteID]],0))</f>
        <v>ORD</v>
      </c>
      <c r="N4336" t="str">
        <f>INDEX(RoutesPivot[AirportID],MATCH($C4336,RoutesPivot[[RouteID]:[RouteID]],0))</f>
        <v>LAX</v>
      </c>
      <c r="O4336">
        <f>INDEX(RoutesPivot[Distance],MATCH($C4336,RoutesPivot[[RouteID]:[RouteID]],0))</f>
        <v>1518</v>
      </c>
      <c r="P4336">
        <f>INDEX(RoutesPivot[ListPrice],MATCH($C4336,RoutesPivot[[RouteID]:[RouteID]],0))</f>
        <v>350</v>
      </c>
      <c r="Q4336" t="str">
        <f>INDEX(AirportPivot[AirportName],MATCH($N4336,AirportPivot[[AirportID]:[AirportID]],0))</f>
        <v>Los Angeles International</v>
      </c>
      <c r="R4336">
        <f>INDEX(AirportPivot[Gates (number of available)],MATCH($N4336,AirportPivot[[AirportID]:[AirportID]],0))</f>
        <v>86</v>
      </c>
    </row>
    <row r="4337" spans="1:18" x14ac:dyDescent="0.25">
      <c r="A4337" s="3" t="s">
        <v>4369</v>
      </c>
      <c r="B4337" s="12">
        <v>41787</v>
      </c>
      <c r="C4337" s="4" t="s">
        <v>21</v>
      </c>
      <c r="D4337" s="4">
        <v>1.8</v>
      </c>
      <c r="E4337" s="4">
        <v>7</v>
      </c>
      <c r="F4337" s="5">
        <v>0.70833333333333337</v>
      </c>
      <c r="G4337" s="6">
        <v>125</v>
      </c>
      <c r="H4337" s="7">
        <v>23125</v>
      </c>
      <c r="I4337" s="7">
        <f>FlightsPivot[[#This Row],[Total Fare]]*10%</f>
        <v>2312.5</v>
      </c>
      <c r="J4337" s="7">
        <f>FlightsPivot[[#This Row],[Total Fare]]+FlightsPivot[[#This Row],[10% tax ]]</f>
        <v>25437.5</v>
      </c>
      <c r="K4337" s="4">
        <v>5</v>
      </c>
      <c r="L4337" s="4">
        <v>2014</v>
      </c>
      <c r="M4337" t="str">
        <f>INDEX(RoutesPivot[DepAirport],MATCH($C4337,RoutesPivot[[RouteID]:[RouteID]],0))</f>
        <v>ORD</v>
      </c>
      <c r="N4337" t="str">
        <f>INDEX(RoutesPivot[AirportID],MATCH($C4337,RoutesPivot[[RouteID]:[RouteID]],0))</f>
        <v>CLT</v>
      </c>
      <c r="O4337">
        <f>INDEX(RoutesPivot[Distance],MATCH($C4337,RoutesPivot[[RouteID]:[RouteID]],0))</f>
        <v>700</v>
      </c>
      <c r="P4337">
        <f>INDEX(RoutesPivot[ListPrice],MATCH($C4337,RoutesPivot[[RouteID]:[RouteID]],0))</f>
        <v>125</v>
      </c>
      <c r="Q4337" t="str">
        <f>INDEX(AirportPivot[AirportName],MATCH($N4337,AirportPivot[[AirportID]:[AirportID]],0))</f>
        <v>Charlotte/Douglas International</v>
      </c>
      <c r="R4337">
        <f>INDEX(AirportPivot[Gates (number of available)],MATCH($N4337,AirportPivot[[AirportID]:[AirportID]],0))</f>
        <v>65</v>
      </c>
    </row>
    <row r="4338" spans="1:18" x14ac:dyDescent="0.25">
      <c r="A4338" s="3" t="s">
        <v>4370</v>
      </c>
      <c r="B4338" s="12">
        <v>42200</v>
      </c>
      <c r="C4338" s="4" t="s">
        <v>21</v>
      </c>
      <c r="D4338" s="4">
        <v>3.5</v>
      </c>
      <c r="E4338" s="4">
        <v>91</v>
      </c>
      <c r="F4338" s="5">
        <v>0.5</v>
      </c>
      <c r="G4338" s="6">
        <v>137.5</v>
      </c>
      <c r="H4338" s="7">
        <v>25437.5</v>
      </c>
      <c r="I4338" s="7">
        <f>FlightsPivot[[#This Row],[Total Fare]]*10%</f>
        <v>2543.75</v>
      </c>
      <c r="J4338" s="7">
        <f>FlightsPivot[[#This Row],[Total Fare]]+FlightsPivot[[#This Row],[10% tax ]]</f>
        <v>27981.25</v>
      </c>
      <c r="K4338" s="4">
        <v>7</v>
      </c>
      <c r="L4338" s="4">
        <v>2015</v>
      </c>
      <c r="M4338" t="str">
        <f>INDEX(RoutesPivot[DepAirport],MATCH($C4338,RoutesPivot[[RouteID]:[RouteID]],0))</f>
        <v>ORD</v>
      </c>
      <c r="N4338" t="str">
        <f>INDEX(RoutesPivot[AirportID],MATCH($C4338,RoutesPivot[[RouteID]:[RouteID]],0))</f>
        <v>CLT</v>
      </c>
      <c r="O4338">
        <f>INDEX(RoutesPivot[Distance],MATCH($C4338,RoutesPivot[[RouteID]:[RouteID]],0))</f>
        <v>700</v>
      </c>
      <c r="P4338">
        <f>INDEX(RoutesPivot[ListPrice],MATCH($C4338,RoutesPivot[[RouteID]:[RouteID]],0))</f>
        <v>125</v>
      </c>
      <c r="Q4338" t="str">
        <f>INDEX(AirportPivot[AirportName],MATCH($N4338,AirportPivot[[AirportID]:[AirportID]],0))</f>
        <v>Charlotte/Douglas International</v>
      </c>
      <c r="R4338">
        <f>INDEX(AirportPivot[Gates (number of available)],MATCH($N4338,AirportPivot[[AirportID]:[AirportID]],0))</f>
        <v>65</v>
      </c>
    </row>
    <row r="4339" spans="1:18" x14ac:dyDescent="0.25">
      <c r="A4339" s="3" t="s">
        <v>4371</v>
      </c>
      <c r="B4339" s="12">
        <v>41973</v>
      </c>
      <c r="C4339" s="4" t="s">
        <v>17</v>
      </c>
      <c r="D4339" s="4">
        <v>9.4</v>
      </c>
      <c r="E4339" s="4">
        <v>19</v>
      </c>
      <c r="F4339" s="5">
        <v>0.85416666666666663</v>
      </c>
      <c r="G4339" s="6">
        <v>525</v>
      </c>
      <c r="H4339" s="7">
        <v>97125</v>
      </c>
      <c r="I4339" s="7">
        <f>FlightsPivot[[#This Row],[Total Fare]]*10%</f>
        <v>9712.5</v>
      </c>
      <c r="J4339" s="7">
        <f>FlightsPivot[[#This Row],[Total Fare]]+FlightsPivot[[#This Row],[10% tax ]]</f>
        <v>106837.5</v>
      </c>
      <c r="K4339" s="4">
        <v>11</v>
      </c>
      <c r="L4339" s="4">
        <v>2014</v>
      </c>
      <c r="M4339" t="str">
        <f>INDEX(RoutesPivot[DepAirport],MATCH($C4339,RoutesPivot[[RouteID]:[RouteID]],0))</f>
        <v>ORD</v>
      </c>
      <c r="N4339" t="str">
        <f>INDEX(RoutesPivot[AirportID],MATCH($C4339,RoutesPivot[[RouteID]:[RouteID]],0))</f>
        <v>LAX</v>
      </c>
      <c r="O4339">
        <f>INDEX(RoutesPivot[Distance],MATCH($C4339,RoutesPivot[[RouteID]:[RouteID]],0))</f>
        <v>1518</v>
      </c>
      <c r="P4339">
        <f>INDEX(RoutesPivot[ListPrice],MATCH($C4339,RoutesPivot[[RouteID]:[RouteID]],0))</f>
        <v>350</v>
      </c>
      <c r="Q4339" t="str">
        <f>INDEX(AirportPivot[AirportName],MATCH($N4339,AirportPivot[[AirportID]:[AirportID]],0))</f>
        <v>Los Angeles International</v>
      </c>
      <c r="R4339">
        <f>INDEX(AirportPivot[Gates (number of available)],MATCH($N4339,AirportPivot[[AirportID]:[AirportID]],0))</f>
        <v>86</v>
      </c>
    </row>
    <row r="4340" spans="1:18" x14ac:dyDescent="0.25">
      <c r="A4340" s="3" t="s">
        <v>4372</v>
      </c>
      <c r="B4340" s="12">
        <v>42368</v>
      </c>
      <c r="C4340" s="4" t="s">
        <v>17</v>
      </c>
      <c r="D4340" s="4">
        <v>4</v>
      </c>
      <c r="E4340" s="4">
        <v>210</v>
      </c>
      <c r="F4340" s="5">
        <v>0.79166666666666663</v>
      </c>
      <c r="G4340" s="6">
        <v>350</v>
      </c>
      <c r="H4340" s="7">
        <v>57750</v>
      </c>
      <c r="I4340" s="7">
        <f>FlightsPivot[[#This Row],[Total Fare]]*10%</f>
        <v>5775</v>
      </c>
      <c r="J4340" s="7">
        <f>FlightsPivot[[#This Row],[Total Fare]]+FlightsPivot[[#This Row],[10% tax ]]</f>
        <v>63525</v>
      </c>
      <c r="K4340" s="4">
        <v>12</v>
      </c>
      <c r="L4340" s="4">
        <v>2015</v>
      </c>
      <c r="M4340" t="str">
        <f>INDEX(RoutesPivot[DepAirport],MATCH($C4340,RoutesPivot[[RouteID]:[RouteID]],0))</f>
        <v>ORD</v>
      </c>
      <c r="N4340" t="str">
        <f>INDEX(RoutesPivot[AirportID],MATCH($C4340,RoutesPivot[[RouteID]:[RouteID]],0))</f>
        <v>LAX</v>
      </c>
      <c r="O4340">
        <f>INDEX(RoutesPivot[Distance],MATCH($C4340,RoutesPivot[[RouteID]:[RouteID]],0))</f>
        <v>1518</v>
      </c>
      <c r="P4340">
        <f>INDEX(RoutesPivot[ListPrice],MATCH($C4340,RoutesPivot[[RouteID]:[RouteID]],0))</f>
        <v>350</v>
      </c>
      <c r="Q4340" t="str">
        <f>INDEX(AirportPivot[AirportName],MATCH($N4340,AirportPivot[[AirportID]:[AirportID]],0))</f>
        <v>Los Angeles International</v>
      </c>
      <c r="R4340">
        <f>INDEX(AirportPivot[Gates (number of available)],MATCH($N4340,AirportPivot[[AirportID]:[AirportID]],0))</f>
        <v>86</v>
      </c>
    </row>
    <row r="4341" spans="1:18" x14ac:dyDescent="0.25">
      <c r="A4341" s="3" t="s">
        <v>4373</v>
      </c>
      <c r="B4341" s="12">
        <v>41823</v>
      </c>
      <c r="C4341" s="4" t="s">
        <v>21</v>
      </c>
      <c r="D4341" s="4">
        <v>1</v>
      </c>
      <c r="E4341" s="4">
        <v>159</v>
      </c>
      <c r="F4341" s="5">
        <v>0.75</v>
      </c>
      <c r="G4341" s="6">
        <v>137.5</v>
      </c>
      <c r="H4341" s="7">
        <v>22687.5</v>
      </c>
      <c r="I4341" s="7">
        <f>FlightsPivot[[#This Row],[Total Fare]]*10%</f>
        <v>2268.75</v>
      </c>
      <c r="J4341" s="7">
        <f>FlightsPivot[[#This Row],[Total Fare]]+FlightsPivot[[#This Row],[10% tax ]]</f>
        <v>24956.25</v>
      </c>
      <c r="K4341" s="4">
        <v>7</v>
      </c>
      <c r="L4341" s="4">
        <v>2014</v>
      </c>
      <c r="M4341" t="str">
        <f>INDEX(RoutesPivot[DepAirport],MATCH($C4341,RoutesPivot[[RouteID]:[RouteID]],0))</f>
        <v>ORD</v>
      </c>
      <c r="N4341" t="str">
        <f>INDEX(RoutesPivot[AirportID],MATCH($C4341,RoutesPivot[[RouteID]:[RouteID]],0))</f>
        <v>CLT</v>
      </c>
      <c r="O4341">
        <f>INDEX(RoutesPivot[Distance],MATCH($C4341,RoutesPivot[[RouteID]:[RouteID]],0))</f>
        <v>700</v>
      </c>
      <c r="P4341">
        <f>INDEX(RoutesPivot[ListPrice],MATCH($C4341,RoutesPivot[[RouteID]:[RouteID]],0))</f>
        <v>125</v>
      </c>
      <c r="Q4341" t="str">
        <f>INDEX(AirportPivot[AirportName],MATCH($N4341,AirportPivot[[AirportID]:[AirportID]],0))</f>
        <v>Charlotte/Douglas International</v>
      </c>
      <c r="R4341">
        <f>INDEX(AirportPivot[Gates (number of available)],MATCH($N4341,AirportPivot[[AirportID]:[AirportID]],0))</f>
        <v>65</v>
      </c>
    </row>
    <row r="4342" spans="1:18" x14ac:dyDescent="0.25">
      <c r="A4342" s="3" t="s">
        <v>4374</v>
      </c>
      <c r="B4342" s="12">
        <v>41879</v>
      </c>
      <c r="C4342" s="4" t="s">
        <v>11</v>
      </c>
      <c r="D4342" s="4">
        <v>2</v>
      </c>
      <c r="E4342" s="4">
        <v>184</v>
      </c>
      <c r="F4342" s="5">
        <v>0.8125</v>
      </c>
      <c r="G4342" s="6">
        <v>330</v>
      </c>
      <c r="H4342" s="7">
        <v>54450</v>
      </c>
      <c r="I4342" s="7">
        <f>FlightsPivot[[#This Row],[Total Fare]]*10%</f>
        <v>5445</v>
      </c>
      <c r="J4342" s="7">
        <f>FlightsPivot[[#This Row],[Total Fare]]+FlightsPivot[[#This Row],[10% tax ]]</f>
        <v>59895</v>
      </c>
      <c r="K4342" s="4">
        <v>8</v>
      </c>
      <c r="L4342" s="4">
        <v>2014</v>
      </c>
      <c r="M4342" t="str">
        <f>INDEX(RoutesPivot[DepAirport],MATCH($C4342,RoutesPivot[[RouteID]:[RouteID]],0))</f>
        <v>ORD</v>
      </c>
      <c r="N4342" t="str">
        <f>INDEX(RoutesPivot[AirportID],MATCH($C4342,RoutesPivot[[RouteID]:[RouteID]],0))</f>
        <v>BOS</v>
      </c>
      <c r="O4342">
        <f>INDEX(RoutesPivot[Distance],MATCH($C4342,RoutesPivot[[RouteID]:[RouteID]],0))</f>
        <v>730</v>
      </c>
      <c r="P4342">
        <f>INDEX(RoutesPivot[ListPrice],MATCH($C4342,RoutesPivot[[RouteID]:[RouteID]],0))</f>
        <v>300</v>
      </c>
      <c r="Q4342" t="str">
        <f>INDEX(AirportPivot[AirportName],MATCH($N4342,AirportPivot[[AirportID]:[AirportID]],0))</f>
        <v>General Edward Lawrence Logan International</v>
      </c>
      <c r="R4342">
        <f>INDEX(AirportPivot[Gates (number of available)],MATCH($N4342,AirportPivot[[AirportID]:[AirportID]],0))</f>
        <v>63</v>
      </c>
    </row>
    <row r="4343" spans="1:18" x14ac:dyDescent="0.25">
      <c r="A4343" s="3" t="s">
        <v>4375</v>
      </c>
      <c r="B4343" s="12">
        <v>41833</v>
      </c>
      <c r="C4343" s="4" t="s">
        <v>19</v>
      </c>
      <c r="D4343" s="4">
        <v>2.7</v>
      </c>
      <c r="E4343" s="4">
        <v>192</v>
      </c>
      <c r="F4343" s="5">
        <v>0.72916666666666663</v>
      </c>
      <c r="G4343" s="6">
        <v>220</v>
      </c>
      <c r="H4343" s="7">
        <v>36300</v>
      </c>
      <c r="I4343" s="7">
        <f>FlightsPivot[[#This Row],[Total Fare]]*10%</f>
        <v>3630</v>
      </c>
      <c r="J4343" s="7">
        <f>FlightsPivot[[#This Row],[Total Fare]]+FlightsPivot[[#This Row],[10% tax ]]</f>
        <v>39930</v>
      </c>
      <c r="K4343" s="4">
        <v>7</v>
      </c>
      <c r="L4343" s="4">
        <v>2014</v>
      </c>
      <c r="M4343" t="str">
        <f>INDEX(RoutesPivot[DepAirport],MATCH($C4343,RoutesPivot[[RouteID]:[RouteID]],0))</f>
        <v>ORD</v>
      </c>
      <c r="N4343" t="str">
        <f>INDEX(RoutesPivot[AirportID],MATCH($C4343,RoutesPivot[[RouteID]:[RouteID]],0))</f>
        <v>IAH</v>
      </c>
      <c r="O4343">
        <f>INDEX(RoutesPivot[Distance],MATCH($C4343,RoutesPivot[[RouteID]:[RouteID]],0))</f>
        <v>800</v>
      </c>
      <c r="P4343">
        <f>INDEX(RoutesPivot[ListPrice],MATCH($C4343,RoutesPivot[[RouteID]:[RouteID]],0))</f>
        <v>200</v>
      </c>
      <c r="Q4343" t="str">
        <f>INDEX(AirportPivot[AirportName],MATCH($N4343,AirportPivot[[AirportID]:[AirportID]],0))</f>
        <v>George Bush Intercontinental/Houston</v>
      </c>
      <c r="R4343">
        <f>INDEX(AirportPivot[Gates (number of available)],MATCH($N4343,AirportPivot[[AirportID]:[AirportID]],0))</f>
        <v>80</v>
      </c>
    </row>
    <row r="4344" spans="1:18" x14ac:dyDescent="0.25">
      <c r="A4344" s="3" t="s">
        <v>4376</v>
      </c>
      <c r="B4344" s="12">
        <v>42232</v>
      </c>
      <c r="C4344" s="4" t="s">
        <v>27</v>
      </c>
      <c r="D4344" s="4">
        <v>9.6</v>
      </c>
      <c r="E4344" s="4">
        <v>171</v>
      </c>
      <c r="F4344" s="5">
        <v>0.79166666666666663</v>
      </c>
      <c r="G4344" s="6">
        <v>220</v>
      </c>
      <c r="H4344" s="7">
        <v>36300</v>
      </c>
      <c r="I4344" s="7">
        <f>FlightsPivot[[#This Row],[Total Fare]]*10%</f>
        <v>3630</v>
      </c>
      <c r="J4344" s="7">
        <f>FlightsPivot[[#This Row],[Total Fare]]+FlightsPivot[[#This Row],[10% tax ]]</f>
        <v>39930</v>
      </c>
      <c r="K4344" s="4">
        <v>8</v>
      </c>
      <c r="L4344" s="4">
        <v>2015</v>
      </c>
      <c r="M4344" t="str">
        <f>INDEX(RoutesPivot[DepAirport],MATCH($C4344,RoutesPivot[[RouteID]:[RouteID]],0))</f>
        <v>ORD</v>
      </c>
      <c r="N4344" t="str">
        <f>INDEX(RoutesPivot[AirportID],MATCH($C4344,RoutesPivot[[RouteID]:[RouteID]],0))</f>
        <v>ATL</v>
      </c>
      <c r="O4344">
        <f>INDEX(RoutesPivot[Distance],MATCH($C4344,RoutesPivot[[RouteID]:[RouteID]],0))</f>
        <v>510</v>
      </c>
      <c r="P4344">
        <f>INDEX(RoutesPivot[ListPrice],MATCH($C4344,RoutesPivot[[RouteID]:[RouteID]],0))</f>
        <v>200</v>
      </c>
      <c r="Q4344" t="str">
        <f>INDEX(AirportPivot[AirportName],MATCH($N4344,AirportPivot[[AirportID]:[AirportID]],0))</f>
        <v>Hartsfield-Jackson Atlanta International</v>
      </c>
      <c r="R4344">
        <f>INDEX(AirportPivot[Gates (number of available)],MATCH($N4344,AirportPivot[[AirportID]:[AirportID]],0))</f>
        <v>100</v>
      </c>
    </row>
    <row r="4345" spans="1:18" x14ac:dyDescent="0.25">
      <c r="A4345" s="3" t="s">
        <v>4377</v>
      </c>
      <c r="B4345" s="12">
        <v>42220</v>
      </c>
      <c r="C4345" s="4" t="s">
        <v>25</v>
      </c>
      <c r="D4345" s="4">
        <v>1.8</v>
      </c>
      <c r="E4345" s="4">
        <v>9</v>
      </c>
      <c r="F4345" s="5">
        <v>0.6875</v>
      </c>
      <c r="G4345" s="6">
        <v>220</v>
      </c>
      <c r="H4345" s="7">
        <v>40700</v>
      </c>
      <c r="I4345" s="7">
        <f>FlightsPivot[[#This Row],[Total Fare]]*10%</f>
        <v>4070</v>
      </c>
      <c r="J4345" s="7">
        <f>FlightsPivot[[#This Row],[Total Fare]]+FlightsPivot[[#This Row],[10% tax ]]</f>
        <v>44770</v>
      </c>
      <c r="K4345" s="4">
        <v>8</v>
      </c>
      <c r="L4345" s="4">
        <v>2015</v>
      </c>
      <c r="M4345" t="str">
        <f>INDEX(RoutesPivot[DepAirport],MATCH($C4345,RoutesPivot[[RouteID]:[RouteID]],0))</f>
        <v>ORD</v>
      </c>
      <c r="N4345" t="str">
        <f>INDEX(RoutesPivot[AirportID],MATCH($C4345,RoutesPivot[[RouteID]:[RouteID]],0))</f>
        <v>DFW</v>
      </c>
      <c r="O4345">
        <f>INDEX(RoutesPivot[Distance],MATCH($C4345,RoutesPivot[[RouteID]:[RouteID]],0))</f>
        <v>700</v>
      </c>
      <c r="P4345">
        <f>INDEX(RoutesPivot[ListPrice],MATCH($C4345,RoutesPivot[[RouteID]:[RouteID]],0))</f>
        <v>200</v>
      </c>
      <c r="Q4345" t="str">
        <f>INDEX(AirportPivot[AirportName],MATCH($N4345,AirportPivot[[AirportID]:[AirportID]],0))</f>
        <v>Dallas/Fort Worth International</v>
      </c>
      <c r="R4345">
        <f>INDEX(AirportPivot[Gates (number of available)],MATCH($N4345,AirportPivot[[AirportID]:[AirportID]],0))</f>
        <v>130</v>
      </c>
    </row>
    <row r="4346" spans="1:18" x14ac:dyDescent="0.25">
      <c r="A4346" s="3" t="s">
        <v>4378</v>
      </c>
      <c r="B4346" s="12">
        <v>41745</v>
      </c>
      <c r="C4346" s="4" t="s">
        <v>86</v>
      </c>
      <c r="D4346" s="4">
        <v>2</v>
      </c>
      <c r="E4346" s="4">
        <v>81</v>
      </c>
      <c r="F4346" s="5">
        <v>0.3125</v>
      </c>
      <c r="G4346" s="6">
        <v>115</v>
      </c>
      <c r="H4346" s="7">
        <v>20815</v>
      </c>
      <c r="I4346" s="7">
        <f>FlightsPivot[[#This Row],[Total Fare]]*10%</f>
        <v>2081.5</v>
      </c>
      <c r="J4346" s="7">
        <f>FlightsPivot[[#This Row],[Total Fare]]+FlightsPivot[[#This Row],[10% tax ]]</f>
        <v>22896.5</v>
      </c>
      <c r="K4346" s="4">
        <v>4</v>
      </c>
      <c r="L4346" s="4">
        <v>2014</v>
      </c>
      <c r="M4346" t="str">
        <f>INDEX(RoutesPivot[DepAirport],MATCH($C4346,RoutesPivot[[RouteID]:[RouteID]],0))</f>
        <v>ORD</v>
      </c>
      <c r="N4346" t="str">
        <f>INDEX(RoutesPivot[AirportID],MATCH($C4346,RoutesPivot[[RouteID]:[RouteID]],0))</f>
        <v>DTW</v>
      </c>
      <c r="O4346">
        <f>INDEX(RoutesPivot[Distance],MATCH($C4346,RoutesPivot[[RouteID]:[RouteID]],0))</f>
        <v>200</v>
      </c>
      <c r="P4346">
        <f>INDEX(RoutesPivot[ListPrice],MATCH($C4346,RoutesPivot[[RouteID]:[RouteID]],0))</f>
        <v>115</v>
      </c>
      <c r="Q4346" t="str">
        <f>INDEX(AirportPivot[AirportName],MATCH($N4346,AirportPivot[[AirportID]:[AirportID]],0))</f>
        <v>Detroit Metropolitan Wayne County</v>
      </c>
      <c r="R4346">
        <f>INDEX(AirportPivot[Gates (number of available)],MATCH($N4346,AirportPivot[[AirportID]:[AirportID]],0))</f>
        <v>60</v>
      </c>
    </row>
    <row r="4347" spans="1:18" x14ac:dyDescent="0.25">
      <c r="A4347" s="3" t="s">
        <v>4379</v>
      </c>
      <c r="B4347" s="12">
        <v>41953</v>
      </c>
      <c r="C4347" s="4" t="s">
        <v>50</v>
      </c>
      <c r="D4347" s="4">
        <v>2.2999999999999998</v>
      </c>
      <c r="E4347" s="4">
        <v>168</v>
      </c>
      <c r="F4347" s="5">
        <v>0.375</v>
      </c>
      <c r="G4347" s="6">
        <v>275</v>
      </c>
      <c r="H4347" s="7">
        <v>45375</v>
      </c>
      <c r="I4347" s="7">
        <f>FlightsPivot[[#This Row],[Total Fare]]*10%</f>
        <v>4537.5</v>
      </c>
      <c r="J4347" s="7">
        <f>FlightsPivot[[#This Row],[Total Fare]]+FlightsPivot[[#This Row],[10% tax ]]</f>
        <v>49912.5</v>
      </c>
      <c r="K4347" s="4">
        <v>11</v>
      </c>
      <c r="L4347" s="4">
        <v>2014</v>
      </c>
      <c r="M4347" t="str">
        <f>INDEX(RoutesPivot[DepAirport],MATCH($C4347,RoutesPivot[[RouteID]:[RouteID]],0))</f>
        <v>ORD</v>
      </c>
      <c r="N4347" t="str">
        <f>INDEX(RoutesPivot[AirportID],MATCH($C4347,RoutesPivot[[RouteID]:[RouteID]],0))</f>
        <v>LGA</v>
      </c>
      <c r="O4347">
        <f>INDEX(RoutesPivot[Distance],MATCH($C4347,RoutesPivot[[RouteID]:[RouteID]],0))</f>
        <v>610</v>
      </c>
      <c r="P4347">
        <f>INDEX(RoutesPivot[ListPrice],MATCH($C4347,RoutesPivot[[RouteID]:[RouteID]],0))</f>
        <v>275</v>
      </c>
      <c r="Q4347" t="str">
        <f>INDEX(AirportPivot[AirportName],MATCH($N4347,AirportPivot[[AirportID]:[AirportID]],0))</f>
        <v>Laguardia</v>
      </c>
      <c r="R4347">
        <f>INDEX(AirportPivot[Gates (number of available)],MATCH($N4347,AirportPivot[[AirportID]:[AirportID]],0))</f>
        <v>66</v>
      </c>
    </row>
    <row r="4348" spans="1:18" x14ac:dyDescent="0.25">
      <c r="A4348" s="3" t="s">
        <v>4380</v>
      </c>
      <c r="B4348" s="12">
        <v>41982</v>
      </c>
      <c r="C4348" s="4" t="s">
        <v>86</v>
      </c>
      <c r="D4348" s="4">
        <v>2.6</v>
      </c>
      <c r="E4348" s="4">
        <v>207</v>
      </c>
      <c r="F4348" s="5">
        <v>0.58333333333333337</v>
      </c>
      <c r="G4348" s="6">
        <v>115</v>
      </c>
      <c r="H4348" s="7">
        <v>18975</v>
      </c>
      <c r="I4348" s="7">
        <f>FlightsPivot[[#This Row],[Total Fare]]*10%</f>
        <v>1897.5</v>
      </c>
      <c r="J4348" s="7">
        <f>FlightsPivot[[#This Row],[Total Fare]]+FlightsPivot[[#This Row],[10% tax ]]</f>
        <v>20872.5</v>
      </c>
      <c r="K4348" s="4">
        <v>12</v>
      </c>
      <c r="L4348" s="4">
        <v>2014</v>
      </c>
      <c r="M4348" t="str">
        <f>INDEX(RoutesPivot[DepAirport],MATCH($C4348,RoutesPivot[[RouteID]:[RouteID]],0))</f>
        <v>ORD</v>
      </c>
      <c r="N4348" t="str">
        <f>INDEX(RoutesPivot[AirportID],MATCH($C4348,RoutesPivot[[RouteID]:[RouteID]],0))</f>
        <v>DTW</v>
      </c>
      <c r="O4348">
        <f>INDEX(RoutesPivot[Distance],MATCH($C4348,RoutesPivot[[RouteID]:[RouteID]],0))</f>
        <v>200</v>
      </c>
      <c r="P4348">
        <f>INDEX(RoutesPivot[ListPrice],MATCH($C4348,RoutesPivot[[RouteID]:[RouteID]],0))</f>
        <v>115</v>
      </c>
      <c r="Q4348" t="str">
        <f>INDEX(AirportPivot[AirportName],MATCH($N4348,AirportPivot[[AirportID]:[AirportID]],0))</f>
        <v>Detroit Metropolitan Wayne County</v>
      </c>
      <c r="R4348">
        <f>INDEX(AirportPivot[Gates (number of available)],MATCH($N4348,AirportPivot[[AirportID]:[AirportID]],0))</f>
        <v>60</v>
      </c>
    </row>
    <row r="4349" spans="1:18" x14ac:dyDescent="0.25">
      <c r="A4349" s="3" t="s">
        <v>4381</v>
      </c>
      <c r="B4349" s="12">
        <v>41846</v>
      </c>
      <c r="C4349" s="4" t="s">
        <v>47</v>
      </c>
      <c r="D4349" s="4">
        <v>2.2000000000000002</v>
      </c>
      <c r="E4349" s="4">
        <v>115</v>
      </c>
      <c r="F4349" s="5">
        <v>0.72916666666666663</v>
      </c>
      <c r="G4349" s="6">
        <v>275</v>
      </c>
      <c r="H4349" s="7">
        <v>50875</v>
      </c>
      <c r="I4349" s="7">
        <f>FlightsPivot[[#This Row],[Total Fare]]*10%</f>
        <v>5087.5</v>
      </c>
      <c r="J4349" s="7">
        <f>FlightsPivot[[#This Row],[Total Fare]]+FlightsPivot[[#This Row],[10% tax ]]</f>
        <v>55962.5</v>
      </c>
      <c r="K4349" s="4">
        <v>7</v>
      </c>
      <c r="L4349" s="4">
        <v>2014</v>
      </c>
      <c r="M4349" t="str">
        <f>INDEX(RoutesPivot[DepAirport],MATCH($C4349,RoutesPivot[[RouteID]:[RouteID]],0))</f>
        <v>ORD</v>
      </c>
      <c r="N4349" t="str">
        <f>INDEX(RoutesPivot[AirportID],MATCH($C4349,RoutesPivot[[RouteID]:[RouteID]],0))</f>
        <v>PHX</v>
      </c>
      <c r="O4349">
        <f>INDEX(RoutesPivot[Distance],MATCH($C4349,RoutesPivot[[RouteID]:[RouteID]],0))</f>
        <v>1200</v>
      </c>
      <c r="P4349">
        <f>INDEX(RoutesPivot[ListPrice],MATCH($C4349,RoutesPivot[[RouteID]:[RouteID]],0))</f>
        <v>250</v>
      </c>
      <c r="Q4349" t="str">
        <f>INDEX(AirportPivot[AirportName],MATCH($N4349,AirportPivot[[AirportID]:[AirportID]],0))</f>
        <v>Phoenix Sky Harbor International</v>
      </c>
      <c r="R4349">
        <f>INDEX(AirportPivot[Gates (number of available)],MATCH($N4349,AirportPivot[[AirportID]:[AirportID]],0))</f>
        <v>60</v>
      </c>
    </row>
    <row r="4350" spans="1:18" x14ac:dyDescent="0.25">
      <c r="A4350" s="3" t="s">
        <v>4382</v>
      </c>
      <c r="B4350" s="12">
        <v>42048</v>
      </c>
      <c r="C4350" s="4" t="s">
        <v>23</v>
      </c>
      <c r="D4350" s="4">
        <v>1.3</v>
      </c>
      <c r="E4350" s="4">
        <v>137</v>
      </c>
      <c r="F4350" s="5">
        <v>0.75</v>
      </c>
      <c r="G4350" s="6">
        <v>300</v>
      </c>
      <c r="H4350" s="7">
        <v>55500</v>
      </c>
      <c r="I4350" s="7">
        <f>FlightsPivot[[#This Row],[Total Fare]]*10%</f>
        <v>5550</v>
      </c>
      <c r="J4350" s="7">
        <f>FlightsPivot[[#This Row],[Total Fare]]+FlightsPivot[[#This Row],[10% tax ]]</f>
        <v>61050</v>
      </c>
      <c r="K4350" s="4">
        <v>2</v>
      </c>
      <c r="L4350" s="4">
        <v>2015</v>
      </c>
      <c r="M4350" t="str">
        <f>INDEX(RoutesPivot[DepAirport],MATCH($C4350,RoutesPivot[[RouteID]:[RouteID]],0))</f>
        <v>ORD</v>
      </c>
      <c r="N4350" t="str">
        <f>INDEX(RoutesPivot[AirportID],MATCH($C4350,RoutesPivot[[RouteID]:[RouteID]],0))</f>
        <v>DEN</v>
      </c>
      <c r="O4350">
        <f>INDEX(RoutesPivot[Distance],MATCH($C4350,RoutesPivot[[RouteID]:[RouteID]],0))</f>
        <v>800</v>
      </c>
      <c r="P4350">
        <f>INDEX(RoutesPivot[ListPrice],MATCH($C4350,RoutesPivot[[RouteID]:[RouteID]],0))</f>
        <v>300</v>
      </c>
      <c r="Q4350" t="str">
        <f>INDEX(AirportPivot[AirportName],MATCH($N4350,AirportPivot[[AirportID]:[AirportID]],0))</f>
        <v>Denver International</v>
      </c>
      <c r="R4350">
        <f>INDEX(AirportPivot[Gates (number of available)],MATCH($N4350,AirportPivot[[AirportID]:[AirportID]],0))</f>
        <v>75</v>
      </c>
    </row>
    <row r="4351" spans="1:18" x14ac:dyDescent="0.25">
      <c r="A4351" s="3" t="s">
        <v>4383</v>
      </c>
      <c r="B4351" s="12">
        <v>42287</v>
      </c>
      <c r="C4351" s="4" t="s">
        <v>33</v>
      </c>
      <c r="D4351" s="4">
        <v>2.1</v>
      </c>
      <c r="E4351" s="4">
        <v>114</v>
      </c>
      <c r="F4351" s="5">
        <v>0.75</v>
      </c>
      <c r="G4351" s="6">
        <v>375</v>
      </c>
      <c r="H4351" s="7">
        <v>69375</v>
      </c>
      <c r="I4351" s="7">
        <f>FlightsPivot[[#This Row],[Total Fare]]*10%</f>
        <v>6937.5</v>
      </c>
      <c r="J4351" s="7">
        <f>FlightsPivot[[#This Row],[Total Fare]]+FlightsPivot[[#This Row],[10% tax ]]</f>
        <v>76312.5</v>
      </c>
      <c r="K4351" s="4">
        <v>10</v>
      </c>
      <c r="L4351" s="4">
        <v>2015</v>
      </c>
      <c r="M4351" t="str">
        <f>INDEX(RoutesPivot[DepAirport],MATCH($C4351,RoutesPivot[[RouteID]:[RouteID]],0))</f>
        <v>ORD</v>
      </c>
      <c r="N4351" t="str">
        <f>INDEX(RoutesPivot[AirportID],MATCH($C4351,RoutesPivot[[RouteID]:[RouteID]],0))</f>
        <v>SFO</v>
      </c>
      <c r="O4351">
        <f>INDEX(RoutesPivot[Distance],MATCH($C4351,RoutesPivot[[RouteID]:[RouteID]],0))</f>
        <v>1600</v>
      </c>
      <c r="P4351">
        <f>INDEX(RoutesPivot[ListPrice],MATCH($C4351,RoutesPivot[[RouteID]:[RouteID]],0))</f>
        <v>375</v>
      </c>
      <c r="Q4351" t="str">
        <f>INDEX(AirportPivot[AirportName],MATCH($N4351,AirportPivot[[AirportID]:[AirportID]],0))</f>
        <v>San Francisco International</v>
      </c>
      <c r="R4351">
        <f>INDEX(AirportPivot[Gates (number of available)],MATCH($N4351,AirportPivot[[AirportID]:[AirportID]],0))</f>
        <v>70</v>
      </c>
    </row>
    <row r="4352" spans="1:18" x14ac:dyDescent="0.25">
      <c r="A4352" s="3" t="s">
        <v>4384</v>
      </c>
      <c r="B4352" s="12">
        <v>42155</v>
      </c>
      <c r="C4352" s="4" t="s">
        <v>47</v>
      </c>
      <c r="D4352" s="4">
        <v>1.6</v>
      </c>
      <c r="E4352" s="4">
        <v>20</v>
      </c>
      <c r="F4352" s="5">
        <v>0.75</v>
      </c>
      <c r="G4352" s="6">
        <v>250</v>
      </c>
      <c r="H4352" s="7">
        <v>46250</v>
      </c>
      <c r="I4352" s="7">
        <f>FlightsPivot[[#This Row],[Total Fare]]*10%</f>
        <v>4625</v>
      </c>
      <c r="J4352" s="7">
        <f>FlightsPivot[[#This Row],[Total Fare]]+FlightsPivot[[#This Row],[10% tax ]]</f>
        <v>50875</v>
      </c>
      <c r="K4352" s="4">
        <v>5</v>
      </c>
      <c r="L4352" s="4">
        <v>2015</v>
      </c>
      <c r="M4352" t="str">
        <f>INDEX(RoutesPivot[DepAirport],MATCH($C4352,RoutesPivot[[RouteID]:[RouteID]],0))</f>
        <v>ORD</v>
      </c>
      <c r="N4352" t="str">
        <f>INDEX(RoutesPivot[AirportID],MATCH($C4352,RoutesPivot[[RouteID]:[RouteID]],0))</f>
        <v>PHX</v>
      </c>
      <c r="O4352">
        <f>INDEX(RoutesPivot[Distance],MATCH($C4352,RoutesPivot[[RouteID]:[RouteID]],0))</f>
        <v>1200</v>
      </c>
      <c r="P4352">
        <f>INDEX(RoutesPivot[ListPrice],MATCH($C4352,RoutesPivot[[RouteID]:[RouteID]],0))</f>
        <v>250</v>
      </c>
      <c r="Q4352" t="str">
        <f>INDEX(AirportPivot[AirportName],MATCH($N4352,AirportPivot[[AirportID]:[AirportID]],0))</f>
        <v>Phoenix Sky Harbor International</v>
      </c>
      <c r="R4352">
        <f>INDEX(AirportPivot[Gates (number of available)],MATCH($N4352,AirportPivot[[AirportID]:[AirportID]],0))</f>
        <v>60</v>
      </c>
    </row>
    <row r="4353" spans="1:18" x14ac:dyDescent="0.25">
      <c r="A4353" s="3" t="s">
        <v>4385</v>
      </c>
      <c r="B4353" s="12">
        <v>42129</v>
      </c>
      <c r="C4353" s="4" t="s">
        <v>27</v>
      </c>
      <c r="D4353" s="4">
        <v>9.1</v>
      </c>
      <c r="E4353" s="4">
        <v>205</v>
      </c>
      <c r="F4353" s="5">
        <v>0.83333333333333337</v>
      </c>
      <c r="G4353" s="6">
        <v>200</v>
      </c>
      <c r="H4353" s="7">
        <v>33000</v>
      </c>
      <c r="I4353" s="7">
        <f>FlightsPivot[[#This Row],[Total Fare]]*10%</f>
        <v>3300</v>
      </c>
      <c r="J4353" s="7">
        <f>FlightsPivot[[#This Row],[Total Fare]]+FlightsPivot[[#This Row],[10% tax ]]</f>
        <v>36300</v>
      </c>
      <c r="K4353" s="4">
        <v>5</v>
      </c>
      <c r="L4353" s="4">
        <v>2015</v>
      </c>
      <c r="M4353" t="str">
        <f>INDEX(RoutesPivot[DepAirport],MATCH($C4353,RoutesPivot[[RouteID]:[RouteID]],0))</f>
        <v>ORD</v>
      </c>
      <c r="N4353" t="str">
        <f>INDEX(RoutesPivot[AirportID],MATCH($C4353,RoutesPivot[[RouteID]:[RouteID]],0))</f>
        <v>ATL</v>
      </c>
      <c r="O4353">
        <f>INDEX(RoutesPivot[Distance],MATCH($C4353,RoutesPivot[[RouteID]:[RouteID]],0))</f>
        <v>510</v>
      </c>
      <c r="P4353">
        <f>INDEX(RoutesPivot[ListPrice],MATCH($C4353,RoutesPivot[[RouteID]:[RouteID]],0))</f>
        <v>200</v>
      </c>
      <c r="Q4353" t="str">
        <f>INDEX(AirportPivot[AirportName],MATCH($N4353,AirportPivot[[AirportID]:[AirportID]],0))</f>
        <v>Hartsfield-Jackson Atlanta International</v>
      </c>
      <c r="R4353">
        <f>INDEX(AirportPivot[Gates (number of available)],MATCH($N4353,AirportPivot[[AirportID]:[AirportID]],0))</f>
        <v>100</v>
      </c>
    </row>
    <row r="4354" spans="1:18" x14ac:dyDescent="0.25">
      <c r="A4354" s="3" t="s">
        <v>4386</v>
      </c>
      <c r="B4354" s="12">
        <v>42320</v>
      </c>
      <c r="C4354" s="4" t="s">
        <v>23</v>
      </c>
      <c r="D4354" s="4">
        <v>1.2</v>
      </c>
      <c r="E4354" s="4">
        <v>44</v>
      </c>
      <c r="F4354" s="5">
        <v>0.3125</v>
      </c>
      <c r="G4354" s="6">
        <v>300</v>
      </c>
      <c r="H4354" s="7">
        <v>49500</v>
      </c>
      <c r="I4354" s="7">
        <f>FlightsPivot[[#This Row],[Total Fare]]*10%</f>
        <v>4950</v>
      </c>
      <c r="J4354" s="7">
        <f>FlightsPivot[[#This Row],[Total Fare]]+FlightsPivot[[#This Row],[10% tax ]]</f>
        <v>54450</v>
      </c>
      <c r="K4354" s="4">
        <v>11</v>
      </c>
      <c r="L4354" s="4">
        <v>2015</v>
      </c>
      <c r="M4354" t="str">
        <f>INDEX(RoutesPivot[DepAirport],MATCH($C4354,RoutesPivot[[RouteID]:[RouteID]],0))</f>
        <v>ORD</v>
      </c>
      <c r="N4354" t="str">
        <f>INDEX(RoutesPivot[AirportID],MATCH($C4354,RoutesPivot[[RouteID]:[RouteID]],0))</f>
        <v>DEN</v>
      </c>
      <c r="O4354">
        <f>INDEX(RoutesPivot[Distance],MATCH($C4354,RoutesPivot[[RouteID]:[RouteID]],0))</f>
        <v>800</v>
      </c>
      <c r="P4354">
        <f>INDEX(RoutesPivot[ListPrice],MATCH($C4354,RoutesPivot[[RouteID]:[RouteID]],0))</f>
        <v>300</v>
      </c>
      <c r="Q4354" t="str">
        <f>INDEX(AirportPivot[AirportName],MATCH($N4354,AirportPivot[[AirportID]:[AirportID]],0))</f>
        <v>Denver International</v>
      </c>
      <c r="R4354">
        <f>INDEX(AirportPivot[Gates (number of available)],MATCH($N4354,AirportPivot[[AirportID]:[AirportID]],0))</f>
        <v>75</v>
      </c>
    </row>
    <row r="4355" spans="1:18" x14ac:dyDescent="0.25">
      <c r="A4355" s="3" t="s">
        <v>4387</v>
      </c>
      <c r="B4355" s="12">
        <v>42039</v>
      </c>
      <c r="C4355" s="4" t="s">
        <v>13</v>
      </c>
      <c r="D4355" s="4">
        <v>0.5</v>
      </c>
      <c r="E4355" s="4">
        <v>105</v>
      </c>
      <c r="F4355" s="5">
        <v>0.83333333333333337</v>
      </c>
      <c r="G4355" s="6">
        <v>250</v>
      </c>
      <c r="H4355" s="7">
        <v>46250</v>
      </c>
      <c r="I4355" s="7">
        <f>FlightsPivot[[#This Row],[Total Fare]]*10%</f>
        <v>4625</v>
      </c>
      <c r="J4355" s="7">
        <f>FlightsPivot[[#This Row],[Total Fare]]+FlightsPivot[[#This Row],[10% tax ]]</f>
        <v>50875</v>
      </c>
      <c r="K4355" s="4">
        <v>2</v>
      </c>
      <c r="L4355" s="4">
        <v>2015</v>
      </c>
      <c r="M4355" t="str">
        <f>INDEX(RoutesPivot[DepAirport],MATCH($C4355,RoutesPivot[[RouteID]:[RouteID]],0))</f>
        <v>ORD</v>
      </c>
      <c r="N4355" t="str">
        <f>INDEX(RoutesPivot[AirportID],MATCH($C4355,RoutesPivot[[RouteID]:[RouteID]],0))</f>
        <v>JFK</v>
      </c>
      <c r="O4355">
        <f>INDEX(RoutesPivot[Distance],MATCH($C4355,RoutesPivot[[RouteID]:[RouteID]],0))</f>
        <v>619</v>
      </c>
      <c r="P4355">
        <f>INDEX(RoutesPivot[ListPrice],MATCH($C4355,RoutesPivot[[RouteID]:[RouteID]],0))</f>
        <v>250</v>
      </c>
      <c r="Q4355" t="str">
        <f>INDEX(AirportPivot[AirportName],MATCH($N4355,AirportPivot[[AirportID]:[AirportID]],0))</f>
        <v>John F Kennedy International</v>
      </c>
      <c r="R4355">
        <f>INDEX(AirportPivot[Gates (number of available)],MATCH($N4355,AirportPivot[[AirportID]:[AirportID]],0))</f>
        <v>120</v>
      </c>
    </row>
    <row r="4356" spans="1:18" x14ac:dyDescent="0.25">
      <c r="A4356" s="3" t="s">
        <v>4388</v>
      </c>
      <c r="B4356" s="12">
        <v>41895</v>
      </c>
      <c r="C4356" s="4" t="s">
        <v>21</v>
      </c>
      <c r="D4356" s="4">
        <v>1.4</v>
      </c>
      <c r="E4356" s="4">
        <v>54</v>
      </c>
      <c r="F4356" s="5">
        <v>0.29166666666666669</v>
      </c>
      <c r="G4356" s="6">
        <v>125</v>
      </c>
      <c r="H4356" s="7">
        <v>20625</v>
      </c>
      <c r="I4356" s="7">
        <f>FlightsPivot[[#This Row],[Total Fare]]*10%</f>
        <v>2062.5</v>
      </c>
      <c r="J4356" s="7">
        <f>FlightsPivot[[#This Row],[Total Fare]]+FlightsPivot[[#This Row],[10% tax ]]</f>
        <v>22687.5</v>
      </c>
      <c r="K4356" s="4">
        <v>9</v>
      </c>
      <c r="L4356" s="4">
        <v>2014</v>
      </c>
      <c r="M4356" t="str">
        <f>INDEX(RoutesPivot[DepAirport],MATCH($C4356,RoutesPivot[[RouteID]:[RouteID]],0))</f>
        <v>ORD</v>
      </c>
      <c r="N4356" t="str">
        <f>INDEX(RoutesPivot[AirportID],MATCH($C4356,RoutesPivot[[RouteID]:[RouteID]],0))</f>
        <v>CLT</v>
      </c>
      <c r="O4356">
        <f>INDEX(RoutesPivot[Distance],MATCH($C4356,RoutesPivot[[RouteID]:[RouteID]],0))</f>
        <v>700</v>
      </c>
      <c r="P4356">
        <f>INDEX(RoutesPivot[ListPrice],MATCH($C4356,RoutesPivot[[RouteID]:[RouteID]],0))</f>
        <v>125</v>
      </c>
      <c r="Q4356" t="str">
        <f>INDEX(AirportPivot[AirportName],MATCH($N4356,AirportPivot[[AirportID]:[AirportID]],0))</f>
        <v>Charlotte/Douglas International</v>
      </c>
      <c r="R4356">
        <f>INDEX(AirportPivot[Gates (number of available)],MATCH($N4356,AirportPivot[[AirportID]:[AirportID]],0))</f>
        <v>65</v>
      </c>
    </row>
    <row r="4357" spans="1:18" x14ac:dyDescent="0.25">
      <c r="A4357" s="3" t="s">
        <v>4389</v>
      </c>
      <c r="B4357" s="12">
        <v>42279</v>
      </c>
      <c r="C4357" s="4" t="s">
        <v>17</v>
      </c>
      <c r="D4357" s="4">
        <v>4.3</v>
      </c>
      <c r="E4357" s="4">
        <v>139</v>
      </c>
      <c r="F4357" s="5">
        <v>0.35416666666666669</v>
      </c>
      <c r="G4357" s="6">
        <v>350</v>
      </c>
      <c r="H4357" s="7">
        <v>64750</v>
      </c>
      <c r="I4357" s="7">
        <f>FlightsPivot[[#This Row],[Total Fare]]*10%</f>
        <v>6475</v>
      </c>
      <c r="J4357" s="7">
        <f>FlightsPivot[[#This Row],[Total Fare]]+FlightsPivot[[#This Row],[10% tax ]]</f>
        <v>71225</v>
      </c>
      <c r="K4357" s="4">
        <v>10</v>
      </c>
      <c r="L4357" s="4">
        <v>2015</v>
      </c>
      <c r="M4357" t="str">
        <f>INDEX(RoutesPivot[DepAirport],MATCH($C4357,RoutesPivot[[RouteID]:[RouteID]],0))</f>
        <v>ORD</v>
      </c>
      <c r="N4357" t="str">
        <f>INDEX(RoutesPivot[AirportID],MATCH($C4357,RoutesPivot[[RouteID]:[RouteID]],0))</f>
        <v>LAX</v>
      </c>
      <c r="O4357">
        <f>INDEX(RoutesPivot[Distance],MATCH($C4357,RoutesPivot[[RouteID]:[RouteID]],0))</f>
        <v>1518</v>
      </c>
      <c r="P4357">
        <f>INDEX(RoutesPivot[ListPrice],MATCH($C4357,RoutesPivot[[RouteID]:[RouteID]],0))</f>
        <v>350</v>
      </c>
      <c r="Q4357" t="str">
        <f>INDEX(AirportPivot[AirportName],MATCH($N4357,AirportPivot[[AirportID]:[AirportID]],0))</f>
        <v>Los Angeles International</v>
      </c>
      <c r="R4357">
        <f>INDEX(AirportPivot[Gates (number of available)],MATCH($N4357,AirportPivot[[AirportID]:[AirportID]],0))</f>
        <v>86</v>
      </c>
    </row>
    <row r="4358" spans="1:18" x14ac:dyDescent="0.25">
      <c r="A4358" s="3" t="s">
        <v>4390</v>
      </c>
      <c r="B4358" s="12">
        <v>42000</v>
      </c>
      <c r="C4358" s="4" t="s">
        <v>30</v>
      </c>
      <c r="D4358" s="4">
        <v>3.6</v>
      </c>
      <c r="E4358" s="4">
        <v>202</v>
      </c>
      <c r="F4358" s="5">
        <v>0.75</v>
      </c>
      <c r="G4358" s="6">
        <v>350</v>
      </c>
      <c r="H4358" s="7">
        <v>57750</v>
      </c>
      <c r="I4358" s="7">
        <f>FlightsPivot[[#This Row],[Total Fare]]*10%</f>
        <v>5775</v>
      </c>
      <c r="J4358" s="7">
        <f>FlightsPivot[[#This Row],[Total Fare]]+FlightsPivot[[#This Row],[10% tax ]]</f>
        <v>63525</v>
      </c>
      <c r="K4358" s="4">
        <v>12</v>
      </c>
      <c r="L4358" s="4">
        <v>2014</v>
      </c>
      <c r="M4358" t="str">
        <f>INDEX(RoutesPivot[DepAirport],MATCH($C4358,RoutesPivot[[RouteID]:[RouteID]],0))</f>
        <v>ORD</v>
      </c>
      <c r="N4358" t="str">
        <f>INDEX(RoutesPivot[AirportID],MATCH($C4358,RoutesPivot[[RouteID]:[RouteID]],0))</f>
        <v>MCO</v>
      </c>
      <c r="O4358">
        <f>INDEX(RoutesPivot[Distance],MATCH($C4358,RoutesPivot[[RouteID]:[RouteID]],0))</f>
        <v>850</v>
      </c>
      <c r="P4358">
        <f>INDEX(RoutesPivot[ListPrice],MATCH($C4358,RoutesPivot[[RouteID]:[RouteID]],0))</f>
        <v>250</v>
      </c>
      <c r="Q4358" t="str">
        <f>INDEX(AirportPivot[AirportName],MATCH($N4358,AirportPivot[[AirportID]:[AirportID]],0))</f>
        <v>Orlando International</v>
      </c>
      <c r="R4358">
        <f>INDEX(AirportPivot[Gates (number of available)],MATCH($N4358,AirportPivot[[AirportID]:[AirportID]],0))</f>
        <v>67</v>
      </c>
    </row>
    <row r="4359" spans="1:18" x14ac:dyDescent="0.25">
      <c r="A4359" s="3" t="s">
        <v>4391</v>
      </c>
      <c r="B4359" s="12">
        <v>42362</v>
      </c>
      <c r="C4359" s="4" t="s">
        <v>23</v>
      </c>
      <c r="D4359" s="4">
        <v>1.6</v>
      </c>
      <c r="E4359" s="4">
        <v>89</v>
      </c>
      <c r="F4359" s="5">
        <v>0.4375</v>
      </c>
      <c r="G4359" s="6">
        <v>420</v>
      </c>
      <c r="H4359" s="7">
        <v>76020</v>
      </c>
      <c r="I4359" s="7">
        <f>FlightsPivot[[#This Row],[Total Fare]]*10%</f>
        <v>7602</v>
      </c>
      <c r="J4359" s="7">
        <f>FlightsPivot[[#This Row],[Total Fare]]+FlightsPivot[[#This Row],[10% tax ]]</f>
        <v>83622</v>
      </c>
      <c r="K4359" s="4">
        <v>12</v>
      </c>
      <c r="L4359" s="4">
        <v>2015</v>
      </c>
      <c r="M4359" t="str">
        <f>INDEX(RoutesPivot[DepAirport],MATCH($C4359,RoutesPivot[[RouteID]:[RouteID]],0))</f>
        <v>ORD</v>
      </c>
      <c r="N4359" t="str">
        <f>INDEX(RoutesPivot[AirportID],MATCH($C4359,RoutesPivot[[RouteID]:[RouteID]],0))</f>
        <v>DEN</v>
      </c>
      <c r="O4359">
        <f>INDEX(RoutesPivot[Distance],MATCH($C4359,RoutesPivot[[RouteID]:[RouteID]],0))</f>
        <v>800</v>
      </c>
      <c r="P4359">
        <f>INDEX(RoutesPivot[ListPrice],MATCH($C4359,RoutesPivot[[RouteID]:[RouteID]],0))</f>
        <v>300</v>
      </c>
      <c r="Q4359" t="str">
        <f>INDEX(AirportPivot[AirportName],MATCH($N4359,AirportPivot[[AirportID]:[AirportID]],0))</f>
        <v>Denver International</v>
      </c>
      <c r="R4359">
        <f>INDEX(AirportPivot[Gates (number of available)],MATCH($N4359,AirportPivot[[AirportID]:[AirportID]],0))</f>
        <v>75</v>
      </c>
    </row>
    <row r="4360" spans="1:18" x14ac:dyDescent="0.25">
      <c r="A4360" s="3" t="s">
        <v>4392</v>
      </c>
      <c r="B4360" s="12">
        <v>42159</v>
      </c>
      <c r="C4360" s="4" t="s">
        <v>27</v>
      </c>
      <c r="D4360" s="4">
        <v>9.6999999999999993</v>
      </c>
      <c r="E4360" s="4">
        <v>84</v>
      </c>
      <c r="F4360" s="5">
        <v>0.70833333333333337</v>
      </c>
      <c r="G4360" s="6">
        <v>220</v>
      </c>
      <c r="H4360" s="7">
        <v>39820</v>
      </c>
      <c r="I4360" s="7">
        <f>FlightsPivot[[#This Row],[Total Fare]]*10%</f>
        <v>3982</v>
      </c>
      <c r="J4360" s="7">
        <f>FlightsPivot[[#This Row],[Total Fare]]+FlightsPivot[[#This Row],[10% tax ]]</f>
        <v>43802</v>
      </c>
      <c r="K4360" s="4">
        <v>6</v>
      </c>
      <c r="L4360" s="4">
        <v>2015</v>
      </c>
      <c r="M4360" t="str">
        <f>INDEX(RoutesPivot[DepAirport],MATCH($C4360,RoutesPivot[[RouteID]:[RouteID]],0))</f>
        <v>ORD</v>
      </c>
      <c r="N4360" t="str">
        <f>INDEX(RoutesPivot[AirportID],MATCH($C4360,RoutesPivot[[RouteID]:[RouteID]],0))</f>
        <v>ATL</v>
      </c>
      <c r="O4360">
        <f>INDEX(RoutesPivot[Distance],MATCH($C4360,RoutesPivot[[RouteID]:[RouteID]],0))</f>
        <v>510</v>
      </c>
      <c r="P4360">
        <f>INDEX(RoutesPivot[ListPrice],MATCH($C4360,RoutesPivot[[RouteID]:[RouteID]],0))</f>
        <v>200</v>
      </c>
      <c r="Q4360" t="str">
        <f>INDEX(AirportPivot[AirportName],MATCH($N4360,AirportPivot[[AirportID]:[AirportID]],0))</f>
        <v>Hartsfield-Jackson Atlanta International</v>
      </c>
      <c r="R4360">
        <f>INDEX(AirportPivot[Gates (number of available)],MATCH($N4360,AirportPivot[[AirportID]:[AirportID]],0))</f>
        <v>100</v>
      </c>
    </row>
    <row r="4361" spans="1:18" x14ac:dyDescent="0.25">
      <c r="A4361" s="3" t="s">
        <v>4393</v>
      </c>
      <c r="B4361" s="12">
        <v>41884</v>
      </c>
      <c r="C4361" s="4" t="s">
        <v>17</v>
      </c>
      <c r="D4361" s="4">
        <v>4.0999999999999996</v>
      </c>
      <c r="E4361" s="4">
        <v>91</v>
      </c>
      <c r="F4361" s="5">
        <v>0.8125</v>
      </c>
      <c r="G4361" s="6">
        <v>350</v>
      </c>
      <c r="H4361" s="7">
        <v>64750</v>
      </c>
      <c r="I4361" s="7">
        <f>FlightsPivot[[#This Row],[Total Fare]]*10%</f>
        <v>6475</v>
      </c>
      <c r="J4361" s="7">
        <f>FlightsPivot[[#This Row],[Total Fare]]+FlightsPivot[[#This Row],[10% tax ]]</f>
        <v>71225</v>
      </c>
      <c r="K4361" s="4">
        <v>9</v>
      </c>
      <c r="L4361" s="4">
        <v>2014</v>
      </c>
      <c r="M4361" t="str">
        <f>INDEX(RoutesPivot[DepAirport],MATCH($C4361,RoutesPivot[[RouteID]:[RouteID]],0))</f>
        <v>ORD</v>
      </c>
      <c r="N4361" t="str">
        <f>INDEX(RoutesPivot[AirportID],MATCH($C4361,RoutesPivot[[RouteID]:[RouteID]],0))</f>
        <v>LAX</v>
      </c>
      <c r="O4361">
        <f>INDEX(RoutesPivot[Distance],MATCH($C4361,RoutesPivot[[RouteID]:[RouteID]],0))</f>
        <v>1518</v>
      </c>
      <c r="P4361">
        <f>INDEX(RoutesPivot[ListPrice],MATCH($C4361,RoutesPivot[[RouteID]:[RouteID]],0))</f>
        <v>350</v>
      </c>
      <c r="Q4361" t="str">
        <f>INDEX(AirportPivot[AirportName],MATCH($N4361,AirportPivot[[AirportID]:[AirportID]],0))</f>
        <v>Los Angeles International</v>
      </c>
      <c r="R4361">
        <f>INDEX(AirportPivot[Gates (number of available)],MATCH($N4361,AirportPivot[[AirportID]:[AirportID]],0))</f>
        <v>86</v>
      </c>
    </row>
    <row r="4362" spans="1:18" x14ac:dyDescent="0.25">
      <c r="A4362" s="3" t="s">
        <v>4394</v>
      </c>
      <c r="B4362" s="12">
        <v>41746</v>
      </c>
      <c r="C4362" s="4" t="s">
        <v>70</v>
      </c>
      <c r="D4362" s="4">
        <v>2</v>
      </c>
      <c r="E4362" s="4">
        <v>179</v>
      </c>
      <c r="F4362" s="5">
        <v>0.66666666666666663</v>
      </c>
      <c r="G4362" s="6">
        <v>275</v>
      </c>
      <c r="H4362" s="7">
        <v>45375</v>
      </c>
      <c r="I4362" s="7">
        <f>FlightsPivot[[#This Row],[Total Fare]]*10%</f>
        <v>4537.5</v>
      </c>
      <c r="J4362" s="7">
        <f>FlightsPivot[[#This Row],[Total Fare]]+FlightsPivot[[#This Row],[10% tax ]]</f>
        <v>49912.5</v>
      </c>
      <c r="K4362" s="4">
        <v>4</v>
      </c>
      <c r="L4362" s="4">
        <v>2014</v>
      </c>
      <c r="M4362" t="str">
        <f>INDEX(RoutesPivot[DepAirport],MATCH($C4362,RoutesPivot[[RouteID]:[RouteID]],0))</f>
        <v>ORD</v>
      </c>
      <c r="N4362" t="str">
        <f>INDEX(RoutesPivot[AirportID],MATCH($C4362,RoutesPivot[[RouteID]:[RouteID]],0))</f>
        <v>LAS</v>
      </c>
      <c r="O4362">
        <f>INDEX(RoutesPivot[Distance],MATCH($C4362,RoutesPivot[[RouteID]:[RouteID]],0))</f>
        <v>1100</v>
      </c>
      <c r="P4362">
        <f>INDEX(RoutesPivot[ListPrice],MATCH($C4362,RoutesPivot[[RouteID]:[RouteID]],0))</f>
        <v>275</v>
      </c>
      <c r="Q4362" t="str">
        <f>INDEX(AirportPivot[AirportName],MATCH($N4362,AirportPivot[[AirportID]:[AirportID]],0))</f>
        <v>McCarran International</v>
      </c>
      <c r="R4362">
        <f>INDEX(AirportPivot[Gates (number of available)],MATCH($N4362,AirportPivot[[AirportID]:[AirportID]],0))</f>
        <v>68</v>
      </c>
    </row>
    <row r="4363" spans="1:18" x14ac:dyDescent="0.25">
      <c r="A4363" s="3" t="s">
        <v>4395</v>
      </c>
      <c r="B4363" s="12">
        <v>42092</v>
      </c>
      <c r="C4363" s="4" t="s">
        <v>17</v>
      </c>
      <c r="D4363" s="4">
        <v>4.8</v>
      </c>
      <c r="E4363" s="4">
        <v>133</v>
      </c>
      <c r="F4363" s="5">
        <v>0.33333333333333331</v>
      </c>
      <c r="G4363" s="6">
        <v>350</v>
      </c>
      <c r="H4363" s="7">
        <v>64750</v>
      </c>
      <c r="I4363" s="7">
        <f>FlightsPivot[[#This Row],[Total Fare]]*10%</f>
        <v>6475</v>
      </c>
      <c r="J4363" s="7">
        <f>FlightsPivot[[#This Row],[Total Fare]]+FlightsPivot[[#This Row],[10% tax ]]</f>
        <v>71225</v>
      </c>
      <c r="K4363" s="4">
        <v>3</v>
      </c>
      <c r="L4363" s="4">
        <v>2015</v>
      </c>
      <c r="M4363" t="str">
        <f>INDEX(RoutesPivot[DepAirport],MATCH($C4363,RoutesPivot[[RouteID]:[RouteID]],0))</f>
        <v>ORD</v>
      </c>
      <c r="N4363" t="str">
        <f>INDEX(RoutesPivot[AirportID],MATCH($C4363,RoutesPivot[[RouteID]:[RouteID]],0))</f>
        <v>LAX</v>
      </c>
      <c r="O4363">
        <f>INDEX(RoutesPivot[Distance],MATCH($C4363,RoutesPivot[[RouteID]:[RouteID]],0))</f>
        <v>1518</v>
      </c>
      <c r="P4363">
        <f>INDEX(RoutesPivot[ListPrice],MATCH($C4363,RoutesPivot[[RouteID]:[RouteID]],0))</f>
        <v>350</v>
      </c>
      <c r="Q4363" t="str">
        <f>INDEX(AirportPivot[AirportName],MATCH($N4363,AirportPivot[[AirportID]:[AirportID]],0))</f>
        <v>Los Angeles International</v>
      </c>
      <c r="R4363">
        <f>INDEX(AirportPivot[Gates (number of available)],MATCH($N4363,AirportPivot[[AirportID]:[AirportID]],0))</f>
        <v>86</v>
      </c>
    </row>
    <row r="4364" spans="1:18" x14ac:dyDescent="0.25">
      <c r="A4364" s="3" t="s">
        <v>4396</v>
      </c>
      <c r="B4364" s="12">
        <v>41683</v>
      </c>
      <c r="C4364" s="4" t="s">
        <v>70</v>
      </c>
      <c r="D4364" s="4">
        <v>1.5</v>
      </c>
      <c r="E4364" s="4">
        <v>164</v>
      </c>
      <c r="F4364" s="5">
        <v>0.35416666666666669</v>
      </c>
      <c r="G4364" s="6">
        <v>275</v>
      </c>
      <c r="H4364" s="7">
        <v>45375</v>
      </c>
      <c r="I4364" s="7">
        <f>FlightsPivot[[#This Row],[Total Fare]]*10%</f>
        <v>4537.5</v>
      </c>
      <c r="J4364" s="7">
        <f>FlightsPivot[[#This Row],[Total Fare]]+FlightsPivot[[#This Row],[10% tax ]]</f>
        <v>49912.5</v>
      </c>
      <c r="K4364" s="4">
        <v>2</v>
      </c>
      <c r="L4364" s="4">
        <v>2014</v>
      </c>
      <c r="M4364" t="str">
        <f>INDEX(RoutesPivot[DepAirport],MATCH($C4364,RoutesPivot[[RouteID]:[RouteID]],0))</f>
        <v>ORD</v>
      </c>
      <c r="N4364" t="str">
        <f>INDEX(RoutesPivot[AirportID],MATCH($C4364,RoutesPivot[[RouteID]:[RouteID]],0))</f>
        <v>LAS</v>
      </c>
      <c r="O4364">
        <f>INDEX(RoutesPivot[Distance],MATCH($C4364,RoutesPivot[[RouteID]:[RouteID]],0))</f>
        <v>1100</v>
      </c>
      <c r="P4364">
        <f>INDEX(RoutesPivot[ListPrice],MATCH($C4364,RoutesPivot[[RouteID]:[RouteID]],0))</f>
        <v>275</v>
      </c>
      <c r="Q4364" t="str">
        <f>INDEX(AirportPivot[AirportName],MATCH($N4364,AirportPivot[[AirportID]:[AirportID]],0))</f>
        <v>McCarran International</v>
      </c>
      <c r="R4364">
        <f>INDEX(AirportPivot[Gates (number of available)],MATCH($N4364,AirportPivot[[AirportID]:[AirportID]],0))</f>
        <v>68</v>
      </c>
    </row>
    <row r="4365" spans="1:18" x14ac:dyDescent="0.25">
      <c r="A4365" s="3" t="s">
        <v>4397</v>
      </c>
      <c r="B4365" s="12">
        <v>41743</v>
      </c>
      <c r="C4365" s="4" t="s">
        <v>86</v>
      </c>
      <c r="D4365" s="4">
        <v>2.2999999999999998</v>
      </c>
      <c r="E4365" s="4">
        <v>145</v>
      </c>
      <c r="F4365" s="5">
        <v>0.52083333333333337</v>
      </c>
      <c r="G4365" s="6">
        <v>115</v>
      </c>
      <c r="H4365" s="7">
        <v>21275</v>
      </c>
      <c r="I4365" s="7">
        <f>FlightsPivot[[#This Row],[Total Fare]]*10%</f>
        <v>2127.5</v>
      </c>
      <c r="J4365" s="7">
        <f>FlightsPivot[[#This Row],[Total Fare]]+FlightsPivot[[#This Row],[10% tax ]]</f>
        <v>23402.5</v>
      </c>
      <c r="K4365" s="4">
        <v>4</v>
      </c>
      <c r="L4365" s="4">
        <v>2014</v>
      </c>
      <c r="M4365" t="str">
        <f>INDEX(RoutesPivot[DepAirport],MATCH($C4365,RoutesPivot[[RouteID]:[RouteID]],0))</f>
        <v>ORD</v>
      </c>
      <c r="N4365" t="str">
        <f>INDEX(RoutesPivot[AirportID],MATCH($C4365,RoutesPivot[[RouteID]:[RouteID]],0))</f>
        <v>DTW</v>
      </c>
      <c r="O4365">
        <f>INDEX(RoutesPivot[Distance],MATCH($C4365,RoutesPivot[[RouteID]:[RouteID]],0))</f>
        <v>200</v>
      </c>
      <c r="P4365">
        <f>INDEX(RoutesPivot[ListPrice],MATCH($C4365,RoutesPivot[[RouteID]:[RouteID]],0))</f>
        <v>115</v>
      </c>
      <c r="Q4365" t="str">
        <f>INDEX(AirportPivot[AirportName],MATCH($N4365,AirportPivot[[AirportID]:[AirportID]],0))</f>
        <v>Detroit Metropolitan Wayne County</v>
      </c>
      <c r="R4365">
        <f>INDEX(AirportPivot[Gates (number of available)],MATCH($N4365,AirportPivot[[AirportID]:[AirportID]],0))</f>
        <v>60</v>
      </c>
    </row>
    <row r="4366" spans="1:18" x14ac:dyDescent="0.25">
      <c r="A4366" s="3" t="s">
        <v>4398</v>
      </c>
      <c r="B4366" s="12">
        <v>41871</v>
      </c>
      <c r="C4366" s="4" t="s">
        <v>86</v>
      </c>
      <c r="D4366" s="4">
        <v>1.6</v>
      </c>
      <c r="E4366" s="4">
        <v>99</v>
      </c>
      <c r="F4366" s="5">
        <v>0.52083333333333337</v>
      </c>
      <c r="G4366" s="6">
        <v>126.5</v>
      </c>
      <c r="H4366" s="7">
        <v>23402.5</v>
      </c>
      <c r="I4366" s="7">
        <f>FlightsPivot[[#This Row],[Total Fare]]*10%</f>
        <v>2340.25</v>
      </c>
      <c r="J4366" s="7">
        <f>FlightsPivot[[#This Row],[Total Fare]]+FlightsPivot[[#This Row],[10% tax ]]</f>
        <v>25742.75</v>
      </c>
      <c r="K4366" s="4">
        <v>8</v>
      </c>
      <c r="L4366" s="4">
        <v>2014</v>
      </c>
      <c r="M4366" t="str">
        <f>INDEX(RoutesPivot[DepAirport],MATCH($C4366,RoutesPivot[[RouteID]:[RouteID]],0))</f>
        <v>ORD</v>
      </c>
      <c r="N4366" t="str">
        <f>INDEX(RoutesPivot[AirportID],MATCH($C4366,RoutesPivot[[RouteID]:[RouteID]],0))</f>
        <v>DTW</v>
      </c>
      <c r="O4366">
        <f>INDEX(RoutesPivot[Distance],MATCH($C4366,RoutesPivot[[RouteID]:[RouteID]],0))</f>
        <v>200</v>
      </c>
      <c r="P4366">
        <f>INDEX(RoutesPivot[ListPrice],MATCH($C4366,RoutesPivot[[RouteID]:[RouteID]],0))</f>
        <v>115</v>
      </c>
      <c r="Q4366" t="str">
        <f>INDEX(AirportPivot[AirportName],MATCH($N4366,AirportPivot[[AirportID]:[AirportID]],0))</f>
        <v>Detroit Metropolitan Wayne County</v>
      </c>
      <c r="R4366">
        <f>INDEX(AirportPivot[Gates (number of available)],MATCH($N4366,AirportPivot[[AirportID]:[AirportID]],0))</f>
        <v>60</v>
      </c>
    </row>
    <row r="4367" spans="1:18" x14ac:dyDescent="0.25">
      <c r="A4367" s="3" t="s">
        <v>4399</v>
      </c>
      <c r="B4367" s="12">
        <v>41947</v>
      </c>
      <c r="C4367" s="4" t="s">
        <v>33</v>
      </c>
      <c r="D4367" s="4">
        <v>2.2000000000000002</v>
      </c>
      <c r="E4367" s="4">
        <v>174</v>
      </c>
      <c r="F4367" s="5">
        <v>0.58333333333333337</v>
      </c>
      <c r="G4367" s="6">
        <v>375</v>
      </c>
      <c r="H4367" s="7">
        <v>61875</v>
      </c>
      <c r="I4367" s="7">
        <f>FlightsPivot[[#This Row],[Total Fare]]*10%</f>
        <v>6187.5</v>
      </c>
      <c r="J4367" s="7">
        <f>FlightsPivot[[#This Row],[Total Fare]]+FlightsPivot[[#This Row],[10% tax ]]</f>
        <v>68062.5</v>
      </c>
      <c r="K4367" s="4">
        <v>11</v>
      </c>
      <c r="L4367" s="4">
        <v>2014</v>
      </c>
      <c r="M4367" t="str">
        <f>INDEX(RoutesPivot[DepAirport],MATCH($C4367,RoutesPivot[[RouteID]:[RouteID]],0))</f>
        <v>ORD</v>
      </c>
      <c r="N4367" t="str">
        <f>INDEX(RoutesPivot[AirportID],MATCH($C4367,RoutesPivot[[RouteID]:[RouteID]],0))</f>
        <v>SFO</v>
      </c>
      <c r="O4367">
        <f>INDEX(RoutesPivot[Distance],MATCH($C4367,RoutesPivot[[RouteID]:[RouteID]],0))</f>
        <v>1600</v>
      </c>
      <c r="P4367">
        <f>INDEX(RoutesPivot[ListPrice],MATCH($C4367,RoutesPivot[[RouteID]:[RouteID]],0))</f>
        <v>375</v>
      </c>
      <c r="Q4367" t="str">
        <f>INDEX(AirportPivot[AirportName],MATCH($N4367,AirportPivot[[AirportID]:[AirportID]],0))</f>
        <v>San Francisco International</v>
      </c>
      <c r="R4367">
        <f>INDEX(AirportPivot[Gates (number of available)],MATCH($N4367,AirportPivot[[AirportID]:[AirportID]],0))</f>
        <v>70</v>
      </c>
    </row>
    <row r="4368" spans="1:18" x14ac:dyDescent="0.25">
      <c r="A4368" s="3" t="s">
        <v>4400</v>
      </c>
      <c r="B4368" s="12">
        <v>42212</v>
      </c>
      <c r="C4368" s="4" t="s">
        <v>23</v>
      </c>
      <c r="D4368" s="4">
        <v>2.9</v>
      </c>
      <c r="E4368" s="4">
        <v>188</v>
      </c>
      <c r="F4368" s="5">
        <v>0.85416666666666663</v>
      </c>
      <c r="G4368" s="6">
        <v>330</v>
      </c>
      <c r="H4368" s="7">
        <v>54450</v>
      </c>
      <c r="I4368" s="7">
        <f>FlightsPivot[[#This Row],[Total Fare]]*10%</f>
        <v>5445</v>
      </c>
      <c r="J4368" s="7">
        <f>FlightsPivot[[#This Row],[Total Fare]]+FlightsPivot[[#This Row],[10% tax ]]</f>
        <v>59895</v>
      </c>
      <c r="K4368" s="4">
        <v>7</v>
      </c>
      <c r="L4368" s="4">
        <v>2015</v>
      </c>
      <c r="M4368" t="str">
        <f>INDEX(RoutesPivot[DepAirport],MATCH($C4368,RoutesPivot[[RouteID]:[RouteID]],0))</f>
        <v>ORD</v>
      </c>
      <c r="N4368" t="str">
        <f>INDEX(RoutesPivot[AirportID],MATCH($C4368,RoutesPivot[[RouteID]:[RouteID]],0))</f>
        <v>DEN</v>
      </c>
      <c r="O4368">
        <f>INDEX(RoutesPivot[Distance],MATCH($C4368,RoutesPivot[[RouteID]:[RouteID]],0))</f>
        <v>800</v>
      </c>
      <c r="P4368">
        <f>INDEX(RoutesPivot[ListPrice],MATCH($C4368,RoutesPivot[[RouteID]:[RouteID]],0))</f>
        <v>300</v>
      </c>
      <c r="Q4368" t="str">
        <f>INDEX(AirportPivot[AirportName],MATCH($N4368,AirportPivot[[AirportID]:[AirportID]],0))</f>
        <v>Denver International</v>
      </c>
      <c r="R4368">
        <f>INDEX(AirportPivot[Gates (number of available)],MATCH($N4368,AirportPivot[[AirportID]:[AirportID]],0))</f>
        <v>75</v>
      </c>
    </row>
    <row r="4369" spans="1:18" x14ac:dyDescent="0.25">
      <c r="A4369" s="3" t="s">
        <v>4401</v>
      </c>
      <c r="B4369" s="12">
        <v>41746</v>
      </c>
      <c r="C4369" s="4" t="s">
        <v>19</v>
      </c>
      <c r="D4369" s="4">
        <v>2.1</v>
      </c>
      <c r="E4369" s="4">
        <v>141</v>
      </c>
      <c r="F4369" s="5">
        <v>0.70833333333333337</v>
      </c>
      <c r="G4369" s="6">
        <v>200</v>
      </c>
      <c r="H4369" s="7">
        <v>37000</v>
      </c>
      <c r="I4369" s="7">
        <f>FlightsPivot[[#This Row],[Total Fare]]*10%</f>
        <v>3700</v>
      </c>
      <c r="J4369" s="7">
        <f>FlightsPivot[[#This Row],[Total Fare]]+FlightsPivot[[#This Row],[10% tax ]]</f>
        <v>40700</v>
      </c>
      <c r="K4369" s="4">
        <v>4</v>
      </c>
      <c r="L4369" s="4">
        <v>2014</v>
      </c>
      <c r="M4369" t="str">
        <f>INDEX(RoutesPivot[DepAirport],MATCH($C4369,RoutesPivot[[RouteID]:[RouteID]],0))</f>
        <v>ORD</v>
      </c>
      <c r="N4369" t="str">
        <f>INDEX(RoutesPivot[AirportID],MATCH($C4369,RoutesPivot[[RouteID]:[RouteID]],0))</f>
        <v>IAH</v>
      </c>
      <c r="O4369">
        <f>INDEX(RoutesPivot[Distance],MATCH($C4369,RoutesPivot[[RouteID]:[RouteID]],0))</f>
        <v>800</v>
      </c>
      <c r="P4369">
        <f>INDEX(RoutesPivot[ListPrice],MATCH($C4369,RoutesPivot[[RouteID]:[RouteID]],0))</f>
        <v>200</v>
      </c>
      <c r="Q4369" t="str">
        <f>INDEX(AirportPivot[AirportName],MATCH($N4369,AirportPivot[[AirportID]:[AirportID]],0))</f>
        <v>George Bush Intercontinental/Houston</v>
      </c>
      <c r="R4369">
        <f>INDEX(AirportPivot[Gates (number of available)],MATCH($N4369,AirportPivot[[AirportID]:[AirportID]],0))</f>
        <v>80</v>
      </c>
    </row>
    <row r="4370" spans="1:18" x14ac:dyDescent="0.25">
      <c r="A4370" s="3" t="s">
        <v>4402</v>
      </c>
      <c r="B4370" s="12">
        <v>41967</v>
      </c>
      <c r="C4370" s="4" t="s">
        <v>27</v>
      </c>
      <c r="D4370" s="4">
        <v>17.7</v>
      </c>
      <c r="E4370" s="4">
        <v>11</v>
      </c>
      <c r="F4370" s="5">
        <v>0.41666666666666669</v>
      </c>
      <c r="G4370" s="6">
        <v>300</v>
      </c>
      <c r="H4370" s="7">
        <v>55500</v>
      </c>
      <c r="I4370" s="7">
        <f>FlightsPivot[[#This Row],[Total Fare]]*10%</f>
        <v>5550</v>
      </c>
      <c r="J4370" s="7">
        <f>FlightsPivot[[#This Row],[Total Fare]]+FlightsPivot[[#This Row],[10% tax ]]</f>
        <v>61050</v>
      </c>
      <c r="K4370" s="4">
        <v>11</v>
      </c>
      <c r="L4370" s="4">
        <v>2014</v>
      </c>
      <c r="M4370" t="str">
        <f>INDEX(RoutesPivot[DepAirport],MATCH($C4370,RoutesPivot[[RouteID]:[RouteID]],0))</f>
        <v>ORD</v>
      </c>
      <c r="N4370" t="str">
        <f>INDEX(RoutesPivot[AirportID],MATCH($C4370,RoutesPivot[[RouteID]:[RouteID]],0))</f>
        <v>ATL</v>
      </c>
      <c r="O4370">
        <f>INDEX(RoutesPivot[Distance],MATCH($C4370,RoutesPivot[[RouteID]:[RouteID]],0))</f>
        <v>510</v>
      </c>
      <c r="P4370">
        <f>INDEX(RoutesPivot[ListPrice],MATCH($C4370,RoutesPivot[[RouteID]:[RouteID]],0))</f>
        <v>200</v>
      </c>
      <c r="Q4370" t="str">
        <f>INDEX(AirportPivot[AirportName],MATCH($N4370,AirportPivot[[AirportID]:[AirportID]],0))</f>
        <v>Hartsfield-Jackson Atlanta International</v>
      </c>
      <c r="R4370">
        <f>INDEX(AirportPivot[Gates (number of available)],MATCH($N4370,AirportPivot[[AirportID]:[AirportID]],0))</f>
        <v>100</v>
      </c>
    </row>
    <row r="4371" spans="1:18" x14ac:dyDescent="0.25">
      <c r="A4371" s="3" t="s">
        <v>4403</v>
      </c>
      <c r="B4371" s="12">
        <v>41985</v>
      </c>
      <c r="C4371" s="4" t="s">
        <v>80</v>
      </c>
      <c r="D4371" s="4">
        <v>1.1000000000000001</v>
      </c>
      <c r="E4371" s="4">
        <v>192</v>
      </c>
      <c r="F4371" s="5">
        <v>0.77083333333333337</v>
      </c>
      <c r="G4371" s="6">
        <v>300</v>
      </c>
      <c r="H4371" s="7">
        <v>49500</v>
      </c>
      <c r="I4371" s="7">
        <f>FlightsPivot[[#This Row],[Total Fare]]*10%</f>
        <v>4950</v>
      </c>
      <c r="J4371" s="7">
        <f>FlightsPivot[[#This Row],[Total Fare]]+FlightsPivot[[#This Row],[10% tax ]]</f>
        <v>54450</v>
      </c>
      <c r="K4371" s="4">
        <v>12</v>
      </c>
      <c r="L4371" s="4">
        <v>2014</v>
      </c>
      <c r="M4371" t="str">
        <f>INDEX(RoutesPivot[DepAirport],MATCH($C4371,RoutesPivot[[RouteID]:[RouteID]],0))</f>
        <v>ORD</v>
      </c>
      <c r="N4371" t="str">
        <f>INDEX(RoutesPivot[AirportID],MATCH($C4371,RoutesPivot[[RouteID]:[RouteID]],0))</f>
        <v>MIA</v>
      </c>
      <c r="O4371">
        <f>INDEX(RoutesPivot[Distance],MATCH($C4371,RoutesPivot[[RouteID]:[RouteID]],0))</f>
        <v>1000</v>
      </c>
      <c r="P4371">
        <f>INDEX(RoutesPivot[ListPrice],MATCH($C4371,RoutesPivot[[RouteID]:[RouteID]],0))</f>
        <v>300</v>
      </c>
      <c r="Q4371" t="str">
        <f>INDEX(AirportPivot[AirportName],MATCH($N4371,AirportPivot[[AirportID]:[AirportID]],0))</f>
        <v>Miami International</v>
      </c>
      <c r="R4371">
        <f>INDEX(AirportPivot[Gates (number of available)],MATCH($N4371,AirportPivot[[AirportID]:[AirportID]],0))</f>
        <v>80</v>
      </c>
    </row>
    <row r="4372" spans="1:18" x14ac:dyDescent="0.25">
      <c r="A4372" s="3" t="s">
        <v>4404</v>
      </c>
      <c r="B4372" s="12">
        <v>41649</v>
      </c>
      <c r="C4372" s="4" t="s">
        <v>21</v>
      </c>
      <c r="D4372" s="4">
        <v>1.8</v>
      </c>
      <c r="E4372" s="4">
        <v>26</v>
      </c>
      <c r="F4372" s="5">
        <v>0.60416666666666663</v>
      </c>
      <c r="G4372" s="6">
        <v>125</v>
      </c>
      <c r="H4372" s="7">
        <v>23125</v>
      </c>
      <c r="I4372" s="7">
        <f>FlightsPivot[[#This Row],[Total Fare]]*10%</f>
        <v>2312.5</v>
      </c>
      <c r="J4372" s="7">
        <f>FlightsPivot[[#This Row],[Total Fare]]+FlightsPivot[[#This Row],[10% tax ]]</f>
        <v>25437.5</v>
      </c>
      <c r="K4372" s="4">
        <v>1</v>
      </c>
      <c r="L4372" s="4">
        <v>2014</v>
      </c>
      <c r="M4372" t="str">
        <f>INDEX(RoutesPivot[DepAirport],MATCH($C4372,RoutesPivot[[RouteID]:[RouteID]],0))</f>
        <v>ORD</v>
      </c>
      <c r="N4372" t="str">
        <f>INDEX(RoutesPivot[AirportID],MATCH($C4372,RoutesPivot[[RouteID]:[RouteID]],0))</f>
        <v>CLT</v>
      </c>
      <c r="O4372">
        <f>INDEX(RoutesPivot[Distance],MATCH($C4372,RoutesPivot[[RouteID]:[RouteID]],0))</f>
        <v>700</v>
      </c>
      <c r="P4372">
        <f>INDEX(RoutesPivot[ListPrice],MATCH($C4372,RoutesPivot[[RouteID]:[RouteID]],0))</f>
        <v>125</v>
      </c>
      <c r="Q4372" t="str">
        <f>INDEX(AirportPivot[AirportName],MATCH($N4372,AirportPivot[[AirportID]:[AirportID]],0))</f>
        <v>Charlotte/Douglas International</v>
      </c>
      <c r="R4372">
        <f>INDEX(AirportPivot[Gates (number of available)],MATCH($N4372,AirportPivot[[AirportID]:[AirportID]],0))</f>
        <v>65</v>
      </c>
    </row>
    <row r="4373" spans="1:18" x14ac:dyDescent="0.25">
      <c r="A4373" s="3" t="s">
        <v>4405</v>
      </c>
      <c r="B4373" s="12">
        <v>42329</v>
      </c>
      <c r="C4373" s="4" t="s">
        <v>23</v>
      </c>
      <c r="D4373" s="4">
        <v>2.5</v>
      </c>
      <c r="E4373" s="4">
        <v>119</v>
      </c>
      <c r="F4373" s="5">
        <v>0.72916666666666663</v>
      </c>
      <c r="G4373" s="6">
        <v>300</v>
      </c>
      <c r="H4373" s="7">
        <v>55500</v>
      </c>
      <c r="I4373" s="7">
        <f>FlightsPivot[[#This Row],[Total Fare]]*10%</f>
        <v>5550</v>
      </c>
      <c r="J4373" s="7">
        <f>FlightsPivot[[#This Row],[Total Fare]]+FlightsPivot[[#This Row],[10% tax ]]</f>
        <v>61050</v>
      </c>
      <c r="K4373" s="4">
        <v>11</v>
      </c>
      <c r="L4373" s="4">
        <v>2015</v>
      </c>
      <c r="M4373" t="str">
        <f>INDEX(RoutesPivot[DepAirport],MATCH($C4373,RoutesPivot[[RouteID]:[RouteID]],0))</f>
        <v>ORD</v>
      </c>
      <c r="N4373" t="str">
        <f>INDEX(RoutesPivot[AirportID],MATCH($C4373,RoutesPivot[[RouteID]:[RouteID]],0))</f>
        <v>DEN</v>
      </c>
      <c r="O4373">
        <f>INDEX(RoutesPivot[Distance],MATCH($C4373,RoutesPivot[[RouteID]:[RouteID]],0))</f>
        <v>800</v>
      </c>
      <c r="P4373">
        <f>INDEX(RoutesPivot[ListPrice],MATCH($C4373,RoutesPivot[[RouteID]:[RouteID]],0))</f>
        <v>300</v>
      </c>
      <c r="Q4373" t="str">
        <f>INDEX(AirportPivot[AirportName],MATCH($N4373,AirportPivot[[AirportID]:[AirportID]],0))</f>
        <v>Denver International</v>
      </c>
      <c r="R4373">
        <f>INDEX(AirportPivot[Gates (number of available)],MATCH($N4373,AirportPivot[[AirportID]:[AirportID]],0))</f>
        <v>75</v>
      </c>
    </row>
    <row r="4374" spans="1:18" x14ac:dyDescent="0.25">
      <c r="A4374" s="3" t="s">
        <v>4406</v>
      </c>
      <c r="B4374" s="12">
        <v>42024</v>
      </c>
      <c r="C4374" s="4" t="s">
        <v>805</v>
      </c>
      <c r="D4374" s="4">
        <v>2.2000000000000002</v>
      </c>
      <c r="E4374" s="4">
        <v>10</v>
      </c>
      <c r="F4374" s="5">
        <v>0.39583333333333331</v>
      </c>
      <c r="G4374" s="6">
        <v>290</v>
      </c>
      <c r="H4374" s="7">
        <v>53650</v>
      </c>
      <c r="I4374" s="7">
        <f>FlightsPivot[[#This Row],[Total Fare]]*10%</f>
        <v>5365</v>
      </c>
      <c r="J4374" s="7">
        <f>FlightsPivot[[#This Row],[Total Fare]]+FlightsPivot[[#This Row],[10% tax ]]</f>
        <v>59015</v>
      </c>
      <c r="K4374" s="4">
        <v>1</v>
      </c>
      <c r="L4374" s="4">
        <v>2015</v>
      </c>
      <c r="M4374" t="str">
        <f>INDEX(RoutesPivot[DepAirport],MATCH($C4374,RoutesPivot[[RouteID]:[RouteID]],0))</f>
        <v>ORD</v>
      </c>
      <c r="N4374" t="str">
        <f>INDEX(RoutesPivot[AirportID],MATCH($C4374,RoutesPivot[[RouteID]:[RouteID]],0))</f>
        <v>SLC</v>
      </c>
      <c r="O4374">
        <f>INDEX(RoutesPivot[Distance],MATCH($C4374,RoutesPivot[[RouteID]:[RouteID]],0))</f>
        <v>1000</v>
      </c>
      <c r="P4374">
        <f>INDEX(RoutesPivot[ListPrice],MATCH($C4374,RoutesPivot[[RouteID]:[RouteID]],0))</f>
        <v>290</v>
      </c>
      <c r="Q4374" t="str">
        <f>INDEX(AirportPivot[AirportName],MATCH($N4374,AirportPivot[[AirportID]:[AirportID]],0))</f>
        <v>Salt Lake City International</v>
      </c>
      <c r="R4374">
        <f>INDEX(AirportPivot[Gates (number of available)],MATCH($N4374,AirportPivot[[AirportID]:[AirportID]],0))</f>
        <v>54</v>
      </c>
    </row>
    <row r="4375" spans="1:18" x14ac:dyDescent="0.25">
      <c r="A4375" s="3" t="s">
        <v>4407</v>
      </c>
      <c r="B4375" s="12">
        <v>42185</v>
      </c>
      <c r="C4375" s="4" t="s">
        <v>53</v>
      </c>
      <c r="D4375" s="4">
        <v>1.2</v>
      </c>
      <c r="E4375" s="4">
        <v>28</v>
      </c>
      <c r="F4375" s="5">
        <v>0.70833333333333337</v>
      </c>
      <c r="G4375" s="6">
        <v>330</v>
      </c>
      <c r="H4375" s="7">
        <v>61050</v>
      </c>
      <c r="I4375" s="7">
        <f>FlightsPivot[[#This Row],[Total Fare]]*10%</f>
        <v>6105</v>
      </c>
      <c r="J4375" s="7">
        <f>FlightsPivot[[#This Row],[Total Fare]]+FlightsPivot[[#This Row],[10% tax ]]</f>
        <v>67155</v>
      </c>
      <c r="K4375" s="4">
        <v>6</v>
      </c>
      <c r="L4375" s="4">
        <v>2015</v>
      </c>
      <c r="M4375" t="str">
        <f>INDEX(RoutesPivot[DepAirport],MATCH($C4375,RoutesPivot[[RouteID]:[RouteID]],0))</f>
        <v>ORD</v>
      </c>
      <c r="N4375" t="str">
        <f>INDEX(RoutesPivot[AirportID],MATCH($C4375,RoutesPivot[[RouteID]:[RouteID]],0))</f>
        <v>FLL</v>
      </c>
      <c r="O4375">
        <f>INDEX(RoutesPivot[Distance],MATCH($C4375,RoutesPivot[[RouteID]:[RouteID]],0))</f>
        <v>940</v>
      </c>
      <c r="P4375">
        <f>INDEX(RoutesPivot[ListPrice],MATCH($C4375,RoutesPivot[[RouteID]:[RouteID]],0))</f>
        <v>300</v>
      </c>
      <c r="Q4375" t="str">
        <f>INDEX(AirportPivot[AirportName],MATCH($N4375,AirportPivot[[AirportID]:[AirportID]],0))</f>
        <v>Fort Lauderdale/Hollywood International</v>
      </c>
      <c r="R4375">
        <f>INDEX(AirportPivot[Gates (number of available)],MATCH($N4375,AirportPivot[[AirportID]:[AirportID]],0))</f>
        <v>55</v>
      </c>
    </row>
    <row r="4376" spans="1:18" x14ac:dyDescent="0.25">
      <c r="A4376" s="3" t="s">
        <v>4408</v>
      </c>
      <c r="B4376" s="12">
        <v>42249</v>
      </c>
      <c r="C4376" s="4" t="s">
        <v>25</v>
      </c>
      <c r="D4376" s="4">
        <v>1.8</v>
      </c>
      <c r="E4376" s="4">
        <v>180</v>
      </c>
      <c r="F4376" s="5">
        <v>0.8125</v>
      </c>
      <c r="G4376" s="6">
        <v>200</v>
      </c>
      <c r="H4376" s="7">
        <v>33000</v>
      </c>
      <c r="I4376" s="7">
        <f>FlightsPivot[[#This Row],[Total Fare]]*10%</f>
        <v>3300</v>
      </c>
      <c r="J4376" s="7">
        <f>FlightsPivot[[#This Row],[Total Fare]]+FlightsPivot[[#This Row],[10% tax ]]</f>
        <v>36300</v>
      </c>
      <c r="K4376" s="4">
        <v>9</v>
      </c>
      <c r="L4376" s="4">
        <v>2015</v>
      </c>
      <c r="M4376" t="str">
        <f>INDEX(RoutesPivot[DepAirport],MATCH($C4376,RoutesPivot[[RouteID]:[RouteID]],0))</f>
        <v>ORD</v>
      </c>
      <c r="N4376" t="str">
        <f>INDEX(RoutesPivot[AirportID],MATCH($C4376,RoutesPivot[[RouteID]:[RouteID]],0))</f>
        <v>DFW</v>
      </c>
      <c r="O4376">
        <f>INDEX(RoutesPivot[Distance],MATCH($C4376,RoutesPivot[[RouteID]:[RouteID]],0))</f>
        <v>700</v>
      </c>
      <c r="P4376">
        <f>INDEX(RoutesPivot[ListPrice],MATCH($C4376,RoutesPivot[[RouteID]:[RouteID]],0))</f>
        <v>200</v>
      </c>
      <c r="Q4376" t="str">
        <f>INDEX(AirportPivot[AirportName],MATCH($N4376,AirportPivot[[AirportID]:[AirportID]],0))</f>
        <v>Dallas/Fort Worth International</v>
      </c>
      <c r="R4376">
        <f>INDEX(AirportPivot[Gates (number of available)],MATCH($N4376,AirportPivot[[AirportID]:[AirportID]],0))</f>
        <v>130</v>
      </c>
    </row>
    <row r="4377" spans="1:18" x14ac:dyDescent="0.25">
      <c r="A4377" s="3" t="s">
        <v>4409</v>
      </c>
      <c r="B4377" s="12">
        <v>41792</v>
      </c>
      <c r="C4377" s="4" t="s">
        <v>80</v>
      </c>
      <c r="D4377" s="4">
        <v>1.6</v>
      </c>
      <c r="E4377" s="4">
        <v>127</v>
      </c>
      <c r="F4377" s="5">
        <v>0.875</v>
      </c>
      <c r="G4377" s="6">
        <v>330</v>
      </c>
      <c r="H4377" s="7">
        <v>61050</v>
      </c>
      <c r="I4377" s="7">
        <f>FlightsPivot[[#This Row],[Total Fare]]*10%</f>
        <v>6105</v>
      </c>
      <c r="J4377" s="7">
        <f>FlightsPivot[[#This Row],[Total Fare]]+FlightsPivot[[#This Row],[10% tax ]]</f>
        <v>67155</v>
      </c>
      <c r="K4377" s="4">
        <v>6</v>
      </c>
      <c r="L4377" s="4">
        <v>2014</v>
      </c>
      <c r="M4377" t="str">
        <f>INDEX(RoutesPivot[DepAirport],MATCH($C4377,RoutesPivot[[RouteID]:[RouteID]],0))</f>
        <v>ORD</v>
      </c>
      <c r="N4377" t="str">
        <f>INDEX(RoutesPivot[AirportID],MATCH($C4377,RoutesPivot[[RouteID]:[RouteID]],0))</f>
        <v>MIA</v>
      </c>
      <c r="O4377">
        <f>INDEX(RoutesPivot[Distance],MATCH($C4377,RoutesPivot[[RouteID]:[RouteID]],0))</f>
        <v>1000</v>
      </c>
      <c r="P4377">
        <f>INDEX(RoutesPivot[ListPrice],MATCH($C4377,RoutesPivot[[RouteID]:[RouteID]],0))</f>
        <v>300</v>
      </c>
      <c r="Q4377" t="str">
        <f>INDEX(AirportPivot[AirportName],MATCH($N4377,AirportPivot[[AirportID]:[AirportID]],0))</f>
        <v>Miami International</v>
      </c>
      <c r="R4377">
        <f>INDEX(AirportPivot[Gates (number of available)],MATCH($N4377,AirportPivot[[AirportID]:[AirportID]],0))</f>
        <v>80</v>
      </c>
    </row>
    <row r="4378" spans="1:18" x14ac:dyDescent="0.25">
      <c r="A4378" s="3" t="s">
        <v>4410</v>
      </c>
      <c r="B4378" s="12">
        <v>42335</v>
      </c>
      <c r="C4378" s="4" t="s">
        <v>21</v>
      </c>
      <c r="D4378" s="4">
        <v>3.9</v>
      </c>
      <c r="E4378" s="4">
        <v>69</v>
      </c>
      <c r="F4378" s="5">
        <v>0.54166666666666663</v>
      </c>
      <c r="G4378" s="6">
        <v>187.5</v>
      </c>
      <c r="H4378" s="7">
        <v>33937.5</v>
      </c>
      <c r="I4378" s="7">
        <f>FlightsPivot[[#This Row],[Total Fare]]*10%</f>
        <v>3393.75</v>
      </c>
      <c r="J4378" s="7">
        <f>FlightsPivot[[#This Row],[Total Fare]]+FlightsPivot[[#This Row],[10% tax ]]</f>
        <v>37331.25</v>
      </c>
      <c r="K4378" s="4">
        <v>11</v>
      </c>
      <c r="L4378" s="4">
        <v>2015</v>
      </c>
      <c r="M4378" t="str">
        <f>INDEX(RoutesPivot[DepAirport],MATCH($C4378,RoutesPivot[[RouteID]:[RouteID]],0))</f>
        <v>ORD</v>
      </c>
      <c r="N4378" t="str">
        <f>INDEX(RoutesPivot[AirportID],MATCH($C4378,RoutesPivot[[RouteID]:[RouteID]],0))</f>
        <v>CLT</v>
      </c>
      <c r="O4378">
        <f>INDEX(RoutesPivot[Distance],MATCH($C4378,RoutesPivot[[RouteID]:[RouteID]],0))</f>
        <v>700</v>
      </c>
      <c r="P4378">
        <f>INDEX(RoutesPivot[ListPrice],MATCH($C4378,RoutesPivot[[RouteID]:[RouteID]],0))</f>
        <v>125</v>
      </c>
      <c r="Q4378" t="str">
        <f>INDEX(AirportPivot[AirportName],MATCH($N4378,AirportPivot[[AirportID]:[AirportID]],0))</f>
        <v>Charlotte/Douglas International</v>
      </c>
      <c r="R4378">
        <f>INDEX(AirportPivot[Gates (number of available)],MATCH($N4378,AirportPivot[[AirportID]:[AirportID]],0))</f>
        <v>65</v>
      </c>
    </row>
    <row r="4379" spans="1:18" x14ac:dyDescent="0.25">
      <c r="A4379" s="3" t="s">
        <v>4411</v>
      </c>
      <c r="B4379" s="12">
        <v>41724</v>
      </c>
      <c r="C4379" s="4" t="s">
        <v>13</v>
      </c>
      <c r="D4379" s="4">
        <v>1.5</v>
      </c>
      <c r="E4379" s="4">
        <v>106</v>
      </c>
      <c r="F4379" s="5">
        <v>0.79166666666666663</v>
      </c>
      <c r="G4379" s="6">
        <v>250</v>
      </c>
      <c r="H4379" s="7">
        <v>46250</v>
      </c>
      <c r="I4379" s="7">
        <f>FlightsPivot[[#This Row],[Total Fare]]*10%</f>
        <v>4625</v>
      </c>
      <c r="J4379" s="7">
        <f>FlightsPivot[[#This Row],[Total Fare]]+FlightsPivot[[#This Row],[10% tax ]]</f>
        <v>50875</v>
      </c>
      <c r="K4379" s="4">
        <v>3</v>
      </c>
      <c r="L4379" s="4">
        <v>2014</v>
      </c>
      <c r="M4379" t="str">
        <f>INDEX(RoutesPivot[DepAirport],MATCH($C4379,RoutesPivot[[RouteID]:[RouteID]],0))</f>
        <v>ORD</v>
      </c>
      <c r="N4379" t="str">
        <f>INDEX(RoutesPivot[AirportID],MATCH($C4379,RoutesPivot[[RouteID]:[RouteID]],0))</f>
        <v>JFK</v>
      </c>
      <c r="O4379">
        <f>INDEX(RoutesPivot[Distance],MATCH($C4379,RoutesPivot[[RouteID]:[RouteID]],0))</f>
        <v>619</v>
      </c>
      <c r="P4379">
        <f>INDEX(RoutesPivot[ListPrice],MATCH($C4379,RoutesPivot[[RouteID]:[RouteID]],0))</f>
        <v>250</v>
      </c>
      <c r="Q4379" t="str">
        <f>INDEX(AirportPivot[AirportName],MATCH($N4379,AirportPivot[[AirportID]:[AirportID]],0))</f>
        <v>John F Kennedy International</v>
      </c>
      <c r="R4379">
        <f>INDEX(AirportPivot[Gates (number of available)],MATCH($N4379,AirportPivot[[AirportID]:[AirportID]],0))</f>
        <v>120</v>
      </c>
    </row>
    <row r="4380" spans="1:18" x14ac:dyDescent="0.25">
      <c r="A4380" s="3" t="s">
        <v>4412</v>
      </c>
      <c r="B4380" s="12">
        <v>42246</v>
      </c>
      <c r="C4380" s="4" t="s">
        <v>11</v>
      </c>
      <c r="D4380" s="4">
        <v>2.9</v>
      </c>
      <c r="E4380" s="4">
        <v>22</v>
      </c>
      <c r="F4380" s="5">
        <v>0.625</v>
      </c>
      <c r="G4380" s="6">
        <v>330</v>
      </c>
      <c r="H4380" s="7">
        <v>61050</v>
      </c>
      <c r="I4380" s="7">
        <f>FlightsPivot[[#This Row],[Total Fare]]*10%</f>
        <v>6105</v>
      </c>
      <c r="J4380" s="7">
        <f>FlightsPivot[[#This Row],[Total Fare]]+FlightsPivot[[#This Row],[10% tax ]]</f>
        <v>67155</v>
      </c>
      <c r="K4380" s="4">
        <v>8</v>
      </c>
      <c r="L4380" s="4">
        <v>2015</v>
      </c>
      <c r="M4380" t="str">
        <f>INDEX(RoutesPivot[DepAirport],MATCH($C4380,RoutesPivot[[RouteID]:[RouteID]],0))</f>
        <v>ORD</v>
      </c>
      <c r="N4380" t="str">
        <f>INDEX(RoutesPivot[AirportID],MATCH($C4380,RoutesPivot[[RouteID]:[RouteID]],0))</f>
        <v>BOS</v>
      </c>
      <c r="O4380">
        <f>INDEX(RoutesPivot[Distance],MATCH($C4380,RoutesPivot[[RouteID]:[RouteID]],0))</f>
        <v>730</v>
      </c>
      <c r="P4380">
        <f>INDEX(RoutesPivot[ListPrice],MATCH($C4380,RoutesPivot[[RouteID]:[RouteID]],0))</f>
        <v>300</v>
      </c>
      <c r="Q4380" t="str">
        <f>INDEX(AirportPivot[AirportName],MATCH($N4380,AirportPivot[[AirportID]:[AirportID]],0))</f>
        <v>General Edward Lawrence Logan International</v>
      </c>
      <c r="R4380">
        <f>INDEX(AirportPivot[Gates (number of available)],MATCH($N4380,AirportPivot[[AirportID]:[AirportID]],0))</f>
        <v>63</v>
      </c>
    </row>
    <row r="4381" spans="1:18" x14ac:dyDescent="0.25">
      <c r="A4381" s="3" t="s">
        <v>4413</v>
      </c>
      <c r="B4381" s="12">
        <v>41968</v>
      </c>
      <c r="C4381" s="4" t="s">
        <v>47</v>
      </c>
      <c r="D4381" s="4">
        <v>7.4</v>
      </c>
      <c r="E4381" s="4">
        <v>75</v>
      </c>
      <c r="F4381" s="5">
        <v>0.77083333333333337</v>
      </c>
      <c r="G4381" s="6">
        <v>375</v>
      </c>
      <c r="H4381" s="7">
        <v>67875</v>
      </c>
      <c r="I4381" s="7">
        <f>FlightsPivot[[#This Row],[Total Fare]]*10%</f>
        <v>6787.5</v>
      </c>
      <c r="J4381" s="7">
        <f>FlightsPivot[[#This Row],[Total Fare]]+FlightsPivot[[#This Row],[10% tax ]]</f>
        <v>74662.5</v>
      </c>
      <c r="K4381" s="4">
        <v>11</v>
      </c>
      <c r="L4381" s="4">
        <v>2014</v>
      </c>
      <c r="M4381" t="str">
        <f>INDEX(RoutesPivot[DepAirport],MATCH($C4381,RoutesPivot[[RouteID]:[RouteID]],0))</f>
        <v>ORD</v>
      </c>
      <c r="N4381" t="str">
        <f>INDEX(RoutesPivot[AirportID],MATCH($C4381,RoutesPivot[[RouteID]:[RouteID]],0))</f>
        <v>PHX</v>
      </c>
      <c r="O4381">
        <f>INDEX(RoutesPivot[Distance],MATCH($C4381,RoutesPivot[[RouteID]:[RouteID]],0))</f>
        <v>1200</v>
      </c>
      <c r="P4381">
        <f>INDEX(RoutesPivot[ListPrice],MATCH($C4381,RoutesPivot[[RouteID]:[RouteID]],0))</f>
        <v>250</v>
      </c>
      <c r="Q4381" t="str">
        <f>INDEX(AirportPivot[AirportName],MATCH($N4381,AirportPivot[[AirportID]:[AirportID]],0))</f>
        <v>Phoenix Sky Harbor International</v>
      </c>
      <c r="R4381">
        <f>INDEX(AirportPivot[Gates (number of available)],MATCH($N4381,AirportPivot[[AirportID]:[AirportID]],0))</f>
        <v>60</v>
      </c>
    </row>
    <row r="4382" spans="1:18" x14ac:dyDescent="0.25">
      <c r="A4382" s="3" t="s">
        <v>4414</v>
      </c>
      <c r="B4382" s="12">
        <v>41818</v>
      </c>
      <c r="C4382" s="4" t="s">
        <v>80</v>
      </c>
      <c r="D4382" s="4">
        <v>3.1</v>
      </c>
      <c r="E4382" s="4">
        <v>154</v>
      </c>
      <c r="F4382" s="5">
        <v>0.33333333333333331</v>
      </c>
      <c r="G4382" s="6">
        <v>330</v>
      </c>
      <c r="H4382" s="7">
        <v>54450</v>
      </c>
      <c r="I4382" s="7">
        <f>FlightsPivot[[#This Row],[Total Fare]]*10%</f>
        <v>5445</v>
      </c>
      <c r="J4382" s="7">
        <f>FlightsPivot[[#This Row],[Total Fare]]+FlightsPivot[[#This Row],[10% tax ]]</f>
        <v>59895</v>
      </c>
      <c r="K4382" s="4">
        <v>6</v>
      </c>
      <c r="L4382" s="4">
        <v>2014</v>
      </c>
      <c r="M4382" t="str">
        <f>INDEX(RoutesPivot[DepAirport],MATCH($C4382,RoutesPivot[[RouteID]:[RouteID]],0))</f>
        <v>ORD</v>
      </c>
      <c r="N4382" t="str">
        <f>INDEX(RoutesPivot[AirportID],MATCH($C4382,RoutesPivot[[RouteID]:[RouteID]],0))</f>
        <v>MIA</v>
      </c>
      <c r="O4382">
        <f>INDEX(RoutesPivot[Distance],MATCH($C4382,RoutesPivot[[RouteID]:[RouteID]],0))</f>
        <v>1000</v>
      </c>
      <c r="P4382">
        <f>INDEX(RoutesPivot[ListPrice],MATCH($C4382,RoutesPivot[[RouteID]:[RouteID]],0))</f>
        <v>300</v>
      </c>
      <c r="Q4382" t="str">
        <f>INDEX(AirportPivot[AirportName],MATCH($N4382,AirportPivot[[AirportID]:[AirportID]],0))</f>
        <v>Miami International</v>
      </c>
      <c r="R4382">
        <f>INDEX(AirportPivot[Gates (number of available)],MATCH($N4382,AirportPivot[[AirportID]:[AirportID]],0))</f>
        <v>80</v>
      </c>
    </row>
    <row r="4383" spans="1:18" x14ac:dyDescent="0.25">
      <c r="A4383" s="3" t="s">
        <v>4415</v>
      </c>
      <c r="B4383" s="12">
        <v>41786</v>
      </c>
      <c r="C4383" s="4" t="s">
        <v>13</v>
      </c>
      <c r="D4383" s="4">
        <v>1.2</v>
      </c>
      <c r="E4383" s="4">
        <v>18</v>
      </c>
      <c r="F4383" s="5">
        <v>0.875</v>
      </c>
      <c r="G4383" s="6">
        <v>250</v>
      </c>
      <c r="H4383" s="7">
        <v>46250</v>
      </c>
      <c r="I4383" s="7">
        <f>FlightsPivot[[#This Row],[Total Fare]]*10%</f>
        <v>4625</v>
      </c>
      <c r="J4383" s="7">
        <f>FlightsPivot[[#This Row],[Total Fare]]+FlightsPivot[[#This Row],[10% tax ]]</f>
        <v>50875</v>
      </c>
      <c r="K4383" s="4">
        <v>5</v>
      </c>
      <c r="L4383" s="4">
        <v>2014</v>
      </c>
      <c r="M4383" t="str">
        <f>INDEX(RoutesPivot[DepAirport],MATCH($C4383,RoutesPivot[[RouteID]:[RouteID]],0))</f>
        <v>ORD</v>
      </c>
      <c r="N4383" t="str">
        <f>INDEX(RoutesPivot[AirportID],MATCH($C4383,RoutesPivot[[RouteID]:[RouteID]],0))</f>
        <v>JFK</v>
      </c>
      <c r="O4383">
        <f>INDEX(RoutesPivot[Distance],MATCH($C4383,RoutesPivot[[RouteID]:[RouteID]],0))</f>
        <v>619</v>
      </c>
      <c r="P4383">
        <f>INDEX(RoutesPivot[ListPrice],MATCH($C4383,RoutesPivot[[RouteID]:[RouteID]],0))</f>
        <v>250</v>
      </c>
      <c r="Q4383" t="str">
        <f>INDEX(AirportPivot[AirportName],MATCH($N4383,AirportPivot[[AirportID]:[AirportID]],0))</f>
        <v>John F Kennedy International</v>
      </c>
      <c r="R4383">
        <f>INDEX(AirportPivot[Gates (number of available)],MATCH($N4383,AirportPivot[[AirportID]:[AirportID]],0))</f>
        <v>120</v>
      </c>
    </row>
    <row r="4384" spans="1:18" x14ac:dyDescent="0.25">
      <c r="A4384" s="3" t="s">
        <v>4416</v>
      </c>
      <c r="B4384" s="12">
        <v>41928</v>
      </c>
      <c r="C4384" s="4" t="s">
        <v>37</v>
      </c>
      <c r="D4384" s="4">
        <v>0.6</v>
      </c>
      <c r="E4384" s="4">
        <v>210</v>
      </c>
      <c r="F4384" s="5">
        <v>0.83333333333333337</v>
      </c>
      <c r="G4384" s="6">
        <v>350</v>
      </c>
      <c r="H4384" s="7">
        <v>57750</v>
      </c>
      <c r="I4384" s="7">
        <f>FlightsPivot[[#This Row],[Total Fare]]*10%</f>
        <v>5775</v>
      </c>
      <c r="J4384" s="7">
        <f>FlightsPivot[[#This Row],[Total Fare]]+FlightsPivot[[#This Row],[10% tax ]]</f>
        <v>63525</v>
      </c>
      <c r="K4384" s="4">
        <v>10</v>
      </c>
      <c r="L4384" s="4">
        <v>2014</v>
      </c>
      <c r="M4384" t="str">
        <f>INDEX(RoutesPivot[DepAirport],MATCH($C4384,RoutesPivot[[RouteID]:[RouteID]],0))</f>
        <v>ORD</v>
      </c>
      <c r="N4384" t="str">
        <f>INDEX(RoutesPivot[AirportID],MATCH($C4384,RoutesPivot[[RouteID]:[RouteID]],0))</f>
        <v>SEA</v>
      </c>
      <c r="O4384">
        <f>INDEX(RoutesPivot[Distance],MATCH($C4384,RoutesPivot[[RouteID]:[RouteID]],0))</f>
        <v>1500</v>
      </c>
      <c r="P4384">
        <f>INDEX(RoutesPivot[ListPrice],MATCH($C4384,RoutesPivot[[RouteID]:[RouteID]],0))</f>
        <v>350</v>
      </c>
      <c r="Q4384" t="str">
        <f>INDEX(AirportPivot[AirportName],MATCH($N4384,AirportPivot[[AirportID]:[AirportID]],0))</f>
        <v>Seattle-Tacoma International</v>
      </c>
      <c r="R4384">
        <f>INDEX(AirportPivot[Gates (number of available)],MATCH($N4384,AirportPivot[[AirportID]:[AirportID]],0))</f>
        <v>58</v>
      </c>
    </row>
    <row r="4385" spans="1:18" x14ac:dyDescent="0.25">
      <c r="A4385" s="3" t="s">
        <v>4417</v>
      </c>
      <c r="B4385" s="12">
        <v>41667</v>
      </c>
      <c r="C4385" s="4" t="s">
        <v>80</v>
      </c>
      <c r="D4385" s="4">
        <v>1.3</v>
      </c>
      <c r="E4385" s="4">
        <v>58</v>
      </c>
      <c r="F4385" s="5">
        <v>0.83333333333333337</v>
      </c>
      <c r="G4385" s="6">
        <v>300</v>
      </c>
      <c r="H4385" s="7">
        <v>49500</v>
      </c>
      <c r="I4385" s="7">
        <f>FlightsPivot[[#This Row],[Total Fare]]*10%</f>
        <v>4950</v>
      </c>
      <c r="J4385" s="7">
        <f>FlightsPivot[[#This Row],[Total Fare]]+FlightsPivot[[#This Row],[10% tax ]]</f>
        <v>54450</v>
      </c>
      <c r="K4385" s="4">
        <v>1</v>
      </c>
      <c r="L4385" s="4">
        <v>2014</v>
      </c>
      <c r="M4385" t="str">
        <f>INDEX(RoutesPivot[DepAirport],MATCH($C4385,RoutesPivot[[RouteID]:[RouteID]],0))</f>
        <v>ORD</v>
      </c>
      <c r="N4385" t="str">
        <f>INDEX(RoutesPivot[AirportID],MATCH($C4385,RoutesPivot[[RouteID]:[RouteID]],0))</f>
        <v>MIA</v>
      </c>
      <c r="O4385">
        <f>INDEX(RoutesPivot[Distance],MATCH($C4385,RoutesPivot[[RouteID]:[RouteID]],0))</f>
        <v>1000</v>
      </c>
      <c r="P4385">
        <f>INDEX(RoutesPivot[ListPrice],MATCH($C4385,RoutesPivot[[RouteID]:[RouteID]],0))</f>
        <v>300</v>
      </c>
      <c r="Q4385" t="str">
        <f>INDEX(AirportPivot[AirportName],MATCH($N4385,AirportPivot[[AirportID]:[AirportID]],0))</f>
        <v>Miami International</v>
      </c>
      <c r="R4385">
        <f>INDEX(AirportPivot[Gates (number of available)],MATCH($N4385,AirportPivot[[AirportID]:[AirportID]],0))</f>
        <v>80</v>
      </c>
    </row>
    <row r="4386" spans="1:18" x14ac:dyDescent="0.25">
      <c r="A4386" s="3" t="s">
        <v>4418</v>
      </c>
      <c r="B4386" s="12">
        <v>42072</v>
      </c>
      <c r="C4386" s="4" t="s">
        <v>47</v>
      </c>
      <c r="D4386" s="4">
        <v>2.1</v>
      </c>
      <c r="E4386" s="4">
        <v>91</v>
      </c>
      <c r="F4386" s="5">
        <v>0.75</v>
      </c>
      <c r="G4386" s="6">
        <v>250</v>
      </c>
      <c r="H4386" s="7">
        <v>46250</v>
      </c>
      <c r="I4386" s="7">
        <f>FlightsPivot[[#This Row],[Total Fare]]*10%</f>
        <v>4625</v>
      </c>
      <c r="J4386" s="7">
        <f>FlightsPivot[[#This Row],[Total Fare]]+FlightsPivot[[#This Row],[10% tax ]]</f>
        <v>50875</v>
      </c>
      <c r="K4386" s="4">
        <v>3</v>
      </c>
      <c r="L4386" s="4">
        <v>2015</v>
      </c>
      <c r="M4386" t="str">
        <f>INDEX(RoutesPivot[DepAirport],MATCH($C4386,RoutesPivot[[RouteID]:[RouteID]],0))</f>
        <v>ORD</v>
      </c>
      <c r="N4386" t="str">
        <f>INDEX(RoutesPivot[AirportID],MATCH($C4386,RoutesPivot[[RouteID]:[RouteID]],0))</f>
        <v>PHX</v>
      </c>
      <c r="O4386">
        <f>INDEX(RoutesPivot[Distance],MATCH($C4386,RoutesPivot[[RouteID]:[RouteID]],0))</f>
        <v>1200</v>
      </c>
      <c r="P4386">
        <f>INDEX(RoutesPivot[ListPrice],MATCH($C4386,RoutesPivot[[RouteID]:[RouteID]],0))</f>
        <v>250</v>
      </c>
      <c r="Q4386" t="str">
        <f>INDEX(AirportPivot[AirportName],MATCH($N4386,AirportPivot[[AirportID]:[AirportID]],0))</f>
        <v>Phoenix Sky Harbor International</v>
      </c>
      <c r="R4386">
        <f>INDEX(AirportPivot[Gates (number of available)],MATCH($N4386,AirportPivot[[AirportID]:[AirportID]],0))</f>
        <v>60</v>
      </c>
    </row>
    <row r="4387" spans="1:18" x14ac:dyDescent="0.25">
      <c r="A4387" s="3" t="s">
        <v>4419</v>
      </c>
      <c r="B4387" s="12">
        <v>41993</v>
      </c>
      <c r="C4387" s="4" t="s">
        <v>17</v>
      </c>
      <c r="D4387" s="4">
        <v>1.8</v>
      </c>
      <c r="E4387" s="4">
        <v>66</v>
      </c>
      <c r="F4387" s="5">
        <v>0.8125</v>
      </c>
      <c r="G4387" s="6">
        <v>350</v>
      </c>
      <c r="H4387" s="7">
        <v>63350</v>
      </c>
      <c r="I4387" s="7">
        <f>FlightsPivot[[#This Row],[Total Fare]]*10%</f>
        <v>6335</v>
      </c>
      <c r="J4387" s="7">
        <f>FlightsPivot[[#This Row],[Total Fare]]+FlightsPivot[[#This Row],[10% tax ]]</f>
        <v>69685</v>
      </c>
      <c r="K4387" s="4">
        <v>12</v>
      </c>
      <c r="L4387" s="4">
        <v>2014</v>
      </c>
      <c r="M4387" t="str">
        <f>INDEX(RoutesPivot[DepAirport],MATCH($C4387,RoutesPivot[[RouteID]:[RouteID]],0))</f>
        <v>ORD</v>
      </c>
      <c r="N4387" t="str">
        <f>INDEX(RoutesPivot[AirportID],MATCH($C4387,RoutesPivot[[RouteID]:[RouteID]],0))</f>
        <v>LAX</v>
      </c>
      <c r="O4387">
        <f>INDEX(RoutesPivot[Distance],MATCH($C4387,RoutesPivot[[RouteID]:[RouteID]],0))</f>
        <v>1518</v>
      </c>
      <c r="P4387">
        <f>INDEX(RoutesPivot[ListPrice],MATCH($C4387,RoutesPivot[[RouteID]:[RouteID]],0))</f>
        <v>350</v>
      </c>
      <c r="Q4387" t="str">
        <f>INDEX(AirportPivot[AirportName],MATCH($N4387,AirportPivot[[AirportID]:[AirportID]],0))</f>
        <v>Los Angeles International</v>
      </c>
      <c r="R4387">
        <f>INDEX(AirportPivot[Gates (number of available)],MATCH($N4387,AirportPivot[[AirportID]:[AirportID]],0))</f>
        <v>86</v>
      </c>
    </row>
    <row r="4388" spans="1:18" x14ac:dyDescent="0.25">
      <c r="A4388" s="3" t="s">
        <v>4420</v>
      </c>
      <c r="B4388" s="12">
        <v>42236</v>
      </c>
      <c r="C4388" s="4" t="s">
        <v>25</v>
      </c>
      <c r="D4388" s="4">
        <v>2.1</v>
      </c>
      <c r="E4388" s="4">
        <v>72</v>
      </c>
      <c r="F4388" s="5">
        <v>0.75</v>
      </c>
      <c r="G4388" s="6">
        <v>220</v>
      </c>
      <c r="H4388" s="7">
        <v>39820</v>
      </c>
      <c r="I4388" s="7">
        <f>FlightsPivot[[#This Row],[Total Fare]]*10%</f>
        <v>3982</v>
      </c>
      <c r="J4388" s="7">
        <f>FlightsPivot[[#This Row],[Total Fare]]+FlightsPivot[[#This Row],[10% tax ]]</f>
        <v>43802</v>
      </c>
      <c r="K4388" s="4">
        <v>8</v>
      </c>
      <c r="L4388" s="4">
        <v>2015</v>
      </c>
      <c r="M4388" t="str">
        <f>INDEX(RoutesPivot[DepAirport],MATCH($C4388,RoutesPivot[[RouteID]:[RouteID]],0))</f>
        <v>ORD</v>
      </c>
      <c r="N4388" t="str">
        <f>INDEX(RoutesPivot[AirportID],MATCH($C4388,RoutesPivot[[RouteID]:[RouteID]],0))</f>
        <v>DFW</v>
      </c>
      <c r="O4388">
        <f>INDEX(RoutesPivot[Distance],MATCH($C4388,RoutesPivot[[RouteID]:[RouteID]],0))</f>
        <v>700</v>
      </c>
      <c r="P4388">
        <f>INDEX(RoutesPivot[ListPrice],MATCH($C4388,RoutesPivot[[RouteID]:[RouteID]],0))</f>
        <v>200</v>
      </c>
      <c r="Q4388" t="str">
        <f>INDEX(AirportPivot[AirportName],MATCH($N4388,AirportPivot[[AirportID]:[AirportID]],0))</f>
        <v>Dallas/Fort Worth International</v>
      </c>
      <c r="R4388">
        <f>INDEX(AirportPivot[Gates (number of available)],MATCH($N4388,AirportPivot[[AirportID]:[AirportID]],0))</f>
        <v>130</v>
      </c>
    </row>
    <row r="4389" spans="1:18" x14ac:dyDescent="0.25">
      <c r="A4389" s="3" t="s">
        <v>4421</v>
      </c>
      <c r="B4389" s="12">
        <v>41807</v>
      </c>
      <c r="C4389" s="4" t="s">
        <v>53</v>
      </c>
      <c r="D4389" s="4">
        <v>1.7</v>
      </c>
      <c r="E4389" s="4">
        <v>197</v>
      </c>
      <c r="F4389" s="5">
        <v>0.70833333333333337</v>
      </c>
      <c r="G4389" s="6">
        <v>330</v>
      </c>
      <c r="H4389" s="7">
        <v>54450</v>
      </c>
      <c r="I4389" s="7">
        <f>FlightsPivot[[#This Row],[Total Fare]]*10%</f>
        <v>5445</v>
      </c>
      <c r="J4389" s="7">
        <f>FlightsPivot[[#This Row],[Total Fare]]+FlightsPivot[[#This Row],[10% tax ]]</f>
        <v>59895</v>
      </c>
      <c r="K4389" s="4">
        <v>6</v>
      </c>
      <c r="L4389" s="4">
        <v>2014</v>
      </c>
      <c r="M4389" t="str">
        <f>INDEX(RoutesPivot[DepAirport],MATCH($C4389,RoutesPivot[[RouteID]:[RouteID]],0))</f>
        <v>ORD</v>
      </c>
      <c r="N4389" t="str">
        <f>INDEX(RoutesPivot[AirportID],MATCH($C4389,RoutesPivot[[RouteID]:[RouteID]],0))</f>
        <v>FLL</v>
      </c>
      <c r="O4389">
        <f>INDEX(RoutesPivot[Distance],MATCH($C4389,RoutesPivot[[RouteID]:[RouteID]],0))</f>
        <v>940</v>
      </c>
      <c r="P4389">
        <f>INDEX(RoutesPivot[ListPrice],MATCH($C4389,RoutesPivot[[RouteID]:[RouteID]],0))</f>
        <v>300</v>
      </c>
      <c r="Q4389" t="str">
        <f>INDEX(AirportPivot[AirportName],MATCH($N4389,AirportPivot[[AirportID]:[AirportID]],0))</f>
        <v>Fort Lauderdale/Hollywood International</v>
      </c>
      <c r="R4389">
        <f>INDEX(AirportPivot[Gates (number of available)],MATCH($N4389,AirportPivot[[AirportID]:[AirportID]],0))</f>
        <v>55</v>
      </c>
    </row>
    <row r="4390" spans="1:18" x14ac:dyDescent="0.25">
      <c r="A4390" s="3" t="s">
        <v>4422</v>
      </c>
      <c r="B4390" s="12">
        <v>41944</v>
      </c>
      <c r="C4390" s="4" t="s">
        <v>25</v>
      </c>
      <c r="D4390" s="4">
        <v>1.8</v>
      </c>
      <c r="E4390" s="4">
        <v>74</v>
      </c>
      <c r="F4390" s="5">
        <v>0.75</v>
      </c>
      <c r="G4390" s="6">
        <v>200</v>
      </c>
      <c r="H4390" s="7">
        <v>36200</v>
      </c>
      <c r="I4390" s="7">
        <f>FlightsPivot[[#This Row],[Total Fare]]*10%</f>
        <v>3620</v>
      </c>
      <c r="J4390" s="7">
        <f>FlightsPivot[[#This Row],[Total Fare]]+FlightsPivot[[#This Row],[10% tax ]]</f>
        <v>39820</v>
      </c>
      <c r="K4390" s="4">
        <v>11</v>
      </c>
      <c r="L4390" s="4">
        <v>2014</v>
      </c>
      <c r="M4390" t="str">
        <f>INDEX(RoutesPivot[DepAirport],MATCH($C4390,RoutesPivot[[RouteID]:[RouteID]],0))</f>
        <v>ORD</v>
      </c>
      <c r="N4390" t="str">
        <f>INDEX(RoutesPivot[AirportID],MATCH($C4390,RoutesPivot[[RouteID]:[RouteID]],0))</f>
        <v>DFW</v>
      </c>
      <c r="O4390">
        <f>INDEX(RoutesPivot[Distance],MATCH($C4390,RoutesPivot[[RouteID]:[RouteID]],0))</f>
        <v>700</v>
      </c>
      <c r="P4390">
        <f>INDEX(RoutesPivot[ListPrice],MATCH($C4390,RoutesPivot[[RouteID]:[RouteID]],0))</f>
        <v>200</v>
      </c>
      <c r="Q4390" t="str">
        <f>INDEX(AirportPivot[AirportName],MATCH($N4390,AirportPivot[[AirportID]:[AirportID]],0))</f>
        <v>Dallas/Fort Worth International</v>
      </c>
      <c r="R4390">
        <f>INDEX(AirportPivot[Gates (number of available)],MATCH($N4390,AirportPivot[[AirportID]:[AirportID]],0))</f>
        <v>130</v>
      </c>
    </row>
    <row r="4391" spans="1:18" x14ac:dyDescent="0.25">
      <c r="A4391" s="3" t="s">
        <v>4423</v>
      </c>
      <c r="B4391" s="12">
        <v>41686</v>
      </c>
      <c r="C4391" s="4" t="s">
        <v>30</v>
      </c>
      <c r="D4391" s="4">
        <v>1.1000000000000001</v>
      </c>
      <c r="E4391" s="4">
        <v>206</v>
      </c>
      <c r="F4391" s="5">
        <v>0.29166666666666669</v>
      </c>
      <c r="G4391" s="6">
        <v>250</v>
      </c>
      <c r="H4391" s="7">
        <v>41250</v>
      </c>
      <c r="I4391" s="7">
        <f>FlightsPivot[[#This Row],[Total Fare]]*10%</f>
        <v>4125</v>
      </c>
      <c r="J4391" s="7">
        <f>FlightsPivot[[#This Row],[Total Fare]]+FlightsPivot[[#This Row],[10% tax ]]</f>
        <v>45375</v>
      </c>
      <c r="K4391" s="4">
        <v>2</v>
      </c>
      <c r="L4391" s="4">
        <v>2014</v>
      </c>
      <c r="M4391" t="str">
        <f>INDEX(RoutesPivot[DepAirport],MATCH($C4391,RoutesPivot[[RouteID]:[RouteID]],0))</f>
        <v>ORD</v>
      </c>
      <c r="N4391" t="str">
        <f>INDEX(RoutesPivot[AirportID],MATCH($C4391,RoutesPivot[[RouteID]:[RouteID]],0))</f>
        <v>MCO</v>
      </c>
      <c r="O4391">
        <f>INDEX(RoutesPivot[Distance],MATCH($C4391,RoutesPivot[[RouteID]:[RouteID]],0))</f>
        <v>850</v>
      </c>
      <c r="P4391">
        <f>INDEX(RoutesPivot[ListPrice],MATCH($C4391,RoutesPivot[[RouteID]:[RouteID]],0))</f>
        <v>250</v>
      </c>
      <c r="Q4391" t="str">
        <f>INDEX(AirportPivot[AirportName],MATCH($N4391,AirportPivot[[AirportID]:[AirportID]],0))</f>
        <v>Orlando International</v>
      </c>
      <c r="R4391">
        <f>INDEX(AirportPivot[Gates (number of available)],MATCH($N4391,AirportPivot[[AirportID]:[AirportID]],0))</f>
        <v>67</v>
      </c>
    </row>
    <row r="4392" spans="1:18" x14ac:dyDescent="0.25">
      <c r="A4392" s="3" t="s">
        <v>4424</v>
      </c>
      <c r="B4392" s="12">
        <v>42087</v>
      </c>
      <c r="C4392" s="4" t="s">
        <v>13</v>
      </c>
      <c r="D4392" s="4">
        <v>2.6</v>
      </c>
      <c r="E4392" s="4">
        <v>9</v>
      </c>
      <c r="F4392" s="5">
        <v>0.41666666666666669</v>
      </c>
      <c r="G4392" s="6">
        <v>250</v>
      </c>
      <c r="H4392" s="7">
        <v>46250</v>
      </c>
      <c r="I4392" s="7">
        <f>FlightsPivot[[#This Row],[Total Fare]]*10%</f>
        <v>4625</v>
      </c>
      <c r="J4392" s="7">
        <f>FlightsPivot[[#This Row],[Total Fare]]+FlightsPivot[[#This Row],[10% tax ]]</f>
        <v>50875</v>
      </c>
      <c r="K4392" s="4">
        <v>3</v>
      </c>
      <c r="L4392" s="4">
        <v>2015</v>
      </c>
      <c r="M4392" t="str">
        <f>INDEX(RoutesPivot[DepAirport],MATCH($C4392,RoutesPivot[[RouteID]:[RouteID]],0))</f>
        <v>ORD</v>
      </c>
      <c r="N4392" t="str">
        <f>INDEX(RoutesPivot[AirportID],MATCH($C4392,RoutesPivot[[RouteID]:[RouteID]],0))</f>
        <v>JFK</v>
      </c>
      <c r="O4392">
        <f>INDEX(RoutesPivot[Distance],MATCH($C4392,RoutesPivot[[RouteID]:[RouteID]],0))</f>
        <v>619</v>
      </c>
      <c r="P4392">
        <f>INDEX(RoutesPivot[ListPrice],MATCH($C4392,RoutesPivot[[RouteID]:[RouteID]],0))</f>
        <v>250</v>
      </c>
      <c r="Q4392" t="str">
        <f>INDEX(AirportPivot[AirportName],MATCH($N4392,AirportPivot[[AirportID]:[AirportID]],0))</f>
        <v>John F Kennedy International</v>
      </c>
      <c r="R4392">
        <f>INDEX(AirportPivot[Gates (number of available)],MATCH($N4392,AirportPivot[[AirportID]:[AirportID]],0))</f>
        <v>120</v>
      </c>
    </row>
    <row r="4393" spans="1:18" x14ac:dyDescent="0.25">
      <c r="A4393" s="3" t="s">
        <v>4425</v>
      </c>
      <c r="B4393" s="12">
        <v>41868</v>
      </c>
      <c r="C4393" s="4" t="s">
        <v>23</v>
      </c>
      <c r="D4393" s="4">
        <v>2.6</v>
      </c>
      <c r="E4393" s="4">
        <v>195</v>
      </c>
      <c r="F4393" s="5">
        <v>0.45833333333333331</v>
      </c>
      <c r="G4393" s="6">
        <v>330</v>
      </c>
      <c r="H4393" s="7">
        <v>54450</v>
      </c>
      <c r="I4393" s="7">
        <f>FlightsPivot[[#This Row],[Total Fare]]*10%</f>
        <v>5445</v>
      </c>
      <c r="J4393" s="7">
        <f>FlightsPivot[[#This Row],[Total Fare]]+FlightsPivot[[#This Row],[10% tax ]]</f>
        <v>59895</v>
      </c>
      <c r="K4393" s="4">
        <v>8</v>
      </c>
      <c r="L4393" s="4">
        <v>2014</v>
      </c>
      <c r="M4393" t="str">
        <f>INDEX(RoutesPivot[DepAirport],MATCH($C4393,RoutesPivot[[RouteID]:[RouteID]],0))</f>
        <v>ORD</v>
      </c>
      <c r="N4393" t="str">
        <f>INDEX(RoutesPivot[AirportID],MATCH($C4393,RoutesPivot[[RouteID]:[RouteID]],0))</f>
        <v>DEN</v>
      </c>
      <c r="O4393">
        <f>INDEX(RoutesPivot[Distance],MATCH($C4393,RoutesPivot[[RouteID]:[RouteID]],0))</f>
        <v>800</v>
      </c>
      <c r="P4393">
        <f>INDEX(RoutesPivot[ListPrice],MATCH($C4393,RoutesPivot[[RouteID]:[RouteID]],0))</f>
        <v>300</v>
      </c>
      <c r="Q4393" t="str">
        <f>INDEX(AirportPivot[AirportName],MATCH($N4393,AirportPivot[[AirportID]:[AirportID]],0))</f>
        <v>Denver International</v>
      </c>
      <c r="R4393">
        <f>INDEX(AirportPivot[Gates (number of available)],MATCH($N4393,AirportPivot[[AirportID]:[AirportID]],0))</f>
        <v>75</v>
      </c>
    </row>
    <row r="4394" spans="1:18" x14ac:dyDescent="0.25">
      <c r="A4394" s="3" t="s">
        <v>4426</v>
      </c>
      <c r="B4394" s="12">
        <v>41760</v>
      </c>
      <c r="C4394" s="4" t="s">
        <v>27</v>
      </c>
      <c r="D4394" s="4">
        <v>5.9</v>
      </c>
      <c r="E4394" s="4">
        <v>1</v>
      </c>
      <c r="F4394" s="5">
        <v>0.79166666666666663</v>
      </c>
      <c r="G4394" s="6">
        <v>200</v>
      </c>
      <c r="H4394" s="7">
        <v>37000</v>
      </c>
      <c r="I4394" s="7">
        <f>FlightsPivot[[#This Row],[Total Fare]]*10%</f>
        <v>3700</v>
      </c>
      <c r="J4394" s="7">
        <f>FlightsPivot[[#This Row],[Total Fare]]+FlightsPivot[[#This Row],[10% tax ]]</f>
        <v>40700</v>
      </c>
      <c r="K4394" s="4">
        <v>5</v>
      </c>
      <c r="L4394" s="4">
        <v>2014</v>
      </c>
      <c r="M4394" t="str">
        <f>INDEX(RoutesPivot[DepAirport],MATCH($C4394,RoutesPivot[[RouteID]:[RouteID]],0))</f>
        <v>ORD</v>
      </c>
      <c r="N4394" t="str">
        <f>INDEX(RoutesPivot[AirportID],MATCH($C4394,RoutesPivot[[RouteID]:[RouteID]],0))</f>
        <v>ATL</v>
      </c>
      <c r="O4394">
        <f>INDEX(RoutesPivot[Distance],MATCH($C4394,RoutesPivot[[RouteID]:[RouteID]],0))</f>
        <v>510</v>
      </c>
      <c r="P4394">
        <f>INDEX(RoutesPivot[ListPrice],MATCH($C4394,RoutesPivot[[RouteID]:[RouteID]],0))</f>
        <v>200</v>
      </c>
      <c r="Q4394" t="str">
        <f>INDEX(AirportPivot[AirportName],MATCH($N4394,AirportPivot[[AirportID]:[AirportID]],0))</f>
        <v>Hartsfield-Jackson Atlanta International</v>
      </c>
      <c r="R4394">
        <f>INDEX(AirportPivot[Gates (number of available)],MATCH($N4394,AirportPivot[[AirportID]:[AirportID]],0))</f>
        <v>100</v>
      </c>
    </row>
    <row r="4395" spans="1:18" x14ac:dyDescent="0.25">
      <c r="A4395" s="3" t="s">
        <v>4427</v>
      </c>
      <c r="B4395" s="12">
        <v>42164</v>
      </c>
      <c r="C4395" s="4" t="s">
        <v>30</v>
      </c>
      <c r="D4395" s="4">
        <v>3</v>
      </c>
      <c r="E4395" s="4">
        <v>31</v>
      </c>
      <c r="F4395" s="5">
        <v>0.8125</v>
      </c>
      <c r="G4395" s="6">
        <v>275</v>
      </c>
      <c r="H4395" s="7">
        <v>50875</v>
      </c>
      <c r="I4395" s="7">
        <f>FlightsPivot[[#This Row],[Total Fare]]*10%</f>
        <v>5087.5</v>
      </c>
      <c r="J4395" s="7">
        <f>FlightsPivot[[#This Row],[Total Fare]]+FlightsPivot[[#This Row],[10% tax ]]</f>
        <v>55962.5</v>
      </c>
      <c r="K4395" s="4">
        <v>6</v>
      </c>
      <c r="L4395" s="4">
        <v>2015</v>
      </c>
      <c r="M4395" t="str">
        <f>INDEX(RoutesPivot[DepAirport],MATCH($C4395,RoutesPivot[[RouteID]:[RouteID]],0))</f>
        <v>ORD</v>
      </c>
      <c r="N4395" t="str">
        <f>INDEX(RoutesPivot[AirportID],MATCH($C4395,RoutesPivot[[RouteID]:[RouteID]],0))</f>
        <v>MCO</v>
      </c>
      <c r="O4395">
        <f>INDEX(RoutesPivot[Distance],MATCH($C4395,RoutesPivot[[RouteID]:[RouteID]],0))</f>
        <v>850</v>
      </c>
      <c r="P4395">
        <f>INDEX(RoutesPivot[ListPrice],MATCH($C4395,RoutesPivot[[RouteID]:[RouteID]],0))</f>
        <v>250</v>
      </c>
      <c r="Q4395" t="str">
        <f>INDEX(AirportPivot[AirportName],MATCH($N4395,AirportPivot[[AirportID]:[AirportID]],0))</f>
        <v>Orlando International</v>
      </c>
      <c r="R4395">
        <f>INDEX(AirportPivot[Gates (number of available)],MATCH($N4395,AirportPivot[[AirportID]:[AirportID]],0))</f>
        <v>67</v>
      </c>
    </row>
    <row r="4396" spans="1:18" x14ac:dyDescent="0.25">
      <c r="A4396" s="3" t="s">
        <v>4428</v>
      </c>
      <c r="B4396" s="12">
        <v>42200</v>
      </c>
      <c r="C4396" s="4" t="s">
        <v>50</v>
      </c>
      <c r="D4396" s="4">
        <v>1.2</v>
      </c>
      <c r="E4396" s="4">
        <v>196</v>
      </c>
      <c r="F4396" s="5">
        <v>0.83333333333333337</v>
      </c>
      <c r="G4396" s="6">
        <v>302.5</v>
      </c>
      <c r="H4396" s="7">
        <v>49912.5</v>
      </c>
      <c r="I4396" s="7">
        <f>FlightsPivot[[#This Row],[Total Fare]]*10%</f>
        <v>4991.25</v>
      </c>
      <c r="J4396" s="7">
        <f>FlightsPivot[[#This Row],[Total Fare]]+FlightsPivot[[#This Row],[10% tax ]]</f>
        <v>54903.75</v>
      </c>
      <c r="K4396" s="4">
        <v>7</v>
      </c>
      <c r="L4396" s="4">
        <v>2015</v>
      </c>
      <c r="M4396" t="str">
        <f>INDEX(RoutesPivot[DepAirport],MATCH($C4396,RoutesPivot[[RouteID]:[RouteID]],0))</f>
        <v>ORD</v>
      </c>
      <c r="N4396" t="str">
        <f>INDEX(RoutesPivot[AirportID],MATCH($C4396,RoutesPivot[[RouteID]:[RouteID]],0))</f>
        <v>LGA</v>
      </c>
      <c r="O4396">
        <f>INDEX(RoutesPivot[Distance],MATCH($C4396,RoutesPivot[[RouteID]:[RouteID]],0))</f>
        <v>610</v>
      </c>
      <c r="P4396">
        <f>INDEX(RoutesPivot[ListPrice],MATCH($C4396,RoutesPivot[[RouteID]:[RouteID]],0))</f>
        <v>275</v>
      </c>
      <c r="Q4396" t="str">
        <f>INDEX(AirportPivot[AirportName],MATCH($N4396,AirportPivot[[AirportID]:[AirportID]],0))</f>
        <v>Laguardia</v>
      </c>
      <c r="R4396">
        <f>INDEX(AirportPivot[Gates (number of available)],MATCH($N4396,AirportPivot[[AirportID]:[AirportID]],0))</f>
        <v>66</v>
      </c>
    </row>
    <row r="4397" spans="1:18" x14ac:dyDescent="0.25">
      <c r="A4397" s="3" t="s">
        <v>4429</v>
      </c>
      <c r="B4397" s="12">
        <v>41903</v>
      </c>
      <c r="C4397" s="4" t="s">
        <v>33</v>
      </c>
      <c r="D4397" s="4">
        <v>1.9</v>
      </c>
      <c r="E4397" s="4">
        <v>164</v>
      </c>
      <c r="F4397" s="5">
        <v>0.29166666666666669</v>
      </c>
      <c r="G4397" s="6">
        <v>375</v>
      </c>
      <c r="H4397" s="7">
        <v>61875</v>
      </c>
      <c r="I4397" s="7">
        <f>FlightsPivot[[#This Row],[Total Fare]]*10%</f>
        <v>6187.5</v>
      </c>
      <c r="J4397" s="7">
        <f>FlightsPivot[[#This Row],[Total Fare]]+FlightsPivot[[#This Row],[10% tax ]]</f>
        <v>68062.5</v>
      </c>
      <c r="K4397" s="4">
        <v>9</v>
      </c>
      <c r="L4397" s="4">
        <v>2014</v>
      </c>
      <c r="M4397" t="str">
        <f>INDEX(RoutesPivot[DepAirport],MATCH($C4397,RoutesPivot[[RouteID]:[RouteID]],0))</f>
        <v>ORD</v>
      </c>
      <c r="N4397" t="str">
        <f>INDEX(RoutesPivot[AirportID],MATCH($C4397,RoutesPivot[[RouteID]:[RouteID]],0))</f>
        <v>SFO</v>
      </c>
      <c r="O4397">
        <f>INDEX(RoutesPivot[Distance],MATCH($C4397,RoutesPivot[[RouteID]:[RouteID]],0))</f>
        <v>1600</v>
      </c>
      <c r="P4397">
        <f>INDEX(RoutesPivot[ListPrice],MATCH($C4397,RoutesPivot[[RouteID]:[RouteID]],0))</f>
        <v>375</v>
      </c>
      <c r="Q4397" t="str">
        <f>INDEX(AirportPivot[AirportName],MATCH($N4397,AirportPivot[[AirportID]:[AirportID]],0))</f>
        <v>San Francisco International</v>
      </c>
      <c r="R4397">
        <f>INDEX(AirportPivot[Gates (number of available)],MATCH($N4397,AirportPivot[[AirportID]:[AirportID]],0))</f>
        <v>70</v>
      </c>
    </row>
    <row r="4398" spans="1:18" x14ac:dyDescent="0.25">
      <c r="A4398" s="3" t="s">
        <v>4430</v>
      </c>
      <c r="B4398" s="12">
        <v>41878</v>
      </c>
      <c r="C4398" s="4" t="s">
        <v>23</v>
      </c>
      <c r="D4398" s="4">
        <v>2.2000000000000002</v>
      </c>
      <c r="E4398" s="4">
        <v>187</v>
      </c>
      <c r="F4398" s="5">
        <v>0.64583333333333337</v>
      </c>
      <c r="G4398" s="6">
        <v>330</v>
      </c>
      <c r="H4398" s="7">
        <v>54450</v>
      </c>
      <c r="I4398" s="7">
        <f>FlightsPivot[[#This Row],[Total Fare]]*10%</f>
        <v>5445</v>
      </c>
      <c r="J4398" s="7">
        <f>FlightsPivot[[#This Row],[Total Fare]]+FlightsPivot[[#This Row],[10% tax ]]</f>
        <v>59895</v>
      </c>
      <c r="K4398" s="4">
        <v>8</v>
      </c>
      <c r="L4398" s="4">
        <v>2014</v>
      </c>
      <c r="M4398" t="str">
        <f>INDEX(RoutesPivot[DepAirport],MATCH($C4398,RoutesPivot[[RouteID]:[RouteID]],0))</f>
        <v>ORD</v>
      </c>
      <c r="N4398" t="str">
        <f>INDEX(RoutesPivot[AirportID],MATCH($C4398,RoutesPivot[[RouteID]:[RouteID]],0))</f>
        <v>DEN</v>
      </c>
      <c r="O4398">
        <f>INDEX(RoutesPivot[Distance],MATCH($C4398,RoutesPivot[[RouteID]:[RouteID]],0))</f>
        <v>800</v>
      </c>
      <c r="P4398">
        <f>INDEX(RoutesPivot[ListPrice],MATCH($C4398,RoutesPivot[[RouteID]:[RouteID]],0))</f>
        <v>300</v>
      </c>
      <c r="Q4398" t="str">
        <f>INDEX(AirportPivot[AirportName],MATCH($N4398,AirportPivot[[AirportID]:[AirportID]],0))</f>
        <v>Denver International</v>
      </c>
      <c r="R4398">
        <f>INDEX(AirportPivot[Gates (number of available)],MATCH($N4398,AirportPivot[[AirportID]:[AirportID]],0))</f>
        <v>75</v>
      </c>
    </row>
    <row r="4399" spans="1:18" x14ac:dyDescent="0.25">
      <c r="A4399" s="3" t="s">
        <v>4431</v>
      </c>
      <c r="B4399" s="12">
        <v>42000</v>
      </c>
      <c r="C4399" s="4" t="s">
        <v>80</v>
      </c>
      <c r="D4399" s="4">
        <v>4.8</v>
      </c>
      <c r="E4399" s="4">
        <v>107</v>
      </c>
      <c r="F4399" s="5">
        <v>0.33333333333333331</v>
      </c>
      <c r="G4399" s="6">
        <v>420</v>
      </c>
      <c r="H4399" s="7">
        <v>77700</v>
      </c>
      <c r="I4399" s="7">
        <f>FlightsPivot[[#This Row],[Total Fare]]*10%</f>
        <v>7770</v>
      </c>
      <c r="J4399" s="7">
        <f>FlightsPivot[[#This Row],[Total Fare]]+FlightsPivot[[#This Row],[10% tax ]]</f>
        <v>85470</v>
      </c>
      <c r="K4399" s="4">
        <v>12</v>
      </c>
      <c r="L4399" s="4">
        <v>2014</v>
      </c>
      <c r="M4399" t="str">
        <f>INDEX(RoutesPivot[DepAirport],MATCH($C4399,RoutesPivot[[RouteID]:[RouteID]],0))</f>
        <v>ORD</v>
      </c>
      <c r="N4399" t="str">
        <f>INDEX(RoutesPivot[AirportID],MATCH($C4399,RoutesPivot[[RouteID]:[RouteID]],0))</f>
        <v>MIA</v>
      </c>
      <c r="O4399">
        <f>INDEX(RoutesPivot[Distance],MATCH($C4399,RoutesPivot[[RouteID]:[RouteID]],0))</f>
        <v>1000</v>
      </c>
      <c r="P4399">
        <f>INDEX(RoutesPivot[ListPrice],MATCH($C4399,RoutesPivot[[RouteID]:[RouteID]],0))</f>
        <v>300</v>
      </c>
      <c r="Q4399" t="str">
        <f>INDEX(AirportPivot[AirportName],MATCH($N4399,AirportPivot[[AirportID]:[AirportID]],0))</f>
        <v>Miami International</v>
      </c>
      <c r="R4399">
        <f>INDEX(AirportPivot[Gates (number of available)],MATCH($N4399,AirportPivot[[AirportID]:[AirportID]],0))</f>
        <v>80</v>
      </c>
    </row>
    <row r="4400" spans="1:18" x14ac:dyDescent="0.25">
      <c r="A4400" s="3" t="s">
        <v>4432</v>
      </c>
      <c r="B4400" s="12">
        <v>41987</v>
      </c>
      <c r="C4400" s="4" t="s">
        <v>17</v>
      </c>
      <c r="D4400" s="4">
        <v>4.2</v>
      </c>
      <c r="E4400" s="4">
        <v>77</v>
      </c>
      <c r="F4400" s="5">
        <v>0.39583333333333331</v>
      </c>
      <c r="G4400" s="6">
        <v>350</v>
      </c>
      <c r="H4400" s="7">
        <v>63350</v>
      </c>
      <c r="I4400" s="7">
        <f>FlightsPivot[[#This Row],[Total Fare]]*10%</f>
        <v>6335</v>
      </c>
      <c r="J4400" s="7">
        <f>FlightsPivot[[#This Row],[Total Fare]]+FlightsPivot[[#This Row],[10% tax ]]</f>
        <v>69685</v>
      </c>
      <c r="K4400" s="4">
        <v>12</v>
      </c>
      <c r="L4400" s="4">
        <v>2014</v>
      </c>
      <c r="M4400" t="str">
        <f>INDEX(RoutesPivot[DepAirport],MATCH($C4400,RoutesPivot[[RouteID]:[RouteID]],0))</f>
        <v>ORD</v>
      </c>
      <c r="N4400" t="str">
        <f>INDEX(RoutesPivot[AirportID],MATCH($C4400,RoutesPivot[[RouteID]:[RouteID]],0))</f>
        <v>LAX</v>
      </c>
      <c r="O4400">
        <f>INDEX(RoutesPivot[Distance],MATCH($C4400,RoutesPivot[[RouteID]:[RouteID]],0))</f>
        <v>1518</v>
      </c>
      <c r="P4400">
        <f>INDEX(RoutesPivot[ListPrice],MATCH($C4400,RoutesPivot[[RouteID]:[RouteID]],0))</f>
        <v>350</v>
      </c>
      <c r="Q4400" t="str">
        <f>INDEX(AirportPivot[AirportName],MATCH($N4400,AirportPivot[[AirportID]:[AirportID]],0))</f>
        <v>Los Angeles International</v>
      </c>
      <c r="R4400">
        <f>INDEX(AirportPivot[Gates (number of available)],MATCH($N4400,AirportPivot[[AirportID]:[AirportID]],0))</f>
        <v>86</v>
      </c>
    </row>
    <row r="4401" spans="1:18" x14ac:dyDescent="0.25">
      <c r="A4401" s="3" t="s">
        <v>4433</v>
      </c>
      <c r="B4401" s="12">
        <v>41905</v>
      </c>
      <c r="C4401" s="4" t="s">
        <v>19</v>
      </c>
      <c r="D4401" s="4">
        <v>2.2000000000000002</v>
      </c>
      <c r="E4401" s="4">
        <v>49</v>
      </c>
      <c r="F4401" s="5">
        <v>0.33333333333333331</v>
      </c>
      <c r="G4401" s="6">
        <v>200</v>
      </c>
      <c r="H4401" s="7">
        <v>33000</v>
      </c>
      <c r="I4401" s="7">
        <f>FlightsPivot[[#This Row],[Total Fare]]*10%</f>
        <v>3300</v>
      </c>
      <c r="J4401" s="7">
        <f>FlightsPivot[[#This Row],[Total Fare]]+FlightsPivot[[#This Row],[10% tax ]]</f>
        <v>36300</v>
      </c>
      <c r="K4401" s="4">
        <v>9</v>
      </c>
      <c r="L4401" s="4">
        <v>2014</v>
      </c>
      <c r="M4401" t="str">
        <f>INDEX(RoutesPivot[DepAirport],MATCH($C4401,RoutesPivot[[RouteID]:[RouteID]],0))</f>
        <v>ORD</v>
      </c>
      <c r="N4401" t="str">
        <f>INDEX(RoutesPivot[AirportID],MATCH($C4401,RoutesPivot[[RouteID]:[RouteID]],0))</f>
        <v>IAH</v>
      </c>
      <c r="O4401">
        <f>INDEX(RoutesPivot[Distance],MATCH($C4401,RoutesPivot[[RouteID]:[RouteID]],0))</f>
        <v>800</v>
      </c>
      <c r="P4401">
        <f>INDEX(RoutesPivot[ListPrice],MATCH($C4401,RoutesPivot[[RouteID]:[RouteID]],0))</f>
        <v>200</v>
      </c>
      <c r="Q4401" t="str">
        <f>INDEX(AirportPivot[AirportName],MATCH($N4401,AirportPivot[[AirportID]:[AirportID]],0))</f>
        <v>George Bush Intercontinental/Houston</v>
      </c>
      <c r="R4401">
        <f>INDEX(AirportPivot[Gates (number of available)],MATCH($N4401,AirportPivot[[AirportID]:[AirportID]],0))</f>
        <v>80</v>
      </c>
    </row>
    <row r="4402" spans="1:18" x14ac:dyDescent="0.25">
      <c r="A4402" s="3" t="s">
        <v>4434</v>
      </c>
      <c r="B4402" s="12">
        <v>41968</v>
      </c>
      <c r="C4402" s="4" t="s">
        <v>13</v>
      </c>
      <c r="D4402" s="4">
        <v>5.3</v>
      </c>
      <c r="E4402" s="4">
        <v>158</v>
      </c>
      <c r="F4402" s="5">
        <v>0.79166666666666663</v>
      </c>
      <c r="G4402" s="6">
        <v>375</v>
      </c>
      <c r="H4402" s="7">
        <v>61875</v>
      </c>
      <c r="I4402" s="7">
        <f>FlightsPivot[[#This Row],[Total Fare]]*10%</f>
        <v>6187.5</v>
      </c>
      <c r="J4402" s="7">
        <f>FlightsPivot[[#This Row],[Total Fare]]+FlightsPivot[[#This Row],[10% tax ]]</f>
        <v>68062.5</v>
      </c>
      <c r="K4402" s="4">
        <v>11</v>
      </c>
      <c r="L4402" s="4">
        <v>2014</v>
      </c>
      <c r="M4402" t="str">
        <f>INDEX(RoutesPivot[DepAirport],MATCH($C4402,RoutesPivot[[RouteID]:[RouteID]],0))</f>
        <v>ORD</v>
      </c>
      <c r="N4402" t="str">
        <f>INDEX(RoutesPivot[AirportID],MATCH($C4402,RoutesPivot[[RouteID]:[RouteID]],0))</f>
        <v>JFK</v>
      </c>
      <c r="O4402">
        <f>INDEX(RoutesPivot[Distance],MATCH($C4402,RoutesPivot[[RouteID]:[RouteID]],0))</f>
        <v>619</v>
      </c>
      <c r="P4402">
        <f>INDEX(RoutesPivot[ListPrice],MATCH($C4402,RoutesPivot[[RouteID]:[RouteID]],0))</f>
        <v>250</v>
      </c>
      <c r="Q4402" t="str">
        <f>INDEX(AirportPivot[AirportName],MATCH($N4402,AirportPivot[[AirportID]:[AirportID]],0))</f>
        <v>John F Kennedy International</v>
      </c>
      <c r="R4402">
        <f>INDEX(AirportPivot[Gates (number of available)],MATCH($N4402,AirportPivot[[AirportID]:[AirportID]],0))</f>
        <v>120</v>
      </c>
    </row>
    <row r="4403" spans="1:18" x14ac:dyDescent="0.25">
      <c r="A4403" s="3" t="s">
        <v>4435</v>
      </c>
      <c r="B4403" s="12">
        <v>41800</v>
      </c>
      <c r="C4403" s="4" t="s">
        <v>21</v>
      </c>
      <c r="D4403" s="4">
        <v>0.5</v>
      </c>
      <c r="E4403" s="4">
        <v>194</v>
      </c>
      <c r="F4403" s="5">
        <v>0.5</v>
      </c>
      <c r="G4403" s="6">
        <v>137.5</v>
      </c>
      <c r="H4403" s="7">
        <v>22687.5</v>
      </c>
      <c r="I4403" s="7">
        <f>FlightsPivot[[#This Row],[Total Fare]]*10%</f>
        <v>2268.75</v>
      </c>
      <c r="J4403" s="7">
        <f>FlightsPivot[[#This Row],[Total Fare]]+FlightsPivot[[#This Row],[10% tax ]]</f>
        <v>24956.25</v>
      </c>
      <c r="K4403" s="4">
        <v>6</v>
      </c>
      <c r="L4403" s="4">
        <v>2014</v>
      </c>
      <c r="M4403" t="str">
        <f>INDEX(RoutesPivot[DepAirport],MATCH($C4403,RoutesPivot[[RouteID]:[RouteID]],0))</f>
        <v>ORD</v>
      </c>
      <c r="N4403" t="str">
        <f>INDEX(RoutesPivot[AirportID],MATCH($C4403,RoutesPivot[[RouteID]:[RouteID]],0))</f>
        <v>CLT</v>
      </c>
      <c r="O4403">
        <f>INDEX(RoutesPivot[Distance],MATCH($C4403,RoutesPivot[[RouteID]:[RouteID]],0))</f>
        <v>700</v>
      </c>
      <c r="P4403">
        <f>INDEX(RoutesPivot[ListPrice],MATCH($C4403,RoutesPivot[[RouteID]:[RouteID]],0))</f>
        <v>125</v>
      </c>
      <c r="Q4403" t="str">
        <f>INDEX(AirportPivot[AirportName],MATCH($N4403,AirportPivot[[AirportID]:[AirportID]],0))</f>
        <v>Charlotte/Douglas International</v>
      </c>
      <c r="R4403">
        <f>INDEX(AirportPivot[Gates (number of available)],MATCH($N4403,AirportPivot[[AirportID]:[AirportID]],0))</f>
        <v>65</v>
      </c>
    </row>
    <row r="4404" spans="1:18" x14ac:dyDescent="0.25">
      <c r="A4404" s="3" t="s">
        <v>4436</v>
      </c>
      <c r="B4404" s="12">
        <v>42251</v>
      </c>
      <c r="C4404" s="4" t="s">
        <v>98</v>
      </c>
      <c r="D4404" s="4">
        <v>1.9</v>
      </c>
      <c r="E4404" s="4">
        <v>67</v>
      </c>
      <c r="F4404" s="5">
        <v>0.77083333333333337</v>
      </c>
      <c r="G4404" s="6">
        <v>275</v>
      </c>
      <c r="H4404" s="7">
        <v>49775</v>
      </c>
      <c r="I4404" s="7">
        <f>FlightsPivot[[#This Row],[Total Fare]]*10%</f>
        <v>4977.5</v>
      </c>
      <c r="J4404" s="7">
        <f>FlightsPivot[[#This Row],[Total Fare]]+FlightsPivot[[#This Row],[10% tax ]]</f>
        <v>54752.5</v>
      </c>
      <c r="K4404" s="4">
        <v>9</v>
      </c>
      <c r="L4404" s="4">
        <v>2015</v>
      </c>
      <c r="M4404" t="str">
        <f>INDEX(RoutesPivot[DepAirport],MATCH($C4404,RoutesPivot[[RouteID]:[RouteID]],0))</f>
        <v>ORD</v>
      </c>
      <c r="N4404" t="str">
        <f>INDEX(RoutesPivot[AirportID],MATCH($C4404,RoutesPivot[[RouteID]:[RouteID]],0))</f>
        <v>PHL</v>
      </c>
      <c r="O4404">
        <f>INDEX(RoutesPivot[Distance],MATCH($C4404,RoutesPivot[[RouteID]:[RouteID]],0))</f>
        <v>580</v>
      </c>
      <c r="P4404">
        <f>INDEX(RoutesPivot[ListPrice],MATCH($C4404,RoutesPivot[[RouteID]:[RouteID]],0))</f>
        <v>275</v>
      </c>
      <c r="Q4404" t="str">
        <f>INDEX(AirportPivot[AirportName],MATCH($N4404,AirportPivot[[AirportID]:[AirportID]],0))</f>
        <v>Philadelphia International</v>
      </c>
      <c r="R4404">
        <f>INDEX(AirportPivot[Gates (number of available)],MATCH($N4404,AirportPivot[[AirportID]:[AirportID]],0))</f>
        <v>89</v>
      </c>
    </row>
    <row r="4405" spans="1:18" x14ac:dyDescent="0.25">
      <c r="A4405" s="3" t="s">
        <v>4437</v>
      </c>
      <c r="B4405" s="12">
        <v>42009</v>
      </c>
      <c r="C4405" s="4" t="s">
        <v>11</v>
      </c>
      <c r="D4405" s="4">
        <v>1.6</v>
      </c>
      <c r="E4405" s="4">
        <v>108</v>
      </c>
      <c r="F4405" s="5">
        <v>0.70833333333333337</v>
      </c>
      <c r="G4405" s="6">
        <v>300</v>
      </c>
      <c r="H4405" s="7">
        <v>55500</v>
      </c>
      <c r="I4405" s="7">
        <f>FlightsPivot[[#This Row],[Total Fare]]*10%</f>
        <v>5550</v>
      </c>
      <c r="J4405" s="7">
        <f>FlightsPivot[[#This Row],[Total Fare]]+FlightsPivot[[#This Row],[10% tax ]]</f>
        <v>61050</v>
      </c>
      <c r="K4405" s="4">
        <v>1</v>
      </c>
      <c r="L4405" s="4">
        <v>2015</v>
      </c>
      <c r="M4405" t="str">
        <f>INDEX(RoutesPivot[DepAirport],MATCH($C4405,RoutesPivot[[RouteID]:[RouteID]],0))</f>
        <v>ORD</v>
      </c>
      <c r="N4405" t="str">
        <f>INDEX(RoutesPivot[AirportID],MATCH($C4405,RoutesPivot[[RouteID]:[RouteID]],0))</f>
        <v>BOS</v>
      </c>
      <c r="O4405">
        <f>INDEX(RoutesPivot[Distance],MATCH($C4405,RoutesPivot[[RouteID]:[RouteID]],0))</f>
        <v>730</v>
      </c>
      <c r="P4405">
        <f>INDEX(RoutesPivot[ListPrice],MATCH($C4405,RoutesPivot[[RouteID]:[RouteID]],0))</f>
        <v>300</v>
      </c>
      <c r="Q4405" t="str">
        <f>INDEX(AirportPivot[AirportName],MATCH($N4405,AirportPivot[[AirportID]:[AirportID]],0))</f>
        <v>General Edward Lawrence Logan International</v>
      </c>
      <c r="R4405">
        <f>INDEX(AirportPivot[Gates (number of available)],MATCH($N4405,AirportPivot[[AirportID]:[AirportID]],0))</f>
        <v>63</v>
      </c>
    </row>
    <row r="4406" spans="1:18" x14ac:dyDescent="0.25">
      <c r="A4406" s="3" t="s">
        <v>4438</v>
      </c>
      <c r="B4406" s="12">
        <v>42182</v>
      </c>
      <c r="C4406" s="4" t="s">
        <v>33</v>
      </c>
      <c r="D4406" s="4">
        <v>1.7</v>
      </c>
      <c r="E4406" s="4">
        <v>105</v>
      </c>
      <c r="F4406" s="5">
        <v>0.3125</v>
      </c>
      <c r="G4406" s="6">
        <v>412.5</v>
      </c>
      <c r="H4406" s="7">
        <v>76312.5</v>
      </c>
      <c r="I4406" s="7">
        <f>FlightsPivot[[#This Row],[Total Fare]]*10%</f>
        <v>7631.25</v>
      </c>
      <c r="J4406" s="7">
        <f>FlightsPivot[[#This Row],[Total Fare]]+FlightsPivot[[#This Row],[10% tax ]]</f>
        <v>83943.75</v>
      </c>
      <c r="K4406" s="4">
        <v>6</v>
      </c>
      <c r="L4406" s="4">
        <v>2015</v>
      </c>
      <c r="M4406" t="str">
        <f>INDEX(RoutesPivot[DepAirport],MATCH($C4406,RoutesPivot[[RouteID]:[RouteID]],0))</f>
        <v>ORD</v>
      </c>
      <c r="N4406" t="str">
        <f>INDEX(RoutesPivot[AirportID],MATCH($C4406,RoutesPivot[[RouteID]:[RouteID]],0))</f>
        <v>SFO</v>
      </c>
      <c r="O4406">
        <f>INDEX(RoutesPivot[Distance],MATCH($C4406,RoutesPivot[[RouteID]:[RouteID]],0))</f>
        <v>1600</v>
      </c>
      <c r="P4406">
        <f>INDEX(RoutesPivot[ListPrice],MATCH($C4406,RoutesPivot[[RouteID]:[RouteID]],0))</f>
        <v>375</v>
      </c>
      <c r="Q4406" t="str">
        <f>INDEX(AirportPivot[AirportName],MATCH($N4406,AirportPivot[[AirportID]:[AirportID]],0))</f>
        <v>San Francisco International</v>
      </c>
      <c r="R4406">
        <f>INDEX(AirportPivot[Gates (number of available)],MATCH($N4406,AirportPivot[[AirportID]:[AirportID]],0))</f>
        <v>70</v>
      </c>
    </row>
    <row r="4407" spans="1:18" x14ac:dyDescent="0.25">
      <c r="A4407" s="3" t="s">
        <v>4439</v>
      </c>
      <c r="B4407" s="12">
        <v>42360</v>
      </c>
      <c r="C4407" s="4" t="s">
        <v>15</v>
      </c>
      <c r="D4407" s="4">
        <v>6.4</v>
      </c>
      <c r="E4407" s="4">
        <v>192</v>
      </c>
      <c r="F4407" s="5">
        <v>0.33333333333333331</v>
      </c>
      <c r="G4407" s="6">
        <v>315</v>
      </c>
      <c r="H4407" s="7">
        <v>51975</v>
      </c>
      <c r="I4407" s="7">
        <f>FlightsPivot[[#This Row],[Total Fare]]*10%</f>
        <v>5197.5</v>
      </c>
      <c r="J4407" s="7">
        <f>FlightsPivot[[#This Row],[Total Fare]]+FlightsPivot[[#This Row],[10% tax ]]</f>
        <v>57172.5</v>
      </c>
      <c r="K4407" s="4">
        <v>12</v>
      </c>
      <c r="L4407" s="4">
        <v>2015</v>
      </c>
      <c r="M4407" t="str">
        <f>INDEX(RoutesPivot[DepAirport],MATCH($C4407,RoutesPivot[[RouteID]:[RouteID]],0))</f>
        <v>ORD</v>
      </c>
      <c r="N4407" t="str">
        <f>INDEX(RoutesPivot[AirportID],MATCH($C4407,RoutesPivot[[RouteID]:[RouteID]],0))</f>
        <v>EWR</v>
      </c>
      <c r="O4407">
        <f>INDEX(RoutesPivot[Distance],MATCH($C4407,RoutesPivot[[RouteID]:[RouteID]],0))</f>
        <v>600</v>
      </c>
      <c r="P4407">
        <f>INDEX(RoutesPivot[ListPrice],MATCH($C4407,RoutesPivot[[RouteID]:[RouteID]],0))</f>
        <v>225</v>
      </c>
      <c r="Q4407" t="str">
        <f>INDEX(AirportPivot[AirportName],MATCH($N4407,AirportPivot[[AirportID]:[AirportID]],0))</f>
        <v>Newark Liberty International</v>
      </c>
      <c r="R4407">
        <f>INDEX(AirportPivot[Gates (number of available)],MATCH($N4407,AirportPivot[[AirportID]:[AirportID]],0))</f>
        <v>82</v>
      </c>
    </row>
    <row r="4408" spans="1:18" x14ac:dyDescent="0.25">
      <c r="A4408" s="3" t="s">
        <v>4440</v>
      </c>
      <c r="B4408" s="12">
        <v>41718</v>
      </c>
      <c r="C4408" s="4" t="s">
        <v>80</v>
      </c>
      <c r="D4408" s="4">
        <v>1.5</v>
      </c>
      <c r="E4408" s="4">
        <v>110</v>
      </c>
      <c r="F4408" s="5">
        <v>0.79166666666666663</v>
      </c>
      <c r="G4408" s="6">
        <v>300</v>
      </c>
      <c r="H4408" s="7">
        <v>55500</v>
      </c>
      <c r="I4408" s="7">
        <f>FlightsPivot[[#This Row],[Total Fare]]*10%</f>
        <v>5550</v>
      </c>
      <c r="J4408" s="7">
        <f>FlightsPivot[[#This Row],[Total Fare]]+FlightsPivot[[#This Row],[10% tax ]]</f>
        <v>61050</v>
      </c>
      <c r="K4408" s="4">
        <v>3</v>
      </c>
      <c r="L4408" s="4">
        <v>2014</v>
      </c>
      <c r="M4408" t="str">
        <f>INDEX(RoutesPivot[DepAirport],MATCH($C4408,RoutesPivot[[RouteID]:[RouteID]],0))</f>
        <v>ORD</v>
      </c>
      <c r="N4408" t="str">
        <f>INDEX(RoutesPivot[AirportID],MATCH($C4408,RoutesPivot[[RouteID]:[RouteID]],0))</f>
        <v>MIA</v>
      </c>
      <c r="O4408">
        <f>INDEX(RoutesPivot[Distance],MATCH($C4408,RoutesPivot[[RouteID]:[RouteID]],0))</f>
        <v>1000</v>
      </c>
      <c r="P4408">
        <f>INDEX(RoutesPivot[ListPrice],MATCH($C4408,RoutesPivot[[RouteID]:[RouteID]],0))</f>
        <v>300</v>
      </c>
      <c r="Q4408" t="str">
        <f>INDEX(AirportPivot[AirportName],MATCH($N4408,AirportPivot[[AirportID]:[AirportID]],0))</f>
        <v>Miami International</v>
      </c>
      <c r="R4408">
        <f>INDEX(AirportPivot[Gates (number of available)],MATCH($N4408,AirportPivot[[AirportID]:[AirportID]],0))</f>
        <v>80</v>
      </c>
    </row>
    <row r="4409" spans="1:18" x14ac:dyDescent="0.25">
      <c r="A4409" s="3" t="s">
        <v>4441</v>
      </c>
      <c r="B4409" s="12">
        <v>41998</v>
      </c>
      <c r="C4409" s="4" t="s">
        <v>13</v>
      </c>
      <c r="D4409" s="4">
        <v>5.3</v>
      </c>
      <c r="E4409" s="4">
        <v>115</v>
      </c>
      <c r="F4409" s="5">
        <v>0.79166666666666663</v>
      </c>
      <c r="G4409" s="6">
        <v>350</v>
      </c>
      <c r="H4409" s="7">
        <v>64750</v>
      </c>
      <c r="I4409" s="7">
        <f>FlightsPivot[[#This Row],[Total Fare]]*10%</f>
        <v>6475</v>
      </c>
      <c r="J4409" s="7">
        <f>FlightsPivot[[#This Row],[Total Fare]]+FlightsPivot[[#This Row],[10% tax ]]</f>
        <v>71225</v>
      </c>
      <c r="K4409" s="4">
        <v>12</v>
      </c>
      <c r="L4409" s="4">
        <v>2014</v>
      </c>
      <c r="M4409" t="str">
        <f>INDEX(RoutesPivot[DepAirport],MATCH($C4409,RoutesPivot[[RouteID]:[RouteID]],0))</f>
        <v>ORD</v>
      </c>
      <c r="N4409" t="str">
        <f>INDEX(RoutesPivot[AirportID],MATCH($C4409,RoutesPivot[[RouteID]:[RouteID]],0))</f>
        <v>JFK</v>
      </c>
      <c r="O4409">
        <f>INDEX(RoutesPivot[Distance],MATCH($C4409,RoutesPivot[[RouteID]:[RouteID]],0))</f>
        <v>619</v>
      </c>
      <c r="P4409">
        <f>INDEX(RoutesPivot[ListPrice],MATCH($C4409,RoutesPivot[[RouteID]:[RouteID]],0))</f>
        <v>250</v>
      </c>
      <c r="Q4409" t="str">
        <f>INDEX(AirportPivot[AirportName],MATCH($N4409,AirportPivot[[AirportID]:[AirportID]],0))</f>
        <v>John F Kennedy International</v>
      </c>
      <c r="R4409">
        <f>INDEX(AirportPivot[Gates (number of available)],MATCH($N4409,AirportPivot[[AirportID]:[AirportID]],0))</f>
        <v>120</v>
      </c>
    </row>
    <row r="4410" spans="1:18" x14ac:dyDescent="0.25">
      <c r="A4410" s="3" t="s">
        <v>4442</v>
      </c>
      <c r="B4410" s="12">
        <v>42247</v>
      </c>
      <c r="C4410" s="4" t="s">
        <v>13</v>
      </c>
      <c r="D4410" s="4">
        <v>1.2</v>
      </c>
      <c r="E4410" s="4">
        <v>135</v>
      </c>
      <c r="F4410" s="5">
        <v>0.70833333333333337</v>
      </c>
      <c r="G4410" s="6">
        <v>275</v>
      </c>
      <c r="H4410" s="7">
        <v>50875</v>
      </c>
      <c r="I4410" s="7">
        <f>FlightsPivot[[#This Row],[Total Fare]]*10%</f>
        <v>5087.5</v>
      </c>
      <c r="J4410" s="7">
        <f>FlightsPivot[[#This Row],[Total Fare]]+FlightsPivot[[#This Row],[10% tax ]]</f>
        <v>55962.5</v>
      </c>
      <c r="K4410" s="4">
        <v>8</v>
      </c>
      <c r="L4410" s="4">
        <v>2015</v>
      </c>
      <c r="M4410" t="str">
        <f>INDEX(RoutesPivot[DepAirport],MATCH($C4410,RoutesPivot[[RouteID]:[RouteID]],0))</f>
        <v>ORD</v>
      </c>
      <c r="N4410" t="str">
        <f>INDEX(RoutesPivot[AirportID],MATCH($C4410,RoutesPivot[[RouteID]:[RouteID]],0))</f>
        <v>JFK</v>
      </c>
      <c r="O4410">
        <f>INDEX(RoutesPivot[Distance],MATCH($C4410,RoutesPivot[[RouteID]:[RouteID]],0))</f>
        <v>619</v>
      </c>
      <c r="P4410">
        <f>INDEX(RoutesPivot[ListPrice],MATCH($C4410,RoutesPivot[[RouteID]:[RouteID]],0))</f>
        <v>250</v>
      </c>
      <c r="Q4410" t="str">
        <f>INDEX(AirportPivot[AirportName],MATCH($N4410,AirportPivot[[AirportID]:[AirportID]],0))</f>
        <v>John F Kennedy International</v>
      </c>
      <c r="R4410">
        <f>INDEX(AirportPivot[Gates (number of available)],MATCH($N4410,AirportPivot[[AirportID]:[AirportID]],0))</f>
        <v>120</v>
      </c>
    </row>
    <row r="4411" spans="1:18" x14ac:dyDescent="0.25">
      <c r="A4411" s="3" t="s">
        <v>4443</v>
      </c>
      <c r="B4411" s="12">
        <v>41805</v>
      </c>
      <c r="C4411" s="4" t="s">
        <v>37</v>
      </c>
      <c r="D4411" s="4">
        <v>2.2000000000000002</v>
      </c>
      <c r="E4411" s="4">
        <v>156</v>
      </c>
      <c r="F4411" s="5">
        <v>0.4375</v>
      </c>
      <c r="G4411" s="6">
        <v>385</v>
      </c>
      <c r="H4411" s="7">
        <v>63525</v>
      </c>
      <c r="I4411" s="7">
        <f>FlightsPivot[[#This Row],[Total Fare]]*10%</f>
        <v>6352.5</v>
      </c>
      <c r="J4411" s="7">
        <f>FlightsPivot[[#This Row],[Total Fare]]+FlightsPivot[[#This Row],[10% tax ]]</f>
        <v>69877.5</v>
      </c>
      <c r="K4411" s="4">
        <v>6</v>
      </c>
      <c r="L4411" s="4">
        <v>2014</v>
      </c>
      <c r="M4411" t="str">
        <f>INDEX(RoutesPivot[DepAirport],MATCH($C4411,RoutesPivot[[RouteID]:[RouteID]],0))</f>
        <v>ORD</v>
      </c>
      <c r="N4411" t="str">
        <f>INDEX(RoutesPivot[AirportID],MATCH($C4411,RoutesPivot[[RouteID]:[RouteID]],0))</f>
        <v>SEA</v>
      </c>
      <c r="O4411">
        <f>INDEX(RoutesPivot[Distance],MATCH($C4411,RoutesPivot[[RouteID]:[RouteID]],0))</f>
        <v>1500</v>
      </c>
      <c r="P4411">
        <f>INDEX(RoutesPivot[ListPrice],MATCH($C4411,RoutesPivot[[RouteID]:[RouteID]],0))</f>
        <v>350</v>
      </c>
      <c r="Q4411" t="str">
        <f>INDEX(AirportPivot[AirportName],MATCH($N4411,AirportPivot[[AirportID]:[AirportID]],0))</f>
        <v>Seattle-Tacoma International</v>
      </c>
      <c r="R4411">
        <f>INDEX(AirportPivot[Gates (number of available)],MATCH($N4411,AirportPivot[[AirportID]:[AirportID]],0))</f>
        <v>58</v>
      </c>
    </row>
    <row r="4412" spans="1:18" x14ac:dyDescent="0.25">
      <c r="A4412" s="3" t="s">
        <v>4444</v>
      </c>
      <c r="B4412" s="12">
        <v>42144</v>
      </c>
      <c r="C4412" s="4" t="s">
        <v>23</v>
      </c>
      <c r="D4412" s="4">
        <v>1.4</v>
      </c>
      <c r="E4412" s="4">
        <v>56</v>
      </c>
      <c r="F4412" s="5">
        <v>0.72916666666666663</v>
      </c>
      <c r="G4412" s="6">
        <v>300</v>
      </c>
      <c r="H4412" s="7">
        <v>49500</v>
      </c>
      <c r="I4412" s="7">
        <f>FlightsPivot[[#This Row],[Total Fare]]*10%</f>
        <v>4950</v>
      </c>
      <c r="J4412" s="7">
        <f>FlightsPivot[[#This Row],[Total Fare]]+FlightsPivot[[#This Row],[10% tax ]]</f>
        <v>54450</v>
      </c>
      <c r="K4412" s="4">
        <v>5</v>
      </c>
      <c r="L4412" s="4">
        <v>2015</v>
      </c>
      <c r="M4412" t="str">
        <f>INDEX(RoutesPivot[DepAirport],MATCH($C4412,RoutesPivot[[RouteID]:[RouteID]],0))</f>
        <v>ORD</v>
      </c>
      <c r="N4412" t="str">
        <f>INDEX(RoutesPivot[AirportID],MATCH($C4412,RoutesPivot[[RouteID]:[RouteID]],0))</f>
        <v>DEN</v>
      </c>
      <c r="O4412">
        <f>INDEX(RoutesPivot[Distance],MATCH($C4412,RoutesPivot[[RouteID]:[RouteID]],0))</f>
        <v>800</v>
      </c>
      <c r="P4412">
        <f>INDEX(RoutesPivot[ListPrice],MATCH($C4412,RoutesPivot[[RouteID]:[RouteID]],0))</f>
        <v>300</v>
      </c>
      <c r="Q4412" t="str">
        <f>INDEX(AirportPivot[AirportName],MATCH($N4412,AirportPivot[[AirportID]:[AirportID]],0))</f>
        <v>Denver International</v>
      </c>
      <c r="R4412">
        <f>INDEX(AirportPivot[Gates (number of available)],MATCH($N4412,AirportPivot[[AirportID]:[AirportID]],0))</f>
        <v>75</v>
      </c>
    </row>
    <row r="4413" spans="1:18" x14ac:dyDescent="0.25">
      <c r="A4413" s="3" t="s">
        <v>4445</v>
      </c>
      <c r="B4413" s="12">
        <v>41927</v>
      </c>
      <c r="C4413" s="4" t="s">
        <v>70</v>
      </c>
      <c r="D4413" s="4">
        <v>2.6</v>
      </c>
      <c r="E4413" s="4">
        <v>84</v>
      </c>
      <c r="F4413" s="5">
        <v>0.70833333333333337</v>
      </c>
      <c r="G4413" s="6">
        <v>275</v>
      </c>
      <c r="H4413" s="7">
        <v>49775</v>
      </c>
      <c r="I4413" s="7">
        <f>FlightsPivot[[#This Row],[Total Fare]]*10%</f>
        <v>4977.5</v>
      </c>
      <c r="J4413" s="7">
        <f>FlightsPivot[[#This Row],[Total Fare]]+FlightsPivot[[#This Row],[10% tax ]]</f>
        <v>54752.5</v>
      </c>
      <c r="K4413" s="4">
        <v>10</v>
      </c>
      <c r="L4413" s="4">
        <v>2014</v>
      </c>
      <c r="M4413" t="str">
        <f>INDEX(RoutesPivot[DepAirport],MATCH($C4413,RoutesPivot[[RouteID]:[RouteID]],0))</f>
        <v>ORD</v>
      </c>
      <c r="N4413" t="str">
        <f>INDEX(RoutesPivot[AirportID],MATCH($C4413,RoutesPivot[[RouteID]:[RouteID]],0))</f>
        <v>LAS</v>
      </c>
      <c r="O4413">
        <f>INDEX(RoutesPivot[Distance],MATCH($C4413,RoutesPivot[[RouteID]:[RouteID]],0))</f>
        <v>1100</v>
      </c>
      <c r="P4413">
        <f>INDEX(RoutesPivot[ListPrice],MATCH($C4413,RoutesPivot[[RouteID]:[RouteID]],0))</f>
        <v>275</v>
      </c>
      <c r="Q4413" t="str">
        <f>INDEX(AirportPivot[AirportName],MATCH($N4413,AirportPivot[[AirportID]:[AirportID]],0))</f>
        <v>McCarran International</v>
      </c>
      <c r="R4413">
        <f>INDEX(AirportPivot[Gates (number of available)],MATCH($N4413,AirportPivot[[AirportID]:[AirportID]],0))</f>
        <v>68</v>
      </c>
    </row>
    <row r="4414" spans="1:18" x14ac:dyDescent="0.25">
      <c r="A4414" s="3" t="s">
        <v>4446</v>
      </c>
      <c r="B4414" s="12">
        <v>42295</v>
      </c>
      <c r="C4414" s="4" t="s">
        <v>30</v>
      </c>
      <c r="D4414" s="4">
        <v>1.5</v>
      </c>
      <c r="E4414" s="4">
        <v>201</v>
      </c>
      <c r="F4414" s="5">
        <v>0.75</v>
      </c>
      <c r="G4414" s="6">
        <v>250</v>
      </c>
      <c r="H4414" s="7">
        <v>41250</v>
      </c>
      <c r="I4414" s="7">
        <f>FlightsPivot[[#This Row],[Total Fare]]*10%</f>
        <v>4125</v>
      </c>
      <c r="J4414" s="7">
        <f>FlightsPivot[[#This Row],[Total Fare]]+FlightsPivot[[#This Row],[10% tax ]]</f>
        <v>45375</v>
      </c>
      <c r="K4414" s="4">
        <v>10</v>
      </c>
      <c r="L4414" s="4">
        <v>2015</v>
      </c>
      <c r="M4414" t="str">
        <f>INDEX(RoutesPivot[DepAirport],MATCH($C4414,RoutesPivot[[RouteID]:[RouteID]],0))</f>
        <v>ORD</v>
      </c>
      <c r="N4414" t="str">
        <f>INDEX(RoutesPivot[AirportID],MATCH($C4414,RoutesPivot[[RouteID]:[RouteID]],0))</f>
        <v>MCO</v>
      </c>
      <c r="O4414">
        <f>INDEX(RoutesPivot[Distance],MATCH($C4414,RoutesPivot[[RouteID]:[RouteID]],0))</f>
        <v>850</v>
      </c>
      <c r="P4414">
        <f>INDEX(RoutesPivot[ListPrice],MATCH($C4414,RoutesPivot[[RouteID]:[RouteID]],0))</f>
        <v>250</v>
      </c>
      <c r="Q4414" t="str">
        <f>INDEX(AirportPivot[AirportName],MATCH($N4414,AirportPivot[[AirportID]:[AirportID]],0))</f>
        <v>Orlando International</v>
      </c>
      <c r="R4414">
        <f>INDEX(AirportPivot[Gates (number of available)],MATCH($N4414,AirportPivot[[AirportID]:[AirportID]],0))</f>
        <v>67</v>
      </c>
    </row>
    <row r="4415" spans="1:18" x14ac:dyDescent="0.25">
      <c r="A4415" s="3" t="s">
        <v>4447</v>
      </c>
      <c r="B4415" s="12">
        <v>42170</v>
      </c>
      <c r="C4415" s="4" t="s">
        <v>37</v>
      </c>
      <c r="D4415" s="4">
        <v>2.2000000000000002</v>
      </c>
      <c r="E4415" s="4">
        <v>100</v>
      </c>
      <c r="F4415" s="5">
        <v>0.77083333333333337</v>
      </c>
      <c r="G4415" s="6">
        <v>385</v>
      </c>
      <c r="H4415" s="7">
        <v>71225</v>
      </c>
      <c r="I4415" s="7">
        <f>FlightsPivot[[#This Row],[Total Fare]]*10%</f>
        <v>7122.5</v>
      </c>
      <c r="J4415" s="7">
        <f>FlightsPivot[[#This Row],[Total Fare]]+FlightsPivot[[#This Row],[10% tax ]]</f>
        <v>78347.5</v>
      </c>
      <c r="K4415" s="4">
        <v>6</v>
      </c>
      <c r="L4415" s="4">
        <v>2015</v>
      </c>
      <c r="M4415" t="str">
        <f>INDEX(RoutesPivot[DepAirport],MATCH($C4415,RoutesPivot[[RouteID]:[RouteID]],0))</f>
        <v>ORD</v>
      </c>
      <c r="N4415" t="str">
        <f>INDEX(RoutesPivot[AirportID],MATCH($C4415,RoutesPivot[[RouteID]:[RouteID]],0))</f>
        <v>SEA</v>
      </c>
      <c r="O4415">
        <f>INDEX(RoutesPivot[Distance],MATCH($C4415,RoutesPivot[[RouteID]:[RouteID]],0))</f>
        <v>1500</v>
      </c>
      <c r="P4415">
        <f>INDEX(RoutesPivot[ListPrice],MATCH($C4415,RoutesPivot[[RouteID]:[RouteID]],0))</f>
        <v>350</v>
      </c>
      <c r="Q4415" t="str">
        <f>INDEX(AirportPivot[AirportName],MATCH($N4415,AirportPivot[[AirportID]:[AirportID]],0))</f>
        <v>Seattle-Tacoma International</v>
      </c>
      <c r="R4415">
        <f>INDEX(AirportPivot[Gates (number of available)],MATCH($N4415,AirportPivot[[AirportID]:[AirportID]],0))</f>
        <v>58</v>
      </c>
    </row>
    <row r="4416" spans="1:18" x14ac:dyDescent="0.25">
      <c r="A4416" s="3" t="s">
        <v>4448</v>
      </c>
      <c r="B4416" s="12">
        <v>41987</v>
      </c>
      <c r="C4416" s="4" t="s">
        <v>80</v>
      </c>
      <c r="D4416" s="4">
        <v>2.6</v>
      </c>
      <c r="E4416" s="4">
        <v>44</v>
      </c>
      <c r="F4416" s="5">
        <v>0.70833333333333337</v>
      </c>
      <c r="G4416" s="6">
        <v>300</v>
      </c>
      <c r="H4416" s="7">
        <v>49500</v>
      </c>
      <c r="I4416" s="7">
        <f>FlightsPivot[[#This Row],[Total Fare]]*10%</f>
        <v>4950</v>
      </c>
      <c r="J4416" s="7">
        <f>FlightsPivot[[#This Row],[Total Fare]]+FlightsPivot[[#This Row],[10% tax ]]</f>
        <v>54450</v>
      </c>
      <c r="K4416" s="4">
        <v>12</v>
      </c>
      <c r="L4416" s="4">
        <v>2014</v>
      </c>
      <c r="M4416" t="str">
        <f>INDEX(RoutesPivot[DepAirport],MATCH($C4416,RoutesPivot[[RouteID]:[RouteID]],0))</f>
        <v>ORD</v>
      </c>
      <c r="N4416" t="str">
        <f>INDEX(RoutesPivot[AirportID],MATCH($C4416,RoutesPivot[[RouteID]:[RouteID]],0))</f>
        <v>MIA</v>
      </c>
      <c r="O4416">
        <f>INDEX(RoutesPivot[Distance],MATCH($C4416,RoutesPivot[[RouteID]:[RouteID]],0))</f>
        <v>1000</v>
      </c>
      <c r="P4416">
        <f>INDEX(RoutesPivot[ListPrice],MATCH($C4416,RoutesPivot[[RouteID]:[RouteID]],0))</f>
        <v>300</v>
      </c>
      <c r="Q4416" t="str">
        <f>INDEX(AirportPivot[AirportName],MATCH($N4416,AirportPivot[[AirportID]:[AirportID]],0))</f>
        <v>Miami International</v>
      </c>
      <c r="R4416">
        <f>INDEX(AirportPivot[Gates (number of available)],MATCH($N4416,AirportPivot[[AirportID]:[AirportID]],0))</f>
        <v>80</v>
      </c>
    </row>
    <row r="4417" spans="1:18" x14ac:dyDescent="0.25">
      <c r="A4417" s="3" t="s">
        <v>4449</v>
      </c>
      <c r="B4417" s="12">
        <v>41835</v>
      </c>
      <c r="C4417" s="4" t="s">
        <v>33</v>
      </c>
      <c r="D4417" s="4">
        <v>1.4</v>
      </c>
      <c r="E4417" s="4">
        <v>118</v>
      </c>
      <c r="F4417" s="5">
        <v>0.66666666666666663</v>
      </c>
      <c r="G4417" s="6">
        <v>412.5</v>
      </c>
      <c r="H4417" s="7">
        <v>76312.5</v>
      </c>
      <c r="I4417" s="7">
        <f>FlightsPivot[[#This Row],[Total Fare]]*10%</f>
        <v>7631.25</v>
      </c>
      <c r="J4417" s="7">
        <f>FlightsPivot[[#This Row],[Total Fare]]+FlightsPivot[[#This Row],[10% tax ]]</f>
        <v>83943.75</v>
      </c>
      <c r="K4417" s="4">
        <v>7</v>
      </c>
      <c r="L4417" s="4">
        <v>2014</v>
      </c>
      <c r="M4417" t="str">
        <f>INDEX(RoutesPivot[DepAirport],MATCH($C4417,RoutesPivot[[RouteID]:[RouteID]],0))</f>
        <v>ORD</v>
      </c>
      <c r="N4417" t="str">
        <f>INDEX(RoutesPivot[AirportID],MATCH($C4417,RoutesPivot[[RouteID]:[RouteID]],0))</f>
        <v>SFO</v>
      </c>
      <c r="O4417">
        <f>INDEX(RoutesPivot[Distance],MATCH($C4417,RoutesPivot[[RouteID]:[RouteID]],0))</f>
        <v>1600</v>
      </c>
      <c r="P4417">
        <f>INDEX(RoutesPivot[ListPrice],MATCH($C4417,RoutesPivot[[RouteID]:[RouteID]],0))</f>
        <v>375</v>
      </c>
      <c r="Q4417" t="str">
        <f>INDEX(AirportPivot[AirportName],MATCH($N4417,AirportPivot[[AirportID]:[AirportID]],0))</f>
        <v>San Francisco International</v>
      </c>
      <c r="R4417">
        <f>INDEX(AirportPivot[Gates (number of available)],MATCH($N4417,AirportPivot[[AirportID]:[AirportID]],0))</f>
        <v>70</v>
      </c>
    </row>
    <row r="4418" spans="1:18" x14ac:dyDescent="0.25">
      <c r="A4418" s="3" t="s">
        <v>4450</v>
      </c>
      <c r="B4418" s="12">
        <v>41814</v>
      </c>
      <c r="C4418" s="4" t="s">
        <v>25</v>
      </c>
      <c r="D4418" s="4">
        <v>1.1000000000000001</v>
      </c>
      <c r="E4418" s="4">
        <v>37</v>
      </c>
      <c r="F4418" s="5">
        <v>0.64583333333333337</v>
      </c>
      <c r="G4418" s="6">
        <v>220</v>
      </c>
      <c r="H4418" s="7">
        <v>36300</v>
      </c>
      <c r="I4418" s="7">
        <f>FlightsPivot[[#This Row],[Total Fare]]*10%</f>
        <v>3630</v>
      </c>
      <c r="J4418" s="7">
        <f>FlightsPivot[[#This Row],[Total Fare]]+FlightsPivot[[#This Row],[10% tax ]]</f>
        <v>39930</v>
      </c>
      <c r="K4418" s="4">
        <v>6</v>
      </c>
      <c r="L4418" s="4">
        <v>2014</v>
      </c>
      <c r="M4418" t="str">
        <f>INDEX(RoutesPivot[DepAirport],MATCH($C4418,RoutesPivot[[RouteID]:[RouteID]],0))</f>
        <v>ORD</v>
      </c>
      <c r="N4418" t="str">
        <f>INDEX(RoutesPivot[AirportID],MATCH($C4418,RoutesPivot[[RouteID]:[RouteID]],0))</f>
        <v>DFW</v>
      </c>
      <c r="O4418">
        <f>INDEX(RoutesPivot[Distance],MATCH($C4418,RoutesPivot[[RouteID]:[RouteID]],0))</f>
        <v>700</v>
      </c>
      <c r="P4418">
        <f>INDEX(RoutesPivot[ListPrice],MATCH($C4418,RoutesPivot[[RouteID]:[RouteID]],0))</f>
        <v>200</v>
      </c>
      <c r="Q4418" t="str">
        <f>INDEX(AirportPivot[AirportName],MATCH($N4418,AirportPivot[[AirportID]:[AirportID]],0))</f>
        <v>Dallas/Fort Worth International</v>
      </c>
      <c r="R4418">
        <f>INDEX(AirportPivot[Gates (number of available)],MATCH($N4418,AirportPivot[[AirportID]:[AirportID]],0))</f>
        <v>130</v>
      </c>
    </row>
    <row r="4419" spans="1:18" x14ac:dyDescent="0.25">
      <c r="A4419" s="3" t="s">
        <v>4451</v>
      </c>
      <c r="B4419" s="12">
        <v>41878</v>
      </c>
      <c r="C4419" s="4" t="s">
        <v>17</v>
      </c>
      <c r="D4419" s="4">
        <v>5.3</v>
      </c>
      <c r="E4419" s="4">
        <v>184</v>
      </c>
      <c r="F4419" s="5">
        <v>0.375</v>
      </c>
      <c r="G4419" s="6">
        <v>385</v>
      </c>
      <c r="H4419" s="7">
        <v>63525</v>
      </c>
      <c r="I4419" s="7">
        <f>FlightsPivot[[#This Row],[Total Fare]]*10%</f>
        <v>6352.5</v>
      </c>
      <c r="J4419" s="7">
        <f>FlightsPivot[[#This Row],[Total Fare]]+FlightsPivot[[#This Row],[10% tax ]]</f>
        <v>69877.5</v>
      </c>
      <c r="K4419" s="4">
        <v>8</v>
      </c>
      <c r="L4419" s="4">
        <v>2014</v>
      </c>
      <c r="M4419" t="str">
        <f>INDEX(RoutesPivot[DepAirport],MATCH($C4419,RoutesPivot[[RouteID]:[RouteID]],0))</f>
        <v>ORD</v>
      </c>
      <c r="N4419" t="str">
        <f>INDEX(RoutesPivot[AirportID],MATCH($C4419,RoutesPivot[[RouteID]:[RouteID]],0))</f>
        <v>LAX</v>
      </c>
      <c r="O4419">
        <f>INDEX(RoutesPivot[Distance],MATCH($C4419,RoutesPivot[[RouteID]:[RouteID]],0))</f>
        <v>1518</v>
      </c>
      <c r="P4419">
        <f>INDEX(RoutesPivot[ListPrice],MATCH($C4419,RoutesPivot[[RouteID]:[RouteID]],0))</f>
        <v>350</v>
      </c>
      <c r="Q4419" t="str">
        <f>INDEX(AirportPivot[AirportName],MATCH($N4419,AirportPivot[[AirportID]:[AirportID]],0))</f>
        <v>Los Angeles International</v>
      </c>
      <c r="R4419">
        <f>INDEX(AirportPivot[Gates (number of available)],MATCH($N4419,AirportPivot[[AirportID]:[AirportID]],0))</f>
        <v>86</v>
      </c>
    </row>
    <row r="4420" spans="1:18" x14ac:dyDescent="0.25">
      <c r="A4420" s="3" t="s">
        <v>4452</v>
      </c>
      <c r="B4420" s="12">
        <v>41654</v>
      </c>
      <c r="C4420" s="4" t="s">
        <v>70</v>
      </c>
      <c r="D4420" s="4">
        <v>2.5</v>
      </c>
      <c r="E4420" s="4">
        <v>152</v>
      </c>
      <c r="F4420" s="5">
        <v>0.29166666666666669</v>
      </c>
      <c r="G4420" s="6">
        <v>275</v>
      </c>
      <c r="H4420" s="7">
        <v>45375</v>
      </c>
      <c r="I4420" s="7">
        <f>FlightsPivot[[#This Row],[Total Fare]]*10%</f>
        <v>4537.5</v>
      </c>
      <c r="J4420" s="7">
        <f>FlightsPivot[[#This Row],[Total Fare]]+FlightsPivot[[#This Row],[10% tax ]]</f>
        <v>49912.5</v>
      </c>
      <c r="K4420" s="4">
        <v>1</v>
      </c>
      <c r="L4420" s="4">
        <v>2014</v>
      </c>
      <c r="M4420" t="str">
        <f>INDEX(RoutesPivot[DepAirport],MATCH($C4420,RoutesPivot[[RouteID]:[RouteID]],0))</f>
        <v>ORD</v>
      </c>
      <c r="N4420" t="str">
        <f>INDEX(RoutesPivot[AirportID],MATCH($C4420,RoutesPivot[[RouteID]:[RouteID]],0))</f>
        <v>LAS</v>
      </c>
      <c r="O4420">
        <f>INDEX(RoutesPivot[Distance],MATCH($C4420,RoutesPivot[[RouteID]:[RouteID]],0))</f>
        <v>1100</v>
      </c>
      <c r="P4420">
        <f>INDEX(RoutesPivot[ListPrice],MATCH($C4420,RoutesPivot[[RouteID]:[RouteID]],0))</f>
        <v>275</v>
      </c>
      <c r="Q4420" t="str">
        <f>INDEX(AirportPivot[AirportName],MATCH($N4420,AirportPivot[[AirportID]:[AirportID]],0))</f>
        <v>McCarran International</v>
      </c>
      <c r="R4420">
        <f>INDEX(AirportPivot[Gates (number of available)],MATCH($N4420,AirportPivot[[AirportID]:[AirportID]],0))</f>
        <v>68</v>
      </c>
    </row>
    <row r="4421" spans="1:18" x14ac:dyDescent="0.25">
      <c r="A4421" s="3" t="s">
        <v>4453</v>
      </c>
      <c r="B4421" s="12">
        <v>41860</v>
      </c>
      <c r="C4421" s="4" t="s">
        <v>17</v>
      </c>
      <c r="D4421" s="4">
        <v>3.2</v>
      </c>
      <c r="E4421" s="4">
        <v>148</v>
      </c>
      <c r="F4421" s="5">
        <v>0.79166666666666663</v>
      </c>
      <c r="G4421" s="6">
        <v>385</v>
      </c>
      <c r="H4421" s="7">
        <v>71225</v>
      </c>
      <c r="I4421" s="7">
        <f>FlightsPivot[[#This Row],[Total Fare]]*10%</f>
        <v>7122.5</v>
      </c>
      <c r="J4421" s="7">
        <f>FlightsPivot[[#This Row],[Total Fare]]+FlightsPivot[[#This Row],[10% tax ]]</f>
        <v>78347.5</v>
      </c>
      <c r="K4421" s="4">
        <v>8</v>
      </c>
      <c r="L4421" s="4">
        <v>2014</v>
      </c>
      <c r="M4421" t="str">
        <f>INDEX(RoutesPivot[DepAirport],MATCH($C4421,RoutesPivot[[RouteID]:[RouteID]],0))</f>
        <v>ORD</v>
      </c>
      <c r="N4421" t="str">
        <f>INDEX(RoutesPivot[AirportID],MATCH($C4421,RoutesPivot[[RouteID]:[RouteID]],0))</f>
        <v>LAX</v>
      </c>
      <c r="O4421">
        <f>INDEX(RoutesPivot[Distance],MATCH($C4421,RoutesPivot[[RouteID]:[RouteID]],0))</f>
        <v>1518</v>
      </c>
      <c r="P4421">
        <f>INDEX(RoutesPivot[ListPrice],MATCH($C4421,RoutesPivot[[RouteID]:[RouteID]],0))</f>
        <v>350</v>
      </c>
      <c r="Q4421" t="str">
        <f>INDEX(AirportPivot[AirportName],MATCH($N4421,AirportPivot[[AirportID]:[AirportID]],0))</f>
        <v>Los Angeles International</v>
      </c>
      <c r="R4421">
        <f>INDEX(AirportPivot[Gates (number of available)],MATCH($N4421,AirportPivot[[AirportID]:[AirportID]],0))</f>
        <v>86</v>
      </c>
    </row>
    <row r="4422" spans="1:18" x14ac:dyDescent="0.25">
      <c r="A4422" s="3" t="s">
        <v>4454</v>
      </c>
      <c r="B4422" s="12">
        <v>42341</v>
      </c>
      <c r="C4422" s="4" t="s">
        <v>13</v>
      </c>
      <c r="D4422" s="4">
        <v>2.2999999999999998</v>
      </c>
      <c r="E4422" s="4">
        <v>138</v>
      </c>
      <c r="F4422" s="5">
        <v>0.75</v>
      </c>
      <c r="G4422" s="6">
        <v>250</v>
      </c>
      <c r="H4422" s="7">
        <v>46250</v>
      </c>
      <c r="I4422" s="7">
        <f>FlightsPivot[[#This Row],[Total Fare]]*10%</f>
        <v>4625</v>
      </c>
      <c r="J4422" s="7">
        <f>FlightsPivot[[#This Row],[Total Fare]]+FlightsPivot[[#This Row],[10% tax ]]</f>
        <v>50875</v>
      </c>
      <c r="K4422" s="4">
        <v>12</v>
      </c>
      <c r="L4422" s="4">
        <v>2015</v>
      </c>
      <c r="M4422" t="str">
        <f>INDEX(RoutesPivot[DepAirport],MATCH($C4422,RoutesPivot[[RouteID]:[RouteID]],0))</f>
        <v>ORD</v>
      </c>
      <c r="N4422" t="str">
        <f>INDEX(RoutesPivot[AirportID],MATCH($C4422,RoutesPivot[[RouteID]:[RouteID]],0))</f>
        <v>JFK</v>
      </c>
      <c r="O4422">
        <f>INDEX(RoutesPivot[Distance],MATCH($C4422,RoutesPivot[[RouteID]:[RouteID]],0))</f>
        <v>619</v>
      </c>
      <c r="P4422">
        <f>INDEX(RoutesPivot[ListPrice],MATCH($C4422,RoutesPivot[[RouteID]:[RouteID]],0))</f>
        <v>250</v>
      </c>
      <c r="Q4422" t="str">
        <f>INDEX(AirportPivot[AirportName],MATCH($N4422,AirportPivot[[AirportID]:[AirportID]],0))</f>
        <v>John F Kennedy International</v>
      </c>
      <c r="R4422">
        <f>INDEX(AirportPivot[Gates (number of available)],MATCH($N4422,AirportPivot[[AirportID]:[AirportID]],0))</f>
        <v>120</v>
      </c>
    </row>
    <row r="4423" spans="1:18" x14ac:dyDescent="0.25">
      <c r="A4423" s="3" t="s">
        <v>4455</v>
      </c>
      <c r="B4423" s="12">
        <v>41805</v>
      </c>
      <c r="C4423" s="4" t="s">
        <v>13</v>
      </c>
      <c r="D4423" s="4">
        <v>1.8</v>
      </c>
      <c r="E4423" s="4">
        <v>38</v>
      </c>
      <c r="F4423" s="5">
        <v>0.58333333333333337</v>
      </c>
      <c r="G4423" s="6">
        <v>275</v>
      </c>
      <c r="H4423" s="7">
        <v>45375</v>
      </c>
      <c r="I4423" s="7">
        <f>FlightsPivot[[#This Row],[Total Fare]]*10%</f>
        <v>4537.5</v>
      </c>
      <c r="J4423" s="7">
        <f>FlightsPivot[[#This Row],[Total Fare]]+FlightsPivot[[#This Row],[10% tax ]]</f>
        <v>49912.5</v>
      </c>
      <c r="K4423" s="4">
        <v>6</v>
      </c>
      <c r="L4423" s="4">
        <v>2014</v>
      </c>
      <c r="M4423" t="str">
        <f>INDEX(RoutesPivot[DepAirport],MATCH($C4423,RoutesPivot[[RouteID]:[RouteID]],0))</f>
        <v>ORD</v>
      </c>
      <c r="N4423" t="str">
        <f>INDEX(RoutesPivot[AirportID],MATCH($C4423,RoutesPivot[[RouteID]:[RouteID]],0))</f>
        <v>JFK</v>
      </c>
      <c r="O4423">
        <f>INDEX(RoutesPivot[Distance],MATCH($C4423,RoutesPivot[[RouteID]:[RouteID]],0))</f>
        <v>619</v>
      </c>
      <c r="P4423">
        <f>INDEX(RoutesPivot[ListPrice],MATCH($C4423,RoutesPivot[[RouteID]:[RouteID]],0))</f>
        <v>250</v>
      </c>
      <c r="Q4423" t="str">
        <f>INDEX(AirportPivot[AirportName],MATCH($N4423,AirportPivot[[AirportID]:[AirportID]],0))</f>
        <v>John F Kennedy International</v>
      </c>
      <c r="R4423">
        <f>INDEX(AirportPivot[Gates (number of available)],MATCH($N4423,AirportPivot[[AirportID]:[AirportID]],0))</f>
        <v>120</v>
      </c>
    </row>
    <row r="4424" spans="1:18" x14ac:dyDescent="0.25">
      <c r="A4424" s="3" t="s">
        <v>4456</v>
      </c>
      <c r="B4424" s="12">
        <v>41669</v>
      </c>
      <c r="C4424" s="4" t="s">
        <v>30</v>
      </c>
      <c r="D4424" s="4">
        <v>2</v>
      </c>
      <c r="E4424" s="4">
        <v>198</v>
      </c>
      <c r="F4424" s="5">
        <v>0.29166666666666669</v>
      </c>
      <c r="G4424" s="6">
        <v>250</v>
      </c>
      <c r="H4424" s="7">
        <v>41250</v>
      </c>
      <c r="I4424" s="7">
        <f>FlightsPivot[[#This Row],[Total Fare]]*10%</f>
        <v>4125</v>
      </c>
      <c r="J4424" s="7">
        <f>FlightsPivot[[#This Row],[Total Fare]]+FlightsPivot[[#This Row],[10% tax ]]</f>
        <v>45375</v>
      </c>
      <c r="K4424" s="4">
        <v>1</v>
      </c>
      <c r="L4424" s="4">
        <v>2014</v>
      </c>
      <c r="M4424" t="str">
        <f>INDEX(RoutesPivot[DepAirport],MATCH($C4424,RoutesPivot[[RouteID]:[RouteID]],0))</f>
        <v>ORD</v>
      </c>
      <c r="N4424" t="str">
        <f>INDEX(RoutesPivot[AirportID],MATCH($C4424,RoutesPivot[[RouteID]:[RouteID]],0))</f>
        <v>MCO</v>
      </c>
      <c r="O4424">
        <f>INDEX(RoutesPivot[Distance],MATCH($C4424,RoutesPivot[[RouteID]:[RouteID]],0))</f>
        <v>850</v>
      </c>
      <c r="P4424">
        <f>INDEX(RoutesPivot[ListPrice],MATCH($C4424,RoutesPivot[[RouteID]:[RouteID]],0))</f>
        <v>250</v>
      </c>
      <c r="Q4424" t="str">
        <f>INDEX(AirportPivot[AirportName],MATCH($N4424,AirportPivot[[AirportID]:[AirportID]],0))</f>
        <v>Orlando International</v>
      </c>
      <c r="R4424">
        <f>INDEX(AirportPivot[Gates (number of available)],MATCH($N4424,AirportPivot[[AirportID]:[AirportID]],0))</f>
        <v>67</v>
      </c>
    </row>
    <row r="4425" spans="1:18" x14ac:dyDescent="0.25">
      <c r="A4425" s="3" t="s">
        <v>4457</v>
      </c>
      <c r="B4425" s="12">
        <v>42174</v>
      </c>
      <c r="C4425" s="4" t="s">
        <v>86</v>
      </c>
      <c r="D4425" s="4">
        <v>2.7</v>
      </c>
      <c r="E4425" s="4">
        <v>202</v>
      </c>
      <c r="F4425" s="5">
        <v>0.875</v>
      </c>
      <c r="G4425" s="6">
        <v>126.5</v>
      </c>
      <c r="H4425" s="7">
        <v>20872.5</v>
      </c>
      <c r="I4425" s="7">
        <f>FlightsPivot[[#This Row],[Total Fare]]*10%</f>
        <v>2087.25</v>
      </c>
      <c r="J4425" s="7">
        <f>FlightsPivot[[#This Row],[Total Fare]]+FlightsPivot[[#This Row],[10% tax ]]</f>
        <v>22959.75</v>
      </c>
      <c r="K4425" s="4">
        <v>6</v>
      </c>
      <c r="L4425" s="4">
        <v>2015</v>
      </c>
      <c r="M4425" t="str">
        <f>INDEX(RoutesPivot[DepAirport],MATCH($C4425,RoutesPivot[[RouteID]:[RouteID]],0))</f>
        <v>ORD</v>
      </c>
      <c r="N4425" t="str">
        <f>INDEX(RoutesPivot[AirportID],MATCH($C4425,RoutesPivot[[RouteID]:[RouteID]],0))</f>
        <v>DTW</v>
      </c>
      <c r="O4425">
        <f>INDEX(RoutesPivot[Distance],MATCH($C4425,RoutesPivot[[RouteID]:[RouteID]],0))</f>
        <v>200</v>
      </c>
      <c r="P4425">
        <f>INDEX(RoutesPivot[ListPrice],MATCH($C4425,RoutesPivot[[RouteID]:[RouteID]],0))</f>
        <v>115</v>
      </c>
      <c r="Q4425" t="str">
        <f>INDEX(AirportPivot[AirportName],MATCH($N4425,AirportPivot[[AirportID]:[AirportID]],0))</f>
        <v>Detroit Metropolitan Wayne County</v>
      </c>
      <c r="R4425">
        <f>INDEX(AirportPivot[Gates (number of available)],MATCH($N4425,AirportPivot[[AirportID]:[AirportID]],0))</f>
        <v>60</v>
      </c>
    </row>
    <row r="4426" spans="1:18" x14ac:dyDescent="0.25">
      <c r="A4426" s="3" t="s">
        <v>4458</v>
      </c>
      <c r="B4426" s="12">
        <v>41932</v>
      </c>
      <c r="C4426" s="4" t="s">
        <v>50</v>
      </c>
      <c r="D4426" s="4">
        <v>2.2000000000000002</v>
      </c>
      <c r="E4426" s="4">
        <v>190</v>
      </c>
      <c r="F4426" s="5">
        <v>0.375</v>
      </c>
      <c r="G4426" s="6">
        <v>275</v>
      </c>
      <c r="H4426" s="7">
        <v>45375</v>
      </c>
      <c r="I4426" s="7">
        <f>FlightsPivot[[#This Row],[Total Fare]]*10%</f>
        <v>4537.5</v>
      </c>
      <c r="J4426" s="7">
        <f>FlightsPivot[[#This Row],[Total Fare]]+FlightsPivot[[#This Row],[10% tax ]]</f>
        <v>49912.5</v>
      </c>
      <c r="K4426" s="4">
        <v>10</v>
      </c>
      <c r="L4426" s="4">
        <v>2014</v>
      </c>
      <c r="M4426" t="str">
        <f>INDEX(RoutesPivot[DepAirport],MATCH($C4426,RoutesPivot[[RouteID]:[RouteID]],0))</f>
        <v>ORD</v>
      </c>
      <c r="N4426" t="str">
        <f>INDEX(RoutesPivot[AirportID],MATCH($C4426,RoutesPivot[[RouteID]:[RouteID]],0))</f>
        <v>LGA</v>
      </c>
      <c r="O4426">
        <f>INDEX(RoutesPivot[Distance],MATCH($C4426,RoutesPivot[[RouteID]:[RouteID]],0))</f>
        <v>610</v>
      </c>
      <c r="P4426">
        <f>INDEX(RoutesPivot[ListPrice],MATCH($C4426,RoutesPivot[[RouteID]:[RouteID]],0))</f>
        <v>275</v>
      </c>
      <c r="Q4426" t="str">
        <f>INDEX(AirportPivot[AirportName],MATCH($N4426,AirportPivot[[AirportID]:[AirportID]],0))</f>
        <v>Laguardia</v>
      </c>
      <c r="R4426">
        <f>INDEX(AirportPivot[Gates (number of available)],MATCH($N4426,AirportPivot[[AirportID]:[AirportID]],0))</f>
        <v>66</v>
      </c>
    </row>
    <row r="4427" spans="1:18" x14ac:dyDescent="0.25">
      <c r="A4427" s="3" t="s">
        <v>4459</v>
      </c>
      <c r="B4427" s="12">
        <v>42302</v>
      </c>
      <c r="C4427" s="4" t="s">
        <v>15</v>
      </c>
      <c r="D4427" s="4">
        <v>3.2</v>
      </c>
      <c r="E4427" s="4">
        <v>5</v>
      </c>
      <c r="F4427" s="5">
        <v>0.77083333333333337</v>
      </c>
      <c r="G4427" s="6">
        <v>225</v>
      </c>
      <c r="H4427" s="7">
        <v>41625</v>
      </c>
      <c r="I4427" s="7">
        <f>FlightsPivot[[#This Row],[Total Fare]]*10%</f>
        <v>4162.5</v>
      </c>
      <c r="J4427" s="7">
        <f>FlightsPivot[[#This Row],[Total Fare]]+FlightsPivot[[#This Row],[10% tax ]]</f>
        <v>45787.5</v>
      </c>
      <c r="K4427" s="4">
        <v>10</v>
      </c>
      <c r="L4427" s="4">
        <v>2015</v>
      </c>
      <c r="M4427" t="str">
        <f>INDEX(RoutesPivot[DepAirport],MATCH($C4427,RoutesPivot[[RouteID]:[RouteID]],0))</f>
        <v>ORD</v>
      </c>
      <c r="N4427" t="str">
        <f>INDEX(RoutesPivot[AirportID],MATCH($C4427,RoutesPivot[[RouteID]:[RouteID]],0))</f>
        <v>EWR</v>
      </c>
      <c r="O4427">
        <f>INDEX(RoutesPivot[Distance],MATCH($C4427,RoutesPivot[[RouteID]:[RouteID]],0))</f>
        <v>600</v>
      </c>
      <c r="P4427">
        <f>INDEX(RoutesPivot[ListPrice],MATCH($C4427,RoutesPivot[[RouteID]:[RouteID]],0))</f>
        <v>225</v>
      </c>
      <c r="Q4427" t="str">
        <f>INDEX(AirportPivot[AirportName],MATCH($N4427,AirportPivot[[AirportID]:[AirportID]],0))</f>
        <v>Newark Liberty International</v>
      </c>
      <c r="R4427">
        <f>INDEX(AirportPivot[Gates (number of available)],MATCH($N4427,AirportPivot[[AirportID]:[AirportID]],0))</f>
        <v>82</v>
      </c>
    </row>
    <row r="4428" spans="1:18" x14ac:dyDescent="0.25">
      <c r="A4428" s="3" t="s">
        <v>4460</v>
      </c>
      <c r="B4428" s="12">
        <v>41699</v>
      </c>
      <c r="C4428" s="4" t="s">
        <v>70</v>
      </c>
      <c r="D4428" s="4">
        <v>2.4</v>
      </c>
      <c r="E4428" s="4">
        <v>116</v>
      </c>
      <c r="F4428" s="5">
        <v>0.45833333333333331</v>
      </c>
      <c r="G4428" s="6">
        <v>275</v>
      </c>
      <c r="H4428" s="7">
        <v>50875</v>
      </c>
      <c r="I4428" s="7">
        <f>FlightsPivot[[#This Row],[Total Fare]]*10%</f>
        <v>5087.5</v>
      </c>
      <c r="J4428" s="7">
        <f>FlightsPivot[[#This Row],[Total Fare]]+FlightsPivot[[#This Row],[10% tax ]]</f>
        <v>55962.5</v>
      </c>
      <c r="K4428" s="4">
        <v>3</v>
      </c>
      <c r="L4428" s="4">
        <v>2014</v>
      </c>
      <c r="M4428" t="str">
        <f>INDEX(RoutesPivot[DepAirport],MATCH($C4428,RoutesPivot[[RouteID]:[RouteID]],0))</f>
        <v>ORD</v>
      </c>
      <c r="N4428" t="str">
        <f>INDEX(RoutesPivot[AirportID],MATCH($C4428,RoutesPivot[[RouteID]:[RouteID]],0))</f>
        <v>LAS</v>
      </c>
      <c r="O4428">
        <f>INDEX(RoutesPivot[Distance],MATCH($C4428,RoutesPivot[[RouteID]:[RouteID]],0))</f>
        <v>1100</v>
      </c>
      <c r="P4428">
        <f>INDEX(RoutesPivot[ListPrice],MATCH($C4428,RoutesPivot[[RouteID]:[RouteID]],0))</f>
        <v>275</v>
      </c>
      <c r="Q4428" t="str">
        <f>INDEX(AirportPivot[AirportName],MATCH($N4428,AirportPivot[[AirportID]:[AirportID]],0))</f>
        <v>McCarran International</v>
      </c>
      <c r="R4428">
        <f>INDEX(AirportPivot[Gates (number of available)],MATCH($N4428,AirportPivot[[AirportID]:[AirportID]],0))</f>
        <v>68</v>
      </c>
    </row>
    <row r="4429" spans="1:18" x14ac:dyDescent="0.25">
      <c r="A4429" s="3" t="s">
        <v>4461</v>
      </c>
      <c r="B4429" s="12">
        <v>41797</v>
      </c>
      <c r="C4429" s="4" t="s">
        <v>30</v>
      </c>
      <c r="D4429" s="4">
        <v>1.2</v>
      </c>
      <c r="E4429" s="4">
        <v>76</v>
      </c>
      <c r="F4429" s="5">
        <v>0.35416666666666669</v>
      </c>
      <c r="G4429" s="6">
        <v>275</v>
      </c>
      <c r="H4429" s="7">
        <v>49775</v>
      </c>
      <c r="I4429" s="7">
        <f>FlightsPivot[[#This Row],[Total Fare]]*10%</f>
        <v>4977.5</v>
      </c>
      <c r="J4429" s="7">
        <f>FlightsPivot[[#This Row],[Total Fare]]+FlightsPivot[[#This Row],[10% tax ]]</f>
        <v>54752.5</v>
      </c>
      <c r="K4429" s="4">
        <v>6</v>
      </c>
      <c r="L4429" s="4">
        <v>2014</v>
      </c>
      <c r="M4429" t="str">
        <f>INDEX(RoutesPivot[DepAirport],MATCH($C4429,RoutesPivot[[RouteID]:[RouteID]],0))</f>
        <v>ORD</v>
      </c>
      <c r="N4429" t="str">
        <f>INDEX(RoutesPivot[AirportID],MATCH($C4429,RoutesPivot[[RouteID]:[RouteID]],0))</f>
        <v>MCO</v>
      </c>
      <c r="O4429">
        <f>INDEX(RoutesPivot[Distance],MATCH($C4429,RoutesPivot[[RouteID]:[RouteID]],0))</f>
        <v>850</v>
      </c>
      <c r="P4429">
        <f>INDEX(RoutesPivot[ListPrice],MATCH($C4429,RoutesPivot[[RouteID]:[RouteID]],0))</f>
        <v>250</v>
      </c>
      <c r="Q4429" t="str">
        <f>INDEX(AirportPivot[AirportName],MATCH($N4429,AirportPivot[[AirportID]:[AirportID]],0))</f>
        <v>Orlando International</v>
      </c>
      <c r="R4429">
        <f>INDEX(AirportPivot[Gates (number of available)],MATCH($N4429,AirportPivot[[AirportID]:[AirportID]],0))</f>
        <v>67</v>
      </c>
    </row>
    <row r="4430" spans="1:18" x14ac:dyDescent="0.25">
      <c r="A4430" s="3" t="s">
        <v>4462</v>
      </c>
      <c r="B4430" s="12">
        <v>42031</v>
      </c>
      <c r="C4430" s="4" t="s">
        <v>83</v>
      </c>
      <c r="D4430" s="4">
        <v>1.1000000000000001</v>
      </c>
      <c r="E4430" s="4">
        <v>185</v>
      </c>
      <c r="F4430" s="5">
        <v>0.83333333333333337</v>
      </c>
      <c r="G4430" s="6">
        <v>240</v>
      </c>
      <c r="H4430" s="7">
        <v>39600</v>
      </c>
      <c r="I4430" s="7">
        <f>FlightsPivot[[#This Row],[Total Fare]]*10%</f>
        <v>3960</v>
      </c>
      <c r="J4430" s="7">
        <f>FlightsPivot[[#This Row],[Total Fare]]+FlightsPivot[[#This Row],[10% tax ]]</f>
        <v>43560</v>
      </c>
      <c r="K4430" s="4">
        <v>1</v>
      </c>
      <c r="L4430" s="4">
        <v>2015</v>
      </c>
      <c r="M4430" t="str">
        <f>INDEX(RoutesPivot[DepAirport],MATCH($C4430,RoutesPivot[[RouteID]:[RouteID]],0))</f>
        <v>ORD</v>
      </c>
      <c r="N4430" t="str">
        <f>INDEX(RoutesPivot[AirportID],MATCH($C4430,RoutesPivot[[RouteID]:[RouteID]],0))</f>
        <v>BWI</v>
      </c>
      <c r="O4430">
        <f>INDEX(RoutesPivot[Distance],MATCH($C4430,RoutesPivot[[RouteID]:[RouteID]],0))</f>
        <v>520</v>
      </c>
      <c r="P4430">
        <f>INDEX(RoutesPivot[ListPrice],MATCH($C4430,RoutesPivot[[RouteID]:[RouteID]],0))</f>
        <v>240</v>
      </c>
      <c r="Q4430" t="str">
        <f>INDEX(AirportPivot[AirportName],MATCH($N4430,AirportPivot[[AirportID]:[AirportID]],0))</f>
        <v>Baltimore/Washington International Thurgood Marshall</v>
      </c>
      <c r="R4430">
        <f>INDEX(AirportPivot[Gates (number of available)],MATCH($N4430,AirportPivot[[AirportID]:[AirportID]],0))</f>
        <v>58</v>
      </c>
    </row>
    <row r="4431" spans="1:18" x14ac:dyDescent="0.25">
      <c r="A4431" s="3" t="s">
        <v>4463</v>
      </c>
      <c r="B4431" s="12">
        <v>42205</v>
      </c>
      <c r="C4431" s="4" t="s">
        <v>40</v>
      </c>
      <c r="D4431" s="4">
        <v>2.7</v>
      </c>
      <c r="E4431" s="4">
        <v>174</v>
      </c>
      <c r="F4431" s="5">
        <v>0.47916666666666669</v>
      </c>
      <c r="G4431" s="6">
        <v>126.5</v>
      </c>
      <c r="H4431" s="7">
        <v>20872.5</v>
      </c>
      <c r="I4431" s="7">
        <f>FlightsPivot[[#This Row],[Total Fare]]*10%</f>
        <v>2087.25</v>
      </c>
      <c r="J4431" s="7">
        <f>FlightsPivot[[#This Row],[Total Fare]]+FlightsPivot[[#This Row],[10% tax ]]</f>
        <v>22959.75</v>
      </c>
      <c r="K4431" s="4">
        <v>7</v>
      </c>
      <c r="L4431" s="4">
        <v>2015</v>
      </c>
      <c r="M4431" t="str">
        <f>INDEX(RoutesPivot[DepAirport],MATCH($C4431,RoutesPivot[[RouteID]:[RouteID]],0))</f>
        <v>ORD</v>
      </c>
      <c r="N4431" t="str">
        <f>INDEX(RoutesPivot[AirportID],MATCH($C4431,RoutesPivot[[RouteID]:[RouteID]],0))</f>
        <v>MSP</v>
      </c>
      <c r="O4431">
        <f>INDEX(RoutesPivot[Distance],MATCH($C4431,RoutesPivot[[RouteID]:[RouteID]],0))</f>
        <v>300</v>
      </c>
      <c r="P4431">
        <f>INDEX(RoutesPivot[ListPrice],MATCH($C4431,RoutesPivot[[RouteID]:[RouteID]],0))</f>
        <v>115</v>
      </c>
      <c r="Q4431" t="str">
        <f>INDEX(AirportPivot[AirportName],MATCH($N4431,AirportPivot[[AirportID]:[AirportID]],0))</f>
        <v>Minneapolis-St Paul International/Wold-Chamberlain</v>
      </c>
      <c r="R4431">
        <f>INDEX(AirportPivot[Gates (number of available)],MATCH($N4431,AirportPivot[[AirportID]:[AirportID]],0))</f>
        <v>65</v>
      </c>
    </row>
    <row r="4432" spans="1:18" x14ac:dyDescent="0.25">
      <c r="A4432" s="3" t="s">
        <v>4464</v>
      </c>
      <c r="B4432" s="12">
        <v>41822</v>
      </c>
      <c r="C4432" s="4" t="s">
        <v>50</v>
      </c>
      <c r="D4432" s="4">
        <v>2.7</v>
      </c>
      <c r="E4432" s="4">
        <v>8</v>
      </c>
      <c r="F4432" s="5">
        <v>0.75</v>
      </c>
      <c r="G4432" s="6">
        <v>302.5</v>
      </c>
      <c r="H4432" s="7">
        <v>55962.5</v>
      </c>
      <c r="I4432" s="7">
        <f>FlightsPivot[[#This Row],[Total Fare]]*10%</f>
        <v>5596.25</v>
      </c>
      <c r="J4432" s="7">
        <f>FlightsPivot[[#This Row],[Total Fare]]+FlightsPivot[[#This Row],[10% tax ]]</f>
        <v>61558.75</v>
      </c>
      <c r="K4432" s="4">
        <v>7</v>
      </c>
      <c r="L4432" s="4">
        <v>2014</v>
      </c>
      <c r="M4432" t="str">
        <f>INDEX(RoutesPivot[DepAirport],MATCH($C4432,RoutesPivot[[RouteID]:[RouteID]],0))</f>
        <v>ORD</v>
      </c>
      <c r="N4432" t="str">
        <f>INDEX(RoutesPivot[AirportID],MATCH($C4432,RoutesPivot[[RouteID]:[RouteID]],0))</f>
        <v>LGA</v>
      </c>
      <c r="O4432">
        <f>INDEX(RoutesPivot[Distance],MATCH($C4432,RoutesPivot[[RouteID]:[RouteID]],0))</f>
        <v>610</v>
      </c>
      <c r="P4432">
        <f>INDEX(RoutesPivot[ListPrice],MATCH($C4432,RoutesPivot[[RouteID]:[RouteID]],0))</f>
        <v>275</v>
      </c>
      <c r="Q4432" t="str">
        <f>INDEX(AirportPivot[AirportName],MATCH($N4432,AirportPivot[[AirportID]:[AirportID]],0))</f>
        <v>Laguardia</v>
      </c>
      <c r="R4432">
        <f>INDEX(AirportPivot[Gates (number of available)],MATCH($N4432,AirportPivot[[AirportID]:[AirportID]],0))</f>
        <v>66</v>
      </c>
    </row>
    <row r="4433" spans="1:18" x14ac:dyDescent="0.25">
      <c r="A4433" s="3" t="s">
        <v>4465</v>
      </c>
      <c r="B4433" s="12">
        <v>41893</v>
      </c>
      <c r="C4433" s="4" t="s">
        <v>37</v>
      </c>
      <c r="D4433" s="4">
        <v>1.5</v>
      </c>
      <c r="E4433" s="4">
        <v>210</v>
      </c>
      <c r="F4433" s="5">
        <v>0.70833333333333337</v>
      </c>
      <c r="G4433" s="6">
        <v>350</v>
      </c>
      <c r="H4433" s="7">
        <v>57750</v>
      </c>
      <c r="I4433" s="7">
        <f>FlightsPivot[[#This Row],[Total Fare]]*10%</f>
        <v>5775</v>
      </c>
      <c r="J4433" s="7">
        <f>FlightsPivot[[#This Row],[Total Fare]]+FlightsPivot[[#This Row],[10% tax ]]</f>
        <v>63525</v>
      </c>
      <c r="K4433" s="4">
        <v>9</v>
      </c>
      <c r="L4433" s="4">
        <v>2014</v>
      </c>
      <c r="M4433" t="str">
        <f>INDEX(RoutesPivot[DepAirport],MATCH($C4433,RoutesPivot[[RouteID]:[RouteID]],0))</f>
        <v>ORD</v>
      </c>
      <c r="N4433" t="str">
        <f>INDEX(RoutesPivot[AirportID],MATCH($C4433,RoutesPivot[[RouteID]:[RouteID]],0))</f>
        <v>SEA</v>
      </c>
      <c r="O4433">
        <f>INDEX(RoutesPivot[Distance],MATCH($C4433,RoutesPivot[[RouteID]:[RouteID]],0))</f>
        <v>1500</v>
      </c>
      <c r="P4433">
        <f>INDEX(RoutesPivot[ListPrice],MATCH($C4433,RoutesPivot[[RouteID]:[RouteID]],0))</f>
        <v>350</v>
      </c>
      <c r="Q4433" t="str">
        <f>INDEX(AirportPivot[AirportName],MATCH($N4433,AirportPivot[[AirportID]:[AirportID]],0))</f>
        <v>Seattle-Tacoma International</v>
      </c>
      <c r="R4433">
        <f>INDEX(AirportPivot[Gates (number of available)],MATCH($N4433,AirportPivot[[AirportID]:[AirportID]],0))</f>
        <v>58</v>
      </c>
    </row>
    <row r="4434" spans="1:18" x14ac:dyDescent="0.25">
      <c r="A4434" s="3" t="s">
        <v>4466</v>
      </c>
      <c r="B4434" s="12">
        <v>41857</v>
      </c>
      <c r="C4434" s="4" t="s">
        <v>21</v>
      </c>
      <c r="D4434" s="4">
        <v>1.6</v>
      </c>
      <c r="E4434" s="4">
        <v>141</v>
      </c>
      <c r="F4434" s="5">
        <v>0.83333333333333337</v>
      </c>
      <c r="G4434" s="6">
        <v>137.5</v>
      </c>
      <c r="H4434" s="7">
        <v>25437.5</v>
      </c>
      <c r="I4434" s="7">
        <f>FlightsPivot[[#This Row],[Total Fare]]*10%</f>
        <v>2543.75</v>
      </c>
      <c r="J4434" s="7">
        <f>FlightsPivot[[#This Row],[Total Fare]]+FlightsPivot[[#This Row],[10% tax ]]</f>
        <v>27981.25</v>
      </c>
      <c r="K4434" s="4">
        <v>8</v>
      </c>
      <c r="L4434" s="4">
        <v>2014</v>
      </c>
      <c r="M4434" t="str">
        <f>INDEX(RoutesPivot[DepAirport],MATCH($C4434,RoutesPivot[[RouteID]:[RouteID]],0))</f>
        <v>ORD</v>
      </c>
      <c r="N4434" t="str">
        <f>INDEX(RoutesPivot[AirportID],MATCH($C4434,RoutesPivot[[RouteID]:[RouteID]],0))</f>
        <v>CLT</v>
      </c>
      <c r="O4434">
        <f>INDEX(RoutesPivot[Distance],MATCH($C4434,RoutesPivot[[RouteID]:[RouteID]],0))</f>
        <v>700</v>
      </c>
      <c r="P4434">
        <f>INDEX(RoutesPivot[ListPrice],MATCH($C4434,RoutesPivot[[RouteID]:[RouteID]],0))</f>
        <v>125</v>
      </c>
      <c r="Q4434" t="str">
        <f>INDEX(AirportPivot[AirportName],MATCH($N4434,AirportPivot[[AirportID]:[AirportID]],0))</f>
        <v>Charlotte/Douglas International</v>
      </c>
      <c r="R4434">
        <f>INDEX(AirportPivot[Gates (number of available)],MATCH($N4434,AirportPivot[[AirportID]:[AirportID]],0))</f>
        <v>65</v>
      </c>
    </row>
    <row r="4435" spans="1:18" x14ac:dyDescent="0.25">
      <c r="A4435" s="3" t="s">
        <v>4467</v>
      </c>
      <c r="B4435" s="12">
        <v>42298</v>
      </c>
      <c r="C4435" s="4" t="s">
        <v>23</v>
      </c>
      <c r="D4435" s="4">
        <v>3.1</v>
      </c>
      <c r="E4435" s="4">
        <v>23</v>
      </c>
      <c r="F4435" s="5">
        <v>0.89583333333333337</v>
      </c>
      <c r="G4435" s="6">
        <v>300</v>
      </c>
      <c r="H4435" s="7">
        <v>55500</v>
      </c>
      <c r="I4435" s="7">
        <f>FlightsPivot[[#This Row],[Total Fare]]*10%</f>
        <v>5550</v>
      </c>
      <c r="J4435" s="7">
        <f>FlightsPivot[[#This Row],[Total Fare]]+FlightsPivot[[#This Row],[10% tax ]]</f>
        <v>61050</v>
      </c>
      <c r="K4435" s="4">
        <v>10</v>
      </c>
      <c r="L4435" s="4">
        <v>2015</v>
      </c>
      <c r="M4435" t="str">
        <f>INDEX(RoutesPivot[DepAirport],MATCH($C4435,RoutesPivot[[RouteID]:[RouteID]],0))</f>
        <v>ORD</v>
      </c>
      <c r="N4435" t="str">
        <f>INDEX(RoutesPivot[AirportID],MATCH($C4435,RoutesPivot[[RouteID]:[RouteID]],0))</f>
        <v>DEN</v>
      </c>
      <c r="O4435">
        <f>INDEX(RoutesPivot[Distance],MATCH($C4435,RoutesPivot[[RouteID]:[RouteID]],0))</f>
        <v>800</v>
      </c>
      <c r="P4435">
        <f>INDEX(RoutesPivot[ListPrice],MATCH($C4435,RoutesPivot[[RouteID]:[RouteID]],0))</f>
        <v>300</v>
      </c>
      <c r="Q4435" t="str">
        <f>INDEX(AirportPivot[AirportName],MATCH($N4435,AirportPivot[[AirportID]:[AirportID]],0))</f>
        <v>Denver International</v>
      </c>
      <c r="R4435">
        <f>INDEX(AirportPivot[Gates (number of available)],MATCH($N4435,AirportPivot[[AirportID]:[AirportID]],0))</f>
        <v>75</v>
      </c>
    </row>
    <row r="4436" spans="1:18" x14ac:dyDescent="0.25">
      <c r="A4436" s="3" t="s">
        <v>4468</v>
      </c>
      <c r="B4436" s="12">
        <v>42308</v>
      </c>
      <c r="C4436" s="4" t="s">
        <v>33</v>
      </c>
      <c r="D4436" s="4">
        <v>2.2999999999999998</v>
      </c>
      <c r="E4436" s="4">
        <v>50</v>
      </c>
      <c r="F4436" s="5">
        <v>0.875</v>
      </c>
      <c r="G4436" s="6">
        <v>375</v>
      </c>
      <c r="H4436" s="7">
        <v>61875</v>
      </c>
      <c r="I4436" s="7">
        <f>FlightsPivot[[#This Row],[Total Fare]]*10%</f>
        <v>6187.5</v>
      </c>
      <c r="J4436" s="7">
        <f>FlightsPivot[[#This Row],[Total Fare]]+FlightsPivot[[#This Row],[10% tax ]]</f>
        <v>68062.5</v>
      </c>
      <c r="K4436" s="4">
        <v>10</v>
      </c>
      <c r="L4436" s="4">
        <v>2015</v>
      </c>
      <c r="M4436" t="str">
        <f>INDEX(RoutesPivot[DepAirport],MATCH($C4436,RoutesPivot[[RouteID]:[RouteID]],0))</f>
        <v>ORD</v>
      </c>
      <c r="N4436" t="str">
        <f>INDEX(RoutesPivot[AirportID],MATCH($C4436,RoutesPivot[[RouteID]:[RouteID]],0))</f>
        <v>SFO</v>
      </c>
      <c r="O4436">
        <f>INDEX(RoutesPivot[Distance],MATCH($C4436,RoutesPivot[[RouteID]:[RouteID]],0))</f>
        <v>1600</v>
      </c>
      <c r="P4436">
        <f>INDEX(RoutesPivot[ListPrice],MATCH($C4436,RoutesPivot[[RouteID]:[RouteID]],0))</f>
        <v>375</v>
      </c>
      <c r="Q4436" t="str">
        <f>INDEX(AirportPivot[AirportName],MATCH($N4436,AirportPivot[[AirportID]:[AirportID]],0))</f>
        <v>San Francisco International</v>
      </c>
      <c r="R4436">
        <f>INDEX(AirportPivot[Gates (number of available)],MATCH($N4436,AirportPivot[[AirportID]:[AirportID]],0))</f>
        <v>70</v>
      </c>
    </row>
    <row r="4437" spans="1:18" x14ac:dyDescent="0.25">
      <c r="A4437" s="3" t="s">
        <v>4469</v>
      </c>
      <c r="B4437" s="12">
        <v>42226</v>
      </c>
      <c r="C4437" s="4" t="s">
        <v>80</v>
      </c>
      <c r="D4437" s="4">
        <v>1.6</v>
      </c>
      <c r="E4437" s="4">
        <v>136</v>
      </c>
      <c r="F4437" s="5">
        <v>0.625</v>
      </c>
      <c r="G4437" s="6">
        <v>330</v>
      </c>
      <c r="H4437" s="7">
        <v>61050</v>
      </c>
      <c r="I4437" s="7">
        <f>FlightsPivot[[#This Row],[Total Fare]]*10%</f>
        <v>6105</v>
      </c>
      <c r="J4437" s="7">
        <f>FlightsPivot[[#This Row],[Total Fare]]+FlightsPivot[[#This Row],[10% tax ]]</f>
        <v>67155</v>
      </c>
      <c r="K4437" s="4">
        <v>8</v>
      </c>
      <c r="L4437" s="4">
        <v>2015</v>
      </c>
      <c r="M4437" t="str">
        <f>INDEX(RoutesPivot[DepAirport],MATCH($C4437,RoutesPivot[[RouteID]:[RouteID]],0))</f>
        <v>ORD</v>
      </c>
      <c r="N4437" t="str">
        <f>INDEX(RoutesPivot[AirportID],MATCH($C4437,RoutesPivot[[RouteID]:[RouteID]],0))</f>
        <v>MIA</v>
      </c>
      <c r="O4437">
        <f>INDEX(RoutesPivot[Distance],MATCH($C4437,RoutesPivot[[RouteID]:[RouteID]],0))</f>
        <v>1000</v>
      </c>
      <c r="P4437">
        <f>INDEX(RoutesPivot[ListPrice],MATCH($C4437,RoutesPivot[[RouteID]:[RouteID]],0))</f>
        <v>300</v>
      </c>
      <c r="Q4437" t="str">
        <f>INDEX(AirportPivot[AirportName],MATCH($N4437,AirportPivot[[AirportID]:[AirportID]],0))</f>
        <v>Miami International</v>
      </c>
      <c r="R4437">
        <f>INDEX(AirportPivot[Gates (number of available)],MATCH($N4437,AirportPivot[[AirportID]:[AirportID]],0))</f>
        <v>80</v>
      </c>
    </row>
    <row r="4438" spans="1:18" x14ac:dyDescent="0.25">
      <c r="A4438" s="3" t="s">
        <v>4470</v>
      </c>
      <c r="B4438" s="12">
        <v>41878</v>
      </c>
      <c r="C4438" s="4" t="s">
        <v>47</v>
      </c>
      <c r="D4438" s="4">
        <v>2.9</v>
      </c>
      <c r="E4438" s="4">
        <v>4</v>
      </c>
      <c r="F4438" s="5">
        <v>0.75</v>
      </c>
      <c r="G4438" s="6">
        <v>275</v>
      </c>
      <c r="H4438" s="7">
        <v>50875</v>
      </c>
      <c r="I4438" s="7">
        <f>FlightsPivot[[#This Row],[Total Fare]]*10%</f>
        <v>5087.5</v>
      </c>
      <c r="J4438" s="7">
        <f>FlightsPivot[[#This Row],[Total Fare]]+FlightsPivot[[#This Row],[10% tax ]]</f>
        <v>55962.5</v>
      </c>
      <c r="K4438" s="4">
        <v>8</v>
      </c>
      <c r="L4438" s="4">
        <v>2014</v>
      </c>
      <c r="M4438" t="str">
        <f>INDEX(RoutesPivot[DepAirport],MATCH($C4438,RoutesPivot[[RouteID]:[RouteID]],0))</f>
        <v>ORD</v>
      </c>
      <c r="N4438" t="str">
        <f>INDEX(RoutesPivot[AirportID],MATCH($C4438,RoutesPivot[[RouteID]:[RouteID]],0))</f>
        <v>PHX</v>
      </c>
      <c r="O4438">
        <f>INDEX(RoutesPivot[Distance],MATCH($C4438,RoutesPivot[[RouteID]:[RouteID]],0))</f>
        <v>1200</v>
      </c>
      <c r="P4438">
        <f>INDEX(RoutesPivot[ListPrice],MATCH($C4438,RoutesPivot[[RouteID]:[RouteID]],0))</f>
        <v>250</v>
      </c>
      <c r="Q4438" t="str">
        <f>INDEX(AirportPivot[AirportName],MATCH($N4438,AirportPivot[[AirportID]:[AirportID]],0))</f>
        <v>Phoenix Sky Harbor International</v>
      </c>
      <c r="R4438">
        <f>INDEX(AirportPivot[Gates (number of available)],MATCH($N4438,AirportPivot[[AirportID]:[AirportID]],0))</f>
        <v>60</v>
      </c>
    </row>
    <row r="4439" spans="1:18" x14ac:dyDescent="0.25">
      <c r="A4439" s="3" t="s">
        <v>4471</v>
      </c>
      <c r="B4439" s="12">
        <v>41708</v>
      </c>
      <c r="C4439" s="4" t="s">
        <v>17</v>
      </c>
      <c r="D4439" s="4">
        <v>4.8</v>
      </c>
      <c r="E4439" s="4">
        <v>62</v>
      </c>
      <c r="F4439" s="5">
        <v>0.54166666666666663</v>
      </c>
      <c r="G4439" s="6">
        <v>350</v>
      </c>
      <c r="H4439" s="7">
        <v>57750</v>
      </c>
      <c r="I4439" s="7">
        <f>FlightsPivot[[#This Row],[Total Fare]]*10%</f>
        <v>5775</v>
      </c>
      <c r="J4439" s="7">
        <f>FlightsPivot[[#This Row],[Total Fare]]+FlightsPivot[[#This Row],[10% tax ]]</f>
        <v>63525</v>
      </c>
      <c r="K4439" s="4">
        <v>3</v>
      </c>
      <c r="L4439" s="4">
        <v>2014</v>
      </c>
      <c r="M4439" t="str">
        <f>INDEX(RoutesPivot[DepAirport],MATCH($C4439,RoutesPivot[[RouteID]:[RouteID]],0))</f>
        <v>ORD</v>
      </c>
      <c r="N4439" t="str">
        <f>INDEX(RoutesPivot[AirportID],MATCH($C4439,RoutesPivot[[RouteID]:[RouteID]],0))</f>
        <v>LAX</v>
      </c>
      <c r="O4439">
        <f>INDEX(RoutesPivot[Distance],MATCH($C4439,RoutesPivot[[RouteID]:[RouteID]],0))</f>
        <v>1518</v>
      </c>
      <c r="P4439">
        <f>INDEX(RoutesPivot[ListPrice],MATCH($C4439,RoutesPivot[[RouteID]:[RouteID]],0))</f>
        <v>350</v>
      </c>
      <c r="Q4439" t="str">
        <f>INDEX(AirportPivot[AirportName],MATCH($N4439,AirportPivot[[AirportID]:[AirportID]],0))</f>
        <v>Los Angeles International</v>
      </c>
      <c r="R4439">
        <f>INDEX(AirportPivot[Gates (number of available)],MATCH($N4439,AirportPivot[[AirportID]:[AirportID]],0))</f>
        <v>86</v>
      </c>
    </row>
    <row r="4440" spans="1:18" x14ac:dyDescent="0.25">
      <c r="A4440" s="3" t="s">
        <v>4472</v>
      </c>
      <c r="B4440" s="12">
        <v>41698</v>
      </c>
      <c r="C4440" s="4" t="s">
        <v>27</v>
      </c>
      <c r="D4440" s="4">
        <v>12.1</v>
      </c>
      <c r="E4440" s="4">
        <v>45</v>
      </c>
      <c r="F4440" s="5">
        <v>0.79166666666666663</v>
      </c>
      <c r="G4440" s="6">
        <v>200</v>
      </c>
      <c r="H4440" s="7">
        <v>33000</v>
      </c>
      <c r="I4440" s="7">
        <f>FlightsPivot[[#This Row],[Total Fare]]*10%</f>
        <v>3300</v>
      </c>
      <c r="J4440" s="7">
        <f>FlightsPivot[[#This Row],[Total Fare]]+FlightsPivot[[#This Row],[10% tax ]]</f>
        <v>36300</v>
      </c>
      <c r="K4440" s="4">
        <v>2</v>
      </c>
      <c r="L4440" s="4">
        <v>2014</v>
      </c>
      <c r="M4440" t="str">
        <f>INDEX(RoutesPivot[DepAirport],MATCH($C4440,RoutesPivot[[RouteID]:[RouteID]],0))</f>
        <v>ORD</v>
      </c>
      <c r="N4440" t="str">
        <f>INDEX(RoutesPivot[AirportID],MATCH($C4440,RoutesPivot[[RouteID]:[RouteID]],0))</f>
        <v>ATL</v>
      </c>
      <c r="O4440">
        <f>INDEX(RoutesPivot[Distance],MATCH($C4440,RoutesPivot[[RouteID]:[RouteID]],0))</f>
        <v>510</v>
      </c>
      <c r="P4440">
        <f>INDEX(RoutesPivot[ListPrice],MATCH($C4440,RoutesPivot[[RouteID]:[RouteID]],0))</f>
        <v>200</v>
      </c>
      <c r="Q4440" t="str">
        <f>INDEX(AirportPivot[AirportName],MATCH($N4440,AirportPivot[[AirportID]:[AirportID]],0))</f>
        <v>Hartsfield-Jackson Atlanta International</v>
      </c>
      <c r="R4440">
        <f>INDEX(AirportPivot[Gates (number of available)],MATCH($N4440,AirportPivot[[AirportID]:[AirportID]],0))</f>
        <v>100</v>
      </c>
    </row>
    <row r="4441" spans="1:18" x14ac:dyDescent="0.25">
      <c r="A4441" s="3" t="s">
        <v>4473</v>
      </c>
      <c r="B4441" s="12">
        <v>42090</v>
      </c>
      <c r="C4441" s="4" t="s">
        <v>53</v>
      </c>
      <c r="D4441" s="4">
        <v>1.7</v>
      </c>
      <c r="E4441" s="4">
        <v>61</v>
      </c>
      <c r="F4441" s="5">
        <v>0.375</v>
      </c>
      <c r="G4441" s="6">
        <v>300</v>
      </c>
      <c r="H4441" s="7">
        <v>49500</v>
      </c>
      <c r="I4441" s="7">
        <f>FlightsPivot[[#This Row],[Total Fare]]*10%</f>
        <v>4950</v>
      </c>
      <c r="J4441" s="7">
        <f>FlightsPivot[[#This Row],[Total Fare]]+FlightsPivot[[#This Row],[10% tax ]]</f>
        <v>54450</v>
      </c>
      <c r="K4441" s="4">
        <v>3</v>
      </c>
      <c r="L4441" s="4">
        <v>2015</v>
      </c>
      <c r="M4441" t="str">
        <f>INDEX(RoutesPivot[DepAirport],MATCH($C4441,RoutesPivot[[RouteID]:[RouteID]],0))</f>
        <v>ORD</v>
      </c>
      <c r="N4441" t="str">
        <f>INDEX(RoutesPivot[AirportID],MATCH($C4441,RoutesPivot[[RouteID]:[RouteID]],0))</f>
        <v>FLL</v>
      </c>
      <c r="O4441">
        <f>INDEX(RoutesPivot[Distance],MATCH($C4441,RoutesPivot[[RouteID]:[RouteID]],0))</f>
        <v>940</v>
      </c>
      <c r="P4441">
        <f>INDEX(RoutesPivot[ListPrice],MATCH($C4441,RoutesPivot[[RouteID]:[RouteID]],0))</f>
        <v>300</v>
      </c>
      <c r="Q4441" t="str">
        <f>INDEX(AirportPivot[AirportName],MATCH($N4441,AirportPivot[[AirportID]:[AirportID]],0))</f>
        <v>Fort Lauderdale/Hollywood International</v>
      </c>
      <c r="R4441">
        <f>INDEX(AirportPivot[Gates (number of available)],MATCH($N4441,AirportPivot[[AirportID]:[AirportID]],0))</f>
        <v>55</v>
      </c>
    </row>
    <row r="4442" spans="1:18" x14ac:dyDescent="0.25">
      <c r="A4442" s="3" t="s">
        <v>4474</v>
      </c>
      <c r="B4442" s="12">
        <v>42334</v>
      </c>
      <c r="C4442" s="4" t="s">
        <v>37</v>
      </c>
      <c r="D4442" s="4">
        <v>3.4</v>
      </c>
      <c r="E4442" s="4">
        <v>145</v>
      </c>
      <c r="F4442" s="5">
        <v>0.35416666666666669</v>
      </c>
      <c r="G4442" s="6">
        <v>525</v>
      </c>
      <c r="H4442" s="7">
        <v>97125</v>
      </c>
      <c r="I4442" s="7">
        <f>FlightsPivot[[#This Row],[Total Fare]]*10%</f>
        <v>9712.5</v>
      </c>
      <c r="J4442" s="7">
        <f>FlightsPivot[[#This Row],[Total Fare]]+FlightsPivot[[#This Row],[10% tax ]]</f>
        <v>106837.5</v>
      </c>
      <c r="K4442" s="4">
        <v>11</v>
      </c>
      <c r="L4442" s="4">
        <v>2015</v>
      </c>
      <c r="M4442" t="str">
        <f>INDEX(RoutesPivot[DepAirport],MATCH($C4442,RoutesPivot[[RouteID]:[RouteID]],0))</f>
        <v>ORD</v>
      </c>
      <c r="N4442" t="str">
        <f>INDEX(RoutesPivot[AirportID],MATCH($C4442,RoutesPivot[[RouteID]:[RouteID]],0))</f>
        <v>SEA</v>
      </c>
      <c r="O4442">
        <f>INDEX(RoutesPivot[Distance],MATCH($C4442,RoutesPivot[[RouteID]:[RouteID]],0))</f>
        <v>1500</v>
      </c>
      <c r="P4442">
        <f>INDEX(RoutesPivot[ListPrice],MATCH($C4442,RoutesPivot[[RouteID]:[RouteID]],0))</f>
        <v>350</v>
      </c>
      <c r="Q4442" t="str">
        <f>INDEX(AirportPivot[AirportName],MATCH($N4442,AirportPivot[[AirportID]:[AirportID]],0))</f>
        <v>Seattle-Tacoma International</v>
      </c>
      <c r="R4442">
        <f>INDEX(AirportPivot[Gates (number of available)],MATCH($N4442,AirportPivot[[AirportID]:[AirportID]],0))</f>
        <v>58</v>
      </c>
    </row>
    <row r="4443" spans="1:18" x14ac:dyDescent="0.25">
      <c r="A4443" s="3" t="s">
        <v>4475</v>
      </c>
      <c r="B4443" s="12">
        <v>42150</v>
      </c>
      <c r="C4443" s="4" t="s">
        <v>17</v>
      </c>
      <c r="D4443" s="4">
        <v>2.8</v>
      </c>
      <c r="E4443" s="4">
        <v>49</v>
      </c>
      <c r="F4443" s="5">
        <v>0.79166666666666663</v>
      </c>
      <c r="G4443" s="6">
        <v>350</v>
      </c>
      <c r="H4443" s="7">
        <v>57750</v>
      </c>
      <c r="I4443" s="7">
        <f>FlightsPivot[[#This Row],[Total Fare]]*10%</f>
        <v>5775</v>
      </c>
      <c r="J4443" s="7">
        <f>FlightsPivot[[#This Row],[Total Fare]]+FlightsPivot[[#This Row],[10% tax ]]</f>
        <v>63525</v>
      </c>
      <c r="K4443" s="4">
        <v>5</v>
      </c>
      <c r="L4443" s="4">
        <v>2015</v>
      </c>
      <c r="M4443" t="str">
        <f>INDEX(RoutesPivot[DepAirport],MATCH($C4443,RoutesPivot[[RouteID]:[RouteID]],0))</f>
        <v>ORD</v>
      </c>
      <c r="N4443" t="str">
        <f>INDEX(RoutesPivot[AirportID],MATCH($C4443,RoutesPivot[[RouteID]:[RouteID]],0))</f>
        <v>LAX</v>
      </c>
      <c r="O4443">
        <f>INDEX(RoutesPivot[Distance],MATCH($C4443,RoutesPivot[[RouteID]:[RouteID]],0))</f>
        <v>1518</v>
      </c>
      <c r="P4443">
        <f>INDEX(RoutesPivot[ListPrice],MATCH($C4443,RoutesPivot[[RouteID]:[RouteID]],0))</f>
        <v>350</v>
      </c>
      <c r="Q4443" t="str">
        <f>INDEX(AirportPivot[AirportName],MATCH($N4443,AirportPivot[[AirportID]:[AirportID]],0))</f>
        <v>Los Angeles International</v>
      </c>
      <c r="R4443">
        <f>INDEX(AirportPivot[Gates (number of available)],MATCH($N4443,AirportPivot[[AirportID]:[AirportID]],0))</f>
        <v>86</v>
      </c>
    </row>
    <row r="4444" spans="1:18" x14ac:dyDescent="0.25">
      <c r="A4444" s="3" t="s">
        <v>4476</v>
      </c>
      <c r="B4444" s="12">
        <v>41677</v>
      </c>
      <c r="C4444" s="4" t="s">
        <v>27</v>
      </c>
      <c r="D4444" s="4">
        <v>8.5</v>
      </c>
      <c r="E4444" s="4">
        <v>19</v>
      </c>
      <c r="F4444" s="5">
        <v>0.75</v>
      </c>
      <c r="G4444" s="6">
        <v>200</v>
      </c>
      <c r="H4444" s="7">
        <v>37000</v>
      </c>
      <c r="I4444" s="7">
        <f>FlightsPivot[[#This Row],[Total Fare]]*10%</f>
        <v>3700</v>
      </c>
      <c r="J4444" s="7">
        <f>FlightsPivot[[#This Row],[Total Fare]]+FlightsPivot[[#This Row],[10% tax ]]</f>
        <v>40700</v>
      </c>
      <c r="K4444" s="4">
        <v>2</v>
      </c>
      <c r="L4444" s="4">
        <v>2014</v>
      </c>
      <c r="M4444" t="str">
        <f>INDEX(RoutesPivot[DepAirport],MATCH($C4444,RoutesPivot[[RouteID]:[RouteID]],0))</f>
        <v>ORD</v>
      </c>
      <c r="N4444" t="str">
        <f>INDEX(RoutesPivot[AirportID],MATCH($C4444,RoutesPivot[[RouteID]:[RouteID]],0))</f>
        <v>ATL</v>
      </c>
      <c r="O4444">
        <f>INDEX(RoutesPivot[Distance],MATCH($C4444,RoutesPivot[[RouteID]:[RouteID]],0))</f>
        <v>510</v>
      </c>
      <c r="P4444">
        <f>INDEX(RoutesPivot[ListPrice],MATCH($C4444,RoutesPivot[[RouteID]:[RouteID]],0))</f>
        <v>200</v>
      </c>
      <c r="Q4444" t="str">
        <f>INDEX(AirportPivot[AirportName],MATCH($N4444,AirportPivot[[AirportID]:[AirportID]],0))</f>
        <v>Hartsfield-Jackson Atlanta International</v>
      </c>
      <c r="R4444">
        <f>INDEX(AirportPivot[Gates (number of available)],MATCH($N4444,AirportPivot[[AirportID]:[AirportID]],0))</f>
        <v>100</v>
      </c>
    </row>
    <row r="4445" spans="1:18" x14ac:dyDescent="0.25">
      <c r="A4445" s="3" t="s">
        <v>4477</v>
      </c>
      <c r="B4445" s="12">
        <v>41648</v>
      </c>
      <c r="C4445" s="4" t="s">
        <v>19</v>
      </c>
      <c r="D4445" s="4">
        <v>2.1</v>
      </c>
      <c r="E4445" s="4">
        <v>135</v>
      </c>
      <c r="F4445" s="5">
        <v>0.625</v>
      </c>
      <c r="G4445" s="6">
        <v>200</v>
      </c>
      <c r="H4445" s="7">
        <v>37000</v>
      </c>
      <c r="I4445" s="7">
        <f>FlightsPivot[[#This Row],[Total Fare]]*10%</f>
        <v>3700</v>
      </c>
      <c r="J4445" s="7">
        <f>FlightsPivot[[#This Row],[Total Fare]]+FlightsPivot[[#This Row],[10% tax ]]</f>
        <v>40700</v>
      </c>
      <c r="K4445" s="4">
        <v>1</v>
      </c>
      <c r="L4445" s="4">
        <v>2014</v>
      </c>
      <c r="M4445" t="str">
        <f>INDEX(RoutesPivot[DepAirport],MATCH($C4445,RoutesPivot[[RouteID]:[RouteID]],0))</f>
        <v>ORD</v>
      </c>
      <c r="N4445" t="str">
        <f>INDEX(RoutesPivot[AirportID],MATCH($C4445,RoutesPivot[[RouteID]:[RouteID]],0))</f>
        <v>IAH</v>
      </c>
      <c r="O4445">
        <f>INDEX(RoutesPivot[Distance],MATCH($C4445,RoutesPivot[[RouteID]:[RouteID]],0))</f>
        <v>800</v>
      </c>
      <c r="P4445">
        <f>INDEX(RoutesPivot[ListPrice],MATCH($C4445,RoutesPivot[[RouteID]:[RouteID]],0))</f>
        <v>200</v>
      </c>
      <c r="Q4445" t="str">
        <f>INDEX(AirportPivot[AirportName],MATCH($N4445,AirportPivot[[AirportID]:[AirportID]],0))</f>
        <v>George Bush Intercontinental/Houston</v>
      </c>
      <c r="R4445">
        <f>INDEX(AirportPivot[Gates (number of available)],MATCH($N4445,AirportPivot[[AirportID]:[AirportID]],0))</f>
        <v>80</v>
      </c>
    </row>
    <row r="4446" spans="1:18" x14ac:dyDescent="0.25">
      <c r="A4446" s="3" t="s">
        <v>4478</v>
      </c>
      <c r="B4446" s="12">
        <v>41941</v>
      </c>
      <c r="C4446" s="4" t="s">
        <v>86</v>
      </c>
      <c r="D4446" s="4">
        <v>2.2999999999999998</v>
      </c>
      <c r="E4446" s="4">
        <v>103</v>
      </c>
      <c r="F4446" s="5">
        <v>0.3125</v>
      </c>
      <c r="G4446" s="6">
        <v>115</v>
      </c>
      <c r="H4446" s="7">
        <v>21275</v>
      </c>
      <c r="I4446" s="7">
        <f>FlightsPivot[[#This Row],[Total Fare]]*10%</f>
        <v>2127.5</v>
      </c>
      <c r="J4446" s="7">
        <f>FlightsPivot[[#This Row],[Total Fare]]+FlightsPivot[[#This Row],[10% tax ]]</f>
        <v>23402.5</v>
      </c>
      <c r="K4446" s="4">
        <v>10</v>
      </c>
      <c r="L4446" s="4">
        <v>2014</v>
      </c>
      <c r="M4446" t="str">
        <f>INDEX(RoutesPivot[DepAirport],MATCH($C4446,RoutesPivot[[RouteID]:[RouteID]],0))</f>
        <v>ORD</v>
      </c>
      <c r="N4446" t="str">
        <f>INDEX(RoutesPivot[AirportID],MATCH($C4446,RoutesPivot[[RouteID]:[RouteID]],0))</f>
        <v>DTW</v>
      </c>
      <c r="O4446">
        <f>INDEX(RoutesPivot[Distance],MATCH($C4446,RoutesPivot[[RouteID]:[RouteID]],0))</f>
        <v>200</v>
      </c>
      <c r="P4446">
        <f>INDEX(RoutesPivot[ListPrice],MATCH($C4446,RoutesPivot[[RouteID]:[RouteID]],0))</f>
        <v>115</v>
      </c>
      <c r="Q4446" t="str">
        <f>INDEX(AirportPivot[AirportName],MATCH($N4446,AirportPivot[[AirportID]:[AirportID]],0))</f>
        <v>Detroit Metropolitan Wayne County</v>
      </c>
      <c r="R4446">
        <f>INDEX(AirportPivot[Gates (number of available)],MATCH($N4446,AirportPivot[[AirportID]:[AirportID]],0))</f>
        <v>60</v>
      </c>
    </row>
    <row r="4447" spans="1:18" x14ac:dyDescent="0.25">
      <c r="A4447" s="3" t="s">
        <v>4479</v>
      </c>
      <c r="B4447" s="12">
        <v>42358</v>
      </c>
      <c r="C4447" s="4" t="s">
        <v>80</v>
      </c>
      <c r="D4447" s="4">
        <v>2.4</v>
      </c>
      <c r="E4447" s="4">
        <v>25</v>
      </c>
      <c r="F4447" s="5">
        <v>0.41666666666666669</v>
      </c>
      <c r="G4447" s="6">
        <v>300</v>
      </c>
      <c r="H4447" s="7">
        <v>55500</v>
      </c>
      <c r="I4447" s="7">
        <f>FlightsPivot[[#This Row],[Total Fare]]*10%</f>
        <v>5550</v>
      </c>
      <c r="J4447" s="7">
        <f>FlightsPivot[[#This Row],[Total Fare]]+FlightsPivot[[#This Row],[10% tax ]]</f>
        <v>61050</v>
      </c>
      <c r="K4447" s="4">
        <v>12</v>
      </c>
      <c r="L4447" s="4">
        <v>2015</v>
      </c>
      <c r="M4447" t="str">
        <f>INDEX(RoutesPivot[DepAirport],MATCH($C4447,RoutesPivot[[RouteID]:[RouteID]],0))</f>
        <v>ORD</v>
      </c>
      <c r="N4447" t="str">
        <f>INDEX(RoutesPivot[AirportID],MATCH($C4447,RoutesPivot[[RouteID]:[RouteID]],0))</f>
        <v>MIA</v>
      </c>
      <c r="O4447">
        <f>INDEX(RoutesPivot[Distance],MATCH($C4447,RoutesPivot[[RouteID]:[RouteID]],0))</f>
        <v>1000</v>
      </c>
      <c r="P4447">
        <f>INDEX(RoutesPivot[ListPrice],MATCH($C4447,RoutesPivot[[RouteID]:[RouteID]],0))</f>
        <v>300</v>
      </c>
      <c r="Q4447" t="str">
        <f>INDEX(AirportPivot[AirportName],MATCH($N4447,AirportPivot[[AirportID]:[AirportID]],0))</f>
        <v>Miami International</v>
      </c>
      <c r="R4447">
        <f>INDEX(AirportPivot[Gates (number of available)],MATCH($N4447,AirportPivot[[AirportID]:[AirportID]],0))</f>
        <v>80</v>
      </c>
    </row>
    <row r="4448" spans="1:18" x14ac:dyDescent="0.25">
      <c r="A4448" s="3" t="s">
        <v>4480</v>
      </c>
      <c r="B4448" s="12">
        <v>42023</v>
      </c>
      <c r="C4448" s="4" t="s">
        <v>23</v>
      </c>
      <c r="D4448" s="4">
        <v>1.5</v>
      </c>
      <c r="E4448" s="4">
        <v>91</v>
      </c>
      <c r="F4448" s="5">
        <v>0.875</v>
      </c>
      <c r="G4448" s="6">
        <v>300</v>
      </c>
      <c r="H4448" s="7">
        <v>55500</v>
      </c>
      <c r="I4448" s="7">
        <f>FlightsPivot[[#This Row],[Total Fare]]*10%</f>
        <v>5550</v>
      </c>
      <c r="J4448" s="7">
        <f>FlightsPivot[[#This Row],[Total Fare]]+FlightsPivot[[#This Row],[10% tax ]]</f>
        <v>61050</v>
      </c>
      <c r="K4448" s="4">
        <v>1</v>
      </c>
      <c r="L4448" s="4">
        <v>2015</v>
      </c>
      <c r="M4448" t="str">
        <f>INDEX(RoutesPivot[DepAirport],MATCH($C4448,RoutesPivot[[RouteID]:[RouteID]],0))</f>
        <v>ORD</v>
      </c>
      <c r="N4448" t="str">
        <f>INDEX(RoutesPivot[AirportID],MATCH($C4448,RoutesPivot[[RouteID]:[RouteID]],0))</f>
        <v>DEN</v>
      </c>
      <c r="O4448">
        <f>INDEX(RoutesPivot[Distance],MATCH($C4448,RoutesPivot[[RouteID]:[RouteID]],0))</f>
        <v>800</v>
      </c>
      <c r="P4448">
        <f>INDEX(RoutesPivot[ListPrice],MATCH($C4448,RoutesPivot[[RouteID]:[RouteID]],0))</f>
        <v>300</v>
      </c>
      <c r="Q4448" t="str">
        <f>INDEX(AirportPivot[AirportName],MATCH($N4448,AirportPivot[[AirportID]:[AirportID]],0))</f>
        <v>Denver International</v>
      </c>
      <c r="R4448">
        <f>INDEX(AirportPivot[Gates (number of available)],MATCH($N4448,AirportPivot[[AirportID]:[AirportID]],0))</f>
        <v>75</v>
      </c>
    </row>
    <row r="4449" spans="1:18" x14ac:dyDescent="0.25">
      <c r="A4449" s="3" t="s">
        <v>4481</v>
      </c>
      <c r="B4449" s="12">
        <v>42283</v>
      </c>
      <c r="C4449" s="4" t="s">
        <v>11</v>
      </c>
      <c r="D4449" s="4">
        <v>2</v>
      </c>
      <c r="E4449" s="4">
        <v>190</v>
      </c>
      <c r="F4449" s="5">
        <v>0.75</v>
      </c>
      <c r="G4449" s="6">
        <v>300</v>
      </c>
      <c r="H4449" s="7">
        <v>49500</v>
      </c>
      <c r="I4449" s="7">
        <f>FlightsPivot[[#This Row],[Total Fare]]*10%</f>
        <v>4950</v>
      </c>
      <c r="J4449" s="7">
        <f>FlightsPivot[[#This Row],[Total Fare]]+FlightsPivot[[#This Row],[10% tax ]]</f>
        <v>54450</v>
      </c>
      <c r="K4449" s="4">
        <v>10</v>
      </c>
      <c r="L4449" s="4">
        <v>2015</v>
      </c>
      <c r="M4449" t="str">
        <f>INDEX(RoutesPivot[DepAirport],MATCH($C4449,RoutesPivot[[RouteID]:[RouteID]],0))</f>
        <v>ORD</v>
      </c>
      <c r="N4449" t="str">
        <f>INDEX(RoutesPivot[AirportID],MATCH($C4449,RoutesPivot[[RouteID]:[RouteID]],0))</f>
        <v>BOS</v>
      </c>
      <c r="O4449">
        <f>INDEX(RoutesPivot[Distance],MATCH($C4449,RoutesPivot[[RouteID]:[RouteID]],0))</f>
        <v>730</v>
      </c>
      <c r="P4449">
        <f>INDEX(RoutesPivot[ListPrice],MATCH($C4449,RoutesPivot[[RouteID]:[RouteID]],0))</f>
        <v>300</v>
      </c>
      <c r="Q4449" t="str">
        <f>INDEX(AirportPivot[AirportName],MATCH($N4449,AirportPivot[[AirportID]:[AirportID]],0))</f>
        <v>General Edward Lawrence Logan International</v>
      </c>
      <c r="R4449">
        <f>INDEX(AirportPivot[Gates (number of available)],MATCH($N4449,AirportPivot[[AirportID]:[AirportID]],0))</f>
        <v>63</v>
      </c>
    </row>
    <row r="4450" spans="1:18" x14ac:dyDescent="0.25">
      <c r="A4450" s="3" t="s">
        <v>4482</v>
      </c>
      <c r="B4450" s="12">
        <v>41928</v>
      </c>
      <c r="C4450" s="4" t="s">
        <v>17</v>
      </c>
      <c r="D4450" s="4">
        <v>5.3</v>
      </c>
      <c r="E4450" s="4">
        <v>143</v>
      </c>
      <c r="F4450" s="5">
        <v>0.79166666666666663</v>
      </c>
      <c r="G4450" s="6">
        <v>350</v>
      </c>
      <c r="H4450" s="7">
        <v>64750</v>
      </c>
      <c r="I4450" s="7">
        <f>FlightsPivot[[#This Row],[Total Fare]]*10%</f>
        <v>6475</v>
      </c>
      <c r="J4450" s="7">
        <f>FlightsPivot[[#This Row],[Total Fare]]+FlightsPivot[[#This Row],[10% tax ]]</f>
        <v>71225</v>
      </c>
      <c r="K4450" s="4">
        <v>10</v>
      </c>
      <c r="L4450" s="4">
        <v>2014</v>
      </c>
      <c r="M4450" t="str">
        <f>INDEX(RoutesPivot[DepAirport],MATCH($C4450,RoutesPivot[[RouteID]:[RouteID]],0))</f>
        <v>ORD</v>
      </c>
      <c r="N4450" t="str">
        <f>INDEX(RoutesPivot[AirportID],MATCH($C4450,RoutesPivot[[RouteID]:[RouteID]],0))</f>
        <v>LAX</v>
      </c>
      <c r="O4450">
        <f>INDEX(RoutesPivot[Distance],MATCH($C4450,RoutesPivot[[RouteID]:[RouteID]],0))</f>
        <v>1518</v>
      </c>
      <c r="P4450">
        <f>INDEX(RoutesPivot[ListPrice],MATCH($C4450,RoutesPivot[[RouteID]:[RouteID]],0))</f>
        <v>350</v>
      </c>
      <c r="Q4450" t="str">
        <f>INDEX(AirportPivot[AirportName],MATCH($N4450,AirportPivot[[AirportID]:[AirportID]],0))</f>
        <v>Los Angeles International</v>
      </c>
      <c r="R4450">
        <f>INDEX(AirportPivot[Gates (number of available)],MATCH($N4450,AirportPivot[[AirportID]:[AirportID]],0))</f>
        <v>86</v>
      </c>
    </row>
    <row r="4451" spans="1:18" x14ac:dyDescent="0.25">
      <c r="A4451" s="3" t="s">
        <v>4483</v>
      </c>
      <c r="B4451" s="12">
        <v>41705</v>
      </c>
      <c r="C4451" s="4" t="s">
        <v>17</v>
      </c>
      <c r="D4451" s="4">
        <v>5</v>
      </c>
      <c r="E4451" s="4">
        <v>178</v>
      </c>
      <c r="F4451" s="5">
        <v>0.75</v>
      </c>
      <c r="G4451" s="6">
        <v>350</v>
      </c>
      <c r="H4451" s="7">
        <v>57750</v>
      </c>
      <c r="I4451" s="7">
        <f>FlightsPivot[[#This Row],[Total Fare]]*10%</f>
        <v>5775</v>
      </c>
      <c r="J4451" s="7">
        <f>FlightsPivot[[#This Row],[Total Fare]]+FlightsPivot[[#This Row],[10% tax ]]</f>
        <v>63525</v>
      </c>
      <c r="K4451" s="4">
        <v>3</v>
      </c>
      <c r="L4451" s="4">
        <v>2014</v>
      </c>
      <c r="M4451" t="str">
        <f>INDEX(RoutesPivot[DepAirport],MATCH($C4451,RoutesPivot[[RouteID]:[RouteID]],0))</f>
        <v>ORD</v>
      </c>
      <c r="N4451" t="str">
        <f>INDEX(RoutesPivot[AirportID],MATCH($C4451,RoutesPivot[[RouteID]:[RouteID]],0))</f>
        <v>LAX</v>
      </c>
      <c r="O4451">
        <f>INDEX(RoutesPivot[Distance],MATCH($C4451,RoutesPivot[[RouteID]:[RouteID]],0))</f>
        <v>1518</v>
      </c>
      <c r="P4451">
        <f>INDEX(RoutesPivot[ListPrice],MATCH($C4451,RoutesPivot[[RouteID]:[RouteID]],0))</f>
        <v>350</v>
      </c>
      <c r="Q4451" t="str">
        <f>INDEX(AirportPivot[AirportName],MATCH($N4451,AirportPivot[[AirportID]:[AirportID]],0))</f>
        <v>Los Angeles International</v>
      </c>
      <c r="R4451">
        <f>INDEX(AirportPivot[Gates (number of available)],MATCH($N4451,AirportPivot[[AirportID]:[AirportID]],0))</f>
        <v>86</v>
      </c>
    </row>
    <row r="4452" spans="1:18" x14ac:dyDescent="0.25">
      <c r="A4452" s="3" t="s">
        <v>4484</v>
      </c>
      <c r="B4452" s="12">
        <v>42183</v>
      </c>
      <c r="C4452" s="4" t="s">
        <v>33</v>
      </c>
      <c r="D4452" s="4">
        <v>1.8</v>
      </c>
      <c r="E4452" s="4">
        <v>80</v>
      </c>
      <c r="F4452" s="5">
        <v>0.625</v>
      </c>
      <c r="G4452" s="6">
        <v>412.5</v>
      </c>
      <c r="H4452" s="7">
        <v>74662.5</v>
      </c>
      <c r="I4452" s="7">
        <f>FlightsPivot[[#This Row],[Total Fare]]*10%</f>
        <v>7466.25</v>
      </c>
      <c r="J4452" s="7">
        <f>FlightsPivot[[#This Row],[Total Fare]]+FlightsPivot[[#This Row],[10% tax ]]</f>
        <v>82128.75</v>
      </c>
      <c r="K4452" s="4">
        <v>6</v>
      </c>
      <c r="L4452" s="4">
        <v>2015</v>
      </c>
      <c r="M4452" t="str">
        <f>INDEX(RoutesPivot[DepAirport],MATCH($C4452,RoutesPivot[[RouteID]:[RouteID]],0))</f>
        <v>ORD</v>
      </c>
      <c r="N4452" t="str">
        <f>INDEX(RoutesPivot[AirportID],MATCH($C4452,RoutesPivot[[RouteID]:[RouteID]],0))</f>
        <v>SFO</v>
      </c>
      <c r="O4452">
        <f>INDEX(RoutesPivot[Distance],MATCH($C4452,RoutesPivot[[RouteID]:[RouteID]],0))</f>
        <v>1600</v>
      </c>
      <c r="P4452">
        <f>INDEX(RoutesPivot[ListPrice],MATCH($C4452,RoutesPivot[[RouteID]:[RouteID]],0))</f>
        <v>375</v>
      </c>
      <c r="Q4452" t="str">
        <f>INDEX(AirportPivot[AirportName],MATCH($N4452,AirportPivot[[AirportID]:[AirportID]],0))</f>
        <v>San Francisco International</v>
      </c>
      <c r="R4452">
        <f>INDEX(AirportPivot[Gates (number of available)],MATCH($N4452,AirportPivot[[AirportID]:[AirportID]],0))</f>
        <v>70</v>
      </c>
    </row>
    <row r="4453" spans="1:18" x14ac:dyDescent="0.25">
      <c r="A4453" s="3" t="s">
        <v>4485</v>
      </c>
      <c r="B4453" s="12">
        <v>42167</v>
      </c>
      <c r="C4453" s="4" t="s">
        <v>47</v>
      </c>
      <c r="D4453" s="4">
        <v>1.5</v>
      </c>
      <c r="E4453" s="4">
        <v>6</v>
      </c>
      <c r="F4453" s="5">
        <v>0.45833333333333331</v>
      </c>
      <c r="G4453" s="6">
        <v>275</v>
      </c>
      <c r="H4453" s="7">
        <v>50875</v>
      </c>
      <c r="I4453" s="7">
        <f>FlightsPivot[[#This Row],[Total Fare]]*10%</f>
        <v>5087.5</v>
      </c>
      <c r="J4453" s="7">
        <f>FlightsPivot[[#This Row],[Total Fare]]+FlightsPivot[[#This Row],[10% tax ]]</f>
        <v>55962.5</v>
      </c>
      <c r="K4453" s="4">
        <v>6</v>
      </c>
      <c r="L4453" s="4">
        <v>2015</v>
      </c>
      <c r="M4453" t="str">
        <f>INDEX(RoutesPivot[DepAirport],MATCH($C4453,RoutesPivot[[RouteID]:[RouteID]],0))</f>
        <v>ORD</v>
      </c>
      <c r="N4453" t="str">
        <f>INDEX(RoutesPivot[AirportID],MATCH($C4453,RoutesPivot[[RouteID]:[RouteID]],0))</f>
        <v>PHX</v>
      </c>
      <c r="O4453">
        <f>INDEX(RoutesPivot[Distance],MATCH($C4453,RoutesPivot[[RouteID]:[RouteID]],0))</f>
        <v>1200</v>
      </c>
      <c r="P4453">
        <f>INDEX(RoutesPivot[ListPrice],MATCH($C4453,RoutesPivot[[RouteID]:[RouteID]],0))</f>
        <v>250</v>
      </c>
      <c r="Q4453" t="str">
        <f>INDEX(AirportPivot[AirportName],MATCH($N4453,AirportPivot[[AirportID]:[AirportID]],0))</f>
        <v>Phoenix Sky Harbor International</v>
      </c>
      <c r="R4453">
        <f>INDEX(AirportPivot[Gates (number of available)],MATCH($N4453,AirportPivot[[AirportID]:[AirportID]],0))</f>
        <v>60</v>
      </c>
    </row>
    <row r="4454" spans="1:18" x14ac:dyDescent="0.25">
      <c r="A4454" s="3" t="s">
        <v>4486</v>
      </c>
      <c r="B4454" s="12">
        <v>42289</v>
      </c>
      <c r="C4454" s="4" t="s">
        <v>27</v>
      </c>
      <c r="D4454" s="4">
        <v>10</v>
      </c>
      <c r="E4454" s="4">
        <v>167</v>
      </c>
      <c r="F4454" s="5">
        <v>0.75</v>
      </c>
      <c r="G4454" s="6">
        <v>200</v>
      </c>
      <c r="H4454" s="7">
        <v>33000</v>
      </c>
      <c r="I4454" s="7">
        <f>FlightsPivot[[#This Row],[Total Fare]]*10%</f>
        <v>3300</v>
      </c>
      <c r="J4454" s="7">
        <f>FlightsPivot[[#This Row],[Total Fare]]+FlightsPivot[[#This Row],[10% tax ]]</f>
        <v>36300</v>
      </c>
      <c r="K4454" s="4">
        <v>10</v>
      </c>
      <c r="L4454" s="4">
        <v>2015</v>
      </c>
      <c r="M4454" t="str">
        <f>INDEX(RoutesPivot[DepAirport],MATCH($C4454,RoutesPivot[[RouteID]:[RouteID]],0))</f>
        <v>ORD</v>
      </c>
      <c r="N4454" t="str">
        <f>INDEX(RoutesPivot[AirportID],MATCH($C4454,RoutesPivot[[RouteID]:[RouteID]],0))</f>
        <v>ATL</v>
      </c>
      <c r="O4454">
        <f>INDEX(RoutesPivot[Distance],MATCH($C4454,RoutesPivot[[RouteID]:[RouteID]],0))</f>
        <v>510</v>
      </c>
      <c r="P4454">
        <f>INDEX(RoutesPivot[ListPrice],MATCH($C4454,RoutesPivot[[RouteID]:[RouteID]],0))</f>
        <v>200</v>
      </c>
      <c r="Q4454" t="str">
        <f>INDEX(AirportPivot[AirportName],MATCH($N4454,AirportPivot[[AirportID]:[AirportID]],0))</f>
        <v>Hartsfield-Jackson Atlanta International</v>
      </c>
      <c r="R4454">
        <f>INDEX(AirportPivot[Gates (number of available)],MATCH($N4454,AirportPivot[[AirportID]:[AirportID]],0))</f>
        <v>100</v>
      </c>
    </row>
    <row r="4455" spans="1:18" x14ac:dyDescent="0.25">
      <c r="A4455" s="3" t="s">
        <v>4487</v>
      </c>
      <c r="B4455" s="12">
        <v>42093</v>
      </c>
      <c r="C4455" s="4" t="s">
        <v>17</v>
      </c>
      <c r="D4455" s="4">
        <v>4.2</v>
      </c>
      <c r="E4455" s="4">
        <v>87</v>
      </c>
      <c r="F4455" s="5">
        <v>0.33333333333333331</v>
      </c>
      <c r="G4455" s="6">
        <v>350</v>
      </c>
      <c r="H4455" s="7">
        <v>63350</v>
      </c>
      <c r="I4455" s="7">
        <f>FlightsPivot[[#This Row],[Total Fare]]*10%</f>
        <v>6335</v>
      </c>
      <c r="J4455" s="7">
        <f>FlightsPivot[[#This Row],[Total Fare]]+FlightsPivot[[#This Row],[10% tax ]]</f>
        <v>69685</v>
      </c>
      <c r="K4455" s="4">
        <v>3</v>
      </c>
      <c r="L4455" s="4">
        <v>2015</v>
      </c>
      <c r="M4455" t="str">
        <f>INDEX(RoutesPivot[DepAirport],MATCH($C4455,RoutesPivot[[RouteID]:[RouteID]],0))</f>
        <v>ORD</v>
      </c>
      <c r="N4455" t="str">
        <f>INDEX(RoutesPivot[AirportID],MATCH($C4455,RoutesPivot[[RouteID]:[RouteID]],0))</f>
        <v>LAX</v>
      </c>
      <c r="O4455">
        <f>INDEX(RoutesPivot[Distance],MATCH($C4455,RoutesPivot[[RouteID]:[RouteID]],0))</f>
        <v>1518</v>
      </c>
      <c r="P4455">
        <f>INDEX(RoutesPivot[ListPrice],MATCH($C4455,RoutesPivot[[RouteID]:[RouteID]],0))</f>
        <v>350</v>
      </c>
      <c r="Q4455" t="str">
        <f>INDEX(AirportPivot[AirportName],MATCH($N4455,AirportPivot[[AirportID]:[AirportID]],0))</f>
        <v>Los Angeles International</v>
      </c>
      <c r="R4455">
        <f>INDEX(AirportPivot[Gates (number of available)],MATCH($N4455,AirportPivot[[AirportID]:[AirportID]],0))</f>
        <v>86</v>
      </c>
    </row>
    <row r="4456" spans="1:18" x14ac:dyDescent="0.25">
      <c r="A4456" s="3" t="s">
        <v>4488</v>
      </c>
      <c r="B4456" s="12">
        <v>41718</v>
      </c>
      <c r="C4456" s="4" t="s">
        <v>13</v>
      </c>
      <c r="D4456" s="4">
        <v>4.2</v>
      </c>
      <c r="E4456" s="4">
        <v>50</v>
      </c>
      <c r="F4456" s="5">
        <v>0.75</v>
      </c>
      <c r="G4456" s="6">
        <v>250</v>
      </c>
      <c r="H4456" s="7">
        <v>41250</v>
      </c>
      <c r="I4456" s="7">
        <f>FlightsPivot[[#This Row],[Total Fare]]*10%</f>
        <v>4125</v>
      </c>
      <c r="J4456" s="7">
        <f>FlightsPivot[[#This Row],[Total Fare]]+FlightsPivot[[#This Row],[10% tax ]]</f>
        <v>45375</v>
      </c>
      <c r="K4456" s="4">
        <v>3</v>
      </c>
      <c r="L4456" s="4">
        <v>2014</v>
      </c>
      <c r="M4456" t="str">
        <f>INDEX(RoutesPivot[DepAirport],MATCH($C4456,RoutesPivot[[RouteID]:[RouteID]],0))</f>
        <v>ORD</v>
      </c>
      <c r="N4456" t="str">
        <f>INDEX(RoutesPivot[AirportID],MATCH($C4456,RoutesPivot[[RouteID]:[RouteID]],0))</f>
        <v>JFK</v>
      </c>
      <c r="O4456">
        <f>INDEX(RoutesPivot[Distance],MATCH($C4456,RoutesPivot[[RouteID]:[RouteID]],0))</f>
        <v>619</v>
      </c>
      <c r="P4456">
        <f>INDEX(RoutesPivot[ListPrice],MATCH($C4456,RoutesPivot[[RouteID]:[RouteID]],0))</f>
        <v>250</v>
      </c>
      <c r="Q4456" t="str">
        <f>INDEX(AirportPivot[AirportName],MATCH($N4456,AirportPivot[[AirportID]:[AirportID]],0))</f>
        <v>John F Kennedy International</v>
      </c>
      <c r="R4456">
        <f>INDEX(AirportPivot[Gates (number of available)],MATCH($N4456,AirportPivot[[AirportID]:[AirportID]],0))</f>
        <v>120</v>
      </c>
    </row>
    <row r="4457" spans="1:18" x14ac:dyDescent="0.25">
      <c r="A4457" s="3" t="s">
        <v>4489</v>
      </c>
      <c r="B4457" s="12">
        <v>42245</v>
      </c>
      <c r="C4457" s="4" t="s">
        <v>17</v>
      </c>
      <c r="D4457" s="4">
        <v>7.9</v>
      </c>
      <c r="E4457" s="4">
        <v>104</v>
      </c>
      <c r="F4457" s="5">
        <v>0.79166666666666663</v>
      </c>
      <c r="G4457" s="6">
        <v>385</v>
      </c>
      <c r="H4457" s="7">
        <v>71225</v>
      </c>
      <c r="I4457" s="7">
        <f>FlightsPivot[[#This Row],[Total Fare]]*10%</f>
        <v>7122.5</v>
      </c>
      <c r="J4457" s="7">
        <f>FlightsPivot[[#This Row],[Total Fare]]+FlightsPivot[[#This Row],[10% tax ]]</f>
        <v>78347.5</v>
      </c>
      <c r="K4457" s="4">
        <v>8</v>
      </c>
      <c r="L4457" s="4">
        <v>2015</v>
      </c>
      <c r="M4457" t="str">
        <f>INDEX(RoutesPivot[DepAirport],MATCH($C4457,RoutesPivot[[RouteID]:[RouteID]],0))</f>
        <v>ORD</v>
      </c>
      <c r="N4457" t="str">
        <f>INDEX(RoutesPivot[AirportID],MATCH($C4457,RoutesPivot[[RouteID]:[RouteID]],0))</f>
        <v>LAX</v>
      </c>
      <c r="O4457">
        <f>INDEX(RoutesPivot[Distance],MATCH($C4457,RoutesPivot[[RouteID]:[RouteID]],0))</f>
        <v>1518</v>
      </c>
      <c r="P4457">
        <f>INDEX(RoutesPivot[ListPrice],MATCH($C4457,RoutesPivot[[RouteID]:[RouteID]],0))</f>
        <v>350</v>
      </c>
      <c r="Q4457" t="str">
        <f>INDEX(AirportPivot[AirportName],MATCH($N4457,AirportPivot[[AirportID]:[AirportID]],0))</f>
        <v>Los Angeles International</v>
      </c>
      <c r="R4457">
        <f>INDEX(AirportPivot[Gates (number of available)],MATCH($N4457,AirportPivot[[AirportID]:[AirportID]],0))</f>
        <v>86</v>
      </c>
    </row>
    <row r="4458" spans="1:18" x14ac:dyDescent="0.25">
      <c r="A4458" s="3" t="s">
        <v>4490</v>
      </c>
      <c r="B4458" s="12">
        <v>42116</v>
      </c>
      <c r="C4458" s="4" t="s">
        <v>11</v>
      </c>
      <c r="D4458" s="4">
        <v>2.5</v>
      </c>
      <c r="E4458" s="4">
        <v>35</v>
      </c>
      <c r="F4458" s="5">
        <v>0.58333333333333337</v>
      </c>
      <c r="G4458" s="6">
        <v>300</v>
      </c>
      <c r="H4458" s="7">
        <v>55500</v>
      </c>
      <c r="I4458" s="7">
        <f>FlightsPivot[[#This Row],[Total Fare]]*10%</f>
        <v>5550</v>
      </c>
      <c r="J4458" s="7">
        <f>FlightsPivot[[#This Row],[Total Fare]]+FlightsPivot[[#This Row],[10% tax ]]</f>
        <v>61050</v>
      </c>
      <c r="K4458" s="4">
        <v>4</v>
      </c>
      <c r="L4458" s="4">
        <v>2015</v>
      </c>
      <c r="M4458" t="str">
        <f>INDEX(RoutesPivot[DepAirport],MATCH($C4458,RoutesPivot[[RouteID]:[RouteID]],0))</f>
        <v>ORD</v>
      </c>
      <c r="N4458" t="str">
        <f>INDEX(RoutesPivot[AirportID],MATCH($C4458,RoutesPivot[[RouteID]:[RouteID]],0))</f>
        <v>BOS</v>
      </c>
      <c r="O4458">
        <f>INDEX(RoutesPivot[Distance],MATCH($C4458,RoutesPivot[[RouteID]:[RouteID]],0))</f>
        <v>730</v>
      </c>
      <c r="P4458">
        <f>INDEX(RoutesPivot[ListPrice],MATCH($C4458,RoutesPivot[[RouteID]:[RouteID]],0))</f>
        <v>300</v>
      </c>
      <c r="Q4458" t="str">
        <f>INDEX(AirportPivot[AirportName],MATCH($N4458,AirportPivot[[AirportID]:[AirportID]],0))</f>
        <v>General Edward Lawrence Logan International</v>
      </c>
      <c r="R4458">
        <f>INDEX(AirportPivot[Gates (number of available)],MATCH($N4458,AirportPivot[[AirportID]:[AirportID]],0))</f>
        <v>63</v>
      </c>
    </row>
    <row r="4459" spans="1:18" x14ac:dyDescent="0.25">
      <c r="A4459" s="3" t="s">
        <v>4491</v>
      </c>
      <c r="B4459" s="12">
        <v>41863</v>
      </c>
      <c r="C4459" s="4" t="s">
        <v>53</v>
      </c>
      <c r="D4459" s="4">
        <v>1.9</v>
      </c>
      <c r="E4459" s="4">
        <v>198</v>
      </c>
      <c r="F4459" s="5">
        <v>0.83333333333333337</v>
      </c>
      <c r="G4459" s="6">
        <v>330</v>
      </c>
      <c r="H4459" s="7">
        <v>54450</v>
      </c>
      <c r="I4459" s="7">
        <f>FlightsPivot[[#This Row],[Total Fare]]*10%</f>
        <v>5445</v>
      </c>
      <c r="J4459" s="7">
        <f>FlightsPivot[[#This Row],[Total Fare]]+FlightsPivot[[#This Row],[10% tax ]]</f>
        <v>59895</v>
      </c>
      <c r="K4459" s="4">
        <v>8</v>
      </c>
      <c r="L4459" s="4">
        <v>2014</v>
      </c>
      <c r="M4459" t="str">
        <f>INDEX(RoutesPivot[DepAirport],MATCH($C4459,RoutesPivot[[RouteID]:[RouteID]],0))</f>
        <v>ORD</v>
      </c>
      <c r="N4459" t="str">
        <f>INDEX(RoutesPivot[AirportID],MATCH($C4459,RoutesPivot[[RouteID]:[RouteID]],0))</f>
        <v>FLL</v>
      </c>
      <c r="O4459">
        <f>INDEX(RoutesPivot[Distance],MATCH($C4459,RoutesPivot[[RouteID]:[RouteID]],0))</f>
        <v>940</v>
      </c>
      <c r="P4459">
        <f>INDEX(RoutesPivot[ListPrice],MATCH($C4459,RoutesPivot[[RouteID]:[RouteID]],0))</f>
        <v>300</v>
      </c>
      <c r="Q4459" t="str">
        <f>INDEX(AirportPivot[AirportName],MATCH($N4459,AirportPivot[[AirportID]:[AirportID]],0))</f>
        <v>Fort Lauderdale/Hollywood International</v>
      </c>
      <c r="R4459">
        <f>INDEX(AirportPivot[Gates (number of available)],MATCH($N4459,AirportPivot[[AirportID]:[AirportID]],0))</f>
        <v>55</v>
      </c>
    </row>
    <row r="4460" spans="1:18" x14ac:dyDescent="0.25">
      <c r="A4460" s="3" t="s">
        <v>4492</v>
      </c>
      <c r="B4460" s="12">
        <v>41979</v>
      </c>
      <c r="C4460" s="4" t="s">
        <v>21</v>
      </c>
      <c r="D4460" s="4">
        <v>1.7</v>
      </c>
      <c r="E4460" s="4">
        <v>180</v>
      </c>
      <c r="F4460" s="5">
        <v>0.72916666666666663</v>
      </c>
      <c r="G4460" s="6">
        <v>125</v>
      </c>
      <c r="H4460" s="7">
        <v>20625</v>
      </c>
      <c r="I4460" s="7">
        <f>FlightsPivot[[#This Row],[Total Fare]]*10%</f>
        <v>2062.5</v>
      </c>
      <c r="J4460" s="7">
        <f>FlightsPivot[[#This Row],[Total Fare]]+FlightsPivot[[#This Row],[10% tax ]]</f>
        <v>22687.5</v>
      </c>
      <c r="K4460" s="4">
        <v>12</v>
      </c>
      <c r="L4460" s="4">
        <v>2014</v>
      </c>
      <c r="M4460" t="str">
        <f>INDEX(RoutesPivot[DepAirport],MATCH($C4460,RoutesPivot[[RouteID]:[RouteID]],0))</f>
        <v>ORD</v>
      </c>
      <c r="N4460" t="str">
        <f>INDEX(RoutesPivot[AirportID],MATCH($C4460,RoutesPivot[[RouteID]:[RouteID]],0))</f>
        <v>CLT</v>
      </c>
      <c r="O4460">
        <f>INDEX(RoutesPivot[Distance],MATCH($C4460,RoutesPivot[[RouteID]:[RouteID]],0))</f>
        <v>700</v>
      </c>
      <c r="P4460">
        <f>INDEX(RoutesPivot[ListPrice],MATCH($C4460,RoutesPivot[[RouteID]:[RouteID]],0))</f>
        <v>125</v>
      </c>
      <c r="Q4460" t="str">
        <f>INDEX(AirportPivot[AirportName],MATCH($N4460,AirportPivot[[AirportID]:[AirportID]],0))</f>
        <v>Charlotte/Douglas International</v>
      </c>
      <c r="R4460">
        <f>INDEX(AirportPivot[Gates (number of available)],MATCH($N4460,AirportPivot[[AirportID]:[AirportID]],0))</f>
        <v>65</v>
      </c>
    </row>
    <row r="4461" spans="1:18" x14ac:dyDescent="0.25">
      <c r="A4461" s="3" t="s">
        <v>4493</v>
      </c>
      <c r="B4461" s="12">
        <v>42196</v>
      </c>
      <c r="C4461" s="4" t="s">
        <v>21</v>
      </c>
      <c r="D4461" s="4">
        <v>3.2</v>
      </c>
      <c r="E4461" s="4">
        <v>24</v>
      </c>
      <c r="F4461" s="5">
        <v>0.75</v>
      </c>
      <c r="G4461" s="6">
        <v>137.5</v>
      </c>
      <c r="H4461" s="7">
        <v>25437.5</v>
      </c>
      <c r="I4461" s="7">
        <f>FlightsPivot[[#This Row],[Total Fare]]*10%</f>
        <v>2543.75</v>
      </c>
      <c r="J4461" s="7">
        <f>FlightsPivot[[#This Row],[Total Fare]]+FlightsPivot[[#This Row],[10% tax ]]</f>
        <v>27981.25</v>
      </c>
      <c r="K4461" s="4">
        <v>7</v>
      </c>
      <c r="L4461" s="4">
        <v>2015</v>
      </c>
      <c r="M4461" t="str">
        <f>INDEX(RoutesPivot[DepAirport],MATCH($C4461,RoutesPivot[[RouteID]:[RouteID]],0))</f>
        <v>ORD</v>
      </c>
      <c r="N4461" t="str">
        <f>INDEX(RoutesPivot[AirportID],MATCH($C4461,RoutesPivot[[RouteID]:[RouteID]],0))</f>
        <v>CLT</v>
      </c>
      <c r="O4461">
        <f>INDEX(RoutesPivot[Distance],MATCH($C4461,RoutesPivot[[RouteID]:[RouteID]],0))</f>
        <v>700</v>
      </c>
      <c r="P4461">
        <f>INDEX(RoutesPivot[ListPrice],MATCH($C4461,RoutesPivot[[RouteID]:[RouteID]],0))</f>
        <v>125</v>
      </c>
      <c r="Q4461" t="str">
        <f>INDEX(AirportPivot[AirportName],MATCH($N4461,AirportPivot[[AirportID]:[AirportID]],0))</f>
        <v>Charlotte/Douglas International</v>
      </c>
      <c r="R4461">
        <f>INDEX(AirportPivot[Gates (number of available)],MATCH($N4461,AirportPivot[[AirportID]:[AirportID]],0))</f>
        <v>65</v>
      </c>
    </row>
    <row r="4462" spans="1:18" x14ac:dyDescent="0.25">
      <c r="A4462" s="3" t="s">
        <v>4494</v>
      </c>
      <c r="B4462" s="12">
        <v>42145</v>
      </c>
      <c r="C4462" s="4" t="s">
        <v>25</v>
      </c>
      <c r="D4462" s="4">
        <v>1.8</v>
      </c>
      <c r="E4462" s="4">
        <v>195</v>
      </c>
      <c r="F4462" s="5">
        <v>0.47916666666666669</v>
      </c>
      <c r="G4462" s="6">
        <v>200</v>
      </c>
      <c r="H4462" s="7">
        <v>33000</v>
      </c>
      <c r="I4462" s="7">
        <f>FlightsPivot[[#This Row],[Total Fare]]*10%</f>
        <v>3300</v>
      </c>
      <c r="J4462" s="7">
        <f>FlightsPivot[[#This Row],[Total Fare]]+FlightsPivot[[#This Row],[10% tax ]]</f>
        <v>36300</v>
      </c>
      <c r="K4462" s="4">
        <v>5</v>
      </c>
      <c r="L4462" s="4">
        <v>2015</v>
      </c>
      <c r="M4462" t="str">
        <f>INDEX(RoutesPivot[DepAirport],MATCH($C4462,RoutesPivot[[RouteID]:[RouteID]],0))</f>
        <v>ORD</v>
      </c>
      <c r="N4462" t="str">
        <f>INDEX(RoutesPivot[AirportID],MATCH($C4462,RoutesPivot[[RouteID]:[RouteID]],0))</f>
        <v>DFW</v>
      </c>
      <c r="O4462">
        <f>INDEX(RoutesPivot[Distance],MATCH($C4462,RoutesPivot[[RouteID]:[RouteID]],0))</f>
        <v>700</v>
      </c>
      <c r="P4462">
        <f>INDEX(RoutesPivot[ListPrice],MATCH($C4462,RoutesPivot[[RouteID]:[RouteID]],0))</f>
        <v>200</v>
      </c>
      <c r="Q4462" t="str">
        <f>INDEX(AirportPivot[AirportName],MATCH($N4462,AirportPivot[[AirportID]:[AirportID]],0))</f>
        <v>Dallas/Fort Worth International</v>
      </c>
      <c r="R4462">
        <f>INDEX(AirportPivot[Gates (number of available)],MATCH($N4462,AirportPivot[[AirportID]:[AirportID]],0))</f>
        <v>130</v>
      </c>
    </row>
    <row r="4463" spans="1:18" x14ac:dyDescent="0.25">
      <c r="A4463" s="3" t="s">
        <v>4495</v>
      </c>
      <c r="B4463" s="12">
        <v>42333</v>
      </c>
      <c r="C4463" s="4" t="s">
        <v>27</v>
      </c>
      <c r="D4463" s="4">
        <v>19.600000000000001</v>
      </c>
      <c r="E4463" s="4">
        <v>18</v>
      </c>
      <c r="F4463" s="5">
        <v>0.72916666666666663</v>
      </c>
      <c r="G4463" s="6">
        <v>300</v>
      </c>
      <c r="H4463" s="7">
        <v>55500</v>
      </c>
      <c r="I4463" s="7">
        <f>FlightsPivot[[#This Row],[Total Fare]]*10%</f>
        <v>5550</v>
      </c>
      <c r="J4463" s="7">
        <f>FlightsPivot[[#This Row],[Total Fare]]+FlightsPivot[[#This Row],[10% tax ]]</f>
        <v>61050</v>
      </c>
      <c r="K4463" s="4">
        <v>11</v>
      </c>
      <c r="L4463" s="4">
        <v>2015</v>
      </c>
      <c r="M4463" t="str">
        <f>INDEX(RoutesPivot[DepAirport],MATCH($C4463,RoutesPivot[[RouteID]:[RouteID]],0))</f>
        <v>ORD</v>
      </c>
      <c r="N4463" t="str">
        <f>INDEX(RoutesPivot[AirportID],MATCH($C4463,RoutesPivot[[RouteID]:[RouteID]],0))</f>
        <v>ATL</v>
      </c>
      <c r="O4463">
        <f>INDEX(RoutesPivot[Distance],MATCH($C4463,RoutesPivot[[RouteID]:[RouteID]],0))</f>
        <v>510</v>
      </c>
      <c r="P4463">
        <f>INDEX(RoutesPivot[ListPrice],MATCH($C4463,RoutesPivot[[RouteID]:[RouteID]],0))</f>
        <v>200</v>
      </c>
      <c r="Q4463" t="str">
        <f>INDEX(AirportPivot[AirportName],MATCH($N4463,AirportPivot[[AirportID]:[AirportID]],0))</f>
        <v>Hartsfield-Jackson Atlanta International</v>
      </c>
      <c r="R4463">
        <f>INDEX(AirportPivot[Gates (number of available)],MATCH($N4463,AirportPivot[[AirportID]:[AirportID]],0))</f>
        <v>100</v>
      </c>
    </row>
    <row r="4464" spans="1:18" x14ac:dyDescent="0.25">
      <c r="A4464" s="3" t="s">
        <v>4496</v>
      </c>
      <c r="B4464" s="12">
        <v>41816</v>
      </c>
      <c r="C4464" s="4" t="s">
        <v>30</v>
      </c>
      <c r="D4464" s="4">
        <v>1.1000000000000001</v>
      </c>
      <c r="E4464" s="4">
        <v>67</v>
      </c>
      <c r="F4464" s="5">
        <v>0.54166666666666663</v>
      </c>
      <c r="G4464" s="6">
        <v>275</v>
      </c>
      <c r="H4464" s="7">
        <v>49775</v>
      </c>
      <c r="I4464" s="7">
        <f>FlightsPivot[[#This Row],[Total Fare]]*10%</f>
        <v>4977.5</v>
      </c>
      <c r="J4464" s="7">
        <f>FlightsPivot[[#This Row],[Total Fare]]+FlightsPivot[[#This Row],[10% tax ]]</f>
        <v>54752.5</v>
      </c>
      <c r="K4464" s="4">
        <v>6</v>
      </c>
      <c r="L4464" s="4">
        <v>2014</v>
      </c>
      <c r="M4464" t="str">
        <f>INDEX(RoutesPivot[DepAirport],MATCH($C4464,RoutesPivot[[RouteID]:[RouteID]],0))</f>
        <v>ORD</v>
      </c>
      <c r="N4464" t="str">
        <f>INDEX(RoutesPivot[AirportID],MATCH($C4464,RoutesPivot[[RouteID]:[RouteID]],0))</f>
        <v>MCO</v>
      </c>
      <c r="O4464">
        <f>INDEX(RoutesPivot[Distance],MATCH($C4464,RoutesPivot[[RouteID]:[RouteID]],0))</f>
        <v>850</v>
      </c>
      <c r="P4464">
        <f>INDEX(RoutesPivot[ListPrice],MATCH($C4464,RoutesPivot[[RouteID]:[RouteID]],0))</f>
        <v>250</v>
      </c>
      <c r="Q4464" t="str">
        <f>INDEX(AirportPivot[AirportName],MATCH($N4464,AirportPivot[[AirportID]:[AirportID]],0))</f>
        <v>Orlando International</v>
      </c>
      <c r="R4464">
        <f>INDEX(AirportPivot[Gates (number of available)],MATCH($N4464,AirportPivot[[AirportID]:[AirportID]],0))</f>
        <v>67</v>
      </c>
    </row>
    <row r="4465" spans="1:18" x14ac:dyDescent="0.25">
      <c r="A4465" s="3" t="s">
        <v>4497</v>
      </c>
      <c r="B4465" s="12">
        <v>42184</v>
      </c>
      <c r="C4465" s="4" t="s">
        <v>80</v>
      </c>
      <c r="D4465" s="4">
        <v>1.6</v>
      </c>
      <c r="E4465" s="4">
        <v>187</v>
      </c>
      <c r="F4465" s="5">
        <v>0.75</v>
      </c>
      <c r="G4465" s="6">
        <v>330</v>
      </c>
      <c r="H4465" s="7">
        <v>54450</v>
      </c>
      <c r="I4465" s="7">
        <f>FlightsPivot[[#This Row],[Total Fare]]*10%</f>
        <v>5445</v>
      </c>
      <c r="J4465" s="7">
        <f>FlightsPivot[[#This Row],[Total Fare]]+FlightsPivot[[#This Row],[10% tax ]]</f>
        <v>59895</v>
      </c>
      <c r="K4465" s="4">
        <v>6</v>
      </c>
      <c r="L4465" s="4">
        <v>2015</v>
      </c>
      <c r="M4465" t="str">
        <f>INDEX(RoutesPivot[DepAirport],MATCH($C4465,RoutesPivot[[RouteID]:[RouteID]],0))</f>
        <v>ORD</v>
      </c>
      <c r="N4465" t="str">
        <f>INDEX(RoutesPivot[AirportID],MATCH($C4465,RoutesPivot[[RouteID]:[RouteID]],0))</f>
        <v>MIA</v>
      </c>
      <c r="O4465">
        <f>INDEX(RoutesPivot[Distance],MATCH($C4465,RoutesPivot[[RouteID]:[RouteID]],0))</f>
        <v>1000</v>
      </c>
      <c r="P4465">
        <f>INDEX(RoutesPivot[ListPrice],MATCH($C4465,RoutesPivot[[RouteID]:[RouteID]],0))</f>
        <v>300</v>
      </c>
      <c r="Q4465" t="str">
        <f>INDEX(AirportPivot[AirportName],MATCH($N4465,AirportPivot[[AirportID]:[AirportID]],0))</f>
        <v>Miami International</v>
      </c>
      <c r="R4465">
        <f>INDEX(AirportPivot[Gates (number of available)],MATCH($N4465,AirportPivot[[AirportID]:[AirportID]],0))</f>
        <v>80</v>
      </c>
    </row>
    <row r="4466" spans="1:18" x14ac:dyDescent="0.25">
      <c r="A4466" s="3" t="s">
        <v>4498</v>
      </c>
      <c r="B4466" s="12">
        <v>42092</v>
      </c>
      <c r="C4466" s="4" t="s">
        <v>33</v>
      </c>
      <c r="D4466" s="4">
        <v>2.8</v>
      </c>
      <c r="E4466" s="4">
        <v>186</v>
      </c>
      <c r="F4466" s="5">
        <v>0.79166666666666663</v>
      </c>
      <c r="G4466" s="6">
        <v>375</v>
      </c>
      <c r="H4466" s="7">
        <v>61875</v>
      </c>
      <c r="I4466" s="7">
        <f>FlightsPivot[[#This Row],[Total Fare]]*10%</f>
        <v>6187.5</v>
      </c>
      <c r="J4466" s="7">
        <f>FlightsPivot[[#This Row],[Total Fare]]+FlightsPivot[[#This Row],[10% tax ]]</f>
        <v>68062.5</v>
      </c>
      <c r="K4466" s="4">
        <v>3</v>
      </c>
      <c r="L4466" s="4">
        <v>2015</v>
      </c>
      <c r="M4466" t="str">
        <f>INDEX(RoutesPivot[DepAirport],MATCH($C4466,RoutesPivot[[RouteID]:[RouteID]],0))</f>
        <v>ORD</v>
      </c>
      <c r="N4466" t="str">
        <f>INDEX(RoutesPivot[AirportID],MATCH($C4466,RoutesPivot[[RouteID]:[RouteID]],0))</f>
        <v>SFO</v>
      </c>
      <c r="O4466">
        <f>INDEX(RoutesPivot[Distance],MATCH($C4466,RoutesPivot[[RouteID]:[RouteID]],0))</f>
        <v>1600</v>
      </c>
      <c r="P4466">
        <f>INDEX(RoutesPivot[ListPrice],MATCH($C4466,RoutesPivot[[RouteID]:[RouteID]],0))</f>
        <v>375</v>
      </c>
      <c r="Q4466" t="str">
        <f>INDEX(AirportPivot[AirportName],MATCH($N4466,AirportPivot[[AirportID]:[AirportID]],0))</f>
        <v>San Francisco International</v>
      </c>
      <c r="R4466">
        <f>INDEX(AirportPivot[Gates (number of available)],MATCH($N4466,AirportPivot[[AirportID]:[AirportID]],0))</f>
        <v>70</v>
      </c>
    </row>
    <row r="4467" spans="1:18" x14ac:dyDescent="0.25">
      <c r="A4467" s="3" t="s">
        <v>4499</v>
      </c>
      <c r="B4467" s="12">
        <v>42321</v>
      </c>
      <c r="C4467" s="4" t="s">
        <v>27</v>
      </c>
      <c r="D4467" s="4">
        <v>9.5</v>
      </c>
      <c r="E4467" s="4">
        <v>43</v>
      </c>
      <c r="F4467" s="5">
        <v>0.83333333333333337</v>
      </c>
      <c r="G4467" s="6">
        <v>200</v>
      </c>
      <c r="H4467" s="7">
        <v>33000</v>
      </c>
      <c r="I4467" s="7">
        <f>FlightsPivot[[#This Row],[Total Fare]]*10%</f>
        <v>3300</v>
      </c>
      <c r="J4467" s="7">
        <f>FlightsPivot[[#This Row],[Total Fare]]+FlightsPivot[[#This Row],[10% tax ]]</f>
        <v>36300</v>
      </c>
      <c r="K4467" s="4">
        <v>11</v>
      </c>
      <c r="L4467" s="4">
        <v>2015</v>
      </c>
      <c r="M4467" t="str">
        <f>INDEX(RoutesPivot[DepAirport],MATCH($C4467,RoutesPivot[[RouteID]:[RouteID]],0))</f>
        <v>ORD</v>
      </c>
      <c r="N4467" t="str">
        <f>INDEX(RoutesPivot[AirportID],MATCH($C4467,RoutesPivot[[RouteID]:[RouteID]],0))</f>
        <v>ATL</v>
      </c>
      <c r="O4467">
        <f>INDEX(RoutesPivot[Distance],MATCH($C4467,RoutesPivot[[RouteID]:[RouteID]],0))</f>
        <v>510</v>
      </c>
      <c r="P4467">
        <f>INDEX(RoutesPivot[ListPrice],MATCH($C4467,RoutesPivot[[RouteID]:[RouteID]],0))</f>
        <v>200</v>
      </c>
      <c r="Q4467" t="str">
        <f>INDEX(AirportPivot[AirportName],MATCH($N4467,AirportPivot[[AirportID]:[AirportID]],0))</f>
        <v>Hartsfield-Jackson Atlanta International</v>
      </c>
      <c r="R4467">
        <f>INDEX(AirportPivot[Gates (number of available)],MATCH($N4467,AirportPivot[[AirportID]:[AirportID]],0))</f>
        <v>100</v>
      </c>
    </row>
    <row r="4468" spans="1:18" x14ac:dyDescent="0.25">
      <c r="A4468" s="3" t="s">
        <v>4500</v>
      </c>
      <c r="B4468" s="12">
        <v>41855</v>
      </c>
      <c r="C4468" s="4" t="s">
        <v>30</v>
      </c>
      <c r="D4468" s="4">
        <v>2.9</v>
      </c>
      <c r="E4468" s="4">
        <v>163</v>
      </c>
      <c r="F4468" s="5">
        <v>0.8125</v>
      </c>
      <c r="G4468" s="6">
        <v>275</v>
      </c>
      <c r="H4468" s="7">
        <v>45375</v>
      </c>
      <c r="I4468" s="7">
        <f>FlightsPivot[[#This Row],[Total Fare]]*10%</f>
        <v>4537.5</v>
      </c>
      <c r="J4468" s="7">
        <f>FlightsPivot[[#This Row],[Total Fare]]+FlightsPivot[[#This Row],[10% tax ]]</f>
        <v>49912.5</v>
      </c>
      <c r="K4468" s="4">
        <v>8</v>
      </c>
      <c r="L4468" s="4">
        <v>2014</v>
      </c>
      <c r="M4468" t="str">
        <f>INDEX(RoutesPivot[DepAirport],MATCH($C4468,RoutesPivot[[RouteID]:[RouteID]],0))</f>
        <v>ORD</v>
      </c>
      <c r="N4468" t="str">
        <f>INDEX(RoutesPivot[AirportID],MATCH($C4468,RoutesPivot[[RouteID]:[RouteID]],0))</f>
        <v>MCO</v>
      </c>
      <c r="O4468">
        <f>INDEX(RoutesPivot[Distance],MATCH($C4468,RoutesPivot[[RouteID]:[RouteID]],0))</f>
        <v>850</v>
      </c>
      <c r="P4468">
        <f>INDEX(RoutesPivot[ListPrice],MATCH($C4468,RoutesPivot[[RouteID]:[RouteID]],0))</f>
        <v>250</v>
      </c>
      <c r="Q4468" t="str">
        <f>INDEX(AirportPivot[AirportName],MATCH($N4468,AirportPivot[[AirportID]:[AirportID]],0))</f>
        <v>Orlando International</v>
      </c>
      <c r="R4468">
        <f>INDEX(AirportPivot[Gates (number of available)],MATCH($N4468,AirportPivot[[AirportID]:[AirportID]],0))</f>
        <v>67</v>
      </c>
    </row>
    <row r="4469" spans="1:18" x14ac:dyDescent="0.25">
      <c r="A4469" s="3" t="s">
        <v>4501</v>
      </c>
      <c r="B4469" s="12">
        <v>41817</v>
      </c>
      <c r="C4469" s="4" t="s">
        <v>25</v>
      </c>
      <c r="D4469" s="4">
        <v>1.5</v>
      </c>
      <c r="E4469" s="4">
        <v>62</v>
      </c>
      <c r="F4469" s="5">
        <v>0.29166666666666669</v>
      </c>
      <c r="G4469" s="6">
        <v>220</v>
      </c>
      <c r="H4469" s="7">
        <v>36300</v>
      </c>
      <c r="I4469" s="7">
        <f>FlightsPivot[[#This Row],[Total Fare]]*10%</f>
        <v>3630</v>
      </c>
      <c r="J4469" s="7">
        <f>FlightsPivot[[#This Row],[Total Fare]]+FlightsPivot[[#This Row],[10% tax ]]</f>
        <v>39930</v>
      </c>
      <c r="K4469" s="4">
        <v>6</v>
      </c>
      <c r="L4469" s="4">
        <v>2014</v>
      </c>
      <c r="M4469" t="str">
        <f>INDEX(RoutesPivot[DepAirport],MATCH($C4469,RoutesPivot[[RouteID]:[RouteID]],0))</f>
        <v>ORD</v>
      </c>
      <c r="N4469" t="str">
        <f>INDEX(RoutesPivot[AirportID],MATCH($C4469,RoutesPivot[[RouteID]:[RouteID]],0))</f>
        <v>DFW</v>
      </c>
      <c r="O4469">
        <f>INDEX(RoutesPivot[Distance],MATCH($C4469,RoutesPivot[[RouteID]:[RouteID]],0))</f>
        <v>700</v>
      </c>
      <c r="P4469">
        <f>INDEX(RoutesPivot[ListPrice],MATCH($C4469,RoutesPivot[[RouteID]:[RouteID]],0))</f>
        <v>200</v>
      </c>
      <c r="Q4469" t="str">
        <f>INDEX(AirportPivot[AirportName],MATCH($N4469,AirportPivot[[AirportID]:[AirportID]],0))</f>
        <v>Dallas/Fort Worth International</v>
      </c>
      <c r="R4469">
        <f>INDEX(AirportPivot[Gates (number of available)],MATCH($N4469,AirportPivot[[AirportID]:[AirportID]],0))</f>
        <v>130</v>
      </c>
    </row>
    <row r="4470" spans="1:18" x14ac:dyDescent="0.25">
      <c r="A4470" s="3" t="s">
        <v>4502</v>
      </c>
      <c r="B4470" s="12">
        <v>42087</v>
      </c>
      <c r="C4470" s="4" t="s">
        <v>40</v>
      </c>
      <c r="D4470" s="4">
        <v>1.7</v>
      </c>
      <c r="E4470" s="4">
        <v>97</v>
      </c>
      <c r="F4470" s="5">
        <v>0.29166666666666669</v>
      </c>
      <c r="G4470" s="6">
        <v>115</v>
      </c>
      <c r="H4470" s="7">
        <v>21275</v>
      </c>
      <c r="I4470" s="7">
        <f>FlightsPivot[[#This Row],[Total Fare]]*10%</f>
        <v>2127.5</v>
      </c>
      <c r="J4470" s="7">
        <f>FlightsPivot[[#This Row],[Total Fare]]+FlightsPivot[[#This Row],[10% tax ]]</f>
        <v>23402.5</v>
      </c>
      <c r="K4470" s="4">
        <v>3</v>
      </c>
      <c r="L4470" s="4">
        <v>2015</v>
      </c>
      <c r="M4470" t="str">
        <f>INDEX(RoutesPivot[DepAirport],MATCH($C4470,RoutesPivot[[RouteID]:[RouteID]],0))</f>
        <v>ORD</v>
      </c>
      <c r="N4470" t="str">
        <f>INDEX(RoutesPivot[AirportID],MATCH($C4470,RoutesPivot[[RouteID]:[RouteID]],0))</f>
        <v>MSP</v>
      </c>
      <c r="O4470">
        <f>INDEX(RoutesPivot[Distance],MATCH($C4470,RoutesPivot[[RouteID]:[RouteID]],0))</f>
        <v>300</v>
      </c>
      <c r="P4470">
        <f>INDEX(RoutesPivot[ListPrice],MATCH($C4470,RoutesPivot[[RouteID]:[RouteID]],0))</f>
        <v>115</v>
      </c>
      <c r="Q4470" t="str">
        <f>INDEX(AirportPivot[AirportName],MATCH($N4470,AirportPivot[[AirportID]:[AirportID]],0))</f>
        <v>Minneapolis-St Paul International/Wold-Chamberlain</v>
      </c>
      <c r="R4470">
        <f>INDEX(AirportPivot[Gates (number of available)],MATCH($N4470,AirportPivot[[AirportID]:[AirportID]],0))</f>
        <v>65</v>
      </c>
    </row>
    <row r="4471" spans="1:18" x14ac:dyDescent="0.25">
      <c r="A4471" s="3" t="s">
        <v>4503</v>
      </c>
      <c r="B4471" s="12">
        <v>41664</v>
      </c>
      <c r="C4471" s="4" t="s">
        <v>80</v>
      </c>
      <c r="D4471" s="4">
        <v>1.9</v>
      </c>
      <c r="E4471" s="4">
        <v>48</v>
      </c>
      <c r="F4471" s="5">
        <v>0.58333333333333337</v>
      </c>
      <c r="G4471" s="6">
        <v>300</v>
      </c>
      <c r="H4471" s="7">
        <v>49500</v>
      </c>
      <c r="I4471" s="7">
        <f>FlightsPivot[[#This Row],[Total Fare]]*10%</f>
        <v>4950</v>
      </c>
      <c r="J4471" s="7">
        <f>FlightsPivot[[#This Row],[Total Fare]]+FlightsPivot[[#This Row],[10% tax ]]</f>
        <v>54450</v>
      </c>
      <c r="K4471" s="4">
        <v>1</v>
      </c>
      <c r="L4471" s="4">
        <v>2014</v>
      </c>
      <c r="M4471" t="str">
        <f>INDEX(RoutesPivot[DepAirport],MATCH($C4471,RoutesPivot[[RouteID]:[RouteID]],0))</f>
        <v>ORD</v>
      </c>
      <c r="N4471" t="str">
        <f>INDEX(RoutesPivot[AirportID],MATCH($C4471,RoutesPivot[[RouteID]:[RouteID]],0))</f>
        <v>MIA</v>
      </c>
      <c r="O4471">
        <f>INDEX(RoutesPivot[Distance],MATCH($C4471,RoutesPivot[[RouteID]:[RouteID]],0))</f>
        <v>1000</v>
      </c>
      <c r="P4471">
        <f>INDEX(RoutesPivot[ListPrice],MATCH($C4471,RoutesPivot[[RouteID]:[RouteID]],0))</f>
        <v>300</v>
      </c>
      <c r="Q4471" t="str">
        <f>INDEX(AirportPivot[AirportName],MATCH($N4471,AirportPivot[[AirportID]:[AirportID]],0))</f>
        <v>Miami International</v>
      </c>
      <c r="R4471">
        <f>INDEX(AirportPivot[Gates (number of available)],MATCH($N4471,AirportPivot[[AirportID]:[AirportID]],0))</f>
        <v>80</v>
      </c>
    </row>
    <row r="4472" spans="1:18" x14ac:dyDescent="0.25">
      <c r="A4472" s="3" t="s">
        <v>4504</v>
      </c>
      <c r="B4472" s="12">
        <v>41970</v>
      </c>
      <c r="C4472" s="4" t="s">
        <v>13</v>
      </c>
      <c r="D4472" s="4">
        <v>5.4</v>
      </c>
      <c r="E4472" s="4">
        <v>73</v>
      </c>
      <c r="F4472" s="5">
        <v>0.75</v>
      </c>
      <c r="G4472" s="6">
        <v>375</v>
      </c>
      <c r="H4472" s="7">
        <v>67875</v>
      </c>
      <c r="I4472" s="7">
        <f>FlightsPivot[[#This Row],[Total Fare]]*10%</f>
        <v>6787.5</v>
      </c>
      <c r="J4472" s="7">
        <f>FlightsPivot[[#This Row],[Total Fare]]+FlightsPivot[[#This Row],[10% tax ]]</f>
        <v>74662.5</v>
      </c>
      <c r="K4472" s="4">
        <v>11</v>
      </c>
      <c r="L4472" s="4">
        <v>2014</v>
      </c>
      <c r="M4472" t="str">
        <f>INDEX(RoutesPivot[DepAirport],MATCH($C4472,RoutesPivot[[RouteID]:[RouteID]],0))</f>
        <v>ORD</v>
      </c>
      <c r="N4472" t="str">
        <f>INDEX(RoutesPivot[AirportID],MATCH($C4472,RoutesPivot[[RouteID]:[RouteID]],0))</f>
        <v>JFK</v>
      </c>
      <c r="O4472">
        <f>INDEX(RoutesPivot[Distance],MATCH($C4472,RoutesPivot[[RouteID]:[RouteID]],0))</f>
        <v>619</v>
      </c>
      <c r="P4472">
        <f>INDEX(RoutesPivot[ListPrice],MATCH($C4472,RoutesPivot[[RouteID]:[RouteID]],0))</f>
        <v>250</v>
      </c>
      <c r="Q4472" t="str">
        <f>INDEX(AirportPivot[AirportName],MATCH($N4472,AirportPivot[[AirportID]:[AirportID]],0))</f>
        <v>John F Kennedy International</v>
      </c>
      <c r="R4472">
        <f>INDEX(AirportPivot[Gates (number of available)],MATCH($N4472,AirportPivot[[AirportID]:[AirportID]],0))</f>
        <v>120</v>
      </c>
    </row>
    <row r="4473" spans="1:18" x14ac:dyDescent="0.25">
      <c r="A4473" s="3" t="s">
        <v>4505</v>
      </c>
      <c r="B4473" s="12">
        <v>42115</v>
      </c>
      <c r="C4473" s="4" t="s">
        <v>21</v>
      </c>
      <c r="D4473" s="4">
        <v>2.2000000000000002</v>
      </c>
      <c r="E4473" s="4">
        <v>209</v>
      </c>
      <c r="F4473" s="5">
        <v>0.54166666666666663</v>
      </c>
      <c r="G4473" s="6">
        <v>125</v>
      </c>
      <c r="H4473" s="7">
        <v>20625</v>
      </c>
      <c r="I4473" s="7">
        <f>FlightsPivot[[#This Row],[Total Fare]]*10%</f>
        <v>2062.5</v>
      </c>
      <c r="J4473" s="7">
        <f>FlightsPivot[[#This Row],[Total Fare]]+FlightsPivot[[#This Row],[10% tax ]]</f>
        <v>22687.5</v>
      </c>
      <c r="K4473" s="4">
        <v>4</v>
      </c>
      <c r="L4473" s="4">
        <v>2015</v>
      </c>
      <c r="M4473" t="str">
        <f>INDEX(RoutesPivot[DepAirport],MATCH($C4473,RoutesPivot[[RouteID]:[RouteID]],0))</f>
        <v>ORD</v>
      </c>
      <c r="N4473" t="str">
        <f>INDEX(RoutesPivot[AirportID],MATCH($C4473,RoutesPivot[[RouteID]:[RouteID]],0))</f>
        <v>CLT</v>
      </c>
      <c r="O4473">
        <f>INDEX(RoutesPivot[Distance],MATCH($C4473,RoutesPivot[[RouteID]:[RouteID]],0))</f>
        <v>700</v>
      </c>
      <c r="P4473">
        <f>INDEX(RoutesPivot[ListPrice],MATCH($C4473,RoutesPivot[[RouteID]:[RouteID]],0))</f>
        <v>125</v>
      </c>
      <c r="Q4473" t="str">
        <f>INDEX(AirportPivot[AirportName],MATCH($N4473,AirportPivot[[AirportID]:[AirportID]],0))</f>
        <v>Charlotte/Douglas International</v>
      </c>
      <c r="R4473">
        <f>INDEX(AirportPivot[Gates (number of available)],MATCH($N4473,AirportPivot[[AirportID]:[AirportID]],0))</f>
        <v>65</v>
      </c>
    </row>
    <row r="4474" spans="1:18" x14ac:dyDescent="0.25">
      <c r="A4474" s="3" t="s">
        <v>4506</v>
      </c>
      <c r="B4474" s="12">
        <v>41749</v>
      </c>
      <c r="C4474" s="4" t="s">
        <v>47</v>
      </c>
      <c r="D4474" s="4">
        <v>1.7</v>
      </c>
      <c r="E4474" s="4">
        <v>121</v>
      </c>
      <c r="F4474" s="5">
        <v>0.72916666666666663</v>
      </c>
      <c r="G4474" s="6">
        <v>250</v>
      </c>
      <c r="H4474" s="7">
        <v>46250</v>
      </c>
      <c r="I4474" s="7">
        <f>FlightsPivot[[#This Row],[Total Fare]]*10%</f>
        <v>4625</v>
      </c>
      <c r="J4474" s="7">
        <f>FlightsPivot[[#This Row],[Total Fare]]+FlightsPivot[[#This Row],[10% tax ]]</f>
        <v>50875</v>
      </c>
      <c r="K4474" s="4">
        <v>4</v>
      </c>
      <c r="L4474" s="4">
        <v>2014</v>
      </c>
      <c r="M4474" t="str">
        <f>INDEX(RoutesPivot[DepAirport],MATCH($C4474,RoutesPivot[[RouteID]:[RouteID]],0))</f>
        <v>ORD</v>
      </c>
      <c r="N4474" t="str">
        <f>INDEX(RoutesPivot[AirportID],MATCH($C4474,RoutesPivot[[RouteID]:[RouteID]],0))</f>
        <v>PHX</v>
      </c>
      <c r="O4474">
        <f>INDEX(RoutesPivot[Distance],MATCH($C4474,RoutesPivot[[RouteID]:[RouteID]],0))</f>
        <v>1200</v>
      </c>
      <c r="P4474">
        <f>INDEX(RoutesPivot[ListPrice],MATCH($C4474,RoutesPivot[[RouteID]:[RouteID]],0))</f>
        <v>250</v>
      </c>
      <c r="Q4474" t="str">
        <f>INDEX(AirportPivot[AirportName],MATCH($N4474,AirportPivot[[AirportID]:[AirportID]],0))</f>
        <v>Phoenix Sky Harbor International</v>
      </c>
      <c r="R4474">
        <f>INDEX(AirportPivot[Gates (number of available)],MATCH($N4474,AirportPivot[[AirportID]:[AirportID]],0))</f>
        <v>60</v>
      </c>
    </row>
    <row r="4475" spans="1:18" x14ac:dyDescent="0.25">
      <c r="A4475" s="3" t="s">
        <v>4507</v>
      </c>
      <c r="B4475" s="12">
        <v>42047</v>
      </c>
      <c r="C4475" s="4" t="s">
        <v>47</v>
      </c>
      <c r="D4475" s="4">
        <v>2</v>
      </c>
      <c r="E4475" s="4">
        <v>149</v>
      </c>
      <c r="F4475" s="5">
        <v>0.29166666666666669</v>
      </c>
      <c r="G4475" s="6">
        <v>250</v>
      </c>
      <c r="H4475" s="7">
        <v>46250</v>
      </c>
      <c r="I4475" s="7">
        <f>FlightsPivot[[#This Row],[Total Fare]]*10%</f>
        <v>4625</v>
      </c>
      <c r="J4475" s="7">
        <f>FlightsPivot[[#This Row],[Total Fare]]+FlightsPivot[[#This Row],[10% tax ]]</f>
        <v>50875</v>
      </c>
      <c r="K4475" s="4">
        <v>2</v>
      </c>
      <c r="L4475" s="4">
        <v>2015</v>
      </c>
      <c r="M4475" t="str">
        <f>INDEX(RoutesPivot[DepAirport],MATCH($C4475,RoutesPivot[[RouteID]:[RouteID]],0))</f>
        <v>ORD</v>
      </c>
      <c r="N4475" t="str">
        <f>INDEX(RoutesPivot[AirportID],MATCH($C4475,RoutesPivot[[RouteID]:[RouteID]],0))</f>
        <v>PHX</v>
      </c>
      <c r="O4475">
        <f>INDEX(RoutesPivot[Distance],MATCH($C4475,RoutesPivot[[RouteID]:[RouteID]],0))</f>
        <v>1200</v>
      </c>
      <c r="P4475">
        <f>INDEX(RoutesPivot[ListPrice],MATCH($C4475,RoutesPivot[[RouteID]:[RouteID]],0))</f>
        <v>250</v>
      </c>
      <c r="Q4475" t="str">
        <f>INDEX(AirportPivot[AirportName],MATCH($N4475,AirportPivot[[AirportID]:[AirportID]],0))</f>
        <v>Phoenix Sky Harbor International</v>
      </c>
      <c r="R4475">
        <f>INDEX(AirportPivot[Gates (number of available)],MATCH($N4475,AirportPivot[[AirportID]:[AirportID]],0))</f>
        <v>60</v>
      </c>
    </row>
    <row r="4476" spans="1:18" x14ac:dyDescent="0.25">
      <c r="A4476" s="3" t="s">
        <v>4508</v>
      </c>
      <c r="B4476" s="12">
        <v>42032</v>
      </c>
      <c r="C4476" s="4" t="s">
        <v>25</v>
      </c>
      <c r="D4476" s="4">
        <v>2</v>
      </c>
      <c r="E4476" s="4">
        <v>45</v>
      </c>
      <c r="F4476" s="5">
        <v>0.83333333333333337</v>
      </c>
      <c r="G4476" s="6">
        <v>200</v>
      </c>
      <c r="H4476" s="7">
        <v>33000</v>
      </c>
      <c r="I4476" s="7">
        <f>FlightsPivot[[#This Row],[Total Fare]]*10%</f>
        <v>3300</v>
      </c>
      <c r="J4476" s="7">
        <f>FlightsPivot[[#This Row],[Total Fare]]+FlightsPivot[[#This Row],[10% tax ]]</f>
        <v>36300</v>
      </c>
      <c r="K4476" s="4">
        <v>1</v>
      </c>
      <c r="L4476" s="4">
        <v>2015</v>
      </c>
      <c r="M4476" t="str">
        <f>INDEX(RoutesPivot[DepAirport],MATCH($C4476,RoutesPivot[[RouteID]:[RouteID]],0))</f>
        <v>ORD</v>
      </c>
      <c r="N4476" t="str">
        <f>INDEX(RoutesPivot[AirportID],MATCH($C4476,RoutesPivot[[RouteID]:[RouteID]],0))</f>
        <v>DFW</v>
      </c>
      <c r="O4476">
        <f>INDEX(RoutesPivot[Distance],MATCH($C4476,RoutesPivot[[RouteID]:[RouteID]],0))</f>
        <v>700</v>
      </c>
      <c r="P4476">
        <f>INDEX(RoutesPivot[ListPrice],MATCH($C4476,RoutesPivot[[RouteID]:[RouteID]],0))</f>
        <v>200</v>
      </c>
      <c r="Q4476" t="str">
        <f>INDEX(AirportPivot[AirportName],MATCH($N4476,AirportPivot[[AirportID]:[AirportID]],0))</f>
        <v>Dallas/Fort Worth International</v>
      </c>
      <c r="R4476">
        <f>INDEX(AirportPivot[Gates (number of available)],MATCH($N4476,AirportPivot[[AirportID]:[AirportID]],0))</f>
        <v>130</v>
      </c>
    </row>
    <row r="4477" spans="1:18" x14ac:dyDescent="0.25">
      <c r="A4477" s="3" t="s">
        <v>4509</v>
      </c>
      <c r="B4477" s="12">
        <v>41673</v>
      </c>
      <c r="C4477" s="4" t="s">
        <v>27</v>
      </c>
      <c r="D4477" s="4">
        <v>6.8</v>
      </c>
      <c r="E4477" s="4">
        <v>36</v>
      </c>
      <c r="F4477" s="5">
        <v>0.60416666666666663</v>
      </c>
      <c r="G4477" s="6">
        <v>200</v>
      </c>
      <c r="H4477" s="7">
        <v>33000</v>
      </c>
      <c r="I4477" s="7">
        <f>FlightsPivot[[#This Row],[Total Fare]]*10%</f>
        <v>3300</v>
      </c>
      <c r="J4477" s="7">
        <f>FlightsPivot[[#This Row],[Total Fare]]+FlightsPivot[[#This Row],[10% tax ]]</f>
        <v>36300</v>
      </c>
      <c r="K4477" s="4">
        <v>2</v>
      </c>
      <c r="L4477" s="4">
        <v>2014</v>
      </c>
      <c r="M4477" t="str">
        <f>INDEX(RoutesPivot[DepAirport],MATCH($C4477,RoutesPivot[[RouteID]:[RouteID]],0))</f>
        <v>ORD</v>
      </c>
      <c r="N4477" t="str">
        <f>INDEX(RoutesPivot[AirportID],MATCH($C4477,RoutesPivot[[RouteID]:[RouteID]],0))</f>
        <v>ATL</v>
      </c>
      <c r="O4477">
        <f>INDEX(RoutesPivot[Distance],MATCH($C4477,RoutesPivot[[RouteID]:[RouteID]],0))</f>
        <v>510</v>
      </c>
      <c r="P4477">
        <f>INDEX(RoutesPivot[ListPrice],MATCH($C4477,RoutesPivot[[RouteID]:[RouteID]],0))</f>
        <v>200</v>
      </c>
      <c r="Q4477" t="str">
        <f>INDEX(AirportPivot[AirportName],MATCH($N4477,AirportPivot[[AirportID]:[AirportID]],0))</f>
        <v>Hartsfield-Jackson Atlanta International</v>
      </c>
      <c r="R4477">
        <f>INDEX(AirportPivot[Gates (number of available)],MATCH($N4477,AirportPivot[[AirportID]:[AirportID]],0))</f>
        <v>100</v>
      </c>
    </row>
    <row r="4478" spans="1:18" x14ac:dyDescent="0.25">
      <c r="A4478" s="3" t="s">
        <v>4510</v>
      </c>
      <c r="B4478" s="12">
        <v>41790</v>
      </c>
      <c r="C4478" s="4" t="s">
        <v>11</v>
      </c>
      <c r="D4478" s="4">
        <v>2.2999999999999998</v>
      </c>
      <c r="E4478" s="4">
        <v>167</v>
      </c>
      <c r="F4478" s="5">
        <v>0.70833333333333337</v>
      </c>
      <c r="G4478" s="6">
        <v>300</v>
      </c>
      <c r="H4478" s="7">
        <v>49500</v>
      </c>
      <c r="I4478" s="7">
        <f>FlightsPivot[[#This Row],[Total Fare]]*10%</f>
        <v>4950</v>
      </c>
      <c r="J4478" s="7">
        <f>FlightsPivot[[#This Row],[Total Fare]]+FlightsPivot[[#This Row],[10% tax ]]</f>
        <v>54450</v>
      </c>
      <c r="K4478" s="4">
        <v>5</v>
      </c>
      <c r="L4478" s="4">
        <v>2014</v>
      </c>
      <c r="M4478" t="str">
        <f>INDEX(RoutesPivot[DepAirport],MATCH($C4478,RoutesPivot[[RouteID]:[RouteID]],0))</f>
        <v>ORD</v>
      </c>
      <c r="N4478" t="str">
        <f>INDEX(RoutesPivot[AirportID],MATCH($C4478,RoutesPivot[[RouteID]:[RouteID]],0))</f>
        <v>BOS</v>
      </c>
      <c r="O4478">
        <f>INDEX(RoutesPivot[Distance],MATCH($C4478,RoutesPivot[[RouteID]:[RouteID]],0))</f>
        <v>730</v>
      </c>
      <c r="P4478">
        <f>INDEX(RoutesPivot[ListPrice],MATCH($C4478,RoutesPivot[[RouteID]:[RouteID]],0))</f>
        <v>300</v>
      </c>
      <c r="Q4478" t="str">
        <f>INDEX(AirportPivot[AirportName],MATCH($N4478,AirportPivot[[AirportID]:[AirportID]],0))</f>
        <v>General Edward Lawrence Logan International</v>
      </c>
      <c r="R4478">
        <f>INDEX(AirportPivot[Gates (number of available)],MATCH($N4478,AirportPivot[[AirportID]:[AirportID]],0))</f>
        <v>63</v>
      </c>
    </row>
    <row r="4479" spans="1:18" x14ac:dyDescent="0.25">
      <c r="A4479" s="3" t="s">
        <v>4511</v>
      </c>
      <c r="B4479" s="12">
        <v>41879</v>
      </c>
      <c r="C4479" s="4" t="s">
        <v>86</v>
      </c>
      <c r="D4479" s="4">
        <v>3.1</v>
      </c>
      <c r="E4479" s="4">
        <v>158</v>
      </c>
      <c r="F4479" s="5">
        <v>0.79166666666666663</v>
      </c>
      <c r="G4479" s="6">
        <v>126.5</v>
      </c>
      <c r="H4479" s="7">
        <v>20872.5</v>
      </c>
      <c r="I4479" s="7">
        <f>FlightsPivot[[#This Row],[Total Fare]]*10%</f>
        <v>2087.25</v>
      </c>
      <c r="J4479" s="7">
        <f>FlightsPivot[[#This Row],[Total Fare]]+FlightsPivot[[#This Row],[10% tax ]]</f>
        <v>22959.75</v>
      </c>
      <c r="K4479" s="4">
        <v>8</v>
      </c>
      <c r="L4479" s="4">
        <v>2014</v>
      </c>
      <c r="M4479" t="str">
        <f>INDEX(RoutesPivot[DepAirport],MATCH($C4479,RoutesPivot[[RouteID]:[RouteID]],0))</f>
        <v>ORD</v>
      </c>
      <c r="N4479" t="str">
        <f>INDEX(RoutesPivot[AirportID],MATCH($C4479,RoutesPivot[[RouteID]:[RouteID]],0))</f>
        <v>DTW</v>
      </c>
      <c r="O4479">
        <f>INDEX(RoutesPivot[Distance],MATCH($C4479,RoutesPivot[[RouteID]:[RouteID]],0))</f>
        <v>200</v>
      </c>
      <c r="P4479">
        <f>INDEX(RoutesPivot[ListPrice],MATCH($C4479,RoutesPivot[[RouteID]:[RouteID]],0))</f>
        <v>115</v>
      </c>
      <c r="Q4479" t="str">
        <f>INDEX(AirportPivot[AirportName],MATCH($N4479,AirportPivot[[AirportID]:[AirportID]],0))</f>
        <v>Detroit Metropolitan Wayne County</v>
      </c>
      <c r="R4479">
        <f>INDEX(AirportPivot[Gates (number of available)],MATCH($N4479,AirportPivot[[AirportID]:[AirportID]],0))</f>
        <v>60</v>
      </c>
    </row>
    <row r="4480" spans="1:18" x14ac:dyDescent="0.25">
      <c r="A4480" s="3" t="s">
        <v>4512</v>
      </c>
      <c r="B4480" s="12">
        <v>41761</v>
      </c>
      <c r="C4480" s="4" t="s">
        <v>33</v>
      </c>
      <c r="D4480" s="4">
        <v>2.8</v>
      </c>
      <c r="E4480" s="4">
        <v>103</v>
      </c>
      <c r="F4480" s="5">
        <v>0.79166666666666663</v>
      </c>
      <c r="G4480" s="6">
        <v>375</v>
      </c>
      <c r="H4480" s="7">
        <v>69375</v>
      </c>
      <c r="I4480" s="7">
        <f>FlightsPivot[[#This Row],[Total Fare]]*10%</f>
        <v>6937.5</v>
      </c>
      <c r="J4480" s="7">
        <f>FlightsPivot[[#This Row],[Total Fare]]+FlightsPivot[[#This Row],[10% tax ]]</f>
        <v>76312.5</v>
      </c>
      <c r="K4480" s="4">
        <v>5</v>
      </c>
      <c r="L4480" s="4">
        <v>2014</v>
      </c>
      <c r="M4480" t="str">
        <f>INDEX(RoutesPivot[DepAirport],MATCH($C4480,RoutesPivot[[RouteID]:[RouteID]],0))</f>
        <v>ORD</v>
      </c>
      <c r="N4480" t="str">
        <f>INDEX(RoutesPivot[AirportID],MATCH($C4480,RoutesPivot[[RouteID]:[RouteID]],0))</f>
        <v>SFO</v>
      </c>
      <c r="O4480">
        <f>INDEX(RoutesPivot[Distance],MATCH($C4480,RoutesPivot[[RouteID]:[RouteID]],0))</f>
        <v>1600</v>
      </c>
      <c r="P4480">
        <f>INDEX(RoutesPivot[ListPrice],MATCH($C4480,RoutesPivot[[RouteID]:[RouteID]],0))</f>
        <v>375</v>
      </c>
      <c r="Q4480" t="str">
        <f>INDEX(AirportPivot[AirportName],MATCH($N4480,AirportPivot[[AirportID]:[AirportID]],0))</f>
        <v>San Francisco International</v>
      </c>
      <c r="R4480">
        <f>INDEX(AirportPivot[Gates (number of available)],MATCH($N4480,AirportPivot[[AirportID]:[AirportID]],0))</f>
        <v>70</v>
      </c>
    </row>
    <row r="4481" spans="1:18" x14ac:dyDescent="0.25">
      <c r="A4481" s="3" t="s">
        <v>4513</v>
      </c>
      <c r="B4481" s="12">
        <v>42231</v>
      </c>
      <c r="C4481" s="4" t="s">
        <v>21</v>
      </c>
      <c r="D4481" s="4">
        <v>2.6</v>
      </c>
      <c r="E4481" s="4">
        <v>20</v>
      </c>
      <c r="F4481" s="5">
        <v>0.29166666666666669</v>
      </c>
      <c r="G4481" s="6">
        <v>137.5</v>
      </c>
      <c r="H4481" s="7">
        <v>25437.5</v>
      </c>
      <c r="I4481" s="7">
        <f>FlightsPivot[[#This Row],[Total Fare]]*10%</f>
        <v>2543.75</v>
      </c>
      <c r="J4481" s="7">
        <f>FlightsPivot[[#This Row],[Total Fare]]+FlightsPivot[[#This Row],[10% tax ]]</f>
        <v>27981.25</v>
      </c>
      <c r="K4481" s="4">
        <v>8</v>
      </c>
      <c r="L4481" s="4">
        <v>2015</v>
      </c>
      <c r="M4481" t="str">
        <f>INDEX(RoutesPivot[DepAirport],MATCH($C4481,RoutesPivot[[RouteID]:[RouteID]],0))</f>
        <v>ORD</v>
      </c>
      <c r="N4481" t="str">
        <f>INDEX(RoutesPivot[AirportID],MATCH($C4481,RoutesPivot[[RouteID]:[RouteID]],0))</f>
        <v>CLT</v>
      </c>
      <c r="O4481">
        <f>INDEX(RoutesPivot[Distance],MATCH($C4481,RoutesPivot[[RouteID]:[RouteID]],0))</f>
        <v>700</v>
      </c>
      <c r="P4481">
        <f>INDEX(RoutesPivot[ListPrice],MATCH($C4481,RoutesPivot[[RouteID]:[RouteID]],0))</f>
        <v>125</v>
      </c>
      <c r="Q4481" t="str">
        <f>INDEX(AirportPivot[AirportName],MATCH($N4481,AirportPivot[[AirportID]:[AirportID]],0))</f>
        <v>Charlotte/Douglas International</v>
      </c>
      <c r="R4481">
        <f>INDEX(AirportPivot[Gates (number of available)],MATCH($N4481,AirportPivot[[AirportID]:[AirportID]],0))</f>
        <v>65</v>
      </c>
    </row>
    <row r="4482" spans="1:18" x14ac:dyDescent="0.25">
      <c r="A4482" s="3" t="s">
        <v>4514</v>
      </c>
      <c r="B4482" s="12">
        <v>42244</v>
      </c>
      <c r="C4482" s="4" t="s">
        <v>21</v>
      </c>
      <c r="D4482" s="4">
        <v>1.5</v>
      </c>
      <c r="E4482" s="4">
        <v>141</v>
      </c>
      <c r="F4482" s="5">
        <v>0.83333333333333337</v>
      </c>
      <c r="G4482" s="6">
        <v>137.5</v>
      </c>
      <c r="H4482" s="7">
        <v>25437.5</v>
      </c>
      <c r="I4482" s="7">
        <f>FlightsPivot[[#This Row],[Total Fare]]*10%</f>
        <v>2543.75</v>
      </c>
      <c r="J4482" s="7">
        <f>FlightsPivot[[#This Row],[Total Fare]]+FlightsPivot[[#This Row],[10% tax ]]</f>
        <v>27981.25</v>
      </c>
      <c r="K4482" s="4">
        <v>8</v>
      </c>
      <c r="L4482" s="4">
        <v>2015</v>
      </c>
      <c r="M4482" t="str">
        <f>INDEX(RoutesPivot[DepAirport],MATCH($C4482,RoutesPivot[[RouteID]:[RouteID]],0))</f>
        <v>ORD</v>
      </c>
      <c r="N4482" t="str">
        <f>INDEX(RoutesPivot[AirportID],MATCH($C4482,RoutesPivot[[RouteID]:[RouteID]],0))</f>
        <v>CLT</v>
      </c>
      <c r="O4482">
        <f>INDEX(RoutesPivot[Distance],MATCH($C4482,RoutesPivot[[RouteID]:[RouteID]],0))</f>
        <v>700</v>
      </c>
      <c r="P4482">
        <f>INDEX(RoutesPivot[ListPrice],MATCH($C4482,RoutesPivot[[RouteID]:[RouteID]],0))</f>
        <v>125</v>
      </c>
      <c r="Q4482" t="str">
        <f>INDEX(AirportPivot[AirportName],MATCH($N4482,AirportPivot[[AirportID]:[AirportID]],0))</f>
        <v>Charlotte/Douglas International</v>
      </c>
      <c r="R4482">
        <f>INDEX(AirportPivot[Gates (number of available)],MATCH($N4482,AirportPivot[[AirportID]:[AirportID]],0))</f>
        <v>65</v>
      </c>
    </row>
    <row r="4483" spans="1:18" x14ac:dyDescent="0.25">
      <c r="A4483" s="3" t="s">
        <v>4515</v>
      </c>
      <c r="B4483" s="12">
        <v>41928</v>
      </c>
      <c r="C4483" s="4" t="s">
        <v>70</v>
      </c>
      <c r="D4483" s="4">
        <v>1</v>
      </c>
      <c r="E4483" s="4">
        <v>192</v>
      </c>
      <c r="F4483" s="5">
        <v>0.375</v>
      </c>
      <c r="G4483" s="6">
        <v>275</v>
      </c>
      <c r="H4483" s="7">
        <v>45375</v>
      </c>
      <c r="I4483" s="7">
        <f>FlightsPivot[[#This Row],[Total Fare]]*10%</f>
        <v>4537.5</v>
      </c>
      <c r="J4483" s="7">
        <f>FlightsPivot[[#This Row],[Total Fare]]+FlightsPivot[[#This Row],[10% tax ]]</f>
        <v>49912.5</v>
      </c>
      <c r="K4483" s="4">
        <v>10</v>
      </c>
      <c r="L4483" s="4">
        <v>2014</v>
      </c>
      <c r="M4483" t="str">
        <f>INDEX(RoutesPivot[DepAirport],MATCH($C4483,RoutesPivot[[RouteID]:[RouteID]],0))</f>
        <v>ORD</v>
      </c>
      <c r="N4483" t="str">
        <f>INDEX(RoutesPivot[AirportID],MATCH($C4483,RoutesPivot[[RouteID]:[RouteID]],0))</f>
        <v>LAS</v>
      </c>
      <c r="O4483">
        <f>INDEX(RoutesPivot[Distance],MATCH($C4483,RoutesPivot[[RouteID]:[RouteID]],0))</f>
        <v>1100</v>
      </c>
      <c r="P4483">
        <f>INDEX(RoutesPivot[ListPrice],MATCH($C4483,RoutesPivot[[RouteID]:[RouteID]],0))</f>
        <v>275</v>
      </c>
      <c r="Q4483" t="str">
        <f>INDEX(AirportPivot[AirportName],MATCH($N4483,AirportPivot[[AirportID]:[AirportID]],0))</f>
        <v>McCarran International</v>
      </c>
      <c r="R4483">
        <f>INDEX(AirportPivot[Gates (number of available)],MATCH($N4483,AirportPivot[[AirportID]:[AirportID]],0))</f>
        <v>68</v>
      </c>
    </row>
    <row r="4484" spans="1:18" x14ac:dyDescent="0.25">
      <c r="A4484" s="3" t="s">
        <v>4516</v>
      </c>
      <c r="B4484" s="12">
        <v>41805</v>
      </c>
      <c r="C4484" s="4" t="s">
        <v>27</v>
      </c>
      <c r="D4484" s="4">
        <v>9</v>
      </c>
      <c r="E4484" s="4">
        <v>121</v>
      </c>
      <c r="F4484" s="5">
        <v>0.625</v>
      </c>
      <c r="G4484" s="6">
        <v>220</v>
      </c>
      <c r="H4484" s="7">
        <v>40700</v>
      </c>
      <c r="I4484" s="7">
        <f>FlightsPivot[[#This Row],[Total Fare]]*10%</f>
        <v>4070</v>
      </c>
      <c r="J4484" s="7">
        <f>FlightsPivot[[#This Row],[Total Fare]]+FlightsPivot[[#This Row],[10% tax ]]</f>
        <v>44770</v>
      </c>
      <c r="K4484" s="4">
        <v>6</v>
      </c>
      <c r="L4484" s="4">
        <v>2014</v>
      </c>
      <c r="M4484" t="str">
        <f>INDEX(RoutesPivot[DepAirport],MATCH($C4484,RoutesPivot[[RouteID]:[RouteID]],0))</f>
        <v>ORD</v>
      </c>
      <c r="N4484" t="str">
        <f>INDEX(RoutesPivot[AirportID],MATCH($C4484,RoutesPivot[[RouteID]:[RouteID]],0))</f>
        <v>ATL</v>
      </c>
      <c r="O4484">
        <f>INDEX(RoutesPivot[Distance],MATCH($C4484,RoutesPivot[[RouteID]:[RouteID]],0))</f>
        <v>510</v>
      </c>
      <c r="P4484">
        <f>INDEX(RoutesPivot[ListPrice],MATCH($C4484,RoutesPivot[[RouteID]:[RouteID]],0))</f>
        <v>200</v>
      </c>
      <c r="Q4484" t="str">
        <f>INDEX(AirportPivot[AirportName],MATCH($N4484,AirportPivot[[AirportID]:[AirportID]],0))</f>
        <v>Hartsfield-Jackson Atlanta International</v>
      </c>
      <c r="R4484">
        <f>INDEX(AirportPivot[Gates (number of available)],MATCH($N4484,AirportPivot[[AirportID]:[AirportID]],0))</f>
        <v>100</v>
      </c>
    </row>
    <row r="4485" spans="1:18" x14ac:dyDescent="0.25">
      <c r="A4485" s="3" t="s">
        <v>4517</v>
      </c>
      <c r="B4485" s="12">
        <v>42150</v>
      </c>
      <c r="C4485" s="4" t="s">
        <v>15</v>
      </c>
      <c r="D4485" s="4">
        <v>1.6</v>
      </c>
      <c r="E4485" s="4">
        <v>206</v>
      </c>
      <c r="F4485" s="5">
        <v>0.375</v>
      </c>
      <c r="G4485" s="6">
        <v>225</v>
      </c>
      <c r="H4485" s="7">
        <v>37125</v>
      </c>
      <c r="I4485" s="7">
        <f>FlightsPivot[[#This Row],[Total Fare]]*10%</f>
        <v>3712.5</v>
      </c>
      <c r="J4485" s="7">
        <f>FlightsPivot[[#This Row],[Total Fare]]+FlightsPivot[[#This Row],[10% tax ]]</f>
        <v>40837.5</v>
      </c>
      <c r="K4485" s="4">
        <v>5</v>
      </c>
      <c r="L4485" s="4">
        <v>2015</v>
      </c>
      <c r="M4485" t="str">
        <f>INDEX(RoutesPivot[DepAirport],MATCH($C4485,RoutesPivot[[RouteID]:[RouteID]],0))</f>
        <v>ORD</v>
      </c>
      <c r="N4485" t="str">
        <f>INDEX(RoutesPivot[AirportID],MATCH($C4485,RoutesPivot[[RouteID]:[RouteID]],0))</f>
        <v>EWR</v>
      </c>
      <c r="O4485">
        <f>INDEX(RoutesPivot[Distance],MATCH($C4485,RoutesPivot[[RouteID]:[RouteID]],0))</f>
        <v>600</v>
      </c>
      <c r="P4485">
        <f>INDEX(RoutesPivot[ListPrice],MATCH($C4485,RoutesPivot[[RouteID]:[RouteID]],0))</f>
        <v>225</v>
      </c>
      <c r="Q4485" t="str">
        <f>INDEX(AirportPivot[AirportName],MATCH($N4485,AirportPivot[[AirportID]:[AirportID]],0))</f>
        <v>Newark Liberty International</v>
      </c>
      <c r="R4485">
        <f>INDEX(AirportPivot[Gates (number of available)],MATCH($N4485,AirportPivot[[AirportID]:[AirportID]],0))</f>
        <v>82</v>
      </c>
    </row>
    <row r="4486" spans="1:18" x14ac:dyDescent="0.25">
      <c r="A4486" s="3" t="s">
        <v>4518</v>
      </c>
      <c r="B4486" s="12">
        <v>42218</v>
      </c>
      <c r="C4486" s="4" t="s">
        <v>47</v>
      </c>
      <c r="D4486" s="4">
        <v>2</v>
      </c>
      <c r="E4486" s="4">
        <v>17</v>
      </c>
      <c r="F4486" s="5">
        <v>0.89583333333333337</v>
      </c>
      <c r="G4486" s="6">
        <v>275</v>
      </c>
      <c r="H4486" s="7">
        <v>50875</v>
      </c>
      <c r="I4486" s="7">
        <f>FlightsPivot[[#This Row],[Total Fare]]*10%</f>
        <v>5087.5</v>
      </c>
      <c r="J4486" s="7">
        <f>FlightsPivot[[#This Row],[Total Fare]]+FlightsPivot[[#This Row],[10% tax ]]</f>
        <v>55962.5</v>
      </c>
      <c r="K4486" s="4">
        <v>8</v>
      </c>
      <c r="L4486" s="4">
        <v>2015</v>
      </c>
      <c r="M4486" t="str">
        <f>INDEX(RoutesPivot[DepAirport],MATCH($C4486,RoutesPivot[[RouteID]:[RouteID]],0))</f>
        <v>ORD</v>
      </c>
      <c r="N4486" t="str">
        <f>INDEX(RoutesPivot[AirportID],MATCH($C4486,RoutesPivot[[RouteID]:[RouteID]],0))</f>
        <v>PHX</v>
      </c>
      <c r="O4486">
        <f>INDEX(RoutesPivot[Distance],MATCH($C4486,RoutesPivot[[RouteID]:[RouteID]],0))</f>
        <v>1200</v>
      </c>
      <c r="P4486">
        <f>INDEX(RoutesPivot[ListPrice],MATCH($C4486,RoutesPivot[[RouteID]:[RouteID]],0))</f>
        <v>250</v>
      </c>
      <c r="Q4486" t="str">
        <f>INDEX(AirportPivot[AirportName],MATCH($N4486,AirportPivot[[AirportID]:[AirportID]],0))</f>
        <v>Phoenix Sky Harbor International</v>
      </c>
      <c r="R4486">
        <f>INDEX(AirportPivot[Gates (number of available)],MATCH($N4486,AirportPivot[[AirportID]:[AirportID]],0))</f>
        <v>60</v>
      </c>
    </row>
    <row r="4487" spans="1:18" x14ac:dyDescent="0.25">
      <c r="A4487" s="3" t="s">
        <v>4519</v>
      </c>
      <c r="B4487" s="12">
        <v>42301</v>
      </c>
      <c r="C4487" s="4" t="s">
        <v>37</v>
      </c>
      <c r="D4487" s="4">
        <v>1.7</v>
      </c>
      <c r="E4487" s="4">
        <v>33</v>
      </c>
      <c r="F4487" s="5">
        <v>0.54166666666666663</v>
      </c>
      <c r="G4487" s="6">
        <v>350</v>
      </c>
      <c r="H4487" s="7">
        <v>64750</v>
      </c>
      <c r="I4487" s="7">
        <f>FlightsPivot[[#This Row],[Total Fare]]*10%</f>
        <v>6475</v>
      </c>
      <c r="J4487" s="7">
        <f>FlightsPivot[[#This Row],[Total Fare]]+FlightsPivot[[#This Row],[10% tax ]]</f>
        <v>71225</v>
      </c>
      <c r="K4487" s="4">
        <v>10</v>
      </c>
      <c r="L4487" s="4">
        <v>2015</v>
      </c>
      <c r="M4487" t="str">
        <f>INDEX(RoutesPivot[DepAirport],MATCH($C4487,RoutesPivot[[RouteID]:[RouteID]],0))</f>
        <v>ORD</v>
      </c>
      <c r="N4487" t="str">
        <f>INDEX(RoutesPivot[AirportID],MATCH($C4487,RoutesPivot[[RouteID]:[RouteID]],0))</f>
        <v>SEA</v>
      </c>
      <c r="O4487">
        <f>INDEX(RoutesPivot[Distance],MATCH($C4487,RoutesPivot[[RouteID]:[RouteID]],0))</f>
        <v>1500</v>
      </c>
      <c r="P4487">
        <f>INDEX(RoutesPivot[ListPrice],MATCH($C4487,RoutesPivot[[RouteID]:[RouteID]],0))</f>
        <v>350</v>
      </c>
      <c r="Q4487" t="str">
        <f>INDEX(AirportPivot[AirportName],MATCH($N4487,AirportPivot[[AirportID]:[AirportID]],0))</f>
        <v>Seattle-Tacoma International</v>
      </c>
      <c r="R4487">
        <f>INDEX(AirportPivot[Gates (number of available)],MATCH($N4487,AirportPivot[[AirportID]:[AirportID]],0))</f>
        <v>58</v>
      </c>
    </row>
    <row r="4488" spans="1:18" x14ac:dyDescent="0.25">
      <c r="A4488" s="3" t="s">
        <v>4520</v>
      </c>
      <c r="B4488" s="12">
        <v>41822</v>
      </c>
      <c r="C4488" s="4" t="s">
        <v>37</v>
      </c>
      <c r="D4488" s="4">
        <v>1.4</v>
      </c>
      <c r="E4488" s="4">
        <v>155</v>
      </c>
      <c r="F4488" s="5">
        <v>0.79166666666666663</v>
      </c>
      <c r="G4488" s="6">
        <v>385</v>
      </c>
      <c r="H4488" s="7">
        <v>63525</v>
      </c>
      <c r="I4488" s="7">
        <f>FlightsPivot[[#This Row],[Total Fare]]*10%</f>
        <v>6352.5</v>
      </c>
      <c r="J4488" s="7">
        <f>FlightsPivot[[#This Row],[Total Fare]]+FlightsPivot[[#This Row],[10% tax ]]</f>
        <v>69877.5</v>
      </c>
      <c r="K4488" s="4">
        <v>7</v>
      </c>
      <c r="L4488" s="4">
        <v>2014</v>
      </c>
      <c r="M4488" t="str">
        <f>INDEX(RoutesPivot[DepAirport],MATCH($C4488,RoutesPivot[[RouteID]:[RouteID]],0))</f>
        <v>ORD</v>
      </c>
      <c r="N4488" t="str">
        <f>INDEX(RoutesPivot[AirportID],MATCH($C4488,RoutesPivot[[RouteID]:[RouteID]],0))</f>
        <v>SEA</v>
      </c>
      <c r="O4488">
        <f>INDEX(RoutesPivot[Distance],MATCH($C4488,RoutesPivot[[RouteID]:[RouteID]],0))</f>
        <v>1500</v>
      </c>
      <c r="P4488">
        <f>INDEX(RoutesPivot[ListPrice],MATCH($C4488,RoutesPivot[[RouteID]:[RouteID]],0))</f>
        <v>350</v>
      </c>
      <c r="Q4488" t="str">
        <f>INDEX(AirportPivot[AirportName],MATCH($N4488,AirportPivot[[AirportID]:[AirportID]],0))</f>
        <v>Seattle-Tacoma International</v>
      </c>
      <c r="R4488">
        <f>INDEX(AirportPivot[Gates (number of available)],MATCH($N4488,AirportPivot[[AirportID]:[AirportID]],0))</f>
        <v>58</v>
      </c>
    </row>
    <row r="4489" spans="1:18" x14ac:dyDescent="0.25">
      <c r="A4489" s="3" t="s">
        <v>4521</v>
      </c>
      <c r="B4489" s="12">
        <v>41861</v>
      </c>
      <c r="C4489" s="4" t="s">
        <v>11</v>
      </c>
      <c r="D4489" s="4">
        <v>2.2000000000000002</v>
      </c>
      <c r="E4489" s="4">
        <v>174</v>
      </c>
      <c r="F4489" s="5">
        <v>0.29166666666666669</v>
      </c>
      <c r="G4489" s="6">
        <v>330</v>
      </c>
      <c r="H4489" s="7">
        <v>54450</v>
      </c>
      <c r="I4489" s="7">
        <f>FlightsPivot[[#This Row],[Total Fare]]*10%</f>
        <v>5445</v>
      </c>
      <c r="J4489" s="7">
        <f>FlightsPivot[[#This Row],[Total Fare]]+FlightsPivot[[#This Row],[10% tax ]]</f>
        <v>59895</v>
      </c>
      <c r="K4489" s="4">
        <v>8</v>
      </c>
      <c r="L4489" s="4">
        <v>2014</v>
      </c>
      <c r="M4489" t="str">
        <f>INDEX(RoutesPivot[DepAirport],MATCH($C4489,RoutesPivot[[RouteID]:[RouteID]],0))</f>
        <v>ORD</v>
      </c>
      <c r="N4489" t="str">
        <f>INDEX(RoutesPivot[AirportID],MATCH($C4489,RoutesPivot[[RouteID]:[RouteID]],0))</f>
        <v>BOS</v>
      </c>
      <c r="O4489">
        <f>INDEX(RoutesPivot[Distance],MATCH($C4489,RoutesPivot[[RouteID]:[RouteID]],0))</f>
        <v>730</v>
      </c>
      <c r="P4489">
        <f>INDEX(RoutesPivot[ListPrice],MATCH($C4489,RoutesPivot[[RouteID]:[RouteID]],0))</f>
        <v>300</v>
      </c>
      <c r="Q4489" t="str">
        <f>INDEX(AirportPivot[AirportName],MATCH($N4489,AirportPivot[[AirportID]:[AirportID]],0))</f>
        <v>General Edward Lawrence Logan International</v>
      </c>
      <c r="R4489">
        <f>INDEX(AirportPivot[Gates (number of available)],MATCH($N4489,AirportPivot[[AirportID]:[AirportID]],0))</f>
        <v>63</v>
      </c>
    </row>
    <row r="4490" spans="1:18" x14ac:dyDescent="0.25">
      <c r="A4490" s="3" t="s">
        <v>4522</v>
      </c>
      <c r="B4490" s="12">
        <v>41851</v>
      </c>
      <c r="C4490" s="4" t="s">
        <v>70</v>
      </c>
      <c r="D4490" s="4">
        <v>2.6</v>
      </c>
      <c r="E4490" s="4">
        <v>210</v>
      </c>
      <c r="F4490" s="5">
        <v>0.70833333333333337</v>
      </c>
      <c r="G4490" s="6">
        <v>302.5</v>
      </c>
      <c r="H4490" s="7">
        <v>49912.5</v>
      </c>
      <c r="I4490" s="7">
        <f>FlightsPivot[[#This Row],[Total Fare]]*10%</f>
        <v>4991.25</v>
      </c>
      <c r="J4490" s="7">
        <f>FlightsPivot[[#This Row],[Total Fare]]+FlightsPivot[[#This Row],[10% tax ]]</f>
        <v>54903.75</v>
      </c>
      <c r="K4490" s="4">
        <v>7</v>
      </c>
      <c r="L4490" s="4">
        <v>2014</v>
      </c>
      <c r="M4490" t="str">
        <f>INDEX(RoutesPivot[DepAirport],MATCH($C4490,RoutesPivot[[RouteID]:[RouteID]],0))</f>
        <v>ORD</v>
      </c>
      <c r="N4490" t="str">
        <f>INDEX(RoutesPivot[AirportID],MATCH($C4490,RoutesPivot[[RouteID]:[RouteID]],0))</f>
        <v>LAS</v>
      </c>
      <c r="O4490">
        <f>INDEX(RoutesPivot[Distance],MATCH($C4490,RoutesPivot[[RouteID]:[RouteID]],0))</f>
        <v>1100</v>
      </c>
      <c r="P4490">
        <f>INDEX(RoutesPivot[ListPrice],MATCH($C4490,RoutesPivot[[RouteID]:[RouteID]],0))</f>
        <v>275</v>
      </c>
      <c r="Q4490" t="str">
        <f>INDEX(AirportPivot[AirportName],MATCH($N4490,AirportPivot[[AirportID]:[AirportID]],0))</f>
        <v>McCarran International</v>
      </c>
      <c r="R4490">
        <f>INDEX(AirportPivot[Gates (number of available)],MATCH($N4490,AirportPivot[[AirportID]:[AirportID]],0))</f>
        <v>68</v>
      </c>
    </row>
    <row r="4491" spans="1:18" x14ac:dyDescent="0.25">
      <c r="A4491" s="3" t="s">
        <v>4523</v>
      </c>
      <c r="B4491" s="12">
        <v>41754</v>
      </c>
      <c r="C4491" s="4" t="s">
        <v>47</v>
      </c>
      <c r="D4491" s="4">
        <v>1.9</v>
      </c>
      <c r="E4491" s="4">
        <v>48</v>
      </c>
      <c r="F4491" s="5">
        <v>0.625</v>
      </c>
      <c r="G4491" s="6">
        <v>250</v>
      </c>
      <c r="H4491" s="7">
        <v>41250</v>
      </c>
      <c r="I4491" s="7">
        <f>FlightsPivot[[#This Row],[Total Fare]]*10%</f>
        <v>4125</v>
      </c>
      <c r="J4491" s="7">
        <f>FlightsPivot[[#This Row],[Total Fare]]+FlightsPivot[[#This Row],[10% tax ]]</f>
        <v>45375</v>
      </c>
      <c r="K4491" s="4">
        <v>4</v>
      </c>
      <c r="L4491" s="4">
        <v>2014</v>
      </c>
      <c r="M4491" t="str">
        <f>INDEX(RoutesPivot[DepAirport],MATCH($C4491,RoutesPivot[[RouteID]:[RouteID]],0))</f>
        <v>ORD</v>
      </c>
      <c r="N4491" t="str">
        <f>INDEX(RoutesPivot[AirportID],MATCH($C4491,RoutesPivot[[RouteID]:[RouteID]],0))</f>
        <v>PHX</v>
      </c>
      <c r="O4491">
        <f>INDEX(RoutesPivot[Distance],MATCH($C4491,RoutesPivot[[RouteID]:[RouteID]],0))</f>
        <v>1200</v>
      </c>
      <c r="P4491">
        <f>INDEX(RoutesPivot[ListPrice],MATCH($C4491,RoutesPivot[[RouteID]:[RouteID]],0))</f>
        <v>250</v>
      </c>
      <c r="Q4491" t="str">
        <f>INDEX(AirportPivot[AirportName],MATCH($N4491,AirportPivot[[AirportID]:[AirportID]],0))</f>
        <v>Phoenix Sky Harbor International</v>
      </c>
      <c r="R4491">
        <f>INDEX(AirportPivot[Gates (number of available)],MATCH($N4491,AirportPivot[[AirportID]:[AirportID]],0))</f>
        <v>60</v>
      </c>
    </row>
    <row r="4492" spans="1:18" x14ac:dyDescent="0.25">
      <c r="A4492" s="3" t="s">
        <v>4524</v>
      </c>
      <c r="B4492" s="12">
        <v>42018</v>
      </c>
      <c r="C4492" s="4" t="s">
        <v>33</v>
      </c>
      <c r="D4492" s="4">
        <v>2.6</v>
      </c>
      <c r="E4492" s="4">
        <v>19</v>
      </c>
      <c r="F4492" s="5">
        <v>0.72916666666666663</v>
      </c>
      <c r="G4492" s="6">
        <v>375</v>
      </c>
      <c r="H4492" s="7">
        <v>69375</v>
      </c>
      <c r="I4492" s="7">
        <f>FlightsPivot[[#This Row],[Total Fare]]*10%</f>
        <v>6937.5</v>
      </c>
      <c r="J4492" s="7">
        <f>FlightsPivot[[#This Row],[Total Fare]]+FlightsPivot[[#This Row],[10% tax ]]</f>
        <v>76312.5</v>
      </c>
      <c r="K4492" s="4">
        <v>1</v>
      </c>
      <c r="L4492" s="4">
        <v>2015</v>
      </c>
      <c r="M4492" t="str">
        <f>INDEX(RoutesPivot[DepAirport],MATCH($C4492,RoutesPivot[[RouteID]:[RouteID]],0))</f>
        <v>ORD</v>
      </c>
      <c r="N4492" t="str">
        <f>INDEX(RoutesPivot[AirportID],MATCH($C4492,RoutesPivot[[RouteID]:[RouteID]],0))</f>
        <v>SFO</v>
      </c>
      <c r="O4492">
        <f>INDEX(RoutesPivot[Distance],MATCH($C4492,RoutesPivot[[RouteID]:[RouteID]],0))</f>
        <v>1600</v>
      </c>
      <c r="P4492">
        <f>INDEX(RoutesPivot[ListPrice],MATCH($C4492,RoutesPivot[[RouteID]:[RouteID]],0))</f>
        <v>375</v>
      </c>
      <c r="Q4492" t="str">
        <f>INDEX(AirportPivot[AirportName],MATCH($N4492,AirportPivot[[AirportID]:[AirportID]],0))</f>
        <v>San Francisco International</v>
      </c>
      <c r="R4492">
        <f>INDEX(AirportPivot[Gates (number of available)],MATCH($N4492,AirportPivot[[AirportID]:[AirportID]],0))</f>
        <v>70</v>
      </c>
    </row>
    <row r="4493" spans="1:18" x14ac:dyDescent="0.25">
      <c r="A4493" s="3" t="s">
        <v>4525</v>
      </c>
      <c r="B4493" s="12">
        <v>42182</v>
      </c>
      <c r="C4493" s="4" t="s">
        <v>50</v>
      </c>
      <c r="D4493" s="4">
        <v>2.9</v>
      </c>
      <c r="E4493" s="4">
        <v>3</v>
      </c>
      <c r="F4493" s="5">
        <v>0.75</v>
      </c>
      <c r="G4493" s="6">
        <v>302.5</v>
      </c>
      <c r="H4493" s="7">
        <v>55962.5</v>
      </c>
      <c r="I4493" s="7">
        <f>FlightsPivot[[#This Row],[Total Fare]]*10%</f>
        <v>5596.25</v>
      </c>
      <c r="J4493" s="7">
        <f>FlightsPivot[[#This Row],[Total Fare]]+FlightsPivot[[#This Row],[10% tax ]]</f>
        <v>61558.75</v>
      </c>
      <c r="K4493" s="4">
        <v>6</v>
      </c>
      <c r="L4493" s="4">
        <v>2015</v>
      </c>
      <c r="M4493" t="str">
        <f>INDEX(RoutesPivot[DepAirport],MATCH($C4493,RoutesPivot[[RouteID]:[RouteID]],0))</f>
        <v>ORD</v>
      </c>
      <c r="N4493" t="str">
        <f>INDEX(RoutesPivot[AirportID],MATCH($C4493,RoutesPivot[[RouteID]:[RouteID]],0))</f>
        <v>LGA</v>
      </c>
      <c r="O4493">
        <f>INDEX(RoutesPivot[Distance],MATCH($C4493,RoutesPivot[[RouteID]:[RouteID]],0))</f>
        <v>610</v>
      </c>
      <c r="P4493">
        <f>INDEX(RoutesPivot[ListPrice],MATCH($C4493,RoutesPivot[[RouteID]:[RouteID]],0))</f>
        <v>275</v>
      </c>
      <c r="Q4493" t="str">
        <f>INDEX(AirportPivot[AirportName],MATCH($N4493,AirportPivot[[AirportID]:[AirportID]],0))</f>
        <v>Laguardia</v>
      </c>
      <c r="R4493">
        <f>INDEX(AirportPivot[Gates (number of available)],MATCH($N4493,AirportPivot[[AirportID]:[AirportID]],0))</f>
        <v>66</v>
      </c>
    </row>
    <row r="4494" spans="1:18" x14ac:dyDescent="0.25">
      <c r="A4494" s="3" t="s">
        <v>4526</v>
      </c>
      <c r="B4494" s="12">
        <v>41821</v>
      </c>
      <c r="C4494" s="4" t="s">
        <v>33</v>
      </c>
      <c r="D4494" s="4">
        <v>1.8</v>
      </c>
      <c r="E4494" s="4">
        <v>92</v>
      </c>
      <c r="F4494" s="5">
        <v>0.47916666666666669</v>
      </c>
      <c r="G4494" s="6">
        <v>412.5</v>
      </c>
      <c r="H4494" s="7">
        <v>76312.5</v>
      </c>
      <c r="I4494" s="7">
        <f>FlightsPivot[[#This Row],[Total Fare]]*10%</f>
        <v>7631.25</v>
      </c>
      <c r="J4494" s="7">
        <f>FlightsPivot[[#This Row],[Total Fare]]+FlightsPivot[[#This Row],[10% tax ]]</f>
        <v>83943.75</v>
      </c>
      <c r="K4494" s="4">
        <v>7</v>
      </c>
      <c r="L4494" s="4">
        <v>2014</v>
      </c>
      <c r="M4494" t="str">
        <f>INDEX(RoutesPivot[DepAirport],MATCH($C4494,RoutesPivot[[RouteID]:[RouteID]],0))</f>
        <v>ORD</v>
      </c>
      <c r="N4494" t="str">
        <f>INDEX(RoutesPivot[AirportID],MATCH($C4494,RoutesPivot[[RouteID]:[RouteID]],0))</f>
        <v>SFO</v>
      </c>
      <c r="O4494">
        <f>INDEX(RoutesPivot[Distance],MATCH($C4494,RoutesPivot[[RouteID]:[RouteID]],0))</f>
        <v>1600</v>
      </c>
      <c r="P4494">
        <f>INDEX(RoutesPivot[ListPrice],MATCH($C4494,RoutesPivot[[RouteID]:[RouteID]],0))</f>
        <v>375</v>
      </c>
      <c r="Q4494" t="str">
        <f>INDEX(AirportPivot[AirportName],MATCH($N4494,AirportPivot[[AirportID]:[AirportID]],0))</f>
        <v>San Francisco International</v>
      </c>
      <c r="R4494">
        <f>INDEX(AirportPivot[Gates (number of available)],MATCH($N4494,AirportPivot[[AirportID]:[AirportID]],0))</f>
        <v>70</v>
      </c>
    </row>
    <row r="4495" spans="1:18" x14ac:dyDescent="0.25">
      <c r="A4495" s="3" t="s">
        <v>4527</v>
      </c>
      <c r="B4495" s="12">
        <v>42000</v>
      </c>
      <c r="C4495" s="4" t="s">
        <v>25</v>
      </c>
      <c r="D4495" s="4">
        <v>5.8</v>
      </c>
      <c r="E4495" s="4">
        <v>172</v>
      </c>
      <c r="F4495" s="5">
        <v>0.77083333333333337</v>
      </c>
      <c r="G4495" s="6">
        <v>280</v>
      </c>
      <c r="H4495" s="7">
        <v>46200</v>
      </c>
      <c r="I4495" s="7">
        <f>FlightsPivot[[#This Row],[Total Fare]]*10%</f>
        <v>4620</v>
      </c>
      <c r="J4495" s="7">
        <f>FlightsPivot[[#This Row],[Total Fare]]+FlightsPivot[[#This Row],[10% tax ]]</f>
        <v>50820</v>
      </c>
      <c r="K4495" s="4">
        <v>12</v>
      </c>
      <c r="L4495" s="4">
        <v>2014</v>
      </c>
      <c r="M4495" t="str">
        <f>INDEX(RoutesPivot[DepAirport],MATCH($C4495,RoutesPivot[[RouteID]:[RouteID]],0))</f>
        <v>ORD</v>
      </c>
      <c r="N4495" t="str">
        <f>INDEX(RoutesPivot[AirportID],MATCH($C4495,RoutesPivot[[RouteID]:[RouteID]],0))</f>
        <v>DFW</v>
      </c>
      <c r="O4495">
        <f>INDEX(RoutesPivot[Distance],MATCH($C4495,RoutesPivot[[RouteID]:[RouteID]],0))</f>
        <v>700</v>
      </c>
      <c r="P4495">
        <f>INDEX(RoutesPivot[ListPrice],MATCH($C4495,RoutesPivot[[RouteID]:[RouteID]],0))</f>
        <v>200</v>
      </c>
      <c r="Q4495" t="str">
        <f>INDEX(AirportPivot[AirportName],MATCH($N4495,AirportPivot[[AirportID]:[AirportID]],0))</f>
        <v>Dallas/Fort Worth International</v>
      </c>
      <c r="R4495">
        <f>INDEX(AirportPivot[Gates (number of available)],MATCH($N4495,AirportPivot[[AirportID]:[AirportID]],0))</f>
        <v>130</v>
      </c>
    </row>
    <row r="4496" spans="1:18" x14ac:dyDescent="0.25">
      <c r="A4496" s="3" t="s">
        <v>4528</v>
      </c>
      <c r="B4496" s="12">
        <v>42300</v>
      </c>
      <c r="C4496" s="4" t="s">
        <v>23</v>
      </c>
      <c r="D4496" s="4">
        <v>1.1000000000000001</v>
      </c>
      <c r="E4496" s="4">
        <v>191</v>
      </c>
      <c r="F4496" s="5">
        <v>0.29166666666666669</v>
      </c>
      <c r="G4496" s="6">
        <v>300</v>
      </c>
      <c r="H4496" s="7">
        <v>49500</v>
      </c>
      <c r="I4496" s="7">
        <f>FlightsPivot[[#This Row],[Total Fare]]*10%</f>
        <v>4950</v>
      </c>
      <c r="J4496" s="7">
        <f>FlightsPivot[[#This Row],[Total Fare]]+FlightsPivot[[#This Row],[10% tax ]]</f>
        <v>54450</v>
      </c>
      <c r="K4496" s="4">
        <v>10</v>
      </c>
      <c r="L4496" s="4">
        <v>2015</v>
      </c>
      <c r="M4496" t="str">
        <f>INDEX(RoutesPivot[DepAirport],MATCH($C4496,RoutesPivot[[RouteID]:[RouteID]],0))</f>
        <v>ORD</v>
      </c>
      <c r="N4496" t="str">
        <f>INDEX(RoutesPivot[AirportID],MATCH($C4496,RoutesPivot[[RouteID]:[RouteID]],0))</f>
        <v>DEN</v>
      </c>
      <c r="O4496">
        <f>INDEX(RoutesPivot[Distance],MATCH($C4496,RoutesPivot[[RouteID]:[RouteID]],0))</f>
        <v>800</v>
      </c>
      <c r="P4496">
        <f>INDEX(RoutesPivot[ListPrice],MATCH($C4496,RoutesPivot[[RouteID]:[RouteID]],0))</f>
        <v>300</v>
      </c>
      <c r="Q4496" t="str">
        <f>INDEX(AirportPivot[AirportName],MATCH($N4496,AirportPivot[[AirportID]:[AirportID]],0))</f>
        <v>Denver International</v>
      </c>
      <c r="R4496">
        <f>INDEX(AirportPivot[Gates (number of available)],MATCH($N4496,AirportPivot[[AirportID]:[AirportID]],0))</f>
        <v>75</v>
      </c>
    </row>
    <row r="4497" spans="1:18" x14ac:dyDescent="0.25">
      <c r="A4497" s="3" t="s">
        <v>4529</v>
      </c>
      <c r="B4497" s="12">
        <v>42014</v>
      </c>
      <c r="C4497" s="4" t="s">
        <v>25</v>
      </c>
      <c r="D4497" s="4">
        <v>2</v>
      </c>
      <c r="E4497" s="4">
        <v>84</v>
      </c>
      <c r="F4497" s="5">
        <v>0.79166666666666663</v>
      </c>
      <c r="G4497" s="6">
        <v>200</v>
      </c>
      <c r="H4497" s="7">
        <v>36200</v>
      </c>
      <c r="I4497" s="7">
        <f>FlightsPivot[[#This Row],[Total Fare]]*10%</f>
        <v>3620</v>
      </c>
      <c r="J4497" s="7">
        <f>FlightsPivot[[#This Row],[Total Fare]]+FlightsPivot[[#This Row],[10% tax ]]</f>
        <v>39820</v>
      </c>
      <c r="K4497" s="4">
        <v>1</v>
      </c>
      <c r="L4497" s="4">
        <v>2015</v>
      </c>
      <c r="M4497" t="str">
        <f>INDEX(RoutesPivot[DepAirport],MATCH($C4497,RoutesPivot[[RouteID]:[RouteID]],0))</f>
        <v>ORD</v>
      </c>
      <c r="N4497" t="str">
        <f>INDEX(RoutesPivot[AirportID],MATCH($C4497,RoutesPivot[[RouteID]:[RouteID]],0))</f>
        <v>DFW</v>
      </c>
      <c r="O4497">
        <f>INDEX(RoutesPivot[Distance],MATCH($C4497,RoutesPivot[[RouteID]:[RouteID]],0))</f>
        <v>700</v>
      </c>
      <c r="P4497">
        <f>INDEX(RoutesPivot[ListPrice],MATCH($C4497,RoutesPivot[[RouteID]:[RouteID]],0))</f>
        <v>200</v>
      </c>
      <c r="Q4497" t="str">
        <f>INDEX(AirportPivot[AirportName],MATCH($N4497,AirportPivot[[AirportID]:[AirportID]],0))</f>
        <v>Dallas/Fort Worth International</v>
      </c>
      <c r="R4497">
        <f>INDEX(AirportPivot[Gates (number of available)],MATCH($N4497,AirportPivot[[AirportID]:[AirportID]],0))</f>
        <v>130</v>
      </c>
    </row>
    <row r="4498" spans="1:18" x14ac:dyDescent="0.25">
      <c r="A4498" s="3" t="s">
        <v>4530</v>
      </c>
      <c r="B4498" s="12">
        <v>41669</v>
      </c>
      <c r="C4498" s="4" t="s">
        <v>37</v>
      </c>
      <c r="D4498" s="4">
        <v>3.2</v>
      </c>
      <c r="E4498" s="4">
        <v>158</v>
      </c>
      <c r="F4498" s="5">
        <v>0.5</v>
      </c>
      <c r="G4498" s="6">
        <v>350</v>
      </c>
      <c r="H4498" s="7">
        <v>57750</v>
      </c>
      <c r="I4498" s="7">
        <f>FlightsPivot[[#This Row],[Total Fare]]*10%</f>
        <v>5775</v>
      </c>
      <c r="J4498" s="7">
        <f>FlightsPivot[[#This Row],[Total Fare]]+FlightsPivot[[#This Row],[10% tax ]]</f>
        <v>63525</v>
      </c>
      <c r="K4498" s="4">
        <v>1</v>
      </c>
      <c r="L4498" s="4">
        <v>2014</v>
      </c>
      <c r="M4498" t="str">
        <f>INDEX(RoutesPivot[DepAirport],MATCH($C4498,RoutesPivot[[RouteID]:[RouteID]],0))</f>
        <v>ORD</v>
      </c>
      <c r="N4498" t="str">
        <f>INDEX(RoutesPivot[AirportID],MATCH($C4498,RoutesPivot[[RouteID]:[RouteID]],0))</f>
        <v>SEA</v>
      </c>
      <c r="O4498">
        <f>INDEX(RoutesPivot[Distance],MATCH($C4498,RoutesPivot[[RouteID]:[RouteID]],0))</f>
        <v>1500</v>
      </c>
      <c r="P4498">
        <f>INDEX(RoutesPivot[ListPrice],MATCH($C4498,RoutesPivot[[RouteID]:[RouteID]],0))</f>
        <v>350</v>
      </c>
      <c r="Q4498" t="str">
        <f>INDEX(AirportPivot[AirportName],MATCH($N4498,AirportPivot[[AirportID]:[AirportID]],0))</f>
        <v>Seattle-Tacoma International</v>
      </c>
      <c r="R4498">
        <f>INDEX(AirportPivot[Gates (number of available)],MATCH($N4498,AirportPivot[[AirportID]:[AirportID]],0))</f>
        <v>58</v>
      </c>
    </row>
    <row r="4499" spans="1:18" x14ac:dyDescent="0.25">
      <c r="A4499" s="3" t="s">
        <v>4531</v>
      </c>
      <c r="B4499" s="12">
        <v>42032</v>
      </c>
      <c r="C4499" s="4" t="s">
        <v>33</v>
      </c>
      <c r="D4499" s="4">
        <v>2</v>
      </c>
      <c r="E4499" s="4">
        <v>6</v>
      </c>
      <c r="F4499" s="5">
        <v>0.58333333333333337</v>
      </c>
      <c r="G4499" s="6">
        <v>375</v>
      </c>
      <c r="H4499" s="7">
        <v>69375</v>
      </c>
      <c r="I4499" s="7">
        <f>FlightsPivot[[#This Row],[Total Fare]]*10%</f>
        <v>6937.5</v>
      </c>
      <c r="J4499" s="7">
        <f>FlightsPivot[[#This Row],[Total Fare]]+FlightsPivot[[#This Row],[10% tax ]]</f>
        <v>76312.5</v>
      </c>
      <c r="K4499" s="4">
        <v>1</v>
      </c>
      <c r="L4499" s="4">
        <v>2015</v>
      </c>
      <c r="M4499" t="str">
        <f>INDEX(RoutesPivot[DepAirport],MATCH($C4499,RoutesPivot[[RouteID]:[RouteID]],0))</f>
        <v>ORD</v>
      </c>
      <c r="N4499" t="str">
        <f>INDEX(RoutesPivot[AirportID],MATCH($C4499,RoutesPivot[[RouteID]:[RouteID]],0))</f>
        <v>SFO</v>
      </c>
      <c r="O4499">
        <f>INDEX(RoutesPivot[Distance],MATCH($C4499,RoutesPivot[[RouteID]:[RouteID]],0))</f>
        <v>1600</v>
      </c>
      <c r="P4499">
        <f>INDEX(RoutesPivot[ListPrice],MATCH($C4499,RoutesPivot[[RouteID]:[RouteID]],0))</f>
        <v>375</v>
      </c>
      <c r="Q4499" t="str">
        <f>INDEX(AirportPivot[AirportName],MATCH($N4499,AirportPivot[[AirportID]:[AirportID]],0))</f>
        <v>San Francisco International</v>
      </c>
      <c r="R4499">
        <f>INDEX(AirportPivot[Gates (number of available)],MATCH($N4499,AirportPivot[[AirportID]:[AirportID]],0))</f>
        <v>70</v>
      </c>
    </row>
    <row r="4500" spans="1:18" x14ac:dyDescent="0.25">
      <c r="A4500" s="3" t="s">
        <v>4532</v>
      </c>
      <c r="B4500" s="12">
        <v>42264</v>
      </c>
      <c r="C4500" s="4" t="s">
        <v>19</v>
      </c>
      <c r="D4500" s="4">
        <v>1.4</v>
      </c>
      <c r="E4500" s="4">
        <v>171</v>
      </c>
      <c r="F4500" s="5">
        <v>0.625</v>
      </c>
      <c r="G4500" s="6">
        <v>200</v>
      </c>
      <c r="H4500" s="7">
        <v>33000</v>
      </c>
      <c r="I4500" s="7">
        <f>FlightsPivot[[#This Row],[Total Fare]]*10%</f>
        <v>3300</v>
      </c>
      <c r="J4500" s="7">
        <f>FlightsPivot[[#This Row],[Total Fare]]+FlightsPivot[[#This Row],[10% tax ]]</f>
        <v>36300</v>
      </c>
      <c r="K4500" s="4">
        <v>9</v>
      </c>
      <c r="L4500" s="4">
        <v>2015</v>
      </c>
      <c r="M4500" t="str">
        <f>INDEX(RoutesPivot[DepAirport],MATCH($C4500,RoutesPivot[[RouteID]:[RouteID]],0))</f>
        <v>ORD</v>
      </c>
      <c r="N4500" t="str">
        <f>INDEX(RoutesPivot[AirportID],MATCH($C4500,RoutesPivot[[RouteID]:[RouteID]],0))</f>
        <v>IAH</v>
      </c>
      <c r="O4500">
        <f>INDEX(RoutesPivot[Distance],MATCH($C4500,RoutesPivot[[RouteID]:[RouteID]],0))</f>
        <v>800</v>
      </c>
      <c r="P4500">
        <f>INDEX(RoutesPivot[ListPrice],MATCH($C4500,RoutesPivot[[RouteID]:[RouteID]],0))</f>
        <v>200</v>
      </c>
      <c r="Q4500" t="str">
        <f>INDEX(AirportPivot[AirportName],MATCH($N4500,AirportPivot[[AirportID]:[AirportID]],0))</f>
        <v>George Bush Intercontinental/Houston</v>
      </c>
      <c r="R4500">
        <f>INDEX(AirportPivot[Gates (number of available)],MATCH($N4500,AirportPivot[[AirportID]:[AirportID]],0))</f>
        <v>80</v>
      </c>
    </row>
    <row r="4501" spans="1:18" x14ac:dyDescent="0.25">
      <c r="A4501" s="3" t="s">
        <v>4533</v>
      </c>
      <c r="B4501" s="12">
        <v>41900</v>
      </c>
      <c r="C4501" s="4" t="s">
        <v>27</v>
      </c>
      <c r="D4501" s="4">
        <v>13</v>
      </c>
      <c r="E4501" s="4">
        <v>120</v>
      </c>
      <c r="F4501" s="5">
        <v>0.41666666666666669</v>
      </c>
      <c r="G4501" s="6">
        <v>200</v>
      </c>
      <c r="H4501" s="7">
        <v>37000</v>
      </c>
      <c r="I4501" s="7">
        <f>FlightsPivot[[#This Row],[Total Fare]]*10%</f>
        <v>3700</v>
      </c>
      <c r="J4501" s="7">
        <f>FlightsPivot[[#This Row],[Total Fare]]+FlightsPivot[[#This Row],[10% tax ]]</f>
        <v>40700</v>
      </c>
      <c r="K4501" s="4">
        <v>9</v>
      </c>
      <c r="L4501" s="4">
        <v>2014</v>
      </c>
      <c r="M4501" t="str">
        <f>INDEX(RoutesPivot[DepAirport],MATCH($C4501,RoutesPivot[[RouteID]:[RouteID]],0))</f>
        <v>ORD</v>
      </c>
      <c r="N4501" t="str">
        <f>INDEX(RoutesPivot[AirportID],MATCH($C4501,RoutesPivot[[RouteID]:[RouteID]],0))</f>
        <v>ATL</v>
      </c>
      <c r="O4501">
        <f>INDEX(RoutesPivot[Distance],MATCH($C4501,RoutesPivot[[RouteID]:[RouteID]],0))</f>
        <v>510</v>
      </c>
      <c r="P4501">
        <f>INDEX(RoutesPivot[ListPrice],MATCH($C4501,RoutesPivot[[RouteID]:[RouteID]],0))</f>
        <v>200</v>
      </c>
      <c r="Q4501" t="str">
        <f>INDEX(AirportPivot[AirportName],MATCH($N4501,AirportPivot[[AirportID]:[AirportID]],0))</f>
        <v>Hartsfield-Jackson Atlanta International</v>
      </c>
      <c r="R4501">
        <f>INDEX(AirportPivot[Gates (number of available)],MATCH($N4501,AirportPivot[[AirportID]:[AirportID]],0))</f>
        <v>100</v>
      </c>
    </row>
    <row r="4502" spans="1:18" x14ac:dyDescent="0.25">
      <c r="A4502" s="3" t="s">
        <v>4534</v>
      </c>
      <c r="B4502" s="12">
        <v>41935</v>
      </c>
      <c r="C4502" s="4" t="s">
        <v>70</v>
      </c>
      <c r="D4502" s="4">
        <v>1.7</v>
      </c>
      <c r="E4502" s="4">
        <v>16</v>
      </c>
      <c r="F4502" s="5">
        <v>0.79166666666666663</v>
      </c>
      <c r="G4502" s="6">
        <v>275</v>
      </c>
      <c r="H4502" s="7">
        <v>50875</v>
      </c>
      <c r="I4502" s="7">
        <f>FlightsPivot[[#This Row],[Total Fare]]*10%</f>
        <v>5087.5</v>
      </c>
      <c r="J4502" s="7">
        <f>FlightsPivot[[#This Row],[Total Fare]]+FlightsPivot[[#This Row],[10% tax ]]</f>
        <v>55962.5</v>
      </c>
      <c r="K4502" s="4">
        <v>10</v>
      </c>
      <c r="L4502" s="4">
        <v>2014</v>
      </c>
      <c r="M4502" t="str">
        <f>INDEX(RoutesPivot[DepAirport],MATCH($C4502,RoutesPivot[[RouteID]:[RouteID]],0))</f>
        <v>ORD</v>
      </c>
      <c r="N4502" t="str">
        <f>INDEX(RoutesPivot[AirportID],MATCH($C4502,RoutesPivot[[RouteID]:[RouteID]],0))</f>
        <v>LAS</v>
      </c>
      <c r="O4502">
        <f>INDEX(RoutesPivot[Distance],MATCH($C4502,RoutesPivot[[RouteID]:[RouteID]],0))</f>
        <v>1100</v>
      </c>
      <c r="P4502">
        <f>INDEX(RoutesPivot[ListPrice],MATCH($C4502,RoutesPivot[[RouteID]:[RouteID]],0))</f>
        <v>275</v>
      </c>
      <c r="Q4502" t="str">
        <f>INDEX(AirportPivot[AirportName],MATCH($N4502,AirportPivot[[AirportID]:[AirportID]],0))</f>
        <v>McCarran International</v>
      </c>
      <c r="R4502">
        <f>INDEX(AirportPivot[Gates (number of available)],MATCH($N4502,AirportPivot[[AirportID]:[AirportID]],0))</f>
        <v>68</v>
      </c>
    </row>
    <row r="4503" spans="1:18" x14ac:dyDescent="0.25">
      <c r="A4503" s="3" t="s">
        <v>4535</v>
      </c>
      <c r="B4503" s="12">
        <v>42008</v>
      </c>
      <c r="C4503" s="4" t="s">
        <v>86</v>
      </c>
      <c r="D4503" s="4">
        <v>2.7</v>
      </c>
      <c r="E4503" s="4">
        <v>89</v>
      </c>
      <c r="F4503" s="5">
        <v>0.54166666666666663</v>
      </c>
      <c r="G4503" s="6">
        <v>115</v>
      </c>
      <c r="H4503" s="7">
        <v>20815</v>
      </c>
      <c r="I4503" s="7">
        <f>FlightsPivot[[#This Row],[Total Fare]]*10%</f>
        <v>2081.5</v>
      </c>
      <c r="J4503" s="7">
        <f>FlightsPivot[[#This Row],[Total Fare]]+FlightsPivot[[#This Row],[10% tax ]]</f>
        <v>22896.5</v>
      </c>
      <c r="K4503" s="4">
        <v>1</v>
      </c>
      <c r="L4503" s="4">
        <v>2015</v>
      </c>
      <c r="M4503" t="str">
        <f>INDEX(RoutesPivot[DepAirport],MATCH($C4503,RoutesPivot[[RouteID]:[RouteID]],0))</f>
        <v>ORD</v>
      </c>
      <c r="N4503" t="str">
        <f>INDEX(RoutesPivot[AirportID],MATCH($C4503,RoutesPivot[[RouteID]:[RouteID]],0))</f>
        <v>DTW</v>
      </c>
      <c r="O4503">
        <f>INDEX(RoutesPivot[Distance],MATCH($C4503,RoutesPivot[[RouteID]:[RouteID]],0))</f>
        <v>200</v>
      </c>
      <c r="P4503">
        <f>INDEX(RoutesPivot[ListPrice],MATCH($C4503,RoutesPivot[[RouteID]:[RouteID]],0))</f>
        <v>115</v>
      </c>
      <c r="Q4503" t="str">
        <f>INDEX(AirportPivot[AirportName],MATCH($N4503,AirportPivot[[AirportID]:[AirportID]],0))</f>
        <v>Detroit Metropolitan Wayne County</v>
      </c>
      <c r="R4503">
        <f>INDEX(AirportPivot[Gates (number of available)],MATCH($N4503,AirportPivot[[AirportID]:[AirportID]],0))</f>
        <v>60</v>
      </c>
    </row>
    <row r="4504" spans="1:18" x14ac:dyDescent="0.25">
      <c r="A4504" s="3" t="s">
        <v>4536</v>
      </c>
      <c r="B4504" s="12">
        <v>41794</v>
      </c>
      <c r="C4504" s="4" t="s">
        <v>15</v>
      </c>
      <c r="D4504" s="4">
        <v>2.5</v>
      </c>
      <c r="E4504" s="4">
        <v>5</v>
      </c>
      <c r="F4504" s="5">
        <v>0.29166666666666669</v>
      </c>
      <c r="G4504" s="6">
        <v>247.5</v>
      </c>
      <c r="H4504" s="7">
        <v>45787.5</v>
      </c>
      <c r="I4504" s="7">
        <f>FlightsPivot[[#This Row],[Total Fare]]*10%</f>
        <v>4578.75</v>
      </c>
      <c r="J4504" s="7">
        <f>FlightsPivot[[#This Row],[Total Fare]]+FlightsPivot[[#This Row],[10% tax ]]</f>
        <v>50366.25</v>
      </c>
      <c r="K4504" s="4">
        <v>6</v>
      </c>
      <c r="L4504" s="4">
        <v>2014</v>
      </c>
      <c r="M4504" t="str">
        <f>INDEX(RoutesPivot[DepAirport],MATCH($C4504,RoutesPivot[[RouteID]:[RouteID]],0))</f>
        <v>ORD</v>
      </c>
      <c r="N4504" t="str">
        <f>INDEX(RoutesPivot[AirportID],MATCH($C4504,RoutesPivot[[RouteID]:[RouteID]],0))</f>
        <v>EWR</v>
      </c>
      <c r="O4504">
        <f>INDEX(RoutesPivot[Distance],MATCH($C4504,RoutesPivot[[RouteID]:[RouteID]],0))</f>
        <v>600</v>
      </c>
      <c r="P4504">
        <f>INDEX(RoutesPivot[ListPrice],MATCH($C4504,RoutesPivot[[RouteID]:[RouteID]],0))</f>
        <v>225</v>
      </c>
      <c r="Q4504" t="str">
        <f>INDEX(AirportPivot[AirportName],MATCH($N4504,AirportPivot[[AirportID]:[AirportID]],0))</f>
        <v>Newark Liberty International</v>
      </c>
      <c r="R4504">
        <f>INDEX(AirportPivot[Gates (number of available)],MATCH($N4504,AirportPivot[[AirportID]:[AirportID]],0))</f>
        <v>82</v>
      </c>
    </row>
    <row r="4505" spans="1:18" x14ac:dyDescent="0.25">
      <c r="A4505" s="3" t="s">
        <v>4537</v>
      </c>
      <c r="B4505" s="12">
        <v>41989</v>
      </c>
      <c r="C4505" s="4" t="s">
        <v>23</v>
      </c>
      <c r="D4505" s="4">
        <v>2.2000000000000002</v>
      </c>
      <c r="E4505" s="4">
        <v>174</v>
      </c>
      <c r="F4505" s="5">
        <v>0.29166666666666669</v>
      </c>
      <c r="G4505" s="6">
        <v>300</v>
      </c>
      <c r="H4505" s="7">
        <v>49500</v>
      </c>
      <c r="I4505" s="7">
        <f>FlightsPivot[[#This Row],[Total Fare]]*10%</f>
        <v>4950</v>
      </c>
      <c r="J4505" s="7">
        <f>FlightsPivot[[#This Row],[Total Fare]]+FlightsPivot[[#This Row],[10% tax ]]</f>
        <v>54450</v>
      </c>
      <c r="K4505" s="4">
        <v>12</v>
      </c>
      <c r="L4505" s="4">
        <v>2014</v>
      </c>
      <c r="M4505" t="str">
        <f>INDEX(RoutesPivot[DepAirport],MATCH($C4505,RoutesPivot[[RouteID]:[RouteID]],0))</f>
        <v>ORD</v>
      </c>
      <c r="N4505" t="str">
        <f>INDEX(RoutesPivot[AirportID],MATCH($C4505,RoutesPivot[[RouteID]:[RouteID]],0))</f>
        <v>DEN</v>
      </c>
      <c r="O4505">
        <f>INDEX(RoutesPivot[Distance],MATCH($C4505,RoutesPivot[[RouteID]:[RouteID]],0))</f>
        <v>800</v>
      </c>
      <c r="P4505">
        <f>INDEX(RoutesPivot[ListPrice],MATCH($C4505,RoutesPivot[[RouteID]:[RouteID]],0))</f>
        <v>300</v>
      </c>
      <c r="Q4505" t="str">
        <f>INDEX(AirportPivot[AirportName],MATCH($N4505,AirportPivot[[AirportID]:[AirportID]],0))</f>
        <v>Denver International</v>
      </c>
      <c r="R4505">
        <f>INDEX(AirportPivot[Gates (number of available)],MATCH($N4505,AirportPivot[[AirportID]:[AirportID]],0))</f>
        <v>75</v>
      </c>
    </row>
    <row r="4506" spans="1:18" x14ac:dyDescent="0.25">
      <c r="A4506" s="3" t="s">
        <v>4538</v>
      </c>
      <c r="B4506" s="12">
        <v>41657</v>
      </c>
      <c r="C4506" s="4" t="s">
        <v>15</v>
      </c>
      <c r="D4506" s="4">
        <v>2.6</v>
      </c>
      <c r="E4506" s="4">
        <v>46</v>
      </c>
      <c r="F4506" s="5">
        <v>0.72916666666666663</v>
      </c>
      <c r="G4506" s="6">
        <v>225</v>
      </c>
      <c r="H4506" s="7">
        <v>37125</v>
      </c>
      <c r="I4506" s="7">
        <f>FlightsPivot[[#This Row],[Total Fare]]*10%</f>
        <v>3712.5</v>
      </c>
      <c r="J4506" s="7">
        <f>FlightsPivot[[#This Row],[Total Fare]]+FlightsPivot[[#This Row],[10% tax ]]</f>
        <v>40837.5</v>
      </c>
      <c r="K4506" s="4">
        <v>1</v>
      </c>
      <c r="L4506" s="4">
        <v>2014</v>
      </c>
      <c r="M4506" t="str">
        <f>INDEX(RoutesPivot[DepAirport],MATCH($C4506,RoutesPivot[[RouteID]:[RouteID]],0))</f>
        <v>ORD</v>
      </c>
      <c r="N4506" t="str">
        <f>INDEX(RoutesPivot[AirportID],MATCH($C4506,RoutesPivot[[RouteID]:[RouteID]],0))</f>
        <v>EWR</v>
      </c>
      <c r="O4506">
        <f>INDEX(RoutesPivot[Distance],MATCH($C4506,RoutesPivot[[RouteID]:[RouteID]],0))</f>
        <v>600</v>
      </c>
      <c r="P4506">
        <f>INDEX(RoutesPivot[ListPrice],MATCH($C4506,RoutesPivot[[RouteID]:[RouteID]],0))</f>
        <v>225</v>
      </c>
      <c r="Q4506" t="str">
        <f>INDEX(AirportPivot[AirportName],MATCH($N4506,AirportPivot[[AirportID]:[AirportID]],0))</f>
        <v>Newark Liberty International</v>
      </c>
      <c r="R4506">
        <f>INDEX(AirportPivot[Gates (number of available)],MATCH($N4506,AirportPivot[[AirportID]:[AirportID]],0))</f>
        <v>82</v>
      </c>
    </row>
    <row r="4507" spans="1:18" x14ac:dyDescent="0.25">
      <c r="A4507" s="3" t="s">
        <v>4539</v>
      </c>
      <c r="B4507" s="12">
        <v>41858</v>
      </c>
      <c r="C4507" s="4" t="s">
        <v>21</v>
      </c>
      <c r="D4507" s="4">
        <v>1.6</v>
      </c>
      <c r="E4507" s="4">
        <v>8</v>
      </c>
      <c r="F4507" s="5">
        <v>0.72916666666666663</v>
      </c>
      <c r="G4507" s="6">
        <v>137.5</v>
      </c>
      <c r="H4507" s="7">
        <v>25437.5</v>
      </c>
      <c r="I4507" s="7">
        <f>FlightsPivot[[#This Row],[Total Fare]]*10%</f>
        <v>2543.75</v>
      </c>
      <c r="J4507" s="7">
        <f>FlightsPivot[[#This Row],[Total Fare]]+FlightsPivot[[#This Row],[10% tax ]]</f>
        <v>27981.25</v>
      </c>
      <c r="K4507" s="4">
        <v>8</v>
      </c>
      <c r="L4507" s="4">
        <v>2014</v>
      </c>
      <c r="M4507" t="str">
        <f>INDEX(RoutesPivot[DepAirport],MATCH($C4507,RoutesPivot[[RouteID]:[RouteID]],0))</f>
        <v>ORD</v>
      </c>
      <c r="N4507" t="str">
        <f>INDEX(RoutesPivot[AirportID],MATCH($C4507,RoutesPivot[[RouteID]:[RouteID]],0))</f>
        <v>CLT</v>
      </c>
      <c r="O4507">
        <f>INDEX(RoutesPivot[Distance],MATCH($C4507,RoutesPivot[[RouteID]:[RouteID]],0))</f>
        <v>700</v>
      </c>
      <c r="P4507">
        <f>INDEX(RoutesPivot[ListPrice],MATCH($C4507,RoutesPivot[[RouteID]:[RouteID]],0))</f>
        <v>125</v>
      </c>
      <c r="Q4507" t="str">
        <f>INDEX(AirportPivot[AirportName],MATCH($N4507,AirportPivot[[AirportID]:[AirportID]],0))</f>
        <v>Charlotte/Douglas International</v>
      </c>
      <c r="R4507">
        <f>INDEX(AirportPivot[Gates (number of available)],MATCH($N4507,AirportPivot[[AirportID]:[AirportID]],0))</f>
        <v>65</v>
      </c>
    </row>
    <row r="4508" spans="1:18" x14ac:dyDescent="0.25">
      <c r="A4508" s="3" t="s">
        <v>4540</v>
      </c>
      <c r="B4508" s="12">
        <v>42273</v>
      </c>
      <c r="C4508" s="4" t="s">
        <v>25</v>
      </c>
      <c r="D4508" s="4">
        <v>2</v>
      </c>
      <c r="E4508" s="4">
        <v>122</v>
      </c>
      <c r="F4508" s="5">
        <v>0.5</v>
      </c>
      <c r="G4508" s="6">
        <v>200</v>
      </c>
      <c r="H4508" s="7">
        <v>37000</v>
      </c>
      <c r="I4508" s="7">
        <f>FlightsPivot[[#This Row],[Total Fare]]*10%</f>
        <v>3700</v>
      </c>
      <c r="J4508" s="7">
        <f>FlightsPivot[[#This Row],[Total Fare]]+FlightsPivot[[#This Row],[10% tax ]]</f>
        <v>40700</v>
      </c>
      <c r="K4508" s="4">
        <v>9</v>
      </c>
      <c r="L4508" s="4">
        <v>2015</v>
      </c>
      <c r="M4508" t="str">
        <f>INDEX(RoutesPivot[DepAirport],MATCH($C4508,RoutesPivot[[RouteID]:[RouteID]],0))</f>
        <v>ORD</v>
      </c>
      <c r="N4508" t="str">
        <f>INDEX(RoutesPivot[AirportID],MATCH($C4508,RoutesPivot[[RouteID]:[RouteID]],0))</f>
        <v>DFW</v>
      </c>
      <c r="O4508">
        <f>INDEX(RoutesPivot[Distance],MATCH($C4508,RoutesPivot[[RouteID]:[RouteID]],0))</f>
        <v>700</v>
      </c>
      <c r="P4508">
        <f>INDEX(RoutesPivot[ListPrice],MATCH($C4508,RoutesPivot[[RouteID]:[RouteID]],0))</f>
        <v>200</v>
      </c>
      <c r="Q4508" t="str">
        <f>INDEX(AirportPivot[AirportName],MATCH($N4508,AirportPivot[[AirportID]:[AirportID]],0))</f>
        <v>Dallas/Fort Worth International</v>
      </c>
      <c r="R4508">
        <f>INDEX(AirportPivot[Gates (number of available)],MATCH($N4508,AirportPivot[[AirportID]:[AirportID]],0))</f>
        <v>130</v>
      </c>
    </row>
    <row r="4509" spans="1:18" x14ac:dyDescent="0.25">
      <c r="A4509" s="3" t="s">
        <v>4541</v>
      </c>
      <c r="B4509" s="12">
        <v>41752</v>
      </c>
      <c r="C4509" s="4" t="s">
        <v>25</v>
      </c>
      <c r="D4509" s="4">
        <v>2.5</v>
      </c>
      <c r="E4509" s="4">
        <v>153</v>
      </c>
      <c r="F4509" s="5">
        <v>0.75</v>
      </c>
      <c r="G4509" s="6">
        <v>200</v>
      </c>
      <c r="H4509" s="7">
        <v>33000</v>
      </c>
      <c r="I4509" s="7">
        <f>FlightsPivot[[#This Row],[Total Fare]]*10%</f>
        <v>3300</v>
      </c>
      <c r="J4509" s="7">
        <f>FlightsPivot[[#This Row],[Total Fare]]+FlightsPivot[[#This Row],[10% tax ]]</f>
        <v>36300</v>
      </c>
      <c r="K4509" s="4">
        <v>4</v>
      </c>
      <c r="L4509" s="4">
        <v>2014</v>
      </c>
      <c r="M4509" t="str">
        <f>INDEX(RoutesPivot[DepAirport],MATCH($C4509,RoutesPivot[[RouteID]:[RouteID]],0))</f>
        <v>ORD</v>
      </c>
      <c r="N4509" t="str">
        <f>INDEX(RoutesPivot[AirportID],MATCH($C4509,RoutesPivot[[RouteID]:[RouteID]],0))</f>
        <v>DFW</v>
      </c>
      <c r="O4509">
        <f>INDEX(RoutesPivot[Distance],MATCH($C4509,RoutesPivot[[RouteID]:[RouteID]],0))</f>
        <v>700</v>
      </c>
      <c r="P4509">
        <f>INDEX(RoutesPivot[ListPrice],MATCH($C4509,RoutesPivot[[RouteID]:[RouteID]],0))</f>
        <v>200</v>
      </c>
      <c r="Q4509" t="str">
        <f>INDEX(AirportPivot[AirportName],MATCH($N4509,AirportPivot[[AirportID]:[AirportID]],0))</f>
        <v>Dallas/Fort Worth International</v>
      </c>
      <c r="R4509">
        <f>INDEX(AirportPivot[Gates (number of available)],MATCH($N4509,AirportPivot[[AirportID]:[AirportID]],0))</f>
        <v>130</v>
      </c>
    </row>
    <row r="4510" spans="1:18" x14ac:dyDescent="0.25">
      <c r="A4510" s="3" t="s">
        <v>4542</v>
      </c>
      <c r="B4510" s="12">
        <v>42137</v>
      </c>
      <c r="C4510" s="4" t="s">
        <v>30</v>
      </c>
      <c r="D4510" s="4">
        <v>0.9</v>
      </c>
      <c r="E4510" s="4">
        <v>49</v>
      </c>
      <c r="F4510" s="5">
        <v>0.70833333333333337</v>
      </c>
      <c r="G4510" s="6">
        <v>250</v>
      </c>
      <c r="H4510" s="7">
        <v>41250</v>
      </c>
      <c r="I4510" s="7">
        <f>FlightsPivot[[#This Row],[Total Fare]]*10%</f>
        <v>4125</v>
      </c>
      <c r="J4510" s="7">
        <f>FlightsPivot[[#This Row],[Total Fare]]+FlightsPivot[[#This Row],[10% tax ]]</f>
        <v>45375</v>
      </c>
      <c r="K4510" s="4">
        <v>5</v>
      </c>
      <c r="L4510" s="4">
        <v>2015</v>
      </c>
      <c r="M4510" t="str">
        <f>INDEX(RoutesPivot[DepAirport],MATCH($C4510,RoutesPivot[[RouteID]:[RouteID]],0))</f>
        <v>ORD</v>
      </c>
      <c r="N4510" t="str">
        <f>INDEX(RoutesPivot[AirportID],MATCH($C4510,RoutesPivot[[RouteID]:[RouteID]],0))</f>
        <v>MCO</v>
      </c>
      <c r="O4510">
        <f>INDEX(RoutesPivot[Distance],MATCH($C4510,RoutesPivot[[RouteID]:[RouteID]],0))</f>
        <v>850</v>
      </c>
      <c r="P4510">
        <f>INDEX(RoutesPivot[ListPrice],MATCH($C4510,RoutesPivot[[RouteID]:[RouteID]],0))</f>
        <v>250</v>
      </c>
      <c r="Q4510" t="str">
        <f>INDEX(AirportPivot[AirportName],MATCH($N4510,AirportPivot[[AirportID]:[AirportID]],0))</f>
        <v>Orlando International</v>
      </c>
      <c r="R4510">
        <f>INDEX(AirportPivot[Gates (number of available)],MATCH($N4510,AirportPivot[[AirportID]:[AirportID]],0))</f>
        <v>67</v>
      </c>
    </row>
    <row r="4511" spans="1:18" x14ac:dyDescent="0.25">
      <c r="A4511" s="3" t="s">
        <v>4543</v>
      </c>
      <c r="B4511" s="12">
        <v>42111</v>
      </c>
      <c r="C4511" s="4" t="s">
        <v>86</v>
      </c>
      <c r="D4511" s="4">
        <v>0.8</v>
      </c>
      <c r="E4511" s="4">
        <v>12</v>
      </c>
      <c r="F4511" s="5">
        <v>0.75</v>
      </c>
      <c r="G4511" s="6">
        <v>115</v>
      </c>
      <c r="H4511" s="7">
        <v>21275</v>
      </c>
      <c r="I4511" s="7">
        <f>FlightsPivot[[#This Row],[Total Fare]]*10%</f>
        <v>2127.5</v>
      </c>
      <c r="J4511" s="7">
        <f>FlightsPivot[[#This Row],[Total Fare]]+FlightsPivot[[#This Row],[10% tax ]]</f>
        <v>23402.5</v>
      </c>
      <c r="K4511" s="4">
        <v>4</v>
      </c>
      <c r="L4511" s="4">
        <v>2015</v>
      </c>
      <c r="M4511" t="str">
        <f>INDEX(RoutesPivot[DepAirport],MATCH($C4511,RoutesPivot[[RouteID]:[RouteID]],0))</f>
        <v>ORD</v>
      </c>
      <c r="N4511" t="str">
        <f>INDEX(RoutesPivot[AirportID],MATCH($C4511,RoutesPivot[[RouteID]:[RouteID]],0))</f>
        <v>DTW</v>
      </c>
      <c r="O4511">
        <f>INDEX(RoutesPivot[Distance],MATCH($C4511,RoutesPivot[[RouteID]:[RouteID]],0))</f>
        <v>200</v>
      </c>
      <c r="P4511">
        <f>INDEX(RoutesPivot[ListPrice],MATCH($C4511,RoutesPivot[[RouteID]:[RouteID]],0))</f>
        <v>115</v>
      </c>
      <c r="Q4511" t="str">
        <f>INDEX(AirportPivot[AirportName],MATCH($N4511,AirportPivot[[AirportID]:[AirportID]],0))</f>
        <v>Detroit Metropolitan Wayne County</v>
      </c>
      <c r="R4511">
        <f>INDEX(AirportPivot[Gates (number of available)],MATCH($N4511,AirportPivot[[AirportID]:[AirportID]],0))</f>
        <v>60</v>
      </c>
    </row>
    <row r="4512" spans="1:18" x14ac:dyDescent="0.25">
      <c r="A4512" s="3" t="s">
        <v>4544</v>
      </c>
      <c r="B4512" s="12">
        <v>41641</v>
      </c>
      <c r="C4512" s="4" t="s">
        <v>25</v>
      </c>
      <c r="D4512" s="4">
        <v>3.4</v>
      </c>
      <c r="E4512" s="4">
        <v>56</v>
      </c>
      <c r="F4512" s="5">
        <v>0.79166666666666663</v>
      </c>
      <c r="G4512" s="6">
        <v>200</v>
      </c>
      <c r="H4512" s="7">
        <v>33000</v>
      </c>
      <c r="I4512" s="7">
        <f>FlightsPivot[[#This Row],[Total Fare]]*10%</f>
        <v>3300</v>
      </c>
      <c r="J4512" s="7">
        <f>FlightsPivot[[#This Row],[Total Fare]]+FlightsPivot[[#This Row],[10% tax ]]</f>
        <v>36300</v>
      </c>
      <c r="K4512" s="4">
        <v>1</v>
      </c>
      <c r="L4512" s="4">
        <v>2014</v>
      </c>
      <c r="M4512" t="str">
        <f>INDEX(RoutesPivot[DepAirport],MATCH($C4512,RoutesPivot[[RouteID]:[RouteID]],0))</f>
        <v>ORD</v>
      </c>
      <c r="N4512" t="str">
        <f>INDEX(RoutesPivot[AirportID],MATCH($C4512,RoutesPivot[[RouteID]:[RouteID]],0))</f>
        <v>DFW</v>
      </c>
      <c r="O4512">
        <f>INDEX(RoutesPivot[Distance],MATCH($C4512,RoutesPivot[[RouteID]:[RouteID]],0))</f>
        <v>700</v>
      </c>
      <c r="P4512">
        <f>INDEX(RoutesPivot[ListPrice],MATCH($C4512,RoutesPivot[[RouteID]:[RouteID]],0))</f>
        <v>200</v>
      </c>
      <c r="Q4512" t="str">
        <f>INDEX(AirportPivot[AirportName],MATCH($N4512,AirportPivot[[AirportID]:[AirportID]],0))</f>
        <v>Dallas/Fort Worth International</v>
      </c>
      <c r="R4512">
        <f>INDEX(AirportPivot[Gates (number of available)],MATCH($N4512,AirportPivot[[AirportID]:[AirportID]],0))</f>
        <v>130</v>
      </c>
    </row>
    <row r="4513" spans="1:18" x14ac:dyDescent="0.25">
      <c r="A4513" s="3" t="s">
        <v>4545</v>
      </c>
      <c r="B4513" s="12">
        <v>42219</v>
      </c>
      <c r="C4513" s="4" t="s">
        <v>25</v>
      </c>
      <c r="D4513" s="4">
        <v>1.5</v>
      </c>
      <c r="E4513" s="4">
        <v>202</v>
      </c>
      <c r="F4513" s="5">
        <v>0.72916666666666663</v>
      </c>
      <c r="G4513" s="6">
        <v>220</v>
      </c>
      <c r="H4513" s="7">
        <v>36300</v>
      </c>
      <c r="I4513" s="7">
        <f>FlightsPivot[[#This Row],[Total Fare]]*10%</f>
        <v>3630</v>
      </c>
      <c r="J4513" s="7">
        <f>FlightsPivot[[#This Row],[Total Fare]]+FlightsPivot[[#This Row],[10% tax ]]</f>
        <v>39930</v>
      </c>
      <c r="K4513" s="4">
        <v>8</v>
      </c>
      <c r="L4513" s="4">
        <v>2015</v>
      </c>
      <c r="M4513" t="str">
        <f>INDEX(RoutesPivot[DepAirport],MATCH($C4513,RoutesPivot[[RouteID]:[RouteID]],0))</f>
        <v>ORD</v>
      </c>
      <c r="N4513" t="str">
        <f>INDEX(RoutesPivot[AirportID],MATCH($C4513,RoutesPivot[[RouteID]:[RouteID]],0))</f>
        <v>DFW</v>
      </c>
      <c r="O4513">
        <f>INDEX(RoutesPivot[Distance],MATCH($C4513,RoutesPivot[[RouteID]:[RouteID]],0))</f>
        <v>700</v>
      </c>
      <c r="P4513">
        <f>INDEX(RoutesPivot[ListPrice],MATCH($C4513,RoutesPivot[[RouteID]:[RouteID]],0))</f>
        <v>200</v>
      </c>
      <c r="Q4513" t="str">
        <f>INDEX(AirportPivot[AirportName],MATCH($N4513,AirportPivot[[AirportID]:[AirportID]],0))</f>
        <v>Dallas/Fort Worth International</v>
      </c>
      <c r="R4513">
        <f>INDEX(AirportPivot[Gates (number of available)],MATCH($N4513,AirportPivot[[AirportID]:[AirportID]],0))</f>
        <v>130</v>
      </c>
    </row>
    <row r="4514" spans="1:18" x14ac:dyDescent="0.25">
      <c r="A4514" s="3" t="s">
        <v>4546</v>
      </c>
      <c r="B4514" s="12">
        <v>41689</v>
      </c>
      <c r="C4514" s="4" t="s">
        <v>27</v>
      </c>
      <c r="D4514" s="4">
        <v>6.2</v>
      </c>
      <c r="E4514" s="4">
        <v>164</v>
      </c>
      <c r="F4514" s="5">
        <v>0.8125</v>
      </c>
      <c r="G4514" s="6">
        <v>200</v>
      </c>
      <c r="H4514" s="7">
        <v>33000</v>
      </c>
      <c r="I4514" s="7">
        <f>FlightsPivot[[#This Row],[Total Fare]]*10%</f>
        <v>3300</v>
      </c>
      <c r="J4514" s="7">
        <f>FlightsPivot[[#This Row],[Total Fare]]+FlightsPivot[[#This Row],[10% tax ]]</f>
        <v>36300</v>
      </c>
      <c r="K4514" s="4">
        <v>2</v>
      </c>
      <c r="L4514" s="4">
        <v>2014</v>
      </c>
      <c r="M4514" t="str">
        <f>INDEX(RoutesPivot[DepAirport],MATCH($C4514,RoutesPivot[[RouteID]:[RouteID]],0))</f>
        <v>ORD</v>
      </c>
      <c r="N4514" t="str">
        <f>INDEX(RoutesPivot[AirportID],MATCH($C4514,RoutesPivot[[RouteID]:[RouteID]],0))</f>
        <v>ATL</v>
      </c>
      <c r="O4514">
        <f>INDEX(RoutesPivot[Distance],MATCH($C4514,RoutesPivot[[RouteID]:[RouteID]],0))</f>
        <v>510</v>
      </c>
      <c r="P4514">
        <f>INDEX(RoutesPivot[ListPrice],MATCH($C4514,RoutesPivot[[RouteID]:[RouteID]],0))</f>
        <v>200</v>
      </c>
      <c r="Q4514" t="str">
        <f>INDEX(AirportPivot[AirportName],MATCH($N4514,AirportPivot[[AirportID]:[AirportID]],0))</f>
        <v>Hartsfield-Jackson Atlanta International</v>
      </c>
      <c r="R4514">
        <f>INDEX(AirportPivot[Gates (number of available)],MATCH($N4514,AirportPivot[[AirportID]:[AirportID]],0))</f>
        <v>100</v>
      </c>
    </row>
    <row r="4515" spans="1:18" x14ac:dyDescent="0.25">
      <c r="A4515" s="3" t="s">
        <v>4547</v>
      </c>
      <c r="B4515" s="12">
        <v>41816</v>
      </c>
      <c r="C4515" s="4" t="s">
        <v>11</v>
      </c>
      <c r="D4515" s="4">
        <v>2.6</v>
      </c>
      <c r="E4515" s="4">
        <v>74</v>
      </c>
      <c r="F4515" s="5">
        <v>0.29166666666666669</v>
      </c>
      <c r="G4515" s="6">
        <v>330</v>
      </c>
      <c r="H4515" s="7">
        <v>59730</v>
      </c>
      <c r="I4515" s="7">
        <f>FlightsPivot[[#This Row],[Total Fare]]*10%</f>
        <v>5973</v>
      </c>
      <c r="J4515" s="7">
        <f>FlightsPivot[[#This Row],[Total Fare]]+FlightsPivot[[#This Row],[10% tax ]]</f>
        <v>65703</v>
      </c>
      <c r="K4515" s="4">
        <v>6</v>
      </c>
      <c r="L4515" s="4">
        <v>2014</v>
      </c>
      <c r="M4515" t="str">
        <f>INDEX(RoutesPivot[DepAirport],MATCH($C4515,RoutesPivot[[RouteID]:[RouteID]],0))</f>
        <v>ORD</v>
      </c>
      <c r="N4515" t="str">
        <f>INDEX(RoutesPivot[AirportID],MATCH($C4515,RoutesPivot[[RouteID]:[RouteID]],0))</f>
        <v>BOS</v>
      </c>
      <c r="O4515">
        <f>INDEX(RoutesPivot[Distance],MATCH($C4515,RoutesPivot[[RouteID]:[RouteID]],0))</f>
        <v>730</v>
      </c>
      <c r="P4515">
        <f>INDEX(RoutesPivot[ListPrice],MATCH($C4515,RoutesPivot[[RouteID]:[RouteID]],0))</f>
        <v>300</v>
      </c>
      <c r="Q4515" t="str">
        <f>INDEX(AirportPivot[AirportName],MATCH($N4515,AirportPivot[[AirportID]:[AirportID]],0))</f>
        <v>General Edward Lawrence Logan International</v>
      </c>
      <c r="R4515">
        <f>INDEX(AirportPivot[Gates (number of available)],MATCH($N4515,AirportPivot[[AirportID]:[AirportID]],0))</f>
        <v>63</v>
      </c>
    </row>
    <row r="4516" spans="1:18" x14ac:dyDescent="0.25">
      <c r="A4516" s="3" t="s">
        <v>4548</v>
      </c>
      <c r="B4516" s="12">
        <v>41861</v>
      </c>
      <c r="C4516" s="4" t="s">
        <v>25</v>
      </c>
      <c r="D4516" s="4">
        <v>0.7</v>
      </c>
      <c r="E4516" s="4">
        <v>7</v>
      </c>
      <c r="F4516" s="5">
        <v>0.79166666666666663</v>
      </c>
      <c r="G4516" s="6">
        <v>220</v>
      </c>
      <c r="H4516" s="7">
        <v>40700</v>
      </c>
      <c r="I4516" s="7">
        <f>FlightsPivot[[#This Row],[Total Fare]]*10%</f>
        <v>4070</v>
      </c>
      <c r="J4516" s="7">
        <f>FlightsPivot[[#This Row],[Total Fare]]+FlightsPivot[[#This Row],[10% tax ]]</f>
        <v>44770</v>
      </c>
      <c r="K4516" s="4">
        <v>8</v>
      </c>
      <c r="L4516" s="4">
        <v>2014</v>
      </c>
      <c r="M4516" t="str">
        <f>INDEX(RoutesPivot[DepAirport],MATCH($C4516,RoutesPivot[[RouteID]:[RouteID]],0))</f>
        <v>ORD</v>
      </c>
      <c r="N4516" t="str">
        <f>INDEX(RoutesPivot[AirportID],MATCH($C4516,RoutesPivot[[RouteID]:[RouteID]],0))</f>
        <v>DFW</v>
      </c>
      <c r="O4516">
        <f>INDEX(RoutesPivot[Distance],MATCH($C4516,RoutesPivot[[RouteID]:[RouteID]],0))</f>
        <v>700</v>
      </c>
      <c r="P4516">
        <f>INDEX(RoutesPivot[ListPrice],MATCH($C4516,RoutesPivot[[RouteID]:[RouteID]],0))</f>
        <v>200</v>
      </c>
      <c r="Q4516" t="str">
        <f>INDEX(AirportPivot[AirportName],MATCH($N4516,AirportPivot[[AirportID]:[AirportID]],0))</f>
        <v>Dallas/Fort Worth International</v>
      </c>
      <c r="R4516">
        <f>INDEX(AirportPivot[Gates (number of available)],MATCH($N4516,AirportPivot[[AirportID]:[AirportID]],0))</f>
        <v>130</v>
      </c>
    </row>
    <row r="4517" spans="1:18" x14ac:dyDescent="0.25">
      <c r="A4517" s="3" t="s">
        <v>4549</v>
      </c>
      <c r="B4517" s="12">
        <v>42190</v>
      </c>
      <c r="C4517" s="4" t="s">
        <v>86</v>
      </c>
      <c r="D4517" s="4">
        <v>2.1</v>
      </c>
      <c r="E4517" s="4">
        <v>156</v>
      </c>
      <c r="F4517" s="5">
        <v>0.64583333333333337</v>
      </c>
      <c r="G4517" s="6">
        <v>126.5</v>
      </c>
      <c r="H4517" s="7">
        <v>20872.5</v>
      </c>
      <c r="I4517" s="7">
        <f>FlightsPivot[[#This Row],[Total Fare]]*10%</f>
        <v>2087.25</v>
      </c>
      <c r="J4517" s="7">
        <f>FlightsPivot[[#This Row],[Total Fare]]+FlightsPivot[[#This Row],[10% tax ]]</f>
        <v>22959.75</v>
      </c>
      <c r="K4517" s="4">
        <v>7</v>
      </c>
      <c r="L4517" s="4">
        <v>2015</v>
      </c>
      <c r="M4517" t="str">
        <f>INDEX(RoutesPivot[DepAirport],MATCH($C4517,RoutesPivot[[RouteID]:[RouteID]],0))</f>
        <v>ORD</v>
      </c>
      <c r="N4517" t="str">
        <f>INDEX(RoutesPivot[AirportID],MATCH($C4517,RoutesPivot[[RouteID]:[RouteID]],0))</f>
        <v>DTW</v>
      </c>
      <c r="O4517">
        <f>INDEX(RoutesPivot[Distance],MATCH($C4517,RoutesPivot[[RouteID]:[RouteID]],0))</f>
        <v>200</v>
      </c>
      <c r="P4517">
        <f>INDEX(RoutesPivot[ListPrice],MATCH($C4517,RoutesPivot[[RouteID]:[RouteID]],0))</f>
        <v>115</v>
      </c>
      <c r="Q4517" t="str">
        <f>INDEX(AirportPivot[AirportName],MATCH($N4517,AirportPivot[[AirportID]:[AirportID]],0))</f>
        <v>Detroit Metropolitan Wayne County</v>
      </c>
      <c r="R4517">
        <f>INDEX(AirportPivot[Gates (number of available)],MATCH($N4517,AirportPivot[[AirportID]:[AirportID]],0))</f>
        <v>60</v>
      </c>
    </row>
    <row r="4518" spans="1:18" x14ac:dyDescent="0.25">
      <c r="A4518" s="3" t="s">
        <v>4550</v>
      </c>
      <c r="B4518" s="12">
        <v>42261</v>
      </c>
      <c r="C4518" s="4" t="s">
        <v>70</v>
      </c>
      <c r="D4518" s="4">
        <v>2.6</v>
      </c>
      <c r="E4518" s="4">
        <v>68</v>
      </c>
      <c r="F4518" s="5">
        <v>0.70833333333333337</v>
      </c>
      <c r="G4518" s="6">
        <v>275</v>
      </c>
      <c r="H4518" s="7">
        <v>49775</v>
      </c>
      <c r="I4518" s="7">
        <f>FlightsPivot[[#This Row],[Total Fare]]*10%</f>
        <v>4977.5</v>
      </c>
      <c r="J4518" s="7">
        <f>FlightsPivot[[#This Row],[Total Fare]]+FlightsPivot[[#This Row],[10% tax ]]</f>
        <v>54752.5</v>
      </c>
      <c r="K4518" s="4">
        <v>9</v>
      </c>
      <c r="L4518" s="4">
        <v>2015</v>
      </c>
      <c r="M4518" t="str">
        <f>INDEX(RoutesPivot[DepAirport],MATCH($C4518,RoutesPivot[[RouteID]:[RouteID]],0))</f>
        <v>ORD</v>
      </c>
      <c r="N4518" t="str">
        <f>INDEX(RoutesPivot[AirportID],MATCH($C4518,RoutesPivot[[RouteID]:[RouteID]],0))</f>
        <v>LAS</v>
      </c>
      <c r="O4518">
        <f>INDEX(RoutesPivot[Distance],MATCH($C4518,RoutesPivot[[RouteID]:[RouteID]],0))</f>
        <v>1100</v>
      </c>
      <c r="P4518">
        <f>INDEX(RoutesPivot[ListPrice],MATCH($C4518,RoutesPivot[[RouteID]:[RouteID]],0))</f>
        <v>275</v>
      </c>
      <c r="Q4518" t="str">
        <f>INDEX(AirportPivot[AirportName],MATCH($N4518,AirportPivot[[AirportID]:[AirportID]],0))</f>
        <v>McCarran International</v>
      </c>
      <c r="R4518">
        <f>INDEX(AirportPivot[Gates (number of available)],MATCH($N4518,AirportPivot[[AirportID]:[AirportID]],0))</f>
        <v>68</v>
      </c>
    </row>
    <row r="4519" spans="1:18" x14ac:dyDescent="0.25">
      <c r="A4519" s="3" t="s">
        <v>4551</v>
      </c>
      <c r="B4519" s="12">
        <v>41678</v>
      </c>
      <c r="C4519" s="4" t="s">
        <v>47</v>
      </c>
      <c r="D4519" s="4">
        <v>1.2</v>
      </c>
      <c r="E4519" s="4">
        <v>58</v>
      </c>
      <c r="F4519" s="5">
        <v>0.75</v>
      </c>
      <c r="G4519" s="6">
        <v>250</v>
      </c>
      <c r="H4519" s="7">
        <v>41250</v>
      </c>
      <c r="I4519" s="7">
        <f>FlightsPivot[[#This Row],[Total Fare]]*10%</f>
        <v>4125</v>
      </c>
      <c r="J4519" s="7">
        <f>FlightsPivot[[#This Row],[Total Fare]]+FlightsPivot[[#This Row],[10% tax ]]</f>
        <v>45375</v>
      </c>
      <c r="K4519" s="4">
        <v>2</v>
      </c>
      <c r="L4519" s="4">
        <v>2014</v>
      </c>
      <c r="M4519" t="str">
        <f>INDEX(RoutesPivot[DepAirport],MATCH($C4519,RoutesPivot[[RouteID]:[RouteID]],0))</f>
        <v>ORD</v>
      </c>
      <c r="N4519" t="str">
        <f>INDEX(RoutesPivot[AirportID],MATCH($C4519,RoutesPivot[[RouteID]:[RouteID]],0))</f>
        <v>PHX</v>
      </c>
      <c r="O4519">
        <f>INDEX(RoutesPivot[Distance],MATCH($C4519,RoutesPivot[[RouteID]:[RouteID]],0))</f>
        <v>1200</v>
      </c>
      <c r="P4519">
        <f>INDEX(RoutesPivot[ListPrice],MATCH($C4519,RoutesPivot[[RouteID]:[RouteID]],0))</f>
        <v>250</v>
      </c>
      <c r="Q4519" t="str">
        <f>INDEX(AirportPivot[AirportName],MATCH($N4519,AirportPivot[[AirportID]:[AirportID]],0))</f>
        <v>Phoenix Sky Harbor International</v>
      </c>
      <c r="R4519">
        <f>INDEX(AirportPivot[Gates (number of available)],MATCH($N4519,AirportPivot[[AirportID]:[AirportID]],0))</f>
        <v>60</v>
      </c>
    </row>
    <row r="4520" spans="1:18" x14ac:dyDescent="0.25">
      <c r="A4520" s="3" t="s">
        <v>4552</v>
      </c>
      <c r="B4520" s="12">
        <v>42141</v>
      </c>
      <c r="C4520" s="4" t="s">
        <v>30</v>
      </c>
      <c r="D4520" s="4">
        <v>2.2999999999999998</v>
      </c>
      <c r="E4520" s="4">
        <v>139</v>
      </c>
      <c r="F4520" s="5">
        <v>0.70833333333333337</v>
      </c>
      <c r="G4520" s="6">
        <v>250</v>
      </c>
      <c r="H4520" s="7">
        <v>46250</v>
      </c>
      <c r="I4520" s="7">
        <f>FlightsPivot[[#This Row],[Total Fare]]*10%</f>
        <v>4625</v>
      </c>
      <c r="J4520" s="7">
        <f>FlightsPivot[[#This Row],[Total Fare]]+FlightsPivot[[#This Row],[10% tax ]]</f>
        <v>50875</v>
      </c>
      <c r="K4520" s="4">
        <v>5</v>
      </c>
      <c r="L4520" s="4">
        <v>2015</v>
      </c>
      <c r="M4520" t="str">
        <f>INDEX(RoutesPivot[DepAirport],MATCH($C4520,RoutesPivot[[RouteID]:[RouteID]],0))</f>
        <v>ORD</v>
      </c>
      <c r="N4520" t="str">
        <f>INDEX(RoutesPivot[AirportID],MATCH($C4520,RoutesPivot[[RouteID]:[RouteID]],0))</f>
        <v>MCO</v>
      </c>
      <c r="O4520">
        <f>INDEX(RoutesPivot[Distance],MATCH($C4520,RoutesPivot[[RouteID]:[RouteID]],0))</f>
        <v>850</v>
      </c>
      <c r="P4520">
        <f>INDEX(RoutesPivot[ListPrice],MATCH($C4520,RoutesPivot[[RouteID]:[RouteID]],0))</f>
        <v>250</v>
      </c>
      <c r="Q4520" t="str">
        <f>INDEX(AirportPivot[AirportName],MATCH($N4520,AirportPivot[[AirportID]:[AirportID]],0))</f>
        <v>Orlando International</v>
      </c>
      <c r="R4520">
        <f>INDEX(AirportPivot[Gates (number of available)],MATCH($N4520,AirportPivot[[AirportID]:[AirportID]],0))</f>
        <v>67</v>
      </c>
    </row>
    <row r="4521" spans="1:18" x14ac:dyDescent="0.25">
      <c r="A4521" s="3" t="s">
        <v>4553</v>
      </c>
      <c r="B4521" s="12">
        <v>41792</v>
      </c>
      <c r="C4521" s="4" t="s">
        <v>13</v>
      </c>
      <c r="D4521" s="4">
        <v>2.9</v>
      </c>
      <c r="E4521" s="4">
        <v>89</v>
      </c>
      <c r="F4521" s="5">
        <v>0.77083333333333337</v>
      </c>
      <c r="G4521" s="6">
        <v>275</v>
      </c>
      <c r="H4521" s="7">
        <v>49775</v>
      </c>
      <c r="I4521" s="7">
        <f>FlightsPivot[[#This Row],[Total Fare]]*10%</f>
        <v>4977.5</v>
      </c>
      <c r="J4521" s="7">
        <f>FlightsPivot[[#This Row],[Total Fare]]+FlightsPivot[[#This Row],[10% tax ]]</f>
        <v>54752.5</v>
      </c>
      <c r="K4521" s="4">
        <v>6</v>
      </c>
      <c r="L4521" s="4">
        <v>2014</v>
      </c>
      <c r="M4521" t="str">
        <f>INDEX(RoutesPivot[DepAirport],MATCH($C4521,RoutesPivot[[RouteID]:[RouteID]],0))</f>
        <v>ORD</v>
      </c>
      <c r="N4521" t="str">
        <f>INDEX(RoutesPivot[AirportID],MATCH($C4521,RoutesPivot[[RouteID]:[RouteID]],0))</f>
        <v>JFK</v>
      </c>
      <c r="O4521">
        <f>INDEX(RoutesPivot[Distance],MATCH($C4521,RoutesPivot[[RouteID]:[RouteID]],0))</f>
        <v>619</v>
      </c>
      <c r="P4521">
        <f>INDEX(RoutesPivot[ListPrice],MATCH($C4521,RoutesPivot[[RouteID]:[RouteID]],0))</f>
        <v>250</v>
      </c>
      <c r="Q4521" t="str">
        <f>INDEX(AirportPivot[AirportName],MATCH($N4521,AirportPivot[[AirportID]:[AirportID]],0))</f>
        <v>John F Kennedy International</v>
      </c>
      <c r="R4521">
        <f>INDEX(AirportPivot[Gates (number of available)],MATCH($N4521,AirportPivot[[AirportID]:[AirportID]],0))</f>
        <v>120</v>
      </c>
    </row>
    <row r="4522" spans="1:18" x14ac:dyDescent="0.25">
      <c r="A4522" s="3" t="s">
        <v>4554</v>
      </c>
      <c r="B4522" s="12">
        <v>42115</v>
      </c>
      <c r="C4522" s="4" t="s">
        <v>33</v>
      </c>
      <c r="D4522" s="4">
        <v>1.8</v>
      </c>
      <c r="E4522" s="4">
        <v>56</v>
      </c>
      <c r="F4522" s="5">
        <v>0.33333333333333331</v>
      </c>
      <c r="G4522" s="6">
        <v>375</v>
      </c>
      <c r="H4522" s="7">
        <v>61875</v>
      </c>
      <c r="I4522" s="7">
        <f>FlightsPivot[[#This Row],[Total Fare]]*10%</f>
        <v>6187.5</v>
      </c>
      <c r="J4522" s="7">
        <f>FlightsPivot[[#This Row],[Total Fare]]+FlightsPivot[[#This Row],[10% tax ]]</f>
        <v>68062.5</v>
      </c>
      <c r="K4522" s="4">
        <v>4</v>
      </c>
      <c r="L4522" s="4">
        <v>2015</v>
      </c>
      <c r="M4522" t="str">
        <f>INDEX(RoutesPivot[DepAirport],MATCH($C4522,RoutesPivot[[RouteID]:[RouteID]],0))</f>
        <v>ORD</v>
      </c>
      <c r="N4522" t="str">
        <f>INDEX(RoutesPivot[AirportID],MATCH($C4522,RoutesPivot[[RouteID]:[RouteID]],0))</f>
        <v>SFO</v>
      </c>
      <c r="O4522">
        <f>INDEX(RoutesPivot[Distance],MATCH($C4522,RoutesPivot[[RouteID]:[RouteID]],0))</f>
        <v>1600</v>
      </c>
      <c r="P4522">
        <f>INDEX(RoutesPivot[ListPrice],MATCH($C4522,RoutesPivot[[RouteID]:[RouteID]],0))</f>
        <v>375</v>
      </c>
      <c r="Q4522" t="str">
        <f>INDEX(AirportPivot[AirportName],MATCH($N4522,AirportPivot[[AirportID]:[AirportID]],0))</f>
        <v>San Francisco International</v>
      </c>
      <c r="R4522">
        <f>INDEX(AirportPivot[Gates (number of available)],MATCH($N4522,AirportPivot[[AirportID]:[AirportID]],0))</f>
        <v>70</v>
      </c>
    </row>
    <row r="4523" spans="1:18" x14ac:dyDescent="0.25">
      <c r="A4523" s="3" t="s">
        <v>4555</v>
      </c>
      <c r="B4523" s="12">
        <v>41900</v>
      </c>
      <c r="C4523" s="4" t="s">
        <v>27</v>
      </c>
      <c r="D4523" s="4">
        <v>7.2</v>
      </c>
      <c r="E4523" s="4">
        <v>16</v>
      </c>
      <c r="F4523" s="5">
        <v>0.85416666666666663</v>
      </c>
      <c r="G4523" s="6">
        <v>200</v>
      </c>
      <c r="H4523" s="7">
        <v>37000</v>
      </c>
      <c r="I4523" s="7">
        <f>FlightsPivot[[#This Row],[Total Fare]]*10%</f>
        <v>3700</v>
      </c>
      <c r="J4523" s="7">
        <f>FlightsPivot[[#This Row],[Total Fare]]+FlightsPivot[[#This Row],[10% tax ]]</f>
        <v>40700</v>
      </c>
      <c r="K4523" s="4">
        <v>9</v>
      </c>
      <c r="L4523" s="4">
        <v>2014</v>
      </c>
      <c r="M4523" t="str">
        <f>INDEX(RoutesPivot[DepAirport],MATCH($C4523,RoutesPivot[[RouteID]:[RouteID]],0))</f>
        <v>ORD</v>
      </c>
      <c r="N4523" t="str">
        <f>INDEX(RoutesPivot[AirportID],MATCH($C4523,RoutesPivot[[RouteID]:[RouteID]],0))</f>
        <v>ATL</v>
      </c>
      <c r="O4523">
        <f>INDEX(RoutesPivot[Distance],MATCH($C4523,RoutesPivot[[RouteID]:[RouteID]],0))</f>
        <v>510</v>
      </c>
      <c r="P4523">
        <f>INDEX(RoutesPivot[ListPrice],MATCH($C4523,RoutesPivot[[RouteID]:[RouteID]],0))</f>
        <v>200</v>
      </c>
      <c r="Q4523" t="str">
        <f>INDEX(AirportPivot[AirportName],MATCH($N4523,AirportPivot[[AirportID]:[AirportID]],0))</f>
        <v>Hartsfield-Jackson Atlanta International</v>
      </c>
      <c r="R4523">
        <f>INDEX(AirportPivot[Gates (number of available)],MATCH($N4523,AirportPivot[[AirportID]:[AirportID]],0))</f>
        <v>100</v>
      </c>
    </row>
    <row r="4524" spans="1:18" x14ac:dyDescent="0.25">
      <c r="A4524" s="3" t="s">
        <v>4556</v>
      </c>
      <c r="B4524" s="12">
        <v>41697</v>
      </c>
      <c r="C4524" s="4" t="s">
        <v>13</v>
      </c>
      <c r="D4524" s="4">
        <v>0.6</v>
      </c>
      <c r="E4524" s="4">
        <v>123</v>
      </c>
      <c r="F4524" s="5">
        <v>0.72916666666666663</v>
      </c>
      <c r="G4524" s="6">
        <v>250</v>
      </c>
      <c r="H4524" s="7">
        <v>46250</v>
      </c>
      <c r="I4524" s="7">
        <f>FlightsPivot[[#This Row],[Total Fare]]*10%</f>
        <v>4625</v>
      </c>
      <c r="J4524" s="7">
        <f>FlightsPivot[[#This Row],[Total Fare]]+FlightsPivot[[#This Row],[10% tax ]]</f>
        <v>50875</v>
      </c>
      <c r="K4524" s="4">
        <v>2</v>
      </c>
      <c r="L4524" s="4">
        <v>2014</v>
      </c>
      <c r="M4524" t="str">
        <f>INDEX(RoutesPivot[DepAirport],MATCH($C4524,RoutesPivot[[RouteID]:[RouteID]],0))</f>
        <v>ORD</v>
      </c>
      <c r="N4524" t="str">
        <f>INDEX(RoutesPivot[AirportID],MATCH($C4524,RoutesPivot[[RouteID]:[RouteID]],0))</f>
        <v>JFK</v>
      </c>
      <c r="O4524">
        <f>INDEX(RoutesPivot[Distance],MATCH($C4524,RoutesPivot[[RouteID]:[RouteID]],0))</f>
        <v>619</v>
      </c>
      <c r="P4524">
        <f>INDEX(RoutesPivot[ListPrice],MATCH($C4524,RoutesPivot[[RouteID]:[RouteID]],0))</f>
        <v>250</v>
      </c>
      <c r="Q4524" t="str">
        <f>INDEX(AirportPivot[AirportName],MATCH($N4524,AirportPivot[[AirportID]:[AirportID]],0))</f>
        <v>John F Kennedy International</v>
      </c>
      <c r="R4524">
        <f>INDEX(AirportPivot[Gates (number of available)],MATCH($N4524,AirportPivot[[AirportID]:[AirportID]],0))</f>
        <v>120</v>
      </c>
    </row>
    <row r="4525" spans="1:18" x14ac:dyDescent="0.25">
      <c r="A4525" s="3" t="s">
        <v>4557</v>
      </c>
      <c r="B4525" s="12">
        <v>42135</v>
      </c>
      <c r="C4525" s="4" t="s">
        <v>13</v>
      </c>
      <c r="D4525" s="4">
        <v>1</v>
      </c>
      <c r="E4525" s="4">
        <v>174</v>
      </c>
      <c r="F4525" s="5">
        <v>0.79166666666666663</v>
      </c>
      <c r="G4525" s="6">
        <v>250</v>
      </c>
      <c r="H4525" s="7">
        <v>41250</v>
      </c>
      <c r="I4525" s="7">
        <f>FlightsPivot[[#This Row],[Total Fare]]*10%</f>
        <v>4125</v>
      </c>
      <c r="J4525" s="7">
        <f>FlightsPivot[[#This Row],[Total Fare]]+FlightsPivot[[#This Row],[10% tax ]]</f>
        <v>45375</v>
      </c>
      <c r="K4525" s="4">
        <v>5</v>
      </c>
      <c r="L4525" s="4">
        <v>2015</v>
      </c>
      <c r="M4525" t="str">
        <f>INDEX(RoutesPivot[DepAirport],MATCH($C4525,RoutesPivot[[RouteID]:[RouteID]],0))</f>
        <v>ORD</v>
      </c>
      <c r="N4525" t="str">
        <f>INDEX(RoutesPivot[AirportID],MATCH($C4525,RoutesPivot[[RouteID]:[RouteID]],0))</f>
        <v>JFK</v>
      </c>
      <c r="O4525">
        <f>INDEX(RoutesPivot[Distance],MATCH($C4525,RoutesPivot[[RouteID]:[RouteID]],0))</f>
        <v>619</v>
      </c>
      <c r="P4525">
        <f>INDEX(RoutesPivot[ListPrice],MATCH($C4525,RoutesPivot[[RouteID]:[RouteID]],0))</f>
        <v>250</v>
      </c>
      <c r="Q4525" t="str">
        <f>INDEX(AirportPivot[AirportName],MATCH($N4525,AirportPivot[[AirportID]:[AirportID]],0))</f>
        <v>John F Kennedy International</v>
      </c>
      <c r="R4525">
        <f>INDEX(AirportPivot[Gates (number of available)],MATCH($N4525,AirportPivot[[AirportID]:[AirportID]],0))</f>
        <v>120</v>
      </c>
    </row>
    <row r="4526" spans="1:18" x14ac:dyDescent="0.25">
      <c r="A4526" s="3" t="s">
        <v>4558</v>
      </c>
      <c r="B4526" s="12">
        <v>41696</v>
      </c>
      <c r="C4526" s="4" t="s">
        <v>25</v>
      </c>
      <c r="D4526" s="4">
        <v>2</v>
      </c>
      <c r="E4526" s="4">
        <v>125</v>
      </c>
      <c r="F4526" s="5">
        <v>0.79166666666666663</v>
      </c>
      <c r="G4526" s="6">
        <v>200</v>
      </c>
      <c r="H4526" s="7">
        <v>37000</v>
      </c>
      <c r="I4526" s="7">
        <f>FlightsPivot[[#This Row],[Total Fare]]*10%</f>
        <v>3700</v>
      </c>
      <c r="J4526" s="7">
        <f>FlightsPivot[[#This Row],[Total Fare]]+FlightsPivot[[#This Row],[10% tax ]]</f>
        <v>40700</v>
      </c>
      <c r="K4526" s="4">
        <v>2</v>
      </c>
      <c r="L4526" s="4">
        <v>2014</v>
      </c>
      <c r="M4526" t="str">
        <f>INDEX(RoutesPivot[DepAirport],MATCH($C4526,RoutesPivot[[RouteID]:[RouteID]],0))</f>
        <v>ORD</v>
      </c>
      <c r="N4526" t="str">
        <f>INDEX(RoutesPivot[AirportID],MATCH($C4526,RoutesPivot[[RouteID]:[RouteID]],0))</f>
        <v>DFW</v>
      </c>
      <c r="O4526">
        <f>INDEX(RoutesPivot[Distance],MATCH($C4526,RoutesPivot[[RouteID]:[RouteID]],0))</f>
        <v>700</v>
      </c>
      <c r="P4526">
        <f>INDEX(RoutesPivot[ListPrice],MATCH($C4526,RoutesPivot[[RouteID]:[RouteID]],0))</f>
        <v>200</v>
      </c>
      <c r="Q4526" t="str">
        <f>INDEX(AirportPivot[AirportName],MATCH($N4526,AirportPivot[[AirportID]:[AirportID]],0))</f>
        <v>Dallas/Fort Worth International</v>
      </c>
      <c r="R4526">
        <f>INDEX(AirportPivot[Gates (number of available)],MATCH($N4526,AirportPivot[[AirportID]:[AirportID]],0))</f>
        <v>130</v>
      </c>
    </row>
    <row r="4527" spans="1:18" x14ac:dyDescent="0.25">
      <c r="A4527" s="3" t="s">
        <v>4559</v>
      </c>
      <c r="B4527" s="12">
        <v>41869</v>
      </c>
      <c r="C4527" s="4" t="s">
        <v>33</v>
      </c>
      <c r="D4527" s="4">
        <v>1.5</v>
      </c>
      <c r="E4527" s="4">
        <v>80</v>
      </c>
      <c r="F4527" s="5">
        <v>0.3125</v>
      </c>
      <c r="G4527" s="6">
        <v>412.5</v>
      </c>
      <c r="H4527" s="7">
        <v>74662.5</v>
      </c>
      <c r="I4527" s="7">
        <f>FlightsPivot[[#This Row],[Total Fare]]*10%</f>
        <v>7466.25</v>
      </c>
      <c r="J4527" s="7">
        <f>FlightsPivot[[#This Row],[Total Fare]]+FlightsPivot[[#This Row],[10% tax ]]</f>
        <v>82128.75</v>
      </c>
      <c r="K4527" s="4">
        <v>8</v>
      </c>
      <c r="L4527" s="4">
        <v>2014</v>
      </c>
      <c r="M4527" t="str">
        <f>INDEX(RoutesPivot[DepAirport],MATCH($C4527,RoutesPivot[[RouteID]:[RouteID]],0))</f>
        <v>ORD</v>
      </c>
      <c r="N4527" t="str">
        <f>INDEX(RoutesPivot[AirportID],MATCH($C4527,RoutesPivot[[RouteID]:[RouteID]],0))</f>
        <v>SFO</v>
      </c>
      <c r="O4527">
        <f>INDEX(RoutesPivot[Distance],MATCH($C4527,RoutesPivot[[RouteID]:[RouteID]],0))</f>
        <v>1600</v>
      </c>
      <c r="P4527">
        <f>INDEX(RoutesPivot[ListPrice],MATCH($C4527,RoutesPivot[[RouteID]:[RouteID]],0))</f>
        <v>375</v>
      </c>
      <c r="Q4527" t="str">
        <f>INDEX(AirportPivot[AirportName],MATCH($N4527,AirportPivot[[AirportID]:[AirportID]],0))</f>
        <v>San Francisco International</v>
      </c>
      <c r="R4527">
        <f>INDEX(AirportPivot[Gates (number of available)],MATCH($N4527,AirportPivot[[AirportID]:[AirportID]],0))</f>
        <v>70</v>
      </c>
    </row>
    <row r="4528" spans="1:18" x14ac:dyDescent="0.25">
      <c r="A4528" s="3" t="s">
        <v>4560</v>
      </c>
      <c r="B4528" s="12">
        <v>41934</v>
      </c>
      <c r="C4528" s="4" t="s">
        <v>70</v>
      </c>
      <c r="D4528" s="4">
        <v>2.2000000000000002</v>
      </c>
      <c r="E4528" s="4">
        <v>169</v>
      </c>
      <c r="F4528" s="5">
        <v>0.77083333333333337</v>
      </c>
      <c r="G4528" s="6">
        <v>275</v>
      </c>
      <c r="H4528" s="7">
        <v>45375</v>
      </c>
      <c r="I4528" s="7">
        <f>FlightsPivot[[#This Row],[Total Fare]]*10%</f>
        <v>4537.5</v>
      </c>
      <c r="J4528" s="7">
        <f>FlightsPivot[[#This Row],[Total Fare]]+FlightsPivot[[#This Row],[10% tax ]]</f>
        <v>49912.5</v>
      </c>
      <c r="K4528" s="4">
        <v>10</v>
      </c>
      <c r="L4528" s="4">
        <v>2014</v>
      </c>
      <c r="M4528" t="str">
        <f>INDEX(RoutesPivot[DepAirport],MATCH($C4528,RoutesPivot[[RouteID]:[RouteID]],0))</f>
        <v>ORD</v>
      </c>
      <c r="N4528" t="str">
        <f>INDEX(RoutesPivot[AirportID],MATCH($C4528,RoutesPivot[[RouteID]:[RouteID]],0))</f>
        <v>LAS</v>
      </c>
      <c r="O4528">
        <f>INDEX(RoutesPivot[Distance],MATCH($C4528,RoutesPivot[[RouteID]:[RouteID]],0))</f>
        <v>1100</v>
      </c>
      <c r="P4528">
        <f>INDEX(RoutesPivot[ListPrice],MATCH($C4528,RoutesPivot[[RouteID]:[RouteID]],0))</f>
        <v>275</v>
      </c>
      <c r="Q4528" t="str">
        <f>INDEX(AirportPivot[AirportName],MATCH($N4528,AirportPivot[[AirportID]:[AirportID]],0))</f>
        <v>McCarran International</v>
      </c>
      <c r="R4528">
        <f>INDEX(AirportPivot[Gates (number of available)],MATCH($N4528,AirportPivot[[AirportID]:[AirportID]],0))</f>
        <v>68</v>
      </c>
    </row>
    <row r="4529" spans="1:18" x14ac:dyDescent="0.25">
      <c r="A4529" s="3" t="s">
        <v>4561</v>
      </c>
      <c r="B4529" s="12">
        <v>42099</v>
      </c>
      <c r="C4529" s="4" t="s">
        <v>80</v>
      </c>
      <c r="D4529" s="4">
        <v>0.8</v>
      </c>
      <c r="E4529" s="4">
        <v>55</v>
      </c>
      <c r="F4529" s="5">
        <v>0.5</v>
      </c>
      <c r="G4529" s="6">
        <v>300</v>
      </c>
      <c r="H4529" s="7">
        <v>49500</v>
      </c>
      <c r="I4529" s="7">
        <f>FlightsPivot[[#This Row],[Total Fare]]*10%</f>
        <v>4950</v>
      </c>
      <c r="J4529" s="7">
        <f>FlightsPivot[[#This Row],[Total Fare]]+FlightsPivot[[#This Row],[10% tax ]]</f>
        <v>54450</v>
      </c>
      <c r="K4529" s="4">
        <v>4</v>
      </c>
      <c r="L4529" s="4">
        <v>2015</v>
      </c>
      <c r="M4529" t="str">
        <f>INDEX(RoutesPivot[DepAirport],MATCH($C4529,RoutesPivot[[RouteID]:[RouteID]],0))</f>
        <v>ORD</v>
      </c>
      <c r="N4529" t="str">
        <f>INDEX(RoutesPivot[AirportID],MATCH($C4529,RoutesPivot[[RouteID]:[RouteID]],0))</f>
        <v>MIA</v>
      </c>
      <c r="O4529">
        <f>INDEX(RoutesPivot[Distance],MATCH($C4529,RoutesPivot[[RouteID]:[RouteID]],0))</f>
        <v>1000</v>
      </c>
      <c r="P4529">
        <f>INDEX(RoutesPivot[ListPrice],MATCH($C4529,RoutesPivot[[RouteID]:[RouteID]],0))</f>
        <v>300</v>
      </c>
      <c r="Q4529" t="str">
        <f>INDEX(AirportPivot[AirportName],MATCH($N4529,AirportPivot[[AirportID]:[AirportID]],0))</f>
        <v>Miami International</v>
      </c>
      <c r="R4529">
        <f>INDEX(AirportPivot[Gates (number of available)],MATCH($N4529,AirportPivot[[AirportID]:[AirportID]],0))</f>
        <v>80</v>
      </c>
    </row>
    <row r="4530" spans="1:18" x14ac:dyDescent="0.25">
      <c r="A4530" s="3" t="s">
        <v>4562</v>
      </c>
      <c r="B4530" s="12">
        <v>41992</v>
      </c>
      <c r="C4530" s="4" t="s">
        <v>17</v>
      </c>
      <c r="D4530" s="4">
        <v>3.5</v>
      </c>
      <c r="E4530" s="4">
        <v>118</v>
      </c>
      <c r="F4530" s="5">
        <v>0.64583333333333337</v>
      </c>
      <c r="G4530" s="6">
        <v>350</v>
      </c>
      <c r="H4530" s="7">
        <v>64750</v>
      </c>
      <c r="I4530" s="7">
        <f>FlightsPivot[[#This Row],[Total Fare]]*10%</f>
        <v>6475</v>
      </c>
      <c r="J4530" s="7">
        <f>FlightsPivot[[#This Row],[Total Fare]]+FlightsPivot[[#This Row],[10% tax ]]</f>
        <v>71225</v>
      </c>
      <c r="K4530" s="4">
        <v>12</v>
      </c>
      <c r="L4530" s="4">
        <v>2014</v>
      </c>
      <c r="M4530" t="str">
        <f>INDEX(RoutesPivot[DepAirport],MATCH($C4530,RoutesPivot[[RouteID]:[RouteID]],0))</f>
        <v>ORD</v>
      </c>
      <c r="N4530" t="str">
        <f>INDEX(RoutesPivot[AirportID],MATCH($C4530,RoutesPivot[[RouteID]:[RouteID]],0))</f>
        <v>LAX</v>
      </c>
      <c r="O4530">
        <f>INDEX(RoutesPivot[Distance],MATCH($C4530,RoutesPivot[[RouteID]:[RouteID]],0))</f>
        <v>1518</v>
      </c>
      <c r="P4530">
        <f>INDEX(RoutesPivot[ListPrice],MATCH($C4530,RoutesPivot[[RouteID]:[RouteID]],0))</f>
        <v>350</v>
      </c>
      <c r="Q4530" t="str">
        <f>INDEX(AirportPivot[AirportName],MATCH($N4530,AirportPivot[[AirportID]:[AirportID]],0))</f>
        <v>Los Angeles International</v>
      </c>
      <c r="R4530">
        <f>INDEX(AirportPivot[Gates (number of available)],MATCH($N4530,AirportPivot[[AirportID]:[AirportID]],0))</f>
        <v>86</v>
      </c>
    </row>
    <row r="4531" spans="1:18" x14ac:dyDescent="0.25">
      <c r="A4531" s="3" t="s">
        <v>4563</v>
      </c>
      <c r="B4531" s="12">
        <v>42209</v>
      </c>
      <c r="C4531" s="4" t="s">
        <v>17</v>
      </c>
      <c r="D4531" s="4">
        <v>5.2</v>
      </c>
      <c r="E4531" s="4">
        <v>192</v>
      </c>
      <c r="F4531" s="5">
        <v>0.5</v>
      </c>
      <c r="G4531" s="6">
        <v>385</v>
      </c>
      <c r="H4531" s="7">
        <v>63525</v>
      </c>
      <c r="I4531" s="7">
        <f>FlightsPivot[[#This Row],[Total Fare]]*10%</f>
        <v>6352.5</v>
      </c>
      <c r="J4531" s="7">
        <f>FlightsPivot[[#This Row],[Total Fare]]+FlightsPivot[[#This Row],[10% tax ]]</f>
        <v>69877.5</v>
      </c>
      <c r="K4531" s="4">
        <v>7</v>
      </c>
      <c r="L4531" s="4">
        <v>2015</v>
      </c>
      <c r="M4531" t="str">
        <f>INDEX(RoutesPivot[DepAirport],MATCH($C4531,RoutesPivot[[RouteID]:[RouteID]],0))</f>
        <v>ORD</v>
      </c>
      <c r="N4531" t="str">
        <f>INDEX(RoutesPivot[AirportID],MATCH($C4531,RoutesPivot[[RouteID]:[RouteID]],0))</f>
        <v>LAX</v>
      </c>
      <c r="O4531">
        <f>INDEX(RoutesPivot[Distance],MATCH($C4531,RoutesPivot[[RouteID]:[RouteID]],0))</f>
        <v>1518</v>
      </c>
      <c r="P4531">
        <f>INDEX(RoutesPivot[ListPrice],MATCH($C4531,RoutesPivot[[RouteID]:[RouteID]],0))</f>
        <v>350</v>
      </c>
      <c r="Q4531" t="str">
        <f>INDEX(AirportPivot[AirportName],MATCH($N4531,AirportPivot[[AirportID]:[AirportID]],0))</f>
        <v>Los Angeles International</v>
      </c>
      <c r="R4531">
        <f>INDEX(AirportPivot[Gates (number of available)],MATCH($N4531,AirportPivot[[AirportID]:[AirportID]],0))</f>
        <v>86</v>
      </c>
    </row>
    <row r="4532" spans="1:18" x14ac:dyDescent="0.25">
      <c r="A4532" s="3" t="s">
        <v>4564</v>
      </c>
      <c r="B4532" s="12">
        <v>41644</v>
      </c>
      <c r="C4532" s="4" t="s">
        <v>21</v>
      </c>
      <c r="D4532" s="4">
        <v>2.2000000000000002</v>
      </c>
      <c r="E4532" s="4">
        <v>187</v>
      </c>
      <c r="F4532" s="5">
        <v>0.66666666666666663</v>
      </c>
      <c r="G4532" s="6">
        <v>125</v>
      </c>
      <c r="H4532" s="7">
        <v>20625</v>
      </c>
      <c r="I4532" s="7">
        <f>FlightsPivot[[#This Row],[Total Fare]]*10%</f>
        <v>2062.5</v>
      </c>
      <c r="J4532" s="7">
        <f>FlightsPivot[[#This Row],[Total Fare]]+FlightsPivot[[#This Row],[10% tax ]]</f>
        <v>22687.5</v>
      </c>
      <c r="K4532" s="4">
        <v>1</v>
      </c>
      <c r="L4532" s="4">
        <v>2014</v>
      </c>
      <c r="M4532" t="str">
        <f>INDEX(RoutesPivot[DepAirport],MATCH($C4532,RoutesPivot[[RouteID]:[RouteID]],0))</f>
        <v>ORD</v>
      </c>
      <c r="N4532" t="str">
        <f>INDEX(RoutesPivot[AirportID],MATCH($C4532,RoutesPivot[[RouteID]:[RouteID]],0))</f>
        <v>CLT</v>
      </c>
      <c r="O4532">
        <f>INDEX(RoutesPivot[Distance],MATCH($C4532,RoutesPivot[[RouteID]:[RouteID]],0))</f>
        <v>700</v>
      </c>
      <c r="P4532">
        <f>INDEX(RoutesPivot[ListPrice],MATCH($C4532,RoutesPivot[[RouteID]:[RouteID]],0))</f>
        <v>125</v>
      </c>
      <c r="Q4532" t="str">
        <f>INDEX(AirportPivot[AirportName],MATCH($N4532,AirportPivot[[AirportID]:[AirportID]],0))</f>
        <v>Charlotte/Douglas International</v>
      </c>
      <c r="R4532">
        <f>INDEX(AirportPivot[Gates (number of available)],MATCH($N4532,AirportPivot[[AirportID]:[AirportID]],0))</f>
        <v>65</v>
      </c>
    </row>
    <row r="4533" spans="1:18" x14ac:dyDescent="0.25">
      <c r="A4533" s="3" t="s">
        <v>4565</v>
      </c>
      <c r="B4533" s="12">
        <v>42247</v>
      </c>
      <c r="C4533" s="4" t="s">
        <v>83</v>
      </c>
      <c r="D4533" s="4">
        <v>4</v>
      </c>
      <c r="E4533" s="4">
        <v>70</v>
      </c>
      <c r="F4533" s="5">
        <v>0.79166666666666663</v>
      </c>
      <c r="G4533" s="6">
        <v>264</v>
      </c>
      <c r="H4533" s="7">
        <v>47784</v>
      </c>
      <c r="I4533" s="7">
        <f>FlightsPivot[[#This Row],[Total Fare]]*10%</f>
        <v>4778.4000000000005</v>
      </c>
      <c r="J4533" s="7">
        <f>FlightsPivot[[#This Row],[Total Fare]]+FlightsPivot[[#This Row],[10% tax ]]</f>
        <v>52562.400000000001</v>
      </c>
      <c r="K4533" s="4">
        <v>8</v>
      </c>
      <c r="L4533" s="4">
        <v>2015</v>
      </c>
      <c r="M4533" t="str">
        <f>INDEX(RoutesPivot[DepAirport],MATCH($C4533,RoutesPivot[[RouteID]:[RouteID]],0))</f>
        <v>ORD</v>
      </c>
      <c r="N4533" t="str">
        <f>INDEX(RoutesPivot[AirportID],MATCH($C4533,RoutesPivot[[RouteID]:[RouteID]],0))</f>
        <v>BWI</v>
      </c>
      <c r="O4533">
        <f>INDEX(RoutesPivot[Distance],MATCH($C4533,RoutesPivot[[RouteID]:[RouteID]],0))</f>
        <v>520</v>
      </c>
      <c r="P4533">
        <f>INDEX(RoutesPivot[ListPrice],MATCH($C4533,RoutesPivot[[RouteID]:[RouteID]],0))</f>
        <v>240</v>
      </c>
      <c r="Q4533" t="str">
        <f>INDEX(AirportPivot[AirportName],MATCH($N4533,AirportPivot[[AirportID]:[AirportID]],0))</f>
        <v>Baltimore/Washington International Thurgood Marshall</v>
      </c>
      <c r="R4533">
        <f>INDEX(AirportPivot[Gates (number of available)],MATCH($N4533,AirportPivot[[AirportID]:[AirportID]],0))</f>
        <v>58</v>
      </c>
    </row>
    <row r="4534" spans="1:18" x14ac:dyDescent="0.25">
      <c r="A4534" s="3" t="s">
        <v>4566</v>
      </c>
      <c r="B4534" s="12">
        <v>41681</v>
      </c>
      <c r="C4534" s="4" t="s">
        <v>86</v>
      </c>
      <c r="D4534" s="4">
        <v>3.3</v>
      </c>
      <c r="E4534" s="4">
        <v>66</v>
      </c>
      <c r="F4534" s="5">
        <v>0.29166666666666669</v>
      </c>
      <c r="G4534" s="6">
        <v>115</v>
      </c>
      <c r="H4534" s="7">
        <v>20815</v>
      </c>
      <c r="I4534" s="7">
        <f>FlightsPivot[[#This Row],[Total Fare]]*10%</f>
        <v>2081.5</v>
      </c>
      <c r="J4534" s="7">
        <f>FlightsPivot[[#This Row],[Total Fare]]+FlightsPivot[[#This Row],[10% tax ]]</f>
        <v>22896.5</v>
      </c>
      <c r="K4534" s="4">
        <v>2</v>
      </c>
      <c r="L4534" s="4">
        <v>2014</v>
      </c>
      <c r="M4534" t="str">
        <f>INDEX(RoutesPivot[DepAirport],MATCH($C4534,RoutesPivot[[RouteID]:[RouteID]],0))</f>
        <v>ORD</v>
      </c>
      <c r="N4534" t="str">
        <f>INDEX(RoutesPivot[AirportID],MATCH($C4534,RoutesPivot[[RouteID]:[RouteID]],0))</f>
        <v>DTW</v>
      </c>
      <c r="O4534">
        <f>INDEX(RoutesPivot[Distance],MATCH($C4534,RoutesPivot[[RouteID]:[RouteID]],0))</f>
        <v>200</v>
      </c>
      <c r="P4534">
        <f>INDEX(RoutesPivot[ListPrice],MATCH($C4534,RoutesPivot[[RouteID]:[RouteID]],0))</f>
        <v>115</v>
      </c>
      <c r="Q4534" t="str">
        <f>INDEX(AirportPivot[AirportName],MATCH($N4534,AirportPivot[[AirportID]:[AirportID]],0))</f>
        <v>Detroit Metropolitan Wayne County</v>
      </c>
      <c r="R4534">
        <f>INDEX(AirportPivot[Gates (number of available)],MATCH($N4534,AirportPivot[[AirportID]:[AirportID]],0))</f>
        <v>60</v>
      </c>
    </row>
    <row r="4535" spans="1:18" x14ac:dyDescent="0.25">
      <c r="A4535" s="3" t="s">
        <v>4567</v>
      </c>
      <c r="B4535" s="12">
        <v>41704</v>
      </c>
      <c r="C4535" s="4" t="s">
        <v>21</v>
      </c>
      <c r="D4535" s="4">
        <v>2</v>
      </c>
      <c r="E4535" s="4">
        <v>22</v>
      </c>
      <c r="F4535" s="5">
        <v>0.70833333333333337</v>
      </c>
      <c r="G4535" s="6">
        <v>125</v>
      </c>
      <c r="H4535" s="7">
        <v>23125</v>
      </c>
      <c r="I4535" s="7">
        <f>FlightsPivot[[#This Row],[Total Fare]]*10%</f>
        <v>2312.5</v>
      </c>
      <c r="J4535" s="7">
        <f>FlightsPivot[[#This Row],[Total Fare]]+FlightsPivot[[#This Row],[10% tax ]]</f>
        <v>25437.5</v>
      </c>
      <c r="K4535" s="4">
        <v>3</v>
      </c>
      <c r="L4535" s="4">
        <v>2014</v>
      </c>
      <c r="M4535" t="str">
        <f>INDEX(RoutesPivot[DepAirport],MATCH($C4535,RoutesPivot[[RouteID]:[RouteID]],0))</f>
        <v>ORD</v>
      </c>
      <c r="N4535" t="str">
        <f>INDEX(RoutesPivot[AirportID],MATCH($C4535,RoutesPivot[[RouteID]:[RouteID]],0))</f>
        <v>CLT</v>
      </c>
      <c r="O4535">
        <f>INDEX(RoutesPivot[Distance],MATCH($C4535,RoutesPivot[[RouteID]:[RouteID]],0))</f>
        <v>700</v>
      </c>
      <c r="P4535">
        <f>INDEX(RoutesPivot[ListPrice],MATCH($C4535,RoutesPivot[[RouteID]:[RouteID]],0))</f>
        <v>125</v>
      </c>
      <c r="Q4535" t="str">
        <f>INDEX(AirportPivot[AirportName],MATCH($N4535,AirportPivot[[AirportID]:[AirportID]],0))</f>
        <v>Charlotte/Douglas International</v>
      </c>
      <c r="R4535">
        <f>INDEX(AirportPivot[Gates (number of available)],MATCH($N4535,AirportPivot[[AirportID]:[AirportID]],0))</f>
        <v>65</v>
      </c>
    </row>
    <row r="4536" spans="1:18" x14ac:dyDescent="0.25">
      <c r="A4536" s="3" t="s">
        <v>4568</v>
      </c>
      <c r="B4536" s="12">
        <v>42047</v>
      </c>
      <c r="C4536" s="4" t="s">
        <v>13</v>
      </c>
      <c r="D4536" s="4">
        <v>1.2</v>
      </c>
      <c r="E4536" s="4">
        <v>4</v>
      </c>
      <c r="F4536" s="5">
        <v>0.79166666666666663</v>
      </c>
      <c r="G4536" s="6">
        <v>250</v>
      </c>
      <c r="H4536" s="7">
        <v>46250</v>
      </c>
      <c r="I4536" s="7">
        <f>FlightsPivot[[#This Row],[Total Fare]]*10%</f>
        <v>4625</v>
      </c>
      <c r="J4536" s="7">
        <f>FlightsPivot[[#This Row],[Total Fare]]+FlightsPivot[[#This Row],[10% tax ]]</f>
        <v>50875</v>
      </c>
      <c r="K4536" s="4">
        <v>2</v>
      </c>
      <c r="L4536" s="4">
        <v>2015</v>
      </c>
      <c r="M4536" t="str">
        <f>INDEX(RoutesPivot[DepAirport],MATCH($C4536,RoutesPivot[[RouteID]:[RouteID]],0))</f>
        <v>ORD</v>
      </c>
      <c r="N4536" t="str">
        <f>INDEX(RoutesPivot[AirportID],MATCH($C4536,RoutesPivot[[RouteID]:[RouteID]],0))</f>
        <v>JFK</v>
      </c>
      <c r="O4536">
        <f>INDEX(RoutesPivot[Distance],MATCH($C4536,RoutesPivot[[RouteID]:[RouteID]],0))</f>
        <v>619</v>
      </c>
      <c r="P4536">
        <f>INDEX(RoutesPivot[ListPrice],MATCH($C4536,RoutesPivot[[RouteID]:[RouteID]],0))</f>
        <v>250</v>
      </c>
      <c r="Q4536" t="str">
        <f>INDEX(AirportPivot[AirportName],MATCH($N4536,AirportPivot[[AirportID]:[AirportID]],0))</f>
        <v>John F Kennedy International</v>
      </c>
      <c r="R4536">
        <f>INDEX(AirportPivot[Gates (number of available)],MATCH($N4536,AirportPivot[[AirportID]:[AirportID]],0))</f>
        <v>120</v>
      </c>
    </row>
    <row r="4537" spans="1:18" x14ac:dyDescent="0.25">
      <c r="A4537" s="3" t="s">
        <v>4569</v>
      </c>
      <c r="B4537" s="12">
        <v>42275</v>
      </c>
      <c r="C4537" s="4" t="s">
        <v>103</v>
      </c>
      <c r="D4537" s="4">
        <v>2.5</v>
      </c>
      <c r="E4537" s="4">
        <v>18</v>
      </c>
      <c r="F4537" s="5">
        <v>0.77083333333333337</v>
      </c>
      <c r="G4537" s="6">
        <v>300</v>
      </c>
      <c r="H4537" s="7">
        <v>55500</v>
      </c>
      <c r="I4537" s="7">
        <f>FlightsPivot[[#This Row],[Total Fare]]*10%</f>
        <v>5550</v>
      </c>
      <c r="J4537" s="7">
        <f>FlightsPivot[[#This Row],[Total Fare]]+FlightsPivot[[#This Row],[10% tax ]]</f>
        <v>61050</v>
      </c>
      <c r="K4537" s="4">
        <v>9</v>
      </c>
      <c r="L4537" s="4">
        <v>2015</v>
      </c>
      <c r="M4537" t="str">
        <f>INDEX(RoutesPivot[DepAirport],MATCH($C4537,RoutesPivot[[RouteID]:[RouteID]],0))</f>
        <v>ORD</v>
      </c>
      <c r="N4537" t="str">
        <f>INDEX(RoutesPivot[AirportID],MATCH($C4537,RoutesPivot[[RouteID]:[RouteID]],0))</f>
        <v>IAD</v>
      </c>
      <c r="O4537">
        <f>INDEX(RoutesPivot[Distance],MATCH($C4537,RoutesPivot[[RouteID]:[RouteID]],0))</f>
        <v>515</v>
      </c>
      <c r="P4537">
        <f>INDEX(RoutesPivot[ListPrice],MATCH($C4537,RoutesPivot[[RouteID]:[RouteID]],0))</f>
        <v>300</v>
      </c>
      <c r="Q4537" t="str">
        <f>INDEX(AirportPivot[AirportName],MATCH($N4537,AirportPivot[[AirportID]:[AirportID]],0))</f>
        <v>Washington Dulles International</v>
      </c>
      <c r="R4537">
        <f>INDEX(AirportPivot[Gates (number of available)],MATCH($N4537,AirportPivot[[AirportID]:[AirportID]],0))</f>
        <v>95</v>
      </c>
    </row>
    <row r="4538" spans="1:18" x14ac:dyDescent="0.25">
      <c r="A4538" s="3" t="s">
        <v>4570</v>
      </c>
      <c r="B4538" s="12">
        <v>42234</v>
      </c>
      <c r="C4538" s="4" t="s">
        <v>17</v>
      </c>
      <c r="D4538" s="4">
        <v>4.7</v>
      </c>
      <c r="E4538" s="4">
        <v>156</v>
      </c>
      <c r="F4538" s="5">
        <v>0.52083333333333337</v>
      </c>
      <c r="G4538" s="6">
        <v>385</v>
      </c>
      <c r="H4538" s="7">
        <v>63525</v>
      </c>
      <c r="I4538" s="7">
        <f>FlightsPivot[[#This Row],[Total Fare]]*10%</f>
        <v>6352.5</v>
      </c>
      <c r="J4538" s="7">
        <f>FlightsPivot[[#This Row],[Total Fare]]+FlightsPivot[[#This Row],[10% tax ]]</f>
        <v>69877.5</v>
      </c>
      <c r="K4538" s="4">
        <v>8</v>
      </c>
      <c r="L4538" s="4">
        <v>2015</v>
      </c>
      <c r="M4538" t="str">
        <f>INDEX(RoutesPivot[DepAirport],MATCH($C4538,RoutesPivot[[RouteID]:[RouteID]],0))</f>
        <v>ORD</v>
      </c>
      <c r="N4538" t="str">
        <f>INDEX(RoutesPivot[AirportID],MATCH($C4538,RoutesPivot[[RouteID]:[RouteID]],0))</f>
        <v>LAX</v>
      </c>
      <c r="O4538">
        <f>INDEX(RoutesPivot[Distance],MATCH($C4538,RoutesPivot[[RouteID]:[RouteID]],0))</f>
        <v>1518</v>
      </c>
      <c r="P4538">
        <f>INDEX(RoutesPivot[ListPrice],MATCH($C4538,RoutesPivot[[RouteID]:[RouteID]],0))</f>
        <v>350</v>
      </c>
      <c r="Q4538" t="str">
        <f>INDEX(AirportPivot[AirportName],MATCH($N4538,AirportPivot[[AirportID]:[AirportID]],0))</f>
        <v>Los Angeles International</v>
      </c>
      <c r="R4538">
        <f>INDEX(AirportPivot[Gates (number of available)],MATCH($N4538,AirportPivot[[AirportID]:[AirportID]],0))</f>
        <v>86</v>
      </c>
    </row>
    <row r="4539" spans="1:18" x14ac:dyDescent="0.25">
      <c r="A4539" s="3" t="s">
        <v>4571</v>
      </c>
      <c r="B4539" s="12">
        <v>42282</v>
      </c>
      <c r="C4539" s="4" t="s">
        <v>33</v>
      </c>
      <c r="D4539" s="4">
        <v>3</v>
      </c>
      <c r="E4539" s="4">
        <v>97</v>
      </c>
      <c r="F4539" s="5">
        <v>0.45833333333333331</v>
      </c>
      <c r="G4539" s="6">
        <v>375</v>
      </c>
      <c r="H4539" s="7">
        <v>69375</v>
      </c>
      <c r="I4539" s="7">
        <f>FlightsPivot[[#This Row],[Total Fare]]*10%</f>
        <v>6937.5</v>
      </c>
      <c r="J4539" s="7">
        <f>FlightsPivot[[#This Row],[Total Fare]]+FlightsPivot[[#This Row],[10% tax ]]</f>
        <v>76312.5</v>
      </c>
      <c r="K4539" s="4">
        <v>10</v>
      </c>
      <c r="L4539" s="4">
        <v>2015</v>
      </c>
      <c r="M4539" t="str">
        <f>INDEX(RoutesPivot[DepAirport],MATCH($C4539,RoutesPivot[[RouteID]:[RouteID]],0))</f>
        <v>ORD</v>
      </c>
      <c r="N4539" t="str">
        <f>INDEX(RoutesPivot[AirportID],MATCH($C4539,RoutesPivot[[RouteID]:[RouteID]],0))</f>
        <v>SFO</v>
      </c>
      <c r="O4539">
        <f>INDEX(RoutesPivot[Distance],MATCH($C4539,RoutesPivot[[RouteID]:[RouteID]],0))</f>
        <v>1600</v>
      </c>
      <c r="P4539">
        <f>INDEX(RoutesPivot[ListPrice],MATCH($C4539,RoutesPivot[[RouteID]:[RouteID]],0))</f>
        <v>375</v>
      </c>
      <c r="Q4539" t="str">
        <f>INDEX(AirportPivot[AirportName],MATCH($N4539,AirportPivot[[AirportID]:[AirportID]],0))</f>
        <v>San Francisco International</v>
      </c>
      <c r="R4539">
        <f>INDEX(AirportPivot[Gates (number of available)],MATCH($N4539,AirportPivot[[AirportID]:[AirportID]],0))</f>
        <v>70</v>
      </c>
    </row>
    <row r="4540" spans="1:18" x14ac:dyDescent="0.25">
      <c r="A4540" s="3" t="s">
        <v>4572</v>
      </c>
      <c r="B4540" s="12">
        <v>41840</v>
      </c>
      <c r="C4540" s="4" t="s">
        <v>33</v>
      </c>
      <c r="D4540" s="4">
        <v>2.2000000000000002</v>
      </c>
      <c r="E4540" s="4">
        <v>178</v>
      </c>
      <c r="F4540" s="5">
        <v>0.41666666666666669</v>
      </c>
      <c r="G4540" s="6">
        <v>412.5</v>
      </c>
      <c r="H4540" s="7">
        <v>68062.5</v>
      </c>
      <c r="I4540" s="7">
        <f>FlightsPivot[[#This Row],[Total Fare]]*10%</f>
        <v>6806.25</v>
      </c>
      <c r="J4540" s="7">
        <f>FlightsPivot[[#This Row],[Total Fare]]+FlightsPivot[[#This Row],[10% tax ]]</f>
        <v>74868.75</v>
      </c>
      <c r="K4540" s="4">
        <v>7</v>
      </c>
      <c r="L4540" s="4">
        <v>2014</v>
      </c>
      <c r="M4540" t="str">
        <f>INDEX(RoutesPivot[DepAirport],MATCH($C4540,RoutesPivot[[RouteID]:[RouteID]],0))</f>
        <v>ORD</v>
      </c>
      <c r="N4540" t="str">
        <f>INDEX(RoutesPivot[AirportID],MATCH($C4540,RoutesPivot[[RouteID]:[RouteID]],0))</f>
        <v>SFO</v>
      </c>
      <c r="O4540">
        <f>INDEX(RoutesPivot[Distance],MATCH($C4540,RoutesPivot[[RouteID]:[RouteID]],0))</f>
        <v>1600</v>
      </c>
      <c r="P4540">
        <f>INDEX(RoutesPivot[ListPrice],MATCH($C4540,RoutesPivot[[RouteID]:[RouteID]],0))</f>
        <v>375</v>
      </c>
      <c r="Q4540" t="str">
        <f>INDEX(AirportPivot[AirportName],MATCH($N4540,AirportPivot[[AirportID]:[AirportID]],0))</f>
        <v>San Francisco International</v>
      </c>
      <c r="R4540">
        <f>INDEX(AirportPivot[Gates (number of available)],MATCH($N4540,AirportPivot[[AirportID]:[AirportID]],0))</f>
        <v>70</v>
      </c>
    </row>
    <row r="4541" spans="1:18" x14ac:dyDescent="0.25">
      <c r="A4541" s="3" t="s">
        <v>4573</v>
      </c>
      <c r="B4541" s="12">
        <v>42000</v>
      </c>
      <c r="C4541" s="4" t="s">
        <v>33</v>
      </c>
      <c r="D4541" s="4">
        <v>3.9</v>
      </c>
      <c r="E4541" s="4">
        <v>127</v>
      </c>
      <c r="F4541" s="5">
        <v>0.45833333333333331</v>
      </c>
      <c r="G4541" s="6">
        <v>525</v>
      </c>
      <c r="H4541" s="7">
        <v>97125</v>
      </c>
      <c r="I4541" s="7">
        <f>FlightsPivot[[#This Row],[Total Fare]]*10%</f>
        <v>9712.5</v>
      </c>
      <c r="J4541" s="7">
        <f>FlightsPivot[[#This Row],[Total Fare]]+FlightsPivot[[#This Row],[10% tax ]]</f>
        <v>106837.5</v>
      </c>
      <c r="K4541" s="4">
        <v>12</v>
      </c>
      <c r="L4541" s="4">
        <v>2014</v>
      </c>
      <c r="M4541" t="str">
        <f>INDEX(RoutesPivot[DepAirport],MATCH($C4541,RoutesPivot[[RouteID]:[RouteID]],0))</f>
        <v>ORD</v>
      </c>
      <c r="N4541" t="str">
        <f>INDEX(RoutesPivot[AirportID],MATCH($C4541,RoutesPivot[[RouteID]:[RouteID]],0))</f>
        <v>SFO</v>
      </c>
      <c r="O4541">
        <f>INDEX(RoutesPivot[Distance],MATCH($C4541,RoutesPivot[[RouteID]:[RouteID]],0))</f>
        <v>1600</v>
      </c>
      <c r="P4541">
        <f>INDEX(RoutesPivot[ListPrice],MATCH($C4541,RoutesPivot[[RouteID]:[RouteID]],0))</f>
        <v>375</v>
      </c>
      <c r="Q4541" t="str">
        <f>INDEX(AirportPivot[AirportName],MATCH($N4541,AirportPivot[[AirportID]:[AirportID]],0))</f>
        <v>San Francisco International</v>
      </c>
      <c r="R4541">
        <f>INDEX(AirportPivot[Gates (number of available)],MATCH($N4541,AirportPivot[[AirportID]:[AirportID]],0))</f>
        <v>70</v>
      </c>
    </row>
    <row r="4542" spans="1:18" x14ac:dyDescent="0.25">
      <c r="A4542" s="3" t="s">
        <v>4574</v>
      </c>
      <c r="B4542" s="12">
        <v>42337</v>
      </c>
      <c r="C4542" s="4" t="s">
        <v>80</v>
      </c>
      <c r="D4542" s="4">
        <v>3.1</v>
      </c>
      <c r="E4542" s="4">
        <v>3</v>
      </c>
      <c r="F4542" s="5">
        <v>0.8125</v>
      </c>
      <c r="G4542" s="6">
        <v>450</v>
      </c>
      <c r="H4542" s="7">
        <v>83250</v>
      </c>
      <c r="I4542" s="7">
        <f>FlightsPivot[[#This Row],[Total Fare]]*10%</f>
        <v>8325</v>
      </c>
      <c r="J4542" s="7">
        <f>FlightsPivot[[#This Row],[Total Fare]]+FlightsPivot[[#This Row],[10% tax ]]</f>
        <v>91575</v>
      </c>
      <c r="K4542" s="4">
        <v>11</v>
      </c>
      <c r="L4542" s="4">
        <v>2015</v>
      </c>
      <c r="M4542" t="str">
        <f>INDEX(RoutesPivot[DepAirport],MATCH($C4542,RoutesPivot[[RouteID]:[RouteID]],0))</f>
        <v>ORD</v>
      </c>
      <c r="N4542" t="str">
        <f>INDEX(RoutesPivot[AirportID],MATCH($C4542,RoutesPivot[[RouteID]:[RouteID]],0))</f>
        <v>MIA</v>
      </c>
      <c r="O4542">
        <f>INDEX(RoutesPivot[Distance],MATCH($C4542,RoutesPivot[[RouteID]:[RouteID]],0))</f>
        <v>1000</v>
      </c>
      <c r="P4542">
        <f>INDEX(RoutesPivot[ListPrice],MATCH($C4542,RoutesPivot[[RouteID]:[RouteID]],0))</f>
        <v>300</v>
      </c>
      <c r="Q4542" t="str">
        <f>INDEX(AirportPivot[AirportName],MATCH($N4542,AirportPivot[[AirportID]:[AirportID]],0))</f>
        <v>Miami International</v>
      </c>
      <c r="R4542">
        <f>INDEX(AirportPivot[Gates (number of available)],MATCH($N4542,AirportPivot[[AirportID]:[AirportID]],0))</f>
        <v>80</v>
      </c>
    </row>
    <row r="4543" spans="1:18" x14ac:dyDescent="0.25">
      <c r="A4543" s="3" t="s">
        <v>4575</v>
      </c>
      <c r="B4543" s="12">
        <v>41882</v>
      </c>
      <c r="C4543" s="4" t="s">
        <v>50</v>
      </c>
      <c r="D4543" s="4">
        <v>1.4</v>
      </c>
      <c r="E4543" s="4">
        <v>207</v>
      </c>
      <c r="F4543" s="5">
        <v>0.60416666666666663</v>
      </c>
      <c r="G4543" s="6">
        <v>302.5</v>
      </c>
      <c r="H4543" s="7">
        <v>49912.5</v>
      </c>
      <c r="I4543" s="7">
        <f>FlightsPivot[[#This Row],[Total Fare]]*10%</f>
        <v>4991.25</v>
      </c>
      <c r="J4543" s="7">
        <f>FlightsPivot[[#This Row],[Total Fare]]+FlightsPivot[[#This Row],[10% tax ]]</f>
        <v>54903.75</v>
      </c>
      <c r="K4543" s="4">
        <v>8</v>
      </c>
      <c r="L4543" s="4">
        <v>2014</v>
      </c>
      <c r="M4543" t="str">
        <f>INDEX(RoutesPivot[DepAirport],MATCH($C4543,RoutesPivot[[RouteID]:[RouteID]],0))</f>
        <v>ORD</v>
      </c>
      <c r="N4543" t="str">
        <f>INDEX(RoutesPivot[AirportID],MATCH($C4543,RoutesPivot[[RouteID]:[RouteID]],0))</f>
        <v>LGA</v>
      </c>
      <c r="O4543">
        <f>INDEX(RoutesPivot[Distance],MATCH($C4543,RoutesPivot[[RouteID]:[RouteID]],0))</f>
        <v>610</v>
      </c>
      <c r="P4543">
        <f>INDEX(RoutesPivot[ListPrice],MATCH($C4543,RoutesPivot[[RouteID]:[RouteID]],0))</f>
        <v>275</v>
      </c>
      <c r="Q4543" t="str">
        <f>INDEX(AirportPivot[AirportName],MATCH($N4543,AirportPivot[[AirportID]:[AirportID]],0))</f>
        <v>Laguardia</v>
      </c>
      <c r="R4543">
        <f>INDEX(AirportPivot[Gates (number of available)],MATCH($N4543,AirportPivot[[AirportID]:[AirportID]],0))</f>
        <v>66</v>
      </c>
    </row>
    <row r="4544" spans="1:18" x14ac:dyDescent="0.25">
      <c r="A4544" s="3" t="s">
        <v>4576</v>
      </c>
      <c r="B4544" s="12">
        <v>42243</v>
      </c>
      <c r="C4544" s="4" t="s">
        <v>40</v>
      </c>
      <c r="D4544" s="4">
        <v>2.2000000000000002</v>
      </c>
      <c r="E4544" s="4">
        <v>151</v>
      </c>
      <c r="F4544" s="5">
        <v>0.29166666666666669</v>
      </c>
      <c r="G4544" s="6">
        <v>126.5</v>
      </c>
      <c r="H4544" s="7">
        <v>23402.5</v>
      </c>
      <c r="I4544" s="7">
        <f>FlightsPivot[[#This Row],[Total Fare]]*10%</f>
        <v>2340.25</v>
      </c>
      <c r="J4544" s="7">
        <f>FlightsPivot[[#This Row],[Total Fare]]+FlightsPivot[[#This Row],[10% tax ]]</f>
        <v>25742.75</v>
      </c>
      <c r="K4544" s="4">
        <v>8</v>
      </c>
      <c r="L4544" s="4">
        <v>2015</v>
      </c>
      <c r="M4544" t="str">
        <f>INDEX(RoutesPivot[DepAirport],MATCH($C4544,RoutesPivot[[RouteID]:[RouteID]],0))</f>
        <v>ORD</v>
      </c>
      <c r="N4544" t="str">
        <f>INDEX(RoutesPivot[AirportID],MATCH($C4544,RoutesPivot[[RouteID]:[RouteID]],0))</f>
        <v>MSP</v>
      </c>
      <c r="O4544">
        <f>INDEX(RoutesPivot[Distance],MATCH($C4544,RoutesPivot[[RouteID]:[RouteID]],0))</f>
        <v>300</v>
      </c>
      <c r="P4544">
        <f>INDEX(RoutesPivot[ListPrice],MATCH($C4544,RoutesPivot[[RouteID]:[RouteID]],0))</f>
        <v>115</v>
      </c>
      <c r="Q4544" t="str">
        <f>INDEX(AirportPivot[AirportName],MATCH($N4544,AirportPivot[[AirportID]:[AirportID]],0))</f>
        <v>Minneapolis-St Paul International/Wold-Chamberlain</v>
      </c>
      <c r="R4544">
        <f>INDEX(AirportPivot[Gates (number of available)],MATCH($N4544,AirportPivot[[AirportID]:[AirportID]],0))</f>
        <v>65</v>
      </c>
    </row>
    <row r="4545" spans="1:18" x14ac:dyDescent="0.25">
      <c r="A4545" s="3" t="s">
        <v>4577</v>
      </c>
      <c r="B4545" s="12">
        <v>42015</v>
      </c>
      <c r="C4545" s="4" t="s">
        <v>98</v>
      </c>
      <c r="D4545" s="4">
        <v>1.5</v>
      </c>
      <c r="E4545" s="4">
        <v>25</v>
      </c>
      <c r="F4545" s="5">
        <v>0.375</v>
      </c>
      <c r="G4545" s="6">
        <v>275</v>
      </c>
      <c r="H4545" s="7">
        <v>50875</v>
      </c>
      <c r="I4545" s="7">
        <f>FlightsPivot[[#This Row],[Total Fare]]*10%</f>
        <v>5087.5</v>
      </c>
      <c r="J4545" s="7">
        <f>FlightsPivot[[#This Row],[Total Fare]]+FlightsPivot[[#This Row],[10% tax ]]</f>
        <v>55962.5</v>
      </c>
      <c r="K4545" s="4">
        <v>1</v>
      </c>
      <c r="L4545" s="4">
        <v>2015</v>
      </c>
      <c r="M4545" t="str">
        <f>INDEX(RoutesPivot[DepAirport],MATCH($C4545,RoutesPivot[[RouteID]:[RouteID]],0))</f>
        <v>ORD</v>
      </c>
      <c r="N4545" t="str">
        <f>INDEX(RoutesPivot[AirportID],MATCH($C4545,RoutesPivot[[RouteID]:[RouteID]],0))</f>
        <v>PHL</v>
      </c>
      <c r="O4545">
        <f>INDEX(RoutesPivot[Distance],MATCH($C4545,RoutesPivot[[RouteID]:[RouteID]],0))</f>
        <v>580</v>
      </c>
      <c r="P4545">
        <f>INDEX(RoutesPivot[ListPrice],MATCH($C4545,RoutesPivot[[RouteID]:[RouteID]],0))</f>
        <v>275</v>
      </c>
      <c r="Q4545" t="str">
        <f>INDEX(AirportPivot[AirportName],MATCH($N4545,AirportPivot[[AirportID]:[AirportID]],0))</f>
        <v>Philadelphia International</v>
      </c>
      <c r="R4545">
        <f>INDEX(AirportPivot[Gates (number of available)],MATCH($N4545,AirportPivot[[AirportID]:[AirportID]],0))</f>
        <v>89</v>
      </c>
    </row>
    <row r="4546" spans="1:18" x14ac:dyDescent="0.25">
      <c r="A4546" s="3" t="s">
        <v>4578</v>
      </c>
      <c r="B4546" s="12">
        <v>42352</v>
      </c>
      <c r="C4546" s="4" t="s">
        <v>21</v>
      </c>
      <c r="D4546" s="4">
        <v>3.5</v>
      </c>
      <c r="E4546" s="4">
        <v>108</v>
      </c>
      <c r="F4546" s="5">
        <v>0.75</v>
      </c>
      <c r="G4546" s="6">
        <v>125</v>
      </c>
      <c r="H4546" s="7">
        <v>23125</v>
      </c>
      <c r="I4546" s="7">
        <f>FlightsPivot[[#This Row],[Total Fare]]*10%</f>
        <v>2312.5</v>
      </c>
      <c r="J4546" s="7">
        <f>FlightsPivot[[#This Row],[Total Fare]]+FlightsPivot[[#This Row],[10% tax ]]</f>
        <v>25437.5</v>
      </c>
      <c r="K4546" s="4">
        <v>12</v>
      </c>
      <c r="L4546" s="4">
        <v>2015</v>
      </c>
      <c r="M4546" t="str">
        <f>INDEX(RoutesPivot[DepAirport],MATCH($C4546,RoutesPivot[[RouteID]:[RouteID]],0))</f>
        <v>ORD</v>
      </c>
      <c r="N4546" t="str">
        <f>INDEX(RoutesPivot[AirportID],MATCH($C4546,RoutesPivot[[RouteID]:[RouteID]],0))</f>
        <v>CLT</v>
      </c>
      <c r="O4546">
        <f>INDEX(RoutesPivot[Distance],MATCH($C4546,RoutesPivot[[RouteID]:[RouteID]],0))</f>
        <v>700</v>
      </c>
      <c r="P4546">
        <f>INDEX(RoutesPivot[ListPrice],MATCH($C4546,RoutesPivot[[RouteID]:[RouteID]],0))</f>
        <v>125</v>
      </c>
      <c r="Q4546" t="str">
        <f>INDEX(AirportPivot[AirportName],MATCH($N4546,AirportPivot[[AirportID]:[AirportID]],0))</f>
        <v>Charlotte/Douglas International</v>
      </c>
      <c r="R4546">
        <f>INDEX(AirportPivot[Gates (number of available)],MATCH($N4546,AirportPivot[[AirportID]:[AirportID]],0))</f>
        <v>65</v>
      </c>
    </row>
    <row r="4547" spans="1:18" x14ac:dyDescent="0.25">
      <c r="A4547" s="3" t="s">
        <v>4579</v>
      </c>
      <c r="B4547" s="12">
        <v>41973</v>
      </c>
      <c r="C4547" s="4" t="s">
        <v>47</v>
      </c>
      <c r="D4547" s="4">
        <v>5.8</v>
      </c>
      <c r="E4547" s="4">
        <v>79</v>
      </c>
      <c r="F4547" s="5">
        <v>0.83333333333333337</v>
      </c>
      <c r="G4547" s="6">
        <v>375</v>
      </c>
      <c r="H4547" s="7">
        <v>67875</v>
      </c>
      <c r="I4547" s="7">
        <f>FlightsPivot[[#This Row],[Total Fare]]*10%</f>
        <v>6787.5</v>
      </c>
      <c r="J4547" s="7">
        <f>FlightsPivot[[#This Row],[Total Fare]]+FlightsPivot[[#This Row],[10% tax ]]</f>
        <v>74662.5</v>
      </c>
      <c r="K4547" s="4">
        <v>11</v>
      </c>
      <c r="L4547" s="4">
        <v>2014</v>
      </c>
      <c r="M4547" t="str">
        <f>INDEX(RoutesPivot[DepAirport],MATCH($C4547,RoutesPivot[[RouteID]:[RouteID]],0))</f>
        <v>ORD</v>
      </c>
      <c r="N4547" t="str">
        <f>INDEX(RoutesPivot[AirportID],MATCH($C4547,RoutesPivot[[RouteID]:[RouteID]],0))</f>
        <v>PHX</v>
      </c>
      <c r="O4547">
        <f>INDEX(RoutesPivot[Distance],MATCH($C4547,RoutesPivot[[RouteID]:[RouteID]],0))</f>
        <v>1200</v>
      </c>
      <c r="P4547">
        <f>INDEX(RoutesPivot[ListPrice],MATCH($C4547,RoutesPivot[[RouteID]:[RouteID]],0))</f>
        <v>250</v>
      </c>
      <c r="Q4547" t="str">
        <f>INDEX(AirportPivot[AirportName],MATCH($N4547,AirportPivot[[AirportID]:[AirportID]],0))</f>
        <v>Phoenix Sky Harbor International</v>
      </c>
      <c r="R4547">
        <f>INDEX(AirportPivot[Gates (number of available)],MATCH($N4547,AirportPivot[[AirportID]:[AirportID]],0))</f>
        <v>60</v>
      </c>
    </row>
    <row r="4548" spans="1:18" x14ac:dyDescent="0.25">
      <c r="A4548" s="3" t="s">
        <v>4580</v>
      </c>
      <c r="B4548" s="12">
        <v>42334</v>
      </c>
      <c r="C4548" s="4" t="s">
        <v>13</v>
      </c>
      <c r="D4548" s="4">
        <v>3.6</v>
      </c>
      <c r="E4548" s="4">
        <v>119</v>
      </c>
      <c r="F4548" s="5">
        <v>0.58333333333333337</v>
      </c>
      <c r="G4548" s="6">
        <v>375</v>
      </c>
      <c r="H4548" s="7">
        <v>69375</v>
      </c>
      <c r="I4548" s="7">
        <f>FlightsPivot[[#This Row],[Total Fare]]*10%</f>
        <v>6937.5</v>
      </c>
      <c r="J4548" s="7">
        <f>FlightsPivot[[#This Row],[Total Fare]]+FlightsPivot[[#This Row],[10% tax ]]</f>
        <v>76312.5</v>
      </c>
      <c r="K4548" s="4">
        <v>11</v>
      </c>
      <c r="L4548" s="4">
        <v>2015</v>
      </c>
      <c r="M4548" t="str">
        <f>INDEX(RoutesPivot[DepAirport],MATCH($C4548,RoutesPivot[[RouteID]:[RouteID]],0))</f>
        <v>ORD</v>
      </c>
      <c r="N4548" t="str">
        <f>INDEX(RoutesPivot[AirportID],MATCH($C4548,RoutesPivot[[RouteID]:[RouteID]],0))</f>
        <v>JFK</v>
      </c>
      <c r="O4548">
        <f>INDEX(RoutesPivot[Distance],MATCH($C4548,RoutesPivot[[RouteID]:[RouteID]],0))</f>
        <v>619</v>
      </c>
      <c r="P4548">
        <f>INDEX(RoutesPivot[ListPrice],MATCH($C4548,RoutesPivot[[RouteID]:[RouteID]],0))</f>
        <v>250</v>
      </c>
      <c r="Q4548" t="str">
        <f>INDEX(AirportPivot[AirportName],MATCH($N4548,AirportPivot[[AirportID]:[AirportID]],0))</f>
        <v>John F Kennedy International</v>
      </c>
      <c r="R4548">
        <f>INDEX(AirportPivot[Gates (number of available)],MATCH($N4548,AirportPivot[[AirportID]:[AirportID]],0))</f>
        <v>120</v>
      </c>
    </row>
    <row r="4549" spans="1:18" x14ac:dyDescent="0.25">
      <c r="A4549" s="3" t="s">
        <v>4581</v>
      </c>
      <c r="B4549" s="12">
        <v>42030</v>
      </c>
      <c r="C4549" s="4" t="s">
        <v>11</v>
      </c>
      <c r="D4549" s="4">
        <v>2.8</v>
      </c>
      <c r="E4549" s="4">
        <v>46</v>
      </c>
      <c r="F4549" s="5">
        <v>0.45833333333333331</v>
      </c>
      <c r="G4549" s="6">
        <v>300</v>
      </c>
      <c r="H4549" s="7">
        <v>49500</v>
      </c>
      <c r="I4549" s="7">
        <f>FlightsPivot[[#This Row],[Total Fare]]*10%</f>
        <v>4950</v>
      </c>
      <c r="J4549" s="7">
        <f>FlightsPivot[[#This Row],[Total Fare]]+FlightsPivot[[#This Row],[10% tax ]]</f>
        <v>54450</v>
      </c>
      <c r="K4549" s="4">
        <v>1</v>
      </c>
      <c r="L4549" s="4">
        <v>2015</v>
      </c>
      <c r="M4549" t="str">
        <f>INDEX(RoutesPivot[DepAirport],MATCH($C4549,RoutesPivot[[RouteID]:[RouteID]],0))</f>
        <v>ORD</v>
      </c>
      <c r="N4549" t="str">
        <f>INDEX(RoutesPivot[AirportID],MATCH($C4549,RoutesPivot[[RouteID]:[RouteID]],0))</f>
        <v>BOS</v>
      </c>
      <c r="O4549">
        <f>INDEX(RoutesPivot[Distance],MATCH($C4549,RoutesPivot[[RouteID]:[RouteID]],0))</f>
        <v>730</v>
      </c>
      <c r="P4549">
        <f>INDEX(RoutesPivot[ListPrice],MATCH($C4549,RoutesPivot[[RouteID]:[RouteID]],0))</f>
        <v>300</v>
      </c>
      <c r="Q4549" t="str">
        <f>INDEX(AirportPivot[AirportName],MATCH($N4549,AirportPivot[[AirportID]:[AirportID]],0))</f>
        <v>General Edward Lawrence Logan International</v>
      </c>
      <c r="R4549">
        <f>INDEX(AirportPivot[Gates (number of available)],MATCH($N4549,AirportPivot[[AirportID]:[AirportID]],0))</f>
        <v>63</v>
      </c>
    </row>
    <row r="4550" spans="1:18" x14ac:dyDescent="0.25">
      <c r="A4550" s="3" t="s">
        <v>4582</v>
      </c>
      <c r="B4550" s="12">
        <v>41899</v>
      </c>
      <c r="C4550" s="4" t="s">
        <v>23</v>
      </c>
      <c r="D4550" s="4">
        <v>2.4</v>
      </c>
      <c r="E4550" s="4">
        <v>2</v>
      </c>
      <c r="F4550" s="5">
        <v>0.79166666666666663</v>
      </c>
      <c r="G4550" s="6">
        <v>300</v>
      </c>
      <c r="H4550" s="7">
        <v>55500</v>
      </c>
      <c r="I4550" s="7">
        <f>FlightsPivot[[#This Row],[Total Fare]]*10%</f>
        <v>5550</v>
      </c>
      <c r="J4550" s="7">
        <f>FlightsPivot[[#This Row],[Total Fare]]+FlightsPivot[[#This Row],[10% tax ]]</f>
        <v>61050</v>
      </c>
      <c r="K4550" s="4">
        <v>9</v>
      </c>
      <c r="L4550" s="4">
        <v>2014</v>
      </c>
      <c r="M4550" t="str">
        <f>INDEX(RoutesPivot[DepAirport],MATCH($C4550,RoutesPivot[[RouteID]:[RouteID]],0))</f>
        <v>ORD</v>
      </c>
      <c r="N4550" t="str">
        <f>INDEX(RoutesPivot[AirportID],MATCH($C4550,RoutesPivot[[RouteID]:[RouteID]],0))</f>
        <v>DEN</v>
      </c>
      <c r="O4550">
        <f>INDEX(RoutesPivot[Distance],MATCH($C4550,RoutesPivot[[RouteID]:[RouteID]],0))</f>
        <v>800</v>
      </c>
      <c r="P4550">
        <f>INDEX(RoutesPivot[ListPrice],MATCH($C4550,RoutesPivot[[RouteID]:[RouteID]],0))</f>
        <v>300</v>
      </c>
      <c r="Q4550" t="str">
        <f>INDEX(AirportPivot[AirportName],MATCH($N4550,AirportPivot[[AirportID]:[AirportID]],0))</f>
        <v>Denver International</v>
      </c>
      <c r="R4550">
        <f>INDEX(AirportPivot[Gates (number of available)],MATCH($N4550,AirportPivot[[AirportID]:[AirportID]],0))</f>
        <v>75</v>
      </c>
    </row>
    <row r="4551" spans="1:18" x14ac:dyDescent="0.25">
      <c r="A4551" s="3" t="s">
        <v>4583</v>
      </c>
      <c r="B4551" s="12">
        <v>41904</v>
      </c>
      <c r="C4551" s="4" t="s">
        <v>30</v>
      </c>
      <c r="D4551" s="4">
        <v>0.4</v>
      </c>
      <c r="E4551" s="4">
        <v>116</v>
      </c>
      <c r="F4551" s="5">
        <v>0.75</v>
      </c>
      <c r="G4551" s="6">
        <v>250</v>
      </c>
      <c r="H4551" s="7">
        <v>46250</v>
      </c>
      <c r="I4551" s="7">
        <f>FlightsPivot[[#This Row],[Total Fare]]*10%</f>
        <v>4625</v>
      </c>
      <c r="J4551" s="7">
        <f>FlightsPivot[[#This Row],[Total Fare]]+FlightsPivot[[#This Row],[10% tax ]]</f>
        <v>50875</v>
      </c>
      <c r="K4551" s="4">
        <v>9</v>
      </c>
      <c r="L4551" s="4">
        <v>2014</v>
      </c>
      <c r="M4551" t="str">
        <f>INDEX(RoutesPivot[DepAirport],MATCH($C4551,RoutesPivot[[RouteID]:[RouteID]],0))</f>
        <v>ORD</v>
      </c>
      <c r="N4551" t="str">
        <f>INDEX(RoutesPivot[AirportID],MATCH($C4551,RoutesPivot[[RouteID]:[RouteID]],0))</f>
        <v>MCO</v>
      </c>
      <c r="O4551">
        <f>INDEX(RoutesPivot[Distance],MATCH($C4551,RoutesPivot[[RouteID]:[RouteID]],0))</f>
        <v>850</v>
      </c>
      <c r="P4551">
        <f>INDEX(RoutesPivot[ListPrice],MATCH($C4551,RoutesPivot[[RouteID]:[RouteID]],0))</f>
        <v>250</v>
      </c>
      <c r="Q4551" t="str">
        <f>INDEX(AirportPivot[AirportName],MATCH($N4551,AirportPivot[[AirportID]:[AirportID]],0))</f>
        <v>Orlando International</v>
      </c>
      <c r="R4551">
        <f>INDEX(AirportPivot[Gates (number of available)],MATCH($N4551,AirportPivot[[AirportID]:[AirportID]],0))</f>
        <v>67</v>
      </c>
    </row>
    <row r="4552" spans="1:18" x14ac:dyDescent="0.25">
      <c r="A4552" s="3" t="s">
        <v>4584</v>
      </c>
      <c r="B4552" s="12">
        <v>41971</v>
      </c>
      <c r="C4552" s="4" t="s">
        <v>80</v>
      </c>
      <c r="D4552" s="4">
        <v>5.8</v>
      </c>
      <c r="E4552" s="4">
        <v>186</v>
      </c>
      <c r="F4552" s="5">
        <v>0.70833333333333337</v>
      </c>
      <c r="G4552" s="6">
        <v>450</v>
      </c>
      <c r="H4552" s="7">
        <v>74250</v>
      </c>
      <c r="I4552" s="7">
        <f>FlightsPivot[[#This Row],[Total Fare]]*10%</f>
        <v>7425</v>
      </c>
      <c r="J4552" s="7">
        <f>FlightsPivot[[#This Row],[Total Fare]]+FlightsPivot[[#This Row],[10% tax ]]</f>
        <v>81675</v>
      </c>
      <c r="K4552" s="4">
        <v>11</v>
      </c>
      <c r="L4552" s="4">
        <v>2014</v>
      </c>
      <c r="M4552" t="str">
        <f>INDEX(RoutesPivot[DepAirport],MATCH($C4552,RoutesPivot[[RouteID]:[RouteID]],0))</f>
        <v>ORD</v>
      </c>
      <c r="N4552" t="str">
        <f>INDEX(RoutesPivot[AirportID],MATCH($C4552,RoutesPivot[[RouteID]:[RouteID]],0))</f>
        <v>MIA</v>
      </c>
      <c r="O4552">
        <f>INDEX(RoutesPivot[Distance],MATCH($C4552,RoutesPivot[[RouteID]:[RouteID]],0))</f>
        <v>1000</v>
      </c>
      <c r="P4552">
        <f>INDEX(RoutesPivot[ListPrice],MATCH($C4552,RoutesPivot[[RouteID]:[RouteID]],0))</f>
        <v>300</v>
      </c>
      <c r="Q4552" t="str">
        <f>INDEX(AirportPivot[AirportName],MATCH($N4552,AirportPivot[[AirportID]:[AirportID]],0))</f>
        <v>Miami International</v>
      </c>
      <c r="R4552">
        <f>INDEX(AirportPivot[Gates (number of available)],MATCH($N4552,AirportPivot[[AirportID]:[AirportID]],0))</f>
        <v>80</v>
      </c>
    </row>
    <row r="4553" spans="1:18" x14ac:dyDescent="0.25">
      <c r="A4553" s="3" t="s">
        <v>4585</v>
      </c>
      <c r="B4553" s="12">
        <v>41749</v>
      </c>
      <c r="C4553" s="4" t="s">
        <v>17</v>
      </c>
      <c r="D4553" s="4">
        <v>2.2999999999999998</v>
      </c>
      <c r="E4553" s="4">
        <v>129</v>
      </c>
      <c r="F4553" s="5">
        <v>0.375</v>
      </c>
      <c r="G4553" s="6">
        <v>350</v>
      </c>
      <c r="H4553" s="7">
        <v>64750</v>
      </c>
      <c r="I4553" s="7">
        <f>FlightsPivot[[#This Row],[Total Fare]]*10%</f>
        <v>6475</v>
      </c>
      <c r="J4553" s="7">
        <f>FlightsPivot[[#This Row],[Total Fare]]+FlightsPivot[[#This Row],[10% tax ]]</f>
        <v>71225</v>
      </c>
      <c r="K4553" s="4">
        <v>4</v>
      </c>
      <c r="L4553" s="4">
        <v>2014</v>
      </c>
      <c r="M4553" t="str">
        <f>INDEX(RoutesPivot[DepAirport],MATCH($C4553,RoutesPivot[[RouteID]:[RouteID]],0))</f>
        <v>ORD</v>
      </c>
      <c r="N4553" t="str">
        <f>INDEX(RoutesPivot[AirportID],MATCH($C4553,RoutesPivot[[RouteID]:[RouteID]],0))</f>
        <v>LAX</v>
      </c>
      <c r="O4553">
        <f>INDEX(RoutesPivot[Distance],MATCH($C4553,RoutesPivot[[RouteID]:[RouteID]],0))</f>
        <v>1518</v>
      </c>
      <c r="P4553">
        <f>INDEX(RoutesPivot[ListPrice],MATCH($C4553,RoutesPivot[[RouteID]:[RouteID]],0))</f>
        <v>350</v>
      </c>
      <c r="Q4553" t="str">
        <f>INDEX(AirportPivot[AirportName],MATCH($N4553,AirportPivot[[AirportID]:[AirportID]],0))</f>
        <v>Los Angeles International</v>
      </c>
      <c r="R4553">
        <f>INDEX(AirportPivot[Gates (number of available)],MATCH($N4553,AirportPivot[[AirportID]:[AirportID]],0))</f>
        <v>86</v>
      </c>
    </row>
    <row r="4554" spans="1:18" x14ac:dyDescent="0.25">
      <c r="A4554" s="3" t="s">
        <v>4586</v>
      </c>
      <c r="B4554" s="12">
        <v>42005</v>
      </c>
      <c r="C4554" s="4" t="s">
        <v>13</v>
      </c>
      <c r="D4554" s="4">
        <v>2.6</v>
      </c>
      <c r="E4554" s="4">
        <v>117</v>
      </c>
      <c r="F4554" s="5">
        <v>0.29166666666666669</v>
      </c>
      <c r="G4554" s="6">
        <v>250</v>
      </c>
      <c r="H4554" s="7">
        <v>46250</v>
      </c>
      <c r="I4554" s="7">
        <f>FlightsPivot[[#This Row],[Total Fare]]*10%</f>
        <v>4625</v>
      </c>
      <c r="J4554" s="7">
        <f>FlightsPivot[[#This Row],[Total Fare]]+FlightsPivot[[#This Row],[10% tax ]]</f>
        <v>50875</v>
      </c>
      <c r="K4554" s="4">
        <v>1</v>
      </c>
      <c r="L4554" s="4">
        <v>2015</v>
      </c>
      <c r="M4554" t="str">
        <f>INDEX(RoutesPivot[DepAirport],MATCH($C4554,RoutesPivot[[RouteID]:[RouteID]],0))</f>
        <v>ORD</v>
      </c>
      <c r="N4554" t="str">
        <f>INDEX(RoutesPivot[AirportID],MATCH($C4554,RoutesPivot[[RouteID]:[RouteID]],0))</f>
        <v>JFK</v>
      </c>
      <c r="O4554">
        <f>INDEX(RoutesPivot[Distance],MATCH($C4554,RoutesPivot[[RouteID]:[RouteID]],0))</f>
        <v>619</v>
      </c>
      <c r="P4554">
        <f>INDEX(RoutesPivot[ListPrice],MATCH($C4554,RoutesPivot[[RouteID]:[RouteID]],0))</f>
        <v>250</v>
      </c>
      <c r="Q4554" t="str">
        <f>INDEX(AirportPivot[AirportName],MATCH($N4554,AirportPivot[[AirportID]:[AirportID]],0))</f>
        <v>John F Kennedy International</v>
      </c>
      <c r="R4554">
        <f>INDEX(AirportPivot[Gates (number of available)],MATCH($N4554,AirportPivot[[AirportID]:[AirportID]],0))</f>
        <v>120</v>
      </c>
    </row>
    <row r="4555" spans="1:18" x14ac:dyDescent="0.25">
      <c r="A4555" s="3" t="s">
        <v>4587</v>
      </c>
      <c r="B4555" s="12">
        <v>41780</v>
      </c>
      <c r="C4555" s="4" t="s">
        <v>25</v>
      </c>
      <c r="D4555" s="4">
        <v>2.6</v>
      </c>
      <c r="E4555" s="4">
        <v>78</v>
      </c>
      <c r="F4555" s="5">
        <v>0.8125</v>
      </c>
      <c r="G4555" s="6">
        <v>200</v>
      </c>
      <c r="H4555" s="7">
        <v>36200</v>
      </c>
      <c r="I4555" s="7">
        <f>FlightsPivot[[#This Row],[Total Fare]]*10%</f>
        <v>3620</v>
      </c>
      <c r="J4555" s="7">
        <f>FlightsPivot[[#This Row],[Total Fare]]+FlightsPivot[[#This Row],[10% tax ]]</f>
        <v>39820</v>
      </c>
      <c r="K4555" s="4">
        <v>5</v>
      </c>
      <c r="L4555" s="4">
        <v>2014</v>
      </c>
      <c r="M4555" t="str">
        <f>INDEX(RoutesPivot[DepAirport],MATCH($C4555,RoutesPivot[[RouteID]:[RouteID]],0))</f>
        <v>ORD</v>
      </c>
      <c r="N4555" t="str">
        <f>INDEX(RoutesPivot[AirportID],MATCH($C4555,RoutesPivot[[RouteID]:[RouteID]],0))</f>
        <v>DFW</v>
      </c>
      <c r="O4555">
        <f>INDEX(RoutesPivot[Distance],MATCH($C4555,RoutesPivot[[RouteID]:[RouteID]],0))</f>
        <v>700</v>
      </c>
      <c r="P4555">
        <f>INDEX(RoutesPivot[ListPrice],MATCH($C4555,RoutesPivot[[RouteID]:[RouteID]],0))</f>
        <v>200</v>
      </c>
      <c r="Q4555" t="str">
        <f>INDEX(AirportPivot[AirportName],MATCH($N4555,AirportPivot[[AirportID]:[AirportID]],0))</f>
        <v>Dallas/Fort Worth International</v>
      </c>
      <c r="R4555">
        <f>INDEX(AirportPivot[Gates (number of available)],MATCH($N4555,AirportPivot[[AirportID]:[AirportID]],0))</f>
        <v>130</v>
      </c>
    </row>
    <row r="4556" spans="1:18" x14ac:dyDescent="0.25">
      <c r="A4556" s="3" t="s">
        <v>4588</v>
      </c>
      <c r="B4556" s="12">
        <v>42103</v>
      </c>
      <c r="C4556" s="4" t="s">
        <v>21</v>
      </c>
      <c r="D4556" s="4">
        <v>2.7</v>
      </c>
      <c r="E4556" s="4">
        <v>127</v>
      </c>
      <c r="F4556" s="5">
        <v>0.58333333333333337</v>
      </c>
      <c r="G4556" s="6">
        <v>125</v>
      </c>
      <c r="H4556" s="7">
        <v>23125</v>
      </c>
      <c r="I4556" s="7">
        <f>FlightsPivot[[#This Row],[Total Fare]]*10%</f>
        <v>2312.5</v>
      </c>
      <c r="J4556" s="7">
        <f>FlightsPivot[[#This Row],[Total Fare]]+FlightsPivot[[#This Row],[10% tax ]]</f>
        <v>25437.5</v>
      </c>
      <c r="K4556" s="4">
        <v>4</v>
      </c>
      <c r="L4556" s="4">
        <v>2015</v>
      </c>
      <c r="M4556" t="str">
        <f>INDEX(RoutesPivot[DepAirport],MATCH($C4556,RoutesPivot[[RouteID]:[RouteID]],0))</f>
        <v>ORD</v>
      </c>
      <c r="N4556" t="str">
        <f>INDEX(RoutesPivot[AirportID],MATCH($C4556,RoutesPivot[[RouteID]:[RouteID]],0))</f>
        <v>CLT</v>
      </c>
      <c r="O4556">
        <f>INDEX(RoutesPivot[Distance],MATCH($C4556,RoutesPivot[[RouteID]:[RouteID]],0))</f>
        <v>700</v>
      </c>
      <c r="P4556">
        <f>INDEX(RoutesPivot[ListPrice],MATCH($C4556,RoutesPivot[[RouteID]:[RouteID]],0))</f>
        <v>125</v>
      </c>
      <c r="Q4556" t="str">
        <f>INDEX(AirportPivot[AirportName],MATCH($N4556,AirportPivot[[AirportID]:[AirportID]],0))</f>
        <v>Charlotte/Douglas International</v>
      </c>
      <c r="R4556">
        <f>INDEX(AirportPivot[Gates (number of available)],MATCH($N4556,AirportPivot[[AirportID]:[AirportID]],0))</f>
        <v>65</v>
      </c>
    </row>
    <row r="4557" spans="1:18" x14ac:dyDescent="0.25">
      <c r="A4557" s="3" t="s">
        <v>4589</v>
      </c>
      <c r="B4557" s="12">
        <v>41870</v>
      </c>
      <c r="C4557" s="4" t="s">
        <v>25</v>
      </c>
      <c r="D4557" s="4">
        <v>0.4</v>
      </c>
      <c r="E4557" s="4">
        <v>3</v>
      </c>
      <c r="F4557" s="5">
        <v>0.75</v>
      </c>
      <c r="G4557" s="6">
        <v>220</v>
      </c>
      <c r="H4557" s="7">
        <v>40700</v>
      </c>
      <c r="I4557" s="7">
        <f>FlightsPivot[[#This Row],[Total Fare]]*10%</f>
        <v>4070</v>
      </c>
      <c r="J4557" s="7">
        <f>FlightsPivot[[#This Row],[Total Fare]]+FlightsPivot[[#This Row],[10% tax ]]</f>
        <v>44770</v>
      </c>
      <c r="K4557" s="4">
        <v>8</v>
      </c>
      <c r="L4557" s="4">
        <v>2014</v>
      </c>
      <c r="M4557" t="str">
        <f>INDEX(RoutesPivot[DepAirport],MATCH($C4557,RoutesPivot[[RouteID]:[RouteID]],0))</f>
        <v>ORD</v>
      </c>
      <c r="N4557" t="str">
        <f>INDEX(RoutesPivot[AirportID],MATCH($C4557,RoutesPivot[[RouteID]:[RouteID]],0))</f>
        <v>DFW</v>
      </c>
      <c r="O4557">
        <f>INDEX(RoutesPivot[Distance],MATCH($C4557,RoutesPivot[[RouteID]:[RouteID]],0))</f>
        <v>700</v>
      </c>
      <c r="P4557">
        <f>INDEX(RoutesPivot[ListPrice],MATCH($C4557,RoutesPivot[[RouteID]:[RouteID]],0))</f>
        <v>200</v>
      </c>
      <c r="Q4557" t="str">
        <f>INDEX(AirportPivot[AirportName],MATCH($N4557,AirportPivot[[AirportID]:[AirportID]],0))</f>
        <v>Dallas/Fort Worth International</v>
      </c>
      <c r="R4557">
        <f>INDEX(AirportPivot[Gates (number of available)],MATCH($N4557,AirportPivot[[AirportID]:[AirportID]],0))</f>
        <v>130</v>
      </c>
    </row>
    <row r="4558" spans="1:18" x14ac:dyDescent="0.25">
      <c r="A4558" s="3" t="s">
        <v>4590</v>
      </c>
      <c r="B4558" s="12">
        <v>41811</v>
      </c>
      <c r="C4558" s="4" t="s">
        <v>27</v>
      </c>
      <c r="D4558" s="4">
        <v>8.4</v>
      </c>
      <c r="E4558" s="4">
        <v>74</v>
      </c>
      <c r="F4558" s="5">
        <v>0.35416666666666669</v>
      </c>
      <c r="G4558" s="6">
        <v>220</v>
      </c>
      <c r="H4558" s="7">
        <v>39820</v>
      </c>
      <c r="I4558" s="7">
        <f>FlightsPivot[[#This Row],[Total Fare]]*10%</f>
        <v>3982</v>
      </c>
      <c r="J4558" s="7">
        <f>FlightsPivot[[#This Row],[Total Fare]]+FlightsPivot[[#This Row],[10% tax ]]</f>
        <v>43802</v>
      </c>
      <c r="K4558" s="4">
        <v>6</v>
      </c>
      <c r="L4558" s="4">
        <v>2014</v>
      </c>
      <c r="M4558" t="str">
        <f>INDEX(RoutesPivot[DepAirport],MATCH($C4558,RoutesPivot[[RouteID]:[RouteID]],0))</f>
        <v>ORD</v>
      </c>
      <c r="N4558" t="str">
        <f>INDEX(RoutesPivot[AirportID],MATCH($C4558,RoutesPivot[[RouteID]:[RouteID]],0))</f>
        <v>ATL</v>
      </c>
      <c r="O4558">
        <f>INDEX(RoutesPivot[Distance],MATCH($C4558,RoutesPivot[[RouteID]:[RouteID]],0))</f>
        <v>510</v>
      </c>
      <c r="P4558">
        <f>INDEX(RoutesPivot[ListPrice],MATCH($C4558,RoutesPivot[[RouteID]:[RouteID]],0))</f>
        <v>200</v>
      </c>
      <c r="Q4558" t="str">
        <f>INDEX(AirportPivot[AirportName],MATCH($N4558,AirportPivot[[AirportID]:[AirportID]],0))</f>
        <v>Hartsfield-Jackson Atlanta International</v>
      </c>
      <c r="R4558">
        <f>INDEX(AirportPivot[Gates (number of available)],MATCH($N4558,AirportPivot[[AirportID]:[AirportID]],0))</f>
        <v>100</v>
      </c>
    </row>
    <row r="4559" spans="1:18" x14ac:dyDescent="0.25">
      <c r="A4559" s="3" t="s">
        <v>4591</v>
      </c>
      <c r="B4559" s="12">
        <v>42255</v>
      </c>
      <c r="C4559" s="4" t="s">
        <v>25</v>
      </c>
      <c r="D4559" s="4">
        <v>0.6</v>
      </c>
      <c r="E4559" s="4">
        <v>51</v>
      </c>
      <c r="F4559" s="5">
        <v>0.33333333333333331</v>
      </c>
      <c r="G4559" s="6">
        <v>200</v>
      </c>
      <c r="H4559" s="7">
        <v>33000</v>
      </c>
      <c r="I4559" s="7">
        <f>FlightsPivot[[#This Row],[Total Fare]]*10%</f>
        <v>3300</v>
      </c>
      <c r="J4559" s="7">
        <f>FlightsPivot[[#This Row],[Total Fare]]+FlightsPivot[[#This Row],[10% tax ]]</f>
        <v>36300</v>
      </c>
      <c r="K4559" s="4">
        <v>9</v>
      </c>
      <c r="L4559" s="4">
        <v>2015</v>
      </c>
      <c r="M4559" t="str">
        <f>INDEX(RoutesPivot[DepAirport],MATCH($C4559,RoutesPivot[[RouteID]:[RouteID]],0))</f>
        <v>ORD</v>
      </c>
      <c r="N4559" t="str">
        <f>INDEX(RoutesPivot[AirportID],MATCH($C4559,RoutesPivot[[RouteID]:[RouteID]],0))</f>
        <v>DFW</v>
      </c>
      <c r="O4559">
        <f>INDEX(RoutesPivot[Distance],MATCH($C4559,RoutesPivot[[RouteID]:[RouteID]],0))</f>
        <v>700</v>
      </c>
      <c r="P4559">
        <f>INDEX(RoutesPivot[ListPrice],MATCH($C4559,RoutesPivot[[RouteID]:[RouteID]],0))</f>
        <v>200</v>
      </c>
      <c r="Q4559" t="str">
        <f>INDEX(AirportPivot[AirportName],MATCH($N4559,AirportPivot[[AirportID]:[AirportID]],0))</f>
        <v>Dallas/Fort Worth International</v>
      </c>
      <c r="R4559">
        <f>INDEX(AirportPivot[Gates (number of available)],MATCH($N4559,AirportPivot[[AirportID]:[AirportID]],0))</f>
        <v>130</v>
      </c>
    </row>
    <row r="4560" spans="1:18" x14ac:dyDescent="0.25">
      <c r="A4560" s="3" t="s">
        <v>4592</v>
      </c>
      <c r="B4560" s="12">
        <v>42103</v>
      </c>
      <c r="C4560" s="4" t="s">
        <v>19</v>
      </c>
      <c r="D4560" s="4">
        <v>3</v>
      </c>
      <c r="E4560" s="4">
        <v>81</v>
      </c>
      <c r="F4560" s="5">
        <v>0.79166666666666663</v>
      </c>
      <c r="G4560" s="6">
        <v>200</v>
      </c>
      <c r="H4560" s="7">
        <v>36200</v>
      </c>
      <c r="I4560" s="7">
        <f>FlightsPivot[[#This Row],[Total Fare]]*10%</f>
        <v>3620</v>
      </c>
      <c r="J4560" s="7">
        <f>FlightsPivot[[#This Row],[Total Fare]]+FlightsPivot[[#This Row],[10% tax ]]</f>
        <v>39820</v>
      </c>
      <c r="K4560" s="4">
        <v>4</v>
      </c>
      <c r="L4560" s="4">
        <v>2015</v>
      </c>
      <c r="M4560" t="str">
        <f>INDEX(RoutesPivot[DepAirport],MATCH($C4560,RoutesPivot[[RouteID]:[RouteID]],0))</f>
        <v>ORD</v>
      </c>
      <c r="N4560" t="str">
        <f>INDEX(RoutesPivot[AirportID],MATCH($C4560,RoutesPivot[[RouteID]:[RouteID]],0))</f>
        <v>IAH</v>
      </c>
      <c r="O4560">
        <f>INDEX(RoutesPivot[Distance],MATCH($C4560,RoutesPivot[[RouteID]:[RouteID]],0))</f>
        <v>800</v>
      </c>
      <c r="P4560">
        <f>INDEX(RoutesPivot[ListPrice],MATCH($C4560,RoutesPivot[[RouteID]:[RouteID]],0))</f>
        <v>200</v>
      </c>
      <c r="Q4560" t="str">
        <f>INDEX(AirportPivot[AirportName],MATCH($N4560,AirportPivot[[AirportID]:[AirportID]],0))</f>
        <v>George Bush Intercontinental/Houston</v>
      </c>
      <c r="R4560">
        <f>INDEX(AirportPivot[Gates (number of available)],MATCH($N4560,AirportPivot[[AirportID]:[AirportID]],0))</f>
        <v>80</v>
      </c>
    </row>
    <row r="4561" spans="1:18" x14ac:dyDescent="0.25">
      <c r="A4561" s="3" t="s">
        <v>4593</v>
      </c>
      <c r="B4561" s="12">
        <v>41712</v>
      </c>
      <c r="C4561" s="4" t="s">
        <v>23</v>
      </c>
      <c r="D4561" s="4">
        <v>3.1</v>
      </c>
      <c r="E4561" s="4">
        <v>70</v>
      </c>
      <c r="F4561" s="5">
        <v>0.75</v>
      </c>
      <c r="G4561" s="6">
        <v>300</v>
      </c>
      <c r="H4561" s="7">
        <v>54300</v>
      </c>
      <c r="I4561" s="7">
        <f>FlightsPivot[[#This Row],[Total Fare]]*10%</f>
        <v>5430</v>
      </c>
      <c r="J4561" s="7">
        <f>FlightsPivot[[#This Row],[Total Fare]]+FlightsPivot[[#This Row],[10% tax ]]</f>
        <v>59730</v>
      </c>
      <c r="K4561" s="4">
        <v>3</v>
      </c>
      <c r="L4561" s="4">
        <v>2014</v>
      </c>
      <c r="M4561" t="str">
        <f>INDEX(RoutesPivot[DepAirport],MATCH($C4561,RoutesPivot[[RouteID]:[RouteID]],0))</f>
        <v>ORD</v>
      </c>
      <c r="N4561" t="str">
        <f>INDEX(RoutesPivot[AirportID],MATCH($C4561,RoutesPivot[[RouteID]:[RouteID]],0))</f>
        <v>DEN</v>
      </c>
      <c r="O4561">
        <f>INDEX(RoutesPivot[Distance],MATCH($C4561,RoutesPivot[[RouteID]:[RouteID]],0))</f>
        <v>800</v>
      </c>
      <c r="P4561">
        <f>INDEX(RoutesPivot[ListPrice],MATCH($C4561,RoutesPivot[[RouteID]:[RouteID]],0))</f>
        <v>300</v>
      </c>
      <c r="Q4561" t="str">
        <f>INDEX(AirportPivot[AirportName],MATCH($N4561,AirportPivot[[AirportID]:[AirportID]],0))</f>
        <v>Denver International</v>
      </c>
      <c r="R4561">
        <f>INDEX(AirportPivot[Gates (number of available)],MATCH($N4561,AirportPivot[[AirportID]:[AirportID]],0))</f>
        <v>75</v>
      </c>
    </row>
    <row r="4562" spans="1:18" x14ac:dyDescent="0.25">
      <c r="A4562" s="3" t="s">
        <v>4594</v>
      </c>
      <c r="B4562" s="12">
        <v>41828</v>
      </c>
      <c r="C4562" s="4" t="s">
        <v>25</v>
      </c>
      <c r="D4562" s="4">
        <v>3.2</v>
      </c>
      <c r="E4562" s="4">
        <v>151</v>
      </c>
      <c r="F4562" s="5">
        <v>0.75</v>
      </c>
      <c r="G4562" s="6">
        <v>220</v>
      </c>
      <c r="H4562" s="7">
        <v>40700</v>
      </c>
      <c r="I4562" s="7">
        <f>FlightsPivot[[#This Row],[Total Fare]]*10%</f>
        <v>4070</v>
      </c>
      <c r="J4562" s="7">
        <f>FlightsPivot[[#This Row],[Total Fare]]+FlightsPivot[[#This Row],[10% tax ]]</f>
        <v>44770</v>
      </c>
      <c r="K4562" s="4">
        <v>7</v>
      </c>
      <c r="L4562" s="4">
        <v>2014</v>
      </c>
      <c r="M4562" t="str">
        <f>INDEX(RoutesPivot[DepAirport],MATCH($C4562,RoutesPivot[[RouteID]:[RouteID]],0))</f>
        <v>ORD</v>
      </c>
      <c r="N4562" t="str">
        <f>INDEX(RoutesPivot[AirportID],MATCH($C4562,RoutesPivot[[RouteID]:[RouteID]],0))</f>
        <v>DFW</v>
      </c>
      <c r="O4562">
        <f>INDEX(RoutesPivot[Distance],MATCH($C4562,RoutesPivot[[RouteID]:[RouteID]],0))</f>
        <v>700</v>
      </c>
      <c r="P4562">
        <f>INDEX(RoutesPivot[ListPrice],MATCH($C4562,RoutesPivot[[RouteID]:[RouteID]],0))</f>
        <v>200</v>
      </c>
      <c r="Q4562" t="str">
        <f>INDEX(AirportPivot[AirportName],MATCH($N4562,AirportPivot[[AirportID]:[AirportID]],0))</f>
        <v>Dallas/Fort Worth International</v>
      </c>
      <c r="R4562">
        <f>INDEX(AirportPivot[Gates (number of available)],MATCH($N4562,AirportPivot[[AirportID]:[AirportID]],0))</f>
        <v>130</v>
      </c>
    </row>
    <row r="4563" spans="1:18" x14ac:dyDescent="0.25">
      <c r="A4563" s="3" t="s">
        <v>4595</v>
      </c>
      <c r="B4563" s="12">
        <v>42063</v>
      </c>
      <c r="C4563" s="4" t="s">
        <v>33</v>
      </c>
      <c r="D4563" s="4">
        <v>2.7</v>
      </c>
      <c r="E4563" s="4">
        <v>56</v>
      </c>
      <c r="F4563" s="5">
        <v>0.77083333333333337</v>
      </c>
      <c r="G4563" s="6">
        <v>375</v>
      </c>
      <c r="H4563" s="7">
        <v>61875</v>
      </c>
      <c r="I4563" s="7">
        <f>FlightsPivot[[#This Row],[Total Fare]]*10%</f>
        <v>6187.5</v>
      </c>
      <c r="J4563" s="7">
        <f>FlightsPivot[[#This Row],[Total Fare]]+FlightsPivot[[#This Row],[10% tax ]]</f>
        <v>68062.5</v>
      </c>
      <c r="K4563" s="4">
        <v>2</v>
      </c>
      <c r="L4563" s="4">
        <v>2015</v>
      </c>
      <c r="M4563" t="str">
        <f>INDEX(RoutesPivot[DepAirport],MATCH($C4563,RoutesPivot[[RouteID]:[RouteID]],0))</f>
        <v>ORD</v>
      </c>
      <c r="N4563" t="str">
        <f>INDEX(RoutesPivot[AirportID],MATCH($C4563,RoutesPivot[[RouteID]:[RouteID]],0))</f>
        <v>SFO</v>
      </c>
      <c r="O4563">
        <f>INDEX(RoutesPivot[Distance],MATCH($C4563,RoutesPivot[[RouteID]:[RouteID]],0))</f>
        <v>1600</v>
      </c>
      <c r="P4563">
        <f>INDEX(RoutesPivot[ListPrice],MATCH($C4563,RoutesPivot[[RouteID]:[RouteID]],0))</f>
        <v>375</v>
      </c>
      <c r="Q4563" t="str">
        <f>INDEX(AirportPivot[AirportName],MATCH($N4563,AirportPivot[[AirportID]:[AirportID]],0))</f>
        <v>San Francisco International</v>
      </c>
      <c r="R4563">
        <f>INDEX(AirportPivot[Gates (number of available)],MATCH($N4563,AirportPivot[[AirportID]:[AirportID]],0))</f>
        <v>70</v>
      </c>
    </row>
    <row r="4564" spans="1:18" x14ac:dyDescent="0.25">
      <c r="A4564" s="3" t="s">
        <v>4596</v>
      </c>
      <c r="B4564" s="12">
        <v>41839</v>
      </c>
      <c r="C4564" s="4" t="s">
        <v>40</v>
      </c>
      <c r="D4564" s="4">
        <v>1.1000000000000001</v>
      </c>
      <c r="E4564" s="4">
        <v>40</v>
      </c>
      <c r="F4564" s="5">
        <v>0.60416666666666663</v>
      </c>
      <c r="G4564" s="6">
        <v>126.5</v>
      </c>
      <c r="H4564" s="7">
        <v>20872.5</v>
      </c>
      <c r="I4564" s="7">
        <f>FlightsPivot[[#This Row],[Total Fare]]*10%</f>
        <v>2087.25</v>
      </c>
      <c r="J4564" s="7">
        <f>FlightsPivot[[#This Row],[Total Fare]]+FlightsPivot[[#This Row],[10% tax ]]</f>
        <v>22959.75</v>
      </c>
      <c r="K4564" s="4">
        <v>7</v>
      </c>
      <c r="L4564" s="4">
        <v>2014</v>
      </c>
      <c r="M4564" t="str">
        <f>INDEX(RoutesPivot[DepAirport],MATCH($C4564,RoutesPivot[[RouteID]:[RouteID]],0))</f>
        <v>ORD</v>
      </c>
      <c r="N4564" t="str">
        <f>INDEX(RoutesPivot[AirportID],MATCH($C4564,RoutesPivot[[RouteID]:[RouteID]],0))</f>
        <v>MSP</v>
      </c>
      <c r="O4564">
        <f>INDEX(RoutesPivot[Distance],MATCH($C4564,RoutesPivot[[RouteID]:[RouteID]],0))</f>
        <v>300</v>
      </c>
      <c r="P4564">
        <f>INDEX(RoutesPivot[ListPrice],MATCH($C4564,RoutesPivot[[RouteID]:[RouteID]],0))</f>
        <v>115</v>
      </c>
      <c r="Q4564" t="str">
        <f>INDEX(AirportPivot[AirportName],MATCH($N4564,AirportPivot[[AirportID]:[AirportID]],0))</f>
        <v>Minneapolis-St Paul International/Wold-Chamberlain</v>
      </c>
      <c r="R4564">
        <f>INDEX(AirportPivot[Gates (number of available)],MATCH($N4564,AirportPivot[[AirportID]:[AirportID]],0))</f>
        <v>65</v>
      </c>
    </row>
    <row r="4565" spans="1:18" x14ac:dyDescent="0.25">
      <c r="A4565" s="3" t="s">
        <v>4597</v>
      </c>
      <c r="B4565" s="12">
        <v>41940</v>
      </c>
      <c r="C4565" s="4" t="s">
        <v>86</v>
      </c>
      <c r="D4565" s="4">
        <v>0.7</v>
      </c>
      <c r="E4565" s="4">
        <v>37</v>
      </c>
      <c r="F4565" s="5">
        <v>0.47916666666666669</v>
      </c>
      <c r="G4565" s="6">
        <v>115</v>
      </c>
      <c r="H4565" s="7">
        <v>18975</v>
      </c>
      <c r="I4565" s="7">
        <f>FlightsPivot[[#This Row],[Total Fare]]*10%</f>
        <v>1897.5</v>
      </c>
      <c r="J4565" s="7">
        <f>FlightsPivot[[#This Row],[Total Fare]]+FlightsPivot[[#This Row],[10% tax ]]</f>
        <v>20872.5</v>
      </c>
      <c r="K4565" s="4">
        <v>10</v>
      </c>
      <c r="L4565" s="4">
        <v>2014</v>
      </c>
      <c r="M4565" t="str">
        <f>INDEX(RoutesPivot[DepAirport],MATCH($C4565,RoutesPivot[[RouteID]:[RouteID]],0))</f>
        <v>ORD</v>
      </c>
      <c r="N4565" t="str">
        <f>INDEX(RoutesPivot[AirportID],MATCH($C4565,RoutesPivot[[RouteID]:[RouteID]],0))</f>
        <v>DTW</v>
      </c>
      <c r="O4565">
        <f>INDEX(RoutesPivot[Distance],MATCH($C4565,RoutesPivot[[RouteID]:[RouteID]],0))</f>
        <v>200</v>
      </c>
      <c r="P4565">
        <f>INDEX(RoutesPivot[ListPrice],MATCH($C4565,RoutesPivot[[RouteID]:[RouteID]],0))</f>
        <v>115</v>
      </c>
      <c r="Q4565" t="str">
        <f>INDEX(AirportPivot[AirportName],MATCH($N4565,AirportPivot[[AirportID]:[AirportID]],0))</f>
        <v>Detroit Metropolitan Wayne County</v>
      </c>
      <c r="R4565">
        <f>INDEX(AirportPivot[Gates (number of available)],MATCH($N4565,AirportPivot[[AirportID]:[AirportID]],0))</f>
        <v>60</v>
      </c>
    </row>
    <row r="4566" spans="1:18" x14ac:dyDescent="0.25">
      <c r="A4566" s="3" t="s">
        <v>4598</v>
      </c>
      <c r="B4566" s="12">
        <v>41765</v>
      </c>
      <c r="C4566" s="4" t="s">
        <v>19</v>
      </c>
      <c r="D4566" s="4">
        <v>3.1</v>
      </c>
      <c r="E4566" s="4">
        <v>93</v>
      </c>
      <c r="F4566" s="5">
        <v>0.79166666666666663</v>
      </c>
      <c r="G4566" s="6">
        <v>200</v>
      </c>
      <c r="H4566" s="7">
        <v>37000</v>
      </c>
      <c r="I4566" s="7">
        <f>FlightsPivot[[#This Row],[Total Fare]]*10%</f>
        <v>3700</v>
      </c>
      <c r="J4566" s="7">
        <f>FlightsPivot[[#This Row],[Total Fare]]+FlightsPivot[[#This Row],[10% tax ]]</f>
        <v>40700</v>
      </c>
      <c r="K4566" s="4">
        <v>5</v>
      </c>
      <c r="L4566" s="4">
        <v>2014</v>
      </c>
      <c r="M4566" t="str">
        <f>INDEX(RoutesPivot[DepAirport],MATCH($C4566,RoutesPivot[[RouteID]:[RouteID]],0))</f>
        <v>ORD</v>
      </c>
      <c r="N4566" t="str">
        <f>INDEX(RoutesPivot[AirportID],MATCH($C4566,RoutesPivot[[RouteID]:[RouteID]],0))</f>
        <v>IAH</v>
      </c>
      <c r="O4566">
        <f>INDEX(RoutesPivot[Distance],MATCH($C4566,RoutesPivot[[RouteID]:[RouteID]],0))</f>
        <v>800</v>
      </c>
      <c r="P4566">
        <f>INDEX(RoutesPivot[ListPrice],MATCH($C4566,RoutesPivot[[RouteID]:[RouteID]],0))</f>
        <v>200</v>
      </c>
      <c r="Q4566" t="str">
        <f>INDEX(AirportPivot[AirportName],MATCH($N4566,AirportPivot[[AirportID]:[AirportID]],0))</f>
        <v>George Bush Intercontinental/Houston</v>
      </c>
      <c r="R4566">
        <f>INDEX(AirportPivot[Gates (number of available)],MATCH($N4566,AirportPivot[[AirportID]:[AirportID]],0))</f>
        <v>80</v>
      </c>
    </row>
    <row r="4567" spans="1:18" x14ac:dyDescent="0.25">
      <c r="A4567" s="3" t="s">
        <v>4599</v>
      </c>
      <c r="B4567" s="12">
        <v>41873</v>
      </c>
      <c r="C4567" s="4" t="s">
        <v>33</v>
      </c>
      <c r="D4567" s="4">
        <v>2.2000000000000002</v>
      </c>
      <c r="E4567" s="4">
        <v>13</v>
      </c>
      <c r="F4567" s="5">
        <v>0.70833333333333337</v>
      </c>
      <c r="G4567" s="6">
        <v>412.5</v>
      </c>
      <c r="H4567" s="7">
        <v>76312.5</v>
      </c>
      <c r="I4567" s="7">
        <f>FlightsPivot[[#This Row],[Total Fare]]*10%</f>
        <v>7631.25</v>
      </c>
      <c r="J4567" s="7">
        <f>FlightsPivot[[#This Row],[Total Fare]]+FlightsPivot[[#This Row],[10% tax ]]</f>
        <v>83943.75</v>
      </c>
      <c r="K4567" s="4">
        <v>8</v>
      </c>
      <c r="L4567" s="4">
        <v>2014</v>
      </c>
      <c r="M4567" t="str">
        <f>INDEX(RoutesPivot[DepAirport],MATCH($C4567,RoutesPivot[[RouteID]:[RouteID]],0))</f>
        <v>ORD</v>
      </c>
      <c r="N4567" t="str">
        <f>INDEX(RoutesPivot[AirportID],MATCH($C4567,RoutesPivot[[RouteID]:[RouteID]],0))</f>
        <v>SFO</v>
      </c>
      <c r="O4567">
        <f>INDEX(RoutesPivot[Distance],MATCH($C4567,RoutesPivot[[RouteID]:[RouteID]],0))</f>
        <v>1600</v>
      </c>
      <c r="P4567">
        <f>INDEX(RoutesPivot[ListPrice],MATCH($C4567,RoutesPivot[[RouteID]:[RouteID]],0))</f>
        <v>375</v>
      </c>
      <c r="Q4567" t="str">
        <f>INDEX(AirportPivot[AirportName],MATCH($N4567,AirportPivot[[AirportID]:[AirportID]],0))</f>
        <v>San Francisco International</v>
      </c>
      <c r="R4567">
        <f>INDEX(AirportPivot[Gates (number of available)],MATCH($N4567,AirportPivot[[AirportID]:[AirportID]],0))</f>
        <v>70</v>
      </c>
    </row>
    <row r="4568" spans="1:18" x14ac:dyDescent="0.25">
      <c r="A4568" s="3" t="s">
        <v>4600</v>
      </c>
      <c r="B4568" s="12">
        <v>41718</v>
      </c>
      <c r="C4568" s="4" t="s">
        <v>30</v>
      </c>
      <c r="D4568" s="4">
        <v>1.5</v>
      </c>
      <c r="E4568" s="4">
        <v>38</v>
      </c>
      <c r="F4568" s="5">
        <v>0.33333333333333331</v>
      </c>
      <c r="G4568" s="6">
        <v>250</v>
      </c>
      <c r="H4568" s="7">
        <v>41250</v>
      </c>
      <c r="I4568" s="7">
        <f>FlightsPivot[[#This Row],[Total Fare]]*10%</f>
        <v>4125</v>
      </c>
      <c r="J4568" s="7">
        <f>FlightsPivot[[#This Row],[Total Fare]]+FlightsPivot[[#This Row],[10% tax ]]</f>
        <v>45375</v>
      </c>
      <c r="K4568" s="4">
        <v>3</v>
      </c>
      <c r="L4568" s="4">
        <v>2014</v>
      </c>
      <c r="M4568" t="str">
        <f>INDEX(RoutesPivot[DepAirport],MATCH($C4568,RoutesPivot[[RouteID]:[RouteID]],0))</f>
        <v>ORD</v>
      </c>
      <c r="N4568" t="str">
        <f>INDEX(RoutesPivot[AirportID],MATCH($C4568,RoutesPivot[[RouteID]:[RouteID]],0))</f>
        <v>MCO</v>
      </c>
      <c r="O4568">
        <f>INDEX(RoutesPivot[Distance],MATCH($C4568,RoutesPivot[[RouteID]:[RouteID]],0))</f>
        <v>850</v>
      </c>
      <c r="P4568">
        <f>INDEX(RoutesPivot[ListPrice],MATCH($C4568,RoutesPivot[[RouteID]:[RouteID]],0))</f>
        <v>250</v>
      </c>
      <c r="Q4568" t="str">
        <f>INDEX(AirportPivot[AirportName],MATCH($N4568,AirportPivot[[AirportID]:[AirportID]],0))</f>
        <v>Orlando International</v>
      </c>
      <c r="R4568">
        <f>INDEX(AirportPivot[Gates (number of available)],MATCH($N4568,AirportPivot[[AirportID]:[AirportID]],0))</f>
        <v>67</v>
      </c>
    </row>
    <row r="4569" spans="1:18" x14ac:dyDescent="0.25">
      <c r="A4569" s="3" t="s">
        <v>4601</v>
      </c>
      <c r="B4569" s="12">
        <v>41711</v>
      </c>
      <c r="C4569" s="4" t="s">
        <v>23</v>
      </c>
      <c r="D4569" s="4">
        <v>2.2999999999999998</v>
      </c>
      <c r="E4569" s="4">
        <v>55</v>
      </c>
      <c r="F4569" s="5">
        <v>0.83333333333333337</v>
      </c>
      <c r="G4569" s="6">
        <v>300</v>
      </c>
      <c r="H4569" s="7">
        <v>49500</v>
      </c>
      <c r="I4569" s="7">
        <f>FlightsPivot[[#This Row],[Total Fare]]*10%</f>
        <v>4950</v>
      </c>
      <c r="J4569" s="7">
        <f>FlightsPivot[[#This Row],[Total Fare]]+FlightsPivot[[#This Row],[10% tax ]]</f>
        <v>54450</v>
      </c>
      <c r="K4569" s="4">
        <v>3</v>
      </c>
      <c r="L4569" s="4">
        <v>2014</v>
      </c>
      <c r="M4569" t="str">
        <f>INDEX(RoutesPivot[DepAirport],MATCH($C4569,RoutesPivot[[RouteID]:[RouteID]],0))</f>
        <v>ORD</v>
      </c>
      <c r="N4569" t="str">
        <f>INDEX(RoutesPivot[AirportID],MATCH($C4569,RoutesPivot[[RouteID]:[RouteID]],0))</f>
        <v>DEN</v>
      </c>
      <c r="O4569">
        <f>INDEX(RoutesPivot[Distance],MATCH($C4569,RoutesPivot[[RouteID]:[RouteID]],0))</f>
        <v>800</v>
      </c>
      <c r="P4569">
        <f>INDEX(RoutesPivot[ListPrice],MATCH($C4569,RoutesPivot[[RouteID]:[RouteID]],0))</f>
        <v>300</v>
      </c>
      <c r="Q4569" t="str">
        <f>INDEX(AirportPivot[AirportName],MATCH($N4569,AirportPivot[[AirportID]:[AirportID]],0))</f>
        <v>Denver International</v>
      </c>
      <c r="R4569">
        <f>INDEX(AirportPivot[Gates (number of available)],MATCH($N4569,AirportPivot[[AirportID]:[AirportID]],0))</f>
        <v>75</v>
      </c>
    </row>
    <row r="4570" spans="1:18" x14ac:dyDescent="0.25">
      <c r="A4570" s="3" t="s">
        <v>4602</v>
      </c>
      <c r="B4570" s="12">
        <v>41660</v>
      </c>
      <c r="C4570" s="4" t="s">
        <v>19</v>
      </c>
      <c r="D4570" s="4">
        <v>1.7</v>
      </c>
      <c r="E4570" s="4">
        <v>71</v>
      </c>
      <c r="F4570" s="5">
        <v>0.66666666666666663</v>
      </c>
      <c r="G4570" s="6">
        <v>200</v>
      </c>
      <c r="H4570" s="7">
        <v>36200</v>
      </c>
      <c r="I4570" s="7">
        <f>FlightsPivot[[#This Row],[Total Fare]]*10%</f>
        <v>3620</v>
      </c>
      <c r="J4570" s="7">
        <f>FlightsPivot[[#This Row],[Total Fare]]+FlightsPivot[[#This Row],[10% tax ]]</f>
        <v>39820</v>
      </c>
      <c r="K4570" s="4">
        <v>1</v>
      </c>
      <c r="L4570" s="4">
        <v>2014</v>
      </c>
      <c r="M4570" t="str">
        <f>INDEX(RoutesPivot[DepAirport],MATCH($C4570,RoutesPivot[[RouteID]:[RouteID]],0))</f>
        <v>ORD</v>
      </c>
      <c r="N4570" t="str">
        <f>INDEX(RoutesPivot[AirportID],MATCH($C4570,RoutesPivot[[RouteID]:[RouteID]],0))</f>
        <v>IAH</v>
      </c>
      <c r="O4570">
        <f>INDEX(RoutesPivot[Distance],MATCH($C4570,RoutesPivot[[RouteID]:[RouteID]],0))</f>
        <v>800</v>
      </c>
      <c r="P4570">
        <f>INDEX(RoutesPivot[ListPrice],MATCH($C4570,RoutesPivot[[RouteID]:[RouteID]],0))</f>
        <v>200</v>
      </c>
      <c r="Q4570" t="str">
        <f>INDEX(AirportPivot[AirportName],MATCH($N4570,AirportPivot[[AirportID]:[AirportID]],0))</f>
        <v>George Bush Intercontinental/Houston</v>
      </c>
      <c r="R4570">
        <f>INDEX(AirportPivot[Gates (number of available)],MATCH($N4570,AirportPivot[[AirportID]:[AirportID]],0))</f>
        <v>80</v>
      </c>
    </row>
    <row r="4571" spans="1:18" x14ac:dyDescent="0.25">
      <c r="A4571" s="3" t="s">
        <v>4603</v>
      </c>
      <c r="B4571" s="12">
        <v>42159</v>
      </c>
      <c r="C4571" s="4" t="s">
        <v>23</v>
      </c>
      <c r="D4571" s="4">
        <v>1.7</v>
      </c>
      <c r="E4571" s="4">
        <v>209</v>
      </c>
      <c r="F4571" s="5">
        <v>0.54166666666666663</v>
      </c>
      <c r="G4571" s="6">
        <v>330</v>
      </c>
      <c r="H4571" s="7">
        <v>54450</v>
      </c>
      <c r="I4571" s="7">
        <f>FlightsPivot[[#This Row],[Total Fare]]*10%</f>
        <v>5445</v>
      </c>
      <c r="J4571" s="7">
        <f>FlightsPivot[[#This Row],[Total Fare]]+FlightsPivot[[#This Row],[10% tax ]]</f>
        <v>59895</v>
      </c>
      <c r="K4571" s="4">
        <v>6</v>
      </c>
      <c r="L4571" s="4">
        <v>2015</v>
      </c>
      <c r="M4571" t="str">
        <f>INDEX(RoutesPivot[DepAirport],MATCH($C4571,RoutesPivot[[RouteID]:[RouteID]],0))</f>
        <v>ORD</v>
      </c>
      <c r="N4571" t="str">
        <f>INDEX(RoutesPivot[AirportID],MATCH($C4571,RoutesPivot[[RouteID]:[RouteID]],0))</f>
        <v>DEN</v>
      </c>
      <c r="O4571">
        <f>INDEX(RoutesPivot[Distance],MATCH($C4571,RoutesPivot[[RouteID]:[RouteID]],0))</f>
        <v>800</v>
      </c>
      <c r="P4571">
        <f>INDEX(RoutesPivot[ListPrice],MATCH($C4571,RoutesPivot[[RouteID]:[RouteID]],0))</f>
        <v>300</v>
      </c>
      <c r="Q4571" t="str">
        <f>INDEX(AirportPivot[AirportName],MATCH($N4571,AirportPivot[[AirportID]:[AirportID]],0))</f>
        <v>Denver International</v>
      </c>
      <c r="R4571">
        <f>INDEX(AirportPivot[Gates (number of available)],MATCH($N4571,AirportPivot[[AirportID]:[AirportID]],0))</f>
        <v>75</v>
      </c>
    </row>
    <row r="4572" spans="1:18" x14ac:dyDescent="0.25">
      <c r="A4572" s="3" t="s">
        <v>4604</v>
      </c>
      <c r="B4572" s="12">
        <v>41968</v>
      </c>
      <c r="C4572" s="4" t="s">
        <v>80</v>
      </c>
      <c r="D4572" s="4">
        <v>4.9000000000000004</v>
      </c>
      <c r="E4572" s="4">
        <v>76</v>
      </c>
      <c r="F4572" s="5">
        <v>0.58333333333333337</v>
      </c>
      <c r="G4572" s="6">
        <v>450</v>
      </c>
      <c r="H4572" s="7">
        <v>81450</v>
      </c>
      <c r="I4572" s="7">
        <f>FlightsPivot[[#This Row],[Total Fare]]*10%</f>
        <v>8145</v>
      </c>
      <c r="J4572" s="7">
        <f>FlightsPivot[[#This Row],[Total Fare]]+FlightsPivot[[#This Row],[10% tax ]]</f>
        <v>89595</v>
      </c>
      <c r="K4572" s="4">
        <v>11</v>
      </c>
      <c r="L4572" s="4">
        <v>2014</v>
      </c>
      <c r="M4572" t="str">
        <f>INDEX(RoutesPivot[DepAirport],MATCH($C4572,RoutesPivot[[RouteID]:[RouteID]],0))</f>
        <v>ORD</v>
      </c>
      <c r="N4572" t="str">
        <f>INDEX(RoutesPivot[AirportID],MATCH($C4572,RoutesPivot[[RouteID]:[RouteID]],0))</f>
        <v>MIA</v>
      </c>
      <c r="O4572">
        <f>INDEX(RoutesPivot[Distance],MATCH($C4572,RoutesPivot[[RouteID]:[RouteID]],0))</f>
        <v>1000</v>
      </c>
      <c r="P4572">
        <f>INDEX(RoutesPivot[ListPrice],MATCH($C4572,RoutesPivot[[RouteID]:[RouteID]],0))</f>
        <v>300</v>
      </c>
      <c r="Q4572" t="str">
        <f>INDEX(AirportPivot[AirportName],MATCH($N4572,AirportPivot[[AirportID]:[AirportID]],0))</f>
        <v>Miami International</v>
      </c>
      <c r="R4572">
        <f>INDEX(AirportPivot[Gates (number of available)],MATCH($N4572,AirportPivot[[AirportID]:[AirportID]],0))</f>
        <v>80</v>
      </c>
    </row>
    <row r="4573" spans="1:18" x14ac:dyDescent="0.25">
      <c r="A4573" s="3" t="s">
        <v>4605</v>
      </c>
      <c r="B4573" s="12">
        <v>41804</v>
      </c>
      <c r="C4573" s="4" t="s">
        <v>21</v>
      </c>
      <c r="D4573" s="4">
        <v>2.2999999999999998</v>
      </c>
      <c r="E4573" s="4">
        <v>107</v>
      </c>
      <c r="F4573" s="5">
        <v>0.58333333333333337</v>
      </c>
      <c r="G4573" s="6">
        <v>137.5</v>
      </c>
      <c r="H4573" s="7">
        <v>25437.5</v>
      </c>
      <c r="I4573" s="7">
        <f>FlightsPivot[[#This Row],[Total Fare]]*10%</f>
        <v>2543.75</v>
      </c>
      <c r="J4573" s="7">
        <f>FlightsPivot[[#This Row],[Total Fare]]+FlightsPivot[[#This Row],[10% tax ]]</f>
        <v>27981.25</v>
      </c>
      <c r="K4573" s="4">
        <v>6</v>
      </c>
      <c r="L4573" s="4">
        <v>2014</v>
      </c>
      <c r="M4573" t="str">
        <f>INDEX(RoutesPivot[DepAirport],MATCH($C4573,RoutesPivot[[RouteID]:[RouteID]],0))</f>
        <v>ORD</v>
      </c>
      <c r="N4573" t="str">
        <f>INDEX(RoutesPivot[AirportID],MATCH($C4573,RoutesPivot[[RouteID]:[RouteID]],0))</f>
        <v>CLT</v>
      </c>
      <c r="O4573">
        <f>INDEX(RoutesPivot[Distance],MATCH($C4573,RoutesPivot[[RouteID]:[RouteID]],0))</f>
        <v>700</v>
      </c>
      <c r="P4573">
        <f>INDEX(RoutesPivot[ListPrice],MATCH($C4573,RoutesPivot[[RouteID]:[RouteID]],0))</f>
        <v>125</v>
      </c>
      <c r="Q4573" t="str">
        <f>INDEX(AirportPivot[AirportName],MATCH($N4573,AirportPivot[[AirportID]:[AirportID]],0))</f>
        <v>Charlotte/Douglas International</v>
      </c>
      <c r="R4573">
        <f>INDEX(AirportPivot[Gates (number of available)],MATCH($N4573,AirportPivot[[AirportID]:[AirportID]],0))</f>
        <v>65</v>
      </c>
    </row>
    <row r="4574" spans="1:18" x14ac:dyDescent="0.25">
      <c r="A4574" s="3" t="s">
        <v>4606</v>
      </c>
      <c r="B4574" s="12">
        <v>41997</v>
      </c>
      <c r="C4574" s="4" t="s">
        <v>27</v>
      </c>
      <c r="D4574" s="4">
        <v>13</v>
      </c>
      <c r="E4574" s="4">
        <v>170</v>
      </c>
      <c r="F4574" s="5">
        <v>0.29166666666666669</v>
      </c>
      <c r="G4574" s="6">
        <v>280</v>
      </c>
      <c r="H4574" s="7">
        <v>46200</v>
      </c>
      <c r="I4574" s="7">
        <f>FlightsPivot[[#This Row],[Total Fare]]*10%</f>
        <v>4620</v>
      </c>
      <c r="J4574" s="7">
        <f>FlightsPivot[[#This Row],[Total Fare]]+FlightsPivot[[#This Row],[10% tax ]]</f>
        <v>50820</v>
      </c>
      <c r="K4574" s="4">
        <v>12</v>
      </c>
      <c r="L4574" s="4">
        <v>2014</v>
      </c>
      <c r="M4574" t="str">
        <f>INDEX(RoutesPivot[DepAirport],MATCH($C4574,RoutesPivot[[RouteID]:[RouteID]],0))</f>
        <v>ORD</v>
      </c>
      <c r="N4574" t="str">
        <f>INDEX(RoutesPivot[AirportID],MATCH($C4574,RoutesPivot[[RouteID]:[RouteID]],0))</f>
        <v>ATL</v>
      </c>
      <c r="O4574">
        <f>INDEX(RoutesPivot[Distance],MATCH($C4574,RoutesPivot[[RouteID]:[RouteID]],0))</f>
        <v>510</v>
      </c>
      <c r="P4574">
        <f>INDEX(RoutesPivot[ListPrice],MATCH($C4574,RoutesPivot[[RouteID]:[RouteID]],0))</f>
        <v>200</v>
      </c>
      <c r="Q4574" t="str">
        <f>INDEX(AirportPivot[AirportName],MATCH($N4574,AirportPivot[[AirportID]:[AirportID]],0))</f>
        <v>Hartsfield-Jackson Atlanta International</v>
      </c>
      <c r="R4574">
        <f>INDEX(AirportPivot[Gates (number of available)],MATCH($N4574,AirportPivot[[AirportID]:[AirportID]],0))</f>
        <v>100</v>
      </c>
    </row>
    <row r="4575" spans="1:18" x14ac:dyDescent="0.25">
      <c r="A4575" s="3" t="s">
        <v>4607</v>
      </c>
      <c r="B4575" s="12">
        <v>41805</v>
      </c>
      <c r="C4575" s="4" t="s">
        <v>15</v>
      </c>
      <c r="D4575" s="4">
        <v>2.8</v>
      </c>
      <c r="E4575" s="4">
        <v>185</v>
      </c>
      <c r="F4575" s="5">
        <v>0.5625</v>
      </c>
      <c r="G4575" s="6">
        <v>247.5</v>
      </c>
      <c r="H4575" s="7">
        <v>40837.5</v>
      </c>
      <c r="I4575" s="7">
        <f>FlightsPivot[[#This Row],[Total Fare]]*10%</f>
        <v>4083.75</v>
      </c>
      <c r="J4575" s="7">
        <f>FlightsPivot[[#This Row],[Total Fare]]+FlightsPivot[[#This Row],[10% tax ]]</f>
        <v>44921.25</v>
      </c>
      <c r="K4575" s="4">
        <v>6</v>
      </c>
      <c r="L4575" s="4">
        <v>2014</v>
      </c>
      <c r="M4575" t="str">
        <f>INDEX(RoutesPivot[DepAirport],MATCH($C4575,RoutesPivot[[RouteID]:[RouteID]],0))</f>
        <v>ORD</v>
      </c>
      <c r="N4575" t="str">
        <f>INDEX(RoutesPivot[AirportID],MATCH($C4575,RoutesPivot[[RouteID]:[RouteID]],0))</f>
        <v>EWR</v>
      </c>
      <c r="O4575">
        <f>INDEX(RoutesPivot[Distance],MATCH($C4575,RoutesPivot[[RouteID]:[RouteID]],0))</f>
        <v>600</v>
      </c>
      <c r="P4575">
        <f>INDEX(RoutesPivot[ListPrice],MATCH($C4575,RoutesPivot[[RouteID]:[RouteID]],0))</f>
        <v>225</v>
      </c>
      <c r="Q4575" t="str">
        <f>INDEX(AirportPivot[AirportName],MATCH($N4575,AirportPivot[[AirportID]:[AirportID]],0))</f>
        <v>Newark Liberty International</v>
      </c>
      <c r="R4575">
        <f>INDEX(AirportPivot[Gates (number of available)],MATCH($N4575,AirportPivot[[AirportID]:[AirportID]],0))</f>
        <v>82</v>
      </c>
    </row>
    <row r="4576" spans="1:18" x14ac:dyDescent="0.25">
      <c r="A4576" s="3" t="s">
        <v>4608</v>
      </c>
      <c r="B4576" s="12">
        <v>41856</v>
      </c>
      <c r="C4576" s="4" t="s">
        <v>21</v>
      </c>
      <c r="D4576" s="4">
        <v>3.2</v>
      </c>
      <c r="E4576" s="4">
        <v>126</v>
      </c>
      <c r="F4576" s="5">
        <v>0.54166666666666663</v>
      </c>
      <c r="G4576" s="6">
        <v>137.5</v>
      </c>
      <c r="H4576" s="7">
        <v>25437.5</v>
      </c>
      <c r="I4576" s="7">
        <f>FlightsPivot[[#This Row],[Total Fare]]*10%</f>
        <v>2543.75</v>
      </c>
      <c r="J4576" s="7">
        <f>FlightsPivot[[#This Row],[Total Fare]]+FlightsPivot[[#This Row],[10% tax ]]</f>
        <v>27981.25</v>
      </c>
      <c r="K4576" s="4">
        <v>8</v>
      </c>
      <c r="L4576" s="4">
        <v>2014</v>
      </c>
      <c r="M4576" t="str">
        <f>INDEX(RoutesPivot[DepAirport],MATCH($C4576,RoutesPivot[[RouteID]:[RouteID]],0))</f>
        <v>ORD</v>
      </c>
      <c r="N4576" t="str">
        <f>INDEX(RoutesPivot[AirportID],MATCH($C4576,RoutesPivot[[RouteID]:[RouteID]],0))</f>
        <v>CLT</v>
      </c>
      <c r="O4576">
        <f>INDEX(RoutesPivot[Distance],MATCH($C4576,RoutesPivot[[RouteID]:[RouteID]],0))</f>
        <v>700</v>
      </c>
      <c r="P4576">
        <f>INDEX(RoutesPivot[ListPrice],MATCH($C4576,RoutesPivot[[RouteID]:[RouteID]],0))</f>
        <v>125</v>
      </c>
      <c r="Q4576" t="str">
        <f>INDEX(AirportPivot[AirportName],MATCH($N4576,AirportPivot[[AirportID]:[AirportID]],0))</f>
        <v>Charlotte/Douglas International</v>
      </c>
      <c r="R4576">
        <f>INDEX(AirportPivot[Gates (number of available)],MATCH($N4576,AirportPivot[[AirportID]:[AirportID]],0))</f>
        <v>65</v>
      </c>
    </row>
    <row r="4577" spans="1:18" x14ac:dyDescent="0.25">
      <c r="A4577" s="3" t="s">
        <v>4609</v>
      </c>
      <c r="B4577" s="12">
        <v>42214</v>
      </c>
      <c r="C4577" s="4" t="s">
        <v>19</v>
      </c>
      <c r="D4577" s="4">
        <v>1.9</v>
      </c>
      <c r="E4577" s="4">
        <v>133</v>
      </c>
      <c r="F4577" s="5">
        <v>0.33333333333333331</v>
      </c>
      <c r="G4577" s="6">
        <v>220</v>
      </c>
      <c r="H4577" s="7">
        <v>40700</v>
      </c>
      <c r="I4577" s="7">
        <f>FlightsPivot[[#This Row],[Total Fare]]*10%</f>
        <v>4070</v>
      </c>
      <c r="J4577" s="7">
        <f>FlightsPivot[[#This Row],[Total Fare]]+FlightsPivot[[#This Row],[10% tax ]]</f>
        <v>44770</v>
      </c>
      <c r="K4577" s="4">
        <v>7</v>
      </c>
      <c r="L4577" s="4">
        <v>2015</v>
      </c>
      <c r="M4577" t="str">
        <f>INDEX(RoutesPivot[DepAirport],MATCH($C4577,RoutesPivot[[RouteID]:[RouteID]],0))</f>
        <v>ORD</v>
      </c>
      <c r="N4577" t="str">
        <f>INDEX(RoutesPivot[AirportID],MATCH($C4577,RoutesPivot[[RouteID]:[RouteID]],0))</f>
        <v>IAH</v>
      </c>
      <c r="O4577">
        <f>INDEX(RoutesPivot[Distance],MATCH($C4577,RoutesPivot[[RouteID]:[RouteID]],0))</f>
        <v>800</v>
      </c>
      <c r="P4577">
        <f>INDEX(RoutesPivot[ListPrice],MATCH($C4577,RoutesPivot[[RouteID]:[RouteID]],0))</f>
        <v>200</v>
      </c>
      <c r="Q4577" t="str">
        <f>INDEX(AirportPivot[AirportName],MATCH($N4577,AirportPivot[[AirportID]:[AirportID]],0))</f>
        <v>George Bush Intercontinental/Houston</v>
      </c>
      <c r="R4577">
        <f>INDEX(AirportPivot[Gates (number of available)],MATCH($N4577,AirportPivot[[AirportID]:[AirportID]],0))</f>
        <v>80</v>
      </c>
    </row>
    <row r="4578" spans="1:18" x14ac:dyDescent="0.25">
      <c r="A4578" s="3" t="s">
        <v>4610</v>
      </c>
      <c r="B4578" s="12">
        <v>42048</v>
      </c>
      <c r="C4578" s="4" t="s">
        <v>25</v>
      </c>
      <c r="D4578" s="4">
        <v>2.9</v>
      </c>
      <c r="E4578" s="4">
        <v>4</v>
      </c>
      <c r="F4578" s="5">
        <v>0.75</v>
      </c>
      <c r="G4578" s="6">
        <v>200</v>
      </c>
      <c r="H4578" s="7">
        <v>37000</v>
      </c>
      <c r="I4578" s="7">
        <f>FlightsPivot[[#This Row],[Total Fare]]*10%</f>
        <v>3700</v>
      </c>
      <c r="J4578" s="7">
        <f>FlightsPivot[[#This Row],[Total Fare]]+FlightsPivot[[#This Row],[10% tax ]]</f>
        <v>40700</v>
      </c>
      <c r="K4578" s="4">
        <v>2</v>
      </c>
      <c r="L4578" s="4">
        <v>2015</v>
      </c>
      <c r="M4578" t="str">
        <f>INDEX(RoutesPivot[DepAirport],MATCH($C4578,RoutesPivot[[RouteID]:[RouteID]],0))</f>
        <v>ORD</v>
      </c>
      <c r="N4578" t="str">
        <f>INDEX(RoutesPivot[AirportID],MATCH($C4578,RoutesPivot[[RouteID]:[RouteID]],0))</f>
        <v>DFW</v>
      </c>
      <c r="O4578">
        <f>INDEX(RoutesPivot[Distance],MATCH($C4578,RoutesPivot[[RouteID]:[RouteID]],0))</f>
        <v>700</v>
      </c>
      <c r="P4578">
        <f>INDEX(RoutesPivot[ListPrice],MATCH($C4578,RoutesPivot[[RouteID]:[RouteID]],0))</f>
        <v>200</v>
      </c>
      <c r="Q4578" t="str">
        <f>INDEX(AirportPivot[AirportName],MATCH($N4578,AirportPivot[[AirportID]:[AirportID]],0))</f>
        <v>Dallas/Fort Worth International</v>
      </c>
      <c r="R4578">
        <f>INDEX(AirportPivot[Gates (number of available)],MATCH($N4578,AirportPivot[[AirportID]:[AirportID]],0))</f>
        <v>130</v>
      </c>
    </row>
    <row r="4579" spans="1:18" x14ac:dyDescent="0.25">
      <c r="A4579" s="3" t="s">
        <v>4611</v>
      </c>
      <c r="B4579" s="12">
        <v>42173</v>
      </c>
      <c r="C4579" s="4" t="s">
        <v>30</v>
      </c>
      <c r="D4579" s="4">
        <v>2.9</v>
      </c>
      <c r="E4579" s="4">
        <v>125</v>
      </c>
      <c r="F4579" s="5">
        <v>0.33333333333333331</v>
      </c>
      <c r="G4579" s="6">
        <v>275</v>
      </c>
      <c r="H4579" s="7">
        <v>50875</v>
      </c>
      <c r="I4579" s="7">
        <f>FlightsPivot[[#This Row],[Total Fare]]*10%</f>
        <v>5087.5</v>
      </c>
      <c r="J4579" s="7">
        <f>FlightsPivot[[#This Row],[Total Fare]]+FlightsPivot[[#This Row],[10% tax ]]</f>
        <v>55962.5</v>
      </c>
      <c r="K4579" s="4">
        <v>6</v>
      </c>
      <c r="L4579" s="4">
        <v>2015</v>
      </c>
      <c r="M4579" t="str">
        <f>INDEX(RoutesPivot[DepAirport],MATCH($C4579,RoutesPivot[[RouteID]:[RouteID]],0))</f>
        <v>ORD</v>
      </c>
      <c r="N4579" t="str">
        <f>INDEX(RoutesPivot[AirportID],MATCH($C4579,RoutesPivot[[RouteID]:[RouteID]],0))</f>
        <v>MCO</v>
      </c>
      <c r="O4579">
        <f>INDEX(RoutesPivot[Distance],MATCH($C4579,RoutesPivot[[RouteID]:[RouteID]],0))</f>
        <v>850</v>
      </c>
      <c r="P4579">
        <f>INDEX(RoutesPivot[ListPrice],MATCH($C4579,RoutesPivot[[RouteID]:[RouteID]],0))</f>
        <v>250</v>
      </c>
      <c r="Q4579" t="str">
        <f>INDEX(AirportPivot[AirportName],MATCH($N4579,AirportPivot[[AirportID]:[AirportID]],0))</f>
        <v>Orlando International</v>
      </c>
      <c r="R4579">
        <f>INDEX(AirportPivot[Gates (number of available)],MATCH($N4579,AirportPivot[[AirportID]:[AirportID]],0))</f>
        <v>67</v>
      </c>
    </row>
    <row r="4580" spans="1:18" x14ac:dyDescent="0.25">
      <c r="A4580" s="3" t="s">
        <v>4612</v>
      </c>
      <c r="B4580" s="12">
        <v>41749</v>
      </c>
      <c r="C4580" s="4" t="s">
        <v>30</v>
      </c>
      <c r="D4580" s="4">
        <v>1.6</v>
      </c>
      <c r="E4580" s="4">
        <v>203</v>
      </c>
      <c r="F4580" s="5">
        <v>0.79166666666666663</v>
      </c>
      <c r="G4580" s="6">
        <v>250</v>
      </c>
      <c r="H4580" s="7">
        <v>41250</v>
      </c>
      <c r="I4580" s="7">
        <f>FlightsPivot[[#This Row],[Total Fare]]*10%</f>
        <v>4125</v>
      </c>
      <c r="J4580" s="7">
        <f>FlightsPivot[[#This Row],[Total Fare]]+FlightsPivot[[#This Row],[10% tax ]]</f>
        <v>45375</v>
      </c>
      <c r="K4580" s="4">
        <v>4</v>
      </c>
      <c r="L4580" s="4">
        <v>2014</v>
      </c>
      <c r="M4580" t="str">
        <f>INDEX(RoutesPivot[DepAirport],MATCH($C4580,RoutesPivot[[RouteID]:[RouteID]],0))</f>
        <v>ORD</v>
      </c>
      <c r="N4580" t="str">
        <f>INDEX(RoutesPivot[AirportID],MATCH($C4580,RoutesPivot[[RouteID]:[RouteID]],0))</f>
        <v>MCO</v>
      </c>
      <c r="O4580">
        <f>INDEX(RoutesPivot[Distance],MATCH($C4580,RoutesPivot[[RouteID]:[RouteID]],0))</f>
        <v>850</v>
      </c>
      <c r="P4580">
        <f>INDEX(RoutesPivot[ListPrice],MATCH($C4580,RoutesPivot[[RouteID]:[RouteID]],0))</f>
        <v>250</v>
      </c>
      <c r="Q4580" t="str">
        <f>INDEX(AirportPivot[AirportName],MATCH($N4580,AirportPivot[[AirportID]:[AirportID]],0))</f>
        <v>Orlando International</v>
      </c>
      <c r="R4580">
        <f>INDEX(AirportPivot[Gates (number of available)],MATCH($N4580,AirportPivot[[AirportID]:[AirportID]],0))</f>
        <v>67</v>
      </c>
    </row>
    <row r="4581" spans="1:18" x14ac:dyDescent="0.25">
      <c r="A4581" s="3" t="s">
        <v>4613</v>
      </c>
      <c r="B4581" s="12">
        <v>42121</v>
      </c>
      <c r="C4581" s="4" t="s">
        <v>13</v>
      </c>
      <c r="D4581" s="4">
        <v>2.4</v>
      </c>
      <c r="E4581" s="4">
        <v>46</v>
      </c>
      <c r="F4581" s="5">
        <v>0.72916666666666663</v>
      </c>
      <c r="G4581" s="6">
        <v>250</v>
      </c>
      <c r="H4581" s="7">
        <v>41250</v>
      </c>
      <c r="I4581" s="7">
        <f>FlightsPivot[[#This Row],[Total Fare]]*10%</f>
        <v>4125</v>
      </c>
      <c r="J4581" s="7">
        <f>FlightsPivot[[#This Row],[Total Fare]]+FlightsPivot[[#This Row],[10% tax ]]</f>
        <v>45375</v>
      </c>
      <c r="K4581" s="4">
        <v>4</v>
      </c>
      <c r="L4581" s="4">
        <v>2015</v>
      </c>
      <c r="M4581" t="str">
        <f>INDEX(RoutesPivot[DepAirport],MATCH($C4581,RoutesPivot[[RouteID]:[RouteID]],0))</f>
        <v>ORD</v>
      </c>
      <c r="N4581" t="str">
        <f>INDEX(RoutesPivot[AirportID],MATCH($C4581,RoutesPivot[[RouteID]:[RouteID]],0))</f>
        <v>JFK</v>
      </c>
      <c r="O4581">
        <f>INDEX(RoutesPivot[Distance],MATCH($C4581,RoutesPivot[[RouteID]:[RouteID]],0))</f>
        <v>619</v>
      </c>
      <c r="P4581">
        <f>INDEX(RoutesPivot[ListPrice],MATCH($C4581,RoutesPivot[[RouteID]:[RouteID]],0))</f>
        <v>250</v>
      </c>
      <c r="Q4581" t="str">
        <f>INDEX(AirportPivot[AirportName],MATCH($N4581,AirportPivot[[AirportID]:[AirportID]],0))</f>
        <v>John F Kennedy International</v>
      </c>
      <c r="R4581">
        <f>INDEX(AirportPivot[Gates (number of available)],MATCH($N4581,AirportPivot[[AirportID]:[AirportID]],0))</f>
        <v>120</v>
      </c>
    </row>
    <row r="4582" spans="1:18" x14ac:dyDescent="0.25">
      <c r="A4582" s="3" t="s">
        <v>4614</v>
      </c>
      <c r="B4582" s="12">
        <v>41942</v>
      </c>
      <c r="C4582" s="4" t="s">
        <v>50</v>
      </c>
      <c r="D4582" s="4">
        <v>2.2999999999999998</v>
      </c>
      <c r="E4582" s="4">
        <v>153</v>
      </c>
      <c r="F4582" s="5">
        <v>0.79166666666666663</v>
      </c>
      <c r="G4582" s="6">
        <v>275</v>
      </c>
      <c r="H4582" s="7">
        <v>45375</v>
      </c>
      <c r="I4582" s="7">
        <f>FlightsPivot[[#This Row],[Total Fare]]*10%</f>
        <v>4537.5</v>
      </c>
      <c r="J4582" s="7">
        <f>FlightsPivot[[#This Row],[Total Fare]]+FlightsPivot[[#This Row],[10% tax ]]</f>
        <v>49912.5</v>
      </c>
      <c r="K4582" s="4">
        <v>10</v>
      </c>
      <c r="L4582" s="4">
        <v>2014</v>
      </c>
      <c r="M4582" t="str">
        <f>INDEX(RoutesPivot[DepAirport],MATCH($C4582,RoutesPivot[[RouteID]:[RouteID]],0))</f>
        <v>ORD</v>
      </c>
      <c r="N4582" t="str">
        <f>INDEX(RoutesPivot[AirportID],MATCH($C4582,RoutesPivot[[RouteID]:[RouteID]],0))</f>
        <v>LGA</v>
      </c>
      <c r="O4582">
        <f>INDEX(RoutesPivot[Distance],MATCH($C4582,RoutesPivot[[RouteID]:[RouteID]],0))</f>
        <v>610</v>
      </c>
      <c r="P4582">
        <f>INDEX(RoutesPivot[ListPrice],MATCH($C4582,RoutesPivot[[RouteID]:[RouteID]],0))</f>
        <v>275</v>
      </c>
      <c r="Q4582" t="str">
        <f>INDEX(AirportPivot[AirportName],MATCH($N4582,AirportPivot[[AirportID]:[AirportID]],0))</f>
        <v>Laguardia</v>
      </c>
      <c r="R4582">
        <f>INDEX(AirportPivot[Gates (number of available)],MATCH($N4582,AirportPivot[[AirportID]:[AirportID]],0))</f>
        <v>66</v>
      </c>
    </row>
    <row r="4583" spans="1:18" x14ac:dyDescent="0.25">
      <c r="A4583" s="3" t="s">
        <v>4615</v>
      </c>
      <c r="B4583" s="12">
        <v>41996</v>
      </c>
      <c r="C4583" s="4" t="s">
        <v>15</v>
      </c>
      <c r="D4583" s="4">
        <v>4.5</v>
      </c>
      <c r="E4583" s="4">
        <v>61</v>
      </c>
      <c r="F4583" s="5">
        <v>0.79166666666666663</v>
      </c>
      <c r="G4583" s="6">
        <v>315</v>
      </c>
      <c r="H4583" s="7">
        <v>51975</v>
      </c>
      <c r="I4583" s="7">
        <f>FlightsPivot[[#This Row],[Total Fare]]*10%</f>
        <v>5197.5</v>
      </c>
      <c r="J4583" s="7">
        <f>FlightsPivot[[#This Row],[Total Fare]]+FlightsPivot[[#This Row],[10% tax ]]</f>
        <v>57172.5</v>
      </c>
      <c r="K4583" s="4">
        <v>12</v>
      </c>
      <c r="L4583" s="4">
        <v>2014</v>
      </c>
      <c r="M4583" t="str">
        <f>INDEX(RoutesPivot[DepAirport],MATCH($C4583,RoutesPivot[[RouteID]:[RouteID]],0))</f>
        <v>ORD</v>
      </c>
      <c r="N4583" t="str">
        <f>INDEX(RoutesPivot[AirportID],MATCH($C4583,RoutesPivot[[RouteID]:[RouteID]],0))</f>
        <v>EWR</v>
      </c>
      <c r="O4583">
        <f>INDEX(RoutesPivot[Distance],MATCH($C4583,RoutesPivot[[RouteID]:[RouteID]],0))</f>
        <v>600</v>
      </c>
      <c r="P4583">
        <f>INDEX(RoutesPivot[ListPrice],MATCH($C4583,RoutesPivot[[RouteID]:[RouteID]],0))</f>
        <v>225</v>
      </c>
      <c r="Q4583" t="str">
        <f>INDEX(AirportPivot[AirportName],MATCH($N4583,AirportPivot[[AirportID]:[AirportID]],0))</f>
        <v>Newark Liberty International</v>
      </c>
      <c r="R4583">
        <f>INDEX(AirportPivot[Gates (number of available)],MATCH($N4583,AirportPivot[[AirportID]:[AirportID]],0))</f>
        <v>82</v>
      </c>
    </row>
    <row r="4584" spans="1:18" x14ac:dyDescent="0.25">
      <c r="A4584" s="3" t="s">
        <v>4616</v>
      </c>
      <c r="B4584" s="12">
        <v>41939</v>
      </c>
      <c r="C4584" s="4" t="s">
        <v>25</v>
      </c>
      <c r="D4584" s="4">
        <v>1.7</v>
      </c>
      <c r="E4584" s="4">
        <v>147</v>
      </c>
      <c r="F4584" s="5">
        <v>0.66666666666666663</v>
      </c>
      <c r="G4584" s="6">
        <v>200</v>
      </c>
      <c r="H4584" s="7">
        <v>37000</v>
      </c>
      <c r="I4584" s="7">
        <f>FlightsPivot[[#This Row],[Total Fare]]*10%</f>
        <v>3700</v>
      </c>
      <c r="J4584" s="7">
        <f>FlightsPivot[[#This Row],[Total Fare]]+FlightsPivot[[#This Row],[10% tax ]]</f>
        <v>40700</v>
      </c>
      <c r="K4584" s="4">
        <v>10</v>
      </c>
      <c r="L4584" s="4">
        <v>2014</v>
      </c>
      <c r="M4584" t="str">
        <f>INDEX(RoutesPivot[DepAirport],MATCH($C4584,RoutesPivot[[RouteID]:[RouteID]],0))</f>
        <v>ORD</v>
      </c>
      <c r="N4584" t="str">
        <f>INDEX(RoutesPivot[AirportID],MATCH($C4584,RoutesPivot[[RouteID]:[RouteID]],0))</f>
        <v>DFW</v>
      </c>
      <c r="O4584">
        <f>INDEX(RoutesPivot[Distance],MATCH($C4584,RoutesPivot[[RouteID]:[RouteID]],0))</f>
        <v>700</v>
      </c>
      <c r="P4584">
        <f>INDEX(RoutesPivot[ListPrice],MATCH($C4584,RoutesPivot[[RouteID]:[RouteID]],0))</f>
        <v>200</v>
      </c>
      <c r="Q4584" t="str">
        <f>INDEX(AirportPivot[AirportName],MATCH($N4584,AirportPivot[[AirportID]:[AirportID]],0))</f>
        <v>Dallas/Fort Worth International</v>
      </c>
      <c r="R4584">
        <f>INDEX(AirportPivot[Gates (number of available)],MATCH($N4584,AirportPivot[[AirportID]:[AirportID]],0))</f>
        <v>130</v>
      </c>
    </row>
    <row r="4585" spans="1:18" x14ac:dyDescent="0.25">
      <c r="A4585" s="3" t="s">
        <v>4617</v>
      </c>
      <c r="B4585" s="12">
        <v>41950</v>
      </c>
      <c r="C4585" s="4" t="s">
        <v>21</v>
      </c>
      <c r="D4585" s="4">
        <v>1.5</v>
      </c>
      <c r="E4585" s="4">
        <v>105</v>
      </c>
      <c r="F4585" s="5">
        <v>0.70833333333333337</v>
      </c>
      <c r="G4585" s="6">
        <v>125</v>
      </c>
      <c r="H4585" s="7">
        <v>23125</v>
      </c>
      <c r="I4585" s="7">
        <f>FlightsPivot[[#This Row],[Total Fare]]*10%</f>
        <v>2312.5</v>
      </c>
      <c r="J4585" s="7">
        <f>FlightsPivot[[#This Row],[Total Fare]]+FlightsPivot[[#This Row],[10% tax ]]</f>
        <v>25437.5</v>
      </c>
      <c r="K4585" s="4">
        <v>11</v>
      </c>
      <c r="L4585" s="4">
        <v>2014</v>
      </c>
      <c r="M4585" t="str">
        <f>INDEX(RoutesPivot[DepAirport],MATCH($C4585,RoutesPivot[[RouteID]:[RouteID]],0))</f>
        <v>ORD</v>
      </c>
      <c r="N4585" t="str">
        <f>INDEX(RoutesPivot[AirportID],MATCH($C4585,RoutesPivot[[RouteID]:[RouteID]],0))</f>
        <v>CLT</v>
      </c>
      <c r="O4585">
        <f>INDEX(RoutesPivot[Distance],MATCH($C4585,RoutesPivot[[RouteID]:[RouteID]],0))</f>
        <v>700</v>
      </c>
      <c r="P4585">
        <f>INDEX(RoutesPivot[ListPrice],MATCH($C4585,RoutesPivot[[RouteID]:[RouteID]],0))</f>
        <v>125</v>
      </c>
      <c r="Q4585" t="str">
        <f>INDEX(AirportPivot[AirportName],MATCH($N4585,AirportPivot[[AirportID]:[AirportID]],0))</f>
        <v>Charlotte/Douglas International</v>
      </c>
      <c r="R4585">
        <f>INDEX(AirportPivot[Gates (number of available)],MATCH($N4585,AirportPivot[[AirportID]:[AirportID]],0))</f>
        <v>65</v>
      </c>
    </row>
    <row r="4586" spans="1:18" x14ac:dyDescent="0.25">
      <c r="A4586" s="3" t="s">
        <v>4618</v>
      </c>
      <c r="B4586" s="12">
        <v>42341</v>
      </c>
      <c r="C4586" s="4" t="s">
        <v>33</v>
      </c>
      <c r="D4586" s="4">
        <v>1.4</v>
      </c>
      <c r="E4586" s="4">
        <v>136</v>
      </c>
      <c r="F4586" s="5">
        <v>0.60416666666666663</v>
      </c>
      <c r="G4586" s="6">
        <v>375</v>
      </c>
      <c r="H4586" s="7">
        <v>69375</v>
      </c>
      <c r="I4586" s="7">
        <f>FlightsPivot[[#This Row],[Total Fare]]*10%</f>
        <v>6937.5</v>
      </c>
      <c r="J4586" s="7">
        <f>FlightsPivot[[#This Row],[Total Fare]]+FlightsPivot[[#This Row],[10% tax ]]</f>
        <v>76312.5</v>
      </c>
      <c r="K4586" s="4">
        <v>12</v>
      </c>
      <c r="L4586" s="4">
        <v>2015</v>
      </c>
      <c r="M4586" t="str">
        <f>INDEX(RoutesPivot[DepAirport],MATCH($C4586,RoutesPivot[[RouteID]:[RouteID]],0))</f>
        <v>ORD</v>
      </c>
      <c r="N4586" t="str">
        <f>INDEX(RoutesPivot[AirportID],MATCH($C4586,RoutesPivot[[RouteID]:[RouteID]],0))</f>
        <v>SFO</v>
      </c>
      <c r="O4586">
        <f>INDEX(RoutesPivot[Distance],MATCH($C4586,RoutesPivot[[RouteID]:[RouteID]],0))</f>
        <v>1600</v>
      </c>
      <c r="P4586">
        <f>INDEX(RoutesPivot[ListPrice],MATCH($C4586,RoutesPivot[[RouteID]:[RouteID]],0))</f>
        <v>375</v>
      </c>
      <c r="Q4586" t="str">
        <f>INDEX(AirportPivot[AirportName],MATCH($N4586,AirportPivot[[AirportID]:[AirportID]],0))</f>
        <v>San Francisco International</v>
      </c>
      <c r="R4586">
        <f>INDEX(AirportPivot[Gates (number of available)],MATCH($N4586,AirportPivot[[AirportID]:[AirportID]],0))</f>
        <v>70</v>
      </c>
    </row>
    <row r="4587" spans="1:18" x14ac:dyDescent="0.25">
      <c r="A4587" s="3" t="s">
        <v>4619</v>
      </c>
      <c r="B4587" s="12">
        <v>41677</v>
      </c>
      <c r="C4587" s="4" t="s">
        <v>11</v>
      </c>
      <c r="D4587" s="4">
        <v>3.1</v>
      </c>
      <c r="E4587" s="4">
        <v>49</v>
      </c>
      <c r="F4587" s="5">
        <v>0.35416666666666669</v>
      </c>
      <c r="G4587" s="6">
        <v>300</v>
      </c>
      <c r="H4587" s="7">
        <v>49500</v>
      </c>
      <c r="I4587" s="7">
        <f>FlightsPivot[[#This Row],[Total Fare]]*10%</f>
        <v>4950</v>
      </c>
      <c r="J4587" s="7">
        <f>FlightsPivot[[#This Row],[Total Fare]]+FlightsPivot[[#This Row],[10% tax ]]</f>
        <v>54450</v>
      </c>
      <c r="K4587" s="4">
        <v>2</v>
      </c>
      <c r="L4587" s="4">
        <v>2014</v>
      </c>
      <c r="M4587" t="str">
        <f>INDEX(RoutesPivot[DepAirport],MATCH($C4587,RoutesPivot[[RouteID]:[RouteID]],0))</f>
        <v>ORD</v>
      </c>
      <c r="N4587" t="str">
        <f>INDEX(RoutesPivot[AirportID],MATCH($C4587,RoutesPivot[[RouteID]:[RouteID]],0))</f>
        <v>BOS</v>
      </c>
      <c r="O4587">
        <f>INDEX(RoutesPivot[Distance],MATCH($C4587,RoutesPivot[[RouteID]:[RouteID]],0))</f>
        <v>730</v>
      </c>
      <c r="P4587">
        <f>INDEX(RoutesPivot[ListPrice],MATCH($C4587,RoutesPivot[[RouteID]:[RouteID]],0))</f>
        <v>300</v>
      </c>
      <c r="Q4587" t="str">
        <f>INDEX(AirportPivot[AirportName],MATCH($N4587,AirportPivot[[AirportID]:[AirportID]],0))</f>
        <v>General Edward Lawrence Logan International</v>
      </c>
      <c r="R4587">
        <f>INDEX(AirportPivot[Gates (number of available)],MATCH($N4587,AirportPivot[[AirportID]:[AirportID]],0))</f>
        <v>63</v>
      </c>
    </row>
    <row r="4588" spans="1:18" x14ac:dyDescent="0.25">
      <c r="A4588" s="3" t="s">
        <v>4620</v>
      </c>
      <c r="B4588" s="12">
        <v>42123</v>
      </c>
      <c r="C4588" s="4" t="s">
        <v>37</v>
      </c>
      <c r="D4588" s="4">
        <v>2.1</v>
      </c>
      <c r="E4588" s="4">
        <v>195</v>
      </c>
      <c r="F4588" s="5">
        <v>0.75</v>
      </c>
      <c r="G4588" s="6">
        <v>350</v>
      </c>
      <c r="H4588" s="7">
        <v>57750</v>
      </c>
      <c r="I4588" s="7">
        <f>FlightsPivot[[#This Row],[Total Fare]]*10%</f>
        <v>5775</v>
      </c>
      <c r="J4588" s="7">
        <f>FlightsPivot[[#This Row],[Total Fare]]+FlightsPivot[[#This Row],[10% tax ]]</f>
        <v>63525</v>
      </c>
      <c r="K4588" s="4">
        <v>4</v>
      </c>
      <c r="L4588" s="4">
        <v>2015</v>
      </c>
      <c r="M4588" t="str">
        <f>INDEX(RoutesPivot[DepAirport],MATCH($C4588,RoutesPivot[[RouteID]:[RouteID]],0))</f>
        <v>ORD</v>
      </c>
      <c r="N4588" t="str">
        <f>INDEX(RoutesPivot[AirportID],MATCH($C4588,RoutesPivot[[RouteID]:[RouteID]],0))</f>
        <v>SEA</v>
      </c>
      <c r="O4588">
        <f>INDEX(RoutesPivot[Distance],MATCH($C4588,RoutesPivot[[RouteID]:[RouteID]],0))</f>
        <v>1500</v>
      </c>
      <c r="P4588">
        <f>INDEX(RoutesPivot[ListPrice],MATCH($C4588,RoutesPivot[[RouteID]:[RouteID]],0))</f>
        <v>350</v>
      </c>
      <c r="Q4588" t="str">
        <f>INDEX(AirportPivot[AirportName],MATCH($N4588,AirportPivot[[AirportID]:[AirportID]],0))</f>
        <v>Seattle-Tacoma International</v>
      </c>
      <c r="R4588">
        <f>INDEX(AirportPivot[Gates (number of available)],MATCH($N4588,AirportPivot[[AirportID]:[AirportID]],0))</f>
        <v>58</v>
      </c>
    </row>
    <row r="4589" spans="1:18" x14ac:dyDescent="0.25">
      <c r="A4589" s="3" t="s">
        <v>4621</v>
      </c>
      <c r="B4589" s="12">
        <v>42214</v>
      </c>
      <c r="C4589" s="4" t="s">
        <v>98</v>
      </c>
      <c r="D4589" s="4">
        <v>2.6</v>
      </c>
      <c r="E4589" s="4">
        <v>148</v>
      </c>
      <c r="F4589" s="5">
        <v>0.35416666666666669</v>
      </c>
      <c r="G4589" s="6">
        <v>302.5</v>
      </c>
      <c r="H4589" s="7">
        <v>55962.5</v>
      </c>
      <c r="I4589" s="7">
        <f>FlightsPivot[[#This Row],[Total Fare]]*10%</f>
        <v>5596.25</v>
      </c>
      <c r="J4589" s="7">
        <f>FlightsPivot[[#This Row],[Total Fare]]+FlightsPivot[[#This Row],[10% tax ]]</f>
        <v>61558.75</v>
      </c>
      <c r="K4589" s="4">
        <v>7</v>
      </c>
      <c r="L4589" s="4">
        <v>2015</v>
      </c>
      <c r="M4589" t="str">
        <f>INDEX(RoutesPivot[DepAirport],MATCH($C4589,RoutesPivot[[RouteID]:[RouteID]],0))</f>
        <v>ORD</v>
      </c>
      <c r="N4589" t="str">
        <f>INDEX(RoutesPivot[AirportID],MATCH($C4589,RoutesPivot[[RouteID]:[RouteID]],0))</f>
        <v>PHL</v>
      </c>
      <c r="O4589">
        <f>INDEX(RoutesPivot[Distance],MATCH($C4589,RoutesPivot[[RouteID]:[RouteID]],0))</f>
        <v>580</v>
      </c>
      <c r="P4589">
        <f>INDEX(RoutesPivot[ListPrice],MATCH($C4589,RoutesPivot[[RouteID]:[RouteID]],0))</f>
        <v>275</v>
      </c>
      <c r="Q4589" t="str">
        <f>INDEX(AirportPivot[AirportName],MATCH($N4589,AirportPivot[[AirportID]:[AirportID]],0))</f>
        <v>Philadelphia International</v>
      </c>
      <c r="R4589">
        <f>INDEX(AirportPivot[Gates (number of available)],MATCH($N4589,AirportPivot[[AirportID]:[AirportID]],0))</f>
        <v>89</v>
      </c>
    </row>
    <row r="4590" spans="1:18" x14ac:dyDescent="0.25">
      <c r="A4590" s="3" t="s">
        <v>4622</v>
      </c>
      <c r="B4590" s="12">
        <v>42121</v>
      </c>
      <c r="C4590" s="4" t="s">
        <v>40</v>
      </c>
      <c r="D4590" s="4">
        <v>1.8</v>
      </c>
      <c r="E4590" s="4">
        <v>53</v>
      </c>
      <c r="F4590" s="5">
        <v>0.5</v>
      </c>
      <c r="G4590" s="6">
        <v>115</v>
      </c>
      <c r="H4590" s="7">
        <v>18975</v>
      </c>
      <c r="I4590" s="7">
        <f>FlightsPivot[[#This Row],[Total Fare]]*10%</f>
        <v>1897.5</v>
      </c>
      <c r="J4590" s="7">
        <f>FlightsPivot[[#This Row],[Total Fare]]+FlightsPivot[[#This Row],[10% tax ]]</f>
        <v>20872.5</v>
      </c>
      <c r="K4590" s="4">
        <v>4</v>
      </c>
      <c r="L4590" s="4">
        <v>2015</v>
      </c>
      <c r="M4590" t="str">
        <f>INDEX(RoutesPivot[DepAirport],MATCH($C4590,RoutesPivot[[RouteID]:[RouteID]],0))</f>
        <v>ORD</v>
      </c>
      <c r="N4590" t="str">
        <f>INDEX(RoutesPivot[AirportID],MATCH($C4590,RoutesPivot[[RouteID]:[RouteID]],0))</f>
        <v>MSP</v>
      </c>
      <c r="O4590">
        <f>INDEX(RoutesPivot[Distance],MATCH($C4590,RoutesPivot[[RouteID]:[RouteID]],0))</f>
        <v>300</v>
      </c>
      <c r="P4590">
        <f>INDEX(RoutesPivot[ListPrice],MATCH($C4590,RoutesPivot[[RouteID]:[RouteID]],0))</f>
        <v>115</v>
      </c>
      <c r="Q4590" t="str">
        <f>INDEX(AirportPivot[AirportName],MATCH($N4590,AirportPivot[[AirportID]:[AirportID]],0))</f>
        <v>Minneapolis-St Paul International/Wold-Chamberlain</v>
      </c>
      <c r="R4590">
        <f>INDEX(AirportPivot[Gates (number of available)],MATCH($N4590,AirportPivot[[AirportID]:[AirportID]],0))</f>
        <v>65</v>
      </c>
    </row>
    <row r="4591" spans="1:18" x14ac:dyDescent="0.25">
      <c r="A4591" s="3" t="s">
        <v>4623</v>
      </c>
      <c r="B4591" s="12">
        <v>42343</v>
      </c>
      <c r="C4591" s="4" t="s">
        <v>33</v>
      </c>
      <c r="D4591" s="4">
        <v>2</v>
      </c>
      <c r="E4591" s="4">
        <v>11</v>
      </c>
      <c r="F4591" s="5">
        <v>0.29166666666666669</v>
      </c>
      <c r="G4591" s="6">
        <v>375</v>
      </c>
      <c r="H4591" s="7">
        <v>69375</v>
      </c>
      <c r="I4591" s="7">
        <f>FlightsPivot[[#This Row],[Total Fare]]*10%</f>
        <v>6937.5</v>
      </c>
      <c r="J4591" s="7">
        <f>FlightsPivot[[#This Row],[Total Fare]]+FlightsPivot[[#This Row],[10% tax ]]</f>
        <v>76312.5</v>
      </c>
      <c r="K4591" s="4">
        <v>12</v>
      </c>
      <c r="L4591" s="4">
        <v>2015</v>
      </c>
      <c r="M4591" t="str">
        <f>INDEX(RoutesPivot[DepAirport],MATCH($C4591,RoutesPivot[[RouteID]:[RouteID]],0))</f>
        <v>ORD</v>
      </c>
      <c r="N4591" t="str">
        <f>INDEX(RoutesPivot[AirportID],MATCH($C4591,RoutesPivot[[RouteID]:[RouteID]],0))</f>
        <v>SFO</v>
      </c>
      <c r="O4591">
        <f>INDEX(RoutesPivot[Distance],MATCH($C4591,RoutesPivot[[RouteID]:[RouteID]],0))</f>
        <v>1600</v>
      </c>
      <c r="P4591">
        <f>INDEX(RoutesPivot[ListPrice],MATCH($C4591,RoutesPivot[[RouteID]:[RouteID]],0))</f>
        <v>375</v>
      </c>
      <c r="Q4591" t="str">
        <f>INDEX(AirportPivot[AirportName],MATCH($N4591,AirportPivot[[AirportID]:[AirportID]],0))</f>
        <v>San Francisco International</v>
      </c>
      <c r="R4591">
        <f>INDEX(AirportPivot[Gates (number of available)],MATCH($N4591,AirportPivot[[AirportID]:[AirportID]],0))</f>
        <v>70</v>
      </c>
    </row>
    <row r="4592" spans="1:18" x14ac:dyDescent="0.25">
      <c r="A4592" s="3" t="s">
        <v>4624</v>
      </c>
      <c r="B4592" s="12">
        <v>41930</v>
      </c>
      <c r="C4592" s="4" t="s">
        <v>23</v>
      </c>
      <c r="D4592" s="4">
        <v>1.5</v>
      </c>
      <c r="E4592" s="4">
        <v>165</v>
      </c>
      <c r="F4592" s="5">
        <v>0.6875</v>
      </c>
      <c r="G4592" s="6">
        <v>300</v>
      </c>
      <c r="H4592" s="7">
        <v>49500</v>
      </c>
      <c r="I4592" s="7">
        <f>FlightsPivot[[#This Row],[Total Fare]]*10%</f>
        <v>4950</v>
      </c>
      <c r="J4592" s="7">
        <f>FlightsPivot[[#This Row],[Total Fare]]+FlightsPivot[[#This Row],[10% tax ]]</f>
        <v>54450</v>
      </c>
      <c r="K4592" s="4">
        <v>10</v>
      </c>
      <c r="L4592" s="4">
        <v>2014</v>
      </c>
      <c r="M4592" t="str">
        <f>INDEX(RoutesPivot[DepAirport],MATCH($C4592,RoutesPivot[[RouteID]:[RouteID]],0))</f>
        <v>ORD</v>
      </c>
      <c r="N4592" t="str">
        <f>INDEX(RoutesPivot[AirportID],MATCH($C4592,RoutesPivot[[RouteID]:[RouteID]],0))</f>
        <v>DEN</v>
      </c>
      <c r="O4592">
        <f>INDEX(RoutesPivot[Distance],MATCH($C4592,RoutesPivot[[RouteID]:[RouteID]],0))</f>
        <v>800</v>
      </c>
      <c r="P4592">
        <f>INDEX(RoutesPivot[ListPrice],MATCH($C4592,RoutesPivot[[RouteID]:[RouteID]],0))</f>
        <v>300</v>
      </c>
      <c r="Q4592" t="str">
        <f>INDEX(AirportPivot[AirportName],MATCH($N4592,AirportPivot[[AirportID]:[AirportID]],0))</f>
        <v>Denver International</v>
      </c>
      <c r="R4592">
        <f>INDEX(AirportPivot[Gates (number of available)],MATCH($N4592,AirportPivot[[AirportID]:[AirportID]],0))</f>
        <v>75</v>
      </c>
    </row>
    <row r="4593" spans="1:18" x14ac:dyDescent="0.25">
      <c r="A4593" s="3" t="s">
        <v>4625</v>
      </c>
      <c r="B4593" s="12">
        <v>42165</v>
      </c>
      <c r="C4593" s="4" t="s">
        <v>80</v>
      </c>
      <c r="D4593" s="4">
        <v>2.5</v>
      </c>
      <c r="E4593" s="4">
        <v>104</v>
      </c>
      <c r="F4593" s="5">
        <v>0.875</v>
      </c>
      <c r="G4593" s="6">
        <v>330</v>
      </c>
      <c r="H4593" s="7">
        <v>61050</v>
      </c>
      <c r="I4593" s="7">
        <f>FlightsPivot[[#This Row],[Total Fare]]*10%</f>
        <v>6105</v>
      </c>
      <c r="J4593" s="7">
        <f>FlightsPivot[[#This Row],[Total Fare]]+FlightsPivot[[#This Row],[10% tax ]]</f>
        <v>67155</v>
      </c>
      <c r="K4593" s="4">
        <v>6</v>
      </c>
      <c r="L4593" s="4">
        <v>2015</v>
      </c>
      <c r="M4593" t="str">
        <f>INDEX(RoutesPivot[DepAirport],MATCH($C4593,RoutesPivot[[RouteID]:[RouteID]],0))</f>
        <v>ORD</v>
      </c>
      <c r="N4593" t="str">
        <f>INDEX(RoutesPivot[AirportID],MATCH($C4593,RoutesPivot[[RouteID]:[RouteID]],0))</f>
        <v>MIA</v>
      </c>
      <c r="O4593">
        <f>INDEX(RoutesPivot[Distance],MATCH($C4593,RoutesPivot[[RouteID]:[RouteID]],0))</f>
        <v>1000</v>
      </c>
      <c r="P4593">
        <f>INDEX(RoutesPivot[ListPrice],MATCH($C4593,RoutesPivot[[RouteID]:[RouteID]],0))</f>
        <v>300</v>
      </c>
      <c r="Q4593" t="str">
        <f>INDEX(AirportPivot[AirportName],MATCH($N4593,AirportPivot[[AirportID]:[AirportID]],0))</f>
        <v>Miami International</v>
      </c>
      <c r="R4593">
        <f>INDEX(AirportPivot[Gates (number of available)],MATCH($N4593,AirportPivot[[AirportID]:[AirportID]],0))</f>
        <v>80</v>
      </c>
    </row>
    <row r="4594" spans="1:18" x14ac:dyDescent="0.25">
      <c r="A4594" s="3" t="s">
        <v>4626</v>
      </c>
      <c r="B4594" s="12">
        <v>42208</v>
      </c>
      <c r="C4594" s="4" t="s">
        <v>13</v>
      </c>
      <c r="D4594" s="4">
        <v>1.7</v>
      </c>
      <c r="E4594" s="4">
        <v>170</v>
      </c>
      <c r="F4594" s="5">
        <v>0.41666666666666669</v>
      </c>
      <c r="G4594" s="6">
        <v>275</v>
      </c>
      <c r="H4594" s="7">
        <v>45375</v>
      </c>
      <c r="I4594" s="7">
        <f>FlightsPivot[[#This Row],[Total Fare]]*10%</f>
        <v>4537.5</v>
      </c>
      <c r="J4594" s="7">
        <f>FlightsPivot[[#This Row],[Total Fare]]+FlightsPivot[[#This Row],[10% tax ]]</f>
        <v>49912.5</v>
      </c>
      <c r="K4594" s="4">
        <v>7</v>
      </c>
      <c r="L4594" s="4">
        <v>2015</v>
      </c>
      <c r="M4594" t="str">
        <f>INDEX(RoutesPivot[DepAirport],MATCH($C4594,RoutesPivot[[RouteID]:[RouteID]],0))</f>
        <v>ORD</v>
      </c>
      <c r="N4594" t="str">
        <f>INDEX(RoutesPivot[AirportID],MATCH($C4594,RoutesPivot[[RouteID]:[RouteID]],0))</f>
        <v>JFK</v>
      </c>
      <c r="O4594">
        <f>INDEX(RoutesPivot[Distance],MATCH($C4594,RoutesPivot[[RouteID]:[RouteID]],0))</f>
        <v>619</v>
      </c>
      <c r="P4594">
        <f>INDEX(RoutesPivot[ListPrice],MATCH($C4594,RoutesPivot[[RouteID]:[RouteID]],0))</f>
        <v>250</v>
      </c>
      <c r="Q4594" t="str">
        <f>INDEX(AirportPivot[AirportName],MATCH($N4594,AirportPivot[[AirportID]:[AirportID]],0))</f>
        <v>John F Kennedy International</v>
      </c>
      <c r="R4594">
        <f>INDEX(AirportPivot[Gates (number of available)],MATCH($N4594,AirportPivot[[AirportID]:[AirportID]],0))</f>
        <v>120</v>
      </c>
    </row>
    <row r="4595" spans="1:18" x14ac:dyDescent="0.25">
      <c r="A4595" s="3" t="s">
        <v>4627</v>
      </c>
      <c r="B4595" s="12">
        <v>42308</v>
      </c>
      <c r="C4595" s="4" t="s">
        <v>21</v>
      </c>
      <c r="D4595" s="4">
        <v>2.1</v>
      </c>
      <c r="E4595" s="4">
        <v>54</v>
      </c>
      <c r="F4595" s="5">
        <v>0.70833333333333337</v>
      </c>
      <c r="G4595" s="6">
        <v>125</v>
      </c>
      <c r="H4595" s="7">
        <v>20625</v>
      </c>
      <c r="I4595" s="7">
        <f>FlightsPivot[[#This Row],[Total Fare]]*10%</f>
        <v>2062.5</v>
      </c>
      <c r="J4595" s="7">
        <f>FlightsPivot[[#This Row],[Total Fare]]+FlightsPivot[[#This Row],[10% tax ]]</f>
        <v>22687.5</v>
      </c>
      <c r="K4595" s="4">
        <v>10</v>
      </c>
      <c r="L4595" s="4">
        <v>2015</v>
      </c>
      <c r="M4595" t="str">
        <f>INDEX(RoutesPivot[DepAirport],MATCH($C4595,RoutesPivot[[RouteID]:[RouteID]],0))</f>
        <v>ORD</v>
      </c>
      <c r="N4595" t="str">
        <f>INDEX(RoutesPivot[AirportID],MATCH($C4595,RoutesPivot[[RouteID]:[RouteID]],0))</f>
        <v>CLT</v>
      </c>
      <c r="O4595">
        <f>INDEX(RoutesPivot[Distance],MATCH($C4595,RoutesPivot[[RouteID]:[RouteID]],0))</f>
        <v>700</v>
      </c>
      <c r="P4595">
        <f>INDEX(RoutesPivot[ListPrice],MATCH($C4595,RoutesPivot[[RouteID]:[RouteID]],0))</f>
        <v>125</v>
      </c>
      <c r="Q4595" t="str">
        <f>INDEX(AirportPivot[AirportName],MATCH($N4595,AirportPivot[[AirportID]:[AirportID]],0))</f>
        <v>Charlotte/Douglas International</v>
      </c>
      <c r="R4595">
        <f>INDEX(AirportPivot[Gates (number of available)],MATCH($N4595,AirportPivot[[AirportID]:[AirportID]],0))</f>
        <v>65</v>
      </c>
    </row>
    <row r="4596" spans="1:18" x14ac:dyDescent="0.25">
      <c r="A4596" s="3" t="s">
        <v>4628</v>
      </c>
      <c r="B4596" s="12">
        <v>42222</v>
      </c>
      <c r="C4596" s="4" t="s">
        <v>70</v>
      </c>
      <c r="D4596" s="4">
        <v>3.1</v>
      </c>
      <c r="E4596" s="4">
        <v>117</v>
      </c>
      <c r="F4596" s="5">
        <v>0.66666666666666663</v>
      </c>
      <c r="G4596" s="6">
        <v>302.5</v>
      </c>
      <c r="H4596" s="7">
        <v>55962.5</v>
      </c>
      <c r="I4596" s="7">
        <f>FlightsPivot[[#This Row],[Total Fare]]*10%</f>
        <v>5596.25</v>
      </c>
      <c r="J4596" s="7">
        <f>FlightsPivot[[#This Row],[Total Fare]]+FlightsPivot[[#This Row],[10% tax ]]</f>
        <v>61558.75</v>
      </c>
      <c r="K4596" s="4">
        <v>8</v>
      </c>
      <c r="L4596" s="4">
        <v>2015</v>
      </c>
      <c r="M4596" t="str">
        <f>INDEX(RoutesPivot[DepAirport],MATCH($C4596,RoutesPivot[[RouteID]:[RouteID]],0))</f>
        <v>ORD</v>
      </c>
      <c r="N4596" t="str">
        <f>INDEX(RoutesPivot[AirportID],MATCH($C4596,RoutesPivot[[RouteID]:[RouteID]],0))</f>
        <v>LAS</v>
      </c>
      <c r="O4596">
        <f>INDEX(RoutesPivot[Distance],MATCH($C4596,RoutesPivot[[RouteID]:[RouteID]],0))</f>
        <v>1100</v>
      </c>
      <c r="P4596">
        <f>INDEX(RoutesPivot[ListPrice],MATCH($C4596,RoutesPivot[[RouteID]:[RouteID]],0))</f>
        <v>275</v>
      </c>
      <c r="Q4596" t="str">
        <f>INDEX(AirportPivot[AirportName],MATCH($N4596,AirportPivot[[AirportID]:[AirportID]],0))</f>
        <v>McCarran International</v>
      </c>
      <c r="R4596">
        <f>INDEX(AirportPivot[Gates (number of available)],MATCH($N4596,AirportPivot[[AirportID]:[AirportID]],0))</f>
        <v>68</v>
      </c>
    </row>
    <row r="4597" spans="1:18" x14ac:dyDescent="0.25">
      <c r="A4597" s="3" t="s">
        <v>4629</v>
      </c>
      <c r="B4597" s="12">
        <v>41702</v>
      </c>
      <c r="C4597" s="4" t="s">
        <v>19</v>
      </c>
      <c r="D4597" s="4">
        <v>2.6</v>
      </c>
      <c r="E4597" s="4">
        <v>146</v>
      </c>
      <c r="F4597" s="5">
        <v>0.72916666666666663</v>
      </c>
      <c r="G4597" s="6">
        <v>200</v>
      </c>
      <c r="H4597" s="7">
        <v>37000</v>
      </c>
      <c r="I4597" s="7">
        <f>FlightsPivot[[#This Row],[Total Fare]]*10%</f>
        <v>3700</v>
      </c>
      <c r="J4597" s="7">
        <f>FlightsPivot[[#This Row],[Total Fare]]+FlightsPivot[[#This Row],[10% tax ]]</f>
        <v>40700</v>
      </c>
      <c r="K4597" s="4">
        <v>3</v>
      </c>
      <c r="L4597" s="4">
        <v>2014</v>
      </c>
      <c r="M4597" t="str">
        <f>INDEX(RoutesPivot[DepAirport],MATCH($C4597,RoutesPivot[[RouteID]:[RouteID]],0))</f>
        <v>ORD</v>
      </c>
      <c r="N4597" t="str">
        <f>INDEX(RoutesPivot[AirportID],MATCH($C4597,RoutesPivot[[RouteID]:[RouteID]],0))</f>
        <v>IAH</v>
      </c>
      <c r="O4597">
        <f>INDEX(RoutesPivot[Distance],MATCH($C4597,RoutesPivot[[RouteID]:[RouteID]],0))</f>
        <v>800</v>
      </c>
      <c r="P4597">
        <f>INDEX(RoutesPivot[ListPrice],MATCH($C4597,RoutesPivot[[RouteID]:[RouteID]],0))</f>
        <v>200</v>
      </c>
      <c r="Q4597" t="str">
        <f>INDEX(AirportPivot[AirportName],MATCH($N4597,AirportPivot[[AirportID]:[AirportID]],0))</f>
        <v>George Bush Intercontinental/Houston</v>
      </c>
      <c r="R4597">
        <f>INDEX(AirportPivot[Gates (number of available)],MATCH($N4597,AirportPivot[[AirportID]:[AirportID]],0))</f>
        <v>80</v>
      </c>
    </row>
    <row r="4598" spans="1:18" x14ac:dyDescent="0.25">
      <c r="A4598" s="3" t="s">
        <v>4630</v>
      </c>
      <c r="B4598" s="12">
        <v>42339</v>
      </c>
      <c r="C4598" s="4" t="s">
        <v>98</v>
      </c>
      <c r="D4598" s="4">
        <v>2.5</v>
      </c>
      <c r="E4598" s="4">
        <v>134</v>
      </c>
      <c r="F4598" s="5">
        <v>0.8125</v>
      </c>
      <c r="G4598" s="6">
        <v>275</v>
      </c>
      <c r="H4598" s="7">
        <v>50875</v>
      </c>
      <c r="I4598" s="7">
        <f>FlightsPivot[[#This Row],[Total Fare]]*10%</f>
        <v>5087.5</v>
      </c>
      <c r="J4598" s="7">
        <f>FlightsPivot[[#This Row],[Total Fare]]+FlightsPivot[[#This Row],[10% tax ]]</f>
        <v>55962.5</v>
      </c>
      <c r="K4598" s="4">
        <v>12</v>
      </c>
      <c r="L4598" s="4">
        <v>2015</v>
      </c>
      <c r="M4598" t="str">
        <f>INDEX(RoutesPivot[DepAirport],MATCH($C4598,RoutesPivot[[RouteID]:[RouteID]],0))</f>
        <v>ORD</v>
      </c>
      <c r="N4598" t="str">
        <f>INDEX(RoutesPivot[AirportID],MATCH($C4598,RoutesPivot[[RouteID]:[RouteID]],0))</f>
        <v>PHL</v>
      </c>
      <c r="O4598">
        <f>INDEX(RoutesPivot[Distance],MATCH($C4598,RoutesPivot[[RouteID]:[RouteID]],0))</f>
        <v>580</v>
      </c>
      <c r="P4598">
        <f>INDEX(RoutesPivot[ListPrice],MATCH($C4598,RoutesPivot[[RouteID]:[RouteID]],0))</f>
        <v>275</v>
      </c>
      <c r="Q4598" t="str">
        <f>INDEX(AirportPivot[AirportName],MATCH($N4598,AirportPivot[[AirportID]:[AirportID]],0))</f>
        <v>Philadelphia International</v>
      </c>
      <c r="R4598">
        <f>INDEX(AirportPivot[Gates (number of available)],MATCH($N4598,AirportPivot[[AirportID]:[AirportID]],0))</f>
        <v>89</v>
      </c>
    </row>
    <row r="4599" spans="1:18" x14ac:dyDescent="0.25">
      <c r="A4599" s="3" t="s">
        <v>4631</v>
      </c>
      <c r="B4599" s="12">
        <v>41790</v>
      </c>
      <c r="C4599" s="4" t="s">
        <v>25</v>
      </c>
      <c r="D4599" s="4">
        <v>2</v>
      </c>
      <c r="E4599" s="4">
        <v>204</v>
      </c>
      <c r="F4599" s="5">
        <v>0.52083333333333337</v>
      </c>
      <c r="G4599" s="6">
        <v>200</v>
      </c>
      <c r="H4599" s="7">
        <v>33000</v>
      </c>
      <c r="I4599" s="7">
        <f>FlightsPivot[[#This Row],[Total Fare]]*10%</f>
        <v>3300</v>
      </c>
      <c r="J4599" s="7">
        <f>FlightsPivot[[#This Row],[Total Fare]]+FlightsPivot[[#This Row],[10% tax ]]</f>
        <v>36300</v>
      </c>
      <c r="K4599" s="4">
        <v>5</v>
      </c>
      <c r="L4599" s="4">
        <v>2014</v>
      </c>
      <c r="M4599" t="str">
        <f>INDEX(RoutesPivot[DepAirport],MATCH($C4599,RoutesPivot[[RouteID]:[RouteID]],0))</f>
        <v>ORD</v>
      </c>
      <c r="N4599" t="str">
        <f>INDEX(RoutesPivot[AirportID],MATCH($C4599,RoutesPivot[[RouteID]:[RouteID]],0))</f>
        <v>DFW</v>
      </c>
      <c r="O4599">
        <f>INDEX(RoutesPivot[Distance],MATCH($C4599,RoutesPivot[[RouteID]:[RouteID]],0))</f>
        <v>700</v>
      </c>
      <c r="P4599">
        <f>INDEX(RoutesPivot[ListPrice],MATCH($C4599,RoutesPivot[[RouteID]:[RouteID]],0))</f>
        <v>200</v>
      </c>
      <c r="Q4599" t="str">
        <f>INDEX(AirportPivot[AirportName],MATCH($N4599,AirportPivot[[AirportID]:[AirportID]],0))</f>
        <v>Dallas/Fort Worth International</v>
      </c>
      <c r="R4599">
        <f>INDEX(AirportPivot[Gates (number of available)],MATCH($N4599,AirportPivot[[AirportID]:[AirportID]],0))</f>
        <v>130</v>
      </c>
    </row>
    <row r="4600" spans="1:18" x14ac:dyDescent="0.25">
      <c r="A4600" s="3" t="s">
        <v>4632</v>
      </c>
      <c r="B4600" s="12">
        <v>42147</v>
      </c>
      <c r="C4600" s="4" t="s">
        <v>25</v>
      </c>
      <c r="D4600" s="4">
        <v>1.9</v>
      </c>
      <c r="E4600" s="4">
        <v>84</v>
      </c>
      <c r="F4600" s="5">
        <v>0.70833333333333337</v>
      </c>
      <c r="G4600" s="6">
        <v>200</v>
      </c>
      <c r="H4600" s="7">
        <v>36200</v>
      </c>
      <c r="I4600" s="7">
        <f>FlightsPivot[[#This Row],[Total Fare]]*10%</f>
        <v>3620</v>
      </c>
      <c r="J4600" s="7">
        <f>FlightsPivot[[#This Row],[Total Fare]]+FlightsPivot[[#This Row],[10% tax ]]</f>
        <v>39820</v>
      </c>
      <c r="K4600" s="4">
        <v>5</v>
      </c>
      <c r="L4600" s="4">
        <v>2015</v>
      </c>
      <c r="M4600" t="str">
        <f>INDEX(RoutesPivot[DepAirport],MATCH($C4600,RoutesPivot[[RouteID]:[RouteID]],0))</f>
        <v>ORD</v>
      </c>
      <c r="N4600" t="str">
        <f>INDEX(RoutesPivot[AirportID],MATCH($C4600,RoutesPivot[[RouteID]:[RouteID]],0))</f>
        <v>DFW</v>
      </c>
      <c r="O4600">
        <f>INDEX(RoutesPivot[Distance],MATCH($C4600,RoutesPivot[[RouteID]:[RouteID]],0))</f>
        <v>700</v>
      </c>
      <c r="P4600">
        <f>INDEX(RoutesPivot[ListPrice],MATCH($C4600,RoutesPivot[[RouteID]:[RouteID]],0))</f>
        <v>200</v>
      </c>
      <c r="Q4600" t="str">
        <f>INDEX(AirportPivot[AirportName],MATCH($N4600,AirportPivot[[AirportID]:[AirportID]],0))</f>
        <v>Dallas/Fort Worth International</v>
      </c>
      <c r="R4600">
        <f>INDEX(AirportPivot[Gates (number of available)],MATCH($N4600,AirportPivot[[AirportID]:[AirportID]],0))</f>
        <v>130</v>
      </c>
    </row>
    <row r="4601" spans="1:18" x14ac:dyDescent="0.25">
      <c r="A4601" s="3" t="s">
        <v>4633</v>
      </c>
      <c r="B4601" s="12">
        <v>42175</v>
      </c>
      <c r="C4601" s="4" t="s">
        <v>19</v>
      </c>
      <c r="D4601" s="4">
        <v>2.7</v>
      </c>
      <c r="E4601" s="4">
        <v>41</v>
      </c>
      <c r="F4601" s="5">
        <v>0.8125</v>
      </c>
      <c r="G4601" s="6">
        <v>220</v>
      </c>
      <c r="H4601" s="7">
        <v>36300</v>
      </c>
      <c r="I4601" s="7">
        <f>FlightsPivot[[#This Row],[Total Fare]]*10%</f>
        <v>3630</v>
      </c>
      <c r="J4601" s="7">
        <f>FlightsPivot[[#This Row],[Total Fare]]+FlightsPivot[[#This Row],[10% tax ]]</f>
        <v>39930</v>
      </c>
      <c r="K4601" s="4">
        <v>6</v>
      </c>
      <c r="L4601" s="4">
        <v>2015</v>
      </c>
      <c r="M4601" t="str">
        <f>INDEX(RoutesPivot[DepAirport],MATCH($C4601,RoutesPivot[[RouteID]:[RouteID]],0))</f>
        <v>ORD</v>
      </c>
      <c r="N4601" t="str">
        <f>INDEX(RoutesPivot[AirportID],MATCH($C4601,RoutesPivot[[RouteID]:[RouteID]],0))</f>
        <v>IAH</v>
      </c>
      <c r="O4601">
        <f>INDEX(RoutesPivot[Distance],MATCH($C4601,RoutesPivot[[RouteID]:[RouteID]],0))</f>
        <v>800</v>
      </c>
      <c r="P4601">
        <f>INDEX(RoutesPivot[ListPrice],MATCH($C4601,RoutesPivot[[RouteID]:[RouteID]],0))</f>
        <v>200</v>
      </c>
      <c r="Q4601" t="str">
        <f>INDEX(AirportPivot[AirportName],MATCH($N4601,AirportPivot[[AirportID]:[AirportID]],0))</f>
        <v>George Bush Intercontinental/Houston</v>
      </c>
      <c r="R4601">
        <f>INDEX(AirportPivot[Gates (number of available)],MATCH($N4601,AirportPivot[[AirportID]:[AirportID]],0))</f>
        <v>80</v>
      </c>
    </row>
    <row r="4602" spans="1:18" x14ac:dyDescent="0.25">
      <c r="A4602" s="3" t="s">
        <v>4634</v>
      </c>
      <c r="B4602" s="12">
        <v>41900</v>
      </c>
      <c r="C4602" s="4" t="s">
        <v>50</v>
      </c>
      <c r="D4602" s="4">
        <v>2.4</v>
      </c>
      <c r="E4602" s="4">
        <v>153</v>
      </c>
      <c r="F4602" s="5">
        <v>0.54166666666666663</v>
      </c>
      <c r="G4602" s="6">
        <v>275</v>
      </c>
      <c r="H4602" s="7">
        <v>45375</v>
      </c>
      <c r="I4602" s="7">
        <f>FlightsPivot[[#This Row],[Total Fare]]*10%</f>
        <v>4537.5</v>
      </c>
      <c r="J4602" s="7">
        <f>FlightsPivot[[#This Row],[Total Fare]]+FlightsPivot[[#This Row],[10% tax ]]</f>
        <v>49912.5</v>
      </c>
      <c r="K4602" s="4">
        <v>9</v>
      </c>
      <c r="L4602" s="4">
        <v>2014</v>
      </c>
      <c r="M4602" t="str">
        <f>INDEX(RoutesPivot[DepAirport],MATCH($C4602,RoutesPivot[[RouteID]:[RouteID]],0))</f>
        <v>ORD</v>
      </c>
      <c r="N4602" t="str">
        <f>INDEX(RoutesPivot[AirportID],MATCH($C4602,RoutesPivot[[RouteID]:[RouteID]],0))</f>
        <v>LGA</v>
      </c>
      <c r="O4602">
        <f>INDEX(RoutesPivot[Distance],MATCH($C4602,RoutesPivot[[RouteID]:[RouteID]],0))</f>
        <v>610</v>
      </c>
      <c r="P4602">
        <f>INDEX(RoutesPivot[ListPrice],MATCH($C4602,RoutesPivot[[RouteID]:[RouteID]],0))</f>
        <v>275</v>
      </c>
      <c r="Q4602" t="str">
        <f>INDEX(AirportPivot[AirportName],MATCH($N4602,AirportPivot[[AirportID]:[AirportID]],0))</f>
        <v>Laguardia</v>
      </c>
      <c r="R4602">
        <f>INDEX(AirportPivot[Gates (number of available)],MATCH($N4602,AirportPivot[[AirportID]:[AirportID]],0))</f>
        <v>66</v>
      </c>
    </row>
    <row r="4603" spans="1:18" x14ac:dyDescent="0.25">
      <c r="A4603" s="3" t="s">
        <v>4635</v>
      </c>
      <c r="B4603" s="12">
        <v>42035</v>
      </c>
      <c r="C4603" s="4" t="s">
        <v>13</v>
      </c>
      <c r="D4603" s="4">
        <v>1.8</v>
      </c>
      <c r="E4603" s="4">
        <v>145</v>
      </c>
      <c r="F4603" s="5">
        <v>0.33333333333333331</v>
      </c>
      <c r="G4603" s="6">
        <v>250</v>
      </c>
      <c r="H4603" s="7">
        <v>46250</v>
      </c>
      <c r="I4603" s="7">
        <f>FlightsPivot[[#This Row],[Total Fare]]*10%</f>
        <v>4625</v>
      </c>
      <c r="J4603" s="7">
        <f>FlightsPivot[[#This Row],[Total Fare]]+FlightsPivot[[#This Row],[10% tax ]]</f>
        <v>50875</v>
      </c>
      <c r="K4603" s="4">
        <v>1</v>
      </c>
      <c r="L4603" s="4">
        <v>2015</v>
      </c>
      <c r="M4603" t="str">
        <f>INDEX(RoutesPivot[DepAirport],MATCH($C4603,RoutesPivot[[RouteID]:[RouteID]],0))</f>
        <v>ORD</v>
      </c>
      <c r="N4603" t="str">
        <f>INDEX(RoutesPivot[AirportID],MATCH($C4603,RoutesPivot[[RouteID]:[RouteID]],0))</f>
        <v>JFK</v>
      </c>
      <c r="O4603">
        <f>INDEX(RoutesPivot[Distance],MATCH($C4603,RoutesPivot[[RouteID]:[RouteID]],0))</f>
        <v>619</v>
      </c>
      <c r="P4603">
        <f>INDEX(RoutesPivot[ListPrice],MATCH($C4603,RoutesPivot[[RouteID]:[RouteID]],0))</f>
        <v>250</v>
      </c>
      <c r="Q4603" t="str">
        <f>INDEX(AirportPivot[AirportName],MATCH($N4603,AirportPivot[[AirportID]:[AirportID]],0))</f>
        <v>John F Kennedy International</v>
      </c>
      <c r="R4603">
        <f>INDEX(AirportPivot[Gates (number of available)],MATCH($N4603,AirportPivot[[AirportID]:[AirportID]],0))</f>
        <v>120</v>
      </c>
    </row>
    <row r="4604" spans="1:18" x14ac:dyDescent="0.25">
      <c r="A4604" s="3" t="s">
        <v>4636</v>
      </c>
      <c r="B4604" s="12">
        <v>41935</v>
      </c>
      <c r="C4604" s="4" t="s">
        <v>30</v>
      </c>
      <c r="D4604" s="4">
        <v>1</v>
      </c>
      <c r="E4604" s="4">
        <v>155</v>
      </c>
      <c r="F4604" s="5">
        <v>0.5</v>
      </c>
      <c r="G4604" s="6">
        <v>250</v>
      </c>
      <c r="H4604" s="7">
        <v>41250</v>
      </c>
      <c r="I4604" s="7">
        <f>FlightsPivot[[#This Row],[Total Fare]]*10%</f>
        <v>4125</v>
      </c>
      <c r="J4604" s="7">
        <f>FlightsPivot[[#This Row],[Total Fare]]+FlightsPivot[[#This Row],[10% tax ]]</f>
        <v>45375</v>
      </c>
      <c r="K4604" s="4">
        <v>10</v>
      </c>
      <c r="L4604" s="4">
        <v>2014</v>
      </c>
      <c r="M4604" t="str">
        <f>INDEX(RoutesPivot[DepAirport],MATCH($C4604,RoutesPivot[[RouteID]:[RouteID]],0))</f>
        <v>ORD</v>
      </c>
      <c r="N4604" t="str">
        <f>INDEX(RoutesPivot[AirportID],MATCH($C4604,RoutesPivot[[RouteID]:[RouteID]],0))</f>
        <v>MCO</v>
      </c>
      <c r="O4604">
        <f>INDEX(RoutesPivot[Distance],MATCH($C4604,RoutesPivot[[RouteID]:[RouteID]],0))</f>
        <v>850</v>
      </c>
      <c r="P4604">
        <f>INDEX(RoutesPivot[ListPrice],MATCH($C4604,RoutesPivot[[RouteID]:[RouteID]],0))</f>
        <v>250</v>
      </c>
      <c r="Q4604" t="str">
        <f>INDEX(AirportPivot[AirportName],MATCH($N4604,AirportPivot[[AirportID]:[AirportID]],0))</f>
        <v>Orlando International</v>
      </c>
      <c r="R4604">
        <f>INDEX(AirportPivot[Gates (number of available)],MATCH($N4604,AirportPivot[[AirportID]:[AirportID]],0))</f>
        <v>67</v>
      </c>
    </row>
    <row r="4605" spans="1:18" x14ac:dyDescent="0.25">
      <c r="A4605" s="3" t="s">
        <v>4637</v>
      </c>
      <c r="B4605" s="12">
        <v>41891</v>
      </c>
      <c r="C4605" s="4" t="s">
        <v>21</v>
      </c>
      <c r="D4605" s="4">
        <v>2.7</v>
      </c>
      <c r="E4605" s="4">
        <v>64</v>
      </c>
      <c r="F4605" s="5">
        <v>0.3125</v>
      </c>
      <c r="G4605" s="6">
        <v>125</v>
      </c>
      <c r="H4605" s="7">
        <v>22625</v>
      </c>
      <c r="I4605" s="7">
        <f>FlightsPivot[[#This Row],[Total Fare]]*10%</f>
        <v>2262.5</v>
      </c>
      <c r="J4605" s="7">
        <f>FlightsPivot[[#This Row],[Total Fare]]+FlightsPivot[[#This Row],[10% tax ]]</f>
        <v>24887.5</v>
      </c>
      <c r="K4605" s="4">
        <v>9</v>
      </c>
      <c r="L4605" s="4">
        <v>2014</v>
      </c>
      <c r="M4605" t="str">
        <f>INDEX(RoutesPivot[DepAirport],MATCH($C4605,RoutesPivot[[RouteID]:[RouteID]],0))</f>
        <v>ORD</v>
      </c>
      <c r="N4605" t="str">
        <f>INDEX(RoutesPivot[AirportID],MATCH($C4605,RoutesPivot[[RouteID]:[RouteID]],0))</f>
        <v>CLT</v>
      </c>
      <c r="O4605">
        <f>INDEX(RoutesPivot[Distance],MATCH($C4605,RoutesPivot[[RouteID]:[RouteID]],0))</f>
        <v>700</v>
      </c>
      <c r="P4605">
        <f>INDEX(RoutesPivot[ListPrice],MATCH($C4605,RoutesPivot[[RouteID]:[RouteID]],0))</f>
        <v>125</v>
      </c>
      <c r="Q4605" t="str">
        <f>INDEX(AirportPivot[AirportName],MATCH($N4605,AirportPivot[[AirportID]:[AirportID]],0))</f>
        <v>Charlotte/Douglas International</v>
      </c>
      <c r="R4605">
        <f>INDEX(AirportPivot[Gates (number of available)],MATCH($N4605,AirportPivot[[AirportID]:[AirportID]],0))</f>
        <v>65</v>
      </c>
    </row>
    <row r="4606" spans="1:18" x14ac:dyDescent="0.25">
      <c r="A4606" s="3" t="s">
        <v>4638</v>
      </c>
      <c r="B4606" s="12">
        <v>41730</v>
      </c>
      <c r="C4606" s="4" t="s">
        <v>25</v>
      </c>
      <c r="D4606" s="4">
        <v>3.3</v>
      </c>
      <c r="E4606" s="4">
        <v>154</v>
      </c>
      <c r="F4606" s="5">
        <v>0.75</v>
      </c>
      <c r="G4606" s="6">
        <v>200</v>
      </c>
      <c r="H4606" s="7">
        <v>33000</v>
      </c>
      <c r="I4606" s="7">
        <f>FlightsPivot[[#This Row],[Total Fare]]*10%</f>
        <v>3300</v>
      </c>
      <c r="J4606" s="7">
        <f>FlightsPivot[[#This Row],[Total Fare]]+FlightsPivot[[#This Row],[10% tax ]]</f>
        <v>36300</v>
      </c>
      <c r="K4606" s="4">
        <v>4</v>
      </c>
      <c r="L4606" s="4">
        <v>2014</v>
      </c>
      <c r="M4606" t="str">
        <f>INDEX(RoutesPivot[DepAirport],MATCH($C4606,RoutesPivot[[RouteID]:[RouteID]],0))</f>
        <v>ORD</v>
      </c>
      <c r="N4606" t="str">
        <f>INDEX(RoutesPivot[AirportID],MATCH($C4606,RoutesPivot[[RouteID]:[RouteID]],0))</f>
        <v>DFW</v>
      </c>
      <c r="O4606">
        <f>INDEX(RoutesPivot[Distance],MATCH($C4606,RoutesPivot[[RouteID]:[RouteID]],0))</f>
        <v>700</v>
      </c>
      <c r="P4606">
        <f>INDEX(RoutesPivot[ListPrice],MATCH($C4606,RoutesPivot[[RouteID]:[RouteID]],0))</f>
        <v>200</v>
      </c>
      <c r="Q4606" t="str">
        <f>INDEX(AirportPivot[AirportName],MATCH($N4606,AirportPivot[[AirportID]:[AirportID]],0))</f>
        <v>Dallas/Fort Worth International</v>
      </c>
      <c r="R4606">
        <f>INDEX(AirportPivot[Gates (number of available)],MATCH($N4606,AirportPivot[[AirportID]:[AirportID]],0))</f>
        <v>130</v>
      </c>
    </row>
    <row r="4607" spans="1:18" x14ac:dyDescent="0.25">
      <c r="A4607" s="3" t="s">
        <v>4639</v>
      </c>
      <c r="B4607" s="12">
        <v>41841</v>
      </c>
      <c r="C4607" s="4" t="s">
        <v>33</v>
      </c>
      <c r="D4607" s="4">
        <v>1.6</v>
      </c>
      <c r="E4607" s="4">
        <v>194</v>
      </c>
      <c r="F4607" s="5">
        <v>0.29166666666666669</v>
      </c>
      <c r="G4607" s="6">
        <v>412.5</v>
      </c>
      <c r="H4607" s="7">
        <v>68062.5</v>
      </c>
      <c r="I4607" s="7">
        <f>FlightsPivot[[#This Row],[Total Fare]]*10%</f>
        <v>6806.25</v>
      </c>
      <c r="J4607" s="7">
        <f>FlightsPivot[[#This Row],[Total Fare]]+FlightsPivot[[#This Row],[10% tax ]]</f>
        <v>74868.75</v>
      </c>
      <c r="K4607" s="4">
        <v>7</v>
      </c>
      <c r="L4607" s="4">
        <v>2014</v>
      </c>
      <c r="M4607" t="str">
        <f>INDEX(RoutesPivot[DepAirport],MATCH($C4607,RoutesPivot[[RouteID]:[RouteID]],0))</f>
        <v>ORD</v>
      </c>
      <c r="N4607" t="str">
        <f>INDEX(RoutesPivot[AirportID],MATCH($C4607,RoutesPivot[[RouteID]:[RouteID]],0))</f>
        <v>SFO</v>
      </c>
      <c r="O4607">
        <f>INDEX(RoutesPivot[Distance],MATCH($C4607,RoutesPivot[[RouteID]:[RouteID]],0))</f>
        <v>1600</v>
      </c>
      <c r="P4607">
        <f>INDEX(RoutesPivot[ListPrice],MATCH($C4607,RoutesPivot[[RouteID]:[RouteID]],0))</f>
        <v>375</v>
      </c>
      <c r="Q4607" t="str">
        <f>INDEX(AirportPivot[AirportName],MATCH($N4607,AirportPivot[[AirportID]:[AirportID]],0))</f>
        <v>San Francisco International</v>
      </c>
      <c r="R4607">
        <f>INDEX(AirportPivot[Gates (number of available)],MATCH($N4607,AirportPivot[[AirportID]:[AirportID]],0))</f>
        <v>70</v>
      </c>
    </row>
    <row r="4608" spans="1:18" x14ac:dyDescent="0.25">
      <c r="A4608" s="3" t="s">
        <v>4640</v>
      </c>
      <c r="B4608" s="12">
        <v>42328</v>
      </c>
      <c r="C4608" s="4" t="s">
        <v>30</v>
      </c>
      <c r="D4608" s="4">
        <v>2.4</v>
      </c>
      <c r="E4608" s="4">
        <v>134</v>
      </c>
      <c r="F4608" s="5">
        <v>0.3125</v>
      </c>
      <c r="G4608" s="6">
        <v>250</v>
      </c>
      <c r="H4608" s="7">
        <v>46250</v>
      </c>
      <c r="I4608" s="7">
        <f>FlightsPivot[[#This Row],[Total Fare]]*10%</f>
        <v>4625</v>
      </c>
      <c r="J4608" s="7">
        <f>FlightsPivot[[#This Row],[Total Fare]]+FlightsPivot[[#This Row],[10% tax ]]</f>
        <v>50875</v>
      </c>
      <c r="K4608" s="4">
        <v>11</v>
      </c>
      <c r="L4608" s="4">
        <v>2015</v>
      </c>
      <c r="M4608" t="str">
        <f>INDEX(RoutesPivot[DepAirport],MATCH($C4608,RoutesPivot[[RouteID]:[RouteID]],0))</f>
        <v>ORD</v>
      </c>
      <c r="N4608" t="str">
        <f>INDEX(RoutesPivot[AirportID],MATCH($C4608,RoutesPivot[[RouteID]:[RouteID]],0))</f>
        <v>MCO</v>
      </c>
      <c r="O4608">
        <f>INDEX(RoutesPivot[Distance],MATCH($C4608,RoutesPivot[[RouteID]:[RouteID]],0))</f>
        <v>850</v>
      </c>
      <c r="P4608">
        <f>INDEX(RoutesPivot[ListPrice],MATCH($C4608,RoutesPivot[[RouteID]:[RouteID]],0))</f>
        <v>250</v>
      </c>
      <c r="Q4608" t="str">
        <f>INDEX(AirportPivot[AirportName],MATCH($N4608,AirportPivot[[AirportID]:[AirportID]],0))</f>
        <v>Orlando International</v>
      </c>
      <c r="R4608">
        <f>INDEX(AirportPivot[Gates (number of available)],MATCH($N4608,AirportPivot[[AirportID]:[AirportID]],0))</f>
        <v>67</v>
      </c>
    </row>
    <row r="4609" spans="1:18" x14ac:dyDescent="0.25">
      <c r="A4609" s="3" t="s">
        <v>4641</v>
      </c>
      <c r="B4609" s="12">
        <v>41771</v>
      </c>
      <c r="C4609" s="4" t="s">
        <v>19</v>
      </c>
      <c r="D4609" s="4">
        <v>1.5</v>
      </c>
      <c r="E4609" s="4">
        <v>97</v>
      </c>
      <c r="F4609" s="5">
        <v>0.875</v>
      </c>
      <c r="G4609" s="6">
        <v>200</v>
      </c>
      <c r="H4609" s="7">
        <v>37000</v>
      </c>
      <c r="I4609" s="7">
        <f>FlightsPivot[[#This Row],[Total Fare]]*10%</f>
        <v>3700</v>
      </c>
      <c r="J4609" s="7">
        <f>FlightsPivot[[#This Row],[Total Fare]]+FlightsPivot[[#This Row],[10% tax ]]</f>
        <v>40700</v>
      </c>
      <c r="K4609" s="4">
        <v>5</v>
      </c>
      <c r="L4609" s="4">
        <v>2014</v>
      </c>
      <c r="M4609" t="str">
        <f>INDEX(RoutesPivot[DepAirport],MATCH($C4609,RoutesPivot[[RouteID]:[RouteID]],0))</f>
        <v>ORD</v>
      </c>
      <c r="N4609" t="str">
        <f>INDEX(RoutesPivot[AirportID],MATCH($C4609,RoutesPivot[[RouteID]:[RouteID]],0))</f>
        <v>IAH</v>
      </c>
      <c r="O4609">
        <f>INDEX(RoutesPivot[Distance],MATCH($C4609,RoutesPivot[[RouteID]:[RouteID]],0))</f>
        <v>800</v>
      </c>
      <c r="P4609">
        <f>INDEX(RoutesPivot[ListPrice],MATCH($C4609,RoutesPivot[[RouteID]:[RouteID]],0))</f>
        <v>200</v>
      </c>
      <c r="Q4609" t="str">
        <f>INDEX(AirportPivot[AirportName],MATCH($N4609,AirportPivot[[AirportID]:[AirportID]],0))</f>
        <v>George Bush Intercontinental/Houston</v>
      </c>
      <c r="R4609">
        <f>INDEX(AirportPivot[Gates (number of available)],MATCH($N4609,AirportPivot[[AirportID]:[AirportID]],0))</f>
        <v>80</v>
      </c>
    </row>
    <row r="4610" spans="1:18" x14ac:dyDescent="0.25">
      <c r="A4610" s="3" t="s">
        <v>4642</v>
      </c>
      <c r="B4610" s="12">
        <v>42185</v>
      </c>
      <c r="C4610" s="4" t="s">
        <v>21</v>
      </c>
      <c r="D4610" s="4">
        <v>2.1</v>
      </c>
      <c r="E4610" s="4">
        <v>12</v>
      </c>
      <c r="F4610" s="5">
        <v>0.33333333333333331</v>
      </c>
      <c r="G4610" s="6">
        <v>137.5</v>
      </c>
      <c r="H4610" s="7">
        <v>25437.5</v>
      </c>
      <c r="I4610" s="7">
        <f>FlightsPivot[[#This Row],[Total Fare]]*10%</f>
        <v>2543.75</v>
      </c>
      <c r="J4610" s="7">
        <f>FlightsPivot[[#This Row],[Total Fare]]+FlightsPivot[[#This Row],[10% tax ]]</f>
        <v>27981.25</v>
      </c>
      <c r="K4610" s="4">
        <v>6</v>
      </c>
      <c r="L4610" s="4">
        <v>2015</v>
      </c>
      <c r="M4610" t="str">
        <f>INDEX(RoutesPivot[DepAirport],MATCH($C4610,RoutesPivot[[RouteID]:[RouteID]],0))</f>
        <v>ORD</v>
      </c>
      <c r="N4610" t="str">
        <f>INDEX(RoutesPivot[AirportID],MATCH($C4610,RoutesPivot[[RouteID]:[RouteID]],0))</f>
        <v>CLT</v>
      </c>
      <c r="O4610">
        <f>INDEX(RoutesPivot[Distance],MATCH($C4610,RoutesPivot[[RouteID]:[RouteID]],0))</f>
        <v>700</v>
      </c>
      <c r="P4610">
        <f>INDEX(RoutesPivot[ListPrice],MATCH($C4610,RoutesPivot[[RouteID]:[RouteID]],0))</f>
        <v>125</v>
      </c>
      <c r="Q4610" t="str">
        <f>INDEX(AirportPivot[AirportName],MATCH($N4610,AirportPivot[[AirportID]:[AirportID]],0))</f>
        <v>Charlotte/Douglas International</v>
      </c>
      <c r="R4610">
        <f>INDEX(AirportPivot[Gates (number of available)],MATCH($N4610,AirportPivot[[AirportID]:[AirportID]],0))</f>
        <v>65</v>
      </c>
    </row>
    <row r="4611" spans="1:18" x14ac:dyDescent="0.25">
      <c r="A4611" s="3" t="s">
        <v>4643</v>
      </c>
      <c r="B4611" s="12">
        <v>42053</v>
      </c>
      <c r="C4611" s="4" t="s">
        <v>80</v>
      </c>
      <c r="D4611" s="4">
        <v>1.2</v>
      </c>
      <c r="E4611" s="4">
        <v>100</v>
      </c>
      <c r="F4611" s="5">
        <v>0.72916666666666663</v>
      </c>
      <c r="G4611" s="6">
        <v>300</v>
      </c>
      <c r="H4611" s="7">
        <v>55500</v>
      </c>
      <c r="I4611" s="7">
        <f>FlightsPivot[[#This Row],[Total Fare]]*10%</f>
        <v>5550</v>
      </c>
      <c r="J4611" s="7">
        <f>FlightsPivot[[#This Row],[Total Fare]]+FlightsPivot[[#This Row],[10% tax ]]</f>
        <v>61050</v>
      </c>
      <c r="K4611" s="4">
        <v>2</v>
      </c>
      <c r="L4611" s="4">
        <v>2015</v>
      </c>
      <c r="M4611" t="str">
        <f>INDEX(RoutesPivot[DepAirport],MATCH($C4611,RoutesPivot[[RouteID]:[RouteID]],0))</f>
        <v>ORD</v>
      </c>
      <c r="N4611" t="str">
        <f>INDEX(RoutesPivot[AirportID],MATCH($C4611,RoutesPivot[[RouteID]:[RouteID]],0))</f>
        <v>MIA</v>
      </c>
      <c r="O4611">
        <f>INDEX(RoutesPivot[Distance],MATCH($C4611,RoutesPivot[[RouteID]:[RouteID]],0))</f>
        <v>1000</v>
      </c>
      <c r="P4611">
        <f>INDEX(RoutesPivot[ListPrice],MATCH($C4611,RoutesPivot[[RouteID]:[RouteID]],0))</f>
        <v>300</v>
      </c>
      <c r="Q4611" t="str">
        <f>INDEX(AirportPivot[AirportName],MATCH($N4611,AirportPivot[[AirportID]:[AirportID]],0))</f>
        <v>Miami International</v>
      </c>
      <c r="R4611">
        <f>INDEX(AirportPivot[Gates (number of available)],MATCH($N4611,AirportPivot[[AirportID]:[AirportID]],0))</f>
        <v>80</v>
      </c>
    </row>
    <row r="4612" spans="1:18" x14ac:dyDescent="0.25">
      <c r="A4612" s="3" t="s">
        <v>4644</v>
      </c>
      <c r="B4612" s="12">
        <v>42369</v>
      </c>
      <c r="C4612" s="4" t="s">
        <v>15</v>
      </c>
      <c r="D4612" s="4">
        <v>2.7</v>
      </c>
      <c r="E4612" s="4">
        <v>23</v>
      </c>
      <c r="F4612" s="5">
        <v>0.58333333333333337</v>
      </c>
      <c r="G4612" s="6">
        <v>225</v>
      </c>
      <c r="H4612" s="7">
        <v>41625</v>
      </c>
      <c r="I4612" s="7">
        <f>FlightsPivot[[#This Row],[Total Fare]]*10%</f>
        <v>4162.5</v>
      </c>
      <c r="J4612" s="7">
        <f>FlightsPivot[[#This Row],[Total Fare]]+FlightsPivot[[#This Row],[10% tax ]]</f>
        <v>45787.5</v>
      </c>
      <c r="K4612" s="4">
        <v>12</v>
      </c>
      <c r="L4612" s="4">
        <v>2015</v>
      </c>
      <c r="M4612" t="str">
        <f>INDEX(RoutesPivot[DepAirport],MATCH($C4612,RoutesPivot[[RouteID]:[RouteID]],0))</f>
        <v>ORD</v>
      </c>
      <c r="N4612" t="str">
        <f>INDEX(RoutesPivot[AirportID],MATCH($C4612,RoutesPivot[[RouteID]:[RouteID]],0))</f>
        <v>EWR</v>
      </c>
      <c r="O4612">
        <f>INDEX(RoutesPivot[Distance],MATCH($C4612,RoutesPivot[[RouteID]:[RouteID]],0))</f>
        <v>600</v>
      </c>
      <c r="P4612">
        <f>INDEX(RoutesPivot[ListPrice],MATCH($C4612,RoutesPivot[[RouteID]:[RouteID]],0))</f>
        <v>225</v>
      </c>
      <c r="Q4612" t="str">
        <f>INDEX(AirportPivot[AirportName],MATCH($N4612,AirportPivot[[AirportID]:[AirportID]],0))</f>
        <v>Newark Liberty International</v>
      </c>
      <c r="R4612">
        <f>INDEX(AirportPivot[Gates (number of available)],MATCH($N4612,AirportPivot[[AirportID]:[AirportID]],0))</f>
        <v>82</v>
      </c>
    </row>
    <row r="4613" spans="1:18" x14ac:dyDescent="0.25">
      <c r="A4613" s="3" t="s">
        <v>4645</v>
      </c>
      <c r="B4613" s="12">
        <v>42178</v>
      </c>
      <c r="C4613" s="4" t="s">
        <v>13</v>
      </c>
      <c r="D4613" s="4">
        <v>2.2999999999999998</v>
      </c>
      <c r="E4613" s="4">
        <v>98</v>
      </c>
      <c r="F4613" s="5">
        <v>0.33333333333333331</v>
      </c>
      <c r="G4613" s="6">
        <v>275</v>
      </c>
      <c r="H4613" s="7">
        <v>50875</v>
      </c>
      <c r="I4613" s="7">
        <f>FlightsPivot[[#This Row],[Total Fare]]*10%</f>
        <v>5087.5</v>
      </c>
      <c r="J4613" s="7">
        <f>FlightsPivot[[#This Row],[Total Fare]]+FlightsPivot[[#This Row],[10% tax ]]</f>
        <v>55962.5</v>
      </c>
      <c r="K4613" s="4">
        <v>6</v>
      </c>
      <c r="L4613" s="4">
        <v>2015</v>
      </c>
      <c r="M4613" t="str">
        <f>INDEX(RoutesPivot[DepAirport],MATCH($C4613,RoutesPivot[[RouteID]:[RouteID]],0))</f>
        <v>ORD</v>
      </c>
      <c r="N4613" t="str">
        <f>INDEX(RoutesPivot[AirportID],MATCH($C4613,RoutesPivot[[RouteID]:[RouteID]],0))</f>
        <v>JFK</v>
      </c>
      <c r="O4613">
        <f>INDEX(RoutesPivot[Distance],MATCH($C4613,RoutesPivot[[RouteID]:[RouteID]],0))</f>
        <v>619</v>
      </c>
      <c r="P4613">
        <f>INDEX(RoutesPivot[ListPrice],MATCH($C4613,RoutesPivot[[RouteID]:[RouteID]],0))</f>
        <v>250</v>
      </c>
      <c r="Q4613" t="str">
        <f>INDEX(AirportPivot[AirportName],MATCH($N4613,AirportPivot[[AirportID]:[AirportID]],0))</f>
        <v>John F Kennedy International</v>
      </c>
      <c r="R4613">
        <f>INDEX(AirportPivot[Gates (number of available)],MATCH($N4613,AirportPivot[[AirportID]:[AirportID]],0))</f>
        <v>120</v>
      </c>
    </row>
    <row r="4614" spans="1:18" x14ac:dyDescent="0.25">
      <c r="A4614" s="3" t="s">
        <v>4646</v>
      </c>
      <c r="B4614" s="12">
        <v>41824</v>
      </c>
      <c r="C4614" s="4" t="s">
        <v>15</v>
      </c>
      <c r="D4614" s="4">
        <v>0.6</v>
      </c>
      <c r="E4614" s="4">
        <v>33</v>
      </c>
      <c r="F4614" s="5">
        <v>0.83333333333333337</v>
      </c>
      <c r="G4614" s="6">
        <v>247.5</v>
      </c>
      <c r="H4614" s="7">
        <v>45787.5</v>
      </c>
      <c r="I4614" s="7">
        <f>FlightsPivot[[#This Row],[Total Fare]]*10%</f>
        <v>4578.75</v>
      </c>
      <c r="J4614" s="7">
        <f>FlightsPivot[[#This Row],[Total Fare]]+FlightsPivot[[#This Row],[10% tax ]]</f>
        <v>50366.25</v>
      </c>
      <c r="K4614" s="4">
        <v>7</v>
      </c>
      <c r="L4614" s="4">
        <v>2014</v>
      </c>
      <c r="M4614" t="str">
        <f>INDEX(RoutesPivot[DepAirport],MATCH($C4614,RoutesPivot[[RouteID]:[RouteID]],0))</f>
        <v>ORD</v>
      </c>
      <c r="N4614" t="str">
        <f>INDEX(RoutesPivot[AirportID],MATCH($C4614,RoutesPivot[[RouteID]:[RouteID]],0))</f>
        <v>EWR</v>
      </c>
      <c r="O4614">
        <f>INDEX(RoutesPivot[Distance],MATCH($C4614,RoutesPivot[[RouteID]:[RouteID]],0))</f>
        <v>600</v>
      </c>
      <c r="P4614">
        <f>INDEX(RoutesPivot[ListPrice],MATCH($C4614,RoutesPivot[[RouteID]:[RouteID]],0))</f>
        <v>225</v>
      </c>
      <c r="Q4614" t="str">
        <f>INDEX(AirportPivot[AirportName],MATCH($N4614,AirportPivot[[AirportID]:[AirportID]],0))</f>
        <v>Newark Liberty International</v>
      </c>
      <c r="R4614">
        <f>INDEX(AirportPivot[Gates (number of available)],MATCH($N4614,AirportPivot[[AirportID]:[AirportID]],0))</f>
        <v>82</v>
      </c>
    </row>
    <row r="4615" spans="1:18" x14ac:dyDescent="0.25">
      <c r="A4615" s="3" t="s">
        <v>4647</v>
      </c>
      <c r="B4615" s="12">
        <v>41787</v>
      </c>
      <c r="C4615" s="4" t="s">
        <v>80</v>
      </c>
      <c r="D4615" s="4">
        <v>2.6</v>
      </c>
      <c r="E4615" s="4">
        <v>115</v>
      </c>
      <c r="F4615" s="5">
        <v>0.70833333333333337</v>
      </c>
      <c r="G4615" s="6">
        <v>300</v>
      </c>
      <c r="H4615" s="7">
        <v>55500</v>
      </c>
      <c r="I4615" s="7">
        <f>FlightsPivot[[#This Row],[Total Fare]]*10%</f>
        <v>5550</v>
      </c>
      <c r="J4615" s="7">
        <f>FlightsPivot[[#This Row],[Total Fare]]+FlightsPivot[[#This Row],[10% tax ]]</f>
        <v>61050</v>
      </c>
      <c r="K4615" s="4">
        <v>5</v>
      </c>
      <c r="L4615" s="4">
        <v>2014</v>
      </c>
      <c r="M4615" t="str">
        <f>INDEX(RoutesPivot[DepAirport],MATCH($C4615,RoutesPivot[[RouteID]:[RouteID]],0))</f>
        <v>ORD</v>
      </c>
      <c r="N4615" t="str">
        <f>INDEX(RoutesPivot[AirportID],MATCH($C4615,RoutesPivot[[RouteID]:[RouteID]],0))</f>
        <v>MIA</v>
      </c>
      <c r="O4615">
        <f>INDEX(RoutesPivot[Distance],MATCH($C4615,RoutesPivot[[RouteID]:[RouteID]],0))</f>
        <v>1000</v>
      </c>
      <c r="P4615">
        <f>INDEX(RoutesPivot[ListPrice],MATCH($C4615,RoutesPivot[[RouteID]:[RouteID]],0))</f>
        <v>300</v>
      </c>
      <c r="Q4615" t="str">
        <f>INDEX(AirportPivot[AirportName],MATCH($N4615,AirportPivot[[AirportID]:[AirportID]],0))</f>
        <v>Miami International</v>
      </c>
      <c r="R4615">
        <f>INDEX(AirportPivot[Gates (number of available)],MATCH($N4615,AirportPivot[[AirportID]:[AirportID]],0))</f>
        <v>80</v>
      </c>
    </row>
    <row r="4616" spans="1:18" x14ac:dyDescent="0.25">
      <c r="A4616" s="3" t="s">
        <v>4648</v>
      </c>
      <c r="B4616" s="12">
        <v>42212</v>
      </c>
      <c r="C4616" s="4" t="s">
        <v>13</v>
      </c>
      <c r="D4616" s="4">
        <v>1.7</v>
      </c>
      <c r="E4616" s="4">
        <v>125</v>
      </c>
      <c r="F4616" s="5">
        <v>0.29166666666666669</v>
      </c>
      <c r="G4616" s="6">
        <v>275</v>
      </c>
      <c r="H4616" s="7">
        <v>50875</v>
      </c>
      <c r="I4616" s="7">
        <f>FlightsPivot[[#This Row],[Total Fare]]*10%</f>
        <v>5087.5</v>
      </c>
      <c r="J4616" s="7">
        <f>FlightsPivot[[#This Row],[Total Fare]]+FlightsPivot[[#This Row],[10% tax ]]</f>
        <v>55962.5</v>
      </c>
      <c r="K4616" s="4">
        <v>7</v>
      </c>
      <c r="L4616" s="4">
        <v>2015</v>
      </c>
      <c r="M4616" t="str">
        <f>INDEX(RoutesPivot[DepAirport],MATCH($C4616,RoutesPivot[[RouteID]:[RouteID]],0))</f>
        <v>ORD</v>
      </c>
      <c r="N4616" t="str">
        <f>INDEX(RoutesPivot[AirportID],MATCH($C4616,RoutesPivot[[RouteID]:[RouteID]],0))</f>
        <v>JFK</v>
      </c>
      <c r="O4616">
        <f>INDEX(RoutesPivot[Distance],MATCH($C4616,RoutesPivot[[RouteID]:[RouteID]],0))</f>
        <v>619</v>
      </c>
      <c r="P4616">
        <f>INDEX(RoutesPivot[ListPrice],MATCH($C4616,RoutesPivot[[RouteID]:[RouteID]],0))</f>
        <v>250</v>
      </c>
      <c r="Q4616" t="str">
        <f>INDEX(AirportPivot[AirportName],MATCH($N4616,AirportPivot[[AirportID]:[AirportID]],0))</f>
        <v>John F Kennedy International</v>
      </c>
      <c r="R4616">
        <f>INDEX(AirportPivot[Gates (number of available)],MATCH($N4616,AirportPivot[[AirportID]:[AirportID]],0))</f>
        <v>120</v>
      </c>
    </row>
    <row r="4617" spans="1:18" x14ac:dyDescent="0.25">
      <c r="A4617" s="3" t="s">
        <v>4649</v>
      </c>
      <c r="B4617" s="12">
        <v>42171</v>
      </c>
      <c r="C4617" s="4" t="s">
        <v>17</v>
      </c>
      <c r="D4617" s="4">
        <v>4</v>
      </c>
      <c r="E4617" s="4">
        <v>63</v>
      </c>
      <c r="F4617" s="5">
        <v>0.79166666666666663</v>
      </c>
      <c r="G4617" s="6">
        <v>385</v>
      </c>
      <c r="H4617" s="7">
        <v>69685</v>
      </c>
      <c r="I4617" s="7">
        <f>FlightsPivot[[#This Row],[Total Fare]]*10%</f>
        <v>6968.5</v>
      </c>
      <c r="J4617" s="7">
        <f>FlightsPivot[[#This Row],[Total Fare]]+FlightsPivot[[#This Row],[10% tax ]]</f>
        <v>76653.5</v>
      </c>
      <c r="K4617" s="4">
        <v>6</v>
      </c>
      <c r="L4617" s="4">
        <v>2015</v>
      </c>
      <c r="M4617" t="str">
        <f>INDEX(RoutesPivot[DepAirport],MATCH($C4617,RoutesPivot[[RouteID]:[RouteID]],0))</f>
        <v>ORD</v>
      </c>
      <c r="N4617" t="str">
        <f>INDEX(RoutesPivot[AirportID],MATCH($C4617,RoutesPivot[[RouteID]:[RouteID]],0))</f>
        <v>LAX</v>
      </c>
      <c r="O4617">
        <f>INDEX(RoutesPivot[Distance],MATCH($C4617,RoutesPivot[[RouteID]:[RouteID]],0))</f>
        <v>1518</v>
      </c>
      <c r="P4617">
        <f>INDEX(RoutesPivot[ListPrice],MATCH($C4617,RoutesPivot[[RouteID]:[RouteID]],0))</f>
        <v>350</v>
      </c>
      <c r="Q4617" t="str">
        <f>INDEX(AirportPivot[AirportName],MATCH($N4617,AirportPivot[[AirportID]:[AirportID]],0))</f>
        <v>Los Angeles International</v>
      </c>
      <c r="R4617">
        <f>INDEX(AirportPivot[Gates (number of available)],MATCH($N4617,AirportPivot[[AirportID]:[AirportID]],0))</f>
        <v>86</v>
      </c>
    </row>
    <row r="4618" spans="1:18" x14ac:dyDescent="0.25">
      <c r="A4618" s="3" t="s">
        <v>4650</v>
      </c>
      <c r="B4618" s="12">
        <v>41773</v>
      </c>
      <c r="C4618" s="4" t="s">
        <v>98</v>
      </c>
      <c r="D4618" s="4">
        <v>2.9</v>
      </c>
      <c r="E4618" s="4">
        <v>206</v>
      </c>
      <c r="F4618" s="5">
        <v>0.33333333333333331</v>
      </c>
      <c r="G4618" s="6">
        <v>275</v>
      </c>
      <c r="H4618" s="7">
        <v>45375</v>
      </c>
      <c r="I4618" s="7">
        <f>FlightsPivot[[#This Row],[Total Fare]]*10%</f>
        <v>4537.5</v>
      </c>
      <c r="J4618" s="7">
        <f>FlightsPivot[[#This Row],[Total Fare]]+FlightsPivot[[#This Row],[10% tax ]]</f>
        <v>49912.5</v>
      </c>
      <c r="K4618" s="4">
        <v>5</v>
      </c>
      <c r="L4618" s="4">
        <v>2014</v>
      </c>
      <c r="M4618" t="str">
        <f>INDEX(RoutesPivot[DepAirport],MATCH($C4618,RoutesPivot[[RouteID]:[RouteID]],0))</f>
        <v>ORD</v>
      </c>
      <c r="N4618" t="str">
        <f>INDEX(RoutesPivot[AirportID],MATCH($C4618,RoutesPivot[[RouteID]:[RouteID]],0))</f>
        <v>PHL</v>
      </c>
      <c r="O4618">
        <f>INDEX(RoutesPivot[Distance],MATCH($C4618,RoutesPivot[[RouteID]:[RouteID]],0))</f>
        <v>580</v>
      </c>
      <c r="P4618">
        <f>INDEX(RoutesPivot[ListPrice],MATCH($C4618,RoutesPivot[[RouteID]:[RouteID]],0))</f>
        <v>275</v>
      </c>
      <c r="Q4618" t="str">
        <f>INDEX(AirportPivot[AirportName],MATCH($N4618,AirportPivot[[AirportID]:[AirportID]],0))</f>
        <v>Philadelphia International</v>
      </c>
      <c r="R4618">
        <f>INDEX(AirportPivot[Gates (number of available)],MATCH($N4618,AirportPivot[[AirportID]:[AirportID]],0))</f>
        <v>89</v>
      </c>
    </row>
    <row r="4619" spans="1:18" x14ac:dyDescent="0.25">
      <c r="A4619" s="3" t="s">
        <v>4651</v>
      </c>
      <c r="B4619" s="12">
        <v>41906</v>
      </c>
      <c r="C4619" s="4" t="s">
        <v>70</v>
      </c>
      <c r="D4619" s="4">
        <v>2.1</v>
      </c>
      <c r="E4619" s="4">
        <v>124</v>
      </c>
      <c r="F4619" s="5">
        <v>0.35416666666666669</v>
      </c>
      <c r="G4619" s="6">
        <v>275</v>
      </c>
      <c r="H4619" s="7">
        <v>50875</v>
      </c>
      <c r="I4619" s="7">
        <f>FlightsPivot[[#This Row],[Total Fare]]*10%</f>
        <v>5087.5</v>
      </c>
      <c r="J4619" s="7">
        <f>FlightsPivot[[#This Row],[Total Fare]]+FlightsPivot[[#This Row],[10% tax ]]</f>
        <v>55962.5</v>
      </c>
      <c r="K4619" s="4">
        <v>9</v>
      </c>
      <c r="L4619" s="4">
        <v>2014</v>
      </c>
      <c r="M4619" t="str">
        <f>INDEX(RoutesPivot[DepAirport],MATCH($C4619,RoutesPivot[[RouteID]:[RouteID]],0))</f>
        <v>ORD</v>
      </c>
      <c r="N4619" t="str">
        <f>INDEX(RoutesPivot[AirportID],MATCH($C4619,RoutesPivot[[RouteID]:[RouteID]],0))</f>
        <v>LAS</v>
      </c>
      <c r="O4619">
        <f>INDEX(RoutesPivot[Distance],MATCH($C4619,RoutesPivot[[RouteID]:[RouteID]],0))</f>
        <v>1100</v>
      </c>
      <c r="P4619">
        <f>INDEX(RoutesPivot[ListPrice],MATCH($C4619,RoutesPivot[[RouteID]:[RouteID]],0))</f>
        <v>275</v>
      </c>
      <c r="Q4619" t="str">
        <f>INDEX(AirportPivot[AirportName],MATCH($N4619,AirportPivot[[AirportID]:[AirportID]],0))</f>
        <v>McCarran International</v>
      </c>
      <c r="R4619">
        <f>INDEX(AirportPivot[Gates (number of available)],MATCH($N4619,AirportPivot[[AirportID]:[AirportID]],0))</f>
        <v>68</v>
      </c>
    </row>
    <row r="4620" spans="1:18" x14ac:dyDescent="0.25">
      <c r="A4620" s="3" t="s">
        <v>4652</v>
      </c>
      <c r="B4620" s="12">
        <v>41913</v>
      </c>
      <c r="C4620" s="4" t="s">
        <v>86</v>
      </c>
      <c r="D4620" s="4">
        <v>2.9</v>
      </c>
      <c r="E4620" s="4">
        <v>66</v>
      </c>
      <c r="F4620" s="5">
        <v>0.625</v>
      </c>
      <c r="G4620" s="6">
        <v>115</v>
      </c>
      <c r="H4620" s="7">
        <v>20815</v>
      </c>
      <c r="I4620" s="7">
        <f>FlightsPivot[[#This Row],[Total Fare]]*10%</f>
        <v>2081.5</v>
      </c>
      <c r="J4620" s="7">
        <f>FlightsPivot[[#This Row],[Total Fare]]+FlightsPivot[[#This Row],[10% tax ]]</f>
        <v>22896.5</v>
      </c>
      <c r="K4620" s="4">
        <v>10</v>
      </c>
      <c r="L4620" s="4">
        <v>2014</v>
      </c>
      <c r="M4620" t="str">
        <f>INDEX(RoutesPivot[DepAirport],MATCH($C4620,RoutesPivot[[RouteID]:[RouteID]],0))</f>
        <v>ORD</v>
      </c>
      <c r="N4620" t="str">
        <f>INDEX(RoutesPivot[AirportID],MATCH($C4620,RoutesPivot[[RouteID]:[RouteID]],0))</f>
        <v>DTW</v>
      </c>
      <c r="O4620">
        <f>INDEX(RoutesPivot[Distance],MATCH($C4620,RoutesPivot[[RouteID]:[RouteID]],0))</f>
        <v>200</v>
      </c>
      <c r="P4620">
        <f>INDEX(RoutesPivot[ListPrice],MATCH($C4620,RoutesPivot[[RouteID]:[RouteID]],0))</f>
        <v>115</v>
      </c>
      <c r="Q4620" t="str">
        <f>INDEX(AirportPivot[AirportName],MATCH($N4620,AirportPivot[[AirportID]:[AirportID]],0))</f>
        <v>Detroit Metropolitan Wayne County</v>
      </c>
      <c r="R4620">
        <f>INDEX(AirportPivot[Gates (number of available)],MATCH($N4620,AirportPivot[[AirportID]:[AirportID]],0))</f>
        <v>60</v>
      </c>
    </row>
    <row r="4621" spans="1:18" x14ac:dyDescent="0.25">
      <c r="A4621" s="3" t="s">
        <v>4653</v>
      </c>
      <c r="B4621" s="12">
        <v>41875</v>
      </c>
      <c r="C4621" s="4" t="s">
        <v>17</v>
      </c>
      <c r="D4621" s="4">
        <v>4.3</v>
      </c>
      <c r="E4621" s="4">
        <v>71</v>
      </c>
      <c r="F4621" s="5">
        <v>0.29166666666666669</v>
      </c>
      <c r="G4621" s="6">
        <v>385</v>
      </c>
      <c r="H4621" s="7">
        <v>69685</v>
      </c>
      <c r="I4621" s="7">
        <f>FlightsPivot[[#This Row],[Total Fare]]*10%</f>
        <v>6968.5</v>
      </c>
      <c r="J4621" s="7">
        <f>FlightsPivot[[#This Row],[Total Fare]]+FlightsPivot[[#This Row],[10% tax ]]</f>
        <v>76653.5</v>
      </c>
      <c r="K4621" s="4">
        <v>8</v>
      </c>
      <c r="L4621" s="4">
        <v>2014</v>
      </c>
      <c r="M4621" t="str">
        <f>INDEX(RoutesPivot[DepAirport],MATCH($C4621,RoutesPivot[[RouteID]:[RouteID]],0))</f>
        <v>ORD</v>
      </c>
      <c r="N4621" t="str">
        <f>INDEX(RoutesPivot[AirportID],MATCH($C4621,RoutesPivot[[RouteID]:[RouteID]],0))</f>
        <v>LAX</v>
      </c>
      <c r="O4621">
        <f>INDEX(RoutesPivot[Distance],MATCH($C4621,RoutesPivot[[RouteID]:[RouteID]],0))</f>
        <v>1518</v>
      </c>
      <c r="P4621">
        <f>INDEX(RoutesPivot[ListPrice],MATCH($C4621,RoutesPivot[[RouteID]:[RouteID]],0))</f>
        <v>350</v>
      </c>
      <c r="Q4621" t="str">
        <f>INDEX(AirportPivot[AirportName],MATCH($N4621,AirportPivot[[AirportID]:[AirportID]],0))</f>
        <v>Los Angeles International</v>
      </c>
      <c r="R4621">
        <f>INDEX(AirportPivot[Gates (number of available)],MATCH($N4621,AirportPivot[[AirportID]:[AirportID]],0))</f>
        <v>86</v>
      </c>
    </row>
    <row r="4622" spans="1:18" x14ac:dyDescent="0.25">
      <c r="A4622" s="3" t="s">
        <v>4654</v>
      </c>
      <c r="B4622" s="12">
        <v>41890</v>
      </c>
      <c r="C4622" s="4" t="s">
        <v>33</v>
      </c>
      <c r="D4622" s="4">
        <v>2.1</v>
      </c>
      <c r="E4622" s="4">
        <v>62</v>
      </c>
      <c r="F4622" s="5">
        <v>0.29166666666666669</v>
      </c>
      <c r="G4622" s="6">
        <v>375</v>
      </c>
      <c r="H4622" s="7">
        <v>61875</v>
      </c>
      <c r="I4622" s="7">
        <f>FlightsPivot[[#This Row],[Total Fare]]*10%</f>
        <v>6187.5</v>
      </c>
      <c r="J4622" s="7">
        <f>FlightsPivot[[#This Row],[Total Fare]]+FlightsPivot[[#This Row],[10% tax ]]</f>
        <v>68062.5</v>
      </c>
      <c r="K4622" s="4">
        <v>9</v>
      </c>
      <c r="L4622" s="4">
        <v>2014</v>
      </c>
      <c r="M4622" t="str">
        <f>INDEX(RoutesPivot[DepAirport],MATCH($C4622,RoutesPivot[[RouteID]:[RouteID]],0))</f>
        <v>ORD</v>
      </c>
      <c r="N4622" t="str">
        <f>INDEX(RoutesPivot[AirportID],MATCH($C4622,RoutesPivot[[RouteID]:[RouteID]],0))</f>
        <v>SFO</v>
      </c>
      <c r="O4622">
        <f>INDEX(RoutesPivot[Distance],MATCH($C4622,RoutesPivot[[RouteID]:[RouteID]],0))</f>
        <v>1600</v>
      </c>
      <c r="P4622">
        <f>INDEX(RoutesPivot[ListPrice],MATCH($C4622,RoutesPivot[[RouteID]:[RouteID]],0))</f>
        <v>375</v>
      </c>
      <c r="Q4622" t="str">
        <f>INDEX(AirportPivot[AirportName],MATCH($N4622,AirportPivot[[AirportID]:[AirportID]],0))</f>
        <v>San Francisco International</v>
      </c>
      <c r="R4622">
        <f>INDEX(AirportPivot[Gates (number of available)],MATCH($N4622,AirportPivot[[AirportID]:[AirportID]],0))</f>
        <v>70</v>
      </c>
    </row>
    <row r="4623" spans="1:18" x14ac:dyDescent="0.25">
      <c r="A4623" s="3" t="s">
        <v>4655</v>
      </c>
      <c r="B4623" s="12">
        <v>41667</v>
      </c>
      <c r="C4623" s="4" t="s">
        <v>70</v>
      </c>
      <c r="D4623" s="4">
        <v>2</v>
      </c>
      <c r="E4623" s="4">
        <v>53</v>
      </c>
      <c r="F4623" s="5">
        <v>0.29166666666666669</v>
      </c>
      <c r="G4623" s="6">
        <v>275</v>
      </c>
      <c r="H4623" s="7">
        <v>45375</v>
      </c>
      <c r="I4623" s="7">
        <f>FlightsPivot[[#This Row],[Total Fare]]*10%</f>
        <v>4537.5</v>
      </c>
      <c r="J4623" s="7">
        <f>FlightsPivot[[#This Row],[Total Fare]]+FlightsPivot[[#This Row],[10% tax ]]</f>
        <v>49912.5</v>
      </c>
      <c r="K4623" s="4">
        <v>1</v>
      </c>
      <c r="L4623" s="4">
        <v>2014</v>
      </c>
      <c r="M4623" t="str">
        <f>INDEX(RoutesPivot[DepAirport],MATCH($C4623,RoutesPivot[[RouteID]:[RouteID]],0))</f>
        <v>ORD</v>
      </c>
      <c r="N4623" t="str">
        <f>INDEX(RoutesPivot[AirportID],MATCH($C4623,RoutesPivot[[RouteID]:[RouteID]],0))</f>
        <v>LAS</v>
      </c>
      <c r="O4623">
        <f>INDEX(RoutesPivot[Distance],MATCH($C4623,RoutesPivot[[RouteID]:[RouteID]],0))</f>
        <v>1100</v>
      </c>
      <c r="P4623">
        <f>INDEX(RoutesPivot[ListPrice],MATCH($C4623,RoutesPivot[[RouteID]:[RouteID]],0))</f>
        <v>275</v>
      </c>
      <c r="Q4623" t="str">
        <f>INDEX(AirportPivot[AirportName],MATCH($N4623,AirportPivot[[AirportID]:[AirportID]],0))</f>
        <v>McCarran International</v>
      </c>
      <c r="R4623">
        <f>INDEX(AirportPivot[Gates (number of available)],MATCH($N4623,AirportPivot[[AirportID]:[AirportID]],0))</f>
        <v>68</v>
      </c>
    </row>
    <row r="4624" spans="1:18" x14ac:dyDescent="0.25">
      <c r="A4624" s="3" t="s">
        <v>4656</v>
      </c>
      <c r="B4624" s="12">
        <v>41682</v>
      </c>
      <c r="C4624" s="4" t="s">
        <v>19</v>
      </c>
      <c r="D4624" s="4">
        <v>2.6</v>
      </c>
      <c r="E4624" s="4">
        <v>129</v>
      </c>
      <c r="F4624" s="5">
        <v>0.79166666666666663</v>
      </c>
      <c r="G4624" s="6">
        <v>200</v>
      </c>
      <c r="H4624" s="7">
        <v>37000</v>
      </c>
      <c r="I4624" s="7">
        <f>FlightsPivot[[#This Row],[Total Fare]]*10%</f>
        <v>3700</v>
      </c>
      <c r="J4624" s="7">
        <f>FlightsPivot[[#This Row],[Total Fare]]+FlightsPivot[[#This Row],[10% tax ]]</f>
        <v>40700</v>
      </c>
      <c r="K4624" s="4">
        <v>2</v>
      </c>
      <c r="L4624" s="4">
        <v>2014</v>
      </c>
      <c r="M4624" t="str">
        <f>INDEX(RoutesPivot[DepAirport],MATCH($C4624,RoutesPivot[[RouteID]:[RouteID]],0))</f>
        <v>ORD</v>
      </c>
      <c r="N4624" t="str">
        <f>INDEX(RoutesPivot[AirportID],MATCH($C4624,RoutesPivot[[RouteID]:[RouteID]],0))</f>
        <v>IAH</v>
      </c>
      <c r="O4624">
        <f>INDEX(RoutesPivot[Distance],MATCH($C4624,RoutesPivot[[RouteID]:[RouteID]],0))</f>
        <v>800</v>
      </c>
      <c r="P4624">
        <f>INDEX(RoutesPivot[ListPrice],MATCH($C4624,RoutesPivot[[RouteID]:[RouteID]],0))</f>
        <v>200</v>
      </c>
      <c r="Q4624" t="str">
        <f>INDEX(AirportPivot[AirportName],MATCH($N4624,AirportPivot[[AirportID]:[AirportID]],0))</f>
        <v>George Bush Intercontinental/Houston</v>
      </c>
      <c r="R4624">
        <f>INDEX(AirportPivot[Gates (number of available)],MATCH($N4624,AirportPivot[[AirportID]:[AirportID]],0))</f>
        <v>80</v>
      </c>
    </row>
    <row r="4625" spans="1:18" x14ac:dyDescent="0.25">
      <c r="A4625" s="3" t="s">
        <v>4657</v>
      </c>
      <c r="B4625" s="12">
        <v>41999</v>
      </c>
      <c r="C4625" s="4" t="s">
        <v>70</v>
      </c>
      <c r="D4625" s="4">
        <v>4.3</v>
      </c>
      <c r="E4625" s="4">
        <v>135</v>
      </c>
      <c r="F4625" s="5">
        <v>0.75</v>
      </c>
      <c r="G4625" s="6">
        <v>385</v>
      </c>
      <c r="H4625" s="7">
        <v>71225</v>
      </c>
      <c r="I4625" s="7">
        <f>FlightsPivot[[#This Row],[Total Fare]]*10%</f>
        <v>7122.5</v>
      </c>
      <c r="J4625" s="7">
        <f>FlightsPivot[[#This Row],[Total Fare]]+FlightsPivot[[#This Row],[10% tax ]]</f>
        <v>78347.5</v>
      </c>
      <c r="K4625" s="4">
        <v>12</v>
      </c>
      <c r="L4625" s="4">
        <v>2014</v>
      </c>
      <c r="M4625" t="str">
        <f>INDEX(RoutesPivot[DepAirport],MATCH($C4625,RoutesPivot[[RouteID]:[RouteID]],0))</f>
        <v>ORD</v>
      </c>
      <c r="N4625" t="str">
        <f>INDEX(RoutesPivot[AirportID],MATCH($C4625,RoutesPivot[[RouteID]:[RouteID]],0))</f>
        <v>LAS</v>
      </c>
      <c r="O4625">
        <f>INDEX(RoutesPivot[Distance],MATCH($C4625,RoutesPivot[[RouteID]:[RouteID]],0))</f>
        <v>1100</v>
      </c>
      <c r="P4625">
        <f>INDEX(RoutesPivot[ListPrice],MATCH($C4625,RoutesPivot[[RouteID]:[RouteID]],0))</f>
        <v>275</v>
      </c>
      <c r="Q4625" t="str">
        <f>INDEX(AirportPivot[AirportName],MATCH($N4625,AirportPivot[[AirportID]:[AirportID]],0))</f>
        <v>McCarran International</v>
      </c>
      <c r="R4625">
        <f>INDEX(AirportPivot[Gates (number of available)],MATCH($N4625,AirportPivot[[AirportID]:[AirportID]],0))</f>
        <v>68</v>
      </c>
    </row>
    <row r="4626" spans="1:18" x14ac:dyDescent="0.25">
      <c r="A4626" s="3" t="s">
        <v>4658</v>
      </c>
      <c r="B4626" s="12">
        <v>42104</v>
      </c>
      <c r="C4626" s="4" t="s">
        <v>27</v>
      </c>
      <c r="D4626" s="4">
        <v>8.1999999999999993</v>
      </c>
      <c r="E4626" s="4">
        <v>102</v>
      </c>
      <c r="F4626" s="5">
        <v>0.8125</v>
      </c>
      <c r="G4626" s="6">
        <v>200</v>
      </c>
      <c r="H4626" s="7">
        <v>37000</v>
      </c>
      <c r="I4626" s="7">
        <f>FlightsPivot[[#This Row],[Total Fare]]*10%</f>
        <v>3700</v>
      </c>
      <c r="J4626" s="7">
        <f>FlightsPivot[[#This Row],[Total Fare]]+FlightsPivot[[#This Row],[10% tax ]]</f>
        <v>40700</v>
      </c>
      <c r="K4626" s="4">
        <v>4</v>
      </c>
      <c r="L4626" s="4">
        <v>2015</v>
      </c>
      <c r="M4626" t="str">
        <f>INDEX(RoutesPivot[DepAirport],MATCH($C4626,RoutesPivot[[RouteID]:[RouteID]],0))</f>
        <v>ORD</v>
      </c>
      <c r="N4626" t="str">
        <f>INDEX(RoutesPivot[AirportID],MATCH($C4626,RoutesPivot[[RouteID]:[RouteID]],0))</f>
        <v>ATL</v>
      </c>
      <c r="O4626">
        <f>INDEX(RoutesPivot[Distance],MATCH($C4626,RoutesPivot[[RouteID]:[RouteID]],0))</f>
        <v>510</v>
      </c>
      <c r="P4626">
        <f>INDEX(RoutesPivot[ListPrice],MATCH($C4626,RoutesPivot[[RouteID]:[RouteID]],0))</f>
        <v>200</v>
      </c>
      <c r="Q4626" t="str">
        <f>INDEX(AirportPivot[AirportName],MATCH($N4626,AirportPivot[[AirportID]:[AirportID]],0))</f>
        <v>Hartsfield-Jackson Atlanta International</v>
      </c>
      <c r="R4626">
        <f>INDEX(AirportPivot[Gates (number of available)],MATCH($N4626,AirportPivot[[AirportID]:[AirportID]],0))</f>
        <v>100</v>
      </c>
    </row>
    <row r="4627" spans="1:18" x14ac:dyDescent="0.25">
      <c r="A4627" s="3" t="s">
        <v>4659</v>
      </c>
      <c r="B4627" s="12">
        <v>42243</v>
      </c>
      <c r="C4627" s="4" t="s">
        <v>27</v>
      </c>
      <c r="D4627" s="4">
        <v>10.3</v>
      </c>
      <c r="E4627" s="4">
        <v>41</v>
      </c>
      <c r="F4627" s="5">
        <v>0.79166666666666663</v>
      </c>
      <c r="G4627" s="6">
        <v>220</v>
      </c>
      <c r="H4627" s="7">
        <v>36300</v>
      </c>
      <c r="I4627" s="7">
        <f>FlightsPivot[[#This Row],[Total Fare]]*10%</f>
        <v>3630</v>
      </c>
      <c r="J4627" s="7">
        <f>FlightsPivot[[#This Row],[Total Fare]]+FlightsPivot[[#This Row],[10% tax ]]</f>
        <v>39930</v>
      </c>
      <c r="K4627" s="4">
        <v>8</v>
      </c>
      <c r="L4627" s="4">
        <v>2015</v>
      </c>
      <c r="M4627" t="str">
        <f>INDEX(RoutesPivot[DepAirport],MATCH($C4627,RoutesPivot[[RouteID]:[RouteID]],0))</f>
        <v>ORD</v>
      </c>
      <c r="N4627" t="str">
        <f>INDEX(RoutesPivot[AirportID],MATCH($C4627,RoutesPivot[[RouteID]:[RouteID]],0))</f>
        <v>ATL</v>
      </c>
      <c r="O4627">
        <f>INDEX(RoutesPivot[Distance],MATCH($C4627,RoutesPivot[[RouteID]:[RouteID]],0))</f>
        <v>510</v>
      </c>
      <c r="P4627">
        <f>INDEX(RoutesPivot[ListPrice],MATCH($C4627,RoutesPivot[[RouteID]:[RouteID]],0))</f>
        <v>200</v>
      </c>
      <c r="Q4627" t="str">
        <f>INDEX(AirportPivot[AirportName],MATCH($N4627,AirportPivot[[AirportID]:[AirportID]],0))</f>
        <v>Hartsfield-Jackson Atlanta International</v>
      </c>
      <c r="R4627">
        <f>INDEX(AirportPivot[Gates (number of available)],MATCH($N4627,AirportPivot[[AirportID]:[AirportID]],0))</f>
        <v>100</v>
      </c>
    </row>
    <row r="4628" spans="1:18" x14ac:dyDescent="0.25">
      <c r="A4628" s="3" t="s">
        <v>4660</v>
      </c>
      <c r="B4628" s="12">
        <v>41652</v>
      </c>
      <c r="C4628" s="4" t="s">
        <v>50</v>
      </c>
      <c r="D4628" s="4">
        <v>1.9</v>
      </c>
      <c r="E4628" s="4">
        <v>22</v>
      </c>
      <c r="F4628" s="5">
        <v>0.41666666666666669</v>
      </c>
      <c r="G4628" s="6">
        <v>275</v>
      </c>
      <c r="H4628" s="7">
        <v>50875</v>
      </c>
      <c r="I4628" s="7">
        <f>FlightsPivot[[#This Row],[Total Fare]]*10%</f>
        <v>5087.5</v>
      </c>
      <c r="J4628" s="7">
        <f>FlightsPivot[[#This Row],[Total Fare]]+FlightsPivot[[#This Row],[10% tax ]]</f>
        <v>55962.5</v>
      </c>
      <c r="K4628" s="4">
        <v>1</v>
      </c>
      <c r="L4628" s="4">
        <v>2014</v>
      </c>
      <c r="M4628" t="str">
        <f>INDEX(RoutesPivot[DepAirport],MATCH($C4628,RoutesPivot[[RouteID]:[RouteID]],0))</f>
        <v>ORD</v>
      </c>
      <c r="N4628" t="str">
        <f>INDEX(RoutesPivot[AirportID],MATCH($C4628,RoutesPivot[[RouteID]:[RouteID]],0))</f>
        <v>LGA</v>
      </c>
      <c r="O4628">
        <f>INDEX(RoutesPivot[Distance],MATCH($C4628,RoutesPivot[[RouteID]:[RouteID]],0))</f>
        <v>610</v>
      </c>
      <c r="P4628">
        <f>INDEX(RoutesPivot[ListPrice],MATCH($C4628,RoutesPivot[[RouteID]:[RouteID]],0))</f>
        <v>275</v>
      </c>
      <c r="Q4628" t="str">
        <f>INDEX(AirportPivot[AirportName],MATCH($N4628,AirportPivot[[AirportID]:[AirportID]],0))</f>
        <v>Laguardia</v>
      </c>
      <c r="R4628">
        <f>INDEX(AirportPivot[Gates (number of available)],MATCH($N4628,AirportPivot[[AirportID]:[AirportID]],0))</f>
        <v>66</v>
      </c>
    </row>
    <row r="4629" spans="1:18" x14ac:dyDescent="0.25">
      <c r="A4629" s="3" t="s">
        <v>4661</v>
      </c>
      <c r="B4629" s="12">
        <v>42142</v>
      </c>
      <c r="C4629" s="4" t="s">
        <v>21</v>
      </c>
      <c r="D4629" s="4">
        <v>2.6</v>
      </c>
      <c r="E4629" s="4">
        <v>160</v>
      </c>
      <c r="F4629" s="5">
        <v>0.79166666666666663</v>
      </c>
      <c r="G4629" s="6">
        <v>125</v>
      </c>
      <c r="H4629" s="7">
        <v>20625</v>
      </c>
      <c r="I4629" s="7">
        <f>FlightsPivot[[#This Row],[Total Fare]]*10%</f>
        <v>2062.5</v>
      </c>
      <c r="J4629" s="7">
        <f>FlightsPivot[[#This Row],[Total Fare]]+FlightsPivot[[#This Row],[10% tax ]]</f>
        <v>22687.5</v>
      </c>
      <c r="K4629" s="4">
        <v>5</v>
      </c>
      <c r="L4629" s="4">
        <v>2015</v>
      </c>
      <c r="M4629" t="str">
        <f>INDEX(RoutesPivot[DepAirport],MATCH($C4629,RoutesPivot[[RouteID]:[RouteID]],0))</f>
        <v>ORD</v>
      </c>
      <c r="N4629" t="str">
        <f>INDEX(RoutesPivot[AirportID],MATCH($C4629,RoutesPivot[[RouteID]:[RouteID]],0))</f>
        <v>CLT</v>
      </c>
      <c r="O4629">
        <f>INDEX(RoutesPivot[Distance],MATCH($C4629,RoutesPivot[[RouteID]:[RouteID]],0))</f>
        <v>700</v>
      </c>
      <c r="P4629">
        <f>INDEX(RoutesPivot[ListPrice],MATCH($C4629,RoutesPivot[[RouteID]:[RouteID]],0))</f>
        <v>125</v>
      </c>
      <c r="Q4629" t="str">
        <f>INDEX(AirportPivot[AirportName],MATCH($N4629,AirportPivot[[AirportID]:[AirportID]],0))</f>
        <v>Charlotte/Douglas International</v>
      </c>
      <c r="R4629">
        <f>INDEX(AirportPivot[Gates (number of available)],MATCH($N4629,AirportPivot[[AirportID]:[AirportID]],0))</f>
        <v>65</v>
      </c>
    </row>
    <row r="4630" spans="1:18" x14ac:dyDescent="0.25">
      <c r="A4630" s="3" t="s">
        <v>4662</v>
      </c>
      <c r="B4630" s="12">
        <v>41964</v>
      </c>
      <c r="C4630" s="4" t="s">
        <v>47</v>
      </c>
      <c r="D4630" s="4">
        <v>3.4</v>
      </c>
      <c r="E4630" s="4">
        <v>77</v>
      </c>
      <c r="F4630" s="5">
        <v>0.83333333333333337</v>
      </c>
      <c r="G4630" s="6">
        <v>250</v>
      </c>
      <c r="H4630" s="7">
        <v>45250</v>
      </c>
      <c r="I4630" s="7">
        <f>FlightsPivot[[#This Row],[Total Fare]]*10%</f>
        <v>4525</v>
      </c>
      <c r="J4630" s="7">
        <f>FlightsPivot[[#This Row],[Total Fare]]+FlightsPivot[[#This Row],[10% tax ]]</f>
        <v>49775</v>
      </c>
      <c r="K4630" s="4">
        <v>11</v>
      </c>
      <c r="L4630" s="4">
        <v>2014</v>
      </c>
      <c r="M4630" t="str">
        <f>INDEX(RoutesPivot[DepAirport],MATCH($C4630,RoutesPivot[[RouteID]:[RouteID]],0))</f>
        <v>ORD</v>
      </c>
      <c r="N4630" t="str">
        <f>INDEX(RoutesPivot[AirportID],MATCH($C4630,RoutesPivot[[RouteID]:[RouteID]],0))</f>
        <v>PHX</v>
      </c>
      <c r="O4630">
        <f>INDEX(RoutesPivot[Distance],MATCH($C4630,RoutesPivot[[RouteID]:[RouteID]],0))</f>
        <v>1200</v>
      </c>
      <c r="P4630">
        <f>INDEX(RoutesPivot[ListPrice],MATCH($C4630,RoutesPivot[[RouteID]:[RouteID]],0))</f>
        <v>250</v>
      </c>
      <c r="Q4630" t="str">
        <f>INDEX(AirportPivot[AirportName],MATCH($N4630,AirportPivot[[AirportID]:[AirportID]],0))</f>
        <v>Phoenix Sky Harbor International</v>
      </c>
      <c r="R4630">
        <f>INDEX(AirportPivot[Gates (number of available)],MATCH($N4630,AirportPivot[[AirportID]:[AirportID]],0))</f>
        <v>60</v>
      </c>
    </row>
    <row r="4631" spans="1:18" x14ac:dyDescent="0.25">
      <c r="A4631" s="3" t="s">
        <v>4663</v>
      </c>
      <c r="B4631" s="12">
        <v>42286</v>
      </c>
      <c r="C4631" s="4" t="s">
        <v>25</v>
      </c>
      <c r="D4631" s="4">
        <v>2.2999999999999998</v>
      </c>
      <c r="E4631" s="4">
        <v>59</v>
      </c>
      <c r="F4631" s="5">
        <v>0.375</v>
      </c>
      <c r="G4631" s="6">
        <v>200</v>
      </c>
      <c r="H4631" s="7">
        <v>33000</v>
      </c>
      <c r="I4631" s="7">
        <f>FlightsPivot[[#This Row],[Total Fare]]*10%</f>
        <v>3300</v>
      </c>
      <c r="J4631" s="7">
        <f>FlightsPivot[[#This Row],[Total Fare]]+FlightsPivot[[#This Row],[10% tax ]]</f>
        <v>36300</v>
      </c>
      <c r="K4631" s="4">
        <v>10</v>
      </c>
      <c r="L4631" s="4">
        <v>2015</v>
      </c>
      <c r="M4631" t="str">
        <f>INDEX(RoutesPivot[DepAirport],MATCH($C4631,RoutesPivot[[RouteID]:[RouteID]],0))</f>
        <v>ORD</v>
      </c>
      <c r="N4631" t="str">
        <f>INDEX(RoutesPivot[AirportID],MATCH($C4631,RoutesPivot[[RouteID]:[RouteID]],0))</f>
        <v>DFW</v>
      </c>
      <c r="O4631">
        <f>INDEX(RoutesPivot[Distance],MATCH($C4631,RoutesPivot[[RouteID]:[RouteID]],0))</f>
        <v>700</v>
      </c>
      <c r="P4631">
        <f>INDEX(RoutesPivot[ListPrice],MATCH($C4631,RoutesPivot[[RouteID]:[RouteID]],0))</f>
        <v>200</v>
      </c>
      <c r="Q4631" t="str">
        <f>INDEX(AirportPivot[AirportName],MATCH($N4631,AirportPivot[[AirportID]:[AirportID]],0))</f>
        <v>Dallas/Fort Worth International</v>
      </c>
      <c r="R4631">
        <f>INDEX(AirportPivot[Gates (number of available)],MATCH($N4631,AirportPivot[[AirportID]:[AirportID]],0))</f>
        <v>130</v>
      </c>
    </row>
    <row r="4632" spans="1:18" x14ac:dyDescent="0.25">
      <c r="A4632" s="3" t="s">
        <v>4664</v>
      </c>
      <c r="B4632" s="12">
        <v>42315</v>
      </c>
      <c r="C4632" s="4" t="s">
        <v>13</v>
      </c>
      <c r="D4632" s="4">
        <v>1.8</v>
      </c>
      <c r="E4632" s="4">
        <v>56</v>
      </c>
      <c r="F4632" s="5">
        <v>0.8125</v>
      </c>
      <c r="G4632" s="6">
        <v>250</v>
      </c>
      <c r="H4632" s="7">
        <v>41250</v>
      </c>
      <c r="I4632" s="7">
        <f>FlightsPivot[[#This Row],[Total Fare]]*10%</f>
        <v>4125</v>
      </c>
      <c r="J4632" s="7">
        <f>FlightsPivot[[#This Row],[Total Fare]]+FlightsPivot[[#This Row],[10% tax ]]</f>
        <v>45375</v>
      </c>
      <c r="K4632" s="4">
        <v>11</v>
      </c>
      <c r="L4632" s="4">
        <v>2015</v>
      </c>
      <c r="M4632" t="str">
        <f>INDEX(RoutesPivot[DepAirport],MATCH($C4632,RoutesPivot[[RouteID]:[RouteID]],0))</f>
        <v>ORD</v>
      </c>
      <c r="N4632" t="str">
        <f>INDEX(RoutesPivot[AirportID],MATCH($C4632,RoutesPivot[[RouteID]:[RouteID]],0))</f>
        <v>JFK</v>
      </c>
      <c r="O4632">
        <f>INDEX(RoutesPivot[Distance],MATCH($C4632,RoutesPivot[[RouteID]:[RouteID]],0))</f>
        <v>619</v>
      </c>
      <c r="P4632">
        <f>INDEX(RoutesPivot[ListPrice],MATCH($C4632,RoutesPivot[[RouteID]:[RouteID]],0))</f>
        <v>250</v>
      </c>
      <c r="Q4632" t="str">
        <f>INDEX(AirportPivot[AirportName],MATCH($N4632,AirportPivot[[AirportID]:[AirportID]],0))</f>
        <v>John F Kennedy International</v>
      </c>
      <c r="R4632">
        <f>INDEX(AirportPivot[Gates (number of available)],MATCH($N4632,AirportPivot[[AirportID]:[AirportID]],0))</f>
        <v>120</v>
      </c>
    </row>
    <row r="4633" spans="1:18" x14ac:dyDescent="0.25">
      <c r="A4633" s="3" t="s">
        <v>4665</v>
      </c>
      <c r="B4633" s="12">
        <v>42301</v>
      </c>
      <c r="C4633" s="4" t="s">
        <v>33</v>
      </c>
      <c r="D4633" s="4">
        <v>2.2999999999999998</v>
      </c>
      <c r="E4633" s="4">
        <v>181</v>
      </c>
      <c r="F4633" s="5">
        <v>0.77083333333333337</v>
      </c>
      <c r="G4633" s="6">
        <v>375</v>
      </c>
      <c r="H4633" s="7">
        <v>61875</v>
      </c>
      <c r="I4633" s="7">
        <f>FlightsPivot[[#This Row],[Total Fare]]*10%</f>
        <v>6187.5</v>
      </c>
      <c r="J4633" s="7">
        <f>FlightsPivot[[#This Row],[Total Fare]]+FlightsPivot[[#This Row],[10% tax ]]</f>
        <v>68062.5</v>
      </c>
      <c r="K4633" s="4">
        <v>10</v>
      </c>
      <c r="L4633" s="4">
        <v>2015</v>
      </c>
      <c r="M4633" t="str">
        <f>INDEX(RoutesPivot[DepAirport],MATCH($C4633,RoutesPivot[[RouteID]:[RouteID]],0))</f>
        <v>ORD</v>
      </c>
      <c r="N4633" t="str">
        <f>INDEX(RoutesPivot[AirportID],MATCH($C4633,RoutesPivot[[RouteID]:[RouteID]],0))</f>
        <v>SFO</v>
      </c>
      <c r="O4633">
        <f>INDEX(RoutesPivot[Distance],MATCH($C4633,RoutesPivot[[RouteID]:[RouteID]],0))</f>
        <v>1600</v>
      </c>
      <c r="P4633">
        <f>INDEX(RoutesPivot[ListPrice],MATCH($C4633,RoutesPivot[[RouteID]:[RouteID]],0))</f>
        <v>375</v>
      </c>
      <c r="Q4633" t="str">
        <f>INDEX(AirportPivot[AirportName],MATCH($N4633,AirportPivot[[AirportID]:[AirportID]],0))</f>
        <v>San Francisco International</v>
      </c>
      <c r="R4633">
        <f>INDEX(AirportPivot[Gates (number of available)],MATCH($N4633,AirportPivot[[AirportID]:[AirportID]],0))</f>
        <v>70</v>
      </c>
    </row>
    <row r="4634" spans="1:18" x14ac:dyDescent="0.25">
      <c r="A4634" s="3" t="s">
        <v>4666</v>
      </c>
      <c r="B4634" s="12">
        <v>41979</v>
      </c>
      <c r="C4634" s="4" t="s">
        <v>11</v>
      </c>
      <c r="D4634" s="4">
        <v>2.6</v>
      </c>
      <c r="E4634" s="4">
        <v>69</v>
      </c>
      <c r="F4634" s="5">
        <v>0.83333333333333337</v>
      </c>
      <c r="G4634" s="6">
        <v>300</v>
      </c>
      <c r="H4634" s="7">
        <v>54300</v>
      </c>
      <c r="I4634" s="7">
        <f>FlightsPivot[[#This Row],[Total Fare]]*10%</f>
        <v>5430</v>
      </c>
      <c r="J4634" s="7">
        <f>FlightsPivot[[#This Row],[Total Fare]]+FlightsPivot[[#This Row],[10% tax ]]</f>
        <v>59730</v>
      </c>
      <c r="K4634" s="4">
        <v>12</v>
      </c>
      <c r="L4634" s="4">
        <v>2014</v>
      </c>
      <c r="M4634" t="str">
        <f>INDEX(RoutesPivot[DepAirport],MATCH($C4634,RoutesPivot[[RouteID]:[RouteID]],0))</f>
        <v>ORD</v>
      </c>
      <c r="N4634" t="str">
        <f>INDEX(RoutesPivot[AirportID],MATCH($C4634,RoutesPivot[[RouteID]:[RouteID]],0))</f>
        <v>BOS</v>
      </c>
      <c r="O4634">
        <f>INDEX(RoutesPivot[Distance],MATCH($C4634,RoutesPivot[[RouteID]:[RouteID]],0))</f>
        <v>730</v>
      </c>
      <c r="P4634">
        <f>INDEX(RoutesPivot[ListPrice],MATCH($C4634,RoutesPivot[[RouteID]:[RouteID]],0))</f>
        <v>300</v>
      </c>
      <c r="Q4634" t="str">
        <f>INDEX(AirportPivot[AirportName],MATCH($N4634,AirportPivot[[AirportID]:[AirportID]],0))</f>
        <v>General Edward Lawrence Logan International</v>
      </c>
      <c r="R4634">
        <f>INDEX(AirportPivot[Gates (number of available)],MATCH($N4634,AirportPivot[[AirportID]:[AirportID]],0))</f>
        <v>63</v>
      </c>
    </row>
    <row r="4635" spans="1:18" x14ac:dyDescent="0.25">
      <c r="A4635" s="3" t="s">
        <v>4667</v>
      </c>
      <c r="B4635" s="12">
        <v>42195</v>
      </c>
      <c r="C4635" s="4" t="s">
        <v>80</v>
      </c>
      <c r="D4635" s="4">
        <v>3.1</v>
      </c>
      <c r="E4635" s="4">
        <v>123</v>
      </c>
      <c r="F4635" s="5">
        <v>0.70833333333333337</v>
      </c>
      <c r="G4635" s="6">
        <v>330</v>
      </c>
      <c r="H4635" s="7">
        <v>61050</v>
      </c>
      <c r="I4635" s="7">
        <f>FlightsPivot[[#This Row],[Total Fare]]*10%</f>
        <v>6105</v>
      </c>
      <c r="J4635" s="7">
        <f>FlightsPivot[[#This Row],[Total Fare]]+FlightsPivot[[#This Row],[10% tax ]]</f>
        <v>67155</v>
      </c>
      <c r="K4635" s="4">
        <v>7</v>
      </c>
      <c r="L4635" s="4">
        <v>2015</v>
      </c>
      <c r="M4635" t="str">
        <f>INDEX(RoutesPivot[DepAirport],MATCH($C4635,RoutesPivot[[RouteID]:[RouteID]],0))</f>
        <v>ORD</v>
      </c>
      <c r="N4635" t="str">
        <f>INDEX(RoutesPivot[AirportID],MATCH($C4635,RoutesPivot[[RouteID]:[RouteID]],0))</f>
        <v>MIA</v>
      </c>
      <c r="O4635">
        <f>INDEX(RoutesPivot[Distance],MATCH($C4635,RoutesPivot[[RouteID]:[RouteID]],0))</f>
        <v>1000</v>
      </c>
      <c r="P4635">
        <f>INDEX(RoutesPivot[ListPrice],MATCH($C4635,RoutesPivot[[RouteID]:[RouteID]],0))</f>
        <v>300</v>
      </c>
      <c r="Q4635" t="str">
        <f>INDEX(AirportPivot[AirportName],MATCH($N4635,AirportPivot[[AirportID]:[AirportID]],0))</f>
        <v>Miami International</v>
      </c>
      <c r="R4635">
        <f>INDEX(AirportPivot[Gates (number of available)],MATCH($N4635,AirportPivot[[AirportID]:[AirportID]],0))</f>
        <v>80</v>
      </c>
    </row>
    <row r="4636" spans="1:18" x14ac:dyDescent="0.25">
      <c r="A4636" s="3" t="s">
        <v>4668</v>
      </c>
      <c r="B4636" s="12">
        <v>41738</v>
      </c>
      <c r="C4636" s="4" t="s">
        <v>47</v>
      </c>
      <c r="D4636" s="4">
        <v>0.7</v>
      </c>
      <c r="E4636" s="4">
        <v>32</v>
      </c>
      <c r="F4636" s="5">
        <v>0.79166666666666663</v>
      </c>
      <c r="G4636" s="6">
        <v>250</v>
      </c>
      <c r="H4636" s="7">
        <v>46250</v>
      </c>
      <c r="I4636" s="7">
        <f>FlightsPivot[[#This Row],[Total Fare]]*10%</f>
        <v>4625</v>
      </c>
      <c r="J4636" s="7">
        <f>FlightsPivot[[#This Row],[Total Fare]]+FlightsPivot[[#This Row],[10% tax ]]</f>
        <v>50875</v>
      </c>
      <c r="K4636" s="4">
        <v>4</v>
      </c>
      <c r="L4636" s="4">
        <v>2014</v>
      </c>
      <c r="M4636" t="str">
        <f>INDEX(RoutesPivot[DepAirport],MATCH($C4636,RoutesPivot[[RouteID]:[RouteID]],0))</f>
        <v>ORD</v>
      </c>
      <c r="N4636" t="str">
        <f>INDEX(RoutesPivot[AirportID],MATCH($C4636,RoutesPivot[[RouteID]:[RouteID]],0))</f>
        <v>PHX</v>
      </c>
      <c r="O4636">
        <f>INDEX(RoutesPivot[Distance],MATCH($C4636,RoutesPivot[[RouteID]:[RouteID]],0))</f>
        <v>1200</v>
      </c>
      <c r="P4636">
        <f>INDEX(RoutesPivot[ListPrice],MATCH($C4636,RoutesPivot[[RouteID]:[RouteID]],0))</f>
        <v>250</v>
      </c>
      <c r="Q4636" t="str">
        <f>INDEX(AirportPivot[AirportName],MATCH($N4636,AirportPivot[[AirportID]:[AirportID]],0))</f>
        <v>Phoenix Sky Harbor International</v>
      </c>
      <c r="R4636">
        <f>INDEX(AirportPivot[Gates (number of available)],MATCH($N4636,AirportPivot[[AirportID]:[AirportID]],0))</f>
        <v>60</v>
      </c>
    </row>
    <row r="4637" spans="1:18" x14ac:dyDescent="0.25">
      <c r="A4637" s="3" t="s">
        <v>4669</v>
      </c>
      <c r="B4637" s="12">
        <v>41825</v>
      </c>
      <c r="C4637" s="4" t="s">
        <v>86</v>
      </c>
      <c r="D4637" s="4">
        <v>3.2</v>
      </c>
      <c r="E4637" s="4">
        <v>51</v>
      </c>
      <c r="F4637" s="5">
        <v>0.33333333333333331</v>
      </c>
      <c r="G4637" s="6">
        <v>126.5</v>
      </c>
      <c r="H4637" s="7">
        <v>20872.5</v>
      </c>
      <c r="I4637" s="7">
        <f>FlightsPivot[[#This Row],[Total Fare]]*10%</f>
        <v>2087.25</v>
      </c>
      <c r="J4637" s="7">
        <f>FlightsPivot[[#This Row],[Total Fare]]+FlightsPivot[[#This Row],[10% tax ]]</f>
        <v>22959.75</v>
      </c>
      <c r="K4637" s="4">
        <v>7</v>
      </c>
      <c r="L4637" s="4">
        <v>2014</v>
      </c>
      <c r="M4637" t="str">
        <f>INDEX(RoutesPivot[DepAirport],MATCH($C4637,RoutesPivot[[RouteID]:[RouteID]],0))</f>
        <v>ORD</v>
      </c>
      <c r="N4637" t="str">
        <f>INDEX(RoutesPivot[AirportID],MATCH($C4637,RoutesPivot[[RouteID]:[RouteID]],0))</f>
        <v>DTW</v>
      </c>
      <c r="O4637">
        <f>INDEX(RoutesPivot[Distance],MATCH($C4637,RoutesPivot[[RouteID]:[RouteID]],0))</f>
        <v>200</v>
      </c>
      <c r="P4637">
        <f>INDEX(RoutesPivot[ListPrice],MATCH($C4637,RoutesPivot[[RouteID]:[RouteID]],0))</f>
        <v>115</v>
      </c>
      <c r="Q4637" t="str">
        <f>INDEX(AirportPivot[AirportName],MATCH($N4637,AirportPivot[[AirportID]:[AirportID]],0))</f>
        <v>Detroit Metropolitan Wayne County</v>
      </c>
      <c r="R4637">
        <f>INDEX(AirportPivot[Gates (number of available)],MATCH($N4637,AirportPivot[[AirportID]:[AirportID]],0))</f>
        <v>60</v>
      </c>
    </row>
    <row r="4638" spans="1:18" x14ac:dyDescent="0.25">
      <c r="A4638" s="3" t="s">
        <v>4670</v>
      </c>
      <c r="B4638" s="12">
        <v>42196</v>
      </c>
      <c r="C4638" s="4" t="s">
        <v>53</v>
      </c>
      <c r="D4638" s="4">
        <v>3.4</v>
      </c>
      <c r="E4638" s="4">
        <v>209</v>
      </c>
      <c r="F4638" s="5">
        <v>0.29166666666666669</v>
      </c>
      <c r="G4638" s="6">
        <v>330</v>
      </c>
      <c r="H4638" s="7">
        <v>54450</v>
      </c>
      <c r="I4638" s="7">
        <f>FlightsPivot[[#This Row],[Total Fare]]*10%</f>
        <v>5445</v>
      </c>
      <c r="J4638" s="7">
        <f>FlightsPivot[[#This Row],[Total Fare]]+FlightsPivot[[#This Row],[10% tax ]]</f>
        <v>59895</v>
      </c>
      <c r="K4638" s="4">
        <v>7</v>
      </c>
      <c r="L4638" s="4">
        <v>2015</v>
      </c>
      <c r="M4638" t="str">
        <f>INDEX(RoutesPivot[DepAirport],MATCH($C4638,RoutesPivot[[RouteID]:[RouteID]],0))</f>
        <v>ORD</v>
      </c>
      <c r="N4638" t="str">
        <f>INDEX(RoutesPivot[AirportID],MATCH($C4638,RoutesPivot[[RouteID]:[RouteID]],0))</f>
        <v>FLL</v>
      </c>
      <c r="O4638">
        <f>INDEX(RoutesPivot[Distance],MATCH($C4638,RoutesPivot[[RouteID]:[RouteID]],0))</f>
        <v>940</v>
      </c>
      <c r="P4638">
        <f>INDEX(RoutesPivot[ListPrice],MATCH($C4638,RoutesPivot[[RouteID]:[RouteID]],0))</f>
        <v>300</v>
      </c>
      <c r="Q4638" t="str">
        <f>INDEX(AirportPivot[AirportName],MATCH($N4638,AirportPivot[[AirportID]:[AirportID]],0))</f>
        <v>Fort Lauderdale/Hollywood International</v>
      </c>
      <c r="R4638">
        <f>INDEX(AirportPivot[Gates (number of available)],MATCH($N4638,AirportPivot[[AirportID]:[AirportID]],0))</f>
        <v>55</v>
      </c>
    </row>
    <row r="4639" spans="1:18" x14ac:dyDescent="0.25">
      <c r="A4639" s="3" t="s">
        <v>4671</v>
      </c>
      <c r="B4639" s="12">
        <v>42090</v>
      </c>
      <c r="C4639" s="4" t="s">
        <v>25</v>
      </c>
      <c r="D4639" s="4">
        <v>2.2000000000000002</v>
      </c>
      <c r="E4639" s="4">
        <v>129</v>
      </c>
      <c r="F4639" s="5">
        <v>0.8125</v>
      </c>
      <c r="G4639" s="6">
        <v>200</v>
      </c>
      <c r="H4639" s="7">
        <v>37000</v>
      </c>
      <c r="I4639" s="7">
        <f>FlightsPivot[[#This Row],[Total Fare]]*10%</f>
        <v>3700</v>
      </c>
      <c r="J4639" s="7">
        <f>FlightsPivot[[#This Row],[Total Fare]]+FlightsPivot[[#This Row],[10% tax ]]</f>
        <v>40700</v>
      </c>
      <c r="K4639" s="4">
        <v>3</v>
      </c>
      <c r="L4639" s="4">
        <v>2015</v>
      </c>
      <c r="M4639" t="str">
        <f>INDEX(RoutesPivot[DepAirport],MATCH($C4639,RoutesPivot[[RouteID]:[RouteID]],0))</f>
        <v>ORD</v>
      </c>
      <c r="N4639" t="str">
        <f>INDEX(RoutesPivot[AirportID],MATCH($C4639,RoutesPivot[[RouteID]:[RouteID]],0))</f>
        <v>DFW</v>
      </c>
      <c r="O4639">
        <f>INDEX(RoutesPivot[Distance],MATCH($C4639,RoutesPivot[[RouteID]:[RouteID]],0))</f>
        <v>700</v>
      </c>
      <c r="P4639">
        <f>INDEX(RoutesPivot[ListPrice],MATCH($C4639,RoutesPivot[[RouteID]:[RouteID]],0))</f>
        <v>200</v>
      </c>
      <c r="Q4639" t="str">
        <f>INDEX(AirportPivot[AirportName],MATCH($N4639,AirportPivot[[AirportID]:[AirportID]],0))</f>
        <v>Dallas/Fort Worth International</v>
      </c>
      <c r="R4639">
        <f>INDEX(AirportPivot[Gates (number of available)],MATCH($N4639,AirportPivot[[AirportID]:[AirportID]],0))</f>
        <v>130</v>
      </c>
    </row>
    <row r="4640" spans="1:18" x14ac:dyDescent="0.25">
      <c r="A4640" s="3" t="s">
        <v>4672</v>
      </c>
      <c r="B4640" s="12">
        <v>41906</v>
      </c>
      <c r="C4640" s="4" t="s">
        <v>40</v>
      </c>
      <c r="D4640" s="4">
        <v>1.7</v>
      </c>
      <c r="E4640" s="4">
        <v>59</v>
      </c>
      <c r="F4640" s="5">
        <v>0.75</v>
      </c>
      <c r="G4640" s="6">
        <v>115</v>
      </c>
      <c r="H4640" s="7">
        <v>18975</v>
      </c>
      <c r="I4640" s="7">
        <f>FlightsPivot[[#This Row],[Total Fare]]*10%</f>
        <v>1897.5</v>
      </c>
      <c r="J4640" s="7">
        <f>FlightsPivot[[#This Row],[Total Fare]]+FlightsPivot[[#This Row],[10% tax ]]</f>
        <v>20872.5</v>
      </c>
      <c r="K4640" s="4">
        <v>9</v>
      </c>
      <c r="L4640" s="4">
        <v>2014</v>
      </c>
      <c r="M4640" t="str">
        <f>INDEX(RoutesPivot[DepAirport],MATCH($C4640,RoutesPivot[[RouteID]:[RouteID]],0))</f>
        <v>ORD</v>
      </c>
      <c r="N4640" t="str">
        <f>INDEX(RoutesPivot[AirportID],MATCH($C4640,RoutesPivot[[RouteID]:[RouteID]],0))</f>
        <v>MSP</v>
      </c>
      <c r="O4640">
        <f>INDEX(RoutesPivot[Distance],MATCH($C4640,RoutesPivot[[RouteID]:[RouteID]],0))</f>
        <v>300</v>
      </c>
      <c r="P4640">
        <f>INDEX(RoutesPivot[ListPrice],MATCH($C4640,RoutesPivot[[RouteID]:[RouteID]],0))</f>
        <v>115</v>
      </c>
      <c r="Q4640" t="str">
        <f>INDEX(AirportPivot[AirportName],MATCH($N4640,AirportPivot[[AirportID]:[AirportID]],0))</f>
        <v>Minneapolis-St Paul International/Wold-Chamberlain</v>
      </c>
      <c r="R4640">
        <f>INDEX(AirportPivot[Gates (number of available)],MATCH($N4640,AirportPivot[[AirportID]:[AirportID]],0))</f>
        <v>65</v>
      </c>
    </row>
    <row r="4641" spans="1:18" x14ac:dyDescent="0.25">
      <c r="A4641" s="3" t="s">
        <v>4673</v>
      </c>
      <c r="B4641" s="12">
        <v>41661</v>
      </c>
      <c r="C4641" s="4" t="s">
        <v>70</v>
      </c>
      <c r="D4641" s="4">
        <v>3</v>
      </c>
      <c r="E4641" s="4">
        <v>160</v>
      </c>
      <c r="F4641" s="5">
        <v>0.375</v>
      </c>
      <c r="G4641" s="6">
        <v>275</v>
      </c>
      <c r="H4641" s="7">
        <v>45375</v>
      </c>
      <c r="I4641" s="7">
        <f>FlightsPivot[[#This Row],[Total Fare]]*10%</f>
        <v>4537.5</v>
      </c>
      <c r="J4641" s="7">
        <f>FlightsPivot[[#This Row],[Total Fare]]+FlightsPivot[[#This Row],[10% tax ]]</f>
        <v>49912.5</v>
      </c>
      <c r="K4641" s="4">
        <v>1</v>
      </c>
      <c r="L4641" s="4">
        <v>2014</v>
      </c>
      <c r="M4641" t="str">
        <f>INDEX(RoutesPivot[DepAirport],MATCH($C4641,RoutesPivot[[RouteID]:[RouteID]],0))</f>
        <v>ORD</v>
      </c>
      <c r="N4641" t="str">
        <f>INDEX(RoutesPivot[AirportID],MATCH($C4641,RoutesPivot[[RouteID]:[RouteID]],0))</f>
        <v>LAS</v>
      </c>
      <c r="O4641">
        <f>INDEX(RoutesPivot[Distance],MATCH($C4641,RoutesPivot[[RouteID]:[RouteID]],0))</f>
        <v>1100</v>
      </c>
      <c r="P4641">
        <f>INDEX(RoutesPivot[ListPrice],MATCH($C4641,RoutesPivot[[RouteID]:[RouteID]],0))</f>
        <v>275</v>
      </c>
      <c r="Q4641" t="str">
        <f>INDEX(AirportPivot[AirportName],MATCH($N4641,AirportPivot[[AirportID]:[AirportID]],0))</f>
        <v>McCarran International</v>
      </c>
      <c r="R4641">
        <f>INDEX(AirportPivot[Gates (number of available)],MATCH($N4641,AirportPivot[[AirportID]:[AirportID]],0))</f>
        <v>68</v>
      </c>
    </row>
    <row r="4642" spans="1:18" x14ac:dyDescent="0.25">
      <c r="A4642" s="3" t="s">
        <v>4674</v>
      </c>
      <c r="B4642" s="12">
        <v>41871</v>
      </c>
      <c r="C4642" s="4" t="s">
        <v>19</v>
      </c>
      <c r="D4642" s="4">
        <v>3.1</v>
      </c>
      <c r="E4642" s="4">
        <v>76</v>
      </c>
      <c r="F4642" s="5">
        <v>0.33333333333333331</v>
      </c>
      <c r="G4642" s="6">
        <v>220</v>
      </c>
      <c r="H4642" s="7">
        <v>39820</v>
      </c>
      <c r="I4642" s="7">
        <f>FlightsPivot[[#This Row],[Total Fare]]*10%</f>
        <v>3982</v>
      </c>
      <c r="J4642" s="7">
        <f>FlightsPivot[[#This Row],[Total Fare]]+FlightsPivot[[#This Row],[10% tax ]]</f>
        <v>43802</v>
      </c>
      <c r="K4642" s="4">
        <v>8</v>
      </c>
      <c r="L4642" s="4">
        <v>2014</v>
      </c>
      <c r="M4642" t="str">
        <f>INDEX(RoutesPivot[DepAirport],MATCH($C4642,RoutesPivot[[RouteID]:[RouteID]],0))</f>
        <v>ORD</v>
      </c>
      <c r="N4642" t="str">
        <f>INDEX(RoutesPivot[AirportID],MATCH($C4642,RoutesPivot[[RouteID]:[RouteID]],0))</f>
        <v>IAH</v>
      </c>
      <c r="O4642">
        <f>INDEX(RoutesPivot[Distance],MATCH($C4642,RoutesPivot[[RouteID]:[RouteID]],0))</f>
        <v>800</v>
      </c>
      <c r="P4642">
        <f>INDEX(RoutesPivot[ListPrice],MATCH($C4642,RoutesPivot[[RouteID]:[RouteID]],0))</f>
        <v>200</v>
      </c>
      <c r="Q4642" t="str">
        <f>INDEX(AirportPivot[AirportName],MATCH($N4642,AirportPivot[[AirportID]:[AirportID]],0))</f>
        <v>George Bush Intercontinental/Houston</v>
      </c>
      <c r="R4642">
        <f>INDEX(AirportPivot[Gates (number of available)],MATCH($N4642,AirportPivot[[AirportID]:[AirportID]],0))</f>
        <v>80</v>
      </c>
    </row>
    <row r="4643" spans="1:18" x14ac:dyDescent="0.25">
      <c r="A4643" s="3" t="s">
        <v>4675</v>
      </c>
      <c r="B4643" s="12">
        <v>41913</v>
      </c>
      <c r="C4643" s="4" t="s">
        <v>27</v>
      </c>
      <c r="D4643" s="4">
        <v>9.1</v>
      </c>
      <c r="E4643" s="4">
        <v>89</v>
      </c>
      <c r="F4643" s="5">
        <v>0.33333333333333331</v>
      </c>
      <c r="G4643" s="6">
        <v>200</v>
      </c>
      <c r="H4643" s="7">
        <v>36200</v>
      </c>
      <c r="I4643" s="7">
        <f>FlightsPivot[[#This Row],[Total Fare]]*10%</f>
        <v>3620</v>
      </c>
      <c r="J4643" s="7">
        <f>FlightsPivot[[#This Row],[Total Fare]]+FlightsPivot[[#This Row],[10% tax ]]</f>
        <v>39820</v>
      </c>
      <c r="K4643" s="4">
        <v>10</v>
      </c>
      <c r="L4643" s="4">
        <v>2014</v>
      </c>
      <c r="M4643" t="str">
        <f>INDEX(RoutesPivot[DepAirport],MATCH($C4643,RoutesPivot[[RouteID]:[RouteID]],0))</f>
        <v>ORD</v>
      </c>
      <c r="N4643" t="str">
        <f>INDEX(RoutesPivot[AirportID],MATCH($C4643,RoutesPivot[[RouteID]:[RouteID]],0))</f>
        <v>ATL</v>
      </c>
      <c r="O4643">
        <f>INDEX(RoutesPivot[Distance],MATCH($C4643,RoutesPivot[[RouteID]:[RouteID]],0))</f>
        <v>510</v>
      </c>
      <c r="P4643">
        <f>INDEX(RoutesPivot[ListPrice],MATCH($C4643,RoutesPivot[[RouteID]:[RouteID]],0))</f>
        <v>200</v>
      </c>
      <c r="Q4643" t="str">
        <f>INDEX(AirportPivot[AirportName],MATCH($N4643,AirportPivot[[AirportID]:[AirportID]],0))</f>
        <v>Hartsfield-Jackson Atlanta International</v>
      </c>
      <c r="R4643">
        <f>INDEX(AirportPivot[Gates (number of available)],MATCH($N4643,AirportPivot[[AirportID]:[AirportID]],0))</f>
        <v>100</v>
      </c>
    </row>
    <row r="4644" spans="1:18" x14ac:dyDescent="0.25">
      <c r="A4644" s="3" t="s">
        <v>4676</v>
      </c>
      <c r="B4644" s="12">
        <v>41944</v>
      </c>
      <c r="C4644" s="4" t="s">
        <v>103</v>
      </c>
      <c r="D4644" s="4">
        <v>0.3</v>
      </c>
      <c r="E4644" s="4">
        <v>43</v>
      </c>
      <c r="F4644" s="5">
        <v>0.79166666666666663</v>
      </c>
      <c r="G4644" s="6">
        <v>300</v>
      </c>
      <c r="H4644" s="7">
        <v>49500</v>
      </c>
      <c r="I4644" s="7">
        <f>FlightsPivot[[#This Row],[Total Fare]]*10%</f>
        <v>4950</v>
      </c>
      <c r="J4644" s="7">
        <f>FlightsPivot[[#This Row],[Total Fare]]+FlightsPivot[[#This Row],[10% tax ]]</f>
        <v>54450</v>
      </c>
      <c r="K4644" s="4">
        <v>11</v>
      </c>
      <c r="L4644" s="4">
        <v>2014</v>
      </c>
      <c r="M4644" t="str">
        <f>INDEX(RoutesPivot[DepAirport],MATCH($C4644,RoutesPivot[[RouteID]:[RouteID]],0))</f>
        <v>ORD</v>
      </c>
      <c r="N4644" t="str">
        <f>INDEX(RoutesPivot[AirportID],MATCH($C4644,RoutesPivot[[RouteID]:[RouteID]],0))</f>
        <v>IAD</v>
      </c>
      <c r="O4644">
        <f>INDEX(RoutesPivot[Distance],MATCH($C4644,RoutesPivot[[RouteID]:[RouteID]],0))</f>
        <v>515</v>
      </c>
      <c r="P4644">
        <f>INDEX(RoutesPivot[ListPrice],MATCH($C4644,RoutesPivot[[RouteID]:[RouteID]],0))</f>
        <v>300</v>
      </c>
      <c r="Q4644" t="str">
        <f>INDEX(AirportPivot[AirportName],MATCH($N4644,AirportPivot[[AirportID]:[AirportID]],0))</f>
        <v>Washington Dulles International</v>
      </c>
      <c r="R4644">
        <f>INDEX(AirportPivot[Gates (number of available)],MATCH($N4644,AirportPivot[[AirportID]:[AirportID]],0))</f>
        <v>95</v>
      </c>
    </row>
    <row r="4645" spans="1:18" x14ac:dyDescent="0.25">
      <c r="A4645" s="3" t="s">
        <v>4677</v>
      </c>
      <c r="B4645" s="12">
        <v>41785</v>
      </c>
      <c r="C4645" s="4" t="s">
        <v>21</v>
      </c>
      <c r="D4645" s="4">
        <v>2.4</v>
      </c>
      <c r="E4645" s="4">
        <v>38</v>
      </c>
      <c r="F4645" s="5">
        <v>0.5</v>
      </c>
      <c r="G4645" s="6">
        <v>125</v>
      </c>
      <c r="H4645" s="7">
        <v>20625</v>
      </c>
      <c r="I4645" s="7">
        <f>FlightsPivot[[#This Row],[Total Fare]]*10%</f>
        <v>2062.5</v>
      </c>
      <c r="J4645" s="7">
        <f>FlightsPivot[[#This Row],[Total Fare]]+FlightsPivot[[#This Row],[10% tax ]]</f>
        <v>22687.5</v>
      </c>
      <c r="K4645" s="4">
        <v>5</v>
      </c>
      <c r="L4645" s="4">
        <v>2014</v>
      </c>
      <c r="M4645" t="str">
        <f>INDEX(RoutesPivot[DepAirport],MATCH($C4645,RoutesPivot[[RouteID]:[RouteID]],0))</f>
        <v>ORD</v>
      </c>
      <c r="N4645" t="str">
        <f>INDEX(RoutesPivot[AirportID],MATCH($C4645,RoutesPivot[[RouteID]:[RouteID]],0))</f>
        <v>CLT</v>
      </c>
      <c r="O4645">
        <f>INDEX(RoutesPivot[Distance],MATCH($C4645,RoutesPivot[[RouteID]:[RouteID]],0))</f>
        <v>700</v>
      </c>
      <c r="P4645">
        <f>INDEX(RoutesPivot[ListPrice],MATCH($C4645,RoutesPivot[[RouteID]:[RouteID]],0))</f>
        <v>125</v>
      </c>
      <c r="Q4645" t="str">
        <f>INDEX(AirportPivot[AirportName],MATCH($N4645,AirportPivot[[AirportID]:[AirportID]],0))</f>
        <v>Charlotte/Douglas International</v>
      </c>
      <c r="R4645">
        <f>INDEX(AirportPivot[Gates (number of available)],MATCH($N4645,AirportPivot[[AirportID]:[AirportID]],0))</f>
        <v>65</v>
      </c>
    </row>
    <row r="4646" spans="1:18" x14ac:dyDescent="0.25">
      <c r="A4646" s="3" t="s">
        <v>4678</v>
      </c>
      <c r="B4646" s="12">
        <v>42365</v>
      </c>
      <c r="C4646" s="4" t="s">
        <v>27</v>
      </c>
      <c r="D4646" s="4">
        <v>14.7</v>
      </c>
      <c r="E4646" s="4">
        <v>2</v>
      </c>
      <c r="F4646" s="5">
        <v>0.29166666666666669</v>
      </c>
      <c r="G4646" s="6">
        <v>280</v>
      </c>
      <c r="H4646" s="7">
        <v>51800</v>
      </c>
      <c r="I4646" s="7">
        <f>FlightsPivot[[#This Row],[Total Fare]]*10%</f>
        <v>5180</v>
      </c>
      <c r="J4646" s="7">
        <f>FlightsPivot[[#This Row],[Total Fare]]+FlightsPivot[[#This Row],[10% tax ]]</f>
        <v>56980</v>
      </c>
      <c r="K4646" s="4">
        <v>12</v>
      </c>
      <c r="L4646" s="4">
        <v>2015</v>
      </c>
      <c r="M4646" t="str">
        <f>INDEX(RoutesPivot[DepAirport],MATCH($C4646,RoutesPivot[[RouteID]:[RouteID]],0))</f>
        <v>ORD</v>
      </c>
      <c r="N4646" t="str">
        <f>INDEX(RoutesPivot[AirportID],MATCH($C4646,RoutesPivot[[RouteID]:[RouteID]],0))</f>
        <v>ATL</v>
      </c>
      <c r="O4646">
        <f>INDEX(RoutesPivot[Distance],MATCH($C4646,RoutesPivot[[RouteID]:[RouteID]],0))</f>
        <v>510</v>
      </c>
      <c r="P4646">
        <f>INDEX(RoutesPivot[ListPrice],MATCH($C4646,RoutesPivot[[RouteID]:[RouteID]],0))</f>
        <v>200</v>
      </c>
      <c r="Q4646" t="str">
        <f>INDEX(AirportPivot[AirportName],MATCH($N4646,AirportPivot[[AirportID]:[AirportID]],0))</f>
        <v>Hartsfield-Jackson Atlanta International</v>
      </c>
      <c r="R4646">
        <f>INDEX(AirportPivot[Gates (number of available)],MATCH($N4646,AirportPivot[[AirportID]:[AirportID]],0))</f>
        <v>100</v>
      </c>
    </row>
    <row r="4647" spans="1:18" x14ac:dyDescent="0.25">
      <c r="A4647" s="3" t="s">
        <v>4679</v>
      </c>
      <c r="B4647" s="12">
        <v>41806</v>
      </c>
      <c r="C4647" s="4" t="s">
        <v>47</v>
      </c>
      <c r="D4647" s="4">
        <v>0.8</v>
      </c>
      <c r="E4647" s="4">
        <v>105</v>
      </c>
      <c r="F4647" s="5">
        <v>0.79166666666666663</v>
      </c>
      <c r="G4647" s="6">
        <v>275</v>
      </c>
      <c r="H4647" s="7">
        <v>50875</v>
      </c>
      <c r="I4647" s="7">
        <f>FlightsPivot[[#This Row],[Total Fare]]*10%</f>
        <v>5087.5</v>
      </c>
      <c r="J4647" s="7">
        <f>FlightsPivot[[#This Row],[Total Fare]]+FlightsPivot[[#This Row],[10% tax ]]</f>
        <v>55962.5</v>
      </c>
      <c r="K4647" s="4">
        <v>6</v>
      </c>
      <c r="L4647" s="4">
        <v>2014</v>
      </c>
      <c r="M4647" t="str">
        <f>INDEX(RoutesPivot[DepAirport],MATCH($C4647,RoutesPivot[[RouteID]:[RouteID]],0))</f>
        <v>ORD</v>
      </c>
      <c r="N4647" t="str">
        <f>INDEX(RoutesPivot[AirportID],MATCH($C4647,RoutesPivot[[RouteID]:[RouteID]],0))</f>
        <v>PHX</v>
      </c>
      <c r="O4647">
        <f>INDEX(RoutesPivot[Distance],MATCH($C4647,RoutesPivot[[RouteID]:[RouteID]],0))</f>
        <v>1200</v>
      </c>
      <c r="P4647">
        <f>INDEX(RoutesPivot[ListPrice],MATCH($C4647,RoutesPivot[[RouteID]:[RouteID]],0))</f>
        <v>250</v>
      </c>
      <c r="Q4647" t="str">
        <f>INDEX(AirportPivot[AirportName],MATCH($N4647,AirportPivot[[AirportID]:[AirportID]],0))</f>
        <v>Phoenix Sky Harbor International</v>
      </c>
      <c r="R4647">
        <f>INDEX(AirportPivot[Gates (number of available)],MATCH($N4647,AirportPivot[[AirportID]:[AirportID]],0))</f>
        <v>60</v>
      </c>
    </row>
    <row r="4648" spans="1:18" x14ac:dyDescent="0.25">
      <c r="A4648" s="3" t="s">
        <v>4680</v>
      </c>
      <c r="B4648" s="12">
        <v>42074</v>
      </c>
      <c r="C4648" s="4" t="s">
        <v>70</v>
      </c>
      <c r="D4648" s="4">
        <v>1.8</v>
      </c>
      <c r="E4648" s="4">
        <v>58</v>
      </c>
      <c r="F4648" s="5">
        <v>0.75</v>
      </c>
      <c r="G4648" s="6">
        <v>275</v>
      </c>
      <c r="H4648" s="7">
        <v>45375</v>
      </c>
      <c r="I4648" s="7">
        <f>FlightsPivot[[#This Row],[Total Fare]]*10%</f>
        <v>4537.5</v>
      </c>
      <c r="J4648" s="7">
        <f>FlightsPivot[[#This Row],[Total Fare]]+FlightsPivot[[#This Row],[10% tax ]]</f>
        <v>49912.5</v>
      </c>
      <c r="K4648" s="4">
        <v>3</v>
      </c>
      <c r="L4648" s="4">
        <v>2015</v>
      </c>
      <c r="M4648" t="str">
        <f>INDEX(RoutesPivot[DepAirport],MATCH($C4648,RoutesPivot[[RouteID]:[RouteID]],0))</f>
        <v>ORD</v>
      </c>
      <c r="N4648" t="str">
        <f>INDEX(RoutesPivot[AirportID],MATCH($C4648,RoutesPivot[[RouteID]:[RouteID]],0))</f>
        <v>LAS</v>
      </c>
      <c r="O4648">
        <f>INDEX(RoutesPivot[Distance],MATCH($C4648,RoutesPivot[[RouteID]:[RouteID]],0))</f>
        <v>1100</v>
      </c>
      <c r="P4648">
        <f>INDEX(RoutesPivot[ListPrice],MATCH($C4648,RoutesPivot[[RouteID]:[RouteID]],0))</f>
        <v>275</v>
      </c>
      <c r="Q4648" t="str">
        <f>INDEX(AirportPivot[AirportName],MATCH($N4648,AirportPivot[[AirportID]:[AirportID]],0))</f>
        <v>McCarran International</v>
      </c>
      <c r="R4648">
        <f>INDEX(AirportPivot[Gates (number of available)],MATCH($N4648,AirportPivot[[AirportID]:[AirportID]],0))</f>
        <v>68</v>
      </c>
    </row>
    <row r="4649" spans="1:18" x14ac:dyDescent="0.25">
      <c r="A4649" s="3" t="s">
        <v>4681</v>
      </c>
      <c r="B4649" s="12">
        <v>41871</v>
      </c>
      <c r="C4649" s="4" t="s">
        <v>11</v>
      </c>
      <c r="D4649" s="4">
        <v>3.1</v>
      </c>
      <c r="E4649" s="4">
        <v>104</v>
      </c>
      <c r="F4649" s="5">
        <v>0.29166666666666669</v>
      </c>
      <c r="G4649" s="6">
        <v>330</v>
      </c>
      <c r="H4649" s="7">
        <v>61050</v>
      </c>
      <c r="I4649" s="7">
        <f>FlightsPivot[[#This Row],[Total Fare]]*10%</f>
        <v>6105</v>
      </c>
      <c r="J4649" s="7">
        <f>FlightsPivot[[#This Row],[Total Fare]]+FlightsPivot[[#This Row],[10% tax ]]</f>
        <v>67155</v>
      </c>
      <c r="K4649" s="4">
        <v>8</v>
      </c>
      <c r="L4649" s="4">
        <v>2014</v>
      </c>
      <c r="M4649" t="str">
        <f>INDEX(RoutesPivot[DepAirport],MATCH($C4649,RoutesPivot[[RouteID]:[RouteID]],0))</f>
        <v>ORD</v>
      </c>
      <c r="N4649" t="str">
        <f>INDEX(RoutesPivot[AirportID],MATCH($C4649,RoutesPivot[[RouteID]:[RouteID]],0))</f>
        <v>BOS</v>
      </c>
      <c r="O4649">
        <f>INDEX(RoutesPivot[Distance],MATCH($C4649,RoutesPivot[[RouteID]:[RouteID]],0))</f>
        <v>730</v>
      </c>
      <c r="P4649">
        <f>INDEX(RoutesPivot[ListPrice],MATCH($C4649,RoutesPivot[[RouteID]:[RouteID]],0))</f>
        <v>300</v>
      </c>
      <c r="Q4649" t="str">
        <f>INDEX(AirportPivot[AirportName],MATCH($N4649,AirportPivot[[AirportID]:[AirportID]],0))</f>
        <v>General Edward Lawrence Logan International</v>
      </c>
      <c r="R4649">
        <f>INDEX(AirportPivot[Gates (number of available)],MATCH($N4649,AirportPivot[[AirportID]:[AirportID]],0))</f>
        <v>63</v>
      </c>
    </row>
    <row r="4650" spans="1:18" x14ac:dyDescent="0.25">
      <c r="A4650" s="3" t="s">
        <v>4682</v>
      </c>
      <c r="B4650" s="12">
        <v>42063</v>
      </c>
      <c r="C4650" s="4" t="s">
        <v>23</v>
      </c>
      <c r="D4650" s="4">
        <v>0.9</v>
      </c>
      <c r="E4650" s="4">
        <v>74</v>
      </c>
      <c r="F4650" s="5">
        <v>0.875</v>
      </c>
      <c r="G4650" s="6">
        <v>300</v>
      </c>
      <c r="H4650" s="7">
        <v>54300</v>
      </c>
      <c r="I4650" s="7">
        <f>FlightsPivot[[#This Row],[Total Fare]]*10%</f>
        <v>5430</v>
      </c>
      <c r="J4650" s="7">
        <f>FlightsPivot[[#This Row],[Total Fare]]+FlightsPivot[[#This Row],[10% tax ]]</f>
        <v>59730</v>
      </c>
      <c r="K4650" s="4">
        <v>2</v>
      </c>
      <c r="L4650" s="4">
        <v>2015</v>
      </c>
      <c r="M4650" t="str">
        <f>INDEX(RoutesPivot[DepAirport],MATCH($C4650,RoutesPivot[[RouteID]:[RouteID]],0))</f>
        <v>ORD</v>
      </c>
      <c r="N4650" t="str">
        <f>INDEX(RoutesPivot[AirportID],MATCH($C4650,RoutesPivot[[RouteID]:[RouteID]],0))</f>
        <v>DEN</v>
      </c>
      <c r="O4650">
        <f>INDEX(RoutesPivot[Distance],MATCH($C4650,RoutesPivot[[RouteID]:[RouteID]],0))</f>
        <v>800</v>
      </c>
      <c r="P4650">
        <f>INDEX(RoutesPivot[ListPrice],MATCH($C4650,RoutesPivot[[RouteID]:[RouteID]],0))</f>
        <v>300</v>
      </c>
      <c r="Q4650" t="str">
        <f>INDEX(AirportPivot[AirportName],MATCH($N4650,AirportPivot[[AirportID]:[AirportID]],0))</f>
        <v>Denver International</v>
      </c>
      <c r="R4650">
        <f>INDEX(AirportPivot[Gates (number of available)],MATCH($N4650,AirportPivot[[AirportID]:[AirportID]],0))</f>
        <v>75</v>
      </c>
    </row>
    <row r="4651" spans="1:18" x14ac:dyDescent="0.25">
      <c r="A4651" s="3" t="s">
        <v>4683</v>
      </c>
      <c r="B4651" s="12">
        <v>41675</v>
      </c>
      <c r="C4651" s="4" t="s">
        <v>40</v>
      </c>
      <c r="D4651" s="4">
        <v>2.6</v>
      </c>
      <c r="E4651" s="4">
        <v>98</v>
      </c>
      <c r="F4651" s="5">
        <v>0.54166666666666663</v>
      </c>
      <c r="G4651" s="6">
        <v>115</v>
      </c>
      <c r="H4651" s="7">
        <v>21275</v>
      </c>
      <c r="I4651" s="7">
        <f>FlightsPivot[[#This Row],[Total Fare]]*10%</f>
        <v>2127.5</v>
      </c>
      <c r="J4651" s="7">
        <f>FlightsPivot[[#This Row],[Total Fare]]+FlightsPivot[[#This Row],[10% tax ]]</f>
        <v>23402.5</v>
      </c>
      <c r="K4651" s="4">
        <v>2</v>
      </c>
      <c r="L4651" s="4">
        <v>2014</v>
      </c>
      <c r="M4651" t="str">
        <f>INDEX(RoutesPivot[DepAirport],MATCH($C4651,RoutesPivot[[RouteID]:[RouteID]],0))</f>
        <v>ORD</v>
      </c>
      <c r="N4651" t="str">
        <f>INDEX(RoutesPivot[AirportID],MATCH($C4651,RoutesPivot[[RouteID]:[RouteID]],0))</f>
        <v>MSP</v>
      </c>
      <c r="O4651">
        <f>INDEX(RoutesPivot[Distance],MATCH($C4651,RoutesPivot[[RouteID]:[RouteID]],0))</f>
        <v>300</v>
      </c>
      <c r="P4651">
        <f>INDEX(RoutesPivot[ListPrice],MATCH($C4651,RoutesPivot[[RouteID]:[RouteID]],0))</f>
        <v>115</v>
      </c>
      <c r="Q4651" t="str">
        <f>INDEX(AirportPivot[AirportName],MATCH($N4651,AirportPivot[[AirportID]:[AirportID]],0))</f>
        <v>Minneapolis-St Paul International/Wold-Chamberlain</v>
      </c>
      <c r="R4651">
        <f>INDEX(AirportPivot[Gates (number of available)],MATCH($N4651,AirportPivot[[AirportID]:[AirportID]],0))</f>
        <v>65</v>
      </c>
    </row>
    <row r="4652" spans="1:18" x14ac:dyDescent="0.25">
      <c r="A4652" s="3" t="s">
        <v>4684</v>
      </c>
      <c r="B4652" s="12">
        <v>41925</v>
      </c>
      <c r="C4652" s="4" t="s">
        <v>21</v>
      </c>
      <c r="D4652" s="4">
        <v>1.7</v>
      </c>
      <c r="E4652" s="4">
        <v>165</v>
      </c>
      <c r="F4652" s="5">
        <v>0.41666666666666669</v>
      </c>
      <c r="G4652" s="6">
        <v>125</v>
      </c>
      <c r="H4652" s="7">
        <v>20625</v>
      </c>
      <c r="I4652" s="7">
        <f>FlightsPivot[[#This Row],[Total Fare]]*10%</f>
        <v>2062.5</v>
      </c>
      <c r="J4652" s="7">
        <f>FlightsPivot[[#This Row],[Total Fare]]+FlightsPivot[[#This Row],[10% tax ]]</f>
        <v>22687.5</v>
      </c>
      <c r="K4652" s="4">
        <v>10</v>
      </c>
      <c r="L4652" s="4">
        <v>2014</v>
      </c>
      <c r="M4652" t="str">
        <f>INDEX(RoutesPivot[DepAirport],MATCH($C4652,RoutesPivot[[RouteID]:[RouteID]],0))</f>
        <v>ORD</v>
      </c>
      <c r="N4652" t="str">
        <f>INDEX(RoutesPivot[AirportID],MATCH($C4652,RoutesPivot[[RouteID]:[RouteID]],0))</f>
        <v>CLT</v>
      </c>
      <c r="O4652">
        <f>INDEX(RoutesPivot[Distance],MATCH($C4652,RoutesPivot[[RouteID]:[RouteID]],0))</f>
        <v>700</v>
      </c>
      <c r="P4652">
        <f>INDEX(RoutesPivot[ListPrice],MATCH($C4652,RoutesPivot[[RouteID]:[RouteID]],0))</f>
        <v>125</v>
      </c>
      <c r="Q4652" t="str">
        <f>INDEX(AirportPivot[AirportName],MATCH($N4652,AirportPivot[[AirportID]:[AirportID]],0))</f>
        <v>Charlotte/Douglas International</v>
      </c>
      <c r="R4652">
        <f>INDEX(AirportPivot[Gates (number of available)],MATCH($N4652,AirportPivot[[AirportID]:[AirportID]],0))</f>
        <v>65</v>
      </c>
    </row>
    <row r="4653" spans="1:18" x14ac:dyDescent="0.25">
      <c r="A4653" s="3" t="s">
        <v>4685</v>
      </c>
      <c r="B4653" s="12">
        <v>42134</v>
      </c>
      <c r="C4653" s="4" t="s">
        <v>30</v>
      </c>
      <c r="D4653" s="4">
        <v>1.5</v>
      </c>
      <c r="E4653" s="4">
        <v>153</v>
      </c>
      <c r="F4653" s="5">
        <v>0.79166666666666663</v>
      </c>
      <c r="G4653" s="6">
        <v>250</v>
      </c>
      <c r="H4653" s="7">
        <v>41250</v>
      </c>
      <c r="I4653" s="7">
        <f>FlightsPivot[[#This Row],[Total Fare]]*10%</f>
        <v>4125</v>
      </c>
      <c r="J4653" s="7">
        <f>FlightsPivot[[#This Row],[Total Fare]]+FlightsPivot[[#This Row],[10% tax ]]</f>
        <v>45375</v>
      </c>
      <c r="K4653" s="4">
        <v>5</v>
      </c>
      <c r="L4653" s="4">
        <v>2015</v>
      </c>
      <c r="M4653" t="str">
        <f>INDEX(RoutesPivot[DepAirport],MATCH($C4653,RoutesPivot[[RouteID]:[RouteID]],0))</f>
        <v>ORD</v>
      </c>
      <c r="N4653" t="str">
        <f>INDEX(RoutesPivot[AirportID],MATCH($C4653,RoutesPivot[[RouteID]:[RouteID]],0))</f>
        <v>MCO</v>
      </c>
      <c r="O4653">
        <f>INDEX(RoutesPivot[Distance],MATCH($C4653,RoutesPivot[[RouteID]:[RouteID]],0))</f>
        <v>850</v>
      </c>
      <c r="P4653">
        <f>INDEX(RoutesPivot[ListPrice],MATCH($C4653,RoutesPivot[[RouteID]:[RouteID]],0))</f>
        <v>250</v>
      </c>
      <c r="Q4653" t="str">
        <f>INDEX(AirportPivot[AirportName],MATCH($N4653,AirportPivot[[AirportID]:[AirportID]],0))</f>
        <v>Orlando International</v>
      </c>
      <c r="R4653">
        <f>INDEX(AirportPivot[Gates (number of available)],MATCH($N4653,AirportPivot[[AirportID]:[AirportID]],0))</f>
        <v>67</v>
      </c>
    </row>
    <row r="4654" spans="1:18" x14ac:dyDescent="0.25">
      <c r="A4654" s="3" t="s">
        <v>4686</v>
      </c>
      <c r="B4654" s="12">
        <v>41673</v>
      </c>
      <c r="C4654" s="4" t="s">
        <v>30</v>
      </c>
      <c r="D4654" s="4">
        <v>1.7</v>
      </c>
      <c r="E4654" s="4">
        <v>154</v>
      </c>
      <c r="F4654" s="5">
        <v>0.85416666666666663</v>
      </c>
      <c r="G4654" s="6">
        <v>250</v>
      </c>
      <c r="H4654" s="7">
        <v>41250</v>
      </c>
      <c r="I4654" s="7">
        <f>FlightsPivot[[#This Row],[Total Fare]]*10%</f>
        <v>4125</v>
      </c>
      <c r="J4654" s="7">
        <f>FlightsPivot[[#This Row],[Total Fare]]+FlightsPivot[[#This Row],[10% tax ]]</f>
        <v>45375</v>
      </c>
      <c r="K4654" s="4">
        <v>2</v>
      </c>
      <c r="L4654" s="4">
        <v>2014</v>
      </c>
      <c r="M4654" t="str">
        <f>INDEX(RoutesPivot[DepAirport],MATCH($C4654,RoutesPivot[[RouteID]:[RouteID]],0))</f>
        <v>ORD</v>
      </c>
      <c r="N4654" t="str">
        <f>INDEX(RoutesPivot[AirportID],MATCH($C4654,RoutesPivot[[RouteID]:[RouteID]],0))</f>
        <v>MCO</v>
      </c>
      <c r="O4654">
        <f>INDEX(RoutesPivot[Distance],MATCH($C4654,RoutesPivot[[RouteID]:[RouteID]],0))</f>
        <v>850</v>
      </c>
      <c r="P4654">
        <f>INDEX(RoutesPivot[ListPrice],MATCH($C4654,RoutesPivot[[RouteID]:[RouteID]],0))</f>
        <v>250</v>
      </c>
      <c r="Q4654" t="str">
        <f>INDEX(AirportPivot[AirportName],MATCH($N4654,AirportPivot[[AirportID]:[AirportID]],0))</f>
        <v>Orlando International</v>
      </c>
      <c r="R4654">
        <f>INDEX(AirportPivot[Gates (number of available)],MATCH($N4654,AirportPivot[[AirportID]:[AirportID]],0))</f>
        <v>67</v>
      </c>
    </row>
    <row r="4655" spans="1:18" x14ac:dyDescent="0.25">
      <c r="A4655" s="3" t="s">
        <v>4687</v>
      </c>
      <c r="B4655" s="12">
        <v>41774</v>
      </c>
      <c r="C4655" s="4" t="s">
        <v>47</v>
      </c>
      <c r="D4655" s="4">
        <v>2.4</v>
      </c>
      <c r="E4655" s="4">
        <v>187</v>
      </c>
      <c r="F4655" s="5">
        <v>0.29166666666666669</v>
      </c>
      <c r="G4655" s="6">
        <v>250</v>
      </c>
      <c r="H4655" s="7">
        <v>41250</v>
      </c>
      <c r="I4655" s="7">
        <f>FlightsPivot[[#This Row],[Total Fare]]*10%</f>
        <v>4125</v>
      </c>
      <c r="J4655" s="7">
        <f>FlightsPivot[[#This Row],[Total Fare]]+FlightsPivot[[#This Row],[10% tax ]]</f>
        <v>45375</v>
      </c>
      <c r="K4655" s="4">
        <v>5</v>
      </c>
      <c r="L4655" s="4">
        <v>2014</v>
      </c>
      <c r="M4655" t="str">
        <f>INDEX(RoutesPivot[DepAirport],MATCH($C4655,RoutesPivot[[RouteID]:[RouteID]],0))</f>
        <v>ORD</v>
      </c>
      <c r="N4655" t="str">
        <f>INDEX(RoutesPivot[AirportID],MATCH($C4655,RoutesPivot[[RouteID]:[RouteID]],0))</f>
        <v>PHX</v>
      </c>
      <c r="O4655">
        <f>INDEX(RoutesPivot[Distance],MATCH($C4655,RoutesPivot[[RouteID]:[RouteID]],0))</f>
        <v>1200</v>
      </c>
      <c r="P4655">
        <f>INDEX(RoutesPivot[ListPrice],MATCH($C4655,RoutesPivot[[RouteID]:[RouteID]],0))</f>
        <v>250</v>
      </c>
      <c r="Q4655" t="str">
        <f>INDEX(AirportPivot[AirportName],MATCH($N4655,AirportPivot[[AirportID]:[AirportID]],0))</f>
        <v>Phoenix Sky Harbor International</v>
      </c>
      <c r="R4655">
        <f>INDEX(AirportPivot[Gates (number of available)],MATCH($N4655,AirportPivot[[AirportID]:[AirportID]],0))</f>
        <v>60</v>
      </c>
    </row>
    <row r="4656" spans="1:18" x14ac:dyDescent="0.25">
      <c r="A4656" s="3" t="s">
        <v>4688</v>
      </c>
      <c r="B4656" s="12">
        <v>41965</v>
      </c>
      <c r="C4656" s="4" t="s">
        <v>70</v>
      </c>
      <c r="D4656" s="4">
        <v>2.1</v>
      </c>
      <c r="E4656" s="4">
        <v>160</v>
      </c>
      <c r="F4656" s="5">
        <v>0.5</v>
      </c>
      <c r="G4656" s="6">
        <v>275</v>
      </c>
      <c r="H4656" s="7">
        <v>45375</v>
      </c>
      <c r="I4656" s="7">
        <f>FlightsPivot[[#This Row],[Total Fare]]*10%</f>
        <v>4537.5</v>
      </c>
      <c r="J4656" s="7">
        <f>FlightsPivot[[#This Row],[Total Fare]]+FlightsPivot[[#This Row],[10% tax ]]</f>
        <v>49912.5</v>
      </c>
      <c r="K4656" s="4">
        <v>11</v>
      </c>
      <c r="L4656" s="4">
        <v>2014</v>
      </c>
      <c r="M4656" t="str">
        <f>INDEX(RoutesPivot[DepAirport],MATCH($C4656,RoutesPivot[[RouteID]:[RouteID]],0))</f>
        <v>ORD</v>
      </c>
      <c r="N4656" t="str">
        <f>INDEX(RoutesPivot[AirportID],MATCH($C4656,RoutesPivot[[RouteID]:[RouteID]],0))</f>
        <v>LAS</v>
      </c>
      <c r="O4656">
        <f>INDEX(RoutesPivot[Distance],MATCH($C4656,RoutesPivot[[RouteID]:[RouteID]],0))</f>
        <v>1100</v>
      </c>
      <c r="P4656">
        <f>INDEX(RoutesPivot[ListPrice],MATCH($C4656,RoutesPivot[[RouteID]:[RouteID]],0))</f>
        <v>275</v>
      </c>
      <c r="Q4656" t="str">
        <f>INDEX(AirportPivot[AirportName],MATCH($N4656,AirportPivot[[AirportID]:[AirportID]],0))</f>
        <v>McCarran International</v>
      </c>
      <c r="R4656">
        <f>INDEX(AirportPivot[Gates (number of available)],MATCH($N4656,AirportPivot[[AirportID]:[AirportID]],0))</f>
        <v>68</v>
      </c>
    </row>
    <row r="4657" spans="1:18" x14ac:dyDescent="0.25">
      <c r="A4657" s="3" t="s">
        <v>4689</v>
      </c>
      <c r="B4657" s="12">
        <v>41653</v>
      </c>
      <c r="C4657" s="4" t="s">
        <v>33</v>
      </c>
      <c r="D4657" s="4">
        <v>2.1</v>
      </c>
      <c r="E4657" s="4">
        <v>127</v>
      </c>
      <c r="F4657" s="5">
        <v>0.41666666666666669</v>
      </c>
      <c r="G4657" s="6">
        <v>375</v>
      </c>
      <c r="H4657" s="7">
        <v>69375</v>
      </c>
      <c r="I4657" s="7">
        <f>FlightsPivot[[#This Row],[Total Fare]]*10%</f>
        <v>6937.5</v>
      </c>
      <c r="J4657" s="7">
        <f>FlightsPivot[[#This Row],[Total Fare]]+FlightsPivot[[#This Row],[10% tax ]]</f>
        <v>76312.5</v>
      </c>
      <c r="K4657" s="4">
        <v>1</v>
      </c>
      <c r="L4657" s="4">
        <v>2014</v>
      </c>
      <c r="M4657" t="str">
        <f>INDEX(RoutesPivot[DepAirport],MATCH($C4657,RoutesPivot[[RouteID]:[RouteID]],0))</f>
        <v>ORD</v>
      </c>
      <c r="N4657" t="str">
        <f>INDEX(RoutesPivot[AirportID],MATCH($C4657,RoutesPivot[[RouteID]:[RouteID]],0))</f>
        <v>SFO</v>
      </c>
      <c r="O4657">
        <f>INDEX(RoutesPivot[Distance],MATCH($C4657,RoutesPivot[[RouteID]:[RouteID]],0))</f>
        <v>1600</v>
      </c>
      <c r="P4657">
        <f>INDEX(RoutesPivot[ListPrice],MATCH($C4657,RoutesPivot[[RouteID]:[RouteID]],0))</f>
        <v>375</v>
      </c>
      <c r="Q4657" t="str">
        <f>INDEX(AirportPivot[AirportName],MATCH($N4657,AirportPivot[[AirportID]:[AirportID]],0))</f>
        <v>San Francisco International</v>
      </c>
      <c r="R4657">
        <f>INDEX(AirportPivot[Gates (number of available)],MATCH($N4657,AirportPivot[[AirportID]:[AirportID]],0))</f>
        <v>70</v>
      </c>
    </row>
    <row r="4658" spans="1:18" x14ac:dyDescent="0.25">
      <c r="A4658" s="3" t="s">
        <v>4690</v>
      </c>
      <c r="B4658" s="12">
        <v>41956</v>
      </c>
      <c r="C4658" s="4" t="s">
        <v>47</v>
      </c>
      <c r="D4658" s="4">
        <v>2.6</v>
      </c>
      <c r="E4658" s="4">
        <v>42</v>
      </c>
      <c r="F4658" s="5">
        <v>0.79166666666666663</v>
      </c>
      <c r="G4658" s="6">
        <v>250</v>
      </c>
      <c r="H4658" s="7">
        <v>41250</v>
      </c>
      <c r="I4658" s="7">
        <f>FlightsPivot[[#This Row],[Total Fare]]*10%</f>
        <v>4125</v>
      </c>
      <c r="J4658" s="7">
        <f>FlightsPivot[[#This Row],[Total Fare]]+FlightsPivot[[#This Row],[10% tax ]]</f>
        <v>45375</v>
      </c>
      <c r="K4658" s="4">
        <v>11</v>
      </c>
      <c r="L4658" s="4">
        <v>2014</v>
      </c>
      <c r="M4658" t="str">
        <f>INDEX(RoutesPivot[DepAirport],MATCH($C4658,RoutesPivot[[RouteID]:[RouteID]],0))</f>
        <v>ORD</v>
      </c>
      <c r="N4658" t="str">
        <f>INDEX(RoutesPivot[AirportID],MATCH($C4658,RoutesPivot[[RouteID]:[RouteID]],0))</f>
        <v>PHX</v>
      </c>
      <c r="O4658">
        <f>INDEX(RoutesPivot[Distance],MATCH($C4658,RoutesPivot[[RouteID]:[RouteID]],0))</f>
        <v>1200</v>
      </c>
      <c r="P4658">
        <f>INDEX(RoutesPivot[ListPrice],MATCH($C4658,RoutesPivot[[RouteID]:[RouteID]],0))</f>
        <v>250</v>
      </c>
      <c r="Q4658" t="str">
        <f>INDEX(AirportPivot[AirportName],MATCH($N4658,AirportPivot[[AirportID]:[AirportID]],0))</f>
        <v>Phoenix Sky Harbor International</v>
      </c>
      <c r="R4658">
        <f>INDEX(AirportPivot[Gates (number of available)],MATCH($N4658,AirportPivot[[AirportID]:[AirportID]],0))</f>
        <v>60</v>
      </c>
    </row>
    <row r="4659" spans="1:18" x14ac:dyDescent="0.25">
      <c r="A4659" s="3" t="s">
        <v>4691</v>
      </c>
      <c r="B4659" s="12">
        <v>41870</v>
      </c>
      <c r="C4659" s="4" t="s">
        <v>70</v>
      </c>
      <c r="D4659" s="4">
        <v>3</v>
      </c>
      <c r="E4659" s="4">
        <v>158</v>
      </c>
      <c r="F4659" s="5">
        <v>0.875</v>
      </c>
      <c r="G4659" s="6">
        <v>302.5</v>
      </c>
      <c r="H4659" s="7">
        <v>49912.5</v>
      </c>
      <c r="I4659" s="7">
        <f>FlightsPivot[[#This Row],[Total Fare]]*10%</f>
        <v>4991.25</v>
      </c>
      <c r="J4659" s="7">
        <f>FlightsPivot[[#This Row],[Total Fare]]+FlightsPivot[[#This Row],[10% tax ]]</f>
        <v>54903.75</v>
      </c>
      <c r="K4659" s="4">
        <v>8</v>
      </c>
      <c r="L4659" s="4">
        <v>2014</v>
      </c>
      <c r="M4659" t="str">
        <f>INDEX(RoutesPivot[DepAirport],MATCH($C4659,RoutesPivot[[RouteID]:[RouteID]],0))</f>
        <v>ORD</v>
      </c>
      <c r="N4659" t="str">
        <f>INDEX(RoutesPivot[AirportID],MATCH($C4659,RoutesPivot[[RouteID]:[RouteID]],0))</f>
        <v>LAS</v>
      </c>
      <c r="O4659">
        <f>INDEX(RoutesPivot[Distance],MATCH($C4659,RoutesPivot[[RouteID]:[RouteID]],0))</f>
        <v>1100</v>
      </c>
      <c r="P4659">
        <f>INDEX(RoutesPivot[ListPrice],MATCH($C4659,RoutesPivot[[RouteID]:[RouteID]],0))</f>
        <v>275</v>
      </c>
      <c r="Q4659" t="str">
        <f>INDEX(AirportPivot[AirportName],MATCH($N4659,AirportPivot[[AirportID]:[AirportID]],0))</f>
        <v>McCarran International</v>
      </c>
      <c r="R4659">
        <f>INDEX(AirportPivot[Gates (number of available)],MATCH($N4659,AirportPivot[[AirportID]:[AirportID]],0))</f>
        <v>68</v>
      </c>
    </row>
    <row r="4660" spans="1:18" x14ac:dyDescent="0.25">
      <c r="A4660" s="3" t="s">
        <v>4692</v>
      </c>
      <c r="B4660" s="12">
        <v>41903</v>
      </c>
      <c r="C4660" s="4" t="s">
        <v>25</v>
      </c>
      <c r="D4660" s="4">
        <v>3.6</v>
      </c>
      <c r="E4660" s="4">
        <v>106</v>
      </c>
      <c r="F4660" s="5">
        <v>0.75</v>
      </c>
      <c r="G4660" s="6">
        <v>200</v>
      </c>
      <c r="H4660" s="7">
        <v>37000</v>
      </c>
      <c r="I4660" s="7">
        <f>FlightsPivot[[#This Row],[Total Fare]]*10%</f>
        <v>3700</v>
      </c>
      <c r="J4660" s="7">
        <f>FlightsPivot[[#This Row],[Total Fare]]+FlightsPivot[[#This Row],[10% tax ]]</f>
        <v>40700</v>
      </c>
      <c r="K4660" s="4">
        <v>9</v>
      </c>
      <c r="L4660" s="4">
        <v>2014</v>
      </c>
      <c r="M4660" t="str">
        <f>INDEX(RoutesPivot[DepAirport],MATCH($C4660,RoutesPivot[[RouteID]:[RouteID]],0))</f>
        <v>ORD</v>
      </c>
      <c r="N4660" t="str">
        <f>INDEX(RoutesPivot[AirportID],MATCH($C4660,RoutesPivot[[RouteID]:[RouteID]],0))</f>
        <v>DFW</v>
      </c>
      <c r="O4660">
        <f>INDEX(RoutesPivot[Distance],MATCH($C4660,RoutesPivot[[RouteID]:[RouteID]],0))</f>
        <v>700</v>
      </c>
      <c r="P4660">
        <f>INDEX(RoutesPivot[ListPrice],MATCH($C4660,RoutesPivot[[RouteID]:[RouteID]],0))</f>
        <v>200</v>
      </c>
      <c r="Q4660" t="str">
        <f>INDEX(AirportPivot[AirportName],MATCH($N4660,AirportPivot[[AirportID]:[AirportID]],0))</f>
        <v>Dallas/Fort Worth International</v>
      </c>
      <c r="R4660">
        <f>INDEX(AirportPivot[Gates (number of available)],MATCH($N4660,AirportPivot[[AirportID]:[AirportID]],0))</f>
        <v>130</v>
      </c>
    </row>
    <row r="4661" spans="1:18" x14ac:dyDescent="0.25">
      <c r="A4661" s="3" t="s">
        <v>4693</v>
      </c>
      <c r="B4661" s="12">
        <v>42204</v>
      </c>
      <c r="C4661" s="4" t="s">
        <v>13</v>
      </c>
      <c r="D4661" s="4">
        <v>1</v>
      </c>
      <c r="E4661" s="4">
        <v>199</v>
      </c>
      <c r="F4661" s="5">
        <v>0.75</v>
      </c>
      <c r="G4661" s="6">
        <v>275</v>
      </c>
      <c r="H4661" s="7">
        <v>45375</v>
      </c>
      <c r="I4661" s="7">
        <f>FlightsPivot[[#This Row],[Total Fare]]*10%</f>
        <v>4537.5</v>
      </c>
      <c r="J4661" s="7">
        <f>FlightsPivot[[#This Row],[Total Fare]]+FlightsPivot[[#This Row],[10% tax ]]</f>
        <v>49912.5</v>
      </c>
      <c r="K4661" s="4">
        <v>7</v>
      </c>
      <c r="L4661" s="4">
        <v>2015</v>
      </c>
      <c r="M4661" t="str">
        <f>INDEX(RoutesPivot[DepAirport],MATCH($C4661,RoutesPivot[[RouteID]:[RouteID]],0))</f>
        <v>ORD</v>
      </c>
      <c r="N4661" t="str">
        <f>INDEX(RoutesPivot[AirportID],MATCH($C4661,RoutesPivot[[RouteID]:[RouteID]],0))</f>
        <v>JFK</v>
      </c>
      <c r="O4661">
        <f>INDEX(RoutesPivot[Distance],MATCH($C4661,RoutesPivot[[RouteID]:[RouteID]],0))</f>
        <v>619</v>
      </c>
      <c r="P4661">
        <f>INDEX(RoutesPivot[ListPrice],MATCH($C4661,RoutesPivot[[RouteID]:[RouteID]],0))</f>
        <v>250</v>
      </c>
      <c r="Q4661" t="str">
        <f>INDEX(AirportPivot[AirportName],MATCH($N4661,AirportPivot[[AirportID]:[AirportID]],0))</f>
        <v>John F Kennedy International</v>
      </c>
      <c r="R4661">
        <f>INDEX(AirportPivot[Gates (number of available)],MATCH($N4661,AirportPivot[[AirportID]:[AirportID]],0))</f>
        <v>120</v>
      </c>
    </row>
    <row r="4662" spans="1:18" x14ac:dyDescent="0.25">
      <c r="A4662" s="3" t="s">
        <v>4694</v>
      </c>
      <c r="B4662" s="12">
        <v>42280</v>
      </c>
      <c r="C4662" s="4" t="s">
        <v>25</v>
      </c>
      <c r="D4662" s="4">
        <v>2.5</v>
      </c>
      <c r="E4662" s="4">
        <v>2</v>
      </c>
      <c r="F4662" s="5">
        <v>0.8125</v>
      </c>
      <c r="G4662" s="6">
        <v>200</v>
      </c>
      <c r="H4662" s="7">
        <v>37000</v>
      </c>
      <c r="I4662" s="7">
        <f>FlightsPivot[[#This Row],[Total Fare]]*10%</f>
        <v>3700</v>
      </c>
      <c r="J4662" s="7">
        <f>FlightsPivot[[#This Row],[Total Fare]]+FlightsPivot[[#This Row],[10% tax ]]</f>
        <v>40700</v>
      </c>
      <c r="K4662" s="4">
        <v>10</v>
      </c>
      <c r="L4662" s="4">
        <v>2015</v>
      </c>
      <c r="M4662" t="str">
        <f>INDEX(RoutesPivot[DepAirport],MATCH($C4662,RoutesPivot[[RouteID]:[RouteID]],0))</f>
        <v>ORD</v>
      </c>
      <c r="N4662" t="str">
        <f>INDEX(RoutesPivot[AirportID],MATCH($C4662,RoutesPivot[[RouteID]:[RouteID]],0))</f>
        <v>DFW</v>
      </c>
      <c r="O4662">
        <f>INDEX(RoutesPivot[Distance],MATCH($C4662,RoutesPivot[[RouteID]:[RouteID]],0))</f>
        <v>700</v>
      </c>
      <c r="P4662">
        <f>INDEX(RoutesPivot[ListPrice],MATCH($C4662,RoutesPivot[[RouteID]:[RouteID]],0))</f>
        <v>200</v>
      </c>
      <c r="Q4662" t="str">
        <f>INDEX(AirportPivot[AirportName],MATCH($N4662,AirportPivot[[AirportID]:[AirportID]],0))</f>
        <v>Dallas/Fort Worth International</v>
      </c>
      <c r="R4662">
        <f>INDEX(AirportPivot[Gates (number of available)],MATCH($N4662,AirportPivot[[AirportID]:[AirportID]],0))</f>
        <v>130</v>
      </c>
    </row>
    <row r="4663" spans="1:18" x14ac:dyDescent="0.25">
      <c r="A4663" s="3" t="s">
        <v>4695</v>
      </c>
      <c r="B4663" s="12">
        <v>42203</v>
      </c>
      <c r="C4663" s="4" t="s">
        <v>30</v>
      </c>
      <c r="D4663" s="4">
        <v>1.4</v>
      </c>
      <c r="E4663" s="4">
        <v>54</v>
      </c>
      <c r="F4663" s="5">
        <v>0.29166666666666669</v>
      </c>
      <c r="G4663" s="6">
        <v>275</v>
      </c>
      <c r="H4663" s="7">
        <v>45375</v>
      </c>
      <c r="I4663" s="7">
        <f>FlightsPivot[[#This Row],[Total Fare]]*10%</f>
        <v>4537.5</v>
      </c>
      <c r="J4663" s="7">
        <f>FlightsPivot[[#This Row],[Total Fare]]+FlightsPivot[[#This Row],[10% tax ]]</f>
        <v>49912.5</v>
      </c>
      <c r="K4663" s="4">
        <v>7</v>
      </c>
      <c r="L4663" s="4">
        <v>2015</v>
      </c>
      <c r="M4663" t="str">
        <f>INDEX(RoutesPivot[DepAirport],MATCH($C4663,RoutesPivot[[RouteID]:[RouteID]],0))</f>
        <v>ORD</v>
      </c>
      <c r="N4663" t="str">
        <f>INDEX(RoutesPivot[AirportID],MATCH($C4663,RoutesPivot[[RouteID]:[RouteID]],0))</f>
        <v>MCO</v>
      </c>
      <c r="O4663">
        <f>INDEX(RoutesPivot[Distance],MATCH($C4663,RoutesPivot[[RouteID]:[RouteID]],0))</f>
        <v>850</v>
      </c>
      <c r="P4663">
        <f>INDEX(RoutesPivot[ListPrice],MATCH($C4663,RoutesPivot[[RouteID]:[RouteID]],0))</f>
        <v>250</v>
      </c>
      <c r="Q4663" t="str">
        <f>INDEX(AirportPivot[AirportName],MATCH($N4663,AirportPivot[[AirportID]:[AirportID]],0))</f>
        <v>Orlando International</v>
      </c>
      <c r="R4663">
        <f>INDEX(AirportPivot[Gates (number of available)],MATCH($N4663,AirportPivot[[AirportID]:[AirportID]],0))</f>
        <v>67</v>
      </c>
    </row>
    <row r="4664" spans="1:18" x14ac:dyDescent="0.25">
      <c r="A4664" s="3" t="s">
        <v>4696</v>
      </c>
      <c r="B4664" s="12">
        <v>42335</v>
      </c>
      <c r="C4664" s="4" t="s">
        <v>37</v>
      </c>
      <c r="D4664" s="4">
        <v>4.2</v>
      </c>
      <c r="E4664" s="4">
        <v>115</v>
      </c>
      <c r="F4664" s="5">
        <v>0.41666666666666669</v>
      </c>
      <c r="G4664" s="6">
        <v>525</v>
      </c>
      <c r="H4664" s="7">
        <v>97125</v>
      </c>
      <c r="I4664" s="7">
        <f>FlightsPivot[[#This Row],[Total Fare]]*10%</f>
        <v>9712.5</v>
      </c>
      <c r="J4664" s="7">
        <f>FlightsPivot[[#This Row],[Total Fare]]+FlightsPivot[[#This Row],[10% tax ]]</f>
        <v>106837.5</v>
      </c>
      <c r="K4664" s="4">
        <v>11</v>
      </c>
      <c r="L4664" s="4">
        <v>2015</v>
      </c>
      <c r="M4664" t="str">
        <f>INDEX(RoutesPivot[DepAirport],MATCH($C4664,RoutesPivot[[RouteID]:[RouteID]],0))</f>
        <v>ORD</v>
      </c>
      <c r="N4664" t="str">
        <f>INDEX(RoutesPivot[AirportID],MATCH($C4664,RoutesPivot[[RouteID]:[RouteID]],0))</f>
        <v>SEA</v>
      </c>
      <c r="O4664">
        <f>INDEX(RoutesPivot[Distance],MATCH($C4664,RoutesPivot[[RouteID]:[RouteID]],0))</f>
        <v>1500</v>
      </c>
      <c r="P4664">
        <f>INDEX(RoutesPivot[ListPrice],MATCH($C4664,RoutesPivot[[RouteID]:[RouteID]],0))</f>
        <v>350</v>
      </c>
      <c r="Q4664" t="str">
        <f>INDEX(AirportPivot[AirportName],MATCH($N4664,AirportPivot[[AirportID]:[AirportID]],0))</f>
        <v>Seattle-Tacoma International</v>
      </c>
      <c r="R4664">
        <f>INDEX(AirportPivot[Gates (number of available)],MATCH($N4664,AirportPivot[[AirportID]:[AirportID]],0))</f>
        <v>58</v>
      </c>
    </row>
    <row r="4665" spans="1:18" x14ac:dyDescent="0.25">
      <c r="A4665" s="3" t="s">
        <v>4697</v>
      </c>
      <c r="B4665" s="12">
        <v>41893</v>
      </c>
      <c r="C4665" s="4" t="s">
        <v>25</v>
      </c>
      <c r="D4665" s="4">
        <v>1.5</v>
      </c>
      <c r="E4665" s="4">
        <v>51</v>
      </c>
      <c r="F4665" s="5">
        <v>0.375</v>
      </c>
      <c r="G4665" s="6">
        <v>200</v>
      </c>
      <c r="H4665" s="7">
        <v>33000</v>
      </c>
      <c r="I4665" s="7">
        <f>FlightsPivot[[#This Row],[Total Fare]]*10%</f>
        <v>3300</v>
      </c>
      <c r="J4665" s="7">
        <f>FlightsPivot[[#This Row],[Total Fare]]+FlightsPivot[[#This Row],[10% tax ]]</f>
        <v>36300</v>
      </c>
      <c r="K4665" s="4">
        <v>9</v>
      </c>
      <c r="L4665" s="4">
        <v>2014</v>
      </c>
      <c r="M4665" t="str">
        <f>INDEX(RoutesPivot[DepAirport],MATCH($C4665,RoutesPivot[[RouteID]:[RouteID]],0))</f>
        <v>ORD</v>
      </c>
      <c r="N4665" t="str">
        <f>INDEX(RoutesPivot[AirportID],MATCH($C4665,RoutesPivot[[RouteID]:[RouteID]],0))</f>
        <v>DFW</v>
      </c>
      <c r="O4665">
        <f>INDEX(RoutesPivot[Distance],MATCH($C4665,RoutesPivot[[RouteID]:[RouteID]],0))</f>
        <v>700</v>
      </c>
      <c r="P4665">
        <f>INDEX(RoutesPivot[ListPrice],MATCH($C4665,RoutesPivot[[RouteID]:[RouteID]],0))</f>
        <v>200</v>
      </c>
      <c r="Q4665" t="str">
        <f>INDEX(AirportPivot[AirportName],MATCH($N4665,AirportPivot[[AirportID]:[AirportID]],0))</f>
        <v>Dallas/Fort Worth International</v>
      </c>
      <c r="R4665">
        <f>INDEX(AirportPivot[Gates (number of available)],MATCH($N4665,AirportPivot[[AirportID]:[AirportID]],0))</f>
        <v>130</v>
      </c>
    </row>
    <row r="4666" spans="1:18" x14ac:dyDescent="0.25">
      <c r="A4666" s="3" t="s">
        <v>4698</v>
      </c>
      <c r="B4666" s="12">
        <v>41740</v>
      </c>
      <c r="C4666" s="4" t="s">
        <v>13</v>
      </c>
      <c r="D4666" s="4">
        <v>0.7</v>
      </c>
      <c r="E4666" s="4">
        <v>3</v>
      </c>
      <c r="F4666" s="5">
        <v>0.8125</v>
      </c>
      <c r="G4666" s="6">
        <v>250</v>
      </c>
      <c r="H4666" s="7">
        <v>46250</v>
      </c>
      <c r="I4666" s="7">
        <f>FlightsPivot[[#This Row],[Total Fare]]*10%</f>
        <v>4625</v>
      </c>
      <c r="J4666" s="7">
        <f>FlightsPivot[[#This Row],[Total Fare]]+FlightsPivot[[#This Row],[10% tax ]]</f>
        <v>50875</v>
      </c>
      <c r="K4666" s="4">
        <v>4</v>
      </c>
      <c r="L4666" s="4">
        <v>2014</v>
      </c>
      <c r="M4666" t="str">
        <f>INDEX(RoutesPivot[DepAirport],MATCH($C4666,RoutesPivot[[RouteID]:[RouteID]],0))</f>
        <v>ORD</v>
      </c>
      <c r="N4666" t="str">
        <f>INDEX(RoutesPivot[AirportID],MATCH($C4666,RoutesPivot[[RouteID]:[RouteID]],0))</f>
        <v>JFK</v>
      </c>
      <c r="O4666">
        <f>INDEX(RoutesPivot[Distance],MATCH($C4666,RoutesPivot[[RouteID]:[RouteID]],0))</f>
        <v>619</v>
      </c>
      <c r="P4666">
        <f>INDEX(RoutesPivot[ListPrice],MATCH($C4666,RoutesPivot[[RouteID]:[RouteID]],0))</f>
        <v>250</v>
      </c>
      <c r="Q4666" t="str">
        <f>INDEX(AirportPivot[AirportName],MATCH($N4666,AirportPivot[[AirportID]:[AirportID]],0))</f>
        <v>John F Kennedy International</v>
      </c>
      <c r="R4666">
        <f>INDEX(AirportPivot[Gates (number of available)],MATCH($N4666,AirportPivot[[AirportID]:[AirportID]],0))</f>
        <v>120</v>
      </c>
    </row>
    <row r="4667" spans="1:18" x14ac:dyDescent="0.25">
      <c r="A4667" s="3" t="s">
        <v>4699</v>
      </c>
      <c r="B4667" s="12">
        <v>41874</v>
      </c>
      <c r="C4667" s="4" t="s">
        <v>33</v>
      </c>
      <c r="D4667" s="4">
        <v>2.4</v>
      </c>
      <c r="E4667" s="4">
        <v>88</v>
      </c>
      <c r="F4667" s="5">
        <v>0.35416666666666669</v>
      </c>
      <c r="G4667" s="6">
        <v>412.5</v>
      </c>
      <c r="H4667" s="7">
        <v>74662.5</v>
      </c>
      <c r="I4667" s="7">
        <f>FlightsPivot[[#This Row],[Total Fare]]*10%</f>
        <v>7466.25</v>
      </c>
      <c r="J4667" s="7">
        <f>FlightsPivot[[#This Row],[Total Fare]]+FlightsPivot[[#This Row],[10% tax ]]</f>
        <v>82128.75</v>
      </c>
      <c r="K4667" s="4">
        <v>8</v>
      </c>
      <c r="L4667" s="4">
        <v>2014</v>
      </c>
      <c r="M4667" t="str">
        <f>INDEX(RoutesPivot[DepAirport],MATCH($C4667,RoutesPivot[[RouteID]:[RouteID]],0))</f>
        <v>ORD</v>
      </c>
      <c r="N4667" t="str">
        <f>INDEX(RoutesPivot[AirportID],MATCH($C4667,RoutesPivot[[RouteID]:[RouteID]],0))</f>
        <v>SFO</v>
      </c>
      <c r="O4667">
        <f>INDEX(RoutesPivot[Distance],MATCH($C4667,RoutesPivot[[RouteID]:[RouteID]],0))</f>
        <v>1600</v>
      </c>
      <c r="P4667">
        <f>INDEX(RoutesPivot[ListPrice],MATCH($C4667,RoutesPivot[[RouteID]:[RouteID]],0))</f>
        <v>375</v>
      </c>
      <c r="Q4667" t="str">
        <f>INDEX(AirportPivot[AirportName],MATCH($N4667,AirportPivot[[AirportID]:[AirportID]],0))</f>
        <v>San Francisco International</v>
      </c>
      <c r="R4667">
        <f>INDEX(AirportPivot[Gates (number of available)],MATCH($N4667,AirportPivot[[AirportID]:[AirportID]],0))</f>
        <v>70</v>
      </c>
    </row>
    <row r="4668" spans="1:18" x14ac:dyDescent="0.25">
      <c r="A4668" s="3" t="s">
        <v>4700</v>
      </c>
      <c r="B4668" s="12">
        <v>42213</v>
      </c>
      <c r="C4668" s="4" t="s">
        <v>15</v>
      </c>
      <c r="D4668" s="4">
        <v>0.5</v>
      </c>
      <c r="E4668" s="4">
        <v>136</v>
      </c>
      <c r="F4668" s="5">
        <v>0.41666666666666669</v>
      </c>
      <c r="G4668" s="6">
        <v>247.5</v>
      </c>
      <c r="H4668" s="7">
        <v>45787.5</v>
      </c>
      <c r="I4668" s="7">
        <f>FlightsPivot[[#This Row],[Total Fare]]*10%</f>
        <v>4578.75</v>
      </c>
      <c r="J4668" s="7">
        <f>FlightsPivot[[#This Row],[Total Fare]]+FlightsPivot[[#This Row],[10% tax ]]</f>
        <v>50366.25</v>
      </c>
      <c r="K4668" s="4">
        <v>7</v>
      </c>
      <c r="L4668" s="4">
        <v>2015</v>
      </c>
      <c r="M4668" t="str">
        <f>INDEX(RoutesPivot[DepAirport],MATCH($C4668,RoutesPivot[[RouteID]:[RouteID]],0))</f>
        <v>ORD</v>
      </c>
      <c r="N4668" t="str">
        <f>INDEX(RoutesPivot[AirportID],MATCH($C4668,RoutesPivot[[RouteID]:[RouteID]],0))</f>
        <v>EWR</v>
      </c>
      <c r="O4668">
        <f>INDEX(RoutesPivot[Distance],MATCH($C4668,RoutesPivot[[RouteID]:[RouteID]],0))</f>
        <v>600</v>
      </c>
      <c r="P4668">
        <f>INDEX(RoutesPivot[ListPrice],MATCH($C4668,RoutesPivot[[RouteID]:[RouteID]],0))</f>
        <v>225</v>
      </c>
      <c r="Q4668" t="str">
        <f>INDEX(AirportPivot[AirportName],MATCH($N4668,AirportPivot[[AirportID]:[AirportID]],0))</f>
        <v>Newark Liberty International</v>
      </c>
      <c r="R4668">
        <f>INDEX(AirportPivot[Gates (number of available)],MATCH($N4668,AirportPivot[[AirportID]:[AirportID]],0))</f>
        <v>82</v>
      </c>
    </row>
    <row r="4669" spans="1:18" x14ac:dyDescent="0.25">
      <c r="A4669" s="3" t="s">
        <v>4701</v>
      </c>
      <c r="B4669" s="12">
        <v>42228</v>
      </c>
      <c r="C4669" s="4" t="s">
        <v>80</v>
      </c>
      <c r="D4669" s="4">
        <v>3.8</v>
      </c>
      <c r="E4669" s="4">
        <v>3</v>
      </c>
      <c r="F4669" s="5">
        <v>0.41666666666666669</v>
      </c>
      <c r="G4669" s="6">
        <v>330</v>
      </c>
      <c r="H4669" s="7">
        <v>61050</v>
      </c>
      <c r="I4669" s="7">
        <f>FlightsPivot[[#This Row],[Total Fare]]*10%</f>
        <v>6105</v>
      </c>
      <c r="J4669" s="7">
        <f>FlightsPivot[[#This Row],[Total Fare]]+FlightsPivot[[#This Row],[10% tax ]]</f>
        <v>67155</v>
      </c>
      <c r="K4669" s="4">
        <v>8</v>
      </c>
      <c r="L4669" s="4">
        <v>2015</v>
      </c>
      <c r="M4669" t="str">
        <f>INDEX(RoutesPivot[DepAirport],MATCH($C4669,RoutesPivot[[RouteID]:[RouteID]],0))</f>
        <v>ORD</v>
      </c>
      <c r="N4669" t="str">
        <f>INDEX(RoutesPivot[AirportID],MATCH($C4669,RoutesPivot[[RouteID]:[RouteID]],0))</f>
        <v>MIA</v>
      </c>
      <c r="O4669">
        <f>INDEX(RoutesPivot[Distance],MATCH($C4669,RoutesPivot[[RouteID]:[RouteID]],0))</f>
        <v>1000</v>
      </c>
      <c r="P4669">
        <f>INDEX(RoutesPivot[ListPrice],MATCH($C4669,RoutesPivot[[RouteID]:[RouteID]],0))</f>
        <v>300</v>
      </c>
      <c r="Q4669" t="str">
        <f>INDEX(AirportPivot[AirportName],MATCH($N4669,AirportPivot[[AirportID]:[AirportID]],0))</f>
        <v>Miami International</v>
      </c>
      <c r="R4669">
        <f>INDEX(AirportPivot[Gates (number of available)],MATCH($N4669,AirportPivot[[AirportID]:[AirportID]],0))</f>
        <v>80</v>
      </c>
    </row>
    <row r="4670" spans="1:18" x14ac:dyDescent="0.25">
      <c r="A4670" s="3" t="s">
        <v>4702</v>
      </c>
      <c r="B4670" s="12">
        <v>42322</v>
      </c>
      <c r="C4670" s="4" t="s">
        <v>11</v>
      </c>
      <c r="D4670" s="4">
        <v>1.5</v>
      </c>
      <c r="E4670" s="4">
        <v>177</v>
      </c>
      <c r="F4670" s="5">
        <v>0.75</v>
      </c>
      <c r="G4670" s="6">
        <v>300</v>
      </c>
      <c r="H4670" s="7">
        <v>49500</v>
      </c>
      <c r="I4670" s="7">
        <f>FlightsPivot[[#This Row],[Total Fare]]*10%</f>
        <v>4950</v>
      </c>
      <c r="J4670" s="7">
        <f>FlightsPivot[[#This Row],[Total Fare]]+FlightsPivot[[#This Row],[10% tax ]]</f>
        <v>54450</v>
      </c>
      <c r="K4670" s="4">
        <v>11</v>
      </c>
      <c r="L4670" s="4">
        <v>2015</v>
      </c>
      <c r="M4670" t="str">
        <f>INDEX(RoutesPivot[DepAirport],MATCH($C4670,RoutesPivot[[RouteID]:[RouteID]],0))</f>
        <v>ORD</v>
      </c>
      <c r="N4670" t="str">
        <f>INDEX(RoutesPivot[AirportID],MATCH($C4670,RoutesPivot[[RouteID]:[RouteID]],0))</f>
        <v>BOS</v>
      </c>
      <c r="O4670">
        <f>INDEX(RoutesPivot[Distance],MATCH($C4670,RoutesPivot[[RouteID]:[RouteID]],0))</f>
        <v>730</v>
      </c>
      <c r="P4670">
        <f>INDEX(RoutesPivot[ListPrice],MATCH($C4670,RoutesPivot[[RouteID]:[RouteID]],0))</f>
        <v>300</v>
      </c>
      <c r="Q4670" t="str">
        <f>INDEX(AirportPivot[AirportName],MATCH($N4670,AirportPivot[[AirportID]:[AirportID]],0))</f>
        <v>General Edward Lawrence Logan International</v>
      </c>
      <c r="R4670">
        <f>INDEX(AirportPivot[Gates (number of available)],MATCH($N4670,AirportPivot[[AirportID]:[AirportID]],0))</f>
        <v>63</v>
      </c>
    </row>
    <row r="4671" spans="1:18" x14ac:dyDescent="0.25">
      <c r="A4671" s="3" t="s">
        <v>4703</v>
      </c>
      <c r="B4671" s="12">
        <v>41811</v>
      </c>
      <c r="C4671" s="4" t="s">
        <v>86</v>
      </c>
      <c r="D4671" s="4">
        <v>1.9</v>
      </c>
      <c r="E4671" s="4">
        <v>153</v>
      </c>
      <c r="F4671" s="5">
        <v>0.4375</v>
      </c>
      <c r="G4671" s="6">
        <v>126.5</v>
      </c>
      <c r="H4671" s="7">
        <v>20872.5</v>
      </c>
      <c r="I4671" s="7">
        <f>FlightsPivot[[#This Row],[Total Fare]]*10%</f>
        <v>2087.25</v>
      </c>
      <c r="J4671" s="7">
        <f>FlightsPivot[[#This Row],[Total Fare]]+FlightsPivot[[#This Row],[10% tax ]]</f>
        <v>22959.75</v>
      </c>
      <c r="K4671" s="4">
        <v>6</v>
      </c>
      <c r="L4671" s="4">
        <v>2014</v>
      </c>
      <c r="M4671" t="str">
        <f>INDEX(RoutesPivot[DepAirport],MATCH($C4671,RoutesPivot[[RouteID]:[RouteID]],0))</f>
        <v>ORD</v>
      </c>
      <c r="N4671" t="str">
        <f>INDEX(RoutesPivot[AirportID],MATCH($C4671,RoutesPivot[[RouteID]:[RouteID]],0))</f>
        <v>DTW</v>
      </c>
      <c r="O4671">
        <f>INDEX(RoutesPivot[Distance],MATCH($C4671,RoutesPivot[[RouteID]:[RouteID]],0))</f>
        <v>200</v>
      </c>
      <c r="P4671">
        <f>INDEX(RoutesPivot[ListPrice],MATCH($C4671,RoutesPivot[[RouteID]:[RouteID]],0))</f>
        <v>115</v>
      </c>
      <c r="Q4671" t="str">
        <f>INDEX(AirportPivot[AirportName],MATCH($N4671,AirportPivot[[AirportID]:[AirportID]],0))</f>
        <v>Detroit Metropolitan Wayne County</v>
      </c>
      <c r="R4671">
        <f>INDEX(AirportPivot[Gates (number of available)],MATCH($N4671,AirportPivot[[AirportID]:[AirportID]],0))</f>
        <v>60</v>
      </c>
    </row>
    <row r="4672" spans="1:18" x14ac:dyDescent="0.25">
      <c r="A4672" s="3" t="s">
        <v>4704</v>
      </c>
      <c r="B4672" s="12">
        <v>41827</v>
      </c>
      <c r="C4672" s="4" t="s">
        <v>70</v>
      </c>
      <c r="D4672" s="4">
        <v>2.1</v>
      </c>
      <c r="E4672" s="4">
        <v>180</v>
      </c>
      <c r="F4672" s="5">
        <v>0.83333333333333337</v>
      </c>
      <c r="G4672" s="6">
        <v>302.5</v>
      </c>
      <c r="H4672" s="7">
        <v>49912.5</v>
      </c>
      <c r="I4672" s="7">
        <f>FlightsPivot[[#This Row],[Total Fare]]*10%</f>
        <v>4991.25</v>
      </c>
      <c r="J4672" s="7">
        <f>FlightsPivot[[#This Row],[Total Fare]]+FlightsPivot[[#This Row],[10% tax ]]</f>
        <v>54903.75</v>
      </c>
      <c r="K4672" s="4">
        <v>7</v>
      </c>
      <c r="L4672" s="4">
        <v>2014</v>
      </c>
      <c r="M4672" t="str">
        <f>INDEX(RoutesPivot[DepAirport],MATCH($C4672,RoutesPivot[[RouteID]:[RouteID]],0))</f>
        <v>ORD</v>
      </c>
      <c r="N4672" t="str">
        <f>INDEX(RoutesPivot[AirportID],MATCH($C4672,RoutesPivot[[RouteID]:[RouteID]],0))</f>
        <v>LAS</v>
      </c>
      <c r="O4672">
        <f>INDEX(RoutesPivot[Distance],MATCH($C4672,RoutesPivot[[RouteID]:[RouteID]],0))</f>
        <v>1100</v>
      </c>
      <c r="P4672">
        <f>INDEX(RoutesPivot[ListPrice],MATCH($C4672,RoutesPivot[[RouteID]:[RouteID]],0))</f>
        <v>275</v>
      </c>
      <c r="Q4672" t="str">
        <f>INDEX(AirportPivot[AirportName],MATCH($N4672,AirportPivot[[AirportID]:[AirportID]],0))</f>
        <v>McCarran International</v>
      </c>
      <c r="R4672">
        <f>INDEX(AirportPivot[Gates (number of available)],MATCH($N4672,AirportPivot[[AirportID]:[AirportID]],0))</f>
        <v>68</v>
      </c>
    </row>
    <row r="4673" spans="1:18" x14ac:dyDescent="0.25">
      <c r="A4673" s="3" t="s">
        <v>4705</v>
      </c>
      <c r="B4673" s="12">
        <v>42297</v>
      </c>
      <c r="C4673" s="4" t="s">
        <v>27</v>
      </c>
      <c r="D4673" s="4">
        <v>9.4</v>
      </c>
      <c r="E4673" s="4">
        <v>169</v>
      </c>
      <c r="F4673" s="5">
        <v>0.89583333333333337</v>
      </c>
      <c r="G4673" s="6">
        <v>200</v>
      </c>
      <c r="H4673" s="7">
        <v>33000</v>
      </c>
      <c r="I4673" s="7">
        <f>FlightsPivot[[#This Row],[Total Fare]]*10%</f>
        <v>3300</v>
      </c>
      <c r="J4673" s="7">
        <f>FlightsPivot[[#This Row],[Total Fare]]+FlightsPivot[[#This Row],[10% tax ]]</f>
        <v>36300</v>
      </c>
      <c r="K4673" s="4">
        <v>10</v>
      </c>
      <c r="L4673" s="4">
        <v>2015</v>
      </c>
      <c r="M4673" t="str">
        <f>INDEX(RoutesPivot[DepAirport],MATCH($C4673,RoutesPivot[[RouteID]:[RouteID]],0))</f>
        <v>ORD</v>
      </c>
      <c r="N4673" t="str">
        <f>INDEX(RoutesPivot[AirportID],MATCH($C4673,RoutesPivot[[RouteID]:[RouteID]],0))</f>
        <v>ATL</v>
      </c>
      <c r="O4673">
        <f>INDEX(RoutesPivot[Distance],MATCH($C4673,RoutesPivot[[RouteID]:[RouteID]],0))</f>
        <v>510</v>
      </c>
      <c r="P4673">
        <f>INDEX(RoutesPivot[ListPrice],MATCH($C4673,RoutesPivot[[RouteID]:[RouteID]],0))</f>
        <v>200</v>
      </c>
      <c r="Q4673" t="str">
        <f>INDEX(AirportPivot[AirportName],MATCH($N4673,AirportPivot[[AirportID]:[AirportID]],0))</f>
        <v>Hartsfield-Jackson Atlanta International</v>
      </c>
      <c r="R4673">
        <f>INDEX(AirportPivot[Gates (number of available)],MATCH($N4673,AirportPivot[[AirportID]:[AirportID]],0))</f>
        <v>100</v>
      </c>
    </row>
    <row r="4674" spans="1:18" x14ac:dyDescent="0.25">
      <c r="A4674" s="3" t="s">
        <v>4706</v>
      </c>
      <c r="B4674" s="12">
        <v>41832</v>
      </c>
      <c r="C4674" s="4" t="s">
        <v>40</v>
      </c>
      <c r="D4674" s="4">
        <v>1.9</v>
      </c>
      <c r="E4674" s="4">
        <v>13</v>
      </c>
      <c r="F4674" s="5">
        <v>0.83333333333333337</v>
      </c>
      <c r="G4674" s="6">
        <v>126.5</v>
      </c>
      <c r="H4674" s="7">
        <v>23402.5</v>
      </c>
      <c r="I4674" s="7">
        <f>FlightsPivot[[#This Row],[Total Fare]]*10%</f>
        <v>2340.25</v>
      </c>
      <c r="J4674" s="7">
        <f>FlightsPivot[[#This Row],[Total Fare]]+FlightsPivot[[#This Row],[10% tax ]]</f>
        <v>25742.75</v>
      </c>
      <c r="K4674" s="4">
        <v>7</v>
      </c>
      <c r="L4674" s="4">
        <v>2014</v>
      </c>
      <c r="M4674" t="str">
        <f>INDEX(RoutesPivot[DepAirport],MATCH($C4674,RoutesPivot[[RouteID]:[RouteID]],0))</f>
        <v>ORD</v>
      </c>
      <c r="N4674" t="str">
        <f>INDEX(RoutesPivot[AirportID],MATCH($C4674,RoutesPivot[[RouteID]:[RouteID]],0))</f>
        <v>MSP</v>
      </c>
      <c r="O4674">
        <f>INDEX(RoutesPivot[Distance],MATCH($C4674,RoutesPivot[[RouteID]:[RouteID]],0))</f>
        <v>300</v>
      </c>
      <c r="P4674">
        <f>INDEX(RoutesPivot[ListPrice],MATCH($C4674,RoutesPivot[[RouteID]:[RouteID]],0))</f>
        <v>115</v>
      </c>
      <c r="Q4674" t="str">
        <f>INDEX(AirportPivot[AirportName],MATCH($N4674,AirportPivot[[AirportID]:[AirportID]],0))</f>
        <v>Minneapolis-St Paul International/Wold-Chamberlain</v>
      </c>
      <c r="R4674">
        <f>INDEX(AirportPivot[Gates (number of available)],MATCH($N4674,AirportPivot[[AirportID]:[AirportID]],0))</f>
        <v>65</v>
      </c>
    </row>
    <row r="4675" spans="1:18" x14ac:dyDescent="0.25">
      <c r="A4675" s="3" t="s">
        <v>4707</v>
      </c>
      <c r="B4675" s="12">
        <v>42241</v>
      </c>
      <c r="C4675" s="4" t="s">
        <v>17</v>
      </c>
      <c r="D4675" s="4">
        <v>6.3</v>
      </c>
      <c r="E4675" s="4">
        <v>135</v>
      </c>
      <c r="F4675" s="5">
        <v>0.33333333333333331</v>
      </c>
      <c r="G4675" s="6">
        <v>385</v>
      </c>
      <c r="H4675" s="7">
        <v>71225</v>
      </c>
      <c r="I4675" s="7">
        <f>FlightsPivot[[#This Row],[Total Fare]]*10%</f>
        <v>7122.5</v>
      </c>
      <c r="J4675" s="7">
        <f>FlightsPivot[[#This Row],[Total Fare]]+FlightsPivot[[#This Row],[10% tax ]]</f>
        <v>78347.5</v>
      </c>
      <c r="K4675" s="4">
        <v>8</v>
      </c>
      <c r="L4675" s="4">
        <v>2015</v>
      </c>
      <c r="M4675" t="str">
        <f>INDEX(RoutesPivot[DepAirport],MATCH($C4675,RoutesPivot[[RouteID]:[RouteID]],0))</f>
        <v>ORD</v>
      </c>
      <c r="N4675" t="str">
        <f>INDEX(RoutesPivot[AirportID],MATCH($C4675,RoutesPivot[[RouteID]:[RouteID]],0))</f>
        <v>LAX</v>
      </c>
      <c r="O4675">
        <f>INDEX(RoutesPivot[Distance],MATCH($C4675,RoutesPivot[[RouteID]:[RouteID]],0))</f>
        <v>1518</v>
      </c>
      <c r="P4675">
        <f>INDEX(RoutesPivot[ListPrice],MATCH($C4675,RoutesPivot[[RouteID]:[RouteID]],0))</f>
        <v>350</v>
      </c>
      <c r="Q4675" t="str">
        <f>INDEX(AirportPivot[AirportName],MATCH($N4675,AirportPivot[[AirportID]:[AirportID]],0))</f>
        <v>Los Angeles International</v>
      </c>
      <c r="R4675">
        <f>INDEX(AirportPivot[Gates (number of available)],MATCH($N4675,AirportPivot[[AirportID]:[AirportID]],0))</f>
        <v>86</v>
      </c>
    </row>
    <row r="4676" spans="1:18" x14ac:dyDescent="0.25">
      <c r="A4676" s="3" t="s">
        <v>4708</v>
      </c>
      <c r="B4676" s="12">
        <v>42034</v>
      </c>
      <c r="C4676" s="4" t="s">
        <v>23</v>
      </c>
      <c r="D4676" s="4">
        <v>0.7</v>
      </c>
      <c r="E4676" s="4">
        <v>78</v>
      </c>
      <c r="F4676" s="5">
        <v>0.70833333333333337</v>
      </c>
      <c r="G4676" s="6">
        <v>300</v>
      </c>
      <c r="H4676" s="7">
        <v>54300</v>
      </c>
      <c r="I4676" s="7">
        <f>FlightsPivot[[#This Row],[Total Fare]]*10%</f>
        <v>5430</v>
      </c>
      <c r="J4676" s="7">
        <f>FlightsPivot[[#This Row],[Total Fare]]+FlightsPivot[[#This Row],[10% tax ]]</f>
        <v>59730</v>
      </c>
      <c r="K4676" s="4">
        <v>1</v>
      </c>
      <c r="L4676" s="4">
        <v>2015</v>
      </c>
      <c r="M4676" t="str">
        <f>INDEX(RoutesPivot[DepAirport],MATCH($C4676,RoutesPivot[[RouteID]:[RouteID]],0))</f>
        <v>ORD</v>
      </c>
      <c r="N4676" t="str">
        <f>INDEX(RoutesPivot[AirportID],MATCH($C4676,RoutesPivot[[RouteID]:[RouteID]],0))</f>
        <v>DEN</v>
      </c>
      <c r="O4676">
        <f>INDEX(RoutesPivot[Distance],MATCH($C4676,RoutesPivot[[RouteID]:[RouteID]],0))</f>
        <v>800</v>
      </c>
      <c r="P4676">
        <f>INDEX(RoutesPivot[ListPrice],MATCH($C4676,RoutesPivot[[RouteID]:[RouteID]],0))</f>
        <v>300</v>
      </c>
      <c r="Q4676" t="str">
        <f>INDEX(AirportPivot[AirportName],MATCH($N4676,AirportPivot[[AirportID]:[AirportID]],0))</f>
        <v>Denver International</v>
      </c>
      <c r="R4676">
        <f>INDEX(AirportPivot[Gates (number of available)],MATCH($N4676,AirportPivot[[AirportID]:[AirportID]],0))</f>
        <v>75</v>
      </c>
    </row>
    <row r="4677" spans="1:18" x14ac:dyDescent="0.25">
      <c r="A4677" s="3" t="s">
        <v>4709</v>
      </c>
      <c r="B4677" s="12">
        <v>41804</v>
      </c>
      <c r="C4677" s="4" t="s">
        <v>98</v>
      </c>
      <c r="D4677" s="4">
        <v>2.2000000000000002</v>
      </c>
      <c r="E4677" s="4">
        <v>183</v>
      </c>
      <c r="F4677" s="5">
        <v>0.77083333333333337</v>
      </c>
      <c r="G4677" s="6">
        <v>302.5</v>
      </c>
      <c r="H4677" s="7">
        <v>49912.5</v>
      </c>
      <c r="I4677" s="7">
        <f>FlightsPivot[[#This Row],[Total Fare]]*10%</f>
        <v>4991.25</v>
      </c>
      <c r="J4677" s="7">
        <f>FlightsPivot[[#This Row],[Total Fare]]+FlightsPivot[[#This Row],[10% tax ]]</f>
        <v>54903.75</v>
      </c>
      <c r="K4677" s="4">
        <v>6</v>
      </c>
      <c r="L4677" s="4">
        <v>2014</v>
      </c>
      <c r="M4677" t="str">
        <f>INDEX(RoutesPivot[DepAirport],MATCH($C4677,RoutesPivot[[RouteID]:[RouteID]],0))</f>
        <v>ORD</v>
      </c>
      <c r="N4677" t="str">
        <f>INDEX(RoutesPivot[AirportID],MATCH($C4677,RoutesPivot[[RouteID]:[RouteID]],0))</f>
        <v>PHL</v>
      </c>
      <c r="O4677">
        <f>INDEX(RoutesPivot[Distance],MATCH($C4677,RoutesPivot[[RouteID]:[RouteID]],0))</f>
        <v>580</v>
      </c>
      <c r="P4677">
        <f>INDEX(RoutesPivot[ListPrice],MATCH($C4677,RoutesPivot[[RouteID]:[RouteID]],0))</f>
        <v>275</v>
      </c>
      <c r="Q4677" t="str">
        <f>INDEX(AirportPivot[AirportName],MATCH($N4677,AirportPivot[[AirportID]:[AirportID]],0))</f>
        <v>Philadelphia International</v>
      </c>
      <c r="R4677">
        <f>INDEX(AirportPivot[Gates (number of available)],MATCH($N4677,AirportPivot[[AirportID]:[AirportID]],0))</f>
        <v>89</v>
      </c>
    </row>
    <row r="4678" spans="1:18" x14ac:dyDescent="0.25">
      <c r="A4678" s="3" t="s">
        <v>4710</v>
      </c>
      <c r="B4678" s="12">
        <v>41879</v>
      </c>
      <c r="C4678" s="4" t="s">
        <v>17</v>
      </c>
      <c r="D4678" s="4">
        <v>5.2</v>
      </c>
      <c r="E4678" s="4">
        <v>205</v>
      </c>
      <c r="F4678" s="5">
        <v>0.89583333333333337</v>
      </c>
      <c r="G4678" s="6">
        <v>385</v>
      </c>
      <c r="H4678" s="7">
        <v>63525</v>
      </c>
      <c r="I4678" s="7">
        <f>FlightsPivot[[#This Row],[Total Fare]]*10%</f>
        <v>6352.5</v>
      </c>
      <c r="J4678" s="7">
        <f>FlightsPivot[[#This Row],[Total Fare]]+FlightsPivot[[#This Row],[10% tax ]]</f>
        <v>69877.5</v>
      </c>
      <c r="K4678" s="4">
        <v>8</v>
      </c>
      <c r="L4678" s="4">
        <v>2014</v>
      </c>
      <c r="M4678" t="str">
        <f>INDEX(RoutesPivot[DepAirport],MATCH($C4678,RoutesPivot[[RouteID]:[RouteID]],0))</f>
        <v>ORD</v>
      </c>
      <c r="N4678" t="str">
        <f>INDEX(RoutesPivot[AirportID],MATCH($C4678,RoutesPivot[[RouteID]:[RouteID]],0))</f>
        <v>LAX</v>
      </c>
      <c r="O4678">
        <f>INDEX(RoutesPivot[Distance],MATCH($C4678,RoutesPivot[[RouteID]:[RouteID]],0))</f>
        <v>1518</v>
      </c>
      <c r="P4678">
        <f>INDEX(RoutesPivot[ListPrice],MATCH($C4678,RoutesPivot[[RouteID]:[RouteID]],0))</f>
        <v>350</v>
      </c>
      <c r="Q4678" t="str">
        <f>INDEX(AirportPivot[AirportName],MATCH($N4678,AirportPivot[[AirportID]:[AirportID]],0))</f>
        <v>Los Angeles International</v>
      </c>
      <c r="R4678">
        <f>INDEX(AirportPivot[Gates (number of available)],MATCH($N4678,AirportPivot[[AirportID]:[AirportID]],0))</f>
        <v>86</v>
      </c>
    </row>
    <row r="4679" spans="1:18" x14ac:dyDescent="0.25">
      <c r="A4679" s="3" t="s">
        <v>4711</v>
      </c>
      <c r="B4679" s="12">
        <v>42283</v>
      </c>
      <c r="C4679" s="4" t="s">
        <v>27</v>
      </c>
      <c r="D4679" s="4">
        <v>8.6999999999999993</v>
      </c>
      <c r="E4679" s="4">
        <v>1</v>
      </c>
      <c r="F4679" s="5">
        <v>0.4375</v>
      </c>
      <c r="G4679" s="6">
        <v>200</v>
      </c>
      <c r="H4679" s="7">
        <v>37000</v>
      </c>
      <c r="I4679" s="7">
        <f>FlightsPivot[[#This Row],[Total Fare]]*10%</f>
        <v>3700</v>
      </c>
      <c r="J4679" s="7">
        <f>FlightsPivot[[#This Row],[Total Fare]]+FlightsPivot[[#This Row],[10% tax ]]</f>
        <v>40700</v>
      </c>
      <c r="K4679" s="4">
        <v>10</v>
      </c>
      <c r="L4679" s="4">
        <v>2015</v>
      </c>
      <c r="M4679" t="str">
        <f>INDEX(RoutesPivot[DepAirport],MATCH($C4679,RoutesPivot[[RouteID]:[RouteID]],0))</f>
        <v>ORD</v>
      </c>
      <c r="N4679" t="str">
        <f>INDEX(RoutesPivot[AirportID],MATCH($C4679,RoutesPivot[[RouteID]:[RouteID]],0))</f>
        <v>ATL</v>
      </c>
      <c r="O4679">
        <f>INDEX(RoutesPivot[Distance],MATCH($C4679,RoutesPivot[[RouteID]:[RouteID]],0))</f>
        <v>510</v>
      </c>
      <c r="P4679">
        <f>INDEX(RoutesPivot[ListPrice],MATCH($C4679,RoutesPivot[[RouteID]:[RouteID]],0))</f>
        <v>200</v>
      </c>
      <c r="Q4679" t="str">
        <f>INDEX(AirportPivot[AirportName],MATCH($N4679,AirportPivot[[AirportID]:[AirportID]],0))</f>
        <v>Hartsfield-Jackson Atlanta International</v>
      </c>
      <c r="R4679">
        <f>INDEX(AirportPivot[Gates (number of available)],MATCH($N4679,AirportPivot[[AirportID]:[AirportID]],0))</f>
        <v>100</v>
      </c>
    </row>
    <row r="4680" spans="1:18" x14ac:dyDescent="0.25">
      <c r="A4680" s="3" t="s">
        <v>4712</v>
      </c>
      <c r="B4680" s="12">
        <v>41673</v>
      </c>
      <c r="C4680" s="4" t="s">
        <v>33</v>
      </c>
      <c r="D4680" s="4">
        <v>1.5</v>
      </c>
      <c r="E4680" s="4">
        <v>5</v>
      </c>
      <c r="F4680" s="5">
        <v>0.75</v>
      </c>
      <c r="G4680" s="6">
        <v>375</v>
      </c>
      <c r="H4680" s="7">
        <v>69375</v>
      </c>
      <c r="I4680" s="7">
        <f>FlightsPivot[[#This Row],[Total Fare]]*10%</f>
        <v>6937.5</v>
      </c>
      <c r="J4680" s="7">
        <f>FlightsPivot[[#This Row],[Total Fare]]+FlightsPivot[[#This Row],[10% tax ]]</f>
        <v>76312.5</v>
      </c>
      <c r="K4680" s="4">
        <v>2</v>
      </c>
      <c r="L4680" s="4">
        <v>2014</v>
      </c>
      <c r="M4680" t="str">
        <f>INDEX(RoutesPivot[DepAirport],MATCH($C4680,RoutesPivot[[RouteID]:[RouteID]],0))</f>
        <v>ORD</v>
      </c>
      <c r="N4680" t="str">
        <f>INDEX(RoutesPivot[AirportID],MATCH($C4680,RoutesPivot[[RouteID]:[RouteID]],0))</f>
        <v>SFO</v>
      </c>
      <c r="O4680">
        <f>INDEX(RoutesPivot[Distance],MATCH($C4680,RoutesPivot[[RouteID]:[RouteID]],0))</f>
        <v>1600</v>
      </c>
      <c r="P4680">
        <f>INDEX(RoutesPivot[ListPrice],MATCH($C4680,RoutesPivot[[RouteID]:[RouteID]],0))</f>
        <v>375</v>
      </c>
      <c r="Q4680" t="str">
        <f>INDEX(AirportPivot[AirportName],MATCH($N4680,AirportPivot[[AirportID]:[AirportID]],0))</f>
        <v>San Francisco International</v>
      </c>
      <c r="R4680">
        <f>INDEX(AirportPivot[Gates (number of available)],MATCH($N4680,AirportPivot[[AirportID]:[AirportID]],0))</f>
        <v>70</v>
      </c>
    </row>
    <row r="4681" spans="1:18" x14ac:dyDescent="0.25">
      <c r="A4681" s="3" t="s">
        <v>4713</v>
      </c>
      <c r="B4681" s="12">
        <v>41767</v>
      </c>
      <c r="C4681" s="4" t="s">
        <v>15</v>
      </c>
      <c r="D4681" s="4">
        <v>2.1</v>
      </c>
      <c r="E4681" s="4">
        <v>126</v>
      </c>
      <c r="F4681" s="5">
        <v>0.66666666666666663</v>
      </c>
      <c r="G4681" s="6">
        <v>225</v>
      </c>
      <c r="H4681" s="7">
        <v>41625</v>
      </c>
      <c r="I4681" s="7">
        <f>FlightsPivot[[#This Row],[Total Fare]]*10%</f>
        <v>4162.5</v>
      </c>
      <c r="J4681" s="7">
        <f>FlightsPivot[[#This Row],[Total Fare]]+FlightsPivot[[#This Row],[10% tax ]]</f>
        <v>45787.5</v>
      </c>
      <c r="K4681" s="4">
        <v>5</v>
      </c>
      <c r="L4681" s="4">
        <v>2014</v>
      </c>
      <c r="M4681" t="str">
        <f>INDEX(RoutesPivot[DepAirport],MATCH($C4681,RoutesPivot[[RouteID]:[RouteID]],0))</f>
        <v>ORD</v>
      </c>
      <c r="N4681" t="str">
        <f>INDEX(RoutesPivot[AirportID],MATCH($C4681,RoutesPivot[[RouteID]:[RouteID]],0))</f>
        <v>EWR</v>
      </c>
      <c r="O4681">
        <f>INDEX(RoutesPivot[Distance],MATCH($C4681,RoutesPivot[[RouteID]:[RouteID]],0))</f>
        <v>600</v>
      </c>
      <c r="P4681">
        <f>INDEX(RoutesPivot[ListPrice],MATCH($C4681,RoutesPivot[[RouteID]:[RouteID]],0))</f>
        <v>225</v>
      </c>
      <c r="Q4681" t="str">
        <f>INDEX(AirportPivot[AirportName],MATCH($N4681,AirportPivot[[AirportID]:[AirportID]],0))</f>
        <v>Newark Liberty International</v>
      </c>
      <c r="R4681">
        <f>INDEX(AirportPivot[Gates (number of available)],MATCH($N4681,AirportPivot[[AirportID]:[AirportID]],0))</f>
        <v>82</v>
      </c>
    </row>
    <row r="4682" spans="1:18" x14ac:dyDescent="0.25">
      <c r="A4682" s="3" t="s">
        <v>4714</v>
      </c>
      <c r="B4682" s="12">
        <v>42115</v>
      </c>
      <c r="C4682" s="4" t="s">
        <v>19</v>
      </c>
      <c r="D4682" s="4">
        <v>2.8</v>
      </c>
      <c r="E4682" s="4">
        <v>35</v>
      </c>
      <c r="F4682" s="5">
        <v>0.5625</v>
      </c>
      <c r="G4682" s="6">
        <v>200</v>
      </c>
      <c r="H4682" s="7">
        <v>37000</v>
      </c>
      <c r="I4682" s="7">
        <f>FlightsPivot[[#This Row],[Total Fare]]*10%</f>
        <v>3700</v>
      </c>
      <c r="J4682" s="7">
        <f>FlightsPivot[[#This Row],[Total Fare]]+FlightsPivot[[#This Row],[10% tax ]]</f>
        <v>40700</v>
      </c>
      <c r="K4682" s="4">
        <v>4</v>
      </c>
      <c r="L4682" s="4">
        <v>2015</v>
      </c>
      <c r="M4682" t="str">
        <f>INDEX(RoutesPivot[DepAirport],MATCH($C4682,RoutesPivot[[RouteID]:[RouteID]],0))</f>
        <v>ORD</v>
      </c>
      <c r="N4682" t="str">
        <f>INDEX(RoutesPivot[AirportID],MATCH($C4682,RoutesPivot[[RouteID]:[RouteID]],0))</f>
        <v>IAH</v>
      </c>
      <c r="O4682">
        <f>INDEX(RoutesPivot[Distance],MATCH($C4682,RoutesPivot[[RouteID]:[RouteID]],0))</f>
        <v>800</v>
      </c>
      <c r="P4682">
        <f>INDEX(RoutesPivot[ListPrice],MATCH($C4682,RoutesPivot[[RouteID]:[RouteID]],0))</f>
        <v>200</v>
      </c>
      <c r="Q4682" t="str">
        <f>INDEX(AirportPivot[AirportName],MATCH($N4682,AirportPivot[[AirportID]:[AirportID]],0))</f>
        <v>George Bush Intercontinental/Houston</v>
      </c>
      <c r="R4682">
        <f>INDEX(AirportPivot[Gates (number of available)],MATCH($N4682,AirportPivot[[AirportID]:[AirportID]],0))</f>
        <v>80</v>
      </c>
    </row>
    <row r="4683" spans="1:18" x14ac:dyDescent="0.25">
      <c r="A4683" s="3" t="s">
        <v>4715</v>
      </c>
      <c r="B4683" s="12">
        <v>42219</v>
      </c>
      <c r="C4683" s="4" t="s">
        <v>17</v>
      </c>
      <c r="D4683" s="4">
        <v>4.7</v>
      </c>
      <c r="E4683" s="4">
        <v>185</v>
      </c>
      <c r="F4683" s="5">
        <v>0.45833333333333331</v>
      </c>
      <c r="G4683" s="6">
        <v>385</v>
      </c>
      <c r="H4683" s="7">
        <v>63525</v>
      </c>
      <c r="I4683" s="7">
        <f>FlightsPivot[[#This Row],[Total Fare]]*10%</f>
        <v>6352.5</v>
      </c>
      <c r="J4683" s="7">
        <f>FlightsPivot[[#This Row],[Total Fare]]+FlightsPivot[[#This Row],[10% tax ]]</f>
        <v>69877.5</v>
      </c>
      <c r="K4683" s="4">
        <v>8</v>
      </c>
      <c r="L4683" s="4">
        <v>2015</v>
      </c>
      <c r="M4683" t="str">
        <f>INDEX(RoutesPivot[DepAirport],MATCH($C4683,RoutesPivot[[RouteID]:[RouteID]],0))</f>
        <v>ORD</v>
      </c>
      <c r="N4683" t="str">
        <f>INDEX(RoutesPivot[AirportID],MATCH($C4683,RoutesPivot[[RouteID]:[RouteID]],0))</f>
        <v>LAX</v>
      </c>
      <c r="O4683">
        <f>INDEX(RoutesPivot[Distance],MATCH($C4683,RoutesPivot[[RouteID]:[RouteID]],0))</f>
        <v>1518</v>
      </c>
      <c r="P4683">
        <f>INDEX(RoutesPivot[ListPrice],MATCH($C4683,RoutesPivot[[RouteID]:[RouteID]],0))</f>
        <v>350</v>
      </c>
      <c r="Q4683" t="str">
        <f>INDEX(AirportPivot[AirportName],MATCH($N4683,AirportPivot[[AirportID]:[AirportID]],0))</f>
        <v>Los Angeles International</v>
      </c>
      <c r="R4683">
        <f>INDEX(AirportPivot[Gates (number of available)],MATCH($N4683,AirportPivot[[AirportID]:[AirportID]],0))</f>
        <v>86</v>
      </c>
    </row>
    <row r="4684" spans="1:18" x14ac:dyDescent="0.25">
      <c r="A4684" s="3" t="s">
        <v>4716</v>
      </c>
      <c r="B4684" s="12">
        <v>42077</v>
      </c>
      <c r="C4684" s="4" t="s">
        <v>86</v>
      </c>
      <c r="D4684" s="4">
        <v>1</v>
      </c>
      <c r="E4684" s="4">
        <v>10</v>
      </c>
      <c r="F4684" s="5">
        <v>0.29166666666666669</v>
      </c>
      <c r="G4684" s="6">
        <v>115</v>
      </c>
      <c r="H4684" s="7">
        <v>21275</v>
      </c>
      <c r="I4684" s="7">
        <f>FlightsPivot[[#This Row],[Total Fare]]*10%</f>
        <v>2127.5</v>
      </c>
      <c r="J4684" s="7">
        <f>FlightsPivot[[#This Row],[Total Fare]]+FlightsPivot[[#This Row],[10% tax ]]</f>
        <v>23402.5</v>
      </c>
      <c r="K4684" s="4">
        <v>3</v>
      </c>
      <c r="L4684" s="4">
        <v>2015</v>
      </c>
      <c r="M4684" t="str">
        <f>INDEX(RoutesPivot[DepAirport],MATCH($C4684,RoutesPivot[[RouteID]:[RouteID]],0))</f>
        <v>ORD</v>
      </c>
      <c r="N4684" t="str">
        <f>INDEX(RoutesPivot[AirportID],MATCH($C4684,RoutesPivot[[RouteID]:[RouteID]],0))</f>
        <v>DTW</v>
      </c>
      <c r="O4684">
        <f>INDEX(RoutesPivot[Distance],MATCH($C4684,RoutesPivot[[RouteID]:[RouteID]],0))</f>
        <v>200</v>
      </c>
      <c r="P4684">
        <f>INDEX(RoutesPivot[ListPrice],MATCH($C4684,RoutesPivot[[RouteID]:[RouteID]],0))</f>
        <v>115</v>
      </c>
      <c r="Q4684" t="str">
        <f>INDEX(AirportPivot[AirportName],MATCH($N4684,AirportPivot[[AirportID]:[AirportID]],0))</f>
        <v>Detroit Metropolitan Wayne County</v>
      </c>
      <c r="R4684">
        <f>INDEX(AirportPivot[Gates (number of available)],MATCH($N4684,AirportPivot[[AirportID]:[AirportID]],0))</f>
        <v>60</v>
      </c>
    </row>
    <row r="4685" spans="1:18" x14ac:dyDescent="0.25">
      <c r="A4685" s="3" t="s">
        <v>4717</v>
      </c>
      <c r="B4685" s="12">
        <v>41932</v>
      </c>
      <c r="C4685" s="4" t="s">
        <v>23</v>
      </c>
      <c r="D4685" s="4">
        <v>1.4</v>
      </c>
      <c r="E4685" s="4">
        <v>195</v>
      </c>
      <c r="F4685" s="5">
        <v>0.33333333333333331</v>
      </c>
      <c r="G4685" s="6">
        <v>300</v>
      </c>
      <c r="H4685" s="7">
        <v>49500</v>
      </c>
      <c r="I4685" s="7">
        <f>FlightsPivot[[#This Row],[Total Fare]]*10%</f>
        <v>4950</v>
      </c>
      <c r="J4685" s="7">
        <f>FlightsPivot[[#This Row],[Total Fare]]+FlightsPivot[[#This Row],[10% tax ]]</f>
        <v>54450</v>
      </c>
      <c r="K4685" s="4">
        <v>10</v>
      </c>
      <c r="L4685" s="4">
        <v>2014</v>
      </c>
      <c r="M4685" t="str">
        <f>INDEX(RoutesPivot[DepAirport],MATCH($C4685,RoutesPivot[[RouteID]:[RouteID]],0))</f>
        <v>ORD</v>
      </c>
      <c r="N4685" t="str">
        <f>INDEX(RoutesPivot[AirportID],MATCH($C4685,RoutesPivot[[RouteID]:[RouteID]],0))</f>
        <v>DEN</v>
      </c>
      <c r="O4685">
        <f>INDEX(RoutesPivot[Distance],MATCH($C4685,RoutesPivot[[RouteID]:[RouteID]],0))</f>
        <v>800</v>
      </c>
      <c r="P4685">
        <f>INDEX(RoutesPivot[ListPrice],MATCH($C4685,RoutesPivot[[RouteID]:[RouteID]],0))</f>
        <v>300</v>
      </c>
      <c r="Q4685" t="str">
        <f>INDEX(AirportPivot[AirportName],MATCH($N4685,AirportPivot[[AirportID]:[AirportID]],0))</f>
        <v>Denver International</v>
      </c>
      <c r="R4685">
        <f>INDEX(AirportPivot[Gates (number of available)],MATCH($N4685,AirportPivot[[AirportID]:[AirportID]],0))</f>
        <v>75</v>
      </c>
    </row>
    <row r="4686" spans="1:18" x14ac:dyDescent="0.25">
      <c r="A4686" s="3" t="s">
        <v>4718</v>
      </c>
      <c r="B4686" s="12">
        <v>42327</v>
      </c>
      <c r="C4686" s="4" t="s">
        <v>47</v>
      </c>
      <c r="D4686" s="4">
        <v>2.2000000000000002</v>
      </c>
      <c r="E4686" s="4">
        <v>169</v>
      </c>
      <c r="F4686" s="5">
        <v>0.29166666666666669</v>
      </c>
      <c r="G4686" s="6">
        <v>250</v>
      </c>
      <c r="H4686" s="7">
        <v>41250</v>
      </c>
      <c r="I4686" s="7">
        <f>FlightsPivot[[#This Row],[Total Fare]]*10%</f>
        <v>4125</v>
      </c>
      <c r="J4686" s="7">
        <f>FlightsPivot[[#This Row],[Total Fare]]+FlightsPivot[[#This Row],[10% tax ]]</f>
        <v>45375</v>
      </c>
      <c r="K4686" s="4">
        <v>11</v>
      </c>
      <c r="L4686" s="4">
        <v>2015</v>
      </c>
      <c r="M4686" t="str">
        <f>INDEX(RoutesPivot[DepAirport],MATCH($C4686,RoutesPivot[[RouteID]:[RouteID]],0))</f>
        <v>ORD</v>
      </c>
      <c r="N4686" t="str">
        <f>INDEX(RoutesPivot[AirportID],MATCH($C4686,RoutesPivot[[RouteID]:[RouteID]],0))</f>
        <v>PHX</v>
      </c>
      <c r="O4686">
        <f>INDEX(RoutesPivot[Distance],MATCH($C4686,RoutesPivot[[RouteID]:[RouteID]],0))</f>
        <v>1200</v>
      </c>
      <c r="P4686">
        <f>INDEX(RoutesPivot[ListPrice],MATCH($C4686,RoutesPivot[[RouteID]:[RouteID]],0))</f>
        <v>250</v>
      </c>
      <c r="Q4686" t="str">
        <f>INDEX(AirportPivot[AirportName],MATCH($N4686,AirportPivot[[AirportID]:[AirportID]],0))</f>
        <v>Phoenix Sky Harbor International</v>
      </c>
      <c r="R4686">
        <f>INDEX(AirportPivot[Gates (number of available)],MATCH($N4686,AirportPivot[[AirportID]:[AirportID]],0))</f>
        <v>60</v>
      </c>
    </row>
    <row r="4687" spans="1:18" x14ac:dyDescent="0.25">
      <c r="A4687" s="3" t="s">
        <v>4719</v>
      </c>
      <c r="B4687" s="12">
        <v>42174</v>
      </c>
      <c r="C4687" s="4" t="s">
        <v>50</v>
      </c>
      <c r="D4687" s="4">
        <v>2.1</v>
      </c>
      <c r="E4687" s="4">
        <v>144</v>
      </c>
      <c r="F4687" s="5">
        <v>0.41666666666666669</v>
      </c>
      <c r="G4687" s="6">
        <v>302.5</v>
      </c>
      <c r="H4687" s="7">
        <v>55962.5</v>
      </c>
      <c r="I4687" s="7">
        <f>FlightsPivot[[#This Row],[Total Fare]]*10%</f>
        <v>5596.25</v>
      </c>
      <c r="J4687" s="7">
        <f>FlightsPivot[[#This Row],[Total Fare]]+FlightsPivot[[#This Row],[10% tax ]]</f>
        <v>61558.75</v>
      </c>
      <c r="K4687" s="4">
        <v>6</v>
      </c>
      <c r="L4687" s="4">
        <v>2015</v>
      </c>
      <c r="M4687" t="str">
        <f>INDEX(RoutesPivot[DepAirport],MATCH($C4687,RoutesPivot[[RouteID]:[RouteID]],0))</f>
        <v>ORD</v>
      </c>
      <c r="N4687" t="str">
        <f>INDEX(RoutesPivot[AirportID],MATCH($C4687,RoutesPivot[[RouteID]:[RouteID]],0))</f>
        <v>LGA</v>
      </c>
      <c r="O4687">
        <f>INDEX(RoutesPivot[Distance],MATCH($C4687,RoutesPivot[[RouteID]:[RouteID]],0))</f>
        <v>610</v>
      </c>
      <c r="P4687">
        <f>INDEX(RoutesPivot[ListPrice],MATCH($C4687,RoutesPivot[[RouteID]:[RouteID]],0))</f>
        <v>275</v>
      </c>
      <c r="Q4687" t="str">
        <f>INDEX(AirportPivot[AirportName],MATCH($N4687,AirportPivot[[AirportID]:[AirportID]],0))</f>
        <v>Laguardia</v>
      </c>
      <c r="R4687">
        <f>INDEX(AirportPivot[Gates (number of available)],MATCH($N4687,AirportPivot[[AirportID]:[AirportID]],0))</f>
        <v>66</v>
      </c>
    </row>
    <row r="4688" spans="1:18" x14ac:dyDescent="0.25">
      <c r="A4688" s="3" t="s">
        <v>4720</v>
      </c>
      <c r="B4688" s="12">
        <v>41822</v>
      </c>
      <c r="C4688" s="4" t="s">
        <v>27</v>
      </c>
      <c r="D4688" s="4">
        <v>10.7</v>
      </c>
      <c r="E4688" s="4">
        <v>61</v>
      </c>
      <c r="F4688" s="5">
        <v>0.35416666666666669</v>
      </c>
      <c r="G4688" s="6">
        <v>220</v>
      </c>
      <c r="H4688" s="7">
        <v>36300</v>
      </c>
      <c r="I4688" s="7">
        <f>FlightsPivot[[#This Row],[Total Fare]]*10%</f>
        <v>3630</v>
      </c>
      <c r="J4688" s="7">
        <f>FlightsPivot[[#This Row],[Total Fare]]+FlightsPivot[[#This Row],[10% tax ]]</f>
        <v>39930</v>
      </c>
      <c r="K4688" s="4">
        <v>7</v>
      </c>
      <c r="L4688" s="4">
        <v>2014</v>
      </c>
      <c r="M4688" t="str">
        <f>INDEX(RoutesPivot[DepAirport],MATCH($C4688,RoutesPivot[[RouteID]:[RouteID]],0))</f>
        <v>ORD</v>
      </c>
      <c r="N4688" t="str">
        <f>INDEX(RoutesPivot[AirportID],MATCH($C4688,RoutesPivot[[RouteID]:[RouteID]],0))</f>
        <v>ATL</v>
      </c>
      <c r="O4688">
        <f>INDEX(RoutesPivot[Distance],MATCH($C4688,RoutesPivot[[RouteID]:[RouteID]],0))</f>
        <v>510</v>
      </c>
      <c r="P4688">
        <f>INDEX(RoutesPivot[ListPrice],MATCH($C4688,RoutesPivot[[RouteID]:[RouteID]],0))</f>
        <v>200</v>
      </c>
      <c r="Q4688" t="str">
        <f>INDEX(AirportPivot[AirportName],MATCH($N4688,AirportPivot[[AirportID]:[AirportID]],0))</f>
        <v>Hartsfield-Jackson Atlanta International</v>
      </c>
      <c r="R4688">
        <f>INDEX(AirportPivot[Gates (number of available)],MATCH($N4688,AirportPivot[[AirportID]:[AirportID]],0))</f>
        <v>100</v>
      </c>
    </row>
    <row r="4689" spans="1:18" x14ac:dyDescent="0.25">
      <c r="A4689" s="3" t="s">
        <v>4721</v>
      </c>
      <c r="B4689" s="12">
        <v>42234</v>
      </c>
      <c r="C4689" s="4" t="s">
        <v>30</v>
      </c>
      <c r="D4689" s="4">
        <v>1.9</v>
      </c>
      <c r="E4689" s="4">
        <v>179</v>
      </c>
      <c r="F4689" s="5">
        <v>0.45833333333333331</v>
      </c>
      <c r="G4689" s="6">
        <v>275</v>
      </c>
      <c r="H4689" s="7">
        <v>45375</v>
      </c>
      <c r="I4689" s="7">
        <f>FlightsPivot[[#This Row],[Total Fare]]*10%</f>
        <v>4537.5</v>
      </c>
      <c r="J4689" s="7">
        <f>FlightsPivot[[#This Row],[Total Fare]]+FlightsPivot[[#This Row],[10% tax ]]</f>
        <v>49912.5</v>
      </c>
      <c r="K4689" s="4">
        <v>8</v>
      </c>
      <c r="L4689" s="4">
        <v>2015</v>
      </c>
      <c r="M4689" t="str">
        <f>INDEX(RoutesPivot[DepAirport],MATCH($C4689,RoutesPivot[[RouteID]:[RouteID]],0))</f>
        <v>ORD</v>
      </c>
      <c r="N4689" t="str">
        <f>INDEX(RoutesPivot[AirportID],MATCH($C4689,RoutesPivot[[RouteID]:[RouteID]],0))</f>
        <v>MCO</v>
      </c>
      <c r="O4689">
        <f>INDEX(RoutesPivot[Distance],MATCH($C4689,RoutesPivot[[RouteID]:[RouteID]],0))</f>
        <v>850</v>
      </c>
      <c r="P4689">
        <f>INDEX(RoutesPivot[ListPrice],MATCH($C4689,RoutesPivot[[RouteID]:[RouteID]],0))</f>
        <v>250</v>
      </c>
      <c r="Q4689" t="str">
        <f>INDEX(AirportPivot[AirportName],MATCH($N4689,AirportPivot[[AirportID]:[AirportID]],0))</f>
        <v>Orlando International</v>
      </c>
      <c r="R4689">
        <f>INDEX(AirportPivot[Gates (number of available)],MATCH($N4689,AirportPivot[[AirportID]:[AirportID]],0))</f>
        <v>67</v>
      </c>
    </row>
    <row r="4690" spans="1:18" x14ac:dyDescent="0.25">
      <c r="A4690" s="3" t="s">
        <v>4722</v>
      </c>
      <c r="B4690" s="12">
        <v>42229</v>
      </c>
      <c r="C4690" s="4" t="s">
        <v>27</v>
      </c>
      <c r="D4690" s="4">
        <v>8.6999999999999993</v>
      </c>
      <c r="E4690" s="4">
        <v>173</v>
      </c>
      <c r="F4690" s="5">
        <v>0.29166666666666669</v>
      </c>
      <c r="G4690" s="6">
        <v>220</v>
      </c>
      <c r="H4690" s="7">
        <v>36300</v>
      </c>
      <c r="I4690" s="7">
        <f>FlightsPivot[[#This Row],[Total Fare]]*10%</f>
        <v>3630</v>
      </c>
      <c r="J4690" s="7">
        <f>FlightsPivot[[#This Row],[Total Fare]]+FlightsPivot[[#This Row],[10% tax ]]</f>
        <v>39930</v>
      </c>
      <c r="K4690" s="4">
        <v>8</v>
      </c>
      <c r="L4690" s="4">
        <v>2015</v>
      </c>
      <c r="M4690" t="str">
        <f>INDEX(RoutesPivot[DepAirport],MATCH($C4690,RoutesPivot[[RouteID]:[RouteID]],0))</f>
        <v>ORD</v>
      </c>
      <c r="N4690" t="str">
        <f>INDEX(RoutesPivot[AirportID],MATCH($C4690,RoutesPivot[[RouteID]:[RouteID]],0))</f>
        <v>ATL</v>
      </c>
      <c r="O4690">
        <f>INDEX(RoutesPivot[Distance],MATCH($C4690,RoutesPivot[[RouteID]:[RouteID]],0))</f>
        <v>510</v>
      </c>
      <c r="P4690">
        <f>INDEX(RoutesPivot[ListPrice],MATCH($C4690,RoutesPivot[[RouteID]:[RouteID]],0))</f>
        <v>200</v>
      </c>
      <c r="Q4690" t="str">
        <f>INDEX(AirportPivot[AirportName],MATCH($N4690,AirportPivot[[AirportID]:[AirportID]],0))</f>
        <v>Hartsfield-Jackson Atlanta International</v>
      </c>
      <c r="R4690">
        <f>INDEX(AirportPivot[Gates (number of available)],MATCH($N4690,AirportPivot[[AirportID]:[AirportID]],0))</f>
        <v>100</v>
      </c>
    </row>
    <row r="4691" spans="1:18" x14ac:dyDescent="0.25">
      <c r="A4691" s="3" t="s">
        <v>4723</v>
      </c>
      <c r="B4691" s="12">
        <v>42268</v>
      </c>
      <c r="C4691" s="4" t="s">
        <v>19</v>
      </c>
      <c r="D4691" s="4">
        <v>1.2</v>
      </c>
      <c r="E4691" s="4">
        <v>154</v>
      </c>
      <c r="F4691" s="5">
        <v>0.83333333333333337</v>
      </c>
      <c r="G4691" s="6">
        <v>200</v>
      </c>
      <c r="H4691" s="7">
        <v>33000</v>
      </c>
      <c r="I4691" s="7">
        <f>FlightsPivot[[#This Row],[Total Fare]]*10%</f>
        <v>3300</v>
      </c>
      <c r="J4691" s="7">
        <f>FlightsPivot[[#This Row],[Total Fare]]+FlightsPivot[[#This Row],[10% tax ]]</f>
        <v>36300</v>
      </c>
      <c r="K4691" s="4">
        <v>9</v>
      </c>
      <c r="L4691" s="4">
        <v>2015</v>
      </c>
      <c r="M4691" t="str">
        <f>INDEX(RoutesPivot[DepAirport],MATCH($C4691,RoutesPivot[[RouteID]:[RouteID]],0))</f>
        <v>ORD</v>
      </c>
      <c r="N4691" t="str">
        <f>INDEX(RoutesPivot[AirportID],MATCH($C4691,RoutesPivot[[RouteID]:[RouteID]],0))</f>
        <v>IAH</v>
      </c>
      <c r="O4691">
        <f>INDEX(RoutesPivot[Distance],MATCH($C4691,RoutesPivot[[RouteID]:[RouteID]],0))</f>
        <v>800</v>
      </c>
      <c r="P4691">
        <f>INDEX(RoutesPivot[ListPrice],MATCH($C4691,RoutesPivot[[RouteID]:[RouteID]],0))</f>
        <v>200</v>
      </c>
      <c r="Q4691" t="str">
        <f>INDEX(AirportPivot[AirportName],MATCH($N4691,AirportPivot[[AirportID]:[AirportID]],0))</f>
        <v>George Bush Intercontinental/Houston</v>
      </c>
      <c r="R4691">
        <f>INDEX(AirportPivot[Gates (number of available)],MATCH($N4691,AirportPivot[[AirportID]:[AirportID]],0))</f>
        <v>80</v>
      </c>
    </row>
    <row r="4692" spans="1:18" x14ac:dyDescent="0.25">
      <c r="A4692" s="3" t="s">
        <v>4724</v>
      </c>
      <c r="B4692" s="12">
        <v>42196</v>
      </c>
      <c r="C4692" s="4" t="s">
        <v>50</v>
      </c>
      <c r="D4692" s="4">
        <v>2.7</v>
      </c>
      <c r="E4692" s="4">
        <v>184</v>
      </c>
      <c r="F4692" s="5">
        <v>0.29166666666666669</v>
      </c>
      <c r="G4692" s="6">
        <v>302.5</v>
      </c>
      <c r="H4692" s="7">
        <v>49912.5</v>
      </c>
      <c r="I4692" s="7">
        <f>FlightsPivot[[#This Row],[Total Fare]]*10%</f>
        <v>4991.25</v>
      </c>
      <c r="J4692" s="7">
        <f>FlightsPivot[[#This Row],[Total Fare]]+FlightsPivot[[#This Row],[10% tax ]]</f>
        <v>54903.75</v>
      </c>
      <c r="K4692" s="4">
        <v>7</v>
      </c>
      <c r="L4692" s="4">
        <v>2015</v>
      </c>
      <c r="M4692" t="str">
        <f>INDEX(RoutesPivot[DepAirport],MATCH($C4692,RoutesPivot[[RouteID]:[RouteID]],0))</f>
        <v>ORD</v>
      </c>
      <c r="N4692" t="str">
        <f>INDEX(RoutesPivot[AirportID],MATCH($C4692,RoutesPivot[[RouteID]:[RouteID]],0))</f>
        <v>LGA</v>
      </c>
      <c r="O4692">
        <f>INDEX(RoutesPivot[Distance],MATCH($C4692,RoutesPivot[[RouteID]:[RouteID]],0))</f>
        <v>610</v>
      </c>
      <c r="P4692">
        <f>INDEX(RoutesPivot[ListPrice],MATCH($C4692,RoutesPivot[[RouteID]:[RouteID]],0))</f>
        <v>275</v>
      </c>
      <c r="Q4692" t="str">
        <f>INDEX(AirportPivot[AirportName],MATCH($N4692,AirportPivot[[AirportID]:[AirportID]],0))</f>
        <v>Laguardia</v>
      </c>
      <c r="R4692">
        <f>INDEX(AirportPivot[Gates (number of available)],MATCH($N4692,AirportPivot[[AirportID]:[AirportID]],0))</f>
        <v>66</v>
      </c>
    </row>
    <row r="4693" spans="1:18" x14ac:dyDescent="0.25">
      <c r="A4693" s="3" t="s">
        <v>4725</v>
      </c>
      <c r="B4693" s="12">
        <v>41792</v>
      </c>
      <c r="C4693" s="4" t="s">
        <v>17</v>
      </c>
      <c r="D4693" s="4">
        <v>4.4000000000000004</v>
      </c>
      <c r="E4693" s="4">
        <v>192</v>
      </c>
      <c r="F4693" s="5">
        <v>0.33333333333333331</v>
      </c>
      <c r="G4693" s="6">
        <v>385</v>
      </c>
      <c r="H4693" s="7">
        <v>63525</v>
      </c>
      <c r="I4693" s="7">
        <f>FlightsPivot[[#This Row],[Total Fare]]*10%</f>
        <v>6352.5</v>
      </c>
      <c r="J4693" s="7">
        <f>FlightsPivot[[#This Row],[Total Fare]]+FlightsPivot[[#This Row],[10% tax ]]</f>
        <v>69877.5</v>
      </c>
      <c r="K4693" s="4">
        <v>6</v>
      </c>
      <c r="L4693" s="4">
        <v>2014</v>
      </c>
      <c r="M4693" t="str">
        <f>INDEX(RoutesPivot[DepAirport],MATCH($C4693,RoutesPivot[[RouteID]:[RouteID]],0))</f>
        <v>ORD</v>
      </c>
      <c r="N4693" t="str">
        <f>INDEX(RoutesPivot[AirportID],MATCH($C4693,RoutesPivot[[RouteID]:[RouteID]],0))</f>
        <v>LAX</v>
      </c>
      <c r="O4693">
        <f>INDEX(RoutesPivot[Distance],MATCH($C4693,RoutesPivot[[RouteID]:[RouteID]],0))</f>
        <v>1518</v>
      </c>
      <c r="P4693">
        <f>INDEX(RoutesPivot[ListPrice],MATCH($C4693,RoutesPivot[[RouteID]:[RouteID]],0))</f>
        <v>350</v>
      </c>
      <c r="Q4693" t="str">
        <f>INDEX(AirportPivot[AirportName],MATCH($N4693,AirportPivot[[AirportID]:[AirportID]],0))</f>
        <v>Los Angeles International</v>
      </c>
      <c r="R4693">
        <f>INDEX(AirportPivot[Gates (number of available)],MATCH($N4693,AirportPivot[[AirportID]:[AirportID]],0))</f>
        <v>86</v>
      </c>
    </row>
    <row r="4694" spans="1:18" x14ac:dyDescent="0.25">
      <c r="A4694" s="3" t="s">
        <v>4726</v>
      </c>
      <c r="B4694" s="12">
        <v>42083</v>
      </c>
      <c r="C4694" s="4" t="s">
        <v>13</v>
      </c>
      <c r="D4694" s="4">
        <v>2.2999999999999998</v>
      </c>
      <c r="E4694" s="4">
        <v>108</v>
      </c>
      <c r="F4694" s="5">
        <v>0.33333333333333331</v>
      </c>
      <c r="G4694" s="6">
        <v>250</v>
      </c>
      <c r="H4694" s="7">
        <v>46250</v>
      </c>
      <c r="I4694" s="7">
        <f>FlightsPivot[[#This Row],[Total Fare]]*10%</f>
        <v>4625</v>
      </c>
      <c r="J4694" s="7">
        <f>FlightsPivot[[#This Row],[Total Fare]]+FlightsPivot[[#This Row],[10% tax ]]</f>
        <v>50875</v>
      </c>
      <c r="K4694" s="4">
        <v>3</v>
      </c>
      <c r="L4694" s="4">
        <v>2015</v>
      </c>
      <c r="M4694" t="str">
        <f>INDEX(RoutesPivot[DepAirport],MATCH($C4694,RoutesPivot[[RouteID]:[RouteID]],0))</f>
        <v>ORD</v>
      </c>
      <c r="N4694" t="str">
        <f>INDEX(RoutesPivot[AirportID],MATCH($C4694,RoutesPivot[[RouteID]:[RouteID]],0))</f>
        <v>JFK</v>
      </c>
      <c r="O4694">
        <f>INDEX(RoutesPivot[Distance],MATCH($C4694,RoutesPivot[[RouteID]:[RouteID]],0))</f>
        <v>619</v>
      </c>
      <c r="P4694">
        <f>INDEX(RoutesPivot[ListPrice],MATCH($C4694,RoutesPivot[[RouteID]:[RouteID]],0))</f>
        <v>250</v>
      </c>
      <c r="Q4694" t="str">
        <f>INDEX(AirportPivot[AirportName],MATCH($N4694,AirportPivot[[AirportID]:[AirportID]],0))</f>
        <v>John F Kennedy International</v>
      </c>
      <c r="R4694">
        <f>INDEX(AirportPivot[Gates (number of available)],MATCH($N4694,AirportPivot[[AirportID]:[AirportID]],0))</f>
        <v>120</v>
      </c>
    </row>
    <row r="4695" spans="1:18" x14ac:dyDescent="0.25">
      <c r="A4695" s="3" t="s">
        <v>4727</v>
      </c>
      <c r="B4695" s="12">
        <v>42235</v>
      </c>
      <c r="C4695" s="4" t="s">
        <v>86</v>
      </c>
      <c r="D4695" s="4">
        <v>2.7</v>
      </c>
      <c r="E4695" s="4">
        <v>18</v>
      </c>
      <c r="F4695" s="5">
        <v>0.79166666666666663</v>
      </c>
      <c r="G4695" s="6">
        <v>126.5</v>
      </c>
      <c r="H4695" s="7">
        <v>23402.5</v>
      </c>
      <c r="I4695" s="7">
        <f>FlightsPivot[[#This Row],[Total Fare]]*10%</f>
        <v>2340.25</v>
      </c>
      <c r="J4695" s="7">
        <f>FlightsPivot[[#This Row],[Total Fare]]+FlightsPivot[[#This Row],[10% tax ]]</f>
        <v>25742.75</v>
      </c>
      <c r="K4695" s="4">
        <v>8</v>
      </c>
      <c r="L4695" s="4">
        <v>2015</v>
      </c>
      <c r="M4695" t="str">
        <f>INDEX(RoutesPivot[DepAirport],MATCH($C4695,RoutesPivot[[RouteID]:[RouteID]],0))</f>
        <v>ORD</v>
      </c>
      <c r="N4695" t="str">
        <f>INDEX(RoutesPivot[AirportID],MATCH($C4695,RoutesPivot[[RouteID]:[RouteID]],0))</f>
        <v>DTW</v>
      </c>
      <c r="O4695">
        <f>INDEX(RoutesPivot[Distance],MATCH($C4695,RoutesPivot[[RouteID]:[RouteID]],0))</f>
        <v>200</v>
      </c>
      <c r="P4695">
        <f>INDEX(RoutesPivot[ListPrice],MATCH($C4695,RoutesPivot[[RouteID]:[RouteID]],0))</f>
        <v>115</v>
      </c>
      <c r="Q4695" t="str">
        <f>INDEX(AirportPivot[AirportName],MATCH($N4695,AirportPivot[[AirportID]:[AirportID]],0))</f>
        <v>Detroit Metropolitan Wayne County</v>
      </c>
      <c r="R4695">
        <f>INDEX(AirportPivot[Gates (number of available)],MATCH($N4695,AirportPivot[[AirportID]:[AirportID]],0))</f>
        <v>60</v>
      </c>
    </row>
    <row r="4696" spans="1:18" x14ac:dyDescent="0.25">
      <c r="A4696" s="3" t="s">
        <v>4728</v>
      </c>
      <c r="B4696" s="12">
        <v>42125</v>
      </c>
      <c r="C4696" s="4" t="s">
        <v>19</v>
      </c>
      <c r="D4696" s="4">
        <v>2.2000000000000002</v>
      </c>
      <c r="E4696" s="4">
        <v>36</v>
      </c>
      <c r="F4696" s="5">
        <v>0.8125</v>
      </c>
      <c r="G4696" s="6">
        <v>200</v>
      </c>
      <c r="H4696" s="7">
        <v>33000</v>
      </c>
      <c r="I4696" s="7">
        <f>FlightsPivot[[#This Row],[Total Fare]]*10%</f>
        <v>3300</v>
      </c>
      <c r="J4696" s="7">
        <f>FlightsPivot[[#This Row],[Total Fare]]+FlightsPivot[[#This Row],[10% tax ]]</f>
        <v>36300</v>
      </c>
      <c r="K4696" s="4">
        <v>5</v>
      </c>
      <c r="L4696" s="4">
        <v>2015</v>
      </c>
      <c r="M4696" t="str">
        <f>INDEX(RoutesPivot[DepAirport],MATCH($C4696,RoutesPivot[[RouteID]:[RouteID]],0))</f>
        <v>ORD</v>
      </c>
      <c r="N4696" t="str">
        <f>INDEX(RoutesPivot[AirportID],MATCH($C4696,RoutesPivot[[RouteID]:[RouteID]],0))</f>
        <v>IAH</v>
      </c>
      <c r="O4696">
        <f>INDEX(RoutesPivot[Distance],MATCH($C4696,RoutesPivot[[RouteID]:[RouteID]],0))</f>
        <v>800</v>
      </c>
      <c r="P4696">
        <f>INDEX(RoutesPivot[ListPrice],MATCH($C4696,RoutesPivot[[RouteID]:[RouteID]],0))</f>
        <v>200</v>
      </c>
      <c r="Q4696" t="str">
        <f>INDEX(AirportPivot[AirportName],MATCH($N4696,AirportPivot[[AirportID]:[AirportID]],0))</f>
        <v>George Bush Intercontinental/Houston</v>
      </c>
      <c r="R4696">
        <f>INDEX(AirportPivot[Gates (number of available)],MATCH($N4696,AirportPivot[[AirportID]:[AirportID]],0))</f>
        <v>80</v>
      </c>
    </row>
    <row r="4697" spans="1:18" x14ac:dyDescent="0.25">
      <c r="A4697" s="3" t="s">
        <v>4729</v>
      </c>
      <c r="B4697" s="12">
        <v>42016</v>
      </c>
      <c r="C4697" s="4" t="s">
        <v>50</v>
      </c>
      <c r="D4697" s="4">
        <v>1.2</v>
      </c>
      <c r="E4697" s="4">
        <v>118</v>
      </c>
      <c r="F4697" s="5">
        <v>0.83333333333333337</v>
      </c>
      <c r="G4697" s="6">
        <v>275</v>
      </c>
      <c r="H4697" s="7">
        <v>50875</v>
      </c>
      <c r="I4697" s="7">
        <f>FlightsPivot[[#This Row],[Total Fare]]*10%</f>
        <v>5087.5</v>
      </c>
      <c r="J4697" s="7">
        <f>FlightsPivot[[#This Row],[Total Fare]]+FlightsPivot[[#This Row],[10% tax ]]</f>
        <v>55962.5</v>
      </c>
      <c r="K4697" s="4">
        <v>1</v>
      </c>
      <c r="L4697" s="4">
        <v>2015</v>
      </c>
      <c r="M4697" t="str">
        <f>INDEX(RoutesPivot[DepAirport],MATCH($C4697,RoutesPivot[[RouteID]:[RouteID]],0))</f>
        <v>ORD</v>
      </c>
      <c r="N4697" t="str">
        <f>INDEX(RoutesPivot[AirportID],MATCH($C4697,RoutesPivot[[RouteID]:[RouteID]],0))</f>
        <v>LGA</v>
      </c>
      <c r="O4697">
        <f>INDEX(RoutesPivot[Distance],MATCH($C4697,RoutesPivot[[RouteID]:[RouteID]],0))</f>
        <v>610</v>
      </c>
      <c r="P4697">
        <f>INDEX(RoutesPivot[ListPrice],MATCH($C4697,RoutesPivot[[RouteID]:[RouteID]],0))</f>
        <v>275</v>
      </c>
      <c r="Q4697" t="str">
        <f>INDEX(AirportPivot[AirportName],MATCH($N4697,AirportPivot[[AirportID]:[AirportID]],0))</f>
        <v>Laguardia</v>
      </c>
      <c r="R4697">
        <f>INDEX(AirportPivot[Gates (number of available)],MATCH($N4697,AirportPivot[[AirportID]:[AirportID]],0))</f>
        <v>66</v>
      </c>
    </row>
    <row r="4698" spans="1:18" x14ac:dyDescent="0.25">
      <c r="A4698" s="3" t="s">
        <v>4730</v>
      </c>
      <c r="B4698" s="12">
        <v>42272</v>
      </c>
      <c r="C4698" s="4" t="s">
        <v>70</v>
      </c>
      <c r="D4698" s="4">
        <v>1.4</v>
      </c>
      <c r="E4698" s="4">
        <v>204</v>
      </c>
      <c r="F4698" s="5">
        <v>0.33333333333333331</v>
      </c>
      <c r="G4698" s="6">
        <v>275</v>
      </c>
      <c r="H4698" s="7">
        <v>45375</v>
      </c>
      <c r="I4698" s="7">
        <f>FlightsPivot[[#This Row],[Total Fare]]*10%</f>
        <v>4537.5</v>
      </c>
      <c r="J4698" s="7">
        <f>FlightsPivot[[#This Row],[Total Fare]]+FlightsPivot[[#This Row],[10% tax ]]</f>
        <v>49912.5</v>
      </c>
      <c r="K4698" s="4">
        <v>9</v>
      </c>
      <c r="L4698" s="4">
        <v>2015</v>
      </c>
      <c r="M4698" t="str">
        <f>INDEX(RoutesPivot[DepAirport],MATCH($C4698,RoutesPivot[[RouteID]:[RouteID]],0))</f>
        <v>ORD</v>
      </c>
      <c r="N4698" t="str">
        <f>INDEX(RoutesPivot[AirportID],MATCH($C4698,RoutesPivot[[RouteID]:[RouteID]],0))</f>
        <v>LAS</v>
      </c>
      <c r="O4698">
        <f>INDEX(RoutesPivot[Distance],MATCH($C4698,RoutesPivot[[RouteID]:[RouteID]],0))</f>
        <v>1100</v>
      </c>
      <c r="P4698">
        <f>INDEX(RoutesPivot[ListPrice],MATCH($C4698,RoutesPivot[[RouteID]:[RouteID]],0))</f>
        <v>275</v>
      </c>
      <c r="Q4698" t="str">
        <f>INDEX(AirportPivot[AirportName],MATCH($N4698,AirportPivot[[AirportID]:[AirportID]],0))</f>
        <v>McCarran International</v>
      </c>
      <c r="R4698">
        <f>INDEX(AirportPivot[Gates (number of available)],MATCH($N4698,AirportPivot[[AirportID]:[AirportID]],0))</f>
        <v>68</v>
      </c>
    </row>
    <row r="4699" spans="1:18" x14ac:dyDescent="0.25">
      <c r="A4699" s="3" t="s">
        <v>4731</v>
      </c>
      <c r="B4699" s="12">
        <v>42092</v>
      </c>
      <c r="C4699" s="4" t="s">
        <v>27</v>
      </c>
      <c r="D4699" s="4">
        <v>11.5</v>
      </c>
      <c r="E4699" s="4">
        <v>27</v>
      </c>
      <c r="F4699" s="5">
        <v>0.70833333333333337</v>
      </c>
      <c r="G4699" s="6">
        <v>200</v>
      </c>
      <c r="H4699" s="7">
        <v>37000</v>
      </c>
      <c r="I4699" s="7">
        <f>FlightsPivot[[#This Row],[Total Fare]]*10%</f>
        <v>3700</v>
      </c>
      <c r="J4699" s="7">
        <f>FlightsPivot[[#This Row],[Total Fare]]+FlightsPivot[[#This Row],[10% tax ]]</f>
        <v>40700</v>
      </c>
      <c r="K4699" s="4">
        <v>3</v>
      </c>
      <c r="L4699" s="4">
        <v>2015</v>
      </c>
      <c r="M4699" t="str">
        <f>INDEX(RoutesPivot[DepAirport],MATCH($C4699,RoutesPivot[[RouteID]:[RouteID]],0))</f>
        <v>ORD</v>
      </c>
      <c r="N4699" t="str">
        <f>INDEX(RoutesPivot[AirportID],MATCH($C4699,RoutesPivot[[RouteID]:[RouteID]],0))</f>
        <v>ATL</v>
      </c>
      <c r="O4699">
        <f>INDEX(RoutesPivot[Distance],MATCH($C4699,RoutesPivot[[RouteID]:[RouteID]],0))</f>
        <v>510</v>
      </c>
      <c r="P4699">
        <f>INDEX(RoutesPivot[ListPrice],MATCH($C4699,RoutesPivot[[RouteID]:[RouteID]],0))</f>
        <v>200</v>
      </c>
      <c r="Q4699" t="str">
        <f>INDEX(AirportPivot[AirportName],MATCH($N4699,AirportPivot[[AirportID]:[AirportID]],0))</f>
        <v>Hartsfield-Jackson Atlanta International</v>
      </c>
      <c r="R4699">
        <f>INDEX(AirportPivot[Gates (number of available)],MATCH($N4699,AirportPivot[[AirportID]:[AirportID]],0))</f>
        <v>100</v>
      </c>
    </row>
    <row r="4700" spans="1:18" x14ac:dyDescent="0.25">
      <c r="A4700" s="3" t="s">
        <v>4732</v>
      </c>
      <c r="B4700" s="12">
        <v>42207</v>
      </c>
      <c r="C4700" s="4" t="s">
        <v>13</v>
      </c>
      <c r="D4700" s="4">
        <v>2.2000000000000002</v>
      </c>
      <c r="E4700" s="4">
        <v>62</v>
      </c>
      <c r="F4700" s="5">
        <v>0.3125</v>
      </c>
      <c r="G4700" s="6">
        <v>275</v>
      </c>
      <c r="H4700" s="7">
        <v>45375</v>
      </c>
      <c r="I4700" s="7">
        <f>FlightsPivot[[#This Row],[Total Fare]]*10%</f>
        <v>4537.5</v>
      </c>
      <c r="J4700" s="7">
        <f>FlightsPivot[[#This Row],[Total Fare]]+FlightsPivot[[#This Row],[10% tax ]]</f>
        <v>49912.5</v>
      </c>
      <c r="K4700" s="4">
        <v>7</v>
      </c>
      <c r="L4700" s="4">
        <v>2015</v>
      </c>
      <c r="M4700" t="str">
        <f>INDEX(RoutesPivot[DepAirport],MATCH($C4700,RoutesPivot[[RouteID]:[RouteID]],0))</f>
        <v>ORD</v>
      </c>
      <c r="N4700" t="str">
        <f>INDEX(RoutesPivot[AirportID],MATCH($C4700,RoutesPivot[[RouteID]:[RouteID]],0))</f>
        <v>JFK</v>
      </c>
      <c r="O4700">
        <f>INDEX(RoutesPivot[Distance],MATCH($C4700,RoutesPivot[[RouteID]:[RouteID]],0))</f>
        <v>619</v>
      </c>
      <c r="P4700">
        <f>INDEX(RoutesPivot[ListPrice],MATCH($C4700,RoutesPivot[[RouteID]:[RouteID]],0))</f>
        <v>250</v>
      </c>
      <c r="Q4700" t="str">
        <f>INDEX(AirportPivot[AirportName],MATCH($N4700,AirportPivot[[AirportID]:[AirportID]],0))</f>
        <v>John F Kennedy International</v>
      </c>
      <c r="R4700">
        <f>INDEX(AirportPivot[Gates (number of available)],MATCH($N4700,AirportPivot[[AirportID]:[AirportID]],0))</f>
        <v>120</v>
      </c>
    </row>
    <row r="4701" spans="1:18" x14ac:dyDescent="0.25">
      <c r="A4701" s="3" t="s">
        <v>4733</v>
      </c>
      <c r="B4701" s="12">
        <v>41652</v>
      </c>
      <c r="C4701" s="4" t="s">
        <v>83</v>
      </c>
      <c r="D4701" s="4">
        <v>0.3</v>
      </c>
      <c r="E4701" s="4">
        <v>114</v>
      </c>
      <c r="F4701" s="5">
        <v>0.45833333333333331</v>
      </c>
      <c r="G4701" s="6">
        <v>240</v>
      </c>
      <c r="H4701" s="7">
        <v>44400</v>
      </c>
      <c r="I4701" s="7">
        <f>FlightsPivot[[#This Row],[Total Fare]]*10%</f>
        <v>4440</v>
      </c>
      <c r="J4701" s="7">
        <f>FlightsPivot[[#This Row],[Total Fare]]+FlightsPivot[[#This Row],[10% tax ]]</f>
        <v>48840</v>
      </c>
      <c r="K4701" s="4">
        <v>1</v>
      </c>
      <c r="L4701" s="4">
        <v>2014</v>
      </c>
      <c r="M4701" t="str">
        <f>INDEX(RoutesPivot[DepAirport],MATCH($C4701,RoutesPivot[[RouteID]:[RouteID]],0))</f>
        <v>ORD</v>
      </c>
      <c r="N4701" t="str">
        <f>INDEX(RoutesPivot[AirportID],MATCH($C4701,RoutesPivot[[RouteID]:[RouteID]],0))</f>
        <v>BWI</v>
      </c>
      <c r="O4701">
        <f>INDEX(RoutesPivot[Distance],MATCH($C4701,RoutesPivot[[RouteID]:[RouteID]],0))</f>
        <v>520</v>
      </c>
      <c r="P4701">
        <f>INDEX(RoutesPivot[ListPrice],MATCH($C4701,RoutesPivot[[RouteID]:[RouteID]],0))</f>
        <v>240</v>
      </c>
      <c r="Q4701" t="str">
        <f>INDEX(AirportPivot[AirportName],MATCH($N4701,AirportPivot[[AirportID]:[AirportID]],0))</f>
        <v>Baltimore/Washington International Thurgood Marshall</v>
      </c>
      <c r="R4701">
        <f>INDEX(AirportPivot[Gates (number of available)],MATCH($N4701,AirportPivot[[AirportID]:[AirportID]],0))</f>
        <v>58</v>
      </c>
    </row>
    <row r="4702" spans="1:18" x14ac:dyDescent="0.25">
      <c r="A4702" s="3" t="s">
        <v>4734</v>
      </c>
      <c r="B4702" s="12">
        <v>41683</v>
      </c>
      <c r="C4702" s="4" t="s">
        <v>40</v>
      </c>
      <c r="D4702" s="4">
        <v>1.7</v>
      </c>
      <c r="E4702" s="4">
        <v>64</v>
      </c>
      <c r="F4702" s="5">
        <v>0.70833333333333337</v>
      </c>
      <c r="G4702" s="6">
        <v>115</v>
      </c>
      <c r="H4702" s="7">
        <v>20815</v>
      </c>
      <c r="I4702" s="7">
        <f>FlightsPivot[[#This Row],[Total Fare]]*10%</f>
        <v>2081.5</v>
      </c>
      <c r="J4702" s="7">
        <f>FlightsPivot[[#This Row],[Total Fare]]+FlightsPivot[[#This Row],[10% tax ]]</f>
        <v>22896.5</v>
      </c>
      <c r="K4702" s="4">
        <v>2</v>
      </c>
      <c r="L4702" s="4">
        <v>2014</v>
      </c>
      <c r="M4702" t="str">
        <f>INDEX(RoutesPivot[DepAirport],MATCH($C4702,RoutesPivot[[RouteID]:[RouteID]],0))</f>
        <v>ORD</v>
      </c>
      <c r="N4702" t="str">
        <f>INDEX(RoutesPivot[AirportID],MATCH($C4702,RoutesPivot[[RouteID]:[RouteID]],0))</f>
        <v>MSP</v>
      </c>
      <c r="O4702">
        <f>INDEX(RoutesPivot[Distance],MATCH($C4702,RoutesPivot[[RouteID]:[RouteID]],0))</f>
        <v>300</v>
      </c>
      <c r="P4702">
        <f>INDEX(RoutesPivot[ListPrice],MATCH($C4702,RoutesPivot[[RouteID]:[RouteID]],0))</f>
        <v>115</v>
      </c>
      <c r="Q4702" t="str">
        <f>INDEX(AirportPivot[AirportName],MATCH($N4702,AirportPivot[[AirportID]:[AirportID]],0))</f>
        <v>Minneapolis-St Paul International/Wold-Chamberlain</v>
      </c>
      <c r="R4702">
        <f>INDEX(AirportPivot[Gates (number of available)],MATCH($N4702,AirportPivot[[AirportID]:[AirportID]],0))</f>
        <v>65</v>
      </c>
    </row>
    <row r="4703" spans="1:18" x14ac:dyDescent="0.25">
      <c r="A4703" s="3" t="s">
        <v>4735</v>
      </c>
      <c r="B4703" s="12">
        <v>42183</v>
      </c>
      <c r="C4703" s="4" t="s">
        <v>80</v>
      </c>
      <c r="D4703" s="4">
        <v>1.1000000000000001</v>
      </c>
      <c r="E4703" s="4">
        <v>39</v>
      </c>
      <c r="F4703" s="5">
        <v>0.79166666666666663</v>
      </c>
      <c r="G4703" s="6">
        <v>330</v>
      </c>
      <c r="H4703" s="7">
        <v>54450</v>
      </c>
      <c r="I4703" s="7">
        <f>FlightsPivot[[#This Row],[Total Fare]]*10%</f>
        <v>5445</v>
      </c>
      <c r="J4703" s="7">
        <f>FlightsPivot[[#This Row],[Total Fare]]+FlightsPivot[[#This Row],[10% tax ]]</f>
        <v>59895</v>
      </c>
      <c r="K4703" s="4">
        <v>6</v>
      </c>
      <c r="L4703" s="4">
        <v>2015</v>
      </c>
      <c r="M4703" t="str">
        <f>INDEX(RoutesPivot[DepAirport],MATCH($C4703,RoutesPivot[[RouteID]:[RouteID]],0))</f>
        <v>ORD</v>
      </c>
      <c r="N4703" t="str">
        <f>INDEX(RoutesPivot[AirportID],MATCH($C4703,RoutesPivot[[RouteID]:[RouteID]],0))</f>
        <v>MIA</v>
      </c>
      <c r="O4703">
        <f>INDEX(RoutesPivot[Distance],MATCH($C4703,RoutesPivot[[RouteID]:[RouteID]],0))</f>
        <v>1000</v>
      </c>
      <c r="P4703">
        <f>INDEX(RoutesPivot[ListPrice],MATCH($C4703,RoutesPivot[[RouteID]:[RouteID]],0))</f>
        <v>300</v>
      </c>
      <c r="Q4703" t="str">
        <f>INDEX(AirportPivot[AirportName],MATCH($N4703,AirportPivot[[AirportID]:[AirportID]],0))</f>
        <v>Miami International</v>
      </c>
      <c r="R4703">
        <f>INDEX(AirportPivot[Gates (number of available)],MATCH($N4703,AirportPivot[[AirportID]:[AirportID]],0))</f>
        <v>80</v>
      </c>
    </row>
    <row r="4704" spans="1:18" x14ac:dyDescent="0.25">
      <c r="A4704" s="3" t="s">
        <v>4736</v>
      </c>
      <c r="B4704" s="12">
        <v>41834</v>
      </c>
      <c r="C4704" s="4" t="s">
        <v>47</v>
      </c>
      <c r="D4704" s="4">
        <v>2.4</v>
      </c>
      <c r="E4704" s="4">
        <v>77</v>
      </c>
      <c r="F4704" s="5">
        <v>0.75</v>
      </c>
      <c r="G4704" s="6">
        <v>275</v>
      </c>
      <c r="H4704" s="7">
        <v>49775</v>
      </c>
      <c r="I4704" s="7">
        <f>FlightsPivot[[#This Row],[Total Fare]]*10%</f>
        <v>4977.5</v>
      </c>
      <c r="J4704" s="7">
        <f>FlightsPivot[[#This Row],[Total Fare]]+FlightsPivot[[#This Row],[10% tax ]]</f>
        <v>54752.5</v>
      </c>
      <c r="K4704" s="4">
        <v>7</v>
      </c>
      <c r="L4704" s="4">
        <v>2014</v>
      </c>
      <c r="M4704" t="str">
        <f>INDEX(RoutesPivot[DepAirport],MATCH($C4704,RoutesPivot[[RouteID]:[RouteID]],0))</f>
        <v>ORD</v>
      </c>
      <c r="N4704" t="str">
        <f>INDEX(RoutesPivot[AirportID],MATCH($C4704,RoutesPivot[[RouteID]:[RouteID]],0))</f>
        <v>PHX</v>
      </c>
      <c r="O4704">
        <f>INDEX(RoutesPivot[Distance],MATCH($C4704,RoutesPivot[[RouteID]:[RouteID]],0))</f>
        <v>1200</v>
      </c>
      <c r="P4704">
        <f>INDEX(RoutesPivot[ListPrice],MATCH($C4704,RoutesPivot[[RouteID]:[RouteID]],0))</f>
        <v>250</v>
      </c>
      <c r="Q4704" t="str">
        <f>INDEX(AirportPivot[AirportName],MATCH($N4704,AirportPivot[[AirportID]:[AirportID]],0))</f>
        <v>Phoenix Sky Harbor International</v>
      </c>
      <c r="R4704">
        <f>INDEX(AirportPivot[Gates (number of available)],MATCH($N4704,AirportPivot[[AirportID]:[AirportID]],0))</f>
        <v>60</v>
      </c>
    </row>
    <row r="4705" spans="1:18" x14ac:dyDescent="0.25">
      <c r="A4705" s="3" t="s">
        <v>4737</v>
      </c>
      <c r="B4705" s="12">
        <v>41849</v>
      </c>
      <c r="C4705" s="4" t="s">
        <v>40</v>
      </c>
      <c r="D4705" s="4">
        <v>1.9</v>
      </c>
      <c r="E4705" s="4">
        <v>25</v>
      </c>
      <c r="F4705" s="5">
        <v>0.45833333333333331</v>
      </c>
      <c r="G4705" s="6">
        <v>126.5</v>
      </c>
      <c r="H4705" s="7">
        <v>23402.5</v>
      </c>
      <c r="I4705" s="7">
        <f>FlightsPivot[[#This Row],[Total Fare]]*10%</f>
        <v>2340.25</v>
      </c>
      <c r="J4705" s="7">
        <f>FlightsPivot[[#This Row],[Total Fare]]+FlightsPivot[[#This Row],[10% tax ]]</f>
        <v>25742.75</v>
      </c>
      <c r="K4705" s="4">
        <v>7</v>
      </c>
      <c r="L4705" s="4">
        <v>2014</v>
      </c>
      <c r="M4705" t="str">
        <f>INDEX(RoutesPivot[DepAirport],MATCH($C4705,RoutesPivot[[RouteID]:[RouteID]],0))</f>
        <v>ORD</v>
      </c>
      <c r="N4705" t="str">
        <f>INDEX(RoutesPivot[AirportID],MATCH($C4705,RoutesPivot[[RouteID]:[RouteID]],0))</f>
        <v>MSP</v>
      </c>
      <c r="O4705">
        <f>INDEX(RoutesPivot[Distance],MATCH($C4705,RoutesPivot[[RouteID]:[RouteID]],0))</f>
        <v>300</v>
      </c>
      <c r="P4705">
        <f>INDEX(RoutesPivot[ListPrice],MATCH($C4705,RoutesPivot[[RouteID]:[RouteID]],0))</f>
        <v>115</v>
      </c>
      <c r="Q4705" t="str">
        <f>INDEX(AirportPivot[AirportName],MATCH($N4705,AirportPivot[[AirportID]:[AirportID]],0))</f>
        <v>Minneapolis-St Paul International/Wold-Chamberlain</v>
      </c>
      <c r="R4705">
        <f>INDEX(AirportPivot[Gates (number of available)],MATCH($N4705,AirportPivot[[AirportID]:[AirportID]],0))</f>
        <v>65</v>
      </c>
    </row>
    <row r="4706" spans="1:18" x14ac:dyDescent="0.25">
      <c r="A4706" s="3" t="s">
        <v>4738</v>
      </c>
      <c r="B4706" s="12">
        <v>42169</v>
      </c>
      <c r="C4706" s="4" t="s">
        <v>47</v>
      </c>
      <c r="D4706" s="4">
        <v>2.2999999999999998</v>
      </c>
      <c r="E4706" s="4">
        <v>104</v>
      </c>
      <c r="F4706" s="5">
        <v>0.72916666666666663</v>
      </c>
      <c r="G4706" s="6">
        <v>275</v>
      </c>
      <c r="H4706" s="7">
        <v>50875</v>
      </c>
      <c r="I4706" s="7">
        <f>FlightsPivot[[#This Row],[Total Fare]]*10%</f>
        <v>5087.5</v>
      </c>
      <c r="J4706" s="7">
        <f>FlightsPivot[[#This Row],[Total Fare]]+FlightsPivot[[#This Row],[10% tax ]]</f>
        <v>55962.5</v>
      </c>
      <c r="K4706" s="4">
        <v>6</v>
      </c>
      <c r="L4706" s="4">
        <v>2015</v>
      </c>
      <c r="M4706" t="str">
        <f>INDEX(RoutesPivot[DepAirport],MATCH($C4706,RoutesPivot[[RouteID]:[RouteID]],0))</f>
        <v>ORD</v>
      </c>
      <c r="N4706" t="str">
        <f>INDEX(RoutesPivot[AirportID],MATCH($C4706,RoutesPivot[[RouteID]:[RouteID]],0))</f>
        <v>PHX</v>
      </c>
      <c r="O4706">
        <f>INDEX(RoutesPivot[Distance],MATCH($C4706,RoutesPivot[[RouteID]:[RouteID]],0))</f>
        <v>1200</v>
      </c>
      <c r="P4706">
        <f>INDEX(RoutesPivot[ListPrice],MATCH($C4706,RoutesPivot[[RouteID]:[RouteID]],0))</f>
        <v>250</v>
      </c>
      <c r="Q4706" t="str">
        <f>INDEX(AirportPivot[AirportName],MATCH($N4706,AirportPivot[[AirportID]:[AirportID]],0))</f>
        <v>Phoenix Sky Harbor International</v>
      </c>
      <c r="R4706">
        <f>INDEX(AirportPivot[Gates (number of available)],MATCH($N4706,AirportPivot[[AirportID]:[AirportID]],0))</f>
        <v>60</v>
      </c>
    </row>
    <row r="4707" spans="1:18" x14ac:dyDescent="0.25">
      <c r="A4707" s="3" t="s">
        <v>4739</v>
      </c>
      <c r="B4707" s="12">
        <v>42060</v>
      </c>
      <c r="C4707" s="4" t="s">
        <v>40</v>
      </c>
      <c r="D4707" s="4">
        <v>3.1</v>
      </c>
      <c r="E4707" s="4">
        <v>174</v>
      </c>
      <c r="F4707" s="5">
        <v>0.72916666666666663</v>
      </c>
      <c r="G4707" s="6">
        <v>115</v>
      </c>
      <c r="H4707" s="7">
        <v>18975</v>
      </c>
      <c r="I4707" s="7">
        <f>FlightsPivot[[#This Row],[Total Fare]]*10%</f>
        <v>1897.5</v>
      </c>
      <c r="J4707" s="7">
        <f>FlightsPivot[[#This Row],[Total Fare]]+FlightsPivot[[#This Row],[10% tax ]]</f>
        <v>20872.5</v>
      </c>
      <c r="K4707" s="4">
        <v>2</v>
      </c>
      <c r="L4707" s="4">
        <v>2015</v>
      </c>
      <c r="M4707" t="str">
        <f>INDEX(RoutesPivot[DepAirport],MATCH($C4707,RoutesPivot[[RouteID]:[RouteID]],0))</f>
        <v>ORD</v>
      </c>
      <c r="N4707" t="str">
        <f>INDEX(RoutesPivot[AirportID],MATCH($C4707,RoutesPivot[[RouteID]:[RouteID]],0))</f>
        <v>MSP</v>
      </c>
      <c r="O4707">
        <f>INDEX(RoutesPivot[Distance],MATCH($C4707,RoutesPivot[[RouteID]:[RouteID]],0))</f>
        <v>300</v>
      </c>
      <c r="P4707">
        <f>INDEX(RoutesPivot[ListPrice],MATCH($C4707,RoutesPivot[[RouteID]:[RouteID]],0))</f>
        <v>115</v>
      </c>
      <c r="Q4707" t="str">
        <f>INDEX(AirportPivot[AirportName],MATCH($N4707,AirportPivot[[AirportID]:[AirportID]],0))</f>
        <v>Minneapolis-St Paul International/Wold-Chamberlain</v>
      </c>
      <c r="R4707">
        <f>INDEX(AirportPivot[Gates (number of available)],MATCH($N4707,AirportPivot[[AirportID]:[AirportID]],0))</f>
        <v>65</v>
      </c>
    </row>
    <row r="4708" spans="1:18" x14ac:dyDescent="0.25">
      <c r="A4708" s="3" t="s">
        <v>4740</v>
      </c>
      <c r="B4708" s="12">
        <v>41863</v>
      </c>
      <c r="C4708" s="4" t="s">
        <v>98</v>
      </c>
      <c r="D4708" s="4">
        <v>1.7</v>
      </c>
      <c r="E4708" s="4">
        <v>151</v>
      </c>
      <c r="F4708" s="5">
        <v>0.83333333333333337</v>
      </c>
      <c r="G4708" s="6">
        <v>302.5</v>
      </c>
      <c r="H4708" s="7">
        <v>55962.5</v>
      </c>
      <c r="I4708" s="7">
        <f>FlightsPivot[[#This Row],[Total Fare]]*10%</f>
        <v>5596.25</v>
      </c>
      <c r="J4708" s="7">
        <f>FlightsPivot[[#This Row],[Total Fare]]+FlightsPivot[[#This Row],[10% tax ]]</f>
        <v>61558.75</v>
      </c>
      <c r="K4708" s="4">
        <v>8</v>
      </c>
      <c r="L4708" s="4">
        <v>2014</v>
      </c>
      <c r="M4708" t="str">
        <f>INDEX(RoutesPivot[DepAirport],MATCH($C4708,RoutesPivot[[RouteID]:[RouteID]],0))</f>
        <v>ORD</v>
      </c>
      <c r="N4708" t="str">
        <f>INDEX(RoutesPivot[AirportID],MATCH($C4708,RoutesPivot[[RouteID]:[RouteID]],0))</f>
        <v>PHL</v>
      </c>
      <c r="O4708">
        <f>INDEX(RoutesPivot[Distance],MATCH($C4708,RoutesPivot[[RouteID]:[RouteID]],0))</f>
        <v>580</v>
      </c>
      <c r="P4708">
        <f>INDEX(RoutesPivot[ListPrice],MATCH($C4708,RoutesPivot[[RouteID]:[RouteID]],0))</f>
        <v>275</v>
      </c>
      <c r="Q4708" t="str">
        <f>INDEX(AirportPivot[AirportName],MATCH($N4708,AirportPivot[[AirportID]:[AirportID]],0))</f>
        <v>Philadelphia International</v>
      </c>
      <c r="R4708">
        <f>INDEX(AirportPivot[Gates (number of available)],MATCH($N4708,AirportPivot[[AirportID]:[AirportID]],0))</f>
        <v>89</v>
      </c>
    </row>
    <row r="4709" spans="1:18" x14ac:dyDescent="0.25">
      <c r="A4709" s="3" t="s">
        <v>4741</v>
      </c>
      <c r="B4709" s="12">
        <v>42222</v>
      </c>
      <c r="C4709" s="4" t="s">
        <v>47</v>
      </c>
      <c r="D4709" s="4">
        <v>2.2000000000000002</v>
      </c>
      <c r="E4709" s="4">
        <v>130</v>
      </c>
      <c r="F4709" s="5">
        <v>0.70833333333333337</v>
      </c>
      <c r="G4709" s="6">
        <v>275</v>
      </c>
      <c r="H4709" s="7">
        <v>50875</v>
      </c>
      <c r="I4709" s="7">
        <f>FlightsPivot[[#This Row],[Total Fare]]*10%</f>
        <v>5087.5</v>
      </c>
      <c r="J4709" s="7">
        <f>FlightsPivot[[#This Row],[Total Fare]]+FlightsPivot[[#This Row],[10% tax ]]</f>
        <v>55962.5</v>
      </c>
      <c r="K4709" s="4">
        <v>8</v>
      </c>
      <c r="L4709" s="4">
        <v>2015</v>
      </c>
      <c r="M4709" t="str">
        <f>INDEX(RoutesPivot[DepAirport],MATCH($C4709,RoutesPivot[[RouteID]:[RouteID]],0))</f>
        <v>ORD</v>
      </c>
      <c r="N4709" t="str">
        <f>INDEX(RoutesPivot[AirportID],MATCH($C4709,RoutesPivot[[RouteID]:[RouteID]],0))</f>
        <v>PHX</v>
      </c>
      <c r="O4709">
        <f>INDEX(RoutesPivot[Distance],MATCH($C4709,RoutesPivot[[RouteID]:[RouteID]],0))</f>
        <v>1200</v>
      </c>
      <c r="P4709">
        <f>INDEX(RoutesPivot[ListPrice],MATCH($C4709,RoutesPivot[[RouteID]:[RouteID]],0))</f>
        <v>250</v>
      </c>
      <c r="Q4709" t="str">
        <f>INDEX(AirportPivot[AirportName],MATCH($N4709,AirportPivot[[AirportID]:[AirportID]],0))</f>
        <v>Phoenix Sky Harbor International</v>
      </c>
      <c r="R4709">
        <f>INDEX(AirportPivot[Gates (number of available)],MATCH($N4709,AirportPivot[[AirportID]:[AirportID]],0))</f>
        <v>60</v>
      </c>
    </row>
    <row r="4710" spans="1:18" x14ac:dyDescent="0.25">
      <c r="A4710" s="3" t="s">
        <v>4742</v>
      </c>
      <c r="B4710" s="12">
        <v>42063</v>
      </c>
      <c r="C4710" s="4" t="s">
        <v>70</v>
      </c>
      <c r="D4710" s="4">
        <v>1.7</v>
      </c>
      <c r="E4710" s="4">
        <v>185</v>
      </c>
      <c r="F4710" s="5">
        <v>0.375</v>
      </c>
      <c r="G4710" s="6">
        <v>275</v>
      </c>
      <c r="H4710" s="7">
        <v>45375</v>
      </c>
      <c r="I4710" s="7">
        <f>FlightsPivot[[#This Row],[Total Fare]]*10%</f>
        <v>4537.5</v>
      </c>
      <c r="J4710" s="7">
        <f>FlightsPivot[[#This Row],[Total Fare]]+FlightsPivot[[#This Row],[10% tax ]]</f>
        <v>49912.5</v>
      </c>
      <c r="K4710" s="4">
        <v>2</v>
      </c>
      <c r="L4710" s="4">
        <v>2015</v>
      </c>
      <c r="M4710" t="str">
        <f>INDEX(RoutesPivot[DepAirport],MATCH($C4710,RoutesPivot[[RouteID]:[RouteID]],0))</f>
        <v>ORD</v>
      </c>
      <c r="N4710" t="str">
        <f>INDEX(RoutesPivot[AirportID],MATCH($C4710,RoutesPivot[[RouteID]:[RouteID]],0))</f>
        <v>LAS</v>
      </c>
      <c r="O4710">
        <f>INDEX(RoutesPivot[Distance],MATCH($C4710,RoutesPivot[[RouteID]:[RouteID]],0))</f>
        <v>1100</v>
      </c>
      <c r="P4710">
        <f>INDEX(RoutesPivot[ListPrice],MATCH($C4710,RoutesPivot[[RouteID]:[RouteID]],0))</f>
        <v>275</v>
      </c>
      <c r="Q4710" t="str">
        <f>INDEX(AirportPivot[AirportName],MATCH($N4710,AirportPivot[[AirportID]:[AirportID]],0))</f>
        <v>McCarran International</v>
      </c>
      <c r="R4710">
        <f>INDEX(AirportPivot[Gates (number of available)],MATCH($N4710,AirportPivot[[AirportID]:[AirportID]],0))</f>
        <v>68</v>
      </c>
    </row>
    <row r="4711" spans="1:18" x14ac:dyDescent="0.25">
      <c r="A4711" s="3" t="s">
        <v>4743</v>
      </c>
      <c r="B4711" s="12">
        <v>41674</v>
      </c>
      <c r="C4711" s="4" t="s">
        <v>17</v>
      </c>
      <c r="D4711" s="4">
        <v>3.4</v>
      </c>
      <c r="E4711" s="4">
        <v>68</v>
      </c>
      <c r="F4711" s="5">
        <v>0.33333333333333331</v>
      </c>
      <c r="G4711" s="6">
        <v>350</v>
      </c>
      <c r="H4711" s="7">
        <v>63350</v>
      </c>
      <c r="I4711" s="7">
        <f>FlightsPivot[[#This Row],[Total Fare]]*10%</f>
        <v>6335</v>
      </c>
      <c r="J4711" s="7">
        <f>FlightsPivot[[#This Row],[Total Fare]]+FlightsPivot[[#This Row],[10% tax ]]</f>
        <v>69685</v>
      </c>
      <c r="K4711" s="4">
        <v>2</v>
      </c>
      <c r="L4711" s="4">
        <v>2014</v>
      </c>
      <c r="M4711" t="str">
        <f>INDEX(RoutesPivot[DepAirport],MATCH($C4711,RoutesPivot[[RouteID]:[RouteID]],0))</f>
        <v>ORD</v>
      </c>
      <c r="N4711" t="str">
        <f>INDEX(RoutesPivot[AirportID],MATCH($C4711,RoutesPivot[[RouteID]:[RouteID]],0))</f>
        <v>LAX</v>
      </c>
      <c r="O4711">
        <f>INDEX(RoutesPivot[Distance],MATCH($C4711,RoutesPivot[[RouteID]:[RouteID]],0))</f>
        <v>1518</v>
      </c>
      <c r="P4711">
        <f>INDEX(RoutesPivot[ListPrice],MATCH($C4711,RoutesPivot[[RouteID]:[RouteID]],0))</f>
        <v>350</v>
      </c>
      <c r="Q4711" t="str">
        <f>INDEX(AirportPivot[AirportName],MATCH($N4711,AirportPivot[[AirportID]:[AirportID]],0))</f>
        <v>Los Angeles International</v>
      </c>
      <c r="R4711">
        <f>INDEX(AirportPivot[Gates (number of available)],MATCH($N4711,AirportPivot[[AirportID]:[AirportID]],0))</f>
        <v>86</v>
      </c>
    </row>
    <row r="4712" spans="1:18" x14ac:dyDescent="0.25">
      <c r="A4712" s="3" t="s">
        <v>4744</v>
      </c>
      <c r="B4712" s="12">
        <v>41803</v>
      </c>
      <c r="C4712" s="4" t="s">
        <v>27</v>
      </c>
      <c r="D4712" s="4">
        <v>9</v>
      </c>
      <c r="E4712" s="4">
        <v>196</v>
      </c>
      <c r="F4712" s="5">
        <v>0.35416666666666669</v>
      </c>
      <c r="G4712" s="6">
        <v>220</v>
      </c>
      <c r="H4712" s="7">
        <v>36300</v>
      </c>
      <c r="I4712" s="7">
        <f>FlightsPivot[[#This Row],[Total Fare]]*10%</f>
        <v>3630</v>
      </c>
      <c r="J4712" s="7">
        <f>FlightsPivot[[#This Row],[Total Fare]]+FlightsPivot[[#This Row],[10% tax ]]</f>
        <v>39930</v>
      </c>
      <c r="K4712" s="4">
        <v>6</v>
      </c>
      <c r="L4712" s="4">
        <v>2014</v>
      </c>
      <c r="M4712" t="str">
        <f>INDEX(RoutesPivot[DepAirport],MATCH($C4712,RoutesPivot[[RouteID]:[RouteID]],0))</f>
        <v>ORD</v>
      </c>
      <c r="N4712" t="str">
        <f>INDEX(RoutesPivot[AirportID],MATCH($C4712,RoutesPivot[[RouteID]:[RouteID]],0))</f>
        <v>ATL</v>
      </c>
      <c r="O4712">
        <f>INDEX(RoutesPivot[Distance],MATCH($C4712,RoutesPivot[[RouteID]:[RouteID]],0))</f>
        <v>510</v>
      </c>
      <c r="P4712">
        <f>INDEX(RoutesPivot[ListPrice],MATCH($C4712,RoutesPivot[[RouteID]:[RouteID]],0))</f>
        <v>200</v>
      </c>
      <c r="Q4712" t="str">
        <f>INDEX(AirportPivot[AirportName],MATCH($N4712,AirportPivot[[AirportID]:[AirportID]],0))</f>
        <v>Hartsfield-Jackson Atlanta International</v>
      </c>
      <c r="R4712">
        <f>INDEX(AirportPivot[Gates (number of available)],MATCH($N4712,AirportPivot[[AirportID]:[AirportID]],0))</f>
        <v>100</v>
      </c>
    </row>
    <row r="4713" spans="1:18" x14ac:dyDescent="0.25">
      <c r="A4713" s="3" t="s">
        <v>4745</v>
      </c>
      <c r="B4713" s="12">
        <v>41897</v>
      </c>
      <c r="C4713" s="4" t="s">
        <v>33</v>
      </c>
      <c r="D4713" s="4">
        <v>2.2000000000000002</v>
      </c>
      <c r="E4713" s="4">
        <v>75</v>
      </c>
      <c r="F4713" s="5">
        <v>0.29166666666666669</v>
      </c>
      <c r="G4713" s="6">
        <v>375</v>
      </c>
      <c r="H4713" s="7">
        <v>67875</v>
      </c>
      <c r="I4713" s="7">
        <f>FlightsPivot[[#This Row],[Total Fare]]*10%</f>
        <v>6787.5</v>
      </c>
      <c r="J4713" s="7">
        <f>FlightsPivot[[#This Row],[Total Fare]]+FlightsPivot[[#This Row],[10% tax ]]</f>
        <v>74662.5</v>
      </c>
      <c r="K4713" s="4">
        <v>9</v>
      </c>
      <c r="L4713" s="4">
        <v>2014</v>
      </c>
      <c r="M4713" t="str">
        <f>INDEX(RoutesPivot[DepAirport],MATCH($C4713,RoutesPivot[[RouteID]:[RouteID]],0))</f>
        <v>ORD</v>
      </c>
      <c r="N4713" t="str">
        <f>INDEX(RoutesPivot[AirportID],MATCH($C4713,RoutesPivot[[RouteID]:[RouteID]],0))</f>
        <v>SFO</v>
      </c>
      <c r="O4713">
        <f>INDEX(RoutesPivot[Distance],MATCH($C4713,RoutesPivot[[RouteID]:[RouteID]],0))</f>
        <v>1600</v>
      </c>
      <c r="P4713">
        <f>INDEX(RoutesPivot[ListPrice],MATCH($C4713,RoutesPivot[[RouteID]:[RouteID]],0))</f>
        <v>375</v>
      </c>
      <c r="Q4713" t="str">
        <f>INDEX(AirportPivot[AirportName],MATCH($N4713,AirportPivot[[AirportID]:[AirportID]],0))</f>
        <v>San Francisco International</v>
      </c>
      <c r="R4713">
        <f>INDEX(AirportPivot[Gates (number of available)],MATCH($N4713,AirportPivot[[AirportID]:[AirportID]],0))</f>
        <v>70</v>
      </c>
    </row>
    <row r="4714" spans="1:18" x14ac:dyDescent="0.25">
      <c r="A4714" s="3" t="s">
        <v>4746</v>
      </c>
      <c r="B4714" s="12">
        <v>41809</v>
      </c>
      <c r="C4714" s="4" t="s">
        <v>40</v>
      </c>
      <c r="D4714" s="4">
        <v>3</v>
      </c>
      <c r="E4714" s="4">
        <v>69</v>
      </c>
      <c r="F4714" s="5">
        <v>0.70833333333333337</v>
      </c>
      <c r="G4714" s="6">
        <v>126.5</v>
      </c>
      <c r="H4714" s="7">
        <v>22896.5</v>
      </c>
      <c r="I4714" s="7">
        <f>FlightsPivot[[#This Row],[Total Fare]]*10%</f>
        <v>2289.65</v>
      </c>
      <c r="J4714" s="7">
        <f>FlightsPivot[[#This Row],[Total Fare]]+FlightsPivot[[#This Row],[10% tax ]]</f>
        <v>25186.15</v>
      </c>
      <c r="K4714" s="4">
        <v>6</v>
      </c>
      <c r="L4714" s="4">
        <v>2014</v>
      </c>
      <c r="M4714" t="str">
        <f>INDEX(RoutesPivot[DepAirport],MATCH($C4714,RoutesPivot[[RouteID]:[RouteID]],0))</f>
        <v>ORD</v>
      </c>
      <c r="N4714" t="str">
        <f>INDEX(RoutesPivot[AirportID],MATCH($C4714,RoutesPivot[[RouteID]:[RouteID]],0))</f>
        <v>MSP</v>
      </c>
      <c r="O4714">
        <f>INDEX(RoutesPivot[Distance],MATCH($C4714,RoutesPivot[[RouteID]:[RouteID]],0))</f>
        <v>300</v>
      </c>
      <c r="P4714">
        <f>INDEX(RoutesPivot[ListPrice],MATCH($C4714,RoutesPivot[[RouteID]:[RouteID]],0))</f>
        <v>115</v>
      </c>
      <c r="Q4714" t="str">
        <f>INDEX(AirportPivot[AirportName],MATCH($N4714,AirportPivot[[AirportID]:[AirportID]],0))</f>
        <v>Minneapolis-St Paul International/Wold-Chamberlain</v>
      </c>
      <c r="R4714">
        <f>INDEX(AirportPivot[Gates (number of available)],MATCH($N4714,AirportPivot[[AirportID]:[AirportID]],0))</f>
        <v>65</v>
      </c>
    </row>
    <row r="4715" spans="1:18" x14ac:dyDescent="0.25">
      <c r="A4715" s="3" t="s">
        <v>4747</v>
      </c>
      <c r="B4715" s="12">
        <v>42344</v>
      </c>
      <c r="C4715" s="4" t="s">
        <v>27</v>
      </c>
      <c r="D4715" s="4">
        <v>7.9</v>
      </c>
      <c r="E4715" s="4">
        <v>110</v>
      </c>
      <c r="F4715" s="5">
        <v>0.625</v>
      </c>
      <c r="G4715" s="6">
        <v>200</v>
      </c>
      <c r="H4715" s="7">
        <v>37000</v>
      </c>
      <c r="I4715" s="7">
        <f>FlightsPivot[[#This Row],[Total Fare]]*10%</f>
        <v>3700</v>
      </c>
      <c r="J4715" s="7">
        <f>FlightsPivot[[#This Row],[Total Fare]]+FlightsPivot[[#This Row],[10% tax ]]</f>
        <v>40700</v>
      </c>
      <c r="K4715" s="4">
        <v>12</v>
      </c>
      <c r="L4715" s="4">
        <v>2015</v>
      </c>
      <c r="M4715" t="str">
        <f>INDEX(RoutesPivot[DepAirport],MATCH($C4715,RoutesPivot[[RouteID]:[RouteID]],0))</f>
        <v>ORD</v>
      </c>
      <c r="N4715" t="str">
        <f>INDEX(RoutesPivot[AirportID],MATCH($C4715,RoutesPivot[[RouteID]:[RouteID]],0))</f>
        <v>ATL</v>
      </c>
      <c r="O4715">
        <f>INDEX(RoutesPivot[Distance],MATCH($C4715,RoutesPivot[[RouteID]:[RouteID]],0))</f>
        <v>510</v>
      </c>
      <c r="P4715">
        <f>INDEX(RoutesPivot[ListPrice],MATCH($C4715,RoutesPivot[[RouteID]:[RouteID]],0))</f>
        <v>200</v>
      </c>
      <c r="Q4715" t="str">
        <f>INDEX(AirportPivot[AirportName],MATCH($N4715,AirportPivot[[AirportID]:[AirportID]],0))</f>
        <v>Hartsfield-Jackson Atlanta International</v>
      </c>
      <c r="R4715">
        <f>INDEX(AirportPivot[Gates (number of available)],MATCH($N4715,AirportPivot[[AirportID]:[AirportID]],0))</f>
        <v>100</v>
      </c>
    </row>
    <row r="4716" spans="1:18" x14ac:dyDescent="0.25">
      <c r="A4716" s="3" t="s">
        <v>4748</v>
      </c>
      <c r="B4716" s="12">
        <v>42181</v>
      </c>
      <c r="C4716" s="4" t="s">
        <v>30</v>
      </c>
      <c r="D4716" s="4">
        <v>2.2000000000000002</v>
      </c>
      <c r="E4716" s="4">
        <v>123</v>
      </c>
      <c r="F4716" s="5">
        <v>0.79166666666666663</v>
      </c>
      <c r="G4716" s="6">
        <v>275</v>
      </c>
      <c r="H4716" s="7">
        <v>50875</v>
      </c>
      <c r="I4716" s="7">
        <f>FlightsPivot[[#This Row],[Total Fare]]*10%</f>
        <v>5087.5</v>
      </c>
      <c r="J4716" s="7">
        <f>FlightsPivot[[#This Row],[Total Fare]]+FlightsPivot[[#This Row],[10% tax ]]</f>
        <v>55962.5</v>
      </c>
      <c r="K4716" s="4">
        <v>6</v>
      </c>
      <c r="L4716" s="4">
        <v>2015</v>
      </c>
      <c r="M4716" t="str">
        <f>INDEX(RoutesPivot[DepAirport],MATCH($C4716,RoutesPivot[[RouteID]:[RouteID]],0))</f>
        <v>ORD</v>
      </c>
      <c r="N4716" t="str">
        <f>INDEX(RoutesPivot[AirportID],MATCH($C4716,RoutesPivot[[RouteID]:[RouteID]],0))</f>
        <v>MCO</v>
      </c>
      <c r="O4716">
        <f>INDEX(RoutesPivot[Distance],MATCH($C4716,RoutesPivot[[RouteID]:[RouteID]],0))</f>
        <v>850</v>
      </c>
      <c r="P4716">
        <f>INDEX(RoutesPivot[ListPrice],MATCH($C4716,RoutesPivot[[RouteID]:[RouteID]],0))</f>
        <v>250</v>
      </c>
      <c r="Q4716" t="str">
        <f>INDEX(AirportPivot[AirportName],MATCH($N4716,AirportPivot[[AirportID]:[AirportID]],0))</f>
        <v>Orlando International</v>
      </c>
      <c r="R4716">
        <f>INDEX(AirportPivot[Gates (number of available)],MATCH($N4716,AirportPivot[[AirportID]:[AirportID]],0))</f>
        <v>67</v>
      </c>
    </row>
    <row r="4717" spans="1:18" x14ac:dyDescent="0.25">
      <c r="A4717" s="3" t="s">
        <v>4749</v>
      </c>
      <c r="B4717" s="12">
        <v>41892</v>
      </c>
      <c r="C4717" s="4" t="s">
        <v>17</v>
      </c>
      <c r="D4717" s="4">
        <v>4.4000000000000004</v>
      </c>
      <c r="E4717" s="4">
        <v>139</v>
      </c>
      <c r="F4717" s="5">
        <v>0.70833333333333337</v>
      </c>
      <c r="G4717" s="6">
        <v>350</v>
      </c>
      <c r="H4717" s="7">
        <v>64750</v>
      </c>
      <c r="I4717" s="7">
        <f>FlightsPivot[[#This Row],[Total Fare]]*10%</f>
        <v>6475</v>
      </c>
      <c r="J4717" s="7">
        <f>FlightsPivot[[#This Row],[Total Fare]]+FlightsPivot[[#This Row],[10% tax ]]</f>
        <v>71225</v>
      </c>
      <c r="K4717" s="4">
        <v>9</v>
      </c>
      <c r="L4717" s="4">
        <v>2014</v>
      </c>
      <c r="M4717" t="str">
        <f>INDEX(RoutesPivot[DepAirport],MATCH($C4717,RoutesPivot[[RouteID]:[RouteID]],0))</f>
        <v>ORD</v>
      </c>
      <c r="N4717" t="str">
        <f>INDEX(RoutesPivot[AirportID],MATCH($C4717,RoutesPivot[[RouteID]:[RouteID]],0))</f>
        <v>LAX</v>
      </c>
      <c r="O4717">
        <f>INDEX(RoutesPivot[Distance],MATCH($C4717,RoutesPivot[[RouteID]:[RouteID]],0))</f>
        <v>1518</v>
      </c>
      <c r="P4717">
        <f>INDEX(RoutesPivot[ListPrice],MATCH($C4717,RoutesPivot[[RouteID]:[RouteID]],0))</f>
        <v>350</v>
      </c>
      <c r="Q4717" t="str">
        <f>INDEX(AirportPivot[AirportName],MATCH($N4717,AirportPivot[[AirportID]:[AirportID]],0))</f>
        <v>Los Angeles International</v>
      </c>
      <c r="R4717">
        <f>INDEX(AirportPivot[Gates (number of available)],MATCH($N4717,AirportPivot[[AirportID]:[AirportID]],0))</f>
        <v>86</v>
      </c>
    </row>
    <row r="4718" spans="1:18" x14ac:dyDescent="0.25">
      <c r="A4718" s="3" t="s">
        <v>4750</v>
      </c>
      <c r="B4718" s="12">
        <v>41827</v>
      </c>
      <c r="C4718" s="4" t="s">
        <v>25</v>
      </c>
      <c r="D4718" s="4">
        <v>1.7</v>
      </c>
      <c r="E4718" s="4">
        <v>156</v>
      </c>
      <c r="F4718" s="5">
        <v>0.58333333333333337</v>
      </c>
      <c r="G4718" s="6">
        <v>220</v>
      </c>
      <c r="H4718" s="7">
        <v>36300</v>
      </c>
      <c r="I4718" s="7">
        <f>FlightsPivot[[#This Row],[Total Fare]]*10%</f>
        <v>3630</v>
      </c>
      <c r="J4718" s="7">
        <f>FlightsPivot[[#This Row],[Total Fare]]+FlightsPivot[[#This Row],[10% tax ]]</f>
        <v>39930</v>
      </c>
      <c r="K4718" s="4">
        <v>7</v>
      </c>
      <c r="L4718" s="4">
        <v>2014</v>
      </c>
      <c r="M4718" t="str">
        <f>INDEX(RoutesPivot[DepAirport],MATCH($C4718,RoutesPivot[[RouteID]:[RouteID]],0))</f>
        <v>ORD</v>
      </c>
      <c r="N4718" t="str">
        <f>INDEX(RoutesPivot[AirportID],MATCH($C4718,RoutesPivot[[RouteID]:[RouteID]],0))</f>
        <v>DFW</v>
      </c>
      <c r="O4718">
        <f>INDEX(RoutesPivot[Distance],MATCH($C4718,RoutesPivot[[RouteID]:[RouteID]],0))</f>
        <v>700</v>
      </c>
      <c r="P4718">
        <f>INDEX(RoutesPivot[ListPrice],MATCH($C4718,RoutesPivot[[RouteID]:[RouteID]],0))</f>
        <v>200</v>
      </c>
      <c r="Q4718" t="str">
        <f>INDEX(AirportPivot[AirportName],MATCH($N4718,AirportPivot[[AirportID]:[AirportID]],0))</f>
        <v>Dallas/Fort Worth International</v>
      </c>
      <c r="R4718">
        <f>INDEX(AirportPivot[Gates (number of available)],MATCH($N4718,AirportPivot[[AirportID]:[AirportID]],0))</f>
        <v>130</v>
      </c>
    </row>
    <row r="4719" spans="1:18" x14ac:dyDescent="0.25">
      <c r="A4719" s="3" t="s">
        <v>4751</v>
      </c>
      <c r="B4719" s="12">
        <v>41995</v>
      </c>
      <c r="C4719" s="4" t="s">
        <v>27</v>
      </c>
      <c r="D4719" s="4">
        <v>12.4</v>
      </c>
      <c r="E4719" s="4">
        <v>163</v>
      </c>
      <c r="F4719" s="5">
        <v>0.33333333333333331</v>
      </c>
      <c r="G4719" s="6">
        <v>280</v>
      </c>
      <c r="H4719" s="7">
        <v>46200</v>
      </c>
      <c r="I4719" s="7">
        <f>FlightsPivot[[#This Row],[Total Fare]]*10%</f>
        <v>4620</v>
      </c>
      <c r="J4719" s="7">
        <f>FlightsPivot[[#This Row],[Total Fare]]+FlightsPivot[[#This Row],[10% tax ]]</f>
        <v>50820</v>
      </c>
      <c r="K4719" s="4">
        <v>12</v>
      </c>
      <c r="L4719" s="4">
        <v>2014</v>
      </c>
      <c r="M4719" t="str">
        <f>INDEX(RoutesPivot[DepAirport],MATCH($C4719,RoutesPivot[[RouteID]:[RouteID]],0))</f>
        <v>ORD</v>
      </c>
      <c r="N4719" t="str">
        <f>INDEX(RoutesPivot[AirportID],MATCH($C4719,RoutesPivot[[RouteID]:[RouteID]],0))</f>
        <v>ATL</v>
      </c>
      <c r="O4719">
        <f>INDEX(RoutesPivot[Distance],MATCH($C4719,RoutesPivot[[RouteID]:[RouteID]],0))</f>
        <v>510</v>
      </c>
      <c r="P4719">
        <f>INDEX(RoutesPivot[ListPrice],MATCH($C4719,RoutesPivot[[RouteID]:[RouteID]],0))</f>
        <v>200</v>
      </c>
      <c r="Q4719" t="str">
        <f>INDEX(AirportPivot[AirportName],MATCH($N4719,AirportPivot[[AirportID]:[AirportID]],0))</f>
        <v>Hartsfield-Jackson Atlanta International</v>
      </c>
      <c r="R4719">
        <f>INDEX(AirportPivot[Gates (number of available)],MATCH($N4719,AirportPivot[[AirportID]:[AirportID]],0))</f>
        <v>100</v>
      </c>
    </row>
    <row r="4720" spans="1:18" x14ac:dyDescent="0.25">
      <c r="A4720" s="3" t="s">
        <v>4752</v>
      </c>
      <c r="B4720" s="12">
        <v>42046</v>
      </c>
      <c r="C4720" s="4" t="s">
        <v>27</v>
      </c>
      <c r="D4720" s="4">
        <v>11.7</v>
      </c>
      <c r="E4720" s="4">
        <v>106</v>
      </c>
      <c r="F4720" s="5">
        <v>0.47916666666666669</v>
      </c>
      <c r="G4720" s="6">
        <v>200</v>
      </c>
      <c r="H4720" s="7">
        <v>37000</v>
      </c>
      <c r="I4720" s="7">
        <f>FlightsPivot[[#This Row],[Total Fare]]*10%</f>
        <v>3700</v>
      </c>
      <c r="J4720" s="7">
        <f>FlightsPivot[[#This Row],[Total Fare]]+FlightsPivot[[#This Row],[10% tax ]]</f>
        <v>40700</v>
      </c>
      <c r="K4720" s="4">
        <v>2</v>
      </c>
      <c r="L4720" s="4">
        <v>2015</v>
      </c>
      <c r="M4720" t="str">
        <f>INDEX(RoutesPivot[DepAirport],MATCH($C4720,RoutesPivot[[RouteID]:[RouteID]],0))</f>
        <v>ORD</v>
      </c>
      <c r="N4720" t="str">
        <f>INDEX(RoutesPivot[AirportID],MATCH($C4720,RoutesPivot[[RouteID]:[RouteID]],0))</f>
        <v>ATL</v>
      </c>
      <c r="O4720">
        <f>INDEX(RoutesPivot[Distance],MATCH($C4720,RoutesPivot[[RouteID]:[RouteID]],0))</f>
        <v>510</v>
      </c>
      <c r="P4720">
        <f>INDEX(RoutesPivot[ListPrice],MATCH($C4720,RoutesPivot[[RouteID]:[RouteID]],0))</f>
        <v>200</v>
      </c>
      <c r="Q4720" t="str">
        <f>INDEX(AirportPivot[AirportName],MATCH($N4720,AirportPivot[[AirportID]:[AirportID]],0))</f>
        <v>Hartsfield-Jackson Atlanta International</v>
      </c>
      <c r="R4720">
        <f>INDEX(AirportPivot[Gates (number of available)],MATCH($N4720,AirportPivot[[AirportID]:[AirportID]],0))</f>
        <v>100</v>
      </c>
    </row>
    <row r="4721" spans="1:18" x14ac:dyDescent="0.25">
      <c r="A4721" s="3" t="s">
        <v>4753</v>
      </c>
      <c r="B4721" s="12">
        <v>41960</v>
      </c>
      <c r="C4721" s="4" t="s">
        <v>21</v>
      </c>
      <c r="D4721" s="4">
        <v>1.6</v>
      </c>
      <c r="E4721" s="4">
        <v>54</v>
      </c>
      <c r="F4721" s="5">
        <v>0.75</v>
      </c>
      <c r="G4721" s="6">
        <v>125</v>
      </c>
      <c r="H4721" s="7">
        <v>20625</v>
      </c>
      <c r="I4721" s="7">
        <f>FlightsPivot[[#This Row],[Total Fare]]*10%</f>
        <v>2062.5</v>
      </c>
      <c r="J4721" s="7">
        <f>FlightsPivot[[#This Row],[Total Fare]]+FlightsPivot[[#This Row],[10% tax ]]</f>
        <v>22687.5</v>
      </c>
      <c r="K4721" s="4">
        <v>11</v>
      </c>
      <c r="L4721" s="4">
        <v>2014</v>
      </c>
      <c r="M4721" t="str">
        <f>INDEX(RoutesPivot[DepAirport],MATCH($C4721,RoutesPivot[[RouteID]:[RouteID]],0))</f>
        <v>ORD</v>
      </c>
      <c r="N4721" t="str">
        <f>INDEX(RoutesPivot[AirportID],MATCH($C4721,RoutesPivot[[RouteID]:[RouteID]],0))</f>
        <v>CLT</v>
      </c>
      <c r="O4721">
        <f>INDEX(RoutesPivot[Distance],MATCH($C4721,RoutesPivot[[RouteID]:[RouteID]],0))</f>
        <v>700</v>
      </c>
      <c r="P4721">
        <f>INDEX(RoutesPivot[ListPrice],MATCH($C4721,RoutesPivot[[RouteID]:[RouteID]],0))</f>
        <v>125</v>
      </c>
      <c r="Q4721" t="str">
        <f>INDEX(AirportPivot[AirportName],MATCH($N4721,AirportPivot[[AirportID]:[AirportID]],0))</f>
        <v>Charlotte/Douglas International</v>
      </c>
      <c r="R4721">
        <f>INDEX(AirportPivot[Gates (number of available)],MATCH($N4721,AirportPivot[[AirportID]:[AirportID]],0))</f>
        <v>65</v>
      </c>
    </row>
    <row r="4722" spans="1:18" x14ac:dyDescent="0.25">
      <c r="A4722" s="3" t="s">
        <v>4754</v>
      </c>
      <c r="B4722" s="12">
        <v>41928</v>
      </c>
      <c r="C4722" s="4" t="s">
        <v>25</v>
      </c>
      <c r="D4722" s="4">
        <v>2.2000000000000002</v>
      </c>
      <c r="E4722" s="4">
        <v>171</v>
      </c>
      <c r="F4722" s="5">
        <v>0.625</v>
      </c>
      <c r="G4722" s="6">
        <v>200</v>
      </c>
      <c r="H4722" s="7">
        <v>33000</v>
      </c>
      <c r="I4722" s="7">
        <f>FlightsPivot[[#This Row],[Total Fare]]*10%</f>
        <v>3300</v>
      </c>
      <c r="J4722" s="7">
        <f>FlightsPivot[[#This Row],[Total Fare]]+FlightsPivot[[#This Row],[10% tax ]]</f>
        <v>36300</v>
      </c>
      <c r="K4722" s="4">
        <v>10</v>
      </c>
      <c r="L4722" s="4">
        <v>2014</v>
      </c>
      <c r="M4722" t="str">
        <f>INDEX(RoutesPivot[DepAirport],MATCH($C4722,RoutesPivot[[RouteID]:[RouteID]],0))</f>
        <v>ORD</v>
      </c>
      <c r="N4722" t="str">
        <f>INDEX(RoutesPivot[AirportID],MATCH($C4722,RoutesPivot[[RouteID]:[RouteID]],0))</f>
        <v>DFW</v>
      </c>
      <c r="O4722">
        <f>INDEX(RoutesPivot[Distance],MATCH($C4722,RoutesPivot[[RouteID]:[RouteID]],0))</f>
        <v>700</v>
      </c>
      <c r="P4722">
        <f>INDEX(RoutesPivot[ListPrice],MATCH($C4722,RoutesPivot[[RouteID]:[RouteID]],0))</f>
        <v>200</v>
      </c>
      <c r="Q4722" t="str">
        <f>INDEX(AirportPivot[AirportName],MATCH($N4722,AirportPivot[[AirportID]:[AirportID]],0))</f>
        <v>Dallas/Fort Worth International</v>
      </c>
      <c r="R4722">
        <f>INDEX(AirportPivot[Gates (number of available)],MATCH($N4722,AirportPivot[[AirportID]:[AirportID]],0))</f>
        <v>130</v>
      </c>
    </row>
    <row r="4723" spans="1:18" x14ac:dyDescent="0.25">
      <c r="A4723" s="3" t="s">
        <v>4755</v>
      </c>
      <c r="B4723" s="12">
        <v>42305</v>
      </c>
      <c r="C4723" s="4" t="s">
        <v>17</v>
      </c>
      <c r="D4723" s="4">
        <v>3.5</v>
      </c>
      <c r="E4723" s="4">
        <v>78</v>
      </c>
      <c r="F4723" s="5">
        <v>0.75</v>
      </c>
      <c r="G4723" s="6">
        <v>350</v>
      </c>
      <c r="H4723" s="7">
        <v>63350</v>
      </c>
      <c r="I4723" s="7">
        <f>FlightsPivot[[#This Row],[Total Fare]]*10%</f>
        <v>6335</v>
      </c>
      <c r="J4723" s="7">
        <f>FlightsPivot[[#This Row],[Total Fare]]+FlightsPivot[[#This Row],[10% tax ]]</f>
        <v>69685</v>
      </c>
      <c r="K4723" s="4">
        <v>10</v>
      </c>
      <c r="L4723" s="4">
        <v>2015</v>
      </c>
      <c r="M4723" t="str">
        <f>INDEX(RoutesPivot[DepAirport],MATCH($C4723,RoutesPivot[[RouteID]:[RouteID]],0))</f>
        <v>ORD</v>
      </c>
      <c r="N4723" t="str">
        <f>INDEX(RoutesPivot[AirportID],MATCH($C4723,RoutesPivot[[RouteID]:[RouteID]],0))</f>
        <v>LAX</v>
      </c>
      <c r="O4723">
        <f>INDEX(RoutesPivot[Distance],MATCH($C4723,RoutesPivot[[RouteID]:[RouteID]],0))</f>
        <v>1518</v>
      </c>
      <c r="P4723">
        <f>INDEX(RoutesPivot[ListPrice],MATCH($C4723,RoutesPivot[[RouteID]:[RouteID]],0))</f>
        <v>350</v>
      </c>
      <c r="Q4723" t="str">
        <f>INDEX(AirportPivot[AirportName],MATCH($N4723,AirportPivot[[AirportID]:[AirportID]],0))</f>
        <v>Los Angeles International</v>
      </c>
      <c r="R4723">
        <f>INDEX(AirportPivot[Gates (number of available)],MATCH($N4723,AirportPivot[[AirportID]:[AirportID]],0))</f>
        <v>86</v>
      </c>
    </row>
    <row r="4724" spans="1:18" x14ac:dyDescent="0.25">
      <c r="A4724" s="3" t="s">
        <v>4756</v>
      </c>
      <c r="B4724" s="12">
        <v>41697</v>
      </c>
      <c r="C4724" s="4" t="s">
        <v>30</v>
      </c>
      <c r="D4724" s="4">
        <v>2.2000000000000002</v>
      </c>
      <c r="E4724" s="4">
        <v>122</v>
      </c>
      <c r="F4724" s="5">
        <v>0.8125</v>
      </c>
      <c r="G4724" s="6">
        <v>250</v>
      </c>
      <c r="H4724" s="7">
        <v>46250</v>
      </c>
      <c r="I4724" s="7">
        <f>FlightsPivot[[#This Row],[Total Fare]]*10%</f>
        <v>4625</v>
      </c>
      <c r="J4724" s="7">
        <f>FlightsPivot[[#This Row],[Total Fare]]+FlightsPivot[[#This Row],[10% tax ]]</f>
        <v>50875</v>
      </c>
      <c r="K4724" s="4">
        <v>2</v>
      </c>
      <c r="L4724" s="4">
        <v>2014</v>
      </c>
      <c r="M4724" t="str">
        <f>INDEX(RoutesPivot[DepAirport],MATCH($C4724,RoutesPivot[[RouteID]:[RouteID]],0))</f>
        <v>ORD</v>
      </c>
      <c r="N4724" t="str">
        <f>INDEX(RoutesPivot[AirportID],MATCH($C4724,RoutesPivot[[RouteID]:[RouteID]],0))</f>
        <v>MCO</v>
      </c>
      <c r="O4724">
        <f>INDEX(RoutesPivot[Distance],MATCH($C4724,RoutesPivot[[RouteID]:[RouteID]],0))</f>
        <v>850</v>
      </c>
      <c r="P4724">
        <f>INDEX(RoutesPivot[ListPrice],MATCH($C4724,RoutesPivot[[RouteID]:[RouteID]],0))</f>
        <v>250</v>
      </c>
      <c r="Q4724" t="str">
        <f>INDEX(AirportPivot[AirportName],MATCH($N4724,AirportPivot[[AirportID]:[AirportID]],0))</f>
        <v>Orlando International</v>
      </c>
      <c r="R4724">
        <f>INDEX(AirportPivot[Gates (number of available)],MATCH($N4724,AirportPivot[[AirportID]:[AirportID]],0))</f>
        <v>67</v>
      </c>
    </row>
    <row r="4725" spans="1:18" x14ac:dyDescent="0.25">
      <c r="A4725" s="3" t="s">
        <v>4757</v>
      </c>
      <c r="B4725" s="12">
        <v>42117</v>
      </c>
      <c r="C4725" s="4" t="s">
        <v>23</v>
      </c>
      <c r="D4725" s="4">
        <v>1.1000000000000001</v>
      </c>
      <c r="E4725" s="4">
        <v>125</v>
      </c>
      <c r="F4725" s="5">
        <v>0.58333333333333337</v>
      </c>
      <c r="G4725" s="6">
        <v>300</v>
      </c>
      <c r="H4725" s="7">
        <v>55500</v>
      </c>
      <c r="I4725" s="7">
        <f>FlightsPivot[[#This Row],[Total Fare]]*10%</f>
        <v>5550</v>
      </c>
      <c r="J4725" s="7">
        <f>FlightsPivot[[#This Row],[Total Fare]]+FlightsPivot[[#This Row],[10% tax ]]</f>
        <v>61050</v>
      </c>
      <c r="K4725" s="4">
        <v>4</v>
      </c>
      <c r="L4725" s="4">
        <v>2015</v>
      </c>
      <c r="M4725" t="str">
        <f>INDEX(RoutesPivot[DepAirport],MATCH($C4725,RoutesPivot[[RouteID]:[RouteID]],0))</f>
        <v>ORD</v>
      </c>
      <c r="N4725" t="str">
        <f>INDEX(RoutesPivot[AirportID],MATCH($C4725,RoutesPivot[[RouteID]:[RouteID]],0))</f>
        <v>DEN</v>
      </c>
      <c r="O4725">
        <f>INDEX(RoutesPivot[Distance],MATCH($C4725,RoutesPivot[[RouteID]:[RouteID]],0))</f>
        <v>800</v>
      </c>
      <c r="P4725">
        <f>INDEX(RoutesPivot[ListPrice],MATCH($C4725,RoutesPivot[[RouteID]:[RouteID]],0))</f>
        <v>300</v>
      </c>
      <c r="Q4725" t="str">
        <f>INDEX(AirportPivot[AirportName],MATCH($N4725,AirportPivot[[AirportID]:[AirportID]],0))</f>
        <v>Denver International</v>
      </c>
      <c r="R4725">
        <f>INDEX(AirportPivot[Gates (number of available)],MATCH($N4725,AirportPivot[[AirportID]:[AirportID]],0))</f>
        <v>75</v>
      </c>
    </row>
    <row r="4726" spans="1:18" x14ac:dyDescent="0.25">
      <c r="A4726" s="3" t="s">
        <v>4758</v>
      </c>
      <c r="B4726" s="12">
        <v>42169</v>
      </c>
      <c r="C4726" s="4" t="s">
        <v>25</v>
      </c>
      <c r="D4726" s="4">
        <v>1.7</v>
      </c>
      <c r="E4726" s="4">
        <v>150</v>
      </c>
      <c r="F4726" s="5">
        <v>0.75</v>
      </c>
      <c r="G4726" s="6">
        <v>220</v>
      </c>
      <c r="H4726" s="7">
        <v>40700</v>
      </c>
      <c r="I4726" s="7">
        <f>FlightsPivot[[#This Row],[Total Fare]]*10%</f>
        <v>4070</v>
      </c>
      <c r="J4726" s="7">
        <f>FlightsPivot[[#This Row],[Total Fare]]+FlightsPivot[[#This Row],[10% tax ]]</f>
        <v>44770</v>
      </c>
      <c r="K4726" s="4">
        <v>6</v>
      </c>
      <c r="L4726" s="4">
        <v>2015</v>
      </c>
      <c r="M4726" t="str">
        <f>INDEX(RoutesPivot[DepAirport],MATCH($C4726,RoutesPivot[[RouteID]:[RouteID]],0))</f>
        <v>ORD</v>
      </c>
      <c r="N4726" t="str">
        <f>INDEX(RoutesPivot[AirportID],MATCH($C4726,RoutesPivot[[RouteID]:[RouteID]],0))</f>
        <v>DFW</v>
      </c>
      <c r="O4726">
        <f>INDEX(RoutesPivot[Distance],MATCH($C4726,RoutesPivot[[RouteID]:[RouteID]],0))</f>
        <v>700</v>
      </c>
      <c r="P4726">
        <f>INDEX(RoutesPivot[ListPrice],MATCH($C4726,RoutesPivot[[RouteID]:[RouteID]],0))</f>
        <v>200</v>
      </c>
      <c r="Q4726" t="str">
        <f>INDEX(AirportPivot[AirportName],MATCH($N4726,AirportPivot[[AirportID]:[AirportID]],0))</f>
        <v>Dallas/Fort Worth International</v>
      </c>
      <c r="R4726">
        <f>INDEX(AirportPivot[Gates (number of available)],MATCH($N4726,AirportPivot[[AirportID]:[AirportID]],0))</f>
        <v>130</v>
      </c>
    </row>
    <row r="4727" spans="1:18" x14ac:dyDescent="0.25">
      <c r="A4727" s="3" t="s">
        <v>4759</v>
      </c>
      <c r="B4727" s="12">
        <v>42217</v>
      </c>
      <c r="C4727" s="4" t="s">
        <v>15</v>
      </c>
      <c r="D4727" s="4">
        <v>1.6</v>
      </c>
      <c r="E4727" s="4">
        <v>136</v>
      </c>
      <c r="F4727" s="5">
        <v>0.60416666666666663</v>
      </c>
      <c r="G4727" s="6">
        <v>247.5</v>
      </c>
      <c r="H4727" s="7">
        <v>45787.5</v>
      </c>
      <c r="I4727" s="7">
        <f>FlightsPivot[[#This Row],[Total Fare]]*10%</f>
        <v>4578.75</v>
      </c>
      <c r="J4727" s="7">
        <f>FlightsPivot[[#This Row],[Total Fare]]+FlightsPivot[[#This Row],[10% tax ]]</f>
        <v>50366.25</v>
      </c>
      <c r="K4727" s="4">
        <v>8</v>
      </c>
      <c r="L4727" s="4">
        <v>2015</v>
      </c>
      <c r="M4727" t="str">
        <f>INDEX(RoutesPivot[DepAirport],MATCH($C4727,RoutesPivot[[RouteID]:[RouteID]],0))</f>
        <v>ORD</v>
      </c>
      <c r="N4727" t="str">
        <f>INDEX(RoutesPivot[AirportID],MATCH($C4727,RoutesPivot[[RouteID]:[RouteID]],0))</f>
        <v>EWR</v>
      </c>
      <c r="O4727">
        <f>INDEX(RoutesPivot[Distance],MATCH($C4727,RoutesPivot[[RouteID]:[RouteID]],0))</f>
        <v>600</v>
      </c>
      <c r="P4727">
        <f>INDEX(RoutesPivot[ListPrice],MATCH($C4727,RoutesPivot[[RouteID]:[RouteID]],0))</f>
        <v>225</v>
      </c>
      <c r="Q4727" t="str">
        <f>INDEX(AirportPivot[AirportName],MATCH($N4727,AirportPivot[[AirportID]:[AirportID]],0))</f>
        <v>Newark Liberty International</v>
      </c>
      <c r="R4727">
        <f>INDEX(AirportPivot[Gates (number of available)],MATCH($N4727,AirportPivot[[AirportID]:[AirportID]],0))</f>
        <v>82</v>
      </c>
    </row>
    <row r="4728" spans="1:18" x14ac:dyDescent="0.25">
      <c r="A4728" s="3" t="s">
        <v>4760</v>
      </c>
      <c r="B4728" s="12">
        <v>42338</v>
      </c>
      <c r="C4728" s="4" t="s">
        <v>27</v>
      </c>
      <c r="D4728" s="4">
        <v>8.6999999999999993</v>
      </c>
      <c r="E4728" s="4">
        <v>178</v>
      </c>
      <c r="F4728" s="5">
        <v>0.875</v>
      </c>
      <c r="G4728" s="6">
        <v>200</v>
      </c>
      <c r="H4728" s="7">
        <v>33000</v>
      </c>
      <c r="I4728" s="7">
        <f>FlightsPivot[[#This Row],[Total Fare]]*10%</f>
        <v>3300</v>
      </c>
      <c r="J4728" s="7">
        <f>FlightsPivot[[#This Row],[Total Fare]]+FlightsPivot[[#This Row],[10% tax ]]</f>
        <v>36300</v>
      </c>
      <c r="K4728" s="4">
        <v>11</v>
      </c>
      <c r="L4728" s="4">
        <v>2015</v>
      </c>
      <c r="M4728" t="str">
        <f>INDEX(RoutesPivot[DepAirport],MATCH($C4728,RoutesPivot[[RouteID]:[RouteID]],0))</f>
        <v>ORD</v>
      </c>
      <c r="N4728" t="str">
        <f>INDEX(RoutesPivot[AirportID],MATCH($C4728,RoutesPivot[[RouteID]:[RouteID]],0))</f>
        <v>ATL</v>
      </c>
      <c r="O4728">
        <f>INDEX(RoutesPivot[Distance],MATCH($C4728,RoutesPivot[[RouteID]:[RouteID]],0))</f>
        <v>510</v>
      </c>
      <c r="P4728">
        <f>INDEX(RoutesPivot[ListPrice],MATCH($C4728,RoutesPivot[[RouteID]:[RouteID]],0))</f>
        <v>200</v>
      </c>
      <c r="Q4728" t="str">
        <f>INDEX(AirportPivot[AirportName],MATCH($N4728,AirportPivot[[AirportID]:[AirportID]],0))</f>
        <v>Hartsfield-Jackson Atlanta International</v>
      </c>
      <c r="R4728">
        <f>INDEX(AirportPivot[Gates (number of available)],MATCH($N4728,AirportPivot[[AirportID]:[AirportID]],0))</f>
        <v>100</v>
      </c>
    </row>
    <row r="4729" spans="1:18" x14ac:dyDescent="0.25">
      <c r="A4729" s="3" t="s">
        <v>4761</v>
      </c>
      <c r="B4729" s="12">
        <v>41784</v>
      </c>
      <c r="C4729" s="4" t="s">
        <v>15</v>
      </c>
      <c r="D4729" s="4">
        <v>3.7</v>
      </c>
      <c r="E4729" s="4">
        <v>131</v>
      </c>
      <c r="F4729" s="5">
        <v>0.70833333333333337</v>
      </c>
      <c r="G4729" s="6">
        <v>225</v>
      </c>
      <c r="H4729" s="7">
        <v>41625</v>
      </c>
      <c r="I4729" s="7">
        <f>FlightsPivot[[#This Row],[Total Fare]]*10%</f>
        <v>4162.5</v>
      </c>
      <c r="J4729" s="7">
        <f>FlightsPivot[[#This Row],[Total Fare]]+FlightsPivot[[#This Row],[10% tax ]]</f>
        <v>45787.5</v>
      </c>
      <c r="K4729" s="4">
        <v>5</v>
      </c>
      <c r="L4729" s="4">
        <v>2014</v>
      </c>
      <c r="M4729" t="str">
        <f>INDEX(RoutesPivot[DepAirport],MATCH($C4729,RoutesPivot[[RouteID]:[RouteID]],0))</f>
        <v>ORD</v>
      </c>
      <c r="N4729" t="str">
        <f>INDEX(RoutesPivot[AirportID],MATCH($C4729,RoutesPivot[[RouteID]:[RouteID]],0))</f>
        <v>EWR</v>
      </c>
      <c r="O4729">
        <f>INDEX(RoutesPivot[Distance],MATCH($C4729,RoutesPivot[[RouteID]:[RouteID]],0))</f>
        <v>600</v>
      </c>
      <c r="P4729">
        <f>INDEX(RoutesPivot[ListPrice],MATCH($C4729,RoutesPivot[[RouteID]:[RouteID]],0))</f>
        <v>225</v>
      </c>
      <c r="Q4729" t="str">
        <f>INDEX(AirportPivot[AirportName],MATCH($N4729,AirportPivot[[AirportID]:[AirportID]],0))</f>
        <v>Newark Liberty International</v>
      </c>
      <c r="R4729">
        <f>INDEX(AirportPivot[Gates (number of available)],MATCH($N4729,AirportPivot[[AirportID]:[AirportID]],0))</f>
        <v>82</v>
      </c>
    </row>
    <row r="4730" spans="1:18" x14ac:dyDescent="0.25">
      <c r="A4730" s="3" t="s">
        <v>4762</v>
      </c>
      <c r="B4730" s="12">
        <v>42162</v>
      </c>
      <c r="C4730" s="4" t="s">
        <v>23</v>
      </c>
      <c r="D4730" s="4">
        <v>2.2000000000000002</v>
      </c>
      <c r="E4730" s="4">
        <v>66</v>
      </c>
      <c r="F4730" s="5">
        <v>0.70833333333333337</v>
      </c>
      <c r="G4730" s="6">
        <v>330</v>
      </c>
      <c r="H4730" s="7">
        <v>59730</v>
      </c>
      <c r="I4730" s="7">
        <f>FlightsPivot[[#This Row],[Total Fare]]*10%</f>
        <v>5973</v>
      </c>
      <c r="J4730" s="7">
        <f>FlightsPivot[[#This Row],[Total Fare]]+FlightsPivot[[#This Row],[10% tax ]]</f>
        <v>65703</v>
      </c>
      <c r="K4730" s="4">
        <v>6</v>
      </c>
      <c r="L4730" s="4">
        <v>2015</v>
      </c>
      <c r="M4730" t="str">
        <f>INDEX(RoutesPivot[DepAirport],MATCH($C4730,RoutesPivot[[RouteID]:[RouteID]],0))</f>
        <v>ORD</v>
      </c>
      <c r="N4730" t="str">
        <f>INDEX(RoutesPivot[AirportID],MATCH($C4730,RoutesPivot[[RouteID]:[RouteID]],0))</f>
        <v>DEN</v>
      </c>
      <c r="O4730">
        <f>INDEX(RoutesPivot[Distance],MATCH($C4730,RoutesPivot[[RouteID]:[RouteID]],0))</f>
        <v>800</v>
      </c>
      <c r="P4730">
        <f>INDEX(RoutesPivot[ListPrice],MATCH($C4730,RoutesPivot[[RouteID]:[RouteID]],0))</f>
        <v>300</v>
      </c>
      <c r="Q4730" t="str">
        <f>INDEX(AirportPivot[AirportName],MATCH($N4730,AirportPivot[[AirportID]:[AirportID]],0))</f>
        <v>Denver International</v>
      </c>
      <c r="R4730">
        <f>INDEX(AirportPivot[Gates (number of available)],MATCH($N4730,AirportPivot[[AirportID]:[AirportID]],0))</f>
        <v>75</v>
      </c>
    </row>
    <row r="4731" spans="1:18" x14ac:dyDescent="0.25">
      <c r="A4731" s="3" t="s">
        <v>4763</v>
      </c>
      <c r="B4731" s="12">
        <v>41997</v>
      </c>
      <c r="C4731" s="4" t="s">
        <v>83</v>
      </c>
      <c r="D4731" s="4">
        <v>2.5</v>
      </c>
      <c r="E4731" s="4">
        <v>113</v>
      </c>
      <c r="F4731" s="5">
        <v>0.375</v>
      </c>
      <c r="G4731" s="6">
        <v>336</v>
      </c>
      <c r="H4731" s="7">
        <v>62160</v>
      </c>
      <c r="I4731" s="7">
        <f>FlightsPivot[[#This Row],[Total Fare]]*10%</f>
        <v>6216</v>
      </c>
      <c r="J4731" s="7">
        <f>FlightsPivot[[#This Row],[Total Fare]]+FlightsPivot[[#This Row],[10% tax ]]</f>
        <v>68376</v>
      </c>
      <c r="K4731" s="4">
        <v>12</v>
      </c>
      <c r="L4731" s="4">
        <v>2014</v>
      </c>
      <c r="M4731" t="str">
        <f>INDEX(RoutesPivot[DepAirport],MATCH($C4731,RoutesPivot[[RouteID]:[RouteID]],0))</f>
        <v>ORD</v>
      </c>
      <c r="N4731" t="str">
        <f>INDEX(RoutesPivot[AirportID],MATCH($C4731,RoutesPivot[[RouteID]:[RouteID]],0))</f>
        <v>BWI</v>
      </c>
      <c r="O4731">
        <f>INDEX(RoutesPivot[Distance],MATCH($C4731,RoutesPivot[[RouteID]:[RouteID]],0))</f>
        <v>520</v>
      </c>
      <c r="P4731">
        <f>INDEX(RoutesPivot[ListPrice],MATCH($C4731,RoutesPivot[[RouteID]:[RouteID]],0))</f>
        <v>240</v>
      </c>
      <c r="Q4731" t="str">
        <f>INDEX(AirportPivot[AirportName],MATCH($N4731,AirportPivot[[AirportID]:[AirportID]],0))</f>
        <v>Baltimore/Washington International Thurgood Marshall</v>
      </c>
      <c r="R4731">
        <f>INDEX(AirportPivot[Gates (number of available)],MATCH($N4731,AirportPivot[[AirportID]:[AirportID]],0))</f>
        <v>58</v>
      </c>
    </row>
    <row r="4732" spans="1:18" x14ac:dyDescent="0.25">
      <c r="A4732" s="3" t="s">
        <v>4764</v>
      </c>
      <c r="B4732" s="12">
        <v>41862</v>
      </c>
      <c r="C4732" s="4" t="s">
        <v>33</v>
      </c>
      <c r="D4732" s="4">
        <v>1.9</v>
      </c>
      <c r="E4732" s="4">
        <v>210</v>
      </c>
      <c r="F4732" s="5">
        <v>0.375</v>
      </c>
      <c r="G4732" s="6">
        <v>412.5</v>
      </c>
      <c r="H4732" s="7">
        <v>68062.5</v>
      </c>
      <c r="I4732" s="7">
        <f>FlightsPivot[[#This Row],[Total Fare]]*10%</f>
        <v>6806.25</v>
      </c>
      <c r="J4732" s="7">
        <f>FlightsPivot[[#This Row],[Total Fare]]+FlightsPivot[[#This Row],[10% tax ]]</f>
        <v>74868.75</v>
      </c>
      <c r="K4732" s="4">
        <v>8</v>
      </c>
      <c r="L4732" s="4">
        <v>2014</v>
      </c>
      <c r="M4732" t="str">
        <f>INDEX(RoutesPivot[DepAirport],MATCH($C4732,RoutesPivot[[RouteID]:[RouteID]],0))</f>
        <v>ORD</v>
      </c>
      <c r="N4732" t="str">
        <f>INDEX(RoutesPivot[AirportID],MATCH($C4732,RoutesPivot[[RouteID]:[RouteID]],0))</f>
        <v>SFO</v>
      </c>
      <c r="O4732">
        <f>INDEX(RoutesPivot[Distance],MATCH($C4732,RoutesPivot[[RouteID]:[RouteID]],0))</f>
        <v>1600</v>
      </c>
      <c r="P4732">
        <f>INDEX(RoutesPivot[ListPrice],MATCH($C4732,RoutesPivot[[RouteID]:[RouteID]],0))</f>
        <v>375</v>
      </c>
      <c r="Q4732" t="str">
        <f>INDEX(AirportPivot[AirportName],MATCH($N4732,AirportPivot[[AirportID]:[AirportID]],0))</f>
        <v>San Francisco International</v>
      </c>
      <c r="R4732">
        <f>INDEX(AirportPivot[Gates (number of available)],MATCH($N4732,AirportPivot[[AirportID]:[AirportID]],0))</f>
        <v>70</v>
      </c>
    </row>
    <row r="4733" spans="1:18" x14ac:dyDescent="0.25">
      <c r="A4733" s="3" t="s">
        <v>4765</v>
      </c>
      <c r="B4733" s="12">
        <v>41761</v>
      </c>
      <c r="C4733" s="4" t="s">
        <v>27</v>
      </c>
      <c r="D4733" s="4">
        <v>8.1</v>
      </c>
      <c r="E4733" s="4">
        <v>107</v>
      </c>
      <c r="F4733" s="5">
        <v>0.75</v>
      </c>
      <c r="G4733" s="6">
        <v>200</v>
      </c>
      <c r="H4733" s="7">
        <v>37000</v>
      </c>
      <c r="I4733" s="7">
        <f>FlightsPivot[[#This Row],[Total Fare]]*10%</f>
        <v>3700</v>
      </c>
      <c r="J4733" s="7">
        <f>FlightsPivot[[#This Row],[Total Fare]]+FlightsPivot[[#This Row],[10% tax ]]</f>
        <v>40700</v>
      </c>
      <c r="K4733" s="4">
        <v>5</v>
      </c>
      <c r="L4733" s="4">
        <v>2014</v>
      </c>
      <c r="M4733" t="str">
        <f>INDEX(RoutesPivot[DepAirport],MATCH($C4733,RoutesPivot[[RouteID]:[RouteID]],0))</f>
        <v>ORD</v>
      </c>
      <c r="N4733" t="str">
        <f>INDEX(RoutesPivot[AirportID],MATCH($C4733,RoutesPivot[[RouteID]:[RouteID]],0))</f>
        <v>ATL</v>
      </c>
      <c r="O4733">
        <f>INDEX(RoutesPivot[Distance],MATCH($C4733,RoutesPivot[[RouteID]:[RouteID]],0))</f>
        <v>510</v>
      </c>
      <c r="P4733">
        <f>INDEX(RoutesPivot[ListPrice],MATCH($C4733,RoutesPivot[[RouteID]:[RouteID]],0))</f>
        <v>200</v>
      </c>
      <c r="Q4733" t="str">
        <f>INDEX(AirportPivot[AirportName],MATCH($N4733,AirportPivot[[AirportID]:[AirportID]],0))</f>
        <v>Hartsfield-Jackson Atlanta International</v>
      </c>
      <c r="R4733">
        <f>INDEX(AirportPivot[Gates (number of available)],MATCH($N4733,AirportPivot[[AirportID]:[AirportID]],0))</f>
        <v>100</v>
      </c>
    </row>
    <row r="4734" spans="1:18" x14ac:dyDescent="0.25">
      <c r="A4734" s="3" t="s">
        <v>4766</v>
      </c>
      <c r="B4734" s="12">
        <v>42186</v>
      </c>
      <c r="C4734" s="4" t="s">
        <v>37</v>
      </c>
      <c r="D4734" s="4">
        <v>2.2999999999999998</v>
      </c>
      <c r="E4734" s="4">
        <v>98</v>
      </c>
      <c r="F4734" s="5">
        <v>0.33333333333333331</v>
      </c>
      <c r="G4734" s="6">
        <v>385</v>
      </c>
      <c r="H4734" s="7">
        <v>71225</v>
      </c>
      <c r="I4734" s="7">
        <f>FlightsPivot[[#This Row],[Total Fare]]*10%</f>
        <v>7122.5</v>
      </c>
      <c r="J4734" s="7">
        <f>FlightsPivot[[#This Row],[Total Fare]]+FlightsPivot[[#This Row],[10% tax ]]</f>
        <v>78347.5</v>
      </c>
      <c r="K4734" s="4">
        <v>7</v>
      </c>
      <c r="L4734" s="4">
        <v>2015</v>
      </c>
      <c r="M4734" t="str">
        <f>INDEX(RoutesPivot[DepAirport],MATCH($C4734,RoutesPivot[[RouteID]:[RouteID]],0))</f>
        <v>ORD</v>
      </c>
      <c r="N4734" t="str">
        <f>INDEX(RoutesPivot[AirportID],MATCH($C4734,RoutesPivot[[RouteID]:[RouteID]],0))</f>
        <v>SEA</v>
      </c>
      <c r="O4734">
        <f>INDEX(RoutesPivot[Distance],MATCH($C4734,RoutesPivot[[RouteID]:[RouteID]],0))</f>
        <v>1500</v>
      </c>
      <c r="P4734">
        <f>INDEX(RoutesPivot[ListPrice],MATCH($C4734,RoutesPivot[[RouteID]:[RouteID]],0))</f>
        <v>350</v>
      </c>
      <c r="Q4734" t="str">
        <f>INDEX(AirportPivot[AirportName],MATCH($N4734,AirportPivot[[AirportID]:[AirportID]],0))</f>
        <v>Seattle-Tacoma International</v>
      </c>
      <c r="R4734">
        <f>INDEX(AirportPivot[Gates (number of available)],MATCH($N4734,AirportPivot[[AirportID]:[AirportID]],0))</f>
        <v>58</v>
      </c>
    </row>
    <row r="4735" spans="1:18" x14ac:dyDescent="0.25">
      <c r="A4735" s="3" t="s">
        <v>4767</v>
      </c>
      <c r="B4735" s="12">
        <v>41947</v>
      </c>
      <c r="C4735" s="4" t="s">
        <v>13</v>
      </c>
      <c r="D4735" s="4">
        <v>2.6</v>
      </c>
      <c r="E4735" s="4">
        <v>130</v>
      </c>
      <c r="F4735" s="5">
        <v>0.875</v>
      </c>
      <c r="G4735" s="6">
        <v>250</v>
      </c>
      <c r="H4735" s="7">
        <v>46250</v>
      </c>
      <c r="I4735" s="7">
        <f>FlightsPivot[[#This Row],[Total Fare]]*10%</f>
        <v>4625</v>
      </c>
      <c r="J4735" s="7">
        <f>FlightsPivot[[#This Row],[Total Fare]]+FlightsPivot[[#This Row],[10% tax ]]</f>
        <v>50875</v>
      </c>
      <c r="K4735" s="4">
        <v>11</v>
      </c>
      <c r="L4735" s="4">
        <v>2014</v>
      </c>
      <c r="M4735" t="str">
        <f>INDEX(RoutesPivot[DepAirport],MATCH($C4735,RoutesPivot[[RouteID]:[RouteID]],0))</f>
        <v>ORD</v>
      </c>
      <c r="N4735" t="str">
        <f>INDEX(RoutesPivot[AirportID],MATCH($C4735,RoutesPivot[[RouteID]:[RouteID]],0))</f>
        <v>JFK</v>
      </c>
      <c r="O4735">
        <f>INDEX(RoutesPivot[Distance],MATCH($C4735,RoutesPivot[[RouteID]:[RouteID]],0))</f>
        <v>619</v>
      </c>
      <c r="P4735">
        <f>INDEX(RoutesPivot[ListPrice],MATCH($C4735,RoutesPivot[[RouteID]:[RouteID]],0))</f>
        <v>250</v>
      </c>
      <c r="Q4735" t="str">
        <f>INDEX(AirportPivot[AirportName],MATCH($N4735,AirportPivot[[AirportID]:[AirportID]],0))</f>
        <v>John F Kennedy International</v>
      </c>
      <c r="R4735">
        <f>INDEX(AirportPivot[Gates (number of available)],MATCH($N4735,AirportPivot[[AirportID]:[AirportID]],0))</f>
        <v>120</v>
      </c>
    </row>
    <row r="4736" spans="1:18" x14ac:dyDescent="0.25">
      <c r="A4736" s="3" t="s">
        <v>4768</v>
      </c>
      <c r="B4736" s="12">
        <v>42332</v>
      </c>
      <c r="C4736" s="4" t="s">
        <v>21</v>
      </c>
      <c r="D4736" s="4">
        <v>4.9000000000000004</v>
      </c>
      <c r="E4736" s="4">
        <v>9</v>
      </c>
      <c r="F4736" s="5">
        <v>0.375</v>
      </c>
      <c r="G4736" s="6">
        <v>187.5</v>
      </c>
      <c r="H4736" s="7">
        <v>34687.5</v>
      </c>
      <c r="I4736" s="7">
        <f>FlightsPivot[[#This Row],[Total Fare]]*10%</f>
        <v>3468.75</v>
      </c>
      <c r="J4736" s="7">
        <f>FlightsPivot[[#This Row],[Total Fare]]+FlightsPivot[[#This Row],[10% tax ]]</f>
        <v>38156.25</v>
      </c>
      <c r="K4736" s="4">
        <v>11</v>
      </c>
      <c r="L4736" s="4">
        <v>2015</v>
      </c>
      <c r="M4736" t="str">
        <f>INDEX(RoutesPivot[DepAirport],MATCH($C4736,RoutesPivot[[RouteID]:[RouteID]],0))</f>
        <v>ORD</v>
      </c>
      <c r="N4736" t="str">
        <f>INDEX(RoutesPivot[AirportID],MATCH($C4736,RoutesPivot[[RouteID]:[RouteID]],0))</f>
        <v>CLT</v>
      </c>
      <c r="O4736">
        <f>INDEX(RoutesPivot[Distance],MATCH($C4736,RoutesPivot[[RouteID]:[RouteID]],0))</f>
        <v>700</v>
      </c>
      <c r="P4736">
        <f>INDEX(RoutesPivot[ListPrice],MATCH($C4736,RoutesPivot[[RouteID]:[RouteID]],0))</f>
        <v>125</v>
      </c>
      <c r="Q4736" t="str">
        <f>INDEX(AirportPivot[AirportName],MATCH($N4736,AirportPivot[[AirportID]:[AirportID]],0))</f>
        <v>Charlotte/Douglas International</v>
      </c>
      <c r="R4736">
        <f>INDEX(AirportPivot[Gates (number of available)],MATCH($N4736,AirportPivot[[AirportID]:[AirportID]],0))</f>
        <v>65</v>
      </c>
    </row>
    <row r="4737" spans="1:18" x14ac:dyDescent="0.25">
      <c r="A4737" s="3" t="s">
        <v>4769</v>
      </c>
      <c r="B4737" s="12">
        <v>42319</v>
      </c>
      <c r="C4737" s="4" t="s">
        <v>17</v>
      </c>
      <c r="D4737" s="4">
        <v>3.1</v>
      </c>
      <c r="E4737" s="4">
        <v>51</v>
      </c>
      <c r="F4737" s="5">
        <v>0.5625</v>
      </c>
      <c r="G4737" s="6">
        <v>350</v>
      </c>
      <c r="H4737" s="7">
        <v>57750</v>
      </c>
      <c r="I4737" s="7">
        <f>FlightsPivot[[#This Row],[Total Fare]]*10%</f>
        <v>5775</v>
      </c>
      <c r="J4737" s="7">
        <f>FlightsPivot[[#This Row],[Total Fare]]+FlightsPivot[[#This Row],[10% tax ]]</f>
        <v>63525</v>
      </c>
      <c r="K4737" s="4">
        <v>11</v>
      </c>
      <c r="L4737" s="4">
        <v>2015</v>
      </c>
      <c r="M4737" t="str">
        <f>INDEX(RoutesPivot[DepAirport],MATCH($C4737,RoutesPivot[[RouteID]:[RouteID]],0))</f>
        <v>ORD</v>
      </c>
      <c r="N4737" t="str">
        <f>INDEX(RoutesPivot[AirportID],MATCH($C4737,RoutesPivot[[RouteID]:[RouteID]],0))</f>
        <v>LAX</v>
      </c>
      <c r="O4737">
        <f>INDEX(RoutesPivot[Distance],MATCH($C4737,RoutesPivot[[RouteID]:[RouteID]],0))</f>
        <v>1518</v>
      </c>
      <c r="P4737">
        <f>INDEX(RoutesPivot[ListPrice],MATCH($C4737,RoutesPivot[[RouteID]:[RouteID]],0))</f>
        <v>350</v>
      </c>
      <c r="Q4737" t="str">
        <f>INDEX(AirportPivot[AirportName],MATCH($N4737,AirportPivot[[AirportID]:[AirportID]],0))</f>
        <v>Los Angeles International</v>
      </c>
      <c r="R4737">
        <f>INDEX(AirportPivot[Gates (number of available)],MATCH($N4737,AirportPivot[[AirportID]:[AirportID]],0))</f>
        <v>86</v>
      </c>
    </row>
    <row r="4738" spans="1:18" x14ac:dyDescent="0.25">
      <c r="A4738" s="3" t="s">
        <v>4770</v>
      </c>
      <c r="B4738" s="12">
        <v>42092</v>
      </c>
      <c r="C4738" s="4" t="s">
        <v>27</v>
      </c>
      <c r="D4738" s="4">
        <v>10</v>
      </c>
      <c r="E4738" s="4">
        <v>56</v>
      </c>
      <c r="F4738" s="5">
        <v>0.4375</v>
      </c>
      <c r="G4738" s="6">
        <v>200</v>
      </c>
      <c r="H4738" s="7">
        <v>33000</v>
      </c>
      <c r="I4738" s="7">
        <f>FlightsPivot[[#This Row],[Total Fare]]*10%</f>
        <v>3300</v>
      </c>
      <c r="J4738" s="7">
        <f>FlightsPivot[[#This Row],[Total Fare]]+FlightsPivot[[#This Row],[10% tax ]]</f>
        <v>36300</v>
      </c>
      <c r="K4738" s="4">
        <v>3</v>
      </c>
      <c r="L4738" s="4">
        <v>2015</v>
      </c>
      <c r="M4738" t="str">
        <f>INDEX(RoutesPivot[DepAirport],MATCH($C4738,RoutesPivot[[RouteID]:[RouteID]],0))</f>
        <v>ORD</v>
      </c>
      <c r="N4738" t="str">
        <f>INDEX(RoutesPivot[AirportID],MATCH($C4738,RoutesPivot[[RouteID]:[RouteID]],0))</f>
        <v>ATL</v>
      </c>
      <c r="O4738">
        <f>INDEX(RoutesPivot[Distance],MATCH($C4738,RoutesPivot[[RouteID]:[RouteID]],0))</f>
        <v>510</v>
      </c>
      <c r="P4738">
        <f>INDEX(RoutesPivot[ListPrice],MATCH($C4738,RoutesPivot[[RouteID]:[RouteID]],0))</f>
        <v>200</v>
      </c>
      <c r="Q4738" t="str">
        <f>INDEX(AirportPivot[AirportName],MATCH($N4738,AirportPivot[[AirportID]:[AirportID]],0))</f>
        <v>Hartsfield-Jackson Atlanta International</v>
      </c>
      <c r="R4738">
        <f>INDEX(AirportPivot[Gates (number of available)],MATCH($N4738,AirportPivot[[AirportID]:[AirportID]],0))</f>
        <v>100</v>
      </c>
    </row>
    <row r="4739" spans="1:18" x14ac:dyDescent="0.25">
      <c r="A4739" s="3" t="s">
        <v>4771</v>
      </c>
      <c r="B4739" s="12">
        <v>41863</v>
      </c>
      <c r="C4739" s="4" t="s">
        <v>30</v>
      </c>
      <c r="D4739" s="4">
        <v>2.7</v>
      </c>
      <c r="E4739" s="4">
        <v>160</v>
      </c>
      <c r="F4739" s="5">
        <v>0.3125</v>
      </c>
      <c r="G4739" s="6">
        <v>275</v>
      </c>
      <c r="H4739" s="7">
        <v>45375</v>
      </c>
      <c r="I4739" s="7">
        <f>FlightsPivot[[#This Row],[Total Fare]]*10%</f>
        <v>4537.5</v>
      </c>
      <c r="J4739" s="7">
        <f>FlightsPivot[[#This Row],[Total Fare]]+FlightsPivot[[#This Row],[10% tax ]]</f>
        <v>49912.5</v>
      </c>
      <c r="K4739" s="4">
        <v>8</v>
      </c>
      <c r="L4739" s="4">
        <v>2014</v>
      </c>
      <c r="M4739" t="str">
        <f>INDEX(RoutesPivot[DepAirport],MATCH($C4739,RoutesPivot[[RouteID]:[RouteID]],0))</f>
        <v>ORD</v>
      </c>
      <c r="N4739" t="str">
        <f>INDEX(RoutesPivot[AirportID],MATCH($C4739,RoutesPivot[[RouteID]:[RouteID]],0))</f>
        <v>MCO</v>
      </c>
      <c r="O4739">
        <f>INDEX(RoutesPivot[Distance],MATCH($C4739,RoutesPivot[[RouteID]:[RouteID]],0))</f>
        <v>850</v>
      </c>
      <c r="P4739">
        <f>INDEX(RoutesPivot[ListPrice],MATCH($C4739,RoutesPivot[[RouteID]:[RouteID]],0))</f>
        <v>250</v>
      </c>
      <c r="Q4739" t="str">
        <f>INDEX(AirportPivot[AirportName],MATCH($N4739,AirportPivot[[AirportID]:[AirportID]],0))</f>
        <v>Orlando International</v>
      </c>
      <c r="R4739">
        <f>INDEX(AirportPivot[Gates (number of available)],MATCH($N4739,AirportPivot[[AirportID]:[AirportID]],0))</f>
        <v>67</v>
      </c>
    </row>
    <row r="4740" spans="1:18" x14ac:dyDescent="0.25">
      <c r="A4740" s="3" t="s">
        <v>4772</v>
      </c>
      <c r="B4740" s="12">
        <v>41833</v>
      </c>
      <c r="C4740" s="4" t="s">
        <v>17</v>
      </c>
      <c r="D4740" s="4">
        <v>5.9</v>
      </c>
      <c r="E4740" s="4">
        <v>136</v>
      </c>
      <c r="F4740" s="5">
        <v>0.41666666666666669</v>
      </c>
      <c r="G4740" s="6">
        <v>385</v>
      </c>
      <c r="H4740" s="7">
        <v>71225</v>
      </c>
      <c r="I4740" s="7">
        <f>FlightsPivot[[#This Row],[Total Fare]]*10%</f>
        <v>7122.5</v>
      </c>
      <c r="J4740" s="7">
        <f>FlightsPivot[[#This Row],[Total Fare]]+FlightsPivot[[#This Row],[10% tax ]]</f>
        <v>78347.5</v>
      </c>
      <c r="K4740" s="4">
        <v>7</v>
      </c>
      <c r="L4740" s="4">
        <v>2014</v>
      </c>
      <c r="M4740" t="str">
        <f>INDEX(RoutesPivot[DepAirport],MATCH($C4740,RoutesPivot[[RouteID]:[RouteID]],0))</f>
        <v>ORD</v>
      </c>
      <c r="N4740" t="str">
        <f>INDEX(RoutesPivot[AirportID],MATCH($C4740,RoutesPivot[[RouteID]:[RouteID]],0))</f>
        <v>LAX</v>
      </c>
      <c r="O4740">
        <f>INDEX(RoutesPivot[Distance],MATCH($C4740,RoutesPivot[[RouteID]:[RouteID]],0))</f>
        <v>1518</v>
      </c>
      <c r="P4740">
        <f>INDEX(RoutesPivot[ListPrice],MATCH($C4740,RoutesPivot[[RouteID]:[RouteID]],0))</f>
        <v>350</v>
      </c>
      <c r="Q4740" t="str">
        <f>INDEX(AirportPivot[AirportName],MATCH($N4740,AirportPivot[[AirportID]:[AirportID]],0))</f>
        <v>Los Angeles International</v>
      </c>
      <c r="R4740">
        <f>INDEX(AirportPivot[Gates (number of available)],MATCH($N4740,AirportPivot[[AirportID]:[AirportID]],0))</f>
        <v>86</v>
      </c>
    </row>
    <row r="4741" spans="1:18" x14ac:dyDescent="0.25">
      <c r="A4741" s="3" t="s">
        <v>4773</v>
      </c>
      <c r="B4741" s="12">
        <v>42010</v>
      </c>
      <c r="C4741" s="4" t="s">
        <v>33</v>
      </c>
      <c r="D4741" s="4">
        <v>1.5</v>
      </c>
      <c r="E4741" s="4">
        <v>114</v>
      </c>
      <c r="F4741" s="5">
        <v>0.33333333333333331</v>
      </c>
      <c r="G4741" s="6">
        <v>375</v>
      </c>
      <c r="H4741" s="7">
        <v>69375</v>
      </c>
      <c r="I4741" s="7">
        <f>FlightsPivot[[#This Row],[Total Fare]]*10%</f>
        <v>6937.5</v>
      </c>
      <c r="J4741" s="7">
        <f>FlightsPivot[[#This Row],[Total Fare]]+FlightsPivot[[#This Row],[10% tax ]]</f>
        <v>76312.5</v>
      </c>
      <c r="K4741" s="4">
        <v>1</v>
      </c>
      <c r="L4741" s="4">
        <v>2015</v>
      </c>
      <c r="M4741" t="str">
        <f>INDEX(RoutesPivot[DepAirport],MATCH($C4741,RoutesPivot[[RouteID]:[RouteID]],0))</f>
        <v>ORD</v>
      </c>
      <c r="N4741" t="str">
        <f>INDEX(RoutesPivot[AirportID],MATCH($C4741,RoutesPivot[[RouteID]:[RouteID]],0))</f>
        <v>SFO</v>
      </c>
      <c r="O4741">
        <f>INDEX(RoutesPivot[Distance],MATCH($C4741,RoutesPivot[[RouteID]:[RouteID]],0))</f>
        <v>1600</v>
      </c>
      <c r="P4741">
        <f>INDEX(RoutesPivot[ListPrice],MATCH($C4741,RoutesPivot[[RouteID]:[RouteID]],0))</f>
        <v>375</v>
      </c>
      <c r="Q4741" t="str">
        <f>INDEX(AirportPivot[AirportName],MATCH($N4741,AirportPivot[[AirportID]:[AirportID]],0))</f>
        <v>San Francisco International</v>
      </c>
      <c r="R4741">
        <f>INDEX(AirportPivot[Gates (number of available)],MATCH($N4741,AirportPivot[[AirportID]:[AirportID]],0))</f>
        <v>70</v>
      </c>
    </row>
    <row r="4742" spans="1:18" x14ac:dyDescent="0.25">
      <c r="A4742" s="3" t="s">
        <v>4774</v>
      </c>
      <c r="B4742" s="12">
        <v>42022</v>
      </c>
      <c r="C4742" s="4" t="s">
        <v>47</v>
      </c>
      <c r="D4742" s="4">
        <v>2.9</v>
      </c>
      <c r="E4742" s="4">
        <v>26</v>
      </c>
      <c r="F4742" s="5">
        <v>0.70833333333333337</v>
      </c>
      <c r="G4742" s="6">
        <v>250</v>
      </c>
      <c r="H4742" s="7">
        <v>46250</v>
      </c>
      <c r="I4742" s="7">
        <f>FlightsPivot[[#This Row],[Total Fare]]*10%</f>
        <v>4625</v>
      </c>
      <c r="J4742" s="7">
        <f>FlightsPivot[[#This Row],[Total Fare]]+FlightsPivot[[#This Row],[10% tax ]]</f>
        <v>50875</v>
      </c>
      <c r="K4742" s="4">
        <v>1</v>
      </c>
      <c r="L4742" s="4">
        <v>2015</v>
      </c>
      <c r="M4742" t="str">
        <f>INDEX(RoutesPivot[DepAirport],MATCH($C4742,RoutesPivot[[RouteID]:[RouteID]],0))</f>
        <v>ORD</v>
      </c>
      <c r="N4742" t="str">
        <f>INDEX(RoutesPivot[AirportID],MATCH($C4742,RoutesPivot[[RouteID]:[RouteID]],0))</f>
        <v>PHX</v>
      </c>
      <c r="O4742">
        <f>INDEX(RoutesPivot[Distance],MATCH($C4742,RoutesPivot[[RouteID]:[RouteID]],0))</f>
        <v>1200</v>
      </c>
      <c r="P4742">
        <f>INDEX(RoutesPivot[ListPrice],MATCH($C4742,RoutesPivot[[RouteID]:[RouteID]],0))</f>
        <v>250</v>
      </c>
      <c r="Q4742" t="str">
        <f>INDEX(AirportPivot[AirportName],MATCH($N4742,AirportPivot[[AirportID]:[AirportID]],0))</f>
        <v>Phoenix Sky Harbor International</v>
      </c>
      <c r="R4742">
        <f>INDEX(AirportPivot[Gates (number of available)],MATCH($N4742,AirportPivot[[AirportID]:[AirportID]],0))</f>
        <v>60</v>
      </c>
    </row>
    <row r="4743" spans="1:18" x14ac:dyDescent="0.25">
      <c r="A4743" s="3" t="s">
        <v>4775</v>
      </c>
      <c r="B4743" s="12">
        <v>42026</v>
      </c>
      <c r="C4743" s="4" t="s">
        <v>17</v>
      </c>
      <c r="D4743" s="4">
        <v>5.2</v>
      </c>
      <c r="E4743" s="4">
        <v>155</v>
      </c>
      <c r="F4743" s="5">
        <v>0.41666666666666669</v>
      </c>
      <c r="G4743" s="6">
        <v>350</v>
      </c>
      <c r="H4743" s="7">
        <v>57750</v>
      </c>
      <c r="I4743" s="7">
        <f>FlightsPivot[[#This Row],[Total Fare]]*10%</f>
        <v>5775</v>
      </c>
      <c r="J4743" s="7">
        <f>FlightsPivot[[#This Row],[Total Fare]]+FlightsPivot[[#This Row],[10% tax ]]</f>
        <v>63525</v>
      </c>
      <c r="K4743" s="4">
        <v>1</v>
      </c>
      <c r="L4743" s="4">
        <v>2015</v>
      </c>
      <c r="M4743" t="str">
        <f>INDEX(RoutesPivot[DepAirport],MATCH($C4743,RoutesPivot[[RouteID]:[RouteID]],0))</f>
        <v>ORD</v>
      </c>
      <c r="N4743" t="str">
        <f>INDEX(RoutesPivot[AirportID],MATCH($C4743,RoutesPivot[[RouteID]:[RouteID]],0))</f>
        <v>LAX</v>
      </c>
      <c r="O4743">
        <f>INDEX(RoutesPivot[Distance],MATCH($C4743,RoutesPivot[[RouteID]:[RouteID]],0))</f>
        <v>1518</v>
      </c>
      <c r="P4743">
        <f>INDEX(RoutesPivot[ListPrice],MATCH($C4743,RoutesPivot[[RouteID]:[RouteID]],0))</f>
        <v>350</v>
      </c>
      <c r="Q4743" t="str">
        <f>INDEX(AirportPivot[AirportName],MATCH($N4743,AirportPivot[[AirportID]:[AirportID]],0))</f>
        <v>Los Angeles International</v>
      </c>
      <c r="R4743">
        <f>INDEX(AirportPivot[Gates (number of available)],MATCH($N4743,AirportPivot[[AirportID]:[AirportID]],0))</f>
        <v>86</v>
      </c>
    </row>
    <row r="4744" spans="1:18" x14ac:dyDescent="0.25">
      <c r="A4744" s="3" t="s">
        <v>4776</v>
      </c>
      <c r="B4744" s="12">
        <v>42216</v>
      </c>
      <c r="C4744" s="4" t="s">
        <v>13</v>
      </c>
      <c r="D4744" s="4">
        <v>2.7</v>
      </c>
      <c r="E4744" s="4">
        <v>112</v>
      </c>
      <c r="F4744" s="5">
        <v>0.29166666666666669</v>
      </c>
      <c r="G4744" s="6">
        <v>275</v>
      </c>
      <c r="H4744" s="7">
        <v>50875</v>
      </c>
      <c r="I4744" s="7">
        <f>FlightsPivot[[#This Row],[Total Fare]]*10%</f>
        <v>5087.5</v>
      </c>
      <c r="J4744" s="7">
        <f>FlightsPivot[[#This Row],[Total Fare]]+FlightsPivot[[#This Row],[10% tax ]]</f>
        <v>55962.5</v>
      </c>
      <c r="K4744" s="4">
        <v>7</v>
      </c>
      <c r="L4744" s="4">
        <v>2015</v>
      </c>
      <c r="M4744" t="str">
        <f>INDEX(RoutesPivot[DepAirport],MATCH($C4744,RoutesPivot[[RouteID]:[RouteID]],0))</f>
        <v>ORD</v>
      </c>
      <c r="N4744" t="str">
        <f>INDEX(RoutesPivot[AirportID],MATCH($C4744,RoutesPivot[[RouteID]:[RouteID]],0))</f>
        <v>JFK</v>
      </c>
      <c r="O4744">
        <f>INDEX(RoutesPivot[Distance],MATCH($C4744,RoutesPivot[[RouteID]:[RouteID]],0))</f>
        <v>619</v>
      </c>
      <c r="P4744">
        <f>INDEX(RoutesPivot[ListPrice],MATCH($C4744,RoutesPivot[[RouteID]:[RouteID]],0))</f>
        <v>250</v>
      </c>
      <c r="Q4744" t="str">
        <f>INDEX(AirportPivot[AirportName],MATCH($N4744,AirportPivot[[AirportID]:[AirportID]],0))</f>
        <v>John F Kennedy International</v>
      </c>
      <c r="R4744">
        <f>INDEX(AirportPivot[Gates (number of available)],MATCH($N4744,AirportPivot[[AirportID]:[AirportID]],0))</f>
        <v>120</v>
      </c>
    </row>
    <row r="4745" spans="1:18" x14ac:dyDescent="0.25">
      <c r="A4745" s="3" t="s">
        <v>4777</v>
      </c>
      <c r="B4745" s="12">
        <v>42158</v>
      </c>
      <c r="C4745" s="4" t="s">
        <v>50</v>
      </c>
      <c r="D4745" s="4">
        <v>1.4</v>
      </c>
      <c r="E4745" s="4">
        <v>194</v>
      </c>
      <c r="F4745" s="5">
        <v>0.83333333333333337</v>
      </c>
      <c r="G4745" s="6">
        <v>302.5</v>
      </c>
      <c r="H4745" s="7">
        <v>49912.5</v>
      </c>
      <c r="I4745" s="7">
        <f>FlightsPivot[[#This Row],[Total Fare]]*10%</f>
        <v>4991.25</v>
      </c>
      <c r="J4745" s="7">
        <f>FlightsPivot[[#This Row],[Total Fare]]+FlightsPivot[[#This Row],[10% tax ]]</f>
        <v>54903.75</v>
      </c>
      <c r="K4745" s="4">
        <v>6</v>
      </c>
      <c r="L4745" s="4">
        <v>2015</v>
      </c>
      <c r="M4745" t="str">
        <f>INDEX(RoutesPivot[DepAirport],MATCH($C4745,RoutesPivot[[RouteID]:[RouteID]],0))</f>
        <v>ORD</v>
      </c>
      <c r="N4745" t="str">
        <f>INDEX(RoutesPivot[AirportID],MATCH($C4745,RoutesPivot[[RouteID]:[RouteID]],0))</f>
        <v>LGA</v>
      </c>
      <c r="O4745">
        <f>INDEX(RoutesPivot[Distance],MATCH($C4745,RoutesPivot[[RouteID]:[RouteID]],0))</f>
        <v>610</v>
      </c>
      <c r="P4745">
        <f>INDEX(RoutesPivot[ListPrice],MATCH($C4745,RoutesPivot[[RouteID]:[RouteID]],0))</f>
        <v>275</v>
      </c>
      <c r="Q4745" t="str">
        <f>INDEX(AirportPivot[AirportName],MATCH($N4745,AirportPivot[[AirportID]:[AirportID]],0))</f>
        <v>Laguardia</v>
      </c>
      <c r="R4745">
        <f>INDEX(AirportPivot[Gates (number of available)],MATCH($N4745,AirportPivot[[AirportID]:[AirportID]],0))</f>
        <v>66</v>
      </c>
    </row>
    <row r="4746" spans="1:18" x14ac:dyDescent="0.25">
      <c r="A4746" s="3" t="s">
        <v>4778</v>
      </c>
      <c r="B4746" s="12">
        <v>42343</v>
      </c>
      <c r="C4746" s="4" t="s">
        <v>27</v>
      </c>
      <c r="D4746" s="4">
        <v>9.4</v>
      </c>
      <c r="E4746" s="4">
        <v>60</v>
      </c>
      <c r="F4746" s="5">
        <v>0.875</v>
      </c>
      <c r="G4746" s="6">
        <v>200</v>
      </c>
      <c r="H4746" s="7">
        <v>33000</v>
      </c>
      <c r="I4746" s="7">
        <f>FlightsPivot[[#This Row],[Total Fare]]*10%</f>
        <v>3300</v>
      </c>
      <c r="J4746" s="7">
        <f>FlightsPivot[[#This Row],[Total Fare]]+FlightsPivot[[#This Row],[10% tax ]]</f>
        <v>36300</v>
      </c>
      <c r="K4746" s="4">
        <v>12</v>
      </c>
      <c r="L4746" s="4">
        <v>2015</v>
      </c>
      <c r="M4746" t="str">
        <f>INDEX(RoutesPivot[DepAirport],MATCH($C4746,RoutesPivot[[RouteID]:[RouteID]],0))</f>
        <v>ORD</v>
      </c>
      <c r="N4746" t="str">
        <f>INDEX(RoutesPivot[AirportID],MATCH($C4746,RoutesPivot[[RouteID]:[RouteID]],0))</f>
        <v>ATL</v>
      </c>
      <c r="O4746">
        <f>INDEX(RoutesPivot[Distance],MATCH($C4746,RoutesPivot[[RouteID]:[RouteID]],0))</f>
        <v>510</v>
      </c>
      <c r="P4746">
        <f>INDEX(RoutesPivot[ListPrice],MATCH($C4746,RoutesPivot[[RouteID]:[RouteID]],0))</f>
        <v>200</v>
      </c>
      <c r="Q4746" t="str">
        <f>INDEX(AirportPivot[AirportName],MATCH($N4746,AirportPivot[[AirportID]:[AirportID]],0))</f>
        <v>Hartsfield-Jackson Atlanta International</v>
      </c>
      <c r="R4746">
        <f>INDEX(AirportPivot[Gates (number of available)],MATCH($N4746,AirportPivot[[AirportID]:[AirportID]],0))</f>
        <v>100</v>
      </c>
    </row>
    <row r="4747" spans="1:18" x14ac:dyDescent="0.25">
      <c r="A4747" s="3" t="s">
        <v>4779</v>
      </c>
      <c r="B4747" s="12">
        <v>41715</v>
      </c>
      <c r="C4747" s="4" t="s">
        <v>21</v>
      </c>
      <c r="D4747" s="4">
        <v>2.7</v>
      </c>
      <c r="E4747" s="4">
        <v>178</v>
      </c>
      <c r="F4747" s="5">
        <v>0.72916666666666663</v>
      </c>
      <c r="G4747" s="6">
        <v>125</v>
      </c>
      <c r="H4747" s="7">
        <v>20625</v>
      </c>
      <c r="I4747" s="7">
        <f>FlightsPivot[[#This Row],[Total Fare]]*10%</f>
        <v>2062.5</v>
      </c>
      <c r="J4747" s="7">
        <f>FlightsPivot[[#This Row],[Total Fare]]+FlightsPivot[[#This Row],[10% tax ]]</f>
        <v>22687.5</v>
      </c>
      <c r="K4747" s="4">
        <v>3</v>
      </c>
      <c r="L4747" s="4">
        <v>2014</v>
      </c>
      <c r="M4747" t="str">
        <f>INDEX(RoutesPivot[DepAirport],MATCH($C4747,RoutesPivot[[RouteID]:[RouteID]],0))</f>
        <v>ORD</v>
      </c>
      <c r="N4747" t="str">
        <f>INDEX(RoutesPivot[AirportID],MATCH($C4747,RoutesPivot[[RouteID]:[RouteID]],0))</f>
        <v>CLT</v>
      </c>
      <c r="O4747">
        <f>INDEX(RoutesPivot[Distance],MATCH($C4747,RoutesPivot[[RouteID]:[RouteID]],0))</f>
        <v>700</v>
      </c>
      <c r="P4747">
        <f>INDEX(RoutesPivot[ListPrice],MATCH($C4747,RoutesPivot[[RouteID]:[RouteID]],0))</f>
        <v>125</v>
      </c>
      <c r="Q4747" t="str">
        <f>INDEX(AirportPivot[AirportName],MATCH($N4747,AirportPivot[[AirportID]:[AirportID]],0))</f>
        <v>Charlotte/Douglas International</v>
      </c>
      <c r="R4747">
        <f>INDEX(AirportPivot[Gates (number of available)],MATCH($N4747,AirportPivot[[AirportID]:[AirportID]],0))</f>
        <v>65</v>
      </c>
    </row>
    <row r="4748" spans="1:18" x14ac:dyDescent="0.25">
      <c r="A4748" s="3" t="s">
        <v>4780</v>
      </c>
      <c r="B4748" s="12">
        <v>42350</v>
      </c>
      <c r="C4748" s="4" t="s">
        <v>47</v>
      </c>
      <c r="D4748" s="4">
        <v>2.6</v>
      </c>
      <c r="E4748" s="4">
        <v>83</v>
      </c>
      <c r="F4748" s="5">
        <v>0.77083333333333337</v>
      </c>
      <c r="G4748" s="6">
        <v>250</v>
      </c>
      <c r="H4748" s="7">
        <v>45250</v>
      </c>
      <c r="I4748" s="7">
        <f>FlightsPivot[[#This Row],[Total Fare]]*10%</f>
        <v>4525</v>
      </c>
      <c r="J4748" s="7">
        <f>FlightsPivot[[#This Row],[Total Fare]]+FlightsPivot[[#This Row],[10% tax ]]</f>
        <v>49775</v>
      </c>
      <c r="K4748" s="4">
        <v>12</v>
      </c>
      <c r="L4748" s="4">
        <v>2015</v>
      </c>
      <c r="M4748" t="str">
        <f>INDEX(RoutesPivot[DepAirport],MATCH($C4748,RoutesPivot[[RouteID]:[RouteID]],0))</f>
        <v>ORD</v>
      </c>
      <c r="N4748" t="str">
        <f>INDEX(RoutesPivot[AirportID],MATCH($C4748,RoutesPivot[[RouteID]:[RouteID]],0))</f>
        <v>PHX</v>
      </c>
      <c r="O4748">
        <f>INDEX(RoutesPivot[Distance],MATCH($C4748,RoutesPivot[[RouteID]:[RouteID]],0))</f>
        <v>1200</v>
      </c>
      <c r="P4748">
        <f>INDEX(RoutesPivot[ListPrice],MATCH($C4748,RoutesPivot[[RouteID]:[RouteID]],0))</f>
        <v>250</v>
      </c>
      <c r="Q4748" t="str">
        <f>INDEX(AirportPivot[AirportName],MATCH($N4748,AirportPivot[[AirportID]:[AirportID]],0))</f>
        <v>Phoenix Sky Harbor International</v>
      </c>
      <c r="R4748">
        <f>INDEX(AirportPivot[Gates (number of available)],MATCH($N4748,AirportPivot[[AirportID]:[AirportID]],0))</f>
        <v>60</v>
      </c>
    </row>
    <row r="4749" spans="1:18" x14ac:dyDescent="0.25">
      <c r="A4749" s="3" t="s">
        <v>4781</v>
      </c>
      <c r="B4749" s="12">
        <v>41988</v>
      </c>
      <c r="C4749" s="4" t="s">
        <v>70</v>
      </c>
      <c r="D4749" s="4">
        <v>1.1000000000000001</v>
      </c>
      <c r="E4749" s="4">
        <v>4</v>
      </c>
      <c r="F4749" s="5">
        <v>0.39583333333333331</v>
      </c>
      <c r="G4749" s="6">
        <v>275</v>
      </c>
      <c r="H4749" s="7">
        <v>50875</v>
      </c>
      <c r="I4749" s="7">
        <f>FlightsPivot[[#This Row],[Total Fare]]*10%</f>
        <v>5087.5</v>
      </c>
      <c r="J4749" s="7">
        <f>FlightsPivot[[#This Row],[Total Fare]]+FlightsPivot[[#This Row],[10% tax ]]</f>
        <v>55962.5</v>
      </c>
      <c r="K4749" s="4">
        <v>12</v>
      </c>
      <c r="L4749" s="4">
        <v>2014</v>
      </c>
      <c r="M4749" t="str">
        <f>INDEX(RoutesPivot[DepAirport],MATCH($C4749,RoutesPivot[[RouteID]:[RouteID]],0))</f>
        <v>ORD</v>
      </c>
      <c r="N4749" t="str">
        <f>INDEX(RoutesPivot[AirportID],MATCH($C4749,RoutesPivot[[RouteID]:[RouteID]],0))</f>
        <v>LAS</v>
      </c>
      <c r="O4749">
        <f>INDEX(RoutesPivot[Distance],MATCH($C4749,RoutesPivot[[RouteID]:[RouteID]],0))</f>
        <v>1100</v>
      </c>
      <c r="P4749">
        <f>INDEX(RoutesPivot[ListPrice],MATCH($C4749,RoutesPivot[[RouteID]:[RouteID]],0))</f>
        <v>275</v>
      </c>
      <c r="Q4749" t="str">
        <f>INDEX(AirportPivot[AirportName],MATCH($N4749,AirportPivot[[AirportID]:[AirportID]],0))</f>
        <v>McCarran International</v>
      </c>
      <c r="R4749">
        <f>INDEX(AirportPivot[Gates (number of available)],MATCH($N4749,AirportPivot[[AirportID]:[AirportID]],0))</f>
        <v>68</v>
      </c>
    </row>
    <row r="4750" spans="1:18" x14ac:dyDescent="0.25">
      <c r="A4750" s="3" t="s">
        <v>4782</v>
      </c>
      <c r="B4750" s="12">
        <v>41871</v>
      </c>
      <c r="C4750" s="4" t="s">
        <v>27</v>
      </c>
      <c r="D4750" s="4">
        <v>9.9</v>
      </c>
      <c r="E4750" s="4">
        <v>102</v>
      </c>
      <c r="F4750" s="5">
        <v>0.79166666666666663</v>
      </c>
      <c r="G4750" s="6">
        <v>220</v>
      </c>
      <c r="H4750" s="7">
        <v>40700</v>
      </c>
      <c r="I4750" s="7">
        <f>FlightsPivot[[#This Row],[Total Fare]]*10%</f>
        <v>4070</v>
      </c>
      <c r="J4750" s="7">
        <f>FlightsPivot[[#This Row],[Total Fare]]+FlightsPivot[[#This Row],[10% tax ]]</f>
        <v>44770</v>
      </c>
      <c r="K4750" s="4">
        <v>8</v>
      </c>
      <c r="L4750" s="4">
        <v>2014</v>
      </c>
      <c r="M4750" t="str">
        <f>INDEX(RoutesPivot[DepAirport],MATCH($C4750,RoutesPivot[[RouteID]:[RouteID]],0))</f>
        <v>ORD</v>
      </c>
      <c r="N4750" t="str">
        <f>INDEX(RoutesPivot[AirportID],MATCH($C4750,RoutesPivot[[RouteID]:[RouteID]],0))</f>
        <v>ATL</v>
      </c>
      <c r="O4750">
        <f>INDEX(RoutesPivot[Distance],MATCH($C4750,RoutesPivot[[RouteID]:[RouteID]],0))</f>
        <v>510</v>
      </c>
      <c r="P4750">
        <f>INDEX(RoutesPivot[ListPrice],MATCH($C4750,RoutesPivot[[RouteID]:[RouteID]],0))</f>
        <v>200</v>
      </c>
      <c r="Q4750" t="str">
        <f>INDEX(AirportPivot[AirportName],MATCH($N4750,AirportPivot[[AirportID]:[AirportID]],0))</f>
        <v>Hartsfield-Jackson Atlanta International</v>
      </c>
      <c r="R4750">
        <f>INDEX(AirportPivot[Gates (number of available)],MATCH($N4750,AirportPivot[[AirportID]:[AirportID]],0))</f>
        <v>100</v>
      </c>
    </row>
    <row r="4751" spans="1:18" x14ac:dyDescent="0.25">
      <c r="A4751" s="3" t="s">
        <v>4783</v>
      </c>
      <c r="B4751" s="12">
        <v>42177</v>
      </c>
      <c r="C4751" s="4" t="s">
        <v>25</v>
      </c>
      <c r="D4751" s="4">
        <v>1.9</v>
      </c>
      <c r="E4751" s="4">
        <v>16</v>
      </c>
      <c r="F4751" s="5">
        <v>0.35416666666666669</v>
      </c>
      <c r="G4751" s="6">
        <v>220</v>
      </c>
      <c r="H4751" s="7">
        <v>40700</v>
      </c>
      <c r="I4751" s="7">
        <f>FlightsPivot[[#This Row],[Total Fare]]*10%</f>
        <v>4070</v>
      </c>
      <c r="J4751" s="7">
        <f>FlightsPivot[[#This Row],[Total Fare]]+FlightsPivot[[#This Row],[10% tax ]]</f>
        <v>44770</v>
      </c>
      <c r="K4751" s="4">
        <v>6</v>
      </c>
      <c r="L4751" s="4">
        <v>2015</v>
      </c>
      <c r="M4751" t="str">
        <f>INDEX(RoutesPivot[DepAirport],MATCH($C4751,RoutesPivot[[RouteID]:[RouteID]],0))</f>
        <v>ORD</v>
      </c>
      <c r="N4751" t="str">
        <f>INDEX(RoutesPivot[AirportID],MATCH($C4751,RoutesPivot[[RouteID]:[RouteID]],0))</f>
        <v>DFW</v>
      </c>
      <c r="O4751">
        <f>INDEX(RoutesPivot[Distance],MATCH($C4751,RoutesPivot[[RouteID]:[RouteID]],0))</f>
        <v>700</v>
      </c>
      <c r="P4751">
        <f>INDEX(RoutesPivot[ListPrice],MATCH($C4751,RoutesPivot[[RouteID]:[RouteID]],0))</f>
        <v>200</v>
      </c>
      <c r="Q4751" t="str">
        <f>INDEX(AirportPivot[AirportName],MATCH($N4751,AirportPivot[[AirportID]:[AirportID]],0))</f>
        <v>Dallas/Fort Worth International</v>
      </c>
      <c r="R4751">
        <f>INDEX(AirportPivot[Gates (number of available)],MATCH($N4751,AirportPivot[[AirportID]:[AirportID]],0))</f>
        <v>130</v>
      </c>
    </row>
    <row r="4752" spans="1:18" x14ac:dyDescent="0.25">
      <c r="A4752" s="3" t="s">
        <v>4784</v>
      </c>
      <c r="B4752" s="12">
        <v>41956</v>
      </c>
      <c r="C4752" s="4" t="s">
        <v>13</v>
      </c>
      <c r="D4752" s="4">
        <v>1.5</v>
      </c>
      <c r="E4752" s="4">
        <v>86</v>
      </c>
      <c r="F4752" s="5">
        <v>0.875</v>
      </c>
      <c r="G4752" s="6">
        <v>250</v>
      </c>
      <c r="H4752" s="7">
        <v>45250</v>
      </c>
      <c r="I4752" s="7">
        <f>FlightsPivot[[#This Row],[Total Fare]]*10%</f>
        <v>4525</v>
      </c>
      <c r="J4752" s="7">
        <f>FlightsPivot[[#This Row],[Total Fare]]+FlightsPivot[[#This Row],[10% tax ]]</f>
        <v>49775</v>
      </c>
      <c r="K4752" s="4">
        <v>11</v>
      </c>
      <c r="L4752" s="4">
        <v>2014</v>
      </c>
      <c r="M4752" t="str">
        <f>INDEX(RoutesPivot[DepAirport],MATCH($C4752,RoutesPivot[[RouteID]:[RouteID]],0))</f>
        <v>ORD</v>
      </c>
      <c r="N4752" t="str">
        <f>INDEX(RoutesPivot[AirportID],MATCH($C4752,RoutesPivot[[RouteID]:[RouteID]],0))</f>
        <v>JFK</v>
      </c>
      <c r="O4752">
        <f>INDEX(RoutesPivot[Distance],MATCH($C4752,RoutesPivot[[RouteID]:[RouteID]],0))</f>
        <v>619</v>
      </c>
      <c r="P4752">
        <f>INDEX(RoutesPivot[ListPrice],MATCH($C4752,RoutesPivot[[RouteID]:[RouteID]],0))</f>
        <v>250</v>
      </c>
      <c r="Q4752" t="str">
        <f>INDEX(AirportPivot[AirportName],MATCH($N4752,AirportPivot[[AirportID]:[AirportID]],0))</f>
        <v>John F Kennedy International</v>
      </c>
      <c r="R4752">
        <f>INDEX(AirportPivot[Gates (number of available)],MATCH($N4752,AirportPivot[[AirportID]:[AirportID]],0))</f>
        <v>120</v>
      </c>
    </row>
    <row r="4753" spans="1:18" x14ac:dyDescent="0.25">
      <c r="A4753" s="3" t="s">
        <v>4785</v>
      </c>
      <c r="B4753" s="12">
        <v>42358</v>
      </c>
      <c r="C4753" s="4" t="s">
        <v>27</v>
      </c>
      <c r="D4753" s="4">
        <v>7.4</v>
      </c>
      <c r="E4753" s="4">
        <v>201</v>
      </c>
      <c r="F4753" s="5">
        <v>0.72916666666666663</v>
      </c>
      <c r="G4753" s="6">
        <v>200</v>
      </c>
      <c r="H4753" s="7">
        <v>33000</v>
      </c>
      <c r="I4753" s="7">
        <f>FlightsPivot[[#This Row],[Total Fare]]*10%</f>
        <v>3300</v>
      </c>
      <c r="J4753" s="7">
        <f>FlightsPivot[[#This Row],[Total Fare]]+FlightsPivot[[#This Row],[10% tax ]]</f>
        <v>36300</v>
      </c>
      <c r="K4753" s="4">
        <v>12</v>
      </c>
      <c r="L4753" s="4">
        <v>2015</v>
      </c>
      <c r="M4753" t="str">
        <f>INDEX(RoutesPivot[DepAirport],MATCH($C4753,RoutesPivot[[RouteID]:[RouteID]],0))</f>
        <v>ORD</v>
      </c>
      <c r="N4753" t="str">
        <f>INDEX(RoutesPivot[AirportID],MATCH($C4753,RoutesPivot[[RouteID]:[RouteID]],0))</f>
        <v>ATL</v>
      </c>
      <c r="O4753">
        <f>INDEX(RoutesPivot[Distance],MATCH($C4753,RoutesPivot[[RouteID]:[RouteID]],0))</f>
        <v>510</v>
      </c>
      <c r="P4753">
        <f>INDEX(RoutesPivot[ListPrice],MATCH($C4753,RoutesPivot[[RouteID]:[RouteID]],0))</f>
        <v>200</v>
      </c>
      <c r="Q4753" t="str">
        <f>INDEX(AirportPivot[AirportName],MATCH($N4753,AirportPivot[[AirportID]:[AirportID]],0))</f>
        <v>Hartsfield-Jackson Atlanta International</v>
      </c>
      <c r="R4753">
        <f>INDEX(AirportPivot[Gates (number of available)],MATCH($N4753,AirportPivot[[AirportID]:[AirportID]],0))</f>
        <v>100</v>
      </c>
    </row>
    <row r="4754" spans="1:18" x14ac:dyDescent="0.25">
      <c r="A4754" s="3" t="s">
        <v>4786</v>
      </c>
      <c r="B4754" s="12">
        <v>42119</v>
      </c>
      <c r="C4754" s="4" t="s">
        <v>19</v>
      </c>
      <c r="D4754" s="4">
        <v>1.1000000000000001</v>
      </c>
      <c r="E4754" s="4">
        <v>184</v>
      </c>
      <c r="F4754" s="5">
        <v>0.79166666666666663</v>
      </c>
      <c r="G4754" s="6">
        <v>200</v>
      </c>
      <c r="H4754" s="7">
        <v>33000</v>
      </c>
      <c r="I4754" s="7">
        <f>FlightsPivot[[#This Row],[Total Fare]]*10%</f>
        <v>3300</v>
      </c>
      <c r="J4754" s="7">
        <f>FlightsPivot[[#This Row],[Total Fare]]+FlightsPivot[[#This Row],[10% tax ]]</f>
        <v>36300</v>
      </c>
      <c r="K4754" s="4">
        <v>4</v>
      </c>
      <c r="L4754" s="4">
        <v>2015</v>
      </c>
      <c r="M4754" t="str">
        <f>INDEX(RoutesPivot[DepAirport],MATCH($C4754,RoutesPivot[[RouteID]:[RouteID]],0))</f>
        <v>ORD</v>
      </c>
      <c r="N4754" t="str">
        <f>INDEX(RoutesPivot[AirportID],MATCH($C4754,RoutesPivot[[RouteID]:[RouteID]],0))</f>
        <v>IAH</v>
      </c>
      <c r="O4754">
        <f>INDEX(RoutesPivot[Distance],MATCH($C4754,RoutesPivot[[RouteID]:[RouteID]],0))</f>
        <v>800</v>
      </c>
      <c r="P4754">
        <f>INDEX(RoutesPivot[ListPrice],MATCH($C4754,RoutesPivot[[RouteID]:[RouteID]],0))</f>
        <v>200</v>
      </c>
      <c r="Q4754" t="str">
        <f>INDEX(AirportPivot[AirportName],MATCH($N4754,AirportPivot[[AirportID]:[AirportID]],0))</f>
        <v>George Bush Intercontinental/Houston</v>
      </c>
      <c r="R4754">
        <f>INDEX(AirportPivot[Gates (number of available)],MATCH($N4754,AirportPivot[[AirportID]:[AirportID]],0))</f>
        <v>80</v>
      </c>
    </row>
    <row r="4755" spans="1:18" x14ac:dyDescent="0.25">
      <c r="A4755" s="3" t="s">
        <v>4787</v>
      </c>
      <c r="B4755" s="12">
        <v>41755</v>
      </c>
      <c r="C4755" s="4" t="s">
        <v>37</v>
      </c>
      <c r="D4755" s="4">
        <v>0.9</v>
      </c>
      <c r="E4755" s="4">
        <v>45</v>
      </c>
      <c r="F4755" s="5">
        <v>0.79166666666666663</v>
      </c>
      <c r="G4755" s="6">
        <v>350</v>
      </c>
      <c r="H4755" s="7">
        <v>57750</v>
      </c>
      <c r="I4755" s="7">
        <f>FlightsPivot[[#This Row],[Total Fare]]*10%</f>
        <v>5775</v>
      </c>
      <c r="J4755" s="7">
        <f>FlightsPivot[[#This Row],[Total Fare]]+FlightsPivot[[#This Row],[10% tax ]]</f>
        <v>63525</v>
      </c>
      <c r="K4755" s="4">
        <v>4</v>
      </c>
      <c r="L4755" s="4">
        <v>2014</v>
      </c>
      <c r="M4755" t="str">
        <f>INDEX(RoutesPivot[DepAirport],MATCH($C4755,RoutesPivot[[RouteID]:[RouteID]],0))</f>
        <v>ORD</v>
      </c>
      <c r="N4755" t="str">
        <f>INDEX(RoutesPivot[AirportID],MATCH($C4755,RoutesPivot[[RouteID]:[RouteID]],0))</f>
        <v>SEA</v>
      </c>
      <c r="O4755">
        <f>INDEX(RoutesPivot[Distance],MATCH($C4755,RoutesPivot[[RouteID]:[RouteID]],0))</f>
        <v>1500</v>
      </c>
      <c r="P4755">
        <f>INDEX(RoutesPivot[ListPrice],MATCH($C4755,RoutesPivot[[RouteID]:[RouteID]],0))</f>
        <v>350</v>
      </c>
      <c r="Q4755" t="str">
        <f>INDEX(AirportPivot[AirportName],MATCH($N4755,AirportPivot[[AirportID]:[AirportID]],0))</f>
        <v>Seattle-Tacoma International</v>
      </c>
      <c r="R4755">
        <f>INDEX(AirportPivot[Gates (number of available)],MATCH($N4755,AirportPivot[[AirportID]:[AirportID]],0))</f>
        <v>58</v>
      </c>
    </row>
    <row r="4756" spans="1:18" x14ac:dyDescent="0.25">
      <c r="A4756" s="3" t="s">
        <v>4788</v>
      </c>
      <c r="B4756" s="12">
        <v>42175</v>
      </c>
      <c r="C4756" s="4" t="s">
        <v>80</v>
      </c>
      <c r="D4756" s="4">
        <v>0.7</v>
      </c>
      <c r="E4756" s="4">
        <v>111</v>
      </c>
      <c r="F4756" s="5">
        <v>0.70833333333333337</v>
      </c>
      <c r="G4756" s="6">
        <v>330</v>
      </c>
      <c r="H4756" s="7">
        <v>61050</v>
      </c>
      <c r="I4756" s="7">
        <f>FlightsPivot[[#This Row],[Total Fare]]*10%</f>
        <v>6105</v>
      </c>
      <c r="J4756" s="7">
        <f>FlightsPivot[[#This Row],[Total Fare]]+FlightsPivot[[#This Row],[10% tax ]]</f>
        <v>67155</v>
      </c>
      <c r="K4756" s="4">
        <v>6</v>
      </c>
      <c r="L4756" s="4">
        <v>2015</v>
      </c>
      <c r="M4756" t="str">
        <f>INDEX(RoutesPivot[DepAirport],MATCH($C4756,RoutesPivot[[RouteID]:[RouteID]],0))</f>
        <v>ORD</v>
      </c>
      <c r="N4756" t="str">
        <f>INDEX(RoutesPivot[AirportID],MATCH($C4756,RoutesPivot[[RouteID]:[RouteID]],0))</f>
        <v>MIA</v>
      </c>
      <c r="O4756">
        <f>INDEX(RoutesPivot[Distance],MATCH($C4756,RoutesPivot[[RouteID]:[RouteID]],0))</f>
        <v>1000</v>
      </c>
      <c r="P4756">
        <f>INDEX(RoutesPivot[ListPrice],MATCH($C4756,RoutesPivot[[RouteID]:[RouteID]],0))</f>
        <v>300</v>
      </c>
      <c r="Q4756" t="str">
        <f>INDEX(AirportPivot[AirportName],MATCH($N4756,AirportPivot[[AirportID]:[AirportID]],0))</f>
        <v>Miami International</v>
      </c>
      <c r="R4756">
        <f>INDEX(AirportPivot[Gates (number of available)],MATCH($N4756,AirportPivot[[AirportID]:[AirportID]],0))</f>
        <v>80</v>
      </c>
    </row>
    <row r="4757" spans="1:18" x14ac:dyDescent="0.25">
      <c r="A4757" s="3" t="s">
        <v>4789</v>
      </c>
      <c r="B4757" s="12">
        <v>42245</v>
      </c>
      <c r="C4757" s="4" t="s">
        <v>80</v>
      </c>
      <c r="D4757" s="4">
        <v>1.4</v>
      </c>
      <c r="E4757" s="4">
        <v>10</v>
      </c>
      <c r="F4757" s="5">
        <v>0.35416666666666669</v>
      </c>
      <c r="G4757" s="6">
        <v>330</v>
      </c>
      <c r="H4757" s="7">
        <v>61050</v>
      </c>
      <c r="I4757" s="7">
        <f>FlightsPivot[[#This Row],[Total Fare]]*10%</f>
        <v>6105</v>
      </c>
      <c r="J4757" s="7">
        <f>FlightsPivot[[#This Row],[Total Fare]]+FlightsPivot[[#This Row],[10% tax ]]</f>
        <v>67155</v>
      </c>
      <c r="K4757" s="4">
        <v>8</v>
      </c>
      <c r="L4757" s="4">
        <v>2015</v>
      </c>
      <c r="M4757" t="str">
        <f>INDEX(RoutesPivot[DepAirport],MATCH($C4757,RoutesPivot[[RouteID]:[RouteID]],0))</f>
        <v>ORD</v>
      </c>
      <c r="N4757" t="str">
        <f>INDEX(RoutesPivot[AirportID],MATCH($C4757,RoutesPivot[[RouteID]:[RouteID]],0))</f>
        <v>MIA</v>
      </c>
      <c r="O4757">
        <f>INDEX(RoutesPivot[Distance],MATCH($C4757,RoutesPivot[[RouteID]:[RouteID]],0))</f>
        <v>1000</v>
      </c>
      <c r="P4757">
        <f>INDEX(RoutesPivot[ListPrice],MATCH($C4757,RoutesPivot[[RouteID]:[RouteID]],0))</f>
        <v>300</v>
      </c>
      <c r="Q4757" t="str">
        <f>INDEX(AirportPivot[AirportName],MATCH($N4757,AirportPivot[[AirportID]:[AirportID]],0))</f>
        <v>Miami International</v>
      </c>
      <c r="R4757">
        <f>INDEX(AirportPivot[Gates (number of available)],MATCH($N4757,AirportPivot[[AirportID]:[AirportID]],0))</f>
        <v>80</v>
      </c>
    </row>
    <row r="4758" spans="1:18" x14ac:dyDescent="0.25">
      <c r="A4758" s="3" t="s">
        <v>4790</v>
      </c>
      <c r="B4758" s="12">
        <v>42365</v>
      </c>
      <c r="C4758" s="4" t="s">
        <v>27</v>
      </c>
      <c r="D4758" s="4">
        <v>10.9</v>
      </c>
      <c r="E4758" s="4">
        <v>21</v>
      </c>
      <c r="F4758" s="5">
        <v>0.70833333333333337</v>
      </c>
      <c r="G4758" s="6">
        <v>280</v>
      </c>
      <c r="H4758" s="7">
        <v>51800</v>
      </c>
      <c r="I4758" s="7">
        <f>FlightsPivot[[#This Row],[Total Fare]]*10%</f>
        <v>5180</v>
      </c>
      <c r="J4758" s="7">
        <f>FlightsPivot[[#This Row],[Total Fare]]+FlightsPivot[[#This Row],[10% tax ]]</f>
        <v>56980</v>
      </c>
      <c r="K4758" s="4">
        <v>12</v>
      </c>
      <c r="L4758" s="4">
        <v>2015</v>
      </c>
      <c r="M4758" t="str">
        <f>INDEX(RoutesPivot[DepAirport],MATCH($C4758,RoutesPivot[[RouteID]:[RouteID]],0))</f>
        <v>ORD</v>
      </c>
      <c r="N4758" t="str">
        <f>INDEX(RoutesPivot[AirportID],MATCH($C4758,RoutesPivot[[RouteID]:[RouteID]],0))</f>
        <v>ATL</v>
      </c>
      <c r="O4758">
        <f>INDEX(RoutesPivot[Distance],MATCH($C4758,RoutesPivot[[RouteID]:[RouteID]],0))</f>
        <v>510</v>
      </c>
      <c r="P4758">
        <f>INDEX(RoutesPivot[ListPrice],MATCH($C4758,RoutesPivot[[RouteID]:[RouteID]],0))</f>
        <v>200</v>
      </c>
      <c r="Q4758" t="str">
        <f>INDEX(AirportPivot[AirportName],MATCH($N4758,AirportPivot[[AirportID]:[AirportID]],0))</f>
        <v>Hartsfield-Jackson Atlanta International</v>
      </c>
      <c r="R4758">
        <f>INDEX(AirportPivot[Gates (number of available)],MATCH($N4758,AirportPivot[[AirportID]:[AirportID]],0))</f>
        <v>100</v>
      </c>
    </row>
    <row r="4759" spans="1:18" x14ac:dyDescent="0.25">
      <c r="A4759" s="3" t="s">
        <v>4791</v>
      </c>
      <c r="B4759" s="12">
        <v>42101</v>
      </c>
      <c r="C4759" s="4" t="s">
        <v>33</v>
      </c>
      <c r="D4759" s="4">
        <v>1</v>
      </c>
      <c r="E4759" s="4">
        <v>131</v>
      </c>
      <c r="F4759" s="5">
        <v>0.875</v>
      </c>
      <c r="G4759" s="6">
        <v>375</v>
      </c>
      <c r="H4759" s="7">
        <v>69375</v>
      </c>
      <c r="I4759" s="7">
        <f>FlightsPivot[[#This Row],[Total Fare]]*10%</f>
        <v>6937.5</v>
      </c>
      <c r="J4759" s="7">
        <f>FlightsPivot[[#This Row],[Total Fare]]+FlightsPivot[[#This Row],[10% tax ]]</f>
        <v>76312.5</v>
      </c>
      <c r="K4759" s="4">
        <v>4</v>
      </c>
      <c r="L4759" s="4">
        <v>2015</v>
      </c>
      <c r="M4759" t="str">
        <f>INDEX(RoutesPivot[DepAirport],MATCH($C4759,RoutesPivot[[RouteID]:[RouteID]],0))</f>
        <v>ORD</v>
      </c>
      <c r="N4759" t="str">
        <f>INDEX(RoutesPivot[AirportID],MATCH($C4759,RoutesPivot[[RouteID]:[RouteID]],0))</f>
        <v>SFO</v>
      </c>
      <c r="O4759">
        <f>INDEX(RoutesPivot[Distance],MATCH($C4759,RoutesPivot[[RouteID]:[RouteID]],0))</f>
        <v>1600</v>
      </c>
      <c r="P4759">
        <f>INDEX(RoutesPivot[ListPrice],MATCH($C4759,RoutesPivot[[RouteID]:[RouteID]],0))</f>
        <v>375</v>
      </c>
      <c r="Q4759" t="str">
        <f>INDEX(AirportPivot[AirportName],MATCH($N4759,AirportPivot[[AirportID]:[AirportID]],0))</f>
        <v>San Francisco International</v>
      </c>
      <c r="R4759">
        <f>INDEX(AirportPivot[Gates (number of available)],MATCH($N4759,AirportPivot[[AirportID]:[AirportID]],0))</f>
        <v>70</v>
      </c>
    </row>
    <row r="4760" spans="1:18" x14ac:dyDescent="0.25">
      <c r="A4760" s="3" t="s">
        <v>4792</v>
      </c>
      <c r="B4760" s="12">
        <v>41978</v>
      </c>
      <c r="C4760" s="4" t="s">
        <v>17</v>
      </c>
      <c r="D4760" s="4">
        <v>4.3</v>
      </c>
      <c r="E4760" s="4">
        <v>90</v>
      </c>
      <c r="F4760" s="5">
        <v>0.54166666666666663</v>
      </c>
      <c r="G4760" s="6">
        <v>350</v>
      </c>
      <c r="H4760" s="7">
        <v>63350</v>
      </c>
      <c r="I4760" s="7">
        <f>FlightsPivot[[#This Row],[Total Fare]]*10%</f>
        <v>6335</v>
      </c>
      <c r="J4760" s="7">
        <f>FlightsPivot[[#This Row],[Total Fare]]+FlightsPivot[[#This Row],[10% tax ]]</f>
        <v>69685</v>
      </c>
      <c r="K4760" s="4">
        <v>12</v>
      </c>
      <c r="L4760" s="4">
        <v>2014</v>
      </c>
      <c r="M4760" t="str">
        <f>INDEX(RoutesPivot[DepAirport],MATCH($C4760,RoutesPivot[[RouteID]:[RouteID]],0))</f>
        <v>ORD</v>
      </c>
      <c r="N4760" t="str">
        <f>INDEX(RoutesPivot[AirportID],MATCH($C4760,RoutesPivot[[RouteID]:[RouteID]],0))</f>
        <v>LAX</v>
      </c>
      <c r="O4760">
        <f>INDEX(RoutesPivot[Distance],MATCH($C4760,RoutesPivot[[RouteID]:[RouteID]],0))</f>
        <v>1518</v>
      </c>
      <c r="P4760">
        <f>INDEX(RoutesPivot[ListPrice],MATCH($C4760,RoutesPivot[[RouteID]:[RouteID]],0))</f>
        <v>350</v>
      </c>
      <c r="Q4760" t="str">
        <f>INDEX(AirportPivot[AirportName],MATCH($N4760,AirportPivot[[AirportID]:[AirportID]],0))</f>
        <v>Los Angeles International</v>
      </c>
      <c r="R4760">
        <f>INDEX(AirportPivot[Gates (number of available)],MATCH($N4760,AirportPivot[[AirportID]:[AirportID]],0))</f>
        <v>86</v>
      </c>
    </row>
    <row r="4761" spans="1:18" x14ac:dyDescent="0.25">
      <c r="A4761" s="3" t="s">
        <v>4793</v>
      </c>
      <c r="B4761" s="12">
        <v>42240</v>
      </c>
      <c r="C4761" s="4" t="s">
        <v>27</v>
      </c>
      <c r="D4761" s="4">
        <v>6.9</v>
      </c>
      <c r="E4761" s="4">
        <v>13</v>
      </c>
      <c r="F4761" s="5">
        <v>0.6875</v>
      </c>
      <c r="G4761" s="6">
        <v>220</v>
      </c>
      <c r="H4761" s="7">
        <v>40700</v>
      </c>
      <c r="I4761" s="7">
        <f>FlightsPivot[[#This Row],[Total Fare]]*10%</f>
        <v>4070</v>
      </c>
      <c r="J4761" s="7">
        <f>FlightsPivot[[#This Row],[Total Fare]]+FlightsPivot[[#This Row],[10% tax ]]</f>
        <v>44770</v>
      </c>
      <c r="K4761" s="4">
        <v>8</v>
      </c>
      <c r="L4761" s="4">
        <v>2015</v>
      </c>
      <c r="M4761" t="str">
        <f>INDEX(RoutesPivot[DepAirport],MATCH($C4761,RoutesPivot[[RouteID]:[RouteID]],0))</f>
        <v>ORD</v>
      </c>
      <c r="N4761" t="str">
        <f>INDEX(RoutesPivot[AirportID],MATCH($C4761,RoutesPivot[[RouteID]:[RouteID]],0))</f>
        <v>ATL</v>
      </c>
      <c r="O4761">
        <f>INDEX(RoutesPivot[Distance],MATCH($C4761,RoutesPivot[[RouteID]:[RouteID]],0))</f>
        <v>510</v>
      </c>
      <c r="P4761">
        <f>INDEX(RoutesPivot[ListPrice],MATCH($C4761,RoutesPivot[[RouteID]:[RouteID]],0))</f>
        <v>200</v>
      </c>
      <c r="Q4761" t="str">
        <f>INDEX(AirportPivot[AirportName],MATCH($N4761,AirportPivot[[AirportID]:[AirportID]],0))</f>
        <v>Hartsfield-Jackson Atlanta International</v>
      </c>
      <c r="R4761">
        <f>INDEX(AirportPivot[Gates (number of available)],MATCH($N4761,AirportPivot[[AirportID]:[AirportID]],0))</f>
        <v>100</v>
      </c>
    </row>
    <row r="4762" spans="1:18" x14ac:dyDescent="0.25">
      <c r="A4762" s="3" t="s">
        <v>4794</v>
      </c>
      <c r="B4762" s="12">
        <v>42140</v>
      </c>
      <c r="C4762" s="4" t="s">
        <v>33</v>
      </c>
      <c r="D4762" s="4">
        <v>1</v>
      </c>
      <c r="E4762" s="4">
        <v>163</v>
      </c>
      <c r="F4762" s="5">
        <v>0.70833333333333337</v>
      </c>
      <c r="G4762" s="6">
        <v>375</v>
      </c>
      <c r="H4762" s="7">
        <v>61875</v>
      </c>
      <c r="I4762" s="7">
        <f>FlightsPivot[[#This Row],[Total Fare]]*10%</f>
        <v>6187.5</v>
      </c>
      <c r="J4762" s="7">
        <f>FlightsPivot[[#This Row],[Total Fare]]+FlightsPivot[[#This Row],[10% tax ]]</f>
        <v>68062.5</v>
      </c>
      <c r="K4762" s="4">
        <v>5</v>
      </c>
      <c r="L4762" s="4">
        <v>2015</v>
      </c>
      <c r="M4762" t="str">
        <f>INDEX(RoutesPivot[DepAirport],MATCH($C4762,RoutesPivot[[RouteID]:[RouteID]],0))</f>
        <v>ORD</v>
      </c>
      <c r="N4762" t="str">
        <f>INDEX(RoutesPivot[AirportID],MATCH($C4762,RoutesPivot[[RouteID]:[RouteID]],0))</f>
        <v>SFO</v>
      </c>
      <c r="O4762">
        <f>INDEX(RoutesPivot[Distance],MATCH($C4762,RoutesPivot[[RouteID]:[RouteID]],0))</f>
        <v>1600</v>
      </c>
      <c r="P4762">
        <f>INDEX(RoutesPivot[ListPrice],MATCH($C4762,RoutesPivot[[RouteID]:[RouteID]],0))</f>
        <v>375</v>
      </c>
      <c r="Q4762" t="str">
        <f>INDEX(AirportPivot[AirportName],MATCH($N4762,AirportPivot[[AirportID]:[AirportID]],0))</f>
        <v>San Francisco International</v>
      </c>
      <c r="R4762">
        <f>INDEX(AirportPivot[Gates (number of available)],MATCH($N4762,AirportPivot[[AirportID]:[AirportID]],0))</f>
        <v>70</v>
      </c>
    </row>
    <row r="4763" spans="1:18" x14ac:dyDescent="0.25">
      <c r="A4763" s="3" t="s">
        <v>4795</v>
      </c>
      <c r="B4763" s="12">
        <v>41830</v>
      </c>
      <c r="C4763" s="4" t="s">
        <v>25</v>
      </c>
      <c r="D4763" s="4">
        <v>1.9</v>
      </c>
      <c r="E4763" s="4">
        <v>85</v>
      </c>
      <c r="F4763" s="5">
        <v>0.75</v>
      </c>
      <c r="G4763" s="6">
        <v>220</v>
      </c>
      <c r="H4763" s="7">
        <v>39820</v>
      </c>
      <c r="I4763" s="7">
        <f>FlightsPivot[[#This Row],[Total Fare]]*10%</f>
        <v>3982</v>
      </c>
      <c r="J4763" s="7">
        <f>FlightsPivot[[#This Row],[Total Fare]]+FlightsPivot[[#This Row],[10% tax ]]</f>
        <v>43802</v>
      </c>
      <c r="K4763" s="4">
        <v>7</v>
      </c>
      <c r="L4763" s="4">
        <v>2014</v>
      </c>
      <c r="M4763" t="str">
        <f>INDEX(RoutesPivot[DepAirport],MATCH($C4763,RoutesPivot[[RouteID]:[RouteID]],0))</f>
        <v>ORD</v>
      </c>
      <c r="N4763" t="str">
        <f>INDEX(RoutesPivot[AirportID],MATCH($C4763,RoutesPivot[[RouteID]:[RouteID]],0))</f>
        <v>DFW</v>
      </c>
      <c r="O4763">
        <f>INDEX(RoutesPivot[Distance],MATCH($C4763,RoutesPivot[[RouteID]:[RouteID]],0))</f>
        <v>700</v>
      </c>
      <c r="P4763">
        <f>INDEX(RoutesPivot[ListPrice],MATCH($C4763,RoutesPivot[[RouteID]:[RouteID]],0))</f>
        <v>200</v>
      </c>
      <c r="Q4763" t="str">
        <f>INDEX(AirportPivot[AirportName],MATCH($N4763,AirportPivot[[AirportID]:[AirportID]],0))</f>
        <v>Dallas/Fort Worth International</v>
      </c>
      <c r="R4763">
        <f>INDEX(AirportPivot[Gates (number of available)],MATCH($N4763,AirportPivot[[AirportID]:[AirportID]],0))</f>
        <v>130</v>
      </c>
    </row>
    <row r="4764" spans="1:18" x14ac:dyDescent="0.25">
      <c r="A4764" s="3" t="s">
        <v>4796</v>
      </c>
      <c r="B4764" s="12">
        <v>41878</v>
      </c>
      <c r="C4764" s="4" t="s">
        <v>19</v>
      </c>
      <c r="D4764" s="4">
        <v>2.4</v>
      </c>
      <c r="E4764" s="4">
        <v>106</v>
      </c>
      <c r="F4764" s="5">
        <v>0.29166666666666669</v>
      </c>
      <c r="G4764" s="6">
        <v>220</v>
      </c>
      <c r="H4764" s="7">
        <v>40700</v>
      </c>
      <c r="I4764" s="7">
        <f>FlightsPivot[[#This Row],[Total Fare]]*10%</f>
        <v>4070</v>
      </c>
      <c r="J4764" s="7">
        <f>FlightsPivot[[#This Row],[Total Fare]]+FlightsPivot[[#This Row],[10% tax ]]</f>
        <v>44770</v>
      </c>
      <c r="K4764" s="4">
        <v>8</v>
      </c>
      <c r="L4764" s="4">
        <v>2014</v>
      </c>
      <c r="M4764" t="str">
        <f>INDEX(RoutesPivot[DepAirport],MATCH($C4764,RoutesPivot[[RouteID]:[RouteID]],0))</f>
        <v>ORD</v>
      </c>
      <c r="N4764" t="str">
        <f>INDEX(RoutesPivot[AirportID],MATCH($C4764,RoutesPivot[[RouteID]:[RouteID]],0))</f>
        <v>IAH</v>
      </c>
      <c r="O4764">
        <f>INDEX(RoutesPivot[Distance],MATCH($C4764,RoutesPivot[[RouteID]:[RouteID]],0))</f>
        <v>800</v>
      </c>
      <c r="P4764">
        <f>INDEX(RoutesPivot[ListPrice],MATCH($C4764,RoutesPivot[[RouteID]:[RouteID]],0))</f>
        <v>200</v>
      </c>
      <c r="Q4764" t="str">
        <f>INDEX(AirportPivot[AirportName],MATCH($N4764,AirportPivot[[AirportID]:[AirportID]],0))</f>
        <v>George Bush Intercontinental/Houston</v>
      </c>
      <c r="R4764">
        <f>INDEX(AirportPivot[Gates (number of available)],MATCH($N4764,AirportPivot[[AirportID]:[AirportID]],0))</f>
        <v>80</v>
      </c>
    </row>
    <row r="4765" spans="1:18" x14ac:dyDescent="0.25">
      <c r="A4765" s="3" t="s">
        <v>4797</v>
      </c>
      <c r="B4765" s="12">
        <v>42199</v>
      </c>
      <c r="C4765" s="4" t="s">
        <v>47</v>
      </c>
      <c r="D4765" s="4">
        <v>1.4</v>
      </c>
      <c r="E4765" s="4">
        <v>23</v>
      </c>
      <c r="F4765" s="5">
        <v>0.79166666666666663</v>
      </c>
      <c r="G4765" s="6">
        <v>275</v>
      </c>
      <c r="H4765" s="7">
        <v>50875</v>
      </c>
      <c r="I4765" s="7">
        <f>FlightsPivot[[#This Row],[Total Fare]]*10%</f>
        <v>5087.5</v>
      </c>
      <c r="J4765" s="7">
        <f>FlightsPivot[[#This Row],[Total Fare]]+FlightsPivot[[#This Row],[10% tax ]]</f>
        <v>55962.5</v>
      </c>
      <c r="K4765" s="4">
        <v>7</v>
      </c>
      <c r="L4765" s="4">
        <v>2015</v>
      </c>
      <c r="M4765" t="str">
        <f>INDEX(RoutesPivot[DepAirport],MATCH($C4765,RoutesPivot[[RouteID]:[RouteID]],0))</f>
        <v>ORD</v>
      </c>
      <c r="N4765" t="str">
        <f>INDEX(RoutesPivot[AirportID],MATCH($C4765,RoutesPivot[[RouteID]:[RouteID]],0))</f>
        <v>PHX</v>
      </c>
      <c r="O4765">
        <f>INDEX(RoutesPivot[Distance],MATCH($C4765,RoutesPivot[[RouteID]:[RouteID]],0))</f>
        <v>1200</v>
      </c>
      <c r="P4765">
        <f>INDEX(RoutesPivot[ListPrice],MATCH($C4765,RoutesPivot[[RouteID]:[RouteID]],0))</f>
        <v>250</v>
      </c>
      <c r="Q4765" t="str">
        <f>INDEX(AirportPivot[AirportName],MATCH($N4765,AirportPivot[[AirportID]:[AirportID]],0))</f>
        <v>Phoenix Sky Harbor International</v>
      </c>
      <c r="R4765">
        <f>INDEX(AirportPivot[Gates (number of available)],MATCH($N4765,AirportPivot[[AirportID]:[AirportID]],0))</f>
        <v>60</v>
      </c>
    </row>
    <row r="4766" spans="1:18" x14ac:dyDescent="0.25">
      <c r="A4766" s="3" t="s">
        <v>4798</v>
      </c>
      <c r="B4766" s="12">
        <v>41679</v>
      </c>
      <c r="C4766" s="4" t="s">
        <v>30</v>
      </c>
      <c r="D4766" s="4">
        <v>1.8</v>
      </c>
      <c r="E4766" s="4">
        <v>120</v>
      </c>
      <c r="F4766" s="5">
        <v>0.29166666666666669</v>
      </c>
      <c r="G4766" s="6">
        <v>250</v>
      </c>
      <c r="H4766" s="7">
        <v>46250</v>
      </c>
      <c r="I4766" s="7">
        <f>FlightsPivot[[#This Row],[Total Fare]]*10%</f>
        <v>4625</v>
      </c>
      <c r="J4766" s="7">
        <f>FlightsPivot[[#This Row],[Total Fare]]+FlightsPivot[[#This Row],[10% tax ]]</f>
        <v>50875</v>
      </c>
      <c r="K4766" s="4">
        <v>2</v>
      </c>
      <c r="L4766" s="4">
        <v>2014</v>
      </c>
      <c r="M4766" t="str">
        <f>INDEX(RoutesPivot[DepAirport],MATCH($C4766,RoutesPivot[[RouteID]:[RouteID]],0))</f>
        <v>ORD</v>
      </c>
      <c r="N4766" t="str">
        <f>INDEX(RoutesPivot[AirportID],MATCH($C4766,RoutesPivot[[RouteID]:[RouteID]],0))</f>
        <v>MCO</v>
      </c>
      <c r="O4766">
        <f>INDEX(RoutesPivot[Distance],MATCH($C4766,RoutesPivot[[RouteID]:[RouteID]],0))</f>
        <v>850</v>
      </c>
      <c r="P4766">
        <f>INDEX(RoutesPivot[ListPrice],MATCH($C4766,RoutesPivot[[RouteID]:[RouteID]],0))</f>
        <v>250</v>
      </c>
      <c r="Q4766" t="str">
        <f>INDEX(AirportPivot[AirportName],MATCH($N4766,AirportPivot[[AirportID]:[AirportID]],0))</f>
        <v>Orlando International</v>
      </c>
      <c r="R4766">
        <f>INDEX(AirportPivot[Gates (number of available)],MATCH($N4766,AirportPivot[[AirportID]:[AirportID]],0))</f>
        <v>67</v>
      </c>
    </row>
    <row r="4767" spans="1:18" x14ac:dyDescent="0.25">
      <c r="A4767" s="3" t="s">
        <v>4799</v>
      </c>
      <c r="B4767" s="12">
        <v>41748</v>
      </c>
      <c r="C4767" s="4" t="s">
        <v>80</v>
      </c>
      <c r="D4767" s="4">
        <v>1.2</v>
      </c>
      <c r="E4767" s="4">
        <v>64</v>
      </c>
      <c r="F4767" s="5">
        <v>0.70833333333333337</v>
      </c>
      <c r="G4767" s="6">
        <v>300</v>
      </c>
      <c r="H4767" s="7">
        <v>54300</v>
      </c>
      <c r="I4767" s="7">
        <f>FlightsPivot[[#This Row],[Total Fare]]*10%</f>
        <v>5430</v>
      </c>
      <c r="J4767" s="7">
        <f>FlightsPivot[[#This Row],[Total Fare]]+FlightsPivot[[#This Row],[10% tax ]]</f>
        <v>59730</v>
      </c>
      <c r="K4767" s="4">
        <v>4</v>
      </c>
      <c r="L4767" s="4">
        <v>2014</v>
      </c>
      <c r="M4767" t="str">
        <f>INDEX(RoutesPivot[DepAirport],MATCH($C4767,RoutesPivot[[RouteID]:[RouteID]],0))</f>
        <v>ORD</v>
      </c>
      <c r="N4767" t="str">
        <f>INDEX(RoutesPivot[AirportID],MATCH($C4767,RoutesPivot[[RouteID]:[RouteID]],0))</f>
        <v>MIA</v>
      </c>
      <c r="O4767">
        <f>INDEX(RoutesPivot[Distance],MATCH($C4767,RoutesPivot[[RouteID]:[RouteID]],0))</f>
        <v>1000</v>
      </c>
      <c r="P4767">
        <f>INDEX(RoutesPivot[ListPrice],MATCH($C4767,RoutesPivot[[RouteID]:[RouteID]],0))</f>
        <v>300</v>
      </c>
      <c r="Q4767" t="str">
        <f>INDEX(AirportPivot[AirportName],MATCH($N4767,AirportPivot[[AirportID]:[AirportID]],0))</f>
        <v>Miami International</v>
      </c>
      <c r="R4767">
        <f>INDEX(AirportPivot[Gates (number of available)],MATCH($N4767,AirportPivot[[AirportID]:[AirportID]],0))</f>
        <v>80</v>
      </c>
    </row>
    <row r="4768" spans="1:18" x14ac:dyDescent="0.25">
      <c r="A4768" s="3" t="s">
        <v>4800</v>
      </c>
      <c r="B4768" s="12">
        <v>42335</v>
      </c>
      <c r="C4768" s="4" t="s">
        <v>37</v>
      </c>
      <c r="D4768" s="4">
        <v>4.0999999999999996</v>
      </c>
      <c r="E4768" s="4">
        <v>2</v>
      </c>
      <c r="F4768" s="5">
        <v>0.54166666666666663</v>
      </c>
      <c r="G4768" s="6">
        <v>525</v>
      </c>
      <c r="H4768" s="7">
        <v>97125</v>
      </c>
      <c r="I4768" s="7">
        <f>FlightsPivot[[#This Row],[Total Fare]]*10%</f>
        <v>9712.5</v>
      </c>
      <c r="J4768" s="7">
        <f>FlightsPivot[[#This Row],[Total Fare]]+FlightsPivot[[#This Row],[10% tax ]]</f>
        <v>106837.5</v>
      </c>
      <c r="K4768" s="4">
        <v>11</v>
      </c>
      <c r="L4768" s="4">
        <v>2015</v>
      </c>
      <c r="M4768" t="str">
        <f>INDEX(RoutesPivot[DepAirport],MATCH($C4768,RoutesPivot[[RouteID]:[RouteID]],0))</f>
        <v>ORD</v>
      </c>
      <c r="N4768" t="str">
        <f>INDEX(RoutesPivot[AirportID],MATCH($C4768,RoutesPivot[[RouteID]:[RouteID]],0))</f>
        <v>SEA</v>
      </c>
      <c r="O4768">
        <f>INDEX(RoutesPivot[Distance],MATCH($C4768,RoutesPivot[[RouteID]:[RouteID]],0))</f>
        <v>1500</v>
      </c>
      <c r="P4768">
        <f>INDEX(RoutesPivot[ListPrice],MATCH($C4768,RoutesPivot[[RouteID]:[RouteID]],0))</f>
        <v>350</v>
      </c>
      <c r="Q4768" t="str">
        <f>INDEX(AirportPivot[AirportName],MATCH($N4768,AirportPivot[[AirportID]:[AirportID]],0))</f>
        <v>Seattle-Tacoma International</v>
      </c>
      <c r="R4768">
        <f>INDEX(AirportPivot[Gates (number of available)],MATCH($N4768,AirportPivot[[AirportID]:[AirportID]],0))</f>
        <v>58</v>
      </c>
    </row>
    <row r="4769" spans="1:18" x14ac:dyDescent="0.25">
      <c r="A4769" s="3" t="s">
        <v>4801</v>
      </c>
      <c r="B4769" s="12">
        <v>41866</v>
      </c>
      <c r="C4769" s="4" t="s">
        <v>80</v>
      </c>
      <c r="D4769" s="4">
        <v>1.5</v>
      </c>
      <c r="E4769" s="4">
        <v>32</v>
      </c>
      <c r="F4769" s="5">
        <v>0.85416666666666663</v>
      </c>
      <c r="G4769" s="6">
        <v>330</v>
      </c>
      <c r="H4769" s="7">
        <v>61050</v>
      </c>
      <c r="I4769" s="7">
        <f>FlightsPivot[[#This Row],[Total Fare]]*10%</f>
        <v>6105</v>
      </c>
      <c r="J4769" s="7">
        <f>FlightsPivot[[#This Row],[Total Fare]]+FlightsPivot[[#This Row],[10% tax ]]</f>
        <v>67155</v>
      </c>
      <c r="K4769" s="4">
        <v>8</v>
      </c>
      <c r="L4769" s="4">
        <v>2014</v>
      </c>
      <c r="M4769" t="str">
        <f>INDEX(RoutesPivot[DepAirport],MATCH($C4769,RoutesPivot[[RouteID]:[RouteID]],0))</f>
        <v>ORD</v>
      </c>
      <c r="N4769" t="str">
        <f>INDEX(RoutesPivot[AirportID],MATCH($C4769,RoutesPivot[[RouteID]:[RouteID]],0))</f>
        <v>MIA</v>
      </c>
      <c r="O4769">
        <f>INDEX(RoutesPivot[Distance],MATCH($C4769,RoutesPivot[[RouteID]:[RouteID]],0))</f>
        <v>1000</v>
      </c>
      <c r="P4769">
        <f>INDEX(RoutesPivot[ListPrice],MATCH($C4769,RoutesPivot[[RouteID]:[RouteID]],0))</f>
        <v>300</v>
      </c>
      <c r="Q4769" t="str">
        <f>INDEX(AirportPivot[AirportName],MATCH($N4769,AirportPivot[[AirportID]:[AirportID]],0))</f>
        <v>Miami International</v>
      </c>
      <c r="R4769">
        <f>INDEX(AirportPivot[Gates (number of available)],MATCH($N4769,AirportPivot[[AirportID]:[AirportID]],0))</f>
        <v>80</v>
      </c>
    </row>
    <row r="4770" spans="1:18" x14ac:dyDescent="0.25">
      <c r="A4770" s="3" t="s">
        <v>4802</v>
      </c>
      <c r="B4770" s="12">
        <v>41676</v>
      </c>
      <c r="C4770" s="4" t="s">
        <v>21</v>
      </c>
      <c r="D4770" s="4">
        <v>2</v>
      </c>
      <c r="E4770" s="4">
        <v>42</v>
      </c>
      <c r="F4770" s="5">
        <v>0.29166666666666669</v>
      </c>
      <c r="G4770" s="6">
        <v>125</v>
      </c>
      <c r="H4770" s="7">
        <v>20625</v>
      </c>
      <c r="I4770" s="7">
        <f>FlightsPivot[[#This Row],[Total Fare]]*10%</f>
        <v>2062.5</v>
      </c>
      <c r="J4770" s="7">
        <f>FlightsPivot[[#This Row],[Total Fare]]+FlightsPivot[[#This Row],[10% tax ]]</f>
        <v>22687.5</v>
      </c>
      <c r="K4770" s="4">
        <v>2</v>
      </c>
      <c r="L4770" s="4">
        <v>2014</v>
      </c>
      <c r="M4770" t="str">
        <f>INDEX(RoutesPivot[DepAirport],MATCH($C4770,RoutesPivot[[RouteID]:[RouteID]],0))</f>
        <v>ORD</v>
      </c>
      <c r="N4770" t="str">
        <f>INDEX(RoutesPivot[AirportID],MATCH($C4770,RoutesPivot[[RouteID]:[RouteID]],0))</f>
        <v>CLT</v>
      </c>
      <c r="O4770">
        <f>INDEX(RoutesPivot[Distance],MATCH($C4770,RoutesPivot[[RouteID]:[RouteID]],0))</f>
        <v>700</v>
      </c>
      <c r="P4770">
        <f>INDEX(RoutesPivot[ListPrice],MATCH($C4770,RoutesPivot[[RouteID]:[RouteID]],0))</f>
        <v>125</v>
      </c>
      <c r="Q4770" t="str">
        <f>INDEX(AirportPivot[AirportName],MATCH($N4770,AirportPivot[[AirportID]:[AirportID]],0))</f>
        <v>Charlotte/Douglas International</v>
      </c>
      <c r="R4770">
        <f>INDEX(AirportPivot[Gates (number of available)],MATCH($N4770,AirportPivot[[AirportID]:[AirportID]],0))</f>
        <v>65</v>
      </c>
    </row>
    <row r="4771" spans="1:18" x14ac:dyDescent="0.25">
      <c r="A4771" s="3" t="s">
        <v>4803</v>
      </c>
      <c r="B4771" s="12">
        <v>42289</v>
      </c>
      <c r="C4771" s="4" t="s">
        <v>19</v>
      </c>
      <c r="D4771" s="4">
        <v>2.7</v>
      </c>
      <c r="E4771" s="4">
        <v>89</v>
      </c>
      <c r="F4771" s="5">
        <v>0.79166666666666663</v>
      </c>
      <c r="G4771" s="6">
        <v>200</v>
      </c>
      <c r="H4771" s="7">
        <v>36200</v>
      </c>
      <c r="I4771" s="7">
        <f>FlightsPivot[[#This Row],[Total Fare]]*10%</f>
        <v>3620</v>
      </c>
      <c r="J4771" s="7">
        <f>FlightsPivot[[#This Row],[Total Fare]]+FlightsPivot[[#This Row],[10% tax ]]</f>
        <v>39820</v>
      </c>
      <c r="K4771" s="4">
        <v>10</v>
      </c>
      <c r="L4771" s="4">
        <v>2015</v>
      </c>
      <c r="M4771" t="str">
        <f>INDEX(RoutesPivot[DepAirport],MATCH($C4771,RoutesPivot[[RouteID]:[RouteID]],0))</f>
        <v>ORD</v>
      </c>
      <c r="N4771" t="str">
        <f>INDEX(RoutesPivot[AirportID],MATCH($C4771,RoutesPivot[[RouteID]:[RouteID]],0))</f>
        <v>IAH</v>
      </c>
      <c r="O4771">
        <f>INDEX(RoutesPivot[Distance],MATCH($C4771,RoutesPivot[[RouteID]:[RouteID]],0))</f>
        <v>800</v>
      </c>
      <c r="P4771">
        <f>INDEX(RoutesPivot[ListPrice],MATCH($C4771,RoutesPivot[[RouteID]:[RouteID]],0))</f>
        <v>200</v>
      </c>
      <c r="Q4771" t="str">
        <f>INDEX(AirportPivot[AirportName],MATCH($N4771,AirportPivot[[AirportID]:[AirportID]],0))</f>
        <v>George Bush Intercontinental/Houston</v>
      </c>
      <c r="R4771">
        <f>INDEX(AirportPivot[Gates (number of available)],MATCH($N4771,AirportPivot[[AirportID]:[AirportID]],0))</f>
        <v>80</v>
      </c>
    </row>
    <row r="4772" spans="1:18" x14ac:dyDescent="0.25">
      <c r="A4772" s="3" t="s">
        <v>4804</v>
      </c>
      <c r="B4772" s="12">
        <v>41942</v>
      </c>
      <c r="C4772" s="4" t="s">
        <v>37</v>
      </c>
      <c r="D4772" s="4">
        <v>2.2000000000000002</v>
      </c>
      <c r="E4772" s="4">
        <v>116</v>
      </c>
      <c r="F4772" s="5">
        <v>0.70833333333333337</v>
      </c>
      <c r="G4772" s="6">
        <v>350</v>
      </c>
      <c r="H4772" s="7">
        <v>64750</v>
      </c>
      <c r="I4772" s="7">
        <f>FlightsPivot[[#This Row],[Total Fare]]*10%</f>
        <v>6475</v>
      </c>
      <c r="J4772" s="7">
        <f>FlightsPivot[[#This Row],[Total Fare]]+FlightsPivot[[#This Row],[10% tax ]]</f>
        <v>71225</v>
      </c>
      <c r="K4772" s="4">
        <v>10</v>
      </c>
      <c r="L4772" s="4">
        <v>2014</v>
      </c>
      <c r="M4772" t="str">
        <f>INDEX(RoutesPivot[DepAirport],MATCH($C4772,RoutesPivot[[RouteID]:[RouteID]],0))</f>
        <v>ORD</v>
      </c>
      <c r="N4772" t="str">
        <f>INDEX(RoutesPivot[AirportID],MATCH($C4772,RoutesPivot[[RouteID]:[RouteID]],0))</f>
        <v>SEA</v>
      </c>
      <c r="O4772">
        <f>INDEX(RoutesPivot[Distance],MATCH($C4772,RoutesPivot[[RouteID]:[RouteID]],0))</f>
        <v>1500</v>
      </c>
      <c r="P4772">
        <f>INDEX(RoutesPivot[ListPrice],MATCH($C4772,RoutesPivot[[RouteID]:[RouteID]],0))</f>
        <v>350</v>
      </c>
      <c r="Q4772" t="str">
        <f>INDEX(AirportPivot[AirportName],MATCH($N4772,AirportPivot[[AirportID]:[AirportID]],0))</f>
        <v>Seattle-Tacoma International</v>
      </c>
      <c r="R4772">
        <f>INDEX(AirportPivot[Gates (number of available)],MATCH($N4772,AirportPivot[[AirportID]:[AirportID]],0))</f>
        <v>58</v>
      </c>
    </row>
    <row r="4773" spans="1:18" x14ac:dyDescent="0.25">
      <c r="A4773" s="3" t="s">
        <v>4805</v>
      </c>
      <c r="B4773" s="12">
        <v>41960</v>
      </c>
      <c r="C4773" s="4" t="s">
        <v>19</v>
      </c>
      <c r="D4773" s="4">
        <v>1.5</v>
      </c>
      <c r="E4773" s="4">
        <v>8</v>
      </c>
      <c r="F4773" s="5">
        <v>0.33333333333333331</v>
      </c>
      <c r="G4773" s="6">
        <v>200</v>
      </c>
      <c r="H4773" s="7">
        <v>37000</v>
      </c>
      <c r="I4773" s="7">
        <f>FlightsPivot[[#This Row],[Total Fare]]*10%</f>
        <v>3700</v>
      </c>
      <c r="J4773" s="7">
        <f>FlightsPivot[[#This Row],[Total Fare]]+FlightsPivot[[#This Row],[10% tax ]]</f>
        <v>40700</v>
      </c>
      <c r="K4773" s="4">
        <v>11</v>
      </c>
      <c r="L4773" s="4">
        <v>2014</v>
      </c>
      <c r="M4773" t="str">
        <f>INDEX(RoutesPivot[DepAirport],MATCH($C4773,RoutesPivot[[RouteID]:[RouteID]],0))</f>
        <v>ORD</v>
      </c>
      <c r="N4773" t="str">
        <f>INDEX(RoutesPivot[AirportID],MATCH($C4773,RoutesPivot[[RouteID]:[RouteID]],0))</f>
        <v>IAH</v>
      </c>
      <c r="O4773">
        <f>INDEX(RoutesPivot[Distance],MATCH($C4773,RoutesPivot[[RouteID]:[RouteID]],0))</f>
        <v>800</v>
      </c>
      <c r="P4773">
        <f>INDEX(RoutesPivot[ListPrice],MATCH($C4773,RoutesPivot[[RouteID]:[RouteID]],0))</f>
        <v>200</v>
      </c>
      <c r="Q4773" t="str">
        <f>INDEX(AirportPivot[AirportName],MATCH($N4773,AirportPivot[[AirportID]:[AirportID]],0))</f>
        <v>George Bush Intercontinental/Houston</v>
      </c>
      <c r="R4773">
        <f>INDEX(AirportPivot[Gates (number of available)],MATCH($N4773,AirportPivot[[AirportID]:[AirportID]],0))</f>
        <v>80</v>
      </c>
    </row>
    <row r="4774" spans="1:18" x14ac:dyDescent="0.25">
      <c r="A4774" s="3" t="s">
        <v>4806</v>
      </c>
      <c r="B4774" s="12">
        <v>42269</v>
      </c>
      <c r="C4774" s="4" t="s">
        <v>80</v>
      </c>
      <c r="D4774" s="4">
        <v>3.1</v>
      </c>
      <c r="E4774" s="4">
        <v>196</v>
      </c>
      <c r="F4774" s="5">
        <v>0.83333333333333337</v>
      </c>
      <c r="G4774" s="6">
        <v>300</v>
      </c>
      <c r="H4774" s="7">
        <v>49500</v>
      </c>
      <c r="I4774" s="7">
        <f>FlightsPivot[[#This Row],[Total Fare]]*10%</f>
        <v>4950</v>
      </c>
      <c r="J4774" s="7">
        <f>FlightsPivot[[#This Row],[Total Fare]]+FlightsPivot[[#This Row],[10% tax ]]</f>
        <v>54450</v>
      </c>
      <c r="K4774" s="4">
        <v>9</v>
      </c>
      <c r="L4774" s="4">
        <v>2015</v>
      </c>
      <c r="M4774" t="str">
        <f>INDEX(RoutesPivot[DepAirport],MATCH($C4774,RoutesPivot[[RouteID]:[RouteID]],0))</f>
        <v>ORD</v>
      </c>
      <c r="N4774" t="str">
        <f>INDEX(RoutesPivot[AirportID],MATCH($C4774,RoutesPivot[[RouteID]:[RouteID]],0))</f>
        <v>MIA</v>
      </c>
      <c r="O4774">
        <f>INDEX(RoutesPivot[Distance],MATCH($C4774,RoutesPivot[[RouteID]:[RouteID]],0))</f>
        <v>1000</v>
      </c>
      <c r="P4774">
        <f>INDEX(RoutesPivot[ListPrice],MATCH($C4774,RoutesPivot[[RouteID]:[RouteID]],0))</f>
        <v>300</v>
      </c>
      <c r="Q4774" t="str">
        <f>INDEX(AirportPivot[AirportName],MATCH($N4774,AirportPivot[[AirportID]:[AirportID]],0))</f>
        <v>Miami International</v>
      </c>
      <c r="R4774">
        <f>INDEX(AirportPivot[Gates (number of available)],MATCH($N4774,AirportPivot[[AirportID]:[AirportID]],0))</f>
        <v>80</v>
      </c>
    </row>
    <row r="4775" spans="1:18" x14ac:dyDescent="0.25">
      <c r="A4775" s="3" t="s">
        <v>4807</v>
      </c>
      <c r="B4775" s="12">
        <v>41676</v>
      </c>
      <c r="C4775" s="4" t="s">
        <v>13</v>
      </c>
      <c r="D4775" s="4">
        <v>2.2999999999999998</v>
      </c>
      <c r="E4775" s="4">
        <v>99</v>
      </c>
      <c r="F4775" s="5">
        <v>0.70833333333333337</v>
      </c>
      <c r="G4775" s="6">
        <v>250</v>
      </c>
      <c r="H4775" s="7">
        <v>46250</v>
      </c>
      <c r="I4775" s="7">
        <f>FlightsPivot[[#This Row],[Total Fare]]*10%</f>
        <v>4625</v>
      </c>
      <c r="J4775" s="7">
        <f>FlightsPivot[[#This Row],[Total Fare]]+FlightsPivot[[#This Row],[10% tax ]]</f>
        <v>50875</v>
      </c>
      <c r="K4775" s="4">
        <v>2</v>
      </c>
      <c r="L4775" s="4">
        <v>2014</v>
      </c>
      <c r="M4775" t="str">
        <f>INDEX(RoutesPivot[DepAirport],MATCH($C4775,RoutesPivot[[RouteID]:[RouteID]],0))</f>
        <v>ORD</v>
      </c>
      <c r="N4775" t="str">
        <f>INDEX(RoutesPivot[AirportID],MATCH($C4775,RoutesPivot[[RouteID]:[RouteID]],0))</f>
        <v>JFK</v>
      </c>
      <c r="O4775">
        <f>INDEX(RoutesPivot[Distance],MATCH($C4775,RoutesPivot[[RouteID]:[RouteID]],0))</f>
        <v>619</v>
      </c>
      <c r="P4775">
        <f>INDEX(RoutesPivot[ListPrice],MATCH($C4775,RoutesPivot[[RouteID]:[RouteID]],0))</f>
        <v>250</v>
      </c>
      <c r="Q4775" t="str">
        <f>INDEX(AirportPivot[AirportName],MATCH($N4775,AirportPivot[[AirportID]:[AirportID]],0))</f>
        <v>John F Kennedy International</v>
      </c>
      <c r="R4775">
        <f>INDEX(AirportPivot[Gates (number of available)],MATCH($N4775,AirportPivot[[AirportID]:[AirportID]],0))</f>
        <v>120</v>
      </c>
    </row>
    <row r="4776" spans="1:18" x14ac:dyDescent="0.25">
      <c r="A4776" s="3" t="s">
        <v>4808</v>
      </c>
      <c r="B4776" s="12">
        <v>41937</v>
      </c>
      <c r="C4776" s="4" t="s">
        <v>23</v>
      </c>
      <c r="D4776" s="4">
        <v>1.6</v>
      </c>
      <c r="E4776" s="4">
        <v>149</v>
      </c>
      <c r="F4776" s="5">
        <v>0.85416666666666663</v>
      </c>
      <c r="G4776" s="6">
        <v>300</v>
      </c>
      <c r="H4776" s="7">
        <v>55500</v>
      </c>
      <c r="I4776" s="7">
        <f>FlightsPivot[[#This Row],[Total Fare]]*10%</f>
        <v>5550</v>
      </c>
      <c r="J4776" s="7">
        <f>FlightsPivot[[#This Row],[Total Fare]]+FlightsPivot[[#This Row],[10% tax ]]</f>
        <v>61050</v>
      </c>
      <c r="K4776" s="4">
        <v>10</v>
      </c>
      <c r="L4776" s="4">
        <v>2014</v>
      </c>
      <c r="M4776" t="str">
        <f>INDEX(RoutesPivot[DepAirport],MATCH($C4776,RoutesPivot[[RouteID]:[RouteID]],0))</f>
        <v>ORD</v>
      </c>
      <c r="N4776" t="str">
        <f>INDEX(RoutesPivot[AirportID],MATCH($C4776,RoutesPivot[[RouteID]:[RouteID]],0))</f>
        <v>DEN</v>
      </c>
      <c r="O4776">
        <f>INDEX(RoutesPivot[Distance],MATCH($C4776,RoutesPivot[[RouteID]:[RouteID]],0))</f>
        <v>800</v>
      </c>
      <c r="P4776">
        <f>INDEX(RoutesPivot[ListPrice],MATCH($C4776,RoutesPivot[[RouteID]:[RouteID]],0))</f>
        <v>300</v>
      </c>
      <c r="Q4776" t="str">
        <f>INDEX(AirportPivot[AirportName],MATCH($N4776,AirportPivot[[AirportID]:[AirportID]],0))</f>
        <v>Denver International</v>
      </c>
      <c r="R4776">
        <f>INDEX(AirportPivot[Gates (number of available)],MATCH($N4776,AirportPivot[[AirportID]:[AirportID]],0))</f>
        <v>75</v>
      </c>
    </row>
    <row r="4777" spans="1:18" x14ac:dyDescent="0.25">
      <c r="A4777" s="3" t="s">
        <v>4809</v>
      </c>
      <c r="B4777" s="12">
        <v>42015</v>
      </c>
      <c r="C4777" s="4" t="s">
        <v>33</v>
      </c>
      <c r="D4777" s="4">
        <v>3.2</v>
      </c>
      <c r="E4777" s="4">
        <v>166</v>
      </c>
      <c r="F4777" s="5">
        <v>0.29166666666666669</v>
      </c>
      <c r="G4777" s="6">
        <v>375</v>
      </c>
      <c r="H4777" s="7">
        <v>61875</v>
      </c>
      <c r="I4777" s="7">
        <f>FlightsPivot[[#This Row],[Total Fare]]*10%</f>
        <v>6187.5</v>
      </c>
      <c r="J4777" s="7">
        <f>FlightsPivot[[#This Row],[Total Fare]]+FlightsPivot[[#This Row],[10% tax ]]</f>
        <v>68062.5</v>
      </c>
      <c r="K4777" s="4">
        <v>1</v>
      </c>
      <c r="L4777" s="4">
        <v>2015</v>
      </c>
      <c r="M4777" t="str">
        <f>INDEX(RoutesPivot[DepAirport],MATCH($C4777,RoutesPivot[[RouteID]:[RouteID]],0))</f>
        <v>ORD</v>
      </c>
      <c r="N4777" t="str">
        <f>INDEX(RoutesPivot[AirportID],MATCH($C4777,RoutesPivot[[RouteID]:[RouteID]],0))</f>
        <v>SFO</v>
      </c>
      <c r="O4777">
        <f>INDEX(RoutesPivot[Distance],MATCH($C4777,RoutesPivot[[RouteID]:[RouteID]],0))</f>
        <v>1600</v>
      </c>
      <c r="P4777">
        <f>INDEX(RoutesPivot[ListPrice],MATCH($C4777,RoutesPivot[[RouteID]:[RouteID]],0))</f>
        <v>375</v>
      </c>
      <c r="Q4777" t="str">
        <f>INDEX(AirportPivot[AirportName],MATCH($N4777,AirportPivot[[AirportID]:[AirportID]],0))</f>
        <v>San Francisco International</v>
      </c>
      <c r="R4777">
        <f>INDEX(AirportPivot[Gates (number of available)],MATCH($N4777,AirportPivot[[AirportID]:[AirportID]],0))</f>
        <v>70</v>
      </c>
    </row>
    <row r="4778" spans="1:18" x14ac:dyDescent="0.25">
      <c r="A4778" s="3" t="s">
        <v>4810</v>
      </c>
      <c r="B4778" s="12">
        <v>41900</v>
      </c>
      <c r="C4778" s="4" t="s">
        <v>30</v>
      </c>
      <c r="D4778" s="4">
        <v>1.4</v>
      </c>
      <c r="E4778" s="4">
        <v>150</v>
      </c>
      <c r="F4778" s="5">
        <v>0.77083333333333337</v>
      </c>
      <c r="G4778" s="6">
        <v>250</v>
      </c>
      <c r="H4778" s="7">
        <v>46250</v>
      </c>
      <c r="I4778" s="7">
        <f>FlightsPivot[[#This Row],[Total Fare]]*10%</f>
        <v>4625</v>
      </c>
      <c r="J4778" s="7">
        <f>FlightsPivot[[#This Row],[Total Fare]]+FlightsPivot[[#This Row],[10% tax ]]</f>
        <v>50875</v>
      </c>
      <c r="K4778" s="4">
        <v>9</v>
      </c>
      <c r="L4778" s="4">
        <v>2014</v>
      </c>
      <c r="M4778" t="str">
        <f>INDEX(RoutesPivot[DepAirport],MATCH($C4778,RoutesPivot[[RouteID]:[RouteID]],0))</f>
        <v>ORD</v>
      </c>
      <c r="N4778" t="str">
        <f>INDEX(RoutesPivot[AirportID],MATCH($C4778,RoutesPivot[[RouteID]:[RouteID]],0))</f>
        <v>MCO</v>
      </c>
      <c r="O4778">
        <f>INDEX(RoutesPivot[Distance],MATCH($C4778,RoutesPivot[[RouteID]:[RouteID]],0))</f>
        <v>850</v>
      </c>
      <c r="P4778">
        <f>INDEX(RoutesPivot[ListPrice],MATCH($C4778,RoutesPivot[[RouteID]:[RouteID]],0))</f>
        <v>250</v>
      </c>
      <c r="Q4778" t="str">
        <f>INDEX(AirportPivot[AirportName],MATCH($N4778,AirportPivot[[AirportID]:[AirportID]],0))</f>
        <v>Orlando International</v>
      </c>
      <c r="R4778">
        <f>INDEX(AirportPivot[Gates (number of available)],MATCH($N4778,AirportPivot[[AirportID]:[AirportID]],0))</f>
        <v>67</v>
      </c>
    </row>
    <row r="4779" spans="1:18" x14ac:dyDescent="0.25">
      <c r="A4779" s="3" t="s">
        <v>4811</v>
      </c>
      <c r="B4779" s="12">
        <v>41750</v>
      </c>
      <c r="C4779" s="4" t="s">
        <v>13</v>
      </c>
      <c r="D4779" s="4">
        <v>2.6</v>
      </c>
      <c r="E4779" s="4">
        <v>58</v>
      </c>
      <c r="F4779" s="5">
        <v>0.75</v>
      </c>
      <c r="G4779" s="6">
        <v>250</v>
      </c>
      <c r="H4779" s="7">
        <v>41250</v>
      </c>
      <c r="I4779" s="7">
        <f>FlightsPivot[[#This Row],[Total Fare]]*10%</f>
        <v>4125</v>
      </c>
      <c r="J4779" s="7">
        <f>FlightsPivot[[#This Row],[Total Fare]]+FlightsPivot[[#This Row],[10% tax ]]</f>
        <v>45375</v>
      </c>
      <c r="K4779" s="4">
        <v>4</v>
      </c>
      <c r="L4779" s="4">
        <v>2014</v>
      </c>
      <c r="M4779" t="str">
        <f>INDEX(RoutesPivot[DepAirport],MATCH($C4779,RoutesPivot[[RouteID]:[RouteID]],0))</f>
        <v>ORD</v>
      </c>
      <c r="N4779" t="str">
        <f>INDEX(RoutesPivot[AirportID],MATCH($C4779,RoutesPivot[[RouteID]:[RouteID]],0))</f>
        <v>JFK</v>
      </c>
      <c r="O4779">
        <f>INDEX(RoutesPivot[Distance],MATCH($C4779,RoutesPivot[[RouteID]:[RouteID]],0))</f>
        <v>619</v>
      </c>
      <c r="P4779">
        <f>INDEX(RoutesPivot[ListPrice],MATCH($C4779,RoutesPivot[[RouteID]:[RouteID]],0))</f>
        <v>250</v>
      </c>
      <c r="Q4779" t="str">
        <f>INDEX(AirportPivot[AirportName],MATCH($N4779,AirportPivot[[AirportID]:[AirportID]],0))</f>
        <v>John F Kennedy International</v>
      </c>
      <c r="R4779">
        <f>INDEX(AirportPivot[Gates (number of available)],MATCH($N4779,AirportPivot[[AirportID]:[AirportID]],0))</f>
        <v>120</v>
      </c>
    </row>
    <row r="4780" spans="1:18" x14ac:dyDescent="0.25">
      <c r="A4780" s="3" t="s">
        <v>4812</v>
      </c>
      <c r="B4780" s="12">
        <v>41935</v>
      </c>
      <c r="C4780" s="4" t="s">
        <v>80</v>
      </c>
      <c r="D4780" s="4">
        <v>1</v>
      </c>
      <c r="E4780" s="4">
        <v>50</v>
      </c>
      <c r="F4780" s="5">
        <v>0.29166666666666669</v>
      </c>
      <c r="G4780" s="6">
        <v>300</v>
      </c>
      <c r="H4780" s="7">
        <v>49500</v>
      </c>
      <c r="I4780" s="7">
        <f>FlightsPivot[[#This Row],[Total Fare]]*10%</f>
        <v>4950</v>
      </c>
      <c r="J4780" s="7">
        <f>FlightsPivot[[#This Row],[Total Fare]]+FlightsPivot[[#This Row],[10% tax ]]</f>
        <v>54450</v>
      </c>
      <c r="K4780" s="4">
        <v>10</v>
      </c>
      <c r="L4780" s="4">
        <v>2014</v>
      </c>
      <c r="M4780" t="str">
        <f>INDEX(RoutesPivot[DepAirport],MATCH($C4780,RoutesPivot[[RouteID]:[RouteID]],0))</f>
        <v>ORD</v>
      </c>
      <c r="N4780" t="str">
        <f>INDEX(RoutesPivot[AirportID],MATCH($C4780,RoutesPivot[[RouteID]:[RouteID]],0))</f>
        <v>MIA</v>
      </c>
      <c r="O4780">
        <f>INDEX(RoutesPivot[Distance],MATCH($C4780,RoutesPivot[[RouteID]:[RouteID]],0))</f>
        <v>1000</v>
      </c>
      <c r="P4780">
        <f>INDEX(RoutesPivot[ListPrice],MATCH($C4780,RoutesPivot[[RouteID]:[RouteID]],0))</f>
        <v>300</v>
      </c>
      <c r="Q4780" t="str">
        <f>INDEX(AirportPivot[AirportName],MATCH($N4780,AirportPivot[[AirportID]:[AirportID]],0))</f>
        <v>Miami International</v>
      </c>
      <c r="R4780">
        <f>INDEX(AirportPivot[Gates (number of available)],MATCH($N4780,AirportPivot[[AirportID]:[AirportID]],0))</f>
        <v>80</v>
      </c>
    </row>
    <row r="4781" spans="1:18" x14ac:dyDescent="0.25">
      <c r="A4781" s="3" t="s">
        <v>4813</v>
      </c>
      <c r="B4781" s="12">
        <v>41841</v>
      </c>
      <c r="C4781" s="4" t="s">
        <v>25</v>
      </c>
      <c r="D4781" s="4">
        <v>2.5</v>
      </c>
      <c r="E4781" s="4">
        <v>82</v>
      </c>
      <c r="F4781" s="5">
        <v>0.66666666666666663</v>
      </c>
      <c r="G4781" s="6">
        <v>220</v>
      </c>
      <c r="H4781" s="7">
        <v>39820</v>
      </c>
      <c r="I4781" s="7">
        <f>FlightsPivot[[#This Row],[Total Fare]]*10%</f>
        <v>3982</v>
      </c>
      <c r="J4781" s="7">
        <f>FlightsPivot[[#This Row],[Total Fare]]+FlightsPivot[[#This Row],[10% tax ]]</f>
        <v>43802</v>
      </c>
      <c r="K4781" s="4">
        <v>7</v>
      </c>
      <c r="L4781" s="4">
        <v>2014</v>
      </c>
      <c r="M4781" t="str">
        <f>INDEX(RoutesPivot[DepAirport],MATCH($C4781,RoutesPivot[[RouteID]:[RouteID]],0))</f>
        <v>ORD</v>
      </c>
      <c r="N4781" t="str">
        <f>INDEX(RoutesPivot[AirportID],MATCH($C4781,RoutesPivot[[RouteID]:[RouteID]],0))</f>
        <v>DFW</v>
      </c>
      <c r="O4781">
        <f>INDEX(RoutesPivot[Distance],MATCH($C4781,RoutesPivot[[RouteID]:[RouteID]],0))</f>
        <v>700</v>
      </c>
      <c r="P4781">
        <f>INDEX(RoutesPivot[ListPrice],MATCH($C4781,RoutesPivot[[RouteID]:[RouteID]],0))</f>
        <v>200</v>
      </c>
      <c r="Q4781" t="str">
        <f>INDEX(AirportPivot[AirportName],MATCH($N4781,AirportPivot[[AirportID]:[AirportID]],0))</f>
        <v>Dallas/Fort Worth International</v>
      </c>
      <c r="R4781">
        <f>INDEX(AirportPivot[Gates (number of available)],MATCH($N4781,AirportPivot[[AirportID]:[AirportID]],0))</f>
        <v>130</v>
      </c>
    </row>
    <row r="4782" spans="1:18" x14ac:dyDescent="0.25">
      <c r="A4782" s="3" t="s">
        <v>4814</v>
      </c>
      <c r="B4782" s="12">
        <v>41948</v>
      </c>
      <c r="C4782" s="4" t="s">
        <v>33</v>
      </c>
      <c r="D4782" s="4">
        <v>3.8</v>
      </c>
      <c r="E4782" s="4">
        <v>109</v>
      </c>
      <c r="F4782" s="5">
        <v>0.60416666666666663</v>
      </c>
      <c r="G4782" s="6">
        <v>375</v>
      </c>
      <c r="H4782" s="7">
        <v>69375</v>
      </c>
      <c r="I4782" s="7">
        <f>FlightsPivot[[#This Row],[Total Fare]]*10%</f>
        <v>6937.5</v>
      </c>
      <c r="J4782" s="7">
        <f>FlightsPivot[[#This Row],[Total Fare]]+FlightsPivot[[#This Row],[10% tax ]]</f>
        <v>76312.5</v>
      </c>
      <c r="K4782" s="4">
        <v>11</v>
      </c>
      <c r="L4782" s="4">
        <v>2014</v>
      </c>
      <c r="M4782" t="str">
        <f>INDEX(RoutesPivot[DepAirport],MATCH($C4782,RoutesPivot[[RouteID]:[RouteID]],0))</f>
        <v>ORD</v>
      </c>
      <c r="N4782" t="str">
        <f>INDEX(RoutesPivot[AirportID],MATCH($C4782,RoutesPivot[[RouteID]:[RouteID]],0))</f>
        <v>SFO</v>
      </c>
      <c r="O4782">
        <f>INDEX(RoutesPivot[Distance],MATCH($C4782,RoutesPivot[[RouteID]:[RouteID]],0))</f>
        <v>1600</v>
      </c>
      <c r="P4782">
        <f>INDEX(RoutesPivot[ListPrice],MATCH($C4782,RoutesPivot[[RouteID]:[RouteID]],0))</f>
        <v>375</v>
      </c>
      <c r="Q4782" t="str">
        <f>INDEX(AirportPivot[AirportName],MATCH($N4782,AirportPivot[[AirportID]:[AirportID]],0))</f>
        <v>San Francisco International</v>
      </c>
      <c r="R4782">
        <f>INDEX(AirportPivot[Gates (number of available)],MATCH($N4782,AirportPivot[[AirportID]:[AirportID]],0))</f>
        <v>70</v>
      </c>
    </row>
    <row r="4783" spans="1:18" x14ac:dyDescent="0.25">
      <c r="A4783" s="3" t="s">
        <v>4815</v>
      </c>
      <c r="B4783" s="12">
        <v>42091</v>
      </c>
      <c r="C4783" s="4" t="s">
        <v>47</v>
      </c>
      <c r="D4783" s="4">
        <v>1.7</v>
      </c>
      <c r="E4783" s="4">
        <v>111</v>
      </c>
      <c r="F4783" s="5">
        <v>0.72916666666666663</v>
      </c>
      <c r="G4783" s="6">
        <v>250</v>
      </c>
      <c r="H4783" s="7">
        <v>46250</v>
      </c>
      <c r="I4783" s="7">
        <f>FlightsPivot[[#This Row],[Total Fare]]*10%</f>
        <v>4625</v>
      </c>
      <c r="J4783" s="7">
        <f>FlightsPivot[[#This Row],[Total Fare]]+FlightsPivot[[#This Row],[10% tax ]]</f>
        <v>50875</v>
      </c>
      <c r="K4783" s="4">
        <v>3</v>
      </c>
      <c r="L4783" s="4">
        <v>2015</v>
      </c>
      <c r="M4783" t="str">
        <f>INDEX(RoutesPivot[DepAirport],MATCH($C4783,RoutesPivot[[RouteID]:[RouteID]],0))</f>
        <v>ORD</v>
      </c>
      <c r="N4783" t="str">
        <f>INDEX(RoutesPivot[AirportID],MATCH($C4783,RoutesPivot[[RouteID]:[RouteID]],0))</f>
        <v>PHX</v>
      </c>
      <c r="O4783">
        <f>INDEX(RoutesPivot[Distance],MATCH($C4783,RoutesPivot[[RouteID]:[RouteID]],0))</f>
        <v>1200</v>
      </c>
      <c r="P4783">
        <f>INDEX(RoutesPivot[ListPrice],MATCH($C4783,RoutesPivot[[RouteID]:[RouteID]],0))</f>
        <v>250</v>
      </c>
      <c r="Q4783" t="str">
        <f>INDEX(AirportPivot[AirportName],MATCH($N4783,AirportPivot[[AirportID]:[AirportID]],0))</f>
        <v>Phoenix Sky Harbor International</v>
      </c>
      <c r="R4783">
        <f>INDEX(AirportPivot[Gates (number of available)],MATCH($N4783,AirportPivot[[AirportID]:[AirportID]],0))</f>
        <v>60</v>
      </c>
    </row>
    <row r="4784" spans="1:18" x14ac:dyDescent="0.25">
      <c r="A4784" s="3" t="s">
        <v>4816</v>
      </c>
      <c r="B4784" s="12">
        <v>41923</v>
      </c>
      <c r="C4784" s="4" t="s">
        <v>15</v>
      </c>
      <c r="D4784" s="4">
        <v>1</v>
      </c>
      <c r="E4784" s="4">
        <v>171</v>
      </c>
      <c r="F4784" s="5">
        <v>0.70833333333333337</v>
      </c>
      <c r="G4784" s="6">
        <v>225</v>
      </c>
      <c r="H4784" s="7">
        <v>37125</v>
      </c>
      <c r="I4784" s="7">
        <f>FlightsPivot[[#This Row],[Total Fare]]*10%</f>
        <v>3712.5</v>
      </c>
      <c r="J4784" s="7">
        <f>FlightsPivot[[#This Row],[Total Fare]]+FlightsPivot[[#This Row],[10% tax ]]</f>
        <v>40837.5</v>
      </c>
      <c r="K4784" s="4">
        <v>10</v>
      </c>
      <c r="L4784" s="4">
        <v>2014</v>
      </c>
      <c r="M4784" t="str">
        <f>INDEX(RoutesPivot[DepAirport],MATCH($C4784,RoutesPivot[[RouteID]:[RouteID]],0))</f>
        <v>ORD</v>
      </c>
      <c r="N4784" t="str">
        <f>INDEX(RoutesPivot[AirportID],MATCH($C4784,RoutesPivot[[RouteID]:[RouteID]],0))</f>
        <v>EWR</v>
      </c>
      <c r="O4784">
        <f>INDEX(RoutesPivot[Distance],MATCH($C4784,RoutesPivot[[RouteID]:[RouteID]],0))</f>
        <v>600</v>
      </c>
      <c r="P4784">
        <f>INDEX(RoutesPivot[ListPrice],MATCH($C4784,RoutesPivot[[RouteID]:[RouteID]],0))</f>
        <v>225</v>
      </c>
      <c r="Q4784" t="str">
        <f>INDEX(AirportPivot[AirportName],MATCH($N4784,AirportPivot[[AirportID]:[AirportID]],0))</f>
        <v>Newark Liberty International</v>
      </c>
      <c r="R4784">
        <f>INDEX(AirportPivot[Gates (number of available)],MATCH($N4784,AirportPivot[[AirportID]:[AirportID]],0))</f>
        <v>82</v>
      </c>
    </row>
    <row r="4785" spans="1:18" x14ac:dyDescent="0.25">
      <c r="A4785" s="3" t="s">
        <v>4817</v>
      </c>
      <c r="B4785" s="12">
        <v>41677</v>
      </c>
      <c r="C4785" s="4" t="s">
        <v>70</v>
      </c>
      <c r="D4785" s="4">
        <v>1.6</v>
      </c>
      <c r="E4785" s="4">
        <v>161</v>
      </c>
      <c r="F4785" s="5">
        <v>0.79166666666666663</v>
      </c>
      <c r="G4785" s="6">
        <v>275</v>
      </c>
      <c r="H4785" s="7">
        <v>45375</v>
      </c>
      <c r="I4785" s="7">
        <f>FlightsPivot[[#This Row],[Total Fare]]*10%</f>
        <v>4537.5</v>
      </c>
      <c r="J4785" s="7">
        <f>FlightsPivot[[#This Row],[Total Fare]]+FlightsPivot[[#This Row],[10% tax ]]</f>
        <v>49912.5</v>
      </c>
      <c r="K4785" s="4">
        <v>2</v>
      </c>
      <c r="L4785" s="4">
        <v>2014</v>
      </c>
      <c r="M4785" t="str">
        <f>INDEX(RoutesPivot[DepAirport],MATCH($C4785,RoutesPivot[[RouteID]:[RouteID]],0))</f>
        <v>ORD</v>
      </c>
      <c r="N4785" t="str">
        <f>INDEX(RoutesPivot[AirportID],MATCH($C4785,RoutesPivot[[RouteID]:[RouteID]],0))</f>
        <v>LAS</v>
      </c>
      <c r="O4785">
        <f>INDEX(RoutesPivot[Distance],MATCH($C4785,RoutesPivot[[RouteID]:[RouteID]],0))</f>
        <v>1100</v>
      </c>
      <c r="P4785">
        <f>INDEX(RoutesPivot[ListPrice],MATCH($C4785,RoutesPivot[[RouteID]:[RouteID]],0))</f>
        <v>275</v>
      </c>
      <c r="Q4785" t="str">
        <f>INDEX(AirportPivot[AirportName],MATCH($N4785,AirportPivot[[AirportID]:[AirportID]],0))</f>
        <v>McCarran International</v>
      </c>
      <c r="R4785">
        <f>INDEX(AirportPivot[Gates (number of available)],MATCH($N4785,AirportPivot[[AirportID]:[AirportID]],0))</f>
        <v>68</v>
      </c>
    </row>
    <row r="4786" spans="1:18" x14ac:dyDescent="0.25">
      <c r="A4786" s="3" t="s">
        <v>4818</v>
      </c>
      <c r="B4786" s="12">
        <v>41824</v>
      </c>
      <c r="C4786" s="4" t="s">
        <v>17</v>
      </c>
      <c r="D4786" s="4">
        <v>5.5</v>
      </c>
      <c r="E4786" s="4">
        <v>64</v>
      </c>
      <c r="F4786" s="5">
        <v>0.8125</v>
      </c>
      <c r="G4786" s="6">
        <v>385</v>
      </c>
      <c r="H4786" s="7">
        <v>69685</v>
      </c>
      <c r="I4786" s="7">
        <f>FlightsPivot[[#This Row],[Total Fare]]*10%</f>
        <v>6968.5</v>
      </c>
      <c r="J4786" s="7">
        <f>FlightsPivot[[#This Row],[Total Fare]]+FlightsPivot[[#This Row],[10% tax ]]</f>
        <v>76653.5</v>
      </c>
      <c r="K4786" s="4">
        <v>7</v>
      </c>
      <c r="L4786" s="4">
        <v>2014</v>
      </c>
      <c r="M4786" t="str">
        <f>INDEX(RoutesPivot[DepAirport],MATCH($C4786,RoutesPivot[[RouteID]:[RouteID]],0))</f>
        <v>ORD</v>
      </c>
      <c r="N4786" t="str">
        <f>INDEX(RoutesPivot[AirportID],MATCH($C4786,RoutesPivot[[RouteID]:[RouteID]],0))</f>
        <v>LAX</v>
      </c>
      <c r="O4786">
        <f>INDEX(RoutesPivot[Distance],MATCH($C4786,RoutesPivot[[RouteID]:[RouteID]],0))</f>
        <v>1518</v>
      </c>
      <c r="P4786">
        <f>INDEX(RoutesPivot[ListPrice],MATCH($C4786,RoutesPivot[[RouteID]:[RouteID]],0))</f>
        <v>350</v>
      </c>
      <c r="Q4786" t="str">
        <f>INDEX(AirportPivot[AirportName],MATCH($N4786,AirportPivot[[AirportID]:[AirportID]],0))</f>
        <v>Los Angeles International</v>
      </c>
      <c r="R4786">
        <f>INDEX(AirportPivot[Gates (number of available)],MATCH($N4786,AirportPivot[[AirportID]:[AirportID]],0))</f>
        <v>86</v>
      </c>
    </row>
    <row r="4787" spans="1:18" x14ac:dyDescent="0.25">
      <c r="A4787" s="3" t="s">
        <v>4819</v>
      </c>
      <c r="B4787" s="12">
        <v>41950</v>
      </c>
      <c r="C4787" s="4" t="s">
        <v>17</v>
      </c>
      <c r="D4787" s="4">
        <v>3.5</v>
      </c>
      <c r="E4787" s="4">
        <v>88</v>
      </c>
      <c r="F4787" s="5">
        <v>0.29166666666666669</v>
      </c>
      <c r="G4787" s="6">
        <v>350</v>
      </c>
      <c r="H4787" s="7">
        <v>63350</v>
      </c>
      <c r="I4787" s="7">
        <f>FlightsPivot[[#This Row],[Total Fare]]*10%</f>
        <v>6335</v>
      </c>
      <c r="J4787" s="7">
        <f>FlightsPivot[[#This Row],[Total Fare]]+FlightsPivot[[#This Row],[10% tax ]]</f>
        <v>69685</v>
      </c>
      <c r="K4787" s="4">
        <v>11</v>
      </c>
      <c r="L4787" s="4">
        <v>2014</v>
      </c>
      <c r="M4787" t="str">
        <f>INDEX(RoutesPivot[DepAirport],MATCH($C4787,RoutesPivot[[RouteID]:[RouteID]],0))</f>
        <v>ORD</v>
      </c>
      <c r="N4787" t="str">
        <f>INDEX(RoutesPivot[AirportID],MATCH($C4787,RoutesPivot[[RouteID]:[RouteID]],0))</f>
        <v>LAX</v>
      </c>
      <c r="O4787">
        <f>INDEX(RoutesPivot[Distance],MATCH($C4787,RoutesPivot[[RouteID]:[RouteID]],0))</f>
        <v>1518</v>
      </c>
      <c r="P4787">
        <f>INDEX(RoutesPivot[ListPrice],MATCH($C4787,RoutesPivot[[RouteID]:[RouteID]],0))</f>
        <v>350</v>
      </c>
      <c r="Q4787" t="str">
        <f>INDEX(AirportPivot[AirportName],MATCH($N4787,AirportPivot[[AirportID]:[AirportID]],0))</f>
        <v>Los Angeles International</v>
      </c>
      <c r="R4787">
        <f>INDEX(AirportPivot[Gates (number of available)],MATCH($N4787,AirportPivot[[AirportID]:[AirportID]],0))</f>
        <v>86</v>
      </c>
    </row>
    <row r="4788" spans="1:18" x14ac:dyDescent="0.25">
      <c r="A4788" s="3" t="s">
        <v>4820</v>
      </c>
      <c r="B4788" s="12">
        <v>42242</v>
      </c>
      <c r="C4788" s="4" t="s">
        <v>27</v>
      </c>
      <c r="D4788" s="4">
        <v>12.2</v>
      </c>
      <c r="E4788" s="4">
        <v>174</v>
      </c>
      <c r="F4788" s="5">
        <v>0.75</v>
      </c>
      <c r="G4788" s="6">
        <v>220</v>
      </c>
      <c r="H4788" s="7">
        <v>36300</v>
      </c>
      <c r="I4788" s="7">
        <f>FlightsPivot[[#This Row],[Total Fare]]*10%</f>
        <v>3630</v>
      </c>
      <c r="J4788" s="7">
        <f>FlightsPivot[[#This Row],[Total Fare]]+FlightsPivot[[#This Row],[10% tax ]]</f>
        <v>39930</v>
      </c>
      <c r="K4788" s="4">
        <v>8</v>
      </c>
      <c r="L4788" s="4">
        <v>2015</v>
      </c>
      <c r="M4788" t="str">
        <f>INDEX(RoutesPivot[DepAirport],MATCH($C4788,RoutesPivot[[RouteID]:[RouteID]],0))</f>
        <v>ORD</v>
      </c>
      <c r="N4788" t="str">
        <f>INDEX(RoutesPivot[AirportID],MATCH($C4788,RoutesPivot[[RouteID]:[RouteID]],0))</f>
        <v>ATL</v>
      </c>
      <c r="O4788">
        <f>INDEX(RoutesPivot[Distance],MATCH($C4788,RoutesPivot[[RouteID]:[RouteID]],0))</f>
        <v>510</v>
      </c>
      <c r="P4788">
        <f>INDEX(RoutesPivot[ListPrice],MATCH($C4788,RoutesPivot[[RouteID]:[RouteID]],0))</f>
        <v>200</v>
      </c>
      <c r="Q4788" t="str">
        <f>INDEX(AirportPivot[AirportName],MATCH($N4788,AirportPivot[[AirportID]:[AirportID]],0))</f>
        <v>Hartsfield-Jackson Atlanta International</v>
      </c>
      <c r="R4788">
        <f>INDEX(AirportPivot[Gates (number of available)],MATCH($N4788,AirportPivot[[AirportID]:[AirportID]],0))</f>
        <v>100</v>
      </c>
    </row>
    <row r="4789" spans="1:18" x14ac:dyDescent="0.25">
      <c r="A4789" s="3" t="s">
        <v>4821</v>
      </c>
      <c r="B4789" s="12">
        <v>42223</v>
      </c>
      <c r="C4789" s="4" t="s">
        <v>13</v>
      </c>
      <c r="D4789" s="4">
        <v>2.6</v>
      </c>
      <c r="E4789" s="4">
        <v>103</v>
      </c>
      <c r="F4789" s="5">
        <v>0.3125</v>
      </c>
      <c r="G4789" s="6">
        <v>275</v>
      </c>
      <c r="H4789" s="7">
        <v>50875</v>
      </c>
      <c r="I4789" s="7">
        <f>FlightsPivot[[#This Row],[Total Fare]]*10%</f>
        <v>5087.5</v>
      </c>
      <c r="J4789" s="7">
        <f>FlightsPivot[[#This Row],[Total Fare]]+FlightsPivot[[#This Row],[10% tax ]]</f>
        <v>55962.5</v>
      </c>
      <c r="K4789" s="4">
        <v>8</v>
      </c>
      <c r="L4789" s="4">
        <v>2015</v>
      </c>
      <c r="M4789" t="str">
        <f>INDEX(RoutesPivot[DepAirport],MATCH($C4789,RoutesPivot[[RouteID]:[RouteID]],0))</f>
        <v>ORD</v>
      </c>
      <c r="N4789" t="str">
        <f>INDEX(RoutesPivot[AirportID],MATCH($C4789,RoutesPivot[[RouteID]:[RouteID]],0))</f>
        <v>JFK</v>
      </c>
      <c r="O4789">
        <f>INDEX(RoutesPivot[Distance],MATCH($C4789,RoutesPivot[[RouteID]:[RouteID]],0))</f>
        <v>619</v>
      </c>
      <c r="P4789">
        <f>INDEX(RoutesPivot[ListPrice],MATCH($C4789,RoutesPivot[[RouteID]:[RouteID]],0))</f>
        <v>250</v>
      </c>
      <c r="Q4789" t="str">
        <f>INDEX(AirportPivot[AirportName],MATCH($N4789,AirportPivot[[AirportID]:[AirportID]],0))</f>
        <v>John F Kennedy International</v>
      </c>
      <c r="R4789">
        <f>INDEX(AirportPivot[Gates (number of available)],MATCH($N4789,AirportPivot[[AirportID]:[AirportID]],0))</f>
        <v>120</v>
      </c>
    </row>
    <row r="4790" spans="1:18" x14ac:dyDescent="0.25">
      <c r="A4790" s="3" t="s">
        <v>4822</v>
      </c>
      <c r="B4790" s="12">
        <v>41897</v>
      </c>
      <c r="C4790" s="4" t="s">
        <v>13</v>
      </c>
      <c r="D4790" s="4">
        <v>1.7</v>
      </c>
      <c r="E4790" s="4">
        <v>173</v>
      </c>
      <c r="F4790" s="5">
        <v>0.6875</v>
      </c>
      <c r="G4790" s="6">
        <v>250</v>
      </c>
      <c r="H4790" s="7">
        <v>41250</v>
      </c>
      <c r="I4790" s="7">
        <f>FlightsPivot[[#This Row],[Total Fare]]*10%</f>
        <v>4125</v>
      </c>
      <c r="J4790" s="7">
        <f>FlightsPivot[[#This Row],[Total Fare]]+FlightsPivot[[#This Row],[10% tax ]]</f>
        <v>45375</v>
      </c>
      <c r="K4790" s="4">
        <v>9</v>
      </c>
      <c r="L4790" s="4">
        <v>2014</v>
      </c>
      <c r="M4790" t="str">
        <f>INDEX(RoutesPivot[DepAirport],MATCH($C4790,RoutesPivot[[RouteID]:[RouteID]],0))</f>
        <v>ORD</v>
      </c>
      <c r="N4790" t="str">
        <f>INDEX(RoutesPivot[AirportID],MATCH($C4790,RoutesPivot[[RouteID]:[RouteID]],0))</f>
        <v>JFK</v>
      </c>
      <c r="O4790">
        <f>INDEX(RoutesPivot[Distance],MATCH($C4790,RoutesPivot[[RouteID]:[RouteID]],0))</f>
        <v>619</v>
      </c>
      <c r="P4790">
        <f>INDEX(RoutesPivot[ListPrice],MATCH($C4790,RoutesPivot[[RouteID]:[RouteID]],0))</f>
        <v>250</v>
      </c>
      <c r="Q4790" t="str">
        <f>INDEX(AirportPivot[AirportName],MATCH($N4790,AirportPivot[[AirportID]:[AirportID]],0))</f>
        <v>John F Kennedy International</v>
      </c>
      <c r="R4790">
        <f>INDEX(AirportPivot[Gates (number of available)],MATCH($N4790,AirportPivot[[AirportID]:[AirportID]],0))</f>
        <v>120</v>
      </c>
    </row>
    <row r="4791" spans="1:18" x14ac:dyDescent="0.25">
      <c r="A4791" s="3" t="s">
        <v>4823</v>
      </c>
      <c r="B4791" s="12">
        <v>42113</v>
      </c>
      <c r="C4791" s="4" t="s">
        <v>17</v>
      </c>
      <c r="D4791" s="4">
        <v>3.1</v>
      </c>
      <c r="E4791" s="4">
        <v>209</v>
      </c>
      <c r="F4791" s="5">
        <v>0.29166666666666669</v>
      </c>
      <c r="G4791" s="6">
        <v>350</v>
      </c>
      <c r="H4791" s="7">
        <v>57750</v>
      </c>
      <c r="I4791" s="7">
        <f>FlightsPivot[[#This Row],[Total Fare]]*10%</f>
        <v>5775</v>
      </c>
      <c r="J4791" s="7">
        <f>FlightsPivot[[#This Row],[Total Fare]]+FlightsPivot[[#This Row],[10% tax ]]</f>
        <v>63525</v>
      </c>
      <c r="K4791" s="4">
        <v>4</v>
      </c>
      <c r="L4791" s="4">
        <v>2015</v>
      </c>
      <c r="M4791" t="str">
        <f>INDEX(RoutesPivot[DepAirport],MATCH($C4791,RoutesPivot[[RouteID]:[RouteID]],0))</f>
        <v>ORD</v>
      </c>
      <c r="N4791" t="str">
        <f>INDEX(RoutesPivot[AirportID],MATCH($C4791,RoutesPivot[[RouteID]:[RouteID]],0))</f>
        <v>LAX</v>
      </c>
      <c r="O4791">
        <f>INDEX(RoutesPivot[Distance],MATCH($C4791,RoutesPivot[[RouteID]:[RouteID]],0))</f>
        <v>1518</v>
      </c>
      <c r="P4791">
        <f>INDEX(RoutesPivot[ListPrice],MATCH($C4791,RoutesPivot[[RouteID]:[RouteID]],0))</f>
        <v>350</v>
      </c>
      <c r="Q4791" t="str">
        <f>INDEX(AirportPivot[AirportName],MATCH($N4791,AirportPivot[[AirportID]:[AirportID]],0))</f>
        <v>Los Angeles International</v>
      </c>
      <c r="R4791">
        <f>INDEX(AirportPivot[Gates (number of available)],MATCH($N4791,AirportPivot[[AirportID]:[AirportID]],0))</f>
        <v>86</v>
      </c>
    </row>
    <row r="4792" spans="1:18" x14ac:dyDescent="0.25">
      <c r="A4792" s="3" t="s">
        <v>4824</v>
      </c>
      <c r="B4792" s="12">
        <v>41747</v>
      </c>
      <c r="C4792" s="4" t="s">
        <v>25</v>
      </c>
      <c r="D4792" s="4">
        <v>1.9</v>
      </c>
      <c r="E4792" s="4">
        <v>157</v>
      </c>
      <c r="F4792" s="5">
        <v>0.83333333333333337</v>
      </c>
      <c r="G4792" s="6">
        <v>200</v>
      </c>
      <c r="H4792" s="7">
        <v>33000</v>
      </c>
      <c r="I4792" s="7">
        <f>FlightsPivot[[#This Row],[Total Fare]]*10%</f>
        <v>3300</v>
      </c>
      <c r="J4792" s="7">
        <f>FlightsPivot[[#This Row],[Total Fare]]+FlightsPivot[[#This Row],[10% tax ]]</f>
        <v>36300</v>
      </c>
      <c r="K4792" s="4">
        <v>4</v>
      </c>
      <c r="L4792" s="4">
        <v>2014</v>
      </c>
      <c r="M4792" t="str">
        <f>INDEX(RoutesPivot[DepAirport],MATCH($C4792,RoutesPivot[[RouteID]:[RouteID]],0))</f>
        <v>ORD</v>
      </c>
      <c r="N4792" t="str">
        <f>INDEX(RoutesPivot[AirportID],MATCH($C4792,RoutesPivot[[RouteID]:[RouteID]],0))</f>
        <v>DFW</v>
      </c>
      <c r="O4792">
        <f>INDEX(RoutesPivot[Distance],MATCH($C4792,RoutesPivot[[RouteID]:[RouteID]],0))</f>
        <v>700</v>
      </c>
      <c r="P4792">
        <f>INDEX(RoutesPivot[ListPrice],MATCH($C4792,RoutesPivot[[RouteID]:[RouteID]],0))</f>
        <v>200</v>
      </c>
      <c r="Q4792" t="str">
        <f>INDEX(AirportPivot[AirportName],MATCH($N4792,AirportPivot[[AirportID]:[AirportID]],0))</f>
        <v>Dallas/Fort Worth International</v>
      </c>
      <c r="R4792">
        <f>INDEX(AirportPivot[Gates (number of available)],MATCH($N4792,AirportPivot[[AirportID]:[AirportID]],0))</f>
        <v>130</v>
      </c>
    </row>
    <row r="4793" spans="1:18" x14ac:dyDescent="0.25">
      <c r="A4793" s="3" t="s">
        <v>4825</v>
      </c>
      <c r="B4793" s="12">
        <v>42136</v>
      </c>
      <c r="C4793" s="4" t="s">
        <v>27</v>
      </c>
      <c r="D4793" s="4">
        <v>10.6</v>
      </c>
      <c r="E4793" s="4">
        <v>167</v>
      </c>
      <c r="F4793" s="5">
        <v>0.72916666666666663</v>
      </c>
      <c r="G4793" s="6">
        <v>200</v>
      </c>
      <c r="H4793" s="7">
        <v>33000</v>
      </c>
      <c r="I4793" s="7">
        <f>FlightsPivot[[#This Row],[Total Fare]]*10%</f>
        <v>3300</v>
      </c>
      <c r="J4793" s="7">
        <f>FlightsPivot[[#This Row],[Total Fare]]+FlightsPivot[[#This Row],[10% tax ]]</f>
        <v>36300</v>
      </c>
      <c r="K4793" s="4">
        <v>5</v>
      </c>
      <c r="L4793" s="4">
        <v>2015</v>
      </c>
      <c r="M4793" t="str">
        <f>INDEX(RoutesPivot[DepAirport],MATCH($C4793,RoutesPivot[[RouteID]:[RouteID]],0))</f>
        <v>ORD</v>
      </c>
      <c r="N4793" t="str">
        <f>INDEX(RoutesPivot[AirportID],MATCH($C4793,RoutesPivot[[RouteID]:[RouteID]],0))</f>
        <v>ATL</v>
      </c>
      <c r="O4793">
        <f>INDEX(RoutesPivot[Distance],MATCH($C4793,RoutesPivot[[RouteID]:[RouteID]],0))</f>
        <v>510</v>
      </c>
      <c r="P4793">
        <f>INDEX(RoutesPivot[ListPrice],MATCH($C4793,RoutesPivot[[RouteID]:[RouteID]],0))</f>
        <v>200</v>
      </c>
      <c r="Q4793" t="str">
        <f>INDEX(AirportPivot[AirportName],MATCH($N4793,AirportPivot[[AirportID]:[AirportID]],0))</f>
        <v>Hartsfield-Jackson Atlanta International</v>
      </c>
      <c r="R4793">
        <f>INDEX(AirportPivot[Gates (number of available)],MATCH($N4793,AirportPivot[[AirportID]:[AirportID]],0))</f>
        <v>100</v>
      </c>
    </row>
    <row r="4794" spans="1:18" x14ac:dyDescent="0.25">
      <c r="A4794" s="3" t="s">
        <v>4826</v>
      </c>
      <c r="B4794" s="12">
        <v>42003</v>
      </c>
      <c r="C4794" s="4" t="s">
        <v>13</v>
      </c>
      <c r="D4794" s="4">
        <v>1.7</v>
      </c>
      <c r="E4794" s="4">
        <v>182</v>
      </c>
      <c r="F4794" s="5">
        <v>0.625</v>
      </c>
      <c r="G4794" s="6">
        <v>250</v>
      </c>
      <c r="H4794" s="7">
        <v>41250</v>
      </c>
      <c r="I4794" s="7">
        <f>FlightsPivot[[#This Row],[Total Fare]]*10%</f>
        <v>4125</v>
      </c>
      <c r="J4794" s="7">
        <f>FlightsPivot[[#This Row],[Total Fare]]+FlightsPivot[[#This Row],[10% tax ]]</f>
        <v>45375</v>
      </c>
      <c r="K4794" s="4">
        <v>12</v>
      </c>
      <c r="L4794" s="4">
        <v>2014</v>
      </c>
      <c r="M4794" t="str">
        <f>INDEX(RoutesPivot[DepAirport],MATCH($C4794,RoutesPivot[[RouteID]:[RouteID]],0))</f>
        <v>ORD</v>
      </c>
      <c r="N4794" t="str">
        <f>INDEX(RoutesPivot[AirportID],MATCH($C4794,RoutesPivot[[RouteID]:[RouteID]],0))</f>
        <v>JFK</v>
      </c>
      <c r="O4794">
        <f>INDEX(RoutesPivot[Distance],MATCH($C4794,RoutesPivot[[RouteID]:[RouteID]],0))</f>
        <v>619</v>
      </c>
      <c r="P4794">
        <f>INDEX(RoutesPivot[ListPrice],MATCH($C4794,RoutesPivot[[RouteID]:[RouteID]],0))</f>
        <v>250</v>
      </c>
      <c r="Q4794" t="str">
        <f>INDEX(AirportPivot[AirportName],MATCH($N4794,AirportPivot[[AirportID]:[AirportID]],0))</f>
        <v>John F Kennedy International</v>
      </c>
      <c r="R4794">
        <f>INDEX(AirportPivot[Gates (number of available)],MATCH($N4794,AirportPivot[[AirportID]:[AirportID]],0))</f>
        <v>120</v>
      </c>
    </row>
    <row r="4795" spans="1:18" x14ac:dyDescent="0.25">
      <c r="A4795" s="3" t="s">
        <v>4827</v>
      </c>
      <c r="B4795" s="12">
        <v>42318</v>
      </c>
      <c r="C4795" s="4" t="s">
        <v>19</v>
      </c>
      <c r="D4795" s="4">
        <v>2.1</v>
      </c>
      <c r="E4795" s="4">
        <v>127</v>
      </c>
      <c r="F4795" s="5">
        <v>0.75</v>
      </c>
      <c r="G4795" s="6">
        <v>200</v>
      </c>
      <c r="H4795" s="7">
        <v>37000</v>
      </c>
      <c r="I4795" s="7">
        <f>FlightsPivot[[#This Row],[Total Fare]]*10%</f>
        <v>3700</v>
      </c>
      <c r="J4795" s="7">
        <f>FlightsPivot[[#This Row],[Total Fare]]+FlightsPivot[[#This Row],[10% tax ]]</f>
        <v>40700</v>
      </c>
      <c r="K4795" s="4">
        <v>11</v>
      </c>
      <c r="L4795" s="4">
        <v>2015</v>
      </c>
      <c r="M4795" t="str">
        <f>INDEX(RoutesPivot[DepAirport],MATCH($C4795,RoutesPivot[[RouteID]:[RouteID]],0))</f>
        <v>ORD</v>
      </c>
      <c r="N4795" t="str">
        <f>INDEX(RoutesPivot[AirportID],MATCH($C4795,RoutesPivot[[RouteID]:[RouteID]],0))</f>
        <v>IAH</v>
      </c>
      <c r="O4795">
        <f>INDEX(RoutesPivot[Distance],MATCH($C4795,RoutesPivot[[RouteID]:[RouteID]],0))</f>
        <v>800</v>
      </c>
      <c r="P4795">
        <f>INDEX(RoutesPivot[ListPrice],MATCH($C4795,RoutesPivot[[RouteID]:[RouteID]],0))</f>
        <v>200</v>
      </c>
      <c r="Q4795" t="str">
        <f>INDEX(AirportPivot[AirportName],MATCH($N4795,AirportPivot[[AirportID]:[AirportID]],0))</f>
        <v>George Bush Intercontinental/Houston</v>
      </c>
      <c r="R4795">
        <f>INDEX(AirportPivot[Gates (number of available)],MATCH($N4795,AirportPivot[[AirportID]:[AirportID]],0))</f>
        <v>80</v>
      </c>
    </row>
    <row r="4796" spans="1:18" x14ac:dyDescent="0.25">
      <c r="A4796" s="3" t="s">
        <v>4828</v>
      </c>
      <c r="B4796" s="12">
        <v>42318</v>
      </c>
      <c r="C4796" s="4" t="s">
        <v>13</v>
      </c>
      <c r="D4796" s="4">
        <v>2.6</v>
      </c>
      <c r="E4796" s="4">
        <v>27</v>
      </c>
      <c r="F4796" s="5">
        <v>0.79166666666666663</v>
      </c>
      <c r="G4796" s="6">
        <v>250</v>
      </c>
      <c r="H4796" s="7">
        <v>46250</v>
      </c>
      <c r="I4796" s="7">
        <f>FlightsPivot[[#This Row],[Total Fare]]*10%</f>
        <v>4625</v>
      </c>
      <c r="J4796" s="7">
        <f>FlightsPivot[[#This Row],[Total Fare]]+FlightsPivot[[#This Row],[10% tax ]]</f>
        <v>50875</v>
      </c>
      <c r="K4796" s="4">
        <v>11</v>
      </c>
      <c r="L4796" s="4">
        <v>2015</v>
      </c>
      <c r="M4796" t="str">
        <f>INDEX(RoutesPivot[DepAirport],MATCH($C4796,RoutesPivot[[RouteID]:[RouteID]],0))</f>
        <v>ORD</v>
      </c>
      <c r="N4796" t="str">
        <f>INDEX(RoutesPivot[AirportID],MATCH($C4796,RoutesPivot[[RouteID]:[RouteID]],0))</f>
        <v>JFK</v>
      </c>
      <c r="O4796">
        <f>INDEX(RoutesPivot[Distance],MATCH($C4796,RoutesPivot[[RouteID]:[RouteID]],0))</f>
        <v>619</v>
      </c>
      <c r="P4796">
        <f>INDEX(RoutesPivot[ListPrice],MATCH($C4796,RoutesPivot[[RouteID]:[RouteID]],0))</f>
        <v>250</v>
      </c>
      <c r="Q4796" t="str">
        <f>INDEX(AirportPivot[AirportName],MATCH($N4796,AirportPivot[[AirportID]:[AirportID]],0))</f>
        <v>John F Kennedy International</v>
      </c>
      <c r="R4796">
        <f>INDEX(AirportPivot[Gates (number of available)],MATCH($N4796,AirportPivot[[AirportID]:[AirportID]],0))</f>
        <v>120</v>
      </c>
    </row>
    <row r="4797" spans="1:18" x14ac:dyDescent="0.25">
      <c r="A4797" s="3" t="s">
        <v>4829</v>
      </c>
      <c r="B4797" s="12">
        <v>41704</v>
      </c>
      <c r="C4797" s="4" t="s">
        <v>19</v>
      </c>
      <c r="D4797" s="4">
        <v>2.5</v>
      </c>
      <c r="E4797" s="4">
        <v>210</v>
      </c>
      <c r="F4797" s="5">
        <v>0.70833333333333337</v>
      </c>
      <c r="G4797" s="6">
        <v>200</v>
      </c>
      <c r="H4797" s="7">
        <v>33000</v>
      </c>
      <c r="I4797" s="7">
        <f>FlightsPivot[[#This Row],[Total Fare]]*10%</f>
        <v>3300</v>
      </c>
      <c r="J4797" s="7">
        <f>FlightsPivot[[#This Row],[Total Fare]]+FlightsPivot[[#This Row],[10% tax ]]</f>
        <v>36300</v>
      </c>
      <c r="K4797" s="4">
        <v>3</v>
      </c>
      <c r="L4797" s="4">
        <v>2014</v>
      </c>
      <c r="M4797" t="str">
        <f>INDEX(RoutesPivot[DepAirport],MATCH($C4797,RoutesPivot[[RouteID]:[RouteID]],0))</f>
        <v>ORD</v>
      </c>
      <c r="N4797" t="str">
        <f>INDEX(RoutesPivot[AirportID],MATCH($C4797,RoutesPivot[[RouteID]:[RouteID]],0))</f>
        <v>IAH</v>
      </c>
      <c r="O4797">
        <f>INDEX(RoutesPivot[Distance],MATCH($C4797,RoutesPivot[[RouteID]:[RouteID]],0))</f>
        <v>800</v>
      </c>
      <c r="P4797">
        <f>INDEX(RoutesPivot[ListPrice],MATCH($C4797,RoutesPivot[[RouteID]:[RouteID]],0))</f>
        <v>200</v>
      </c>
      <c r="Q4797" t="str">
        <f>INDEX(AirportPivot[AirportName],MATCH($N4797,AirportPivot[[AirportID]:[AirportID]],0))</f>
        <v>George Bush Intercontinental/Houston</v>
      </c>
      <c r="R4797">
        <f>INDEX(AirportPivot[Gates (number of available)],MATCH($N4797,AirportPivot[[AirportID]:[AirportID]],0))</f>
        <v>80</v>
      </c>
    </row>
    <row r="4798" spans="1:18" x14ac:dyDescent="0.25">
      <c r="A4798" s="3" t="s">
        <v>4830</v>
      </c>
      <c r="B4798" s="12">
        <v>41948</v>
      </c>
      <c r="C4798" s="4" t="s">
        <v>80</v>
      </c>
      <c r="D4798" s="4">
        <v>2.2000000000000002</v>
      </c>
      <c r="E4798" s="4">
        <v>205</v>
      </c>
      <c r="F4798" s="5">
        <v>0.58333333333333337</v>
      </c>
      <c r="G4798" s="6">
        <v>300</v>
      </c>
      <c r="H4798" s="7">
        <v>49500</v>
      </c>
      <c r="I4798" s="7">
        <f>FlightsPivot[[#This Row],[Total Fare]]*10%</f>
        <v>4950</v>
      </c>
      <c r="J4798" s="7">
        <f>FlightsPivot[[#This Row],[Total Fare]]+FlightsPivot[[#This Row],[10% tax ]]</f>
        <v>54450</v>
      </c>
      <c r="K4798" s="4">
        <v>11</v>
      </c>
      <c r="L4798" s="4">
        <v>2014</v>
      </c>
      <c r="M4798" t="str">
        <f>INDEX(RoutesPivot[DepAirport],MATCH($C4798,RoutesPivot[[RouteID]:[RouteID]],0))</f>
        <v>ORD</v>
      </c>
      <c r="N4798" t="str">
        <f>INDEX(RoutesPivot[AirportID],MATCH($C4798,RoutesPivot[[RouteID]:[RouteID]],0))</f>
        <v>MIA</v>
      </c>
      <c r="O4798">
        <f>INDEX(RoutesPivot[Distance],MATCH($C4798,RoutesPivot[[RouteID]:[RouteID]],0))</f>
        <v>1000</v>
      </c>
      <c r="P4798">
        <f>INDEX(RoutesPivot[ListPrice],MATCH($C4798,RoutesPivot[[RouteID]:[RouteID]],0))</f>
        <v>300</v>
      </c>
      <c r="Q4798" t="str">
        <f>INDEX(AirportPivot[AirportName],MATCH($N4798,AirportPivot[[AirportID]:[AirportID]],0))</f>
        <v>Miami International</v>
      </c>
      <c r="R4798">
        <f>INDEX(AirportPivot[Gates (number of available)],MATCH($N4798,AirportPivot[[AirportID]:[AirportID]],0))</f>
        <v>80</v>
      </c>
    </row>
    <row r="4799" spans="1:18" x14ac:dyDescent="0.25">
      <c r="A4799" s="3" t="s">
        <v>4831</v>
      </c>
      <c r="B4799" s="12">
        <v>41770</v>
      </c>
      <c r="C4799" s="4" t="s">
        <v>98</v>
      </c>
      <c r="D4799" s="4">
        <v>0.6</v>
      </c>
      <c r="E4799" s="4">
        <v>133</v>
      </c>
      <c r="F4799" s="5">
        <v>0.54166666666666663</v>
      </c>
      <c r="G4799" s="6">
        <v>275</v>
      </c>
      <c r="H4799" s="7">
        <v>50875</v>
      </c>
      <c r="I4799" s="7">
        <f>FlightsPivot[[#This Row],[Total Fare]]*10%</f>
        <v>5087.5</v>
      </c>
      <c r="J4799" s="7">
        <f>FlightsPivot[[#This Row],[Total Fare]]+FlightsPivot[[#This Row],[10% tax ]]</f>
        <v>55962.5</v>
      </c>
      <c r="K4799" s="4">
        <v>5</v>
      </c>
      <c r="L4799" s="4">
        <v>2014</v>
      </c>
      <c r="M4799" t="str">
        <f>INDEX(RoutesPivot[DepAirport],MATCH($C4799,RoutesPivot[[RouteID]:[RouteID]],0))</f>
        <v>ORD</v>
      </c>
      <c r="N4799" t="str">
        <f>INDEX(RoutesPivot[AirportID],MATCH($C4799,RoutesPivot[[RouteID]:[RouteID]],0))</f>
        <v>PHL</v>
      </c>
      <c r="O4799">
        <f>INDEX(RoutesPivot[Distance],MATCH($C4799,RoutesPivot[[RouteID]:[RouteID]],0))</f>
        <v>580</v>
      </c>
      <c r="P4799">
        <f>INDEX(RoutesPivot[ListPrice],MATCH($C4799,RoutesPivot[[RouteID]:[RouteID]],0))</f>
        <v>275</v>
      </c>
      <c r="Q4799" t="str">
        <f>INDEX(AirportPivot[AirportName],MATCH($N4799,AirportPivot[[AirportID]:[AirportID]],0))</f>
        <v>Philadelphia International</v>
      </c>
      <c r="R4799">
        <f>INDEX(AirportPivot[Gates (number of available)],MATCH($N4799,AirportPivot[[AirportID]:[AirportID]],0))</f>
        <v>89</v>
      </c>
    </row>
    <row r="4800" spans="1:18" x14ac:dyDescent="0.25">
      <c r="A4800" s="3" t="s">
        <v>4832</v>
      </c>
      <c r="B4800" s="12">
        <v>41707</v>
      </c>
      <c r="C4800" s="4" t="s">
        <v>17</v>
      </c>
      <c r="D4800" s="4">
        <v>2.2000000000000002</v>
      </c>
      <c r="E4800" s="4">
        <v>145</v>
      </c>
      <c r="F4800" s="5">
        <v>0.79166666666666663</v>
      </c>
      <c r="G4800" s="6">
        <v>350</v>
      </c>
      <c r="H4800" s="7">
        <v>64750</v>
      </c>
      <c r="I4800" s="7">
        <f>FlightsPivot[[#This Row],[Total Fare]]*10%</f>
        <v>6475</v>
      </c>
      <c r="J4800" s="7">
        <f>FlightsPivot[[#This Row],[Total Fare]]+FlightsPivot[[#This Row],[10% tax ]]</f>
        <v>71225</v>
      </c>
      <c r="K4800" s="4">
        <v>3</v>
      </c>
      <c r="L4800" s="4">
        <v>2014</v>
      </c>
      <c r="M4800" t="str">
        <f>INDEX(RoutesPivot[DepAirport],MATCH($C4800,RoutesPivot[[RouteID]:[RouteID]],0))</f>
        <v>ORD</v>
      </c>
      <c r="N4800" t="str">
        <f>INDEX(RoutesPivot[AirportID],MATCH($C4800,RoutesPivot[[RouteID]:[RouteID]],0))</f>
        <v>LAX</v>
      </c>
      <c r="O4800">
        <f>INDEX(RoutesPivot[Distance],MATCH($C4800,RoutesPivot[[RouteID]:[RouteID]],0))</f>
        <v>1518</v>
      </c>
      <c r="P4800">
        <f>INDEX(RoutesPivot[ListPrice],MATCH($C4800,RoutesPivot[[RouteID]:[RouteID]],0))</f>
        <v>350</v>
      </c>
      <c r="Q4800" t="str">
        <f>INDEX(AirportPivot[AirportName],MATCH($N4800,AirportPivot[[AirportID]:[AirportID]],0))</f>
        <v>Los Angeles International</v>
      </c>
      <c r="R4800">
        <f>INDEX(AirportPivot[Gates (number of available)],MATCH($N4800,AirportPivot[[AirportID]:[AirportID]],0))</f>
        <v>86</v>
      </c>
    </row>
    <row r="4801" spans="1:18" x14ac:dyDescent="0.25">
      <c r="A4801" s="3" t="s">
        <v>4833</v>
      </c>
      <c r="B4801" s="12">
        <v>42154</v>
      </c>
      <c r="C4801" s="4" t="s">
        <v>17</v>
      </c>
      <c r="D4801" s="4">
        <v>2.2000000000000002</v>
      </c>
      <c r="E4801" s="4">
        <v>132</v>
      </c>
      <c r="F4801" s="5">
        <v>0.4375</v>
      </c>
      <c r="G4801" s="6">
        <v>350</v>
      </c>
      <c r="H4801" s="7">
        <v>64750</v>
      </c>
      <c r="I4801" s="7">
        <f>FlightsPivot[[#This Row],[Total Fare]]*10%</f>
        <v>6475</v>
      </c>
      <c r="J4801" s="7">
        <f>FlightsPivot[[#This Row],[Total Fare]]+FlightsPivot[[#This Row],[10% tax ]]</f>
        <v>71225</v>
      </c>
      <c r="K4801" s="4">
        <v>5</v>
      </c>
      <c r="L4801" s="4">
        <v>2015</v>
      </c>
      <c r="M4801" t="str">
        <f>INDEX(RoutesPivot[DepAirport],MATCH($C4801,RoutesPivot[[RouteID]:[RouteID]],0))</f>
        <v>ORD</v>
      </c>
      <c r="N4801" t="str">
        <f>INDEX(RoutesPivot[AirportID],MATCH($C4801,RoutesPivot[[RouteID]:[RouteID]],0))</f>
        <v>LAX</v>
      </c>
      <c r="O4801">
        <f>INDEX(RoutesPivot[Distance],MATCH($C4801,RoutesPivot[[RouteID]:[RouteID]],0))</f>
        <v>1518</v>
      </c>
      <c r="P4801">
        <f>INDEX(RoutesPivot[ListPrice],MATCH($C4801,RoutesPivot[[RouteID]:[RouteID]],0))</f>
        <v>350</v>
      </c>
      <c r="Q4801" t="str">
        <f>INDEX(AirportPivot[AirportName],MATCH($N4801,AirportPivot[[AirportID]:[AirportID]],0))</f>
        <v>Los Angeles International</v>
      </c>
      <c r="R4801">
        <f>INDEX(AirportPivot[Gates (number of available)],MATCH($N4801,AirportPivot[[AirportID]:[AirportID]],0))</f>
        <v>86</v>
      </c>
    </row>
    <row r="4802" spans="1:18" x14ac:dyDescent="0.25">
      <c r="A4802" s="3" t="s">
        <v>4834</v>
      </c>
      <c r="B4802" s="12">
        <v>42023</v>
      </c>
      <c r="C4802" s="4" t="s">
        <v>17</v>
      </c>
      <c r="D4802" s="4">
        <v>3.1</v>
      </c>
      <c r="E4802" s="4">
        <v>158</v>
      </c>
      <c r="F4802" s="5">
        <v>0.66666666666666663</v>
      </c>
      <c r="G4802" s="6">
        <v>350</v>
      </c>
      <c r="H4802" s="7">
        <v>57750</v>
      </c>
      <c r="I4802" s="7">
        <f>FlightsPivot[[#This Row],[Total Fare]]*10%</f>
        <v>5775</v>
      </c>
      <c r="J4802" s="7">
        <f>FlightsPivot[[#This Row],[Total Fare]]+FlightsPivot[[#This Row],[10% tax ]]</f>
        <v>63525</v>
      </c>
      <c r="K4802" s="4">
        <v>1</v>
      </c>
      <c r="L4802" s="4">
        <v>2015</v>
      </c>
      <c r="M4802" t="str">
        <f>INDEX(RoutesPivot[DepAirport],MATCH($C4802,RoutesPivot[[RouteID]:[RouteID]],0))</f>
        <v>ORD</v>
      </c>
      <c r="N4802" t="str">
        <f>INDEX(RoutesPivot[AirportID],MATCH($C4802,RoutesPivot[[RouteID]:[RouteID]],0))</f>
        <v>LAX</v>
      </c>
      <c r="O4802">
        <f>INDEX(RoutesPivot[Distance],MATCH($C4802,RoutesPivot[[RouteID]:[RouteID]],0))</f>
        <v>1518</v>
      </c>
      <c r="P4802">
        <f>INDEX(RoutesPivot[ListPrice],MATCH($C4802,RoutesPivot[[RouteID]:[RouteID]],0))</f>
        <v>350</v>
      </c>
      <c r="Q4802" t="str">
        <f>INDEX(AirportPivot[AirportName],MATCH($N4802,AirportPivot[[AirportID]:[AirportID]],0))</f>
        <v>Los Angeles International</v>
      </c>
      <c r="R4802">
        <f>INDEX(AirportPivot[Gates (number of available)],MATCH($N4802,AirportPivot[[AirportID]:[AirportID]],0))</f>
        <v>86</v>
      </c>
    </row>
    <row r="4803" spans="1:18" x14ac:dyDescent="0.25">
      <c r="A4803" s="3" t="s">
        <v>4835</v>
      </c>
      <c r="B4803" s="12">
        <v>41816</v>
      </c>
      <c r="C4803" s="4" t="s">
        <v>13</v>
      </c>
      <c r="D4803" s="4">
        <v>1.9</v>
      </c>
      <c r="E4803" s="4">
        <v>18</v>
      </c>
      <c r="F4803" s="5">
        <v>0.75</v>
      </c>
      <c r="G4803" s="6">
        <v>275</v>
      </c>
      <c r="H4803" s="7">
        <v>50875</v>
      </c>
      <c r="I4803" s="7">
        <f>FlightsPivot[[#This Row],[Total Fare]]*10%</f>
        <v>5087.5</v>
      </c>
      <c r="J4803" s="7">
        <f>FlightsPivot[[#This Row],[Total Fare]]+FlightsPivot[[#This Row],[10% tax ]]</f>
        <v>55962.5</v>
      </c>
      <c r="K4803" s="4">
        <v>6</v>
      </c>
      <c r="L4803" s="4">
        <v>2014</v>
      </c>
      <c r="M4803" t="str">
        <f>INDEX(RoutesPivot[DepAirport],MATCH($C4803,RoutesPivot[[RouteID]:[RouteID]],0))</f>
        <v>ORD</v>
      </c>
      <c r="N4803" t="str">
        <f>INDEX(RoutesPivot[AirportID],MATCH($C4803,RoutesPivot[[RouteID]:[RouteID]],0))</f>
        <v>JFK</v>
      </c>
      <c r="O4803">
        <f>INDEX(RoutesPivot[Distance],MATCH($C4803,RoutesPivot[[RouteID]:[RouteID]],0))</f>
        <v>619</v>
      </c>
      <c r="P4803">
        <f>INDEX(RoutesPivot[ListPrice],MATCH($C4803,RoutesPivot[[RouteID]:[RouteID]],0))</f>
        <v>250</v>
      </c>
      <c r="Q4803" t="str">
        <f>INDEX(AirportPivot[AirportName],MATCH($N4803,AirportPivot[[AirportID]:[AirportID]],0))</f>
        <v>John F Kennedy International</v>
      </c>
      <c r="R4803">
        <f>INDEX(AirportPivot[Gates (number of available)],MATCH($N4803,AirportPivot[[AirportID]:[AirportID]],0))</f>
        <v>120</v>
      </c>
    </row>
    <row r="4804" spans="1:18" x14ac:dyDescent="0.25">
      <c r="A4804" s="3" t="s">
        <v>4836</v>
      </c>
      <c r="B4804" s="12">
        <v>41882</v>
      </c>
      <c r="C4804" s="4" t="s">
        <v>70</v>
      </c>
      <c r="D4804" s="4">
        <v>1.9</v>
      </c>
      <c r="E4804" s="4">
        <v>144</v>
      </c>
      <c r="F4804" s="5">
        <v>0.875</v>
      </c>
      <c r="G4804" s="6">
        <v>302.5</v>
      </c>
      <c r="H4804" s="7">
        <v>55962.5</v>
      </c>
      <c r="I4804" s="7">
        <f>FlightsPivot[[#This Row],[Total Fare]]*10%</f>
        <v>5596.25</v>
      </c>
      <c r="J4804" s="7">
        <f>FlightsPivot[[#This Row],[Total Fare]]+FlightsPivot[[#This Row],[10% tax ]]</f>
        <v>61558.75</v>
      </c>
      <c r="K4804" s="4">
        <v>8</v>
      </c>
      <c r="L4804" s="4">
        <v>2014</v>
      </c>
      <c r="M4804" t="str">
        <f>INDEX(RoutesPivot[DepAirport],MATCH($C4804,RoutesPivot[[RouteID]:[RouteID]],0))</f>
        <v>ORD</v>
      </c>
      <c r="N4804" t="str">
        <f>INDEX(RoutesPivot[AirportID],MATCH($C4804,RoutesPivot[[RouteID]:[RouteID]],0))</f>
        <v>LAS</v>
      </c>
      <c r="O4804">
        <f>INDEX(RoutesPivot[Distance],MATCH($C4804,RoutesPivot[[RouteID]:[RouteID]],0))</f>
        <v>1100</v>
      </c>
      <c r="P4804">
        <f>INDEX(RoutesPivot[ListPrice],MATCH($C4804,RoutesPivot[[RouteID]:[RouteID]],0))</f>
        <v>275</v>
      </c>
      <c r="Q4804" t="str">
        <f>INDEX(AirportPivot[AirportName],MATCH($N4804,AirportPivot[[AirportID]:[AirportID]],0))</f>
        <v>McCarran International</v>
      </c>
      <c r="R4804">
        <f>INDEX(AirportPivot[Gates (number of available)],MATCH($N4804,AirportPivot[[AirportID]:[AirportID]],0))</f>
        <v>68</v>
      </c>
    </row>
    <row r="4805" spans="1:18" x14ac:dyDescent="0.25">
      <c r="A4805" s="3" t="s">
        <v>4837</v>
      </c>
      <c r="B4805" s="12">
        <v>41955</v>
      </c>
      <c r="C4805" s="4" t="s">
        <v>27</v>
      </c>
      <c r="D4805" s="4">
        <v>10.4</v>
      </c>
      <c r="E4805" s="4">
        <v>98</v>
      </c>
      <c r="F4805" s="5">
        <v>0.79166666666666663</v>
      </c>
      <c r="G4805" s="6">
        <v>200</v>
      </c>
      <c r="H4805" s="7">
        <v>37000</v>
      </c>
      <c r="I4805" s="7">
        <f>FlightsPivot[[#This Row],[Total Fare]]*10%</f>
        <v>3700</v>
      </c>
      <c r="J4805" s="7">
        <f>FlightsPivot[[#This Row],[Total Fare]]+FlightsPivot[[#This Row],[10% tax ]]</f>
        <v>40700</v>
      </c>
      <c r="K4805" s="4">
        <v>11</v>
      </c>
      <c r="L4805" s="4">
        <v>2014</v>
      </c>
      <c r="M4805" t="str">
        <f>INDEX(RoutesPivot[DepAirport],MATCH($C4805,RoutesPivot[[RouteID]:[RouteID]],0))</f>
        <v>ORD</v>
      </c>
      <c r="N4805" t="str">
        <f>INDEX(RoutesPivot[AirportID],MATCH($C4805,RoutesPivot[[RouteID]:[RouteID]],0))</f>
        <v>ATL</v>
      </c>
      <c r="O4805">
        <f>INDEX(RoutesPivot[Distance],MATCH($C4805,RoutesPivot[[RouteID]:[RouteID]],0))</f>
        <v>510</v>
      </c>
      <c r="P4805">
        <f>INDEX(RoutesPivot[ListPrice],MATCH($C4805,RoutesPivot[[RouteID]:[RouteID]],0))</f>
        <v>200</v>
      </c>
      <c r="Q4805" t="str">
        <f>INDEX(AirportPivot[AirportName],MATCH($N4805,AirportPivot[[AirportID]:[AirportID]],0))</f>
        <v>Hartsfield-Jackson Atlanta International</v>
      </c>
      <c r="R4805">
        <f>INDEX(AirportPivot[Gates (number of available)],MATCH($N4805,AirportPivot[[AirportID]:[AirportID]],0))</f>
        <v>100</v>
      </c>
    </row>
    <row r="4806" spans="1:18" x14ac:dyDescent="0.25">
      <c r="A4806" s="3" t="s">
        <v>4838</v>
      </c>
      <c r="B4806" s="12">
        <v>41927</v>
      </c>
      <c r="C4806" s="4" t="s">
        <v>17</v>
      </c>
      <c r="D4806" s="4">
        <v>4.0999999999999996</v>
      </c>
      <c r="E4806" s="4">
        <v>13</v>
      </c>
      <c r="F4806" s="5">
        <v>0.4375</v>
      </c>
      <c r="G4806" s="6">
        <v>350</v>
      </c>
      <c r="H4806" s="7">
        <v>64750</v>
      </c>
      <c r="I4806" s="7">
        <f>FlightsPivot[[#This Row],[Total Fare]]*10%</f>
        <v>6475</v>
      </c>
      <c r="J4806" s="7">
        <f>FlightsPivot[[#This Row],[Total Fare]]+FlightsPivot[[#This Row],[10% tax ]]</f>
        <v>71225</v>
      </c>
      <c r="K4806" s="4">
        <v>10</v>
      </c>
      <c r="L4806" s="4">
        <v>2014</v>
      </c>
      <c r="M4806" t="str">
        <f>INDEX(RoutesPivot[DepAirport],MATCH($C4806,RoutesPivot[[RouteID]:[RouteID]],0))</f>
        <v>ORD</v>
      </c>
      <c r="N4806" t="str">
        <f>INDEX(RoutesPivot[AirportID],MATCH($C4806,RoutesPivot[[RouteID]:[RouteID]],0))</f>
        <v>LAX</v>
      </c>
      <c r="O4806">
        <f>INDEX(RoutesPivot[Distance],MATCH($C4806,RoutesPivot[[RouteID]:[RouteID]],0))</f>
        <v>1518</v>
      </c>
      <c r="P4806">
        <f>INDEX(RoutesPivot[ListPrice],MATCH($C4806,RoutesPivot[[RouteID]:[RouteID]],0))</f>
        <v>350</v>
      </c>
      <c r="Q4806" t="str">
        <f>INDEX(AirportPivot[AirportName],MATCH($N4806,AirportPivot[[AirportID]:[AirportID]],0))</f>
        <v>Los Angeles International</v>
      </c>
      <c r="R4806">
        <f>INDEX(AirportPivot[Gates (number of available)],MATCH($N4806,AirportPivot[[AirportID]:[AirportID]],0))</f>
        <v>86</v>
      </c>
    </row>
    <row r="4807" spans="1:18" x14ac:dyDescent="0.25">
      <c r="A4807" s="3" t="s">
        <v>4839</v>
      </c>
      <c r="B4807" s="12">
        <v>42268</v>
      </c>
      <c r="C4807" s="4" t="s">
        <v>50</v>
      </c>
      <c r="D4807" s="4">
        <v>1.3</v>
      </c>
      <c r="E4807" s="4">
        <v>189</v>
      </c>
      <c r="F4807" s="5">
        <v>0.29166666666666669</v>
      </c>
      <c r="G4807" s="6">
        <v>275</v>
      </c>
      <c r="H4807" s="7">
        <v>45375</v>
      </c>
      <c r="I4807" s="7">
        <f>FlightsPivot[[#This Row],[Total Fare]]*10%</f>
        <v>4537.5</v>
      </c>
      <c r="J4807" s="7">
        <f>FlightsPivot[[#This Row],[Total Fare]]+FlightsPivot[[#This Row],[10% tax ]]</f>
        <v>49912.5</v>
      </c>
      <c r="K4807" s="4">
        <v>9</v>
      </c>
      <c r="L4807" s="4">
        <v>2015</v>
      </c>
      <c r="M4807" t="str">
        <f>INDEX(RoutesPivot[DepAirport],MATCH($C4807,RoutesPivot[[RouteID]:[RouteID]],0))</f>
        <v>ORD</v>
      </c>
      <c r="N4807" t="str">
        <f>INDEX(RoutesPivot[AirportID],MATCH($C4807,RoutesPivot[[RouteID]:[RouteID]],0))</f>
        <v>LGA</v>
      </c>
      <c r="O4807">
        <f>INDEX(RoutesPivot[Distance],MATCH($C4807,RoutesPivot[[RouteID]:[RouteID]],0))</f>
        <v>610</v>
      </c>
      <c r="P4807">
        <f>INDEX(RoutesPivot[ListPrice],MATCH($C4807,RoutesPivot[[RouteID]:[RouteID]],0))</f>
        <v>275</v>
      </c>
      <c r="Q4807" t="str">
        <f>INDEX(AirportPivot[AirportName],MATCH($N4807,AirportPivot[[AirportID]:[AirportID]],0))</f>
        <v>Laguardia</v>
      </c>
      <c r="R4807">
        <f>INDEX(AirportPivot[Gates (number of available)],MATCH($N4807,AirportPivot[[AirportID]:[AirportID]],0))</f>
        <v>66</v>
      </c>
    </row>
    <row r="4808" spans="1:18" x14ac:dyDescent="0.25">
      <c r="A4808" s="3" t="s">
        <v>4840</v>
      </c>
      <c r="B4808" s="12">
        <v>41815</v>
      </c>
      <c r="C4808" s="4" t="s">
        <v>25</v>
      </c>
      <c r="D4808" s="4">
        <v>1.8</v>
      </c>
      <c r="E4808" s="4">
        <v>148</v>
      </c>
      <c r="F4808" s="5">
        <v>0.77083333333333337</v>
      </c>
      <c r="G4808" s="6">
        <v>220</v>
      </c>
      <c r="H4808" s="7">
        <v>40700</v>
      </c>
      <c r="I4808" s="7">
        <f>FlightsPivot[[#This Row],[Total Fare]]*10%</f>
        <v>4070</v>
      </c>
      <c r="J4808" s="7">
        <f>FlightsPivot[[#This Row],[Total Fare]]+FlightsPivot[[#This Row],[10% tax ]]</f>
        <v>44770</v>
      </c>
      <c r="K4808" s="4">
        <v>6</v>
      </c>
      <c r="L4808" s="4">
        <v>2014</v>
      </c>
      <c r="M4808" t="str">
        <f>INDEX(RoutesPivot[DepAirport],MATCH($C4808,RoutesPivot[[RouteID]:[RouteID]],0))</f>
        <v>ORD</v>
      </c>
      <c r="N4808" t="str">
        <f>INDEX(RoutesPivot[AirportID],MATCH($C4808,RoutesPivot[[RouteID]:[RouteID]],0))</f>
        <v>DFW</v>
      </c>
      <c r="O4808">
        <f>INDEX(RoutesPivot[Distance],MATCH($C4808,RoutesPivot[[RouteID]:[RouteID]],0))</f>
        <v>700</v>
      </c>
      <c r="P4808">
        <f>INDEX(RoutesPivot[ListPrice],MATCH($C4808,RoutesPivot[[RouteID]:[RouteID]],0))</f>
        <v>200</v>
      </c>
      <c r="Q4808" t="str">
        <f>INDEX(AirportPivot[AirportName],MATCH($N4808,AirportPivot[[AirportID]:[AirportID]],0))</f>
        <v>Dallas/Fort Worth International</v>
      </c>
      <c r="R4808">
        <f>INDEX(AirportPivot[Gates (number of available)],MATCH($N4808,AirportPivot[[AirportID]:[AirportID]],0))</f>
        <v>130</v>
      </c>
    </row>
    <row r="4809" spans="1:18" x14ac:dyDescent="0.25">
      <c r="A4809" s="3" t="s">
        <v>4841</v>
      </c>
      <c r="B4809" s="12">
        <v>41791</v>
      </c>
      <c r="C4809" s="4" t="s">
        <v>21</v>
      </c>
      <c r="D4809" s="4">
        <v>1.2</v>
      </c>
      <c r="E4809" s="4">
        <v>62</v>
      </c>
      <c r="F4809" s="5">
        <v>0.875</v>
      </c>
      <c r="G4809" s="6">
        <v>137.5</v>
      </c>
      <c r="H4809" s="7">
        <v>22687.5</v>
      </c>
      <c r="I4809" s="7">
        <f>FlightsPivot[[#This Row],[Total Fare]]*10%</f>
        <v>2268.75</v>
      </c>
      <c r="J4809" s="7">
        <f>FlightsPivot[[#This Row],[Total Fare]]+FlightsPivot[[#This Row],[10% tax ]]</f>
        <v>24956.25</v>
      </c>
      <c r="K4809" s="4">
        <v>6</v>
      </c>
      <c r="L4809" s="4">
        <v>2014</v>
      </c>
      <c r="M4809" t="str">
        <f>INDEX(RoutesPivot[DepAirport],MATCH($C4809,RoutesPivot[[RouteID]:[RouteID]],0))</f>
        <v>ORD</v>
      </c>
      <c r="N4809" t="str">
        <f>INDEX(RoutesPivot[AirportID],MATCH($C4809,RoutesPivot[[RouteID]:[RouteID]],0))</f>
        <v>CLT</v>
      </c>
      <c r="O4809">
        <f>INDEX(RoutesPivot[Distance],MATCH($C4809,RoutesPivot[[RouteID]:[RouteID]],0))</f>
        <v>700</v>
      </c>
      <c r="P4809">
        <f>INDEX(RoutesPivot[ListPrice],MATCH($C4809,RoutesPivot[[RouteID]:[RouteID]],0))</f>
        <v>125</v>
      </c>
      <c r="Q4809" t="str">
        <f>INDEX(AirportPivot[AirportName],MATCH($N4809,AirportPivot[[AirportID]:[AirportID]],0))</f>
        <v>Charlotte/Douglas International</v>
      </c>
      <c r="R4809">
        <f>INDEX(AirportPivot[Gates (number of available)],MATCH($N4809,AirportPivot[[AirportID]:[AirportID]],0))</f>
        <v>65</v>
      </c>
    </row>
    <row r="4810" spans="1:18" x14ac:dyDescent="0.25">
      <c r="A4810" s="3" t="s">
        <v>4842</v>
      </c>
      <c r="B4810" s="12">
        <v>41699</v>
      </c>
      <c r="C4810" s="4" t="s">
        <v>25</v>
      </c>
      <c r="D4810" s="4">
        <v>0.9</v>
      </c>
      <c r="E4810" s="4">
        <v>185</v>
      </c>
      <c r="F4810" s="5">
        <v>0.33333333333333331</v>
      </c>
      <c r="G4810" s="6">
        <v>200</v>
      </c>
      <c r="H4810" s="7">
        <v>33000</v>
      </c>
      <c r="I4810" s="7">
        <f>FlightsPivot[[#This Row],[Total Fare]]*10%</f>
        <v>3300</v>
      </c>
      <c r="J4810" s="7">
        <f>FlightsPivot[[#This Row],[Total Fare]]+FlightsPivot[[#This Row],[10% tax ]]</f>
        <v>36300</v>
      </c>
      <c r="K4810" s="4">
        <v>3</v>
      </c>
      <c r="L4810" s="4">
        <v>2014</v>
      </c>
      <c r="M4810" t="str">
        <f>INDEX(RoutesPivot[DepAirport],MATCH($C4810,RoutesPivot[[RouteID]:[RouteID]],0))</f>
        <v>ORD</v>
      </c>
      <c r="N4810" t="str">
        <f>INDEX(RoutesPivot[AirportID],MATCH($C4810,RoutesPivot[[RouteID]:[RouteID]],0))</f>
        <v>DFW</v>
      </c>
      <c r="O4810">
        <f>INDEX(RoutesPivot[Distance],MATCH($C4810,RoutesPivot[[RouteID]:[RouteID]],0))</f>
        <v>700</v>
      </c>
      <c r="P4810">
        <f>INDEX(RoutesPivot[ListPrice],MATCH($C4810,RoutesPivot[[RouteID]:[RouteID]],0))</f>
        <v>200</v>
      </c>
      <c r="Q4810" t="str">
        <f>INDEX(AirportPivot[AirportName],MATCH($N4810,AirportPivot[[AirportID]:[AirportID]],0))</f>
        <v>Dallas/Fort Worth International</v>
      </c>
      <c r="R4810">
        <f>INDEX(AirportPivot[Gates (number of available)],MATCH($N4810,AirportPivot[[AirportID]:[AirportID]],0))</f>
        <v>130</v>
      </c>
    </row>
    <row r="4811" spans="1:18" x14ac:dyDescent="0.25">
      <c r="A4811" s="3" t="s">
        <v>4843</v>
      </c>
      <c r="B4811" s="12">
        <v>42308</v>
      </c>
      <c r="C4811" s="4" t="s">
        <v>21</v>
      </c>
      <c r="D4811" s="4">
        <v>2.2000000000000002</v>
      </c>
      <c r="E4811" s="4">
        <v>30</v>
      </c>
      <c r="F4811" s="5">
        <v>0.66666666666666663</v>
      </c>
      <c r="G4811" s="6">
        <v>125</v>
      </c>
      <c r="H4811" s="7">
        <v>23125</v>
      </c>
      <c r="I4811" s="7">
        <f>FlightsPivot[[#This Row],[Total Fare]]*10%</f>
        <v>2312.5</v>
      </c>
      <c r="J4811" s="7">
        <f>FlightsPivot[[#This Row],[Total Fare]]+FlightsPivot[[#This Row],[10% tax ]]</f>
        <v>25437.5</v>
      </c>
      <c r="K4811" s="4">
        <v>10</v>
      </c>
      <c r="L4811" s="4">
        <v>2015</v>
      </c>
      <c r="M4811" t="str">
        <f>INDEX(RoutesPivot[DepAirport],MATCH($C4811,RoutesPivot[[RouteID]:[RouteID]],0))</f>
        <v>ORD</v>
      </c>
      <c r="N4811" t="str">
        <f>INDEX(RoutesPivot[AirportID],MATCH($C4811,RoutesPivot[[RouteID]:[RouteID]],0))</f>
        <v>CLT</v>
      </c>
      <c r="O4811">
        <f>INDEX(RoutesPivot[Distance],MATCH($C4811,RoutesPivot[[RouteID]:[RouteID]],0))</f>
        <v>700</v>
      </c>
      <c r="P4811">
        <f>INDEX(RoutesPivot[ListPrice],MATCH($C4811,RoutesPivot[[RouteID]:[RouteID]],0))</f>
        <v>125</v>
      </c>
      <c r="Q4811" t="str">
        <f>INDEX(AirportPivot[AirportName],MATCH($N4811,AirportPivot[[AirportID]:[AirportID]],0))</f>
        <v>Charlotte/Douglas International</v>
      </c>
      <c r="R4811">
        <f>INDEX(AirportPivot[Gates (number of available)],MATCH($N4811,AirportPivot[[AirportID]:[AirportID]],0))</f>
        <v>65</v>
      </c>
    </row>
    <row r="4812" spans="1:18" x14ac:dyDescent="0.25">
      <c r="A4812" s="3" t="s">
        <v>4844</v>
      </c>
      <c r="B4812" s="12">
        <v>42310</v>
      </c>
      <c r="C4812" s="4" t="s">
        <v>17</v>
      </c>
      <c r="D4812" s="4">
        <v>4</v>
      </c>
      <c r="E4812" s="4">
        <v>93</v>
      </c>
      <c r="F4812" s="5">
        <v>0.8125</v>
      </c>
      <c r="G4812" s="6">
        <v>350</v>
      </c>
      <c r="H4812" s="7">
        <v>64750</v>
      </c>
      <c r="I4812" s="7">
        <f>FlightsPivot[[#This Row],[Total Fare]]*10%</f>
        <v>6475</v>
      </c>
      <c r="J4812" s="7">
        <f>FlightsPivot[[#This Row],[Total Fare]]+FlightsPivot[[#This Row],[10% tax ]]</f>
        <v>71225</v>
      </c>
      <c r="K4812" s="4">
        <v>11</v>
      </c>
      <c r="L4812" s="4">
        <v>2015</v>
      </c>
      <c r="M4812" t="str">
        <f>INDEX(RoutesPivot[DepAirport],MATCH($C4812,RoutesPivot[[RouteID]:[RouteID]],0))</f>
        <v>ORD</v>
      </c>
      <c r="N4812" t="str">
        <f>INDEX(RoutesPivot[AirportID],MATCH($C4812,RoutesPivot[[RouteID]:[RouteID]],0))</f>
        <v>LAX</v>
      </c>
      <c r="O4812">
        <f>INDEX(RoutesPivot[Distance],MATCH($C4812,RoutesPivot[[RouteID]:[RouteID]],0))</f>
        <v>1518</v>
      </c>
      <c r="P4812">
        <f>INDEX(RoutesPivot[ListPrice],MATCH($C4812,RoutesPivot[[RouteID]:[RouteID]],0))</f>
        <v>350</v>
      </c>
      <c r="Q4812" t="str">
        <f>INDEX(AirportPivot[AirportName],MATCH($N4812,AirportPivot[[AirportID]:[AirportID]],0))</f>
        <v>Los Angeles International</v>
      </c>
      <c r="R4812">
        <f>INDEX(AirportPivot[Gates (number of available)],MATCH($N4812,AirportPivot[[AirportID]:[AirportID]],0))</f>
        <v>86</v>
      </c>
    </row>
    <row r="4813" spans="1:18" x14ac:dyDescent="0.25">
      <c r="A4813" s="3" t="s">
        <v>4845</v>
      </c>
      <c r="B4813" s="12">
        <v>42361</v>
      </c>
      <c r="C4813" s="4" t="s">
        <v>47</v>
      </c>
      <c r="D4813" s="4">
        <v>5</v>
      </c>
      <c r="E4813" s="4">
        <v>96</v>
      </c>
      <c r="F4813" s="5">
        <v>0.29166666666666669</v>
      </c>
      <c r="G4813" s="6">
        <v>350</v>
      </c>
      <c r="H4813" s="7">
        <v>64750</v>
      </c>
      <c r="I4813" s="7">
        <f>FlightsPivot[[#This Row],[Total Fare]]*10%</f>
        <v>6475</v>
      </c>
      <c r="J4813" s="7">
        <f>FlightsPivot[[#This Row],[Total Fare]]+FlightsPivot[[#This Row],[10% tax ]]</f>
        <v>71225</v>
      </c>
      <c r="K4813" s="4">
        <v>12</v>
      </c>
      <c r="L4813" s="4">
        <v>2015</v>
      </c>
      <c r="M4813" t="str">
        <f>INDEX(RoutesPivot[DepAirport],MATCH($C4813,RoutesPivot[[RouteID]:[RouteID]],0))</f>
        <v>ORD</v>
      </c>
      <c r="N4813" t="str">
        <f>INDEX(RoutesPivot[AirportID],MATCH($C4813,RoutesPivot[[RouteID]:[RouteID]],0))</f>
        <v>PHX</v>
      </c>
      <c r="O4813">
        <f>INDEX(RoutesPivot[Distance],MATCH($C4813,RoutesPivot[[RouteID]:[RouteID]],0))</f>
        <v>1200</v>
      </c>
      <c r="P4813">
        <f>INDEX(RoutesPivot[ListPrice],MATCH($C4813,RoutesPivot[[RouteID]:[RouteID]],0))</f>
        <v>250</v>
      </c>
      <c r="Q4813" t="str">
        <f>INDEX(AirportPivot[AirportName],MATCH($N4813,AirportPivot[[AirportID]:[AirportID]],0))</f>
        <v>Phoenix Sky Harbor International</v>
      </c>
      <c r="R4813">
        <f>INDEX(AirportPivot[Gates (number of available)],MATCH($N4813,AirportPivot[[AirportID]:[AirportID]],0))</f>
        <v>60</v>
      </c>
    </row>
    <row r="4814" spans="1:18" x14ac:dyDescent="0.25">
      <c r="A4814" s="3" t="s">
        <v>4846</v>
      </c>
      <c r="B4814" s="12">
        <v>42332</v>
      </c>
      <c r="C4814" s="4" t="s">
        <v>98</v>
      </c>
      <c r="D4814" s="4">
        <v>4.4000000000000004</v>
      </c>
      <c r="E4814" s="4">
        <v>29</v>
      </c>
      <c r="F4814" s="5">
        <v>0.33333333333333331</v>
      </c>
      <c r="G4814" s="6">
        <v>412.5</v>
      </c>
      <c r="H4814" s="7">
        <v>76312.5</v>
      </c>
      <c r="I4814" s="7">
        <f>FlightsPivot[[#This Row],[Total Fare]]*10%</f>
        <v>7631.25</v>
      </c>
      <c r="J4814" s="7">
        <f>FlightsPivot[[#This Row],[Total Fare]]+FlightsPivot[[#This Row],[10% tax ]]</f>
        <v>83943.75</v>
      </c>
      <c r="K4814" s="4">
        <v>11</v>
      </c>
      <c r="L4814" s="4">
        <v>2015</v>
      </c>
      <c r="M4814" t="str">
        <f>INDEX(RoutesPivot[DepAirport],MATCH($C4814,RoutesPivot[[RouteID]:[RouteID]],0))</f>
        <v>ORD</v>
      </c>
      <c r="N4814" t="str">
        <f>INDEX(RoutesPivot[AirportID],MATCH($C4814,RoutesPivot[[RouteID]:[RouteID]],0))</f>
        <v>PHL</v>
      </c>
      <c r="O4814">
        <f>INDEX(RoutesPivot[Distance],MATCH($C4814,RoutesPivot[[RouteID]:[RouteID]],0))</f>
        <v>580</v>
      </c>
      <c r="P4814">
        <f>INDEX(RoutesPivot[ListPrice],MATCH($C4814,RoutesPivot[[RouteID]:[RouteID]],0))</f>
        <v>275</v>
      </c>
      <c r="Q4814" t="str">
        <f>INDEX(AirportPivot[AirportName],MATCH($N4814,AirportPivot[[AirportID]:[AirportID]],0))</f>
        <v>Philadelphia International</v>
      </c>
      <c r="R4814">
        <f>INDEX(AirportPivot[Gates (number of available)],MATCH($N4814,AirportPivot[[AirportID]:[AirportID]],0))</f>
        <v>89</v>
      </c>
    </row>
    <row r="4815" spans="1:18" x14ac:dyDescent="0.25">
      <c r="A4815" s="3" t="s">
        <v>4847</v>
      </c>
      <c r="B4815" s="12">
        <v>41652</v>
      </c>
      <c r="C4815" s="4" t="s">
        <v>19</v>
      </c>
      <c r="D4815" s="4">
        <v>1.9</v>
      </c>
      <c r="E4815" s="4">
        <v>35</v>
      </c>
      <c r="F4815" s="5">
        <v>0.33333333333333331</v>
      </c>
      <c r="G4815" s="6">
        <v>200</v>
      </c>
      <c r="H4815" s="7">
        <v>37000</v>
      </c>
      <c r="I4815" s="7">
        <f>FlightsPivot[[#This Row],[Total Fare]]*10%</f>
        <v>3700</v>
      </c>
      <c r="J4815" s="7">
        <f>FlightsPivot[[#This Row],[Total Fare]]+FlightsPivot[[#This Row],[10% tax ]]</f>
        <v>40700</v>
      </c>
      <c r="K4815" s="4">
        <v>1</v>
      </c>
      <c r="L4815" s="4">
        <v>2014</v>
      </c>
      <c r="M4815" t="str">
        <f>INDEX(RoutesPivot[DepAirport],MATCH($C4815,RoutesPivot[[RouteID]:[RouteID]],0))</f>
        <v>ORD</v>
      </c>
      <c r="N4815" t="str">
        <f>INDEX(RoutesPivot[AirportID],MATCH($C4815,RoutesPivot[[RouteID]:[RouteID]],0))</f>
        <v>IAH</v>
      </c>
      <c r="O4815">
        <f>INDEX(RoutesPivot[Distance],MATCH($C4815,RoutesPivot[[RouteID]:[RouteID]],0))</f>
        <v>800</v>
      </c>
      <c r="P4815">
        <f>INDEX(RoutesPivot[ListPrice],MATCH($C4815,RoutesPivot[[RouteID]:[RouteID]],0))</f>
        <v>200</v>
      </c>
      <c r="Q4815" t="str">
        <f>INDEX(AirportPivot[AirportName],MATCH($N4815,AirportPivot[[AirportID]:[AirportID]],0))</f>
        <v>George Bush Intercontinental/Houston</v>
      </c>
      <c r="R4815">
        <f>INDEX(AirportPivot[Gates (number of available)],MATCH($N4815,AirportPivot[[AirportID]:[AirportID]],0))</f>
        <v>80</v>
      </c>
    </row>
    <row r="4816" spans="1:18" x14ac:dyDescent="0.25">
      <c r="A4816" s="3" t="s">
        <v>4848</v>
      </c>
      <c r="B4816" s="12">
        <v>41830</v>
      </c>
      <c r="C4816" s="4" t="s">
        <v>25</v>
      </c>
      <c r="D4816" s="4">
        <v>1.9</v>
      </c>
      <c r="E4816" s="4">
        <v>174</v>
      </c>
      <c r="F4816" s="5">
        <v>0.72916666666666663</v>
      </c>
      <c r="G4816" s="6">
        <v>220</v>
      </c>
      <c r="H4816" s="7">
        <v>36300</v>
      </c>
      <c r="I4816" s="7">
        <f>FlightsPivot[[#This Row],[Total Fare]]*10%</f>
        <v>3630</v>
      </c>
      <c r="J4816" s="7">
        <f>FlightsPivot[[#This Row],[Total Fare]]+FlightsPivot[[#This Row],[10% tax ]]</f>
        <v>39930</v>
      </c>
      <c r="K4816" s="4">
        <v>7</v>
      </c>
      <c r="L4816" s="4">
        <v>2014</v>
      </c>
      <c r="M4816" t="str">
        <f>INDEX(RoutesPivot[DepAirport],MATCH($C4816,RoutesPivot[[RouteID]:[RouteID]],0))</f>
        <v>ORD</v>
      </c>
      <c r="N4816" t="str">
        <f>INDEX(RoutesPivot[AirportID],MATCH($C4816,RoutesPivot[[RouteID]:[RouteID]],0))</f>
        <v>DFW</v>
      </c>
      <c r="O4816">
        <f>INDEX(RoutesPivot[Distance],MATCH($C4816,RoutesPivot[[RouteID]:[RouteID]],0))</f>
        <v>700</v>
      </c>
      <c r="P4816">
        <f>INDEX(RoutesPivot[ListPrice],MATCH($C4816,RoutesPivot[[RouteID]:[RouteID]],0))</f>
        <v>200</v>
      </c>
      <c r="Q4816" t="str">
        <f>INDEX(AirportPivot[AirportName],MATCH($N4816,AirportPivot[[AirportID]:[AirportID]],0))</f>
        <v>Dallas/Fort Worth International</v>
      </c>
      <c r="R4816">
        <f>INDEX(AirportPivot[Gates (number of available)],MATCH($N4816,AirportPivot[[AirportID]:[AirportID]],0))</f>
        <v>130</v>
      </c>
    </row>
    <row r="4817" spans="1:18" x14ac:dyDescent="0.25">
      <c r="A4817" s="3" t="s">
        <v>4849</v>
      </c>
      <c r="B4817" s="12">
        <v>42080</v>
      </c>
      <c r="C4817" s="4" t="s">
        <v>33</v>
      </c>
      <c r="D4817" s="4">
        <v>1</v>
      </c>
      <c r="E4817" s="4">
        <v>201</v>
      </c>
      <c r="F4817" s="5">
        <v>0.54166666666666663</v>
      </c>
      <c r="G4817" s="6">
        <v>375</v>
      </c>
      <c r="H4817" s="7">
        <v>61875</v>
      </c>
      <c r="I4817" s="7">
        <f>FlightsPivot[[#This Row],[Total Fare]]*10%</f>
        <v>6187.5</v>
      </c>
      <c r="J4817" s="7">
        <f>FlightsPivot[[#This Row],[Total Fare]]+FlightsPivot[[#This Row],[10% tax ]]</f>
        <v>68062.5</v>
      </c>
      <c r="K4817" s="4">
        <v>3</v>
      </c>
      <c r="L4817" s="4">
        <v>2015</v>
      </c>
      <c r="M4817" t="str">
        <f>INDEX(RoutesPivot[DepAirport],MATCH($C4817,RoutesPivot[[RouteID]:[RouteID]],0))</f>
        <v>ORD</v>
      </c>
      <c r="N4817" t="str">
        <f>INDEX(RoutesPivot[AirportID],MATCH($C4817,RoutesPivot[[RouteID]:[RouteID]],0))</f>
        <v>SFO</v>
      </c>
      <c r="O4817">
        <f>INDEX(RoutesPivot[Distance],MATCH($C4817,RoutesPivot[[RouteID]:[RouteID]],0))</f>
        <v>1600</v>
      </c>
      <c r="P4817">
        <f>INDEX(RoutesPivot[ListPrice],MATCH($C4817,RoutesPivot[[RouteID]:[RouteID]],0))</f>
        <v>375</v>
      </c>
      <c r="Q4817" t="str">
        <f>INDEX(AirportPivot[AirportName],MATCH($N4817,AirportPivot[[AirportID]:[AirportID]],0))</f>
        <v>San Francisco International</v>
      </c>
      <c r="R4817">
        <f>INDEX(AirportPivot[Gates (number of available)],MATCH($N4817,AirportPivot[[AirportID]:[AirportID]],0))</f>
        <v>70</v>
      </c>
    </row>
    <row r="4818" spans="1:18" x14ac:dyDescent="0.25">
      <c r="A4818" s="3" t="s">
        <v>4850</v>
      </c>
      <c r="B4818" s="12">
        <v>41952</v>
      </c>
      <c r="C4818" s="4" t="s">
        <v>15</v>
      </c>
      <c r="D4818" s="4">
        <v>2.2000000000000002</v>
      </c>
      <c r="E4818" s="4">
        <v>22</v>
      </c>
      <c r="F4818" s="5">
        <v>0.72916666666666663</v>
      </c>
      <c r="G4818" s="6">
        <v>225</v>
      </c>
      <c r="H4818" s="7">
        <v>41625</v>
      </c>
      <c r="I4818" s="7">
        <f>FlightsPivot[[#This Row],[Total Fare]]*10%</f>
        <v>4162.5</v>
      </c>
      <c r="J4818" s="7">
        <f>FlightsPivot[[#This Row],[Total Fare]]+FlightsPivot[[#This Row],[10% tax ]]</f>
        <v>45787.5</v>
      </c>
      <c r="K4818" s="4">
        <v>11</v>
      </c>
      <c r="L4818" s="4">
        <v>2014</v>
      </c>
      <c r="M4818" t="str">
        <f>INDEX(RoutesPivot[DepAirport],MATCH($C4818,RoutesPivot[[RouteID]:[RouteID]],0))</f>
        <v>ORD</v>
      </c>
      <c r="N4818" t="str">
        <f>INDEX(RoutesPivot[AirportID],MATCH($C4818,RoutesPivot[[RouteID]:[RouteID]],0))</f>
        <v>EWR</v>
      </c>
      <c r="O4818">
        <f>INDEX(RoutesPivot[Distance],MATCH($C4818,RoutesPivot[[RouteID]:[RouteID]],0))</f>
        <v>600</v>
      </c>
      <c r="P4818">
        <f>INDEX(RoutesPivot[ListPrice],MATCH($C4818,RoutesPivot[[RouteID]:[RouteID]],0))</f>
        <v>225</v>
      </c>
      <c r="Q4818" t="str">
        <f>INDEX(AirportPivot[AirportName],MATCH($N4818,AirportPivot[[AirportID]:[AirportID]],0))</f>
        <v>Newark Liberty International</v>
      </c>
      <c r="R4818">
        <f>INDEX(AirportPivot[Gates (number of available)],MATCH($N4818,AirportPivot[[AirportID]:[AirportID]],0))</f>
        <v>82</v>
      </c>
    </row>
    <row r="4819" spans="1:18" x14ac:dyDescent="0.25">
      <c r="A4819" s="3" t="s">
        <v>4851</v>
      </c>
      <c r="B4819" s="12">
        <v>41966</v>
      </c>
      <c r="C4819" s="4" t="s">
        <v>37</v>
      </c>
      <c r="D4819" s="4">
        <v>2.1</v>
      </c>
      <c r="E4819" s="4">
        <v>48</v>
      </c>
      <c r="F4819" s="5">
        <v>0.70833333333333337</v>
      </c>
      <c r="G4819" s="6">
        <v>350</v>
      </c>
      <c r="H4819" s="7">
        <v>57750</v>
      </c>
      <c r="I4819" s="7">
        <f>FlightsPivot[[#This Row],[Total Fare]]*10%</f>
        <v>5775</v>
      </c>
      <c r="J4819" s="7">
        <f>FlightsPivot[[#This Row],[Total Fare]]+FlightsPivot[[#This Row],[10% tax ]]</f>
        <v>63525</v>
      </c>
      <c r="K4819" s="4">
        <v>11</v>
      </c>
      <c r="L4819" s="4">
        <v>2014</v>
      </c>
      <c r="M4819" t="str">
        <f>INDEX(RoutesPivot[DepAirport],MATCH($C4819,RoutesPivot[[RouteID]:[RouteID]],0))</f>
        <v>ORD</v>
      </c>
      <c r="N4819" t="str">
        <f>INDEX(RoutesPivot[AirportID],MATCH($C4819,RoutesPivot[[RouteID]:[RouteID]],0))</f>
        <v>SEA</v>
      </c>
      <c r="O4819">
        <f>INDEX(RoutesPivot[Distance],MATCH($C4819,RoutesPivot[[RouteID]:[RouteID]],0))</f>
        <v>1500</v>
      </c>
      <c r="P4819">
        <f>INDEX(RoutesPivot[ListPrice],MATCH($C4819,RoutesPivot[[RouteID]:[RouteID]],0))</f>
        <v>350</v>
      </c>
      <c r="Q4819" t="str">
        <f>INDEX(AirportPivot[AirportName],MATCH($N4819,AirportPivot[[AirportID]:[AirportID]],0))</f>
        <v>Seattle-Tacoma International</v>
      </c>
      <c r="R4819">
        <f>INDEX(AirportPivot[Gates (number of available)],MATCH($N4819,AirportPivot[[AirportID]:[AirportID]],0))</f>
        <v>58</v>
      </c>
    </row>
    <row r="4820" spans="1:18" x14ac:dyDescent="0.25">
      <c r="A4820" s="3" t="s">
        <v>4852</v>
      </c>
      <c r="B4820" s="12">
        <v>41942</v>
      </c>
      <c r="C4820" s="4" t="s">
        <v>23</v>
      </c>
      <c r="D4820" s="4">
        <v>2.1</v>
      </c>
      <c r="E4820" s="4">
        <v>108</v>
      </c>
      <c r="F4820" s="5">
        <v>0.35416666666666669</v>
      </c>
      <c r="G4820" s="6">
        <v>300</v>
      </c>
      <c r="H4820" s="7">
        <v>55500</v>
      </c>
      <c r="I4820" s="7">
        <f>FlightsPivot[[#This Row],[Total Fare]]*10%</f>
        <v>5550</v>
      </c>
      <c r="J4820" s="7">
        <f>FlightsPivot[[#This Row],[Total Fare]]+FlightsPivot[[#This Row],[10% tax ]]</f>
        <v>61050</v>
      </c>
      <c r="K4820" s="4">
        <v>10</v>
      </c>
      <c r="L4820" s="4">
        <v>2014</v>
      </c>
      <c r="M4820" t="str">
        <f>INDEX(RoutesPivot[DepAirport],MATCH($C4820,RoutesPivot[[RouteID]:[RouteID]],0))</f>
        <v>ORD</v>
      </c>
      <c r="N4820" t="str">
        <f>INDEX(RoutesPivot[AirportID],MATCH($C4820,RoutesPivot[[RouteID]:[RouteID]],0))</f>
        <v>DEN</v>
      </c>
      <c r="O4820">
        <f>INDEX(RoutesPivot[Distance],MATCH($C4820,RoutesPivot[[RouteID]:[RouteID]],0))</f>
        <v>800</v>
      </c>
      <c r="P4820">
        <f>INDEX(RoutesPivot[ListPrice],MATCH($C4820,RoutesPivot[[RouteID]:[RouteID]],0))</f>
        <v>300</v>
      </c>
      <c r="Q4820" t="str">
        <f>INDEX(AirportPivot[AirportName],MATCH($N4820,AirportPivot[[AirportID]:[AirportID]],0))</f>
        <v>Denver International</v>
      </c>
      <c r="R4820">
        <f>INDEX(AirportPivot[Gates (number of available)],MATCH($N4820,AirportPivot[[AirportID]:[AirportID]],0))</f>
        <v>75</v>
      </c>
    </row>
    <row r="4821" spans="1:18" x14ac:dyDescent="0.25">
      <c r="A4821" s="3" t="s">
        <v>4853</v>
      </c>
      <c r="B4821" s="12">
        <v>41829</v>
      </c>
      <c r="C4821" s="4" t="s">
        <v>53</v>
      </c>
      <c r="D4821" s="4">
        <v>1.6</v>
      </c>
      <c r="E4821" s="4">
        <v>92</v>
      </c>
      <c r="F4821" s="5">
        <v>0.75</v>
      </c>
      <c r="G4821" s="6">
        <v>330</v>
      </c>
      <c r="H4821" s="7">
        <v>61050</v>
      </c>
      <c r="I4821" s="7">
        <f>FlightsPivot[[#This Row],[Total Fare]]*10%</f>
        <v>6105</v>
      </c>
      <c r="J4821" s="7">
        <f>FlightsPivot[[#This Row],[Total Fare]]+FlightsPivot[[#This Row],[10% tax ]]</f>
        <v>67155</v>
      </c>
      <c r="K4821" s="4">
        <v>7</v>
      </c>
      <c r="L4821" s="4">
        <v>2014</v>
      </c>
      <c r="M4821" t="str">
        <f>INDEX(RoutesPivot[DepAirport],MATCH($C4821,RoutesPivot[[RouteID]:[RouteID]],0))</f>
        <v>ORD</v>
      </c>
      <c r="N4821" t="str">
        <f>INDEX(RoutesPivot[AirportID],MATCH($C4821,RoutesPivot[[RouteID]:[RouteID]],0))</f>
        <v>FLL</v>
      </c>
      <c r="O4821">
        <f>INDEX(RoutesPivot[Distance],MATCH($C4821,RoutesPivot[[RouteID]:[RouteID]],0))</f>
        <v>940</v>
      </c>
      <c r="P4821">
        <f>INDEX(RoutesPivot[ListPrice],MATCH($C4821,RoutesPivot[[RouteID]:[RouteID]],0))</f>
        <v>300</v>
      </c>
      <c r="Q4821" t="str">
        <f>INDEX(AirportPivot[AirportName],MATCH($N4821,AirportPivot[[AirportID]:[AirportID]],0))</f>
        <v>Fort Lauderdale/Hollywood International</v>
      </c>
      <c r="R4821">
        <f>INDEX(AirportPivot[Gates (number of available)],MATCH($N4821,AirportPivot[[AirportID]:[AirportID]],0))</f>
        <v>55</v>
      </c>
    </row>
    <row r="4822" spans="1:18" x14ac:dyDescent="0.25">
      <c r="A4822" s="3" t="s">
        <v>4854</v>
      </c>
      <c r="B4822" s="12">
        <v>42227</v>
      </c>
      <c r="C4822" s="4" t="s">
        <v>25</v>
      </c>
      <c r="D4822" s="4">
        <v>2</v>
      </c>
      <c r="E4822" s="4">
        <v>37</v>
      </c>
      <c r="F4822" s="5">
        <v>0.29166666666666669</v>
      </c>
      <c r="G4822" s="6">
        <v>220</v>
      </c>
      <c r="H4822" s="7">
        <v>36300</v>
      </c>
      <c r="I4822" s="7">
        <f>FlightsPivot[[#This Row],[Total Fare]]*10%</f>
        <v>3630</v>
      </c>
      <c r="J4822" s="7">
        <f>FlightsPivot[[#This Row],[Total Fare]]+FlightsPivot[[#This Row],[10% tax ]]</f>
        <v>39930</v>
      </c>
      <c r="K4822" s="4">
        <v>8</v>
      </c>
      <c r="L4822" s="4">
        <v>2015</v>
      </c>
      <c r="M4822" t="str">
        <f>INDEX(RoutesPivot[DepAirport],MATCH($C4822,RoutesPivot[[RouteID]:[RouteID]],0))</f>
        <v>ORD</v>
      </c>
      <c r="N4822" t="str">
        <f>INDEX(RoutesPivot[AirportID],MATCH($C4822,RoutesPivot[[RouteID]:[RouteID]],0))</f>
        <v>DFW</v>
      </c>
      <c r="O4822">
        <f>INDEX(RoutesPivot[Distance],MATCH($C4822,RoutesPivot[[RouteID]:[RouteID]],0))</f>
        <v>700</v>
      </c>
      <c r="P4822">
        <f>INDEX(RoutesPivot[ListPrice],MATCH($C4822,RoutesPivot[[RouteID]:[RouteID]],0))</f>
        <v>200</v>
      </c>
      <c r="Q4822" t="str">
        <f>INDEX(AirportPivot[AirportName],MATCH($N4822,AirportPivot[[AirportID]:[AirportID]],0))</f>
        <v>Dallas/Fort Worth International</v>
      </c>
      <c r="R4822">
        <f>INDEX(AirportPivot[Gates (number of available)],MATCH($N4822,AirportPivot[[AirportID]:[AirportID]],0))</f>
        <v>130</v>
      </c>
    </row>
    <row r="4823" spans="1:18" x14ac:dyDescent="0.25">
      <c r="A4823" s="3" t="s">
        <v>4855</v>
      </c>
      <c r="B4823" s="12">
        <v>42001</v>
      </c>
      <c r="C4823" s="4" t="s">
        <v>13</v>
      </c>
      <c r="D4823" s="4">
        <v>5.3</v>
      </c>
      <c r="E4823" s="4">
        <v>179</v>
      </c>
      <c r="F4823" s="5">
        <v>0.29166666666666669</v>
      </c>
      <c r="G4823" s="6">
        <v>350</v>
      </c>
      <c r="H4823" s="7">
        <v>57750</v>
      </c>
      <c r="I4823" s="7">
        <f>FlightsPivot[[#This Row],[Total Fare]]*10%</f>
        <v>5775</v>
      </c>
      <c r="J4823" s="7">
        <f>FlightsPivot[[#This Row],[Total Fare]]+FlightsPivot[[#This Row],[10% tax ]]</f>
        <v>63525</v>
      </c>
      <c r="K4823" s="4">
        <v>12</v>
      </c>
      <c r="L4823" s="4">
        <v>2014</v>
      </c>
      <c r="M4823" t="str">
        <f>INDEX(RoutesPivot[DepAirport],MATCH($C4823,RoutesPivot[[RouteID]:[RouteID]],0))</f>
        <v>ORD</v>
      </c>
      <c r="N4823" t="str">
        <f>INDEX(RoutesPivot[AirportID],MATCH($C4823,RoutesPivot[[RouteID]:[RouteID]],0))</f>
        <v>JFK</v>
      </c>
      <c r="O4823">
        <f>INDEX(RoutesPivot[Distance],MATCH($C4823,RoutesPivot[[RouteID]:[RouteID]],0))</f>
        <v>619</v>
      </c>
      <c r="P4823">
        <f>INDEX(RoutesPivot[ListPrice],MATCH($C4823,RoutesPivot[[RouteID]:[RouteID]],0))</f>
        <v>250</v>
      </c>
      <c r="Q4823" t="str">
        <f>INDEX(AirportPivot[AirportName],MATCH($N4823,AirportPivot[[AirportID]:[AirportID]],0))</f>
        <v>John F Kennedy International</v>
      </c>
      <c r="R4823">
        <f>INDEX(AirportPivot[Gates (number of available)],MATCH($N4823,AirportPivot[[AirportID]:[AirportID]],0))</f>
        <v>120</v>
      </c>
    </row>
    <row r="4824" spans="1:18" x14ac:dyDescent="0.25">
      <c r="A4824" s="3" t="s">
        <v>4856</v>
      </c>
      <c r="B4824" s="12">
        <v>42264</v>
      </c>
      <c r="C4824" s="4" t="s">
        <v>15</v>
      </c>
      <c r="D4824" s="4">
        <v>2.2000000000000002</v>
      </c>
      <c r="E4824" s="4">
        <v>189</v>
      </c>
      <c r="F4824" s="5">
        <v>0.79166666666666663</v>
      </c>
      <c r="G4824" s="6">
        <v>225</v>
      </c>
      <c r="H4824" s="7">
        <v>37125</v>
      </c>
      <c r="I4824" s="7">
        <f>FlightsPivot[[#This Row],[Total Fare]]*10%</f>
        <v>3712.5</v>
      </c>
      <c r="J4824" s="7">
        <f>FlightsPivot[[#This Row],[Total Fare]]+FlightsPivot[[#This Row],[10% tax ]]</f>
        <v>40837.5</v>
      </c>
      <c r="K4824" s="4">
        <v>9</v>
      </c>
      <c r="L4824" s="4">
        <v>2015</v>
      </c>
      <c r="M4824" t="str">
        <f>INDEX(RoutesPivot[DepAirport],MATCH($C4824,RoutesPivot[[RouteID]:[RouteID]],0))</f>
        <v>ORD</v>
      </c>
      <c r="N4824" t="str">
        <f>INDEX(RoutesPivot[AirportID],MATCH($C4824,RoutesPivot[[RouteID]:[RouteID]],0))</f>
        <v>EWR</v>
      </c>
      <c r="O4824">
        <f>INDEX(RoutesPivot[Distance],MATCH($C4824,RoutesPivot[[RouteID]:[RouteID]],0))</f>
        <v>600</v>
      </c>
      <c r="P4824">
        <f>INDEX(RoutesPivot[ListPrice],MATCH($C4824,RoutesPivot[[RouteID]:[RouteID]],0))</f>
        <v>225</v>
      </c>
      <c r="Q4824" t="str">
        <f>INDEX(AirportPivot[AirportName],MATCH($N4824,AirportPivot[[AirportID]:[AirportID]],0))</f>
        <v>Newark Liberty International</v>
      </c>
      <c r="R4824">
        <f>INDEX(AirportPivot[Gates (number of available)],MATCH($N4824,AirportPivot[[AirportID]:[AirportID]],0))</f>
        <v>82</v>
      </c>
    </row>
    <row r="4825" spans="1:18" x14ac:dyDescent="0.25">
      <c r="A4825" s="3" t="s">
        <v>4857</v>
      </c>
      <c r="B4825" s="12">
        <v>41776</v>
      </c>
      <c r="C4825" s="4" t="s">
        <v>70</v>
      </c>
      <c r="D4825" s="4">
        <v>1.4</v>
      </c>
      <c r="E4825" s="4">
        <v>115</v>
      </c>
      <c r="F4825" s="5">
        <v>0.72916666666666663</v>
      </c>
      <c r="G4825" s="6">
        <v>275</v>
      </c>
      <c r="H4825" s="7">
        <v>50875</v>
      </c>
      <c r="I4825" s="7">
        <f>FlightsPivot[[#This Row],[Total Fare]]*10%</f>
        <v>5087.5</v>
      </c>
      <c r="J4825" s="7">
        <f>FlightsPivot[[#This Row],[Total Fare]]+FlightsPivot[[#This Row],[10% tax ]]</f>
        <v>55962.5</v>
      </c>
      <c r="K4825" s="4">
        <v>5</v>
      </c>
      <c r="L4825" s="4">
        <v>2014</v>
      </c>
      <c r="M4825" t="str">
        <f>INDEX(RoutesPivot[DepAirport],MATCH($C4825,RoutesPivot[[RouteID]:[RouteID]],0))</f>
        <v>ORD</v>
      </c>
      <c r="N4825" t="str">
        <f>INDEX(RoutesPivot[AirportID],MATCH($C4825,RoutesPivot[[RouteID]:[RouteID]],0))</f>
        <v>LAS</v>
      </c>
      <c r="O4825">
        <f>INDEX(RoutesPivot[Distance],MATCH($C4825,RoutesPivot[[RouteID]:[RouteID]],0))</f>
        <v>1100</v>
      </c>
      <c r="P4825">
        <f>INDEX(RoutesPivot[ListPrice],MATCH($C4825,RoutesPivot[[RouteID]:[RouteID]],0))</f>
        <v>275</v>
      </c>
      <c r="Q4825" t="str">
        <f>INDEX(AirportPivot[AirportName],MATCH($N4825,AirportPivot[[AirportID]:[AirportID]],0))</f>
        <v>McCarran International</v>
      </c>
      <c r="R4825">
        <f>INDEX(AirportPivot[Gates (number of available)],MATCH($N4825,AirportPivot[[AirportID]:[AirportID]],0))</f>
        <v>68</v>
      </c>
    </row>
    <row r="4826" spans="1:18" x14ac:dyDescent="0.25">
      <c r="A4826" s="3" t="s">
        <v>4858</v>
      </c>
      <c r="B4826" s="12">
        <v>41668</v>
      </c>
      <c r="C4826" s="4" t="s">
        <v>13</v>
      </c>
      <c r="D4826" s="4">
        <v>1.5</v>
      </c>
      <c r="E4826" s="4">
        <v>116</v>
      </c>
      <c r="F4826" s="5">
        <v>0.875</v>
      </c>
      <c r="G4826" s="6">
        <v>250</v>
      </c>
      <c r="H4826" s="7">
        <v>46250</v>
      </c>
      <c r="I4826" s="7">
        <f>FlightsPivot[[#This Row],[Total Fare]]*10%</f>
        <v>4625</v>
      </c>
      <c r="J4826" s="7">
        <f>FlightsPivot[[#This Row],[Total Fare]]+FlightsPivot[[#This Row],[10% tax ]]</f>
        <v>50875</v>
      </c>
      <c r="K4826" s="4">
        <v>1</v>
      </c>
      <c r="L4826" s="4">
        <v>2014</v>
      </c>
      <c r="M4826" t="str">
        <f>INDEX(RoutesPivot[DepAirport],MATCH($C4826,RoutesPivot[[RouteID]:[RouteID]],0))</f>
        <v>ORD</v>
      </c>
      <c r="N4826" t="str">
        <f>INDEX(RoutesPivot[AirportID],MATCH($C4826,RoutesPivot[[RouteID]:[RouteID]],0))</f>
        <v>JFK</v>
      </c>
      <c r="O4826">
        <f>INDEX(RoutesPivot[Distance],MATCH($C4826,RoutesPivot[[RouteID]:[RouteID]],0))</f>
        <v>619</v>
      </c>
      <c r="P4826">
        <f>INDEX(RoutesPivot[ListPrice],MATCH($C4826,RoutesPivot[[RouteID]:[RouteID]],0))</f>
        <v>250</v>
      </c>
      <c r="Q4826" t="str">
        <f>INDEX(AirportPivot[AirportName],MATCH($N4826,AirportPivot[[AirportID]:[AirportID]],0))</f>
        <v>John F Kennedy International</v>
      </c>
      <c r="R4826">
        <f>INDEX(AirportPivot[Gates (number of available)],MATCH($N4826,AirportPivot[[AirportID]:[AirportID]],0))</f>
        <v>120</v>
      </c>
    </row>
    <row r="4827" spans="1:18" x14ac:dyDescent="0.25">
      <c r="A4827" s="3" t="s">
        <v>4859</v>
      </c>
      <c r="B4827" s="12">
        <v>42341</v>
      </c>
      <c r="C4827" s="4" t="s">
        <v>23</v>
      </c>
      <c r="D4827" s="4">
        <v>2</v>
      </c>
      <c r="E4827" s="4">
        <v>165</v>
      </c>
      <c r="F4827" s="5">
        <v>0.83333333333333337</v>
      </c>
      <c r="G4827" s="6">
        <v>300</v>
      </c>
      <c r="H4827" s="7">
        <v>49500</v>
      </c>
      <c r="I4827" s="7">
        <f>FlightsPivot[[#This Row],[Total Fare]]*10%</f>
        <v>4950</v>
      </c>
      <c r="J4827" s="7">
        <f>FlightsPivot[[#This Row],[Total Fare]]+FlightsPivot[[#This Row],[10% tax ]]</f>
        <v>54450</v>
      </c>
      <c r="K4827" s="4">
        <v>12</v>
      </c>
      <c r="L4827" s="4">
        <v>2015</v>
      </c>
      <c r="M4827" t="str">
        <f>INDEX(RoutesPivot[DepAirport],MATCH($C4827,RoutesPivot[[RouteID]:[RouteID]],0))</f>
        <v>ORD</v>
      </c>
      <c r="N4827" t="str">
        <f>INDEX(RoutesPivot[AirportID],MATCH($C4827,RoutesPivot[[RouteID]:[RouteID]],0))</f>
        <v>DEN</v>
      </c>
      <c r="O4827">
        <f>INDEX(RoutesPivot[Distance],MATCH($C4827,RoutesPivot[[RouteID]:[RouteID]],0))</f>
        <v>800</v>
      </c>
      <c r="P4827">
        <f>INDEX(RoutesPivot[ListPrice],MATCH($C4827,RoutesPivot[[RouteID]:[RouteID]],0))</f>
        <v>300</v>
      </c>
      <c r="Q4827" t="str">
        <f>INDEX(AirportPivot[AirportName],MATCH($N4827,AirportPivot[[AirportID]:[AirportID]],0))</f>
        <v>Denver International</v>
      </c>
      <c r="R4827">
        <f>INDEX(AirportPivot[Gates (number of available)],MATCH($N4827,AirportPivot[[AirportID]:[AirportID]],0))</f>
        <v>75</v>
      </c>
    </row>
    <row r="4828" spans="1:18" x14ac:dyDescent="0.25">
      <c r="A4828" s="3" t="s">
        <v>4860</v>
      </c>
      <c r="B4828" s="12">
        <v>41819</v>
      </c>
      <c r="C4828" s="4" t="s">
        <v>40</v>
      </c>
      <c r="D4828" s="4">
        <v>2.5</v>
      </c>
      <c r="E4828" s="4">
        <v>131</v>
      </c>
      <c r="F4828" s="5">
        <v>0.29166666666666669</v>
      </c>
      <c r="G4828" s="6">
        <v>126.5</v>
      </c>
      <c r="H4828" s="7">
        <v>23402.5</v>
      </c>
      <c r="I4828" s="7">
        <f>FlightsPivot[[#This Row],[Total Fare]]*10%</f>
        <v>2340.25</v>
      </c>
      <c r="J4828" s="7">
        <f>FlightsPivot[[#This Row],[Total Fare]]+FlightsPivot[[#This Row],[10% tax ]]</f>
        <v>25742.75</v>
      </c>
      <c r="K4828" s="4">
        <v>6</v>
      </c>
      <c r="L4828" s="4">
        <v>2014</v>
      </c>
      <c r="M4828" t="str">
        <f>INDEX(RoutesPivot[DepAirport],MATCH($C4828,RoutesPivot[[RouteID]:[RouteID]],0))</f>
        <v>ORD</v>
      </c>
      <c r="N4828" t="str">
        <f>INDEX(RoutesPivot[AirportID],MATCH($C4828,RoutesPivot[[RouteID]:[RouteID]],0))</f>
        <v>MSP</v>
      </c>
      <c r="O4828">
        <f>INDEX(RoutesPivot[Distance],MATCH($C4828,RoutesPivot[[RouteID]:[RouteID]],0))</f>
        <v>300</v>
      </c>
      <c r="P4828">
        <f>INDEX(RoutesPivot[ListPrice],MATCH($C4828,RoutesPivot[[RouteID]:[RouteID]],0))</f>
        <v>115</v>
      </c>
      <c r="Q4828" t="str">
        <f>INDEX(AirportPivot[AirportName],MATCH($N4828,AirportPivot[[AirportID]:[AirportID]],0))</f>
        <v>Minneapolis-St Paul International/Wold-Chamberlain</v>
      </c>
      <c r="R4828">
        <f>INDEX(AirportPivot[Gates (number of available)],MATCH($N4828,AirportPivot[[AirportID]:[AirportID]],0))</f>
        <v>65</v>
      </c>
    </row>
    <row r="4829" spans="1:18" x14ac:dyDescent="0.25">
      <c r="A4829" s="3" t="s">
        <v>4861</v>
      </c>
      <c r="B4829" s="12">
        <v>42011</v>
      </c>
      <c r="C4829" s="4" t="s">
        <v>80</v>
      </c>
      <c r="D4829" s="4">
        <v>1.9</v>
      </c>
      <c r="E4829" s="4">
        <v>59</v>
      </c>
      <c r="F4829" s="5">
        <v>0.29166666666666669</v>
      </c>
      <c r="G4829" s="6">
        <v>300</v>
      </c>
      <c r="H4829" s="7">
        <v>49500</v>
      </c>
      <c r="I4829" s="7">
        <f>FlightsPivot[[#This Row],[Total Fare]]*10%</f>
        <v>4950</v>
      </c>
      <c r="J4829" s="7">
        <f>FlightsPivot[[#This Row],[Total Fare]]+FlightsPivot[[#This Row],[10% tax ]]</f>
        <v>54450</v>
      </c>
      <c r="K4829" s="4">
        <v>1</v>
      </c>
      <c r="L4829" s="4">
        <v>2015</v>
      </c>
      <c r="M4829" t="str">
        <f>INDEX(RoutesPivot[DepAirport],MATCH($C4829,RoutesPivot[[RouteID]:[RouteID]],0))</f>
        <v>ORD</v>
      </c>
      <c r="N4829" t="str">
        <f>INDEX(RoutesPivot[AirportID],MATCH($C4829,RoutesPivot[[RouteID]:[RouteID]],0))</f>
        <v>MIA</v>
      </c>
      <c r="O4829">
        <f>INDEX(RoutesPivot[Distance],MATCH($C4829,RoutesPivot[[RouteID]:[RouteID]],0))</f>
        <v>1000</v>
      </c>
      <c r="P4829">
        <f>INDEX(RoutesPivot[ListPrice],MATCH($C4829,RoutesPivot[[RouteID]:[RouteID]],0))</f>
        <v>300</v>
      </c>
      <c r="Q4829" t="str">
        <f>INDEX(AirportPivot[AirportName],MATCH($N4829,AirportPivot[[AirportID]:[AirportID]],0))</f>
        <v>Miami International</v>
      </c>
      <c r="R4829">
        <f>INDEX(AirportPivot[Gates (number of available)],MATCH($N4829,AirportPivot[[AirportID]:[AirportID]],0))</f>
        <v>80</v>
      </c>
    </row>
    <row r="4830" spans="1:18" x14ac:dyDescent="0.25">
      <c r="A4830" s="3" t="s">
        <v>4862</v>
      </c>
      <c r="B4830" s="12">
        <v>42074</v>
      </c>
      <c r="C4830" s="4" t="s">
        <v>27</v>
      </c>
      <c r="D4830" s="4">
        <v>12.2</v>
      </c>
      <c r="E4830" s="4">
        <v>210</v>
      </c>
      <c r="F4830" s="5">
        <v>0.875</v>
      </c>
      <c r="G4830" s="6">
        <v>200</v>
      </c>
      <c r="H4830" s="7">
        <v>33000</v>
      </c>
      <c r="I4830" s="7">
        <f>FlightsPivot[[#This Row],[Total Fare]]*10%</f>
        <v>3300</v>
      </c>
      <c r="J4830" s="7">
        <f>FlightsPivot[[#This Row],[Total Fare]]+FlightsPivot[[#This Row],[10% tax ]]</f>
        <v>36300</v>
      </c>
      <c r="K4830" s="4">
        <v>3</v>
      </c>
      <c r="L4830" s="4">
        <v>2015</v>
      </c>
      <c r="M4830" t="str">
        <f>INDEX(RoutesPivot[DepAirport],MATCH($C4830,RoutesPivot[[RouteID]:[RouteID]],0))</f>
        <v>ORD</v>
      </c>
      <c r="N4830" t="str">
        <f>INDEX(RoutesPivot[AirportID],MATCH($C4830,RoutesPivot[[RouteID]:[RouteID]],0))</f>
        <v>ATL</v>
      </c>
      <c r="O4830">
        <f>INDEX(RoutesPivot[Distance],MATCH($C4830,RoutesPivot[[RouteID]:[RouteID]],0))</f>
        <v>510</v>
      </c>
      <c r="P4830">
        <f>INDEX(RoutesPivot[ListPrice],MATCH($C4830,RoutesPivot[[RouteID]:[RouteID]],0))</f>
        <v>200</v>
      </c>
      <c r="Q4830" t="str">
        <f>INDEX(AirportPivot[AirportName],MATCH($N4830,AirportPivot[[AirportID]:[AirportID]],0))</f>
        <v>Hartsfield-Jackson Atlanta International</v>
      </c>
      <c r="R4830">
        <f>INDEX(AirportPivot[Gates (number of available)],MATCH($N4830,AirportPivot[[AirportID]:[AirportID]],0))</f>
        <v>100</v>
      </c>
    </row>
    <row r="4831" spans="1:18" x14ac:dyDescent="0.25">
      <c r="A4831" s="3" t="s">
        <v>4863</v>
      </c>
      <c r="B4831" s="12">
        <v>41992</v>
      </c>
      <c r="C4831" s="4" t="s">
        <v>27</v>
      </c>
      <c r="D4831" s="4">
        <v>7</v>
      </c>
      <c r="E4831" s="4">
        <v>126</v>
      </c>
      <c r="F4831" s="5">
        <v>0.47916666666666669</v>
      </c>
      <c r="G4831" s="6">
        <v>200</v>
      </c>
      <c r="H4831" s="7">
        <v>37000</v>
      </c>
      <c r="I4831" s="7">
        <f>FlightsPivot[[#This Row],[Total Fare]]*10%</f>
        <v>3700</v>
      </c>
      <c r="J4831" s="7">
        <f>FlightsPivot[[#This Row],[Total Fare]]+FlightsPivot[[#This Row],[10% tax ]]</f>
        <v>40700</v>
      </c>
      <c r="K4831" s="4">
        <v>12</v>
      </c>
      <c r="L4831" s="4">
        <v>2014</v>
      </c>
      <c r="M4831" t="str">
        <f>INDEX(RoutesPivot[DepAirport],MATCH($C4831,RoutesPivot[[RouteID]:[RouteID]],0))</f>
        <v>ORD</v>
      </c>
      <c r="N4831" t="str">
        <f>INDEX(RoutesPivot[AirportID],MATCH($C4831,RoutesPivot[[RouteID]:[RouteID]],0))</f>
        <v>ATL</v>
      </c>
      <c r="O4831">
        <f>INDEX(RoutesPivot[Distance],MATCH($C4831,RoutesPivot[[RouteID]:[RouteID]],0))</f>
        <v>510</v>
      </c>
      <c r="P4831">
        <f>INDEX(RoutesPivot[ListPrice],MATCH($C4831,RoutesPivot[[RouteID]:[RouteID]],0))</f>
        <v>200</v>
      </c>
      <c r="Q4831" t="str">
        <f>INDEX(AirportPivot[AirportName],MATCH($N4831,AirportPivot[[AirportID]:[AirportID]],0))</f>
        <v>Hartsfield-Jackson Atlanta International</v>
      </c>
      <c r="R4831">
        <f>INDEX(AirportPivot[Gates (number of available)],MATCH($N4831,AirportPivot[[AirportID]:[AirportID]],0))</f>
        <v>100</v>
      </c>
    </row>
    <row r="4832" spans="1:18" x14ac:dyDescent="0.25">
      <c r="A4832" s="3" t="s">
        <v>4864</v>
      </c>
      <c r="B4832" s="12">
        <v>42104</v>
      </c>
      <c r="C4832" s="4" t="s">
        <v>13</v>
      </c>
      <c r="D4832" s="4">
        <v>2.2000000000000002</v>
      </c>
      <c r="E4832" s="4">
        <v>200</v>
      </c>
      <c r="F4832" s="5">
        <v>0.79166666666666663</v>
      </c>
      <c r="G4832" s="6">
        <v>250</v>
      </c>
      <c r="H4832" s="7">
        <v>41250</v>
      </c>
      <c r="I4832" s="7">
        <f>FlightsPivot[[#This Row],[Total Fare]]*10%</f>
        <v>4125</v>
      </c>
      <c r="J4832" s="7">
        <f>FlightsPivot[[#This Row],[Total Fare]]+FlightsPivot[[#This Row],[10% tax ]]</f>
        <v>45375</v>
      </c>
      <c r="K4832" s="4">
        <v>4</v>
      </c>
      <c r="L4832" s="4">
        <v>2015</v>
      </c>
      <c r="M4832" t="str">
        <f>INDEX(RoutesPivot[DepAirport],MATCH($C4832,RoutesPivot[[RouteID]:[RouteID]],0))</f>
        <v>ORD</v>
      </c>
      <c r="N4832" t="str">
        <f>INDEX(RoutesPivot[AirportID],MATCH($C4832,RoutesPivot[[RouteID]:[RouteID]],0))</f>
        <v>JFK</v>
      </c>
      <c r="O4832">
        <f>INDEX(RoutesPivot[Distance],MATCH($C4832,RoutesPivot[[RouteID]:[RouteID]],0))</f>
        <v>619</v>
      </c>
      <c r="P4832">
        <f>INDEX(RoutesPivot[ListPrice],MATCH($C4832,RoutesPivot[[RouteID]:[RouteID]],0))</f>
        <v>250</v>
      </c>
      <c r="Q4832" t="str">
        <f>INDEX(AirportPivot[AirportName],MATCH($N4832,AirportPivot[[AirportID]:[AirportID]],0))</f>
        <v>John F Kennedy International</v>
      </c>
      <c r="R4832">
        <f>INDEX(AirportPivot[Gates (number of available)],MATCH($N4832,AirportPivot[[AirportID]:[AirportID]],0))</f>
        <v>120</v>
      </c>
    </row>
    <row r="4833" spans="1:18" x14ac:dyDescent="0.25">
      <c r="A4833" s="3" t="s">
        <v>4865</v>
      </c>
      <c r="B4833" s="12">
        <v>41847</v>
      </c>
      <c r="C4833" s="4" t="s">
        <v>25</v>
      </c>
      <c r="D4833" s="4">
        <v>2</v>
      </c>
      <c r="E4833" s="4">
        <v>26</v>
      </c>
      <c r="F4833" s="5">
        <v>0.77083333333333337</v>
      </c>
      <c r="G4833" s="6">
        <v>220</v>
      </c>
      <c r="H4833" s="7">
        <v>40700</v>
      </c>
      <c r="I4833" s="7">
        <f>FlightsPivot[[#This Row],[Total Fare]]*10%</f>
        <v>4070</v>
      </c>
      <c r="J4833" s="7">
        <f>FlightsPivot[[#This Row],[Total Fare]]+FlightsPivot[[#This Row],[10% tax ]]</f>
        <v>44770</v>
      </c>
      <c r="K4833" s="4">
        <v>7</v>
      </c>
      <c r="L4833" s="4">
        <v>2014</v>
      </c>
      <c r="M4833" t="str">
        <f>INDEX(RoutesPivot[DepAirport],MATCH($C4833,RoutesPivot[[RouteID]:[RouteID]],0))</f>
        <v>ORD</v>
      </c>
      <c r="N4833" t="str">
        <f>INDEX(RoutesPivot[AirportID],MATCH($C4833,RoutesPivot[[RouteID]:[RouteID]],0))</f>
        <v>DFW</v>
      </c>
      <c r="O4833">
        <f>INDEX(RoutesPivot[Distance],MATCH($C4833,RoutesPivot[[RouteID]:[RouteID]],0))</f>
        <v>700</v>
      </c>
      <c r="P4833">
        <f>INDEX(RoutesPivot[ListPrice],MATCH($C4833,RoutesPivot[[RouteID]:[RouteID]],0))</f>
        <v>200</v>
      </c>
      <c r="Q4833" t="str">
        <f>INDEX(AirportPivot[AirportName],MATCH($N4833,AirportPivot[[AirportID]:[AirportID]],0))</f>
        <v>Dallas/Fort Worth International</v>
      </c>
      <c r="R4833">
        <f>INDEX(AirportPivot[Gates (number of available)],MATCH($N4833,AirportPivot[[AirportID]:[AirportID]],0))</f>
        <v>130</v>
      </c>
    </row>
    <row r="4834" spans="1:18" x14ac:dyDescent="0.25">
      <c r="A4834" s="3" t="s">
        <v>4866</v>
      </c>
      <c r="B4834" s="12">
        <v>42166</v>
      </c>
      <c r="C4834" s="4" t="s">
        <v>23</v>
      </c>
      <c r="D4834" s="4">
        <v>1.5</v>
      </c>
      <c r="E4834" s="4">
        <v>120</v>
      </c>
      <c r="F4834" s="5">
        <v>0.70833333333333337</v>
      </c>
      <c r="G4834" s="6">
        <v>330</v>
      </c>
      <c r="H4834" s="7">
        <v>61050</v>
      </c>
      <c r="I4834" s="7">
        <f>FlightsPivot[[#This Row],[Total Fare]]*10%</f>
        <v>6105</v>
      </c>
      <c r="J4834" s="7">
        <f>FlightsPivot[[#This Row],[Total Fare]]+FlightsPivot[[#This Row],[10% tax ]]</f>
        <v>67155</v>
      </c>
      <c r="K4834" s="4">
        <v>6</v>
      </c>
      <c r="L4834" s="4">
        <v>2015</v>
      </c>
      <c r="M4834" t="str">
        <f>INDEX(RoutesPivot[DepAirport],MATCH($C4834,RoutesPivot[[RouteID]:[RouteID]],0))</f>
        <v>ORD</v>
      </c>
      <c r="N4834" t="str">
        <f>INDEX(RoutesPivot[AirportID],MATCH($C4834,RoutesPivot[[RouteID]:[RouteID]],0))</f>
        <v>DEN</v>
      </c>
      <c r="O4834">
        <f>INDEX(RoutesPivot[Distance],MATCH($C4834,RoutesPivot[[RouteID]:[RouteID]],0))</f>
        <v>800</v>
      </c>
      <c r="P4834">
        <f>INDEX(RoutesPivot[ListPrice],MATCH($C4834,RoutesPivot[[RouteID]:[RouteID]],0))</f>
        <v>300</v>
      </c>
      <c r="Q4834" t="str">
        <f>INDEX(AirportPivot[AirportName],MATCH($N4834,AirportPivot[[AirportID]:[AirportID]],0))</f>
        <v>Denver International</v>
      </c>
      <c r="R4834">
        <f>INDEX(AirportPivot[Gates (number of available)],MATCH($N4834,AirportPivot[[AirportID]:[AirportID]],0))</f>
        <v>75</v>
      </c>
    </row>
    <row r="4835" spans="1:18" x14ac:dyDescent="0.25">
      <c r="A4835" s="3" t="s">
        <v>4867</v>
      </c>
      <c r="B4835" s="12">
        <v>42327</v>
      </c>
      <c r="C4835" s="4" t="s">
        <v>86</v>
      </c>
      <c r="D4835" s="4">
        <v>1.3</v>
      </c>
      <c r="E4835" s="4">
        <v>144</v>
      </c>
      <c r="F4835" s="5">
        <v>0.5</v>
      </c>
      <c r="G4835" s="6">
        <v>115</v>
      </c>
      <c r="H4835" s="7">
        <v>21275</v>
      </c>
      <c r="I4835" s="7">
        <f>FlightsPivot[[#This Row],[Total Fare]]*10%</f>
        <v>2127.5</v>
      </c>
      <c r="J4835" s="7">
        <f>FlightsPivot[[#This Row],[Total Fare]]+FlightsPivot[[#This Row],[10% tax ]]</f>
        <v>23402.5</v>
      </c>
      <c r="K4835" s="4">
        <v>11</v>
      </c>
      <c r="L4835" s="4">
        <v>2015</v>
      </c>
      <c r="M4835" t="str">
        <f>INDEX(RoutesPivot[DepAirport],MATCH($C4835,RoutesPivot[[RouteID]:[RouteID]],0))</f>
        <v>ORD</v>
      </c>
      <c r="N4835" t="str">
        <f>INDEX(RoutesPivot[AirportID],MATCH($C4835,RoutesPivot[[RouteID]:[RouteID]],0))</f>
        <v>DTW</v>
      </c>
      <c r="O4835">
        <f>INDEX(RoutesPivot[Distance],MATCH($C4835,RoutesPivot[[RouteID]:[RouteID]],0))</f>
        <v>200</v>
      </c>
      <c r="P4835">
        <f>INDEX(RoutesPivot[ListPrice],MATCH($C4835,RoutesPivot[[RouteID]:[RouteID]],0))</f>
        <v>115</v>
      </c>
      <c r="Q4835" t="str">
        <f>INDEX(AirportPivot[AirportName],MATCH($N4835,AirportPivot[[AirportID]:[AirportID]],0))</f>
        <v>Detroit Metropolitan Wayne County</v>
      </c>
      <c r="R4835">
        <f>INDEX(AirportPivot[Gates (number of available)],MATCH($N4835,AirportPivot[[AirportID]:[AirportID]],0))</f>
        <v>60</v>
      </c>
    </row>
    <row r="4836" spans="1:18" x14ac:dyDescent="0.25">
      <c r="A4836" s="3" t="s">
        <v>4868</v>
      </c>
      <c r="B4836" s="12">
        <v>41990</v>
      </c>
      <c r="C4836" s="4" t="s">
        <v>23</v>
      </c>
      <c r="D4836" s="4">
        <v>1.2</v>
      </c>
      <c r="E4836" s="4">
        <v>88</v>
      </c>
      <c r="F4836" s="5">
        <v>0.45833333333333331</v>
      </c>
      <c r="G4836" s="6">
        <v>300</v>
      </c>
      <c r="H4836" s="7">
        <v>54300</v>
      </c>
      <c r="I4836" s="7">
        <f>FlightsPivot[[#This Row],[Total Fare]]*10%</f>
        <v>5430</v>
      </c>
      <c r="J4836" s="7">
        <f>FlightsPivot[[#This Row],[Total Fare]]+FlightsPivot[[#This Row],[10% tax ]]</f>
        <v>59730</v>
      </c>
      <c r="K4836" s="4">
        <v>12</v>
      </c>
      <c r="L4836" s="4">
        <v>2014</v>
      </c>
      <c r="M4836" t="str">
        <f>INDEX(RoutesPivot[DepAirport],MATCH($C4836,RoutesPivot[[RouteID]:[RouteID]],0))</f>
        <v>ORD</v>
      </c>
      <c r="N4836" t="str">
        <f>INDEX(RoutesPivot[AirportID],MATCH($C4836,RoutesPivot[[RouteID]:[RouteID]],0))</f>
        <v>DEN</v>
      </c>
      <c r="O4836">
        <f>INDEX(RoutesPivot[Distance],MATCH($C4836,RoutesPivot[[RouteID]:[RouteID]],0))</f>
        <v>800</v>
      </c>
      <c r="P4836">
        <f>INDEX(RoutesPivot[ListPrice],MATCH($C4836,RoutesPivot[[RouteID]:[RouteID]],0))</f>
        <v>300</v>
      </c>
      <c r="Q4836" t="str">
        <f>INDEX(AirportPivot[AirportName],MATCH($N4836,AirportPivot[[AirportID]:[AirportID]],0))</f>
        <v>Denver International</v>
      </c>
      <c r="R4836">
        <f>INDEX(AirportPivot[Gates (number of available)],MATCH($N4836,AirportPivot[[AirportID]:[AirportID]],0))</f>
        <v>75</v>
      </c>
    </row>
    <row r="4837" spans="1:18" x14ac:dyDescent="0.25">
      <c r="A4837" s="3" t="s">
        <v>4869</v>
      </c>
      <c r="B4837" s="12">
        <v>42197</v>
      </c>
      <c r="C4837" s="4" t="s">
        <v>25</v>
      </c>
      <c r="D4837" s="4">
        <v>3.1</v>
      </c>
      <c r="E4837" s="4">
        <v>8</v>
      </c>
      <c r="F4837" s="5">
        <v>0.72916666666666663</v>
      </c>
      <c r="G4837" s="6">
        <v>220</v>
      </c>
      <c r="H4837" s="7">
        <v>40700</v>
      </c>
      <c r="I4837" s="7">
        <f>FlightsPivot[[#This Row],[Total Fare]]*10%</f>
        <v>4070</v>
      </c>
      <c r="J4837" s="7">
        <f>FlightsPivot[[#This Row],[Total Fare]]+FlightsPivot[[#This Row],[10% tax ]]</f>
        <v>44770</v>
      </c>
      <c r="K4837" s="4">
        <v>7</v>
      </c>
      <c r="L4837" s="4">
        <v>2015</v>
      </c>
      <c r="M4837" t="str">
        <f>INDEX(RoutesPivot[DepAirport],MATCH($C4837,RoutesPivot[[RouteID]:[RouteID]],0))</f>
        <v>ORD</v>
      </c>
      <c r="N4837" t="str">
        <f>INDEX(RoutesPivot[AirportID],MATCH($C4837,RoutesPivot[[RouteID]:[RouteID]],0))</f>
        <v>DFW</v>
      </c>
      <c r="O4837">
        <f>INDEX(RoutesPivot[Distance],MATCH($C4837,RoutesPivot[[RouteID]:[RouteID]],0))</f>
        <v>700</v>
      </c>
      <c r="P4837">
        <f>INDEX(RoutesPivot[ListPrice],MATCH($C4837,RoutesPivot[[RouteID]:[RouteID]],0))</f>
        <v>200</v>
      </c>
      <c r="Q4837" t="str">
        <f>INDEX(AirportPivot[AirportName],MATCH($N4837,AirportPivot[[AirportID]:[AirportID]],0))</f>
        <v>Dallas/Fort Worth International</v>
      </c>
      <c r="R4837">
        <f>INDEX(AirportPivot[Gates (number of available)],MATCH($N4837,AirportPivot[[AirportID]:[AirportID]],0))</f>
        <v>130</v>
      </c>
    </row>
    <row r="4838" spans="1:18" x14ac:dyDescent="0.25">
      <c r="A4838" s="3" t="s">
        <v>4870</v>
      </c>
      <c r="B4838" s="12">
        <v>42195</v>
      </c>
      <c r="C4838" s="4" t="s">
        <v>23</v>
      </c>
      <c r="D4838" s="4">
        <v>2.2999999999999998</v>
      </c>
      <c r="E4838" s="4">
        <v>74</v>
      </c>
      <c r="F4838" s="5">
        <v>0.29166666666666669</v>
      </c>
      <c r="G4838" s="6">
        <v>330</v>
      </c>
      <c r="H4838" s="7">
        <v>59730</v>
      </c>
      <c r="I4838" s="7">
        <f>FlightsPivot[[#This Row],[Total Fare]]*10%</f>
        <v>5973</v>
      </c>
      <c r="J4838" s="7">
        <f>FlightsPivot[[#This Row],[Total Fare]]+FlightsPivot[[#This Row],[10% tax ]]</f>
        <v>65703</v>
      </c>
      <c r="K4838" s="4">
        <v>7</v>
      </c>
      <c r="L4838" s="4">
        <v>2015</v>
      </c>
      <c r="M4838" t="str">
        <f>INDEX(RoutesPivot[DepAirport],MATCH($C4838,RoutesPivot[[RouteID]:[RouteID]],0))</f>
        <v>ORD</v>
      </c>
      <c r="N4838" t="str">
        <f>INDEX(RoutesPivot[AirportID],MATCH($C4838,RoutesPivot[[RouteID]:[RouteID]],0))</f>
        <v>DEN</v>
      </c>
      <c r="O4838">
        <f>INDEX(RoutesPivot[Distance],MATCH($C4838,RoutesPivot[[RouteID]:[RouteID]],0))</f>
        <v>800</v>
      </c>
      <c r="P4838">
        <f>INDEX(RoutesPivot[ListPrice],MATCH($C4838,RoutesPivot[[RouteID]:[RouteID]],0))</f>
        <v>300</v>
      </c>
      <c r="Q4838" t="str">
        <f>INDEX(AirportPivot[AirportName],MATCH($N4838,AirportPivot[[AirportID]:[AirportID]],0))</f>
        <v>Denver International</v>
      </c>
      <c r="R4838">
        <f>INDEX(AirportPivot[Gates (number of available)],MATCH($N4838,AirportPivot[[AirportID]:[AirportID]],0))</f>
        <v>75</v>
      </c>
    </row>
    <row r="4839" spans="1:18" x14ac:dyDescent="0.25">
      <c r="A4839" s="3" t="s">
        <v>4871</v>
      </c>
      <c r="B4839" s="12">
        <v>42338</v>
      </c>
      <c r="C4839" s="4" t="s">
        <v>27</v>
      </c>
      <c r="D4839" s="4">
        <v>8.1</v>
      </c>
      <c r="E4839" s="4">
        <v>181</v>
      </c>
      <c r="F4839" s="5">
        <v>0.33333333333333331</v>
      </c>
      <c r="G4839" s="6">
        <v>200</v>
      </c>
      <c r="H4839" s="7">
        <v>33000</v>
      </c>
      <c r="I4839" s="7">
        <f>FlightsPivot[[#This Row],[Total Fare]]*10%</f>
        <v>3300</v>
      </c>
      <c r="J4839" s="7">
        <f>FlightsPivot[[#This Row],[Total Fare]]+FlightsPivot[[#This Row],[10% tax ]]</f>
        <v>36300</v>
      </c>
      <c r="K4839" s="4">
        <v>11</v>
      </c>
      <c r="L4839" s="4">
        <v>2015</v>
      </c>
      <c r="M4839" t="str">
        <f>INDEX(RoutesPivot[DepAirport],MATCH($C4839,RoutesPivot[[RouteID]:[RouteID]],0))</f>
        <v>ORD</v>
      </c>
      <c r="N4839" t="str">
        <f>INDEX(RoutesPivot[AirportID],MATCH($C4839,RoutesPivot[[RouteID]:[RouteID]],0))</f>
        <v>ATL</v>
      </c>
      <c r="O4839">
        <f>INDEX(RoutesPivot[Distance],MATCH($C4839,RoutesPivot[[RouteID]:[RouteID]],0))</f>
        <v>510</v>
      </c>
      <c r="P4839">
        <f>INDEX(RoutesPivot[ListPrice],MATCH($C4839,RoutesPivot[[RouteID]:[RouteID]],0))</f>
        <v>200</v>
      </c>
      <c r="Q4839" t="str">
        <f>INDEX(AirportPivot[AirportName],MATCH($N4839,AirportPivot[[AirportID]:[AirportID]],0))</f>
        <v>Hartsfield-Jackson Atlanta International</v>
      </c>
      <c r="R4839">
        <f>INDEX(AirportPivot[Gates (number of available)],MATCH($N4839,AirportPivot[[AirportID]:[AirportID]],0))</f>
        <v>100</v>
      </c>
    </row>
    <row r="4840" spans="1:18" x14ac:dyDescent="0.25">
      <c r="A4840" s="3" t="s">
        <v>4872</v>
      </c>
      <c r="B4840" s="12">
        <v>41801</v>
      </c>
      <c r="C4840" s="4" t="s">
        <v>98</v>
      </c>
      <c r="D4840" s="4">
        <v>3.4</v>
      </c>
      <c r="E4840" s="4">
        <v>87</v>
      </c>
      <c r="F4840" s="5">
        <v>0.54166666666666663</v>
      </c>
      <c r="G4840" s="6">
        <v>302.5</v>
      </c>
      <c r="H4840" s="7">
        <v>54752.5</v>
      </c>
      <c r="I4840" s="7">
        <f>FlightsPivot[[#This Row],[Total Fare]]*10%</f>
        <v>5475.25</v>
      </c>
      <c r="J4840" s="7">
        <f>FlightsPivot[[#This Row],[Total Fare]]+FlightsPivot[[#This Row],[10% tax ]]</f>
        <v>60227.75</v>
      </c>
      <c r="K4840" s="4">
        <v>6</v>
      </c>
      <c r="L4840" s="4">
        <v>2014</v>
      </c>
      <c r="M4840" t="str">
        <f>INDEX(RoutesPivot[DepAirport],MATCH($C4840,RoutesPivot[[RouteID]:[RouteID]],0))</f>
        <v>ORD</v>
      </c>
      <c r="N4840" t="str">
        <f>INDEX(RoutesPivot[AirportID],MATCH($C4840,RoutesPivot[[RouteID]:[RouteID]],0))</f>
        <v>PHL</v>
      </c>
      <c r="O4840">
        <f>INDEX(RoutesPivot[Distance],MATCH($C4840,RoutesPivot[[RouteID]:[RouteID]],0))</f>
        <v>580</v>
      </c>
      <c r="P4840">
        <f>INDEX(RoutesPivot[ListPrice],MATCH($C4840,RoutesPivot[[RouteID]:[RouteID]],0))</f>
        <v>275</v>
      </c>
      <c r="Q4840" t="str">
        <f>INDEX(AirportPivot[AirportName],MATCH($N4840,AirportPivot[[AirportID]:[AirportID]],0))</f>
        <v>Philadelphia International</v>
      </c>
      <c r="R4840">
        <f>INDEX(AirportPivot[Gates (number of available)],MATCH($N4840,AirportPivot[[AirportID]:[AirportID]],0))</f>
        <v>89</v>
      </c>
    </row>
    <row r="4841" spans="1:18" x14ac:dyDescent="0.25">
      <c r="A4841" s="3" t="s">
        <v>4873</v>
      </c>
      <c r="B4841" s="12">
        <v>41819</v>
      </c>
      <c r="C4841" s="4" t="s">
        <v>33</v>
      </c>
      <c r="D4841" s="4">
        <v>2.9</v>
      </c>
      <c r="E4841" s="4">
        <v>121</v>
      </c>
      <c r="F4841" s="5">
        <v>0.29166666666666669</v>
      </c>
      <c r="G4841" s="6">
        <v>412.5</v>
      </c>
      <c r="H4841" s="7">
        <v>76312.5</v>
      </c>
      <c r="I4841" s="7">
        <f>FlightsPivot[[#This Row],[Total Fare]]*10%</f>
        <v>7631.25</v>
      </c>
      <c r="J4841" s="7">
        <f>FlightsPivot[[#This Row],[Total Fare]]+FlightsPivot[[#This Row],[10% tax ]]</f>
        <v>83943.75</v>
      </c>
      <c r="K4841" s="4">
        <v>6</v>
      </c>
      <c r="L4841" s="4">
        <v>2014</v>
      </c>
      <c r="M4841" t="str">
        <f>INDEX(RoutesPivot[DepAirport],MATCH($C4841,RoutesPivot[[RouteID]:[RouteID]],0))</f>
        <v>ORD</v>
      </c>
      <c r="N4841" t="str">
        <f>INDEX(RoutesPivot[AirportID],MATCH($C4841,RoutesPivot[[RouteID]:[RouteID]],0))</f>
        <v>SFO</v>
      </c>
      <c r="O4841">
        <f>INDEX(RoutesPivot[Distance],MATCH($C4841,RoutesPivot[[RouteID]:[RouteID]],0))</f>
        <v>1600</v>
      </c>
      <c r="P4841">
        <f>INDEX(RoutesPivot[ListPrice],MATCH($C4841,RoutesPivot[[RouteID]:[RouteID]],0))</f>
        <v>375</v>
      </c>
      <c r="Q4841" t="str">
        <f>INDEX(AirportPivot[AirportName],MATCH($N4841,AirportPivot[[AirportID]:[AirportID]],0))</f>
        <v>San Francisco International</v>
      </c>
      <c r="R4841">
        <f>INDEX(AirportPivot[Gates (number of available)],MATCH($N4841,AirportPivot[[AirportID]:[AirportID]],0))</f>
        <v>70</v>
      </c>
    </row>
    <row r="4842" spans="1:18" x14ac:dyDescent="0.25">
      <c r="A4842" s="3" t="s">
        <v>4874</v>
      </c>
      <c r="B4842" s="12">
        <v>41860</v>
      </c>
      <c r="C4842" s="4" t="s">
        <v>17</v>
      </c>
      <c r="D4842" s="4">
        <v>5.5</v>
      </c>
      <c r="E4842" s="4">
        <v>192</v>
      </c>
      <c r="F4842" s="5">
        <v>0.79166666666666663</v>
      </c>
      <c r="G4842" s="6">
        <v>385</v>
      </c>
      <c r="H4842" s="7">
        <v>63525</v>
      </c>
      <c r="I4842" s="7">
        <f>FlightsPivot[[#This Row],[Total Fare]]*10%</f>
        <v>6352.5</v>
      </c>
      <c r="J4842" s="7">
        <f>FlightsPivot[[#This Row],[Total Fare]]+FlightsPivot[[#This Row],[10% tax ]]</f>
        <v>69877.5</v>
      </c>
      <c r="K4842" s="4">
        <v>8</v>
      </c>
      <c r="L4842" s="4">
        <v>2014</v>
      </c>
      <c r="M4842" t="str">
        <f>INDEX(RoutesPivot[DepAirport],MATCH($C4842,RoutesPivot[[RouteID]:[RouteID]],0))</f>
        <v>ORD</v>
      </c>
      <c r="N4842" t="str">
        <f>INDEX(RoutesPivot[AirportID],MATCH($C4842,RoutesPivot[[RouteID]:[RouteID]],0))</f>
        <v>LAX</v>
      </c>
      <c r="O4842">
        <f>INDEX(RoutesPivot[Distance],MATCH($C4842,RoutesPivot[[RouteID]:[RouteID]],0))</f>
        <v>1518</v>
      </c>
      <c r="P4842">
        <f>INDEX(RoutesPivot[ListPrice],MATCH($C4842,RoutesPivot[[RouteID]:[RouteID]],0))</f>
        <v>350</v>
      </c>
      <c r="Q4842" t="str">
        <f>INDEX(AirportPivot[AirportName],MATCH($N4842,AirportPivot[[AirportID]:[AirportID]],0))</f>
        <v>Los Angeles International</v>
      </c>
      <c r="R4842">
        <f>INDEX(AirportPivot[Gates (number of available)],MATCH($N4842,AirportPivot[[AirportID]:[AirportID]],0))</f>
        <v>86</v>
      </c>
    </row>
    <row r="4843" spans="1:18" x14ac:dyDescent="0.25">
      <c r="A4843" s="3" t="s">
        <v>4875</v>
      </c>
      <c r="B4843" s="12">
        <v>42330</v>
      </c>
      <c r="C4843" s="4" t="s">
        <v>19</v>
      </c>
      <c r="D4843" s="4">
        <v>1.9</v>
      </c>
      <c r="E4843" s="4">
        <v>15</v>
      </c>
      <c r="F4843" s="5">
        <v>0.79166666666666663</v>
      </c>
      <c r="G4843" s="6">
        <v>200</v>
      </c>
      <c r="H4843" s="7">
        <v>37000</v>
      </c>
      <c r="I4843" s="7">
        <f>FlightsPivot[[#This Row],[Total Fare]]*10%</f>
        <v>3700</v>
      </c>
      <c r="J4843" s="7">
        <f>FlightsPivot[[#This Row],[Total Fare]]+FlightsPivot[[#This Row],[10% tax ]]</f>
        <v>40700</v>
      </c>
      <c r="K4843" s="4">
        <v>11</v>
      </c>
      <c r="L4843" s="4">
        <v>2015</v>
      </c>
      <c r="M4843" t="str">
        <f>INDEX(RoutesPivot[DepAirport],MATCH($C4843,RoutesPivot[[RouteID]:[RouteID]],0))</f>
        <v>ORD</v>
      </c>
      <c r="N4843" t="str">
        <f>INDEX(RoutesPivot[AirportID],MATCH($C4843,RoutesPivot[[RouteID]:[RouteID]],0))</f>
        <v>IAH</v>
      </c>
      <c r="O4843">
        <f>INDEX(RoutesPivot[Distance],MATCH($C4843,RoutesPivot[[RouteID]:[RouteID]],0))</f>
        <v>800</v>
      </c>
      <c r="P4843">
        <f>INDEX(RoutesPivot[ListPrice],MATCH($C4843,RoutesPivot[[RouteID]:[RouteID]],0))</f>
        <v>200</v>
      </c>
      <c r="Q4843" t="str">
        <f>INDEX(AirportPivot[AirportName],MATCH($N4843,AirportPivot[[AirportID]:[AirportID]],0))</f>
        <v>George Bush Intercontinental/Houston</v>
      </c>
      <c r="R4843">
        <f>INDEX(AirportPivot[Gates (number of available)],MATCH($N4843,AirportPivot[[AirportID]:[AirportID]],0))</f>
        <v>80</v>
      </c>
    </row>
    <row r="4844" spans="1:18" x14ac:dyDescent="0.25">
      <c r="A4844" s="3" t="s">
        <v>4876</v>
      </c>
      <c r="B4844" s="12">
        <v>42269</v>
      </c>
      <c r="C4844" s="4" t="s">
        <v>86</v>
      </c>
      <c r="D4844" s="4">
        <v>1.8</v>
      </c>
      <c r="E4844" s="4">
        <v>27</v>
      </c>
      <c r="F4844" s="5">
        <v>0.5625</v>
      </c>
      <c r="G4844" s="6">
        <v>115</v>
      </c>
      <c r="H4844" s="7">
        <v>21275</v>
      </c>
      <c r="I4844" s="7">
        <f>FlightsPivot[[#This Row],[Total Fare]]*10%</f>
        <v>2127.5</v>
      </c>
      <c r="J4844" s="7">
        <f>FlightsPivot[[#This Row],[Total Fare]]+FlightsPivot[[#This Row],[10% tax ]]</f>
        <v>23402.5</v>
      </c>
      <c r="K4844" s="4">
        <v>9</v>
      </c>
      <c r="L4844" s="4">
        <v>2015</v>
      </c>
      <c r="M4844" t="str">
        <f>INDEX(RoutesPivot[DepAirport],MATCH($C4844,RoutesPivot[[RouteID]:[RouteID]],0))</f>
        <v>ORD</v>
      </c>
      <c r="N4844" t="str">
        <f>INDEX(RoutesPivot[AirportID],MATCH($C4844,RoutesPivot[[RouteID]:[RouteID]],0))</f>
        <v>DTW</v>
      </c>
      <c r="O4844">
        <f>INDEX(RoutesPivot[Distance],MATCH($C4844,RoutesPivot[[RouteID]:[RouteID]],0))</f>
        <v>200</v>
      </c>
      <c r="P4844">
        <f>INDEX(RoutesPivot[ListPrice],MATCH($C4844,RoutesPivot[[RouteID]:[RouteID]],0))</f>
        <v>115</v>
      </c>
      <c r="Q4844" t="str">
        <f>INDEX(AirportPivot[AirportName],MATCH($N4844,AirportPivot[[AirportID]:[AirportID]],0))</f>
        <v>Detroit Metropolitan Wayne County</v>
      </c>
      <c r="R4844">
        <f>INDEX(AirportPivot[Gates (number of available)],MATCH($N4844,AirportPivot[[AirportID]:[AirportID]],0))</f>
        <v>60</v>
      </c>
    </row>
    <row r="4845" spans="1:18" x14ac:dyDescent="0.25">
      <c r="A4845" s="3" t="s">
        <v>4877</v>
      </c>
      <c r="B4845" s="12">
        <v>41945</v>
      </c>
      <c r="C4845" s="4" t="s">
        <v>33</v>
      </c>
      <c r="D4845" s="4">
        <v>1.6</v>
      </c>
      <c r="E4845" s="4">
        <v>76</v>
      </c>
      <c r="F4845" s="5">
        <v>0.79166666666666663</v>
      </c>
      <c r="G4845" s="6">
        <v>375</v>
      </c>
      <c r="H4845" s="7">
        <v>67875</v>
      </c>
      <c r="I4845" s="7">
        <f>FlightsPivot[[#This Row],[Total Fare]]*10%</f>
        <v>6787.5</v>
      </c>
      <c r="J4845" s="7">
        <f>FlightsPivot[[#This Row],[Total Fare]]+FlightsPivot[[#This Row],[10% tax ]]</f>
        <v>74662.5</v>
      </c>
      <c r="K4845" s="4">
        <v>11</v>
      </c>
      <c r="L4845" s="4">
        <v>2014</v>
      </c>
      <c r="M4845" t="str">
        <f>INDEX(RoutesPivot[DepAirport],MATCH($C4845,RoutesPivot[[RouteID]:[RouteID]],0))</f>
        <v>ORD</v>
      </c>
      <c r="N4845" t="str">
        <f>INDEX(RoutesPivot[AirportID],MATCH($C4845,RoutesPivot[[RouteID]:[RouteID]],0))</f>
        <v>SFO</v>
      </c>
      <c r="O4845">
        <f>INDEX(RoutesPivot[Distance],MATCH($C4845,RoutesPivot[[RouteID]:[RouteID]],0))</f>
        <v>1600</v>
      </c>
      <c r="P4845">
        <f>INDEX(RoutesPivot[ListPrice],MATCH($C4845,RoutesPivot[[RouteID]:[RouteID]],0))</f>
        <v>375</v>
      </c>
      <c r="Q4845" t="str">
        <f>INDEX(AirportPivot[AirportName],MATCH($N4845,AirportPivot[[AirportID]:[AirportID]],0))</f>
        <v>San Francisco International</v>
      </c>
      <c r="R4845">
        <f>INDEX(AirportPivot[Gates (number of available)],MATCH($N4845,AirportPivot[[AirportID]:[AirportID]],0))</f>
        <v>70</v>
      </c>
    </row>
    <row r="4846" spans="1:18" x14ac:dyDescent="0.25">
      <c r="A4846" s="3" t="s">
        <v>4878</v>
      </c>
      <c r="B4846" s="12">
        <v>41882</v>
      </c>
      <c r="C4846" s="4" t="s">
        <v>37</v>
      </c>
      <c r="D4846" s="4">
        <v>2.1</v>
      </c>
      <c r="E4846" s="4">
        <v>119</v>
      </c>
      <c r="F4846" s="5">
        <v>0.79166666666666663</v>
      </c>
      <c r="G4846" s="6">
        <v>385</v>
      </c>
      <c r="H4846" s="7">
        <v>71225</v>
      </c>
      <c r="I4846" s="7">
        <f>FlightsPivot[[#This Row],[Total Fare]]*10%</f>
        <v>7122.5</v>
      </c>
      <c r="J4846" s="7">
        <f>FlightsPivot[[#This Row],[Total Fare]]+FlightsPivot[[#This Row],[10% tax ]]</f>
        <v>78347.5</v>
      </c>
      <c r="K4846" s="4">
        <v>8</v>
      </c>
      <c r="L4846" s="4">
        <v>2014</v>
      </c>
      <c r="M4846" t="str">
        <f>INDEX(RoutesPivot[DepAirport],MATCH($C4846,RoutesPivot[[RouteID]:[RouteID]],0))</f>
        <v>ORD</v>
      </c>
      <c r="N4846" t="str">
        <f>INDEX(RoutesPivot[AirportID],MATCH($C4846,RoutesPivot[[RouteID]:[RouteID]],0))</f>
        <v>SEA</v>
      </c>
      <c r="O4846">
        <f>INDEX(RoutesPivot[Distance],MATCH($C4846,RoutesPivot[[RouteID]:[RouteID]],0))</f>
        <v>1500</v>
      </c>
      <c r="P4846">
        <f>INDEX(RoutesPivot[ListPrice],MATCH($C4846,RoutesPivot[[RouteID]:[RouteID]],0))</f>
        <v>350</v>
      </c>
      <c r="Q4846" t="str">
        <f>INDEX(AirportPivot[AirportName],MATCH($N4846,AirportPivot[[AirportID]:[AirportID]],0))</f>
        <v>Seattle-Tacoma International</v>
      </c>
      <c r="R4846">
        <f>INDEX(AirportPivot[Gates (number of available)],MATCH($N4846,AirportPivot[[AirportID]:[AirportID]],0))</f>
        <v>58</v>
      </c>
    </row>
    <row r="4847" spans="1:18" x14ac:dyDescent="0.25">
      <c r="A4847" s="3" t="s">
        <v>4879</v>
      </c>
      <c r="B4847" s="12">
        <v>41914</v>
      </c>
      <c r="C4847" s="4" t="s">
        <v>19</v>
      </c>
      <c r="D4847" s="4">
        <v>1.4</v>
      </c>
      <c r="E4847" s="4">
        <v>138</v>
      </c>
      <c r="F4847" s="5">
        <v>0.45833333333333331</v>
      </c>
      <c r="G4847" s="6">
        <v>200</v>
      </c>
      <c r="H4847" s="7">
        <v>37000</v>
      </c>
      <c r="I4847" s="7">
        <f>FlightsPivot[[#This Row],[Total Fare]]*10%</f>
        <v>3700</v>
      </c>
      <c r="J4847" s="7">
        <f>FlightsPivot[[#This Row],[Total Fare]]+FlightsPivot[[#This Row],[10% tax ]]</f>
        <v>40700</v>
      </c>
      <c r="K4847" s="4">
        <v>10</v>
      </c>
      <c r="L4847" s="4">
        <v>2014</v>
      </c>
      <c r="M4847" t="str">
        <f>INDEX(RoutesPivot[DepAirport],MATCH($C4847,RoutesPivot[[RouteID]:[RouteID]],0))</f>
        <v>ORD</v>
      </c>
      <c r="N4847" t="str">
        <f>INDEX(RoutesPivot[AirportID],MATCH($C4847,RoutesPivot[[RouteID]:[RouteID]],0))</f>
        <v>IAH</v>
      </c>
      <c r="O4847">
        <f>INDEX(RoutesPivot[Distance],MATCH($C4847,RoutesPivot[[RouteID]:[RouteID]],0))</f>
        <v>800</v>
      </c>
      <c r="P4847">
        <f>INDEX(RoutesPivot[ListPrice],MATCH($C4847,RoutesPivot[[RouteID]:[RouteID]],0))</f>
        <v>200</v>
      </c>
      <c r="Q4847" t="str">
        <f>INDEX(AirportPivot[AirportName],MATCH($N4847,AirportPivot[[AirportID]:[AirportID]],0))</f>
        <v>George Bush Intercontinental/Houston</v>
      </c>
      <c r="R4847">
        <f>INDEX(AirportPivot[Gates (number of available)],MATCH($N4847,AirportPivot[[AirportID]:[AirportID]],0))</f>
        <v>80</v>
      </c>
    </row>
    <row r="4848" spans="1:18" x14ac:dyDescent="0.25">
      <c r="A4848" s="3" t="s">
        <v>4880</v>
      </c>
      <c r="B4848" s="12">
        <v>41654</v>
      </c>
      <c r="C4848" s="4" t="s">
        <v>23</v>
      </c>
      <c r="D4848" s="4">
        <v>0.9</v>
      </c>
      <c r="E4848" s="4">
        <v>90</v>
      </c>
      <c r="F4848" s="5">
        <v>0.75</v>
      </c>
      <c r="G4848" s="6">
        <v>300</v>
      </c>
      <c r="H4848" s="7">
        <v>54300</v>
      </c>
      <c r="I4848" s="7">
        <f>FlightsPivot[[#This Row],[Total Fare]]*10%</f>
        <v>5430</v>
      </c>
      <c r="J4848" s="7">
        <f>FlightsPivot[[#This Row],[Total Fare]]+FlightsPivot[[#This Row],[10% tax ]]</f>
        <v>59730</v>
      </c>
      <c r="K4848" s="4">
        <v>1</v>
      </c>
      <c r="L4848" s="4">
        <v>2014</v>
      </c>
      <c r="M4848" t="str">
        <f>INDEX(RoutesPivot[DepAirport],MATCH($C4848,RoutesPivot[[RouteID]:[RouteID]],0))</f>
        <v>ORD</v>
      </c>
      <c r="N4848" t="str">
        <f>INDEX(RoutesPivot[AirportID],MATCH($C4848,RoutesPivot[[RouteID]:[RouteID]],0))</f>
        <v>DEN</v>
      </c>
      <c r="O4848">
        <f>INDEX(RoutesPivot[Distance],MATCH($C4848,RoutesPivot[[RouteID]:[RouteID]],0))</f>
        <v>800</v>
      </c>
      <c r="P4848">
        <f>INDEX(RoutesPivot[ListPrice],MATCH($C4848,RoutesPivot[[RouteID]:[RouteID]],0))</f>
        <v>300</v>
      </c>
      <c r="Q4848" t="str">
        <f>INDEX(AirportPivot[AirportName],MATCH($N4848,AirportPivot[[AirportID]:[AirportID]],0))</f>
        <v>Denver International</v>
      </c>
      <c r="R4848">
        <f>INDEX(AirportPivot[Gates (number of available)],MATCH($N4848,AirportPivot[[AirportID]:[AirportID]],0))</f>
        <v>75</v>
      </c>
    </row>
    <row r="4849" spans="1:18" x14ac:dyDescent="0.25">
      <c r="A4849" s="3" t="s">
        <v>4881</v>
      </c>
      <c r="B4849" s="12">
        <v>41681</v>
      </c>
      <c r="C4849" s="4" t="s">
        <v>21</v>
      </c>
      <c r="D4849" s="4">
        <v>2.7</v>
      </c>
      <c r="E4849" s="4">
        <v>158</v>
      </c>
      <c r="F4849" s="5">
        <v>0.29166666666666669</v>
      </c>
      <c r="G4849" s="6">
        <v>125</v>
      </c>
      <c r="H4849" s="7">
        <v>20625</v>
      </c>
      <c r="I4849" s="7">
        <f>FlightsPivot[[#This Row],[Total Fare]]*10%</f>
        <v>2062.5</v>
      </c>
      <c r="J4849" s="7">
        <f>FlightsPivot[[#This Row],[Total Fare]]+FlightsPivot[[#This Row],[10% tax ]]</f>
        <v>22687.5</v>
      </c>
      <c r="K4849" s="4">
        <v>2</v>
      </c>
      <c r="L4849" s="4">
        <v>2014</v>
      </c>
      <c r="M4849" t="str">
        <f>INDEX(RoutesPivot[DepAirport],MATCH($C4849,RoutesPivot[[RouteID]:[RouteID]],0))</f>
        <v>ORD</v>
      </c>
      <c r="N4849" t="str">
        <f>INDEX(RoutesPivot[AirportID],MATCH($C4849,RoutesPivot[[RouteID]:[RouteID]],0))</f>
        <v>CLT</v>
      </c>
      <c r="O4849">
        <f>INDEX(RoutesPivot[Distance],MATCH($C4849,RoutesPivot[[RouteID]:[RouteID]],0))</f>
        <v>700</v>
      </c>
      <c r="P4849">
        <f>INDEX(RoutesPivot[ListPrice],MATCH($C4849,RoutesPivot[[RouteID]:[RouteID]],0))</f>
        <v>125</v>
      </c>
      <c r="Q4849" t="str">
        <f>INDEX(AirportPivot[AirportName],MATCH($N4849,AirportPivot[[AirportID]:[AirportID]],0))</f>
        <v>Charlotte/Douglas International</v>
      </c>
      <c r="R4849">
        <f>INDEX(AirportPivot[Gates (number of available)],MATCH($N4849,AirportPivot[[AirportID]:[AirportID]],0))</f>
        <v>65</v>
      </c>
    </row>
    <row r="4850" spans="1:18" x14ac:dyDescent="0.25">
      <c r="A4850" s="3" t="s">
        <v>4882</v>
      </c>
      <c r="B4850" s="12">
        <v>41876</v>
      </c>
      <c r="C4850" s="4" t="s">
        <v>11</v>
      </c>
      <c r="D4850" s="4">
        <v>1.9</v>
      </c>
      <c r="E4850" s="4">
        <v>32</v>
      </c>
      <c r="F4850" s="5">
        <v>0.72916666666666663</v>
      </c>
      <c r="G4850" s="6">
        <v>330</v>
      </c>
      <c r="H4850" s="7">
        <v>61050</v>
      </c>
      <c r="I4850" s="7">
        <f>FlightsPivot[[#This Row],[Total Fare]]*10%</f>
        <v>6105</v>
      </c>
      <c r="J4850" s="7">
        <f>FlightsPivot[[#This Row],[Total Fare]]+FlightsPivot[[#This Row],[10% tax ]]</f>
        <v>67155</v>
      </c>
      <c r="K4850" s="4">
        <v>8</v>
      </c>
      <c r="L4850" s="4">
        <v>2014</v>
      </c>
      <c r="M4850" t="str">
        <f>INDEX(RoutesPivot[DepAirport],MATCH($C4850,RoutesPivot[[RouteID]:[RouteID]],0))</f>
        <v>ORD</v>
      </c>
      <c r="N4850" t="str">
        <f>INDEX(RoutesPivot[AirportID],MATCH($C4850,RoutesPivot[[RouteID]:[RouteID]],0))</f>
        <v>BOS</v>
      </c>
      <c r="O4850">
        <f>INDEX(RoutesPivot[Distance],MATCH($C4850,RoutesPivot[[RouteID]:[RouteID]],0))</f>
        <v>730</v>
      </c>
      <c r="P4850">
        <f>INDEX(RoutesPivot[ListPrice],MATCH($C4850,RoutesPivot[[RouteID]:[RouteID]],0))</f>
        <v>300</v>
      </c>
      <c r="Q4850" t="str">
        <f>INDEX(AirportPivot[AirportName],MATCH($N4850,AirportPivot[[AirportID]:[AirportID]],0))</f>
        <v>General Edward Lawrence Logan International</v>
      </c>
      <c r="R4850">
        <f>INDEX(AirportPivot[Gates (number of available)],MATCH($N4850,AirportPivot[[AirportID]:[AirportID]],0))</f>
        <v>63</v>
      </c>
    </row>
    <row r="4851" spans="1:18" x14ac:dyDescent="0.25">
      <c r="A4851" s="3" t="s">
        <v>4883</v>
      </c>
      <c r="B4851" s="12">
        <v>42229</v>
      </c>
      <c r="C4851" s="4" t="s">
        <v>50</v>
      </c>
      <c r="D4851" s="4">
        <v>1.3</v>
      </c>
      <c r="E4851" s="4">
        <v>63</v>
      </c>
      <c r="F4851" s="5">
        <v>0.375</v>
      </c>
      <c r="G4851" s="6">
        <v>302.5</v>
      </c>
      <c r="H4851" s="7">
        <v>54752.5</v>
      </c>
      <c r="I4851" s="7">
        <f>FlightsPivot[[#This Row],[Total Fare]]*10%</f>
        <v>5475.25</v>
      </c>
      <c r="J4851" s="7">
        <f>FlightsPivot[[#This Row],[Total Fare]]+FlightsPivot[[#This Row],[10% tax ]]</f>
        <v>60227.75</v>
      </c>
      <c r="K4851" s="4">
        <v>8</v>
      </c>
      <c r="L4851" s="4">
        <v>2015</v>
      </c>
      <c r="M4851" t="str">
        <f>INDEX(RoutesPivot[DepAirport],MATCH($C4851,RoutesPivot[[RouteID]:[RouteID]],0))</f>
        <v>ORD</v>
      </c>
      <c r="N4851" t="str">
        <f>INDEX(RoutesPivot[AirportID],MATCH($C4851,RoutesPivot[[RouteID]:[RouteID]],0))</f>
        <v>LGA</v>
      </c>
      <c r="O4851">
        <f>INDEX(RoutesPivot[Distance],MATCH($C4851,RoutesPivot[[RouteID]:[RouteID]],0))</f>
        <v>610</v>
      </c>
      <c r="P4851">
        <f>INDEX(RoutesPivot[ListPrice],MATCH($C4851,RoutesPivot[[RouteID]:[RouteID]],0))</f>
        <v>275</v>
      </c>
      <c r="Q4851" t="str">
        <f>INDEX(AirportPivot[AirportName],MATCH($N4851,AirportPivot[[AirportID]:[AirportID]],0))</f>
        <v>Laguardia</v>
      </c>
      <c r="R4851">
        <f>INDEX(AirportPivot[Gates (number of available)],MATCH($N4851,AirportPivot[[AirportID]:[AirportID]],0))</f>
        <v>66</v>
      </c>
    </row>
    <row r="4852" spans="1:18" x14ac:dyDescent="0.25">
      <c r="A4852" s="3" t="s">
        <v>4884</v>
      </c>
      <c r="B4852" s="12">
        <v>41971</v>
      </c>
      <c r="C4852" s="4" t="s">
        <v>37</v>
      </c>
      <c r="D4852" s="4">
        <v>5</v>
      </c>
      <c r="E4852" s="4">
        <v>131</v>
      </c>
      <c r="F4852" s="5">
        <v>0.5625</v>
      </c>
      <c r="G4852" s="6">
        <v>525</v>
      </c>
      <c r="H4852" s="7">
        <v>97125</v>
      </c>
      <c r="I4852" s="7">
        <f>FlightsPivot[[#This Row],[Total Fare]]*10%</f>
        <v>9712.5</v>
      </c>
      <c r="J4852" s="7">
        <f>FlightsPivot[[#This Row],[Total Fare]]+FlightsPivot[[#This Row],[10% tax ]]</f>
        <v>106837.5</v>
      </c>
      <c r="K4852" s="4">
        <v>11</v>
      </c>
      <c r="L4852" s="4">
        <v>2014</v>
      </c>
      <c r="M4852" t="str">
        <f>INDEX(RoutesPivot[DepAirport],MATCH($C4852,RoutesPivot[[RouteID]:[RouteID]],0))</f>
        <v>ORD</v>
      </c>
      <c r="N4852" t="str">
        <f>INDEX(RoutesPivot[AirportID],MATCH($C4852,RoutesPivot[[RouteID]:[RouteID]],0))</f>
        <v>SEA</v>
      </c>
      <c r="O4852">
        <f>INDEX(RoutesPivot[Distance],MATCH($C4852,RoutesPivot[[RouteID]:[RouteID]],0))</f>
        <v>1500</v>
      </c>
      <c r="P4852">
        <f>INDEX(RoutesPivot[ListPrice],MATCH($C4852,RoutesPivot[[RouteID]:[RouteID]],0))</f>
        <v>350</v>
      </c>
      <c r="Q4852" t="str">
        <f>INDEX(AirportPivot[AirportName],MATCH($N4852,AirportPivot[[AirportID]:[AirportID]],0))</f>
        <v>Seattle-Tacoma International</v>
      </c>
      <c r="R4852">
        <f>INDEX(AirportPivot[Gates (number of available)],MATCH($N4852,AirportPivot[[AirportID]:[AirportID]],0))</f>
        <v>58</v>
      </c>
    </row>
    <row r="4853" spans="1:18" x14ac:dyDescent="0.25">
      <c r="A4853" s="3" t="s">
        <v>4885</v>
      </c>
      <c r="B4853" s="12">
        <v>42005</v>
      </c>
      <c r="C4853" s="4" t="s">
        <v>23</v>
      </c>
      <c r="D4853" s="4">
        <v>2.6</v>
      </c>
      <c r="E4853" s="4">
        <v>19</v>
      </c>
      <c r="F4853" s="5">
        <v>0.33333333333333331</v>
      </c>
      <c r="G4853" s="6">
        <v>300</v>
      </c>
      <c r="H4853" s="7">
        <v>55500</v>
      </c>
      <c r="I4853" s="7">
        <f>FlightsPivot[[#This Row],[Total Fare]]*10%</f>
        <v>5550</v>
      </c>
      <c r="J4853" s="7">
        <f>FlightsPivot[[#This Row],[Total Fare]]+FlightsPivot[[#This Row],[10% tax ]]</f>
        <v>61050</v>
      </c>
      <c r="K4853" s="4">
        <v>1</v>
      </c>
      <c r="L4853" s="4">
        <v>2015</v>
      </c>
      <c r="M4853" t="str">
        <f>INDEX(RoutesPivot[DepAirport],MATCH($C4853,RoutesPivot[[RouteID]:[RouteID]],0))</f>
        <v>ORD</v>
      </c>
      <c r="N4853" t="str">
        <f>INDEX(RoutesPivot[AirportID],MATCH($C4853,RoutesPivot[[RouteID]:[RouteID]],0))</f>
        <v>DEN</v>
      </c>
      <c r="O4853">
        <f>INDEX(RoutesPivot[Distance],MATCH($C4853,RoutesPivot[[RouteID]:[RouteID]],0))</f>
        <v>800</v>
      </c>
      <c r="P4853">
        <f>INDEX(RoutesPivot[ListPrice],MATCH($C4853,RoutesPivot[[RouteID]:[RouteID]],0))</f>
        <v>300</v>
      </c>
      <c r="Q4853" t="str">
        <f>INDEX(AirportPivot[AirportName],MATCH($N4853,AirportPivot[[AirportID]:[AirportID]],0))</f>
        <v>Denver International</v>
      </c>
      <c r="R4853">
        <f>INDEX(AirportPivot[Gates (number of available)],MATCH($N4853,AirportPivot[[AirportID]:[AirportID]],0))</f>
        <v>75</v>
      </c>
    </row>
    <row r="4854" spans="1:18" x14ac:dyDescent="0.25">
      <c r="A4854" s="3" t="s">
        <v>4886</v>
      </c>
      <c r="B4854" s="12">
        <v>41941</v>
      </c>
      <c r="C4854" s="4" t="s">
        <v>70</v>
      </c>
      <c r="D4854" s="4">
        <v>1.5</v>
      </c>
      <c r="E4854" s="4">
        <v>199</v>
      </c>
      <c r="F4854" s="5">
        <v>0.77083333333333337</v>
      </c>
      <c r="G4854" s="6">
        <v>275</v>
      </c>
      <c r="H4854" s="7">
        <v>45375</v>
      </c>
      <c r="I4854" s="7">
        <f>FlightsPivot[[#This Row],[Total Fare]]*10%</f>
        <v>4537.5</v>
      </c>
      <c r="J4854" s="7">
        <f>FlightsPivot[[#This Row],[Total Fare]]+FlightsPivot[[#This Row],[10% tax ]]</f>
        <v>49912.5</v>
      </c>
      <c r="K4854" s="4">
        <v>10</v>
      </c>
      <c r="L4854" s="4">
        <v>2014</v>
      </c>
      <c r="M4854" t="str">
        <f>INDEX(RoutesPivot[DepAirport],MATCH($C4854,RoutesPivot[[RouteID]:[RouteID]],0))</f>
        <v>ORD</v>
      </c>
      <c r="N4854" t="str">
        <f>INDEX(RoutesPivot[AirportID],MATCH($C4854,RoutesPivot[[RouteID]:[RouteID]],0))</f>
        <v>LAS</v>
      </c>
      <c r="O4854">
        <f>INDEX(RoutesPivot[Distance],MATCH($C4854,RoutesPivot[[RouteID]:[RouteID]],0))</f>
        <v>1100</v>
      </c>
      <c r="P4854">
        <f>INDEX(RoutesPivot[ListPrice],MATCH($C4854,RoutesPivot[[RouteID]:[RouteID]],0))</f>
        <v>275</v>
      </c>
      <c r="Q4854" t="str">
        <f>INDEX(AirportPivot[AirportName],MATCH($N4854,AirportPivot[[AirportID]:[AirportID]],0))</f>
        <v>McCarran International</v>
      </c>
      <c r="R4854">
        <f>INDEX(AirportPivot[Gates (number of available)],MATCH($N4854,AirportPivot[[AirportID]:[AirportID]],0))</f>
        <v>68</v>
      </c>
    </row>
    <row r="4855" spans="1:18" x14ac:dyDescent="0.25">
      <c r="A4855" s="3" t="s">
        <v>4887</v>
      </c>
      <c r="B4855" s="12">
        <v>42183</v>
      </c>
      <c r="C4855" s="4" t="s">
        <v>19</v>
      </c>
      <c r="D4855" s="4">
        <v>1.4</v>
      </c>
      <c r="E4855" s="4">
        <v>18</v>
      </c>
      <c r="F4855" s="5">
        <v>0.75</v>
      </c>
      <c r="G4855" s="6">
        <v>220</v>
      </c>
      <c r="H4855" s="7">
        <v>40700</v>
      </c>
      <c r="I4855" s="7">
        <f>FlightsPivot[[#This Row],[Total Fare]]*10%</f>
        <v>4070</v>
      </c>
      <c r="J4855" s="7">
        <f>FlightsPivot[[#This Row],[Total Fare]]+FlightsPivot[[#This Row],[10% tax ]]</f>
        <v>44770</v>
      </c>
      <c r="K4855" s="4">
        <v>6</v>
      </c>
      <c r="L4855" s="4">
        <v>2015</v>
      </c>
      <c r="M4855" t="str">
        <f>INDEX(RoutesPivot[DepAirport],MATCH($C4855,RoutesPivot[[RouteID]:[RouteID]],0))</f>
        <v>ORD</v>
      </c>
      <c r="N4855" t="str">
        <f>INDEX(RoutesPivot[AirportID],MATCH($C4855,RoutesPivot[[RouteID]:[RouteID]],0))</f>
        <v>IAH</v>
      </c>
      <c r="O4855">
        <f>INDEX(RoutesPivot[Distance],MATCH($C4855,RoutesPivot[[RouteID]:[RouteID]],0))</f>
        <v>800</v>
      </c>
      <c r="P4855">
        <f>INDEX(RoutesPivot[ListPrice],MATCH($C4855,RoutesPivot[[RouteID]:[RouteID]],0))</f>
        <v>200</v>
      </c>
      <c r="Q4855" t="str">
        <f>INDEX(AirportPivot[AirportName],MATCH($N4855,AirportPivot[[AirportID]:[AirportID]],0))</f>
        <v>George Bush Intercontinental/Houston</v>
      </c>
      <c r="R4855">
        <f>INDEX(AirportPivot[Gates (number of available)],MATCH($N4855,AirportPivot[[AirportID]:[AirportID]],0))</f>
        <v>80</v>
      </c>
    </row>
    <row r="4856" spans="1:18" x14ac:dyDescent="0.25">
      <c r="A4856" s="3" t="s">
        <v>4888</v>
      </c>
      <c r="B4856" s="12">
        <v>42230</v>
      </c>
      <c r="C4856" s="4" t="s">
        <v>103</v>
      </c>
      <c r="D4856" s="4">
        <v>3.4</v>
      </c>
      <c r="E4856" s="4">
        <v>203</v>
      </c>
      <c r="F4856" s="5">
        <v>0.77083333333333337</v>
      </c>
      <c r="G4856" s="6">
        <v>330</v>
      </c>
      <c r="H4856" s="7">
        <v>54450</v>
      </c>
      <c r="I4856" s="7">
        <f>FlightsPivot[[#This Row],[Total Fare]]*10%</f>
        <v>5445</v>
      </c>
      <c r="J4856" s="7">
        <f>FlightsPivot[[#This Row],[Total Fare]]+FlightsPivot[[#This Row],[10% tax ]]</f>
        <v>59895</v>
      </c>
      <c r="K4856" s="4">
        <v>8</v>
      </c>
      <c r="L4856" s="4">
        <v>2015</v>
      </c>
      <c r="M4856" t="str">
        <f>INDEX(RoutesPivot[DepAirport],MATCH($C4856,RoutesPivot[[RouteID]:[RouteID]],0))</f>
        <v>ORD</v>
      </c>
      <c r="N4856" t="str">
        <f>INDEX(RoutesPivot[AirportID],MATCH($C4856,RoutesPivot[[RouteID]:[RouteID]],0))</f>
        <v>IAD</v>
      </c>
      <c r="O4856">
        <f>INDEX(RoutesPivot[Distance],MATCH($C4856,RoutesPivot[[RouteID]:[RouteID]],0))</f>
        <v>515</v>
      </c>
      <c r="P4856">
        <f>INDEX(RoutesPivot[ListPrice],MATCH($C4856,RoutesPivot[[RouteID]:[RouteID]],0))</f>
        <v>300</v>
      </c>
      <c r="Q4856" t="str">
        <f>INDEX(AirportPivot[AirportName],MATCH($N4856,AirportPivot[[AirportID]:[AirportID]],0))</f>
        <v>Washington Dulles International</v>
      </c>
      <c r="R4856">
        <f>INDEX(AirportPivot[Gates (number of available)],MATCH($N4856,AirportPivot[[AirportID]:[AirportID]],0))</f>
        <v>95</v>
      </c>
    </row>
    <row r="4857" spans="1:18" x14ac:dyDescent="0.25">
      <c r="A4857" s="3" t="s">
        <v>4889</v>
      </c>
      <c r="B4857" s="12">
        <v>42171</v>
      </c>
      <c r="C4857" s="4" t="s">
        <v>13</v>
      </c>
      <c r="D4857" s="4">
        <v>2.5</v>
      </c>
      <c r="E4857" s="4">
        <v>8</v>
      </c>
      <c r="F4857" s="5">
        <v>0.5625</v>
      </c>
      <c r="G4857" s="6">
        <v>275</v>
      </c>
      <c r="H4857" s="7">
        <v>50875</v>
      </c>
      <c r="I4857" s="7">
        <f>FlightsPivot[[#This Row],[Total Fare]]*10%</f>
        <v>5087.5</v>
      </c>
      <c r="J4857" s="7">
        <f>FlightsPivot[[#This Row],[Total Fare]]+FlightsPivot[[#This Row],[10% tax ]]</f>
        <v>55962.5</v>
      </c>
      <c r="K4857" s="4">
        <v>6</v>
      </c>
      <c r="L4857" s="4">
        <v>2015</v>
      </c>
      <c r="M4857" t="str">
        <f>INDEX(RoutesPivot[DepAirport],MATCH($C4857,RoutesPivot[[RouteID]:[RouteID]],0))</f>
        <v>ORD</v>
      </c>
      <c r="N4857" t="str">
        <f>INDEX(RoutesPivot[AirportID],MATCH($C4857,RoutesPivot[[RouteID]:[RouteID]],0))</f>
        <v>JFK</v>
      </c>
      <c r="O4857">
        <f>INDEX(RoutesPivot[Distance],MATCH($C4857,RoutesPivot[[RouteID]:[RouteID]],0))</f>
        <v>619</v>
      </c>
      <c r="P4857">
        <f>INDEX(RoutesPivot[ListPrice],MATCH($C4857,RoutesPivot[[RouteID]:[RouteID]],0))</f>
        <v>250</v>
      </c>
      <c r="Q4857" t="str">
        <f>INDEX(AirportPivot[AirportName],MATCH($N4857,AirportPivot[[AirportID]:[AirportID]],0))</f>
        <v>John F Kennedy International</v>
      </c>
      <c r="R4857">
        <f>INDEX(AirportPivot[Gates (number of available)],MATCH($N4857,AirportPivot[[AirportID]:[AirportID]],0))</f>
        <v>120</v>
      </c>
    </row>
    <row r="4858" spans="1:18" x14ac:dyDescent="0.25">
      <c r="A4858" s="3" t="s">
        <v>4890</v>
      </c>
      <c r="B4858" s="12">
        <v>41859</v>
      </c>
      <c r="C4858" s="4" t="s">
        <v>13</v>
      </c>
      <c r="D4858" s="4">
        <v>2.1</v>
      </c>
      <c r="E4858" s="4">
        <v>108</v>
      </c>
      <c r="F4858" s="5">
        <v>0.79166666666666663</v>
      </c>
      <c r="G4858" s="6">
        <v>275</v>
      </c>
      <c r="H4858" s="7">
        <v>50875</v>
      </c>
      <c r="I4858" s="7">
        <f>FlightsPivot[[#This Row],[Total Fare]]*10%</f>
        <v>5087.5</v>
      </c>
      <c r="J4858" s="7">
        <f>FlightsPivot[[#This Row],[Total Fare]]+FlightsPivot[[#This Row],[10% tax ]]</f>
        <v>55962.5</v>
      </c>
      <c r="K4858" s="4">
        <v>8</v>
      </c>
      <c r="L4858" s="4">
        <v>2014</v>
      </c>
      <c r="M4858" t="str">
        <f>INDEX(RoutesPivot[DepAirport],MATCH($C4858,RoutesPivot[[RouteID]:[RouteID]],0))</f>
        <v>ORD</v>
      </c>
      <c r="N4858" t="str">
        <f>INDEX(RoutesPivot[AirportID],MATCH($C4858,RoutesPivot[[RouteID]:[RouteID]],0))</f>
        <v>JFK</v>
      </c>
      <c r="O4858">
        <f>INDEX(RoutesPivot[Distance],MATCH($C4858,RoutesPivot[[RouteID]:[RouteID]],0))</f>
        <v>619</v>
      </c>
      <c r="P4858">
        <f>INDEX(RoutesPivot[ListPrice],MATCH($C4858,RoutesPivot[[RouteID]:[RouteID]],0))</f>
        <v>250</v>
      </c>
      <c r="Q4858" t="str">
        <f>INDEX(AirportPivot[AirportName],MATCH($N4858,AirportPivot[[AirportID]:[AirportID]],0))</f>
        <v>John F Kennedy International</v>
      </c>
      <c r="R4858">
        <f>INDEX(AirportPivot[Gates (number of available)],MATCH($N4858,AirportPivot[[AirportID]:[AirportID]],0))</f>
        <v>120</v>
      </c>
    </row>
    <row r="4859" spans="1:18" x14ac:dyDescent="0.25">
      <c r="A4859" s="3" t="s">
        <v>4891</v>
      </c>
      <c r="B4859" s="12">
        <v>41888</v>
      </c>
      <c r="C4859" s="4" t="s">
        <v>17</v>
      </c>
      <c r="D4859" s="4">
        <v>4.5999999999999996</v>
      </c>
      <c r="E4859" s="4">
        <v>48</v>
      </c>
      <c r="F4859" s="5">
        <v>0.58333333333333337</v>
      </c>
      <c r="G4859" s="6">
        <v>350</v>
      </c>
      <c r="H4859" s="7">
        <v>57750</v>
      </c>
      <c r="I4859" s="7">
        <f>FlightsPivot[[#This Row],[Total Fare]]*10%</f>
        <v>5775</v>
      </c>
      <c r="J4859" s="7">
        <f>FlightsPivot[[#This Row],[Total Fare]]+FlightsPivot[[#This Row],[10% tax ]]</f>
        <v>63525</v>
      </c>
      <c r="K4859" s="4">
        <v>9</v>
      </c>
      <c r="L4859" s="4">
        <v>2014</v>
      </c>
      <c r="M4859" t="str">
        <f>INDEX(RoutesPivot[DepAirport],MATCH($C4859,RoutesPivot[[RouteID]:[RouteID]],0))</f>
        <v>ORD</v>
      </c>
      <c r="N4859" t="str">
        <f>INDEX(RoutesPivot[AirportID],MATCH($C4859,RoutesPivot[[RouteID]:[RouteID]],0))</f>
        <v>LAX</v>
      </c>
      <c r="O4859">
        <f>INDEX(RoutesPivot[Distance],MATCH($C4859,RoutesPivot[[RouteID]:[RouteID]],0))</f>
        <v>1518</v>
      </c>
      <c r="P4859">
        <f>INDEX(RoutesPivot[ListPrice],MATCH($C4859,RoutesPivot[[RouteID]:[RouteID]],0))</f>
        <v>350</v>
      </c>
      <c r="Q4859" t="str">
        <f>INDEX(AirportPivot[AirportName],MATCH($N4859,AirportPivot[[AirportID]:[AirportID]],0))</f>
        <v>Los Angeles International</v>
      </c>
      <c r="R4859">
        <f>INDEX(AirportPivot[Gates (number of available)],MATCH($N4859,AirportPivot[[AirportID]:[AirportID]],0))</f>
        <v>86</v>
      </c>
    </row>
    <row r="4860" spans="1:18" x14ac:dyDescent="0.25">
      <c r="A4860" s="3" t="s">
        <v>4892</v>
      </c>
      <c r="B4860" s="12">
        <v>42308</v>
      </c>
      <c r="C4860" s="4" t="s">
        <v>86</v>
      </c>
      <c r="D4860" s="4">
        <v>0.3</v>
      </c>
      <c r="E4860" s="4">
        <v>72</v>
      </c>
      <c r="F4860" s="5">
        <v>0.79166666666666663</v>
      </c>
      <c r="G4860" s="6">
        <v>115</v>
      </c>
      <c r="H4860" s="7">
        <v>20815</v>
      </c>
      <c r="I4860" s="7">
        <f>FlightsPivot[[#This Row],[Total Fare]]*10%</f>
        <v>2081.5</v>
      </c>
      <c r="J4860" s="7">
        <f>FlightsPivot[[#This Row],[Total Fare]]+FlightsPivot[[#This Row],[10% tax ]]</f>
        <v>22896.5</v>
      </c>
      <c r="K4860" s="4">
        <v>10</v>
      </c>
      <c r="L4860" s="4">
        <v>2015</v>
      </c>
      <c r="M4860" t="str">
        <f>INDEX(RoutesPivot[DepAirport],MATCH($C4860,RoutesPivot[[RouteID]:[RouteID]],0))</f>
        <v>ORD</v>
      </c>
      <c r="N4860" t="str">
        <f>INDEX(RoutesPivot[AirportID],MATCH($C4860,RoutesPivot[[RouteID]:[RouteID]],0))</f>
        <v>DTW</v>
      </c>
      <c r="O4860">
        <f>INDEX(RoutesPivot[Distance],MATCH($C4860,RoutesPivot[[RouteID]:[RouteID]],0))</f>
        <v>200</v>
      </c>
      <c r="P4860">
        <f>INDEX(RoutesPivot[ListPrice],MATCH($C4860,RoutesPivot[[RouteID]:[RouteID]],0))</f>
        <v>115</v>
      </c>
      <c r="Q4860" t="str">
        <f>INDEX(AirportPivot[AirportName],MATCH($N4860,AirportPivot[[AirportID]:[AirportID]],0))</f>
        <v>Detroit Metropolitan Wayne County</v>
      </c>
      <c r="R4860">
        <f>INDEX(AirportPivot[Gates (number of available)],MATCH($N4860,AirportPivot[[AirportID]:[AirportID]],0))</f>
        <v>60</v>
      </c>
    </row>
    <row r="4861" spans="1:18" x14ac:dyDescent="0.25">
      <c r="A4861" s="3" t="s">
        <v>4893</v>
      </c>
      <c r="B4861" s="12">
        <v>41994</v>
      </c>
      <c r="C4861" s="4" t="s">
        <v>86</v>
      </c>
      <c r="D4861" s="4">
        <v>2.1</v>
      </c>
      <c r="E4861" s="4">
        <v>37</v>
      </c>
      <c r="F4861" s="5">
        <v>0.625</v>
      </c>
      <c r="G4861" s="6">
        <v>115</v>
      </c>
      <c r="H4861" s="7">
        <v>18975</v>
      </c>
      <c r="I4861" s="7">
        <f>FlightsPivot[[#This Row],[Total Fare]]*10%</f>
        <v>1897.5</v>
      </c>
      <c r="J4861" s="7">
        <f>FlightsPivot[[#This Row],[Total Fare]]+FlightsPivot[[#This Row],[10% tax ]]</f>
        <v>20872.5</v>
      </c>
      <c r="K4861" s="4">
        <v>12</v>
      </c>
      <c r="L4861" s="4">
        <v>2014</v>
      </c>
      <c r="M4861" t="str">
        <f>INDEX(RoutesPivot[DepAirport],MATCH($C4861,RoutesPivot[[RouteID]:[RouteID]],0))</f>
        <v>ORD</v>
      </c>
      <c r="N4861" t="str">
        <f>INDEX(RoutesPivot[AirportID],MATCH($C4861,RoutesPivot[[RouteID]:[RouteID]],0))</f>
        <v>DTW</v>
      </c>
      <c r="O4861">
        <f>INDEX(RoutesPivot[Distance],MATCH($C4861,RoutesPivot[[RouteID]:[RouteID]],0))</f>
        <v>200</v>
      </c>
      <c r="P4861">
        <f>INDEX(RoutesPivot[ListPrice],MATCH($C4861,RoutesPivot[[RouteID]:[RouteID]],0))</f>
        <v>115</v>
      </c>
      <c r="Q4861" t="str">
        <f>INDEX(AirportPivot[AirportName],MATCH($N4861,AirportPivot[[AirportID]:[AirportID]],0))</f>
        <v>Detroit Metropolitan Wayne County</v>
      </c>
      <c r="R4861">
        <f>INDEX(AirportPivot[Gates (number of available)],MATCH($N4861,AirportPivot[[AirportID]:[AirportID]],0))</f>
        <v>60</v>
      </c>
    </row>
    <row r="4862" spans="1:18" x14ac:dyDescent="0.25">
      <c r="A4862" s="3" t="s">
        <v>4894</v>
      </c>
      <c r="B4862" s="12">
        <v>41761</v>
      </c>
      <c r="C4862" s="4" t="s">
        <v>23</v>
      </c>
      <c r="D4862" s="4">
        <v>1.7</v>
      </c>
      <c r="E4862" s="4">
        <v>35</v>
      </c>
      <c r="F4862" s="5">
        <v>0.54166666666666663</v>
      </c>
      <c r="G4862" s="6">
        <v>300</v>
      </c>
      <c r="H4862" s="7">
        <v>55500</v>
      </c>
      <c r="I4862" s="7">
        <f>FlightsPivot[[#This Row],[Total Fare]]*10%</f>
        <v>5550</v>
      </c>
      <c r="J4862" s="7">
        <f>FlightsPivot[[#This Row],[Total Fare]]+FlightsPivot[[#This Row],[10% tax ]]</f>
        <v>61050</v>
      </c>
      <c r="K4862" s="4">
        <v>5</v>
      </c>
      <c r="L4862" s="4">
        <v>2014</v>
      </c>
      <c r="M4862" t="str">
        <f>INDEX(RoutesPivot[DepAirport],MATCH($C4862,RoutesPivot[[RouteID]:[RouteID]],0))</f>
        <v>ORD</v>
      </c>
      <c r="N4862" t="str">
        <f>INDEX(RoutesPivot[AirportID],MATCH($C4862,RoutesPivot[[RouteID]:[RouteID]],0))</f>
        <v>DEN</v>
      </c>
      <c r="O4862">
        <f>INDEX(RoutesPivot[Distance],MATCH($C4862,RoutesPivot[[RouteID]:[RouteID]],0))</f>
        <v>800</v>
      </c>
      <c r="P4862">
        <f>INDEX(RoutesPivot[ListPrice],MATCH($C4862,RoutesPivot[[RouteID]:[RouteID]],0))</f>
        <v>300</v>
      </c>
      <c r="Q4862" t="str">
        <f>INDEX(AirportPivot[AirportName],MATCH($N4862,AirportPivot[[AirportID]:[AirportID]],0))</f>
        <v>Denver International</v>
      </c>
      <c r="R4862">
        <f>INDEX(AirportPivot[Gates (number of available)],MATCH($N4862,AirportPivot[[AirportID]:[AirportID]],0))</f>
        <v>75</v>
      </c>
    </row>
    <row r="4863" spans="1:18" x14ac:dyDescent="0.25">
      <c r="A4863" s="3" t="s">
        <v>4895</v>
      </c>
      <c r="B4863" s="12">
        <v>41818</v>
      </c>
      <c r="C4863" s="4" t="s">
        <v>23</v>
      </c>
      <c r="D4863" s="4">
        <v>2.9</v>
      </c>
      <c r="E4863" s="4">
        <v>206</v>
      </c>
      <c r="F4863" s="5">
        <v>0.70833333333333337</v>
      </c>
      <c r="G4863" s="6">
        <v>330</v>
      </c>
      <c r="H4863" s="7">
        <v>54450</v>
      </c>
      <c r="I4863" s="7">
        <f>FlightsPivot[[#This Row],[Total Fare]]*10%</f>
        <v>5445</v>
      </c>
      <c r="J4863" s="7">
        <f>FlightsPivot[[#This Row],[Total Fare]]+FlightsPivot[[#This Row],[10% tax ]]</f>
        <v>59895</v>
      </c>
      <c r="K4863" s="4">
        <v>6</v>
      </c>
      <c r="L4863" s="4">
        <v>2014</v>
      </c>
      <c r="M4863" t="str">
        <f>INDEX(RoutesPivot[DepAirport],MATCH($C4863,RoutesPivot[[RouteID]:[RouteID]],0))</f>
        <v>ORD</v>
      </c>
      <c r="N4863" t="str">
        <f>INDEX(RoutesPivot[AirportID],MATCH($C4863,RoutesPivot[[RouteID]:[RouteID]],0))</f>
        <v>DEN</v>
      </c>
      <c r="O4863">
        <f>INDEX(RoutesPivot[Distance],MATCH($C4863,RoutesPivot[[RouteID]:[RouteID]],0))</f>
        <v>800</v>
      </c>
      <c r="P4863">
        <f>INDEX(RoutesPivot[ListPrice],MATCH($C4863,RoutesPivot[[RouteID]:[RouteID]],0))</f>
        <v>300</v>
      </c>
      <c r="Q4863" t="str">
        <f>INDEX(AirportPivot[AirportName],MATCH($N4863,AirportPivot[[AirportID]:[AirportID]],0))</f>
        <v>Denver International</v>
      </c>
      <c r="R4863">
        <f>INDEX(AirportPivot[Gates (number of available)],MATCH($N4863,AirportPivot[[AirportID]:[AirportID]],0))</f>
        <v>75</v>
      </c>
    </row>
    <row r="4864" spans="1:18" x14ac:dyDescent="0.25">
      <c r="A4864" s="3" t="s">
        <v>4896</v>
      </c>
      <c r="B4864" s="12">
        <v>42206</v>
      </c>
      <c r="C4864" s="4" t="s">
        <v>23</v>
      </c>
      <c r="D4864" s="4">
        <v>2.1</v>
      </c>
      <c r="E4864" s="4">
        <v>197</v>
      </c>
      <c r="F4864" s="5">
        <v>0.35416666666666669</v>
      </c>
      <c r="G4864" s="6">
        <v>330</v>
      </c>
      <c r="H4864" s="7">
        <v>54450</v>
      </c>
      <c r="I4864" s="7">
        <f>FlightsPivot[[#This Row],[Total Fare]]*10%</f>
        <v>5445</v>
      </c>
      <c r="J4864" s="7">
        <f>FlightsPivot[[#This Row],[Total Fare]]+FlightsPivot[[#This Row],[10% tax ]]</f>
        <v>59895</v>
      </c>
      <c r="K4864" s="4">
        <v>7</v>
      </c>
      <c r="L4864" s="4">
        <v>2015</v>
      </c>
      <c r="M4864" t="str">
        <f>INDEX(RoutesPivot[DepAirport],MATCH($C4864,RoutesPivot[[RouteID]:[RouteID]],0))</f>
        <v>ORD</v>
      </c>
      <c r="N4864" t="str">
        <f>INDEX(RoutesPivot[AirportID],MATCH($C4864,RoutesPivot[[RouteID]:[RouteID]],0))</f>
        <v>DEN</v>
      </c>
      <c r="O4864">
        <f>INDEX(RoutesPivot[Distance],MATCH($C4864,RoutesPivot[[RouteID]:[RouteID]],0))</f>
        <v>800</v>
      </c>
      <c r="P4864">
        <f>INDEX(RoutesPivot[ListPrice],MATCH($C4864,RoutesPivot[[RouteID]:[RouteID]],0))</f>
        <v>300</v>
      </c>
      <c r="Q4864" t="str">
        <f>INDEX(AirportPivot[AirportName],MATCH($N4864,AirportPivot[[AirportID]:[AirportID]],0))</f>
        <v>Denver International</v>
      </c>
      <c r="R4864">
        <f>INDEX(AirportPivot[Gates (number of available)],MATCH($N4864,AirportPivot[[AirportID]:[AirportID]],0))</f>
        <v>75</v>
      </c>
    </row>
    <row r="4865" spans="1:18" x14ac:dyDescent="0.25">
      <c r="A4865" s="3" t="s">
        <v>4897</v>
      </c>
      <c r="B4865" s="12">
        <v>42047</v>
      </c>
      <c r="C4865" s="4" t="s">
        <v>80</v>
      </c>
      <c r="D4865" s="4">
        <v>3</v>
      </c>
      <c r="E4865" s="4">
        <v>77</v>
      </c>
      <c r="F4865" s="5">
        <v>0.3125</v>
      </c>
      <c r="G4865" s="6">
        <v>300</v>
      </c>
      <c r="H4865" s="7">
        <v>54300</v>
      </c>
      <c r="I4865" s="7">
        <f>FlightsPivot[[#This Row],[Total Fare]]*10%</f>
        <v>5430</v>
      </c>
      <c r="J4865" s="7">
        <f>FlightsPivot[[#This Row],[Total Fare]]+FlightsPivot[[#This Row],[10% tax ]]</f>
        <v>59730</v>
      </c>
      <c r="K4865" s="4">
        <v>2</v>
      </c>
      <c r="L4865" s="4">
        <v>2015</v>
      </c>
      <c r="M4865" t="str">
        <f>INDEX(RoutesPivot[DepAirport],MATCH($C4865,RoutesPivot[[RouteID]:[RouteID]],0))</f>
        <v>ORD</v>
      </c>
      <c r="N4865" t="str">
        <f>INDEX(RoutesPivot[AirportID],MATCH($C4865,RoutesPivot[[RouteID]:[RouteID]],0))</f>
        <v>MIA</v>
      </c>
      <c r="O4865">
        <f>INDEX(RoutesPivot[Distance],MATCH($C4865,RoutesPivot[[RouteID]:[RouteID]],0))</f>
        <v>1000</v>
      </c>
      <c r="P4865">
        <f>INDEX(RoutesPivot[ListPrice],MATCH($C4865,RoutesPivot[[RouteID]:[RouteID]],0))</f>
        <v>300</v>
      </c>
      <c r="Q4865" t="str">
        <f>INDEX(AirportPivot[AirportName],MATCH($N4865,AirportPivot[[AirportID]:[AirportID]],0))</f>
        <v>Miami International</v>
      </c>
      <c r="R4865">
        <f>INDEX(AirportPivot[Gates (number of available)],MATCH($N4865,AirportPivot[[AirportID]:[AirportID]],0))</f>
        <v>80</v>
      </c>
    </row>
    <row r="4866" spans="1:18" x14ac:dyDescent="0.25">
      <c r="A4866" s="3" t="s">
        <v>4898</v>
      </c>
      <c r="B4866" s="12">
        <v>42313</v>
      </c>
      <c r="C4866" s="4" t="s">
        <v>37</v>
      </c>
      <c r="D4866" s="4">
        <v>0.8</v>
      </c>
      <c r="E4866" s="4">
        <v>124</v>
      </c>
      <c r="F4866" s="5">
        <v>0.45833333333333331</v>
      </c>
      <c r="G4866" s="6">
        <v>350</v>
      </c>
      <c r="H4866" s="7">
        <v>64750</v>
      </c>
      <c r="I4866" s="7">
        <f>FlightsPivot[[#This Row],[Total Fare]]*10%</f>
        <v>6475</v>
      </c>
      <c r="J4866" s="7">
        <f>FlightsPivot[[#This Row],[Total Fare]]+FlightsPivot[[#This Row],[10% tax ]]</f>
        <v>71225</v>
      </c>
      <c r="K4866" s="4">
        <v>11</v>
      </c>
      <c r="L4866" s="4">
        <v>2015</v>
      </c>
      <c r="M4866" t="str">
        <f>INDEX(RoutesPivot[DepAirport],MATCH($C4866,RoutesPivot[[RouteID]:[RouteID]],0))</f>
        <v>ORD</v>
      </c>
      <c r="N4866" t="str">
        <f>INDEX(RoutesPivot[AirportID],MATCH($C4866,RoutesPivot[[RouteID]:[RouteID]],0))</f>
        <v>SEA</v>
      </c>
      <c r="O4866">
        <f>INDEX(RoutesPivot[Distance],MATCH($C4866,RoutesPivot[[RouteID]:[RouteID]],0))</f>
        <v>1500</v>
      </c>
      <c r="P4866">
        <f>INDEX(RoutesPivot[ListPrice],MATCH($C4866,RoutesPivot[[RouteID]:[RouteID]],0))</f>
        <v>350</v>
      </c>
      <c r="Q4866" t="str">
        <f>INDEX(AirportPivot[AirportName],MATCH($N4866,AirportPivot[[AirportID]:[AirportID]],0))</f>
        <v>Seattle-Tacoma International</v>
      </c>
      <c r="R4866">
        <f>INDEX(AirportPivot[Gates (number of available)],MATCH($N4866,AirportPivot[[AirportID]:[AirportID]],0))</f>
        <v>58</v>
      </c>
    </row>
    <row r="4867" spans="1:18" x14ac:dyDescent="0.25">
      <c r="A4867" s="3" t="s">
        <v>4899</v>
      </c>
      <c r="B4867" s="12">
        <v>42048</v>
      </c>
      <c r="C4867" s="4" t="s">
        <v>47</v>
      </c>
      <c r="D4867" s="4">
        <v>1.3</v>
      </c>
      <c r="E4867" s="4">
        <v>113</v>
      </c>
      <c r="F4867" s="5">
        <v>0.3125</v>
      </c>
      <c r="G4867" s="6">
        <v>250</v>
      </c>
      <c r="H4867" s="7">
        <v>46250</v>
      </c>
      <c r="I4867" s="7">
        <f>FlightsPivot[[#This Row],[Total Fare]]*10%</f>
        <v>4625</v>
      </c>
      <c r="J4867" s="7">
        <f>FlightsPivot[[#This Row],[Total Fare]]+FlightsPivot[[#This Row],[10% tax ]]</f>
        <v>50875</v>
      </c>
      <c r="K4867" s="4">
        <v>2</v>
      </c>
      <c r="L4867" s="4">
        <v>2015</v>
      </c>
      <c r="M4867" t="str">
        <f>INDEX(RoutesPivot[DepAirport],MATCH($C4867,RoutesPivot[[RouteID]:[RouteID]],0))</f>
        <v>ORD</v>
      </c>
      <c r="N4867" t="str">
        <f>INDEX(RoutesPivot[AirportID],MATCH($C4867,RoutesPivot[[RouteID]:[RouteID]],0))</f>
        <v>PHX</v>
      </c>
      <c r="O4867">
        <f>INDEX(RoutesPivot[Distance],MATCH($C4867,RoutesPivot[[RouteID]:[RouteID]],0))</f>
        <v>1200</v>
      </c>
      <c r="P4867">
        <f>INDEX(RoutesPivot[ListPrice],MATCH($C4867,RoutesPivot[[RouteID]:[RouteID]],0))</f>
        <v>250</v>
      </c>
      <c r="Q4867" t="str">
        <f>INDEX(AirportPivot[AirportName],MATCH($N4867,AirportPivot[[AirportID]:[AirportID]],0))</f>
        <v>Phoenix Sky Harbor International</v>
      </c>
      <c r="R4867">
        <f>INDEX(AirportPivot[Gates (number of available)],MATCH($N4867,AirportPivot[[AirportID]:[AirportID]],0))</f>
        <v>60</v>
      </c>
    </row>
    <row r="4868" spans="1:18" x14ac:dyDescent="0.25">
      <c r="A4868" s="3" t="s">
        <v>4900</v>
      </c>
      <c r="B4868" s="12">
        <v>42354</v>
      </c>
      <c r="C4868" s="4" t="s">
        <v>70</v>
      </c>
      <c r="D4868" s="4">
        <v>2.2000000000000002</v>
      </c>
      <c r="E4868" s="4">
        <v>134</v>
      </c>
      <c r="F4868" s="5">
        <v>0.29166666666666669</v>
      </c>
      <c r="G4868" s="6">
        <v>275</v>
      </c>
      <c r="H4868" s="7">
        <v>50875</v>
      </c>
      <c r="I4868" s="7">
        <f>FlightsPivot[[#This Row],[Total Fare]]*10%</f>
        <v>5087.5</v>
      </c>
      <c r="J4868" s="7">
        <f>FlightsPivot[[#This Row],[Total Fare]]+FlightsPivot[[#This Row],[10% tax ]]</f>
        <v>55962.5</v>
      </c>
      <c r="K4868" s="4">
        <v>12</v>
      </c>
      <c r="L4868" s="4">
        <v>2015</v>
      </c>
      <c r="M4868" t="str">
        <f>INDEX(RoutesPivot[DepAirport],MATCH($C4868,RoutesPivot[[RouteID]:[RouteID]],0))</f>
        <v>ORD</v>
      </c>
      <c r="N4868" t="str">
        <f>INDEX(RoutesPivot[AirportID],MATCH($C4868,RoutesPivot[[RouteID]:[RouteID]],0))</f>
        <v>LAS</v>
      </c>
      <c r="O4868">
        <f>INDEX(RoutesPivot[Distance],MATCH($C4868,RoutesPivot[[RouteID]:[RouteID]],0))</f>
        <v>1100</v>
      </c>
      <c r="P4868">
        <f>INDEX(RoutesPivot[ListPrice],MATCH($C4868,RoutesPivot[[RouteID]:[RouteID]],0))</f>
        <v>275</v>
      </c>
      <c r="Q4868" t="str">
        <f>INDEX(AirportPivot[AirportName],MATCH($N4868,AirportPivot[[AirportID]:[AirportID]],0))</f>
        <v>McCarran International</v>
      </c>
      <c r="R4868">
        <f>INDEX(AirportPivot[Gates (number of available)],MATCH($N4868,AirportPivot[[AirportID]:[AirportID]],0))</f>
        <v>68</v>
      </c>
    </row>
    <row r="4869" spans="1:18" x14ac:dyDescent="0.25">
      <c r="A4869" s="3" t="s">
        <v>4901</v>
      </c>
      <c r="B4869" s="12">
        <v>42293</v>
      </c>
      <c r="C4869" s="4" t="s">
        <v>11</v>
      </c>
      <c r="D4869" s="4">
        <v>2</v>
      </c>
      <c r="E4869" s="4">
        <v>154</v>
      </c>
      <c r="F4869" s="5">
        <v>0.3125</v>
      </c>
      <c r="G4869" s="6">
        <v>300</v>
      </c>
      <c r="H4869" s="7">
        <v>49500</v>
      </c>
      <c r="I4869" s="7">
        <f>FlightsPivot[[#This Row],[Total Fare]]*10%</f>
        <v>4950</v>
      </c>
      <c r="J4869" s="7">
        <f>FlightsPivot[[#This Row],[Total Fare]]+FlightsPivot[[#This Row],[10% tax ]]</f>
        <v>54450</v>
      </c>
      <c r="K4869" s="4">
        <v>10</v>
      </c>
      <c r="L4869" s="4">
        <v>2015</v>
      </c>
      <c r="M4869" t="str">
        <f>INDEX(RoutesPivot[DepAirport],MATCH($C4869,RoutesPivot[[RouteID]:[RouteID]],0))</f>
        <v>ORD</v>
      </c>
      <c r="N4869" t="str">
        <f>INDEX(RoutesPivot[AirportID],MATCH($C4869,RoutesPivot[[RouteID]:[RouteID]],0))</f>
        <v>BOS</v>
      </c>
      <c r="O4869">
        <f>INDEX(RoutesPivot[Distance],MATCH($C4869,RoutesPivot[[RouteID]:[RouteID]],0))</f>
        <v>730</v>
      </c>
      <c r="P4869">
        <f>INDEX(RoutesPivot[ListPrice],MATCH($C4869,RoutesPivot[[RouteID]:[RouteID]],0))</f>
        <v>300</v>
      </c>
      <c r="Q4869" t="str">
        <f>INDEX(AirportPivot[AirportName],MATCH($N4869,AirportPivot[[AirportID]:[AirportID]],0))</f>
        <v>General Edward Lawrence Logan International</v>
      </c>
      <c r="R4869">
        <f>INDEX(AirportPivot[Gates (number of available)],MATCH($N4869,AirportPivot[[AirportID]:[AirportID]],0))</f>
        <v>63</v>
      </c>
    </row>
    <row r="4870" spans="1:18" x14ac:dyDescent="0.25">
      <c r="A4870" s="3" t="s">
        <v>4902</v>
      </c>
      <c r="B4870" s="12">
        <v>42194</v>
      </c>
      <c r="C4870" s="4" t="s">
        <v>17</v>
      </c>
      <c r="D4870" s="4">
        <v>5.3</v>
      </c>
      <c r="E4870" s="4">
        <v>18</v>
      </c>
      <c r="F4870" s="5">
        <v>0.83333333333333337</v>
      </c>
      <c r="G4870" s="6">
        <v>385</v>
      </c>
      <c r="H4870" s="7">
        <v>71225</v>
      </c>
      <c r="I4870" s="7">
        <f>FlightsPivot[[#This Row],[Total Fare]]*10%</f>
        <v>7122.5</v>
      </c>
      <c r="J4870" s="7">
        <f>FlightsPivot[[#This Row],[Total Fare]]+FlightsPivot[[#This Row],[10% tax ]]</f>
        <v>78347.5</v>
      </c>
      <c r="K4870" s="4">
        <v>7</v>
      </c>
      <c r="L4870" s="4">
        <v>2015</v>
      </c>
      <c r="M4870" t="str">
        <f>INDEX(RoutesPivot[DepAirport],MATCH($C4870,RoutesPivot[[RouteID]:[RouteID]],0))</f>
        <v>ORD</v>
      </c>
      <c r="N4870" t="str">
        <f>INDEX(RoutesPivot[AirportID],MATCH($C4870,RoutesPivot[[RouteID]:[RouteID]],0))</f>
        <v>LAX</v>
      </c>
      <c r="O4870">
        <f>INDEX(RoutesPivot[Distance],MATCH($C4870,RoutesPivot[[RouteID]:[RouteID]],0))</f>
        <v>1518</v>
      </c>
      <c r="P4870">
        <f>INDEX(RoutesPivot[ListPrice],MATCH($C4870,RoutesPivot[[RouteID]:[RouteID]],0))</f>
        <v>350</v>
      </c>
      <c r="Q4870" t="str">
        <f>INDEX(AirportPivot[AirportName],MATCH($N4870,AirportPivot[[AirportID]:[AirportID]],0))</f>
        <v>Los Angeles International</v>
      </c>
      <c r="R4870">
        <f>INDEX(AirportPivot[Gates (number of available)],MATCH($N4870,AirportPivot[[AirportID]:[AirportID]],0))</f>
        <v>86</v>
      </c>
    </row>
    <row r="4871" spans="1:18" x14ac:dyDescent="0.25">
      <c r="A4871" s="3" t="s">
        <v>4903</v>
      </c>
      <c r="B4871" s="12">
        <v>41694</v>
      </c>
      <c r="C4871" s="4" t="s">
        <v>27</v>
      </c>
      <c r="D4871" s="4">
        <v>7.9</v>
      </c>
      <c r="E4871" s="4">
        <v>87</v>
      </c>
      <c r="F4871" s="5">
        <v>0.29166666666666669</v>
      </c>
      <c r="G4871" s="6">
        <v>200</v>
      </c>
      <c r="H4871" s="7">
        <v>36200</v>
      </c>
      <c r="I4871" s="7">
        <f>FlightsPivot[[#This Row],[Total Fare]]*10%</f>
        <v>3620</v>
      </c>
      <c r="J4871" s="7">
        <f>FlightsPivot[[#This Row],[Total Fare]]+FlightsPivot[[#This Row],[10% tax ]]</f>
        <v>39820</v>
      </c>
      <c r="K4871" s="4">
        <v>2</v>
      </c>
      <c r="L4871" s="4">
        <v>2014</v>
      </c>
      <c r="M4871" t="str">
        <f>INDEX(RoutesPivot[DepAirport],MATCH($C4871,RoutesPivot[[RouteID]:[RouteID]],0))</f>
        <v>ORD</v>
      </c>
      <c r="N4871" t="str">
        <f>INDEX(RoutesPivot[AirportID],MATCH($C4871,RoutesPivot[[RouteID]:[RouteID]],0))</f>
        <v>ATL</v>
      </c>
      <c r="O4871">
        <f>INDEX(RoutesPivot[Distance],MATCH($C4871,RoutesPivot[[RouteID]:[RouteID]],0))</f>
        <v>510</v>
      </c>
      <c r="P4871">
        <f>INDEX(RoutesPivot[ListPrice],MATCH($C4871,RoutesPivot[[RouteID]:[RouteID]],0))</f>
        <v>200</v>
      </c>
      <c r="Q4871" t="str">
        <f>INDEX(AirportPivot[AirportName],MATCH($N4871,AirportPivot[[AirportID]:[AirportID]],0))</f>
        <v>Hartsfield-Jackson Atlanta International</v>
      </c>
      <c r="R4871">
        <f>INDEX(AirportPivot[Gates (number of available)],MATCH($N4871,AirportPivot[[AirportID]:[AirportID]],0))</f>
        <v>100</v>
      </c>
    </row>
    <row r="4872" spans="1:18" x14ac:dyDescent="0.25">
      <c r="A4872" s="3" t="s">
        <v>4904</v>
      </c>
      <c r="B4872" s="12">
        <v>42184</v>
      </c>
      <c r="C4872" s="4" t="s">
        <v>21</v>
      </c>
      <c r="D4872" s="4">
        <v>2.9</v>
      </c>
      <c r="E4872" s="4">
        <v>44</v>
      </c>
      <c r="F4872" s="5">
        <v>0.79166666666666663</v>
      </c>
      <c r="G4872" s="6">
        <v>137.5</v>
      </c>
      <c r="H4872" s="7">
        <v>22687.5</v>
      </c>
      <c r="I4872" s="7">
        <f>FlightsPivot[[#This Row],[Total Fare]]*10%</f>
        <v>2268.75</v>
      </c>
      <c r="J4872" s="7">
        <f>FlightsPivot[[#This Row],[Total Fare]]+FlightsPivot[[#This Row],[10% tax ]]</f>
        <v>24956.25</v>
      </c>
      <c r="K4872" s="4">
        <v>6</v>
      </c>
      <c r="L4872" s="4">
        <v>2015</v>
      </c>
      <c r="M4872" t="str">
        <f>INDEX(RoutesPivot[DepAirport],MATCH($C4872,RoutesPivot[[RouteID]:[RouteID]],0))</f>
        <v>ORD</v>
      </c>
      <c r="N4872" t="str">
        <f>INDEX(RoutesPivot[AirportID],MATCH($C4872,RoutesPivot[[RouteID]:[RouteID]],0))</f>
        <v>CLT</v>
      </c>
      <c r="O4872">
        <f>INDEX(RoutesPivot[Distance],MATCH($C4872,RoutesPivot[[RouteID]:[RouteID]],0))</f>
        <v>700</v>
      </c>
      <c r="P4872">
        <f>INDEX(RoutesPivot[ListPrice],MATCH($C4872,RoutesPivot[[RouteID]:[RouteID]],0))</f>
        <v>125</v>
      </c>
      <c r="Q4872" t="str">
        <f>INDEX(AirportPivot[AirportName],MATCH($N4872,AirportPivot[[AirportID]:[AirportID]],0))</f>
        <v>Charlotte/Douglas International</v>
      </c>
      <c r="R4872">
        <f>INDEX(AirportPivot[Gates (number of available)],MATCH($N4872,AirportPivot[[AirportID]:[AirportID]],0))</f>
        <v>65</v>
      </c>
    </row>
    <row r="4873" spans="1:18" x14ac:dyDescent="0.25">
      <c r="A4873" s="3" t="s">
        <v>4905</v>
      </c>
      <c r="B4873" s="12">
        <v>42128</v>
      </c>
      <c r="C4873" s="4" t="s">
        <v>17</v>
      </c>
      <c r="D4873" s="4">
        <v>5.2</v>
      </c>
      <c r="E4873" s="4">
        <v>99</v>
      </c>
      <c r="F4873" s="5">
        <v>0.52083333333333337</v>
      </c>
      <c r="G4873" s="6">
        <v>350</v>
      </c>
      <c r="H4873" s="7">
        <v>64750</v>
      </c>
      <c r="I4873" s="7">
        <f>FlightsPivot[[#This Row],[Total Fare]]*10%</f>
        <v>6475</v>
      </c>
      <c r="J4873" s="7">
        <f>FlightsPivot[[#This Row],[Total Fare]]+FlightsPivot[[#This Row],[10% tax ]]</f>
        <v>71225</v>
      </c>
      <c r="K4873" s="4">
        <v>5</v>
      </c>
      <c r="L4873" s="4">
        <v>2015</v>
      </c>
      <c r="M4873" t="str">
        <f>INDEX(RoutesPivot[DepAirport],MATCH($C4873,RoutesPivot[[RouteID]:[RouteID]],0))</f>
        <v>ORD</v>
      </c>
      <c r="N4873" t="str">
        <f>INDEX(RoutesPivot[AirportID],MATCH($C4873,RoutesPivot[[RouteID]:[RouteID]],0))</f>
        <v>LAX</v>
      </c>
      <c r="O4873">
        <f>INDEX(RoutesPivot[Distance],MATCH($C4873,RoutesPivot[[RouteID]:[RouteID]],0))</f>
        <v>1518</v>
      </c>
      <c r="P4873">
        <f>INDEX(RoutesPivot[ListPrice],MATCH($C4873,RoutesPivot[[RouteID]:[RouteID]],0))</f>
        <v>350</v>
      </c>
      <c r="Q4873" t="str">
        <f>INDEX(AirportPivot[AirportName],MATCH($N4873,AirportPivot[[AirportID]:[AirportID]],0))</f>
        <v>Los Angeles International</v>
      </c>
      <c r="R4873">
        <f>INDEX(AirportPivot[Gates (number of available)],MATCH($N4873,AirportPivot[[AirportID]:[AirportID]],0))</f>
        <v>86</v>
      </c>
    </row>
    <row r="4874" spans="1:18" x14ac:dyDescent="0.25">
      <c r="A4874" s="3" t="s">
        <v>4906</v>
      </c>
      <c r="B4874" s="12">
        <v>41906</v>
      </c>
      <c r="C4874" s="4" t="s">
        <v>80</v>
      </c>
      <c r="D4874" s="4">
        <v>3.1</v>
      </c>
      <c r="E4874" s="4">
        <v>12</v>
      </c>
      <c r="F4874" s="5">
        <v>0.29166666666666669</v>
      </c>
      <c r="G4874" s="6">
        <v>300</v>
      </c>
      <c r="H4874" s="7">
        <v>55500</v>
      </c>
      <c r="I4874" s="7">
        <f>FlightsPivot[[#This Row],[Total Fare]]*10%</f>
        <v>5550</v>
      </c>
      <c r="J4874" s="7">
        <f>FlightsPivot[[#This Row],[Total Fare]]+FlightsPivot[[#This Row],[10% tax ]]</f>
        <v>61050</v>
      </c>
      <c r="K4874" s="4">
        <v>9</v>
      </c>
      <c r="L4874" s="4">
        <v>2014</v>
      </c>
      <c r="M4874" t="str">
        <f>INDEX(RoutesPivot[DepAirport],MATCH($C4874,RoutesPivot[[RouteID]:[RouteID]],0))</f>
        <v>ORD</v>
      </c>
      <c r="N4874" t="str">
        <f>INDEX(RoutesPivot[AirportID],MATCH($C4874,RoutesPivot[[RouteID]:[RouteID]],0))</f>
        <v>MIA</v>
      </c>
      <c r="O4874">
        <f>INDEX(RoutesPivot[Distance],MATCH($C4874,RoutesPivot[[RouteID]:[RouteID]],0))</f>
        <v>1000</v>
      </c>
      <c r="P4874">
        <f>INDEX(RoutesPivot[ListPrice],MATCH($C4874,RoutesPivot[[RouteID]:[RouteID]],0))</f>
        <v>300</v>
      </c>
      <c r="Q4874" t="str">
        <f>INDEX(AirportPivot[AirportName],MATCH($N4874,AirportPivot[[AirportID]:[AirportID]],0))</f>
        <v>Miami International</v>
      </c>
      <c r="R4874">
        <f>INDEX(AirportPivot[Gates (number of available)],MATCH($N4874,AirportPivot[[AirportID]:[AirportID]],0))</f>
        <v>80</v>
      </c>
    </row>
    <row r="4875" spans="1:18" x14ac:dyDescent="0.25">
      <c r="A4875" s="3" t="s">
        <v>4907</v>
      </c>
      <c r="B4875" s="12">
        <v>42187</v>
      </c>
      <c r="C4875" s="4" t="s">
        <v>23</v>
      </c>
      <c r="D4875" s="4">
        <v>1.2</v>
      </c>
      <c r="E4875" s="4">
        <v>71</v>
      </c>
      <c r="F4875" s="5">
        <v>0.79166666666666663</v>
      </c>
      <c r="G4875" s="6">
        <v>330</v>
      </c>
      <c r="H4875" s="7">
        <v>59730</v>
      </c>
      <c r="I4875" s="7">
        <f>FlightsPivot[[#This Row],[Total Fare]]*10%</f>
        <v>5973</v>
      </c>
      <c r="J4875" s="7">
        <f>FlightsPivot[[#This Row],[Total Fare]]+FlightsPivot[[#This Row],[10% tax ]]</f>
        <v>65703</v>
      </c>
      <c r="K4875" s="4">
        <v>7</v>
      </c>
      <c r="L4875" s="4">
        <v>2015</v>
      </c>
      <c r="M4875" t="str">
        <f>INDEX(RoutesPivot[DepAirport],MATCH($C4875,RoutesPivot[[RouteID]:[RouteID]],0))</f>
        <v>ORD</v>
      </c>
      <c r="N4875" t="str">
        <f>INDEX(RoutesPivot[AirportID],MATCH($C4875,RoutesPivot[[RouteID]:[RouteID]],0))</f>
        <v>DEN</v>
      </c>
      <c r="O4875">
        <f>INDEX(RoutesPivot[Distance],MATCH($C4875,RoutesPivot[[RouteID]:[RouteID]],0))</f>
        <v>800</v>
      </c>
      <c r="P4875">
        <f>INDEX(RoutesPivot[ListPrice],MATCH($C4875,RoutesPivot[[RouteID]:[RouteID]],0))</f>
        <v>300</v>
      </c>
      <c r="Q4875" t="str">
        <f>INDEX(AirportPivot[AirportName],MATCH($N4875,AirportPivot[[AirportID]:[AirportID]],0))</f>
        <v>Denver International</v>
      </c>
      <c r="R4875">
        <f>INDEX(AirportPivot[Gates (number of available)],MATCH($N4875,AirportPivot[[AirportID]:[AirportID]],0))</f>
        <v>75</v>
      </c>
    </row>
    <row r="4876" spans="1:18" x14ac:dyDescent="0.25">
      <c r="A4876" s="3" t="s">
        <v>4908</v>
      </c>
      <c r="B4876" s="12">
        <v>42078</v>
      </c>
      <c r="C4876" s="4" t="s">
        <v>13</v>
      </c>
      <c r="D4876" s="4">
        <v>1.4</v>
      </c>
      <c r="E4876" s="4">
        <v>54</v>
      </c>
      <c r="F4876" s="5">
        <v>0.66666666666666663</v>
      </c>
      <c r="G4876" s="6">
        <v>250</v>
      </c>
      <c r="H4876" s="7">
        <v>41250</v>
      </c>
      <c r="I4876" s="7">
        <f>FlightsPivot[[#This Row],[Total Fare]]*10%</f>
        <v>4125</v>
      </c>
      <c r="J4876" s="7">
        <f>FlightsPivot[[#This Row],[Total Fare]]+FlightsPivot[[#This Row],[10% tax ]]</f>
        <v>45375</v>
      </c>
      <c r="K4876" s="4">
        <v>3</v>
      </c>
      <c r="L4876" s="4">
        <v>2015</v>
      </c>
      <c r="M4876" t="str">
        <f>INDEX(RoutesPivot[DepAirport],MATCH($C4876,RoutesPivot[[RouteID]:[RouteID]],0))</f>
        <v>ORD</v>
      </c>
      <c r="N4876" t="str">
        <f>INDEX(RoutesPivot[AirportID],MATCH($C4876,RoutesPivot[[RouteID]:[RouteID]],0))</f>
        <v>JFK</v>
      </c>
      <c r="O4876">
        <f>INDEX(RoutesPivot[Distance],MATCH($C4876,RoutesPivot[[RouteID]:[RouteID]],0))</f>
        <v>619</v>
      </c>
      <c r="P4876">
        <f>INDEX(RoutesPivot[ListPrice],MATCH($C4876,RoutesPivot[[RouteID]:[RouteID]],0))</f>
        <v>250</v>
      </c>
      <c r="Q4876" t="str">
        <f>INDEX(AirportPivot[AirportName],MATCH($N4876,AirportPivot[[AirportID]:[AirportID]],0))</f>
        <v>John F Kennedy International</v>
      </c>
      <c r="R4876">
        <f>INDEX(AirportPivot[Gates (number of available)],MATCH($N4876,AirportPivot[[AirportID]:[AirportID]],0))</f>
        <v>120</v>
      </c>
    </row>
    <row r="4877" spans="1:18" x14ac:dyDescent="0.25">
      <c r="A4877" s="3" t="s">
        <v>4909</v>
      </c>
      <c r="B4877" s="12">
        <v>41752</v>
      </c>
      <c r="C4877" s="4" t="s">
        <v>47</v>
      </c>
      <c r="D4877" s="4">
        <v>0.3</v>
      </c>
      <c r="E4877" s="4">
        <v>147</v>
      </c>
      <c r="F4877" s="5">
        <v>0.33333333333333331</v>
      </c>
      <c r="G4877" s="6">
        <v>250</v>
      </c>
      <c r="H4877" s="7">
        <v>46250</v>
      </c>
      <c r="I4877" s="7">
        <f>FlightsPivot[[#This Row],[Total Fare]]*10%</f>
        <v>4625</v>
      </c>
      <c r="J4877" s="7">
        <f>FlightsPivot[[#This Row],[Total Fare]]+FlightsPivot[[#This Row],[10% tax ]]</f>
        <v>50875</v>
      </c>
      <c r="K4877" s="4">
        <v>4</v>
      </c>
      <c r="L4877" s="4">
        <v>2014</v>
      </c>
      <c r="M4877" t="str">
        <f>INDEX(RoutesPivot[DepAirport],MATCH($C4877,RoutesPivot[[RouteID]:[RouteID]],0))</f>
        <v>ORD</v>
      </c>
      <c r="N4877" t="str">
        <f>INDEX(RoutesPivot[AirportID],MATCH($C4877,RoutesPivot[[RouteID]:[RouteID]],0))</f>
        <v>PHX</v>
      </c>
      <c r="O4877">
        <f>INDEX(RoutesPivot[Distance],MATCH($C4877,RoutesPivot[[RouteID]:[RouteID]],0))</f>
        <v>1200</v>
      </c>
      <c r="P4877">
        <f>INDEX(RoutesPivot[ListPrice],MATCH($C4877,RoutesPivot[[RouteID]:[RouteID]],0))</f>
        <v>250</v>
      </c>
      <c r="Q4877" t="str">
        <f>INDEX(AirportPivot[AirportName],MATCH($N4877,AirportPivot[[AirportID]:[AirportID]],0))</f>
        <v>Phoenix Sky Harbor International</v>
      </c>
      <c r="R4877">
        <f>INDEX(AirportPivot[Gates (number of available)],MATCH($N4877,AirportPivot[[AirportID]:[AirportID]],0))</f>
        <v>60</v>
      </c>
    </row>
    <row r="4878" spans="1:18" x14ac:dyDescent="0.25">
      <c r="A4878" s="3" t="s">
        <v>4910</v>
      </c>
      <c r="B4878" s="12">
        <v>41641</v>
      </c>
      <c r="C4878" s="4" t="s">
        <v>98</v>
      </c>
      <c r="D4878" s="4">
        <v>2.5</v>
      </c>
      <c r="E4878" s="4">
        <v>146</v>
      </c>
      <c r="F4878" s="5">
        <v>0.72916666666666663</v>
      </c>
      <c r="G4878" s="6">
        <v>275</v>
      </c>
      <c r="H4878" s="7">
        <v>50875</v>
      </c>
      <c r="I4878" s="7">
        <f>FlightsPivot[[#This Row],[Total Fare]]*10%</f>
        <v>5087.5</v>
      </c>
      <c r="J4878" s="7">
        <f>FlightsPivot[[#This Row],[Total Fare]]+FlightsPivot[[#This Row],[10% tax ]]</f>
        <v>55962.5</v>
      </c>
      <c r="K4878" s="4">
        <v>1</v>
      </c>
      <c r="L4878" s="4">
        <v>2014</v>
      </c>
      <c r="M4878" t="str">
        <f>INDEX(RoutesPivot[DepAirport],MATCH($C4878,RoutesPivot[[RouteID]:[RouteID]],0))</f>
        <v>ORD</v>
      </c>
      <c r="N4878" t="str">
        <f>INDEX(RoutesPivot[AirportID],MATCH($C4878,RoutesPivot[[RouteID]:[RouteID]],0))</f>
        <v>PHL</v>
      </c>
      <c r="O4878">
        <f>INDEX(RoutesPivot[Distance],MATCH($C4878,RoutesPivot[[RouteID]:[RouteID]],0))</f>
        <v>580</v>
      </c>
      <c r="P4878">
        <f>INDEX(RoutesPivot[ListPrice],MATCH($C4878,RoutesPivot[[RouteID]:[RouteID]],0))</f>
        <v>275</v>
      </c>
      <c r="Q4878" t="str">
        <f>INDEX(AirportPivot[AirportName],MATCH($N4878,AirportPivot[[AirportID]:[AirportID]],0))</f>
        <v>Philadelphia International</v>
      </c>
      <c r="R4878">
        <f>INDEX(AirportPivot[Gates (number of available)],MATCH($N4878,AirportPivot[[AirportID]:[AirportID]],0))</f>
        <v>89</v>
      </c>
    </row>
    <row r="4879" spans="1:18" x14ac:dyDescent="0.25">
      <c r="A4879" s="3" t="s">
        <v>4911</v>
      </c>
      <c r="B4879" s="12">
        <v>41728</v>
      </c>
      <c r="C4879" s="4" t="s">
        <v>13</v>
      </c>
      <c r="D4879" s="4">
        <v>2.2000000000000002</v>
      </c>
      <c r="E4879" s="4">
        <v>103</v>
      </c>
      <c r="F4879" s="5">
        <v>0.29166666666666669</v>
      </c>
      <c r="G4879" s="6">
        <v>250</v>
      </c>
      <c r="H4879" s="7">
        <v>46250</v>
      </c>
      <c r="I4879" s="7">
        <f>FlightsPivot[[#This Row],[Total Fare]]*10%</f>
        <v>4625</v>
      </c>
      <c r="J4879" s="7">
        <f>FlightsPivot[[#This Row],[Total Fare]]+FlightsPivot[[#This Row],[10% tax ]]</f>
        <v>50875</v>
      </c>
      <c r="K4879" s="4">
        <v>3</v>
      </c>
      <c r="L4879" s="4">
        <v>2014</v>
      </c>
      <c r="M4879" t="str">
        <f>INDEX(RoutesPivot[DepAirport],MATCH($C4879,RoutesPivot[[RouteID]:[RouteID]],0))</f>
        <v>ORD</v>
      </c>
      <c r="N4879" t="str">
        <f>INDEX(RoutesPivot[AirportID],MATCH($C4879,RoutesPivot[[RouteID]:[RouteID]],0))</f>
        <v>JFK</v>
      </c>
      <c r="O4879">
        <f>INDEX(RoutesPivot[Distance],MATCH($C4879,RoutesPivot[[RouteID]:[RouteID]],0))</f>
        <v>619</v>
      </c>
      <c r="P4879">
        <f>INDEX(RoutesPivot[ListPrice],MATCH($C4879,RoutesPivot[[RouteID]:[RouteID]],0))</f>
        <v>250</v>
      </c>
      <c r="Q4879" t="str">
        <f>INDEX(AirportPivot[AirportName],MATCH($N4879,AirportPivot[[AirportID]:[AirportID]],0))</f>
        <v>John F Kennedy International</v>
      </c>
      <c r="R4879">
        <f>INDEX(AirportPivot[Gates (number of available)],MATCH($N4879,AirportPivot[[AirportID]:[AirportID]],0))</f>
        <v>120</v>
      </c>
    </row>
    <row r="4880" spans="1:18" x14ac:dyDescent="0.25">
      <c r="A4880" s="3" t="s">
        <v>4912</v>
      </c>
      <c r="B4880" s="12">
        <v>41755</v>
      </c>
      <c r="C4880" s="4" t="s">
        <v>80</v>
      </c>
      <c r="D4880" s="4">
        <v>1.9</v>
      </c>
      <c r="E4880" s="4">
        <v>143</v>
      </c>
      <c r="F4880" s="5">
        <v>0.70833333333333337</v>
      </c>
      <c r="G4880" s="6">
        <v>300</v>
      </c>
      <c r="H4880" s="7">
        <v>55500</v>
      </c>
      <c r="I4880" s="7">
        <f>FlightsPivot[[#This Row],[Total Fare]]*10%</f>
        <v>5550</v>
      </c>
      <c r="J4880" s="7">
        <f>FlightsPivot[[#This Row],[Total Fare]]+FlightsPivot[[#This Row],[10% tax ]]</f>
        <v>61050</v>
      </c>
      <c r="K4880" s="4">
        <v>4</v>
      </c>
      <c r="L4880" s="4">
        <v>2014</v>
      </c>
      <c r="M4880" t="str">
        <f>INDEX(RoutesPivot[DepAirport],MATCH($C4880,RoutesPivot[[RouteID]:[RouteID]],0))</f>
        <v>ORD</v>
      </c>
      <c r="N4880" t="str">
        <f>INDEX(RoutesPivot[AirportID],MATCH($C4880,RoutesPivot[[RouteID]:[RouteID]],0))</f>
        <v>MIA</v>
      </c>
      <c r="O4880">
        <f>INDEX(RoutesPivot[Distance],MATCH($C4880,RoutesPivot[[RouteID]:[RouteID]],0))</f>
        <v>1000</v>
      </c>
      <c r="P4880">
        <f>INDEX(RoutesPivot[ListPrice],MATCH($C4880,RoutesPivot[[RouteID]:[RouteID]],0))</f>
        <v>300</v>
      </c>
      <c r="Q4880" t="str">
        <f>INDEX(AirportPivot[AirportName],MATCH($N4880,AirportPivot[[AirportID]:[AirportID]],0))</f>
        <v>Miami International</v>
      </c>
      <c r="R4880">
        <f>INDEX(AirportPivot[Gates (number of available)],MATCH($N4880,AirportPivot[[AirportID]:[AirportID]],0))</f>
        <v>80</v>
      </c>
    </row>
    <row r="4881" spans="1:18" x14ac:dyDescent="0.25">
      <c r="A4881" s="3" t="s">
        <v>4913</v>
      </c>
      <c r="B4881" s="12">
        <v>41967</v>
      </c>
      <c r="C4881" s="4" t="s">
        <v>19</v>
      </c>
      <c r="D4881" s="4">
        <v>5.6</v>
      </c>
      <c r="E4881" s="4">
        <v>140</v>
      </c>
      <c r="F4881" s="5">
        <v>0.70833333333333337</v>
      </c>
      <c r="G4881" s="6">
        <v>300</v>
      </c>
      <c r="H4881" s="7">
        <v>55500</v>
      </c>
      <c r="I4881" s="7">
        <f>FlightsPivot[[#This Row],[Total Fare]]*10%</f>
        <v>5550</v>
      </c>
      <c r="J4881" s="7">
        <f>FlightsPivot[[#This Row],[Total Fare]]+FlightsPivot[[#This Row],[10% tax ]]</f>
        <v>61050</v>
      </c>
      <c r="K4881" s="4">
        <v>11</v>
      </c>
      <c r="L4881" s="4">
        <v>2014</v>
      </c>
      <c r="M4881" t="str">
        <f>INDEX(RoutesPivot[DepAirport],MATCH($C4881,RoutesPivot[[RouteID]:[RouteID]],0))</f>
        <v>ORD</v>
      </c>
      <c r="N4881" t="str">
        <f>INDEX(RoutesPivot[AirportID],MATCH($C4881,RoutesPivot[[RouteID]:[RouteID]],0))</f>
        <v>IAH</v>
      </c>
      <c r="O4881">
        <f>INDEX(RoutesPivot[Distance],MATCH($C4881,RoutesPivot[[RouteID]:[RouteID]],0))</f>
        <v>800</v>
      </c>
      <c r="P4881">
        <f>INDEX(RoutesPivot[ListPrice],MATCH($C4881,RoutesPivot[[RouteID]:[RouteID]],0))</f>
        <v>200</v>
      </c>
      <c r="Q4881" t="str">
        <f>INDEX(AirportPivot[AirportName],MATCH($N4881,AirportPivot[[AirportID]:[AirportID]],0))</f>
        <v>George Bush Intercontinental/Houston</v>
      </c>
      <c r="R4881">
        <f>INDEX(AirportPivot[Gates (number of available)],MATCH($N4881,AirportPivot[[AirportID]:[AirportID]],0))</f>
        <v>80</v>
      </c>
    </row>
    <row r="4882" spans="1:18" x14ac:dyDescent="0.25">
      <c r="A4882" s="3" t="s">
        <v>4914</v>
      </c>
      <c r="B4882" s="12">
        <v>41668</v>
      </c>
      <c r="C4882" s="4" t="s">
        <v>23</v>
      </c>
      <c r="D4882" s="4">
        <v>3.2</v>
      </c>
      <c r="E4882" s="4">
        <v>194</v>
      </c>
      <c r="F4882" s="5">
        <v>0.35416666666666669</v>
      </c>
      <c r="G4882" s="6">
        <v>300</v>
      </c>
      <c r="H4882" s="7">
        <v>49500</v>
      </c>
      <c r="I4882" s="7">
        <f>FlightsPivot[[#This Row],[Total Fare]]*10%</f>
        <v>4950</v>
      </c>
      <c r="J4882" s="7">
        <f>FlightsPivot[[#This Row],[Total Fare]]+FlightsPivot[[#This Row],[10% tax ]]</f>
        <v>54450</v>
      </c>
      <c r="K4882" s="4">
        <v>1</v>
      </c>
      <c r="L4882" s="4">
        <v>2014</v>
      </c>
      <c r="M4882" t="str">
        <f>INDEX(RoutesPivot[DepAirport],MATCH($C4882,RoutesPivot[[RouteID]:[RouteID]],0))</f>
        <v>ORD</v>
      </c>
      <c r="N4882" t="str">
        <f>INDEX(RoutesPivot[AirportID],MATCH($C4882,RoutesPivot[[RouteID]:[RouteID]],0))</f>
        <v>DEN</v>
      </c>
      <c r="O4882">
        <f>INDEX(RoutesPivot[Distance],MATCH($C4882,RoutesPivot[[RouteID]:[RouteID]],0))</f>
        <v>800</v>
      </c>
      <c r="P4882">
        <f>INDEX(RoutesPivot[ListPrice],MATCH($C4882,RoutesPivot[[RouteID]:[RouteID]],0))</f>
        <v>300</v>
      </c>
      <c r="Q4882" t="str">
        <f>INDEX(AirportPivot[AirportName],MATCH($N4882,AirportPivot[[AirportID]:[AirportID]],0))</f>
        <v>Denver International</v>
      </c>
      <c r="R4882">
        <f>INDEX(AirportPivot[Gates (number of available)],MATCH($N4882,AirportPivot[[AirportID]:[AirportID]],0))</f>
        <v>75</v>
      </c>
    </row>
    <row r="4883" spans="1:18" x14ac:dyDescent="0.25">
      <c r="A4883" s="3" t="s">
        <v>4915</v>
      </c>
      <c r="B4883" s="12">
        <v>41959</v>
      </c>
      <c r="C4883" s="4" t="s">
        <v>25</v>
      </c>
      <c r="D4883" s="4">
        <v>3.4</v>
      </c>
      <c r="E4883" s="4">
        <v>8</v>
      </c>
      <c r="F4883" s="5">
        <v>0.35416666666666669</v>
      </c>
      <c r="G4883" s="6">
        <v>200</v>
      </c>
      <c r="H4883" s="7">
        <v>37000</v>
      </c>
      <c r="I4883" s="7">
        <f>FlightsPivot[[#This Row],[Total Fare]]*10%</f>
        <v>3700</v>
      </c>
      <c r="J4883" s="7">
        <f>FlightsPivot[[#This Row],[Total Fare]]+FlightsPivot[[#This Row],[10% tax ]]</f>
        <v>40700</v>
      </c>
      <c r="K4883" s="4">
        <v>11</v>
      </c>
      <c r="L4883" s="4">
        <v>2014</v>
      </c>
      <c r="M4883" t="str">
        <f>INDEX(RoutesPivot[DepAirport],MATCH($C4883,RoutesPivot[[RouteID]:[RouteID]],0))</f>
        <v>ORD</v>
      </c>
      <c r="N4883" t="str">
        <f>INDEX(RoutesPivot[AirportID],MATCH($C4883,RoutesPivot[[RouteID]:[RouteID]],0))</f>
        <v>DFW</v>
      </c>
      <c r="O4883">
        <f>INDEX(RoutesPivot[Distance],MATCH($C4883,RoutesPivot[[RouteID]:[RouteID]],0))</f>
        <v>700</v>
      </c>
      <c r="P4883">
        <f>INDEX(RoutesPivot[ListPrice],MATCH($C4883,RoutesPivot[[RouteID]:[RouteID]],0))</f>
        <v>200</v>
      </c>
      <c r="Q4883" t="str">
        <f>INDEX(AirportPivot[AirportName],MATCH($N4883,AirportPivot[[AirportID]:[AirportID]],0))</f>
        <v>Dallas/Fort Worth International</v>
      </c>
      <c r="R4883">
        <f>INDEX(AirportPivot[Gates (number of available)],MATCH($N4883,AirportPivot[[AirportID]:[AirportID]],0))</f>
        <v>130</v>
      </c>
    </row>
    <row r="4884" spans="1:18" x14ac:dyDescent="0.25">
      <c r="A4884" s="3" t="s">
        <v>4916</v>
      </c>
      <c r="B4884" s="12">
        <v>42031</v>
      </c>
      <c r="C4884" s="4" t="s">
        <v>47</v>
      </c>
      <c r="D4884" s="4">
        <v>2.5</v>
      </c>
      <c r="E4884" s="4">
        <v>167</v>
      </c>
      <c r="F4884" s="5">
        <v>0.39583333333333331</v>
      </c>
      <c r="G4884" s="6">
        <v>250</v>
      </c>
      <c r="H4884" s="7">
        <v>41250</v>
      </c>
      <c r="I4884" s="7">
        <f>FlightsPivot[[#This Row],[Total Fare]]*10%</f>
        <v>4125</v>
      </c>
      <c r="J4884" s="7">
        <f>FlightsPivot[[#This Row],[Total Fare]]+FlightsPivot[[#This Row],[10% tax ]]</f>
        <v>45375</v>
      </c>
      <c r="K4884" s="4">
        <v>1</v>
      </c>
      <c r="L4884" s="4">
        <v>2015</v>
      </c>
      <c r="M4884" t="str">
        <f>INDEX(RoutesPivot[DepAirport],MATCH($C4884,RoutesPivot[[RouteID]:[RouteID]],0))</f>
        <v>ORD</v>
      </c>
      <c r="N4884" t="str">
        <f>INDEX(RoutesPivot[AirportID],MATCH($C4884,RoutesPivot[[RouteID]:[RouteID]],0))</f>
        <v>PHX</v>
      </c>
      <c r="O4884">
        <f>INDEX(RoutesPivot[Distance],MATCH($C4884,RoutesPivot[[RouteID]:[RouteID]],0))</f>
        <v>1200</v>
      </c>
      <c r="P4884">
        <f>INDEX(RoutesPivot[ListPrice],MATCH($C4884,RoutesPivot[[RouteID]:[RouteID]],0))</f>
        <v>250</v>
      </c>
      <c r="Q4884" t="str">
        <f>INDEX(AirportPivot[AirportName],MATCH($N4884,AirportPivot[[AirportID]:[AirportID]],0))</f>
        <v>Phoenix Sky Harbor International</v>
      </c>
      <c r="R4884">
        <f>INDEX(AirportPivot[Gates (number of available)],MATCH($N4884,AirportPivot[[AirportID]:[AirportID]],0))</f>
        <v>60</v>
      </c>
    </row>
    <row r="4885" spans="1:18" x14ac:dyDescent="0.25">
      <c r="A4885" s="3" t="s">
        <v>4917</v>
      </c>
      <c r="B4885" s="12">
        <v>42057</v>
      </c>
      <c r="C4885" s="4" t="s">
        <v>33</v>
      </c>
      <c r="D4885" s="4">
        <v>1.2</v>
      </c>
      <c r="E4885" s="4">
        <v>163</v>
      </c>
      <c r="F4885" s="5">
        <v>0.75</v>
      </c>
      <c r="G4885" s="6">
        <v>375</v>
      </c>
      <c r="H4885" s="7">
        <v>61875</v>
      </c>
      <c r="I4885" s="7">
        <f>FlightsPivot[[#This Row],[Total Fare]]*10%</f>
        <v>6187.5</v>
      </c>
      <c r="J4885" s="7">
        <f>FlightsPivot[[#This Row],[Total Fare]]+FlightsPivot[[#This Row],[10% tax ]]</f>
        <v>68062.5</v>
      </c>
      <c r="K4885" s="4">
        <v>2</v>
      </c>
      <c r="L4885" s="4">
        <v>2015</v>
      </c>
      <c r="M4885" t="str">
        <f>INDEX(RoutesPivot[DepAirport],MATCH($C4885,RoutesPivot[[RouteID]:[RouteID]],0))</f>
        <v>ORD</v>
      </c>
      <c r="N4885" t="str">
        <f>INDEX(RoutesPivot[AirportID],MATCH($C4885,RoutesPivot[[RouteID]:[RouteID]],0))</f>
        <v>SFO</v>
      </c>
      <c r="O4885">
        <f>INDEX(RoutesPivot[Distance],MATCH($C4885,RoutesPivot[[RouteID]:[RouteID]],0))</f>
        <v>1600</v>
      </c>
      <c r="P4885">
        <f>INDEX(RoutesPivot[ListPrice],MATCH($C4885,RoutesPivot[[RouteID]:[RouteID]],0))</f>
        <v>375</v>
      </c>
      <c r="Q4885" t="str">
        <f>INDEX(AirportPivot[AirportName],MATCH($N4885,AirportPivot[[AirportID]:[AirportID]],0))</f>
        <v>San Francisco International</v>
      </c>
      <c r="R4885">
        <f>INDEX(AirportPivot[Gates (number of available)],MATCH($N4885,AirportPivot[[AirportID]:[AirportID]],0))</f>
        <v>70</v>
      </c>
    </row>
    <row r="4886" spans="1:18" x14ac:dyDescent="0.25">
      <c r="A4886" s="3" t="s">
        <v>4918</v>
      </c>
      <c r="B4886" s="12">
        <v>42265</v>
      </c>
      <c r="C4886" s="4" t="s">
        <v>37</v>
      </c>
      <c r="D4886" s="4">
        <v>2.7</v>
      </c>
      <c r="E4886" s="4">
        <v>9</v>
      </c>
      <c r="F4886" s="5">
        <v>0.35416666666666669</v>
      </c>
      <c r="G4886" s="6">
        <v>350</v>
      </c>
      <c r="H4886" s="7">
        <v>64750</v>
      </c>
      <c r="I4886" s="7">
        <f>FlightsPivot[[#This Row],[Total Fare]]*10%</f>
        <v>6475</v>
      </c>
      <c r="J4886" s="7">
        <f>FlightsPivot[[#This Row],[Total Fare]]+FlightsPivot[[#This Row],[10% tax ]]</f>
        <v>71225</v>
      </c>
      <c r="K4886" s="4">
        <v>9</v>
      </c>
      <c r="L4886" s="4">
        <v>2015</v>
      </c>
      <c r="M4886" t="str">
        <f>INDEX(RoutesPivot[DepAirport],MATCH($C4886,RoutesPivot[[RouteID]:[RouteID]],0))</f>
        <v>ORD</v>
      </c>
      <c r="N4886" t="str">
        <f>INDEX(RoutesPivot[AirportID],MATCH($C4886,RoutesPivot[[RouteID]:[RouteID]],0))</f>
        <v>SEA</v>
      </c>
      <c r="O4886">
        <f>INDEX(RoutesPivot[Distance],MATCH($C4886,RoutesPivot[[RouteID]:[RouteID]],0))</f>
        <v>1500</v>
      </c>
      <c r="P4886">
        <f>INDEX(RoutesPivot[ListPrice],MATCH($C4886,RoutesPivot[[RouteID]:[RouteID]],0))</f>
        <v>350</v>
      </c>
      <c r="Q4886" t="str">
        <f>INDEX(AirportPivot[AirportName],MATCH($N4886,AirportPivot[[AirportID]:[AirportID]],0))</f>
        <v>Seattle-Tacoma International</v>
      </c>
      <c r="R4886">
        <f>INDEX(AirportPivot[Gates (number of available)],MATCH($N4886,AirportPivot[[AirportID]:[AirportID]],0))</f>
        <v>58</v>
      </c>
    </row>
    <row r="4887" spans="1:18" x14ac:dyDescent="0.25">
      <c r="A4887" s="3" t="s">
        <v>4919</v>
      </c>
      <c r="B4887" s="12">
        <v>42071</v>
      </c>
      <c r="C4887" s="4" t="s">
        <v>27</v>
      </c>
      <c r="D4887" s="4">
        <v>10.9</v>
      </c>
      <c r="E4887" s="4">
        <v>39</v>
      </c>
      <c r="F4887" s="5">
        <v>0.70833333333333337</v>
      </c>
      <c r="G4887" s="6">
        <v>200</v>
      </c>
      <c r="H4887" s="7">
        <v>33000</v>
      </c>
      <c r="I4887" s="7">
        <f>FlightsPivot[[#This Row],[Total Fare]]*10%</f>
        <v>3300</v>
      </c>
      <c r="J4887" s="7">
        <f>FlightsPivot[[#This Row],[Total Fare]]+FlightsPivot[[#This Row],[10% tax ]]</f>
        <v>36300</v>
      </c>
      <c r="K4887" s="4">
        <v>3</v>
      </c>
      <c r="L4887" s="4">
        <v>2015</v>
      </c>
      <c r="M4887" t="str">
        <f>INDEX(RoutesPivot[DepAirport],MATCH($C4887,RoutesPivot[[RouteID]:[RouteID]],0))</f>
        <v>ORD</v>
      </c>
      <c r="N4887" t="str">
        <f>INDEX(RoutesPivot[AirportID],MATCH($C4887,RoutesPivot[[RouteID]:[RouteID]],0))</f>
        <v>ATL</v>
      </c>
      <c r="O4887">
        <f>INDEX(RoutesPivot[Distance],MATCH($C4887,RoutesPivot[[RouteID]:[RouteID]],0))</f>
        <v>510</v>
      </c>
      <c r="P4887">
        <f>INDEX(RoutesPivot[ListPrice],MATCH($C4887,RoutesPivot[[RouteID]:[RouteID]],0))</f>
        <v>200</v>
      </c>
      <c r="Q4887" t="str">
        <f>INDEX(AirportPivot[AirportName],MATCH($N4887,AirportPivot[[AirportID]:[AirportID]],0))</f>
        <v>Hartsfield-Jackson Atlanta International</v>
      </c>
      <c r="R4887">
        <f>INDEX(AirportPivot[Gates (number of available)],MATCH($N4887,AirportPivot[[AirportID]:[AirportID]],0))</f>
        <v>100</v>
      </c>
    </row>
    <row r="4888" spans="1:18" x14ac:dyDescent="0.25">
      <c r="A4888" s="3" t="s">
        <v>4920</v>
      </c>
      <c r="B4888" s="12">
        <v>41874</v>
      </c>
      <c r="C4888" s="4" t="s">
        <v>103</v>
      </c>
      <c r="D4888" s="4">
        <v>0.9</v>
      </c>
      <c r="E4888" s="4">
        <v>76</v>
      </c>
      <c r="F4888" s="5">
        <v>0.45833333333333331</v>
      </c>
      <c r="G4888" s="6">
        <v>330</v>
      </c>
      <c r="H4888" s="7">
        <v>59730</v>
      </c>
      <c r="I4888" s="7">
        <f>FlightsPivot[[#This Row],[Total Fare]]*10%</f>
        <v>5973</v>
      </c>
      <c r="J4888" s="7">
        <f>FlightsPivot[[#This Row],[Total Fare]]+FlightsPivot[[#This Row],[10% tax ]]</f>
        <v>65703</v>
      </c>
      <c r="K4888" s="4">
        <v>8</v>
      </c>
      <c r="L4888" s="4">
        <v>2014</v>
      </c>
      <c r="M4888" t="str">
        <f>INDEX(RoutesPivot[DepAirport],MATCH($C4888,RoutesPivot[[RouteID]:[RouteID]],0))</f>
        <v>ORD</v>
      </c>
      <c r="N4888" t="str">
        <f>INDEX(RoutesPivot[AirportID],MATCH($C4888,RoutesPivot[[RouteID]:[RouteID]],0))</f>
        <v>IAD</v>
      </c>
      <c r="O4888">
        <f>INDEX(RoutesPivot[Distance],MATCH($C4888,RoutesPivot[[RouteID]:[RouteID]],0))</f>
        <v>515</v>
      </c>
      <c r="P4888">
        <f>INDEX(RoutesPivot[ListPrice],MATCH($C4888,RoutesPivot[[RouteID]:[RouteID]],0))</f>
        <v>300</v>
      </c>
      <c r="Q4888" t="str">
        <f>INDEX(AirportPivot[AirportName],MATCH($N4888,AirportPivot[[AirportID]:[AirportID]],0))</f>
        <v>Washington Dulles International</v>
      </c>
      <c r="R4888">
        <f>INDEX(AirportPivot[Gates (number of available)],MATCH($N4888,AirportPivot[[AirportID]:[AirportID]],0))</f>
        <v>95</v>
      </c>
    </row>
    <row r="4889" spans="1:18" x14ac:dyDescent="0.25">
      <c r="A4889" s="3" t="s">
        <v>4921</v>
      </c>
      <c r="B4889" s="12">
        <v>41991</v>
      </c>
      <c r="C4889" s="4" t="s">
        <v>30</v>
      </c>
      <c r="D4889" s="4">
        <v>2</v>
      </c>
      <c r="E4889" s="4">
        <v>3</v>
      </c>
      <c r="F4889" s="5">
        <v>0.875</v>
      </c>
      <c r="G4889" s="6">
        <v>250</v>
      </c>
      <c r="H4889" s="7">
        <v>46250</v>
      </c>
      <c r="I4889" s="7">
        <f>FlightsPivot[[#This Row],[Total Fare]]*10%</f>
        <v>4625</v>
      </c>
      <c r="J4889" s="7">
        <f>FlightsPivot[[#This Row],[Total Fare]]+FlightsPivot[[#This Row],[10% tax ]]</f>
        <v>50875</v>
      </c>
      <c r="K4889" s="4">
        <v>12</v>
      </c>
      <c r="L4889" s="4">
        <v>2014</v>
      </c>
      <c r="M4889" t="str">
        <f>INDEX(RoutesPivot[DepAirport],MATCH($C4889,RoutesPivot[[RouteID]:[RouteID]],0))</f>
        <v>ORD</v>
      </c>
      <c r="N4889" t="str">
        <f>INDEX(RoutesPivot[AirportID],MATCH($C4889,RoutesPivot[[RouteID]:[RouteID]],0))</f>
        <v>MCO</v>
      </c>
      <c r="O4889">
        <f>INDEX(RoutesPivot[Distance],MATCH($C4889,RoutesPivot[[RouteID]:[RouteID]],0))</f>
        <v>850</v>
      </c>
      <c r="P4889">
        <f>INDEX(RoutesPivot[ListPrice],MATCH($C4889,RoutesPivot[[RouteID]:[RouteID]],0))</f>
        <v>250</v>
      </c>
      <c r="Q4889" t="str">
        <f>INDEX(AirportPivot[AirportName],MATCH($N4889,AirportPivot[[AirportID]:[AirportID]],0))</f>
        <v>Orlando International</v>
      </c>
      <c r="R4889">
        <f>INDEX(AirportPivot[Gates (number of available)],MATCH($N4889,AirportPivot[[AirportID]:[AirportID]],0))</f>
        <v>67</v>
      </c>
    </row>
    <row r="4890" spans="1:18" x14ac:dyDescent="0.25">
      <c r="A4890" s="3" t="s">
        <v>4922</v>
      </c>
      <c r="B4890" s="12">
        <v>41889</v>
      </c>
      <c r="C4890" s="4" t="s">
        <v>70</v>
      </c>
      <c r="D4890" s="4">
        <v>2.1</v>
      </c>
      <c r="E4890" s="4">
        <v>58</v>
      </c>
      <c r="F4890" s="5">
        <v>0.41666666666666669</v>
      </c>
      <c r="G4890" s="6">
        <v>275</v>
      </c>
      <c r="H4890" s="7">
        <v>45375</v>
      </c>
      <c r="I4890" s="7">
        <f>FlightsPivot[[#This Row],[Total Fare]]*10%</f>
        <v>4537.5</v>
      </c>
      <c r="J4890" s="7">
        <f>FlightsPivot[[#This Row],[Total Fare]]+FlightsPivot[[#This Row],[10% tax ]]</f>
        <v>49912.5</v>
      </c>
      <c r="K4890" s="4">
        <v>9</v>
      </c>
      <c r="L4890" s="4">
        <v>2014</v>
      </c>
      <c r="M4890" t="str">
        <f>INDEX(RoutesPivot[DepAirport],MATCH($C4890,RoutesPivot[[RouteID]:[RouteID]],0))</f>
        <v>ORD</v>
      </c>
      <c r="N4890" t="str">
        <f>INDEX(RoutesPivot[AirportID],MATCH($C4890,RoutesPivot[[RouteID]:[RouteID]],0))</f>
        <v>LAS</v>
      </c>
      <c r="O4890">
        <f>INDEX(RoutesPivot[Distance],MATCH($C4890,RoutesPivot[[RouteID]:[RouteID]],0))</f>
        <v>1100</v>
      </c>
      <c r="P4890">
        <f>INDEX(RoutesPivot[ListPrice],MATCH($C4890,RoutesPivot[[RouteID]:[RouteID]],0))</f>
        <v>275</v>
      </c>
      <c r="Q4890" t="str">
        <f>INDEX(AirportPivot[AirportName],MATCH($N4890,AirportPivot[[AirportID]:[AirportID]],0))</f>
        <v>McCarran International</v>
      </c>
      <c r="R4890">
        <f>INDEX(AirportPivot[Gates (number of available)],MATCH($N4890,AirportPivot[[AirportID]:[AirportID]],0))</f>
        <v>68</v>
      </c>
    </row>
    <row r="4891" spans="1:18" x14ac:dyDescent="0.25">
      <c r="A4891" s="3" t="s">
        <v>4923</v>
      </c>
      <c r="B4891" s="12">
        <v>41823</v>
      </c>
      <c r="C4891" s="4" t="s">
        <v>37</v>
      </c>
      <c r="D4891" s="4">
        <v>1.4</v>
      </c>
      <c r="E4891" s="4">
        <v>148</v>
      </c>
      <c r="F4891" s="5">
        <v>0.75</v>
      </c>
      <c r="G4891" s="6">
        <v>385</v>
      </c>
      <c r="H4891" s="7">
        <v>71225</v>
      </c>
      <c r="I4891" s="7">
        <f>FlightsPivot[[#This Row],[Total Fare]]*10%</f>
        <v>7122.5</v>
      </c>
      <c r="J4891" s="7">
        <f>FlightsPivot[[#This Row],[Total Fare]]+FlightsPivot[[#This Row],[10% tax ]]</f>
        <v>78347.5</v>
      </c>
      <c r="K4891" s="4">
        <v>7</v>
      </c>
      <c r="L4891" s="4">
        <v>2014</v>
      </c>
      <c r="M4891" t="str">
        <f>INDEX(RoutesPivot[DepAirport],MATCH($C4891,RoutesPivot[[RouteID]:[RouteID]],0))</f>
        <v>ORD</v>
      </c>
      <c r="N4891" t="str">
        <f>INDEX(RoutesPivot[AirportID],MATCH($C4891,RoutesPivot[[RouteID]:[RouteID]],0))</f>
        <v>SEA</v>
      </c>
      <c r="O4891">
        <f>INDEX(RoutesPivot[Distance],MATCH($C4891,RoutesPivot[[RouteID]:[RouteID]],0))</f>
        <v>1500</v>
      </c>
      <c r="P4891">
        <f>INDEX(RoutesPivot[ListPrice],MATCH($C4891,RoutesPivot[[RouteID]:[RouteID]],0))</f>
        <v>350</v>
      </c>
      <c r="Q4891" t="str">
        <f>INDEX(AirportPivot[AirportName],MATCH($N4891,AirportPivot[[AirportID]:[AirportID]],0))</f>
        <v>Seattle-Tacoma International</v>
      </c>
      <c r="R4891">
        <f>INDEX(AirportPivot[Gates (number of available)],MATCH($N4891,AirportPivot[[AirportID]:[AirportID]],0))</f>
        <v>58</v>
      </c>
    </row>
    <row r="4892" spans="1:18" x14ac:dyDescent="0.25">
      <c r="A4892" s="3" t="s">
        <v>4924</v>
      </c>
      <c r="B4892" s="12">
        <v>41819</v>
      </c>
      <c r="C4892" s="4" t="s">
        <v>13</v>
      </c>
      <c r="D4892" s="4">
        <v>2.4</v>
      </c>
      <c r="E4892" s="4">
        <v>181</v>
      </c>
      <c r="F4892" s="5">
        <v>0.72916666666666663</v>
      </c>
      <c r="G4892" s="6">
        <v>275</v>
      </c>
      <c r="H4892" s="7">
        <v>45375</v>
      </c>
      <c r="I4892" s="7">
        <f>FlightsPivot[[#This Row],[Total Fare]]*10%</f>
        <v>4537.5</v>
      </c>
      <c r="J4892" s="7">
        <f>FlightsPivot[[#This Row],[Total Fare]]+FlightsPivot[[#This Row],[10% tax ]]</f>
        <v>49912.5</v>
      </c>
      <c r="K4892" s="4">
        <v>6</v>
      </c>
      <c r="L4892" s="4">
        <v>2014</v>
      </c>
      <c r="M4892" t="str">
        <f>INDEX(RoutesPivot[DepAirport],MATCH($C4892,RoutesPivot[[RouteID]:[RouteID]],0))</f>
        <v>ORD</v>
      </c>
      <c r="N4892" t="str">
        <f>INDEX(RoutesPivot[AirportID],MATCH($C4892,RoutesPivot[[RouteID]:[RouteID]],0))</f>
        <v>JFK</v>
      </c>
      <c r="O4892">
        <f>INDEX(RoutesPivot[Distance],MATCH($C4892,RoutesPivot[[RouteID]:[RouteID]],0))</f>
        <v>619</v>
      </c>
      <c r="P4892">
        <f>INDEX(RoutesPivot[ListPrice],MATCH($C4892,RoutesPivot[[RouteID]:[RouteID]],0))</f>
        <v>250</v>
      </c>
      <c r="Q4892" t="str">
        <f>INDEX(AirportPivot[AirportName],MATCH($N4892,AirportPivot[[AirportID]:[AirportID]],0))</f>
        <v>John F Kennedy International</v>
      </c>
      <c r="R4892">
        <f>INDEX(AirportPivot[Gates (number of available)],MATCH($N4892,AirportPivot[[AirportID]:[AirportID]],0))</f>
        <v>120</v>
      </c>
    </row>
    <row r="4893" spans="1:18" x14ac:dyDescent="0.25">
      <c r="A4893" s="3" t="s">
        <v>4925</v>
      </c>
      <c r="B4893" s="12">
        <v>41646</v>
      </c>
      <c r="C4893" s="4" t="s">
        <v>11</v>
      </c>
      <c r="D4893" s="4">
        <v>2.4</v>
      </c>
      <c r="E4893" s="4">
        <v>172</v>
      </c>
      <c r="F4893" s="5">
        <v>0.70833333333333337</v>
      </c>
      <c r="G4893" s="6">
        <v>300</v>
      </c>
      <c r="H4893" s="7">
        <v>49500</v>
      </c>
      <c r="I4893" s="7">
        <f>FlightsPivot[[#This Row],[Total Fare]]*10%</f>
        <v>4950</v>
      </c>
      <c r="J4893" s="7">
        <f>FlightsPivot[[#This Row],[Total Fare]]+FlightsPivot[[#This Row],[10% tax ]]</f>
        <v>54450</v>
      </c>
      <c r="K4893" s="4">
        <v>1</v>
      </c>
      <c r="L4893" s="4">
        <v>2014</v>
      </c>
      <c r="M4893" t="str">
        <f>INDEX(RoutesPivot[DepAirport],MATCH($C4893,RoutesPivot[[RouteID]:[RouteID]],0))</f>
        <v>ORD</v>
      </c>
      <c r="N4893" t="str">
        <f>INDEX(RoutesPivot[AirportID],MATCH($C4893,RoutesPivot[[RouteID]:[RouteID]],0))</f>
        <v>BOS</v>
      </c>
      <c r="O4893">
        <f>INDEX(RoutesPivot[Distance],MATCH($C4893,RoutesPivot[[RouteID]:[RouteID]],0))</f>
        <v>730</v>
      </c>
      <c r="P4893">
        <f>INDEX(RoutesPivot[ListPrice],MATCH($C4893,RoutesPivot[[RouteID]:[RouteID]],0))</f>
        <v>300</v>
      </c>
      <c r="Q4893" t="str">
        <f>INDEX(AirportPivot[AirportName],MATCH($N4893,AirportPivot[[AirportID]:[AirportID]],0))</f>
        <v>General Edward Lawrence Logan International</v>
      </c>
      <c r="R4893">
        <f>INDEX(AirportPivot[Gates (number of available)],MATCH($N4893,AirportPivot[[AirportID]:[AirportID]],0))</f>
        <v>63</v>
      </c>
    </row>
    <row r="4894" spans="1:18" x14ac:dyDescent="0.25">
      <c r="A4894" s="3" t="s">
        <v>4926</v>
      </c>
      <c r="B4894" s="12">
        <v>42333</v>
      </c>
      <c r="C4894" s="4" t="s">
        <v>23</v>
      </c>
      <c r="D4894" s="4">
        <v>3.1</v>
      </c>
      <c r="E4894" s="4">
        <v>141</v>
      </c>
      <c r="F4894" s="5">
        <v>0.89583333333333337</v>
      </c>
      <c r="G4894" s="6">
        <v>450</v>
      </c>
      <c r="H4894" s="7">
        <v>83250</v>
      </c>
      <c r="I4894" s="7">
        <f>FlightsPivot[[#This Row],[Total Fare]]*10%</f>
        <v>8325</v>
      </c>
      <c r="J4894" s="7">
        <f>FlightsPivot[[#This Row],[Total Fare]]+FlightsPivot[[#This Row],[10% tax ]]</f>
        <v>91575</v>
      </c>
      <c r="K4894" s="4">
        <v>11</v>
      </c>
      <c r="L4894" s="4">
        <v>2015</v>
      </c>
      <c r="M4894" t="str">
        <f>INDEX(RoutesPivot[DepAirport],MATCH($C4894,RoutesPivot[[RouteID]:[RouteID]],0))</f>
        <v>ORD</v>
      </c>
      <c r="N4894" t="str">
        <f>INDEX(RoutesPivot[AirportID],MATCH($C4894,RoutesPivot[[RouteID]:[RouteID]],0))</f>
        <v>DEN</v>
      </c>
      <c r="O4894">
        <f>INDEX(RoutesPivot[Distance],MATCH($C4894,RoutesPivot[[RouteID]:[RouteID]],0))</f>
        <v>800</v>
      </c>
      <c r="P4894">
        <f>INDEX(RoutesPivot[ListPrice],MATCH($C4894,RoutesPivot[[RouteID]:[RouteID]],0))</f>
        <v>300</v>
      </c>
      <c r="Q4894" t="str">
        <f>INDEX(AirportPivot[AirportName],MATCH($N4894,AirportPivot[[AirportID]:[AirportID]],0))</f>
        <v>Denver International</v>
      </c>
      <c r="R4894">
        <f>INDEX(AirportPivot[Gates (number of available)],MATCH($N4894,AirportPivot[[AirportID]:[AirportID]],0))</f>
        <v>75</v>
      </c>
    </row>
    <row r="4895" spans="1:18" x14ac:dyDescent="0.25">
      <c r="A4895" s="3" t="s">
        <v>4927</v>
      </c>
      <c r="B4895" s="12">
        <v>41933</v>
      </c>
      <c r="C4895" s="4" t="s">
        <v>33</v>
      </c>
      <c r="D4895" s="4">
        <v>1.7</v>
      </c>
      <c r="E4895" s="4">
        <v>52</v>
      </c>
      <c r="F4895" s="5">
        <v>0.3125</v>
      </c>
      <c r="G4895" s="6">
        <v>375</v>
      </c>
      <c r="H4895" s="7">
        <v>61875</v>
      </c>
      <c r="I4895" s="7">
        <f>FlightsPivot[[#This Row],[Total Fare]]*10%</f>
        <v>6187.5</v>
      </c>
      <c r="J4895" s="7">
        <f>FlightsPivot[[#This Row],[Total Fare]]+FlightsPivot[[#This Row],[10% tax ]]</f>
        <v>68062.5</v>
      </c>
      <c r="K4895" s="4">
        <v>10</v>
      </c>
      <c r="L4895" s="4">
        <v>2014</v>
      </c>
      <c r="M4895" t="str">
        <f>INDEX(RoutesPivot[DepAirport],MATCH($C4895,RoutesPivot[[RouteID]:[RouteID]],0))</f>
        <v>ORD</v>
      </c>
      <c r="N4895" t="str">
        <f>INDEX(RoutesPivot[AirportID],MATCH($C4895,RoutesPivot[[RouteID]:[RouteID]],0))</f>
        <v>SFO</v>
      </c>
      <c r="O4895">
        <f>INDEX(RoutesPivot[Distance],MATCH($C4895,RoutesPivot[[RouteID]:[RouteID]],0))</f>
        <v>1600</v>
      </c>
      <c r="P4895">
        <f>INDEX(RoutesPivot[ListPrice],MATCH($C4895,RoutesPivot[[RouteID]:[RouteID]],0))</f>
        <v>375</v>
      </c>
      <c r="Q4895" t="str">
        <f>INDEX(AirportPivot[AirportName],MATCH($N4895,AirportPivot[[AirportID]:[AirportID]],0))</f>
        <v>San Francisco International</v>
      </c>
      <c r="R4895">
        <f>INDEX(AirportPivot[Gates (number of available)],MATCH($N4895,AirportPivot[[AirportID]:[AirportID]],0))</f>
        <v>70</v>
      </c>
    </row>
    <row r="4896" spans="1:18" x14ac:dyDescent="0.25">
      <c r="A4896" s="3" t="s">
        <v>4928</v>
      </c>
      <c r="B4896" s="12">
        <v>42129</v>
      </c>
      <c r="C4896" s="4" t="s">
        <v>37</v>
      </c>
      <c r="D4896" s="4">
        <v>2.2000000000000002</v>
      </c>
      <c r="E4896" s="4">
        <v>56</v>
      </c>
      <c r="F4896" s="5">
        <v>0.79166666666666663</v>
      </c>
      <c r="G4896" s="6">
        <v>350</v>
      </c>
      <c r="H4896" s="7">
        <v>57750</v>
      </c>
      <c r="I4896" s="7">
        <f>FlightsPivot[[#This Row],[Total Fare]]*10%</f>
        <v>5775</v>
      </c>
      <c r="J4896" s="7">
        <f>FlightsPivot[[#This Row],[Total Fare]]+FlightsPivot[[#This Row],[10% tax ]]</f>
        <v>63525</v>
      </c>
      <c r="K4896" s="4">
        <v>5</v>
      </c>
      <c r="L4896" s="4">
        <v>2015</v>
      </c>
      <c r="M4896" t="str">
        <f>INDEX(RoutesPivot[DepAirport],MATCH($C4896,RoutesPivot[[RouteID]:[RouteID]],0))</f>
        <v>ORD</v>
      </c>
      <c r="N4896" t="str">
        <f>INDEX(RoutesPivot[AirportID],MATCH($C4896,RoutesPivot[[RouteID]:[RouteID]],0))</f>
        <v>SEA</v>
      </c>
      <c r="O4896">
        <f>INDEX(RoutesPivot[Distance],MATCH($C4896,RoutesPivot[[RouteID]:[RouteID]],0))</f>
        <v>1500</v>
      </c>
      <c r="P4896">
        <f>INDEX(RoutesPivot[ListPrice],MATCH($C4896,RoutesPivot[[RouteID]:[RouteID]],0))</f>
        <v>350</v>
      </c>
      <c r="Q4896" t="str">
        <f>INDEX(AirportPivot[AirportName],MATCH($N4896,AirportPivot[[AirportID]:[AirportID]],0))</f>
        <v>Seattle-Tacoma International</v>
      </c>
      <c r="R4896">
        <f>INDEX(AirportPivot[Gates (number of available)],MATCH($N4896,AirportPivot[[AirportID]:[AirportID]],0))</f>
        <v>58</v>
      </c>
    </row>
    <row r="4897" spans="1:18" x14ac:dyDescent="0.25">
      <c r="A4897" s="3" t="s">
        <v>4929</v>
      </c>
      <c r="B4897" s="12">
        <v>42192</v>
      </c>
      <c r="C4897" s="4" t="s">
        <v>33</v>
      </c>
      <c r="D4897" s="4">
        <v>2.9</v>
      </c>
      <c r="E4897" s="4">
        <v>206</v>
      </c>
      <c r="F4897" s="5">
        <v>0.29166666666666669</v>
      </c>
      <c r="G4897" s="6">
        <v>412.5</v>
      </c>
      <c r="H4897" s="7">
        <v>68062.5</v>
      </c>
      <c r="I4897" s="7">
        <f>FlightsPivot[[#This Row],[Total Fare]]*10%</f>
        <v>6806.25</v>
      </c>
      <c r="J4897" s="7">
        <f>FlightsPivot[[#This Row],[Total Fare]]+FlightsPivot[[#This Row],[10% tax ]]</f>
        <v>74868.75</v>
      </c>
      <c r="K4897" s="4">
        <v>7</v>
      </c>
      <c r="L4897" s="4">
        <v>2015</v>
      </c>
      <c r="M4897" t="str">
        <f>INDEX(RoutesPivot[DepAirport],MATCH($C4897,RoutesPivot[[RouteID]:[RouteID]],0))</f>
        <v>ORD</v>
      </c>
      <c r="N4897" t="str">
        <f>INDEX(RoutesPivot[AirportID],MATCH($C4897,RoutesPivot[[RouteID]:[RouteID]],0))</f>
        <v>SFO</v>
      </c>
      <c r="O4897">
        <f>INDEX(RoutesPivot[Distance],MATCH($C4897,RoutesPivot[[RouteID]:[RouteID]],0))</f>
        <v>1600</v>
      </c>
      <c r="P4897">
        <f>INDEX(RoutesPivot[ListPrice],MATCH($C4897,RoutesPivot[[RouteID]:[RouteID]],0))</f>
        <v>375</v>
      </c>
      <c r="Q4897" t="str">
        <f>INDEX(AirportPivot[AirportName],MATCH($N4897,AirportPivot[[AirportID]:[AirportID]],0))</f>
        <v>San Francisco International</v>
      </c>
      <c r="R4897">
        <f>INDEX(AirportPivot[Gates (number of available)],MATCH($N4897,AirportPivot[[AirportID]:[AirportID]],0))</f>
        <v>70</v>
      </c>
    </row>
    <row r="4898" spans="1:18" x14ac:dyDescent="0.25">
      <c r="A4898" s="3" t="s">
        <v>4930</v>
      </c>
      <c r="B4898" s="12">
        <v>41719</v>
      </c>
      <c r="C4898" s="4" t="s">
        <v>17</v>
      </c>
      <c r="D4898" s="4">
        <v>4.4000000000000004</v>
      </c>
      <c r="E4898" s="4">
        <v>59</v>
      </c>
      <c r="F4898" s="5">
        <v>0.70833333333333337</v>
      </c>
      <c r="G4898" s="6">
        <v>350</v>
      </c>
      <c r="H4898" s="7">
        <v>57750</v>
      </c>
      <c r="I4898" s="7">
        <f>FlightsPivot[[#This Row],[Total Fare]]*10%</f>
        <v>5775</v>
      </c>
      <c r="J4898" s="7">
        <f>FlightsPivot[[#This Row],[Total Fare]]+FlightsPivot[[#This Row],[10% tax ]]</f>
        <v>63525</v>
      </c>
      <c r="K4898" s="4">
        <v>3</v>
      </c>
      <c r="L4898" s="4">
        <v>2014</v>
      </c>
      <c r="M4898" t="str">
        <f>INDEX(RoutesPivot[DepAirport],MATCH($C4898,RoutesPivot[[RouteID]:[RouteID]],0))</f>
        <v>ORD</v>
      </c>
      <c r="N4898" t="str">
        <f>INDEX(RoutesPivot[AirportID],MATCH($C4898,RoutesPivot[[RouteID]:[RouteID]],0))</f>
        <v>LAX</v>
      </c>
      <c r="O4898">
        <f>INDEX(RoutesPivot[Distance],MATCH($C4898,RoutesPivot[[RouteID]:[RouteID]],0))</f>
        <v>1518</v>
      </c>
      <c r="P4898">
        <f>INDEX(RoutesPivot[ListPrice],MATCH($C4898,RoutesPivot[[RouteID]:[RouteID]],0))</f>
        <v>350</v>
      </c>
      <c r="Q4898" t="str">
        <f>INDEX(AirportPivot[AirportName],MATCH($N4898,AirportPivot[[AirportID]:[AirportID]],0))</f>
        <v>Los Angeles International</v>
      </c>
      <c r="R4898">
        <f>INDEX(AirportPivot[Gates (number of available)],MATCH($N4898,AirportPivot[[AirportID]:[AirportID]],0))</f>
        <v>86</v>
      </c>
    </row>
    <row r="4899" spans="1:18" x14ac:dyDescent="0.25">
      <c r="A4899" s="3" t="s">
        <v>4931</v>
      </c>
      <c r="B4899" s="12">
        <v>41866</v>
      </c>
      <c r="C4899" s="4" t="s">
        <v>25</v>
      </c>
      <c r="D4899" s="4">
        <v>2.1</v>
      </c>
      <c r="E4899" s="4">
        <v>95</v>
      </c>
      <c r="F4899" s="5">
        <v>0.70833333333333337</v>
      </c>
      <c r="G4899" s="6">
        <v>220</v>
      </c>
      <c r="H4899" s="7">
        <v>40700</v>
      </c>
      <c r="I4899" s="7">
        <f>FlightsPivot[[#This Row],[Total Fare]]*10%</f>
        <v>4070</v>
      </c>
      <c r="J4899" s="7">
        <f>FlightsPivot[[#This Row],[Total Fare]]+FlightsPivot[[#This Row],[10% tax ]]</f>
        <v>44770</v>
      </c>
      <c r="K4899" s="4">
        <v>8</v>
      </c>
      <c r="L4899" s="4">
        <v>2014</v>
      </c>
      <c r="M4899" t="str">
        <f>INDEX(RoutesPivot[DepAirport],MATCH($C4899,RoutesPivot[[RouteID]:[RouteID]],0))</f>
        <v>ORD</v>
      </c>
      <c r="N4899" t="str">
        <f>INDEX(RoutesPivot[AirportID],MATCH($C4899,RoutesPivot[[RouteID]:[RouteID]],0))</f>
        <v>DFW</v>
      </c>
      <c r="O4899">
        <f>INDEX(RoutesPivot[Distance],MATCH($C4899,RoutesPivot[[RouteID]:[RouteID]],0))</f>
        <v>700</v>
      </c>
      <c r="P4899">
        <f>INDEX(RoutesPivot[ListPrice],MATCH($C4899,RoutesPivot[[RouteID]:[RouteID]],0))</f>
        <v>200</v>
      </c>
      <c r="Q4899" t="str">
        <f>INDEX(AirportPivot[AirportName],MATCH($N4899,AirportPivot[[AirportID]:[AirportID]],0))</f>
        <v>Dallas/Fort Worth International</v>
      </c>
      <c r="R4899">
        <f>INDEX(AirportPivot[Gates (number of available)],MATCH($N4899,AirportPivot[[AirportID]:[AirportID]],0))</f>
        <v>130</v>
      </c>
    </row>
    <row r="4900" spans="1:18" x14ac:dyDescent="0.25">
      <c r="A4900" s="3" t="s">
        <v>4932</v>
      </c>
      <c r="B4900" s="12">
        <v>41813</v>
      </c>
      <c r="C4900" s="4" t="s">
        <v>25</v>
      </c>
      <c r="D4900" s="4">
        <v>2.2999999999999998</v>
      </c>
      <c r="E4900" s="4">
        <v>40</v>
      </c>
      <c r="F4900" s="5">
        <v>0.70833333333333337</v>
      </c>
      <c r="G4900" s="6">
        <v>220</v>
      </c>
      <c r="H4900" s="7">
        <v>36300</v>
      </c>
      <c r="I4900" s="7">
        <f>FlightsPivot[[#This Row],[Total Fare]]*10%</f>
        <v>3630</v>
      </c>
      <c r="J4900" s="7">
        <f>FlightsPivot[[#This Row],[Total Fare]]+FlightsPivot[[#This Row],[10% tax ]]</f>
        <v>39930</v>
      </c>
      <c r="K4900" s="4">
        <v>6</v>
      </c>
      <c r="L4900" s="4">
        <v>2014</v>
      </c>
      <c r="M4900" t="str">
        <f>INDEX(RoutesPivot[DepAirport],MATCH($C4900,RoutesPivot[[RouteID]:[RouteID]],0))</f>
        <v>ORD</v>
      </c>
      <c r="N4900" t="str">
        <f>INDEX(RoutesPivot[AirportID],MATCH($C4900,RoutesPivot[[RouteID]:[RouteID]],0))</f>
        <v>DFW</v>
      </c>
      <c r="O4900">
        <f>INDEX(RoutesPivot[Distance],MATCH($C4900,RoutesPivot[[RouteID]:[RouteID]],0))</f>
        <v>700</v>
      </c>
      <c r="P4900">
        <f>INDEX(RoutesPivot[ListPrice],MATCH($C4900,RoutesPivot[[RouteID]:[RouteID]],0))</f>
        <v>200</v>
      </c>
      <c r="Q4900" t="str">
        <f>INDEX(AirportPivot[AirportName],MATCH($N4900,AirportPivot[[AirportID]:[AirportID]],0))</f>
        <v>Dallas/Fort Worth International</v>
      </c>
      <c r="R4900">
        <f>INDEX(AirportPivot[Gates (number of available)],MATCH($N4900,AirportPivot[[AirportID]:[AirportID]],0))</f>
        <v>130</v>
      </c>
    </row>
    <row r="4901" spans="1:18" x14ac:dyDescent="0.25">
      <c r="A4901" s="3" t="s">
        <v>4933</v>
      </c>
      <c r="B4901" s="12">
        <v>41749</v>
      </c>
      <c r="C4901" s="4" t="s">
        <v>70</v>
      </c>
      <c r="D4901" s="4">
        <v>3.7</v>
      </c>
      <c r="E4901" s="4">
        <v>19</v>
      </c>
      <c r="F4901" s="5">
        <v>0.72916666666666663</v>
      </c>
      <c r="G4901" s="6">
        <v>275</v>
      </c>
      <c r="H4901" s="7">
        <v>50875</v>
      </c>
      <c r="I4901" s="7">
        <f>FlightsPivot[[#This Row],[Total Fare]]*10%</f>
        <v>5087.5</v>
      </c>
      <c r="J4901" s="7">
        <f>FlightsPivot[[#This Row],[Total Fare]]+FlightsPivot[[#This Row],[10% tax ]]</f>
        <v>55962.5</v>
      </c>
      <c r="K4901" s="4">
        <v>4</v>
      </c>
      <c r="L4901" s="4">
        <v>2014</v>
      </c>
      <c r="M4901" t="str">
        <f>INDEX(RoutesPivot[DepAirport],MATCH($C4901,RoutesPivot[[RouteID]:[RouteID]],0))</f>
        <v>ORD</v>
      </c>
      <c r="N4901" t="str">
        <f>INDEX(RoutesPivot[AirportID],MATCH($C4901,RoutesPivot[[RouteID]:[RouteID]],0))</f>
        <v>LAS</v>
      </c>
      <c r="O4901">
        <f>INDEX(RoutesPivot[Distance],MATCH($C4901,RoutesPivot[[RouteID]:[RouteID]],0))</f>
        <v>1100</v>
      </c>
      <c r="P4901">
        <f>INDEX(RoutesPivot[ListPrice],MATCH($C4901,RoutesPivot[[RouteID]:[RouteID]],0))</f>
        <v>275</v>
      </c>
      <c r="Q4901" t="str">
        <f>INDEX(AirportPivot[AirportName],MATCH($N4901,AirportPivot[[AirportID]:[AirportID]],0))</f>
        <v>McCarran International</v>
      </c>
      <c r="R4901">
        <f>INDEX(AirportPivot[Gates (number of available)],MATCH($N4901,AirportPivot[[AirportID]:[AirportID]],0))</f>
        <v>68</v>
      </c>
    </row>
    <row r="4902" spans="1:18" x14ac:dyDescent="0.25">
      <c r="A4902" s="3" t="s">
        <v>4934</v>
      </c>
      <c r="B4902" s="12">
        <v>42055</v>
      </c>
      <c r="C4902" s="4" t="s">
        <v>13</v>
      </c>
      <c r="D4902" s="4">
        <v>2.1</v>
      </c>
      <c r="E4902" s="4">
        <v>109</v>
      </c>
      <c r="F4902" s="5">
        <v>0.75</v>
      </c>
      <c r="G4902" s="6">
        <v>250</v>
      </c>
      <c r="H4902" s="7">
        <v>46250</v>
      </c>
      <c r="I4902" s="7">
        <f>FlightsPivot[[#This Row],[Total Fare]]*10%</f>
        <v>4625</v>
      </c>
      <c r="J4902" s="7">
        <f>FlightsPivot[[#This Row],[Total Fare]]+FlightsPivot[[#This Row],[10% tax ]]</f>
        <v>50875</v>
      </c>
      <c r="K4902" s="4">
        <v>2</v>
      </c>
      <c r="L4902" s="4">
        <v>2015</v>
      </c>
      <c r="M4902" t="str">
        <f>INDEX(RoutesPivot[DepAirport],MATCH($C4902,RoutesPivot[[RouteID]:[RouteID]],0))</f>
        <v>ORD</v>
      </c>
      <c r="N4902" t="str">
        <f>INDEX(RoutesPivot[AirportID],MATCH($C4902,RoutesPivot[[RouteID]:[RouteID]],0))</f>
        <v>JFK</v>
      </c>
      <c r="O4902">
        <f>INDEX(RoutesPivot[Distance],MATCH($C4902,RoutesPivot[[RouteID]:[RouteID]],0))</f>
        <v>619</v>
      </c>
      <c r="P4902">
        <f>INDEX(RoutesPivot[ListPrice],MATCH($C4902,RoutesPivot[[RouteID]:[RouteID]],0))</f>
        <v>250</v>
      </c>
      <c r="Q4902" t="str">
        <f>INDEX(AirportPivot[AirportName],MATCH($N4902,AirportPivot[[AirportID]:[AirportID]],0))</f>
        <v>John F Kennedy International</v>
      </c>
      <c r="R4902">
        <f>INDEX(AirportPivot[Gates (number of available)],MATCH($N4902,AirportPivot[[AirportID]:[AirportID]],0))</f>
        <v>120</v>
      </c>
    </row>
    <row r="4903" spans="1:18" x14ac:dyDescent="0.25">
      <c r="A4903" s="3" t="s">
        <v>4935</v>
      </c>
      <c r="B4903" s="12">
        <v>42264</v>
      </c>
      <c r="C4903" s="4" t="s">
        <v>21</v>
      </c>
      <c r="D4903" s="4">
        <v>2.2000000000000002</v>
      </c>
      <c r="E4903" s="4">
        <v>169</v>
      </c>
      <c r="F4903" s="5">
        <v>0.29166666666666669</v>
      </c>
      <c r="G4903" s="6">
        <v>125</v>
      </c>
      <c r="H4903" s="7">
        <v>20625</v>
      </c>
      <c r="I4903" s="7">
        <f>FlightsPivot[[#This Row],[Total Fare]]*10%</f>
        <v>2062.5</v>
      </c>
      <c r="J4903" s="7">
        <f>FlightsPivot[[#This Row],[Total Fare]]+FlightsPivot[[#This Row],[10% tax ]]</f>
        <v>22687.5</v>
      </c>
      <c r="K4903" s="4">
        <v>9</v>
      </c>
      <c r="L4903" s="4">
        <v>2015</v>
      </c>
      <c r="M4903" t="str">
        <f>INDEX(RoutesPivot[DepAirport],MATCH($C4903,RoutesPivot[[RouteID]:[RouteID]],0))</f>
        <v>ORD</v>
      </c>
      <c r="N4903" t="str">
        <f>INDEX(RoutesPivot[AirportID],MATCH($C4903,RoutesPivot[[RouteID]:[RouteID]],0))</f>
        <v>CLT</v>
      </c>
      <c r="O4903">
        <f>INDEX(RoutesPivot[Distance],MATCH($C4903,RoutesPivot[[RouteID]:[RouteID]],0))</f>
        <v>700</v>
      </c>
      <c r="P4903">
        <f>INDEX(RoutesPivot[ListPrice],MATCH($C4903,RoutesPivot[[RouteID]:[RouteID]],0))</f>
        <v>125</v>
      </c>
      <c r="Q4903" t="str">
        <f>INDEX(AirportPivot[AirportName],MATCH($N4903,AirportPivot[[AirportID]:[AirportID]],0))</f>
        <v>Charlotte/Douglas International</v>
      </c>
      <c r="R4903">
        <f>INDEX(AirportPivot[Gates (number of available)],MATCH($N4903,AirportPivot[[AirportID]:[AirportID]],0))</f>
        <v>65</v>
      </c>
    </row>
    <row r="4904" spans="1:18" x14ac:dyDescent="0.25">
      <c r="A4904" s="3" t="s">
        <v>4936</v>
      </c>
      <c r="B4904" s="12">
        <v>41915</v>
      </c>
      <c r="C4904" s="4" t="s">
        <v>30</v>
      </c>
      <c r="D4904" s="4">
        <v>2.1</v>
      </c>
      <c r="E4904" s="4">
        <v>80</v>
      </c>
      <c r="F4904" s="5">
        <v>0.83333333333333337</v>
      </c>
      <c r="G4904" s="6">
        <v>250</v>
      </c>
      <c r="H4904" s="7">
        <v>45250</v>
      </c>
      <c r="I4904" s="7">
        <f>FlightsPivot[[#This Row],[Total Fare]]*10%</f>
        <v>4525</v>
      </c>
      <c r="J4904" s="7">
        <f>FlightsPivot[[#This Row],[Total Fare]]+FlightsPivot[[#This Row],[10% tax ]]</f>
        <v>49775</v>
      </c>
      <c r="K4904" s="4">
        <v>10</v>
      </c>
      <c r="L4904" s="4">
        <v>2014</v>
      </c>
      <c r="M4904" t="str">
        <f>INDEX(RoutesPivot[DepAirport],MATCH($C4904,RoutesPivot[[RouteID]:[RouteID]],0))</f>
        <v>ORD</v>
      </c>
      <c r="N4904" t="str">
        <f>INDEX(RoutesPivot[AirportID],MATCH($C4904,RoutesPivot[[RouteID]:[RouteID]],0))</f>
        <v>MCO</v>
      </c>
      <c r="O4904">
        <f>INDEX(RoutesPivot[Distance],MATCH($C4904,RoutesPivot[[RouteID]:[RouteID]],0))</f>
        <v>850</v>
      </c>
      <c r="P4904">
        <f>INDEX(RoutesPivot[ListPrice],MATCH($C4904,RoutesPivot[[RouteID]:[RouteID]],0))</f>
        <v>250</v>
      </c>
      <c r="Q4904" t="str">
        <f>INDEX(AirportPivot[AirportName],MATCH($N4904,AirportPivot[[AirportID]:[AirportID]],0))</f>
        <v>Orlando International</v>
      </c>
      <c r="R4904">
        <f>INDEX(AirportPivot[Gates (number of available)],MATCH($N4904,AirportPivot[[AirportID]:[AirportID]],0))</f>
        <v>67</v>
      </c>
    </row>
    <row r="4905" spans="1:18" x14ac:dyDescent="0.25">
      <c r="A4905" s="3" t="s">
        <v>4937</v>
      </c>
      <c r="B4905" s="12">
        <v>41674</v>
      </c>
      <c r="C4905" s="4" t="s">
        <v>15</v>
      </c>
      <c r="D4905" s="4">
        <v>2.8</v>
      </c>
      <c r="E4905" s="4">
        <v>22</v>
      </c>
      <c r="F4905" s="5">
        <v>0.64583333333333337</v>
      </c>
      <c r="G4905" s="6">
        <v>225</v>
      </c>
      <c r="H4905" s="7">
        <v>41625</v>
      </c>
      <c r="I4905" s="7">
        <f>FlightsPivot[[#This Row],[Total Fare]]*10%</f>
        <v>4162.5</v>
      </c>
      <c r="J4905" s="7">
        <f>FlightsPivot[[#This Row],[Total Fare]]+FlightsPivot[[#This Row],[10% tax ]]</f>
        <v>45787.5</v>
      </c>
      <c r="K4905" s="4">
        <v>2</v>
      </c>
      <c r="L4905" s="4">
        <v>2014</v>
      </c>
      <c r="M4905" t="str">
        <f>INDEX(RoutesPivot[DepAirport],MATCH($C4905,RoutesPivot[[RouteID]:[RouteID]],0))</f>
        <v>ORD</v>
      </c>
      <c r="N4905" t="str">
        <f>INDEX(RoutesPivot[AirportID],MATCH($C4905,RoutesPivot[[RouteID]:[RouteID]],0))</f>
        <v>EWR</v>
      </c>
      <c r="O4905">
        <f>INDEX(RoutesPivot[Distance],MATCH($C4905,RoutesPivot[[RouteID]:[RouteID]],0))</f>
        <v>600</v>
      </c>
      <c r="P4905">
        <f>INDEX(RoutesPivot[ListPrice],MATCH($C4905,RoutesPivot[[RouteID]:[RouteID]],0))</f>
        <v>225</v>
      </c>
      <c r="Q4905" t="str">
        <f>INDEX(AirportPivot[AirportName],MATCH($N4905,AirportPivot[[AirportID]:[AirportID]],0))</f>
        <v>Newark Liberty International</v>
      </c>
      <c r="R4905">
        <f>INDEX(AirportPivot[Gates (number of available)],MATCH($N4905,AirportPivot[[AirportID]:[AirportID]],0))</f>
        <v>82</v>
      </c>
    </row>
    <row r="4906" spans="1:18" x14ac:dyDescent="0.25">
      <c r="A4906" s="3" t="s">
        <v>4938</v>
      </c>
      <c r="B4906" s="12">
        <v>41725</v>
      </c>
      <c r="C4906" s="4" t="s">
        <v>27</v>
      </c>
      <c r="D4906" s="4">
        <v>8.6999999999999993</v>
      </c>
      <c r="E4906" s="4">
        <v>122</v>
      </c>
      <c r="F4906" s="5">
        <v>0.85416666666666663</v>
      </c>
      <c r="G4906" s="6">
        <v>200</v>
      </c>
      <c r="H4906" s="7">
        <v>37000</v>
      </c>
      <c r="I4906" s="7">
        <f>FlightsPivot[[#This Row],[Total Fare]]*10%</f>
        <v>3700</v>
      </c>
      <c r="J4906" s="7">
        <f>FlightsPivot[[#This Row],[Total Fare]]+FlightsPivot[[#This Row],[10% tax ]]</f>
        <v>40700</v>
      </c>
      <c r="K4906" s="4">
        <v>3</v>
      </c>
      <c r="L4906" s="4">
        <v>2014</v>
      </c>
      <c r="M4906" t="str">
        <f>INDEX(RoutesPivot[DepAirport],MATCH($C4906,RoutesPivot[[RouteID]:[RouteID]],0))</f>
        <v>ORD</v>
      </c>
      <c r="N4906" t="str">
        <f>INDEX(RoutesPivot[AirportID],MATCH($C4906,RoutesPivot[[RouteID]:[RouteID]],0))</f>
        <v>ATL</v>
      </c>
      <c r="O4906">
        <f>INDEX(RoutesPivot[Distance],MATCH($C4906,RoutesPivot[[RouteID]:[RouteID]],0))</f>
        <v>510</v>
      </c>
      <c r="P4906">
        <f>INDEX(RoutesPivot[ListPrice],MATCH($C4906,RoutesPivot[[RouteID]:[RouteID]],0))</f>
        <v>200</v>
      </c>
      <c r="Q4906" t="str">
        <f>INDEX(AirportPivot[AirportName],MATCH($N4906,AirportPivot[[AirportID]:[AirportID]],0))</f>
        <v>Hartsfield-Jackson Atlanta International</v>
      </c>
      <c r="R4906">
        <f>INDEX(AirportPivot[Gates (number of available)],MATCH($N4906,AirportPivot[[AirportID]:[AirportID]],0))</f>
        <v>100</v>
      </c>
    </row>
    <row r="4907" spans="1:18" x14ac:dyDescent="0.25">
      <c r="A4907" s="3" t="s">
        <v>4939</v>
      </c>
      <c r="B4907" s="12">
        <v>41706</v>
      </c>
      <c r="C4907" s="4" t="s">
        <v>70</v>
      </c>
      <c r="D4907" s="4">
        <v>1.6</v>
      </c>
      <c r="E4907" s="4">
        <v>47</v>
      </c>
      <c r="F4907" s="5">
        <v>0.45833333333333331</v>
      </c>
      <c r="G4907" s="6">
        <v>275</v>
      </c>
      <c r="H4907" s="7">
        <v>45375</v>
      </c>
      <c r="I4907" s="7">
        <f>FlightsPivot[[#This Row],[Total Fare]]*10%</f>
        <v>4537.5</v>
      </c>
      <c r="J4907" s="7">
        <f>FlightsPivot[[#This Row],[Total Fare]]+FlightsPivot[[#This Row],[10% tax ]]</f>
        <v>49912.5</v>
      </c>
      <c r="K4907" s="4">
        <v>3</v>
      </c>
      <c r="L4907" s="4">
        <v>2014</v>
      </c>
      <c r="M4907" t="str">
        <f>INDEX(RoutesPivot[DepAirport],MATCH($C4907,RoutesPivot[[RouteID]:[RouteID]],0))</f>
        <v>ORD</v>
      </c>
      <c r="N4907" t="str">
        <f>INDEX(RoutesPivot[AirportID],MATCH($C4907,RoutesPivot[[RouteID]:[RouteID]],0))</f>
        <v>LAS</v>
      </c>
      <c r="O4907">
        <f>INDEX(RoutesPivot[Distance],MATCH($C4907,RoutesPivot[[RouteID]:[RouteID]],0))</f>
        <v>1100</v>
      </c>
      <c r="P4907">
        <f>INDEX(RoutesPivot[ListPrice],MATCH($C4907,RoutesPivot[[RouteID]:[RouteID]],0))</f>
        <v>275</v>
      </c>
      <c r="Q4907" t="str">
        <f>INDEX(AirportPivot[AirportName],MATCH($N4907,AirportPivot[[AirportID]:[AirportID]],0))</f>
        <v>McCarran International</v>
      </c>
      <c r="R4907">
        <f>INDEX(AirportPivot[Gates (number of available)],MATCH($N4907,AirportPivot[[AirportID]:[AirportID]],0))</f>
        <v>68</v>
      </c>
    </row>
    <row r="4908" spans="1:18" x14ac:dyDescent="0.25">
      <c r="A4908" s="3" t="s">
        <v>4940</v>
      </c>
      <c r="B4908" s="12">
        <v>41941</v>
      </c>
      <c r="C4908" s="4" t="s">
        <v>33</v>
      </c>
      <c r="D4908" s="4">
        <v>1.8</v>
      </c>
      <c r="E4908" s="4">
        <v>182</v>
      </c>
      <c r="F4908" s="5">
        <v>0.33333333333333331</v>
      </c>
      <c r="G4908" s="6">
        <v>375</v>
      </c>
      <c r="H4908" s="7">
        <v>61875</v>
      </c>
      <c r="I4908" s="7">
        <f>FlightsPivot[[#This Row],[Total Fare]]*10%</f>
        <v>6187.5</v>
      </c>
      <c r="J4908" s="7">
        <f>FlightsPivot[[#This Row],[Total Fare]]+FlightsPivot[[#This Row],[10% tax ]]</f>
        <v>68062.5</v>
      </c>
      <c r="K4908" s="4">
        <v>10</v>
      </c>
      <c r="L4908" s="4">
        <v>2014</v>
      </c>
      <c r="M4908" t="str">
        <f>INDEX(RoutesPivot[DepAirport],MATCH($C4908,RoutesPivot[[RouteID]:[RouteID]],0))</f>
        <v>ORD</v>
      </c>
      <c r="N4908" t="str">
        <f>INDEX(RoutesPivot[AirportID],MATCH($C4908,RoutesPivot[[RouteID]:[RouteID]],0))</f>
        <v>SFO</v>
      </c>
      <c r="O4908">
        <f>INDEX(RoutesPivot[Distance],MATCH($C4908,RoutesPivot[[RouteID]:[RouteID]],0))</f>
        <v>1600</v>
      </c>
      <c r="P4908">
        <f>INDEX(RoutesPivot[ListPrice],MATCH($C4908,RoutesPivot[[RouteID]:[RouteID]],0))</f>
        <v>375</v>
      </c>
      <c r="Q4908" t="str">
        <f>INDEX(AirportPivot[AirportName],MATCH($N4908,AirportPivot[[AirportID]:[AirportID]],0))</f>
        <v>San Francisco International</v>
      </c>
      <c r="R4908">
        <f>INDEX(AirportPivot[Gates (number of available)],MATCH($N4908,AirportPivot[[AirportID]:[AirportID]],0))</f>
        <v>70</v>
      </c>
    </row>
    <row r="4909" spans="1:18" x14ac:dyDescent="0.25">
      <c r="A4909" s="3" t="s">
        <v>4941</v>
      </c>
      <c r="B4909" s="12">
        <v>41780</v>
      </c>
      <c r="C4909" s="4" t="s">
        <v>30</v>
      </c>
      <c r="D4909" s="4">
        <v>2.6</v>
      </c>
      <c r="E4909" s="4">
        <v>98</v>
      </c>
      <c r="F4909" s="5">
        <v>0.6875</v>
      </c>
      <c r="G4909" s="6">
        <v>250</v>
      </c>
      <c r="H4909" s="7">
        <v>46250</v>
      </c>
      <c r="I4909" s="7">
        <f>FlightsPivot[[#This Row],[Total Fare]]*10%</f>
        <v>4625</v>
      </c>
      <c r="J4909" s="7">
        <f>FlightsPivot[[#This Row],[Total Fare]]+FlightsPivot[[#This Row],[10% tax ]]</f>
        <v>50875</v>
      </c>
      <c r="K4909" s="4">
        <v>5</v>
      </c>
      <c r="L4909" s="4">
        <v>2014</v>
      </c>
      <c r="M4909" t="str">
        <f>INDEX(RoutesPivot[DepAirport],MATCH($C4909,RoutesPivot[[RouteID]:[RouteID]],0))</f>
        <v>ORD</v>
      </c>
      <c r="N4909" t="str">
        <f>INDEX(RoutesPivot[AirportID],MATCH($C4909,RoutesPivot[[RouteID]:[RouteID]],0))</f>
        <v>MCO</v>
      </c>
      <c r="O4909">
        <f>INDEX(RoutesPivot[Distance],MATCH($C4909,RoutesPivot[[RouteID]:[RouteID]],0))</f>
        <v>850</v>
      </c>
      <c r="P4909">
        <f>INDEX(RoutesPivot[ListPrice],MATCH($C4909,RoutesPivot[[RouteID]:[RouteID]],0))</f>
        <v>250</v>
      </c>
      <c r="Q4909" t="str">
        <f>INDEX(AirportPivot[AirportName],MATCH($N4909,AirportPivot[[AirportID]:[AirportID]],0))</f>
        <v>Orlando International</v>
      </c>
      <c r="R4909">
        <f>INDEX(AirportPivot[Gates (number of available)],MATCH($N4909,AirportPivot[[AirportID]:[AirportID]],0))</f>
        <v>67</v>
      </c>
    </row>
    <row r="4910" spans="1:18" x14ac:dyDescent="0.25">
      <c r="A4910" s="3" t="s">
        <v>4942</v>
      </c>
      <c r="B4910" s="12">
        <v>42138</v>
      </c>
      <c r="C4910" s="4" t="s">
        <v>13</v>
      </c>
      <c r="D4910" s="4">
        <v>2.5</v>
      </c>
      <c r="E4910" s="4">
        <v>58</v>
      </c>
      <c r="F4910" s="5">
        <v>0.70833333333333337</v>
      </c>
      <c r="G4910" s="6">
        <v>250</v>
      </c>
      <c r="H4910" s="7">
        <v>41250</v>
      </c>
      <c r="I4910" s="7">
        <f>FlightsPivot[[#This Row],[Total Fare]]*10%</f>
        <v>4125</v>
      </c>
      <c r="J4910" s="7">
        <f>FlightsPivot[[#This Row],[Total Fare]]+FlightsPivot[[#This Row],[10% tax ]]</f>
        <v>45375</v>
      </c>
      <c r="K4910" s="4">
        <v>5</v>
      </c>
      <c r="L4910" s="4">
        <v>2015</v>
      </c>
      <c r="M4910" t="str">
        <f>INDEX(RoutesPivot[DepAirport],MATCH($C4910,RoutesPivot[[RouteID]:[RouteID]],0))</f>
        <v>ORD</v>
      </c>
      <c r="N4910" t="str">
        <f>INDEX(RoutesPivot[AirportID],MATCH($C4910,RoutesPivot[[RouteID]:[RouteID]],0))</f>
        <v>JFK</v>
      </c>
      <c r="O4910">
        <f>INDEX(RoutesPivot[Distance],MATCH($C4910,RoutesPivot[[RouteID]:[RouteID]],0))</f>
        <v>619</v>
      </c>
      <c r="P4910">
        <f>INDEX(RoutesPivot[ListPrice],MATCH($C4910,RoutesPivot[[RouteID]:[RouteID]],0))</f>
        <v>250</v>
      </c>
      <c r="Q4910" t="str">
        <f>INDEX(AirportPivot[AirportName],MATCH($N4910,AirportPivot[[AirportID]:[AirportID]],0))</f>
        <v>John F Kennedy International</v>
      </c>
      <c r="R4910">
        <f>INDEX(AirportPivot[Gates (number of available)],MATCH($N4910,AirportPivot[[AirportID]:[AirportID]],0))</f>
        <v>120</v>
      </c>
    </row>
    <row r="4911" spans="1:18" x14ac:dyDescent="0.25">
      <c r="A4911" s="3" t="s">
        <v>4943</v>
      </c>
      <c r="B4911" s="12">
        <v>41775</v>
      </c>
      <c r="C4911" s="4" t="s">
        <v>33</v>
      </c>
      <c r="D4911" s="4">
        <v>1.8</v>
      </c>
      <c r="E4911" s="4">
        <v>10</v>
      </c>
      <c r="F4911" s="5">
        <v>0.70833333333333337</v>
      </c>
      <c r="G4911" s="6">
        <v>375</v>
      </c>
      <c r="H4911" s="7">
        <v>69375</v>
      </c>
      <c r="I4911" s="7">
        <f>FlightsPivot[[#This Row],[Total Fare]]*10%</f>
        <v>6937.5</v>
      </c>
      <c r="J4911" s="7">
        <f>FlightsPivot[[#This Row],[Total Fare]]+FlightsPivot[[#This Row],[10% tax ]]</f>
        <v>76312.5</v>
      </c>
      <c r="K4911" s="4">
        <v>5</v>
      </c>
      <c r="L4911" s="4">
        <v>2014</v>
      </c>
      <c r="M4911" t="str">
        <f>INDEX(RoutesPivot[DepAirport],MATCH($C4911,RoutesPivot[[RouteID]:[RouteID]],0))</f>
        <v>ORD</v>
      </c>
      <c r="N4911" t="str">
        <f>INDEX(RoutesPivot[AirportID],MATCH($C4911,RoutesPivot[[RouteID]:[RouteID]],0))</f>
        <v>SFO</v>
      </c>
      <c r="O4911">
        <f>INDEX(RoutesPivot[Distance],MATCH($C4911,RoutesPivot[[RouteID]:[RouteID]],0))</f>
        <v>1600</v>
      </c>
      <c r="P4911">
        <f>INDEX(RoutesPivot[ListPrice],MATCH($C4911,RoutesPivot[[RouteID]:[RouteID]],0))</f>
        <v>375</v>
      </c>
      <c r="Q4911" t="str">
        <f>INDEX(AirportPivot[AirportName],MATCH($N4911,AirportPivot[[AirportID]:[AirportID]],0))</f>
        <v>San Francisco International</v>
      </c>
      <c r="R4911">
        <f>INDEX(AirportPivot[Gates (number of available)],MATCH($N4911,AirportPivot[[AirportID]:[AirportID]],0))</f>
        <v>70</v>
      </c>
    </row>
    <row r="4912" spans="1:18" x14ac:dyDescent="0.25">
      <c r="A4912" s="3" t="s">
        <v>4944</v>
      </c>
      <c r="B4912" s="12">
        <v>42013</v>
      </c>
      <c r="C4912" s="4" t="s">
        <v>17</v>
      </c>
      <c r="D4912" s="4">
        <v>3.5</v>
      </c>
      <c r="E4912" s="4">
        <v>68</v>
      </c>
      <c r="F4912" s="5">
        <v>0.41666666666666669</v>
      </c>
      <c r="G4912" s="6">
        <v>350</v>
      </c>
      <c r="H4912" s="7">
        <v>63350</v>
      </c>
      <c r="I4912" s="7">
        <f>FlightsPivot[[#This Row],[Total Fare]]*10%</f>
        <v>6335</v>
      </c>
      <c r="J4912" s="7">
        <f>FlightsPivot[[#This Row],[Total Fare]]+FlightsPivot[[#This Row],[10% tax ]]</f>
        <v>69685</v>
      </c>
      <c r="K4912" s="4">
        <v>1</v>
      </c>
      <c r="L4912" s="4">
        <v>2015</v>
      </c>
      <c r="M4912" t="str">
        <f>INDEX(RoutesPivot[DepAirport],MATCH($C4912,RoutesPivot[[RouteID]:[RouteID]],0))</f>
        <v>ORD</v>
      </c>
      <c r="N4912" t="str">
        <f>INDEX(RoutesPivot[AirportID],MATCH($C4912,RoutesPivot[[RouteID]:[RouteID]],0))</f>
        <v>LAX</v>
      </c>
      <c r="O4912">
        <f>INDEX(RoutesPivot[Distance],MATCH($C4912,RoutesPivot[[RouteID]:[RouteID]],0))</f>
        <v>1518</v>
      </c>
      <c r="P4912">
        <f>INDEX(RoutesPivot[ListPrice],MATCH($C4912,RoutesPivot[[RouteID]:[RouteID]],0))</f>
        <v>350</v>
      </c>
      <c r="Q4912" t="str">
        <f>INDEX(AirportPivot[AirportName],MATCH($N4912,AirportPivot[[AirportID]:[AirportID]],0))</f>
        <v>Los Angeles International</v>
      </c>
      <c r="R4912">
        <f>INDEX(AirportPivot[Gates (number of available)],MATCH($N4912,AirportPivot[[AirportID]:[AirportID]],0))</f>
        <v>86</v>
      </c>
    </row>
    <row r="4913" spans="1:18" x14ac:dyDescent="0.25">
      <c r="A4913" s="3" t="s">
        <v>4945</v>
      </c>
      <c r="B4913" s="12">
        <v>41721</v>
      </c>
      <c r="C4913" s="4" t="s">
        <v>17</v>
      </c>
      <c r="D4913" s="4">
        <v>5.0999999999999996</v>
      </c>
      <c r="E4913" s="4">
        <v>56</v>
      </c>
      <c r="F4913" s="5">
        <v>0.875</v>
      </c>
      <c r="G4913" s="6">
        <v>350</v>
      </c>
      <c r="H4913" s="7">
        <v>57750</v>
      </c>
      <c r="I4913" s="7">
        <f>FlightsPivot[[#This Row],[Total Fare]]*10%</f>
        <v>5775</v>
      </c>
      <c r="J4913" s="7">
        <f>FlightsPivot[[#This Row],[Total Fare]]+FlightsPivot[[#This Row],[10% tax ]]</f>
        <v>63525</v>
      </c>
      <c r="K4913" s="4">
        <v>3</v>
      </c>
      <c r="L4913" s="4">
        <v>2014</v>
      </c>
      <c r="M4913" t="str">
        <f>INDEX(RoutesPivot[DepAirport],MATCH($C4913,RoutesPivot[[RouteID]:[RouteID]],0))</f>
        <v>ORD</v>
      </c>
      <c r="N4913" t="str">
        <f>INDEX(RoutesPivot[AirportID],MATCH($C4913,RoutesPivot[[RouteID]:[RouteID]],0))</f>
        <v>LAX</v>
      </c>
      <c r="O4913">
        <f>INDEX(RoutesPivot[Distance],MATCH($C4913,RoutesPivot[[RouteID]:[RouteID]],0))</f>
        <v>1518</v>
      </c>
      <c r="P4913">
        <f>INDEX(RoutesPivot[ListPrice],MATCH($C4913,RoutesPivot[[RouteID]:[RouteID]],0))</f>
        <v>350</v>
      </c>
      <c r="Q4913" t="str">
        <f>INDEX(AirportPivot[AirportName],MATCH($N4913,AirportPivot[[AirportID]:[AirportID]],0))</f>
        <v>Los Angeles International</v>
      </c>
      <c r="R4913">
        <f>INDEX(AirportPivot[Gates (number of available)],MATCH($N4913,AirportPivot[[AirportID]:[AirportID]],0))</f>
        <v>86</v>
      </c>
    </row>
    <row r="4914" spans="1:18" x14ac:dyDescent="0.25">
      <c r="A4914" s="3" t="s">
        <v>4946</v>
      </c>
      <c r="B4914" s="12">
        <v>42338</v>
      </c>
      <c r="C4914" s="4" t="s">
        <v>86</v>
      </c>
      <c r="D4914" s="4">
        <v>1.4</v>
      </c>
      <c r="E4914" s="4">
        <v>128</v>
      </c>
      <c r="F4914" s="5">
        <v>0.4375</v>
      </c>
      <c r="G4914" s="6">
        <v>115</v>
      </c>
      <c r="H4914" s="7">
        <v>21275</v>
      </c>
      <c r="I4914" s="7">
        <f>FlightsPivot[[#This Row],[Total Fare]]*10%</f>
        <v>2127.5</v>
      </c>
      <c r="J4914" s="7">
        <f>FlightsPivot[[#This Row],[Total Fare]]+FlightsPivot[[#This Row],[10% tax ]]</f>
        <v>23402.5</v>
      </c>
      <c r="K4914" s="4">
        <v>11</v>
      </c>
      <c r="L4914" s="4">
        <v>2015</v>
      </c>
      <c r="M4914" t="str">
        <f>INDEX(RoutesPivot[DepAirport],MATCH($C4914,RoutesPivot[[RouteID]:[RouteID]],0))</f>
        <v>ORD</v>
      </c>
      <c r="N4914" t="str">
        <f>INDEX(RoutesPivot[AirportID],MATCH($C4914,RoutesPivot[[RouteID]:[RouteID]],0))</f>
        <v>DTW</v>
      </c>
      <c r="O4914">
        <f>INDEX(RoutesPivot[Distance],MATCH($C4914,RoutesPivot[[RouteID]:[RouteID]],0))</f>
        <v>200</v>
      </c>
      <c r="P4914">
        <f>INDEX(RoutesPivot[ListPrice],MATCH($C4914,RoutesPivot[[RouteID]:[RouteID]],0))</f>
        <v>115</v>
      </c>
      <c r="Q4914" t="str">
        <f>INDEX(AirportPivot[AirportName],MATCH($N4914,AirportPivot[[AirportID]:[AirportID]],0))</f>
        <v>Detroit Metropolitan Wayne County</v>
      </c>
      <c r="R4914">
        <f>INDEX(AirportPivot[Gates (number of available)],MATCH($N4914,AirportPivot[[AirportID]:[AirportID]],0))</f>
        <v>60</v>
      </c>
    </row>
    <row r="4915" spans="1:18" x14ac:dyDescent="0.25">
      <c r="A4915" s="3" t="s">
        <v>4947</v>
      </c>
      <c r="B4915" s="12">
        <v>41725</v>
      </c>
      <c r="C4915" s="4" t="s">
        <v>25</v>
      </c>
      <c r="D4915" s="4">
        <v>2.2000000000000002</v>
      </c>
      <c r="E4915" s="4">
        <v>43</v>
      </c>
      <c r="F4915" s="5">
        <v>0.6875</v>
      </c>
      <c r="G4915" s="6">
        <v>200</v>
      </c>
      <c r="H4915" s="7">
        <v>33000</v>
      </c>
      <c r="I4915" s="7">
        <f>FlightsPivot[[#This Row],[Total Fare]]*10%</f>
        <v>3300</v>
      </c>
      <c r="J4915" s="7">
        <f>FlightsPivot[[#This Row],[Total Fare]]+FlightsPivot[[#This Row],[10% tax ]]</f>
        <v>36300</v>
      </c>
      <c r="K4915" s="4">
        <v>3</v>
      </c>
      <c r="L4915" s="4">
        <v>2014</v>
      </c>
      <c r="M4915" t="str">
        <f>INDEX(RoutesPivot[DepAirport],MATCH($C4915,RoutesPivot[[RouteID]:[RouteID]],0))</f>
        <v>ORD</v>
      </c>
      <c r="N4915" t="str">
        <f>INDEX(RoutesPivot[AirportID],MATCH($C4915,RoutesPivot[[RouteID]:[RouteID]],0))</f>
        <v>DFW</v>
      </c>
      <c r="O4915">
        <f>INDEX(RoutesPivot[Distance],MATCH($C4915,RoutesPivot[[RouteID]:[RouteID]],0))</f>
        <v>700</v>
      </c>
      <c r="P4915">
        <f>INDEX(RoutesPivot[ListPrice],MATCH($C4915,RoutesPivot[[RouteID]:[RouteID]],0))</f>
        <v>200</v>
      </c>
      <c r="Q4915" t="str">
        <f>INDEX(AirportPivot[AirportName],MATCH($N4915,AirportPivot[[AirportID]:[AirportID]],0))</f>
        <v>Dallas/Fort Worth International</v>
      </c>
      <c r="R4915">
        <f>INDEX(AirportPivot[Gates (number of available)],MATCH($N4915,AirportPivot[[AirportID]:[AirportID]],0))</f>
        <v>130</v>
      </c>
    </row>
    <row r="4916" spans="1:18" x14ac:dyDescent="0.25">
      <c r="A4916" s="3" t="s">
        <v>4948</v>
      </c>
      <c r="B4916" s="12">
        <v>41653</v>
      </c>
      <c r="C4916" s="4" t="s">
        <v>37</v>
      </c>
      <c r="D4916" s="4">
        <v>-0.3</v>
      </c>
      <c r="E4916" s="4">
        <v>192</v>
      </c>
      <c r="F4916" s="5">
        <v>0.8125</v>
      </c>
      <c r="G4916" s="6">
        <v>350</v>
      </c>
      <c r="H4916" s="7">
        <v>57750</v>
      </c>
      <c r="I4916" s="7">
        <f>FlightsPivot[[#This Row],[Total Fare]]*10%</f>
        <v>5775</v>
      </c>
      <c r="J4916" s="7">
        <f>FlightsPivot[[#This Row],[Total Fare]]+FlightsPivot[[#This Row],[10% tax ]]</f>
        <v>63525</v>
      </c>
      <c r="K4916" s="4">
        <v>1</v>
      </c>
      <c r="L4916" s="4">
        <v>2014</v>
      </c>
      <c r="M4916" t="str">
        <f>INDEX(RoutesPivot[DepAirport],MATCH($C4916,RoutesPivot[[RouteID]:[RouteID]],0))</f>
        <v>ORD</v>
      </c>
      <c r="N4916" t="str">
        <f>INDEX(RoutesPivot[AirportID],MATCH($C4916,RoutesPivot[[RouteID]:[RouteID]],0))</f>
        <v>SEA</v>
      </c>
      <c r="O4916">
        <f>INDEX(RoutesPivot[Distance],MATCH($C4916,RoutesPivot[[RouteID]:[RouteID]],0))</f>
        <v>1500</v>
      </c>
      <c r="P4916">
        <f>INDEX(RoutesPivot[ListPrice],MATCH($C4916,RoutesPivot[[RouteID]:[RouteID]],0))</f>
        <v>350</v>
      </c>
      <c r="Q4916" t="str">
        <f>INDEX(AirportPivot[AirportName],MATCH($N4916,AirportPivot[[AirportID]:[AirportID]],0))</f>
        <v>Seattle-Tacoma International</v>
      </c>
      <c r="R4916">
        <f>INDEX(AirportPivot[Gates (number of available)],MATCH($N4916,AirportPivot[[AirportID]:[AirportID]],0))</f>
        <v>58</v>
      </c>
    </row>
    <row r="4917" spans="1:18" x14ac:dyDescent="0.25">
      <c r="A4917" s="3" t="s">
        <v>4949</v>
      </c>
      <c r="B4917" s="12">
        <v>42019</v>
      </c>
      <c r="C4917" s="4" t="s">
        <v>37</v>
      </c>
      <c r="D4917" s="4">
        <v>2.7</v>
      </c>
      <c r="E4917" s="4">
        <v>18</v>
      </c>
      <c r="F4917" s="5">
        <v>0.64583333333333337</v>
      </c>
      <c r="G4917" s="6">
        <v>350</v>
      </c>
      <c r="H4917" s="7">
        <v>64750</v>
      </c>
      <c r="I4917" s="7">
        <f>FlightsPivot[[#This Row],[Total Fare]]*10%</f>
        <v>6475</v>
      </c>
      <c r="J4917" s="7">
        <f>FlightsPivot[[#This Row],[Total Fare]]+FlightsPivot[[#This Row],[10% tax ]]</f>
        <v>71225</v>
      </c>
      <c r="K4917" s="4">
        <v>1</v>
      </c>
      <c r="L4917" s="4">
        <v>2015</v>
      </c>
      <c r="M4917" t="str">
        <f>INDEX(RoutesPivot[DepAirport],MATCH($C4917,RoutesPivot[[RouteID]:[RouteID]],0))</f>
        <v>ORD</v>
      </c>
      <c r="N4917" t="str">
        <f>INDEX(RoutesPivot[AirportID],MATCH($C4917,RoutesPivot[[RouteID]:[RouteID]],0))</f>
        <v>SEA</v>
      </c>
      <c r="O4917">
        <f>INDEX(RoutesPivot[Distance],MATCH($C4917,RoutesPivot[[RouteID]:[RouteID]],0))</f>
        <v>1500</v>
      </c>
      <c r="P4917">
        <f>INDEX(RoutesPivot[ListPrice],MATCH($C4917,RoutesPivot[[RouteID]:[RouteID]],0))</f>
        <v>350</v>
      </c>
      <c r="Q4917" t="str">
        <f>INDEX(AirportPivot[AirportName],MATCH($N4917,AirportPivot[[AirportID]:[AirportID]],0))</f>
        <v>Seattle-Tacoma International</v>
      </c>
      <c r="R4917">
        <f>INDEX(AirportPivot[Gates (number of available)],MATCH($N4917,AirportPivot[[AirportID]:[AirportID]],0))</f>
        <v>58</v>
      </c>
    </row>
    <row r="4918" spans="1:18" x14ac:dyDescent="0.25">
      <c r="A4918" s="3" t="s">
        <v>4950</v>
      </c>
      <c r="B4918" s="12">
        <v>41882</v>
      </c>
      <c r="C4918" s="4" t="s">
        <v>47</v>
      </c>
      <c r="D4918" s="4">
        <v>1.9</v>
      </c>
      <c r="E4918" s="4">
        <v>82</v>
      </c>
      <c r="F4918" s="5">
        <v>0.45833333333333331</v>
      </c>
      <c r="G4918" s="6">
        <v>275</v>
      </c>
      <c r="H4918" s="7">
        <v>49775</v>
      </c>
      <c r="I4918" s="7">
        <f>FlightsPivot[[#This Row],[Total Fare]]*10%</f>
        <v>4977.5</v>
      </c>
      <c r="J4918" s="7">
        <f>FlightsPivot[[#This Row],[Total Fare]]+FlightsPivot[[#This Row],[10% tax ]]</f>
        <v>54752.5</v>
      </c>
      <c r="K4918" s="4">
        <v>8</v>
      </c>
      <c r="L4918" s="4">
        <v>2014</v>
      </c>
      <c r="M4918" t="str">
        <f>INDEX(RoutesPivot[DepAirport],MATCH($C4918,RoutesPivot[[RouteID]:[RouteID]],0))</f>
        <v>ORD</v>
      </c>
      <c r="N4918" t="str">
        <f>INDEX(RoutesPivot[AirportID],MATCH($C4918,RoutesPivot[[RouteID]:[RouteID]],0))</f>
        <v>PHX</v>
      </c>
      <c r="O4918">
        <f>INDEX(RoutesPivot[Distance],MATCH($C4918,RoutesPivot[[RouteID]:[RouteID]],0))</f>
        <v>1200</v>
      </c>
      <c r="P4918">
        <f>INDEX(RoutesPivot[ListPrice],MATCH($C4918,RoutesPivot[[RouteID]:[RouteID]],0))</f>
        <v>250</v>
      </c>
      <c r="Q4918" t="str">
        <f>INDEX(AirportPivot[AirportName],MATCH($N4918,AirportPivot[[AirportID]:[AirportID]],0))</f>
        <v>Phoenix Sky Harbor International</v>
      </c>
      <c r="R4918">
        <f>INDEX(AirportPivot[Gates (number of available)],MATCH($N4918,AirportPivot[[AirportID]:[AirportID]],0))</f>
        <v>60</v>
      </c>
    </row>
    <row r="4919" spans="1:18" x14ac:dyDescent="0.25">
      <c r="A4919" s="3" t="s">
        <v>4951</v>
      </c>
      <c r="B4919" s="12">
        <v>41908</v>
      </c>
      <c r="C4919" s="4" t="s">
        <v>17</v>
      </c>
      <c r="D4919" s="4">
        <v>2.9</v>
      </c>
      <c r="E4919" s="4">
        <v>186</v>
      </c>
      <c r="F4919" s="5">
        <v>0.3125</v>
      </c>
      <c r="G4919" s="6">
        <v>350</v>
      </c>
      <c r="H4919" s="7">
        <v>57750</v>
      </c>
      <c r="I4919" s="7">
        <f>FlightsPivot[[#This Row],[Total Fare]]*10%</f>
        <v>5775</v>
      </c>
      <c r="J4919" s="7">
        <f>FlightsPivot[[#This Row],[Total Fare]]+FlightsPivot[[#This Row],[10% tax ]]</f>
        <v>63525</v>
      </c>
      <c r="K4919" s="4">
        <v>9</v>
      </c>
      <c r="L4919" s="4">
        <v>2014</v>
      </c>
      <c r="M4919" t="str">
        <f>INDEX(RoutesPivot[DepAirport],MATCH($C4919,RoutesPivot[[RouteID]:[RouteID]],0))</f>
        <v>ORD</v>
      </c>
      <c r="N4919" t="str">
        <f>INDEX(RoutesPivot[AirportID],MATCH($C4919,RoutesPivot[[RouteID]:[RouteID]],0))</f>
        <v>LAX</v>
      </c>
      <c r="O4919">
        <f>INDEX(RoutesPivot[Distance],MATCH($C4919,RoutesPivot[[RouteID]:[RouteID]],0))</f>
        <v>1518</v>
      </c>
      <c r="P4919">
        <f>INDEX(RoutesPivot[ListPrice],MATCH($C4919,RoutesPivot[[RouteID]:[RouteID]],0))</f>
        <v>350</v>
      </c>
      <c r="Q4919" t="str">
        <f>INDEX(AirportPivot[AirportName],MATCH($N4919,AirportPivot[[AirportID]:[AirportID]],0))</f>
        <v>Los Angeles International</v>
      </c>
      <c r="R4919">
        <f>INDEX(AirportPivot[Gates (number of available)],MATCH($N4919,AirportPivot[[AirportID]:[AirportID]],0))</f>
        <v>86</v>
      </c>
    </row>
    <row r="4920" spans="1:18" x14ac:dyDescent="0.25">
      <c r="A4920" s="3" t="s">
        <v>4952</v>
      </c>
      <c r="B4920" s="12">
        <v>42005</v>
      </c>
      <c r="C4920" s="4" t="s">
        <v>98</v>
      </c>
      <c r="D4920" s="4">
        <v>1.9</v>
      </c>
      <c r="E4920" s="4">
        <v>155</v>
      </c>
      <c r="F4920" s="5">
        <v>0.85416666666666663</v>
      </c>
      <c r="G4920" s="6">
        <v>275</v>
      </c>
      <c r="H4920" s="7">
        <v>45375</v>
      </c>
      <c r="I4920" s="7">
        <f>FlightsPivot[[#This Row],[Total Fare]]*10%</f>
        <v>4537.5</v>
      </c>
      <c r="J4920" s="7">
        <f>FlightsPivot[[#This Row],[Total Fare]]+FlightsPivot[[#This Row],[10% tax ]]</f>
        <v>49912.5</v>
      </c>
      <c r="K4920" s="4">
        <v>1</v>
      </c>
      <c r="L4920" s="4">
        <v>2015</v>
      </c>
      <c r="M4920" t="str">
        <f>INDEX(RoutesPivot[DepAirport],MATCH($C4920,RoutesPivot[[RouteID]:[RouteID]],0))</f>
        <v>ORD</v>
      </c>
      <c r="N4920" t="str">
        <f>INDEX(RoutesPivot[AirportID],MATCH($C4920,RoutesPivot[[RouteID]:[RouteID]],0))</f>
        <v>PHL</v>
      </c>
      <c r="O4920">
        <f>INDEX(RoutesPivot[Distance],MATCH($C4920,RoutesPivot[[RouteID]:[RouteID]],0))</f>
        <v>580</v>
      </c>
      <c r="P4920">
        <f>INDEX(RoutesPivot[ListPrice],MATCH($C4920,RoutesPivot[[RouteID]:[RouteID]],0))</f>
        <v>275</v>
      </c>
      <c r="Q4920" t="str">
        <f>INDEX(AirportPivot[AirportName],MATCH($N4920,AirportPivot[[AirportID]:[AirportID]],0))</f>
        <v>Philadelphia International</v>
      </c>
      <c r="R4920">
        <f>INDEX(AirportPivot[Gates (number of available)],MATCH($N4920,AirportPivot[[AirportID]:[AirportID]],0))</f>
        <v>89</v>
      </c>
    </row>
    <row r="4921" spans="1:18" x14ac:dyDescent="0.25">
      <c r="A4921" s="3" t="s">
        <v>4953</v>
      </c>
      <c r="B4921" s="12">
        <v>42228</v>
      </c>
      <c r="C4921" s="4" t="s">
        <v>13</v>
      </c>
      <c r="D4921" s="4">
        <v>1.4</v>
      </c>
      <c r="E4921" s="4">
        <v>5</v>
      </c>
      <c r="F4921" s="5">
        <v>0.8125</v>
      </c>
      <c r="G4921" s="6">
        <v>275</v>
      </c>
      <c r="H4921" s="7">
        <v>50875</v>
      </c>
      <c r="I4921" s="7">
        <f>FlightsPivot[[#This Row],[Total Fare]]*10%</f>
        <v>5087.5</v>
      </c>
      <c r="J4921" s="7">
        <f>FlightsPivot[[#This Row],[Total Fare]]+FlightsPivot[[#This Row],[10% tax ]]</f>
        <v>55962.5</v>
      </c>
      <c r="K4921" s="4">
        <v>8</v>
      </c>
      <c r="L4921" s="4">
        <v>2015</v>
      </c>
      <c r="M4921" t="str">
        <f>INDEX(RoutesPivot[DepAirport],MATCH($C4921,RoutesPivot[[RouteID]:[RouteID]],0))</f>
        <v>ORD</v>
      </c>
      <c r="N4921" t="str">
        <f>INDEX(RoutesPivot[AirportID],MATCH($C4921,RoutesPivot[[RouteID]:[RouteID]],0))</f>
        <v>JFK</v>
      </c>
      <c r="O4921">
        <f>INDEX(RoutesPivot[Distance],MATCH($C4921,RoutesPivot[[RouteID]:[RouteID]],0))</f>
        <v>619</v>
      </c>
      <c r="P4921">
        <f>INDEX(RoutesPivot[ListPrice],MATCH($C4921,RoutesPivot[[RouteID]:[RouteID]],0))</f>
        <v>250</v>
      </c>
      <c r="Q4921" t="str">
        <f>INDEX(AirportPivot[AirportName],MATCH($N4921,AirportPivot[[AirportID]:[AirportID]],0))</f>
        <v>John F Kennedy International</v>
      </c>
      <c r="R4921">
        <f>INDEX(AirportPivot[Gates (number of available)],MATCH($N4921,AirportPivot[[AirportID]:[AirportID]],0))</f>
        <v>120</v>
      </c>
    </row>
    <row r="4922" spans="1:18" x14ac:dyDescent="0.25">
      <c r="A4922" s="3" t="s">
        <v>4954</v>
      </c>
      <c r="B4922" s="12">
        <v>42220</v>
      </c>
      <c r="C4922" s="4" t="s">
        <v>53</v>
      </c>
      <c r="D4922" s="4">
        <v>1.9</v>
      </c>
      <c r="E4922" s="4">
        <v>33</v>
      </c>
      <c r="F4922" s="5">
        <v>0.75</v>
      </c>
      <c r="G4922" s="6">
        <v>330</v>
      </c>
      <c r="H4922" s="7">
        <v>61050</v>
      </c>
      <c r="I4922" s="7">
        <f>FlightsPivot[[#This Row],[Total Fare]]*10%</f>
        <v>6105</v>
      </c>
      <c r="J4922" s="7">
        <f>FlightsPivot[[#This Row],[Total Fare]]+FlightsPivot[[#This Row],[10% tax ]]</f>
        <v>67155</v>
      </c>
      <c r="K4922" s="4">
        <v>8</v>
      </c>
      <c r="L4922" s="4">
        <v>2015</v>
      </c>
      <c r="M4922" t="str">
        <f>INDEX(RoutesPivot[DepAirport],MATCH($C4922,RoutesPivot[[RouteID]:[RouteID]],0))</f>
        <v>ORD</v>
      </c>
      <c r="N4922" t="str">
        <f>INDEX(RoutesPivot[AirportID],MATCH($C4922,RoutesPivot[[RouteID]:[RouteID]],0))</f>
        <v>FLL</v>
      </c>
      <c r="O4922">
        <f>INDEX(RoutesPivot[Distance],MATCH($C4922,RoutesPivot[[RouteID]:[RouteID]],0))</f>
        <v>940</v>
      </c>
      <c r="P4922">
        <f>INDEX(RoutesPivot[ListPrice],MATCH($C4922,RoutesPivot[[RouteID]:[RouteID]],0))</f>
        <v>300</v>
      </c>
      <c r="Q4922" t="str">
        <f>INDEX(AirportPivot[AirportName],MATCH($N4922,AirportPivot[[AirportID]:[AirportID]],0))</f>
        <v>Fort Lauderdale/Hollywood International</v>
      </c>
      <c r="R4922">
        <f>INDEX(AirportPivot[Gates (number of available)],MATCH($N4922,AirportPivot[[AirportID]:[AirportID]],0))</f>
        <v>55</v>
      </c>
    </row>
    <row r="4923" spans="1:18" x14ac:dyDescent="0.25">
      <c r="A4923" s="3" t="s">
        <v>4955</v>
      </c>
      <c r="B4923" s="12">
        <v>41751</v>
      </c>
      <c r="C4923" s="4" t="s">
        <v>27</v>
      </c>
      <c r="D4923" s="4">
        <v>9.1</v>
      </c>
      <c r="E4923" s="4">
        <v>47</v>
      </c>
      <c r="F4923" s="5">
        <v>0.3125</v>
      </c>
      <c r="G4923" s="6">
        <v>200</v>
      </c>
      <c r="H4923" s="7">
        <v>33000</v>
      </c>
      <c r="I4923" s="7">
        <f>FlightsPivot[[#This Row],[Total Fare]]*10%</f>
        <v>3300</v>
      </c>
      <c r="J4923" s="7">
        <f>FlightsPivot[[#This Row],[Total Fare]]+FlightsPivot[[#This Row],[10% tax ]]</f>
        <v>36300</v>
      </c>
      <c r="K4923" s="4">
        <v>4</v>
      </c>
      <c r="L4923" s="4">
        <v>2014</v>
      </c>
      <c r="M4923" t="str">
        <f>INDEX(RoutesPivot[DepAirport],MATCH($C4923,RoutesPivot[[RouteID]:[RouteID]],0))</f>
        <v>ORD</v>
      </c>
      <c r="N4923" t="str">
        <f>INDEX(RoutesPivot[AirportID],MATCH($C4923,RoutesPivot[[RouteID]:[RouteID]],0))</f>
        <v>ATL</v>
      </c>
      <c r="O4923">
        <f>INDEX(RoutesPivot[Distance],MATCH($C4923,RoutesPivot[[RouteID]:[RouteID]],0))</f>
        <v>510</v>
      </c>
      <c r="P4923">
        <f>INDEX(RoutesPivot[ListPrice],MATCH($C4923,RoutesPivot[[RouteID]:[RouteID]],0))</f>
        <v>200</v>
      </c>
      <c r="Q4923" t="str">
        <f>INDEX(AirportPivot[AirportName],MATCH($N4923,AirportPivot[[AirportID]:[AirportID]],0))</f>
        <v>Hartsfield-Jackson Atlanta International</v>
      </c>
      <c r="R4923">
        <f>INDEX(AirportPivot[Gates (number of available)],MATCH($N4923,AirportPivot[[AirportID]:[AirportID]],0))</f>
        <v>100</v>
      </c>
    </row>
    <row r="4924" spans="1:18" x14ac:dyDescent="0.25">
      <c r="A4924" s="3" t="s">
        <v>4956</v>
      </c>
      <c r="B4924" s="12">
        <v>42102</v>
      </c>
      <c r="C4924" s="4" t="s">
        <v>47</v>
      </c>
      <c r="D4924" s="4">
        <v>1.2</v>
      </c>
      <c r="E4924" s="4">
        <v>160</v>
      </c>
      <c r="F4924" s="5">
        <v>0.70833333333333337</v>
      </c>
      <c r="G4924" s="6">
        <v>250</v>
      </c>
      <c r="H4924" s="7">
        <v>41250</v>
      </c>
      <c r="I4924" s="7">
        <f>FlightsPivot[[#This Row],[Total Fare]]*10%</f>
        <v>4125</v>
      </c>
      <c r="J4924" s="7">
        <f>FlightsPivot[[#This Row],[Total Fare]]+FlightsPivot[[#This Row],[10% tax ]]</f>
        <v>45375</v>
      </c>
      <c r="K4924" s="4">
        <v>4</v>
      </c>
      <c r="L4924" s="4">
        <v>2015</v>
      </c>
      <c r="M4924" t="str">
        <f>INDEX(RoutesPivot[DepAirport],MATCH($C4924,RoutesPivot[[RouteID]:[RouteID]],0))</f>
        <v>ORD</v>
      </c>
      <c r="N4924" t="str">
        <f>INDEX(RoutesPivot[AirportID],MATCH($C4924,RoutesPivot[[RouteID]:[RouteID]],0))</f>
        <v>PHX</v>
      </c>
      <c r="O4924">
        <f>INDEX(RoutesPivot[Distance],MATCH($C4924,RoutesPivot[[RouteID]:[RouteID]],0))</f>
        <v>1200</v>
      </c>
      <c r="P4924">
        <f>INDEX(RoutesPivot[ListPrice],MATCH($C4924,RoutesPivot[[RouteID]:[RouteID]],0))</f>
        <v>250</v>
      </c>
      <c r="Q4924" t="str">
        <f>INDEX(AirportPivot[AirportName],MATCH($N4924,AirportPivot[[AirportID]:[AirportID]],0))</f>
        <v>Phoenix Sky Harbor International</v>
      </c>
      <c r="R4924">
        <f>INDEX(AirportPivot[Gates (number of available)],MATCH($N4924,AirportPivot[[AirportID]:[AirportID]],0))</f>
        <v>60</v>
      </c>
    </row>
    <row r="4925" spans="1:18" x14ac:dyDescent="0.25">
      <c r="A4925" s="3" t="s">
        <v>4957</v>
      </c>
      <c r="B4925" s="12">
        <v>42274</v>
      </c>
      <c r="C4925" s="4" t="s">
        <v>27</v>
      </c>
      <c r="D4925" s="4">
        <v>9.1</v>
      </c>
      <c r="E4925" s="4">
        <v>132</v>
      </c>
      <c r="F4925" s="5">
        <v>0.35416666666666669</v>
      </c>
      <c r="G4925" s="6">
        <v>200</v>
      </c>
      <c r="H4925" s="7">
        <v>37000</v>
      </c>
      <c r="I4925" s="7">
        <f>FlightsPivot[[#This Row],[Total Fare]]*10%</f>
        <v>3700</v>
      </c>
      <c r="J4925" s="7">
        <f>FlightsPivot[[#This Row],[Total Fare]]+FlightsPivot[[#This Row],[10% tax ]]</f>
        <v>40700</v>
      </c>
      <c r="K4925" s="4">
        <v>9</v>
      </c>
      <c r="L4925" s="4">
        <v>2015</v>
      </c>
      <c r="M4925" t="str">
        <f>INDEX(RoutesPivot[DepAirport],MATCH($C4925,RoutesPivot[[RouteID]:[RouteID]],0))</f>
        <v>ORD</v>
      </c>
      <c r="N4925" t="str">
        <f>INDEX(RoutesPivot[AirportID],MATCH($C4925,RoutesPivot[[RouteID]:[RouteID]],0))</f>
        <v>ATL</v>
      </c>
      <c r="O4925">
        <f>INDEX(RoutesPivot[Distance],MATCH($C4925,RoutesPivot[[RouteID]:[RouteID]],0))</f>
        <v>510</v>
      </c>
      <c r="P4925">
        <f>INDEX(RoutesPivot[ListPrice],MATCH($C4925,RoutesPivot[[RouteID]:[RouteID]],0))</f>
        <v>200</v>
      </c>
      <c r="Q4925" t="str">
        <f>INDEX(AirportPivot[AirportName],MATCH($N4925,AirportPivot[[AirportID]:[AirportID]],0))</f>
        <v>Hartsfield-Jackson Atlanta International</v>
      </c>
      <c r="R4925">
        <f>INDEX(AirportPivot[Gates (number of available)],MATCH($N4925,AirportPivot[[AirportID]:[AirportID]],0))</f>
        <v>100</v>
      </c>
    </row>
    <row r="4926" spans="1:18" x14ac:dyDescent="0.25">
      <c r="A4926" s="3" t="s">
        <v>4958</v>
      </c>
      <c r="B4926" s="12">
        <v>42006</v>
      </c>
      <c r="C4926" s="4" t="s">
        <v>47</v>
      </c>
      <c r="D4926" s="4">
        <v>0.9</v>
      </c>
      <c r="E4926" s="4">
        <v>73</v>
      </c>
      <c r="F4926" s="5">
        <v>0.75</v>
      </c>
      <c r="G4926" s="6">
        <v>250</v>
      </c>
      <c r="H4926" s="7">
        <v>45250</v>
      </c>
      <c r="I4926" s="7">
        <f>FlightsPivot[[#This Row],[Total Fare]]*10%</f>
        <v>4525</v>
      </c>
      <c r="J4926" s="7">
        <f>FlightsPivot[[#This Row],[Total Fare]]+FlightsPivot[[#This Row],[10% tax ]]</f>
        <v>49775</v>
      </c>
      <c r="K4926" s="4">
        <v>1</v>
      </c>
      <c r="L4926" s="4">
        <v>2015</v>
      </c>
      <c r="M4926" t="str">
        <f>INDEX(RoutesPivot[DepAirport],MATCH($C4926,RoutesPivot[[RouteID]:[RouteID]],0))</f>
        <v>ORD</v>
      </c>
      <c r="N4926" t="str">
        <f>INDEX(RoutesPivot[AirportID],MATCH($C4926,RoutesPivot[[RouteID]:[RouteID]],0))</f>
        <v>PHX</v>
      </c>
      <c r="O4926">
        <f>INDEX(RoutesPivot[Distance],MATCH($C4926,RoutesPivot[[RouteID]:[RouteID]],0))</f>
        <v>1200</v>
      </c>
      <c r="P4926">
        <f>INDEX(RoutesPivot[ListPrice],MATCH($C4926,RoutesPivot[[RouteID]:[RouteID]],0))</f>
        <v>250</v>
      </c>
      <c r="Q4926" t="str">
        <f>INDEX(AirportPivot[AirportName],MATCH($N4926,AirportPivot[[AirportID]:[AirportID]],0))</f>
        <v>Phoenix Sky Harbor International</v>
      </c>
      <c r="R4926">
        <f>INDEX(AirportPivot[Gates (number of available)],MATCH($N4926,AirportPivot[[AirportID]:[AirportID]],0))</f>
        <v>60</v>
      </c>
    </row>
    <row r="4927" spans="1:18" x14ac:dyDescent="0.25">
      <c r="A4927" s="3" t="s">
        <v>4959</v>
      </c>
      <c r="B4927" s="12">
        <v>42134</v>
      </c>
      <c r="C4927" s="4" t="s">
        <v>40</v>
      </c>
      <c r="D4927" s="4">
        <v>2.8</v>
      </c>
      <c r="E4927" s="4">
        <v>61</v>
      </c>
      <c r="F4927" s="5">
        <v>0.70833333333333337</v>
      </c>
      <c r="G4927" s="6">
        <v>115</v>
      </c>
      <c r="H4927" s="7">
        <v>18975</v>
      </c>
      <c r="I4927" s="7">
        <f>FlightsPivot[[#This Row],[Total Fare]]*10%</f>
        <v>1897.5</v>
      </c>
      <c r="J4927" s="7">
        <f>FlightsPivot[[#This Row],[Total Fare]]+FlightsPivot[[#This Row],[10% tax ]]</f>
        <v>20872.5</v>
      </c>
      <c r="K4927" s="4">
        <v>5</v>
      </c>
      <c r="L4927" s="4">
        <v>2015</v>
      </c>
      <c r="M4927" t="str">
        <f>INDEX(RoutesPivot[DepAirport],MATCH($C4927,RoutesPivot[[RouteID]:[RouteID]],0))</f>
        <v>ORD</v>
      </c>
      <c r="N4927" t="str">
        <f>INDEX(RoutesPivot[AirportID],MATCH($C4927,RoutesPivot[[RouteID]:[RouteID]],0))</f>
        <v>MSP</v>
      </c>
      <c r="O4927">
        <f>INDEX(RoutesPivot[Distance],MATCH($C4927,RoutesPivot[[RouteID]:[RouteID]],0))</f>
        <v>300</v>
      </c>
      <c r="P4927">
        <f>INDEX(RoutesPivot[ListPrice],MATCH($C4927,RoutesPivot[[RouteID]:[RouteID]],0))</f>
        <v>115</v>
      </c>
      <c r="Q4927" t="str">
        <f>INDEX(AirportPivot[AirportName],MATCH($N4927,AirportPivot[[AirportID]:[AirportID]],0))</f>
        <v>Minneapolis-St Paul International/Wold-Chamberlain</v>
      </c>
      <c r="R4927">
        <f>INDEX(AirportPivot[Gates (number of available)],MATCH($N4927,AirportPivot[[AirportID]:[AirportID]],0))</f>
        <v>65</v>
      </c>
    </row>
    <row r="4928" spans="1:18" x14ac:dyDescent="0.25">
      <c r="A4928" s="3" t="s">
        <v>4960</v>
      </c>
      <c r="B4928" s="12">
        <v>42100</v>
      </c>
      <c r="C4928" s="4" t="s">
        <v>33</v>
      </c>
      <c r="D4928" s="4">
        <v>1.7</v>
      </c>
      <c r="E4928" s="4">
        <v>46</v>
      </c>
      <c r="F4928" s="5">
        <v>0.66666666666666663</v>
      </c>
      <c r="G4928" s="6">
        <v>375</v>
      </c>
      <c r="H4928" s="7">
        <v>61875</v>
      </c>
      <c r="I4928" s="7">
        <f>FlightsPivot[[#This Row],[Total Fare]]*10%</f>
        <v>6187.5</v>
      </c>
      <c r="J4928" s="7">
        <f>FlightsPivot[[#This Row],[Total Fare]]+FlightsPivot[[#This Row],[10% tax ]]</f>
        <v>68062.5</v>
      </c>
      <c r="K4928" s="4">
        <v>4</v>
      </c>
      <c r="L4928" s="4">
        <v>2015</v>
      </c>
      <c r="M4928" t="str">
        <f>INDEX(RoutesPivot[DepAirport],MATCH($C4928,RoutesPivot[[RouteID]:[RouteID]],0))</f>
        <v>ORD</v>
      </c>
      <c r="N4928" t="str">
        <f>INDEX(RoutesPivot[AirportID],MATCH($C4928,RoutesPivot[[RouteID]:[RouteID]],0))</f>
        <v>SFO</v>
      </c>
      <c r="O4928">
        <f>INDEX(RoutesPivot[Distance],MATCH($C4928,RoutesPivot[[RouteID]:[RouteID]],0))</f>
        <v>1600</v>
      </c>
      <c r="P4928">
        <f>INDEX(RoutesPivot[ListPrice],MATCH($C4928,RoutesPivot[[RouteID]:[RouteID]],0))</f>
        <v>375</v>
      </c>
      <c r="Q4928" t="str">
        <f>INDEX(AirportPivot[AirportName],MATCH($N4928,AirportPivot[[AirportID]:[AirportID]],0))</f>
        <v>San Francisco International</v>
      </c>
      <c r="R4928">
        <f>INDEX(AirportPivot[Gates (number of available)],MATCH($N4928,AirportPivot[[AirportID]:[AirportID]],0))</f>
        <v>70</v>
      </c>
    </row>
    <row r="4929" spans="1:18" x14ac:dyDescent="0.25">
      <c r="A4929" s="3" t="s">
        <v>4961</v>
      </c>
      <c r="B4929" s="12">
        <v>41956</v>
      </c>
      <c r="C4929" s="4" t="s">
        <v>40</v>
      </c>
      <c r="D4929" s="4">
        <v>1.9</v>
      </c>
      <c r="E4929" s="4">
        <v>56</v>
      </c>
      <c r="F4929" s="5">
        <v>0.3125</v>
      </c>
      <c r="G4929" s="6">
        <v>115</v>
      </c>
      <c r="H4929" s="7">
        <v>18975</v>
      </c>
      <c r="I4929" s="7">
        <f>FlightsPivot[[#This Row],[Total Fare]]*10%</f>
        <v>1897.5</v>
      </c>
      <c r="J4929" s="7">
        <f>FlightsPivot[[#This Row],[Total Fare]]+FlightsPivot[[#This Row],[10% tax ]]</f>
        <v>20872.5</v>
      </c>
      <c r="K4929" s="4">
        <v>11</v>
      </c>
      <c r="L4929" s="4">
        <v>2014</v>
      </c>
      <c r="M4929" t="str">
        <f>INDEX(RoutesPivot[DepAirport],MATCH($C4929,RoutesPivot[[RouteID]:[RouteID]],0))</f>
        <v>ORD</v>
      </c>
      <c r="N4929" t="str">
        <f>INDEX(RoutesPivot[AirportID],MATCH($C4929,RoutesPivot[[RouteID]:[RouteID]],0))</f>
        <v>MSP</v>
      </c>
      <c r="O4929">
        <f>INDEX(RoutesPivot[Distance],MATCH($C4929,RoutesPivot[[RouteID]:[RouteID]],0))</f>
        <v>300</v>
      </c>
      <c r="P4929">
        <f>INDEX(RoutesPivot[ListPrice],MATCH($C4929,RoutesPivot[[RouteID]:[RouteID]],0))</f>
        <v>115</v>
      </c>
      <c r="Q4929" t="str">
        <f>INDEX(AirportPivot[AirportName],MATCH($N4929,AirportPivot[[AirportID]:[AirportID]],0))</f>
        <v>Minneapolis-St Paul International/Wold-Chamberlain</v>
      </c>
      <c r="R4929">
        <f>INDEX(AirportPivot[Gates (number of available)],MATCH($N4929,AirportPivot[[AirportID]:[AirportID]],0))</f>
        <v>65</v>
      </c>
    </row>
    <row r="4930" spans="1:18" x14ac:dyDescent="0.25">
      <c r="A4930" s="3" t="s">
        <v>4962</v>
      </c>
      <c r="B4930" s="12">
        <v>42156</v>
      </c>
      <c r="C4930" s="4" t="s">
        <v>15</v>
      </c>
      <c r="D4930" s="4">
        <v>2.9</v>
      </c>
      <c r="E4930" s="4">
        <v>144</v>
      </c>
      <c r="F4930" s="5">
        <v>0.66666666666666663</v>
      </c>
      <c r="G4930" s="6">
        <v>247.5</v>
      </c>
      <c r="H4930" s="7">
        <v>45787.5</v>
      </c>
      <c r="I4930" s="7">
        <f>FlightsPivot[[#This Row],[Total Fare]]*10%</f>
        <v>4578.75</v>
      </c>
      <c r="J4930" s="7">
        <f>FlightsPivot[[#This Row],[Total Fare]]+FlightsPivot[[#This Row],[10% tax ]]</f>
        <v>50366.25</v>
      </c>
      <c r="K4930" s="4">
        <v>6</v>
      </c>
      <c r="L4930" s="4">
        <v>2015</v>
      </c>
      <c r="M4930" t="str">
        <f>INDEX(RoutesPivot[DepAirport],MATCH($C4930,RoutesPivot[[RouteID]:[RouteID]],0))</f>
        <v>ORD</v>
      </c>
      <c r="N4930" t="str">
        <f>INDEX(RoutesPivot[AirportID],MATCH($C4930,RoutesPivot[[RouteID]:[RouteID]],0))</f>
        <v>EWR</v>
      </c>
      <c r="O4930">
        <f>INDEX(RoutesPivot[Distance],MATCH($C4930,RoutesPivot[[RouteID]:[RouteID]],0))</f>
        <v>600</v>
      </c>
      <c r="P4930">
        <f>INDEX(RoutesPivot[ListPrice],MATCH($C4930,RoutesPivot[[RouteID]:[RouteID]],0))</f>
        <v>225</v>
      </c>
      <c r="Q4930" t="str">
        <f>INDEX(AirportPivot[AirportName],MATCH($N4930,AirportPivot[[AirportID]:[AirportID]],0))</f>
        <v>Newark Liberty International</v>
      </c>
      <c r="R4930">
        <f>INDEX(AirportPivot[Gates (number of available)],MATCH($N4930,AirportPivot[[AirportID]:[AirportID]],0))</f>
        <v>82</v>
      </c>
    </row>
    <row r="4931" spans="1:18" x14ac:dyDescent="0.25">
      <c r="A4931" s="3" t="s">
        <v>4963</v>
      </c>
      <c r="B4931" s="12">
        <v>41786</v>
      </c>
      <c r="C4931" s="4" t="s">
        <v>50</v>
      </c>
      <c r="D4931" s="4">
        <v>1.6</v>
      </c>
      <c r="E4931" s="4">
        <v>119</v>
      </c>
      <c r="F4931" s="5">
        <v>0.75</v>
      </c>
      <c r="G4931" s="6">
        <v>275</v>
      </c>
      <c r="H4931" s="7">
        <v>50875</v>
      </c>
      <c r="I4931" s="7">
        <f>FlightsPivot[[#This Row],[Total Fare]]*10%</f>
        <v>5087.5</v>
      </c>
      <c r="J4931" s="7">
        <f>FlightsPivot[[#This Row],[Total Fare]]+FlightsPivot[[#This Row],[10% tax ]]</f>
        <v>55962.5</v>
      </c>
      <c r="K4931" s="4">
        <v>5</v>
      </c>
      <c r="L4931" s="4">
        <v>2014</v>
      </c>
      <c r="M4931" t="str">
        <f>INDEX(RoutesPivot[DepAirport],MATCH($C4931,RoutesPivot[[RouteID]:[RouteID]],0))</f>
        <v>ORD</v>
      </c>
      <c r="N4931" t="str">
        <f>INDEX(RoutesPivot[AirportID],MATCH($C4931,RoutesPivot[[RouteID]:[RouteID]],0))</f>
        <v>LGA</v>
      </c>
      <c r="O4931">
        <f>INDEX(RoutesPivot[Distance],MATCH($C4931,RoutesPivot[[RouteID]:[RouteID]],0))</f>
        <v>610</v>
      </c>
      <c r="P4931">
        <f>INDEX(RoutesPivot[ListPrice],MATCH($C4931,RoutesPivot[[RouteID]:[RouteID]],0))</f>
        <v>275</v>
      </c>
      <c r="Q4931" t="str">
        <f>INDEX(AirportPivot[AirportName],MATCH($N4931,AirportPivot[[AirportID]:[AirportID]],0))</f>
        <v>Laguardia</v>
      </c>
      <c r="R4931">
        <f>INDEX(AirportPivot[Gates (number of available)],MATCH($N4931,AirportPivot[[AirportID]:[AirportID]],0))</f>
        <v>66</v>
      </c>
    </row>
    <row r="4932" spans="1:18" x14ac:dyDescent="0.25">
      <c r="A4932" s="3" t="s">
        <v>4964</v>
      </c>
      <c r="B4932" s="12">
        <v>41897</v>
      </c>
      <c r="C4932" s="4" t="s">
        <v>37</v>
      </c>
      <c r="D4932" s="4">
        <v>1.7</v>
      </c>
      <c r="E4932" s="4">
        <v>8</v>
      </c>
      <c r="F4932" s="5">
        <v>0.79166666666666663</v>
      </c>
      <c r="G4932" s="6">
        <v>350</v>
      </c>
      <c r="H4932" s="7">
        <v>64750</v>
      </c>
      <c r="I4932" s="7">
        <f>FlightsPivot[[#This Row],[Total Fare]]*10%</f>
        <v>6475</v>
      </c>
      <c r="J4932" s="7">
        <f>FlightsPivot[[#This Row],[Total Fare]]+FlightsPivot[[#This Row],[10% tax ]]</f>
        <v>71225</v>
      </c>
      <c r="K4932" s="4">
        <v>9</v>
      </c>
      <c r="L4932" s="4">
        <v>2014</v>
      </c>
      <c r="M4932" t="str">
        <f>INDEX(RoutesPivot[DepAirport],MATCH($C4932,RoutesPivot[[RouteID]:[RouteID]],0))</f>
        <v>ORD</v>
      </c>
      <c r="N4932" t="str">
        <f>INDEX(RoutesPivot[AirportID],MATCH($C4932,RoutesPivot[[RouteID]:[RouteID]],0))</f>
        <v>SEA</v>
      </c>
      <c r="O4932">
        <f>INDEX(RoutesPivot[Distance],MATCH($C4932,RoutesPivot[[RouteID]:[RouteID]],0))</f>
        <v>1500</v>
      </c>
      <c r="P4932">
        <f>INDEX(RoutesPivot[ListPrice],MATCH($C4932,RoutesPivot[[RouteID]:[RouteID]],0))</f>
        <v>350</v>
      </c>
      <c r="Q4932" t="str">
        <f>INDEX(AirportPivot[AirportName],MATCH($N4932,AirportPivot[[AirportID]:[AirportID]],0))</f>
        <v>Seattle-Tacoma International</v>
      </c>
      <c r="R4932">
        <f>INDEX(AirportPivot[Gates (number of available)],MATCH($N4932,AirportPivot[[AirportID]:[AirportID]],0))</f>
        <v>58</v>
      </c>
    </row>
    <row r="4933" spans="1:18" x14ac:dyDescent="0.25">
      <c r="A4933" s="3" t="s">
        <v>4965</v>
      </c>
      <c r="B4933" s="12">
        <v>42326</v>
      </c>
      <c r="C4933" s="4" t="s">
        <v>23</v>
      </c>
      <c r="D4933" s="4">
        <v>1.3</v>
      </c>
      <c r="E4933" s="4">
        <v>167</v>
      </c>
      <c r="F4933" s="5">
        <v>0.33333333333333331</v>
      </c>
      <c r="G4933" s="6">
        <v>300</v>
      </c>
      <c r="H4933" s="7">
        <v>49500</v>
      </c>
      <c r="I4933" s="7">
        <f>FlightsPivot[[#This Row],[Total Fare]]*10%</f>
        <v>4950</v>
      </c>
      <c r="J4933" s="7">
        <f>FlightsPivot[[#This Row],[Total Fare]]+FlightsPivot[[#This Row],[10% tax ]]</f>
        <v>54450</v>
      </c>
      <c r="K4933" s="4">
        <v>11</v>
      </c>
      <c r="L4933" s="4">
        <v>2015</v>
      </c>
      <c r="M4933" t="str">
        <f>INDEX(RoutesPivot[DepAirport],MATCH($C4933,RoutesPivot[[RouteID]:[RouteID]],0))</f>
        <v>ORD</v>
      </c>
      <c r="N4933" t="str">
        <f>INDEX(RoutesPivot[AirportID],MATCH($C4933,RoutesPivot[[RouteID]:[RouteID]],0))</f>
        <v>DEN</v>
      </c>
      <c r="O4933">
        <f>INDEX(RoutesPivot[Distance],MATCH($C4933,RoutesPivot[[RouteID]:[RouteID]],0))</f>
        <v>800</v>
      </c>
      <c r="P4933">
        <f>INDEX(RoutesPivot[ListPrice],MATCH($C4933,RoutesPivot[[RouteID]:[RouteID]],0))</f>
        <v>300</v>
      </c>
      <c r="Q4933" t="str">
        <f>INDEX(AirportPivot[AirportName],MATCH($N4933,AirportPivot[[AirportID]:[AirportID]],0))</f>
        <v>Denver International</v>
      </c>
      <c r="R4933">
        <f>INDEX(AirportPivot[Gates (number of available)],MATCH($N4933,AirportPivot[[AirportID]:[AirportID]],0))</f>
        <v>75</v>
      </c>
    </row>
    <row r="4934" spans="1:18" x14ac:dyDescent="0.25">
      <c r="A4934" s="3" t="s">
        <v>4966</v>
      </c>
      <c r="B4934" s="12">
        <v>41965</v>
      </c>
      <c r="C4934" s="4" t="s">
        <v>33</v>
      </c>
      <c r="D4934" s="4">
        <v>1.5</v>
      </c>
      <c r="E4934" s="4">
        <v>165</v>
      </c>
      <c r="F4934" s="5">
        <v>0.6875</v>
      </c>
      <c r="G4934" s="6">
        <v>375</v>
      </c>
      <c r="H4934" s="7">
        <v>61875</v>
      </c>
      <c r="I4934" s="7">
        <f>FlightsPivot[[#This Row],[Total Fare]]*10%</f>
        <v>6187.5</v>
      </c>
      <c r="J4934" s="7">
        <f>FlightsPivot[[#This Row],[Total Fare]]+FlightsPivot[[#This Row],[10% tax ]]</f>
        <v>68062.5</v>
      </c>
      <c r="K4934" s="4">
        <v>11</v>
      </c>
      <c r="L4934" s="4">
        <v>2014</v>
      </c>
      <c r="M4934" t="str">
        <f>INDEX(RoutesPivot[DepAirport],MATCH($C4934,RoutesPivot[[RouteID]:[RouteID]],0))</f>
        <v>ORD</v>
      </c>
      <c r="N4934" t="str">
        <f>INDEX(RoutesPivot[AirportID],MATCH($C4934,RoutesPivot[[RouteID]:[RouteID]],0))</f>
        <v>SFO</v>
      </c>
      <c r="O4934">
        <f>INDEX(RoutesPivot[Distance],MATCH($C4934,RoutesPivot[[RouteID]:[RouteID]],0))</f>
        <v>1600</v>
      </c>
      <c r="P4934">
        <f>INDEX(RoutesPivot[ListPrice],MATCH($C4934,RoutesPivot[[RouteID]:[RouteID]],0))</f>
        <v>375</v>
      </c>
      <c r="Q4934" t="str">
        <f>INDEX(AirportPivot[AirportName],MATCH($N4934,AirportPivot[[AirportID]:[AirportID]],0))</f>
        <v>San Francisco International</v>
      </c>
      <c r="R4934">
        <f>INDEX(AirportPivot[Gates (number of available)],MATCH($N4934,AirportPivot[[AirportID]:[AirportID]],0))</f>
        <v>70</v>
      </c>
    </row>
    <row r="4935" spans="1:18" x14ac:dyDescent="0.25">
      <c r="A4935" s="3" t="s">
        <v>4967</v>
      </c>
      <c r="B4935" s="12">
        <v>41732</v>
      </c>
      <c r="C4935" s="4" t="s">
        <v>13</v>
      </c>
      <c r="D4935" s="4">
        <v>3</v>
      </c>
      <c r="E4935" s="4">
        <v>112</v>
      </c>
      <c r="F4935" s="5">
        <v>0.72916666666666663</v>
      </c>
      <c r="G4935" s="6">
        <v>250</v>
      </c>
      <c r="H4935" s="7">
        <v>46250</v>
      </c>
      <c r="I4935" s="7">
        <f>FlightsPivot[[#This Row],[Total Fare]]*10%</f>
        <v>4625</v>
      </c>
      <c r="J4935" s="7">
        <f>FlightsPivot[[#This Row],[Total Fare]]+FlightsPivot[[#This Row],[10% tax ]]</f>
        <v>50875</v>
      </c>
      <c r="K4935" s="4">
        <v>4</v>
      </c>
      <c r="L4935" s="4">
        <v>2014</v>
      </c>
      <c r="M4935" t="str">
        <f>INDEX(RoutesPivot[DepAirport],MATCH($C4935,RoutesPivot[[RouteID]:[RouteID]],0))</f>
        <v>ORD</v>
      </c>
      <c r="N4935" t="str">
        <f>INDEX(RoutesPivot[AirportID],MATCH($C4935,RoutesPivot[[RouteID]:[RouteID]],0))</f>
        <v>JFK</v>
      </c>
      <c r="O4935">
        <f>INDEX(RoutesPivot[Distance],MATCH($C4935,RoutesPivot[[RouteID]:[RouteID]],0))</f>
        <v>619</v>
      </c>
      <c r="P4935">
        <f>INDEX(RoutesPivot[ListPrice],MATCH($C4935,RoutesPivot[[RouteID]:[RouteID]],0))</f>
        <v>250</v>
      </c>
      <c r="Q4935" t="str">
        <f>INDEX(AirportPivot[AirportName],MATCH($N4935,AirportPivot[[AirportID]:[AirportID]],0))</f>
        <v>John F Kennedy International</v>
      </c>
      <c r="R4935">
        <f>INDEX(AirportPivot[Gates (number of available)],MATCH($N4935,AirportPivot[[AirportID]:[AirportID]],0))</f>
        <v>120</v>
      </c>
    </row>
    <row r="4936" spans="1:18" x14ac:dyDescent="0.25">
      <c r="A4936" s="3" t="s">
        <v>4968</v>
      </c>
      <c r="B4936" s="12">
        <v>42188</v>
      </c>
      <c r="C4936" s="4" t="s">
        <v>23</v>
      </c>
      <c r="D4936" s="4">
        <v>2.6</v>
      </c>
      <c r="E4936" s="4">
        <v>181</v>
      </c>
      <c r="F4936" s="5">
        <v>0.79166666666666663</v>
      </c>
      <c r="G4936" s="6">
        <v>330</v>
      </c>
      <c r="H4936" s="7">
        <v>54450</v>
      </c>
      <c r="I4936" s="7">
        <f>FlightsPivot[[#This Row],[Total Fare]]*10%</f>
        <v>5445</v>
      </c>
      <c r="J4936" s="7">
        <f>FlightsPivot[[#This Row],[Total Fare]]+FlightsPivot[[#This Row],[10% tax ]]</f>
        <v>59895</v>
      </c>
      <c r="K4936" s="4">
        <v>7</v>
      </c>
      <c r="L4936" s="4">
        <v>2015</v>
      </c>
      <c r="M4936" t="str">
        <f>INDEX(RoutesPivot[DepAirport],MATCH($C4936,RoutesPivot[[RouteID]:[RouteID]],0))</f>
        <v>ORD</v>
      </c>
      <c r="N4936" t="str">
        <f>INDEX(RoutesPivot[AirportID],MATCH($C4936,RoutesPivot[[RouteID]:[RouteID]],0))</f>
        <v>DEN</v>
      </c>
      <c r="O4936">
        <f>INDEX(RoutesPivot[Distance],MATCH($C4936,RoutesPivot[[RouteID]:[RouteID]],0))</f>
        <v>800</v>
      </c>
      <c r="P4936">
        <f>INDEX(RoutesPivot[ListPrice],MATCH($C4936,RoutesPivot[[RouteID]:[RouteID]],0))</f>
        <v>300</v>
      </c>
      <c r="Q4936" t="str">
        <f>INDEX(AirportPivot[AirportName],MATCH($N4936,AirportPivot[[AirportID]:[AirportID]],0))</f>
        <v>Denver International</v>
      </c>
      <c r="R4936">
        <f>INDEX(AirportPivot[Gates (number of available)],MATCH($N4936,AirportPivot[[AirportID]:[AirportID]],0))</f>
        <v>75</v>
      </c>
    </row>
    <row r="4937" spans="1:18" x14ac:dyDescent="0.25">
      <c r="A4937" s="3" t="s">
        <v>4969</v>
      </c>
      <c r="B4937" s="12">
        <v>41915</v>
      </c>
      <c r="C4937" s="4" t="s">
        <v>27</v>
      </c>
      <c r="D4937" s="4">
        <v>7.6</v>
      </c>
      <c r="E4937" s="4">
        <v>174</v>
      </c>
      <c r="F4937" s="5">
        <v>0.79166666666666663</v>
      </c>
      <c r="G4937" s="6">
        <v>200</v>
      </c>
      <c r="H4937" s="7">
        <v>33000</v>
      </c>
      <c r="I4937" s="7">
        <f>FlightsPivot[[#This Row],[Total Fare]]*10%</f>
        <v>3300</v>
      </c>
      <c r="J4937" s="7">
        <f>FlightsPivot[[#This Row],[Total Fare]]+FlightsPivot[[#This Row],[10% tax ]]</f>
        <v>36300</v>
      </c>
      <c r="K4937" s="4">
        <v>10</v>
      </c>
      <c r="L4937" s="4">
        <v>2014</v>
      </c>
      <c r="M4937" t="str">
        <f>INDEX(RoutesPivot[DepAirport],MATCH($C4937,RoutesPivot[[RouteID]:[RouteID]],0))</f>
        <v>ORD</v>
      </c>
      <c r="N4937" t="str">
        <f>INDEX(RoutesPivot[AirportID],MATCH($C4937,RoutesPivot[[RouteID]:[RouteID]],0))</f>
        <v>ATL</v>
      </c>
      <c r="O4937">
        <f>INDEX(RoutesPivot[Distance],MATCH($C4937,RoutesPivot[[RouteID]:[RouteID]],0))</f>
        <v>510</v>
      </c>
      <c r="P4937">
        <f>INDEX(RoutesPivot[ListPrice],MATCH($C4937,RoutesPivot[[RouteID]:[RouteID]],0))</f>
        <v>200</v>
      </c>
      <c r="Q4937" t="str">
        <f>INDEX(AirportPivot[AirportName],MATCH($N4937,AirportPivot[[AirportID]:[AirportID]],0))</f>
        <v>Hartsfield-Jackson Atlanta International</v>
      </c>
      <c r="R4937">
        <f>INDEX(AirportPivot[Gates (number of available)],MATCH($N4937,AirportPivot[[AirportID]:[AirportID]],0))</f>
        <v>100</v>
      </c>
    </row>
    <row r="4938" spans="1:18" x14ac:dyDescent="0.25">
      <c r="A4938" s="3" t="s">
        <v>4970</v>
      </c>
      <c r="B4938" s="12">
        <v>42068</v>
      </c>
      <c r="C4938" s="4" t="s">
        <v>80</v>
      </c>
      <c r="D4938" s="4">
        <v>2.2999999999999998</v>
      </c>
      <c r="E4938" s="4">
        <v>126</v>
      </c>
      <c r="F4938" s="5">
        <v>0.75</v>
      </c>
      <c r="G4938" s="6">
        <v>300</v>
      </c>
      <c r="H4938" s="7">
        <v>55500</v>
      </c>
      <c r="I4938" s="7">
        <f>FlightsPivot[[#This Row],[Total Fare]]*10%</f>
        <v>5550</v>
      </c>
      <c r="J4938" s="7">
        <f>FlightsPivot[[#This Row],[Total Fare]]+FlightsPivot[[#This Row],[10% tax ]]</f>
        <v>61050</v>
      </c>
      <c r="K4938" s="4">
        <v>3</v>
      </c>
      <c r="L4938" s="4">
        <v>2015</v>
      </c>
      <c r="M4938" t="str">
        <f>INDEX(RoutesPivot[DepAirport],MATCH($C4938,RoutesPivot[[RouteID]:[RouteID]],0))</f>
        <v>ORD</v>
      </c>
      <c r="N4938" t="str">
        <f>INDEX(RoutesPivot[AirportID],MATCH($C4938,RoutesPivot[[RouteID]:[RouteID]],0))</f>
        <v>MIA</v>
      </c>
      <c r="O4938">
        <f>INDEX(RoutesPivot[Distance],MATCH($C4938,RoutesPivot[[RouteID]:[RouteID]],0))</f>
        <v>1000</v>
      </c>
      <c r="P4938">
        <f>INDEX(RoutesPivot[ListPrice],MATCH($C4938,RoutesPivot[[RouteID]:[RouteID]],0))</f>
        <v>300</v>
      </c>
      <c r="Q4938" t="str">
        <f>INDEX(AirportPivot[AirportName],MATCH($N4938,AirportPivot[[AirportID]:[AirportID]],0))</f>
        <v>Miami International</v>
      </c>
      <c r="R4938">
        <f>INDEX(AirportPivot[Gates (number of available)],MATCH($N4938,AirportPivot[[AirportID]:[AirportID]],0))</f>
        <v>80</v>
      </c>
    </row>
    <row r="4939" spans="1:18" x14ac:dyDescent="0.25">
      <c r="A4939" s="3" t="s">
        <v>4971</v>
      </c>
      <c r="B4939" s="12">
        <v>42056</v>
      </c>
      <c r="C4939" s="4" t="s">
        <v>80</v>
      </c>
      <c r="D4939" s="4">
        <v>0.8</v>
      </c>
      <c r="E4939" s="4">
        <v>169</v>
      </c>
      <c r="F4939" s="5">
        <v>0.83333333333333337</v>
      </c>
      <c r="G4939" s="6">
        <v>300</v>
      </c>
      <c r="H4939" s="7">
        <v>49500</v>
      </c>
      <c r="I4939" s="7">
        <f>FlightsPivot[[#This Row],[Total Fare]]*10%</f>
        <v>4950</v>
      </c>
      <c r="J4939" s="7">
        <f>FlightsPivot[[#This Row],[Total Fare]]+FlightsPivot[[#This Row],[10% tax ]]</f>
        <v>54450</v>
      </c>
      <c r="K4939" s="4">
        <v>2</v>
      </c>
      <c r="L4939" s="4">
        <v>2015</v>
      </c>
      <c r="M4939" t="str">
        <f>INDEX(RoutesPivot[DepAirport],MATCH($C4939,RoutesPivot[[RouteID]:[RouteID]],0))</f>
        <v>ORD</v>
      </c>
      <c r="N4939" t="str">
        <f>INDEX(RoutesPivot[AirportID],MATCH($C4939,RoutesPivot[[RouteID]:[RouteID]],0))</f>
        <v>MIA</v>
      </c>
      <c r="O4939">
        <f>INDEX(RoutesPivot[Distance],MATCH($C4939,RoutesPivot[[RouteID]:[RouteID]],0))</f>
        <v>1000</v>
      </c>
      <c r="P4939">
        <f>INDEX(RoutesPivot[ListPrice],MATCH($C4939,RoutesPivot[[RouteID]:[RouteID]],0))</f>
        <v>300</v>
      </c>
      <c r="Q4939" t="str">
        <f>INDEX(AirportPivot[AirportName],MATCH($N4939,AirportPivot[[AirportID]:[AirportID]],0))</f>
        <v>Miami International</v>
      </c>
      <c r="R4939">
        <f>INDEX(AirportPivot[Gates (number of available)],MATCH($N4939,AirportPivot[[AirportID]:[AirportID]],0))</f>
        <v>80</v>
      </c>
    </row>
    <row r="4940" spans="1:18" x14ac:dyDescent="0.25">
      <c r="A4940" s="3" t="s">
        <v>4972</v>
      </c>
      <c r="B4940" s="12">
        <v>41706</v>
      </c>
      <c r="C4940" s="4" t="s">
        <v>80</v>
      </c>
      <c r="D4940" s="4">
        <v>3</v>
      </c>
      <c r="E4940" s="4">
        <v>166</v>
      </c>
      <c r="F4940" s="5">
        <v>0.35416666666666669</v>
      </c>
      <c r="G4940" s="6">
        <v>300</v>
      </c>
      <c r="H4940" s="7">
        <v>49500</v>
      </c>
      <c r="I4940" s="7">
        <f>FlightsPivot[[#This Row],[Total Fare]]*10%</f>
        <v>4950</v>
      </c>
      <c r="J4940" s="7">
        <f>FlightsPivot[[#This Row],[Total Fare]]+FlightsPivot[[#This Row],[10% tax ]]</f>
        <v>54450</v>
      </c>
      <c r="K4940" s="4">
        <v>3</v>
      </c>
      <c r="L4940" s="4">
        <v>2014</v>
      </c>
      <c r="M4940" t="str">
        <f>INDEX(RoutesPivot[DepAirport],MATCH($C4940,RoutesPivot[[RouteID]:[RouteID]],0))</f>
        <v>ORD</v>
      </c>
      <c r="N4940" t="str">
        <f>INDEX(RoutesPivot[AirportID],MATCH($C4940,RoutesPivot[[RouteID]:[RouteID]],0))</f>
        <v>MIA</v>
      </c>
      <c r="O4940">
        <f>INDEX(RoutesPivot[Distance],MATCH($C4940,RoutesPivot[[RouteID]:[RouteID]],0))</f>
        <v>1000</v>
      </c>
      <c r="P4940">
        <f>INDEX(RoutesPivot[ListPrice],MATCH($C4940,RoutesPivot[[RouteID]:[RouteID]],0))</f>
        <v>300</v>
      </c>
      <c r="Q4940" t="str">
        <f>INDEX(AirportPivot[AirportName],MATCH($N4940,AirportPivot[[AirportID]:[AirportID]],0))</f>
        <v>Miami International</v>
      </c>
      <c r="R4940">
        <f>INDEX(AirportPivot[Gates (number of available)],MATCH($N4940,AirportPivot[[AirportID]:[AirportID]],0))</f>
        <v>80</v>
      </c>
    </row>
    <row r="4941" spans="1:18" x14ac:dyDescent="0.25">
      <c r="A4941" s="3" t="s">
        <v>4973</v>
      </c>
      <c r="B4941" s="12">
        <v>41972</v>
      </c>
      <c r="C4941" s="4" t="s">
        <v>27</v>
      </c>
      <c r="D4941" s="4">
        <v>17.7</v>
      </c>
      <c r="E4941" s="4">
        <v>48</v>
      </c>
      <c r="F4941" s="5">
        <v>0.70833333333333337</v>
      </c>
      <c r="G4941" s="6">
        <v>300</v>
      </c>
      <c r="H4941" s="7">
        <v>49500</v>
      </c>
      <c r="I4941" s="7">
        <f>FlightsPivot[[#This Row],[Total Fare]]*10%</f>
        <v>4950</v>
      </c>
      <c r="J4941" s="7">
        <f>FlightsPivot[[#This Row],[Total Fare]]+FlightsPivot[[#This Row],[10% tax ]]</f>
        <v>54450</v>
      </c>
      <c r="K4941" s="4">
        <v>11</v>
      </c>
      <c r="L4941" s="4">
        <v>2014</v>
      </c>
      <c r="M4941" t="str">
        <f>INDEX(RoutesPivot[DepAirport],MATCH($C4941,RoutesPivot[[RouteID]:[RouteID]],0))</f>
        <v>ORD</v>
      </c>
      <c r="N4941" t="str">
        <f>INDEX(RoutesPivot[AirportID],MATCH($C4941,RoutesPivot[[RouteID]:[RouteID]],0))</f>
        <v>ATL</v>
      </c>
      <c r="O4941">
        <f>INDEX(RoutesPivot[Distance],MATCH($C4941,RoutesPivot[[RouteID]:[RouteID]],0))</f>
        <v>510</v>
      </c>
      <c r="P4941">
        <f>INDEX(RoutesPivot[ListPrice],MATCH($C4941,RoutesPivot[[RouteID]:[RouteID]],0))</f>
        <v>200</v>
      </c>
      <c r="Q4941" t="str">
        <f>INDEX(AirportPivot[AirportName],MATCH($N4941,AirportPivot[[AirportID]:[AirportID]],0))</f>
        <v>Hartsfield-Jackson Atlanta International</v>
      </c>
      <c r="R4941">
        <f>INDEX(AirportPivot[Gates (number of available)],MATCH($N4941,AirportPivot[[AirportID]:[AirportID]],0))</f>
        <v>100</v>
      </c>
    </row>
    <row r="4942" spans="1:18" x14ac:dyDescent="0.25">
      <c r="A4942" s="3" t="s">
        <v>4974</v>
      </c>
      <c r="B4942" s="12">
        <v>41937</v>
      </c>
      <c r="C4942" s="4" t="s">
        <v>25</v>
      </c>
      <c r="D4942" s="4">
        <v>1.1000000000000001</v>
      </c>
      <c r="E4942" s="4">
        <v>34</v>
      </c>
      <c r="F4942" s="5">
        <v>0.64583333333333337</v>
      </c>
      <c r="G4942" s="6">
        <v>200</v>
      </c>
      <c r="H4942" s="7">
        <v>37000</v>
      </c>
      <c r="I4942" s="7">
        <f>FlightsPivot[[#This Row],[Total Fare]]*10%</f>
        <v>3700</v>
      </c>
      <c r="J4942" s="7">
        <f>FlightsPivot[[#This Row],[Total Fare]]+FlightsPivot[[#This Row],[10% tax ]]</f>
        <v>40700</v>
      </c>
      <c r="K4942" s="4">
        <v>10</v>
      </c>
      <c r="L4942" s="4">
        <v>2014</v>
      </c>
      <c r="M4942" t="str">
        <f>INDEX(RoutesPivot[DepAirport],MATCH($C4942,RoutesPivot[[RouteID]:[RouteID]],0))</f>
        <v>ORD</v>
      </c>
      <c r="N4942" t="str">
        <f>INDEX(RoutesPivot[AirportID],MATCH($C4942,RoutesPivot[[RouteID]:[RouteID]],0))</f>
        <v>DFW</v>
      </c>
      <c r="O4942">
        <f>INDEX(RoutesPivot[Distance],MATCH($C4942,RoutesPivot[[RouteID]:[RouteID]],0))</f>
        <v>700</v>
      </c>
      <c r="P4942">
        <f>INDEX(RoutesPivot[ListPrice],MATCH($C4942,RoutesPivot[[RouteID]:[RouteID]],0))</f>
        <v>200</v>
      </c>
      <c r="Q4942" t="str">
        <f>INDEX(AirportPivot[AirportName],MATCH($N4942,AirportPivot[[AirportID]:[AirportID]],0))</f>
        <v>Dallas/Fort Worth International</v>
      </c>
      <c r="R4942">
        <f>INDEX(AirportPivot[Gates (number of available)],MATCH($N4942,AirportPivot[[AirportID]:[AirportID]],0))</f>
        <v>130</v>
      </c>
    </row>
    <row r="4943" spans="1:18" x14ac:dyDescent="0.25">
      <c r="A4943" s="3" t="s">
        <v>4975</v>
      </c>
      <c r="B4943" s="12">
        <v>41948</v>
      </c>
      <c r="C4943" s="4" t="s">
        <v>11</v>
      </c>
      <c r="D4943" s="4">
        <v>2.5</v>
      </c>
      <c r="E4943" s="4">
        <v>98</v>
      </c>
      <c r="F4943" s="5">
        <v>0.75</v>
      </c>
      <c r="G4943" s="6">
        <v>300</v>
      </c>
      <c r="H4943" s="7">
        <v>55500</v>
      </c>
      <c r="I4943" s="7">
        <f>FlightsPivot[[#This Row],[Total Fare]]*10%</f>
        <v>5550</v>
      </c>
      <c r="J4943" s="7">
        <f>FlightsPivot[[#This Row],[Total Fare]]+FlightsPivot[[#This Row],[10% tax ]]</f>
        <v>61050</v>
      </c>
      <c r="K4943" s="4">
        <v>11</v>
      </c>
      <c r="L4943" s="4">
        <v>2014</v>
      </c>
      <c r="M4943" t="str">
        <f>INDEX(RoutesPivot[DepAirport],MATCH($C4943,RoutesPivot[[RouteID]:[RouteID]],0))</f>
        <v>ORD</v>
      </c>
      <c r="N4943" t="str">
        <f>INDEX(RoutesPivot[AirportID],MATCH($C4943,RoutesPivot[[RouteID]:[RouteID]],0))</f>
        <v>BOS</v>
      </c>
      <c r="O4943">
        <f>INDEX(RoutesPivot[Distance],MATCH($C4943,RoutesPivot[[RouteID]:[RouteID]],0))</f>
        <v>730</v>
      </c>
      <c r="P4943">
        <f>INDEX(RoutesPivot[ListPrice],MATCH($C4943,RoutesPivot[[RouteID]:[RouteID]],0))</f>
        <v>300</v>
      </c>
      <c r="Q4943" t="str">
        <f>INDEX(AirportPivot[AirportName],MATCH($N4943,AirportPivot[[AirportID]:[AirportID]],0))</f>
        <v>General Edward Lawrence Logan International</v>
      </c>
      <c r="R4943">
        <f>INDEX(AirportPivot[Gates (number of available)],MATCH($N4943,AirportPivot[[AirportID]:[AirportID]],0))</f>
        <v>63</v>
      </c>
    </row>
    <row r="4944" spans="1:18" x14ac:dyDescent="0.25">
      <c r="A4944" s="3" t="s">
        <v>4976</v>
      </c>
      <c r="B4944" s="12">
        <v>42024</v>
      </c>
      <c r="C4944" s="4" t="s">
        <v>17</v>
      </c>
      <c r="D4944" s="4">
        <v>4.2</v>
      </c>
      <c r="E4944" s="4">
        <v>82</v>
      </c>
      <c r="F4944" s="5">
        <v>0.83333333333333337</v>
      </c>
      <c r="G4944" s="6">
        <v>350</v>
      </c>
      <c r="H4944" s="7">
        <v>63350</v>
      </c>
      <c r="I4944" s="7">
        <f>FlightsPivot[[#This Row],[Total Fare]]*10%</f>
        <v>6335</v>
      </c>
      <c r="J4944" s="7">
        <f>FlightsPivot[[#This Row],[Total Fare]]+FlightsPivot[[#This Row],[10% tax ]]</f>
        <v>69685</v>
      </c>
      <c r="K4944" s="4">
        <v>1</v>
      </c>
      <c r="L4944" s="4">
        <v>2015</v>
      </c>
      <c r="M4944" t="str">
        <f>INDEX(RoutesPivot[DepAirport],MATCH($C4944,RoutesPivot[[RouteID]:[RouteID]],0))</f>
        <v>ORD</v>
      </c>
      <c r="N4944" t="str">
        <f>INDEX(RoutesPivot[AirportID],MATCH($C4944,RoutesPivot[[RouteID]:[RouteID]],0))</f>
        <v>LAX</v>
      </c>
      <c r="O4944">
        <f>INDEX(RoutesPivot[Distance],MATCH($C4944,RoutesPivot[[RouteID]:[RouteID]],0))</f>
        <v>1518</v>
      </c>
      <c r="P4944">
        <f>INDEX(RoutesPivot[ListPrice],MATCH($C4944,RoutesPivot[[RouteID]:[RouteID]],0))</f>
        <v>350</v>
      </c>
      <c r="Q4944" t="str">
        <f>INDEX(AirportPivot[AirportName],MATCH($N4944,AirportPivot[[AirportID]:[AirportID]],0))</f>
        <v>Los Angeles International</v>
      </c>
      <c r="R4944">
        <f>INDEX(AirportPivot[Gates (number of available)],MATCH($N4944,AirportPivot[[AirportID]:[AirportID]],0))</f>
        <v>86</v>
      </c>
    </row>
    <row r="4945" spans="1:18" x14ac:dyDescent="0.25">
      <c r="A4945" s="3" t="s">
        <v>4977</v>
      </c>
      <c r="B4945" s="12">
        <v>42363</v>
      </c>
      <c r="C4945" s="4" t="s">
        <v>80</v>
      </c>
      <c r="D4945" s="4">
        <v>2.7</v>
      </c>
      <c r="E4945" s="4">
        <v>97</v>
      </c>
      <c r="F4945" s="5">
        <v>0.72916666666666663</v>
      </c>
      <c r="G4945" s="6">
        <v>420</v>
      </c>
      <c r="H4945" s="7">
        <v>77700</v>
      </c>
      <c r="I4945" s="7">
        <f>FlightsPivot[[#This Row],[Total Fare]]*10%</f>
        <v>7770</v>
      </c>
      <c r="J4945" s="7">
        <f>FlightsPivot[[#This Row],[Total Fare]]+FlightsPivot[[#This Row],[10% tax ]]</f>
        <v>85470</v>
      </c>
      <c r="K4945" s="4">
        <v>12</v>
      </c>
      <c r="L4945" s="4">
        <v>2015</v>
      </c>
      <c r="M4945" t="str">
        <f>INDEX(RoutesPivot[DepAirport],MATCH($C4945,RoutesPivot[[RouteID]:[RouteID]],0))</f>
        <v>ORD</v>
      </c>
      <c r="N4945" t="str">
        <f>INDEX(RoutesPivot[AirportID],MATCH($C4945,RoutesPivot[[RouteID]:[RouteID]],0))</f>
        <v>MIA</v>
      </c>
      <c r="O4945">
        <f>INDEX(RoutesPivot[Distance],MATCH($C4945,RoutesPivot[[RouteID]:[RouteID]],0))</f>
        <v>1000</v>
      </c>
      <c r="P4945">
        <f>INDEX(RoutesPivot[ListPrice],MATCH($C4945,RoutesPivot[[RouteID]:[RouteID]],0))</f>
        <v>300</v>
      </c>
      <c r="Q4945" t="str">
        <f>INDEX(AirportPivot[AirportName],MATCH($N4945,AirportPivot[[AirportID]:[AirportID]],0))</f>
        <v>Miami International</v>
      </c>
      <c r="R4945">
        <f>INDEX(AirportPivot[Gates (number of available)],MATCH($N4945,AirportPivot[[AirportID]:[AirportID]],0))</f>
        <v>80</v>
      </c>
    </row>
    <row r="4946" spans="1:18" x14ac:dyDescent="0.25">
      <c r="A4946" s="3" t="s">
        <v>4978</v>
      </c>
      <c r="B4946" s="12">
        <v>42284</v>
      </c>
      <c r="C4946" s="4" t="s">
        <v>27</v>
      </c>
      <c r="D4946" s="4">
        <v>8.6999999999999993</v>
      </c>
      <c r="E4946" s="4">
        <v>125</v>
      </c>
      <c r="F4946" s="5">
        <v>0.29166666666666669</v>
      </c>
      <c r="G4946" s="6">
        <v>200</v>
      </c>
      <c r="H4946" s="7">
        <v>37000</v>
      </c>
      <c r="I4946" s="7">
        <f>FlightsPivot[[#This Row],[Total Fare]]*10%</f>
        <v>3700</v>
      </c>
      <c r="J4946" s="7">
        <f>FlightsPivot[[#This Row],[Total Fare]]+FlightsPivot[[#This Row],[10% tax ]]</f>
        <v>40700</v>
      </c>
      <c r="K4946" s="4">
        <v>10</v>
      </c>
      <c r="L4946" s="4">
        <v>2015</v>
      </c>
      <c r="M4946" t="str">
        <f>INDEX(RoutesPivot[DepAirport],MATCH($C4946,RoutesPivot[[RouteID]:[RouteID]],0))</f>
        <v>ORD</v>
      </c>
      <c r="N4946" t="str">
        <f>INDEX(RoutesPivot[AirportID],MATCH($C4946,RoutesPivot[[RouteID]:[RouteID]],0))</f>
        <v>ATL</v>
      </c>
      <c r="O4946">
        <f>INDEX(RoutesPivot[Distance],MATCH($C4946,RoutesPivot[[RouteID]:[RouteID]],0))</f>
        <v>510</v>
      </c>
      <c r="P4946">
        <f>INDEX(RoutesPivot[ListPrice],MATCH($C4946,RoutesPivot[[RouteID]:[RouteID]],0))</f>
        <v>200</v>
      </c>
      <c r="Q4946" t="str">
        <f>INDEX(AirportPivot[AirportName],MATCH($N4946,AirportPivot[[AirportID]:[AirportID]],0))</f>
        <v>Hartsfield-Jackson Atlanta International</v>
      </c>
      <c r="R4946">
        <f>INDEX(AirportPivot[Gates (number of available)],MATCH($N4946,AirportPivot[[AirportID]:[AirportID]],0))</f>
        <v>100</v>
      </c>
    </row>
    <row r="4947" spans="1:18" x14ac:dyDescent="0.25">
      <c r="A4947" s="3" t="s">
        <v>4979</v>
      </c>
      <c r="B4947" s="12">
        <v>42063</v>
      </c>
      <c r="C4947" s="4" t="s">
        <v>17</v>
      </c>
      <c r="D4947" s="4">
        <v>5.2</v>
      </c>
      <c r="E4947" s="4">
        <v>64</v>
      </c>
      <c r="F4947" s="5">
        <v>0.8125</v>
      </c>
      <c r="G4947" s="6">
        <v>350</v>
      </c>
      <c r="H4947" s="7">
        <v>63350</v>
      </c>
      <c r="I4947" s="7">
        <f>FlightsPivot[[#This Row],[Total Fare]]*10%</f>
        <v>6335</v>
      </c>
      <c r="J4947" s="7">
        <f>FlightsPivot[[#This Row],[Total Fare]]+FlightsPivot[[#This Row],[10% tax ]]</f>
        <v>69685</v>
      </c>
      <c r="K4947" s="4">
        <v>2</v>
      </c>
      <c r="L4947" s="4">
        <v>2015</v>
      </c>
      <c r="M4947" t="str">
        <f>INDEX(RoutesPivot[DepAirport],MATCH($C4947,RoutesPivot[[RouteID]:[RouteID]],0))</f>
        <v>ORD</v>
      </c>
      <c r="N4947" t="str">
        <f>INDEX(RoutesPivot[AirportID],MATCH($C4947,RoutesPivot[[RouteID]:[RouteID]],0))</f>
        <v>LAX</v>
      </c>
      <c r="O4947">
        <f>INDEX(RoutesPivot[Distance],MATCH($C4947,RoutesPivot[[RouteID]:[RouteID]],0))</f>
        <v>1518</v>
      </c>
      <c r="P4947">
        <f>INDEX(RoutesPivot[ListPrice],MATCH($C4947,RoutesPivot[[RouteID]:[RouteID]],0))</f>
        <v>350</v>
      </c>
      <c r="Q4947" t="str">
        <f>INDEX(AirportPivot[AirportName],MATCH($N4947,AirportPivot[[AirportID]:[AirportID]],0))</f>
        <v>Los Angeles International</v>
      </c>
      <c r="R4947">
        <f>INDEX(AirportPivot[Gates (number of available)],MATCH($N4947,AirportPivot[[AirportID]:[AirportID]],0))</f>
        <v>86</v>
      </c>
    </row>
    <row r="4948" spans="1:18" x14ac:dyDescent="0.25">
      <c r="A4948" s="3" t="s">
        <v>4980</v>
      </c>
      <c r="B4948" s="12">
        <v>42338</v>
      </c>
      <c r="C4948" s="4" t="s">
        <v>80</v>
      </c>
      <c r="D4948" s="4">
        <v>1.3</v>
      </c>
      <c r="E4948" s="4">
        <v>210</v>
      </c>
      <c r="F4948" s="5">
        <v>0.75</v>
      </c>
      <c r="G4948" s="6">
        <v>300</v>
      </c>
      <c r="H4948" s="7">
        <v>49500</v>
      </c>
      <c r="I4948" s="7">
        <f>FlightsPivot[[#This Row],[Total Fare]]*10%</f>
        <v>4950</v>
      </c>
      <c r="J4948" s="7">
        <f>FlightsPivot[[#This Row],[Total Fare]]+FlightsPivot[[#This Row],[10% tax ]]</f>
        <v>54450</v>
      </c>
      <c r="K4948" s="4">
        <v>11</v>
      </c>
      <c r="L4948" s="4">
        <v>2015</v>
      </c>
      <c r="M4948" t="str">
        <f>INDEX(RoutesPivot[DepAirport],MATCH($C4948,RoutesPivot[[RouteID]:[RouteID]],0))</f>
        <v>ORD</v>
      </c>
      <c r="N4948" t="str">
        <f>INDEX(RoutesPivot[AirportID],MATCH($C4948,RoutesPivot[[RouteID]:[RouteID]],0))</f>
        <v>MIA</v>
      </c>
      <c r="O4948">
        <f>INDEX(RoutesPivot[Distance],MATCH($C4948,RoutesPivot[[RouteID]:[RouteID]],0))</f>
        <v>1000</v>
      </c>
      <c r="P4948">
        <f>INDEX(RoutesPivot[ListPrice],MATCH($C4948,RoutesPivot[[RouteID]:[RouteID]],0))</f>
        <v>300</v>
      </c>
      <c r="Q4948" t="str">
        <f>INDEX(AirportPivot[AirportName],MATCH($N4948,AirportPivot[[AirportID]:[AirportID]],0))</f>
        <v>Miami International</v>
      </c>
      <c r="R4948">
        <f>INDEX(AirportPivot[Gates (number of available)],MATCH($N4948,AirportPivot[[AirportID]:[AirportID]],0))</f>
        <v>80</v>
      </c>
    </row>
    <row r="4949" spans="1:18" x14ac:dyDescent="0.25">
      <c r="A4949" s="3" t="s">
        <v>4981</v>
      </c>
      <c r="B4949" s="12">
        <v>41864</v>
      </c>
      <c r="C4949" s="4" t="s">
        <v>13</v>
      </c>
      <c r="D4949" s="4">
        <v>1.8</v>
      </c>
      <c r="E4949" s="4">
        <v>191</v>
      </c>
      <c r="F4949" s="5">
        <v>0.8125</v>
      </c>
      <c r="G4949" s="6">
        <v>275</v>
      </c>
      <c r="H4949" s="7">
        <v>45375</v>
      </c>
      <c r="I4949" s="7">
        <f>FlightsPivot[[#This Row],[Total Fare]]*10%</f>
        <v>4537.5</v>
      </c>
      <c r="J4949" s="7">
        <f>FlightsPivot[[#This Row],[Total Fare]]+FlightsPivot[[#This Row],[10% tax ]]</f>
        <v>49912.5</v>
      </c>
      <c r="K4949" s="4">
        <v>8</v>
      </c>
      <c r="L4949" s="4">
        <v>2014</v>
      </c>
      <c r="M4949" t="str">
        <f>INDEX(RoutesPivot[DepAirport],MATCH($C4949,RoutesPivot[[RouteID]:[RouteID]],0))</f>
        <v>ORD</v>
      </c>
      <c r="N4949" t="str">
        <f>INDEX(RoutesPivot[AirportID],MATCH($C4949,RoutesPivot[[RouteID]:[RouteID]],0))</f>
        <v>JFK</v>
      </c>
      <c r="O4949">
        <f>INDEX(RoutesPivot[Distance],MATCH($C4949,RoutesPivot[[RouteID]:[RouteID]],0))</f>
        <v>619</v>
      </c>
      <c r="P4949">
        <f>INDEX(RoutesPivot[ListPrice],MATCH($C4949,RoutesPivot[[RouteID]:[RouteID]],0))</f>
        <v>250</v>
      </c>
      <c r="Q4949" t="str">
        <f>INDEX(AirportPivot[AirportName],MATCH($N4949,AirportPivot[[AirportID]:[AirportID]],0))</f>
        <v>John F Kennedy International</v>
      </c>
      <c r="R4949">
        <f>INDEX(AirportPivot[Gates (number of available)],MATCH($N4949,AirportPivot[[AirportID]:[AirportID]],0))</f>
        <v>120</v>
      </c>
    </row>
    <row r="4950" spans="1:18" x14ac:dyDescent="0.25">
      <c r="A4950" s="3" t="s">
        <v>4982</v>
      </c>
      <c r="B4950" s="12">
        <v>42204</v>
      </c>
      <c r="C4950" s="4" t="s">
        <v>86</v>
      </c>
      <c r="D4950" s="4">
        <v>2.6</v>
      </c>
      <c r="E4950" s="4">
        <v>154</v>
      </c>
      <c r="F4950" s="5">
        <v>0.29166666666666669</v>
      </c>
      <c r="G4950" s="6">
        <v>126.5</v>
      </c>
      <c r="H4950" s="7">
        <v>20872.5</v>
      </c>
      <c r="I4950" s="7">
        <f>FlightsPivot[[#This Row],[Total Fare]]*10%</f>
        <v>2087.25</v>
      </c>
      <c r="J4950" s="7">
        <f>FlightsPivot[[#This Row],[Total Fare]]+FlightsPivot[[#This Row],[10% tax ]]</f>
        <v>22959.75</v>
      </c>
      <c r="K4950" s="4">
        <v>7</v>
      </c>
      <c r="L4950" s="4">
        <v>2015</v>
      </c>
      <c r="M4950" t="str">
        <f>INDEX(RoutesPivot[DepAirport],MATCH($C4950,RoutesPivot[[RouteID]:[RouteID]],0))</f>
        <v>ORD</v>
      </c>
      <c r="N4950" t="str">
        <f>INDEX(RoutesPivot[AirportID],MATCH($C4950,RoutesPivot[[RouteID]:[RouteID]],0))</f>
        <v>DTW</v>
      </c>
      <c r="O4950">
        <f>INDEX(RoutesPivot[Distance],MATCH($C4950,RoutesPivot[[RouteID]:[RouteID]],0))</f>
        <v>200</v>
      </c>
      <c r="P4950">
        <f>INDEX(RoutesPivot[ListPrice],MATCH($C4950,RoutesPivot[[RouteID]:[RouteID]],0))</f>
        <v>115</v>
      </c>
      <c r="Q4950" t="str">
        <f>INDEX(AirportPivot[AirportName],MATCH($N4950,AirportPivot[[AirportID]:[AirportID]],0))</f>
        <v>Detroit Metropolitan Wayne County</v>
      </c>
      <c r="R4950">
        <f>INDEX(AirportPivot[Gates (number of available)],MATCH($N4950,AirportPivot[[AirportID]:[AirportID]],0))</f>
        <v>60</v>
      </c>
    </row>
    <row r="4951" spans="1:18" x14ac:dyDescent="0.25">
      <c r="A4951" s="3" t="s">
        <v>4983</v>
      </c>
      <c r="B4951" s="12">
        <v>42307</v>
      </c>
      <c r="C4951" s="4" t="s">
        <v>15</v>
      </c>
      <c r="D4951" s="4">
        <v>2</v>
      </c>
      <c r="E4951" s="4">
        <v>184</v>
      </c>
      <c r="F4951" s="5">
        <v>0.54166666666666663</v>
      </c>
      <c r="G4951" s="6">
        <v>225</v>
      </c>
      <c r="H4951" s="7">
        <v>37125</v>
      </c>
      <c r="I4951" s="7">
        <f>FlightsPivot[[#This Row],[Total Fare]]*10%</f>
        <v>3712.5</v>
      </c>
      <c r="J4951" s="7">
        <f>FlightsPivot[[#This Row],[Total Fare]]+FlightsPivot[[#This Row],[10% tax ]]</f>
        <v>40837.5</v>
      </c>
      <c r="K4951" s="4">
        <v>10</v>
      </c>
      <c r="L4951" s="4">
        <v>2015</v>
      </c>
      <c r="M4951" t="str">
        <f>INDEX(RoutesPivot[DepAirport],MATCH($C4951,RoutesPivot[[RouteID]:[RouteID]],0))</f>
        <v>ORD</v>
      </c>
      <c r="N4951" t="str">
        <f>INDEX(RoutesPivot[AirportID],MATCH($C4951,RoutesPivot[[RouteID]:[RouteID]],0))</f>
        <v>EWR</v>
      </c>
      <c r="O4951">
        <f>INDEX(RoutesPivot[Distance],MATCH($C4951,RoutesPivot[[RouteID]:[RouteID]],0))</f>
        <v>600</v>
      </c>
      <c r="P4951">
        <f>INDEX(RoutesPivot[ListPrice],MATCH($C4951,RoutesPivot[[RouteID]:[RouteID]],0))</f>
        <v>225</v>
      </c>
      <c r="Q4951" t="str">
        <f>INDEX(AirportPivot[AirportName],MATCH($N4951,AirportPivot[[AirportID]:[AirportID]],0))</f>
        <v>Newark Liberty International</v>
      </c>
      <c r="R4951">
        <f>INDEX(AirportPivot[Gates (number of available)],MATCH($N4951,AirportPivot[[AirportID]:[AirportID]],0))</f>
        <v>82</v>
      </c>
    </row>
    <row r="4952" spans="1:18" x14ac:dyDescent="0.25">
      <c r="A4952" s="3" t="s">
        <v>4984</v>
      </c>
      <c r="B4952" s="12">
        <v>42210</v>
      </c>
      <c r="C4952" s="4" t="s">
        <v>98</v>
      </c>
      <c r="D4952" s="4">
        <v>1.3</v>
      </c>
      <c r="E4952" s="4">
        <v>77</v>
      </c>
      <c r="F4952" s="5">
        <v>0.70833333333333337</v>
      </c>
      <c r="G4952" s="6">
        <v>302.5</v>
      </c>
      <c r="H4952" s="7">
        <v>54752.5</v>
      </c>
      <c r="I4952" s="7">
        <f>FlightsPivot[[#This Row],[Total Fare]]*10%</f>
        <v>5475.25</v>
      </c>
      <c r="J4952" s="7">
        <f>FlightsPivot[[#This Row],[Total Fare]]+FlightsPivot[[#This Row],[10% tax ]]</f>
        <v>60227.75</v>
      </c>
      <c r="K4952" s="4">
        <v>7</v>
      </c>
      <c r="L4952" s="4">
        <v>2015</v>
      </c>
      <c r="M4952" t="str">
        <f>INDEX(RoutesPivot[DepAirport],MATCH($C4952,RoutesPivot[[RouteID]:[RouteID]],0))</f>
        <v>ORD</v>
      </c>
      <c r="N4952" t="str">
        <f>INDEX(RoutesPivot[AirportID],MATCH($C4952,RoutesPivot[[RouteID]:[RouteID]],0))</f>
        <v>PHL</v>
      </c>
      <c r="O4952">
        <f>INDEX(RoutesPivot[Distance],MATCH($C4952,RoutesPivot[[RouteID]:[RouteID]],0))</f>
        <v>580</v>
      </c>
      <c r="P4952">
        <f>INDEX(RoutesPivot[ListPrice],MATCH($C4952,RoutesPivot[[RouteID]:[RouteID]],0))</f>
        <v>275</v>
      </c>
      <c r="Q4952" t="str">
        <f>INDEX(AirportPivot[AirportName],MATCH($N4952,AirportPivot[[AirportID]:[AirportID]],0))</f>
        <v>Philadelphia International</v>
      </c>
      <c r="R4952">
        <f>INDEX(AirportPivot[Gates (number of available)],MATCH($N4952,AirportPivot[[AirportID]:[AirportID]],0))</f>
        <v>89</v>
      </c>
    </row>
    <row r="4953" spans="1:18" x14ac:dyDescent="0.25">
      <c r="A4953" s="3" t="s">
        <v>4985</v>
      </c>
      <c r="B4953" s="12">
        <v>42159</v>
      </c>
      <c r="C4953" s="4" t="s">
        <v>23</v>
      </c>
      <c r="D4953" s="4">
        <v>3.5</v>
      </c>
      <c r="E4953" s="4">
        <v>135</v>
      </c>
      <c r="F4953" s="5">
        <v>0.77083333333333337</v>
      </c>
      <c r="G4953" s="6">
        <v>330</v>
      </c>
      <c r="H4953" s="7">
        <v>61050</v>
      </c>
      <c r="I4953" s="7">
        <f>FlightsPivot[[#This Row],[Total Fare]]*10%</f>
        <v>6105</v>
      </c>
      <c r="J4953" s="7">
        <f>FlightsPivot[[#This Row],[Total Fare]]+FlightsPivot[[#This Row],[10% tax ]]</f>
        <v>67155</v>
      </c>
      <c r="K4953" s="4">
        <v>6</v>
      </c>
      <c r="L4953" s="4">
        <v>2015</v>
      </c>
      <c r="M4953" t="str">
        <f>INDEX(RoutesPivot[DepAirport],MATCH($C4953,RoutesPivot[[RouteID]:[RouteID]],0))</f>
        <v>ORD</v>
      </c>
      <c r="N4953" t="str">
        <f>INDEX(RoutesPivot[AirportID],MATCH($C4953,RoutesPivot[[RouteID]:[RouteID]],0))</f>
        <v>DEN</v>
      </c>
      <c r="O4953">
        <f>INDEX(RoutesPivot[Distance],MATCH($C4953,RoutesPivot[[RouteID]:[RouteID]],0))</f>
        <v>800</v>
      </c>
      <c r="P4953">
        <f>INDEX(RoutesPivot[ListPrice],MATCH($C4953,RoutesPivot[[RouteID]:[RouteID]],0))</f>
        <v>300</v>
      </c>
      <c r="Q4953" t="str">
        <f>INDEX(AirportPivot[AirportName],MATCH($N4953,AirportPivot[[AirportID]:[AirportID]],0))</f>
        <v>Denver International</v>
      </c>
      <c r="R4953">
        <f>INDEX(AirportPivot[Gates (number of available)],MATCH($N4953,AirportPivot[[AirportID]:[AirportID]],0))</f>
        <v>75</v>
      </c>
    </row>
    <row r="4954" spans="1:18" x14ac:dyDescent="0.25">
      <c r="A4954" s="3" t="s">
        <v>4986</v>
      </c>
      <c r="B4954" s="12">
        <v>41755</v>
      </c>
      <c r="C4954" s="4" t="s">
        <v>25</v>
      </c>
      <c r="D4954" s="4">
        <v>2.9</v>
      </c>
      <c r="E4954" s="4">
        <v>3</v>
      </c>
      <c r="F4954" s="5">
        <v>0.54166666666666663</v>
      </c>
      <c r="G4954" s="6">
        <v>200</v>
      </c>
      <c r="H4954" s="7">
        <v>37000</v>
      </c>
      <c r="I4954" s="7">
        <f>FlightsPivot[[#This Row],[Total Fare]]*10%</f>
        <v>3700</v>
      </c>
      <c r="J4954" s="7">
        <f>FlightsPivot[[#This Row],[Total Fare]]+FlightsPivot[[#This Row],[10% tax ]]</f>
        <v>40700</v>
      </c>
      <c r="K4954" s="4">
        <v>4</v>
      </c>
      <c r="L4954" s="4">
        <v>2014</v>
      </c>
      <c r="M4954" t="str">
        <f>INDEX(RoutesPivot[DepAirport],MATCH($C4954,RoutesPivot[[RouteID]:[RouteID]],0))</f>
        <v>ORD</v>
      </c>
      <c r="N4954" t="str">
        <f>INDEX(RoutesPivot[AirportID],MATCH($C4954,RoutesPivot[[RouteID]:[RouteID]],0))</f>
        <v>DFW</v>
      </c>
      <c r="O4954">
        <f>INDEX(RoutesPivot[Distance],MATCH($C4954,RoutesPivot[[RouteID]:[RouteID]],0))</f>
        <v>700</v>
      </c>
      <c r="P4954">
        <f>INDEX(RoutesPivot[ListPrice],MATCH($C4954,RoutesPivot[[RouteID]:[RouteID]],0))</f>
        <v>200</v>
      </c>
      <c r="Q4954" t="str">
        <f>INDEX(AirportPivot[AirportName],MATCH($N4954,AirportPivot[[AirportID]:[AirportID]],0))</f>
        <v>Dallas/Fort Worth International</v>
      </c>
      <c r="R4954">
        <f>INDEX(AirportPivot[Gates (number of available)],MATCH($N4954,AirportPivot[[AirportID]:[AirportID]],0))</f>
        <v>130</v>
      </c>
    </row>
    <row r="4955" spans="1:18" x14ac:dyDescent="0.25">
      <c r="A4955" s="3" t="s">
        <v>4987</v>
      </c>
      <c r="B4955" s="12">
        <v>42360</v>
      </c>
      <c r="C4955" s="4" t="s">
        <v>103</v>
      </c>
      <c r="D4955" s="4">
        <v>5.4</v>
      </c>
      <c r="E4955" s="4">
        <v>130</v>
      </c>
      <c r="F4955" s="5">
        <v>0.75</v>
      </c>
      <c r="G4955" s="6">
        <v>420</v>
      </c>
      <c r="H4955" s="7">
        <v>77700</v>
      </c>
      <c r="I4955" s="7">
        <f>FlightsPivot[[#This Row],[Total Fare]]*10%</f>
        <v>7770</v>
      </c>
      <c r="J4955" s="7">
        <f>FlightsPivot[[#This Row],[Total Fare]]+FlightsPivot[[#This Row],[10% tax ]]</f>
        <v>85470</v>
      </c>
      <c r="K4955" s="4">
        <v>12</v>
      </c>
      <c r="L4955" s="4">
        <v>2015</v>
      </c>
      <c r="M4955" t="str">
        <f>INDEX(RoutesPivot[DepAirport],MATCH($C4955,RoutesPivot[[RouteID]:[RouteID]],0))</f>
        <v>ORD</v>
      </c>
      <c r="N4955" t="str">
        <f>INDEX(RoutesPivot[AirportID],MATCH($C4955,RoutesPivot[[RouteID]:[RouteID]],0))</f>
        <v>IAD</v>
      </c>
      <c r="O4955">
        <f>INDEX(RoutesPivot[Distance],MATCH($C4955,RoutesPivot[[RouteID]:[RouteID]],0))</f>
        <v>515</v>
      </c>
      <c r="P4955">
        <f>INDEX(RoutesPivot[ListPrice],MATCH($C4955,RoutesPivot[[RouteID]:[RouteID]],0))</f>
        <v>300</v>
      </c>
      <c r="Q4955" t="str">
        <f>INDEX(AirportPivot[AirportName],MATCH($N4955,AirportPivot[[AirportID]:[AirportID]],0))</f>
        <v>Washington Dulles International</v>
      </c>
      <c r="R4955">
        <f>INDEX(AirportPivot[Gates (number of available)],MATCH($N4955,AirportPivot[[AirportID]:[AirportID]],0))</f>
        <v>95</v>
      </c>
    </row>
    <row r="4956" spans="1:18" x14ac:dyDescent="0.25">
      <c r="A4956" s="3" t="s">
        <v>4988</v>
      </c>
      <c r="B4956" s="12">
        <v>41668</v>
      </c>
      <c r="C4956" s="4" t="s">
        <v>80</v>
      </c>
      <c r="D4956" s="4">
        <v>2.1</v>
      </c>
      <c r="E4956" s="4">
        <v>19</v>
      </c>
      <c r="F4956" s="5">
        <v>0.29166666666666669</v>
      </c>
      <c r="G4956" s="6">
        <v>300</v>
      </c>
      <c r="H4956" s="7">
        <v>55500</v>
      </c>
      <c r="I4956" s="7">
        <f>FlightsPivot[[#This Row],[Total Fare]]*10%</f>
        <v>5550</v>
      </c>
      <c r="J4956" s="7">
        <f>FlightsPivot[[#This Row],[Total Fare]]+FlightsPivot[[#This Row],[10% tax ]]</f>
        <v>61050</v>
      </c>
      <c r="K4956" s="4">
        <v>1</v>
      </c>
      <c r="L4956" s="4">
        <v>2014</v>
      </c>
      <c r="M4956" t="str">
        <f>INDEX(RoutesPivot[DepAirport],MATCH($C4956,RoutesPivot[[RouteID]:[RouteID]],0))</f>
        <v>ORD</v>
      </c>
      <c r="N4956" t="str">
        <f>INDEX(RoutesPivot[AirportID],MATCH($C4956,RoutesPivot[[RouteID]:[RouteID]],0))</f>
        <v>MIA</v>
      </c>
      <c r="O4956">
        <f>INDEX(RoutesPivot[Distance],MATCH($C4956,RoutesPivot[[RouteID]:[RouteID]],0))</f>
        <v>1000</v>
      </c>
      <c r="P4956">
        <f>INDEX(RoutesPivot[ListPrice],MATCH($C4956,RoutesPivot[[RouteID]:[RouteID]],0))</f>
        <v>300</v>
      </c>
      <c r="Q4956" t="str">
        <f>INDEX(AirportPivot[AirportName],MATCH($N4956,AirportPivot[[AirportID]:[AirportID]],0))</f>
        <v>Miami International</v>
      </c>
      <c r="R4956">
        <f>INDEX(AirportPivot[Gates (number of available)],MATCH($N4956,AirportPivot[[AirportID]:[AirportID]],0))</f>
        <v>80</v>
      </c>
    </row>
    <row r="4957" spans="1:18" x14ac:dyDescent="0.25">
      <c r="A4957" s="3" t="s">
        <v>4989</v>
      </c>
      <c r="B4957" s="12">
        <v>42119</v>
      </c>
      <c r="C4957" s="4" t="s">
        <v>27</v>
      </c>
      <c r="D4957" s="4">
        <v>9.8000000000000007</v>
      </c>
      <c r="E4957" s="4">
        <v>27</v>
      </c>
      <c r="F4957" s="5">
        <v>0.70833333333333337</v>
      </c>
      <c r="G4957" s="6">
        <v>200</v>
      </c>
      <c r="H4957" s="7">
        <v>37000</v>
      </c>
      <c r="I4957" s="7">
        <f>FlightsPivot[[#This Row],[Total Fare]]*10%</f>
        <v>3700</v>
      </c>
      <c r="J4957" s="7">
        <f>FlightsPivot[[#This Row],[Total Fare]]+FlightsPivot[[#This Row],[10% tax ]]</f>
        <v>40700</v>
      </c>
      <c r="K4957" s="4">
        <v>4</v>
      </c>
      <c r="L4957" s="4">
        <v>2015</v>
      </c>
      <c r="M4957" t="str">
        <f>INDEX(RoutesPivot[DepAirport],MATCH($C4957,RoutesPivot[[RouteID]:[RouteID]],0))</f>
        <v>ORD</v>
      </c>
      <c r="N4957" t="str">
        <f>INDEX(RoutesPivot[AirportID],MATCH($C4957,RoutesPivot[[RouteID]:[RouteID]],0))</f>
        <v>ATL</v>
      </c>
      <c r="O4957">
        <f>INDEX(RoutesPivot[Distance],MATCH($C4957,RoutesPivot[[RouteID]:[RouteID]],0))</f>
        <v>510</v>
      </c>
      <c r="P4957">
        <f>INDEX(RoutesPivot[ListPrice],MATCH($C4957,RoutesPivot[[RouteID]:[RouteID]],0))</f>
        <v>200</v>
      </c>
      <c r="Q4957" t="str">
        <f>INDEX(AirportPivot[AirportName],MATCH($N4957,AirportPivot[[AirportID]:[AirportID]],0))</f>
        <v>Hartsfield-Jackson Atlanta International</v>
      </c>
      <c r="R4957">
        <f>INDEX(AirportPivot[Gates (number of available)],MATCH($N4957,AirportPivot[[AirportID]:[AirportID]],0))</f>
        <v>100</v>
      </c>
    </row>
    <row r="4958" spans="1:18" x14ac:dyDescent="0.25">
      <c r="A4958" s="3" t="s">
        <v>4990</v>
      </c>
      <c r="B4958" s="12">
        <v>42192</v>
      </c>
      <c r="C4958" s="4" t="s">
        <v>25</v>
      </c>
      <c r="D4958" s="4">
        <v>2.2999999999999998</v>
      </c>
      <c r="E4958" s="4">
        <v>102</v>
      </c>
      <c r="F4958" s="5">
        <v>0.70833333333333337</v>
      </c>
      <c r="G4958" s="6">
        <v>220</v>
      </c>
      <c r="H4958" s="7">
        <v>40700</v>
      </c>
      <c r="I4958" s="7">
        <f>FlightsPivot[[#This Row],[Total Fare]]*10%</f>
        <v>4070</v>
      </c>
      <c r="J4958" s="7">
        <f>FlightsPivot[[#This Row],[Total Fare]]+FlightsPivot[[#This Row],[10% tax ]]</f>
        <v>44770</v>
      </c>
      <c r="K4958" s="4">
        <v>7</v>
      </c>
      <c r="L4958" s="4">
        <v>2015</v>
      </c>
      <c r="M4958" t="str">
        <f>INDEX(RoutesPivot[DepAirport],MATCH($C4958,RoutesPivot[[RouteID]:[RouteID]],0))</f>
        <v>ORD</v>
      </c>
      <c r="N4958" t="str">
        <f>INDEX(RoutesPivot[AirportID],MATCH($C4958,RoutesPivot[[RouteID]:[RouteID]],0))</f>
        <v>DFW</v>
      </c>
      <c r="O4958">
        <f>INDEX(RoutesPivot[Distance],MATCH($C4958,RoutesPivot[[RouteID]:[RouteID]],0))</f>
        <v>700</v>
      </c>
      <c r="P4958">
        <f>INDEX(RoutesPivot[ListPrice],MATCH($C4958,RoutesPivot[[RouteID]:[RouteID]],0))</f>
        <v>200</v>
      </c>
      <c r="Q4958" t="str">
        <f>INDEX(AirportPivot[AirportName],MATCH($N4958,AirportPivot[[AirportID]:[AirportID]],0))</f>
        <v>Dallas/Fort Worth International</v>
      </c>
      <c r="R4958">
        <f>INDEX(AirportPivot[Gates (number of available)],MATCH($N4958,AirportPivot[[AirportID]:[AirportID]],0))</f>
        <v>130</v>
      </c>
    </row>
    <row r="4959" spans="1:18" x14ac:dyDescent="0.25">
      <c r="A4959" s="3" t="s">
        <v>4991</v>
      </c>
      <c r="B4959" s="12">
        <v>42169</v>
      </c>
      <c r="C4959" s="4" t="s">
        <v>47</v>
      </c>
      <c r="D4959" s="4">
        <v>1.7</v>
      </c>
      <c r="E4959" s="4">
        <v>142</v>
      </c>
      <c r="F4959" s="5">
        <v>0.33333333333333331</v>
      </c>
      <c r="G4959" s="6">
        <v>275</v>
      </c>
      <c r="H4959" s="7">
        <v>50875</v>
      </c>
      <c r="I4959" s="7">
        <f>FlightsPivot[[#This Row],[Total Fare]]*10%</f>
        <v>5087.5</v>
      </c>
      <c r="J4959" s="7">
        <f>FlightsPivot[[#This Row],[Total Fare]]+FlightsPivot[[#This Row],[10% tax ]]</f>
        <v>55962.5</v>
      </c>
      <c r="K4959" s="4">
        <v>6</v>
      </c>
      <c r="L4959" s="4">
        <v>2015</v>
      </c>
      <c r="M4959" t="str">
        <f>INDEX(RoutesPivot[DepAirport],MATCH($C4959,RoutesPivot[[RouteID]:[RouteID]],0))</f>
        <v>ORD</v>
      </c>
      <c r="N4959" t="str">
        <f>INDEX(RoutesPivot[AirportID],MATCH($C4959,RoutesPivot[[RouteID]:[RouteID]],0))</f>
        <v>PHX</v>
      </c>
      <c r="O4959">
        <f>INDEX(RoutesPivot[Distance],MATCH($C4959,RoutesPivot[[RouteID]:[RouteID]],0))</f>
        <v>1200</v>
      </c>
      <c r="P4959">
        <f>INDEX(RoutesPivot[ListPrice],MATCH($C4959,RoutesPivot[[RouteID]:[RouteID]],0))</f>
        <v>250</v>
      </c>
      <c r="Q4959" t="str">
        <f>INDEX(AirportPivot[AirportName],MATCH($N4959,AirportPivot[[AirportID]:[AirportID]],0))</f>
        <v>Phoenix Sky Harbor International</v>
      </c>
      <c r="R4959">
        <f>INDEX(AirportPivot[Gates (number of available)],MATCH($N4959,AirportPivot[[AirportID]:[AirportID]],0))</f>
        <v>60</v>
      </c>
    </row>
    <row r="4960" spans="1:18" x14ac:dyDescent="0.25">
      <c r="A4960" s="3" t="s">
        <v>4992</v>
      </c>
      <c r="B4960" s="12">
        <v>42171</v>
      </c>
      <c r="C4960" s="4" t="s">
        <v>23</v>
      </c>
      <c r="D4960" s="4">
        <v>2.4</v>
      </c>
      <c r="E4960" s="4">
        <v>72</v>
      </c>
      <c r="F4960" s="5">
        <v>0.4375</v>
      </c>
      <c r="G4960" s="6">
        <v>330</v>
      </c>
      <c r="H4960" s="7">
        <v>59730</v>
      </c>
      <c r="I4960" s="7">
        <f>FlightsPivot[[#This Row],[Total Fare]]*10%</f>
        <v>5973</v>
      </c>
      <c r="J4960" s="7">
        <f>FlightsPivot[[#This Row],[Total Fare]]+FlightsPivot[[#This Row],[10% tax ]]</f>
        <v>65703</v>
      </c>
      <c r="K4960" s="4">
        <v>6</v>
      </c>
      <c r="L4960" s="4">
        <v>2015</v>
      </c>
      <c r="M4960" t="str">
        <f>INDEX(RoutesPivot[DepAirport],MATCH($C4960,RoutesPivot[[RouteID]:[RouteID]],0))</f>
        <v>ORD</v>
      </c>
      <c r="N4960" t="str">
        <f>INDEX(RoutesPivot[AirportID],MATCH($C4960,RoutesPivot[[RouteID]:[RouteID]],0))</f>
        <v>DEN</v>
      </c>
      <c r="O4960">
        <f>INDEX(RoutesPivot[Distance],MATCH($C4960,RoutesPivot[[RouteID]:[RouteID]],0))</f>
        <v>800</v>
      </c>
      <c r="P4960">
        <f>INDEX(RoutesPivot[ListPrice],MATCH($C4960,RoutesPivot[[RouteID]:[RouteID]],0))</f>
        <v>300</v>
      </c>
      <c r="Q4960" t="str">
        <f>INDEX(AirportPivot[AirportName],MATCH($N4960,AirportPivot[[AirportID]:[AirportID]],0))</f>
        <v>Denver International</v>
      </c>
      <c r="R4960">
        <f>INDEX(AirportPivot[Gates (number of available)],MATCH($N4960,AirportPivot[[AirportID]:[AirportID]],0))</f>
        <v>75</v>
      </c>
    </row>
    <row r="4961" spans="1:18" x14ac:dyDescent="0.25">
      <c r="A4961" s="3" t="s">
        <v>4993</v>
      </c>
      <c r="B4961" s="12">
        <v>41948</v>
      </c>
      <c r="C4961" s="4" t="s">
        <v>13</v>
      </c>
      <c r="D4961" s="4">
        <v>1.9</v>
      </c>
      <c r="E4961" s="4">
        <v>76</v>
      </c>
      <c r="F4961" s="5">
        <v>0.33333333333333331</v>
      </c>
      <c r="G4961" s="6">
        <v>250</v>
      </c>
      <c r="H4961" s="7">
        <v>45250</v>
      </c>
      <c r="I4961" s="7">
        <f>FlightsPivot[[#This Row],[Total Fare]]*10%</f>
        <v>4525</v>
      </c>
      <c r="J4961" s="7">
        <f>FlightsPivot[[#This Row],[Total Fare]]+FlightsPivot[[#This Row],[10% tax ]]</f>
        <v>49775</v>
      </c>
      <c r="K4961" s="4">
        <v>11</v>
      </c>
      <c r="L4961" s="4">
        <v>2014</v>
      </c>
      <c r="M4961" t="str">
        <f>INDEX(RoutesPivot[DepAirport],MATCH($C4961,RoutesPivot[[RouteID]:[RouteID]],0))</f>
        <v>ORD</v>
      </c>
      <c r="N4961" t="str">
        <f>INDEX(RoutesPivot[AirportID],MATCH($C4961,RoutesPivot[[RouteID]:[RouteID]],0))</f>
        <v>JFK</v>
      </c>
      <c r="O4961">
        <f>INDEX(RoutesPivot[Distance],MATCH($C4961,RoutesPivot[[RouteID]:[RouteID]],0))</f>
        <v>619</v>
      </c>
      <c r="P4961">
        <f>INDEX(RoutesPivot[ListPrice],MATCH($C4961,RoutesPivot[[RouteID]:[RouteID]],0))</f>
        <v>250</v>
      </c>
      <c r="Q4961" t="str">
        <f>INDEX(AirportPivot[AirportName],MATCH($N4961,AirportPivot[[AirportID]:[AirportID]],0))</f>
        <v>John F Kennedy International</v>
      </c>
      <c r="R4961">
        <f>INDEX(AirportPivot[Gates (number of available)],MATCH($N4961,AirportPivot[[AirportID]:[AirportID]],0))</f>
        <v>120</v>
      </c>
    </row>
    <row r="4962" spans="1:18" x14ac:dyDescent="0.25">
      <c r="A4962" s="3" t="s">
        <v>4994</v>
      </c>
      <c r="B4962" s="12">
        <v>41798</v>
      </c>
      <c r="C4962" s="4" t="s">
        <v>47</v>
      </c>
      <c r="D4962" s="4">
        <v>2.9</v>
      </c>
      <c r="E4962" s="4">
        <v>96</v>
      </c>
      <c r="F4962" s="5">
        <v>0.83333333333333337</v>
      </c>
      <c r="G4962" s="6">
        <v>275</v>
      </c>
      <c r="H4962" s="7">
        <v>50875</v>
      </c>
      <c r="I4962" s="7">
        <f>FlightsPivot[[#This Row],[Total Fare]]*10%</f>
        <v>5087.5</v>
      </c>
      <c r="J4962" s="7">
        <f>FlightsPivot[[#This Row],[Total Fare]]+FlightsPivot[[#This Row],[10% tax ]]</f>
        <v>55962.5</v>
      </c>
      <c r="K4962" s="4">
        <v>6</v>
      </c>
      <c r="L4962" s="4">
        <v>2014</v>
      </c>
      <c r="M4962" t="str">
        <f>INDEX(RoutesPivot[DepAirport],MATCH($C4962,RoutesPivot[[RouteID]:[RouteID]],0))</f>
        <v>ORD</v>
      </c>
      <c r="N4962" t="str">
        <f>INDEX(RoutesPivot[AirportID],MATCH($C4962,RoutesPivot[[RouteID]:[RouteID]],0))</f>
        <v>PHX</v>
      </c>
      <c r="O4962">
        <f>INDEX(RoutesPivot[Distance],MATCH($C4962,RoutesPivot[[RouteID]:[RouteID]],0))</f>
        <v>1200</v>
      </c>
      <c r="P4962">
        <f>INDEX(RoutesPivot[ListPrice],MATCH($C4962,RoutesPivot[[RouteID]:[RouteID]],0))</f>
        <v>250</v>
      </c>
      <c r="Q4962" t="str">
        <f>INDEX(AirportPivot[AirportName],MATCH($N4962,AirportPivot[[AirportID]:[AirportID]],0))</f>
        <v>Phoenix Sky Harbor International</v>
      </c>
      <c r="R4962">
        <f>INDEX(AirportPivot[Gates (number of available)],MATCH($N4962,AirportPivot[[AirportID]:[AirportID]],0))</f>
        <v>60</v>
      </c>
    </row>
    <row r="4963" spans="1:18" x14ac:dyDescent="0.25">
      <c r="A4963" s="3" t="s">
        <v>4995</v>
      </c>
      <c r="B4963" s="12">
        <v>42224</v>
      </c>
      <c r="C4963" s="4" t="s">
        <v>27</v>
      </c>
      <c r="D4963" s="4">
        <v>11.5</v>
      </c>
      <c r="E4963" s="4">
        <v>209</v>
      </c>
      <c r="F4963" s="5">
        <v>0.70833333333333337</v>
      </c>
      <c r="G4963" s="6">
        <v>220</v>
      </c>
      <c r="H4963" s="7">
        <v>36300</v>
      </c>
      <c r="I4963" s="7">
        <f>FlightsPivot[[#This Row],[Total Fare]]*10%</f>
        <v>3630</v>
      </c>
      <c r="J4963" s="7">
        <f>FlightsPivot[[#This Row],[Total Fare]]+FlightsPivot[[#This Row],[10% tax ]]</f>
        <v>39930</v>
      </c>
      <c r="K4963" s="4">
        <v>8</v>
      </c>
      <c r="L4963" s="4">
        <v>2015</v>
      </c>
      <c r="M4963" t="str">
        <f>INDEX(RoutesPivot[DepAirport],MATCH($C4963,RoutesPivot[[RouteID]:[RouteID]],0))</f>
        <v>ORD</v>
      </c>
      <c r="N4963" t="str">
        <f>INDEX(RoutesPivot[AirportID],MATCH($C4963,RoutesPivot[[RouteID]:[RouteID]],0))</f>
        <v>ATL</v>
      </c>
      <c r="O4963">
        <f>INDEX(RoutesPivot[Distance],MATCH($C4963,RoutesPivot[[RouteID]:[RouteID]],0))</f>
        <v>510</v>
      </c>
      <c r="P4963">
        <f>INDEX(RoutesPivot[ListPrice],MATCH($C4963,RoutesPivot[[RouteID]:[RouteID]],0))</f>
        <v>200</v>
      </c>
      <c r="Q4963" t="str">
        <f>INDEX(AirportPivot[AirportName],MATCH($N4963,AirportPivot[[AirportID]:[AirportID]],0))</f>
        <v>Hartsfield-Jackson Atlanta International</v>
      </c>
      <c r="R4963">
        <f>INDEX(AirportPivot[Gates (number of available)],MATCH($N4963,AirportPivot[[AirportID]:[AirportID]],0))</f>
        <v>100</v>
      </c>
    </row>
    <row r="4964" spans="1:18" x14ac:dyDescent="0.25">
      <c r="A4964" s="3" t="s">
        <v>4996</v>
      </c>
      <c r="B4964" s="12">
        <v>41969</v>
      </c>
      <c r="C4964" s="4" t="s">
        <v>19</v>
      </c>
      <c r="D4964" s="4">
        <v>4</v>
      </c>
      <c r="E4964" s="4">
        <v>119</v>
      </c>
      <c r="F4964" s="5">
        <v>0.70833333333333337</v>
      </c>
      <c r="G4964" s="6">
        <v>300</v>
      </c>
      <c r="H4964" s="7">
        <v>55500</v>
      </c>
      <c r="I4964" s="7">
        <f>FlightsPivot[[#This Row],[Total Fare]]*10%</f>
        <v>5550</v>
      </c>
      <c r="J4964" s="7">
        <f>FlightsPivot[[#This Row],[Total Fare]]+FlightsPivot[[#This Row],[10% tax ]]</f>
        <v>61050</v>
      </c>
      <c r="K4964" s="4">
        <v>11</v>
      </c>
      <c r="L4964" s="4">
        <v>2014</v>
      </c>
      <c r="M4964" t="str">
        <f>INDEX(RoutesPivot[DepAirport],MATCH($C4964,RoutesPivot[[RouteID]:[RouteID]],0))</f>
        <v>ORD</v>
      </c>
      <c r="N4964" t="str">
        <f>INDEX(RoutesPivot[AirportID],MATCH($C4964,RoutesPivot[[RouteID]:[RouteID]],0))</f>
        <v>IAH</v>
      </c>
      <c r="O4964">
        <f>INDEX(RoutesPivot[Distance],MATCH($C4964,RoutesPivot[[RouteID]:[RouteID]],0))</f>
        <v>800</v>
      </c>
      <c r="P4964">
        <f>INDEX(RoutesPivot[ListPrice],MATCH($C4964,RoutesPivot[[RouteID]:[RouteID]],0))</f>
        <v>200</v>
      </c>
      <c r="Q4964" t="str">
        <f>INDEX(AirportPivot[AirportName],MATCH($N4964,AirportPivot[[AirportID]:[AirportID]],0))</f>
        <v>George Bush Intercontinental/Houston</v>
      </c>
      <c r="R4964">
        <f>INDEX(AirportPivot[Gates (number of available)],MATCH($N4964,AirportPivot[[AirportID]:[AirportID]],0))</f>
        <v>80</v>
      </c>
    </row>
    <row r="4965" spans="1:18" x14ac:dyDescent="0.25">
      <c r="A4965" s="3" t="s">
        <v>4997</v>
      </c>
      <c r="B4965" s="12">
        <v>41973</v>
      </c>
      <c r="C4965" s="4" t="s">
        <v>80</v>
      </c>
      <c r="D4965" s="4">
        <v>5</v>
      </c>
      <c r="E4965" s="4">
        <v>153</v>
      </c>
      <c r="F4965" s="5">
        <v>0.47916666666666669</v>
      </c>
      <c r="G4965" s="6">
        <v>450</v>
      </c>
      <c r="H4965" s="7">
        <v>74250</v>
      </c>
      <c r="I4965" s="7">
        <f>FlightsPivot[[#This Row],[Total Fare]]*10%</f>
        <v>7425</v>
      </c>
      <c r="J4965" s="7">
        <f>FlightsPivot[[#This Row],[Total Fare]]+FlightsPivot[[#This Row],[10% tax ]]</f>
        <v>81675</v>
      </c>
      <c r="K4965" s="4">
        <v>11</v>
      </c>
      <c r="L4965" s="4">
        <v>2014</v>
      </c>
      <c r="M4965" t="str">
        <f>INDEX(RoutesPivot[DepAirport],MATCH($C4965,RoutesPivot[[RouteID]:[RouteID]],0))</f>
        <v>ORD</v>
      </c>
      <c r="N4965" t="str">
        <f>INDEX(RoutesPivot[AirportID],MATCH($C4965,RoutesPivot[[RouteID]:[RouteID]],0))</f>
        <v>MIA</v>
      </c>
      <c r="O4965">
        <f>INDEX(RoutesPivot[Distance],MATCH($C4965,RoutesPivot[[RouteID]:[RouteID]],0))</f>
        <v>1000</v>
      </c>
      <c r="P4965">
        <f>INDEX(RoutesPivot[ListPrice],MATCH($C4965,RoutesPivot[[RouteID]:[RouteID]],0))</f>
        <v>300</v>
      </c>
      <c r="Q4965" t="str">
        <f>INDEX(AirportPivot[AirportName],MATCH($N4965,AirportPivot[[AirportID]:[AirportID]],0))</f>
        <v>Miami International</v>
      </c>
      <c r="R4965">
        <f>INDEX(AirportPivot[Gates (number of available)],MATCH($N4965,AirportPivot[[AirportID]:[AirportID]],0))</f>
        <v>80</v>
      </c>
    </row>
    <row r="4966" spans="1:18" x14ac:dyDescent="0.25">
      <c r="A4966" s="3" t="s">
        <v>4998</v>
      </c>
      <c r="B4966" s="12">
        <v>42070</v>
      </c>
      <c r="C4966" s="4" t="s">
        <v>37</v>
      </c>
      <c r="D4966" s="4">
        <v>2.5</v>
      </c>
      <c r="E4966" s="4">
        <v>113</v>
      </c>
      <c r="F4966" s="5">
        <v>0.8125</v>
      </c>
      <c r="G4966" s="6">
        <v>350</v>
      </c>
      <c r="H4966" s="7">
        <v>64750</v>
      </c>
      <c r="I4966" s="7">
        <f>FlightsPivot[[#This Row],[Total Fare]]*10%</f>
        <v>6475</v>
      </c>
      <c r="J4966" s="7">
        <f>FlightsPivot[[#This Row],[Total Fare]]+FlightsPivot[[#This Row],[10% tax ]]</f>
        <v>71225</v>
      </c>
      <c r="K4966" s="4">
        <v>3</v>
      </c>
      <c r="L4966" s="4">
        <v>2015</v>
      </c>
      <c r="M4966" t="str">
        <f>INDEX(RoutesPivot[DepAirport],MATCH($C4966,RoutesPivot[[RouteID]:[RouteID]],0))</f>
        <v>ORD</v>
      </c>
      <c r="N4966" t="str">
        <f>INDEX(RoutesPivot[AirportID],MATCH($C4966,RoutesPivot[[RouteID]:[RouteID]],0))</f>
        <v>SEA</v>
      </c>
      <c r="O4966">
        <f>INDEX(RoutesPivot[Distance],MATCH($C4966,RoutesPivot[[RouteID]:[RouteID]],0))</f>
        <v>1500</v>
      </c>
      <c r="P4966">
        <f>INDEX(RoutesPivot[ListPrice],MATCH($C4966,RoutesPivot[[RouteID]:[RouteID]],0))</f>
        <v>350</v>
      </c>
      <c r="Q4966" t="str">
        <f>INDEX(AirportPivot[AirportName],MATCH($N4966,AirportPivot[[AirportID]:[AirportID]],0))</f>
        <v>Seattle-Tacoma International</v>
      </c>
      <c r="R4966">
        <f>INDEX(AirportPivot[Gates (number of available)],MATCH($N4966,AirportPivot[[AirportID]:[AirportID]],0))</f>
        <v>58</v>
      </c>
    </row>
    <row r="4967" spans="1:18" x14ac:dyDescent="0.25">
      <c r="A4967" s="3" t="s">
        <v>4999</v>
      </c>
      <c r="B4967" s="12">
        <v>41967</v>
      </c>
      <c r="C4967" s="4" t="s">
        <v>37</v>
      </c>
      <c r="D4967" s="4">
        <v>6.3</v>
      </c>
      <c r="E4967" s="4">
        <v>192</v>
      </c>
      <c r="F4967" s="5">
        <v>0.79166666666666663</v>
      </c>
      <c r="G4967" s="6">
        <v>525</v>
      </c>
      <c r="H4967" s="7">
        <v>86625</v>
      </c>
      <c r="I4967" s="7">
        <f>FlightsPivot[[#This Row],[Total Fare]]*10%</f>
        <v>8662.5</v>
      </c>
      <c r="J4967" s="7">
        <f>FlightsPivot[[#This Row],[Total Fare]]+FlightsPivot[[#This Row],[10% tax ]]</f>
        <v>95287.5</v>
      </c>
      <c r="K4967" s="4">
        <v>11</v>
      </c>
      <c r="L4967" s="4">
        <v>2014</v>
      </c>
      <c r="M4967" t="str">
        <f>INDEX(RoutesPivot[DepAirport],MATCH($C4967,RoutesPivot[[RouteID]:[RouteID]],0))</f>
        <v>ORD</v>
      </c>
      <c r="N4967" t="str">
        <f>INDEX(RoutesPivot[AirportID],MATCH($C4967,RoutesPivot[[RouteID]:[RouteID]],0))</f>
        <v>SEA</v>
      </c>
      <c r="O4967">
        <f>INDEX(RoutesPivot[Distance],MATCH($C4967,RoutesPivot[[RouteID]:[RouteID]],0))</f>
        <v>1500</v>
      </c>
      <c r="P4967">
        <f>INDEX(RoutesPivot[ListPrice],MATCH($C4967,RoutesPivot[[RouteID]:[RouteID]],0))</f>
        <v>350</v>
      </c>
      <c r="Q4967" t="str">
        <f>INDEX(AirportPivot[AirportName],MATCH($N4967,AirportPivot[[AirportID]:[AirportID]],0))</f>
        <v>Seattle-Tacoma International</v>
      </c>
      <c r="R4967">
        <f>INDEX(AirportPivot[Gates (number of available)],MATCH($N4967,AirportPivot[[AirportID]:[AirportID]],0))</f>
        <v>58</v>
      </c>
    </row>
    <row r="4968" spans="1:18" x14ac:dyDescent="0.25">
      <c r="A4968" s="3" t="s">
        <v>5000</v>
      </c>
      <c r="B4968" s="12">
        <v>42331</v>
      </c>
      <c r="C4968" s="4" t="s">
        <v>11</v>
      </c>
      <c r="D4968" s="4">
        <v>5.3</v>
      </c>
      <c r="E4968" s="4">
        <v>139</v>
      </c>
      <c r="F4968" s="5">
        <v>0.54166666666666663</v>
      </c>
      <c r="G4968" s="6">
        <v>450</v>
      </c>
      <c r="H4968" s="7">
        <v>83250</v>
      </c>
      <c r="I4968" s="7">
        <f>FlightsPivot[[#This Row],[Total Fare]]*10%</f>
        <v>8325</v>
      </c>
      <c r="J4968" s="7">
        <f>FlightsPivot[[#This Row],[Total Fare]]+FlightsPivot[[#This Row],[10% tax ]]</f>
        <v>91575</v>
      </c>
      <c r="K4968" s="4">
        <v>11</v>
      </c>
      <c r="L4968" s="4">
        <v>2015</v>
      </c>
      <c r="M4968" t="str">
        <f>INDEX(RoutesPivot[DepAirport],MATCH($C4968,RoutesPivot[[RouteID]:[RouteID]],0))</f>
        <v>ORD</v>
      </c>
      <c r="N4968" t="str">
        <f>INDEX(RoutesPivot[AirportID],MATCH($C4968,RoutesPivot[[RouteID]:[RouteID]],0))</f>
        <v>BOS</v>
      </c>
      <c r="O4968">
        <f>INDEX(RoutesPivot[Distance],MATCH($C4968,RoutesPivot[[RouteID]:[RouteID]],0))</f>
        <v>730</v>
      </c>
      <c r="P4968">
        <f>INDEX(RoutesPivot[ListPrice],MATCH($C4968,RoutesPivot[[RouteID]:[RouteID]],0))</f>
        <v>300</v>
      </c>
      <c r="Q4968" t="str">
        <f>INDEX(AirportPivot[AirportName],MATCH($N4968,AirportPivot[[AirportID]:[AirportID]],0))</f>
        <v>General Edward Lawrence Logan International</v>
      </c>
      <c r="R4968">
        <f>INDEX(AirportPivot[Gates (number of available)],MATCH($N4968,AirportPivot[[AirportID]:[AirportID]],0))</f>
        <v>63</v>
      </c>
    </row>
    <row r="4969" spans="1:18" x14ac:dyDescent="0.25">
      <c r="A4969" s="3" t="s">
        <v>5001</v>
      </c>
      <c r="B4969" s="12">
        <v>42242</v>
      </c>
      <c r="C4969" s="4" t="s">
        <v>11</v>
      </c>
      <c r="D4969" s="4">
        <v>2</v>
      </c>
      <c r="E4969" s="4">
        <v>162</v>
      </c>
      <c r="F4969" s="5">
        <v>0.58333333333333337</v>
      </c>
      <c r="G4969" s="6">
        <v>330</v>
      </c>
      <c r="H4969" s="7">
        <v>54450</v>
      </c>
      <c r="I4969" s="7">
        <f>FlightsPivot[[#This Row],[Total Fare]]*10%</f>
        <v>5445</v>
      </c>
      <c r="J4969" s="7">
        <f>FlightsPivot[[#This Row],[Total Fare]]+FlightsPivot[[#This Row],[10% tax ]]</f>
        <v>59895</v>
      </c>
      <c r="K4969" s="4">
        <v>8</v>
      </c>
      <c r="L4969" s="4">
        <v>2015</v>
      </c>
      <c r="M4969" t="str">
        <f>INDEX(RoutesPivot[DepAirport],MATCH($C4969,RoutesPivot[[RouteID]:[RouteID]],0))</f>
        <v>ORD</v>
      </c>
      <c r="N4969" t="str">
        <f>INDEX(RoutesPivot[AirportID],MATCH($C4969,RoutesPivot[[RouteID]:[RouteID]],0))</f>
        <v>BOS</v>
      </c>
      <c r="O4969">
        <f>INDEX(RoutesPivot[Distance],MATCH($C4969,RoutesPivot[[RouteID]:[RouteID]],0))</f>
        <v>730</v>
      </c>
      <c r="P4969">
        <f>INDEX(RoutesPivot[ListPrice],MATCH($C4969,RoutesPivot[[RouteID]:[RouteID]],0))</f>
        <v>300</v>
      </c>
      <c r="Q4969" t="str">
        <f>INDEX(AirportPivot[AirportName],MATCH($N4969,AirportPivot[[AirportID]:[AirportID]],0))</f>
        <v>General Edward Lawrence Logan International</v>
      </c>
      <c r="R4969">
        <f>INDEX(AirportPivot[Gates (number of available)],MATCH($N4969,AirportPivot[[AirportID]:[AirportID]],0))</f>
        <v>63</v>
      </c>
    </row>
    <row r="4970" spans="1:18" x14ac:dyDescent="0.25">
      <c r="A4970" s="3" t="s">
        <v>5002</v>
      </c>
      <c r="B4970" s="12">
        <v>41885</v>
      </c>
      <c r="C4970" s="4" t="s">
        <v>70</v>
      </c>
      <c r="D4970" s="4">
        <v>1.8</v>
      </c>
      <c r="E4970" s="4">
        <v>184</v>
      </c>
      <c r="F4970" s="5">
        <v>0.77083333333333337</v>
      </c>
      <c r="G4970" s="6">
        <v>275</v>
      </c>
      <c r="H4970" s="7">
        <v>45375</v>
      </c>
      <c r="I4970" s="7">
        <f>FlightsPivot[[#This Row],[Total Fare]]*10%</f>
        <v>4537.5</v>
      </c>
      <c r="J4970" s="7">
        <f>FlightsPivot[[#This Row],[Total Fare]]+FlightsPivot[[#This Row],[10% tax ]]</f>
        <v>49912.5</v>
      </c>
      <c r="K4970" s="4">
        <v>9</v>
      </c>
      <c r="L4970" s="4">
        <v>2014</v>
      </c>
      <c r="M4970" t="str">
        <f>INDEX(RoutesPivot[DepAirport],MATCH($C4970,RoutesPivot[[RouteID]:[RouteID]],0))</f>
        <v>ORD</v>
      </c>
      <c r="N4970" t="str">
        <f>INDEX(RoutesPivot[AirportID],MATCH($C4970,RoutesPivot[[RouteID]:[RouteID]],0))</f>
        <v>LAS</v>
      </c>
      <c r="O4970">
        <f>INDEX(RoutesPivot[Distance],MATCH($C4970,RoutesPivot[[RouteID]:[RouteID]],0))</f>
        <v>1100</v>
      </c>
      <c r="P4970">
        <f>INDEX(RoutesPivot[ListPrice],MATCH($C4970,RoutesPivot[[RouteID]:[RouteID]],0))</f>
        <v>275</v>
      </c>
      <c r="Q4970" t="str">
        <f>INDEX(AirportPivot[AirportName],MATCH($N4970,AirportPivot[[AirportID]:[AirportID]],0))</f>
        <v>McCarran International</v>
      </c>
      <c r="R4970">
        <f>INDEX(AirportPivot[Gates (number of available)],MATCH($N4970,AirportPivot[[AirportID]:[AirportID]],0))</f>
        <v>68</v>
      </c>
    </row>
    <row r="4971" spans="1:18" x14ac:dyDescent="0.25">
      <c r="A4971" s="3" t="s">
        <v>5003</v>
      </c>
      <c r="B4971" s="12">
        <v>42293</v>
      </c>
      <c r="C4971" s="4" t="s">
        <v>83</v>
      </c>
      <c r="D4971" s="4">
        <v>1.8</v>
      </c>
      <c r="E4971" s="4">
        <v>34</v>
      </c>
      <c r="F4971" s="5">
        <v>0.29166666666666669</v>
      </c>
      <c r="G4971" s="6">
        <v>240</v>
      </c>
      <c r="H4971" s="7">
        <v>44400</v>
      </c>
      <c r="I4971" s="7">
        <f>FlightsPivot[[#This Row],[Total Fare]]*10%</f>
        <v>4440</v>
      </c>
      <c r="J4971" s="7">
        <f>FlightsPivot[[#This Row],[Total Fare]]+FlightsPivot[[#This Row],[10% tax ]]</f>
        <v>48840</v>
      </c>
      <c r="K4971" s="4">
        <v>10</v>
      </c>
      <c r="L4971" s="4">
        <v>2015</v>
      </c>
      <c r="M4971" t="str">
        <f>INDEX(RoutesPivot[DepAirport],MATCH($C4971,RoutesPivot[[RouteID]:[RouteID]],0))</f>
        <v>ORD</v>
      </c>
      <c r="N4971" t="str">
        <f>INDEX(RoutesPivot[AirportID],MATCH($C4971,RoutesPivot[[RouteID]:[RouteID]],0))</f>
        <v>BWI</v>
      </c>
      <c r="O4971">
        <f>INDEX(RoutesPivot[Distance],MATCH($C4971,RoutesPivot[[RouteID]:[RouteID]],0))</f>
        <v>520</v>
      </c>
      <c r="P4971">
        <f>INDEX(RoutesPivot[ListPrice],MATCH($C4971,RoutesPivot[[RouteID]:[RouteID]],0))</f>
        <v>240</v>
      </c>
      <c r="Q4971" t="str">
        <f>INDEX(AirportPivot[AirportName],MATCH($N4971,AirportPivot[[AirportID]:[AirportID]],0))</f>
        <v>Baltimore/Washington International Thurgood Marshall</v>
      </c>
      <c r="R4971">
        <f>INDEX(AirportPivot[Gates (number of available)],MATCH($N4971,AirportPivot[[AirportID]:[AirportID]],0))</f>
        <v>58</v>
      </c>
    </row>
    <row r="4972" spans="1:18" x14ac:dyDescent="0.25">
      <c r="A4972" s="3" t="s">
        <v>5004</v>
      </c>
      <c r="B4972" s="12">
        <v>42161</v>
      </c>
      <c r="C4972" s="4" t="s">
        <v>11</v>
      </c>
      <c r="D4972" s="4">
        <v>1.8</v>
      </c>
      <c r="E4972" s="4">
        <v>175</v>
      </c>
      <c r="F4972" s="5">
        <v>0.66666666666666663</v>
      </c>
      <c r="G4972" s="6">
        <v>330</v>
      </c>
      <c r="H4972" s="7">
        <v>54450</v>
      </c>
      <c r="I4972" s="7">
        <f>FlightsPivot[[#This Row],[Total Fare]]*10%</f>
        <v>5445</v>
      </c>
      <c r="J4972" s="7">
        <f>FlightsPivot[[#This Row],[Total Fare]]+FlightsPivot[[#This Row],[10% tax ]]</f>
        <v>59895</v>
      </c>
      <c r="K4972" s="4">
        <v>6</v>
      </c>
      <c r="L4972" s="4">
        <v>2015</v>
      </c>
      <c r="M4972" t="str">
        <f>INDEX(RoutesPivot[DepAirport],MATCH($C4972,RoutesPivot[[RouteID]:[RouteID]],0))</f>
        <v>ORD</v>
      </c>
      <c r="N4972" t="str">
        <f>INDEX(RoutesPivot[AirportID],MATCH($C4972,RoutesPivot[[RouteID]:[RouteID]],0))</f>
        <v>BOS</v>
      </c>
      <c r="O4972">
        <f>INDEX(RoutesPivot[Distance],MATCH($C4972,RoutesPivot[[RouteID]:[RouteID]],0))</f>
        <v>730</v>
      </c>
      <c r="P4972">
        <f>INDEX(RoutesPivot[ListPrice],MATCH($C4972,RoutesPivot[[RouteID]:[RouteID]],0))</f>
        <v>300</v>
      </c>
      <c r="Q4972" t="str">
        <f>INDEX(AirportPivot[AirportName],MATCH($N4972,AirportPivot[[AirportID]:[AirportID]],0))</f>
        <v>General Edward Lawrence Logan International</v>
      </c>
      <c r="R4972">
        <f>INDEX(AirportPivot[Gates (number of available)],MATCH($N4972,AirportPivot[[AirportID]:[AirportID]],0))</f>
        <v>63</v>
      </c>
    </row>
    <row r="4973" spans="1:18" x14ac:dyDescent="0.25">
      <c r="A4973" s="3" t="s">
        <v>5005</v>
      </c>
      <c r="B4973" s="12">
        <v>42182</v>
      </c>
      <c r="C4973" s="4" t="s">
        <v>40</v>
      </c>
      <c r="D4973" s="4">
        <v>2.8</v>
      </c>
      <c r="E4973" s="4">
        <v>43</v>
      </c>
      <c r="F4973" s="5">
        <v>0.83333333333333337</v>
      </c>
      <c r="G4973" s="6">
        <v>126.5</v>
      </c>
      <c r="H4973" s="7">
        <v>20872.5</v>
      </c>
      <c r="I4973" s="7">
        <f>FlightsPivot[[#This Row],[Total Fare]]*10%</f>
        <v>2087.25</v>
      </c>
      <c r="J4973" s="7">
        <f>FlightsPivot[[#This Row],[Total Fare]]+FlightsPivot[[#This Row],[10% tax ]]</f>
        <v>22959.75</v>
      </c>
      <c r="K4973" s="4">
        <v>6</v>
      </c>
      <c r="L4973" s="4">
        <v>2015</v>
      </c>
      <c r="M4973" t="str">
        <f>INDEX(RoutesPivot[DepAirport],MATCH($C4973,RoutesPivot[[RouteID]:[RouteID]],0))</f>
        <v>ORD</v>
      </c>
      <c r="N4973" t="str">
        <f>INDEX(RoutesPivot[AirportID],MATCH($C4973,RoutesPivot[[RouteID]:[RouteID]],0))</f>
        <v>MSP</v>
      </c>
      <c r="O4973">
        <f>INDEX(RoutesPivot[Distance],MATCH($C4973,RoutesPivot[[RouteID]:[RouteID]],0))</f>
        <v>300</v>
      </c>
      <c r="P4973">
        <f>INDEX(RoutesPivot[ListPrice],MATCH($C4973,RoutesPivot[[RouteID]:[RouteID]],0))</f>
        <v>115</v>
      </c>
      <c r="Q4973" t="str">
        <f>INDEX(AirportPivot[AirportName],MATCH($N4973,AirportPivot[[AirportID]:[AirportID]],0))</f>
        <v>Minneapolis-St Paul International/Wold-Chamberlain</v>
      </c>
      <c r="R4973">
        <f>INDEX(AirportPivot[Gates (number of available)],MATCH($N4973,AirportPivot[[AirportID]:[AirportID]],0))</f>
        <v>65</v>
      </c>
    </row>
    <row r="4974" spans="1:18" x14ac:dyDescent="0.25">
      <c r="A4974" s="3" t="s">
        <v>5006</v>
      </c>
      <c r="B4974" s="12">
        <v>42012</v>
      </c>
      <c r="C4974" s="4" t="s">
        <v>98</v>
      </c>
      <c r="D4974" s="4">
        <v>1.6</v>
      </c>
      <c r="E4974" s="4">
        <v>197</v>
      </c>
      <c r="F4974" s="5">
        <v>0.79166666666666663</v>
      </c>
      <c r="G4974" s="6">
        <v>275</v>
      </c>
      <c r="H4974" s="7">
        <v>45375</v>
      </c>
      <c r="I4974" s="7">
        <f>FlightsPivot[[#This Row],[Total Fare]]*10%</f>
        <v>4537.5</v>
      </c>
      <c r="J4974" s="7">
        <f>FlightsPivot[[#This Row],[Total Fare]]+FlightsPivot[[#This Row],[10% tax ]]</f>
        <v>49912.5</v>
      </c>
      <c r="K4974" s="4">
        <v>1</v>
      </c>
      <c r="L4974" s="4">
        <v>2015</v>
      </c>
      <c r="M4974" t="str">
        <f>INDEX(RoutesPivot[DepAirport],MATCH($C4974,RoutesPivot[[RouteID]:[RouteID]],0))</f>
        <v>ORD</v>
      </c>
      <c r="N4974" t="str">
        <f>INDEX(RoutesPivot[AirportID],MATCH($C4974,RoutesPivot[[RouteID]:[RouteID]],0))</f>
        <v>PHL</v>
      </c>
      <c r="O4974">
        <f>INDEX(RoutesPivot[Distance],MATCH($C4974,RoutesPivot[[RouteID]:[RouteID]],0))</f>
        <v>580</v>
      </c>
      <c r="P4974">
        <f>INDEX(RoutesPivot[ListPrice],MATCH($C4974,RoutesPivot[[RouteID]:[RouteID]],0))</f>
        <v>275</v>
      </c>
      <c r="Q4974" t="str">
        <f>INDEX(AirportPivot[AirportName],MATCH($N4974,AirportPivot[[AirportID]:[AirportID]],0))</f>
        <v>Philadelphia International</v>
      </c>
      <c r="R4974">
        <f>INDEX(AirportPivot[Gates (number of available)],MATCH($N4974,AirportPivot[[AirportID]:[AirportID]],0))</f>
        <v>89</v>
      </c>
    </row>
    <row r="4975" spans="1:18" x14ac:dyDescent="0.25">
      <c r="A4975" s="3" t="s">
        <v>5007</v>
      </c>
      <c r="B4975" s="12">
        <v>41659</v>
      </c>
      <c r="C4975" s="4" t="s">
        <v>70</v>
      </c>
      <c r="D4975" s="4">
        <v>2.8</v>
      </c>
      <c r="E4975" s="4">
        <v>55</v>
      </c>
      <c r="F4975" s="5">
        <v>0.33333333333333331</v>
      </c>
      <c r="G4975" s="6">
        <v>275</v>
      </c>
      <c r="H4975" s="7">
        <v>45375</v>
      </c>
      <c r="I4975" s="7">
        <f>FlightsPivot[[#This Row],[Total Fare]]*10%</f>
        <v>4537.5</v>
      </c>
      <c r="J4975" s="7">
        <f>FlightsPivot[[#This Row],[Total Fare]]+FlightsPivot[[#This Row],[10% tax ]]</f>
        <v>49912.5</v>
      </c>
      <c r="K4975" s="4">
        <v>1</v>
      </c>
      <c r="L4975" s="4">
        <v>2014</v>
      </c>
      <c r="M4975" t="str">
        <f>INDEX(RoutesPivot[DepAirport],MATCH($C4975,RoutesPivot[[RouteID]:[RouteID]],0))</f>
        <v>ORD</v>
      </c>
      <c r="N4975" t="str">
        <f>INDEX(RoutesPivot[AirportID],MATCH($C4975,RoutesPivot[[RouteID]:[RouteID]],0))</f>
        <v>LAS</v>
      </c>
      <c r="O4975">
        <f>INDEX(RoutesPivot[Distance],MATCH($C4975,RoutesPivot[[RouteID]:[RouteID]],0))</f>
        <v>1100</v>
      </c>
      <c r="P4975">
        <f>INDEX(RoutesPivot[ListPrice],MATCH($C4975,RoutesPivot[[RouteID]:[RouteID]],0))</f>
        <v>275</v>
      </c>
      <c r="Q4975" t="str">
        <f>INDEX(AirportPivot[AirportName],MATCH($N4975,AirportPivot[[AirportID]:[AirportID]],0))</f>
        <v>McCarran International</v>
      </c>
      <c r="R4975">
        <f>INDEX(AirportPivot[Gates (number of available)],MATCH($N4975,AirportPivot[[AirportID]:[AirportID]],0))</f>
        <v>68</v>
      </c>
    </row>
    <row r="4976" spans="1:18" x14ac:dyDescent="0.25">
      <c r="A4976" s="3" t="s">
        <v>5008</v>
      </c>
      <c r="B4976" s="12">
        <v>42211</v>
      </c>
      <c r="C4976" s="4" t="s">
        <v>33</v>
      </c>
      <c r="D4976" s="4">
        <v>1.9</v>
      </c>
      <c r="E4976" s="4">
        <v>24</v>
      </c>
      <c r="F4976" s="5">
        <v>0.83333333333333337</v>
      </c>
      <c r="G4976" s="6">
        <v>412.5</v>
      </c>
      <c r="H4976" s="7">
        <v>76312.5</v>
      </c>
      <c r="I4976" s="7">
        <f>FlightsPivot[[#This Row],[Total Fare]]*10%</f>
        <v>7631.25</v>
      </c>
      <c r="J4976" s="7">
        <f>FlightsPivot[[#This Row],[Total Fare]]+FlightsPivot[[#This Row],[10% tax ]]</f>
        <v>83943.75</v>
      </c>
      <c r="K4976" s="4">
        <v>7</v>
      </c>
      <c r="L4976" s="4">
        <v>2015</v>
      </c>
      <c r="M4976" t="str">
        <f>INDEX(RoutesPivot[DepAirport],MATCH($C4976,RoutesPivot[[RouteID]:[RouteID]],0))</f>
        <v>ORD</v>
      </c>
      <c r="N4976" t="str">
        <f>INDEX(RoutesPivot[AirportID],MATCH($C4976,RoutesPivot[[RouteID]:[RouteID]],0))</f>
        <v>SFO</v>
      </c>
      <c r="O4976">
        <f>INDEX(RoutesPivot[Distance],MATCH($C4976,RoutesPivot[[RouteID]:[RouteID]],0))</f>
        <v>1600</v>
      </c>
      <c r="P4976">
        <f>INDEX(RoutesPivot[ListPrice],MATCH($C4976,RoutesPivot[[RouteID]:[RouteID]],0))</f>
        <v>375</v>
      </c>
      <c r="Q4976" t="str">
        <f>INDEX(AirportPivot[AirportName],MATCH($N4976,AirportPivot[[AirportID]:[AirportID]],0))</f>
        <v>San Francisco International</v>
      </c>
      <c r="R4976">
        <f>INDEX(AirportPivot[Gates (number of available)],MATCH($N4976,AirportPivot[[AirportID]:[AirportID]],0))</f>
        <v>70</v>
      </c>
    </row>
    <row r="4977" spans="1:18" x14ac:dyDescent="0.25">
      <c r="A4977" s="3" t="s">
        <v>5009</v>
      </c>
      <c r="B4977" s="12">
        <v>42031</v>
      </c>
      <c r="C4977" s="4" t="s">
        <v>23</v>
      </c>
      <c r="D4977" s="4">
        <v>2.2000000000000002</v>
      </c>
      <c r="E4977" s="4">
        <v>146</v>
      </c>
      <c r="F4977" s="5">
        <v>0.35416666666666669</v>
      </c>
      <c r="G4977" s="6">
        <v>300</v>
      </c>
      <c r="H4977" s="7">
        <v>55500</v>
      </c>
      <c r="I4977" s="7">
        <f>FlightsPivot[[#This Row],[Total Fare]]*10%</f>
        <v>5550</v>
      </c>
      <c r="J4977" s="7">
        <f>FlightsPivot[[#This Row],[Total Fare]]+FlightsPivot[[#This Row],[10% tax ]]</f>
        <v>61050</v>
      </c>
      <c r="K4977" s="4">
        <v>1</v>
      </c>
      <c r="L4977" s="4">
        <v>2015</v>
      </c>
      <c r="M4977" t="str">
        <f>INDEX(RoutesPivot[DepAirport],MATCH($C4977,RoutesPivot[[RouteID]:[RouteID]],0))</f>
        <v>ORD</v>
      </c>
      <c r="N4977" t="str">
        <f>INDEX(RoutesPivot[AirportID],MATCH($C4977,RoutesPivot[[RouteID]:[RouteID]],0))</f>
        <v>DEN</v>
      </c>
      <c r="O4977">
        <f>INDEX(RoutesPivot[Distance],MATCH($C4977,RoutesPivot[[RouteID]:[RouteID]],0))</f>
        <v>800</v>
      </c>
      <c r="P4977">
        <f>INDEX(RoutesPivot[ListPrice],MATCH($C4977,RoutesPivot[[RouteID]:[RouteID]],0))</f>
        <v>300</v>
      </c>
      <c r="Q4977" t="str">
        <f>INDEX(AirportPivot[AirportName],MATCH($N4977,AirportPivot[[AirportID]:[AirportID]],0))</f>
        <v>Denver International</v>
      </c>
      <c r="R4977">
        <f>INDEX(AirportPivot[Gates (number of available)],MATCH($N4977,AirportPivot[[AirportID]:[AirportID]],0))</f>
        <v>75</v>
      </c>
    </row>
    <row r="4978" spans="1:18" x14ac:dyDescent="0.25">
      <c r="A4978" s="3" t="s">
        <v>5010</v>
      </c>
      <c r="B4978" s="12">
        <v>41815</v>
      </c>
      <c r="C4978" s="4" t="s">
        <v>17</v>
      </c>
      <c r="D4978" s="4">
        <v>4.8</v>
      </c>
      <c r="E4978" s="4">
        <v>150</v>
      </c>
      <c r="F4978" s="5">
        <v>0.5625</v>
      </c>
      <c r="G4978" s="6">
        <v>385</v>
      </c>
      <c r="H4978" s="7">
        <v>71225</v>
      </c>
      <c r="I4978" s="7">
        <f>FlightsPivot[[#This Row],[Total Fare]]*10%</f>
        <v>7122.5</v>
      </c>
      <c r="J4978" s="7">
        <f>FlightsPivot[[#This Row],[Total Fare]]+FlightsPivot[[#This Row],[10% tax ]]</f>
        <v>78347.5</v>
      </c>
      <c r="K4978" s="4">
        <v>6</v>
      </c>
      <c r="L4978" s="4">
        <v>2014</v>
      </c>
      <c r="M4978" t="str">
        <f>INDEX(RoutesPivot[DepAirport],MATCH($C4978,RoutesPivot[[RouteID]:[RouteID]],0))</f>
        <v>ORD</v>
      </c>
      <c r="N4978" t="str">
        <f>INDEX(RoutesPivot[AirportID],MATCH($C4978,RoutesPivot[[RouteID]:[RouteID]],0))</f>
        <v>LAX</v>
      </c>
      <c r="O4978">
        <f>INDEX(RoutesPivot[Distance],MATCH($C4978,RoutesPivot[[RouteID]:[RouteID]],0))</f>
        <v>1518</v>
      </c>
      <c r="P4978">
        <f>INDEX(RoutesPivot[ListPrice],MATCH($C4978,RoutesPivot[[RouteID]:[RouteID]],0))</f>
        <v>350</v>
      </c>
      <c r="Q4978" t="str">
        <f>INDEX(AirportPivot[AirportName],MATCH($N4978,AirportPivot[[AirportID]:[AirportID]],0))</f>
        <v>Los Angeles International</v>
      </c>
      <c r="R4978">
        <f>INDEX(AirportPivot[Gates (number of available)],MATCH($N4978,AirportPivot[[AirportID]:[AirportID]],0))</f>
        <v>86</v>
      </c>
    </row>
    <row r="4979" spans="1:18" x14ac:dyDescent="0.25">
      <c r="A4979" s="3" t="s">
        <v>5011</v>
      </c>
      <c r="B4979" s="12">
        <v>41968</v>
      </c>
      <c r="C4979" s="4" t="s">
        <v>23</v>
      </c>
      <c r="D4979" s="4">
        <v>4.7</v>
      </c>
      <c r="E4979" s="4">
        <v>74</v>
      </c>
      <c r="F4979" s="5">
        <v>0.54166666666666663</v>
      </c>
      <c r="G4979" s="6">
        <v>450</v>
      </c>
      <c r="H4979" s="7">
        <v>81450</v>
      </c>
      <c r="I4979" s="7">
        <f>FlightsPivot[[#This Row],[Total Fare]]*10%</f>
        <v>8145</v>
      </c>
      <c r="J4979" s="7">
        <f>FlightsPivot[[#This Row],[Total Fare]]+FlightsPivot[[#This Row],[10% tax ]]</f>
        <v>89595</v>
      </c>
      <c r="K4979" s="4">
        <v>11</v>
      </c>
      <c r="L4979" s="4">
        <v>2014</v>
      </c>
      <c r="M4979" t="str">
        <f>INDEX(RoutesPivot[DepAirport],MATCH($C4979,RoutesPivot[[RouteID]:[RouteID]],0))</f>
        <v>ORD</v>
      </c>
      <c r="N4979" t="str">
        <f>INDEX(RoutesPivot[AirportID],MATCH($C4979,RoutesPivot[[RouteID]:[RouteID]],0))</f>
        <v>DEN</v>
      </c>
      <c r="O4979">
        <f>INDEX(RoutesPivot[Distance],MATCH($C4979,RoutesPivot[[RouteID]:[RouteID]],0))</f>
        <v>800</v>
      </c>
      <c r="P4979">
        <f>INDEX(RoutesPivot[ListPrice],MATCH($C4979,RoutesPivot[[RouteID]:[RouteID]],0))</f>
        <v>300</v>
      </c>
      <c r="Q4979" t="str">
        <f>INDEX(AirportPivot[AirportName],MATCH($N4979,AirportPivot[[AirportID]:[AirportID]],0))</f>
        <v>Denver International</v>
      </c>
      <c r="R4979">
        <f>INDEX(AirportPivot[Gates (number of available)],MATCH($N4979,AirportPivot[[AirportID]:[AirportID]],0))</f>
        <v>75</v>
      </c>
    </row>
    <row r="4980" spans="1:18" x14ac:dyDescent="0.25">
      <c r="A4980" s="3" t="s">
        <v>5012</v>
      </c>
      <c r="B4980" s="12">
        <v>41829</v>
      </c>
      <c r="C4980" s="4" t="s">
        <v>37</v>
      </c>
      <c r="D4980" s="4">
        <v>2.2999999999999998</v>
      </c>
      <c r="E4980" s="4">
        <v>10</v>
      </c>
      <c r="F4980" s="5">
        <v>0.52083333333333337</v>
      </c>
      <c r="G4980" s="6">
        <v>385</v>
      </c>
      <c r="H4980" s="7">
        <v>71225</v>
      </c>
      <c r="I4980" s="7">
        <f>FlightsPivot[[#This Row],[Total Fare]]*10%</f>
        <v>7122.5</v>
      </c>
      <c r="J4980" s="7">
        <f>FlightsPivot[[#This Row],[Total Fare]]+FlightsPivot[[#This Row],[10% tax ]]</f>
        <v>78347.5</v>
      </c>
      <c r="K4980" s="4">
        <v>7</v>
      </c>
      <c r="L4980" s="4">
        <v>2014</v>
      </c>
      <c r="M4980" t="str">
        <f>INDEX(RoutesPivot[DepAirport],MATCH($C4980,RoutesPivot[[RouteID]:[RouteID]],0))</f>
        <v>ORD</v>
      </c>
      <c r="N4980" t="str">
        <f>INDEX(RoutesPivot[AirportID],MATCH($C4980,RoutesPivot[[RouteID]:[RouteID]],0))</f>
        <v>SEA</v>
      </c>
      <c r="O4980">
        <f>INDEX(RoutesPivot[Distance],MATCH($C4980,RoutesPivot[[RouteID]:[RouteID]],0))</f>
        <v>1500</v>
      </c>
      <c r="P4980">
        <f>INDEX(RoutesPivot[ListPrice],MATCH($C4980,RoutesPivot[[RouteID]:[RouteID]],0))</f>
        <v>350</v>
      </c>
      <c r="Q4980" t="str">
        <f>INDEX(AirportPivot[AirportName],MATCH($N4980,AirportPivot[[AirportID]:[AirportID]],0))</f>
        <v>Seattle-Tacoma International</v>
      </c>
      <c r="R4980">
        <f>INDEX(AirportPivot[Gates (number of available)],MATCH($N4980,AirportPivot[[AirportID]:[AirportID]],0))</f>
        <v>58</v>
      </c>
    </row>
    <row r="4981" spans="1:18" x14ac:dyDescent="0.25">
      <c r="A4981" s="3" t="s">
        <v>5013</v>
      </c>
      <c r="B4981" s="12">
        <v>41854</v>
      </c>
      <c r="C4981" s="4" t="s">
        <v>15</v>
      </c>
      <c r="D4981" s="4">
        <v>1.9</v>
      </c>
      <c r="E4981" s="4">
        <v>117</v>
      </c>
      <c r="F4981" s="5">
        <v>0.33333333333333331</v>
      </c>
      <c r="G4981" s="6">
        <v>247.5</v>
      </c>
      <c r="H4981" s="7">
        <v>45787.5</v>
      </c>
      <c r="I4981" s="7">
        <f>FlightsPivot[[#This Row],[Total Fare]]*10%</f>
        <v>4578.75</v>
      </c>
      <c r="J4981" s="7">
        <f>FlightsPivot[[#This Row],[Total Fare]]+FlightsPivot[[#This Row],[10% tax ]]</f>
        <v>50366.25</v>
      </c>
      <c r="K4981" s="4">
        <v>8</v>
      </c>
      <c r="L4981" s="4">
        <v>2014</v>
      </c>
      <c r="M4981" t="str">
        <f>INDEX(RoutesPivot[DepAirport],MATCH($C4981,RoutesPivot[[RouteID]:[RouteID]],0))</f>
        <v>ORD</v>
      </c>
      <c r="N4981" t="str">
        <f>INDEX(RoutesPivot[AirportID],MATCH($C4981,RoutesPivot[[RouteID]:[RouteID]],0))</f>
        <v>EWR</v>
      </c>
      <c r="O4981">
        <f>INDEX(RoutesPivot[Distance],MATCH($C4981,RoutesPivot[[RouteID]:[RouteID]],0))</f>
        <v>600</v>
      </c>
      <c r="P4981">
        <f>INDEX(RoutesPivot[ListPrice],MATCH($C4981,RoutesPivot[[RouteID]:[RouteID]],0))</f>
        <v>225</v>
      </c>
      <c r="Q4981" t="str">
        <f>INDEX(AirportPivot[AirportName],MATCH($N4981,AirportPivot[[AirportID]:[AirportID]],0))</f>
        <v>Newark Liberty International</v>
      </c>
      <c r="R4981">
        <f>INDEX(AirportPivot[Gates (number of available)],MATCH($N4981,AirportPivot[[AirportID]:[AirportID]],0))</f>
        <v>82</v>
      </c>
    </row>
    <row r="4982" spans="1:18" x14ac:dyDescent="0.25">
      <c r="A4982" s="3" t="s">
        <v>5014</v>
      </c>
      <c r="B4982" s="12">
        <v>42103</v>
      </c>
      <c r="C4982" s="4" t="s">
        <v>805</v>
      </c>
      <c r="D4982" s="4">
        <v>2</v>
      </c>
      <c r="E4982" s="4">
        <v>122</v>
      </c>
      <c r="F4982" s="5">
        <v>0.70833333333333337</v>
      </c>
      <c r="G4982" s="6">
        <v>290</v>
      </c>
      <c r="H4982" s="7">
        <v>53650</v>
      </c>
      <c r="I4982" s="7">
        <f>FlightsPivot[[#This Row],[Total Fare]]*10%</f>
        <v>5365</v>
      </c>
      <c r="J4982" s="7">
        <f>FlightsPivot[[#This Row],[Total Fare]]+FlightsPivot[[#This Row],[10% tax ]]</f>
        <v>59015</v>
      </c>
      <c r="K4982" s="4">
        <v>4</v>
      </c>
      <c r="L4982" s="4">
        <v>2015</v>
      </c>
      <c r="M4982" t="str">
        <f>INDEX(RoutesPivot[DepAirport],MATCH($C4982,RoutesPivot[[RouteID]:[RouteID]],0))</f>
        <v>ORD</v>
      </c>
      <c r="N4982" t="str">
        <f>INDEX(RoutesPivot[AirportID],MATCH($C4982,RoutesPivot[[RouteID]:[RouteID]],0))</f>
        <v>SLC</v>
      </c>
      <c r="O4982">
        <f>INDEX(RoutesPivot[Distance],MATCH($C4982,RoutesPivot[[RouteID]:[RouteID]],0))</f>
        <v>1000</v>
      </c>
      <c r="P4982">
        <f>INDEX(RoutesPivot[ListPrice],MATCH($C4982,RoutesPivot[[RouteID]:[RouteID]],0))</f>
        <v>290</v>
      </c>
      <c r="Q4982" t="str">
        <f>INDEX(AirportPivot[AirportName],MATCH($N4982,AirportPivot[[AirportID]:[AirportID]],0))</f>
        <v>Salt Lake City International</v>
      </c>
      <c r="R4982">
        <f>INDEX(AirportPivot[Gates (number of available)],MATCH($N4982,AirportPivot[[AirportID]:[AirportID]],0))</f>
        <v>54</v>
      </c>
    </row>
    <row r="4983" spans="1:18" x14ac:dyDescent="0.25">
      <c r="A4983" s="3" t="s">
        <v>5015</v>
      </c>
      <c r="B4983" s="12">
        <v>41714</v>
      </c>
      <c r="C4983" s="4" t="s">
        <v>25</v>
      </c>
      <c r="D4983" s="4">
        <v>3.4</v>
      </c>
      <c r="E4983" s="4">
        <v>120</v>
      </c>
      <c r="F4983" s="5">
        <v>0.66666666666666663</v>
      </c>
      <c r="G4983" s="6">
        <v>200</v>
      </c>
      <c r="H4983" s="7">
        <v>37000</v>
      </c>
      <c r="I4983" s="7">
        <f>FlightsPivot[[#This Row],[Total Fare]]*10%</f>
        <v>3700</v>
      </c>
      <c r="J4983" s="7">
        <f>FlightsPivot[[#This Row],[Total Fare]]+FlightsPivot[[#This Row],[10% tax ]]</f>
        <v>40700</v>
      </c>
      <c r="K4983" s="4">
        <v>3</v>
      </c>
      <c r="L4983" s="4">
        <v>2014</v>
      </c>
      <c r="M4983" t="str">
        <f>INDEX(RoutesPivot[DepAirport],MATCH($C4983,RoutesPivot[[RouteID]:[RouteID]],0))</f>
        <v>ORD</v>
      </c>
      <c r="N4983" t="str">
        <f>INDEX(RoutesPivot[AirportID],MATCH($C4983,RoutesPivot[[RouteID]:[RouteID]],0))</f>
        <v>DFW</v>
      </c>
      <c r="O4983">
        <f>INDEX(RoutesPivot[Distance],MATCH($C4983,RoutesPivot[[RouteID]:[RouteID]],0))</f>
        <v>700</v>
      </c>
      <c r="P4983">
        <f>INDEX(RoutesPivot[ListPrice],MATCH($C4983,RoutesPivot[[RouteID]:[RouteID]],0))</f>
        <v>200</v>
      </c>
      <c r="Q4983" t="str">
        <f>INDEX(AirportPivot[AirportName],MATCH($N4983,AirportPivot[[AirportID]:[AirportID]],0))</f>
        <v>Dallas/Fort Worth International</v>
      </c>
      <c r="R4983">
        <f>INDEX(AirportPivot[Gates (number of available)],MATCH($N4983,AirportPivot[[AirportID]:[AirportID]],0))</f>
        <v>130</v>
      </c>
    </row>
    <row r="4984" spans="1:18" x14ac:dyDescent="0.25">
      <c r="A4984" s="3" t="s">
        <v>5016</v>
      </c>
      <c r="B4984" s="12">
        <v>42367</v>
      </c>
      <c r="C4984" s="4" t="s">
        <v>13</v>
      </c>
      <c r="D4984" s="4">
        <v>2.2999999999999998</v>
      </c>
      <c r="E4984" s="4">
        <v>72</v>
      </c>
      <c r="F4984" s="5">
        <v>0.72916666666666663</v>
      </c>
      <c r="G4984" s="6">
        <v>250</v>
      </c>
      <c r="H4984" s="7">
        <v>45250</v>
      </c>
      <c r="I4984" s="7">
        <f>FlightsPivot[[#This Row],[Total Fare]]*10%</f>
        <v>4525</v>
      </c>
      <c r="J4984" s="7">
        <f>FlightsPivot[[#This Row],[Total Fare]]+FlightsPivot[[#This Row],[10% tax ]]</f>
        <v>49775</v>
      </c>
      <c r="K4984" s="4">
        <v>12</v>
      </c>
      <c r="L4984" s="4">
        <v>2015</v>
      </c>
      <c r="M4984" t="str">
        <f>INDEX(RoutesPivot[DepAirport],MATCH($C4984,RoutesPivot[[RouteID]:[RouteID]],0))</f>
        <v>ORD</v>
      </c>
      <c r="N4984" t="str">
        <f>INDEX(RoutesPivot[AirportID],MATCH($C4984,RoutesPivot[[RouteID]:[RouteID]],0))</f>
        <v>JFK</v>
      </c>
      <c r="O4984">
        <f>INDEX(RoutesPivot[Distance],MATCH($C4984,RoutesPivot[[RouteID]:[RouteID]],0))</f>
        <v>619</v>
      </c>
      <c r="P4984">
        <f>INDEX(RoutesPivot[ListPrice],MATCH($C4984,RoutesPivot[[RouteID]:[RouteID]],0))</f>
        <v>250</v>
      </c>
      <c r="Q4984" t="str">
        <f>INDEX(AirportPivot[AirportName],MATCH($N4984,AirportPivot[[AirportID]:[AirportID]],0))</f>
        <v>John F Kennedy International</v>
      </c>
      <c r="R4984">
        <f>INDEX(AirportPivot[Gates (number of available)],MATCH($N4984,AirportPivot[[AirportID]:[AirportID]],0))</f>
        <v>120</v>
      </c>
    </row>
    <row r="4985" spans="1:18" x14ac:dyDescent="0.25">
      <c r="A4985" s="3" t="s">
        <v>5017</v>
      </c>
      <c r="B4985" s="12">
        <v>42260</v>
      </c>
      <c r="C4985" s="4" t="s">
        <v>103</v>
      </c>
      <c r="D4985" s="4">
        <v>2.2999999999999998</v>
      </c>
      <c r="E4985" s="4">
        <v>29</v>
      </c>
      <c r="F4985" s="5">
        <v>0.35416666666666669</v>
      </c>
      <c r="G4985" s="6">
        <v>300</v>
      </c>
      <c r="H4985" s="7">
        <v>55500</v>
      </c>
      <c r="I4985" s="7">
        <f>FlightsPivot[[#This Row],[Total Fare]]*10%</f>
        <v>5550</v>
      </c>
      <c r="J4985" s="7">
        <f>FlightsPivot[[#This Row],[Total Fare]]+FlightsPivot[[#This Row],[10% tax ]]</f>
        <v>61050</v>
      </c>
      <c r="K4985" s="4">
        <v>9</v>
      </c>
      <c r="L4985" s="4">
        <v>2015</v>
      </c>
      <c r="M4985" t="str">
        <f>INDEX(RoutesPivot[DepAirport],MATCH($C4985,RoutesPivot[[RouteID]:[RouteID]],0))</f>
        <v>ORD</v>
      </c>
      <c r="N4985" t="str">
        <f>INDEX(RoutesPivot[AirportID],MATCH($C4985,RoutesPivot[[RouteID]:[RouteID]],0))</f>
        <v>IAD</v>
      </c>
      <c r="O4985">
        <f>INDEX(RoutesPivot[Distance],MATCH($C4985,RoutesPivot[[RouteID]:[RouteID]],0))</f>
        <v>515</v>
      </c>
      <c r="P4985">
        <f>INDEX(RoutesPivot[ListPrice],MATCH($C4985,RoutesPivot[[RouteID]:[RouteID]],0))</f>
        <v>300</v>
      </c>
      <c r="Q4985" t="str">
        <f>INDEX(AirportPivot[AirportName],MATCH($N4985,AirportPivot[[AirportID]:[AirportID]],0))</f>
        <v>Washington Dulles International</v>
      </c>
      <c r="R4985">
        <f>INDEX(AirportPivot[Gates (number of available)],MATCH($N4985,AirportPivot[[AirportID]:[AirportID]],0))</f>
        <v>95</v>
      </c>
    </row>
    <row r="4986" spans="1:18" x14ac:dyDescent="0.25">
      <c r="A4986" s="3" t="s">
        <v>5018</v>
      </c>
      <c r="B4986" s="12">
        <v>42165</v>
      </c>
      <c r="C4986" s="4" t="s">
        <v>27</v>
      </c>
      <c r="D4986" s="4">
        <v>10.5</v>
      </c>
      <c r="E4986" s="4">
        <v>146</v>
      </c>
      <c r="F4986" s="5">
        <v>0.52083333333333337</v>
      </c>
      <c r="G4986" s="6">
        <v>220</v>
      </c>
      <c r="H4986" s="7">
        <v>40700</v>
      </c>
      <c r="I4986" s="7">
        <f>FlightsPivot[[#This Row],[Total Fare]]*10%</f>
        <v>4070</v>
      </c>
      <c r="J4986" s="7">
        <f>FlightsPivot[[#This Row],[Total Fare]]+FlightsPivot[[#This Row],[10% tax ]]</f>
        <v>44770</v>
      </c>
      <c r="K4986" s="4">
        <v>6</v>
      </c>
      <c r="L4986" s="4">
        <v>2015</v>
      </c>
      <c r="M4986" t="str">
        <f>INDEX(RoutesPivot[DepAirport],MATCH($C4986,RoutesPivot[[RouteID]:[RouteID]],0))</f>
        <v>ORD</v>
      </c>
      <c r="N4986" t="str">
        <f>INDEX(RoutesPivot[AirportID],MATCH($C4986,RoutesPivot[[RouteID]:[RouteID]],0))</f>
        <v>ATL</v>
      </c>
      <c r="O4986">
        <f>INDEX(RoutesPivot[Distance],MATCH($C4986,RoutesPivot[[RouteID]:[RouteID]],0))</f>
        <v>510</v>
      </c>
      <c r="P4986">
        <f>INDEX(RoutesPivot[ListPrice],MATCH($C4986,RoutesPivot[[RouteID]:[RouteID]],0))</f>
        <v>200</v>
      </c>
      <c r="Q4986" t="str">
        <f>INDEX(AirportPivot[AirportName],MATCH($N4986,AirportPivot[[AirportID]:[AirportID]],0))</f>
        <v>Hartsfield-Jackson Atlanta International</v>
      </c>
      <c r="R4986">
        <f>INDEX(AirportPivot[Gates (number of available)],MATCH($N4986,AirportPivot[[AirportID]:[AirportID]],0))</f>
        <v>100</v>
      </c>
    </row>
    <row r="4987" spans="1:18" x14ac:dyDescent="0.25">
      <c r="A4987" s="3" t="s">
        <v>5019</v>
      </c>
      <c r="B4987" s="12">
        <v>41685</v>
      </c>
      <c r="C4987" s="4" t="s">
        <v>50</v>
      </c>
      <c r="D4987" s="4">
        <v>1.1000000000000001</v>
      </c>
      <c r="E4987" s="4">
        <v>168</v>
      </c>
      <c r="F4987" s="5">
        <v>0.41666666666666669</v>
      </c>
      <c r="G4987" s="6">
        <v>275</v>
      </c>
      <c r="H4987" s="7">
        <v>45375</v>
      </c>
      <c r="I4987" s="7">
        <f>FlightsPivot[[#This Row],[Total Fare]]*10%</f>
        <v>4537.5</v>
      </c>
      <c r="J4987" s="7">
        <f>FlightsPivot[[#This Row],[Total Fare]]+FlightsPivot[[#This Row],[10% tax ]]</f>
        <v>49912.5</v>
      </c>
      <c r="K4987" s="4">
        <v>2</v>
      </c>
      <c r="L4987" s="4">
        <v>2014</v>
      </c>
      <c r="M4987" t="str">
        <f>INDEX(RoutesPivot[DepAirport],MATCH($C4987,RoutesPivot[[RouteID]:[RouteID]],0))</f>
        <v>ORD</v>
      </c>
      <c r="N4987" t="str">
        <f>INDEX(RoutesPivot[AirportID],MATCH($C4987,RoutesPivot[[RouteID]:[RouteID]],0))</f>
        <v>LGA</v>
      </c>
      <c r="O4987">
        <f>INDEX(RoutesPivot[Distance],MATCH($C4987,RoutesPivot[[RouteID]:[RouteID]],0))</f>
        <v>610</v>
      </c>
      <c r="P4987">
        <f>INDEX(RoutesPivot[ListPrice],MATCH($C4987,RoutesPivot[[RouteID]:[RouteID]],0))</f>
        <v>275</v>
      </c>
      <c r="Q4987" t="str">
        <f>INDEX(AirportPivot[AirportName],MATCH($N4987,AirportPivot[[AirportID]:[AirportID]],0))</f>
        <v>Laguardia</v>
      </c>
      <c r="R4987">
        <f>INDEX(AirportPivot[Gates (number of available)],MATCH($N4987,AirportPivot[[AirportID]:[AirportID]],0))</f>
        <v>66</v>
      </c>
    </row>
    <row r="4988" spans="1:18" x14ac:dyDescent="0.25">
      <c r="A4988" s="3" t="s">
        <v>5020</v>
      </c>
      <c r="B4988" s="12">
        <v>42237</v>
      </c>
      <c r="C4988" s="4" t="s">
        <v>15</v>
      </c>
      <c r="D4988" s="4">
        <v>2.2999999999999998</v>
      </c>
      <c r="E4988" s="4">
        <v>188</v>
      </c>
      <c r="F4988" s="5">
        <v>0.5</v>
      </c>
      <c r="G4988" s="6">
        <v>247.5</v>
      </c>
      <c r="H4988" s="7">
        <v>40837.5</v>
      </c>
      <c r="I4988" s="7">
        <f>FlightsPivot[[#This Row],[Total Fare]]*10%</f>
        <v>4083.75</v>
      </c>
      <c r="J4988" s="7">
        <f>FlightsPivot[[#This Row],[Total Fare]]+FlightsPivot[[#This Row],[10% tax ]]</f>
        <v>44921.25</v>
      </c>
      <c r="K4988" s="4">
        <v>8</v>
      </c>
      <c r="L4988" s="4">
        <v>2015</v>
      </c>
      <c r="M4988" t="str">
        <f>INDEX(RoutesPivot[DepAirport],MATCH($C4988,RoutesPivot[[RouteID]:[RouteID]],0))</f>
        <v>ORD</v>
      </c>
      <c r="N4988" t="str">
        <f>INDEX(RoutesPivot[AirportID],MATCH($C4988,RoutesPivot[[RouteID]:[RouteID]],0))</f>
        <v>EWR</v>
      </c>
      <c r="O4988">
        <f>INDEX(RoutesPivot[Distance],MATCH($C4988,RoutesPivot[[RouteID]:[RouteID]],0))</f>
        <v>600</v>
      </c>
      <c r="P4988">
        <f>INDEX(RoutesPivot[ListPrice],MATCH($C4988,RoutesPivot[[RouteID]:[RouteID]],0))</f>
        <v>225</v>
      </c>
      <c r="Q4988" t="str">
        <f>INDEX(AirportPivot[AirportName],MATCH($N4988,AirportPivot[[AirportID]:[AirportID]],0))</f>
        <v>Newark Liberty International</v>
      </c>
      <c r="R4988">
        <f>INDEX(AirportPivot[Gates (number of available)],MATCH($N4988,AirportPivot[[AirportID]:[AirportID]],0))</f>
        <v>82</v>
      </c>
    </row>
    <row r="4989" spans="1:18" x14ac:dyDescent="0.25">
      <c r="A4989" s="3" t="s">
        <v>5021</v>
      </c>
      <c r="B4989" s="12">
        <v>41972</v>
      </c>
      <c r="C4989" s="4" t="s">
        <v>33</v>
      </c>
      <c r="D4989" s="4">
        <v>4.5999999999999996</v>
      </c>
      <c r="E4989" s="4">
        <v>78</v>
      </c>
      <c r="F4989" s="5">
        <v>0.79166666666666663</v>
      </c>
      <c r="G4989" s="6">
        <v>562.5</v>
      </c>
      <c r="H4989" s="7">
        <v>101812.5</v>
      </c>
      <c r="I4989" s="7">
        <f>FlightsPivot[[#This Row],[Total Fare]]*10%</f>
        <v>10181.25</v>
      </c>
      <c r="J4989" s="7">
        <f>FlightsPivot[[#This Row],[Total Fare]]+FlightsPivot[[#This Row],[10% tax ]]</f>
        <v>111993.75</v>
      </c>
      <c r="K4989" s="4">
        <v>11</v>
      </c>
      <c r="L4989" s="4">
        <v>2014</v>
      </c>
      <c r="M4989" t="str">
        <f>INDEX(RoutesPivot[DepAirport],MATCH($C4989,RoutesPivot[[RouteID]:[RouteID]],0))</f>
        <v>ORD</v>
      </c>
      <c r="N4989" t="str">
        <f>INDEX(RoutesPivot[AirportID],MATCH($C4989,RoutesPivot[[RouteID]:[RouteID]],0))</f>
        <v>SFO</v>
      </c>
      <c r="O4989">
        <f>INDEX(RoutesPivot[Distance],MATCH($C4989,RoutesPivot[[RouteID]:[RouteID]],0))</f>
        <v>1600</v>
      </c>
      <c r="P4989">
        <f>INDEX(RoutesPivot[ListPrice],MATCH($C4989,RoutesPivot[[RouteID]:[RouteID]],0))</f>
        <v>375</v>
      </c>
      <c r="Q4989" t="str">
        <f>INDEX(AirportPivot[AirportName],MATCH($N4989,AirportPivot[[AirportID]:[AirportID]],0))</f>
        <v>San Francisco International</v>
      </c>
      <c r="R4989">
        <f>INDEX(AirportPivot[Gates (number of available)],MATCH($N4989,AirportPivot[[AirportID]:[AirportID]],0))</f>
        <v>70</v>
      </c>
    </row>
    <row r="4990" spans="1:18" x14ac:dyDescent="0.25">
      <c r="A4990" s="3" t="s">
        <v>5022</v>
      </c>
      <c r="B4990" s="12">
        <v>42314</v>
      </c>
      <c r="C4990" s="4" t="s">
        <v>98</v>
      </c>
      <c r="D4990" s="4">
        <v>2.4</v>
      </c>
      <c r="E4990" s="4">
        <v>207</v>
      </c>
      <c r="F4990" s="5">
        <v>0.75</v>
      </c>
      <c r="G4990" s="6">
        <v>275</v>
      </c>
      <c r="H4990" s="7">
        <v>45375</v>
      </c>
      <c r="I4990" s="7">
        <f>FlightsPivot[[#This Row],[Total Fare]]*10%</f>
        <v>4537.5</v>
      </c>
      <c r="J4990" s="7">
        <f>FlightsPivot[[#This Row],[Total Fare]]+FlightsPivot[[#This Row],[10% tax ]]</f>
        <v>49912.5</v>
      </c>
      <c r="K4990" s="4">
        <v>11</v>
      </c>
      <c r="L4990" s="4">
        <v>2015</v>
      </c>
      <c r="M4990" t="str">
        <f>INDEX(RoutesPivot[DepAirport],MATCH($C4990,RoutesPivot[[RouteID]:[RouteID]],0))</f>
        <v>ORD</v>
      </c>
      <c r="N4990" t="str">
        <f>INDEX(RoutesPivot[AirportID],MATCH($C4990,RoutesPivot[[RouteID]:[RouteID]],0))</f>
        <v>PHL</v>
      </c>
      <c r="O4990">
        <f>INDEX(RoutesPivot[Distance],MATCH($C4990,RoutesPivot[[RouteID]:[RouteID]],0))</f>
        <v>580</v>
      </c>
      <c r="P4990">
        <f>INDEX(RoutesPivot[ListPrice],MATCH($C4990,RoutesPivot[[RouteID]:[RouteID]],0))</f>
        <v>275</v>
      </c>
      <c r="Q4990" t="str">
        <f>INDEX(AirportPivot[AirportName],MATCH($N4990,AirportPivot[[AirportID]:[AirportID]],0))</f>
        <v>Philadelphia International</v>
      </c>
      <c r="R4990">
        <f>INDEX(AirportPivot[Gates (number of available)],MATCH($N4990,AirportPivot[[AirportID]:[AirportID]],0))</f>
        <v>89</v>
      </c>
    </row>
    <row r="4991" spans="1:18" x14ac:dyDescent="0.25">
      <c r="A4991" s="3" t="s">
        <v>5023</v>
      </c>
      <c r="B4991" s="12">
        <v>42240</v>
      </c>
      <c r="C4991" s="4" t="s">
        <v>11</v>
      </c>
      <c r="D4991" s="4">
        <v>1.6</v>
      </c>
      <c r="E4991" s="4">
        <v>5</v>
      </c>
      <c r="F4991" s="5">
        <v>0.35416666666666669</v>
      </c>
      <c r="G4991" s="6">
        <v>330</v>
      </c>
      <c r="H4991" s="7">
        <v>61050</v>
      </c>
      <c r="I4991" s="7">
        <f>FlightsPivot[[#This Row],[Total Fare]]*10%</f>
        <v>6105</v>
      </c>
      <c r="J4991" s="7">
        <f>FlightsPivot[[#This Row],[Total Fare]]+FlightsPivot[[#This Row],[10% tax ]]</f>
        <v>67155</v>
      </c>
      <c r="K4991" s="4">
        <v>8</v>
      </c>
      <c r="L4991" s="4">
        <v>2015</v>
      </c>
      <c r="M4991" t="str">
        <f>INDEX(RoutesPivot[DepAirport],MATCH($C4991,RoutesPivot[[RouteID]:[RouteID]],0))</f>
        <v>ORD</v>
      </c>
      <c r="N4991" t="str">
        <f>INDEX(RoutesPivot[AirportID],MATCH($C4991,RoutesPivot[[RouteID]:[RouteID]],0))</f>
        <v>BOS</v>
      </c>
      <c r="O4991">
        <f>INDEX(RoutesPivot[Distance],MATCH($C4991,RoutesPivot[[RouteID]:[RouteID]],0))</f>
        <v>730</v>
      </c>
      <c r="P4991">
        <f>INDEX(RoutesPivot[ListPrice],MATCH($C4991,RoutesPivot[[RouteID]:[RouteID]],0))</f>
        <v>300</v>
      </c>
      <c r="Q4991" t="str">
        <f>INDEX(AirportPivot[AirportName],MATCH($N4991,AirportPivot[[AirportID]:[AirportID]],0))</f>
        <v>General Edward Lawrence Logan International</v>
      </c>
      <c r="R4991">
        <f>INDEX(AirportPivot[Gates (number of available)],MATCH($N4991,AirportPivot[[AirportID]:[AirportID]],0))</f>
        <v>63</v>
      </c>
    </row>
    <row r="4992" spans="1:18" x14ac:dyDescent="0.25">
      <c r="A4992" s="3" t="s">
        <v>5024</v>
      </c>
      <c r="B4992" s="12">
        <v>41943</v>
      </c>
      <c r="C4992" s="4" t="s">
        <v>30</v>
      </c>
      <c r="D4992" s="4">
        <v>1</v>
      </c>
      <c r="E4992" s="4">
        <v>15</v>
      </c>
      <c r="F4992" s="5">
        <v>0.35416666666666669</v>
      </c>
      <c r="G4992" s="6">
        <v>250</v>
      </c>
      <c r="H4992" s="7">
        <v>46250</v>
      </c>
      <c r="I4992" s="7">
        <f>FlightsPivot[[#This Row],[Total Fare]]*10%</f>
        <v>4625</v>
      </c>
      <c r="J4992" s="7">
        <f>FlightsPivot[[#This Row],[Total Fare]]+FlightsPivot[[#This Row],[10% tax ]]</f>
        <v>50875</v>
      </c>
      <c r="K4992" s="4">
        <v>10</v>
      </c>
      <c r="L4992" s="4">
        <v>2014</v>
      </c>
      <c r="M4992" t="str">
        <f>INDEX(RoutesPivot[DepAirport],MATCH($C4992,RoutesPivot[[RouteID]:[RouteID]],0))</f>
        <v>ORD</v>
      </c>
      <c r="N4992" t="str">
        <f>INDEX(RoutesPivot[AirportID],MATCH($C4992,RoutesPivot[[RouteID]:[RouteID]],0))</f>
        <v>MCO</v>
      </c>
      <c r="O4992">
        <f>INDEX(RoutesPivot[Distance],MATCH($C4992,RoutesPivot[[RouteID]:[RouteID]],0))</f>
        <v>850</v>
      </c>
      <c r="P4992">
        <f>INDEX(RoutesPivot[ListPrice],MATCH($C4992,RoutesPivot[[RouteID]:[RouteID]],0))</f>
        <v>250</v>
      </c>
      <c r="Q4992" t="str">
        <f>INDEX(AirportPivot[AirportName],MATCH($N4992,AirportPivot[[AirportID]:[AirportID]],0))</f>
        <v>Orlando International</v>
      </c>
      <c r="R4992">
        <f>INDEX(AirportPivot[Gates (number of available)],MATCH($N4992,AirportPivot[[AirportID]:[AirportID]],0))</f>
        <v>67</v>
      </c>
    </row>
    <row r="4993" spans="1:18" x14ac:dyDescent="0.25">
      <c r="A4993" s="3" t="s">
        <v>5025</v>
      </c>
      <c r="B4993" s="12">
        <v>42147</v>
      </c>
      <c r="C4993" s="4" t="s">
        <v>19</v>
      </c>
      <c r="D4993" s="4">
        <v>2.2000000000000002</v>
      </c>
      <c r="E4993" s="4">
        <v>61</v>
      </c>
      <c r="F4993" s="5">
        <v>0.8125</v>
      </c>
      <c r="G4993" s="6">
        <v>200</v>
      </c>
      <c r="H4993" s="7">
        <v>33000</v>
      </c>
      <c r="I4993" s="7">
        <f>FlightsPivot[[#This Row],[Total Fare]]*10%</f>
        <v>3300</v>
      </c>
      <c r="J4993" s="7">
        <f>FlightsPivot[[#This Row],[Total Fare]]+FlightsPivot[[#This Row],[10% tax ]]</f>
        <v>36300</v>
      </c>
      <c r="K4993" s="4">
        <v>5</v>
      </c>
      <c r="L4993" s="4">
        <v>2015</v>
      </c>
      <c r="M4993" t="str">
        <f>INDEX(RoutesPivot[DepAirport],MATCH($C4993,RoutesPivot[[RouteID]:[RouteID]],0))</f>
        <v>ORD</v>
      </c>
      <c r="N4993" t="str">
        <f>INDEX(RoutesPivot[AirportID],MATCH($C4993,RoutesPivot[[RouteID]:[RouteID]],0))</f>
        <v>IAH</v>
      </c>
      <c r="O4993">
        <f>INDEX(RoutesPivot[Distance],MATCH($C4993,RoutesPivot[[RouteID]:[RouteID]],0))</f>
        <v>800</v>
      </c>
      <c r="P4993">
        <f>INDEX(RoutesPivot[ListPrice],MATCH($C4993,RoutesPivot[[RouteID]:[RouteID]],0))</f>
        <v>200</v>
      </c>
      <c r="Q4993" t="str">
        <f>INDEX(AirportPivot[AirportName],MATCH($N4993,AirportPivot[[AirportID]:[AirportID]],0))</f>
        <v>George Bush Intercontinental/Houston</v>
      </c>
      <c r="R4993">
        <f>INDEX(AirportPivot[Gates (number of available)],MATCH($N4993,AirportPivot[[AirportID]:[AirportID]],0))</f>
        <v>80</v>
      </c>
    </row>
    <row r="4994" spans="1:18" x14ac:dyDescent="0.25">
      <c r="A4994" s="3" t="s">
        <v>5026</v>
      </c>
      <c r="B4994" s="12">
        <v>41720</v>
      </c>
      <c r="C4994" s="4" t="s">
        <v>13</v>
      </c>
      <c r="D4994" s="4">
        <v>1.2</v>
      </c>
      <c r="E4994" s="4">
        <v>107</v>
      </c>
      <c r="F4994" s="5">
        <v>0.3125</v>
      </c>
      <c r="G4994" s="6">
        <v>250</v>
      </c>
      <c r="H4994" s="7">
        <v>46250</v>
      </c>
      <c r="I4994" s="7">
        <f>FlightsPivot[[#This Row],[Total Fare]]*10%</f>
        <v>4625</v>
      </c>
      <c r="J4994" s="7">
        <f>FlightsPivot[[#This Row],[Total Fare]]+FlightsPivot[[#This Row],[10% tax ]]</f>
        <v>50875</v>
      </c>
      <c r="K4994" s="4">
        <v>3</v>
      </c>
      <c r="L4994" s="4">
        <v>2014</v>
      </c>
      <c r="M4994" t="str">
        <f>INDEX(RoutesPivot[DepAirport],MATCH($C4994,RoutesPivot[[RouteID]:[RouteID]],0))</f>
        <v>ORD</v>
      </c>
      <c r="N4994" t="str">
        <f>INDEX(RoutesPivot[AirportID],MATCH($C4994,RoutesPivot[[RouteID]:[RouteID]],0))</f>
        <v>JFK</v>
      </c>
      <c r="O4994">
        <f>INDEX(RoutesPivot[Distance],MATCH($C4994,RoutesPivot[[RouteID]:[RouteID]],0))</f>
        <v>619</v>
      </c>
      <c r="P4994">
        <f>INDEX(RoutesPivot[ListPrice],MATCH($C4994,RoutesPivot[[RouteID]:[RouteID]],0))</f>
        <v>250</v>
      </c>
      <c r="Q4994" t="str">
        <f>INDEX(AirportPivot[AirportName],MATCH($N4994,AirportPivot[[AirportID]:[AirportID]],0))</f>
        <v>John F Kennedy International</v>
      </c>
      <c r="R4994">
        <f>INDEX(AirportPivot[Gates (number of available)],MATCH($N4994,AirportPivot[[AirportID]:[AirportID]],0))</f>
        <v>120</v>
      </c>
    </row>
    <row r="4995" spans="1:18" x14ac:dyDescent="0.25">
      <c r="A4995" s="3" t="s">
        <v>5027</v>
      </c>
      <c r="B4995" s="12">
        <v>42212</v>
      </c>
      <c r="C4995" s="4" t="s">
        <v>21</v>
      </c>
      <c r="D4995" s="4">
        <v>1.3</v>
      </c>
      <c r="E4995" s="4">
        <v>80</v>
      </c>
      <c r="F4995" s="5">
        <v>0.5</v>
      </c>
      <c r="G4995" s="6">
        <v>137.5</v>
      </c>
      <c r="H4995" s="7">
        <v>24887.5</v>
      </c>
      <c r="I4995" s="7">
        <f>FlightsPivot[[#This Row],[Total Fare]]*10%</f>
        <v>2488.75</v>
      </c>
      <c r="J4995" s="7">
        <f>FlightsPivot[[#This Row],[Total Fare]]+FlightsPivot[[#This Row],[10% tax ]]</f>
        <v>27376.25</v>
      </c>
      <c r="K4995" s="4">
        <v>7</v>
      </c>
      <c r="L4995" s="4">
        <v>2015</v>
      </c>
      <c r="M4995" t="str">
        <f>INDEX(RoutesPivot[DepAirport],MATCH($C4995,RoutesPivot[[RouteID]:[RouteID]],0))</f>
        <v>ORD</v>
      </c>
      <c r="N4995" t="str">
        <f>INDEX(RoutesPivot[AirportID],MATCH($C4995,RoutesPivot[[RouteID]:[RouteID]],0))</f>
        <v>CLT</v>
      </c>
      <c r="O4995">
        <f>INDEX(RoutesPivot[Distance],MATCH($C4995,RoutesPivot[[RouteID]:[RouteID]],0))</f>
        <v>700</v>
      </c>
      <c r="P4995">
        <f>INDEX(RoutesPivot[ListPrice],MATCH($C4995,RoutesPivot[[RouteID]:[RouteID]],0))</f>
        <v>125</v>
      </c>
      <c r="Q4995" t="str">
        <f>INDEX(AirportPivot[AirportName],MATCH($N4995,AirportPivot[[AirportID]:[AirportID]],0))</f>
        <v>Charlotte/Douglas International</v>
      </c>
      <c r="R4995">
        <f>INDEX(AirportPivot[Gates (number of available)],MATCH($N4995,AirportPivot[[AirportID]:[AirportID]],0))</f>
        <v>65</v>
      </c>
    </row>
    <row r="4996" spans="1:18" x14ac:dyDescent="0.25">
      <c r="A4996" s="3" t="s">
        <v>5028</v>
      </c>
      <c r="B4996" s="12">
        <v>41988</v>
      </c>
      <c r="C4996" s="4" t="s">
        <v>27</v>
      </c>
      <c r="D4996" s="4">
        <v>9.3000000000000007</v>
      </c>
      <c r="E4996" s="4">
        <v>208</v>
      </c>
      <c r="F4996" s="5">
        <v>0.8125</v>
      </c>
      <c r="G4996" s="6">
        <v>200</v>
      </c>
      <c r="H4996" s="7">
        <v>33000</v>
      </c>
      <c r="I4996" s="7">
        <f>FlightsPivot[[#This Row],[Total Fare]]*10%</f>
        <v>3300</v>
      </c>
      <c r="J4996" s="7">
        <f>FlightsPivot[[#This Row],[Total Fare]]+FlightsPivot[[#This Row],[10% tax ]]</f>
        <v>36300</v>
      </c>
      <c r="K4996" s="4">
        <v>12</v>
      </c>
      <c r="L4996" s="4">
        <v>2014</v>
      </c>
      <c r="M4996" t="str">
        <f>INDEX(RoutesPivot[DepAirport],MATCH($C4996,RoutesPivot[[RouteID]:[RouteID]],0))</f>
        <v>ORD</v>
      </c>
      <c r="N4996" t="str">
        <f>INDEX(RoutesPivot[AirportID],MATCH($C4996,RoutesPivot[[RouteID]:[RouteID]],0))</f>
        <v>ATL</v>
      </c>
      <c r="O4996">
        <f>INDEX(RoutesPivot[Distance],MATCH($C4996,RoutesPivot[[RouteID]:[RouteID]],0))</f>
        <v>510</v>
      </c>
      <c r="P4996">
        <f>INDEX(RoutesPivot[ListPrice],MATCH($C4996,RoutesPivot[[RouteID]:[RouteID]],0))</f>
        <v>200</v>
      </c>
      <c r="Q4996" t="str">
        <f>INDEX(AirportPivot[AirportName],MATCH($N4996,AirportPivot[[AirportID]:[AirportID]],0))</f>
        <v>Hartsfield-Jackson Atlanta International</v>
      </c>
      <c r="R4996">
        <f>INDEX(AirportPivot[Gates (number of available)],MATCH($N4996,AirportPivot[[AirportID]:[AirportID]],0))</f>
        <v>100</v>
      </c>
    </row>
    <row r="4997" spans="1:18" x14ac:dyDescent="0.25">
      <c r="A4997" s="3" t="s">
        <v>5029</v>
      </c>
      <c r="B4997" s="12">
        <v>41878</v>
      </c>
      <c r="C4997" s="4" t="s">
        <v>15</v>
      </c>
      <c r="D4997" s="4">
        <v>2.6</v>
      </c>
      <c r="E4997" s="4">
        <v>27</v>
      </c>
      <c r="F4997" s="5">
        <v>0.29166666666666669</v>
      </c>
      <c r="G4997" s="6">
        <v>247.5</v>
      </c>
      <c r="H4997" s="7">
        <v>45787.5</v>
      </c>
      <c r="I4997" s="7">
        <f>FlightsPivot[[#This Row],[Total Fare]]*10%</f>
        <v>4578.75</v>
      </c>
      <c r="J4997" s="7">
        <f>FlightsPivot[[#This Row],[Total Fare]]+FlightsPivot[[#This Row],[10% tax ]]</f>
        <v>50366.25</v>
      </c>
      <c r="K4997" s="4">
        <v>8</v>
      </c>
      <c r="L4997" s="4">
        <v>2014</v>
      </c>
      <c r="M4997" t="str">
        <f>INDEX(RoutesPivot[DepAirport],MATCH($C4997,RoutesPivot[[RouteID]:[RouteID]],0))</f>
        <v>ORD</v>
      </c>
      <c r="N4997" t="str">
        <f>INDEX(RoutesPivot[AirportID],MATCH($C4997,RoutesPivot[[RouteID]:[RouteID]],0))</f>
        <v>EWR</v>
      </c>
      <c r="O4997">
        <f>INDEX(RoutesPivot[Distance],MATCH($C4997,RoutesPivot[[RouteID]:[RouteID]],0))</f>
        <v>600</v>
      </c>
      <c r="P4997">
        <f>INDEX(RoutesPivot[ListPrice],MATCH($C4997,RoutesPivot[[RouteID]:[RouteID]],0))</f>
        <v>225</v>
      </c>
      <c r="Q4997" t="str">
        <f>INDEX(AirportPivot[AirportName],MATCH($N4997,AirportPivot[[AirportID]:[AirportID]],0))</f>
        <v>Newark Liberty International</v>
      </c>
      <c r="R4997">
        <f>INDEX(AirportPivot[Gates (number of available)],MATCH($N4997,AirportPivot[[AirportID]:[AirportID]],0))</f>
        <v>82</v>
      </c>
    </row>
    <row r="4998" spans="1:18" x14ac:dyDescent="0.25">
      <c r="A4998" s="3" t="s">
        <v>5030</v>
      </c>
      <c r="B4998" s="12">
        <v>41789</v>
      </c>
      <c r="C4998" s="4" t="s">
        <v>53</v>
      </c>
      <c r="D4998" s="4">
        <v>2</v>
      </c>
      <c r="E4998" s="4">
        <v>98</v>
      </c>
      <c r="F4998" s="5">
        <v>0.79166666666666663</v>
      </c>
      <c r="G4998" s="6">
        <v>300</v>
      </c>
      <c r="H4998" s="7">
        <v>55500</v>
      </c>
      <c r="I4998" s="7">
        <f>FlightsPivot[[#This Row],[Total Fare]]*10%</f>
        <v>5550</v>
      </c>
      <c r="J4998" s="7">
        <f>FlightsPivot[[#This Row],[Total Fare]]+FlightsPivot[[#This Row],[10% tax ]]</f>
        <v>61050</v>
      </c>
      <c r="K4998" s="4">
        <v>5</v>
      </c>
      <c r="L4998" s="4">
        <v>2014</v>
      </c>
      <c r="M4998" t="str">
        <f>INDEX(RoutesPivot[DepAirport],MATCH($C4998,RoutesPivot[[RouteID]:[RouteID]],0))</f>
        <v>ORD</v>
      </c>
      <c r="N4998" t="str">
        <f>INDEX(RoutesPivot[AirportID],MATCH($C4998,RoutesPivot[[RouteID]:[RouteID]],0))</f>
        <v>FLL</v>
      </c>
      <c r="O4998">
        <f>INDEX(RoutesPivot[Distance],MATCH($C4998,RoutesPivot[[RouteID]:[RouteID]],0))</f>
        <v>940</v>
      </c>
      <c r="P4998">
        <f>INDEX(RoutesPivot[ListPrice],MATCH($C4998,RoutesPivot[[RouteID]:[RouteID]],0))</f>
        <v>300</v>
      </c>
      <c r="Q4998" t="str">
        <f>INDEX(AirportPivot[AirportName],MATCH($N4998,AirportPivot[[AirportID]:[AirportID]],0))</f>
        <v>Fort Lauderdale/Hollywood International</v>
      </c>
      <c r="R4998">
        <f>INDEX(AirportPivot[Gates (number of available)],MATCH($N4998,AirportPivot[[AirportID]:[AirportID]],0))</f>
        <v>55</v>
      </c>
    </row>
    <row r="4999" spans="1:18" x14ac:dyDescent="0.25">
      <c r="A4999" s="3" t="s">
        <v>5031</v>
      </c>
      <c r="B4999" s="12">
        <v>41805</v>
      </c>
      <c r="C4999" s="4" t="s">
        <v>27</v>
      </c>
      <c r="D4999" s="4">
        <v>11.6</v>
      </c>
      <c r="E4999" s="4">
        <v>144</v>
      </c>
      <c r="F4999" s="5">
        <v>0.8125</v>
      </c>
      <c r="G4999" s="6">
        <v>220</v>
      </c>
      <c r="H4999" s="7">
        <v>40700</v>
      </c>
      <c r="I4999" s="7">
        <f>FlightsPivot[[#This Row],[Total Fare]]*10%</f>
        <v>4070</v>
      </c>
      <c r="J4999" s="7">
        <f>FlightsPivot[[#This Row],[Total Fare]]+FlightsPivot[[#This Row],[10% tax ]]</f>
        <v>44770</v>
      </c>
      <c r="K4999" s="4">
        <v>6</v>
      </c>
      <c r="L4999" s="4">
        <v>2014</v>
      </c>
      <c r="M4999" t="str">
        <f>INDEX(RoutesPivot[DepAirport],MATCH($C4999,RoutesPivot[[RouteID]:[RouteID]],0))</f>
        <v>ORD</v>
      </c>
      <c r="N4999" t="str">
        <f>INDEX(RoutesPivot[AirportID],MATCH($C4999,RoutesPivot[[RouteID]:[RouteID]],0))</f>
        <v>ATL</v>
      </c>
      <c r="O4999">
        <f>INDEX(RoutesPivot[Distance],MATCH($C4999,RoutesPivot[[RouteID]:[RouteID]],0))</f>
        <v>510</v>
      </c>
      <c r="P4999">
        <f>INDEX(RoutesPivot[ListPrice],MATCH($C4999,RoutesPivot[[RouteID]:[RouteID]],0))</f>
        <v>200</v>
      </c>
      <c r="Q4999" t="str">
        <f>INDEX(AirportPivot[AirportName],MATCH($N4999,AirportPivot[[AirportID]:[AirportID]],0))</f>
        <v>Hartsfield-Jackson Atlanta International</v>
      </c>
      <c r="R4999">
        <f>INDEX(AirportPivot[Gates (number of available)],MATCH($N4999,AirportPivot[[AirportID]:[AirportID]],0))</f>
        <v>100</v>
      </c>
    </row>
    <row r="5000" spans="1:18" x14ac:dyDescent="0.25">
      <c r="A5000" s="3" t="s">
        <v>5032</v>
      </c>
      <c r="B5000" s="12">
        <v>42092</v>
      </c>
      <c r="C5000" s="4" t="s">
        <v>98</v>
      </c>
      <c r="D5000" s="4">
        <v>3.5</v>
      </c>
      <c r="E5000" s="4">
        <v>12</v>
      </c>
      <c r="F5000" s="5">
        <v>0.41666666666666669</v>
      </c>
      <c r="G5000" s="6">
        <v>275</v>
      </c>
      <c r="H5000" s="7">
        <v>50875</v>
      </c>
      <c r="I5000" s="7">
        <f>FlightsPivot[[#This Row],[Total Fare]]*10%</f>
        <v>5087.5</v>
      </c>
      <c r="J5000" s="7">
        <f>FlightsPivot[[#This Row],[Total Fare]]+FlightsPivot[[#This Row],[10% tax ]]</f>
        <v>55962.5</v>
      </c>
      <c r="K5000" s="4">
        <v>3</v>
      </c>
      <c r="L5000" s="4">
        <v>2015</v>
      </c>
      <c r="M5000" t="str">
        <f>INDEX(RoutesPivot[DepAirport],MATCH($C5000,RoutesPivot[[RouteID]:[RouteID]],0))</f>
        <v>ORD</v>
      </c>
      <c r="N5000" t="str">
        <f>INDEX(RoutesPivot[AirportID],MATCH($C5000,RoutesPivot[[RouteID]:[RouteID]],0))</f>
        <v>PHL</v>
      </c>
      <c r="O5000">
        <f>INDEX(RoutesPivot[Distance],MATCH($C5000,RoutesPivot[[RouteID]:[RouteID]],0))</f>
        <v>580</v>
      </c>
      <c r="P5000">
        <f>INDEX(RoutesPivot[ListPrice],MATCH($C5000,RoutesPivot[[RouteID]:[RouteID]],0))</f>
        <v>275</v>
      </c>
      <c r="Q5000" t="str">
        <f>INDEX(AirportPivot[AirportName],MATCH($N5000,AirportPivot[[AirportID]:[AirportID]],0))</f>
        <v>Philadelphia International</v>
      </c>
      <c r="R5000">
        <f>INDEX(AirportPivot[Gates (number of available)],MATCH($N5000,AirportPivot[[AirportID]:[AirportID]],0))</f>
        <v>89</v>
      </c>
    </row>
    <row r="5001" spans="1:18" x14ac:dyDescent="0.25">
      <c r="A5001" s="3" t="s">
        <v>5033</v>
      </c>
      <c r="B5001" s="12">
        <v>42348</v>
      </c>
      <c r="C5001" s="4" t="s">
        <v>15</v>
      </c>
      <c r="D5001" s="4">
        <v>1.3</v>
      </c>
      <c r="E5001" s="4">
        <v>123</v>
      </c>
      <c r="F5001" s="5">
        <v>0.75</v>
      </c>
      <c r="G5001" s="6">
        <v>225</v>
      </c>
      <c r="H5001" s="7">
        <v>41625</v>
      </c>
      <c r="I5001" s="7">
        <f>FlightsPivot[[#This Row],[Total Fare]]*10%</f>
        <v>4162.5</v>
      </c>
      <c r="J5001" s="7">
        <f>FlightsPivot[[#This Row],[Total Fare]]+FlightsPivot[[#This Row],[10% tax ]]</f>
        <v>45787.5</v>
      </c>
      <c r="K5001" s="4">
        <v>12</v>
      </c>
      <c r="L5001" s="4">
        <v>2015</v>
      </c>
      <c r="M5001" t="str">
        <f>INDEX(RoutesPivot[DepAirport],MATCH($C5001,RoutesPivot[[RouteID]:[RouteID]],0))</f>
        <v>ORD</v>
      </c>
      <c r="N5001" t="str">
        <f>INDEX(RoutesPivot[AirportID],MATCH($C5001,RoutesPivot[[RouteID]:[RouteID]],0))</f>
        <v>EWR</v>
      </c>
      <c r="O5001">
        <f>INDEX(RoutesPivot[Distance],MATCH($C5001,RoutesPivot[[RouteID]:[RouteID]],0))</f>
        <v>600</v>
      </c>
      <c r="P5001">
        <f>INDEX(RoutesPivot[ListPrice],MATCH($C5001,RoutesPivot[[RouteID]:[RouteID]],0))</f>
        <v>225</v>
      </c>
      <c r="Q5001" t="str">
        <f>INDEX(AirportPivot[AirportName],MATCH($N5001,AirportPivot[[AirportID]:[AirportID]],0))</f>
        <v>Newark Liberty International</v>
      </c>
      <c r="R5001">
        <f>INDEX(AirportPivot[Gates (number of available)],MATCH($N5001,AirportPivot[[AirportID]:[AirportID]],0))</f>
        <v>82</v>
      </c>
    </row>
    <row r="5002" spans="1:18" x14ac:dyDescent="0.25">
      <c r="A5002" s="3" t="s">
        <v>5034</v>
      </c>
      <c r="B5002" s="12">
        <v>42210</v>
      </c>
      <c r="C5002" s="4" t="s">
        <v>47</v>
      </c>
      <c r="D5002" s="4">
        <v>2.2999999999999998</v>
      </c>
      <c r="E5002" s="4">
        <v>99</v>
      </c>
      <c r="F5002" s="5">
        <v>0.79166666666666663</v>
      </c>
      <c r="G5002" s="6">
        <v>275</v>
      </c>
      <c r="H5002" s="7">
        <v>50875</v>
      </c>
      <c r="I5002" s="7">
        <f>FlightsPivot[[#This Row],[Total Fare]]*10%</f>
        <v>5087.5</v>
      </c>
      <c r="J5002" s="7">
        <f>FlightsPivot[[#This Row],[Total Fare]]+FlightsPivot[[#This Row],[10% tax ]]</f>
        <v>55962.5</v>
      </c>
      <c r="K5002" s="4">
        <v>7</v>
      </c>
      <c r="L5002" s="4">
        <v>2015</v>
      </c>
      <c r="M5002" t="str">
        <f>INDEX(RoutesPivot[DepAirport],MATCH($C5002,RoutesPivot[[RouteID]:[RouteID]],0))</f>
        <v>ORD</v>
      </c>
      <c r="N5002" t="str">
        <f>INDEX(RoutesPivot[AirportID],MATCH($C5002,RoutesPivot[[RouteID]:[RouteID]],0))</f>
        <v>PHX</v>
      </c>
      <c r="O5002">
        <f>INDEX(RoutesPivot[Distance],MATCH($C5002,RoutesPivot[[RouteID]:[RouteID]],0))</f>
        <v>1200</v>
      </c>
      <c r="P5002">
        <f>INDEX(RoutesPivot[ListPrice],MATCH($C5002,RoutesPivot[[RouteID]:[RouteID]],0))</f>
        <v>250</v>
      </c>
      <c r="Q5002" t="str">
        <f>INDEX(AirportPivot[AirportName],MATCH($N5002,AirportPivot[[AirportID]:[AirportID]],0))</f>
        <v>Phoenix Sky Harbor International</v>
      </c>
      <c r="R5002">
        <f>INDEX(AirportPivot[Gates (number of available)],MATCH($N5002,AirportPivot[[AirportID]:[AirportID]],0))</f>
        <v>60</v>
      </c>
    </row>
    <row r="5003" spans="1:18" x14ac:dyDescent="0.25">
      <c r="A5003" s="3" t="s">
        <v>5035</v>
      </c>
      <c r="B5003" s="12">
        <v>41877</v>
      </c>
      <c r="C5003" s="4" t="s">
        <v>13</v>
      </c>
      <c r="D5003" s="4">
        <v>1.9</v>
      </c>
      <c r="E5003" s="4">
        <v>93</v>
      </c>
      <c r="F5003" s="5">
        <v>0.5625</v>
      </c>
      <c r="G5003" s="6">
        <v>275</v>
      </c>
      <c r="H5003" s="7">
        <v>50875</v>
      </c>
      <c r="I5003" s="7">
        <f>FlightsPivot[[#This Row],[Total Fare]]*10%</f>
        <v>5087.5</v>
      </c>
      <c r="J5003" s="7">
        <f>FlightsPivot[[#This Row],[Total Fare]]+FlightsPivot[[#This Row],[10% tax ]]</f>
        <v>55962.5</v>
      </c>
      <c r="K5003" s="4">
        <v>8</v>
      </c>
      <c r="L5003" s="4">
        <v>2014</v>
      </c>
      <c r="M5003" t="str">
        <f>INDEX(RoutesPivot[DepAirport],MATCH($C5003,RoutesPivot[[RouteID]:[RouteID]],0))</f>
        <v>ORD</v>
      </c>
      <c r="N5003" t="str">
        <f>INDEX(RoutesPivot[AirportID],MATCH($C5003,RoutesPivot[[RouteID]:[RouteID]],0))</f>
        <v>JFK</v>
      </c>
      <c r="O5003">
        <f>INDEX(RoutesPivot[Distance],MATCH($C5003,RoutesPivot[[RouteID]:[RouteID]],0))</f>
        <v>619</v>
      </c>
      <c r="P5003">
        <f>INDEX(RoutesPivot[ListPrice],MATCH($C5003,RoutesPivot[[RouteID]:[RouteID]],0))</f>
        <v>250</v>
      </c>
      <c r="Q5003" t="str">
        <f>INDEX(AirportPivot[AirportName],MATCH($N5003,AirportPivot[[AirportID]:[AirportID]],0))</f>
        <v>John F Kennedy International</v>
      </c>
      <c r="R5003">
        <f>INDEX(AirportPivot[Gates (number of available)],MATCH($N5003,AirportPivot[[AirportID]:[AirportID]],0))</f>
        <v>120</v>
      </c>
    </row>
    <row r="5004" spans="1:18" x14ac:dyDescent="0.25">
      <c r="A5004" s="3" t="s">
        <v>5036</v>
      </c>
      <c r="B5004" s="12">
        <v>41860</v>
      </c>
      <c r="C5004" s="4" t="s">
        <v>40</v>
      </c>
      <c r="D5004" s="4">
        <v>2.6</v>
      </c>
      <c r="E5004" s="4">
        <v>140</v>
      </c>
      <c r="F5004" s="5">
        <v>0.83333333333333337</v>
      </c>
      <c r="G5004" s="6">
        <v>126.5</v>
      </c>
      <c r="H5004" s="7">
        <v>23402.5</v>
      </c>
      <c r="I5004" s="7">
        <f>FlightsPivot[[#This Row],[Total Fare]]*10%</f>
        <v>2340.25</v>
      </c>
      <c r="J5004" s="7">
        <f>FlightsPivot[[#This Row],[Total Fare]]+FlightsPivot[[#This Row],[10% tax ]]</f>
        <v>25742.75</v>
      </c>
      <c r="K5004" s="4">
        <v>8</v>
      </c>
      <c r="L5004" s="4">
        <v>2014</v>
      </c>
      <c r="M5004" t="str">
        <f>INDEX(RoutesPivot[DepAirport],MATCH($C5004,RoutesPivot[[RouteID]:[RouteID]],0))</f>
        <v>ORD</v>
      </c>
      <c r="N5004" t="str">
        <f>INDEX(RoutesPivot[AirportID],MATCH($C5004,RoutesPivot[[RouteID]:[RouteID]],0))</f>
        <v>MSP</v>
      </c>
      <c r="O5004">
        <f>INDEX(RoutesPivot[Distance],MATCH($C5004,RoutesPivot[[RouteID]:[RouteID]],0))</f>
        <v>300</v>
      </c>
      <c r="P5004">
        <f>INDEX(RoutesPivot[ListPrice],MATCH($C5004,RoutesPivot[[RouteID]:[RouteID]],0))</f>
        <v>115</v>
      </c>
      <c r="Q5004" t="str">
        <f>INDEX(AirportPivot[AirportName],MATCH($N5004,AirportPivot[[AirportID]:[AirportID]],0))</f>
        <v>Minneapolis-St Paul International/Wold-Chamberlain</v>
      </c>
      <c r="R5004">
        <f>INDEX(AirportPivot[Gates (number of available)],MATCH($N5004,AirportPivot[[AirportID]:[AirportID]],0))</f>
        <v>65</v>
      </c>
    </row>
    <row r="5005" spans="1:18" x14ac:dyDescent="0.25">
      <c r="A5005" s="3" t="s">
        <v>5037</v>
      </c>
      <c r="B5005" s="12">
        <v>42268</v>
      </c>
      <c r="C5005" s="4" t="s">
        <v>33</v>
      </c>
      <c r="D5005" s="4">
        <v>1.9</v>
      </c>
      <c r="E5005" s="4">
        <v>135</v>
      </c>
      <c r="F5005" s="5">
        <v>0.29166666666666669</v>
      </c>
      <c r="G5005" s="6">
        <v>375</v>
      </c>
      <c r="H5005" s="7">
        <v>69375</v>
      </c>
      <c r="I5005" s="7">
        <f>FlightsPivot[[#This Row],[Total Fare]]*10%</f>
        <v>6937.5</v>
      </c>
      <c r="J5005" s="7">
        <f>FlightsPivot[[#This Row],[Total Fare]]+FlightsPivot[[#This Row],[10% tax ]]</f>
        <v>76312.5</v>
      </c>
      <c r="K5005" s="4">
        <v>9</v>
      </c>
      <c r="L5005" s="4">
        <v>2015</v>
      </c>
      <c r="M5005" t="str">
        <f>INDEX(RoutesPivot[DepAirport],MATCH($C5005,RoutesPivot[[RouteID]:[RouteID]],0))</f>
        <v>ORD</v>
      </c>
      <c r="N5005" t="str">
        <f>INDEX(RoutesPivot[AirportID],MATCH($C5005,RoutesPivot[[RouteID]:[RouteID]],0))</f>
        <v>SFO</v>
      </c>
      <c r="O5005">
        <f>INDEX(RoutesPivot[Distance],MATCH($C5005,RoutesPivot[[RouteID]:[RouteID]],0))</f>
        <v>1600</v>
      </c>
      <c r="P5005">
        <f>INDEX(RoutesPivot[ListPrice],MATCH($C5005,RoutesPivot[[RouteID]:[RouteID]],0))</f>
        <v>375</v>
      </c>
      <c r="Q5005" t="str">
        <f>INDEX(AirportPivot[AirportName],MATCH($N5005,AirportPivot[[AirportID]:[AirportID]],0))</f>
        <v>San Francisco International</v>
      </c>
      <c r="R5005">
        <f>INDEX(AirportPivot[Gates (number of available)],MATCH($N5005,AirportPivot[[AirportID]:[AirportID]],0))</f>
        <v>70</v>
      </c>
    </row>
    <row r="5006" spans="1:18" x14ac:dyDescent="0.25">
      <c r="A5006" s="3" t="s">
        <v>5038</v>
      </c>
      <c r="B5006" s="12">
        <v>41768</v>
      </c>
      <c r="C5006" s="4" t="s">
        <v>15</v>
      </c>
      <c r="D5006" s="4">
        <v>2.2999999999999998</v>
      </c>
      <c r="E5006" s="4">
        <v>180</v>
      </c>
      <c r="F5006" s="5">
        <v>0.8125</v>
      </c>
      <c r="G5006" s="6">
        <v>225</v>
      </c>
      <c r="H5006" s="7">
        <v>37125</v>
      </c>
      <c r="I5006" s="7">
        <f>FlightsPivot[[#This Row],[Total Fare]]*10%</f>
        <v>3712.5</v>
      </c>
      <c r="J5006" s="7">
        <f>FlightsPivot[[#This Row],[Total Fare]]+FlightsPivot[[#This Row],[10% tax ]]</f>
        <v>40837.5</v>
      </c>
      <c r="K5006" s="4">
        <v>5</v>
      </c>
      <c r="L5006" s="4">
        <v>2014</v>
      </c>
      <c r="M5006" t="str">
        <f>INDEX(RoutesPivot[DepAirport],MATCH($C5006,RoutesPivot[[RouteID]:[RouteID]],0))</f>
        <v>ORD</v>
      </c>
      <c r="N5006" t="str">
        <f>INDEX(RoutesPivot[AirportID],MATCH($C5006,RoutesPivot[[RouteID]:[RouteID]],0))</f>
        <v>EWR</v>
      </c>
      <c r="O5006">
        <f>INDEX(RoutesPivot[Distance],MATCH($C5006,RoutesPivot[[RouteID]:[RouteID]],0))</f>
        <v>600</v>
      </c>
      <c r="P5006">
        <f>INDEX(RoutesPivot[ListPrice],MATCH($C5006,RoutesPivot[[RouteID]:[RouteID]],0))</f>
        <v>225</v>
      </c>
      <c r="Q5006" t="str">
        <f>INDEX(AirportPivot[AirportName],MATCH($N5006,AirportPivot[[AirportID]:[AirportID]],0))</f>
        <v>Newark Liberty International</v>
      </c>
      <c r="R5006">
        <f>INDEX(AirportPivot[Gates (number of available)],MATCH($N5006,AirportPivot[[AirportID]:[AirportID]],0))</f>
        <v>82</v>
      </c>
    </row>
    <row r="5007" spans="1:18" x14ac:dyDescent="0.25">
      <c r="A5007" s="3" t="s">
        <v>5039</v>
      </c>
      <c r="B5007" s="12">
        <v>42060</v>
      </c>
      <c r="C5007" s="4" t="s">
        <v>11</v>
      </c>
      <c r="D5007" s="4">
        <v>1.5</v>
      </c>
      <c r="E5007" s="4">
        <v>60</v>
      </c>
      <c r="F5007" s="5">
        <v>0.375</v>
      </c>
      <c r="G5007" s="6">
        <v>300</v>
      </c>
      <c r="H5007" s="7">
        <v>49500</v>
      </c>
      <c r="I5007" s="7">
        <f>FlightsPivot[[#This Row],[Total Fare]]*10%</f>
        <v>4950</v>
      </c>
      <c r="J5007" s="7">
        <f>FlightsPivot[[#This Row],[Total Fare]]+FlightsPivot[[#This Row],[10% tax ]]</f>
        <v>54450</v>
      </c>
      <c r="K5007" s="4">
        <v>2</v>
      </c>
      <c r="L5007" s="4">
        <v>2015</v>
      </c>
      <c r="M5007" t="str">
        <f>INDEX(RoutesPivot[DepAirport],MATCH($C5007,RoutesPivot[[RouteID]:[RouteID]],0))</f>
        <v>ORD</v>
      </c>
      <c r="N5007" t="str">
        <f>INDEX(RoutesPivot[AirportID],MATCH($C5007,RoutesPivot[[RouteID]:[RouteID]],0))</f>
        <v>BOS</v>
      </c>
      <c r="O5007">
        <f>INDEX(RoutesPivot[Distance],MATCH($C5007,RoutesPivot[[RouteID]:[RouteID]],0))</f>
        <v>730</v>
      </c>
      <c r="P5007">
        <f>INDEX(RoutesPivot[ListPrice],MATCH($C5007,RoutesPivot[[RouteID]:[RouteID]],0))</f>
        <v>300</v>
      </c>
      <c r="Q5007" t="str">
        <f>INDEX(AirportPivot[AirportName],MATCH($N5007,AirportPivot[[AirportID]:[AirportID]],0))</f>
        <v>General Edward Lawrence Logan International</v>
      </c>
      <c r="R5007">
        <f>INDEX(AirportPivot[Gates (number of available)],MATCH($N5007,AirportPivot[[AirportID]:[AirportID]],0))</f>
        <v>63</v>
      </c>
    </row>
    <row r="5008" spans="1:18" x14ac:dyDescent="0.25">
      <c r="A5008" s="3" t="s">
        <v>5040</v>
      </c>
      <c r="B5008" s="12">
        <v>41836</v>
      </c>
      <c r="C5008" s="4" t="s">
        <v>27</v>
      </c>
      <c r="D5008" s="4">
        <v>8.8000000000000007</v>
      </c>
      <c r="E5008" s="4">
        <v>148</v>
      </c>
      <c r="F5008" s="5">
        <v>0.66666666666666663</v>
      </c>
      <c r="G5008" s="6">
        <v>220</v>
      </c>
      <c r="H5008" s="7">
        <v>40700</v>
      </c>
      <c r="I5008" s="7">
        <f>FlightsPivot[[#This Row],[Total Fare]]*10%</f>
        <v>4070</v>
      </c>
      <c r="J5008" s="7">
        <f>FlightsPivot[[#This Row],[Total Fare]]+FlightsPivot[[#This Row],[10% tax ]]</f>
        <v>44770</v>
      </c>
      <c r="K5008" s="4">
        <v>7</v>
      </c>
      <c r="L5008" s="4">
        <v>2014</v>
      </c>
      <c r="M5008" t="str">
        <f>INDEX(RoutesPivot[DepAirport],MATCH($C5008,RoutesPivot[[RouteID]:[RouteID]],0))</f>
        <v>ORD</v>
      </c>
      <c r="N5008" t="str">
        <f>INDEX(RoutesPivot[AirportID],MATCH($C5008,RoutesPivot[[RouteID]:[RouteID]],0))</f>
        <v>ATL</v>
      </c>
      <c r="O5008">
        <f>INDEX(RoutesPivot[Distance],MATCH($C5008,RoutesPivot[[RouteID]:[RouteID]],0))</f>
        <v>510</v>
      </c>
      <c r="P5008">
        <f>INDEX(RoutesPivot[ListPrice],MATCH($C5008,RoutesPivot[[RouteID]:[RouteID]],0))</f>
        <v>200</v>
      </c>
      <c r="Q5008" t="str">
        <f>INDEX(AirportPivot[AirportName],MATCH($N5008,AirportPivot[[AirportID]:[AirportID]],0))</f>
        <v>Hartsfield-Jackson Atlanta International</v>
      </c>
      <c r="R5008">
        <f>INDEX(AirportPivot[Gates (number of available)],MATCH($N5008,AirportPivot[[AirportID]:[AirportID]],0))</f>
        <v>100</v>
      </c>
    </row>
    <row r="5009" spans="1:18" x14ac:dyDescent="0.25">
      <c r="A5009" s="3" t="s">
        <v>5041</v>
      </c>
      <c r="B5009" s="12">
        <v>41840</v>
      </c>
      <c r="C5009" s="4" t="s">
        <v>19</v>
      </c>
      <c r="D5009" s="4">
        <v>2.2999999999999998</v>
      </c>
      <c r="E5009" s="4">
        <v>29</v>
      </c>
      <c r="F5009" s="5">
        <v>0.3125</v>
      </c>
      <c r="G5009" s="6">
        <v>220</v>
      </c>
      <c r="H5009" s="7">
        <v>40700</v>
      </c>
      <c r="I5009" s="7">
        <f>FlightsPivot[[#This Row],[Total Fare]]*10%</f>
        <v>4070</v>
      </c>
      <c r="J5009" s="7">
        <f>FlightsPivot[[#This Row],[Total Fare]]+FlightsPivot[[#This Row],[10% tax ]]</f>
        <v>44770</v>
      </c>
      <c r="K5009" s="4">
        <v>7</v>
      </c>
      <c r="L5009" s="4">
        <v>2014</v>
      </c>
      <c r="M5009" t="str">
        <f>INDEX(RoutesPivot[DepAirport],MATCH($C5009,RoutesPivot[[RouteID]:[RouteID]],0))</f>
        <v>ORD</v>
      </c>
      <c r="N5009" t="str">
        <f>INDEX(RoutesPivot[AirportID],MATCH($C5009,RoutesPivot[[RouteID]:[RouteID]],0))</f>
        <v>IAH</v>
      </c>
      <c r="O5009">
        <f>INDEX(RoutesPivot[Distance],MATCH($C5009,RoutesPivot[[RouteID]:[RouteID]],0))</f>
        <v>800</v>
      </c>
      <c r="P5009">
        <f>INDEX(RoutesPivot[ListPrice],MATCH($C5009,RoutesPivot[[RouteID]:[RouteID]],0))</f>
        <v>200</v>
      </c>
      <c r="Q5009" t="str">
        <f>INDEX(AirportPivot[AirportName],MATCH($N5009,AirportPivot[[AirportID]:[AirportID]],0))</f>
        <v>George Bush Intercontinental/Houston</v>
      </c>
      <c r="R5009">
        <f>INDEX(AirportPivot[Gates (number of available)],MATCH($N5009,AirportPivot[[AirportID]:[AirportID]],0))</f>
        <v>80</v>
      </c>
    </row>
    <row r="5010" spans="1:18" x14ac:dyDescent="0.25">
      <c r="A5010" s="3" t="s">
        <v>5042</v>
      </c>
      <c r="B5010" s="12">
        <v>42146</v>
      </c>
      <c r="C5010" s="4" t="s">
        <v>40</v>
      </c>
      <c r="D5010" s="4">
        <v>0.1</v>
      </c>
      <c r="E5010" s="4">
        <v>16</v>
      </c>
      <c r="F5010" s="5">
        <v>0.35416666666666669</v>
      </c>
      <c r="G5010" s="6">
        <v>115</v>
      </c>
      <c r="H5010" s="7">
        <v>21275</v>
      </c>
      <c r="I5010" s="7">
        <f>FlightsPivot[[#This Row],[Total Fare]]*10%</f>
        <v>2127.5</v>
      </c>
      <c r="J5010" s="7">
        <f>FlightsPivot[[#This Row],[Total Fare]]+FlightsPivot[[#This Row],[10% tax ]]</f>
        <v>23402.5</v>
      </c>
      <c r="K5010" s="4">
        <v>5</v>
      </c>
      <c r="L5010" s="4">
        <v>2015</v>
      </c>
      <c r="M5010" t="str">
        <f>INDEX(RoutesPivot[DepAirport],MATCH($C5010,RoutesPivot[[RouteID]:[RouteID]],0))</f>
        <v>ORD</v>
      </c>
      <c r="N5010" t="str">
        <f>INDEX(RoutesPivot[AirportID],MATCH($C5010,RoutesPivot[[RouteID]:[RouteID]],0))</f>
        <v>MSP</v>
      </c>
      <c r="O5010">
        <f>INDEX(RoutesPivot[Distance],MATCH($C5010,RoutesPivot[[RouteID]:[RouteID]],0))</f>
        <v>300</v>
      </c>
      <c r="P5010">
        <f>INDEX(RoutesPivot[ListPrice],MATCH($C5010,RoutesPivot[[RouteID]:[RouteID]],0))</f>
        <v>115</v>
      </c>
      <c r="Q5010" t="str">
        <f>INDEX(AirportPivot[AirportName],MATCH($N5010,AirportPivot[[AirportID]:[AirportID]],0))</f>
        <v>Minneapolis-St Paul International/Wold-Chamberlain</v>
      </c>
      <c r="R5010">
        <f>INDEX(AirportPivot[Gates (number of available)],MATCH($N5010,AirportPivot[[AirportID]:[AirportID]],0))</f>
        <v>65</v>
      </c>
    </row>
    <row r="5011" spans="1:18" x14ac:dyDescent="0.25">
      <c r="A5011" s="3" t="s">
        <v>5043</v>
      </c>
      <c r="B5011" s="12">
        <v>41690</v>
      </c>
      <c r="C5011" s="4" t="s">
        <v>15</v>
      </c>
      <c r="D5011" s="4">
        <v>2.5</v>
      </c>
      <c r="E5011" s="4">
        <v>54</v>
      </c>
      <c r="F5011" s="5">
        <v>0.33333333333333331</v>
      </c>
      <c r="G5011" s="6">
        <v>225</v>
      </c>
      <c r="H5011" s="7">
        <v>37125</v>
      </c>
      <c r="I5011" s="7">
        <f>FlightsPivot[[#This Row],[Total Fare]]*10%</f>
        <v>3712.5</v>
      </c>
      <c r="J5011" s="7">
        <f>FlightsPivot[[#This Row],[Total Fare]]+FlightsPivot[[#This Row],[10% tax ]]</f>
        <v>40837.5</v>
      </c>
      <c r="K5011" s="4">
        <v>2</v>
      </c>
      <c r="L5011" s="4">
        <v>2014</v>
      </c>
      <c r="M5011" t="str">
        <f>INDEX(RoutesPivot[DepAirport],MATCH($C5011,RoutesPivot[[RouteID]:[RouteID]],0))</f>
        <v>ORD</v>
      </c>
      <c r="N5011" t="str">
        <f>INDEX(RoutesPivot[AirportID],MATCH($C5011,RoutesPivot[[RouteID]:[RouteID]],0))</f>
        <v>EWR</v>
      </c>
      <c r="O5011">
        <f>INDEX(RoutesPivot[Distance],MATCH($C5011,RoutesPivot[[RouteID]:[RouteID]],0))</f>
        <v>600</v>
      </c>
      <c r="P5011">
        <f>INDEX(RoutesPivot[ListPrice],MATCH($C5011,RoutesPivot[[RouteID]:[RouteID]],0))</f>
        <v>225</v>
      </c>
      <c r="Q5011" t="str">
        <f>INDEX(AirportPivot[AirportName],MATCH($N5011,AirportPivot[[AirportID]:[AirportID]],0))</f>
        <v>Newark Liberty International</v>
      </c>
      <c r="R5011">
        <f>INDEX(AirportPivot[Gates (number of available)],MATCH($N5011,AirportPivot[[AirportID]:[AirportID]],0))</f>
        <v>82</v>
      </c>
    </row>
    <row r="5012" spans="1:18" x14ac:dyDescent="0.25">
      <c r="A5012" s="3" t="s">
        <v>5044</v>
      </c>
      <c r="B5012" s="12">
        <v>42050</v>
      </c>
      <c r="C5012" s="4" t="s">
        <v>15</v>
      </c>
      <c r="D5012" s="4">
        <v>2.2999999999999998</v>
      </c>
      <c r="E5012" s="4">
        <v>47</v>
      </c>
      <c r="F5012" s="5">
        <v>0.75</v>
      </c>
      <c r="G5012" s="6">
        <v>225</v>
      </c>
      <c r="H5012" s="7">
        <v>37125</v>
      </c>
      <c r="I5012" s="7">
        <f>FlightsPivot[[#This Row],[Total Fare]]*10%</f>
        <v>3712.5</v>
      </c>
      <c r="J5012" s="7">
        <f>FlightsPivot[[#This Row],[Total Fare]]+FlightsPivot[[#This Row],[10% tax ]]</f>
        <v>40837.5</v>
      </c>
      <c r="K5012" s="4">
        <v>2</v>
      </c>
      <c r="L5012" s="4">
        <v>2015</v>
      </c>
      <c r="M5012" t="str">
        <f>INDEX(RoutesPivot[DepAirport],MATCH($C5012,RoutesPivot[[RouteID]:[RouteID]],0))</f>
        <v>ORD</v>
      </c>
      <c r="N5012" t="str">
        <f>INDEX(RoutesPivot[AirportID],MATCH($C5012,RoutesPivot[[RouteID]:[RouteID]],0))</f>
        <v>EWR</v>
      </c>
      <c r="O5012">
        <f>INDEX(RoutesPivot[Distance],MATCH($C5012,RoutesPivot[[RouteID]:[RouteID]],0))</f>
        <v>600</v>
      </c>
      <c r="P5012">
        <f>INDEX(RoutesPivot[ListPrice],MATCH($C5012,RoutesPivot[[RouteID]:[RouteID]],0))</f>
        <v>225</v>
      </c>
      <c r="Q5012" t="str">
        <f>INDEX(AirportPivot[AirportName],MATCH($N5012,AirportPivot[[AirportID]:[AirportID]],0))</f>
        <v>Newark Liberty International</v>
      </c>
      <c r="R5012">
        <f>INDEX(AirportPivot[Gates (number of available)],MATCH($N5012,AirportPivot[[AirportID]:[AirportID]],0))</f>
        <v>82</v>
      </c>
    </row>
    <row r="5013" spans="1:18" x14ac:dyDescent="0.25">
      <c r="A5013" s="3" t="s">
        <v>5045</v>
      </c>
      <c r="B5013" s="12">
        <v>41707</v>
      </c>
      <c r="C5013" s="4" t="s">
        <v>27</v>
      </c>
      <c r="D5013" s="4">
        <v>7.2</v>
      </c>
      <c r="E5013" s="4">
        <v>136</v>
      </c>
      <c r="F5013" s="5">
        <v>0.29166666666666669</v>
      </c>
      <c r="G5013" s="6">
        <v>200</v>
      </c>
      <c r="H5013" s="7">
        <v>37000</v>
      </c>
      <c r="I5013" s="7">
        <f>FlightsPivot[[#This Row],[Total Fare]]*10%</f>
        <v>3700</v>
      </c>
      <c r="J5013" s="7">
        <f>FlightsPivot[[#This Row],[Total Fare]]+FlightsPivot[[#This Row],[10% tax ]]</f>
        <v>40700</v>
      </c>
      <c r="K5013" s="4">
        <v>3</v>
      </c>
      <c r="L5013" s="4">
        <v>2014</v>
      </c>
      <c r="M5013" t="str">
        <f>INDEX(RoutesPivot[DepAirport],MATCH($C5013,RoutesPivot[[RouteID]:[RouteID]],0))</f>
        <v>ORD</v>
      </c>
      <c r="N5013" t="str">
        <f>INDEX(RoutesPivot[AirportID],MATCH($C5013,RoutesPivot[[RouteID]:[RouteID]],0))</f>
        <v>ATL</v>
      </c>
      <c r="O5013">
        <f>INDEX(RoutesPivot[Distance],MATCH($C5013,RoutesPivot[[RouteID]:[RouteID]],0))</f>
        <v>510</v>
      </c>
      <c r="P5013">
        <f>INDEX(RoutesPivot[ListPrice],MATCH($C5013,RoutesPivot[[RouteID]:[RouteID]],0))</f>
        <v>200</v>
      </c>
      <c r="Q5013" t="str">
        <f>INDEX(AirportPivot[AirportName],MATCH($N5013,AirportPivot[[AirportID]:[AirportID]],0))</f>
        <v>Hartsfield-Jackson Atlanta International</v>
      </c>
      <c r="R5013">
        <f>INDEX(AirportPivot[Gates (number of available)],MATCH($N5013,AirportPivot[[AirportID]:[AirportID]],0))</f>
        <v>100</v>
      </c>
    </row>
    <row r="5014" spans="1:18" x14ac:dyDescent="0.25">
      <c r="A5014" s="3" t="s">
        <v>5046</v>
      </c>
      <c r="B5014" s="12">
        <v>42156</v>
      </c>
      <c r="C5014" s="4" t="s">
        <v>33</v>
      </c>
      <c r="D5014" s="4">
        <v>0.7</v>
      </c>
      <c r="E5014" s="4">
        <v>41</v>
      </c>
      <c r="F5014" s="5">
        <v>0.29166666666666669</v>
      </c>
      <c r="G5014" s="6">
        <v>412.5</v>
      </c>
      <c r="H5014" s="7">
        <v>68062.5</v>
      </c>
      <c r="I5014" s="7">
        <f>FlightsPivot[[#This Row],[Total Fare]]*10%</f>
        <v>6806.25</v>
      </c>
      <c r="J5014" s="7">
        <f>FlightsPivot[[#This Row],[Total Fare]]+FlightsPivot[[#This Row],[10% tax ]]</f>
        <v>74868.75</v>
      </c>
      <c r="K5014" s="4">
        <v>6</v>
      </c>
      <c r="L5014" s="4">
        <v>2015</v>
      </c>
      <c r="M5014" t="str">
        <f>INDEX(RoutesPivot[DepAirport],MATCH($C5014,RoutesPivot[[RouteID]:[RouteID]],0))</f>
        <v>ORD</v>
      </c>
      <c r="N5014" t="str">
        <f>INDEX(RoutesPivot[AirportID],MATCH($C5014,RoutesPivot[[RouteID]:[RouteID]],0))</f>
        <v>SFO</v>
      </c>
      <c r="O5014">
        <f>INDEX(RoutesPivot[Distance],MATCH($C5014,RoutesPivot[[RouteID]:[RouteID]],0))</f>
        <v>1600</v>
      </c>
      <c r="P5014">
        <f>INDEX(RoutesPivot[ListPrice],MATCH($C5014,RoutesPivot[[RouteID]:[RouteID]],0))</f>
        <v>375</v>
      </c>
      <c r="Q5014" t="str">
        <f>INDEX(AirportPivot[AirportName],MATCH($N5014,AirportPivot[[AirportID]:[AirportID]],0))</f>
        <v>San Francisco International</v>
      </c>
      <c r="R5014">
        <f>INDEX(AirportPivot[Gates (number of available)],MATCH($N5014,AirportPivot[[AirportID]:[AirportID]],0))</f>
        <v>70</v>
      </c>
    </row>
    <row r="5015" spans="1:18" x14ac:dyDescent="0.25">
      <c r="A5015" s="3" t="s">
        <v>5047</v>
      </c>
      <c r="B5015" s="12">
        <v>42164</v>
      </c>
      <c r="C5015" s="4" t="s">
        <v>13</v>
      </c>
      <c r="D5015" s="4">
        <v>2.7</v>
      </c>
      <c r="E5015" s="4">
        <v>171</v>
      </c>
      <c r="F5015" s="5">
        <v>0.75</v>
      </c>
      <c r="G5015" s="6">
        <v>275</v>
      </c>
      <c r="H5015" s="7">
        <v>45375</v>
      </c>
      <c r="I5015" s="7">
        <f>FlightsPivot[[#This Row],[Total Fare]]*10%</f>
        <v>4537.5</v>
      </c>
      <c r="J5015" s="7">
        <f>FlightsPivot[[#This Row],[Total Fare]]+FlightsPivot[[#This Row],[10% tax ]]</f>
        <v>49912.5</v>
      </c>
      <c r="K5015" s="4">
        <v>6</v>
      </c>
      <c r="L5015" s="4">
        <v>2015</v>
      </c>
      <c r="M5015" t="str">
        <f>INDEX(RoutesPivot[DepAirport],MATCH($C5015,RoutesPivot[[RouteID]:[RouteID]],0))</f>
        <v>ORD</v>
      </c>
      <c r="N5015" t="str">
        <f>INDEX(RoutesPivot[AirportID],MATCH($C5015,RoutesPivot[[RouteID]:[RouteID]],0))</f>
        <v>JFK</v>
      </c>
      <c r="O5015">
        <f>INDEX(RoutesPivot[Distance],MATCH($C5015,RoutesPivot[[RouteID]:[RouteID]],0))</f>
        <v>619</v>
      </c>
      <c r="P5015">
        <f>INDEX(RoutesPivot[ListPrice],MATCH($C5015,RoutesPivot[[RouteID]:[RouteID]],0))</f>
        <v>250</v>
      </c>
      <c r="Q5015" t="str">
        <f>INDEX(AirportPivot[AirportName],MATCH($N5015,AirportPivot[[AirportID]:[AirportID]],0))</f>
        <v>John F Kennedy International</v>
      </c>
      <c r="R5015">
        <f>INDEX(AirportPivot[Gates (number of available)],MATCH($N5015,AirportPivot[[AirportID]:[AirportID]],0))</f>
        <v>120</v>
      </c>
    </row>
    <row r="5016" spans="1:18" x14ac:dyDescent="0.25">
      <c r="A5016" s="3" t="s">
        <v>5048</v>
      </c>
      <c r="B5016" s="12">
        <v>42240</v>
      </c>
      <c r="C5016" s="4" t="s">
        <v>15</v>
      </c>
      <c r="D5016" s="4">
        <v>2.2000000000000002</v>
      </c>
      <c r="E5016" s="4">
        <v>42</v>
      </c>
      <c r="F5016" s="5">
        <v>0.70833333333333337</v>
      </c>
      <c r="G5016" s="6">
        <v>247.5</v>
      </c>
      <c r="H5016" s="7">
        <v>40837.5</v>
      </c>
      <c r="I5016" s="7">
        <f>FlightsPivot[[#This Row],[Total Fare]]*10%</f>
        <v>4083.75</v>
      </c>
      <c r="J5016" s="7">
        <f>FlightsPivot[[#This Row],[Total Fare]]+FlightsPivot[[#This Row],[10% tax ]]</f>
        <v>44921.25</v>
      </c>
      <c r="K5016" s="4">
        <v>8</v>
      </c>
      <c r="L5016" s="4">
        <v>2015</v>
      </c>
      <c r="M5016" t="str">
        <f>INDEX(RoutesPivot[DepAirport],MATCH($C5016,RoutesPivot[[RouteID]:[RouteID]],0))</f>
        <v>ORD</v>
      </c>
      <c r="N5016" t="str">
        <f>INDEX(RoutesPivot[AirportID],MATCH($C5016,RoutesPivot[[RouteID]:[RouteID]],0))</f>
        <v>EWR</v>
      </c>
      <c r="O5016">
        <f>INDEX(RoutesPivot[Distance],MATCH($C5016,RoutesPivot[[RouteID]:[RouteID]],0))</f>
        <v>600</v>
      </c>
      <c r="P5016">
        <f>INDEX(RoutesPivot[ListPrice],MATCH($C5016,RoutesPivot[[RouteID]:[RouteID]],0))</f>
        <v>225</v>
      </c>
      <c r="Q5016" t="str">
        <f>INDEX(AirportPivot[AirportName],MATCH($N5016,AirportPivot[[AirportID]:[AirportID]],0))</f>
        <v>Newark Liberty International</v>
      </c>
      <c r="R5016">
        <f>INDEX(AirportPivot[Gates (number of available)],MATCH($N5016,AirportPivot[[AirportID]:[AirportID]],0))</f>
        <v>82</v>
      </c>
    </row>
    <row r="5017" spans="1:18" x14ac:dyDescent="0.25">
      <c r="A5017" s="3" t="s">
        <v>5049</v>
      </c>
      <c r="B5017" s="12">
        <v>41873</v>
      </c>
      <c r="C5017" s="4" t="s">
        <v>13</v>
      </c>
      <c r="D5017" s="4">
        <v>2.2999999999999998</v>
      </c>
      <c r="E5017" s="4">
        <v>195</v>
      </c>
      <c r="F5017" s="5">
        <v>0.60416666666666663</v>
      </c>
      <c r="G5017" s="6">
        <v>275</v>
      </c>
      <c r="H5017" s="7">
        <v>45375</v>
      </c>
      <c r="I5017" s="7">
        <f>FlightsPivot[[#This Row],[Total Fare]]*10%</f>
        <v>4537.5</v>
      </c>
      <c r="J5017" s="7">
        <f>FlightsPivot[[#This Row],[Total Fare]]+FlightsPivot[[#This Row],[10% tax ]]</f>
        <v>49912.5</v>
      </c>
      <c r="K5017" s="4">
        <v>8</v>
      </c>
      <c r="L5017" s="4">
        <v>2014</v>
      </c>
      <c r="M5017" t="str">
        <f>INDEX(RoutesPivot[DepAirport],MATCH($C5017,RoutesPivot[[RouteID]:[RouteID]],0))</f>
        <v>ORD</v>
      </c>
      <c r="N5017" t="str">
        <f>INDEX(RoutesPivot[AirportID],MATCH($C5017,RoutesPivot[[RouteID]:[RouteID]],0))</f>
        <v>JFK</v>
      </c>
      <c r="O5017">
        <f>INDEX(RoutesPivot[Distance],MATCH($C5017,RoutesPivot[[RouteID]:[RouteID]],0))</f>
        <v>619</v>
      </c>
      <c r="P5017">
        <f>INDEX(RoutesPivot[ListPrice],MATCH($C5017,RoutesPivot[[RouteID]:[RouteID]],0))</f>
        <v>250</v>
      </c>
      <c r="Q5017" t="str">
        <f>INDEX(AirportPivot[AirportName],MATCH($N5017,AirportPivot[[AirportID]:[AirportID]],0))</f>
        <v>John F Kennedy International</v>
      </c>
      <c r="R5017">
        <f>INDEX(AirportPivot[Gates (number of available)],MATCH($N5017,AirportPivot[[AirportID]:[AirportID]],0))</f>
        <v>120</v>
      </c>
    </row>
    <row r="5018" spans="1:18" x14ac:dyDescent="0.25">
      <c r="A5018" s="3" t="s">
        <v>5050</v>
      </c>
      <c r="B5018" s="12">
        <v>42346</v>
      </c>
      <c r="C5018" s="4" t="s">
        <v>17</v>
      </c>
      <c r="D5018" s="4">
        <v>3.6</v>
      </c>
      <c r="E5018" s="4">
        <v>194</v>
      </c>
      <c r="F5018" s="5">
        <v>0.35416666666666669</v>
      </c>
      <c r="G5018" s="6">
        <v>350</v>
      </c>
      <c r="H5018" s="7">
        <v>57750</v>
      </c>
      <c r="I5018" s="7">
        <f>FlightsPivot[[#This Row],[Total Fare]]*10%</f>
        <v>5775</v>
      </c>
      <c r="J5018" s="7">
        <f>FlightsPivot[[#This Row],[Total Fare]]+FlightsPivot[[#This Row],[10% tax ]]</f>
        <v>63525</v>
      </c>
      <c r="K5018" s="4">
        <v>12</v>
      </c>
      <c r="L5018" s="4">
        <v>2015</v>
      </c>
      <c r="M5018" t="str">
        <f>INDEX(RoutesPivot[DepAirport],MATCH($C5018,RoutesPivot[[RouteID]:[RouteID]],0))</f>
        <v>ORD</v>
      </c>
      <c r="N5018" t="str">
        <f>INDEX(RoutesPivot[AirportID],MATCH($C5018,RoutesPivot[[RouteID]:[RouteID]],0))</f>
        <v>LAX</v>
      </c>
      <c r="O5018">
        <f>INDEX(RoutesPivot[Distance],MATCH($C5018,RoutesPivot[[RouteID]:[RouteID]],0))</f>
        <v>1518</v>
      </c>
      <c r="P5018">
        <f>INDEX(RoutesPivot[ListPrice],MATCH($C5018,RoutesPivot[[RouteID]:[RouteID]],0))</f>
        <v>350</v>
      </c>
      <c r="Q5018" t="str">
        <f>INDEX(AirportPivot[AirportName],MATCH($N5018,AirportPivot[[AirportID]:[AirportID]],0))</f>
        <v>Los Angeles International</v>
      </c>
      <c r="R5018">
        <f>INDEX(AirportPivot[Gates (number of available)],MATCH($N5018,AirportPivot[[AirportID]:[AirportID]],0))</f>
        <v>86</v>
      </c>
    </row>
    <row r="5019" spans="1:18" x14ac:dyDescent="0.25">
      <c r="A5019" s="3" t="s">
        <v>5051</v>
      </c>
      <c r="B5019" s="12">
        <v>42135</v>
      </c>
      <c r="C5019" s="4" t="s">
        <v>47</v>
      </c>
      <c r="D5019" s="4">
        <v>1.2</v>
      </c>
      <c r="E5019" s="4">
        <v>83</v>
      </c>
      <c r="F5019" s="5">
        <v>0.41666666666666669</v>
      </c>
      <c r="G5019" s="6">
        <v>250</v>
      </c>
      <c r="H5019" s="7">
        <v>45250</v>
      </c>
      <c r="I5019" s="7">
        <f>FlightsPivot[[#This Row],[Total Fare]]*10%</f>
        <v>4525</v>
      </c>
      <c r="J5019" s="7">
        <f>FlightsPivot[[#This Row],[Total Fare]]+FlightsPivot[[#This Row],[10% tax ]]</f>
        <v>49775</v>
      </c>
      <c r="K5019" s="4">
        <v>5</v>
      </c>
      <c r="L5019" s="4">
        <v>2015</v>
      </c>
      <c r="M5019" t="str">
        <f>INDEX(RoutesPivot[DepAirport],MATCH($C5019,RoutesPivot[[RouteID]:[RouteID]],0))</f>
        <v>ORD</v>
      </c>
      <c r="N5019" t="str">
        <f>INDEX(RoutesPivot[AirportID],MATCH($C5019,RoutesPivot[[RouteID]:[RouteID]],0))</f>
        <v>PHX</v>
      </c>
      <c r="O5019">
        <f>INDEX(RoutesPivot[Distance],MATCH($C5019,RoutesPivot[[RouteID]:[RouteID]],0))</f>
        <v>1200</v>
      </c>
      <c r="P5019">
        <f>INDEX(RoutesPivot[ListPrice],MATCH($C5019,RoutesPivot[[RouteID]:[RouteID]],0))</f>
        <v>250</v>
      </c>
      <c r="Q5019" t="str">
        <f>INDEX(AirportPivot[AirportName],MATCH($N5019,AirportPivot[[AirportID]:[AirportID]],0))</f>
        <v>Phoenix Sky Harbor International</v>
      </c>
      <c r="R5019">
        <f>INDEX(AirportPivot[Gates (number of available)],MATCH($N5019,AirportPivot[[AirportID]:[AirportID]],0))</f>
        <v>60</v>
      </c>
    </row>
    <row r="5020" spans="1:18" x14ac:dyDescent="0.25">
      <c r="A5020" s="3" t="s">
        <v>5052</v>
      </c>
      <c r="B5020" s="12">
        <v>42005</v>
      </c>
      <c r="C5020" s="4" t="s">
        <v>23</v>
      </c>
      <c r="D5020" s="4">
        <v>2.5</v>
      </c>
      <c r="E5020" s="4">
        <v>75</v>
      </c>
      <c r="F5020" s="5">
        <v>0.54166666666666663</v>
      </c>
      <c r="G5020" s="6">
        <v>300</v>
      </c>
      <c r="H5020" s="7">
        <v>54300</v>
      </c>
      <c r="I5020" s="7">
        <f>FlightsPivot[[#This Row],[Total Fare]]*10%</f>
        <v>5430</v>
      </c>
      <c r="J5020" s="7">
        <f>FlightsPivot[[#This Row],[Total Fare]]+FlightsPivot[[#This Row],[10% tax ]]</f>
        <v>59730</v>
      </c>
      <c r="K5020" s="4">
        <v>1</v>
      </c>
      <c r="L5020" s="4">
        <v>2015</v>
      </c>
      <c r="M5020" t="str">
        <f>INDEX(RoutesPivot[DepAirport],MATCH($C5020,RoutesPivot[[RouteID]:[RouteID]],0))</f>
        <v>ORD</v>
      </c>
      <c r="N5020" t="str">
        <f>INDEX(RoutesPivot[AirportID],MATCH($C5020,RoutesPivot[[RouteID]:[RouteID]],0))</f>
        <v>DEN</v>
      </c>
      <c r="O5020">
        <f>INDEX(RoutesPivot[Distance],MATCH($C5020,RoutesPivot[[RouteID]:[RouteID]],0))</f>
        <v>800</v>
      </c>
      <c r="P5020">
        <f>INDEX(RoutesPivot[ListPrice],MATCH($C5020,RoutesPivot[[RouteID]:[RouteID]],0))</f>
        <v>300</v>
      </c>
      <c r="Q5020" t="str">
        <f>INDEX(AirportPivot[AirportName],MATCH($N5020,AirportPivot[[AirportID]:[AirportID]],0))</f>
        <v>Denver International</v>
      </c>
      <c r="R5020">
        <f>INDEX(AirportPivot[Gates (number of available)],MATCH($N5020,AirportPivot[[AirportID]:[AirportID]],0))</f>
        <v>75</v>
      </c>
    </row>
    <row r="5021" spans="1:18" x14ac:dyDescent="0.25">
      <c r="A5021" s="3" t="s">
        <v>5053</v>
      </c>
      <c r="B5021" s="12">
        <v>41789</v>
      </c>
      <c r="C5021" s="4" t="s">
        <v>47</v>
      </c>
      <c r="D5021" s="4">
        <v>0.9</v>
      </c>
      <c r="E5021" s="4">
        <v>122</v>
      </c>
      <c r="F5021" s="5">
        <v>0.79166666666666663</v>
      </c>
      <c r="G5021" s="6">
        <v>250</v>
      </c>
      <c r="H5021" s="7">
        <v>46250</v>
      </c>
      <c r="I5021" s="7">
        <f>FlightsPivot[[#This Row],[Total Fare]]*10%</f>
        <v>4625</v>
      </c>
      <c r="J5021" s="7">
        <f>FlightsPivot[[#This Row],[Total Fare]]+FlightsPivot[[#This Row],[10% tax ]]</f>
        <v>50875</v>
      </c>
      <c r="K5021" s="4">
        <v>5</v>
      </c>
      <c r="L5021" s="4">
        <v>2014</v>
      </c>
      <c r="M5021" t="str">
        <f>INDEX(RoutesPivot[DepAirport],MATCH($C5021,RoutesPivot[[RouteID]:[RouteID]],0))</f>
        <v>ORD</v>
      </c>
      <c r="N5021" t="str">
        <f>INDEX(RoutesPivot[AirportID],MATCH($C5021,RoutesPivot[[RouteID]:[RouteID]],0))</f>
        <v>PHX</v>
      </c>
      <c r="O5021">
        <f>INDEX(RoutesPivot[Distance],MATCH($C5021,RoutesPivot[[RouteID]:[RouteID]],0))</f>
        <v>1200</v>
      </c>
      <c r="P5021">
        <f>INDEX(RoutesPivot[ListPrice],MATCH($C5021,RoutesPivot[[RouteID]:[RouteID]],0))</f>
        <v>250</v>
      </c>
      <c r="Q5021" t="str">
        <f>INDEX(AirportPivot[AirportName],MATCH($N5021,AirportPivot[[AirportID]:[AirportID]],0))</f>
        <v>Phoenix Sky Harbor International</v>
      </c>
      <c r="R5021">
        <f>INDEX(AirportPivot[Gates (number of available)],MATCH($N5021,AirportPivot[[AirportID]:[AirportID]],0))</f>
        <v>60</v>
      </c>
    </row>
    <row r="5022" spans="1:18" x14ac:dyDescent="0.25">
      <c r="A5022" s="3" t="s">
        <v>5054</v>
      </c>
      <c r="B5022" s="12">
        <v>41728</v>
      </c>
      <c r="C5022" s="4" t="s">
        <v>17</v>
      </c>
      <c r="D5022" s="4">
        <v>5</v>
      </c>
      <c r="E5022" s="4">
        <v>147</v>
      </c>
      <c r="F5022" s="5">
        <v>0.75</v>
      </c>
      <c r="G5022" s="6">
        <v>350</v>
      </c>
      <c r="H5022" s="7">
        <v>64750</v>
      </c>
      <c r="I5022" s="7">
        <f>FlightsPivot[[#This Row],[Total Fare]]*10%</f>
        <v>6475</v>
      </c>
      <c r="J5022" s="7">
        <f>FlightsPivot[[#This Row],[Total Fare]]+FlightsPivot[[#This Row],[10% tax ]]</f>
        <v>71225</v>
      </c>
      <c r="K5022" s="4">
        <v>3</v>
      </c>
      <c r="L5022" s="4">
        <v>2014</v>
      </c>
      <c r="M5022" t="str">
        <f>INDEX(RoutesPivot[DepAirport],MATCH($C5022,RoutesPivot[[RouteID]:[RouteID]],0))</f>
        <v>ORD</v>
      </c>
      <c r="N5022" t="str">
        <f>INDEX(RoutesPivot[AirportID],MATCH($C5022,RoutesPivot[[RouteID]:[RouteID]],0))</f>
        <v>LAX</v>
      </c>
      <c r="O5022">
        <f>INDEX(RoutesPivot[Distance],MATCH($C5022,RoutesPivot[[RouteID]:[RouteID]],0))</f>
        <v>1518</v>
      </c>
      <c r="P5022">
        <f>INDEX(RoutesPivot[ListPrice],MATCH($C5022,RoutesPivot[[RouteID]:[RouteID]],0))</f>
        <v>350</v>
      </c>
      <c r="Q5022" t="str">
        <f>INDEX(AirportPivot[AirportName],MATCH($N5022,AirportPivot[[AirportID]:[AirportID]],0))</f>
        <v>Los Angeles International</v>
      </c>
      <c r="R5022">
        <f>INDEX(AirportPivot[Gates (number of available)],MATCH($N5022,AirportPivot[[AirportID]:[AirportID]],0))</f>
        <v>86</v>
      </c>
    </row>
    <row r="5023" spans="1:18" x14ac:dyDescent="0.25">
      <c r="A5023" s="3" t="s">
        <v>5055</v>
      </c>
      <c r="B5023" s="12">
        <v>42332</v>
      </c>
      <c r="C5023" s="4" t="s">
        <v>25</v>
      </c>
      <c r="D5023" s="4">
        <v>3</v>
      </c>
      <c r="E5023" s="4">
        <v>94</v>
      </c>
      <c r="F5023" s="5">
        <v>0.5625</v>
      </c>
      <c r="G5023" s="6">
        <v>300</v>
      </c>
      <c r="H5023" s="7">
        <v>55500</v>
      </c>
      <c r="I5023" s="7">
        <f>FlightsPivot[[#This Row],[Total Fare]]*10%</f>
        <v>5550</v>
      </c>
      <c r="J5023" s="7">
        <f>FlightsPivot[[#This Row],[Total Fare]]+FlightsPivot[[#This Row],[10% tax ]]</f>
        <v>61050</v>
      </c>
      <c r="K5023" s="4">
        <v>11</v>
      </c>
      <c r="L5023" s="4">
        <v>2015</v>
      </c>
      <c r="M5023" t="str">
        <f>INDEX(RoutesPivot[DepAirport],MATCH($C5023,RoutesPivot[[RouteID]:[RouteID]],0))</f>
        <v>ORD</v>
      </c>
      <c r="N5023" t="str">
        <f>INDEX(RoutesPivot[AirportID],MATCH($C5023,RoutesPivot[[RouteID]:[RouteID]],0))</f>
        <v>DFW</v>
      </c>
      <c r="O5023">
        <f>INDEX(RoutesPivot[Distance],MATCH($C5023,RoutesPivot[[RouteID]:[RouteID]],0))</f>
        <v>700</v>
      </c>
      <c r="P5023">
        <f>INDEX(RoutesPivot[ListPrice],MATCH($C5023,RoutesPivot[[RouteID]:[RouteID]],0))</f>
        <v>200</v>
      </c>
      <c r="Q5023" t="str">
        <f>INDEX(AirportPivot[AirportName],MATCH($N5023,AirportPivot[[AirportID]:[AirportID]],0))</f>
        <v>Dallas/Fort Worth International</v>
      </c>
      <c r="R5023">
        <f>INDEX(AirportPivot[Gates (number of available)],MATCH($N5023,AirportPivot[[AirportID]:[AirportID]],0))</f>
        <v>130</v>
      </c>
    </row>
    <row r="5024" spans="1:18" x14ac:dyDescent="0.25">
      <c r="A5024" s="3" t="s">
        <v>5056</v>
      </c>
      <c r="B5024" s="12">
        <v>41801</v>
      </c>
      <c r="C5024" s="4" t="s">
        <v>53</v>
      </c>
      <c r="D5024" s="4">
        <v>2.8</v>
      </c>
      <c r="E5024" s="4">
        <v>46</v>
      </c>
      <c r="F5024" s="5">
        <v>0.41666666666666669</v>
      </c>
      <c r="G5024" s="6">
        <v>330</v>
      </c>
      <c r="H5024" s="7">
        <v>54450</v>
      </c>
      <c r="I5024" s="7">
        <f>FlightsPivot[[#This Row],[Total Fare]]*10%</f>
        <v>5445</v>
      </c>
      <c r="J5024" s="7">
        <f>FlightsPivot[[#This Row],[Total Fare]]+FlightsPivot[[#This Row],[10% tax ]]</f>
        <v>59895</v>
      </c>
      <c r="K5024" s="4">
        <v>6</v>
      </c>
      <c r="L5024" s="4">
        <v>2014</v>
      </c>
      <c r="M5024" t="str">
        <f>INDEX(RoutesPivot[DepAirport],MATCH($C5024,RoutesPivot[[RouteID]:[RouteID]],0))</f>
        <v>ORD</v>
      </c>
      <c r="N5024" t="str">
        <f>INDEX(RoutesPivot[AirportID],MATCH($C5024,RoutesPivot[[RouteID]:[RouteID]],0))</f>
        <v>FLL</v>
      </c>
      <c r="O5024">
        <f>INDEX(RoutesPivot[Distance],MATCH($C5024,RoutesPivot[[RouteID]:[RouteID]],0))</f>
        <v>940</v>
      </c>
      <c r="P5024">
        <f>INDEX(RoutesPivot[ListPrice],MATCH($C5024,RoutesPivot[[RouteID]:[RouteID]],0))</f>
        <v>300</v>
      </c>
      <c r="Q5024" t="str">
        <f>INDEX(AirportPivot[AirportName],MATCH($N5024,AirportPivot[[AirportID]:[AirportID]],0))</f>
        <v>Fort Lauderdale/Hollywood International</v>
      </c>
      <c r="R5024">
        <f>INDEX(AirportPivot[Gates (number of available)],MATCH($N5024,AirportPivot[[AirportID]:[AirportID]],0))</f>
        <v>55</v>
      </c>
    </row>
    <row r="5025" spans="1:18" x14ac:dyDescent="0.25">
      <c r="A5025" s="3" t="s">
        <v>5057</v>
      </c>
      <c r="B5025" s="12">
        <v>42301</v>
      </c>
      <c r="C5025" s="4" t="s">
        <v>70</v>
      </c>
      <c r="D5025" s="4">
        <v>3.1</v>
      </c>
      <c r="E5025" s="4">
        <v>42</v>
      </c>
      <c r="F5025" s="5">
        <v>0.29166666666666669</v>
      </c>
      <c r="G5025" s="6">
        <v>275</v>
      </c>
      <c r="H5025" s="7">
        <v>45375</v>
      </c>
      <c r="I5025" s="7">
        <f>FlightsPivot[[#This Row],[Total Fare]]*10%</f>
        <v>4537.5</v>
      </c>
      <c r="J5025" s="7">
        <f>FlightsPivot[[#This Row],[Total Fare]]+FlightsPivot[[#This Row],[10% tax ]]</f>
        <v>49912.5</v>
      </c>
      <c r="K5025" s="4">
        <v>10</v>
      </c>
      <c r="L5025" s="4">
        <v>2015</v>
      </c>
      <c r="M5025" t="str">
        <f>INDEX(RoutesPivot[DepAirport],MATCH($C5025,RoutesPivot[[RouteID]:[RouteID]],0))</f>
        <v>ORD</v>
      </c>
      <c r="N5025" t="str">
        <f>INDEX(RoutesPivot[AirportID],MATCH($C5025,RoutesPivot[[RouteID]:[RouteID]],0))</f>
        <v>LAS</v>
      </c>
      <c r="O5025">
        <f>INDEX(RoutesPivot[Distance],MATCH($C5025,RoutesPivot[[RouteID]:[RouteID]],0))</f>
        <v>1100</v>
      </c>
      <c r="P5025">
        <f>INDEX(RoutesPivot[ListPrice],MATCH($C5025,RoutesPivot[[RouteID]:[RouteID]],0))</f>
        <v>275</v>
      </c>
      <c r="Q5025" t="str">
        <f>INDEX(AirportPivot[AirportName],MATCH($N5025,AirportPivot[[AirportID]:[AirportID]],0))</f>
        <v>McCarran International</v>
      </c>
      <c r="R5025">
        <f>INDEX(AirportPivot[Gates (number of available)],MATCH($N5025,AirportPivot[[AirportID]:[AirportID]],0))</f>
        <v>68</v>
      </c>
    </row>
    <row r="5026" spans="1:18" x14ac:dyDescent="0.25">
      <c r="A5026" s="3" t="s">
        <v>5058</v>
      </c>
      <c r="B5026" s="12">
        <v>42202</v>
      </c>
      <c r="C5026" s="4" t="s">
        <v>21</v>
      </c>
      <c r="D5026" s="4">
        <v>1.8</v>
      </c>
      <c r="E5026" s="4">
        <v>189</v>
      </c>
      <c r="F5026" s="5">
        <v>0.33333333333333331</v>
      </c>
      <c r="G5026" s="6">
        <v>137.5</v>
      </c>
      <c r="H5026" s="7">
        <v>22687.5</v>
      </c>
      <c r="I5026" s="7">
        <f>FlightsPivot[[#This Row],[Total Fare]]*10%</f>
        <v>2268.75</v>
      </c>
      <c r="J5026" s="7">
        <f>FlightsPivot[[#This Row],[Total Fare]]+FlightsPivot[[#This Row],[10% tax ]]</f>
        <v>24956.25</v>
      </c>
      <c r="K5026" s="4">
        <v>7</v>
      </c>
      <c r="L5026" s="4">
        <v>2015</v>
      </c>
      <c r="M5026" t="str">
        <f>INDEX(RoutesPivot[DepAirport],MATCH($C5026,RoutesPivot[[RouteID]:[RouteID]],0))</f>
        <v>ORD</v>
      </c>
      <c r="N5026" t="str">
        <f>INDEX(RoutesPivot[AirportID],MATCH($C5026,RoutesPivot[[RouteID]:[RouteID]],0))</f>
        <v>CLT</v>
      </c>
      <c r="O5026">
        <f>INDEX(RoutesPivot[Distance],MATCH($C5026,RoutesPivot[[RouteID]:[RouteID]],0))</f>
        <v>700</v>
      </c>
      <c r="P5026">
        <f>INDEX(RoutesPivot[ListPrice],MATCH($C5026,RoutesPivot[[RouteID]:[RouteID]],0))</f>
        <v>125</v>
      </c>
      <c r="Q5026" t="str">
        <f>INDEX(AirportPivot[AirportName],MATCH($N5026,AirportPivot[[AirportID]:[AirportID]],0))</f>
        <v>Charlotte/Douglas International</v>
      </c>
      <c r="R5026">
        <f>INDEX(AirportPivot[Gates (number of available)],MATCH($N5026,AirportPivot[[AirportID]:[AirportID]],0))</f>
        <v>65</v>
      </c>
    </row>
    <row r="5027" spans="1:18" x14ac:dyDescent="0.25">
      <c r="A5027" s="3" t="s">
        <v>5059</v>
      </c>
      <c r="B5027" s="12">
        <v>42273</v>
      </c>
      <c r="C5027" s="4" t="s">
        <v>15</v>
      </c>
      <c r="D5027" s="4">
        <v>2.8</v>
      </c>
      <c r="E5027" s="4">
        <v>11</v>
      </c>
      <c r="F5027" s="5">
        <v>0.39583333333333331</v>
      </c>
      <c r="G5027" s="6">
        <v>225</v>
      </c>
      <c r="H5027" s="7">
        <v>41625</v>
      </c>
      <c r="I5027" s="7">
        <f>FlightsPivot[[#This Row],[Total Fare]]*10%</f>
        <v>4162.5</v>
      </c>
      <c r="J5027" s="7">
        <f>FlightsPivot[[#This Row],[Total Fare]]+FlightsPivot[[#This Row],[10% tax ]]</f>
        <v>45787.5</v>
      </c>
      <c r="K5027" s="4">
        <v>9</v>
      </c>
      <c r="L5027" s="4">
        <v>2015</v>
      </c>
      <c r="M5027" t="str">
        <f>INDEX(RoutesPivot[DepAirport],MATCH($C5027,RoutesPivot[[RouteID]:[RouteID]],0))</f>
        <v>ORD</v>
      </c>
      <c r="N5027" t="str">
        <f>INDEX(RoutesPivot[AirportID],MATCH($C5027,RoutesPivot[[RouteID]:[RouteID]],0))</f>
        <v>EWR</v>
      </c>
      <c r="O5027">
        <f>INDEX(RoutesPivot[Distance],MATCH($C5027,RoutesPivot[[RouteID]:[RouteID]],0))</f>
        <v>600</v>
      </c>
      <c r="P5027">
        <f>INDEX(RoutesPivot[ListPrice],MATCH($C5027,RoutesPivot[[RouteID]:[RouteID]],0))</f>
        <v>225</v>
      </c>
      <c r="Q5027" t="str">
        <f>INDEX(AirportPivot[AirportName],MATCH($N5027,AirportPivot[[AirportID]:[AirportID]],0))</f>
        <v>Newark Liberty International</v>
      </c>
      <c r="R5027">
        <f>INDEX(AirportPivot[Gates (number of available)],MATCH($N5027,AirportPivot[[AirportID]:[AirportID]],0))</f>
        <v>82</v>
      </c>
    </row>
    <row r="5028" spans="1:18" x14ac:dyDescent="0.25">
      <c r="A5028" s="3" t="s">
        <v>5060</v>
      </c>
      <c r="B5028" s="12">
        <v>41992</v>
      </c>
      <c r="C5028" s="4" t="s">
        <v>98</v>
      </c>
      <c r="D5028" s="4">
        <v>1.3</v>
      </c>
      <c r="E5028" s="4">
        <v>23</v>
      </c>
      <c r="F5028" s="5">
        <v>0.8125</v>
      </c>
      <c r="G5028" s="6">
        <v>275</v>
      </c>
      <c r="H5028" s="7">
        <v>50875</v>
      </c>
      <c r="I5028" s="7">
        <f>FlightsPivot[[#This Row],[Total Fare]]*10%</f>
        <v>5087.5</v>
      </c>
      <c r="J5028" s="7">
        <f>FlightsPivot[[#This Row],[Total Fare]]+FlightsPivot[[#This Row],[10% tax ]]</f>
        <v>55962.5</v>
      </c>
      <c r="K5028" s="4">
        <v>12</v>
      </c>
      <c r="L5028" s="4">
        <v>2014</v>
      </c>
      <c r="M5028" t="str">
        <f>INDEX(RoutesPivot[DepAirport],MATCH($C5028,RoutesPivot[[RouteID]:[RouteID]],0))</f>
        <v>ORD</v>
      </c>
      <c r="N5028" t="str">
        <f>INDEX(RoutesPivot[AirportID],MATCH($C5028,RoutesPivot[[RouteID]:[RouteID]],0))</f>
        <v>PHL</v>
      </c>
      <c r="O5028">
        <f>INDEX(RoutesPivot[Distance],MATCH($C5028,RoutesPivot[[RouteID]:[RouteID]],0))</f>
        <v>580</v>
      </c>
      <c r="P5028">
        <f>INDEX(RoutesPivot[ListPrice],MATCH($C5028,RoutesPivot[[RouteID]:[RouteID]],0))</f>
        <v>275</v>
      </c>
      <c r="Q5028" t="str">
        <f>INDEX(AirportPivot[AirportName],MATCH($N5028,AirportPivot[[AirportID]:[AirportID]],0))</f>
        <v>Philadelphia International</v>
      </c>
      <c r="R5028">
        <f>INDEX(AirportPivot[Gates (number of available)],MATCH($N5028,AirportPivot[[AirportID]:[AirportID]],0))</f>
        <v>89</v>
      </c>
    </row>
    <row r="5029" spans="1:18" x14ac:dyDescent="0.25">
      <c r="A5029" s="3" t="s">
        <v>5061</v>
      </c>
      <c r="B5029" s="12">
        <v>41745</v>
      </c>
      <c r="C5029" s="4" t="s">
        <v>27</v>
      </c>
      <c r="D5029" s="4">
        <v>9.6</v>
      </c>
      <c r="E5029" s="4">
        <v>106</v>
      </c>
      <c r="F5029" s="5">
        <v>0.29166666666666669</v>
      </c>
      <c r="G5029" s="6">
        <v>200</v>
      </c>
      <c r="H5029" s="7">
        <v>37000</v>
      </c>
      <c r="I5029" s="7">
        <f>FlightsPivot[[#This Row],[Total Fare]]*10%</f>
        <v>3700</v>
      </c>
      <c r="J5029" s="7">
        <f>FlightsPivot[[#This Row],[Total Fare]]+FlightsPivot[[#This Row],[10% tax ]]</f>
        <v>40700</v>
      </c>
      <c r="K5029" s="4">
        <v>4</v>
      </c>
      <c r="L5029" s="4">
        <v>2014</v>
      </c>
      <c r="M5029" t="str">
        <f>INDEX(RoutesPivot[DepAirport],MATCH($C5029,RoutesPivot[[RouteID]:[RouteID]],0))</f>
        <v>ORD</v>
      </c>
      <c r="N5029" t="str">
        <f>INDEX(RoutesPivot[AirportID],MATCH($C5029,RoutesPivot[[RouteID]:[RouteID]],0))</f>
        <v>ATL</v>
      </c>
      <c r="O5029">
        <f>INDEX(RoutesPivot[Distance],MATCH($C5029,RoutesPivot[[RouteID]:[RouteID]],0))</f>
        <v>510</v>
      </c>
      <c r="P5029">
        <f>INDEX(RoutesPivot[ListPrice],MATCH($C5029,RoutesPivot[[RouteID]:[RouteID]],0))</f>
        <v>200</v>
      </c>
      <c r="Q5029" t="str">
        <f>INDEX(AirportPivot[AirportName],MATCH($N5029,AirportPivot[[AirportID]:[AirportID]],0))</f>
        <v>Hartsfield-Jackson Atlanta International</v>
      </c>
      <c r="R5029">
        <f>INDEX(AirportPivot[Gates (number of available)],MATCH($N5029,AirportPivot[[AirportID]:[AirportID]],0))</f>
        <v>100</v>
      </c>
    </row>
    <row r="5030" spans="1:18" x14ac:dyDescent="0.25">
      <c r="A5030" s="3" t="s">
        <v>5062</v>
      </c>
      <c r="B5030" s="12">
        <v>41673</v>
      </c>
      <c r="C5030" s="4" t="s">
        <v>30</v>
      </c>
      <c r="D5030" s="4">
        <v>1.3</v>
      </c>
      <c r="E5030" s="4">
        <v>167</v>
      </c>
      <c r="F5030" s="5">
        <v>0.33333333333333331</v>
      </c>
      <c r="G5030" s="6">
        <v>250</v>
      </c>
      <c r="H5030" s="7">
        <v>41250</v>
      </c>
      <c r="I5030" s="7">
        <f>FlightsPivot[[#This Row],[Total Fare]]*10%</f>
        <v>4125</v>
      </c>
      <c r="J5030" s="7">
        <f>FlightsPivot[[#This Row],[Total Fare]]+FlightsPivot[[#This Row],[10% tax ]]</f>
        <v>45375</v>
      </c>
      <c r="K5030" s="4">
        <v>2</v>
      </c>
      <c r="L5030" s="4">
        <v>2014</v>
      </c>
      <c r="M5030" t="str">
        <f>INDEX(RoutesPivot[DepAirport],MATCH($C5030,RoutesPivot[[RouteID]:[RouteID]],0))</f>
        <v>ORD</v>
      </c>
      <c r="N5030" t="str">
        <f>INDEX(RoutesPivot[AirportID],MATCH($C5030,RoutesPivot[[RouteID]:[RouteID]],0))</f>
        <v>MCO</v>
      </c>
      <c r="O5030">
        <f>INDEX(RoutesPivot[Distance],MATCH($C5030,RoutesPivot[[RouteID]:[RouteID]],0))</f>
        <v>850</v>
      </c>
      <c r="P5030">
        <f>INDEX(RoutesPivot[ListPrice],MATCH($C5030,RoutesPivot[[RouteID]:[RouteID]],0))</f>
        <v>250</v>
      </c>
      <c r="Q5030" t="str">
        <f>INDEX(AirportPivot[AirportName],MATCH($N5030,AirportPivot[[AirportID]:[AirportID]],0))</f>
        <v>Orlando International</v>
      </c>
      <c r="R5030">
        <f>INDEX(AirportPivot[Gates (number of available)],MATCH($N5030,AirportPivot[[AirportID]:[AirportID]],0))</f>
        <v>67</v>
      </c>
    </row>
    <row r="5031" spans="1:18" x14ac:dyDescent="0.25">
      <c r="A5031" s="3" t="s">
        <v>5063</v>
      </c>
      <c r="B5031" s="12">
        <v>41937</v>
      </c>
      <c r="C5031" s="4" t="s">
        <v>33</v>
      </c>
      <c r="D5031" s="4">
        <v>1.4</v>
      </c>
      <c r="E5031" s="4">
        <v>18</v>
      </c>
      <c r="F5031" s="5">
        <v>0.75</v>
      </c>
      <c r="G5031" s="6">
        <v>375</v>
      </c>
      <c r="H5031" s="7">
        <v>69375</v>
      </c>
      <c r="I5031" s="7">
        <f>FlightsPivot[[#This Row],[Total Fare]]*10%</f>
        <v>6937.5</v>
      </c>
      <c r="J5031" s="7">
        <f>FlightsPivot[[#This Row],[Total Fare]]+FlightsPivot[[#This Row],[10% tax ]]</f>
        <v>76312.5</v>
      </c>
      <c r="K5031" s="4">
        <v>10</v>
      </c>
      <c r="L5031" s="4">
        <v>2014</v>
      </c>
      <c r="M5031" t="str">
        <f>INDEX(RoutesPivot[DepAirport],MATCH($C5031,RoutesPivot[[RouteID]:[RouteID]],0))</f>
        <v>ORD</v>
      </c>
      <c r="N5031" t="str">
        <f>INDEX(RoutesPivot[AirportID],MATCH($C5031,RoutesPivot[[RouteID]:[RouteID]],0))</f>
        <v>SFO</v>
      </c>
      <c r="O5031">
        <f>INDEX(RoutesPivot[Distance],MATCH($C5031,RoutesPivot[[RouteID]:[RouteID]],0))</f>
        <v>1600</v>
      </c>
      <c r="P5031">
        <f>INDEX(RoutesPivot[ListPrice],MATCH($C5031,RoutesPivot[[RouteID]:[RouteID]],0))</f>
        <v>375</v>
      </c>
      <c r="Q5031" t="str">
        <f>INDEX(AirportPivot[AirportName],MATCH($N5031,AirportPivot[[AirportID]:[AirportID]],0))</f>
        <v>San Francisco International</v>
      </c>
      <c r="R5031">
        <f>INDEX(AirportPivot[Gates (number of available)],MATCH($N5031,AirportPivot[[AirportID]:[AirportID]],0))</f>
        <v>70</v>
      </c>
    </row>
    <row r="5032" spans="1:18" x14ac:dyDescent="0.25">
      <c r="A5032" s="3" t="s">
        <v>5064</v>
      </c>
      <c r="B5032" s="12">
        <v>41738</v>
      </c>
      <c r="C5032" s="4" t="s">
        <v>50</v>
      </c>
      <c r="D5032" s="4">
        <v>2.7</v>
      </c>
      <c r="E5032" s="4">
        <v>65</v>
      </c>
      <c r="F5032" s="5">
        <v>0.29166666666666669</v>
      </c>
      <c r="G5032" s="6">
        <v>275</v>
      </c>
      <c r="H5032" s="7">
        <v>49775</v>
      </c>
      <c r="I5032" s="7">
        <f>FlightsPivot[[#This Row],[Total Fare]]*10%</f>
        <v>4977.5</v>
      </c>
      <c r="J5032" s="7">
        <f>FlightsPivot[[#This Row],[Total Fare]]+FlightsPivot[[#This Row],[10% tax ]]</f>
        <v>54752.5</v>
      </c>
      <c r="K5032" s="4">
        <v>4</v>
      </c>
      <c r="L5032" s="4">
        <v>2014</v>
      </c>
      <c r="M5032" t="str">
        <f>INDEX(RoutesPivot[DepAirport],MATCH($C5032,RoutesPivot[[RouteID]:[RouteID]],0))</f>
        <v>ORD</v>
      </c>
      <c r="N5032" t="str">
        <f>INDEX(RoutesPivot[AirportID],MATCH($C5032,RoutesPivot[[RouteID]:[RouteID]],0))</f>
        <v>LGA</v>
      </c>
      <c r="O5032">
        <f>INDEX(RoutesPivot[Distance],MATCH($C5032,RoutesPivot[[RouteID]:[RouteID]],0))</f>
        <v>610</v>
      </c>
      <c r="P5032">
        <f>INDEX(RoutesPivot[ListPrice],MATCH($C5032,RoutesPivot[[RouteID]:[RouteID]],0))</f>
        <v>275</v>
      </c>
      <c r="Q5032" t="str">
        <f>INDEX(AirportPivot[AirportName],MATCH($N5032,AirportPivot[[AirportID]:[AirportID]],0))</f>
        <v>Laguardia</v>
      </c>
      <c r="R5032">
        <f>INDEX(AirportPivot[Gates (number of available)],MATCH($N5032,AirportPivot[[AirportID]:[AirportID]],0))</f>
        <v>66</v>
      </c>
    </row>
    <row r="5033" spans="1:18" x14ac:dyDescent="0.25">
      <c r="A5033" s="3" t="s">
        <v>5065</v>
      </c>
      <c r="B5033" s="12">
        <v>41794</v>
      </c>
      <c r="C5033" s="4" t="s">
        <v>47</v>
      </c>
      <c r="D5033" s="4">
        <v>1.4</v>
      </c>
      <c r="E5033" s="4">
        <v>109</v>
      </c>
      <c r="F5033" s="5">
        <v>0.41666666666666669</v>
      </c>
      <c r="G5033" s="6">
        <v>275</v>
      </c>
      <c r="H5033" s="7">
        <v>50875</v>
      </c>
      <c r="I5033" s="7">
        <f>FlightsPivot[[#This Row],[Total Fare]]*10%</f>
        <v>5087.5</v>
      </c>
      <c r="J5033" s="7">
        <f>FlightsPivot[[#This Row],[Total Fare]]+FlightsPivot[[#This Row],[10% tax ]]</f>
        <v>55962.5</v>
      </c>
      <c r="K5033" s="4">
        <v>6</v>
      </c>
      <c r="L5033" s="4">
        <v>2014</v>
      </c>
      <c r="M5033" t="str">
        <f>INDEX(RoutesPivot[DepAirport],MATCH($C5033,RoutesPivot[[RouteID]:[RouteID]],0))</f>
        <v>ORD</v>
      </c>
      <c r="N5033" t="str">
        <f>INDEX(RoutesPivot[AirportID],MATCH($C5033,RoutesPivot[[RouteID]:[RouteID]],0))</f>
        <v>PHX</v>
      </c>
      <c r="O5033">
        <f>INDEX(RoutesPivot[Distance],MATCH($C5033,RoutesPivot[[RouteID]:[RouteID]],0))</f>
        <v>1200</v>
      </c>
      <c r="P5033">
        <f>INDEX(RoutesPivot[ListPrice],MATCH($C5033,RoutesPivot[[RouteID]:[RouteID]],0))</f>
        <v>250</v>
      </c>
      <c r="Q5033" t="str">
        <f>INDEX(AirportPivot[AirportName],MATCH($N5033,AirportPivot[[AirportID]:[AirportID]],0))</f>
        <v>Phoenix Sky Harbor International</v>
      </c>
      <c r="R5033">
        <f>INDEX(AirportPivot[Gates (number of available)],MATCH($N5033,AirportPivot[[AirportID]:[AirportID]],0))</f>
        <v>60</v>
      </c>
    </row>
    <row r="5034" spans="1:18" x14ac:dyDescent="0.25">
      <c r="A5034" s="3" t="s">
        <v>5066</v>
      </c>
      <c r="B5034" s="12">
        <v>41643</v>
      </c>
      <c r="C5034" s="4" t="s">
        <v>13</v>
      </c>
      <c r="D5034" s="4">
        <v>2.4</v>
      </c>
      <c r="E5034" s="4">
        <v>55</v>
      </c>
      <c r="F5034" s="5">
        <v>0.70833333333333337</v>
      </c>
      <c r="G5034" s="6">
        <v>250</v>
      </c>
      <c r="H5034" s="7">
        <v>41250</v>
      </c>
      <c r="I5034" s="7">
        <f>FlightsPivot[[#This Row],[Total Fare]]*10%</f>
        <v>4125</v>
      </c>
      <c r="J5034" s="7">
        <f>FlightsPivot[[#This Row],[Total Fare]]+FlightsPivot[[#This Row],[10% tax ]]</f>
        <v>45375</v>
      </c>
      <c r="K5034" s="4">
        <v>1</v>
      </c>
      <c r="L5034" s="4">
        <v>2014</v>
      </c>
      <c r="M5034" t="str">
        <f>INDEX(RoutesPivot[DepAirport],MATCH($C5034,RoutesPivot[[RouteID]:[RouteID]],0))</f>
        <v>ORD</v>
      </c>
      <c r="N5034" t="str">
        <f>INDEX(RoutesPivot[AirportID],MATCH($C5034,RoutesPivot[[RouteID]:[RouteID]],0))</f>
        <v>JFK</v>
      </c>
      <c r="O5034">
        <f>INDEX(RoutesPivot[Distance],MATCH($C5034,RoutesPivot[[RouteID]:[RouteID]],0))</f>
        <v>619</v>
      </c>
      <c r="P5034">
        <f>INDEX(RoutesPivot[ListPrice],MATCH($C5034,RoutesPivot[[RouteID]:[RouteID]],0))</f>
        <v>250</v>
      </c>
      <c r="Q5034" t="str">
        <f>INDEX(AirportPivot[AirportName],MATCH($N5034,AirportPivot[[AirportID]:[AirportID]],0))</f>
        <v>John F Kennedy International</v>
      </c>
      <c r="R5034">
        <f>INDEX(AirportPivot[Gates (number of available)],MATCH($N5034,AirportPivot[[AirportID]:[AirportID]],0))</f>
        <v>120</v>
      </c>
    </row>
    <row r="5035" spans="1:18" x14ac:dyDescent="0.25">
      <c r="A5035" s="3" t="s">
        <v>5067</v>
      </c>
      <c r="B5035" s="12">
        <v>42331</v>
      </c>
      <c r="C5035" s="4" t="s">
        <v>27</v>
      </c>
      <c r="D5035" s="4">
        <v>16.3</v>
      </c>
      <c r="E5035" s="4">
        <v>103</v>
      </c>
      <c r="F5035" s="5">
        <v>0.54166666666666663</v>
      </c>
      <c r="G5035" s="6">
        <v>300</v>
      </c>
      <c r="H5035" s="7">
        <v>55500</v>
      </c>
      <c r="I5035" s="7">
        <f>FlightsPivot[[#This Row],[Total Fare]]*10%</f>
        <v>5550</v>
      </c>
      <c r="J5035" s="7">
        <f>FlightsPivot[[#This Row],[Total Fare]]+FlightsPivot[[#This Row],[10% tax ]]</f>
        <v>61050</v>
      </c>
      <c r="K5035" s="4">
        <v>11</v>
      </c>
      <c r="L5035" s="4">
        <v>2015</v>
      </c>
      <c r="M5035" t="str">
        <f>INDEX(RoutesPivot[DepAirport],MATCH($C5035,RoutesPivot[[RouteID]:[RouteID]],0))</f>
        <v>ORD</v>
      </c>
      <c r="N5035" t="str">
        <f>INDEX(RoutesPivot[AirportID],MATCH($C5035,RoutesPivot[[RouteID]:[RouteID]],0))</f>
        <v>ATL</v>
      </c>
      <c r="O5035">
        <f>INDEX(RoutesPivot[Distance],MATCH($C5035,RoutesPivot[[RouteID]:[RouteID]],0))</f>
        <v>510</v>
      </c>
      <c r="P5035">
        <f>INDEX(RoutesPivot[ListPrice],MATCH($C5035,RoutesPivot[[RouteID]:[RouteID]],0))</f>
        <v>200</v>
      </c>
      <c r="Q5035" t="str">
        <f>INDEX(AirportPivot[AirportName],MATCH($N5035,AirportPivot[[AirportID]:[AirportID]],0))</f>
        <v>Hartsfield-Jackson Atlanta International</v>
      </c>
      <c r="R5035">
        <f>INDEX(AirportPivot[Gates (number of available)],MATCH($N5035,AirportPivot[[AirportID]:[AirportID]],0))</f>
        <v>100</v>
      </c>
    </row>
    <row r="5036" spans="1:18" x14ac:dyDescent="0.25">
      <c r="A5036" s="3" t="s">
        <v>5068</v>
      </c>
      <c r="B5036" s="12">
        <v>41894</v>
      </c>
      <c r="C5036" s="4" t="s">
        <v>21</v>
      </c>
      <c r="D5036" s="4">
        <v>1.8</v>
      </c>
      <c r="E5036" s="4">
        <v>38</v>
      </c>
      <c r="F5036" s="5">
        <v>0.39583333333333331</v>
      </c>
      <c r="G5036" s="6">
        <v>125</v>
      </c>
      <c r="H5036" s="7">
        <v>20625</v>
      </c>
      <c r="I5036" s="7">
        <f>FlightsPivot[[#This Row],[Total Fare]]*10%</f>
        <v>2062.5</v>
      </c>
      <c r="J5036" s="7">
        <f>FlightsPivot[[#This Row],[Total Fare]]+FlightsPivot[[#This Row],[10% tax ]]</f>
        <v>22687.5</v>
      </c>
      <c r="K5036" s="4">
        <v>9</v>
      </c>
      <c r="L5036" s="4">
        <v>2014</v>
      </c>
      <c r="M5036" t="str">
        <f>INDEX(RoutesPivot[DepAirport],MATCH($C5036,RoutesPivot[[RouteID]:[RouteID]],0))</f>
        <v>ORD</v>
      </c>
      <c r="N5036" t="str">
        <f>INDEX(RoutesPivot[AirportID],MATCH($C5036,RoutesPivot[[RouteID]:[RouteID]],0))</f>
        <v>CLT</v>
      </c>
      <c r="O5036">
        <f>INDEX(RoutesPivot[Distance],MATCH($C5036,RoutesPivot[[RouteID]:[RouteID]],0))</f>
        <v>700</v>
      </c>
      <c r="P5036">
        <f>INDEX(RoutesPivot[ListPrice],MATCH($C5036,RoutesPivot[[RouteID]:[RouteID]],0))</f>
        <v>125</v>
      </c>
      <c r="Q5036" t="str">
        <f>INDEX(AirportPivot[AirportName],MATCH($N5036,AirportPivot[[AirportID]:[AirportID]],0))</f>
        <v>Charlotte/Douglas International</v>
      </c>
      <c r="R5036">
        <f>INDEX(AirportPivot[Gates (number of available)],MATCH($N5036,AirportPivot[[AirportID]:[AirportID]],0))</f>
        <v>65</v>
      </c>
    </row>
    <row r="5037" spans="1:18" x14ac:dyDescent="0.25">
      <c r="A5037" s="3" t="s">
        <v>5069</v>
      </c>
      <c r="B5037" s="12">
        <v>42241</v>
      </c>
      <c r="C5037" s="4" t="s">
        <v>80</v>
      </c>
      <c r="D5037" s="4">
        <v>2.9</v>
      </c>
      <c r="E5037" s="4">
        <v>202</v>
      </c>
      <c r="F5037" s="5">
        <v>0.58333333333333337</v>
      </c>
      <c r="G5037" s="6">
        <v>330</v>
      </c>
      <c r="H5037" s="7">
        <v>54450</v>
      </c>
      <c r="I5037" s="7">
        <f>FlightsPivot[[#This Row],[Total Fare]]*10%</f>
        <v>5445</v>
      </c>
      <c r="J5037" s="7">
        <f>FlightsPivot[[#This Row],[Total Fare]]+FlightsPivot[[#This Row],[10% tax ]]</f>
        <v>59895</v>
      </c>
      <c r="K5037" s="4">
        <v>8</v>
      </c>
      <c r="L5037" s="4">
        <v>2015</v>
      </c>
      <c r="M5037" t="str">
        <f>INDEX(RoutesPivot[DepAirport],MATCH($C5037,RoutesPivot[[RouteID]:[RouteID]],0))</f>
        <v>ORD</v>
      </c>
      <c r="N5037" t="str">
        <f>INDEX(RoutesPivot[AirportID],MATCH($C5037,RoutesPivot[[RouteID]:[RouteID]],0))</f>
        <v>MIA</v>
      </c>
      <c r="O5037">
        <f>INDEX(RoutesPivot[Distance],MATCH($C5037,RoutesPivot[[RouteID]:[RouteID]],0))</f>
        <v>1000</v>
      </c>
      <c r="P5037">
        <f>INDEX(RoutesPivot[ListPrice],MATCH($C5037,RoutesPivot[[RouteID]:[RouteID]],0))</f>
        <v>300</v>
      </c>
      <c r="Q5037" t="str">
        <f>INDEX(AirportPivot[AirportName],MATCH($N5037,AirportPivot[[AirportID]:[AirportID]],0))</f>
        <v>Miami International</v>
      </c>
      <c r="R5037">
        <f>INDEX(AirportPivot[Gates (number of available)],MATCH($N5037,AirportPivot[[AirportID]:[AirportID]],0))</f>
        <v>80</v>
      </c>
    </row>
    <row r="5038" spans="1:18" x14ac:dyDescent="0.25">
      <c r="A5038" s="3" t="s">
        <v>5070</v>
      </c>
      <c r="B5038" s="12">
        <v>42093</v>
      </c>
      <c r="C5038" s="4" t="s">
        <v>17</v>
      </c>
      <c r="D5038" s="4">
        <v>5.3</v>
      </c>
      <c r="E5038" s="4">
        <v>136</v>
      </c>
      <c r="F5038" s="5">
        <v>0.75</v>
      </c>
      <c r="G5038" s="6">
        <v>350</v>
      </c>
      <c r="H5038" s="7">
        <v>64750</v>
      </c>
      <c r="I5038" s="7">
        <f>FlightsPivot[[#This Row],[Total Fare]]*10%</f>
        <v>6475</v>
      </c>
      <c r="J5038" s="7">
        <f>FlightsPivot[[#This Row],[Total Fare]]+FlightsPivot[[#This Row],[10% tax ]]</f>
        <v>71225</v>
      </c>
      <c r="K5038" s="4">
        <v>3</v>
      </c>
      <c r="L5038" s="4">
        <v>2015</v>
      </c>
      <c r="M5038" t="str">
        <f>INDEX(RoutesPivot[DepAirport],MATCH($C5038,RoutesPivot[[RouteID]:[RouteID]],0))</f>
        <v>ORD</v>
      </c>
      <c r="N5038" t="str">
        <f>INDEX(RoutesPivot[AirportID],MATCH($C5038,RoutesPivot[[RouteID]:[RouteID]],0))</f>
        <v>LAX</v>
      </c>
      <c r="O5038">
        <f>INDEX(RoutesPivot[Distance],MATCH($C5038,RoutesPivot[[RouteID]:[RouteID]],0))</f>
        <v>1518</v>
      </c>
      <c r="P5038">
        <f>INDEX(RoutesPivot[ListPrice],MATCH($C5038,RoutesPivot[[RouteID]:[RouteID]],0))</f>
        <v>350</v>
      </c>
      <c r="Q5038" t="str">
        <f>INDEX(AirportPivot[AirportName],MATCH($N5038,AirportPivot[[AirportID]:[AirportID]],0))</f>
        <v>Los Angeles International</v>
      </c>
      <c r="R5038">
        <f>INDEX(AirportPivot[Gates (number of available)],MATCH($N5038,AirportPivot[[AirportID]:[AirportID]],0))</f>
        <v>86</v>
      </c>
    </row>
    <row r="5039" spans="1:18" x14ac:dyDescent="0.25">
      <c r="A5039" s="3" t="s">
        <v>5071</v>
      </c>
      <c r="B5039" s="12">
        <v>42091</v>
      </c>
      <c r="C5039" s="4" t="s">
        <v>83</v>
      </c>
      <c r="D5039" s="4">
        <v>2</v>
      </c>
      <c r="E5039" s="4">
        <v>132</v>
      </c>
      <c r="F5039" s="5">
        <v>0.79166666666666663</v>
      </c>
      <c r="G5039" s="6">
        <v>240</v>
      </c>
      <c r="H5039" s="7">
        <v>44400</v>
      </c>
      <c r="I5039" s="7">
        <f>FlightsPivot[[#This Row],[Total Fare]]*10%</f>
        <v>4440</v>
      </c>
      <c r="J5039" s="7">
        <f>FlightsPivot[[#This Row],[Total Fare]]+FlightsPivot[[#This Row],[10% tax ]]</f>
        <v>48840</v>
      </c>
      <c r="K5039" s="4">
        <v>3</v>
      </c>
      <c r="L5039" s="4">
        <v>2015</v>
      </c>
      <c r="M5039" t="str">
        <f>INDEX(RoutesPivot[DepAirport],MATCH($C5039,RoutesPivot[[RouteID]:[RouteID]],0))</f>
        <v>ORD</v>
      </c>
      <c r="N5039" t="str">
        <f>INDEX(RoutesPivot[AirportID],MATCH($C5039,RoutesPivot[[RouteID]:[RouteID]],0))</f>
        <v>BWI</v>
      </c>
      <c r="O5039">
        <f>INDEX(RoutesPivot[Distance],MATCH($C5039,RoutesPivot[[RouteID]:[RouteID]],0))</f>
        <v>520</v>
      </c>
      <c r="P5039">
        <f>INDEX(RoutesPivot[ListPrice],MATCH($C5039,RoutesPivot[[RouteID]:[RouteID]],0))</f>
        <v>240</v>
      </c>
      <c r="Q5039" t="str">
        <f>INDEX(AirportPivot[AirportName],MATCH($N5039,AirportPivot[[AirportID]:[AirportID]],0))</f>
        <v>Baltimore/Washington International Thurgood Marshall</v>
      </c>
      <c r="R5039">
        <f>INDEX(AirportPivot[Gates (number of available)],MATCH($N5039,AirportPivot[[AirportID]:[AirportID]],0))</f>
        <v>58</v>
      </c>
    </row>
    <row r="5040" spans="1:18" x14ac:dyDescent="0.25">
      <c r="A5040" s="3" t="s">
        <v>5072</v>
      </c>
      <c r="B5040" s="12">
        <v>41879</v>
      </c>
      <c r="C5040" s="4" t="s">
        <v>50</v>
      </c>
      <c r="D5040" s="4">
        <v>0.4</v>
      </c>
      <c r="E5040" s="4">
        <v>86</v>
      </c>
      <c r="F5040" s="5">
        <v>0.33333333333333331</v>
      </c>
      <c r="G5040" s="6">
        <v>302.5</v>
      </c>
      <c r="H5040" s="7">
        <v>54752.5</v>
      </c>
      <c r="I5040" s="7">
        <f>FlightsPivot[[#This Row],[Total Fare]]*10%</f>
        <v>5475.25</v>
      </c>
      <c r="J5040" s="7">
        <f>FlightsPivot[[#This Row],[Total Fare]]+FlightsPivot[[#This Row],[10% tax ]]</f>
        <v>60227.75</v>
      </c>
      <c r="K5040" s="4">
        <v>8</v>
      </c>
      <c r="L5040" s="4">
        <v>2014</v>
      </c>
      <c r="M5040" t="str">
        <f>INDEX(RoutesPivot[DepAirport],MATCH($C5040,RoutesPivot[[RouteID]:[RouteID]],0))</f>
        <v>ORD</v>
      </c>
      <c r="N5040" t="str">
        <f>INDEX(RoutesPivot[AirportID],MATCH($C5040,RoutesPivot[[RouteID]:[RouteID]],0))</f>
        <v>LGA</v>
      </c>
      <c r="O5040">
        <f>INDEX(RoutesPivot[Distance],MATCH($C5040,RoutesPivot[[RouteID]:[RouteID]],0))</f>
        <v>610</v>
      </c>
      <c r="P5040">
        <f>INDEX(RoutesPivot[ListPrice],MATCH($C5040,RoutesPivot[[RouteID]:[RouteID]],0))</f>
        <v>275</v>
      </c>
      <c r="Q5040" t="str">
        <f>INDEX(AirportPivot[AirportName],MATCH($N5040,AirportPivot[[AirportID]:[AirportID]],0))</f>
        <v>Laguardia</v>
      </c>
      <c r="R5040">
        <f>INDEX(AirportPivot[Gates (number of available)],MATCH($N5040,AirportPivot[[AirportID]:[AirportID]],0))</f>
        <v>66</v>
      </c>
    </row>
    <row r="5041" spans="1:18" x14ac:dyDescent="0.25">
      <c r="A5041" s="3" t="s">
        <v>5073</v>
      </c>
      <c r="B5041" s="12">
        <v>42250</v>
      </c>
      <c r="C5041" s="4" t="s">
        <v>40</v>
      </c>
      <c r="D5041" s="4">
        <v>0.7</v>
      </c>
      <c r="E5041" s="4">
        <v>130</v>
      </c>
      <c r="F5041" s="5">
        <v>0.29166666666666669</v>
      </c>
      <c r="G5041" s="6">
        <v>115</v>
      </c>
      <c r="H5041" s="7">
        <v>21275</v>
      </c>
      <c r="I5041" s="7">
        <f>FlightsPivot[[#This Row],[Total Fare]]*10%</f>
        <v>2127.5</v>
      </c>
      <c r="J5041" s="7">
        <f>FlightsPivot[[#This Row],[Total Fare]]+FlightsPivot[[#This Row],[10% tax ]]</f>
        <v>23402.5</v>
      </c>
      <c r="K5041" s="4">
        <v>9</v>
      </c>
      <c r="L5041" s="4">
        <v>2015</v>
      </c>
      <c r="M5041" t="str">
        <f>INDEX(RoutesPivot[DepAirport],MATCH($C5041,RoutesPivot[[RouteID]:[RouteID]],0))</f>
        <v>ORD</v>
      </c>
      <c r="N5041" t="str">
        <f>INDEX(RoutesPivot[AirportID],MATCH($C5041,RoutesPivot[[RouteID]:[RouteID]],0))</f>
        <v>MSP</v>
      </c>
      <c r="O5041">
        <f>INDEX(RoutesPivot[Distance],MATCH($C5041,RoutesPivot[[RouteID]:[RouteID]],0))</f>
        <v>300</v>
      </c>
      <c r="P5041">
        <f>INDEX(RoutesPivot[ListPrice],MATCH($C5041,RoutesPivot[[RouteID]:[RouteID]],0))</f>
        <v>115</v>
      </c>
      <c r="Q5041" t="str">
        <f>INDEX(AirportPivot[AirportName],MATCH($N5041,AirportPivot[[AirportID]:[AirportID]],0))</f>
        <v>Minneapolis-St Paul International/Wold-Chamberlain</v>
      </c>
      <c r="R5041">
        <f>INDEX(AirportPivot[Gates (number of available)],MATCH($N5041,AirportPivot[[AirportID]:[AirportID]],0))</f>
        <v>65</v>
      </c>
    </row>
    <row r="5042" spans="1:18" x14ac:dyDescent="0.25">
      <c r="A5042" s="3" t="s">
        <v>5074</v>
      </c>
      <c r="B5042" s="12">
        <v>42095</v>
      </c>
      <c r="C5042" s="4" t="s">
        <v>23</v>
      </c>
      <c r="D5042" s="4">
        <v>2.5</v>
      </c>
      <c r="E5042" s="4">
        <v>98</v>
      </c>
      <c r="F5042" s="5">
        <v>0.83333333333333337</v>
      </c>
      <c r="G5042" s="6">
        <v>300</v>
      </c>
      <c r="H5042" s="7">
        <v>55500</v>
      </c>
      <c r="I5042" s="7">
        <f>FlightsPivot[[#This Row],[Total Fare]]*10%</f>
        <v>5550</v>
      </c>
      <c r="J5042" s="7">
        <f>FlightsPivot[[#This Row],[Total Fare]]+FlightsPivot[[#This Row],[10% tax ]]</f>
        <v>61050</v>
      </c>
      <c r="K5042" s="4">
        <v>4</v>
      </c>
      <c r="L5042" s="4">
        <v>2015</v>
      </c>
      <c r="M5042" t="str">
        <f>INDEX(RoutesPivot[DepAirport],MATCH($C5042,RoutesPivot[[RouteID]:[RouteID]],0))</f>
        <v>ORD</v>
      </c>
      <c r="N5042" t="str">
        <f>INDEX(RoutesPivot[AirportID],MATCH($C5042,RoutesPivot[[RouteID]:[RouteID]],0))</f>
        <v>DEN</v>
      </c>
      <c r="O5042">
        <f>INDEX(RoutesPivot[Distance],MATCH($C5042,RoutesPivot[[RouteID]:[RouteID]],0))</f>
        <v>800</v>
      </c>
      <c r="P5042">
        <f>INDEX(RoutesPivot[ListPrice],MATCH($C5042,RoutesPivot[[RouteID]:[RouteID]],0))</f>
        <v>300</v>
      </c>
      <c r="Q5042" t="str">
        <f>INDEX(AirportPivot[AirportName],MATCH($N5042,AirportPivot[[AirportID]:[AirportID]],0))</f>
        <v>Denver International</v>
      </c>
      <c r="R5042">
        <f>INDEX(AirportPivot[Gates (number of available)],MATCH($N5042,AirportPivot[[AirportID]:[AirportID]],0))</f>
        <v>75</v>
      </c>
    </row>
    <row r="5043" spans="1:18" x14ac:dyDescent="0.25">
      <c r="A5043" s="3" t="s">
        <v>5075</v>
      </c>
      <c r="B5043" s="12">
        <v>42128</v>
      </c>
      <c r="C5043" s="4" t="s">
        <v>37</v>
      </c>
      <c r="D5043" s="4">
        <v>2.2000000000000002</v>
      </c>
      <c r="E5043" s="4">
        <v>177</v>
      </c>
      <c r="F5043" s="5">
        <v>0.33333333333333331</v>
      </c>
      <c r="G5043" s="6">
        <v>350</v>
      </c>
      <c r="H5043" s="7">
        <v>57750</v>
      </c>
      <c r="I5043" s="7">
        <f>FlightsPivot[[#This Row],[Total Fare]]*10%</f>
        <v>5775</v>
      </c>
      <c r="J5043" s="7">
        <f>FlightsPivot[[#This Row],[Total Fare]]+FlightsPivot[[#This Row],[10% tax ]]</f>
        <v>63525</v>
      </c>
      <c r="K5043" s="4">
        <v>5</v>
      </c>
      <c r="L5043" s="4">
        <v>2015</v>
      </c>
      <c r="M5043" t="str">
        <f>INDEX(RoutesPivot[DepAirport],MATCH($C5043,RoutesPivot[[RouteID]:[RouteID]],0))</f>
        <v>ORD</v>
      </c>
      <c r="N5043" t="str">
        <f>INDEX(RoutesPivot[AirportID],MATCH($C5043,RoutesPivot[[RouteID]:[RouteID]],0))</f>
        <v>SEA</v>
      </c>
      <c r="O5043">
        <f>INDEX(RoutesPivot[Distance],MATCH($C5043,RoutesPivot[[RouteID]:[RouteID]],0))</f>
        <v>1500</v>
      </c>
      <c r="P5043">
        <f>INDEX(RoutesPivot[ListPrice],MATCH($C5043,RoutesPivot[[RouteID]:[RouteID]],0))</f>
        <v>350</v>
      </c>
      <c r="Q5043" t="str">
        <f>INDEX(AirportPivot[AirportName],MATCH($N5043,AirportPivot[[AirportID]:[AirportID]],0))</f>
        <v>Seattle-Tacoma International</v>
      </c>
      <c r="R5043">
        <f>INDEX(AirportPivot[Gates (number of available)],MATCH($N5043,AirportPivot[[AirportID]:[AirportID]],0))</f>
        <v>58</v>
      </c>
    </row>
    <row r="5044" spans="1:18" x14ac:dyDescent="0.25">
      <c r="A5044" s="3" t="s">
        <v>5076</v>
      </c>
      <c r="B5044" s="12">
        <v>41770</v>
      </c>
      <c r="C5044" s="4" t="s">
        <v>47</v>
      </c>
      <c r="D5044" s="4">
        <v>0.5</v>
      </c>
      <c r="E5044" s="4">
        <v>209</v>
      </c>
      <c r="F5044" s="5">
        <v>0.79166666666666663</v>
      </c>
      <c r="G5044" s="6">
        <v>250</v>
      </c>
      <c r="H5044" s="7">
        <v>41250</v>
      </c>
      <c r="I5044" s="7">
        <f>FlightsPivot[[#This Row],[Total Fare]]*10%</f>
        <v>4125</v>
      </c>
      <c r="J5044" s="7">
        <f>FlightsPivot[[#This Row],[Total Fare]]+FlightsPivot[[#This Row],[10% tax ]]</f>
        <v>45375</v>
      </c>
      <c r="K5044" s="4">
        <v>5</v>
      </c>
      <c r="L5044" s="4">
        <v>2014</v>
      </c>
      <c r="M5044" t="str">
        <f>INDEX(RoutesPivot[DepAirport],MATCH($C5044,RoutesPivot[[RouteID]:[RouteID]],0))</f>
        <v>ORD</v>
      </c>
      <c r="N5044" t="str">
        <f>INDEX(RoutesPivot[AirportID],MATCH($C5044,RoutesPivot[[RouteID]:[RouteID]],0))</f>
        <v>PHX</v>
      </c>
      <c r="O5044">
        <f>INDEX(RoutesPivot[Distance],MATCH($C5044,RoutesPivot[[RouteID]:[RouteID]],0))</f>
        <v>1200</v>
      </c>
      <c r="P5044">
        <f>INDEX(RoutesPivot[ListPrice],MATCH($C5044,RoutesPivot[[RouteID]:[RouteID]],0))</f>
        <v>250</v>
      </c>
      <c r="Q5044" t="str">
        <f>INDEX(AirportPivot[AirportName],MATCH($N5044,AirportPivot[[AirportID]:[AirportID]],0))</f>
        <v>Phoenix Sky Harbor International</v>
      </c>
      <c r="R5044">
        <f>INDEX(AirportPivot[Gates (number of available)],MATCH($N5044,AirportPivot[[AirportID]:[AirportID]],0))</f>
        <v>60</v>
      </c>
    </row>
    <row r="5045" spans="1:18" x14ac:dyDescent="0.25">
      <c r="A5045" s="3" t="s">
        <v>5077</v>
      </c>
      <c r="B5045" s="12">
        <v>42047</v>
      </c>
      <c r="C5045" s="4" t="s">
        <v>47</v>
      </c>
      <c r="D5045" s="4">
        <v>2.2000000000000002</v>
      </c>
      <c r="E5045" s="4">
        <v>94</v>
      </c>
      <c r="F5045" s="5">
        <v>0.29166666666666669</v>
      </c>
      <c r="G5045" s="6">
        <v>250</v>
      </c>
      <c r="H5045" s="7">
        <v>46250</v>
      </c>
      <c r="I5045" s="7">
        <f>FlightsPivot[[#This Row],[Total Fare]]*10%</f>
        <v>4625</v>
      </c>
      <c r="J5045" s="7">
        <f>FlightsPivot[[#This Row],[Total Fare]]+FlightsPivot[[#This Row],[10% tax ]]</f>
        <v>50875</v>
      </c>
      <c r="K5045" s="4">
        <v>2</v>
      </c>
      <c r="L5045" s="4">
        <v>2015</v>
      </c>
      <c r="M5045" t="str">
        <f>INDEX(RoutesPivot[DepAirport],MATCH($C5045,RoutesPivot[[RouteID]:[RouteID]],0))</f>
        <v>ORD</v>
      </c>
      <c r="N5045" t="str">
        <f>INDEX(RoutesPivot[AirportID],MATCH($C5045,RoutesPivot[[RouteID]:[RouteID]],0))</f>
        <v>PHX</v>
      </c>
      <c r="O5045">
        <f>INDEX(RoutesPivot[Distance],MATCH($C5045,RoutesPivot[[RouteID]:[RouteID]],0))</f>
        <v>1200</v>
      </c>
      <c r="P5045">
        <f>INDEX(RoutesPivot[ListPrice],MATCH($C5045,RoutesPivot[[RouteID]:[RouteID]],0))</f>
        <v>250</v>
      </c>
      <c r="Q5045" t="str">
        <f>INDEX(AirportPivot[AirportName],MATCH($N5045,AirportPivot[[AirportID]:[AirportID]],0))</f>
        <v>Phoenix Sky Harbor International</v>
      </c>
      <c r="R5045">
        <f>INDEX(AirportPivot[Gates (number of available)],MATCH($N5045,AirportPivot[[AirportID]:[AirportID]],0))</f>
        <v>60</v>
      </c>
    </row>
    <row r="5046" spans="1:18" x14ac:dyDescent="0.25">
      <c r="A5046" s="3" t="s">
        <v>5078</v>
      </c>
      <c r="B5046" s="12">
        <v>41816</v>
      </c>
      <c r="C5046" s="4" t="s">
        <v>86</v>
      </c>
      <c r="D5046" s="4">
        <v>1.3</v>
      </c>
      <c r="E5046" s="4">
        <v>183</v>
      </c>
      <c r="F5046" s="5">
        <v>0.3125</v>
      </c>
      <c r="G5046" s="6">
        <v>126.5</v>
      </c>
      <c r="H5046" s="7">
        <v>20872.5</v>
      </c>
      <c r="I5046" s="7">
        <f>FlightsPivot[[#This Row],[Total Fare]]*10%</f>
        <v>2087.25</v>
      </c>
      <c r="J5046" s="7">
        <f>FlightsPivot[[#This Row],[Total Fare]]+FlightsPivot[[#This Row],[10% tax ]]</f>
        <v>22959.75</v>
      </c>
      <c r="K5046" s="4">
        <v>6</v>
      </c>
      <c r="L5046" s="4">
        <v>2014</v>
      </c>
      <c r="M5046" t="str">
        <f>INDEX(RoutesPivot[DepAirport],MATCH($C5046,RoutesPivot[[RouteID]:[RouteID]],0))</f>
        <v>ORD</v>
      </c>
      <c r="N5046" t="str">
        <f>INDEX(RoutesPivot[AirportID],MATCH($C5046,RoutesPivot[[RouteID]:[RouteID]],0))</f>
        <v>DTW</v>
      </c>
      <c r="O5046">
        <f>INDEX(RoutesPivot[Distance],MATCH($C5046,RoutesPivot[[RouteID]:[RouteID]],0))</f>
        <v>200</v>
      </c>
      <c r="P5046">
        <f>INDEX(RoutesPivot[ListPrice],MATCH($C5046,RoutesPivot[[RouteID]:[RouteID]],0))</f>
        <v>115</v>
      </c>
      <c r="Q5046" t="str">
        <f>INDEX(AirportPivot[AirportName],MATCH($N5046,AirportPivot[[AirportID]:[AirportID]],0))</f>
        <v>Detroit Metropolitan Wayne County</v>
      </c>
      <c r="R5046">
        <f>INDEX(AirportPivot[Gates (number of available)],MATCH($N5046,AirportPivot[[AirportID]:[AirportID]],0))</f>
        <v>60</v>
      </c>
    </row>
    <row r="5047" spans="1:18" x14ac:dyDescent="0.25">
      <c r="A5047" s="3" t="s">
        <v>5079</v>
      </c>
      <c r="B5047" s="12">
        <v>41831</v>
      </c>
      <c r="C5047" s="4" t="s">
        <v>11</v>
      </c>
      <c r="D5047" s="4">
        <v>1.2</v>
      </c>
      <c r="E5047" s="4">
        <v>171</v>
      </c>
      <c r="F5047" s="5">
        <v>0.70833333333333337</v>
      </c>
      <c r="G5047" s="6">
        <v>330</v>
      </c>
      <c r="H5047" s="7">
        <v>54450</v>
      </c>
      <c r="I5047" s="7">
        <f>FlightsPivot[[#This Row],[Total Fare]]*10%</f>
        <v>5445</v>
      </c>
      <c r="J5047" s="7">
        <f>FlightsPivot[[#This Row],[Total Fare]]+FlightsPivot[[#This Row],[10% tax ]]</f>
        <v>59895</v>
      </c>
      <c r="K5047" s="4">
        <v>7</v>
      </c>
      <c r="L5047" s="4">
        <v>2014</v>
      </c>
      <c r="M5047" t="str">
        <f>INDEX(RoutesPivot[DepAirport],MATCH($C5047,RoutesPivot[[RouteID]:[RouteID]],0))</f>
        <v>ORD</v>
      </c>
      <c r="N5047" t="str">
        <f>INDEX(RoutesPivot[AirportID],MATCH($C5047,RoutesPivot[[RouteID]:[RouteID]],0))</f>
        <v>BOS</v>
      </c>
      <c r="O5047">
        <f>INDEX(RoutesPivot[Distance],MATCH($C5047,RoutesPivot[[RouteID]:[RouteID]],0))</f>
        <v>730</v>
      </c>
      <c r="P5047">
        <f>INDEX(RoutesPivot[ListPrice],MATCH($C5047,RoutesPivot[[RouteID]:[RouteID]],0))</f>
        <v>300</v>
      </c>
      <c r="Q5047" t="str">
        <f>INDEX(AirportPivot[AirportName],MATCH($N5047,AirportPivot[[AirportID]:[AirportID]],0))</f>
        <v>General Edward Lawrence Logan International</v>
      </c>
      <c r="R5047">
        <f>INDEX(AirportPivot[Gates (number of available)],MATCH($N5047,AirportPivot[[AirportID]:[AirportID]],0))</f>
        <v>63</v>
      </c>
    </row>
    <row r="5048" spans="1:18" x14ac:dyDescent="0.25">
      <c r="A5048" s="3" t="s">
        <v>5080</v>
      </c>
      <c r="B5048" s="12">
        <v>42210</v>
      </c>
      <c r="C5048" s="4" t="s">
        <v>25</v>
      </c>
      <c r="D5048" s="4">
        <v>3.1</v>
      </c>
      <c r="E5048" s="4">
        <v>115</v>
      </c>
      <c r="F5048" s="5">
        <v>0.70833333333333337</v>
      </c>
      <c r="G5048" s="6">
        <v>220</v>
      </c>
      <c r="H5048" s="7">
        <v>40700</v>
      </c>
      <c r="I5048" s="7">
        <f>FlightsPivot[[#This Row],[Total Fare]]*10%</f>
        <v>4070</v>
      </c>
      <c r="J5048" s="7">
        <f>FlightsPivot[[#This Row],[Total Fare]]+FlightsPivot[[#This Row],[10% tax ]]</f>
        <v>44770</v>
      </c>
      <c r="K5048" s="4">
        <v>7</v>
      </c>
      <c r="L5048" s="4">
        <v>2015</v>
      </c>
      <c r="M5048" t="str">
        <f>INDEX(RoutesPivot[DepAirport],MATCH($C5048,RoutesPivot[[RouteID]:[RouteID]],0))</f>
        <v>ORD</v>
      </c>
      <c r="N5048" t="str">
        <f>INDEX(RoutesPivot[AirportID],MATCH($C5048,RoutesPivot[[RouteID]:[RouteID]],0))</f>
        <v>DFW</v>
      </c>
      <c r="O5048">
        <f>INDEX(RoutesPivot[Distance],MATCH($C5048,RoutesPivot[[RouteID]:[RouteID]],0))</f>
        <v>700</v>
      </c>
      <c r="P5048">
        <f>INDEX(RoutesPivot[ListPrice],MATCH($C5048,RoutesPivot[[RouteID]:[RouteID]],0))</f>
        <v>200</v>
      </c>
      <c r="Q5048" t="str">
        <f>INDEX(AirportPivot[AirportName],MATCH($N5048,AirportPivot[[AirportID]:[AirportID]],0))</f>
        <v>Dallas/Fort Worth International</v>
      </c>
      <c r="R5048">
        <f>INDEX(AirportPivot[Gates (number of available)],MATCH($N5048,AirportPivot[[AirportID]:[AirportID]],0))</f>
        <v>130</v>
      </c>
    </row>
    <row r="5049" spans="1:18" x14ac:dyDescent="0.25">
      <c r="A5049" s="3" t="s">
        <v>5081</v>
      </c>
      <c r="B5049" s="12">
        <v>41657</v>
      </c>
      <c r="C5049" s="4" t="s">
        <v>27</v>
      </c>
      <c r="D5049" s="4">
        <v>10.9</v>
      </c>
      <c r="E5049" s="4">
        <v>162</v>
      </c>
      <c r="F5049" s="5">
        <v>0.83333333333333337</v>
      </c>
      <c r="G5049" s="6">
        <v>200</v>
      </c>
      <c r="H5049" s="7">
        <v>33000</v>
      </c>
      <c r="I5049" s="7">
        <f>FlightsPivot[[#This Row],[Total Fare]]*10%</f>
        <v>3300</v>
      </c>
      <c r="J5049" s="7">
        <f>FlightsPivot[[#This Row],[Total Fare]]+FlightsPivot[[#This Row],[10% tax ]]</f>
        <v>36300</v>
      </c>
      <c r="K5049" s="4">
        <v>1</v>
      </c>
      <c r="L5049" s="4">
        <v>2014</v>
      </c>
      <c r="M5049" t="str">
        <f>INDEX(RoutesPivot[DepAirport],MATCH($C5049,RoutesPivot[[RouteID]:[RouteID]],0))</f>
        <v>ORD</v>
      </c>
      <c r="N5049" t="str">
        <f>INDEX(RoutesPivot[AirportID],MATCH($C5049,RoutesPivot[[RouteID]:[RouteID]],0))</f>
        <v>ATL</v>
      </c>
      <c r="O5049">
        <f>INDEX(RoutesPivot[Distance],MATCH($C5049,RoutesPivot[[RouteID]:[RouteID]],0))</f>
        <v>510</v>
      </c>
      <c r="P5049">
        <f>INDEX(RoutesPivot[ListPrice],MATCH($C5049,RoutesPivot[[RouteID]:[RouteID]],0))</f>
        <v>200</v>
      </c>
      <c r="Q5049" t="str">
        <f>INDEX(AirportPivot[AirportName],MATCH($N5049,AirportPivot[[AirportID]:[AirportID]],0))</f>
        <v>Hartsfield-Jackson Atlanta International</v>
      </c>
      <c r="R5049">
        <f>INDEX(AirportPivot[Gates (number of available)],MATCH($N5049,AirportPivot[[AirportID]:[AirportID]],0))</f>
        <v>100</v>
      </c>
    </row>
    <row r="5050" spans="1:18" x14ac:dyDescent="0.25">
      <c r="A5050" s="3" t="s">
        <v>5082</v>
      </c>
      <c r="B5050" s="12">
        <v>42166</v>
      </c>
      <c r="C5050" s="4" t="s">
        <v>80</v>
      </c>
      <c r="D5050" s="4">
        <v>2</v>
      </c>
      <c r="E5050" s="4">
        <v>44</v>
      </c>
      <c r="F5050" s="5">
        <v>0.875</v>
      </c>
      <c r="G5050" s="6">
        <v>330</v>
      </c>
      <c r="H5050" s="7">
        <v>54450</v>
      </c>
      <c r="I5050" s="7">
        <f>FlightsPivot[[#This Row],[Total Fare]]*10%</f>
        <v>5445</v>
      </c>
      <c r="J5050" s="7">
        <f>FlightsPivot[[#This Row],[Total Fare]]+FlightsPivot[[#This Row],[10% tax ]]</f>
        <v>59895</v>
      </c>
      <c r="K5050" s="4">
        <v>6</v>
      </c>
      <c r="L5050" s="4">
        <v>2015</v>
      </c>
      <c r="M5050" t="str">
        <f>INDEX(RoutesPivot[DepAirport],MATCH($C5050,RoutesPivot[[RouteID]:[RouteID]],0))</f>
        <v>ORD</v>
      </c>
      <c r="N5050" t="str">
        <f>INDEX(RoutesPivot[AirportID],MATCH($C5050,RoutesPivot[[RouteID]:[RouteID]],0))</f>
        <v>MIA</v>
      </c>
      <c r="O5050">
        <f>INDEX(RoutesPivot[Distance],MATCH($C5050,RoutesPivot[[RouteID]:[RouteID]],0))</f>
        <v>1000</v>
      </c>
      <c r="P5050">
        <f>INDEX(RoutesPivot[ListPrice],MATCH($C5050,RoutesPivot[[RouteID]:[RouteID]],0))</f>
        <v>300</v>
      </c>
      <c r="Q5050" t="str">
        <f>INDEX(AirportPivot[AirportName],MATCH($N5050,AirportPivot[[AirportID]:[AirportID]],0))</f>
        <v>Miami International</v>
      </c>
      <c r="R5050">
        <f>INDEX(AirportPivot[Gates (number of available)],MATCH($N5050,AirportPivot[[AirportID]:[AirportID]],0))</f>
        <v>80</v>
      </c>
    </row>
    <row r="5051" spans="1:18" x14ac:dyDescent="0.25">
      <c r="A5051" s="3" t="s">
        <v>5083</v>
      </c>
      <c r="B5051" s="12">
        <v>42159</v>
      </c>
      <c r="C5051" s="4" t="s">
        <v>70</v>
      </c>
      <c r="D5051" s="4">
        <v>2.6</v>
      </c>
      <c r="E5051" s="4">
        <v>113</v>
      </c>
      <c r="F5051" s="5">
        <v>0.8125</v>
      </c>
      <c r="G5051" s="6">
        <v>302.5</v>
      </c>
      <c r="H5051" s="7">
        <v>55962.5</v>
      </c>
      <c r="I5051" s="7">
        <f>FlightsPivot[[#This Row],[Total Fare]]*10%</f>
        <v>5596.25</v>
      </c>
      <c r="J5051" s="7">
        <f>FlightsPivot[[#This Row],[Total Fare]]+FlightsPivot[[#This Row],[10% tax ]]</f>
        <v>61558.75</v>
      </c>
      <c r="K5051" s="4">
        <v>6</v>
      </c>
      <c r="L5051" s="4">
        <v>2015</v>
      </c>
      <c r="M5051" t="str">
        <f>INDEX(RoutesPivot[DepAirport],MATCH($C5051,RoutesPivot[[RouteID]:[RouteID]],0))</f>
        <v>ORD</v>
      </c>
      <c r="N5051" t="str">
        <f>INDEX(RoutesPivot[AirportID],MATCH($C5051,RoutesPivot[[RouteID]:[RouteID]],0))</f>
        <v>LAS</v>
      </c>
      <c r="O5051">
        <f>INDEX(RoutesPivot[Distance],MATCH($C5051,RoutesPivot[[RouteID]:[RouteID]],0))</f>
        <v>1100</v>
      </c>
      <c r="P5051">
        <f>INDEX(RoutesPivot[ListPrice],MATCH($C5051,RoutesPivot[[RouteID]:[RouteID]],0))</f>
        <v>275</v>
      </c>
      <c r="Q5051" t="str">
        <f>INDEX(AirportPivot[AirportName],MATCH($N5051,AirportPivot[[AirportID]:[AirportID]],0))</f>
        <v>McCarran International</v>
      </c>
      <c r="R5051">
        <f>INDEX(AirportPivot[Gates (number of available)],MATCH($N5051,AirportPivot[[AirportID]:[AirportID]],0))</f>
        <v>68</v>
      </c>
    </row>
    <row r="5052" spans="1:18" x14ac:dyDescent="0.25">
      <c r="A5052" s="3" t="s">
        <v>5084</v>
      </c>
      <c r="B5052" s="12">
        <v>41799</v>
      </c>
      <c r="C5052" s="4" t="s">
        <v>33</v>
      </c>
      <c r="D5052" s="4">
        <v>1.6</v>
      </c>
      <c r="E5052" s="4">
        <v>116</v>
      </c>
      <c r="F5052" s="5">
        <v>0.75</v>
      </c>
      <c r="G5052" s="6">
        <v>412.5</v>
      </c>
      <c r="H5052" s="7">
        <v>76312.5</v>
      </c>
      <c r="I5052" s="7">
        <f>FlightsPivot[[#This Row],[Total Fare]]*10%</f>
        <v>7631.25</v>
      </c>
      <c r="J5052" s="7">
        <f>FlightsPivot[[#This Row],[Total Fare]]+FlightsPivot[[#This Row],[10% tax ]]</f>
        <v>83943.75</v>
      </c>
      <c r="K5052" s="4">
        <v>6</v>
      </c>
      <c r="L5052" s="4">
        <v>2014</v>
      </c>
      <c r="M5052" t="str">
        <f>INDEX(RoutesPivot[DepAirport],MATCH($C5052,RoutesPivot[[RouteID]:[RouteID]],0))</f>
        <v>ORD</v>
      </c>
      <c r="N5052" t="str">
        <f>INDEX(RoutesPivot[AirportID],MATCH($C5052,RoutesPivot[[RouteID]:[RouteID]],0))</f>
        <v>SFO</v>
      </c>
      <c r="O5052">
        <f>INDEX(RoutesPivot[Distance],MATCH($C5052,RoutesPivot[[RouteID]:[RouteID]],0))</f>
        <v>1600</v>
      </c>
      <c r="P5052">
        <f>INDEX(RoutesPivot[ListPrice],MATCH($C5052,RoutesPivot[[RouteID]:[RouteID]],0))</f>
        <v>375</v>
      </c>
      <c r="Q5052" t="str">
        <f>INDEX(AirportPivot[AirportName],MATCH($N5052,AirportPivot[[AirportID]:[AirportID]],0))</f>
        <v>San Francisco International</v>
      </c>
      <c r="R5052">
        <f>INDEX(AirportPivot[Gates (number of available)],MATCH($N5052,AirportPivot[[AirportID]:[AirportID]],0))</f>
        <v>70</v>
      </c>
    </row>
    <row r="5053" spans="1:18" x14ac:dyDescent="0.25">
      <c r="A5053" s="3" t="s">
        <v>5085</v>
      </c>
      <c r="B5053" s="12">
        <v>42246</v>
      </c>
      <c r="C5053" s="4" t="s">
        <v>30</v>
      </c>
      <c r="D5053" s="4">
        <v>2.1</v>
      </c>
      <c r="E5053" s="4">
        <v>103</v>
      </c>
      <c r="F5053" s="5">
        <v>0.58333333333333337</v>
      </c>
      <c r="G5053" s="6">
        <v>275</v>
      </c>
      <c r="H5053" s="7">
        <v>50875</v>
      </c>
      <c r="I5053" s="7">
        <f>FlightsPivot[[#This Row],[Total Fare]]*10%</f>
        <v>5087.5</v>
      </c>
      <c r="J5053" s="7">
        <f>FlightsPivot[[#This Row],[Total Fare]]+FlightsPivot[[#This Row],[10% tax ]]</f>
        <v>55962.5</v>
      </c>
      <c r="K5053" s="4">
        <v>8</v>
      </c>
      <c r="L5053" s="4">
        <v>2015</v>
      </c>
      <c r="M5053" t="str">
        <f>INDEX(RoutesPivot[DepAirport],MATCH($C5053,RoutesPivot[[RouteID]:[RouteID]],0))</f>
        <v>ORD</v>
      </c>
      <c r="N5053" t="str">
        <f>INDEX(RoutesPivot[AirportID],MATCH($C5053,RoutesPivot[[RouteID]:[RouteID]],0))</f>
        <v>MCO</v>
      </c>
      <c r="O5053">
        <f>INDEX(RoutesPivot[Distance],MATCH($C5053,RoutesPivot[[RouteID]:[RouteID]],0))</f>
        <v>850</v>
      </c>
      <c r="P5053">
        <f>INDEX(RoutesPivot[ListPrice],MATCH($C5053,RoutesPivot[[RouteID]:[RouteID]],0))</f>
        <v>250</v>
      </c>
      <c r="Q5053" t="str">
        <f>INDEX(AirportPivot[AirportName],MATCH($N5053,AirportPivot[[AirportID]:[AirportID]],0))</f>
        <v>Orlando International</v>
      </c>
      <c r="R5053">
        <f>INDEX(AirportPivot[Gates (number of available)],MATCH($N5053,AirportPivot[[AirportID]:[AirportID]],0))</f>
        <v>67</v>
      </c>
    </row>
    <row r="5054" spans="1:18" x14ac:dyDescent="0.25">
      <c r="A5054" s="3" t="s">
        <v>5086</v>
      </c>
      <c r="B5054" s="12">
        <v>42189</v>
      </c>
      <c r="C5054" s="4" t="s">
        <v>23</v>
      </c>
      <c r="D5054" s="4">
        <v>1.9</v>
      </c>
      <c r="E5054" s="4">
        <v>91</v>
      </c>
      <c r="F5054" s="5">
        <v>0.5</v>
      </c>
      <c r="G5054" s="6">
        <v>330</v>
      </c>
      <c r="H5054" s="7">
        <v>61050</v>
      </c>
      <c r="I5054" s="7">
        <f>FlightsPivot[[#This Row],[Total Fare]]*10%</f>
        <v>6105</v>
      </c>
      <c r="J5054" s="7">
        <f>FlightsPivot[[#This Row],[Total Fare]]+FlightsPivot[[#This Row],[10% tax ]]</f>
        <v>67155</v>
      </c>
      <c r="K5054" s="4">
        <v>7</v>
      </c>
      <c r="L5054" s="4">
        <v>2015</v>
      </c>
      <c r="M5054" t="str">
        <f>INDEX(RoutesPivot[DepAirport],MATCH($C5054,RoutesPivot[[RouteID]:[RouteID]],0))</f>
        <v>ORD</v>
      </c>
      <c r="N5054" t="str">
        <f>INDEX(RoutesPivot[AirportID],MATCH($C5054,RoutesPivot[[RouteID]:[RouteID]],0))</f>
        <v>DEN</v>
      </c>
      <c r="O5054">
        <f>INDEX(RoutesPivot[Distance],MATCH($C5054,RoutesPivot[[RouteID]:[RouteID]],0))</f>
        <v>800</v>
      </c>
      <c r="P5054">
        <f>INDEX(RoutesPivot[ListPrice],MATCH($C5054,RoutesPivot[[RouteID]:[RouteID]],0))</f>
        <v>300</v>
      </c>
      <c r="Q5054" t="str">
        <f>INDEX(AirportPivot[AirportName],MATCH($N5054,AirportPivot[[AirportID]:[AirportID]],0))</f>
        <v>Denver International</v>
      </c>
      <c r="R5054">
        <f>INDEX(AirportPivot[Gates (number of available)],MATCH($N5054,AirportPivot[[AirportID]:[AirportID]],0))</f>
        <v>75</v>
      </c>
    </row>
    <row r="5055" spans="1:18" x14ac:dyDescent="0.25">
      <c r="A5055" s="3" t="s">
        <v>5087</v>
      </c>
      <c r="B5055" s="12">
        <v>42124</v>
      </c>
      <c r="C5055" s="4" t="s">
        <v>15</v>
      </c>
      <c r="D5055" s="4">
        <v>4.5</v>
      </c>
      <c r="E5055" s="4">
        <v>43</v>
      </c>
      <c r="F5055" s="5">
        <v>0.375</v>
      </c>
      <c r="G5055" s="6">
        <v>225</v>
      </c>
      <c r="H5055" s="7">
        <v>37125</v>
      </c>
      <c r="I5055" s="7">
        <f>FlightsPivot[[#This Row],[Total Fare]]*10%</f>
        <v>3712.5</v>
      </c>
      <c r="J5055" s="7">
        <f>FlightsPivot[[#This Row],[Total Fare]]+FlightsPivot[[#This Row],[10% tax ]]</f>
        <v>40837.5</v>
      </c>
      <c r="K5055" s="4">
        <v>4</v>
      </c>
      <c r="L5055" s="4">
        <v>2015</v>
      </c>
      <c r="M5055" t="str">
        <f>INDEX(RoutesPivot[DepAirport],MATCH($C5055,RoutesPivot[[RouteID]:[RouteID]],0))</f>
        <v>ORD</v>
      </c>
      <c r="N5055" t="str">
        <f>INDEX(RoutesPivot[AirportID],MATCH($C5055,RoutesPivot[[RouteID]:[RouteID]],0))</f>
        <v>EWR</v>
      </c>
      <c r="O5055">
        <f>INDEX(RoutesPivot[Distance],MATCH($C5055,RoutesPivot[[RouteID]:[RouteID]],0))</f>
        <v>600</v>
      </c>
      <c r="P5055">
        <f>INDEX(RoutesPivot[ListPrice],MATCH($C5055,RoutesPivot[[RouteID]:[RouteID]],0))</f>
        <v>225</v>
      </c>
      <c r="Q5055" t="str">
        <f>INDEX(AirportPivot[AirportName],MATCH($N5055,AirportPivot[[AirportID]:[AirportID]],0))</f>
        <v>Newark Liberty International</v>
      </c>
      <c r="R5055">
        <f>INDEX(AirportPivot[Gates (number of available)],MATCH($N5055,AirportPivot[[AirportID]:[AirportID]],0))</f>
        <v>82</v>
      </c>
    </row>
    <row r="5056" spans="1:18" x14ac:dyDescent="0.25">
      <c r="A5056" s="3" t="s">
        <v>5088</v>
      </c>
      <c r="B5056" s="12">
        <v>42091</v>
      </c>
      <c r="C5056" s="4" t="s">
        <v>103</v>
      </c>
      <c r="D5056" s="4">
        <v>0.3</v>
      </c>
      <c r="E5056" s="4">
        <v>206</v>
      </c>
      <c r="F5056" s="5">
        <v>0.75</v>
      </c>
      <c r="G5056" s="6">
        <v>300</v>
      </c>
      <c r="H5056" s="7">
        <v>49500</v>
      </c>
      <c r="I5056" s="7">
        <f>FlightsPivot[[#This Row],[Total Fare]]*10%</f>
        <v>4950</v>
      </c>
      <c r="J5056" s="7">
        <f>FlightsPivot[[#This Row],[Total Fare]]+FlightsPivot[[#This Row],[10% tax ]]</f>
        <v>54450</v>
      </c>
      <c r="K5056" s="4">
        <v>3</v>
      </c>
      <c r="L5056" s="4">
        <v>2015</v>
      </c>
      <c r="M5056" t="str">
        <f>INDEX(RoutesPivot[DepAirport],MATCH($C5056,RoutesPivot[[RouteID]:[RouteID]],0))</f>
        <v>ORD</v>
      </c>
      <c r="N5056" t="str">
        <f>INDEX(RoutesPivot[AirportID],MATCH($C5056,RoutesPivot[[RouteID]:[RouteID]],0))</f>
        <v>IAD</v>
      </c>
      <c r="O5056">
        <f>INDEX(RoutesPivot[Distance],MATCH($C5056,RoutesPivot[[RouteID]:[RouteID]],0))</f>
        <v>515</v>
      </c>
      <c r="P5056">
        <f>INDEX(RoutesPivot[ListPrice],MATCH($C5056,RoutesPivot[[RouteID]:[RouteID]],0))</f>
        <v>300</v>
      </c>
      <c r="Q5056" t="str">
        <f>INDEX(AirportPivot[AirportName],MATCH($N5056,AirportPivot[[AirportID]:[AirportID]],0))</f>
        <v>Washington Dulles International</v>
      </c>
      <c r="R5056">
        <f>INDEX(AirportPivot[Gates (number of available)],MATCH($N5056,AirportPivot[[AirportID]:[AirportID]],0))</f>
        <v>95</v>
      </c>
    </row>
    <row r="5057" spans="1:18" x14ac:dyDescent="0.25">
      <c r="A5057" s="3" t="s">
        <v>5089</v>
      </c>
      <c r="B5057" s="12">
        <v>41742</v>
      </c>
      <c r="C5057" s="4" t="s">
        <v>17</v>
      </c>
      <c r="D5057" s="4">
        <v>4.5</v>
      </c>
      <c r="E5057" s="4">
        <v>51</v>
      </c>
      <c r="F5057" s="5">
        <v>0.75</v>
      </c>
      <c r="G5057" s="6">
        <v>350</v>
      </c>
      <c r="H5057" s="7">
        <v>57750</v>
      </c>
      <c r="I5057" s="7">
        <f>FlightsPivot[[#This Row],[Total Fare]]*10%</f>
        <v>5775</v>
      </c>
      <c r="J5057" s="7">
        <f>FlightsPivot[[#This Row],[Total Fare]]+FlightsPivot[[#This Row],[10% tax ]]</f>
        <v>63525</v>
      </c>
      <c r="K5057" s="4">
        <v>4</v>
      </c>
      <c r="L5057" s="4">
        <v>2014</v>
      </c>
      <c r="M5057" t="str">
        <f>INDEX(RoutesPivot[DepAirport],MATCH($C5057,RoutesPivot[[RouteID]:[RouteID]],0))</f>
        <v>ORD</v>
      </c>
      <c r="N5057" t="str">
        <f>INDEX(RoutesPivot[AirportID],MATCH($C5057,RoutesPivot[[RouteID]:[RouteID]],0))</f>
        <v>LAX</v>
      </c>
      <c r="O5057">
        <f>INDEX(RoutesPivot[Distance],MATCH($C5057,RoutesPivot[[RouteID]:[RouteID]],0))</f>
        <v>1518</v>
      </c>
      <c r="P5057">
        <f>INDEX(RoutesPivot[ListPrice],MATCH($C5057,RoutesPivot[[RouteID]:[RouteID]],0))</f>
        <v>350</v>
      </c>
      <c r="Q5057" t="str">
        <f>INDEX(AirportPivot[AirportName],MATCH($N5057,AirportPivot[[AirportID]:[AirportID]],0))</f>
        <v>Los Angeles International</v>
      </c>
      <c r="R5057">
        <f>INDEX(AirportPivot[Gates (number of available)],MATCH($N5057,AirportPivot[[AirportID]:[AirportID]],0))</f>
        <v>86</v>
      </c>
    </row>
    <row r="5058" spans="1:18" x14ac:dyDescent="0.25">
      <c r="A5058" s="3" t="s">
        <v>5090</v>
      </c>
      <c r="B5058" s="12">
        <v>42227</v>
      </c>
      <c r="C5058" s="4" t="s">
        <v>30</v>
      </c>
      <c r="D5058" s="4">
        <v>2.5</v>
      </c>
      <c r="E5058" s="4">
        <v>107</v>
      </c>
      <c r="F5058" s="5">
        <v>0.66666666666666663</v>
      </c>
      <c r="G5058" s="6">
        <v>275</v>
      </c>
      <c r="H5058" s="7">
        <v>50875</v>
      </c>
      <c r="I5058" s="7">
        <f>FlightsPivot[[#This Row],[Total Fare]]*10%</f>
        <v>5087.5</v>
      </c>
      <c r="J5058" s="7">
        <f>FlightsPivot[[#This Row],[Total Fare]]+FlightsPivot[[#This Row],[10% tax ]]</f>
        <v>55962.5</v>
      </c>
      <c r="K5058" s="4">
        <v>8</v>
      </c>
      <c r="L5058" s="4">
        <v>2015</v>
      </c>
      <c r="M5058" t="str">
        <f>INDEX(RoutesPivot[DepAirport],MATCH($C5058,RoutesPivot[[RouteID]:[RouteID]],0))</f>
        <v>ORD</v>
      </c>
      <c r="N5058" t="str">
        <f>INDEX(RoutesPivot[AirportID],MATCH($C5058,RoutesPivot[[RouteID]:[RouteID]],0))</f>
        <v>MCO</v>
      </c>
      <c r="O5058">
        <f>INDEX(RoutesPivot[Distance],MATCH($C5058,RoutesPivot[[RouteID]:[RouteID]],0))</f>
        <v>850</v>
      </c>
      <c r="P5058">
        <f>INDEX(RoutesPivot[ListPrice],MATCH($C5058,RoutesPivot[[RouteID]:[RouteID]],0))</f>
        <v>250</v>
      </c>
      <c r="Q5058" t="str">
        <f>INDEX(AirportPivot[AirportName],MATCH($N5058,AirportPivot[[AirportID]:[AirportID]],0))</f>
        <v>Orlando International</v>
      </c>
      <c r="R5058">
        <f>INDEX(AirportPivot[Gates (number of available)],MATCH($N5058,AirportPivot[[AirportID]:[AirportID]],0))</f>
        <v>67</v>
      </c>
    </row>
    <row r="5059" spans="1:18" x14ac:dyDescent="0.25">
      <c r="A5059" s="3" t="s">
        <v>5091</v>
      </c>
      <c r="B5059" s="12">
        <v>41786</v>
      </c>
      <c r="C5059" s="4" t="s">
        <v>33</v>
      </c>
      <c r="D5059" s="4">
        <v>1.5</v>
      </c>
      <c r="E5059" s="4">
        <v>19</v>
      </c>
      <c r="F5059" s="5">
        <v>0.79166666666666663</v>
      </c>
      <c r="G5059" s="6">
        <v>375</v>
      </c>
      <c r="H5059" s="7">
        <v>69375</v>
      </c>
      <c r="I5059" s="7">
        <f>FlightsPivot[[#This Row],[Total Fare]]*10%</f>
        <v>6937.5</v>
      </c>
      <c r="J5059" s="7">
        <f>FlightsPivot[[#This Row],[Total Fare]]+FlightsPivot[[#This Row],[10% tax ]]</f>
        <v>76312.5</v>
      </c>
      <c r="K5059" s="4">
        <v>5</v>
      </c>
      <c r="L5059" s="4">
        <v>2014</v>
      </c>
      <c r="M5059" t="str">
        <f>INDEX(RoutesPivot[DepAirport],MATCH($C5059,RoutesPivot[[RouteID]:[RouteID]],0))</f>
        <v>ORD</v>
      </c>
      <c r="N5059" t="str">
        <f>INDEX(RoutesPivot[AirportID],MATCH($C5059,RoutesPivot[[RouteID]:[RouteID]],0))</f>
        <v>SFO</v>
      </c>
      <c r="O5059">
        <f>INDEX(RoutesPivot[Distance],MATCH($C5059,RoutesPivot[[RouteID]:[RouteID]],0))</f>
        <v>1600</v>
      </c>
      <c r="P5059">
        <f>INDEX(RoutesPivot[ListPrice],MATCH($C5059,RoutesPivot[[RouteID]:[RouteID]],0))</f>
        <v>375</v>
      </c>
      <c r="Q5059" t="str">
        <f>INDEX(AirportPivot[AirportName],MATCH($N5059,AirportPivot[[AirportID]:[AirportID]],0))</f>
        <v>San Francisco International</v>
      </c>
      <c r="R5059">
        <f>INDEX(AirportPivot[Gates (number of available)],MATCH($N5059,AirportPivot[[AirportID]:[AirportID]],0))</f>
        <v>70</v>
      </c>
    </row>
    <row r="5060" spans="1:18" x14ac:dyDescent="0.25">
      <c r="A5060" s="3" t="s">
        <v>5092</v>
      </c>
      <c r="B5060" s="12">
        <v>42288</v>
      </c>
      <c r="C5060" s="4" t="s">
        <v>27</v>
      </c>
      <c r="D5060" s="4">
        <v>8.6999999999999993</v>
      </c>
      <c r="E5060" s="4">
        <v>70</v>
      </c>
      <c r="F5060" s="5">
        <v>0.54166666666666663</v>
      </c>
      <c r="G5060" s="6">
        <v>200</v>
      </c>
      <c r="H5060" s="7">
        <v>36200</v>
      </c>
      <c r="I5060" s="7">
        <f>FlightsPivot[[#This Row],[Total Fare]]*10%</f>
        <v>3620</v>
      </c>
      <c r="J5060" s="7">
        <f>FlightsPivot[[#This Row],[Total Fare]]+FlightsPivot[[#This Row],[10% tax ]]</f>
        <v>39820</v>
      </c>
      <c r="K5060" s="4">
        <v>10</v>
      </c>
      <c r="L5060" s="4">
        <v>2015</v>
      </c>
      <c r="M5060" t="str">
        <f>INDEX(RoutesPivot[DepAirport],MATCH($C5060,RoutesPivot[[RouteID]:[RouteID]],0))</f>
        <v>ORD</v>
      </c>
      <c r="N5060" t="str">
        <f>INDEX(RoutesPivot[AirportID],MATCH($C5060,RoutesPivot[[RouteID]:[RouteID]],0))</f>
        <v>ATL</v>
      </c>
      <c r="O5060">
        <f>INDEX(RoutesPivot[Distance],MATCH($C5060,RoutesPivot[[RouteID]:[RouteID]],0))</f>
        <v>510</v>
      </c>
      <c r="P5060">
        <f>INDEX(RoutesPivot[ListPrice],MATCH($C5060,RoutesPivot[[RouteID]:[RouteID]],0))</f>
        <v>200</v>
      </c>
      <c r="Q5060" t="str">
        <f>INDEX(AirportPivot[AirportName],MATCH($N5060,AirportPivot[[AirportID]:[AirportID]],0))</f>
        <v>Hartsfield-Jackson Atlanta International</v>
      </c>
      <c r="R5060">
        <f>INDEX(AirportPivot[Gates (number of available)],MATCH($N5060,AirportPivot[[AirportID]:[AirportID]],0))</f>
        <v>100</v>
      </c>
    </row>
    <row r="5061" spans="1:18" x14ac:dyDescent="0.25">
      <c r="A5061" s="3" t="s">
        <v>5093</v>
      </c>
      <c r="B5061" s="12">
        <v>42222</v>
      </c>
      <c r="C5061" s="4" t="s">
        <v>25</v>
      </c>
      <c r="D5061" s="4">
        <v>2.6</v>
      </c>
      <c r="E5061" s="4">
        <v>8</v>
      </c>
      <c r="F5061" s="5">
        <v>0.375</v>
      </c>
      <c r="G5061" s="6">
        <v>220</v>
      </c>
      <c r="H5061" s="7">
        <v>40700</v>
      </c>
      <c r="I5061" s="7">
        <f>FlightsPivot[[#This Row],[Total Fare]]*10%</f>
        <v>4070</v>
      </c>
      <c r="J5061" s="7">
        <f>FlightsPivot[[#This Row],[Total Fare]]+FlightsPivot[[#This Row],[10% tax ]]</f>
        <v>44770</v>
      </c>
      <c r="K5061" s="4">
        <v>8</v>
      </c>
      <c r="L5061" s="4">
        <v>2015</v>
      </c>
      <c r="M5061" t="str">
        <f>INDEX(RoutesPivot[DepAirport],MATCH($C5061,RoutesPivot[[RouteID]:[RouteID]],0))</f>
        <v>ORD</v>
      </c>
      <c r="N5061" t="str">
        <f>INDEX(RoutesPivot[AirportID],MATCH($C5061,RoutesPivot[[RouteID]:[RouteID]],0))</f>
        <v>DFW</v>
      </c>
      <c r="O5061">
        <f>INDEX(RoutesPivot[Distance],MATCH($C5061,RoutesPivot[[RouteID]:[RouteID]],0))</f>
        <v>700</v>
      </c>
      <c r="P5061">
        <f>INDEX(RoutesPivot[ListPrice],MATCH($C5061,RoutesPivot[[RouteID]:[RouteID]],0))</f>
        <v>200</v>
      </c>
      <c r="Q5061" t="str">
        <f>INDEX(AirportPivot[AirportName],MATCH($N5061,AirportPivot[[AirportID]:[AirportID]],0))</f>
        <v>Dallas/Fort Worth International</v>
      </c>
      <c r="R5061">
        <f>INDEX(AirportPivot[Gates (number of available)],MATCH($N5061,AirportPivot[[AirportID]:[AirportID]],0))</f>
        <v>130</v>
      </c>
    </row>
    <row r="5062" spans="1:18" x14ac:dyDescent="0.25">
      <c r="A5062" s="3" t="s">
        <v>5094</v>
      </c>
      <c r="B5062" s="12">
        <v>42147</v>
      </c>
      <c r="C5062" s="4" t="s">
        <v>83</v>
      </c>
      <c r="D5062" s="4">
        <v>3.2</v>
      </c>
      <c r="E5062" s="4">
        <v>16</v>
      </c>
      <c r="F5062" s="5">
        <v>0.375</v>
      </c>
      <c r="G5062" s="6">
        <v>240</v>
      </c>
      <c r="H5062" s="7">
        <v>44400</v>
      </c>
      <c r="I5062" s="7">
        <f>FlightsPivot[[#This Row],[Total Fare]]*10%</f>
        <v>4440</v>
      </c>
      <c r="J5062" s="7">
        <f>FlightsPivot[[#This Row],[Total Fare]]+FlightsPivot[[#This Row],[10% tax ]]</f>
        <v>48840</v>
      </c>
      <c r="K5062" s="4">
        <v>5</v>
      </c>
      <c r="L5062" s="4">
        <v>2015</v>
      </c>
      <c r="M5062" t="str">
        <f>INDEX(RoutesPivot[DepAirport],MATCH($C5062,RoutesPivot[[RouteID]:[RouteID]],0))</f>
        <v>ORD</v>
      </c>
      <c r="N5062" t="str">
        <f>INDEX(RoutesPivot[AirportID],MATCH($C5062,RoutesPivot[[RouteID]:[RouteID]],0))</f>
        <v>BWI</v>
      </c>
      <c r="O5062">
        <f>INDEX(RoutesPivot[Distance],MATCH($C5062,RoutesPivot[[RouteID]:[RouteID]],0))</f>
        <v>520</v>
      </c>
      <c r="P5062">
        <f>INDEX(RoutesPivot[ListPrice],MATCH($C5062,RoutesPivot[[RouteID]:[RouteID]],0))</f>
        <v>240</v>
      </c>
      <c r="Q5062" t="str">
        <f>INDEX(AirportPivot[AirportName],MATCH($N5062,AirportPivot[[AirportID]:[AirportID]],0))</f>
        <v>Baltimore/Washington International Thurgood Marshall</v>
      </c>
      <c r="R5062">
        <f>INDEX(AirportPivot[Gates (number of available)],MATCH($N5062,AirportPivot[[AirportID]:[AirportID]],0))</f>
        <v>58</v>
      </c>
    </row>
    <row r="5063" spans="1:18" x14ac:dyDescent="0.25">
      <c r="A5063" s="3" t="s">
        <v>5095</v>
      </c>
      <c r="B5063" s="12">
        <v>42207</v>
      </c>
      <c r="C5063" s="4" t="s">
        <v>23</v>
      </c>
      <c r="D5063" s="4">
        <v>2.9</v>
      </c>
      <c r="E5063" s="4">
        <v>173</v>
      </c>
      <c r="F5063" s="5">
        <v>0.64583333333333337</v>
      </c>
      <c r="G5063" s="6">
        <v>330</v>
      </c>
      <c r="H5063" s="7">
        <v>54450</v>
      </c>
      <c r="I5063" s="7">
        <f>FlightsPivot[[#This Row],[Total Fare]]*10%</f>
        <v>5445</v>
      </c>
      <c r="J5063" s="7">
        <f>FlightsPivot[[#This Row],[Total Fare]]+FlightsPivot[[#This Row],[10% tax ]]</f>
        <v>59895</v>
      </c>
      <c r="K5063" s="4">
        <v>7</v>
      </c>
      <c r="L5063" s="4">
        <v>2015</v>
      </c>
      <c r="M5063" t="str">
        <f>INDEX(RoutesPivot[DepAirport],MATCH($C5063,RoutesPivot[[RouteID]:[RouteID]],0))</f>
        <v>ORD</v>
      </c>
      <c r="N5063" t="str">
        <f>INDEX(RoutesPivot[AirportID],MATCH($C5063,RoutesPivot[[RouteID]:[RouteID]],0))</f>
        <v>DEN</v>
      </c>
      <c r="O5063">
        <f>INDEX(RoutesPivot[Distance],MATCH($C5063,RoutesPivot[[RouteID]:[RouteID]],0))</f>
        <v>800</v>
      </c>
      <c r="P5063">
        <f>INDEX(RoutesPivot[ListPrice],MATCH($C5063,RoutesPivot[[RouteID]:[RouteID]],0))</f>
        <v>300</v>
      </c>
      <c r="Q5063" t="str">
        <f>INDEX(AirportPivot[AirportName],MATCH($N5063,AirportPivot[[AirportID]:[AirportID]],0))</f>
        <v>Denver International</v>
      </c>
      <c r="R5063">
        <f>INDEX(AirportPivot[Gates (number of available)],MATCH($N5063,AirportPivot[[AirportID]:[AirportID]],0))</f>
        <v>75</v>
      </c>
    </row>
    <row r="5064" spans="1:18" x14ac:dyDescent="0.25">
      <c r="A5064" s="3" t="s">
        <v>5096</v>
      </c>
      <c r="B5064" s="12">
        <v>42019</v>
      </c>
      <c r="C5064" s="4" t="s">
        <v>37</v>
      </c>
      <c r="D5064" s="4">
        <v>1.8</v>
      </c>
      <c r="E5064" s="4">
        <v>132</v>
      </c>
      <c r="F5064" s="5">
        <v>0.58333333333333337</v>
      </c>
      <c r="G5064" s="6">
        <v>350</v>
      </c>
      <c r="H5064" s="7">
        <v>64750</v>
      </c>
      <c r="I5064" s="7">
        <f>FlightsPivot[[#This Row],[Total Fare]]*10%</f>
        <v>6475</v>
      </c>
      <c r="J5064" s="7">
        <f>FlightsPivot[[#This Row],[Total Fare]]+FlightsPivot[[#This Row],[10% tax ]]</f>
        <v>71225</v>
      </c>
      <c r="K5064" s="4">
        <v>1</v>
      </c>
      <c r="L5064" s="4">
        <v>2015</v>
      </c>
      <c r="M5064" t="str">
        <f>INDEX(RoutesPivot[DepAirport],MATCH($C5064,RoutesPivot[[RouteID]:[RouteID]],0))</f>
        <v>ORD</v>
      </c>
      <c r="N5064" t="str">
        <f>INDEX(RoutesPivot[AirportID],MATCH($C5064,RoutesPivot[[RouteID]:[RouteID]],0))</f>
        <v>SEA</v>
      </c>
      <c r="O5064">
        <f>INDEX(RoutesPivot[Distance],MATCH($C5064,RoutesPivot[[RouteID]:[RouteID]],0))</f>
        <v>1500</v>
      </c>
      <c r="P5064">
        <f>INDEX(RoutesPivot[ListPrice],MATCH($C5064,RoutesPivot[[RouteID]:[RouteID]],0))</f>
        <v>350</v>
      </c>
      <c r="Q5064" t="str">
        <f>INDEX(AirportPivot[AirportName],MATCH($N5064,AirportPivot[[AirportID]:[AirportID]],0))</f>
        <v>Seattle-Tacoma International</v>
      </c>
      <c r="R5064">
        <f>INDEX(AirportPivot[Gates (number of available)],MATCH($N5064,AirportPivot[[AirportID]:[AirportID]],0))</f>
        <v>58</v>
      </c>
    </row>
    <row r="5065" spans="1:18" x14ac:dyDescent="0.25">
      <c r="A5065" s="3" t="s">
        <v>5097</v>
      </c>
      <c r="B5065" s="12">
        <v>42121</v>
      </c>
      <c r="C5065" s="4" t="s">
        <v>40</v>
      </c>
      <c r="D5065" s="4">
        <v>2.6</v>
      </c>
      <c r="E5065" s="4">
        <v>7</v>
      </c>
      <c r="F5065" s="5">
        <v>0.33333333333333331</v>
      </c>
      <c r="G5065" s="6">
        <v>115</v>
      </c>
      <c r="H5065" s="7">
        <v>21275</v>
      </c>
      <c r="I5065" s="7">
        <f>FlightsPivot[[#This Row],[Total Fare]]*10%</f>
        <v>2127.5</v>
      </c>
      <c r="J5065" s="7">
        <f>FlightsPivot[[#This Row],[Total Fare]]+FlightsPivot[[#This Row],[10% tax ]]</f>
        <v>23402.5</v>
      </c>
      <c r="K5065" s="4">
        <v>4</v>
      </c>
      <c r="L5065" s="4">
        <v>2015</v>
      </c>
      <c r="M5065" t="str">
        <f>INDEX(RoutesPivot[DepAirport],MATCH($C5065,RoutesPivot[[RouteID]:[RouteID]],0))</f>
        <v>ORD</v>
      </c>
      <c r="N5065" t="str">
        <f>INDEX(RoutesPivot[AirportID],MATCH($C5065,RoutesPivot[[RouteID]:[RouteID]],0))</f>
        <v>MSP</v>
      </c>
      <c r="O5065">
        <f>INDEX(RoutesPivot[Distance],MATCH($C5065,RoutesPivot[[RouteID]:[RouteID]],0))</f>
        <v>300</v>
      </c>
      <c r="P5065">
        <f>INDEX(RoutesPivot[ListPrice],MATCH($C5065,RoutesPivot[[RouteID]:[RouteID]],0))</f>
        <v>115</v>
      </c>
      <c r="Q5065" t="str">
        <f>INDEX(AirportPivot[AirportName],MATCH($N5065,AirportPivot[[AirportID]:[AirportID]],0))</f>
        <v>Minneapolis-St Paul International/Wold-Chamberlain</v>
      </c>
      <c r="R5065">
        <f>INDEX(AirportPivot[Gates (number of available)],MATCH($N5065,AirportPivot[[AirportID]:[AirportID]],0))</f>
        <v>65</v>
      </c>
    </row>
    <row r="5066" spans="1:18" x14ac:dyDescent="0.25">
      <c r="A5066" s="3" t="s">
        <v>5098</v>
      </c>
      <c r="B5066" s="12">
        <v>42365</v>
      </c>
      <c r="C5066" s="4" t="s">
        <v>33</v>
      </c>
      <c r="D5066" s="4">
        <v>3.8</v>
      </c>
      <c r="E5066" s="4">
        <v>83</v>
      </c>
      <c r="F5066" s="5">
        <v>0.66666666666666663</v>
      </c>
      <c r="G5066" s="6">
        <v>525</v>
      </c>
      <c r="H5066" s="7">
        <v>95025</v>
      </c>
      <c r="I5066" s="7">
        <f>FlightsPivot[[#This Row],[Total Fare]]*10%</f>
        <v>9502.5</v>
      </c>
      <c r="J5066" s="7">
        <f>FlightsPivot[[#This Row],[Total Fare]]+FlightsPivot[[#This Row],[10% tax ]]</f>
        <v>104527.5</v>
      </c>
      <c r="K5066" s="4">
        <v>12</v>
      </c>
      <c r="L5066" s="4">
        <v>2015</v>
      </c>
      <c r="M5066" t="str">
        <f>INDEX(RoutesPivot[DepAirport],MATCH($C5066,RoutesPivot[[RouteID]:[RouteID]],0))</f>
        <v>ORD</v>
      </c>
      <c r="N5066" t="str">
        <f>INDEX(RoutesPivot[AirportID],MATCH($C5066,RoutesPivot[[RouteID]:[RouteID]],0))</f>
        <v>SFO</v>
      </c>
      <c r="O5066">
        <f>INDEX(RoutesPivot[Distance],MATCH($C5066,RoutesPivot[[RouteID]:[RouteID]],0))</f>
        <v>1600</v>
      </c>
      <c r="P5066">
        <f>INDEX(RoutesPivot[ListPrice],MATCH($C5066,RoutesPivot[[RouteID]:[RouteID]],0))</f>
        <v>375</v>
      </c>
      <c r="Q5066" t="str">
        <f>INDEX(AirportPivot[AirportName],MATCH($N5066,AirportPivot[[AirportID]:[AirportID]],0))</f>
        <v>San Francisco International</v>
      </c>
      <c r="R5066">
        <f>INDEX(AirportPivot[Gates (number of available)],MATCH($N5066,AirportPivot[[AirportID]:[AirportID]],0))</f>
        <v>70</v>
      </c>
    </row>
    <row r="5067" spans="1:18" x14ac:dyDescent="0.25">
      <c r="A5067" s="3" t="s">
        <v>5099</v>
      </c>
      <c r="B5067" s="12">
        <v>41804</v>
      </c>
      <c r="C5067" s="4" t="s">
        <v>80</v>
      </c>
      <c r="D5067" s="4">
        <v>1.2</v>
      </c>
      <c r="E5067" s="4">
        <v>156</v>
      </c>
      <c r="F5067" s="5">
        <v>0.75</v>
      </c>
      <c r="G5067" s="6">
        <v>330</v>
      </c>
      <c r="H5067" s="7">
        <v>54450</v>
      </c>
      <c r="I5067" s="7">
        <f>FlightsPivot[[#This Row],[Total Fare]]*10%</f>
        <v>5445</v>
      </c>
      <c r="J5067" s="7">
        <f>FlightsPivot[[#This Row],[Total Fare]]+FlightsPivot[[#This Row],[10% tax ]]</f>
        <v>59895</v>
      </c>
      <c r="K5067" s="4">
        <v>6</v>
      </c>
      <c r="L5067" s="4">
        <v>2014</v>
      </c>
      <c r="M5067" t="str">
        <f>INDEX(RoutesPivot[DepAirport],MATCH($C5067,RoutesPivot[[RouteID]:[RouteID]],0))</f>
        <v>ORD</v>
      </c>
      <c r="N5067" t="str">
        <f>INDEX(RoutesPivot[AirportID],MATCH($C5067,RoutesPivot[[RouteID]:[RouteID]],0))</f>
        <v>MIA</v>
      </c>
      <c r="O5067">
        <f>INDEX(RoutesPivot[Distance],MATCH($C5067,RoutesPivot[[RouteID]:[RouteID]],0))</f>
        <v>1000</v>
      </c>
      <c r="P5067">
        <f>INDEX(RoutesPivot[ListPrice],MATCH($C5067,RoutesPivot[[RouteID]:[RouteID]],0))</f>
        <v>300</v>
      </c>
      <c r="Q5067" t="str">
        <f>INDEX(AirportPivot[AirportName],MATCH($N5067,AirportPivot[[AirportID]:[AirportID]],0))</f>
        <v>Miami International</v>
      </c>
      <c r="R5067">
        <f>INDEX(AirportPivot[Gates (number of available)],MATCH($N5067,AirportPivot[[AirportID]:[AirportID]],0))</f>
        <v>80</v>
      </c>
    </row>
    <row r="5068" spans="1:18" x14ac:dyDescent="0.25">
      <c r="A5068" s="3" t="s">
        <v>5100</v>
      </c>
      <c r="B5068" s="12">
        <v>42273</v>
      </c>
      <c r="C5068" s="4" t="s">
        <v>23</v>
      </c>
      <c r="D5068" s="4">
        <v>1.4</v>
      </c>
      <c r="E5068" s="4">
        <v>199</v>
      </c>
      <c r="F5068" s="5">
        <v>0.79166666666666663</v>
      </c>
      <c r="G5068" s="6">
        <v>300</v>
      </c>
      <c r="H5068" s="7">
        <v>49500</v>
      </c>
      <c r="I5068" s="7">
        <f>FlightsPivot[[#This Row],[Total Fare]]*10%</f>
        <v>4950</v>
      </c>
      <c r="J5068" s="7">
        <f>FlightsPivot[[#This Row],[Total Fare]]+FlightsPivot[[#This Row],[10% tax ]]</f>
        <v>54450</v>
      </c>
      <c r="K5068" s="4">
        <v>9</v>
      </c>
      <c r="L5068" s="4">
        <v>2015</v>
      </c>
      <c r="M5068" t="str">
        <f>INDEX(RoutesPivot[DepAirport],MATCH($C5068,RoutesPivot[[RouteID]:[RouteID]],0))</f>
        <v>ORD</v>
      </c>
      <c r="N5068" t="str">
        <f>INDEX(RoutesPivot[AirportID],MATCH($C5068,RoutesPivot[[RouteID]:[RouteID]],0))</f>
        <v>DEN</v>
      </c>
      <c r="O5068">
        <f>INDEX(RoutesPivot[Distance],MATCH($C5068,RoutesPivot[[RouteID]:[RouteID]],0))</f>
        <v>800</v>
      </c>
      <c r="P5068">
        <f>INDEX(RoutesPivot[ListPrice],MATCH($C5068,RoutesPivot[[RouteID]:[RouteID]],0))</f>
        <v>300</v>
      </c>
      <c r="Q5068" t="str">
        <f>INDEX(AirportPivot[AirportName],MATCH($N5068,AirportPivot[[AirportID]:[AirportID]],0))</f>
        <v>Denver International</v>
      </c>
      <c r="R5068">
        <f>INDEX(AirportPivot[Gates (number of available)],MATCH($N5068,AirportPivot[[AirportID]:[AirportID]],0))</f>
        <v>75</v>
      </c>
    </row>
    <row r="5069" spans="1:18" x14ac:dyDescent="0.25">
      <c r="A5069" s="3" t="s">
        <v>5101</v>
      </c>
      <c r="B5069" s="12">
        <v>42233</v>
      </c>
      <c r="C5069" s="4" t="s">
        <v>30</v>
      </c>
      <c r="D5069" s="4">
        <v>1.4</v>
      </c>
      <c r="E5069" s="4">
        <v>133</v>
      </c>
      <c r="F5069" s="5">
        <v>0.29166666666666669</v>
      </c>
      <c r="G5069" s="6">
        <v>275</v>
      </c>
      <c r="H5069" s="7">
        <v>50875</v>
      </c>
      <c r="I5069" s="7">
        <f>FlightsPivot[[#This Row],[Total Fare]]*10%</f>
        <v>5087.5</v>
      </c>
      <c r="J5069" s="7">
        <f>FlightsPivot[[#This Row],[Total Fare]]+FlightsPivot[[#This Row],[10% tax ]]</f>
        <v>55962.5</v>
      </c>
      <c r="K5069" s="4">
        <v>8</v>
      </c>
      <c r="L5069" s="4">
        <v>2015</v>
      </c>
      <c r="M5069" t="str">
        <f>INDEX(RoutesPivot[DepAirport],MATCH($C5069,RoutesPivot[[RouteID]:[RouteID]],0))</f>
        <v>ORD</v>
      </c>
      <c r="N5069" t="str">
        <f>INDEX(RoutesPivot[AirportID],MATCH($C5069,RoutesPivot[[RouteID]:[RouteID]],0))</f>
        <v>MCO</v>
      </c>
      <c r="O5069">
        <f>INDEX(RoutesPivot[Distance],MATCH($C5069,RoutesPivot[[RouteID]:[RouteID]],0))</f>
        <v>850</v>
      </c>
      <c r="P5069">
        <f>INDEX(RoutesPivot[ListPrice],MATCH($C5069,RoutesPivot[[RouteID]:[RouteID]],0))</f>
        <v>250</v>
      </c>
      <c r="Q5069" t="str">
        <f>INDEX(AirportPivot[AirportName],MATCH($N5069,AirportPivot[[AirportID]:[AirportID]],0))</f>
        <v>Orlando International</v>
      </c>
      <c r="R5069">
        <f>INDEX(AirportPivot[Gates (number of available)],MATCH($N5069,AirportPivot[[AirportID]:[AirportID]],0))</f>
        <v>67</v>
      </c>
    </row>
    <row r="5070" spans="1:18" x14ac:dyDescent="0.25">
      <c r="A5070" s="3" t="s">
        <v>5102</v>
      </c>
      <c r="B5070" s="12">
        <v>42359</v>
      </c>
      <c r="C5070" s="4" t="s">
        <v>47</v>
      </c>
      <c r="D5070" s="4">
        <v>3.5</v>
      </c>
      <c r="E5070" s="4">
        <v>49</v>
      </c>
      <c r="F5070" s="5">
        <v>0.33333333333333331</v>
      </c>
      <c r="G5070" s="6">
        <v>350</v>
      </c>
      <c r="H5070" s="7">
        <v>57750</v>
      </c>
      <c r="I5070" s="7">
        <f>FlightsPivot[[#This Row],[Total Fare]]*10%</f>
        <v>5775</v>
      </c>
      <c r="J5070" s="7">
        <f>FlightsPivot[[#This Row],[Total Fare]]+FlightsPivot[[#This Row],[10% tax ]]</f>
        <v>63525</v>
      </c>
      <c r="K5070" s="4">
        <v>12</v>
      </c>
      <c r="L5070" s="4">
        <v>2015</v>
      </c>
      <c r="M5070" t="str">
        <f>INDEX(RoutesPivot[DepAirport],MATCH($C5070,RoutesPivot[[RouteID]:[RouteID]],0))</f>
        <v>ORD</v>
      </c>
      <c r="N5070" t="str">
        <f>INDEX(RoutesPivot[AirportID],MATCH($C5070,RoutesPivot[[RouteID]:[RouteID]],0))</f>
        <v>PHX</v>
      </c>
      <c r="O5070">
        <f>INDEX(RoutesPivot[Distance],MATCH($C5070,RoutesPivot[[RouteID]:[RouteID]],0))</f>
        <v>1200</v>
      </c>
      <c r="P5070">
        <f>INDEX(RoutesPivot[ListPrice],MATCH($C5070,RoutesPivot[[RouteID]:[RouteID]],0))</f>
        <v>250</v>
      </c>
      <c r="Q5070" t="str">
        <f>INDEX(AirportPivot[AirportName],MATCH($N5070,AirportPivot[[AirportID]:[AirportID]],0))</f>
        <v>Phoenix Sky Harbor International</v>
      </c>
      <c r="R5070">
        <f>INDEX(AirportPivot[Gates (number of available)],MATCH($N5070,AirportPivot[[AirportID]:[AirportID]],0))</f>
        <v>60</v>
      </c>
    </row>
    <row r="5071" spans="1:18" x14ac:dyDescent="0.25">
      <c r="A5071" s="3" t="s">
        <v>5103</v>
      </c>
      <c r="B5071" s="12">
        <v>41938</v>
      </c>
      <c r="C5071" s="4" t="s">
        <v>80</v>
      </c>
      <c r="D5071" s="4">
        <v>2.4</v>
      </c>
      <c r="E5071" s="4">
        <v>187</v>
      </c>
      <c r="F5071" s="5">
        <v>0.70833333333333337</v>
      </c>
      <c r="G5071" s="6">
        <v>300</v>
      </c>
      <c r="H5071" s="7">
        <v>49500</v>
      </c>
      <c r="I5071" s="7">
        <f>FlightsPivot[[#This Row],[Total Fare]]*10%</f>
        <v>4950</v>
      </c>
      <c r="J5071" s="7">
        <f>FlightsPivot[[#This Row],[Total Fare]]+FlightsPivot[[#This Row],[10% tax ]]</f>
        <v>54450</v>
      </c>
      <c r="K5071" s="4">
        <v>10</v>
      </c>
      <c r="L5071" s="4">
        <v>2014</v>
      </c>
      <c r="M5071" t="str">
        <f>INDEX(RoutesPivot[DepAirport],MATCH($C5071,RoutesPivot[[RouteID]:[RouteID]],0))</f>
        <v>ORD</v>
      </c>
      <c r="N5071" t="str">
        <f>INDEX(RoutesPivot[AirportID],MATCH($C5071,RoutesPivot[[RouteID]:[RouteID]],0))</f>
        <v>MIA</v>
      </c>
      <c r="O5071">
        <f>INDEX(RoutesPivot[Distance],MATCH($C5071,RoutesPivot[[RouteID]:[RouteID]],0))</f>
        <v>1000</v>
      </c>
      <c r="P5071">
        <f>INDEX(RoutesPivot[ListPrice],MATCH($C5071,RoutesPivot[[RouteID]:[RouteID]],0))</f>
        <v>300</v>
      </c>
      <c r="Q5071" t="str">
        <f>INDEX(AirportPivot[AirportName],MATCH($N5071,AirportPivot[[AirportID]:[AirportID]],0))</f>
        <v>Miami International</v>
      </c>
      <c r="R5071">
        <f>INDEX(AirportPivot[Gates (number of available)],MATCH($N5071,AirportPivot[[AirportID]:[AirportID]],0))</f>
        <v>80</v>
      </c>
    </row>
    <row r="5072" spans="1:18" x14ac:dyDescent="0.25">
      <c r="A5072" s="3" t="s">
        <v>5104</v>
      </c>
      <c r="B5072" s="12">
        <v>41862</v>
      </c>
      <c r="C5072" s="4" t="s">
        <v>23</v>
      </c>
      <c r="D5072" s="4">
        <v>1.5</v>
      </c>
      <c r="E5072" s="4">
        <v>123</v>
      </c>
      <c r="F5072" s="5">
        <v>0.75</v>
      </c>
      <c r="G5072" s="6">
        <v>330</v>
      </c>
      <c r="H5072" s="7">
        <v>61050</v>
      </c>
      <c r="I5072" s="7">
        <f>FlightsPivot[[#This Row],[Total Fare]]*10%</f>
        <v>6105</v>
      </c>
      <c r="J5072" s="7">
        <f>FlightsPivot[[#This Row],[Total Fare]]+FlightsPivot[[#This Row],[10% tax ]]</f>
        <v>67155</v>
      </c>
      <c r="K5072" s="4">
        <v>8</v>
      </c>
      <c r="L5072" s="4">
        <v>2014</v>
      </c>
      <c r="M5072" t="str">
        <f>INDEX(RoutesPivot[DepAirport],MATCH($C5072,RoutesPivot[[RouteID]:[RouteID]],0))</f>
        <v>ORD</v>
      </c>
      <c r="N5072" t="str">
        <f>INDEX(RoutesPivot[AirportID],MATCH($C5072,RoutesPivot[[RouteID]:[RouteID]],0))</f>
        <v>DEN</v>
      </c>
      <c r="O5072">
        <f>INDEX(RoutesPivot[Distance],MATCH($C5072,RoutesPivot[[RouteID]:[RouteID]],0))</f>
        <v>800</v>
      </c>
      <c r="P5072">
        <f>INDEX(RoutesPivot[ListPrice],MATCH($C5072,RoutesPivot[[RouteID]:[RouteID]],0))</f>
        <v>300</v>
      </c>
      <c r="Q5072" t="str">
        <f>INDEX(AirportPivot[AirportName],MATCH($N5072,AirportPivot[[AirportID]:[AirportID]],0))</f>
        <v>Denver International</v>
      </c>
      <c r="R5072">
        <f>INDEX(AirportPivot[Gates (number of available)],MATCH($N5072,AirportPivot[[AirportID]:[AirportID]],0))</f>
        <v>75</v>
      </c>
    </row>
    <row r="5073" spans="1:18" x14ac:dyDescent="0.25">
      <c r="A5073" s="3" t="s">
        <v>5105</v>
      </c>
      <c r="B5073" s="12">
        <v>41893</v>
      </c>
      <c r="C5073" s="4" t="s">
        <v>25</v>
      </c>
      <c r="D5073" s="4">
        <v>1.8</v>
      </c>
      <c r="E5073" s="4">
        <v>48</v>
      </c>
      <c r="F5073" s="5">
        <v>0.8125</v>
      </c>
      <c r="G5073" s="6">
        <v>200</v>
      </c>
      <c r="H5073" s="7">
        <v>33000</v>
      </c>
      <c r="I5073" s="7">
        <f>FlightsPivot[[#This Row],[Total Fare]]*10%</f>
        <v>3300</v>
      </c>
      <c r="J5073" s="7">
        <f>FlightsPivot[[#This Row],[Total Fare]]+FlightsPivot[[#This Row],[10% tax ]]</f>
        <v>36300</v>
      </c>
      <c r="K5073" s="4">
        <v>9</v>
      </c>
      <c r="L5073" s="4">
        <v>2014</v>
      </c>
      <c r="M5073" t="str">
        <f>INDEX(RoutesPivot[DepAirport],MATCH($C5073,RoutesPivot[[RouteID]:[RouteID]],0))</f>
        <v>ORD</v>
      </c>
      <c r="N5073" t="str">
        <f>INDEX(RoutesPivot[AirportID],MATCH($C5073,RoutesPivot[[RouteID]:[RouteID]],0))</f>
        <v>DFW</v>
      </c>
      <c r="O5073">
        <f>INDEX(RoutesPivot[Distance],MATCH($C5073,RoutesPivot[[RouteID]:[RouteID]],0))</f>
        <v>700</v>
      </c>
      <c r="P5073">
        <f>INDEX(RoutesPivot[ListPrice],MATCH($C5073,RoutesPivot[[RouteID]:[RouteID]],0))</f>
        <v>200</v>
      </c>
      <c r="Q5073" t="str">
        <f>INDEX(AirportPivot[AirportName],MATCH($N5073,AirportPivot[[AirportID]:[AirportID]],0))</f>
        <v>Dallas/Fort Worth International</v>
      </c>
      <c r="R5073">
        <f>INDEX(AirportPivot[Gates (number of available)],MATCH($N5073,AirportPivot[[AirportID]:[AirportID]],0))</f>
        <v>130</v>
      </c>
    </row>
    <row r="5074" spans="1:18" x14ac:dyDescent="0.25">
      <c r="A5074" s="3" t="s">
        <v>5106</v>
      </c>
      <c r="B5074" s="12">
        <v>41701</v>
      </c>
      <c r="C5074" s="4" t="s">
        <v>27</v>
      </c>
      <c r="D5074" s="4">
        <v>6.9</v>
      </c>
      <c r="E5074" s="4">
        <v>5</v>
      </c>
      <c r="F5074" s="5">
        <v>0.70833333333333337</v>
      </c>
      <c r="G5074" s="6">
        <v>200</v>
      </c>
      <c r="H5074" s="7">
        <v>37000</v>
      </c>
      <c r="I5074" s="7">
        <f>FlightsPivot[[#This Row],[Total Fare]]*10%</f>
        <v>3700</v>
      </c>
      <c r="J5074" s="7">
        <f>FlightsPivot[[#This Row],[Total Fare]]+FlightsPivot[[#This Row],[10% tax ]]</f>
        <v>40700</v>
      </c>
      <c r="K5074" s="4">
        <v>3</v>
      </c>
      <c r="L5074" s="4">
        <v>2014</v>
      </c>
      <c r="M5074" t="str">
        <f>INDEX(RoutesPivot[DepAirport],MATCH($C5074,RoutesPivot[[RouteID]:[RouteID]],0))</f>
        <v>ORD</v>
      </c>
      <c r="N5074" t="str">
        <f>INDEX(RoutesPivot[AirportID],MATCH($C5074,RoutesPivot[[RouteID]:[RouteID]],0))</f>
        <v>ATL</v>
      </c>
      <c r="O5074">
        <f>INDEX(RoutesPivot[Distance],MATCH($C5074,RoutesPivot[[RouteID]:[RouteID]],0))</f>
        <v>510</v>
      </c>
      <c r="P5074">
        <f>INDEX(RoutesPivot[ListPrice],MATCH($C5074,RoutesPivot[[RouteID]:[RouteID]],0))</f>
        <v>200</v>
      </c>
      <c r="Q5074" t="str">
        <f>INDEX(AirportPivot[AirportName],MATCH($N5074,AirportPivot[[AirportID]:[AirportID]],0))</f>
        <v>Hartsfield-Jackson Atlanta International</v>
      </c>
      <c r="R5074">
        <f>INDEX(AirportPivot[Gates (number of available)],MATCH($N5074,AirportPivot[[AirportID]:[AirportID]],0))</f>
        <v>100</v>
      </c>
    </row>
    <row r="5075" spans="1:18" x14ac:dyDescent="0.25">
      <c r="A5075" s="3" t="s">
        <v>5107</v>
      </c>
      <c r="B5075" s="12">
        <v>41739</v>
      </c>
      <c r="C5075" s="4" t="s">
        <v>98</v>
      </c>
      <c r="D5075" s="4">
        <v>2.2000000000000002</v>
      </c>
      <c r="E5075" s="4">
        <v>33</v>
      </c>
      <c r="F5075" s="5">
        <v>0.75</v>
      </c>
      <c r="G5075" s="6">
        <v>275</v>
      </c>
      <c r="H5075" s="7">
        <v>50875</v>
      </c>
      <c r="I5075" s="7">
        <f>FlightsPivot[[#This Row],[Total Fare]]*10%</f>
        <v>5087.5</v>
      </c>
      <c r="J5075" s="7">
        <f>FlightsPivot[[#This Row],[Total Fare]]+FlightsPivot[[#This Row],[10% tax ]]</f>
        <v>55962.5</v>
      </c>
      <c r="K5075" s="4">
        <v>4</v>
      </c>
      <c r="L5075" s="4">
        <v>2014</v>
      </c>
      <c r="M5075" t="str">
        <f>INDEX(RoutesPivot[DepAirport],MATCH($C5075,RoutesPivot[[RouteID]:[RouteID]],0))</f>
        <v>ORD</v>
      </c>
      <c r="N5075" t="str">
        <f>INDEX(RoutesPivot[AirportID],MATCH($C5075,RoutesPivot[[RouteID]:[RouteID]],0))</f>
        <v>PHL</v>
      </c>
      <c r="O5075">
        <f>INDEX(RoutesPivot[Distance],MATCH($C5075,RoutesPivot[[RouteID]:[RouteID]],0))</f>
        <v>580</v>
      </c>
      <c r="P5075">
        <f>INDEX(RoutesPivot[ListPrice],MATCH($C5075,RoutesPivot[[RouteID]:[RouteID]],0))</f>
        <v>275</v>
      </c>
      <c r="Q5075" t="str">
        <f>INDEX(AirportPivot[AirportName],MATCH($N5075,AirportPivot[[AirportID]:[AirportID]],0))</f>
        <v>Philadelphia International</v>
      </c>
      <c r="R5075">
        <f>INDEX(AirportPivot[Gates (number of available)],MATCH($N5075,AirportPivot[[AirportID]:[AirportID]],0))</f>
        <v>89</v>
      </c>
    </row>
    <row r="5076" spans="1:18" x14ac:dyDescent="0.25">
      <c r="A5076" s="3" t="s">
        <v>5108</v>
      </c>
      <c r="B5076" s="12">
        <v>41971</v>
      </c>
      <c r="C5076" s="4" t="s">
        <v>98</v>
      </c>
      <c r="D5076" s="4">
        <v>4</v>
      </c>
      <c r="E5076" s="4">
        <v>20</v>
      </c>
      <c r="F5076" s="5">
        <v>0.79166666666666663</v>
      </c>
      <c r="G5076" s="6">
        <v>412.5</v>
      </c>
      <c r="H5076" s="7">
        <v>76312.5</v>
      </c>
      <c r="I5076" s="7">
        <f>FlightsPivot[[#This Row],[Total Fare]]*10%</f>
        <v>7631.25</v>
      </c>
      <c r="J5076" s="7">
        <f>FlightsPivot[[#This Row],[Total Fare]]+FlightsPivot[[#This Row],[10% tax ]]</f>
        <v>83943.75</v>
      </c>
      <c r="K5076" s="4">
        <v>11</v>
      </c>
      <c r="L5076" s="4">
        <v>2014</v>
      </c>
      <c r="M5076" t="str">
        <f>INDEX(RoutesPivot[DepAirport],MATCH($C5076,RoutesPivot[[RouteID]:[RouteID]],0))</f>
        <v>ORD</v>
      </c>
      <c r="N5076" t="str">
        <f>INDEX(RoutesPivot[AirportID],MATCH($C5076,RoutesPivot[[RouteID]:[RouteID]],0))</f>
        <v>PHL</v>
      </c>
      <c r="O5076">
        <f>INDEX(RoutesPivot[Distance],MATCH($C5076,RoutesPivot[[RouteID]:[RouteID]],0))</f>
        <v>580</v>
      </c>
      <c r="P5076">
        <f>INDEX(RoutesPivot[ListPrice],MATCH($C5076,RoutesPivot[[RouteID]:[RouteID]],0))</f>
        <v>275</v>
      </c>
      <c r="Q5076" t="str">
        <f>INDEX(AirportPivot[AirportName],MATCH($N5076,AirportPivot[[AirportID]:[AirportID]],0))</f>
        <v>Philadelphia International</v>
      </c>
      <c r="R5076">
        <f>INDEX(AirportPivot[Gates (number of available)],MATCH($N5076,AirportPivot[[AirportID]:[AirportID]],0))</f>
        <v>89</v>
      </c>
    </row>
    <row r="5077" spans="1:18" x14ac:dyDescent="0.25">
      <c r="A5077" s="3" t="s">
        <v>5109</v>
      </c>
      <c r="B5077" s="12">
        <v>42280</v>
      </c>
      <c r="C5077" s="4" t="s">
        <v>19</v>
      </c>
      <c r="D5077" s="4">
        <v>2</v>
      </c>
      <c r="E5077" s="4">
        <v>41</v>
      </c>
      <c r="F5077" s="5">
        <v>0.72916666666666663</v>
      </c>
      <c r="G5077" s="6">
        <v>200</v>
      </c>
      <c r="H5077" s="7">
        <v>33000</v>
      </c>
      <c r="I5077" s="7">
        <f>FlightsPivot[[#This Row],[Total Fare]]*10%</f>
        <v>3300</v>
      </c>
      <c r="J5077" s="7">
        <f>FlightsPivot[[#This Row],[Total Fare]]+FlightsPivot[[#This Row],[10% tax ]]</f>
        <v>36300</v>
      </c>
      <c r="K5077" s="4">
        <v>10</v>
      </c>
      <c r="L5077" s="4">
        <v>2015</v>
      </c>
      <c r="M5077" t="str">
        <f>INDEX(RoutesPivot[DepAirport],MATCH($C5077,RoutesPivot[[RouteID]:[RouteID]],0))</f>
        <v>ORD</v>
      </c>
      <c r="N5077" t="str">
        <f>INDEX(RoutesPivot[AirportID],MATCH($C5077,RoutesPivot[[RouteID]:[RouteID]],0))</f>
        <v>IAH</v>
      </c>
      <c r="O5077">
        <f>INDEX(RoutesPivot[Distance],MATCH($C5077,RoutesPivot[[RouteID]:[RouteID]],0))</f>
        <v>800</v>
      </c>
      <c r="P5077">
        <f>INDEX(RoutesPivot[ListPrice],MATCH($C5077,RoutesPivot[[RouteID]:[RouteID]],0))</f>
        <v>200</v>
      </c>
      <c r="Q5077" t="str">
        <f>INDEX(AirportPivot[AirportName],MATCH($N5077,AirportPivot[[AirportID]:[AirportID]],0))</f>
        <v>George Bush Intercontinental/Houston</v>
      </c>
      <c r="R5077">
        <f>INDEX(AirportPivot[Gates (number of available)],MATCH($N5077,AirportPivot[[AirportID]:[AirportID]],0))</f>
        <v>80</v>
      </c>
    </row>
    <row r="5078" spans="1:18" x14ac:dyDescent="0.25">
      <c r="A5078" s="3" t="s">
        <v>5110</v>
      </c>
      <c r="B5078" s="12">
        <v>41774</v>
      </c>
      <c r="C5078" s="4" t="s">
        <v>70</v>
      </c>
      <c r="D5078" s="4">
        <v>1.5</v>
      </c>
      <c r="E5078" s="4">
        <v>121</v>
      </c>
      <c r="F5078" s="5">
        <v>0.58333333333333337</v>
      </c>
      <c r="G5078" s="6">
        <v>275</v>
      </c>
      <c r="H5078" s="7">
        <v>50875</v>
      </c>
      <c r="I5078" s="7">
        <f>FlightsPivot[[#This Row],[Total Fare]]*10%</f>
        <v>5087.5</v>
      </c>
      <c r="J5078" s="7">
        <f>FlightsPivot[[#This Row],[Total Fare]]+FlightsPivot[[#This Row],[10% tax ]]</f>
        <v>55962.5</v>
      </c>
      <c r="K5078" s="4">
        <v>5</v>
      </c>
      <c r="L5078" s="4">
        <v>2014</v>
      </c>
      <c r="M5078" t="str">
        <f>INDEX(RoutesPivot[DepAirport],MATCH($C5078,RoutesPivot[[RouteID]:[RouteID]],0))</f>
        <v>ORD</v>
      </c>
      <c r="N5078" t="str">
        <f>INDEX(RoutesPivot[AirportID],MATCH($C5078,RoutesPivot[[RouteID]:[RouteID]],0))</f>
        <v>LAS</v>
      </c>
      <c r="O5078">
        <f>INDEX(RoutesPivot[Distance],MATCH($C5078,RoutesPivot[[RouteID]:[RouteID]],0))</f>
        <v>1100</v>
      </c>
      <c r="P5078">
        <f>INDEX(RoutesPivot[ListPrice],MATCH($C5078,RoutesPivot[[RouteID]:[RouteID]],0))</f>
        <v>275</v>
      </c>
      <c r="Q5078" t="str">
        <f>INDEX(AirportPivot[AirportName],MATCH($N5078,AirportPivot[[AirportID]:[AirportID]],0))</f>
        <v>McCarran International</v>
      </c>
      <c r="R5078">
        <f>INDEX(AirportPivot[Gates (number of available)],MATCH($N5078,AirportPivot[[AirportID]:[AirportID]],0))</f>
        <v>68</v>
      </c>
    </row>
    <row r="5079" spans="1:18" x14ac:dyDescent="0.25">
      <c r="A5079" s="3" t="s">
        <v>5111</v>
      </c>
      <c r="B5079" s="12">
        <v>42125</v>
      </c>
      <c r="C5079" s="4" t="s">
        <v>25</v>
      </c>
      <c r="D5079" s="4">
        <v>2.4</v>
      </c>
      <c r="E5079" s="4">
        <v>51</v>
      </c>
      <c r="F5079" s="5">
        <v>0.39583333333333331</v>
      </c>
      <c r="G5079" s="6">
        <v>200</v>
      </c>
      <c r="H5079" s="7">
        <v>33000</v>
      </c>
      <c r="I5079" s="7">
        <f>FlightsPivot[[#This Row],[Total Fare]]*10%</f>
        <v>3300</v>
      </c>
      <c r="J5079" s="7">
        <f>FlightsPivot[[#This Row],[Total Fare]]+FlightsPivot[[#This Row],[10% tax ]]</f>
        <v>36300</v>
      </c>
      <c r="K5079" s="4">
        <v>5</v>
      </c>
      <c r="L5079" s="4">
        <v>2015</v>
      </c>
      <c r="M5079" t="str">
        <f>INDEX(RoutesPivot[DepAirport],MATCH($C5079,RoutesPivot[[RouteID]:[RouteID]],0))</f>
        <v>ORD</v>
      </c>
      <c r="N5079" t="str">
        <f>INDEX(RoutesPivot[AirportID],MATCH($C5079,RoutesPivot[[RouteID]:[RouteID]],0))</f>
        <v>DFW</v>
      </c>
      <c r="O5079">
        <f>INDEX(RoutesPivot[Distance],MATCH($C5079,RoutesPivot[[RouteID]:[RouteID]],0))</f>
        <v>700</v>
      </c>
      <c r="P5079">
        <f>INDEX(RoutesPivot[ListPrice],MATCH($C5079,RoutesPivot[[RouteID]:[RouteID]],0))</f>
        <v>200</v>
      </c>
      <c r="Q5079" t="str">
        <f>INDEX(AirportPivot[AirportName],MATCH($N5079,AirportPivot[[AirportID]:[AirportID]],0))</f>
        <v>Dallas/Fort Worth International</v>
      </c>
      <c r="R5079">
        <f>INDEX(AirportPivot[Gates (number of available)],MATCH($N5079,AirportPivot[[AirportID]:[AirportID]],0))</f>
        <v>130</v>
      </c>
    </row>
    <row r="5080" spans="1:18" x14ac:dyDescent="0.25">
      <c r="A5080" s="3" t="s">
        <v>5112</v>
      </c>
      <c r="B5080" s="12">
        <v>41875</v>
      </c>
      <c r="C5080" s="4" t="s">
        <v>80</v>
      </c>
      <c r="D5080" s="4">
        <v>2.5</v>
      </c>
      <c r="E5080" s="4">
        <v>197</v>
      </c>
      <c r="F5080" s="5">
        <v>0.625</v>
      </c>
      <c r="G5080" s="6">
        <v>330</v>
      </c>
      <c r="H5080" s="7">
        <v>54450</v>
      </c>
      <c r="I5080" s="7">
        <f>FlightsPivot[[#This Row],[Total Fare]]*10%</f>
        <v>5445</v>
      </c>
      <c r="J5080" s="7">
        <f>FlightsPivot[[#This Row],[Total Fare]]+FlightsPivot[[#This Row],[10% tax ]]</f>
        <v>59895</v>
      </c>
      <c r="K5080" s="4">
        <v>8</v>
      </c>
      <c r="L5080" s="4">
        <v>2014</v>
      </c>
      <c r="M5080" t="str">
        <f>INDEX(RoutesPivot[DepAirport],MATCH($C5080,RoutesPivot[[RouteID]:[RouteID]],0))</f>
        <v>ORD</v>
      </c>
      <c r="N5080" t="str">
        <f>INDEX(RoutesPivot[AirportID],MATCH($C5080,RoutesPivot[[RouteID]:[RouteID]],0))</f>
        <v>MIA</v>
      </c>
      <c r="O5080">
        <f>INDEX(RoutesPivot[Distance],MATCH($C5080,RoutesPivot[[RouteID]:[RouteID]],0))</f>
        <v>1000</v>
      </c>
      <c r="P5080">
        <f>INDEX(RoutesPivot[ListPrice],MATCH($C5080,RoutesPivot[[RouteID]:[RouteID]],0))</f>
        <v>300</v>
      </c>
      <c r="Q5080" t="str">
        <f>INDEX(AirportPivot[AirportName],MATCH($N5080,AirportPivot[[AirportID]:[AirportID]],0))</f>
        <v>Miami International</v>
      </c>
      <c r="R5080">
        <f>INDEX(AirportPivot[Gates (number of available)],MATCH($N5080,AirportPivot[[AirportID]:[AirportID]],0))</f>
        <v>80</v>
      </c>
    </row>
    <row r="5081" spans="1:18" x14ac:dyDescent="0.25">
      <c r="A5081" s="3" t="s">
        <v>5113</v>
      </c>
      <c r="B5081" s="12">
        <v>41879</v>
      </c>
      <c r="C5081" s="4" t="s">
        <v>40</v>
      </c>
      <c r="D5081" s="4">
        <v>1.5</v>
      </c>
      <c r="E5081" s="4">
        <v>96</v>
      </c>
      <c r="F5081" s="5">
        <v>0.29166666666666669</v>
      </c>
      <c r="G5081" s="6">
        <v>126.5</v>
      </c>
      <c r="H5081" s="7">
        <v>23402.5</v>
      </c>
      <c r="I5081" s="7">
        <f>FlightsPivot[[#This Row],[Total Fare]]*10%</f>
        <v>2340.25</v>
      </c>
      <c r="J5081" s="7">
        <f>FlightsPivot[[#This Row],[Total Fare]]+FlightsPivot[[#This Row],[10% tax ]]</f>
        <v>25742.75</v>
      </c>
      <c r="K5081" s="4">
        <v>8</v>
      </c>
      <c r="L5081" s="4">
        <v>2014</v>
      </c>
      <c r="M5081" t="str">
        <f>INDEX(RoutesPivot[DepAirport],MATCH($C5081,RoutesPivot[[RouteID]:[RouteID]],0))</f>
        <v>ORD</v>
      </c>
      <c r="N5081" t="str">
        <f>INDEX(RoutesPivot[AirportID],MATCH($C5081,RoutesPivot[[RouteID]:[RouteID]],0))</f>
        <v>MSP</v>
      </c>
      <c r="O5081">
        <f>INDEX(RoutesPivot[Distance],MATCH($C5081,RoutesPivot[[RouteID]:[RouteID]],0))</f>
        <v>300</v>
      </c>
      <c r="P5081">
        <f>INDEX(RoutesPivot[ListPrice],MATCH($C5081,RoutesPivot[[RouteID]:[RouteID]],0))</f>
        <v>115</v>
      </c>
      <c r="Q5081" t="str">
        <f>INDEX(AirportPivot[AirportName],MATCH($N5081,AirportPivot[[AirportID]:[AirportID]],0))</f>
        <v>Minneapolis-St Paul International/Wold-Chamberlain</v>
      </c>
      <c r="R5081">
        <f>INDEX(AirportPivot[Gates (number of available)],MATCH($N5081,AirportPivot[[AirportID]:[AirportID]],0))</f>
        <v>65</v>
      </c>
    </row>
    <row r="5082" spans="1:18" x14ac:dyDescent="0.25">
      <c r="A5082" s="3" t="s">
        <v>5114</v>
      </c>
      <c r="B5082" s="12">
        <v>42277</v>
      </c>
      <c r="C5082" s="4" t="s">
        <v>70</v>
      </c>
      <c r="D5082" s="4">
        <v>2.5</v>
      </c>
      <c r="E5082" s="4">
        <v>176</v>
      </c>
      <c r="F5082" s="5">
        <v>0.33333333333333331</v>
      </c>
      <c r="G5082" s="6">
        <v>275</v>
      </c>
      <c r="H5082" s="7">
        <v>45375</v>
      </c>
      <c r="I5082" s="7">
        <f>FlightsPivot[[#This Row],[Total Fare]]*10%</f>
        <v>4537.5</v>
      </c>
      <c r="J5082" s="7">
        <f>FlightsPivot[[#This Row],[Total Fare]]+FlightsPivot[[#This Row],[10% tax ]]</f>
        <v>49912.5</v>
      </c>
      <c r="K5082" s="4">
        <v>9</v>
      </c>
      <c r="L5082" s="4">
        <v>2015</v>
      </c>
      <c r="M5082" t="str">
        <f>INDEX(RoutesPivot[DepAirport],MATCH($C5082,RoutesPivot[[RouteID]:[RouteID]],0))</f>
        <v>ORD</v>
      </c>
      <c r="N5082" t="str">
        <f>INDEX(RoutesPivot[AirportID],MATCH($C5082,RoutesPivot[[RouteID]:[RouteID]],0))</f>
        <v>LAS</v>
      </c>
      <c r="O5082">
        <f>INDEX(RoutesPivot[Distance],MATCH($C5082,RoutesPivot[[RouteID]:[RouteID]],0))</f>
        <v>1100</v>
      </c>
      <c r="P5082">
        <f>INDEX(RoutesPivot[ListPrice],MATCH($C5082,RoutesPivot[[RouteID]:[RouteID]],0))</f>
        <v>275</v>
      </c>
      <c r="Q5082" t="str">
        <f>INDEX(AirportPivot[AirportName],MATCH($N5082,AirportPivot[[AirportID]:[AirportID]],0))</f>
        <v>McCarran International</v>
      </c>
      <c r="R5082">
        <f>INDEX(AirportPivot[Gates (number of available)],MATCH($N5082,AirportPivot[[AirportID]:[AirportID]],0))</f>
        <v>68</v>
      </c>
    </row>
    <row r="5083" spans="1:18" x14ac:dyDescent="0.25">
      <c r="A5083" s="3" t="s">
        <v>5115</v>
      </c>
      <c r="B5083" s="12">
        <v>42246</v>
      </c>
      <c r="C5083" s="4" t="s">
        <v>17</v>
      </c>
      <c r="D5083" s="4">
        <v>5.4</v>
      </c>
      <c r="E5083" s="4">
        <v>44</v>
      </c>
      <c r="F5083" s="5">
        <v>0.75</v>
      </c>
      <c r="G5083" s="6">
        <v>385</v>
      </c>
      <c r="H5083" s="7">
        <v>63525</v>
      </c>
      <c r="I5083" s="7">
        <f>FlightsPivot[[#This Row],[Total Fare]]*10%</f>
        <v>6352.5</v>
      </c>
      <c r="J5083" s="7">
        <f>FlightsPivot[[#This Row],[Total Fare]]+FlightsPivot[[#This Row],[10% tax ]]</f>
        <v>69877.5</v>
      </c>
      <c r="K5083" s="4">
        <v>8</v>
      </c>
      <c r="L5083" s="4">
        <v>2015</v>
      </c>
      <c r="M5083" t="str">
        <f>INDEX(RoutesPivot[DepAirport],MATCH($C5083,RoutesPivot[[RouteID]:[RouteID]],0))</f>
        <v>ORD</v>
      </c>
      <c r="N5083" t="str">
        <f>INDEX(RoutesPivot[AirportID],MATCH($C5083,RoutesPivot[[RouteID]:[RouteID]],0))</f>
        <v>LAX</v>
      </c>
      <c r="O5083">
        <f>INDEX(RoutesPivot[Distance],MATCH($C5083,RoutesPivot[[RouteID]:[RouteID]],0))</f>
        <v>1518</v>
      </c>
      <c r="P5083">
        <f>INDEX(RoutesPivot[ListPrice],MATCH($C5083,RoutesPivot[[RouteID]:[RouteID]],0))</f>
        <v>350</v>
      </c>
      <c r="Q5083" t="str">
        <f>INDEX(AirportPivot[AirportName],MATCH($N5083,AirportPivot[[AirportID]:[AirportID]],0))</f>
        <v>Los Angeles International</v>
      </c>
      <c r="R5083">
        <f>INDEX(AirportPivot[Gates (number of available)],MATCH($N5083,AirportPivot[[AirportID]:[AirportID]],0))</f>
        <v>86</v>
      </c>
    </row>
    <row r="5084" spans="1:18" x14ac:dyDescent="0.25">
      <c r="A5084" s="3" t="s">
        <v>5116</v>
      </c>
      <c r="B5084" s="12">
        <v>41810</v>
      </c>
      <c r="C5084" s="4" t="s">
        <v>27</v>
      </c>
      <c r="D5084" s="4">
        <v>9.5</v>
      </c>
      <c r="E5084" s="4">
        <v>49</v>
      </c>
      <c r="F5084" s="5">
        <v>0.3125</v>
      </c>
      <c r="G5084" s="6">
        <v>220</v>
      </c>
      <c r="H5084" s="7">
        <v>36300</v>
      </c>
      <c r="I5084" s="7">
        <f>FlightsPivot[[#This Row],[Total Fare]]*10%</f>
        <v>3630</v>
      </c>
      <c r="J5084" s="7">
        <f>FlightsPivot[[#This Row],[Total Fare]]+FlightsPivot[[#This Row],[10% tax ]]</f>
        <v>39930</v>
      </c>
      <c r="K5084" s="4">
        <v>6</v>
      </c>
      <c r="L5084" s="4">
        <v>2014</v>
      </c>
      <c r="M5084" t="str">
        <f>INDEX(RoutesPivot[DepAirport],MATCH($C5084,RoutesPivot[[RouteID]:[RouteID]],0))</f>
        <v>ORD</v>
      </c>
      <c r="N5084" t="str">
        <f>INDEX(RoutesPivot[AirportID],MATCH($C5084,RoutesPivot[[RouteID]:[RouteID]],0))</f>
        <v>ATL</v>
      </c>
      <c r="O5084">
        <f>INDEX(RoutesPivot[Distance],MATCH($C5084,RoutesPivot[[RouteID]:[RouteID]],0))</f>
        <v>510</v>
      </c>
      <c r="P5084">
        <f>INDEX(RoutesPivot[ListPrice],MATCH($C5084,RoutesPivot[[RouteID]:[RouteID]],0))</f>
        <v>200</v>
      </c>
      <c r="Q5084" t="str">
        <f>INDEX(AirportPivot[AirportName],MATCH($N5084,AirportPivot[[AirportID]:[AirportID]],0))</f>
        <v>Hartsfield-Jackson Atlanta International</v>
      </c>
      <c r="R5084">
        <f>INDEX(AirportPivot[Gates (number of available)],MATCH($N5084,AirportPivot[[AirportID]:[AirportID]],0))</f>
        <v>100</v>
      </c>
    </row>
    <row r="5085" spans="1:18" x14ac:dyDescent="0.25">
      <c r="A5085" s="3" t="s">
        <v>5117</v>
      </c>
      <c r="B5085" s="12">
        <v>42023</v>
      </c>
      <c r="C5085" s="4" t="s">
        <v>21</v>
      </c>
      <c r="D5085" s="4">
        <v>1.1000000000000001</v>
      </c>
      <c r="E5085" s="4">
        <v>52</v>
      </c>
      <c r="F5085" s="5">
        <v>0.375</v>
      </c>
      <c r="G5085" s="6">
        <v>125</v>
      </c>
      <c r="H5085" s="7">
        <v>20625</v>
      </c>
      <c r="I5085" s="7">
        <f>FlightsPivot[[#This Row],[Total Fare]]*10%</f>
        <v>2062.5</v>
      </c>
      <c r="J5085" s="7">
        <f>FlightsPivot[[#This Row],[Total Fare]]+FlightsPivot[[#This Row],[10% tax ]]</f>
        <v>22687.5</v>
      </c>
      <c r="K5085" s="4">
        <v>1</v>
      </c>
      <c r="L5085" s="4">
        <v>2015</v>
      </c>
      <c r="M5085" t="str">
        <f>INDEX(RoutesPivot[DepAirport],MATCH($C5085,RoutesPivot[[RouteID]:[RouteID]],0))</f>
        <v>ORD</v>
      </c>
      <c r="N5085" t="str">
        <f>INDEX(RoutesPivot[AirportID],MATCH($C5085,RoutesPivot[[RouteID]:[RouteID]],0))</f>
        <v>CLT</v>
      </c>
      <c r="O5085">
        <f>INDEX(RoutesPivot[Distance],MATCH($C5085,RoutesPivot[[RouteID]:[RouteID]],0))</f>
        <v>700</v>
      </c>
      <c r="P5085">
        <f>INDEX(RoutesPivot[ListPrice],MATCH($C5085,RoutesPivot[[RouteID]:[RouteID]],0))</f>
        <v>125</v>
      </c>
      <c r="Q5085" t="str">
        <f>INDEX(AirportPivot[AirportName],MATCH($N5085,AirportPivot[[AirportID]:[AirportID]],0))</f>
        <v>Charlotte/Douglas International</v>
      </c>
      <c r="R5085">
        <f>INDEX(AirportPivot[Gates (number of available)],MATCH($N5085,AirportPivot[[AirportID]:[AirportID]],0))</f>
        <v>65</v>
      </c>
    </row>
    <row r="5086" spans="1:18" x14ac:dyDescent="0.25">
      <c r="A5086" s="3" t="s">
        <v>5118</v>
      </c>
      <c r="B5086" s="12">
        <v>41963</v>
      </c>
      <c r="C5086" s="4" t="s">
        <v>11</v>
      </c>
      <c r="D5086" s="4">
        <v>3</v>
      </c>
      <c r="E5086" s="4">
        <v>9</v>
      </c>
      <c r="F5086" s="5">
        <v>0.83333333333333337</v>
      </c>
      <c r="G5086" s="6">
        <v>300</v>
      </c>
      <c r="H5086" s="7">
        <v>55500</v>
      </c>
      <c r="I5086" s="7">
        <f>FlightsPivot[[#This Row],[Total Fare]]*10%</f>
        <v>5550</v>
      </c>
      <c r="J5086" s="7">
        <f>FlightsPivot[[#This Row],[Total Fare]]+FlightsPivot[[#This Row],[10% tax ]]</f>
        <v>61050</v>
      </c>
      <c r="K5086" s="4">
        <v>11</v>
      </c>
      <c r="L5086" s="4">
        <v>2014</v>
      </c>
      <c r="M5086" t="str">
        <f>INDEX(RoutesPivot[DepAirport],MATCH($C5086,RoutesPivot[[RouteID]:[RouteID]],0))</f>
        <v>ORD</v>
      </c>
      <c r="N5086" t="str">
        <f>INDEX(RoutesPivot[AirportID],MATCH($C5086,RoutesPivot[[RouteID]:[RouteID]],0))</f>
        <v>BOS</v>
      </c>
      <c r="O5086">
        <f>INDEX(RoutesPivot[Distance],MATCH($C5086,RoutesPivot[[RouteID]:[RouteID]],0))</f>
        <v>730</v>
      </c>
      <c r="P5086">
        <f>INDEX(RoutesPivot[ListPrice],MATCH($C5086,RoutesPivot[[RouteID]:[RouteID]],0))</f>
        <v>300</v>
      </c>
      <c r="Q5086" t="str">
        <f>INDEX(AirportPivot[AirportName],MATCH($N5086,AirportPivot[[AirportID]:[AirportID]],0))</f>
        <v>General Edward Lawrence Logan International</v>
      </c>
      <c r="R5086">
        <f>INDEX(AirportPivot[Gates (number of available)],MATCH($N5086,AirportPivot[[AirportID]:[AirportID]],0))</f>
        <v>63</v>
      </c>
    </row>
    <row r="5087" spans="1:18" x14ac:dyDescent="0.25">
      <c r="A5087" s="3" t="s">
        <v>5119</v>
      </c>
      <c r="B5087" s="12">
        <v>41779</v>
      </c>
      <c r="C5087" s="4" t="s">
        <v>19</v>
      </c>
      <c r="D5087" s="4">
        <v>1.1000000000000001</v>
      </c>
      <c r="E5087" s="4">
        <v>198</v>
      </c>
      <c r="F5087" s="5">
        <v>0.70833333333333337</v>
      </c>
      <c r="G5087" s="6">
        <v>200</v>
      </c>
      <c r="H5087" s="7">
        <v>33000</v>
      </c>
      <c r="I5087" s="7">
        <f>FlightsPivot[[#This Row],[Total Fare]]*10%</f>
        <v>3300</v>
      </c>
      <c r="J5087" s="7">
        <f>FlightsPivot[[#This Row],[Total Fare]]+FlightsPivot[[#This Row],[10% tax ]]</f>
        <v>36300</v>
      </c>
      <c r="K5087" s="4">
        <v>5</v>
      </c>
      <c r="L5087" s="4">
        <v>2014</v>
      </c>
      <c r="M5087" t="str">
        <f>INDEX(RoutesPivot[DepAirport],MATCH($C5087,RoutesPivot[[RouteID]:[RouteID]],0))</f>
        <v>ORD</v>
      </c>
      <c r="N5087" t="str">
        <f>INDEX(RoutesPivot[AirportID],MATCH($C5087,RoutesPivot[[RouteID]:[RouteID]],0))</f>
        <v>IAH</v>
      </c>
      <c r="O5087">
        <f>INDEX(RoutesPivot[Distance],MATCH($C5087,RoutesPivot[[RouteID]:[RouteID]],0))</f>
        <v>800</v>
      </c>
      <c r="P5087">
        <f>INDEX(RoutesPivot[ListPrice],MATCH($C5087,RoutesPivot[[RouteID]:[RouteID]],0))</f>
        <v>200</v>
      </c>
      <c r="Q5087" t="str">
        <f>INDEX(AirportPivot[AirportName],MATCH($N5087,AirportPivot[[AirportID]:[AirportID]],0))</f>
        <v>George Bush Intercontinental/Houston</v>
      </c>
      <c r="R5087">
        <f>INDEX(AirportPivot[Gates (number of available)],MATCH($N5087,AirportPivot[[AirportID]:[AirportID]],0))</f>
        <v>80</v>
      </c>
    </row>
    <row r="5088" spans="1:18" x14ac:dyDescent="0.25">
      <c r="A5088" s="3" t="s">
        <v>5120</v>
      </c>
      <c r="B5088" s="12">
        <v>41712</v>
      </c>
      <c r="C5088" s="4" t="s">
        <v>27</v>
      </c>
      <c r="D5088" s="4">
        <v>9.6</v>
      </c>
      <c r="E5088" s="4">
        <v>107</v>
      </c>
      <c r="F5088" s="5">
        <v>0.64583333333333337</v>
      </c>
      <c r="G5088" s="6">
        <v>200</v>
      </c>
      <c r="H5088" s="7">
        <v>37000</v>
      </c>
      <c r="I5088" s="7">
        <f>FlightsPivot[[#This Row],[Total Fare]]*10%</f>
        <v>3700</v>
      </c>
      <c r="J5088" s="7">
        <f>FlightsPivot[[#This Row],[Total Fare]]+FlightsPivot[[#This Row],[10% tax ]]</f>
        <v>40700</v>
      </c>
      <c r="K5088" s="4">
        <v>3</v>
      </c>
      <c r="L5088" s="4">
        <v>2014</v>
      </c>
      <c r="M5088" t="str">
        <f>INDEX(RoutesPivot[DepAirport],MATCH($C5088,RoutesPivot[[RouteID]:[RouteID]],0))</f>
        <v>ORD</v>
      </c>
      <c r="N5088" t="str">
        <f>INDEX(RoutesPivot[AirportID],MATCH($C5088,RoutesPivot[[RouteID]:[RouteID]],0))</f>
        <v>ATL</v>
      </c>
      <c r="O5088">
        <f>INDEX(RoutesPivot[Distance],MATCH($C5088,RoutesPivot[[RouteID]:[RouteID]],0))</f>
        <v>510</v>
      </c>
      <c r="P5088">
        <f>INDEX(RoutesPivot[ListPrice],MATCH($C5088,RoutesPivot[[RouteID]:[RouteID]],0))</f>
        <v>200</v>
      </c>
      <c r="Q5088" t="str">
        <f>INDEX(AirportPivot[AirportName],MATCH($N5088,AirportPivot[[AirportID]:[AirportID]],0))</f>
        <v>Hartsfield-Jackson Atlanta International</v>
      </c>
      <c r="R5088">
        <f>INDEX(AirportPivot[Gates (number of available)],MATCH($N5088,AirportPivot[[AirportID]:[AirportID]],0))</f>
        <v>100</v>
      </c>
    </row>
    <row r="5089" spans="1:18" x14ac:dyDescent="0.25">
      <c r="A5089" s="3" t="s">
        <v>5121</v>
      </c>
      <c r="B5089" s="12">
        <v>42167</v>
      </c>
      <c r="C5089" s="4" t="s">
        <v>17</v>
      </c>
      <c r="D5089" s="4">
        <v>5.4</v>
      </c>
      <c r="E5089" s="4">
        <v>151</v>
      </c>
      <c r="F5089" s="5">
        <v>0.29166666666666669</v>
      </c>
      <c r="G5089" s="6">
        <v>385</v>
      </c>
      <c r="H5089" s="7">
        <v>71225</v>
      </c>
      <c r="I5089" s="7">
        <f>FlightsPivot[[#This Row],[Total Fare]]*10%</f>
        <v>7122.5</v>
      </c>
      <c r="J5089" s="7">
        <f>FlightsPivot[[#This Row],[Total Fare]]+FlightsPivot[[#This Row],[10% tax ]]</f>
        <v>78347.5</v>
      </c>
      <c r="K5089" s="4">
        <v>6</v>
      </c>
      <c r="L5089" s="4">
        <v>2015</v>
      </c>
      <c r="M5089" t="str">
        <f>INDEX(RoutesPivot[DepAirport],MATCH($C5089,RoutesPivot[[RouteID]:[RouteID]],0))</f>
        <v>ORD</v>
      </c>
      <c r="N5089" t="str">
        <f>INDEX(RoutesPivot[AirportID],MATCH($C5089,RoutesPivot[[RouteID]:[RouteID]],0))</f>
        <v>LAX</v>
      </c>
      <c r="O5089">
        <f>INDEX(RoutesPivot[Distance],MATCH($C5089,RoutesPivot[[RouteID]:[RouteID]],0))</f>
        <v>1518</v>
      </c>
      <c r="P5089">
        <f>INDEX(RoutesPivot[ListPrice],MATCH($C5089,RoutesPivot[[RouteID]:[RouteID]],0))</f>
        <v>350</v>
      </c>
      <c r="Q5089" t="str">
        <f>INDEX(AirportPivot[AirportName],MATCH($N5089,AirportPivot[[AirportID]:[AirportID]],0))</f>
        <v>Los Angeles International</v>
      </c>
      <c r="R5089">
        <f>INDEX(AirportPivot[Gates (number of available)],MATCH($N5089,AirportPivot[[AirportID]:[AirportID]],0))</f>
        <v>86</v>
      </c>
    </row>
    <row r="5090" spans="1:18" x14ac:dyDescent="0.25">
      <c r="A5090" s="3" t="s">
        <v>5122</v>
      </c>
      <c r="B5090" s="12">
        <v>41964</v>
      </c>
      <c r="C5090" s="4" t="s">
        <v>47</v>
      </c>
      <c r="D5090" s="4">
        <v>-0.1</v>
      </c>
      <c r="E5090" s="4">
        <v>210</v>
      </c>
      <c r="F5090" s="5">
        <v>0.79166666666666663</v>
      </c>
      <c r="G5090" s="6">
        <v>250</v>
      </c>
      <c r="H5090" s="7">
        <v>41250</v>
      </c>
      <c r="I5090" s="7">
        <f>FlightsPivot[[#This Row],[Total Fare]]*10%</f>
        <v>4125</v>
      </c>
      <c r="J5090" s="7">
        <f>FlightsPivot[[#This Row],[Total Fare]]+FlightsPivot[[#This Row],[10% tax ]]</f>
        <v>45375</v>
      </c>
      <c r="K5090" s="4">
        <v>11</v>
      </c>
      <c r="L5090" s="4">
        <v>2014</v>
      </c>
      <c r="M5090" t="str">
        <f>INDEX(RoutesPivot[DepAirport],MATCH($C5090,RoutesPivot[[RouteID]:[RouteID]],0))</f>
        <v>ORD</v>
      </c>
      <c r="N5090" t="str">
        <f>INDEX(RoutesPivot[AirportID],MATCH($C5090,RoutesPivot[[RouteID]:[RouteID]],0))</f>
        <v>PHX</v>
      </c>
      <c r="O5090">
        <f>INDEX(RoutesPivot[Distance],MATCH($C5090,RoutesPivot[[RouteID]:[RouteID]],0))</f>
        <v>1200</v>
      </c>
      <c r="P5090">
        <f>INDEX(RoutesPivot[ListPrice],MATCH($C5090,RoutesPivot[[RouteID]:[RouteID]],0))</f>
        <v>250</v>
      </c>
      <c r="Q5090" t="str">
        <f>INDEX(AirportPivot[AirportName],MATCH($N5090,AirportPivot[[AirportID]:[AirportID]],0))</f>
        <v>Phoenix Sky Harbor International</v>
      </c>
      <c r="R5090">
        <f>INDEX(AirportPivot[Gates (number of available)],MATCH($N5090,AirportPivot[[AirportID]:[AirportID]],0))</f>
        <v>60</v>
      </c>
    </row>
    <row r="5091" spans="1:18" x14ac:dyDescent="0.25">
      <c r="A5091" s="3" t="s">
        <v>5123</v>
      </c>
      <c r="B5091" s="12">
        <v>42327</v>
      </c>
      <c r="C5091" s="4" t="s">
        <v>27</v>
      </c>
      <c r="D5091" s="4">
        <v>9.6999999999999993</v>
      </c>
      <c r="E5091" s="4">
        <v>124</v>
      </c>
      <c r="F5091" s="5">
        <v>0.77083333333333337</v>
      </c>
      <c r="G5091" s="6">
        <v>200</v>
      </c>
      <c r="H5091" s="7">
        <v>37000</v>
      </c>
      <c r="I5091" s="7">
        <f>FlightsPivot[[#This Row],[Total Fare]]*10%</f>
        <v>3700</v>
      </c>
      <c r="J5091" s="7">
        <f>FlightsPivot[[#This Row],[Total Fare]]+FlightsPivot[[#This Row],[10% tax ]]</f>
        <v>40700</v>
      </c>
      <c r="K5091" s="4">
        <v>11</v>
      </c>
      <c r="L5091" s="4">
        <v>2015</v>
      </c>
      <c r="M5091" t="str">
        <f>INDEX(RoutesPivot[DepAirport],MATCH($C5091,RoutesPivot[[RouteID]:[RouteID]],0))</f>
        <v>ORD</v>
      </c>
      <c r="N5091" t="str">
        <f>INDEX(RoutesPivot[AirportID],MATCH($C5091,RoutesPivot[[RouteID]:[RouteID]],0))</f>
        <v>ATL</v>
      </c>
      <c r="O5091">
        <f>INDEX(RoutesPivot[Distance],MATCH($C5091,RoutesPivot[[RouteID]:[RouteID]],0))</f>
        <v>510</v>
      </c>
      <c r="P5091">
        <f>INDEX(RoutesPivot[ListPrice],MATCH($C5091,RoutesPivot[[RouteID]:[RouteID]],0))</f>
        <v>200</v>
      </c>
      <c r="Q5091" t="str">
        <f>INDEX(AirportPivot[AirportName],MATCH($N5091,AirportPivot[[AirportID]:[AirportID]],0))</f>
        <v>Hartsfield-Jackson Atlanta International</v>
      </c>
      <c r="R5091">
        <f>INDEX(AirportPivot[Gates (number of available)],MATCH($N5091,AirportPivot[[AirportID]:[AirportID]],0))</f>
        <v>100</v>
      </c>
    </row>
    <row r="5092" spans="1:18" x14ac:dyDescent="0.25">
      <c r="A5092" s="3" t="s">
        <v>5124</v>
      </c>
      <c r="B5092" s="12">
        <v>41994</v>
      </c>
      <c r="C5092" s="4" t="s">
        <v>15</v>
      </c>
      <c r="D5092" s="4">
        <v>2.4</v>
      </c>
      <c r="E5092" s="4">
        <v>179</v>
      </c>
      <c r="F5092" s="5">
        <v>0.79166666666666663</v>
      </c>
      <c r="G5092" s="6">
        <v>225</v>
      </c>
      <c r="H5092" s="7">
        <v>37125</v>
      </c>
      <c r="I5092" s="7">
        <f>FlightsPivot[[#This Row],[Total Fare]]*10%</f>
        <v>3712.5</v>
      </c>
      <c r="J5092" s="7">
        <f>FlightsPivot[[#This Row],[Total Fare]]+FlightsPivot[[#This Row],[10% tax ]]</f>
        <v>40837.5</v>
      </c>
      <c r="K5092" s="4">
        <v>12</v>
      </c>
      <c r="L5092" s="4">
        <v>2014</v>
      </c>
      <c r="M5092" t="str">
        <f>INDEX(RoutesPivot[DepAirport],MATCH($C5092,RoutesPivot[[RouteID]:[RouteID]],0))</f>
        <v>ORD</v>
      </c>
      <c r="N5092" t="str">
        <f>INDEX(RoutesPivot[AirportID],MATCH($C5092,RoutesPivot[[RouteID]:[RouteID]],0))</f>
        <v>EWR</v>
      </c>
      <c r="O5092">
        <f>INDEX(RoutesPivot[Distance],MATCH($C5092,RoutesPivot[[RouteID]:[RouteID]],0))</f>
        <v>600</v>
      </c>
      <c r="P5092">
        <f>INDEX(RoutesPivot[ListPrice],MATCH($C5092,RoutesPivot[[RouteID]:[RouteID]],0))</f>
        <v>225</v>
      </c>
      <c r="Q5092" t="str">
        <f>INDEX(AirportPivot[AirportName],MATCH($N5092,AirportPivot[[AirportID]:[AirportID]],0))</f>
        <v>Newark Liberty International</v>
      </c>
      <c r="R5092">
        <f>INDEX(AirportPivot[Gates (number of available)],MATCH($N5092,AirportPivot[[AirportID]:[AirportID]],0))</f>
        <v>82</v>
      </c>
    </row>
    <row r="5093" spans="1:18" x14ac:dyDescent="0.25">
      <c r="A5093" s="3" t="s">
        <v>5125</v>
      </c>
      <c r="B5093" s="12">
        <v>41788</v>
      </c>
      <c r="C5093" s="4" t="s">
        <v>83</v>
      </c>
      <c r="D5093" s="4">
        <v>2.5</v>
      </c>
      <c r="E5093" s="4">
        <v>117</v>
      </c>
      <c r="F5093" s="5">
        <v>0.89583333333333337</v>
      </c>
      <c r="G5093" s="6">
        <v>240</v>
      </c>
      <c r="H5093" s="7">
        <v>44400</v>
      </c>
      <c r="I5093" s="7">
        <f>FlightsPivot[[#This Row],[Total Fare]]*10%</f>
        <v>4440</v>
      </c>
      <c r="J5093" s="7">
        <f>FlightsPivot[[#This Row],[Total Fare]]+FlightsPivot[[#This Row],[10% tax ]]</f>
        <v>48840</v>
      </c>
      <c r="K5093" s="4">
        <v>5</v>
      </c>
      <c r="L5093" s="4">
        <v>2014</v>
      </c>
      <c r="M5093" t="str">
        <f>INDEX(RoutesPivot[DepAirport],MATCH($C5093,RoutesPivot[[RouteID]:[RouteID]],0))</f>
        <v>ORD</v>
      </c>
      <c r="N5093" t="str">
        <f>INDEX(RoutesPivot[AirportID],MATCH($C5093,RoutesPivot[[RouteID]:[RouteID]],0))</f>
        <v>BWI</v>
      </c>
      <c r="O5093">
        <f>INDEX(RoutesPivot[Distance],MATCH($C5093,RoutesPivot[[RouteID]:[RouteID]],0))</f>
        <v>520</v>
      </c>
      <c r="P5093">
        <f>INDEX(RoutesPivot[ListPrice],MATCH($C5093,RoutesPivot[[RouteID]:[RouteID]],0))</f>
        <v>240</v>
      </c>
      <c r="Q5093" t="str">
        <f>INDEX(AirportPivot[AirportName],MATCH($N5093,AirportPivot[[AirportID]:[AirportID]],0))</f>
        <v>Baltimore/Washington International Thurgood Marshall</v>
      </c>
      <c r="R5093">
        <f>INDEX(AirportPivot[Gates (number of available)],MATCH($N5093,AirportPivot[[AirportID]:[AirportID]],0))</f>
        <v>58</v>
      </c>
    </row>
    <row r="5094" spans="1:18" x14ac:dyDescent="0.25">
      <c r="A5094" s="3" t="s">
        <v>5126</v>
      </c>
      <c r="B5094" s="12">
        <v>41861</v>
      </c>
      <c r="C5094" s="4" t="s">
        <v>33</v>
      </c>
      <c r="D5094" s="4">
        <v>1.3</v>
      </c>
      <c r="E5094" s="4">
        <v>53</v>
      </c>
      <c r="F5094" s="5">
        <v>0.35416666666666669</v>
      </c>
      <c r="G5094" s="6">
        <v>412.5</v>
      </c>
      <c r="H5094" s="7">
        <v>68062.5</v>
      </c>
      <c r="I5094" s="7">
        <f>FlightsPivot[[#This Row],[Total Fare]]*10%</f>
        <v>6806.25</v>
      </c>
      <c r="J5094" s="7">
        <f>FlightsPivot[[#This Row],[Total Fare]]+FlightsPivot[[#This Row],[10% tax ]]</f>
        <v>74868.75</v>
      </c>
      <c r="K5094" s="4">
        <v>8</v>
      </c>
      <c r="L5094" s="4">
        <v>2014</v>
      </c>
      <c r="M5094" t="str">
        <f>INDEX(RoutesPivot[DepAirport],MATCH($C5094,RoutesPivot[[RouteID]:[RouteID]],0))</f>
        <v>ORD</v>
      </c>
      <c r="N5094" t="str">
        <f>INDEX(RoutesPivot[AirportID],MATCH($C5094,RoutesPivot[[RouteID]:[RouteID]],0))</f>
        <v>SFO</v>
      </c>
      <c r="O5094">
        <f>INDEX(RoutesPivot[Distance],MATCH($C5094,RoutesPivot[[RouteID]:[RouteID]],0))</f>
        <v>1600</v>
      </c>
      <c r="P5094">
        <f>INDEX(RoutesPivot[ListPrice],MATCH($C5094,RoutesPivot[[RouteID]:[RouteID]],0))</f>
        <v>375</v>
      </c>
      <c r="Q5094" t="str">
        <f>INDEX(AirportPivot[AirportName],MATCH($N5094,AirportPivot[[AirportID]:[AirportID]],0))</f>
        <v>San Francisco International</v>
      </c>
      <c r="R5094">
        <f>INDEX(AirportPivot[Gates (number of available)],MATCH($N5094,AirportPivot[[AirportID]:[AirportID]],0))</f>
        <v>70</v>
      </c>
    </row>
    <row r="5095" spans="1:18" x14ac:dyDescent="0.25">
      <c r="A5095" s="3" t="s">
        <v>5127</v>
      </c>
      <c r="B5095" s="12">
        <v>42268</v>
      </c>
      <c r="C5095" s="4" t="s">
        <v>27</v>
      </c>
      <c r="D5095" s="4">
        <v>8.1</v>
      </c>
      <c r="E5095" s="4">
        <v>72</v>
      </c>
      <c r="F5095" s="5">
        <v>0.75</v>
      </c>
      <c r="G5095" s="6">
        <v>200</v>
      </c>
      <c r="H5095" s="7">
        <v>36200</v>
      </c>
      <c r="I5095" s="7">
        <f>FlightsPivot[[#This Row],[Total Fare]]*10%</f>
        <v>3620</v>
      </c>
      <c r="J5095" s="7">
        <f>FlightsPivot[[#This Row],[Total Fare]]+FlightsPivot[[#This Row],[10% tax ]]</f>
        <v>39820</v>
      </c>
      <c r="K5095" s="4">
        <v>9</v>
      </c>
      <c r="L5095" s="4">
        <v>2015</v>
      </c>
      <c r="M5095" t="str">
        <f>INDEX(RoutesPivot[DepAirport],MATCH($C5095,RoutesPivot[[RouteID]:[RouteID]],0))</f>
        <v>ORD</v>
      </c>
      <c r="N5095" t="str">
        <f>INDEX(RoutesPivot[AirportID],MATCH($C5095,RoutesPivot[[RouteID]:[RouteID]],0))</f>
        <v>ATL</v>
      </c>
      <c r="O5095">
        <f>INDEX(RoutesPivot[Distance],MATCH($C5095,RoutesPivot[[RouteID]:[RouteID]],0))</f>
        <v>510</v>
      </c>
      <c r="P5095">
        <f>INDEX(RoutesPivot[ListPrice],MATCH($C5095,RoutesPivot[[RouteID]:[RouteID]],0))</f>
        <v>200</v>
      </c>
      <c r="Q5095" t="str">
        <f>INDEX(AirportPivot[AirportName],MATCH($N5095,AirportPivot[[AirportID]:[AirportID]],0))</f>
        <v>Hartsfield-Jackson Atlanta International</v>
      </c>
      <c r="R5095">
        <f>INDEX(AirportPivot[Gates (number of available)],MATCH($N5095,AirportPivot[[AirportID]:[AirportID]],0))</f>
        <v>100</v>
      </c>
    </row>
    <row r="5096" spans="1:18" x14ac:dyDescent="0.25">
      <c r="A5096" s="3" t="s">
        <v>5128</v>
      </c>
      <c r="B5096" s="12">
        <v>42012</v>
      </c>
      <c r="C5096" s="4" t="s">
        <v>25</v>
      </c>
      <c r="D5096" s="4">
        <v>2.8</v>
      </c>
      <c r="E5096" s="4">
        <v>207</v>
      </c>
      <c r="F5096" s="5">
        <v>0.29166666666666669</v>
      </c>
      <c r="G5096" s="6">
        <v>200</v>
      </c>
      <c r="H5096" s="7">
        <v>33000</v>
      </c>
      <c r="I5096" s="7">
        <f>FlightsPivot[[#This Row],[Total Fare]]*10%</f>
        <v>3300</v>
      </c>
      <c r="J5096" s="7">
        <f>FlightsPivot[[#This Row],[Total Fare]]+FlightsPivot[[#This Row],[10% tax ]]</f>
        <v>36300</v>
      </c>
      <c r="K5096" s="4">
        <v>1</v>
      </c>
      <c r="L5096" s="4">
        <v>2015</v>
      </c>
      <c r="M5096" t="str">
        <f>INDEX(RoutesPivot[DepAirport],MATCH($C5096,RoutesPivot[[RouteID]:[RouteID]],0))</f>
        <v>ORD</v>
      </c>
      <c r="N5096" t="str">
        <f>INDEX(RoutesPivot[AirportID],MATCH($C5096,RoutesPivot[[RouteID]:[RouteID]],0))</f>
        <v>DFW</v>
      </c>
      <c r="O5096">
        <f>INDEX(RoutesPivot[Distance],MATCH($C5096,RoutesPivot[[RouteID]:[RouteID]],0))</f>
        <v>700</v>
      </c>
      <c r="P5096">
        <f>INDEX(RoutesPivot[ListPrice],MATCH($C5096,RoutesPivot[[RouteID]:[RouteID]],0))</f>
        <v>200</v>
      </c>
      <c r="Q5096" t="str">
        <f>INDEX(AirportPivot[AirportName],MATCH($N5096,AirportPivot[[AirportID]:[AirportID]],0))</f>
        <v>Dallas/Fort Worth International</v>
      </c>
      <c r="R5096">
        <f>INDEX(AirportPivot[Gates (number of available)],MATCH($N5096,AirportPivot[[AirportID]:[AirportID]],0))</f>
        <v>130</v>
      </c>
    </row>
    <row r="5097" spans="1:18" x14ac:dyDescent="0.25">
      <c r="A5097" s="3" t="s">
        <v>5129</v>
      </c>
      <c r="B5097" s="12">
        <v>41684</v>
      </c>
      <c r="C5097" s="4" t="s">
        <v>47</v>
      </c>
      <c r="D5097" s="4">
        <v>2.6</v>
      </c>
      <c r="E5097" s="4">
        <v>184</v>
      </c>
      <c r="F5097" s="5">
        <v>0.70833333333333337</v>
      </c>
      <c r="G5097" s="6">
        <v>250</v>
      </c>
      <c r="H5097" s="7">
        <v>41250</v>
      </c>
      <c r="I5097" s="7">
        <f>FlightsPivot[[#This Row],[Total Fare]]*10%</f>
        <v>4125</v>
      </c>
      <c r="J5097" s="7">
        <f>FlightsPivot[[#This Row],[Total Fare]]+FlightsPivot[[#This Row],[10% tax ]]</f>
        <v>45375</v>
      </c>
      <c r="K5097" s="4">
        <v>2</v>
      </c>
      <c r="L5097" s="4">
        <v>2014</v>
      </c>
      <c r="M5097" t="str">
        <f>INDEX(RoutesPivot[DepAirport],MATCH($C5097,RoutesPivot[[RouteID]:[RouteID]],0))</f>
        <v>ORD</v>
      </c>
      <c r="N5097" t="str">
        <f>INDEX(RoutesPivot[AirportID],MATCH($C5097,RoutesPivot[[RouteID]:[RouteID]],0))</f>
        <v>PHX</v>
      </c>
      <c r="O5097">
        <f>INDEX(RoutesPivot[Distance],MATCH($C5097,RoutesPivot[[RouteID]:[RouteID]],0))</f>
        <v>1200</v>
      </c>
      <c r="P5097">
        <f>INDEX(RoutesPivot[ListPrice],MATCH($C5097,RoutesPivot[[RouteID]:[RouteID]],0))</f>
        <v>250</v>
      </c>
      <c r="Q5097" t="str">
        <f>INDEX(AirportPivot[AirportName],MATCH($N5097,AirportPivot[[AirportID]:[AirportID]],0))</f>
        <v>Phoenix Sky Harbor International</v>
      </c>
      <c r="R5097">
        <f>INDEX(AirportPivot[Gates (number of available)],MATCH($N5097,AirportPivot[[AirportID]:[AirportID]],0))</f>
        <v>60</v>
      </c>
    </row>
    <row r="5098" spans="1:18" x14ac:dyDescent="0.25">
      <c r="A5098" s="3" t="s">
        <v>5130</v>
      </c>
      <c r="B5098" s="12">
        <v>42332</v>
      </c>
      <c r="C5098" s="4" t="s">
        <v>70</v>
      </c>
      <c r="D5098" s="4">
        <v>2.9</v>
      </c>
      <c r="E5098" s="4">
        <v>97</v>
      </c>
      <c r="F5098" s="5">
        <v>0.375</v>
      </c>
      <c r="G5098" s="6">
        <v>412.5</v>
      </c>
      <c r="H5098" s="7">
        <v>76312.5</v>
      </c>
      <c r="I5098" s="7">
        <f>FlightsPivot[[#This Row],[Total Fare]]*10%</f>
        <v>7631.25</v>
      </c>
      <c r="J5098" s="7">
        <f>FlightsPivot[[#This Row],[Total Fare]]+FlightsPivot[[#This Row],[10% tax ]]</f>
        <v>83943.75</v>
      </c>
      <c r="K5098" s="4">
        <v>11</v>
      </c>
      <c r="L5098" s="4">
        <v>2015</v>
      </c>
      <c r="M5098" t="str">
        <f>INDEX(RoutesPivot[DepAirport],MATCH($C5098,RoutesPivot[[RouteID]:[RouteID]],0))</f>
        <v>ORD</v>
      </c>
      <c r="N5098" t="str">
        <f>INDEX(RoutesPivot[AirportID],MATCH($C5098,RoutesPivot[[RouteID]:[RouteID]],0))</f>
        <v>LAS</v>
      </c>
      <c r="O5098">
        <f>INDEX(RoutesPivot[Distance],MATCH($C5098,RoutesPivot[[RouteID]:[RouteID]],0))</f>
        <v>1100</v>
      </c>
      <c r="P5098">
        <f>INDEX(RoutesPivot[ListPrice],MATCH($C5098,RoutesPivot[[RouteID]:[RouteID]],0))</f>
        <v>275</v>
      </c>
      <c r="Q5098" t="str">
        <f>INDEX(AirportPivot[AirportName],MATCH($N5098,AirportPivot[[AirportID]:[AirportID]],0))</f>
        <v>McCarran International</v>
      </c>
      <c r="R5098">
        <f>INDEX(AirportPivot[Gates (number of available)],MATCH($N5098,AirportPivot[[AirportID]:[AirportID]],0))</f>
        <v>68</v>
      </c>
    </row>
    <row r="5099" spans="1:18" x14ac:dyDescent="0.25">
      <c r="A5099" s="3" t="s">
        <v>5131</v>
      </c>
      <c r="B5099" s="12">
        <v>41999</v>
      </c>
      <c r="C5099" s="4" t="s">
        <v>23</v>
      </c>
      <c r="D5099" s="4">
        <v>3.6</v>
      </c>
      <c r="E5099" s="4">
        <v>29</v>
      </c>
      <c r="F5099" s="5">
        <v>0.3125</v>
      </c>
      <c r="G5099" s="6">
        <v>420</v>
      </c>
      <c r="H5099" s="7">
        <v>77700</v>
      </c>
      <c r="I5099" s="7">
        <f>FlightsPivot[[#This Row],[Total Fare]]*10%</f>
        <v>7770</v>
      </c>
      <c r="J5099" s="7">
        <f>FlightsPivot[[#This Row],[Total Fare]]+FlightsPivot[[#This Row],[10% tax ]]</f>
        <v>85470</v>
      </c>
      <c r="K5099" s="4">
        <v>12</v>
      </c>
      <c r="L5099" s="4">
        <v>2014</v>
      </c>
      <c r="M5099" t="str">
        <f>INDEX(RoutesPivot[DepAirport],MATCH($C5099,RoutesPivot[[RouteID]:[RouteID]],0))</f>
        <v>ORD</v>
      </c>
      <c r="N5099" t="str">
        <f>INDEX(RoutesPivot[AirportID],MATCH($C5099,RoutesPivot[[RouteID]:[RouteID]],0))</f>
        <v>DEN</v>
      </c>
      <c r="O5099">
        <f>INDEX(RoutesPivot[Distance],MATCH($C5099,RoutesPivot[[RouteID]:[RouteID]],0))</f>
        <v>800</v>
      </c>
      <c r="P5099">
        <f>INDEX(RoutesPivot[ListPrice],MATCH($C5099,RoutesPivot[[RouteID]:[RouteID]],0))</f>
        <v>300</v>
      </c>
      <c r="Q5099" t="str">
        <f>INDEX(AirportPivot[AirportName],MATCH($N5099,AirportPivot[[AirportID]:[AirportID]],0))</f>
        <v>Denver International</v>
      </c>
      <c r="R5099">
        <f>INDEX(AirportPivot[Gates (number of available)],MATCH($N5099,AirportPivot[[AirportID]:[AirportID]],0))</f>
        <v>75</v>
      </c>
    </row>
    <row r="5100" spans="1:18" x14ac:dyDescent="0.25">
      <c r="A5100" s="3" t="s">
        <v>5132</v>
      </c>
      <c r="B5100" s="12">
        <v>42127</v>
      </c>
      <c r="C5100" s="4" t="s">
        <v>27</v>
      </c>
      <c r="D5100" s="4">
        <v>8.9</v>
      </c>
      <c r="E5100" s="4">
        <v>156</v>
      </c>
      <c r="F5100" s="5">
        <v>0.3125</v>
      </c>
      <c r="G5100" s="6">
        <v>200</v>
      </c>
      <c r="H5100" s="7">
        <v>33000</v>
      </c>
      <c r="I5100" s="7">
        <f>FlightsPivot[[#This Row],[Total Fare]]*10%</f>
        <v>3300</v>
      </c>
      <c r="J5100" s="7">
        <f>FlightsPivot[[#This Row],[Total Fare]]+FlightsPivot[[#This Row],[10% tax ]]</f>
        <v>36300</v>
      </c>
      <c r="K5100" s="4">
        <v>5</v>
      </c>
      <c r="L5100" s="4">
        <v>2015</v>
      </c>
      <c r="M5100" t="str">
        <f>INDEX(RoutesPivot[DepAirport],MATCH($C5100,RoutesPivot[[RouteID]:[RouteID]],0))</f>
        <v>ORD</v>
      </c>
      <c r="N5100" t="str">
        <f>INDEX(RoutesPivot[AirportID],MATCH($C5100,RoutesPivot[[RouteID]:[RouteID]],0))</f>
        <v>ATL</v>
      </c>
      <c r="O5100">
        <f>INDEX(RoutesPivot[Distance],MATCH($C5100,RoutesPivot[[RouteID]:[RouteID]],0))</f>
        <v>510</v>
      </c>
      <c r="P5100">
        <f>INDEX(RoutesPivot[ListPrice],MATCH($C5100,RoutesPivot[[RouteID]:[RouteID]],0))</f>
        <v>200</v>
      </c>
      <c r="Q5100" t="str">
        <f>INDEX(AirportPivot[AirportName],MATCH($N5100,AirportPivot[[AirportID]:[AirportID]],0))</f>
        <v>Hartsfield-Jackson Atlanta International</v>
      </c>
      <c r="R5100">
        <f>INDEX(AirportPivot[Gates (number of available)],MATCH($N5100,AirportPivot[[AirportID]:[AirportID]],0))</f>
        <v>100</v>
      </c>
    </row>
    <row r="5101" spans="1:18" x14ac:dyDescent="0.25">
      <c r="A5101" s="3" t="s">
        <v>5133</v>
      </c>
      <c r="B5101" s="12">
        <v>41900</v>
      </c>
      <c r="C5101" s="4" t="s">
        <v>19</v>
      </c>
      <c r="D5101" s="4">
        <v>2.6</v>
      </c>
      <c r="E5101" s="4">
        <v>70</v>
      </c>
      <c r="F5101" s="5">
        <v>0.66666666666666663</v>
      </c>
      <c r="G5101" s="6">
        <v>200</v>
      </c>
      <c r="H5101" s="7">
        <v>36200</v>
      </c>
      <c r="I5101" s="7">
        <f>FlightsPivot[[#This Row],[Total Fare]]*10%</f>
        <v>3620</v>
      </c>
      <c r="J5101" s="7">
        <f>FlightsPivot[[#This Row],[Total Fare]]+FlightsPivot[[#This Row],[10% tax ]]</f>
        <v>39820</v>
      </c>
      <c r="K5101" s="4">
        <v>9</v>
      </c>
      <c r="L5101" s="4">
        <v>2014</v>
      </c>
      <c r="M5101" t="str">
        <f>INDEX(RoutesPivot[DepAirport],MATCH($C5101,RoutesPivot[[RouteID]:[RouteID]],0))</f>
        <v>ORD</v>
      </c>
      <c r="N5101" t="str">
        <f>INDEX(RoutesPivot[AirportID],MATCH($C5101,RoutesPivot[[RouteID]:[RouteID]],0))</f>
        <v>IAH</v>
      </c>
      <c r="O5101">
        <f>INDEX(RoutesPivot[Distance],MATCH($C5101,RoutesPivot[[RouteID]:[RouteID]],0))</f>
        <v>800</v>
      </c>
      <c r="P5101">
        <f>INDEX(RoutesPivot[ListPrice],MATCH($C5101,RoutesPivot[[RouteID]:[RouteID]],0))</f>
        <v>200</v>
      </c>
      <c r="Q5101" t="str">
        <f>INDEX(AirportPivot[AirportName],MATCH($N5101,AirportPivot[[AirportID]:[AirportID]],0))</f>
        <v>George Bush Intercontinental/Houston</v>
      </c>
      <c r="R5101">
        <f>INDEX(AirportPivot[Gates (number of available)],MATCH($N5101,AirportPivot[[AirportID]:[AirportID]],0))</f>
        <v>80</v>
      </c>
    </row>
    <row r="5102" spans="1:18" x14ac:dyDescent="0.25">
      <c r="A5102" s="3" t="s">
        <v>5134</v>
      </c>
      <c r="B5102" s="12">
        <v>41908</v>
      </c>
      <c r="C5102" s="4" t="s">
        <v>83</v>
      </c>
      <c r="D5102" s="4">
        <v>1.7</v>
      </c>
      <c r="E5102" s="4">
        <v>58</v>
      </c>
      <c r="F5102" s="5">
        <v>0.66666666666666663</v>
      </c>
      <c r="G5102" s="6">
        <v>240</v>
      </c>
      <c r="H5102" s="7">
        <v>39600</v>
      </c>
      <c r="I5102" s="7">
        <f>FlightsPivot[[#This Row],[Total Fare]]*10%</f>
        <v>3960</v>
      </c>
      <c r="J5102" s="7">
        <f>FlightsPivot[[#This Row],[Total Fare]]+FlightsPivot[[#This Row],[10% tax ]]</f>
        <v>43560</v>
      </c>
      <c r="K5102" s="4">
        <v>9</v>
      </c>
      <c r="L5102" s="4">
        <v>2014</v>
      </c>
      <c r="M5102" t="str">
        <f>INDEX(RoutesPivot[DepAirport],MATCH($C5102,RoutesPivot[[RouteID]:[RouteID]],0))</f>
        <v>ORD</v>
      </c>
      <c r="N5102" t="str">
        <f>INDEX(RoutesPivot[AirportID],MATCH($C5102,RoutesPivot[[RouteID]:[RouteID]],0))</f>
        <v>BWI</v>
      </c>
      <c r="O5102">
        <f>INDEX(RoutesPivot[Distance],MATCH($C5102,RoutesPivot[[RouteID]:[RouteID]],0))</f>
        <v>520</v>
      </c>
      <c r="P5102">
        <f>INDEX(RoutesPivot[ListPrice],MATCH($C5102,RoutesPivot[[RouteID]:[RouteID]],0))</f>
        <v>240</v>
      </c>
      <c r="Q5102" t="str">
        <f>INDEX(AirportPivot[AirportName],MATCH($N5102,AirportPivot[[AirportID]:[AirportID]],0))</f>
        <v>Baltimore/Washington International Thurgood Marshall</v>
      </c>
      <c r="R5102">
        <f>INDEX(AirportPivot[Gates (number of available)],MATCH($N5102,AirportPivot[[AirportID]:[AirportID]],0))</f>
        <v>58</v>
      </c>
    </row>
    <row r="5103" spans="1:18" x14ac:dyDescent="0.25">
      <c r="A5103" s="3" t="s">
        <v>5135</v>
      </c>
      <c r="B5103" s="12">
        <v>42153</v>
      </c>
      <c r="C5103" s="4" t="s">
        <v>50</v>
      </c>
      <c r="D5103" s="4">
        <v>2.7</v>
      </c>
      <c r="E5103" s="4">
        <v>191</v>
      </c>
      <c r="F5103" s="5">
        <v>0.72916666666666663</v>
      </c>
      <c r="G5103" s="6">
        <v>275</v>
      </c>
      <c r="H5103" s="7">
        <v>45375</v>
      </c>
      <c r="I5103" s="7">
        <f>FlightsPivot[[#This Row],[Total Fare]]*10%</f>
        <v>4537.5</v>
      </c>
      <c r="J5103" s="7">
        <f>FlightsPivot[[#This Row],[Total Fare]]+FlightsPivot[[#This Row],[10% tax ]]</f>
        <v>49912.5</v>
      </c>
      <c r="K5103" s="4">
        <v>5</v>
      </c>
      <c r="L5103" s="4">
        <v>2015</v>
      </c>
      <c r="M5103" t="str">
        <f>INDEX(RoutesPivot[DepAirport],MATCH($C5103,RoutesPivot[[RouteID]:[RouteID]],0))</f>
        <v>ORD</v>
      </c>
      <c r="N5103" t="str">
        <f>INDEX(RoutesPivot[AirportID],MATCH($C5103,RoutesPivot[[RouteID]:[RouteID]],0))</f>
        <v>LGA</v>
      </c>
      <c r="O5103">
        <f>INDEX(RoutesPivot[Distance],MATCH($C5103,RoutesPivot[[RouteID]:[RouteID]],0))</f>
        <v>610</v>
      </c>
      <c r="P5103">
        <f>INDEX(RoutesPivot[ListPrice],MATCH($C5103,RoutesPivot[[RouteID]:[RouteID]],0))</f>
        <v>275</v>
      </c>
      <c r="Q5103" t="str">
        <f>INDEX(AirportPivot[AirportName],MATCH($N5103,AirportPivot[[AirportID]:[AirportID]],0))</f>
        <v>Laguardia</v>
      </c>
      <c r="R5103">
        <f>INDEX(AirportPivot[Gates (number of available)],MATCH($N5103,AirportPivot[[AirportID]:[AirportID]],0))</f>
        <v>66</v>
      </c>
    </row>
    <row r="5104" spans="1:18" x14ac:dyDescent="0.25">
      <c r="A5104" s="3" t="s">
        <v>5136</v>
      </c>
      <c r="B5104" s="12">
        <v>41857</v>
      </c>
      <c r="C5104" s="4" t="s">
        <v>17</v>
      </c>
      <c r="D5104" s="4">
        <v>5.4</v>
      </c>
      <c r="E5104" s="4">
        <v>178</v>
      </c>
      <c r="F5104" s="5">
        <v>0.5</v>
      </c>
      <c r="G5104" s="6">
        <v>385</v>
      </c>
      <c r="H5104" s="7">
        <v>63525</v>
      </c>
      <c r="I5104" s="7">
        <f>FlightsPivot[[#This Row],[Total Fare]]*10%</f>
        <v>6352.5</v>
      </c>
      <c r="J5104" s="7">
        <f>FlightsPivot[[#This Row],[Total Fare]]+FlightsPivot[[#This Row],[10% tax ]]</f>
        <v>69877.5</v>
      </c>
      <c r="K5104" s="4">
        <v>8</v>
      </c>
      <c r="L5104" s="4">
        <v>2014</v>
      </c>
      <c r="M5104" t="str">
        <f>INDEX(RoutesPivot[DepAirport],MATCH($C5104,RoutesPivot[[RouteID]:[RouteID]],0))</f>
        <v>ORD</v>
      </c>
      <c r="N5104" t="str">
        <f>INDEX(RoutesPivot[AirportID],MATCH($C5104,RoutesPivot[[RouteID]:[RouteID]],0))</f>
        <v>LAX</v>
      </c>
      <c r="O5104">
        <f>INDEX(RoutesPivot[Distance],MATCH($C5104,RoutesPivot[[RouteID]:[RouteID]],0))</f>
        <v>1518</v>
      </c>
      <c r="P5104">
        <f>INDEX(RoutesPivot[ListPrice],MATCH($C5104,RoutesPivot[[RouteID]:[RouteID]],0))</f>
        <v>350</v>
      </c>
      <c r="Q5104" t="str">
        <f>INDEX(AirportPivot[AirportName],MATCH($N5104,AirportPivot[[AirportID]:[AirportID]],0))</f>
        <v>Los Angeles International</v>
      </c>
      <c r="R5104">
        <f>INDEX(AirportPivot[Gates (number of available)],MATCH($N5104,AirportPivot[[AirportID]:[AirportID]],0))</f>
        <v>86</v>
      </c>
    </row>
    <row r="5105" spans="1:18" x14ac:dyDescent="0.25">
      <c r="A5105" s="3" t="s">
        <v>5137</v>
      </c>
      <c r="B5105" s="12">
        <v>42208</v>
      </c>
      <c r="C5105" s="4" t="s">
        <v>80</v>
      </c>
      <c r="D5105" s="4">
        <v>2.5</v>
      </c>
      <c r="E5105" s="4">
        <v>167</v>
      </c>
      <c r="F5105" s="5">
        <v>0.45833333333333331</v>
      </c>
      <c r="G5105" s="6">
        <v>330</v>
      </c>
      <c r="H5105" s="7">
        <v>54450</v>
      </c>
      <c r="I5105" s="7">
        <f>FlightsPivot[[#This Row],[Total Fare]]*10%</f>
        <v>5445</v>
      </c>
      <c r="J5105" s="7">
        <f>FlightsPivot[[#This Row],[Total Fare]]+FlightsPivot[[#This Row],[10% tax ]]</f>
        <v>59895</v>
      </c>
      <c r="K5105" s="4">
        <v>7</v>
      </c>
      <c r="L5105" s="4">
        <v>2015</v>
      </c>
      <c r="M5105" t="str">
        <f>INDEX(RoutesPivot[DepAirport],MATCH($C5105,RoutesPivot[[RouteID]:[RouteID]],0))</f>
        <v>ORD</v>
      </c>
      <c r="N5105" t="str">
        <f>INDEX(RoutesPivot[AirportID],MATCH($C5105,RoutesPivot[[RouteID]:[RouteID]],0))</f>
        <v>MIA</v>
      </c>
      <c r="O5105">
        <f>INDEX(RoutesPivot[Distance],MATCH($C5105,RoutesPivot[[RouteID]:[RouteID]],0))</f>
        <v>1000</v>
      </c>
      <c r="P5105">
        <f>INDEX(RoutesPivot[ListPrice],MATCH($C5105,RoutesPivot[[RouteID]:[RouteID]],0))</f>
        <v>300</v>
      </c>
      <c r="Q5105" t="str">
        <f>INDEX(AirportPivot[AirportName],MATCH($N5105,AirportPivot[[AirportID]:[AirportID]],0))</f>
        <v>Miami International</v>
      </c>
      <c r="R5105">
        <f>INDEX(AirportPivot[Gates (number of available)],MATCH($N5105,AirportPivot[[AirportID]:[AirportID]],0))</f>
        <v>80</v>
      </c>
    </row>
    <row r="5106" spans="1:18" x14ac:dyDescent="0.25">
      <c r="A5106" s="3" t="s">
        <v>5138</v>
      </c>
      <c r="B5106" s="12">
        <v>42303</v>
      </c>
      <c r="C5106" s="4" t="s">
        <v>86</v>
      </c>
      <c r="D5106" s="4">
        <v>2.2000000000000002</v>
      </c>
      <c r="E5106" s="4">
        <v>171</v>
      </c>
      <c r="F5106" s="5">
        <v>0.75</v>
      </c>
      <c r="G5106" s="6">
        <v>115</v>
      </c>
      <c r="H5106" s="7">
        <v>18975</v>
      </c>
      <c r="I5106" s="7">
        <f>FlightsPivot[[#This Row],[Total Fare]]*10%</f>
        <v>1897.5</v>
      </c>
      <c r="J5106" s="7">
        <f>FlightsPivot[[#This Row],[Total Fare]]+FlightsPivot[[#This Row],[10% tax ]]</f>
        <v>20872.5</v>
      </c>
      <c r="K5106" s="4">
        <v>10</v>
      </c>
      <c r="L5106" s="4">
        <v>2015</v>
      </c>
      <c r="M5106" t="str">
        <f>INDEX(RoutesPivot[DepAirport],MATCH($C5106,RoutesPivot[[RouteID]:[RouteID]],0))</f>
        <v>ORD</v>
      </c>
      <c r="N5106" t="str">
        <f>INDEX(RoutesPivot[AirportID],MATCH($C5106,RoutesPivot[[RouteID]:[RouteID]],0))</f>
        <v>DTW</v>
      </c>
      <c r="O5106">
        <f>INDEX(RoutesPivot[Distance],MATCH($C5106,RoutesPivot[[RouteID]:[RouteID]],0))</f>
        <v>200</v>
      </c>
      <c r="P5106">
        <f>INDEX(RoutesPivot[ListPrice],MATCH($C5106,RoutesPivot[[RouteID]:[RouteID]],0))</f>
        <v>115</v>
      </c>
      <c r="Q5106" t="str">
        <f>INDEX(AirportPivot[AirportName],MATCH($N5106,AirportPivot[[AirportID]:[AirportID]],0))</f>
        <v>Detroit Metropolitan Wayne County</v>
      </c>
      <c r="R5106">
        <f>INDEX(AirportPivot[Gates (number of available)],MATCH($N5106,AirportPivot[[AirportID]:[AirportID]],0))</f>
        <v>60</v>
      </c>
    </row>
    <row r="5107" spans="1:18" x14ac:dyDescent="0.25">
      <c r="A5107" s="3" t="s">
        <v>5139</v>
      </c>
      <c r="B5107" s="12">
        <v>41796</v>
      </c>
      <c r="C5107" s="4" t="s">
        <v>17</v>
      </c>
      <c r="D5107" s="4">
        <v>4.2</v>
      </c>
      <c r="E5107" s="4">
        <v>85</v>
      </c>
      <c r="F5107" s="5">
        <v>0.77083333333333337</v>
      </c>
      <c r="G5107" s="6">
        <v>385</v>
      </c>
      <c r="H5107" s="7">
        <v>69685</v>
      </c>
      <c r="I5107" s="7">
        <f>FlightsPivot[[#This Row],[Total Fare]]*10%</f>
        <v>6968.5</v>
      </c>
      <c r="J5107" s="7">
        <f>FlightsPivot[[#This Row],[Total Fare]]+FlightsPivot[[#This Row],[10% tax ]]</f>
        <v>76653.5</v>
      </c>
      <c r="K5107" s="4">
        <v>6</v>
      </c>
      <c r="L5107" s="4">
        <v>2014</v>
      </c>
      <c r="M5107" t="str">
        <f>INDEX(RoutesPivot[DepAirport],MATCH($C5107,RoutesPivot[[RouteID]:[RouteID]],0))</f>
        <v>ORD</v>
      </c>
      <c r="N5107" t="str">
        <f>INDEX(RoutesPivot[AirportID],MATCH($C5107,RoutesPivot[[RouteID]:[RouteID]],0))</f>
        <v>LAX</v>
      </c>
      <c r="O5107">
        <f>INDEX(RoutesPivot[Distance],MATCH($C5107,RoutesPivot[[RouteID]:[RouteID]],0))</f>
        <v>1518</v>
      </c>
      <c r="P5107">
        <f>INDEX(RoutesPivot[ListPrice],MATCH($C5107,RoutesPivot[[RouteID]:[RouteID]],0))</f>
        <v>350</v>
      </c>
      <c r="Q5107" t="str">
        <f>INDEX(AirportPivot[AirportName],MATCH($N5107,AirportPivot[[AirportID]:[AirportID]],0))</f>
        <v>Los Angeles International</v>
      </c>
      <c r="R5107">
        <f>INDEX(AirportPivot[Gates (number of available)],MATCH($N5107,AirportPivot[[AirportID]:[AirportID]],0))</f>
        <v>86</v>
      </c>
    </row>
    <row r="5108" spans="1:18" x14ac:dyDescent="0.25">
      <c r="A5108" s="3" t="s">
        <v>5140</v>
      </c>
      <c r="B5108" s="12">
        <v>41751</v>
      </c>
      <c r="C5108" s="4" t="s">
        <v>80</v>
      </c>
      <c r="D5108" s="4">
        <v>1.1000000000000001</v>
      </c>
      <c r="E5108" s="4">
        <v>78</v>
      </c>
      <c r="F5108" s="5">
        <v>0.89583333333333337</v>
      </c>
      <c r="G5108" s="6">
        <v>300</v>
      </c>
      <c r="H5108" s="7">
        <v>54300</v>
      </c>
      <c r="I5108" s="7">
        <f>FlightsPivot[[#This Row],[Total Fare]]*10%</f>
        <v>5430</v>
      </c>
      <c r="J5108" s="7">
        <f>FlightsPivot[[#This Row],[Total Fare]]+FlightsPivot[[#This Row],[10% tax ]]</f>
        <v>59730</v>
      </c>
      <c r="K5108" s="4">
        <v>4</v>
      </c>
      <c r="L5108" s="4">
        <v>2014</v>
      </c>
      <c r="M5108" t="str">
        <f>INDEX(RoutesPivot[DepAirport],MATCH($C5108,RoutesPivot[[RouteID]:[RouteID]],0))</f>
        <v>ORD</v>
      </c>
      <c r="N5108" t="str">
        <f>INDEX(RoutesPivot[AirportID],MATCH($C5108,RoutesPivot[[RouteID]:[RouteID]],0))</f>
        <v>MIA</v>
      </c>
      <c r="O5108">
        <f>INDEX(RoutesPivot[Distance],MATCH($C5108,RoutesPivot[[RouteID]:[RouteID]],0))</f>
        <v>1000</v>
      </c>
      <c r="P5108">
        <f>INDEX(RoutesPivot[ListPrice],MATCH($C5108,RoutesPivot[[RouteID]:[RouteID]],0))</f>
        <v>300</v>
      </c>
      <c r="Q5108" t="str">
        <f>INDEX(AirportPivot[AirportName],MATCH($N5108,AirportPivot[[AirportID]:[AirportID]],0))</f>
        <v>Miami International</v>
      </c>
      <c r="R5108">
        <f>INDEX(AirportPivot[Gates (number of available)],MATCH($N5108,AirportPivot[[AirportID]:[AirportID]],0))</f>
        <v>80</v>
      </c>
    </row>
    <row r="5109" spans="1:18" x14ac:dyDescent="0.25">
      <c r="A5109" s="3" t="s">
        <v>5141</v>
      </c>
      <c r="B5109" s="12">
        <v>42241</v>
      </c>
      <c r="C5109" s="4" t="s">
        <v>25</v>
      </c>
      <c r="D5109" s="4">
        <v>2.4</v>
      </c>
      <c r="E5109" s="4">
        <v>117</v>
      </c>
      <c r="F5109" s="5">
        <v>0.41666666666666669</v>
      </c>
      <c r="G5109" s="6">
        <v>220</v>
      </c>
      <c r="H5109" s="7">
        <v>40700</v>
      </c>
      <c r="I5109" s="7">
        <f>FlightsPivot[[#This Row],[Total Fare]]*10%</f>
        <v>4070</v>
      </c>
      <c r="J5109" s="7">
        <f>FlightsPivot[[#This Row],[Total Fare]]+FlightsPivot[[#This Row],[10% tax ]]</f>
        <v>44770</v>
      </c>
      <c r="K5109" s="4">
        <v>8</v>
      </c>
      <c r="L5109" s="4">
        <v>2015</v>
      </c>
      <c r="M5109" t="str">
        <f>INDEX(RoutesPivot[DepAirport],MATCH($C5109,RoutesPivot[[RouteID]:[RouteID]],0))</f>
        <v>ORD</v>
      </c>
      <c r="N5109" t="str">
        <f>INDEX(RoutesPivot[AirportID],MATCH($C5109,RoutesPivot[[RouteID]:[RouteID]],0))</f>
        <v>DFW</v>
      </c>
      <c r="O5109">
        <f>INDEX(RoutesPivot[Distance],MATCH($C5109,RoutesPivot[[RouteID]:[RouteID]],0))</f>
        <v>700</v>
      </c>
      <c r="P5109">
        <f>INDEX(RoutesPivot[ListPrice],MATCH($C5109,RoutesPivot[[RouteID]:[RouteID]],0))</f>
        <v>200</v>
      </c>
      <c r="Q5109" t="str">
        <f>INDEX(AirportPivot[AirportName],MATCH($N5109,AirportPivot[[AirportID]:[AirportID]],0))</f>
        <v>Dallas/Fort Worth International</v>
      </c>
      <c r="R5109">
        <f>INDEX(AirportPivot[Gates (number of available)],MATCH($N5109,AirportPivot[[AirportID]:[AirportID]],0))</f>
        <v>130</v>
      </c>
    </row>
    <row r="5110" spans="1:18" x14ac:dyDescent="0.25">
      <c r="A5110" s="3" t="s">
        <v>5142</v>
      </c>
      <c r="B5110" s="12">
        <v>41659</v>
      </c>
      <c r="C5110" s="4" t="s">
        <v>30</v>
      </c>
      <c r="D5110" s="4">
        <v>1.4</v>
      </c>
      <c r="E5110" s="4">
        <v>6</v>
      </c>
      <c r="F5110" s="5">
        <v>0.79166666666666663</v>
      </c>
      <c r="G5110" s="6">
        <v>250</v>
      </c>
      <c r="H5110" s="7">
        <v>46250</v>
      </c>
      <c r="I5110" s="7">
        <f>FlightsPivot[[#This Row],[Total Fare]]*10%</f>
        <v>4625</v>
      </c>
      <c r="J5110" s="7">
        <f>FlightsPivot[[#This Row],[Total Fare]]+FlightsPivot[[#This Row],[10% tax ]]</f>
        <v>50875</v>
      </c>
      <c r="K5110" s="4">
        <v>1</v>
      </c>
      <c r="L5110" s="4">
        <v>2014</v>
      </c>
      <c r="M5110" t="str">
        <f>INDEX(RoutesPivot[DepAirport],MATCH($C5110,RoutesPivot[[RouteID]:[RouteID]],0))</f>
        <v>ORD</v>
      </c>
      <c r="N5110" t="str">
        <f>INDEX(RoutesPivot[AirportID],MATCH($C5110,RoutesPivot[[RouteID]:[RouteID]],0))</f>
        <v>MCO</v>
      </c>
      <c r="O5110">
        <f>INDEX(RoutesPivot[Distance],MATCH($C5110,RoutesPivot[[RouteID]:[RouteID]],0))</f>
        <v>850</v>
      </c>
      <c r="P5110">
        <f>INDEX(RoutesPivot[ListPrice],MATCH($C5110,RoutesPivot[[RouteID]:[RouteID]],0))</f>
        <v>250</v>
      </c>
      <c r="Q5110" t="str">
        <f>INDEX(AirportPivot[AirportName],MATCH($N5110,AirportPivot[[AirportID]:[AirportID]],0))</f>
        <v>Orlando International</v>
      </c>
      <c r="R5110">
        <f>INDEX(AirportPivot[Gates (number of available)],MATCH($N5110,AirportPivot[[AirportID]:[AirportID]],0))</f>
        <v>67</v>
      </c>
    </row>
    <row r="5111" spans="1:18" x14ac:dyDescent="0.25">
      <c r="A5111" s="3" t="s">
        <v>5143</v>
      </c>
      <c r="B5111" s="12">
        <v>41787</v>
      </c>
      <c r="C5111" s="4" t="s">
        <v>25</v>
      </c>
      <c r="D5111" s="4">
        <v>2</v>
      </c>
      <c r="E5111" s="4">
        <v>54</v>
      </c>
      <c r="F5111" s="5">
        <v>0.77083333333333337</v>
      </c>
      <c r="G5111" s="6">
        <v>200</v>
      </c>
      <c r="H5111" s="7">
        <v>33000</v>
      </c>
      <c r="I5111" s="7">
        <f>FlightsPivot[[#This Row],[Total Fare]]*10%</f>
        <v>3300</v>
      </c>
      <c r="J5111" s="7">
        <f>FlightsPivot[[#This Row],[Total Fare]]+FlightsPivot[[#This Row],[10% tax ]]</f>
        <v>36300</v>
      </c>
      <c r="K5111" s="4">
        <v>5</v>
      </c>
      <c r="L5111" s="4">
        <v>2014</v>
      </c>
      <c r="M5111" t="str">
        <f>INDEX(RoutesPivot[DepAirport],MATCH($C5111,RoutesPivot[[RouteID]:[RouteID]],0))</f>
        <v>ORD</v>
      </c>
      <c r="N5111" t="str">
        <f>INDEX(RoutesPivot[AirportID],MATCH($C5111,RoutesPivot[[RouteID]:[RouteID]],0))</f>
        <v>DFW</v>
      </c>
      <c r="O5111">
        <f>INDEX(RoutesPivot[Distance],MATCH($C5111,RoutesPivot[[RouteID]:[RouteID]],0))</f>
        <v>700</v>
      </c>
      <c r="P5111">
        <f>INDEX(RoutesPivot[ListPrice],MATCH($C5111,RoutesPivot[[RouteID]:[RouteID]],0))</f>
        <v>200</v>
      </c>
      <c r="Q5111" t="str">
        <f>INDEX(AirportPivot[AirportName],MATCH($N5111,AirportPivot[[AirportID]:[AirportID]],0))</f>
        <v>Dallas/Fort Worth International</v>
      </c>
      <c r="R5111">
        <f>INDEX(AirportPivot[Gates (number of available)],MATCH($N5111,AirportPivot[[AirportID]:[AirportID]],0))</f>
        <v>130</v>
      </c>
    </row>
    <row r="5112" spans="1:18" x14ac:dyDescent="0.25">
      <c r="A5112" s="3" t="s">
        <v>5144</v>
      </c>
      <c r="B5112" s="12">
        <v>41683</v>
      </c>
      <c r="C5112" s="4" t="s">
        <v>13</v>
      </c>
      <c r="D5112" s="4">
        <v>1.4</v>
      </c>
      <c r="E5112" s="4">
        <v>155</v>
      </c>
      <c r="F5112" s="5">
        <v>0.79166666666666663</v>
      </c>
      <c r="G5112" s="6">
        <v>250</v>
      </c>
      <c r="H5112" s="7">
        <v>41250</v>
      </c>
      <c r="I5112" s="7">
        <f>FlightsPivot[[#This Row],[Total Fare]]*10%</f>
        <v>4125</v>
      </c>
      <c r="J5112" s="7">
        <f>FlightsPivot[[#This Row],[Total Fare]]+FlightsPivot[[#This Row],[10% tax ]]</f>
        <v>45375</v>
      </c>
      <c r="K5112" s="4">
        <v>2</v>
      </c>
      <c r="L5112" s="4">
        <v>2014</v>
      </c>
      <c r="M5112" t="str">
        <f>INDEX(RoutesPivot[DepAirport],MATCH($C5112,RoutesPivot[[RouteID]:[RouteID]],0))</f>
        <v>ORD</v>
      </c>
      <c r="N5112" t="str">
        <f>INDEX(RoutesPivot[AirportID],MATCH($C5112,RoutesPivot[[RouteID]:[RouteID]],0))</f>
        <v>JFK</v>
      </c>
      <c r="O5112">
        <f>INDEX(RoutesPivot[Distance],MATCH($C5112,RoutesPivot[[RouteID]:[RouteID]],0))</f>
        <v>619</v>
      </c>
      <c r="P5112">
        <f>INDEX(RoutesPivot[ListPrice],MATCH($C5112,RoutesPivot[[RouteID]:[RouteID]],0))</f>
        <v>250</v>
      </c>
      <c r="Q5112" t="str">
        <f>INDEX(AirportPivot[AirportName],MATCH($N5112,AirportPivot[[AirportID]:[AirportID]],0))</f>
        <v>John F Kennedy International</v>
      </c>
      <c r="R5112">
        <f>INDEX(AirportPivot[Gates (number of available)],MATCH($N5112,AirportPivot[[AirportID]:[AirportID]],0))</f>
        <v>120</v>
      </c>
    </row>
    <row r="5113" spans="1:18" x14ac:dyDescent="0.25">
      <c r="A5113" s="3" t="s">
        <v>5145</v>
      </c>
      <c r="B5113" s="12">
        <v>42200</v>
      </c>
      <c r="C5113" s="4" t="s">
        <v>25</v>
      </c>
      <c r="D5113" s="4">
        <v>1.2</v>
      </c>
      <c r="E5113" s="4">
        <v>12</v>
      </c>
      <c r="F5113" s="5">
        <v>0.35416666666666669</v>
      </c>
      <c r="G5113" s="6">
        <v>220</v>
      </c>
      <c r="H5113" s="7">
        <v>40700</v>
      </c>
      <c r="I5113" s="7">
        <f>FlightsPivot[[#This Row],[Total Fare]]*10%</f>
        <v>4070</v>
      </c>
      <c r="J5113" s="7">
        <f>FlightsPivot[[#This Row],[Total Fare]]+FlightsPivot[[#This Row],[10% tax ]]</f>
        <v>44770</v>
      </c>
      <c r="K5113" s="4">
        <v>7</v>
      </c>
      <c r="L5113" s="4">
        <v>2015</v>
      </c>
      <c r="M5113" t="str">
        <f>INDEX(RoutesPivot[DepAirport],MATCH($C5113,RoutesPivot[[RouteID]:[RouteID]],0))</f>
        <v>ORD</v>
      </c>
      <c r="N5113" t="str">
        <f>INDEX(RoutesPivot[AirportID],MATCH($C5113,RoutesPivot[[RouteID]:[RouteID]],0))</f>
        <v>DFW</v>
      </c>
      <c r="O5113">
        <f>INDEX(RoutesPivot[Distance],MATCH($C5113,RoutesPivot[[RouteID]:[RouteID]],0))</f>
        <v>700</v>
      </c>
      <c r="P5113">
        <f>INDEX(RoutesPivot[ListPrice],MATCH($C5113,RoutesPivot[[RouteID]:[RouteID]],0))</f>
        <v>200</v>
      </c>
      <c r="Q5113" t="str">
        <f>INDEX(AirportPivot[AirportName],MATCH($N5113,AirportPivot[[AirportID]:[AirportID]],0))</f>
        <v>Dallas/Fort Worth International</v>
      </c>
      <c r="R5113">
        <f>INDEX(AirportPivot[Gates (number of available)],MATCH($N5113,AirportPivot[[AirportID]:[AirportID]],0))</f>
        <v>130</v>
      </c>
    </row>
    <row r="5114" spans="1:18" x14ac:dyDescent="0.25">
      <c r="A5114" s="3" t="s">
        <v>5146</v>
      </c>
      <c r="B5114" s="12">
        <v>41956</v>
      </c>
      <c r="C5114" s="4" t="s">
        <v>98</v>
      </c>
      <c r="D5114" s="4">
        <v>2.4</v>
      </c>
      <c r="E5114" s="4">
        <v>204</v>
      </c>
      <c r="F5114" s="5">
        <v>0.5625</v>
      </c>
      <c r="G5114" s="6">
        <v>275</v>
      </c>
      <c r="H5114" s="7">
        <v>45375</v>
      </c>
      <c r="I5114" s="7">
        <f>FlightsPivot[[#This Row],[Total Fare]]*10%</f>
        <v>4537.5</v>
      </c>
      <c r="J5114" s="7">
        <f>FlightsPivot[[#This Row],[Total Fare]]+FlightsPivot[[#This Row],[10% tax ]]</f>
        <v>49912.5</v>
      </c>
      <c r="K5114" s="4">
        <v>11</v>
      </c>
      <c r="L5114" s="4">
        <v>2014</v>
      </c>
      <c r="M5114" t="str">
        <f>INDEX(RoutesPivot[DepAirport],MATCH($C5114,RoutesPivot[[RouteID]:[RouteID]],0))</f>
        <v>ORD</v>
      </c>
      <c r="N5114" t="str">
        <f>INDEX(RoutesPivot[AirportID],MATCH($C5114,RoutesPivot[[RouteID]:[RouteID]],0))</f>
        <v>PHL</v>
      </c>
      <c r="O5114">
        <f>INDEX(RoutesPivot[Distance],MATCH($C5114,RoutesPivot[[RouteID]:[RouteID]],0))</f>
        <v>580</v>
      </c>
      <c r="P5114">
        <f>INDEX(RoutesPivot[ListPrice],MATCH($C5114,RoutesPivot[[RouteID]:[RouteID]],0))</f>
        <v>275</v>
      </c>
      <c r="Q5114" t="str">
        <f>INDEX(AirportPivot[AirportName],MATCH($N5114,AirportPivot[[AirportID]:[AirportID]],0))</f>
        <v>Philadelphia International</v>
      </c>
      <c r="R5114">
        <f>INDEX(AirportPivot[Gates (number of available)],MATCH($N5114,AirportPivot[[AirportID]:[AirportID]],0))</f>
        <v>89</v>
      </c>
    </row>
    <row r="5115" spans="1:18" x14ac:dyDescent="0.25">
      <c r="A5115" s="3" t="s">
        <v>5147</v>
      </c>
      <c r="B5115" s="12">
        <v>42249</v>
      </c>
      <c r="C5115" s="4" t="s">
        <v>83</v>
      </c>
      <c r="D5115" s="4">
        <v>3</v>
      </c>
      <c r="E5115" s="4">
        <v>119</v>
      </c>
      <c r="F5115" s="5">
        <v>0.8125</v>
      </c>
      <c r="G5115" s="6">
        <v>240</v>
      </c>
      <c r="H5115" s="7">
        <v>44400</v>
      </c>
      <c r="I5115" s="7">
        <f>FlightsPivot[[#This Row],[Total Fare]]*10%</f>
        <v>4440</v>
      </c>
      <c r="J5115" s="7">
        <f>FlightsPivot[[#This Row],[Total Fare]]+FlightsPivot[[#This Row],[10% tax ]]</f>
        <v>48840</v>
      </c>
      <c r="K5115" s="4">
        <v>9</v>
      </c>
      <c r="L5115" s="4">
        <v>2015</v>
      </c>
      <c r="M5115" t="str">
        <f>INDEX(RoutesPivot[DepAirport],MATCH($C5115,RoutesPivot[[RouteID]:[RouteID]],0))</f>
        <v>ORD</v>
      </c>
      <c r="N5115" t="str">
        <f>INDEX(RoutesPivot[AirportID],MATCH($C5115,RoutesPivot[[RouteID]:[RouteID]],0))</f>
        <v>BWI</v>
      </c>
      <c r="O5115">
        <f>INDEX(RoutesPivot[Distance],MATCH($C5115,RoutesPivot[[RouteID]:[RouteID]],0))</f>
        <v>520</v>
      </c>
      <c r="P5115">
        <f>INDEX(RoutesPivot[ListPrice],MATCH($C5115,RoutesPivot[[RouteID]:[RouteID]],0))</f>
        <v>240</v>
      </c>
      <c r="Q5115" t="str">
        <f>INDEX(AirportPivot[AirportName],MATCH($N5115,AirportPivot[[AirportID]:[AirportID]],0))</f>
        <v>Baltimore/Washington International Thurgood Marshall</v>
      </c>
      <c r="R5115">
        <f>INDEX(AirportPivot[Gates (number of available)],MATCH($N5115,AirportPivot[[AirportID]:[AirportID]],0))</f>
        <v>58</v>
      </c>
    </row>
    <row r="5116" spans="1:18" x14ac:dyDescent="0.25">
      <c r="A5116" s="3" t="s">
        <v>5148</v>
      </c>
      <c r="B5116" s="12">
        <v>42333</v>
      </c>
      <c r="C5116" s="4" t="s">
        <v>27</v>
      </c>
      <c r="D5116" s="4">
        <v>19</v>
      </c>
      <c r="E5116" s="4">
        <v>179</v>
      </c>
      <c r="F5116" s="5">
        <v>0.6875</v>
      </c>
      <c r="G5116" s="6">
        <v>300</v>
      </c>
      <c r="H5116" s="7">
        <v>49500</v>
      </c>
      <c r="I5116" s="7">
        <f>FlightsPivot[[#This Row],[Total Fare]]*10%</f>
        <v>4950</v>
      </c>
      <c r="J5116" s="7">
        <f>FlightsPivot[[#This Row],[Total Fare]]+FlightsPivot[[#This Row],[10% tax ]]</f>
        <v>54450</v>
      </c>
      <c r="K5116" s="4">
        <v>11</v>
      </c>
      <c r="L5116" s="4">
        <v>2015</v>
      </c>
      <c r="M5116" t="str">
        <f>INDEX(RoutesPivot[DepAirport],MATCH($C5116,RoutesPivot[[RouteID]:[RouteID]],0))</f>
        <v>ORD</v>
      </c>
      <c r="N5116" t="str">
        <f>INDEX(RoutesPivot[AirportID],MATCH($C5116,RoutesPivot[[RouteID]:[RouteID]],0))</f>
        <v>ATL</v>
      </c>
      <c r="O5116">
        <f>INDEX(RoutesPivot[Distance],MATCH($C5116,RoutesPivot[[RouteID]:[RouteID]],0))</f>
        <v>510</v>
      </c>
      <c r="P5116">
        <f>INDEX(RoutesPivot[ListPrice],MATCH($C5116,RoutesPivot[[RouteID]:[RouteID]],0))</f>
        <v>200</v>
      </c>
      <c r="Q5116" t="str">
        <f>INDEX(AirportPivot[AirportName],MATCH($N5116,AirportPivot[[AirportID]:[AirportID]],0))</f>
        <v>Hartsfield-Jackson Atlanta International</v>
      </c>
      <c r="R5116">
        <f>INDEX(AirportPivot[Gates (number of available)],MATCH($N5116,AirportPivot[[AirportID]:[AirportID]],0))</f>
        <v>100</v>
      </c>
    </row>
    <row r="5117" spans="1:18" x14ac:dyDescent="0.25">
      <c r="A5117" s="3" t="s">
        <v>5149</v>
      </c>
      <c r="B5117" s="12">
        <v>42215</v>
      </c>
      <c r="C5117" s="4" t="s">
        <v>70</v>
      </c>
      <c r="D5117" s="4">
        <v>0.6</v>
      </c>
      <c r="E5117" s="4">
        <v>166</v>
      </c>
      <c r="F5117" s="5">
        <v>0.8125</v>
      </c>
      <c r="G5117" s="6">
        <v>302.5</v>
      </c>
      <c r="H5117" s="7">
        <v>49912.5</v>
      </c>
      <c r="I5117" s="7">
        <f>FlightsPivot[[#This Row],[Total Fare]]*10%</f>
        <v>4991.25</v>
      </c>
      <c r="J5117" s="7">
        <f>FlightsPivot[[#This Row],[Total Fare]]+FlightsPivot[[#This Row],[10% tax ]]</f>
        <v>54903.75</v>
      </c>
      <c r="K5117" s="4">
        <v>7</v>
      </c>
      <c r="L5117" s="4">
        <v>2015</v>
      </c>
      <c r="M5117" t="str">
        <f>INDEX(RoutesPivot[DepAirport],MATCH($C5117,RoutesPivot[[RouteID]:[RouteID]],0))</f>
        <v>ORD</v>
      </c>
      <c r="N5117" t="str">
        <f>INDEX(RoutesPivot[AirportID],MATCH($C5117,RoutesPivot[[RouteID]:[RouteID]],0))</f>
        <v>LAS</v>
      </c>
      <c r="O5117">
        <f>INDEX(RoutesPivot[Distance],MATCH($C5117,RoutesPivot[[RouteID]:[RouteID]],0))</f>
        <v>1100</v>
      </c>
      <c r="P5117">
        <f>INDEX(RoutesPivot[ListPrice],MATCH($C5117,RoutesPivot[[RouteID]:[RouteID]],0))</f>
        <v>275</v>
      </c>
      <c r="Q5117" t="str">
        <f>INDEX(AirportPivot[AirportName],MATCH($N5117,AirportPivot[[AirportID]:[AirportID]],0))</f>
        <v>McCarran International</v>
      </c>
      <c r="R5117">
        <f>INDEX(AirportPivot[Gates (number of available)],MATCH($N5117,AirportPivot[[AirportID]:[AirportID]],0))</f>
        <v>68</v>
      </c>
    </row>
    <row r="5118" spans="1:18" x14ac:dyDescent="0.25">
      <c r="A5118" s="3" t="s">
        <v>5150</v>
      </c>
      <c r="B5118" s="12">
        <v>42047</v>
      </c>
      <c r="C5118" s="4" t="s">
        <v>40</v>
      </c>
      <c r="D5118" s="4">
        <v>2.7</v>
      </c>
      <c r="E5118" s="4">
        <v>84</v>
      </c>
      <c r="F5118" s="5">
        <v>0.375</v>
      </c>
      <c r="G5118" s="6">
        <v>115</v>
      </c>
      <c r="H5118" s="7">
        <v>20815</v>
      </c>
      <c r="I5118" s="7">
        <f>FlightsPivot[[#This Row],[Total Fare]]*10%</f>
        <v>2081.5</v>
      </c>
      <c r="J5118" s="7">
        <f>FlightsPivot[[#This Row],[Total Fare]]+FlightsPivot[[#This Row],[10% tax ]]</f>
        <v>22896.5</v>
      </c>
      <c r="K5118" s="4">
        <v>2</v>
      </c>
      <c r="L5118" s="4">
        <v>2015</v>
      </c>
      <c r="M5118" t="str">
        <f>INDEX(RoutesPivot[DepAirport],MATCH($C5118,RoutesPivot[[RouteID]:[RouteID]],0))</f>
        <v>ORD</v>
      </c>
      <c r="N5118" t="str">
        <f>INDEX(RoutesPivot[AirportID],MATCH($C5118,RoutesPivot[[RouteID]:[RouteID]],0))</f>
        <v>MSP</v>
      </c>
      <c r="O5118">
        <f>INDEX(RoutesPivot[Distance],MATCH($C5118,RoutesPivot[[RouteID]:[RouteID]],0))</f>
        <v>300</v>
      </c>
      <c r="P5118">
        <f>INDEX(RoutesPivot[ListPrice],MATCH($C5118,RoutesPivot[[RouteID]:[RouteID]],0))</f>
        <v>115</v>
      </c>
      <c r="Q5118" t="str">
        <f>INDEX(AirportPivot[AirportName],MATCH($N5118,AirportPivot[[AirportID]:[AirportID]],0))</f>
        <v>Minneapolis-St Paul International/Wold-Chamberlain</v>
      </c>
      <c r="R5118">
        <f>INDEX(AirportPivot[Gates (number of available)],MATCH($N5118,AirportPivot[[AirportID]:[AirportID]],0))</f>
        <v>65</v>
      </c>
    </row>
    <row r="5119" spans="1:18" x14ac:dyDescent="0.25">
      <c r="A5119" s="3" t="s">
        <v>5151</v>
      </c>
      <c r="B5119" s="12">
        <v>42148</v>
      </c>
      <c r="C5119" s="4" t="s">
        <v>33</v>
      </c>
      <c r="D5119" s="4">
        <v>1.2</v>
      </c>
      <c r="E5119" s="4">
        <v>201</v>
      </c>
      <c r="F5119" s="5">
        <v>0.70833333333333337</v>
      </c>
      <c r="G5119" s="6">
        <v>375</v>
      </c>
      <c r="H5119" s="7">
        <v>61875</v>
      </c>
      <c r="I5119" s="7">
        <f>FlightsPivot[[#This Row],[Total Fare]]*10%</f>
        <v>6187.5</v>
      </c>
      <c r="J5119" s="7">
        <f>FlightsPivot[[#This Row],[Total Fare]]+FlightsPivot[[#This Row],[10% tax ]]</f>
        <v>68062.5</v>
      </c>
      <c r="K5119" s="4">
        <v>5</v>
      </c>
      <c r="L5119" s="4">
        <v>2015</v>
      </c>
      <c r="M5119" t="str">
        <f>INDEX(RoutesPivot[DepAirport],MATCH($C5119,RoutesPivot[[RouteID]:[RouteID]],0))</f>
        <v>ORD</v>
      </c>
      <c r="N5119" t="str">
        <f>INDEX(RoutesPivot[AirportID],MATCH($C5119,RoutesPivot[[RouteID]:[RouteID]],0))</f>
        <v>SFO</v>
      </c>
      <c r="O5119">
        <f>INDEX(RoutesPivot[Distance],MATCH($C5119,RoutesPivot[[RouteID]:[RouteID]],0))</f>
        <v>1600</v>
      </c>
      <c r="P5119">
        <f>INDEX(RoutesPivot[ListPrice],MATCH($C5119,RoutesPivot[[RouteID]:[RouteID]],0))</f>
        <v>375</v>
      </c>
      <c r="Q5119" t="str">
        <f>INDEX(AirportPivot[AirportName],MATCH($N5119,AirportPivot[[AirportID]:[AirportID]],0))</f>
        <v>San Francisco International</v>
      </c>
      <c r="R5119">
        <f>INDEX(AirportPivot[Gates (number of available)],MATCH($N5119,AirportPivot[[AirportID]:[AirportID]],0))</f>
        <v>70</v>
      </c>
    </row>
    <row r="5120" spans="1:18" x14ac:dyDescent="0.25">
      <c r="A5120" s="3" t="s">
        <v>5152</v>
      </c>
      <c r="B5120" s="12">
        <v>42104</v>
      </c>
      <c r="C5120" s="4" t="s">
        <v>11</v>
      </c>
      <c r="D5120" s="4">
        <v>2.7</v>
      </c>
      <c r="E5120" s="4">
        <v>146</v>
      </c>
      <c r="F5120" s="5">
        <v>0.875</v>
      </c>
      <c r="G5120" s="6">
        <v>300</v>
      </c>
      <c r="H5120" s="7">
        <v>55500</v>
      </c>
      <c r="I5120" s="7">
        <f>FlightsPivot[[#This Row],[Total Fare]]*10%</f>
        <v>5550</v>
      </c>
      <c r="J5120" s="7">
        <f>FlightsPivot[[#This Row],[Total Fare]]+FlightsPivot[[#This Row],[10% tax ]]</f>
        <v>61050</v>
      </c>
      <c r="K5120" s="4">
        <v>4</v>
      </c>
      <c r="L5120" s="4">
        <v>2015</v>
      </c>
      <c r="M5120" t="str">
        <f>INDEX(RoutesPivot[DepAirport],MATCH($C5120,RoutesPivot[[RouteID]:[RouteID]],0))</f>
        <v>ORD</v>
      </c>
      <c r="N5120" t="str">
        <f>INDEX(RoutesPivot[AirportID],MATCH($C5120,RoutesPivot[[RouteID]:[RouteID]],0))</f>
        <v>BOS</v>
      </c>
      <c r="O5120">
        <f>INDEX(RoutesPivot[Distance],MATCH($C5120,RoutesPivot[[RouteID]:[RouteID]],0))</f>
        <v>730</v>
      </c>
      <c r="P5120">
        <f>INDEX(RoutesPivot[ListPrice],MATCH($C5120,RoutesPivot[[RouteID]:[RouteID]],0))</f>
        <v>300</v>
      </c>
      <c r="Q5120" t="str">
        <f>INDEX(AirportPivot[AirportName],MATCH($N5120,AirportPivot[[AirportID]:[AirportID]],0))</f>
        <v>General Edward Lawrence Logan International</v>
      </c>
      <c r="R5120">
        <f>INDEX(AirportPivot[Gates (number of available)],MATCH($N5120,AirportPivot[[AirportID]:[AirportID]],0))</f>
        <v>63</v>
      </c>
    </row>
    <row r="5121" spans="1:18" x14ac:dyDescent="0.25">
      <c r="A5121" s="3" t="s">
        <v>5153</v>
      </c>
      <c r="B5121" s="12">
        <v>41953</v>
      </c>
      <c r="C5121" s="4" t="s">
        <v>70</v>
      </c>
      <c r="D5121" s="4">
        <v>1.9</v>
      </c>
      <c r="E5121" s="4">
        <v>30</v>
      </c>
      <c r="F5121" s="5">
        <v>0.79166666666666663</v>
      </c>
      <c r="G5121" s="6">
        <v>275</v>
      </c>
      <c r="H5121" s="7">
        <v>50875</v>
      </c>
      <c r="I5121" s="7">
        <f>FlightsPivot[[#This Row],[Total Fare]]*10%</f>
        <v>5087.5</v>
      </c>
      <c r="J5121" s="7">
        <f>FlightsPivot[[#This Row],[Total Fare]]+FlightsPivot[[#This Row],[10% tax ]]</f>
        <v>55962.5</v>
      </c>
      <c r="K5121" s="4">
        <v>11</v>
      </c>
      <c r="L5121" s="4">
        <v>2014</v>
      </c>
      <c r="M5121" t="str">
        <f>INDEX(RoutesPivot[DepAirport],MATCH($C5121,RoutesPivot[[RouteID]:[RouteID]],0))</f>
        <v>ORD</v>
      </c>
      <c r="N5121" t="str">
        <f>INDEX(RoutesPivot[AirportID],MATCH($C5121,RoutesPivot[[RouteID]:[RouteID]],0))</f>
        <v>LAS</v>
      </c>
      <c r="O5121">
        <f>INDEX(RoutesPivot[Distance],MATCH($C5121,RoutesPivot[[RouteID]:[RouteID]],0))</f>
        <v>1100</v>
      </c>
      <c r="P5121">
        <f>INDEX(RoutesPivot[ListPrice],MATCH($C5121,RoutesPivot[[RouteID]:[RouteID]],0))</f>
        <v>275</v>
      </c>
      <c r="Q5121" t="str">
        <f>INDEX(AirportPivot[AirportName],MATCH($N5121,AirportPivot[[AirportID]:[AirportID]],0))</f>
        <v>McCarran International</v>
      </c>
      <c r="R5121">
        <f>INDEX(AirportPivot[Gates (number of available)],MATCH($N5121,AirportPivot[[AirportID]:[AirportID]],0))</f>
        <v>68</v>
      </c>
    </row>
    <row r="5122" spans="1:18" x14ac:dyDescent="0.25">
      <c r="A5122" s="3" t="s">
        <v>5154</v>
      </c>
      <c r="B5122" s="12">
        <v>42000</v>
      </c>
      <c r="C5122" s="4" t="s">
        <v>17</v>
      </c>
      <c r="D5122" s="4">
        <v>9.6</v>
      </c>
      <c r="E5122" s="4">
        <v>201</v>
      </c>
      <c r="F5122" s="5">
        <v>0.375</v>
      </c>
      <c r="G5122" s="6">
        <v>490</v>
      </c>
      <c r="H5122" s="7">
        <v>80850</v>
      </c>
      <c r="I5122" s="7">
        <f>FlightsPivot[[#This Row],[Total Fare]]*10%</f>
        <v>8085</v>
      </c>
      <c r="J5122" s="7">
        <f>FlightsPivot[[#This Row],[Total Fare]]+FlightsPivot[[#This Row],[10% tax ]]</f>
        <v>88935</v>
      </c>
      <c r="K5122" s="4">
        <v>12</v>
      </c>
      <c r="L5122" s="4">
        <v>2014</v>
      </c>
      <c r="M5122" t="str">
        <f>INDEX(RoutesPivot[DepAirport],MATCH($C5122,RoutesPivot[[RouteID]:[RouteID]],0))</f>
        <v>ORD</v>
      </c>
      <c r="N5122" t="str">
        <f>INDEX(RoutesPivot[AirportID],MATCH($C5122,RoutesPivot[[RouteID]:[RouteID]],0))</f>
        <v>LAX</v>
      </c>
      <c r="O5122">
        <f>INDEX(RoutesPivot[Distance],MATCH($C5122,RoutesPivot[[RouteID]:[RouteID]],0))</f>
        <v>1518</v>
      </c>
      <c r="P5122">
        <f>INDEX(RoutesPivot[ListPrice],MATCH($C5122,RoutesPivot[[RouteID]:[RouteID]],0))</f>
        <v>350</v>
      </c>
      <c r="Q5122" t="str">
        <f>INDEX(AirportPivot[AirportName],MATCH($N5122,AirportPivot[[AirportID]:[AirportID]],0))</f>
        <v>Los Angeles International</v>
      </c>
      <c r="R5122">
        <f>INDEX(AirportPivot[Gates (number of available)],MATCH($N5122,AirportPivot[[AirportID]:[AirportID]],0))</f>
        <v>86</v>
      </c>
    </row>
    <row r="5123" spans="1:18" x14ac:dyDescent="0.25">
      <c r="A5123" s="3" t="s">
        <v>5155</v>
      </c>
      <c r="B5123" s="12">
        <v>41649</v>
      </c>
      <c r="C5123" s="4" t="s">
        <v>30</v>
      </c>
      <c r="D5123" s="4">
        <v>1.8</v>
      </c>
      <c r="E5123" s="4">
        <v>36</v>
      </c>
      <c r="F5123" s="5">
        <v>0.75</v>
      </c>
      <c r="G5123" s="6">
        <v>250</v>
      </c>
      <c r="H5123" s="7">
        <v>41250</v>
      </c>
      <c r="I5123" s="7">
        <f>FlightsPivot[[#This Row],[Total Fare]]*10%</f>
        <v>4125</v>
      </c>
      <c r="J5123" s="7">
        <f>FlightsPivot[[#This Row],[Total Fare]]+FlightsPivot[[#This Row],[10% tax ]]</f>
        <v>45375</v>
      </c>
      <c r="K5123" s="4">
        <v>1</v>
      </c>
      <c r="L5123" s="4">
        <v>2014</v>
      </c>
      <c r="M5123" t="str">
        <f>INDEX(RoutesPivot[DepAirport],MATCH($C5123,RoutesPivot[[RouteID]:[RouteID]],0))</f>
        <v>ORD</v>
      </c>
      <c r="N5123" t="str">
        <f>INDEX(RoutesPivot[AirportID],MATCH($C5123,RoutesPivot[[RouteID]:[RouteID]],0))</f>
        <v>MCO</v>
      </c>
      <c r="O5123">
        <f>INDEX(RoutesPivot[Distance],MATCH($C5123,RoutesPivot[[RouteID]:[RouteID]],0))</f>
        <v>850</v>
      </c>
      <c r="P5123">
        <f>INDEX(RoutesPivot[ListPrice],MATCH($C5123,RoutesPivot[[RouteID]:[RouteID]],0))</f>
        <v>250</v>
      </c>
      <c r="Q5123" t="str">
        <f>INDEX(AirportPivot[AirportName],MATCH($N5123,AirportPivot[[AirportID]:[AirportID]],0))</f>
        <v>Orlando International</v>
      </c>
      <c r="R5123">
        <f>INDEX(AirportPivot[Gates (number of available)],MATCH($N5123,AirportPivot[[AirportID]:[AirportID]],0))</f>
        <v>67</v>
      </c>
    </row>
    <row r="5124" spans="1:18" x14ac:dyDescent="0.25">
      <c r="A5124" s="3" t="s">
        <v>5156</v>
      </c>
      <c r="B5124" s="12">
        <v>41723</v>
      </c>
      <c r="C5124" s="4" t="s">
        <v>80</v>
      </c>
      <c r="D5124" s="4">
        <v>2</v>
      </c>
      <c r="E5124" s="4">
        <v>110</v>
      </c>
      <c r="F5124" s="5">
        <v>0.83333333333333337</v>
      </c>
      <c r="G5124" s="6">
        <v>300</v>
      </c>
      <c r="H5124" s="7">
        <v>55500</v>
      </c>
      <c r="I5124" s="7">
        <f>FlightsPivot[[#This Row],[Total Fare]]*10%</f>
        <v>5550</v>
      </c>
      <c r="J5124" s="7">
        <f>FlightsPivot[[#This Row],[Total Fare]]+FlightsPivot[[#This Row],[10% tax ]]</f>
        <v>61050</v>
      </c>
      <c r="K5124" s="4">
        <v>3</v>
      </c>
      <c r="L5124" s="4">
        <v>2014</v>
      </c>
      <c r="M5124" t="str">
        <f>INDEX(RoutesPivot[DepAirport],MATCH($C5124,RoutesPivot[[RouteID]:[RouteID]],0))</f>
        <v>ORD</v>
      </c>
      <c r="N5124" t="str">
        <f>INDEX(RoutesPivot[AirportID],MATCH($C5124,RoutesPivot[[RouteID]:[RouteID]],0))</f>
        <v>MIA</v>
      </c>
      <c r="O5124">
        <f>INDEX(RoutesPivot[Distance],MATCH($C5124,RoutesPivot[[RouteID]:[RouteID]],0))</f>
        <v>1000</v>
      </c>
      <c r="P5124">
        <f>INDEX(RoutesPivot[ListPrice],MATCH($C5124,RoutesPivot[[RouteID]:[RouteID]],0))</f>
        <v>300</v>
      </c>
      <c r="Q5124" t="str">
        <f>INDEX(AirportPivot[AirportName],MATCH($N5124,AirportPivot[[AirportID]:[AirportID]],0))</f>
        <v>Miami International</v>
      </c>
      <c r="R5124">
        <f>INDEX(AirportPivot[Gates (number of available)],MATCH($N5124,AirportPivot[[AirportID]:[AirportID]],0))</f>
        <v>80</v>
      </c>
    </row>
    <row r="5125" spans="1:18" x14ac:dyDescent="0.25">
      <c r="A5125" s="3" t="s">
        <v>5157</v>
      </c>
      <c r="B5125" s="12">
        <v>42361</v>
      </c>
      <c r="C5125" s="4" t="s">
        <v>50</v>
      </c>
      <c r="D5125" s="4">
        <v>3.1</v>
      </c>
      <c r="E5125" s="4">
        <v>4</v>
      </c>
      <c r="F5125" s="5">
        <v>0.75</v>
      </c>
      <c r="G5125" s="6">
        <v>385</v>
      </c>
      <c r="H5125" s="7">
        <v>71225</v>
      </c>
      <c r="I5125" s="7">
        <f>FlightsPivot[[#This Row],[Total Fare]]*10%</f>
        <v>7122.5</v>
      </c>
      <c r="J5125" s="7">
        <f>FlightsPivot[[#This Row],[Total Fare]]+FlightsPivot[[#This Row],[10% tax ]]</f>
        <v>78347.5</v>
      </c>
      <c r="K5125" s="4">
        <v>12</v>
      </c>
      <c r="L5125" s="4">
        <v>2015</v>
      </c>
      <c r="M5125" t="str">
        <f>INDEX(RoutesPivot[DepAirport],MATCH($C5125,RoutesPivot[[RouteID]:[RouteID]],0))</f>
        <v>ORD</v>
      </c>
      <c r="N5125" t="str">
        <f>INDEX(RoutesPivot[AirportID],MATCH($C5125,RoutesPivot[[RouteID]:[RouteID]],0))</f>
        <v>LGA</v>
      </c>
      <c r="O5125">
        <f>INDEX(RoutesPivot[Distance],MATCH($C5125,RoutesPivot[[RouteID]:[RouteID]],0))</f>
        <v>610</v>
      </c>
      <c r="P5125">
        <f>INDEX(RoutesPivot[ListPrice],MATCH($C5125,RoutesPivot[[RouteID]:[RouteID]],0))</f>
        <v>275</v>
      </c>
      <c r="Q5125" t="str">
        <f>INDEX(AirportPivot[AirportName],MATCH($N5125,AirportPivot[[AirportID]:[AirportID]],0))</f>
        <v>Laguardia</v>
      </c>
      <c r="R5125">
        <f>INDEX(AirportPivot[Gates (number of available)],MATCH($N5125,AirportPivot[[AirportID]:[AirportID]],0))</f>
        <v>66</v>
      </c>
    </row>
    <row r="5126" spans="1:18" x14ac:dyDescent="0.25">
      <c r="A5126" s="3" t="s">
        <v>5158</v>
      </c>
      <c r="B5126" s="12">
        <v>41773</v>
      </c>
      <c r="C5126" s="4" t="s">
        <v>13</v>
      </c>
      <c r="D5126" s="4">
        <v>3</v>
      </c>
      <c r="E5126" s="4">
        <v>141</v>
      </c>
      <c r="F5126" s="5">
        <v>0.83333333333333337</v>
      </c>
      <c r="G5126" s="6">
        <v>250</v>
      </c>
      <c r="H5126" s="7">
        <v>46250</v>
      </c>
      <c r="I5126" s="7">
        <f>FlightsPivot[[#This Row],[Total Fare]]*10%</f>
        <v>4625</v>
      </c>
      <c r="J5126" s="7">
        <f>FlightsPivot[[#This Row],[Total Fare]]+FlightsPivot[[#This Row],[10% tax ]]</f>
        <v>50875</v>
      </c>
      <c r="K5126" s="4">
        <v>5</v>
      </c>
      <c r="L5126" s="4">
        <v>2014</v>
      </c>
      <c r="M5126" t="str">
        <f>INDEX(RoutesPivot[DepAirport],MATCH($C5126,RoutesPivot[[RouteID]:[RouteID]],0))</f>
        <v>ORD</v>
      </c>
      <c r="N5126" t="str">
        <f>INDEX(RoutesPivot[AirportID],MATCH($C5126,RoutesPivot[[RouteID]:[RouteID]],0))</f>
        <v>JFK</v>
      </c>
      <c r="O5126">
        <f>INDEX(RoutesPivot[Distance],MATCH($C5126,RoutesPivot[[RouteID]:[RouteID]],0))</f>
        <v>619</v>
      </c>
      <c r="P5126">
        <f>INDEX(RoutesPivot[ListPrice],MATCH($C5126,RoutesPivot[[RouteID]:[RouteID]],0))</f>
        <v>250</v>
      </c>
      <c r="Q5126" t="str">
        <f>INDEX(AirportPivot[AirportName],MATCH($N5126,AirportPivot[[AirportID]:[AirportID]],0))</f>
        <v>John F Kennedy International</v>
      </c>
      <c r="R5126">
        <f>INDEX(AirportPivot[Gates (number of available)],MATCH($N5126,AirportPivot[[AirportID]:[AirportID]],0))</f>
        <v>120</v>
      </c>
    </row>
    <row r="5127" spans="1:18" x14ac:dyDescent="0.25">
      <c r="A5127" s="3" t="s">
        <v>5159</v>
      </c>
      <c r="B5127" s="12">
        <v>41730</v>
      </c>
      <c r="C5127" s="4" t="s">
        <v>37</v>
      </c>
      <c r="D5127" s="4">
        <v>1.4</v>
      </c>
      <c r="E5127" s="4">
        <v>108</v>
      </c>
      <c r="F5127" s="5">
        <v>0.79166666666666663</v>
      </c>
      <c r="G5127" s="6">
        <v>350</v>
      </c>
      <c r="H5127" s="7">
        <v>64750</v>
      </c>
      <c r="I5127" s="7">
        <f>FlightsPivot[[#This Row],[Total Fare]]*10%</f>
        <v>6475</v>
      </c>
      <c r="J5127" s="7">
        <f>FlightsPivot[[#This Row],[Total Fare]]+FlightsPivot[[#This Row],[10% tax ]]</f>
        <v>71225</v>
      </c>
      <c r="K5127" s="4">
        <v>4</v>
      </c>
      <c r="L5127" s="4">
        <v>2014</v>
      </c>
      <c r="M5127" t="str">
        <f>INDEX(RoutesPivot[DepAirport],MATCH($C5127,RoutesPivot[[RouteID]:[RouteID]],0))</f>
        <v>ORD</v>
      </c>
      <c r="N5127" t="str">
        <f>INDEX(RoutesPivot[AirportID],MATCH($C5127,RoutesPivot[[RouteID]:[RouteID]],0))</f>
        <v>SEA</v>
      </c>
      <c r="O5127">
        <f>INDEX(RoutesPivot[Distance],MATCH($C5127,RoutesPivot[[RouteID]:[RouteID]],0))</f>
        <v>1500</v>
      </c>
      <c r="P5127">
        <f>INDEX(RoutesPivot[ListPrice],MATCH($C5127,RoutesPivot[[RouteID]:[RouteID]],0))</f>
        <v>350</v>
      </c>
      <c r="Q5127" t="str">
        <f>INDEX(AirportPivot[AirportName],MATCH($N5127,AirportPivot[[AirportID]:[AirportID]],0))</f>
        <v>Seattle-Tacoma International</v>
      </c>
      <c r="R5127">
        <f>INDEX(AirportPivot[Gates (number of available)],MATCH($N5127,AirportPivot[[AirportID]:[AirportID]],0))</f>
        <v>58</v>
      </c>
    </row>
    <row r="5128" spans="1:18" x14ac:dyDescent="0.25">
      <c r="A5128" s="3" t="s">
        <v>5160</v>
      </c>
      <c r="B5128" s="12">
        <v>41830</v>
      </c>
      <c r="C5128" s="4" t="s">
        <v>37</v>
      </c>
      <c r="D5128" s="4">
        <v>1.1000000000000001</v>
      </c>
      <c r="E5128" s="4">
        <v>136</v>
      </c>
      <c r="F5128" s="5">
        <v>0.8125</v>
      </c>
      <c r="G5128" s="6">
        <v>385</v>
      </c>
      <c r="H5128" s="7">
        <v>71225</v>
      </c>
      <c r="I5128" s="7">
        <f>FlightsPivot[[#This Row],[Total Fare]]*10%</f>
        <v>7122.5</v>
      </c>
      <c r="J5128" s="7">
        <f>FlightsPivot[[#This Row],[Total Fare]]+FlightsPivot[[#This Row],[10% tax ]]</f>
        <v>78347.5</v>
      </c>
      <c r="K5128" s="4">
        <v>7</v>
      </c>
      <c r="L5128" s="4">
        <v>2014</v>
      </c>
      <c r="M5128" t="str">
        <f>INDEX(RoutesPivot[DepAirport],MATCH($C5128,RoutesPivot[[RouteID]:[RouteID]],0))</f>
        <v>ORD</v>
      </c>
      <c r="N5128" t="str">
        <f>INDEX(RoutesPivot[AirportID],MATCH($C5128,RoutesPivot[[RouteID]:[RouteID]],0))</f>
        <v>SEA</v>
      </c>
      <c r="O5128">
        <f>INDEX(RoutesPivot[Distance],MATCH($C5128,RoutesPivot[[RouteID]:[RouteID]],0))</f>
        <v>1500</v>
      </c>
      <c r="P5128">
        <f>INDEX(RoutesPivot[ListPrice],MATCH($C5128,RoutesPivot[[RouteID]:[RouteID]],0))</f>
        <v>350</v>
      </c>
      <c r="Q5128" t="str">
        <f>INDEX(AirportPivot[AirportName],MATCH($N5128,AirportPivot[[AirportID]:[AirportID]],0))</f>
        <v>Seattle-Tacoma International</v>
      </c>
      <c r="R5128">
        <f>INDEX(AirportPivot[Gates (number of available)],MATCH($N5128,AirportPivot[[AirportID]:[AirportID]],0))</f>
        <v>58</v>
      </c>
    </row>
    <row r="5129" spans="1:18" x14ac:dyDescent="0.25">
      <c r="A5129" s="3" t="s">
        <v>5161</v>
      </c>
      <c r="B5129" s="12">
        <v>42033</v>
      </c>
      <c r="C5129" s="4" t="s">
        <v>47</v>
      </c>
      <c r="D5129" s="4">
        <v>2.1</v>
      </c>
      <c r="E5129" s="4">
        <v>99</v>
      </c>
      <c r="F5129" s="5">
        <v>0.41666666666666669</v>
      </c>
      <c r="G5129" s="6">
        <v>250</v>
      </c>
      <c r="H5129" s="7">
        <v>46250</v>
      </c>
      <c r="I5129" s="7">
        <f>FlightsPivot[[#This Row],[Total Fare]]*10%</f>
        <v>4625</v>
      </c>
      <c r="J5129" s="7">
        <f>FlightsPivot[[#This Row],[Total Fare]]+FlightsPivot[[#This Row],[10% tax ]]</f>
        <v>50875</v>
      </c>
      <c r="K5129" s="4">
        <v>1</v>
      </c>
      <c r="L5129" s="4">
        <v>2015</v>
      </c>
      <c r="M5129" t="str">
        <f>INDEX(RoutesPivot[DepAirport],MATCH($C5129,RoutesPivot[[RouteID]:[RouteID]],0))</f>
        <v>ORD</v>
      </c>
      <c r="N5129" t="str">
        <f>INDEX(RoutesPivot[AirportID],MATCH($C5129,RoutesPivot[[RouteID]:[RouteID]],0))</f>
        <v>PHX</v>
      </c>
      <c r="O5129">
        <f>INDEX(RoutesPivot[Distance],MATCH($C5129,RoutesPivot[[RouteID]:[RouteID]],0))</f>
        <v>1200</v>
      </c>
      <c r="P5129">
        <f>INDEX(RoutesPivot[ListPrice],MATCH($C5129,RoutesPivot[[RouteID]:[RouteID]],0))</f>
        <v>250</v>
      </c>
      <c r="Q5129" t="str">
        <f>INDEX(AirportPivot[AirportName],MATCH($N5129,AirportPivot[[AirportID]:[AirportID]],0))</f>
        <v>Phoenix Sky Harbor International</v>
      </c>
      <c r="R5129">
        <f>INDEX(AirportPivot[Gates (number of available)],MATCH($N5129,AirportPivot[[AirportID]:[AirportID]],0))</f>
        <v>60</v>
      </c>
    </row>
    <row r="5130" spans="1:18" x14ac:dyDescent="0.25">
      <c r="A5130" s="3" t="s">
        <v>5162</v>
      </c>
      <c r="B5130" s="12">
        <v>41966</v>
      </c>
      <c r="C5130" s="4" t="s">
        <v>37</v>
      </c>
      <c r="D5130" s="4">
        <v>2.7</v>
      </c>
      <c r="E5130" s="4">
        <v>51</v>
      </c>
      <c r="F5130" s="5">
        <v>0.33333333333333331</v>
      </c>
      <c r="G5130" s="6">
        <v>350</v>
      </c>
      <c r="H5130" s="7">
        <v>57750</v>
      </c>
      <c r="I5130" s="7">
        <f>FlightsPivot[[#This Row],[Total Fare]]*10%</f>
        <v>5775</v>
      </c>
      <c r="J5130" s="7">
        <f>FlightsPivot[[#This Row],[Total Fare]]+FlightsPivot[[#This Row],[10% tax ]]</f>
        <v>63525</v>
      </c>
      <c r="K5130" s="4">
        <v>11</v>
      </c>
      <c r="L5130" s="4">
        <v>2014</v>
      </c>
      <c r="M5130" t="str">
        <f>INDEX(RoutesPivot[DepAirport],MATCH($C5130,RoutesPivot[[RouteID]:[RouteID]],0))</f>
        <v>ORD</v>
      </c>
      <c r="N5130" t="str">
        <f>INDEX(RoutesPivot[AirportID],MATCH($C5130,RoutesPivot[[RouteID]:[RouteID]],0))</f>
        <v>SEA</v>
      </c>
      <c r="O5130">
        <f>INDEX(RoutesPivot[Distance],MATCH($C5130,RoutesPivot[[RouteID]:[RouteID]],0))</f>
        <v>1500</v>
      </c>
      <c r="P5130">
        <f>INDEX(RoutesPivot[ListPrice],MATCH($C5130,RoutesPivot[[RouteID]:[RouteID]],0))</f>
        <v>350</v>
      </c>
      <c r="Q5130" t="str">
        <f>INDEX(AirportPivot[AirportName],MATCH($N5130,AirportPivot[[AirportID]:[AirportID]],0))</f>
        <v>Seattle-Tacoma International</v>
      </c>
      <c r="R5130">
        <f>INDEX(AirportPivot[Gates (number of available)],MATCH($N5130,AirportPivot[[AirportID]:[AirportID]],0))</f>
        <v>58</v>
      </c>
    </row>
    <row r="5131" spans="1:18" x14ac:dyDescent="0.25">
      <c r="A5131" s="3" t="s">
        <v>5163</v>
      </c>
      <c r="B5131" s="12">
        <v>41724</v>
      </c>
      <c r="C5131" s="4" t="s">
        <v>103</v>
      </c>
      <c r="D5131" s="4">
        <v>2.1</v>
      </c>
      <c r="E5131" s="4">
        <v>154</v>
      </c>
      <c r="F5131" s="5">
        <v>0.72916666666666663</v>
      </c>
      <c r="G5131" s="6">
        <v>300</v>
      </c>
      <c r="H5131" s="7">
        <v>49500</v>
      </c>
      <c r="I5131" s="7">
        <f>FlightsPivot[[#This Row],[Total Fare]]*10%</f>
        <v>4950</v>
      </c>
      <c r="J5131" s="7">
        <f>FlightsPivot[[#This Row],[Total Fare]]+FlightsPivot[[#This Row],[10% tax ]]</f>
        <v>54450</v>
      </c>
      <c r="K5131" s="4">
        <v>3</v>
      </c>
      <c r="L5131" s="4">
        <v>2014</v>
      </c>
      <c r="M5131" t="str">
        <f>INDEX(RoutesPivot[DepAirport],MATCH($C5131,RoutesPivot[[RouteID]:[RouteID]],0))</f>
        <v>ORD</v>
      </c>
      <c r="N5131" t="str">
        <f>INDEX(RoutesPivot[AirportID],MATCH($C5131,RoutesPivot[[RouteID]:[RouteID]],0))</f>
        <v>IAD</v>
      </c>
      <c r="O5131">
        <f>INDEX(RoutesPivot[Distance],MATCH($C5131,RoutesPivot[[RouteID]:[RouteID]],0))</f>
        <v>515</v>
      </c>
      <c r="P5131">
        <f>INDEX(RoutesPivot[ListPrice],MATCH($C5131,RoutesPivot[[RouteID]:[RouteID]],0))</f>
        <v>300</v>
      </c>
      <c r="Q5131" t="str">
        <f>INDEX(AirportPivot[AirportName],MATCH($N5131,AirportPivot[[AirportID]:[AirportID]],0))</f>
        <v>Washington Dulles International</v>
      </c>
      <c r="R5131">
        <f>INDEX(AirportPivot[Gates (number of available)],MATCH($N5131,AirportPivot[[AirportID]:[AirportID]],0))</f>
        <v>95</v>
      </c>
    </row>
    <row r="5132" spans="1:18" x14ac:dyDescent="0.25">
      <c r="A5132" s="3" t="s">
        <v>5164</v>
      </c>
      <c r="B5132" s="12">
        <v>41996</v>
      </c>
      <c r="C5132" s="4" t="s">
        <v>21</v>
      </c>
      <c r="D5132" s="4">
        <v>2</v>
      </c>
      <c r="E5132" s="4">
        <v>41</v>
      </c>
      <c r="F5132" s="5">
        <v>0.54166666666666663</v>
      </c>
      <c r="G5132" s="6">
        <v>175</v>
      </c>
      <c r="H5132" s="7">
        <v>28875</v>
      </c>
      <c r="I5132" s="7">
        <f>FlightsPivot[[#This Row],[Total Fare]]*10%</f>
        <v>2887.5</v>
      </c>
      <c r="J5132" s="7">
        <f>FlightsPivot[[#This Row],[Total Fare]]+FlightsPivot[[#This Row],[10% tax ]]</f>
        <v>31762.5</v>
      </c>
      <c r="K5132" s="4">
        <v>12</v>
      </c>
      <c r="L5132" s="4">
        <v>2014</v>
      </c>
      <c r="M5132" t="str">
        <f>INDEX(RoutesPivot[DepAirport],MATCH($C5132,RoutesPivot[[RouteID]:[RouteID]],0))</f>
        <v>ORD</v>
      </c>
      <c r="N5132" t="str">
        <f>INDEX(RoutesPivot[AirportID],MATCH($C5132,RoutesPivot[[RouteID]:[RouteID]],0))</f>
        <v>CLT</v>
      </c>
      <c r="O5132">
        <f>INDEX(RoutesPivot[Distance],MATCH($C5132,RoutesPivot[[RouteID]:[RouteID]],0))</f>
        <v>700</v>
      </c>
      <c r="P5132">
        <f>INDEX(RoutesPivot[ListPrice],MATCH($C5132,RoutesPivot[[RouteID]:[RouteID]],0))</f>
        <v>125</v>
      </c>
      <c r="Q5132" t="str">
        <f>INDEX(AirportPivot[AirportName],MATCH($N5132,AirportPivot[[AirportID]:[AirportID]],0))</f>
        <v>Charlotte/Douglas International</v>
      </c>
      <c r="R5132">
        <f>INDEX(AirportPivot[Gates (number of available)],MATCH($N5132,AirportPivot[[AirportID]:[AirportID]],0))</f>
        <v>65</v>
      </c>
    </row>
    <row r="5133" spans="1:18" x14ac:dyDescent="0.25">
      <c r="A5133" s="3" t="s">
        <v>5165</v>
      </c>
      <c r="B5133" s="12">
        <v>41973</v>
      </c>
      <c r="C5133" s="4" t="s">
        <v>27</v>
      </c>
      <c r="D5133" s="4">
        <v>17.8</v>
      </c>
      <c r="E5133" s="4">
        <v>2</v>
      </c>
      <c r="F5133" s="5">
        <v>0.58333333333333337</v>
      </c>
      <c r="G5133" s="6">
        <v>300</v>
      </c>
      <c r="H5133" s="7">
        <v>55500</v>
      </c>
      <c r="I5133" s="7">
        <f>FlightsPivot[[#This Row],[Total Fare]]*10%</f>
        <v>5550</v>
      </c>
      <c r="J5133" s="7">
        <f>FlightsPivot[[#This Row],[Total Fare]]+FlightsPivot[[#This Row],[10% tax ]]</f>
        <v>61050</v>
      </c>
      <c r="K5133" s="4">
        <v>11</v>
      </c>
      <c r="L5133" s="4">
        <v>2014</v>
      </c>
      <c r="M5133" t="str">
        <f>INDEX(RoutesPivot[DepAirport],MATCH($C5133,RoutesPivot[[RouteID]:[RouteID]],0))</f>
        <v>ORD</v>
      </c>
      <c r="N5133" t="str">
        <f>INDEX(RoutesPivot[AirportID],MATCH($C5133,RoutesPivot[[RouteID]:[RouteID]],0))</f>
        <v>ATL</v>
      </c>
      <c r="O5133">
        <f>INDEX(RoutesPivot[Distance],MATCH($C5133,RoutesPivot[[RouteID]:[RouteID]],0))</f>
        <v>510</v>
      </c>
      <c r="P5133">
        <f>INDEX(RoutesPivot[ListPrice],MATCH($C5133,RoutesPivot[[RouteID]:[RouteID]],0))</f>
        <v>200</v>
      </c>
      <c r="Q5133" t="str">
        <f>INDEX(AirportPivot[AirportName],MATCH($N5133,AirportPivot[[AirportID]:[AirportID]],0))</f>
        <v>Hartsfield-Jackson Atlanta International</v>
      </c>
      <c r="R5133">
        <f>INDEX(AirportPivot[Gates (number of available)],MATCH($N5133,AirportPivot[[AirportID]:[AirportID]],0))</f>
        <v>100</v>
      </c>
    </row>
    <row r="5134" spans="1:18" x14ac:dyDescent="0.25">
      <c r="A5134" s="3" t="s">
        <v>5166</v>
      </c>
      <c r="B5134" s="12">
        <v>41821</v>
      </c>
      <c r="C5134" s="4" t="s">
        <v>27</v>
      </c>
      <c r="D5134" s="4">
        <v>9.4</v>
      </c>
      <c r="E5134" s="4">
        <v>168</v>
      </c>
      <c r="F5134" s="5">
        <v>0.79166666666666663</v>
      </c>
      <c r="G5134" s="6">
        <v>220</v>
      </c>
      <c r="H5134" s="7">
        <v>36300</v>
      </c>
      <c r="I5134" s="7">
        <f>FlightsPivot[[#This Row],[Total Fare]]*10%</f>
        <v>3630</v>
      </c>
      <c r="J5134" s="7">
        <f>FlightsPivot[[#This Row],[Total Fare]]+FlightsPivot[[#This Row],[10% tax ]]</f>
        <v>39930</v>
      </c>
      <c r="K5134" s="4">
        <v>7</v>
      </c>
      <c r="L5134" s="4">
        <v>2014</v>
      </c>
      <c r="M5134" t="str">
        <f>INDEX(RoutesPivot[DepAirport],MATCH($C5134,RoutesPivot[[RouteID]:[RouteID]],0))</f>
        <v>ORD</v>
      </c>
      <c r="N5134" t="str">
        <f>INDEX(RoutesPivot[AirportID],MATCH($C5134,RoutesPivot[[RouteID]:[RouteID]],0))</f>
        <v>ATL</v>
      </c>
      <c r="O5134">
        <f>INDEX(RoutesPivot[Distance],MATCH($C5134,RoutesPivot[[RouteID]:[RouteID]],0))</f>
        <v>510</v>
      </c>
      <c r="P5134">
        <f>INDEX(RoutesPivot[ListPrice],MATCH($C5134,RoutesPivot[[RouteID]:[RouteID]],0))</f>
        <v>200</v>
      </c>
      <c r="Q5134" t="str">
        <f>INDEX(AirportPivot[AirportName],MATCH($N5134,AirportPivot[[AirportID]:[AirportID]],0))</f>
        <v>Hartsfield-Jackson Atlanta International</v>
      </c>
      <c r="R5134">
        <f>INDEX(AirportPivot[Gates (number of available)],MATCH($N5134,AirportPivot[[AirportID]:[AirportID]],0))</f>
        <v>100</v>
      </c>
    </row>
    <row r="5135" spans="1:18" x14ac:dyDescent="0.25">
      <c r="A5135" s="3" t="s">
        <v>5167</v>
      </c>
      <c r="B5135" s="12">
        <v>42047</v>
      </c>
      <c r="C5135" s="4" t="s">
        <v>70</v>
      </c>
      <c r="D5135" s="4">
        <v>1.7</v>
      </c>
      <c r="E5135" s="4">
        <v>18</v>
      </c>
      <c r="F5135" s="5">
        <v>0.79166666666666663</v>
      </c>
      <c r="G5135" s="6">
        <v>275</v>
      </c>
      <c r="H5135" s="7">
        <v>50875</v>
      </c>
      <c r="I5135" s="7">
        <f>FlightsPivot[[#This Row],[Total Fare]]*10%</f>
        <v>5087.5</v>
      </c>
      <c r="J5135" s="7">
        <f>FlightsPivot[[#This Row],[Total Fare]]+FlightsPivot[[#This Row],[10% tax ]]</f>
        <v>55962.5</v>
      </c>
      <c r="K5135" s="4">
        <v>2</v>
      </c>
      <c r="L5135" s="4">
        <v>2015</v>
      </c>
      <c r="M5135" t="str">
        <f>INDEX(RoutesPivot[DepAirport],MATCH($C5135,RoutesPivot[[RouteID]:[RouteID]],0))</f>
        <v>ORD</v>
      </c>
      <c r="N5135" t="str">
        <f>INDEX(RoutesPivot[AirportID],MATCH($C5135,RoutesPivot[[RouteID]:[RouteID]],0))</f>
        <v>LAS</v>
      </c>
      <c r="O5135">
        <f>INDEX(RoutesPivot[Distance],MATCH($C5135,RoutesPivot[[RouteID]:[RouteID]],0))</f>
        <v>1100</v>
      </c>
      <c r="P5135">
        <f>INDEX(RoutesPivot[ListPrice],MATCH($C5135,RoutesPivot[[RouteID]:[RouteID]],0))</f>
        <v>275</v>
      </c>
      <c r="Q5135" t="str">
        <f>INDEX(AirportPivot[AirportName],MATCH($N5135,AirportPivot[[AirportID]:[AirportID]],0))</f>
        <v>McCarran International</v>
      </c>
      <c r="R5135">
        <f>INDEX(AirportPivot[Gates (number of available)],MATCH($N5135,AirportPivot[[AirportID]:[AirportID]],0))</f>
        <v>68</v>
      </c>
    </row>
    <row r="5136" spans="1:18" x14ac:dyDescent="0.25">
      <c r="A5136" s="3" t="s">
        <v>5168</v>
      </c>
      <c r="B5136" s="12">
        <v>42031</v>
      </c>
      <c r="C5136" s="4" t="s">
        <v>19</v>
      </c>
      <c r="D5136" s="4">
        <v>1.5</v>
      </c>
      <c r="E5136" s="4">
        <v>84</v>
      </c>
      <c r="F5136" s="5">
        <v>0.75</v>
      </c>
      <c r="G5136" s="6">
        <v>200</v>
      </c>
      <c r="H5136" s="7">
        <v>36200</v>
      </c>
      <c r="I5136" s="7">
        <f>FlightsPivot[[#This Row],[Total Fare]]*10%</f>
        <v>3620</v>
      </c>
      <c r="J5136" s="7">
        <f>FlightsPivot[[#This Row],[Total Fare]]+FlightsPivot[[#This Row],[10% tax ]]</f>
        <v>39820</v>
      </c>
      <c r="K5136" s="4">
        <v>1</v>
      </c>
      <c r="L5136" s="4">
        <v>2015</v>
      </c>
      <c r="M5136" t="str">
        <f>INDEX(RoutesPivot[DepAirport],MATCH($C5136,RoutesPivot[[RouteID]:[RouteID]],0))</f>
        <v>ORD</v>
      </c>
      <c r="N5136" t="str">
        <f>INDEX(RoutesPivot[AirportID],MATCH($C5136,RoutesPivot[[RouteID]:[RouteID]],0))</f>
        <v>IAH</v>
      </c>
      <c r="O5136">
        <f>INDEX(RoutesPivot[Distance],MATCH($C5136,RoutesPivot[[RouteID]:[RouteID]],0))</f>
        <v>800</v>
      </c>
      <c r="P5136">
        <f>INDEX(RoutesPivot[ListPrice],MATCH($C5136,RoutesPivot[[RouteID]:[RouteID]],0))</f>
        <v>200</v>
      </c>
      <c r="Q5136" t="str">
        <f>INDEX(AirportPivot[AirportName],MATCH($N5136,AirportPivot[[AirportID]:[AirportID]],0))</f>
        <v>George Bush Intercontinental/Houston</v>
      </c>
      <c r="R5136">
        <f>INDEX(AirportPivot[Gates (number of available)],MATCH($N5136,AirportPivot[[AirportID]:[AirportID]],0))</f>
        <v>80</v>
      </c>
    </row>
    <row r="5137" spans="1:18" x14ac:dyDescent="0.25">
      <c r="A5137" s="3" t="s">
        <v>5169</v>
      </c>
      <c r="B5137" s="12">
        <v>41953</v>
      </c>
      <c r="C5137" s="4" t="s">
        <v>40</v>
      </c>
      <c r="D5137" s="4">
        <v>2.7</v>
      </c>
      <c r="E5137" s="4">
        <v>183</v>
      </c>
      <c r="F5137" s="5">
        <v>0.75</v>
      </c>
      <c r="G5137" s="6">
        <v>115</v>
      </c>
      <c r="H5137" s="7">
        <v>18975</v>
      </c>
      <c r="I5137" s="7">
        <f>FlightsPivot[[#This Row],[Total Fare]]*10%</f>
        <v>1897.5</v>
      </c>
      <c r="J5137" s="7">
        <f>FlightsPivot[[#This Row],[Total Fare]]+FlightsPivot[[#This Row],[10% tax ]]</f>
        <v>20872.5</v>
      </c>
      <c r="K5137" s="4">
        <v>11</v>
      </c>
      <c r="L5137" s="4">
        <v>2014</v>
      </c>
      <c r="M5137" t="str">
        <f>INDEX(RoutesPivot[DepAirport],MATCH($C5137,RoutesPivot[[RouteID]:[RouteID]],0))</f>
        <v>ORD</v>
      </c>
      <c r="N5137" t="str">
        <f>INDEX(RoutesPivot[AirportID],MATCH($C5137,RoutesPivot[[RouteID]:[RouteID]],0))</f>
        <v>MSP</v>
      </c>
      <c r="O5137">
        <f>INDEX(RoutesPivot[Distance],MATCH($C5137,RoutesPivot[[RouteID]:[RouteID]],0))</f>
        <v>300</v>
      </c>
      <c r="P5137">
        <f>INDEX(RoutesPivot[ListPrice],MATCH($C5137,RoutesPivot[[RouteID]:[RouteID]],0))</f>
        <v>115</v>
      </c>
      <c r="Q5137" t="str">
        <f>INDEX(AirportPivot[AirportName],MATCH($N5137,AirportPivot[[AirportID]:[AirportID]],0))</f>
        <v>Minneapolis-St Paul International/Wold-Chamberlain</v>
      </c>
      <c r="R5137">
        <f>INDEX(AirportPivot[Gates (number of available)],MATCH($N5137,AirportPivot[[AirportID]:[AirportID]],0))</f>
        <v>65</v>
      </c>
    </row>
    <row r="5138" spans="1:18" x14ac:dyDescent="0.25">
      <c r="A5138" s="3" t="s">
        <v>5170</v>
      </c>
      <c r="B5138" s="12">
        <v>41849</v>
      </c>
      <c r="C5138" s="4" t="s">
        <v>17</v>
      </c>
      <c r="D5138" s="4">
        <v>2.8</v>
      </c>
      <c r="E5138" s="4">
        <v>9</v>
      </c>
      <c r="F5138" s="5">
        <v>0.70833333333333337</v>
      </c>
      <c r="G5138" s="6">
        <v>385</v>
      </c>
      <c r="H5138" s="7">
        <v>71225</v>
      </c>
      <c r="I5138" s="7">
        <f>FlightsPivot[[#This Row],[Total Fare]]*10%</f>
        <v>7122.5</v>
      </c>
      <c r="J5138" s="7">
        <f>FlightsPivot[[#This Row],[Total Fare]]+FlightsPivot[[#This Row],[10% tax ]]</f>
        <v>78347.5</v>
      </c>
      <c r="K5138" s="4">
        <v>7</v>
      </c>
      <c r="L5138" s="4">
        <v>2014</v>
      </c>
      <c r="M5138" t="str">
        <f>INDEX(RoutesPivot[DepAirport],MATCH($C5138,RoutesPivot[[RouteID]:[RouteID]],0))</f>
        <v>ORD</v>
      </c>
      <c r="N5138" t="str">
        <f>INDEX(RoutesPivot[AirportID],MATCH($C5138,RoutesPivot[[RouteID]:[RouteID]],0))</f>
        <v>LAX</v>
      </c>
      <c r="O5138">
        <f>INDEX(RoutesPivot[Distance],MATCH($C5138,RoutesPivot[[RouteID]:[RouteID]],0))</f>
        <v>1518</v>
      </c>
      <c r="P5138">
        <f>INDEX(RoutesPivot[ListPrice],MATCH($C5138,RoutesPivot[[RouteID]:[RouteID]],0))</f>
        <v>350</v>
      </c>
      <c r="Q5138" t="str">
        <f>INDEX(AirportPivot[AirportName],MATCH($N5138,AirportPivot[[AirportID]:[AirportID]],0))</f>
        <v>Los Angeles International</v>
      </c>
      <c r="R5138">
        <f>INDEX(AirportPivot[Gates (number of available)],MATCH($N5138,AirportPivot[[AirportID]:[AirportID]],0))</f>
        <v>86</v>
      </c>
    </row>
    <row r="5139" spans="1:18" x14ac:dyDescent="0.25">
      <c r="A5139" s="3" t="s">
        <v>5171</v>
      </c>
      <c r="B5139" s="12">
        <v>41640</v>
      </c>
      <c r="C5139" s="4" t="s">
        <v>17</v>
      </c>
      <c r="D5139" s="4">
        <v>3.4</v>
      </c>
      <c r="E5139" s="4">
        <v>68</v>
      </c>
      <c r="F5139" s="5">
        <v>0.70833333333333337</v>
      </c>
      <c r="G5139" s="6">
        <v>350</v>
      </c>
      <c r="H5139" s="7">
        <v>63350</v>
      </c>
      <c r="I5139" s="7">
        <f>FlightsPivot[[#This Row],[Total Fare]]*10%</f>
        <v>6335</v>
      </c>
      <c r="J5139" s="7">
        <f>FlightsPivot[[#This Row],[Total Fare]]+FlightsPivot[[#This Row],[10% tax ]]</f>
        <v>69685</v>
      </c>
      <c r="K5139" s="4">
        <v>1</v>
      </c>
      <c r="L5139" s="4">
        <v>2014</v>
      </c>
      <c r="M5139" t="str">
        <f>INDEX(RoutesPivot[DepAirport],MATCH($C5139,RoutesPivot[[RouteID]:[RouteID]],0))</f>
        <v>ORD</v>
      </c>
      <c r="N5139" t="str">
        <f>INDEX(RoutesPivot[AirportID],MATCH($C5139,RoutesPivot[[RouteID]:[RouteID]],0))</f>
        <v>LAX</v>
      </c>
      <c r="O5139">
        <f>INDEX(RoutesPivot[Distance],MATCH($C5139,RoutesPivot[[RouteID]:[RouteID]],0))</f>
        <v>1518</v>
      </c>
      <c r="P5139">
        <f>INDEX(RoutesPivot[ListPrice],MATCH($C5139,RoutesPivot[[RouteID]:[RouteID]],0))</f>
        <v>350</v>
      </c>
      <c r="Q5139" t="str">
        <f>INDEX(AirportPivot[AirportName],MATCH($N5139,AirportPivot[[AirportID]:[AirportID]],0))</f>
        <v>Los Angeles International</v>
      </c>
      <c r="R5139">
        <f>INDEX(AirportPivot[Gates (number of available)],MATCH($N5139,AirportPivot[[AirportID]:[AirportID]],0))</f>
        <v>86</v>
      </c>
    </row>
    <row r="5140" spans="1:18" x14ac:dyDescent="0.25">
      <c r="A5140" s="3" t="s">
        <v>5172</v>
      </c>
      <c r="B5140" s="12">
        <v>42054</v>
      </c>
      <c r="C5140" s="4" t="s">
        <v>25</v>
      </c>
      <c r="D5140" s="4">
        <v>2.2000000000000002</v>
      </c>
      <c r="E5140" s="4">
        <v>206</v>
      </c>
      <c r="F5140" s="5">
        <v>0.66666666666666663</v>
      </c>
      <c r="G5140" s="6">
        <v>200</v>
      </c>
      <c r="H5140" s="7">
        <v>33000</v>
      </c>
      <c r="I5140" s="7">
        <f>FlightsPivot[[#This Row],[Total Fare]]*10%</f>
        <v>3300</v>
      </c>
      <c r="J5140" s="7">
        <f>FlightsPivot[[#This Row],[Total Fare]]+FlightsPivot[[#This Row],[10% tax ]]</f>
        <v>36300</v>
      </c>
      <c r="K5140" s="4">
        <v>2</v>
      </c>
      <c r="L5140" s="4">
        <v>2015</v>
      </c>
      <c r="M5140" t="str">
        <f>INDEX(RoutesPivot[DepAirport],MATCH($C5140,RoutesPivot[[RouteID]:[RouteID]],0))</f>
        <v>ORD</v>
      </c>
      <c r="N5140" t="str">
        <f>INDEX(RoutesPivot[AirportID],MATCH($C5140,RoutesPivot[[RouteID]:[RouteID]],0))</f>
        <v>DFW</v>
      </c>
      <c r="O5140">
        <f>INDEX(RoutesPivot[Distance],MATCH($C5140,RoutesPivot[[RouteID]:[RouteID]],0))</f>
        <v>700</v>
      </c>
      <c r="P5140">
        <f>INDEX(RoutesPivot[ListPrice],MATCH($C5140,RoutesPivot[[RouteID]:[RouteID]],0))</f>
        <v>200</v>
      </c>
      <c r="Q5140" t="str">
        <f>INDEX(AirportPivot[AirportName],MATCH($N5140,AirportPivot[[AirportID]:[AirportID]],0))</f>
        <v>Dallas/Fort Worth International</v>
      </c>
      <c r="R5140">
        <f>INDEX(AirportPivot[Gates (number of available)],MATCH($N5140,AirportPivot[[AirportID]:[AirportID]],0))</f>
        <v>130</v>
      </c>
    </row>
    <row r="5141" spans="1:18" x14ac:dyDescent="0.25">
      <c r="A5141" s="3" t="s">
        <v>5173</v>
      </c>
      <c r="B5141" s="12">
        <v>42213</v>
      </c>
      <c r="C5141" s="4" t="s">
        <v>21</v>
      </c>
      <c r="D5141" s="4">
        <v>3.1</v>
      </c>
      <c r="E5141" s="4">
        <v>65</v>
      </c>
      <c r="F5141" s="5">
        <v>0.70833333333333337</v>
      </c>
      <c r="G5141" s="6">
        <v>137.5</v>
      </c>
      <c r="H5141" s="7">
        <v>24887.5</v>
      </c>
      <c r="I5141" s="7">
        <f>FlightsPivot[[#This Row],[Total Fare]]*10%</f>
        <v>2488.75</v>
      </c>
      <c r="J5141" s="7">
        <f>FlightsPivot[[#This Row],[Total Fare]]+FlightsPivot[[#This Row],[10% tax ]]</f>
        <v>27376.25</v>
      </c>
      <c r="K5141" s="4">
        <v>7</v>
      </c>
      <c r="L5141" s="4">
        <v>2015</v>
      </c>
      <c r="M5141" t="str">
        <f>INDEX(RoutesPivot[DepAirport],MATCH($C5141,RoutesPivot[[RouteID]:[RouteID]],0))</f>
        <v>ORD</v>
      </c>
      <c r="N5141" t="str">
        <f>INDEX(RoutesPivot[AirportID],MATCH($C5141,RoutesPivot[[RouteID]:[RouteID]],0))</f>
        <v>CLT</v>
      </c>
      <c r="O5141">
        <f>INDEX(RoutesPivot[Distance],MATCH($C5141,RoutesPivot[[RouteID]:[RouteID]],0))</f>
        <v>700</v>
      </c>
      <c r="P5141">
        <f>INDEX(RoutesPivot[ListPrice],MATCH($C5141,RoutesPivot[[RouteID]:[RouteID]],0))</f>
        <v>125</v>
      </c>
      <c r="Q5141" t="str">
        <f>INDEX(AirportPivot[AirportName],MATCH($N5141,AirportPivot[[AirportID]:[AirportID]],0))</f>
        <v>Charlotte/Douglas International</v>
      </c>
      <c r="R5141">
        <f>INDEX(AirportPivot[Gates (number of available)],MATCH($N5141,AirportPivot[[AirportID]:[AirportID]],0))</f>
        <v>65</v>
      </c>
    </row>
    <row r="5142" spans="1:18" x14ac:dyDescent="0.25">
      <c r="A5142" s="3" t="s">
        <v>5174</v>
      </c>
      <c r="B5142" s="12">
        <v>41859</v>
      </c>
      <c r="C5142" s="4" t="s">
        <v>33</v>
      </c>
      <c r="D5142" s="4">
        <v>1.8</v>
      </c>
      <c r="E5142" s="4">
        <v>4</v>
      </c>
      <c r="F5142" s="5">
        <v>0.72916666666666663</v>
      </c>
      <c r="G5142" s="6">
        <v>412.5</v>
      </c>
      <c r="H5142" s="7">
        <v>76312.5</v>
      </c>
      <c r="I5142" s="7">
        <f>FlightsPivot[[#This Row],[Total Fare]]*10%</f>
        <v>7631.25</v>
      </c>
      <c r="J5142" s="7">
        <f>FlightsPivot[[#This Row],[Total Fare]]+FlightsPivot[[#This Row],[10% tax ]]</f>
        <v>83943.75</v>
      </c>
      <c r="K5142" s="4">
        <v>8</v>
      </c>
      <c r="L5142" s="4">
        <v>2014</v>
      </c>
      <c r="M5142" t="str">
        <f>INDEX(RoutesPivot[DepAirport],MATCH($C5142,RoutesPivot[[RouteID]:[RouteID]],0))</f>
        <v>ORD</v>
      </c>
      <c r="N5142" t="str">
        <f>INDEX(RoutesPivot[AirportID],MATCH($C5142,RoutesPivot[[RouteID]:[RouteID]],0))</f>
        <v>SFO</v>
      </c>
      <c r="O5142">
        <f>INDEX(RoutesPivot[Distance],MATCH($C5142,RoutesPivot[[RouteID]:[RouteID]],0))</f>
        <v>1600</v>
      </c>
      <c r="P5142">
        <f>INDEX(RoutesPivot[ListPrice],MATCH($C5142,RoutesPivot[[RouteID]:[RouteID]],0))</f>
        <v>375</v>
      </c>
      <c r="Q5142" t="str">
        <f>INDEX(AirportPivot[AirportName],MATCH($N5142,AirportPivot[[AirportID]:[AirportID]],0))</f>
        <v>San Francisco International</v>
      </c>
      <c r="R5142">
        <f>INDEX(AirportPivot[Gates (number of available)],MATCH($N5142,AirportPivot[[AirportID]:[AirportID]],0))</f>
        <v>70</v>
      </c>
    </row>
    <row r="5143" spans="1:18" x14ac:dyDescent="0.25">
      <c r="A5143" s="3" t="s">
        <v>5175</v>
      </c>
      <c r="B5143" s="12">
        <v>41817</v>
      </c>
      <c r="C5143" s="4" t="s">
        <v>50</v>
      </c>
      <c r="D5143" s="4">
        <v>2</v>
      </c>
      <c r="E5143" s="4">
        <v>81</v>
      </c>
      <c r="F5143" s="5">
        <v>0.70833333333333337</v>
      </c>
      <c r="G5143" s="6">
        <v>302.5</v>
      </c>
      <c r="H5143" s="7">
        <v>54752.5</v>
      </c>
      <c r="I5143" s="7">
        <f>FlightsPivot[[#This Row],[Total Fare]]*10%</f>
        <v>5475.25</v>
      </c>
      <c r="J5143" s="7">
        <f>FlightsPivot[[#This Row],[Total Fare]]+FlightsPivot[[#This Row],[10% tax ]]</f>
        <v>60227.75</v>
      </c>
      <c r="K5143" s="4">
        <v>6</v>
      </c>
      <c r="L5143" s="4">
        <v>2014</v>
      </c>
      <c r="M5143" t="str">
        <f>INDEX(RoutesPivot[DepAirport],MATCH($C5143,RoutesPivot[[RouteID]:[RouteID]],0))</f>
        <v>ORD</v>
      </c>
      <c r="N5143" t="str">
        <f>INDEX(RoutesPivot[AirportID],MATCH($C5143,RoutesPivot[[RouteID]:[RouteID]],0))</f>
        <v>LGA</v>
      </c>
      <c r="O5143">
        <f>INDEX(RoutesPivot[Distance],MATCH($C5143,RoutesPivot[[RouteID]:[RouteID]],0))</f>
        <v>610</v>
      </c>
      <c r="P5143">
        <f>INDEX(RoutesPivot[ListPrice],MATCH($C5143,RoutesPivot[[RouteID]:[RouteID]],0))</f>
        <v>275</v>
      </c>
      <c r="Q5143" t="str">
        <f>INDEX(AirportPivot[AirportName],MATCH($N5143,AirportPivot[[AirportID]:[AirportID]],0))</f>
        <v>Laguardia</v>
      </c>
      <c r="R5143">
        <f>INDEX(AirportPivot[Gates (number of available)],MATCH($N5143,AirportPivot[[AirportID]:[AirportID]],0))</f>
        <v>66</v>
      </c>
    </row>
    <row r="5144" spans="1:18" x14ac:dyDescent="0.25">
      <c r="A5144" s="3" t="s">
        <v>5176</v>
      </c>
      <c r="B5144" s="12">
        <v>41701</v>
      </c>
      <c r="C5144" s="4" t="s">
        <v>27</v>
      </c>
      <c r="D5144" s="4">
        <v>5.6</v>
      </c>
      <c r="E5144" s="4">
        <v>110</v>
      </c>
      <c r="F5144" s="5">
        <v>0.29166666666666669</v>
      </c>
      <c r="G5144" s="6">
        <v>200</v>
      </c>
      <c r="H5144" s="7">
        <v>37000</v>
      </c>
      <c r="I5144" s="7">
        <f>FlightsPivot[[#This Row],[Total Fare]]*10%</f>
        <v>3700</v>
      </c>
      <c r="J5144" s="7">
        <f>FlightsPivot[[#This Row],[Total Fare]]+FlightsPivot[[#This Row],[10% tax ]]</f>
        <v>40700</v>
      </c>
      <c r="K5144" s="4">
        <v>3</v>
      </c>
      <c r="L5144" s="4">
        <v>2014</v>
      </c>
      <c r="M5144" t="str">
        <f>INDEX(RoutesPivot[DepAirport],MATCH($C5144,RoutesPivot[[RouteID]:[RouteID]],0))</f>
        <v>ORD</v>
      </c>
      <c r="N5144" t="str">
        <f>INDEX(RoutesPivot[AirportID],MATCH($C5144,RoutesPivot[[RouteID]:[RouteID]],0))</f>
        <v>ATL</v>
      </c>
      <c r="O5144">
        <f>INDEX(RoutesPivot[Distance],MATCH($C5144,RoutesPivot[[RouteID]:[RouteID]],0))</f>
        <v>510</v>
      </c>
      <c r="P5144">
        <f>INDEX(RoutesPivot[ListPrice],MATCH($C5144,RoutesPivot[[RouteID]:[RouteID]],0))</f>
        <v>200</v>
      </c>
      <c r="Q5144" t="str">
        <f>INDEX(AirportPivot[AirportName],MATCH($N5144,AirportPivot[[AirportID]:[AirportID]],0))</f>
        <v>Hartsfield-Jackson Atlanta International</v>
      </c>
      <c r="R5144">
        <f>INDEX(AirportPivot[Gates (number of available)],MATCH($N5144,AirportPivot[[AirportID]:[AirportID]],0))</f>
        <v>100</v>
      </c>
    </row>
    <row r="5145" spans="1:18" x14ac:dyDescent="0.25">
      <c r="A5145" s="3" t="s">
        <v>5177</v>
      </c>
      <c r="B5145" s="12">
        <v>42155</v>
      </c>
      <c r="C5145" s="4" t="s">
        <v>17</v>
      </c>
      <c r="D5145" s="4">
        <v>3.9</v>
      </c>
      <c r="E5145" s="4">
        <v>140</v>
      </c>
      <c r="F5145" s="5">
        <v>0.77083333333333337</v>
      </c>
      <c r="G5145" s="6">
        <v>350</v>
      </c>
      <c r="H5145" s="7">
        <v>64750</v>
      </c>
      <c r="I5145" s="7">
        <f>FlightsPivot[[#This Row],[Total Fare]]*10%</f>
        <v>6475</v>
      </c>
      <c r="J5145" s="7">
        <f>FlightsPivot[[#This Row],[Total Fare]]+FlightsPivot[[#This Row],[10% tax ]]</f>
        <v>71225</v>
      </c>
      <c r="K5145" s="4">
        <v>5</v>
      </c>
      <c r="L5145" s="4">
        <v>2015</v>
      </c>
      <c r="M5145" t="str">
        <f>INDEX(RoutesPivot[DepAirport],MATCH($C5145,RoutesPivot[[RouteID]:[RouteID]],0))</f>
        <v>ORD</v>
      </c>
      <c r="N5145" t="str">
        <f>INDEX(RoutesPivot[AirportID],MATCH($C5145,RoutesPivot[[RouteID]:[RouteID]],0))</f>
        <v>LAX</v>
      </c>
      <c r="O5145">
        <f>INDEX(RoutesPivot[Distance],MATCH($C5145,RoutesPivot[[RouteID]:[RouteID]],0))</f>
        <v>1518</v>
      </c>
      <c r="P5145">
        <f>INDEX(RoutesPivot[ListPrice],MATCH($C5145,RoutesPivot[[RouteID]:[RouteID]],0))</f>
        <v>350</v>
      </c>
      <c r="Q5145" t="str">
        <f>INDEX(AirportPivot[AirportName],MATCH($N5145,AirportPivot[[AirportID]:[AirportID]],0))</f>
        <v>Los Angeles International</v>
      </c>
      <c r="R5145">
        <f>INDEX(AirportPivot[Gates (number of available)],MATCH($N5145,AirportPivot[[AirportID]:[AirportID]],0))</f>
        <v>86</v>
      </c>
    </row>
    <row r="5146" spans="1:18" x14ac:dyDescent="0.25">
      <c r="A5146" s="3" t="s">
        <v>5178</v>
      </c>
      <c r="B5146" s="12">
        <v>42095</v>
      </c>
      <c r="C5146" s="4" t="s">
        <v>17</v>
      </c>
      <c r="D5146" s="4">
        <v>3.2</v>
      </c>
      <c r="E5146" s="4">
        <v>50</v>
      </c>
      <c r="F5146" s="5">
        <v>0.75</v>
      </c>
      <c r="G5146" s="6">
        <v>350</v>
      </c>
      <c r="H5146" s="7">
        <v>57750</v>
      </c>
      <c r="I5146" s="7">
        <f>FlightsPivot[[#This Row],[Total Fare]]*10%</f>
        <v>5775</v>
      </c>
      <c r="J5146" s="7">
        <f>FlightsPivot[[#This Row],[Total Fare]]+FlightsPivot[[#This Row],[10% tax ]]</f>
        <v>63525</v>
      </c>
      <c r="K5146" s="4">
        <v>4</v>
      </c>
      <c r="L5146" s="4">
        <v>2015</v>
      </c>
      <c r="M5146" t="str">
        <f>INDEX(RoutesPivot[DepAirport],MATCH($C5146,RoutesPivot[[RouteID]:[RouteID]],0))</f>
        <v>ORD</v>
      </c>
      <c r="N5146" t="str">
        <f>INDEX(RoutesPivot[AirportID],MATCH($C5146,RoutesPivot[[RouteID]:[RouteID]],0))</f>
        <v>LAX</v>
      </c>
      <c r="O5146">
        <f>INDEX(RoutesPivot[Distance],MATCH($C5146,RoutesPivot[[RouteID]:[RouteID]],0))</f>
        <v>1518</v>
      </c>
      <c r="P5146">
        <f>INDEX(RoutesPivot[ListPrice],MATCH($C5146,RoutesPivot[[RouteID]:[RouteID]],0))</f>
        <v>350</v>
      </c>
      <c r="Q5146" t="str">
        <f>INDEX(AirportPivot[AirportName],MATCH($N5146,AirportPivot[[AirportID]:[AirportID]],0))</f>
        <v>Los Angeles International</v>
      </c>
      <c r="R5146">
        <f>INDEX(AirportPivot[Gates (number of available)],MATCH($N5146,AirportPivot[[AirportID]:[AirportID]],0))</f>
        <v>86</v>
      </c>
    </row>
    <row r="5147" spans="1:18" x14ac:dyDescent="0.25">
      <c r="A5147" s="3" t="s">
        <v>5179</v>
      </c>
      <c r="B5147" s="12">
        <v>41888</v>
      </c>
      <c r="C5147" s="4" t="s">
        <v>50</v>
      </c>
      <c r="D5147" s="4">
        <v>1.9</v>
      </c>
      <c r="E5147" s="4">
        <v>42</v>
      </c>
      <c r="F5147" s="5">
        <v>0.75</v>
      </c>
      <c r="G5147" s="6">
        <v>275</v>
      </c>
      <c r="H5147" s="7">
        <v>45375</v>
      </c>
      <c r="I5147" s="7">
        <f>FlightsPivot[[#This Row],[Total Fare]]*10%</f>
        <v>4537.5</v>
      </c>
      <c r="J5147" s="7">
        <f>FlightsPivot[[#This Row],[Total Fare]]+FlightsPivot[[#This Row],[10% tax ]]</f>
        <v>49912.5</v>
      </c>
      <c r="K5147" s="4">
        <v>9</v>
      </c>
      <c r="L5147" s="4">
        <v>2014</v>
      </c>
      <c r="M5147" t="str">
        <f>INDEX(RoutesPivot[DepAirport],MATCH($C5147,RoutesPivot[[RouteID]:[RouteID]],0))</f>
        <v>ORD</v>
      </c>
      <c r="N5147" t="str">
        <f>INDEX(RoutesPivot[AirportID],MATCH($C5147,RoutesPivot[[RouteID]:[RouteID]],0))</f>
        <v>LGA</v>
      </c>
      <c r="O5147">
        <f>INDEX(RoutesPivot[Distance],MATCH($C5147,RoutesPivot[[RouteID]:[RouteID]],0))</f>
        <v>610</v>
      </c>
      <c r="P5147">
        <f>INDEX(RoutesPivot[ListPrice],MATCH($C5147,RoutesPivot[[RouteID]:[RouteID]],0))</f>
        <v>275</v>
      </c>
      <c r="Q5147" t="str">
        <f>INDEX(AirportPivot[AirportName],MATCH($N5147,AirportPivot[[AirportID]:[AirportID]],0))</f>
        <v>Laguardia</v>
      </c>
      <c r="R5147">
        <f>INDEX(AirportPivot[Gates (number of available)],MATCH($N5147,AirportPivot[[AirportID]:[AirportID]],0))</f>
        <v>66</v>
      </c>
    </row>
    <row r="5148" spans="1:18" x14ac:dyDescent="0.25">
      <c r="A5148" s="3" t="s">
        <v>5180</v>
      </c>
      <c r="B5148" s="12">
        <v>41957</v>
      </c>
      <c r="C5148" s="4" t="s">
        <v>23</v>
      </c>
      <c r="D5148" s="4">
        <v>2</v>
      </c>
      <c r="E5148" s="4">
        <v>109</v>
      </c>
      <c r="F5148" s="5">
        <v>0.875</v>
      </c>
      <c r="G5148" s="6">
        <v>300</v>
      </c>
      <c r="H5148" s="7">
        <v>55500</v>
      </c>
      <c r="I5148" s="7">
        <f>FlightsPivot[[#This Row],[Total Fare]]*10%</f>
        <v>5550</v>
      </c>
      <c r="J5148" s="7">
        <f>FlightsPivot[[#This Row],[Total Fare]]+FlightsPivot[[#This Row],[10% tax ]]</f>
        <v>61050</v>
      </c>
      <c r="K5148" s="4">
        <v>11</v>
      </c>
      <c r="L5148" s="4">
        <v>2014</v>
      </c>
      <c r="M5148" t="str">
        <f>INDEX(RoutesPivot[DepAirport],MATCH($C5148,RoutesPivot[[RouteID]:[RouteID]],0))</f>
        <v>ORD</v>
      </c>
      <c r="N5148" t="str">
        <f>INDEX(RoutesPivot[AirportID],MATCH($C5148,RoutesPivot[[RouteID]:[RouteID]],0))</f>
        <v>DEN</v>
      </c>
      <c r="O5148">
        <f>INDEX(RoutesPivot[Distance],MATCH($C5148,RoutesPivot[[RouteID]:[RouteID]],0))</f>
        <v>800</v>
      </c>
      <c r="P5148">
        <f>INDEX(RoutesPivot[ListPrice],MATCH($C5148,RoutesPivot[[RouteID]:[RouteID]],0))</f>
        <v>300</v>
      </c>
      <c r="Q5148" t="str">
        <f>INDEX(AirportPivot[AirportName],MATCH($N5148,AirportPivot[[AirportID]:[AirportID]],0))</f>
        <v>Denver International</v>
      </c>
      <c r="R5148">
        <f>INDEX(AirportPivot[Gates (number of available)],MATCH($N5148,AirportPivot[[AirportID]:[AirportID]],0))</f>
        <v>75</v>
      </c>
    </row>
    <row r="5149" spans="1:18" x14ac:dyDescent="0.25">
      <c r="A5149" s="3" t="s">
        <v>5181</v>
      </c>
      <c r="B5149" s="12">
        <v>42184</v>
      </c>
      <c r="C5149" s="4" t="s">
        <v>17</v>
      </c>
      <c r="D5149" s="4">
        <v>6.4</v>
      </c>
      <c r="E5149" s="4">
        <v>199</v>
      </c>
      <c r="F5149" s="5">
        <v>0.3125</v>
      </c>
      <c r="G5149" s="6">
        <v>385</v>
      </c>
      <c r="H5149" s="7">
        <v>63525</v>
      </c>
      <c r="I5149" s="7">
        <f>FlightsPivot[[#This Row],[Total Fare]]*10%</f>
        <v>6352.5</v>
      </c>
      <c r="J5149" s="7">
        <f>FlightsPivot[[#This Row],[Total Fare]]+FlightsPivot[[#This Row],[10% tax ]]</f>
        <v>69877.5</v>
      </c>
      <c r="K5149" s="4">
        <v>6</v>
      </c>
      <c r="L5149" s="4">
        <v>2015</v>
      </c>
      <c r="M5149" t="str">
        <f>INDEX(RoutesPivot[DepAirport],MATCH($C5149,RoutesPivot[[RouteID]:[RouteID]],0))</f>
        <v>ORD</v>
      </c>
      <c r="N5149" t="str">
        <f>INDEX(RoutesPivot[AirportID],MATCH($C5149,RoutesPivot[[RouteID]:[RouteID]],0))</f>
        <v>LAX</v>
      </c>
      <c r="O5149">
        <f>INDEX(RoutesPivot[Distance],MATCH($C5149,RoutesPivot[[RouteID]:[RouteID]],0))</f>
        <v>1518</v>
      </c>
      <c r="P5149">
        <f>INDEX(RoutesPivot[ListPrice],MATCH($C5149,RoutesPivot[[RouteID]:[RouteID]],0))</f>
        <v>350</v>
      </c>
      <c r="Q5149" t="str">
        <f>INDEX(AirportPivot[AirportName],MATCH($N5149,AirportPivot[[AirportID]:[AirportID]],0))</f>
        <v>Los Angeles International</v>
      </c>
      <c r="R5149">
        <f>INDEX(AirportPivot[Gates (number of available)],MATCH($N5149,AirportPivot[[AirportID]:[AirportID]],0))</f>
        <v>86</v>
      </c>
    </row>
    <row r="5150" spans="1:18" x14ac:dyDescent="0.25">
      <c r="A5150" s="3" t="s">
        <v>5182</v>
      </c>
      <c r="B5150" s="12">
        <v>42116</v>
      </c>
      <c r="C5150" s="4" t="s">
        <v>25</v>
      </c>
      <c r="D5150" s="4">
        <v>2.2000000000000002</v>
      </c>
      <c r="E5150" s="4">
        <v>65</v>
      </c>
      <c r="F5150" s="5">
        <v>0.77083333333333337</v>
      </c>
      <c r="G5150" s="6">
        <v>200</v>
      </c>
      <c r="H5150" s="7">
        <v>36200</v>
      </c>
      <c r="I5150" s="7">
        <f>FlightsPivot[[#This Row],[Total Fare]]*10%</f>
        <v>3620</v>
      </c>
      <c r="J5150" s="7">
        <f>FlightsPivot[[#This Row],[Total Fare]]+FlightsPivot[[#This Row],[10% tax ]]</f>
        <v>39820</v>
      </c>
      <c r="K5150" s="4">
        <v>4</v>
      </c>
      <c r="L5150" s="4">
        <v>2015</v>
      </c>
      <c r="M5150" t="str">
        <f>INDEX(RoutesPivot[DepAirport],MATCH($C5150,RoutesPivot[[RouteID]:[RouteID]],0))</f>
        <v>ORD</v>
      </c>
      <c r="N5150" t="str">
        <f>INDEX(RoutesPivot[AirportID],MATCH($C5150,RoutesPivot[[RouteID]:[RouteID]],0))</f>
        <v>DFW</v>
      </c>
      <c r="O5150">
        <f>INDEX(RoutesPivot[Distance],MATCH($C5150,RoutesPivot[[RouteID]:[RouteID]],0))</f>
        <v>700</v>
      </c>
      <c r="P5150">
        <f>INDEX(RoutesPivot[ListPrice],MATCH($C5150,RoutesPivot[[RouteID]:[RouteID]],0))</f>
        <v>200</v>
      </c>
      <c r="Q5150" t="str">
        <f>INDEX(AirportPivot[AirportName],MATCH($N5150,AirportPivot[[AirportID]:[AirportID]],0))</f>
        <v>Dallas/Fort Worth International</v>
      </c>
      <c r="R5150">
        <f>INDEX(AirportPivot[Gates (number of available)],MATCH($N5150,AirportPivot[[AirportID]:[AirportID]],0))</f>
        <v>130</v>
      </c>
    </row>
    <row r="5151" spans="1:18" x14ac:dyDescent="0.25">
      <c r="A5151" s="3" t="s">
        <v>5183</v>
      </c>
      <c r="B5151" s="12">
        <v>41994</v>
      </c>
      <c r="C5151" s="4" t="s">
        <v>27</v>
      </c>
      <c r="D5151" s="4">
        <v>9.5</v>
      </c>
      <c r="E5151" s="4">
        <v>68</v>
      </c>
      <c r="F5151" s="5">
        <v>0.3125</v>
      </c>
      <c r="G5151" s="6">
        <v>200</v>
      </c>
      <c r="H5151" s="7">
        <v>36200</v>
      </c>
      <c r="I5151" s="7">
        <f>FlightsPivot[[#This Row],[Total Fare]]*10%</f>
        <v>3620</v>
      </c>
      <c r="J5151" s="7">
        <f>FlightsPivot[[#This Row],[Total Fare]]+FlightsPivot[[#This Row],[10% tax ]]</f>
        <v>39820</v>
      </c>
      <c r="K5151" s="4">
        <v>12</v>
      </c>
      <c r="L5151" s="4">
        <v>2014</v>
      </c>
      <c r="M5151" t="str">
        <f>INDEX(RoutesPivot[DepAirport],MATCH($C5151,RoutesPivot[[RouteID]:[RouteID]],0))</f>
        <v>ORD</v>
      </c>
      <c r="N5151" t="str">
        <f>INDEX(RoutesPivot[AirportID],MATCH($C5151,RoutesPivot[[RouteID]:[RouteID]],0))</f>
        <v>ATL</v>
      </c>
      <c r="O5151">
        <f>INDEX(RoutesPivot[Distance],MATCH($C5151,RoutesPivot[[RouteID]:[RouteID]],0))</f>
        <v>510</v>
      </c>
      <c r="P5151">
        <f>INDEX(RoutesPivot[ListPrice],MATCH($C5151,RoutesPivot[[RouteID]:[RouteID]],0))</f>
        <v>200</v>
      </c>
      <c r="Q5151" t="str">
        <f>INDEX(AirportPivot[AirportName],MATCH($N5151,AirportPivot[[AirportID]:[AirportID]],0))</f>
        <v>Hartsfield-Jackson Atlanta International</v>
      </c>
      <c r="R5151">
        <f>INDEX(AirportPivot[Gates (number of available)],MATCH($N5151,AirportPivot[[AirportID]:[AirportID]],0))</f>
        <v>100</v>
      </c>
    </row>
    <row r="5152" spans="1:18" x14ac:dyDescent="0.25">
      <c r="A5152" s="3" t="s">
        <v>5184</v>
      </c>
      <c r="B5152" s="12">
        <v>42298</v>
      </c>
      <c r="C5152" s="4" t="s">
        <v>98</v>
      </c>
      <c r="D5152" s="4">
        <v>1.3</v>
      </c>
      <c r="E5152" s="4">
        <v>104</v>
      </c>
      <c r="F5152" s="5">
        <v>0.35416666666666669</v>
      </c>
      <c r="G5152" s="6">
        <v>275</v>
      </c>
      <c r="H5152" s="7">
        <v>50875</v>
      </c>
      <c r="I5152" s="7">
        <f>FlightsPivot[[#This Row],[Total Fare]]*10%</f>
        <v>5087.5</v>
      </c>
      <c r="J5152" s="7">
        <f>FlightsPivot[[#This Row],[Total Fare]]+FlightsPivot[[#This Row],[10% tax ]]</f>
        <v>55962.5</v>
      </c>
      <c r="K5152" s="4">
        <v>10</v>
      </c>
      <c r="L5152" s="4">
        <v>2015</v>
      </c>
      <c r="M5152" t="str">
        <f>INDEX(RoutesPivot[DepAirport],MATCH($C5152,RoutesPivot[[RouteID]:[RouteID]],0))</f>
        <v>ORD</v>
      </c>
      <c r="N5152" t="str">
        <f>INDEX(RoutesPivot[AirportID],MATCH($C5152,RoutesPivot[[RouteID]:[RouteID]],0))</f>
        <v>PHL</v>
      </c>
      <c r="O5152">
        <f>INDEX(RoutesPivot[Distance],MATCH($C5152,RoutesPivot[[RouteID]:[RouteID]],0))</f>
        <v>580</v>
      </c>
      <c r="P5152">
        <f>INDEX(RoutesPivot[ListPrice],MATCH($C5152,RoutesPivot[[RouteID]:[RouteID]],0))</f>
        <v>275</v>
      </c>
      <c r="Q5152" t="str">
        <f>INDEX(AirportPivot[AirportName],MATCH($N5152,AirportPivot[[AirportID]:[AirportID]],0))</f>
        <v>Philadelphia International</v>
      </c>
      <c r="R5152">
        <f>INDEX(AirportPivot[Gates (number of available)],MATCH($N5152,AirportPivot[[AirportID]:[AirportID]],0))</f>
        <v>89</v>
      </c>
    </row>
    <row r="5153" spans="1:18" x14ac:dyDescent="0.25">
      <c r="A5153" s="3" t="s">
        <v>5185</v>
      </c>
      <c r="B5153" s="12">
        <v>42139</v>
      </c>
      <c r="C5153" s="4" t="s">
        <v>83</v>
      </c>
      <c r="D5153" s="4">
        <v>2.7</v>
      </c>
      <c r="E5153" s="4">
        <v>162</v>
      </c>
      <c r="F5153" s="5">
        <v>0.35416666666666669</v>
      </c>
      <c r="G5153" s="6">
        <v>240</v>
      </c>
      <c r="H5153" s="7">
        <v>39600</v>
      </c>
      <c r="I5153" s="7">
        <f>FlightsPivot[[#This Row],[Total Fare]]*10%</f>
        <v>3960</v>
      </c>
      <c r="J5153" s="7">
        <f>FlightsPivot[[#This Row],[Total Fare]]+FlightsPivot[[#This Row],[10% tax ]]</f>
        <v>43560</v>
      </c>
      <c r="K5153" s="4">
        <v>5</v>
      </c>
      <c r="L5153" s="4">
        <v>2015</v>
      </c>
      <c r="M5153" t="str">
        <f>INDEX(RoutesPivot[DepAirport],MATCH($C5153,RoutesPivot[[RouteID]:[RouteID]],0))</f>
        <v>ORD</v>
      </c>
      <c r="N5153" t="str">
        <f>INDEX(RoutesPivot[AirportID],MATCH($C5153,RoutesPivot[[RouteID]:[RouteID]],0))</f>
        <v>BWI</v>
      </c>
      <c r="O5153">
        <f>INDEX(RoutesPivot[Distance],MATCH($C5153,RoutesPivot[[RouteID]:[RouteID]],0))</f>
        <v>520</v>
      </c>
      <c r="P5153">
        <f>INDEX(RoutesPivot[ListPrice],MATCH($C5153,RoutesPivot[[RouteID]:[RouteID]],0))</f>
        <v>240</v>
      </c>
      <c r="Q5153" t="str">
        <f>INDEX(AirportPivot[AirportName],MATCH($N5153,AirportPivot[[AirportID]:[AirportID]],0))</f>
        <v>Baltimore/Washington International Thurgood Marshall</v>
      </c>
      <c r="R5153">
        <f>INDEX(AirportPivot[Gates (number of available)],MATCH($N5153,AirportPivot[[AirportID]:[AirportID]],0))</f>
        <v>58</v>
      </c>
    </row>
    <row r="5154" spans="1:18" x14ac:dyDescent="0.25">
      <c r="A5154" s="3" t="s">
        <v>5186</v>
      </c>
      <c r="B5154" s="12">
        <v>42099</v>
      </c>
      <c r="C5154" s="4" t="s">
        <v>37</v>
      </c>
      <c r="D5154" s="4">
        <v>1.4</v>
      </c>
      <c r="E5154" s="4">
        <v>94</v>
      </c>
      <c r="F5154" s="5">
        <v>0.70833333333333337</v>
      </c>
      <c r="G5154" s="6">
        <v>350</v>
      </c>
      <c r="H5154" s="7">
        <v>64750</v>
      </c>
      <c r="I5154" s="7">
        <f>FlightsPivot[[#This Row],[Total Fare]]*10%</f>
        <v>6475</v>
      </c>
      <c r="J5154" s="7">
        <f>FlightsPivot[[#This Row],[Total Fare]]+FlightsPivot[[#This Row],[10% tax ]]</f>
        <v>71225</v>
      </c>
      <c r="K5154" s="4">
        <v>4</v>
      </c>
      <c r="L5154" s="4">
        <v>2015</v>
      </c>
      <c r="M5154" t="str">
        <f>INDEX(RoutesPivot[DepAirport],MATCH($C5154,RoutesPivot[[RouteID]:[RouteID]],0))</f>
        <v>ORD</v>
      </c>
      <c r="N5154" t="str">
        <f>INDEX(RoutesPivot[AirportID],MATCH($C5154,RoutesPivot[[RouteID]:[RouteID]],0))</f>
        <v>SEA</v>
      </c>
      <c r="O5154">
        <f>INDEX(RoutesPivot[Distance],MATCH($C5154,RoutesPivot[[RouteID]:[RouteID]],0))</f>
        <v>1500</v>
      </c>
      <c r="P5154">
        <f>INDEX(RoutesPivot[ListPrice],MATCH($C5154,RoutesPivot[[RouteID]:[RouteID]],0))</f>
        <v>350</v>
      </c>
      <c r="Q5154" t="str">
        <f>INDEX(AirportPivot[AirportName],MATCH($N5154,AirportPivot[[AirportID]:[AirportID]],0))</f>
        <v>Seattle-Tacoma International</v>
      </c>
      <c r="R5154">
        <f>INDEX(AirportPivot[Gates (number of available)],MATCH($N5154,AirportPivot[[AirportID]:[AirportID]],0))</f>
        <v>58</v>
      </c>
    </row>
    <row r="5155" spans="1:18" x14ac:dyDescent="0.25">
      <c r="A5155" s="3" t="s">
        <v>5187</v>
      </c>
      <c r="B5155" s="12">
        <v>42205</v>
      </c>
      <c r="C5155" s="4" t="s">
        <v>25</v>
      </c>
      <c r="D5155" s="4">
        <v>2.4</v>
      </c>
      <c r="E5155" s="4">
        <v>82</v>
      </c>
      <c r="F5155" s="5">
        <v>0.70833333333333337</v>
      </c>
      <c r="G5155" s="6">
        <v>220</v>
      </c>
      <c r="H5155" s="7">
        <v>39820</v>
      </c>
      <c r="I5155" s="7">
        <f>FlightsPivot[[#This Row],[Total Fare]]*10%</f>
        <v>3982</v>
      </c>
      <c r="J5155" s="7">
        <f>FlightsPivot[[#This Row],[Total Fare]]+FlightsPivot[[#This Row],[10% tax ]]</f>
        <v>43802</v>
      </c>
      <c r="K5155" s="4">
        <v>7</v>
      </c>
      <c r="L5155" s="4">
        <v>2015</v>
      </c>
      <c r="M5155" t="str">
        <f>INDEX(RoutesPivot[DepAirport],MATCH($C5155,RoutesPivot[[RouteID]:[RouteID]],0))</f>
        <v>ORD</v>
      </c>
      <c r="N5155" t="str">
        <f>INDEX(RoutesPivot[AirportID],MATCH($C5155,RoutesPivot[[RouteID]:[RouteID]],0))</f>
        <v>DFW</v>
      </c>
      <c r="O5155">
        <f>INDEX(RoutesPivot[Distance],MATCH($C5155,RoutesPivot[[RouteID]:[RouteID]],0))</f>
        <v>700</v>
      </c>
      <c r="P5155">
        <f>INDEX(RoutesPivot[ListPrice],MATCH($C5155,RoutesPivot[[RouteID]:[RouteID]],0))</f>
        <v>200</v>
      </c>
      <c r="Q5155" t="str">
        <f>INDEX(AirportPivot[AirportName],MATCH($N5155,AirportPivot[[AirportID]:[AirportID]],0))</f>
        <v>Dallas/Fort Worth International</v>
      </c>
      <c r="R5155">
        <f>INDEX(AirportPivot[Gates (number of available)],MATCH($N5155,AirportPivot[[AirportID]:[AirportID]],0))</f>
        <v>130</v>
      </c>
    </row>
    <row r="5156" spans="1:18" x14ac:dyDescent="0.25">
      <c r="A5156" s="3" t="s">
        <v>5188</v>
      </c>
      <c r="B5156" s="12">
        <v>42337</v>
      </c>
      <c r="C5156" s="4" t="s">
        <v>33</v>
      </c>
      <c r="D5156" s="4">
        <v>5.0999999999999996</v>
      </c>
      <c r="E5156" s="4">
        <v>23</v>
      </c>
      <c r="F5156" s="5">
        <v>0.54166666666666663</v>
      </c>
      <c r="G5156" s="6">
        <v>562.5</v>
      </c>
      <c r="H5156" s="7">
        <v>104062.5</v>
      </c>
      <c r="I5156" s="7">
        <f>FlightsPivot[[#This Row],[Total Fare]]*10%</f>
        <v>10406.25</v>
      </c>
      <c r="J5156" s="7">
        <f>FlightsPivot[[#This Row],[Total Fare]]+FlightsPivot[[#This Row],[10% tax ]]</f>
        <v>114468.75</v>
      </c>
      <c r="K5156" s="4">
        <v>11</v>
      </c>
      <c r="L5156" s="4">
        <v>2015</v>
      </c>
      <c r="M5156" t="str">
        <f>INDEX(RoutesPivot[DepAirport],MATCH($C5156,RoutesPivot[[RouteID]:[RouteID]],0))</f>
        <v>ORD</v>
      </c>
      <c r="N5156" t="str">
        <f>INDEX(RoutesPivot[AirportID],MATCH($C5156,RoutesPivot[[RouteID]:[RouteID]],0))</f>
        <v>SFO</v>
      </c>
      <c r="O5156">
        <f>INDEX(RoutesPivot[Distance],MATCH($C5156,RoutesPivot[[RouteID]:[RouteID]],0))</f>
        <v>1600</v>
      </c>
      <c r="P5156">
        <f>INDEX(RoutesPivot[ListPrice],MATCH($C5156,RoutesPivot[[RouteID]:[RouteID]],0))</f>
        <v>375</v>
      </c>
      <c r="Q5156" t="str">
        <f>INDEX(AirportPivot[AirportName],MATCH($N5156,AirportPivot[[AirportID]:[AirportID]],0))</f>
        <v>San Francisco International</v>
      </c>
      <c r="R5156">
        <f>INDEX(AirportPivot[Gates (number of available)],MATCH($N5156,AirportPivot[[AirportID]:[AirportID]],0))</f>
        <v>70</v>
      </c>
    </row>
    <row r="5157" spans="1:18" x14ac:dyDescent="0.25">
      <c r="A5157" s="3" t="s">
        <v>5189</v>
      </c>
      <c r="B5157" s="12">
        <v>41718</v>
      </c>
      <c r="C5157" s="4" t="s">
        <v>25</v>
      </c>
      <c r="D5157" s="4">
        <v>2.9</v>
      </c>
      <c r="E5157" s="4">
        <v>78</v>
      </c>
      <c r="F5157" s="5">
        <v>0.625</v>
      </c>
      <c r="G5157" s="6">
        <v>200</v>
      </c>
      <c r="H5157" s="7">
        <v>36200</v>
      </c>
      <c r="I5157" s="7">
        <f>FlightsPivot[[#This Row],[Total Fare]]*10%</f>
        <v>3620</v>
      </c>
      <c r="J5157" s="7">
        <f>FlightsPivot[[#This Row],[Total Fare]]+FlightsPivot[[#This Row],[10% tax ]]</f>
        <v>39820</v>
      </c>
      <c r="K5157" s="4">
        <v>3</v>
      </c>
      <c r="L5157" s="4">
        <v>2014</v>
      </c>
      <c r="M5157" t="str">
        <f>INDEX(RoutesPivot[DepAirport],MATCH($C5157,RoutesPivot[[RouteID]:[RouteID]],0))</f>
        <v>ORD</v>
      </c>
      <c r="N5157" t="str">
        <f>INDEX(RoutesPivot[AirportID],MATCH($C5157,RoutesPivot[[RouteID]:[RouteID]],0))</f>
        <v>DFW</v>
      </c>
      <c r="O5157">
        <f>INDEX(RoutesPivot[Distance],MATCH($C5157,RoutesPivot[[RouteID]:[RouteID]],0))</f>
        <v>700</v>
      </c>
      <c r="P5157">
        <f>INDEX(RoutesPivot[ListPrice],MATCH($C5157,RoutesPivot[[RouteID]:[RouteID]],0))</f>
        <v>200</v>
      </c>
      <c r="Q5157" t="str">
        <f>INDEX(AirportPivot[AirportName],MATCH($N5157,AirportPivot[[AirportID]:[AirportID]],0))</f>
        <v>Dallas/Fort Worth International</v>
      </c>
      <c r="R5157">
        <f>INDEX(AirportPivot[Gates (number of available)],MATCH($N5157,AirportPivot[[AirportID]:[AirportID]],0))</f>
        <v>130</v>
      </c>
    </row>
    <row r="5158" spans="1:18" x14ac:dyDescent="0.25">
      <c r="A5158" s="3" t="s">
        <v>5190</v>
      </c>
      <c r="B5158" s="12">
        <v>41850</v>
      </c>
      <c r="C5158" s="4" t="s">
        <v>98</v>
      </c>
      <c r="D5158" s="4">
        <v>2</v>
      </c>
      <c r="E5158" s="4">
        <v>141</v>
      </c>
      <c r="F5158" s="5">
        <v>0.77083333333333337</v>
      </c>
      <c r="G5158" s="6">
        <v>302.5</v>
      </c>
      <c r="H5158" s="7">
        <v>55962.5</v>
      </c>
      <c r="I5158" s="7">
        <f>FlightsPivot[[#This Row],[Total Fare]]*10%</f>
        <v>5596.25</v>
      </c>
      <c r="J5158" s="7">
        <f>FlightsPivot[[#This Row],[Total Fare]]+FlightsPivot[[#This Row],[10% tax ]]</f>
        <v>61558.75</v>
      </c>
      <c r="K5158" s="4">
        <v>7</v>
      </c>
      <c r="L5158" s="4">
        <v>2014</v>
      </c>
      <c r="M5158" t="str">
        <f>INDEX(RoutesPivot[DepAirport],MATCH($C5158,RoutesPivot[[RouteID]:[RouteID]],0))</f>
        <v>ORD</v>
      </c>
      <c r="N5158" t="str">
        <f>INDEX(RoutesPivot[AirportID],MATCH($C5158,RoutesPivot[[RouteID]:[RouteID]],0))</f>
        <v>PHL</v>
      </c>
      <c r="O5158">
        <f>INDEX(RoutesPivot[Distance],MATCH($C5158,RoutesPivot[[RouteID]:[RouteID]],0))</f>
        <v>580</v>
      </c>
      <c r="P5158">
        <f>INDEX(RoutesPivot[ListPrice],MATCH($C5158,RoutesPivot[[RouteID]:[RouteID]],0))</f>
        <v>275</v>
      </c>
      <c r="Q5158" t="str">
        <f>INDEX(AirportPivot[AirportName],MATCH($N5158,AirportPivot[[AirportID]:[AirportID]],0))</f>
        <v>Philadelphia International</v>
      </c>
      <c r="R5158">
        <f>INDEX(AirportPivot[Gates (number of available)],MATCH($N5158,AirportPivot[[AirportID]:[AirportID]],0))</f>
        <v>89</v>
      </c>
    </row>
    <row r="5159" spans="1:18" x14ac:dyDescent="0.25">
      <c r="A5159" s="3" t="s">
        <v>5191</v>
      </c>
      <c r="B5159" s="12">
        <v>41774</v>
      </c>
      <c r="C5159" s="4" t="s">
        <v>25</v>
      </c>
      <c r="D5159" s="4">
        <v>2.1</v>
      </c>
      <c r="E5159" s="4">
        <v>66</v>
      </c>
      <c r="F5159" s="5">
        <v>0.58333333333333337</v>
      </c>
      <c r="G5159" s="6">
        <v>200</v>
      </c>
      <c r="H5159" s="7">
        <v>36200</v>
      </c>
      <c r="I5159" s="7">
        <f>FlightsPivot[[#This Row],[Total Fare]]*10%</f>
        <v>3620</v>
      </c>
      <c r="J5159" s="7">
        <f>FlightsPivot[[#This Row],[Total Fare]]+FlightsPivot[[#This Row],[10% tax ]]</f>
        <v>39820</v>
      </c>
      <c r="K5159" s="4">
        <v>5</v>
      </c>
      <c r="L5159" s="4">
        <v>2014</v>
      </c>
      <c r="M5159" t="str">
        <f>INDEX(RoutesPivot[DepAirport],MATCH($C5159,RoutesPivot[[RouteID]:[RouteID]],0))</f>
        <v>ORD</v>
      </c>
      <c r="N5159" t="str">
        <f>INDEX(RoutesPivot[AirportID],MATCH($C5159,RoutesPivot[[RouteID]:[RouteID]],0))</f>
        <v>DFW</v>
      </c>
      <c r="O5159">
        <f>INDEX(RoutesPivot[Distance],MATCH($C5159,RoutesPivot[[RouteID]:[RouteID]],0))</f>
        <v>700</v>
      </c>
      <c r="P5159">
        <f>INDEX(RoutesPivot[ListPrice],MATCH($C5159,RoutesPivot[[RouteID]:[RouteID]],0))</f>
        <v>200</v>
      </c>
      <c r="Q5159" t="str">
        <f>INDEX(AirportPivot[AirportName],MATCH($N5159,AirportPivot[[AirportID]:[AirportID]],0))</f>
        <v>Dallas/Fort Worth International</v>
      </c>
      <c r="R5159">
        <f>INDEX(AirportPivot[Gates (number of available)],MATCH($N5159,AirportPivot[[AirportID]:[AirportID]],0))</f>
        <v>130</v>
      </c>
    </row>
    <row r="5160" spans="1:18" x14ac:dyDescent="0.25">
      <c r="A5160" s="3" t="s">
        <v>5192</v>
      </c>
      <c r="B5160" s="12">
        <v>42171</v>
      </c>
      <c r="C5160" s="4" t="s">
        <v>11</v>
      </c>
      <c r="D5160" s="4">
        <v>2.4</v>
      </c>
      <c r="E5160" s="4">
        <v>183</v>
      </c>
      <c r="F5160" s="5">
        <v>0.45833333333333331</v>
      </c>
      <c r="G5160" s="6">
        <v>330</v>
      </c>
      <c r="H5160" s="7">
        <v>54450</v>
      </c>
      <c r="I5160" s="7">
        <f>FlightsPivot[[#This Row],[Total Fare]]*10%</f>
        <v>5445</v>
      </c>
      <c r="J5160" s="7">
        <f>FlightsPivot[[#This Row],[Total Fare]]+FlightsPivot[[#This Row],[10% tax ]]</f>
        <v>59895</v>
      </c>
      <c r="K5160" s="4">
        <v>6</v>
      </c>
      <c r="L5160" s="4">
        <v>2015</v>
      </c>
      <c r="M5160" t="str">
        <f>INDEX(RoutesPivot[DepAirport],MATCH($C5160,RoutesPivot[[RouteID]:[RouteID]],0))</f>
        <v>ORD</v>
      </c>
      <c r="N5160" t="str">
        <f>INDEX(RoutesPivot[AirportID],MATCH($C5160,RoutesPivot[[RouteID]:[RouteID]],0))</f>
        <v>BOS</v>
      </c>
      <c r="O5160">
        <f>INDEX(RoutesPivot[Distance],MATCH($C5160,RoutesPivot[[RouteID]:[RouteID]],0))</f>
        <v>730</v>
      </c>
      <c r="P5160">
        <f>INDEX(RoutesPivot[ListPrice],MATCH($C5160,RoutesPivot[[RouteID]:[RouteID]],0))</f>
        <v>300</v>
      </c>
      <c r="Q5160" t="str">
        <f>INDEX(AirportPivot[AirportName],MATCH($N5160,AirportPivot[[AirportID]:[AirportID]],0))</f>
        <v>General Edward Lawrence Logan International</v>
      </c>
      <c r="R5160">
        <f>INDEX(AirportPivot[Gates (number of available)],MATCH($N5160,AirportPivot[[AirportID]:[AirportID]],0))</f>
        <v>63</v>
      </c>
    </row>
    <row r="5161" spans="1:18" x14ac:dyDescent="0.25">
      <c r="A5161" s="3" t="s">
        <v>5193</v>
      </c>
      <c r="B5161" s="12">
        <v>41794</v>
      </c>
      <c r="C5161" s="4" t="s">
        <v>13</v>
      </c>
      <c r="D5161" s="4">
        <v>1.9</v>
      </c>
      <c r="E5161" s="4">
        <v>128</v>
      </c>
      <c r="F5161" s="5">
        <v>0.70833333333333337</v>
      </c>
      <c r="G5161" s="6">
        <v>275</v>
      </c>
      <c r="H5161" s="7">
        <v>50875</v>
      </c>
      <c r="I5161" s="7">
        <f>FlightsPivot[[#This Row],[Total Fare]]*10%</f>
        <v>5087.5</v>
      </c>
      <c r="J5161" s="7">
        <f>FlightsPivot[[#This Row],[Total Fare]]+FlightsPivot[[#This Row],[10% tax ]]</f>
        <v>55962.5</v>
      </c>
      <c r="K5161" s="4">
        <v>6</v>
      </c>
      <c r="L5161" s="4">
        <v>2014</v>
      </c>
      <c r="M5161" t="str">
        <f>INDEX(RoutesPivot[DepAirport],MATCH($C5161,RoutesPivot[[RouteID]:[RouteID]],0))</f>
        <v>ORD</v>
      </c>
      <c r="N5161" t="str">
        <f>INDEX(RoutesPivot[AirportID],MATCH($C5161,RoutesPivot[[RouteID]:[RouteID]],0))</f>
        <v>JFK</v>
      </c>
      <c r="O5161">
        <f>INDEX(RoutesPivot[Distance],MATCH($C5161,RoutesPivot[[RouteID]:[RouteID]],0))</f>
        <v>619</v>
      </c>
      <c r="P5161">
        <f>INDEX(RoutesPivot[ListPrice],MATCH($C5161,RoutesPivot[[RouteID]:[RouteID]],0))</f>
        <v>250</v>
      </c>
      <c r="Q5161" t="str">
        <f>INDEX(AirportPivot[AirportName],MATCH($N5161,AirportPivot[[AirportID]:[AirportID]],0))</f>
        <v>John F Kennedy International</v>
      </c>
      <c r="R5161">
        <f>INDEX(AirportPivot[Gates (number of available)],MATCH($N5161,AirportPivot[[AirportID]:[AirportID]],0))</f>
        <v>120</v>
      </c>
    </row>
    <row r="5162" spans="1:18" x14ac:dyDescent="0.25">
      <c r="A5162" s="3" t="s">
        <v>5194</v>
      </c>
      <c r="B5162" s="12">
        <v>42346</v>
      </c>
      <c r="C5162" s="4" t="s">
        <v>37</v>
      </c>
      <c r="D5162" s="4">
        <v>3.6</v>
      </c>
      <c r="E5162" s="4">
        <v>203</v>
      </c>
      <c r="F5162" s="5">
        <v>0.625</v>
      </c>
      <c r="G5162" s="6">
        <v>350</v>
      </c>
      <c r="H5162" s="7">
        <v>57750</v>
      </c>
      <c r="I5162" s="7">
        <f>FlightsPivot[[#This Row],[Total Fare]]*10%</f>
        <v>5775</v>
      </c>
      <c r="J5162" s="7">
        <f>FlightsPivot[[#This Row],[Total Fare]]+FlightsPivot[[#This Row],[10% tax ]]</f>
        <v>63525</v>
      </c>
      <c r="K5162" s="4">
        <v>12</v>
      </c>
      <c r="L5162" s="4">
        <v>2015</v>
      </c>
      <c r="M5162" t="str">
        <f>INDEX(RoutesPivot[DepAirport],MATCH($C5162,RoutesPivot[[RouteID]:[RouteID]],0))</f>
        <v>ORD</v>
      </c>
      <c r="N5162" t="str">
        <f>INDEX(RoutesPivot[AirportID],MATCH($C5162,RoutesPivot[[RouteID]:[RouteID]],0))</f>
        <v>SEA</v>
      </c>
      <c r="O5162">
        <f>INDEX(RoutesPivot[Distance],MATCH($C5162,RoutesPivot[[RouteID]:[RouteID]],0))</f>
        <v>1500</v>
      </c>
      <c r="P5162">
        <f>INDEX(RoutesPivot[ListPrice],MATCH($C5162,RoutesPivot[[RouteID]:[RouteID]],0))</f>
        <v>350</v>
      </c>
      <c r="Q5162" t="str">
        <f>INDEX(AirportPivot[AirportName],MATCH($N5162,AirportPivot[[AirportID]:[AirportID]],0))</f>
        <v>Seattle-Tacoma International</v>
      </c>
      <c r="R5162">
        <f>INDEX(AirportPivot[Gates (number of available)],MATCH($N5162,AirportPivot[[AirportID]:[AirportID]],0))</f>
        <v>58</v>
      </c>
    </row>
    <row r="5163" spans="1:18" x14ac:dyDescent="0.25">
      <c r="A5163" s="3" t="s">
        <v>5195</v>
      </c>
      <c r="B5163" s="12">
        <v>41896</v>
      </c>
      <c r="C5163" s="4" t="s">
        <v>47</v>
      </c>
      <c r="D5163" s="4">
        <v>2.6</v>
      </c>
      <c r="E5163" s="4">
        <v>14</v>
      </c>
      <c r="F5163" s="5">
        <v>0.5</v>
      </c>
      <c r="G5163" s="6">
        <v>250</v>
      </c>
      <c r="H5163" s="7">
        <v>46250</v>
      </c>
      <c r="I5163" s="7">
        <f>FlightsPivot[[#This Row],[Total Fare]]*10%</f>
        <v>4625</v>
      </c>
      <c r="J5163" s="7">
        <f>FlightsPivot[[#This Row],[Total Fare]]+FlightsPivot[[#This Row],[10% tax ]]</f>
        <v>50875</v>
      </c>
      <c r="K5163" s="4">
        <v>9</v>
      </c>
      <c r="L5163" s="4">
        <v>2014</v>
      </c>
      <c r="M5163" t="str">
        <f>INDEX(RoutesPivot[DepAirport],MATCH($C5163,RoutesPivot[[RouteID]:[RouteID]],0))</f>
        <v>ORD</v>
      </c>
      <c r="N5163" t="str">
        <f>INDEX(RoutesPivot[AirportID],MATCH($C5163,RoutesPivot[[RouteID]:[RouteID]],0))</f>
        <v>PHX</v>
      </c>
      <c r="O5163">
        <f>INDEX(RoutesPivot[Distance],MATCH($C5163,RoutesPivot[[RouteID]:[RouteID]],0))</f>
        <v>1200</v>
      </c>
      <c r="P5163">
        <f>INDEX(RoutesPivot[ListPrice],MATCH($C5163,RoutesPivot[[RouteID]:[RouteID]],0))</f>
        <v>250</v>
      </c>
      <c r="Q5163" t="str">
        <f>INDEX(AirportPivot[AirportName],MATCH($N5163,AirportPivot[[AirportID]:[AirportID]],0))</f>
        <v>Phoenix Sky Harbor International</v>
      </c>
      <c r="R5163">
        <f>INDEX(AirportPivot[Gates (number of available)],MATCH($N5163,AirportPivot[[AirportID]:[AirportID]],0))</f>
        <v>60</v>
      </c>
    </row>
    <row r="5164" spans="1:18" x14ac:dyDescent="0.25">
      <c r="A5164" s="3" t="s">
        <v>5196</v>
      </c>
      <c r="B5164" s="12">
        <v>42198</v>
      </c>
      <c r="C5164" s="4" t="s">
        <v>13</v>
      </c>
      <c r="D5164" s="4">
        <v>1.6</v>
      </c>
      <c r="E5164" s="4">
        <v>127</v>
      </c>
      <c r="F5164" s="5">
        <v>0.75</v>
      </c>
      <c r="G5164" s="6">
        <v>275</v>
      </c>
      <c r="H5164" s="7">
        <v>50875</v>
      </c>
      <c r="I5164" s="7">
        <f>FlightsPivot[[#This Row],[Total Fare]]*10%</f>
        <v>5087.5</v>
      </c>
      <c r="J5164" s="7">
        <f>FlightsPivot[[#This Row],[Total Fare]]+FlightsPivot[[#This Row],[10% tax ]]</f>
        <v>55962.5</v>
      </c>
      <c r="K5164" s="4">
        <v>7</v>
      </c>
      <c r="L5164" s="4">
        <v>2015</v>
      </c>
      <c r="M5164" t="str">
        <f>INDEX(RoutesPivot[DepAirport],MATCH($C5164,RoutesPivot[[RouteID]:[RouteID]],0))</f>
        <v>ORD</v>
      </c>
      <c r="N5164" t="str">
        <f>INDEX(RoutesPivot[AirportID],MATCH($C5164,RoutesPivot[[RouteID]:[RouteID]],0))</f>
        <v>JFK</v>
      </c>
      <c r="O5164">
        <f>INDEX(RoutesPivot[Distance],MATCH($C5164,RoutesPivot[[RouteID]:[RouteID]],0))</f>
        <v>619</v>
      </c>
      <c r="P5164">
        <f>INDEX(RoutesPivot[ListPrice],MATCH($C5164,RoutesPivot[[RouteID]:[RouteID]],0))</f>
        <v>250</v>
      </c>
      <c r="Q5164" t="str">
        <f>INDEX(AirportPivot[AirportName],MATCH($N5164,AirportPivot[[AirportID]:[AirportID]],0))</f>
        <v>John F Kennedy International</v>
      </c>
      <c r="R5164">
        <f>INDEX(AirportPivot[Gates (number of available)],MATCH($N5164,AirportPivot[[AirportID]:[AirportID]],0))</f>
        <v>120</v>
      </c>
    </row>
    <row r="5165" spans="1:18" x14ac:dyDescent="0.25">
      <c r="A5165" s="3" t="s">
        <v>5197</v>
      </c>
      <c r="B5165" s="12">
        <v>42188</v>
      </c>
      <c r="C5165" s="4" t="s">
        <v>13</v>
      </c>
      <c r="D5165" s="4">
        <v>1.4</v>
      </c>
      <c r="E5165" s="4">
        <v>41</v>
      </c>
      <c r="F5165" s="5">
        <v>0.79166666666666663</v>
      </c>
      <c r="G5165" s="6">
        <v>275</v>
      </c>
      <c r="H5165" s="7">
        <v>45375</v>
      </c>
      <c r="I5165" s="7">
        <f>FlightsPivot[[#This Row],[Total Fare]]*10%</f>
        <v>4537.5</v>
      </c>
      <c r="J5165" s="7">
        <f>FlightsPivot[[#This Row],[Total Fare]]+FlightsPivot[[#This Row],[10% tax ]]</f>
        <v>49912.5</v>
      </c>
      <c r="K5165" s="4">
        <v>7</v>
      </c>
      <c r="L5165" s="4">
        <v>2015</v>
      </c>
      <c r="M5165" t="str">
        <f>INDEX(RoutesPivot[DepAirport],MATCH($C5165,RoutesPivot[[RouteID]:[RouteID]],0))</f>
        <v>ORD</v>
      </c>
      <c r="N5165" t="str">
        <f>INDEX(RoutesPivot[AirportID],MATCH($C5165,RoutesPivot[[RouteID]:[RouteID]],0))</f>
        <v>JFK</v>
      </c>
      <c r="O5165">
        <f>INDEX(RoutesPivot[Distance],MATCH($C5165,RoutesPivot[[RouteID]:[RouteID]],0))</f>
        <v>619</v>
      </c>
      <c r="P5165">
        <f>INDEX(RoutesPivot[ListPrice],MATCH($C5165,RoutesPivot[[RouteID]:[RouteID]],0))</f>
        <v>250</v>
      </c>
      <c r="Q5165" t="str">
        <f>INDEX(AirportPivot[AirportName],MATCH($N5165,AirportPivot[[AirportID]:[AirportID]],0))</f>
        <v>John F Kennedy International</v>
      </c>
      <c r="R5165">
        <f>INDEX(AirportPivot[Gates (number of available)],MATCH($N5165,AirportPivot[[AirportID]:[AirportID]],0))</f>
        <v>120</v>
      </c>
    </row>
    <row r="5166" spans="1:18" x14ac:dyDescent="0.25">
      <c r="A5166" s="3" t="s">
        <v>5198</v>
      </c>
      <c r="B5166" s="12">
        <v>42047</v>
      </c>
      <c r="C5166" s="4" t="s">
        <v>25</v>
      </c>
      <c r="D5166" s="4">
        <v>1.6</v>
      </c>
      <c r="E5166" s="4">
        <v>76</v>
      </c>
      <c r="F5166" s="5">
        <v>0.41666666666666669</v>
      </c>
      <c r="G5166" s="6">
        <v>200</v>
      </c>
      <c r="H5166" s="7">
        <v>36200</v>
      </c>
      <c r="I5166" s="7">
        <f>FlightsPivot[[#This Row],[Total Fare]]*10%</f>
        <v>3620</v>
      </c>
      <c r="J5166" s="7">
        <f>FlightsPivot[[#This Row],[Total Fare]]+FlightsPivot[[#This Row],[10% tax ]]</f>
        <v>39820</v>
      </c>
      <c r="K5166" s="4">
        <v>2</v>
      </c>
      <c r="L5166" s="4">
        <v>2015</v>
      </c>
      <c r="M5166" t="str">
        <f>INDEX(RoutesPivot[DepAirport],MATCH($C5166,RoutesPivot[[RouteID]:[RouteID]],0))</f>
        <v>ORD</v>
      </c>
      <c r="N5166" t="str">
        <f>INDEX(RoutesPivot[AirportID],MATCH($C5166,RoutesPivot[[RouteID]:[RouteID]],0))</f>
        <v>DFW</v>
      </c>
      <c r="O5166">
        <f>INDEX(RoutesPivot[Distance],MATCH($C5166,RoutesPivot[[RouteID]:[RouteID]],0))</f>
        <v>700</v>
      </c>
      <c r="P5166">
        <f>INDEX(RoutesPivot[ListPrice],MATCH($C5166,RoutesPivot[[RouteID]:[RouteID]],0))</f>
        <v>200</v>
      </c>
      <c r="Q5166" t="str">
        <f>INDEX(AirportPivot[AirportName],MATCH($N5166,AirportPivot[[AirportID]:[AirportID]],0))</f>
        <v>Dallas/Fort Worth International</v>
      </c>
      <c r="R5166">
        <f>INDEX(AirportPivot[Gates (number of available)],MATCH($N5166,AirportPivot[[AirportID]:[AirportID]],0))</f>
        <v>130</v>
      </c>
    </row>
    <row r="5167" spans="1:18" x14ac:dyDescent="0.25">
      <c r="A5167" s="3" t="s">
        <v>5199</v>
      </c>
      <c r="B5167" s="12">
        <v>41839</v>
      </c>
      <c r="C5167" s="4" t="s">
        <v>27</v>
      </c>
      <c r="D5167" s="4">
        <v>10.1</v>
      </c>
      <c r="E5167" s="4">
        <v>132</v>
      </c>
      <c r="F5167" s="5">
        <v>0.70833333333333337</v>
      </c>
      <c r="G5167" s="6">
        <v>220</v>
      </c>
      <c r="H5167" s="7">
        <v>40700</v>
      </c>
      <c r="I5167" s="7">
        <f>FlightsPivot[[#This Row],[Total Fare]]*10%</f>
        <v>4070</v>
      </c>
      <c r="J5167" s="7">
        <f>FlightsPivot[[#This Row],[Total Fare]]+FlightsPivot[[#This Row],[10% tax ]]</f>
        <v>44770</v>
      </c>
      <c r="K5167" s="4">
        <v>7</v>
      </c>
      <c r="L5167" s="4">
        <v>2014</v>
      </c>
      <c r="M5167" t="str">
        <f>INDEX(RoutesPivot[DepAirport],MATCH($C5167,RoutesPivot[[RouteID]:[RouteID]],0))</f>
        <v>ORD</v>
      </c>
      <c r="N5167" t="str">
        <f>INDEX(RoutesPivot[AirportID],MATCH($C5167,RoutesPivot[[RouteID]:[RouteID]],0))</f>
        <v>ATL</v>
      </c>
      <c r="O5167">
        <f>INDEX(RoutesPivot[Distance],MATCH($C5167,RoutesPivot[[RouteID]:[RouteID]],0))</f>
        <v>510</v>
      </c>
      <c r="P5167">
        <f>INDEX(RoutesPivot[ListPrice],MATCH($C5167,RoutesPivot[[RouteID]:[RouteID]],0))</f>
        <v>200</v>
      </c>
      <c r="Q5167" t="str">
        <f>INDEX(AirportPivot[AirportName],MATCH($N5167,AirportPivot[[AirportID]:[AirportID]],0))</f>
        <v>Hartsfield-Jackson Atlanta International</v>
      </c>
      <c r="R5167">
        <f>INDEX(AirportPivot[Gates (number of available)],MATCH($N5167,AirportPivot[[AirportID]:[AirportID]],0))</f>
        <v>100</v>
      </c>
    </row>
    <row r="5168" spans="1:18" x14ac:dyDescent="0.25">
      <c r="A5168" s="3" t="s">
        <v>5200</v>
      </c>
      <c r="B5168" s="12">
        <v>42113</v>
      </c>
      <c r="C5168" s="4" t="s">
        <v>13</v>
      </c>
      <c r="D5168" s="4">
        <v>1.9</v>
      </c>
      <c r="E5168" s="4">
        <v>12</v>
      </c>
      <c r="F5168" s="5">
        <v>0.33333333333333331</v>
      </c>
      <c r="G5168" s="6">
        <v>250</v>
      </c>
      <c r="H5168" s="7">
        <v>46250</v>
      </c>
      <c r="I5168" s="7">
        <f>FlightsPivot[[#This Row],[Total Fare]]*10%</f>
        <v>4625</v>
      </c>
      <c r="J5168" s="7">
        <f>FlightsPivot[[#This Row],[Total Fare]]+FlightsPivot[[#This Row],[10% tax ]]</f>
        <v>50875</v>
      </c>
      <c r="K5168" s="4">
        <v>4</v>
      </c>
      <c r="L5168" s="4">
        <v>2015</v>
      </c>
      <c r="M5168" t="str">
        <f>INDEX(RoutesPivot[DepAirport],MATCH($C5168,RoutesPivot[[RouteID]:[RouteID]],0))</f>
        <v>ORD</v>
      </c>
      <c r="N5168" t="str">
        <f>INDEX(RoutesPivot[AirportID],MATCH($C5168,RoutesPivot[[RouteID]:[RouteID]],0))</f>
        <v>JFK</v>
      </c>
      <c r="O5168">
        <f>INDEX(RoutesPivot[Distance],MATCH($C5168,RoutesPivot[[RouteID]:[RouteID]],0))</f>
        <v>619</v>
      </c>
      <c r="P5168">
        <f>INDEX(RoutesPivot[ListPrice],MATCH($C5168,RoutesPivot[[RouteID]:[RouteID]],0))</f>
        <v>250</v>
      </c>
      <c r="Q5168" t="str">
        <f>INDEX(AirportPivot[AirportName],MATCH($N5168,AirportPivot[[AirportID]:[AirportID]],0))</f>
        <v>John F Kennedy International</v>
      </c>
      <c r="R5168">
        <f>INDEX(AirportPivot[Gates (number of available)],MATCH($N5168,AirportPivot[[AirportID]:[AirportID]],0))</f>
        <v>120</v>
      </c>
    </row>
    <row r="5169" spans="1:18" x14ac:dyDescent="0.25">
      <c r="A5169" s="3" t="s">
        <v>5201</v>
      </c>
      <c r="B5169" s="12">
        <v>42188</v>
      </c>
      <c r="C5169" s="4" t="s">
        <v>47</v>
      </c>
      <c r="D5169" s="4">
        <v>2.2999999999999998</v>
      </c>
      <c r="E5169" s="4">
        <v>88</v>
      </c>
      <c r="F5169" s="5">
        <v>0.29166666666666669</v>
      </c>
      <c r="G5169" s="6">
        <v>275</v>
      </c>
      <c r="H5169" s="7">
        <v>49775</v>
      </c>
      <c r="I5169" s="7">
        <f>FlightsPivot[[#This Row],[Total Fare]]*10%</f>
        <v>4977.5</v>
      </c>
      <c r="J5169" s="7">
        <f>FlightsPivot[[#This Row],[Total Fare]]+FlightsPivot[[#This Row],[10% tax ]]</f>
        <v>54752.5</v>
      </c>
      <c r="K5169" s="4">
        <v>7</v>
      </c>
      <c r="L5169" s="4">
        <v>2015</v>
      </c>
      <c r="M5169" t="str">
        <f>INDEX(RoutesPivot[DepAirport],MATCH($C5169,RoutesPivot[[RouteID]:[RouteID]],0))</f>
        <v>ORD</v>
      </c>
      <c r="N5169" t="str">
        <f>INDEX(RoutesPivot[AirportID],MATCH($C5169,RoutesPivot[[RouteID]:[RouteID]],0))</f>
        <v>PHX</v>
      </c>
      <c r="O5169">
        <f>INDEX(RoutesPivot[Distance],MATCH($C5169,RoutesPivot[[RouteID]:[RouteID]],0))</f>
        <v>1200</v>
      </c>
      <c r="P5169">
        <f>INDEX(RoutesPivot[ListPrice],MATCH($C5169,RoutesPivot[[RouteID]:[RouteID]],0))</f>
        <v>250</v>
      </c>
      <c r="Q5169" t="str">
        <f>INDEX(AirportPivot[AirportName],MATCH($N5169,AirportPivot[[AirportID]:[AirportID]],0))</f>
        <v>Phoenix Sky Harbor International</v>
      </c>
      <c r="R5169">
        <f>INDEX(AirportPivot[Gates (number of available)],MATCH($N5169,AirportPivot[[AirportID]:[AirportID]],0))</f>
        <v>60</v>
      </c>
    </row>
    <row r="5170" spans="1:18" x14ac:dyDescent="0.25">
      <c r="A5170" s="3" t="s">
        <v>5202</v>
      </c>
      <c r="B5170" s="12">
        <v>41830</v>
      </c>
      <c r="C5170" s="4" t="s">
        <v>19</v>
      </c>
      <c r="D5170" s="4">
        <v>2.4</v>
      </c>
      <c r="E5170" s="4">
        <v>181</v>
      </c>
      <c r="F5170" s="5">
        <v>0.75</v>
      </c>
      <c r="G5170" s="6">
        <v>220</v>
      </c>
      <c r="H5170" s="7">
        <v>36300</v>
      </c>
      <c r="I5170" s="7">
        <f>FlightsPivot[[#This Row],[Total Fare]]*10%</f>
        <v>3630</v>
      </c>
      <c r="J5170" s="7">
        <f>FlightsPivot[[#This Row],[Total Fare]]+FlightsPivot[[#This Row],[10% tax ]]</f>
        <v>39930</v>
      </c>
      <c r="K5170" s="4">
        <v>7</v>
      </c>
      <c r="L5170" s="4">
        <v>2014</v>
      </c>
      <c r="M5170" t="str">
        <f>INDEX(RoutesPivot[DepAirport],MATCH($C5170,RoutesPivot[[RouteID]:[RouteID]],0))</f>
        <v>ORD</v>
      </c>
      <c r="N5170" t="str">
        <f>INDEX(RoutesPivot[AirportID],MATCH($C5170,RoutesPivot[[RouteID]:[RouteID]],0))</f>
        <v>IAH</v>
      </c>
      <c r="O5170">
        <f>INDEX(RoutesPivot[Distance],MATCH($C5170,RoutesPivot[[RouteID]:[RouteID]],0))</f>
        <v>800</v>
      </c>
      <c r="P5170">
        <f>INDEX(RoutesPivot[ListPrice],MATCH($C5170,RoutesPivot[[RouteID]:[RouteID]],0))</f>
        <v>200</v>
      </c>
      <c r="Q5170" t="str">
        <f>INDEX(AirportPivot[AirportName],MATCH($N5170,AirportPivot[[AirportID]:[AirportID]],0))</f>
        <v>George Bush Intercontinental/Houston</v>
      </c>
      <c r="R5170">
        <f>INDEX(AirportPivot[Gates (number of available)],MATCH($N5170,AirportPivot[[AirportID]:[AirportID]],0))</f>
        <v>80</v>
      </c>
    </row>
    <row r="5171" spans="1:18" x14ac:dyDescent="0.25">
      <c r="A5171" s="3" t="s">
        <v>5203</v>
      </c>
      <c r="B5171" s="12">
        <v>41653</v>
      </c>
      <c r="C5171" s="4" t="s">
        <v>37</v>
      </c>
      <c r="D5171" s="4">
        <v>3.5</v>
      </c>
      <c r="E5171" s="4">
        <v>162</v>
      </c>
      <c r="F5171" s="5">
        <v>0.33333333333333331</v>
      </c>
      <c r="G5171" s="6">
        <v>350</v>
      </c>
      <c r="H5171" s="7">
        <v>57750</v>
      </c>
      <c r="I5171" s="7">
        <f>FlightsPivot[[#This Row],[Total Fare]]*10%</f>
        <v>5775</v>
      </c>
      <c r="J5171" s="7">
        <f>FlightsPivot[[#This Row],[Total Fare]]+FlightsPivot[[#This Row],[10% tax ]]</f>
        <v>63525</v>
      </c>
      <c r="K5171" s="4">
        <v>1</v>
      </c>
      <c r="L5171" s="4">
        <v>2014</v>
      </c>
      <c r="M5171" t="str">
        <f>INDEX(RoutesPivot[DepAirport],MATCH($C5171,RoutesPivot[[RouteID]:[RouteID]],0))</f>
        <v>ORD</v>
      </c>
      <c r="N5171" t="str">
        <f>INDEX(RoutesPivot[AirportID],MATCH($C5171,RoutesPivot[[RouteID]:[RouteID]],0))</f>
        <v>SEA</v>
      </c>
      <c r="O5171">
        <f>INDEX(RoutesPivot[Distance],MATCH($C5171,RoutesPivot[[RouteID]:[RouteID]],0))</f>
        <v>1500</v>
      </c>
      <c r="P5171">
        <f>INDEX(RoutesPivot[ListPrice],MATCH($C5171,RoutesPivot[[RouteID]:[RouteID]],0))</f>
        <v>350</v>
      </c>
      <c r="Q5171" t="str">
        <f>INDEX(AirportPivot[AirportName],MATCH($N5171,AirportPivot[[AirportID]:[AirportID]],0))</f>
        <v>Seattle-Tacoma International</v>
      </c>
      <c r="R5171">
        <f>INDEX(AirportPivot[Gates (number of available)],MATCH($N5171,AirportPivot[[AirportID]:[AirportID]],0))</f>
        <v>58</v>
      </c>
    </row>
    <row r="5172" spans="1:18" x14ac:dyDescent="0.25">
      <c r="A5172" s="3" t="s">
        <v>5204</v>
      </c>
      <c r="B5172" s="12">
        <v>41969</v>
      </c>
      <c r="C5172" s="4" t="s">
        <v>50</v>
      </c>
      <c r="D5172" s="4">
        <v>4.2</v>
      </c>
      <c r="E5172" s="4">
        <v>43</v>
      </c>
      <c r="F5172" s="5">
        <v>0.75</v>
      </c>
      <c r="G5172" s="6">
        <v>412.5</v>
      </c>
      <c r="H5172" s="7">
        <v>68062.5</v>
      </c>
      <c r="I5172" s="7">
        <f>FlightsPivot[[#This Row],[Total Fare]]*10%</f>
        <v>6806.25</v>
      </c>
      <c r="J5172" s="7">
        <f>FlightsPivot[[#This Row],[Total Fare]]+FlightsPivot[[#This Row],[10% tax ]]</f>
        <v>74868.75</v>
      </c>
      <c r="K5172" s="4">
        <v>11</v>
      </c>
      <c r="L5172" s="4">
        <v>2014</v>
      </c>
      <c r="M5172" t="str">
        <f>INDEX(RoutesPivot[DepAirport],MATCH($C5172,RoutesPivot[[RouteID]:[RouteID]],0))</f>
        <v>ORD</v>
      </c>
      <c r="N5172" t="str">
        <f>INDEX(RoutesPivot[AirportID],MATCH($C5172,RoutesPivot[[RouteID]:[RouteID]],0))</f>
        <v>LGA</v>
      </c>
      <c r="O5172">
        <f>INDEX(RoutesPivot[Distance],MATCH($C5172,RoutesPivot[[RouteID]:[RouteID]],0))</f>
        <v>610</v>
      </c>
      <c r="P5172">
        <f>INDEX(RoutesPivot[ListPrice],MATCH($C5172,RoutesPivot[[RouteID]:[RouteID]],0))</f>
        <v>275</v>
      </c>
      <c r="Q5172" t="str">
        <f>INDEX(AirportPivot[AirportName],MATCH($N5172,AirportPivot[[AirportID]:[AirportID]],0))</f>
        <v>Laguardia</v>
      </c>
      <c r="R5172">
        <f>INDEX(AirportPivot[Gates (number of available)],MATCH($N5172,AirportPivot[[AirportID]:[AirportID]],0))</f>
        <v>66</v>
      </c>
    </row>
    <row r="5173" spans="1:18" x14ac:dyDescent="0.25">
      <c r="A5173" s="3" t="s">
        <v>5205</v>
      </c>
      <c r="B5173" s="12">
        <v>41819</v>
      </c>
      <c r="C5173" s="4" t="s">
        <v>17</v>
      </c>
      <c r="D5173" s="4">
        <v>2.2999999999999998</v>
      </c>
      <c r="E5173" s="4">
        <v>44</v>
      </c>
      <c r="F5173" s="5">
        <v>0.75</v>
      </c>
      <c r="G5173" s="6">
        <v>385</v>
      </c>
      <c r="H5173" s="7">
        <v>63525</v>
      </c>
      <c r="I5173" s="7">
        <f>FlightsPivot[[#This Row],[Total Fare]]*10%</f>
        <v>6352.5</v>
      </c>
      <c r="J5173" s="7">
        <f>FlightsPivot[[#This Row],[Total Fare]]+FlightsPivot[[#This Row],[10% tax ]]</f>
        <v>69877.5</v>
      </c>
      <c r="K5173" s="4">
        <v>6</v>
      </c>
      <c r="L5173" s="4">
        <v>2014</v>
      </c>
      <c r="M5173" t="str">
        <f>INDEX(RoutesPivot[DepAirport],MATCH($C5173,RoutesPivot[[RouteID]:[RouteID]],0))</f>
        <v>ORD</v>
      </c>
      <c r="N5173" t="str">
        <f>INDEX(RoutesPivot[AirportID],MATCH($C5173,RoutesPivot[[RouteID]:[RouteID]],0))</f>
        <v>LAX</v>
      </c>
      <c r="O5173">
        <f>INDEX(RoutesPivot[Distance],MATCH($C5173,RoutesPivot[[RouteID]:[RouteID]],0))</f>
        <v>1518</v>
      </c>
      <c r="P5173">
        <f>INDEX(RoutesPivot[ListPrice],MATCH($C5173,RoutesPivot[[RouteID]:[RouteID]],0))</f>
        <v>350</v>
      </c>
      <c r="Q5173" t="str">
        <f>INDEX(AirportPivot[AirportName],MATCH($N5173,AirportPivot[[AirportID]:[AirportID]],0))</f>
        <v>Los Angeles International</v>
      </c>
      <c r="R5173">
        <f>INDEX(AirportPivot[Gates (number of available)],MATCH($N5173,AirportPivot[[AirportID]:[AirportID]],0))</f>
        <v>86</v>
      </c>
    </row>
    <row r="5174" spans="1:18" x14ac:dyDescent="0.25">
      <c r="A5174" s="3" t="s">
        <v>5206</v>
      </c>
      <c r="B5174" s="12">
        <v>41798</v>
      </c>
      <c r="C5174" s="4" t="s">
        <v>86</v>
      </c>
      <c r="D5174" s="4">
        <v>2.8</v>
      </c>
      <c r="E5174" s="4">
        <v>107</v>
      </c>
      <c r="F5174" s="5">
        <v>0.89583333333333337</v>
      </c>
      <c r="G5174" s="6">
        <v>126.5</v>
      </c>
      <c r="H5174" s="7">
        <v>23402.5</v>
      </c>
      <c r="I5174" s="7">
        <f>FlightsPivot[[#This Row],[Total Fare]]*10%</f>
        <v>2340.25</v>
      </c>
      <c r="J5174" s="7">
        <f>FlightsPivot[[#This Row],[Total Fare]]+FlightsPivot[[#This Row],[10% tax ]]</f>
        <v>25742.75</v>
      </c>
      <c r="K5174" s="4">
        <v>6</v>
      </c>
      <c r="L5174" s="4">
        <v>2014</v>
      </c>
      <c r="M5174" t="str">
        <f>INDEX(RoutesPivot[DepAirport],MATCH($C5174,RoutesPivot[[RouteID]:[RouteID]],0))</f>
        <v>ORD</v>
      </c>
      <c r="N5174" t="str">
        <f>INDEX(RoutesPivot[AirportID],MATCH($C5174,RoutesPivot[[RouteID]:[RouteID]],0))</f>
        <v>DTW</v>
      </c>
      <c r="O5174">
        <f>INDEX(RoutesPivot[Distance],MATCH($C5174,RoutesPivot[[RouteID]:[RouteID]],0))</f>
        <v>200</v>
      </c>
      <c r="P5174">
        <f>INDEX(RoutesPivot[ListPrice],MATCH($C5174,RoutesPivot[[RouteID]:[RouteID]],0))</f>
        <v>115</v>
      </c>
      <c r="Q5174" t="str">
        <f>INDEX(AirportPivot[AirportName],MATCH($N5174,AirportPivot[[AirportID]:[AirportID]],0))</f>
        <v>Detroit Metropolitan Wayne County</v>
      </c>
      <c r="R5174">
        <f>INDEX(AirportPivot[Gates (number of available)],MATCH($N5174,AirportPivot[[AirportID]:[AirportID]],0))</f>
        <v>60</v>
      </c>
    </row>
    <row r="5175" spans="1:18" x14ac:dyDescent="0.25">
      <c r="A5175" s="3" t="s">
        <v>5207</v>
      </c>
      <c r="B5175" s="12">
        <v>42126</v>
      </c>
      <c r="C5175" s="4" t="s">
        <v>17</v>
      </c>
      <c r="D5175" s="4">
        <v>3.6</v>
      </c>
      <c r="E5175" s="4">
        <v>11</v>
      </c>
      <c r="F5175" s="5">
        <v>0.8125</v>
      </c>
      <c r="G5175" s="6">
        <v>350</v>
      </c>
      <c r="H5175" s="7">
        <v>64750</v>
      </c>
      <c r="I5175" s="7">
        <f>FlightsPivot[[#This Row],[Total Fare]]*10%</f>
        <v>6475</v>
      </c>
      <c r="J5175" s="7">
        <f>FlightsPivot[[#This Row],[Total Fare]]+FlightsPivot[[#This Row],[10% tax ]]</f>
        <v>71225</v>
      </c>
      <c r="K5175" s="4">
        <v>5</v>
      </c>
      <c r="L5175" s="4">
        <v>2015</v>
      </c>
      <c r="M5175" t="str">
        <f>INDEX(RoutesPivot[DepAirport],MATCH($C5175,RoutesPivot[[RouteID]:[RouteID]],0))</f>
        <v>ORD</v>
      </c>
      <c r="N5175" t="str">
        <f>INDEX(RoutesPivot[AirportID],MATCH($C5175,RoutesPivot[[RouteID]:[RouteID]],0))</f>
        <v>LAX</v>
      </c>
      <c r="O5175">
        <f>INDEX(RoutesPivot[Distance],MATCH($C5175,RoutesPivot[[RouteID]:[RouteID]],0))</f>
        <v>1518</v>
      </c>
      <c r="P5175">
        <f>INDEX(RoutesPivot[ListPrice],MATCH($C5175,RoutesPivot[[RouteID]:[RouteID]],0))</f>
        <v>350</v>
      </c>
      <c r="Q5175" t="str">
        <f>INDEX(AirportPivot[AirportName],MATCH($N5175,AirportPivot[[AirportID]:[AirportID]],0))</f>
        <v>Los Angeles International</v>
      </c>
      <c r="R5175">
        <f>INDEX(AirportPivot[Gates (number of available)],MATCH($N5175,AirportPivot[[AirportID]:[AirportID]],0))</f>
        <v>86</v>
      </c>
    </row>
    <row r="5176" spans="1:18" x14ac:dyDescent="0.25">
      <c r="A5176" s="3" t="s">
        <v>5208</v>
      </c>
      <c r="B5176" s="12">
        <v>42211</v>
      </c>
      <c r="C5176" s="4" t="s">
        <v>23</v>
      </c>
      <c r="D5176" s="4">
        <v>1.9</v>
      </c>
      <c r="E5176" s="4">
        <v>62</v>
      </c>
      <c r="F5176" s="5">
        <v>0.33333333333333331</v>
      </c>
      <c r="G5176" s="6">
        <v>330</v>
      </c>
      <c r="H5176" s="7">
        <v>54450</v>
      </c>
      <c r="I5176" s="7">
        <f>FlightsPivot[[#This Row],[Total Fare]]*10%</f>
        <v>5445</v>
      </c>
      <c r="J5176" s="7">
        <f>FlightsPivot[[#This Row],[Total Fare]]+FlightsPivot[[#This Row],[10% tax ]]</f>
        <v>59895</v>
      </c>
      <c r="K5176" s="4">
        <v>7</v>
      </c>
      <c r="L5176" s="4">
        <v>2015</v>
      </c>
      <c r="M5176" t="str">
        <f>INDEX(RoutesPivot[DepAirport],MATCH($C5176,RoutesPivot[[RouteID]:[RouteID]],0))</f>
        <v>ORD</v>
      </c>
      <c r="N5176" t="str">
        <f>INDEX(RoutesPivot[AirportID],MATCH($C5176,RoutesPivot[[RouteID]:[RouteID]],0))</f>
        <v>DEN</v>
      </c>
      <c r="O5176">
        <f>INDEX(RoutesPivot[Distance],MATCH($C5176,RoutesPivot[[RouteID]:[RouteID]],0))</f>
        <v>800</v>
      </c>
      <c r="P5176">
        <f>INDEX(RoutesPivot[ListPrice],MATCH($C5176,RoutesPivot[[RouteID]:[RouteID]],0))</f>
        <v>300</v>
      </c>
      <c r="Q5176" t="str">
        <f>INDEX(AirportPivot[AirportName],MATCH($N5176,AirportPivot[[AirportID]:[AirportID]],0))</f>
        <v>Denver International</v>
      </c>
      <c r="R5176">
        <f>INDEX(AirportPivot[Gates (number of available)],MATCH($N5176,AirportPivot[[AirportID]:[AirportID]],0))</f>
        <v>75</v>
      </c>
    </row>
    <row r="5177" spans="1:18" x14ac:dyDescent="0.25">
      <c r="A5177" s="3" t="s">
        <v>5209</v>
      </c>
      <c r="B5177" s="12">
        <v>41789</v>
      </c>
      <c r="C5177" s="4" t="s">
        <v>50</v>
      </c>
      <c r="D5177" s="4">
        <v>0.8</v>
      </c>
      <c r="E5177" s="4">
        <v>15</v>
      </c>
      <c r="F5177" s="5">
        <v>0.75</v>
      </c>
      <c r="G5177" s="6">
        <v>275</v>
      </c>
      <c r="H5177" s="7">
        <v>50875</v>
      </c>
      <c r="I5177" s="7">
        <f>FlightsPivot[[#This Row],[Total Fare]]*10%</f>
        <v>5087.5</v>
      </c>
      <c r="J5177" s="7">
        <f>FlightsPivot[[#This Row],[Total Fare]]+FlightsPivot[[#This Row],[10% tax ]]</f>
        <v>55962.5</v>
      </c>
      <c r="K5177" s="4">
        <v>5</v>
      </c>
      <c r="L5177" s="4">
        <v>2014</v>
      </c>
      <c r="M5177" t="str">
        <f>INDEX(RoutesPivot[DepAirport],MATCH($C5177,RoutesPivot[[RouteID]:[RouteID]],0))</f>
        <v>ORD</v>
      </c>
      <c r="N5177" t="str">
        <f>INDEX(RoutesPivot[AirportID],MATCH($C5177,RoutesPivot[[RouteID]:[RouteID]],0))</f>
        <v>LGA</v>
      </c>
      <c r="O5177">
        <f>INDEX(RoutesPivot[Distance],MATCH($C5177,RoutesPivot[[RouteID]:[RouteID]],0))</f>
        <v>610</v>
      </c>
      <c r="P5177">
        <f>INDEX(RoutesPivot[ListPrice],MATCH($C5177,RoutesPivot[[RouteID]:[RouteID]],0))</f>
        <v>275</v>
      </c>
      <c r="Q5177" t="str">
        <f>INDEX(AirportPivot[AirportName],MATCH($N5177,AirportPivot[[AirportID]:[AirportID]],0))</f>
        <v>Laguardia</v>
      </c>
      <c r="R5177">
        <f>INDEX(AirportPivot[Gates (number of available)],MATCH($N5177,AirportPivot[[AirportID]:[AirportID]],0))</f>
        <v>66</v>
      </c>
    </row>
    <row r="5178" spans="1:18" x14ac:dyDescent="0.25">
      <c r="A5178" s="3" t="s">
        <v>5210</v>
      </c>
      <c r="B5178" s="12">
        <v>41924</v>
      </c>
      <c r="C5178" s="4" t="s">
        <v>98</v>
      </c>
      <c r="D5178" s="4">
        <v>2.2999999999999998</v>
      </c>
      <c r="E5178" s="4">
        <v>19</v>
      </c>
      <c r="F5178" s="5">
        <v>0.83333333333333337</v>
      </c>
      <c r="G5178" s="6">
        <v>275</v>
      </c>
      <c r="H5178" s="7">
        <v>50875</v>
      </c>
      <c r="I5178" s="7">
        <f>FlightsPivot[[#This Row],[Total Fare]]*10%</f>
        <v>5087.5</v>
      </c>
      <c r="J5178" s="7">
        <f>FlightsPivot[[#This Row],[Total Fare]]+FlightsPivot[[#This Row],[10% tax ]]</f>
        <v>55962.5</v>
      </c>
      <c r="K5178" s="4">
        <v>10</v>
      </c>
      <c r="L5178" s="4">
        <v>2014</v>
      </c>
      <c r="M5178" t="str">
        <f>INDEX(RoutesPivot[DepAirport],MATCH($C5178,RoutesPivot[[RouteID]:[RouteID]],0))</f>
        <v>ORD</v>
      </c>
      <c r="N5178" t="str">
        <f>INDEX(RoutesPivot[AirportID],MATCH($C5178,RoutesPivot[[RouteID]:[RouteID]],0))</f>
        <v>PHL</v>
      </c>
      <c r="O5178">
        <f>INDEX(RoutesPivot[Distance],MATCH($C5178,RoutesPivot[[RouteID]:[RouteID]],0))</f>
        <v>580</v>
      </c>
      <c r="P5178">
        <f>INDEX(RoutesPivot[ListPrice],MATCH($C5178,RoutesPivot[[RouteID]:[RouteID]],0))</f>
        <v>275</v>
      </c>
      <c r="Q5178" t="str">
        <f>INDEX(AirportPivot[AirportName],MATCH($N5178,AirportPivot[[AirportID]:[AirportID]],0))</f>
        <v>Philadelphia International</v>
      </c>
      <c r="R5178">
        <f>INDEX(AirportPivot[Gates (number of available)],MATCH($N5178,AirportPivot[[AirportID]:[AirportID]],0))</f>
        <v>89</v>
      </c>
    </row>
    <row r="5179" spans="1:18" x14ac:dyDescent="0.25">
      <c r="A5179" s="3" t="s">
        <v>5211</v>
      </c>
      <c r="B5179" s="12">
        <v>42248</v>
      </c>
      <c r="C5179" s="4" t="s">
        <v>80</v>
      </c>
      <c r="D5179" s="4">
        <v>2</v>
      </c>
      <c r="E5179" s="4">
        <v>180</v>
      </c>
      <c r="F5179" s="5">
        <v>0.79166666666666663</v>
      </c>
      <c r="G5179" s="6">
        <v>300</v>
      </c>
      <c r="H5179" s="7">
        <v>49500</v>
      </c>
      <c r="I5179" s="7">
        <f>FlightsPivot[[#This Row],[Total Fare]]*10%</f>
        <v>4950</v>
      </c>
      <c r="J5179" s="7">
        <f>FlightsPivot[[#This Row],[Total Fare]]+FlightsPivot[[#This Row],[10% tax ]]</f>
        <v>54450</v>
      </c>
      <c r="K5179" s="4">
        <v>9</v>
      </c>
      <c r="L5179" s="4">
        <v>2015</v>
      </c>
      <c r="M5179" t="str">
        <f>INDEX(RoutesPivot[DepAirport],MATCH($C5179,RoutesPivot[[RouteID]:[RouteID]],0))</f>
        <v>ORD</v>
      </c>
      <c r="N5179" t="str">
        <f>INDEX(RoutesPivot[AirportID],MATCH($C5179,RoutesPivot[[RouteID]:[RouteID]],0))</f>
        <v>MIA</v>
      </c>
      <c r="O5179">
        <f>INDEX(RoutesPivot[Distance],MATCH($C5179,RoutesPivot[[RouteID]:[RouteID]],0))</f>
        <v>1000</v>
      </c>
      <c r="P5179">
        <f>INDEX(RoutesPivot[ListPrice],MATCH($C5179,RoutesPivot[[RouteID]:[RouteID]],0))</f>
        <v>300</v>
      </c>
      <c r="Q5179" t="str">
        <f>INDEX(AirportPivot[AirportName],MATCH($N5179,AirportPivot[[AirportID]:[AirportID]],0))</f>
        <v>Miami International</v>
      </c>
      <c r="R5179">
        <f>INDEX(AirportPivot[Gates (number of available)],MATCH($N5179,AirportPivot[[AirportID]:[AirportID]],0))</f>
        <v>80</v>
      </c>
    </row>
    <row r="5180" spans="1:18" x14ac:dyDescent="0.25">
      <c r="A5180" s="3" t="s">
        <v>5212</v>
      </c>
      <c r="B5180" s="12">
        <v>41996</v>
      </c>
      <c r="C5180" s="4" t="s">
        <v>37</v>
      </c>
      <c r="D5180" s="4">
        <v>4.2</v>
      </c>
      <c r="E5180" s="4">
        <v>133</v>
      </c>
      <c r="F5180" s="5">
        <v>0.72916666666666663</v>
      </c>
      <c r="G5180" s="6">
        <v>490</v>
      </c>
      <c r="H5180" s="7">
        <v>90650</v>
      </c>
      <c r="I5180" s="7">
        <f>FlightsPivot[[#This Row],[Total Fare]]*10%</f>
        <v>9065</v>
      </c>
      <c r="J5180" s="7">
        <f>FlightsPivot[[#This Row],[Total Fare]]+FlightsPivot[[#This Row],[10% tax ]]</f>
        <v>99715</v>
      </c>
      <c r="K5180" s="4">
        <v>12</v>
      </c>
      <c r="L5180" s="4">
        <v>2014</v>
      </c>
      <c r="M5180" t="str">
        <f>INDEX(RoutesPivot[DepAirport],MATCH($C5180,RoutesPivot[[RouteID]:[RouteID]],0))</f>
        <v>ORD</v>
      </c>
      <c r="N5180" t="str">
        <f>INDEX(RoutesPivot[AirportID],MATCH($C5180,RoutesPivot[[RouteID]:[RouteID]],0))</f>
        <v>SEA</v>
      </c>
      <c r="O5180">
        <f>INDEX(RoutesPivot[Distance],MATCH($C5180,RoutesPivot[[RouteID]:[RouteID]],0))</f>
        <v>1500</v>
      </c>
      <c r="P5180">
        <f>INDEX(RoutesPivot[ListPrice],MATCH($C5180,RoutesPivot[[RouteID]:[RouteID]],0))</f>
        <v>350</v>
      </c>
      <c r="Q5180" t="str">
        <f>INDEX(AirportPivot[AirportName],MATCH($N5180,AirportPivot[[AirportID]:[AirportID]],0))</f>
        <v>Seattle-Tacoma International</v>
      </c>
      <c r="R5180">
        <f>INDEX(AirportPivot[Gates (number of available)],MATCH($N5180,AirportPivot[[AirportID]:[AirportID]],0))</f>
        <v>58</v>
      </c>
    </row>
    <row r="5181" spans="1:18" x14ac:dyDescent="0.25">
      <c r="A5181" s="3" t="s">
        <v>5213</v>
      </c>
      <c r="B5181" s="12">
        <v>41846</v>
      </c>
      <c r="C5181" s="4" t="s">
        <v>37</v>
      </c>
      <c r="D5181" s="4">
        <v>1.2</v>
      </c>
      <c r="E5181" s="4">
        <v>144</v>
      </c>
      <c r="F5181" s="5">
        <v>0.39583333333333331</v>
      </c>
      <c r="G5181" s="6">
        <v>385</v>
      </c>
      <c r="H5181" s="7">
        <v>71225</v>
      </c>
      <c r="I5181" s="7">
        <f>FlightsPivot[[#This Row],[Total Fare]]*10%</f>
        <v>7122.5</v>
      </c>
      <c r="J5181" s="7">
        <f>FlightsPivot[[#This Row],[Total Fare]]+FlightsPivot[[#This Row],[10% tax ]]</f>
        <v>78347.5</v>
      </c>
      <c r="K5181" s="4">
        <v>7</v>
      </c>
      <c r="L5181" s="4">
        <v>2014</v>
      </c>
      <c r="M5181" t="str">
        <f>INDEX(RoutesPivot[DepAirport],MATCH($C5181,RoutesPivot[[RouteID]:[RouteID]],0))</f>
        <v>ORD</v>
      </c>
      <c r="N5181" t="str">
        <f>INDEX(RoutesPivot[AirportID],MATCH($C5181,RoutesPivot[[RouteID]:[RouteID]],0))</f>
        <v>SEA</v>
      </c>
      <c r="O5181">
        <f>INDEX(RoutesPivot[Distance],MATCH($C5181,RoutesPivot[[RouteID]:[RouteID]],0))</f>
        <v>1500</v>
      </c>
      <c r="P5181">
        <f>INDEX(RoutesPivot[ListPrice],MATCH($C5181,RoutesPivot[[RouteID]:[RouteID]],0))</f>
        <v>350</v>
      </c>
      <c r="Q5181" t="str">
        <f>INDEX(AirportPivot[AirportName],MATCH($N5181,AirportPivot[[AirportID]:[AirportID]],0))</f>
        <v>Seattle-Tacoma International</v>
      </c>
      <c r="R5181">
        <f>INDEX(AirportPivot[Gates (number of available)],MATCH($N5181,AirportPivot[[AirportID]:[AirportID]],0))</f>
        <v>58</v>
      </c>
    </row>
    <row r="5182" spans="1:18" x14ac:dyDescent="0.25">
      <c r="A5182" s="3" t="s">
        <v>5214</v>
      </c>
      <c r="B5182" s="12">
        <v>41970</v>
      </c>
      <c r="C5182" s="4" t="s">
        <v>21</v>
      </c>
      <c r="D5182" s="4">
        <v>3.8</v>
      </c>
      <c r="E5182" s="4">
        <v>37</v>
      </c>
      <c r="F5182" s="5">
        <v>0.45833333333333331</v>
      </c>
      <c r="G5182" s="6">
        <v>187.5</v>
      </c>
      <c r="H5182" s="7">
        <v>30937.5</v>
      </c>
      <c r="I5182" s="7">
        <f>FlightsPivot[[#This Row],[Total Fare]]*10%</f>
        <v>3093.75</v>
      </c>
      <c r="J5182" s="7">
        <f>FlightsPivot[[#This Row],[Total Fare]]+FlightsPivot[[#This Row],[10% tax ]]</f>
        <v>34031.25</v>
      </c>
      <c r="K5182" s="4">
        <v>11</v>
      </c>
      <c r="L5182" s="4">
        <v>2014</v>
      </c>
      <c r="M5182" t="str">
        <f>INDEX(RoutesPivot[DepAirport],MATCH($C5182,RoutesPivot[[RouteID]:[RouteID]],0))</f>
        <v>ORD</v>
      </c>
      <c r="N5182" t="str">
        <f>INDEX(RoutesPivot[AirportID],MATCH($C5182,RoutesPivot[[RouteID]:[RouteID]],0))</f>
        <v>CLT</v>
      </c>
      <c r="O5182">
        <f>INDEX(RoutesPivot[Distance],MATCH($C5182,RoutesPivot[[RouteID]:[RouteID]],0))</f>
        <v>700</v>
      </c>
      <c r="P5182">
        <f>INDEX(RoutesPivot[ListPrice],MATCH($C5182,RoutesPivot[[RouteID]:[RouteID]],0))</f>
        <v>125</v>
      </c>
      <c r="Q5182" t="str">
        <f>INDEX(AirportPivot[AirportName],MATCH($N5182,AirportPivot[[AirportID]:[AirportID]],0))</f>
        <v>Charlotte/Douglas International</v>
      </c>
      <c r="R5182">
        <f>INDEX(AirportPivot[Gates (number of available)],MATCH($N5182,AirportPivot[[AirportID]:[AirportID]],0))</f>
        <v>65</v>
      </c>
    </row>
    <row r="5183" spans="1:18" x14ac:dyDescent="0.25">
      <c r="A5183" s="3" t="s">
        <v>5215</v>
      </c>
      <c r="B5183" s="12">
        <v>41868</v>
      </c>
      <c r="C5183" s="4" t="s">
        <v>21</v>
      </c>
      <c r="D5183" s="4">
        <v>1.4</v>
      </c>
      <c r="E5183" s="4">
        <v>57</v>
      </c>
      <c r="F5183" s="5">
        <v>0.54166666666666663</v>
      </c>
      <c r="G5183" s="6">
        <v>137.5</v>
      </c>
      <c r="H5183" s="7">
        <v>22687.5</v>
      </c>
      <c r="I5183" s="7">
        <f>FlightsPivot[[#This Row],[Total Fare]]*10%</f>
        <v>2268.75</v>
      </c>
      <c r="J5183" s="7">
        <f>FlightsPivot[[#This Row],[Total Fare]]+FlightsPivot[[#This Row],[10% tax ]]</f>
        <v>24956.25</v>
      </c>
      <c r="K5183" s="4">
        <v>8</v>
      </c>
      <c r="L5183" s="4">
        <v>2014</v>
      </c>
      <c r="M5183" t="str">
        <f>INDEX(RoutesPivot[DepAirport],MATCH($C5183,RoutesPivot[[RouteID]:[RouteID]],0))</f>
        <v>ORD</v>
      </c>
      <c r="N5183" t="str">
        <f>INDEX(RoutesPivot[AirportID],MATCH($C5183,RoutesPivot[[RouteID]:[RouteID]],0))</f>
        <v>CLT</v>
      </c>
      <c r="O5183">
        <f>INDEX(RoutesPivot[Distance],MATCH($C5183,RoutesPivot[[RouteID]:[RouteID]],0))</f>
        <v>700</v>
      </c>
      <c r="P5183">
        <f>INDEX(RoutesPivot[ListPrice],MATCH($C5183,RoutesPivot[[RouteID]:[RouteID]],0))</f>
        <v>125</v>
      </c>
      <c r="Q5183" t="str">
        <f>INDEX(AirportPivot[AirportName],MATCH($N5183,AirportPivot[[AirportID]:[AirportID]],0))</f>
        <v>Charlotte/Douglas International</v>
      </c>
      <c r="R5183">
        <f>INDEX(AirportPivot[Gates (number of available)],MATCH($N5183,AirportPivot[[AirportID]:[AirportID]],0))</f>
        <v>65</v>
      </c>
    </row>
    <row r="5184" spans="1:18" x14ac:dyDescent="0.25">
      <c r="A5184" s="3" t="s">
        <v>5216</v>
      </c>
      <c r="B5184" s="12">
        <v>42254</v>
      </c>
      <c r="C5184" s="4" t="s">
        <v>13</v>
      </c>
      <c r="D5184" s="4">
        <v>0.8</v>
      </c>
      <c r="E5184" s="4">
        <v>113</v>
      </c>
      <c r="F5184" s="5">
        <v>0.8125</v>
      </c>
      <c r="G5184" s="6">
        <v>250</v>
      </c>
      <c r="H5184" s="7">
        <v>46250</v>
      </c>
      <c r="I5184" s="7">
        <f>FlightsPivot[[#This Row],[Total Fare]]*10%</f>
        <v>4625</v>
      </c>
      <c r="J5184" s="7">
        <f>FlightsPivot[[#This Row],[Total Fare]]+FlightsPivot[[#This Row],[10% tax ]]</f>
        <v>50875</v>
      </c>
      <c r="K5184" s="4">
        <v>9</v>
      </c>
      <c r="L5184" s="4">
        <v>2015</v>
      </c>
      <c r="M5184" t="str">
        <f>INDEX(RoutesPivot[DepAirport],MATCH($C5184,RoutesPivot[[RouteID]:[RouteID]],0))</f>
        <v>ORD</v>
      </c>
      <c r="N5184" t="str">
        <f>INDEX(RoutesPivot[AirportID],MATCH($C5184,RoutesPivot[[RouteID]:[RouteID]],0))</f>
        <v>JFK</v>
      </c>
      <c r="O5184">
        <f>INDEX(RoutesPivot[Distance],MATCH($C5184,RoutesPivot[[RouteID]:[RouteID]],0))</f>
        <v>619</v>
      </c>
      <c r="P5184">
        <f>INDEX(RoutesPivot[ListPrice],MATCH($C5184,RoutesPivot[[RouteID]:[RouteID]],0))</f>
        <v>250</v>
      </c>
      <c r="Q5184" t="str">
        <f>INDEX(AirportPivot[AirportName],MATCH($N5184,AirportPivot[[AirportID]:[AirportID]],0))</f>
        <v>John F Kennedy International</v>
      </c>
      <c r="R5184">
        <f>INDEX(AirportPivot[Gates (number of available)],MATCH($N5184,AirportPivot[[AirportID]:[AirportID]],0))</f>
        <v>120</v>
      </c>
    </row>
    <row r="5185" spans="1:18" x14ac:dyDescent="0.25">
      <c r="A5185" s="3" t="s">
        <v>5217</v>
      </c>
      <c r="B5185" s="12">
        <v>41687</v>
      </c>
      <c r="C5185" s="4" t="s">
        <v>47</v>
      </c>
      <c r="D5185" s="4">
        <v>2.4</v>
      </c>
      <c r="E5185" s="4">
        <v>115</v>
      </c>
      <c r="F5185" s="5">
        <v>0.75</v>
      </c>
      <c r="G5185" s="6">
        <v>250</v>
      </c>
      <c r="H5185" s="7">
        <v>46250</v>
      </c>
      <c r="I5185" s="7">
        <f>FlightsPivot[[#This Row],[Total Fare]]*10%</f>
        <v>4625</v>
      </c>
      <c r="J5185" s="7">
        <f>FlightsPivot[[#This Row],[Total Fare]]+FlightsPivot[[#This Row],[10% tax ]]</f>
        <v>50875</v>
      </c>
      <c r="K5185" s="4">
        <v>2</v>
      </c>
      <c r="L5185" s="4">
        <v>2014</v>
      </c>
      <c r="M5185" t="str">
        <f>INDEX(RoutesPivot[DepAirport],MATCH($C5185,RoutesPivot[[RouteID]:[RouteID]],0))</f>
        <v>ORD</v>
      </c>
      <c r="N5185" t="str">
        <f>INDEX(RoutesPivot[AirportID],MATCH($C5185,RoutesPivot[[RouteID]:[RouteID]],0))</f>
        <v>PHX</v>
      </c>
      <c r="O5185">
        <f>INDEX(RoutesPivot[Distance],MATCH($C5185,RoutesPivot[[RouteID]:[RouteID]],0))</f>
        <v>1200</v>
      </c>
      <c r="P5185">
        <f>INDEX(RoutesPivot[ListPrice],MATCH($C5185,RoutesPivot[[RouteID]:[RouteID]],0))</f>
        <v>250</v>
      </c>
      <c r="Q5185" t="str">
        <f>INDEX(AirportPivot[AirportName],MATCH($N5185,AirportPivot[[AirportID]:[AirportID]],0))</f>
        <v>Phoenix Sky Harbor International</v>
      </c>
      <c r="R5185">
        <f>INDEX(AirportPivot[Gates (number of available)],MATCH($N5185,AirportPivot[[AirportID]:[AirportID]],0))</f>
        <v>60</v>
      </c>
    </row>
    <row r="5186" spans="1:18" x14ac:dyDescent="0.25">
      <c r="A5186" s="3" t="s">
        <v>5218</v>
      </c>
      <c r="B5186" s="12">
        <v>41885</v>
      </c>
      <c r="C5186" s="4" t="s">
        <v>21</v>
      </c>
      <c r="D5186" s="4">
        <v>2.8</v>
      </c>
      <c r="E5186" s="4">
        <v>205</v>
      </c>
      <c r="F5186" s="5">
        <v>0.79166666666666663</v>
      </c>
      <c r="G5186" s="6">
        <v>125</v>
      </c>
      <c r="H5186" s="7">
        <v>20625</v>
      </c>
      <c r="I5186" s="7">
        <f>FlightsPivot[[#This Row],[Total Fare]]*10%</f>
        <v>2062.5</v>
      </c>
      <c r="J5186" s="7">
        <f>FlightsPivot[[#This Row],[Total Fare]]+FlightsPivot[[#This Row],[10% tax ]]</f>
        <v>22687.5</v>
      </c>
      <c r="K5186" s="4">
        <v>9</v>
      </c>
      <c r="L5186" s="4">
        <v>2014</v>
      </c>
      <c r="M5186" t="str">
        <f>INDEX(RoutesPivot[DepAirport],MATCH($C5186,RoutesPivot[[RouteID]:[RouteID]],0))</f>
        <v>ORD</v>
      </c>
      <c r="N5186" t="str">
        <f>INDEX(RoutesPivot[AirportID],MATCH($C5186,RoutesPivot[[RouteID]:[RouteID]],0))</f>
        <v>CLT</v>
      </c>
      <c r="O5186">
        <f>INDEX(RoutesPivot[Distance],MATCH($C5186,RoutesPivot[[RouteID]:[RouteID]],0))</f>
        <v>700</v>
      </c>
      <c r="P5186">
        <f>INDEX(RoutesPivot[ListPrice],MATCH($C5186,RoutesPivot[[RouteID]:[RouteID]],0))</f>
        <v>125</v>
      </c>
      <c r="Q5186" t="str">
        <f>INDEX(AirportPivot[AirportName],MATCH($N5186,AirportPivot[[AirportID]:[AirportID]],0))</f>
        <v>Charlotte/Douglas International</v>
      </c>
      <c r="R5186">
        <f>INDEX(AirportPivot[Gates (number of available)],MATCH($N5186,AirportPivot[[AirportID]:[AirportID]],0))</f>
        <v>65</v>
      </c>
    </row>
    <row r="5187" spans="1:18" x14ac:dyDescent="0.25">
      <c r="A5187" s="3" t="s">
        <v>5219</v>
      </c>
      <c r="B5187" s="12">
        <v>41796</v>
      </c>
      <c r="C5187" s="4" t="s">
        <v>80</v>
      </c>
      <c r="D5187" s="4">
        <v>2.6</v>
      </c>
      <c r="E5187" s="4">
        <v>27</v>
      </c>
      <c r="F5187" s="5">
        <v>0.5</v>
      </c>
      <c r="G5187" s="6">
        <v>330</v>
      </c>
      <c r="H5187" s="7">
        <v>61050</v>
      </c>
      <c r="I5187" s="7">
        <f>FlightsPivot[[#This Row],[Total Fare]]*10%</f>
        <v>6105</v>
      </c>
      <c r="J5187" s="7">
        <f>FlightsPivot[[#This Row],[Total Fare]]+FlightsPivot[[#This Row],[10% tax ]]</f>
        <v>67155</v>
      </c>
      <c r="K5187" s="4">
        <v>6</v>
      </c>
      <c r="L5187" s="4">
        <v>2014</v>
      </c>
      <c r="M5187" t="str">
        <f>INDEX(RoutesPivot[DepAirport],MATCH($C5187,RoutesPivot[[RouteID]:[RouteID]],0))</f>
        <v>ORD</v>
      </c>
      <c r="N5187" t="str">
        <f>INDEX(RoutesPivot[AirportID],MATCH($C5187,RoutesPivot[[RouteID]:[RouteID]],0))</f>
        <v>MIA</v>
      </c>
      <c r="O5187">
        <f>INDEX(RoutesPivot[Distance],MATCH($C5187,RoutesPivot[[RouteID]:[RouteID]],0))</f>
        <v>1000</v>
      </c>
      <c r="P5187">
        <f>INDEX(RoutesPivot[ListPrice],MATCH($C5187,RoutesPivot[[RouteID]:[RouteID]],0))</f>
        <v>300</v>
      </c>
      <c r="Q5187" t="str">
        <f>INDEX(AirportPivot[AirportName],MATCH($N5187,AirportPivot[[AirportID]:[AirportID]],0))</f>
        <v>Miami International</v>
      </c>
      <c r="R5187">
        <f>INDEX(AirportPivot[Gates (number of available)],MATCH($N5187,AirportPivot[[AirportID]:[AirportID]],0))</f>
        <v>80</v>
      </c>
    </row>
    <row r="5188" spans="1:18" x14ac:dyDescent="0.25">
      <c r="A5188" s="3" t="s">
        <v>5220</v>
      </c>
      <c r="B5188" s="12">
        <v>41968</v>
      </c>
      <c r="C5188" s="4" t="s">
        <v>27</v>
      </c>
      <c r="D5188" s="4">
        <v>16.8</v>
      </c>
      <c r="E5188" s="4">
        <v>3</v>
      </c>
      <c r="F5188" s="5">
        <v>0.35416666666666669</v>
      </c>
      <c r="G5188" s="6">
        <v>300</v>
      </c>
      <c r="H5188" s="7">
        <v>55500</v>
      </c>
      <c r="I5188" s="7">
        <f>FlightsPivot[[#This Row],[Total Fare]]*10%</f>
        <v>5550</v>
      </c>
      <c r="J5188" s="7">
        <f>FlightsPivot[[#This Row],[Total Fare]]+FlightsPivot[[#This Row],[10% tax ]]</f>
        <v>61050</v>
      </c>
      <c r="K5188" s="4">
        <v>11</v>
      </c>
      <c r="L5188" s="4">
        <v>2014</v>
      </c>
      <c r="M5188" t="str">
        <f>INDEX(RoutesPivot[DepAirport],MATCH($C5188,RoutesPivot[[RouteID]:[RouteID]],0))</f>
        <v>ORD</v>
      </c>
      <c r="N5188" t="str">
        <f>INDEX(RoutesPivot[AirportID],MATCH($C5188,RoutesPivot[[RouteID]:[RouteID]],0))</f>
        <v>ATL</v>
      </c>
      <c r="O5188">
        <f>INDEX(RoutesPivot[Distance],MATCH($C5188,RoutesPivot[[RouteID]:[RouteID]],0))</f>
        <v>510</v>
      </c>
      <c r="P5188">
        <f>INDEX(RoutesPivot[ListPrice],MATCH($C5188,RoutesPivot[[RouteID]:[RouteID]],0))</f>
        <v>200</v>
      </c>
      <c r="Q5188" t="str">
        <f>INDEX(AirportPivot[AirportName],MATCH($N5188,AirportPivot[[AirportID]:[AirportID]],0))</f>
        <v>Hartsfield-Jackson Atlanta International</v>
      </c>
      <c r="R5188">
        <f>INDEX(AirportPivot[Gates (number of available)],MATCH($N5188,AirportPivot[[AirportID]:[AirportID]],0))</f>
        <v>100</v>
      </c>
    </row>
    <row r="5189" spans="1:18" x14ac:dyDescent="0.25">
      <c r="A5189" s="3" t="s">
        <v>5221</v>
      </c>
      <c r="B5189" s="12">
        <v>42099</v>
      </c>
      <c r="C5189" s="4" t="s">
        <v>21</v>
      </c>
      <c r="D5189" s="4">
        <v>2.2999999999999998</v>
      </c>
      <c r="E5189" s="4">
        <v>129</v>
      </c>
      <c r="F5189" s="5">
        <v>0.47916666666666669</v>
      </c>
      <c r="G5189" s="6">
        <v>125</v>
      </c>
      <c r="H5189" s="7">
        <v>23125</v>
      </c>
      <c r="I5189" s="7">
        <f>FlightsPivot[[#This Row],[Total Fare]]*10%</f>
        <v>2312.5</v>
      </c>
      <c r="J5189" s="7">
        <f>FlightsPivot[[#This Row],[Total Fare]]+FlightsPivot[[#This Row],[10% tax ]]</f>
        <v>25437.5</v>
      </c>
      <c r="K5189" s="4">
        <v>4</v>
      </c>
      <c r="L5189" s="4">
        <v>2015</v>
      </c>
      <c r="M5189" t="str">
        <f>INDEX(RoutesPivot[DepAirport],MATCH($C5189,RoutesPivot[[RouteID]:[RouteID]],0))</f>
        <v>ORD</v>
      </c>
      <c r="N5189" t="str">
        <f>INDEX(RoutesPivot[AirportID],MATCH($C5189,RoutesPivot[[RouteID]:[RouteID]],0))</f>
        <v>CLT</v>
      </c>
      <c r="O5189">
        <f>INDEX(RoutesPivot[Distance],MATCH($C5189,RoutesPivot[[RouteID]:[RouteID]],0))</f>
        <v>700</v>
      </c>
      <c r="P5189">
        <f>INDEX(RoutesPivot[ListPrice],MATCH($C5189,RoutesPivot[[RouteID]:[RouteID]],0))</f>
        <v>125</v>
      </c>
      <c r="Q5189" t="str">
        <f>INDEX(AirportPivot[AirportName],MATCH($N5189,AirportPivot[[AirportID]:[AirportID]],0))</f>
        <v>Charlotte/Douglas International</v>
      </c>
      <c r="R5189">
        <f>INDEX(AirportPivot[Gates (number of available)],MATCH($N5189,AirportPivot[[AirportID]:[AirportID]],0))</f>
        <v>65</v>
      </c>
    </row>
    <row r="5190" spans="1:18" x14ac:dyDescent="0.25">
      <c r="A5190" s="3" t="s">
        <v>5222</v>
      </c>
      <c r="B5190" s="12">
        <v>41802</v>
      </c>
      <c r="C5190" s="4" t="s">
        <v>27</v>
      </c>
      <c r="D5190" s="4">
        <v>9.3000000000000007</v>
      </c>
      <c r="E5190" s="4">
        <v>88</v>
      </c>
      <c r="F5190" s="5">
        <v>0.3125</v>
      </c>
      <c r="G5190" s="6">
        <v>220</v>
      </c>
      <c r="H5190" s="7">
        <v>39820</v>
      </c>
      <c r="I5190" s="7">
        <f>FlightsPivot[[#This Row],[Total Fare]]*10%</f>
        <v>3982</v>
      </c>
      <c r="J5190" s="7">
        <f>FlightsPivot[[#This Row],[Total Fare]]+FlightsPivot[[#This Row],[10% tax ]]</f>
        <v>43802</v>
      </c>
      <c r="K5190" s="4">
        <v>6</v>
      </c>
      <c r="L5190" s="4">
        <v>2014</v>
      </c>
      <c r="M5190" t="str">
        <f>INDEX(RoutesPivot[DepAirport],MATCH($C5190,RoutesPivot[[RouteID]:[RouteID]],0))</f>
        <v>ORD</v>
      </c>
      <c r="N5190" t="str">
        <f>INDEX(RoutesPivot[AirportID],MATCH($C5190,RoutesPivot[[RouteID]:[RouteID]],0))</f>
        <v>ATL</v>
      </c>
      <c r="O5190">
        <f>INDEX(RoutesPivot[Distance],MATCH($C5190,RoutesPivot[[RouteID]:[RouteID]],0))</f>
        <v>510</v>
      </c>
      <c r="P5190">
        <f>INDEX(RoutesPivot[ListPrice],MATCH($C5190,RoutesPivot[[RouteID]:[RouteID]],0))</f>
        <v>200</v>
      </c>
      <c r="Q5190" t="str">
        <f>INDEX(AirportPivot[AirportName],MATCH($N5190,AirportPivot[[AirportID]:[AirportID]],0))</f>
        <v>Hartsfield-Jackson Atlanta International</v>
      </c>
      <c r="R5190">
        <f>INDEX(AirportPivot[Gates (number of available)],MATCH($N5190,AirportPivot[[AirportID]:[AirportID]],0))</f>
        <v>100</v>
      </c>
    </row>
    <row r="5191" spans="1:18" x14ac:dyDescent="0.25">
      <c r="A5191" s="3" t="s">
        <v>5223</v>
      </c>
      <c r="B5191" s="12">
        <v>42033</v>
      </c>
      <c r="C5191" s="4" t="s">
        <v>21</v>
      </c>
      <c r="D5191" s="4">
        <v>2.2000000000000002</v>
      </c>
      <c r="E5191" s="4">
        <v>74</v>
      </c>
      <c r="F5191" s="5">
        <v>0.75</v>
      </c>
      <c r="G5191" s="6">
        <v>125</v>
      </c>
      <c r="H5191" s="7">
        <v>22625</v>
      </c>
      <c r="I5191" s="7">
        <f>FlightsPivot[[#This Row],[Total Fare]]*10%</f>
        <v>2262.5</v>
      </c>
      <c r="J5191" s="7">
        <f>FlightsPivot[[#This Row],[Total Fare]]+FlightsPivot[[#This Row],[10% tax ]]</f>
        <v>24887.5</v>
      </c>
      <c r="K5191" s="4">
        <v>1</v>
      </c>
      <c r="L5191" s="4">
        <v>2015</v>
      </c>
      <c r="M5191" t="str">
        <f>INDEX(RoutesPivot[DepAirport],MATCH($C5191,RoutesPivot[[RouteID]:[RouteID]],0))</f>
        <v>ORD</v>
      </c>
      <c r="N5191" t="str">
        <f>INDEX(RoutesPivot[AirportID],MATCH($C5191,RoutesPivot[[RouteID]:[RouteID]],0))</f>
        <v>CLT</v>
      </c>
      <c r="O5191">
        <f>INDEX(RoutesPivot[Distance],MATCH($C5191,RoutesPivot[[RouteID]:[RouteID]],0))</f>
        <v>700</v>
      </c>
      <c r="P5191">
        <f>INDEX(RoutesPivot[ListPrice],MATCH($C5191,RoutesPivot[[RouteID]:[RouteID]],0))</f>
        <v>125</v>
      </c>
      <c r="Q5191" t="str">
        <f>INDEX(AirportPivot[AirportName],MATCH($N5191,AirportPivot[[AirportID]:[AirportID]],0))</f>
        <v>Charlotte/Douglas International</v>
      </c>
      <c r="R5191">
        <f>INDEX(AirportPivot[Gates (number of available)],MATCH($N5191,AirportPivot[[AirportID]:[AirportID]],0))</f>
        <v>65</v>
      </c>
    </row>
    <row r="5192" spans="1:18" x14ac:dyDescent="0.25">
      <c r="A5192" s="3" t="s">
        <v>5224</v>
      </c>
      <c r="B5192" s="12">
        <v>42119</v>
      </c>
      <c r="C5192" s="4" t="s">
        <v>53</v>
      </c>
      <c r="D5192" s="4">
        <v>3.3</v>
      </c>
      <c r="E5192" s="4">
        <v>194</v>
      </c>
      <c r="F5192" s="5">
        <v>0.58333333333333337</v>
      </c>
      <c r="G5192" s="6">
        <v>300</v>
      </c>
      <c r="H5192" s="7">
        <v>49500</v>
      </c>
      <c r="I5192" s="7">
        <f>FlightsPivot[[#This Row],[Total Fare]]*10%</f>
        <v>4950</v>
      </c>
      <c r="J5192" s="7">
        <f>FlightsPivot[[#This Row],[Total Fare]]+FlightsPivot[[#This Row],[10% tax ]]</f>
        <v>54450</v>
      </c>
      <c r="K5192" s="4">
        <v>4</v>
      </c>
      <c r="L5192" s="4">
        <v>2015</v>
      </c>
      <c r="M5192" t="str">
        <f>INDEX(RoutesPivot[DepAirport],MATCH($C5192,RoutesPivot[[RouteID]:[RouteID]],0))</f>
        <v>ORD</v>
      </c>
      <c r="N5192" t="str">
        <f>INDEX(RoutesPivot[AirportID],MATCH($C5192,RoutesPivot[[RouteID]:[RouteID]],0))</f>
        <v>FLL</v>
      </c>
      <c r="O5192">
        <f>INDEX(RoutesPivot[Distance],MATCH($C5192,RoutesPivot[[RouteID]:[RouteID]],0))</f>
        <v>940</v>
      </c>
      <c r="P5192">
        <f>INDEX(RoutesPivot[ListPrice],MATCH($C5192,RoutesPivot[[RouteID]:[RouteID]],0))</f>
        <v>300</v>
      </c>
      <c r="Q5192" t="str">
        <f>INDEX(AirportPivot[AirportName],MATCH($N5192,AirportPivot[[AirportID]:[AirportID]],0))</f>
        <v>Fort Lauderdale/Hollywood International</v>
      </c>
      <c r="R5192">
        <f>INDEX(AirportPivot[Gates (number of available)],MATCH($N5192,AirportPivot[[AirportID]:[AirportID]],0))</f>
        <v>55</v>
      </c>
    </row>
    <row r="5193" spans="1:18" x14ac:dyDescent="0.25">
      <c r="A5193" s="3" t="s">
        <v>5225</v>
      </c>
      <c r="B5193" s="12">
        <v>42197</v>
      </c>
      <c r="C5193" s="4" t="s">
        <v>13</v>
      </c>
      <c r="D5193" s="4">
        <v>0.8</v>
      </c>
      <c r="E5193" s="4">
        <v>13</v>
      </c>
      <c r="F5193" s="5">
        <v>0.79166666666666663</v>
      </c>
      <c r="G5193" s="6">
        <v>275</v>
      </c>
      <c r="H5193" s="7">
        <v>50875</v>
      </c>
      <c r="I5193" s="7">
        <f>FlightsPivot[[#This Row],[Total Fare]]*10%</f>
        <v>5087.5</v>
      </c>
      <c r="J5193" s="7">
        <f>FlightsPivot[[#This Row],[Total Fare]]+FlightsPivot[[#This Row],[10% tax ]]</f>
        <v>55962.5</v>
      </c>
      <c r="K5193" s="4">
        <v>7</v>
      </c>
      <c r="L5193" s="4">
        <v>2015</v>
      </c>
      <c r="M5193" t="str">
        <f>INDEX(RoutesPivot[DepAirport],MATCH($C5193,RoutesPivot[[RouteID]:[RouteID]],0))</f>
        <v>ORD</v>
      </c>
      <c r="N5193" t="str">
        <f>INDEX(RoutesPivot[AirportID],MATCH($C5193,RoutesPivot[[RouteID]:[RouteID]],0))</f>
        <v>JFK</v>
      </c>
      <c r="O5193">
        <f>INDEX(RoutesPivot[Distance],MATCH($C5193,RoutesPivot[[RouteID]:[RouteID]],0))</f>
        <v>619</v>
      </c>
      <c r="P5193">
        <f>INDEX(RoutesPivot[ListPrice],MATCH($C5193,RoutesPivot[[RouteID]:[RouteID]],0))</f>
        <v>250</v>
      </c>
      <c r="Q5193" t="str">
        <f>INDEX(AirportPivot[AirportName],MATCH($N5193,AirportPivot[[AirportID]:[AirportID]],0))</f>
        <v>John F Kennedy International</v>
      </c>
      <c r="R5193">
        <f>INDEX(AirportPivot[Gates (number of available)],MATCH($N5193,AirportPivot[[AirportID]:[AirportID]],0))</f>
        <v>120</v>
      </c>
    </row>
    <row r="5194" spans="1:18" x14ac:dyDescent="0.25">
      <c r="A5194" s="3" t="s">
        <v>5226</v>
      </c>
      <c r="B5194" s="12">
        <v>41748</v>
      </c>
      <c r="C5194" s="4" t="s">
        <v>30</v>
      </c>
      <c r="D5194" s="4">
        <v>1.4</v>
      </c>
      <c r="E5194" s="4">
        <v>30</v>
      </c>
      <c r="F5194" s="5">
        <v>0.29166666666666669</v>
      </c>
      <c r="G5194" s="6">
        <v>250</v>
      </c>
      <c r="H5194" s="7">
        <v>46250</v>
      </c>
      <c r="I5194" s="7">
        <f>FlightsPivot[[#This Row],[Total Fare]]*10%</f>
        <v>4625</v>
      </c>
      <c r="J5194" s="7">
        <f>FlightsPivot[[#This Row],[Total Fare]]+FlightsPivot[[#This Row],[10% tax ]]</f>
        <v>50875</v>
      </c>
      <c r="K5194" s="4">
        <v>4</v>
      </c>
      <c r="L5194" s="4">
        <v>2014</v>
      </c>
      <c r="M5194" t="str">
        <f>INDEX(RoutesPivot[DepAirport],MATCH($C5194,RoutesPivot[[RouteID]:[RouteID]],0))</f>
        <v>ORD</v>
      </c>
      <c r="N5194" t="str">
        <f>INDEX(RoutesPivot[AirportID],MATCH($C5194,RoutesPivot[[RouteID]:[RouteID]],0))</f>
        <v>MCO</v>
      </c>
      <c r="O5194">
        <f>INDEX(RoutesPivot[Distance],MATCH($C5194,RoutesPivot[[RouteID]:[RouteID]],0))</f>
        <v>850</v>
      </c>
      <c r="P5194">
        <f>INDEX(RoutesPivot[ListPrice],MATCH($C5194,RoutesPivot[[RouteID]:[RouteID]],0))</f>
        <v>250</v>
      </c>
      <c r="Q5194" t="str">
        <f>INDEX(AirportPivot[AirportName],MATCH($N5194,AirportPivot[[AirportID]:[AirportID]],0))</f>
        <v>Orlando International</v>
      </c>
      <c r="R5194">
        <f>INDEX(AirportPivot[Gates (number of available)],MATCH($N5194,AirportPivot[[AirportID]:[AirportID]],0))</f>
        <v>67</v>
      </c>
    </row>
    <row r="5195" spans="1:18" x14ac:dyDescent="0.25">
      <c r="A5195" s="3" t="s">
        <v>5227</v>
      </c>
      <c r="B5195" s="12">
        <v>42066</v>
      </c>
      <c r="C5195" s="4" t="s">
        <v>37</v>
      </c>
      <c r="D5195" s="4">
        <v>1.9</v>
      </c>
      <c r="E5195" s="4">
        <v>72</v>
      </c>
      <c r="F5195" s="5">
        <v>0.83333333333333337</v>
      </c>
      <c r="G5195" s="6">
        <v>350</v>
      </c>
      <c r="H5195" s="7">
        <v>63350</v>
      </c>
      <c r="I5195" s="7">
        <f>FlightsPivot[[#This Row],[Total Fare]]*10%</f>
        <v>6335</v>
      </c>
      <c r="J5195" s="7">
        <f>FlightsPivot[[#This Row],[Total Fare]]+FlightsPivot[[#This Row],[10% tax ]]</f>
        <v>69685</v>
      </c>
      <c r="K5195" s="4">
        <v>3</v>
      </c>
      <c r="L5195" s="4">
        <v>2015</v>
      </c>
      <c r="M5195" t="str">
        <f>INDEX(RoutesPivot[DepAirport],MATCH($C5195,RoutesPivot[[RouteID]:[RouteID]],0))</f>
        <v>ORD</v>
      </c>
      <c r="N5195" t="str">
        <f>INDEX(RoutesPivot[AirportID],MATCH($C5195,RoutesPivot[[RouteID]:[RouteID]],0))</f>
        <v>SEA</v>
      </c>
      <c r="O5195">
        <f>INDEX(RoutesPivot[Distance],MATCH($C5195,RoutesPivot[[RouteID]:[RouteID]],0))</f>
        <v>1500</v>
      </c>
      <c r="P5195">
        <f>INDEX(RoutesPivot[ListPrice],MATCH($C5195,RoutesPivot[[RouteID]:[RouteID]],0))</f>
        <v>350</v>
      </c>
      <c r="Q5195" t="str">
        <f>INDEX(AirportPivot[AirportName],MATCH($N5195,AirportPivot[[AirportID]:[AirportID]],0))</f>
        <v>Seattle-Tacoma International</v>
      </c>
      <c r="R5195">
        <f>INDEX(AirportPivot[Gates (number of available)],MATCH($N5195,AirportPivot[[AirportID]:[AirportID]],0))</f>
        <v>58</v>
      </c>
    </row>
    <row r="5196" spans="1:18" x14ac:dyDescent="0.25">
      <c r="A5196" s="3" t="s">
        <v>5228</v>
      </c>
      <c r="B5196" s="12">
        <v>42245</v>
      </c>
      <c r="C5196" s="4" t="s">
        <v>40</v>
      </c>
      <c r="D5196" s="4">
        <v>1.4</v>
      </c>
      <c r="E5196" s="4">
        <v>81</v>
      </c>
      <c r="F5196" s="5">
        <v>0.75</v>
      </c>
      <c r="G5196" s="6">
        <v>126.5</v>
      </c>
      <c r="H5196" s="7">
        <v>22896.5</v>
      </c>
      <c r="I5196" s="7">
        <f>FlightsPivot[[#This Row],[Total Fare]]*10%</f>
        <v>2289.65</v>
      </c>
      <c r="J5196" s="7">
        <f>FlightsPivot[[#This Row],[Total Fare]]+FlightsPivot[[#This Row],[10% tax ]]</f>
        <v>25186.15</v>
      </c>
      <c r="K5196" s="4">
        <v>8</v>
      </c>
      <c r="L5196" s="4">
        <v>2015</v>
      </c>
      <c r="M5196" t="str">
        <f>INDEX(RoutesPivot[DepAirport],MATCH($C5196,RoutesPivot[[RouteID]:[RouteID]],0))</f>
        <v>ORD</v>
      </c>
      <c r="N5196" t="str">
        <f>INDEX(RoutesPivot[AirportID],MATCH($C5196,RoutesPivot[[RouteID]:[RouteID]],0))</f>
        <v>MSP</v>
      </c>
      <c r="O5196">
        <f>INDEX(RoutesPivot[Distance],MATCH($C5196,RoutesPivot[[RouteID]:[RouteID]],0))</f>
        <v>300</v>
      </c>
      <c r="P5196">
        <f>INDEX(RoutesPivot[ListPrice],MATCH($C5196,RoutesPivot[[RouteID]:[RouteID]],0))</f>
        <v>115</v>
      </c>
      <c r="Q5196" t="str">
        <f>INDEX(AirportPivot[AirportName],MATCH($N5196,AirportPivot[[AirportID]:[AirportID]],0))</f>
        <v>Minneapolis-St Paul International/Wold-Chamberlain</v>
      </c>
      <c r="R5196">
        <f>INDEX(AirportPivot[Gates (number of available)],MATCH($N5196,AirportPivot[[AirportID]:[AirportID]],0))</f>
        <v>65</v>
      </c>
    </row>
    <row r="5197" spans="1:18" x14ac:dyDescent="0.25">
      <c r="A5197" s="3" t="s">
        <v>5229</v>
      </c>
      <c r="B5197" s="12">
        <v>42293</v>
      </c>
      <c r="C5197" s="4" t="s">
        <v>27</v>
      </c>
      <c r="D5197" s="4">
        <v>7.6</v>
      </c>
      <c r="E5197" s="4">
        <v>64</v>
      </c>
      <c r="F5197" s="5">
        <v>0.625</v>
      </c>
      <c r="G5197" s="6">
        <v>200</v>
      </c>
      <c r="H5197" s="7">
        <v>36200</v>
      </c>
      <c r="I5197" s="7">
        <f>FlightsPivot[[#This Row],[Total Fare]]*10%</f>
        <v>3620</v>
      </c>
      <c r="J5197" s="7">
        <f>FlightsPivot[[#This Row],[Total Fare]]+FlightsPivot[[#This Row],[10% tax ]]</f>
        <v>39820</v>
      </c>
      <c r="K5197" s="4">
        <v>10</v>
      </c>
      <c r="L5197" s="4">
        <v>2015</v>
      </c>
      <c r="M5197" t="str">
        <f>INDEX(RoutesPivot[DepAirport],MATCH($C5197,RoutesPivot[[RouteID]:[RouteID]],0))</f>
        <v>ORD</v>
      </c>
      <c r="N5197" t="str">
        <f>INDEX(RoutesPivot[AirportID],MATCH($C5197,RoutesPivot[[RouteID]:[RouteID]],0))</f>
        <v>ATL</v>
      </c>
      <c r="O5197">
        <f>INDEX(RoutesPivot[Distance],MATCH($C5197,RoutesPivot[[RouteID]:[RouteID]],0))</f>
        <v>510</v>
      </c>
      <c r="P5197">
        <f>INDEX(RoutesPivot[ListPrice],MATCH($C5197,RoutesPivot[[RouteID]:[RouteID]],0))</f>
        <v>200</v>
      </c>
      <c r="Q5197" t="str">
        <f>INDEX(AirportPivot[AirportName],MATCH($N5197,AirportPivot[[AirportID]:[AirportID]],0))</f>
        <v>Hartsfield-Jackson Atlanta International</v>
      </c>
      <c r="R5197">
        <f>INDEX(AirportPivot[Gates (number of available)],MATCH($N5197,AirportPivot[[AirportID]:[AirportID]],0))</f>
        <v>100</v>
      </c>
    </row>
    <row r="5198" spans="1:18" x14ac:dyDescent="0.25">
      <c r="A5198" s="3" t="s">
        <v>5230</v>
      </c>
      <c r="B5198" s="12">
        <v>42308</v>
      </c>
      <c r="C5198" s="4" t="s">
        <v>98</v>
      </c>
      <c r="D5198" s="4">
        <v>2.2999999999999998</v>
      </c>
      <c r="E5198" s="4">
        <v>165</v>
      </c>
      <c r="F5198" s="5">
        <v>0.75</v>
      </c>
      <c r="G5198" s="6">
        <v>275</v>
      </c>
      <c r="H5198" s="7">
        <v>45375</v>
      </c>
      <c r="I5198" s="7">
        <f>FlightsPivot[[#This Row],[Total Fare]]*10%</f>
        <v>4537.5</v>
      </c>
      <c r="J5198" s="7">
        <f>FlightsPivot[[#This Row],[Total Fare]]+FlightsPivot[[#This Row],[10% tax ]]</f>
        <v>49912.5</v>
      </c>
      <c r="K5198" s="4">
        <v>10</v>
      </c>
      <c r="L5198" s="4">
        <v>2015</v>
      </c>
      <c r="M5198" t="str">
        <f>INDEX(RoutesPivot[DepAirport],MATCH($C5198,RoutesPivot[[RouteID]:[RouteID]],0))</f>
        <v>ORD</v>
      </c>
      <c r="N5198" t="str">
        <f>INDEX(RoutesPivot[AirportID],MATCH($C5198,RoutesPivot[[RouteID]:[RouteID]],0))</f>
        <v>PHL</v>
      </c>
      <c r="O5198">
        <f>INDEX(RoutesPivot[Distance],MATCH($C5198,RoutesPivot[[RouteID]:[RouteID]],0))</f>
        <v>580</v>
      </c>
      <c r="P5198">
        <f>INDEX(RoutesPivot[ListPrice],MATCH($C5198,RoutesPivot[[RouteID]:[RouteID]],0))</f>
        <v>275</v>
      </c>
      <c r="Q5198" t="str">
        <f>INDEX(AirportPivot[AirportName],MATCH($N5198,AirportPivot[[AirportID]:[AirportID]],0))</f>
        <v>Philadelphia International</v>
      </c>
      <c r="R5198">
        <f>INDEX(AirportPivot[Gates (number of available)],MATCH($N5198,AirportPivot[[AirportID]:[AirportID]],0))</f>
        <v>89</v>
      </c>
    </row>
    <row r="5199" spans="1:18" x14ac:dyDescent="0.25">
      <c r="A5199" s="3" t="s">
        <v>5231</v>
      </c>
      <c r="B5199" s="12">
        <v>42001</v>
      </c>
      <c r="C5199" s="4" t="s">
        <v>21</v>
      </c>
      <c r="D5199" s="4">
        <v>2.7</v>
      </c>
      <c r="E5199" s="4">
        <v>57</v>
      </c>
      <c r="F5199" s="5">
        <v>0.3125</v>
      </c>
      <c r="G5199" s="6">
        <v>175</v>
      </c>
      <c r="H5199" s="7">
        <v>28875</v>
      </c>
      <c r="I5199" s="7">
        <f>FlightsPivot[[#This Row],[Total Fare]]*10%</f>
        <v>2887.5</v>
      </c>
      <c r="J5199" s="7">
        <f>FlightsPivot[[#This Row],[Total Fare]]+FlightsPivot[[#This Row],[10% tax ]]</f>
        <v>31762.5</v>
      </c>
      <c r="K5199" s="4">
        <v>12</v>
      </c>
      <c r="L5199" s="4">
        <v>2014</v>
      </c>
      <c r="M5199" t="str">
        <f>INDEX(RoutesPivot[DepAirport],MATCH($C5199,RoutesPivot[[RouteID]:[RouteID]],0))</f>
        <v>ORD</v>
      </c>
      <c r="N5199" t="str">
        <f>INDEX(RoutesPivot[AirportID],MATCH($C5199,RoutesPivot[[RouteID]:[RouteID]],0))</f>
        <v>CLT</v>
      </c>
      <c r="O5199">
        <f>INDEX(RoutesPivot[Distance],MATCH($C5199,RoutesPivot[[RouteID]:[RouteID]],0))</f>
        <v>700</v>
      </c>
      <c r="P5199">
        <f>INDEX(RoutesPivot[ListPrice],MATCH($C5199,RoutesPivot[[RouteID]:[RouteID]],0))</f>
        <v>125</v>
      </c>
      <c r="Q5199" t="str">
        <f>INDEX(AirportPivot[AirportName],MATCH($N5199,AirportPivot[[AirportID]:[AirportID]],0))</f>
        <v>Charlotte/Douglas International</v>
      </c>
      <c r="R5199">
        <f>INDEX(AirportPivot[Gates (number of available)],MATCH($N5199,AirportPivot[[AirportID]:[AirportID]],0))</f>
        <v>65</v>
      </c>
    </row>
    <row r="5200" spans="1:18" x14ac:dyDescent="0.25">
      <c r="A5200" s="3" t="s">
        <v>5232</v>
      </c>
      <c r="B5200" s="12">
        <v>41725</v>
      </c>
      <c r="C5200" s="4" t="s">
        <v>80</v>
      </c>
      <c r="D5200" s="4">
        <v>0.8</v>
      </c>
      <c r="E5200" s="4">
        <v>71</v>
      </c>
      <c r="F5200" s="5">
        <v>0.39583333333333331</v>
      </c>
      <c r="G5200" s="6">
        <v>300</v>
      </c>
      <c r="H5200" s="7">
        <v>54300</v>
      </c>
      <c r="I5200" s="7">
        <f>FlightsPivot[[#This Row],[Total Fare]]*10%</f>
        <v>5430</v>
      </c>
      <c r="J5200" s="7">
        <f>FlightsPivot[[#This Row],[Total Fare]]+FlightsPivot[[#This Row],[10% tax ]]</f>
        <v>59730</v>
      </c>
      <c r="K5200" s="4">
        <v>3</v>
      </c>
      <c r="L5200" s="4">
        <v>2014</v>
      </c>
      <c r="M5200" t="str">
        <f>INDEX(RoutesPivot[DepAirport],MATCH($C5200,RoutesPivot[[RouteID]:[RouteID]],0))</f>
        <v>ORD</v>
      </c>
      <c r="N5200" t="str">
        <f>INDEX(RoutesPivot[AirportID],MATCH($C5200,RoutesPivot[[RouteID]:[RouteID]],0))</f>
        <v>MIA</v>
      </c>
      <c r="O5200">
        <f>INDEX(RoutesPivot[Distance],MATCH($C5200,RoutesPivot[[RouteID]:[RouteID]],0))</f>
        <v>1000</v>
      </c>
      <c r="P5200">
        <f>INDEX(RoutesPivot[ListPrice],MATCH($C5200,RoutesPivot[[RouteID]:[RouteID]],0))</f>
        <v>300</v>
      </c>
      <c r="Q5200" t="str">
        <f>INDEX(AirportPivot[AirportName],MATCH($N5200,AirportPivot[[AirportID]:[AirportID]],0))</f>
        <v>Miami International</v>
      </c>
      <c r="R5200">
        <f>INDEX(AirportPivot[Gates (number of available)],MATCH($N5200,AirportPivot[[AirportID]:[AirportID]],0))</f>
        <v>80</v>
      </c>
    </row>
    <row r="5201" spans="1:18" x14ac:dyDescent="0.25">
      <c r="A5201" s="3" t="s">
        <v>5233</v>
      </c>
      <c r="B5201" s="12">
        <v>42168</v>
      </c>
      <c r="C5201" s="4" t="s">
        <v>25</v>
      </c>
      <c r="D5201" s="4">
        <v>1.4</v>
      </c>
      <c r="E5201" s="4">
        <v>82</v>
      </c>
      <c r="F5201" s="5">
        <v>0.77083333333333337</v>
      </c>
      <c r="G5201" s="6">
        <v>220</v>
      </c>
      <c r="H5201" s="7">
        <v>39820</v>
      </c>
      <c r="I5201" s="7">
        <f>FlightsPivot[[#This Row],[Total Fare]]*10%</f>
        <v>3982</v>
      </c>
      <c r="J5201" s="7">
        <f>FlightsPivot[[#This Row],[Total Fare]]+FlightsPivot[[#This Row],[10% tax ]]</f>
        <v>43802</v>
      </c>
      <c r="K5201" s="4">
        <v>6</v>
      </c>
      <c r="L5201" s="4">
        <v>2015</v>
      </c>
      <c r="M5201" t="str">
        <f>INDEX(RoutesPivot[DepAirport],MATCH($C5201,RoutesPivot[[RouteID]:[RouteID]],0))</f>
        <v>ORD</v>
      </c>
      <c r="N5201" t="str">
        <f>INDEX(RoutesPivot[AirportID],MATCH($C5201,RoutesPivot[[RouteID]:[RouteID]],0))</f>
        <v>DFW</v>
      </c>
      <c r="O5201">
        <f>INDEX(RoutesPivot[Distance],MATCH($C5201,RoutesPivot[[RouteID]:[RouteID]],0))</f>
        <v>700</v>
      </c>
      <c r="P5201">
        <f>INDEX(RoutesPivot[ListPrice],MATCH($C5201,RoutesPivot[[RouteID]:[RouteID]],0))</f>
        <v>200</v>
      </c>
      <c r="Q5201" t="str">
        <f>INDEX(AirportPivot[AirportName],MATCH($N5201,AirportPivot[[AirportID]:[AirportID]],0))</f>
        <v>Dallas/Fort Worth International</v>
      </c>
      <c r="R5201">
        <f>INDEX(AirportPivot[Gates (number of available)],MATCH($N5201,AirportPivot[[AirportID]:[AirportID]],0))</f>
        <v>130</v>
      </c>
    </row>
    <row r="5202" spans="1:18" x14ac:dyDescent="0.25">
      <c r="A5202" s="3" t="s">
        <v>5234</v>
      </c>
      <c r="B5202" s="12">
        <v>42084</v>
      </c>
      <c r="C5202" s="4" t="s">
        <v>86</v>
      </c>
      <c r="D5202" s="4">
        <v>1.5</v>
      </c>
      <c r="E5202" s="4">
        <v>76</v>
      </c>
      <c r="F5202" s="5">
        <v>0.70833333333333337</v>
      </c>
      <c r="G5202" s="6">
        <v>115</v>
      </c>
      <c r="H5202" s="7">
        <v>20815</v>
      </c>
      <c r="I5202" s="7">
        <f>FlightsPivot[[#This Row],[Total Fare]]*10%</f>
        <v>2081.5</v>
      </c>
      <c r="J5202" s="7">
        <f>FlightsPivot[[#This Row],[Total Fare]]+FlightsPivot[[#This Row],[10% tax ]]</f>
        <v>22896.5</v>
      </c>
      <c r="K5202" s="4">
        <v>3</v>
      </c>
      <c r="L5202" s="4">
        <v>2015</v>
      </c>
      <c r="M5202" t="str">
        <f>INDEX(RoutesPivot[DepAirport],MATCH($C5202,RoutesPivot[[RouteID]:[RouteID]],0))</f>
        <v>ORD</v>
      </c>
      <c r="N5202" t="str">
        <f>INDEX(RoutesPivot[AirportID],MATCH($C5202,RoutesPivot[[RouteID]:[RouteID]],0))</f>
        <v>DTW</v>
      </c>
      <c r="O5202">
        <f>INDEX(RoutesPivot[Distance],MATCH($C5202,RoutesPivot[[RouteID]:[RouteID]],0))</f>
        <v>200</v>
      </c>
      <c r="P5202">
        <f>INDEX(RoutesPivot[ListPrice],MATCH($C5202,RoutesPivot[[RouteID]:[RouteID]],0))</f>
        <v>115</v>
      </c>
      <c r="Q5202" t="str">
        <f>INDEX(AirportPivot[AirportName],MATCH($N5202,AirportPivot[[AirportID]:[AirportID]],0))</f>
        <v>Detroit Metropolitan Wayne County</v>
      </c>
      <c r="R5202">
        <f>INDEX(AirportPivot[Gates (number of available)],MATCH($N5202,AirportPivot[[AirportID]:[AirportID]],0))</f>
        <v>60</v>
      </c>
    </row>
    <row r="5203" spans="1:18" x14ac:dyDescent="0.25">
      <c r="A5203" s="3" t="s">
        <v>5235</v>
      </c>
      <c r="B5203" s="12">
        <v>42362</v>
      </c>
      <c r="C5203" s="4" t="s">
        <v>17</v>
      </c>
      <c r="D5203" s="4">
        <v>8.4</v>
      </c>
      <c r="E5203" s="4">
        <v>139</v>
      </c>
      <c r="F5203" s="5">
        <v>0.70833333333333337</v>
      </c>
      <c r="G5203" s="6">
        <v>490</v>
      </c>
      <c r="H5203" s="7">
        <v>90650</v>
      </c>
      <c r="I5203" s="7">
        <f>FlightsPivot[[#This Row],[Total Fare]]*10%</f>
        <v>9065</v>
      </c>
      <c r="J5203" s="7">
        <f>FlightsPivot[[#This Row],[Total Fare]]+FlightsPivot[[#This Row],[10% tax ]]</f>
        <v>99715</v>
      </c>
      <c r="K5203" s="4">
        <v>12</v>
      </c>
      <c r="L5203" s="4">
        <v>2015</v>
      </c>
      <c r="M5203" t="str">
        <f>INDEX(RoutesPivot[DepAirport],MATCH($C5203,RoutesPivot[[RouteID]:[RouteID]],0))</f>
        <v>ORD</v>
      </c>
      <c r="N5203" t="str">
        <f>INDEX(RoutesPivot[AirportID],MATCH($C5203,RoutesPivot[[RouteID]:[RouteID]],0))</f>
        <v>LAX</v>
      </c>
      <c r="O5203">
        <f>INDEX(RoutesPivot[Distance],MATCH($C5203,RoutesPivot[[RouteID]:[RouteID]],0))</f>
        <v>1518</v>
      </c>
      <c r="P5203">
        <f>INDEX(RoutesPivot[ListPrice],MATCH($C5203,RoutesPivot[[RouteID]:[RouteID]],0))</f>
        <v>350</v>
      </c>
      <c r="Q5203" t="str">
        <f>INDEX(AirportPivot[AirportName],MATCH($N5203,AirportPivot[[AirportID]:[AirportID]],0))</f>
        <v>Los Angeles International</v>
      </c>
      <c r="R5203">
        <f>INDEX(AirportPivot[Gates (number of available)],MATCH($N5203,AirportPivot[[AirportID]:[AirportID]],0))</f>
        <v>86</v>
      </c>
    </row>
    <row r="5204" spans="1:18" x14ac:dyDescent="0.25">
      <c r="A5204" s="3" t="s">
        <v>5236</v>
      </c>
      <c r="B5204" s="12">
        <v>42120</v>
      </c>
      <c r="C5204" s="4" t="s">
        <v>21</v>
      </c>
      <c r="D5204" s="4">
        <v>1.8</v>
      </c>
      <c r="E5204" s="4">
        <v>186</v>
      </c>
      <c r="F5204" s="5">
        <v>0.75</v>
      </c>
      <c r="G5204" s="6">
        <v>125</v>
      </c>
      <c r="H5204" s="7">
        <v>20625</v>
      </c>
      <c r="I5204" s="7">
        <f>FlightsPivot[[#This Row],[Total Fare]]*10%</f>
        <v>2062.5</v>
      </c>
      <c r="J5204" s="7">
        <f>FlightsPivot[[#This Row],[Total Fare]]+FlightsPivot[[#This Row],[10% tax ]]</f>
        <v>22687.5</v>
      </c>
      <c r="K5204" s="4">
        <v>4</v>
      </c>
      <c r="L5204" s="4">
        <v>2015</v>
      </c>
      <c r="M5204" t="str">
        <f>INDEX(RoutesPivot[DepAirport],MATCH($C5204,RoutesPivot[[RouteID]:[RouteID]],0))</f>
        <v>ORD</v>
      </c>
      <c r="N5204" t="str">
        <f>INDEX(RoutesPivot[AirportID],MATCH($C5204,RoutesPivot[[RouteID]:[RouteID]],0))</f>
        <v>CLT</v>
      </c>
      <c r="O5204">
        <f>INDEX(RoutesPivot[Distance],MATCH($C5204,RoutesPivot[[RouteID]:[RouteID]],0))</f>
        <v>700</v>
      </c>
      <c r="P5204">
        <f>INDEX(RoutesPivot[ListPrice],MATCH($C5204,RoutesPivot[[RouteID]:[RouteID]],0))</f>
        <v>125</v>
      </c>
      <c r="Q5204" t="str">
        <f>INDEX(AirportPivot[AirportName],MATCH($N5204,AirportPivot[[AirportID]:[AirportID]],0))</f>
        <v>Charlotte/Douglas International</v>
      </c>
      <c r="R5204">
        <f>INDEX(AirportPivot[Gates (number of available)],MATCH($N5204,AirportPivot[[AirportID]:[AirportID]],0))</f>
        <v>65</v>
      </c>
    </row>
    <row r="5205" spans="1:18" x14ac:dyDescent="0.25">
      <c r="A5205" s="3" t="s">
        <v>5237</v>
      </c>
      <c r="B5205" s="12">
        <v>41804</v>
      </c>
      <c r="C5205" s="4" t="s">
        <v>86</v>
      </c>
      <c r="D5205" s="4">
        <v>0.6</v>
      </c>
      <c r="E5205" s="4">
        <v>97</v>
      </c>
      <c r="F5205" s="5">
        <v>0.79166666666666663</v>
      </c>
      <c r="G5205" s="6">
        <v>126.5</v>
      </c>
      <c r="H5205" s="7">
        <v>23402.5</v>
      </c>
      <c r="I5205" s="7">
        <f>FlightsPivot[[#This Row],[Total Fare]]*10%</f>
        <v>2340.25</v>
      </c>
      <c r="J5205" s="7">
        <f>FlightsPivot[[#This Row],[Total Fare]]+FlightsPivot[[#This Row],[10% tax ]]</f>
        <v>25742.75</v>
      </c>
      <c r="K5205" s="4">
        <v>6</v>
      </c>
      <c r="L5205" s="4">
        <v>2014</v>
      </c>
      <c r="M5205" t="str">
        <f>INDEX(RoutesPivot[DepAirport],MATCH($C5205,RoutesPivot[[RouteID]:[RouteID]],0))</f>
        <v>ORD</v>
      </c>
      <c r="N5205" t="str">
        <f>INDEX(RoutesPivot[AirportID],MATCH($C5205,RoutesPivot[[RouteID]:[RouteID]],0))</f>
        <v>DTW</v>
      </c>
      <c r="O5205">
        <f>INDEX(RoutesPivot[Distance],MATCH($C5205,RoutesPivot[[RouteID]:[RouteID]],0))</f>
        <v>200</v>
      </c>
      <c r="P5205">
        <f>INDEX(RoutesPivot[ListPrice],MATCH($C5205,RoutesPivot[[RouteID]:[RouteID]],0))</f>
        <v>115</v>
      </c>
      <c r="Q5205" t="str">
        <f>INDEX(AirportPivot[AirportName],MATCH($N5205,AirportPivot[[AirportID]:[AirportID]],0))</f>
        <v>Detroit Metropolitan Wayne County</v>
      </c>
      <c r="R5205">
        <f>INDEX(AirportPivot[Gates (number of available)],MATCH($N5205,AirportPivot[[AirportID]:[AirportID]],0))</f>
        <v>60</v>
      </c>
    </row>
    <row r="5206" spans="1:18" x14ac:dyDescent="0.25">
      <c r="A5206" s="3" t="s">
        <v>5238</v>
      </c>
      <c r="B5206" s="12">
        <v>42042</v>
      </c>
      <c r="C5206" s="4" t="s">
        <v>53</v>
      </c>
      <c r="D5206" s="4">
        <v>1.2</v>
      </c>
      <c r="E5206" s="4">
        <v>95</v>
      </c>
      <c r="F5206" s="5">
        <v>0.33333333333333331</v>
      </c>
      <c r="G5206" s="6">
        <v>300</v>
      </c>
      <c r="H5206" s="7">
        <v>55500</v>
      </c>
      <c r="I5206" s="7">
        <f>FlightsPivot[[#This Row],[Total Fare]]*10%</f>
        <v>5550</v>
      </c>
      <c r="J5206" s="7">
        <f>FlightsPivot[[#This Row],[Total Fare]]+FlightsPivot[[#This Row],[10% tax ]]</f>
        <v>61050</v>
      </c>
      <c r="K5206" s="4">
        <v>2</v>
      </c>
      <c r="L5206" s="4">
        <v>2015</v>
      </c>
      <c r="M5206" t="str">
        <f>INDEX(RoutesPivot[DepAirport],MATCH($C5206,RoutesPivot[[RouteID]:[RouteID]],0))</f>
        <v>ORD</v>
      </c>
      <c r="N5206" t="str">
        <f>INDEX(RoutesPivot[AirportID],MATCH($C5206,RoutesPivot[[RouteID]:[RouteID]],0))</f>
        <v>FLL</v>
      </c>
      <c r="O5206">
        <f>INDEX(RoutesPivot[Distance],MATCH($C5206,RoutesPivot[[RouteID]:[RouteID]],0))</f>
        <v>940</v>
      </c>
      <c r="P5206">
        <f>INDEX(RoutesPivot[ListPrice],MATCH($C5206,RoutesPivot[[RouteID]:[RouteID]],0))</f>
        <v>300</v>
      </c>
      <c r="Q5206" t="str">
        <f>INDEX(AirportPivot[AirportName],MATCH($N5206,AirportPivot[[AirportID]:[AirportID]],0))</f>
        <v>Fort Lauderdale/Hollywood International</v>
      </c>
      <c r="R5206">
        <f>INDEX(AirportPivot[Gates (number of available)],MATCH($N5206,AirportPivot[[AirportID]:[AirportID]],0))</f>
        <v>55</v>
      </c>
    </row>
    <row r="5207" spans="1:18" x14ac:dyDescent="0.25">
      <c r="A5207" s="3" t="s">
        <v>5239</v>
      </c>
      <c r="B5207" s="12">
        <v>41903</v>
      </c>
      <c r="C5207" s="4" t="s">
        <v>50</v>
      </c>
      <c r="D5207" s="4">
        <v>2.2000000000000002</v>
      </c>
      <c r="E5207" s="4">
        <v>119</v>
      </c>
      <c r="F5207" s="5">
        <v>0.375</v>
      </c>
      <c r="G5207" s="6">
        <v>275</v>
      </c>
      <c r="H5207" s="7">
        <v>50875</v>
      </c>
      <c r="I5207" s="7">
        <f>FlightsPivot[[#This Row],[Total Fare]]*10%</f>
        <v>5087.5</v>
      </c>
      <c r="J5207" s="7">
        <f>FlightsPivot[[#This Row],[Total Fare]]+FlightsPivot[[#This Row],[10% tax ]]</f>
        <v>55962.5</v>
      </c>
      <c r="K5207" s="4">
        <v>9</v>
      </c>
      <c r="L5207" s="4">
        <v>2014</v>
      </c>
      <c r="M5207" t="str">
        <f>INDEX(RoutesPivot[DepAirport],MATCH($C5207,RoutesPivot[[RouteID]:[RouteID]],0))</f>
        <v>ORD</v>
      </c>
      <c r="N5207" t="str">
        <f>INDEX(RoutesPivot[AirportID],MATCH($C5207,RoutesPivot[[RouteID]:[RouteID]],0))</f>
        <v>LGA</v>
      </c>
      <c r="O5207">
        <f>INDEX(RoutesPivot[Distance],MATCH($C5207,RoutesPivot[[RouteID]:[RouteID]],0))</f>
        <v>610</v>
      </c>
      <c r="P5207">
        <f>INDEX(RoutesPivot[ListPrice],MATCH($C5207,RoutesPivot[[RouteID]:[RouteID]],0))</f>
        <v>275</v>
      </c>
      <c r="Q5207" t="str">
        <f>INDEX(AirportPivot[AirportName],MATCH($N5207,AirportPivot[[AirportID]:[AirportID]],0))</f>
        <v>Laguardia</v>
      </c>
      <c r="R5207">
        <f>INDEX(AirportPivot[Gates (number of available)],MATCH($N5207,AirportPivot[[AirportID]:[AirportID]],0))</f>
        <v>66</v>
      </c>
    </row>
    <row r="5208" spans="1:18" x14ac:dyDescent="0.25">
      <c r="A5208" s="3" t="s">
        <v>5240</v>
      </c>
      <c r="B5208" s="12">
        <v>41848</v>
      </c>
      <c r="C5208" s="4" t="s">
        <v>25</v>
      </c>
      <c r="D5208" s="4">
        <v>3.1</v>
      </c>
      <c r="E5208" s="4">
        <v>88</v>
      </c>
      <c r="F5208" s="5">
        <v>0.875</v>
      </c>
      <c r="G5208" s="6">
        <v>220</v>
      </c>
      <c r="H5208" s="7">
        <v>39820</v>
      </c>
      <c r="I5208" s="7">
        <f>FlightsPivot[[#This Row],[Total Fare]]*10%</f>
        <v>3982</v>
      </c>
      <c r="J5208" s="7">
        <f>FlightsPivot[[#This Row],[Total Fare]]+FlightsPivot[[#This Row],[10% tax ]]</f>
        <v>43802</v>
      </c>
      <c r="K5208" s="4">
        <v>7</v>
      </c>
      <c r="L5208" s="4">
        <v>2014</v>
      </c>
      <c r="M5208" t="str">
        <f>INDEX(RoutesPivot[DepAirport],MATCH($C5208,RoutesPivot[[RouteID]:[RouteID]],0))</f>
        <v>ORD</v>
      </c>
      <c r="N5208" t="str">
        <f>INDEX(RoutesPivot[AirportID],MATCH($C5208,RoutesPivot[[RouteID]:[RouteID]],0))</f>
        <v>DFW</v>
      </c>
      <c r="O5208">
        <f>INDEX(RoutesPivot[Distance],MATCH($C5208,RoutesPivot[[RouteID]:[RouteID]],0))</f>
        <v>700</v>
      </c>
      <c r="P5208">
        <f>INDEX(RoutesPivot[ListPrice],MATCH($C5208,RoutesPivot[[RouteID]:[RouteID]],0))</f>
        <v>200</v>
      </c>
      <c r="Q5208" t="str">
        <f>INDEX(AirportPivot[AirportName],MATCH($N5208,AirportPivot[[AirportID]:[AirportID]],0))</f>
        <v>Dallas/Fort Worth International</v>
      </c>
      <c r="R5208">
        <f>INDEX(AirportPivot[Gates (number of available)],MATCH($N5208,AirportPivot[[AirportID]:[AirportID]],0))</f>
        <v>130</v>
      </c>
    </row>
    <row r="5209" spans="1:18" x14ac:dyDescent="0.25">
      <c r="A5209" s="3" t="s">
        <v>5241</v>
      </c>
      <c r="B5209" s="12">
        <v>41742</v>
      </c>
      <c r="C5209" s="4" t="s">
        <v>21</v>
      </c>
      <c r="D5209" s="4">
        <v>2.9</v>
      </c>
      <c r="E5209" s="4">
        <v>175</v>
      </c>
      <c r="F5209" s="5">
        <v>0.83333333333333337</v>
      </c>
      <c r="G5209" s="6">
        <v>125</v>
      </c>
      <c r="H5209" s="7">
        <v>20625</v>
      </c>
      <c r="I5209" s="7">
        <f>FlightsPivot[[#This Row],[Total Fare]]*10%</f>
        <v>2062.5</v>
      </c>
      <c r="J5209" s="7">
        <f>FlightsPivot[[#This Row],[Total Fare]]+FlightsPivot[[#This Row],[10% tax ]]</f>
        <v>22687.5</v>
      </c>
      <c r="K5209" s="4">
        <v>4</v>
      </c>
      <c r="L5209" s="4">
        <v>2014</v>
      </c>
      <c r="M5209" t="str">
        <f>INDEX(RoutesPivot[DepAirport],MATCH($C5209,RoutesPivot[[RouteID]:[RouteID]],0))</f>
        <v>ORD</v>
      </c>
      <c r="N5209" t="str">
        <f>INDEX(RoutesPivot[AirportID],MATCH($C5209,RoutesPivot[[RouteID]:[RouteID]],0))</f>
        <v>CLT</v>
      </c>
      <c r="O5209">
        <f>INDEX(RoutesPivot[Distance],MATCH($C5209,RoutesPivot[[RouteID]:[RouteID]],0))</f>
        <v>700</v>
      </c>
      <c r="P5209">
        <f>INDEX(RoutesPivot[ListPrice],MATCH($C5209,RoutesPivot[[RouteID]:[RouteID]],0))</f>
        <v>125</v>
      </c>
      <c r="Q5209" t="str">
        <f>INDEX(AirportPivot[AirportName],MATCH($N5209,AirportPivot[[AirportID]:[AirportID]],0))</f>
        <v>Charlotte/Douglas International</v>
      </c>
      <c r="R5209">
        <f>INDEX(AirportPivot[Gates (number of available)],MATCH($N5209,AirportPivot[[AirportID]:[AirportID]],0))</f>
        <v>65</v>
      </c>
    </row>
    <row r="5210" spans="1:18" x14ac:dyDescent="0.25">
      <c r="A5210" s="3" t="s">
        <v>5242</v>
      </c>
      <c r="B5210" s="12">
        <v>41740</v>
      </c>
      <c r="C5210" s="4" t="s">
        <v>25</v>
      </c>
      <c r="D5210" s="4">
        <v>2.1</v>
      </c>
      <c r="E5210" s="4">
        <v>115</v>
      </c>
      <c r="F5210" s="5">
        <v>0.72916666666666663</v>
      </c>
      <c r="G5210" s="6">
        <v>200</v>
      </c>
      <c r="H5210" s="7">
        <v>37000</v>
      </c>
      <c r="I5210" s="7">
        <f>FlightsPivot[[#This Row],[Total Fare]]*10%</f>
        <v>3700</v>
      </c>
      <c r="J5210" s="7">
        <f>FlightsPivot[[#This Row],[Total Fare]]+FlightsPivot[[#This Row],[10% tax ]]</f>
        <v>40700</v>
      </c>
      <c r="K5210" s="4">
        <v>4</v>
      </c>
      <c r="L5210" s="4">
        <v>2014</v>
      </c>
      <c r="M5210" t="str">
        <f>INDEX(RoutesPivot[DepAirport],MATCH($C5210,RoutesPivot[[RouteID]:[RouteID]],0))</f>
        <v>ORD</v>
      </c>
      <c r="N5210" t="str">
        <f>INDEX(RoutesPivot[AirportID],MATCH($C5210,RoutesPivot[[RouteID]:[RouteID]],0))</f>
        <v>DFW</v>
      </c>
      <c r="O5210">
        <f>INDEX(RoutesPivot[Distance],MATCH($C5210,RoutesPivot[[RouteID]:[RouteID]],0))</f>
        <v>700</v>
      </c>
      <c r="P5210">
        <f>INDEX(RoutesPivot[ListPrice],MATCH($C5210,RoutesPivot[[RouteID]:[RouteID]],0))</f>
        <v>200</v>
      </c>
      <c r="Q5210" t="str">
        <f>INDEX(AirportPivot[AirportName],MATCH($N5210,AirportPivot[[AirportID]:[AirportID]],0))</f>
        <v>Dallas/Fort Worth International</v>
      </c>
      <c r="R5210">
        <f>INDEX(AirportPivot[Gates (number of available)],MATCH($N5210,AirportPivot[[AirportID]:[AirportID]],0))</f>
        <v>130</v>
      </c>
    </row>
    <row r="5211" spans="1:18" x14ac:dyDescent="0.25">
      <c r="A5211" s="3" t="s">
        <v>5243</v>
      </c>
      <c r="B5211" s="12">
        <v>42183</v>
      </c>
      <c r="C5211" s="4" t="s">
        <v>15</v>
      </c>
      <c r="D5211" s="4">
        <v>1.8</v>
      </c>
      <c r="E5211" s="4">
        <v>101</v>
      </c>
      <c r="F5211" s="5">
        <v>0.29166666666666669</v>
      </c>
      <c r="G5211" s="6">
        <v>247.5</v>
      </c>
      <c r="H5211" s="7">
        <v>45787.5</v>
      </c>
      <c r="I5211" s="7">
        <f>FlightsPivot[[#This Row],[Total Fare]]*10%</f>
        <v>4578.75</v>
      </c>
      <c r="J5211" s="7">
        <f>FlightsPivot[[#This Row],[Total Fare]]+FlightsPivot[[#This Row],[10% tax ]]</f>
        <v>50366.25</v>
      </c>
      <c r="K5211" s="4">
        <v>6</v>
      </c>
      <c r="L5211" s="4">
        <v>2015</v>
      </c>
      <c r="M5211" t="str">
        <f>INDEX(RoutesPivot[DepAirport],MATCH($C5211,RoutesPivot[[RouteID]:[RouteID]],0))</f>
        <v>ORD</v>
      </c>
      <c r="N5211" t="str">
        <f>INDEX(RoutesPivot[AirportID],MATCH($C5211,RoutesPivot[[RouteID]:[RouteID]],0))</f>
        <v>EWR</v>
      </c>
      <c r="O5211">
        <f>INDEX(RoutesPivot[Distance],MATCH($C5211,RoutesPivot[[RouteID]:[RouteID]],0))</f>
        <v>600</v>
      </c>
      <c r="P5211">
        <f>INDEX(RoutesPivot[ListPrice],MATCH($C5211,RoutesPivot[[RouteID]:[RouteID]],0))</f>
        <v>225</v>
      </c>
      <c r="Q5211" t="str">
        <f>INDEX(AirportPivot[AirportName],MATCH($N5211,AirportPivot[[AirportID]:[AirportID]],0))</f>
        <v>Newark Liberty International</v>
      </c>
      <c r="R5211">
        <f>INDEX(AirportPivot[Gates (number of available)],MATCH($N5211,AirportPivot[[AirportID]:[AirportID]],0))</f>
        <v>82</v>
      </c>
    </row>
    <row r="5212" spans="1:18" x14ac:dyDescent="0.25">
      <c r="A5212" s="3" t="s">
        <v>5244</v>
      </c>
      <c r="B5212" s="12">
        <v>42076</v>
      </c>
      <c r="C5212" s="4" t="s">
        <v>21</v>
      </c>
      <c r="D5212" s="4">
        <v>2.2000000000000002</v>
      </c>
      <c r="E5212" s="4">
        <v>16</v>
      </c>
      <c r="F5212" s="5">
        <v>0.33333333333333331</v>
      </c>
      <c r="G5212" s="6">
        <v>125</v>
      </c>
      <c r="H5212" s="7">
        <v>23125</v>
      </c>
      <c r="I5212" s="7">
        <f>FlightsPivot[[#This Row],[Total Fare]]*10%</f>
        <v>2312.5</v>
      </c>
      <c r="J5212" s="7">
        <f>FlightsPivot[[#This Row],[Total Fare]]+FlightsPivot[[#This Row],[10% tax ]]</f>
        <v>25437.5</v>
      </c>
      <c r="K5212" s="4">
        <v>3</v>
      </c>
      <c r="L5212" s="4">
        <v>2015</v>
      </c>
      <c r="M5212" t="str">
        <f>INDEX(RoutesPivot[DepAirport],MATCH($C5212,RoutesPivot[[RouteID]:[RouteID]],0))</f>
        <v>ORD</v>
      </c>
      <c r="N5212" t="str">
        <f>INDEX(RoutesPivot[AirportID],MATCH($C5212,RoutesPivot[[RouteID]:[RouteID]],0))</f>
        <v>CLT</v>
      </c>
      <c r="O5212">
        <f>INDEX(RoutesPivot[Distance],MATCH($C5212,RoutesPivot[[RouteID]:[RouteID]],0))</f>
        <v>700</v>
      </c>
      <c r="P5212">
        <f>INDEX(RoutesPivot[ListPrice],MATCH($C5212,RoutesPivot[[RouteID]:[RouteID]],0))</f>
        <v>125</v>
      </c>
      <c r="Q5212" t="str">
        <f>INDEX(AirportPivot[AirportName],MATCH($N5212,AirportPivot[[AirportID]:[AirportID]],0))</f>
        <v>Charlotte/Douglas International</v>
      </c>
      <c r="R5212">
        <f>INDEX(AirportPivot[Gates (number of available)],MATCH($N5212,AirportPivot[[AirportID]:[AirportID]],0))</f>
        <v>65</v>
      </c>
    </row>
    <row r="5213" spans="1:18" x14ac:dyDescent="0.25">
      <c r="A5213" s="3" t="s">
        <v>5245</v>
      </c>
      <c r="B5213" s="12">
        <v>42023</v>
      </c>
      <c r="C5213" s="4" t="s">
        <v>70</v>
      </c>
      <c r="D5213" s="4">
        <v>2.4</v>
      </c>
      <c r="E5213" s="4">
        <v>71</v>
      </c>
      <c r="F5213" s="5">
        <v>0.54166666666666663</v>
      </c>
      <c r="G5213" s="6">
        <v>275</v>
      </c>
      <c r="H5213" s="7">
        <v>49775</v>
      </c>
      <c r="I5213" s="7">
        <f>FlightsPivot[[#This Row],[Total Fare]]*10%</f>
        <v>4977.5</v>
      </c>
      <c r="J5213" s="7">
        <f>FlightsPivot[[#This Row],[Total Fare]]+FlightsPivot[[#This Row],[10% tax ]]</f>
        <v>54752.5</v>
      </c>
      <c r="K5213" s="4">
        <v>1</v>
      </c>
      <c r="L5213" s="4">
        <v>2015</v>
      </c>
      <c r="M5213" t="str">
        <f>INDEX(RoutesPivot[DepAirport],MATCH($C5213,RoutesPivot[[RouteID]:[RouteID]],0))</f>
        <v>ORD</v>
      </c>
      <c r="N5213" t="str">
        <f>INDEX(RoutesPivot[AirportID],MATCH($C5213,RoutesPivot[[RouteID]:[RouteID]],0))</f>
        <v>LAS</v>
      </c>
      <c r="O5213">
        <f>INDEX(RoutesPivot[Distance],MATCH($C5213,RoutesPivot[[RouteID]:[RouteID]],0))</f>
        <v>1100</v>
      </c>
      <c r="P5213">
        <f>INDEX(RoutesPivot[ListPrice],MATCH($C5213,RoutesPivot[[RouteID]:[RouteID]],0))</f>
        <v>275</v>
      </c>
      <c r="Q5213" t="str">
        <f>INDEX(AirportPivot[AirportName],MATCH($N5213,AirportPivot[[AirportID]:[AirportID]],0))</f>
        <v>McCarran International</v>
      </c>
      <c r="R5213">
        <f>INDEX(AirportPivot[Gates (number of available)],MATCH($N5213,AirportPivot[[AirportID]:[AirportID]],0))</f>
        <v>68</v>
      </c>
    </row>
    <row r="5214" spans="1:18" x14ac:dyDescent="0.25">
      <c r="A5214" s="3" t="s">
        <v>5246</v>
      </c>
      <c r="B5214" s="12">
        <v>42185</v>
      </c>
      <c r="C5214" s="4" t="s">
        <v>27</v>
      </c>
      <c r="D5214" s="4">
        <v>10</v>
      </c>
      <c r="E5214" s="4">
        <v>142</v>
      </c>
      <c r="F5214" s="5">
        <v>0.85416666666666663</v>
      </c>
      <c r="G5214" s="6">
        <v>220</v>
      </c>
      <c r="H5214" s="7">
        <v>40700</v>
      </c>
      <c r="I5214" s="7">
        <f>FlightsPivot[[#This Row],[Total Fare]]*10%</f>
        <v>4070</v>
      </c>
      <c r="J5214" s="7">
        <f>FlightsPivot[[#This Row],[Total Fare]]+FlightsPivot[[#This Row],[10% tax ]]</f>
        <v>44770</v>
      </c>
      <c r="K5214" s="4">
        <v>6</v>
      </c>
      <c r="L5214" s="4">
        <v>2015</v>
      </c>
      <c r="M5214" t="str">
        <f>INDEX(RoutesPivot[DepAirport],MATCH($C5214,RoutesPivot[[RouteID]:[RouteID]],0))</f>
        <v>ORD</v>
      </c>
      <c r="N5214" t="str">
        <f>INDEX(RoutesPivot[AirportID],MATCH($C5214,RoutesPivot[[RouteID]:[RouteID]],0))</f>
        <v>ATL</v>
      </c>
      <c r="O5214">
        <f>INDEX(RoutesPivot[Distance],MATCH($C5214,RoutesPivot[[RouteID]:[RouteID]],0))</f>
        <v>510</v>
      </c>
      <c r="P5214">
        <f>INDEX(RoutesPivot[ListPrice],MATCH($C5214,RoutesPivot[[RouteID]:[RouteID]],0))</f>
        <v>200</v>
      </c>
      <c r="Q5214" t="str">
        <f>INDEX(AirportPivot[AirportName],MATCH($N5214,AirportPivot[[AirportID]:[AirportID]],0))</f>
        <v>Hartsfield-Jackson Atlanta International</v>
      </c>
      <c r="R5214">
        <f>INDEX(AirportPivot[Gates (number of available)],MATCH($N5214,AirportPivot[[AirportID]:[AirportID]],0))</f>
        <v>100</v>
      </c>
    </row>
    <row r="5215" spans="1:18" x14ac:dyDescent="0.25">
      <c r="A5215" s="3" t="s">
        <v>5247</v>
      </c>
      <c r="B5215" s="12">
        <v>42274</v>
      </c>
      <c r="C5215" s="4" t="s">
        <v>805</v>
      </c>
      <c r="D5215" s="4">
        <v>3.4</v>
      </c>
      <c r="E5215" s="4">
        <v>204</v>
      </c>
      <c r="F5215" s="5">
        <v>0.70833333333333337</v>
      </c>
      <c r="G5215" s="6">
        <v>290</v>
      </c>
      <c r="H5215" s="7">
        <v>47850</v>
      </c>
      <c r="I5215" s="7">
        <f>FlightsPivot[[#This Row],[Total Fare]]*10%</f>
        <v>4785</v>
      </c>
      <c r="J5215" s="7">
        <f>FlightsPivot[[#This Row],[Total Fare]]+FlightsPivot[[#This Row],[10% tax ]]</f>
        <v>52635</v>
      </c>
      <c r="K5215" s="4">
        <v>9</v>
      </c>
      <c r="L5215" s="4">
        <v>2015</v>
      </c>
      <c r="M5215" t="str">
        <f>INDEX(RoutesPivot[DepAirport],MATCH($C5215,RoutesPivot[[RouteID]:[RouteID]],0))</f>
        <v>ORD</v>
      </c>
      <c r="N5215" t="str">
        <f>INDEX(RoutesPivot[AirportID],MATCH($C5215,RoutesPivot[[RouteID]:[RouteID]],0))</f>
        <v>SLC</v>
      </c>
      <c r="O5215">
        <f>INDEX(RoutesPivot[Distance],MATCH($C5215,RoutesPivot[[RouteID]:[RouteID]],0))</f>
        <v>1000</v>
      </c>
      <c r="P5215">
        <f>INDEX(RoutesPivot[ListPrice],MATCH($C5215,RoutesPivot[[RouteID]:[RouteID]],0))</f>
        <v>290</v>
      </c>
      <c r="Q5215" t="str">
        <f>INDEX(AirportPivot[AirportName],MATCH($N5215,AirportPivot[[AirportID]:[AirportID]],0))</f>
        <v>Salt Lake City International</v>
      </c>
      <c r="R5215">
        <f>INDEX(AirportPivot[Gates (number of available)],MATCH($N5215,AirportPivot[[AirportID]:[AirportID]],0))</f>
        <v>54</v>
      </c>
    </row>
    <row r="5216" spans="1:18" x14ac:dyDescent="0.25">
      <c r="A5216" s="3" t="s">
        <v>5248</v>
      </c>
      <c r="B5216" s="12">
        <v>41820</v>
      </c>
      <c r="C5216" s="4" t="s">
        <v>21</v>
      </c>
      <c r="D5216" s="4">
        <v>2.5</v>
      </c>
      <c r="E5216" s="4">
        <v>193</v>
      </c>
      <c r="F5216" s="5">
        <v>0.70833333333333337</v>
      </c>
      <c r="G5216" s="6">
        <v>137.5</v>
      </c>
      <c r="H5216" s="7">
        <v>22687.5</v>
      </c>
      <c r="I5216" s="7">
        <f>FlightsPivot[[#This Row],[Total Fare]]*10%</f>
        <v>2268.75</v>
      </c>
      <c r="J5216" s="7">
        <f>FlightsPivot[[#This Row],[Total Fare]]+FlightsPivot[[#This Row],[10% tax ]]</f>
        <v>24956.25</v>
      </c>
      <c r="K5216" s="4">
        <v>6</v>
      </c>
      <c r="L5216" s="4">
        <v>2014</v>
      </c>
      <c r="M5216" t="str">
        <f>INDEX(RoutesPivot[DepAirport],MATCH($C5216,RoutesPivot[[RouteID]:[RouteID]],0))</f>
        <v>ORD</v>
      </c>
      <c r="N5216" t="str">
        <f>INDEX(RoutesPivot[AirportID],MATCH($C5216,RoutesPivot[[RouteID]:[RouteID]],0))</f>
        <v>CLT</v>
      </c>
      <c r="O5216">
        <f>INDEX(RoutesPivot[Distance],MATCH($C5216,RoutesPivot[[RouteID]:[RouteID]],0))</f>
        <v>700</v>
      </c>
      <c r="P5216">
        <f>INDEX(RoutesPivot[ListPrice],MATCH($C5216,RoutesPivot[[RouteID]:[RouteID]],0))</f>
        <v>125</v>
      </c>
      <c r="Q5216" t="str">
        <f>INDEX(AirportPivot[AirportName],MATCH($N5216,AirportPivot[[AirportID]:[AirportID]],0))</f>
        <v>Charlotte/Douglas International</v>
      </c>
      <c r="R5216">
        <f>INDEX(AirportPivot[Gates (number of available)],MATCH($N5216,AirportPivot[[AirportID]:[AirportID]],0))</f>
        <v>65</v>
      </c>
    </row>
    <row r="5217" spans="1:18" x14ac:dyDescent="0.25">
      <c r="A5217" s="3" t="s">
        <v>5249</v>
      </c>
      <c r="B5217" s="12">
        <v>42324</v>
      </c>
      <c r="C5217" s="4" t="s">
        <v>50</v>
      </c>
      <c r="D5217" s="4">
        <v>1.3</v>
      </c>
      <c r="E5217" s="4">
        <v>45</v>
      </c>
      <c r="F5217" s="5">
        <v>0.72916666666666663</v>
      </c>
      <c r="G5217" s="6">
        <v>275</v>
      </c>
      <c r="H5217" s="7">
        <v>45375</v>
      </c>
      <c r="I5217" s="7">
        <f>FlightsPivot[[#This Row],[Total Fare]]*10%</f>
        <v>4537.5</v>
      </c>
      <c r="J5217" s="7">
        <f>FlightsPivot[[#This Row],[Total Fare]]+FlightsPivot[[#This Row],[10% tax ]]</f>
        <v>49912.5</v>
      </c>
      <c r="K5217" s="4">
        <v>11</v>
      </c>
      <c r="L5217" s="4">
        <v>2015</v>
      </c>
      <c r="M5217" t="str">
        <f>INDEX(RoutesPivot[DepAirport],MATCH($C5217,RoutesPivot[[RouteID]:[RouteID]],0))</f>
        <v>ORD</v>
      </c>
      <c r="N5217" t="str">
        <f>INDEX(RoutesPivot[AirportID],MATCH($C5217,RoutesPivot[[RouteID]:[RouteID]],0))</f>
        <v>LGA</v>
      </c>
      <c r="O5217">
        <f>INDEX(RoutesPivot[Distance],MATCH($C5217,RoutesPivot[[RouteID]:[RouteID]],0))</f>
        <v>610</v>
      </c>
      <c r="P5217">
        <f>INDEX(RoutesPivot[ListPrice],MATCH($C5217,RoutesPivot[[RouteID]:[RouteID]],0))</f>
        <v>275</v>
      </c>
      <c r="Q5217" t="str">
        <f>INDEX(AirportPivot[AirportName],MATCH($N5217,AirportPivot[[AirportID]:[AirportID]],0))</f>
        <v>Laguardia</v>
      </c>
      <c r="R5217">
        <f>INDEX(AirportPivot[Gates (number of available)],MATCH($N5217,AirportPivot[[AirportID]:[AirportID]],0))</f>
        <v>66</v>
      </c>
    </row>
    <row r="5218" spans="1:18" x14ac:dyDescent="0.25">
      <c r="A5218" s="3" t="s">
        <v>5250</v>
      </c>
      <c r="B5218" s="12">
        <v>42272</v>
      </c>
      <c r="C5218" s="4" t="s">
        <v>23</v>
      </c>
      <c r="D5218" s="4">
        <v>1.9</v>
      </c>
      <c r="E5218" s="4">
        <v>171</v>
      </c>
      <c r="F5218" s="5">
        <v>0.70833333333333337</v>
      </c>
      <c r="G5218" s="6">
        <v>300</v>
      </c>
      <c r="H5218" s="7">
        <v>49500</v>
      </c>
      <c r="I5218" s="7">
        <f>FlightsPivot[[#This Row],[Total Fare]]*10%</f>
        <v>4950</v>
      </c>
      <c r="J5218" s="7">
        <f>FlightsPivot[[#This Row],[Total Fare]]+FlightsPivot[[#This Row],[10% tax ]]</f>
        <v>54450</v>
      </c>
      <c r="K5218" s="4">
        <v>9</v>
      </c>
      <c r="L5218" s="4">
        <v>2015</v>
      </c>
      <c r="M5218" t="str">
        <f>INDEX(RoutesPivot[DepAirport],MATCH($C5218,RoutesPivot[[RouteID]:[RouteID]],0))</f>
        <v>ORD</v>
      </c>
      <c r="N5218" t="str">
        <f>INDEX(RoutesPivot[AirportID],MATCH($C5218,RoutesPivot[[RouteID]:[RouteID]],0))</f>
        <v>DEN</v>
      </c>
      <c r="O5218">
        <f>INDEX(RoutesPivot[Distance],MATCH($C5218,RoutesPivot[[RouteID]:[RouteID]],0))</f>
        <v>800</v>
      </c>
      <c r="P5218">
        <f>INDEX(RoutesPivot[ListPrice],MATCH($C5218,RoutesPivot[[RouteID]:[RouteID]],0))</f>
        <v>300</v>
      </c>
      <c r="Q5218" t="str">
        <f>INDEX(AirportPivot[AirportName],MATCH($N5218,AirportPivot[[AirportID]:[AirportID]],0))</f>
        <v>Denver International</v>
      </c>
      <c r="R5218">
        <f>INDEX(AirportPivot[Gates (number of available)],MATCH($N5218,AirportPivot[[AirportID]:[AirportID]],0))</f>
        <v>75</v>
      </c>
    </row>
    <row r="5219" spans="1:18" x14ac:dyDescent="0.25">
      <c r="A5219" s="3" t="s">
        <v>5251</v>
      </c>
      <c r="B5219" s="12">
        <v>42118</v>
      </c>
      <c r="C5219" s="4" t="s">
        <v>33</v>
      </c>
      <c r="D5219" s="4">
        <v>1.6</v>
      </c>
      <c r="E5219" s="4">
        <v>105</v>
      </c>
      <c r="F5219" s="5">
        <v>0.70833333333333337</v>
      </c>
      <c r="G5219" s="6">
        <v>375</v>
      </c>
      <c r="H5219" s="7">
        <v>69375</v>
      </c>
      <c r="I5219" s="7">
        <f>FlightsPivot[[#This Row],[Total Fare]]*10%</f>
        <v>6937.5</v>
      </c>
      <c r="J5219" s="7">
        <f>FlightsPivot[[#This Row],[Total Fare]]+FlightsPivot[[#This Row],[10% tax ]]</f>
        <v>76312.5</v>
      </c>
      <c r="K5219" s="4">
        <v>4</v>
      </c>
      <c r="L5219" s="4">
        <v>2015</v>
      </c>
      <c r="M5219" t="str">
        <f>INDEX(RoutesPivot[DepAirport],MATCH($C5219,RoutesPivot[[RouteID]:[RouteID]],0))</f>
        <v>ORD</v>
      </c>
      <c r="N5219" t="str">
        <f>INDEX(RoutesPivot[AirportID],MATCH($C5219,RoutesPivot[[RouteID]:[RouteID]],0))</f>
        <v>SFO</v>
      </c>
      <c r="O5219">
        <f>INDEX(RoutesPivot[Distance],MATCH($C5219,RoutesPivot[[RouteID]:[RouteID]],0))</f>
        <v>1600</v>
      </c>
      <c r="P5219">
        <f>INDEX(RoutesPivot[ListPrice],MATCH($C5219,RoutesPivot[[RouteID]:[RouteID]],0))</f>
        <v>375</v>
      </c>
      <c r="Q5219" t="str">
        <f>INDEX(AirportPivot[AirportName],MATCH($N5219,AirportPivot[[AirportID]:[AirportID]],0))</f>
        <v>San Francisco International</v>
      </c>
      <c r="R5219">
        <f>INDEX(AirportPivot[Gates (number of available)],MATCH($N5219,AirportPivot[[AirportID]:[AirportID]],0))</f>
        <v>70</v>
      </c>
    </row>
    <row r="5220" spans="1:18" x14ac:dyDescent="0.25">
      <c r="A5220" s="3" t="s">
        <v>5252</v>
      </c>
      <c r="B5220" s="12">
        <v>41805</v>
      </c>
      <c r="C5220" s="4" t="s">
        <v>70</v>
      </c>
      <c r="D5220" s="4">
        <v>1.1000000000000001</v>
      </c>
      <c r="E5220" s="4">
        <v>191</v>
      </c>
      <c r="F5220" s="5">
        <v>0.41666666666666669</v>
      </c>
      <c r="G5220" s="6">
        <v>302.5</v>
      </c>
      <c r="H5220" s="7">
        <v>49912.5</v>
      </c>
      <c r="I5220" s="7">
        <f>FlightsPivot[[#This Row],[Total Fare]]*10%</f>
        <v>4991.25</v>
      </c>
      <c r="J5220" s="7">
        <f>FlightsPivot[[#This Row],[Total Fare]]+FlightsPivot[[#This Row],[10% tax ]]</f>
        <v>54903.75</v>
      </c>
      <c r="K5220" s="4">
        <v>6</v>
      </c>
      <c r="L5220" s="4">
        <v>2014</v>
      </c>
      <c r="M5220" t="str">
        <f>INDEX(RoutesPivot[DepAirport],MATCH($C5220,RoutesPivot[[RouteID]:[RouteID]],0))</f>
        <v>ORD</v>
      </c>
      <c r="N5220" t="str">
        <f>INDEX(RoutesPivot[AirportID],MATCH($C5220,RoutesPivot[[RouteID]:[RouteID]],0))</f>
        <v>LAS</v>
      </c>
      <c r="O5220">
        <f>INDEX(RoutesPivot[Distance],MATCH($C5220,RoutesPivot[[RouteID]:[RouteID]],0))</f>
        <v>1100</v>
      </c>
      <c r="P5220">
        <f>INDEX(RoutesPivot[ListPrice],MATCH($C5220,RoutesPivot[[RouteID]:[RouteID]],0))</f>
        <v>275</v>
      </c>
      <c r="Q5220" t="str">
        <f>INDEX(AirportPivot[AirportName],MATCH($N5220,AirportPivot[[AirportID]:[AirportID]],0))</f>
        <v>McCarran International</v>
      </c>
      <c r="R5220">
        <f>INDEX(AirportPivot[Gates (number of available)],MATCH($N5220,AirportPivot[[AirportID]:[AirportID]],0))</f>
        <v>68</v>
      </c>
    </row>
    <row r="5221" spans="1:18" x14ac:dyDescent="0.25">
      <c r="A5221" s="3" t="s">
        <v>5253</v>
      </c>
      <c r="B5221" s="12">
        <v>42177</v>
      </c>
      <c r="C5221" s="4" t="s">
        <v>40</v>
      </c>
      <c r="D5221" s="4">
        <v>3</v>
      </c>
      <c r="E5221" s="4">
        <v>38</v>
      </c>
      <c r="F5221" s="5">
        <v>0.45833333333333331</v>
      </c>
      <c r="G5221" s="6">
        <v>126.5</v>
      </c>
      <c r="H5221" s="7">
        <v>20872.5</v>
      </c>
      <c r="I5221" s="7">
        <f>FlightsPivot[[#This Row],[Total Fare]]*10%</f>
        <v>2087.25</v>
      </c>
      <c r="J5221" s="7">
        <f>FlightsPivot[[#This Row],[Total Fare]]+FlightsPivot[[#This Row],[10% tax ]]</f>
        <v>22959.75</v>
      </c>
      <c r="K5221" s="4">
        <v>6</v>
      </c>
      <c r="L5221" s="4">
        <v>2015</v>
      </c>
      <c r="M5221" t="str">
        <f>INDEX(RoutesPivot[DepAirport],MATCH($C5221,RoutesPivot[[RouteID]:[RouteID]],0))</f>
        <v>ORD</v>
      </c>
      <c r="N5221" t="str">
        <f>INDEX(RoutesPivot[AirportID],MATCH($C5221,RoutesPivot[[RouteID]:[RouteID]],0))</f>
        <v>MSP</v>
      </c>
      <c r="O5221">
        <f>INDEX(RoutesPivot[Distance],MATCH($C5221,RoutesPivot[[RouteID]:[RouteID]],0))</f>
        <v>300</v>
      </c>
      <c r="P5221">
        <f>INDEX(RoutesPivot[ListPrice],MATCH($C5221,RoutesPivot[[RouteID]:[RouteID]],0))</f>
        <v>115</v>
      </c>
      <c r="Q5221" t="str">
        <f>INDEX(AirportPivot[AirportName],MATCH($N5221,AirportPivot[[AirportID]:[AirportID]],0))</f>
        <v>Minneapolis-St Paul International/Wold-Chamberlain</v>
      </c>
      <c r="R5221">
        <f>INDEX(AirportPivot[Gates (number of available)],MATCH($N5221,AirportPivot[[AirportID]:[AirportID]],0))</f>
        <v>65</v>
      </c>
    </row>
    <row r="5222" spans="1:18" x14ac:dyDescent="0.25">
      <c r="A5222" s="3" t="s">
        <v>5254</v>
      </c>
      <c r="B5222" s="12">
        <v>41691</v>
      </c>
      <c r="C5222" s="4" t="s">
        <v>98</v>
      </c>
      <c r="D5222" s="4">
        <v>0.9</v>
      </c>
      <c r="E5222" s="4">
        <v>103</v>
      </c>
      <c r="F5222" s="5">
        <v>0.875</v>
      </c>
      <c r="G5222" s="6">
        <v>275</v>
      </c>
      <c r="H5222" s="7">
        <v>50875</v>
      </c>
      <c r="I5222" s="7">
        <f>FlightsPivot[[#This Row],[Total Fare]]*10%</f>
        <v>5087.5</v>
      </c>
      <c r="J5222" s="7">
        <f>FlightsPivot[[#This Row],[Total Fare]]+FlightsPivot[[#This Row],[10% tax ]]</f>
        <v>55962.5</v>
      </c>
      <c r="K5222" s="4">
        <v>2</v>
      </c>
      <c r="L5222" s="4">
        <v>2014</v>
      </c>
      <c r="M5222" t="str">
        <f>INDEX(RoutesPivot[DepAirport],MATCH($C5222,RoutesPivot[[RouteID]:[RouteID]],0))</f>
        <v>ORD</v>
      </c>
      <c r="N5222" t="str">
        <f>INDEX(RoutesPivot[AirportID],MATCH($C5222,RoutesPivot[[RouteID]:[RouteID]],0))</f>
        <v>PHL</v>
      </c>
      <c r="O5222">
        <f>INDEX(RoutesPivot[Distance],MATCH($C5222,RoutesPivot[[RouteID]:[RouteID]],0))</f>
        <v>580</v>
      </c>
      <c r="P5222">
        <f>INDEX(RoutesPivot[ListPrice],MATCH($C5222,RoutesPivot[[RouteID]:[RouteID]],0))</f>
        <v>275</v>
      </c>
      <c r="Q5222" t="str">
        <f>INDEX(AirportPivot[AirportName],MATCH($N5222,AirportPivot[[AirportID]:[AirportID]],0))</f>
        <v>Philadelphia International</v>
      </c>
      <c r="R5222">
        <f>INDEX(AirportPivot[Gates (number of available)],MATCH($N5222,AirportPivot[[AirportID]:[AirportID]],0))</f>
        <v>89</v>
      </c>
    </row>
    <row r="5223" spans="1:18" x14ac:dyDescent="0.25">
      <c r="A5223" s="3" t="s">
        <v>5255</v>
      </c>
      <c r="B5223" s="12">
        <v>41913</v>
      </c>
      <c r="C5223" s="4" t="s">
        <v>27</v>
      </c>
      <c r="D5223" s="4">
        <v>8.5</v>
      </c>
      <c r="E5223" s="4">
        <v>6</v>
      </c>
      <c r="F5223" s="5">
        <v>0.45833333333333331</v>
      </c>
      <c r="G5223" s="6">
        <v>200</v>
      </c>
      <c r="H5223" s="7">
        <v>37000</v>
      </c>
      <c r="I5223" s="7">
        <f>FlightsPivot[[#This Row],[Total Fare]]*10%</f>
        <v>3700</v>
      </c>
      <c r="J5223" s="7">
        <f>FlightsPivot[[#This Row],[Total Fare]]+FlightsPivot[[#This Row],[10% tax ]]</f>
        <v>40700</v>
      </c>
      <c r="K5223" s="4">
        <v>10</v>
      </c>
      <c r="L5223" s="4">
        <v>2014</v>
      </c>
      <c r="M5223" t="str">
        <f>INDEX(RoutesPivot[DepAirport],MATCH($C5223,RoutesPivot[[RouteID]:[RouteID]],0))</f>
        <v>ORD</v>
      </c>
      <c r="N5223" t="str">
        <f>INDEX(RoutesPivot[AirportID],MATCH($C5223,RoutesPivot[[RouteID]:[RouteID]],0))</f>
        <v>ATL</v>
      </c>
      <c r="O5223">
        <f>INDEX(RoutesPivot[Distance],MATCH($C5223,RoutesPivot[[RouteID]:[RouteID]],0))</f>
        <v>510</v>
      </c>
      <c r="P5223">
        <f>INDEX(RoutesPivot[ListPrice],MATCH($C5223,RoutesPivot[[RouteID]:[RouteID]],0))</f>
        <v>200</v>
      </c>
      <c r="Q5223" t="str">
        <f>INDEX(AirportPivot[AirportName],MATCH($N5223,AirportPivot[[AirportID]:[AirportID]],0))</f>
        <v>Hartsfield-Jackson Atlanta International</v>
      </c>
      <c r="R5223">
        <f>INDEX(AirportPivot[Gates (number of available)],MATCH($N5223,AirportPivot[[AirportID]:[AirportID]],0))</f>
        <v>100</v>
      </c>
    </row>
    <row r="5224" spans="1:18" x14ac:dyDescent="0.25">
      <c r="A5224" s="3" t="s">
        <v>5256</v>
      </c>
      <c r="B5224" s="12">
        <v>41747</v>
      </c>
      <c r="C5224" s="4" t="s">
        <v>33</v>
      </c>
      <c r="D5224" s="4">
        <v>2.6</v>
      </c>
      <c r="E5224" s="4">
        <v>110</v>
      </c>
      <c r="F5224" s="5">
        <v>0.79166666666666663</v>
      </c>
      <c r="G5224" s="6">
        <v>375</v>
      </c>
      <c r="H5224" s="7">
        <v>69375</v>
      </c>
      <c r="I5224" s="7">
        <f>FlightsPivot[[#This Row],[Total Fare]]*10%</f>
        <v>6937.5</v>
      </c>
      <c r="J5224" s="7">
        <f>FlightsPivot[[#This Row],[Total Fare]]+FlightsPivot[[#This Row],[10% tax ]]</f>
        <v>76312.5</v>
      </c>
      <c r="K5224" s="4">
        <v>4</v>
      </c>
      <c r="L5224" s="4">
        <v>2014</v>
      </c>
      <c r="M5224" t="str">
        <f>INDEX(RoutesPivot[DepAirport],MATCH($C5224,RoutesPivot[[RouteID]:[RouteID]],0))</f>
        <v>ORD</v>
      </c>
      <c r="N5224" t="str">
        <f>INDEX(RoutesPivot[AirportID],MATCH($C5224,RoutesPivot[[RouteID]:[RouteID]],0))</f>
        <v>SFO</v>
      </c>
      <c r="O5224">
        <f>INDEX(RoutesPivot[Distance],MATCH($C5224,RoutesPivot[[RouteID]:[RouteID]],0))</f>
        <v>1600</v>
      </c>
      <c r="P5224">
        <f>INDEX(RoutesPivot[ListPrice],MATCH($C5224,RoutesPivot[[RouteID]:[RouteID]],0))</f>
        <v>375</v>
      </c>
      <c r="Q5224" t="str">
        <f>INDEX(AirportPivot[AirportName],MATCH($N5224,AirportPivot[[AirportID]:[AirportID]],0))</f>
        <v>San Francisco International</v>
      </c>
      <c r="R5224">
        <f>INDEX(AirportPivot[Gates (number of available)],MATCH($N5224,AirportPivot[[AirportID]:[AirportID]],0))</f>
        <v>70</v>
      </c>
    </row>
    <row r="5225" spans="1:18" x14ac:dyDescent="0.25">
      <c r="A5225" s="3" t="s">
        <v>5257</v>
      </c>
      <c r="B5225" s="12">
        <v>42288</v>
      </c>
      <c r="C5225" s="4" t="s">
        <v>21</v>
      </c>
      <c r="D5225" s="4">
        <v>1.3</v>
      </c>
      <c r="E5225" s="4">
        <v>30</v>
      </c>
      <c r="F5225" s="5">
        <v>0.85416666666666663</v>
      </c>
      <c r="G5225" s="6">
        <v>125</v>
      </c>
      <c r="H5225" s="7">
        <v>23125</v>
      </c>
      <c r="I5225" s="7">
        <f>FlightsPivot[[#This Row],[Total Fare]]*10%</f>
        <v>2312.5</v>
      </c>
      <c r="J5225" s="7">
        <f>FlightsPivot[[#This Row],[Total Fare]]+FlightsPivot[[#This Row],[10% tax ]]</f>
        <v>25437.5</v>
      </c>
      <c r="K5225" s="4">
        <v>10</v>
      </c>
      <c r="L5225" s="4">
        <v>2015</v>
      </c>
      <c r="M5225" t="str">
        <f>INDEX(RoutesPivot[DepAirport],MATCH($C5225,RoutesPivot[[RouteID]:[RouteID]],0))</f>
        <v>ORD</v>
      </c>
      <c r="N5225" t="str">
        <f>INDEX(RoutesPivot[AirportID],MATCH($C5225,RoutesPivot[[RouteID]:[RouteID]],0))</f>
        <v>CLT</v>
      </c>
      <c r="O5225">
        <f>INDEX(RoutesPivot[Distance],MATCH($C5225,RoutesPivot[[RouteID]:[RouteID]],0))</f>
        <v>700</v>
      </c>
      <c r="P5225">
        <f>INDEX(RoutesPivot[ListPrice],MATCH($C5225,RoutesPivot[[RouteID]:[RouteID]],0))</f>
        <v>125</v>
      </c>
      <c r="Q5225" t="str">
        <f>INDEX(AirportPivot[AirportName],MATCH($N5225,AirportPivot[[AirportID]:[AirportID]],0))</f>
        <v>Charlotte/Douglas International</v>
      </c>
      <c r="R5225">
        <f>INDEX(AirportPivot[Gates (number of available)],MATCH($N5225,AirportPivot[[AirportID]:[AirportID]],0))</f>
        <v>65</v>
      </c>
    </row>
    <row r="5226" spans="1:18" x14ac:dyDescent="0.25">
      <c r="A5226" s="3" t="s">
        <v>5258</v>
      </c>
      <c r="B5226" s="12">
        <v>42322</v>
      </c>
      <c r="C5226" s="4" t="s">
        <v>80</v>
      </c>
      <c r="D5226" s="4">
        <v>0.7</v>
      </c>
      <c r="E5226" s="4">
        <v>33</v>
      </c>
      <c r="F5226" s="5">
        <v>0.75</v>
      </c>
      <c r="G5226" s="6">
        <v>300</v>
      </c>
      <c r="H5226" s="7">
        <v>55500</v>
      </c>
      <c r="I5226" s="7">
        <f>FlightsPivot[[#This Row],[Total Fare]]*10%</f>
        <v>5550</v>
      </c>
      <c r="J5226" s="7">
        <f>FlightsPivot[[#This Row],[Total Fare]]+FlightsPivot[[#This Row],[10% tax ]]</f>
        <v>61050</v>
      </c>
      <c r="K5226" s="4">
        <v>11</v>
      </c>
      <c r="L5226" s="4">
        <v>2015</v>
      </c>
      <c r="M5226" t="str">
        <f>INDEX(RoutesPivot[DepAirport],MATCH($C5226,RoutesPivot[[RouteID]:[RouteID]],0))</f>
        <v>ORD</v>
      </c>
      <c r="N5226" t="str">
        <f>INDEX(RoutesPivot[AirportID],MATCH($C5226,RoutesPivot[[RouteID]:[RouteID]],0))</f>
        <v>MIA</v>
      </c>
      <c r="O5226">
        <f>INDEX(RoutesPivot[Distance],MATCH($C5226,RoutesPivot[[RouteID]:[RouteID]],0))</f>
        <v>1000</v>
      </c>
      <c r="P5226">
        <f>INDEX(RoutesPivot[ListPrice],MATCH($C5226,RoutesPivot[[RouteID]:[RouteID]],0))</f>
        <v>300</v>
      </c>
      <c r="Q5226" t="str">
        <f>INDEX(AirportPivot[AirportName],MATCH($N5226,AirportPivot[[AirportID]:[AirportID]],0))</f>
        <v>Miami International</v>
      </c>
      <c r="R5226">
        <f>INDEX(AirportPivot[Gates (number of available)],MATCH($N5226,AirportPivot[[AirportID]:[AirportID]],0))</f>
        <v>80</v>
      </c>
    </row>
    <row r="5227" spans="1:18" x14ac:dyDescent="0.25">
      <c r="A5227" s="3" t="s">
        <v>5259</v>
      </c>
      <c r="B5227" s="12">
        <v>42179</v>
      </c>
      <c r="C5227" s="4" t="s">
        <v>83</v>
      </c>
      <c r="D5227" s="4">
        <v>0.9</v>
      </c>
      <c r="E5227" s="4">
        <v>5</v>
      </c>
      <c r="F5227" s="5">
        <v>0.89583333333333337</v>
      </c>
      <c r="G5227" s="6">
        <v>264</v>
      </c>
      <c r="H5227" s="7">
        <v>48840</v>
      </c>
      <c r="I5227" s="7">
        <f>FlightsPivot[[#This Row],[Total Fare]]*10%</f>
        <v>4884</v>
      </c>
      <c r="J5227" s="7">
        <f>FlightsPivot[[#This Row],[Total Fare]]+FlightsPivot[[#This Row],[10% tax ]]</f>
        <v>53724</v>
      </c>
      <c r="K5227" s="4">
        <v>6</v>
      </c>
      <c r="L5227" s="4">
        <v>2015</v>
      </c>
      <c r="M5227" t="str">
        <f>INDEX(RoutesPivot[DepAirport],MATCH($C5227,RoutesPivot[[RouteID]:[RouteID]],0))</f>
        <v>ORD</v>
      </c>
      <c r="N5227" t="str">
        <f>INDEX(RoutesPivot[AirportID],MATCH($C5227,RoutesPivot[[RouteID]:[RouteID]],0))</f>
        <v>BWI</v>
      </c>
      <c r="O5227">
        <f>INDEX(RoutesPivot[Distance],MATCH($C5227,RoutesPivot[[RouteID]:[RouteID]],0))</f>
        <v>520</v>
      </c>
      <c r="P5227">
        <f>INDEX(RoutesPivot[ListPrice],MATCH($C5227,RoutesPivot[[RouteID]:[RouteID]],0))</f>
        <v>240</v>
      </c>
      <c r="Q5227" t="str">
        <f>INDEX(AirportPivot[AirportName],MATCH($N5227,AirportPivot[[AirportID]:[AirportID]],0))</f>
        <v>Baltimore/Washington International Thurgood Marshall</v>
      </c>
      <c r="R5227">
        <f>INDEX(AirportPivot[Gates (number of available)],MATCH($N5227,AirportPivot[[AirportID]:[AirportID]],0))</f>
        <v>58</v>
      </c>
    </row>
    <row r="5228" spans="1:18" x14ac:dyDescent="0.25">
      <c r="A5228" s="3" t="s">
        <v>5260</v>
      </c>
      <c r="B5228" s="12">
        <v>42041</v>
      </c>
      <c r="C5228" s="4" t="s">
        <v>23</v>
      </c>
      <c r="D5228" s="4">
        <v>1.3</v>
      </c>
      <c r="E5228" s="4">
        <v>50</v>
      </c>
      <c r="F5228" s="5">
        <v>0.29166666666666669</v>
      </c>
      <c r="G5228" s="6">
        <v>300</v>
      </c>
      <c r="H5228" s="7">
        <v>49500</v>
      </c>
      <c r="I5228" s="7">
        <f>FlightsPivot[[#This Row],[Total Fare]]*10%</f>
        <v>4950</v>
      </c>
      <c r="J5228" s="7">
        <f>FlightsPivot[[#This Row],[Total Fare]]+FlightsPivot[[#This Row],[10% tax ]]</f>
        <v>54450</v>
      </c>
      <c r="K5228" s="4">
        <v>2</v>
      </c>
      <c r="L5228" s="4">
        <v>2015</v>
      </c>
      <c r="M5228" t="str">
        <f>INDEX(RoutesPivot[DepAirport],MATCH($C5228,RoutesPivot[[RouteID]:[RouteID]],0))</f>
        <v>ORD</v>
      </c>
      <c r="N5228" t="str">
        <f>INDEX(RoutesPivot[AirportID],MATCH($C5228,RoutesPivot[[RouteID]:[RouteID]],0))</f>
        <v>DEN</v>
      </c>
      <c r="O5228">
        <f>INDEX(RoutesPivot[Distance],MATCH($C5228,RoutesPivot[[RouteID]:[RouteID]],0))</f>
        <v>800</v>
      </c>
      <c r="P5228">
        <f>INDEX(RoutesPivot[ListPrice],MATCH($C5228,RoutesPivot[[RouteID]:[RouteID]],0))</f>
        <v>300</v>
      </c>
      <c r="Q5228" t="str">
        <f>INDEX(AirportPivot[AirportName],MATCH($N5228,AirportPivot[[AirportID]:[AirportID]],0))</f>
        <v>Denver International</v>
      </c>
      <c r="R5228">
        <f>INDEX(AirportPivot[Gates (number of available)],MATCH($N5228,AirportPivot[[AirportID]:[AirportID]],0))</f>
        <v>75</v>
      </c>
    </row>
    <row r="5229" spans="1:18" x14ac:dyDescent="0.25">
      <c r="A5229" s="3" t="s">
        <v>5261</v>
      </c>
      <c r="B5229" s="12">
        <v>42172</v>
      </c>
      <c r="C5229" s="4" t="s">
        <v>21</v>
      </c>
      <c r="D5229" s="4">
        <v>2.2000000000000002</v>
      </c>
      <c r="E5229" s="4">
        <v>135</v>
      </c>
      <c r="F5229" s="5">
        <v>0.29166666666666669</v>
      </c>
      <c r="G5229" s="6">
        <v>137.5</v>
      </c>
      <c r="H5229" s="7">
        <v>25437.5</v>
      </c>
      <c r="I5229" s="7">
        <f>FlightsPivot[[#This Row],[Total Fare]]*10%</f>
        <v>2543.75</v>
      </c>
      <c r="J5229" s="7">
        <f>FlightsPivot[[#This Row],[Total Fare]]+FlightsPivot[[#This Row],[10% tax ]]</f>
        <v>27981.25</v>
      </c>
      <c r="K5229" s="4">
        <v>6</v>
      </c>
      <c r="L5229" s="4">
        <v>2015</v>
      </c>
      <c r="M5229" t="str">
        <f>INDEX(RoutesPivot[DepAirport],MATCH($C5229,RoutesPivot[[RouteID]:[RouteID]],0))</f>
        <v>ORD</v>
      </c>
      <c r="N5229" t="str">
        <f>INDEX(RoutesPivot[AirportID],MATCH($C5229,RoutesPivot[[RouteID]:[RouteID]],0))</f>
        <v>CLT</v>
      </c>
      <c r="O5229">
        <f>INDEX(RoutesPivot[Distance],MATCH($C5229,RoutesPivot[[RouteID]:[RouteID]],0))</f>
        <v>700</v>
      </c>
      <c r="P5229">
        <f>INDEX(RoutesPivot[ListPrice],MATCH($C5229,RoutesPivot[[RouteID]:[RouteID]],0))</f>
        <v>125</v>
      </c>
      <c r="Q5229" t="str">
        <f>INDEX(AirportPivot[AirportName],MATCH($N5229,AirportPivot[[AirportID]:[AirportID]],0))</f>
        <v>Charlotte/Douglas International</v>
      </c>
      <c r="R5229">
        <f>INDEX(AirportPivot[Gates (number of available)],MATCH($N5229,AirportPivot[[AirportID]:[AirportID]],0))</f>
        <v>65</v>
      </c>
    </row>
    <row r="5230" spans="1:18" x14ac:dyDescent="0.25">
      <c r="A5230" s="3" t="s">
        <v>5262</v>
      </c>
      <c r="B5230" s="12">
        <v>41850</v>
      </c>
      <c r="C5230" s="4" t="s">
        <v>80</v>
      </c>
      <c r="D5230" s="4">
        <v>0.4</v>
      </c>
      <c r="E5230" s="4">
        <v>14</v>
      </c>
      <c r="F5230" s="5">
        <v>0.70833333333333337</v>
      </c>
      <c r="G5230" s="6">
        <v>330</v>
      </c>
      <c r="H5230" s="7">
        <v>61050</v>
      </c>
      <c r="I5230" s="7">
        <f>FlightsPivot[[#This Row],[Total Fare]]*10%</f>
        <v>6105</v>
      </c>
      <c r="J5230" s="7">
        <f>FlightsPivot[[#This Row],[Total Fare]]+FlightsPivot[[#This Row],[10% tax ]]</f>
        <v>67155</v>
      </c>
      <c r="K5230" s="4">
        <v>7</v>
      </c>
      <c r="L5230" s="4">
        <v>2014</v>
      </c>
      <c r="M5230" t="str">
        <f>INDEX(RoutesPivot[DepAirport],MATCH($C5230,RoutesPivot[[RouteID]:[RouteID]],0))</f>
        <v>ORD</v>
      </c>
      <c r="N5230" t="str">
        <f>INDEX(RoutesPivot[AirportID],MATCH($C5230,RoutesPivot[[RouteID]:[RouteID]],0))</f>
        <v>MIA</v>
      </c>
      <c r="O5230">
        <f>INDEX(RoutesPivot[Distance],MATCH($C5230,RoutesPivot[[RouteID]:[RouteID]],0))</f>
        <v>1000</v>
      </c>
      <c r="P5230">
        <f>INDEX(RoutesPivot[ListPrice],MATCH($C5230,RoutesPivot[[RouteID]:[RouteID]],0))</f>
        <v>300</v>
      </c>
      <c r="Q5230" t="str">
        <f>INDEX(AirportPivot[AirportName],MATCH($N5230,AirportPivot[[AirportID]:[AirportID]],0))</f>
        <v>Miami International</v>
      </c>
      <c r="R5230">
        <f>INDEX(AirportPivot[Gates (number of available)],MATCH($N5230,AirportPivot[[AirportID]:[AirportID]],0))</f>
        <v>80</v>
      </c>
    </row>
    <row r="5231" spans="1:18" x14ac:dyDescent="0.25">
      <c r="A5231" s="3" t="s">
        <v>5263</v>
      </c>
      <c r="B5231" s="12">
        <v>41995</v>
      </c>
      <c r="C5231" s="4" t="s">
        <v>21</v>
      </c>
      <c r="D5231" s="4">
        <v>2.2000000000000002</v>
      </c>
      <c r="E5231" s="4">
        <v>143</v>
      </c>
      <c r="F5231" s="5">
        <v>0.35416666666666669</v>
      </c>
      <c r="G5231" s="6">
        <v>175</v>
      </c>
      <c r="H5231" s="7">
        <v>32375</v>
      </c>
      <c r="I5231" s="7">
        <f>FlightsPivot[[#This Row],[Total Fare]]*10%</f>
        <v>3237.5</v>
      </c>
      <c r="J5231" s="7">
        <f>FlightsPivot[[#This Row],[Total Fare]]+FlightsPivot[[#This Row],[10% tax ]]</f>
        <v>35612.5</v>
      </c>
      <c r="K5231" s="4">
        <v>12</v>
      </c>
      <c r="L5231" s="4">
        <v>2014</v>
      </c>
      <c r="M5231" t="str">
        <f>INDEX(RoutesPivot[DepAirport],MATCH($C5231,RoutesPivot[[RouteID]:[RouteID]],0))</f>
        <v>ORD</v>
      </c>
      <c r="N5231" t="str">
        <f>INDEX(RoutesPivot[AirportID],MATCH($C5231,RoutesPivot[[RouteID]:[RouteID]],0))</f>
        <v>CLT</v>
      </c>
      <c r="O5231">
        <f>INDEX(RoutesPivot[Distance],MATCH($C5231,RoutesPivot[[RouteID]:[RouteID]],0))</f>
        <v>700</v>
      </c>
      <c r="P5231">
        <f>INDEX(RoutesPivot[ListPrice],MATCH($C5231,RoutesPivot[[RouteID]:[RouteID]],0))</f>
        <v>125</v>
      </c>
      <c r="Q5231" t="str">
        <f>INDEX(AirportPivot[AirportName],MATCH($N5231,AirportPivot[[AirportID]:[AirportID]],0))</f>
        <v>Charlotte/Douglas International</v>
      </c>
      <c r="R5231">
        <f>INDEX(AirportPivot[Gates (number of available)],MATCH($N5231,AirportPivot[[AirportID]:[AirportID]],0))</f>
        <v>65</v>
      </c>
    </row>
    <row r="5232" spans="1:18" x14ac:dyDescent="0.25">
      <c r="A5232" s="3" t="s">
        <v>5264</v>
      </c>
      <c r="B5232" s="12">
        <v>42086</v>
      </c>
      <c r="C5232" s="4" t="s">
        <v>70</v>
      </c>
      <c r="D5232" s="4">
        <v>2.5</v>
      </c>
      <c r="E5232" s="4">
        <v>72</v>
      </c>
      <c r="F5232" s="5">
        <v>0.33333333333333331</v>
      </c>
      <c r="G5232" s="6">
        <v>275</v>
      </c>
      <c r="H5232" s="7">
        <v>49775</v>
      </c>
      <c r="I5232" s="7">
        <f>FlightsPivot[[#This Row],[Total Fare]]*10%</f>
        <v>4977.5</v>
      </c>
      <c r="J5232" s="7">
        <f>FlightsPivot[[#This Row],[Total Fare]]+FlightsPivot[[#This Row],[10% tax ]]</f>
        <v>54752.5</v>
      </c>
      <c r="K5232" s="4">
        <v>3</v>
      </c>
      <c r="L5232" s="4">
        <v>2015</v>
      </c>
      <c r="M5232" t="str">
        <f>INDEX(RoutesPivot[DepAirport],MATCH($C5232,RoutesPivot[[RouteID]:[RouteID]],0))</f>
        <v>ORD</v>
      </c>
      <c r="N5232" t="str">
        <f>INDEX(RoutesPivot[AirportID],MATCH($C5232,RoutesPivot[[RouteID]:[RouteID]],0))</f>
        <v>LAS</v>
      </c>
      <c r="O5232">
        <f>INDEX(RoutesPivot[Distance],MATCH($C5232,RoutesPivot[[RouteID]:[RouteID]],0))</f>
        <v>1100</v>
      </c>
      <c r="P5232">
        <f>INDEX(RoutesPivot[ListPrice],MATCH($C5232,RoutesPivot[[RouteID]:[RouteID]],0))</f>
        <v>275</v>
      </c>
      <c r="Q5232" t="str">
        <f>INDEX(AirportPivot[AirportName],MATCH($N5232,AirportPivot[[AirportID]:[AirportID]],0))</f>
        <v>McCarran International</v>
      </c>
      <c r="R5232">
        <f>INDEX(AirportPivot[Gates (number of available)],MATCH($N5232,AirportPivot[[AirportID]:[AirportID]],0))</f>
        <v>68</v>
      </c>
    </row>
    <row r="5233" spans="1:18" x14ac:dyDescent="0.25">
      <c r="A5233" s="3" t="s">
        <v>5265</v>
      </c>
      <c r="B5233" s="12">
        <v>42322</v>
      </c>
      <c r="C5233" s="4" t="s">
        <v>23</v>
      </c>
      <c r="D5233" s="4">
        <v>0.5</v>
      </c>
      <c r="E5233" s="4">
        <v>184</v>
      </c>
      <c r="F5233" s="5">
        <v>0.35416666666666669</v>
      </c>
      <c r="G5233" s="6">
        <v>300</v>
      </c>
      <c r="H5233" s="7">
        <v>49500</v>
      </c>
      <c r="I5233" s="7">
        <f>FlightsPivot[[#This Row],[Total Fare]]*10%</f>
        <v>4950</v>
      </c>
      <c r="J5233" s="7">
        <f>FlightsPivot[[#This Row],[Total Fare]]+FlightsPivot[[#This Row],[10% tax ]]</f>
        <v>54450</v>
      </c>
      <c r="K5233" s="4">
        <v>11</v>
      </c>
      <c r="L5233" s="4">
        <v>2015</v>
      </c>
      <c r="M5233" t="str">
        <f>INDEX(RoutesPivot[DepAirport],MATCH($C5233,RoutesPivot[[RouteID]:[RouteID]],0))</f>
        <v>ORD</v>
      </c>
      <c r="N5233" t="str">
        <f>INDEX(RoutesPivot[AirportID],MATCH($C5233,RoutesPivot[[RouteID]:[RouteID]],0))</f>
        <v>DEN</v>
      </c>
      <c r="O5233">
        <f>INDEX(RoutesPivot[Distance],MATCH($C5233,RoutesPivot[[RouteID]:[RouteID]],0))</f>
        <v>800</v>
      </c>
      <c r="P5233">
        <f>INDEX(RoutesPivot[ListPrice],MATCH($C5233,RoutesPivot[[RouteID]:[RouteID]],0))</f>
        <v>300</v>
      </c>
      <c r="Q5233" t="str">
        <f>INDEX(AirportPivot[AirportName],MATCH($N5233,AirportPivot[[AirportID]:[AirportID]],0))</f>
        <v>Denver International</v>
      </c>
      <c r="R5233">
        <f>INDEX(AirportPivot[Gates (number of available)],MATCH($N5233,AirportPivot[[AirportID]:[AirportID]],0))</f>
        <v>75</v>
      </c>
    </row>
    <row r="5234" spans="1:18" x14ac:dyDescent="0.25">
      <c r="A5234" s="3" t="s">
        <v>5266</v>
      </c>
      <c r="B5234" s="12">
        <v>41854</v>
      </c>
      <c r="C5234" s="4" t="s">
        <v>86</v>
      </c>
      <c r="D5234" s="4">
        <v>0.8</v>
      </c>
      <c r="E5234" s="4">
        <v>139</v>
      </c>
      <c r="F5234" s="5">
        <v>0.64583333333333337</v>
      </c>
      <c r="G5234" s="6">
        <v>126.5</v>
      </c>
      <c r="H5234" s="7">
        <v>23402.5</v>
      </c>
      <c r="I5234" s="7">
        <f>FlightsPivot[[#This Row],[Total Fare]]*10%</f>
        <v>2340.25</v>
      </c>
      <c r="J5234" s="7">
        <f>FlightsPivot[[#This Row],[Total Fare]]+FlightsPivot[[#This Row],[10% tax ]]</f>
        <v>25742.75</v>
      </c>
      <c r="K5234" s="4">
        <v>8</v>
      </c>
      <c r="L5234" s="4">
        <v>2014</v>
      </c>
      <c r="M5234" t="str">
        <f>INDEX(RoutesPivot[DepAirport],MATCH($C5234,RoutesPivot[[RouteID]:[RouteID]],0))</f>
        <v>ORD</v>
      </c>
      <c r="N5234" t="str">
        <f>INDEX(RoutesPivot[AirportID],MATCH($C5234,RoutesPivot[[RouteID]:[RouteID]],0))</f>
        <v>DTW</v>
      </c>
      <c r="O5234">
        <f>INDEX(RoutesPivot[Distance],MATCH($C5234,RoutesPivot[[RouteID]:[RouteID]],0))</f>
        <v>200</v>
      </c>
      <c r="P5234">
        <f>INDEX(RoutesPivot[ListPrice],MATCH($C5234,RoutesPivot[[RouteID]:[RouteID]],0))</f>
        <v>115</v>
      </c>
      <c r="Q5234" t="str">
        <f>INDEX(AirportPivot[AirportName],MATCH($N5234,AirportPivot[[AirportID]:[AirportID]],0))</f>
        <v>Detroit Metropolitan Wayne County</v>
      </c>
      <c r="R5234">
        <f>INDEX(AirportPivot[Gates (number of available)],MATCH($N5234,AirportPivot[[AirportID]:[AirportID]],0))</f>
        <v>60</v>
      </c>
    </row>
    <row r="5235" spans="1:18" x14ac:dyDescent="0.25">
      <c r="A5235" s="3" t="s">
        <v>5267</v>
      </c>
      <c r="B5235" s="12">
        <v>41830</v>
      </c>
      <c r="C5235" s="4" t="s">
        <v>37</v>
      </c>
      <c r="D5235" s="4">
        <v>1.2</v>
      </c>
      <c r="E5235" s="4">
        <v>155</v>
      </c>
      <c r="F5235" s="5">
        <v>0.83333333333333337</v>
      </c>
      <c r="G5235" s="6">
        <v>385</v>
      </c>
      <c r="H5235" s="7">
        <v>63525</v>
      </c>
      <c r="I5235" s="7">
        <f>FlightsPivot[[#This Row],[Total Fare]]*10%</f>
        <v>6352.5</v>
      </c>
      <c r="J5235" s="7">
        <f>FlightsPivot[[#This Row],[Total Fare]]+FlightsPivot[[#This Row],[10% tax ]]</f>
        <v>69877.5</v>
      </c>
      <c r="K5235" s="4">
        <v>7</v>
      </c>
      <c r="L5235" s="4">
        <v>2014</v>
      </c>
      <c r="M5235" t="str">
        <f>INDEX(RoutesPivot[DepAirport],MATCH($C5235,RoutesPivot[[RouteID]:[RouteID]],0))</f>
        <v>ORD</v>
      </c>
      <c r="N5235" t="str">
        <f>INDEX(RoutesPivot[AirportID],MATCH($C5235,RoutesPivot[[RouteID]:[RouteID]],0))</f>
        <v>SEA</v>
      </c>
      <c r="O5235">
        <f>INDEX(RoutesPivot[Distance],MATCH($C5235,RoutesPivot[[RouteID]:[RouteID]],0))</f>
        <v>1500</v>
      </c>
      <c r="P5235">
        <f>INDEX(RoutesPivot[ListPrice],MATCH($C5235,RoutesPivot[[RouteID]:[RouteID]],0))</f>
        <v>350</v>
      </c>
      <c r="Q5235" t="str">
        <f>INDEX(AirportPivot[AirportName],MATCH($N5235,AirportPivot[[AirportID]:[AirportID]],0))</f>
        <v>Seattle-Tacoma International</v>
      </c>
      <c r="R5235">
        <f>INDEX(AirportPivot[Gates (number of available)],MATCH($N5235,AirportPivot[[AirportID]:[AirportID]],0))</f>
        <v>58</v>
      </c>
    </row>
    <row r="5236" spans="1:18" x14ac:dyDescent="0.25">
      <c r="A5236" s="3" t="s">
        <v>5268</v>
      </c>
      <c r="B5236" s="12">
        <v>42088</v>
      </c>
      <c r="C5236" s="4" t="s">
        <v>80</v>
      </c>
      <c r="D5236" s="4">
        <v>3.1</v>
      </c>
      <c r="E5236" s="4">
        <v>185</v>
      </c>
      <c r="F5236" s="5">
        <v>0.54166666666666663</v>
      </c>
      <c r="G5236" s="6">
        <v>300</v>
      </c>
      <c r="H5236" s="7">
        <v>49500</v>
      </c>
      <c r="I5236" s="7">
        <f>FlightsPivot[[#This Row],[Total Fare]]*10%</f>
        <v>4950</v>
      </c>
      <c r="J5236" s="7">
        <f>FlightsPivot[[#This Row],[Total Fare]]+FlightsPivot[[#This Row],[10% tax ]]</f>
        <v>54450</v>
      </c>
      <c r="K5236" s="4">
        <v>3</v>
      </c>
      <c r="L5236" s="4">
        <v>2015</v>
      </c>
      <c r="M5236" t="str">
        <f>INDEX(RoutesPivot[DepAirport],MATCH($C5236,RoutesPivot[[RouteID]:[RouteID]],0))</f>
        <v>ORD</v>
      </c>
      <c r="N5236" t="str">
        <f>INDEX(RoutesPivot[AirportID],MATCH($C5236,RoutesPivot[[RouteID]:[RouteID]],0))</f>
        <v>MIA</v>
      </c>
      <c r="O5236">
        <f>INDEX(RoutesPivot[Distance],MATCH($C5236,RoutesPivot[[RouteID]:[RouteID]],0))</f>
        <v>1000</v>
      </c>
      <c r="P5236">
        <f>INDEX(RoutesPivot[ListPrice],MATCH($C5236,RoutesPivot[[RouteID]:[RouteID]],0))</f>
        <v>300</v>
      </c>
      <c r="Q5236" t="str">
        <f>INDEX(AirportPivot[AirportName],MATCH($N5236,AirportPivot[[AirportID]:[AirportID]],0))</f>
        <v>Miami International</v>
      </c>
      <c r="R5236">
        <f>INDEX(AirportPivot[Gates (number of available)],MATCH($N5236,AirportPivot[[AirportID]:[AirportID]],0))</f>
        <v>80</v>
      </c>
    </row>
    <row r="5237" spans="1:18" x14ac:dyDescent="0.25">
      <c r="A5237" s="3" t="s">
        <v>5269</v>
      </c>
      <c r="B5237" s="12">
        <v>42222</v>
      </c>
      <c r="C5237" s="4" t="s">
        <v>15</v>
      </c>
      <c r="D5237" s="4">
        <v>2.1</v>
      </c>
      <c r="E5237" s="4">
        <v>27</v>
      </c>
      <c r="F5237" s="5">
        <v>0.29166666666666669</v>
      </c>
      <c r="G5237" s="6">
        <v>247.5</v>
      </c>
      <c r="H5237" s="7">
        <v>45787.5</v>
      </c>
      <c r="I5237" s="7">
        <f>FlightsPivot[[#This Row],[Total Fare]]*10%</f>
        <v>4578.75</v>
      </c>
      <c r="J5237" s="7">
        <f>FlightsPivot[[#This Row],[Total Fare]]+FlightsPivot[[#This Row],[10% tax ]]</f>
        <v>50366.25</v>
      </c>
      <c r="K5237" s="4">
        <v>8</v>
      </c>
      <c r="L5237" s="4">
        <v>2015</v>
      </c>
      <c r="M5237" t="str">
        <f>INDEX(RoutesPivot[DepAirport],MATCH($C5237,RoutesPivot[[RouteID]:[RouteID]],0))</f>
        <v>ORD</v>
      </c>
      <c r="N5237" t="str">
        <f>INDEX(RoutesPivot[AirportID],MATCH($C5237,RoutesPivot[[RouteID]:[RouteID]],0))</f>
        <v>EWR</v>
      </c>
      <c r="O5237">
        <f>INDEX(RoutesPivot[Distance],MATCH($C5237,RoutesPivot[[RouteID]:[RouteID]],0))</f>
        <v>600</v>
      </c>
      <c r="P5237">
        <f>INDEX(RoutesPivot[ListPrice],MATCH($C5237,RoutesPivot[[RouteID]:[RouteID]],0))</f>
        <v>225</v>
      </c>
      <c r="Q5237" t="str">
        <f>INDEX(AirportPivot[AirportName],MATCH($N5237,AirportPivot[[AirportID]:[AirportID]],0))</f>
        <v>Newark Liberty International</v>
      </c>
      <c r="R5237">
        <f>INDEX(AirportPivot[Gates (number of available)],MATCH($N5237,AirportPivot[[AirportID]:[AirportID]],0))</f>
        <v>82</v>
      </c>
    </row>
    <row r="5238" spans="1:18" x14ac:dyDescent="0.25">
      <c r="A5238" s="3" t="s">
        <v>5270</v>
      </c>
      <c r="B5238" s="12">
        <v>41774</v>
      </c>
      <c r="C5238" s="4" t="s">
        <v>70</v>
      </c>
      <c r="D5238" s="4">
        <v>1.1000000000000001</v>
      </c>
      <c r="E5238" s="4">
        <v>97</v>
      </c>
      <c r="F5238" s="5">
        <v>0.70833333333333337</v>
      </c>
      <c r="G5238" s="6">
        <v>275</v>
      </c>
      <c r="H5238" s="7">
        <v>50875</v>
      </c>
      <c r="I5238" s="7">
        <f>FlightsPivot[[#This Row],[Total Fare]]*10%</f>
        <v>5087.5</v>
      </c>
      <c r="J5238" s="7">
        <f>FlightsPivot[[#This Row],[Total Fare]]+FlightsPivot[[#This Row],[10% tax ]]</f>
        <v>55962.5</v>
      </c>
      <c r="K5238" s="4">
        <v>5</v>
      </c>
      <c r="L5238" s="4">
        <v>2014</v>
      </c>
      <c r="M5238" t="str">
        <f>INDEX(RoutesPivot[DepAirport],MATCH($C5238,RoutesPivot[[RouteID]:[RouteID]],0))</f>
        <v>ORD</v>
      </c>
      <c r="N5238" t="str">
        <f>INDEX(RoutesPivot[AirportID],MATCH($C5238,RoutesPivot[[RouteID]:[RouteID]],0))</f>
        <v>LAS</v>
      </c>
      <c r="O5238">
        <f>INDEX(RoutesPivot[Distance],MATCH($C5238,RoutesPivot[[RouteID]:[RouteID]],0))</f>
        <v>1100</v>
      </c>
      <c r="P5238">
        <f>INDEX(RoutesPivot[ListPrice],MATCH($C5238,RoutesPivot[[RouteID]:[RouteID]],0))</f>
        <v>275</v>
      </c>
      <c r="Q5238" t="str">
        <f>INDEX(AirportPivot[AirportName],MATCH($N5238,AirportPivot[[AirportID]:[AirportID]],0))</f>
        <v>McCarran International</v>
      </c>
      <c r="R5238">
        <f>INDEX(AirportPivot[Gates (number of available)],MATCH($N5238,AirportPivot[[AirportID]:[AirportID]],0))</f>
        <v>68</v>
      </c>
    </row>
    <row r="5239" spans="1:18" x14ac:dyDescent="0.25">
      <c r="A5239" s="3" t="s">
        <v>5271</v>
      </c>
      <c r="B5239" s="12">
        <v>41890</v>
      </c>
      <c r="C5239" s="4" t="s">
        <v>33</v>
      </c>
      <c r="D5239" s="4">
        <v>2</v>
      </c>
      <c r="E5239" s="4">
        <v>121</v>
      </c>
      <c r="F5239" s="5">
        <v>0.45833333333333331</v>
      </c>
      <c r="G5239" s="6">
        <v>375</v>
      </c>
      <c r="H5239" s="7">
        <v>69375</v>
      </c>
      <c r="I5239" s="7">
        <f>FlightsPivot[[#This Row],[Total Fare]]*10%</f>
        <v>6937.5</v>
      </c>
      <c r="J5239" s="7">
        <f>FlightsPivot[[#This Row],[Total Fare]]+FlightsPivot[[#This Row],[10% tax ]]</f>
        <v>76312.5</v>
      </c>
      <c r="K5239" s="4">
        <v>9</v>
      </c>
      <c r="L5239" s="4">
        <v>2014</v>
      </c>
      <c r="M5239" t="str">
        <f>INDEX(RoutesPivot[DepAirport],MATCH($C5239,RoutesPivot[[RouteID]:[RouteID]],0))</f>
        <v>ORD</v>
      </c>
      <c r="N5239" t="str">
        <f>INDEX(RoutesPivot[AirportID],MATCH($C5239,RoutesPivot[[RouteID]:[RouteID]],0))</f>
        <v>SFO</v>
      </c>
      <c r="O5239">
        <f>INDEX(RoutesPivot[Distance],MATCH($C5239,RoutesPivot[[RouteID]:[RouteID]],0))</f>
        <v>1600</v>
      </c>
      <c r="P5239">
        <f>INDEX(RoutesPivot[ListPrice],MATCH($C5239,RoutesPivot[[RouteID]:[RouteID]],0))</f>
        <v>375</v>
      </c>
      <c r="Q5239" t="str">
        <f>INDEX(AirportPivot[AirportName],MATCH($N5239,AirportPivot[[AirportID]:[AirportID]],0))</f>
        <v>San Francisco International</v>
      </c>
      <c r="R5239">
        <f>INDEX(AirportPivot[Gates (number of available)],MATCH($N5239,AirportPivot[[AirportID]:[AirportID]],0))</f>
        <v>70</v>
      </c>
    </row>
    <row r="5240" spans="1:18" x14ac:dyDescent="0.25">
      <c r="A5240" s="3" t="s">
        <v>5272</v>
      </c>
      <c r="B5240" s="12">
        <v>41841</v>
      </c>
      <c r="C5240" s="4" t="s">
        <v>17</v>
      </c>
      <c r="D5240" s="4">
        <v>7</v>
      </c>
      <c r="E5240" s="4">
        <v>98</v>
      </c>
      <c r="F5240" s="5">
        <v>0.29166666666666669</v>
      </c>
      <c r="G5240" s="6">
        <v>385</v>
      </c>
      <c r="H5240" s="7">
        <v>71225</v>
      </c>
      <c r="I5240" s="7">
        <f>FlightsPivot[[#This Row],[Total Fare]]*10%</f>
        <v>7122.5</v>
      </c>
      <c r="J5240" s="7">
        <f>FlightsPivot[[#This Row],[Total Fare]]+FlightsPivot[[#This Row],[10% tax ]]</f>
        <v>78347.5</v>
      </c>
      <c r="K5240" s="4">
        <v>7</v>
      </c>
      <c r="L5240" s="4">
        <v>2014</v>
      </c>
      <c r="M5240" t="str">
        <f>INDEX(RoutesPivot[DepAirport],MATCH($C5240,RoutesPivot[[RouteID]:[RouteID]],0))</f>
        <v>ORD</v>
      </c>
      <c r="N5240" t="str">
        <f>INDEX(RoutesPivot[AirportID],MATCH($C5240,RoutesPivot[[RouteID]:[RouteID]],0))</f>
        <v>LAX</v>
      </c>
      <c r="O5240">
        <f>INDEX(RoutesPivot[Distance],MATCH($C5240,RoutesPivot[[RouteID]:[RouteID]],0))</f>
        <v>1518</v>
      </c>
      <c r="P5240">
        <f>INDEX(RoutesPivot[ListPrice],MATCH($C5240,RoutesPivot[[RouteID]:[RouteID]],0))</f>
        <v>350</v>
      </c>
      <c r="Q5240" t="str">
        <f>INDEX(AirportPivot[AirportName],MATCH($N5240,AirportPivot[[AirportID]:[AirportID]],0))</f>
        <v>Los Angeles International</v>
      </c>
      <c r="R5240">
        <f>INDEX(AirportPivot[Gates (number of available)],MATCH($N5240,AirportPivot[[AirportID]:[AirportID]],0))</f>
        <v>86</v>
      </c>
    </row>
    <row r="5241" spans="1:18" x14ac:dyDescent="0.25">
      <c r="A5241" s="3" t="s">
        <v>5273</v>
      </c>
      <c r="B5241" s="12">
        <v>41718</v>
      </c>
      <c r="C5241" s="4" t="s">
        <v>17</v>
      </c>
      <c r="D5241" s="4">
        <v>5.2</v>
      </c>
      <c r="E5241" s="4">
        <v>179</v>
      </c>
      <c r="F5241" s="5">
        <v>0.75</v>
      </c>
      <c r="G5241" s="6">
        <v>350</v>
      </c>
      <c r="H5241" s="7">
        <v>57750</v>
      </c>
      <c r="I5241" s="7">
        <f>FlightsPivot[[#This Row],[Total Fare]]*10%</f>
        <v>5775</v>
      </c>
      <c r="J5241" s="7">
        <f>FlightsPivot[[#This Row],[Total Fare]]+FlightsPivot[[#This Row],[10% tax ]]</f>
        <v>63525</v>
      </c>
      <c r="K5241" s="4">
        <v>3</v>
      </c>
      <c r="L5241" s="4">
        <v>2014</v>
      </c>
      <c r="M5241" t="str">
        <f>INDEX(RoutesPivot[DepAirport],MATCH($C5241,RoutesPivot[[RouteID]:[RouteID]],0))</f>
        <v>ORD</v>
      </c>
      <c r="N5241" t="str">
        <f>INDEX(RoutesPivot[AirportID],MATCH($C5241,RoutesPivot[[RouteID]:[RouteID]],0))</f>
        <v>LAX</v>
      </c>
      <c r="O5241">
        <f>INDEX(RoutesPivot[Distance],MATCH($C5241,RoutesPivot[[RouteID]:[RouteID]],0))</f>
        <v>1518</v>
      </c>
      <c r="P5241">
        <f>INDEX(RoutesPivot[ListPrice],MATCH($C5241,RoutesPivot[[RouteID]:[RouteID]],0))</f>
        <v>350</v>
      </c>
      <c r="Q5241" t="str">
        <f>INDEX(AirportPivot[AirportName],MATCH($N5241,AirportPivot[[AirportID]:[AirportID]],0))</f>
        <v>Los Angeles International</v>
      </c>
      <c r="R5241">
        <f>INDEX(AirportPivot[Gates (number of available)],MATCH($N5241,AirportPivot[[AirportID]:[AirportID]],0))</f>
        <v>86</v>
      </c>
    </row>
    <row r="5242" spans="1:18" x14ac:dyDescent="0.25">
      <c r="A5242" s="3" t="s">
        <v>5274</v>
      </c>
      <c r="B5242" s="12">
        <v>42166</v>
      </c>
      <c r="C5242" s="4" t="s">
        <v>80</v>
      </c>
      <c r="D5242" s="4">
        <v>2</v>
      </c>
      <c r="E5242" s="4">
        <v>30</v>
      </c>
      <c r="F5242" s="5">
        <v>0.4375</v>
      </c>
      <c r="G5242" s="6">
        <v>330</v>
      </c>
      <c r="H5242" s="7">
        <v>61050</v>
      </c>
      <c r="I5242" s="7">
        <f>FlightsPivot[[#This Row],[Total Fare]]*10%</f>
        <v>6105</v>
      </c>
      <c r="J5242" s="7">
        <f>FlightsPivot[[#This Row],[Total Fare]]+FlightsPivot[[#This Row],[10% tax ]]</f>
        <v>67155</v>
      </c>
      <c r="K5242" s="4">
        <v>6</v>
      </c>
      <c r="L5242" s="4">
        <v>2015</v>
      </c>
      <c r="M5242" t="str">
        <f>INDEX(RoutesPivot[DepAirport],MATCH($C5242,RoutesPivot[[RouteID]:[RouteID]],0))</f>
        <v>ORD</v>
      </c>
      <c r="N5242" t="str">
        <f>INDEX(RoutesPivot[AirportID],MATCH($C5242,RoutesPivot[[RouteID]:[RouteID]],0))</f>
        <v>MIA</v>
      </c>
      <c r="O5242">
        <f>INDEX(RoutesPivot[Distance],MATCH($C5242,RoutesPivot[[RouteID]:[RouteID]],0))</f>
        <v>1000</v>
      </c>
      <c r="P5242">
        <f>INDEX(RoutesPivot[ListPrice],MATCH($C5242,RoutesPivot[[RouteID]:[RouteID]],0))</f>
        <v>300</v>
      </c>
      <c r="Q5242" t="str">
        <f>INDEX(AirportPivot[AirportName],MATCH($N5242,AirportPivot[[AirportID]:[AirportID]],0))</f>
        <v>Miami International</v>
      </c>
      <c r="R5242">
        <f>INDEX(AirportPivot[Gates (number of available)],MATCH($N5242,AirportPivot[[AirportID]:[AirportID]],0))</f>
        <v>80</v>
      </c>
    </row>
    <row r="5243" spans="1:18" x14ac:dyDescent="0.25">
      <c r="A5243" s="3" t="s">
        <v>5275</v>
      </c>
      <c r="B5243" s="12">
        <v>41913</v>
      </c>
      <c r="C5243" s="4" t="s">
        <v>13</v>
      </c>
      <c r="D5243" s="4">
        <v>1</v>
      </c>
      <c r="E5243" s="4">
        <v>82</v>
      </c>
      <c r="F5243" s="5">
        <v>0.33333333333333331</v>
      </c>
      <c r="G5243" s="6">
        <v>250</v>
      </c>
      <c r="H5243" s="7">
        <v>45250</v>
      </c>
      <c r="I5243" s="7">
        <f>FlightsPivot[[#This Row],[Total Fare]]*10%</f>
        <v>4525</v>
      </c>
      <c r="J5243" s="7">
        <f>FlightsPivot[[#This Row],[Total Fare]]+FlightsPivot[[#This Row],[10% tax ]]</f>
        <v>49775</v>
      </c>
      <c r="K5243" s="4">
        <v>10</v>
      </c>
      <c r="L5243" s="4">
        <v>2014</v>
      </c>
      <c r="M5243" t="str">
        <f>INDEX(RoutesPivot[DepAirport],MATCH($C5243,RoutesPivot[[RouteID]:[RouteID]],0))</f>
        <v>ORD</v>
      </c>
      <c r="N5243" t="str">
        <f>INDEX(RoutesPivot[AirportID],MATCH($C5243,RoutesPivot[[RouteID]:[RouteID]],0))</f>
        <v>JFK</v>
      </c>
      <c r="O5243">
        <f>INDEX(RoutesPivot[Distance],MATCH($C5243,RoutesPivot[[RouteID]:[RouteID]],0))</f>
        <v>619</v>
      </c>
      <c r="P5243">
        <f>INDEX(RoutesPivot[ListPrice],MATCH($C5243,RoutesPivot[[RouteID]:[RouteID]],0))</f>
        <v>250</v>
      </c>
      <c r="Q5243" t="str">
        <f>INDEX(AirportPivot[AirportName],MATCH($N5243,AirportPivot[[AirportID]:[AirportID]],0))</f>
        <v>John F Kennedy International</v>
      </c>
      <c r="R5243">
        <f>INDEX(AirportPivot[Gates (number of available)],MATCH($N5243,AirportPivot[[AirportID]:[AirportID]],0))</f>
        <v>120</v>
      </c>
    </row>
    <row r="5244" spans="1:18" x14ac:dyDescent="0.25">
      <c r="A5244" s="3" t="s">
        <v>5276</v>
      </c>
      <c r="B5244" s="12">
        <v>41757</v>
      </c>
      <c r="C5244" s="4" t="s">
        <v>80</v>
      </c>
      <c r="D5244" s="4">
        <v>2.2999999999999998</v>
      </c>
      <c r="E5244" s="4">
        <v>51</v>
      </c>
      <c r="F5244" s="5">
        <v>0.6875</v>
      </c>
      <c r="G5244" s="6">
        <v>300</v>
      </c>
      <c r="H5244" s="7">
        <v>49500</v>
      </c>
      <c r="I5244" s="7">
        <f>FlightsPivot[[#This Row],[Total Fare]]*10%</f>
        <v>4950</v>
      </c>
      <c r="J5244" s="7">
        <f>FlightsPivot[[#This Row],[Total Fare]]+FlightsPivot[[#This Row],[10% tax ]]</f>
        <v>54450</v>
      </c>
      <c r="K5244" s="4">
        <v>4</v>
      </c>
      <c r="L5244" s="4">
        <v>2014</v>
      </c>
      <c r="M5244" t="str">
        <f>INDEX(RoutesPivot[DepAirport],MATCH($C5244,RoutesPivot[[RouteID]:[RouteID]],0))</f>
        <v>ORD</v>
      </c>
      <c r="N5244" t="str">
        <f>INDEX(RoutesPivot[AirportID],MATCH($C5244,RoutesPivot[[RouteID]:[RouteID]],0))</f>
        <v>MIA</v>
      </c>
      <c r="O5244">
        <f>INDEX(RoutesPivot[Distance],MATCH($C5244,RoutesPivot[[RouteID]:[RouteID]],0))</f>
        <v>1000</v>
      </c>
      <c r="P5244">
        <f>INDEX(RoutesPivot[ListPrice],MATCH($C5244,RoutesPivot[[RouteID]:[RouteID]],0))</f>
        <v>300</v>
      </c>
      <c r="Q5244" t="str">
        <f>INDEX(AirportPivot[AirportName],MATCH($N5244,AirportPivot[[AirportID]:[AirportID]],0))</f>
        <v>Miami International</v>
      </c>
      <c r="R5244">
        <f>INDEX(AirportPivot[Gates (number of available)],MATCH($N5244,AirportPivot[[AirportID]:[AirportID]],0))</f>
        <v>80</v>
      </c>
    </row>
    <row r="5245" spans="1:18" x14ac:dyDescent="0.25">
      <c r="A5245" s="3" t="s">
        <v>5277</v>
      </c>
      <c r="B5245" s="12">
        <v>41878</v>
      </c>
      <c r="C5245" s="4" t="s">
        <v>47</v>
      </c>
      <c r="D5245" s="4">
        <v>2.8</v>
      </c>
      <c r="E5245" s="4">
        <v>35</v>
      </c>
      <c r="F5245" s="5">
        <v>0.5</v>
      </c>
      <c r="G5245" s="6">
        <v>275</v>
      </c>
      <c r="H5245" s="7">
        <v>50875</v>
      </c>
      <c r="I5245" s="7">
        <f>FlightsPivot[[#This Row],[Total Fare]]*10%</f>
        <v>5087.5</v>
      </c>
      <c r="J5245" s="7">
        <f>FlightsPivot[[#This Row],[Total Fare]]+FlightsPivot[[#This Row],[10% tax ]]</f>
        <v>55962.5</v>
      </c>
      <c r="K5245" s="4">
        <v>8</v>
      </c>
      <c r="L5245" s="4">
        <v>2014</v>
      </c>
      <c r="M5245" t="str">
        <f>INDEX(RoutesPivot[DepAirport],MATCH($C5245,RoutesPivot[[RouteID]:[RouteID]],0))</f>
        <v>ORD</v>
      </c>
      <c r="N5245" t="str">
        <f>INDEX(RoutesPivot[AirportID],MATCH($C5245,RoutesPivot[[RouteID]:[RouteID]],0))</f>
        <v>PHX</v>
      </c>
      <c r="O5245">
        <f>INDEX(RoutesPivot[Distance],MATCH($C5245,RoutesPivot[[RouteID]:[RouteID]],0))</f>
        <v>1200</v>
      </c>
      <c r="P5245">
        <f>INDEX(RoutesPivot[ListPrice],MATCH($C5245,RoutesPivot[[RouteID]:[RouteID]],0))</f>
        <v>250</v>
      </c>
      <c r="Q5245" t="str">
        <f>INDEX(AirportPivot[AirportName],MATCH($N5245,AirportPivot[[AirportID]:[AirportID]],0))</f>
        <v>Phoenix Sky Harbor International</v>
      </c>
      <c r="R5245">
        <f>INDEX(AirportPivot[Gates (number of available)],MATCH($N5245,AirportPivot[[AirportID]:[AirportID]],0))</f>
        <v>60</v>
      </c>
    </row>
    <row r="5246" spans="1:18" x14ac:dyDescent="0.25">
      <c r="A5246" s="3" t="s">
        <v>5278</v>
      </c>
      <c r="B5246" s="12">
        <v>41995</v>
      </c>
      <c r="C5246" s="4" t="s">
        <v>17</v>
      </c>
      <c r="D5246" s="4">
        <v>7.6</v>
      </c>
      <c r="E5246" s="4">
        <v>92</v>
      </c>
      <c r="F5246" s="5">
        <v>0.875</v>
      </c>
      <c r="G5246" s="6">
        <v>490</v>
      </c>
      <c r="H5246" s="7">
        <v>90650</v>
      </c>
      <c r="I5246" s="7">
        <f>FlightsPivot[[#This Row],[Total Fare]]*10%</f>
        <v>9065</v>
      </c>
      <c r="J5246" s="7">
        <f>FlightsPivot[[#This Row],[Total Fare]]+FlightsPivot[[#This Row],[10% tax ]]</f>
        <v>99715</v>
      </c>
      <c r="K5246" s="4">
        <v>12</v>
      </c>
      <c r="L5246" s="4">
        <v>2014</v>
      </c>
      <c r="M5246" t="str">
        <f>INDEX(RoutesPivot[DepAirport],MATCH($C5246,RoutesPivot[[RouteID]:[RouteID]],0))</f>
        <v>ORD</v>
      </c>
      <c r="N5246" t="str">
        <f>INDEX(RoutesPivot[AirportID],MATCH($C5246,RoutesPivot[[RouteID]:[RouteID]],0))</f>
        <v>LAX</v>
      </c>
      <c r="O5246">
        <f>INDEX(RoutesPivot[Distance],MATCH($C5246,RoutesPivot[[RouteID]:[RouteID]],0))</f>
        <v>1518</v>
      </c>
      <c r="P5246">
        <f>INDEX(RoutesPivot[ListPrice],MATCH($C5246,RoutesPivot[[RouteID]:[RouteID]],0))</f>
        <v>350</v>
      </c>
      <c r="Q5246" t="str">
        <f>INDEX(AirportPivot[AirportName],MATCH($N5246,AirportPivot[[AirportID]:[AirportID]],0))</f>
        <v>Los Angeles International</v>
      </c>
      <c r="R5246">
        <f>INDEX(AirportPivot[Gates (number of available)],MATCH($N5246,AirportPivot[[AirportID]:[AirportID]],0))</f>
        <v>86</v>
      </c>
    </row>
    <row r="5247" spans="1:18" x14ac:dyDescent="0.25">
      <c r="A5247" s="3" t="s">
        <v>5279</v>
      </c>
      <c r="B5247" s="12">
        <v>42058</v>
      </c>
      <c r="C5247" s="4" t="s">
        <v>23</v>
      </c>
      <c r="D5247" s="4">
        <v>1.9</v>
      </c>
      <c r="E5247" s="4">
        <v>24</v>
      </c>
      <c r="F5247" s="5">
        <v>0.29166666666666669</v>
      </c>
      <c r="G5247" s="6">
        <v>300</v>
      </c>
      <c r="H5247" s="7">
        <v>55500</v>
      </c>
      <c r="I5247" s="7">
        <f>FlightsPivot[[#This Row],[Total Fare]]*10%</f>
        <v>5550</v>
      </c>
      <c r="J5247" s="7">
        <f>FlightsPivot[[#This Row],[Total Fare]]+FlightsPivot[[#This Row],[10% tax ]]</f>
        <v>61050</v>
      </c>
      <c r="K5247" s="4">
        <v>2</v>
      </c>
      <c r="L5247" s="4">
        <v>2015</v>
      </c>
      <c r="M5247" t="str">
        <f>INDEX(RoutesPivot[DepAirport],MATCH($C5247,RoutesPivot[[RouteID]:[RouteID]],0))</f>
        <v>ORD</v>
      </c>
      <c r="N5247" t="str">
        <f>INDEX(RoutesPivot[AirportID],MATCH($C5247,RoutesPivot[[RouteID]:[RouteID]],0))</f>
        <v>DEN</v>
      </c>
      <c r="O5247">
        <f>INDEX(RoutesPivot[Distance],MATCH($C5247,RoutesPivot[[RouteID]:[RouteID]],0))</f>
        <v>800</v>
      </c>
      <c r="P5247">
        <f>INDEX(RoutesPivot[ListPrice],MATCH($C5247,RoutesPivot[[RouteID]:[RouteID]],0))</f>
        <v>300</v>
      </c>
      <c r="Q5247" t="str">
        <f>INDEX(AirportPivot[AirportName],MATCH($N5247,AirportPivot[[AirportID]:[AirportID]],0))</f>
        <v>Denver International</v>
      </c>
      <c r="R5247">
        <f>INDEX(AirportPivot[Gates (number of available)],MATCH($N5247,AirportPivot[[AirportID]:[AirportID]],0))</f>
        <v>75</v>
      </c>
    </row>
    <row r="5248" spans="1:18" x14ac:dyDescent="0.25">
      <c r="A5248" s="3" t="s">
        <v>5280</v>
      </c>
      <c r="B5248" s="12">
        <v>42219</v>
      </c>
      <c r="C5248" s="4" t="s">
        <v>23</v>
      </c>
      <c r="D5248" s="4">
        <v>0.9</v>
      </c>
      <c r="E5248" s="4">
        <v>3</v>
      </c>
      <c r="F5248" s="5">
        <v>0.33333333333333331</v>
      </c>
      <c r="G5248" s="6">
        <v>330</v>
      </c>
      <c r="H5248" s="7">
        <v>61050</v>
      </c>
      <c r="I5248" s="7">
        <f>FlightsPivot[[#This Row],[Total Fare]]*10%</f>
        <v>6105</v>
      </c>
      <c r="J5248" s="7">
        <f>FlightsPivot[[#This Row],[Total Fare]]+FlightsPivot[[#This Row],[10% tax ]]</f>
        <v>67155</v>
      </c>
      <c r="K5248" s="4">
        <v>8</v>
      </c>
      <c r="L5248" s="4">
        <v>2015</v>
      </c>
      <c r="M5248" t="str">
        <f>INDEX(RoutesPivot[DepAirport],MATCH($C5248,RoutesPivot[[RouteID]:[RouteID]],0))</f>
        <v>ORD</v>
      </c>
      <c r="N5248" t="str">
        <f>INDEX(RoutesPivot[AirportID],MATCH($C5248,RoutesPivot[[RouteID]:[RouteID]],0))</f>
        <v>DEN</v>
      </c>
      <c r="O5248">
        <f>INDEX(RoutesPivot[Distance],MATCH($C5248,RoutesPivot[[RouteID]:[RouteID]],0))</f>
        <v>800</v>
      </c>
      <c r="P5248">
        <f>INDEX(RoutesPivot[ListPrice],MATCH($C5248,RoutesPivot[[RouteID]:[RouteID]],0))</f>
        <v>300</v>
      </c>
      <c r="Q5248" t="str">
        <f>INDEX(AirportPivot[AirportName],MATCH($N5248,AirportPivot[[AirportID]:[AirportID]],0))</f>
        <v>Denver International</v>
      </c>
      <c r="R5248">
        <f>INDEX(AirportPivot[Gates (number of available)],MATCH($N5248,AirportPivot[[AirportID]:[AirportID]],0))</f>
        <v>75</v>
      </c>
    </row>
    <row r="5249" spans="1:18" x14ac:dyDescent="0.25">
      <c r="A5249" s="3" t="s">
        <v>5281</v>
      </c>
      <c r="B5249" s="12">
        <v>42114</v>
      </c>
      <c r="C5249" s="4" t="s">
        <v>17</v>
      </c>
      <c r="D5249" s="4">
        <v>3.8</v>
      </c>
      <c r="E5249" s="4">
        <v>205</v>
      </c>
      <c r="F5249" s="5">
        <v>0.8125</v>
      </c>
      <c r="G5249" s="6">
        <v>350</v>
      </c>
      <c r="H5249" s="7">
        <v>57750</v>
      </c>
      <c r="I5249" s="7">
        <f>FlightsPivot[[#This Row],[Total Fare]]*10%</f>
        <v>5775</v>
      </c>
      <c r="J5249" s="7">
        <f>FlightsPivot[[#This Row],[Total Fare]]+FlightsPivot[[#This Row],[10% tax ]]</f>
        <v>63525</v>
      </c>
      <c r="K5249" s="4">
        <v>4</v>
      </c>
      <c r="L5249" s="4">
        <v>2015</v>
      </c>
      <c r="M5249" t="str">
        <f>INDEX(RoutesPivot[DepAirport],MATCH($C5249,RoutesPivot[[RouteID]:[RouteID]],0))</f>
        <v>ORD</v>
      </c>
      <c r="N5249" t="str">
        <f>INDEX(RoutesPivot[AirportID],MATCH($C5249,RoutesPivot[[RouteID]:[RouteID]],0))</f>
        <v>LAX</v>
      </c>
      <c r="O5249">
        <f>INDEX(RoutesPivot[Distance],MATCH($C5249,RoutesPivot[[RouteID]:[RouteID]],0))</f>
        <v>1518</v>
      </c>
      <c r="P5249">
        <f>INDEX(RoutesPivot[ListPrice],MATCH($C5249,RoutesPivot[[RouteID]:[RouteID]],0))</f>
        <v>350</v>
      </c>
      <c r="Q5249" t="str">
        <f>INDEX(AirportPivot[AirportName],MATCH($N5249,AirportPivot[[AirportID]:[AirportID]],0))</f>
        <v>Los Angeles International</v>
      </c>
      <c r="R5249">
        <f>INDEX(AirportPivot[Gates (number of available)],MATCH($N5249,AirportPivot[[AirportID]:[AirportID]],0))</f>
        <v>86</v>
      </c>
    </row>
    <row r="5250" spans="1:18" x14ac:dyDescent="0.25">
      <c r="A5250" s="3" t="s">
        <v>5282</v>
      </c>
      <c r="B5250" s="12">
        <v>41960</v>
      </c>
      <c r="C5250" s="4" t="s">
        <v>19</v>
      </c>
      <c r="D5250" s="4">
        <v>2.8</v>
      </c>
      <c r="E5250" s="4">
        <v>72</v>
      </c>
      <c r="F5250" s="5">
        <v>0.5</v>
      </c>
      <c r="G5250" s="6">
        <v>200</v>
      </c>
      <c r="H5250" s="7">
        <v>36200</v>
      </c>
      <c r="I5250" s="7">
        <f>FlightsPivot[[#This Row],[Total Fare]]*10%</f>
        <v>3620</v>
      </c>
      <c r="J5250" s="7">
        <f>FlightsPivot[[#This Row],[Total Fare]]+FlightsPivot[[#This Row],[10% tax ]]</f>
        <v>39820</v>
      </c>
      <c r="K5250" s="4">
        <v>11</v>
      </c>
      <c r="L5250" s="4">
        <v>2014</v>
      </c>
      <c r="M5250" t="str">
        <f>INDEX(RoutesPivot[DepAirport],MATCH($C5250,RoutesPivot[[RouteID]:[RouteID]],0))</f>
        <v>ORD</v>
      </c>
      <c r="N5250" t="str">
        <f>INDEX(RoutesPivot[AirportID],MATCH($C5250,RoutesPivot[[RouteID]:[RouteID]],0))</f>
        <v>IAH</v>
      </c>
      <c r="O5250">
        <f>INDEX(RoutesPivot[Distance],MATCH($C5250,RoutesPivot[[RouteID]:[RouteID]],0))</f>
        <v>800</v>
      </c>
      <c r="P5250">
        <f>INDEX(RoutesPivot[ListPrice],MATCH($C5250,RoutesPivot[[RouteID]:[RouteID]],0))</f>
        <v>200</v>
      </c>
      <c r="Q5250" t="str">
        <f>INDEX(AirportPivot[AirportName],MATCH($N5250,AirportPivot[[AirportID]:[AirportID]],0))</f>
        <v>George Bush Intercontinental/Houston</v>
      </c>
      <c r="R5250">
        <f>INDEX(AirportPivot[Gates (number of available)],MATCH($N5250,AirportPivot[[AirportID]:[AirportID]],0))</f>
        <v>80</v>
      </c>
    </row>
    <row r="5251" spans="1:18" x14ac:dyDescent="0.25">
      <c r="A5251" s="3" t="s">
        <v>5283</v>
      </c>
      <c r="B5251" s="12">
        <v>41721</v>
      </c>
      <c r="C5251" s="4" t="s">
        <v>80</v>
      </c>
      <c r="D5251" s="4">
        <v>2.6</v>
      </c>
      <c r="E5251" s="4">
        <v>7</v>
      </c>
      <c r="F5251" s="5">
        <v>0.72916666666666663</v>
      </c>
      <c r="G5251" s="6">
        <v>300</v>
      </c>
      <c r="H5251" s="7">
        <v>55500</v>
      </c>
      <c r="I5251" s="7">
        <f>FlightsPivot[[#This Row],[Total Fare]]*10%</f>
        <v>5550</v>
      </c>
      <c r="J5251" s="7">
        <f>FlightsPivot[[#This Row],[Total Fare]]+FlightsPivot[[#This Row],[10% tax ]]</f>
        <v>61050</v>
      </c>
      <c r="K5251" s="4">
        <v>3</v>
      </c>
      <c r="L5251" s="4">
        <v>2014</v>
      </c>
      <c r="M5251" t="str">
        <f>INDEX(RoutesPivot[DepAirport],MATCH($C5251,RoutesPivot[[RouteID]:[RouteID]],0))</f>
        <v>ORD</v>
      </c>
      <c r="N5251" t="str">
        <f>INDEX(RoutesPivot[AirportID],MATCH($C5251,RoutesPivot[[RouteID]:[RouteID]],0))</f>
        <v>MIA</v>
      </c>
      <c r="O5251">
        <f>INDEX(RoutesPivot[Distance],MATCH($C5251,RoutesPivot[[RouteID]:[RouteID]],0))</f>
        <v>1000</v>
      </c>
      <c r="P5251">
        <f>INDEX(RoutesPivot[ListPrice],MATCH($C5251,RoutesPivot[[RouteID]:[RouteID]],0))</f>
        <v>300</v>
      </c>
      <c r="Q5251" t="str">
        <f>INDEX(AirportPivot[AirportName],MATCH($N5251,AirportPivot[[AirportID]:[AirportID]],0))</f>
        <v>Miami International</v>
      </c>
      <c r="R5251">
        <f>INDEX(AirportPivot[Gates (number of available)],MATCH($N5251,AirportPivot[[AirportID]:[AirportID]],0))</f>
        <v>80</v>
      </c>
    </row>
    <row r="5252" spans="1:18" x14ac:dyDescent="0.25">
      <c r="A5252" s="3" t="s">
        <v>5284</v>
      </c>
      <c r="B5252" s="12">
        <v>41733</v>
      </c>
      <c r="C5252" s="4" t="s">
        <v>23</v>
      </c>
      <c r="D5252" s="4">
        <v>1.7</v>
      </c>
      <c r="E5252" s="4">
        <v>30</v>
      </c>
      <c r="F5252" s="5">
        <v>0.66666666666666663</v>
      </c>
      <c r="G5252" s="6">
        <v>300</v>
      </c>
      <c r="H5252" s="7">
        <v>55500</v>
      </c>
      <c r="I5252" s="7">
        <f>FlightsPivot[[#This Row],[Total Fare]]*10%</f>
        <v>5550</v>
      </c>
      <c r="J5252" s="7">
        <f>FlightsPivot[[#This Row],[Total Fare]]+FlightsPivot[[#This Row],[10% tax ]]</f>
        <v>61050</v>
      </c>
      <c r="K5252" s="4">
        <v>4</v>
      </c>
      <c r="L5252" s="4">
        <v>2014</v>
      </c>
      <c r="M5252" t="str">
        <f>INDEX(RoutesPivot[DepAirport],MATCH($C5252,RoutesPivot[[RouteID]:[RouteID]],0))</f>
        <v>ORD</v>
      </c>
      <c r="N5252" t="str">
        <f>INDEX(RoutesPivot[AirportID],MATCH($C5252,RoutesPivot[[RouteID]:[RouteID]],0))</f>
        <v>DEN</v>
      </c>
      <c r="O5252">
        <f>INDEX(RoutesPivot[Distance],MATCH($C5252,RoutesPivot[[RouteID]:[RouteID]],0))</f>
        <v>800</v>
      </c>
      <c r="P5252">
        <f>INDEX(RoutesPivot[ListPrice],MATCH($C5252,RoutesPivot[[RouteID]:[RouteID]],0))</f>
        <v>300</v>
      </c>
      <c r="Q5252" t="str">
        <f>INDEX(AirportPivot[AirportName],MATCH($N5252,AirportPivot[[AirportID]:[AirportID]],0))</f>
        <v>Denver International</v>
      </c>
      <c r="R5252">
        <f>INDEX(AirportPivot[Gates (number of available)],MATCH($N5252,AirportPivot[[AirportID]:[AirportID]],0))</f>
        <v>75</v>
      </c>
    </row>
    <row r="5253" spans="1:18" x14ac:dyDescent="0.25">
      <c r="A5253" s="3" t="s">
        <v>5285</v>
      </c>
      <c r="B5253" s="12">
        <v>41900</v>
      </c>
      <c r="C5253" s="4" t="s">
        <v>47</v>
      </c>
      <c r="D5253" s="4">
        <v>2.6</v>
      </c>
      <c r="E5253" s="4">
        <v>32</v>
      </c>
      <c r="F5253" s="5">
        <v>0.33333333333333331</v>
      </c>
      <c r="G5253" s="6">
        <v>250</v>
      </c>
      <c r="H5253" s="7">
        <v>46250</v>
      </c>
      <c r="I5253" s="7">
        <f>FlightsPivot[[#This Row],[Total Fare]]*10%</f>
        <v>4625</v>
      </c>
      <c r="J5253" s="7">
        <f>FlightsPivot[[#This Row],[Total Fare]]+FlightsPivot[[#This Row],[10% tax ]]</f>
        <v>50875</v>
      </c>
      <c r="K5253" s="4">
        <v>9</v>
      </c>
      <c r="L5253" s="4">
        <v>2014</v>
      </c>
      <c r="M5253" t="str">
        <f>INDEX(RoutesPivot[DepAirport],MATCH($C5253,RoutesPivot[[RouteID]:[RouteID]],0))</f>
        <v>ORD</v>
      </c>
      <c r="N5253" t="str">
        <f>INDEX(RoutesPivot[AirportID],MATCH($C5253,RoutesPivot[[RouteID]:[RouteID]],0))</f>
        <v>PHX</v>
      </c>
      <c r="O5253">
        <f>INDEX(RoutesPivot[Distance],MATCH($C5253,RoutesPivot[[RouteID]:[RouteID]],0))</f>
        <v>1200</v>
      </c>
      <c r="P5253">
        <f>INDEX(RoutesPivot[ListPrice],MATCH($C5253,RoutesPivot[[RouteID]:[RouteID]],0))</f>
        <v>250</v>
      </c>
      <c r="Q5253" t="str">
        <f>INDEX(AirportPivot[AirportName],MATCH($N5253,AirportPivot[[AirportID]:[AirportID]],0))</f>
        <v>Phoenix Sky Harbor International</v>
      </c>
      <c r="R5253">
        <f>INDEX(AirportPivot[Gates (number of available)],MATCH($N5253,AirportPivot[[AirportID]:[AirportID]],0))</f>
        <v>60</v>
      </c>
    </row>
    <row r="5254" spans="1:18" x14ac:dyDescent="0.25">
      <c r="A5254" s="3" t="s">
        <v>5286</v>
      </c>
      <c r="B5254" s="12">
        <v>42021</v>
      </c>
      <c r="C5254" s="4" t="s">
        <v>13</v>
      </c>
      <c r="D5254" s="4">
        <v>2.2999999999999998</v>
      </c>
      <c r="E5254" s="4">
        <v>114</v>
      </c>
      <c r="F5254" s="5">
        <v>0.72916666666666663</v>
      </c>
      <c r="G5254" s="6">
        <v>250</v>
      </c>
      <c r="H5254" s="7">
        <v>46250</v>
      </c>
      <c r="I5254" s="7">
        <f>FlightsPivot[[#This Row],[Total Fare]]*10%</f>
        <v>4625</v>
      </c>
      <c r="J5254" s="7">
        <f>FlightsPivot[[#This Row],[Total Fare]]+FlightsPivot[[#This Row],[10% tax ]]</f>
        <v>50875</v>
      </c>
      <c r="K5254" s="4">
        <v>1</v>
      </c>
      <c r="L5254" s="4">
        <v>2015</v>
      </c>
      <c r="M5254" t="str">
        <f>INDEX(RoutesPivot[DepAirport],MATCH($C5254,RoutesPivot[[RouteID]:[RouteID]],0))</f>
        <v>ORD</v>
      </c>
      <c r="N5254" t="str">
        <f>INDEX(RoutesPivot[AirportID],MATCH($C5254,RoutesPivot[[RouteID]:[RouteID]],0))</f>
        <v>JFK</v>
      </c>
      <c r="O5254">
        <f>INDEX(RoutesPivot[Distance],MATCH($C5254,RoutesPivot[[RouteID]:[RouteID]],0))</f>
        <v>619</v>
      </c>
      <c r="P5254">
        <f>INDEX(RoutesPivot[ListPrice],MATCH($C5254,RoutesPivot[[RouteID]:[RouteID]],0))</f>
        <v>250</v>
      </c>
      <c r="Q5254" t="str">
        <f>INDEX(AirportPivot[AirportName],MATCH($N5254,AirportPivot[[AirportID]:[AirportID]],0))</f>
        <v>John F Kennedy International</v>
      </c>
      <c r="R5254">
        <f>INDEX(AirportPivot[Gates (number of available)],MATCH($N5254,AirportPivot[[AirportID]:[AirportID]],0))</f>
        <v>120</v>
      </c>
    </row>
    <row r="5255" spans="1:18" x14ac:dyDescent="0.25">
      <c r="A5255" s="3" t="s">
        <v>5287</v>
      </c>
      <c r="B5255" s="12">
        <v>41812</v>
      </c>
      <c r="C5255" s="4" t="s">
        <v>25</v>
      </c>
      <c r="D5255" s="4">
        <v>2</v>
      </c>
      <c r="E5255" s="4">
        <v>205</v>
      </c>
      <c r="F5255" s="5">
        <v>0.70833333333333337</v>
      </c>
      <c r="G5255" s="6">
        <v>220</v>
      </c>
      <c r="H5255" s="7">
        <v>36300</v>
      </c>
      <c r="I5255" s="7">
        <f>FlightsPivot[[#This Row],[Total Fare]]*10%</f>
        <v>3630</v>
      </c>
      <c r="J5255" s="7">
        <f>FlightsPivot[[#This Row],[Total Fare]]+FlightsPivot[[#This Row],[10% tax ]]</f>
        <v>39930</v>
      </c>
      <c r="K5255" s="4">
        <v>6</v>
      </c>
      <c r="L5255" s="4">
        <v>2014</v>
      </c>
      <c r="M5255" t="str">
        <f>INDEX(RoutesPivot[DepAirport],MATCH($C5255,RoutesPivot[[RouteID]:[RouteID]],0))</f>
        <v>ORD</v>
      </c>
      <c r="N5255" t="str">
        <f>INDEX(RoutesPivot[AirportID],MATCH($C5255,RoutesPivot[[RouteID]:[RouteID]],0))</f>
        <v>DFW</v>
      </c>
      <c r="O5255">
        <f>INDEX(RoutesPivot[Distance],MATCH($C5255,RoutesPivot[[RouteID]:[RouteID]],0))</f>
        <v>700</v>
      </c>
      <c r="P5255">
        <f>INDEX(RoutesPivot[ListPrice],MATCH($C5255,RoutesPivot[[RouteID]:[RouteID]],0))</f>
        <v>200</v>
      </c>
      <c r="Q5255" t="str">
        <f>INDEX(AirportPivot[AirportName],MATCH($N5255,AirportPivot[[AirportID]:[AirportID]],0))</f>
        <v>Dallas/Fort Worth International</v>
      </c>
      <c r="R5255">
        <f>INDEX(AirportPivot[Gates (number of available)],MATCH($N5255,AirportPivot[[AirportID]:[AirportID]],0))</f>
        <v>130</v>
      </c>
    </row>
    <row r="5256" spans="1:18" x14ac:dyDescent="0.25">
      <c r="A5256" s="3" t="s">
        <v>5288</v>
      </c>
      <c r="B5256" s="12">
        <v>42101</v>
      </c>
      <c r="C5256" s="4" t="s">
        <v>13</v>
      </c>
      <c r="D5256" s="4">
        <v>2.1</v>
      </c>
      <c r="E5256" s="4">
        <v>139</v>
      </c>
      <c r="F5256" s="5">
        <v>0.33333333333333331</v>
      </c>
      <c r="G5256" s="6">
        <v>250</v>
      </c>
      <c r="H5256" s="7">
        <v>46250</v>
      </c>
      <c r="I5256" s="7">
        <f>FlightsPivot[[#This Row],[Total Fare]]*10%</f>
        <v>4625</v>
      </c>
      <c r="J5256" s="7">
        <f>FlightsPivot[[#This Row],[Total Fare]]+FlightsPivot[[#This Row],[10% tax ]]</f>
        <v>50875</v>
      </c>
      <c r="K5256" s="4">
        <v>4</v>
      </c>
      <c r="L5256" s="4">
        <v>2015</v>
      </c>
      <c r="M5256" t="str">
        <f>INDEX(RoutesPivot[DepAirport],MATCH($C5256,RoutesPivot[[RouteID]:[RouteID]],0))</f>
        <v>ORD</v>
      </c>
      <c r="N5256" t="str">
        <f>INDEX(RoutesPivot[AirportID],MATCH($C5256,RoutesPivot[[RouteID]:[RouteID]],0))</f>
        <v>JFK</v>
      </c>
      <c r="O5256">
        <f>INDEX(RoutesPivot[Distance],MATCH($C5256,RoutesPivot[[RouteID]:[RouteID]],0))</f>
        <v>619</v>
      </c>
      <c r="P5256">
        <f>INDEX(RoutesPivot[ListPrice],MATCH($C5256,RoutesPivot[[RouteID]:[RouteID]],0))</f>
        <v>250</v>
      </c>
      <c r="Q5256" t="str">
        <f>INDEX(AirportPivot[AirportName],MATCH($N5256,AirportPivot[[AirportID]:[AirportID]],0))</f>
        <v>John F Kennedy International</v>
      </c>
      <c r="R5256">
        <f>INDEX(AirportPivot[Gates (number of available)],MATCH($N5256,AirportPivot[[AirportID]:[AirportID]],0))</f>
        <v>120</v>
      </c>
    </row>
    <row r="5257" spans="1:18" x14ac:dyDescent="0.25">
      <c r="A5257" s="3" t="s">
        <v>5289</v>
      </c>
      <c r="B5257" s="12">
        <v>41751</v>
      </c>
      <c r="C5257" s="4" t="s">
        <v>17</v>
      </c>
      <c r="D5257" s="4">
        <v>6.6</v>
      </c>
      <c r="E5257" s="4">
        <v>122</v>
      </c>
      <c r="F5257" s="5">
        <v>0.75</v>
      </c>
      <c r="G5257" s="6">
        <v>350</v>
      </c>
      <c r="H5257" s="7">
        <v>64750</v>
      </c>
      <c r="I5257" s="7">
        <f>FlightsPivot[[#This Row],[Total Fare]]*10%</f>
        <v>6475</v>
      </c>
      <c r="J5257" s="7">
        <f>FlightsPivot[[#This Row],[Total Fare]]+FlightsPivot[[#This Row],[10% tax ]]</f>
        <v>71225</v>
      </c>
      <c r="K5257" s="4">
        <v>4</v>
      </c>
      <c r="L5257" s="4">
        <v>2014</v>
      </c>
      <c r="M5257" t="str">
        <f>INDEX(RoutesPivot[DepAirport],MATCH($C5257,RoutesPivot[[RouteID]:[RouteID]],0))</f>
        <v>ORD</v>
      </c>
      <c r="N5257" t="str">
        <f>INDEX(RoutesPivot[AirportID],MATCH($C5257,RoutesPivot[[RouteID]:[RouteID]],0))</f>
        <v>LAX</v>
      </c>
      <c r="O5257">
        <f>INDEX(RoutesPivot[Distance],MATCH($C5257,RoutesPivot[[RouteID]:[RouteID]],0))</f>
        <v>1518</v>
      </c>
      <c r="P5257">
        <f>INDEX(RoutesPivot[ListPrice],MATCH($C5257,RoutesPivot[[RouteID]:[RouteID]],0))</f>
        <v>350</v>
      </c>
      <c r="Q5257" t="str">
        <f>INDEX(AirportPivot[AirportName],MATCH($N5257,AirportPivot[[AirportID]:[AirportID]],0))</f>
        <v>Los Angeles International</v>
      </c>
      <c r="R5257">
        <f>INDEX(AirportPivot[Gates (number of available)],MATCH($N5257,AirportPivot[[AirportID]:[AirportID]],0))</f>
        <v>86</v>
      </c>
    </row>
    <row r="5258" spans="1:18" x14ac:dyDescent="0.25">
      <c r="A5258" s="3" t="s">
        <v>5290</v>
      </c>
      <c r="B5258" s="12">
        <v>42307</v>
      </c>
      <c r="C5258" s="4" t="s">
        <v>11</v>
      </c>
      <c r="D5258" s="4">
        <v>2.4</v>
      </c>
      <c r="E5258" s="4">
        <v>155</v>
      </c>
      <c r="F5258" s="5">
        <v>0.79166666666666663</v>
      </c>
      <c r="G5258" s="6">
        <v>300</v>
      </c>
      <c r="H5258" s="7">
        <v>49500</v>
      </c>
      <c r="I5258" s="7">
        <f>FlightsPivot[[#This Row],[Total Fare]]*10%</f>
        <v>4950</v>
      </c>
      <c r="J5258" s="7">
        <f>FlightsPivot[[#This Row],[Total Fare]]+FlightsPivot[[#This Row],[10% tax ]]</f>
        <v>54450</v>
      </c>
      <c r="K5258" s="4">
        <v>10</v>
      </c>
      <c r="L5258" s="4">
        <v>2015</v>
      </c>
      <c r="M5258" t="str">
        <f>INDEX(RoutesPivot[DepAirport],MATCH($C5258,RoutesPivot[[RouteID]:[RouteID]],0))</f>
        <v>ORD</v>
      </c>
      <c r="N5258" t="str">
        <f>INDEX(RoutesPivot[AirportID],MATCH($C5258,RoutesPivot[[RouteID]:[RouteID]],0))</f>
        <v>BOS</v>
      </c>
      <c r="O5258">
        <f>INDEX(RoutesPivot[Distance],MATCH($C5258,RoutesPivot[[RouteID]:[RouteID]],0))</f>
        <v>730</v>
      </c>
      <c r="P5258">
        <f>INDEX(RoutesPivot[ListPrice],MATCH($C5258,RoutesPivot[[RouteID]:[RouteID]],0))</f>
        <v>300</v>
      </c>
      <c r="Q5258" t="str">
        <f>INDEX(AirportPivot[AirportName],MATCH($N5258,AirportPivot[[AirportID]:[AirportID]],0))</f>
        <v>General Edward Lawrence Logan International</v>
      </c>
      <c r="R5258">
        <f>INDEX(AirportPivot[Gates (number of available)],MATCH($N5258,AirportPivot[[AirportID]:[AirportID]],0))</f>
        <v>63</v>
      </c>
    </row>
    <row r="5259" spans="1:18" x14ac:dyDescent="0.25">
      <c r="A5259" s="3" t="s">
        <v>5291</v>
      </c>
      <c r="B5259" s="12">
        <v>42288</v>
      </c>
      <c r="C5259" s="4" t="s">
        <v>98</v>
      </c>
      <c r="D5259" s="4">
        <v>1.9</v>
      </c>
      <c r="E5259" s="4">
        <v>28</v>
      </c>
      <c r="F5259" s="5">
        <v>0.70833333333333337</v>
      </c>
      <c r="G5259" s="6">
        <v>275</v>
      </c>
      <c r="H5259" s="7">
        <v>50875</v>
      </c>
      <c r="I5259" s="7">
        <f>FlightsPivot[[#This Row],[Total Fare]]*10%</f>
        <v>5087.5</v>
      </c>
      <c r="J5259" s="7">
        <f>FlightsPivot[[#This Row],[Total Fare]]+FlightsPivot[[#This Row],[10% tax ]]</f>
        <v>55962.5</v>
      </c>
      <c r="K5259" s="4">
        <v>10</v>
      </c>
      <c r="L5259" s="4">
        <v>2015</v>
      </c>
      <c r="M5259" t="str">
        <f>INDEX(RoutesPivot[DepAirport],MATCH($C5259,RoutesPivot[[RouteID]:[RouteID]],0))</f>
        <v>ORD</v>
      </c>
      <c r="N5259" t="str">
        <f>INDEX(RoutesPivot[AirportID],MATCH($C5259,RoutesPivot[[RouteID]:[RouteID]],0))</f>
        <v>PHL</v>
      </c>
      <c r="O5259">
        <f>INDEX(RoutesPivot[Distance],MATCH($C5259,RoutesPivot[[RouteID]:[RouteID]],0))</f>
        <v>580</v>
      </c>
      <c r="P5259">
        <f>INDEX(RoutesPivot[ListPrice],MATCH($C5259,RoutesPivot[[RouteID]:[RouteID]],0))</f>
        <v>275</v>
      </c>
      <c r="Q5259" t="str">
        <f>INDEX(AirportPivot[AirportName],MATCH($N5259,AirportPivot[[AirportID]:[AirportID]],0))</f>
        <v>Philadelphia International</v>
      </c>
      <c r="R5259">
        <f>INDEX(AirportPivot[Gates (number of available)],MATCH($N5259,AirportPivot[[AirportID]:[AirportID]],0))</f>
        <v>89</v>
      </c>
    </row>
    <row r="5260" spans="1:18" x14ac:dyDescent="0.25">
      <c r="A5260" s="3" t="s">
        <v>5292</v>
      </c>
      <c r="B5260" s="12">
        <v>42126</v>
      </c>
      <c r="C5260" s="4" t="s">
        <v>17</v>
      </c>
      <c r="D5260" s="4">
        <v>5</v>
      </c>
      <c r="E5260" s="4">
        <v>41</v>
      </c>
      <c r="F5260" s="5">
        <v>0.3125</v>
      </c>
      <c r="G5260" s="6">
        <v>350</v>
      </c>
      <c r="H5260" s="7">
        <v>57750</v>
      </c>
      <c r="I5260" s="7">
        <f>FlightsPivot[[#This Row],[Total Fare]]*10%</f>
        <v>5775</v>
      </c>
      <c r="J5260" s="7">
        <f>FlightsPivot[[#This Row],[Total Fare]]+FlightsPivot[[#This Row],[10% tax ]]</f>
        <v>63525</v>
      </c>
      <c r="K5260" s="4">
        <v>5</v>
      </c>
      <c r="L5260" s="4">
        <v>2015</v>
      </c>
      <c r="M5260" t="str">
        <f>INDEX(RoutesPivot[DepAirport],MATCH($C5260,RoutesPivot[[RouteID]:[RouteID]],0))</f>
        <v>ORD</v>
      </c>
      <c r="N5260" t="str">
        <f>INDEX(RoutesPivot[AirportID],MATCH($C5260,RoutesPivot[[RouteID]:[RouteID]],0))</f>
        <v>LAX</v>
      </c>
      <c r="O5260">
        <f>INDEX(RoutesPivot[Distance],MATCH($C5260,RoutesPivot[[RouteID]:[RouteID]],0))</f>
        <v>1518</v>
      </c>
      <c r="P5260">
        <f>INDEX(RoutesPivot[ListPrice],MATCH($C5260,RoutesPivot[[RouteID]:[RouteID]],0))</f>
        <v>350</v>
      </c>
      <c r="Q5260" t="str">
        <f>INDEX(AirportPivot[AirportName],MATCH($N5260,AirportPivot[[AirportID]:[AirportID]],0))</f>
        <v>Los Angeles International</v>
      </c>
      <c r="R5260">
        <f>INDEX(AirportPivot[Gates (number of available)],MATCH($N5260,AirportPivot[[AirportID]:[AirportID]],0))</f>
        <v>86</v>
      </c>
    </row>
    <row r="5261" spans="1:18" x14ac:dyDescent="0.25">
      <c r="A5261" s="3" t="s">
        <v>5293</v>
      </c>
      <c r="B5261" s="12">
        <v>41654</v>
      </c>
      <c r="C5261" s="4" t="s">
        <v>27</v>
      </c>
      <c r="D5261" s="4">
        <v>8.3000000000000007</v>
      </c>
      <c r="E5261" s="4">
        <v>62</v>
      </c>
      <c r="F5261" s="5">
        <v>0.83333333333333337</v>
      </c>
      <c r="G5261" s="6">
        <v>200</v>
      </c>
      <c r="H5261" s="7">
        <v>33000</v>
      </c>
      <c r="I5261" s="7">
        <f>FlightsPivot[[#This Row],[Total Fare]]*10%</f>
        <v>3300</v>
      </c>
      <c r="J5261" s="7">
        <f>FlightsPivot[[#This Row],[Total Fare]]+FlightsPivot[[#This Row],[10% tax ]]</f>
        <v>36300</v>
      </c>
      <c r="K5261" s="4">
        <v>1</v>
      </c>
      <c r="L5261" s="4">
        <v>2014</v>
      </c>
      <c r="M5261" t="str">
        <f>INDEX(RoutesPivot[DepAirport],MATCH($C5261,RoutesPivot[[RouteID]:[RouteID]],0))</f>
        <v>ORD</v>
      </c>
      <c r="N5261" t="str">
        <f>INDEX(RoutesPivot[AirportID],MATCH($C5261,RoutesPivot[[RouteID]:[RouteID]],0))</f>
        <v>ATL</v>
      </c>
      <c r="O5261">
        <f>INDEX(RoutesPivot[Distance],MATCH($C5261,RoutesPivot[[RouteID]:[RouteID]],0))</f>
        <v>510</v>
      </c>
      <c r="P5261">
        <f>INDEX(RoutesPivot[ListPrice],MATCH($C5261,RoutesPivot[[RouteID]:[RouteID]],0))</f>
        <v>200</v>
      </c>
      <c r="Q5261" t="str">
        <f>INDEX(AirportPivot[AirportName],MATCH($N5261,AirportPivot[[AirportID]:[AirportID]],0))</f>
        <v>Hartsfield-Jackson Atlanta International</v>
      </c>
      <c r="R5261">
        <f>INDEX(AirportPivot[Gates (number of available)],MATCH($N5261,AirportPivot[[AirportID]:[AirportID]],0))</f>
        <v>100</v>
      </c>
    </row>
    <row r="5262" spans="1:18" x14ac:dyDescent="0.25">
      <c r="A5262" s="3" t="s">
        <v>5294</v>
      </c>
      <c r="B5262" s="12">
        <v>42173</v>
      </c>
      <c r="C5262" s="4" t="s">
        <v>27</v>
      </c>
      <c r="D5262" s="4">
        <v>10.7</v>
      </c>
      <c r="E5262" s="4">
        <v>4</v>
      </c>
      <c r="F5262" s="5">
        <v>0.875</v>
      </c>
      <c r="G5262" s="6">
        <v>220</v>
      </c>
      <c r="H5262" s="7">
        <v>40700</v>
      </c>
      <c r="I5262" s="7">
        <f>FlightsPivot[[#This Row],[Total Fare]]*10%</f>
        <v>4070</v>
      </c>
      <c r="J5262" s="7">
        <f>FlightsPivot[[#This Row],[Total Fare]]+FlightsPivot[[#This Row],[10% tax ]]</f>
        <v>44770</v>
      </c>
      <c r="K5262" s="4">
        <v>6</v>
      </c>
      <c r="L5262" s="4">
        <v>2015</v>
      </c>
      <c r="M5262" t="str">
        <f>INDEX(RoutesPivot[DepAirport],MATCH($C5262,RoutesPivot[[RouteID]:[RouteID]],0))</f>
        <v>ORD</v>
      </c>
      <c r="N5262" t="str">
        <f>INDEX(RoutesPivot[AirportID],MATCH($C5262,RoutesPivot[[RouteID]:[RouteID]],0))</f>
        <v>ATL</v>
      </c>
      <c r="O5262">
        <f>INDEX(RoutesPivot[Distance],MATCH($C5262,RoutesPivot[[RouteID]:[RouteID]],0))</f>
        <v>510</v>
      </c>
      <c r="P5262">
        <f>INDEX(RoutesPivot[ListPrice],MATCH($C5262,RoutesPivot[[RouteID]:[RouteID]],0))</f>
        <v>200</v>
      </c>
      <c r="Q5262" t="str">
        <f>INDEX(AirportPivot[AirportName],MATCH($N5262,AirportPivot[[AirportID]:[AirportID]],0))</f>
        <v>Hartsfield-Jackson Atlanta International</v>
      </c>
      <c r="R5262">
        <f>INDEX(AirportPivot[Gates (number of available)],MATCH($N5262,AirportPivot[[AirportID]:[AirportID]],0))</f>
        <v>100</v>
      </c>
    </row>
    <row r="5263" spans="1:18" x14ac:dyDescent="0.25">
      <c r="A5263" s="3" t="s">
        <v>5295</v>
      </c>
      <c r="B5263" s="12">
        <v>42208</v>
      </c>
      <c r="C5263" s="4" t="s">
        <v>70</v>
      </c>
      <c r="D5263" s="4">
        <v>1.5</v>
      </c>
      <c r="E5263" s="4">
        <v>194</v>
      </c>
      <c r="F5263" s="5">
        <v>0.45833333333333331</v>
      </c>
      <c r="G5263" s="6">
        <v>302.5</v>
      </c>
      <c r="H5263" s="7">
        <v>49912.5</v>
      </c>
      <c r="I5263" s="7">
        <f>FlightsPivot[[#This Row],[Total Fare]]*10%</f>
        <v>4991.25</v>
      </c>
      <c r="J5263" s="7">
        <f>FlightsPivot[[#This Row],[Total Fare]]+FlightsPivot[[#This Row],[10% tax ]]</f>
        <v>54903.75</v>
      </c>
      <c r="K5263" s="4">
        <v>7</v>
      </c>
      <c r="L5263" s="4">
        <v>2015</v>
      </c>
      <c r="M5263" t="str">
        <f>INDEX(RoutesPivot[DepAirport],MATCH($C5263,RoutesPivot[[RouteID]:[RouteID]],0))</f>
        <v>ORD</v>
      </c>
      <c r="N5263" t="str">
        <f>INDEX(RoutesPivot[AirportID],MATCH($C5263,RoutesPivot[[RouteID]:[RouteID]],0))</f>
        <v>LAS</v>
      </c>
      <c r="O5263">
        <f>INDEX(RoutesPivot[Distance],MATCH($C5263,RoutesPivot[[RouteID]:[RouteID]],0))</f>
        <v>1100</v>
      </c>
      <c r="P5263">
        <f>INDEX(RoutesPivot[ListPrice],MATCH($C5263,RoutesPivot[[RouteID]:[RouteID]],0))</f>
        <v>275</v>
      </c>
      <c r="Q5263" t="str">
        <f>INDEX(AirportPivot[AirportName],MATCH($N5263,AirportPivot[[AirportID]:[AirportID]],0))</f>
        <v>McCarran International</v>
      </c>
      <c r="R5263">
        <f>INDEX(AirportPivot[Gates (number of available)],MATCH($N5263,AirportPivot[[AirportID]:[AirportID]],0))</f>
        <v>68</v>
      </c>
    </row>
    <row r="5264" spans="1:18" x14ac:dyDescent="0.25">
      <c r="A5264" s="3" t="s">
        <v>5296</v>
      </c>
      <c r="B5264" s="12">
        <v>42226</v>
      </c>
      <c r="C5264" s="4" t="s">
        <v>13</v>
      </c>
      <c r="D5264" s="4">
        <v>2.7</v>
      </c>
      <c r="E5264" s="4">
        <v>121</v>
      </c>
      <c r="F5264" s="5">
        <v>0.83333333333333337</v>
      </c>
      <c r="G5264" s="6">
        <v>275</v>
      </c>
      <c r="H5264" s="7">
        <v>50875</v>
      </c>
      <c r="I5264" s="7">
        <f>FlightsPivot[[#This Row],[Total Fare]]*10%</f>
        <v>5087.5</v>
      </c>
      <c r="J5264" s="7">
        <f>FlightsPivot[[#This Row],[Total Fare]]+FlightsPivot[[#This Row],[10% tax ]]</f>
        <v>55962.5</v>
      </c>
      <c r="K5264" s="4">
        <v>8</v>
      </c>
      <c r="L5264" s="4">
        <v>2015</v>
      </c>
      <c r="M5264" t="str">
        <f>INDEX(RoutesPivot[DepAirport],MATCH($C5264,RoutesPivot[[RouteID]:[RouteID]],0))</f>
        <v>ORD</v>
      </c>
      <c r="N5264" t="str">
        <f>INDEX(RoutesPivot[AirportID],MATCH($C5264,RoutesPivot[[RouteID]:[RouteID]],0))</f>
        <v>JFK</v>
      </c>
      <c r="O5264">
        <f>INDEX(RoutesPivot[Distance],MATCH($C5264,RoutesPivot[[RouteID]:[RouteID]],0))</f>
        <v>619</v>
      </c>
      <c r="P5264">
        <f>INDEX(RoutesPivot[ListPrice],MATCH($C5264,RoutesPivot[[RouteID]:[RouteID]],0))</f>
        <v>250</v>
      </c>
      <c r="Q5264" t="str">
        <f>INDEX(AirportPivot[AirportName],MATCH($N5264,AirportPivot[[AirportID]:[AirportID]],0))</f>
        <v>John F Kennedy International</v>
      </c>
      <c r="R5264">
        <f>INDEX(AirportPivot[Gates (number of available)],MATCH($N5264,AirportPivot[[AirportID]:[AirportID]],0))</f>
        <v>120</v>
      </c>
    </row>
    <row r="5265" spans="1:18" x14ac:dyDescent="0.25">
      <c r="A5265" s="3" t="s">
        <v>5297</v>
      </c>
      <c r="B5265" s="12">
        <v>42245</v>
      </c>
      <c r="C5265" s="4" t="s">
        <v>80</v>
      </c>
      <c r="D5265" s="4">
        <v>1.7</v>
      </c>
      <c r="E5265" s="4">
        <v>154</v>
      </c>
      <c r="F5265" s="5">
        <v>0.75</v>
      </c>
      <c r="G5265" s="6">
        <v>330</v>
      </c>
      <c r="H5265" s="7">
        <v>54450</v>
      </c>
      <c r="I5265" s="7">
        <f>FlightsPivot[[#This Row],[Total Fare]]*10%</f>
        <v>5445</v>
      </c>
      <c r="J5265" s="7">
        <f>FlightsPivot[[#This Row],[Total Fare]]+FlightsPivot[[#This Row],[10% tax ]]</f>
        <v>59895</v>
      </c>
      <c r="K5265" s="4">
        <v>8</v>
      </c>
      <c r="L5265" s="4">
        <v>2015</v>
      </c>
      <c r="M5265" t="str">
        <f>INDEX(RoutesPivot[DepAirport],MATCH($C5265,RoutesPivot[[RouteID]:[RouteID]],0))</f>
        <v>ORD</v>
      </c>
      <c r="N5265" t="str">
        <f>INDEX(RoutesPivot[AirportID],MATCH($C5265,RoutesPivot[[RouteID]:[RouteID]],0))</f>
        <v>MIA</v>
      </c>
      <c r="O5265">
        <f>INDEX(RoutesPivot[Distance],MATCH($C5265,RoutesPivot[[RouteID]:[RouteID]],0))</f>
        <v>1000</v>
      </c>
      <c r="P5265">
        <f>INDEX(RoutesPivot[ListPrice],MATCH($C5265,RoutesPivot[[RouteID]:[RouteID]],0))</f>
        <v>300</v>
      </c>
      <c r="Q5265" t="str">
        <f>INDEX(AirportPivot[AirportName],MATCH($N5265,AirportPivot[[AirportID]:[AirportID]],0))</f>
        <v>Miami International</v>
      </c>
      <c r="R5265">
        <f>INDEX(AirportPivot[Gates (number of available)],MATCH($N5265,AirportPivot[[AirportID]:[AirportID]],0))</f>
        <v>80</v>
      </c>
    </row>
    <row r="5266" spans="1:18" x14ac:dyDescent="0.25">
      <c r="A5266" s="3" t="s">
        <v>5298</v>
      </c>
      <c r="B5266" s="12">
        <v>41972</v>
      </c>
      <c r="C5266" s="4" t="s">
        <v>33</v>
      </c>
      <c r="D5266" s="4">
        <v>5.2</v>
      </c>
      <c r="E5266" s="4">
        <v>135</v>
      </c>
      <c r="F5266" s="5">
        <v>0.70833333333333337</v>
      </c>
      <c r="G5266" s="6">
        <v>562.5</v>
      </c>
      <c r="H5266" s="7">
        <v>104062.5</v>
      </c>
      <c r="I5266" s="7">
        <f>FlightsPivot[[#This Row],[Total Fare]]*10%</f>
        <v>10406.25</v>
      </c>
      <c r="J5266" s="7">
        <f>FlightsPivot[[#This Row],[Total Fare]]+FlightsPivot[[#This Row],[10% tax ]]</f>
        <v>114468.75</v>
      </c>
      <c r="K5266" s="4">
        <v>11</v>
      </c>
      <c r="L5266" s="4">
        <v>2014</v>
      </c>
      <c r="M5266" t="str">
        <f>INDEX(RoutesPivot[DepAirport],MATCH($C5266,RoutesPivot[[RouteID]:[RouteID]],0))</f>
        <v>ORD</v>
      </c>
      <c r="N5266" t="str">
        <f>INDEX(RoutesPivot[AirportID],MATCH($C5266,RoutesPivot[[RouteID]:[RouteID]],0))</f>
        <v>SFO</v>
      </c>
      <c r="O5266">
        <f>INDEX(RoutesPivot[Distance],MATCH($C5266,RoutesPivot[[RouteID]:[RouteID]],0))</f>
        <v>1600</v>
      </c>
      <c r="P5266">
        <f>INDEX(RoutesPivot[ListPrice],MATCH($C5266,RoutesPivot[[RouteID]:[RouteID]],0))</f>
        <v>375</v>
      </c>
      <c r="Q5266" t="str">
        <f>INDEX(AirportPivot[AirportName],MATCH($N5266,AirportPivot[[AirportID]:[AirportID]],0))</f>
        <v>San Francisco International</v>
      </c>
      <c r="R5266">
        <f>INDEX(AirportPivot[Gates (number of available)],MATCH($N5266,AirportPivot[[AirportID]:[AirportID]],0))</f>
        <v>70</v>
      </c>
    </row>
    <row r="5267" spans="1:18" x14ac:dyDescent="0.25">
      <c r="A5267" s="3" t="s">
        <v>5299</v>
      </c>
      <c r="B5267" s="12">
        <v>42256</v>
      </c>
      <c r="C5267" s="4" t="s">
        <v>80</v>
      </c>
      <c r="D5267" s="4">
        <v>2.6</v>
      </c>
      <c r="E5267" s="4">
        <v>49</v>
      </c>
      <c r="F5267" s="5">
        <v>0.77083333333333337</v>
      </c>
      <c r="G5267" s="6">
        <v>300</v>
      </c>
      <c r="H5267" s="7">
        <v>49500</v>
      </c>
      <c r="I5267" s="7">
        <f>FlightsPivot[[#This Row],[Total Fare]]*10%</f>
        <v>4950</v>
      </c>
      <c r="J5267" s="7">
        <f>FlightsPivot[[#This Row],[Total Fare]]+FlightsPivot[[#This Row],[10% tax ]]</f>
        <v>54450</v>
      </c>
      <c r="K5267" s="4">
        <v>9</v>
      </c>
      <c r="L5267" s="4">
        <v>2015</v>
      </c>
      <c r="M5267" t="str">
        <f>INDEX(RoutesPivot[DepAirport],MATCH($C5267,RoutesPivot[[RouteID]:[RouteID]],0))</f>
        <v>ORD</v>
      </c>
      <c r="N5267" t="str">
        <f>INDEX(RoutesPivot[AirportID],MATCH($C5267,RoutesPivot[[RouteID]:[RouteID]],0))</f>
        <v>MIA</v>
      </c>
      <c r="O5267">
        <f>INDEX(RoutesPivot[Distance],MATCH($C5267,RoutesPivot[[RouteID]:[RouteID]],0))</f>
        <v>1000</v>
      </c>
      <c r="P5267">
        <f>INDEX(RoutesPivot[ListPrice],MATCH($C5267,RoutesPivot[[RouteID]:[RouteID]],0))</f>
        <v>300</v>
      </c>
      <c r="Q5267" t="str">
        <f>INDEX(AirportPivot[AirportName],MATCH($N5267,AirportPivot[[AirportID]:[AirportID]],0))</f>
        <v>Miami International</v>
      </c>
      <c r="R5267">
        <f>INDEX(AirportPivot[Gates (number of available)],MATCH($N5267,AirportPivot[[AirportID]:[AirportID]],0))</f>
        <v>80</v>
      </c>
    </row>
    <row r="5268" spans="1:18" x14ac:dyDescent="0.25">
      <c r="A5268" s="3" t="s">
        <v>5300</v>
      </c>
      <c r="B5268" s="12">
        <v>41840</v>
      </c>
      <c r="C5268" s="4" t="s">
        <v>21</v>
      </c>
      <c r="D5268" s="4">
        <v>2.7</v>
      </c>
      <c r="E5268" s="4">
        <v>104</v>
      </c>
      <c r="F5268" s="5">
        <v>0.375</v>
      </c>
      <c r="G5268" s="6">
        <v>137.5</v>
      </c>
      <c r="H5268" s="7">
        <v>25437.5</v>
      </c>
      <c r="I5268" s="7">
        <f>FlightsPivot[[#This Row],[Total Fare]]*10%</f>
        <v>2543.75</v>
      </c>
      <c r="J5268" s="7">
        <f>FlightsPivot[[#This Row],[Total Fare]]+FlightsPivot[[#This Row],[10% tax ]]</f>
        <v>27981.25</v>
      </c>
      <c r="K5268" s="4">
        <v>7</v>
      </c>
      <c r="L5268" s="4">
        <v>2014</v>
      </c>
      <c r="M5268" t="str">
        <f>INDEX(RoutesPivot[DepAirport],MATCH($C5268,RoutesPivot[[RouteID]:[RouteID]],0))</f>
        <v>ORD</v>
      </c>
      <c r="N5268" t="str">
        <f>INDEX(RoutesPivot[AirportID],MATCH($C5268,RoutesPivot[[RouteID]:[RouteID]],0))</f>
        <v>CLT</v>
      </c>
      <c r="O5268">
        <f>INDEX(RoutesPivot[Distance],MATCH($C5268,RoutesPivot[[RouteID]:[RouteID]],0))</f>
        <v>700</v>
      </c>
      <c r="P5268">
        <f>INDEX(RoutesPivot[ListPrice],MATCH($C5268,RoutesPivot[[RouteID]:[RouteID]],0))</f>
        <v>125</v>
      </c>
      <c r="Q5268" t="str">
        <f>INDEX(AirportPivot[AirportName],MATCH($N5268,AirportPivot[[AirportID]:[AirportID]],0))</f>
        <v>Charlotte/Douglas International</v>
      </c>
      <c r="R5268">
        <f>INDEX(AirportPivot[Gates (number of available)],MATCH($N5268,AirportPivot[[AirportID]:[AirportID]],0))</f>
        <v>65</v>
      </c>
    </row>
    <row r="5269" spans="1:18" x14ac:dyDescent="0.25">
      <c r="A5269" s="3" t="s">
        <v>5301</v>
      </c>
      <c r="B5269" s="12">
        <v>41933</v>
      </c>
      <c r="C5269" s="4" t="s">
        <v>13</v>
      </c>
      <c r="D5269" s="4">
        <v>2.1</v>
      </c>
      <c r="E5269" s="4">
        <v>23</v>
      </c>
      <c r="F5269" s="5">
        <v>0.58333333333333337</v>
      </c>
      <c r="G5269" s="6">
        <v>250</v>
      </c>
      <c r="H5269" s="7">
        <v>46250</v>
      </c>
      <c r="I5269" s="7">
        <f>FlightsPivot[[#This Row],[Total Fare]]*10%</f>
        <v>4625</v>
      </c>
      <c r="J5269" s="7">
        <f>FlightsPivot[[#This Row],[Total Fare]]+FlightsPivot[[#This Row],[10% tax ]]</f>
        <v>50875</v>
      </c>
      <c r="K5269" s="4">
        <v>10</v>
      </c>
      <c r="L5269" s="4">
        <v>2014</v>
      </c>
      <c r="M5269" t="str">
        <f>INDEX(RoutesPivot[DepAirport],MATCH($C5269,RoutesPivot[[RouteID]:[RouteID]],0))</f>
        <v>ORD</v>
      </c>
      <c r="N5269" t="str">
        <f>INDEX(RoutesPivot[AirportID],MATCH($C5269,RoutesPivot[[RouteID]:[RouteID]],0))</f>
        <v>JFK</v>
      </c>
      <c r="O5269">
        <f>INDEX(RoutesPivot[Distance],MATCH($C5269,RoutesPivot[[RouteID]:[RouteID]],0))</f>
        <v>619</v>
      </c>
      <c r="P5269">
        <f>INDEX(RoutesPivot[ListPrice],MATCH($C5269,RoutesPivot[[RouteID]:[RouteID]],0))</f>
        <v>250</v>
      </c>
      <c r="Q5269" t="str">
        <f>INDEX(AirportPivot[AirportName],MATCH($N5269,AirportPivot[[AirportID]:[AirportID]],0))</f>
        <v>John F Kennedy International</v>
      </c>
      <c r="R5269">
        <f>INDEX(AirportPivot[Gates (number of available)],MATCH($N5269,AirportPivot[[AirportID]:[AirportID]],0))</f>
        <v>120</v>
      </c>
    </row>
    <row r="5270" spans="1:18" x14ac:dyDescent="0.25">
      <c r="A5270" s="3" t="s">
        <v>5302</v>
      </c>
      <c r="B5270" s="12">
        <v>41987</v>
      </c>
      <c r="C5270" s="4" t="s">
        <v>33</v>
      </c>
      <c r="D5270" s="4">
        <v>1.9</v>
      </c>
      <c r="E5270" s="4">
        <v>101</v>
      </c>
      <c r="F5270" s="5">
        <v>0.75</v>
      </c>
      <c r="G5270" s="6">
        <v>375</v>
      </c>
      <c r="H5270" s="7">
        <v>69375</v>
      </c>
      <c r="I5270" s="7">
        <f>FlightsPivot[[#This Row],[Total Fare]]*10%</f>
        <v>6937.5</v>
      </c>
      <c r="J5270" s="7">
        <f>FlightsPivot[[#This Row],[Total Fare]]+FlightsPivot[[#This Row],[10% tax ]]</f>
        <v>76312.5</v>
      </c>
      <c r="K5270" s="4">
        <v>12</v>
      </c>
      <c r="L5270" s="4">
        <v>2014</v>
      </c>
      <c r="M5270" t="str">
        <f>INDEX(RoutesPivot[DepAirport],MATCH($C5270,RoutesPivot[[RouteID]:[RouteID]],0))</f>
        <v>ORD</v>
      </c>
      <c r="N5270" t="str">
        <f>INDEX(RoutesPivot[AirportID],MATCH($C5270,RoutesPivot[[RouteID]:[RouteID]],0))</f>
        <v>SFO</v>
      </c>
      <c r="O5270">
        <f>INDEX(RoutesPivot[Distance],MATCH($C5270,RoutesPivot[[RouteID]:[RouteID]],0))</f>
        <v>1600</v>
      </c>
      <c r="P5270">
        <f>INDEX(RoutesPivot[ListPrice],MATCH($C5270,RoutesPivot[[RouteID]:[RouteID]],0))</f>
        <v>375</v>
      </c>
      <c r="Q5270" t="str">
        <f>INDEX(AirportPivot[AirportName],MATCH($N5270,AirportPivot[[AirportID]:[AirportID]],0))</f>
        <v>San Francisco International</v>
      </c>
      <c r="R5270">
        <f>INDEX(AirportPivot[Gates (number of available)],MATCH($N5270,AirportPivot[[AirportID]:[AirportID]],0))</f>
        <v>70</v>
      </c>
    </row>
    <row r="5271" spans="1:18" x14ac:dyDescent="0.25">
      <c r="A5271" s="3" t="s">
        <v>5303</v>
      </c>
      <c r="B5271" s="12">
        <v>41996</v>
      </c>
      <c r="C5271" s="4" t="s">
        <v>11</v>
      </c>
      <c r="D5271" s="4">
        <v>2.1</v>
      </c>
      <c r="E5271" s="4">
        <v>149</v>
      </c>
      <c r="F5271" s="5">
        <v>0.70833333333333337</v>
      </c>
      <c r="G5271" s="6">
        <v>420</v>
      </c>
      <c r="H5271" s="7">
        <v>77700</v>
      </c>
      <c r="I5271" s="7">
        <f>FlightsPivot[[#This Row],[Total Fare]]*10%</f>
        <v>7770</v>
      </c>
      <c r="J5271" s="7">
        <f>FlightsPivot[[#This Row],[Total Fare]]+FlightsPivot[[#This Row],[10% tax ]]</f>
        <v>85470</v>
      </c>
      <c r="K5271" s="4">
        <v>12</v>
      </c>
      <c r="L5271" s="4">
        <v>2014</v>
      </c>
      <c r="M5271" t="str">
        <f>INDEX(RoutesPivot[DepAirport],MATCH($C5271,RoutesPivot[[RouteID]:[RouteID]],0))</f>
        <v>ORD</v>
      </c>
      <c r="N5271" t="str">
        <f>INDEX(RoutesPivot[AirportID],MATCH($C5271,RoutesPivot[[RouteID]:[RouteID]],0))</f>
        <v>BOS</v>
      </c>
      <c r="O5271">
        <f>INDEX(RoutesPivot[Distance],MATCH($C5271,RoutesPivot[[RouteID]:[RouteID]],0))</f>
        <v>730</v>
      </c>
      <c r="P5271">
        <f>INDEX(RoutesPivot[ListPrice],MATCH($C5271,RoutesPivot[[RouteID]:[RouteID]],0))</f>
        <v>300</v>
      </c>
      <c r="Q5271" t="str">
        <f>INDEX(AirportPivot[AirportName],MATCH($N5271,AirportPivot[[AirportID]:[AirportID]],0))</f>
        <v>General Edward Lawrence Logan International</v>
      </c>
      <c r="R5271">
        <f>INDEX(AirportPivot[Gates (number of available)],MATCH($N5271,AirportPivot[[AirportID]:[AirportID]],0))</f>
        <v>63</v>
      </c>
    </row>
    <row r="5272" spans="1:18" x14ac:dyDescent="0.25">
      <c r="A5272" s="3" t="s">
        <v>5304</v>
      </c>
      <c r="B5272" s="12">
        <v>42198</v>
      </c>
      <c r="C5272" s="4" t="s">
        <v>80</v>
      </c>
      <c r="D5272" s="4">
        <v>1.8</v>
      </c>
      <c r="E5272" s="4">
        <v>71</v>
      </c>
      <c r="F5272" s="5">
        <v>0.29166666666666669</v>
      </c>
      <c r="G5272" s="6">
        <v>330</v>
      </c>
      <c r="H5272" s="7">
        <v>59730</v>
      </c>
      <c r="I5272" s="7">
        <f>FlightsPivot[[#This Row],[Total Fare]]*10%</f>
        <v>5973</v>
      </c>
      <c r="J5272" s="7">
        <f>FlightsPivot[[#This Row],[Total Fare]]+FlightsPivot[[#This Row],[10% tax ]]</f>
        <v>65703</v>
      </c>
      <c r="K5272" s="4">
        <v>7</v>
      </c>
      <c r="L5272" s="4">
        <v>2015</v>
      </c>
      <c r="M5272" t="str">
        <f>INDEX(RoutesPivot[DepAirport],MATCH($C5272,RoutesPivot[[RouteID]:[RouteID]],0))</f>
        <v>ORD</v>
      </c>
      <c r="N5272" t="str">
        <f>INDEX(RoutesPivot[AirportID],MATCH($C5272,RoutesPivot[[RouteID]:[RouteID]],0))</f>
        <v>MIA</v>
      </c>
      <c r="O5272">
        <f>INDEX(RoutesPivot[Distance],MATCH($C5272,RoutesPivot[[RouteID]:[RouteID]],0))</f>
        <v>1000</v>
      </c>
      <c r="P5272">
        <f>INDEX(RoutesPivot[ListPrice],MATCH($C5272,RoutesPivot[[RouteID]:[RouteID]],0))</f>
        <v>300</v>
      </c>
      <c r="Q5272" t="str">
        <f>INDEX(AirportPivot[AirportName],MATCH($N5272,AirportPivot[[AirportID]:[AirportID]],0))</f>
        <v>Miami International</v>
      </c>
      <c r="R5272">
        <f>INDEX(AirportPivot[Gates (number of available)],MATCH($N5272,AirportPivot[[AirportID]:[AirportID]],0))</f>
        <v>80</v>
      </c>
    </row>
    <row r="5273" spans="1:18" x14ac:dyDescent="0.25">
      <c r="A5273" s="3" t="s">
        <v>5305</v>
      </c>
      <c r="B5273" s="12">
        <v>42234</v>
      </c>
      <c r="C5273" s="4" t="s">
        <v>27</v>
      </c>
      <c r="D5273" s="4">
        <v>6.9</v>
      </c>
      <c r="E5273" s="4">
        <v>182</v>
      </c>
      <c r="F5273" s="5">
        <v>0.66666666666666663</v>
      </c>
      <c r="G5273" s="6">
        <v>220</v>
      </c>
      <c r="H5273" s="7">
        <v>36300</v>
      </c>
      <c r="I5273" s="7">
        <f>FlightsPivot[[#This Row],[Total Fare]]*10%</f>
        <v>3630</v>
      </c>
      <c r="J5273" s="7">
        <f>FlightsPivot[[#This Row],[Total Fare]]+FlightsPivot[[#This Row],[10% tax ]]</f>
        <v>39930</v>
      </c>
      <c r="K5273" s="4">
        <v>8</v>
      </c>
      <c r="L5273" s="4">
        <v>2015</v>
      </c>
      <c r="M5273" t="str">
        <f>INDEX(RoutesPivot[DepAirport],MATCH($C5273,RoutesPivot[[RouteID]:[RouteID]],0))</f>
        <v>ORD</v>
      </c>
      <c r="N5273" t="str">
        <f>INDEX(RoutesPivot[AirportID],MATCH($C5273,RoutesPivot[[RouteID]:[RouteID]],0))</f>
        <v>ATL</v>
      </c>
      <c r="O5273">
        <f>INDEX(RoutesPivot[Distance],MATCH($C5273,RoutesPivot[[RouteID]:[RouteID]],0))</f>
        <v>510</v>
      </c>
      <c r="P5273">
        <f>INDEX(RoutesPivot[ListPrice],MATCH($C5273,RoutesPivot[[RouteID]:[RouteID]],0))</f>
        <v>200</v>
      </c>
      <c r="Q5273" t="str">
        <f>INDEX(AirportPivot[AirportName],MATCH($N5273,AirportPivot[[AirportID]:[AirportID]],0))</f>
        <v>Hartsfield-Jackson Atlanta International</v>
      </c>
      <c r="R5273">
        <f>INDEX(AirportPivot[Gates (number of available)],MATCH($N5273,AirportPivot[[AirportID]:[AirportID]],0))</f>
        <v>100</v>
      </c>
    </row>
    <row r="5274" spans="1:18" x14ac:dyDescent="0.25">
      <c r="A5274" s="3" t="s">
        <v>5306</v>
      </c>
      <c r="B5274" s="12">
        <v>42020</v>
      </c>
      <c r="C5274" s="4" t="s">
        <v>98</v>
      </c>
      <c r="D5274" s="4">
        <v>0.9</v>
      </c>
      <c r="E5274" s="4">
        <v>143</v>
      </c>
      <c r="F5274" s="5">
        <v>0.70833333333333337</v>
      </c>
      <c r="G5274" s="6">
        <v>275</v>
      </c>
      <c r="H5274" s="7">
        <v>50875</v>
      </c>
      <c r="I5274" s="7">
        <f>FlightsPivot[[#This Row],[Total Fare]]*10%</f>
        <v>5087.5</v>
      </c>
      <c r="J5274" s="7">
        <f>FlightsPivot[[#This Row],[Total Fare]]+FlightsPivot[[#This Row],[10% tax ]]</f>
        <v>55962.5</v>
      </c>
      <c r="K5274" s="4">
        <v>1</v>
      </c>
      <c r="L5274" s="4">
        <v>2015</v>
      </c>
      <c r="M5274" t="str">
        <f>INDEX(RoutesPivot[DepAirport],MATCH($C5274,RoutesPivot[[RouteID]:[RouteID]],0))</f>
        <v>ORD</v>
      </c>
      <c r="N5274" t="str">
        <f>INDEX(RoutesPivot[AirportID],MATCH($C5274,RoutesPivot[[RouteID]:[RouteID]],0))</f>
        <v>PHL</v>
      </c>
      <c r="O5274">
        <f>INDEX(RoutesPivot[Distance],MATCH($C5274,RoutesPivot[[RouteID]:[RouteID]],0))</f>
        <v>580</v>
      </c>
      <c r="P5274">
        <f>INDEX(RoutesPivot[ListPrice],MATCH($C5274,RoutesPivot[[RouteID]:[RouteID]],0))</f>
        <v>275</v>
      </c>
      <c r="Q5274" t="str">
        <f>INDEX(AirportPivot[AirportName],MATCH($N5274,AirportPivot[[AirportID]:[AirportID]],0))</f>
        <v>Philadelphia International</v>
      </c>
      <c r="R5274">
        <f>INDEX(AirportPivot[Gates (number of available)],MATCH($N5274,AirportPivot[[AirportID]:[AirportID]],0))</f>
        <v>89</v>
      </c>
    </row>
    <row r="5275" spans="1:18" x14ac:dyDescent="0.25">
      <c r="A5275" s="3" t="s">
        <v>5307</v>
      </c>
      <c r="B5275" s="12">
        <v>42121</v>
      </c>
      <c r="C5275" s="4" t="s">
        <v>21</v>
      </c>
      <c r="D5275" s="4">
        <v>1</v>
      </c>
      <c r="E5275" s="4">
        <v>149</v>
      </c>
      <c r="F5275" s="5">
        <v>0.72916666666666663</v>
      </c>
      <c r="G5275" s="6">
        <v>125</v>
      </c>
      <c r="H5275" s="7">
        <v>23125</v>
      </c>
      <c r="I5275" s="7">
        <f>FlightsPivot[[#This Row],[Total Fare]]*10%</f>
        <v>2312.5</v>
      </c>
      <c r="J5275" s="7">
        <f>FlightsPivot[[#This Row],[Total Fare]]+FlightsPivot[[#This Row],[10% tax ]]</f>
        <v>25437.5</v>
      </c>
      <c r="K5275" s="4">
        <v>4</v>
      </c>
      <c r="L5275" s="4">
        <v>2015</v>
      </c>
      <c r="M5275" t="str">
        <f>INDEX(RoutesPivot[DepAirport],MATCH($C5275,RoutesPivot[[RouteID]:[RouteID]],0))</f>
        <v>ORD</v>
      </c>
      <c r="N5275" t="str">
        <f>INDEX(RoutesPivot[AirportID],MATCH($C5275,RoutesPivot[[RouteID]:[RouteID]],0))</f>
        <v>CLT</v>
      </c>
      <c r="O5275">
        <f>INDEX(RoutesPivot[Distance],MATCH($C5275,RoutesPivot[[RouteID]:[RouteID]],0))</f>
        <v>700</v>
      </c>
      <c r="P5275">
        <f>INDEX(RoutesPivot[ListPrice],MATCH($C5275,RoutesPivot[[RouteID]:[RouteID]],0))</f>
        <v>125</v>
      </c>
      <c r="Q5275" t="str">
        <f>INDEX(AirportPivot[AirportName],MATCH($N5275,AirportPivot[[AirportID]:[AirportID]],0))</f>
        <v>Charlotte/Douglas International</v>
      </c>
      <c r="R5275">
        <f>INDEX(AirportPivot[Gates (number of available)],MATCH($N5275,AirportPivot[[AirportID]:[AirportID]],0))</f>
        <v>65</v>
      </c>
    </row>
    <row r="5276" spans="1:18" x14ac:dyDescent="0.25">
      <c r="A5276" s="3" t="s">
        <v>5308</v>
      </c>
      <c r="B5276" s="12">
        <v>42331</v>
      </c>
      <c r="C5276" s="4" t="s">
        <v>21</v>
      </c>
      <c r="D5276" s="4">
        <v>5.9</v>
      </c>
      <c r="E5276" s="4">
        <v>30</v>
      </c>
      <c r="F5276" s="5">
        <v>0.75</v>
      </c>
      <c r="G5276" s="6">
        <v>187.5</v>
      </c>
      <c r="H5276" s="7">
        <v>34687.5</v>
      </c>
      <c r="I5276" s="7">
        <f>FlightsPivot[[#This Row],[Total Fare]]*10%</f>
        <v>3468.75</v>
      </c>
      <c r="J5276" s="7">
        <f>FlightsPivot[[#This Row],[Total Fare]]+FlightsPivot[[#This Row],[10% tax ]]</f>
        <v>38156.25</v>
      </c>
      <c r="K5276" s="4">
        <v>11</v>
      </c>
      <c r="L5276" s="4">
        <v>2015</v>
      </c>
      <c r="M5276" t="str">
        <f>INDEX(RoutesPivot[DepAirport],MATCH($C5276,RoutesPivot[[RouteID]:[RouteID]],0))</f>
        <v>ORD</v>
      </c>
      <c r="N5276" t="str">
        <f>INDEX(RoutesPivot[AirportID],MATCH($C5276,RoutesPivot[[RouteID]:[RouteID]],0))</f>
        <v>CLT</v>
      </c>
      <c r="O5276">
        <f>INDEX(RoutesPivot[Distance],MATCH($C5276,RoutesPivot[[RouteID]:[RouteID]],0))</f>
        <v>700</v>
      </c>
      <c r="P5276">
        <f>INDEX(RoutesPivot[ListPrice],MATCH($C5276,RoutesPivot[[RouteID]:[RouteID]],0))</f>
        <v>125</v>
      </c>
      <c r="Q5276" t="str">
        <f>INDEX(AirportPivot[AirportName],MATCH($N5276,AirportPivot[[AirportID]:[AirportID]],0))</f>
        <v>Charlotte/Douglas International</v>
      </c>
      <c r="R5276">
        <f>INDEX(AirportPivot[Gates (number of available)],MATCH($N5276,AirportPivot[[AirportID]:[AirportID]],0))</f>
        <v>65</v>
      </c>
    </row>
    <row r="5277" spans="1:18" x14ac:dyDescent="0.25">
      <c r="A5277" s="3" t="s">
        <v>5309</v>
      </c>
      <c r="B5277" s="12">
        <v>42010</v>
      </c>
      <c r="C5277" s="4" t="s">
        <v>53</v>
      </c>
      <c r="D5277" s="4">
        <v>2.4</v>
      </c>
      <c r="E5277" s="4">
        <v>91</v>
      </c>
      <c r="F5277" s="5">
        <v>0.79166666666666663</v>
      </c>
      <c r="G5277" s="6">
        <v>300</v>
      </c>
      <c r="H5277" s="7">
        <v>55500</v>
      </c>
      <c r="I5277" s="7">
        <f>FlightsPivot[[#This Row],[Total Fare]]*10%</f>
        <v>5550</v>
      </c>
      <c r="J5277" s="7">
        <f>FlightsPivot[[#This Row],[Total Fare]]+FlightsPivot[[#This Row],[10% tax ]]</f>
        <v>61050</v>
      </c>
      <c r="K5277" s="4">
        <v>1</v>
      </c>
      <c r="L5277" s="4">
        <v>2015</v>
      </c>
      <c r="M5277" t="str">
        <f>INDEX(RoutesPivot[DepAirport],MATCH($C5277,RoutesPivot[[RouteID]:[RouteID]],0))</f>
        <v>ORD</v>
      </c>
      <c r="N5277" t="str">
        <f>INDEX(RoutesPivot[AirportID],MATCH($C5277,RoutesPivot[[RouteID]:[RouteID]],0))</f>
        <v>FLL</v>
      </c>
      <c r="O5277">
        <f>INDEX(RoutesPivot[Distance],MATCH($C5277,RoutesPivot[[RouteID]:[RouteID]],0))</f>
        <v>940</v>
      </c>
      <c r="P5277">
        <f>INDEX(RoutesPivot[ListPrice],MATCH($C5277,RoutesPivot[[RouteID]:[RouteID]],0))</f>
        <v>300</v>
      </c>
      <c r="Q5277" t="str">
        <f>INDEX(AirportPivot[AirportName],MATCH($N5277,AirportPivot[[AirportID]:[AirportID]],0))</f>
        <v>Fort Lauderdale/Hollywood International</v>
      </c>
      <c r="R5277">
        <f>INDEX(AirportPivot[Gates (number of available)],MATCH($N5277,AirportPivot[[AirportID]:[AirportID]],0))</f>
        <v>55</v>
      </c>
    </row>
    <row r="5278" spans="1:18" x14ac:dyDescent="0.25">
      <c r="A5278" s="3" t="s">
        <v>5310</v>
      </c>
      <c r="B5278" s="12">
        <v>42356</v>
      </c>
      <c r="C5278" s="4" t="s">
        <v>33</v>
      </c>
      <c r="D5278" s="4">
        <v>0.8</v>
      </c>
      <c r="E5278" s="4">
        <v>188</v>
      </c>
      <c r="F5278" s="5">
        <v>0.77083333333333337</v>
      </c>
      <c r="G5278" s="6">
        <v>375</v>
      </c>
      <c r="H5278" s="7">
        <v>61875</v>
      </c>
      <c r="I5278" s="7">
        <f>FlightsPivot[[#This Row],[Total Fare]]*10%</f>
        <v>6187.5</v>
      </c>
      <c r="J5278" s="7">
        <f>FlightsPivot[[#This Row],[Total Fare]]+FlightsPivot[[#This Row],[10% tax ]]</f>
        <v>68062.5</v>
      </c>
      <c r="K5278" s="4">
        <v>12</v>
      </c>
      <c r="L5278" s="4">
        <v>2015</v>
      </c>
      <c r="M5278" t="str">
        <f>INDEX(RoutesPivot[DepAirport],MATCH($C5278,RoutesPivot[[RouteID]:[RouteID]],0))</f>
        <v>ORD</v>
      </c>
      <c r="N5278" t="str">
        <f>INDEX(RoutesPivot[AirportID],MATCH($C5278,RoutesPivot[[RouteID]:[RouteID]],0))</f>
        <v>SFO</v>
      </c>
      <c r="O5278">
        <f>INDEX(RoutesPivot[Distance],MATCH($C5278,RoutesPivot[[RouteID]:[RouteID]],0))</f>
        <v>1600</v>
      </c>
      <c r="P5278">
        <f>INDEX(RoutesPivot[ListPrice],MATCH($C5278,RoutesPivot[[RouteID]:[RouteID]],0))</f>
        <v>375</v>
      </c>
      <c r="Q5278" t="str">
        <f>INDEX(AirportPivot[AirportName],MATCH($N5278,AirportPivot[[AirportID]:[AirportID]],0))</f>
        <v>San Francisco International</v>
      </c>
      <c r="R5278">
        <f>INDEX(AirportPivot[Gates (number of available)],MATCH($N5278,AirportPivot[[AirportID]:[AirportID]],0))</f>
        <v>70</v>
      </c>
    </row>
    <row r="5279" spans="1:18" x14ac:dyDescent="0.25">
      <c r="A5279" s="3" t="s">
        <v>5311</v>
      </c>
      <c r="B5279" s="12">
        <v>42149</v>
      </c>
      <c r="C5279" s="4" t="s">
        <v>27</v>
      </c>
      <c r="D5279" s="4">
        <v>8.4</v>
      </c>
      <c r="E5279" s="4">
        <v>179</v>
      </c>
      <c r="F5279" s="5">
        <v>0.58333333333333337</v>
      </c>
      <c r="G5279" s="6">
        <v>200</v>
      </c>
      <c r="H5279" s="7">
        <v>33000</v>
      </c>
      <c r="I5279" s="7">
        <f>FlightsPivot[[#This Row],[Total Fare]]*10%</f>
        <v>3300</v>
      </c>
      <c r="J5279" s="7">
        <f>FlightsPivot[[#This Row],[Total Fare]]+FlightsPivot[[#This Row],[10% tax ]]</f>
        <v>36300</v>
      </c>
      <c r="K5279" s="4">
        <v>5</v>
      </c>
      <c r="L5279" s="4">
        <v>2015</v>
      </c>
      <c r="M5279" t="str">
        <f>INDEX(RoutesPivot[DepAirport],MATCH($C5279,RoutesPivot[[RouteID]:[RouteID]],0))</f>
        <v>ORD</v>
      </c>
      <c r="N5279" t="str">
        <f>INDEX(RoutesPivot[AirportID],MATCH($C5279,RoutesPivot[[RouteID]:[RouteID]],0))</f>
        <v>ATL</v>
      </c>
      <c r="O5279">
        <f>INDEX(RoutesPivot[Distance],MATCH($C5279,RoutesPivot[[RouteID]:[RouteID]],0))</f>
        <v>510</v>
      </c>
      <c r="P5279">
        <f>INDEX(RoutesPivot[ListPrice],MATCH($C5279,RoutesPivot[[RouteID]:[RouteID]],0))</f>
        <v>200</v>
      </c>
      <c r="Q5279" t="str">
        <f>INDEX(AirportPivot[AirportName],MATCH($N5279,AirportPivot[[AirportID]:[AirportID]],0))</f>
        <v>Hartsfield-Jackson Atlanta International</v>
      </c>
      <c r="R5279">
        <f>INDEX(AirportPivot[Gates (number of available)],MATCH($N5279,AirportPivot[[AirportID]:[AirportID]],0))</f>
        <v>100</v>
      </c>
    </row>
    <row r="5280" spans="1:18" x14ac:dyDescent="0.25">
      <c r="A5280" s="3" t="s">
        <v>5312</v>
      </c>
      <c r="B5280" s="12">
        <v>41985</v>
      </c>
      <c r="C5280" s="4" t="s">
        <v>25</v>
      </c>
      <c r="D5280" s="4">
        <v>2.6</v>
      </c>
      <c r="E5280" s="4">
        <v>206</v>
      </c>
      <c r="F5280" s="5">
        <v>0.72916666666666663</v>
      </c>
      <c r="G5280" s="6">
        <v>200</v>
      </c>
      <c r="H5280" s="7">
        <v>33000</v>
      </c>
      <c r="I5280" s="7">
        <f>FlightsPivot[[#This Row],[Total Fare]]*10%</f>
        <v>3300</v>
      </c>
      <c r="J5280" s="7">
        <f>FlightsPivot[[#This Row],[Total Fare]]+FlightsPivot[[#This Row],[10% tax ]]</f>
        <v>36300</v>
      </c>
      <c r="K5280" s="4">
        <v>12</v>
      </c>
      <c r="L5280" s="4">
        <v>2014</v>
      </c>
      <c r="M5280" t="str">
        <f>INDEX(RoutesPivot[DepAirport],MATCH($C5280,RoutesPivot[[RouteID]:[RouteID]],0))</f>
        <v>ORD</v>
      </c>
      <c r="N5280" t="str">
        <f>INDEX(RoutesPivot[AirportID],MATCH($C5280,RoutesPivot[[RouteID]:[RouteID]],0))</f>
        <v>DFW</v>
      </c>
      <c r="O5280">
        <f>INDEX(RoutesPivot[Distance],MATCH($C5280,RoutesPivot[[RouteID]:[RouteID]],0))</f>
        <v>700</v>
      </c>
      <c r="P5280">
        <f>INDEX(RoutesPivot[ListPrice],MATCH($C5280,RoutesPivot[[RouteID]:[RouteID]],0))</f>
        <v>200</v>
      </c>
      <c r="Q5280" t="str">
        <f>INDEX(AirportPivot[AirportName],MATCH($N5280,AirportPivot[[AirportID]:[AirportID]],0))</f>
        <v>Dallas/Fort Worth International</v>
      </c>
      <c r="R5280">
        <f>INDEX(AirportPivot[Gates (number of available)],MATCH($N5280,AirportPivot[[AirportID]:[AirportID]],0))</f>
        <v>130</v>
      </c>
    </row>
    <row r="5281" spans="1:18" x14ac:dyDescent="0.25">
      <c r="A5281" s="3" t="s">
        <v>5313</v>
      </c>
      <c r="B5281" s="12">
        <v>42186</v>
      </c>
      <c r="C5281" s="4" t="s">
        <v>25</v>
      </c>
      <c r="D5281" s="4">
        <v>2</v>
      </c>
      <c r="E5281" s="4">
        <v>173</v>
      </c>
      <c r="F5281" s="5">
        <v>0.52083333333333337</v>
      </c>
      <c r="G5281" s="6">
        <v>220</v>
      </c>
      <c r="H5281" s="7">
        <v>36300</v>
      </c>
      <c r="I5281" s="7">
        <f>FlightsPivot[[#This Row],[Total Fare]]*10%</f>
        <v>3630</v>
      </c>
      <c r="J5281" s="7">
        <f>FlightsPivot[[#This Row],[Total Fare]]+FlightsPivot[[#This Row],[10% tax ]]</f>
        <v>39930</v>
      </c>
      <c r="K5281" s="4">
        <v>7</v>
      </c>
      <c r="L5281" s="4">
        <v>2015</v>
      </c>
      <c r="M5281" t="str">
        <f>INDEX(RoutesPivot[DepAirport],MATCH($C5281,RoutesPivot[[RouteID]:[RouteID]],0))</f>
        <v>ORD</v>
      </c>
      <c r="N5281" t="str">
        <f>INDEX(RoutesPivot[AirportID],MATCH($C5281,RoutesPivot[[RouteID]:[RouteID]],0))</f>
        <v>DFW</v>
      </c>
      <c r="O5281">
        <f>INDEX(RoutesPivot[Distance],MATCH($C5281,RoutesPivot[[RouteID]:[RouteID]],0))</f>
        <v>700</v>
      </c>
      <c r="P5281">
        <f>INDEX(RoutesPivot[ListPrice],MATCH($C5281,RoutesPivot[[RouteID]:[RouteID]],0))</f>
        <v>200</v>
      </c>
      <c r="Q5281" t="str">
        <f>INDEX(AirportPivot[AirportName],MATCH($N5281,AirportPivot[[AirportID]:[AirportID]],0))</f>
        <v>Dallas/Fort Worth International</v>
      </c>
      <c r="R5281">
        <f>INDEX(AirportPivot[Gates (number of available)],MATCH($N5281,AirportPivot[[AirportID]:[AirportID]],0))</f>
        <v>130</v>
      </c>
    </row>
    <row r="5282" spans="1:18" x14ac:dyDescent="0.25">
      <c r="A5282" s="3" t="s">
        <v>5314</v>
      </c>
      <c r="B5282" s="12">
        <v>41708</v>
      </c>
      <c r="C5282" s="4" t="s">
        <v>13</v>
      </c>
      <c r="D5282" s="4">
        <v>1.8</v>
      </c>
      <c r="E5282" s="4">
        <v>75</v>
      </c>
      <c r="F5282" s="5">
        <v>0.29166666666666669</v>
      </c>
      <c r="G5282" s="6">
        <v>250</v>
      </c>
      <c r="H5282" s="7">
        <v>45250</v>
      </c>
      <c r="I5282" s="7">
        <f>FlightsPivot[[#This Row],[Total Fare]]*10%</f>
        <v>4525</v>
      </c>
      <c r="J5282" s="7">
        <f>FlightsPivot[[#This Row],[Total Fare]]+FlightsPivot[[#This Row],[10% tax ]]</f>
        <v>49775</v>
      </c>
      <c r="K5282" s="4">
        <v>3</v>
      </c>
      <c r="L5282" s="4">
        <v>2014</v>
      </c>
      <c r="M5282" t="str">
        <f>INDEX(RoutesPivot[DepAirport],MATCH($C5282,RoutesPivot[[RouteID]:[RouteID]],0))</f>
        <v>ORD</v>
      </c>
      <c r="N5282" t="str">
        <f>INDEX(RoutesPivot[AirportID],MATCH($C5282,RoutesPivot[[RouteID]:[RouteID]],0))</f>
        <v>JFK</v>
      </c>
      <c r="O5282">
        <f>INDEX(RoutesPivot[Distance],MATCH($C5282,RoutesPivot[[RouteID]:[RouteID]],0))</f>
        <v>619</v>
      </c>
      <c r="P5282">
        <f>INDEX(RoutesPivot[ListPrice],MATCH($C5282,RoutesPivot[[RouteID]:[RouteID]],0))</f>
        <v>250</v>
      </c>
      <c r="Q5282" t="str">
        <f>INDEX(AirportPivot[AirportName],MATCH($N5282,AirportPivot[[AirportID]:[AirportID]],0))</f>
        <v>John F Kennedy International</v>
      </c>
      <c r="R5282">
        <f>INDEX(AirportPivot[Gates (number of available)],MATCH($N5282,AirportPivot[[AirportID]:[AirportID]],0))</f>
        <v>120</v>
      </c>
    </row>
    <row r="5283" spans="1:18" x14ac:dyDescent="0.25">
      <c r="A5283" s="3" t="s">
        <v>5315</v>
      </c>
      <c r="B5283" s="12">
        <v>41660</v>
      </c>
      <c r="C5283" s="4" t="s">
        <v>47</v>
      </c>
      <c r="D5283" s="4">
        <v>2.5</v>
      </c>
      <c r="E5283" s="4">
        <v>197</v>
      </c>
      <c r="F5283" s="5">
        <v>0.75</v>
      </c>
      <c r="G5283" s="6">
        <v>250</v>
      </c>
      <c r="H5283" s="7">
        <v>41250</v>
      </c>
      <c r="I5283" s="7">
        <f>FlightsPivot[[#This Row],[Total Fare]]*10%</f>
        <v>4125</v>
      </c>
      <c r="J5283" s="7">
        <f>FlightsPivot[[#This Row],[Total Fare]]+FlightsPivot[[#This Row],[10% tax ]]</f>
        <v>45375</v>
      </c>
      <c r="K5283" s="4">
        <v>1</v>
      </c>
      <c r="L5283" s="4">
        <v>2014</v>
      </c>
      <c r="M5283" t="str">
        <f>INDEX(RoutesPivot[DepAirport],MATCH($C5283,RoutesPivot[[RouteID]:[RouteID]],0))</f>
        <v>ORD</v>
      </c>
      <c r="N5283" t="str">
        <f>INDEX(RoutesPivot[AirportID],MATCH($C5283,RoutesPivot[[RouteID]:[RouteID]],0))</f>
        <v>PHX</v>
      </c>
      <c r="O5283">
        <f>INDEX(RoutesPivot[Distance],MATCH($C5283,RoutesPivot[[RouteID]:[RouteID]],0))</f>
        <v>1200</v>
      </c>
      <c r="P5283">
        <f>INDEX(RoutesPivot[ListPrice],MATCH($C5283,RoutesPivot[[RouteID]:[RouteID]],0))</f>
        <v>250</v>
      </c>
      <c r="Q5283" t="str">
        <f>INDEX(AirportPivot[AirportName],MATCH($N5283,AirportPivot[[AirportID]:[AirportID]],0))</f>
        <v>Phoenix Sky Harbor International</v>
      </c>
      <c r="R5283">
        <f>INDEX(AirportPivot[Gates (number of available)],MATCH($N5283,AirportPivot[[AirportID]:[AirportID]],0))</f>
        <v>60</v>
      </c>
    </row>
    <row r="5284" spans="1:18" x14ac:dyDescent="0.25">
      <c r="A5284" s="3" t="s">
        <v>5316</v>
      </c>
      <c r="B5284" s="12">
        <v>42333</v>
      </c>
      <c r="C5284" s="4" t="s">
        <v>13</v>
      </c>
      <c r="D5284" s="4">
        <v>4.5</v>
      </c>
      <c r="E5284" s="4">
        <v>110</v>
      </c>
      <c r="F5284" s="5">
        <v>0.5625</v>
      </c>
      <c r="G5284" s="6">
        <v>375</v>
      </c>
      <c r="H5284" s="7">
        <v>69375</v>
      </c>
      <c r="I5284" s="7">
        <f>FlightsPivot[[#This Row],[Total Fare]]*10%</f>
        <v>6937.5</v>
      </c>
      <c r="J5284" s="7">
        <f>FlightsPivot[[#This Row],[Total Fare]]+FlightsPivot[[#This Row],[10% tax ]]</f>
        <v>76312.5</v>
      </c>
      <c r="K5284" s="4">
        <v>11</v>
      </c>
      <c r="L5284" s="4">
        <v>2015</v>
      </c>
      <c r="M5284" t="str">
        <f>INDEX(RoutesPivot[DepAirport],MATCH($C5284,RoutesPivot[[RouteID]:[RouteID]],0))</f>
        <v>ORD</v>
      </c>
      <c r="N5284" t="str">
        <f>INDEX(RoutesPivot[AirportID],MATCH($C5284,RoutesPivot[[RouteID]:[RouteID]],0))</f>
        <v>JFK</v>
      </c>
      <c r="O5284">
        <f>INDEX(RoutesPivot[Distance],MATCH($C5284,RoutesPivot[[RouteID]:[RouteID]],0))</f>
        <v>619</v>
      </c>
      <c r="P5284">
        <f>INDEX(RoutesPivot[ListPrice],MATCH($C5284,RoutesPivot[[RouteID]:[RouteID]],0))</f>
        <v>250</v>
      </c>
      <c r="Q5284" t="str">
        <f>INDEX(AirportPivot[AirportName],MATCH($N5284,AirportPivot[[AirportID]:[AirportID]],0))</f>
        <v>John F Kennedy International</v>
      </c>
      <c r="R5284">
        <f>INDEX(AirportPivot[Gates (number of available)],MATCH($N5284,AirportPivot[[AirportID]:[AirportID]],0))</f>
        <v>120</v>
      </c>
    </row>
    <row r="5285" spans="1:18" x14ac:dyDescent="0.25">
      <c r="A5285" s="3" t="s">
        <v>5317</v>
      </c>
      <c r="B5285" s="12">
        <v>42220</v>
      </c>
      <c r="C5285" s="4" t="s">
        <v>70</v>
      </c>
      <c r="D5285" s="4">
        <v>1.3</v>
      </c>
      <c r="E5285" s="4">
        <v>87</v>
      </c>
      <c r="F5285" s="5">
        <v>0.45833333333333331</v>
      </c>
      <c r="G5285" s="6">
        <v>302.5</v>
      </c>
      <c r="H5285" s="7">
        <v>54752.5</v>
      </c>
      <c r="I5285" s="7">
        <f>FlightsPivot[[#This Row],[Total Fare]]*10%</f>
        <v>5475.25</v>
      </c>
      <c r="J5285" s="7">
        <f>FlightsPivot[[#This Row],[Total Fare]]+FlightsPivot[[#This Row],[10% tax ]]</f>
        <v>60227.75</v>
      </c>
      <c r="K5285" s="4">
        <v>8</v>
      </c>
      <c r="L5285" s="4">
        <v>2015</v>
      </c>
      <c r="M5285" t="str">
        <f>INDEX(RoutesPivot[DepAirport],MATCH($C5285,RoutesPivot[[RouteID]:[RouteID]],0))</f>
        <v>ORD</v>
      </c>
      <c r="N5285" t="str">
        <f>INDEX(RoutesPivot[AirportID],MATCH($C5285,RoutesPivot[[RouteID]:[RouteID]],0))</f>
        <v>LAS</v>
      </c>
      <c r="O5285">
        <f>INDEX(RoutesPivot[Distance],MATCH($C5285,RoutesPivot[[RouteID]:[RouteID]],0))</f>
        <v>1100</v>
      </c>
      <c r="P5285">
        <f>INDEX(RoutesPivot[ListPrice],MATCH($C5285,RoutesPivot[[RouteID]:[RouteID]],0))</f>
        <v>275</v>
      </c>
      <c r="Q5285" t="str">
        <f>INDEX(AirportPivot[AirportName],MATCH($N5285,AirportPivot[[AirportID]:[AirportID]],0))</f>
        <v>McCarran International</v>
      </c>
      <c r="R5285">
        <f>INDEX(AirportPivot[Gates (number of available)],MATCH($N5285,AirportPivot[[AirportID]:[AirportID]],0))</f>
        <v>68</v>
      </c>
    </row>
    <row r="5286" spans="1:18" x14ac:dyDescent="0.25">
      <c r="A5286" s="3" t="s">
        <v>5318</v>
      </c>
      <c r="B5286" s="12">
        <v>41868</v>
      </c>
      <c r="C5286" s="4" t="s">
        <v>17</v>
      </c>
      <c r="D5286" s="4">
        <v>3.7</v>
      </c>
      <c r="E5286" s="4">
        <v>77</v>
      </c>
      <c r="F5286" s="5">
        <v>0.75</v>
      </c>
      <c r="G5286" s="6">
        <v>385</v>
      </c>
      <c r="H5286" s="7">
        <v>69685</v>
      </c>
      <c r="I5286" s="7">
        <f>FlightsPivot[[#This Row],[Total Fare]]*10%</f>
        <v>6968.5</v>
      </c>
      <c r="J5286" s="7">
        <f>FlightsPivot[[#This Row],[Total Fare]]+FlightsPivot[[#This Row],[10% tax ]]</f>
        <v>76653.5</v>
      </c>
      <c r="K5286" s="4">
        <v>8</v>
      </c>
      <c r="L5286" s="4">
        <v>2014</v>
      </c>
      <c r="M5286" t="str">
        <f>INDEX(RoutesPivot[DepAirport],MATCH($C5286,RoutesPivot[[RouteID]:[RouteID]],0))</f>
        <v>ORD</v>
      </c>
      <c r="N5286" t="str">
        <f>INDEX(RoutesPivot[AirportID],MATCH($C5286,RoutesPivot[[RouteID]:[RouteID]],0))</f>
        <v>LAX</v>
      </c>
      <c r="O5286">
        <f>INDEX(RoutesPivot[Distance],MATCH($C5286,RoutesPivot[[RouteID]:[RouteID]],0))</f>
        <v>1518</v>
      </c>
      <c r="P5286">
        <f>INDEX(RoutesPivot[ListPrice],MATCH($C5286,RoutesPivot[[RouteID]:[RouteID]],0))</f>
        <v>350</v>
      </c>
      <c r="Q5286" t="str">
        <f>INDEX(AirportPivot[AirportName],MATCH($N5286,AirportPivot[[AirportID]:[AirportID]],0))</f>
        <v>Los Angeles International</v>
      </c>
      <c r="R5286">
        <f>INDEX(AirportPivot[Gates (number of available)],MATCH($N5286,AirportPivot[[AirportID]:[AirportID]],0))</f>
        <v>86</v>
      </c>
    </row>
    <row r="5287" spans="1:18" x14ac:dyDescent="0.25">
      <c r="A5287" s="3" t="s">
        <v>5319</v>
      </c>
      <c r="B5287" s="12">
        <v>42144</v>
      </c>
      <c r="C5287" s="4" t="s">
        <v>40</v>
      </c>
      <c r="D5287" s="4">
        <v>2.2999999999999998</v>
      </c>
      <c r="E5287" s="4">
        <v>160</v>
      </c>
      <c r="F5287" s="5">
        <v>0.3125</v>
      </c>
      <c r="G5287" s="6">
        <v>115</v>
      </c>
      <c r="H5287" s="7">
        <v>18975</v>
      </c>
      <c r="I5287" s="7">
        <f>FlightsPivot[[#This Row],[Total Fare]]*10%</f>
        <v>1897.5</v>
      </c>
      <c r="J5287" s="7">
        <f>FlightsPivot[[#This Row],[Total Fare]]+FlightsPivot[[#This Row],[10% tax ]]</f>
        <v>20872.5</v>
      </c>
      <c r="K5287" s="4">
        <v>5</v>
      </c>
      <c r="L5287" s="4">
        <v>2015</v>
      </c>
      <c r="M5287" t="str">
        <f>INDEX(RoutesPivot[DepAirport],MATCH($C5287,RoutesPivot[[RouteID]:[RouteID]],0))</f>
        <v>ORD</v>
      </c>
      <c r="N5287" t="str">
        <f>INDEX(RoutesPivot[AirportID],MATCH($C5287,RoutesPivot[[RouteID]:[RouteID]],0))</f>
        <v>MSP</v>
      </c>
      <c r="O5287">
        <f>INDEX(RoutesPivot[Distance],MATCH($C5287,RoutesPivot[[RouteID]:[RouteID]],0))</f>
        <v>300</v>
      </c>
      <c r="P5287">
        <f>INDEX(RoutesPivot[ListPrice],MATCH($C5287,RoutesPivot[[RouteID]:[RouteID]],0))</f>
        <v>115</v>
      </c>
      <c r="Q5287" t="str">
        <f>INDEX(AirportPivot[AirportName],MATCH($N5287,AirportPivot[[AirportID]:[AirportID]],0))</f>
        <v>Minneapolis-St Paul International/Wold-Chamberlain</v>
      </c>
      <c r="R5287">
        <f>INDEX(AirportPivot[Gates (number of available)],MATCH($N5287,AirportPivot[[AirportID]:[AirportID]],0))</f>
        <v>65</v>
      </c>
    </row>
    <row r="5288" spans="1:18" x14ac:dyDescent="0.25">
      <c r="A5288" s="3" t="s">
        <v>5320</v>
      </c>
      <c r="B5288" s="12">
        <v>42130</v>
      </c>
      <c r="C5288" s="4" t="s">
        <v>21</v>
      </c>
      <c r="D5288" s="4">
        <v>2</v>
      </c>
      <c r="E5288" s="4">
        <v>132</v>
      </c>
      <c r="F5288" s="5">
        <v>0.29166666666666669</v>
      </c>
      <c r="G5288" s="6">
        <v>125</v>
      </c>
      <c r="H5288" s="7">
        <v>23125</v>
      </c>
      <c r="I5288" s="7">
        <f>FlightsPivot[[#This Row],[Total Fare]]*10%</f>
        <v>2312.5</v>
      </c>
      <c r="J5288" s="7">
        <f>FlightsPivot[[#This Row],[Total Fare]]+FlightsPivot[[#This Row],[10% tax ]]</f>
        <v>25437.5</v>
      </c>
      <c r="K5288" s="4">
        <v>5</v>
      </c>
      <c r="L5288" s="4">
        <v>2015</v>
      </c>
      <c r="M5288" t="str">
        <f>INDEX(RoutesPivot[DepAirport],MATCH($C5288,RoutesPivot[[RouteID]:[RouteID]],0))</f>
        <v>ORD</v>
      </c>
      <c r="N5288" t="str">
        <f>INDEX(RoutesPivot[AirportID],MATCH($C5288,RoutesPivot[[RouteID]:[RouteID]],0))</f>
        <v>CLT</v>
      </c>
      <c r="O5288">
        <f>INDEX(RoutesPivot[Distance],MATCH($C5288,RoutesPivot[[RouteID]:[RouteID]],0))</f>
        <v>700</v>
      </c>
      <c r="P5288">
        <f>INDEX(RoutesPivot[ListPrice],MATCH($C5288,RoutesPivot[[RouteID]:[RouteID]],0))</f>
        <v>125</v>
      </c>
      <c r="Q5288" t="str">
        <f>INDEX(AirportPivot[AirportName],MATCH($N5288,AirportPivot[[AirportID]:[AirportID]],0))</f>
        <v>Charlotte/Douglas International</v>
      </c>
      <c r="R5288">
        <f>INDEX(AirportPivot[Gates (number of available)],MATCH($N5288,AirportPivot[[AirportID]:[AirportID]],0))</f>
        <v>65</v>
      </c>
    </row>
    <row r="5289" spans="1:18" x14ac:dyDescent="0.25">
      <c r="A5289" s="3" t="s">
        <v>5321</v>
      </c>
      <c r="B5289" s="12">
        <v>41941</v>
      </c>
      <c r="C5289" s="4" t="s">
        <v>50</v>
      </c>
      <c r="D5289" s="4">
        <v>2.2999999999999998</v>
      </c>
      <c r="E5289" s="4">
        <v>159</v>
      </c>
      <c r="F5289" s="5">
        <v>0.64583333333333337</v>
      </c>
      <c r="G5289" s="6">
        <v>275</v>
      </c>
      <c r="H5289" s="7">
        <v>45375</v>
      </c>
      <c r="I5289" s="7">
        <f>FlightsPivot[[#This Row],[Total Fare]]*10%</f>
        <v>4537.5</v>
      </c>
      <c r="J5289" s="7">
        <f>FlightsPivot[[#This Row],[Total Fare]]+FlightsPivot[[#This Row],[10% tax ]]</f>
        <v>49912.5</v>
      </c>
      <c r="K5289" s="4">
        <v>10</v>
      </c>
      <c r="L5289" s="4">
        <v>2014</v>
      </c>
      <c r="M5289" t="str">
        <f>INDEX(RoutesPivot[DepAirport],MATCH($C5289,RoutesPivot[[RouteID]:[RouteID]],0))</f>
        <v>ORD</v>
      </c>
      <c r="N5289" t="str">
        <f>INDEX(RoutesPivot[AirportID],MATCH($C5289,RoutesPivot[[RouteID]:[RouteID]],0))</f>
        <v>LGA</v>
      </c>
      <c r="O5289">
        <f>INDEX(RoutesPivot[Distance],MATCH($C5289,RoutesPivot[[RouteID]:[RouteID]],0))</f>
        <v>610</v>
      </c>
      <c r="P5289">
        <f>INDEX(RoutesPivot[ListPrice],MATCH($C5289,RoutesPivot[[RouteID]:[RouteID]],0))</f>
        <v>275</v>
      </c>
      <c r="Q5289" t="str">
        <f>INDEX(AirportPivot[AirportName],MATCH($N5289,AirportPivot[[AirportID]:[AirportID]],0))</f>
        <v>Laguardia</v>
      </c>
      <c r="R5289">
        <f>INDEX(AirportPivot[Gates (number of available)],MATCH($N5289,AirportPivot[[AirportID]:[AirportID]],0))</f>
        <v>66</v>
      </c>
    </row>
    <row r="5290" spans="1:18" x14ac:dyDescent="0.25">
      <c r="A5290" s="3" t="s">
        <v>5322</v>
      </c>
      <c r="B5290" s="12">
        <v>41835</v>
      </c>
      <c r="C5290" s="4" t="s">
        <v>27</v>
      </c>
      <c r="D5290" s="4">
        <v>7.8</v>
      </c>
      <c r="E5290" s="4">
        <v>174</v>
      </c>
      <c r="F5290" s="5">
        <v>0.4375</v>
      </c>
      <c r="G5290" s="6">
        <v>220</v>
      </c>
      <c r="H5290" s="7">
        <v>36300</v>
      </c>
      <c r="I5290" s="7">
        <f>FlightsPivot[[#This Row],[Total Fare]]*10%</f>
        <v>3630</v>
      </c>
      <c r="J5290" s="7">
        <f>FlightsPivot[[#This Row],[Total Fare]]+FlightsPivot[[#This Row],[10% tax ]]</f>
        <v>39930</v>
      </c>
      <c r="K5290" s="4">
        <v>7</v>
      </c>
      <c r="L5290" s="4">
        <v>2014</v>
      </c>
      <c r="M5290" t="str">
        <f>INDEX(RoutesPivot[DepAirport],MATCH($C5290,RoutesPivot[[RouteID]:[RouteID]],0))</f>
        <v>ORD</v>
      </c>
      <c r="N5290" t="str">
        <f>INDEX(RoutesPivot[AirportID],MATCH($C5290,RoutesPivot[[RouteID]:[RouteID]],0))</f>
        <v>ATL</v>
      </c>
      <c r="O5290">
        <f>INDEX(RoutesPivot[Distance],MATCH($C5290,RoutesPivot[[RouteID]:[RouteID]],0))</f>
        <v>510</v>
      </c>
      <c r="P5290">
        <f>INDEX(RoutesPivot[ListPrice],MATCH($C5290,RoutesPivot[[RouteID]:[RouteID]],0))</f>
        <v>200</v>
      </c>
      <c r="Q5290" t="str">
        <f>INDEX(AirportPivot[AirportName],MATCH($N5290,AirportPivot[[AirportID]:[AirportID]],0))</f>
        <v>Hartsfield-Jackson Atlanta International</v>
      </c>
      <c r="R5290">
        <f>INDEX(AirportPivot[Gates (number of available)],MATCH($N5290,AirportPivot[[AirportID]:[AirportID]],0))</f>
        <v>100</v>
      </c>
    </row>
    <row r="5291" spans="1:18" x14ac:dyDescent="0.25">
      <c r="A5291" s="3" t="s">
        <v>5323</v>
      </c>
      <c r="B5291" s="12">
        <v>42360</v>
      </c>
      <c r="C5291" s="4" t="s">
        <v>23</v>
      </c>
      <c r="D5291" s="4">
        <v>3.8</v>
      </c>
      <c r="E5291" s="4">
        <v>108</v>
      </c>
      <c r="F5291" s="5">
        <v>0.875</v>
      </c>
      <c r="G5291" s="6">
        <v>420</v>
      </c>
      <c r="H5291" s="7">
        <v>77700</v>
      </c>
      <c r="I5291" s="7">
        <f>FlightsPivot[[#This Row],[Total Fare]]*10%</f>
        <v>7770</v>
      </c>
      <c r="J5291" s="7">
        <f>FlightsPivot[[#This Row],[Total Fare]]+FlightsPivot[[#This Row],[10% tax ]]</f>
        <v>85470</v>
      </c>
      <c r="K5291" s="4">
        <v>12</v>
      </c>
      <c r="L5291" s="4">
        <v>2015</v>
      </c>
      <c r="M5291" t="str">
        <f>INDEX(RoutesPivot[DepAirport],MATCH($C5291,RoutesPivot[[RouteID]:[RouteID]],0))</f>
        <v>ORD</v>
      </c>
      <c r="N5291" t="str">
        <f>INDEX(RoutesPivot[AirportID],MATCH($C5291,RoutesPivot[[RouteID]:[RouteID]],0))</f>
        <v>DEN</v>
      </c>
      <c r="O5291">
        <f>INDEX(RoutesPivot[Distance],MATCH($C5291,RoutesPivot[[RouteID]:[RouteID]],0))</f>
        <v>800</v>
      </c>
      <c r="P5291">
        <f>INDEX(RoutesPivot[ListPrice],MATCH($C5291,RoutesPivot[[RouteID]:[RouteID]],0))</f>
        <v>300</v>
      </c>
      <c r="Q5291" t="str">
        <f>INDEX(AirportPivot[AirportName],MATCH($N5291,AirportPivot[[AirportID]:[AirportID]],0))</f>
        <v>Denver International</v>
      </c>
      <c r="R5291">
        <f>INDEX(AirportPivot[Gates (number of available)],MATCH($N5291,AirportPivot[[AirportID]:[AirportID]],0))</f>
        <v>75</v>
      </c>
    </row>
    <row r="5292" spans="1:18" x14ac:dyDescent="0.25">
      <c r="A5292" s="3" t="s">
        <v>5324</v>
      </c>
      <c r="B5292" s="12">
        <v>42341</v>
      </c>
      <c r="C5292" s="4" t="s">
        <v>13</v>
      </c>
      <c r="D5292" s="4">
        <v>1.8</v>
      </c>
      <c r="E5292" s="4">
        <v>86</v>
      </c>
      <c r="F5292" s="5">
        <v>0.72916666666666663</v>
      </c>
      <c r="G5292" s="6">
        <v>250</v>
      </c>
      <c r="H5292" s="7">
        <v>45250</v>
      </c>
      <c r="I5292" s="7">
        <f>FlightsPivot[[#This Row],[Total Fare]]*10%</f>
        <v>4525</v>
      </c>
      <c r="J5292" s="7">
        <f>FlightsPivot[[#This Row],[Total Fare]]+FlightsPivot[[#This Row],[10% tax ]]</f>
        <v>49775</v>
      </c>
      <c r="K5292" s="4">
        <v>12</v>
      </c>
      <c r="L5292" s="4">
        <v>2015</v>
      </c>
      <c r="M5292" t="str">
        <f>INDEX(RoutesPivot[DepAirport],MATCH($C5292,RoutesPivot[[RouteID]:[RouteID]],0))</f>
        <v>ORD</v>
      </c>
      <c r="N5292" t="str">
        <f>INDEX(RoutesPivot[AirportID],MATCH($C5292,RoutesPivot[[RouteID]:[RouteID]],0))</f>
        <v>JFK</v>
      </c>
      <c r="O5292">
        <f>INDEX(RoutesPivot[Distance],MATCH($C5292,RoutesPivot[[RouteID]:[RouteID]],0))</f>
        <v>619</v>
      </c>
      <c r="P5292">
        <f>INDEX(RoutesPivot[ListPrice],MATCH($C5292,RoutesPivot[[RouteID]:[RouteID]],0))</f>
        <v>250</v>
      </c>
      <c r="Q5292" t="str">
        <f>INDEX(AirportPivot[AirportName],MATCH($N5292,AirportPivot[[AirportID]:[AirportID]],0))</f>
        <v>John F Kennedy International</v>
      </c>
      <c r="R5292">
        <f>INDEX(AirportPivot[Gates (number of available)],MATCH($N5292,AirportPivot[[AirportID]:[AirportID]],0))</f>
        <v>120</v>
      </c>
    </row>
    <row r="5293" spans="1:18" x14ac:dyDescent="0.25">
      <c r="A5293" s="3" t="s">
        <v>5325</v>
      </c>
      <c r="B5293" s="12">
        <v>41865</v>
      </c>
      <c r="C5293" s="4" t="s">
        <v>15</v>
      </c>
      <c r="D5293" s="4">
        <v>2.7</v>
      </c>
      <c r="E5293" s="4">
        <v>63</v>
      </c>
      <c r="F5293" s="5">
        <v>0.29166666666666669</v>
      </c>
      <c r="G5293" s="6">
        <v>247.5</v>
      </c>
      <c r="H5293" s="7">
        <v>44797.5</v>
      </c>
      <c r="I5293" s="7">
        <f>FlightsPivot[[#This Row],[Total Fare]]*10%</f>
        <v>4479.75</v>
      </c>
      <c r="J5293" s="7">
        <f>FlightsPivot[[#This Row],[Total Fare]]+FlightsPivot[[#This Row],[10% tax ]]</f>
        <v>49277.25</v>
      </c>
      <c r="K5293" s="4">
        <v>8</v>
      </c>
      <c r="L5293" s="4">
        <v>2014</v>
      </c>
      <c r="M5293" t="str">
        <f>INDEX(RoutesPivot[DepAirport],MATCH($C5293,RoutesPivot[[RouteID]:[RouteID]],0))</f>
        <v>ORD</v>
      </c>
      <c r="N5293" t="str">
        <f>INDEX(RoutesPivot[AirportID],MATCH($C5293,RoutesPivot[[RouteID]:[RouteID]],0))</f>
        <v>EWR</v>
      </c>
      <c r="O5293">
        <f>INDEX(RoutesPivot[Distance],MATCH($C5293,RoutesPivot[[RouteID]:[RouteID]],0))</f>
        <v>600</v>
      </c>
      <c r="P5293">
        <f>INDEX(RoutesPivot[ListPrice],MATCH($C5293,RoutesPivot[[RouteID]:[RouteID]],0))</f>
        <v>225</v>
      </c>
      <c r="Q5293" t="str">
        <f>INDEX(AirportPivot[AirportName],MATCH($N5293,AirportPivot[[AirportID]:[AirportID]],0))</f>
        <v>Newark Liberty International</v>
      </c>
      <c r="R5293">
        <f>INDEX(AirportPivot[Gates (number of available)],MATCH($N5293,AirportPivot[[AirportID]:[AirportID]],0))</f>
        <v>82</v>
      </c>
    </row>
    <row r="5294" spans="1:18" x14ac:dyDescent="0.25">
      <c r="A5294" s="3" t="s">
        <v>5326</v>
      </c>
      <c r="B5294" s="12">
        <v>41673</v>
      </c>
      <c r="C5294" s="4" t="s">
        <v>21</v>
      </c>
      <c r="D5294" s="4">
        <v>2.7</v>
      </c>
      <c r="E5294" s="4">
        <v>72</v>
      </c>
      <c r="F5294" s="5">
        <v>0.29166666666666669</v>
      </c>
      <c r="G5294" s="6">
        <v>125</v>
      </c>
      <c r="H5294" s="7">
        <v>22625</v>
      </c>
      <c r="I5294" s="7">
        <f>FlightsPivot[[#This Row],[Total Fare]]*10%</f>
        <v>2262.5</v>
      </c>
      <c r="J5294" s="7">
        <f>FlightsPivot[[#This Row],[Total Fare]]+FlightsPivot[[#This Row],[10% tax ]]</f>
        <v>24887.5</v>
      </c>
      <c r="K5294" s="4">
        <v>2</v>
      </c>
      <c r="L5294" s="4">
        <v>2014</v>
      </c>
      <c r="M5294" t="str">
        <f>INDEX(RoutesPivot[DepAirport],MATCH($C5294,RoutesPivot[[RouteID]:[RouteID]],0))</f>
        <v>ORD</v>
      </c>
      <c r="N5294" t="str">
        <f>INDEX(RoutesPivot[AirportID],MATCH($C5294,RoutesPivot[[RouteID]:[RouteID]],0))</f>
        <v>CLT</v>
      </c>
      <c r="O5294">
        <f>INDEX(RoutesPivot[Distance],MATCH($C5294,RoutesPivot[[RouteID]:[RouteID]],0))</f>
        <v>700</v>
      </c>
      <c r="P5294">
        <f>INDEX(RoutesPivot[ListPrice],MATCH($C5294,RoutesPivot[[RouteID]:[RouteID]],0))</f>
        <v>125</v>
      </c>
      <c r="Q5294" t="str">
        <f>INDEX(AirportPivot[AirportName],MATCH($N5294,AirportPivot[[AirportID]:[AirportID]],0))</f>
        <v>Charlotte/Douglas International</v>
      </c>
      <c r="R5294">
        <f>INDEX(AirportPivot[Gates (number of available)],MATCH($N5294,AirportPivot[[AirportID]:[AirportID]],0))</f>
        <v>65</v>
      </c>
    </row>
    <row r="5295" spans="1:18" x14ac:dyDescent="0.25">
      <c r="A5295" s="3" t="s">
        <v>5327</v>
      </c>
      <c r="B5295" s="12">
        <v>42222</v>
      </c>
      <c r="C5295" s="4" t="s">
        <v>27</v>
      </c>
      <c r="D5295" s="4">
        <v>6.2</v>
      </c>
      <c r="E5295" s="4">
        <v>128</v>
      </c>
      <c r="F5295" s="5">
        <v>0.29166666666666669</v>
      </c>
      <c r="G5295" s="6">
        <v>220</v>
      </c>
      <c r="H5295" s="7">
        <v>40700</v>
      </c>
      <c r="I5295" s="7">
        <f>FlightsPivot[[#This Row],[Total Fare]]*10%</f>
        <v>4070</v>
      </c>
      <c r="J5295" s="7">
        <f>FlightsPivot[[#This Row],[Total Fare]]+FlightsPivot[[#This Row],[10% tax ]]</f>
        <v>44770</v>
      </c>
      <c r="K5295" s="4">
        <v>8</v>
      </c>
      <c r="L5295" s="4">
        <v>2015</v>
      </c>
      <c r="M5295" t="str">
        <f>INDEX(RoutesPivot[DepAirport],MATCH($C5295,RoutesPivot[[RouteID]:[RouteID]],0))</f>
        <v>ORD</v>
      </c>
      <c r="N5295" t="str">
        <f>INDEX(RoutesPivot[AirportID],MATCH($C5295,RoutesPivot[[RouteID]:[RouteID]],0))</f>
        <v>ATL</v>
      </c>
      <c r="O5295">
        <f>INDEX(RoutesPivot[Distance],MATCH($C5295,RoutesPivot[[RouteID]:[RouteID]],0))</f>
        <v>510</v>
      </c>
      <c r="P5295">
        <f>INDEX(RoutesPivot[ListPrice],MATCH($C5295,RoutesPivot[[RouteID]:[RouteID]],0))</f>
        <v>200</v>
      </c>
      <c r="Q5295" t="str">
        <f>INDEX(AirportPivot[AirportName],MATCH($N5295,AirportPivot[[AirportID]:[AirportID]],0))</f>
        <v>Hartsfield-Jackson Atlanta International</v>
      </c>
      <c r="R5295">
        <f>INDEX(AirportPivot[Gates (number of available)],MATCH($N5295,AirportPivot[[AirportID]:[AirportID]],0))</f>
        <v>100</v>
      </c>
    </row>
    <row r="5296" spans="1:18" x14ac:dyDescent="0.25">
      <c r="A5296" s="3" t="s">
        <v>5328</v>
      </c>
      <c r="B5296" s="12">
        <v>41851</v>
      </c>
      <c r="C5296" s="4" t="s">
        <v>33</v>
      </c>
      <c r="D5296" s="4">
        <v>2.5</v>
      </c>
      <c r="E5296" s="4">
        <v>117</v>
      </c>
      <c r="F5296" s="5">
        <v>0.875</v>
      </c>
      <c r="G5296" s="6">
        <v>412.5</v>
      </c>
      <c r="H5296" s="7">
        <v>76312.5</v>
      </c>
      <c r="I5296" s="7">
        <f>FlightsPivot[[#This Row],[Total Fare]]*10%</f>
        <v>7631.25</v>
      </c>
      <c r="J5296" s="7">
        <f>FlightsPivot[[#This Row],[Total Fare]]+FlightsPivot[[#This Row],[10% tax ]]</f>
        <v>83943.75</v>
      </c>
      <c r="K5296" s="4">
        <v>7</v>
      </c>
      <c r="L5296" s="4">
        <v>2014</v>
      </c>
      <c r="M5296" t="str">
        <f>INDEX(RoutesPivot[DepAirport],MATCH($C5296,RoutesPivot[[RouteID]:[RouteID]],0))</f>
        <v>ORD</v>
      </c>
      <c r="N5296" t="str">
        <f>INDEX(RoutesPivot[AirportID],MATCH($C5296,RoutesPivot[[RouteID]:[RouteID]],0))</f>
        <v>SFO</v>
      </c>
      <c r="O5296">
        <f>INDEX(RoutesPivot[Distance],MATCH($C5296,RoutesPivot[[RouteID]:[RouteID]],0))</f>
        <v>1600</v>
      </c>
      <c r="P5296">
        <f>INDEX(RoutesPivot[ListPrice],MATCH($C5296,RoutesPivot[[RouteID]:[RouteID]],0))</f>
        <v>375</v>
      </c>
      <c r="Q5296" t="str">
        <f>INDEX(AirportPivot[AirportName],MATCH($N5296,AirportPivot[[AirportID]:[AirportID]],0))</f>
        <v>San Francisco International</v>
      </c>
      <c r="R5296">
        <f>INDEX(AirportPivot[Gates (number of available)],MATCH($N5296,AirportPivot[[AirportID]:[AirportID]],0))</f>
        <v>70</v>
      </c>
    </row>
    <row r="5297" spans="1:18" x14ac:dyDescent="0.25">
      <c r="A5297" s="3" t="s">
        <v>5329</v>
      </c>
      <c r="B5297" s="12">
        <v>41852</v>
      </c>
      <c r="C5297" s="4" t="s">
        <v>27</v>
      </c>
      <c r="D5297" s="4">
        <v>7.4</v>
      </c>
      <c r="E5297" s="4">
        <v>63</v>
      </c>
      <c r="F5297" s="5">
        <v>0.66666666666666663</v>
      </c>
      <c r="G5297" s="6">
        <v>220</v>
      </c>
      <c r="H5297" s="7">
        <v>39820</v>
      </c>
      <c r="I5297" s="7">
        <f>FlightsPivot[[#This Row],[Total Fare]]*10%</f>
        <v>3982</v>
      </c>
      <c r="J5297" s="7">
        <f>FlightsPivot[[#This Row],[Total Fare]]+FlightsPivot[[#This Row],[10% tax ]]</f>
        <v>43802</v>
      </c>
      <c r="K5297" s="4">
        <v>8</v>
      </c>
      <c r="L5297" s="4">
        <v>2014</v>
      </c>
      <c r="M5297" t="str">
        <f>INDEX(RoutesPivot[DepAirport],MATCH($C5297,RoutesPivot[[RouteID]:[RouteID]],0))</f>
        <v>ORD</v>
      </c>
      <c r="N5297" t="str">
        <f>INDEX(RoutesPivot[AirportID],MATCH($C5297,RoutesPivot[[RouteID]:[RouteID]],0))</f>
        <v>ATL</v>
      </c>
      <c r="O5297">
        <f>INDEX(RoutesPivot[Distance],MATCH($C5297,RoutesPivot[[RouteID]:[RouteID]],0))</f>
        <v>510</v>
      </c>
      <c r="P5297">
        <f>INDEX(RoutesPivot[ListPrice],MATCH($C5297,RoutesPivot[[RouteID]:[RouteID]],0))</f>
        <v>200</v>
      </c>
      <c r="Q5297" t="str">
        <f>INDEX(AirportPivot[AirportName],MATCH($N5297,AirportPivot[[AirportID]:[AirportID]],0))</f>
        <v>Hartsfield-Jackson Atlanta International</v>
      </c>
      <c r="R5297">
        <f>INDEX(AirportPivot[Gates (number of available)],MATCH($N5297,AirportPivot[[AirportID]:[AirportID]],0))</f>
        <v>100</v>
      </c>
    </row>
    <row r="5298" spans="1:18" x14ac:dyDescent="0.25">
      <c r="A5298" s="3" t="s">
        <v>5330</v>
      </c>
      <c r="B5298" s="12">
        <v>41979</v>
      </c>
      <c r="C5298" s="4" t="s">
        <v>21</v>
      </c>
      <c r="D5298" s="4">
        <v>2.1</v>
      </c>
      <c r="E5298" s="4">
        <v>18</v>
      </c>
      <c r="F5298" s="5">
        <v>0.89583333333333337</v>
      </c>
      <c r="G5298" s="6">
        <v>125</v>
      </c>
      <c r="H5298" s="7">
        <v>23125</v>
      </c>
      <c r="I5298" s="7">
        <f>FlightsPivot[[#This Row],[Total Fare]]*10%</f>
        <v>2312.5</v>
      </c>
      <c r="J5298" s="7">
        <f>FlightsPivot[[#This Row],[Total Fare]]+FlightsPivot[[#This Row],[10% tax ]]</f>
        <v>25437.5</v>
      </c>
      <c r="K5298" s="4">
        <v>12</v>
      </c>
      <c r="L5298" s="4">
        <v>2014</v>
      </c>
      <c r="M5298" t="str">
        <f>INDEX(RoutesPivot[DepAirport],MATCH($C5298,RoutesPivot[[RouteID]:[RouteID]],0))</f>
        <v>ORD</v>
      </c>
      <c r="N5298" t="str">
        <f>INDEX(RoutesPivot[AirportID],MATCH($C5298,RoutesPivot[[RouteID]:[RouteID]],0))</f>
        <v>CLT</v>
      </c>
      <c r="O5298">
        <f>INDEX(RoutesPivot[Distance],MATCH($C5298,RoutesPivot[[RouteID]:[RouteID]],0))</f>
        <v>700</v>
      </c>
      <c r="P5298">
        <f>INDEX(RoutesPivot[ListPrice],MATCH($C5298,RoutesPivot[[RouteID]:[RouteID]],0))</f>
        <v>125</v>
      </c>
      <c r="Q5298" t="str">
        <f>INDEX(AirportPivot[AirportName],MATCH($N5298,AirportPivot[[AirportID]:[AirportID]],0))</f>
        <v>Charlotte/Douglas International</v>
      </c>
      <c r="R5298">
        <f>INDEX(AirportPivot[Gates (number of available)],MATCH($N5298,AirportPivot[[AirportID]:[AirportID]],0))</f>
        <v>65</v>
      </c>
    </row>
    <row r="5299" spans="1:18" x14ac:dyDescent="0.25">
      <c r="A5299" s="3" t="s">
        <v>5331</v>
      </c>
      <c r="B5299" s="12">
        <v>42050</v>
      </c>
      <c r="C5299" s="4" t="s">
        <v>50</v>
      </c>
      <c r="D5299" s="4">
        <v>2.2000000000000002</v>
      </c>
      <c r="E5299" s="4">
        <v>158</v>
      </c>
      <c r="F5299" s="5">
        <v>0.83333333333333337</v>
      </c>
      <c r="G5299" s="6">
        <v>275</v>
      </c>
      <c r="H5299" s="7">
        <v>45375</v>
      </c>
      <c r="I5299" s="7">
        <f>FlightsPivot[[#This Row],[Total Fare]]*10%</f>
        <v>4537.5</v>
      </c>
      <c r="J5299" s="7">
        <f>FlightsPivot[[#This Row],[Total Fare]]+FlightsPivot[[#This Row],[10% tax ]]</f>
        <v>49912.5</v>
      </c>
      <c r="K5299" s="4">
        <v>2</v>
      </c>
      <c r="L5299" s="4">
        <v>2015</v>
      </c>
      <c r="M5299" t="str">
        <f>INDEX(RoutesPivot[DepAirport],MATCH($C5299,RoutesPivot[[RouteID]:[RouteID]],0))</f>
        <v>ORD</v>
      </c>
      <c r="N5299" t="str">
        <f>INDEX(RoutesPivot[AirportID],MATCH($C5299,RoutesPivot[[RouteID]:[RouteID]],0))</f>
        <v>LGA</v>
      </c>
      <c r="O5299">
        <f>INDEX(RoutesPivot[Distance],MATCH($C5299,RoutesPivot[[RouteID]:[RouteID]],0))</f>
        <v>610</v>
      </c>
      <c r="P5299">
        <f>INDEX(RoutesPivot[ListPrice],MATCH($C5299,RoutesPivot[[RouteID]:[RouteID]],0))</f>
        <v>275</v>
      </c>
      <c r="Q5299" t="str">
        <f>INDEX(AirportPivot[AirportName],MATCH($N5299,AirportPivot[[AirportID]:[AirportID]],0))</f>
        <v>Laguardia</v>
      </c>
      <c r="R5299">
        <f>INDEX(AirportPivot[Gates (number of available)],MATCH($N5299,AirportPivot[[AirportID]:[AirportID]],0))</f>
        <v>66</v>
      </c>
    </row>
    <row r="5300" spans="1:18" x14ac:dyDescent="0.25">
      <c r="A5300" s="3" t="s">
        <v>5332</v>
      </c>
      <c r="B5300" s="12">
        <v>41978</v>
      </c>
      <c r="C5300" s="4" t="s">
        <v>33</v>
      </c>
      <c r="D5300" s="4">
        <v>2.2000000000000002</v>
      </c>
      <c r="E5300" s="4">
        <v>8</v>
      </c>
      <c r="F5300" s="5">
        <v>0.29166666666666669</v>
      </c>
      <c r="G5300" s="6">
        <v>375</v>
      </c>
      <c r="H5300" s="7">
        <v>69375</v>
      </c>
      <c r="I5300" s="7">
        <f>FlightsPivot[[#This Row],[Total Fare]]*10%</f>
        <v>6937.5</v>
      </c>
      <c r="J5300" s="7">
        <f>FlightsPivot[[#This Row],[Total Fare]]+FlightsPivot[[#This Row],[10% tax ]]</f>
        <v>76312.5</v>
      </c>
      <c r="K5300" s="4">
        <v>12</v>
      </c>
      <c r="L5300" s="4">
        <v>2014</v>
      </c>
      <c r="M5300" t="str">
        <f>INDEX(RoutesPivot[DepAirport],MATCH($C5300,RoutesPivot[[RouteID]:[RouteID]],0))</f>
        <v>ORD</v>
      </c>
      <c r="N5300" t="str">
        <f>INDEX(RoutesPivot[AirportID],MATCH($C5300,RoutesPivot[[RouteID]:[RouteID]],0))</f>
        <v>SFO</v>
      </c>
      <c r="O5300">
        <f>INDEX(RoutesPivot[Distance],MATCH($C5300,RoutesPivot[[RouteID]:[RouteID]],0))</f>
        <v>1600</v>
      </c>
      <c r="P5300">
        <f>INDEX(RoutesPivot[ListPrice],MATCH($C5300,RoutesPivot[[RouteID]:[RouteID]],0))</f>
        <v>375</v>
      </c>
      <c r="Q5300" t="str">
        <f>INDEX(AirportPivot[AirportName],MATCH($N5300,AirportPivot[[AirportID]:[AirportID]],0))</f>
        <v>San Francisco International</v>
      </c>
      <c r="R5300">
        <f>INDEX(AirportPivot[Gates (number of available)],MATCH($N5300,AirportPivot[[AirportID]:[AirportID]],0))</f>
        <v>70</v>
      </c>
    </row>
    <row r="5301" spans="1:18" x14ac:dyDescent="0.25">
      <c r="A5301" s="3" t="s">
        <v>5333</v>
      </c>
      <c r="B5301" s="12">
        <v>42045</v>
      </c>
      <c r="C5301" s="4" t="s">
        <v>47</v>
      </c>
      <c r="D5301" s="4">
        <v>1.7</v>
      </c>
      <c r="E5301" s="4">
        <v>201</v>
      </c>
      <c r="F5301" s="5">
        <v>0.29166666666666669</v>
      </c>
      <c r="G5301" s="6">
        <v>250</v>
      </c>
      <c r="H5301" s="7">
        <v>41250</v>
      </c>
      <c r="I5301" s="7">
        <f>FlightsPivot[[#This Row],[Total Fare]]*10%</f>
        <v>4125</v>
      </c>
      <c r="J5301" s="7">
        <f>FlightsPivot[[#This Row],[Total Fare]]+FlightsPivot[[#This Row],[10% tax ]]</f>
        <v>45375</v>
      </c>
      <c r="K5301" s="4">
        <v>2</v>
      </c>
      <c r="L5301" s="4">
        <v>2015</v>
      </c>
      <c r="M5301" t="str">
        <f>INDEX(RoutesPivot[DepAirport],MATCH($C5301,RoutesPivot[[RouteID]:[RouteID]],0))</f>
        <v>ORD</v>
      </c>
      <c r="N5301" t="str">
        <f>INDEX(RoutesPivot[AirportID],MATCH($C5301,RoutesPivot[[RouteID]:[RouteID]],0))</f>
        <v>PHX</v>
      </c>
      <c r="O5301">
        <f>INDEX(RoutesPivot[Distance],MATCH($C5301,RoutesPivot[[RouteID]:[RouteID]],0))</f>
        <v>1200</v>
      </c>
      <c r="P5301">
        <f>INDEX(RoutesPivot[ListPrice],MATCH($C5301,RoutesPivot[[RouteID]:[RouteID]],0))</f>
        <v>250</v>
      </c>
      <c r="Q5301" t="str">
        <f>INDEX(AirportPivot[AirportName],MATCH($N5301,AirportPivot[[AirportID]:[AirportID]],0))</f>
        <v>Phoenix Sky Harbor International</v>
      </c>
      <c r="R5301">
        <f>INDEX(AirportPivot[Gates (number of available)],MATCH($N5301,AirportPivot[[AirportID]:[AirportID]],0))</f>
        <v>60</v>
      </c>
    </row>
    <row r="5302" spans="1:18" x14ac:dyDescent="0.25">
      <c r="A5302" s="3" t="s">
        <v>5334</v>
      </c>
      <c r="B5302" s="12">
        <v>41710</v>
      </c>
      <c r="C5302" s="4" t="s">
        <v>30</v>
      </c>
      <c r="D5302" s="4">
        <v>1.1000000000000001</v>
      </c>
      <c r="E5302" s="4">
        <v>132</v>
      </c>
      <c r="F5302" s="5">
        <v>0.83333333333333337</v>
      </c>
      <c r="G5302" s="6">
        <v>250</v>
      </c>
      <c r="H5302" s="7">
        <v>46250</v>
      </c>
      <c r="I5302" s="7">
        <f>FlightsPivot[[#This Row],[Total Fare]]*10%</f>
        <v>4625</v>
      </c>
      <c r="J5302" s="7">
        <f>FlightsPivot[[#This Row],[Total Fare]]+FlightsPivot[[#This Row],[10% tax ]]</f>
        <v>50875</v>
      </c>
      <c r="K5302" s="4">
        <v>3</v>
      </c>
      <c r="L5302" s="4">
        <v>2014</v>
      </c>
      <c r="M5302" t="str">
        <f>INDEX(RoutesPivot[DepAirport],MATCH($C5302,RoutesPivot[[RouteID]:[RouteID]],0))</f>
        <v>ORD</v>
      </c>
      <c r="N5302" t="str">
        <f>INDEX(RoutesPivot[AirportID],MATCH($C5302,RoutesPivot[[RouteID]:[RouteID]],0))</f>
        <v>MCO</v>
      </c>
      <c r="O5302">
        <f>INDEX(RoutesPivot[Distance],MATCH($C5302,RoutesPivot[[RouteID]:[RouteID]],0))</f>
        <v>850</v>
      </c>
      <c r="P5302">
        <f>INDEX(RoutesPivot[ListPrice],MATCH($C5302,RoutesPivot[[RouteID]:[RouteID]],0))</f>
        <v>250</v>
      </c>
      <c r="Q5302" t="str">
        <f>INDEX(AirportPivot[AirportName],MATCH($N5302,AirportPivot[[AirportID]:[AirportID]],0))</f>
        <v>Orlando International</v>
      </c>
      <c r="R5302">
        <f>INDEX(AirportPivot[Gates (number of available)],MATCH($N5302,AirportPivot[[AirportID]:[AirportID]],0))</f>
        <v>67</v>
      </c>
    </row>
    <row r="5303" spans="1:18" x14ac:dyDescent="0.25">
      <c r="A5303" s="3" t="s">
        <v>5335</v>
      </c>
      <c r="B5303" s="12">
        <v>42082</v>
      </c>
      <c r="C5303" s="4" t="s">
        <v>23</v>
      </c>
      <c r="D5303" s="4">
        <v>2.6</v>
      </c>
      <c r="E5303" s="4">
        <v>66</v>
      </c>
      <c r="F5303" s="5">
        <v>0.79166666666666663</v>
      </c>
      <c r="G5303" s="6">
        <v>300</v>
      </c>
      <c r="H5303" s="7">
        <v>54300</v>
      </c>
      <c r="I5303" s="7">
        <f>FlightsPivot[[#This Row],[Total Fare]]*10%</f>
        <v>5430</v>
      </c>
      <c r="J5303" s="7">
        <f>FlightsPivot[[#This Row],[Total Fare]]+FlightsPivot[[#This Row],[10% tax ]]</f>
        <v>59730</v>
      </c>
      <c r="K5303" s="4">
        <v>3</v>
      </c>
      <c r="L5303" s="4">
        <v>2015</v>
      </c>
      <c r="M5303" t="str">
        <f>INDEX(RoutesPivot[DepAirport],MATCH($C5303,RoutesPivot[[RouteID]:[RouteID]],0))</f>
        <v>ORD</v>
      </c>
      <c r="N5303" t="str">
        <f>INDEX(RoutesPivot[AirportID],MATCH($C5303,RoutesPivot[[RouteID]:[RouteID]],0))</f>
        <v>DEN</v>
      </c>
      <c r="O5303">
        <f>INDEX(RoutesPivot[Distance],MATCH($C5303,RoutesPivot[[RouteID]:[RouteID]],0))</f>
        <v>800</v>
      </c>
      <c r="P5303">
        <f>INDEX(RoutesPivot[ListPrice],MATCH($C5303,RoutesPivot[[RouteID]:[RouteID]],0))</f>
        <v>300</v>
      </c>
      <c r="Q5303" t="str">
        <f>INDEX(AirportPivot[AirportName],MATCH($N5303,AirportPivot[[AirportID]:[AirportID]],0))</f>
        <v>Denver International</v>
      </c>
      <c r="R5303">
        <f>INDEX(AirportPivot[Gates (number of available)],MATCH($N5303,AirportPivot[[AirportID]:[AirportID]],0))</f>
        <v>75</v>
      </c>
    </row>
    <row r="5304" spans="1:18" x14ac:dyDescent="0.25">
      <c r="A5304" s="3" t="s">
        <v>5336</v>
      </c>
      <c r="B5304" s="12">
        <v>42331</v>
      </c>
      <c r="C5304" s="4" t="s">
        <v>15</v>
      </c>
      <c r="D5304" s="4">
        <v>5.6</v>
      </c>
      <c r="E5304" s="4">
        <v>112</v>
      </c>
      <c r="F5304" s="5">
        <v>0.75</v>
      </c>
      <c r="G5304" s="6">
        <v>337.5</v>
      </c>
      <c r="H5304" s="7">
        <v>62437.5</v>
      </c>
      <c r="I5304" s="7">
        <f>FlightsPivot[[#This Row],[Total Fare]]*10%</f>
        <v>6243.75</v>
      </c>
      <c r="J5304" s="7">
        <f>FlightsPivot[[#This Row],[Total Fare]]+FlightsPivot[[#This Row],[10% tax ]]</f>
        <v>68681.25</v>
      </c>
      <c r="K5304" s="4">
        <v>11</v>
      </c>
      <c r="L5304" s="4">
        <v>2015</v>
      </c>
      <c r="M5304" t="str">
        <f>INDEX(RoutesPivot[DepAirport],MATCH($C5304,RoutesPivot[[RouteID]:[RouteID]],0))</f>
        <v>ORD</v>
      </c>
      <c r="N5304" t="str">
        <f>INDEX(RoutesPivot[AirportID],MATCH($C5304,RoutesPivot[[RouteID]:[RouteID]],0))</f>
        <v>EWR</v>
      </c>
      <c r="O5304">
        <f>INDEX(RoutesPivot[Distance],MATCH($C5304,RoutesPivot[[RouteID]:[RouteID]],0))</f>
        <v>600</v>
      </c>
      <c r="P5304">
        <f>INDEX(RoutesPivot[ListPrice],MATCH($C5304,RoutesPivot[[RouteID]:[RouteID]],0))</f>
        <v>225</v>
      </c>
      <c r="Q5304" t="str">
        <f>INDEX(AirportPivot[AirportName],MATCH($N5304,AirportPivot[[AirportID]:[AirportID]],0))</f>
        <v>Newark Liberty International</v>
      </c>
      <c r="R5304">
        <f>INDEX(AirportPivot[Gates (number of available)],MATCH($N5304,AirportPivot[[AirportID]:[AirportID]],0))</f>
        <v>82</v>
      </c>
    </row>
    <row r="5305" spans="1:18" x14ac:dyDescent="0.25">
      <c r="A5305" s="3" t="s">
        <v>5337</v>
      </c>
      <c r="B5305" s="12">
        <v>41845</v>
      </c>
      <c r="C5305" s="4" t="s">
        <v>27</v>
      </c>
      <c r="D5305" s="4">
        <v>9.3000000000000007</v>
      </c>
      <c r="E5305" s="4">
        <v>68</v>
      </c>
      <c r="F5305" s="5">
        <v>0.35416666666666669</v>
      </c>
      <c r="G5305" s="6">
        <v>220</v>
      </c>
      <c r="H5305" s="7">
        <v>39820</v>
      </c>
      <c r="I5305" s="7">
        <f>FlightsPivot[[#This Row],[Total Fare]]*10%</f>
        <v>3982</v>
      </c>
      <c r="J5305" s="7">
        <f>FlightsPivot[[#This Row],[Total Fare]]+FlightsPivot[[#This Row],[10% tax ]]</f>
        <v>43802</v>
      </c>
      <c r="K5305" s="4">
        <v>7</v>
      </c>
      <c r="L5305" s="4">
        <v>2014</v>
      </c>
      <c r="M5305" t="str">
        <f>INDEX(RoutesPivot[DepAirport],MATCH($C5305,RoutesPivot[[RouteID]:[RouteID]],0))</f>
        <v>ORD</v>
      </c>
      <c r="N5305" t="str">
        <f>INDEX(RoutesPivot[AirportID],MATCH($C5305,RoutesPivot[[RouteID]:[RouteID]],0))</f>
        <v>ATL</v>
      </c>
      <c r="O5305">
        <f>INDEX(RoutesPivot[Distance],MATCH($C5305,RoutesPivot[[RouteID]:[RouteID]],0))</f>
        <v>510</v>
      </c>
      <c r="P5305">
        <f>INDEX(RoutesPivot[ListPrice],MATCH($C5305,RoutesPivot[[RouteID]:[RouteID]],0))</f>
        <v>200</v>
      </c>
      <c r="Q5305" t="str">
        <f>INDEX(AirportPivot[AirportName],MATCH($N5305,AirportPivot[[AirportID]:[AirportID]],0))</f>
        <v>Hartsfield-Jackson Atlanta International</v>
      </c>
      <c r="R5305">
        <f>INDEX(AirportPivot[Gates (number of available)],MATCH($N5305,AirportPivot[[AirportID]:[AirportID]],0))</f>
        <v>100</v>
      </c>
    </row>
    <row r="5306" spans="1:18" x14ac:dyDescent="0.25">
      <c r="A5306" s="3" t="s">
        <v>5338</v>
      </c>
      <c r="B5306" s="12">
        <v>41771</v>
      </c>
      <c r="C5306" s="4" t="s">
        <v>15</v>
      </c>
      <c r="D5306" s="4">
        <v>1.2</v>
      </c>
      <c r="E5306" s="4">
        <v>190</v>
      </c>
      <c r="F5306" s="5">
        <v>0.33333333333333331</v>
      </c>
      <c r="G5306" s="6">
        <v>225</v>
      </c>
      <c r="H5306" s="7">
        <v>37125</v>
      </c>
      <c r="I5306" s="7">
        <f>FlightsPivot[[#This Row],[Total Fare]]*10%</f>
        <v>3712.5</v>
      </c>
      <c r="J5306" s="7">
        <f>FlightsPivot[[#This Row],[Total Fare]]+FlightsPivot[[#This Row],[10% tax ]]</f>
        <v>40837.5</v>
      </c>
      <c r="K5306" s="4">
        <v>5</v>
      </c>
      <c r="L5306" s="4">
        <v>2014</v>
      </c>
      <c r="M5306" t="str">
        <f>INDEX(RoutesPivot[DepAirport],MATCH($C5306,RoutesPivot[[RouteID]:[RouteID]],0))</f>
        <v>ORD</v>
      </c>
      <c r="N5306" t="str">
        <f>INDEX(RoutesPivot[AirportID],MATCH($C5306,RoutesPivot[[RouteID]:[RouteID]],0))</f>
        <v>EWR</v>
      </c>
      <c r="O5306">
        <f>INDEX(RoutesPivot[Distance],MATCH($C5306,RoutesPivot[[RouteID]:[RouteID]],0))</f>
        <v>600</v>
      </c>
      <c r="P5306">
        <f>INDEX(RoutesPivot[ListPrice],MATCH($C5306,RoutesPivot[[RouteID]:[RouteID]],0))</f>
        <v>225</v>
      </c>
      <c r="Q5306" t="str">
        <f>INDEX(AirportPivot[AirportName],MATCH($N5306,AirportPivot[[AirportID]:[AirportID]],0))</f>
        <v>Newark Liberty International</v>
      </c>
      <c r="R5306">
        <f>INDEX(AirportPivot[Gates (number of available)],MATCH($N5306,AirportPivot[[AirportID]:[AirportID]],0))</f>
        <v>82</v>
      </c>
    </row>
    <row r="5307" spans="1:18" x14ac:dyDescent="0.25">
      <c r="A5307" s="3" t="s">
        <v>5339</v>
      </c>
      <c r="B5307" s="12">
        <v>41957</v>
      </c>
      <c r="C5307" s="4" t="s">
        <v>30</v>
      </c>
      <c r="D5307" s="4">
        <v>1.3</v>
      </c>
      <c r="E5307" s="4">
        <v>18</v>
      </c>
      <c r="F5307" s="5">
        <v>0.8125</v>
      </c>
      <c r="G5307" s="6">
        <v>250</v>
      </c>
      <c r="H5307" s="7">
        <v>46250</v>
      </c>
      <c r="I5307" s="7">
        <f>FlightsPivot[[#This Row],[Total Fare]]*10%</f>
        <v>4625</v>
      </c>
      <c r="J5307" s="7">
        <f>FlightsPivot[[#This Row],[Total Fare]]+FlightsPivot[[#This Row],[10% tax ]]</f>
        <v>50875</v>
      </c>
      <c r="K5307" s="4">
        <v>11</v>
      </c>
      <c r="L5307" s="4">
        <v>2014</v>
      </c>
      <c r="M5307" t="str">
        <f>INDEX(RoutesPivot[DepAirport],MATCH($C5307,RoutesPivot[[RouteID]:[RouteID]],0))</f>
        <v>ORD</v>
      </c>
      <c r="N5307" t="str">
        <f>INDEX(RoutesPivot[AirportID],MATCH($C5307,RoutesPivot[[RouteID]:[RouteID]],0))</f>
        <v>MCO</v>
      </c>
      <c r="O5307">
        <f>INDEX(RoutesPivot[Distance],MATCH($C5307,RoutesPivot[[RouteID]:[RouteID]],0))</f>
        <v>850</v>
      </c>
      <c r="P5307">
        <f>INDEX(RoutesPivot[ListPrice],MATCH($C5307,RoutesPivot[[RouteID]:[RouteID]],0))</f>
        <v>250</v>
      </c>
      <c r="Q5307" t="str">
        <f>INDEX(AirportPivot[AirportName],MATCH($N5307,AirportPivot[[AirportID]:[AirportID]],0))</f>
        <v>Orlando International</v>
      </c>
      <c r="R5307">
        <f>INDEX(AirportPivot[Gates (number of available)],MATCH($N5307,AirportPivot[[AirportID]:[AirportID]],0))</f>
        <v>67</v>
      </c>
    </row>
    <row r="5308" spans="1:18" x14ac:dyDescent="0.25">
      <c r="A5308" s="3" t="s">
        <v>5340</v>
      </c>
      <c r="B5308" s="12">
        <v>42004</v>
      </c>
      <c r="C5308" s="4" t="s">
        <v>23</v>
      </c>
      <c r="D5308" s="4">
        <v>1.4</v>
      </c>
      <c r="E5308" s="4">
        <v>60</v>
      </c>
      <c r="F5308" s="5">
        <v>0.3125</v>
      </c>
      <c r="G5308" s="6">
        <v>300</v>
      </c>
      <c r="H5308" s="7">
        <v>49500</v>
      </c>
      <c r="I5308" s="7">
        <f>FlightsPivot[[#This Row],[Total Fare]]*10%</f>
        <v>4950</v>
      </c>
      <c r="J5308" s="7">
        <f>FlightsPivot[[#This Row],[Total Fare]]+FlightsPivot[[#This Row],[10% tax ]]</f>
        <v>54450</v>
      </c>
      <c r="K5308" s="4">
        <v>12</v>
      </c>
      <c r="L5308" s="4">
        <v>2014</v>
      </c>
      <c r="M5308" t="str">
        <f>INDEX(RoutesPivot[DepAirport],MATCH($C5308,RoutesPivot[[RouteID]:[RouteID]],0))</f>
        <v>ORD</v>
      </c>
      <c r="N5308" t="str">
        <f>INDEX(RoutesPivot[AirportID],MATCH($C5308,RoutesPivot[[RouteID]:[RouteID]],0))</f>
        <v>DEN</v>
      </c>
      <c r="O5308">
        <f>INDEX(RoutesPivot[Distance],MATCH($C5308,RoutesPivot[[RouteID]:[RouteID]],0))</f>
        <v>800</v>
      </c>
      <c r="P5308">
        <f>INDEX(RoutesPivot[ListPrice],MATCH($C5308,RoutesPivot[[RouteID]:[RouteID]],0))</f>
        <v>300</v>
      </c>
      <c r="Q5308" t="str">
        <f>INDEX(AirportPivot[AirportName],MATCH($N5308,AirportPivot[[AirportID]:[AirportID]],0))</f>
        <v>Denver International</v>
      </c>
      <c r="R5308">
        <f>INDEX(AirportPivot[Gates (number of available)],MATCH($N5308,AirportPivot[[AirportID]:[AirportID]],0))</f>
        <v>75</v>
      </c>
    </row>
    <row r="5309" spans="1:18" x14ac:dyDescent="0.25">
      <c r="A5309" s="3" t="s">
        <v>5341</v>
      </c>
      <c r="B5309" s="12">
        <v>42173</v>
      </c>
      <c r="C5309" s="4" t="s">
        <v>17</v>
      </c>
      <c r="D5309" s="4">
        <v>7.1</v>
      </c>
      <c r="E5309" s="4">
        <v>153</v>
      </c>
      <c r="F5309" s="5">
        <v>0.41666666666666669</v>
      </c>
      <c r="G5309" s="6">
        <v>385</v>
      </c>
      <c r="H5309" s="7">
        <v>63525</v>
      </c>
      <c r="I5309" s="7">
        <f>FlightsPivot[[#This Row],[Total Fare]]*10%</f>
        <v>6352.5</v>
      </c>
      <c r="J5309" s="7">
        <f>FlightsPivot[[#This Row],[Total Fare]]+FlightsPivot[[#This Row],[10% tax ]]</f>
        <v>69877.5</v>
      </c>
      <c r="K5309" s="4">
        <v>6</v>
      </c>
      <c r="L5309" s="4">
        <v>2015</v>
      </c>
      <c r="M5309" t="str">
        <f>INDEX(RoutesPivot[DepAirport],MATCH($C5309,RoutesPivot[[RouteID]:[RouteID]],0))</f>
        <v>ORD</v>
      </c>
      <c r="N5309" t="str">
        <f>INDEX(RoutesPivot[AirportID],MATCH($C5309,RoutesPivot[[RouteID]:[RouteID]],0))</f>
        <v>LAX</v>
      </c>
      <c r="O5309">
        <f>INDEX(RoutesPivot[Distance],MATCH($C5309,RoutesPivot[[RouteID]:[RouteID]],0))</f>
        <v>1518</v>
      </c>
      <c r="P5309">
        <f>INDEX(RoutesPivot[ListPrice],MATCH($C5309,RoutesPivot[[RouteID]:[RouteID]],0))</f>
        <v>350</v>
      </c>
      <c r="Q5309" t="str">
        <f>INDEX(AirportPivot[AirportName],MATCH($N5309,AirportPivot[[AirportID]:[AirportID]],0))</f>
        <v>Los Angeles International</v>
      </c>
      <c r="R5309">
        <f>INDEX(AirportPivot[Gates (number of available)],MATCH($N5309,AirportPivot[[AirportID]:[AirportID]],0))</f>
        <v>86</v>
      </c>
    </row>
    <row r="5310" spans="1:18" x14ac:dyDescent="0.25">
      <c r="A5310" s="3" t="s">
        <v>5342</v>
      </c>
      <c r="B5310" s="12">
        <v>41703</v>
      </c>
      <c r="C5310" s="4" t="s">
        <v>47</v>
      </c>
      <c r="D5310" s="4">
        <v>1.3</v>
      </c>
      <c r="E5310" s="4">
        <v>80</v>
      </c>
      <c r="F5310" s="5">
        <v>0.33333333333333331</v>
      </c>
      <c r="G5310" s="6">
        <v>250</v>
      </c>
      <c r="H5310" s="7">
        <v>45250</v>
      </c>
      <c r="I5310" s="7">
        <f>FlightsPivot[[#This Row],[Total Fare]]*10%</f>
        <v>4525</v>
      </c>
      <c r="J5310" s="7">
        <f>FlightsPivot[[#This Row],[Total Fare]]+FlightsPivot[[#This Row],[10% tax ]]</f>
        <v>49775</v>
      </c>
      <c r="K5310" s="4">
        <v>3</v>
      </c>
      <c r="L5310" s="4">
        <v>2014</v>
      </c>
      <c r="M5310" t="str">
        <f>INDEX(RoutesPivot[DepAirport],MATCH($C5310,RoutesPivot[[RouteID]:[RouteID]],0))</f>
        <v>ORD</v>
      </c>
      <c r="N5310" t="str">
        <f>INDEX(RoutesPivot[AirportID],MATCH($C5310,RoutesPivot[[RouteID]:[RouteID]],0))</f>
        <v>PHX</v>
      </c>
      <c r="O5310">
        <f>INDEX(RoutesPivot[Distance],MATCH($C5310,RoutesPivot[[RouteID]:[RouteID]],0))</f>
        <v>1200</v>
      </c>
      <c r="P5310">
        <f>INDEX(RoutesPivot[ListPrice],MATCH($C5310,RoutesPivot[[RouteID]:[RouteID]],0))</f>
        <v>250</v>
      </c>
      <c r="Q5310" t="str">
        <f>INDEX(AirportPivot[AirportName],MATCH($N5310,AirportPivot[[AirportID]:[AirportID]],0))</f>
        <v>Phoenix Sky Harbor International</v>
      </c>
      <c r="R5310">
        <f>INDEX(AirportPivot[Gates (number of available)],MATCH($N5310,AirportPivot[[AirportID]:[AirportID]],0))</f>
        <v>60</v>
      </c>
    </row>
    <row r="5311" spans="1:18" x14ac:dyDescent="0.25">
      <c r="A5311" s="3" t="s">
        <v>5343</v>
      </c>
      <c r="B5311" s="12">
        <v>41903</v>
      </c>
      <c r="C5311" s="4" t="s">
        <v>21</v>
      </c>
      <c r="D5311" s="4">
        <v>-0.3</v>
      </c>
      <c r="E5311" s="4">
        <v>79</v>
      </c>
      <c r="F5311" s="5">
        <v>0.70833333333333337</v>
      </c>
      <c r="G5311" s="6">
        <v>125</v>
      </c>
      <c r="H5311" s="7">
        <v>22625</v>
      </c>
      <c r="I5311" s="7">
        <f>FlightsPivot[[#This Row],[Total Fare]]*10%</f>
        <v>2262.5</v>
      </c>
      <c r="J5311" s="7">
        <f>FlightsPivot[[#This Row],[Total Fare]]+FlightsPivot[[#This Row],[10% tax ]]</f>
        <v>24887.5</v>
      </c>
      <c r="K5311" s="4">
        <v>9</v>
      </c>
      <c r="L5311" s="4">
        <v>2014</v>
      </c>
      <c r="M5311" t="str">
        <f>INDEX(RoutesPivot[DepAirport],MATCH($C5311,RoutesPivot[[RouteID]:[RouteID]],0))</f>
        <v>ORD</v>
      </c>
      <c r="N5311" t="str">
        <f>INDEX(RoutesPivot[AirportID],MATCH($C5311,RoutesPivot[[RouteID]:[RouteID]],0))</f>
        <v>CLT</v>
      </c>
      <c r="O5311">
        <f>INDEX(RoutesPivot[Distance],MATCH($C5311,RoutesPivot[[RouteID]:[RouteID]],0))</f>
        <v>700</v>
      </c>
      <c r="P5311">
        <f>INDEX(RoutesPivot[ListPrice],MATCH($C5311,RoutesPivot[[RouteID]:[RouteID]],0))</f>
        <v>125</v>
      </c>
      <c r="Q5311" t="str">
        <f>INDEX(AirportPivot[AirportName],MATCH($N5311,AirportPivot[[AirportID]:[AirportID]],0))</f>
        <v>Charlotte/Douglas International</v>
      </c>
      <c r="R5311">
        <f>INDEX(AirportPivot[Gates (number of available)],MATCH($N5311,AirportPivot[[AirportID]:[AirportID]],0))</f>
        <v>65</v>
      </c>
    </row>
    <row r="5312" spans="1:18" x14ac:dyDescent="0.25">
      <c r="A5312" s="3" t="s">
        <v>5344</v>
      </c>
      <c r="B5312" s="12">
        <v>42135</v>
      </c>
      <c r="C5312" s="4" t="s">
        <v>98</v>
      </c>
      <c r="D5312" s="4">
        <v>2.1</v>
      </c>
      <c r="E5312" s="4">
        <v>172</v>
      </c>
      <c r="F5312" s="5">
        <v>0.75</v>
      </c>
      <c r="G5312" s="6">
        <v>275</v>
      </c>
      <c r="H5312" s="7">
        <v>45375</v>
      </c>
      <c r="I5312" s="7">
        <f>FlightsPivot[[#This Row],[Total Fare]]*10%</f>
        <v>4537.5</v>
      </c>
      <c r="J5312" s="7">
        <f>FlightsPivot[[#This Row],[Total Fare]]+FlightsPivot[[#This Row],[10% tax ]]</f>
        <v>49912.5</v>
      </c>
      <c r="K5312" s="4">
        <v>5</v>
      </c>
      <c r="L5312" s="4">
        <v>2015</v>
      </c>
      <c r="M5312" t="str">
        <f>INDEX(RoutesPivot[DepAirport],MATCH($C5312,RoutesPivot[[RouteID]:[RouteID]],0))</f>
        <v>ORD</v>
      </c>
      <c r="N5312" t="str">
        <f>INDEX(RoutesPivot[AirportID],MATCH($C5312,RoutesPivot[[RouteID]:[RouteID]],0))</f>
        <v>PHL</v>
      </c>
      <c r="O5312">
        <f>INDEX(RoutesPivot[Distance],MATCH($C5312,RoutesPivot[[RouteID]:[RouteID]],0))</f>
        <v>580</v>
      </c>
      <c r="P5312">
        <f>INDEX(RoutesPivot[ListPrice],MATCH($C5312,RoutesPivot[[RouteID]:[RouteID]],0))</f>
        <v>275</v>
      </c>
      <c r="Q5312" t="str">
        <f>INDEX(AirportPivot[AirportName],MATCH($N5312,AirportPivot[[AirportID]:[AirportID]],0))</f>
        <v>Philadelphia International</v>
      </c>
      <c r="R5312">
        <f>INDEX(AirportPivot[Gates (number of available)],MATCH($N5312,AirportPivot[[AirportID]:[AirportID]],0))</f>
        <v>89</v>
      </c>
    </row>
    <row r="5313" spans="1:18" x14ac:dyDescent="0.25">
      <c r="A5313" s="3" t="s">
        <v>5345</v>
      </c>
      <c r="B5313" s="12">
        <v>42109</v>
      </c>
      <c r="C5313" s="4" t="s">
        <v>47</v>
      </c>
      <c r="D5313" s="4">
        <v>0.9</v>
      </c>
      <c r="E5313" s="4">
        <v>70</v>
      </c>
      <c r="F5313" s="5">
        <v>0.72916666666666663</v>
      </c>
      <c r="G5313" s="6">
        <v>250</v>
      </c>
      <c r="H5313" s="7">
        <v>45250</v>
      </c>
      <c r="I5313" s="7">
        <f>FlightsPivot[[#This Row],[Total Fare]]*10%</f>
        <v>4525</v>
      </c>
      <c r="J5313" s="7">
        <f>FlightsPivot[[#This Row],[Total Fare]]+FlightsPivot[[#This Row],[10% tax ]]</f>
        <v>49775</v>
      </c>
      <c r="K5313" s="4">
        <v>4</v>
      </c>
      <c r="L5313" s="4">
        <v>2015</v>
      </c>
      <c r="M5313" t="str">
        <f>INDEX(RoutesPivot[DepAirport],MATCH($C5313,RoutesPivot[[RouteID]:[RouteID]],0))</f>
        <v>ORD</v>
      </c>
      <c r="N5313" t="str">
        <f>INDEX(RoutesPivot[AirportID],MATCH($C5313,RoutesPivot[[RouteID]:[RouteID]],0))</f>
        <v>PHX</v>
      </c>
      <c r="O5313">
        <f>INDEX(RoutesPivot[Distance],MATCH($C5313,RoutesPivot[[RouteID]:[RouteID]],0))</f>
        <v>1200</v>
      </c>
      <c r="P5313">
        <f>INDEX(RoutesPivot[ListPrice],MATCH($C5313,RoutesPivot[[RouteID]:[RouteID]],0))</f>
        <v>250</v>
      </c>
      <c r="Q5313" t="str">
        <f>INDEX(AirportPivot[AirportName],MATCH($N5313,AirportPivot[[AirportID]:[AirportID]],0))</f>
        <v>Phoenix Sky Harbor International</v>
      </c>
      <c r="R5313">
        <f>INDEX(AirportPivot[Gates (number of available)],MATCH($N5313,AirportPivot[[AirportID]:[AirportID]],0))</f>
        <v>60</v>
      </c>
    </row>
    <row r="5314" spans="1:18" x14ac:dyDescent="0.25">
      <c r="A5314" s="3" t="s">
        <v>5346</v>
      </c>
      <c r="B5314" s="12">
        <v>42066</v>
      </c>
      <c r="C5314" s="4" t="s">
        <v>17</v>
      </c>
      <c r="D5314" s="4">
        <v>4.4000000000000004</v>
      </c>
      <c r="E5314" s="4">
        <v>209</v>
      </c>
      <c r="F5314" s="5">
        <v>0.75</v>
      </c>
      <c r="G5314" s="6">
        <v>350</v>
      </c>
      <c r="H5314" s="7">
        <v>57750</v>
      </c>
      <c r="I5314" s="7">
        <f>FlightsPivot[[#This Row],[Total Fare]]*10%</f>
        <v>5775</v>
      </c>
      <c r="J5314" s="7">
        <f>FlightsPivot[[#This Row],[Total Fare]]+FlightsPivot[[#This Row],[10% tax ]]</f>
        <v>63525</v>
      </c>
      <c r="K5314" s="4">
        <v>3</v>
      </c>
      <c r="L5314" s="4">
        <v>2015</v>
      </c>
      <c r="M5314" t="str">
        <f>INDEX(RoutesPivot[DepAirport],MATCH($C5314,RoutesPivot[[RouteID]:[RouteID]],0))</f>
        <v>ORD</v>
      </c>
      <c r="N5314" t="str">
        <f>INDEX(RoutesPivot[AirportID],MATCH($C5314,RoutesPivot[[RouteID]:[RouteID]],0))</f>
        <v>LAX</v>
      </c>
      <c r="O5314">
        <f>INDEX(RoutesPivot[Distance],MATCH($C5314,RoutesPivot[[RouteID]:[RouteID]],0))</f>
        <v>1518</v>
      </c>
      <c r="P5314">
        <f>INDEX(RoutesPivot[ListPrice],MATCH($C5314,RoutesPivot[[RouteID]:[RouteID]],0))</f>
        <v>350</v>
      </c>
      <c r="Q5314" t="str">
        <f>INDEX(AirportPivot[AirportName],MATCH($N5314,AirportPivot[[AirportID]:[AirportID]],0))</f>
        <v>Los Angeles International</v>
      </c>
      <c r="R5314">
        <f>INDEX(AirportPivot[Gates (number of available)],MATCH($N5314,AirportPivot[[AirportID]:[AirportID]],0))</f>
        <v>86</v>
      </c>
    </row>
    <row r="5315" spans="1:18" x14ac:dyDescent="0.25">
      <c r="A5315" s="3" t="s">
        <v>5347</v>
      </c>
      <c r="B5315" s="12">
        <v>41699</v>
      </c>
      <c r="C5315" s="4" t="s">
        <v>17</v>
      </c>
      <c r="D5315" s="4">
        <v>2.5</v>
      </c>
      <c r="E5315" s="4">
        <v>4</v>
      </c>
      <c r="F5315" s="5">
        <v>0.89583333333333337</v>
      </c>
      <c r="G5315" s="6">
        <v>350</v>
      </c>
      <c r="H5315" s="7">
        <v>64750</v>
      </c>
      <c r="I5315" s="7">
        <f>FlightsPivot[[#This Row],[Total Fare]]*10%</f>
        <v>6475</v>
      </c>
      <c r="J5315" s="7">
        <f>FlightsPivot[[#This Row],[Total Fare]]+FlightsPivot[[#This Row],[10% tax ]]</f>
        <v>71225</v>
      </c>
      <c r="K5315" s="4">
        <v>3</v>
      </c>
      <c r="L5315" s="4">
        <v>2014</v>
      </c>
      <c r="M5315" t="str">
        <f>INDEX(RoutesPivot[DepAirport],MATCH($C5315,RoutesPivot[[RouteID]:[RouteID]],0))</f>
        <v>ORD</v>
      </c>
      <c r="N5315" t="str">
        <f>INDEX(RoutesPivot[AirportID],MATCH($C5315,RoutesPivot[[RouteID]:[RouteID]],0))</f>
        <v>LAX</v>
      </c>
      <c r="O5315">
        <f>INDEX(RoutesPivot[Distance],MATCH($C5315,RoutesPivot[[RouteID]:[RouteID]],0))</f>
        <v>1518</v>
      </c>
      <c r="P5315">
        <f>INDEX(RoutesPivot[ListPrice],MATCH($C5315,RoutesPivot[[RouteID]:[RouteID]],0))</f>
        <v>350</v>
      </c>
      <c r="Q5315" t="str">
        <f>INDEX(AirportPivot[AirportName],MATCH($N5315,AirportPivot[[AirportID]:[AirportID]],0))</f>
        <v>Los Angeles International</v>
      </c>
      <c r="R5315">
        <f>INDEX(AirportPivot[Gates (number of available)],MATCH($N5315,AirportPivot[[AirportID]:[AirportID]],0))</f>
        <v>86</v>
      </c>
    </row>
    <row r="5316" spans="1:18" x14ac:dyDescent="0.25">
      <c r="A5316" s="3" t="s">
        <v>5348</v>
      </c>
      <c r="B5316" s="12">
        <v>41804</v>
      </c>
      <c r="C5316" s="4" t="s">
        <v>47</v>
      </c>
      <c r="D5316" s="4">
        <v>1.3</v>
      </c>
      <c r="E5316" s="4">
        <v>185</v>
      </c>
      <c r="F5316" s="5">
        <v>0.83333333333333337</v>
      </c>
      <c r="G5316" s="6">
        <v>275</v>
      </c>
      <c r="H5316" s="7">
        <v>45375</v>
      </c>
      <c r="I5316" s="7">
        <f>FlightsPivot[[#This Row],[Total Fare]]*10%</f>
        <v>4537.5</v>
      </c>
      <c r="J5316" s="7">
        <f>FlightsPivot[[#This Row],[Total Fare]]+FlightsPivot[[#This Row],[10% tax ]]</f>
        <v>49912.5</v>
      </c>
      <c r="K5316" s="4">
        <v>6</v>
      </c>
      <c r="L5316" s="4">
        <v>2014</v>
      </c>
      <c r="M5316" t="str">
        <f>INDEX(RoutesPivot[DepAirport],MATCH($C5316,RoutesPivot[[RouteID]:[RouteID]],0))</f>
        <v>ORD</v>
      </c>
      <c r="N5316" t="str">
        <f>INDEX(RoutesPivot[AirportID],MATCH($C5316,RoutesPivot[[RouteID]:[RouteID]],0))</f>
        <v>PHX</v>
      </c>
      <c r="O5316">
        <f>INDEX(RoutesPivot[Distance],MATCH($C5316,RoutesPivot[[RouteID]:[RouteID]],0))</f>
        <v>1200</v>
      </c>
      <c r="P5316">
        <f>INDEX(RoutesPivot[ListPrice],MATCH($C5316,RoutesPivot[[RouteID]:[RouteID]],0))</f>
        <v>250</v>
      </c>
      <c r="Q5316" t="str">
        <f>INDEX(AirportPivot[AirportName],MATCH($N5316,AirportPivot[[AirportID]:[AirportID]],0))</f>
        <v>Phoenix Sky Harbor International</v>
      </c>
      <c r="R5316">
        <f>INDEX(AirportPivot[Gates (number of available)],MATCH($N5316,AirportPivot[[AirportID]:[AirportID]],0))</f>
        <v>60</v>
      </c>
    </row>
    <row r="5317" spans="1:18" x14ac:dyDescent="0.25">
      <c r="A5317" s="3" t="s">
        <v>5349</v>
      </c>
      <c r="B5317" s="12">
        <v>41683</v>
      </c>
      <c r="C5317" s="4" t="s">
        <v>25</v>
      </c>
      <c r="D5317" s="4">
        <v>1.8</v>
      </c>
      <c r="E5317" s="4">
        <v>12</v>
      </c>
      <c r="F5317" s="5">
        <v>0.83333333333333337</v>
      </c>
      <c r="G5317" s="6">
        <v>200</v>
      </c>
      <c r="H5317" s="7">
        <v>37000</v>
      </c>
      <c r="I5317" s="7">
        <f>FlightsPivot[[#This Row],[Total Fare]]*10%</f>
        <v>3700</v>
      </c>
      <c r="J5317" s="7">
        <f>FlightsPivot[[#This Row],[Total Fare]]+FlightsPivot[[#This Row],[10% tax ]]</f>
        <v>40700</v>
      </c>
      <c r="K5317" s="4">
        <v>2</v>
      </c>
      <c r="L5317" s="4">
        <v>2014</v>
      </c>
      <c r="M5317" t="str">
        <f>INDEX(RoutesPivot[DepAirport],MATCH($C5317,RoutesPivot[[RouteID]:[RouteID]],0))</f>
        <v>ORD</v>
      </c>
      <c r="N5317" t="str">
        <f>INDEX(RoutesPivot[AirportID],MATCH($C5317,RoutesPivot[[RouteID]:[RouteID]],0))</f>
        <v>DFW</v>
      </c>
      <c r="O5317">
        <f>INDEX(RoutesPivot[Distance],MATCH($C5317,RoutesPivot[[RouteID]:[RouteID]],0))</f>
        <v>700</v>
      </c>
      <c r="P5317">
        <f>INDEX(RoutesPivot[ListPrice],MATCH($C5317,RoutesPivot[[RouteID]:[RouteID]],0))</f>
        <v>200</v>
      </c>
      <c r="Q5317" t="str">
        <f>INDEX(AirportPivot[AirportName],MATCH($N5317,AirportPivot[[AirportID]:[AirportID]],0))</f>
        <v>Dallas/Fort Worth International</v>
      </c>
      <c r="R5317">
        <f>INDEX(AirportPivot[Gates (number of available)],MATCH($N5317,AirportPivot[[AirportID]:[AirportID]],0))</f>
        <v>130</v>
      </c>
    </row>
    <row r="5318" spans="1:18" x14ac:dyDescent="0.25">
      <c r="A5318" s="3" t="s">
        <v>5350</v>
      </c>
      <c r="B5318" s="12">
        <v>42285</v>
      </c>
      <c r="C5318" s="4" t="s">
        <v>13</v>
      </c>
      <c r="D5318" s="4">
        <v>1.5</v>
      </c>
      <c r="E5318" s="4">
        <v>90</v>
      </c>
      <c r="F5318" s="5">
        <v>0.54166666666666663</v>
      </c>
      <c r="G5318" s="6">
        <v>250</v>
      </c>
      <c r="H5318" s="7">
        <v>45250</v>
      </c>
      <c r="I5318" s="7">
        <f>FlightsPivot[[#This Row],[Total Fare]]*10%</f>
        <v>4525</v>
      </c>
      <c r="J5318" s="7">
        <f>FlightsPivot[[#This Row],[Total Fare]]+FlightsPivot[[#This Row],[10% tax ]]</f>
        <v>49775</v>
      </c>
      <c r="K5318" s="4">
        <v>10</v>
      </c>
      <c r="L5318" s="4">
        <v>2015</v>
      </c>
      <c r="M5318" t="str">
        <f>INDEX(RoutesPivot[DepAirport],MATCH($C5318,RoutesPivot[[RouteID]:[RouteID]],0))</f>
        <v>ORD</v>
      </c>
      <c r="N5318" t="str">
        <f>INDEX(RoutesPivot[AirportID],MATCH($C5318,RoutesPivot[[RouteID]:[RouteID]],0))</f>
        <v>JFK</v>
      </c>
      <c r="O5318">
        <f>INDEX(RoutesPivot[Distance],MATCH($C5318,RoutesPivot[[RouteID]:[RouteID]],0))</f>
        <v>619</v>
      </c>
      <c r="P5318">
        <f>INDEX(RoutesPivot[ListPrice],MATCH($C5318,RoutesPivot[[RouteID]:[RouteID]],0))</f>
        <v>250</v>
      </c>
      <c r="Q5318" t="str">
        <f>INDEX(AirportPivot[AirportName],MATCH($N5318,AirportPivot[[AirportID]:[AirportID]],0))</f>
        <v>John F Kennedy International</v>
      </c>
      <c r="R5318">
        <f>INDEX(AirportPivot[Gates (number of available)],MATCH($N5318,AirportPivot[[AirportID]:[AirportID]],0))</f>
        <v>120</v>
      </c>
    </row>
    <row r="5319" spans="1:18" x14ac:dyDescent="0.25">
      <c r="A5319" s="3" t="s">
        <v>5351</v>
      </c>
      <c r="B5319" s="12">
        <v>42066</v>
      </c>
      <c r="C5319" s="4" t="s">
        <v>17</v>
      </c>
      <c r="D5319" s="4">
        <v>3.2</v>
      </c>
      <c r="E5319" s="4">
        <v>110</v>
      </c>
      <c r="F5319" s="5">
        <v>0.8125</v>
      </c>
      <c r="G5319" s="6">
        <v>350</v>
      </c>
      <c r="H5319" s="7">
        <v>64750</v>
      </c>
      <c r="I5319" s="7">
        <f>FlightsPivot[[#This Row],[Total Fare]]*10%</f>
        <v>6475</v>
      </c>
      <c r="J5319" s="7">
        <f>FlightsPivot[[#This Row],[Total Fare]]+FlightsPivot[[#This Row],[10% tax ]]</f>
        <v>71225</v>
      </c>
      <c r="K5319" s="4">
        <v>3</v>
      </c>
      <c r="L5319" s="4">
        <v>2015</v>
      </c>
      <c r="M5319" t="str">
        <f>INDEX(RoutesPivot[DepAirport],MATCH($C5319,RoutesPivot[[RouteID]:[RouteID]],0))</f>
        <v>ORD</v>
      </c>
      <c r="N5319" t="str">
        <f>INDEX(RoutesPivot[AirportID],MATCH($C5319,RoutesPivot[[RouteID]:[RouteID]],0))</f>
        <v>LAX</v>
      </c>
      <c r="O5319">
        <f>INDEX(RoutesPivot[Distance],MATCH($C5319,RoutesPivot[[RouteID]:[RouteID]],0))</f>
        <v>1518</v>
      </c>
      <c r="P5319">
        <f>INDEX(RoutesPivot[ListPrice],MATCH($C5319,RoutesPivot[[RouteID]:[RouteID]],0))</f>
        <v>350</v>
      </c>
      <c r="Q5319" t="str">
        <f>INDEX(AirportPivot[AirportName],MATCH($N5319,AirportPivot[[AirportID]:[AirportID]],0))</f>
        <v>Los Angeles International</v>
      </c>
      <c r="R5319">
        <f>INDEX(AirportPivot[Gates (number of available)],MATCH($N5319,AirportPivot[[AirportID]:[AirportID]],0))</f>
        <v>86</v>
      </c>
    </row>
    <row r="5320" spans="1:18" x14ac:dyDescent="0.25">
      <c r="A5320" s="3" t="s">
        <v>5352</v>
      </c>
      <c r="B5320" s="12">
        <v>42369</v>
      </c>
      <c r="C5320" s="4" t="s">
        <v>27</v>
      </c>
      <c r="D5320" s="4">
        <v>7.2</v>
      </c>
      <c r="E5320" s="4">
        <v>134</v>
      </c>
      <c r="F5320" s="5">
        <v>0.5</v>
      </c>
      <c r="G5320" s="6">
        <v>200</v>
      </c>
      <c r="H5320" s="7">
        <v>37000</v>
      </c>
      <c r="I5320" s="7">
        <f>FlightsPivot[[#This Row],[Total Fare]]*10%</f>
        <v>3700</v>
      </c>
      <c r="J5320" s="7">
        <f>FlightsPivot[[#This Row],[Total Fare]]+FlightsPivot[[#This Row],[10% tax ]]</f>
        <v>40700</v>
      </c>
      <c r="K5320" s="4">
        <v>12</v>
      </c>
      <c r="L5320" s="4">
        <v>2015</v>
      </c>
      <c r="M5320" t="str">
        <f>INDEX(RoutesPivot[DepAirport],MATCH($C5320,RoutesPivot[[RouteID]:[RouteID]],0))</f>
        <v>ORD</v>
      </c>
      <c r="N5320" t="str">
        <f>INDEX(RoutesPivot[AirportID],MATCH($C5320,RoutesPivot[[RouteID]:[RouteID]],0))</f>
        <v>ATL</v>
      </c>
      <c r="O5320">
        <f>INDEX(RoutesPivot[Distance],MATCH($C5320,RoutesPivot[[RouteID]:[RouteID]],0))</f>
        <v>510</v>
      </c>
      <c r="P5320">
        <f>INDEX(RoutesPivot[ListPrice],MATCH($C5320,RoutesPivot[[RouteID]:[RouteID]],0))</f>
        <v>200</v>
      </c>
      <c r="Q5320" t="str">
        <f>INDEX(AirportPivot[AirportName],MATCH($N5320,AirportPivot[[AirportID]:[AirportID]],0))</f>
        <v>Hartsfield-Jackson Atlanta International</v>
      </c>
      <c r="R5320">
        <f>INDEX(AirportPivot[Gates (number of available)],MATCH($N5320,AirportPivot[[AirportID]:[AirportID]],0))</f>
        <v>100</v>
      </c>
    </row>
    <row r="5321" spans="1:18" x14ac:dyDescent="0.25">
      <c r="A5321" s="3" t="s">
        <v>5353</v>
      </c>
      <c r="B5321" s="12">
        <v>41934</v>
      </c>
      <c r="C5321" s="4" t="s">
        <v>37</v>
      </c>
      <c r="D5321" s="4">
        <v>1.9</v>
      </c>
      <c r="E5321" s="4">
        <v>3</v>
      </c>
      <c r="F5321" s="5">
        <v>0.79166666666666663</v>
      </c>
      <c r="G5321" s="6">
        <v>350</v>
      </c>
      <c r="H5321" s="7">
        <v>64750</v>
      </c>
      <c r="I5321" s="7">
        <f>FlightsPivot[[#This Row],[Total Fare]]*10%</f>
        <v>6475</v>
      </c>
      <c r="J5321" s="7">
        <f>FlightsPivot[[#This Row],[Total Fare]]+FlightsPivot[[#This Row],[10% tax ]]</f>
        <v>71225</v>
      </c>
      <c r="K5321" s="4">
        <v>10</v>
      </c>
      <c r="L5321" s="4">
        <v>2014</v>
      </c>
      <c r="M5321" t="str">
        <f>INDEX(RoutesPivot[DepAirport],MATCH($C5321,RoutesPivot[[RouteID]:[RouteID]],0))</f>
        <v>ORD</v>
      </c>
      <c r="N5321" t="str">
        <f>INDEX(RoutesPivot[AirportID],MATCH($C5321,RoutesPivot[[RouteID]:[RouteID]],0))</f>
        <v>SEA</v>
      </c>
      <c r="O5321">
        <f>INDEX(RoutesPivot[Distance],MATCH($C5321,RoutesPivot[[RouteID]:[RouteID]],0))</f>
        <v>1500</v>
      </c>
      <c r="P5321">
        <f>INDEX(RoutesPivot[ListPrice],MATCH($C5321,RoutesPivot[[RouteID]:[RouteID]],0))</f>
        <v>350</v>
      </c>
      <c r="Q5321" t="str">
        <f>INDEX(AirportPivot[AirportName],MATCH($N5321,AirportPivot[[AirportID]:[AirportID]],0))</f>
        <v>Seattle-Tacoma International</v>
      </c>
      <c r="R5321">
        <f>INDEX(AirportPivot[Gates (number of available)],MATCH($N5321,AirportPivot[[AirportID]:[AirportID]],0))</f>
        <v>58</v>
      </c>
    </row>
    <row r="5322" spans="1:18" x14ac:dyDescent="0.25">
      <c r="A5322" s="3" t="s">
        <v>5354</v>
      </c>
      <c r="B5322" s="12">
        <v>41836</v>
      </c>
      <c r="C5322" s="4" t="s">
        <v>37</v>
      </c>
      <c r="D5322" s="4">
        <v>3</v>
      </c>
      <c r="E5322" s="4">
        <v>12</v>
      </c>
      <c r="F5322" s="5">
        <v>0.5</v>
      </c>
      <c r="G5322" s="6">
        <v>385</v>
      </c>
      <c r="H5322" s="7">
        <v>71225</v>
      </c>
      <c r="I5322" s="7">
        <f>FlightsPivot[[#This Row],[Total Fare]]*10%</f>
        <v>7122.5</v>
      </c>
      <c r="J5322" s="7">
        <f>FlightsPivot[[#This Row],[Total Fare]]+FlightsPivot[[#This Row],[10% tax ]]</f>
        <v>78347.5</v>
      </c>
      <c r="K5322" s="4">
        <v>7</v>
      </c>
      <c r="L5322" s="4">
        <v>2014</v>
      </c>
      <c r="M5322" t="str">
        <f>INDEX(RoutesPivot[DepAirport],MATCH($C5322,RoutesPivot[[RouteID]:[RouteID]],0))</f>
        <v>ORD</v>
      </c>
      <c r="N5322" t="str">
        <f>INDEX(RoutesPivot[AirportID],MATCH($C5322,RoutesPivot[[RouteID]:[RouteID]],0))</f>
        <v>SEA</v>
      </c>
      <c r="O5322">
        <f>INDEX(RoutesPivot[Distance],MATCH($C5322,RoutesPivot[[RouteID]:[RouteID]],0))</f>
        <v>1500</v>
      </c>
      <c r="P5322">
        <f>INDEX(RoutesPivot[ListPrice],MATCH($C5322,RoutesPivot[[RouteID]:[RouteID]],0))</f>
        <v>350</v>
      </c>
      <c r="Q5322" t="str">
        <f>INDEX(AirportPivot[AirportName],MATCH($N5322,AirportPivot[[AirportID]:[AirportID]],0))</f>
        <v>Seattle-Tacoma International</v>
      </c>
      <c r="R5322">
        <f>INDEX(AirportPivot[Gates (number of available)],MATCH($N5322,AirportPivot[[AirportID]:[AirportID]],0))</f>
        <v>58</v>
      </c>
    </row>
    <row r="5323" spans="1:18" x14ac:dyDescent="0.25">
      <c r="A5323" s="3" t="s">
        <v>5355</v>
      </c>
      <c r="B5323" s="12">
        <v>41928</v>
      </c>
      <c r="C5323" s="4" t="s">
        <v>27</v>
      </c>
      <c r="D5323" s="4">
        <v>10.9</v>
      </c>
      <c r="E5323" s="4">
        <v>94</v>
      </c>
      <c r="F5323" s="5">
        <v>0.3125</v>
      </c>
      <c r="G5323" s="6">
        <v>200</v>
      </c>
      <c r="H5323" s="7">
        <v>37000</v>
      </c>
      <c r="I5323" s="7">
        <f>FlightsPivot[[#This Row],[Total Fare]]*10%</f>
        <v>3700</v>
      </c>
      <c r="J5323" s="7">
        <f>FlightsPivot[[#This Row],[Total Fare]]+FlightsPivot[[#This Row],[10% tax ]]</f>
        <v>40700</v>
      </c>
      <c r="K5323" s="4">
        <v>10</v>
      </c>
      <c r="L5323" s="4">
        <v>2014</v>
      </c>
      <c r="M5323" t="str">
        <f>INDEX(RoutesPivot[DepAirport],MATCH($C5323,RoutesPivot[[RouteID]:[RouteID]],0))</f>
        <v>ORD</v>
      </c>
      <c r="N5323" t="str">
        <f>INDEX(RoutesPivot[AirportID],MATCH($C5323,RoutesPivot[[RouteID]:[RouteID]],0))</f>
        <v>ATL</v>
      </c>
      <c r="O5323">
        <f>INDEX(RoutesPivot[Distance],MATCH($C5323,RoutesPivot[[RouteID]:[RouteID]],0))</f>
        <v>510</v>
      </c>
      <c r="P5323">
        <f>INDEX(RoutesPivot[ListPrice],MATCH($C5323,RoutesPivot[[RouteID]:[RouteID]],0))</f>
        <v>200</v>
      </c>
      <c r="Q5323" t="str">
        <f>INDEX(AirportPivot[AirportName],MATCH($N5323,AirportPivot[[AirportID]:[AirportID]],0))</f>
        <v>Hartsfield-Jackson Atlanta International</v>
      </c>
      <c r="R5323">
        <f>INDEX(AirportPivot[Gates (number of available)],MATCH($N5323,AirportPivot[[AirportID]:[AirportID]],0))</f>
        <v>100</v>
      </c>
    </row>
    <row r="5324" spans="1:18" x14ac:dyDescent="0.25">
      <c r="A5324" s="3" t="s">
        <v>5356</v>
      </c>
      <c r="B5324" s="12">
        <v>42028</v>
      </c>
      <c r="C5324" s="4" t="s">
        <v>19</v>
      </c>
      <c r="D5324" s="4">
        <v>1.8</v>
      </c>
      <c r="E5324" s="4">
        <v>143</v>
      </c>
      <c r="F5324" s="5">
        <v>0.45833333333333331</v>
      </c>
      <c r="G5324" s="6">
        <v>200</v>
      </c>
      <c r="H5324" s="7">
        <v>37000</v>
      </c>
      <c r="I5324" s="7">
        <f>FlightsPivot[[#This Row],[Total Fare]]*10%</f>
        <v>3700</v>
      </c>
      <c r="J5324" s="7">
        <f>FlightsPivot[[#This Row],[Total Fare]]+FlightsPivot[[#This Row],[10% tax ]]</f>
        <v>40700</v>
      </c>
      <c r="K5324" s="4">
        <v>1</v>
      </c>
      <c r="L5324" s="4">
        <v>2015</v>
      </c>
      <c r="M5324" t="str">
        <f>INDEX(RoutesPivot[DepAirport],MATCH($C5324,RoutesPivot[[RouteID]:[RouteID]],0))</f>
        <v>ORD</v>
      </c>
      <c r="N5324" t="str">
        <f>INDEX(RoutesPivot[AirportID],MATCH($C5324,RoutesPivot[[RouteID]:[RouteID]],0))</f>
        <v>IAH</v>
      </c>
      <c r="O5324">
        <f>INDEX(RoutesPivot[Distance],MATCH($C5324,RoutesPivot[[RouteID]:[RouteID]],0))</f>
        <v>800</v>
      </c>
      <c r="P5324">
        <f>INDEX(RoutesPivot[ListPrice],MATCH($C5324,RoutesPivot[[RouteID]:[RouteID]],0))</f>
        <v>200</v>
      </c>
      <c r="Q5324" t="str">
        <f>INDEX(AirportPivot[AirportName],MATCH($N5324,AirportPivot[[AirportID]:[AirportID]],0))</f>
        <v>George Bush Intercontinental/Houston</v>
      </c>
      <c r="R5324">
        <f>INDEX(AirportPivot[Gates (number of available)],MATCH($N5324,AirportPivot[[AirportID]:[AirportID]],0))</f>
        <v>80</v>
      </c>
    </row>
    <row r="5325" spans="1:18" x14ac:dyDescent="0.25">
      <c r="A5325" s="3" t="s">
        <v>5357</v>
      </c>
      <c r="B5325" s="12">
        <v>42191</v>
      </c>
      <c r="C5325" s="4" t="s">
        <v>27</v>
      </c>
      <c r="D5325" s="4">
        <v>10.9</v>
      </c>
      <c r="E5325" s="4">
        <v>43</v>
      </c>
      <c r="F5325" s="5">
        <v>0.5</v>
      </c>
      <c r="G5325" s="6">
        <v>220</v>
      </c>
      <c r="H5325" s="7">
        <v>36300</v>
      </c>
      <c r="I5325" s="7">
        <f>FlightsPivot[[#This Row],[Total Fare]]*10%</f>
        <v>3630</v>
      </c>
      <c r="J5325" s="7">
        <f>FlightsPivot[[#This Row],[Total Fare]]+FlightsPivot[[#This Row],[10% tax ]]</f>
        <v>39930</v>
      </c>
      <c r="K5325" s="4">
        <v>7</v>
      </c>
      <c r="L5325" s="4">
        <v>2015</v>
      </c>
      <c r="M5325" t="str">
        <f>INDEX(RoutesPivot[DepAirport],MATCH($C5325,RoutesPivot[[RouteID]:[RouteID]],0))</f>
        <v>ORD</v>
      </c>
      <c r="N5325" t="str">
        <f>INDEX(RoutesPivot[AirportID],MATCH($C5325,RoutesPivot[[RouteID]:[RouteID]],0))</f>
        <v>ATL</v>
      </c>
      <c r="O5325">
        <f>INDEX(RoutesPivot[Distance],MATCH($C5325,RoutesPivot[[RouteID]:[RouteID]],0))</f>
        <v>510</v>
      </c>
      <c r="P5325">
        <f>INDEX(RoutesPivot[ListPrice],MATCH($C5325,RoutesPivot[[RouteID]:[RouteID]],0))</f>
        <v>200</v>
      </c>
      <c r="Q5325" t="str">
        <f>INDEX(AirportPivot[AirportName],MATCH($N5325,AirportPivot[[AirportID]:[AirportID]],0))</f>
        <v>Hartsfield-Jackson Atlanta International</v>
      </c>
      <c r="R5325">
        <f>INDEX(AirportPivot[Gates (number of available)],MATCH($N5325,AirportPivot[[AirportID]:[AirportID]],0))</f>
        <v>100</v>
      </c>
    </row>
    <row r="5326" spans="1:18" x14ac:dyDescent="0.25">
      <c r="A5326" s="3" t="s">
        <v>5358</v>
      </c>
      <c r="B5326" s="12">
        <v>41948</v>
      </c>
      <c r="C5326" s="4" t="s">
        <v>17</v>
      </c>
      <c r="D5326" s="4">
        <v>3</v>
      </c>
      <c r="E5326" s="4">
        <v>47</v>
      </c>
      <c r="F5326" s="5">
        <v>0.47916666666666669</v>
      </c>
      <c r="G5326" s="6">
        <v>350</v>
      </c>
      <c r="H5326" s="7">
        <v>57750</v>
      </c>
      <c r="I5326" s="7">
        <f>FlightsPivot[[#This Row],[Total Fare]]*10%</f>
        <v>5775</v>
      </c>
      <c r="J5326" s="7">
        <f>FlightsPivot[[#This Row],[Total Fare]]+FlightsPivot[[#This Row],[10% tax ]]</f>
        <v>63525</v>
      </c>
      <c r="K5326" s="4">
        <v>11</v>
      </c>
      <c r="L5326" s="4">
        <v>2014</v>
      </c>
      <c r="M5326" t="str">
        <f>INDEX(RoutesPivot[DepAirport],MATCH($C5326,RoutesPivot[[RouteID]:[RouteID]],0))</f>
        <v>ORD</v>
      </c>
      <c r="N5326" t="str">
        <f>INDEX(RoutesPivot[AirportID],MATCH($C5326,RoutesPivot[[RouteID]:[RouteID]],0))</f>
        <v>LAX</v>
      </c>
      <c r="O5326">
        <f>INDEX(RoutesPivot[Distance],MATCH($C5326,RoutesPivot[[RouteID]:[RouteID]],0))</f>
        <v>1518</v>
      </c>
      <c r="P5326">
        <f>INDEX(RoutesPivot[ListPrice],MATCH($C5326,RoutesPivot[[RouteID]:[RouteID]],0))</f>
        <v>350</v>
      </c>
      <c r="Q5326" t="str">
        <f>INDEX(AirportPivot[AirportName],MATCH($N5326,AirportPivot[[AirportID]:[AirportID]],0))</f>
        <v>Los Angeles International</v>
      </c>
      <c r="R5326">
        <f>INDEX(AirportPivot[Gates (number of available)],MATCH($N5326,AirportPivot[[AirportID]:[AirportID]],0))</f>
        <v>86</v>
      </c>
    </row>
    <row r="5327" spans="1:18" x14ac:dyDescent="0.25">
      <c r="A5327" s="3" t="s">
        <v>5359</v>
      </c>
      <c r="B5327" s="12">
        <v>42000</v>
      </c>
      <c r="C5327" s="4" t="s">
        <v>40</v>
      </c>
      <c r="D5327" s="4">
        <v>3.6</v>
      </c>
      <c r="E5327" s="4">
        <v>17</v>
      </c>
      <c r="F5327" s="5">
        <v>0.29166666666666669</v>
      </c>
      <c r="G5327" s="6">
        <v>161</v>
      </c>
      <c r="H5327" s="7">
        <v>29785</v>
      </c>
      <c r="I5327" s="7">
        <f>FlightsPivot[[#This Row],[Total Fare]]*10%</f>
        <v>2978.5</v>
      </c>
      <c r="J5327" s="7">
        <f>FlightsPivot[[#This Row],[Total Fare]]+FlightsPivot[[#This Row],[10% tax ]]</f>
        <v>32763.5</v>
      </c>
      <c r="K5327" s="4">
        <v>12</v>
      </c>
      <c r="L5327" s="4">
        <v>2014</v>
      </c>
      <c r="M5327" t="str">
        <f>INDEX(RoutesPivot[DepAirport],MATCH($C5327,RoutesPivot[[RouteID]:[RouteID]],0))</f>
        <v>ORD</v>
      </c>
      <c r="N5327" t="str">
        <f>INDEX(RoutesPivot[AirportID],MATCH($C5327,RoutesPivot[[RouteID]:[RouteID]],0))</f>
        <v>MSP</v>
      </c>
      <c r="O5327">
        <f>INDEX(RoutesPivot[Distance],MATCH($C5327,RoutesPivot[[RouteID]:[RouteID]],0))</f>
        <v>300</v>
      </c>
      <c r="P5327">
        <f>INDEX(RoutesPivot[ListPrice],MATCH($C5327,RoutesPivot[[RouteID]:[RouteID]],0))</f>
        <v>115</v>
      </c>
      <c r="Q5327" t="str">
        <f>INDEX(AirportPivot[AirportName],MATCH($N5327,AirportPivot[[AirportID]:[AirportID]],0))</f>
        <v>Minneapolis-St Paul International/Wold-Chamberlain</v>
      </c>
      <c r="R5327">
        <f>INDEX(AirportPivot[Gates (number of available)],MATCH($N5327,AirportPivot[[AirportID]:[AirportID]],0))</f>
        <v>65</v>
      </c>
    </row>
    <row r="5328" spans="1:18" x14ac:dyDescent="0.25">
      <c r="A5328" s="3" t="s">
        <v>5360</v>
      </c>
      <c r="B5328" s="12">
        <v>41859</v>
      </c>
      <c r="C5328" s="4" t="s">
        <v>47</v>
      </c>
      <c r="D5328" s="4">
        <v>2.1</v>
      </c>
      <c r="E5328" s="4">
        <v>179</v>
      </c>
      <c r="F5328" s="5">
        <v>0.6875</v>
      </c>
      <c r="G5328" s="6">
        <v>275</v>
      </c>
      <c r="H5328" s="7">
        <v>45375</v>
      </c>
      <c r="I5328" s="7">
        <f>FlightsPivot[[#This Row],[Total Fare]]*10%</f>
        <v>4537.5</v>
      </c>
      <c r="J5328" s="7">
        <f>FlightsPivot[[#This Row],[Total Fare]]+FlightsPivot[[#This Row],[10% tax ]]</f>
        <v>49912.5</v>
      </c>
      <c r="K5328" s="4">
        <v>8</v>
      </c>
      <c r="L5328" s="4">
        <v>2014</v>
      </c>
      <c r="M5328" t="str">
        <f>INDEX(RoutesPivot[DepAirport],MATCH($C5328,RoutesPivot[[RouteID]:[RouteID]],0))</f>
        <v>ORD</v>
      </c>
      <c r="N5328" t="str">
        <f>INDEX(RoutesPivot[AirportID],MATCH($C5328,RoutesPivot[[RouteID]:[RouteID]],0))</f>
        <v>PHX</v>
      </c>
      <c r="O5328">
        <f>INDEX(RoutesPivot[Distance],MATCH($C5328,RoutesPivot[[RouteID]:[RouteID]],0))</f>
        <v>1200</v>
      </c>
      <c r="P5328">
        <f>INDEX(RoutesPivot[ListPrice],MATCH($C5328,RoutesPivot[[RouteID]:[RouteID]],0))</f>
        <v>250</v>
      </c>
      <c r="Q5328" t="str">
        <f>INDEX(AirportPivot[AirportName],MATCH($N5328,AirportPivot[[AirportID]:[AirportID]],0))</f>
        <v>Phoenix Sky Harbor International</v>
      </c>
      <c r="R5328">
        <f>INDEX(AirportPivot[Gates (number of available)],MATCH($N5328,AirportPivot[[AirportID]:[AirportID]],0))</f>
        <v>60</v>
      </c>
    </row>
    <row r="5329" spans="1:18" x14ac:dyDescent="0.25">
      <c r="A5329" s="3" t="s">
        <v>5361</v>
      </c>
      <c r="B5329" s="12">
        <v>42335</v>
      </c>
      <c r="C5329" s="4" t="s">
        <v>21</v>
      </c>
      <c r="D5329" s="4">
        <v>5.7</v>
      </c>
      <c r="E5329" s="4">
        <v>169</v>
      </c>
      <c r="F5329" s="5">
        <v>0.5</v>
      </c>
      <c r="G5329" s="6">
        <v>187.5</v>
      </c>
      <c r="H5329" s="7">
        <v>30937.5</v>
      </c>
      <c r="I5329" s="7">
        <f>FlightsPivot[[#This Row],[Total Fare]]*10%</f>
        <v>3093.75</v>
      </c>
      <c r="J5329" s="7">
        <f>FlightsPivot[[#This Row],[Total Fare]]+FlightsPivot[[#This Row],[10% tax ]]</f>
        <v>34031.25</v>
      </c>
      <c r="K5329" s="4">
        <v>11</v>
      </c>
      <c r="L5329" s="4">
        <v>2015</v>
      </c>
      <c r="M5329" t="str">
        <f>INDEX(RoutesPivot[DepAirport],MATCH($C5329,RoutesPivot[[RouteID]:[RouteID]],0))</f>
        <v>ORD</v>
      </c>
      <c r="N5329" t="str">
        <f>INDEX(RoutesPivot[AirportID],MATCH($C5329,RoutesPivot[[RouteID]:[RouteID]],0))</f>
        <v>CLT</v>
      </c>
      <c r="O5329">
        <f>INDEX(RoutesPivot[Distance],MATCH($C5329,RoutesPivot[[RouteID]:[RouteID]],0))</f>
        <v>700</v>
      </c>
      <c r="P5329">
        <f>INDEX(RoutesPivot[ListPrice],MATCH($C5329,RoutesPivot[[RouteID]:[RouteID]],0))</f>
        <v>125</v>
      </c>
      <c r="Q5329" t="str">
        <f>INDEX(AirportPivot[AirportName],MATCH($N5329,AirportPivot[[AirportID]:[AirportID]],0))</f>
        <v>Charlotte/Douglas International</v>
      </c>
      <c r="R5329">
        <f>INDEX(AirportPivot[Gates (number of available)],MATCH($N5329,AirportPivot[[AirportID]:[AirportID]],0))</f>
        <v>65</v>
      </c>
    </row>
    <row r="5330" spans="1:18" x14ac:dyDescent="0.25">
      <c r="A5330" s="3" t="s">
        <v>5362</v>
      </c>
      <c r="B5330" s="12">
        <v>41917</v>
      </c>
      <c r="C5330" s="4" t="s">
        <v>23</v>
      </c>
      <c r="D5330" s="4">
        <v>2.7</v>
      </c>
      <c r="E5330" s="4">
        <v>54</v>
      </c>
      <c r="F5330" s="5">
        <v>0.54166666666666663</v>
      </c>
      <c r="G5330" s="6">
        <v>300</v>
      </c>
      <c r="H5330" s="7">
        <v>49500</v>
      </c>
      <c r="I5330" s="7">
        <f>FlightsPivot[[#This Row],[Total Fare]]*10%</f>
        <v>4950</v>
      </c>
      <c r="J5330" s="7">
        <f>FlightsPivot[[#This Row],[Total Fare]]+FlightsPivot[[#This Row],[10% tax ]]</f>
        <v>54450</v>
      </c>
      <c r="K5330" s="4">
        <v>10</v>
      </c>
      <c r="L5330" s="4">
        <v>2014</v>
      </c>
      <c r="M5330" t="str">
        <f>INDEX(RoutesPivot[DepAirport],MATCH($C5330,RoutesPivot[[RouteID]:[RouteID]],0))</f>
        <v>ORD</v>
      </c>
      <c r="N5330" t="str">
        <f>INDEX(RoutesPivot[AirportID],MATCH($C5330,RoutesPivot[[RouteID]:[RouteID]],0))</f>
        <v>DEN</v>
      </c>
      <c r="O5330">
        <f>INDEX(RoutesPivot[Distance],MATCH($C5330,RoutesPivot[[RouteID]:[RouteID]],0))</f>
        <v>800</v>
      </c>
      <c r="P5330">
        <f>INDEX(RoutesPivot[ListPrice],MATCH($C5330,RoutesPivot[[RouteID]:[RouteID]],0))</f>
        <v>300</v>
      </c>
      <c r="Q5330" t="str">
        <f>INDEX(AirportPivot[AirportName],MATCH($N5330,AirportPivot[[AirportID]:[AirportID]],0))</f>
        <v>Denver International</v>
      </c>
      <c r="R5330">
        <f>INDEX(AirportPivot[Gates (number of available)],MATCH($N5330,AirportPivot[[AirportID]:[AirportID]],0))</f>
        <v>75</v>
      </c>
    </row>
    <row r="5331" spans="1:18" x14ac:dyDescent="0.25">
      <c r="A5331" s="3" t="s">
        <v>5363</v>
      </c>
      <c r="B5331" s="12">
        <v>42311</v>
      </c>
      <c r="C5331" s="4" t="s">
        <v>25</v>
      </c>
      <c r="D5331" s="4">
        <v>2.4</v>
      </c>
      <c r="E5331" s="4">
        <v>206</v>
      </c>
      <c r="F5331" s="5">
        <v>0.64583333333333337</v>
      </c>
      <c r="G5331" s="6">
        <v>200</v>
      </c>
      <c r="H5331" s="7">
        <v>33000</v>
      </c>
      <c r="I5331" s="7">
        <f>FlightsPivot[[#This Row],[Total Fare]]*10%</f>
        <v>3300</v>
      </c>
      <c r="J5331" s="7">
        <f>FlightsPivot[[#This Row],[Total Fare]]+FlightsPivot[[#This Row],[10% tax ]]</f>
        <v>36300</v>
      </c>
      <c r="K5331" s="4">
        <v>11</v>
      </c>
      <c r="L5331" s="4">
        <v>2015</v>
      </c>
      <c r="M5331" t="str">
        <f>INDEX(RoutesPivot[DepAirport],MATCH($C5331,RoutesPivot[[RouteID]:[RouteID]],0))</f>
        <v>ORD</v>
      </c>
      <c r="N5331" t="str">
        <f>INDEX(RoutesPivot[AirportID],MATCH($C5331,RoutesPivot[[RouteID]:[RouteID]],0))</f>
        <v>DFW</v>
      </c>
      <c r="O5331">
        <f>INDEX(RoutesPivot[Distance],MATCH($C5331,RoutesPivot[[RouteID]:[RouteID]],0))</f>
        <v>700</v>
      </c>
      <c r="P5331">
        <f>INDEX(RoutesPivot[ListPrice],MATCH($C5331,RoutesPivot[[RouteID]:[RouteID]],0))</f>
        <v>200</v>
      </c>
      <c r="Q5331" t="str">
        <f>INDEX(AirportPivot[AirportName],MATCH($N5331,AirportPivot[[AirportID]:[AirportID]],0))</f>
        <v>Dallas/Fort Worth International</v>
      </c>
      <c r="R5331">
        <f>INDEX(AirportPivot[Gates (number of available)],MATCH($N5331,AirportPivot[[AirportID]:[AirportID]],0))</f>
        <v>130</v>
      </c>
    </row>
    <row r="5332" spans="1:18" x14ac:dyDescent="0.25">
      <c r="A5332" s="3" t="s">
        <v>5364</v>
      </c>
      <c r="B5332" s="12">
        <v>41998</v>
      </c>
      <c r="C5332" s="4" t="s">
        <v>17</v>
      </c>
      <c r="D5332" s="4">
        <v>8</v>
      </c>
      <c r="E5332" s="4">
        <v>101</v>
      </c>
      <c r="F5332" s="5">
        <v>0.70833333333333337</v>
      </c>
      <c r="G5332" s="6">
        <v>490</v>
      </c>
      <c r="H5332" s="7">
        <v>90650</v>
      </c>
      <c r="I5332" s="7">
        <f>FlightsPivot[[#This Row],[Total Fare]]*10%</f>
        <v>9065</v>
      </c>
      <c r="J5332" s="7">
        <f>FlightsPivot[[#This Row],[Total Fare]]+FlightsPivot[[#This Row],[10% tax ]]</f>
        <v>99715</v>
      </c>
      <c r="K5332" s="4">
        <v>12</v>
      </c>
      <c r="L5332" s="4">
        <v>2014</v>
      </c>
      <c r="M5332" t="str">
        <f>INDEX(RoutesPivot[DepAirport],MATCH($C5332,RoutesPivot[[RouteID]:[RouteID]],0))</f>
        <v>ORD</v>
      </c>
      <c r="N5332" t="str">
        <f>INDEX(RoutesPivot[AirportID],MATCH($C5332,RoutesPivot[[RouteID]:[RouteID]],0))</f>
        <v>LAX</v>
      </c>
      <c r="O5332">
        <f>INDEX(RoutesPivot[Distance],MATCH($C5332,RoutesPivot[[RouteID]:[RouteID]],0))</f>
        <v>1518</v>
      </c>
      <c r="P5332">
        <f>INDEX(RoutesPivot[ListPrice],MATCH($C5332,RoutesPivot[[RouteID]:[RouteID]],0))</f>
        <v>350</v>
      </c>
      <c r="Q5332" t="str">
        <f>INDEX(AirportPivot[AirportName],MATCH($N5332,AirportPivot[[AirportID]:[AirportID]],0))</f>
        <v>Los Angeles International</v>
      </c>
      <c r="R5332">
        <f>INDEX(AirportPivot[Gates (number of available)],MATCH($N5332,AirportPivot[[AirportID]:[AirportID]],0))</f>
        <v>86</v>
      </c>
    </row>
    <row r="5333" spans="1:18" x14ac:dyDescent="0.25">
      <c r="A5333" s="3" t="s">
        <v>5365</v>
      </c>
      <c r="B5333" s="12">
        <v>42041</v>
      </c>
      <c r="C5333" s="4" t="s">
        <v>21</v>
      </c>
      <c r="D5333" s="4">
        <v>1.6</v>
      </c>
      <c r="E5333" s="4">
        <v>139</v>
      </c>
      <c r="F5333" s="5">
        <v>0.79166666666666663</v>
      </c>
      <c r="G5333" s="6">
        <v>125</v>
      </c>
      <c r="H5333" s="7">
        <v>23125</v>
      </c>
      <c r="I5333" s="7">
        <f>FlightsPivot[[#This Row],[Total Fare]]*10%</f>
        <v>2312.5</v>
      </c>
      <c r="J5333" s="7">
        <f>FlightsPivot[[#This Row],[Total Fare]]+FlightsPivot[[#This Row],[10% tax ]]</f>
        <v>25437.5</v>
      </c>
      <c r="K5333" s="4">
        <v>2</v>
      </c>
      <c r="L5333" s="4">
        <v>2015</v>
      </c>
      <c r="M5333" t="str">
        <f>INDEX(RoutesPivot[DepAirport],MATCH($C5333,RoutesPivot[[RouteID]:[RouteID]],0))</f>
        <v>ORD</v>
      </c>
      <c r="N5333" t="str">
        <f>INDEX(RoutesPivot[AirportID],MATCH($C5333,RoutesPivot[[RouteID]:[RouteID]],0))</f>
        <v>CLT</v>
      </c>
      <c r="O5333">
        <f>INDEX(RoutesPivot[Distance],MATCH($C5333,RoutesPivot[[RouteID]:[RouteID]],0))</f>
        <v>700</v>
      </c>
      <c r="P5333">
        <f>INDEX(RoutesPivot[ListPrice],MATCH($C5333,RoutesPivot[[RouteID]:[RouteID]],0))</f>
        <v>125</v>
      </c>
      <c r="Q5333" t="str">
        <f>INDEX(AirportPivot[AirportName],MATCH($N5333,AirportPivot[[AirportID]:[AirportID]],0))</f>
        <v>Charlotte/Douglas International</v>
      </c>
      <c r="R5333">
        <f>INDEX(AirportPivot[Gates (number of available)],MATCH($N5333,AirportPivot[[AirportID]:[AirportID]],0))</f>
        <v>65</v>
      </c>
    </row>
    <row r="5334" spans="1:18" x14ac:dyDescent="0.25">
      <c r="A5334" s="3" t="s">
        <v>5366</v>
      </c>
      <c r="B5334" s="12">
        <v>41834</v>
      </c>
      <c r="C5334" s="4" t="s">
        <v>30</v>
      </c>
      <c r="D5334" s="4">
        <v>1.1000000000000001</v>
      </c>
      <c r="E5334" s="4">
        <v>113</v>
      </c>
      <c r="F5334" s="5">
        <v>0.875</v>
      </c>
      <c r="G5334" s="6">
        <v>275</v>
      </c>
      <c r="H5334" s="7">
        <v>50875</v>
      </c>
      <c r="I5334" s="7">
        <f>FlightsPivot[[#This Row],[Total Fare]]*10%</f>
        <v>5087.5</v>
      </c>
      <c r="J5334" s="7">
        <f>FlightsPivot[[#This Row],[Total Fare]]+FlightsPivot[[#This Row],[10% tax ]]</f>
        <v>55962.5</v>
      </c>
      <c r="K5334" s="4">
        <v>7</v>
      </c>
      <c r="L5334" s="4">
        <v>2014</v>
      </c>
      <c r="M5334" t="str">
        <f>INDEX(RoutesPivot[DepAirport],MATCH($C5334,RoutesPivot[[RouteID]:[RouteID]],0))</f>
        <v>ORD</v>
      </c>
      <c r="N5334" t="str">
        <f>INDEX(RoutesPivot[AirportID],MATCH($C5334,RoutesPivot[[RouteID]:[RouteID]],0))</f>
        <v>MCO</v>
      </c>
      <c r="O5334">
        <f>INDEX(RoutesPivot[Distance],MATCH($C5334,RoutesPivot[[RouteID]:[RouteID]],0))</f>
        <v>850</v>
      </c>
      <c r="P5334">
        <f>INDEX(RoutesPivot[ListPrice],MATCH($C5334,RoutesPivot[[RouteID]:[RouteID]],0))</f>
        <v>250</v>
      </c>
      <c r="Q5334" t="str">
        <f>INDEX(AirportPivot[AirportName],MATCH($N5334,AirportPivot[[AirportID]:[AirportID]],0))</f>
        <v>Orlando International</v>
      </c>
      <c r="R5334">
        <f>INDEX(AirportPivot[Gates (number of available)],MATCH($N5334,AirportPivot[[AirportID]:[AirportID]],0))</f>
        <v>67</v>
      </c>
    </row>
    <row r="5335" spans="1:18" x14ac:dyDescent="0.25">
      <c r="A5335" s="3" t="s">
        <v>5367</v>
      </c>
      <c r="B5335" s="12">
        <v>42226</v>
      </c>
      <c r="C5335" s="4" t="s">
        <v>50</v>
      </c>
      <c r="D5335" s="4">
        <v>3</v>
      </c>
      <c r="E5335" s="4">
        <v>134</v>
      </c>
      <c r="F5335" s="5">
        <v>0.70833333333333337</v>
      </c>
      <c r="G5335" s="6">
        <v>302.5</v>
      </c>
      <c r="H5335" s="7">
        <v>55962.5</v>
      </c>
      <c r="I5335" s="7">
        <f>FlightsPivot[[#This Row],[Total Fare]]*10%</f>
        <v>5596.25</v>
      </c>
      <c r="J5335" s="7">
        <f>FlightsPivot[[#This Row],[Total Fare]]+FlightsPivot[[#This Row],[10% tax ]]</f>
        <v>61558.75</v>
      </c>
      <c r="K5335" s="4">
        <v>8</v>
      </c>
      <c r="L5335" s="4">
        <v>2015</v>
      </c>
      <c r="M5335" t="str">
        <f>INDEX(RoutesPivot[DepAirport],MATCH($C5335,RoutesPivot[[RouteID]:[RouteID]],0))</f>
        <v>ORD</v>
      </c>
      <c r="N5335" t="str">
        <f>INDEX(RoutesPivot[AirportID],MATCH($C5335,RoutesPivot[[RouteID]:[RouteID]],0))</f>
        <v>LGA</v>
      </c>
      <c r="O5335">
        <f>INDEX(RoutesPivot[Distance],MATCH($C5335,RoutesPivot[[RouteID]:[RouteID]],0))</f>
        <v>610</v>
      </c>
      <c r="P5335">
        <f>INDEX(RoutesPivot[ListPrice],MATCH($C5335,RoutesPivot[[RouteID]:[RouteID]],0))</f>
        <v>275</v>
      </c>
      <c r="Q5335" t="str">
        <f>INDEX(AirportPivot[AirportName],MATCH($N5335,AirportPivot[[AirportID]:[AirportID]],0))</f>
        <v>Laguardia</v>
      </c>
      <c r="R5335">
        <f>INDEX(AirportPivot[Gates (number of available)],MATCH($N5335,AirportPivot[[AirportID]:[AirportID]],0))</f>
        <v>66</v>
      </c>
    </row>
    <row r="5336" spans="1:18" x14ac:dyDescent="0.25">
      <c r="A5336" s="3" t="s">
        <v>5368</v>
      </c>
      <c r="B5336" s="12">
        <v>41862</v>
      </c>
      <c r="C5336" s="4" t="s">
        <v>11</v>
      </c>
      <c r="D5336" s="4">
        <v>2.2999999999999998</v>
      </c>
      <c r="E5336" s="4">
        <v>173</v>
      </c>
      <c r="F5336" s="5">
        <v>0.29166666666666669</v>
      </c>
      <c r="G5336" s="6">
        <v>330</v>
      </c>
      <c r="H5336" s="7">
        <v>54450</v>
      </c>
      <c r="I5336" s="7">
        <f>FlightsPivot[[#This Row],[Total Fare]]*10%</f>
        <v>5445</v>
      </c>
      <c r="J5336" s="7">
        <f>FlightsPivot[[#This Row],[Total Fare]]+FlightsPivot[[#This Row],[10% tax ]]</f>
        <v>59895</v>
      </c>
      <c r="K5336" s="4">
        <v>8</v>
      </c>
      <c r="L5336" s="4">
        <v>2014</v>
      </c>
      <c r="M5336" t="str">
        <f>INDEX(RoutesPivot[DepAirport],MATCH($C5336,RoutesPivot[[RouteID]:[RouteID]],0))</f>
        <v>ORD</v>
      </c>
      <c r="N5336" t="str">
        <f>INDEX(RoutesPivot[AirportID],MATCH($C5336,RoutesPivot[[RouteID]:[RouteID]],0))</f>
        <v>BOS</v>
      </c>
      <c r="O5336">
        <f>INDEX(RoutesPivot[Distance],MATCH($C5336,RoutesPivot[[RouteID]:[RouteID]],0))</f>
        <v>730</v>
      </c>
      <c r="P5336">
        <f>INDEX(RoutesPivot[ListPrice],MATCH($C5336,RoutesPivot[[RouteID]:[RouteID]],0))</f>
        <v>300</v>
      </c>
      <c r="Q5336" t="str">
        <f>INDEX(AirportPivot[AirportName],MATCH($N5336,AirportPivot[[AirportID]:[AirportID]],0))</f>
        <v>General Edward Lawrence Logan International</v>
      </c>
      <c r="R5336">
        <f>INDEX(AirportPivot[Gates (number of available)],MATCH($N5336,AirportPivot[[AirportID]:[AirportID]],0))</f>
        <v>63</v>
      </c>
    </row>
    <row r="5337" spans="1:18" x14ac:dyDescent="0.25">
      <c r="A5337" s="3" t="s">
        <v>5369</v>
      </c>
      <c r="B5337" s="12">
        <v>42248</v>
      </c>
      <c r="C5337" s="4" t="s">
        <v>80</v>
      </c>
      <c r="D5337" s="4">
        <v>1.4</v>
      </c>
      <c r="E5337" s="4">
        <v>209</v>
      </c>
      <c r="F5337" s="5">
        <v>0.33333333333333331</v>
      </c>
      <c r="G5337" s="6">
        <v>300</v>
      </c>
      <c r="H5337" s="7">
        <v>49500</v>
      </c>
      <c r="I5337" s="7">
        <f>FlightsPivot[[#This Row],[Total Fare]]*10%</f>
        <v>4950</v>
      </c>
      <c r="J5337" s="7">
        <f>FlightsPivot[[#This Row],[Total Fare]]+FlightsPivot[[#This Row],[10% tax ]]</f>
        <v>54450</v>
      </c>
      <c r="K5337" s="4">
        <v>9</v>
      </c>
      <c r="L5337" s="4">
        <v>2015</v>
      </c>
      <c r="M5337" t="str">
        <f>INDEX(RoutesPivot[DepAirport],MATCH($C5337,RoutesPivot[[RouteID]:[RouteID]],0))</f>
        <v>ORD</v>
      </c>
      <c r="N5337" t="str">
        <f>INDEX(RoutesPivot[AirportID],MATCH($C5337,RoutesPivot[[RouteID]:[RouteID]],0))</f>
        <v>MIA</v>
      </c>
      <c r="O5337">
        <f>INDEX(RoutesPivot[Distance],MATCH($C5337,RoutesPivot[[RouteID]:[RouteID]],0))</f>
        <v>1000</v>
      </c>
      <c r="P5337">
        <f>INDEX(RoutesPivot[ListPrice],MATCH($C5337,RoutesPivot[[RouteID]:[RouteID]],0))</f>
        <v>300</v>
      </c>
      <c r="Q5337" t="str">
        <f>INDEX(AirportPivot[AirportName],MATCH($N5337,AirportPivot[[AirportID]:[AirportID]],0))</f>
        <v>Miami International</v>
      </c>
      <c r="R5337">
        <f>INDEX(AirportPivot[Gates (number of available)],MATCH($N5337,AirportPivot[[AirportID]:[AirportID]],0))</f>
        <v>80</v>
      </c>
    </row>
    <row r="5338" spans="1:18" x14ac:dyDescent="0.25">
      <c r="A5338" s="3" t="s">
        <v>5370</v>
      </c>
      <c r="B5338" s="12">
        <v>42368</v>
      </c>
      <c r="C5338" s="4" t="s">
        <v>11</v>
      </c>
      <c r="D5338" s="4">
        <v>3.3</v>
      </c>
      <c r="E5338" s="4">
        <v>115</v>
      </c>
      <c r="F5338" s="5">
        <v>0.52083333333333337</v>
      </c>
      <c r="G5338" s="6">
        <v>300</v>
      </c>
      <c r="H5338" s="7">
        <v>55500</v>
      </c>
      <c r="I5338" s="7">
        <f>FlightsPivot[[#This Row],[Total Fare]]*10%</f>
        <v>5550</v>
      </c>
      <c r="J5338" s="7">
        <f>FlightsPivot[[#This Row],[Total Fare]]+FlightsPivot[[#This Row],[10% tax ]]</f>
        <v>61050</v>
      </c>
      <c r="K5338" s="4">
        <v>12</v>
      </c>
      <c r="L5338" s="4">
        <v>2015</v>
      </c>
      <c r="M5338" t="str">
        <f>INDEX(RoutesPivot[DepAirport],MATCH($C5338,RoutesPivot[[RouteID]:[RouteID]],0))</f>
        <v>ORD</v>
      </c>
      <c r="N5338" t="str">
        <f>INDEX(RoutesPivot[AirportID],MATCH($C5338,RoutesPivot[[RouteID]:[RouteID]],0))</f>
        <v>BOS</v>
      </c>
      <c r="O5338">
        <f>INDEX(RoutesPivot[Distance],MATCH($C5338,RoutesPivot[[RouteID]:[RouteID]],0))</f>
        <v>730</v>
      </c>
      <c r="P5338">
        <f>INDEX(RoutesPivot[ListPrice],MATCH($C5338,RoutesPivot[[RouteID]:[RouteID]],0))</f>
        <v>300</v>
      </c>
      <c r="Q5338" t="str">
        <f>INDEX(AirportPivot[AirportName],MATCH($N5338,AirportPivot[[AirportID]:[AirportID]],0))</f>
        <v>General Edward Lawrence Logan International</v>
      </c>
      <c r="R5338">
        <f>INDEX(AirportPivot[Gates (number of available)],MATCH($N5338,AirportPivot[[AirportID]:[AirportID]],0))</f>
        <v>63</v>
      </c>
    </row>
    <row r="5339" spans="1:18" x14ac:dyDescent="0.25">
      <c r="A5339" s="3" t="s">
        <v>5371</v>
      </c>
      <c r="B5339" s="12">
        <v>41953</v>
      </c>
      <c r="C5339" s="4" t="s">
        <v>70</v>
      </c>
      <c r="D5339" s="4">
        <v>2</v>
      </c>
      <c r="E5339" s="4">
        <v>57</v>
      </c>
      <c r="F5339" s="5">
        <v>0.625</v>
      </c>
      <c r="G5339" s="6">
        <v>275</v>
      </c>
      <c r="H5339" s="7">
        <v>45375</v>
      </c>
      <c r="I5339" s="7">
        <f>FlightsPivot[[#This Row],[Total Fare]]*10%</f>
        <v>4537.5</v>
      </c>
      <c r="J5339" s="7">
        <f>FlightsPivot[[#This Row],[Total Fare]]+FlightsPivot[[#This Row],[10% tax ]]</f>
        <v>49912.5</v>
      </c>
      <c r="K5339" s="4">
        <v>11</v>
      </c>
      <c r="L5339" s="4">
        <v>2014</v>
      </c>
      <c r="M5339" t="str">
        <f>INDEX(RoutesPivot[DepAirport],MATCH($C5339,RoutesPivot[[RouteID]:[RouteID]],0))</f>
        <v>ORD</v>
      </c>
      <c r="N5339" t="str">
        <f>INDEX(RoutesPivot[AirportID],MATCH($C5339,RoutesPivot[[RouteID]:[RouteID]],0))</f>
        <v>LAS</v>
      </c>
      <c r="O5339">
        <f>INDEX(RoutesPivot[Distance],MATCH($C5339,RoutesPivot[[RouteID]:[RouteID]],0))</f>
        <v>1100</v>
      </c>
      <c r="P5339">
        <f>INDEX(RoutesPivot[ListPrice],MATCH($C5339,RoutesPivot[[RouteID]:[RouteID]],0))</f>
        <v>275</v>
      </c>
      <c r="Q5339" t="str">
        <f>INDEX(AirportPivot[AirportName],MATCH($N5339,AirportPivot[[AirportID]:[AirportID]],0))</f>
        <v>McCarran International</v>
      </c>
      <c r="R5339">
        <f>INDEX(AirportPivot[Gates (number of available)],MATCH($N5339,AirportPivot[[AirportID]:[AirportID]],0))</f>
        <v>68</v>
      </c>
    </row>
    <row r="5340" spans="1:18" x14ac:dyDescent="0.25">
      <c r="A5340" s="3" t="s">
        <v>5372</v>
      </c>
      <c r="B5340" s="12">
        <v>41798</v>
      </c>
      <c r="C5340" s="4" t="s">
        <v>19</v>
      </c>
      <c r="D5340" s="4">
        <v>1.2</v>
      </c>
      <c r="E5340" s="4">
        <v>119</v>
      </c>
      <c r="F5340" s="5">
        <v>0.83333333333333337</v>
      </c>
      <c r="G5340" s="6">
        <v>220</v>
      </c>
      <c r="H5340" s="7">
        <v>40700</v>
      </c>
      <c r="I5340" s="7">
        <f>FlightsPivot[[#This Row],[Total Fare]]*10%</f>
        <v>4070</v>
      </c>
      <c r="J5340" s="7">
        <f>FlightsPivot[[#This Row],[Total Fare]]+FlightsPivot[[#This Row],[10% tax ]]</f>
        <v>44770</v>
      </c>
      <c r="K5340" s="4">
        <v>6</v>
      </c>
      <c r="L5340" s="4">
        <v>2014</v>
      </c>
      <c r="M5340" t="str">
        <f>INDEX(RoutesPivot[DepAirport],MATCH($C5340,RoutesPivot[[RouteID]:[RouteID]],0))</f>
        <v>ORD</v>
      </c>
      <c r="N5340" t="str">
        <f>INDEX(RoutesPivot[AirportID],MATCH($C5340,RoutesPivot[[RouteID]:[RouteID]],0))</f>
        <v>IAH</v>
      </c>
      <c r="O5340">
        <f>INDEX(RoutesPivot[Distance],MATCH($C5340,RoutesPivot[[RouteID]:[RouteID]],0))</f>
        <v>800</v>
      </c>
      <c r="P5340">
        <f>INDEX(RoutesPivot[ListPrice],MATCH($C5340,RoutesPivot[[RouteID]:[RouteID]],0))</f>
        <v>200</v>
      </c>
      <c r="Q5340" t="str">
        <f>INDEX(AirportPivot[AirportName],MATCH($N5340,AirportPivot[[AirportID]:[AirportID]],0))</f>
        <v>George Bush Intercontinental/Houston</v>
      </c>
      <c r="R5340">
        <f>INDEX(AirportPivot[Gates (number of available)],MATCH($N5340,AirportPivot[[AirportID]:[AirportID]],0))</f>
        <v>80</v>
      </c>
    </row>
    <row r="5341" spans="1:18" x14ac:dyDescent="0.25">
      <c r="A5341" s="3" t="s">
        <v>5373</v>
      </c>
      <c r="B5341" s="12">
        <v>41891</v>
      </c>
      <c r="C5341" s="4" t="s">
        <v>19</v>
      </c>
      <c r="D5341" s="4">
        <v>1.9</v>
      </c>
      <c r="E5341" s="4">
        <v>88</v>
      </c>
      <c r="F5341" s="5">
        <v>0.33333333333333331</v>
      </c>
      <c r="G5341" s="6">
        <v>200</v>
      </c>
      <c r="H5341" s="7">
        <v>36200</v>
      </c>
      <c r="I5341" s="7">
        <f>FlightsPivot[[#This Row],[Total Fare]]*10%</f>
        <v>3620</v>
      </c>
      <c r="J5341" s="7">
        <f>FlightsPivot[[#This Row],[Total Fare]]+FlightsPivot[[#This Row],[10% tax ]]</f>
        <v>39820</v>
      </c>
      <c r="K5341" s="4">
        <v>9</v>
      </c>
      <c r="L5341" s="4">
        <v>2014</v>
      </c>
      <c r="M5341" t="str">
        <f>INDEX(RoutesPivot[DepAirport],MATCH($C5341,RoutesPivot[[RouteID]:[RouteID]],0))</f>
        <v>ORD</v>
      </c>
      <c r="N5341" t="str">
        <f>INDEX(RoutesPivot[AirportID],MATCH($C5341,RoutesPivot[[RouteID]:[RouteID]],0))</f>
        <v>IAH</v>
      </c>
      <c r="O5341">
        <f>INDEX(RoutesPivot[Distance],MATCH($C5341,RoutesPivot[[RouteID]:[RouteID]],0))</f>
        <v>800</v>
      </c>
      <c r="P5341">
        <f>INDEX(RoutesPivot[ListPrice],MATCH($C5341,RoutesPivot[[RouteID]:[RouteID]],0))</f>
        <v>200</v>
      </c>
      <c r="Q5341" t="str">
        <f>INDEX(AirportPivot[AirportName],MATCH($N5341,AirportPivot[[AirportID]:[AirportID]],0))</f>
        <v>George Bush Intercontinental/Houston</v>
      </c>
      <c r="R5341">
        <f>INDEX(AirportPivot[Gates (number of available)],MATCH($N5341,AirportPivot[[AirportID]:[AirportID]],0))</f>
        <v>80</v>
      </c>
    </row>
    <row r="5342" spans="1:18" x14ac:dyDescent="0.25">
      <c r="A5342" s="3" t="s">
        <v>5374</v>
      </c>
      <c r="B5342" s="12">
        <v>41741</v>
      </c>
      <c r="C5342" s="4" t="s">
        <v>27</v>
      </c>
      <c r="D5342" s="4">
        <v>6.5</v>
      </c>
      <c r="E5342" s="4">
        <v>158</v>
      </c>
      <c r="F5342" s="5">
        <v>0.29166666666666669</v>
      </c>
      <c r="G5342" s="6">
        <v>200</v>
      </c>
      <c r="H5342" s="7">
        <v>33000</v>
      </c>
      <c r="I5342" s="7">
        <f>FlightsPivot[[#This Row],[Total Fare]]*10%</f>
        <v>3300</v>
      </c>
      <c r="J5342" s="7">
        <f>FlightsPivot[[#This Row],[Total Fare]]+FlightsPivot[[#This Row],[10% tax ]]</f>
        <v>36300</v>
      </c>
      <c r="K5342" s="4">
        <v>4</v>
      </c>
      <c r="L5342" s="4">
        <v>2014</v>
      </c>
      <c r="M5342" t="str">
        <f>INDEX(RoutesPivot[DepAirport],MATCH($C5342,RoutesPivot[[RouteID]:[RouteID]],0))</f>
        <v>ORD</v>
      </c>
      <c r="N5342" t="str">
        <f>INDEX(RoutesPivot[AirportID],MATCH($C5342,RoutesPivot[[RouteID]:[RouteID]],0))</f>
        <v>ATL</v>
      </c>
      <c r="O5342">
        <f>INDEX(RoutesPivot[Distance],MATCH($C5342,RoutesPivot[[RouteID]:[RouteID]],0))</f>
        <v>510</v>
      </c>
      <c r="P5342">
        <f>INDEX(RoutesPivot[ListPrice],MATCH($C5342,RoutesPivot[[RouteID]:[RouteID]],0))</f>
        <v>200</v>
      </c>
      <c r="Q5342" t="str">
        <f>INDEX(AirportPivot[AirportName],MATCH($N5342,AirportPivot[[AirportID]:[AirportID]],0))</f>
        <v>Hartsfield-Jackson Atlanta International</v>
      </c>
      <c r="R5342">
        <f>INDEX(AirportPivot[Gates (number of available)],MATCH($N5342,AirportPivot[[AirportID]:[AirportID]],0))</f>
        <v>100</v>
      </c>
    </row>
    <row r="5343" spans="1:18" x14ac:dyDescent="0.25">
      <c r="A5343" s="3" t="s">
        <v>5375</v>
      </c>
      <c r="B5343" s="12">
        <v>41828</v>
      </c>
      <c r="C5343" s="4" t="s">
        <v>19</v>
      </c>
      <c r="D5343" s="4">
        <v>2.4</v>
      </c>
      <c r="E5343" s="4">
        <v>78</v>
      </c>
      <c r="F5343" s="5">
        <v>0.75</v>
      </c>
      <c r="G5343" s="6">
        <v>220</v>
      </c>
      <c r="H5343" s="7">
        <v>39820</v>
      </c>
      <c r="I5343" s="7">
        <f>FlightsPivot[[#This Row],[Total Fare]]*10%</f>
        <v>3982</v>
      </c>
      <c r="J5343" s="7">
        <f>FlightsPivot[[#This Row],[Total Fare]]+FlightsPivot[[#This Row],[10% tax ]]</f>
        <v>43802</v>
      </c>
      <c r="K5343" s="4">
        <v>7</v>
      </c>
      <c r="L5343" s="4">
        <v>2014</v>
      </c>
      <c r="M5343" t="str">
        <f>INDEX(RoutesPivot[DepAirport],MATCH($C5343,RoutesPivot[[RouteID]:[RouteID]],0))</f>
        <v>ORD</v>
      </c>
      <c r="N5343" t="str">
        <f>INDEX(RoutesPivot[AirportID],MATCH($C5343,RoutesPivot[[RouteID]:[RouteID]],0))</f>
        <v>IAH</v>
      </c>
      <c r="O5343">
        <f>INDEX(RoutesPivot[Distance],MATCH($C5343,RoutesPivot[[RouteID]:[RouteID]],0))</f>
        <v>800</v>
      </c>
      <c r="P5343">
        <f>INDEX(RoutesPivot[ListPrice],MATCH($C5343,RoutesPivot[[RouteID]:[RouteID]],0))</f>
        <v>200</v>
      </c>
      <c r="Q5343" t="str">
        <f>INDEX(AirportPivot[AirportName],MATCH($N5343,AirportPivot[[AirportID]:[AirportID]],0))</f>
        <v>George Bush Intercontinental/Houston</v>
      </c>
      <c r="R5343">
        <f>INDEX(AirportPivot[Gates (number of available)],MATCH($N5343,AirportPivot[[AirportID]:[AirportID]],0))</f>
        <v>80</v>
      </c>
    </row>
    <row r="5344" spans="1:18" x14ac:dyDescent="0.25">
      <c r="A5344" s="3" t="s">
        <v>5376</v>
      </c>
      <c r="B5344" s="12">
        <v>41822</v>
      </c>
      <c r="C5344" s="4" t="s">
        <v>27</v>
      </c>
      <c r="D5344" s="4">
        <v>9</v>
      </c>
      <c r="E5344" s="4">
        <v>36</v>
      </c>
      <c r="F5344" s="5">
        <v>0.52083333333333337</v>
      </c>
      <c r="G5344" s="6">
        <v>220</v>
      </c>
      <c r="H5344" s="7">
        <v>36300</v>
      </c>
      <c r="I5344" s="7">
        <f>FlightsPivot[[#This Row],[Total Fare]]*10%</f>
        <v>3630</v>
      </c>
      <c r="J5344" s="7">
        <f>FlightsPivot[[#This Row],[Total Fare]]+FlightsPivot[[#This Row],[10% tax ]]</f>
        <v>39930</v>
      </c>
      <c r="K5344" s="4">
        <v>7</v>
      </c>
      <c r="L5344" s="4">
        <v>2014</v>
      </c>
      <c r="M5344" t="str">
        <f>INDEX(RoutesPivot[DepAirport],MATCH($C5344,RoutesPivot[[RouteID]:[RouteID]],0))</f>
        <v>ORD</v>
      </c>
      <c r="N5344" t="str">
        <f>INDEX(RoutesPivot[AirportID],MATCH($C5344,RoutesPivot[[RouteID]:[RouteID]],0))</f>
        <v>ATL</v>
      </c>
      <c r="O5344">
        <f>INDEX(RoutesPivot[Distance],MATCH($C5344,RoutesPivot[[RouteID]:[RouteID]],0))</f>
        <v>510</v>
      </c>
      <c r="P5344">
        <f>INDEX(RoutesPivot[ListPrice],MATCH($C5344,RoutesPivot[[RouteID]:[RouteID]],0))</f>
        <v>200</v>
      </c>
      <c r="Q5344" t="str">
        <f>INDEX(AirportPivot[AirportName],MATCH($N5344,AirportPivot[[AirportID]:[AirportID]],0))</f>
        <v>Hartsfield-Jackson Atlanta International</v>
      </c>
      <c r="R5344">
        <f>INDEX(AirportPivot[Gates (number of available)],MATCH($N5344,AirportPivot[[AirportID]:[AirportID]],0))</f>
        <v>100</v>
      </c>
    </row>
    <row r="5345" spans="1:18" x14ac:dyDescent="0.25">
      <c r="A5345" s="3" t="s">
        <v>5377</v>
      </c>
      <c r="B5345" s="12">
        <v>42141</v>
      </c>
      <c r="C5345" s="4" t="s">
        <v>11</v>
      </c>
      <c r="D5345" s="4">
        <v>0.8</v>
      </c>
      <c r="E5345" s="4">
        <v>41</v>
      </c>
      <c r="F5345" s="5">
        <v>0.77083333333333337</v>
      </c>
      <c r="G5345" s="6">
        <v>300</v>
      </c>
      <c r="H5345" s="7">
        <v>49500</v>
      </c>
      <c r="I5345" s="7">
        <f>FlightsPivot[[#This Row],[Total Fare]]*10%</f>
        <v>4950</v>
      </c>
      <c r="J5345" s="7">
        <f>FlightsPivot[[#This Row],[Total Fare]]+FlightsPivot[[#This Row],[10% tax ]]</f>
        <v>54450</v>
      </c>
      <c r="K5345" s="4">
        <v>5</v>
      </c>
      <c r="L5345" s="4">
        <v>2015</v>
      </c>
      <c r="M5345" t="str">
        <f>INDEX(RoutesPivot[DepAirport],MATCH($C5345,RoutesPivot[[RouteID]:[RouteID]],0))</f>
        <v>ORD</v>
      </c>
      <c r="N5345" t="str">
        <f>INDEX(RoutesPivot[AirportID],MATCH($C5345,RoutesPivot[[RouteID]:[RouteID]],0))</f>
        <v>BOS</v>
      </c>
      <c r="O5345">
        <f>INDEX(RoutesPivot[Distance],MATCH($C5345,RoutesPivot[[RouteID]:[RouteID]],0))</f>
        <v>730</v>
      </c>
      <c r="P5345">
        <f>INDEX(RoutesPivot[ListPrice],MATCH($C5345,RoutesPivot[[RouteID]:[RouteID]],0))</f>
        <v>300</v>
      </c>
      <c r="Q5345" t="str">
        <f>INDEX(AirportPivot[AirportName],MATCH($N5345,AirportPivot[[AirportID]:[AirportID]],0))</f>
        <v>General Edward Lawrence Logan International</v>
      </c>
      <c r="R5345">
        <f>INDEX(AirportPivot[Gates (number of available)],MATCH($N5345,AirportPivot[[AirportID]:[AirportID]],0))</f>
        <v>63</v>
      </c>
    </row>
    <row r="5346" spans="1:18" x14ac:dyDescent="0.25">
      <c r="A5346" s="3" t="s">
        <v>5378</v>
      </c>
      <c r="B5346" s="12">
        <v>41868</v>
      </c>
      <c r="C5346" s="4" t="s">
        <v>13</v>
      </c>
      <c r="D5346" s="4">
        <v>1.5</v>
      </c>
      <c r="E5346" s="4">
        <v>180</v>
      </c>
      <c r="F5346" s="5">
        <v>0.8125</v>
      </c>
      <c r="G5346" s="6">
        <v>275</v>
      </c>
      <c r="H5346" s="7">
        <v>45375</v>
      </c>
      <c r="I5346" s="7">
        <f>FlightsPivot[[#This Row],[Total Fare]]*10%</f>
        <v>4537.5</v>
      </c>
      <c r="J5346" s="7">
        <f>FlightsPivot[[#This Row],[Total Fare]]+FlightsPivot[[#This Row],[10% tax ]]</f>
        <v>49912.5</v>
      </c>
      <c r="K5346" s="4">
        <v>8</v>
      </c>
      <c r="L5346" s="4">
        <v>2014</v>
      </c>
      <c r="M5346" t="str">
        <f>INDEX(RoutesPivot[DepAirport],MATCH($C5346,RoutesPivot[[RouteID]:[RouteID]],0))</f>
        <v>ORD</v>
      </c>
      <c r="N5346" t="str">
        <f>INDEX(RoutesPivot[AirportID],MATCH($C5346,RoutesPivot[[RouteID]:[RouteID]],0))</f>
        <v>JFK</v>
      </c>
      <c r="O5346">
        <f>INDEX(RoutesPivot[Distance],MATCH($C5346,RoutesPivot[[RouteID]:[RouteID]],0))</f>
        <v>619</v>
      </c>
      <c r="P5346">
        <f>INDEX(RoutesPivot[ListPrice],MATCH($C5346,RoutesPivot[[RouteID]:[RouteID]],0))</f>
        <v>250</v>
      </c>
      <c r="Q5346" t="str">
        <f>INDEX(AirportPivot[AirportName],MATCH($N5346,AirportPivot[[AirportID]:[AirportID]],0))</f>
        <v>John F Kennedy International</v>
      </c>
      <c r="R5346">
        <f>INDEX(AirportPivot[Gates (number of available)],MATCH($N5346,AirportPivot[[AirportID]:[AirportID]],0))</f>
        <v>120</v>
      </c>
    </row>
    <row r="5347" spans="1:18" x14ac:dyDescent="0.25">
      <c r="A5347" s="3" t="s">
        <v>5379</v>
      </c>
      <c r="B5347" s="12">
        <v>41969</v>
      </c>
      <c r="C5347" s="4" t="s">
        <v>47</v>
      </c>
      <c r="D5347" s="4">
        <v>5.8</v>
      </c>
      <c r="E5347" s="4">
        <v>130</v>
      </c>
      <c r="F5347" s="5">
        <v>0.3125</v>
      </c>
      <c r="G5347" s="6">
        <v>375</v>
      </c>
      <c r="H5347" s="7">
        <v>69375</v>
      </c>
      <c r="I5347" s="7">
        <f>FlightsPivot[[#This Row],[Total Fare]]*10%</f>
        <v>6937.5</v>
      </c>
      <c r="J5347" s="7">
        <f>FlightsPivot[[#This Row],[Total Fare]]+FlightsPivot[[#This Row],[10% tax ]]</f>
        <v>76312.5</v>
      </c>
      <c r="K5347" s="4">
        <v>11</v>
      </c>
      <c r="L5347" s="4">
        <v>2014</v>
      </c>
      <c r="M5347" t="str">
        <f>INDEX(RoutesPivot[DepAirport],MATCH($C5347,RoutesPivot[[RouteID]:[RouteID]],0))</f>
        <v>ORD</v>
      </c>
      <c r="N5347" t="str">
        <f>INDEX(RoutesPivot[AirportID],MATCH($C5347,RoutesPivot[[RouteID]:[RouteID]],0))</f>
        <v>PHX</v>
      </c>
      <c r="O5347">
        <f>INDEX(RoutesPivot[Distance],MATCH($C5347,RoutesPivot[[RouteID]:[RouteID]],0))</f>
        <v>1200</v>
      </c>
      <c r="P5347">
        <f>INDEX(RoutesPivot[ListPrice],MATCH($C5347,RoutesPivot[[RouteID]:[RouteID]],0))</f>
        <v>250</v>
      </c>
      <c r="Q5347" t="str">
        <f>INDEX(AirportPivot[AirportName],MATCH($N5347,AirportPivot[[AirportID]:[AirportID]],0))</f>
        <v>Phoenix Sky Harbor International</v>
      </c>
      <c r="R5347">
        <f>INDEX(AirportPivot[Gates (number of available)],MATCH($N5347,AirportPivot[[AirportID]:[AirportID]],0))</f>
        <v>60</v>
      </c>
    </row>
    <row r="5348" spans="1:18" x14ac:dyDescent="0.25">
      <c r="A5348" s="3" t="s">
        <v>5380</v>
      </c>
      <c r="B5348" s="12">
        <v>41734</v>
      </c>
      <c r="C5348" s="4" t="s">
        <v>27</v>
      </c>
      <c r="D5348" s="4">
        <v>9.6</v>
      </c>
      <c r="E5348" s="4">
        <v>168</v>
      </c>
      <c r="F5348" s="5">
        <v>0.625</v>
      </c>
      <c r="G5348" s="6">
        <v>200</v>
      </c>
      <c r="H5348" s="7">
        <v>33000</v>
      </c>
      <c r="I5348" s="7">
        <f>FlightsPivot[[#This Row],[Total Fare]]*10%</f>
        <v>3300</v>
      </c>
      <c r="J5348" s="7">
        <f>FlightsPivot[[#This Row],[Total Fare]]+FlightsPivot[[#This Row],[10% tax ]]</f>
        <v>36300</v>
      </c>
      <c r="K5348" s="4">
        <v>4</v>
      </c>
      <c r="L5348" s="4">
        <v>2014</v>
      </c>
      <c r="M5348" t="str">
        <f>INDEX(RoutesPivot[DepAirport],MATCH($C5348,RoutesPivot[[RouteID]:[RouteID]],0))</f>
        <v>ORD</v>
      </c>
      <c r="N5348" t="str">
        <f>INDEX(RoutesPivot[AirportID],MATCH($C5348,RoutesPivot[[RouteID]:[RouteID]],0))</f>
        <v>ATL</v>
      </c>
      <c r="O5348">
        <f>INDEX(RoutesPivot[Distance],MATCH($C5348,RoutesPivot[[RouteID]:[RouteID]],0))</f>
        <v>510</v>
      </c>
      <c r="P5348">
        <f>INDEX(RoutesPivot[ListPrice],MATCH($C5348,RoutesPivot[[RouteID]:[RouteID]],0))</f>
        <v>200</v>
      </c>
      <c r="Q5348" t="str">
        <f>INDEX(AirportPivot[AirportName],MATCH($N5348,AirportPivot[[AirportID]:[AirportID]],0))</f>
        <v>Hartsfield-Jackson Atlanta International</v>
      </c>
      <c r="R5348">
        <f>INDEX(AirportPivot[Gates (number of available)],MATCH($N5348,AirportPivot[[AirportID]:[AirportID]],0))</f>
        <v>100</v>
      </c>
    </row>
    <row r="5349" spans="1:18" x14ac:dyDescent="0.25">
      <c r="A5349" s="3" t="s">
        <v>5381</v>
      </c>
      <c r="B5349" s="12">
        <v>41973</v>
      </c>
      <c r="C5349" s="4" t="s">
        <v>80</v>
      </c>
      <c r="D5349" s="4">
        <v>4.4000000000000004</v>
      </c>
      <c r="E5349" s="4">
        <v>61</v>
      </c>
      <c r="F5349" s="5">
        <v>0.89583333333333337</v>
      </c>
      <c r="G5349" s="6">
        <v>450</v>
      </c>
      <c r="H5349" s="7">
        <v>74250</v>
      </c>
      <c r="I5349" s="7">
        <f>FlightsPivot[[#This Row],[Total Fare]]*10%</f>
        <v>7425</v>
      </c>
      <c r="J5349" s="7">
        <f>FlightsPivot[[#This Row],[Total Fare]]+FlightsPivot[[#This Row],[10% tax ]]</f>
        <v>81675</v>
      </c>
      <c r="K5349" s="4">
        <v>11</v>
      </c>
      <c r="L5349" s="4">
        <v>2014</v>
      </c>
      <c r="M5349" t="str">
        <f>INDEX(RoutesPivot[DepAirport],MATCH($C5349,RoutesPivot[[RouteID]:[RouteID]],0))</f>
        <v>ORD</v>
      </c>
      <c r="N5349" t="str">
        <f>INDEX(RoutesPivot[AirportID],MATCH($C5349,RoutesPivot[[RouteID]:[RouteID]],0))</f>
        <v>MIA</v>
      </c>
      <c r="O5349">
        <f>INDEX(RoutesPivot[Distance],MATCH($C5349,RoutesPivot[[RouteID]:[RouteID]],0))</f>
        <v>1000</v>
      </c>
      <c r="P5349">
        <f>INDEX(RoutesPivot[ListPrice],MATCH($C5349,RoutesPivot[[RouteID]:[RouteID]],0))</f>
        <v>300</v>
      </c>
      <c r="Q5349" t="str">
        <f>INDEX(AirportPivot[AirportName],MATCH($N5349,AirportPivot[[AirportID]:[AirportID]],0))</f>
        <v>Miami International</v>
      </c>
      <c r="R5349">
        <f>INDEX(AirportPivot[Gates (number of available)],MATCH($N5349,AirportPivot[[AirportID]:[AirportID]],0))</f>
        <v>80</v>
      </c>
    </row>
    <row r="5350" spans="1:18" x14ac:dyDescent="0.25">
      <c r="A5350" s="3" t="s">
        <v>5382</v>
      </c>
      <c r="B5350" s="12">
        <v>42235</v>
      </c>
      <c r="C5350" s="4" t="s">
        <v>27</v>
      </c>
      <c r="D5350" s="4">
        <v>8</v>
      </c>
      <c r="E5350" s="4">
        <v>162</v>
      </c>
      <c r="F5350" s="5">
        <v>0.29166666666666669</v>
      </c>
      <c r="G5350" s="6">
        <v>220</v>
      </c>
      <c r="H5350" s="7">
        <v>36300</v>
      </c>
      <c r="I5350" s="7">
        <f>FlightsPivot[[#This Row],[Total Fare]]*10%</f>
        <v>3630</v>
      </c>
      <c r="J5350" s="7">
        <f>FlightsPivot[[#This Row],[Total Fare]]+FlightsPivot[[#This Row],[10% tax ]]</f>
        <v>39930</v>
      </c>
      <c r="K5350" s="4">
        <v>8</v>
      </c>
      <c r="L5350" s="4">
        <v>2015</v>
      </c>
      <c r="M5350" t="str">
        <f>INDEX(RoutesPivot[DepAirport],MATCH($C5350,RoutesPivot[[RouteID]:[RouteID]],0))</f>
        <v>ORD</v>
      </c>
      <c r="N5350" t="str">
        <f>INDEX(RoutesPivot[AirportID],MATCH($C5350,RoutesPivot[[RouteID]:[RouteID]],0))</f>
        <v>ATL</v>
      </c>
      <c r="O5350">
        <f>INDEX(RoutesPivot[Distance],MATCH($C5350,RoutesPivot[[RouteID]:[RouteID]],0))</f>
        <v>510</v>
      </c>
      <c r="P5350">
        <f>INDEX(RoutesPivot[ListPrice],MATCH($C5350,RoutesPivot[[RouteID]:[RouteID]],0))</f>
        <v>200</v>
      </c>
      <c r="Q5350" t="str">
        <f>INDEX(AirportPivot[AirportName],MATCH($N5350,AirportPivot[[AirportID]:[AirportID]],0))</f>
        <v>Hartsfield-Jackson Atlanta International</v>
      </c>
      <c r="R5350">
        <f>INDEX(AirportPivot[Gates (number of available)],MATCH($N5350,AirportPivot[[AirportID]:[AirportID]],0))</f>
        <v>100</v>
      </c>
    </row>
    <row r="5351" spans="1:18" x14ac:dyDescent="0.25">
      <c r="A5351" s="3" t="s">
        <v>5383</v>
      </c>
      <c r="B5351" s="12">
        <v>42126</v>
      </c>
      <c r="C5351" s="4" t="s">
        <v>11</v>
      </c>
      <c r="D5351" s="4">
        <v>2.8</v>
      </c>
      <c r="E5351" s="4">
        <v>60</v>
      </c>
      <c r="F5351" s="5">
        <v>0.45833333333333331</v>
      </c>
      <c r="G5351" s="6">
        <v>300</v>
      </c>
      <c r="H5351" s="7">
        <v>49500</v>
      </c>
      <c r="I5351" s="7">
        <f>FlightsPivot[[#This Row],[Total Fare]]*10%</f>
        <v>4950</v>
      </c>
      <c r="J5351" s="7">
        <f>FlightsPivot[[#This Row],[Total Fare]]+FlightsPivot[[#This Row],[10% tax ]]</f>
        <v>54450</v>
      </c>
      <c r="K5351" s="4">
        <v>5</v>
      </c>
      <c r="L5351" s="4">
        <v>2015</v>
      </c>
      <c r="M5351" t="str">
        <f>INDEX(RoutesPivot[DepAirport],MATCH($C5351,RoutesPivot[[RouteID]:[RouteID]],0))</f>
        <v>ORD</v>
      </c>
      <c r="N5351" t="str">
        <f>INDEX(RoutesPivot[AirportID],MATCH($C5351,RoutesPivot[[RouteID]:[RouteID]],0))</f>
        <v>BOS</v>
      </c>
      <c r="O5351">
        <f>INDEX(RoutesPivot[Distance],MATCH($C5351,RoutesPivot[[RouteID]:[RouteID]],0))</f>
        <v>730</v>
      </c>
      <c r="P5351">
        <f>INDEX(RoutesPivot[ListPrice],MATCH($C5351,RoutesPivot[[RouteID]:[RouteID]],0))</f>
        <v>300</v>
      </c>
      <c r="Q5351" t="str">
        <f>INDEX(AirportPivot[AirportName],MATCH($N5351,AirportPivot[[AirportID]:[AirportID]],0))</f>
        <v>General Edward Lawrence Logan International</v>
      </c>
      <c r="R5351">
        <f>INDEX(AirportPivot[Gates (number of available)],MATCH($N5351,AirportPivot[[AirportID]:[AirportID]],0))</f>
        <v>63</v>
      </c>
    </row>
    <row r="5352" spans="1:18" x14ac:dyDescent="0.25">
      <c r="A5352" s="3" t="s">
        <v>5384</v>
      </c>
      <c r="B5352" s="12">
        <v>41703</v>
      </c>
      <c r="C5352" s="4" t="s">
        <v>70</v>
      </c>
      <c r="D5352" s="4">
        <v>1.8</v>
      </c>
      <c r="E5352" s="4">
        <v>5</v>
      </c>
      <c r="F5352" s="5">
        <v>0.70833333333333337</v>
      </c>
      <c r="G5352" s="6">
        <v>275</v>
      </c>
      <c r="H5352" s="7">
        <v>50875</v>
      </c>
      <c r="I5352" s="7">
        <f>FlightsPivot[[#This Row],[Total Fare]]*10%</f>
        <v>5087.5</v>
      </c>
      <c r="J5352" s="7">
        <f>FlightsPivot[[#This Row],[Total Fare]]+FlightsPivot[[#This Row],[10% tax ]]</f>
        <v>55962.5</v>
      </c>
      <c r="K5352" s="4">
        <v>3</v>
      </c>
      <c r="L5352" s="4">
        <v>2014</v>
      </c>
      <c r="M5352" t="str">
        <f>INDEX(RoutesPivot[DepAirport],MATCH($C5352,RoutesPivot[[RouteID]:[RouteID]],0))</f>
        <v>ORD</v>
      </c>
      <c r="N5352" t="str">
        <f>INDEX(RoutesPivot[AirportID],MATCH($C5352,RoutesPivot[[RouteID]:[RouteID]],0))</f>
        <v>LAS</v>
      </c>
      <c r="O5352">
        <f>INDEX(RoutesPivot[Distance],MATCH($C5352,RoutesPivot[[RouteID]:[RouteID]],0))</f>
        <v>1100</v>
      </c>
      <c r="P5352">
        <f>INDEX(RoutesPivot[ListPrice],MATCH($C5352,RoutesPivot[[RouteID]:[RouteID]],0))</f>
        <v>275</v>
      </c>
      <c r="Q5352" t="str">
        <f>INDEX(AirportPivot[AirportName],MATCH($N5352,AirportPivot[[AirportID]:[AirportID]],0))</f>
        <v>McCarran International</v>
      </c>
      <c r="R5352">
        <f>INDEX(AirportPivot[Gates (number of available)],MATCH($N5352,AirportPivot[[AirportID]:[AirportID]],0))</f>
        <v>68</v>
      </c>
    </row>
    <row r="5353" spans="1:18" x14ac:dyDescent="0.25">
      <c r="A5353" s="3" t="s">
        <v>5385</v>
      </c>
      <c r="B5353" s="12">
        <v>41985</v>
      </c>
      <c r="C5353" s="4" t="s">
        <v>47</v>
      </c>
      <c r="D5353" s="4">
        <v>1.6</v>
      </c>
      <c r="E5353" s="4">
        <v>112</v>
      </c>
      <c r="F5353" s="5">
        <v>0.39583333333333331</v>
      </c>
      <c r="G5353" s="6">
        <v>250</v>
      </c>
      <c r="H5353" s="7">
        <v>46250</v>
      </c>
      <c r="I5353" s="7">
        <f>FlightsPivot[[#This Row],[Total Fare]]*10%</f>
        <v>4625</v>
      </c>
      <c r="J5353" s="7">
        <f>FlightsPivot[[#This Row],[Total Fare]]+FlightsPivot[[#This Row],[10% tax ]]</f>
        <v>50875</v>
      </c>
      <c r="K5353" s="4">
        <v>12</v>
      </c>
      <c r="L5353" s="4">
        <v>2014</v>
      </c>
      <c r="M5353" t="str">
        <f>INDEX(RoutesPivot[DepAirport],MATCH($C5353,RoutesPivot[[RouteID]:[RouteID]],0))</f>
        <v>ORD</v>
      </c>
      <c r="N5353" t="str">
        <f>INDEX(RoutesPivot[AirportID],MATCH($C5353,RoutesPivot[[RouteID]:[RouteID]],0))</f>
        <v>PHX</v>
      </c>
      <c r="O5353">
        <f>INDEX(RoutesPivot[Distance],MATCH($C5353,RoutesPivot[[RouteID]:[RouteID]],0))</f>
        <v>1200</v>
      </c>
      <c r="P5353">
        <f>INDEX(RoutesPivot[ListPrice],MATCH($C5353,RoutesPivot[[RouteID]:[RouteID]],0))</f>
        <v>250</v>
      </c>
      <c r="Q5353" t="str">
        <f>INDEX(AirportPivot[AirportName],MATCH($N5353,AirportPivot[[AirportID]:[AirportID]],0))</f>
        <v>Phoenix Sky Harbor International</v>
      </c>
      <c r="R5353">
        <f>INDEX(AirportPivot[Gates (number of available)],MATCH($N5353,AirportPivot[[AirportID]:[AirportID]],0))</f>
        <v>60</v>
      </c>
    </row>
    <row r="5354" spans="1:18" x14ac:dyDescent="0.25">
      <c r="A5354" s="3" t="s">
        <v>5386</v>
      </c>
      <c r="B5354" s="12">
        <v>42190</v>
      </c>
      <c r="C5354" s="4" t="s">
        <v>23</v>
      </c>
      <c r="D5354" s="4">
        <v>2.8</v>
      </c>
      <c r="E5354" s="4">
        <v>168</v>
      </c>
      <c r="F5354" s="5">
        <v>0.5</v>
      </c>
      <c r="G5354" s="6">
        <v>330</v>
      </c>
      <c r="H5354" s="7">
        <v>54450</v>
      </c>
      <c r="I5354" s="7">
        <f>FlightsPivot[[#This Row],[Total Fare]]*10%</f>
        <v>5445</v>
      </c>
      <c r="J5354" s="7">
        <f>FlightsPivot[[#This Row],[Total Fare]]+FlightsPivot[[#This Row],[10% tax ]]</f>
        <v>59895</v>
      </c>
      <c r="K5354" s="4">
        <v>7</v>
      </c>
      <c r="L5354" s="4">
        <v>2015</v>
      </c>
      <c r="M5354" t="str">
        <f>INDEX(RoutesPivot[DepAirport],MATCH($C5354,RoutesPivot[[RouteID]:[RouteID]],0))</f>
        <v>ORD</v>
      </c>
      <c r="N5354" t="str">
        <f>INDEX(RoutesPivot[AirportID],MATCH($C5354,RoutesPivot[[RouteID]:[RouteID]],0))</f>
        <v>DEN</v>
      </c>
      <c r="O5354">
        <f>INDEX(RoutesPivot[Distance],MATCH($C5354,RoutesPivot[[RouteID]:[RouteID]],0))</f>
        <v>800</v>
      </c>
      <c r="P5354">
        <f>INDEX(RoutesPivot[ListPrice],MATCH($C5354,RoutesPivot[[RouteID]:[RouteID]],0))</f>
        <v>300</v>
      </c>
      <c r="Q5354" t="str">
        <f>INDEX(AirportPivot[AirportName],MATCH($N5354,AirportPivot[[AirportID]:[AirportID]],0))</f>
        <v>Denver International</v>
      </c>
      <c r="R5354">
        <f>INDEX(AirportPivot[Gates (number of available)],MATCH($N5354,AirportPivot[[AirportID]:[AirportID]],0))</f>
        <v>75</v>
      </c>
    </row>
    <row r="5355" spans="1:18" x14ac:dyDescent="0.25">
      <c r="A5355" s="3" t="s">
        <v>5387</v>
      </c>
      <c r="B5355" s="12">
        <v>41818</v>
      </c>
      <c r="C5355" s="4" t="s">
        <v>53</v>
      </c>
      <c r="D5355" s="4">
        <v>2.4</v>
      </c>
      <c r="E5355" s="4">
        <v>63</v>
      </c>
      <c r="F5355" s="5">
        <v>0.58333333333333337</v>
      </c>
      <c r="G5355" s="6">
        <v>330</v>
      </c>
      <c r="H5355" s="7">
        <v>59730</v>
      </c>
      <c r="I5355" s="7">
        <f>FlightsPivot[[#This Row],[Total Fare]]*10%</f>
        <v>5973</v>
      </c>
      <c r="J5355" s="7">
        <f>FlightsPivot[[#This Row],[Total Fare]]+FlightsPivot[[#This Row],[10% tax ]]</f>
        <v>65703</v>
      </c>
      <c r="K5355" s="4">
        <v>6</v>
      </c>
      <c r="L5355" s="4">
        <v>2014</v>
      </c>
      <c r="M5355" t="str">
        <f>INDEX(RoutesPivot[DepAirport],MATCH($C5355,RoutesPivot[[RouteID]:[RouteID]],0))</f>
        <v>ORD</v>
      </c>
      <c r="N5355" t="str">
        <f>INDEX(RoutesPivot[AirportID],MATCH($C5355,RoutesPivot[[RouteID]:[RouteID]],0))</f>
        <v>FLL</v>
      </c>
      <c r="O5355">
        <f>INDEX(RoutesPivot[Distance],MATCH($C5355,RoutesPivot[[RouteID]:[RouteID]],0))</f>
        <v>940</v>
      </c>
      <c r="P5355">
        <f>INDEX(RoutesPivot[ListPrice],MATCH($C5355,RoutesPivot[[RouteID]:[RouteID]],0))</f>
        <v>300</v>
      </c>
      <c r="Q5355" t="str">
        <f>INDEX(AirportPivot[AirportName],MATCH($N5355,AirportPivot[[AirportID]:[AirportID]],0))</f>
        <v>Fort Lauderdale/Hollywood International</v>
      </c>
      <c r="R5355">
        <f>INDEX(AirportPivot[Gates (number of available)],MATCH($N5355,AirportPivot[[AirportID]:[AirportID]],0))</f>
        <v>55</v>
      </c>
    </row>
    <row r="5356" spans="1:18" x14ac:dyDescent="0.25">
      <c r="A5356" s="3" t="s">
        <v>5388</v>
      </c>
      <c r="B5356" s="12">
        <v>41829</v>
      </c>
      <c r="C5356" s="4" t="s">
        <v>27</v>
      </c>
      <c r="D5356" s="4">
        <v>10.7</v>
      </c>
      <c r="E5356" s="4">
        <v>143</v>
      </c>
      <c r="F5356" s="5">
        <v>0.3125</v>
      </c>
      <c r="G5356" s="6">
        <v>220</v>
      </c>
      <c r="H5356" s="7">
        <v>40700</v>
      </c>
      <c r="I5356" s="7">
        <f>FlightsPivot[[#This Row],[Total Fare]]*10%</f>
        <v>4070</v>
      </c>
      <c r="J5356" s="7">
        <f>FlightsPivot[[#This Row],[Total Fare]]+FlightsPivot[[#This Row],[10% tax ]]</f>
        <v>44770</v>
      </c>
      <c r="K5356" s="4">
        <v>7</v>
      </c>
      <c r="L5356" s="4">
        <v>2014</v>
      </c>
      <c r="M5356" t="str">
        <f>INDEX(RoutesPivot[DepAirport],MATCH($C5356,RoutesPivot[[RouteID]:[RouteID]],0))</f>
        <v>ORD</v>
      </c>
      <c r="N5356" t="str">
        <f>INDEX(RoutesPivot[AirportID],MATCH($C5356,RoutesPivot[[RouteID]:[RouteID]],0))</f>
        <v>ATL</v>
      </c>
      <c r="O5356">
        <f>INDEX(RoutesPivot[Distance],MATCH($C5356,RoutesPivot[[RouteID]:[RouteID]],0))</f>
        <v>510</v>
      </c>
      <c r="P5356">
        <f>INDEX(RoutesPivot[ListPrice],MATCH($C5356,RoutesPivot[[RouteID]:[RouteID]],0))</f>
        <v>200</v>
      </c>
      <c r="Q5356" t="str">
        <f>INDEX(AirportPivot[AirportName],MATCH($N5356,AirportPivot[[AirportID]:[AirportID]],0))</f>
        <v>Hartsfield-Jackson Atlanta International</v>
      </c>
      <c r="R5356">
        <f>INDEX(AirportPivot[Gates (number of available)],MATCH($N5356,AirportPivot[[AirportID]:[AirportID]],0))</f>
        <v>100</v>
      </c>
    </row>
    <row r="5357" spans="1:18" x14ac:dyDescent="0.25">
      <c r="A5357" s="3" t="s">
        <v>5389</v>
      </c>
      <c r="B5357" s="12">
        <v>42288</v>
      </c>
      <c r="C5357" s="4" t="s">
        <v>25</v>
      </c>
      <c r="D5357" s="4">
        <v>2.5</v>
      </c>
      <c r="E5357" s="4">
        <v>129</v>
      </c>
      <c r="F5357" s="5">
        <v>0.70833333333333337</v>
      </c>
      <c r="G5357" s="6">
        <v>200</v>
      </c>
      <c r="H5357" s="7">
        <v>37000</v>
      </c>
      <c r="I5357" s="7">
        <f>FlightsPivot[[#This Row],[Total Fare]]*10%</f>
        <v>3700</v>
      </c>
      <c r="J5357" s="7">
        <f>FlightsPivot[[#This Row],[Total Fare]]+FlightsPivot[[#This Row],[10% tax ]]</f>
        <v>40700</v>
      </c>
      <c r="K5357" s="4">
        <v>10</v>
      </c>
      <c r="L5357" s="4">
        <v>2015</v>
      </c>
      <c r="M5357" t="str">
        <f>INDEX(RoutesPivot[DepAirport],MATCH($C5357,RoutesPivot[[RouteID]:[RouteID]],0))</f>
        <v>ORD</v>
      </c>
      <c r="N5357" t="str">
        <f>INDEX(RoutesPivot[AirportID],MATCH($C5357,RoutesPivot[[RouteID]:[RouteID]],0))</f>
        <v>DFW</v>
      </c>
      <c r="O5357">
        <f>INDEX(RoutesPivot[Distance],MATCH($C5357,RoutesPivot[[RouteID]:[RouteID]],0))</f>
        <v>700</v>
      </c>
      <c r="P5357">
        <f>INDEX(RoutesPivot[ListPrice],MATCH($C5357,RoutesPivot[[RouteID]:[RouteID]],0))</f>
        <v>200</v>
      </c>
      <c r="Q5357" t="str">
        <f>INDEX(AirportPivot[AirportName],MATCH($N5357,AirportPivot[[AirportID]:[AirportID]],0))</f>
        <v>Dallas/Fort Worth International</v>
      </c>
      <c r="R5357">
        <f>INDEX(AirportPivot[Gates (number of available)],MATCH($N5357,AirportPivot[[AirportID]:[AirportID]],0))</f>
        <v>130</v>
      </c>
    </row>
    <row r="5358" spans="1:18" x14ac:dyDescent="0.25">
      <c r="A5358" s="3" t="s">
        <v>5390</v>
      </c>
      <c r="B5358" s="12">
        <v>42343</v>
      </c>
      <c r="C5358" s="4" t="s">
        <v>70</v>
      </c>
      <c r="D5358" s="4">
        <v>1.7</v>
      </c>
      <c r="E5358" s="4">
        <v>82</v>
      </c>
      <c r="F5358" s="5">
        <v>0.60416666666666663</v>
      </c>
      <c r="G5358" s="6">
        <v>275</v>
      </c>
      <c r="H5358" s="7">
        <v>49775</v>
      </c>
      <c r="I5358" s="7">
        <f>FlightsPivot[[#This Row],[Total Fare]]*10%</f>
        <v>4977.5</v>
      </c>
      <c r="J5358" s="7">
        <f>FlightsPivot[[#This Row],[Total Fare]]+FlightsPivot[[#This Row],[10% tax ]]</f>
        <v>54752.5</v>
      </c>
      <c r="K5358" s="4">
        <v>12</v>
      </c>
      <c r="L5358" s="4">
        <v>2015</v>
      </c>
      <c r="M5358" t="str">
        <f>INDEX(RoutesPivot[DepAirport],MATCH($C5358,RoutesPivot[[RouteID]:[RouteID]],0))</f>
        <v>ORD</v>
      </c>
      <c r="N5358" t="str">
        <f>INDEX(RoutesPivot[AirportID],MATCH($C5358,RoutesPivot[[RouteID]:[RouteID]],0))</f>
        <v>LAS</v>
      </c>
      <c r="O5358">
        <f>INDEX(RoutesPivot[Distance],MATCH($C5358,RoutesPivot[[RouteID]:[RouteID]],0))</f>
        <v>1100</v>
      </c>
      <c r="P5358">
        <f>INDEX(RoutesPivot[ListPrice],MATCH($C5358,RoutesPivot[[RouteID]:[RouteID]],0))</f>
        <v>275</v>
      </c>
      <c r="Q5358" t="str">
        <f>INDEX(AirportPivot[AirportName],MATCH($N5358,AirportPivot[[AirportID]:[AirportID]],0))</f>
        <v>McCarran International</v>
      </c>
      <c r="R5358">
        <f>INDEX(AirportPivot[Gates (number of available)],MATCH($N5358,AirportPivot[[AirportID]:[AirportID]],0))</f>
        <v>68</v>
      </c>
    </row>
    <row r="5359" spans="1:18" x14ac:dyDescent="0.25">
      <c r="A5359" s="3" t="s">
        <v>5391</v>
      </c>
      <c r="B5359" s="12">
        <v>42089</v>
      </c>
      <c r="C5359" s="4" t="s">
        <v>17</v>
      </c>
      <c r="D5359" s="4">
        <v>5.0999999999999996</v>
      </c>
      <c r="E5359" s="4">
        <v>189</v>
      </c>
      <c r="F5359" s="5">
        <v>0.625</v>
      </c>
      <c r="G5359" s="6">
        <v>350</v>
      </c>
      <c r="H5359" s="7">
        <v>57750</v>
      </c>
      <c r="I5359" s="7">
        <f>FlightsPivot[[#This Row],[Total Fare]]*10%</f>
        <v>5775</v>
      </c>
      <c r="J5359" s="7">
        <f>FlightsPivot[[#This Row],[Total Fare]]+FlightsPivot[[#This Row],[10% tax ]]</f>
        <v>63525</v>
      </c>
      <c r="K5359" s="4">
        <v>3</v>
      </c>
      <c r="L5359" s="4">
        <v>2015</v>
      </c>
      <c r="M5359" t="str">
        <f>INDEX(RoutesPivot[DepAirport],MATCH($C5359,RoutesPivot[[RouteID]:[RouteID]],0))</f>
        <v>ORD</v>
      </c>
      <c r="N5359" t="str">
        <f>INDEX(RoutesPivot[AirportID],MATCH($C5359,RoutesPivot[[RouteID]:[RouteID]],0))</f>
        <v>LAX</v>
      </c>
      <c r="O5359">
        <f>INDEX(RoutesPivot[Distance],MATCH($C5359,RoutesPivot[[RouteID]:[RouteID]],0))</f>
        <v>1518</v>
      </c>
      <c r="P5359">
        <f>INDEX(RoutesPivot[ListPrice],MATCH($C5359,RoutesPivot[[RouteID]:[RouteID]],0))</f>
        <v>350</v>
      </c>
      <c r="Q5359" t="str">
        <f>INDEX(AirportPivot[AirportName],MATCH($N5359,AirportPivot[[AirportID]:[AirportID]],0))</f>
        <v>Los Angeles International</v>
      </c>
      <c r="R5359">
        <f>INDEX(AirportPivot[Gates (number of available)],MATCH($N5359,AirportPivot[[AirportID]:[AirportID]],0))</f>
        <v>86</v>
      </c>
    </row>
    <row r="5360" spans="1:18" x14ac:dyDescent="0.25">
      <c r="A5360" s="3" t="s">
        <v>5392</v>
      </c>
      <c r="B5360" s="12">
        <v>41889</v>
      </c>
      <c r="C5360" s="4" t="s">
        <v>37</v>
      </c>
      <c r="D5360" s="4">
        <v>1.6</v>
      </c>
      <c r="E5360" s="4">
        <v>2</v>
      </c>
      <c r="F5360" s="5">
        <v>0.83333333333333337</v>
      </c>
      <c r="G5360" s="6">
        <v>350</v>
      </c>
      <c r="H5360" s="7">
        <v>64750</v>
      </c>
      <c r="I5360" s="7">
        <f>FlightsPivot[[#This Row],[Total Fare]]*10%</f>
        <v>6475</v>
      </c>
      <c r="J5360" s="7">
        <f>FlightsPivot[[#This Row],[Total Fare]]+FlightsPivot[[#This Row],[10% tax ]]</f>
        <v>71225</v>
      </c>
      <c r="K5360" s="4">
        <v>9</v>
      </c>
      <c r="L5360" s="4">
        <v>2014</v>
      </c>
      <c r="M5360" t="str">
        <f>INDEX(RoutesPivot[DepAirport],MATCH($C5360,RoutesPivot[[RouteID]:[RouteID]],0))</f>
        <v>ORD</v>
      </c>
      <c r="N5360" t="str">
        <f>INDEX(RoutesPivot[AirportID],MATCH($C5360,RoutesPivot[[RouteID]:[RouteID]],0))</f>
        <v>SEA</v>
      </c>
      <c r="O5360">
        <f>INDEX(RoutesPivot[Distance],MATCH($C5360,RoutesPivot[[RouteID]:[RouteID]],0))</f>
        <v>1500</v>
      </c>
      <c r="P5360">
        <f>INDEX(RoutesPivot[ListPrice],MATCH($C5360,RoutesPivot[[RouteID]:[RouteID]],0))</f>
        <v>350</v>
      </c>
      <c r="Q5360" t="str">
        <f>INDEX(AirportPivot[AirportName],MATCH($N5360,AirportPivot[[AirportID]:[AirportID]],0))</f>
        <v>Seattle-Tacoma International</v>
      </c>
      <c r="R5360">
        <f>INDEX(AirportPivot[Gates (number of available)],MATCH($N5360,AirportPivot[[AirportID]:[AirportID]],0))</f>
        <v>58</v>
      </c>
    </row>
    <row r="5361" spans="1:18" x14ac:dyDescent="0.25">
      <c r="A5361" s="3" t="s">
        <v>5393</v>
      </c>
      <c r="B5361" s="12">
        <v>42356</v>
      </c>
      <c r="C5361" s="4" t="s">
        <v>19</v>
      </c>
      <c r="D5361" s="4">
        <v>1.4</v>
      </c>
      <c r="E5361" s="4">
        <v>57</v>
      </c>
      <c r="F5361" s="5">
        <v>0.875</v>
      </c>
      <c r="G5361" s="6">
        <v>200</v>
      </c>
      <c r="H5361" s="7">
        <v>33000</v>
      </c>
      <c r="I5361" s="7">
        <f>FlightsPivot[[#This Row],[Total Fare]]*10%</f>
        <v>3300</v>
      </c>
      <c r="J5361" s="7">
        <f>FlightsPivot[[#This Row],[Total Fare]]+FlightsPivot[[#This Row],[10% tax ]]</f>
        <v>36300</v>
      </c>
      <c r="K5361" s="4">
        <v>12</v>
      </c>
      <c r="L5361" s="4">
        <v>2015</v>
      </c>
      <c r="M5361" t="str">
        <f>INDEX(RoutesPivot[DepAirport],MATCH($C5361,RoutesPivot[[RouteID]:[RouteID]],0))</f>
        <v>ORD</v>
      </c>
      <c r="N5361" t="str">
        <f>INDEX(RoutesPivot[AirportID],MATCH($C5361,RoutesPivot[[RouteID]:[RouteID]],0))</f>
        <v>IAH</v>
      </c>
      <c r="O5361">
        <f>INDEX(RoutesPivot[Distance],MATCH($C5361,RoutesPivot[[RouteID]:[RouteID]],0))</f>
        <v>800</v>
      </c>
      <c r="P5361">
        <f>INDEX(RoutesPivot[ListPrice],MATCH($C5361,RoutesPivot[[RouteID]:[RouteID]],0))</f>
        <v>200</v>
      </c>
      <c r="Q5361" t="str">
        <f>INDEX(AirportPivot[AirportName],MATCH($N5361,AirportPivot[[AirportID]:[AirportID]],0))</f>
        <v>George Bush Intercontinental/Houston</v>
      </c>
      <c r="R5361">
        <f>INDEX(AirportPivot[Gates (number of available)],MATCH($N5361,AirportPivot[[AirportID]:[AirportID]],0))</f>
        <v>80</v>
      </c>
    </row>
    <row r="5362" spans="1:18" x14ac:dyDescent="0.25">
      <c r="A5362" s="3" t="s">
        <v>5394</v>
      </c>
      <c r="B5362" s="12">
        <v>41884</v>
      </c>
      <c r="C5362" s="4" t="s">
        <v>98</v>
      </c>
      <c r="D5362" s="4">
        <v>1.3</v>
      </c>
      <c r="E5362" s="4">
        <v>139</v>
      </c>
      <c r="F5362" s="5">
        <v>0.8125</v>
      </c>
      <c r="G5362" s="6">
        <v>275</v>
      </c>
      <c r="H5362" s="7">
        <v>50875</v>
      </c>
      <c r="I5362" s="7">
        <f>FlightsPivot[[#This Row],[Total Fare]]*10%</f>
        <v>5087.5</v>
      </c>
      <c r="J5362" s="7">
        <f>FlightsPivot[[#This Row],[Total Fare]]+FlightsPivot[[#This Row],[10% tax ]]</f>
        <v>55962.5</v>
      </c>
      <c r="K5362" s="4">
        <v>9</v>
      </c>
      <c r="L5362" s="4">
        <v>2014</v>
      </c>
      <c r="M5362" t="str">
        <f>INDEX(RoutesPivot[DepAirport],MATCH($C5362,RoutesPivot[[RouteID]:[RouteID]],0))</f>
        <v>ORD</v>
      </c>
      <c r="N5362" t="str">
        <f>INDEX(RoutesPivot[AirportID],MATCH($C5362,RoutesPivot[[RouteID]:[RouteID]],0))</f>
        <v>PHL</v>
      </c>
      <c r="O5362">
        <f>INDEX(RoutesPivot[Distance],MATCH($C5362,RoutesPivot[[RouteID]:[RouteID]],0))</f>
        <v>580</v>
      </c>
      <c r="P5362">
        <f>INDEX(RoutesPivot[ListPrice],MATCH($C5362,RoutesPivot[[RouteID]:[RouteID]],0))</f>
        <v>275</v>
      </c>
      <c r="Q5362" t="str">
        <f>INDEX(AirportPivot[AirportName],MATCH($N5362,AirportPivot[[AirportID]:[AirportID]],0))</f>
        <v>Philadelphia International</v>
      </c>
      <c r="R5362">
        <f>INDEX(AirportPivot[Gates (number of available)],MATCH($N5362,AirportPivot[[AirportID]:[AirportID]],0))</f>
        <v>89</v>
      </c>
    </row>
    <row r="5363" spans="1:18" x14ac:dyDescent="0.25">
      <c r="A5363" s="3" t="s">
        <v>5395</v>
      </c>
      <c r="B5363" s="12">
        <v>41681</v>
      </c>
      <c r="C5363" s="4" t="s">
        <v>47</v>
      </c>
      <c r="D5363" s="4">
        <v>2.6</v>
      </c>
      <c r="E5363" s="4">
        <v>149</v>
      </c>
      <c r="F5363" s="5">
        <v>0.29166666666666669</v>
      </c>
      <c r="G5363" s="6">
        <v>250</v>
      </c>
      <c r="H5363" s="7">
        <v>46250</v>
      </c>
      <c r="I5363" s="7">
        <f>FlightsPivot[[#This Row],[Total Fare]]*10%</f>
        <v>4625</v>
      </c>
      <c r="J5363" s="7">
        <f>FlightsPivot[[#This Row],[Total Fare]]+FlightsPivot[[#This Row],[10% tax ]]</f>
        <v>50875</v>
      </c>
      <c r="K5363" s="4">
        <v>2</v>
      </c>
      <c r="L5363" s="4">
        <v>2014</v>
      </c>
      <c r="M5363" t="str">
        <f>INDEX(RoutesPivot[DepAirport],MATCH($C5363,RoutesPivot[[RouteID]:[RouteID]],0))</f>
        <v>ORD</v>
      </c>
      <c r="N5363" t="str">
        <f>INDEX(RoutesPivot[AirportID],MATCH($C5363,RoutesPivot[[RouteID]:[RouteID]],0))</f>
        <v>PHX</v>
      </c>
      <c r="O5363">
        <f>INDEX(RoutesPivot[Distance],MATCH($C5363,RoutesPivot[[RouteID]:[RouteID]],0))</f>
        <v>1200</v>
      </c>
      <c r="P5363">
        <f>INDEX(RoutesPivot[ListPrice],MATCH($C5363,RoutesPivot[[RouteID]:[RouteID]],0))</f>
        <v>250</v>
      </c>
      <c r="Q5363" t="str">
        <f>INDEX(AirportPivot[AirportName],MATCH($N5363,AirportPivot[[AirportID]:[AirportID]],0))</f>
        <v>Phoenix Sky Harbor International</v>
      </c>
      <c r="R5363">
        <f>INDEX(AirportPivot[Gates (number of available)],MATCH($N5363,AirportPivot[[AirportID]:[AirportID]],0))</f>
        <v>60</v>
      </c>
    </row>
    <row r="5364" spans="1:18" x14ac:dyDescent="0.25">
      <c r="A5364" s="3" t="s">
        <v>5396</v>
      </c>
      <c r="B5364" s="12">
        <v>42234</v>
      </c>
      <c r="C5364" s="4" t="s">
        <v>25</v>
      </c>
      <c r="D5364" s="4">
        <v>3.2</v>
      </c>
      <c r="E5364" s="4">
        <v>208</v>
      </c>
      <c r="F5364" s="5">
        <v>0.64583333333333337</v>
      </c>
      <c r="G5364" s="6">
        <v>220</v>
      </c>
      <c r="H5364" s="7">
        <v>36300</v>
      </c>
      <c r="I5364" s="7">
        <f>FlightsPivot[[#This Row],[Total Fare]]*10%</f>
        <v>3630</v>
      </c>
      <c r="J5364" s="7">
        <f>FlightsPivot[[#This Row],[Total Fare]]+FlightsPivot[[#This Row],[10% tax ]]</f>
        <v>39930</v>
      </c>
      <c r="K5364" s="4">
        <v>8</v>
      </c>
      <c r="L5364" s="4">
        <v>2015</v>
      </c>
      <c r="M5364" t="str">
        <f>INDEX(RoutesPivot[DepAirport],MATCH($C5364,RoutesPivot[[RouteID]:[RouteID]],0))</f>
        <v>ORD</v>
      </c>
      <c r="N5364" t="str">
        <f>INDEX(RoutesPivot[AirportID],MATCH($C5364,RoutesPivot[[RouteID]:[RouteID]],0))</f>
        <v>DFW</v>
      </c>
      <c r="O5364">
        <f>INDEX(RoutesPivot[Distance],MATCH($C5364,RoutesPivot[[RouteID]:[RouteID]],0))</f>
        <v>700</v>
      </c>
      <c r="P5364">
        <f>INDEX(RoutesPivot[ListPrice],MATCH($C5364,RoutesPivot[[RouteID]:[RouteID]],0))</f>
        <v>200</v>
      </c>
      <c r="Q5364" t="str">
        <f>INDEX(AirportPivot[AirportName],MATCH($N5364,AirportPivot[[AirportID]:[AirportID]],0))</f>
        <v>Dallas/Fort Worth International</v>
      </c>
      <c r="R5364">
        <f>INDEX(AirportPivot[Gates (number of available)],MATCH($N5364,AirportPivot[[AirportID]:[AirportID]],0))</f>
        <v>130</v>
      </c>
    </row>
    <row r="5365" spans="1:18" x14ac:dyDescent="0.25">
      <c r="A5365" s="3" t="s">
        <v>5397</v>
      </c>
      <c r="B5365" s="12">
        <v>42144</v>
      </c>
      <c r="C5365" s="4" t="s">
        <v>11</v>
      </c>
      <c r="D5365" s="4">
        <v>2.2000000000000002</v>
      </c>
      <c r="E5365" s="4">
        <v>53</v>
      </c>
      <c r="F5365" s="5">
        <v>0.29166666666666669</v>
      </c>
      <c r="G5365" s="6">
        <v>300</v>
      </c>
      <c r="H5365" s="7">
        <v>49500</v>
      </c>
      <c r="I5365" s="7">
        <f>FlightsPivot[[#This Row],[Total Fare]]*10%</f>
        <v>4950</v>
      </c>
      <c r="J5365" s="7">
        <f>FlightsPivot[[#This Row],[Total Fare]]+FlightsPivot[[#This Row],[10% tax ]]</f>
        <v>54450</v>
      </c>
      <c r="K5365" s="4">
        <v>5</v>
      </c>
      <c r="L5365" s="4">
        <v>2015</v>
      </c>
      <c r="M5365" t="str">
        <f>INDEX(RoutesPivot[DepAirport],MATCH($C5365,RoutesPivot[[RouteID]:[RouteID]],0))</f>
        <v>ORD</v>
      </c>
      <c r="N5365" t="str">
        <f>INDEX(RoutesPivot[AirportID],MATCH($C5365,RoutesPivot[[RouteID]:[RouteID]],0))</f>
        <v>BOS</v>
      </c>
      <c r="O5365">
        <f>INDEX(RoutesPivot[Distance],MATCH($C5365,RoutesPivot[[RouteID]:[RouteID]],0))</f>
        <v>730</v>
      </c>
      <c r="P5365">
        <f>INDEX(RoutesPivot[ListPrice],MATCH($C5365,RoutesPivot[[RouteID]:[RouteID]],0))</f>
        <v>300</v>
      </c>
      <c r="Q5365" t="str">
        <f>INDEX(AirportPivot[AirportName],MATCH($N5365,AirportPivot[[AirportID]:[AirportID]],0))</f>
        <v>General Edward Lawrence Logan International</v>
      </c>
      <c r="R5365">
        <f>INDEX(AirportPivot[Gates (number of available)],MATCH($N5365,AirportPivot[[AirportID]:[AirportID]],0))</f>
        <v>63</v>
      </c>
    </row>
    <row r="5366" spans="1:18" x14ac:dyDescent="0.25">
      <c r="A5366" s="3" t="s">
        <v>5398</v>
      </c>
      <c r="B5366" s="12">
        <v>42126</v>
      </c>
      <c r="C5366" s="4" t="s">
        <v>47</v>
      </c>
      <c r="D5366" s="4">
        <v>1.7</v>
      </c>
      <c r="E5366" s="4">
        <v>47</v>
      </c>
      <c r="F5366" s="5">
        <v>0.72916666666666663</v>
      </c>
      <c r="G5366" s="6">
        <v>250</v>
      </c>
      <c r="H5366" s="7">
        <v>41250</v>
      </c>
      <c r="I5366" s="7">
        <f>FlightsPivot[[#This Row],[Total Fare]]*10%</f>
        <v>4125</v>
      </c>
      <c r="J5366" s="7">
        <f>FlightsPivot[[#This Row],[Total Fare]]+FlightsPivot[[#This Row],[10% tax ]]</f>
        <v>45375</v>
      </c>
      <c r="K5366" s="4">
        <v>5</v>
      </c>
      <c r="L5366" s="4">
        <v>2015</v>
      </c>
      <c r="M5366" t="str">
        <f>INDEX(RoutesPivot[DepAirport],MATCH($C5366,RoutesPivot[[RouteID]:[RouteID]],0))</f>
        <v>ORD</v>
      </c>
      <c r="N5366" t="str">
        <f>INDEX(RoutesPivot[AirportID],MATCH($C5366,RoutesPivot[[RouteID]:[RouteID]],0))</f>
        <v>PHX</v>
      </c>
      <c r="O5366">
        <f>INDEX(RoutesPivot[Distance],MATCH($C5366,RoutesPivot[[RouteID]:[RouteID]],0))</f>
        <v>1200</v>
      </c>
      <c r="P5366">
        <f>INDEX(RoutesPivot[ListPrice],MATCH($C5366,RoutesPivot[[RouteID]:[RouteID]],0))</f>
        <v>250</v>
      </c>
      <c r="Q5366" t="str">
        <f>INDEX(AirportPivot[AirportName],MATCH($N5366,AirportPivot[[AirportID]:[AirportID]],0))</f>
        <v>Phoenix Sky Harbor International</v>
      </c>
      <c r="R5366">
        <f>INDEX(AirportPivot[Gates (number of available)],MATCH($N5366,AirportPivot[[AirportID]:[AirportID]],0))</f>
        <v>60</v>
      </c>
    </row>
    <row r="5367" spans="1:18" x14ac:dyDescent="0.25">
      <c r="A5367" s="3" t="s">
        <v>5399</v>
      </c>
      <c r="B5367" s="12">
        <v>42159</v>
      </c>
      <c r="C5367" s="4" t="s">
        <v>53</v>
      </c>
      <c r="D5367" s="4">
        <v>1.4</v>
      </c>
      <c r="E5367" s="4">
        <v>100</v>
      </c>
      <c r="F5367" s="5">
        <v>0.60416666666666663</v>
      </c>
      <c r="G5367" s="6">
        <v>330</v>
      </c>
      <c r="H5367" s="7">
        <v>61050</v>
      </c>
      <c r="I5367" s="7">
        <f>FlightsPivot[[#This Row],[Total Fare]]*10%</f>
        <v>6105</v>
      </c>
      <c r="J5367" s="7">
        <f>FlightsPivot[[#This Row],[Total Fare]]+FlightsPivot[[#This Row],[10% tax ]]</f>
        <v>67155</v>
      </c>
      <c r="K5367" s="4">
        <v>6</v>
      </c>
      <c r="L5367" s="4">
        <v>2015</v>
      </c>
      <c r="M5367" t="str">
        <f>INDEX(RoutesPivot[DepAirport],MATCH($C5367,RoutesPivot[[RouteID]:[RouteID]],0))</f>
        <v>ORD</v>
      </c>
      <c r="N5367" t="str">
        <f>INDEX(RoutesPivot[AirportID],MATCH($C5367,RoutesPivot[[RouteID]:[RouteID]],0))</f>
        <v>FLL</v>
      </c>
      <c r="O5367">
        <f>INDEX(RoutesPivot[Distance],MATCH($C5367,RoutesPivot[[RouteID]:[RouteID]],0))</f>
        <v>940</v>
      </c>
      <c r="P5367">
        <f>INDEX(RoutesPivot[ListPrice],MATCH($C5367,RoutesPivot[[RouteID]:[RouteID]],0))</f>
        <v>300</v>
      </c>
      <c r="Q5367" t="str">
        <f>INDEX(AirportPivot[AirportName],MATCH($N5367,AirportPivot[[AirportID]:[AirportID]],0))</f>
        <v>Fort Lauderdale/Hollywood International</v>
      </c>
      <c r="R5367">
        <f>INDEX(AirportPivot[Gates (number of available)],MATCH($N5367,AirportPivot[[AirportID]:[AirportID]],0))</f>
        <v>55</v>
      </c>
    </row>
    <row r="5368" spans="1:18" x14ac:dyDescent="0.25">
      <c r="A5368" s="3" t="s">
        <v>5400</v>
      </c>
      <c r="B5368" s="12">
        <v>42033</v>
      </c>
      <c r="C5368" s="4" t="s">
        <v>13</v>
      </c>
      <c r="D5368" s="4">
        <v>2.1</v>
      </c>
      <c r="E5368" s="4">
        <v>43</v>
      </c>
      <c r="F5368" s="5">
        <v>0.5</v>
      </c>
      <c r="G5368" s="6">
        <v>250</v>
      </c>
      <c r="H5368" s="7">
        <v>41250</v>
      </c>
      <c r="I5368" s="7">
        <f>FlightsPivot[[#This Row],[Total Fare]]*10%</f>
        <v>4125</v>
      </c>
      <c r="J5368" s="7">
        <f>FlightsPivot[[#This Row],[Total Fare]]+FlightsPivot[[#This Row],[10% tax ]]</f>
        <v>45375</v>
      </c>
      <c r="K5368" s="4">
        <v>1</v>
      </c>
      <c r="L5368" s="4">
        <v>2015</v>
      </c>
      <c r="M5368" t="str">
        <f>INDEX(RoutesPivot[DepAirport],MATCH($C5368,RoutesPivot[[RouteID]:[RouteID]],0))</f>
        <v>ORD</v>
      </c>
      <c r="N5368" t="str">
        <f>INDEX(RoutesPivot[AirportID],MATCH($C5368,RoutesPivot[[RouteID]:[RouteID]],0))</f>
        <v>JFK</v>
      </c>
      <c r="O5368">
        <f>INDEX(RoutesPivot[Distance],MATCH($C5368,RoutesPivot[[RouteID]:[RouteID]],0))</f>
        <v>619</v>
      </c>
      <c r="P5368">
        <f>INDEX(RoutesPivot[ListPrice],MATCH($C5368,RoutesPivot[[RouteID]:[RouteID]],0))</f>
        <v>250</v>
      </c>
      <c r="Q5368" t="str">
        <f>INDEX(AirportPivot[AirportName],MATCH($N5368,AirportPivot[[AirportID]:[AirportID]],0))</f>
        <v>John F Kennedy International</v>
      </c>
      <c r="R5368">
        <f>INDEX(AirportPivot[Gates (number of available)],MATCH($N5368,AirportPivot[[AirportID]:[AirportID]],0))</f>
        <v>120</v>
      </c>
    </row>
    <row r="5369" spans="1:18" x14ac:dyDescent="0.25">
      <c r="A5369" s="3" t="s">
        <v>5401</v>
      </c>
      <c r="B5369" s="12">
        <v>42018</v>
      </c>
      <c r="C5369" s="4" t="s">
        <v>47</v>
      </c>
      <c r="D5369" s="4">
        <v>2.7</v>
      </c>
      <c r="E5369" s="4">
        <v>151</v>
      </c>
      <c r="F5369" s="5">
        <v>0.58333333333333337</v>
      </c>
      <c r="G5369" s="6">
        <v>250</v>
      </c>
      <c r="H5369" s="7">
        <v>46250</v>
      </c>
      <c r="I5369" s="7">
        <f>FlightsPivot[[#This Row],[Total Fare]]*10%</f>
        <v>4625</v>
      </c>
      <c r="J5369" s="7">
        <f>FlightsPivot[[#This Row],[Total Fare]]+FlightsPivot[[#This Row],[10% tax ]]</f>
        <v>50875</v>
      </c>
      <c r="K5369" s="4">
        <v>1</v>
      </c>
      <c r="L5369" s="4">
        <v>2015</v>
      </c>
      <c r="M5369" t="str">
        <f>INDEX(RoutesPivot[DepAirport],MATCH($C5369,RoutesPivot[[RouteID]:[RouteID]],0))</f>
        <v>ORD</v>
      </c>
      <c r="N5369" t="str">
        <f>INDEX(RoutesPivot[AirportID],MATCH($C5369,RoutesPivot[[RouteID]:[RouteID]],0))</f>
        <v>PHX</v>
      </c>
      <c r="O5369">
        <f>INDEX(RoutesPivot[Distance],MATCH($C5369,RoutesPivot[[RouteID]:[RouteID]],0))</f>
        <v>1200</v>
      </c>
      <c r="P5369">
        <f>INDEX(RoutesPivot[ListPrice],MATCH($C5369,RoutesPivot[[RouteID]:[RouteID]],0))</f>
        <v>250</v>
      </c>
      <c r="Q5369" t="str">
        <f>INDEX(AirportPivot[AirportName],MATCH($N5369,AirportPivot[[AirportID]:[AirportID]],0))</f>
        <v>Phoenix Sky Harbor International</v>
      </c>
      <c r="R5369">
        <f>INDEX(AirportPivot[Gates (number of available)],MATCH($N5369,AirportPivot[[AirportID]:[AirportID]],0))</f>
        <v>60</v>
      </c>
    </row>
    <row r="5370" spans="1:18" x14ac:dyDescent="0.25">
      <c r="A5370" s="3" t="s">
        <v>5402</v>
      </c>
      <c r="B5370" s="12">
        <v>41886</v>
      </c>
      <c r="C5370" s="4" t="s">
        <v>47</v>
      </c>
      <c r="D5370" s="4">
        <v>1.3</v>
      </c>
      <c r="E5370" s="4">
        <v>45</v>
      </c>
      <c r="F5370" s="5">
        <v>0.29166666666666669</v>
      </c>
      <c r="G5370" s="6">
        <v>250</v>
      </c>
      <c r="H5370" s="7">
        <v>41250</v>
      </c>
      <c r="I5370" s="7">
        <f>FlightsPivot[[#This Row],[Total Fare]]*10%</f>
        <v>4125</v>
      </c>
      <c r="J5370" s="7">
        <f>FlightsPivot[[#This Row],[Total Fare]]+FlightsPivot[[#This Row],[10% tax ]]</f>
        <v>45375</v>
      </c>
      <c r="K5370" s="4">
        <v>9</v>
      </c>
      <c r="L5370" s="4">
        <v>2014</v>
      </c>
      <c r="M5370" t="str">
        <f>INDEX(RoutesPivot[DepAirport],MATCH($C5370,RoutesPivot[[RouteID]:[RouteID]],0))</f>
        <v>ORD</v>
      </c>
      <c r="N5370" t="str">
        <f>INDEX(RoutesPivot[AirportID],MATCH($C5370,RoutesPivot[[RouteID]:[RouteID]],0))</f>
        <v>PHX</v>
      </c>
      <c r="O5370">
        <f>INDEX(RoutesPivot[Distance],MATCH($C5370,RoutesPivot[[RouteID]:[RouteID]],0))</f>
        <v>1200</v>
      </c>
      <c r="P5370">
        <f>INDEX(RoutesPivot[ListPrice],MATCH($C5370,RoutesPivot[[RouteID]:[RouteID]],0))</f>
        <v>250</v>
      </c>
      <c r="Q5370" t="str">
        <f>INDEX(AirportPivot[AirportName],MATCH($N5370,AirportPivot[[AirportID]:[AirportID]],0))</f>
        <v>Phoenix Sky Harbor International</v>
      </c>
      <c r="R5370">
        <f>INDEX(AirportPivot[Gates (number of available)],MATCH($N5370,AirportPivot[[AirportID]:[AirportID]],0))</f>
        <v>60</v>
      </c>
    </row>
    <row r="5371" spans="1:18" x14ac:dyDescent="0.25">
      <c r="A5371" s="3" t="s">
        <v>5403</v>
      </c>
      <c r="B5371" s="12">
        <v>42355</v>
      </c>
      <c r="C5371" s="4" t="s">
        <v>19</v>
      </c>
      <c r="D5371" s="4">
        <v>2.2999999999999998</v>
      </c>
      <c r="E5371" s="4">
        <v>198</v>
      </c>
      <c r="F5371" s="5">
        <v>0.3125</v>
      </c>
      <c r="G5371" s="6">
        <v>200</v>
      </c>
      <c r="H5371" s="7">
        <v>33000</v>
      </c>
      <c r="I5371" s="7">
        <f>FlightsPivot[[#This Row],[Total Fare]]*10%</f>
        <v>3300</v>
      </c>
      <c r="J5371" s="7">
        <f>FlightsPivot[[#This Row],[Total Fare]]+FlightsPivot[[#This Row],[10% tax ]]</f>
        <v>36300</v>
      </c>
      <c r="K5371" s="4">
        <v>12</v>
      </c>
      <c r="L5371" s="4">
        <v>2015</v>
      </c>
      <c r="M5371" t="str">
        <f>INDEX(RoutesPivot[DepAirport],MATCH($C5371,RoutesPivot[[RouteID]:[RouteID]],0))</f>
        <v>ORD</v>
      </c>
      <c r="N5371" t="str">
        <f>INDEX(RoutesPivot[AirportID],MATCH($C5371,RoutesPivot[[RouteID]:[RouteID]],0))</f>
        <v>IAH</v>
      </c>
      <c r="O5371">
        <f>INDEX(RoutesPivot[Distance],MATCH($C5371,RoutesPivot[[RouteID]:[RouteID]],0))</f>
        <v>800</v>
      </c>
      <c r="P5371">
        <f>INDEX(RoutesPivot[ListPrice],MATCH($C5371,RoutesPivot[[RouteID]:[RouteID]],0))</f>
        <v>200</v>
      </c>
      <c r="Q5371" t="str">
        <f>INDEX(AirportPivot[AirportName],MATCH($N5371,AirportPivot[[AirportID]:[AirportID]],0))</f>
        <v>George Bush Intercontinental/Houston</v>
      </c>
      <c r="R5371">
        <f>INDEX(AirportPivot[Gates (number of available)],MATCH($N5371,AirportPivot[[AirportID]:[AirportID]],0))</f>
        <v>80</v>
      </c>
    </row>
    <row r="5372" spans="1:18" x14ac:dyDescent="0.25">
      <c r="A5372" s="3" t="s">
        <v>5404</v>
      </c>
      <c r="B5372" s="12">
        <v>41992</v>
      </c>
      <c r="C5372" s="4" t="s">
        <v>33</v>
      </c>
      <c r="D5372" s="4">
        <v>3</v>
      </c>
      <c r="E5372" s="4">
        <v>43</v>
      </c>
      <c r="F5372" s="5">
        <v>0.83333333333333337</v>
      </c>
      <c r="G5372" s="6">
        <v>375</v>
      </c>
      <c r="H5372" s="7">
        <v>61875</v>
      </c>
      <c r="I5372" s="7">
        <f>FlightsPivot[[#This Row],[Total Fare]]*10%</f>
        <v>6187.5</v>
      </c>
      <c r="J5372" s="7">
        <f>FlightsPivot[[#This Row],[Total Fare]]+FlightsPivot[[#This Row],[10% tax ]]</f>
        <v>68062.5</v>
      </c>
      <c r="K5372" s="4">
        <v>12</v>
      </c>
      <c r="L5372" s="4">
        <v>2014</v>
      </c>
      <c r="M5372" t="str">
        <f>INDEX(RoutesPivot[DepAirport],MATCH($C5372,RoutesPivot[[RouteID]:[RouteID]],0))</f>
        <v>ORD</v>
      </c>
      <c r="N5372" t="str">
        <f>INDEX(RoutesPivot[AirportID],MATCH($C5372,RoutesPivot[[RouteID]:[RouteID]],0))</f>
        <v>SFO</v>
      </c>
      <c r="O5372">
        <f>INDEX(RoutesPivot[Distance],MATCH($C5372,RoutesPivot[[RouteID]:[RouteID]],0))</f>
        <v>1600</v>
      </c>
      <c r="P5372">
        <f>INDEX(RoutesPivot[ListPrice],MATCH($C5372,RoutesPivot[[RouteID]:[RouteID]],0))</f>
        <v>375</v>
      </c>
      <c r="Q5372" t="str">
        <f>INDEX(AirportPivot[AirportName],MATCH($N5372,AirportPivot[[AirportID]:[AirportID]],0))</f>
        <v>San Francisco International</v>
      </c>
      <c r="R5372">
        <f>INDEX(AirportPivot[Gates (number of available)],MATCH($N5372,AirportPivot[[AirportID]:[AirportID]],0))</f>
        <v>70</v>
      </c>
    </row>
    <row r="5373" spans="1:18" x14ac:dyDescent="0.25">
      <c r="A5373" s="3" t="s">
        <v>5405</v>
      </c>
      <c r="B5373" s="12">
        <v>41956</v>
      </c>
      <c r="C5373" s="4" t="s">
        <v>83</v>
      </c>
      <c r="D5373" s="4">
        <v>2.2999999999999998</v>
      </c>
      <c r="E5373" s="4">
        <v>125</v>
      </c>
      <c r="F5373" s="5">
        <v>0.70833333333333337</v>
      </c>
      <c r="G5373" s="6">
        <v>240</v>
      </c>
      <c r="H5373" s="7">
        <v>44400</v>
      </c>
      <c r="I5373" s="7">
        <f>FlightsPivot[[#This Row],[Total Fare]]*10%</f>
        <v>4440</v>
      </c>
      <c r="J5373" s="7">
        <f>FlightsPivot[[#This Row],[Total Fare]]+FlightsPivot[[#This Row],[10% tax ]]</f>
        <v>48840</v>
      </c>
      <c r="K5373" s="4">
        <v>11</v>
      </c>
      <c r="L5373" s="4">
        <v>2014</v>
      </c>
      <c r="M5373" t="str">
        <f>INDEX(RoutesPivot[DepAirport],MATCH($C5373,RoutesPivot[[RouteID]:[RouteID]],0))</f>
        <v>ORD</v>
      </c>
      <c r="N5373" t="str">
        <f>INDEX(RoutesPivot[AirportID],MATCH($C5373,RoutesPivot[[RouteID]:[RouteID]],0))</f>
        <v>BWI</v>
      </c>
      <c r="O5373">
        <f>INDEX(RoutesPivot[Distance],MATCH($C5373,RoutesPivot[[RouteID]:[RouteID]],0))</f>
        <v>520</v>
      </c>
      <c r="P5373">
        <f>INDEX(RoutesPivot[ListPrice],MATCH($C5373,RoutesPivot[[RouteID]:[RouteID]],0))</f>
        <v>240</v>
      </c>
      <c r="Q5373" t="str">
        <f>INDEX(AirportPivot[AirportName],MATCH($N5373,AirportPivot[[AirportID]:[AirportID]],0))</f>
        <v>Baltimore/Washington International Thurgood Marshall</v>
      </c>
      <c r="R5373">
        <f>INDEX(AirportPivot[Gates (number of available)],MATCH($N5373,AirportPivot[[AirportID]:[AirportID]],0))</f>
        <v>58</v>
      </c>
    </row>
    <row r="5374" spans="1:18" x14ac:dyDescent="0.25">
      <c r="A5374" s="3" t="s">
        <v>5406</v>
      </c>
      <c r="B5374" s="12">
        <v>42064</v>
      </c>
      <c r="C5374" s="4" t="s">
        <v>70</v>
      </c>
      <c r="D5374" s="4">
        <v>1.5</v>
      </c>
      <c r="E5374" s="4">
        <v>3</v>
      </c>
      <c r="F5374" s="5">
        <v>0.35416666666666669</v>
      </c>
      <c r="G5374" s="6">
        <v>275</v>
      </c>
      <c r="H5374" s="7">
        <v>50875</v>
      </c>
      <c r="I5374" s="7">
        <f>FlightsPivot[[#This Row],[Total Fare]]*10%</f>
        <v>5087.5</v>
      </c>
      <c r="J5374" s="7">
        <f>FlightsPivot[[#This Row],[Total Fare]]+FlightsPivot[[#This Row],[10% tax ]]</f>
        <v>55962.5</v>
      </c>
      <c r="K5374" s="4">
        <v>3</v>
      </c>
      <c r="L5374" s="4">
        <v>2015</v>
      </c>
      <c r="M5374" t="str">
        <f>INDEX(RoutesPivot[DepAirport],MATCH($C5374,RoutesPivot[[RouteID]:[RouteID]],0))</f>
        <v>ORD</v>
      </c>
      <c r="N5374" t="str">
        <f>INDEX(RoutesPivot[AirportID],MATCH($C5374,RoutesPivot[[RouteID]:[RouteID]],0))</f>
        <v>LAS</v>
      </c>
      <c r="O5374">
        <f>INDEX(RoutesPivot[Distance],MATCH($C5374,RoutesPivot[[RouteID]:[RouteID]],0))</f>
        <v>1100</v>
      </c>
      <c r="P5374">
        <f>INDEX(RoutesPivot[ListPrice],MATCH($C5374,RoutesPivot[[RouteID]:[RouteID]],0))</f>
        <v>275</v>
      </c>
      <c r="Q5374" t="str">
        <f>INDEX(AirportPivot[AirportName],MATCH($N5374,AirportPivot[[AirportID]:[AirportID]],0))</f>
        <v>McCarran International</v>
      </c>
      <c r="R5374">
        <f>INDEX(AirportPivot[Gates (number of available)],MATCH($N5374,AirportPivot[[AirportID]:[AirportID]],0))</f>
        <v>68</v>
      </c>
    </row>
    <row r="5375" spans="1:18" x14ac:dyDescent="0.25">
      <c r="A5375" s="3" t="s">
        <v>5407</v>
      </c>
      <c r="B5375" s="12">
        <v>41852</v>
      </c>
      <c r="C5375" s="4" t="s">
        <v>25</v>
      </c>
      <c r="D5375" s="4">
        <v>2.1</v>
      </c>
      <c r="E5375" s="4">
        <v>91</v>
      </c>
      <c r="F5375" s="5">
        <v>0.29166666666666669</v>
      </c>
      <c r="G5375" s="6">
        <v>220</v>
      </c>
      <c r="H5375" s="7">
        <v>40700</v>
      </c>
      <c r="I5375" s="7">
        <f>FlightsPivot[[#This Row],[Total Fare]]*10%</f>
        <v>4070</v>
      </c>
      <c r="J5375" s="7">
        <f>FlightsPivot[[#This Row],[Total Fare]]+FlightsPivot[[#This Row],[10% tax ]]</f>
        <v>44770</v>
      </c>
      <c r="K5375" s="4">
        <v>8</v>
      </c>
      <c r="L5375" s="4">
        <v>2014</v>
      </c>
      <c r="M5375" t="str">
        <f>INDEX(RoutesPivot[DepAirport],MATCH($C5375,RoutesPivot[[RouteID]:[RouteID]],0))</f>
        <v>ORD</v>
      </c>
      <c r="N5375" t="str">
        <f>INDEX(RoutesPivot[AirportID],MATCH($C5375,RoutesPivot[[RouteID]:[RouteID]],0))</f>
        <v>DFW</v>
      </c>
      <c r="O5375">
        <f>INDEX(RoutesPivot[Distance],MATCH($C5375,RoutesPivot[[RouteID]:[RouteID]],0))</f>
        <v>700</v>
      </c>
      <c r="P5375">
        <f>INDEX(RoutesPivot[ListPrice],MATCH($C5375,RoutesPivot[[RouteID]:[RouteID]],0))</f>
        <v>200</v>
      </c>
      <c r="Q5375" t="str">
        <f>INDEX(AirportPivot[AirportName],MATCH($N5375,AirportPivot[[AirportID]:[AirportID]],0))</f>
        <v>Dallas/Fort Worth International</v>
      </c>
      <c r="R5375">
        <f>INDEX(AirportPivot[Gates (number of available)],MATCH($N5375,AirportPivot[[AirportID]:[AirportID]],0))</f>
        <v>130</v>
      </c>
    </row>
    <row r="5376" spans="1:18" x14ac:dyDescent="0.25">
      <c r="A5376" s="3" t="s">
        <v>5408</v>
      </c>
      <c r="B5376" s="12">
        <v>42146</v>
      </c>
      <c r="C5376" s="4" t="s">
        <v>25</v>
      </c>
      <c r="D5376" s="4">
        <v>2.2000000000000002</v>
      </c>
      <c r="E5376" s="4">
        <v>8</v>
      </c>
      <c r="F5376" s="5">
        <v>0.60416666666666663</v>
      </c>
      <c r="G5376" s="6">
        <v>200</v>
      </c>
      <c r="H5376" s="7">
        <v>37000</v>
      </c>
      <c r="I5376" s="7">
        <f>FlightsPivot[[#This Row],[Total Fare]]*10%</f>
        <v>3700</v>
      </c>
      <c r="J5376" s="7">
        <f>FlightsPivot[[#This Row],[Total Fare]]+FlightsPivot[[#This Row],[10% tax ]]</f>
        <v>40700</v>
      </c>
      <c r="K5376" s="4">
        <v>5</v>
      </c>
      <c r="L5376" s="4">
        <v>2015</v>
      </c>
      <c r="M5376" t="str">
        <f>INDEX(RoutesPivot[DepAirport],MATCH($C5376,RoutesPivot[[RouteID]:[RouteID]],0))</f>
        <v>ORD</v>
      </c>
      <c r="N5376" t="str">
        <f>INDEX(RoutesPivot[AirportID],MATCH($C5376,RoutesPivot[[RouteID]:[RouteID]],0))</f>
        <v>DFW</v>
      </c>
      <c r="O5376">
        <f>INDEX(RoutesPivot[Distance],MATCH($C5376,RoutesPivot[[RouteID]:[RouteID]],0))</f>
        <v>700</v>
      </c>
      <c r="P5376">
        <f>INDEX(RoutesPivot[ListPrice],MATCH($C5376,RoutesPivot[[RouteID]:[RouteID]],0))</f>
        <v>200</v>
      </c>
      <c r="Q5376" t="str">
        <f>INDEX(AirportPivot[AirportName],MATCH($N5376,AirportPivot[[AirportID]:[AirportID]],0))</f>
        <v>Dallas/Fort Worth International</v>
      </c>
      <c r="R5376">
        <f>INDEX(AirportPivot[Gates (number of available)],MATCH($N5376,AirportPivot[[AirportID]:[AirportID]],0))</f>
        <v>130</v>
      </c>
    </row>
    <row r="5377" spans="1:18" x14ac:dyDescent="0.25">
      <c r="A5377" s="3" t="s">
        <v>5409</v>
      </c>
      <c r="B5377" s="12">
        <v>41865</v>
      </c>
      <c r="C5377" s="4" t="s">
        <v>33</v>
      </c>
      <c r="D5377" s="4">
        <v>2.8</v>
      </c>
      <c r="E5377" s="4">
        <v>24</v>
      </c>
      <c r="F5377" s="5">
        <v>0.75</v>
      </c>
      <c r="G5377" s="6">
        <v>412.5</v>
      </c>
      <c r="H5377" s="7">
        <v>76312.5</v>
      </c>
      <c r="I5377" s="7">
        <f>FlightsPivot[[#This Row],[Total Fare]]*10%</f>
        <v>7631.25</v>
      </c>
      <c r="J5377" s="7">
        <f>FlightsPivot[[#This Row],[Total Fare]]+FlightsPivot[[#This Row],[10% tax ]]</f>
        <v>83943.75</v>
      </c>
      <c r="K5377" s="4">
        <v>8</v>
      </c>
      <c r="L5377" s="4">
        <v>2014</v>
      </c>
      <c r="M5377" t="str">
        <f>INDEX(RoutesPivot[DepAirport],MATCH($C5377,RoutesPivot[[RouteID]:[RouteID]],0))</f>
        <v>ORD</v>
      </c>
      <c r="N5377" t="str">
        <f>INDEX(RoutesPivot[AirportID],MATCH($C5377,RoutesPivot[[RouteID]:[RouteID]],0))</f>
        <v>SFO</v>
      </c>
      <c r="O5377">
        <f>INDEX(RoutesPivot[Distance],MATCH($C5377,RoutesPivot[[RouteID]:[RouteID]],0))</f>
        <v>1600</v>
      </c>
      <c r="P5377">
        <f>INDEX(RoutesPivot[ListPrice],MATCH($C5377,RoutesPivot[[RouteID]:[RouteID]],0))</f>
        <v>375</v>
      </c>
      <c r="Q5377" t="str">
        <f>INDEX(AirportPivot[AirportName],MATCH($N5377,AirportPivot[[AirportID]:[AirportID]],0))</f>
        <v>San Francisco International</v>
      </c>
      <c r="R5377">
        <f>INDEX(AirportPivot[Gates (number of available)],MATCH($N5377,AirportPivot[[AirportID]:[AirportID]],0))</f>
        <v>70</v>
      </c>
    </row>
    <row r="5378" spans="1:18" x14ac:dyDescent="0.25">
      <c r="A5378" s="3" t="s">
        <v>5410</v>
      </c>
      <c r="B5378" s="12">
        <v>42106</v>
      </c>
      <c r="C5378" s="4" t="s">
        <v>17</v>
      </c>
      <c r="D5378" s="4">
        <v>4.5999999999999996</v>
      </c>
      <c r="E5378" s="4">
        <v>116</v>
      </c>
      <c r="F5378" s="5">
        <v>0.79166666666666663</v>
      </c>
      <c r="G5378" s="6">
        <v>350</v>
      </c>
      <c r="H5378" s="7">
        <v>64750</v>
      </c>
      <c r="I5378" s="7">
        <f>FlightsPivot[[#This Row],[Total Fare]]*10%</f>
        <v>6475</v>
      </c>
      <c r="J5378" s="7">
        <f>FlightsPivot[[#This Row],[Total Fare]]+FlightsPivot[[#This Row],[10% tax ]]</f>
        <v>71225</v>
      </c>
      <c r="K5378" s="4">
        <v>4</v>
      </c>
      <c r="L5378" s="4">
        <v>2015</v>
      </c>
      <c r="M5378" t="str">
        <f>INDEX(RoutesPivot[DepAirport],MATCH($C5378,RoutesPivot[[RouteID]:[RouteID]],0))</f>
        <v>ORD</v>
      </c>
      <c r="N5378" t="str">
        <f>INDEX(RoutesPivot[AirportID],MATCH($C5378,RoutesPivot[[RouteID]:[RouteID]],0))</f>
        <v>LAX</v>
      </c>
      <c r="O5378">
        <f>INDEX(RoutesPivot[Distance],MATCH($C5378,RoutesPivot[[RouteID]:[RouteID]],0))</f>
        <v>1518</v>
      </c>
      <c r="P5378">
        <f>INDEX(RoutesPivot[ListPrice],MATCH($C5378,RoutesPivot[[RouteID]:[RouteID]],0))</f>
        <v>350</v>
      </c>
      <c r="Q5378" t="str">
        <f>INDEX(AirportPivot[AirportName],MATCH($N5378,AirportPivot[[AirportID]:[AirportID]],0))</f>
        <v>Los Angeles International</v>
      </c>
      <c r="R5378">
        <f>INDEX(AirportPivot[Gates (number of available)],MATCH($N5378,AirportPivot[[AirportID]:[AirportID]],0))</f>
        <v>86</v>
      </c>
    </row>
    <row r="5379" spans="1:18" x14ac:dyDescent="0.25">
      <c r="A5379" s="3" t="s">
        <v>5411</v>
      </c>
      <c r="B5379" s="12">
        <v>41774</v>
      </c>
      <c r="C5379" s="4" t="s">
        <v>33</v>
      </c>
      <c r="D5379" s="4">
        <v>1.6</v>
      </c>
      <c r="E5379" s="4">
        <v>89</v>
      </c>
      <c r="F5379" s="5">
        <v>0.70833333333333337</v>
      </c>
      <c r="G5379" s="6">
        <v>375</v>
      </c>
      <c r="H5379" s="7">
        <v>67875</v>
      </c>
      <c r="I5379" s="7">
        <f>FlightsPivot[[#This Row],[Total Fare]]*10%</f>
        <v>6787.5</v>
      </c>
      <c r="J5379" s="7">
        <f>FlightsPivot[[#This Row],[Total Fare]]+FlightsPivot[[#This Row],[10% tax ]]</f>
        <v>74662.5</v>
      </c>
      <c r="K5379" s="4">
        <v>5</v>
      </c>
      <c r="L5379" s="4">
        <v>2014</v>
      </c>
      <c r="M5379" t="str">
        <f>INDEX(RoutesPivot[DepAirport],MATCH($C5379,RoutesPivot[[RouteID]:[RouteID]],0))</f>
        <v>ORD</v>
      </c>
      <c r="N5379" t="str">
        <f>INDEX(RoutesPivot[AirportID],MATCH($C5379,RoutesPivot[[RouteID]:[RouteID]],0))</f>
        <v>SFO</v>
      </c>
      <c r="O5379">
        <f>INDEX(RoutesPivot[Distance],MATCH($C5379,RoutesPivot[[RouteID]:[RouteID]],0))</f>
        <v>1600</v>
      </c>
      <c r="P5379">
        <f>INDEX(RoutesPivot[ListPrice],MATCH($C5379,RoutesPivot[[RouteID]:[RouteID]],0))</f>
        <v>375</v>
      </c>
      <c r="Q5379" t="str">
        <f>INDEX(AirportPivot[AirportName],MATCH($N5379,AirportPivot[[AirportID]:[AirportID]],0))</f>
        <v>San Francisco International</v>
      </c>
      <c r="R5379">
        <f>INDEX(AirportPivot[Gates (number of available)],MATCH($N5379,AirportPivot[[AirportID]:[AirportID]],0))</f>
        <v>70</v>
      </c>
    </row>
    <row r="5380" spans="1:18" x14ac:dyDescent="0.25">
      <c r="A5380" s="3" t="s">
        <v>5412</v>
      </c>
      <c r="B5380" s="12">
        <v>41921</v>
      </c>
      <c r="C5380" s="4" t="s">
        <v>27</v>
      </c>
      <c r="D5380" s="4">
        <v>6.7</v>
      </c>
      <c r="E5380" s="4">
        <v>140</v>
      </c>
      <c r="F5380" s="5">
        <v>0.75</v>
      </c>
      <c r="G5380" s="6">
        <v>200</v>
      </c>
      <c r="H5380" s="7">
        <v>37000</v>
      </c>
      <c r="I5380" s="7">
        <f>FlightsPivot[[#This Row],[Total Fare]]*10%</f>
        <v>3700</v>
      </c>
      <c r="J5380" s="7">
        <f>FlightsPivot[[#This Row],[Total Fare]]+FlightsPivot[[#This Row],[10% tax ]]</f>
        <v>40700</v>
      </c>
      <c r="K5380" s="4">
        <v>10</v>
      </c>
      <c r="L5380" s="4">
        <v>2014</v>
      </c>
      <c r="M5380" t="str">
        <f>INDEX(RoutesPivot[DepAirport],MATCH($C5380,RoutesPivot[[RouteID]:[RouteID]],0))</f>
        <v>ORD</v>
      </c>
      <c r="N5380" t="str">
        <f>INDEX(RoutesPivot[AirportID],MATCH($C5380,RoutesPivot[[RouteID]:[RouteID]],0))</f>
        <v>ATL</v>
      </c>
      <c r="O5380">
        <f>INDEX(RoutesPivot[Distance],MATCH($C5380,RoutesPivot[[RouteID]:[RouteID]],0))</f>
        <v>510</v>
      </c>
      <c r="P5380">
        <f>INDEX(RoutesPivot[ListPrice],MATCH($C5380,RoutesPivot[[RouteID]:[RouteID]],0))</f>
        <v>200</v>
      </c>
      <c r="Q5380" t="str">
        <f>INDEX(AirportPivot[AirportName],MATCH($N5380,AirportPivot[[AirportID]:[AirportID]],0))</f>
        <v>Hartsfield-Jackson Atlanta International</v>
      </c>
      <c r="R5380">
        <f>INDEX(AirportPivot[Gates (number of available)],MATCH($N5380,AirportPivot[[AirportID]:[AirportID]],0))</f>
        <v>100</v>
      </c>
    </row>
    <row r="5381" spans="1:18" x14ac:dyDescent="0.25">
      <c r="A5381" s="3" t="s">
        <v>5413</v>
      </c>
      <c r="B5381" s="12">
        <v>41798</v>
      </c>
      <c r="C5381" s="4" t="s">
        <v>23</v>
      </c>
      <c r="D5381" s="4">
        <v>2.1</v>
      </c>
      <c r="E5381" s="4">
        <v>158</v>
      </c>
      <c r="F5381" s="5">
        <v>0.33333333333333331</v>
      </c>
      <c r="G5381" s="6">
        <v>330</v>
      </c>
      <c r="H5381" s="7">
        <v>54450</v>
      </c>
      <c r="I5381" s="7">
        <f>FlightsPivot[[#This Row],[Total Fare]]*10%</f>
        <v>5445</v>
      </c>
      <c r="J5381" s="7">
        <f>FlightsPivot[[#This Row],[Total Fare]]+FlightsPivot[[#This Row],[10% tax ]]</f>
        <v>59895</v>
      </c>
      <c r="K5381" s="4">
        <v>6</v>
      </c>
      <c r="L5381" s="4">
        <v>2014</v>
      </c>
      <c r="M5381" t="str">
        <f>INDEX(RoutesPivot[DepAirport],MATCH($C5381,RoutesPivot[[RouteID]:[RouteID]],0))</f>
        <v>ORD</v>
      </c>
      <c r="N5381" t="str">
        <f>INDEX(RoutesPivot[AirportID],MATCH($C5381,RoutesPivot[[RouteID]:[RouteID]],0))</f>
        <v>DEN</v>
      </c>
      <c r="O5381">
        <f>INDEX(RoutesPivot[Distance],MATCH($C5381,RoutesPivot[[RouteID]:[RouteID]],0))</f>
        <v>800</v>
      </c>
      <c r="P5381">
        <f>INDEX(RoutesPivot[ListPrice],MATCH($C5381,RoutesPivot[[RouteID]:[RouteID]],0))</f>
        <v>300</v>
      </c>
      <c r="Q5381" t="str">
        <f>INDEX(AirportPivot[AirportName],MATCH($N5381,AirportPivot[[AirportID]:[AirportID]],0))</f>
        <v>Denver International</v>
      </c>
      <c r="R5381">
        <f>INDEX(AirportPivot[Gates (number of available)],MATCH($N5381,AirportPivot[[AirportID]:[AirportID]],0))</f>
        <v>75</v>
      </c>
    </row>
    <row r="5382" spans="1:18" x14ac:dyDescent="0.25">
      <c r="A5382" s="3" t="s">
        <v>5414</v>
      </c>
      <c r="B5382" s="12">
        <v>41813</v>
      </c>
      <c r="C5382" s="4" t="s">
        <v>25</v>
      </c>
      <c r="D5382" s="4">
        <v>1.3</v>
      </c>
      <c r="E5382" s="4">
        <v>145</v>
      </c>
      <c r="F5382" s="5">
        <v>0.72916666666666663</v>
      </c>
      <c r="G5382" s="6">
        <v>220</v>
      </c>
      <c r="H5382" s="7">
        <v>40700</v>
      </c>
      <c r="I5382" s="7">
        <f>FlightsPivot[[#This Row],[Total Fare]]*10%</f>
        <v>4070</v>
      </c>
      <c r="J5382" s="7">
        <f>FlightsPivot[[#This Row],[Total Fare]]+FlightsPivot[[#This Row],[10% tax ]]</f>
        <v>44770</v>
      </c>
      <c r="K5382" s="4">
        <v>6</v>
      </c>
      <c r="L5382" s="4">
        <v>2014</v>
      </c>
      <c r="M5382" t="str">
        <f>INDEX(RoutesPivot[DepAirport],MATCH($C5382,RoutesPivot[[RouteID]:[RouteID]],0))</f>
        <v>ORD</v>
      </c>
      <c r="N5382" t="str">
        <f>INDEX(RoutesPivot[AirportID],MATCH($C5382,RoutesPivot[[RouteID]:[RouteID]],0))</f>
        <v>DFW</v>
      </c>
      <c r="O5382">
        <f>INDEX(RoutesPivot[Distance],MATCH($C5382,RoutesPivot[[RouteID]:[RouteID]],0))</f>
        <v>700</v>
      </c>
      <c r="P5382">
        <f>INDEX(RoutesPivot[ListPrice],MATCH($C5382,RoutesPivot[[RouteID]:[RouteID]],0))</f>
        <v>200</v>
      </c>
      <c r="Q5382" t="str">
        <f>INDEX(AirportPivot[AirportName],MATCH($N5382,AirportPivot[[AirportID]:[AirportID]],0))</f>
        <v>Dallas/Fort Worth International</v>
      </c>
      <c r="R5382">
        <f>INDEX(AirportPivot[Gates (number of available)],MATCH($N5382,AirportPivot[[AirportID]:[AirportID]],0))</f>
        <v>130</v>
      </c>
    </row>
    <row r="5383" spans="1:18" x14ac:dyDescent="0.25">
      <c r="A5383" s="3" t="s">
        <v>5415</v>
      </c>
      <c r="B5383" s="12">
        <v>41927</v>
      </c>
      <c r="C5383" s="4" t="s">
        <v>13</v>
      </c>
      <c r="D5383" s="4">
        <v>1.7</v>
      </c>
      <c r="E5383" s="4">
        <v>17</v>
      </c>
      <c r="F5383" s="5">
        <v>0.75</v>
      </c>
      <c r="G5383" s="6">
        <v>250</v>
      </c>
      <c r="H5383" s="7">
        <v>46250</v>
      </c>
      <c r="I5383" s="7">
        <f>FlightsPivot[[#This Row],[Total Fare]]*10%</f>
        <v>4625</v>
      </c>
      <c r="J5383" s="7">
        <f>FlightsPivot[[#This Row],[Total Fare]]+FlightsPivot[[#This Row],[10% tax ]]</f>
        <v>50875</v>
      </c>
      <c r="K5383" s="4">
        <v>10</v>
      </c>
      <c r="L5383" s="4">
        <v>2014</v>
      </c>
      <c r="M5383" t="str">
        <f>INDEX(RoutesPivot[DepAirport],MATCH($C5383,RoutesPivot[[RouteID]:[RouteID]],0))</f>
        <v>ORD</v>
      </c>
      <c r="N5383" t="str">
        <f>INDEX(RoutesPivot[AirportID],MATCH($C5383,RoutesPivot[[RouteID]:[RouteID]],0))</f>
        <v>JFK</v>
      </c>
      <c r="O5383">
        <f>INDEX(RoutesPivot[Distance],MATCH($C5383,RoutesPivot[[RouteID]:[RouteID]],0))</f>
        <v>619</v>
      </c>
      <c r="P5383">
        <f>INDEX(RoutesPivot[ListPrice],MATCH($C5383,RoutesPivot[[RouteID]:[RouteID]],0))</f>
        <v>250</v>
      </c>
      <c r="Q5383" t="str">
        <f>INDEX(AirportPivot[AirportName],MATCH($N5383,AirportPivot[[AirportID]:[AirportID]],0))</f>
        <v>John F Kennedy International</v>
      </c>
      <c r="R5383">
        <f>INDEX(AirportPivot[Gates (number of available)],MATCH($N5383,AirportPivot[[AirportID]:[AirportID]],0))</f>
        <v>120</v>
      </c>
    </row>
    <row r="5384" spans="1:18" x14ac:dyDescent="0.25">
      <c r="A5384" s="3" t="s">
        <v>5416</v>
      </c>
      <c r="B5384" s="12">
        <v>41975</v>
      </c>
      <c r="C5384" s="4" t="s">
        <v>98</v>
      </c>
      <c r="D5384" s="4">
        <v>0.5</v>
      </c>
      <c r="E5384" s="4">
        <v>135</v>
      </c>
      <c r="F5384" s="5">
        <v>0.70833333333333337</v>
      </c>
      <c r="G5384" s="6">
        <v>275</v>
      </c>
      <c r="H5384" s="7">
        <v>50875</v>
      </c>
      <c r="I5384" s="7">
        <f>FlightsPivot[[#This Row],[Total Fare]]*10%</f>
        <v>5087.5</v>
      </c>
      <c r="J5384" s="7">
        <f>FlightsPivot[[#This Row],[Total Fare]]+FlightsPivot[[#This Row],[10% tax ]]</f>
        <v>55962.5</v>
      </c>
      <c r="K5384" s="4">
        <v>12</v>
      </c>
      <c r="L5384" s="4">
        <v>2014</v>
      </c>
      <c r="M5384" t="str">
        <f>INDEX(RoutesPivot[DepAirport],MATCH($C5384,RoutesPivot[[RouteID]:[RouteID]],0))</f>
        <v>ORD</v>
      </c>
      <c r="N5384" t="str">
        <f>INDEX(RoutesPivot[AirportID],MATCH($C5384,RoutesPivot[[RouteID]:[RouteID]],0))</f>
        <v>PHL</v>
      </c>
      <c r="O5384">
        <f>INDEX(RoutesPivot[Distance],MATCH($C5384,RoutesPivot[[RouteID]:[RouteID]],0))</f>
        <v>580</v>
      </c>
      <c r="P5384">
        <f>INDEX(RoutesPivot[ListPrice],MATCH($C5384,RoutesPivot[[RouteID]:[RouteID]],0))</f>
        <v>275</v>
      </c>
      <c r="Q5384" t="str">
        <f>INDEX(AirportPivot[AirportName],MATCH($N5384,AirportPivot[[AirportID]:[AirportID]],0))</f>
        <v>Philadelphia International</v>
      </c>
      <c r="R5384">
        <f>INDEX(AirportPivot[Gates (number of available)],MATCH($N5384,AirportPivot[[AirportID]:[AirportID]],0))</f>
        <v>89</v>
      </c>
    </row>
    <row r="5385" spans="1:18" x14ac:dyDescent="0.25">
      <c r="A5385" s="3" t="s">
        <v>5417</v>
      </c>
      <c r="B5385" s="12">
        <v>41643</v>
      </c>
      <c r="C5385" s="4" t="s">
        <v>13</v>
      </c>
      <c r="D5385" s="4">
        <v>2.1</v>
      </c>
      <c r="E5385" s="4">
        <v>130</v>
      </c>
      <c r="F5385" s="5">
        <v>0.39583333333333331</v>
      </c>
      <c r="G5385" s="6">
        <v>250</v>
      </c>
      <c r="H5385" s="7">
        <v>46250</v>
      </c>
      <c r="I5385" s="7">
        <f>FlightsPivot[[#This Row],[Total Fare]]*10%</f>
        <v>4625</v>
      </c>
      <c r="J5385" s="7">
        <f>FlightsPivot[[#This Row],[Total Fare]]+FlightsPivot[[#This Row],[10% tax ]]</f>
        <v>50875</v>
      </c>
      <c r="K5385" s="4">
        <v>1</v>
      </c>
      <c r="L5385" s="4">
        <v>2014</v>
      </c>
      <c r="M5385" t="str">
        <f>INDEX(RoutesPivot[DepAirport],MATCH($C5385,RoutesPivot[[RouteID]:[RouteID]],0))</f>
        <v>ORD</v>
      </c>
      <c r="N5385" t="str">
        <f>INDEX(RoutesPivot[AirportID],MATCH($C5385,RoutesPivot[[RouteID]:[RouteID]],0))</f>
        <v>JFK</v>
      </c>
      <c r="O5385">
        <f>INDEX(RoutesPivot[Distance],MATCH($C5385,RoutesPivot[[RouteID]:[RouteID]],0))</f>
        <v>619</v>
      </c>
      <c r="P5385">
        <f>INDEX(RoutesPivot[ListPrice],MATCH($C5385,RoutesPivot[[RouteID]:[RouteID]],0))</f>
        <v>250</v>
      </c>
      <c r="Q5385" t="str">
        <f>INDEX(AirportPivot[AirportName],MATCH($N5385,AirportPivot[[AirportID]:[AirportID]],0))</f>
        <v>John F Kennedy International</v>
      </c>
      <c r="R5385">
        <f>INDEX(AirportPivot[Gates (number of available)],MATCH($N5385,AirportPivot[[AirportID]:[AirportID]],0))</f>
        <v>120</v>
      </c>
    </row>
    <row r="5386" spans="1:18" x14ac:dyDescent="0.25">
      <c r="A5386" s="3" t="s">
        <v>5418</v>
      </c>
      <c r="B5386" s="12">
        <v>42126</v>
      </c>
      <c r="C5386" s="4" t="s">
        <v>53</v>
      </c>
      <c r="D5386" s="4">
        <v>2.7</v>
      </c>
      <c r="E5386" s="4">
        <v>24</v>
      </c>
      <c r="F5386" s="5">
        <v>0.66666666666666663</v>
      </c>
      <c r="G5386" s="6">
        <v>300</v>
      </c>
      <c r="H5386" s="7">
        <v>55500</v>
      </c>
      <c r="I5386" s="7">
        <f>FlightsPivot[[#This Row],[Total Fare]]*10%</f>
        <v>5550</v>
      </c>
      <c r="J5386" s="7">
        <f>FlightsPivot[[#This Row],[Total Fare]]+FlightsPivot[[#This Row],[10% tax ]]</f>
        <v>61050</v>
      </c>
      <c r="K5386" s="4">
        <v>5</v>
      </c>
      <c r="L5386" s="4">
        <v>2015</v>
      </c>
      <c r="M5386" t="str">
        <f>INDEX(RoutesPivot[DepAirport],MATCH($C5386,RoutesPivot[[RouteID]:[RouteID]],0))</f>
        <v>ORD</v>
      </c>
      <c r="N5386" t="str">
        <f>INDEX(RoutesPivot[AirportID],MATCH($C5386,RoutesPivot[[RouteID]:[RouteID]],0))</f>
        <v>FLL</v>
      </c>
      <c r="O5386">
        <f>INDEX(RoutesPivot[Distance],MATCH($C5386,RoutesPivot[[RouteID]:[RouteID]],0))</f>
        <v>940</v>
      </c>
      <c r="P5386">
        <f>INDEX(RoutesPivot[ListPrice],MATCH($C5386,RoutesPivot[[RouteID]:[RouteID]],0))</f>
        <v>300</v>
      </c>
      <c r="Q5386" t="str">
        <f>INDEX(AirportPivot[AirportName],MATCH($N5386,AirportPivot[[AirportID]:[AirportID]],0))</f>
        <v>Fort Lauderdale/Hollywood International</v>
      </c>
      <c r="R5386">
        <f>INDEX(AirportPivot[Gates (number of available)],MATCH($N5386,AirportPivot[[AirportID]:[AirportID]],0))</f>
        <v>55</v>
      </c>
    </row>
    <row r="5387" spans="1:18" x14ac:dyDescent="0.25">
      <c r="A5387" s="3" t="s">
        <v>5419</v>
      </c>
      <c r="B5387" s="12">
        <v>41718</v>
      </c>
      <c r="C5387" s="4" t="s">
        <v>23</v>
      </c>
      <c r="D5387" s="4">
        <v>2.5</v>
      </c>
      <c r="E5387" s="4">
        <v>138</v>
      </c>
      <c r="F5387" s="5">
        <v>0.29166666666666669</v>
      </c>
      <c r="G5387" s="6">
        <v>300</v>
      </c>
      <c r="H5387" s="7">
        <v>55500</v>
      </c>
      <c r="I5387" s="7">
        <f>FlightsPivot[[#This Row],[Total Fare]]*10%</f>
        <v>5550</v>
      </c>
      <c r="J5387" s="7">
        <f>FlightsPivot[[#This Row],[Total Fare]]+FlightsPivot[[#This Row],[10% tax ]]</f>
        <v>61050</v>
      </c>
      <c r="K5387" s="4">
        <v>3</v>
      </c>
      <c r="L5387" s="4">
        <v>2014</v>
      </c>
      <c r="M5387" t="str">
        <f>INDEX(RoutesPivot[DepAirport],MATCH($C5387,RoutesPivot[[RouteID]:[RouteID]],0))</f>
        <v>ORD</v>
      </c>
      <c r="N5387" t="str">
        <f>INDEX(RoutesPivot[AirportID],MATCH($C5387,RoutesPivot[[RouteID]:[RouteID]],0))</f>
        <v>DEN</v>
      </c>
      <c r="O5387">
        <f>INDEX(RoutesPivot[Distance],MATCH($C5387,RoutesPivot[[RouteID]:[RouteID]],0))</f>
        <v>800</v>
      </c>
      <c r="P5387">
        <f>INDEX(RoutesPivot[ListPrice],MATCH($C5387,RoutesPivot[[RouteID]:[RouteID]],0))</f>
        <v>300</v>
      </c>
      <c r="Q5387" t="str">
        <f>INDEX(AirportPivot[AirportName],MATCH($N5387,AirportPivot[[AirportID]:[AirportID]],0))</f>
        <v>Denver International</v>
      </c>
      <c r="R5387">
        <f>INDEX(AirportPivot[Gates (number of available)],MATCH($N5387,AirportPivot[[AirportID]:[AirportID]],0))</f>
        <v>75</v>
      </c>
    </row>
    <row r="5388" spans="1:18" x14ac:dyDescent="0.25">
      <c r="A5388" s="3" t="s">
        <v>5420</v>
      </c>
      <c r="B5388" s="12">
        <v>41767</v>
      </c>
      <c r="C5388" s="4" t="s">
        <v>17</v>
      </c>
      <c r="D5388" s="4">
        <v>3.6</v>
      </c>
      <c r="E5388" s="4">
        <v>102</v>
      </c>
      <c r="F5388" s="5">
        <v>0.79166666666666663</v>
      </c>
      <c r="G5388" s="6">
        <v>350</v>
      </c>
      <c r="H5388" s="7">
        <v>64750</v>
      </c>
      <c r="I5388" s="7">
        <f>FlightsPivot[[#This Row],[Total Fare]]*10%</f>
        <v>6475</v>
      </c>
      <c r="J5388" s="7">
        <f>FlightsPivot[[#This Row],[Total Fare]]+FlightsPivot[[#This Row],[10% tax ]]</f>
        <v>71225</v>
      </c>
      <c r="K5388" s="4">
        <v>5</v>
      </c>
      <c r="L5388" s="4">
        <v>2014</v>
      </c>
      <c r="M5388" t="str">
        <f>INDEX(RoutesPivot[DepAirport],MATCH($C5388,RoutesPivot[[RouteID]:[RouteID]],0))</f>
        <v>ORD</v>
      </c>
      <c r="N5388" t="str">
        <f>INDEX(RoutesPivot[AirportID],MATCH($C5388,RoutesPivot[[RouteID]:[RouteID]],0))</f>
        <v>LAX</v>
      </c>
      <c r="O5388">
        <f>INDEX(RoutesPivot[Distance],MATCH($C5388,RoutesPivot[[RouteID]:[RouteID]],0))</f>
        <v>1518</v>
      </c>
      <c r="P5388">
        <f>INDEX(RoutesPivot[ListPrice],MATCH($C5388,RoutesPivot[[RouteID]:[RouteID]],0))</f>
        <v>350</v>
      </c>
      <c r="Q5388" t="str">
        <f>INDEX(AirportPivot[AirportName],MATCH($N5388,AirportPivot[[AirportID]:[AirportID]],0))</f>
        <v>Los Angeles International</v>
      </c>
      <c r="R5388">
        <f>INDEX(AirportPivot[Gates (number of available)],MATCH($N5388,AirportPivot[[AirportID]:[AirportID]],0))</f>
        <v>86</v>
      </c>
    </row>
    <row r="5389" spans="1:18" x14ac:dyDescent="0.25">
      <c r="A5389" s="3" t="s">
        <v>5421</v>
      </c>
      <c r="B5389" s="12">
        <v>41847</v>
      </c>
      <c r="C5389" s="4" t="s">
        <v>23</v>
      </c>
      <c r="D5389" s="4">
        <v>2.1</v>
      </c>
      <c r="E5389" s="4">
        <v>18</v>
      </c>
      <c r="F5389" s="5">
        <v>0.875</v>
      </c>
      <c r="G5389" s="6">
        <v>330</v>
      </c>
      <c r="H5389" s="7">
        <v>61050</v>
      </c>
      <c r="I5389" s="7">
        <f>FlightsPivot[[#This Row],[Total Fare]]*10%</f>
        <v>6105</v>
      </c>
      <c r="J5389" s="7">
        <f>FlightsPivot[[#This Row],[Total Fare]]+FlightsPivot[[#This Row],[10% tax ]]</f>
        <v>67155</v>
      </c>
      <c r="K5389" s="4">
        <v>7</v>
      </c>
      <c r="L5389" s="4">
        <v>2014</v>
      </c>
      <c r="M5389" t="str">
        <f>INDEX(RoutesPivot[DepAirport],MATCH($C5389,RoutesPivot[[RouteID]:[RouteID]],0))</f>
        <v>ORD</v>
      </c>
      <c r="N5389" t="str">
        <f>INDEX(RoutesPivot[AirportID],MATCH($C5389,RoutesPivot[[RouteID]:[RouteID]],0))</f>
        <v>DEN</v>
      </c>
      <c r="O5389">
        <f>INDEX(RoutesPivot[Distance],MATCH($C5389,RoutesPivot[[RouteID]:[RouteID]],0))</f>
        <v>800</v>
      </c>
      <c r="P5389">
        <f>INDEX(RoutesPivot[ListPrice],MATCH($C5389,RoutesPivot[[RouteID]:[RouteID]],0))</f>
        <v>300</v>
      </c>
      <c r="Q5389" t="str">
        <f>INDEX(AirportPivot[AirportName],MATCH($N5389,AirportPivot[[AirportID]:[AirportID]],0))</f>
        <v>Denver International</v>
      </c>
      <c r="R5389">
        <f>INDEX(AirportPivot[Gates (number of available)],MATCH($N5389,AirportPivot[[AirportID]:[AirportID]],0))</f>
        <v>75</v>
      </c>
    </row>
    <row r="5390" spans="1:18" x14ac:dyDescent="0.25">
      <c r="A5390" s="3" t="s">
        <v>5422</v>
      </c>
      <c r="B5390" s="12">
        <v>42345</v>
      </c>
      <c r="C5390" s="4" t="s">
        <v>40</v>
      </c>
      <c r="D5390" s="4">
        <v>1.3</v>
      </c>
      <c r="E5390" s="4">
        <v>131</v>
      </c>
      <c r="F5390" s="5">
        <v>0.29166666666666669</v>
      </c>
      <c r="G5390" s="6">
        <v>115</v>
      </c>
      <c r="H5390" s="7">
        <v>21275</v>
      </c>
      <c r="I5390" s="7">
        <f>FlightsPivot[[#This Row],[Total Fare]]*10%</f>
        <v>2127.5</v>
      </c>
      <c r="J5390" s="7">
        <f>FlightsPivot[[#This Row],[Total Fare]]+FlightsPivot[[#This Row],[10% tax ]]</f>
        <v>23402.5</v>
      </c>
      <c r="K5390" s="4">
        <v>12</v>
      </c>
      <c r="L5390" s="4">
        <v>2015</v>
      </c>
      <c r="M5390" t="str">
        <f>INDEX(RoutesPivot[DepAirport],MATCH($C5390,RoutesPivot[[RouteID]:[RouteID]],0))</f>
        <v>ORD</v>
      </c>
      <c r="N5390" t="str">
        <f>INDEX(RoutesPivot[AirportID],MATCH($C5390,RoutesPivot[[RouteID]:[RouteID]],0))</f>
        <v>MSP</v>
      </c>
      <c r="O5390">
        <f>INDEX(RoutesPivot[Distance],MATCH($C5390,RoutesPivot[[RouteID]:[RouteID]],0))</f>
        <v>300</v>
      </c>
      <c r="P5390">
        <f>INDEX(RoutesPivot[ListPrice],MATCH($C5390,RoutesPivot[[RouteID]:[RouteID]],0))</f>
        <v>115</v>
      </c>
      <c r="Q5390" t="str">
        <f>INDEX(AirportPivot[AirportName],MATCH($N5390,AirportPivot[[AirportID]:[AirportID]],0))</f>
        <v>Minneapolis-St Paul International/Wold-Chamberlain</v>
      </c>
      <c r="R5390">
        <f>INDEX(AirportPivot[Gates (number of available)],MATCH($N5390,AirportPivot[[AirportID]:[AirportID]],0))</f>
        <v>65</v>
      </c>
    </row>
    <row r="5391" spans="1:18" x14ac:dyDescent="0.25">
      <c r="A5391" s="3" t="s">
        <v>5423</v>
      </c>
      <c r="B5391" s="12">
        <v>41802</v>
      </c>
      <c r="C5391" s="4" t="s">
        <v>30</v>
      </c>
      <c r="D5391" s="4">
        <v>2.4</v>
      </c>
      <c r="E5391" s="4">
        <v>169</v>
      </c>
      <c r="F5391" s="5">
        <v>0.79166666666666663</v>
      </c>
      <c r="G5391" s="6">
        <v>275</v>
      </c>
      <c r="H5391" s="7">
        <v>45375</v>
      </c>
      <c r="I5391" s="7">
        <f>FlightsPivot[[#This Row],[Total Fare]]*10%</f>
        <v>4537.5</v>
      </c>
      <c r="J5391" s="7">
        <f>FlightsPivot[[#This Row],[Total Fare]]+FlightsPivot[[#This Row],[10% tax ]]</f>
        <v>49912.5</v>
      </c>
      <c r="K5391" s="4">
        <v>6</v>
      </c>
      <c r="L5391" s="4">
        <v>2014</v>
      </c>
      <c r="M5391" t="str">
        <f>INDEX(RoutesPivot[DepAirport],MATCH($C5391,RoutesPivot[[RouteID]:[RouteID]],0))</f>
        <v>ORD</v>
      </c>
      <c r="N5391" t="str">
        <f>INDEX(RoutesPivot[AirportID],MATCH($C5391,RoutesPivot[[RouteID]:[RouteID]],0))</f>
        <v>MCO</v>
      </c>
      <c r="O5391">
        <f>INDEX(RoutesPivot[Distance],MATCH($C5391,RoutesPivot[[RouteID]:[RouteID]],0))</f>
        <v>850</v>
      </c>
      <c r="P5391">
        <f>INDEX(RoutesPivot[ListPrice],MATCH($C5391,RoutesPivot[[RouteID]:[RouteID]],0))</f>
        <v>250</v>
      </c>
      <c r="Q5391" t="str">
        <f>INDEX(AirportPivot[AirportName],MATCH($N5391,AirportPivot[[AirportID]:[AirportID]],0))</f>
        <v>Orlando International</v>
      </c>
      <c r="R5391">
        <f>INDEX(AirportPivot[Gates (number of available)],MATCH($N5391,AirportPivot[[AirportID]:[AirportID]],0))</f>
        <v>67</v>
      </c>
    </row>
    <row r="5392" spans="1:18" x14ac:dyDescent="0.25">
      <c r="A5392" s="3" t="s">
        <v>5424</v>
      </c>
      <c r="B5392" s="12">
        <v>41948</v>
      </c>
      <c r="C5392" s="4" t="s">
        <v>25</v>
      </c>
      <c r="D5392" s="4">
        <v>1.4</v>
      </c>
      <c r="E5392" s="4">
        <v>32</v>
      </c>
      <c r="F5392" s="5">
        <v>0.75</v>
      </c>
      <c r="G5392" s="6">
        <v>200</v>
      </c>
      <c r="H5392" s="7">
        <v>37000</v>
      </c>
      <c r="I5392" s="7">
        <f>FlightsPivot[[#This Row],[Total Fare]]*10%</f>
        <v>3700</v>
      </c>
      <c r="J5392" s="7">
        <f>FlightsPivot[[#This Row],[Total Fare]]+FlightsPivot[[#This Row],[10% tax ]]</f>
        <v>40700</v>
      </c>
      <c r="K5392" s="4">
        <v>11</v>
      </c>
      <c r="L5392" s="4">
        <v>2014</v>
      </c>
      <c r="M5392" t="str">
        <f>INDEX(RoutesPivot[DepAirport],MATCH($C5392,RoutesPivot[[RouteID]:[RouteID]],0))</f>
        <v>ORD</v>
      </c>
      <c r="N5392" t="str">
        <f>INDEX(RoutesPivot[AirportID],MATCH($C5392,RoutesPivot[[RouteID]:[RouteID]],0))</f>
        <v>DFW</v>
      </c>
      <c r="O5392">
        <f>INDEX(RoutesPivot[Distance],MATCH($C5392,RoutesPivot[[RouteID]:[RouteID]],0))</f>
        <v>700</v>
      </c>
      <c r="P5392">
        <f>INDEX(RoutesPivot[ListPrice],MATCH($C5392,RoutesPivot[[RouteID]:[RouteID]],0))</f>
        <v>200</v>
      </c>
      <c r="Q5392" t="str">
        <f>INDEX(AirportPivot[AirportName],MATCH($N5392,AirportPivot[[AirportID]:[AirportID]],0))</f>
        <v>Dallas/Fort Worth International</v>
      </c>
      <c r="R5392">
        <f>INDEX(AirportPivot[Gates (number of available)],MATCH($N5392,AirportPivot[[AirportID]:[AirportID]],0))</f>
        <v>130</v>
      </c>
    </row>
    <row r="5393" spans="1:18" x14ac:dyDescent="0.25">
      <c r="A5393" s="3" t="s">
        <v>5425</v>
      </c>
      <c r="B5393" s="12">
        <v>42286</v>
      </c>
      <c r="C5393" s="4" t="s">
        <v>70</v>
      </c>
      <c r="D5393" s="4">
        <v>1.5</v>
      </c>
      <c r="E5393" s="4">
        <v>94</v>
      </c>
      <c r="F5393" s="5">
        <v>0.5</v>
      </c>
      <c r="G5393" s="6">
        <v>275</v>
      </c>
      <c r="H5393" s="7">
        <v>50875</v>
      </c>
      <c r="I5393" s="7">
        <f>FlightsPivot[[#This Row],[Total Fare]]*10%</f>
        <v>5087.5</v>
      </c>
      <c r="J5393" s="7">
        <f>FlightsPivot[[#This Row],[Total Fare]]+FlightsPivot[[#This Row],[10% tax ]]</f>
        <v>55962.5</v>
      </c>
      <c r="K5393" s="4">
        <v>10</v>
      </c>
      <c r="L5393" s="4">
        <v>2015</v>
      </c>
      <c r="M5393" t="str">
        <f>INDEX(RoutesPivot[DepAirport],MATCH($C5393,RoutesPivot[[RouteID]:[RouteID]],0))</f>
        <v>ORD</v>
      </c>
      <c r="N5393" t="str">
        <f>INDEX(RoutesPivot[AirportID],MATCH($C5393,RoutesPivot[[RouteID]:[RouteID]],0))</f>
        <v>LAS</v>
      </c>
      <c r="O5393">
        <f>INDEX(RoutesPivot[Distance],MATCH($C5393,RoutesPivot[[RouteID]:[RouteID]],0))</f>
        <v>1100</v>
      </c>
      <c r="P5393">
        <f>INDEX(RoutesPivot[ListPrice],MATCH($C5393,RoutesPivot[[RouteID]:[RouteID]],0))</f>
        <v>275</v>
      </c>
      <c r="Q5393" t="str">
        <f>INDEX(AirportPivot[AirportName],MATCH($N5393,AirportPivot[[AirportID]:[AirportID]],0))</f>
        <v>McCarran International</v>
      </c>
      <c r="R5393">
        <f>INDEX(AirportPivot[Gates (number of available)],MATCH($N5393,AirportPivot[[AirportID]:[AirportID]],0))</f>
        <v>68</v>
      </c>
    </row>
    <row r="5394" spans="1:18" x14ac:dyDescent="0.25">
      <c r="A5394" s="3" t="s">
        <v>5426</v>
      </c>
      <c r="B5394" s="12">
        <v>42345</v>
      </c>
      <c r="C5394" s="4" t="s">
        <v>21</v>
      </c>
      <c r="D5394" s="4">
        <v>1.9</v>
      </c>
      <c r="E5394" s="4">
        <v>7</v>
      </c>
      <c r="F5394" s="5">
        <v>0.79166666666666663</v>
      </c>
      <c r="G5394" s="6">
        <v>125</v>
      </c>
      <c r="H5394" s="7">
        <v>23125</v>
      </c>
      <c r="I5394" s="7">
        <f>FlightsPivot[[#This Row],[Total Fare]]*10%</f>
        <v>2312.5</v>
      </c>
      <c r="J5394" s="7">
        <f>FlightsPivot[[#This Row],[Total Fare]]+FlightsPivot[[#This Row],[10% tax ]]</f>
        <v>25437.5</v>
      </c>
      <c r="K5394" s="4">
        <v>12</v>
      </c>
      <c r="L5394" s="4">
        <v>2015</v>
      </c>
      <c r="M5394" t="str">
        <f>INDEX(RoutesPivot[DepAirport],MATCH($C5394,RoutesPivot[[RouteID]:[RouteID]],0))</f>
        <v>ORD</v>
      </c>
      <c r="N5394" t="str">
        <f>INDEX(RoutesPivot[AirportID],MATCH($C5394,RoutesPivot[[RouteID]:[RouteID]],0))</f>
        <v>CLT</v>
      </c>
      <c r="O5394">
        <f>INDEX(RoutesPivot[Distance],MATCH($C5394,RoutesPivot[[RouteID]:[RouteID]],0))</f>
        <v>700</v>
      </c>
      <c r="P5394">
        <f>INDEX(RoutesPivot[ListPrice],MATCH($C5394,RoutesPivot[[RouteID]:[RouteID]],0))</f>
        <v>125</v>
      </c>
      <c r="Q5394" t="str">
        <f>INDEX(AirportPivot[AirportName],MATCH($N5394,AirportPivot[[AirportID]:[AirportID]],0))</f>
        <v>Charlotte/Douglas International</v>
      </c>
      <c r="R5394">
        <f>INDEX(AirportPivot[Gates (number of available)],MATCH($N5394,AirportPivot[[AirportID]:[AirportID]],0))</f>
        <v>65</v>
      </c>
    </row>
    <row r="5395" spans="1:18" x14ac:dyDescent="0.25">
      <c r="A5395" s="3" t="s">
        <v>5427</v>
      </c>
      <c r="B5395" s="12">
        <v>41777</v>
      </c>
      <c r="C5395" s="4" t="s">
        <v>25</v>
      </c>
      <c r="D5395" s="4">
        <v>1.9</v>
      </c>
      <c r="E5395" s="4">
        <v>103</v>
      </c>
      <c r="F5395" s="5">
        <v>0.79166666666666663</v>
      </c>
      <c r="G5395" s="6">
        <v>200</v>
      </c>
      <c r="H5395" s="7">
        <v>37000</v>
      </c>
      <c r="I5395" s="7">
        <f>FlightsPivot[[#This Row],[Total Fare]]*10%</f>
        <v>3700</v>
      </c>
      <c r="J5395" s="7">
        <f>FlightsPivot[[#This Row],[Total Fare]]+FlightsPivot[[#This Row],[10% tax ]]</f>
        <v>40700</v>
      </c>
      <c r="K5395" s="4">
        <v>5</v>
      </c>
      <c r="L5395" s="4">
        <v>2014</v>
      </c>
      <c r="M5395" t="str">
        <f>INDEX(RoutesPivot[DepAirport],MATCH($C5395,RoutesPivot[[RouteID]:[RouteID]],0))</f>
        <v>ORD</v>
      </c>
      <c r="N5395" t="str">
        <f>INDEX(RoutesPivot[AirportID],MATCH($C5395,RoutesPivot[[RouteID]:[RouteID]],0))</f>
        <v>DFW</v>
      </c>
      <c r="O5395">
        <f>INDEX(RoutesPivot[Distance],MATCH($C5395,RoutesPivot[[RouteID]:[RouteID]],0))</f>
        <v>700</v>
      </c>
      <c r="P5395">
        <f>INDEX(RoutesPivot[ListPrice],MATCH($C5395,RoutesPivot[[RouteID]:[RouteID]],0))</f>
        <v>200</v>
      </c>
      <c r="Q5395" t="str">
        <f>INDEX(AirportPivot[AirportName],MATCH($N5395,AirportPivot[[AirportID]:[AirportID]],0))</f>
        <v>Dallas/Fort Worth International</v>
      </c>
      <c r="R5395">
        <f>INDEX(AirportPivot[Gates (number of available)],MATCH($N5395,AirportPivot[[AirportID]:[AirportID]],0))</f>
        <v>130</v>
      </c>
    </row>
    <row r="5396" spans="1:18" x14ac:dyDescent="0.25">
      <c r="A5396" s="3" t="s">
        <v>5428</v>
      </c>
      <c r="B5396" s="12">
        <v>41844</v>
      </c>
      <c r="C5396" s="4" t="s">
        <v>30</v>
      </c>
      <c r="D5396" s="4">
        <v>1.9</v>
      </c>
      <c r="E5396" s="4">
        <v>121</v>
      </c>
      <c r="F5396" s="5">
        <v>0.54166666666666663</v>
      </c>
      <c r="G5396" s="6">
        <v>275</v>
      </c>
      <c r="H5396" s="7">
        <v>50875</v>
      </c>
      <c r="I5396" s="7">
        <f>FlightsPivot[[#This Row],[Total Fare]]*10%</f>
        <v>5087.5</v>
      </c>
      <c r="J5396" s="7">
        <f>FlightsPivot[[#This Row],[Total Fare]]+FlightsPivot[[#This Row],[10% tax ]]</f>
        <v>55962.5</v>
      </c>
      <c r="K5396" s="4">
        <v>7</v>
      </c>
      <c r="L5396" s="4">
        <v>2014</v>
      </c>
      <c r="M5396" t="str">
        <f>INDEX(RoutesPivot[DepAirport],MATCH($C5396,RoutesPivot[[RouteID]:[RouteID]],0))</f>
        <v>ORD</v>
      </c>
      <c r="N5396" t="str">
        <f>INDEX(RoutesPivot[AirportID],MATCH($C5396,RoutesPivot[[RouteID]:[RouteID]],0))</f>
        <v>MCO</v>
      </c>
      <c r="O5396">
        <f>INDEX(RoutesPivot[Distance],MATCH($C5396,RoutesPivot[[RouteID]:[RouteID]],0))</f>
        <v>850</v>
      </c>
      <c r="P5396">
        <f>INDEX(RoutesPivot[ListPrice],MATCH($C5396,RoutesPivot[[RouteID]:[RouteID]],0))</f>
        <v>250</v>
      </c>
      <c r="Q5396" t="str">
        <f>INDEX(AirportPivot[AirportName],MATCH($N5396,AirportPivot[[AirportID]:[AirportID]],0))</f>
        <v>Orlando International</v>
      </c>
      <c r="R5396">
        <f>INDEX(AirportPivot[Gates (number of available)],MATCH($N5396,AirportPivot[[AirportID]:[AirportID]],0))</f>
        <v>67</v>
      </c>
    </row>
    <row r="5397" spans="1:18" x14ac:dyDescent="0.25">
      <c r="A5397" s="3" t="s">
        <v>5429</v>
      </c>
      <c r="B5397" s="12">
        <v>41812</v>
      </c>
      <c r="C5397" s="4" t="s">
        <v>103</v>
      </c>
      <c r="D5397" s="4">
        <v>1.8</v>
      </c>
      <c r="E5397" s="4">
        <v>73</v>
      </c>
      <c r="F5397" s="5">
        <v>0.375</v>
      </c>
      <c r="G5397" s="6">
        <v>330</v>
      </c>
      <c r="H5397" s="7">
        <v>59730</v>
      </c>
      <c r="I5397" s="7">
        <f>FlightsPivot[[#This Row],[Total Fare]]*10%</f>
        <v>5973</v>
      </c>
      <c r="J5397" s="7">
        <f>FlightsPivot[[#This Row],[Total Fare]]+FlightsPivot[[#This Row],[10% tax ]]</f>
        <v>65703</v>
      </c>
      <c r="K5397" s="4">
        <v>6</v>
      </c>
      <c r="L5397" s="4">
        <v>2014</v>
      </c>
      <c r="M5397" t="str">
        <f>INDEX(RoutesPivot[DepAirport],MATCH($C5397,RoutesPivot[[RouteID]:[RouteID]],0))</f>
        <v>ORD</v>
      </c>
      <c r="N5397" t="str">
        <f>INDEX(RoutesPivot[AirportID],MATCH($C5397,RoutesPivot[[RouteID]:[RouteID]],0))</f>
        <v>IAD</v>
      </c>
      <c r="O5397">
        <f>INDEX(RoutesPivot[Distance],MATCH($C5397,RoutesPivot[[RouteID]:[RouteID]],0))</f>
        <v>515</v>
      </c>
      <c r="P5397">
        <f>INDEX(RoutesPivot[ListPrice],MATCH($C5397,RoutesPivot[[RouteID]:[RouteID]],0))</f>
        <v>300</v>
      </c>
      <c r="Q5397" t="str">
        <f>INDEX(AirportPivot[AirportName],MATCH($N5397,AirportPivot[[AirportID]:[AirportID]],0))</f>
        <v>Washington Dulles International</v>
      </c>
      <c r="R5397">
        <f>INDEX(AirportPivot[Gates (number of available)],MATCH($N5397,AirportPivot[[AirportID]:[AirportID]],0))</f>
        <v>95</v>
      </c>
    </row>
    <row r="5398" spans="1:18" x14ac:dyDescent="0.25">
      <c r="A5398" s="3" t="s">
        <v>5430</v>
      </c>
      <c r="B5398" s="12">
        <v>42207</v>
      </c>
      <c r="C5398" s="4" t="s">
        <v>50</v>
      </c>
      <c r="D5398" s="4">
        <v>2.4</v>
      </c>
      <c r="E5398" s="4">
        <v>29</v>
      </c>
      <c r="F5398" s="5">
        <v>0.83333333333333337</v>
      </c>
      <c r="G5398" s="6">
        <v>302.5</v>
      </c>
      <c r="H5398" s="7">
        <v>55962.5</v>
      </c>
      <c r="I5398" s="7">
        <f>FlightsPivot[[#This Row],[Total Fare]]*10%</f>
        <v>5596.25</v>
      </c>
      <c r="J5398" s="7">
        <f>FlightsPivot[[#This Row],[Total Fare]]+FlightsPivot[[#This Row],[10% tax ]]</f>
        <v>61558.75</v>
      </c>
      <c r="K5398" s="4">
        <v>7</v>
      </c>
      <c r="L5398" s="4">
        <v>2015</v>
      </c>
      <c r="M5398" t="str">
        <f>INDEX(RoutesPivot[DepAirport],MATCH($C5398,RoutesPivot[[RouteID]:[RouteID]],0))</f>
        <v>ORD</v>
      </c>
      <c r="N5398" t="str">
        <f>INDEX(RoutesPivot[AirportID],MATCH($C5398,RoutesPivot[[RouteID]:[RouteID]],0))</f>
        <v>LGA</v>
      </c>
      <c r="O5398">
        <f>INDEX(RoutesPivot[Distance],MATCH($C5398,RoutesPivot[[RouteID]:[RouteID]],0))</f>
        <v>610</v>
      </c>
      <c r="P5398">
        <f>INDEX(RoutesPivot[ListPrice],MATCH($C5398,RoutesPivot[[RouteID]:[RouteID]],0))</f>
        <v>275</v>
      </c>
      <c r="Q5398" t="str">
        <f>INDEX(AirportPivot[AirportName],MATCH($N5398,AirportPivot[[AirportID]:[AirportID]],0))</f>
        <v>Laguardia</v>
      </c>
      <c r="R5398">
        <f>INDEX(AirportPivot[Gates (number of available)],MATCH($N5398,AirportPivot[[AirportID]:[AirportID]],0))</f>
        <v>66</v>
      </c>
    </row>
    <row r="5399" spans="1:18" x14ac:dyDescent="0.25">
      <c r="A5399" s="3" t="s">
        <v>5431</v>
      </c>
      <c r="B5399" s="12">
        <v>42032</v>
      </c>
      <c r="C5399" s="4" t="s">
        <v>86</v>
      </c>
      <c r="D5399" s="4">
        <v>1.4</v>
      </c>
      <c r="E5399" s="4">
        <v>177</v>
      </c>
      <c r="F5399" s="5">
        <v>0.70833333333333337</v>
      </c>
      <c r="G5399" s="6">
        <v>115</v>
      </c>
      <c r="H5399" s="7">
        <v>18975</v>
      </c>
      <c r="I5399" s="7">
        <f>FlightsPivot[[#This Row],[Total Fare]]*10%</f>
        <v>1897.5</v>
      </c>
      <c r="J5399" s="7">
        <f>FlightsPivot[[#This Row],[Total Fare]]+FlightsPivot[[#This Row],[10% tax ]]</f>
        <v>20872.5</v>
      </c>
      <c r="K5399" s="4">
        <v>1</v>
      </c>
      <c r="L5399" s="4">
        <v>2015</v>
      </c>
      <c r="M5399" t="str">
        <f>INDEX(RoutesPivot[DepAirport],MATCH($C5399,RoutesPivot[[RouteID]:[RouteID]],0))</f>
        <v>ORD</v>
      </c>
      <c r="N5399" t="str">
        <f>INDEX(RoutesPivot[AirportID],MATCH($C5399,RoutesPivot[[RouteID]:[RouteID]],0))</f>
        <v>DTW</v>
      </c>
      <c r="O5399">
        <f>INDEX(RoutesPivot[Distance],MATCH($C5399,RoutesPivot[[RouteID]:[RouteID]],0))</f>
        <v>200</v>
      </c>
      <c r="P5399">
        <f>INDEX(RoutesPivot[ListPrice],MATCH($C5399,RoutesPivot[[RouteID]:[RouteID]],0))</f>
        <v>115</v>
      </c>
      <c r="Q5399" t="str">
        <f>INDEX(AirportPivot[AirportName],MATCH($N5399,AirportPivot[[AirportID]:[AirportID]],0))</f>
        <v>Detroit Metropolitan Wayne County</v>
      </c>
      <c r="R5399">
        <f>INDEX(AirportPivot[Gates (number of available)],MATCH($N5399,AirportPivot[[AirportID]:[AirportID]],0))</f>
        <v>60</v>
      </c>
    </row>
    <row r="5400" spans="1:18" x14ac:dyDescent="0.25">
      <c r="A5400" s="3" t="s">
        <v>5432</v>
      </c>
      <c r="B5400" s="12">
        <v>41929</v>
      </c>
      <c r="C5400" s="4" t="s">
        <v>50</v>
      </c>
      <c r="D5400" s="4">
        <v>1.3</v>
      </c>
      <c r="E5400" s="4">
        <v>158</v>
      </c>
      <c r="F5400" s="5">
        <v>0.75</v>
      </c>
      <c r="G5400" s="6">
        <v>275</v>
      </c>
      <c r="H5400" s="7">
        <v>45375</v>
      </c>
      <c r="I5400" s="7">
        <f>FlightsPivot[[#This Row],[Total Fare]]*10%</f>
        <v>4537.5</v>
      </c>
      <c r="J5400" s="7">
        <f>FlightsPivot[[#This Row],[Total Fare]]+FlightsPivot[[#This Row],[10% tax ]]</f>
        <v>49912.5</v>
      </c>
      <c r="K5400" s="4">
        <v>10</v>
      </c>
      <c r="L5400" s="4">
        <v>2014</v>
      </c>
      <c r="M5400" t="str">
        <f>INDEX(RoutesPivot[DepAirport],MATCH($C5400,RoutesPivot[[RouteID]:[RouteID]],0))</f>
        <v>ORD</v>
      </c>
      <c r="N5400" t="str">
        <f>INDEX(RoutesPivot[AirportID],MATCH($C5400,RoutesPivot[[RouteID]:[RouteID]],0))</f>
        <v>LGA</v>
      </c>
      <c r="O5400">
        <f>INDEX(RoutesPivot[Distance],MATCH($C5400,RoutesPivot[[RouteID]:[RouteID]],0))</f>
        <v>610</v>
      </c>
      <c r="P5400">
        <f>INDEX(RoutesPivot[ListPrice],MATCH($C5400,RoutesPivot[[RouteID]:[RouteID]],0))</f>
        <v>275</v>
      </c>
      <c r="Q5400" t="str">
        <f>INDEX(AirportPivot[AirportName],MATCH($N5400,AirportPivot[[AirportID]:[AirportID]],0))</f>
        <v>Laguardia</v>
      </c>
      <c r="R5400">
        <f>INDEX(AirportPivot[Gates (number of available)],MATCH($N5400,AirportPivot[[AirportID]:[AirportID]],0))</f>
        <v>66</v>
      </c>
    </row>
    <row r="5401" spans="1:18" x14ac:dyDescent="0.25">
      <c r="A5401" s="3" t="s">
        <v>5433</v>
      </c>
      <c r="B5401" s="12">
        <v>42221</v>
      </c>
      <c r="C5401" s="4" t="s">
        <v>17</v>
      </c>
      <c r="D5401" s="4">
        <v>4.7</v>
      </c>
      <c r="E5401" s="4">
        <v>89</v>
      </c>
      <c r="F5401" s="5">
        <v>0.45833333333333331</v>
      </c>
      <c r="G5401" s="6">
        <v>385</v>
      </c>
      <c r="H5401" s="7">
        <v>69685</v>
      </c>
      <c r="I5401" s="7">
        <f>FlightsPivot[[#This Row],[Total Fare]]*10%</f>
        <v>6968.5</v>
      </c>
      <c r="J5401" s="7">
        <f>FlightsPivot[[#This Row],[Total Fare]]+FlightsPivot[[#This Row],[10% tax ]]</f>
        <v>76653.5</v>
      </c>
      <c r="K5401" s="4">
        <v>8</v>
      </c>
      <c r="L5401" s="4">
        <v>2015</v>
      </c>
      <c r="M5401" t="str">
        <f>INDEX(RoutesPivot[DepAirport],MATCH($C5401,RoutesPivot[[RouteID]:[RouteID]],0))</f>
        <v>ORD</v>
      </c>
      <c r="N5401" t="str">
        <f>INDEX(RoutesPivot[AirportID],MATCH($C5401,RoutesPivot[[RouteID]:[RouteID]],0))</f>
        <v>LAX</v>
      </c>
      <c r="O5401">
        <f>INDEX(RoutesPivot[Distance],MATCH($C5401,RoutesPivot[[RouteID]:[RouteID]],0))</f>
        <v>1518</v>
      </c>
      <c r="P5401">
        <f>INDEX(RoutesPivot[ListPrice],MATCH($C5401,RoutesPivot[[RouteID]:[RouteID]],0))</f>
        <v>350</v>
      </c>
      <c r="Q5401" t="str">
        <f>INDEX(AirportPivot[AirportName],MATCH($N5401,AirportPivot[[AirportID]:[AirportID]],0))</f>
        <v>Los Angeles International</v>
      </c>
      <c r="R5401">
        <f>INDEX(AirportPivot[Gates (number of available)],MATCH($N5401,AirportPivot[[AirportID]:[AirportID]],0))</f>
        <v>86</v>
      </c>
    </row>
    <row r="5402" spans="1:18" x14ac:dyDescent="0.25">
      <c r="A5402" s="3" t="s">
        <v>5434</v>
      </c>
      <c r="B5402" s="12">
        <v>42190</v>
      </c>
      <c r="C5402" s="4" t="s">
        <v>98</v>
      </c>
      <c r="D5402" s="4">
        <v>1.3</v>
      </c>
      <c r="E5402" s="4">
        <v>49</v>
      </c>
      <c r="F5402" s="5">
        <v>0.79166666666666663</v>
      </c>
      <c r="G5402" s="6">
        <v>302.5</v>
      </c>
      <c r="H5402" s="7">
        <v>49912.5</v>
      </c>
      <c r="I5402" s="7">
        <f>FlightsPivot[[#This Row],[Total Fare]]*10%</f>
        <v>4991.25</v>
      </c>
      <c r="J5402" s="7">
        <f>FlightsPivot[[#This Row],[Total Fare]]+FlightsPivot[[#This Row],[10% tax ]]</f>
        <v>54903.75</v>
      </c>
      <c r="K5402" s="4">
        <v>7</v>
      </c>
      <c r="L5402" s="4">
        <v>2015</v>
      </c>
      <c r="M5402" t="str">
        <f>INDEX(RoutesPivot[DepAirport],MATCH($C5402,RoutesPivot[[RouteID]:[RouteID]],0))</f>
        <v>ORD</v>
      </c>
      <c r="N5402" t="str">
        <f>INDEX(RoutesPivot[AirportID],MATCH($C5402,RoutesPivot[[RouteID]:[RouteID]],0))</f>
        <v>PHL</v>
      </c>
      <c r="O5402">
        <f>INDEX(RoutesPivot[Distance],MATCH($C5402,RoutesPivot[[RouteID]:[RouteID]],0))</f>
        <v>580</v>
      </c>
      <c r="P5402">
        <f>INDEX(RoutesPivot[ListPrice],MATCH($C5402,RoutesPivot[[RouteID]:[RouteID]],0))</f>
        <v>275</v>
      </c>
      <c r="Q5402" t="str">
        <f>INDEX(AirportPivot[AirportName],MATCH($N5402,AirportPivot[[AirportID]:[AirportID]],0))</f>
        <v>Philadelphia International</v>
      </c>
      <c r="R5402">
        <f>INDEX(AirportPivot[Gates (number of available)],MATCH($N5402,AirportPivot[[AirportID]:[AirportID]],0))</f>
        <v>89</v>
      </c>
    </row>
    <row r="5403" spans="1:18" x14ac:dyDescent="0.25">
      <c r="A5403" s="3" t="s">
        <v>5435</v>
      </c>
      <c r="B5403" s="12">
        <v>42247</v>
      </c>
      <c r="C5403" s="4" t="s">
        <v>50</v>
      </c>
      <c r="D5403" s="4">
        <v>1.9</v>
      </c>
      <c r="E5403" s="4">
        <v>172</v>
      </c>
      <c r="F5403" s="5">
        <v>0.79166666666666663</v>
      </c>
      <c r="G5403" s="6">
        <v>302.5</v>
      </c>
      <c r="H5403" s="7">
        <v>49912.5</v>
      </c>
      <c r="I5403" s="7">
        <f>FlightsPivot[[#This Row],[Total Fare]]*10%</f>
        <v>4991.25</v>
      </c>
      <c r="J5403" s="7">
        <f>FlightsPivot[[#This Row],[Total Fare]]+FlightsPivot[[#This Row],[10% tax ]]</f>
        <v>54903.75</v>
      </c>
      <c r="K5403" s="4">
        <v>8</v>
      </c>
      <c r="L5403" s="4">
        <v>2015</v>
      </c>
      <c r="M5403" t="str">
        <f>INDEX(RoutesPivot[DepAirport],MATCH($C5403,RoutesPivot[[RouteID]:[RouteID]],0))</f>
        <v>ORD</v>
      </c>
      <c r="N5403" t="str">
        <f>INDEX(RoutesPivot[AirportID],MATCH($C5403,RoutesPivot[[RouteID]:[RouteID]],0))</f>
        <v>LGA</v>
      </c>
      <c r="O5403">
        <f>INDEX(RoutesPivot[Distance],MATCH($C5403,RoutesPivot[[RouteID]:[RouteID]],0))</f>
        <v>610</v>
      </c>
      <c r="P5403">
        <f>INDEX(RoutesPivot[ListPrice],MATCH($C5403,RoutesPivot[[RouteID]:[RouteID]],0))</f>
        <v>275</v>
      </c>
      <c r="Q5403" t="str">
        <f>INDEX(AirportPivot[AirportName],MATCH($N5403,AirportPivot[[AirportID]:[AirportID]],0))</f>
        <v>Laguardia</v>
      </c>
      <c r="R5403">
        <f>INDEX(AirportPivot[Gates (number of available)],MATCH($N5403,AirportPivot[[AirportID]:[AirportID]],0))</f>
        <v>66</v>
      </c>
    </row>
    <row r="5404" spans="1:18" x14ac:dyDescent="0.25">
      <c r="A5404" s="3" t="s">
        <v>5436</v>
      </c>
      <c r="B5404" s="12">
        <v>42035</v>
      </c>
      <c r="C5404" s="4" t="s">
        <v>21</v>
      </c>
      <c r="D5404" s="4">
        <v>3.7</v>
      </c>
      <c r="E5404" s="4">
        <v>7</v>
      </c>
      <c r="F5404" s="5">
        <v>0.5</v>
      </c>
      <c r="G5404" s="6">
        <v>125</v>
      </c>
      <c r="H5404" s="7">
        <v>23125</v>
      </c>
      <c r="I5404" s="7">
        <f>FlightsPivot[[#This Row],[Total Fare]]*10%</f>
        <v>2312.5</v>
      </c>
      <c r="J5404" s="7">
        <f>FlightsPivot[[#This Row],[Total Fare]]+FlightsPivot[[#This Row],[10% tax ]]</f>
        <v>25437.5</v>
      </c>
      <c r="K5404" s="4">
        <v>1</v>
      </c>
      <c r="L5404" s="4">
        <v>2015</v>
      </c>
      <c r="M5404" t="str">
        <f>INDEX(RoutesPivot[DepAirport],MATCH($C5404,RoutesPivot[[RouteID]:[RouteID]],0))</f>
        <v>ORD</v>
      </c>
      <c r="N5404" t="str">
        <f>INDEX(RoutesPivot[AirportID],MATCH($C5404,RoutesPivot[[RouteID]:[RouteID]],0))</f>
        <v>CLT</v>
      </c>
      <c r="O5404">
        <f>INDEX(RoutesPivot[Distance],MATCH($C5404,RoutesPivot[[RouteID]:[RouteID]],0))</f>
        <v>700</v>
      </c>
      <c r="P5404">
        <f>INDEX(RoutesPivot[ListPrice],MATCH($C5404,RoutesPivot[[RouteID]:[RouteID]],0))</f>
        <v>125</v>
      </c>
      <c r="Q5404" t="str">
        <f>INDEX(AirportPivot[AirportName],MATCH($N5404,AirportPivot[[AirportID]:[AirportID]],0))</f>
        <v>Charlotte/Douglas International</v>
      </c>
      <c r="R5404">
        <f>INDEX(AirportPivot[Gates (number of available)],MATCH($N5404,AirportPivot[[AirportID]:[AirportID]],0))</f>
        <v>65</v>
      </c>
    </row>
    <row r="5405" spans="1:18" x14ac:dyDescent="0.25">
      <c r="A5405" s="3" t="s">
        <v>5437</v>
      </c>
      <c r="B5405" s="12">
        <v>41968</v>
      </c>
      <c r="C5405" s="4" t="s">
        <v>17</v>
      </c>
      <c r="D5405" s="4">
        <v>10.6</v>
      </c>
      <c r="E5405" s="4">
        <v>117</v>
      </c>
      <c r="F5405" s="5">
        <v>0.33333333333333331</v>
      </c>
      <c r="G5405" s="6">
        <v>525</v>
      </c>
      <c r="H5405" s="7">
        <v>97125</v>
      </c>
      <c r="I5405" s="7">
        <f>FlightsPivot[[#This Row],[Total Fare]]*10%</f>
        <v>9712.5</v>
      </c>
      <c r="J5405" s="7">
        <f>FlightsPivot[[#This Row],[Total Fare]]+FlightsPivot[[#This Row],[10% tax ]]</f>
        <v>106837.5</v>
      </c>
      <c r="K5405" s="4">
        <v>11</v>
      </c>
      <c r="L5405" s="4">
        <v>2014</v>
      </c>
      <c r="M5405" t="str">
        <f>INDEX(RoutesPivot[DepAirport],MATCH($C5405,RoutesPivot[[RouteID]:[RouteID]],0))</f>
        <v>ORD</v>
      </c>
      <c r="N5405" t="str">
        <f>INDEX(RoutesPivot[AirportID],MATCH($C5405,RoutesPivot[[RouteID]:[RouteID]],0))</f>
        <v>LAX</v>
      </c>
      <c r="O5405">
        <f>INDEX(RoutesPivot[Distance],MATCH($C5405,RoutesPivot[[RouteID]:[RouteID]],0))</f>
        <v>1518</v>
      </c>
      <c r="P5405">
        <f>INDEX(RoutesPivot[ListPrice],MATCH($C5405,RoutesPivot[[RouteID]:[RouteID]],0))</f>
        <v>350</v>
      </c>
      <c r="Q5405" t="str">
        <f>INDEX(AirportPivot[AirportName],MATCH($N5405,AirportPivot[[AirportID]:[AirportID]],0))</f>
        <v>Los Angeles International</v>
      </c>
      <c r="R5405">
        <f>INDEX(AirportPivot[Gates (number of available)],MATCH($N5405,AirportPivot[[AirportID]:[AirportID]],0))</f>
        <v>86</v>
      </c>
    </row>
    <row r="5406" spans="1:18" x14ac:dyDescent="0.25">
      <c r="A5406" s="3" t="s">
        <v>5438</v>
      </c>
      <c r="B5406" s="12">
        <v>42029</v>
      </c>
      <c r="C5406" s="4" t="s">
        <v>25</v>
      </c>
      <c r="D5406" s="4">
        <v>2.6</v>
      </c>
      <c r="E5406" s="4">
        <v>145</v>
      </c>
      <c r="F5406" s="5">
        <v>0.58333333333333337</v>
      </c>
      <c r="G5406" s="6">
        <v>200</v>
      </c>
      <c r="H5406" s="7">
        <v>37000</v>
      </c>
      <c r="I5406" s="7">
        <f>FlightsPivot[[#This Row],[Total Fare]]*10%</f>
        <v>3700</v>
      </c>
      <c r="J5406" s="7">
        <f>FlightsPivot[[#This Row],[Total Fare]]+FlightsPivot[[#This Row],[10% tax ]]</f>
        <v>40700</v>
      </c>
      <c r="K5406" s="4">
        <v>1</v>
      </c>
      <c r="L5406" s="4">
        <v>2015</v>
      </c>
      <c r="M5406" t="str">
        <f>INDEX(RoutesPivot[DepAirport],MATCH($C5406,RoutesPivot[[RouteID]:[RouteID]],0))</f>
        <v>ORD</v>
      </c>
      <c r="N5406" t="str">
        <f>INDEX(RoutesPivot[AirportID],MATCH($C5406,RoutesPivot[[RouteID]:[RouteID]],0))</f>
        <v>DFW</v>
      </c>
      <c r="O5406">
        <f>INDEX(RoutesPivot[Distance],MATCH($C5406,RoutesPivot[[RouteID]:[RouteID]],0))</f>
        <v>700</v>
      </c>
      <c r="P5406">
        <f>INDEX(RoutesPivot[ListPrice],MATCH($C5406,RoutesPivot[[RouteID]:[RouteID]],0))</f>
        <v>200</v>
      </c>
      <c r="Q5406" t="str">
        <f>INDEX(AirportPivot[AirportName],MATCH($N5406,AirportPivot[[AirportID]:[AirportID]],0))</f>
        <v>Dallas/Fort Worth International</v>
      </c>
      <c r="R5406">
        <f>INDEX(AirportPivot[Gates (number of available)],MATCH($N5406,AirportPivot[[AirportID]:[AirportID]],0))</f>
        <v>130</v>
      </c>
    </row>
    <row r="5407" spans="1:18" x14ac:dyDescent="0.25">
      <c r="A5407" s="3" t="s">
        <v>5439</v>
      </c>
      <c r="B5407" s="12">
        <v>41642</v>
      </c>
      <c r="C5407" s="4" t="s">
        <v>25</v>
      </c>
      <c r="D5407" s="4">
        <v>1.6</v>
      </c>
      <c r="E5407" s="4">
        <v>162</v>
      </c>
      <c r="F5407" s="5">
        <v>0.70833333333333337</v>
      </c>
      <c r="G5407" s="6">
        <v>200</v>
      </c>
      <c r="H5407" s="7">
        <v>33000</v>
      </c>
      <c r="I5407" s="7">
        <f>FlightsPivot[[#This Row],[Total Fare]]*10%</f>
        <v>3300</v>
      </c>
      <c r="J5407" s="7">
        <f>FlightsPivot[[#This Row],[Total Fare]]+FlightsPivot[[#This Row],[10% tax ]]</f>
        <v>36300</v>
      </c>
      <c r="K5407" s="4">
        <v>1</v>
      </c>
      <c r="L5407" s="4">
        <v>2014</v>
      </c>
      <c r="M5407" t="str">
        <f>INDEX(RoutesPivot[DepAirport],MATCH($C5407,RoutesPivot[[RouteID]:[RouteID]],0))</f>
        <v>ORD</v>
      </c>
      <c r="N5407" t="str">
        <f>INDEX(RoutesPivot[AirportID],MATCH($C5407,RoutesPivot[[RouteID]:[RouteID]],0))</f>
        <v>DFW</v>
      </c>
      <c r="O5407">
        <f>INDEX(RoutesPivot[Distance],MATCH($C5407,RoutesPivot[[RouteID]:[RouteID]],0))</f>
        <v>700</v>
      </c>
      <c r="P5407">
        <f>INDEX(RoutesPivot[ListPrice],MATCH($C5407,RoutesPivot[[RouteID]:[RouteID]],0))</f>
        <v>200</v>
      </c>
      <c r="Q5407" t="str">
        <f>INDEX(AirportPivot[AirportName],MATCH($N5407,AirportPivot[[AirportID]:[AirportID]],0))</f>
        <v>Dallas/Fort Worth International</v>
      </c>
      <c r="R5407">
        <f>INDEX(AirportPivot[Gates (number of available)],MATCH($N5407,AirportPivot[[AirportID]:[AirportID]],0))</f>
        <v>130</v>
      </c>
    </row>
    <row r="5408" spans="1:18" x14ac:dyDescent="0.25">
      <c r="A5408" s="3" t="s">
        <v>5440</v>
      </c>
      <c r="B5408" s="12">
        <v>41658</v>
      </c>
      <c r="C5408" s="4" t="s">
        <v>33</v>
      </c>
      <c r="D5408" s="4">
        <v>1.8</v>
      </c>
      <c r="E5408" s="4">
        <v>13</v>
      </c>
      <c r="F5408" s="5">
        <v>0.83333333333333337</v>
      </c>
      <c r="G5408" s="6">
        <v>375</v>
      </c>
      <c r="H5408" s="7">
        <v>69375</v>
      </c>
      <c r="I5408" s="7">
        <f>FlightsPivot[[#This Row],[Total Fare]]*10%</f>
        <v>6937.5</v>
      </c>
      <c r="J5408" s="7">
        <f>FlightsPivot[[#This Row],[Total Fare]]+FlightsPivot[[#This Row],[10% tax ]]</f>
        <v>76312.5</v>
      </c>
      <c r="K5408" s="4">
        <v>1</v>
      </c>
      <c r="L5408" s="4">
        <v>2014</v>
      </c>
      <c r="M5408" t="str">
        <f>INDEX(RoutesPivot[DepAirport],MATCH($C5408,RoutesPivot[[RouteID]:[RouteID]],0))</f>
        <v>ORD</v>
      </c>
      <c r="N5408" t="str">
        <f>INDEX(RoutesPivot[AirportID],MATCH($C5408,RoutesPivot[[RouteID]:[RouteID]],0))</f>
        <v>SFO</v>
      </c>
      <c r="O5408">
        <f>INDEX(RoutesPivot[Distance],MATCH($C5408,RoutesPivot[[RouteID]:[RouteID]],0))</f>
        <v>1600</v>
      </c>
      <c r="P5408">
        <f>INDEX(RoutesPivot[ListPrice],MATCH($C5408,RoutesPivot[[RouteID]:[RouteID]],0))</f>
        <v>375</v>
      </c>
      <c r="Q5408" t="str">
        <f>INDEX(AirportPivot[AirportName],MATCH($N5408,AirportPivot[[AirportID]:[AirportID]],0))</f>
        <v>San Francisco International</v>
      </c>
      <c r="R5408">
        <f>INDEX(AirportPivot[Gates (number of available)],MATCH($N5408,AirportPivot[[AirportID]:[AirportID]],0))</f>
        <v>70</v>
      </c>
    </row>
    <row r="5409" spans="1:18" x14ac:dyDescent="0.25">
      <c r="A5409" s="3" t="s">
        <v>5441</v>
      </c>
      <c r="B5409" s="12">
        <v>41662</v>
      </c>
      <c r="C5409" s="4" t="s">
        <v>47</v>
      </c>
      <c r="D5409" s="4">
        <v>2.7</v>
      </c>
      <c r="E5409" s="4">
        <v>66</v>
      </c>
      <c r="F5409" s="5">
        <v>0.72916666666666663</v>
      </c>
      <c r="G5409" s="6">
        <v>250</v>
      </c>
      <c r="H5409" s="7">
        <v>45250</v>
      </c>
      <c r="I5409" s="7">
        <f>FlightsPivot[[#This Row],[Total Fare]]*10%</f>
        <v>4525</v>
      </c>
      <c r="J5409" s="7">
        <f>FlightsPivot[[#This Row],[Total Fare]]+FlightsPivot[[#This Row],[10% tax ]]</f>
        <v>49775</v>
      </c>
      <c r="K5409" s="4">
        <v>1</v>
      </c>
      <c r="L5409" s="4">
        <v>2014</v>
      </c>
      <c r="M5409" t="str">
        <f>INDEX(RoutesPivot[DepAirport],MATCH($C5409,RoutesPivot[[RouteID]:[RouteID]],0))</f>
        <v>ORD</v>
      </c>
      <c r="N5409" t="str">
        <f>INDEX(RoutesPivot[AirportID],MATCH($C5409,RoutesPivot[[RouteID]:[RouteID]],0))</f>
        <v>PHX</v>
      </c>
      <c r="O5409">
        <f>INDEX(RoutesPivot[Distance],MATCH($C5409,RoutesPivot[[RouteID]:[RouteID]],0))</f>
        <v>1200</v>
      </c>
      <c r="P5409">
        <f>INDEX(RoutesPivot[ListPrice],MATCH($C5409,RoutesPivot[[RouteID]:[RouteID]],0))</f>
        <v>250</v>
      </c>
      <c r="Q5409" t="str">
        <f>INDEX(AirportPivot[AirportName],MATCH($N5409,AirportPivot[[AirportID]:[AirportID]],0))</f>
        <v>Phoenix Sky Harbor International</v>
      </c>
      <c r="R5409">
        <f>INDEX(AirportPivot[Gates (number of available)],MATCH($N5409,AirportPivot[[AirportID]:[AirportID]],0))</f>
        <v>60</v>
      </c>
    </row>
    <row r="5410" spans="1:18" x14ac:dyDescent="0.25">
      <c r="A5410" s="3" t="s">
        <v>5442</v>
      </c>
      <c r="B5410" s="12">
        <v>42092</v>
      </c>
      <c r="C5410" s="4" t="s">
        <v>25</v>
      </c>
      <c r="D5410" s="4">
        <v>2.1</v>
      </c>
      <c r="E5410" s="4">
        <v>196</v>
      </c>
      <c r="F5410" s="5">
        <v>0.875</v>
      </c>
      <c r="G5410" s="6">
        <v>200</v>
      </c>
      <c r="H5410" s="7">
        <v>33000</v>
      </c>
      <c r="I5410" s="7">
        <f>FlightsPivot[[#This Row],[Total Fare]]*10%</f>
        <v>3300</v>
      </c>
      <c r="J5410" s="7">
        <f>FlightsPivot[[#This Row],[Total Fare]]+FlightsPivot[[#This Row],[10% tax ]]</f>
        <v>36300</v>
      </c>
      <c r="K5410" s="4">
        <v>3</v>
      </c>
      <c r="L5410" s="4">
        <v>2015</v>
      </c>
      <c r="M5410" t="str">
        <f>INDEX(RoutesPivot[DepAirport],MATCH($C5410,RoutesPivot[[RouteID]:[RouteID]],0))</f>
        <v>ORD</v>
      </c>
      <c r="N5410" t="str">
        <f>INDEX(RoutesPivot[AirportID],MATCH($C5410,RoutesPivot[[RouteID]:[RouteID]],0))</f>
        <v>DFW</v>
      </c>
      <c r="O5410">
        <f>INDEX(RoutesPivot[Distance],MATCH($C5410,RoutesPivot[[RouteID]:[RouteID]],0))</f>
        <v>700</v>
      </c>
      <c r="P5410">
        <f>INDEX(RoutesPivot[ListPrice],MATCH($C5410,RoutesPivot[[RouteID]:[RouteID]],0))</f>
        <v>200</v>
      </c>
      <c r="Q5410" t="str">
        <f>INDEX(AirportPivot[AirportName],MATCH($N5410,AirportPivot[[AirportID]:[AirportID]],0))</f>
        <v>Dallas/Fort Worth International</v>
      </c>
      <c r="R5410">
        <f>INDEX(AirportPivot[Gates (number of available)],MATCH($N5410,AirportPivot[[AirportID]:[AirportID]],0))</f>
        <v>130</v>
      </c>
    </row>
    <row r="5411" spans="1:18" x14ac:dyDescent="0.25">
      <c r="A5411" s="3" t="s">
        <v>5443</v>
      </c>
      <c r="B5411" s="12">
        <v>41831</v>
      </c>
      <c r="C5411" s="4" t="s">
        <v>21</v>
      </c>
      <c r="D5411" s="4">
        <v>2.6</v>
      </c>
      <c r="E5411" s="4">
        <v>42</v>
      </c>
      <c r="F5411" s="5">
        <v>0.75</v>
      </c>
      <c r="G5411" s="6">
        <v>137.5</v>
      </c>
      <c r="H5411" s="7">
        <v>22687.5</v>
      </c>
      <c r="I5411" s="7">
        <f>FlightsPivot[[#This Row],[Total Fare]]*10%</f>
        <v>2268.75</v>
      </c>
      <c r="J5411" s="7">
        <f>FlightsPivot[[#This Row],[Total Fare]]+FlightsPivot[[#This Row],[10% tax ]]</f>
        <v>24956.25</v>
      </c>
      <c r="K5411" s="4">
        <v>7</v>
      </c>
      <c r="L5411" s="4">
        <v>2014</v>
      </c>
      <c r="M5411" t="str">
        <f>INDEX(RoutesPivot[DepAirport],MATCH($C5411,RoutesPivot[[RouteID]:[RouteID]],0))</f>
        <v>ORD</v>
      </c>
      <c r="N5411" t="str">
        <f>INDEX(RoutesPivot[AirportID],MATCH($C5411,RoutesPivot[[RouteID]:[RouteID]],0))</f>
        <v>CLT</v>
      </c>
      <c r="O5411">
        <f>INDEX(RoutesPivot[Distance],MATCH($C5411,RoutesPivot[[RouteID]:[RouteID]],0))</f>
        <v>700</v>
      </c>
      <c r="P5411">
        <f>INDEX(RoutesPivot[ListPrice],MATCH($C5411,RoutesPivot[[RouteID]:[RouteID]],0))</f>
        <v>125</v>
      </c>
      <c r="Q5411" t="str">
        <f>INDEX(AirportPivot[AirportName],MATCH($N5411,AirportPivot[[AirportID]:[AirportID]],0))</f>
        <v>Charlotte/Douglas International</v>
      </c>
      <c r="R5411">
        <f>INDEX(AirportPivot[Gates (number of available)],MATCH($N5411,AirportPivot[[AirportID]:[AirportID]],0))</f>
        <v>65</v>
      </c>
    </row>
    <row r="5412" spans="1:18" x14ac:dyDescent="0.25">
      <c r="A5412" s="3" t="s">
        <v>5444</v>
      </c>
      <c r="B5412" s="12">
        <v>41643</v>
      </c>
      <c r="C5412" s="4" t="s">
        <v>40</v>
      </c>
      <c r="D5412" s="4">
        <v>2.4</v>
      </c>
      <c r="E5412" s="4">
        <v>186</v>
      </c>
      <c r="F5412" s="5">
        <v>0.8125</v>
      </c>
      <c r="G5412" s="6">
        <v>115</v>
      </c>
      <c r="H5412" s="7">
        <v>18975</v>
      </c>
      <c r="I5412" s="7">
        <f>FlightsPivot[[#This Row],[Total Fare]]*10%</f>
        <v>1897.5</v>
      </c>
      <c r="J5412" s="7">
        <f>FlightsPivot[[#This Row],[Total Fare]]+FlightsPivot[[#This Row],[10% tax ]]</f>
        <v>20872.5</v>
      </c>
      <c r="K5412" s="4">
        <v>1</v>
      </c>
      <c r="L5412" s="4">
        <v>2014</v>
      </c>
      <c r="M5412" t="str">
        <f>INDEX(RoutesPivot[DepAirport],MATCH($C5412,RoutesPivot[[RouteID]:[RouteID]],0))</f>
        <v>ORD</v>
      </c>
      <c r="N5412" t="str">
        <f>INDEX(RoutesPivot[AirportID],MATCH($C5412,RoutesPivot[[RouteID]:[RouteID]],0))</f>
        <v>MSP</v>
      </c>
      <c r="O5412">
        <f>INDEX(RoutesPivot[Distance],MATCH($C5412,RoutesPivot[[RouteID]:[RouteID]],0))</f>
        <v>300</v>
      </c>
      <c r="P5412">
        <f>INDEX(RoutesPivot[ListPrice],MATCH($C5412,RoutesPivot[[RouteID]:[RouteID]],0))</f>
        <v>115</v>
      </c>
      <c r="Q5412" t="str">
        <f>INDEX(AirportPivot[AirportName],MATCH($N5412,AirportPivot[[AirportID]:[AirportID]],0))</f>
        <v>Minneapolis-St Paul International/Wold-Chamberlain</v>
      </c>
      <c r="R5412">
        <f>INDEX(AirportPivot[Gates (number of available)],MATCH($N5412,AirportPivot[[AirportID]:[AirportID]],0))</f>
        <v>65</v>
      </c>
    </row>
    <row r="5413" spans="1:18" x14ac:dyDescent="0.25">
      <c r="A5413" s="3" t="s">
        <v>5445</v>
      </c>
      <c r="B5413" s="12">
        <v>42054</v>
      </c>
      <c r="C5413" s="4" t="s">
        <v>19</v>
      </c>
      <c r="D5413" s="4">
        <v>3.6</v>
      </c>
      <c r="E5413" s="4">
        <v>50</v>
      </c>
      <c r="F5413" s="5">
        <v>0.70833333333333337</v>
      </c>
      <c r="G5413" s="6">
        <v>200</v>
      </c>
      <c r="H5413" s="7">
        <v>33000</v>
      </c>
      <c r="I5413" s="7">
        <f>FlightsPivot[[#This Row],[Total Fare]]*10%</f>
        <v>3300</v>
      </c>
      <c r="J5413" s="7">
        <f>FlightsPivot[[#This Row],[Total Fare]]+FlightsPivot[[#This Row],[10% tax ]]</f>
        <v>36300</v>
      </c>
      <c r="K5413" s="4">
        <v>2</v>
      </c>
      <c r="L5413" s="4">
        <v>2015</v>
      </c>
      <c r="M5413" t="str">
        <f>INDEX(RoutesPivot[DepAirport],MATCH($C5413,RoutesPivot[[RouteID]:[RouteID]],0))</f>
        <v>ORD</v>
      </c>
      <c r="N5413" t="str">
        <f>INDEX(RoutesPivot[AirportID],MATCH($C5413,RoutesPivot[[RouteID]:[RouteID]],0))</f>
        <v>IAH</v>
      </c>
      <c r="O5413">
        <f>INDEX(RoutesPivot[Distance],MATCH($C5413,RoutesPivot[[RouteID]:[RouteID]],0))</f>
        <v>800</v>
      </c>
      <c r="P5413">
        <f>INDEX(RoutesPivot[ListPrice],MATCH($C5413,RoutesPivot[[RouteID]:[RouteID]],0))</f>
        <v>200</v>
      </c>
      <c r="Q5413" t="str">
        <f>INDEX(AirportPivot[AirportName],MATCH($N5413,AirportPivot[[AirportID]:[AirportID]],0))</f>
        <v>George Bush Intercontinental/Houston</v>
      </c>
      <c r="R5413">
        <f>INDEX(AirportPivot[Gates (number of available)],MATCH($N5413,AirportPivot[[AirportID]:[AirportID]],0))</f>
        <v>80</v>
      </c>
    </row>
    <row r="5414" spans="1:18" x14ac:dyDescent="0.25">
      <c r="A5414" s="3" t="s">
        <v>5446</v>
      </c>
      <c r="B5414" s="12">
        <v>42044</v>
      </c>
      <c r="C5414" s="4" t="s">
        <v>13</v>
      </c>
      <c r="D5414" s="4">
        <v>2.6</v>
      </c>
      <c r="E5414" s="4">
        <v>210</v>
      </c>
      <c r="F5414" s="5">
        <v>0.66666666666666663</v>
      </c>
      <c r="G5414" s="6">
        <v>250</v>
      </c>
      <c r="H5414" s="7">
        <v>41250</v>
      </c>
      <c r="I5414" s="7">
        <f>FlightsPivot[[#This Row],[Total Fare]]*10%</f>
        <v>4125</v>
      </c>
      <c r="J5414" s="7">
        <f>FlightsPivot[[#This Row],[Total Fare]]+FlightsPivot[[#This Row],[10% tax ]]</f>
        <v>45375</v>
      </c>
      <c r="K5414" s="4">
        <v>2</v>
      </c>
      <c r="L5414" s="4">
        <v>2015</v>
      </c>
      <c r="M5414" t="str">
        <f>INDEX(RoutesPivot[DepAirport],MATCH($C5414,RoutesPivot[[RouteID]:[RouteID]],0))</f>
        <v>ORD</v>
      </c>
      <c r="N5414" t="str">
        <f>INDEX(RoutesPivot[AirportID],MATCH($C5414,RoutesPivot[[RouteID]:[RouteID]],0))</f>
        <v>JFK</v>
      </c>
      <c r="O5414">
        <f>INDEX(RoutesPivot[Distance],MATCH($C5414,RoutesPivot[[RouteID]:[RouteID]],0))</f>
        <v>619</v>
      </c>
      <c r="P5414">
        <f>INDEX(RoutesPivot[ListPrice],MATCH($C5414,RoutesPivot[[RouteID]:[RouteID]],0))</f>
        <v>250</v>
      </c>
      <c r="Q5414" t="str">
        <f>INDEX(AirportPivot[AirportName],MATCH($N5414,AirportPivot[[AirportID]:[AirportID]],0))</f>
        <v>John F Kennedy International</v>
      </c>
      <c r="R5414">
        <f>INDEX(AirportPivot[Gates (number of available)],MATCH($N5414,AirportPivot[[AirportID]:[AirportID]],0))</f>
        <v>120</v>
      </c>
    </row>
    <row r="5415" spans="1:18" x14ac:dyDescent="0.25">
      <c r="A5415" s="3" t="s">
        <v>5447</v>
      </c>
      <c r="B5415" s="12">
        <v>42149</v>
      </c>
      <c r="C5415" s="4" t="s">
        <v>47</v>
      </c>
      <c r="D5415" s="4">
        <v>2.1</v>
      </c>
      <c r="E5415" s="4">
        <v>205</v>
      </c>
      <c r="F5415" s="5">
        <v>0.8125</v>
      </c>
      <c r="G5415" s="6">
        <v>250</v>
      </c>
      <c r="H5415" s="7">
        <v>41250</v>
      </c>
      <c r="I5415" s="7">
        <f>FlightsPivot[[#This Row],[Total Fare]]*10%</f>
        <v>4125</v>
      </c>
      <c r="J5415" s="7">
        <f>FlightsPivot[[#This Row],[Total Fare]]+FlightsPivot[[#This Row],[10% tax ]]</f>
        <v>45375</v>
      </c>
      <c r="K5415" s="4">
        <v>5</v>
      </c>
      <c r="L5415" s="4">
        <v>2015</v>
      </c>
      <c r="M5415" t="str">
        <f>INDEX(RoutesPivot[DepAirport],MATCH($C5415,RoutesPivot[[RouteID]:[RouteID]],0))</f>
        <v>ORD</v>
      </c>
      <c r="N5415" t="str">
        <f>INDEX(RoutesPivot[AirportID],MATCH($C5415,RoutesPivot[[RouteID]:[RouteID]],0))</f>
        <v>PHX</v>
      </c>
      <c r="O5415">
        <f>INDEX(RoutesPivot[Distance],MATCH($C5415,RoutesPivot[[RouteID]:[RouteID]],0))</f>
        <v>1200</v>
      </c>
      <c r="P5415">
        <f>INDEX(RoutesPivot[ListPrice],MATCH($C5415,RoutesPivot[[RouteID]:[RouteID]],0))</f>
        <v>250</v>
      </c>
      <c r="Q5415" t="str">
        <f>INDEX(AirportPivot[AirportName],MATCH($N5415,AirportPivot[[AirportID]:[AirportID]],0))</f>
        <v>Phoenix Sky Harbor International</v>
      </c>
      <c r="R5415">
        <f>INDEX(AirportPivot[Gates (number of available)],MATCH($N5415,AirportPivot[[AirportID]:[AirportID]],0))</f>
        <v>60</v>
      </c>
    </row>
    <row r="5416" spans="1:18" x14ac:dyDescent="0.25">
      <c r="A5416" s="3" t="s">
        <v>5448</v>
      </c>
      <c r="B5416" s="12">
        <v>41850</v>
      </c>
      <c r="C5416" s="4" t="s">
        <v>30</v>
      </c>
      <c r="D5416" s="4">
        <v>3.3</v>
      </c>
      <c r="E5416" s="4">
        <v>100</v>
      </c>
      <c r="F5416" s="5">
        <v>0.54166666666666663</v>
      </c>
      <c r="G5416" s="6">
        <v>275</v>
      </c>
      <c r="H5416" s="7">
        <v>50875</v>
      </c>
      <c r="I5416" s="7">
        <f>FlightsPivot[[#This Row],[Total Fare]]*10%</f>
        <v>5087.5</v>
      </c>
      <c r="J5416" s="7">
        <f>FlightsPivot[[#This Row],[Total Fare]]+FlightsPivot[[#This Row],[10% tax ]]</f>
        <v>55962.5</v>
      </c>
      <c r="K5416" s="4">
        <v>7</v>
      </c>
      <c r="L5416" s="4">
        <v>2014</v>
      </c>
      <c r="M5416" t="str">
        <f>INDEX(RoutesPivot[DepAirport],MATCH($C5416,RoutesPivot[[RouteID]:[RouteID]],0))</f>
        <v>ORD</v>
      </c>
      <c r="N5416" t="str">
        <f>INDEX(RoutesPivot[AirportID],MATCH($C5416,RoutesPivot[[RouteID]:[RouteID]],0))</f>
        <v>MCO</v>
      </c>
      <c r="O5416">
        <f>INDEX(RoutesPivot[Distance],MATCH($C5416,RoutesPivot[[RouteID]:[RouteID]],0))</f>
        <v>850</v>
      </c>
      <c r="P5416">
        <f>INDEX(RoutesPivot[ListPrice],MATCH($C5416,RoutesPivot[[RouteID]:[RouteID]],0))</f>
        <v>250</v>
      </c>
      <c r="Q5416" t="str">
        <f>INDEX(AirportPivot[AirportName],MATCH($N5416,AirportPivot[[AirportID]:[AirportID]],0))</f>
        <v>Orlando International</v>
      </c>
      <c r="R5416">
        <f>INDEX(AirportPivot[Gates (number of available)],MATCH($N5416,AirportPivot[[AirportID]:[AirportID]],0))</f>
        <v>67</v>
      </c>
    </row>
    <row r="5417" spans="1:18" x14ac:dyDescent="0.25">
      <c r="A5417" s="3" t="s">
        <v>5449</v>
      </c>
      <c r="B5417" s="12">
        <v>41651</v>
      </c>
      <c r="C5417" s="4" t="s">
        <v>27</v>
      </c>
      <c r="D5417" s="4">
        <v>10.199999999999999</v>
      </c>
      <c r="E5417" s="4">
        <v>31</v>
      </c>
      <c r="F5417" s="5">
        <v>0.33333333333333331</v>
      </c>
      <c r="G5417" s="6">
        <v>200</v>
      </c>
      <c r="H5417" s="7">
        <v>37000</v>
      </c>
      <c r="I5417" s="7">
        <f>FlightsPivot[[#This Row],[Total Fare]]*10%</f>
        <v>3700</v>
      </c>
      <c r="J5417" s="7">
        <f>FlightsPivot[[#This Row],[Total Fare]]+FlightsPivot[[#This Row],[10% tax ]]</f>
        <v>40700</v>
      </c>
      <c r="K5417" s="4">
        <v>1</v>
      </c>
      <c r="L5417" s="4">
        <v>2014</v>
      </c>
      <c r="M5417" t="str">
        <f>INDEX(RoutesPivot[DepAirport],MATCH($C5417,RoutesPivot[[RouteID]:[RouteID]],0))</f>
        <v>ORD</v>
      </c>
      <c r="N5417" t="str">
        <f>INDEX(RoutesPivot[AirportID],MATCH($C5417,RoutesPivot[[RouteID]:[RouteID]],0))</f>
        <v>ATL</v>
      </c>
      <c r="O5417">
        <f>INDEX(RoutesPivot[Distance],MATCH($C5417,RoutesPivot[[RouteID]:[RouteID]],0))</f>
        <v>510</v>
      </c>
      <c r="P5417">
        <f>INDEX(RoutesPivot[ListPrice],MATCH($C5417,RoutesPivot[[RouteID]:[RouteID]],0))</f>
        <v>200</v>
      </c>
      <c r="Q5417" t="str">
        <f>INDEX(AirportPivot[AirportName],MATCH($N5417,AirportPivot[[AirportID]:[AirportID]],0))</f>
        <v>Hartsfield-Jackson Atlanta International</v>
      </c>
      <c r="R5417">
        <f>INDEX(AirportPivot[Gates (number of available)],MATCH($N5417,AirportPivot[[AirportID]:[AirportID]],0))</f>
        <v>100</v>
      </c>
    </row>
    <row r="5418" spans="1:18" x14ac:dyDescent="0.25">
      <c r="A5418" s="3" t="s">
        <v>5450</v>
      </c>
      <c r="B5418" s="12">
        <v>42227</v>
      </c>
      <c r="C5418" s="4" t="s">
        <v>47</v>
      </c>
      <c r="D5418" s="4">
        <v>1.8</v>
      </c>
      <c r="E5418" s="4">
        <v>28</v>
      </c>
      <c r="F5418" s="5">
        <v>0.45833333333333331</v>
      </c>
      <c r="G5418" s="6">
        <v>275</v>
      </c>
      <c r="H5418" s="7">
        <v>50875</v>
      </c>
      <c r="I5418" s="7">
        <f>FlightsPivot[[#This Row],[Total Fare]]*10%</f>
        <v>5087.5</v>
      </c>
      <c r="J5418" s="7">
        <f>FlightsPivot[[#This Row],[Total Fare]]+FlightsPivot[[#This Row],[10% tax ]]</f>
        <v>55962.5</v>
      </c>
      <c r="K5418" s="4">
        <v>8</v>
      </c>
      <c r="L5418" s="4">
        <v>2015</v>
      </c>
      <c r="M5418" t="str">
        <f>INDEX(RoutesPivot[DepAirport],MATCH($C5418,RoutesPivot[[RouteID]:[RouteID]],0))</f>
        <v>ORD</v>
      </c>
      <c r="N5418" t="str">
        <f>INDEX(RoutesPivot[AirportID],MATCH($C5418,RoutesPivot[[RouteID]:[RouteID]],0))</f>
        <v>PHX</v>
      </c>
      <c r="O5418">
        <f>INDEX(RoutesPivot[Distance],MATCH($C5418,RoutesPivot[[RouteID]:[RouteID]],0))</f>
        <v>1200</v>
      </c>
      <c r="P5418">
        <f>INDEX(RoutesPivot[ListPrice],MATCH($C5418,RoutesPivot[[RouteID]:[RouteID]],0))</f>
        <v>250</v>
      </c>
      <c r="Q5418" t="str">
        <f>INDEX(AirportPivot[AirportName],MATCH($N5418,AirportPivot[[AirportID]:[AirportID]],0))</f>
        <v>Phoenix Sky Harbor International</v>
      </c>
      <c r="R5418">
        <f>INDEX(AirportPivot[Gates (number of available)],MATCH($N5418,AirportPivot[[AirportID]:[AirportID]],0))</f>
        <v>60</v>
      </c>
    </row>
    <row r="5419" spans="1:18" x14ac:dyDescent="0.25">
      <c r="A5419" s="3" t="s">
        <v>5451</v>
      </c>
      <c r="B5419" s="12">
        <v>41958</v>
      </c>
      <c r="C5419" s="4" t="s">
        <v>13</v>
      </c>
      <c r="D5419" s="4">
        <v>2.8</v>
      </c>
      <c r="E5419" s="4">
        <v>191</v>
      </c>
      <c r="F5419" s="5">
        <v>0.29166666666666669</v>
      </c>
      <c r="G5419" s="6">
        <v>250</v>
      </c>
      <c r="H5419" s="7">
        <v>41250</v>
      </c>
      <c r="I5419" s="7">
        <f>FlightsPivot[[#This Row],[Total Fare]]*10%</f>
        <v>4125</v>
      </c>
      <c r="J5419" s="7">
        <f>FlightsPivot[[#This Row],[Total Fare]]+FlightsPivot[[#This Row],[10% tax ]]</f>
        <v>45375</v>
      </c>
      <c r="K5419" s="4">
        <v>11</v>
      </c>
      <c r="L5419" s="4">
        <v>2014</v>
      </c>
      <c r="M5419" t="str">
        <f>INDEX(RoutesPivot[DepAirport],MATCH($C5419,RoutesPivot[[RouteID]:[RouteID]],0))</f>
        <v>ORD</v>
      </c>
      <c r="N5419" t="str">
        <f>INDEX(RoutesPivot[AirportID],MATCH($C5419,RoutesPivot[[RouteID]:[RouteID]],0))</f>
        <v>JFK</v>
      </c>
      <c r="O5419">
        <f>INDEX(RoutesPivot[Distance],MATCH($C5419,RoutesPivot[[RouteID]:[RouteID]],0))</f>
        <v>619</v>
      </c>
      <c r="P5419">
        <f>INDEX(RoutesPivot[ListPrice],MATCH($C5419,RoutesPivot[[RouteID]:[RouteID]],0))</f>
        <v>250</v>
      </c>
      <c r="Q5419" t="str">
        <f>INDEX(AirportPivot[AirportName],MATCH($N5419,AirportPivot[[AirportID]:[AirportID]],0))</f>
        <v>John F Kennedy International</v>
      </c>
      <c r="R5419">
        <f>INDEX(AirportPivot[Gates (number of available)],MATCH($N5419,AirportPivot[[AirportID]:[AirportID]],0))</f>
        <v>120</v>
      </c>
    </row>
    <row r="5420" spans="1:18" x14ac:dyDescent="0.25">
      <c r="A5420" s="3" t="s">
        <v>5452</v>
      </c>
      <c r="B5420" s="12">
        <v>41848</v>
      </c>
      <c r="C5420" s="4" t="s">
        <v>86</v>
      </c>
      <c r="D5420" s="4">
        <v>1.6</v>
      </c>
      <c r="E5420" s="4">
        <v>87</v>
      </c>
      <c r="F5420" s="5">
        <v>0.70833333333333337</v>
      </c>
      <c r="G5420" s="6">
        <v>126.5</v>
      </c>
      <c r="H5420" s="7">
        <v>22896.5</v>
      </c>
      <c r="I5420" s="7">
        <f>FlightsPivot[[#This Row],[Total Fare]]*10%</f>
        <v>2289.65</v>
      </c>
      <c r="J5420" s="7">
        <f>FlightsPivot[[#This Row],[Total Fare]]+FlightsPivot[[#This Row],[10% tax ]]</f>
        <v>25186.15</v>
      </c>
      <c r="K5420" s="4">
        <v>7</v>
      </c>
      <c r="L5420" s="4">
        <v>2014</v>
      </c>
      <c r="M5420" t="str">
        <f>INDEX(RoutesPivot[DepAirport],MATCH($C5420,RoutesPivot[[RouteID]:[RouteID]],0))</f>
        <v>ORD</v>
      </c>
      <c r="N5420" t="str">
        <f>INDEX(RoutesPivot[AirportID],MATCH($C5420,RoutesPivot[[RouteID]:[RouteID]],0))</f>
        <v>DTW</v>
      </c>
      <c r="O5420">
        <f>INDEX(RoutesPivot[Distance],MATCH($C5420,RoutesPivot[[RouteID]:[RouteID]],0))</f>
        <v>200</v>
      </c>
      <c r="P5420">
        <f>INDEX(RoutesPivot[ListPrice],MATCH($C5420,RoutesPivot[[RouteID]:[RouteID]],0))</f>
        <v>115</v>
      </c>
      <c r="Q5420" t="str">
        <f>INDEX(AirportPivot[AirportName],MATCH($N5420,AirportPivot[[AirportID]:[AirportID]],0))</f>
        <v>Detroit Metropolitan Wayne County</v>
      </c>
      <c r="R5420">
        <f>INDEX(AirportPivot[Gates (number of available)],MATCH($N5420,AirportPivot[[AirportID]:[AirportID]],0))</f>
        <v>60</v>
      </c>
    </row>
    <row r="5421" spans="1:18" x14ac:dyDescent="0.25">
      <c r="A5421" s="3" t="s">
        <v>5453</v>
      </c>
      <c r="B5421" s="12">
        <v>41709</v>
      </c>
      <c r="C5421" s="4" t="s">
        <v>19</v>
      </c>
      <c r="D5421" s="4">
        <v>3.3</v>
      </c>
      <c r="E5421" s="4">
        <v>113</v>
      </c>
      <c r="F5421" s="5">
        <v>0.29166666666666669</v>
      </c>
      <c r="G5421" s="6">
        <v>200</v>
      </c>
      <c r="H5421" s="7">
        <v>37000</v>
      </c>
      <c r="I5421" s="7">
        <f>FlightsPivot[[#This Row],[Total Fare]]*10%</f>
        <v>3700</v>
      </c>
      <c r="J5421" s="7">
        <f>FlightsPivot[[#This Row],[Total Fare]]+FlightsPivot[[#This Row],[10% tax ]]</f>
        <v>40700</v>
      </c>
      <c r="K5421" s="4">
        <v>3</v>
      </c>
      <c r="L5421" s="4">
        <v>2014</v>
      </c>
      <c r="M5421" t="str">
        <f>INDEX(RoutesPivot[DepAirport],MATCH($C5421,RoutesPivot[[RouteID]:[RouteID]],0))</f>
        <v>ORD</v>
      </c>
      <c r="N5421" t="str">
        <f>INDEX(RoutesPivot[AirportID],MATCH($C5421,RoutesPivot[[RouteID]:[RouteID]],0))</f>
        <v>IAH</v>
      </c>
      <c r="O5421">
        <f>INDEX(RoutesPivot[Distance],MATCH($C5421,RoutesPivot[[RouteID]:[RouteID]],0))</f>
        <v>800</v>
      </c>
      <c r="P5421">
        <f>INDEX(RoutesPivot[ListPrice],MATCH($C5421,RoutesPivot[[RouteID]:[RouteID]],0))</f>
        <v>200</v>
      </c>
      <c r="Q5421" t="str">
        <f>INDEX(AirportPivot[AirportName],MATCH($N5421,AirportPivot[[AirportID]:[AirportID]],0))</f>
        <v>George Bush Intercontinental/Houston</v>
      </c>
      <c r="R5421">
        <f>INDEX(AirportPivot[Gates (number of available)],MATCH($N5421,AirportPivot[[AirportID]:[AirportID]],0))</f>
        <v>80</v>
      </c>
    </row>
    <row r="5422" spans="1:18" x14ac:dyDescent="0.25">
      <c r="A5422" s="3" t="s">
        <v>5454</v>
      </c>
      <c r="B5422" s="12">
        <v>41729</v>
      </c>
      <c r="C5422" s="4" t="s">
        <v>23</v>
      </c>
      <c r="D5422" s="4">
        <v>1.2</v>
      </c>
      <c r="E5422" s="4">
        <v>103</v>
      </c>
      <c r="F5422" s="5">
        <v>0.83333333333333337</v>
      </c>
      <c r="G5422" s="6">
        <v>300</v>
      </c>
      <c r="H5422" s="7">
        <v>55500</v>
      </c>
      <c r="I5422" s="7">
        <f>FlightsPivot[[#This Row],[Total Fare]]*10%</f>
        <v>5550</v>
      </c>
      <c r="J5422" s="7">
        <f>FlightsPivot[[#This Row],[Total Fare]]+FlightsPivot[[#This Row],[10% tax ]]</f>
        <v>61050</v>
      </c>
      <c r="K5422" s="4">
        <v>3</v>
      </c>
      <c r="L5422" s="4">
        <v>2014</v>
      </c>
      <c r="M5422" t="str">
        <f>INDEX(RoutesPivot[DepAirport],MATCH($C5422,RoutesPivot[[RouteID]:[RouteID]],0))</f>
        <v>ORD</v>
      </c>
      <c r="N5422" t="str">
        <f>INDEX(RoutesPivot[AirportID],MATCH($C5422,RoutesPivot[[RouteID]:[RouteID]],0))</f>
        <v>DEN</v>
      </c>
      <c r="O5422">
        <f>INDEX(RoutesPivot[Distance],MATCH($C5422,RoutesPivot[[RouteID]:[RouteID]],0))</f>
        <v>800</v>
      </c>
      <c r="P5422">
        <f>INDEX(RoutesPivot[ListPrice],MATCH($C5422,RoutesPivot[[RouteID]:[RouteID]],0))</f>
        <v>300</v>
      </c>
      <c r="Q5422" t="str">
        <f>INDEX(AirportPivot[AirportName],MATCH($N5422,AirportPivot[[AirportID]:[AirportID]],0))</f>
        <v>Denver International</v>
      </c>
      <c r="R5422">
        <f>INDEX(AirportPivot[Gates (number of available)],MATCH($N5422,AirportPivot[[AirportID]:[AirportID]],0))</f>
        <v>75</v>
      </c>
    </row>
    <row r="5423" spans="1:18" x14ac:dyDescent="0.25">
      <c r="A5423" s="3" t="s">
        <v>5455</v>
      </c>
      <c r="B5423" s="12">
        <v>42017</v>
      </c>
      <c r="C5423" s="4" t="s">
        <v>27</v>
      </c>
      <c r="D5423" s="4">
        <v>8.3000000000000007</v>
      </c>
      <c r="E5423" s="4">
        <v>49</v>
      </c>
      <c r="F5423" s="5">
        <v>0.8125</v>
      </c>
      <c r="G5423" s="6">
        <v>200</v>
      </c>
      <c r="H5423" s="7">
        <v>33000</v>
      </c>
      <c r="I5423" s="7">
        <f>FlightsPivot[[#This Row],[Total Fare]]*10%</f>
        <v>3300</v>
      </c>
      <c r="J5423" s="7">
        <f>FlightsPivot[[#This Row],[Total Fare]]+FlightsPivot[[#This Row],[10% tax ]]</f>
        <v>36300</v>
      </c>
      <c r="K5423" s="4">
        <v>1</v>
      </c>
      <c r="L5423" s="4">
        <v>2015</v>
      </c>
      <c r="M5423" t="str">
        <f>INDEX(RoutesPivot[DepAirport],MATCH($C5423,RoutesPivot[[RouteID]:[RouteID]],0))</f>
        <v>ORD</v>
      </c>
      <c r="N5423" t="str">
        <f>INDEX(RoutesPivot[AirportID],MATCH($C5423,RoutesPivot[[RouteID]:[RouteID]],0))</f>
        <v>ATL</v>
      </c>
      <c r="O5423">
        <f>INDEX(RoutesPivot[Distance],MATCH($C5423,RoutesPivot[[RouteID]:[RouteID]],0))</f>
        <v>510</v>
      </c>
      <c r="P5423">
        <f>INDEX(RoutesPivot[ListPrice],MATCH($C5423,RoutesPivot[[RouteID]:[RouteID]],0))</f>
        <v>200</v>
      </c>
      <c r="Q5423" t="str">
        <f>INDEX(AirportPivot[AirportName],MATCH($N5423,AirportPivot[[AirportID]:[AirportID]],0))</f>
        <v>Hartsfield-Jackson Atlanta International</v>
      </c>
      <c r="R5423">
        <f>INDEX(AirportPivot[Gates (number of available)],MATCH($N5423,AirportPivot[[AirportID]:[AirportID]],0))</f>
        <v>100</v>
      </c>
    </row>
    <row r="5424" spans="1:18" x14ac:dyDescent="0.25">
      <c r="A5424" s="3" t="s">
        <v>5456</v>
      </c>
      <c r="B5424" s="12">
        <v>41674</v>
      </c>
      <c r="C5424" s="4" t="s">
        <v>47</v>
      </c>
      <c r="D5424" s="4">
        <v>2.2000000000000002</v>
      </c>
      <c r="E5424" s="4">
        <v>3</v>
      </c>
      <c r="F5424" s="5">
        <v>0.79166666666666663</v>
      </c>
      <c r="G5424" s="6">
        <v>250</v>
      </c>
      <c r="H5424" s="7">
        <v>46250</v>
      </c>
      <c r="I5424" s="7">
        <f>FlightsPivot[[#This Row],[Total Fare]]*10%</f>
        <v>4625</v>
      </c>
      <c r="J5424" s="7">
        <f>FlightsPivot[[#This Row],[Total Fare]]+FlightsPivot[[#This Row],[10% tax ]]</f>
        <v>50875</v>
      </c>
      <c r="K5424" s="4">
        <v>2</v>
      </c>
      <c r="L5424" s="4">
        <v>2014</v>
      </c>
      <c r="M5424" t="str">
        <f>INDEX(RoutesPivot[DepAirport],MATCH($C5424,RoutesPivot[[RouteID]:[RouteID]],0))</f>
        <v>ORD</v>
      </c>
      <c r="N5424" t="str">
        <f>INDEX(RoutesPivot[AirportID],MATCH($C5424,RoutesPivot[[RouteID]:[RouteID]],0))</f>
        <v>PHX</v>
      </c>
      <c r="O5424">
        <f>INDEX(RoutesPivot[Distance],MATCH($C5424,RoutesPivot[[RouteID]:[RouteID]],0))</f>
        <v>1200</v>
      </c>
      <c r="P5424">
        <f>INDEX(RoutesPivot[ListPrice],MATCH($C5424,RoutesPivot[[RouteID]:[RouteID]],0))</f>
        <v>250</v>
      </c>
      <c r="Q5424" t="str">
        <f>INDEX(AirportPivot[AirportName],MATCH($N5424,AirportPivot[[AirportID]:[AirportID]],0))</f>
        <v>Phoenix Sky Harbor International</v>
      </c>
      <c r="R5424">
        <f>INDEX(AirportPivot[Gates (number of available)],MATCH($N5424,AirportPivot[[AirportID]:[AirportID]],0))</f>
        <v>60</v>
      </c>
    </row>
    <row r="5425" spans="1:18" x14ac:dyDescent="0.25">
      <c r="A5425" s="3" t="s">
        <v>5457</v>
      </c>
      <c r="B5425" s="12">
        <v>41840</v>
      </c>
      <c r="C5425" s="4" t="s">
        <v>21</v>
      </c>
      <c r="D5425" s="4">
        <v>3</v>
      </c>
      <c r="E5425" s="4">
        <v>179</v>
      </c>
      <c r="F5425" s="5">
        <v>0.8125</v>
      </c>
      <c r="G5425" s="6">
        <v>137.5</v>
      </c>
      <c r="H5425" s="7">
        <v>22687.5</v>
      </c>
      <c r="I5425" s="7">
        <f>FlightsPivot[[#This Row],[Total Fare]]*10%</f>
        <v>2268.75</v>
      </c>
      <c r="J5425" s="7">
        <f>FlightsPivot[[#This Row],[Total Fare]]+FlightsPivot[[#This Row],[10% tax ]]</f>
        <v>24956.25</v>
      </c>
      <c r="K5425" s="4">
        <v>7</v>
      </c>
      <c r="L5425" s="4">
        <v>2014</v>
      </c>
      <c r="M5425" t="str">
        <f>INDEX(RoutesPivot[DepAirport],MATCH($C5425,RoutesPivot[[RouteID]:[RouteID]],0))</f>
        <v>ORD</v>
      </c>
      <c r="N5425" t="str">
        <f>INDEX(RoutesPivot[AirportID],MATCH($C5425,RoutesPivot[[RouteID]:[RouteID]],0))</f>
        <v>CLT</v>
      </c>
      <c r="O5425">
        <f>INDEX(RoutesPivot[Distance],MATCH($C5425,RoutesPivot[[RouteID]:[RouteID]],0))</f>
        <v>700</v>
      </c>
      <c r="P5425">
        <f>INDEX(RoutesPivot[ListPrice],MATCH($C5425,RoutesPivot[[RouteID]:[RouteID]],0))</f>
        <v>125</v>
      </c>
      <c r="Q5425" t="str">
        <f>INDEX(AirportPivot[AirportName],MATCH($N5425,AirportPivot[[AirportID]:[AirportID]],0))</f>
        <v>Charlotte/Douglas International</v>
      </c>
      <c r="R5425">
        <f>INDEX(AirportPivot[Gates (number of available)],MATCH($N5425,AirportPivot[[AirportID]:[AirportID]],0))</f>
        <v>65</v>
      </c>
    </row>
    <row r="5426" spans="1:18" x14ac:dyDescent="0.25">
      <c r="A5426" s="3" t="s">
        <v>5458</v>
      </c>
      <c r="B5426" s="12">
        <v>42080</v>
      </c>
      <c r="C5426" s="4" t="s">
        <v>13</v>
      </c>
      <c r="D5426" s="4">
        <v>2.8</v>
      </c>
      <c r="E5426" s="4">
        <v>169</v>
      </c>
      <c r="F5426" s="5">
        <v>0.58333333333333337</v>
      </c>
      <c r="G5426" s="6">
        <v>250</v>
      </c>
      <c r="H5426" s="7">
        <v>41250</v>
      </c>
      <c r="I5426" s="7">
        <f>FlightsPivot[[#This Row],[Total Fare]]*10%</f>
        <v>4125</v>
      </c>
      <c r="J5426" s="7">
        <f>FlightsPivot[[#This Row],[Total Fare]]+FlightsPivot[[#This Row],[10% tax ]]</f>
        <v>45375</v>
      </c>
      <c r="K5426" s="4">
        <v>3</v>
      </c>
      <c r="L5426" s="4">
        <v>2015</v>
      </c>
      <c r="M5426" t="str">
        <f>INDEX(RoutesPivot[DepAirport],MATCH($C5426,RoutesPivot[[RouteID]:[RouteID]],0))</f>
        <v>ORD</v>
      </c>
      <c r="N5426" t="str">
        <f>INDEX(RoutesPivot[AirportID],MATCH($C5426,RoutesPivot[[RouteID]:[RouteID]],0))</f>
        <v>JFK</v>
      </c>
      <c r="O5426">
        <f>INDEX(RoutesPivot[Distance],MATCH($C5426,RoutesPivot[[RouteID]:[RouteID]],0))</f>
        <v>619</v>
      </c>
      <c r="P5426">
        <f>INDEX(RoutesPivot[ListPrice],MATCH($C5426,RoutesPivot[[RouteID]:[RouteID]],0))</f>
        <v>250</v>
      </c>
      <c r="Q5426" t="str">
        <f>INDEX(AirportPivot[AirportName],MATCH($N5426,AirportPivot[[AirportID]:[AirportID]],0))</f>
        <v>John F Kennedy International</v>
      </c>
      <c r="R5426">
        <f>INDEX(AirportPivot[Gates (number of available)],MATCH($N5426,AirportPivot[[AirportID]:[AirportID]],0))</f>
        <v>120</v>
      </c>
    </row>
    <row r="5427" spans="1:18" x14ac:dyDescent="0.25">
      <c r="A5427" s="3" t="s">
        <v>5459</v>
      </c>
      <c r="B5427" s="12">
        <v>42358</v>
      </c>
      <c r="C5427" s="4" t="s">
        <v>37</v>
      </c>
      <c r="D5427" s="4">
        <v>2.8</v>
      </c>
      <c r="E5427" s="4">
        <v>206</v>
      </c>
      <c r="F5427" s="5">
        <v>0.45833333333333331</v>
      </c>
      <c r="G5427" s="6">
        <v>350</v>
      </c>
      <c r="H5427" s="7">
        <v>57750</v>
      </c>
      <c r="I5427" s="7">
        <f>FlightsPivot[[#This Row],[Total Fare]]*10%</f>
        <v>5775</v>
      </c>
      <c r="J5427" s="7">
        <f>FlightsPivot[[#This Row],[Total Fare]]+FlightsPivot[[#This Row],[10% tax ]]</f>
        <v>63525</v>
      </c>
      <c r="K5427" s="4">
        <v>12</v>
      </c>
      <c r="L5427" s="4">
        <v>2015</v>
      </c>
      <c r="M5427" t="str">
        <f>INDEX(RoutesPivot[DepAirport],MATCH($C5427,RoutesPivot[[RouteID]:[RouteID]],0))</f>
        <v>ORD</v>
      </c>
      <c r="N5427" t="str">
        <f>INDEX(RoutesPivot[AirportID],MATCH($C5427,RoutesPivot[[RouteID]:[RouteID]],0))</f>
        <v>SEA</v>
      </c>
      <c r="O5427">
        <f>INDEX(RoutesPivot[Distance],MATCH($C5427,RoutesPivot[[RouteID]:[RouteID]],0))</f>
        <v>1500</v>
      </c>
      <c r="P5427">
        <f>INDEX(RoutesPivot[ListPrice],MATCH($C5427,RoutesPivot[[RouteID]:[RouteID]],0))</f>
        <v>350</v>
      </c>
      <c r="Q5427" t="str">
        <f>INDEX(AirportPivot[AirportName],MATCH($N5427,AirportPivot[[AirportID]:[AirportID]],0))</f>
        <v>Seattle-Tacoma International</v>
      </c>
      <c r="R5427">
        <f>INDEX(AirportPivot[Gates (number of available)],MATCH($N5427,AirportPivot[[AirportID]:[AirportID]],0))</f>
        <v>58</v>
      </c>
    </row>
    <row r="5428" spans="1:18" x14ac:dyDescent="0.25">
      <c r="A5428" s="3" t="s">
        <v>5460</v>
      </c>
      <c r="B5428" s="12">
        <v>41784</v>
      </c>
      <c r="C5428" s="4" t="s">
        <v>33</v>
      </c>
      <c r="D5428" s="4">
        <v>4</v>
      </c>
      <c r="E5428" s="4">
        <v>205</v>
      </c>
      <c r="F5428" s="5">
        <v>0.70833333333333337</v>
      </c>
      <c r="G5428" s="6">
        <v>375</v>
      </c>
      <c r="H5428" s="7">
        <v>61875</v>
      </c>
      <c r="I5428" s="7">
        <f>FlightsPivot[[#This Row],[Total Fare]]*10%</f>
        <v>6187.5</v>
      </c>
      <c r="J5428" s="7">
        <f>FlightsPivot[[#This Row],[Total Fare]]+FlightsPivot[[#This Row],[10% tax ]]</f>
        <v>68062.5</v>
      </c>
      <c r="K5428" s="4">
        <v>5</v>
      </c>
      <c r="L5428" s="4">
        <v>2014</v>
      </c>
      <c r="M5428" t="str">
        <f>INDEX(RoutesPivot[DepAirport],MATCH($C5428,RoutesPivot[[RouteID]:[RouteID]],0))</f>
        <v>ORD</v>
      </c>
      <c r="N5428" t="str">
        <f>INDEX(RoutesPivot[AirportID],MATCH($C5428,RoutesPivot[[RouteID]:[RouteID]],0))</f>
        <v>SFO</v>
      </c>
      <c r="O5428">
        <f>INDEX(RoutesPivot[Distance],MATCH($C5428,RoutesPivot[[RouteID]:[RouteID]],0))</f>
        <v>1600</v>
      </c>
      <c r="P5428">
        <f>INDEX(RoutesPivot[ListPrice],MATCH($C5428,RoutesPivot[[RouteID]:[RouteID]],0))</f>
        <v>375</v>
      </c>
      <c r="Q5428" t="str">
        <f>INDEX(AirportPivot[AirportName],MATCH($N5428,AirportPivot[[AirportID]:[AirportID]],0))</f>
        <v>San Francisco International</v>
      </c>
      <c r="R5428">
        <f>INDEX(AirportPivot[Gates (number of available)],MATCH($N5428,AirportPivot[[AirportID]:[AirportID]],0))</f>
        <v>70</v>
      </c>
    </row>
    <row r="5429" spans="1:18" x14ac:dyDescent="0.25">
      <c r="A5429" s="3" t="s">
        <v>5461</v>
      </c>
      <c r="B5429" s="12">
        <v>42196</v>
      </c>
      <c r="C5429" s="4" t="s">
        <v>50</v>
      </c>
      <c r="D5429" s="4">
        <v>1.1000000000000001</v>
      </c>
      <c r="E5429" s="4">
        <v>106</v>
      </c>
      <c r="F5429" s="5">
        <v>0.29166666666666669</v>
      </c>
      <c r="G5429" s="6">
        <v>302.5</v>
      </c>
      <c r="H5429" s="7">
        <v>55962.5</v>
      </c>
      <c r="I5429" s="7">
        <f>FlightsPivot[[#This Row],[Total Fare]]*10%</f>
        <v>5596.25</v>
      </c>
      <c r="J5429" s="7">
        <f>FlightsPivot[[#This Row],[Total Fare]]+FlightsPivot[[#This Row],[10% tax ]]</f>
        <v>61558.75</v>
      </c>
      <c r="K5429" s="4">
        <v>7</v>
      </c>
      <c r="L5429" s="4">
        <v>2015</v>
      </c>
      <c r="M5429" t="str">
        <f>INDEX(RoutesPivot[DepAirport],MATCH($C5429,RoutesPivot[[RouteID]:[RouteID]],0))</f>
        <v>ORD</v>
      </c>
      <c r="N5429" t="str">
        <f>INDEX(RoutesPivot[AirportID],MATCH($C5429,RoutesPivot[[RouteID]:[RouteID]],0))</f>
        <v>LGA</v>
      </c>
      <c r="O5429">
        <f>INDEX(RoutesPivot[Distance],MATCH($C5429,RoutesPivot[[RouteID]:[RouteID]],0))</f>
        <v>610</v>
      </c>
      <c r="P5429">
        <f>INDEX(RoutesPivot[ListPrice],MATCH($C5429,RoutesPivot[[RouteID]:[RouteID]],0))</f>
        <v>275</v>
      </c>
      <c r="Q5429" t="str">
        <f>INDEX(AirportPivot[AirportName],MATCH($N5429,AirportPivot[[AirportID]:[AirportID]],0))</f>
        <v>Laguardia</v>
      </c>
      <c r="R5429">
        <f>INDEX(AirportPivot[Gates (number of available)],MATCH($N5429,AirportPivot[[AirportID]:[AirportID]],0))</f>
        <v>66</v>
      </c>
    </row>
    <row r="5430" spans="1:18" x14ac:dyDescent="0.25">
      <c r="A5430" s="3" t="s">
        <v>5462</v>
      </c>
      <c r="B5430" s="12">
        <v>42245</v>
      </c>
      <c r="C5430" s="4" t="s">
        <v>70</v>
      </c>
      <c r="D5430" s="4">
        <v>2.5</v>
      </c>
      <c r="E5430" s="4">
        <v>94</v>
      </c>
      <c r="F5430" s="5">
        <v>0.29166666666666669</v>
      </c>
      <c r="G5430" s="6">
        <v>302.5</v>
      </c>
      <c r="H5430" s="7">
        <v>55962.5</v>
      </c>
      <c r="I5430" s="7">
        <f>FlightsPivot[[#This Row],[Total Fare]]*10%</f>
        <v>5596.25</v>
      </c>
      <c r="J5430" s="7">
        <f>FlightsPivot[[#This Row],[Total Fare]]+FlightsPivot[[#This Row],[10% tax ]]</f>
        <v>61558.75</v>
      </c>
      <c r="K5430" s="4">
        <v>8</v>
      </c>
      <c r="L5430" s="4">
        <v>2015</v>
      </c>
      <c r="M5430" t="str">
        <f>INDEX(RoutesPivot[DepAirport],MATCH($C5430,RoutesPivot[[RouteID]:[RouteID]],0))</f>
        <v>ORD</v>
      </c>
      <c r="N5430" t="str">
        <f>INDEX(RoutesPivot[AirportID],MATCH($C5430,RoutesPivot[[RouteID]:[RouteID]],0))</f>
        <v>LAS</v>
      </c>
      <c r="O5430">
        <f>INDEX(RoutesPivot[Distance],MATCH($C5430,RoutesPivot[[RouteID]:[RouteID]],0))</f>
        <v>1100</v>
      </c>
      <c r="P5430">
        <f>INDEX(RoutesPivot[ListPrice],MATCH($C5430,RoutesPivot[[RouteID]:[RouteID]],0))</f>
        <v>275</v>
      </c>
      <c r="Q5430" t="str">
        <f>INDEX(AirportPivot[AirportName],MATCH($N5430,AirportPivot[[AirportID]:[AirportID]],0))</f>
        <v>McCarran International</v>
      </c>
      <c r="R5430">
        <f>INDEX(AirportPivot[Gates (number of available)],MATCH($N5430,AirportPivot[[AirportID]:[AirportID]],0))</f>
        <v>68</v>
      </c>
    </row>
    <row r="5431" spans="1:18" x14ac:dyDescent="0.25">
      <c r="A5431" s="3" t="s">
        <v>5463</v>
      </c>
      <c r="B5431" s="12">
        <v>41996</v>
      </c>
      <c r="C5431" s="4" t="s">
        <v>80</v>
      </c>
      <c r="D5431" s="4">
        <v>3.9</v>
      </c>
      <c r="E5431" s="4">
        <v>174</v>
      </c>
      <c r="F5431" s="5">
        <v>0.70833333333333337</v>
      </c>
      <c r="G5431" s="6">
        <v>420</v>
      </c>
      <c r="H5431" s="7">
        <v>69300</v>
      </c>
      <c r="I5431" s="7">
        <f>FlightsPivot[[#This Row],[Total Fare]]*10%</f>
        <v>6930</v>
      </c>
      <c r="J5431" s="7">
        <f>FlightsPivot[[#This Row],[Total Fare]]+FlightsPivot[[#This Row],[10% tax ]]</f>
        <v>76230</v>
      </c>
      <c r="K5431" s="4">
        <v>12</v>
      </c>
      <c r="L5431" s="4">
        <v>2014</v>
      </c>
      <c r="M5431" t="str">
        <f>INDEX(RoutesPivot[DepAirport],MATCH($C5431,RoutesPivot[[RouteID]:[RouteID]],0))</f>
        <v>ORD</v>
      </c>
      <c r="N5431" t="str">
        <f>INDEX(RoutesPivot[AirportID],MATCH($C5431,RoutesPivot[[RouteID]:[RouteID]],0))</f>
        <v>MIA</v>
      </c>
      <c r="O5431">
        <f>INDEX(RoutesPivot[Distance],MATCH($C5431,RoutesPivot[[RouteID]:[RouteID]],0))</f>
        <v>1000</v>
      </c>
      <c r="P5431">
        <f>INDEX(RoutesPivot[ListPrice],MATCH($C5431,RoutesPivot[[RouteID]:[RouteID]],0))</f>
        <v>300</v>
      </c>
      <c r="Q5431" t="str">
        <f>INDEX(AirportPivot[AirportName],MATCH($N5431,AirportPivot[[AirportID]:[AirportID]],0))</f>
        <v>Miami International</v>
      </c>
      <c r="R5431">
        <f>INDEX(AirportPivot[Gates (number of available)],MATCH($N5431,AirportPivot[[AirportID]:[AirportID]],0))</f>
        <v>80</v>
      </c>
    </row>
    <row r="5432" spans="1:18" x14ac:dyDescent="0.25">
      <c r="A5432" s="3" t="s">
        <v>5464</v>
      </c>
      <c r="B5432" s="12">
        <v>42367</v>
      </c>
      <c r="C5432" s="4" t="s">
        <v>25</v>
      </c>
      <c r="D5432" s="4">
        <v>2.2000000000000002</v>
      </c>
      <c r="E5432" s="4">
        <v>70</v>
      </c>
      <c r="F5432" s="5">
        <v>0.83333333333333337</v>
      </c>
      <c r="G5432" s="6">
        <v>200</v>
      </c>
      <c r="H5432" s="7">
        <v>36200</v>
      </c>
      <c r="I5432" s="7">
        <f>FlightsPivot[[#This Row],[Total Fare]]*10%</f>
        <v>3620</v>
      </c>
      <c r="J5432" s="7">
        <f>FlightsPivot[[#This Row],[Total Fare]]+FlightsPivot[[#This Row],[10% tax ]]</f>
        <v>39820</v>
      </c>
      <c r="K5432" s="4">
        <v>12</v>
      </c>
      <c r="L5432" s="4">
        <v>2015</v>
      </c>
      <c r="M5432" t="str">
        <f>INDEX(RoutesPivot[DepAirport],MATCH($C5432,RoutesPivot[[RouteID]:[RouteID]],0))</f>
        <v>ORD</v>
      </c>
      <c r="N5432" t="str">
        <f>INDEX(RoutesPivot[AirportID],MATCH($C5432,RoutesPivot[[RouteID]:[RouteID]],0))</f>
        <v>DFW</v>
      </c>
      <c r="O5432">
        <f>INDEX(RoutesPivot[Distance],MATCH($C5432,RoutesPivot[[RouteID]:[RouteID]],0))</f>
        <v>700</v>
      </c>
      <c r="P5432">
        <f>INDEX(RoutesPivot[ListPrice],MATCH($C5432,RoutesPivot[[RouteID]:[RouteID]],0))</f>
        <v>200</v>
      </c>
      <c r="Q5432" t="str">
        <f>INDEX(AirportPivot[AirportName],MATCH($N5432,AirportPivot[[AirportID]:[AirportID]],0))</f>
        <v>Dallas/Fort Worth International</v>
      </c>
      <c r="R5432">
        <f>INDEX(AirportPivot[Gates (number of available)],MATCH($N5432,AirportPivot[[AirportID]:[AirportID]],0))</f>
        <v>130</v>
      </c>
    </row>
    <row r="5433" spans="1:18" x14ac:dyDescent="0.25">
      <c r="A5433" s="3" t="s">
        <v>5465</v>
      </c>
      <c r="B5433" s="12">
        <v>41828</v>
      </c>
      <c r="C5433" s="4" t="s">
        <v>70</v>
      </c>
      <c r="D5433" s="4">
        <v>2</v>
      </c>
      <c r="E5433" s="4">
        <v>152</v>
      </c>
      <c r="F5433" s="5">
        <v>0.70833333333333337</v>
      </c>
      <c r="G5433" s="6">
        <v>302.5</v>
      </c>
      <c r="H5433" s="7">
        <v>49912.5</v>
      </c>
      <c r="I5433" s="7">
        <f>FlightsPivot[[#This Row],[Total Fare]]*10%</f>
        <v>4991.25</v>
      </c>
      <c r="J5433" s="7">
        <f>FlightsPivot[[#This Row],[Total Fare]]+FlightsPivot[[#This Row],[10% tax ]]</f>
        <v>54903.75</v>
      </c>
      <c r="K5433" s="4">
        <v>7</v>
      </c>
      <c r="L5433" s="4">
        <v>2014</v>
      </c>
      <c r="M5433" t="str">
        <f>INDEX(RoutesPivot[DepAirport],MATCH($C5433,RoutesPivot[[RouteID]:[RouteID]],0))</f>
        <v>ORD</v>
      </c>
      <c r="N5433" t="str">
        <f>INDEX(RoutesPivot[AirportID],MATCH($C5433,RoutesPivot[[RouteID]:[RouteID]],0))</f>
        <v>LAS</v>
      </c>
      <c r="O5433">
        <f>INDEX(RoutesPivot[Distance],MATCH($C5433,RoutesPivot[[RouteID]:[RouteID]],0))</f>
        <v>1100</v>
      </c>
      <c r="P5433">
        <f>INDEX(RoutesPivot[ListPrice],MATCH($C5433,RoutesPivot[[RouteID]:[RouteID]],0))</f>
        <v>275</v>
      </c>
      <c r="Q5433" t="str">
        <f>INDEX(AirportPivot[AirportName],MATCH($N5433,AirportPivot[[AirportID]:[AirportID]],0))</f>
        <v>McCarran International</v>
      </c>
      <c r="R5433">
        <f>INDEX(AirportPivot[Gates (number of available)],MATCH($N5433,AirportPivot[[AirportID]:[AirportID]],0))</f>
        <v>68</v>
      </c>
    </row>
    <row r="5434" spans="1:18" x14ac:dyDescent="0.25">
      <c r="A5434" s="3" t="s">
        <v>5466</v>
      </c>
      <c r="B5434" s="12">
        <v>42319</v>
      </c>
      <c r="C5434" s="4" t="s">
        <v>33</v>
      </c>
      <c r="D5434" s="4">
        <v>3.1</v>
      </c>
      <c r="E5434" s="4">
        <v>22</v>
      </c>
      <c r="F5434" s="5">
        <v>0.375</v>
      </c>
      <c r="G5434" s="6">
        <v>375</v>
      </c>
      <c r="H5434" s="7">
        <v>69375</v>
      </c>
      <c r="I5434" s="7">
        <f>FlightsPivot[[#This Row],[Total Fare]]*10%</f>
        <v>6937.5</v>
      </c>
      <c r="J5434" s="7">
        <f>FlightsPivot[[#This Row],[Total Fare]]+FlightsPivot[[#This Row],[10% tax ]]</f>
        <v>76312.5</v>
      </c>
      <c r="K5434" s="4">
        <v>11</v>
      </c>
      <c r="L5434" s="4">
        <v>2015</v>
      </c>
      <c r="M5434" t="str">
        <f>INDEX(RoutesPivot[DepAirport],MATCH($C5434,RoutesPivot[[RouteID]:[RouteID]],0))</f>
        <v>ORD</v>
      </c>
      <c r="N5434" t="str">
        <f>INDEX(RoutesPivot[AirportID],MATCH($C5434,RoutesPivot[[RouteID]:[RouteID]],0))</f>
        <v>SFO</v>
      </c>
      <c r="O5434">
        <f>INDEX(RoutesPivot[Distance],MATCH($C5434,RoutesPivot[[RouteID]:[RouteID]],0))</f>
        <v>1600</v>
      </c>
      <c r="P5434">
        <f>INDEX(RoutesPivot[ListPrice],MATCH($C5434,RoutesPivot[[RouteID]:[RouteID]],0))</f>
        <v>375</v>
      </c>
      <c r="Q5434" t="str">
        <f>INDEX(AirportPivot[AirportName],MATCH($N5434,AirportPivot[[AirportID]:[AirportID]],0))</f>
        <v>San Francisco International</v>
      </c>
      <c r="R5434">
        <f>INDEX(AirportPivot[Gates (number of available)],MATCH($N5434,AirportPivot[[AirportID]:[AirportID]],0))</f>
        <v>70</v>
      </c>
    </row>
    <row r="5435" spans="1:18" x14ac:dyDescent="0.25">
      <c r="A5435" s="3" t="s">
        <v>5467</v>
      </c>
      <c r="B5435" s="12">
        <v>42183</v>
      </c>
      <c r="C5435" s="4" t="s">
        <v>19</v>
      </c>
      <c r="D5435" s="4">
        <v>1.7</v>
      </c>
      <c r="E5435" s="4">
        <v>54</v>
      </c>
      <c r="F5435" s="5">
        <v>0.41666666666666669</v>
      </c>
      <c r="G5435" s="6">
        <v>220</v>
      </c>
      <c r="H5435" s="7">
        <v>36300</v>
      </c>
      <c r="I5435" s="7">
        <f>FlightsPivot[[#This Row],[Total Fare]]*10%</f>
        <v>3630</v>
      </c>
      <c r="J5435" s="7">
        <f>FlightsPivot[[#This Row],[Total Fare]]+FlightsPivot[[#This Row],[10% tax ]]</f>
        <v>39930</v>
      </c>
      <c r="K5435" s="4">
        <v>6</v>
      </c>
      <c r="L5435" s="4">
        <v>2015</v>
      </c>
      <c r="M5435" t="str">
        <f>INDEX(RoutesPivot[DepAirport],MATCH($C5435,RoutesPivot[[RouteID]:[RouteID]],0))</f>
        <v>ORD</v>
      </c>
      <c r="N5435" t="str">
        <f>INDEX(RoutesPivot[AirportID],MATCH($C5435,RoutesPivot[[RouteID]:[RouteID]],0))</f>
        <v>IAH</v>
      </c>
      <c r="O5435">
        <f>INDEX(RoutesPivot[Distance],MATCH($C5435,RoutesPivot[[RouteID]:[RouteID]],0))</f>
        <v>800</v>
      </c>
      <c r="P5435">
        <f>INDEX(RoutesPivot[ListPrice],MATCH($C5435,RoutesPivot[[RouteID]:[RouteID]],0))</f>
        <v>200</v>
      </c>
      <c r="Q5435" t="str">
        <f>INDEX(AirportPivot[AirportName],MATCH($N5435,AirportPivot[[AirportID]:[AirportID]],0))</f>
        <v>George Bush Intercontinental/Houston</v>
      </c>
      <c r="R5435">
        <f>INDEX(AirportPivot[Gates (number of available)],MATCH($N5435,AirportPivot[[AirportID]:[AirportID]],0))</f>
        <v>80</v>
      </c>
    </row>
    <row r="5436" spans="1:18" x14ac:dyDescent="0.25">
      <c r="A5436" s="3" t="s">
        <v>5468</v>
      </c>
      <c r="B5436" s="12">
        <v>41971</v>
      </c>
      <c r="C5436" s="4" t="s">
        <v>19</v>
      </c>
      <c r="D5436" s="4">
        <v>6</v>
      </c>
      <c r="E5436" s="4">
        <v>133</v>
      </c>
      <c r="F5436" s="5">
        <v>0.41666666666666669</v>
      </c>
      <c r="G5436" s="6">
        <v>300</v>
      </c>
      <c r="H5436" s="7">
        <v>55500</v>
      </c>
      <c r="I5436" s="7">
        <f>FlightsPivot[[#This Row],[Total Fare]]*10%</f>
        <v>5550</v>
      </c>
      <c r="J5436" s="7">
        <f>FlightsPivot[[#This Row],[Total Fare]]+FlightsPivot[[#This Row],[10% tax ]]</f>
        <v>61050</v>
      </c>
      <c r="K5436" s="4">
        <v>11</v>
      </c>
      <c r="L5436" s="4">
        <v>2014</v>
      </c>
      <c r="M5436" t="str">
        <f>INDEX(RoutesPivot[DepAirport],MATCH($C5436,RoutesPivot[[RouteID]:[RouteID]],0))</f>
        <v>ORD</v>
      </c>
      <c r="N5436" t="str">
        <f>INDEX(RoutesPivot[AirportID],MATCH($C5436,RoutesPivot[[RouteID]:[RouteID]],0))</f>
        <v>IAH</v>
      </c>
      <c r="O5436">
        <f>INDEX(RoutesPivot[Distance],MATCH($C5436,RoutesPivot[[RouteID]:[RouteID]],0))</f>
        <v>800</v>
      </c>
      <c r="P5436">
        <f>INDEX(RoutesPivot[ListPrice],MATCH($C5436,RoutesPivot[[RouteID]:[RouteID]],0))</f>
        <v>200</v>
      </c>
      <c r="Q5436" t="str">
        <f>INDEX(AirportPivot[AirportName],MATCH($N5436,AirportPivot[[AirportID]:[AirportID]],0))</f>
        <v>George Bush Intercontinental/Houston</v>
      </c>
      <c r="R5436">
        <f>INDEX(AirportPivot[Gates (number of available)],MATCH($N5436,AirportPivot[[AirportID]:[AirportID]],0))</f>
        <v>80</v>
      </c>
    </row>
    <row r="5437" spans="1:18" x14ac:dyDescent="0.25">
      <c r="A5437" s="3" t="s">
        <v>5469</v>
      </c>
      <c r="B5437" s="12">
        <v>42132</v>
      </c>
      <c r="C5437" s="4" t="s">
        <v>23</v>
      </c>
      <c r="D5437" s="4">
        <v>1.8</v>
      </c>
      <c r="E5437" s="4">
        <v>124</v>
      </c>
      <c r="F5437" s="5">
        <v>0.75</v>
      </c>
      <c r="G5437" s="6">
        <v>300</v>
      </c>
      <c r="H5437" s="7">
        <v>55500</v>
      </c>
      <c r="I5437" s="7">
        <f>FlightsPivot[[#This Row],[Total Fare]]*10%</f>
        <v>5550</v>
      </c>
      <c r="J5437" s="7">
        <f>FlightsPivot[[#This Row],[Total Fare]]+FlightsPivot[[#This Row],[10% tax ]]</f>
        <v>61050</v>
      </c>
      <c r="K5437" s="4">
        <v>5</v>
      </c>
      <c r="L5437" s="4">
        <v>2015</v>
      </c>
      <c r="M5437" t="str">
        <f>INDEX(RoutesPivot[DepAirport],MATCH($C5437,RoutesPivot[[RouteID]:[RouteID]],0))</f>
        <v>ORD</v>
      </c>
      <c r="N5437" t="str">
        <f>INDEX(RoutesPivot[AirportID],MATCH($C5437,RoutesPivot[[RouteID]:[RouteID]],0))</f>
        <v>DEN</v>
      </c>
      <c r="O5437">
        <f>INDEX(RoutesPivot[Distance],MATCH($C5437,RoutesPivot[[RouteID]:[RouteID]],0))</f>
        <v>800</v>
      </c>
      <c r="P5437">
        <f>INDEX(RoutesPivot[ListPrice],MATCH($C5437,RoutesPivot[[RouteID]:[RouteID]],0))</f>
        <v>300</v>
      </c>
      <c r="Q5437" t="str">
        <f>INDEX(AirportPivot[AirportName],MATCH($N5437,AirportPivot[[AirportID]:[AirportID]],0))</f>
        <v>Denver International</v>
      </c>
      <c r="R5437">
        <f>INDEX(AirportPivot[Gates (number of available)],MATCH($N5437,AirportPivot[[AirportID]:[AirportID]],0))</f>
        <v>75</v>
      </c>
    </row>
    <row r="5438" spans="1:18" x14ac:dyDescent="0.25">
      <c r="A5438" s="3" t="s">
        <v>5470</v>
      </c>
      <c r="B5438" s="12">
        <v>42183</v>
      </c>
      <c r="C5438" s="4" t="s">
        <v>13</v>
      </c>
      <c r="D5438" s="4">
        <v>1.8</v>
      </c>
      <c r="E5438" s="4">
        <v>51</v>
      </c>
      <c r="F5438" s="5">
        <v>0.3125</v>
      </c>
      <c r="G5438" s="6">
        <v>275</v>
      </c>
      <c r="H5438" s="7">
        <v>45375</v>
      </c>
      <c r="I5438" s="7">
        <f>FlightsPivot[[#This Row],[Total Fare]]*10%</f>
        <v>4537.5</v>
      </c>
      <c r="J5438" s="7">
        <f>FlightsPivot[[#This Row],[Total Fare]]+FlightsPivot[[#This Row],[10% tax ]]</f>
        <v>49912.5</v>
      </c>
      <c r="K5438" s="4">
        <v>6</v>
      </c>
      <c r="L5438" s="4">
        <v>2015</v>
      </c>
      <c r="M5438" t="str">
        <f>INDEX(RoutesPivot[DepAirport],MATCH($C5438,RoutesPivot[[RouteID]:[RouteID]],0))</f>
        <v>ORD</v>
      </c>
      <c r="N5438" t="str">
        <f>INDEX(RoutesPivot[AirportID],MATCH($C5438,RoutesPivot[[RouteID]:[RouteID]],0))</f>
        <v>JFK</v>
      </c>
      <c r="O5438">
        <f>INDEX(RoutesPivot[Distance],MATCH($C5438,RoutesPivot[[RouteID]:[RouteID]],0))</f>
        <v>619</v>
      </c>
      <c r="P5438">
        <f>INDEX(RoutesPivot[ListPrice],MATCH($C5438,RoutesPivot[[RouteID]:[RouteID]],0))</f>
        <v>250</v>
      </c>
      <c r="Q5438" t="str">
        <f>INDEX(AirportPivot[AirportName],MATCH($N5438,AirportPivot[[AirportID]:[AirportID]],0))</f>
        <v>John F Kennedy International</v>
      </c>
      <c r="R5438">
        <f>INDEX(AirportPivot[Gates (number of available)],MATCH($N5438,AirportPivot[[AirportID]:[AirportID]],0))</f>
        <v>120</v>
      </c>
    </row>
    <row r="5439" spans="1:18" x14ac:dyDescent="0.25">
      <c r="A5439" s="3" t="s">
        <v>5471</v>
      </c>
      <c r="B5439" s="12">
        <v>42088</v>
      </c>
      <c r="C5439" s="4" t="s">
        <v>37</v>
      </c>
      <c r="D5439" s="4">
        <v>2.2999999999999998</v>
      </c>
      <c r="E5439" s="4">
        <v>146</v>
      </c>
      <c r="F5439" s="5">
        <v>0.79166666666666663</v>
      </c>
      <c r="G5439" s="6">
        <v>350</v>
      </c>
      <c r="H5439" s="7">
        <v>64750</v>
      </c>
      <c r="I5439" s="7">
        <f>FlightsPivot[[#This Row],[Total Fare]]*10%</f>
        <v>6475</v>
      </c>
      <c r="J5439" s="7">
        <f>FlightsPivot[[#This Row],[Total Fare]]+FlightsPivot[[#This Row],[10% tax ]]</f>
        <v>71225</v>
      </c>
      <c r="K5439" s="4">
        <v>3</v>
      </c>
      <c r="L5439" s="4">
        <v>2015</v>
      </c>
      <c r="M5439" t="str">
        <f>INDEX(RoutesPivot[DepAirport],MATCH($C5439,RoutesPivot[[RouteID]:[RouteID]],0))</f>
        <v>ORD</v>
      </c>
      <c r="N5439" t="str">
        <f>INDEX(RoutesPivot[AirportID],MATCH($C5439,RoutesPivot[[RouteID]:[RouteID]],0))</f>
        <v>SEA</v>
      </c>
      <c r="O5439">
        <f>INDEX(RoutesPivot[Distance],MATCH($C5439,RoutesPivot[[RouteID]:[RouteID]],0))</f>
        <v>1500</v>
      </c>
      <c r="P5439">
        <f>INDEX(RoutesPivot[ListPrice],MATCH($C5439,RoutesPivot[[RouteID]:[RouteID]],0))</f>
        <v>350</v>
      </c>
      <c r="Q5439" t="str">
        <f>INDEX(AirportPivot[AirportName],MATCH($N5439,AirportPivot[[AirportID]:[AirportID]],0))</f>
        <v>Seattle-Tacoma International</v>
      </c>
      <c r="R5439">
        <f>INDEX(AirportPivot[Gates (number of available)],MATCH($N5439,AirportPivot[[AirportID]:[AirportID]],0))</f>
        <v>58</v>
      </c>
    </row>
    <row r="5440" spans="1:18" x14ac:dyDescent="0.25">
      <c r="A5440" s="3" t="s">
        <v>5472</v>
      </c>
      <c r="B5440" s="12">
        <v>42024</v>
      </c>
      <c r="C5440" s="4" t="s">
        <v>25</v>
      </c>
      <c r="D5440" s="4">
        <v>0.5</v>
      </c>
      <c r="E5440" s="4">
        <v>199</v>
      </c>
      <c r="F5440" s="5">
        <v>0.89583333333333337</v>
      </c>
      <c r="G5440" s="6">
        <v>200</v>
      </c>
      <c r="H5440" s="7">
        <v>33000</v>
      </c>
      <c r="I5440" s="7">
        <f>FlightsPivot[[#This Row],[Total Fare]]*10%</f>
        <v>3300</v>
      </c>
      <c r="J5440" s="7">
        <f>FlightsPivot[[#This Row],[Total Fare]]+FlightsPivot[[#This Row],[10% tax ]]</f>
        <v>36300</v>
      </c>
      <c r="K5440" s="4">
        <v>1</v>
      </c>
      <c r="L5440" s="4">
        <v>2015</v>
      </c>
      <c r="M5440" t="str">
        <f>INDEX(RoutesPivot[DepAirport],MATCH($C5440,RoutesPivot[[RouteID]:[RouteID]],0))</f>
        <v>ORD</v>
      </c>
      <c r="N5440" t="str">
        <f>INDEX(RoutesPivot[AirportID],MATCH($C5440,RoutesPivot[[RouteID]:[RouteID]],0))</f>
        <v>DFW</v>
      </c>
      <c r="O5440">
        <f>INDEX(RoutesPivot[Distance],MATCH($C5440,RoutesPivot[[RouteID]:[RouteID]],0))</f>
        <v>700</v>
      </c>
      <c r="P5440">
        <f>INDEX(RoutesPivot[ListPrice],MATCH($C5440,RoutesPivot[[RouteID]:[RouteID]],0))</f>
        <v>200</v>
      </c>
      <c r="Q5440" t="str">
        <f>INDEX(AirportPivot[AirportName],MATCH($N5440,AirportPivot[[AirportID]:[AirportID]],0))</f>
        <v>Dallas/Fort Worth International</v>
      </c>
      <c r="R5440">
        <f>INDEX(AirportPivot[Gates (number of available)],MATCH($N5440,AirportPivot[[AirportID]:[AirportID]],0))</f>
        <v>130</v>
      </c>
    </row>
    <row r="5441" spans="1:18" x14ac:dyDescent="0.25">
      <c r="A5441" s="3" t="s">
        <v>5473</v>
      </c>
      <c r="B5441" s="12">
        <v>41848</v>
      </c>
      <c r="C5441" s="4" t="s">
        <v>23</v>
      </c>
      <c r="D5441" s="4">
        <v>1.7</v>
      </c>
      <c r="E5441" s="4">
        <v>175</v>
      </c>
      <c r="F5441" s="5">
        <v>0.54166666666666663</v>
      </c>
      <c r="G5441" s="6">
        <v>330</v>
      </c>
      <c r="H5441" s="7">
        <v>54450</v>
      </c>
      <c r="I5441" s="7">
        <f>FlightsPivot[[#This Row],[Total Fare]]*10%</f>
        <v>5445</v>
      </c>
      <c r="J5441" s="7">
        <f>FlightsPivot[[#This Row],[Total Fare]]+FlightsPivot[[#This Row],[10% tax ]]</f>
        <v>59895</v>
      </c>
      <c r="K5441" s="4">
        <v>7</v>
      </c>
      <c r="L5441" s="4">
        <v>2014</v>
      </c>
      <c r="M5441" t="str">
        <f>INDEX(RoutesPivot[DepAirport],MATCH($C5441,RoutesPivot[[RouteID]:[RouteID]],0))</f>
        <v>ORD</v>
      </c>
      <c r="N5441" t="str">
        <f>INDEX(RoutesPivot[AirportID],MATCH($C5441,RoutesPivot[[RouteID]:[RouteID]],0))</f>
        <v>DEN</v>
      </c>
      <c r="O5441">
        <f>INDEX(RoutesPivot[Distance],MATCH($C5441,RoutesPivot[[RouteID]:[RouteID]],0))</f>
        <v>800</v>
      </c>
      <c r="P5441">
        <f>INDEX(RoutesPivot[ListPrice],MATCH($C5441,RoutesPivot[[RouteID]:[RouteID]],0))</f>
        <v>300</v>
      </c>
      <c r="Q5441" t="str">
        <f>INDEX(AirportPivot[AirportName],MATCH($N5441,AirportPivot[[AirportID]:[AirportID]],0))</f>
        <v>Denver International</v>
      </c>
      <c r="R5441">
        <f>INDEX(AirportPivot[Gates (number of available)],MATCH($N5441,AirportPivot[[AirportID]:[AirportID]],0))</f>
        <v>75</v>
      </c>
    </row>
    <row r="5442" spans="1:18" x14ac:dyDescent="0.25">
      <c r="A5442" s="3" t="s">
        <v>5474</v>
      </c>
      <c r="B5442" s="12">
        <v>41941</v>
      </c>
      <c r="C5442" s="4" t="s">
        <v>33</v>
      </c>
      <c r="D5442" s="4">
        <v>2.6</v>
      </c>
      <c r="E5442" s="4">
        <v>139</v>
      </c>
      <c r="F5442" s="5">
        <v>0.47916666666666669</v>
      </c>
      <c r="G5442" s="6">
        <v>375</v>
      </c>
      <c r="H5442" s="7">
        <v>69375</v>
      </c>
      <c r="I5442" s="7">
        <f>FlightsPivot[[#This Row],[Total Fare]]*10%</f>
        <v>6937.5</v>
      </c>
      <c r="J5442" s="7">
        <f>FlightsPivot[[#This Row],[Total Fare]]+FlightsPivot[[#This Row],[10% tax ]]</f>
        <v>76312.5</v>
      </c>
      <c r="K5442" s="4">
        <v>10</v>
      </c>
      <c r="L5442" s="4">
        <v>2014</v>
      </c>
      <c r="M5442" t="str">
        <f>INDEX(RoutesPivot[DepAirport],MATCH($C5442,RoutesPivot[[RouteID]:[RouteID]],0))</f>
        <v>ORD</v>
      </c>
      <c r="N5442" t="str">
        <f>INDEX(RoutesPivot[AirportID],MATCH($C5442,RoutesPivot[[RouteID]:[RouteID]],0))</f>
        <v>SFO</v>
      </c>
      <c r="O5442">
        <f>INDEX(RoutesPivot[Distance],MATCH($C5442,RoutesPivot[[RouteID]:[RouteID]],0))</f>
        <v>1600</v>
      </c>
      <c r="P5442">
        <f>INDEX(RoutesPivot[ListPrice],MATCH($C5442,RoutesPivot[[RouteID]:[RouteID]],0))</f>
        <v>375</v>
      </c>
      <c r="Q5442" t="str">
        <f>INDEX(AirportPivot[AirportName],MATCH($N5442,AirportPivot[[AirportID]:[AirportID]],0))</f>
        <v>San Francisco International</v>
      </c>
      <c r="R5442">
        <f>INDEX(AirportPivot[Gates (number of available)],MATCH($N5442,AirportPivot[[AirportID]:[AirportID]],0))</f>
        <v>70</v>
      </c>
    </row>
    <row r="5443" spans="1:18" x14ac:dyDescent="0.25">
      <c r="A5443" s="3" t="s">
        <v>5475</v>
      </c>
      <c r="B5443" s="12">
        <v>42346</v>
      </c>
      <c r="C5443" s="4" t="s">
        <v>27</v>
      </c>
      <c r="D5443" s="4">
        <v>9.6</v>
      </c>
      <c r="E5443" s="4">
        <v>103</v>
      </c>
      <c r="F5443" s="5">
        <v>0.66666666666666663</v>
      </c>
      <c r="G5443" s="6">
        <v>200</v>
      </c>
      <c r="H5443" s="7">
        <v>37000</v>
      </c>
      <c r="I5443" s="7">
        <f>FlightsPivot[[#This Row],[Total Fare]]*10%</f>
        <v>3700</v>
      </c>
      <c r="J5443" s="7">
        <f>FlightsPivot[[#This Row],[Total Fare]]+FlightsPivot[[#This Row],[10% tax ]]</f>
        <v>40700</v>
      </c>
      <c r="K5443" s="4">
        <v>12</v>
      </c>
      <c r="L5443" s="4">
        <v>2015</v>
      </c>
      <c r="M5443" t="str">
        <f>INDEX(RoutesPivot[DepAirport],MATCH($C5443,RoutesPivot[[RouteID]:[RouteID]],0))</f>
        <v>ORD</v>
      </c>
      <c r="N5443" t="str">
        <f>INDEX(RoutesPivot[AirportID],MATCH($C5443,RoutesPivot[[RouteID]:[RouteID]],0))</f>
        <v>ATL</v>
      </c>
      <c r="O5443">
        <f>INDEX(RoutesPivot[Distance],MATCH($C5443,RoutesPivot[[RouteID]:[RouteID]],0))</f>
        <v>510</v>
      </c>
      <c r="P5443">
        <f>INDEX(RoutesPivot[ListPrice],MATCH($C5443,RoutesPivot[[RouteID]:[RouteID]],0))</f>
        <v>200</v>
      </c>
      <c r="Q5443" t="str">
        <f>INDEX(AirportPivot[AirportName],MATCH($N5443,AirportPivot[[AirportID]:[AirportID]],0))</f>
        <v>Hartsfield-Jackson Atlanta International</v>
      </c>
      <c r="R5443">
        <f>INDEX(AirportPivot[Gates (number of available)],MATCH($N5443,AirportPivot[[AirportID]:[AirportID]],0))</f>
        <v>100</v>
      </c>
    </row>
    <row r="5444" spans="1:18" x14ac:dyDescent="0.25">
      <c r="A5444" s="3" t="s">
        <v>5476</v>
      </c>
      <c r="B5444" s="12">
        <v>41801</v>
      </c>
      <c r="C5444" s="4" t="s">
        <v>98</v>
      </c>
      <c r="D5444" s="4">
        <v>3.5</v>
      </c>
      <c r="E5444" s="4">
        <v>61</v>
      </c>
      <c r="F5444" s="5">
        <v>0.625</v>
      </c>
      <c r="G5444" s="6">
        <v>302.5</v>
      </c>
      <c r="H5444" s="7">
        <v>49912.5</v>
      </c>
      <c r="I5444" s="7">
        <f>FlightsPivot[[#This Row],[Total Fare]]*10%</f>
        <v>4991.25</v>
      </c>
      <c r="J5444" s="7">
        <f>FlightsPivot[[#This Row],[Total Fare]]+FlightsPivot[[#This Row],[10% tax ]]</f>
        <v>54903.75</v>
      </c>
      <c r="K5444" s="4">
        <v>6</v>
      </c>
      <c r="L5444" s="4">
        <v>2014</v>
      </c>
      <c r="M5444" t="str">
        <f>INDEX(RoutesPivot[DepAirport],MATCH($C5444,RoutesPivot[[RouteID]:[RouteID]],0))</f>
        <v>ORD</v>
      </c>
      <c r="N5444" t="str">
        <f>INDEX(RoutesPivot[AirportID],MATCH($C5444,RoutesPivot[[RouteID]:[RouteID]],0))</f>
        <v>PHL</v>
      </c>
      <c r="O5444">
        <f>INDEX(RoutesPivot[Distance],MATCH($C5444,RoutesPivot[[RouteID]:[RouteID]],0))</f>
        <v>580</v>
      </c>
      <c r="P5444">
        <f>INDEX(RoutesPivot[ListPrice],MATCH($C5444,RoutesPivot[[RouteID]:[RouteID]],0))</f>
        <v>275</v>
      </c>
      <c r="Q5444" t="str">
        <f>INDEX(AirportPivot[AirportName],MATCH($N5444,AirportPivot[[AirportID]:[AirportID]],0))</f>
        <v>Philadelphia International</v>
      </c>
      <c r="R5444">
        <f>INDEX(AirportPivot[Gates (number of available)],MATCH($N5444,AirportPivot[[AirportID]:[AirportID]],0))</f>
        <v>89</v>
      </c>
    </row>
    <row r="5445" spans="1:18" x14ac:dyDescent="0.25">
      <c r="A5445" s="3" t="s">
        <v>5477</v>
      </c>
      <c r="B5445" s="12">
        <v>42257</v>
      </c>
      <c r="C5445" s="4" t="s">
        <v>30</v>
      </c>
      <c r="D5445" s="4">
        <v>2.8</v>
      </c>
      <c r="E5445" s="4">
        <v>176</v>
      </c>
      <c r="F5445" s="5">
        <v>0.70833333333333337</v>
      </c>
      <c r="G5445" s="6">
        <v>250</v>
      </c>
      <c r="H5445" s="7">
        <v>41250</v>
      </c>
      <c r="I5445" s="7">
        <f>FlightsPivot[[#This Row],[Total Fare]]*10%</f>
        <v>4125</v>
      </c>
      <c r="J5445" s="7">
        <f>FlightsPivot[[#This Row],[Total Fare]]+FlightsPivot[[#This Row],[10% tax ]]</f>
        <v>45375</v>
      </c>
      <c r="K5445" s="4">
        <v>9</v>
      </c>
      <c r="L5445" s="4">
        <v>2015</v>
      </c>
      <c r="M5445" t="str">
        <f>INDEX(RoutesPivot[DepAirport],MATCH($C5445,RoutesPivot[[RouteID]:[RouteID]],0))</f>
        <v>ORD</v>
      </c>
      <c r="N5445" t="str">
        <f>INDEX(RoutesPivot[AirportID],MATCH($C5445,RoutesPivot[[RouteID]:[RouteID]],0))</f>
        <v>MCO</v>
      </c>
      <c r="O5445">
        <f>INDEX(RoutesPivot[Distance],MATCH($C5445,RoutesPivot[[RouteID]:[RouteID]],0))</f>
        <v>850</v>
      </c>
      <c r="P5445">
        <f>INDEX(RoutesPivot[ListPrice],MATCH($C5445,RoutesPivot[[RouteID]:[RouteID]],0))</f>
        <v>250</v>
      </c>
      <c r="Q5445" t="str">
        <f>INDEX(AirportPivot[AirportName],MATCH($N5445,AirportPivot[[AirportID]:[AirportID]],0))</f>
        <v>Orlando International</v>
      </c>
      <c r="R5445">
        <f>INDEX(AirportPivot[Gates (number of available)],MATCH($N5445,AirportPivot[[AirportID]:[AirportID]],0))</f>
        <v>67</v>
      </c>
    </row>
    <row r="5446" spans="1:18" x14ac:dyDescent="0.25">
      <c r="A5446" s="3" t="s">
        <v>5478</v>
      </c>
      <c r="B5446" s="12">
        <v>41913</v>
      </c>
      <c r="C5446" s="4" t="s">
        <v>25</v>
      </c>
      <c r="D5446" s="4">
        <v>2.7</v>
      </c>
      <c r="E5446" s="4">
        <v>78</v>
      </c>
      <c r="F5446" s="5">
        <v>0.39583333333333331</v>
      </c>
      <c r="G5446" s="6">
        <v>200</v>
      </c>
      <c r="H5446" s="7">
        <v>36200</v>
      </c>
      <c r="I5446" s="7">
        <f>FlightsPivot[[#This Row],[Total Fare]]*10%</f>
        <v>3620</v>
      </c>
      <c r="J5446" s="7">
        <f>FlightsPivot[[#This Row],[Total Fare]]+FlightsPivot[[#This Row],[10% tax ]]</f>
        <v>39820</v>
      </c>
      <c r="K5446" s="4">
        <v>10</v>
      </c>
      <c r="L5446" s="4">
        <v>2014</v>
      </c>
      <c r="M5446" t="str">
        <f>INDEX(RoutesPivot[DepAirport],MATCH($C5446,RoutesPivot[[RouteID]:[RouteID]],0))</f>
        <v>ORD</v>
      </c>
      <c r="N5446" t="str">
        <f>INDEX(RoutesPivot[AirportID],MATCH($C5446,RoutesPivot[[RouteID]:[RouteID]],0))</f>
        <v>DFW</v>
      </c>
      <c r="O5446">
        <f>INDEX(RoutesPivot[Distance],MATCH($C5446,RoutesPivot[[RouteID]:[RouteID]],0))</f>
        <v>700</v>
      </c>
      <c r="P5446">
        <f>INDEX(RoutesPivot[ListPrice],MATCH($C5446,RoutesPivot[[RouteID]:[RouteID]],0))</f>
        <v>200</v>
      </c>
      <c r="Q5446" t="str">
        <f>INDEX(AirportPivot[AirportName],MATCH($N5446,AirportPivot[[AirportID]:[AirportID]],0))</f>
        <v>Dallas/Fort Worth International</v>
      </c>
      <c r="R5446">
        <f>INDEX(AirportPivot[Gates (number of available)],MATCH($N5446,AirportPivot[[AirportID]:[AirportID]],0))</f>
        <v>130</v>
      </c>
    </row>
    <row r="5447" spans="1:18" x14ac:dyDescent="0.25">
      <c r="A5447" s="3" t="s">
        <v>5479</v>
      </c>
      <c r="B5447" s="12">
        <v>41695</v>
      </c>
      <c r="C5447" s="4" t="s">
        <v>27</v>
      </c>
      <c r="D5447" s="4">
        <v>8.1</v>
      </c>
      <c r="E5447" s="4">
        <v>97</v>
      </c>
      <c r="F5447" s="5">
        <v>0.875</v>
      </c>
      <c r="G5447" s="6">
        <v>200</v>
      </c>
      <c r="H5447" s="7">
        <v>37000</v>
      </c>
      <c r="I5447" s="7">
        <f>FlightsPivot[[#This Row],[Total Fare]]*10%</f>
        <v>3700</v>
      </c>
      <c r="J5447" s="7">
        <f>FlightsPivot[[#This Row],[Total Fare]]+FlightsPivot[[#This Row],[10% tax ]]</f>
        <v>40700</v>
      </c>
      <c r="K5447" s="4">
        <v>2</v>
      </c>
      <c r="L5447" s="4">
        <v>2014</v>
      </c>
      <c r="M5447" t="str">
        <f>INDEX(RoutesPivot[DepAirport],MATCH($C5447,RoutesPivot[[RouteID]:[RouteID]],0))</f>
        <v>ORD</v>
      </c>
      <c r="N5447" t="str">
        <f>INDEX(RoutesPivot[AirportID],MATCH($C5447,RoutesPivot[[RouteID]:[RouteID]],0))</f>
        <v>ATL</v>
      </c>
      <c r="O5447">
        <f>INDEX(RoutesPivot[Distance],MATCH($C5447,RoutesPivot[[RouteID]:[RouteID]],0))</f>
        <v>510</v>
      </c>
      <c r="P5447">
        <f>INDEX(RoutesPivot[ListPrice],MATCH($C5447,RoutesPivot[[RouteID]:[RouteID]],0))</f>
        <v>200</v>
      </c>
      <c r="Q5447" t="str">
        <f>INDEX(AirportPivot[AirportName],MATCH($N5447,AirportPivot[[AirportID]:[AirportID]],0))</f>
        <v>Hartsfield-Jackson Atlanta International</v>
      </c>
      <c r="R5447">
        <f>INDEX(AirportPivot[Gates (number of available)],MATCH($N5447,AirportPivot[[AirportID]:[AirportID]],0))</f>
        <v>100</v>
      </c>
    </row>
    <row r="5448" spans="1:18" x14ac:dyDescent="0.25">
      <c r="A5448" s="3" t="s">
        <v>5480</v>
      </c>
      <c r="B5448" s="12">
        <v>42198</v>
      </c>
      <c r="C5448" s="4" t="s">
        <v>30</v>
      </c>
      <c r="D5448" s="4">
        <v>2.5</v>
      </c>
      <c r="E5448" s="4">
        <v>181</v>
      </c>
      <c r="F5448" s="5">
        <v>0.29166666666666669</v>
      </c>
      <c r="G5448" s="6">
        <v>275</v>
      </c>
      <c r="H5448" s="7">
        <v>45375</v>
      </c>
      <c r="I5448" s="7">
        <f>FlightsPivot[[#This Row],[Total Fare]]*10%</f>
        <v>4537.5</v>
      </c>
      <c r="J5448" s="7">
        <f>FlightsPivot[[#This Row],[Total Fare]]+FlightsPivot[[#This Row],[10% tax ]]</f>
        <v>49912.5</v>
      </c>
      <c r="K5448" s="4">
        <v>7</v>
      </c>
      <c r="L5448" s="4">
        <v>2015</v>
      </c>
      <c r="M5448" t="str">
        <f>INDEX(RoutesPivot[DepAirport],MATCH($C5448,RoutesPivot[[RouteID]:[RouteID]],0))</f>
        <v>ORD</v>
      </c>
      <c r="N5448" t="str">
        <f>INDEX(RoutesPivot[AirportID],MATCH($C5448,RoutesPivot[[RouteID]:[RouteID]],0))</f>
        <v>MCO</v>
      </c>
      <c r="O5448">
        <f>INDEX(RoutesPivot[Distance],MATCH($C5448,RoutesPivot[[RouteID]:[RouteID]],0))</f>
        <v>850</v>
      </c>
      <c r="P5448">
        <f>INDEX(RoutesPivot[ListPrice],MATCH($C5448,RoutesPivot[[RouteID]:[RouteID]],0))</f>
        <v>250</v>
      </c>
      <c r="Q5448" t="str">
        <f>INDEX(AirportPivot[AirportName],MATCH($N5448,AirportPivot[[AirportID]:[AirportID]],0))</f>
        <v>Orlando International</v>
      </c>
      <c r="R5448">
        <f>INDEX(AirportPivot[Gates (number of available)],MATCH($N5448,AirportPivot[[AirportID]:[AirportID]],0))</f>
        <v>67</v>
      </c>
    </row>
    <row r="5449" spans="1:18" x14ac:dyDescent="0.25">
      <c r="A5449" s="3" t="s">
        <v>5481</v>
      </c>
      <c r="B5449" s="12">
        <v>42336</v>
      </c>
      <c r="C5449" s="4" t="s">
        <v>33</v>
      </c>
      <c r="D5449" s="4">
        <v>6.6</v>
      </c>
      <c r="E5449" s="4">
        <v>134</v>
      </c>
      <c r="F5449" s="5">
        <v>0.35416666666666669</v>
      </c>
      <c r="G5449" s="6">
        <v>562.5</v>
      </c>
      <c r="H5449" s="7">
        <v>104062.5</v>
      </c>
      <c r="I5449" s="7">
        <f>FlightsPivot[[#This Row],[Total Fare]]*10%</f>
        <v>10406.25</v>
      </c>
      <c r="J5449" s="7">
        <f>FlightsPivot[[#This Row],[Total Fare]]+FlightsPivot[[#This Row],[10% tax ]]</f>
        <v>114468.75</v>
      </c>
      <c r="K5449" s="4">
        <v>11</v>
      </c>
      <c r="L5449" s="4">
        <v>2015</v>
      </c>
      <c r="M5449" t="str">
        <f>INDEX(RoutesPivot[DepAirport],MATCH($C5449,RoutesPivot[[RouteID]:[RouteID]],0))</f>
        <v>ORD</v>
      </c>
      <c r="N5449" t="str">
        <f>INDEX(RoutesPivot[AirportID],MATCH($C5449,RoutesPivot[[RouteID]:[RouteID]],0))</f>
        <v>SFO</v>
      </c>
      <c r="O5449">
        <f>INDEX(RoutesPivot[Distance],MATCH($C5449,RoutesPivot[[RouteID]:[RouteID]],0))</f>
        <v>1600</v>
      </c>
      <c r="P5449">
        <f>INDEX(RoutesPivot[ListPrice],MATCH($C5449,RoutesPivot[[RouteID]:[RouteID]],0))</f>
        <v>375</v>
      </c>
      <c r="Q5449" t="str">
        <f>INDEX(AirportPivot[AirportName],MATCH($N5449,AirportPivot[[AirportID]:[AirportID]],0))</f>
        <v>San Francisco International</v>
      </c>
      <c r="R5449">
        <f>INDEX(AirportPivot[Gates (number of available)],MATCH($N5449,AirportPivot[[AirportID]:[AirportID]],0))</f>
        <v>70</v>
      </c>
    </row>
    <row r="5450" spans="1:18" x14ac:dyDescent="0.25">
      <c r="A5450" s="3" t="s">
        <v>5482</v>
      </c>
      <c r="B5450" s="12">
        <v>42267</v>
      </c>
      <c r="C5450" s="4" t="s">
        <v>23</v>
      </c>
      <c r="D5450" s="4">
        <v>1.7</v>
      </c>
      <c r="E5450" s="4">
        <v>95</v>
      </c>
      <c r="F5450" s="5">
        <v>0.33333333333333331</v>
      </c>
      <c r="G5450" s="6">
        <v>300</v>
      </c>
      <c r="H5450" s="7">
        <v>55500</v>
      </c>
      <c r="I5450" s="7">
        <f>FlightsPivot[[#This Row],[Total Fare]]*10%</f>
        <v>5550</v>
      </c>
      <c r="J5450" s="7">
        <f>FlightsPivot[[#This Row],[Total Fare]]+FlightsPivot[[#This Row],[10% tax ]]</f>
        <v>61050</v>
      </c>
      <c r="K5450" s="4">
        <v>9</v>
      </c>
      <c r="L5450" s="4">
        <v>2015</v>
      </c>
      <c r="M5450" t="str">
        <f>INDEX(RoutesPivot[DepAirport],MATCH($C5450,RoutesPivot[[RouteID]:[RouteID]],0))</f>
        <v>ORD</v>
      </c>
      <c r="N5450" t="str">
        <f>INDEX(RoutesPivot[AirportID],MATCH($C5450,RoutesPivot[[RouteID]:[RouteID]],0))</f>
        <v>DEN</v>
      </c>
      <c r="O5450">
        <f>INDEX(RoutesPivot[Distance],MATCH($C5450,RoutesPivot[[RouteID]:[RouteID]],0))</f>
        <v>800</v>
      </c>
      <c r="P5450">
        <f>INDEX(RoutesPivot[ListPrice],MATCH($C5450,RoutesPivot[[RouteID]:[RouteID]],0))</f>
        <v>300</v>
      </c>
      <c r="Q5450" t="str">
        <f>INDEX(AirportPivot[AirportName],MATCH($N5450,AirportPivot[[AirportID]:[AirportID]],0))</f>
        <v>Denver International</v>
      </c>
      <c r="R5450">
        <f>INDEX(AirportPivot[Gates (number of available)],MATCH($N5450,AirportPivot[[AirportID]:[AirportID]],0))</f>
        <v>75</v>
      </c>
    </row>
    <row r="5451" spans="1:18" x14ac:dyDescent="0.25">
      <c r="A5451" s="3" t="s">
        <v>5483</v>
      </c>
      <c r="B5451" s="12">
        <v>42146</v>
      </c>
      <c r="C5451" s="4" t="s">
        <v>80</v>
      </c>
      <c r="D5451" s="4">
        <v>2.1</v>
      </c>
      <c r="E5451" s="4">
        <v>180</v>
      </c>
      <c r="F5451" s="5">
        <v>0.79166666666666663</v>
      </c>
      <c r="G5451" s="6">
        <v>300</v>
      </c>
      <c r="H5451" s="7">
        <v>49500</v>
      </c>
      <c r="I5451" s="7">
        <f>FlightsPivot[[#This Row],[Total Fare]]*10%</f>
        <v>4950</v>
      </c>
      <c r="J5451" s="7">
        <f>FlightsPivot[[#This Row],[Total Fare]]+FlightsPivot[[#This Row],[10% tax ]]</f>
        <v>54450</v>
      </c>
      <c r="K5451" s="4">
        <v>5</v>
      </c>
      <c r="L5451" s="4">
        <v>2015</v>
      </c>
      <c r="M5451" t="str">
        <f>INDEX(RoutesPivot[DepAirport],MATCH($C5451,RoutesPivot[[RouteID]:[RouteID]],0))</f>
        <v>ORD</v>
      </c>
      <c r="N5451" t="str">
        <f>INDEX(RoutesPivot[AirportID],MATCH($C5451,RoutesPivot[[RouteID]:[RouteID]],0))</f>
        <v>MIA</v>
      </c>
      <c r="O5451">
        <f>INDEX(RoutesPivot[Distance],MATCH($C5451,RoutesPivot[[RouteID]:[RouteID]],0))</f>
        <v>1000</v>
      </c>
      <c r="P5451">
        <f>INDEX(RoutesPivot[ListPrice],MATCH($C5451,RoutesPivot[[RouteID]:[RouteID]],0))</f>
        <v>300</v>
      </c>
      <c r="Q5451" t="str">
        <f>INDEX(AirportPivot[AirportName],MATCH($N5451,AirportPivot[[AirportID]:[AirportID]],0))</f>
        <v>Miami International</v>
      </c>
      <c r="R5451">
        <f>INDEX(AirportPivot[Gates (number of available)],MATCH($N5451,AirportPivot[[AirportID]:[AirportID]],0))</f>
        <v>80</v>
      </c>
    </row>
    <row r="5452" spans="1:18" x14ac:dyDescent="0.25">
      <c r="A5452" s="3" t="s">
        <v>5484</v>
      </c>
      <c r="B5452" s="12">
        <v>42080</v>
      </c>
      <c r="C5452" s="4" t="s">
        <v>37</v>
      </c>
      <c r="D5452" s="4">
        <v>2.1</v>
      </c>
      <c r="E5452" s="4">
        <v>137</v>
      </c>
      <c r="F5452" s="5">
        <v>0.66666666666666663</v>
      </c>
      <c r="G5452" s="6">
        <v>350</v>
      </c>
      <c r="H5452" s="7">
        <v>64750</v>
      </c>
      <c r="I5452" s="7">
        <f>FlightsPivot[[#This Row],[Total Fare]]*10%</f>
        <v>6475</v>
      </c>
      <c r="J5452" s="7">
        <f>FlightsPivot[[#This Row],[Total Fare]]+FlightsPivot[[#This Row],[10% tax ]]</f>
        <v>71225</v>
      </c>
      <c r="K5452" s="4">
        <v>3</v>
      </c>
      <c r="L5452" s="4">
        <v>2015</v>
      </c>
      <c r="M5452" t="str">
        <f>INDEX(RoutesPivot[DepAirport],MATCH($C5452,RoutesPivot[[RouteID]:[RouteID]],0))</f>
        <v>ORD</v>
      </c>
      <c r="N5452" t="str">
        <f>INDEX(RoutesPivot[AirportID],MATCH($C5452,RoutesPivot[[RouteID]:[RouteID]],0))</f>
        <v>SEA</v>
      </c>
      <c r="O5452">
        <f>INDEX(RoutesPivot[Distance],MATCH($C5452,RoutesPivot[[RouteID]:[RouteID]],0))</f>
        <v>1500</v>
      </c>
      <c r="P5452">
        <f>INDEX(RoutesPivot[ListPrice],MATCH($C5452,RoutesPivot[[RouteID]:[RouteID]],0))</f>
        <v>350</v>
      </c>
      <c r="Q5452" t="str">
        <f>INDEX(AirportPivot[AirportName],MATCH($N5452,AirportPivot[[AirportID]:[AirportID]],0))</f>
        <v>Seattle-Tacoma International</v>
      </c>
      <c r="R5452">
        <f>INDEX(AirportPivot[Gates (number of available)],MATCH($N5452,AirportPivot[[AirportID]:[AirportID]],0))</f>
        <v>58</v>
      </c>
    </row>
    <row r="5453" spans="1:18" x14ac:dyDescent="0.25">
      <c r="A5453" s="3" t="s">
        <v>5485</v>
      </c>
      <c r="B5453" s="12">
        <v>42312</v>
      </c>
      <c r="C5453" s="4" t="s">
        <v>33</v>
      </c>
      <c r="D5453" s="4">
        <v>2.8</v>
      </c>
      <c r="E5453" s="4">
        <v>106</v>
      </c>
      <c r="F5453" s="5">
        <v>0.29166666666666669</v>
      </c>
      <c r="G5453" s="6">
        <v>375</v>
      </c>
      <c r="H5453" s="7">
        <v>69375</v>
      </c>
      <c r="I5453" s="7">
        <f>FlightsPivot[[#This Row],[Total Fare]]*10%</f>
        <v>6937.5</v>
      </c>
      <c r="J5453" s="7">
        <f>FlightsPivot[[#This Row],[Total Fare]]+FlightsPivot[[#This Row],[10% tax ]]</f>
        <v>76312.5</v>
      </c>
      <c r="K5453" s="4">
        <v>11</v>
      </c>
      <c r="L5453" s="4">
        <v>2015</v>
      </c>
      <c r="M5453" t="str">
        <f>INDEX(RoutesPivot[DepAirport],MATCH($C5453,RoutesPivot[[RouteID]:[RouteID]],0))</f>
        <v>ORD</v>
      </c>
      <c r="N5453" t="str">
        <f>INDEX(RoutesPivot[AirportID],MATCH($C5453,RoutesPivot[[RouteID]:[RouteID]],0))</f>
        <v>SFO</v>
      </c>
      <c r="O5453">
        <f>INDEX(RoutesPivot[Distance],MATCH($C5453,RoutesPivot[[RouteID]:[RouteID]],0))</f>
        <v>1600</v>
      </c>
      <c r="P5453">
        <f>INDEX(RoutesPivot[ListPrice],MATCH($C5453,RoutesPivot[[RouteID]:[RouteID]],0))</f>
        <v>375</v>
      </c>
      <c r="Q5453" t="str">
        <f>INDEX(AirportPivot[AirportName],MATCH($N5453,AirportPivot[[AirportID]:[AirportID]],0))</f>
        <v>San Francisco International</v>
      </c>
      <c r="R5453">
        <f>INDEX(AirportPivot[Gates (number of available)],MATCH($N5453,AirportPivot[[AirportID]:[AirportID]],0))</f>
        <v>70</v>
      </c>
    </row>
    <row r="5454" spans="1:18" x14ac:dyDescent="0.25">
      <c r="A5454" s="3" t="s">
        <v>5486</v>
      </c>
      <c r="B5454" s="12">
        <v>41894</v>
      </c>
      <c r="C5454" s="4" t="s">
        <v>47</v>
      </c>
      <c r="D5454" s="4">
        <v>1.7</v>
      </c>
      <c r="E5454" s="4">
        <v>10</v>
      </c>
      <c r="F5454" s="5">
        <v>0.66666666666666663</v>
      </c>
      <c r="G5454" s="6">
        <v>250</v>
      </c>
      <c r="H5454" s="7">
        <v>46250</v>
      </c>
      <c r="I5454" s="7">
        <f>FlightsPivot[[#This Row],[Total Fare]]*10%</f>
        <v>4625</v>
      </c>
      <c r="J5454" s="7">
        <f>FlightsPivot[[#This Row],[Total Fare]]+FlightsPivot[[#This Row],[10% tax ]]</f>
        <v>50875</v>
      </c>
      <c r="K5454" s="4">
        <v>9</v>
      </c>
      <c r="L5454" s="4">
        <v>2014</v>
      </c>
      <c r="M5454" t="str">
        <f>INDEX(RoutesPivot[DepAirport],MATCH($C5454,RoutesPivot[[RouteID]:[RouteID]],0))</f>
        <v>ORD</v>
      </c>
      <c r="N5454" t="str">
        <f>INDEX(RoutesPivot[AirportID],MATCH($C5454,RoutesPivot[[RouteID]:[RouteID]],0))</f>
        <v>PHX</v>
      </c>
      <c r="O5454">
        <f>INDEX(RoutesPivot[Distance],MATCH($C5454,RoutesPivot[[RouteID]:[RouteID]],0))</f>
        <v>1200</v>
      </c>
      <c r="P5454">
        <f>INDEX(RoutesPivot[ListPrice],MATCH($C5454,RoutesPivot[[RouteID]:[RouteID]],0))</f>
        <v>250</v>
      </c>
      <c r="Q5454" t="str">
        <f>INDEX(AirportPivot[AirportName],MATCH($N5454,AirportPivot[[AirportID]:[AirportID]],0))</f>
        <v>Phoenix Sky Harbor International</v>
      </c>
      <c r="R5454">
        <f>INDEX(AirportPivot[Gates (number of available)],MATCH($N5454,AirportPivot[[AirportID]:[AirportID]],0))</f>
        <v>60</v>
      </c>
    </row>
    <row r="5455" spans="1:18" x14ac:dyDescent="0.25">
      <c r="A5455" s="3" t="s">
        <v>5487</v>
      </c>
      <c r="B5455" s="12">
        <v>42252</v>
      </c>
      <c r="C5455" s="4" t="s">
        <v>47</v>
      </c>
      <c r="D5455" s="4">
        <v>2.8</v>
      </c>
      <c r="E5455" s="4">
        <v>53</v>
      </c>
      <c r="F5455" s="5">
        <v>0.41666666666666669</v>
      </c>
      <c r="G5455" s="6">
        <v>250</v>
      </c>
      <c r="H5455" s="7">
        <v>41250</v>
      </c>
      <c r="I5455" s="7">
        <f>FlightsPivot[[#This Row],[Total Fare]]*10%</f>
        <v>4125</v>
      </c>
      <c r="J5455" s="7">
        <f>FlightsPivot[[#This Row],[Total Fare]]+FlightsPivot[[#This Row],[10% tax ]]</f>
        <v>45375</v>
      </c>
      <c r="K5455" s="4">
        <v>9</v>
      </c>
      <c r="L5455" s="4">
        <v>2015</v>
      </c>
      <c r="M5455" t="str">
        <f>INDEX(RoutesPivot[DepAirport],MATCH($C5455,RoutesPivot[[RouteID]:[RouteID]],0))</f>
        <v>ORD</v>
      </c>
      <c r="N5455" t="str">
        <f>INDEX(RoutesPivot[AirportID],MATCH($C5455,RoutesPivot[[RouteID]:[RouteID]],0))</f>
        <v>PHX</v>
      </c>
      <c r="O5455">
        <f>INDEX(RoutesPivot[Distance],MATCH($C5455,RoutesPivot[[RouteID]:[RouteID]],0))</f>
        <v>1200</v>
      </c>
      <c r="P5455">
        <f>INDEX(RoutesPivot[ListPrice],MATCH($C5455,RoutesPivot[[RouteID]:[RouteID]],0))</f>
        <v>250</v>
      </c>
      <c r="Q5455" t="str">
        <f>INDEX(AirportPivot[AirportName],MATCH($N5455,AirportPivot[[AirportID]:[AirportID]],0))</f>
        <v>Phoenix Sky Harbor International</v>
      </c>
      <c r="R5455">
        <f>INDEX(AirportPivot[Gates (number of available)],MATCH($N5455,AirportPivot[[AirportID]:[AirportID]],0))</f>
        <v>60</v>
      </c>
    </row>
    <row r="5456" spans="1:18" x14ac:dyDescent="0.25">
      <c r="A5456" s="3" t="s">
        <v>5488</v>
      </c>
      <c r="B5456" s="12">
        <v>41655</v>
      </c>
      <c r="C5456" s="4" t="s">
        <v>15</v>
      </c>
      <c r="D5456" s="4">
        <v>1.7</v>
      </c>
      <c r="E5456" s="4">
        <v>40</v>
      </c>
      <c r="F5456" s="5">
        <v>0.79166666666666663</v>
      </c>
      <c r="G5456" s="6">
        <v>225</v>
      </c>
      <c r="H5456" s="7">
        <v>37125</v>
      </c>
      <c r="I5456" s="7">
        <f>FlightsPivot[[#This Row],[Total Fare]]*10%</f>
        <v>3712.5</v>
      </c>
      <c r="J5456" s="7">
        <f>FlightsPivot[[#This Row],[Total Fare]]+FlightsPivot[[#This Row],[10% tax ]]</f>
        <v>40837.5</v>
      </c>
      <c r="K5456" s="4">
        <v>1</v>
      </c>
      <c r="L5456" s="4">
        <v>2014</v>
      </c>
      <c r="M5456" t="str">
        <f>INDEX(RoutesPivot[DepAirport],MATCH($C5456,RoutesPivot[[RouteID]:[RouteID]],0))</f>
        <v>ORD</v>
      </c>
      <c r="N5456" t="str">
        <f>INDEX(RoutesPivot[AirportID],MATCH($C5456,RoutesPivot[[RouteID]:[RouteID]],0))</f>
        <v>EWR</v>
      </c>
      <c r="O5456">
        <f>INDEX(RoutesPivot[Distance],MATCH($C5456,RoutesPivot[[RouteID]:[RouteID]],0))</f>
        <v>600</v>
      </c>
      <c r="P5456">
        <f>INDEX(RoutesPivot[ListPrice],MATCH($C5456,RoutesPivot[[RouteID]:[RouteID]],0))</f>
        <v>225</v>
      </c>
      <c r="Q5456" t="str">
        <f>INDEX(AirportPivot[AirportName],MATCH($N5456,AirportPivot[[AirportID]:[AirportID]],0))</f>
        <v>Newark Liberty International</v>
      </c>
      <c r="R5456">
        <f>INDEX(AirportPivot[Gates (number of available)],MATCH($N5456,AirportPivot[[AirportID]:[AirportID]],0))</f>
        <v>82</v>
      </c>
    </row>
    <row r="5457" spans="1:18" x14ac:dyDescent="0.25">
      <c r="A5457" s="3" t="s">
        <v>5489</v>
      </c>
      <c r="B5457" s="12">
        <v>42331</v>
      </c>
      <c r="C5457" s="4" t="s">
        <v>17</v>
      </c>
      <c r="D5457" s="4">
        <v>11.9</v>
      </c>
      <c r="E5457" s="4">
        <v>13</v>
      </c>
      <c r="F5457" s="5">
        <v>0.875</v>
      </c>
      <c r="G5457" s="6">
        <v>525</v>
      </c>
      <c r="H5457" s="7">
        <v>97125</v>
      </c>
      <c r="I5457" s="7">
        <f>FlightsPivot[[#This Row],[Total Fare]]*10%</f>
        <v>9712.5</v>
      </c>
      <c r="J5457" s="7">
        <f>FlightsPivot[[#This Row],[Total Fare]]+FlightsPivot[[#This Row],[10% tax ]]</f>
        <v>106837.5</v>
      </c>
      <c r="K5457" s="4">
        <v>11</v>
      </c>
      <c r="L5457" s="4">
        <v>2015</v>
      </c>
      <c r="M5457" t="str">
        <f>INDEX(RoutesPivot[DepAirport],MATCH($C5457,RoutesPivot[[RouteID]:[RouteID]],0))</f>
        <v>ORD</v>
      </c>
      <c r="N5457" t="str">
        <f>INDEX(RoutesPivot[AirportID],MATCH($C5457,RoutesPivot[[RouteID]:[RouteID]],0))</f>
        <v>LAX</v>
      </c>
      <c r="O5457">
        <f>INDEX(RoutesPivot[Distance],MATCH($C5457,RoutesPivot[[RouteID]:[RouteID]],0))</f>
        <v>1518</v>
      </c>
      <c r="P5457">
        <f>INDEX(RoutesPivot[ListPrice],MATCH($C5457,RoutesPivot[[RouteID]:[RouteID]],0))</f>
        <v>350</v>
      </c>
      <c r="Q5457" t="str">
        <f>INDEX(AirportPivot[AirportName],MATCH($N5457,AirportPivot[[AirportID]:[AirportID]],0))</f>
        <v>Los Angeles International</v>
      </c>
      <c r="R5457">
        <f>INDEX(AirportPivot[Gates (number of available)],MATCH($N5457,AirportPivot[[AirportID]:[AirportID]],0))</f>
        <v>86</v>
      </c>
    </row>
    <row r="5458" spans="1:18" x14ac:dyDescent="0.25">
      <c r="A5458" s="3" t="s">
        <v>5490</v>
      </c>
      <c r="B5458" s="12">
        <v>41878</v>
      </c>
      <c r="C5458" s="4" t="s">
        <v>53</v>
      </c>
      <c r="D5458" s="4">
        <v>1.6</v>
      </c>
      <c r="E5458" s="4">
        <v>149</v>
      </c>
      <c r="F5458" s="5">
        <v>0.52083333333333337</v>
      </c>
      <c r="G5458" s="6">
        <v>330</v>
      </c>
      <c r="H5458" s="7">
        <v>61050</v>
      </c>
      <c r="I5458" s="7">
        <f>FlightsPivot[[#This Row],[Total Fare]]*10%</f>
        <v>6105</v>
      </c>
      <c r="J5458" s="7">
        <f>FlightsPivot[[#This Row],[Total Fare]]+FlightsPivot[[#This Row],[10% tax ]]</f>
        <v>67155</v>
      </c>
      <c r="K5458" s="4">
        <v>8</v>
      </c>
      <c r="L5458" s="4">
        <v>2014</v>
      </c>
      <c r="M5458" t="str">
        <f>INDEX(RoutesPivot[DepAirport],MATCH($C5458,RoutesPivot[[RouteID]:[RouteID]],0))</f>
        <v>ORD</v>
      </c>
      <c r="N5458" t="str">
        <f>INDEX(RoutesPivot[AirportID],MATCH($C5458,RoutesPivot[[RouteID]:[RouteID]],0))</f>
        <v>FLL</v>
      </c>
      <c r="O5458">
        <f>INDEX(RoutesPivot[Distance],MATCH($C5458,RoutesPivot[[RouteID]:[RouteID]],0))</f>
        <v>940</v>
      </c>
      <c r="P5458">
        <f>INDEX(RoutesPivot[ListPrice],MATCH($C5458,RoutesPivot[[RouteID]:[RouteID]],0))</f>
        <v>300</v>
      </c>
      <c r="Q5458" t="str">
        <f>INDEX(AirportPivot[AirportName],MATCH($N5458,AirportPivot[[AirportID]:[AirportID]],0))</f>
        <v>Fort Lauderdale/Hollywood International</v>
      </c>
      <c r="R5458">
        <f>INDEX(AirportPivot[Gates (number of available)],MATCH($N5458,AirportPivot[[AirportID]:[AirportID]],0))</f>
        <v>55</v>
      </c>
    </row>
    <row r="5459" spans="1:18" x14ac:dyDescent="0.25">
      <c r="A5459" s="3" t="s">
        <v>5491</v>
      </c>
      <c r="B5459" s="12">
        <v>41898</v>
      </c>
      <c r="C5459" s="4" t="s">
        <v>23</v>
      </c>
      <c r="D5459" s="4">
        <v>1.6</v>
      </c>
      <c r="E5459" s="4">
        <v>118</v>
      </c>
      <c r="F5459" s="5">
        <v>0.75</v>
      </c>
      <c r="G5459" s="6">
        <v>300</v>
      </c>
      <c r="H5459" s="7">
        <v>55500</v>
      </c>
      <c r="I5459" s="7">
        <f>FlightsPivot[[#This Row],[Total Fare]]*10%</f>
        <v>5550</v>
      </c>
      <c r="J5459" s="7">
        <f>FlightsPivot[[#This Row],[Total Fare]]+FlightsPivot[[#This Row],[10% tax ]]</f>
        <v>61050</v>
      </c>
      <c r="K5459" s="4">
        <v>9</v>
      </c>
      <c r="L5459" s="4">
        <v>2014</v>
      </c>
      <c r="M5459" t="str">
        <f>INDEX(RoutesPivot[DepAirport],MATCH($C5459,RoutesPivot[[RouteID]:[RouteID]],0))</f>
        <v>ORD</v>
      </c>
      <c r="N5459" t="str">
        <f>INDEX(RoutesPivot[AirportID],MATCH($C5459,RoutesPivot[[RouteID]:[RouteID]],0))</f>
        <v>DEN</v>
      </c>
      <c r="O5459">
        <f>INDEX(RoutesPivot[Distance],MATCH($C5459,RoutesPivot[[RouteID]:[RouteID]],0))</f>
        <v>800</v>
      </c>
      <c r="P5459">
        <f>INDEX(RoutesPivot[ListPrice],MATCH($C5459,RoutesPivot[[RouteID]:[RouteID]],0))</f>
        <v>300</v>
      </c>
      <c r="Q5459" t="str">
        <f>INDEX(AirportPivot[AirportName],MATCH($N5459,AirportPivot[[AirportID]:[AirportID]],0))</f>
        <v>Denver International</v>
      </c>
      <c r="R5459">
        <f>INDEX(AirportPivot[Gates (number of available)],MATCH($N5459,AirportPivot[[AirportID]:[AirportID]],0))</f>
        <v>75</v>
      </c>
    </row>
    <row r="5460" spans="1:18" x14ac:dyDescent="0.25">
      <c r="A5460" s="3" t="s">
        <v>5492</v>
      </c>
      <c r="B5460" s="12">
        <v>42048</v>
      </c>
      <c r="C5460" s="4" t="s">
        <v>30</v>
      </c>
      <c r="D5460" s="4">
        <v>1.5</v>
      </c>
      <c r="E5460" s="4">
        <v>141</v>
      </c>
      <c r="F5460" s="5">
        <v>0.75</v>
      </c>
      <c r="G5460" s="6">
        <v>250</v>
      </c>
      <c r="H5460" s="7">
        <v>46250</v>
      </c>
      <c r="I5460" s="7">
        <f>FlightsPivot[[#This Row],[Total Fare]]*10%</f>
        <v>4625</v>
      </c>
      <c r="J5460" s="7">
        <f>FlightsPivot[[#This Row],[Total Fare]]+FlightsPivot[[#This Row],[10% tax ]]</f>
        <v>50875</v>
      </c>
      <c r="K5460" s="4">
        <v>2</v>
      </c>
      <c r="L5460" s="4">
        <v>2015</v>
      </c>
      <c r="M5460" t="str">
        <f>INDEX(RoutesPivot[DepAirport],MATCH($C5460,RoutesPivot[[RouteID]:[RouteID]],0))</f>
        <v>ORD</v>
      </c>
      <c r="N5460" t="str">
        <f>INDEX(RoutesPivot[AirportID],MATCH($C5460,RoutesPivot[[RouteID]:[RouteID]],0))</f>
        <v>MCO</v>
      </c>
      <c r="O5460">
        <f>INDEX(RoutesPivot[Distance],MATCH($C5460,RoutesPivot[[RouteID]:[RouteID]],0))</f>
        <v>850</v>
      </c>
      <c r="P5460">
        <f>INDEX(RoutesPivot[ListPrice],MATCH($C5460,RoutesPivot[[RouteID]:[RouteID]],0))</f>
        <v>250</v>
      </c>
      <c r="Q5460" t="str">
        <f>INDEX(AirportPivot[AirportName],MATCH($N5460,AirportPivot[[AirportID]:[AirportID]],0))</f>
        <v>Orlando International</v>
      </c>
      <c r="R5460">
        <f>INDEX(AirportPivot[Gates (number of available)],MATCH($N5460,AirportPivot[[AirportID]:[AirportID]],0))</f>
        <v>67</v>
      </c>
    </row>
    <row r="5461" spans="1:18" x14ac:dyDescent="0.25">
      <c r="A5461" s="3" t="s">
        <v>5493</v>
      </c>
      <c r="B5461" s="12">
        <v>42359</v>
      </c>
      <c r="C5461" s="4" t="s">
        <v>19</v>
      </c>
      <c r="D5461" s="4">
        <v>2.9</v>
      </c>
      <c r="E5461" s="4">
        <v>108</v>
      </c>
      <c r="F5461" s="5">
        <v>0.52083333333333337</v>
      </c>
      <c r="G5461" s="6">
        <v>280</v>
      </c>
      <c r="H5461" s="7">
        <v>51800</v>
      </c>
      <c r="I5461" s="7">
        <f>FlightsPivot[[#This Row],[Total Fare]]*10%</f>
        <v>5180</v>
      </c>
      <c r="J5461" s="7">
        <f>FlightsPivot[[#This Row],[Total Fare]]+FlightsPivot[[#This Row],[10% tax ]]</f>
        <v>56980</v>
      </c>
      <c r="K5461" s="4">
        <v>12</v>
      </c>
      <c r="L5461" s="4">
        <v>2015</v>
      </c>
      <c r="M5461" t="str">
        <f>INDEX(RoutesPivot[DepAirport],MATCH($C5461,RoutesPivot[[RouteID]:[RouteID]],0))</f>
        <v>ORD</v>
      </c>
      <c r="N5461" t="str">
        <f>INDEX(RoutesPivot[AirportID],MATCH($C5461,RoutesPivot[[RouteID]:[RouteID]],0))</f>
        <v>IAH</v>
      </c>
      <c r="O5461">
        <f>INDEX(RoutesPivot[Distance],MATCH($C5461,RoutesPivot[[RouteID]:[RouteID]],0))</f>
        <v>800</v>
      </c>
      <c r="P5461">
        <f>INDEX(RoutesPivot[ListPrice],MATCH($C5461,RoutesPivot[[RouteID]:[RouteID]],0))</f>
        <v>200</v>
      </c>
      <c r="Q5461" t="str">
        <f>INDEX(AirportPivot[AirportName],MATCH($N5461,AirportPivot[[AirportID]:[AirportID]],0))</f>
        <v>George Bush Intercontinental/Houston</v>
      </c>
      <c r="R5461">
        <f>INDEX(AirportPivot[Gates (number of available)],MATCH($N5461,AirportPivot[[AirportID]:[AirportID]],0))</f>
        <v>80</v>
      </c>
    </row>
    <row r="5462" spans="1:18" x14ac:dyDescent="0.25">
      <c r="A5462" s="3" t="s">
        <v>5494</v>
      </c>
      <c r="B5462" s="12">
        <v>42064</v>
      </c>
      <c r="C5462" s="4" t="s">
        <v>25</v>
      </c>
      <c r="D5462" s="4">
        <v>1.8</v>
      </c>
      <c r="E5462" s="4">
        <v>70</v>
      </c>
      <c r="F5462" s="5">
        <v>0.75</v>
      </c>
      <c r="G5462" s="6">
        <v>200</v>
      </c>
      <c r="H5462" s="7">
        <v>36200</v>
      </c>
      <c r="I5462" s="7">
        <f>FlightsPivot[[#This Row],[Total Fare]]*10%</f>
        <v>3620</v>
      </c>
      <c r="J5462" s="7">
        <f>FlightsPivot[[#This Row],[Total Fare]]+FlightsPivot[[#This Row],[10% tax ]]</f>
        <v>39820</v>
      </c>
      <c r="K5462" s="4">
        <v>3</v>
      </c>
      <c r="L5462" s="4">
        <v>2015</v>
      </c>
      <c r="M5462" t="str">
        <f>INDEX(RoutesPivot[DepAirport],MATCH($C5462,RoutesPivot[[RouteID]:[RouteID]],0))</f>
        <v>ORD</v>
      </c>
      <c r="N5462" t="str">
        <f>INDEX(RoutesPivot[AirportID],MATCH($C5462,RoutesPivot[[RouteID]:[RouteID]],0))</f>
        <v>DFW</v>
      </c>
      <c r="O5462">
        <f>INDEX(RoutesPivot[Distance],MATCH($C5462,RoutesPivot[[RouteID]:[RouteID]],0))</f>
        <v>700</v>
      </c>
      <c r="P5462">
        <f>INDEX(RoutesPivot[ListPrice],MATCH($C5462,RoutesPivot[[RouteID]:[RouteID]],0))</f>
        <v>200</v>
      </c>
      <c r="Q5462" t="str">
        <f>INDEX(AirportPivot[AirportName],MATCH($N5462,AirportPivot[[AirportID]:[AirportID]],0))</f>
        <v>Dallas/Fort Worth International</v>
      </c>
      <c r="R5462">
        <f>INDEX(AirportPivot[Gates (number of available)],MATCH($N5462,AirportPivot[[AirportID]:[AirportID]],0))</f>
        <v>130</v>
      </c>
    </row>
    <row r="5463" spans="1:18" x14ac:dyDescent="0.25">
      <c r="A5463" s="3" t="s">
        <v>5495</v>
      </c>
      <c r="B5463" s="12">
        <v>41746</v>
      </c>
      <c r="C5463" s="4" t="s">
        <v>86</v>
      </c>
      <c r="D5463" s="4">
        <v>2.6</v>
      </c>
      <c r="E5463" s="4">
        <v>53</v>
      </c>
      <c r="F5463" s="5">
        <v>0.5</v>
      </c>
      <c r="G5463" s="6">
        <v>115</v>
      </c>
      <c r="H5463" s="7">
        <v>18975</v>
      </c>
      <c r="I5463" s="7">
        <f>FlightsPivot[[#This Row],[Total Fare]]*10%</f>
        <v>1897.5</v>
      </c>
      <c r="J5463" s="7">
        <f>FlightsPivot[[#This Row],[Total Fare]]+FlightsPivot[[#This Row],[10% tax ]]</f>
        <v>20872.5</v>
      </c>
      <c r="K5463" s="4">
        <v>4</v>
      </c>
      <c r="L5463" s="4">
        <v>2014</v>
      </c>
      <c r="M5463" t="str">
        <f>INDEX(RoutesPivot[DepAirport],MATCH($C5463,RoutesPivot[[RouteID]:[RouteID]],0))</f>
        <v>ORD</v>
      </c>
      <c r="N5463" t="str">
        <f>INDEX(RoutesPivot[AirportID],MATCH($C5463,RoutesPivot[[RouteID]:[RouteID]],0))</f>
        <v>DTW</v>
      </c>
      <c r="O5463">
        <f>INDEX(RoutesPivot[Distance],MATCH($C5463,RoutesPivot[[RouteID]:[RouteID]],0))</f>
        <v>200</v>
      </c>
      <c r="P5463">
        <f>INDEX(RoutesPivot[ListPrice],MATCH($C5463,RoutesPivot[[RouteID]:[RouteID]],0))</f>
        <v>115</v>
      </c>
      <c r="Q5463" t="str">
        <f>INDEX(AirportPivot[AirportName],MATCH($N5463,AirportPivot[[AirportID]:[AirportID]],0))</f>
        <v>Detroit Metropolitan Wayne County</v>
      </c>
      <c r="R5463">
        <f>INDEX(AirportPivot[Gates (number of available)],MATCH($N5463,AirportPivot[[AirportID]:[AirportID]],0))</f>
        <v>60</v>
      </c>
    </row>
    <row r="5464" spans="1:18" x14ac:dyDescent="0.25">
      <c r="A5464" s="3" t="s">
        <v>5496</v>
      </c>
      <c r="B5464" s="12">
        <v>42182</v>
      </c>
      <c r="C5464" s="4" t="s">
        <v>33</v>
      </c>
      <c r="D5464" s="4">
        <v>2.2999999999999998</v>
      </c>
      <c r="E5464" s="4">
        <v>186</v>
      </c>
      <c r="F5464" s="5">
        <v>0.33333333333333331</v>
      </c>
      <c r="G5464" s="6">
        <v>412.5</v>
      </c>
      <c r="H5464" s="7">
        <v>68062.5</v>
      </c>
      <c r="I5464" s="7">
        <f>FlightsPivot[[#This Row],[Total Fare]]*10%</f>
        <v>6806.25</v>
      </c>
      <c r="J5464" s="7">
        <f>FlightsPivot[[#This Row],[Total Fare]]+FlightsPivot[[#This Row],[10% tax ]]</f>
        <v>74868.75</v>
      </c>
      <c r="K5464" s="4">
        <v>6</v>
      </c>
      <c r="L5464" s="4">
        <v>2015</v>
      </c>
      <c r="M5464" t="str">
        <f>INDEX(RoutesPivot[DepAirport],MATCH($C5464,RoutesPivot[[RouteID]:[RouteID]],0))</f>
        <v>ORD</v>
      </c>
      <c r="N5464" t="str">
        <f>INDEX(RoutesPivot[AirportID],MATCH($C5464,RoutesPivot[[RouteID]:[RouteID]],0))</f>
        <v>SFO</v>
      </c>
      <c r="O5464">
        <f>INDEX(RoutesPivot[Distance],MATCH($C5464,RoutesPivot[[RouteID]:[RouteID]],0))</f>
        <v>1600</v>
      </c>
      <c r="P5464">
        <f>INDEX(RoutesPivot[ListPrice],MATCH($C5464,RoutesPivot[[RouteID]:[RouteID]],0))</f>
        <v>375</v>
      </c>
      <c r="Q5464" t="str">
        <f>INDEX(AirportPivot[AirportName],MATCH($N5464,AirportPivot[[AirportID]:[AirportID]],0))</f>
        <v>San Francisco International</v>
      </c>
      <c r="R5464">
        <f>INDEX(AirportPivot[Gates (number of available)],MATCH($N5464,AirportPivot[[AirportID]:[AirportID]],0))</f>
        <v>70</v>
      </c>
    </row>
    <row r="5465" spans="1:18" x14ac:dyDescent="0.25">
      <c r="A5465" s="3" t="s">
        <v>5497</v>
      </c>
      <c r="B5465" s="12">
        <v>42202</v>
      </c>
      <c r="C5465" s="4" t="s">
        <v>33</v>
      </c>
      <c r="D5465" s="4">
        <v>2.5</v>
      </c>
      <c r="E5465" s="4">
        <v>57</v>
      </c>
      <c r="F5465" s="5">
        <v>0.54166666666666663</v>
      </c>
      <c r="G5465" s="6">
        <v>412.5</v>
      </c>
      <c r="H5465" s="7">
        <v>68062.5</v>
      </c>
      <c r="I5465" s="7">
        <f>FlightsPivot[[#This Row],[Total Fare]]*10%</f>
        <v>6806.25</v>
      </c>
      <c r="J5465" s="7">
        <f>FlightsPivot[[#This Row],[Total Fare]]+FlightsPivot[[#This Row],[10% tax ]]</f>
        <v>74868.75</v>
      </c>
      <c r="K5465" s="4">
        <v>7</v>
      </c>
      <c r="L5465" s="4">
        <v>2015</v>
      </c>
      <c r="M5465" t="str">
        <f>INDEX(RoutesPivot[DepAirport],MATCH($C5465,RoutesPivot[[RouteID]:[RouteID]],0))</f>
        <v>ORD</v>
      </c>
      <c r="N5465" t="str">
        <f>INDEX(RoutesPivot[AirportID],MATCH($C5465,RoutesPivot[[RouteID]:[RouteID]],0))</f>
        <v>SFO</v>
      </c>
      <c r="O5465">
        <f>INDEX(RoutesPivot[Distance],MATCH($C5465,RoutesPivot[[RouteID]:[RouteID]],0))</f>
        <v>1600</v>
      </c>
      <c r="P5465">
        <f>INDEX(RoutesPivot[ListPrice],MATCH($C5465,RoutesPivot[[RouteID]:[RouteID]],0))</f>
        <v>375</v>
      </c>
      <c r="Q5465" t="str">
        <f>INDEX(AirportPivot[AirportName],MATCH($N5465,AirportPivot[[AirportID]:[AirportID]],0))</f>
        <v>San Francisco International</v>
      </c>
      <c r="R5465">
        <f>INDEX(AirportPivot[Gates (number of available)],MATCH($N5465,AirportPivot[[AirportID]:[AirportID]],0))</f>
        <v>70</v>
      </c>
    </row>
    <row r="5466" spans="1:18" x14ac:dyDescent="0.25">
      <c r="A5466" s="3" t="s">
        <v>5498</v>
      </c>
      <c r="B5466" s="12">
        <v>41878</v>
      </c>
      <c r="C5466" s="4" t="s">
        <v>25</v>
      </c>
      <c r="D5466" s="4">
        <v>1.6</v>
      </c>
      <c r="E5466" s="4">
        <v>29</v>
      </c>
      <c r="F5466" s="5">
        <v>0.75</v>
      </c>
      <c r="G5466" s="6">
        <v>220</v>
      </c>
      <c r="H5466" s="7">
        <v>40700</v>
      </c>
      <c r="I5466" s="7">
        <f>FlightsPivot[[#This Row],[Total Fare]]*10%</f>
        <v>4070</v>
      </c>
      <c r="J5466" s="7">
        <f>FlightsPivot[[#This Row],[Total Fare]]+FlightsPivot[[#This Row],[10% tax ]]</f>
        <v>44770</v>
      </c>
      <c r="K5466" s="4">
        <v>8</v>
      </c>
      <c r="L5466" s="4">
        <v>2014</v>
      </c>
      <c r="M5466" t="str">
        <f>INDEX(RoutesPivot[DepAirport],MATCH($C5466,RoutesPivot[[RouteID]:[RouteID]],0))</f>
        <v>ORD</v>
      </c>
      <c r="N5466" t="str">
        <f>INDEX(RoutesPivot[AirportID],MATCH($C5466,RoutesPivot[[RouteID]:[RouteID]],0))</f>
        <v>DFW</v>
      </c>
      <c r="O5466">
        <f>INDEX(RoutesPivot[Distance],MATCH($C5466,RoutesPivot[[RouteID]:[RouteID]],0))</f>
        <v>700</v>
      </c>
      <c r="P5466">
        <f>INDEX(RoutesPivot[ListPrice],MATCH($C5466,RoutesPivot[[RouteID]:[RouteID]],0))</f>
        <v>200</v>
      </c>
      <c r="Q5466" t="str">
        <f>INDEX(AirportPivot[AirportName],MATCH($N5466,AirportPivot[[AirportID]:[AirportID]],0))</f>
        <v>Dallas/Fort Worth International</v>
      </c>
      <c r="R5466">
        <f>INDEX(AirportPivot[Gates (number of available)],MATCH($N5466,AirportPivot[[AirportID]:[AirportID]],0))</f>
        <v>130</v>
      </c>
    </row>
    <row r="5467" spans="1:18" x14ac:dyDescent="0.25">
      <c r="A5467" s="3" t="s">
        <v>5499</v>
      </c>
      <c r="B5467" s="12">
        <v>41949</v>
      </c>
      <c r="C5467" s="4" t="s">
        <v>17</v>
      </c>
      <c r="D5467" s="4">
        <v>1.9</v>
      </c>
      <c r="E5467" s="4">
        <v>158</v>
      </c>
      <c r="F5467" s="5">
        <v>0.45833333333333331</v>
      </c>
      <c r="G5467" s="6">
        <v>350</v>
      </c>
      <c r="H5467" s="7">
        <v>57750</v>
      </c>
      <c r="I5467" s="7">
        <f>FlightsPivot[[#This Row],[Total Fare]]*10%</f>
        <v>5775</v>
      </c>
      <c r="J5467" s="7">
        <f>FlightsPivot[[#This Row],[Total Fare]]+FlightsPivot[[#This Row],[10% tax ]]</f>
        <v>63525</v>
      </c>
      <c r="K5467" s="4">
        <v>11</v>
      </c>
      <c r="L5467" s="4">
        <v>2014</v>
      </c>
      <c r="M5467" t="str">
        <f>INDEX(RoutesPivot[DepAirport],MATCH($C5467,RoutesPivot[[RouteID]:[RouteID]],0))</f>
        <v>ORD</v>
      </c>
      <c r="N5467" t="str">
        <f>INDEX(RoutesPivot[AirportID],MATCH($C5467,RoutesPivot[[RouteID]:[RouteID]],0))</f>
        <v>LAX</v>
      </c>
      <c r="O5467">
        <f>INDEX(RoutesPivot[Distance],MATCH($C5467,RoutesPivot[[RouteID]:[RouteID]],0))</f>
        <v>1518</v>
      </c>
      <c r="P5467">
        <f>INDEX(RoutesPivot[ListPrice],MATCH($C5467,RoutesPivot[[RouteID]:[RouteID]],0))</f>
        <v>350</v>
      </c>
      <c r="Q5467" t="str">
        <f>INDEX(AirportPivot[AirportName],MATCH($N5467,AirportPivot[[AirportID]:[AirportID]],0))</f>
        <v>Los Angeles International</v>
      </c>
      <c r="R5467">
        <f>INDEX(AirportPivot[Gates (number of available)],MATCH($N5467,AirportPivot[[AirportID]:[AirportID]],0))</f>
        <v>86</v>
      </c>
    </row>
    <row r="5468" spans="1:18" x14ac:dyDescent="0.25">
      <c r="A5468" s="3" t="s">
        <v>5500</v>
      </c>
      <c r="B5468" s="12">
        <v>41974</v>
      </c>
      <c r="C5468" s="4" t="s">
        <v>37</v>
      </c>
      <c r="D5468" s="4">
        <v>1.2</v>
      </c>
      <c r="E5468" s="4">
        <v>27</v>
      </c>
      <c r="F5468" s="5">
        <v>0.77083333333333337</v>
      </c>
      <c r="G5468" s="6">
        <v>350</v>
      </c>
      <c r="H5468" s="7">
        <v>64750</v>
      </c>
      <c r="I5468" s="7">
        <f>FlightsPivot[[#This Row],[Total Fare]]*10%</f>
        <v>6475</v>
      </c>
      <c r="J5468" s="7">
        <f>FlightsPivot[[#This Row],[Total Fare]]+FlightsPivot[[#This Row],[10% tax ]]</f>
        <v>71225</v>
      </c>
      <c r="K5468" s="4">
        <v>12</v>
      </c>
      <c r="L5468" s="4">
        <v>2014</v>
      </c>
      <c r="M5468" t="str">
        <f>INDEX(RoutesPivot[DepAirport],MATCH($C5468,RoutesPivot[[RouteID]:[RouteID]],0))</f>
        <v>ORD</v>
      </c>
      <c r="N5468" t="str">
        <f>INDEX(RoutesPivot[AirportID],MATCH($C5468,RoutesPivot[[RouteID]:[RouteID]],0))</f>
        <v>SEA</v>
      </c>
      <c r="O5468">
        <f>INDEX(RoutesPivot[Distance],MATCH($C5468,RoutesPivot[[RouteID]:[RouteID]],0))</f>
        <v>1500</v>
      </c>
      <c r="P5468">
        <f>INDEX(RoutesPivot[ListPrice],MATCH($C5468,RoutesPivot[[RouteID]:[RouteID]],0))</f>
        <v>350</v>
      </c>
      <c r="Q5468" t="str">
        <f>INDEX(AirportPivot[AirportName],MATCH($N5468,AirportPivot[[AirportID]:[AirportID]],0))</f>
        <v>Seattle-Tacoma International</v>
      </c>
      <c r="R5468">
        <f>INDEX(AirportPivot[Gates (number of available)],MATCH($N5468,AirportPivot[[AirportID]:[AirportID]],0))</f>
        <v>58</v>
      </c>
    </row>
    <row r="5469" spans="1:18" x14ac:dyDescent="0.25">
      <c r="A5469" s="3" t="s">
        <v>5501</v>
      </c>
      <c r="B5469" s="12">
        <v>42362</v>
      </c>
      <c r="C5469" s="4" t="s">
        <v>23</v>
      </c>
      <c r="D5469" s="4">
        <v>4.4000000000000004</v>
      </c>
      <c r="E5469" s="4">
        <v>33</v>
      </c>
      <c r="F5469" s="5">
        <v>0.6875</v>
      </c>
      <c r="G5469" s="6">
        <v>420</v>
      </c>
      <c r="H5469" s="7">
        <v>77700</v>
      </c>
      <c r="I5469" s="7">
        <f>FlightsPivot[[#This Row],[Total Fare]]*10%</f>
        <v>7770</v>
      </c>
      <c r="J5469" s="7">
        <f>FlightsPivot[[#This Row],[Total Fare]]+FlightsPivot[[#This Row],[10% tax ]]</f>
        <v>85470</v>
      </c>
      <c r="K5469" s="4">
        <v>12</v>
      </c>
      <c r="L5469" s="4">
        <v>2015</v>
      </c>
      <c r="M5469" t="str">
        <f>INDEX(RoutesPivot[DepAirport],MATCH($C5469,RoutesPivot[[RouteID]:[RouteID]],0))</f>
        <v>ORD</v>
      </c>
      <c r="N5469" t="str">
        <f>INDEX(RoutesPivot[AirportID],MATCH($C5469,RoutesPivot[[RouteID]:[RouteID]],0))</f>
        <v>DEN</v>
      </c>
      <c r="O5469">
        <f>INDEX(RoutesPivot[Distance],MATCH($C5469,RoutesPivot[[RouteID]:[RouteID]],0))</f>
        <v>800</v>
      </c>
      <c r="P5469">
        <f>INDEX(RoutesPivot[ListPrice],MATCH($C5469,RoutesPivot[[RouteID]:[RouteID]],0))</f>
        <v>300</v>
      </c>
      <c r="Q5469" t="str">
        <f>INDEX(AirportPivot[AirportName],MATCH($N5469,AirportPivot[[AirportID]:[AirportID]],0))</f>
        <v>Denver International</v>
      </c>
      <c r="R5469">
        <f>INDEX(AirportPivot[Gates (number of available)],MATCH($N5469,AirportPivot[[AirportID]:[AirportID]],0))</f>
        <v>75</v>
      </c>
    </row>
    <row r="5470" spans="1:18" x14ac:dyDescent="0.25">
      <c r="A5470" s="3" t="s">
        <v>5502</v>
      </c>
      <c r="B5470" s="12">
        <v>42273</v>
      </c>
      <c r="C5470" s="4" t="s">
        <v>80</v>
      </c>
      <c r="D5470" s="4">
        <v>1.9</v>
      </c>
      <c r="E5470" s="4">
        <v>153</v>
      </c>
      <c r="F5470" s="5">
        <v>0.70833333333333337</v>
      </c>
      <c r="G5470" s="6">
        <v>300</v>
      </c>
      <c r="H5470" s="7">
        <v>49500</v>
      </c>
      <c r="I5470" s="7">
        <f>FlightsPivot[[#This Row],[Total Fare]]*10%</f>
        <v>4950</v>
      </c>
      <c r="J5470" s="7">
        <f>FlightsPivot[[#This Row],[Total Fare]]+FlightsPivot[[#This Row],[10% tax ]]</f>
        <v>54450</v>
      </c>
      <c r="K5470" s="4">
        <v>9</v>
      </c>
      <c r="L5470" s="4">
        <v>2015</v>
      </c>
      <c r="M5470" t="str">
        <f>INDEX(RoutesPivot[DepAirport],MATCH($C5470,RoutesPivot[[RouteID]:[RouteID]],0))</f>
        <v>ORD</v>
      </c>
      <c r="N5470" t="str">
        <f>INDEX(RoutesPivot[AirportID],MATCH($C5470,RoutesPivot[[RouteID]:[RouteID]],0))</f>
        <v>MIA</v>
      </c>
      <c r="O5470">
        <f>INDEX(RoutesPivot[Distance],MATCH($C5470,RoutesPivot[[RouteID]:[RouteID]],0))</f>
        <v>1000</v>
      </c>
      <c r="P5470">
        <f>INDEX(RoutesPivot[ListPrice],MATCH($C5470,RoutesPivot[[RouteID]:[RouteID]],0))</f>
        <v>300</v>
      </c>
      <c r="Q5470" t="str">
        <f>INDEX(AirportPivot[AirportName],MATCH($N5470,AirportPivot[[AirportID]:[AirportID]],0))</f>
        <v>Miami International</v>
      </c>
      <c r="R5470">
        <f>INDEX(AirportPivot[Gates (number of available)],MATCH($N5470,AirportPivot[[AirportID]:[AirportID]],0))</f>
        <v>80</v>
      </c>
    </row>
    <row r="5471" spans="1:18" x14ac:dyDescent="0.25">
      <c r="A5471" s="3" t="s">
        <v>5503</v>
      </c>
      <c r="B5471" s="12">
        <v>41723</v>
      </c>
      <c r="C5471" s="4" t="s">
        <v>37</v>
      </c>
      <c r="D5471" s="4">
        <v>0.5</v>
      </c>
      <c r="E5471" s="4">
        <v>3</v>
      </c>
      <c r="F5471" s="5">
        <v>0.79166666666666663</v>
      </c>
      <c r="G5471" s="6">
        <v>350</v>
      </c>
      <c r="H5471" s="7">
        <v>64750</v>
      </c>
      <c r="I5471" s="7">
        <f>FlightsPivot[[#This Row],[Total Fare]]*10%</f>
        <v>6475</v>
      </c>
      <c r="J5471" s="7">
        <f>FlightsPivot[[#This Row],[Total Fare]]+FlightsPivot[[#This Row],[10% tax ]]</f>
        <v>71225</v>
      </c>
      <c r="K5471" s="4">
        <v>3</v>
      </c>
      <c r="L5471" s="4">
        <v>2014</v>
      </c>
      <c r="M5471" t="str">
        <f>INDEX(RoutesPivot[DepAirport],MATCH($C5471,RoutesPivot[[RouteID]:[RouteID]],0))</f>
        <v>ORD</v>
      </c>
      <c r="N5471" t="str">
        <f>INDEX(RoutesPivot[AirportID],MATCH($C5471,RoutesPivot[[RouteID]:[RouteID]],0))</f>
        <v>SEA</v>
      </c>
      <c r="O5471">
        <f>INDEX(RoutesPivot[Distance],MATCH($C5471,RoutesPivot[[RouteID]:[RouteID]],0))</f>
        <v>1500</v>
      </c>
      <c r="P5471">
        <f>INDEX(RoutesPivot[ListPrice],MATCH($C5471,RoutesPivot[[RouteID]:[RouteID]],0))</f>
        <v>350</v>
      </c>
      <c r="Q5471" t="str">
        <f>INDEX(AirportPivot[AirportName],MATCH($N5471,AirportPivot[[AirportID]:[AirportID]],0))</f>
        <v>Seattle-Tacoma International</v>
      </c>
      <c r="R5471">
        <f>INDEX(AirportPivot[Gates (number of available)],MATCH($N5471,AirportPivot[[AirportID]:[AirportID]],0))</f>
        <v>58</v>
      </c>
    </row>
    <row r="5472" spans="1:18" x14ac:dyDescent="0.25">
      <c r="A5472" s="3" t="s">
        <v>5504</v>
      </c>
      <c r="B5472" s="12">
        <v>41861</v>
      </c>
      <c r="C5472" s="4" t="s">
        <v>23</v>
      </c>
      <c r="D5472" s="4">
        <v>1.1000000000000001</v>
      </c>
      <c r="E5472" s="4">
        <v>117</v>
      </c>
      <c r="F5472" s="5">
        <v>0.29166666666666669</v>
      </c>
      <c r="G5472" s="6">
        <v>330</v>
      </c>
      <c r="H5472" s="7">
        <v>61050</v>
      </c>
      <c r="I5472" s="7">
        <f>FlightsPivot[[#This Row],[Total Fare]]*10%</f>
        <v>6105</v>
      </c>
      <c r="J5472" s="7">
        <f>FlightsPivot[[#This Row],[Total Fare]]+FlightsPivot[[#This Row],[10% tax ]]</f>
        <v>67155</v>
      </c>
      <c r="K5472" s="4">
        <v>8</v>
      </c>
      <c r="L5472" s="4">
        <v>2014</v>
      </c>
      <c r="M5472" t="str">
        <f>INDEX(RoutesPivot[DepAirport],MATCH($C5472,RoutesPivot[[RouteID]:[RouteID]],0))</f>
        <v>ORD</v>
      </c>
      <c r="N5472" t="str">
        <f>INDEX(RoutesPivot[AirportID],MATCH($C5472,RoutesPivot[[RouteID]:[RouteID]],0))</f>
        <v>DEN</v>
      </c>
      <c r="O5472">
        <f>INDEX(RoutesPivot[Distance],MATCH($C5472,RoutesPivot[[RouteID]:[RouteID]],0))</f>
        <v>800</v>
      </c>
      <c r="P5472">
        <f>INDEX(RoutesPivot[ListPrice],MATCH($C5472,RoutesPivot[[RouteID]:[RouteID]],0))</f>
        <v>300</v>
      </c>
      <c r="Q5472" t="str">
        <f>INDEX(AirportPivot[AirportName],MATCH($N5472,AirportPivot[[AirportID]:[AirportID]],0))</f>
        <v>Denver International</v>
      </c>
      <c r="R5472">
        <f>INDEX(AirportPivot[Gates (number of available)],MATCH($N5472,AirportPivot[[AirportID]:[AirportID]],0))</f>
        <v>75</v>
      </c>
    </row>
    <row r="5473" spans="1:18" x14ac:dyDescent="0.25">
      <c r="A5473" s="3" t="s">
        <v>5505</v>
      </c>
      <c r="B5473" s="12">
        <v>42163</v>
      </c>
      <c r="C5473" s="4" t="s">
        <v>27</v>
      </c>
      <c r="D5473" s="4">
        <v>11.6</v>
      </c>
      <c r="E5473" s="4">
        <v>166</v>
      </c>
      <c r="F5473" s="5">
        <v>0.77083333333333337</v>
      </c>
      <c r="G5473" s="6">
        <v>220</v>
      </c>
      <c r="H5473" s="7">
        <v>36300</v>
      </c>
      <c r="I5473" s="7">
        <f>FlightsPivot[[#This Row],[Total Fare]]*10%</f>
        <v>3630</v>
      </c>
      <c r="J5473" s="7">
        <f>FlightsPivot[[#This Row],[Total Fare]]+FlightsPivot[[#This Row],[10% tax ]]</f>
        <v>39930</v>
      </c>
      <c r="K5473" s="4">
        <v>6</v>
      </c>
      <c r="L5473" s="4">
        <v>2015</v>
      </c>
      <c r="M5473" t="str">
        <f>INDEX(RoutesPivot[DepAirport],MATCH($C5473,RoutesPivot[[RouteID]:[RouteID]],0))</f>
        <v>ORD</v>
      </c>
      <c r="N5473" t="str">
        <f>INDEX(RoutesPivot[AirportID],MATCH($C5473,RoutesPivot[[RouteID]:[RouteID]],0))</f>
        <v>ATL</v>
      </c>
      <c r="O5473">
        <f>INDEX(RoutesPivot[Distance],MATCH($C5473,RoutesPivot[[RouteID]:[RouteID]],0))</f>
        <v>510</v>
      </c>
      <c r="P5473">
        <f>INDEX(RoutesPivot[ListPrice],MATCH($C5473,RoutesPivot[[RouteID]:[RouteID]],0))</f>
        <v>200</v>
      </c>
      <c r="Q5473" t="str">
        <f>INDEX(AirportPivot[AirportName],MATCH($N5473,AirportPivot[[AirportID]:[AirportID]],0))</f>
        <v>Hartsfield-Jackson Atlanta International</v>
      </c>
      <c r="R5473">
        <f>INDEX(AirportPivot[Gates (number of available)],MATCH($N5473,AirportPivot[[AirportID]:[AirportID]],0))</f>
        <v>100</v>
      </c>
    </row>
    <row r="5474" spans="1:18" x14ac:dyDescent="0.25">
      <c r="A5474" s="3" t="s">
        <v>5506</v>
      </c>
      <c r="B5474" s="12">
        <v>42069</v>
      </c>
      <c r="C5474" s="4" t="s">
        <v>40</v>
      </c>
      <c r="D5474" s="4">
        <v>1.8</v>
      </c>
      <c r="E5474" s="4">
        <v>136</v>
      </c>
      <c r="F5474" s="5">
        <v>0.875</v>
      </c>
      <c r="G5474" s="6">
        <v>115</v>
      </c>
      <c r="H5474" s="7">
        <v>21275</v>
      </c>
      <c r="I5474" s="7">
        <f>FlightsPivot[[#This Row],[Total Fare]]*10%</f>
        <v>2127.5</v>
      </c>
      <c r="J5474" s="7">
        <f>FlightsPivot[[#This Row],[Total Fare]]+FlightsPivot[[#This Row],[10% tax ]]</f>
        <v>23402.5</v>
      </c>
      <c r="K5474" s="4">
        <v>3</v>
      </c>
      <c r="L5474" s="4">
        <v>2015</v>
      </c>
      <c r="M5474" t="str">
        <f>INDEX(RoutesPivot[DepAirport],MATCH($C5474,RoutesPivot[[RouteID]:[RouteID]],0))</f>
        <v>ORD</v>
      </c>
      <c r="N5474" t="str">
        <f>INDEX(RoutesPivot[AirportID],MATCH($C5474,RoutesPivot[[RouteID]:[RouteID]],0))</f>
        <v>MSP</v>
      </c>
      <c r="O5474">
        <f>INDEX(RoutesPivot[Distance],MATCH($C5474,RoutesPivot[[RouteID]:[RouteID]],0))</f>
        <v>300</v>
      </c>
      <c r="P5474">
        <f>INDEX(RoutesPivot[ListPrice],MATCH($C5474,RoutesPivot[[RouteID]:[RouteID]],0))</f>
        <v>115</v>
      </c>
      <c r="Q5474" t="str">
        <f>INDEX(AirportPivot[AirportName],MATCH($N5474,AirportPivot[[AirportID]:[AirportID]],0))</f>
        <v>Minneapolis-St Paul International/Wold-Chamberlain</v>
      </c>
      <c r="R5474">
        <f>INDEX(AirportPivot[Gates (number of available)],MATCH($N5474,AirportPivot[[AirportID]:[AirportID]],0))</f>
        <v>65</v>
      </c>
    </row>
    <row r="5475" spans="1:18" x14ac:dyDescent="0.25">
      <c r="A5475" s="3" t="s">
        <v>5507</v>
      </c>
      <c r="B5475" s="12">
        <v>42041</v>
      </c>
      <c r="C5475" s="4" t="s">
        <v>50</v>
      </c>
      <c r="D5475" s="4">
        <v>1.9</v>
      </c>
      <c r="E5475" s="4">
        <v>27</v>
      </c>
      <c r="F5475" s="5">
        <v>0.83333333333333337</v>
      </c>
      <c r="G5475" s="6">
        <v>275</v>
      </c>
      <c r="H5475" s="7">
        <v>50875</v>
      </c>
      <c r="I5475" s="7">
        <f>FlightsPivot[[#This Row],[Total Fare]]*10%</f>
        <v>5087.5</v>
      </c>
      <c r="J5475" s="7">
        <f>FlightsPivot[[#This Row],[Total Fare]]+FlightsPivot[[#This Row],[10% tax ]]</f>
        <v>55962.5</v>
      </c>
      <c r="K5475" s="4">
        <v>2</v>
      </c>
      <c r="L5475" s="4">
        <v>2015</v>
      </c>
      <c r="M5475" t="str">
        <f>INDEX(RoutesPivot[DepAirport],MATCH($C5475,RoutesPivot[[RouteID]:[RouteID]],0))</f>
        <v>ORD</v>
      </c>
      <c r="N5475" t="str">
        <f>INDEX(RoutesPivot[AirportID],MATCH($C5475,RoutesPivot[[RouteID]:[RouteID]],0))</f>
        <v>LGA</v>
      </c>
      <c r="O5475">
        <f>INDEX(RoutesPivot[Distance],MATCH($C5475,RoutesPivot[[RouteID]:[RouteID]],0))</f>
        <v>610</v>
      </c>
      <c r="P5475">
        <f>INDEX(RoutesPivot[ListPrice],MATCH($C5475,RoutesPivot[[RouteID]:[RouteID]],0))</f>
        <v>275</v>
      </c>
      <c r="Q5475" t="str">
        <f>INDEX(AirportPivot[AirportName],MATCH($N5475,AirportPivot[[AirportID]:[AirportID]],0))</f>
        <v>Laguardia</v>
      </c>
      <c r="R5475">
        <f>INDEX(AirportPivot[Gates (number of available)],MATCH($N5475,AirportPivot[[AirportID]:[AirportID]],0))</f>
        <v>66</v>
      </c>
    </row>
    <row r="5476" spans="1:18" x14ac:dyDescent="0.25">
      <c r="A5476" s="3" t="s">
        <v>5508</v>
      </c>
      <c r="B5476" s="12">
        <v>42302</v>
      </c>
      <c r="C5476" s="4" t="s">
        <v>11</v>
      </c>
      <c r="D5476" s="4">
        <v>2.1</v>
      </c>
      <c r="E5476" s="4">
        <v>148</v>
      </c>
      <c r="F5476" s="5">
        <v>0.75</v>
      </c>
      <c r="G5476" s="6">
        <v>300</v>
      </c>
      <c r="H5476" s="7">
        <v>55500</v>
      </c>
      <c r="I5476" s="7">
        <f>FlightsPivot[[#This Row],[Total Fare]]*10%</f>
        <v>5550</v>
      </c>
      <c r="J5476" s="7">
        <f>FlightsPivot[[#This Row],[Total Fare]]+FlightsPivot[[#This Row],[10% tax ]]</f>
        <v>61050</v>
      </c>
      <c r="K5476" s="4">
        <v>10</v>
      </c>
      <c r="L5476" s="4">
        <v>2015</v>
      </c>
      <c r="M5476" t="str">
        <f>INDEX(RoutesPivot[DepAirport],MATCH($C5476,RoutesPivot[[RouteID]:[RouteID]],0))</f>
        <v>ORD</v>
      </c>
      <c r="N5476" t="str">
        <f>INDEX(RoutesPivot[AirportID],MATCH($C5476,RoutesPivot[[RouteID]:[RouteID]],0))</f>
        <v>BOS</v>
      </c>
      <c r="O5476">
        <f>INDEX(RoutesPivot[Distance],MATCH($C5476,RoutesPivot[[RouteID]:[RouteID]],0))</f>
        <v>730</v>
      </c>
      <c r="P5476">
        <f>INDEX(RoutesPivot[ListPrice],MATCH($C5476,RoutesPivot[[RouteID]:[RouteID]],0))</f>
        <v>300</v>
      </c>
      <c r="Q5476" t="str">
        <f>INDEX(AirportPivot[AirportName],MATCH($N5476,AirportPivot[[AirportID]:[AirportID]],0))</f>
        <v>General Edward Lawrence Logan International</v>
      </c>
      <c r="R5476">
        <f>INDEX(AirportPivot[Gates (number of available)],MATCH($N5476,AirportPivot[[AirportID]:[AirportID]],0))</f>
        <v>63</v>
      </c>
    </row>
    <row r="5477" spans="1:18" x14ac:dyDescent="0.25">
      <c r="A5477" s="3" t="s">
        <v>5509</v>
      </c>
      <c r="B5477" s="12">
        <v>42352</v>
      </c>
      <c r="C5477" s="4" t="s">
        <v>25</v>
      </c>
      <c r="D5477" s="4">
        <v>2.9</v>
      </c>
      <c r="E5477" s="4">
        <v>95</v>
      </c>
      <c r="F5477" s="5">
        <v>0.75</v>
      </c>
      <c r="G5477" s="6">
        <v>200</v>
      </c>
      <c r="H5477" s="7">
        <v>37000</v>
      </c>
      <c r="I5477" s="7">
        <f>FlightsPivot[[#This Row],[Total Fare]]*10%</f>
        <v>3700</v>
      </c>
      <c r="J5477" s="7">
        <f>FlightsPivot[[#This Row],[Total Fare]]+FlightsPivot[[#This Row],[10% tax ]]</f>
        <v>40700</v>
      </c>
      <c r="K5477" s="4">
        <v>12</v>
      </c>
      <c r="L5477" s="4">
        <v>2015</v>
      </c>
      <c r="M5477" t="str">
        <f>INDEX(RoutesPivot[DepAirport],MATCH($C5477,RoutesPivot[[RouteID]:[RouteID]],0))</f>
        <v>ORD</v>
      </c>
      <c r="N5477" t="str">
        <f>INDEX(RoutesPivot[AirportID],MATCH($C5477,RoutesPivot[[RouteID]:[RouteID]],0))</f>
        <v>DFW</v>
      </c>
      <c r="O5477">
        <f>INDEX(RoutesPivot[Distance],MATCH($C5477,RoutesPivot[[RouteID]:[RouteID]],0))</f>
        <v>700</v>
      </c>
      <c r="P5477">
        <f>INDEX(RoutesPivot[ListPrice],MATCH($C5477,RoutesPivot[[RouteID]:[RouteID]],0))</f>
        <v>200</v>
      </c>
      <c r="Q5477" t="str">
        <f>INDEX(AirportPivot[AirportName],MATCH($N5477,AirportPivot[[AirportID]:[AirportID]],0))</f>
        <v>Dallas/Fort Worth International</v>
      </c>
      <c r="R5477">
        <f>INDEX(AirportPivot[Gates (number of available)],MATCH($N5477,AirportPivot[[AirportID]:[AirportID]],0))</f>
        <v>130</v>
      </c>
    </row>
    <row r="5478" spans="1:18" x14ac:dyDescent="0.25">
      <c r="A5478" s="3" t="s">
        <v>5510</v>
      </c>
      <c r="B5478" s="12">
        <v>42037</v>
      </c>
      <c r="C5478" s="4" t="s">
        <v>50</v>
      </c>
      <c r="D5478" s="4">
        <v>2.2000000000000002</v>
      </c>
      <c r="E5478" s="4">
        <v>6</v>
      </c>
      <c r="F5478" s="5">
        <v>0.85416666666666663</v>
      </c>
      <c r="G5478" s="6">
        <v>275</v>
      </c>
      <c r="H5478" s="7">
        <v>50875</v>
      </c>
      <c r="I5478" s="7">
        <f>FlightsPivot[[#This Row],[Total Fare]]*10%</f>
        <v>5087.5</v>
      </c>
      <c r="J5478" s="7">
        <f>FlightsPivot[[#This Row],[Total Fare]]+FlightsPivot[[#This Row],[10% tax ]]</f>
        <v>55962.5</v>
      </c>
      <c r="K5478" s="4">
        <v>2</v>
      </c>
      <c r="L5478" s="4">
        <v>2015</v>
      </c>
      <c r="M5478" t="str">
        <f>INDEX(RoutesPivot[DepAirport],MATCH($C5478,RoutesPivot[[RouteID]:[RouteID]],0))</f>
        <v>ORD</v>
      </c>
      <c r="N5478" t="str">
        <f>INDEX(RoutesPivot[AirportID],MATCH($C5478,RoutesPivot[[RouteID]:[RouteID]],0))</f>
        <v>LGA</v>
      </c>
      <c r="O5478">
        <f>INDEX(RoutesPivot[Distance],MATCH($C5478,RoutesPivot[[RouteID]:[RouteID]],0))</f>
        <v>610</v>
      </c>
      <c r="P5478">
        <f>INDEX(RoutesPivot[ListPrice],MATCH($C5478,RoutesPivot[[RouteID]:[RouteID]],0))</f>
        <v>275</v>
      </c>
      <c r="Q5478" t="str">
        <f>INDEX(AirportPivot[AirportName],MATCH($N5478,AirportPivot[[AirportID]:[AirportID]],0))</f>
        <v>Laguardia</v>
      </c>
      <c r="R5478">
        <f>INDEX(AirportPivot[Gates (number of available)],MATCH($N5478,AirportPivot[[AirportID]:[AirportID]],0))</f>
        <v>66</v>
      </c>
    </row>
    <row r="5479" spans="1:18" x14ac:dyDescent="0.25">
      <c r="A5479" s="3" t="s">
        <v>5511</v>
      </c>
      <c r="B5479" s="12">
        <v>41657</v>
      </c>
      <c r="C5479" s="4" t="s">
        <v>33</v>
      </c>
      <c r="D5479" s="4">
        <v>1.5</v>
      </c>
      <c r="E5479" s="4">
        <v>15</v>
      </c>
      <c r="F5479" s="5">
        <v>0.72916666666666663</v>
      </c>
      <c r="G5479" s="6">
        <v>375</v>
      </c>
      <c r="H5479" s="7">
        <v>69375</v>
      </c>
      <c r="I5479" s="7">
        <f>FlightsPivot[[#This Row],[Total Fare]]*10%</f>
        <v>6937.5</v>
      </c>
      <c r="J5479" s="7">
        <f>FlightsPivot[[#This Row],[Total Fare]]+FlightsPivot[[#This Row],[10% tax ]]</f>
        <v>76312.5</v>
      </c>
      <c r="K5479" s="4">
        <v>1</v>
      </c>
      <c r="L5479" s="4">
        <v>2014</v>
      </c>
      <c r="M5479" t="str">
        <f>INDEX(RoutesPivot[DepAirport],MATCH($C5479,RoutesPivot[[RouteID]:[RouteID]],0))</f>
        <v>ORD</v>
      </c>
      <c r="N5479" t="str">
        <f>INDEX(RoutesPivot[AirportID],MATCH($C5479,RoutesPivot[[RouteID]:[RouteID]],0))</f>
        <v>SFO</v>
      </c>
      <c r="O5479">
        <f>INDEX(RoutesPivot[Distance],MATCH($C5479,RoutesPivot[[RouteID]:[RouteID]],0))</f>
        <v>1600</v>
      </c>
      <c r="P5479">
        <f>INDEX(RoutesPivot[ListPrice],MATCH($C5479,RoutesPivot[[RouteID]:[RouteID]],0))</f>
        <v>375</v>
      </c>
      <c r="Q5479" t="str">
        <f>INDEX(AirportPivot[AirportName],MATCH($N5479,AirportPivot[[AirportID]:[AirportID]],0))</f>
        <v>San Francisco International</v>
      </c>
      <c r="R5479">
        <f>INDEX(AirportPivot[Gates (number of available)],MATCH($N5479,AirportPivot[[AirportID]:[AirportID]],0))</f>
        <v>70</v>
      </c>
    </row>
    <row r="5480" spans="1:18" x14ac:dyDescent="0.25">
      <c r="A5480" s="3" t="s">
        <v>5512</v>
      </c>
      <c r="B5480" s="12">
        <v>42306</v>
      </c>
      <c r="C5480" s="4" t="s">
        <v>15</v>
      </c>
      <c r="D5480" s="4">
        <v>1.2</v>
      </c>
      <c r="E5480" s="4">
        <v>183</v>
      </c>
      <c r="F5480" s="5">
        <v>0.5</v>
      </c>
      <c r="G5480" s="6">
        <v>225</v>
      </c>
      <c r="H5480" s="7">
        <v>37125</v>
      </c>
      <c r="I5480" s="7">
        <f>FlightsPivot[[#This Row],[Total Fare]]*10%</f>
        <v>3712.5</v>
      </c>
      <c r="J5480" s="7">
        <f>FlightsPivot[[#This Row],[Total Fare]]+FlightsPivot[[#This Row],[10% tax ]]</f>
        <v>40837.5</v>
      </c>
      <c r="K5480" s="4">
        <v>10</v>
      </c>
      <c r="L5480" s="4">
        <v>2015</v>
      </c>
      <c r="M5480" t="str">
        <f>INDEX(RoutesPivot[DepAirport],MATCH($C5480,RoutesPivot[[RouteID]:[RouteID]],0))</f>
        <v>ORD</v>
      </c>
      <c r="N5480" t="str">
        <f>INDEX(RoutesPivot[AirportID],MATCH($C5480,RoutesPivot[[RouteID]:[RouteID]],0))</f>
        <v>EWR</v>
      </c>
      <c r="O5480">
        <f>INDEX(RoutesPivot[Distance],MATCH($C5480,RoutesPivot[[RouteID]:[RouteID]],0))</f>
        <v>600</v>
      </c>
      <c r="P5480">
        <f>INDEX(RoutesPivot[ListPrice],MATCH($C5480,RoutesPivot[[RouteID]:[RouteID]],0))</f>
        <v>225</v>
      </c>
      <c r="Q5480" t="str">
        <f>INDEX(AirportPivot[AirportName],MATCH($N5480,AirportPivot[[AirportID]:[AirportID]],0))</f>
        <v>Newark Liberty International</v>
      </c>
      <c r="R5480">
        <f>INDEX(AirportPivot[Gates (number of available)],MATCH($N5480,AirportPivot[[AirportID]:[AirportID]],0))</f>
        <v>82</v>
      </c>
    </row>
    <row r="5481" spans="1:18" x14ac:dyDescent="0.25">
      <c r="A5481" s="3" t="s">
        <v>5513</v>
      </c>
      <c r="B5481" s="12">
        <v>42187</v>
      </c>
      <c r="C5481" s="4" t="s">
        <v>37</v>
      </c>
      <c r="D5481" s="4">
        <v>0.7</v>
      </c>
      <c r="E5481" s="4">
        <v>17</v>
      </c>
      <c r="F5481" s="5">
        <v>0.75</v>
      </c>
      <c r="G5481" s="6">
        <v>385</v>
      </c>
      <c r="H5481" s="7">
        <v>71225</v>
      </c>
      <c r="I5481" s="7">
        <f>FlightsPivot[[#This Row],[Total Fare]]*10%</f>
        <v>7122.5</v>
      </c>
      <c r="J5481" s="7">
        <f>FlightsPivot[[#This Row],[Total Fare]]+FlightsPivot[[#This Row],[10% tax ]]</f>
        <v>78347.5</v>
      </c>
      <c r="K5481" s="4">
        <v>7</v>
      </c>
      <c r="L5481" s="4">
        <v>2015</v>
      </c>
      <c r="M5481" t="str">
        <f>INDEX(RoutesPivot[DepAirport],MATCH($C5481,RoutesPivot[[RouteID]:[RouteID]],0))</f>
        <v>ORD</v>
      </c>
      <c r="N5481" t="str">
        <f>INDEX(RoutesPivot[AirportID],MATCH($C5481,RoutesPivot[[RouteID]:[RouteID]],0))</f>
        <v>SEA</v>
      </c>
      <c r="O5481">
        <f>INDEX(RoutesPivot[Distance],MATCH($C5481,RoutesPivot[[RouteID]:[RouteID]],0))</f>
        <v>1500</v>
      </c>
      <c r="P5481">
        <f>INDEX(RoutesPivot[ListPrice],MATCH($C5481,RoutesPivot[[RouteID]:[RouteID]],0))</f>
        <v>350</v>
      </c>
      <c r="Q5481" t="str">
        <f>INDEX(AirportPivot[AirportName],MATCH($N5481,AirportPivot[[AirportID]:[AirportID]],0))</f>
        <v>Seattle-Tacoma International</v>
      </c>
      <c r="R5481">
        <f>INDEX(AirportPivot[Gates (number of available)],MATCH($N5481,AirportPivot[[AirportID]:[AirportID]],0))</f>
        <v>58</v>
      </c>
    </row>
    <row r="5482" spans="1:18" x14ac:dyDescent="0.25">
      <c r="A5482" s="3" t="s">
        <v>5514</v>
      </c>
      <c r="B5482" s="12">
        <v>42346</v>
      </c>
      <c r="C5482" s="4" t="s">
        <v>37</v>
      </c>
      <c r="D5482" s="4">
        <v>1.8</v>
      </c>
      <c r="E5482" s="4">
        <v>3</v>
      </c>
      <c r="F5482" s="5">
        <v>0.29166666666666669</v>
      </c>
      <c r="G5482" s="6">
        <v>350</v>
      </c>
      <c r="H5482" s="7">
        <v>64750</v>
      </c>
      <c r="I5482" s="7">
        <f>FlightsPivot[[#This Row],[Total Fare]]*10%</f>
        <v>6475</v>
      </c>
      <c r="J5482" s="7">
        <f>FlightsPivot[[#This Row],[Total Fare]]+FlightsPivot[[#This Row],[10% tax ]]</f>
        <v>71225</v>
      </c>
      <c r="K5482" s="4">
        <v>12</v>
      </c>
      <c r="L5482" s="4">
        <v>2015</v>
      </c>
      <c r="M5482" t="str">
        <f>INDEX(RoutesPivot[DepAirport],MATCH($C5482,RoutesPivot[[RouteID]:[RouteID]],0))</f>
        <v>ORD</v>
      </c>
      <c r="N5482" t="str">
        <f>INDEX(RoutesPivot[AirportID],MATCH($C5482,RoutesPivot[[RouteID]:[RouteID]],0))</f>
        <v>SEA</v>
      </c>
      <c r="O5482">
        <f>INDEX(RoutesPivot[Distance],MATCH($C5482,RoutesPivot[[RouteID]:[RouteID]],0))</f>
        <v>1500</v>
      </c>
      <c r="P5482">
        <f>INDEX(RoutesPivot[ListPrice],MATCH($C5482,RoutesPivot[[RouteID]:[RouteID]],0))</f>
        <v>350</v>
      </c>
      <c r="Q5482" t="str">
        <f>INDEX(AirportPivot[AirportName],MATCH($N5482,AirportPivot[[AirportID]:[AirportID]],0))</f>
        <v>Seattle-Tacoma International</v>
      </c>
      <c r="R5482">
        <f>INDEX(AirportPivot[Gates (number of available)],MATCH($N5482,AirportPivot[[AirportID]:[AirportID]],0))</f>
        <v>58</v>
      </c>
    </row>
    <row r="5483" spans="1:18" x14ac:dyDescent="0.25">
      <c r="A5483" s="3" t="s">
        <v>5515</v>
      </c>
      <c r="B5483" s="12">
        <v>41932</v>
      </c>
      <c r="C5483" s="4" t="s">
        <v>86</v>
      </c>
      <c r="D5483" s="4">
        <v>1.2</v>
      </c>
      <c r="E5483" s="4">
        <v>177</v>
      </c>
      <c r="F5483" s="5">
        <v>0.72916666666666663</v>
      </c>
      <c r="G5483" s="6">
        <v>115</v>
      </c>
      <c r="H5483" s="7">
        <v>18975</v>
      </c>
      <c r="I5483" s="7">
        <f>FlightsPivot[[#This Row],[Total Fare]]*10%</f>
        <v>1897.5</v>
      </c>
      <c r="J5483" s="7">
        <f>FlightsPivot[[#This Row],[Total Fare]]+FlightsPivot[[#This Row],[10% tax ]]</f>
        <v>20872.5</v>
      </c>
      <c r="K5483" s="4">
        <v>10</v>
      </c>
      <c r="L5483" s="4">
        <v>2014</v>
      </c>
      <c r="M5483" t="str">
        <f>INDEX(RoutesPivot[DepAirport],MATCH($C5483,RoutesPivot[[RouteID]:[RouteID]],0))</f>
        <v>ORD</v>
      </c>
      <c r="N5483" t="str">
        <f>INDEX(RoutesPivot[AirportID],MATCH($C5483,RoutesPivot[[RouteID]:[RouteID]],0))</f>
        <v>DTW</v>
      </c>
      <c r="O5483">
        <f>INDEX(RoutesPivot[Distance],MATCH($C5483,RoutesPivot[[RouteID]:[RouteID]],0))</f>
        <v>200</v>
      </c>
      <c r="P5483">
        <f>INDEX(RoutesPivot[ListPrice],MATCH($C5483,RoutesPivot[[RouteID]:[RouteID]],0))</f>
        <v>115</v>
      </c>
      <c r="Q5483" t="str">
        <f>INDEX(AirportPivot[AirportName],MATCH($N5483,AirportPivot[[AirportID]:[AirportID]],0))</f>
        <v>Detroit Metropolitan Wayne County</v>
      </c>
      <c r="R5483">
        <f>INDEX(AirportPivot[Gates (number of available)],MATCH($N5483,AirportPivot[[AirportID]:[AirportID]],0))</f>
        <v>60</v>
      </c>
    </row>
    <row r="5484" spans="1:18" x14ac:dyDescent="0.25">
      <c r="A5484" s="3" t="s">
        <v>5516</v>
      </c>
      <c r="B5484" s="12">
        <v>42239</v>
      </c>
      <c r="C5484" s="4" t="s">
        <v>47</v>
      </c>
      <c r="D5484" s="4">
        <v>1.7</v>
      </c>
      <c r="E5484" s="4">
        <v>66</v>
      </c>
      <c r="F5484" s="5">
        <v>0.70833333333333337</v>
      </c>
      <c r="G5484" s="6">
        <v>275</v>
      </c>
      <c r="H5484" s="7">
        <v>49775</v>
      </c>
      <c r="I5484" s="7">
        <f>FlightsPivot[[#This Row],[Total Fare]]*10%</f>
        <v>4977.5</v>
      </c>
      <c r="J5484" s="7">
        <f>FlightsPivot[[#This Row],[Total Fare]]+FlightsPivot[[#This Row],[10% tax ]]</f>
        <v>54752.5</v>
      </c>
      <c r="K5484" s="4">
        <v>8</v>
      </c>
      <c r="L5484" s="4">
        <v>2015</v>
      </c>
      <c r="M5484" t="str">
        <f>INDEX(RoutesPivot[DepAirport],MATCH($C5484,RoutesPivot[[RouteID]:[RouteID]],0))</f>
        <v>ORD</v>
      </c>
      <c r="N5484" t="str">
        <f>INDEX(RoutesPivot[AirportID],MATCH($C5484,RoutesPivot[[RouteID]:[RouteID]],0))</f>
        <v>PHX</v>
      </c>
      <c r="O5484">
        <f>INDEX(RoutesPivot[Distance],MATCH($C5484,RoutesPivot[[RouteID]:[RouteID]],0))</f>
        <v>1200</v>
      </c>
      <c r="P5484">
        <f>INDEX(RoutesPivot[ListPrice],MATCH($C5484,RoutesPivot[[RouteID]:[RouteID]],0))</f>
        <v>250</v>
      </c>
      <c r="Q5484" t="str">
        <f>INDEX(AirportPivot[AirportName],MATCH($N5484,AirportPivot[[AirportID]:[AirportID]],0))</f>
        <v>Phoenix Sky Harbor International</v>
      </c>
      <c r="R5484">
        <f>INDEX(AirportPivot[Gates (number of available)],MATCH($N5484,AirportPivot[[AirportID]:[AirportID]],0))</f>
        <v>60</v>
      </c>
    </row>
    <row r="5485" spans="1:18" x14ac:dyDescent="0.25">
      <c r="A5485" s="3" t="s">
        <v>5517</v>
      </c>
      <c r="B5485" s="12">
        <v>42316</v>
      </c>
      <c r="C5485" s="4" t="s">
        <v>19</v>
      </c>
      <c r="D5485" s="4">
        <v>2.1</v>
      </c>
      <c r="E5485" s="4">
        <v>202</v>
      </c>
      <c r="F5485" s="5">
        <v>0.33333333333333331</v>
      </c>
      <c r="G5485" s="6">
        <v>200</v>
      </c>
      <c r="H5485" s="7">
        <v>33000</v>
      </c>
      <c r="I5485" s="7">
        <f>FlightsPivot[[#This Row],[Total Fare]]*10%</f>
        <v>3300</v>
      </c>
      <c r="J5485" s="7">
        <f>FlightsPivot[[#This Row],[Total Fare]]+FlightsPivot[[#This Row],[10% tax ]]</f>
        <v>36300</v>
      </c>
      <c r="K5485" s="4">
        <v>11</v>
      </c>
      <c r="L5485" s="4">
        <v>2015</v>
      </c>
      <c r="M5485" t="str">
        <f>INDEX(RoutesPivot[DepAirport],MATCH($C5485,RoutesPivot[[RouteID]:[RouteID]],0))</f>
        <v>ORD</v>
      </c>
      <c r="N5485" t="str">
        <f>INDEX(RoutesPivot[AirportID],MATCH($C5485,RoutesPivot[[RouteID]:[RouteID]],0))</f>
        <v>IAH</v>
      </c>
      <c r="O5485">
        <f>INDEX(RoutesPivot[Distance],MATCH($C5485,RoutesPivot[[RouteID]:[RouteID]],0))</f>
        <v>800</v>
      </c>
      <c r="P5485">
        <f>INDEX(RoutesPivot[ListPrice],MATCH($C5485,RoutesPivot[[RouteID]:[RouteID]],0))</f>
        <v>200</v>
      </c>
      <c r="Q5485" t="str">
        <f>INDEX(AirportPivot[AirportName],MATCH($N5485,AirportPivot[[AirportID]:[AirportID]],0))</f>
        <v>George Bush Intercontinental/Houston</v>
      </c>
      <c r="R5485">
        <f>INDEX(AirportPivot[Gates (number of available)],MATCH($N5485,AirportPivot[[AirportID]:[AirportID]],0))</f>
        <v>80</v>
      </c>
    </row>
    <row r="5486" spans="1:18" x14ac:dyDescent="0.25">
      <c r="A5486" s="3" t="s">
        <v>5518</v>
      </c>
      <c r="B5486" s="12">
        <v>41870</v>
      </c>
      <c r="C5486" s="4" t="s">
        <v>23</v>
      </c>
      <c r="D5486" s="4">
        <v>1.5</v>
      </c>
      <c r="E5486" s="4">
        <v>79</v>
      </c>
      <c r="F5486" s="5">
        <v>0.77083333333333337</v>
      </c>
      <c r="G5486" s="6">
        <v>330</v>
      </c>
      <c r="H5486" s="7">
        <v>59730</v>
      </c>
      <c r="I5486" s="7">
        <f>FlightsPivot[[#This Row],[Total Fare]]*10%</f>
        <v>5973</v>
      </c>
      <c r="J5486" s="7">
        <f>FlightsPivot[[#This Row],[Total Fare]]+FlightsPivot[[#This Row],[10% tax ]]</f>
        <v>65703</v>
      </c>
      <c r="K5486" s="4">
        <v>8</v>
      </c>
      <c r="L5486" s="4">
        <v>2014</v>
      </c>
      <c r="M5486" t="str">
        <f>INDEX(RoutesPivot[DepAirport],MATCH($C5486,RoutesPivot[[RouteID]:[RouteID]],0))</f>
        <v>ORD</v>
      </c>
      <c r="N5486" t="str">
        <f>INDEX(RoutesPivot[AirportID],MATCH($C5486,RoutesPivot[[RouteID]:[RouteID]],0))</f>
        <v>DEN</v>
      </c>
      <c r="O5486">
        <f>INDEX(RoutesPivot[Distance],MATCH($C5486,RoutesPivot[[RouteID]:[RouteID]],0))</f>
        <v>800</v>
      </c>
      <c r="P5486">
        <f>INDEX(RoutesPivot[ListPrice],MATCH($C5486,RoutesPivot[[RouteID]:[RouteID]],0))</f>
        <v>300</v>
      </c>
      <c r="Q5486" t="str">
        <f>INDEX(AirportPivot[AirportName],MATCH($N5486,AirportPivot[[AirportID]:[AirportID]],0))</f>
        <v>Denver International</v>
      </c>
      <c r="R5486">
        <f>INDEX(AirportPivot[Gates (number of available)],MATCH($N5486,AirportPivot[[AirportID]:[AirportID]],0))</f>
        <v>75</v>
      </c>
    </row>
    <row r="5487" spans="1:18" x14ac:dyDescent="0.25">
      <c r="A5487" s="3" t="s">
        <v>5519</v>
      </c>
      <c r="B5487" s="12">
        <v>41781</v>
      </c>
      <c r="C5487" s="4" t="s">
        <v>47</v>
      </c>
      <c r="D5487" s="4">
        <v>2.2999999999999998</v>
      </c>
      <c r="E5487" s="4">
        <v>31</v>
      </c>
      <c r="F5487" s="5">
        <v>0.79166666666666663</v>
      </c>
      <c r="G5487" s="6">
        <v>250</v>
      </c>
      <c r="H5487" s="7">
        <v>46250</v>
      </c>
      <c r="I5487" s="7">
        <f>FlightsPivot[[#This Row],[Total Fare]]*10%</f>
        <v>4625</v>
      </c>
      <c r="J5487" s="7">
        <f>FlightsPivot[[#This Row],[Total Fare]]+FlightsPivot[[#This Row],[10% tax ]]</f>
        <v>50875</v>
      </c>
      <c r="K5487" s="4">
        <v>5</v>
      </c>
      <c r="L5487" s="4">
        <v>2014</v>
      </c>
      <c r="M5487" t="str">
        <f>INDEX(RoutesPivot[DepAirport],MATCH($C5487,RoutesPivot[[RouteID]:[RouteID]],0))</f>
        <v>ORD</v>
      </c>
      <c r="N5487" t="str">
        <f>INDEX(RoutesPivot[AirportID],MATCH($C5487,RoutesPivot[[RouteID]:[RouteID]],0))</f>
        <v>PHX</v>
      </c>
      <c r="O5487">
        <f>INDEX(RoutesPivot[Distance],MATCH($C5487,RoutesPivot[[RouteID]:[RouteID]],0))</f>
        <v>1200</v>
      </c>
      <c r="P5487">
        <f>INDEX(RoutesPivot[ListPrice],MATCH($C5487,RoutesPivot[[RouteID]:[RouteID]],0))</f>
        <v>250</v>
      </c>
      <c r="Q5487" t="str">
        <f>INDEX(AirportPivot[AirportName],MATCH($N5487,AirportPivot[[AirportID]:[AirportID]],0))</f>
        <v>Phoenix Sky Harbor International</v>
      </c>
      <c r="R5487">
        <f>INDEX(AirportPivot[Gates (number of available)],MATCH($N5487,AirportPivot[[AirportID]:[AirportID]],0))</f>
        <v>60</v>
      </c>
    </row>
    <row r="5488" spans="1:18" x14ac:dyDescent="0.25">
      <c r="A5488" s="3" t="s">
        <v>5520</v>
      </c>
      <c r="B5488" s="12">
        <v>41695</v>
      </c>
      <c r="C5488" s="4" t="s">
        <v>30</v>
      </c>
      <c r="D5488" s="4">
        <v>2.2999999999999998</v>
      </c>
      <c r="E5488" s="4">
        <v>46</v>
      </c>
      <c r="F5488" s="5">
        <v>0.8125</v>
      </c>
      <c r="G5488" s="6">
        <v>250</v>
      </c>
      <c r="H5488" s="7">
        <v>41250</v>
      </c>
      <c r="I5488" s="7">
        <f>FlightsPivot[[#This Row],[Total Fare]]*10%</f>
        <v>4125</v>
      </c>
      <c r="J5488" s="7">
        <f>FlightsPivot[[#This Row],[Total Fare]]+FlightsPivot[[#This Row],[10% tax ]]</f>
        <v>45375</v>
      </c>
      <c r="K5488" s="4">
        <v>2</v>
      </c>
      <c r="L5488" s="4">
        <v>2014</v>
      </c>
      <c r="M5488" t="str">
        <f>INDEX(RoutesPivot[DepAirport],MATCH($C5488,RoutesPivot[[RouteID]:[RouteID]],0))</f>
        <v>ORD</v>
      </c>
      <c r="N5488" t="str">
        <f>INDEX(RoutesPivot[AirportID],MATCH($C5488,RoutesPivot[[RouteID]:[RouteID]],0))</f>
        <v>MCO</v>
      </c>
      <c r="O5488">
        <f>INDEX(RoutesPivot[Distance],MATCH($C5488,RoutesPivot[[RouteID]:[RouteID]],0))</f>
        <v>850</v>
      </c>
      <c r="P5488">
        <f>INDEX(RoutesPivot[ListPrice],MATCH($C5488,RoutesPivot[[RouteID]:[RouteID]],0))</f>
        <v>250</v>
      </c>
      <c r="Q5488" t="str">
        <f>INDEX(AirportPivot[AirportName],MATCH($N5488,AirportPivot[[AirportID]:[AirportID]],0))</f>
        <v>Orlando International</v>
      </c>
      <c r="R5488">
        <f>INDEX(AirportPivot[Gates (number of available)],MATCH($N5488,AirportPivot[[AirportID]:[AirportID]],0))</f>
        <v>67</v>
      </c>
    </row>
    <row r="5489" spans="1:18" x14ac:dyDescent="0.25">
      <c r="A5489" s="3" t="s">
        <v>5521</v>
      </c>
      <c r="B5489" s="12">
        <v>42112</v>
      </c>
      <c r="C5489" s="4" t="s">
        <v>37</v>
      </c>
      <c r="D5489" s="4">
        <v>2.2000000000000002</v>
      </c>
      <c r="E5489" s="4">
        <v>32</v>
      </c>
      <c r="F5489" s="5">
        <v>0.83333333333333337</v>
      </c>
      <c r="G5489" s="6">
        <v>350</v>
      </c>
      <c r="H5489" s="7">
        <v>64750</v>
      </c>
      <c r="I5489" s="7">
        <f>FlightsPivot[[#This Row],[Total Fare]]*10%</f>
        <v>6475</v>
      </c>
      <c r="J5489" s="7">
        <f>FlightsPivot[[#This Row],[Total Fare]]+FlightsPivot[[#This Row],[10% tax ]]</f>
        <v>71225</v>
      </c>
      <c r="K5489" s="4">
        <v>4</v>
      </c>
      <c r="L5489" s="4">
        <v>2015</v>
      </c>
      <c r="M5489" t="str">
        <f>INDEX(RoutesPivot[DepAirport],MATCH($C5489,RoutesPivot[[RouteID]:[RouteID]],0))</f>
        <v>ORD</v>
      </c>
      <c r="N5489" t="str">
        <f>INDEX(RoutesPivot[AirportID],MATCH($C5489,RoutesPivot[[RouteID]:[RouteID]],0))</f>
        <v>SEA</v>
      </c>
      <c r="O5489">
        <f>INDEX(RoutesPivot[Distance],MATCH($C5489,RoutesPivot[[RouteID]:[RouteID]],0))</f>
        <v>1500</v>
      </c>
      <c r="P5489">
        <f>INDEX(RoutesPivot[ListPrice],MATCH($C5489,RoutesPivot[[RouteID]:[RouteID]],0))</f>
        <v>350</v>
      </c>
      <c r="Q5489" t="str">
        <f>INDEX(AirportPivot[AirportName],MATCH($N5489,AirportPivot[[AirportID]:[AirportID]],0))</f>
        <v>Seattle-Tacoma International</v>
      </c>
      <c r="R5489">
        <f>INDEX(AirportPivot[Gates (number of available)],MATCH($N5489,AirportPivot[[AirportID]:[AirportID]],0))</f>
        <v>58</v>
      </c>
    </row>
    <row r="5490" spans="1:18" x14ac:dyDescent="0.25">
      <c r="A5490" s="3" t="s">
        <v>5522</v>
      </c>
      <c r="B5490" s="12">
        <v>42197</v>
      </c>
      <c r="C5490" s="4" t="s">
        <v>25</v>
      </c>
      <c r="D5490" s="4">
        <v>1.4</v>
      </c>
      <c r="E5490" s="4">
        <v>137</v>
      </c>
      <c r="F5490" s="5">
        <v>0.3125</v>
      </c>
      <c r="G5490" s="6">
        <v>220</v>
      </c>
      <c r="H5490" s="7">
        <v>40700</v>
      </c>
      <c r="I5490" s="7">
        <f>FlightsPivot[[#This Row],[Total Fare]]*10%</f>
        <v>4070</v>
      </c>
      <c r="J5490" s="7">
        <f>FlightsPivot[[#This Row],[Total Fare]]+FlightsPivot[[#This Row],[10% tax ]]</f>
        <v>44770</v>
      </c>
      <c r="K5490" s="4">
        <v>7</v>
      </c>
      <c r="L5490" s="4">
        <v>2015</v>
      </c>
      <c r="M5490" t="str">
        <f>INDEX(RoutesPivot[DepAirport],MATCH($C5490,RoutesPivot[[RouteID]:[RouteID]],0))</f>
        <v>ORD</v>
      </c>
      <c r="N5490" t="str">
        <f>INDEX(RoutesPivot[AirportID],MATCH($C5490,RoutesPivot[[RouteID]:[RouteID]],0))</f>
        <v>DFW</v>
      </c>
      <c r="O5490">
        <f>INDEX(RoutesPivot[Distance],MATCH($C5490,RoutesPivot[[RouteID]:[RouteID]],0))</f>
        <v>700</v>
      </c>
      <c r="P5490">
        <f>INDEX(RoutesPivot[ListPrice],MATCH($C5490,RoutesPivot[[RouteID]:[RouteID]],0))</f>
        <v>200</v>
      </c>
      <c r="Q5490" t="str">
        <f>INDEX(AirportPivot[AirportName],MATCH($N5490,AirportPivot[[AirportID]:[AirportID]],0))</f>
        <v>Dallas/Fort Worth International</v>
      </c>
      <c r="R5490">
        <f>INDEX(AirportPivot[Gates (number of available)],MATCH($N5490,AirportPivot[[AirportID]:[AirportID]],0))</f>
        <v>130</v>
      </c>
    </row>
    <row r="5491" spans="1:18" x14ac:dyDescent="0.25">
      <c r="A5491" s="3" t="s">
        <v>5523</v>
      </c>
      <c r="B5491" s="12">
        <v>42253</v>
      </c>
      <c r="C5491" s="4" t="s">
        <v>40</v>
      </c>
      <c r="D5491" s="4">
        <v>1.7</v>
      </c>
      <c r="E5491" s="4">
        <v>165</v>
      </c>
      <c r="F5491" s="5">
        <v>0.75</v>
      </c>
      <c r="G5491" s="6">
        <v>115</v>
      </c>
      <c r="H5491" s="7">
        <v>18975</v>
      </c>
      <c r="I5491" s="7">
        <f>FlightsPivot[[#This Row],[Total Fare]]*10%</f>
        <v>1897.5</v>
      </c>
      <c r="J5491" s="7">
        <f>FlightsPivot[[#This Row],[Total Fare]]+FlightsPivot[[#This Row],[10% tax ]]</f>
        <v>20872.5</v>
      </c>
      <c r="K5491" s="4">
        <v>9</v>
      </c>
      <c r="L5491" s="4">
        <v>2015</v>
      </c>
      <c r="M5491" t="str">
        <f>INDEX(RoutesPivot[DepAirport],MATCH($C5491,RoutesPivot[[RouteID]:[RouteID]],0))</f>
        <v>ORD</v>
      </c>
      <c r="N5491" t="str">
        <f>INDEX(RoutesPivot[AirportID],MATCH($C5491,RoutesPivot[[RouteID]:[RouteID]],0))</f>
        <v>MSP</v>
      </c>
      <c r="O5491">
        <f>INDEX(RoutesPivot[Distance],MATCH($C5491,RoutesPivot[[RouteID]:[RouteID]],0))</f>
        <v>300</v>
      </c>
      <c r="P5491">
        <f>INDEX(RoutesPivot[ListPrice],MATCH($C5491,RoutesPivot[[RouteID]:[RouteID]],0))</f>
        <v>115</v>
      </c>
      <c r="Q5491" t="str">
        <f>INDEX(AirportPivot[AirportName],MATCH($N5491,AirportPivot[[AirportID]:[AirportID]],0))</f>
        <v>Minneapolis-St Paul International/Wold-Chamberlain</v>
      </c>
      <c r="R5491">
        <f>INDEX(AirportPivot[Gates (number of available)],MATCH($N5491,AirportPivot[[AirportID]:[AirportID]],0))</f>
        <v>65</v>
      </c>
    </row>
    <row r="5492" spans="1:18" x14ac:dyDescent="0.25">
      <c r="A5492" s="3" t="s">
        <v>5524</v>
      </c>
      <c r="B5492" s="12">
        <v>41835</v>
      </c>
      <c r="C5492" s="4" t="s">
        <v>17</v>
      </c>
      <c r="D5492" s="4">
        <v>4.4000000000000004</v>
      </c>
      <c r="E5492" s="4">
        <v>183</v>
      </c>
      <c r="F5492" s="5">
        <v>0.54166666666666663</v>
      </c>
      <c r="G5492" s="6">
        <v>385</v>
      </c>
      <c r="H5492" s="7">
        <v>63525</v>
      </c>
      <c r="I5492" s="7">
        <f>FlightsPivot[[#This Row],[Total Fare]]*10%</f>
        <v>6352.5</v>
      </c>
      <c r="J5492" s="7">
        <f>FlightsPivot[[#This Row],[Total Fare]]+FlightsPivot[[#This Row],[10% tax ]]</f>
        <v>69877.5</v>
      </c>
      <c r="K5492" s="4">
        <v>7</v>
      </c>
      <c r="L5492" s="4">
        <v>2014</v>
      </c>
      <c r="M5492" t="str">
        <f>INDEX(RoutesPivot[DepAirport],MATCH($C5492,RoutesPivot[[RouteID]:[RouteID]],0))</f>
        <v>ORD</v>
      </c>
      <c r="N5492" t="str">
        <f>INDEX(RoutesPivot[AirportID],MATCH($C5492,RoutesPivot[[RouteID]:[RouteID]],0))</f>
        <v>LAX</v>
      </c>
      <c r="O5492">
        <f>INDEX(RoutesPivot[Distance],MATCH($C5492,RoutesPivot[[RouteID]:[RouteID]],0))</f>
        <v>1518</v>
      </c>
      <c r="P5492">
        <f>INDEX(RoutesPivot[ListPrice],MATCH($C5492,RoutesPivot[[RouteID]:[RouteID]],0))</f>
        <v>350</v>
      </c>
      <c r="Q5492" t="str">
        <f>INDEX(AirportPivot[AirportName],MATCH($N5492,AirportPivot[[AirportID]:[AirportID]],0))</f>
        <v>Los Angeles International</v>
      </c>
      <c r="R5492">
        <f>INDEX(AirportPivot[Gates (number of available)],MATCH($N5492,AirportPivot[[AirportID]:[AirportID]],0))</f>
        <v>86</v>
      </c>
    </row>
    <row r="5493" spans="1:18" x14ac:dyDescent="0.25">
      <c r="A5493" s="3" t="s">
        <v>5525</v>
      </c>
      <c r="B5493" s="12">
        <v>42057</v>
      </c>
      <c r="C5493" s="4" t="s">
        <v>30</v>
      </c>
      <c r="D5493" s="4">
        <v>1.7</v>
      </c>
      <c r="E5493" s="4">
        <v>129</v>
      </c>
      <c r="F5493" s="5">
        <v>0.47916666666666669</v>
      </c>
      <c r="G5493" s="6">
        <v>250</v>
      </c>
      <c r="H5493" s="7">
        <v>46250</v>
      </c>
      <c r="I5493" s="7">
        <f>FlightsPivot[[#This Row],[Total Fare]]*10%</f>
        <v>4625</v>
      </c>
      <c r="J5493" s="7">
        <f>FlightsPivot[[#This Row],[Total Fare]]+FlightsPivot[[#This Row],[10% tax ]]</f>
        <v>50875</v>
      </c>
      <c r="K5493" s="4">
        <v>2</v>
      </c>
      <c r="L5493" s="4">
        <v>2015</v>
      </c>
      <c r="M5493" t="str">
        <f>INDEX(RoutesPivot[DepAirport],MATCH($C5493,RoutesPivot[[RouteID]:[RouteID]],0))</f>
        <v>ORD</v>
      </c>
      <c r="N5493" t="str">
        <f>INDEX(RoutesPivot[AirportID],MATCH($C5493,RoutesPivot[[RouteID]:[RouteID]],0))</f>
        <v>MCO</v>
      </c>
      <c r="O5493">
        <f>INDEX(RoutesPivot[Distance],MATCH($C5493,RoutesPivot[[RouteID]:[RouteID]],0))</f>
        <v>850</v>
      </c>
      <c r="P5493">
        <f>INDEX(RoutesPivot[ListPrice],MATCH($C5493,RoutesPivot[[RouteID]:[RouteID]],0))</f>
        <v>250</v>
      </c>
      <c r="Q5493" t="str">
        <f>INDEX(AirportPivot[AirportName],MATCH($N5493,AirportPivot[[AirportID]:[AirportID]],0))</f>
        <v>Orlando International</v>
      </c>
      <c r="R5493">
        <f>INDEX(AirportPivot[Gates (number of available)],MATCH($N5493,AirportPivot[[AirportID]:[AirportID]],0))</f>
        <v>67</v>
      </c>
    </row>
    <row r="5494" spans="1:18" x14ac:dyDescent="0.25">
      <c r="A5494" s="3" t="s">
        <v>5526</v>
      </c>
      <c r="B5494" s="12">
        <v>42212</v>
      </c>
      <c r="C5494" s="4" t="s">
        <v>37</v>
      </c>
      <c r="D5494" s="4">
        <v>1.4</v>
      </c>
      <c r="E5494" s="4">
        <v>119</v>
      </c>
      <c r="F5494" s="5">
        <v>0.70833333333333337</v>
      </c>
      <c r="G5494" s="6">
        <v>385</v>
      </c>
      <c r="H5494" s="7">
        <v>71225</v>
      </c>
      <c r="I5494" s="7">
        <f>FlightsPivot[[#This Row],[Total Fare]]*10%</f>
        <v>7122.5</v>
      </c>
      <c r="J5494" s="7">
        <f>FlightsPivot[[#This Row],[Total Fare]]+FlightsPivot[[#This Row],[10% tax ]]</f>
        <v>78347.5</v>
      </c>
      <c r="K5494" s="4">
        <v>7</v>
      </c>
      <c r="L5494" s="4">
        <v>2015</v>
      </c>
      <c r="M5494" t="str">
        <f>INDEX(RoutesPivot[DepAirport],MATCH($C5494,RoutesPivot[[RouteID]:[RouteID]],0))</f>
        <v>ORD</v>
      </c>
      <c r="N5494" t="str">
        <f>INDEX(RoutesPivot[AirportID],MATCH($C5494,RoutesPivot[[RouteID]:[RouteID]],0))</f>
        <v>SEA</v>
      </c>
      <c r="O5494">
        <f>INDEX(RoutesPivot[Distance],MATCH($C5494,RoutesPivot[[RouteID]:[RouteID]],0))</f>
        <v>1500</v>
      </c>
      <c r="P5494">
        <f>INDEX(RoutesPivot[ListPrice],MATCH($C5494,RoutesPivot[[RouteID]:[RouteID]],0))</f>
        <v>350</v>
      </c>
      <c r="Q5494" t="str">
        <f>INDEX(AirportPivot[AirportName],MATCH($N5494,AirportPivot[[AirportID]:[AirportID]],0))</f>
        <v>Seattle-Tacoma International</v>
      </c>
      <c r="R5494">
        <f>INDEX(AirportPivot[Gates (number of available)],MATCH($N5494,AirportPivot[[AirportID]:[AirportID]],0))</f>
        <v>58</v>
      </c>
    </row>
    <row r="5495" spans="1:18" x14ac:dyDescent="0.25">
      <c r="A5495" s="3" t="s">
        <v>5527</v>
      </c>
      <c r="B5495" s="12">
        <v>42209</v>
      </c>
      <c r="C5495" s="4" t="s">
        <v>21</v>
      </c>
      <c r="D5495" s="4">
        <v>1.2</v>
      </c>
      <c r="E5495" s="4">
        <v>156</v>
      </c>
      <c r="F5495" s="5">
        <v>0.5625</v>
      </c>
      <c r="G5495" s="6">
        <v>137.5</v>
      </c>
      <c r="H5495" s="7">
        <v>22687.5</v>
      </c>
      <c r="I5495" s="7">
        <f>FlightsPivot[[#This Row],[Total Fare]]*10%</f>
        <v>2268.75</v>
      </c>
      <c r="J5495" s="7">
        <f>FlightsPivot[[#This Row],[Total Fare]]+FlightsPivot[[#This Row],[10% tax ]]</f>
        <v>24956.25</v>
      </c>
      <c r="K5495" s="4">
        <v>7</v>
      </c>
      <c r="L5495" s="4">
        <v>2015</v>
      </c>
      <c r="M5495" t="str">
        <f>INDEX(RoutesPivot[DepAirport],MATCH($C5495,RoutesPivot[[RouteID]:[RouteID]],0))</f>
        <v>ORD</v>
      </c>
      <c r="N5495" t="str">
        <f>INDEX(RoutesPivot[AirportID],MATCH($C5495,RoutesPivot[[RouteID]:[RouteID]],0))</f>
        <v>CLT</v>
      </c>
      <c r="O5495">
        <f>INDEX(RoutesPivot[Distance],MATCH($C5495,RoutesPivot[[RouteID]:[RouteID]],0))</f>
        <v>700</v>
      </c>
      <c r="P5495">
        <f>INDEX(RoutesPivot[ListPrice],MATCH($C5495,RoutesPivot[[RouteID]:[RouteID]],0))</f>
        <v>125</v>
      </c>
      <c r="Q5495" t="str">
        <f>INDEX(AirportPivot[AirportName],MATCH($N5495,AirportPivot[[AirportID]:[AirportID]],0))</f>
        <v>Charlotte/Douglas International</v>
      </c>
      <c r="R5495">
        <f>INDEX(AirportPivot[Gates (number of available)],MATCH($N5495,AirportPivot[[AirportID]:[AirportID]],0))</f>
        <v>65</v>
      </c>
    </row>
    <row r="5496" spans="1:18" x14ac:dyDescent="0.25">
      <c r="A5496" s="3" t="s">
        <v>5528</v>
      </c>
      <c r="B5496" s="12">
        <v>42098</v>
      </c>
      <c r="C5496" s="4" t="s">
        <v>15</v>
      </c>
      <c r="D5496" s="4">
        <v>1</v>
      </c>
      <c r="E5496" s="4">
        <v>197</v>
      </c>
      <c r="F5496" s="5">
        <v>0.83333333333333337</v>
      </c>
      <c r="G5496" s="6">
        <v>225</v>
      </c>
      <c r="H5496" s="7">
        <v>37125</v>
      </c>
      <c r="I5496" s="7">
        <f>FlightsPivot[[#This Row],[Total Fare]]*10%</f>
        <v>3712.5</v>
      </c>
      <c r="J5496" s="7">
        <f>FlightsPivot[[#This Row],[Total Fare]]+FlightsPivot[[#This Row],[10% tax ]]</f>
        <v>40837.5</v>
      </c>
      <c r="K5496" s="4">
        <v>4</v>
      </c>
      <c r="L5496" s="4">
        <v>2015</v>
      </c>
      <c r="M5496" t="str">
        <f>INDEX(RoutesPivot[DepAirport],MATCH($C5496,RoutesPivot[[RouteID]:[RouteID]],0))</f>
        <v>ORD</v>
      </c>
      <c r="N5496" t="str">
        <f>INDEX(RoutesPivot[AirportID],MATCH($C5496,RoutesPivot[[RouteID]:[RouteID]],0))</f>
        <v>EWR</v>
      </c>
      <c r="O5496">
        <f>INDEX(RoutesPivot[Distance],MATCH($C5496,RoutesPivot[[RouteID]:[RouteID]],0))</f>
        <v>600</v>
      </c>
      <c r="P5496">
        <f>INDEX(RoutesPivot[ListPrice],MATCH($C5496,RoutesPivot[[RouteID]:[RouteID]],0))</f>
        <v>225</v>
      </c>
      <c r="Q5496" t="str">
        <f>INDEX(AirportPivot[AirportName],MATCH($N5496,AirportPivot[[AirportID]:[AirportID]],0))</f>
        <v>Newark Liberty International</v>
      </c>
      <c r="R5496">
        <f>INDEX(AirportPivot[Gates (number of available)],MATCH($N5496,AirportPivot[[AirportID]:[AirportID]],0))</f>
        <v>82</v>
      </c>
    </row>
    <row r="5497" spans="1:18" x14ac:dyDescent="0.25">
      <c r="A5497" s="3" t="s">
        <v>5529</v>
      </c>
      <c r="B5497" s="12">
        <v>42193</v>
      </c>
      <c r="C5497" s="4" t="s">
        <v>30</v>
      </c>
      <c r="D5497" s="4">
        <v>1.5</v>
      </c>
      <c r="E5497" s="4">
        <v>104</v>
      </c>
      <c r="F5497" s="5">
        <v>0.6875</v>
      </c>
      <c r="G5497" s="6">
        <v>275</v>
      </c>
      <c r="H5497" s="7">
        <v>50875</v>
      </c>
      <c r="I5497" s="7">
        <f>FlightsPivot[[#This Row],[Total Fare]]*10%</f>
        <v>5087.5</v>
      </c>
      <c r="J5497" s="7">
        <f>FlightsPivot[[#This Row],[Total Fare]]+FlightsPivot[[#This Row],[10% tax ]]</f>
        <v>55962.5</v>
      </c>
      <c r="K5497" s="4">
        <v>7</v>
      </c>
      <c r="L5497" s="4">
        <v>2015</v>
      </c>
      <c r="M5497" t="str">
        <f>INDEX(RoutesPivot[DepAirport],MATCH($C5497,RoutesPivot[[RouteID]:[RouteID]],0))</f>
        <v>ORD</v>
      </c>
      <c r="N5497" t="str">
        <f>INDEX(RoutesPivot[AirportID],MATCH($C5497,RoutesPivot[[RouteID]:[RouteID]],0))</f>
        <v>MCO</v>
      </c>
      <c r="O5497">
        <f>INDEX(RoutesPivot[Distance],MATCH($C5497,RoutesPivot[[RouteID]:[RouteID]],0))</f>
        <v>850</v>
      </c>
      <c r="P5497">
        <f>INDEX(RoutesPivot[ListPrice],MATCH($C5497,RoutesPivot[[RouteID]:[RouteID]],0))</f>
        <v>250</v>
      </c>
      <c r="Q5497" t="str">
        <f>INDEX(AirportPivot[AirportName],MATCH($N5497,AirportPivot[[AirportID]:[AirportID]],0))</f>
        <v>Orlando International</v>
      </c>
      <c r="R5497">
        <f>INDEX(AirportPivot[Gates (number of available)],MATCH($N5497,AirportPivot[[AirportID]:[AirportID]],0))</f>
        <v>67</v>
      </c>
    </row>
    <row r="5498" spans="1:18" x14ac:dyDescent="0.25">
      <c r="A5498" s="3" t="s">
        <v>5530</v>
      </c>
      <c r="B5498" s="12">
        <v>42269</v>
      </c>
      <c r="C5498" s="4" t="s">
        <v>40</v>
      </c>
      <c r="D5498" s="4">
        <v>2.1</v>
      </c>
      <c r="E5498" s="4">
        <v>83</v>
      </c>
      <c r="F5498" s="5">
        <v>0.8125</v>
      </c>
      <c r="G5498" s="6">
        <v>115</v>
      </c>
      <c r="H5498" s="7">
        <v>20815</v>
      </c>
      <c r="I5498" s="7">
        <f>FlightsPivot[[#This Row],[Total Fare]]*10%</f>
        <v>2081.5</v>
      </c>
      <c r="J5498" s="7">
        <f>FlightsPivot[[#This Row],[Total Fare]]+FlightsPivot[[#This Row],[10% tax ]]</f>
        <v>22896.5</v>
      </c>
      <c r="K5498" s="4">
        <v>9</v>
      </c>
      <c r="L5498" s="4">
        <v>2015</v>
      </c>
      <c r="M5498" t="str">
        <f>INDEX(RoutesPivot[DepAirport],MATCH($C5498,RoutesPivot[[RouteID]:[RouteID]],0))</f>
        <v>ORD</v>
      </c>
      <c r="N5498" t="str">
        <f>INDEX(RoutesPivot[AirportID],MATCH($C5498,RoutesPivot[[RouteID]:[RouteID]],0))</f>
        <v>MSP</v>
      </c>
      <c r="O5498">
        <f>INDEX(RoutesPivot[Distance],MATCH($C5498,RoutesPivot[[RouteID]:[RouteID]],0))</f>
        <v>300</v>
      </c>
      <c r="P5498">
        <f>INDEX(RoutesPivot[ListPrice],MATCH($C5498,RoutesPivot[[RouteID]:[RouteID]],0))</f>
        <v>115</v>
      </c>
      <c r="Q5498" t="str">
        <f>INDEX(AirportPivot[AirportName],MATCH($N5498,AirportPivot[[AirportID]:[AirportID]],0))</f>
        <v>Minneapolis-St Paul International/Wold-Chamberlain</v>
      </c>
      <c r="R5498">
        <f>INDEX(AirportPivot[Gates (number of available)],MATCH($N5498,AirportPivot[[AirportID]:[AirportID]],0))</f>
        <v>65</v>
      </c>
    </row>
    <row r="5499" spans="1:18" x14ac:dyDescent="0.25">
      <c r="A5499" s="3" t="s">
        <v>5531</v>
      </c>
      <c r="B5499" s="12">
        <v>41688</v>
      </c>
      <c r="C5499" s="4" t="s">
        <v>37</v>
      </c>
      <c r="D5499" s="4">
        <v>1</v>
      </c>
      <c r="E5499" s="4">
        <v>124</v>
      </c>
      <c r="F5499" s="5">
        <v>0.5</v>
      </c>
      <c r="G5499" s="6">
        <v>350</v>
      </c>
      <c r="H5499" s="7">
        <v>64750</v>
      </c>
      <c r="I5499" s="7">
        <f>FlightsPivot[[#This Row],[Total Fare]]*10%</f>
        <v>6475</v>
      </c>
      <c r="J5499" s="7">
        <f>FlightsPivot[[#This Row],[Total Fare]]+FlightsPivot[[#This Row],[10% tax ]]</f>
        <v>71225</v>
      </c>
      <c r="K5499" s="4">
        <v>2</v>
      </c>
      <c r="L5499" s="4">
        <v>2014</v>
      </c>
      <c r="M5499" t="str">
        <f>INDEX(RoutesPivot[DepAirport],MATCH($C5499,RoutesPivot[[RouteID]:[RouteID]],0))</f>
        <v>ORD</v>
      </c>
      <c r="N5499" t="str">
        <f>INDEX(RoutesPivot[AirportID],MATCH($C5499,RoutesPivot[[RouteID]:[RouteID]],0))</f>
        <v>SEA</v>
      </c>
      <c r="O5499">
        <f>INDEX(RoutesPivot[Distance],MATCH($C5499,RoutesPivot[[RouteID]:[RouteID]],0))</f>
        <v>1500</v>
      </c>
      <c r="P5499">
        <f>INDEX(RoutesPivot[ListPrice],MATCH($C5499,RoutesPivot[[RouteID]:[RouteID]],0))</f>
        <v>350</v>
      </c>
      <c r="Q5499" t="str">
        <f>INDEX(AirportPivot[AirportName],MATCH($N5499,AirportPivot[[AirportID]:[AirportID]],0))</f>
        <v>Seattle-Tacoma International</v>
      </c>
      <c r="R5499">
        <f>INDEX(AirportPivot[Gates (number of available)],MATCH($N5499,AirportPivot[[AirportID]:[AirportID]],0))</f>
        <v>58</v>
      </c>
    </row>
    <row r="5500" spans="1:18" x14ac:dyDescent="0.25">
      <c r="A5500" s="3" t="s">
        <v>5532</v>
      </c>
      <c r="B5500" s="12">
        <v>42325</v>
      </c>
      <c r="C5500" s="4" t="s">
        <v>80</v>
      </c>
      <c r="D5500" s="4">
        <v>2.9</v>
      </c>
      <c r="E5500" s="4">
        <v>209</v>
      </c>
      <c r="F5500" s="5">
        <v>0.79166666666666663</v>
      </c>
      <c r="G5500" s="6">
        <v>300</v>
      </c>
      <c r="H5500" s="7">
        <v>49500</v>
      </c>
      <c r="I5500" s="7">
        <f>FlightsPivot[[#This Row],[Total Fare]]*10%</f>
        <v>4950</v>
      </c>
      <c r="J5500" s="7">
        <f>FlightsPivot[[#This Row],[Total Fare]]+FlightsPivot[[#This Row],[10% tax ]]</f>
        <v>54450</v>
      </c>
      <c r="K5500" s="4">
        <v>11</v>
      </c>
      <c r="L5500" s="4">
        <v>2015</v>
      </c>
      <c r="M5500" t="str">
        <f>INDEX(RoutesPivot[DepAirport],MATCH($C5500,RoutesPivot[[RouteID]:[RouteID]],0))</f>
        <v>ORD</v>
      </c>
      <c r="N5500" t="str">
        <f>INDEX(RoutesPivot[AirportID],MATCH($C5500,RoutesPivot[[RouteID]:[RouteID]],0))</f>
        <v>MIA</v>
      </c>
      <c r="O5500">
        <f>INDEX(RoutesPivot[Distance],MATCH($C5500,RoutesPivot[[RouteID]:[RouteID]],0))</f>
        <v>1000</v>
      </c>
      <c r="P5500">
        <f>INDEX(RoutesPivot[ListPrice],MATCH($C5500,RoutesPivot[[RouteID]:[RouteID]],0))</f>
        <v>300</v>
      </c>
      <c r="Q5500" t="str">
        <f>INDEX(AirportPivot[AirportName],MATCH($N5500,AirportPivot[[AirportID]:[AirportID]],0))</f>
        <v>Miami International</v>
      </c>
      <c r="R5500">
        <f>INDEX(AirportPivot[Gates (number of available)],MATCH($N5500,AirportPivot[[AirportID]:[AirportID]],0))</f>
        <v>80</v>
      </c>
    </row>
    <row r="5501" spans="1:18" x14ac:dyDescent="0.25">
      <c r="A5501" s="3" t="s">
        <v>5533</v>
      </c>
      <c r="B5501" s="12">
        <v>42091</v>
      </c>
      <c r="C5501" s="4" t="s">
        <v>13</v>
      </c>
      <c r="D5501" s="4">
        <v>1.5</v>
      </c>
      <c r="E5501" s="4">
        <v>146</v>
      </c>
      <c r="F5501" s="5">
        <v>0.375</v>
      </c>
      <c r="G5501" s="6">
        <v>250</v>
      </c>
      <c r="H5501" s="7">
        <v>46250</v>
      </c>
      <c r="I5501" s="7">
        <f>FlightsPivot[[#This Row],[Total Fare]]*10%</f>
        <v>4625</v>
      </c>
      <c r="J5501" s="7">
        <f>FlightsPivot[[#This Row],[Total Fare]]+FlightsPivot[[#This Row],[10% tax ]]</f>
        <v>50875</v>
      </c>
      <c r="K5501" s="4">
        <v>3</v>
      </c>
      <c r="L5501" s="4">
        <v>2015</v>
      </c>
      <c r="M5501" t="str">
        <f>INDEX(RoutesPivot[DepAirport],MATCH($C5501,RoutesPivot[[RouteID]:[RouteID]],0))</f>
        <v>ORD</v>
      </c>
      <c r="N5501" t="str">
        <f>INDEX(RoutesPivot[AirportID],MATCH($C5501,RoutesPivot[[RouteID]:[RouteID]],0))</f>
        <v>JFK</v>
      </c>
      <c r="O5501">
        <f>INDEX(RoutesPivot[Distance],MATCH($C5501,RoutesPivot[[RouteID]:[RouteID]],0))</f>
        <v>619</v>
      </c>
      <c r="P5501">
        <f>INDEX(RoutesPivot[ListPrice],MATCH($C5501,RoutesPivot[[RouteID]:[RouteID]],0))</f>
        <v>250</v>
      </c>
      <c r="Q5501" t="str">
        <f>INDEX(AirportPivot[AirportName],MATCH($N5501,AirportPivot[[AirportID]:[AirportID]],0))</f>
        <v>John F Kennedy International</v>
      </c>
      <c r="R5501">
        <f>INDEX(AirportPivot[Gates (number of available)],MATCH($N5501,AirportPivot[[AirportID]:[AirportID]],0))</f>
        <v>120</v>
      </c>
    </row>
    <row r="5502" spans="1:18" x14ac:dyDescent="0.25">
      <c r="A5502" s="3" t="s">
        <v>5534</v>
      </c>
      <c r="B5502" s="12">
        <v>42163</v>
      </c>
      <c r="C5502" s="4" t="s">
        <v>70</v>
      </c>
      <c r="D5502" s="4">
        <v>1</v>
      </c>
      <c r="E5502" s="4">
        <v>195</v>
      </c>
      <c r="F5502" s="5">
        <v>0.29166666666666669</v>
      </c>
      <c r="G5502" s="6">
        <v>302.5</v>
      </c>
      <c r="H5502" s="7">
        <v>49912.5</v>
      </c>
      <c r="I5502" s="7">
        <f>FlightsPivot[[#This Row],[Total Fare]]*10%</f>
        <v>4991.25</v>
      </c>
      <c r="J5502" s="7">
        <f>FlightsPivot[[#This Row],[Total Fare]]+FlightsPivot[[#This Row],[10% tax ]]</f>
        <v>54903.75</v>
      </c>
      <c r="K5502" s="4">
        <v>6</v>
      </c>
      <c r="L5502" s="4">
        <v>2015</v>
      </c>
      <c r="M5502" t="str">
        <f>INDEX(RoutesPivot[DepAirport],MATCH($C5502,RoutesPivot[[RouteID]:[RouteID]],0))</f>
        <v>ORD</v>
      </c>
      <c r="N5502" t="str">
        <f>INDEX(RoutesPivot[AirportID],MATCH($C5502,RoutesPivot[[RouteID]:[RouteID]],0))</f>
        <v>LAS</v>
      </c>
      <c r="O5502">
        <f>INDEX(RoutesPivot[Distance],MATCH($C5502,RoutesPivot[[RouteID]:[RouteID]],0))</f>
        <v>1100</v>
      </c>
      <c r="P5502">
        <f>INDEX(RoutesPivot[ListPrice],MATCH($C5502,RoutesPivot[[RouteID]:[RouteID]],0))</f>
        <v>275</v>
      </c>
      <c r="Q5502" t="str">
        <f>INDEX(AirportPivot[AirportName],MATCH($N5502,AirportPivot[[AirportID]:[AirportID]],0))</f>
        <v>McCarran International</v>
      </c>
      <c r="R5502">
        <f>INDEX(AirportPivot[Gates (number of available)],MATCH($N5502,AirportPivot[[AirportID]:[AirportID]],0))</f>
        <v>68</v>
      </c>
    </row>
    <row r="5503" spans="1:18" x14ac:dyDescent="0.25">
      <c r="A5503" s="3" t="s">
        <v>5535</v>
      </c>
      <c r="B5503" s="12">
        <v>41845</v>
      </c>
      <c r="C5503" s="4" t="s">
        <v>27</v>
      </c>
      <c r="D5503" s="4">
        <v>11.4</v>
      </c>
      <c r="E5503" s="4">
        <v>167</v>
      </c>
      <c r="F5503" s="5">
        <v>0.39583333333333331</v>
      </c>
      <c r="G5503" s="6">
        <v>220</v>
      </c>
      <c r="H5503" s="7">
        <v>36300</v>
      </c>
      <c r="I5503" s="7">
        <f>FlightsPivot[[#This Row],[Total Fare]]*10%</f>
        <v>3630</v>
      </c>
      <c r="J5503" s="7">
        <f>FlightsPivot[[#This Row],[Total Fare]]+FlightsPivot[[#This Row],[10% tax ]]</f>
        <v>39930</v>
      </c>
      <c r="K5503" s="4">
        <v>7</v>
      </c>
      <c r="L5503" s="4">
        <v>2014</v>
      </c>
      <c r="M5503" t="str">
        <f>INDEX(RoutesPivot[DepAirport],MATCH($C5503,RoutesPivot[[RouteID]:[RouteID]],0))</f>
        <v>ORD</v>
      </c>
      <c r="N5503" t="str">
        <f>INDEX(RoutesPivot[AirportID],MATCH($C5503,RoutesPivot[[RouteID]:[RouteID]],0))</f>
        <v>ATL</v>
      </c>
      <c r="O5503">
        <f>INDEX(RoutesPivot[Distance],MATCH($C5503,RoutesPivot[[RouteID]:[RouteID]],0))</f>
        <v>510</v>
      </c>
      <c r="P5503">
        <f>INDEX(RoutesPivot[ListPrice],MATCH($C5503,RoutesPivot[[RouteID]:[RouteID]],0))</f>
        <v>200</v>
      </c>
      <c r="Q5503" t="str">
        <f>INDEX(AirportPivot[AirportName],MATCH($N5503,AirportPivot[[AirportID]:[AirportID]],0))</f>
        <v>Hartsfield-Jackson Atlanta International</v>
      </c>
      <c r="R5503">
        <f>INDEX(AirportPivot[Gates (number of available)],MATCH($N5503,AirportPivot[[AirportID]:[AirportID]],0))</f>
        <v>100</v>
      </c>
    </row>
    <row r="5504" spans="1:18" x14ac:dyDescent="0.25">
      <c r="A5504" s="3" t="s">
        <v>5536</v>
      </c>
      <c r="B5504" s="12">
        <v>42010</v>
      </c>
      <c r="C5504" s="4" t="s">
        <v>23</v>
      </c>
      <c r="D5504" s="4">
        <v>1.8</v>
      </c>
      <c r="E5504" s="4">
        <v>45</v>
      </c>
      <c r="F5504" s="5">
        <v>0.875</v>
      </c>
      <c r="G5504" s="6">
        <v>300</v>
      </c>
      <c r="H5504" s="7">
        <v>49500</v>
      </c>
      <c r="I5504" s="7">
        <f>FlightsPivot[[#This Row],[Total Fare]]*10%</f>
        <v>4950</v>
      </c>
      <c r="J5504" s="7">
        <f>FlightsPivot[[#This Row],[Total Fare]]+FlightsPivot[[#This Row],[10% tax ]]</f>
        <v>54450</v>
      </c>
      <c r="K5504" s="4">
        <v>1</v>
      </c>
      <c r="L5504" s="4">
        <v>2015</v>
      </c>
      <c r="M5504" t="str">
        <f>INDEX(RoutesPivot[DepAirport],MATCH($C5504,RoutesPivot[[RouteID]:[RouteID]],0))</f>
        <v>ORD</v>
      </c>
      <c r="N5504" t="str">
        <f>INDEX(RoutesPivot[AirportID],MATCH($C5504,RoutesPivot[[RouteID]:[RouteID]],0))</f>
        <v>DEN</v>
      </c>
      <c r="O5504">
        <f>INDEX(RoutesPivot[Distance],MATCH($C5504,RoutesPivot[[RouteID]:[RouteID]],0))</f>
        <v>800</v>
      </c>
      <c r="P5504">
        <f>INDEX(RoutesPivot[ListPrice],MATCH($C5504,RoutesPivot[[RouteID]:[RouteID]],0))</f>
        <v>300</v>
      </c>
      <c r="Q5504" t="str">
        <f>INDEX(AirportPivot[AirportName],MATCH($N5504,AirportPivot[[AirportID]:[AirportID]],0))</f>
        <v>Denver International</v>
      </c>
      <c r="R5504">
        <f>INDEX(AirportPivot[Gates (number of available)],MATCH($N5504,AirportPivot[[AirportID]:[AirportID]],0))</f>
        <v>75</v>
      </c>
    </row>
    <row r="5505" spans="1:18" x14ac:dyDescent="0.25">
      <c r="A5505" s="3" t="s">
        <v>5537</v>
      </c>
      <c r="B5505" s="12">
        <v>41919</v>
      </c>
      <c r="C5505" s="4" t="s">
        <v>27</v>
      </c>
      <c r="D5505" s="4">
        <v>10.6</v>
      </c>
      <c r="E5505" s="4">
        <v>140</v>
      </c>
      <c r="F5505" s="5">
        <v>0.83333333333333337</v>
      </c>
      <c r="G5505" s="6">
        <v>200</v>
      </c>
      <c r="H5505" s="7">
        <v>37000</v>
      </c>
      <c r="I5505" s="7">
        <f>FlightsPivot[[#This Row],[Total Fare]]*10%</f>
        <v>3700</v>
      </c>
      <c r="J5505" s="7">
        <f>FlightsPivot[[#This Row],[Total Fare]]+FlightsPivot[[#This Row],[10% tax ]]</f>
        <v>40700</v>
      </c>
      <c r="K5505" s="4">
        <v>10</v>
      </c>
      <c r="L5505" s="4">
        <v>2014</v>
      </c>
      <c r="M5505" t="str">
        <f>INDEX(RoutesPivot[DepAirport],MATCH($C5505,RoutesPivot[[RouteID]:[RouteID]],0))</f>
        <v>ORD</v>
      </c>
      <c r="N5505" t="str">
        <f>INDEX(RoutesPivot[AirportID],MATCH($C5505,RoutesPivot[[RouteID]:[RouteID]],0))</f>
        <v>ATL</v>
      </c>
      <c r="O5505">
        <f>INDEX(RoutesPivot[Distance],MATCH($C5505,RoutesPivot[[RouteID]:[RouteID]],0))</f>
        <v>510</v>
      </c>
      <c r="P5505">
        <f>INDEX(RoutesPivot[ListPrice],MATCH($C5505,RoutesPivot[[RouteID]:[RouteID]],0))</f>
        <v>200</v>
      </c>
      <c r="Q5505" t="str">
        <f>INDEX(AirportPivot[AirportName],MATCH($N5505,AirportPivot[[AirportID]:[AirportID]],0))</f>
        <v>Hartsfield-Jackson Atlanta International</v>
      </c>
      <c r="R5505">
        <f>INDEX(AirportPivot[Gates (number of available)],MATCH($N5505,AirportPivot[[AirportID]:[AirportID]],0))</f>
        <v>100</v>
      </c>
    </row>
    <row r="5506" spans="1:18" x14ac:dyDescent="0.25">
      <c r="A5506" s="3" t="s">
        <v>5538</v>
      </c>
      <c r="B5506" s="12">
        <v>42324</v>
      </c>
      <c r="C5506" s="4" t="s">
        <v>25</v>
      </c>
      <c r="D5506" s="4">
        <v>1.5</v>
      </c>
      <c r="E5506" s="4">
        <v>154</v>
      </c>
      <c r="F5506" s="5">
        <v>0.54166666666666663</v>
      </c>
      <c r="G5506" s="6">
        <v>200</v>
      </c>
      <c r="H5506" s="7">
        <v>33000</v>
      </c>
      <c r="I5506" s="7">
        <f>FlightsPivot[[#This Row],[Total Fare]]*10%</f>
        <v>3300</v>
      </c>
      <c r="J5506" s="7">
        <f>FlightsPivot[[#This Row],[Total Fare]]+FlightsPivot[[#This Row],[10% tax ]]</f>
        <v>36300</v>
      </c>
      <c r="K5506" s="4">
        <v>11</v>
      </c>
      <c r="L5506" s="4">
        <v>2015</v>
      </c>
      <c r="M5506" t="str">
        <f>INDEX(RoutesPivot[DepAirport],MATCH($C5506,RoutesPivot[[RouteID]:[RouteID]],0))</f>
        <v>ORD</v>
      </c>
      <c r="N5506" t="str">
        <f>INDEX(RoutesPivot[AirportID],MATCH($C5506,RoutesPivot[[RouteID]:[RouteID]],0))</f>
        <v>DFW</v>
      </c>
      <c r="O5506">
        <f>INDEX(RoutesPivot[Distance],MATCH($C5506,RoutesPivot[[RouteID]:[RouteID]],0))</f>
        <v>700</v>
      </c>
      <c r="P5506">
        <f>INDEX(RoutesPivot[ListPrice],MATCH($C5506,RoutesPivot[[RouteID]:[RouteID]],0))</f>
        <v>200</v>
      </c>
      <c r="Q5506" t="str">
        <f>INDEX(AirportPivot[AirportName],MATCH($N5506,AirportPivot[[AirportID]:[AirportID]],0))</f>
        <v>Dallas/Fort Worth International</v>
      </c>
      <c r="R5506">
        <f>INDEX(AirportPivot[Gates (number of available)],MATCH($N5506,AirportPivot[[AirportID]:[AirportID]],0))</f>
        <v>130</v>
      </c>
    </row>
    <row r="5507" spans="1:18" x14ac:dyDescent="0.25">
      <c r="A5507" s="3" t="s">
        <v>5539</v>
      </c>
      <c r="B5507" s="12">
        <v>41999</v>
      </c>
      <c r="C5507" s="4" t="s">
        <v>13</v>
      </c>
      <c r="D5507" s="4">
        <v>1</v>
      </c>
      <c r="E5507" s="4">
        <v>160</v>
      </c>
      <c r="F5507" s="5">
        <v>0.60416666666666663</v>
      </c>
      <c r="G5507" s="6">
        <v>350</v>
      </c>
      <c r="H5507" s="7">
        <v>57750</v>
      </c>
      <c r="I5507" s="7">
        <f>FlightsPivot[[#This Row],[Total Fare]]*10%</f>
        <v>5775</v>
      </c>
      <c r="J5507" s="7">
        <f>FlightsPivot[[#This Row],[Total Fare]]+FlightsPivot[[#This Row],[10% tax ]]</f>
        <v>63525</v>
      </c>
      <c r="K5507" s="4">
        <v>12</v>
      </c>
      <c r="L5507" s="4">
        <v>2014</v>
      </c>
      <c r="M5507" t="str">
        <f>INDEX(RoutesPivot[DepAirport],MATCH($C5507,RoutesPivot[[RouteID]:[RouteID]],0))</f>
        <v>ORD</v>
      </c>
      <c r="N5507" t="str">
        <f>INDEX(RoutesPivot[AirportID],MATCH($C5507,RoutesPivot[[RouteID]:[RouteID]],0))</f>
        <v>JFK</v>
      </c>
      <c r="O5507">
        <f>INDEX(RoutesPivot[Distance],MATCH($C5507,RoutesPivot[[RouteID]:[RouteID]],0))</f>
        <v>619</v>
      </c>
      <c r="P5507">
        <f>INDEX(RoutesPivot[ListPrice],MATCH($C5507,RoutesPivot[[RouteID]:[RouteID]],0))</f>
        <v>250</v>
      </c>
      <c r="Q5507" t="str">
        <f>INDEX(AirportPivot[AirportName],MATCH($N5507,AirportPivot[[AirportID]:[AirportID]],0))</f>
        <v>John F Kennedy International</v>
      </c>
      <c r="R5507">
        <f>INDEX(AirportPivot[Gates (number of available)],MATCH($N5507,AirportPivot[[AirportID]:[AirportID]],0))</f>
        <v>120</v>
      </c>
    </row>
    <row r="5508" spans="1:18" x14ac:dyDescent="0.25">
      <c r="A5508" s="3" t="s">
        <v>5540</v>
      </c>
      <c r="B5508" s="12">
        <v>41799</v>
      </c>
      <c r="C5508" s="4" t="s">
        <v>50</v>
      </c>
      <c r="D5508" s="4">
        <v>1.7</v>
      </c>
      <c r="E5508" s="4">
        <v>35</v>
      </c>
      <c r="F5508" s="5">
        <v>0.60416666666666663</v>
      </c>
      <c r="G5508" s="6">
        <v>302.5</v>
      </c>
      <c r="H5508" s="7">
        <v>55962.5</v>
      </c>
      <c r="I5508" s="7">
        <f>FlightsPivot[[#This Row],[Total Fare]]*10%</f>
        <v>5596.25</v>
      </c>
      <c r="J5508" s="7">
        <f>FlightsPivot[[#This Row],[Total Fare]]+FlightsPivot[[#This Row],[10% tax ]]</f>
        <v>61558.75</v>
      </c>
      <c r="K5508" s="4">
        <v>6</v>
      </c>
      <c r="L5508" s="4">
        <v>2014</v>
      </c>
      <c r="M5508" t="str">
        <f>INDEX(RoutesPivot[DepAirport],MATCH($C5508,RoutesPivot[[RouteID]:[RouteID]],0))</f>
        <v>ORD</v>
      </c>
      <c r="N5508" t="str">
        <f>INDEX(RoutesPivot[AirportID],MATCH($C5508,RoutesPivot[[RouteID]:[RouteID]],0))</f>
        <v>LGA</v>
      </c>
      <c r="O5508">
        <f>INDEX(RoutesPivot[Distance],MATCH($C5508,RoutesPivot[[RouteID]:[RouteID]],0))</f>
        <v>610</v>
      </c>
      <c r="P5508">
        <f>INDEX(RoutesPivot[ListPrice],MATCH($C5508,RoutesPivot[[RouteID]:[RouteID]],0))</f>
        <v>275</v>
      </c>
      <c r="Q5508" t="str">
        <f>INDEX(AirportPivot[AirportName],MATCH($N5508,AirportPivot[[AirportID]:[AirportID]],0))</f>
        <v>Laguardia</v>
      </c>
      <c r="R5508">
        <f>INDEX(AirportPivot[Gates (number of available)],MATCH($N5508,AirportPivot[[AirportID]:[AirportID]],0))</f>
        <v>66</v>
      </c>
    </row>
    <row r="5509" spans="1:18" x14ac:dyDescent="0.25">
      <c r="A5509" s="3" t="s">
        <v>5541</v>
      </c>
      <c r="B5509" s="12">
        <v>41796</v>
      </c>
      <c r="C5509" s="4" t="s">
        <v>19</v>
      </c>
      <c r="D5509" s="4">
        <v>1.9</v>
      </c>
      <c r="E5509" s="4">
        <v>179</v>
      </c>
      <c r="F5509" s="5">
        <v>0.29166666666666669</v>
      </c>
      <c r="G5509" s="6">
        <v>220</v>
      </c>
      <c r="H5509" s="7">
        <v>36300</v>
      </c>
      <c r="I5509" s="7">
        <f>FlightsPivot[[#This Row],[Total Fare]]*10%</f>
        <v>3630</v>
      </c>
      <c r="J5509" s="7">
        <f>FlightsPivot[[#This Row],[Total Fare]]+FlightsPivot[[#This Row],[10% tax ]]</f>
        <v>39930</v>
      </c>
      <c r="K5509" s="4">
        <v>6</v>
      </c>
      <c r="L5509" s="4">
        <v>2014</v>
      </c>
      <c r="M5509" t="str">
        <f>INDEX(RoutesPivot[DepAirport],MATCH($C5509,RoutesPivot[[RouteID]:[RouteID]],0))</f>
        <v>ORD</v>
      </c>
      <c r="N5509" t="str">
        <f>INDEX(RoutesPivot[AirportID],MATCH($C5509,RoutesPivot[[RouteID]:[RouteID]],0))</f>
        <v>IAH</v>
      </c>
      <c r="O5509">
        <f>INDEX(RoutesPivot[Distance],MATCH($C5509,RoutesPivot[[RouteID]:[RouteID]],0))</f>
        <v>800</v>
      </c>
      <c r="P5509">
        <f>INDEX(RoutesPivot[ListPrice],MATCH($C5509,RoutesPivot[[RouteID]:[RouteID]],0))</f>
        <v>200</v>
      </c>
      <c r="Q5509" t="str">
        <f>INDEX(AirportPivot[AirportName],MATCH($N5509,AirportPivot[[AirportID]:[AirportID]],0))</f>
        <v>George Bush Intercontinental/Houston</v>
      </c>
      <c r="R5509">
        <f>INDEX(AirportPivot[Gates (number of available)],MATCH($N5509,AirportPivot[[AirportID]:[AirportID]],0))</f>
        <v>80</v>
      </c>
    </row>
    <row r="5510" spans="1:18" x14ac:dyDescent="0.25">
      <c r="A5510" s="3" t="s">
        <v>5542</v>
      </c>
      <c r="B5510" s="12">
        <v>42256</v>
      </c>
      <c r="C5510" s="4" t="s">
        <v>47</v>
      </c>
      <c r="D5510" s="4">
        <v>2</v>
      </c>
      <c r="E5510" s="4">
        <v>201</v>
      </c>
      <c r="F5510" s="5">
        <v>0.58333333333333337</v>
      </c>
      <c r="G5510" s="6">
        <v>250</v>
      </c>
      <c r="H5510" s="7">
        <v>41250</v>
      </c>
      <c r="I5510" s="7">
        <f>FlightsPivot[[#This Row],[Total Fare]]*10%</f>
        <v>4125</v>
      </c>
      <c r="J5510" s="7">
        <f>FlightsPivot[[#This Row],[Total Fare]]+FlightsPivot[[#This Row],[10% tax ]]</f>
        <v>45375</v>
      </c>
      <c r="K5510" s="4">
        <v>9</v>
      </c>
      <c r="L5510" s="4">
        <v>2015</v>
      </c>
      <c r="M5510" t="str">
        <f>INDEX(RoutesPivot[DepAirport],MATCH($C5510,RoutesPivot[[RouteID]:[RouteID]],0))</f>
        <v>ORD</v>
      </c>
      <c r="N5510" t="str">
        <f>INDEX(RoutesPivot[AirportID],MATCH($C5510,RoutesPivot[[RouteID]:[RouteID]],0))</f>
        <v>PHX</v>
      </c>
      <c r="O5510">
        <f>INDEX(RoutesPivot[Distance],MATCH($C5510,RoutesPivot[[RouteID]:[RouteID]],0))</f>
        <v>1200</v>
      </c>
      <c r="P5510">
        <f>INDEX(RoutesPivot[ListPrice],MATCH($C5510,RoutesPivot[[RouteID]:[RouteID]],0))</f>
        <v>250</v>
      </c>
      <c r="Q5510" t="str">
        <f>INDEX(AirportPivot[AirportName],MATCH($N5510,AirportPivot[[AirportID]:[AirportID]],0))</f>
        <v>Phoenix Sky Harbor International</v>
      </c>
      <c r="R5510">
        <f>INDEX(AirportPivot[Gates (number of available)],MATCH($N5510,AirportPivot[[AirportID]:[AirportID]],0))</f>
        <v>60</v>
      </c>
    </row>
    <row r="5511" spans="1:18" x14ac:dyDescent="0.25">
      <c r="A5511" s="3" t="s">
        <v>5543</v>
      </c>
      <c r="B5511" s="12">
        <v>41669</v>
      </c>
      <c r="C5511" s="4" t="s">
        <v>80</v>
      </c>
      <c r="D5511" s="4">
        <v>3.7</v>
      </c>
      <c r="E5511" s="4">
        <v>141</v>
      </c>
      <c r="F5511" s="5">
        <v>0.29166666666666669</v>
      </c>
      <c r="G5511" s="6">
        <v>300</v>
      </c>
      <c r="H5511" s="7">
        <v>55500</v>
      </c>
      <c r="I5511" s="7">
        <f>FlightsPivot[[#This Row],[Total Fare]]*10%</f>
        <v>5550</v>
      </c>
      <c r="J5511" s="7">
        <f>FlightsPivot[[#This Row],[Total Fare]]+FlightsPivot[[#This Row],[10% tax ]]</f>
        <v>61050</v>
      </c>
      <c r="K5511" s="4">
        <v>1</v>
      </c>
      <c r="L5511" s="4">
        <v>2014</v>
      </c>
      <c r="M5511" t="str">
        <f>INDEX(RoutesPivot[DepAirport],MATCH($C5511,RoutesPivot[[RouteID]:[RouteID]],0))</f>
        <v>ORD</v>
      </c>
      <c r="N5511" t="str">
        <f>INDEX(RoutesPivot[AirportID],MATCH($C5511,RoutesPivot[[RouteID]:[RouteID]],0))</f>
        <v>MIA</v>
      </c>
      <c r="O5511">
        <f>INDEX(RoutesPivot[Distance],MATCH($C5511,RoutesPivot[[RouteID]:[RouteID]],0))</f>
        <v>1000</v>
      </c>
      <c r="P5511">
        <f>INDEX(RoutesPivot[ListPrice],MATCH($C5511,RoutesPivot[[RouteID]:[RouteID]],0))</f>
        <v>300</v>
      </c>
      <c r="Q5511" t="str">
        <f>INDEX(AirportPivot[AirportName],MATCH($N5511,AirportPivot[[AirportID]:[AirportID]],0))</f>
        <v>Miami International</v>
      </c>
      <c r="R5511">
        <f>INDEX(AirportPivot[Gates (number of available)],MATCH($N5511,AirportPivot[[AirportID]:[AirportID]],0))</f>
        <v>80</v>
      </c>
    </row>
    <row r="5512" spans="1:18" x14ac:dyDescent="0.25">
      <c r="A5512" s="3" t="s">
        <v>5544</v>
      </c>
      <c r="B5512" s="12">
        <v>41768</v>
      </c>
      <c r="C5512" s="4" t="s">
        <v>86</v>
      </c>
      <c r="D5512" s="4">
        <v>2.2000000000000002</v>
      </c>
      <c r="E5512" s="4">
        <v>152</v>
      </c>
      <c r="F5512" s="5">
        <v>0.33333333333333331</v>
      </c>
      <c r="G5512" s="6">
        <v>115</v>
      </c>
      <c r="H5512" s="7">
        <v>18975</v>
      </c>
      <c r="I5512" s="7">
        <f>FlightsPivot[[#This Row],[Total Fare]]*10%</f>
        <v>1897.5</v>
      </c>
      <c r="J5512" s="7">
        <f>FlightsPivot[[#This Row],[Total Fare]]+FlightsPivot[[#This Row],[10% tax ]]</f>
        <v>20872.5</v>
      </c>
      <c r="K5512" s="4">
        <v>5</v>
      </c>
      <c r="L5512" s="4">
        <v>2014</v>
      </c>
      <c r="M5512" t="str">
        <f>INDEX(RoutesPivot[DepAirport],MATCH($C5512,RoutesPivot[[RouteID]:[RouteID]],0))</f>
        <v>ORD</v>
      </c>
      <c r="N5512" t="str">
        <f>INDEX(RoutesPivot[AirportID],MATCH($C5512,RoutesPivot[[RouteID]:[RouteID]],0))</f>
        <v>DTW</v>
      </c>
      <c r="O5512">
        <f>INDEX(RoutesPivot[Distance],MATCH($C5512,RoutesPivot[[RouteID]:[RouteID]],0))</f>
        <v>200</v>
      </c>
      <c r="P5512">
        <f>INDEX(RoutesPivot[ListPrice],MATCH($C5512,RoutesPivot[[RouteID]:[RouteID]],0))</f>
        <v>115</v>
      </c>
      <c r="Q5512" t="str">
        <f>INDEX(AirportPivot[AirportName],MATCH($N5512,AirportPivot[[AirportID]:[AirportID]],0))</f>
        <v>Detroit Metropolitan Wayne County</v>
      </c>
      <c r="R5512">
        <f>INDEX(AirportPivot[Gates (number of available)],MATCH($N5512,AirportPivot[[AirportID]:[AirportID]],0))</f>
        <v>60</v>
      </c>
    </row>
    <row r="5513" spans="1:18" x14ac:dyDescent="0.25">
      <c r="A5513" s="3" t="s">
        <v>5545</v>
      </c>
      <c r="B5513" s="12">
        <v>41933</v>
      </c>
      <c r="C5513" s="4" t="s">
        <v>25</v>
      </c>
      <c r="D5513" s="4">
        <v>2.4</v>
      </c>
      <c r="E5513" s="4">
        <v>22</v>
      </c>
      <c r="F5513" s="5">
        <v>0.83333333333333337</v>
      </c>
      <c r="G5513" s="6">
        <v>200</v>
      </c>
      <c r="H5513" s="7">
        <v>37000</v>
      </c>
      <c r="I5513" s="7">
        <f>FlightsPivot[[#This Row],[Total Fare]]*10%</f>
        <v>3700</v>
      </c>
      <c r="J5513" s="7">
        <f>FlightsPivot[[#This Row],[Total Fare]]+FlightsPivot[[#This Row],[10% tax ]]</f>
        <v>40700</v>
      </c>
      <c r="K5513" s="4">
        <v>10</v>
      </c>
      <c r="L5513" s="4">
        <v>2014</v>
      </c>
      <c r="M5513" t="str">
        <f>INDEX(RoutesPivot[DepAirport],MATCH($C5513,RoutesPivot[[RouteID]:[RouteID]],0))</f>
        <v>ORD</v>
      </c>
      <c r="N5513" t="str">
        <f>INDEX(RoutesPivot[AirportID],MATCH($C5513,RoutesPivot[[RouteID]:[RouteID]],0))</f>
        <v>DFW</v>
      </c>
      <c r="O5513">
        <f>INDEX(RoutesPivot[Distance],MATCH($C5513,RoutesPivot[[RouteID]:[RouteID]],0))</f>
        <v>700</v>
      </c>
      <c r="P5513">
        <f>INDEX(RoutesPivot[ListPrice],MATCH($C5513,RoutesPivot[[RouteID]:[RouteID]],0))</f>
        <v>200</v>
      </c>
      <c r="Q5513" t="str">
        <f>INDEX(AirportPivot[AirportName],MATCH($N5513,AirportPivot[[AirportID]:[AirportID]],0))</f>
        <v>Dallas/Fort Worth International</v>
      </c>
      <c r="R5513">
        <f>INDEX(AirportPivot[Gates (number of available)],MATCH($N5513,AirportPivot[[AirportID]:[AirportID]],0))</f>
        <v>130</v>
      </c>
    </row>
    <row r="5514" spans="1:18" x14ac:dyDescent="0.25">
      <c r="A5514" s="3" t="s">
        <v>5546</v>
      </c>
      <c r="B5514" s="12">
        <v>42351</v>
      </c>
      <c r="C5514" s="4" t="s">
        <v>19</v>
      </c>
      <c r="D5514" s="4">
        <v>1.4</v>
      </c>
      <c r="E5514" s="4">
        <v>14</v>
      </c>
      <c r="F5514" s="5">
        <v>0.54166666666666663</v>
      </c>
      <c r="G5514" s="6">
        <v>200</v>
      </c>
      <c r="H5514" s="7">
        <v>37000</v>
      </c>
      <c r="I5514" s="7">
        <f>FlightsPivot[[#This Row],[Total Fare]]*10%</f>
        <v>3700</v>
      </c>
      <c r="J5514" s="7">
        <f>FlightsPivot[[#This Row],[Total Fare]]+FlightsPivot[[#This Row],[10% tax ]]</f>
        <v>40700</v>
      </c>
      <c r="K5514" s="4">
        <v>12</v>
      </c>
      <c r="L5514" s="4">
        <v>2015</v>
      </c>
      <c r="M5514" t="str">
        <f>INDEX(RoutesPivot[DepAirport],MATCH($C5514,RoutesPivot[[RouteID]:[RouteID]],0))</f>
        <v>ORD</v>
      </c>
      <c r="N5514" t="str">
        <f>INDEX(RoutesPivot[AirportID],MATCH($C5514,RoutesPivot[[RouteID]:[RouteID]],0))</f>
        <v>IAH</v>
      </c>
      <c r="O5514">
        <f>INDEX(RoutesPivot[Distance],MATCH($C5514,RoutesPivot[[RouteID]:[RouteID]],0))</f>
        <v>800</v>
      </c>
      <c r="P5514">
        <f>INDEX(RoutesPivot[ListPrice],MATCH($C5514,RoutesPivot[[RouteID]:[RouteID]],0))</f>
        <v>200</v>
      </c>
      <c r="Q5514" t="str">
        <f>INDEX(AirportPivot[AirportName],MATCH($N5514,AirportPivot[[AirportID]:[AirportID]],0))</f>
        <v>George Bush Intercontinental/Houston</v>
      </c>
      <c r="R5514">
        <f>INDEX(AirportPivot[Gates (number of available)],MATCH($N5514,AirportPivot[[AirportID]:[AirportID]],0))</f>
        <v>80</v>
      </c>
    </row>
    <row r="5515" spans="1:18" x14ac:dyDescent="0.25">
      <c r="A5515" s="3" t="s">
        <v>5547</v>
      </c>
      <c r="B5515" s="12">
        <v>42313</v>
      </c>
      <c r="C5515" s="4" t="s">
        <v>25</v>
      </c>
      <c r="D5515" s="4">
        <v>1.5</v>
      </c>
      <c r="E5515" s="4">
        <v>158</v>
      </c>
      <c r="F5515" s="5">
        <v>0.79166666666666663</v>
      </c>
      <c r="G5515" s="6">
        <v>200</v>
      </c>
      <c r="H5515" s="7">
        <v>33000</v>
      </c>
      <c r="I5515" s="7">
        <f>FlightsPivot[[#This Row],[Total Fare]]*10%</f>
        <v>3300</v>
      </c>
      <c r="J5515" s="7">
        <f>FlightsPivot[[#This Row],[Total Fare]]+FlightsPivot[[#This Row],[10% tax ]]</f>
        <v>36300</v>
      </c>
      <c r="K5515" s="4">
        <v>11</v>
      </c>
      <c r="L5515" s="4">
        <v>2015</v>
      </c>
      <c r="M5515" t="str">
        <f>INDEX(RoutesPivot[DepAirport],MATCH($C5515,RoutesPivot[[RouteID]:[RouteID]],0))</f>
        <v>ORD</v>
      </c>
      <c r="N5515" t="str">
        <f>INDEX(RoutesPivot[AirportID],MATCH($C5515,RoutesPivot[[RouteID]:[RouteID]],0))</f>
        <v>DFW</v>
      </c>
      <c r="O5515">
        <f>INDEX(RoutesPivot[Distance],MATCH($C5515,RoutesPivot[[RouteID]:[RouteID]],0))</f>
        <v>700</v>
      </c>
      <c r="P5515">
        <f>INDEX(RoutesPivot[ListPrice],MATCH($C5515,RoutesPivot[[RouteID]:[RouteID]],0))</f>
        <v>200</v>
      </c>
      <c r="Q5515" t="str">
        <f>INDEX(AirportPivot[AirportName],MATCH($N5515,AirportPivot[[AirportID]:[AirportID]],0))</f>
        <v>Dallas/Fort Worth International</v>
      </c>
      <c r="R5515">
        <f>INDEX(AirportPivot[Gates (number of available)],MATCH($N5515,AirportPivot[[AirportID]:[AirportID]],0))</f>
        <v>130</v>
      </c>
    </row>
    <row r="5516" spans="1:18" x14ac:dyDescent="0.25">
      <c r="A5516" s="3" t="s">
        <v>5548</v>
      </c>
      <c r="B5516" s="12">
        <v>41929</v>
      </c>
      <c r="C5516" s="4" t="s">
        <v>50</v>
      </c>
      <c r="D5516" s="4">
        <v>0.7</v>
      </c>
      <c r="E5516" s="4">
        <v>64</v>
      </c>
      <c r="F5516" s="5">
        <v>0.70833333333333337</v>
      </c>
      <c r="G5516" s="6">
        <v>275</v>
      </c>
      <c r="H5516" s="7">
        <v>49775</v>
      </c>
      <c r="I5516" s="7">
        <f>FlightsPivot[[#This Row],[Total Fare]]*10%</f>
        <v>4977.5</v>
      </c>
      <c r="J5516" s="7">
        <f>FlightsPivot[[#This Row],[Total Fare]]+FlightsPivot[[#This Row],[10% tax ]]</f>
        <v>54752.5</v>
      </c>
      <c r="K5516" s="4">
        <v>10</v>
      </c>
      <c r="L5516" s="4">
        <v>2014</v>
      </c>
      <c r="M5516" t="str">
        <f>INDEX(RoutesPivot[DepAirport],MATCH($C5516,RoutesPivot[[RouteID]:[RouteID]],0))</f>
        <v>ORD</v>
      </c>
      <c r="N5516" t="str">
        <f>INDEX(RoutesPivot[AirportID],MATCH($C5516,RoutesPivot[[RouteID]:[RouteID]],0))</f>
        <v>LGA</v>
      </c>
      <c r="O5516">
        <f>INDEX(RoutesPivot[Distance],MATCH($C5516,RoutesPivot[[RouteID]:[RouteID]],0))</f>
        <v>610</v>
      </c>
      <c r="P5516">
        <f>INDEX(RoutesPivot[ListPrice],MATCH($C5516,RoutesPivot[[RouteID]:[RouteID]],0))</f>
        <v>275</v>
      </c>
      <c r="Q5516" t="str">
        <f>INDEX(AirportPivot[AirportName],MATCH($N5516,AirportPivot[[AirportID]:[AirportID]],0))</f>
        <v>Laguardia</v>
      </c>
      <c r="R5516">
        <f>INDEX(AirportPivot[Gates (number of available)],MATCH($N5516,AirportPivot[[AirportID]:[AirportID]],0))</f>
        <v>66</v>
      </c>
    </row>
    <row r="5517" spans="1:18" x14ac:dyDescent="0.25">
      <c r="A5517" s="3" t="s">
        <v>5549</v>
      </c>
      <c r="B5517" s="12">
        <v>41815</v>
      </c>
      <c r="C5517" s="4" t="s">
        <v>25</v>
      </c>
      <c r="D5517" s="4">
        <v>2.1</v>
      </c>
      <c r="E5517" s="4">
        <v>11</v>
      </c>
      <c r="F5517" s="5">
        <v>0.70833333333333337</v>
      </c>
      <c r="G5517" s="6">
        <v>220</v>
      </c>
      <c r="H5517" s="7">
        <v>40700</v>
      </c>
      <c r="I5517" s="7">
        <f>FlightsPivot[[#This Row],[Total Fare]]*10%</f>
        <v>4070</v>
      </c>
      <c r="J5517" s="7">
        <f>FlightsPivot[[#This Row],[Total Fare]]+FlightsPivot[[#This Row],[10% tax ]]</f>
        <v>44770</v>
      </c>
      <c r="K5517" s="4">
        <v>6</v>
      </c>
      <c r="L5517" s="4">
        <v>2014</v>
      </c>
      <c r="M5517" t="str">
        <f>INDEX(RoutesPivot[DepAirport],MATCH($C5517,RoutesPivot[[RouteID]:[RouteID]],0))</f>
        <v>ORD</v>
      </c>
      <c r="N5517" t="str">
        <f>INDEX(RoutesPivot[AirportID],MATCH($C5517,RoutesPivot[[RouteID]:[RouteID]],0))</f>
        <v>DFW</v>
      </c>
      <c r="O5517">
        <f>INDEX(RoutesPivot[Distance],MATCH($C5517,RoutesPivot[[RouteID]:[RouteID]],0))</f>
        <v>700</v>
      </c>
      <c r="P5517">
        <f>INDEX(RoutesPivot[ListPrice],MATCH($C5517,RoutesPivot[[RouteID]:[RouteID]],0))</f>
        <v>200</v>
      </c>
      <c r="Q5517" t="str">
        <f>INDEX(AirportPivot[AirportName],MATCH($N5517,AirportPivot[[AirportID]:[AirportID]],0))</f>
        <v>Dallas/Fort Worth International</v>
      </c>
      <c r="R5517">
        <f>INDEX(AirportPivot[Gates (number of available)],MATCH($N5517,AirportPivot[[AirportID]:[AirportID]],0))</f>
        <v>130</v>
      </c>
    </row>
    <row r="5518" spans="1:18" x14ac:dyDescent="0.25">
      <c r="A5518" s="3" t="s">
        <v>5550</v>
      </c>
      <c r="B5518" s="12">
        <v>41970</v>
      </c>
      <c r="C5518" s="4" t="s">
        <v>19</v>
      </c>
      <c r="D5518" s="4">
        <v>3.8</v>
      </c>
      <c r="E5518" s="4">
        <v>89</v>
      </c>
      <c r="F5518" s="5">
        <v>0.75</v>
      </c>
      <c r="G5518" s="6">
        <v>300</v>
      </c>
      <c r="H5518" s="7">
        <v>54300</v>
      </c>
      <c r="I5518" s="7">
        <f>FlightsPivot[[#This Row],[Total Fare]]*10%</f>
        <v>5430</v>
      </c>
      <c r="J5518" s="7">
        <f>FlightsPivot[[#This Row],[Total Fare]]+FlightsPivot[[#This Row],[10% tax ]]</f>
        <v>59730</v>
      </c>
      <c r="K5518" s="4">
        <v>11</v>
      </c>
      <c r="L5518" s="4">
        <v>2014</v>
      </c>
      <c r="M5518" t="str">
        <f>INDEX(RoutesPivot[DepAirport],MATCH($C5518,RoutesPivot[[RouteID]:[RouteID]],0))</f>
        <v>ORD</v>
      </c>
      <c r="N5518" t="str">
        <f>INDEX(RoutesPivot[AirportID],MATCH($C5518,RoutesPivot[[RouteID]:[RouteID]],0))</f>
        <v>IAH</v>
      </c>
      <c r="O5518">
        <f>INDEX(RoutesPivot[Distance],MATCH($C5518,RoutesPivot[[RouteID]:[RouteID]],0))</f>
        <v>800</v>
      </c>
      <c r="P5518">
        <f>INDEX(RoutesPivot[ListPrice],MATCH($C5518,RoutesPivot[[RouteID]:[RouteID]],0))</f>
        <v>200</v>
      </c>
      <c r="Q5518" t="str">
        <f>INDEX(AirportPivot[AirportName],MATCH($N5518,AirportPivot[[AirportID]:[AirportID]],0))</f>
        <v>George Bush Intercontinental/Houston</v>
      </c>
      <c r="R5518">
        <f>INDEX(AirportPivot[Gates (number of available)],MATCH($N5518,AirportPivot[[AirportID]:[AirportID]],0))</f>
        <v>80</v>
      </c>
    </row>
    <row r="5519" spans="1:18" x14ac:dyDescent="0.25">
      <c r="A5519" s="3" t="s">
        <v>5551</v>
      </c>
      <c r="B5519" s="12">
        <v>41869</v>
      </c>
      <c r="C5519" s="4" t="s">
        <v>27</v>
      </c>
      <c r="D5519" s="4">
        <v>7.9</v>
      </c>
      <c r="E5519" s="4">
        <v>183</v>
      </c>
      <c r="F5519" s="5">
        <v>0.8125</v>
      </c>
      <c r="G5519" s="6">
        <v>220</v>
      </c>
      <c r="H5519" s="7">
        <v>36300</v>
      </c>
      <c r="I5519" s="7">
        <f>FlightsPivot[[#This Row],[Total Fare]]*10%</f>
        <v>3630</v>
      </c>
      <c r="J5519" s="7">
        <f>FlightsPivot[[#This Row],[Total Fare]]+FlightsPivot[[#This Row],[10% tax ]]</f>
        <v>39930</v>
      </c>
      <c r="K5519" s="4">
        <v>8</v>
      </c>
      <c r="L5519" s="4">
        <v>2014</v>
      </c>
      <c r="M5519" t="str">
        <f>INDEX(RoutesPivot[DepAirport],MATCH($C5519,RoutesPivot[[RouteID]:[RouteID]],0))</f>
        <v>ORD</v>
      </c>
      <c r="N5519" t="str">
        <f>INDEX(RoutesPivot[AirportID],MATCH($C5519,RoutesPivot[[RouteID]:[RouteID]],0))</f>
        <v>ATL</v>
      </c>
      <c r="O5519">
        <f>INDEX(RoutesPivot[Distance],MATCH($C5519,RoutesPivot[[RouteID]:[RouteID]],0))</f>
        <v>510</v>
      </c>
      <c r="P5519">
        <f>INDEX(RoutesPivot[ListPrice],MATCH($C5519,RoutesPivot[[RouteID]:[RouteID]],0))</f>
        <v>200</v>
      </c>
      <c r="Q5519" t="str">
        <f>INDEX(AirportPivot[AirportName],MATCH($N5519,AirportPivot[[AirportID]:[AirportID]],0))</f>
        <v>Hartsfield-Jackson Atlanta International</v>
      </c>
      <c r="R5519">
        <f>INDEX(AirportPivot[Gates (number of available)],MATCH($N5519,AirportPivot[[AirportID]:[AirportID]],0))</f>
        <v>100</v>
      </c>
    </row>
    <row r="5520" spans="1:18" x14ac:dyDescent="0.25">
      <c r="A5520" s="3" t="s">
        <v>5552</v>
      </c>
      <c r="B5520" s="12">
        <v>41697</v>
      </c>
      <c r="C5520" s="4" t="s">
        <v>21</v>
      </c>
      <c r="D5520" s="4">
        <v>1.8</v>
      </c>
      <c r="E5520" s="4">
        <v>90</v>
      </c>
      <c r="F5520" s="5">
        <v>0.79166666666666663</v>
      </c>
      <c r="G5520" s="6">
        <v>125</v>
      </c>
      <c r="H5520" s="7">
        <v>22625</v>
      </c>
      <c r="I5520" s="7">
        <f>FlightsPivot[[#This Row],[Total Fare]]*10%</f>
        <v>2262.5</v>
      </c>
      <c r="J5520" s="7">
        <f>FlightsPivot[[#This Row],[Total Fare]]+FlightsPivot[[#This Row],[10% tax ]]</f>
        <v>24887.5</v>
      </c>
      <c r="K5520" s="4">
        <v>2</v>
      </c>
      <c r="L5520" s="4">
        <v>2014</v>
      </c>
      <c r="M5520" t="str">
        <f>INDEX(RoutesPivot[DepAirport],MATCH($C5520,RoutesPivot[[RouteID]:[RouteID]],0))</f>
        <v>ORD</v>
      </c>
      <c r="N5520" t="str">
        <f>INDEX(RoutesPivot[AirportID],MATCH($C5520,RoutesPivot[[RouteID]:[RouteID]],0))</f>
        <v>CLT</v>
      </c>
      <c r="O5520">
        <f>INDEX(RoutesPivot[Distance],MATCH($C5520,RoutesPivot[[RouteID]:[RouteID]],0))</f>
        <v>700</v>
      </c>
      <c r="P5520">
        <f>INDEX(RoutesPivot[ListPrice],MATCH($C5520,RoutesPivot[[RouteID]:[RouteID]],0))</f>
        <v>125</v>
      </c>
      <c r="Q5520" t="str">
        <f>INDEX(AirportPivot[AirportName],MATCH($N5520,AirportPivot[[AirportID]:[AirportID]],0))</f>
        <v>Charlotte/Douglas International</v>
      </c>
      <c r="R5520">
        <f>INDEX(AirportPivot[Gates (number of available)],MATCH($N5520,AirportPivot[[AirportID]:[AirportID]],0))</f>
        <v>65</v>
      </c>
    </row>
    <row r="5521" spans="1:18" x14ac:dyDescent="0.25">
      <c r="A5521" s="3" t="s">
        <v>5553</v>
      </c>
      <c r="B5521" s="12">
        <v>42355</v>
      </c>
      <c r="C5521" s="4" t="s">
        <v>86</v>
      </c>
      <c r="D5521" s="4">
        <v>1.3</v>
      </c>
      <c r="E5521" s="4">
        <v>124</v>
      </c>
      <c r="F5521" s="5">
        <v>0.8125</v>
      </c>
      <c r="G5521" s="6">
        <v>115</v>
      </c>
      <c r="H5521" s="7">
        <v>21275</v>
      </c>
      <c r="I5521" s="7">
        <f>FlightsPivot[[#This Row],[Total Fare]]*10%</f>
        <v>2127.5</v>
      </c>
      <c r="J5521" s="7">
        <f>FlightsPivot[[#This Row],[Total Fare]]+FlightsPivot[[#This Row],[10% tax ]]</f>
        <v>23402.5</v>
      </c>
      <c r="K5521" s="4">
        <v>12</v>
      </c>
      <c r="L5521" s="4">
        <v>2015</v>
      </c>
      <c r="M5521" t="str">
        <f>INDEX(RoutesPivot[DepAirport],MATCH($C5521,RoutesPivot[[RouteID]:[RouteID]],0))</f>
        <v>ORD</v>
      </c>
      <c r="N5521" t="str">
        <f>INDEX(RoutesPivot[AirportID],MATCH($C5521,RoutesPivot[[RouteID]:[RouteID]],0))</f>
        <v>DTW</v>
      </c>
      <c r="O5521">
        <f>INDEX(RoutesPivot[Distance],MATCH($C5521,RoutesPivot[[RouteID]:[RouteID]],0))</f>
        <v>200</v>
      </c>
      <c r="P5521">
        <f>INDEX(RoutesPivot[ListPrice],MATCH($C5521,RoutesPivot[[RouteID]:[RouteID]],0))</f>
        <v>115</v>
      </c>
      <c r="Q5521" t="str">
        <f>INDEX(AirportPivot[AirportName],MATCH($N5521,AirportPivot[[AirportID]:[AirportID]],0))</f>
        <v>Detroit Metropolitan Wayne County</v>
      </c>
      <c r="R5521">
        <f>INDEX(AirportPivot[Gates (number of available)],MATCH($N5521,AirportPivot[[AirportID]:[AirportID]],0))</f>
        <v>60</v>
      </c>
    </row>
    <row r="5522" spans="1:18" x14ac:dyDescent="0.25">
      <c r="A5522" s="3" t="s">
        <v>5554</v>
      </c>
      <c r="B5522" s="12">
        <v>41985</v>
      </c>
      <c r="C5522" s="4" t="s">
        <v>23</v>
      </c>
      <c r="D5522" s="4">
        <v>2.5</v>
      </c>
      <c r="E5522" s="4">
        <v>7</v>
      </c>
      <c r="F5522" s="5">
        <v>0.6875</v>
      </c>
      <c r="G5522" s="6">
        <v>300</v>
      </c>
      <c r="H5522" s="7">
        <v>55500</v>
      </c>
      <c r="I5522" s="7">
        <f>FlightsPivot[[#This Row],[Total Fare]]*10%</f>
        <v>5550</v>
      </c>
      <c r="J5522" s="7">
        <f>FlightsPivot[[#This Row],[Total Fare]]+FlightsPivot[[#This Row],[10% tax ]]</f>
        <v>61050</v>
      </c>
      <c r="K5522" s="4">
        <v>12</v>
      </c>
      <c r="L5522" s="4">
        <v>2014</v>
      </c>
      <c r="M5522" t="str">
        <f>INDEX(RoutesPivot[DepAirport],MATCH($C5522,RoutesPivot[[RouteID]:[RouteID]],0))</f>
        <v>ORD</v>
      </c>
      <c r="N5522" t="str">
        <f>INDEX(RoutesPivot[AirportID],MATCH($C5522,RoutesPivot[[RouteID]:[RouteID]],0))</f>
        <v>DEN</v>
      </c>
      <c r="O5522">
        <f>INDEX(RoutesPivot[Distance],MATCH($C5522,RoutesPivot[[RouteID]:[RouteID]],0))</f>
        <v>800</v>
      </c>
      <c r="P5522">
        <f>INDEX(RoutesPivot[ListPrice],MATCH($C5522,RoutesPivot[[RouteID]:[RouteID]],0))</f>
        <v>300</v>
      </c>
      <c r="Q5522" t="str">
        <f>INDEX(AirportPivot[AirportName],MATCH($N5522,AirportPivot[[AirportID]:[AirportID]],0))</f>
        <v>Denver International</v>
      </c>
      <c r="R5522">
        <f>INDEX(AirportPivot[Gates (number of available)],MATCH($N5522,AirportPivot[[AirportID]:[AirportID]],0))</f>
        <v>75</v>
      </c>
    </row>
    <row r="5523" spans="1:18" x14ac:dyDescent="0.25">
      <c r="A5523" s="3" t="s">
        <v>5555</v>
      </c>
      <c r="B5523" s="12">
        <v>42211</v>
      </c>
      <c r="C5523" s="4" t="s">
        <v>17</v>
      </c>
      <c r="D5523" s="4">
        <v>3.1</v>
      </c>
      <c r="E5523" s="4">
        <v>137</v>
      </c>
      <c r="F5523" s="5">
        <v>0.45833333333333331</v>
      </c>
      <c r="G5523" s="6">
        <v>385</v>
      </c>
      <c r="H5523" s="7">
        <v>71225</v>
      </c>
      <c r="I5523" s="7">
        <f>FlightsPivot[[#This Row],[Total Fare]]*10%</f>
        <v>7122.5</v>
      </c>
      <c r="J5523" s="7">
        <f>FlightsPivot[[#This Row],[Total Fare]]+FlightsPivot[[#This Row],[10% tax ]]</f>
        <v>78347.5</v>
      </c>
      <c r="K5523" s="4">
        <v>7</v>
      </c>
      <c r="L5523" s="4">
        <v>2015</v>
      </c>
      <c r="M5523" t="str">
        <f>INDEX(RoutesPivot[DepAirport],MATCH($C5523,RoutesPivot[[RouteID]:[RouteID]],0))</f>
        <v>ORD</v>
      </c>
      <c r="N5523" t="str">
        <f>INDEX(RoutesPivot[AirportID],MATCH($C5523,RoutesPivot[[RouteID]:[RouteID]],0))</f>
        <v>LAX</v>
      </c>
      <c r="O5523">
        <f>INDEX(RoutesPivot[Distance],MATCH($C5523,RoutesPivot[[RouteID]:[RouteID]],0))</f>
        <v>1518</v>
      </c>
      <c r="P5523">
        <f>INDEX(RoutesPivot[ListPrice],MATCH($C5523,RoutesPivot[[RouteID]:[RouteID]],0))</f>
        <v>350</v>
      </c>
      <c r="Q5523" t="str">
        <f>INDEX(AirportPivot[AirportName],MATCH($N5523,AirportPivot[[AirportID]:[AirportID]],0))</f>
        <v>Los Angeles International</v>
      </c>
      <c r="R5523">
        <f>INDEX(AirportPivot[Gates (number of available)],MATCH($N5523,AirportPivot[[AirportID]:[AirportID]],0))</f>
        <v>86</v>
      </c>
    </row>
    <row r="5524" spans="1:18" x14ac:dyDescent="0.25">
      <c r="A5524" s="3" t="s">
        <v>5556</v>
      </c>
      <c r="B5524" s="12">
        <v>42020</v>
      </c>
      <c r="C5524" s="4" t="s">
        <v>11</v>
      </c>
      <c r="D5524" s="4">
        <v>1.4</v>
      </c>
      <c r="E5524" s="4">
        <v>190</v>
      </c>
      <c r="F5524" s="5">
        <v>0.70833333333333337</v>
      </c>
      <c r="G5524" s="6">
        <v>300</v>
      </c>
      <c r="H5524" s="7">
        <v>49500</v>
      </c>
      <c r="I5524" s="7">
        <f>FlightsPivot[[#This Row],[Total Fare]]*10%</f>
        <v>4950</v>
      </c>
      <c r="J5524" s="7">
        <f>FlightsPivot[[#This Row],[Total Fare]]+FlightsPivot[[#This Row],[10% tax ]]</f>
        <v>54450</v>
      </c>
      <c r="K5524" s="4">
        <v>1</v>
      </c>
      <c r="L5524" s="4">
        <v>2015</v>
      </c>
      <c r="M5524" t="str">
        <f>INDEX(RoutesPivot[DepAirport],MATCH($C5524,RoutesPivot[[RouteID]:[RouteID]],0))</f>
        <v>ORD</v>
      </c>
      <c r="N5524" t="str">
        <f>INDEX(RoutesPivot[AirportID],MATCH($C5524,RoutesPivot[[RouteID]:[RouteID]],0))</f>
        <v>BOS</v>
      </c>
      <c r="O5524">
        <f>INDEX(RoutesPivot[Distance],MATCH($C5524,RoutesPivot[[RouteID]:[RouteID]],0))</f>
        <v>730</v>
      </c>
      <c r="P5524">
        <f>INDEX(RoutesPivot[ListPrice],MATCH($C5524,RoutesPivot[[RouteID]:[RouteID]],0))</f>
        <v>300</v>
      </c>
      <c r="Q5524" t="str">
        <f>INDEX(AirportPivot[AirportName],MATCH($N5524,AirportPivot[[AirportID]:[AirportID]],0))</f>
        <v>General Edward Lawrence Logan International</v>
      </c>
      <c r="R5524">
        <f>INDEX(AirportPivot[Gates (number of available)],MATCH($N5524,AirportPivot[[AirportID]:[AirportID]],0))</f>
        <v>63</v>
      </c>
    </row>
    <row r="5525" spans="1:18" x14ac:dyDescent="0.25">
      <c r="A5525" s="3" t="s">
        <v>5557</v>
      </c>
      <c r="B5525" s="12">
        <v>42118</v>
      </c>
      <c r="C5525" s="4" t="s">
        <v>17</v>
      </c>
      <c r="D5525" s="4">
        <v>3.4</v>
      </c>
      <c r="E5525" s="4">
        <v>72</v>
      </c>
      <c r="F5525" s="5">
        <v>0.3125</v>
      </c>
      <c r="G5525" s="6">
        <v>350</v>
      </c>
      <c r="H5525" s="7">
        <v>63350</v>
      </c>
      <c r="I5525" s="7">
        <f>FlightsPivot[[#This Row],[Total Fare]]*10%</f>
        <v>6335</v>
      </c>
      <c r="J5525" s="7">
        <f>FlightsPivot[[#This Row],[Total Fare]]+FlightsPivot[[#This Row],[10% tax ]]</f>
        <v>69685</v>
      </c>
      <c r="K5525" s="4">
        <v>4</v>
      </c>
      <c r="L5525" s="4">
        <v>2015</v>
      </c>
      <c r="M5525" t="str">
        <f>INDEX(RoutesPivot[DepAirport],MATCH($C5525,RoutesPivot[[RouteID]:[RouteID]],0))</f>
        <v>ORD</v>
      </c>
      <c r="N5525" t="str">
        <f>INDEX(RoutesPivot[AirportID],MATCH($C5525,RoutesPivot[[RouteID]:[RouteID]],0))</f>
        <v>LAX</v>
      </c>
      <c r="O5525">
        <f>INDEX(RoutesPivot[Distance],MATCH($C5525,RoutesPivot[[RouteID]:[RouteID]],0))</f>
        <v>1518</v>
      </c>
      <c r="P5525">
        <f>INDEX(RoutesPivot[ListPrice],MATCH($C5525,RoutesPivot[[RouteID]:[RouteID]],0))</f>
        <v>350</v>
      </c>
      <c r="Q5525" t="str">
        <f>INDEX(AirportPivot[AirportName],MATCH($N5525,AirportPivot[[AirportID]:[AirportID]],0))</f>
        <v>Los Angeles International</v>
      </c>
      <c r="R5525">
        <f>INDEX(AirportPivot[Gates (number of available)],MATCH($N5525,AirportPivot[[AirportID]:[AirportID]],0))</f>
        <v>86</v>
      </c>
    </row>
    <row r="5526" spans="1:18" x14ac:dyDescent="0.25">
      <c r="A5526" s="3" t="s">
        <v>5558</v>
      </c>
      <c r="B5526" s="12">
        <v>42086</v>
      </c>
      <c r="C5526" s="4" t="s">
        <v>40</v>
      </c>
      <c r="D5526" s="4">
        <v>1.9</v>
      </c>
      <c r="E5526" s="4">
        <v>152</v>
      </c>
      <c r="F5526" s="5">
        <v>0.8125</v>
      </c>
      <c r="G5526" s="6">
        <v>115</v>
      </c>
      <c r="H5526" s="7">
        <v>18975</v>
      </c>
      <c r="I5526" s="7">
        <f>FlightsPivot[[#This Row],[Total Fare]]*10%</f>
        <v>1897.5</v>
      </c>
      <c r="J5526" s="7">
        <f>FlightsPivot[[#This Row],[Total Fare]]+FlightsPivot[[#This Row],[10% tax ]]</f>
        <v>20872.5</v>
      </c>
      <c r="K5526" s="4">
        <v>3</v>
      </c>
      <c r="L5526" s="4">
        <v>2015</v>
      </c>
      <c r="M5526" t="str">
        <f>INDEX(RoutesPivot[DepAirport],MATCH($C5526,RoutesPivot[[RouteID]:[RouteID]],0))</f>
        <v>ORD</v>
      </c>
      <c r="N5526" t="str">
        <f>INDEX(RoutesPivot[AirportID],MATCH($C5526,RoutesPivot[[RouteID]:[RouteID]],0))</f>
        <v>MSP</v>
      </c>
      <c r="O5526">
        <f>INDEX(RoutesPivot[Distance],MATCH($C5526,RoutesPivot[[RouteID]:[RouteID]],0))</f>
        <v>300</v>
      </c>
      <c r="P5526">
        <f>INDEX(RoutesPivot[ListPrice],MATCH($C5526,RoutesPivot[[RouteID]:[RouteID]],0))</f>
        <v>115</v>
      </c>
      <c r="Q5526" t="str">
        <f>INDEX(AirportPivot[AirportName],MATCH($N5526,AirportPivot[[AirportID]:[AirportID]],0))</f>
        <v>Minneapolis-St Paul International/Wold-Chamberlain</v>
      </c>
      <c r="R5526">
        <f>INDEX(AirportPivot[Gates (number of available)],MATCH($N5526,AirportPivot[[AirportID]:[AirportID]],0))</f>
        <v>65</v>
      </c>
    </row>
    <row r="5527" spans="1:18" x14ac:dyDescent="0.25">
      <c r="A5527" s="3" t="s">
        <v>5559</v>
      </c>
      <c r="B5527" s="12">
        <v>42111</v>
      </c>
      <c r="C5527" s="4" t="s">
        <v>17</v>
      </c>
      <c r="D5527" s="4">
        <v>5.7</v>
      </c>
      <c r="E5527" s="4">
        <v>105</v>
      </c>
      <c r="F5527" s="5">
        <v>0.75</v>
      </c>
      <c r="G5527" s="6">
        <v>350</v>
      </c>
      <c r="H5527" s="7">
        <v>64750</v>
      </c>
      <c r="I5527" s="7">
        <f>FlightsPivot[[#This Row],[Total Fare]]*10%</f>
        <v>6475</v>
      </c>
      <c r="J5527" s="7">
        <f>FlightsPivot[[#This Row],[Total Fare]]+FlightsPivot[[#This Row],[10% tax ]]</f>
        <v>71225</v>
      </c>
      <c r="K5527" s="4">
        <v>4</v>
      </c>
      <c r="L5527" s="4">
        <v>2015</v>
      </c>
      <c r="M5527" t="str">
        <f>INDEX(RoutesPivot[DepAirport],MATCH($C5527,RoutesPivot[[RouteID]:[RouteID]],0))</f>
        <v>ORD</v>
      </c>
      <c r="N5527" t="str">
        <f>INDEX(RoutesPivot[AirportID],MATCH($C5527,RoutesPivot[[RouteID]:[RouteID]],0))</f>
        <v>LAX</v>
      </c>
      <c r="O5527">
        <f>INDEX(RoutesPivot[Distance],MATCH($C5527,RoutesPivot[[RouteID]:[RouteID]],0))</f>
        <v>1518</v>
      </c>
      <c r="P5527">
        <f>INDEX(RoutesPivot[ListPrice],MATCH($C5527,RoutesPivot[[RouteID]:[RouteID]],0))</f>
        <v>350</v>
      </c>
      <c r="Q5527" t="str">
        <f>INDEX(AirportPivot[AirportName],MATCH($N5527,AirportPivot[[AirportID]:[AirportID]],0))</f>
        <v>Los Angeles International</v>
      </c>
      <c r="R5527">
        <f>INDEX(AirportPivot[Gates (number of available)],MATCH($N5527,AirportPivot[[AirportID]:[AirportID]],0))</f>
        <v>86</v>
      </c>
    </row>
    <row r="5528" spans="1:18" x14ac:dyDescent="0.25">
      <c r="A5528" s="3" t="s">
        <v>5560</v>
      </c>
      <c r="B5528" s="12">
        <v>41973</v>
      </c>
      <c r="C5528" s="4" t="s">
        <v>17</v>
      </c>
      <c r="D5528" s="4">
        <v>9.6999999999999993</v>
      </c>
      <c r="E5528" s="4">
        <v>131</v>
      </c>
      <c r="F5528" s="5">
        <v>0.83333333333333337</v>
      </c>
      <c r="G5528" s="6">
        <v>525</v>
      </c>
      <c r="H5528" s="7">
        <v>97125</v>
      </c>
      <c r="I5528" s="7">
        <f>FlightsPivot[[#This Row],[Total Fare]]*10%</f>
        <v>9712.5</v>
      </c>
      <c r="J5528" s="7">
        <f>FlightsPivot[[#This Row],[Total Fare]]+FlightsPivot[[#This Row],[10% tax ]]</f>
        <v>106837.5</v>
      </c>
      <c r="K5528" s="4">
        <v>11</v>
      </c>
      <c r="L5528" s="4">
        <v>2014</v>
      </c>
      <c r="M5528" t="str">
        <f>INDEX(RoutesPivot[DepAirport],MATCH($C5528,RoutesPivot[[RouteID]:[RouteID]],0))</f>
        <v>ORD</v>
      </c>
      <c r="N5528" t="str">
        <f>INDEX(RoutesPivot[AirportID],MATCH($C5528,RoutesPivot[[RouteID]:[RouteID]],0))</f>
        <v>LAX</v>
      </c>
      <c r="O5528">
        <f>INDEX(RoutesPivot[Distance],MATCH($C5528,RoutesPivot[[RouteID]:[RouteID]],0))</f>
        <v>1518</v>
      </c>
      <c r="P5528">
        <f>INDEX(RoutesPivot[ListPrice],MATCH($C5528,RoutesPivot[[RouteID]:[RouteID]],0))</f>
        <v>350</v>
      </c>
      <c r="Q5528" t="str">
        <f>INDEX(AirportPivot[AirportName],MATCH($N5528,AirportPivot[[AirportID]:[AirportID]],0))</f>
        <v>Los Angeles International</v>
      </c>
      <c r="R5528">
        <f>INDEX(AirportPivot[Gates (number of available)],MATCH($N5528,AirportPivot[[AirportID]:[AirportID]],0))</f>
        <v>86</v>
      </c>
    </row>
    <row r="5529" spans="1:18" x14ac:dyDescent="0.25">
      <c r="A5529" s="3" t="s">
        <v>5561</v>
      </c>
      <c r="B5529" s="12">
        <v>42342</v>
      </c>
      <c r="C5529" s="4" t="s">
        <v>33</v>
      </c>
      <c r="D5529" s="4">
        <v>1</v>
      </c>
      <c r="E5529" s="4">
        <v>181</v>
      </c>
      <c r="F5529" s="5">
        <v>0.70833333333333337</v>
      </c>
      <c r="G5529" s="6">
        <v>375</v>
      </c>
      <c r="H5529" s="7">
        <v>61875</v>
      </c>
      <c r="I5529" s="7">
        <f>FlightsPivot[[#This Row],[Total Fare]]*10%</f>
        <v>6187.5</v>
      </c>
      <c r="J5529" s="7">
        <f>FlightsPivot[[#This Row],[Total Fare]]+FlightsPivot[[#This Row],[10% tax ]]</f>
        <v>68062.5</v>
      </c>
      <c r="K5529" s="4">
        <v>12</v>
      </c>
      <c r="L5529" s="4">
        <v>2015</v>
      </c>
      <c r="M5529" t="str">
        <f>INDEX(RoutesPivot[DepAirport],MATCH($C5529,RoutesPivot[[RouteID]:[RouteID]],0))</f>
        <v>ORD</v>
      </c>
      <c r="N5529" t="str">
        <f>INDEX(RoutesPivot[AirportID],MATCH($C5529,RoutesPivot[[RouteID]:[RouteID]],0))</f>
        <v>SFO</v>
      </c>
      <c r="O5529">
        <f>INDEX(RoutesPivot[Distance],MATCH($C5529,RoutesPivot[[RouteID]:[RouteID]],0))</f>
        <v>1600</v>
      </c>
      <c r="P5529">
        <f>INDEX(RoutesPivot[ListPrice],MATCH($C5529,RoutesPivot[[RouteID]:[RouteID]],0))</f>
        <v>375</v>
      </c>
      <c r="Q5529" t="str">
        <f>INDEX(AirportPivot[AirportName],MATCH($N5529,AirportPivot[[AirportID]:[AirportID]],0))</f>
        <v>San Francisco International</v>
      </c>
      <c r="R5529">
        <f>INDEX(AirportPivot[Gates (number of available)],MATCH($N5529,AirportPivot[[AirportID]:[AirportID]],0))</f>
        <v>70</v>
      </c>
    </row>
    <row r="5530" spans="1:18" x14ac:dyDescent="0.25">
      <c r="A5530" s="3" t="s">
        <v>5562</v>
      </c>
      <c r="B5530" s="12">
        <v>41862</v>
      </c>
      <c r="C5530" s="4" t="s">
        <v>30</v>
      </c>
      <c r="D5530" s="4">
        <v>2.5</v>
      </c>
      <c r="E5530" s="4">
        <v>63</v>
      </c>
      <c r="F5530" s="5">
        <v>0.83333333333333337</v>
      </c>
      <c r="G5530" s="6">
        <v>275</v>
      </c>
      <c r="H5530" s="7">
        <v>49775</v>
      </c>
      <c r="I5530" s="7">
        <f>FlightsPivot[[#This Row],[Total Fare]]*10%</f>
        <v>4977.5</v>
      </c>
      <c r="J5530" s="7">
        <f>FlightsPivot[[#This Row],[Total Fare]]+FlightsPivot[[#This Row],[10% tax ]]</f>
        <v>54752.5</v>
      </c>
      <c r="K5530" s="4">
        <v>8</v>
      </c>
      <c r="L5530" s="4">
        <v>2014</v>
      </c>
      <c r="M5530" t="str">
        <f>INDEX(RoutesPivot[DepAirport],MATCH($C5530,RoutesPivot[[RouteID]:[RouteID]],0))</f>
        <v>ORD</v>
      </c>
      <c r="N5530" t="str">
        <f>INDEX(RoutesPivot[AirportID],MATCH($C5530,RoutesPivot[[RouteID]:[RouteID]],0))</f>
        <v>MCO</v>
      </c>
      <c r="O5530">
        <f>INDEX(RoutesPivot[Distance],MATCH($C5530,RoutesPivot[[RouteID]:[RouteID]],0))</f>
        <v>850</v>
      </c>
      <c r="P5530">
        <f>INDEX(RoutesPivot[ListPrice],MATCH($C5530,RoutesPivot[[RouteID]:[RouteID]],0))</f>
        <v>250</v>
      </c>
      <c r="Q5530" t="str">
        <f>INDEX(AirportPivot[AirportName],MATCH($N5530,AirportPivot[[AirportID]:[AirportID]],0))</f>
        <v>Orlando International</v>
      </c>
      <c r="R5530">
        <f>INDEX(AirportPivot[Gates (number of available)],MATCH($N5530,AirportPivot[[AirportID]:[AirportID]],0))</f>
        <v>67</v>
      </c>
    </row>
    <row r="5531" spans="1:18" x14ac:dyDescent="0.25">
      <c r="A5531" s="3" t="s">
        <v>5563</v>
      </c>
      <c r="B5531" s="12">
        <v>41843</v>
      </c>
      <c r="C5531" s="4" t="s">
        <v>25</v>
      </c>
      <c r="D5531" s="4">
        <v>2.4</v>
      </c>
      <c r="E5531" s="4">
        <v>138</v>
      </c>
      <c r="F5531" s="5">
        <v>0.79166666666666663</v>
      </c>
      <c r="G5531" s="6">
        <v>220</v>
      </c>
      <c r="H5531" s="7">
        <v>40700</v>
      </c>
      <c r="I5531" s="7">
        <f>FlightsPivot[[#This Row],[Total Fare]]*10%</f>
        <v>4070</v>
      </c>
      <c r="J5531" s="7">
        <f>FlightsPivot[[#This Row],[Total Fare]]+FlightsPivot[[#This Row],[10% tax ]]</f>
        <v>44770</v>
      </c>
      <c r="K5531" s="4">
        <v>7</v>
      </c>
      <c r="L5531" s="4">
        <v>2014</v>
      </c>
      <c r="M5531" t="str">
        <f>INDEX(RoutesPivot[DepAirport],MATCH($C5531,RoutesPivot[[RouteID]:[RouteID]],0))</f>
        <v>ORD</v>
      </c>
      <c r="N5531" t="str">
        <f>INDEX(RoutesPivot[AirportID],MATCH($C5531,RoutesPivot[[RouteID]:[RouteID]],0))</f>
        <v>DFW</v>
      </c>
      <c r="O5531">
        <f>INDEX(RoutesPivot[Distance],MATCH($C5531,RoutesPivot[[RouteID]:[RouteID]],0))</f>
        <v>700</v>
      </c>
      <c r="P5531">
        <f>INDEX(RoutesPivot[ListPrice],MATCH($C5531,RoutesPivot[[RouteID]:[RouteID]],0))</f>
        <v>200</v>
      </c>
      <c r="Q5531" t="str">
        <f>INDEX(AirportPivot[AirportName],MATCH($N5531,AirportPivot[[AirportID]:[AirportID]],0))</f>
        <v>Dallas/Fort Worth International</v>
      </c>
      <c r="R5531">
        <f>INDEX(AirportPivot[Gates (number of available)],MATCH($N5531,AirportPivot[[AirportID]:[AirportID]],0))</f>
        <v>130</v>
      </c>
    </row>
    <row r="5532" spans="1:18" x14ac:dyDescent="0.25">
      <c r="A5532" s="3" t="s">
        <v>5564</v>
      </c>
      <c r="B5532" s="12">
        <v>42103</v>
      </c>
      <c r="C5532" s="4" t="s">
        <v>50</v>
      </c>
      <c r="D5532" s="4">
        <v>1.1000000000000001</v>
      </c>
      <c r="E5532" s="4">
        <v>78</v>
      </c>
      <c r="F5532" s="5">
        <v>0.54166666666666663</v>
      </c>
      <c r="G5532" s="6">
        <v>275</v>
      </c>
      <c r="H5532" s="7">
        <v>49775</v>
      </c>
      <c r="I5532" s="7">
        <f>FlightsPivot[[#This Row],[Total Fare]]*10%</f>
        <v>4977.5</v>
      </c>
      <c r="J5532" s="7">
        <f>FlightsPivot[[#This Row],[Total Fare]]+FlightsPivot[[#This Row],[10% tax ]]</f>
        <v>54752.5</v>
      </c>
      <c r="K5532" s="4">
        <v>4</v>
      </c>
      <c r="L5532" s="4">
        <v>2015</v>
      </c>
      <c r="M5532" t="str">
        <f>INDEX(RoutesPivot[DepAirport],MATCH($C5532,RoutesPivot[[RouteID]:[RouteID]],0))</f>
        <v>ORD</v>
      </c>
      <c r="N5532" t="str">
        <f>INDEX(RoutesPivot[AirportID],MATCH($C5532,RoutesPivot[[RouteID]:[RouteID]],0))</f>
        <v>LGA</v>
      </c>
      <c r="O5532">
        <f>INDEX(RoutesPivot[Distance],MATCH($C5532,RoutesPivot[[RouteID]:[RouteID]],0))</f>
        <v>610</v>
      </c>
      <c r="P5532">
        <f>INDEX(RoutesPivot[ListPrice],MATCH($C5532,RoutesPivot[[RouteID]:[RouteID]],0))</f>
        <v>275</v>
      </c>
      <c r="Q5532" t="str">
        <f>INDEX(AirportPivot[AirportName],MATCH($N5532,AirportPivot[[AirportID]:[AirportID]],0))</f>
        <v>Laguardia</v>
      </c>
      <c r="R5532">
        <f>INDEX(AirportPivot[Gates (number of available)],MATCH($N5532,AirportPivot[[AirportID]:[AirportID]],0))</f>
        <v>66</v>
      </c>
    </row>
    <row r="5533" spans="1:18" x14ac:dyDescent="0.25">
      <c r="A5533" s="3" t="s">
        <v>5565</v>
      </c>
      <c r="B5533" s="12">
        <v>41726</v>
      </c>
      <c r="C5533" s="4" t="s">
        <v>25</v>
      </c>
      <c r="D5533" s="4">
        <v>1.8</v>
      </c>
      <c r="E5533" s="4">
        <v>80</v>
      </c>
      <c r="F5533" s="5">
        <v>0.85416666666666663</v>
      </c>
      <c r="G5533" s="6">
        <v>200</v>
      </c>
      <c r="H5533" s="7">
        <v>36200</v>
      </c>
      <c r="I5533" s="7">
        <f>FlightsPivot[[#This Row],[Total Fare]]*10%</f>
        <v>3620</v>
      </c>
      <c r="J5533" s="7">
        <f>FlightsPivot[[#This Row],[Total Fare]]+FlightsPivot[[#This Row],[10% tax ]]</f>
        <v>39820</v>
      </c>
      <c r="K5533" s="4">
        <v>3</v>
      </c>
      <c r="L5533" s="4">
        <v>2014</v>
      </c>
      <c r="M5533" t="str">
        <f>INDEX(RoutesPivot[DepAirport],MATCH($C5533,RoutesPivot[[RouteID]:[RouteID]],0))</f>
        <v>ORD</v>
      </c>
      <c r="N5533" t="str">
        <f>INDEX(RoutesPivot[AirportID],MATCH($C5533,RoutesPivot[[RouteID]:[RouteID]],0))</f>
        <v>DFW</v>
      </c>
      <c r="O5533">
        <f>INDEX(RoutesPivot[Distance],MATCH($C5533,RoutesPivot[[RouteID]:[RouteID]],0))</f>
        <v>700</v>
      </c>
      <c r="P5533">
        <f>INDEX(RoutesPivot[ListPrice],MATCH($C5533,RoutesPivot[[RouteID]:[RouteID]],0))</f>
        <v>200</v>
      </c>
      <c r="Q5533" t="str">
        <f>INDEX(AirportPivot[AirportName],MATCH($N5533,AirportPivot[[AirportID]:[AirportID]],0))</f>
        <v>Dallas/Fort Worth International</v>
      </c>
      <c r="R5533">
        <f>INDEX(AirportPivot[Gates (number of available)],MATCH($N5533,AirportPivot[[AirportID]:[AirportID]],0))</f>
        <v>130</v>
      </c>
    </row>
    <row r="5534" spans="1:18" x14ac:dyDescent="0.25">
      <c r="A5534" s="3" t="s">
        <v>5566</v>
      </c>
      <c r="B5534" s="12">
        <v>41658</v>
      </c>
      <c r="C5534" s="4" t="s">
        <v>27</v>
      </c>
      <c r="D5534" s="4">
        <v>9</v>
      </c>
      <c r="E5534" s="4">
        <v>36</v>
      </c>
      <c r="F5534" s="5">
        <v>0.3125</v>
      </c>
      <c r="G5534" s="6">
        <v>200</v>
      </c>
      <c r="H5534" s="7">
        <v>33000</v>
      </c>
      <c r="I5534" s="7">
        <f>FlightsPivot[[#This Row],[Total Fare]]*10%</f>
        <v>3300</v>
      </c>
      <c r="J5534" s="7">
        <f>FlightsPivot[[#This Row],[Total Fare]]+FlightsPivot[[#This Row],[10% tax ]]</f>
        <v>36300</v>
      </c>
      <c r="K5534" s="4">
        <v>1</v>
      </c>
      <c r="L5534" s="4">
        <v>2014</v>
      </c>
      <c r="M5534" t="str">
        <f>INDEX(RoutesPivot[DepAirport],MATCH($C5534,RoutesPivot[[RouteID]:[RouteID]],0))</f>
        <v>ORD</v>
      </c>
      <c r="N5534" t="str">
        <f>INDEX(RoutesPivot[AirportID],MATCH($C5534,RoutesPivot[[RouteID]:[RouteID]],0))</f>
        <v>ATL</v>
      </c>
      <c r="O5534">
        <f>INDEX(RoutesPivot[Distance],MATCH($C5534,RoutesPivot[[RouteID]:[RouteID]],0))</f>
        <v>510</v>
      </c>
      <c r="P5534">
        <f>INDEX(RoutesPivot[ListPrice],MATCH($C5534,RoutesPivot[[RouteID]:[RouteID]],0))</f>
        <v>200</v>
      </c>
      <c r="Q5534" t="str">
        <f>INDEX(AirportPivot[AirportName],MATCH($N5534,AirportPivot[[AirportID]:[AirportID]],0))</f>
        <v>Hartsfield-Jackson Atlanta International</v>
      </c>
      <c r="R5534">
        <f>INDEX(AirportPivot[Gates (number of available)],MATCH($N5534,AirportPivot[[AirportID]:[AirportID]],0))</f>
        <v>100</v>
      </c>
    </row>
    <row r="5535" spans="1:18" x14ac:dyDescent="0.25">
      <c r="A5535" s="3" t="s">
        <v>5567</v>
      </c>
      <c r="B5535" s="12">
        <v>42264</v>
      </c>
      <c r="C5535" s="4" t="s">
        <v>27</v>
      </c>
      <c r="D5535" s="4">
        <v>7.4</v>
      </c>
      <c r="E5535" s="4">
        <v>176</v>
      </c>
      <c r="F5535" s="5">
        <v>0.54166666666666663</v>
      </c>
      <c r="G5535" s="6">
        <v>200</v>
      </c>
      <c r="H5535" s="7">
        <v>33000</v>
      </c>
      <c r="I5535" s="7">
        <f>FlightsPivot[[#This Row],[Total Fare]]*10%</f>
        <v>3300</v>
      </c>
      <c r="J5535" s="7">
        <f>FlightsPivot[[#This Row],[Total Fare]]+FlightsPivot[[#This Row],[10% tax ]]</f>
        <v>36300</v>
      </c>
      <c r="K5535" s="4">
        <v>9</v>
      </c>
      <c r="L5535" s="4">
        <v>2015</v>
      </c>
      <c r="M5535" t="str">
        <f>INDEX(RoutesPivot[DepAirport],MATCH($C5535,RoutesPivot[[RouteID]:[RouteID]],0))</f>
        <v>ORD</v>
      </c>
      <c r="N5535" t="str">
        <f>INDEX(RoutesPivot[AirportID],MATCH($C5535,RoutesPivot[[RouteID]:[RouteID]],0))</f>
        <v>ATL</v>
      </c>
      <c r="O5535">
        <f>INDEX(RoutesPivot[Distance],MATCH($C5535,RoutesPivot[[RouteID]:[RouteID]],0))</f>
        <v>510</v>
      </c>
      <c r="P5535">
        <f>INDEX(RoutesPivot[ListPrice],MATCH($C5535,RoutesPivot[[RouteID]:[RouteID]],0))</f>
        <v>200</v>
      </c>
      <c r="Q5535" t="str">
        <f>INDEX(AirportPivot[AirportName],MATCH($N5535,AirportPivot[[AirportID]:[AirportID]],0))</f>
        <v>Hartsfield-Jackson Atlanta International</v>
      </c>
      <c r="R5535">
        <f>INDEX(AirportPivot[Gates (number of available)],MATCH($N5535,AirportPivot[[AirportID]:[AirportID]],0))</f>
        <v>100</v>
      </c>
    </row>
    <row r="5536" spans="1:18" x14ac:dyDescent="0.25">
      <c r="A5536" s="3" t="s">
        <v>5568</v>
      </c>
      <c r="B5536" s="12">
        <v>41914</v>
      </c>
      <c r="C5536" s="4" t="s">
        <v>21</v>
      </c>
      <c r="D5536" s="4">
        <v>1.3</v>
      </c>
      <c r="E5536" s="4">
        <v>180</v>
      </c>
      <c r="F5536" s="5">
        <v>0.33333333333333331</v>
      </c>
      <c r="G5536" s="6">
        <v>125</v>
      </c>
      <c r="H5536" s="7">
        <v>20625</v>
      </c>
      <c r="I5536" s="7">
        <f>FlightsPivot[[#This Row],[Total Fare]]*10%</f>
        <v>2062.5</v>
      </c>
      <c r="J5536" s="7">
        <f>FlightsPivot[[#This Row],[Total Fare]]+FlightsPivot[[#This Row],[10% tax ]]</f>
        <v>22687.5</v>
      </c>
      <c r="K5536" s="4">
        <v>10</v>
      </c>
      <c r="L5536" s="4">
        <v>2014</v>
      </c>
      <c r="M5536" t="str">
        <f>INDEX(RoutesPivot[DepAirport],MATCH($C5536,RoutesPivot[[RouteID]:[RouteID]],0))</f>
        <v>ORD</v>
      </c>
      <c r="N5536" t="str">
        <f>INDEX(RoutesPivot[AirportID],MATCH($C5536,RoutesPivot[[RouteID]:[RouteID]],0))</f>
        <v>CLT</v>
      </c>
      <c r="O5536">
        <f>INDEX(RoutesPivot[Distance],MATCH($C5536,RoutesPivot[[RouteID]:[RouteID]],0))</f>
        <v>700</v>
      </c>
      <c r="P5536">
        <f>INDEX(RoutesPivot[ListPrice],MATCH($C5536,RoutesPivot[[RouteID]:[RouteID]],0))</f>
        <v>125</v>
      </c>
      <c r="Q5536" t="str">
        <f>INDEX(AirportPivot[AirportName],MATCH($N5536,AirportPivot[[AirportID]:[AirportID]],0))</f>
        <v>Charlotte/Douglas International</v>
      </c>
      <c r="R5536">
        <f>INDEX(AirportPivot[Gates (number of available)],MATCH($N5536,AirportPivot[[AirportID]:[AirportID]],0))</f>
        <v>65</v>
      </c>
    </row>
    <row r="5537" spans="1:18" x14ac:dyDescent="0.25">
      <c r="A5537" s="3" t="s">
        <v>5569</v>
      </c>
      <c r="B5537" s="12">
        <v>41832</v>
      </c>
      <c r="C5537" s="4" t="s">
        <v>13</v>
      </c>
      <c r="D5537" s="4">
        <v>1.3</v>
      </c>
      <c r="E5537" s="4">
        <v>60</v>
      </c>
      <c r="F5537" s="5">
        <v>0.79166666666666663</v>
      </c>
      <c r="G5537" s="6">
        <v>275</v>
      </c>
      <c r="H5537" s="7">
        <v>45375</v>
      </c>
      <c r="I5537" s="7">
        <f>FlightsPivot[[#This Row],[Total Fare]]*10%</f>
        <v>4537.5</v>
      </c>
      <c r="J5537" s="7">
        <f>FlightsPivot[[#This Row],[Total Fare]]+FlightsPivot[[#This Row],[10% tax ]]</f>
        <v>49912.5</v>
      </c>
      <c r="K5537" s="4">
        <v>7</v>
      </c>
      <c r="L5537" s="4">
        <v>2014</v>
      </c>
      <c r="M5537" t="str">
        <f>INDEX(RoutesPivot[DepAirport],MATCH($C5537,RoutesPivot[[RouteID]:[RouteID]],0))</f>
        <v>ORD</v>
      </c>
      <c r="N5537" t="str">
        <f>INDEX(RoutesPivot[AirportID],MATCH($C5537,RoutesPivot[[RouteID]:[RouteID]],0))</f>
        <v>JFK</v>
      </c>
      <c r="O5537">
        <f>INDEX(RoutesPivot[Distance],MATCH($C5537,RoutesPivot[[RouteID]:[RouteID]],0))</f>
        <v>619</v>
      </c>
      <c r="P5537">
        <f>INDEX(RoutesPivot[ListPrice],MATCH($C5537,RoutesPivot[[RouteID]:[RouteID]],0))</f>
        <v>250</v>
      </c>
      <c r="Q5537" t="str">
        <f>INDEX(AirportPivot[AirportName],MATCH($N5537,AirportPivot[[AirportID]:[AirportID]],0))</f>
        <v>John F Kennedy International</v>
      </c>
      <c r="R5537">
        <f>INDEX(AirportPivot[Gates (number of available)],MATCH($N5537,AirportPivot[[AirportID]:[AirportID]],0))</f>
        <v>120</v>
      </c>
    </row>
    <row r="5538" spans="1:18" x14ac:dyDescent="0.25">
      <c r="A5538" s="3" t="s">
        <v>5570</v>
      </c>
      <c r="B5538" s="12">
        <v>42294</v>
      </c>
      <c r="C5538" s="4" t="s">
        <v>17</v>
      </c>
      <c r="D5538" s="4">
        <v>4.0999999999999996</v>
      </c>
      <c r="E5538" s="4">
        <v>163</v>
      </c>
      <c r="F5538" s="5">
        <v>0.77083333333333337</v>
      </c>
      <c r="G5538" s="6">
        <v>350</v>
      </c>
      <c r="H5538" s="7">
        <v>57750</v>
      </c>
      <c r="I5538" s="7">
        <f>FlightsPivot[[#This Row],[Total Fare]]*10%</f>
        <v>5775</v>
      </c>
      <c r="J5538" s="7">
        <f>FlightsPivot[[#This Row],[Total Fare]]+FlightsPivot[[#This Row],[10% tax ]]</f>
        <v>63525</v>
      </c>
      <c r="K5538" s="4">
        <v>10</v>
      </c>
      <c r="L5538" s="4">
        <v>2015</v>
      </c>
      <c r="M5538" t="str">
        <f>INDEX(RoutesPivot[DepAirport],MATCH($C5538,RoutesPivot[[RouteID]:[RouteID]],0))</f>
        <v>ORD</v>
      </c>
      <c r="N5538" t="str">
        <f>INDEX(RoutesPivot[AirportID],MATCH($C5538,RoutesPivot[[RouteID]:[RouteID]],0))</f>
        <v>LAX</v>
      </c>
      <c r="O5538">
        <f>INDEX(RoutesPivot[Distance],MATCH($C5538,RoutesPivot[[RouteID]:[RouteID]],0))</f>
        <v>1518</v>
      </c>
      <c r="P5538">
        <f>INDEX(RoutesPivot[ListPrice],MATCH($C5538,RoutesPivot[[RouteID]:[RouteID]],0))</f>
        <v>350</v>
      </c>
      <c r="Q5538" t="str">
        <f>INDEX(AirportPivot[AirportName],MATCH($N5538,AirportPivot[[AirportID]:[AirportID]],0))</f>
        <v>Los Angeles International</v>
      </c>
      <c r="R5538">
        <f>INDEX(AirportPivot[Gates (number of available)],MATCH($N5538,AirportPivot[[AirportID]:[AirportID]],0))</f>
        <v>86</v>
      </c>
    </row>
    <row r="5539" spans="1:18" x14ac:dyDescent="0.25">
      <c r="A5539" s="3" t="s">
        <v>5571</v>
      </c>
      <c r="B5539" s="12">
        <v>41855</v>
      </c>
      <c r="C5539" s="4" t="s">
        <v>70</v>
      </c>
      <c r="D5539" s="4">
        <v>2.6</v>
      </c>
      <c r="E5539" s="4">
        <v>191</v>
      </c>
      <c r="F5539" s="5">
        <v>0.54166666666666663</v>
      </c>
      <c r="G5539" s="6">
        <v>302.5</v>
      </c>
      <c r="H5539" s="7">
        <v>49912.5</v>
      </c>
      <c r="I5539" s="7">
        <f>FlightsPivot[[#This Row],[Total Fare]]*10%</f>
        <v>4991.25</v>
      </c>
      <c r="J5539" s="7">
        <f>FlightsPivot[[#This Row],[Total Fare]]+FlightsPivot[[#This Row],[10% tax ]]</f>
        <v>54903.75</v>
      </c>
      <c r="K5539" s="4">
        <v>8</v>
      </c>
      <c r="L5539" s="4">
        <v>2014</v>
      </c>
      <c r="M5539" t="str">
        <f>INDEX(RoutesPivot[DepAirport],MATCH($C5539,RoutesPivot[[RouteID]:[RouteID]],0))</f>
        <v>ORD</v>
      </c>
      <c r="N5539" t="str">
        <f>INDEX(RoutesPivot[AirportID],MATCH($C5539,RoutesPivot[[RouteID]:[RouteID]],0))</f>
        <v>LAS</v>
      </c>
      <c r="O5539">
        <f>INDEX(RoutesPivot[Distance],MATCH($C5539,RoutesPivot[[RouteID]:[RouteID]],0))</f>
        <v>1100</v>
      </c>
      <c r="P5539">
        <f>INDEX(RoutesPivot[ListPrice],MATCH($C5539,RoutesPivot[[RouteID]:[RouteID]],0))</f>
        <v>275</v>
      </c>
      <c r="Q5539" t="str">
        <f>INDEX(AirportPivot[AirportName],MATCH($N5539,AirportPivot[[AirportID]:[AirportID]],0))</f>
        <v>McCarran International</v>
      </c>
      <c r="R5539">
        <f>INDEX(AirportPivot[Gates (number of available)],MATCH($N5539,AirportPivot[[AirportID]:[AirportID]],0))</f>
        <v>68</v>
      </c>
    </row>
    <row r="5540" spans="1:18" x14ac:dyDescent="0.25">
      <c r="A5540" s="3" t="s">
        <v>5572</v>
      </c>
      <c r="B5540" s="12">
        <v>41971</v>
      </c>
      <c r="C5540" s="4" t="s">
        <v>70</v>
      </c>
      <c r="D5540" s="4">
        <v>2.6</v>
      </c>
      <c r="E5540" s="4">
        <v>108</v>
      </c>
      <c r="F5540" s="5">
        <v>0.29166666666666669</v>
      </c>
      <c r="G5540" s="6">
        <v>412.5</v>
      </c>
      <c r="H5540" s="7">
        <v>76312.5</v>
      </c>
      <c r="I5540" s="7">
        <f>FlightsPivot[[#This Row],[Total Fare]]*10%</f>
        <v>7631.25</v>
      </c>
      <c r="J5540" s="7">
        <f>FlightsPivot[[#This Row],[Total Fare]]+FlightsPivot[[#This Row],[10% tax ]]</f>
        <v>83943.75</v>
      </c>
      <c r="K5540" s="4">
        <v>11</v>
      </c>
      <c r="L5540" s="4">
        <v>2014</v>
      </c>
      <c r="M5540" t="str">
        <f>INDEX(RoutesPivot[DepAirport],MATCH($C5540,RoutesPivot[[RouteID]:[RouteID]],0))</f>
        <v>ORD</v>
      </c>
      <c r="N5540" t="str">
        <f>INDEX(RoutesPivot[AirportID],MATCH($C5540,RoutesPivot[[RouteID]:[RouteID]],0))</f>
        <v>LAS</v>
      </c>
      <c r="O5540">
        <f>INDEX(RoutesPivot[Distance],MATCH($C5540,RoutesPivot[[RouteID]:[RouteID]],0))</f>
        <v>1100</v>
      </c>
      <c r="P5540">
        <f>INDEX(RoutesPivot[ListPrice],MATCH($C5540,RoutesPivot[[RouteID]:[RouteID]],0))</f>
        <v>275</v>
      </c>
      <c r="Q5540" t="str">
        <f>INDEX(AirportPivot[AirportName],MATCH($N5540,AirportPivot[[AirportID]:[AirportID]],0))</f>
        <v>McCarran International</v>
      </c>
      <c r="R5540">
        <f>INDEX(AirportPivot[Gates (number of available)],MATCH($N5540,AirportPivot[[AirportID]:[AirportID]],0))</f>
        <v>68</v>
      </c>
    </row>
    <row r="5541" spans="1:18" x14ac:dyDescent="0.25">
      <c r="A5541" s="3" t="s">
        <v>5573</v>
      </c>
      <c r="B5541" s="12">
        <v>42158</v>
      </c>
      <c r="C5541" s="4" t="s">
        <v>23</v>
      </c>
      <c r="D5541" s="4">
        <v>1.5</v>
      </c>
      <c r="E5541" s="4">
        <v>163</v>
      </c>
      <c r="F5541" s="5">
        <v>0.70833333333333337</v>
      </c>
      <c r="G5541" s="6">
        <v>330</v>
      </c>
      <c r="H5541" s="7">
        <v>54450</v>
      </c>
      <c r="I5541" s="7">
        <f>FlightsPivot[[#This Row],[Total Fare]]*10%</f>
        <v>5445</v>
      </c>
      <c r="J5541" s="7">
        <f>FlightsPivot[[#This Row],[Total Fare]]+FlightsPivot[[#This Row],[10% tax ]]</f>
        <v>59895</v>
      </c>
      <c r="K5541" s="4">
        <v>6</v>
      </c>
      <c r="L5541" s="4">
        <v>2015</v>
      </c>
      <c r="M5541" t="str">
        <f>INDEX(RoutesPivot[DepAirport],MATCH($C5541,RoutesPivot[[RouteID]:[RouteID]],0))</f>
        <v>ORD</v>
      </c>
      <c r="N5541" t="str">
        <f>INDEX(RoutesPivot[AirportID],MATCH($C5541,RoutesPivot[[RouteID]:[RouteID]],0))</f>
        <v>DEN</v>
      </c>
      <c r="O5541">
        <f>INDEX(RoutesPivot[Distance],MATCH($C5541,RoutesPivot[[RouteID]:[RouteID]],0))</f>
        <v>800</v>
      </c>
      <c r="P5541">
        <f>INDEX(RoutesPivot[ListPrice],MATCH($C5541,RoutesPivot[[RouteID]:[RouteID]],0))</f>
        <v>300</v>
      </c>
      <c r="Q5541" t="str">
        <f>INDEX(AirportPivot[AirportName],MATCH($N5541,AirportPivot[[AirportID]:[AirportID]],0))</f>
        <v>Denver International</v>
      </c>
      <c r="R5541">
        <f>INDEX(AirportPivot[Gates (number of available)],MATCH($N5541,AirportPivot[[AirportID]:[AirportID]],0))</f>
        <v>75</v>
      </c>
    </row>
    <row r="5542" spans="1:18" x14ac:dyDescent="0.25">
      <c r="A5542" s="3" t="s">
        <v>5574</v>
      </c>
      <c r="B5542" s="12">
        <v>41910</v>
      </c>
      <c r="C5542" s="4" t="s">
        <v>70</v>
      </c>
      <c r="D5542" s="4">
        <v>1.5</v>
      </c>
      <c r="E5542" s="4">
        <v>154</v>
      </c>
      <c r="F5542" s="5">
        <v>0.70833333333333337</v>
      </c>
      <c r="G5542" s="6">
        <v>275</v>
      </c>
      <c r="H5542" s="7">
        <v>45375</v>
      </c>
      <c r="I5542" s="7">
        <f>FlightsPivot[[#This Row],[Total Fare]]*10%</f>
        <v>4537.5</v>
      </c>
      <c r="J5542" s="7">
        <f>FlightsPivot[[#This Row],[Total Fare]]+FlightsPivot[[#This Row],[10% tax ]]</f>
        <v>49912.5</v>
      </c>
      <c r="K5542" s="4">
        <v>9</v>
      </c>
      <c r="L5542" s="4">
        <v>2014</v>
      </c>
      <c r="M5542" t="str">
        <f>INDEX(RoutesPivot[DepAirport],MATCH($C5542,RoutesPivot[[RouteID]:[RouteID]],0))</f>
        <v>ORD</v>
      </c>
      <c r="N5542" t="str">
        <f>INDEX(RoutesPivot[AirportID],MATCH($C5542,RoutesPivot[[RouteID]:[RouteID]],0))</f>
        <v>LAS</v>
      </c>
      <c r="O5542">
        <f>INDEX(RoutesPivot[Distance],MATCH($C5542,RoutesPivot[[RouteID]:[RouteID]],0))</f>
        <v>1100</v>
      </c>
      <c r="P5542">
        <f>INDEX(RoutesPivot[ListPrice],MATCH($C5542,RoutesPivot[[RouteID]:[RouteID]],0))</f>
        <v>275</v>
      </c>
      <c r="Q5542" t="str">
        <f>INDEX(AirportPivot[AirportName],MATCH($N5542,AirportPivot[[AirportID]:[AirportID]],0))</f>
        <v>McCarran International</v>
      </c>
      <c r="R5542">
        <f>INDEX(AirportPivot[Gates (number of available)],MATCH($N5542,AirportPivot[[AirportID]:[AirportID]],0))</f>
        <v>68</v>
      </c>
    </row>
    <row r="5543" spans="1:18" x14ac:dyDescent="0.25">
      <c r="A5543" s="3" t="s">
        <v>5575</v>
      </c>
      <c r="B5543" s="12">
        <v>42266</v>
      </c>
      <c r="C5543" s="4" t="s">
        <v>17</v>
      </c>
      <c r="D5543" s="4">
        <v>3.8</v>
      </c>
      <c r="E5543" s="4">
        <v>19</v>
      </c>
      <c r="F5543" s="5">
        <v>0.60416666666666663</v>
      </c>
      <c r="G5543" s="6">
        <v>350</v>
      </c>
      <c r="H5543" s="7">
        <v>64750</v>
      </c>
      <c r="I5543" s="7">
        <f>FlightsPivot[[#This Row],[Total Fare]]*10%</f>
        <v>6475</v>
      </c>
      <c r="J5543" s="7">
        <f>FlightsPivot[[#This Row],[Total Fare]]+FlightsPivot[[#This Row],[10% tax ]]</f>
        <v>71225</v>
      </c>
      <c r="K5543" s="4">
        <v>9</v>
      </c>
      <c r="L5543" s="4">
        <v>2015</v>
      </c>
      <c r="M5543" t="str">
        <f>INDEX(RoutesPivot[DepAirport],MATCH($C5543,RoutesPivot[[RouteID]:[RouteID]],0))</f>
        <v>ORD</v>
      </c>
      <c r="N5543" t="str">
        <f>INDEX(RoutesPivot[AirportID],MATCH($C5543,RoutesPivot[[RouteID]:[RouteID]],0))</f>
        <v>LAX</v>
      </c>
      <c r="O5543">
        <f>INDEX(RoutesPivot[Distance],MATCH($C5543,RoutesPivot[[RouteID]:[RouteID]],0))</f>
        <v>1518</v>
      </c>
      <c r="P5543">
        <f>INDEX(RoutesPivot[ListPrice],MATCH($C5543,RoutesPivot[[RouteID]:[RouteID]],0))</f>
        <v>350</v>
      </c>
      <c r="Q5543" t="str">
        <f>INDEX(AirportPivot[AirportName],MATCH($N5543,AirportPivot[[AirportID]:[AirportID]],0))</f>
        <v>Los Angeles International</v>
      </c>
      <c r="R5543">
        <f>INDEX(AirportPivot[Gates (number of available)],MATCH($N5543,AirportPivot[[AirportID]:[AirportID]],0))</f>
        <v>86</v>
      </c>
    </row>
    <row r="5544" spans="1:18" x14ac:dyDescent="0.25">
      <c r="A5544" s="3" t="s">
        <v>5576</v>
      </c>
      <c r="B5544" s="12">
        <v>42030</v>
      </c>
      <c r="C5544" s="4" t="s">
        <v>47</v>
      </c>
      <c r="D5544" s="4">
        <v>1.6</v>
      </c>
      <c r="E5544" s="4">
        <v>13</v>
      </c>
      <c r="F5544" s="5">
        <v>0.83333333333333337</v>
      </c>
      <c r="G5544" s="6">
        <v>250</v>
      </c>
      <c r="H5544" s="7">
        <v>46250</v>
      </c>
      <c r="I5544" s="7">
        <f>FlightsPivot[[#This Row],[Total Fare]]*10%</f>
        <v>4625</v>
      </c>
      <c r="J5544" s="7">
        <f>FlightsPivot[[#This Row],[Total Fare]]+FlightsPivot[[#This Row],[10% tax ]]</f>
        <v>50875</v>
      </c>
      <c r="K5544" s="4">
        <v>1</v>
      </c>
      <c r="L5544" s="4">
        <v>2015</v>
      </c>
      <c r="M5544" t="str">
        <f>INDEX(RoutesPivot[DepAirport],MATCH($C5544,RoutesPivot[[RouteID]:[RouteID]],0))</f>
        <v>ORD</v>
      </c>
      <c r="N5544" t="str">
        <f>INDEX(RoutesPivot[AirportID],MATCH($C5544,RoutesPivot[[RouteID]:[RouteID]],0))</f>
        <v>PHX</v>
      </c>
      <c r="O5544">
        <f>INDEX(RoutesPivot[Distance],MATCH($C5544,RoutesPivot[[RouteID]:[RouteID]],0))</f>
        <v>1200</v>
      </c>
      <c r="P5544">
        <f>INDEX(RoutesPivot[ListPrice],MATCH($C5544,RoutesPivot[[RouteID]:[RouteID]],0))</f>
        <v>250</v>
      </c>
      <c r="Q5544" t="str">
        <f>INDEX(AirportPivot[AirportName],MATCH($N5544,AirportPivot[[AirportID]:[AirportID]],0))</f>
        <v>Phoenix Sky Harbor International</v>
      </c>
      <c r="R5544">
        <f>INDEX(AirportPivot[Gates (number of available)],MATCH($N5544,AirportPivot[[AirportID]:[AirportID]],0))</f>
        <v>60</v>
      </c>
    </row>
    <row r="5545" spans="1:18" x14ac:dyDescent="0.25">
      <c r="A5545" s="3" t="s">
        <v>5577</v>
      </c>
      <c r="B5545" s="12">
        <v>42196</v>
      </c>
      <c r="C5545" s="4" t="s">
        <v>13</v>
      </c>
      <c r="D5545" s="4">
        <v>2.6</v>
      </c>
      <c r="E5545" s="4">
        <v>2</v>
      </c>
      <c r="F5545" s="5">
        <v>0.3125</v>
      </c>
      <c r="G5545" s="6">
        <v>275</v>
      </c>
      <c r="H5545" s="7">
        <v>50875</v>
      </c>
      <c r="I5545" s="7">
        <f>FlightsPivot[[#This Row],[Total Fare]]*10%</f>
        <v>5087.5</v>
      </c>
      <c r="J5545" s="7">
        <f>FlightsPivot[[#This Row],[Total Fare]]+FlightsPivot[[#This Row],[10% tax ]]</f>
        <v>55962.5</v>
      </c>
      <c r="K5545" s="4">
        <v>7</v>
      </c>
      <c r="L5545" s="4">
        <v>2015</v>
      </c>
      <c r="M5545" t="str">
        <f>INDEX(RoutesPivot[DepAirport],MATCH($C5545,RoutesPivot[[RouteID]:[RouteID]],0))</f>
        <v>ORD</v>
      </c>
      <c r="N5545" t="str">
        <f>INDEX(RoutesPivot[AirportID],MATCH($C5545,RoutesPivot[[RouteID]:[RouteID]],0))</f>
        <v>JFK</v>
      </c>
      <c r="O5545">
        <f>INDEX(RoutesPivot[Distance],MATCH($C5545,RoutesPivot[[RouteID]:[RouteID]],0))</f>
        <v>619</v>
      </c>
      <c r="P5545">
        <f>INDEX(RoutesPivot[ListPrice],MATCH($C5545,RoutesPivot[[RouteID]:[RouteID]],0))</f>
        <v>250</v>
      </c>
      <c r="Q5545" t="str">
        <f>INDEX(AirportPivot[AirportName],MATCH($N5545,AirportPivot[[AirportID]:[AirportID]],0))</f>
        <v>John F Kennedy International</v>
      </c>
      <c r="R5545">
        <f>INDEX(AirportPivot[Gates (number of available)],MATCH($N5545,AirportPivot[[AirportID]:[AirportID]],0))</f>
        <v>120</v>
      </c>
    </row>
    <row r="5546" spans="1:18" x14ac:dyDescent="0.25">
      <c r="A5546" s="3" t="s">
        <v>5578</v>
      </c>
      <c r="B5546" s="12">
        <v>41970</v>
      </c>
      <c r="C5546" s="4" t="s">
        <v>23</v>
      </c>
      <c r="D5546" s="4">
        <v>3.4</v>
      </c>
      <c r="E5546" s="4">
        <v>82</v>
      </c>
      <c r="F5546" s="5">
        <v>0.83333333333333337</v>
      </c>
      <c r="G5546" s="6">
        <v>450</v>
      </c>
      <c r="H5546" s="7">
        <v>81450</v>
      </c>
      <c r="I5546" s="7">
        <f>FlightsPivot[[#This Row],[Total Fare]]*10%</f>
        <v>8145</v>
      </c>
      <c r="J5546" s="7">
        <f>FlightsPivot[[#This Row],[Total Fare]]+FlightsPivot[[#This Row],[10% tax ]]</f>
        <v>89595</v>
      </c>
      <c r="K5546" s="4">
        <v>11</v>
      </c>
      <c r="L5546" s="4">
        <v>2014</v>
      </c>
      <c r="M5546" t="str">
        <f>INDEX(RoutesPivot[DepAirport],MATCH($C5546,RoutesPivot[[RouteID]:[RouteID]],0))</f>
        <v>ORD</v>
      </c>
      <c r="N5546" t="str">
        <f>INDEX(RoutesPivot[AirportID],MATCH($C5546,RoutesPivot[[RouteID]:[RouteID]],0))</f>
        <v>DEN</v>
      </c>
      <c r="O5546">
        <f>INDEX(RoutesPivot[Distance],MATCH($C5546,RoutesPivot[[RouteID]:[RouteID]],0))</f>
        <v>800</v>
      </c>
      <c r="P5546">
        <f>INDEX(RoutesPivot[ListPrice],MATCH($C5546,RoutesPivot[[RouteID]:[RouteID]],0))</f>
        <v>300</v>
      </c>
      <c r="Q5546" t="str">
        <f>INDEX(AirportPivot[AirportName],MATCH($N5546,AirportPivot[[AirportID]:[AirportID]],0))</f>
        <v>Denver International</v>
      </c>
      <c r="R5546">
        <f>INDEX(AirportPivot[Gates (number of available)],MATCH($N5546,AirportPivot[[AirportID]:[AirportID]],0))</f>
        <v>75</v>
      </c>
    </row>
    <row r="5547" spans="1:18" x14ac:dyDescent="0.25">
      <c r="A5547" s="3" t="s">
        <v>5579</v>
      </c>
      <c r="B5547" s="12">
        <v>41841</v>
      </c>
      <c r="C5547" s="4" t="s">
        <v>27</v>
      </c>
      <c r="D5547" s="4">
        <v>9.1</v>
      </c>
      <c r="E5547" s="4">
        <v>73</v>
      </c>
      <c r="F5547" s="5">
        <v>0.75</v>
      </c>
      <c r="G5547" s="6">
        <v>220</v>
      </c>
      <c r="H5547" s="7">
        <v>39820</v>
      </c>
      <c r="I5547" s="7">
        <f>FlightsPivot[[#This Row],[Total Fare]]*10%</f>
        <v>3982</v>
      </c>
      <c r="J5547" s="7">
        <f>FlightsPivot[[#This Row],[Total Fare]]+FlightsPivot[[#This Row],[10% tax ]]</f>
        <v>43802</v>
      </c>
      <c r="K5547" s="4">
        <v>7</v>
      </c>
      <c r="L5547" s="4">
        <v>2014</v>
      </c>
      <c r="M5547" t="str">
        <f>INDEX(RoutesPivot[DepAirport],MATCH($C5547,RoutesPivot[[RouteID]:[RouteID]],0))</f>
        <v>ORD</v>
      </c>
      <c r="N5547" t="str">
        <f>INDEX(RoutesPivot[AirportID],MATCH($C5547,RoutesPivot[[RouteID]:[RouteID]],0))</f>
        <v>ATL</v>
      </c>
      <c r="O5547">
        <f>INDEX(RoutesPivot[Distance],MATCH($C5547,RoutesPivot[[RouteID]:[RouteID]],0))</f>
        <v>510</v>
      </c>
      <c r="P5547">
        <f>INDEX(RoutesPivot[ListPrice],MATCH($C5547,RoutesPivot[[RouteID]:[RouteID]],0))</f>
        <v>200</v>
      </c>
      <c r="Q5547" t="str">
        <f>INDEX(AirportPivot[AirportName],MATCH($N5547,AirportPivot[[AirportID]:[AirportID]],0))</f>
        <v>Hartsfield-Jackson Atlanta International</v>
      </c>
      <c r="R5547">
        <f>INDEX(AirportPivot[Gates (number of available)],MATCH($N5547,AirportPivot[[AirportID]:[AirportID]],0))</f>
        <v>100</v>
      </c>
    </row>
    <row r="5548" spans="1:18" x14ac:dyDescent="0.25">
      <c r="A5548" s="3" t="s">
        <v>5580</v>
      </c>
      <c r="B5548" s="12">
        <v>42292</v>
      </c>
      <c r="C5548" s="4" t="s">
        <v>98</v>
      </c>
      <c r="D5548" s="4">
        <v>2.6</v>
      </c>
      <c r="E5548" s="4">
        <v>57</v>
      </c>
      <c r="F5548" s="5">
        <v>0.70833333333333337</v>
      </c>
      <c r="G5548" s="6">
        <v>275</v>
      </c>
      <c r="H5548" s="7">
        <v>45375</v>
      </c>
      <c r="I5548" s="7">
        <f>FlightsPivot[[#This Row],[Total Fare]]*10%</f>
        <v>4537.5</v>
      </c>
      <c r="J5548" s="7">
        <f>FlightsPivot[[#This Row],[Total Fare]]+FlightsPivot[[#This Row],[10% tax ]]</f>
        <v>49912.5</v>
      </c>
      <c r="K5548" s="4">
        <v>10</v>
      </c>
      <c r="L5548" s="4">
        <v>2015</v>
      </c>
      <c r="M5548" t="str">
        <f>INDEX(RoutesPivot[DepAirport],MATCH($C5548,RoutesPivot[[RouteID]:[RouteID]],0))</f>
        <v>ORD</v>
      </c>
      <c r="N5548" t="str">
        <f>INDEX(RoutesPivot[AirportID],MATCH($C5548,RoutesPivot[[RouteID]:[RouteID]],0))</f>
        <v>PHL</v>
      </c>
      <c r="O5548">
        <f>INDEX(RoutesPivot[Distance],MATCH($C5548,RoutesPivot[[RouteID]:[RouteID]],0))</f>
        <v>580</v>
      </c>
      <c r="P5548">
        <f>INDEX(RoutesPivot[ListPrice],MATCH($C5548,RoutesPivot[[RouteID]:[RouteID]],0))</f>
        <v>275</v>
      </c>
      <c r="Q5548" t="str">
        <f>INDEX(AirportPivot[AirportName],MATCH($N5548,AirportPivot[[AirportID]:[AirportID]],0))</f>
        <v>Philadelphia International</v>
      </c>
      <c r="R5548">
        <f>INDEX(AirportPivot[Gates (number of available)],MATCH($N5548,AirportPivot[[AirportID]:[AirportID]],0))</f>
        <v>89</v>
      </c>
    </row>
    <row r="5549" spans="1:18" x14ac:dyDescent="0.25">
      <c r="A5549" s="3" t="s">
        <v>5581</v>
      </c>
      <c r="B5549" s="12">
        <v>42341</v>
      </c>
      <c r="C5549" s="4" t="s">
        <v>17</v>
      </c>
      <c r="D5549" s="4">
        <v>3.6</v>
      </c>
      <c r="E5549" s="4">
        <v>120</v>
      </c>
      <c r="F5549" s="5">
        <v>0.35416666666666669</v>
      </c>
      <c r="G5549" s="6">
        <v>350</v>
      </c>
      <c r="H5549" s="7">
        <v>64750</v>
      </c>
      <c r="I5549" s="7">
        <f>FlightsPivot[[#This Row],[Total Fare]]*10%</f>
        <v>6475</v>
      </c>
      <c r="J5549" s="7">
        <f>FlightsPivot[[#This Row],[Total Fare]]+FlightsPivot[[#This Row],[10% tax ]]</f>
        <v>71225</v>
      </c>
      <c r="K5549" s="4">
        <v>12</v>
      </c>
      <c r="L5549" s="4">
        <v>2015</v>
      </c>
      <c r="M5549" t="str">
        <f>INDEX(RoutesPivot[DepAirport],MATCH($C5549,RoutesPivot[[RouteID]:[RouteID]],0))</f>
        <v>ORD</v>
      </c>
      <c r="N5549" t="str">
        <f>INDEX(RoutesPivot[AirportID],MATCH($C5549,RoutesPivot[[RouteID]:[RouteID]],0))</f>
        <v>LAX</v>
      </c>
      <c r="O5549">
        <f>INDEX(RoutesPivot[Distance],MATCH($C5549,RoutesPivot[[RouteID]:[RouteID]],0))</f>
        <v>1518</v>
      </c>
      <c r="P5549">
        <f>INDEX(RoutesPivot[ListPrice],MATCH($C5549,RoutesPivot[[RouteID]:[RouteID]],0))</f>
        <v>350</v>
      </c>
      <c r="Q5549" t="str">
        <f>INDEX(AirportPivot[AirportName],MATCH($N5549,AirportPivot[[AirportID]:[AirportID]],0))</f>
        <v>Los Angeles International</v>
      </c>
      <c r="R5549">
        <f>INDEX(AirportPivot[Gates (number of available)],MATCH($N5549,AirportPivot[[AirportID]:[AirportID]],0))</f>
        <v>86</v>
      </c>
    </row>
    <row r="5550" spans="1:18" x14ac:dyDescent="0.25">
      <c r="A5550" s="3" t="s">
        <v>5582</v>
      </c>
      <c r="B5550" s="12">
        <v>42288</v>
      </c>
      <c r="C5550" s="4" t="s">
        <v>50</v>
      </c>
      <c r="D5550" s="4">
        <v>2.9</v>
      </c>
      <c r="E5550" s="4">
        <v>202</v>
      </c>
      <c r="F5550" s="5">
        <v>0.70833333333333337</v>
      </c>
      <c r="G5550" s="6">
        <v>275</v>
      </c>
      <c r="H5550" s="7">
        <v>45375</v>
      </c>
      <c r="I5550" s="7">
        <f>FlightsPivot[[#This Row],[Total Fare]]*10%</f>
        <v>4537.5</v>
      </c>
      <c r="J5550" s="7">
        <f>FlightsPivot[[#This Row],[Total Fare]]+FlightsPivot[[#This Row],[10% tax ]]</f>
        <v>49912.5</v>
      </c>
      <c r="K5550" s="4">
        <v>10</v>
      </c>
      <c r="L5550" s="4">
        <v>2015</v>
      </c>
      <c r="M5550" t="str">
        <f>INDEX(RoutesPivot[DepAirport],MATCH($C5550,RoutesPivot[[RouteID]:[RouteID]],0))</f>
        <v>ORD</v>
      </c>
      <c r="N5550" t="str">
        <f>INDEX(RoutesPivot[AirportID],MATCH($C5550,RoutesPivot[[RouteID]:[RouteID]],0))</f>
        <v>LGA</v>
      </c>
      <c r="O5550">
        <f>INDEX(RoutesPivot[Distance],MATCH($C5550,RoutesPivot[[RouteID]:[RouteID]],0))</f>
        <v>610</v>
      </c>
      <c r="P5550">
        <f>INDEX(RoutesPivot[ListPrice],MATCH($C5550,RoutesPivot[[RouteID]:[RouteID]],0))</f>
        <v>275</v>
      </c>
      <c r="Q5550" t="str">
        <f>INDEX(AirportPivot[AirportName],MATCH($N5550,AirportPivot[[AirportID]:[AirportID]],0))</f>
        <v>Laguardia</v>
      </c>
      <c r="R5550">
        <f>INDEX(AirportPivot[Gates (number of available)],MATCH($N5550,AirportPivot[[AirportID]:[AirportID]],0))</f>
        <v>66</v>
      </c>
    </row>
    <row r="5551" spans="1:18" x14ac:dyDescent="0.25">
      <c r="A5551" s="3" t="s">
        <v>5583</v>
      </c>
      <c r="B5551" s="12">
        <v>42198</v>
      </c>
      <c r="C5551" s="4" t="s">
        <v>25</v>
      </c>
      <c r="D5551" s="4">
        <v>3</v>
      </c>
      <c r="E5551" s="4">
        <v>166</v>
      </c>
      <c r="F5551" s="5">
        <v>0.5</v>
      </c>
      <c r="G5551" s="6">
        <v>220</v>
      </c>
      <c r="H5551" s="7">
        <v>36300</v>
      </c>
      <c r="I5551" s="7">
        <f>FlightsPivot[[#This Row],[Total Fare]]*10%</f>
        <v>3630</v>
      </c>
      <c r="J5551" s="7">
        <f>FlightsPivot[[#This Row],[Total Fare]]+FlightsPivot[[#This Row],[10% tax ]]</f>
        <v>39930</v>
      </c>
      <c r="K5551" s="4">
        <v>7</v>
      </c>
      <c r="L5551" s="4">
        <v>2015</v>
      </c>
      <c r="M5551" t="str">
        <f>INDEX(RoutesPivot[DepAirport],MATCH($C5551,RoutesPivot[[RouteID]:[RouteID]],0))</f>
        <v>ORD</v>
      </c>
      <c r="N5551" t="str">
        <f>INDEX(RoutesPivot[AirportID],MATCH($C5551,RoutesPivot[[RouteID]:[RouteID]],0))</f>
        <v>DFW</v>
      </c>
      <c r="O5551">
        <f>INDEX(RoutesPivot[Distance],MATCH($C5551,RoutesPivot[[RouteID]:[RouteID]],0))</f>
        <v>700</v>
      </c>
      <c r="P5551">
        <f>INDEX(RoutesPivot[ListPrice],MATCH($C5551,RoutesPivot[[RouteID]:[RouteID]],0))</f>
        <v>200</v>
      </c>
      <c r="Q5551" t="str">
        <f>INDEX(AirportPivot[AirportName],MATCH($N5551,AirportPivot[[AirportID]:[AirportID]],0))</f>
        <v>Dallas/Fort Worth International</v>
      </c>
      <c r="R5551">
        <f>INDEX(AirportPivot[Gates (number of available)],MATCH($N5551,AirportPivot[[AirportID]:[AirportID]],0))</f>
        <v>130</v>
      </c>
    </row>
    <row r="5552" spans="1:18" x14ac:dyDescent="0.25">
      <c r="A5552" s="3" t="s">
        <v>5584</v>
      </c>
      <c r="B5552" s="12">
        <v>41820</v>
      </c>
      <c r="C5552" s="4" t="s">
        <v>70</v>
      </c>
      <c r="D5552" s="4">
        <v>1.9</v>
      </c>
      <c r="E5552" s="4">
        <v>10</v>
      </c>
      <c r="F5552" s="5">
        <v>0.79166666666666663</v>
      </c>
      <c r="G5552" s="6">
        <v>302.5</v>
      </c>
      <c r="H5552" s="7">
        <v>55962.5</v>
      </c>
      <c r="I5552" s="7">
        <f>FlightsPivot[[#This Row],[Total Fare]]*10%</f>
        <v>5596.25</v>
      </c>
      <c r="J5552" s="7">
        <f>FlightsPivot[[#This Row],[Total Fare]]+FlightsPivot[[#This Row],[10% tax ]]</f>
        <v>61558.75</v>
      </c>
      <c r="K5552" s="4">
        <v>6</v>
      </c>
      <c r="L5552" s="4">
        <v>2014</v>
      </c>
      <c r="M5552" t="str">
        <f>INDEX(RoutesPivot[DepAirport],MATCH($C5552,RoutesPivot[[RouteID]:[RouteID]],0))</f>
        <v>ORD</v>
      </c>
      <c r="N5552" t="str">
        <f>INDEX(RoutesPivot[AirportID],MATCH($C5552,RoutesPivot[[RouteID]:[RouteID]],0))</f>
        <v>LAS</v>
      </c>
      <c r="O5552">
        <f>INDEX(RoutesPivot[Distance],MATCH($C5552,RoutesPivot[[RouteID]:[RouteID]],0))</f>
        <v>1100</v>
      </c>
      <c r="P5552">
        <f>INDEX(RoutesPivot[ListPrice],MATCH($C5552,RoutesPivot[[RouteID]:[RouteID]],0))</f>
        <v>275</v>
      </c>
      <c r="Q5552" t="str">
        <f>INDEX(AirportPivot[AirportName],MATCH($N5552,AirportPivot[[AirportID]:[AirportID]],0))</f>
        <v>McCarran International</v>
      </c>
      <c r="R5552">
        <f>INDEX(AirportPivot[Gates (number of available)],MATCH($N5552,AirportPivot[[AirportID]:[AirportID]],0))</f>
        <v>68</v>
      </c>
    </row>
    <row r="5553" spans="1:18" x14ac:dyDescent="0.25">
      <c r="A5553" s="3" t="s">
        <v>5585</v>
      </c>
      <c r="B5553" s="12">
        <v>42266</v>
      </c>
      <c r="C5553" s="4" t="s">
        <v>50</v>
      </c>
      <c r="D5553" s="4">
        <v>2</v>
      </c>
      <c r="E5553" s="4">
        <v>150</v>
      </c>
      <c r="F5553" s="5">
        <v>0.29166666666666669</v>
      </c>
      <c r="G5553" s="6">
        <v>275</v>
      </c>
      <c r="H5553" s="7">
        <v>50875</v>
      </c>
      <c r="I5553" s="7">
        <f>FlightsPivot[[#This Row],[Total Fare]]*10%</f>
        <v>5087.5</v>
      </c>
      <c r="J5553" s="7">
        <f>FlightsPivot[[#This Row],[Total Fare]]+FlightsPivot[[#This Row],[10% tax ]]</f>
        <v>55962.5</v>
      </c>
      <c r="K5553" s="4">
        <v>9</v>
      </c>
      <c r="L5553" s="4">
        <v>2015</v>
      </c>
      <c r="M5553" t="str">
        <f>INDEX(RoutesPivot[DepAirport],MATCH($C5553,RoutesPivot[[RouteID]:[RouteID]],0))</f>
        <v>ORD</v>
      </c>
      <c r="N5553" t="str">
        <f>INDEX(RoutesPivot[AirportID],MATCH($C5553,RoutesPivot[[RouteID]:[RouteID]],0))</f>
        <v>LGA</v>
      </c>
      <c r="O5553">
        <f>INDEX(RoutesPivot[Distance],MATCH($C5553,RoutesPivot[[RouteID]:[RouteID]],0))</f>
        <v>610</v>
      </c>
      <c r="P5553">
        <f>INDEX(RoutesPivot[ListPrice],MATCH($C5553,RoutesPivot[[RouteID]:[RouteID]],0))</f>
        <v>275</v>
      </c>
      <c r="Q5553" t="str">
        <f>INDEX(AirportPivot[AirportName],MATCH($N5553,AirportPivot[[AirportID]:[AirportID]],0))</f>
        <v>Laguardia</v>
      </c>
      <c r="R5553">
        <f>INDEX(AirportPivot[Gates (number of available)],MATCH($N5553,AirportPivot[[AirportID]:[AirportID]],0))</f>
        <v>66</v>
      </c>
    </row>
    <row r="5554" spans="1:18" x14ac:dyDescent="0.25">
      <c r="A5554" s="3" t="s">
        <v>5586</v>
      </c>
      <c r="B5554" s="12">
        <v>41814</v>
      </c>
      <c r="C5554" s="4" t="s">
        <v>50</v>
      </c>
      <c r="D5554" s="4">
        <v>1.3</v>
      </c>
      <c r="E5554" s="4">
        <v>17</v>
      </c>
      <c r="F5554" s="5">
        <v>0.33333333333333331</v>
      </c>
      <c r="G5554" s="6">
        <v>302.5</v>
      </c>
      <c r="H5554" s="7">
        <v>55962.5</v>
      </c>
      <c r="I5554" s="7">
        <f>FlightsPivot[[#This Row],[Total Fare]]*10%</f>
        <v>5596.25</v>
      </c>
      <c r="J5554" s="7">
        <f>FlightsPivot[[#This Row],[Total Fare]]+FlightsPivot[[#This Row],[10% tax ]]</f>
        <v>61558.75</v>
      </c>
      <c r="K5554" s="4">
        <v>6</v>
      </c>
      <c r="L5554" s="4">
        <v>2014</v>
      </c>
      <c r="M5554" t="str">
        <f>INDEX(RoutesPivot[DepAirport],MATCH($C5554,RoutesPivot[[RouteID]:[RouteID]],0))</f>
        <v>ORD</v>
      </c>
      <c r="N5554" t="str">
        <f>INDEX(RoutesPivot[AirportID],MATCH($C5554,RoutesPivot[[RouteID]:[RouteID]],0))</f>
        <v>LGA</v>
      </c>
      <c r="O5554">
        <f>INDEX(RoutesPivot[Distance],MATCH($C5554,RoutesPivot[[RouteID]:[RouteID]],0))</f>
        <v>610</v>
      </c>
      <c r="P5554">
        <f>INDEX(RoutesPivot[ListPrice],MATCH($C5554,RoutesPivot[[RouteID]:[RouteID]],0))</f>
        <v>275</v>
      </c>
      <c r="Q5554" t="str">
        <f>INDEX(AirportPivot[AirportName],MATCH($N5554,AirportPivot[[AirportID]:[AirportID]],0))</f>
        <v>Laguardia</v>
      </c>
      <c r="R5554">
        <f>INDEX(AirportPivot[Gates (number of available)],MATCH($N5554,AirportPivot[[AirportID]:[AirportID]],0))</f>
        <v>66</v>
      </c>
    </row>
    <row r="5555" spans="1:18" x14ac:dyDescent="0.25">
      <c r="A5555" s="3" t="s">
        <v>5587</v>
      </c>
      <c r="B5555" s="12">
        <v>42214</v>
      </c>
      <c r="C5555" s="4" t="s">
        <v>37</v>
      </c>
      <c r="D5555" s="4">
        <v>3.3</v>
      </c>
      <c r="E5555" s="4">
        <v>10</v>
      </c>
      <c r="F5555" s="5">
        <v>0.75</v>
      </c>
      <c r="G5555" s="6">
        <v>385</v>
      </c>
      <c r="H5555" s="7">
        <v>71225</v>
      </c>
      <c r="I5555" s="7">
        <f>FlightsPivot[[#This Row],[Total Fare]]*10%</f>
        <v>7122.5</v>
      </c>
      <c r="J5555" s="7">
        <f>FlightsPivot[[#This Row],[Total Fare]]+FlightsPivot[[#This Row],[10% tax ]]</f>
        <v>78347.5</v>
      </c>
      <c r="K5555" s="4">
        <v>7</v>
      </c>
      <c r="L5555" s="4">
        <v>2015</v>
      </c>
      <c r="M5555" t="str">
        <f>INDEX(RoutesPivot[DepAirport],MATCH($C5555,RoutesPivot[[RouteID]:[RouteID]],0))</f>
        <v>ORD</v>
      </c>
      <c r="N5555" t="str">
        <f>INDEX(RoutesPivot[AirportID],MATCH($C5555,RoutesPivot[[RouteID]:[RouteID]],0))</f>
        <v>SEA</v>
      </c>
      <c r="O5555">
        <f>INDEX(RoutesPivot[Distance],MATCH($C5555,RoutesPivot[[RouteID]:[RouteID]],0))</f>
        <v>1500</v>
      </c>
      <c r="P5555">
        <f>INDEX(RoutesPivot[ListPrice],MATCH($C5555,RoutesPivot[[RouteID]:[RouteID]],0))</f>
        <v>350</v>
      </c>
      <c r="Q5555" t="str">
        <f>INDEX(AirportPivot[AirportName],MATCH($N5555,AirportPivot[[AirportID]:[AirportID]],0))</f>
        <v>Seattle-Tacoma International</v>
      </c>
      <c r="R5555">
        <f>INDEX(AirportPivot[Gates (number of available)],MATCH($N5555,AirportPivot[[AirportID]:[AirportID]],0))</f>
        <v>58</v>
      </c>
    </row>
    <row r="5556" spans="1:18" x14ac:dyDescent="0.25">
      <c r="A5556" s="3" t="s">
        <v>5588</v>
      </c>
      <c r="B5556" s="12">
        <v>41740</v>
      </c>
      <c r="C5556" s="4" t="s">
        <v>30</v>
      </c>
      <c r="D5556" s="4">
        <v>1</v>
      </c>
      <c r="E5556" s="4">
        <v>185</v>
      </c>
      <c r="F5556" s="5">
        <v>0.3125</v>
      </c>
      <c r="G5556" s="6">
        <v>250</v>
      </c>
      <c r="H5556" s="7">
        <v>41250</v>
      </c>
      <c r="I5556" s="7">
        <f>FlightsPivot[[#This Row],[Total Fare]]*10%</f>
        <v>4125</v>
      </c>
      <c r="J5556" s="7">
        <f>FlightsPivot[[#This Row],[Total Fare]]+FlightsPivot[[#This Row],[10% tax ]]</f>
        <v>45375</v>
      </c>
      <c r="K5556" s="4">
        <v>4</v>
      </c>
      <c r="L5556" s="4">
        <v>2014</v>
      </c>
      <c r="M5556" t="str">
        <f>INDEX(RoutesPivot[DepAirport],MATCH($C5556,RoutesPivot[[RouteID]:[RouteID]],0))</f>
        <v>ORD</v>
      </c>
      <c r="N5556" t="str">
        <f>INDEX(RoutesPivot[AirportID],MATCH($C5556,RoutesPivot[[RouteID]:[RouteID]],0))</f>
        <v>MCO</v>
      </c>
      <c r="O5556">
        <f>INDEX(RoutesPivot[Distance],MATCH($C5556,RoutesPivot[[RouteID]:[RouteID]],0))</f>
        <v>850</v>
      </c>
      <c r="P5556">
        <f>INDEX(RoutesPivot[ListPrice],MATCH($C5556,RoutesPivot[[RouteID]:[RouteID]],0))</f>
        <v>250</v>
      </c>
      <c r="Q5556" t="str">
        <f>INDEX(AirportPivot[AirportName],MATCH($N5556,AirportPivot[[AirportID]:[AirportID]],0))</f>
        <v>Orlando International</v>
      </c>
      <c r="R5556">
        <f>INDEX(AirportPivot[Gates (number of available)],MATCH($N5556,AirportPivot[[AirportID]:[AirportID]],0))</f>
        <v>67</v>
      </c>
    </row>
    <row r="5557" spans="1:18" x14ac:dyDescent="0.25">
      <c r="A5557" s="3" t="s">
        <v>5589</v>
      </c>
      <c r="B5557" s="12">
        <v>42178</v>
      </c>
      <c r="C5557" s="4" t="s">
        <v>21</v>
      </c>
      <c r="D5557" s="4">
        <v>2.5</v>
      </c>
      <c r="E5557" s="4">
        <v>53</v>
      </c>
      <c r="F5557" s="5">
        <v>0.33333333333333331</v>
      </c>
      <c r="G5557" s="6">
        <v>137.5</v>
      </c>
      <c r="H5557" s="7">
        <v>22687.5</v>
      </c>
      <c r="I5557" s="7">
        <f>FlightsPivot[[#This Row],[Total Fare]]*10%</f>
        <v>2268.75</v>
      </c>
      <c r="J5557" s="7">
        <f>FlightsPivot[[#This Row],[Total Fare]]+FlightsPivot[[#This Row],[10% tax ]]</f>
        <v>24956.25</v>
      </c>
      <c r="K5557" s="4">
        <v>6</v>
      </c>
      <c r="L5557" s="4">
        <v>2015</v>
      </c>
      <c r="M5557" t="str">
        <f>INDEX(RoutesPivot[DepAirport],MATCH($C5557,RoutesPivot[[RouteID]:[RouteID]],0))</f>
        <v>ORD</v>
      </c>
      <c r="N5557" t="str">
        <f>INDEX(RoutesPivot[AirportID],MATCH($C5557,RoutesPivot[[RouteID]:[RouteID]],0))</f>
        <v>CLT</v>
      </c>
      <c r="O5557">
        <f>INDEX(RoutesPivot[Distance],MATCH($C5557,RoutesPivot[[RouteID]:[RouteID]],0))</f>
        <v>700</v>
      </c>
      <c r="P5557">
        <f>INDEX(RoutesPivot[ListPrice],MATCH($C5557,RoutesPivot[[RouteID]:[RouteID]],0))</f>
        <v>125</v>
      </c>
      <c r="Q5557" t="str">
        <f>INDEX(AirportPivot[AirportName],MATCH($N5557,AirportPivot[[AirportID]:[AirportID]],0))</f>
        <v>Charlotte/Douglas International</v>
      </c>
      <c r="R5557">
        <f>INDEX(AirportPivot[Gates (number of available)],MATCH($N5557,AirportPivot[[AirportID]:[AirportID]],0))</f>
        <v>65</v>
      </c>
    </row>
    <row r="5558" spans="1:18" x14ac:dyDescent="0.25">
      <c r="A5558" s="3" t="s">
        <v>5590</v>
      </c>
      <c r="B5558" s="12">
        <v>41973</v>
      </c>
      <c r="C5558" s="4" t="s">
        <v>30</v>
      </c>
      <c r="D5558" s="4">
        <v>5.3</v>
      </c>
      <c r="E5558" s="4">
        <v>136</v>
      </c>
      <c r="F5558" s="5">
        <v>0.72916666666666663</v>
      </c>
      <c r="G5558" s="6">
        <v>375</v>
      </c>
      <c r="H5558" s="7">
        <v>69375</v>
      </c>
      <c r="I5558" s="7">
        <f>FlightsPivot[[#This Row],[Total Fare]]*10%</f>
        <v>6937.5</v>
      </c>
      <c r="J5558" s="7">
        <f>FlightsPivot[[#This Row],[Total Fare]]+FlightsPivot[[#This Row],[10% tax ]]</f>
        <v>76312.5</v>
      </c>
      <c r="K5558" s="4">
        <v>11</v>
      </c>
      <c r="L5558" s="4">
        <v>2014</v>
      </c>
      <c r="M5558" t="str">
        <f>INDEX(RoutesPivot[DepAirport],MATCH($C5558,RoutesPivot[[RouteID]:[RouteID]],0))</f>
        <v>ORD</v>
      </c>
      <c r="N5558" t="str">
        <f>INDEX(RoutesPivot[AirportID],MATCH($C5558,RoutesPivot[[RouteID]:[RouteID]],0))</f>
        <v>MCO</v>
      </c>
      <c r="O5558">
        <f>INDEX(RoutesPivot[Distance],MATCH($C5558,RoutesPivot[[RouteID]:[RouteID]],0))</f>
        <v>850</v>
      </c>
      <c r="P5558">
        <f>INDEX(RoutesPivot[ListPrice],MATCH($C5558,RoutesPivot[[RouteID]:[RouteID]],0))</f>
        <v>250</v>
      </c>
      <c r="Q5558" t="str">
        <f>INDEX(AirportPivot[AirportName],MATCH($N5558,AirportPivot[[AirportID]:[AirportID]],0))</f>
        <v>Orlando International</v>
      </c>
      <c r="R5558">
        <f>INDEX(AirportPivot[Gates (number of available)],MATCH($N5558,AirportPivot[[AirportID]:[AirportID]],0))</f>
        <v>67</v>
      </c>
    </row>
    <row r="5559" spans="1:18" x14ac:dyDescent="0.25">
      <c r="A5559" s="3" t="s">
        <v>5591</v>
      </c>
      <c r="B5559" s="12">
        <v>42130</v>
      </c>
      <c r="C5559" s="4" t="s">
        <v>33</v>
      </c>
      <c r="D5559" s="4">
        <v>2.7</v>
      </c>
      <c r="E5559" s="4">
        <v>21</v>
      </c>
      <c r="F5559" s="5">
        <v>0.66666666666666663</v>
      </c>
      <c r="G5559" s="6">
        <v>375</v>
      </c>
      <c r="H5559" s="7">
        <v>69375</v>
      </c>
      <c r="I5559" s="7">
        <f>FlightsPivot[[#This Row],[Total Fare]]*10%</f>
        <v>6937.5</v>
      </c>
      <c r="J5559" s="7">
        <f>FlightsPivot[[#This Row],[Total Fare]]+FlightsPivot[[#This Row],[10% tax ]]</f>
        <v>76312.5</v>
      </c>
      <c r="K5559" s="4">
        <v>5</v>
      </c>
      <c r="L5559" s="4">
        <v>2015</v>
      </c>
      <c r="M5559" t="str">
        <f>INDEX(RoutesPivot[DepAirport],MATCH($C5559,RoutesPivot[[RouteID]:[RouteID]],0))</f>
        <v>ORD</v>
      </c>
      <c r="N5559" t="str">
        <f>INDEX(RoutesPivot[AirportID],MATCH($C5559,RoutesPivot[[RouteID]:[RouteID]],0))</f>
        <v>SFO</v>
      </c>
      <c r="O5559">
        <f>INDEX(RoutesPivot[Distance],MATCH($C5559,RoutesPivot[[RouteID]:[RouteID]],0))</f>
        <v>1600</v>
      </c>
      <c r="P5559">
        <f>INDEX(RoutesPivot[ListPrice],MATCH($C5559,RoutesPivot[[RouteID]:[RouteID]],0))</f>
        <v>375</v>
      </c>
      <c r="Q5559" t="str">
        <f>INDEX(AirportPivot[AirportName],MATCH($N5559,AirportPivot[[AirportID]:[AirportID]],0))</f>
        <v>San Francisco International</v>
      </c>
      <c r="R5559">
        <f>INDEX(AirportPivot[Gates (number of available)],MATCH($N5559,AirportPivot[[AirportID]:[AirportID]],0))</f>
        <v>70</v>
      </c>
    </row>
    <row r="5560" spans="1:18" x14ac:dyDescent="0.25">
      <c r="A5560" s="3" t="s">
        <v>5592</v>
      </c>
      <c r="B5560" s="12">
        <v>42165</v>
      </c>
      <c r="C5560" s="4" t="s">
        <v>33</v>
      </c>
      <c r="D5560" s="4">
        <v>2</v>
      </c>
      <c r="E5560" s="4">
        <v>28</v>
      </c>
      <c r="F5560" s="5">
        <v>0.85416666666666663</v>
      </c>
      <c r="G5560" s="6">
        <v>412.5</v>
      </c>
      <c r="H5560" s="7">
        <v>76312.5</v>
      </c>
      <c r="I5560" s="7">
        <f>FlightsPivot[[#This Row],[Total Fare]]*10%</f>
        <v>7631.25</v>
      </c>
      <c r="J5560" s="7">
        <f>FlightsPivot[[#This Row],[Total Fare]]+FlightsPivot[[#This Row],[10% tax ]]</f>
        <v>83943.75</v>
      </c>
      <c r="K5560" s="4">
        <v>6</v>
      </c>
      <c r="L5560" s="4">
        <v>2015</v>
      </c>
      <c r="M5560" t="str">
        <f>INDEX(RoutesPivot[DepAirport],MATCH($C5560,RoutesPivot[[RouteID]:[RouteID]],0))</f>
        <v>ORD</v>
      </c>
      <c r="N5560" t="str">
        <f>INDEX(RoutesPivot[AirportID],MATCH($C5560,RoutesPivot[[RouteID]:[RouteID]],0))</f>
        <v>SFO</v>
      </c>
      <c r="O5560">
        <f>INDEX(RoutesPivot[Distance],MATCH($C5560,RoutesPivot[[RouteID]:[RouteID]],0))</f>
        <v>1600</v>
      </c>
      <c r="P5560">
        <f>INDEX(RoutesPivot[ListPrice],MATCH($C5560,RoutesPivot[[RouteID]:[RouteID]],0))</f>
        <v>375</v>
      </c>
      <c r="Q5560" t="str">
        <f>INDEX(AirportPivot[AirportName],MATCH($N5560,AirportPivot[[AirportID]:[AirportID]],0))</f>
        <v>San Francisco International</v>
      </c>
      <c r="R5560">
        <f>INDEX(AirportPivot[Gates (number of available)],MATCH($N5560,AirportPivot[[AirportID]:[AirportID]],0))</f>
        <v>70</v>
      </c>
    </row>
    <row r="5561" spans="1:18" x14ac:dyDescent="0.25">
      <c r="A5561" s="3" t="s">
        <v>5593</v>
      </c>
      <c r="B5561" s="12">
        <v>41804</v>
      </c>
      <c r="C5561" s="4" t="s">
        <v>47</v>
      </c>
      <c r="D5561" s="4">
        <v>3.4</v>
      </c>
      <c r="E5561" s="4">
        <v>120</v>
      </c>
      <c r="F5561" s="5">
        <v>0.83333333333333337</v>
      </c>
      <c r="G5561" s="6">
        <v>275</v>
      </c>
      <c r="H5561" s="7">
        <v>50875</v>
      </c>
      <c r="I5561" s="7">
        <f>FlightsPivot[[#This Row],[Total Fare]]*10%</f>
        <v>5087.5</v>
      </c>
      <c r="J5561" s="7">
        <f>FlightsPivot[[#This Row],[Total Fare]]+FlightsPivot[[#This Row],[10% tax ]]</f>
        <v>55962.5</v>
      </c>
      <c r="K5561" s="4">
        <v>6</v>
      </c>
      <c r="L5561" s="4">
        <v>2014</v>
      </c>
      <c r="M5561" t="str">
        <f>INDEX(RoutesPivot[DepAirport],MATCH($C5561,RoutesPivot[[RouteID]:[RouteID]],0))</f>
        <v>ORD</v>
      </c>
      <c r="N5561" t="str">
        <f>INDEX(RoutesPivot[AirportID],MATCH($C5561,RoutesPivot[[RouteID]:[RouteID]],0))</f>
        <v>PHX</v>
      </c>
      <c r="O5561">
        <f>INDEX(RoutesPivot[Distance],MATCH($C5561,RoutesPivot[[RouteID]:[RouteID]],0))</f>
        <v>1200</v>
      </c>
      <c r="P5561">
        <f>INDEX(RoutesPivot[ListPrice],MATCH($C5561,RoutesPivot[[RouteID]:[RouteID]],0))</f>
        <v>250</v>
      </c>
      <c r="Q5561" t="str">
        <f>INDEX(AirportPivot[AirportName],MATCH($N5561,AirportPivot[[AirportID]:[AirportID]],0))</f>
        <v>Phoenix Sky Harbor International</v>
      </c>
      <c r="R5561">
        <f>INDEX(AirportPivot[Gates (number of available)],MATCH($N5561,AirportPivot[[AirportID]:[AirportID]],0))</f>
        <v>60</v>
      </c>
    </row>
    <row r="5562" spans="1:18" x14ac:dyDescent="0.25">
      <c r="A5562" s="3" t="s">
        <v>5594</v>
      </c>
      <c r="B5562" s="12">
        <v>42092</v>
      </c>
      <c r="C5562" s="4" t="s">
        <v>50</v>
      </c>
      <c r="D5562" s="4">
        <v>2.6</v>
      </c>
      <c r="E5562" s="4">
        <v>92</v>
      </c>
      <c r="F5562" s="5">
        <v>0.625</v>
      </c>
      <c r="G5562" s="6">
        <v>275</v>
      </c>
      <c r="H5562" s="7">
        <v>50875</v>
      </c>
      <c r="I5562" s="7">
        <f>FlightsPivot[[#This Row],[Total Fare]]*10%</f>
        <v>5087.5</v>
      </c>
      <c r="J5562" s="7">
        <f>FlightsPivot[[#This Row],[Total Fare]]+FlightsPivot[[#This Row],[10% tax ]]</f>
        <v>55962.5</v>
      </c>
      <c r="K5562" s="4">
        <v>3</v>
      </c>
      <c r="L5562" s="4">
        <v>2015</v>
      </c>
      <c r="M5562" t="str">
        <f>INDEX(RoutesPivot[DepAirport],MATCH($C5562,RoutesPivot[[RouteID]:[RouteID]],0))</f>
        <v>ORD</v>
      </c>
      <c r="N5562" t="str">
        <f>INDEX(RoutesPivot[AirportID],MATCH($C5562,RoutesPivot[[RouteID]:[RouteID]],0))</f>
        <v>LGA</v>
      </c>
      <c r="O5562">
        <f>INDEX(RoutesPivot[Distance],MATCH($C5562,RoutesPivot[[RouteID]:[RouteID]],0))</f>
        <v>610</v>
      </c>
      <c r="P5562">
        <f>INDEX(RoutesPivot[ListPrice],MATCH($C5562,RoutesPivot[[RouteID]:[RouteID]],0))</f>
        <v>275</v>
      </c>
      <c r="Q5562" t="str">
        <f>INDEX(AirportPivot[AirportName],MATCH($N5562,AirportPivot[[AirportID]:[AirportID]],0))</f>
        <v>Laguardia</v>
      </c>
      <c r="R5562">
        <f>INDEX(AirportPivot[Gates (number of available)],MATCH($N5562,AirportPivot[[AirportID]:[AirportID]],0))</f>
        <v>66</v>
      </c>
    </row>
    <row r="5563" spans="1:18" x14ac:dyDescent="0.25">
      <c r="A5563" s="3" t="s">
        <v>5595</v>
      </c>
      <c r="B5563" s="12">
        <v>41793</v>
      </c>
      <c r="C5563" s="4" t="s">
        <v>47</v>
      </c>
      <c r="D5563" s="4">
        <v>1.2</v>
      </c>
      <c r="E5563" s="4">
        <v>85</v>
      </c>
      <c r="F5563" s="5">
        <v>0.66666666666666663</v>
      </c>
      <c r="G5563" s="6">
        <v>275</v>
      </c>
      <c r="H5563" s="7">
        <v>49775</v>
      </c>
      <c r="I5563" s="7">
        <f>FlightsPivot[[#This Row],[Total Fare]]*10%</f>
        <v>4977.5</v>
      </c>
      <c r="J5563" s="7">
        <f>FlightsPivot[[#This Row],[Total Fare]]+FlightsPivot[[#This Row],[10% tax ]]</f>
        <v>54752.5</v>
      </c>
      <c r="K5563" s="4">
        <v>6</v>
      </c>
      <c r="L5563" s="4">
        <v>2014</v>
      </c>
      <c r="M5563" t="str">
        <f>INDEX(RoutesPivot[DepAirport],MATCH($C5563,RoutesPivot[[RouteID]:[RouteID]],0))</f>
        <v>ORD</v>
      </c>
      <c r="N5563" t="str">
        <f>INDEX(RoutesPivot[AirportID],MATCH($C5563,RoutesPivot[[RouteID]:[RouteID]],0))</f>
        <v>PHX</v>
      </c>
      <c r="O5563">
        <f>INDEX(RoutesPivot[Distance],MATCH($C5563,RoutesPivot[[RouteID]:[RouteID]],0))</f>
        <v>1200</v>
      </c>
      <c r="P5563">
        <f>INDEX(RoutesPivot[ListPrice],MATCH($C5563,RoutesPivot[[RouteID]:[RouteID]],0))</f>
        <v>250</v>
      </c>
      <c r="Q5563" t="str">
        <f>INDEX(AirportPivot[AirportName],MATCH($N5563,AirportPivot[[AirportID]:[AirportID]],0))</f>
        <v>Phoenix Sky Harbor International</v>
      </c>
      <c r="R5563">
        <f>INDEX(AirportPivot[Gates (number of available)],MATCH($N5563,AirportPivot[[AirportID]:[AirportID]],0))</f>
        <v>60</v>
      </c>
    </row>
    <row r="5564" spans="1:18" x14ac:dyDescent="0.25">
      <c r="A5564" s="3" t="s">
        <v>5596</v>
      </c>
      <c r="B5564" s="12">
        <v>42056</v>
      </c>
      <c r="C5564" s="4" t="s">
        <v>23</v>
      </c>
      <c r="D5564" s="4">
        <v>2.5</v>
      </c>
      <c r="E5564" s="4">
        <v>53</v>
      </c>
      <c r="F5564" s="5">
        <v>0.75</v>
      </c>
      <c r="G5564" s="6">
        <v>300</v>
      </c>
      <c r="H5564" s="7">
        <v>49500</v>
      </c>
      <c r="I5564" s="7">
        <f>FlightsPivot[[#This Row],[Total Fare]]*10%</f>
        <v>4950</v>
      </c>
      <c r="J5564" s="7">
        <f>FlightsPivot[[#This Row],[Total Fare]]+FlightsPivot[[#This Row],[10% tax ]]</f>
        <v>54450</v>
      </c>
      <c r="K5564" s="4">
        <v>2</v>
      </c>
      <c r="L5564" s="4">
        <v>2015</v>
      </c>
      <c r="M5564" t="str">
        <f>INDEX(RoutesPivot[DepAirport],MATCH($C5564,RoutesPivot[[RouteID]:[RouteID]],0))</f>
        <v>ORD</v>
      </c>
      <c r="N5564" t="str">
        <f>INDEX(RoutesPivot[AirportID],MATCH($C5564,RoutesPivot[[RouteID]:[RouteID]],0))</f>
        <v>DEN</v>
      </c>
      <c r="O5564">
        <f>INDEX(RoutesPivot[Distance],MATCH($C5564,RoutesPivot[[RouteID]:[RouteID]],0))</f>
        <v>800</v>
      </c>
      <c r="P5564">
        <f>INDEX(RoutesPivot[ListPrice],MATCH($C5564,RoutesPivot[[RouteID]:[RouteID]],0))</f>
        <v>300</v>
      </c>
      <c r="Q5564" t="str">
        <f>INDEX(AirportPivot[AirportName],MATCH($N5564,AirportPivot[[AirportID]:[AirportID]],0))</f>
        <v>Denver International</v>
      </c>
      <c r="R5564">
        <f>INDEX(AirportPivot[Gates (number of available)],MATCH($N5564,AirportPivot[[AirportID]:[AirportID]],0))</f>
        <v>75</v>
      </c>
    </row>
    <row r="5565" spans="1:18" x14ac:dyDescent="0.25">
      <c r="A5565" s="3" t="s">
        <v>5597</v>
      </c>
      <c r="B5565" s="12">
        <v>42023</v>
      </c>
      <c r="C5565" s="4" t="s">
        <v>30</v>
      </c>
      <c r="D5565" s="4">
        <v>3</v>
      </c>
      <c r="E5565" s="4">
        <v>23</v>
      </c>
      <c r="F5565" s="5">
        <v>0.83333333333333337</v>
      </c>
      <c r="G5565" s="6">
        <v>250</v>
      </c>
      <c r="H5565" s="7">
        <v>46250</v>
      </c>
      <c r="I5565" s="7">
        <f>FlightsPivot[[#This Row],[Total Fare]]*10%</f>
        <v>4625</v>
      </c>
      <c r="J5565" s="7">
        <f>FlightsPivot[[#This Row],[Total Fare]]+FlightsPivot[[#This Row],[10% tax ]]</f>
        <v>50875</v>
      </c>
      <c r="K5565" s="4">
        <v>1</v>
      </c>
      <c r="L5565" s="4">
        <v>2015</v>
      </c>
      <c r="M5565" t="str">
        <f>INDEX(RoutesPivot[DepAirport],MATCH($C5565,RoutesPivot[[RouteID]:[RouteID]],0))</f>
        <v>ORD</v>
      </c>
      <c r="N5565" t="str">
        <f>INDEX(RoutesPivot[AirportID],MATCH($C5565,RoutesPivot[[RouteID]:[RouteID]],0))</f>
        <v>MCO</v>
      </c>
      <c r="O5565">
        <f>INDEX(RoutesPivot[Distance],MATCH($C5565,RoutesPivot[[RouteID]:[RouteID]],0))</f>
        <v>850</v>
      </c>
      <c r="P5565">
        <f>INDEX(RoutesPivot[ListPrice],MATCH($C5565,RoutesPivot[[RouteID]:[RouteID]],0))</f>
        <v>250</v>
      </c>
      <c r="Q5565" t="str">
        <f>INDEX(AirportPivot[AirportName],MATCH($N5565,AirportPivot[[AirportID]:[AirportID]],0))</f>
        <v>Orlando International</v>
      </c>
      <c r="R5565">
        <f>INDEX(AirportPivot[Gates (number of available)],MATCH($N5565,AirportPivot[[AirportID]:[AirportID]],0))</f>
        <v>67</v>
      </c>
    </row>
    <row r="5566" spans="1:18" x14ac:dyDescent="0.25">
      <c r="A5566" s="3" t="s">
        <v>5598</v>
      </c>
      <c r="B5566" s="12">
        <v>42296</v>
      </c>
      <c r="C5566" s="4" t="s">
        <v>70</v>
      </c>
      <c r="D5566" s="4">
        <v>2.4</v>
      </c>
      <c r="E5566" s="4">
        <v>66</v>
      </c>
      <c r="F5566" s="5">
        <v>0.29166666666666669</v>
      </c>
      <c r="G5566" s="6">
        <v>275</v>
      </c>
      <c r="H5566" s="7">
        <v>49775</v>
      </c>
      <c r="I5566" s="7">
        <f>FlightsPivot[[#This Row],[Total Fare]]*10%</f>
        <v>4977.5</v>
      </c>
      <c r="J5566" s="7">
        <f>FlightsPivot[[#This Row],[Total Fare]]+FlightsPivot[[#This Row],[10% tax ]]</f>
        <v>54752.5</v>
      </c>
      <c r="K5566" s="4">
        <v>10</v>
      </c>
      <c r="L5566" s="4">
        <v>2015</v>
      </c>
      <c r="M5566" t="str">
        <f>INDEX(RoutesPivot[DepAirport],MATCH($C5566,RoutesPivot[[RouteID]:[RouteID]],0))</f>
        <v>ORD</v>
      </c>
      <c r="N5566" t="str">
        <f>INDEX(RoutesPivot[AirportID],MATCH($C5566,RoutesPivot[[RouteID]:[RouteID]],0))</f>
        <v>LAS</v>
      </c>
      <c r="O5566">
        <f>INDEX(RoutesPivot[Distance],MATCH($C5566,RoutesPivot[[RouteID]:[RouteID]],0))</f>
        <v>1100</v>
      </c>
      <c r="P5566">
        <f>INDEX(RoutesPivot[ListPrice],MATCH($C5566,RoutesPivot[[RouteID]:[RouteID]],0))</f>
        <v>275</v>
      </c>
      <c r="Q5566" t="str">
        <f>INDEX(AirportPivot[AirportName],MATCH($N5566,AirportPivot[[AirportID]:[AirportID]],0))</f>
        <v>McCarran International</v>
      </c>
      <c r="R5566">
        <f>INDEX(AirportPivot[Gates (number of available)],MATCH($N5566,AirportPivot[[AirportID]:[AirportID]],0))</f>
        <v>68</v>
      </c>
    </row>
    <row r="5567" spans="1:18" x14ac:dyDescent="0.25">
      <c r="A5567" s="3" t="s">
        <v>5599</v>
      </c>
      <c r="B5567" s="12">
        <v>41806</v>
      </c>
      <c r="C5567" s="4" t="s">
        <v>27</v>
      </c>
      <c r="D5567" s="4">
        <v>9.3000000000000007</v>
      </c>
      <c r="E5567" s="4">
        <v>88</v>
      </c>
      <c r="F5567" s="5">
        <v>0.33333333333333331</v>
      </c>
      <c r="G5567" s="6">
        <v>220</v>
      </c>
      <c r="H5567" s="7">
        <v>39820</v>
      </c>
      <c r="I5567" s="7">
        <f>FlightsPivot[[#This Row],[Total Fare]]*10%</f>
        <v>3982</v>
      </c>
      <c r="J5567" s="7">
        <f>FlightsPivot[[#This Row],[Total Fare]]+FlightsPivot[[#This Row],[10% tax ]]</f>
        <v>43802</v>
      </c>
      <c r="K5567" s="4">
        <v>6</v>
      </c>
      <c r="L5567" s="4">
        <v>2014</v>
      </c>
      <c r="M5567" t="str">
        <f>INDEX(RoutesPivot[DepAirport],MATCH($C5567,RoutesPivot[[RouteID]:[RouteID]],0))</f>
        <v>ORD</v>
      </c>
      <c r="N5567" t="str">
        <f>INDEX(RoutesPivot[AirportID],MATCH($C5567,RoutesPivot[[RouteID]:[RouteID]],0))</f>
        <v>ATL</v>
      </c>
      <c r="O5567">
        <f>INDEX(RoutesPivot[Distance],MATCH($C5567,RoutesPivot[[RouteID]:[RouteID]],0))</f>
        <v>510</v>
      </c>
      <c r="P5567">
        <f>INDEX(RoutesPivot[ListPrice],MATCH($C5567,RoutesPivot[[RouteID]:[RouteID]],0))</f>
        <v>200</v>
      </c>
      <c r="Q5567" t="str">
        <f>INDEX(AirportPivot[AirportName],MATCH($N5567,AirportPivot[[AirportID]:[AirportID]],0))</f>
        <v>Hartsfield-Jackson Atlanta International</v>
      </c>
      <c r="R5567">
        <f>INDEX(AirportPivot[Gates (number of available)],MATCH($N5567,AirportPivot[[AirportID]:[AirportID]],0))</f>
        <v>100</v>
      </c>
    </row>
    <row r="5568" spans="1:18" x14ac:dyDescent="0.25">
      <c r="A5568" s="3" t="s">
        <v>5600</v>
      </c>
      <c r="B5568" s="12">
        <v>42312</v>
      </c>
      <c r="C5568" s="4" t="s">
        <v>13</v>
      </c>
      <c r="D5568" s="4">
        <v>3</v>
      </c>
      <c r="E5568" s="4">
        <v>2</v>
      </c>
      <c r="F5568" s="5">
        <v>0.29166666666666669</v>
      </c>
      <c r="G5568" s="6">
        <v>250</v>
      </c>
      <c r="H5568" s="7">
        <v>46250</v>
      </c>
      <c r="I5568" s="7">
        <f>FlightsPivot[[#This Row],[Total Fare]]*10%</f>
        <v>4625</v>
      </c>
      <c r="J5568" s="7">
        <f>FlightsPivot[[#This Row],[Total Fare]]+FlightsPivot[[#This Row],[10% tax ]]</f>
        <v>50875</v>
      </c>
      <c r="K5568" s="4">
        <v>11</v>
      </c>
      <c r="L5568" s="4">
        <v>2015</v>
      </c>
      <c r="M5568" t="str">
        <f>INDEX(RoutesPivot[DepAirport],MATCH($C5568,RoutesPivot[[RouteID]:[RouteID]],0))</f>
        <v>ORD</v>
      </c>
      <c r="N5568" t="str">
        <f>INDEX(RoutesPivot[AirportID],MATCH($C5568,RoutesPivot[[RouteID]:[RouteID]],0))</f>
        <v>JFK</v>
      </c>
      <c r="O5568">
        <f>INDEX(RoutesPivot[Distance],MATCH($C5568,RoutesPivot[[RouteID]:[RouteID]],0))</f>
        <v>619</v>
      </c>
      <c r="P5568">
        <f>INDEX(RoutesPivot[ListPrice],MATCH($C5568,RoutesPivot[[RouteID]:[RouteID]],0))</f>
        <v>250</v>
      </c>
      <c r="Q5568" t="str">
        <f>INDEX(AirportPivot[AirportName],MATCH($N5568,AirportPivot[[AirportID]:[AirportID]],0))</f>
        <v>John F Kennedy International</v>
      </c>
      <c r="R5568">
        <f>INDEX(AirportPivot[Gates (number of available)],MATCH($N5568,AirportPivot[[AirportID]:[AirportID]],0))</f>
        <v>120</v>
      </c>
    </row>
    <row r="5569" spans="1:18" x14ac:dyDescent="0.25">
      <c r="A5569" s="3" t="s">
        <v>5601</v>
      </c>
      <c r="B5569" s="12">
        <v>42098</v>
      </c>
      <c r="C5569" s="4" t="s">
        <v>23</v>
      </c>
      <c r="D5569" s="4">
        <v>1.8</v>
      </c>
      <c r="E5569" s="4">
        <v>24</v>
      </c>
      <c r="F5569" s="5">
        <v>0.3125</v>
      </c>
      <c r="G5569" s="6">
        <v>300</v>
      </c>
      <c r="H5569" s="7">
        <v>55500</v>
      </c>
      <c r="I5569" s="7">
        <f>FlightsPivot[[#This Row],[Total Fare]]*10%</f>
        <v>5550</v>
      </c>
      <c r="J5569" s="7">
        <f>FlightsPivot[[#This Row],[Total Fare]]+FlightsPivot[[#This Row],[10% tax ]]</f>
        <v>61050</v>
      </c>
      <c r="K5569" s="4">
        <v>4</v>
      </c>
      <c r="L5569" s="4">
        <v>2015</v>
      </c>
      <c r="M5569" t="str">
        <f>INDEX(RoutesPivot[DepAirport],MATCH($C5569,RoutesPivot[[RouteID]:[RouteID]],0))</f>
        <v>ORD</v>
      </c>
      <c r="N5569" t="str">
        <f>INDEX(RoutesPivot[AirportID],MATCH($C5569,RoutesPivot[[RouteID]:[RouteID]],0))</f>
        <v>DEN</v>
      </c>
      <c r="O5569">
        <f>INDEX(RoutesPivot[Distance],MATCH($C5569,RoutesPivot[[RouteID]:[RouteID]],0))</f>
        <v>800</v>
      </c>
      <c r="P5569">
        <f>INDEX(RoutesPivot[ListPrice],MATCH($C5569,RoutesPivot[[RouteID]:[RouteID]],0))</f>
        <v>300</v>
      </c>
      <c r="Q5569" t="str">
        <f>INDEX(AirportPivot[AirportName],MATCH($N5569,AirportPivot[[AirportID]:[AirportID]],0))</f>
        <v>Denver International</v>
      </c>
      <c r="R5569">
        <f>INDEX(AirportPivot[Gates (number of available)],MATCH($N5569,AirportPivot[[AirportID]:[AirportID]],0))</f>
        <v>75</v>
      </c>
    </row>
    <row r="5570" spans="1:18" x14ac:dyDescent="0.25">
      <c r="A5570" s="3" t="s">
        <v>5602</v>
      </c>
      <c r="B5570" s="12">
        <v>42117</v>
      </c>
      <c r="C5570" s="4" t="s">
        <v>15</v>
      </c>
      <c r="D5570" s="4">
        <v>1.1000000000000001</v>
      </c>
      <c r="E5570" s="4">
        <v>191</v>
      </c>
      <c r="F5570" s="5">
        <v>0.75</v>
      </c>
      <c r="G5570" s="6">
        <v>225</v>
      </c>
      <c r="H5570" s="7">
        <v>37125</v>
      </c>
      <c r="I5570" s="7">
        <f>FlightsPivot[[#This Row],[Total Fare]]*10%</f>
        <v>3712.5</v>
      </c>
      <c r="J5570" s="7">
        <f>FlightsPivot[[#This Row],[Total Fare]]+FlightsPivot[[#This Row],[10% tax ]]</f>
        <v>40837.5</v>
      </c>
      <c r="K5570" s="4">
        <v>4</v>
      </c>
      <c r="L5570" s="4">
        <v>2015</v>
      </c>
      <c r="M5570" t="str">
        <f>INDEX(RoutesPivot[DepAirport],MATCH($C5570,RoutesPivot[[RouteID]:[RouteID]],0))</f>
        <v>ORD</v>
      </c>
      <c r="N5570" t="str">
        <f>INDEX(RoutesPivot[AirportID],MATCH($C5570,RoutesPivot[[RouteID]:[RouteID]],0))</f>
        <v>EWR</v>
      </c>
      <c r="O5570">
        <f>INDEX(RoutesPivot[Distance],MATCH($C5570,RoutesPivot[[RouteID]:[RouteID]],0))</f>
        <v>600</v>
      </c>
      <c r="P5570">
        <f>INDEX(RoutesPivot[ListPrice],MATCH($C5570,RoutesPivot[[RouteID]:[RouteID]],0))</f>
        <v>225</v>
      </c>
      <c r="Q5570" t="str">
        <f>INDEX(AirportPivot[AirportName],MATCH($N5570,AirportPivot[[AirportID]:[AirportID]],0))</f>
        <v>Newark Liberty International</v>
      </c>
      <c r="R5570">
        <f>INDEX(AirportPivot[Gates (number of available)],MATCH($N5570,AirportPivot[[AirportID]:[AirportID]],0))</f>
        <v>82</v>
      </c>
    </row>
    <row r="5571" spans="1:18" x14ac:dyDescent="0.25">
      <c r="A5571" s="3" t="s">
        <v>5603</v>
      </c>
      <c r="B5571" s="12">
        <v>41793</v>
      </c>
      <c r="C5571" s="4" t="s">
        <v>33</v>
      </c>
      <c r="D5571" s="4">
        <v>2.1</v>
      </c>
      <c r="E5571" s="4">
        <v>37</v>
      </c>
      <c r="F5571" s="5">
        <v>0.33333333333333331</v>
      </c>
      <c r="G5571" s="6">
        <v>412.5</v>
      </c>
      <c r="H5571" s="7">
        <v>68062.5</v>
      </c>
      <c r="I5571" s="7">
        <f>FlightsPivot[[#This Row],[Total Fare]]*10%</f>
        <v>6806.25</v>
      </c>
      <c r="J5571" s="7">
        <f>FlightsPivot[[#This Row],[Total Fare]]+FlightsPivot[[#This Row],[10% tax ]]</f>
        <v>74868.75</v>
      </c>
      <c r="K5571" s="4">
        <v>6</v>
      </c>
      <c r="L5571" s="4">
        <v>2014</v>
      </c>
      <c r="M5571" t="str">
        <f>INDEX(RoutesPivot[DepAirport],MATCH($C5571,RoutesPivot[[RouteID]:[RouteID]],0))</f>
        <v>ORD</v>
      </c>
      <c r="N5571" t="str">
        <f>INDEX(RoutesPivot[AirportID],MATCH($C5571,RoutesPivot[[RouteID]:[RouteID]],0))</f>
        <v>SFO</v>
      </c>
      <c r="O5571">
        <f>INDEX(RoutesPivot[Distance],MATCH($C5571,RoutesPivot[[RouteID]:[RouteID]],0))</f>
        <v>1600</v>
      </c>
      <c r="P5571">
        <f>INDEX(RoutesPivot[ListPrice],MATCH($C5571,RoutesPivot[[RouteID]:[RouteID]],0))</f>
        <v>375</v>
      </c>
      <c r="Q5571" t="str">
        <f>INDEX(AirportPivot[AirportName],MATCH($N5571,AirportPivot[[AirportID]:[AirportID]],0))</f>
        <v>San Francisco International</v>
      </c>
      <c r="R5571">
        <f>INDEX(AirportPivot[Gates (number of available)],MATCH($N5571,AirportPivot[[AirportID]:[AirportID]],0))</f>
        <v>70</v>
      </c>
    </row>
    <row r="5572" spans="1:18" x14ac:dyDescent="0.25">
      <c r="A5572" s="3" t="s">
        <v>5604</v>
      </c>
      <c r="B5572" s="12">
        <v>41968</v>
      </c>
      <c r="C5572" s="4" t="s">
        <v>27</v>
      </c>
      <c r="D5572" s="4">
        <v>18.3</v>
      </c>
      <c r="E5572" s="4">
        <v>200</v>
      </c>
      <c r="F5572" s="5">
        <v>0.375</v>
      </c>
      <c r="G5572" s="6">
        <v>300</v>
      </c>
      <c r="H5572" s="7">
        <v>49500</v>
      </c>
      <c r="I5572" s="7">
        <f>FlightsPivot[[#This Row],[Total Fare]]*10%</f>
        <v>4950</v>
      </c>
      <c r="J5572" s="7">
        <f>FlightsPivot[[#This Row],[Total Fare]]+FlightsPivot[[#This Row],[10% tax ]]</f>
        <v>54450</v>
      </c>
      <c r="K5572" s="4">
        <v>11</v>
      </c>
      <c r="L5572" s="4">
        <v>2014</v>
      </c>
      <c r="M5572" t="str">
        <f>INDEX(RoutesPivot[DepAirport],MATCH($C5572,RoutesPivot[[RouteID]:[RouteID]],0))</f>
        <v>ORD</v>
      </c>
      <c r="N5572" t="str">
        <f>INDEX(RoutesPivot[AirportID],MATCH($C5572,RoutesPivot[[RouteID]:[RouteID]],0))</f>
        <v>ATL</v>
      </c>
      <c r="O5572">
        <f>INDEX(RoutesPivot[Distance],MATCH($C5572,RoutesPivot[[RouteID]:[RouteID]],0))</f>
        <v>510</v>
      </c>
      <c r="P5572">
        <f>INDEX(RoutesPivot[ListPrice],MATCH($C5572,RoutesPivot[[RouteID]:[RouteID]],0))</f>
        <v>200</v>
      </c>
      <c r="Q5572" t="str">
        <f>INDEX(AirportPivot[AirportName],MATCH($N5572,AirportPivot[[AirportID]:[AirportID]],0))</f>
        <v>Hartsfield-Jackson Atlanta International</v>
      </c>
      <c r="R5572">
        <f>INDEX(AirportPivot[Gates (number of available)],MATCH($N5572,AirportPivot[[AirportID]:[AirportID]],0))</f>
        <v>100</v>
      </c>
    </row>
    <row r="5573" spans="1:18" x14ac:dyDescent="0.25">
      <c r="A5573" s="3" t="s">
        <v>5605</v>
      </c>
      <c r="B5573" s="12">
        <v>41752</v>
      </c>
      <c r="C5573" s="4" t="s">
        <v>23</v>
      </c>
      <c r="D5573" s="4">
        <v>2.2000000000000002</v>
      </c>
      <c r="E5573" s="4">
        <v>206</v>
      </c>
      <c r="F5573" s="5">
        <v>0.72916666666666663</v>
      </c>
      <c r="G5573" s="6">
        <v>300</v>
      </c>
      <c r="H5573" s="7">
        <v>49500</v>
      </c>
      <c r="I5573" s="7">
        <f>FlightsPivot[[#This Row],[Total Fare]]*10%</f>
        <v>4950</v>
      </c>
      <c r="J5573" s="7">
        <f>FlightsPivot[[#This Row],[Total Fare]]+FlightsPivot[[#This Row],[10% tax ]]</f>
        <v>54450</v>
      </c>
      <c r="K5573" s="4">
        <v>4</v>
      </c>
      <c r="L5573" s="4">
        <v>2014</v>
      </c>
      <c r="M5573" t="str">
        <f>INDEX(RoutesPivot[DepAirport],MATCH($C5573,RoutesPivot[[RouteID]:[RouteID]],0))</f>
        <v>ORD</v>
      </c>
      <c r="N5573" t="str">
        <f>INDEX(RoutesPivot[AirportID],MATCH($C5573,RoutesPivot[[RouteID]:[RouteID]],0))</f>
        <v>DEN</v>
      </c>
      <c r="O5573">
        <f>INDEX(RoutesPivot[Distance],MATCH($C5573,RoutesPivot[[RouteID]:[RouteID]],0))</f>
        <v>800</v>
      </c>
      <c r="P5573">
        <f>INDEX(RoutesPivot[ListPrice],MATCH($C5573,RoutesPivot[[RouteID]:[RouteID]],0))</f>
        <v>300</v>
      </c>
      <c r="Q5573" t="str">
        <f>INDEX(AirportPivot[AirportName],MATCH($N5573,AirportPivot[[AirportID]:[AirportID]],0))</f>
        <v>Denver International</v>
      </c>
      <c r="R5573">
        <f>INDEX(AirportPivot[Gates (number of available)],MATCH($N5573,AirportPivot[[AirportID]:[AirportID]],0))</f>
        <v>75</v>
      </c>
    </row>
    <row r="5574" spans="1:18" x14ac:dyDescent="0.25">
      <c r="A5574" s="3" t="s">
        <v>5606</v>
      </c>
      <c r="B5574" s="12">
        <v>41969</v>
      </c>
      <c r="C5574" s="4" t="s">
        <v>30</v>
      </c>
      <c r="D5574" s="4">
        <v>4.9000000000000004</v>
      </c>
      <c r="E5574" s="4">
        <v>125</v>
      </c>
      <c r="F5574" s="5">
        <v>0.5</v>
      </c>
      <c r="G5574" s="6">
        <v>375</v>
      </c>
      <c r="H5574" s="7">
        <v>69375</v>
      </c>
      <c r="I5574" s="7">
        <f>FlightsPivot[[#This Row],[Total Fare]]*10%</f>
        <v>6937.5</v>
      </c>
      <c r="J5574" s="7">
        <f>FlightsPivot[[#This Row],[Total Fare]]+FlightsPivot[[#This Row],[10% tax ]]</f>
        <v>76312.5</v>
      </c>
      <c r="K5574" s="4">
        <v>11</v>
      </c>
      <c r="L5574" s="4">
        <v>2014</v>
      </c>
      <c r="M5574" t="str">
        <f>INDEX(RoutesPivot[DepAirport],MATCH($C5574,RoutesPivot[[RouteID]:[RouteID]],0))</f>
        <v>ORD</v>
      </c>
      <c r="N5574" t="str">
        <f>INDEX(RoutesPivot[AirportID],MATCH($C5574,RoutesPivot[[RouteID]:[RouteID]],0))</f>
        <v>MCO</v>
      </c>
      <c r="O5574">
        <f>INDEX(RoutesPivot[Distance],MATCH($C5574,RoutesPivot[[RouteID]:[RouteID]],0))</f>
        <v>850</v>
      </c>
      <c r="P5574">
        <f>INDEX(RoutesPivot[ListPrice],MATCH($C5574,RoutesPivot[[RouteID]:[RouteID]],0))</f>
        <v>250</v>
      </c>
      <c r="Q5574" t="str">
        <f>INDEX(AirportPivot[AirportName],MATCH($N5574,AirportPivot[[AirportID]:[AirportID]],0))</f>
        <v>Orlando International</v>
      </c>
      <c r="R5574">
        <f>INDEX(AirportPivot[Gates (number of available)],MATCH($N5574,AirportPivot[[AirportID]:[AirportID]],0))</f>
        <v>67</v>
      </c>
    </row>
    <row r="5575" spans="1:18" x14ac:dyDescent="0.25">
      <c r="A5575" s="3" t="s">
        <v>5607</v>
      </c>
      <c r="B5575" s="12">
        <v>42022</v>
      </c>
      <c r="C5575" s="4" t="s">
        <v>86</v>
      </c>
      <c r="D5575" s="4">
        <v>3.2</v>
      </c>
      <c r="E5575" s="4">
        <v>12</v>
      </c>
      <c r="F5575" s="5">
        <v>0.8125</v>
      </c>
      <c r="G5575" s="6">
        <v>115</v>
      </c>
      <c r="H5575" s="7">
        <v>21275</v>
      </c>
      <c r="I5575" s="7">
        <f>FlightsPivot[[#This Row],[Total Fare]]*10%</f>
        <v>2127.5</v>
      </c>
      <c r="J5575" s="7">
        <f>FlightsPivot[[#This Row],[Total Fare]]+FlightsPivot[[#This Row],[10% tax ]]</f>
        <v>23402.5</v>
      </c>
      <c r="K5575" s="4">
        <v>1</v>
      </c>
      <c r="L5575" s="4">
        <v>2015</v>
      </c>
      <c r="M5575" t="str">
        <f>INDEX(RoutesPivot[DepAirport],MATCH($C5575,RoutesPivot[[RouteID]:[RouteID]],0))</f>
        <v>ORD</v>
      </c>
      <c r="N5575" t="str">
        <f>INDEX(RoutesPivot[AirportID],MATCH($C5575,RoutesPivot[[RouteID]:[RouteID]],0))</f>
        <v>DTW</v>
      </c>
      <c r="O5575">
        <f>INDEX(RoutesPivot[Distance],MATCH($C5575,RoutesPivot[[RouteID]:[RouteID]],0))</f>
        <v>200</v>
      </c>
      <c r="P5575">
        <f>INDEX(RoutesPivot[ListPrice],MATCH($C5575,RoutesPivot[[RouteID]:[RouteID]],0))</f>
        <v>115</v>
      </c>
      <c r="Q5575" t="str">
        <f>INDEX(AirportPivot[AirportName],MATCH($N5575,AirportPivot[[AirportID]:[AirportID]],0))</f>
        <v>Detroit Metropolitan Wayne County</v>
      </c>
      <c r="R5575">
        <f>INDEX(AirportPivot[Gates (number of available)],MATCH($N5575,AirportPivot[[AirportID]:[AirportID]],0))</f>
        <v>60</v>
      </c>
    </row>
    <row r="5576" spans="1:18" x14ac:dyDescent="0.25">
      <c r="A5576" s="3" t="s">
        <v>5608</v>
      </c>
      <c r="B5576" s="12">
        <v>42104</v>
      </c>
      <c r="C5576" s="4" t="s">
        <v>27</v>
      </c>
      <c r="D5576" s="4">
        <v>9.8000000000000007</v>
      </c>
      <c r="E5576" s="4">
        <v>5</v>
      </c>
      <c r="F5576" s="5">
        <v>0.70833333333333337</v>
      </c>
      <c r="G5576" s="6">
        <v>200</v>
      </c>
      <c r="H5576" s="7">
        <v>37000</v>
      </c>
      <c r="I5576" s="7">
        <f>FlightsPivot[[#This Row],[Total Fare]]*10%</f>
        <v>3700</v>
      </c>
      <c r="J5576" s="7">
        <f>FlightsPivot[[#This Row],[Total Fare]]+FlightsPivot[[#This Row],[10% tax ]]</f>
        <v>40700</v>
      </c>
      <c r="K5576" s="4">
        <v>4</v>
      </c>
      <c r="L5576" s="4">
        <v>2015</v>
      </c>
      <c r="M5576" t="str">
        <f>INDEX(RoutesPivot[DepAirport],MATCH($C5576,RoutesPivot[[RouteID]:[RouteID]],0))</f>
        <v>ORD</v>
      </c>
      <c r="N5576" t="str">
        <f>INDEX(RoutesPivot[AirportID],MATCH($C5576,RoutesPivot[[RouteID]:[RouteID]],0))</f>
        <v>ATL</v>
      </c>
      <c r="O5576">
        <f>INDEX(RoutesPivot[Distance],MATCH($C5576,RoutesPivot[[RouteID]:[RouteID]],0))</f>
        <v>510</v>
      </c>
      <c r="P5576">
        <f>INDEX(RoutesPivot[ListPrice],MATCH($C5576,RoutesPivot[[RouteID]:[RouteID]],0))</f>
        <v>200</v>
      </c>
      <c r="Q5576" t="str">
        <f>INDEX(AirportPivot[AirportName],MATCH($N5576,AirportPivot[[AirportID]:[AirportID]],0))</f>
        <v>Hartsfield-Jackson Atlanta International</v>
      </c>
      <c r="R5576">
        <f>INDEX(AirportPivot[Gates (number of available)],MATCH($N5576,AirportPivot[[AirportID]:[AirportID]],0))</f>
        <v>100</v>
      </c>
    </row>
    <row r="5577" spans="1:18" x14ac:dyDescent="0.25">
      <c r="A5577" s="3" t="s">
        <v>5609</v>
      </c>
      <c r="B5577" s="12">
        <v>41725</v>
      </c>
      <c r="C5577" s="4" t="s">
        <v>19</v>
      </c>
      <c r="D5577" s="4">
        <v>1.4</v>
      </c>
      <c r="E5577" s="4">
        <v>208</v>
      </c>
      <c r="F5577" s="5">
        <v>0.70833333333333337</v>
      </c>
      <c r="G5577" s="6">
        <v>200</v>
      </c>
      <c r="H5577" s="7">
        <v>33000</v>
      </c>
      <c r="I5577" s="7">
        <f>FlightsPivot[[#This Row],[Total Fare]]*10%</f>
        <v>3300</v>
      </c>
      <c r="J5577" s="7">
        <f>FlightsPivot[[#This Row],[Total Fare]]+FlightsPivot[[#This Row],[10% tax ]]</f>
        <v>36300</v>
      </c>
      <c r="K5577" s="4">
        <v>3</v>
      </c>
      <c r="L5577" s="4">
        <v>2014</v>
      </c>
      <c r="M5577" t="str">
        <f>INDEX(RoutesPivot[DepAirport],MATCH($C5577,RoutesPivot[[RouteID]:[RouteID]],0))</f>
        <v>ORD</v>
      </c>
      <c r="N5577" t="str">
        <f>INDEX(RoutesPivot[AirportID],MATCH($C5577,RoutesPivot[[RouteID]:[RouteID]],0))</f>
        <v>IAH</v>
      </c>
      <c r="O5577">
        <f>INDEX(RoutesPivot[Distance],MATCH($C5577,RoutesPivot[[RouteID]:[RouteID]],0))</f>
        <v>800</v>
      </c>
      <c r="P5577">
        <f>INDEX(RoutesPivot[ListPrice],MATCH($C5577,RoutesPivot[[RouteID]:[RouteID]],0))</f>
        <v>200</v>
      </c>
      <c r="Q5577" t="str">
        <f>INDEX(AirportPivot[AirportName],MATCH($N5577,AirportPivot[[AirportID]:[AirportID]],0))</f>
        <v>George Bush Intercontinental/Houston</v>
      </c>
      <c r="R5577">
        <f>INDEX(AirportPivot[Gates (number of available)],MATCH($N5577,AirportPivot[[AirportID]:[AirportID]],0))</f>
        <v>80</v>
      </c>
    </row>
    <row r="5578" spans="1:18" x14ac:dyDescent="0.25">
      <c r="A5578" s="3" t="s">
        <v>5610</v>
      </c>
      <c r="B5578" s="12">
        <v>41910</v>
      </c>
      <c r="C5578" s="4" t="s">
        <v>15</v>
      </c>
      <c r="D5578" s="4">
        <v>0.6</v>
      </c>
      <c r="E5578" s="4">
        <v>202</v>
      </c>
      <c r="F5578" s="5">
        <v>0.70833333333333337</v>
      </c>
      <c r="G5578" s="6">
        <v>225</v>
      </c>
      <c r="H5578" s="7">
        <v>37125</v>
      </c>
      <c r="I5578" s="7">
        <f>FlightsPivot[[#This Row],[Total Fare]]*10%</f>
        <v>3712.5</v>
      </c>
      <c r="J5578" s="7">
        <f>FlightsPivot[[#This Row],[Total Fare]]+FlightsPivot[[#This Row],[10% tax ]]</f>
        <v>40837.5</v>
      </c>
      <c r="K5578" s="4">
        <v>9</v>
      </c>
      <c r="L5578" s="4">
        <v>2014</v>
      </c>
      <c r="M5578" t="str">
        <f>INDEX(RoutesPivot[DepAirport],MATCH($C5578,RoutesPivot[[RouteID]:[RouteID]],0))</f>
        <v>ORD</v>
      </c>
      <c r="N5578" t="str">
        <f>INDEX(RoutesPivot[AirportID],MATCH($C5578,RoutesPivot[[RouteID]:[RouteID]],0))</f>
        <v>EWR</v>
      </c>
      <c r="O5578">
        <f>INDEX(RoutesPivot[Distance],MATCH($C5578,RoutesPivot[[RouteID]:[RouteID]],0))</f>
        <v>600</v>
      </c>
      <c r="P5578">
        <f>INDEX(RoutesPivot[ListPrice],MATCH($C5578,RoutesPivot[[RouteID]:[RouteID]],0))</f>
        <v>225</v>
      </c>
      <c r="Q5578" t="str">
        <f>INDEX(AirportPivot[AirportName],MATCH($N5578,AirportPivot[[AirportID]:[AirportID]],0))</f>
        <v>Newark Liberty International</v>
      </c>
      <c r="R5578">
        <f>INDEX(AirportPivot[Gates (number of available)],MATCH($N5578,AirportPivot[[AirportID]:[AirportID]],0))</f>
        <v>82</v>
      </c>
    </row>
    <row r="5579" spans="1:18" x14ac:dyDescent="0.25">
      <c r="A5579" s="3" t="s">
        <v>5611</v>
      </c>
      <c r="B5579" s="12">
        <v>41967</v>
      </c>
      <c r="C5579" s="4" t="s">
        <v>47</v>
      </c>
      <c r="D5579" s="4">
        <v>4.5999999999999996</v>
      </c>
      <c r="E5579" s="4">
        <v>163</v>
      </c>
      <c r="F5579" s="5">
        <v>0.625</v>
      </c>
      <c r="G5579" s="6">
        <v>375</v>
      </c>
      <c r="H5579" s="7">
        <v>61875</v>
      </c>
      <c r="I5579" s="7">
        <f>FlightsPivot[[#This Row],[Total Fare]]*10%</f>
        <v>6187.5</v>
      </c>
      <c r="J5579" s="7">
        <f>FlightsPivot[[#This Row],[Total Fare]]+FlightsPivot[[#This Row],[10% tax ]]</f>
        <v>68062.5</v>
      </c>
      <c r="K5579" s="4">
        <v>11</v>
      </c>
      <c r="L5579" s="4">
        <v>2014</v>
      </c>
      <c r="M5579" t="str">
        <f>INDEX(RoutesPivot[DepAirport],MATCH($C5579,RoutesPivot[[RouteID]:[RouteID]],0))</f>
        <v>ORD</v>
      </c>
      <c r="N5579" t="str">
        <f>INDEX(RoutesPivot[AirportID],MATCH($C5579,RoutesPivot[[RouteID]:[RouteID]],0))</f>
        <v>PHX</v>
      </c>
      <c r="O5579">
        <f>INDEX(RoutesPivot[Distance],MATCH($C5579,RoutesPivot[[RouteID]:[RouteID]],0))</f>
        <v>1200</v>
      </c>
      <c r="P5579">
        <f>INDEX(RoutesPivot[ListPrice],MATCH($C5579,RoutesPivot[[RouteID]:[RouteID]],0))</f>
        <v>250</v>
      </c>
      <c r="Q5579" t="str">
        <f>INDEX(AirportPivot[AirportName],MATCH($N5579,AirportPivot[[AirportID]:[AirportID]],0))</f>
        <v>Phoenix Sky Harbor International</v>
      </c>
      <c r="R5579">
        <f>INDEX(AirportPivot[Gates (number of available)],MATCH($N5579,AirportPivot[[AirportID]:[AirportID]],0))</f>
        <v>60</v>
      </c>
    </row>
    <row r="5580" spans="1:18" x14ac:dyDescent="0.25">
      <c r="A5580" s="3" t="s">
        <v>5612</v>
      </c>
      <c r="B5580" s="12">
        <v>41841</v>
      </c>
      <c r="C5580" s="4" t="s">
        <v>21</v>
      </c>
      <c r="D5580" s="4">
        <v>1.6</v>
      </c>
      <c r="E5580" s="4">
        <v>39</v>
      </c>
      <c r="F5580" s="5">
        <v>0.47916666666666669</v>
      </c>
      <c r="G5580" s="6">
        <v>137.5</v>
      </c>
      <c r="H5580" s="7">
        <v>22687.5</v>
      </c>
      <c r="I5580" s="7">
        <f>FlightsPivot[[#This Row],[Total Fare]]*10%</f>
        <v>2268.75</v>
      </c>
      <c r="J5580" s="7">
        <f>FlightsPivot[[#This Row],[Total Fare]]+FlightsPivot[[#This Row],[10% tax ]]</f>
        <v>24956.25</v>
      </c>
      <c r="K5580" s="4">
        <v>7</v>
      </c>
      <c r="L5580" s="4">
        <v>2014</v>
      </c>
      <c r="M5580" t="str">
        <f>INDEX(RoutesPivot[DepAirport],MATCH($C5580,RoutesPivot[[RouteID]:[RouteID]],0))</f>
        <v>ORD</v>
      </c>
      <c r="N5580" t="str">
        <f>INDEX(RoutesPivot[AirportID],MATCH($C5580,RoutesPivot[[RouteID]:[RouteID]],0))</f>
        <v>CLT</v>
      </c>
      <c r="O5580">
        <f>INDEX(RoutesPivot[Distance],MATCH($C5580,RoutesPivot[[RouteID]:[RouteID]],0))</f>
        <v>700</v>
      </c>
      <c r="P5580">
        <f>INDEX(RoutesPivot[ListPrice],MATCH($C5580,RoutesPivot[[RouteID]:[RouteID]],0))</f>
        <v>125</v>
      </c>
      <c r="Q5580" t="str">
        <f>INDEX(AirportPivot[AirportName],MATCH($N5580,AirportPivot[[AirportID]:[AirportID]],0))</f>
        <v>Charlotte/Douglas International</v>
      </c>
      <c r="R5580">
        <f>INDEX(AirportPivot[Gates (number of available)],MATCH($N5580,AirportPivot[[AirportID]:[AirportID]],0))</f>
        <v>65</v>
      </c>
    </row>
    <row r="5581" spans="1:18" x14ac:dyDescent="0.25">
      <c r="A5581" s="3" t="s">
        <v>5613</v>
      </c>
      <c r="B5581" s="12">
        <v>42173</v>
      </c>
      <c r="C5581" s="4" t="s">
        <v>13</v>
      </c>
      <c r="D5581" s="4">
        <v>1.6</v>
      </c>
      <c r="E5581" s="4">
        <v>77</v>
      </c>
      <c r="F5581" s="5">
        <v>0.66666666666666663</v>
      </c>
      <c r="G5581" s="6">
        <v>275</v>
      </c>
      <c r="H5581" s="7">
        <v>49775</v>
      </c>
      <c r="I5581" s="7">
        <f>FlightsPivot[[#This Row],[Total Fare]]*10%</f>
        <v>4977.5</v>
      </c>
      <c r="J5581" s="7">
        <f>FlightsPivot[[#This Row],[Total Fare]]+FlightsPivot[[#This Row],[10% tax ]]</f>
        <v>54752.5</v>
      </c>
      <c r="K5581" s="4">
        <v>6</v>
      </c>
      <c r="L5581" s="4">
        <v>2015</v>
      </c>
      <c r="M5581" t="str">
        <f>INDEX(RoutesPivot[DepAirport],MATCH($C5581,RoutesPivot[[RouteID]:[RouteID]],0))</f>
        <v>ORD</v>
      </c>
      <c r="N5581" t="str">
        <f>INDEX(RoutesPivot[AirportID],MATCH($C5581,RoutesPivot[[RouteID]:[RouteID]],0))</f>
        <v>JFK</v>
      </c>
      <c r="O5581">
        <f>INDEX(RoutesPivot[Distance],MATCH($C5581,RoutesPivot[[RouteID]:[RouteID]],0))</f>
        <v>619</v>
      </c>
      <c r="P5581">
        <f>INDEX(RoutesPivot[ListPrice],MATCH($C5581,RoutesPivot[[RouteID]:[RouteID]],0))</f>
        <v>250</v>
      </c>
      <c r="Q5581" t="str">
        <f>INDEX(AirportPivot[AirportName],MATCH($N5581,AirportPivot[[AirportID]:[AirportID]],0))</f>
        <v>John F Kennedy International</v>
      </c>
      <c r="R5581">
        <f>INDEX(AirportPivot[Gates (number of available)],MATCH($N5581,AirportPivot[[AirportID]:[AirportID]],0))</f>
        <v>120</v>
      </c>
    </row>
    <row r="5582" spans="1:18" x14ac:dyDescent="0.25">
      <c r="A5582" s="3" t="s">
        <v>5614</v>
      </c>
      <c r="B5582" s="12">
        <v>41818</v>
      </c>
      <c r="C5582" s="4" t="s">
        <v>40</v>
      </c>
      <c r="D5582" s="4">
        <v>2.5</v>
      </c>
      <c r="E5582" s="4">
        <v>19</v>
      </c>
      <c r="F5582" s="5">
        <v>0.79166666666666663</v>
      </c>
      <c r="G5582" s="6">
        <v>126.5</v>
      </c>
      <c r="H5582" s="7">
        <v>23402.5</v>
      </c>
      <c r="I5582" s="7">
        <f>FlightsPivot[[#This Row],[Total Fare]]*10%</f>
        <v>2340.25</v>
      </c>
      <c r="J5582" s="7">
        <f>FlightsPivot[[#This Row],[Total Fare]]+FlightsPivot[[#This Row],[10% tax ]]</f>
        <v>25742.75</v>
      </c>
      <c r="K5582" s="4">
        <v>6</v>
      </c>
      <c r="L5582" s="4">
        <v>2014</v>
      </c>
      <c r="M5582" t="str">
        <f>INDEX(RoutesPivot[DepAirport],MATCH($C5582,RoutesPivot[[RouteID]:[RouteID]],0))</f>
        <v>ORD</v>
      </c>
      <c r="N5582" t="str">
        <f>INDEX(RoutesPivot[AirportID],MATCH($C5582,RoutesPivot[[RouteID]:[RouteID]],0))</f>
        <v>MSP</v>
      </c>
      <c r="O5582">
        <f>INDEX(RoutesPivot[Distance],MATCH($C5582,RoutesPivot[[RouteID]:[RouteID]],0))</f>
        <v>300</v>
      </c>
      <c r="P5582">
        <f>INDEX(RoutesPivot[ListPrice],MATCH($C5582,RoutesPivot[[RouteID]:[RouteID]],0))</f>
        <v>115</v>
      </c>
      <c r="Q5582" t="str">
        <f>INDEX(AirportPivot[AirportName],MATCH($N5582,AirportPivot[[AirportID]:[AirportID]],0))</f>
        <v>Minneapolis-St Paul International/Wold-Chamberlain</v>
      </c>
      <c r="R5582">
        <f>INDEX(AirportPivot[Gates (number of available)],MATCH($N5582,AirportPivot[[AirportID]:[AirportID]],0))</f>
        <v>65</v>
      </c>
    </row>
    <row r="5583" spans="1:18" x14ac:dyDescent="0.25">
      <c r="A5583" s="3" t="s">
        <v>5615</v>
      </c>
      <c r="B5583" s="12">
        <v>41959</v>
      </c>
      <c r="C5583" s="4" t="s">
        <v>25</v>
      </c>
      <c r="D5583" s="4">
        <v>1.6</v>
      </c>
      <c r="E5583" s="4">
        <v>20</v>
      </c>
      <c r="F5583" s="5">
        <v>0.66666666666666663</v>
      </c>
      <c r="G5583" s="6">
        <v>200</v>
      </c>
      <c r="H5583" s="7">
        <v>37000</v>
      </c>
      <c r="I5583" s="7">
        <f>FlightsPivot[[#This Row],[Total Fare]]*10%</f>
        <v>3700</v>
      </c>
      <c r="J5583" s="7">
        <f>FlightsPivot[[#This Row],[Total Fare]]+FlightsPivot[[#This Row],[10% tax ]]</f>
        <v>40700</v>
      </c>
      <c r="K5583" s="4">
        <v>11</v>
      </c>
      <c r="L5583" s="4">
        <v>2014</v>
      </c>
      <c r="M5583" t="str">
        <f>INDEX(RoutesPivot[DepAirport],MATCH($C5583,RoutesPivot[[RouteID]:[RouteID]],0))</f>
        <v>ORD</v>
      </c>
      <c r="N5583" t="str">
        <f>INDEX(RoutesPivot[AirportID],MATCH($C5583,RoutesPivot[[RouteID]:[RouteID]],0))</f>
        <v>DFW</v>
      </c>
      <c r="O5583">
        <f>INDEX(RoutesPivot[Distance],MATCH($C5583,RoutesPivot[[RouteID]:[RouteID]],0))</f>
        <v>700</v>
      </c>
      <c r="P5583">
        <f>INDEX(RoutesPivot[ListPrice],MATCH($C5583,RoutesPivot[[RouteID]:[RouteID]],0))</f>
        <v>200</v>
      </c>
      <c r="Q5583" t="str">
        <f>INDEX(AirportPivot[AirportName],MATCH($N5583,AirportPivot[[AirportID]:[AirportID]],0))</f>
        <v>Dallas/Fort Worth International</v>
      </c>
      <c r="R5583">
        <f>INDEX(AirportPivot[Gates (number of available)],MATCH($N5583,AirportPivot[[AirportID]:[AirportID]],0))</f>
        <v>130</v>
      </c>
    </row>
    <row r="5584" spans="1:18" x14ac:dyDescent="0.25">
      <c r="A5584" s="3" t="s">
        <v>5616</v>
      </c>
      <c r="B5584" s="12">
        <v>42132</v>
      </c>
      <c r="C5584" s="4" t="s">
        <v>33</v>
      </c>
      <c r="D5584" s="4">
        <v>0.4</v>
      </c>
      <c r="E5584" s="4">
        <v>189</v>
      </c>
      <c r="F5584" s="5">
        <v>0.79166666666666663</v>
      </c>
      <c r="G5584" s="6">
        <v>375</v>
      </c>
      <c r="H5584" s="7">
        <v>61875</v>
      </c>
      <c r="I5584" s="7">
        <f>FlightsPivot[[#This Row],[Total Fare]]*10%</f>
        <v>6187.5</v>
      </c>
      <c r="J5584" s="7">
        <f>FlightsPivot[[#This Row],[Total Fare]]+FlightsPivot[[#This Row],[10% tax ]]</f>
        <v>68062.5</v>
      </c>
      <c r="K5584" s="4">
        <v>5</v>
      </c>
      <c r="L5584" s="4">
        <v>2015</v>
      </c>
      <c r="M5584" t="str">
        <f>INDEX(RoutesPivot[DepAirport],MATCH($C5584,RoutesPivot[[RouteID]:[RouteID]],0))</f>
        <v>ORD</v>
      </c>
      <c r="N5584" t="str">
        <f>INDEX(RoutesPivot[AirportID],MATCH($C5584,RoutesPivot[[RouteID]:[RouteID]],0))</f>
        <v>SFO</v>
      </c>
      <c r="O5584">
        <f>INDEX(RoutesPivot[Distance],MATCH($C5584,RoutesPivot[[RouteID]:[RouteID]],0))</f>
        <v>1600</v>
      </c>
      <c r="P5584">
        <f>INDEX(RoutesPivot[ListPrice],MATCH($C5584,RoutesPivot[[RouteID]:[RouteID]],0))</f>
        <v>375</v>
      </c>
      <c r="Q5584" t="str">
        <f>INDEX(AirportPivot[AirportName],MATCH($N5584,AirportPivot[[AirportID]:[AirportID]],0))</f>
        <v>San Francisco International</v>
      </c>
      <c r="R5584">
        <f>INDEX(AirportPivot[Gates (number of available)],MATCH($N5584,AirportPivot[[AirportID]:[AirportID]],0))</f>
        <v>70</v>
      </c>
    </row>
    <row r="5585" spans="1:18" x14ac:dyDescent="0.25">
      <c r="A5585" s="3" t="s">
        <v>5617</v>
      </c>
      <c r="B5585" s="12">
        <v>42308</v>
      </c>
      <c r="C5585" s="4" t="s">
        <v>15</v>
      </c>
      <c r="D5585" s="4">
        <v>1.3</v>
      </c>
      <c r="E5585" s="4">
        <v>139</v>
      </c>
      <c r="F5585" s="5">
        <v>0.72916666666666663</v>
      </c>
      <c r="G5585" s="6">
        <v>225</v>
      </c>
      <c r="H5585" s="7">
        <v>41625</v>
      </c>
      <c r="I5585" s="7">
        <f>FlightsPivot[[#This Row],[Total Fare]]*10%</f>
        <v>4162.5</v>
      </c>
      <c r="J5585" s="7">
        <f>FlightsPivot[[#This Row],[Total Fare]]+FlightsPivot[[#This Row],[10% tax ]]</f>
        <v>45787.5</v>
      </c>
      <c r="K5585" s="4">
        <v>10</v>
      </c>
      <c r="L5585" s="4">
        <v>2015</v>
      </c>
      <c r="M5585" t="str">
        <f>INDEX(RoutesPivot[DepAirport],MATCH($C5585,RoutesPivot[[RouteID]:[RouteID]],0))</f>
        <v>ORD</v>
      </c>
      <c r="N5585" t="str">
        <f>INDEX(RoutesPivot[AirportID],MATCH($C5585,RoutesPivot[[RouteID]:[RouteID]],0))</f>
        <v>EWR</v>
      </c>
      <c r="O5585">
        <f>INDEX(RoutesPivot[Distance],MATCH($C5585,RoutesPivot[[RouteID]:[RouteID]],0))</f>
        <v>600</v>
      </c>
      <c r="P5585">
        <f>INDEX(RoutesPivot[ListPrice],MATCH($C5585,RoutesPivot[[RouteID]:[RouteID]],0))</f>
        <v>225</v>
      </c>
      <c r="Q5585" t="str">
        <f>INDEX(AirportPivot[AirportName],MATCH($N5585,AirportPivot[[AirportID]:[AirportID]],0))</f>
        <v>Newark Liberty International</v>
      </c>
      <c r="R5585">
        <f>INDEX(AirportPivot[Gates (number of available)],MATCH($N5585,AirportPivot[[AirportID]:[AirportID]],0))</f>
        <v>82</v>
      </c>
    </row>
    <row r="5586" spans="1:18" x14ac:dyDescent="0.25">
      <c r="A5586" s="3" t="s">
        <v>5618</v>
      </c>
      <c r="B5586" s="12">
        <v>41915</v>
      </c>
      <c r="C5586" s="4" t="s">
        <v>33</v>
      </c>
      <c r="D5586" s="4">
        <v>3.5</v>
      </c>
      <c r="E5586" s="4">
        <v>179</v>
      </c>
      <c r="F5586" s="5">
        <v>0.58333333333333337</v>
      </c>
      <c r="G5586" s="6">
        <v>375</v>
      </c>
      <c r="H5586" s="7">
        <v>61875</v>
      </c>
      <c r="I5586" s="7">
        <f>FlightsPivot[[#This Row],[Total Fare]]*10%</f>
        <v>6187.5</v>
      </c>
      <c r="J5586" s="7">
        <f>FlightsPivot[[#This Row],[Total Fare]]+FlightsPivot[[#This Row],[10% tax ]]</f>
        <v>68062.5</v>
      </c>
      <c r="K5586" s="4">
        <v>10</v>
      </c>
      <c r="L5586" s="4">
        <v>2014</v>
      </c>
      <c r="M5586" t="str">
        <f>INDEX(RoutesPivot[DepAirport],MATCH($C5586,RoutesPivot[[RouteID]:[RouteID]],0))</f>
        <v>ORD</v>
      </c>
      <c r="N5586" t="str">
        <f>INDEX(RoutesPivot[AirportID],MATCH($C5586,RoutesPivot[[RouteID]:[RouteID]],0))</f>
        <v>SFO</v>
      </c>
      <c r="O5586">
        <f>INDEX(RoutesPivot[Distance],MATCH($C5586,RoutesPivot[[RouteID]:[RouteID]],0))</f>
        <v>1600</v>
      </c>
      <c r="P5586">
        <f>INDEX(RoutesPivot[ListPrice],MATCH($C5586,RoutesPivot[[RouteID]:[RouteID]],0))</f>
        <v>375</v>
      </c>
      <c r="Q5586" t="str">
        <f>INDEX(AirportPivot[AirportName],MATCH($N5586,AirportPivot[[AirportID]:[AirportID]],0))</f>
        <v>San Francisco International</v>
      </c>
      <c r="R5586">
        <f>INDEX(AirportPivot[Gates (number of available)],MATCH($N5586,AirportPivot[[AirportID]:[AirportID]],0))</f>
        <v>70</v>
      </c>
    </row>
    <row r="5587" spans="1:18" x14ac:dyDescent="0.25">
      <c r="A5587" s="3" t="s">
        <v>5619</v>
      </c>
      <c r="B5587" s="12">
        <v>41712</v>
      </c>
      <c r="C5587" s="4" t="s">
        <v>47</v>
      </c>
      <c r="D5587" s="4">
        <v>1.8</v>
      </c>
      <c r="E5587" s="4">
        <v>15</v>
      </c>
      <c r="F5587" s="5">
        <v>0.75</v>
      </c>
      <c r="G5587" s="6">
        <v>250</v>
      </c>
      <c r="H5587" s="7">
        <v>46250</v>
      </c>
      <c r="I5587" s="7">
        <f>FlightsPivot[[#This Row],[Total Fare]]*10%</f>
        <v>4625</v>
      </c>
      <c r="J5587" s="7">
        <f>FlightsPivot[[#This Row],[Total Fare]]+FlightsPivot[[#This Row],[10% tax ]]</f>
        <v>50875</v>
      </c>
      <c r="K5587" s="4">
        <v>3</v>
      </c>
      <c r="L5587" s="4">
        <v>2014</v>
      </c>
      <c r="M5587" t="str">
        <f>INDEX(RoutesPivot[DepAirport],MATCH($C5587,RoutesPivot[[RouteID]:[RouteID]],0))</f>
        <v>ORD</v>
      </c>
      <c r="N5587" t="str">
        <f>INDEX(RoutesPivot[AirportID],MATCH($C5587,RoutesPivot[[RouteID]:[RouteID]],0))</f>
        <v>PHX</v>
      </c>
      <c r="O5587">
        <f>INDEX(RoutesPivot[Distance],MATCH($C5587,RoutesPivot[[RouteID]:[RouteID]],0))</f>
        <v>1200</v>
      </c>
      <c r="P5587">
        <f>INDEX(RoutesPivot[ListPrice],MATCH($C5587,RoutesPivot[[RouteID]:[RouteID]],0))</f>
        <v>250</v>
      </c>
      <c r="Q5587" t="str">
        <f>INDEX(AirportPivot[AirportName],MATCH($N5587,AirportPivot[[AirportID]:[AirportID]],0))</f>
        <v>Phoenix Sky Harbor International</v>
      </c>
      <c r="R5587">
        <f>INDEX(AirportPivot[Gates (number of available)],MATCH($N5587,AirportPivot[[AirportID]:[AirportID]],0))</f>
        <v>60</v>
      </c>
    </row>
    <row r="5588" spans="1:18" x14ac:dyDescent="0.25">
      <c r="A5588" s="3" t="s">
        <v>5620</v>
      </c>
      <c r="B5588" s="12">
        <v>41880</v>
      </c>
      <c r="C5588" s="4" t="s">
        <v>30</v>
      </c>
      <c r="D5588" s="4">
        <v>3</v>
      </c>
      <c r="E5588" s="4">
        <v>92</v>
      </c>
      <c r="F5588" s="5">
        <v>0.58333333333333337</v>
      </c>
      <c r="G5588" s="6">
        <v>275</v>
      </c>
      <c r="H5588" s="7">
        <v>50875</v>
      </c>
      <c r="I5588" s="7">
        <f>FlightsPivot[[#This Row],[Total Fare]]*10%</f>
        <v>5087.5</v>
      </c>
      <c r="J5588" s="7">
        <f>FlightsPivot[[#This Row],[Total Fare]]+FlightsPivot[[#This Row],[10% tax ]]</f>
        <v>55962.5</v>
      </c>
      <c r="K5588" s="4">
        <v>8</v>
      </c>
      <c r="L5588" s="4">
        <v>2014</v>
      </c>
      <c r="M5588" t="str">
        <f>INDEX(RoutesPivot[DepAirport],MATCH($C5588,RoutesPivot[[RouteID]:[RouteID]],0))</f>
        <v>ORD</v>
      </c>
      <c r="N5588" t="str">
        <f>INDEX(RoutesPivot[AirportID],MATCH($C5588,RoutesPivot[[RouteID]:[RouteID]],0))</f>
        <v>MCO</v>
      </c>
      <c r="O5588">
        <f>INDEX(RoutesPivot[Distance],MATCH($C5588,RoutesPivot[[RouteID]:[RouteID]],0))</f>
        <v>850</v>
      </c>
      <c r="P5588">
        <f>INDEX(RoutesPivot[ListPrice],MATCH($C5588,RoutesPivot[[RouteID]:[RouteID]],0))</f>
        <v>250</v>
      </c>
      <c r="Q5588" t="str">
        <f>INDEX(AirportPivot[AirportName],MATCH($N5588,AirportPivot[[AirportID]:[AirportID]],0))</f>
        <v>Orlando International</v>
      </c>
      <c r="R5588">
        <f>INDEX(AirportPivot[Gates (number of available)],MATCH($N5588,AirportPivot[[AirportID]:[AirportID]],0))</f>
        <v>67</v>
      </c>
    </row>
    <row r="5589" spans="1:18" x14ac:dyDescent="0.25">
      <c r="A5589" s="3" t="s">
        <v>5621</v>
      </c>
      <c r="B5589" s="12">
        <v>41936</v>
      </c>
      <c r="C5589" s="4" t="s">
        <v>13</v>
      </c>
      <c r="D5589" s="4">
        <v>3.8</v>
      </c>
      <c r="E5589" s="4">
        <v>79</v>
      </c>
      <c r="F5589" s="5">
        <v>0.29166666666666669</v>
      </c>
      <c r="G5589" s="6">
        <v>250</v>
      </c>
      <c r="H5589" s="7">
        <v>45250</v>
      </c>
      <c r="I5589" s="7">
        <f>FlightsPivot[[#This Row],[Total Fare]]*10%</f>
        <v>4525</v>
      </c>
      <c r="J5589" s="7">
        <f>FlightsPivot[[#This Row],[Total Fare]]+FlightsPivot[[#This Row],[10% tax ]]</f>
        <v>49775</v>
      </c>
      <c r="K5589" s="4">
        <v>10</v>
      </c>
      <c r="L5589" s="4">
        <v>2014</v>
      </c>
      <c r="M5589" t="str">
        <f>INDEX(RoutesPivot[DepAirport],MATCH($C5589,RoutesPivot[[RouteID]:[RouteID]],0))</f>
        <v>ORD</v>
      </c>
      <c r="N5589" t="str">
        <f>INDEX(RoutesPivot[AirportID],MATCH($C5589,RoutesPivot[[RouteID]:[RouteID]],0))</f>
        <v>JFK</v>
      </c>
      <c r="O5589">
        <f>INDEX(RoutesPivot[Distance],MATCH($C5589,RoutesPivot[[RouteID]:[RouteID]],0))</f>
        <v>619</v>
      </c>
      <c r="P5589">
        <f>INDEX(RoutesPivot[ListPrice],MATCH($C5589,RoutesPivot[[RouteID]:[RouteID]],0))</f>
        <v>250</v>
      </c>
      <c r="Q5589" t="str">
        <f>INDEX(AirportPivot[AirportName],MATCH($N5589,AirportPivot[[AirportID]:[AirportID]],0))</f>
        <v>John F Kennedy International</v>
      </c>
      <c r="R5589">
        <f>INDEX(AirportPivot[Gates (number of available)],MATCH($N5589,AirportPivot[[AirportID]:[AirportID]],0))</f>
        <v>120</v>
      </c>
    </row>
    <row r="5590" spans="1:18" x14ac:dyDescent="0.25">
      <c r="A5590" s="3" t="s">
        <v>5622</v>
      </c>
      <c r="B5590" s="12">
        <v>42114</v>
      </c>
      <c r="C5590" s="4" t="s">
        <v>86</v>
      </c>
      <c r="D5590" s="4">
        <v>2</v>
      </c>
      <c r="E5590" s="4">
        <v>163</v>
      </c>
      <c r="F5590" s="5">
        <v>0.83333333333333337</v>
      </c>
      <c r="G5590" s="6">
        <v>115</v>
      </c>
      <c r="H5590" s="7">
        <v>18975</v>
      </c>
      <c r="I5590" s="7">
        <f>FlightsPivot[[#This Row],[Total Fare]]*10%</f>
        <v>1897.5</v>
      </c>
      <c r="J5590" s="7">
        <f>FlightsPivot[[#This Row],[Total Fare]]+FlightsPivot[[#This Row],[10% tax ]]</f>
        <v>20872.5</v>
      </c>
      <c r="K5590" s="4">
        <v>4</v>
      </c>
      <c r="L5590" s="4">
        <v>2015</v>
      </c>
      <c r="M5590" t="str">
        <f>INDEX(RoutesPivot[DepAirport],MATCH($C5590,RoutesPivot[[RouteID]:[RouteID]],0))</f>
        <v>ORD</v>
      </c>
      <c r="N5590" t="str">
        <f>INDEX(RoutesPivot[AirportID],MATCH($C5590,RoutesPivot[[RouteID]:[RouteID]],0))</f>
        <v>DTW</v>
      </c>
      <c r="O5590">
        <f>INDEX(RoutesPivot[Distance],MATCH($C5590,RoutesPivot[[RouteID]:[RouteID]],0))</f>
        <v>200</v>
      </c>
      <c r="P5590">
        <f>INDEX(RoutesPivot[ListPrice],MATCH($C5590,RoutesPivot[[RouteID]:[RouteID]],0))</f>
        <v>115</v>
      </c>
      <c r="Q5590" t="str">
        <f>INDEX(AirportPivot[AirportName],MATCH($N5590,AirportPivot[[AirportID]:[AirportID]],0))</f>
        <v>Detroit Metropolitan Wayne County</v>
      </c>
      <c r="R5590">
        <f>INDEX(AirportPivot[Gates (number of available)],MATCH($N5590,AirportPivot[[AirportID]:[AirportID]],0))</f>
        <v>60</v>
      </c>
    </row>
    <row r="5591" spans="1:18" x14ac:dyDescent="0.25">
      <c r="A5591" s="3" t="s">
        <v>5623</v>
      </c>
      <c r="B5591" s="12">
        <v>42178</v>
      </c>
      <c r="C5591" s="4" t="s">
        <v>40</v>
      </c>
      <c r="D5591" s="4">
        <v>0.9</v>
      </c>
      <c r="E5591" s="4">
        <v>87</v>
      </c>
      <c r="F5591" s="5">
        <v>0.70833333333333337</v>
      </c>
      <c r="G5591" s="6">
        <v>126.5</v>
      </c>
      <c r="H5591" s="7">
        <v>22896.5</v>
      </c>
      <c r="I5591" s="7">
        <f>FlightsPivot[[#This Row],[Total Fare]]*10%</f>
        <v>2289.65</v>
      </c>
      <c r="J5591" s="7">
        <f>FlightsPivot[[#This Row],[Total Fare]]+FlightsPivot[[#This Row],[10% tax ]]</f>
        <v>25186.15</v>
      </c>
      <c r="K5591" s="4">
        <v>6</v>
      </c>
      <c r="L5591" s="4">
        <v>2015</v>
      </c>
      <c r="M5591" t="str">
        <f>INDEX(RoutesPivot[DepAirport],MATCH($C5591,RoutesPivot[[RouteID]:[RouteID]],0))</f>
        <v>ORD</v>
      </c>
      <c r="N5591" t="str">
        <f>INDEX(RoutesPivot[AirportID],MATCH($C5591,RoutesPivot[[RouteID]:[RouteID]],0))</f>
        <v>MSP</v>
      </c>
      <c r="O5591">
        <f>INDEX(RoutesPivot[Distance],MATCH($C5591,RoutesPivot[[RouteID]:[RouteID]],0))</f>
        <v>300</v>
      </c>
      <c r="P5591">
        <f>INDEX(RoutesPivot[ListPrice],MATCH($C5591,RoutesPivot[[RouteID]:[RouteID]],0))</f>
        <v>115</v>
      </c>
      <c r="Q5591" t="str">
        <f>INDEX(AirportPivot[AirportName],MATCH($N5591,AirportPivot[[AirportID]:[AirportID]],0))</f>
        <v>Minneapolis-St Paul International/Wold-Chamberlain</v>
      </c>
      <c r="R5591">
        <f>INDEX(AirportPivot[Gates (number of available)],MATCH($N5591,AirportPivot[[AirportID]:[AirportID]],0))</f>
        <v>65</v>
      </c>
    </row>
    <row r="5592" spans="1:18" x14ac:dyDescent="0.25">
      <c r="A5592" s="3" t="s">
        <v>5624</v>
      </c>
      <c r="B5592" s="12">
        <v>42213</v>
      </c>
      <c r="C5592" s="4" t="s">
        <v>70</v>
      </c>
      <c r="D5592" s="4">
        <v>0.9</v>
      </c>
      <c r="E5592" s="4">
        <v>143</v>
      </c>
      <c r="F5592" s="5">
        <v>0.72916666666666663</v>
      </c>
      <c r="G5592" s="6">
        <v>302.5</v>
      </c>
      <c r="H5592" s="7">
        <v>55962.5</v>
      </c>
      <c r="I5592" s="7">
        <f>FlightsPivot[[#This Row],[Total Fare]]*10%</f>
        <v>5596.25</v>
      </c>
      <c r="J5592" s="7">
        <f>FlightsPivot[[#This Row],[Total Fare]]+FlightsPivot[[#This Row],[10% tax ]]</f>
        <v>61558.75</v>
      </c>
      <c r="K5592" s="4">
        <v>7</v>
      </c>
      <c r="L5592" s="4">
        <v>2015</v>
      </c>
      <c r="M5592" t="str">
        <f>INDEX(RoutesPivot[DepAirport],MATCH($C5592,RoutesPivot[[RouteID]:[RouteID]],0))</f>
        <v>ORD</v>
      </c>
      <c r="N5592" t="str">
        <f>INDEX(RoutesPivot[AirportID],MATCH($C5592,RoutesPivot[[RouteID]:[RouteID]],0))</f>
        <v>LAS</v>
      </c>
      <c r="O5592">
        <f>INDEX(RoutesPivot[Distance],MATCH($C5592,RoutesPivot[[RouteID]:[RouteID]],0))</f>
        <v>1100</v>
      </c>
      <c r="P5592">
        <f>INDEX(RoutesPivot[ListPrice],MATCH($C5592,RoutesPivot[[RouteID]:[RouteID]],0))</f>
        <v>275</v>
      </c>
      <c r="Q5592" t="str">
        <f>INDEX(AirportPivot[AirportName],MATCH($N5592,AirportPivot[[AirportID]:[AirportID]],0))</f>
        <v>McCarran International</v>
      </c>
      <c r="R5592">
        <f>INDEX(AirportPivot[Gates (number of available)],MATCH($N5592,AirportPivot[[AirportID]:[AirportID]],0))</f>
        <v>68</v>
      </c>
    </row>
    <row r="5593" spans="1:18" x14ac:dyDescent="0.25">
      <c r="A5593" s="3" t="s">
        <v>5625</v>
      </c>
      <c r="B5593" s="12">
        <v>42364</v>
      </c>
      <c r="C5593" s="4" t="s">
        <v>23</v>
      </c>
      <c r="D5593" s="4">
        <v>3.6</v>
      </c>
      <c r="E5593" s="4">
        <v>168</v>
      </c>
      <c r="F5593" s="5">
        <v>0.8125</v>
      </c>
      <c r="G5593" s="6">
        <v>420</v>
      </c>
      <c r="H5593" s="7">
        <v>69300</v>
      </c>
      <c r="I5593" s="7">
        <f>FlightsPivot[[#This Row],[Total Fare]]*10%</f>
        <v>6930</v>
      </c>
      <c r="J5593" s="7">
        <f>FlightsPivot[[#This Row],[Total Fare]]+FlightsPivot[[#This Row],[10% tax ]]</f>
        <v>76230</v>
      </c>
      <c r="K5593" s="4">
        <v>12</v>
      </c>
      <c r="L5593" s="4">
        <v>2015</v>
      </c>
      <c r="M5593" t="str">
        <f>INDEX(RoutesPivot[DepAirport],MATCH($C5593,RoutesPivot[[RouteID]:[RouteID]],0))</f>
        <v>ORD</v>
      </c>
      <c r="N5593" t="str">
        <f>INDEX(RoutesPivot[AirportID],MATCH($C5593,RoutesPivot[[RouteID]:[RouteID]],0))</f>
        <v>DEN</v>
      </c>
      <c r="O5593">
        <f>INDEX(RoutesPivot[Distance],MATCH($C5593,RoutesPivot[[RouteID]:[RouteID]],0))</f>
        <v>800</v>
      </c>
      <c r="P5593">
        <f>INDEX(RoutesPivot[ListPrice],MATCH($C5593,RoutesPivot[[RouteID]:[RouteID]],0))</f>
        <v>300</v>
      </c>
      <c r="Q5593" t="str">
        <f>INDEX(AirportPivot[AirportName],MATCH($N5593,AirportPivot[[AirportID]:[AirportID]],0))</f>
        <v>Denver International</v>
      </c>
      <c r="R5593">
        <f>INDEX(AirportPivot[Gates (number of available)],MATCH($N5593,AirportPivot[[AirportID]:[AirportID]],0))</f>
        <v>75</v>
      </c>
    </row>
    <row r="5594" spans="1:18" x14ac:dyDescent="0.25">
      <c r="A5594" s="3" t="s">
        <v>5626</v>
      </c>
      <c r="B5594" s="12">
        <v>42107</v>
      </c>
      <c r="C5594" s="4" t="s">
        <v>70</v>
      </c>
      <c r="D5594" s="4">
        <v>1.8</v>
      </c>
      <c r="E5594" s="4">
        <v>206</v>
      </c>
      <c r="F5594" s="5">
        <v>0.75</v>
      </c>
      <c r="G5594" s="6">
        <v>275</v>
      </c>
      <c r="H5594" s="7">
        <v>45375</v>
      </c>
      <c r="I5594" s="7">
        <f>FlightsPivot[[#This Row],[Total Fare]]*10%</f>
        <v>4537.5</v>
      </c>
      <c r="J5594" s="7">
        <f>FlightsPivot[[#This Row],[Total Fare]]+FlightsPivot[[#This Row],[10% tax ]]</f>
        <v>49912.5</v>
      </c>
      <c r="K5594" s="4">
        <v>4</v>
      </c>
      <c r="L5594" s="4">
        <v>2015</v>
      </c>
      <c r="M5594" t="str">
        <f>INDEX(RoutesPivot[DepAirport],MATCH($C5594,RoutesPivot[[RouteID]:[RouteID]],0))</f>
        <v>ORD</v>
      </c>
      <c r="N5594" t="str">
        <f>INDEX(RoutesPivot[AirportID],MATCH($C5594,RoutesPivot[[RouteID]:[RouteID]],0))</f>
        <v>LAS</v>
      </c>
      <c r="O5594">
        <f>INDEX(RoutesPivot[Distance],MATCH($C5594,RoutesPivot[[RouteID]:[RouteID]],0))</f>
        <v>1100</v>
      </c>
      <c r="P5594">
        <f>INDEX(RoutesPivot[ListPrice],MATCH($C5594,RoutesPivot[[RouteID]:[RouteID]],0))</f>
        <v>275</v>
      </c>
      <c r="Q5594" t="str">
        <f>INDEX(AirportPivot[AirportName],MATCH($N5594,AirportPivot[[AirportID]:[AirportID]],0))</f>
        <v>McCarran International</v>
      </c>
      <c r="R5594">
        <f>INDEX(AirportPivot[Gates (number of available)],MATCH($N5594,AirportPivot[[AirportID]:[AirportID]],0))</f>
        <v>68</v>
      </c>
    </row>
    <row r="5595" spans="1:18" x14ac:dyDescent="0.25">
      <c r="A5595" s="3" t="s">
        <v>5627</v>
      </c>
      <c r="B5595" s="12">
        <v>41855</v>
      </c>
      <c r="C5595" s="4" t="s">
        <v>70</v>
      </c>
      <c r="D5595" s="4">
        <v>1.9</v>
      </c>
      <c r="E5595" s="4">
        <v>91</v>
      </c>
      <c r="F5595" s="5">
        <v>0.5</v>
      </c>
      <c r="G5595" s="6">
        <v>302.5</v>
      </c>
      <c r="H5595" s="7">
        <v>55962.5</v>
      </c>
      <c r="I5595" s="7">
        <f>FlightsPivot[[#This Row],[Total Fare]]*10%</f>
        <v>5596.25</v>
      </c>
      <c r="J5595" s="7">
        <f>FlightsPivot[[#This Row],[Total Fare]]+FlightsPivot[[#This Row],[10% tax ]]</f>
        <v>61558.75</v>
      </c>
      <c r="K5595" s="4">
        <v>8</v>
      </c>
      <c r="L5595" s="4">
        <v>2014</v>
      </c>
      <c r="M5595" t="str">
        <f>INDEX(RoutesPivot[DepAirport],MATCH($C5595,RoutesPivot[[RouteID]:[RouteID]],0))</f>
        <v>ORD</v>
      </c>
      <c r="N5595" t="str">
        <f>INDEX(RoutesPivot[AirportID],MATCH($C5595,RoutesPivot[[RouteID]:[RouteID]],0))</f>
        <v>LAS</v>
      </c>
      <c r="O5595">
        <f>INDEX(RoutesPivot[Distance],MATCH($C5595,RoutesPivot[[RouteID]:[RouteID]],0))</f>
        <v>1100</v>
      </c>
      <c r="P5595">
        <f>INDEX(RoutesPivot[ListPrice],MATCH($C5595,RoutesPivot[[RouteID]:[RouteID]],0))</f>
        <v>275</v>
      </c>
      <c r="Q5595" t="str">
        <f>INDEX(AirportPivot[AirportName],MATCH($N5595,AirportPivot[[AirportID]:[AirportID]],0))</f>
        <v>McCarran International</v>
      </c>
      <c r="R5595">
        <f>INDEX(AirportPivot[Gates (number of available)],MATCH($N5595,AirportPivot[[AirportID]:[AirportID]],0))</f>
        <v>68</v>
      </c>
    </row>
    <row r="5596" spans="1:18" x14ac:dyDescent="0.25">
      <c r="A5596" s="3" t="s">
        <v>5628</v>
      </c>
      <c r="B5596" s="12">
        <v>41683</v>
      </c>
      <c r="C5596" s="4" t="s">
        <v>23</v>
      </c>
      <c r="D5596" s="4">
        <v>1</v>
      </c>
      <c r="E5596" s="4">
        <v>11</v>
      </c>
      <c r="F5596" s="5">
        <v>0.75</v>
      </c>
      <c r="G5596" s="6">
        <v>300</v>
      </c>
      <c r="H5596" s="7">
        <v>55500</v>
      </c>
      <c r="I5596" s="7">
        <f>FlightsPivot[[#This Row],[Total Fare]]*10%</f>
        <v>5550</v>
      </c>
      <c r="J5596" s="7">
        <f>FlightsPivot[[#This Row],[Total Fare]]+FlightsPivot[[#This Row],[10% tax ]]</f>
        <v>61050</v>
      </c>
      <c r="K5596" s="4">
        <v>2</v>
      </c>
      <c r="L5596" s="4">
        <v>2014</v>
      </c>
      <c r="M5596" t="str">
        <f>INDEX(RoutesPivot[DepAirport],MATCH($C5596,RoutesPivot[[RouteID]:[RouteID]],0))</f>
        <v>ORD</v>
      </c>
      <c r="N5596" t="str">
        <f>INDEX(RoutesPivot[AirportID],MATCH($C5596,RoutesPivot[[RouteID]:[RouteID]],0))</f>
        <v>DEN</v>
      </c>
      <c r="O5596">
        <f>INDEX(RoutesPivot[Distance],MATCH($C5596,RoutesPivot[[RouteID]:[RouteID]],0))</f>
        <v>800</v>
      </c>
      <c r="P5596">
        <f>INDEX(RoutesPivot[ListPrice],MATCH($C5596,RoutesPivot[[RouteID]:[RouteID]],0))</f>
        <v>300</v>
      </c>
      <c r="Q5596" t="str">
        <f>INDEX(AirportPivot[AirportName],MATCH($N5596,AirportPivot[[AirportID]:[AirportID]],0))</f>
        <v>Denver International</v>
      </c>
      <c r="R5596">
        <f>INDEX(AirportPivot[Gates (number of available)],MATCH($N5596,AirportPivot[[AirportID]:[AirportID]],0))</f>
        <v>75</v>
      </c>
    </row>
    <row r="5597" spans="1:18" x14ac:dyDescent="0.25">
      <c r="A5597" s="3" t="s">
        <v>5629</v>
      </c>
      <c r="B5597" s="12">
        <v>42261</v>
      </c>
      <c r="C5597" s="4" t="s">
        <v>23</v>
      </c>
      <c r="D5597" s="4">
        <v>1.9</v>
      </c>
      <c r="E5597" s="4">
        <v>27</v>
      </c>
      <c r="F5597" s="5">
        <v>0.3125</v>
      </c>
      <c r="G5597" s="6">
        <v>300</v>
      </c>
      <c r="H5597" s="7">
        <v>55500</v>
      </c>
      <c r="I5597" s="7">
        <f>FlightsPivot[[#This Row],[Total Fare]]*10%</f>
        <v>5550</v>
      </c>
      <c r="J5597" s="7">
        <f>FlightsPivot[[#This Row],[Total Fare]]+FlightsPivot[[#This Row],[10% tax ]]</f>
        <v>61050</v>
      </c>
      <c r="K5597" s="4">
        <v>9</v>
      </c>
      <c r="L5597" s="4">
        <v>2015</v>
      </c>
      <c r="M5597" t="str">
        <f>INDEX(RoutesPivot[DepAirport],MATCH($C5597,RoutesPivot[[RouteID]:[RouteID]],0))</f>
        <v>ORD</v>
      </c>
      <c r="N5597" t="str">
        <f>INDEX(RoutesPivot[AirportID],MATCH($C5597,RoutesPivot[[RouteID]:[RouteID]],0))</f>
        <v>DEN</v>
      </c>
      <c r="O5597">
        <f>INDEX(RoutesPivot[Distance],MATCH($C5597,RoutesPivot[[RouteID]:[RouteID]],0))</f>
        <v>800</v>
      </c>
      <c r="P5597">
        <f>INDEX(RoutesPivot[ListPrice],MATCH($C5597,RoutesPivot[[RouteID]:[RouteID]],0))</f>
        <v>300</v>
      </c>
      <c r="Q5597" t="str">
        <f>INDEX(AirportPivot[AirportName],MATCH($N5597,AirportPivot[[AirportID]:[AirportID]],0))</f>
        <v>Denver International</v>
      </c>
      <c r="R5597">
        <f>INDEX(AirportPivot[Gates (number of available)],MATCH($N5597,AirportPivot[[AirportID]:[AirportID]],0))</f>
        <v>75</v>
      </c>
    </row>
    <row r="5598" spans="1:18" x14ac:dyDescent="0.25">
      <c r="A5598" s="3" t="s">
        <v>5630</v>
      </c>
      <c r="B5598" s="12">
        <v>41815</v>
      </c>
      <c r="C5598" s="4" t="s">
        <v>98</v>
      </c>
      <c r="D5598" s="4">
        <v>2.6</v>
      </c>
      <c r="E5598" s="4">
        <v>135</v>
      </c>
      <c r="F5598" s="5">
        <v>0.625</v>
      </c>
      <c r="G5598" s="6">
        <v>302.5</v>
      </c>
      <c r="H5598" s="7">
        <v>55962.5</v>
      </c>
      <c r="I5598" s="7">
        <f>FlightsPivot[[#This Row],[Total Fare]]*10%</f>
        <v>5596.25</v>
      </c>
      <c r="J5598" s="7">
        <f>FlightsPivot[[#This Row],[Total Fare]]+FlightsPivot[[#This Row],[10% tax ]]</f>
        <v>61558.75</v>
      </c>
      <c r="K5598" s="4">
        <v>6</v>
      </c>
      <c r="L5598" s="4">
        <v>2014</v>
      </c>
      <c r="M5598" t="str">
        <f>INDEX(RoutesPivot[DepAirport],MATCH($C5598,RoutesPivot[[RouteID]:[RouteID]],0))</f>
        <v>ORD</v>
      </c>
      <c r="N5598" t="str">
        <f>INDEX(RoutesPivot[AirportID],MATCH($C5598,RoutesPivot[[RouteID]:[RouteID]],0))</f>
        <v>PHL</v>
      </c>
      <c r="O5598">
        <f>INDEX(RoutesPivot[Distance],MATCH($C5598,RoutesPivot[[RouteID]:[RouteID]],0))</f>
        <v>580</v>
      </c>
      <c r="P5598">
        <f>INDEX(RoutesPivot[ListPrice],MATCH($C5598,RoutesPivot[[RouteID]:[RouteID]],0))</f>
        <v>275</v>
      </c>
      <c r="Q5598" t="str">
        <f>INDEX(AirportPivot[AirportName],MATCH($N5598,AirportPivot[[AirportID]:[AirportID]],0))</f>
        <v>Philadelphia International</v>
      </c>
      <c r="R5598">
        <f>INDEX(AirportPivot[Gates (number of available)],MATCH($N5598,AirportPivot[[AirportID]:[AirportID]],0))</f>
        <v>89</v>
      </c>
    </row>
    <row r="5599" spans="1:18" x14ac:dyDescent="0.25">
      <c r="A5599" s="3" t="s">
        <v>5631</v>
      </c>
      <c r="B5599" s="12">
        <v>41767</v>
      </c>
      <c r="C5599" s="4" t="s">
        <v>25</v>
      </c>
      <c r="D5599" s="4">
        <v>2.4</v>
      </c>
      <c r="E5599" s="4">
        <v>26</v>
      </c>
      <c r="F5599" s="5">
        <v>0.83333333333333337</v>
      </c>
      <c r="G5599" s="6">
        <v>200</v>
      </c>
      <c r="H5599" s="7">
        <v>37000</v>
      </c>
      <c r="I5599" s="7">
        <f>FlightsPivot[[#This Row],[Total Fare]]*10%</f>
        <v>3700</v>
      </c>
      <c r="J5599" s="7">
        <f>FlightsPivot[[#This Row],[Total Fare]]+FlightsPivot[[#This Row],[10% tax ]]</f>
        <v>40700</v>
      </c>
      <c r="K5599" s="4">
        <v>5</v>
      </c>
      <c r="L5599" s="4">
        <v>2014</v>
      </c>
      <c r="M5599" t="str">
        <f>INDEX(RoutesPivot[DepAirport],MATCH($C5599,RoutesPivot[[RouteID]:[RouteID]],0))</f>
        <v>ORD</v>
      </c>
      <c r="N5599" t="str">
        <f>INDEX(RoutesPivot[AirportID],MATCH($C5599,RoutesPivot[[RouteID]:[RouteID]],0))</f>
        <v>DFW</v>
      </c>
      <c r="O5599">
        <f>INDEX(RoutesPivot[Distance],MATCH($C5599,RoutesPivot[[RouteID]:[RouteID]],0))</f>
        <v>700</v>
      </c>
      <c r="P5599">
        <f>INDEX(RoutesPivot[ListPrice],MATCH($C5599,RoutesPivot[[RouteID]:[RouteID]],0))</f>
        <v>200</v>
      </c>
      <c r="Q5599" t="str">
        <f>INDEX(AirportPivot[AirportName],MATCH($N5599,AirportPivot[[AirportID]:[AirportID]],0))</f>
        <v>Dallas/Fort Worth International</v>
      </c>
      <c r="R5599">
        <f>INDEX(AirportPivot[Gates (number of available)],MATCH($N5599,AirportPivot[[AirportID]:[AirportID]],0))</f>
        <v>130</v>
      </c>
    </row>
    <row r="5600" spans="1:18" x14ac:dyDescent="0.25">
      <c r="A5600" s="3" t="s">
        <v>5632</v>
      </c>
      <c r="B5600" s="12">
        <v>42102</v>
      </c>
      <c r="C5600" s="4" t="s">
        <v>23</v>
      </c>
      <c r="D5600" s="4">
        <v>2.9</v>
      </c>
      <c r="E5600" s="4">
        <v>173</v>
      </c>
      <c r="F5600" s="5">
        <v>0.79166666666666663</v>
      </c>
      <c r="G5600" s="6">
        <v>300</v>
      </c>
      <c r="H5600" s="7">
        <v>49500</v>
      </c>
      <c r="I5600" s="7">
        <f>FlightsPivot[[#This Row],[Total Fare]]*10%</f>
        <v>4950</v>
      </c>
      <c r="J5600" s="7">
        <f>FlightsPivot[[#This Row],[Total Fare]]+FlightsPivot[[#This Row],[10% tax ]]</f>
        <v>54450</v>
      </c>
      <c r="K5600" s="4">
        <v>4</v>
      </c>
      <c r="L5600" s="4">
        <v>2015</v>
      </c>
      <c r="M5600" t="str">
        <f>INDEX(RoutesPivot[DepAirport],MATCH($C5600,RoutesPivot[[RouteID]:[RouteID]],0))</f>
        <v>ORD</v>
      </c>
      <c r="N5600" t="str">
        <f>INDEX(RoutesPivot[AirportID],MATCH($C5600,RoutesPivot[[RouteID]:[RouteID]],0))</f>
        <v>DEN</v>
      </c>
      <c r="O5600">
        <f>INDEX(RoutesPivot[Distance],MATCH($C5600,RoutesPivot[[RouteID]:[RouteID]],0))</f>
        <v>800</v>
      </c>
      <c r="P5600">
        <f>INDEX(RoutesPivot[ListPrice],MATCH($C5600,RoutesPivot[[RouteID]:[RouteID]],0))</f>
        <v>300</v>
      </c>
      <c r="Q5600" t="str">
        <f>INDEX(AirportPivot[AirportName],MATCH($N5600,AirportPivot[[AirportID]:[AirportID]],0))</f>
        <v>Denver International</v>
      </c>
      <c r="R5600">
        <f>INDEX(AirportPivot[Gates (number of available)],MATCH($N5600,AirportPivot[[AirportID]:[AirportID]],0))</f>
        <v>75</v>
      </c>
    </row>
    <row r="5601" spans="1:18" x14ac:dyDescent="0.25">
      <c r="A5601" s="3" t="s">
        <v>5633</v>
      </c>
      <c r="B5601" s="12">
        <v>42208</v>
      </c>
      <c r="C5601" s="4" t="s">
        <v>11</v>
      </c>
      <c r="D5601" s="4">
        <v>2.9</v>
      </c>
      <c r="E5601" s="4">
        <v>195</v>
      </c>
      <c r="F5601" s="5">
        <v>0.54166666666666663</v>
      </c>
      <c r="G5601" s="6">
        <v>330</v>
      </c>
      <c r="H5601" s="7">
        <v>54450</v>
      </c>
      <c r="I5601" s="7">
        <f>FlightsPivot[[#This Row],[Total Fare]]*10%</f>
        <v>5445</v>
      </c>
      <c r="J5601" s="7">
        <f>FlightsPivot[[#This Row],[Total Fare]]+FlightsPivot[[#This Row],[10% tax ]]</f>
        <v>59895</v>
      </c>
      <c r="K5601" s="4">
        <v>7</v>
      </c>
      <c r="L5601" s="4">
        <v>2015</v>
      </c>
      <c r="M5601" t="str">
        <f>INDEX(RoutesPivot[DepAirport],MATCH($C5601,RoutesPivot[[RouteID]:[RouteID]],0))</f>
        <v>ORD</v>
      </c>
      <c r="N5601" t="str">
        <f>INDEX(RoutesPivot[AirportID],MATCH($C5601,RoutesPivot[[RouteID]:[RouteID]],0))</f>
        <v>BOS</v>
      </c>
      <c r="O5601">
        <f>INDEX(RoutesPivot[Distance],MATCH($C5601,RoutesPivot[[RouteID]:[RouteID]],0))</f>
        <v>730</v>
      </c>
      <c r="P5601">
        <f>INDEX(RoutesPivot[ListPrice],MATCH($C5601,RoutesPivot[[RouteID]:[RouteID]],0))</f>
        <v>300</v>
      </c>
      <c r="Q5601" t="str">
        <f>INDEX(AirportPivot[AirportName],MATCH($N5601,AirportPivot[[AirportID]:[AirportID]],0))</f>
        <v>General Edward Lawrence Logan International</v>
      </c>
      <c r="R5601">
        <f>INDEX(AirportPivot[Gates (number of available)],MATCH($N5601,AirportPivot[[AirportID]:[AirportID]],0))</f>
        <v>63</v>
      </c>
    </row>
    <row r="5602" spans="1:18" x14ac:dyDescent="0.25">
      <c r="A5602" s="3" t="s">
        <v>5634</v>
      </c>
      <c r="B5602" s="12">
        <v>41831</v>
      </c>
      <c r="C5602" s="4" t="s">
        <v>15</v>
      </c>
      <c r="D5602" s="4">
        <v>0.8</v>
      </c>
      <c r="E5602" s="4">
        <v>162</v>
      </c>
      <c r="F5602" s="5">
        <v>0.83333333333333337</v>
      </c>
      <c r="G5602" s="6">
        <v>247.5</v>
      </c>
      <c r="H5602" s="7">
        <v>40837.5</v>
      </c>
      <c r="I5602" s="7">
        <f>FlightsPivot[[#This Row],[Total Fare]]*10%</f>
        <v>4083.75</v>
      </c>
      <c r="J5602" s="7">
        <f>FlightsPivot[[#This Row],[Total Fare]]+FlightsPivot[[#This Row],[10% tax ]]</f>
        <v>44921.25</v>
      </c>
      <c r="K5602" s="4">
        <v>7</v>
      </c>
      <c r="L5602" s="4">
        <v>2014</v>
      </c>
      <c r="M5602" t="str">
        <f>INDEX(RoutesPivot[DepAirport],MATCH($C5602,RoutesPivot[[RouteID]:[RouteID]],0))</f>
        <v>ORD</v>
      </c>
      <c r="N5602" t="str">
        <f>INDEX(RoutesPivot[AirportID],MATCH($C5602,RoutesPivot[[RouteID]:[RouteID]],0))</f>
        <v>EWR</v>
      </c>
      <c r="O5602">
        <f>INDEX(RoutesPivot[Distance],MATCH($C5602,RoutesPivot[[RouteID]:[RouteID]],0))</f>
        <v>600</v>
      </c>
      <c r="P5602">
        <f>INDEX(RoutesPivot[ListPrice],MATCH($C5602,RoutesPivot[[RouteID]:[RouteID]],0))</f>
        <v>225</v>
      </c>
      <c r="Q5602" t="str">
        <f>INDEX(AirportPivot[AirportName],MATCH($N5602,AirportPivot[[AirportID]:[AirportID]],0))</f>
        <v>Newark Liberty International</v>
      </c>
      <c r="R5602">
        <f>INDEX(AirportPivot[Gates (number of available)],MATCH($N5602,AirportPivot[[AirportID]:[AirportID]],0))</f>
        <v>82</v>
      </c>
    </row>
    <row r="5603" spans="1:18" x14ac:dyDescent="0.25">
      <c r="A5603" s="3" t="s">
        <v>5635</v>
      </c>
      <c r="B5603" s="12">
        <v>41929</v>
      </c>
      <c r="C5603" s="4" t="s">
        <v>25</v>
      </c>
      <c r="D5603" s="4">
        <v>2.5</v>
      </c>
      <c r="E5603" s="4">
        <v>147</v>
      </c>
      <c r="F5603" s="5">
        <v>0.3125</v>
      </c>
      <c r="G5603" s="6">
        <v>200</v>
      </c>
      <c r="H5603" s="7">
        <v>37000</v>
      </c>
      <c r="I5603" s="7">
        <f>FlightsPivot[[#This Row],[Total Fare]]*10%</f>
        <v>3700</v>
      </c>
      <c r="J5603" s="7">
        <f>FlightsPivot[[#This Row],[Total Fare]]+FlightsPivot[[#This Row],[10% tax ]]</f>
        <v>40700</v>
      </c>
      <c r="K5603" s="4">
        <v>10</v>
      </c>
      <c r="L5603" s="4">
        <v>2014</v>
      </c>
      <c r="M5603" t="str">
        <f>INDEX(RoutesPivot[DepAirport],MATCH($C5603,RoutesPivot[[RouteID]:[RouteID]],0))</f>
        <v>ORD</v>
      </c>
      <c r="N5603" t="str">
        <f>INDEX(RoutesPivot[AirportID],MATCH($C5603,RoutesPivot[[RouteID]:[RouteID]],0))</f>
        <v>DFW</v>
      </c>
      <c r="O5603">
        <f>INDEX(RoutesPivot[Distance],MATCH($C5603,RoutesPivot[[RouteID]:[RouteID]],0))</f>
        <v>700</v>
      </c>
      <c r="P5603">
        <f>INDEX(RoutesPivot[ListPrice],MATCH($C5603,RoutesPivot[[RouteID]:[RouteID]],0))</f>
        <v>200</v>
      </c>
      <c r="Q5603" t="str">
        <f>INDEX(AirportPivot[AirportName],MATCH($N5603,AirportPivot[[AirportID]:[AirportID]],0))</f>
        <v>Dallas/Fort Worth International</v>
      </c>
      <c r="R5603">
        <f>INDEX(AirportPivot[Gates (number of available)],MATCH($N5603,AirportPivot[[AirportID]:[AirportID]],0))</f>
        <v>130</v>
      </c>
    </row>
    <row r="5604" spans="1:18" x14ac:dyDescent="0.25">
      <c r="A5604" s="3" t="s">
        <v>5636</v>
      </c>
      <c r="B5604" s="12">
        <v>41811</v>
      </c>
      <c r="C5604" s="4" t="s">
        <v>25</v>
      </c>
      <c r="D5604" s="4">
        <v>2.1</v>
      </c>
      <c r="E5604" s="4">
        <v>1</v>
      </c>
      <c r="F5604" s="5">
        <v>0.5</v>
      </c>
      <c r="G5604" s="6">
        <v>220</v>
      </c>
      <c r="H5604" s="7">
        <v>40700</v>
      </c>
      <c r="I5604" s="7">
        <f>FlightsPivot[[#This Row],[Total Fare]]*10%</f>
        <v>4070</v>
      </c>
      <c r="J5604" s="7">
        <f>FlightsPivot[[#This Row],[Total Fare]]+FlightsPivot[[#This Row],[10% tax ]]</f>
        <v>44770</v>
      </c>
      <c r="K5604" s="4">
        <v>6</v>
      </c>
      <c r="L5604" s="4">
        <v>2014</v>
      </c>
      <c r="M5604" t="str">
        <f>INDEX(RoutesPivot[DepAirport],MATCH($C5604,RoutesPivot[[RouteID]:[RouteID]],0))</f>
        <v>ORD</v>
      </c>
      <c r="N5604" t="str">
        <f>INDEX(RoutesPivot[AirportID],MATCH($C5604,RoutesPivot[[RouteID]:[RouteID]],0))</f>
        <v>DFW</v>
      </c>
      <c r="O5604">
        <f>INDEX(RoutesPivot[Distance],MATCH($C5604,RoutesPivot[[RouteID]:[RouteID]],0))</f>
        <v>700</v>
      </c>
      <c r="P5604">
        <f>INDEX(RoutesPivot[ListPrice],MATCH($C5604,RoutesPivot[[RouteID]:[RouteID]],0))</f>
        <v>200</v>
      </c>
      <c r="Q5604" t="str">
        <f>INDEX(AirportPivot[AirportName],MATCH($N5604,AirportPivot[[AirportID]:[AirportID]],0))</f>
        <v>Dallas/Fort Worth International</v>
      </c>
      <c r="R5604">
        <f>INDEX(AirportPivot[Gates (number of available)],MATCH($N5604,AirportPivot[[AirportID]:[AirportID]],0))</f>
        <v>130</v>
      </c>
    </row>
    <row r="5605" spans="1:18" x14ac:dyDescent="0.25">
      <c r="A5605" s="3" t="s">
        <v>5637</v>
      </c>
      <c r="B5605" s="12">
        <v>41771</v>
      </c>
      <c r="C5605" s="4" t="s">
        <v>19</v>
      </c>
      <c r="D5605" s="4">
        <v>1.2</v>
      </c>
      <c r="E5605" s="4">
        <v>120</v>
      </c>
      <c r="F5605" s="5">
        <v>0.75</v>
      </c>
      <c r="G5605" s="6">
        <v>200</v>
      </c>
      <c r="H5605" s="7">
        <v>37000</v>
      </c>
      <c r="I5605" s="7">
        <f>FlightsPivot[[#This Row],[Total Fare]]*10%</f>
        <v>3700</v>
      </c>
      <c r="J5605" s="7">
        <f>FlightsPivot[[#This Row],[Total Fare]]+FlightsPivot[[#This Row],[10% tax ]]</f>
        <v>40700</v>
      </c>
      <c r="K5605" s="4">
        <v>5</v>
      </c>
      <c r="L5605" s="4">
        <v>2014</v>
      </c>
      <c r="M5605" t="str">
        <f>INDEX(RoutesPivot[DepAirport],MATCH($C5605,RoutesPivot[[RouteID]:[RouteID]],0))</f>
        <v>ORD</v>
      </c>
      <c r="N5605" t="str">
        <f>INDEX(RoutesPivot[AirportID],MATCH($C5605,RoutesPivot[[RouteID]:[RouteID]],0))</f>
        <v>IAH</v>
      </c>
      <c r="O5605">
        <f>INDEX(RoutesPivot[Distance],MATCH($C5605,RoutesPivot[[RouteID]:[RouteID]],0))</f>
        <v>800</v>
      </c>
      <c r="P5605">
        <f>INDEX(RoutesPivot[ListPrice],MATCH($C5605,RoutesPivot[[RouteID]:[RouteID]],0))</f>
        <v>200</v>
      </c>
      <c r="Q5605" t="str">
        <f>INDEX(AirportPivot[AirportName],MATCH($N5605,AirportPivot[[AirportID]:[AirportID]],0))</f>
        <v>George Bush Intercontinental/Houston</v>
      </c>
      <c r="R5605">
        <f>INDEX(AirportPivot[Gates (number of available)],MATCH($N5605,AirportPivot[[AirportID]:[AirportID]],0))</f>
        <v>80</v>
      </c>
    </row>
    <row r="5606" spans="1:18" x14ac:dyDescent="0.25">
      <c r="A5606" s="3" t="s">
        <v>5638</v>
      </c>
      <c r="B5606" s="12">
        <v>42279</v>
      </c>
      <c r="C5606" s="4" t="s">
        <v>15</v>
      </c>
      <c r="D5606" s="4">
        <v>2.2999999999999998</v>
      </c>
      <c r="E5606" s="4">
        <v>57</v>
      </c>
      <c r="F5606" s="5">
        <v>0.33333333333333331</v>
      </c>
      <c r="G5606" s="6">
        <v>225</v>
      </c>
      <c r="H5606" s="7">
        <v>37125</v>
      </c>
      <c r="I5606" s="7">
        <f>FlightsPivot[[#This Row],[Total Fare]]*10%</f>
        <v>3712.5</v>
      </c>
      <c r="J5606" s="7">
        <f>FlightsPivot[[#This Row],[Total Fare]]+FlightsPivot[[#This Row],[10% tax ]]</f>
        <v>40837.5</v>
      </c>
      <c r="K5606" s="4">
        <v>10</v>
      </c>
      <c r="L5606" s="4">
        <v>2015</v>
      </c>
      <c r="M5606" t="str">
        <f>INDEX(RoutesPivot[DepAirport],MATCH($C5606,RoutesPivot[[RouteID]:[RouteID]],0))</f>
        <v>ORD</v>
      </c>
      <c r="N5606" t="str">
        <f>INDEX(RoutesPivot[AirportID],MATCH($C5606,RoutesPivot[[RouteID]:[RouteID]],0))</f>
        <v>EWR</v>
      </c>
      <c r="O5606">
        <f>INDEX(RoutesPivot[Distance],MATCH($C5606,RoutesPivot[[RouteID]:[RouteID]],0))</f>
        <v>600</v>
      </c>
      <c r="P5606">
        <f>INDEX(RoutesPivot[ListPrice],MATCH($C5606,RoutesPivot[[RouteID]:[RouteID]],0))</f>
        <v>225</v>
      </c>
      <c r="Q5606" t="str">
        <f>INDEX(AirportPivot[AirportName],MATCH($N5606,AirportPivot[[AirportID]:[AirportID]],0))</f>
        <v>Newark Liberty International</v>
      </c>
      <c r="R5606">
        <f>INDEX(AirportPivot[Gates (number of available)],MATCH($N5606,AirportPivot[[AirportID]:[AirportID]],0))</f>
        <v>82</v>
      </c>
    </row>
    <row r="5607" spans="1:18" x14ac:dyDescent="0.25">
      <c r="A5607" s="3" t="s">
        <v>5639</v>
      </c>
      <c r="B5607" s="12">
        <v>42166</v>
      </c>
      <c r="C5607" s="4" t="s">
        <v>17</v>
      </c>
      <c r="D5607" s="4">
        <v>4.5</v>
      </c>
      <c r="E5607" s="4">
        <v>90</v>
      </c>
      <c r="F5607" s="5">
        <v>0.83333333333333337</v>
      </c>
      <c r="G5607" s="6">
        <v>385</v>
      </c>
      <c r="H5607" s="7">
        <v>69685</v>
      </c>
      <c r="I5607" s="7">
        <f>FlightsPivot[[#This Row],[Total Fare]]*10%</f>
        <v>6968.5</v>
      </c>
      <c r="J5607" s="7">
        <f>FlightsPivot[[#This Row],[Total Fare]]+FlightsPivot[[#This Row],[10% tax ]]</f>
        <v>76653.5</v>
      </c>
      <c r="K5607" s="4">
        <v>6</v>
      </c>
      <c r="L5607" s="4">
        <v>2015</v>
      </c>
      <c r="M5607" t="str">
        <f>INDEX(RoutesPivot[DepAirport],MATCH($C5607,RoutesPivot[[RouteID]:[RouteID]],0))</f>
        <v>ORD</v>
      </c>
      <c r="N5607" t="str">
        <f>INDEX(RoutesPivot[AirportID],MATCH($C5607,RoutesPivot[[RouteID]:[RouteID]],0))</f>
        <v>LAX</v>
      </c>
      <c r="O5607">
        <f>INDEX(RoutesPivot[Distance],MATCH($C5607,RoutesPivot[[RouteID]:[RouteID]],0))</f>
        <v>1518</v>
      </c>
      <c r="P5607">
        <f>INDEX(RoutesPivot[ListPrice],MATCH($C5607,RoutesPivot[[RouteID]:[RouteID]],0))</f>
        <v>350</v>
      </c>
      <c r="Q5607" t="str">
        <f>INDEX(AirportPivot[AirportName],MATCH($N5607,AirportPivot[[AirportID]:[AirportID]],0))</f>
        <v>Los Angeles International</v>
      </c>
      <c r="R5607">
        <f>INDEX(AirportPivot[Gates (number of available)],MATCH($N5607,AirportPivot[[AirportID]:[AirportID]],0))</f>
        <v>86</v>
      </c>
    </row>
    <row r="5608" spans="1:18" x14ac:dyDescent="0.25">
      <c r="A5608" s="3" t="s">
        <v>5640</v>
      </c>
      <c r="B5608" s="12">
        <v>41917</v>
      </c>
      <c r="C5608" s="4" t="s">
        <v>83</v>
      </c>
      <c r="D5608" s="4">
        <v>1.6</v>
      </c>
      <c r="E5608" s="4">
        <v>114</v>
      </c>
      <c r="F5608" s="5">
        <v>0.29166666666666669</v>
      </c>
      <c r="G5608" s="6">
        <v>240</v>
      </c>
      <c r="H5608" s="7">
        <v>44400</v>
      </c>
      <c r="I5608" s="7">
        <f>FlightsPivot[[#This Row],[Total Fare]]*10%</f>
        <v>4440</v>
      </c>
      <c r="J5608" s="7">
        <f>FlightsPivot[[#This Row],[Total Fare]]+FlightsPivot[[#This Row],[10% tax ]]</f>
        <v>48840</v>
      </c>
      <c r="K5608" s="4">
        <v>10</v>
      </c>
      <c r="L5608" s="4">
        <v>2014</v>
      </c>
      <c r="M5608" t="str">
        <f>INDEX(RoutesPivot[DepAirport],MATCH($C5608,RoutesPivot[[RouteID]:[RouteID]],0))</f>
        <v>ORD</v>
      </c>
      <c r="N5608" t="str">
        <f>INDEX(RoutesPivot[AirportID],MATCH($C5608,RoutesPivot[[RouteID]:[RouteID]],0))</f>
        <v>BWI</v>
      </c>
      <c r="O5608">
        <f>INDEX(RoutesPivot[Distance],MATCH($C5608,RoutesPivot[[RouteID]:[RouteID]],0))</f>
        <v>520</v>
      </c>
      <c r="P5608">
        <f>INDEX(RoutesPivot[ListPrice],MATCH($C5608,RoutesPivot[[RouteID]:[RouteID]],0))</f>
        <v>240</v>
      </c>
      <c r="Q5608" t="str">
        <f>INDEX(AirportPivot[AirportName],MATCH($N5608,AirportPivot[[AirportID]:[AirportID]],0))</f>
        <v>Baltimore/Washington International Thurgood Marshall</v>
      </c>
      <c r="R5608">
        <f>INDEX(AirportPivot[Gates (number of available)],MATCH($N5608,AirportPivot[[AirportID]:[AirportID]],0))</f>
        <v>58</v>
      </c>
    </row>
    <row r="5609" spans="1:18" x14ac:dyDescent="0.25">
      <c r="A5609" s="3" t="s">
        <v>5641</v>
      </c>
      <c r="B5609" s="12">
        <v>42314</v>
      </c>
      <c r="C5609" s="4" t="s">
        <v>25</v>
      </c>
      <c r="D5609" s="4">
        <v>1.5</v>
      </c>
      <c r="E5609" s="4">
        <v>27</v>
      </c>
      <c r="F5609" s="5">
        <v>0.875</v>
      </c>
      <c r="G5609" s="6">
        <v>200</v>
      </c>
      <c r="H5609" s="7">
        <v>37000</v>
      </c>
      <c r="I5609" s="7">
        <f>FlightsPivot[[#This Row],[Total Fare]]*10%</f>
        <v>3700</v>
      </c>
      <c r="J5609" s="7">
        <f>FlightsPivot[[#This Row],[Total Fare]]+FlightsPivot[[#This Row],[10% tax ]]</f>
        <v>40700</v>
      </c>
      <c r="K5609" s="4">
        <v>11</v>
      </c>
      <c r="L5609" s="4">
        <v>2015</v>
      </c>
      <c r="M5609" t="str">
        <f>INDEX(RoutesPivot[DepAirport],MATCH($C5609,RoutesPivot[[RouteID]:[RouteID]],0))</f>
        <v>ORD</v>
      </c>
      <c r="N5609" t="str">
        <f>INDEX(RoutesPivot[AirportID],MATCH($C5609,RoutesPivot[[RouteID]:[RouteID]],0))</f>
        <v>DFW</v>
      </c>
      <c r="O5609">
        <f>INDEX(RoutesPivot[Distance],MATCH($C5609,RoutesPivot[[RouteID]:[RouteID]],0))</f>
        <v>700</v>
      </c>
      <c r="P5609">
        <f>INDEX(RoutesPivot[ListPrice],MATCH($C5609,RoutesPivot[[RouteID]:[RouteID]],0))</f>
        <v>200</v>
      </c>
      <c r="Q5609" t="str">
        <f>INDEX(AirportPivot[AirportName],MATCH($N5609,AirportPivot[[AirportID]:[AirportID]],0))</f>
        <v>Dallas/Fort Worth International</v>
      </c>
      <c r="R5609">
        <f>INDEX(AirportPivot[Gates (number of available)],MATCH($N5609,AirportPivot[[AirportID]:[AirportID]],0))</f>
        <v>130</v>
      </c>
    </row>
    <row r="5610" spans="1:18" x14ac:dyDescent="0.25">
      <c r="A5610" s="3" t="s">
        <v>5642</v>
      </c>
      <c r="B5610" s="12">
        <v>42290</v>
      </c>
      <c r="C5610" s="4" t="s">
        <v>21</v>
      </c>
      <c r="D5610" s="4">
        <v>3.8</v>
      </c>
      <c r="E5610" s="4">
        <v>169</v>
      </c>
      <c r="F5610" s="5">
        <v>0.625</v>
      </c>
      <c r="G5610" s="6">
        <v>125</v>
      </c>
      <c r="H5610" s="7">
        <v>20625</v>
      </c>
      <c r="I5610" s="7">
        <f>FlightsPivot[[#This Row],[Total Fare]]*10%</f>
        <v>2062.5</v>
      </c>
      <c r="J5610" s="7">
        <f>FlightsPivot[[#This Row],[Total Fare]]+FlightsPivot[[#This Row],[10% tax ]]</f>
        <v>22687.5</v>
      </c>
      <c r="K5610" s="4">
        <v>10</v>
      </c>
      <c r="L5610" s="4">
        <v>2015</v>
      </c>
      <c r="M5610" t="str">
        <f>INDEX(RoutesPivot[DepAirport],MATCH($C5610,RoutesPivot[[RouteID]:[RouteID]],0))</f>
        <v>ORD</v>
      </c>
      <c r="N5610" t="str">
        <f>INDEX(RoutesPivot[AirportID],MATCH($C5610,RoutesPivot[[RouteID]:[RouteID]],0))</f>
        <v>CLT</v>
      </c>
      <c r="O5610">
        <f>INDEX(RoutesPivot[Distance],MATCH($C5610,RoutesPivot[[RouteID]:[RouteID]],0))</f>
        <v>700</v>
      </c>
      <c r="P5610">
        <f>INDEX(RoutesPivot[ListPrice],MATCH($C5610,RoutesPivot[[RouteID]:[RouteID]],0))</f>
        <v>125</v>
      </c>
      <c r="Q5610" t="str">
        <f>INDEX(AirportPivot[AirportName],MATCH($N5610,AirportPivot[[AirportID]:[AirportID]],0))</f>
        <v>Charlotte/Douglas International</v>
      </c>
      <c r="R5610">
        <f>INDEX(AirportPivot[Gates (number of available)],MATCH($N5610,AirportPivot[[AirportID]:[AirportID]],0))</f>
        <v>65</v>
      </c>
    </row>
    <row r="5611" spans="1:18" x14ac:dyDescent="0.25">
      <c r="A5611" s="3" t="s">
        <v>5643</v>
      </c>
      <c r="B5611" s="12">
        <v>42277</v>
      </c>
      <c r="C5611" s="4" t="s">
        <v>33</v>
      </c>
      <c r="D5611" s="4">
        <v>1.6</v>
      </c>
      <c r="E5611" s="4">
        <v>142</v>
      </c>
      <c r="F5611" s="5">
        <v>0.75</v>
      </c>
      <c r="G5611" s="6">
        <v>375</v>
      </c>
      <c r="H5611" s="7">
        <v>69375</v>
      </c>
      <c r="I5611" s="7">
        <f>FlightsPivot[[#This Row],[Total Fare]]*10%</f>
        <v>6937.5</v>
      </c>
      <c r="J5611" s="7">
        <f>FlightsPivot[[#This Row],[Total Fare]]+FlightsPivot[[#This Row],[10% tax ]]</f>
        <v>76312.5</v>
      </c>
      <c r="K5611" s="4">
        <v>9</v>
      </c>
      <c r="L5611" s="4">
        <v>2015</v>
      </c>
      <c r="M5611" t="str">
        <f>INDEX(RoutesPivot[DepAirport],MATCH($C5611,RoutesPivot[[RouteID]:[RouteID]],0))</f>
        <v>ORD</v>
      </c>
      <c r="N5611" t="str">
        <f>INDEX(RoutesPivot[AirportID],MATCH($C5611,RoutesPivot[[RouteID]:[RouteID]],0))</f>
        <v>SFO</v>
      </c>
      <c r="O5611">
        <f>INDEX(RoutesPivot[Distance],MATCH($C5611,RoutesPivot[[RouteID]:[RouteID]],0))</f>
        <v>1600</v>
      </c>
      <c r="P5611">
        <f>INDEX(RoutesPivot[ListPrice],MATCH($C5611,RoutesPivot[[RouteID]:[RouteID]],0))</f>
        <v>375</v>
      </c>
      <c r="Q5611" t="str">
        <f>INDEX(AirportPivot[AirportName],MATCH($N5611,AirportPivot[[AirportID]:[AirportID]],0))</f>
        <v>San Francisco International</v>
      </c>
      <c r="R5611">
        <f>INDEX(AirportPivot[Gates (number of available)],MATCH($N5611,AirportPivot[[AirportID]:[AirportID]],0))</f>
        <v>70</v>
      </c>
    </row>
    <row r="5612" spans="1:18" x14ac:dyDescent="0.25">
      <c r="A5612" s="3" t="s">
        <v>5644</v>
      </c>
      <c r="B5612" s="12">
        <v>42337</v>
      </c>
      <c r="C5612" s="4" t="s">
        <v>98</v>
      </c>
      <c r="D5612" s="4">
        <v>5.4</v>
      </c>
      <c r="E5612" s="4">
        <v>200</v>
      </c>
      <c r="F5612" s="5">
        <v>0.83333333333333337</v>
      </c>
      <c r="G5612" s="6">
        <v>412.5</v>
      </c>
      <c r="H5612" s="7">
        <v>68062.5</v>
      </c>
      <c r="I5612" s="7">
        <f>FlightsPivot[[#This Row],[Total Fare]]*10%</f>
        <v>6806.25</v>
      </c>
      <c r="J5612" s="7">
        <f>FlightsPivot[[#This Row],[Total Fare]]+FlightsPivot[[#This Row],[10% tax ]]</f>
        <v>74868.75</v>
      </c>
      <c r="K5612" s="4">
        <v>11</v>
      </c>
      <c r="L5612" s="4">
        <v>2015</v>
      </c>
      <c r="M5612" t="str">
        <f>INDEX(RoutesPivot[DepAirport],MATCH($C5612,RoutesPivot[[RouteID]:[RouteID]],0))</f>
        <v>ORD</v>
      </c>
      <c r="N5612" t="str">
        <f>INDEX(RoutesPivot[AirportID],MATCH($C5612,RoutesPivot[[RouteID]:[RouteID]],0))</f>
        <v>PHL</v>
      </c>
      <c r="O5612">
        <f>INDEX(RoutesPivot[Distance],MATCH($C5612,RoutesPivot[[RouteID]:[RouteID]],0))</f>
        <v>580</v>
      </c>
      <c r="P5612">
        <f>INDEX(RoutesPivot[ListPrice],MATCH($C5612,RoutesPivot[[RouteID]:[RouteID]],0))</f>
        <v>275</v>
      </c>
      <c r="Q5612" t="str">
        <f>INDEX(AirportPivot[AirportName],MATCH($N5612,AirportPivot[[AirportID]:[AirportID]],0))</f>
        <v>Philadelphia International</v>
      </c>
      <c r="R5612">
        <f>INDEX(AirportPivot[Gates (number of available)],MATCH($N5612,AirportPivot[[AirportID]:[AirportID]],0))</f>
        <v>89</v>
      </c>
    </row>
    <row r="5613" spans="1:18" x14ac:dyDescent="0.25">
      <c r="A5613" s="3" t="s">
        <v>5645</v>
      </c>
      <c r="B5613" s="12">
        <v>42360</v>
      </c>
      <c r="C5613" s="4" t="s">
        <v>70</v>
      </c>
      <c r="D5613" s="4">
        <v>3.7</v>
      </c>
      <c r="E5613" s="4">
        <v>47</v>
      </c>
      <c r="F5613" s="5">
        <v>0.875</v>
      </c>
      <c r="G5613" s="6">
        <v>385</v>
      </c>
      <c r="H5613" s="7">
        <v>63525</v>
      </c>
      <c r="I5613" s="7">
        <f>FlightsPivot[[#This Row],[Total Fare]]*10%</f>
        <v>6352.5</v>
      </c>
      <c r="J5613" s="7">
        <f>FlightsPivot[[#This Row],[Total Fare]]+FlightsPivot[[#This Row],[10% tax ]]</f>
        <v>69877.5</v>
      </c>
      <c r="K5613" s="4">
        <v>12</v>
      </c>
      <c r="L5613" s="4">
        <v>2015</v>
      </c>
      <c r="M5613" t="str">
        <f>INDEX(RoutesPivot[DepAirport],MATCH($C5613,RoutesPivot[[RouteID]:[RouteID]],0))</f>
        <v>ORD</v>
      </c>
      <c r="N5613" t="str">
        <f>INDEX(RoutesPivot[AirportID],MATCH($C5613,RoutesPivot[[RouteID]:[RouteID]],0))</f>
        <v>LAS</v>
      </c>
      <c r="O5613">
        <f>INDEX(RoutesPivot[Distance],MATCH($C5613,RoutesPivot[[RouteID]:[RouteID]],0))</f>
        <v>1100</v>
      </c>
      <c r="P5613">
        <f>INDEX(RoutesPivot[ListPrice],MATCH($C5613,RoutesPivot[[RouteID]:[RouteID]],0))</f>
        <v>275</v>
      </c>
      <c r="Q5613" t="str">
        <f>INDEX(AirportPivot[AirportName],MATCH($N5613,AirportPivot[[AirportID]:[AirportID]],0))</f>
        <v>McCarran International</v>
      </c>
      <c r="R5613">
        <f>INDEX(AirportPivot[Gates (number of available)],MATCH($N5613,AirportPivot[[AirportID]:[AirportID]],0))</f>
        <v>68</v>
      </c>
    </row>
    <row r="5614" spans="1:18" x14ac:dyDescent="0.25">
      <c r="A5614" s="3" t="s">
        <v>5646</v>
      </c>
      <c r="B5614" s="12">
        <v>41968</v>
      </c>
      <c r="C5614" s="4" t="s">
        <v>30</v>
      </c>
      <c r="D5614" s="4">
        <v>5.0999999999999996</v>
      </c>
      <c r="E5614" s="4">
        <v>112</v>
      </c>
      <c r="F5614" s="5">
        <v>0.79166666666666663</v>
      </c>
      <c r="G5614" s="6">
        <v>375</v>
      </c>
      <c r="H5614" s="7">
        <v>69375</v>
      </c>
      <c r="I5614" s="7">
        <f>FlightsPivot[[#This Row],[Total Fare]]*10%</f>
        <v>6937.5</v>
      </c>
      <c r="J5614" s="7">
        <f>FlightsPivot[[#This Row],[Total Fare]]+FlightsPivot[[#This Row],[10% tax ]]</f>
        <v>76312.5</v>
      </c>
      <c r="K5614" s="4">
        <v>11</v>
      </c>
      <c r="L5614" s="4">
        <v>2014</v>
      </c>
      <c r="M5614" t="str">
        <f>INDEX(RoutesPivot[DepAirport],MATCH($C5614,RoutesPivot[[RouteID]:[RouteID]],0))</f>
        <v>ORD</v>
      </c>
      <c r="N5614" t="str">
        <f>INDEX(RoutesPivot[AirportID],MATCH($C5614,RoutesPivot[[RouteID]:[RouteID]],0))</f>
        <v>MCO</v>
      </c>
      <c r="O5614">
        <f>INDEX(RoutesPivot[Distance],MATCH($C5614,RoutesPivot[[RouteID]:[RouteID]],0))</f>
        <v>850</v>
      </c>
      <c r="P5614">
        <f>INDEX(RoutesPivot[ListPrice],MATCH($C5614,RoutesPivot[[RouteID]:[RouteID]],0))</f>
        <v>250</v>
      </c>
      <c r="Q5614" t="str">
        <f>INDEX(AirportPivot[AirportName],MATCH($N5614,AirportPivot[[AirportID]:[AirportID]],0))</f>
        <v>Orlando International</v>
      </c>
      <c r="R5614">
        <f>INDEX(AirportPivot[Gates (number of available)],MATCH($N5614,AirportPivot[[AirportID]:[AirportID]],0))</f>
        <v>67</v>
      </c>
    </row>
    <row r="5615" spans="1:18" x14ac:dyDescent="0.25">
      <c r="A5615" s="3" t="s">
        <v>5647</v>
      </c>
      <c r="B5615" s="12">
        <v>42199</v>
      </c>
      <c r="C5615" s="4" t="s">
        <v>33</v>
      </c>
      <c r="D5615" s="4">
        <v>0.8</v>
      </c>
      <c r="E5615" s="4">
        <v>47</v>
      </c>
      <c r="F5615" s="5">
        <v>0.45833333333333331</v>
      </c>
      <c r="G5615" s="6">
        <v>412.5</v>
      </c>
      <c r="H5615" s="7">
        <v>68062.5</v>
      </c>
      <c r="I5615" s="7">
        <f>FlightsPivot[[#This Row],[Total Fare]]*10%</f>
        <v>6806.25</v>
      </c>
      <c r="J5615" s="7">
        <f>FlightsPivot[[#This Row],[Total Fare]]+FlightsPivot[[#This Row],[10% tax ]]</f>
        <v>74868.75</v>
      </c>
      <c r="K5615" s="4">
        <v>7</v>
      </c>
      <c r="L5615" s="4">
        <v>2015</v>
      </c>
      <c r="M5615" t="str">
        <f>INDEX(RoutesPivot[DepAirport],MATCH($C5615,RoutesPivot[[RouteID]:[RouteID]],0))</f>
        <v>ORD</v>
      </c>
      <c r="N5615" t="str">
        <f>INDEX(RoutesPivot[AirportID],MATCH($C5615,RoutesPivot[[RouteID]:[RouteID]],0))</f>
        <v>SFO</v>
      </c>
      <c r="O5615">
        <f>INDEX(RoutesPivot[Distance],MATCH($C5615,RoutesPivot[[RouteID]:[RouteID]],0))</f>
        <v>1600</v>
      </c>
      <c r="P5615">
        <f>INDEX(RoutesPivot[ListPrice],MATCH($C5615,RoutesPivot[[RouteID]:[RouteID]],0))</f>
        <v>375</v>
      </c>
      <c r="Q5615" t="str">
        <f>INDEX(AirportPivot[AirportName],MATCH($N5615,AirportPivot[[AirportID]:[AirportID]],0))</f>
        <v>San Francisco International</v>
      </c>
      <c r="R5615">
        <f>INDEX(AirportPivot[Gates (number of available)],MATCH($N5615,AirportPivot[[AirportID]:[AirportID]],0))</f>
        <v>70</v>
      </c>
    </row>
    <row r="5616" spans="1:18" x14ac:dyDescent="0.25">
      <c r="A5616" s="3" t="s">
        <v>5648</v>
      </c>
      <c r="B5616" s="12">
        <v>42109</v>
      </c>
      <c r="C5616" s="4" t="s">
        <v>53</v>
      </c>
      <c r="D5616" s="4">
        <v>1.9</v>
      </c>
      <c r="E5616" s="4">
        <v>10</v>
      </c>
      <c r="F5616" s="5">
        <v>0.75</v>
      </c>
      <c r="G5616" s="6">
        <v>300</v>
      </c>
      <c r="H5616" s="7">
        <v>55500</v>
      </c>
      <c r="I5616" s="7">
        <f>FlightsPivot[[#This Row],[Total Fare]]*10%</f>
        <v>5550</v>
      </c>
      <c r="J5616" s="7">
        <f>FlightsPivot[[#This Row],[Total Fare]]+FlightsPivot[[#This Row],[10% tax ]]</f>
        <v>61050</v>
      </c>
      <c r="K5616" s="4">
        <v>4</v>
      </c>
      <c r="L5616" s="4">
        <v>2015</v>
      </c>
      <c r="M5616" t="str">
        <f>INDEX(RoutesPivot[DepAirport],MATCH($C5616,RoutesPivot[[RouteID]:[RouteID]],0))</f>
        <v>ORD</v>
      </c>
      <c r="N5616" t="str">
        <f>INDEX(RoutesPivot[AirportID],MATCH($C5616,RoutesPivot[[RouteID]:[RouteID]],0))</f>
        <v>FLL</v>
      </c>
      <c r="O5616">
        <f>INDEX(RoutesPivot[Distance],MATCH($C5616,RoutesPivot[[RouteID]:[RouteID]],0))</f>
        <v>940</v>
      </c>
      <c r="P5616">
        <f>INDEX(RoutesPivot[ListPrice],MATCH($C5616,RoutesPivot[[RouteID]:[RouteID]],0))</f>
        <v>300</v>
      </c>
      <c r="Q5616" t="str">
        <f>INDEX(AirportPivot[AirportName],MATCH($N5616,AirportPivot[[AirportID]:[AirportID]],0))</f>
        <v>Fort Lauderdale/Hollywood International</v>
      </c>
      <c r="R5616">
        <f>INDEX(AirportPivot[Gates (number of available)],MATCH($N5616,AirportPivot[[AirportID]:[AirportID]],0))</f>
        <v>55</v>
      </c>
    </row>
    <row r="5617" spans="1:18" x14ac:dyDescent="0.25">
      <c r="A5617" s="3" t="s">
        <v>5649</v>
      </c>
      <c r="B5617" s="12">
        <v>41861</v>
      </c>
      <c r="C5617" s="4" t="s">
        <v>40</v>
      </c>
      <c r="D5617" s="4">
        <v>2.7</v>
      </c>
      <c r="E5617" s="4">
        <v>109</v>
      </c>
      <c r="F5617" s="5">
        <v>0.39583333333333331</v>
      </c>
      <c r="G5617" s="6">
        <v>126.5</v>
      </c>
      <c r="H5617" s="7">
        <v>23402.5</v>
      </c>
      <c r="I5617" s="7">
        <f>FlightsPivot[[#This Row],[Total Fare]]*10%</f>
        <v>2340.25</v>
      </c>
      <c r="J5617" s="7">
        <f>FlightsPivot[[#This Row],[Total Fare]]+FlightsPivot[[#This Row],[10% tax ]]</f>
        <v>25742.75</v>
      </c>
      <c r="K5617" s="4">
        <v>8</v>
      </c>
      <c r="L5617" s="4">
        <v>2014</v>
      </c>
      <c r="M5617" t="str">
        <f>INDEX(RoutesPivot[DepAirport],MATCH($C5617,RoutesPivot[[RouteID]:[RouteID]],0))</f>
        <v>ORD</v>
      </c>
      <c r="N5617" t="str">
        <f>INDEX(RoutesPivot[AirportID],MATCH($C5617,RoutesPivot[[RouteID]:[RouteID]],0))</f>
        <v>MSP</v>
      </c>
      <c r="O5617">
        <f>INDEX(RoutesPivot[Distance],MATCH($C5617,RoutesPivot[[RouteID]:[RouteID]],0))</f>
        <v>300</v>
      </c>
      <c r="P5617">
        <f>INDEX(RoutesPivot[ListPrice],MATCH($C5617,RoutesPivot[[RouteID]:[RouteID]],0))</f>
        <v>115</v>
      </c>
      <c r="Q5617" t="str">
        <f>INDEX(AirportPivot[AirportName],MATCH($N5617,AirportPivot[[AirportID]:[AirportID]],0))</f>
        <v>Minneapolis-St Paul International/Wold-Chamberlain</v>
      </c>
      <c r="R5617">
        <f>INDEX(AirportPivot[Gates (number of available)],MATCH($N5617,AirportPivot[[AirportID]:[AirportID]],0))</f>
        <v>65</v>
      </c>
    </row>
    <row r="5618" spans="1:18" x14ac:dyDescent="0.25">
      <c r="A5618" s="3" t="s">
        <v>5650</v>
      </c>
      <c r="B5618" s="12">
        <v>41923</v>
      </c>
      <c r="C5618" s="4" t="s">
        <v>33</v>
      </c>
      <c r="D5618" s="4">
        <v>0.6</v>
      </c>
      <c r="E5618" s="4">
        <v>159</v>
      </c>
      <c r="F5618" s="5">
        <v>0.70833333333333337</v>
      </c>
      <c r="G5618" s="6">
        <v>375</v>
      </c>
      <c r="H5618" s="7">
        <v>61875</v>
      </c>
      <c r="I5618" s="7">
        <f>FlightsPivot[[#This Row],[Total Fare]]*10%</f>
        <v>6187.5</v>
      </c>
      <c r="J5618" s="7">
        <f>FlightsPivot[[#This Row],[Total Fare]]+FlightsPivot[[#This Row],[10% tax ]]</f>
        <v>68062.5</v>
      </c>
      <c r="K5618" s="4">
        <v>10</v>
      </c>
      <c r="L5618" s="4">
        <v>2014</v>
      </c>
      <c r="M5618" t="str">
        <f>INDEX(RoutesPivot[DepAirport],MATCH($C5618,RoutesPivot[[RouteID]:[RouteID]],0))</f>
        <v>ORD</v>
      </c>
      <c r="N5618" t="str">
        <f>INDEX(RoutesPivot[AirportID],MATCH($C5618,RoutesPivot[[RouteID]:[RouteID]],0))</f>
        <v>SFO</v>
      </c>
      <c r="O5618">
        <f>INDEX(RoutesPivot[Distance],MATCH($C5618,RoutesPivot[[RouteID]:[RouteID]],0))</f>
        <v>1600</v>
      </c>
      <c r="P5618">
        <f>INDEX(RoutesPivot[ListPrice],MATCH($C5618,RoutesPivot[[RouteID]:[RouteID]],0))</f>
        <v>375</v>
      </c>
      <c r="Q5618" t="str">
        <f>INDEX(AirportPivot[AirportName],MATCH($N5618,AirportPivot[[AirportID]:[AirportID]],0))</f>
        <v>San Francisco International</v>
      </c>
      <c r="R5618">
        <f>INDEX(AirportPivot[Gates (number of available)],MATCH($N5618,AirportPivot[[AirportID]:[AirportID]],0))</f>
        <v>70</v>
      </c>
    </row>
    <row r="5619" spans="1:18" x14ac:dyDescent="0.25">
      <c r="A5619" s="3" t="s">
        <v>5651</v>
      </c>
      <c r="B5619" s="12">
        <v>41855</v>
      </c>
      <c r="C5619" s="4" t="s">
        <v>19</v>
      </c>
      <c r="D5619" s="4">
        <v>2.9</v>
      </c>
      <c r="E5619" s="4">
        <v>103</v>
      </c>
      <c r="F5619" s="5">
        <v>0.54166666666666663</v>
      </c>
      <c r="G5619" s="6">
        <v>220</v>
      </c>
      <c r="H5619" s="7">
        <v>40700</v>
      </c>
      <c r="I5619" s="7">
        <f>FlightsPivot[[#This Row],[Total Fare]]*10%</f>
        <v>4070</v>
      </c>
      <c r="J5619" s="7">
        <f>FlightsPivot[[#This Row],[Total Fare]]+FlightsPivot[[#This Row],[10% tax ]]</f>
        <v>44770</v>
      </c>
      <c r="K5619" s="4">
        <v>8</v>
      </c>
      <c r="L5619" s="4">
        <v>2014</v>
      </c>
      <c r="M5619" t="str">
        <f>INDEX(RoutesPivot[DepAirport],MATCH($C5619,RoutesPivot[[RouteID]:[RouteID]],0))</f>
        <v>ORD</v>
      </c>
      <c r="N5619" t="str">
        <f>INDEX(RoutesPivot[AirportID],MATCH($C5619,RoutesPivot[[RouteID]:[RouteID]],0))</f>
        <v>IAH</v>
      </c>
      <c r="O5619">
        <f>INDEX(RoutesPivot[Distance],MATCH($C5619,RoutesPivot[[RouteID]:[RouteID]],0))</f>
        <v>800</v>
      </c>
      <c r="P5619">
        <f>INDEX(RoutesPivot[ListPrice],MATCH($C5619,RoutesPivot[[RouteID]:[RouteID]],0))</f>
        <v>200</v>
      </c>
      <c r="Q5619" t="str">
        <f>INDEX(AirportPivot[AirportName],MATCH($N5619,AirportPivot[[AirportID]:[AirportID]],0))</f>
        <v>George Bush Intercontinental/Houston</v>
      </c>
      <c r="R5619">
        <f>INDEX(AirportPivot[Gates (number of available)],MATCH($N5619,AirportPivot[[AirportID]:[AirportID]],0))</f>
        <v>80</v>
      </c>
    </row>
    <row r="5620" spans="1:18" x14ac:dyDescent="0.25">
      <c r="A5620" s="3" t="s">
        <v>5652</v>
      </c>
      <c r="B5620" s="12">
        <v>42060</v>
      </c>
      <c r="C5620" s="4" t="s">
        <v>11</v>
      </c>
      <c r="D5620" s="4">
        <v>1.3</v>
      </c>
      <c r="E5620" s="4">
        <v>32</v>
      </c>
      <c r="F5620" s="5">
        <v>0.70833333333333337</v>
      </c>
      <c r="G5620" s="6">
        <v>300</v>
      </c>
      <c r="H5620" s="7">
        <v>55500</v>
      </c>
      <c r="I5620" s="7">
        <f>FlightsPivot[[#This Row],[Total Fare]]*10%</f>
        <v>5550</v>
      </c>
      <c r="J5620" s="7">
        <f>FlightsPivot[[#This Row],[Total Fare]]+FlightsPivot[[#This Row],[10% tax ]]</f>
        <v>61050</v>
      </c>
      <c r="K5620" s="4">
        <v>2</v>
      </c>
      <c r="L5620" s="4">
        <v>2015</v>
      </c>
      <c r="M5620" t="str">
        <f>INDEX(RoutesPivot[DepAirport],MATCH($C5620,RoutesPivot[[RouteID]:[RouteID]],0))</f>
        <v>ORD</v>
      </c>
      <c r="N5620" t="str">
        <f>INDEX(RoutesPivot[AirportID],MATCH($C5620,RoutesPivot[[RouteID]:[RouteID]],0))</f>
        <v>BOS</v>
      </c>
      <c r="O5620">
        <f>INDEX(RoutesPivot[Distance],MATCH($C5620,RoutesPivot[[RouteID]:[RouteID]],0))</f>
        <v>730</v>
      </c>
      <c r="P5620">
        <f>INDEX(RoutesPivot[ListPrice],MATCH($C5620,RoutesPivot[[RouteID]:[RouteID]],0))</f>
        <v>300</v>
      </c>
      <c r="Q5620" t="str">
        <f>INDEX(AirportPivot[AirportName],MATCH($N5620,AirportPivot[[AirportID]:[AirportID]],0))</f>
        <v>General Edward Lawrence Logan International</v>
      </c>
      <c r="R5620">
        <f>INDEX(AirportPivot[Gates (number of available)],MATCH($N5620,AirportPivot[[AirportID]:[AirportID]],0))</f>
        <v>63</v>
      </c>
    </row>
    <row r="5621" spans="1:18" x14ac:dyDescent="0.25">
      <c r="A5621" s="3" t="s">
        <v>5653</v>
      </c>
      <c r="B5621" s="12">
        <v>42365</v>
      </c>
      <c r="C5621" s="4" t="s">
        <v>21</v>
      </c>
      <c r="D5621" s="4">
        <v>2.2999999999999998</v>
      </c>
      <c r="E5621" s="4">
        <v>146</v>
      </c>
      <c r="F5621" s="5">
        <v>0.35416666666666669</v>
      </c>
      <c r="G5621" s="6">
        <v>175</v>
      </c>
      <c r="H5621" s="7">
        <v>32375</v>
      </c>
      <c r="I5621" s="7">
        <f>FlightsPivot[[#This Row],[Total Fare]]*10%</f>
        <v>3237.5</v>
      </c>
      <c r="J5621" s="7">
        <f>FlightsPivot[[#This Row],[Total Fare]]+FlightsPivot[[#This Row],[10% tax ]]</f>
        <v>35612.5</v>
      </c>
      <c r="K5621" s="4">
        <v>12</v>
      </c>
      <c r="L5621" s="4">
        <v>2015</v>
      </c>
      <c r="M5621" t="str">
        <f>INDEX(RoutesPivot[DepAirport],MATCH($C5621,RoutesPivot[[RouteID]:[RouteID]],0))</f>
        <v>ORD</v>
      </c>
      <c r="N5621" t="str">
        <f>INDEX(RoutesPivot[AirportID],MATCH($C5621,RoutesPivot[[RouteID]:[RouteID]],0))</f>
        <v>CLT</v>
      </c>
      <c r="O5621">
        <f>INDEX(RoutesPivot[Distance],MATCH($C5621,RoutesPivot[[RouteID]:[RouteID]],0))</f>
        <v>700</v>
      </c>
      <c r="P5621">
        <f>INDEX(RoutesPivot[ListPrice],MATCH($C5621,RoutesPivot[[RouteID]:[RouteID]],0))</f>
        <v>125</v>
      </c>
      <c r="Q5621" t="str">
        <f>INDEX(AirportPivot[AirportName],MATCH($N5621,AirportPivot[[AirportID]:[AirportID]],0))</f>
        <v>Charlotte/Douglas International</v>
      </c>
      <c r="R5621">
        <f>INDEX(AirportPivot[Gates (number of available)],MATCH($N5621,AirportPivot[[AirportID]:[AirportID]],0))</f>
        <v>65</v>
      </c>
    </row>
    <row r="5622" spans="1:18" x14ac:dyDescent="0.25">
      <c r="A5622" s="3" t="s">
        <v>5654</v>
      </c>
      <c r="B5622" s="12">
        <v>41883</v>
      </c>
      <c r="C5622" s="4" t="s">
        <v>15</v>
      </c>
      <c r="D5622" s="4">
        <v>2.8</v>
      </c>
      <c r="E5622" s="4">
        <v>143</v>
      </c>
      <c r="F5622" s="5">
        <v>0.77083333333333337</v>
      </c>
      <c r="G5622" s="6">
        <v>225</v>
      </c>
      <c r="H5622" s="7">
        <v>41625</v>
      </c>
      <c r="I5622" s="7">
        <f>FlightsPivot[[#This Row],[Total Fare]]*10%</f>
        <v>4162.5</v>
      </c>
      <c r="J5622" s="7">
        <f>FlightsPivot[[#This Row],[Total Fare]]+FlightsPivot[[#This Row],[10% tax ]]</f>
        <v>45787.5</v>
      </c>
      <c r="K5622" s="4">
        <v>9</v>
      </c>
      <c r="L5622" s="4">
        <v>2014</v>
      </c>
      <c r="M5622" t="str">
        <f>INDEX(RoutesPivot[DepAirport],MATCH($C5622,RoutesPivot[[RouteID]:[RouteID]],0))</f>
        <v>ORD</v>
      </c>
      <c r="N5622" t="str">
        <f>INDEX(RoutesPivot[AirportID],MATCH($C5622,RoutesPivot[[RouteID]:[RouteID]],0))</f>
        <v>EWR</v>
      </c>
      <c r="O5622">
        <f>INDEX(RoutesPivot[Distance],MATCH($C5622,RoutesPivot[[RouteID]:[RouteID]],0))</f>
        <v>600</v>
      </c>
      <c r="P5622">
        <f>INDEX(RoutesPivot[ListPrice],MATCH($C5622,RoutesPivot[[RouteID]:[RouteID]],0))</f>
        <v>225</v>
      </c>
      <c r="Q5622" t="str">
        <f>INDEX(AirportPivot[AirportName],MATCH($N5622,AirportPivot[[AirportID]:[AirportID]],0))</f>
        <v>Newark Liberty International</v>
      </c>
      <c r="R5622">
        <f>INDEX(AirportPivot[Gates (number of available)],MATCH($N5622,AirportPivot[[AirportID]:[AirportID]],0))</f>
        <v>82</v>
      </c>
    </row>
    <row r="5623" spans="1:18" x14ac:dyDescent="0.25">
      <c r="A5623" s="3" t="s">
        <v>5655</v>
      </c>
      <c r="B5623" s="12">
        <v>42347</v>
      </c>
      <c r="C5623" s="4" t="s">
        <v>23</v>
      </c>
      <c r="D5623" s="4">
        <v>2.8</v>
      </c>
      <c r="E5623" s="4">
        <v>67</v>
      </c>
      <c r="F5623" s="5">
        <v>0.79166666666666663</v>
      </c>
      <c r="G5623" s="6">
        <v>300</v>
      </c>
      <c r="H5623" s="7">
        <v>54300</v>
      </c>
      <c r="I5623" s="7">
        <f>FlightsPivot[[#This Row],[Total Fare]]*10%</f>
        <v>5430</v>
      </c>
      <c r="J5623" s="7">
        <f>FlightsPivot[[#This Row],[Total Fare]]+FlightsPivot[[#This Row],[10% tax ]]</f>
        <v>59730</v>
      </c>
      <c r="K5623" s="4">
        <v>12</v>
      </c>
      <c r="L5623" s="4">
        <v>2015</v>
      </c>
      <c r="M5623" t="str">
        <f>INDEX(RoutesPivot[DepAirport],MATCH($C5623,RoutesPivot[[RouteID]:[RouteID]],0))</f>
        <v>ORD</v>
      </c>
      <c r="N5623" t="str">
        <f>INDEX(RoutesPivot[AirportID],MATCH($C5623,RoutesPivot[[RouteID]:[RouteID]],0))</f>
        <v>DEN</v>
      </c>
      <c r="O5623">
        <f>INDEX(RoutesPivot[Distance],MATCH($C5623,RoutesPivot[[RouteID]:[RouteID]],0))</f>
        <v>800</v>
      </c>
      <c r="P5623">
        <f>INDEX(RoutesPivot[ListPrice],MATCH($C5623,RoutesPivot[[RouteID]:[RouteID]],0))</f>
        <v>300</v>
      </c>
      <c r="Q5623" t="str">
        <f>INDEX(AirportPivot[AirportName],MATCH($N5623,AirportPivot[[AirportID]:[AirportID]],0))</f>
        <v>Denver International</v>
      </c>
      <c r="R5623">
        <f>INDEX(AirportPivot[Gates (number of available)],MATCH($N5623,AirportPivot[[AirportID]:[AirportID]],0))</f>
        <v>75</v>
      </c>
    </row>
    <row r="5624" spans="1:18" x14ac:dyDescent="0.25">
      <c r="A5624" s="3" t="s">
        <v>5656</v>
      </c>
      <c r="B5624" s="12">
        <v>41660</v>
      </c>
      <c r="C5624" s="4" t="s">
        <v>37</v>
      </c>
      <c r="D5624" s="4">
        <v>1.7</v>
      </c>
      <c r="E5624" s="4">
        <v>130</v>
      </c>
      <c r="F5624" s="5">
        <v>0.8125</v>
      </c>
      <c r="G5624" s="6">
        <v>350</v>
      </c>
      <c r="H5624" s="7">
        <v>64750</v>
      </c>
      <c r="I5624" s="7">
        <f>FlightsPivot[[#This Row],[Total Fare]]*10%</f>
        <v>6475</v>
      </c>
      <c r="J5624" s="7">
        <f>FlightsPivot[[#This Row],[Total Fare]]+FlightsPivot[[#This Row],[10% tax ]]</f>
        <v>71225</v>
      </c>
      <c r="K5624" s="4">
        <v>1</v>
      </c>
      <c r="L5624" s="4">
        <v>2014</v>
      </c>
      <c r="M5624" t="str">
        <f>INDEX(RoutesPivot[DepAirport],MATCH($C5624,RoutesPivot[[RouteID]:[RouteID]],0))</f>
        <v>ORD</v>
      </c>
      <c r="N5624" t="str">
        <f>INDEX(RoutesPivot[AirportID],MATCH($C5624,RoutesPivot[[RouteID]:[RouteID]],0))</f>
        <v>SEA</v>
      </c>
      <c r="O5624">
        <f>INDEX(RoutesPivot[Distance],MATCH($C5624,RoutesPivot[[RouteID]:[RouteID]],0))</f>
        <v>1500</v>
      </c>
      <c r="P5624">
        <f>INDEX(RoutesPivot[ListPrice],MATCH($C5624,RoutesPivot[[RouteID]:[RouteID]],0))</f>
        <v>350</v>
      </c>
      <c r="Q5624" t="str">
        <f>INDEX(AirportPivot[AirportName],MATCH($N5624,AirportPivot[[AirportID]:[AirportID]],0))</f>
        <v>Seattle-Tacoma International</v>
      </c>
      <c r="R5624">
        <f>INDEX(AirportPivot[Gates (number of available)],MATCH($N5624,AirportPivot[[AirportID]:[AirportID]],0))</f>
        <v>58</v>
      </c>
    </row>
    <row r="5625" spans="1:18" x14ac:dyDescent="0.25">
      <c r="A5625" s="3" t="s">
        <v>5657</v>
      </c>
      <c r="B5625" s="12">
        <v>42249</v>
      </c>
      <c r="C5625" s="4" t="s">
        <v>98</v>
      </c>
      <c r="D5625" s="4">
        <v>2.2000000000000002</v>
      </c>
      <c r="E5625" s="4">
        <v>162</v>
      </c>
      <c r="F5625" s="5">
        <v>0.39583333333333331</v>
      </c>
      <c r="G5625" s="6">
        <v>275</v>
      </c>
      <c r="H5625" s="7">
        <v>45375</v>
      </c>
      <c r="I5625" s="7">
        <f>FlightsPivot[[#This Row],[Total Fare]]*10%</f>
        <v>4537.5</v>
      </c>
      <c r="J5625" s="7">
        <f>FlightsPivot[[#This Row],[Total Fare]]+FlightsPivot[[#This Row],[10% tax ]]</f>
        <v>49912.5</v>
      </c>
      <c r="K5625" s="4">
        <v>9</v>
      </c>
      <c r="L5625" s="4">
        <v>2015</v>
      </c>
      <c r="M5625" t="str">
        <f>INDEX(RoutesPivot[DepAirport],MATCH($C5625,RoutesPivot[[RouteID]:[RouteID]],0))</f>
        <v>ORD</v>
      </c>
      <c r="N5625" t="str">
        <f>INDEX(RoutesPivot[AirportID],MATCH($C5625,RoutesPivot[[RouteID]:[RouteID]],0))</f>
        <v>PHL</v>
      </c>
      <c r="O5625">
        <f>INDEX(RoutesPivot[Distance],MATCH($C5625,RoutesPivot[[RouteID]:[RouteID]],0))</f>
        <v>580</v>
      </c>
      <c r="P5625">
        <f>INDEX(RoutesPivot[ListPrice],MATCH($C5625,RoutesPivot[[RouteID]:[RouteID]],0))</f>
        <v>275</v>
      </c>
      <c r="Q5625" t="str">
        <f>INDEX(AirportPivot[AirportName],MATCH($N5625,AirportPivot[[AirportID]:[AirportID]],0))</f>
        <v>Philadelphia International</v>
      </c>
      <c r="R5625">
        <f>INDEX(AirportPivot[Gates (number of available)],MATCH($N5625,AirportPivot[[AirportID]:[AirportID]],0))</f>
        <v>89</v>
      </c>
    </row>
    <row r="5626" spans="1:18" x14ac:dyDescent="0.25">
      <c r="A5626" s="3" t="s">
        <v>5658</v>
      </c>
      <c r="B5626" s="12">
        <v>42299</v>
      </c>
      <c r="C5626" s="4" t="s">
        <v>21</v>
      </c>
      <c r="D5626" s="4">
        <v>2.2999999999999998</v>
      </c>
      <c r="E5626" s="4">
        <v>72</v>
      </c>
      <c r="F5626" s="5">
        <v>0.83333333333333337</v>
      </c>
      <c r="G5626" s="6">
        <v>125</v>
      </c>
      <c r="H5626" s="7">
        <v>22625</v>
      </c>
      <c r="I5626" s="7">
        <f>FlightsPivot[[#This Row],[Total Fare]]*10%</f>
        <v>2262.5</v>
      </c>
      <c r="J5626" s="7">
        <f>FlightsPivot[[#This Row],[Total Fare]]+FlightsPivot[[#This Row],[10% tax ]]</f>
        <v>24887.5</v>
      </c>
      <c r="K5626" s="4">
        <v>10</v>
      </c>
      <c r="L5626" s="4">
        <v>2015</v>
      </c>
      <c r="M5626" t="str">
        <f>INDEX(RoutesPivot[DepAirport],MATCH($C5626,RoutesPivot[[RouteID]:[RouteID]],0))</f>
        <v>ORD</v>
      </c>
      <c r="N5626" t="str">
        <f>INDEX(RoutesPivot[AirportID],MATCH($C5626,RoutesPivot[[RouteID]:[RouteID]],0))</f>
        <v>CLT</v>
      </c>
      <c r="O5626">
        <f>INDEX(RoutesPivot[Distance],MATCH($C5626,RoutesPivot[[RouteID]:[RouteID]],0))</f>
        <v>700</v>
      </c>
      <c r="P5626">
        <f>INDEX(RoutesPivot[ListPrice],MATCH($C5626,RoutesPivot[[RouteID]:[RouteID]],0))</f>
        <v>125</v>
      </c>
      <c r="Q5626" t="str">
        <f>INDEX(AirportPivot[AirportName],MATCH($N5626,AirportPivot[[AirportID]:[AirportID]],0))</f>
        <v>Charlotte/Douglas International</v>
      </c>
      <c r="R5626">
        <f>INDEX(AirportPivot[Gates (number of available)],MATCH($N5626,AirportPivot[[AirportID]:[AirportID]],0))</f>
        <v>65</v>
      </c>
    </row>
    <row r="5627" spans="1:18" x14ac:dyDescent="0.25">
      <c r="A5627" s="3" t="s">
        <v>5659</v>
      </c>
      <c r="B5627" s="12">
        <v>41975</v>
      </c>
      <c r="C5627" s="4" t="s">
        <v>15</v>
      </c>
      <c r="D5627" s="4">
        <v>3.8</v>
      </c>
      <c r="E5627" s="4">
        <v>182</v>
      </c>
      <c r="F5627" s="5">
        <v>0.75</v>
      </c>
      <c r="G5627" s="6">
        <v>225</v>
      </c>
      <c r="H5627" s="7">
        <v>37125</v>
      </c>
      <c r="I5627" s="7">
        <f>FlightsPivot[[#This Row],[Total Fare]]*10%</f>
        <v>3712.5</v>
      </c>
      <c r="J5627" s="7">
        <f>FlightsPivot[[#This Row],[Total Fare]]+FlightsPivot[[#This Row],[10% tax ]]</f>
        <v>40837.5</v>
      </c>
      <c r="K5627" s="4">
        <v>12</v>
      </c>
      <c r="L5627" s="4">
        <v>2014</v>
      </c>
      <c r="M5627" t="str">
        <f>INDEX(RoutesPivot[DepAirport],MATCH($C5627,RoutesPivot[[RouteID]:[RouteID]],0))</f>
        <v>ORD</v>
      </c>
      <c r="N5627" t="str">
        <f>INDEX(RoutesPivot[AirportID],MATCH($C5627,RoutesPivot[[RouteID]:[RouteID]],0))</f>
        <v>EWR</v>
      </c>
      <c r="O5627">
        <f>INDEX(RoutesPivot[Distance],MATCH($C5627,RoutesPivot[[RouteID]:[RouteID]],0))</f>
        <v>600</v>
      </c>
      <c r="P5627">
        <f>INDEX(RoutesPivot[ListPrice],MATCH($C5627,RoutesPivot[[RouteID]:[RouteID]],0))</f>
        <v>225</v>
      </c>
      <c r="Q5627" t="str">
        <f>INDEX(AirportPivot[AirportName],MATCH($N5627,AirportPivot[[AirportID]:[AirportID]],0))</f>
        <v>Newark Liberty International</v>
      </c>
      <c r="R5627">
        <f>INDEX(AirportPivot[Gates (number of available)],MATCH($N5627,AirportPivot[[AirportID]:[AirportID]],0))</f>
        <v>82</v>
      </c>
    </row>
    <row r="5628" spans="1:18" x14ac:dyDescent="0.25">
      <c r="A5628" s="3" t="s">
        <v>5660</v>
      </c>
      <c r="B5628" s="12">
        <v>42324</v>
      </c>
      <c r="C5628" s="4" t="s">
        <v>13</v>
      </c>
      <c r="D5628" s="4">
        <v>0.4</v>
      </c>
      <c r="E5628" s="4">
        <v>83</v>
      </c>
      <c r="F5628" s="5">
        <v>0.75</v>
      </c>
      <c r="G5628" s="6">
        <v>250</v>
      </c>
      <c r="H5628" s="7">
        <v>45250</v>
      </c>
      <c r="I5628" s="7">
        <f>FlightsPivot[[#This Row],[Total Fare]]*10%</f>
        <v>4525</v>
      </c>
      <c r="J5628" s="7">
        <f>FlightsPivot[[#This Row],[Total Fare]]+FlightsPivot[[#This Row],[10% tax ]]</f>
        <v>49775</v>
      </c>
      <c r="K5628" s="4">
        <v>11</v>
      </c>
      <c r="L5628" s="4">
        <v>2015</v>
      </c>
      <c r="M5628" t="str">
        <f>INDEX(RoutesPivot[DepAirport],MATCH($C5628,RoutesPivot[[RouteID]:[RouteID]],0))</f>
        <v>ORD</v>
      </c>
      <c r="N5628" t="str">
        <f>INDEX(RoutesPivot[AirportID],MATCH($C5628,RoutesPivot[[RouteID]:[RouteID]],0))</f>
        <v>JFK</v>
      </c>
      <c r="O5628">
        <f>INDEX(RoutesPivot[Distance],MATCH($C5628,RoutesPivot[[RouteID]:[RouteID]],0))</f>
        <v>619</v>
      </c>
      <c r="P5628">
        <f>INDEX(RoutesPivot[ListPrice],MATCH($C5628,RoutesPivot[[RouteID]:[RouteID]],0))</f>
        <v>250</v>
      </c>
      <c r="Q5628" t="str">
        <f>INDEX(AirportPivot[AirportName],MATCH($N5628,AirportPivot[[AirportID]:[AirportID]],0))</f>
        <v>John F Kennedy International</v>
      </c>
      <c r="R5628">
        <f>INDEX(AirportPivot[Gates (number of available)],MATCH($N5628,AirportPivot[[AirportID]:[AirportID]],0))</f>
        <v>120</v>
      </c>
    </row>
    <row r="5629" spans="1:18" x14ac:dyDescent="0.25">
      <c r="A5629" s="3" t="s">
        <v>5661</v>
      </c>
      <c r="B5629" s="12">
        <v>42314</v>
      </c>
      <c r="C5629" s="4" t="s">
        <v>13</v>
      </c>
      <c r="D5629" s="4">
        <v>1.8</v>
      </c>
      <c r="E5629" s="4">
        <v>133</v>
      </c>
      <c r="F5629" s="5">
        <v>0.45833333333333331</v>
      </c>
      <c r="G5629" s="6">
        <v>250</v>
      </c>
      <c r="H5629" s="7">
        <v>46250</v>
      </c>
      <c r="I5629" s="7">
        <f>FlightsPivot[[#This Row],[Total Fare]]*10%</f>
        <v>4625</v>
      </c>
      <c r="J5629" s="7">
        <f>FlightsPivot[[#This Row],[Total Fare]]+FlightsPivot[[#This Row],[10% tax ]]</f>
        <v>50875</v>
      </c>
      <c r="K5629" s="4">
        <v>11</v>
      </c>
      <c r="L5629" s="4">
        <v>2015</v>
      </c>
      <c r="M5629" t="str">
        <f>INDEX(RoutesPivot[DepAirport],MATCH($C5629,RoutesPivot[[RouteID]:[RouteID]],0))</f>
        <v>ORD</v>
      </c>
      <c r="N5629" t="str">
        <f>INDEX(RoutesPivot[AirportID],MATCH($C5629,RoutesPivot[[RouteID]:[RouteID]],0))</f>
        <v>JFK</v>
      </c>
      <c r="O5629">
        <f>INDEX(RoutesPivot[Distance],MATCH($C5629,RoutesPivot[[RouteID]:[RouteID]],0))</f>
        <v>619</v>
      </c>
      <c r="P5629">
        <f>INDEX(RoutesPivot[ListPrice],MATCH($C5629,RoutesPivot[[RouteID]:[RouteID]],0))</f>
        <v>250</v>
      </c>
      <c r="Q5629" t="str">
        <f>INDEX(AirportPivot[AirportName],MATCH($N5629,AirportPivot[[AirportID]:[AirportID]],0))</f>
        <v>John F Kennedy International</v>
      </c>
      <c r="R5629">
        <f>INDEX(AirportPivot[Gates (number of available)],MATCH($N5629,AirportPivot[[AirportID]:[AirportID]],0))</f>
        <v>120</v>
      </c>
    </row>
    <row r="5630" spans="1:18" x14ac:dyDescent="0.25">
      <c r="A5630" s="3" t="s">
        <v>5662</v>
      </c>
      <c r="B5630" s="12">
        <v>41740</v>
      </c>
      <c r="C5630" s="4" t="s">
        <v>19</v>
      </c>
      <c r="D5630" s="4">
        <v>2.1</v>
      </c>
      <c r="E5630" s="4">
        <v>118</v>
      </c>
      <c r="F5630" s="5">
        <v>0.83333333333333337</v>
      </c>
      <c r="G5630" s="6">
        <v>200</v>
      </c>
      <c r="H5630" s="7">
        <v>37000</v>
      </c>
      <c r="I5630" s="7">
        <f>FlightsPivot[[#This Row],[Total Fare]]*10%</f>
        <v>3700</v>
      </c>
      <c r="J5630" s="7">
        <f>FlightsPivot[[#This Row],[Total Fare]]+FlightsPivot[[#This Row],[10% tax ]]</f>
        <v>40700</v>
      </c>
      <c r="K5630" s="4">
        <v>4</v>
      </c>
      <c r="L5630" s="4">
        <v>2014</v>
      </c>
      <c r="M5630" t="str">
        <f>INDEX(RoutesPivot[DepAirport],MATCH($C5630,RoutesPivot[[RouteID]:[RouteID]],0))</f>
        <v>ORD</v>
      </c>
      <c r="N5630" t="str">
        <f>INDEX(RoutesPivot[AirportID],MATCH($C5630,RoutesPivot[[RouteID]:[RouteID]],0))</f>
        <v>IAH</v>
      </c>
      <c r="O5630">
        <f>INDEX(RoutesPivot[Distance],MATCH($C5630,RoutesPivot[[RouteID]:[RouteID]],0))</f>
        <v>800</v>
      </c>
      <c r="P5630">
        <f>INDEX(RoutesPivot[ListPrice],MATCH($C5630,RoutesPivot[[RouteID]:[RouteID]],0))</f>
        <v>200</v>
      </c>
      <c r="Q5630" t="str">
        <f>INDEX(AirportPivot[AirportName],MATCH($N5630,AirportPivot[[AirportID]:[AirportID]],0))</f>
        <v>George Bush Intercontinental/Houston</v>
      </c>
      <c r="R5630">
        <f>INDEX(AirportPivot[Gates (number of available)],MATCH($N5630,AirportPivot[[AirportID]:[AirportID]],0))</f>
        <v>80</v>
      </c>
    </row>
    <row r="5631" spans="1:18" x14ac:dyDescent="0.25">
      <c r="A5631" s="3" t="s">
        <v>5663</v>
      </c>
      <c r="B5631" s="12">
        <v>41778</v>
      </c>
      <c r="C5631" s="4" t="s">
        <v>25</v>
      </c>
      <c r="D5631" s="4">
        <v>1.8</v>
      </c>
      <c r="E5631" s="4">
        <v>134</v>
      </c>
      <c r="F5631" s="5">
        <v>0.29166666666666669</v>
      </c>
      <c r="G5631" s="6">
        <v>200</v>
      </c>
      <c r="H5631" s="7">
        <v>37000</v>
      </c>
      <c r="I5631" s="7">
        <f>FlightsPivot[[#This Row],[Total Fare]]*10%</f>
        <v>3700</v>
      </c>
      <c r="J5631" s="7">
        <f>FlightsPivot[[#This Row],[Total Fare]]+FlightsPivot[[#This Row],[10% tax ]]</f>
        <v>40700</v>
      </c>
      <c r="K5631" s="4">
        <v>5</v>
      </c>
      <c r="L5631" s="4">
        <v>2014</v>
      </c>
      <c r="M5631" t="str">
        <f>INDEX(RoutesPivot[DepAirport],MATCH($C5631,RoutesPivot[[RouteID]:[RouteID]],0))</f>
        <v>ORD</v>
      </c>
      <c r="N5631" t="str">
        <f>INDEX(RoutesPivot[AirportID],MATCH($C5631,RoutesPivot[[RouteID]:[RouteID]],0))</f>
        <v>DFW</v>
      </c>
      <c r="O5631">
        <f>INDEX(RoutesPivot[Distance],MATCH($C5631,RoutesPivot[[RouteID]:[RouteID]],0))</f>
        <v>700</v>
      </c>
      <c r="P5631">
        <f>INDEX(RoutesPivot[ListPrice],MATCH($C5631,RoutesPivot[[RouteID]:[RouteID]],0))</f>
        <v>200</v>
      </c>
      <c r="Q5631" t="str">
        <f>INDEX(AirportPivot[AirportName],MATCH($N5631,AirportPivot[[AirportID]:[AirportID]],0))</f>
        <v>Dallas/Fort Worth International</v>
      </c>
      <c r="R5631">
        <f>INDEX(AirportPivot[Gates (number of available)],MATCH($N5631,AirportPivot[[AirportID]:[AirportID]],0))</f>
        <v>130</v>
      </c>
    </row>
    <row r="5632" spans="1:18" x14ac:dyDescent="0.25">
      <c r="A5632" s="3" t="s">
        <v>5664</v>
      </c>
      <c r="B5632" s="12">
        <v>41922</v>
      </c>
      <c r="C5632" s="4" t="s">
        <v>86</v>
      </c>
      <c r="D5632" s="4">
        <v>2</v>
      </c>
      <c r="E5632" s="4">
        <v>129</v>
      </c>
      <c r="F5632" s="5">
        <v>0.64583333333333337</v>
      </c>
      <c r="G5632" s="6">
        <v>115</v>
      </c>
      <c r="H5632" s="7">
        <v>21275</v>
      </c>
      <c r="I5632" s="7">
        <f>FlightsPivot[[#This Row],[Total Fare]]*10%</f>
        <v>2127.5</v>
      </c>
      <c r="J5632" s="7">
        <f>FlightsPivot[[#This Row],[Total Fare]]+FlightsPivot[[#This Row],[10% tax ]]</f>
        <v>23402.5</v>
      </c>
      <c r="K5632" s="4">
        <v>10</v>
      </c>
      <c r="L5632" s="4">
        <v>2014</v>
      </c>
      <c r="M5632" t="str">
        <f>INDEX(RoutesPivot[DepAirport],MATCH($C5632,RoutesPivot[[RouteID]:[RouteID]],0))</f>
        <v>ORD</v>
      </c>
      <c r="N5632" t="str">
        <f>INDEX(RoutesPivot[AirportID],MATCH($C5632,RoutesPivot[[RouteID]:[RouteID]],0))</f>
        <v>DTW</v>
      </c>
      <c r="O5632">
        <f>INDEX(RoutesPivot[Distance],MATCH($C5632,RoutesPivot[[RouteID]:[RouteID]],0))</f>
        <v>200</v>
      </c>
      <c r="P5632">
        <f>INDEX(RoutesPivot[ListPrice],MATCH($C5632,RoutesPivot[[RouteID]:[RouteID]],0))</f>
        <v>115</v>
      </c>
      <c r="Q5632" t="str">
        <f>INDEX(AirportPivot[AirportName],MATCH($N5632,AirportPivot[[AirportID]:[AirportID]],0))</f>
        <v>Detroit Metropolitan Wayne County</v>
      </c>
      <c r="R5632">
        <f>INDEX(AirportPivot[Gates (number of available)],MATCH($N5632,AirportPivot[[AirportID]:[AirportID]],0))</f>
        <v>60</v>
      </c>
    </row>
    <row r="5633" spans="1:18" x14ac:dyDescent="0.25">
      <c r="A5633" s="3" t="s">
        <v>5665</v>
      </c>
      <c r="B5633" s="12">
        <v>41823</v>
      </c>
      <c r="C5633" s="4" t="s">
        <v>47</v>
      </c>
      <c r="D5633" s="4">
        <v>1.8</v>
      </c>
      <c r="E5633" s="4">
        <v>11</v>
      </c>
      <c r="F5633" s="5">
        <v>0.70833333333333337</v>
      </c>
      <c r="G5633" s="6">
        <v>275</v>
      </c>
      <c r="H5633" s="7">
        <v>50875</v>
      </c>
      <c r="I5633" s="7">
        <f>FlightsPivot[[#This Row],[Total Fare]]*10%</f>
        <v>5087.5</v>
      </c>
      <c r="J5633" s="7">
        <f>FlightsPivot[[#This Row],[Total Fare]]+FlightsPivot[[#This Row],[10% tax ]]</f>
        <v>55962.5</v>
      </c>
      <c r="K5633" s="4">
        <v>7</v>
      </c>
      <c r="L5633" s="4">
        <v>2014</v>
      </c>
      <c r="M5633" t="str">
        <f>INDEX(RoutesPivot[DepAirport],MATCH($C5633,RoutesPivot[[RouteID]:[RouteID]],0))</f>
        <v>ORD</v>
      </c>
      <c r="N5633" t="str">
        <f>INDEX(RoutesPivot[AirportID],MATCH($C5633,RoutesPivot[[RouteID]:[RouteID]],0))</f>
        <v>PHX</v>
      </c>
      <c r="O5633">
        <f>INDEX(RoutesPivot[Distance],MATCH($C5633,RoutesPivot[[RouteID]:[RouteID]],0))</f>
        <v>1200</v>
      </c>
      <c r="P5633">
        <f>INDEX(RoutesPivot[ListPrice],MATCH($C5633,RoutesPivot[[RouteID]:[RouteID]],0))</f>
        <v>250</v>
      </c>
      <c r="Q5633" t="str">
        <f>INDEX(AirportPivot[AirportName],MATCH($N5633,AirportPivot[[AirportID]:[AirportID]],0))</f>
        <v>Phoenix Sky Harbor International</v>
      </c>
      <c r="R5633">
        <f>INDEX(AirportPivot[Gates (number of available)],MATCH($N5633,AirportPivot[[AirportID]:[AirportID]],0))</f>
        <v>60</v>
      </c>
    </row>
    <row r="5634" spans="1:18" x14ac:dyDescent="0.25">
      <c r="A5634" s="3" t="s">
        <v>5666</v>
      </c>
      <c r="B5634" s="12">
        <v>41855</v>
      </c>
      <c r="C5634" s="4" t="s">
        <v>15</v>
      </c>
      <c r="D5634" s="4">
        <v>1.6</v>
      </c>
      <c r="E5634" s="4">
        <v>93</v>
      </c>
      <c r="F5634" s="5">
        <v>0.75</v>
      </c>
      <c r="G5634" s="6">
        <v>247.5</v>
      </c>
      <c r="H5634" s="7">
        <v>45787.5</v>
      </c>
      <c r="I5634" s="7">
        <f>FlightsPivot[[#This Row],[Total Fare]]*10%</f>
        <v>4578.75</v>
      </c>
      <c r="J5634" s="7">
        <f>FlightsPivot[[#This Row],[Total Fare]]+FlightsPivot[[#This Row],[10% tax ]]</f>
        <v>50366.25</v>
      </c>
      <c r="K5634" s="4">
        <v>8</v>
      </c>
      <c r="L5634" s="4">
        <v>2014</v>
      </c>
      <c r="M5634" t="str">
        <f>INDEX(RoutesPivot[DepAirport],MATCH($C5634,RoutesPivot[[RouteID]:[RouteID]],0))</f>
        <v>ORD</v>
      </c>
      <c r="N5634" t="str">
        <f>INDEX(RoutesPivot[AirportID],MATCH($C5634,RoutesPivot[[RouteID]:[RouteID]],0))</f>
        <v>EWR</v>
      </c>
      <c r="O5634">
        <f>INDEX(RoutesPivot[Distance],MATCH($C5634,RoutesPivot[[RouteID]:[RouteID]],0))</f>
        <v>600</v>
      </c>
      <c r="P5634">
        <f>INDEX(RoutesPivot[ListPrice],MATCH($C5634,RoutesPivot[[RouteID]:[RouteID]],0))</f>
        <v>225</v>
      </c>
      <c r="Q5634" t="str">
        <f>INDEX(AirportPivot[AirportName],MATCH($N5634,AirportPivot[[AirportID]:[AirportID]],0))</f>
        <v>Newark Liberty International</v>
      </c>
      <c r="R5634">
        <f>INDEX(AirportPivot[Gates (number of available)],MATCH($N5634,AirportPivot[[AirportID]:[AirportID]],0))</f>
        <v>82</v>
      </c>
    </row>
    <row r="5635" spans="1:18" x14ac:dyDescent="0.25">
      <c r="A5635" s="3" t="s">
        <v>5667</v>
      </c>
      <c r="B5635" s="12">
        <v>42227</v>
      </c>
      <c r="C5635" s="4" t="s">
        <v>33</v>
      </c>
      <c r="D5635" s="4">
        <v>1</v>
      </c>
      <c r="E5635" s="4">
        <v>180</v>
      </c>
      <c r="F5635" s="5">
        <v>0.70833333333333337</v>
      </c>
      <c r="G5635" s="6">
        <v>412.5</v>
      </c>
      <c r="H5635" s="7">
        <v>68062.5</v>
      </c>
      <c r="I5635" s="7">
        <f>FlightsPivot[[#This Row],[Total Fare]]*10%</f>
        <v>6806.25</v>
      </c>
      <c r="J5635" s="7">
        <f>FlightsPivot[[#This Row],[Total Fare]]+FlightsPivot[[#This Row],[10% tax ]]</f>
        <v>74868.75</v>
      </c>
      <c r="K5635" s="4">
        <v>8</v>
      </c>
      <c r="L5635" s="4">
        <v>2015</v>
      </c>
      <c r="M5635" t="str">
        <f>INDEX(RoutesPivot[DepAirport],MATCH($C5635,RoutesPivot[[RouteID]:[RouteID]],0))</f>
        <v>ORD</v>
      </c>
      <c r="N5635" t="str">
        <f>INDEX(RoutesPivot[AirportID],MATCH($C5635,RoutesPivot[[RouteID]:[RouteID]],0))</f>
        <v>SFO</v>
      </c>
      <c r="O5635">
        <f>INDEX(RoutesPivot[Distance],MATCH($C5635,RoutesPivot[[RouteID]:[RouteID]],0))</f>
        <v>1600</v>
      </c>
      <c r="P5635">
        <f>INDEX(RoutesPivot[ListPrice],MATCH($C5635,RoutesPivot[[RouteID]:[RouteID]],0))</f>
        <v>375</v>
      </c>
      <c r="Q5635" t="str">
        <f>INDEX(AirportPivot[AirportName],MATCH($N5635,AirportPivot[[AirportID]:[AirportID]],0))</f>
        <v>San Francisco International</v>
      </c>
      <c r="R5635">
        <f>INDEX(AirportPivot[Gates (number of available)],MATCH($N5635,AirportPivot[[AirportID]:[AirportID]],0))</f>
        <v>70</v>
      </c>
    </row>
    <row r="5636" spans="1:18" x14ac:dyDescent="0.25">
      <c r="A5636" s="3" t="s">
        <v>5668</v>
      </c>
      <c r="B5636" s="12">
        <v>41727</v>
      </c>
      <c r="C5636" s="4" t="s">
        <v>30</v>
      </c>
      <c r="D5636" s="4">
        <v>1.1000000000000001</v>
      </c>
      <c r="E5636" s="4">
        <v>146</v>
      </c>
      <c r="F5636" s="5">
        <v>0.79166666666666663</v>
      </c>
      <c r="G5636" s="6">
        <v>250</v>
      </c>
      <c r="H5636" s="7">
        <v>46250</v>
      </c>
      <c r="I5636" s="7">
        <f>FlightsPivot[[#This Row],[Total Fare]]*10%</f>
        <v>4625</v>
      </c>
      <c r="J5636" s="7">
        <f>FlightsPivot[[#This Row],[Total Fare]]+FlightsPivot[[#This Row],[10% tax ]]</f>
        <v>50875</v>
      </c>
      <c r="K5636" s="4">
        <v>3</v>
      </c>
      <c r="L5636" s="4">
        <v>2014</v>
      </c>
      <c r="M5636" t="str">
        <f>INDEX(RoutesPivot[DepAirport],MATCH($C5636,RoutesPivot[[RouteID]:[RouteID]],0))</f>
        <v>ORD</v>
      </c>
      <c r="N5636" t="str">
        <f>INDEX(RoutesPivot[AirportID],MATCH($C5636,RoutesPivot[[RouteID]:[RouteID]],0))</f>
        <v>MCO</v>
      </c>
      <c r="O5636">
        <f>INDEX(RoutesPivot[Distance],MATCH($C5636,RoutesPivot[[RouteID]:[RouteID]],0))</f>
        <v>850</v>
      </c>
      <c r="P5636">
        <f>INDEX(RoutesPivot[ListPrice],MATCH($C5636,RoutesPivot[[RouteID]:[RouteID]],0))</f>
        <v>250</v>
      </c>
      <c r="Q5636" t="str">
        <f>INDEX(AirportPivot[AirportName],MATCH($N5636,AirportPivot[[AirportID]:[AirportID]],0))</f>
        <v>Orlando International</v>
      </c>
      <c r="R5636">
        <f>INDEX(AirportPivot[Gates (number of available)],MATCH($N5636,AirportPivot[[AirportID]:[AirportID]],0))</f>
        <v>67</v>
      </c>
    </row>
    <row r="5637" spans="1:18" x14ac:dyDescent="0.25">
      <c r="A5637" s="3" t="s">
        <v>5669</v>
      </c>
      <c r="B5637" s="12">
        <v>42244</v>
      </c>
      <c r="C5637" s="4" t="s">
        <v>98</v>
      </c>
      <c r="D5637" s="4">
        <v>1.3</v>
      </c>
      <c r="E5637" s="4">
        <v>134</v>
      </c>
      <c r="F5637" s="5">
        <v>0.45833333333333331</v>
      </c>
      <c r="G5637" s="6">
        <v>302.5</v>
      </c>
      <c r="H5637" s="7">
        <v>55962.5</v>
      </c>
      <c r="I5637" s="7">
        <f>FlightsPivot[[#This Row],[Total Fare]]*10%</f>
        <v>5596.25</v>
      </c>
      <c r="J5637" s="7">
        <f>FlightsPivot[[#This Row],[Total Fare]]+FlightsPivot[[#This Row],[10% tax ]]</f>
        <v>61558.75</v>
      </c>
      <c r="K5637" s="4">
        <v>8</v>
      </c>
      <c r="L5637" s="4">
        <v>2015</v>
      </c>
      <c r="M5637" t="str">
        <f>INDEX(RoutesPivot[DepAirport],MATCH($C5637,RoutesPivot[[RouteID]:[RouteID]],0))</f>
        <v>ORD</v>
      </c>
      <c r="N5637" t="str">
        <f>INDEX(RoutesPivot[AirportID],MATCH($C5637,RoutesPivot[[RouteID]:[RouteID]],0))</f>
        <v>PHL</v>
      </c>
      <c r="O5637">
        <f>INDEX(RoutesPivot[Distance],MATCH($C5637,RoutesPivot[[RouteID]:[RouteID]],0))</f>
        <v>580</v>
      </c>
      <c r="P5637">
        <f>INDEX(RoutesPivot[ListPrice],MATCH($C5637,RoutesPivot[[RouteID]:[RouteID]],0))</f>
        <v>275</v>
      </c>
      <c r="Q5637" t="str">
        <f>INDEX(AirportPivot[AirportName],MATCH($N5637,AirportPivot[[AirportID]:[AirportID]],0))</f>
        <v>Philadelphia International</v>
      </c>
      <c r="R5637">
        <f>INDEX(AirportPivot[Gates (number of available)],MATCH($N5637,AirportPivot[[AirportID]:[AirportID]],0))</f>
        <v>89</v>
      </c>
    </row>
    <row r="5638" spans="1:18" x14ac:dyDescent="0.25">
      <c r="A5638" s="3" t="s">
        <v>5670</v>
      </c>
      <c r="B5638" s="12">
        <v>42260</v>
      </c>
      <c r="C5638" s="4" t="s">
        <v>13</v>
      </c>
      <c r="D5638" s="4">
        <v>1.1000000000000001</v>
      </c>
      <c r="E5638" s="4">
        <v>111</v>
      </c>
      <c r="F5638" s="5">
        <v>0.79166666666666663</v>
      </c>
      <c r="G5638" s="6">
        <v>250</v>
      </c>
      <c r="H5638" s="7">
        <v>46250</v>
      </c>
      <c r="I5638" s="7">
        <f>FlightsPivot[[#This Row],[Total Fare]]*10%</f>
        <v>4625</v>
      </c>
      <c r="J5638" s="7">
        <f>FlightsPivot[[#This Row],[Total Fare]]+FlightsPivot[[#This Row],[10% tax ]]</f>
        <v>50875</v>
      </c>
      <c r="K5638" s="4">
        <v>9</v>
      </c>
      <c r="L5638" s="4">
        <v>2015</v>
      </c>
      <c r="M5638" t="str">
        <f>INDEX(RoutesPivot[DepAirport],MATCH($C5638,RoutesPivot[[RouteID]:[RouteID]],0))</f>
        <v>ORD</v>
      </c>
      <c r="N5638" t="str">
        <f>INDEX(RoutesPivot[AirportID],MATCH($C5638,RoutesPivot[[RouteID]:[RouteID]],0))</f>
        <v>JFK</v>
      </c>
      <c r="O5638">
        <f>INDEX(RoutesPivot[Distance],MATCH($C5638,RoutesPivot[[RouteID]:[RouteID]],0))</f>
        <v>619</v>
      </c>
      <c r="P5638">
        <f>INDEX(RoutesPivot[ListPrice],MATCH($C5638,RoutesPivot[[RouteID]:[RouteID]],0))</f>
        <v>250</v>
      </c>
      <c r="Q5638" t="str">
        <f>INDEX(AirportPivot[AirportName],MATCH($N5638,AirportPivot[[AirportID]:[AirportID]],0))</f>
        <v>John F Kennedy International</v>
      </c>
      <c r="R5638">
        <f>INDEX(AirportPivot[Gates (number of available)],MATCH($N5638,AirportPivot[[AirportID]:[AirportID]],0))</f>
        <v>120</v>
      </c>
    </row>
    <row r="5639" spans="1:18" x14ac:dyDescent="0.25">
      <c r="A5639" s="3" t="s">
        <v>5671</v>
      </c>
      <c r="B5639" s="12">
        <v>42208</v>
      </c>
      <c r="C5639" s="4" t="s">
        <v>15</v>
      </c>
      <c r="D5639" s="4">
        <v>2.2999999999999998</v>
      </c>
      <c r="E5639" s="4">
        <v>104</v>
      </c>
      <c r="F5639" s="5">
        <v>0.33333333333333331</v>
      </c>
      <c r="G5639" s="6">
        <v>247.5</v>
      </c>
      <c r="H5639" s="7">
        <v>45787.5</v>
      </c>
      <c r="I5639" s="7">
        <f>FlightsPivot[[#This Row],[Total Fare]]*10%</f>
        <v>4578.75</v>
      </c>
      <c r="J5639" s="7">
        <f>FlightsPivot[[#This Row],[Total Fare]]+FlightsPivot[[#This Row],[10% tax ]]</f>
        <v>50366.25</v>
      </c>
      <c r="K5639" s="4">
        <v>7</v>
      </c>
      <c r="L5639" s="4">
        <v>2015</v>
      </c>
      <c r="M5639" t="str">
        <f>INDEX(RoutesPivot[DepAirport],MATCH($C5639,RoutesPivot[[RouteID]:[RouteID]],0))</f>
        <v>ORD</v>
      </c>
      <c r="N5639" t="str">
        <f>INDEX(RoutesPivot[AirportID],MATCH($C5639,RoutesPivot[[RouteID]:[RouteID]],0))</f>
        <v>EWR</v>
      </c>
      <c r="O5639">
        <f>INDEX(RoutesPivot[Distance],MATCH($C5639,RoutesPivot[[RouteID]:[RouteID]],0))</f>
        <v>600</v>
      </c>
      <c r="P5639">
        <f>INDEX(RoutesPivot[ListPrice],MATCH($C5639,RoutesPivot[[RouteID]:[RouteID]],0))</f>
        <v>225</v>
      </c>
      <c r="Q5639" t="str">
        <f>INDEX(AirportPivot[AirportName],MATCH($N5639,AirportPivot[[AirportID]:[AirportID]],0))</f>
        <v>Newark Liberty International</v>
      </c>
      <c r="R5639">
        <f>INDEX(AirportPivot[Gates (number of available)],MATCH($N5639,AirportPivot[[AirportID]:[AirportID]],0))</f>
        <v>82</v>
      </c>
    </row>
    <row r="5640" spans="1:18" x14ac:dyDescent="0.25">
      <c r="A5640" s="3" t="s">
        <v>5672</v>
      </c>
      <c r="B5640" s="12">
        <v>42167</v>
      </c>
      <c r="C5640" s="4" t="s">
        <v>19</v>
      </c>
      <c r="D5640" s="4">
        <v>1.3</v>
      </c>
      <c r="E5640" s="4">
        <v>22</v>
      </c>
      <c r="F5640" s="5">
        <v>0.83333333333333337</v>
      </c>
      <c r="G5640" s="6">
        <v>220</v>
      </c>
      <c r="H5640" s="7">
        <v>40700</v>
      </c>
      <c r="I5640" s="7">
        <f>FlightsPivot[[#This Row],[Total Fare]]*10%</f>
        <v>4070</v>
      </c>
      <c r="J5640" s="7">
        <f>FlightsPivot[[#This Row],[Total Fare]]+FlightsPivot[[#This Row],[10% tax ]]</f>
        <v>44770</v>
      </c>
      <c r="K5640" s="4">
        <v>6</v>
      </c>
      <c r="L5640" s="4">
        <v>2015</v>
      </c>
      <c r="M5640" t="str">
        <f>INDEX(RoutesPivot[DepAirport],MATCH($C5640,RoutesPivot[[RouteID]:[RouteID]],0))</f>
        <v>ORD</v>
      </c>
      <c r="N5640" t="str">
        <f>INDEX(RoutesPivot[AirportID],MATCH($C5640,RoutesPivot[[RouteID]:[RouteID]],0))</f>
        <v>IAH</v>
      </c>
      <c r="O5640">
        <f>INDEX(RoutesPivot[Distance],MATCH($C5640,RoutesPivot[[RouteID]:[RouteID]],0))</f>
        <v>800</v>
      </c>
      <c r="P5640">
        <f>INDEX(RoutesPivot[ListPrice],MATCH($C5640,RoutesPivot[[RouteID]:[RouteID]],0))</f>
        <v>200</v>
      </c>
      <c r="Q5640" t="str">
        <f>INDEX(AirportPivot[AirportName],MATCH($N5640,AirportPivot[[AirportID]:[AirportID]],0))</f>
        <v>George Bush Intercontinental/Houston</v>
      </c>
      <c r="R5640">
        <f>INDEX(AirportPivot[Gates (number of available)],MATCH($N5640,AirportPivot[[AirportID]:[AirportID]],0))</f>
        <v>80</v>
      </c>
    </row>
    <row r="5641" spans="1:18" x14ac:dyDescent="0.25">
      <c r="A5641" s="3" t="s">
        <v>5673</v>
      </c>
      <c r="B5641" s="12">
        <v>42303</v>
      </c>
      <c r="C5641" s="4" t="s">
        <v>19</v>
      </c>
      <c r="D5641" s="4">
        <v>2.2000000000000002</v>
      </c>
      <c r="E5641" s="4">
        <v>126</v>
      </c>
      <c r="F5641" s="5">
        <v>0.77083333333333337</v>
      </c>
      <c r="G5641" s="6">
        <v>200</v>
      </c>
      <c r="H5641" s="7">
        <v>37000</v>
      </c>
      <c r="I5641" s="7">
        <f>FlightsPivot[[#This Row],[Total Fare]]*10%</f>
        <v>3700</v>
      </c>
      <c r="J5641" s="7">
        <f>FlightsPivot[[#This Row],[Total Fare]]+FlightsPivot[[#This Row],[10% tax ]]</f>
        <v>40700</v>
      </c>
      <c r="K5641" s="4">
        <v>10</v>
      </c>
      <c r="L5641" s="4">
        <v>2015</v>
      </c>
      <c r="M5641" t="str">
        <f>INDEX(RoutesPivot[DepAirport],MATCH($C5641,RoutesPivot[[RouteID]:[RouteID]],0))</f>
        <v>ORD</v>
      </c>
      <c r="N5641" t="str">
        <f>INDEX(RoutesPivot[AirportID],MATCH($C5641,RoutesPivot[[RouteID]:[RouteID]],0))</f>
        <v>IAH</v>
      </c>
      <c r="O5641">
        <f>INDEX(RoutesPivot[Distance],MATCH($C5641,RoutesPivot[[RouteID]:[RouteID]],0))</f>
        <v>800</v>
      </c>
      <c r="P5641">
        <f>INDEX(RoutesPivot[ListPrice],MATCH($C5641,RoutesPivot[[RouteID]:[RouteID]],0))</f>
        <v>200</v>
      </c>
      <c r="Q5641" t="str">
        <f>INDEX(AirportPivot[AirportName],MATCH($N5641,AirportPivot[[AirportID]:[AirportID]],0))</f>
        <v>George Bush Intercontinental/Houston</v>
      </c>
      <c r="R5641">
        <f>INDEX(AirportPivot[Gates (number of available)],MATCH($N5641,AirportPivot[[AirportID]:[AirportID]],0))</f>
        <v>80</v>
      </c>
    </row>
    <row r="5642" spans="1:18" x14ac:dyDescent="0.25">
      <c r="A5642" s="3" t="s">
        <v>5674</v>
      </c>
      <c r="B5642" s="12">
        <v>42127</v>
      </c>
      <c r="C5642" s="4" t="s">
        <v>86</v>
      </c>
      <c r="D5642" s="4">
        <v>0.5</v>
      </c>
      <c r="E5642" s="4">
        <v>42</v>
      </c>
      <c r="F5642" s="5">
        <v>0.29166666666666669</v>
      </c>
      <c r="G5642" s="6">
        <v>115</v>
      </c>
      <c r="H5642" s="7">
        <v>18975</v>
      </c>
      <c r="I5642" s="7">
        <f>FlightsPivot[[#This Row],[Total Fare]]*10%</f>
        <v>1897.5</v>
      </c>
      <c r="J5642" s="7">
        <f>FlightsPivot[[#This Row],[Total Fare]]+FlightsPivot[[#This Row],[10% tax ]]</f>
        <v>20872.5</v>
      </c>
      <c r="K5642" s="4">
        <v>5</v>
      </c>
      <c r="L5642" s="4">
        <v>2015</v>
      </c>
      <c r="M5642" t="str">
        <f>INDEX(RoutesPivot[DepAirport],MATCH($C5642,RoutesPivot[[RouteID]:[RouteID]],0))</f>
        <v>ORD</v>
      </c>
      <c r="N5642" t="str">
        <f>INDEX(RoutesPivot[AirportID],MATCH($C5642,RoutesPivot[[RouteID]:[RouteID]],0))</f>
        <v>DTW</v>
      </c>
      <c r="O5642">
        <f>INDEX(RoutesPivot[Distance],MATCH($C5642,RoutesPivot[[RouteID]:[RouteID]],0))</f>
        <v>200</v>
      </c>
      <c r="P5642">
        <f>INDEX(RoutesPivot[ListPrice],MATCH($C5642,RoutesPivot[[RouteID]:[RouteID]],0))</f>
        <v>115</v>
      </c>
      <c r="Q5642" t="str">
        <f>INDEX(AirportPivot[AirportName],MATCH($N5642,AirportPivot[[AirportID]:[AirportID]],0))</f>
        <v>Detroit Metropolitan Wayne County</v>
      </c>
      <c r="R5642">
        <f>INDEX(AirportPivot[Gates (number of available)],MATCH($N5642,AirportPivot[[AirportID]:[AirportID]],0))</f>
        <v>60</v>
      </c>
    </row>
    <row r="5643" spans="1:18" x14ac:dyDescent="0.25">
      <c r="A5643" s="3" t="s">
        <v>5675</v>
      </c>
      <c r="B5643" s="12">
        <v>42344</v>
      </c>
      <c r="C5643" s="4" t="s">
        <v>15</v>
      </c>
      <c r="D5643" s="4">
        <v>2</v>
      </c>
      <c r="E5643" s="4">
        <v>68</v>
      </c>
      <c r="F5643" s="5">
        <v>0.6875</v>
      </c>
      <c r="G5643" s="6">
        <v>225</v>
      </c>
      <c r="H5643" s="7">
        <v>40725</v>
      </c>
      <c r="I5643" s="7">
        <f>FlightsPivot[[#This Row],[Total Fare]]*10%</f>
        <v>4072.5</v>
      </c>
      <c r="J5643" s="7">
        <f>FlightsPivot[[#This Row],[Total Fare]]+FlightsPivot[[#This Row],[10% tax ]]</f>
        <v>44797.5</v>
      </c>
      <c r="K5643" s="4">
        <v>12</v>
      </c>
      <c r="L5643" s="4">
        <v>2015</v>
      </c>
      <c r="M5643" t="str">
        <f>INDEX(RoutesPivot[DepAirport],MATCH($C5643,RoutesPivot[[RouteID]:[RouteID]],0))</f>
        <v>ORD</v>
      </c>
      <c r="N5643" t="str">
        <f>INDEX(RoutesPivot[AirportID],MATCH($C5643,RoutesPivot[[RouteID]:[RouteID]],0))</f>
        <v>EWR</v>
      </c>
      <c r="O5643">
        <f>INDEX(RoutesPivot[Distance],MATCH($C5643,RoutesPivot[[RouteID]:[RouteID]],0))</f>
        <v>600</v>
      </c>
      <c r="P5643">
        <f>INDEX(RoutesPivot[ListPrice],MATCH($C5643,RoutesPivot[[RouteID]:[RouteID]],0))</f>
        <v>225</v>
      </c>
      <c r="Q5643" t="str">
        <f>INDEX(AirportPivot[AirportName],MATCH($N5643,AirportPivot[[AirportID]:[AirportID]],0))</f>
        <v>Newark Liberty International</v>
      </c>
      <c r="R5643">
        <f>INDEX(AirportPivot[Gates (number of available)],MATCH($N5643,AirportPivot[[AirportID]:[AirportID]],0))</f>
        <v>82</v>
      </c>
    </row>
    <row r="5644" spans="1:18" x14ac:dyDescent="0.25">
      <c r="A5644" s="3" t="s">
        <v>5676</v>
      </c>
      <c r="B5644" s="12">
        <v>41822</v>
      </c>
      <c r="C5644" s="4" t="s">
        <v>19</v>
      </c>
      <c r="D5644" s="4">
        <v>1.6</v>
      </c>
      <c r="E5644" s="4">
        <v>3</v>
      </c>
      <c r="F5644" s="5">
        <v>0.5</v>
      </c>
      <c r="G5644" s="6">
        <v>220</v>
      </c>
      <c r="H5644" s="7">
        <v>40700</v>
      </c>
      <c r="I5644" s="7">
        <f>FlightsPivot[[#This Row],[Total Fare]]*10%</f>
        <v>4070</v>
      </c>
      <c r="J5644" s="7">
        <f>FlightsPivot[[#This Row],[Total Fare]]+FlightsPivot[[#This Row],[10% tax ]]</f>
        <v>44770</v>
      </c>
      <c r="K5644" s="4">
        <v>7</v>
      </c>
      <c r="L5644" s="4">
        <v>2014</v>
      </c>
      <c r="M5644" t="str">
        <f>INDEX(RoutesPivot[DepAirport],MATCH($C5644,RoutesPivot[[RouteID]:[RouteID]],0))</f>
        <v>ORD</v>
      </c>
      <c r="N5644" t="str">
        <f>INDEX(RoutesPivot[AirportID],MATCH($C5644,RoutesPivot[[RouteID]:[RouteID]],0))</f>
        <v>IAH</v>
      </c>
      <c r="O5644">
        <f>INDEX(RoutesPivot[Distance],MATCH($C5644,RoutesPivot[[RouteID]:[RouteID]],0))</f>
        <v>800</v>
      </c>
      <c r="P5644">
        <f>INDEX(RoutesPivot[ListPrice],MATCH($C5644,RoutesPivot[[RouteID]:[RouteID]],0))</f>
        <v>200</v>
      </c>
      <c r="Q5644" t="str">
        <f>INDEX(AirportPivot[AirportName],MATCH($N5644,AirportPivot[[AirportID]:[AirportID]],0))</f>
        <v>George Bush Intercontinental/Houston</v>
      </c>
      <c r="R5644">
        <f>INDEX(AirportPivot[Gates (number of available)],MATCH($N5644,AirportPivot[[AirportID]:[AirportID]],0))</f>
        <v>80</v>
      </c>
    </row>
    <row r="5645" spans="1:18" x14ac:dyDescent="0.25">
      <c r="A5645" s="3" t="s">
        <v>5677</v>
      </c>
      <c r="B5645" s="12">
        <v>42104</v>
      </c>
      <c r="C5645" s="4" t="s">
        <v>23</v>
      </c>
      <c r="D5645" s="4">
        <v>1.9</v>
      </c>
      <c r="E5645" s="4">
        <v>1</v>
      </c>
      <c r="F5645" s="5">
        <v>0.3125</v>
      </c>
      <c r="G5645" s="6">
        <v>300</v>
      </c>
      <c r="H5645" s="7">
        <v>55500</v>
      </c>
      <c r="I5645" s="7">
        <f>FlightsPivot[[#This Row],[Total Fare]]*10%</f>
        <v>5550</v>
      </c>
      <c r="J5645" s="7">
        <f>FlightsPivot[[#This Row],[Total Fare]]+FlightsPivot[[#This Row],[10% tax ]]</f>
        <v>61050</v>
      </c>
      <c r="K5645" s="4">
        <v>4</v>
      </c>
      <c r="L5645" s="4">
        <v>2015</v>
      </c>
      <c r="M5645" t="str">
        <f>INDEX(RoutesPivot[DepAirport],MATCH($C5645,RoutesPivot[[RouteID]:[RouteID]],0))</f>
        <v>ORD</v>
      </c>
      <c r="N5645" t="str">
        <f>INDEX(RoutesPivot[AirportID],MATCH($C5645,RoutesPivot[[RouteID]:[RouteID]],0))</f>
        <v>DEN</v>
      </c>
      <c r="O5645">
        <f>INDEX(RoutesPivot[Distance],MATCH($C5645,RoutesPivot[[RouteID]:[RouteID]],0))</f>
        <v>800</v>
      </c>
      <c r="P5645">
        <f>INDEX(RoutesPivot[ListPrice],MATCH($C5645,RoutesPivot[[RouteID]:[RouteID]],0))</f>
        <v>300</v>
      </c>
      <c r="Q5645" t="str">
        <f>INDEX(AirportPivot[AirportName],MATCH($N5645,AirportPivot[[AirportID]:[AirportID]],0))</f>
        <v>Denver International</v>
      </c>
      <c r="R5645">
        <f>INDEX(AirportPivot[Gates (number of available)],MATCH($N5645,AirportPivot[[AirportID]:[AirportID]],0))</f>
        <v>75</v>
      </c>
    </row>
    <row r="5646" spans="1:18" x14ac:dyDescent="0.25">
      <c r="A5646" s="3" t="s">
        <v>5678</v>
      </c>
      <c r="B5646" s="12">
        <v>42066</v>
      </c>
      <c r="C5646" s="4" t="s">
        <v>15</v>
      </c>
      <c r="D5646" s="4">
        <v>2</v>
      </c>
      <c r="E5646" s="4">
        <v>184</v>
      </c>
      <c r="F5646" s="5">
        <v>0.8125</v>
      </c>
      <c r="G5646" s="6">
        <v>225</v>
      </c>
      <c r="H5646" s="7">
        <v>37125</v>
      </c>
      <c r="I5646" s="7">
        <f>FlightsPivot[[#This Row],[Total Fare]]*10%</f>
        <v>3712.5</v>
      </c>
      <c r="J5646" s="7">
        <f>FlightsPivot[[#This Row],[Total Fare]]+FlightsPivot[[#This Row],[10% tax ]]</f>
        <v>40837.5</v>
      </c>
      <c r="K5646" s="4">
        <v>3</v>
      </c>
      <c r="L5646" s="4">
        <v>2015</v>
      </c>
      <c r="M5646" t="str">
        <f>INDEX(RoutesPivot[DepAirport],MATCH($C5646,RoutesPivot[[RouteID]:[RouteID]],0))</f>
        <v>ORD</v>
      </c>
      <c r="N5646" t="str">
        <f>INDEX(RoutesPivot[AirportID],MATCH($C5646,RoutesPivot[[RouteID]:[RouteID]],0))</f>
        <v>EWR</v>
      </c>
      <c r="O5646">
        <f>INDEX(RoutesPivot[Distance],MATCH($C5646,RoutesPivot[[RouteID]:[RouteID]],0))</f>
        <v>600</v>
      </c>
      <c r="P5646">
        <f>INDEX(RoutesPivot[ListPrice],MATCH($C5646,RoutesPivot[[RouteID]:[RouteID]],0))</f>
        <v>225</v>
      </c>
      <c r="Q5646" t="str">
        <f>INDEX(AirportPivot[AirportName],MATCH($N5646,AirportPivot[[AirportID]:[AirportID]],0))</f>
        <v>Newark Liberty International</v>
      </c>
      <c r="R5646">
        <f>INDEX(AirportPivot[Gates (number of available)],MATCH($N5646,AirportPivot[[AirportID]:[AirportID]],0))</f>
        <v>82</v>
      </c>
    </row>
    <row r="5647" spans="1:18" x14ac:dyDescent="0.25">
      <c r="A5647" s="3" t="s">
        <v>5679</v>
      </c>
      <c r="B5647" s="12">
        <v>41649</v>
      </c>
      <c r="C5647" s="4" t="s">
        <v>23</v>
      </c>
      <c r="D5647" s="4">
        <v>2.6</v>
      </c>
      <c r="E5647" s="4">
        <v>31</v>
      </c>
      <c r="F5647" s="5">
        <v>0.75</v>
      </c>
      <c r="G5647" s="6">
        <v>300</v>
      </c>
      <c r="H5647" s="7">
        <v>55500</v>
      </c>
      <c r="I5647" s="7">
        <f>FlightsPivot[[#This Row],[Total Fare]]*10%</f>
        <v>5550</v>
      </c>
      <c r="J5647" s="7">
        <f>FlightsPivot[[#This Row],[Total Fare]]+FlightsPivot[[#This Row],[10% tax ]]</f>
        <v>61050</v>
      </c>
      <c r="K5647" s="4">
        <v>1</v>
      </c>
      <c r="L5647" s="4">
        <v>2014</v>
      </c>
      <c r="M5647" t="str">
        <f>INDEX(RoutesPivot[DepAirport],MATCH($C5647,RoutesPivot[[RouteID]:[RouteID]],0))</f>
        <v>ORD</v>
      </c>
      <c r="N5647" t="str">
        <f>INDEX(RoutesPivot[AirportID],MATCH($C5647,RoutesPivot[[RouteID]:[RouteID]],0))</f>
        <v>DEN</v>
      </c>
      <c r="O5647">
        <f>INDEX(RoutesPivot[Distance],MATCH($C5647,RoutesPivot[[RouteID]:[RouteID]],0))</f>
        <v>800</v>
      </c>
      <c r="P5647">
        <f>INDEX(RoutesPivot[ListPrice],MATCH($C5647,RoutesPivot[[RouteID]:[RouteID]],0))</f>
        <v>300</v>
      </c>
      <c r="Q5647" t="str">
        <f>INDEX(AirportPivot[AirportName],MATCH($N5647,AirportPivot[[AirportID]:[AirportID]],0))</f>
        <v>Denver International</v>
      </c>
      <c r="R5647">
        <f>INDEX(AirportPivot[Gates (number of available)],MATCH($N5647,AirportPivot[[AirportID]:[AirportID]],0))</f>
        <v>75</v>
      </c>
    </row>
    <row r="5648" spans="1:18" x14ac:dyDescent="0.25">
      <c r="A5648" s="3" t="s">
        <v>5680</v>
      </c>
      <c r="B5648" s="12">
        <v>41837</v>
      </c>
      <c r="C5648" s="4" t="s">
        <v>80</v>
      </c>
      <c r="D5648" s="4">
        <v>1.4</v>
      </c>
      <c r="E5648" s="4">
        <v>50</v>
      </c>
      <c r="F5648" s="5">
        <v>0.58333333333333337</v>
      </c>
      <c r="G5648" s="6">
        <v>330</v>
      </c>
      <c r="H5648" s="7">
        <v>54450</v>
      </c>
      <c r="I5648" s="7">
        <f>FlightsPivot[[#This Row],[Total Fare]]*10%</f>
        <v>5445</v>
      </c>
      <c r="J5648" s="7">
        <f>FlightsPivot[[#This Row],[Total Fare]]+FlightsPivot[[#This Row],[10% tax ]]</f>
        <v>59895</v>
      </c>
      <c r="K5648" s="4">
        <v>7</v>
      </c>
      <c r="L5648" s="4">
        <v>2014</v>
      </c>
      <c r="M5648" t="str">
        <f>INDEX(RoutesPivot[DepAirport],MATCH($C5648,RoutesPivot[[RouteID]:[RouteID]],0))</f>
        <v>ORD</v>
      </c>
      <c r="N5648" t="str">
        <f>INDEX(RoutesPivot[AirportID],MATCH($C5648,RoutesPivot[[RouteID]:[RouteID]],0))</f>
        <v>MIA</v>
      </c>
      <c r="O5648">
        <f>INDEX(RoutesPivot[Distance],MATCH($C5648,RoutesPivot[[RouteID]:[RouteID]],0))</f>
        <v>1000</v>
      </c>
      <c r="P5648">
        <f>INDEX(RoutesPivot[ListPrice],MATCH($C5648,RoutesPivot[[RouteID]:[RouteID]],0))</f>
        <v>300</v>
      </c>
      <c r="Q5648" t="str">
        <f>INDEX(AirportPivot[AirportName],MATCH($N5648,AirportPivot[[AirportID]:[AirportID]],0))</f>
        <v>Miami International</v>
      </c>
      <c r="R5648">
        <f>INDEX(AirportPivot[Gates (number of available)],MATCH($N5648,AirportPivot[[AirportID]:[AirportID]],0))</f>
        <v>80</v>
      </c>
    </row>
    <row r="5649" spans="1:18" x14ac:dyDescent="0.25">
      <c r="A5649" s="3" t="s">
        <v>5681</v>
      </c>
      <c r="B5649" s="12">
        <v>42362</v>
      </c>
      <c r="C5649" s="4" t="s">
        <v>15</v>
      </c>
      <c r="D5649" s="4">
        <v>4.3</v>
      </c>
      <c r="E5649" s="4">
        <v>16</v>
      </c>
      <c r="F5649" s="5">
        <v>0.33333333333333331</v>
      </c>
      <c r="G5649" s="6">
        <v>315</v>
      </c>
      <c r="H5649" s="7">
        <v>58275</v>
      </c>
      <c r="I5649" s="7">
        <f>FlightsPivot[[#This Row],[Total Fare]]*10%</f>
        <v>5827.5</v>
      </c>
      <c r="J5649" s="7">
        <f>FlightsPivot[[#This Row],[Total Fare]]+FlightsPivot[[#This Row],[10% tax ]]</f>
        <v>64102.5</v>
      </c>
      <c r="K5649" s="4">
        <v>12</v>
      </c>
      <c r="L5649" s="4">
        <v>2015</v>
      </c>
      <c r="M5649" t="str">
        <f>INDEX(RoutesPivot[DepAirport],MATCH($C5649,RoutesPivot[[RouteID]:[RouteID]],0))</f>
        <v>ORD</v>
      </c>
      <c r="N5649" t="str">
        <f>INDEX(RoutesPivot[AirportID],MATCH($C5649,RoutesPivot[[RouteID]:[RouteID]],0))</f>
        <v>EWR</v>
      </c>
      <c r="O5649">
        <f>INDEX(RoutesPivot[Distance],MATCH($C5649,RoutesPivot[[RouteID]:[RouteID]],0))</f>
        <v>600</v>
      </c>
      <c r="P5649">
        <f>INDEX(RoutesPivot[ListPrice],MATCH($C5649,RoutesPivot[[RouteID]:[RouteID]],0))</f>
        <v>225</v>
      </c>
      <c r="Q5649" t="str">
        <f>INDEX(AirportPivot[AirportName],MATCH($N5649,AirportPivot[[AirportID]:[AirportID]],0))</f>
        <v>Newark Liberty International</v>
      </c>
      <c r="R5649">
        <f>INDEX(AirportPivot[Gates (number of available)],MATCH($N5649,AirportPivot[[AirportID]:[AirportID]],0))</f>
        <v>82</v>
      </c>
    </row>
    <row r="5650" spans="1:18" x14ac:dyDescent="0.25">
      <c r="A5650" s="3" t="s">
        <v>5682</v>
      </c>
      <c r="B5650" s="12">
        <v>41749</v>
      </c>
      <c r="C5650" s="4" t="s">
        <v>23</v>
      </c>
      <c r="D5650" s="4">
        <v>1.3</v>
      </c>
      <c r="E5650" s="4">
        <v>163</v>
      </c>
      <c r="F5650" s="5">
        <v>0.70833333333333337</v>
      </c>
      <c r="G5650" s="6">
        <v>300</v>
      </c>
      <c r="H5650" s="7">
        <v>49500</v>
      </c>
      <c r="I5650" s="7">
        <f>FlightsPivot[[#This Row],[Total Fare]]*10%</f>
        <v>4950</v>
      </c>
      <c r="J5650" s="7">
        <f>FlightsPivot[[#This Row],[Total Fare]]+FlightsPivot[[#This Row],[10% tax ]]</f>
        <v>54450</v>
      </c>
      <c r="K5650" s="4">
        <v>4</v>
      </c>
      <c r="L5650" s="4">
        <v>2014</v>
      </c>
      <c r="M5650" t="str">
        <f>INDEX(RoutesPivot[DepAirport],MATCH($C5650,RoutesPivot[[RouteID]:[RouteID]],0))</f>
        <v>ORD</v>
      </c>
      <c r="N5650" t="str">
        <f>INDEX(RoutesPivot[AirportID],MATCH($C5650,RoutesPivot[[RouteID]:[RouteID]],0))</f>
        <v>DEN</v>
      </c>
      <c r="O5650">
        <f>INDEX(RoutesPivot[Distance],MATCH($C5650,RoutesPivot[[RouteID]:[RouteID]],0))</f>
        <v>800</v>
      </c>
      <c r="P5650">
        <f>INDEX(RoutesPivot[ListPrice],MATCH($C5650,RoutesPivot[[RouteID]:[RouteID]],0))</f>
        <v>300</v>
      </c>
      <c r="Q5650" t="str">
        <f>INDEX(AirportPivot[AirportName],MATCH($N5650,AirportPivot[[AirportID]:[AirportID]],0))</f>
        <v>Denver International</v>
      </c>
      <c r="R5650">
        <f>INDEX(AirportPivot[Gates (number of available)],MATCH($N5650,AirportPivot[[AirportID]:[AirportID]],0))</f>
        <v>75</v>
      </c>
    </row>
    <row r="5651" spans="1:18" x14ac:dyDescent="0.25">
      <c r="A5651" s="3" t="s">
        <v>5683</v>
      </c>
      <c r="B5651" s="12">
        <v>42302</v>
      </c>
      <c r="C5651" s="4" t="s">
        <v>33</v>
      </c>
      <c r="D5651" s="4">
        <v>2.2999999999999998</v>
      </c>
      <c r="E5651" s="4">
        <v>53</v>
      </c>
      <c r="F5651" s="5">
        <v>0.70833333333333337</v>
      </c>
      <c r="G5651" s="6">
        <v>375</v>
      </c>
      <c r="H5651" s="7">
        <v>61875</v>
      </c>
      <c r="I5651" s="7">
        <f>FlightsPivot[[#This Row],[Total Fare]]*10%</f>
        <v>6187.5</v>
      </c>
      <c r="J5651" s="7">
        <f>FlightsPivot[[#This Row],[Total Fare]]+FlightsPivot[[#This Row],[10% tax ]]</f>
        <v>68062.5</v>
      </c>
      <c r="K5651" s="4">
        <v>10</v>
      </c>
      <c r="L5651" s="4">
        <v>2015</v>
      </c>
      <c r="M5651" t="str">
        <f>INDEX(RoutesPivot[DepAirport],MATCH($C5651,RoutesPivot[[RouteID]:[RouteID]],0))</f>
        <v>ORD</v>
      </c>
      <c r="N5651" t="str">
        <f>INDEX(RoutesPivot[AirportID],MATCH($C5651,RoutesPivot[[RouteID]:[RouteID]],0))</f>
        <v>SFO</v>
      </c>
      <c r="O5651">
        <f>INDEX(RoutesPivot[Distance],MATCH($C5651,RoutesPivot[[RouteID]:[RouteID]],0))</f>
        <v>1600</v>
      </c>
      <c r="P5651">
        <f>INDEX(RoutesPivot[ListPrice],MATCH($C5651,RoutesPivot[[RouteID]:[RouteID]],0))</f>
        <v>375</v>
      </c>
      <c r="Q5651" t="str">
        <f>INDEX(AirportPivot[AirportName],MATCH($N5651,AirportPivot[[AirportID]:[AirportID]],0))</f>
        <v>San Francisco International</v>
      </c>
      <c r="R5651">
        <f>INDEX(AirportPivot[Gates (number of available)],MATCH($N5651,AirportPivot[[AirportID]:[AirportID]],0))</f>
        <v>70</v>
      </c>
    </row>
    <row r="5652" spans="1:18" x14ac:dyDescent="0.25">
      <c r="A5652" s="3" t="s">
        <v>5684</v>
      </c>
      <c r="B5652" s="12">
        <v>42273</v>
      </c>
      <c r="C5652" s="4" t="s">
        <v>27</v>
      </c>
      <c r="D5652" s="4">
        <v>11.6</v>
      </c>
      <c r="E5652" s="4">
        <v>3</v>
      </c>
      <c r="F5652" s="5">
        <v>0.6875</v>
      </c>
      <c r="G5652" s="6">
        <v>200</v>
      </c>
      <c r="H5652" s="7">
        <v>37000</v>
      </c>
      <c r="I5652" s="7">
        <f>FlightsPivot[[#This Row],[Total Fare]]*10%</f>
        <v>3700</v>
      </c>
      <c r="J5652" s="7">
        <f>FlightsPivot[[#This Row],[Total Fare]]+FlightsPivot[[#This Row],[10% tax ]]</f>
        <v>40700</v>
      </c>
      <c r="K5652" s="4">
        <v>9</v>
      </c>
      <c r="L5652" s="4">
        <v>2015</v>
      </c>
      <c r="M5652" t="str">
        <f>INDEX(RoutesPivot[DepAirport],MATCH($C5652,RoutesPivot[[RouteID]:[RouteID]],0))</f>
        <v>ORD</v>
      </c>
      <c r="N5652" t="str">
        <f>INDEX(RoutesPivot[AirportID],MATCH($C5652,RoutesPivot[[RouteID]:[RouteID]],0))</f>
        <v>ATL</v>
      </c>
      <c r="O5652">
        <f>INDEX(RoutesPivot[Distance],MATCH($C5652,RoutesPivot[[RouteID]:[RouteID]],0))</f>
        <v>510</v>
      </c>
      <c r="P5652">
        <f>INDEX(RoutesPivot[ListPrice],MATCH($C5652,RoutesPivot[[RouteID]:[RouteID]],0))</f>
        <v>200</v>
      </c>
      <c r="Q5652" t="str">
        <f>INDEX(AirportPivot[AirportName],MATCH($N5652,AirportPivot[[AirportID]:[AirportID]],0))</f>
        <v>Hartsfield-Jackson Atlanta International</v>
      </c>
      <c r="R5652">
        <f>INDEX(AirportPivot[Gates (number of available)],MATCH($N5652,AirportPivot[[AirportID]:[AirportID]],0))</f>
        <v>100</v>
      </c>
    </row>
    <row r="5653" spans="1:18" x14ac:dyDescent="0.25">
      <c r="A5653" s="3" t="s">
        <v>5685</v>
      </c>
      <c r="B5653" s="12">
        <v>42142</v>
      </c>
      <c r="C5653" s="4" t="s">
        <v>19</v>
      </c>
      <c r="D5653" s="4">
        <v>1</v>
      </c>
      <c r="E5653" s="4">
        <v>34</v>
      </c>
      <c r="F5653" s="5">
        <v>0.72916666666666663</v>
      </c>
      <c r="G5653" s="6">
        <v>200</v>
      </c>
      <c r="H5653" s="7">
        <v>37000</v>
      </c>
      <c r="I5653" s="7">
        <f>FlightsPivot[[#This Row],[Total Fare]]*10%</f>
        <v>3700</v>
      </c>
      <c r="J5653" s="7">
        <f>FlightsPivot[[#This Row],[Total Fare]]+FlightsPivot[[#This Row],[10% tax ]]</f>
        <v>40700</v>
      </c>
      <c r="K5653" s="4">
        <v>5</v>
      </c>
      <c r="L5653" s="4">
        <v>2015</v>
      </c>
      <c r="M5653" t="str">
        <f>INDEX(RoutesPivot[DepAirport],MATCH($C5653,RoutesPivot[[RouteID]:[RouteID]],0))</f>
        <v>ORD</v>
      </c>
      <c r="N5653" t="str">
        <f>INDEX(RoutesPivot[AirportID],MATCH($C5653,RoutesPivot[[RouteID]:[RouteID]],0))</f>
        <v>IAH</v>
      </c>
      <c r="O5653">
        <f>INDEX(RoutesPivot[Distance],MATCH($C5653,RoutesPivot[[RouteID]:[RouteID]],0))</f>
        <v>800</v>
      </c>
      <c r="P5653">
        <f>INDEX(RoutesPivot[ListPrice],MATCH($C5653,RoutesPivot[[RouteID]:[RouteID]],0))</f>
        <v>200</v>
      </c>
      <c r="Q5653" t="str">
        <f>INDEX(AirportPivot[AirportName],MATCH($N5653,AirportPivot[[AirportID]:[AirportID]],0))</f>
        <v>George Bush Intercontinental/Houston</v>
      </c>
      <c r="R5653">
        <f>INDEX(AirportPivot[Gates (number of available)],MATCH($N5653,AirportPivot[[AirportID]:[AirportID]],0))</f>
        <v>80</v>
      </c>
    </row>
    <row r="5654" spans="1:18" x14ac:dyDescent="0.25">
      <c r="A5654" s="3" t="s">
        <v>5686</v>
      </c>
      <c r="B5654" s="12">
        <v>41828</v>
      </c>
      <c r="C5654" s="4" t="s">
        <v>70</v>
      </c>
      <c r="D5654" s="4">
        <v>0.2</v>
      </c>
      <c r="E5654" s="4">
        <v>18</v>
      </c>
      <c r="F5654" s="5">
        <v>0.625</v>
      </c>
      <c r="G5654" s="6">
        <v>302.5</v>
      </c>
      <c r="H5654" s="7">
        <v>55962.5</v>
      </c>
      <c r="I5654" s="7">
        <f>FlightsPivot[[#This Row],[Total Fare]]*10%</f>
        <v>5596.25</v>
      </c>
      <c r="J5654" s="7">
        <f>FlightsPivot[[#This Row],[Total Fare]]+FlightsPivot[[#This Row],[10% tax ]]</f>
        <v>61558.75</v>
      </c>
      <c r="K5654" s="4">
        <v>7</v>
      </c>
      <c r="L5654" s="4">
        <v>2014</v>
      </c>
      <c r="M5654" t="str">
        <f>INDEX(RoutesPivot[DepAirport],MATCH($C5654,RoutesPivot[[RouteID]:[RouteID]],0))</f>
        <v>ORD</v>
      </c>
      <c r="N5654" t="str">
        <f>INDEX(RoutesPivot[AirportID],MATCH($C5654,RoutesPivot[[RouteID]:[RouteID]],0))</f>
        <v>LAS</v>
      </c>
      <c r="O5654">
        <f>INDEX(RoutesPivot[Distance],MATCH($C5654,RoutesPivot[[RouteID]:[RouteID]],0))</f>
        <v>1100</v>
      </c>
      <c r="P5654">
        <f>INDEX(RoutesPivot[ListPrice],MATCH($C5654,RoutesPivot[[RouteID]:[RouteID]],0))</f>
        <v>275</v>
      </c>
      <c r="Q5654" t="str">
        <f>INDEX(AirportPivot[AirportName],MATCH($N5654,AirportPivot[[AirportID]:[AirportID]],0))</f>
        <v>McCarran International</v>
      </c>
      <c r="R5654">
        <f>INDEX(AirportPivot[Gates (number of available)],MATCH($N5654,AirportPivot[[AirportID]:[AirportID]],0))</f>
        <v>68</v>
      </c>
    </row>
    <row r="5655" spans="1:18" x14ac:dyDescent="0.25">
      <c r="A5655" s="3" t="s">
        <v>5687</v>
      </c>
      <c r="B5655" s="12">
        <v>42079</v>
      </c>
      <c r="C5655" s="4" t="s">
        <v>13</v>
      </c>
      <c r="D5655" s="4">
        <v>1.5</v>
      </c>
      <c r="E5655" s="4">
        <v>12</v>
      </c>
      <c r="F5655" s="5">
        <v>0.58333333333333337</v>
      </c>
      <c r="G5655" s="6">
        <v>250</v>
      </c>
      <c r="H5655" s="7">
        <v>46250</v>
      </c>
      <c r="I5655" s="7">
        <f>FlightsPivot[[#This Row],[Total Fare]]*10%</f>
        <v>4625</v>
      </c>
      <c r="J5655" s="7">
        <f>FlightsPivot[[#This Row],[Total Fare]]+FlightsPivot[[#This Row],[10% tax ]]</f>
        <v>50875</v>
      </c>
      <c r="K5655" s="4">
        <v>3</v>
      </c>
      <c r="L5655" s="4">
        <v>2015</v>
      </c>
      <c r="M5655" t="str">
        <f>INDEX(RoutesPivot[DepAirport],MATCH($C5655,RoutesPivot[[RouteID]:[RouteID]],0))</f>
        <v>ORD</v>
      </c>
      <c r="N5655" t="str">
        <f>INDEX(RoutesPivot[AirportID],MATCH($C5655,RoutesPivot[[RouteID]:[RouteID]],0))</f>
        <v>JFK</v>
      </c>
      <c r="O5655">
        <f>INDEX(RoutesPivot[Distance],MATCH($C5655,RoutesPivot[[RouteID]:[RouteID]],0))</f>
        <v>619</v>
      </c>
      <c r="P5655">
        <f>INDEX(RoutesPivot[ListPrice],MATCH($C5655,RoutesPivot[[RouteID]:[RouteID]],0))</f>
        <v>250</v>
      </c>
      <c r="Q5655" t="str">
        <f>INDEX(AirportPivot[AirportName],MATCH($N5655,AirportPivot[[AirportID]:[AirportID]],0))</f>
        <v>John F Kennedy International</v>
      </c>
      <c r="R5655">
        <f>INDEX(AirportPivot[Gates (number of available)],MATCH($N5655,AirportPivot[[AirportID]:[AirportID]],0))</f>
        <v>120</v>
      </c>
    </row>
    <row r="5656" spans="1:18" x14ac:dyDescent="0.25">
      <c r="A5656" s="3" t="s">
        <v>5688</v>
      </c>
      <c r="B5656" s="12">
        <v>41657</v>
      </c>
      <c r="C5656" s="4" t="s">
        <v>13</v>
      </c>
      <c r="D5656" s="4">
        <v>2.2999999999999998</v>
      </c>
      <c r="E5656" s="4">
        <v>164</v>
      </c>
      <c r="F5656" s="5">
        <v>0.75</v>
      </c>
      <c r="G5656" s="6">
        <v>250</v>
      </c>
      <c r="H5656" s="7">
        <v>41250</v>
      </c>
      <c r="I5656" s="7">
        <f>FlightsPivot[[#This Row],[Total Fare]]*10%</f>
        <v>4125</v>
      </c>
      <c r="J5656" s="7">
        <f>FlightsPivot[[#This Row],[Total Fare]]+FlightsPivot[[#This Row],[10% tax ]]</f>
        <v>45375</v>
      </c>
      <c r="K5656" s="4">
        <v>1</v>
      </c>
      <c r="L5656" s="4">
        <v>2014</v>
      </c>
      <c r="M5656" t="str">
        <f>INDEX(RoutesPivot[DepAirport],MATCH($C5656,RoutesPivot[[RouteID]:[RouteID]],0))</f>
        <v>ORD</v>
      </c>
      <c r="N5656" t="str">
        <f>INDEX(RoutesPivot[AirportID],MATCH($C5656,RoutesPivot[[RouteID]:[RouteID]],0))</f>
        <v>JFK</v>
      </c>
      <c r="O5656">
        <f>INDEX(RoutesPivot[Distance],MATCH($C5656,RoutesPivot[[RouteID]:[RouteID]],0))</f>
        <v>619</v>
      </c>
      <c r="P5656">
        <f>INDEX(RoutesPivot[ListPrice],MATCH($C5656,RoutesPivot[[RouteID]:[RouteID]],0))</f>
        <v>250</v>
      </c>
      <c r="Q5656" t="str">
        <f>INDEX(AirportPivot[AirportName],MATCH($N5656,AirportPivot[[AirportID]:[AirportID]],0))</f>
        <v>John F Kennedy International</v>
      </c>
      <c r="R5656">
        <f>INDEX(AirportPivot[Gates (number of available)],MATCH($N5656,AirportPivot[[AirportID]:[AirportID]],0))</f>
        <v>120</v>
      </c>
    </row>
    <row r="5657" spans="1:18" x14ac:dyDescent="0.25">
      <c r="A5657" s="3" t="s">
        <v>5689</v>
      </c>
      <c r="B5657" s="12">
        <v>42059</v>
      </c>
      <c r="C5657" s="4" t="s">
        <v>17</v>
      </c>
      <c r="D5657" s="4">
        <v>3.4</v>
      </c>
      <c r="E5657" s="4">
        <v>2</v>
      </c>
      <c r="F5657" s="5">
        <v>0.8125</v>
      </c>
      <c r="G5657" s="6">
        <v>350</v>
      </c>
      <c r="H5657" s="7">
        <v>64750</v>
      </c>
      <c r="I5657" s="7">
        <f>FlightsPivot[[#This Row],[Total Fare]]*10%</f>
        <v>6475</v>
      </c>
      <c r="J5657" s="7">
        <f>FlightsPivot[[#This Row],[Total Fare]]+FlightsPivot[[#This Row],[10% tax ]]</f>
        <v>71225</v>
      </c>
      <c r="K5657" s="4">
        <v>2</v>
      </c>
      <c r="L5657" s="4">
        <v>2015</v>
      </c>
      <c r="M5657" t="str">
        <f>INDEX(RoutesPivot[DepAirport],MATCH($C5657,RoutesPivot[[RouteID]:[RouteID]],0))</f>
        <v>ORD</v>
      </c>
      <c r="N5657" t="str">
        <f>INDEX(RoutesPivot[AirportID],MATCH($C5657,RoutesPivot[[RouteID]:[RouteID]],0))</f>
        <v>LAX</v>
      </c>
      <c r="O5657">
        <f>INDEX(RoutesPivot[Distance],MATCH($C5657,RoutesPivot[[RouteID]:[RouteID]],0))</f>
        <v>1518</v>
      </c>
      <c r="P5657">
        <f>INDEX(RoutesPivot[ListPrice],MATCH($C5657,RoutesPivot[[RouteID]:[RouteID]],0))</f>
        <v>350</v>
      </c>
      <c r="Q5657" t="str">
        <f>INDEX(AirportPivot[AirportName],MATCH($N5657,AirportPivot[[AirportID]:[AirportID]],0))</f>
        <v>Los Angeles International</v>
      </c>
      <c r="R5657">
        <f>INDEX(AirportPivot[Gates (number of available)],MATCH($N5657,AirportPivot[[AirportID]:[AirportID]],0))</f>
        <v>86</v>
      </c>
    </row>
    <row r="5658" spans="1:18" x14ac:dyDescent="0.25">
      <c r="A5658" s="3" t="s">
        <v>5690</v>
      </c>
      <c r="B5658" s="12">
        <v>42367</v>
      </c>
      <c r="C5658" s="4" t="s">
        <v>103</v>
      </c>
      <c r="D5658" s="4">
        <v>1.2</v>
      </c>
      <c r="E5658" s="4">
        <v>44</v>
      </c>
      <c r="F5658" s="5">
        <v>0.29166666666666669</v>
      </c>
      <c r="G5658" s="6">
        <v>300</v>
      </c>
      <c r="H5658" s="7">
        <v>49500</v>
      </c>
      <c r="I5658" s="7">
        <f>FlightsPivot[[#This Row],[Total Fare]]*10%</f>
        <v>4950</v>
      </c>
      <c r="J5658" s="7">
        <f>FlightsPivot[[#This Row],[Total Fare]]+FlightsPivot[[#This Row],[10% tax ]]</f>
        <v>54450</v>
      </c>
      <c r="K5658" s="4">
        <v>12</v>
      </c>
      <c r="L5658" s="4">
        <v>2015</v>
      </c>
      <c r="M5658" t="str">
        <f>INDEX(RoutesPivot[DepAirport],MATCH($C5658,RoutesPivot[[RouteID]:[RouteID]],0))</f>
        <v>ORD</v>
      </c>
      <c r="N5658" t="str">
        <f>INDEX(RoutesPivot[AirportID],MATCH($C5658,RoutesPivot[[RouteID]:[RouteID]],0))</f>
        <v>IAD</v>
      </c>
      <c r="O5658">
        <f>INDEX(RoutesPivot[Distance],MATCH($C5658,RoutesPivot[[RouteID]:[RouteID]],0))</f>
        <v>515</v>
      </c>
      <c r="P5658">
        <f>INDEX(RoutesPivot[ListPrice],MATCH($C5658,RoutesPivot[[RouteID]:[RouteID]],0))</f>
        <v>300</v>
      </c>
      <c r="Q5658" t="str">
        <f>INDEX(AirportPivot[AirportName],MATCH($N5658,AirportPivot[[AirportID]:[AirportID]],0))</f>
        <v>Washington Dulles International</v>
      </c>
      <c r="R5658">
        <f>INDEX(AirportPivot[Gates (number of available)],MATCH($N5658,AirportPivot[[AirportID]:[AirportID]],0))</f>
        <v>95</v>
      </c>
    </row>
    <row r="5659" spans="1:18" x14ac:dyDescent="0.25">
      <c r="A5659" s="3" t="s">
        <v>5691</v>
      </c>
      <c r="B5659" s="12">
        <v>42201</v>
      </c>
      <c r="C5659" s="4" t="s">
        <v>47</v>
      </c>
      <c r="D5659" s="4">
        <v>2.5</v>
      </c>
      <c r="E5659" s="4">
        <v>62</v>
      </c>
      <c r="F5659" s="5">
        <v>0.70833333333333337</v>
      </c>
      <c r="G5659" s="6">
        <v>275</v>
      </c>
      <c r="H5659" s="7">
        <v>45375</v>
      </c>
      <c r="I5659" s="7">
        <f>FlightsPivot[[#This Row],[Total Fare]]*10%</f>
        <v>4537.5</v>
      </c>
      <c r="J5659" s="7">
        <f>FlightsPivot[[#This Row],[Total Fare]]+FlightsPivot[[#This Row],[10% tax ]]</f>
        <v>49912.5</v>
      </c>
      <c r="K5659" s="4">
        <v>7</v>
      </c>
      <c r="L5659" s="4">
        <v>2015</v>
      </c>
      <c r="M5659" t="str">
        <f>INDEX(RoutesPivot[DepAirport],MATCH($C5659,RoutesPivot[[RouteID]:[RouteID]],0))</f>
        <v>ORD</v>
      </c>
      <c r="N5659" t="str">
        <f>INDEX(RoutesPivot[AirportID],MATCH($C5659,RoutesPivot[[RouteID]:[RouteID]],0))</f>
        <v>PHX</v>
      </c>
      <c r="O5659">
        <f>INDEX(RoutesPivot[Distance],MATCH($C5659,RoutesPivot[[RouteID]:[RouteID]],0))</f>
        <v>1200</v>
      </c>
      <c r="P5659">
        <f>INDEX(RoutesPivot[ListPrice],MATCH($C5659,RoutesPivot[[RouteID]:[RouteID]],0))</f>
        <v>250</v>
      </c>
      <c r="Q5659" t="str">
        <f>INDEX(AirportPivot[AirportName],MATCH($N5659,AirportPivot[[AirportID]:[AirportID]],0))</f>
        <v>Phoenix Sky Harbor International</v>
      </c>
      <c r="R5659">
        <f>INDEX(AirportPivot[Gates (number of available)],MATCH($N5659,AirportPivot[[AirportID]:[AirportID]],0))</f>
        <v>60</v>
      </c>
    </row>
    <row r="5660" spans="1:18" x14ac:dyDescent="0.25">
      <c r="A5660" s="3" t="s">
        <v>5692</v>
      </c>
      <c r="B5660" s="12">
        <v>42333</v>
      </c>
      <c r="C5660" s="4" t="s">
        <v>80</v>
      </c>
      <c r="D5660" s="4">
        <v>6.2</v>
      </c>
      <c r="E5660" s="4">
        <v>84</v>
      </c>
      <c r="F5660" s="5">
        <v>0.79166666666666663</v>
      </c>
      <c r="G5660" s="6">
        <v>450</v>
      </c>
      <c r="H5660" s="7">
        <v>81450</v>
      </c>
      <c r="I5660" s="7">
        <f>FlightsPivot[[#This Row],[Total Fare]]*10%</f>
        <v>8145</v>
      </c>
      <c r="J5660" s="7">
        <f>FlightsPivot[[#This Row],[Total Fare]]+FlightsPivot[[#This Row],[10% tax ]]</f>
        <v>89595</v>
      </c>
      <c r="K5660" s="4">
        <v>11</v>
      </c>
      <c r="L5660" s="4">
        <v>2015</v>
      </c>
      <c r="M5660" t="str">
        <f>INDEX(RoutesPivot[DepAirport],MATCH($C5660,RoutesPivot[[RouteID]:[RouteID]],0))</f>
        <v>ORD</v>
      </c>
      <c r="N5660" t="str">
        <f>INDEX(RoutesPivot[AirportID],MATCH($C5660,RoutesPivot[[RouteID]:[RouteID]],0))</f>
        <v>MIA</v>
      </c>
      <c r="O5660">
        <f>INDEX(RoutesPivot[Distance],MATCH($C5660,RoutesPivot[[RouteID]:[RouteID]],0))</f>
        <v>1000</v>
      </c>
      <c r="P5660">
        <f>INDEX(RoutesPivot[ListPrice],MATCH($C5660,RoutesPivot[[RouteID]:[RouteID]],0))</f>
        <v>300</v>
      </c>
      <c r="Q5660" t="str">
        <f>INDEX(AirportPivot[AirportName],MATCH($N5660,AirportPivot[[AirportID]:[AirportID]],0))</f>
        <v>Miami International</v>
      </c>
      <c r="R5660">
        <f>INDEX(AirportPivot[Gates (number of available)],MATCH($N5660,AirportPivot[[AirportID]:[AirportID]],0))</f>
        <v>80</v>
      </c>
    </row>
    <row r="5661" spans="1:18" x14ac:dyDescent="0.25">
      <c r="A5661" s="3" t="s">
        <v>5693</v>
      </c>
      <c r="B5661" s="12">
        <v>42001</v>
      </c>
      <c r="C5661" s="4" t="s">
        <v>17</v>
      </c>
      <c r="D5661" s="4">
        <v>8.4</v>
      </c>
      <c r="E5661" s="4">
        <v>175</v>
      </c>
      <c r="F5661" s="5">
        <v>0.75</v>
      </c>
      <c r="G5661" s="6">
        <v>490</v>
      </c>
      <c r="H5661" s="7">
        <v>80850</v>
      </c>
      <c r="I5661" s="7">
        <f>FlightsPivot[[#This Row],[Total Fare]]*10%</f>
        <v>8085</v>
      </c>
      <c r="J5661" s="7">
        <f>FlightsPivot[[#This Row],[Total Fare]]+FlightsPivot[[#This Row],[10% tax ]]</f>
        <v>88935</v>
      </c>
      <c r="K5661" s="4">
        <v>12</v>
      </c>
      <c r="L5661" s="4">
        <v>2014</v>
      </c>
      <c r="M5661" t="str">
        <f>INDEX(RoutesPivot[DepAirport],MATCH($C5661,RoutesPivot[[RouteID]:[RouteID]],0))</f>
        <v>ORD</v>
      </c>
      <c r="N5661" t="str">
        <f>INDEX(RoutesPivot[AirportID],MATCH($C5661,RoutesPivot[[RouteID]:[RouteID]],0))</f>
        <v>LAX</v>
      </c>
      <c r="O5661">
        <f>INDEX(RoutesPivot[Distance],MATCH($C5661,RoutesPivot[[RouteID]:[RouteID]],0))</f>
        <v>1518</v>
      </c>
      <c r="P5661">
        <f>INDEX(RoutesPivot[ListPrice],MATCH($C5661,RoutesPivot[[RouteID]:[RouteID]],0))</f>
        <v>350</v>
      </c>
      <c r="Q5661" t="str">
        <f>INDEX(AirportPivot[AirportName],MATCH($N5661,AirportPivot[[AirportID]:[AirportID]],0))</f>
        <v>Los Angeles International</v>
      </c>
      <c r="R5661">
        <f>INDEX(AirportPivot[Gates (number of available)],MATCH($N5661,AirportPivot[[AirportID]:[AirportID]],0))</f>
        <v>86</v>
      </c>
    </row>
    <row r="5662" spans="1:18" x14ac:dyDescent="0.25">
      <c r="A5662" s="3" t="s">
        <v>5694</v>
      </c>
      <c r="B5662" s="12">
        <v>42127</v>
      </c>
      <c r="C5662" s="4" t="s">
        <v>19</v>
      </c>
      <c r="D5662" s="4">
        <v>1.1000000000000001</v>
      </c>
      <c r="E5662" s="4">
        <v>35</v>
      </c>
      <c r="F5662" s="5">
        <v>0.75</v>
      </c>
      <c r="G5662" s="6">
        <v>200</v>
      </c>
      <c r="H5662" s="7">
        <v>37000</v>
      </c>
      <c r="I5662" s="7">
        <f>FlightsPivot[[#This Row],[Total Fare]]*10%</f>
        <v>3700</v>
      </c>
      <c r="J5662" s="7">
        <f>FlightsPivot[[#This Row],[Total Fare]]+FlightsPivot[[#This Row],[10% tax ]]</f>
        <v>40700</v>
      </c>
      <c r="K5662" s="4">
        <v>5</v>
      </c>
      <c r="L5662" s="4">
        <v>2015</v>
      </c>
      <c r="M5662" t="str">
        <f>INDEX(RoutesPivot[DepAirport],MATCH($C5662,RoutesPivot[[RouteID]:[RouteID]],0))</f>
        <v>ORD</v>
      </c>
      <c r="N5662" t="str">
        <f>INDEX(RoutesPivot[AirportID],MATCH($C5662,RoutesPivot[[RouteID]:[RouteID]],0))</f>
        <v>IAH</v>
      </c>
      <c r="O5662">
        <f>INDEX(RoutesPivot[Distance],MATCH($C5662,RoutesPivot[[RouteID]:[RouteID]],0))</f>
        <v>800</v>
      </c>
      <c r="P5662">
        <f>INDEX(RoutesPivot[ListPrice],MATCH($C5662,RoutesPivot[[RouteID]:[RouteID]],0))</f>
        <v>200</v>
      </c>
      <c r="Q5662" t="str">
        <f>INDEX(AirportPivot[AirportName],MATCH($N5662,AirportPivot[[AirportID]:[AirportID]],0))</f>
        <v>George Bush Intercontinental/Houston</v>
      </c>
      <c r="R5662">
        <f>INDEX(AirportPivot[Gates (number of available)],MATCH($N5662,AirportPivot[[AirportID]:[AirportID]],0))</f>
        <v>80</v>
      </c>
    </row>
    <row r="5663" spans="1:18" x14ac:dyDescent="0.25">
      <c r="A5663" s="3" t="s">
        <v>5695</v>
      </c>
      <c r="B5663" s="12">
        <v>41924</v>
      </c>
      <c r="C5663" s="4" t="s">
        <v>47</v>
      </c>
      <c r="D5663" s="4">
        <v>2.4</v>
      </c>
      <c r="E5663" s="4">
        <v>158</v>
      </c>
      <c r="F5663" s="5">
        <v>0.375</v>
      </c>
      <c r="G5663" s="6">
        <v>250</v>
      </c>
      <c r="H5663" s="7">
        <v>41250</v>
      </c>
      <c r="I5663" s="7">
        <f>FlightsPivot[[#This Row],[Total Fare]]*10%</f>
        <v>4125</v>
      </c>
      <c r="J5663" s="7">
        <f>FlightsPivot[[#This Row],[Total Fare]]+FlightsPivot[[#This Row],[10% tax ]]</f>
        <v>45375</v>
      </c>
      <c r="K5663" s="4">
        <v>10</v>
      </c>
      <c r="L5663" s="4">
        <v>2014</v>
      </c>
      <c r="M5663" t="str">
        <f>INDEX(RoutesPivot[DepAirport],MATCH($C5663,RoutesPivot[[RouteID]:[RouteID]],0))</f>
        <v>ORD</v>
      </c>
      <c r="N5663" t="str">
        <f>INDEX(RoutesPivot[AirportID],MATCH($C5663,RoutesPivot[[RouteID]:[RouteID]],0))</f>
        <v>PHX</v>
      </c>
      <c r="O5663">
        <f>INDEX(RoutesPivot[Distance],MATCH($C5663,RoutesPivot[[RouteID]:[RouteID]],0))</f>
        <v>1200</v>
      </c>
      <c r="P5663">
        <f>INDEX(RoutesPivot[ListPrice],MATCH($C5663,RoutesPivot[[RouteID]:[RouteID]],0))</f>
        <v>250</v>
      </c>
      <c r="Q5663" t="str">
        <f>INDEX(AirportPivot[AirportName],MATCH($N5663,AirportPivot[[AirportID]:[AirportID]],0))</f>
        <v>Phoenix Sky Harbor International</v>
      </c>
      <c r="R5663">
        <f>INDEX(AirportPivot[Gates (number of available)],MATCH($N5663,AirportPivot[[AirportID]:[AirportID]],0))</f>
        <v>60</v>
      </c>
    </row>
    <row r="5664" spans="1:18" x14ac:dyDescent="0.25">
      <c r="A5664" s="3" t="s">
        <v>5696</v>
      </c>
      <c r="B5664" s="12">
        <v>41893</v>
      </c>
      <c r="C5664" s="4" t="s">
        <v>21</v>
      </c>
      <c r="D5664" s="4">
        <v>1.3</v>
      </c>
      <c r="E5664" s="4">
        <v>70</v>
      </c>
      <c r="F5664" s="5">
        <v>0.8125</v>
      </c>
      <c r="G5664" s="6">
        <v>125</v>
      </c>
      <c r="H5664" s="7">
        <v>22625</v>
      </c>
      <c r="I5664" s="7">
        <f>FlightsPivot[[#This Row],[Total Fare]]*10%</f>
        <v>2262.5</v>
      </c>
      <c r="J5664" s="7">
        <f>FlightsPivot[[#This Row],[Total Fare]]+FlightsPivot[[#This Row],[10% tax ]]</f>
        <v>24887.5</v>
      </c>
      <c r="K5664" s="4">
        <v>9</v>
      </c>
      <c r="L5664" s="4">
        <v>2014</v>
      </c>
      <c r="M5664" t="str">
        <f>INDEX(RoutesPivot[DepAirport],MATCH($C5664,RoutesPivot[[RouteID]:[RouteID]],0))</f>
        <v>ORD</v>
      </c>
      <c r="N5664" t="str">
        <f>INDEX(RoutesPivot[AirportID],MATCH($C5664,RoutesPivot[[RouteID]:[RouteID]],0))</f>
        <v>CLT</v>
      </c>
      <c r="O5664">
        <f>INDEX(RoutesPivot[Distance],MATCH($C5664,RoutesPivot[[RouteID]:[RouteID]],0))</f>
        <v>700</v>
      </c>
      <c r="P5664">
        <f>INDEX(RoutesPivot[ListPrice],MATCH($C5664,RoutesPivot[[RouteID]:[RouteID]],0))</f>
        <v>125</v>
      </c>
      <c r="Q5664" t="str">
        <f>INDEX(AirportPivot[AirportName],MATCH($N5664,AirportPivot[[AirportID]:[AirportID]],0))</f>
        <v>Charlotte/Douglas International</v>
      </c>
      <c r="R5664">
        <f>INDEX(AirportPivot[Gates (number of available)],MATCH($N5664,AirportPivot[[AirportID]:[AirportID]],0))</f>
        <v>65</v>
      </c>
    </row>
    <row r="5665" spans="1:18" x14ac:dyDescent="0.25">
      <c r="A5665" s="3" t="s">
        <v>5697</v>
      </c>
      <c r="B5665" s="12">
        <v>41728</v>
      </c>
      <c r="C5665" s="4" t="s">
        <v>50</v>
      </c>
      <c r="D5665" s="4">
        <v>1.4</v>
      </c>
      <c r="E5665" s="4">
        <v>76</v>
      </c>
      <c r="F5665" s="5">
        <v>0.75</v>
      </c>
      <c r="G5665" s="6">
        <v>275</v>
      </c>
      <c r="H5665" s="7">
        <v>49775</v>
      </c>
      <c r="I5665" s="7">
        <f>FlightsPivot[[#This Row],[Total Fare]]*10%</f>
        <v>4977.5</v>
      </c>
      <c r="J5665" s="7">
        <f>FlightsPivot[[#This Row],[Total Fare]]+FlightsPivot[[#This Row],[10% tax ]]</f>
        <v>54752.5</v>
      </c>
      <c r="K5665" s="4">
        <v>3</v>
      </c>
      <c r="L5665" s="4">
        <v>2014</v>
      </c>
      <c r="M5665" t="str">
        <f>INDEX(RoutesPivot[DepAirport],MATCH($C5665,RoutesPivot[[RouteID]:[RouteID]],0))</f>
        <v>ORD</v>
      </c>
      <c r="N5665" t="str">
        <f>INDEX(RoutesPivot[AirportID],MATCH($C5665,RoutesPivot[[RouteID]:[RouteID]],0))</f>
        <v>LGA</v>
      </c>
      <c r="O5665">
        <f>INDEX(RoutesPivot[Distance],MATCH($C5665,RoutesPivot[[RouteID]:[RouteID]],0))</f>
        <v>610</v>
      </c>
      <c r="P5665">
        <f>INDEX(RoutesPivot[ListPrice],MATCH($C5665,RoutesPivot[[RouteID]:[RouteID]],0))</f>
        <v>275</v>
      </c>
      <c r="Q5665" t="str">
        <f>INDEX(AirportPivot[AirportName],MATCH($N5665,AirportPivot[[AirportID]:[AirportID]],0))</f>
        <v>Laguardia</v>
      </c>
      <c r="R5665">
        <f>INDEX(AirportPivot[Gates (number of available)],MATCH($N5665,AirportPivot[[AirportID]:[AirportID]],0))</f>
        <v>66</v>
      </c>
    </row>
    <row r="5666" spans="1:18" x14ac:dyDescent="0.25">
      <c r="A5666" s="3" t="s">
        <v>5698</v>
      </c>
      <c r="B5666" s="12">
        <v>41962</v>
      </c>
      <c r="C5666" s="4" t="s">
        <v>40</v>
      </c>
      <c r="D5666" s="4">
        <v>1.1000000000000001</v>
      </c>
      <c r="E5666" s="4">
        <v>105</v>
      </c>
      <c r="F5666" s="5">
        <v>0.66666666666666663</v>
      </c>
      <c r="G5666" s="6">
        <v>115</v>
      </c>
      <c r="H5666" s="7">
        <v>21275</v>
      </c>
      <c r="I5666" s="7">
        <f>FlightsPivot[[#This Row],[Total Fare]]*10%</f>
        <v>2127.5</v>
      </c>
      <c r="J5666" s="7">
        <f>FlightsPivot[[#This Row],[Total Fare]]+FlightsPivot[[#This Row],[10% tax ]]</f>
        <v>23402.5</v>
      </c>
      <c r="K5666" s="4">
        <v>11</v>
      </c>
      <c r="L5666" s="4">
        <v>2014</v>
      </c>
      <c r="M5666" t="str">
        <f>INDEX(RoutesPivot[DepAirport],MATCH($C5666,RoutesPivot[[RouteID]:[RouteID]],0))</f>
        <v>ORD</v>
      </c>
      <c r="N5666" t="str">
        <f>INDEX(RoutesPivot[AirportID],MATCH($C5666,RoutesPivot[[RouteID]:[RouteID]],0))</f>
        <v>MSP</v>
      </c>
      <c r="O5666">
        <f>INDEX(RoutesPivot[Distance],MATCH($C5666,RoutesPivot[[RouteID]:[RouteID]],0))</f>
        <v>300</v>
      </c>
      <c r="P5666">
        <f>INDEX(RoutesPivot[ListPrice],MATCH($C5666,RoutesPivot[[RouteID]:[RouteID]],0))</f>
        <v>115</v>
      </c>
      <c r="Q5666" t="str">
        <f>INDEX(AirportPivot[AirportName],MATCH($N5666,AirportPivot[[AirportID]:[AirportID]],0))</f>
        <v>Minneapolis-St Paul International/Wold-Chamberlain</v>
      </c>
      <c r="R5666">
        <f>INDEX(AirportPivot[Gates (number of available)],MATCH($N5666,AirportPivot[[AirportID]:[AirportID]],0))</f>
        <v>65</v>
      </c>
    </row>
    <row r="5667" spans="1:18" x14ac:dyDescent="0.25">
      <c r="A5667" s="3" t="s">
        <v>5699</v>
      </c>
      <c r="B5667" s="12">
        <v>42312</v>
      </c>
      <c r="C5667" s="4" t="s">
        <v>21</v>
      </c>
      <c r="D5667" s="4">
        <v>2.6</v>
      </c>
      <c r="E5667" s="4">
        <v>30</v>
      </c>
      <c r="F5667" s="5">
        <v>0.83333333333333337</v>
      </c>
      <c r="G5667" s="6">
        <v>125</v>
      </c>
      <c r="H5667" s="7">
        <v>23125</v>
      </c>
      <c r="I5667" s="7">
        <f>FlightsPivot[[#This Row],[Total Fare]]*10%</f>
        <v>2312.5</v>
      </c>
      <c r="J5667" s="7">
        <f>FlightsPivot[[#This Row],[Total Fare]]+FlightsPivot[[#This Row],[10% tax ]]</f>
        <v>25437.5</v>
      </c>
      <c r="K5667" s="4">
        <v>11</v>
      </c>
      <c r="L5667" s="4">
        <v>2015</v>
      </c>
      <c r="M5667" t="str">
        <f>INDEX(RoutesPivot[DepAirport],MATCH($C5667,RoutesPivot[[RouteID]:[RouteID]],0))</f>
        <v>ORD</v>
      </c>
      <c r="N5667" t="str">
        <f>INDEX(RoutesPivot[AirportID],MATCH($C5667,RoutesPivot[[RouteID]:[RouteID]],0))</f>
        <v>CLT</v>
      </c>
      <c r="O5667">
        <f>INDEX(RoutesPivot[Distance],MATCH($C5667,RoutesPivot[[RouteID]:[RouteID]],0))</f>
        <v>700</v>
      </c>
      <c r="P5667">
        <f>INDEX(RoutesPivot[ListPrice],MATCH($C5667,RoutesPivot[[RouteID]:[RouteID]],0))</f>
        <v>125</v>
      </c>
      <c r="Q5667" t="str">
        <f>INDEX(AirportPivot[AirportName],MATCH($N5667,AirportPivot[[AirportID]:[AirportID]],0))</f>
        <v>Charlotte/Douglas International</v>
      </c>
      <c r="R5667">
        <f>INDEX(AirportPivot[Gates (number of available)],MATCH($N5667,AirportPivot[[AirportID]:[AirportID]],0))</f>
        <v>65</v>
      </c>
    </row>
    <row r="5668" spans="1:18" x14ac:dyDescent="0.25">
      <c r="A5668" s="3" t="s">
        <v>5700</v>
      </c>
      <c r="B5668" s="12">
        <v>41873</v>
      </c>
      <c r="C5668" s="4" t="s">
        <v>37</v>
      </c>
      <c r="D5668" s="4">
        <v>2</v>
      </c>
      <c r="E5668" s="4">
        <v>171</v>
      </c>
      <c r="F5668" s="5">
        <v>0.5625</v>
      </c>
      <c r="G5668" s="6">
        <v>385</v>
      </c>
      <c r="H5668" s="7">
        <v>63525</v>
      </c>
      <c r="I5668" s="7">
        <f>FlightsPivot[[#This Row],[Total Fare]]*10%</f>
        <v>6352.5</v>
      </c>
      <c r="J5668" s="7">
        <f>FlightsPivot[[#This Row],[Total Fare]]+FlightsPivot[[#This Row],[10% tax ]]</f>
        <v>69877.5</v>
      </c>
      <c r="K5668" s="4">
        <v>8</v>
      </c>
      <c r="L5668" s="4">
        <v>2014</v>
      </c>
      <c r="M5668" t="str">
        <f>INDEX(RoutesPivot[DepAirport],MATCH($C5668,RoutesPivot[[RouteID]:[RouteID]],0))</f>
        <v>ORD</v>
      </c>
      <c r="N5668" t="str">
        <f>INDEX(RoutesPivot[AirportID],MATCH($C5668,RoutesPivot[[RouteID]:[RouteID]],0))</f>
        <v>SEA</v>
      </c>
      <c r="O5668">
        <f>INDEX(RoutesPivot[Distance],MATCH($C5668,RoutesPivot[[RouteID]:[RouteID]],0))</f>
        <v>1500</v>
      </c>
      <c r="P5668">
        <f>INDEX(RoutesPivot[ListPrice],MATCH($C5668,RoutesPivot[[RouteID]:[RouteID]],0))</f>
        <v>350</v>
      </c>
      <c r="Q5668" t="str">
        <f>INDEX(AirportPivot[AirportName],MATCH($N5668,AirportPivot[[AirportID]:[AirportID]],0))</f>
        <v>Seattle-Tacoma International</v>
      </c>
      <c r="R5668">
        <f>INDEX(AirportPivot[Gates (number of available)],MATCH($N5668,AirportPivot[[AirportID]:[AirportID]],0))</f>
        <v>58</v>
      </c>
    </row>
    <row r="5669" spans="1:18" x14ac:dyDescent="0.25">
      <c r="A5669" s="3" t="s">
        <v>5701</v>
      </c>
      <c r="B5669" s="12">
        <v>42304</v>
      </c>
      <c r="C5669" s="4" t="s">
        <v>80</v>
      </c>
      <c r="D5669" s="4">
        <v>1.9</v>
      </c>
      <c r="E5669" s="4">
        <v>23</v>
      </c>
      <c r="F5669" s="5">
        <v>0.41666666666666669</v>
      </c>
      <c r="G5669" s="6">
        <v>300</v>
      </c>
      <c r="H5669" s="7">
        <v>55500</v>
      </c>
      <c r="I5669" s="7">
        <f>FlightsPivot[[#This Row],[Total Fare]]*10%</f>
        <v>5550</v>
      </c>
      <c r="J5669" s="7">
        <f>FlightsPivot[[#This Row],[Total Fare]]+FlightsPivot[[#This Row],[10% tax ]]</f>
        <v>61050</v>
      </c>
      <c r="K5669" s="4">
        <v>10</v>
      </c>
      <c r="L5669" s="4">
        <v>2015</v>
      </c>
      <c r="M5669" t="str">
        <f>INDEX(RoutesPivot[DepAirport],MATCH($C5669,RoutesPivot[[RouteID]:[RouteID]],0))</f>
        <v>ORD</v>
      </c>
      <c r="N5669" t="str">
        <f>INDEX(RoutesPivot[AirportID],MATCH($C5669,RoutesPivot[[RouteID]:[RouteID]],0))</f>
        <v>MIA</v>
      </c>
      <c r="O5669">
        <f>INDEX(RoutesPivot[Distance],MATCH($C5669,RoutesPivot[[RouteID]:[RouteID]],0))</f>
        <v>1000</v>
      </c>
      <c r="P5669">
        <f>INDEX(RoutesPivot[ListPrice],MATCH($C5669,RoutesPivot[[RouteID]:[RouteID]],0))</f>
        <v>300</v>
      </c>
      <c r="Q5669" t="str">
        <f>INDEX(AirportPivot[AirportName],MATCH($N5669,AirportPivot[[AirportID]:[AirportID]],0))</f>
        <v>Miami International</v>
      </c>
      <c r="R5669">
        <f>INDEX(AirportPivot[Gates (number of available)],MATCH($N5669,AirportPivot[[AirportID]:[AirportID]],0))</f>
        <v>80</v>
      </c>
    </row>
    <row r="5670" spans="1:18" x14ac:dyDescent="0.25">
      <c r="A5670" s="3" t="s">
        <v>5702</v>
      </c>
      <c r="B5670" s="12">
        <v>41744</v>
      </c>
      <c r="C5670" s="4" t="s">
        <v>15</v>
      </c>
      <c r="D5670" s="4">
        <v>0.4</v>
      </c>
      <c r="E5670" s="4">
        <v>206</v>
      </c>
      <c r="F5670" s="5">
        <v>0.75</v>
      </c>
      <c r="G5670" s="6">
        <v>225</v>
      </c>
      <c r="H5670" s="7">
        <v>37125</v>
      </c>
      <c r="I5670" s="7">
        <f>FlightsPivot[[#This Row],[Total Fare]]*10%</f>
        <v>3712.5</v>
      </c>
      <c r="J5670" s="7">
        <f>FlightsPivot[[#This Row],[Total Fare]]+FlightsPivot[[#This Row],[10% tax ]]</f>
        <v>40837.5</v>
      </c>
      <c r="K5670" s="4">
        <v>4</v>
      </c>
      <c r="L5670" s="4">
        <v>2014</v>
      </c>
      <c r="M5670" t="str">
        <f>INDEX(RoutesPivot[DepAirport],MATCH($C5670,RoutesPivot[[RouteID]:[RouteID]],0))</f>
        <v>ORD</v>
      </c>
      <c r="N5670" t="str">
        <f>INDEX(RoutesPivot[AirportID],MATCH($C5670,RoutesPivot[[RouteID]:[RouteID]],0))</f>
        <v>EWR</v>
      </c>
      <c r="O5670">
        <f>INDEX(RoutesPivot[Distance],MATCH($C5670,RoutesPivot[[RouteID]:[RouteID]],0))</f>
        <v>600</v>
      </c>
      <c r="P5670">
        <f>INDEX(RoutesPivot[ListPrice],MATCH($C5670,RoutesPivot[[RouteID]:[RouteID]],0))</f>
        <v>225</v>
      </c>
      <c r="Q5670" t="str">
        <f>INDEX(AirportPivot[AirportName],MATCH($N5670,AirportPivot[[AirportID]:[AirportID]],0))</f>
        <v>Newark Liberty International</v>
      </c>
      <c r="R5670">
        <f>INDEX(AirportPivot[Gates (number of available)],MATCH($N5670,AirportPivot[[AirportID]:[AirportID]],0))</f>
        <v>82</v>
      </c>
    </row>
    <row r="5671" spans="1:18" x14ac:dyDescent="0.25">
      <c r="A5671" s="3" t="s">
        <v>5703</v>
      </c>
      <c r="B5671" s="12">
        <v>42092</v>
      </c>
      <c r="C5671" s="4" t="s">
        <v>25</v>
      </c>
      <c r="D5671" s="4">
        <v>2.2999999999999998</v>
      </c>
      <c r="E5671" s="4">
        <v>204</v>
      </c>
      <c r="F5671" s="5">
        <v>0.29166666666666669</v>
      </c>
      <c r="G5671" s="6">
        <v>200</v>
      </c>
      <c r="H5671" s="7">
        <v>33000</v>
      </c>
      <c r="I5671" s="7">
        <f>FlightsPivot[[#This Row],[Total Fare]]*10%</f>
        <v>3300</v>
      </c>
      <c r="J5671" s="7">
        <f>FlightsPivot[[#This Row],[Total Fare]]+FlightsPivot[[#This Row],[10% tax ]]</f>
        <v>36300</v>
      </c>
      <c r="K5671" s="4">
        <v>3</v>
      </c>
      <c r="L5671" s="4">
        <v>2015</v>
      </c>
      <c r="M5671" t="str">
        <f>INDEX(RoutesPivot[DepAirport],MATCH($C5671,RoutesPivot[[RouteID]:[RouteID]],0))</f>
        <v>ORD</v>
      </c>
      <c r="N5671" t="str">
        <f>INDEX(RoutesPivot[AirportID],MATCH($C5671,RoutesPivot[[RouteID]:[RouteID]],0))</f>
        <v>DFW</v>
      </c>
      <c r="O5671">
        <f>INDEX(RoutesPivot[Distance],MATCH($C5671,RoutesPivot[[RouteID]:[RouteID]],0))</f>
        <v>700</v>
      </c>
      <c r="P5671">
        <f>INDEX(RoutesPivot[ListPrice],MATCH($C5671,RoutesPivot[[RouteID]:[RouteID]],0))</f>
        <v>200</v>
      </c>
      <c r="Q5671" t="str">
        <f>INDEX(AirportPivot[AirportName],MATCH($N5671,AirportPivot[[AirportID]:[AirportID]],0))</f>
        <v>Dallas/Fort Worth International</v>
      </c>
      <c r="R5671">
        <f>INDEX(AirportPivot[Gates (number of available)],MATCH($N5671,AirportPivot[[AirportID]:[AirportID]],0))</f>
        <v>130</v>
      </c>
    </row>
    <row r="5672" spans="1:18" x14ac:dyDescent="0.25">
      <c r="A5672" s="3" t="s">
        <v>5704</v>
      </c>
      <c r="B5672" s="12">
        <v>41671</v>
      </c>
      <c r="C5672" s="4" t="s">
        <v>33</v>
      </c>
      <c r="D5672" s="4">
        <v>1.5</v>
      </c>
      <c r="E5672" s="4">
        <v>146</v>
      </c>
      <c r="F5672" s="5">
        <v>0.77083333333333337</v>
      </c>
      <c r="G5672" s="6">
        <v>375</v>
      </c>
      <c r="H5672" s="7">
        <v>69375</v>
      </c>
      <c r="I5672" s="7">
        <f>FlightsPivot[[#This Row],[Total Fare]]*10%</f>
        <v>6937.5</v>
      </c>
      <c r="J5672" s="7">
        <f>FlightsPivot[[#This Row],[Total Fare]]+FlightsPivot[[#This Row],[10% tax ]]</f>
        <v>76312.5</v>
      </c>
      <c r="K5672" s="4">
        <v>2</v>
      </c>
      <c r="L5672" s="4">
        <v>2014</v>
      </c>
      <c r="M5672" t="str">
        <f>INDEX(RoutesPivot[DepAirport],MATCH($C5672,RoutesPivot[[RouteID]:[RouteID]],0))</f>
        <v>ORD</v>
      </c>
      <c r="N5672" t="str">
        <f>INDEX(RoutesPivot[AirportID],MATCH($C5672,RoutesPivot[[RouteID]:[RouteID]],0))</f>
        <v>SFO</v>
      </c>
      <c r="O5672">
        <f>INDEX(RoutesPivot[Distance],MATCH($C5672,RoutesPivot[[RouteID]:[RouteID]],0))</f>
        <v>1600</v>
      </c>
      <c r="P5672">
        <f>INDEX(RoutesPivot[ListPrice],MATCH($C5672,RoutesPivot[[RouteID]:[RouteID]],0))</f>
        <v>375</v>
      </c>
      <c r="Q5672" t="str">
        <f>INDEX(AirportPivot[AirportName],MATCH($N5672,AirportPivot[[AirportID]:[AirportID]],0))</f>
        <v>San Francisco International</v>
      </c>
      <c r="R5672">
        <f>INDEX(AirportPivot[Gates (number of available)],MATCH($N5672,AirportPivot[[AirportID]:[AirportID]],0))</f>
        <v>70</v>
      </c>
    </row>
    <row r="5673" spans="1:18" x14ac:dyDescent="0.25">
      <c r="A5673" s="3" t="s">
        <v>5705</v>
      </c>
      <c r="B5673" s="12">
        <v>42029</v>
      </c>
      <c r="C5673" s="4" t="s">
        <v>40</v>
      </c>
      <c r="D5673" s="4">
        <v>1.7</v>
      </c>
      <c r="E5673" s="4">
        <v>111</v>
      </c>
      <c r="F5673" s="5">
        <v>0.29166666666666669</v>
      </c>
      <c r="G5673" s="6">
        <v>115</v>
      </c>
      <c r="H5673" s="7">
        <v>21275</v>
      </c>
      <c r="I5673" s="7">
        <f>FlightsPivot[[#This Row],[Total Fare]]*10%</f>
        <v>2127.5</v>
      </c>
      <c r="J5673" s="7">
        <f>FlightsPivot[[#This Row],[Total Fare]]+FlightsPivot[[#This Row],[10% tax ]]</f>
        <v>23402.5</v>
      </c>
      <c r="K5673" s="4">
        <v>1</v>
      </c>
      <c r="L5673" s="4">
        <v>2015</v>
      </c>
      <c r="M5673" t="str">
        <f>INDEX(RoutesPivot[DepAirport],MATCH($C5673,RoutesPivot[[RouteID]:[RouteID]],0))</f>
        <v>ORD</v>
      </c>
      <c r="N5673" t="str">
        <f>INDEX(RoutesPivot[AirportID],MATCH($C5673,RoutesPivot[[RouteID]:[RouteID]],0))</f>
        <v>MSP</v>
      </c>
      <c r="O5673">
        <f>INDEX(RoutesPivot[Distance],MATCH($C5673,RoutesPivot[[RouteID]:[RouteID]],0))</f>
        <v>300</v>
      </c>
      <c r="P5673">
        <f>INDEX(RoutesPivot[ListPrice],MATCH($C5673,RoutesPivot[[RouteID]:[RouteID]],0))</f>
        <v>115</v>
      </c>
      <c r="Q5673" t="str">
        <f>INDEX(AirportPivot[AirportName],MATCH($N5673,AirportPivot[[AirportID]:[AirportID]],0))</f>
        <v>Minneapolis-St Paul International/Wold-Chamberlain</v>
      </c>
      <c r="R5673">
        <f>INDEX(AirportPivot[Gates (number of available)],MATCH($N5673,AirportPivot[[AirportID]:[AirportID]],0))</f>
        <v>65</v>
      </c>
    </row>
    <row r="5674" spans="1:18" x14ac:dyDescent="0.25">
      <c r="A5674" s="3" t="s">
        <v>5706</v>
      </c>
      <c r="B5674" s="12">
        <v>41899</v>
      </c>
      <c r="C5674" s="4" t="s">
        <v>23</v>
      </c>
      <c r="D5674" s="4">
        <v>2.8</v>
      </c>
      <c r="E5674" s="4">
        <v>52</v>
      </c>
      <c r="F5674" s="5">
        <v>0.75</v>
      </c>
      <c r="G5674" s="6">
        <v>300</v>
      </c>
      <c r="H5674" s="7">
        <v>49500</v>
      </c>
      <c r="I5674" s="7">
        <f>FlightsPivot[[#This Row],[Total Fare]]*10%</f>
        <v>4950</v>
      </c>
      <c r="J5674" s="7">
        <f>FlightsPivot[[#This Row],[Total Fare]]+FlightsPivot[[#This Row],[10% tax ]]</f>
        <v>54450</v>
      </c>
      <c r="K5674" s="4">
        <v>9</v>
      </c>
      <c r="L5674" s="4">
        <v>2014</v>
      </c>
      <c r="M5674" t="str">
        <f>INDEX(RoutesPivot[DepAirport],MATCH($C5674,RoutesPivot[[RouteID]:[RouteID]],0))</f>
        <v>ORD</v>
      </c>
      <c r="N5674" t="str">
        <f>INDEX(RoutesPivot[AirportID],MATCH($C5674,RoutesPivot[[RouteID]:[RouteID]],0))</f>
        <v>DEN</v>
      </c>
      <c r="O5674">
        <f>INDEX(RoutesPivot[Distance],MATCH($C5674,RoutesPivot[[RouteID]:[RouteID]],0))</f>
        <v>800</v>
      </c>
      <c r="P5674">
        <f>INDEX(RoutesPivot[ListPrice],MATCH($C5674,RoutesPivot[[RouteID]:[RouteID]],0))</f>
        <v>300</v>
      </c>
      <c r="Q5674" t="str">
        <f>INDEX(AirportPivot[AirportName],MATCH($N5674,AirportPivot[[AirportID]:[AirportID]],0))</f>
        <v>Denver International</v>
      </c>
      <c r="R5674">
        <f>INDEX(AirportPivot[Gates (number of available)],MATCH($N5674,AirportPivot[[AirportID]:[AirportID]],0))</f>
        <v>75</v>
      </c>
    </row>
    <row r="5675" spans="1:18" x14ac:dyDescent="0.25">
      <c r="A5675" s="3" t="s">
        <v>5707</v>
      </c>
      <c r="B5675" s="12">
        <v>41714</v>
      </c>
      <c r="C5675" s="4" t="s">
        <v>47</v>
      </c>
      <c r="D5675" s="4">
        <v>2.6</v>
      </c>
      <c r="E5675" s="4">
        <v>185</v>
      </c>
      <c r="F5675" s="5">
        <v>0.54166666666666663</v>
      </c>
      <c r="G5675" s="6">
        <v>250</v>
      </c>
      <c r="H5675" s="7">
        <v>41250</v>
      </c>
      <c r="I5675" s="7">
        <f>FlightsPivot[[#This Row],[Total Fare]]*10%</f>
        <v>4125</v>
      </c>
      <c r="J5675" s="7">
        <f>FlightsPivot[[#This Row],[Total Fare]]+FlightsPivot[[#This Row],[10% tax ]]</f>
        <v>45375</v>
      </c>
      <c r="K5675" s="4">
        <v>3</v>
      </c>
      <c r="L5675" s="4">
        <v>2014</v>
      </c>
      <c r="M5675" t="str">
        <f>INDEX(RoutesPivot[DepAirport],MATCH($C5675,RoutesPivot[[RouteID]:[RouteID]],0))</f>
        <v>ORD</v>
      </c>
      <c r="N5675" t="str">
        <f>INDEX(RoutesPivot[AirportID],MATCH($C5675,RoutesPivot[[RouteID]:[RouteID]],0))</f>
        <v>PHX</v>
      </c>
      <c r="O5675">
        <f>INDEX(RoutesPivot[Distance],MATCH($C5675,RoutesPivot[[RouteID]:[RouteID]],0))</f>
        <v>1200</v>
      </c>
      <c r="P5675">
        <f>INDEX(RoutesPivot[ListPrice],MATCH($C5675,RoutesPivot[[RouteID]:[RouteID]],0))</f>
        <v>250</v>
      </c>
      <c r="Q5675" t="str">
        <f>INDEX(AirportPivot[AirportName],MATCH($N5675,AirportPivot[[AirportID]:[AirportID]],0))</f>
        <v>Phoenix Sky Harbor International</v>
      </c>
      <c r="R5675">
        <f>INDEX(AirportPivot[Gates (number of available)],MATCH($N5675,AirportPivot[[AirportID]:[AirportID]],0))</f>
        <v>60</v>
      </c>
    </row>
    <row r="5676" spans="1:18" x14ac:dyDescent="0.25">
      <c r="A5676" s="3" t="s">
        <v>5708</v>
      </c>
      <c r="B5676" s="12">
        <v>41718</v>
      </c>
      <c r="C5676" s="4" t="s">
        <v>83</v>
      </c>
      <c r="D5676" s="4">
        <v>2.8</v>
      </c>
      <c r="E5676" s="4">
        <v>140</v>
      </c>
      <c r="F5676" s="5">
        <v>0.29166666666666669</v>
      </c>
      <c r="G5676" s="6">
        <v>240</v>
      </c>
      <c r="H5676" s="7">
        <v>44400</v>
      </c>
      <c r="I5676" s="7">
        <f>FlightsPivot[[#This Row],[Total Fare]]*10%</f>
        <v>4440</v>
      </c>
      <c r="J5676" s="7">
        <f>FlightsPivot[[#This Row],[Total Fare]]+FlightsPivot[[#This Row],[10% tax ]]</f>
        <v>48840</v>
      </c>
      <c r="K5676" s="4">
        <v>3</v>
      </c>
      <c r="L5676" s="4">
        <v>2014</v>
      </c>
      <c r="M5676" t="str">
        <f>INDEX(RoutesPivot[DepAirport],MATCH($C5676,RoutesPivot[[RouteID]:[RouteID]],0))</f>
        <v>ORD</v>
      </c>
      <c r="N5676" t="str">
        <f>INDEX(RoutesPivot[AirportID],MATCH($C5676,RoutesPivot[[RouteID]:[RouteID]],0))</f>
        <v>BWI</v>
      </c>
      <c r="O5676">
        <f>INDEX(RoutesPivot[Distance],MATCH($C5676,RoutesPivot[[RouteID]:[RouteID]],0))</f>
        <v>520</v>
      </c>
      <c r="P5676">
        <f>INDEX(RoutesPivot[ListPrice],MATCH($C5676,RoutesPivot[[RouteID]:[RouteID]],0))</f>
        <v>240</v>
      </c>
      <c r="Q5676" t="str">
        <f>INDEX(AirportPivot[AirportName],MATCH($N5676,AirportPivot[[AirportID]:[AirportID]],0))</f>
        <v>Baltimore/Washington International Thurgood Marshall</v>
      </c>
      <c r="R5676">
        <f>INDEX(AirportPivot[Gates (number of available)],MATCH($N5676,AirportPivot[[AirportID]:[AirportID]],0))</f>
        <v>58</v>
      </c>
    </row>
    <row r="5677" spans="1:18" x14ac:dyDescent="0.25">
      <c r="A5677" s="3" t="s">
        <v>5709</v>
      </c>
      <c r="B5677" s="12">
        <v>42302</v>
      </c>
      <c r="C5677" s="4" t="s">
        <v>13</v>
      </c>
      <c r="D5677" s="4">
        <v>2.7</v>
      </c>
      <c r="E5677" s="4">
        <v>20</v>
      </c>
      <c r="F5677" s="5">
        <v>0.875</v>
      </c>
      <c r="G5677" s="6">
        <v>250</v>
      </c>
      <c r="H5677" s="7">
        <v>46250</v>
      </c>
      <c r="I5677" s="7">
        <f>FlightsPivot[[#This Row],[Total Fare]]*10%</f>
        <v>4625</v>
      </c>
      <c r="J5677" s="7">
        <f>FlightsPivot[[#This Row],[Total Fare]]+FlightsPivot[[#This Row],[10% tax ]]</f>
        <v>50875</v>
      </c>
      <c r="K5677" s="4">
        <v>10</v>
      </c>
      <c r="L5677" s="4">
        <v>2015</v>
      </c>
      <c r="M5677" t="str">
        <f>INDEX(RoutesPivot[DepAirport],MATCH($C5677,RoutesPivot[[RouteID]:[RouteID]],0))</f>
        <v>ORD</v>
      </c>
      <c r="N5677" t="str">
        <f>INDEX(RoutesPivot[AirportID],MATCH($C5677,RoutesPivot[[RouteID]:[RouteID]],0))</f>
        <v>JFK</v>
      </c>
      <c r="O5677">
        <f>INDEX(RoutesPivot[Distance],MATCH($C5677,RoutesPivot[[RouteID]:[RouteID]],0))</f>
        <v>619</v>
      </c>
      <c r="P5677">
        <f>INDEX(RoutesPivot[ListPrice],MATCH($C5677,RoutesPivot[[RouteID]:[RouteID]],0))</f>
        <v>250</v>
      </c>
      <c r="Q5677" t="str">
        <f>INDEX(AirportPivot[AirportName],MATCH($N5677,AirportPivot[[AirportID]:[AirportID]],0))</f>
        <v>John F Kennedy International</v>
      </c>
      <c r="R5677">
        <f>INDEX(AirportPivot[Gates (number of available)],MATCH($N5677,AirportPivot[[AirportID]:[AirportID]],0))</f>
        <v>120</v>
      </c>
    </row>
    <row r="5678" spans="1:18" x14ac:dyDescent="0.25">
      <c r="A5678" s="3" t="s">
        <v>5710</v>
      </c>
      <c r="B5678" s="12">
        <v>42349</v>
      </c>
      <c r="C5678" s="4" t="s">
        <v>50</v>
      </c>
      <c r="D5678" s="4">
        <v>2.2999999999999998</v>
      </c>
      <c r="E5678" s="4">
        <v>203</v>
      </c>
      <c r="F5678" s="5">
        <v>0.79166666666666663</v>
      </c>
      <c r="G5678" s="6">
        <v>275</v>
      </c>
      <c r="H5678" s="7">
        <v>45375</v>
      </c>
      <c r="I5678" s="7">
        <f>FlightsPivot[[#This Row],[Total Fare]]*10%</f>
        <v>4537.5</v>
      </c>
      <c r="J5678" s="7">
        <f>FlightsPivot[[#This Row],[Total Fare]]+FlightsPivot[[#This Row],[10% tax ]]</f>
        <v>49912.5</v>
      </c>
      <c r="K5678" s="4">
        <v>12</v>
      </c>
      <c r="L5678" s="4">
        <v>2015</v>
      </c>
      <c r="M5678" t="str">
        <f>INDEX(RoutesPivot[DepAirport],MATCH($C5678,RoutesPivot[[RouteID]:[RouteID]],0))</f>
        <v>ORD</v>
      </c>
      <c r="N5678" t="str">
        <f>INDEX(RoutesPivot[AirportID],MATCH($C5678,RoutesPivot[[RouteID]:[RouteID]],0))</f>
        <v>LGA</v>
      </c>
      <c r="O5678">
        <f>INDEX(RoutesPivot[Distance],MATCH($C5678,RoutesPivot[[RouteID]:[RouteID]],0))</f>
        <v>610</v>
      </c>
      <c r="P5678">
        <f>INDEX(RoutesPivot[ListPrice],MATCH($C5678,RoutesPivot[[RouteID]:[RouteID]],0))</f>
        <v>275</v>
      </c>
      <c r="Q5678" t="str">
        <f>INDEX(AirportPivot[AirportName],MATCH($N5678,AirportPivot[[AirportID]:[AirportID]],0))</f>
        <v>Laguardia</v>
      </c>
      <c r="R5678">
        <f>INDEX(AirportPivot[Gates (number of available)],MATCH($N5678,AirportPivot[[AirportID]:[AirportID]],0))</f>
        <v>66</v>
      </c>
    </row>
    <row r="5679" spans="1:18" x14ac:dyDescent="0.25">
      <c r="A5679" s="3" t="s">
        <v>5711</v>
      </c>
      <c r="B5679" s="12">
        <v>42363</v>
      </c>
      <c r="C5679" s="4" t="s">
        <v>11</v>
      </c>
      <c r="D5679" s="4">
        <v>3</v>
      </c>
      <c r="E5679" s="4">
        <v>163</v>
      </c>
      <c r="F5679" s="5">
        <v>0.33333333333333331</v>
      </c>
      <c r="G5679" s="6">
        <v>420</v>
      </c>
      <c r="H5679" s="7">
        <v>69300</v>
      </c>
      <c r="I5679" s="7">
        <f>FlightsPivot[[#This Row],[Total Fare]]*10%</f>
        <v>6930</v>
      </c>
      <c r="J5679" s="7">
        <f>FlightsPivot[[#This Row],[Total Fare]]+FlightsPivot[[#This Row],[10% tax ]]</f>
        <v>76230</v>
      </c>
      <c r="K5679" s="4">
        <v>12</v>
      </c>
      <c r="L5679" s="4">
        <v>2015</v>
      </c>
      <c r="M5679" t="str">
        <f>INDEX(RoutesPivot[DepAirport],MATCH($C5679,RoutesPivot[[RouteID]:[RouteID]],0))</f>
        <v>ORD</v>
      </c>
      <c r="N5679" t="str">
        <f>INDEX(RoutesPivot[AirportID],MATCH($C5679,RoutesPivot[[RouteID]:[RouteID]],0))</f>
        <v>BOS</v>
      </c>
      <c r="O5679">
        <f>INDEX(RoutesPivot[Distance],MATCH($C5679,RoutesPivot[[RouteID]:[RouteID]],0))</f>
        <v>730</v>
      </c>
      <c r="P5679">
        <f>INDEX(RoutesPivot[ListPrice],MATCH($C5679,RoutesPivot[[RouteID]:[RouteID]],0))</f>
        <v>300</v>
      </c>
      <c r="Q5679" t="str">
        <f>INDEX(AirportPivot[AirportName],MATCH($N5679,AirportPivot[[AirportID]:[AirportID]],0))</f>
        <v>General Edward Lawrence Logan International</v>
      </c>
      <c r="R5679">
        <f>INDEX(AirportPivot[Gates (number of available)],MATCH($N5679,AirportPivot[[AirportID]:[AirportID]],0))</f>
        <v>63</v>
      </c>
    </row>
    <row r="5680" spans="1:18" x14ac:dyDescent="0.25">
      <c r="A5680" s="3" t="s">
        <v>5712</v>
      </c>
      <c r="B5680" s="12">
        <v>41945</v>
      </c>
      <c r="C5680" s="4" t="s">
        <v>27</v>
      </c>
      <c r="D5680" s="4">
        <v>8.3000000000000007</v>
      </c>
      <c r="E5680" s="4">
        <v>92</v>
      </c>
      <c r="F5680" s="5">
        <v>0.375</v>
      </c>
      <c r="G5680" s="6">
        <v>200</v>
      </c>
      <c r="H5680" s="7">
        <v>37000</v>
      </c>
      <c r="I5680" s="7">
        <f>FlightsPivot[[#This Row],[Total Fare]]*10%</f>
        <v>3700</v>
      </c>
      <c r="J5680" s="7">
        <f>FlightsPivot[[#This Row],[Total Fare]]+FlightsPivot[[#This Row],[10% tax ]]</f>
        <v>40700</v>
      </c>
      <c r="K5680" s="4">
        <v>11</v>
      </c>
      <c r="L5680" s="4">
        <v>2014</v>
      </c>
      <c r="M5680" t="str">
        <f>INDEX(RoutesPivot[DepAirport],MATCH($C5680,RoutesPivot[[RouteID]:[RouteID]],0))</f>
        <v>ORD</v>
      </c>
      <c r="N5680" t="str">
        <f>INDEX(RoutesPivot[AirportID],MATCH($C5680,RoutesPivot[[RouteID]:[RouteID]],0))</f>
        <v>ATL</v>
      </c>
      <c r="O5680">
        <f>INDEX(RoutesPivot[Distance],MATCH($C5680,RoutesPivot[[RouteID]:[RouteID]],0))</f>
        <v>510</v>
      </c>
      <c r="P5680">
        <f>INDEX(RoutesPivot[ListPrice],MATCH($C5680,RoutesPivot[[RouteID]:[RouteID]],0))</f>
        <v>200</v>
      </c>
      <c r="Q5680" t="str">
        <f>INDEX(AirportPivot[AirportName],MATCH($N5680,AirportPivot[[AirportID]:[AirportID]],0))</f>
        <v>Hartsfield-Jackson Atlanta International</v>
      </c>
      <c r="R5680">
        <f>INDEX(AirportPivot[Gates (number of available)],MATCH($N5680,AirportPivot[[AirportID]:[AirportID]],0))</f>
        <v>100</v>
      </c>
    </row>
    <row r="5681" spans="1:18" x14ac:dyDescent="0.25">
      <c r="A5681" s="3" t="s">
        <v>5713</v>
      </c>
      <c r="B5681" s="12">
        <v>42259</v>
      </c>
      <c r="C5681" s="4" t="s">
        <v>21</v>
      </c>
      <c r="D5681" s="4">
        <v>1.6</v>
      </c>
      <c r="E5681" s="4">
        <v>65</v>
      </c>
      <c r="F5681" s="5">
        <v>0.79166666666666663</v>
      </c>
      <c r="G5681" s="6">
        <v>125</v>
      </c>
      <c r="H5681" s="7">
        <v>22625</v>
      </c>
      <c r="I5681" s="7">
        <f>FlightsPivot[[#This Row],[Total Fare]]*10%</f>
        <v>2262.5</v>
      </c>
      <c r="J5681" s="7">
        <f>FlightsPivot[[#This Row],[Total Fare]]+FlightsPivot[[#This Row],[10% tax ]]</f>
        <v>24887.5</v>
      </c>
      <c r="K5681" s="4">
        <v>9</v>
      </c>
      <c r="L5681" s="4">
        <v>2015</v>
      </c>
      <c r="M5681" t="str">
        <f>INDEX(RoutesPivot[DepAirport],MATCH($C5681,RoutesPivot[[RouteID]:[RouteID]],0))</f>
        <v>ORD</v>
      </c>
      <c r="N5681" t="str">
        <f>INDEX(RoutesPivot[AirportID],MATCH($C5681,RoutesPivot[[RouteID]:[RouteID]],0))</f>
        <v>CLT</v>
      </c>
      <c r="O5681">
        <f>INDEX(RoutesPivot[Distance],MATCH($C5681,RoutesPivot[[RouteID]:[RouteID]],0))</f>
        <v>700</v>
      </c>
      <c r="P5681">
        <f>INDEX(RoutesPivot[ListPrice],MATCH($C5681,RoutesPivot[[RouteID]:[RouteID]],0))</f>
        <v>125</v>
      </c>
      <c r="Q5681" t="str">
        <f>INDEX(AirportPivot[AirportName],MATCH($N5681,AirportPivot[[AirportID]:[AirportID]],0))</f>
        <v>Charlotte/Douglas International</v>
      </c>
      <c r="R5681">
        <f>INDEX(AirportPivot[Gates (number of available)],MATCH($N5681,AirportPivot[[AirportID]:[AirportID]],0))</f>
        <v>65</v>
      </c>
    </row>
    <row r="5682" spans="1:18" x14ac:dyDescent="0.25">
      <c r="A5682" s="3" t="s">
        <v>5714</v>
      </c>
      <c r="B5682" s="12">
        <v>41687</v>
      </c>
      <c r="C5682" s="4" t="s">
        <v>13</v>
      </c>
      <c r="D5682" s="4">
        <v>2.1</v>
      </c>
      <c r="E5682" s="4">
        <v>100</v>
      </c>
      <c r="F5682" s="5">
        <v>0.6875</v>
      </c>
      <c r="G5682" s="6">
        <v>250</v>
      </c>
      <c r="H5682" s="7">
        <v>46250</v>
      </c>
      <c r="I5682" s="7">
        <f>FlightsPivot[[#This Row],[Total Fare]]*10%</f>
        <v>4625</v>
      </c>
      <c r="J5682" s="7">
        <f>FlightsPivot[[#This Row],[Total Fare]]+FlightsPivot[[#This Row],[10% tax ]]</f>
        <v>50875</v>
      </c>
      <c r="K5682" s="4">
        <v>2</v>
      </c>
      <c r="L5682" s="4">
        <v>2014</v>
      </c>
      <c r="M5682" t="str">
        <f>INDEX(RoutesPivot[DepAirport],MATCH($C5682,RoutesPivot[[RouteID]:[RouteID]],0))</f>
        <v>ORD</v>
      </c>
      <c r="N5682" t="str">
        <f>INDEX(RoutesPivot[AirportID],MATCH($C5682,RoutesPivot[[RouteID]:[RouteID]],0))</f>
        <v>JFK</v>
      </c>
      <c r="O5682">
        <f>INDEX(RoutesPivot[Distance],MATCH($C5682,RoutesPivot[[RouteID]:[RouteID]],0))</f>
        <v>619</v>
      </c>
      <c r="P5682">
        <f>INDEX(RoutesPivot[ListPrice],MATCH($C5682,RoutesPivot[[RouteID]:[RouteID]],0))</f>
        <v>250</v>
      </c>
      <c r="Q5682" t="str">
        <f>INDEX(AirportPivot[AirportName],MATCH($N5682,AirportPivot[[AirportID]:[AirportID]],0))</f>
        <v>John F Kennedy International</v>
      </c>
      <c r="R5682">
        <f>INDEX(AirportPivot[Gates (number of available)],MATCH($N5682,AirportPivot[[AirportID]:[AirportID]],0))</f>
        <v>120</v>
      </c>
    </row>
    <row r="5683" spans="1:18" x14ac:dyDescent="0.25">
      <c r="A5683" s="3" t="s">
        <v>5715</v>
      </c>
      <c r="B5683" s="12">
        <v>41880</v>
      </c>
      <c r="C5683" s="4" t="s">
        <v>13</v>
      </c>
      <c r="D5683" s="4">
        <v>2.1</v>
      </c>
      <c r="E5683" s="4">
        <v>112</v>
      </c>
      <c r="F5683" s="5">
        <v>0.375</v>
      </c>
      <c r="G5683" s="6">
        <v>275</v>
      </c>
      <c r="H5683" s="7">
        <v>50875</v>
      </c>
      <c r="I5683" s="7">
        <f>FlightsPivot[[#This Row],[Total Fare]]*10%</f>
        <v>5087.5</v>
      </c>
      <c r="J5683" s="7">
        <f>FlightsPivot[[#This Row],[Total Fare]]+FlightsPivot[[#This Row],[10% tax ]]</f>
        <v>55962.5</v>
      </c>
      <c r="K5683" s="4">
        <v>8</v>
      </c>
      <c r="L5683" s="4">
        <v>2014</v>
      </c>
      <c r="M5683" t="str">
        <f>INDEX(RoutesPivot[DepAirport],MATCH($C5683,RoutesPivot[[RouteID]:[RouteID]],0))</f>
        <v>ORD</v>
      </c>
      <c r="N5683" t="str">
        <f>INDEX(RoutesPivot[AirportID],MATCH($C5683,RoutesPivot[[RouteID]:[RouteID]],0))</f>
        <v>JFK</v>
      </c>
      <c r="O5683">
        <f>INDEX(RoutesPivot[Distance],MATCH($C5683,RoutesPivot[[RouteID]:[RouteID]],0))</f>
        <v>619</v>
      </c>
      <c r="P5683">
        <f>INDEX(RoutesPivot[ListPrice],MATCH($C5683,RoutesPivot[[RouteID]:[RouteID]],0))</f>
        <v>250</v>
      </c>
      <c r="Q5683" t="str">
        <f>INDEX(AirportPivot[AirportName],MATCH($N5683,AirportPivot[[AirportID]:[AirportID]],0))</f>
        <v>John F Kennedy International</v>
      </c>
      <c r="R5683">
        <f>INDEX(AirportPivot[Gates (number of available)],MATCH($N5683,AirportPivot[[AirportID]:[AirportID]],0))</f>
        <v>120</v>
      </c>
    </row>
    <row r="5684" spans="1:18" x14ac:dyDescent="0.25">
      <c r="A5684" s="3" t="s">
        <v>5716</v>
      </c>
      <c r="B5684" s="12">
        <v>42314</v>
      </c>
      <c r="C5684" s="4" t="s">
        <v>70</v>
      </c>
      <c r="D5684" s="4">
        <v>1.9</v>
      </c>
      <c r="E5684" s="4">
        <v>2</v>
      </c>
      <c r="F5684" s="5">
        <v>0.47916666666666669</v>
      </c>
      <c r="G5684" s="6">
        <v>275</v>
      </c>
      <c r="H5684" s="7">
        <v>50875</v>
      </c>
      <c r="I5684" s="7">
        <f>FlightsPivot[[#This Row],[Total Fare]]*10%</f>
        <v>5087.5</v>
      </c>
      <c r="J5684" s="7">
        <f>FlightsPivot[[#This Row],[Total Fare]]+FlightsPivot[[#This Row],[10% tax ]]</f>
        <v>55962.5</v>
      </c>
      <c r="K5684" s="4">
        <v>11</v>
      </c>
      <c r="L5684" s="4">
        <v>2015</v>
      </c>
      <c r="M5684" t="str">
        <f>INDEX(RoutesPivot[DepAirport],MATCH($C5684,RoutesPivot[[RouteID]:[RouteID]],0))</f>
        <v>ORD</v>
      </c>
      <c r="N5684" t="str">
        <f>INDEX(RoutesPivot[AirportID],MATCH($C5684,RoutesPivot[[RouteID]:[RouteID]],0))</f>
        <v>LAS</v>
      </c>
      <c r="O5684">
        <f>INDEX(RoutesPivot[Distance],MATCH($C5684,RoutesPivot[[RouteID]:[RouteID]],0))</f>
        <v>1100</v>
      </c>
      <c r="P5684">
        <f>INDEX(RoutesPivot[ListPrice],MATCH($C5684,RoutesPivot[[RouteID]:[RouteID]],0))</f>
        <v>275</v>
      </c>
      <c r="Q5684" t="str">
        <f>INDEX(AirportPivot[AirportName],MATCH($N5684,AirportPivot[[AirportID]:[AirportID]],0))</f>
        <v>McCarran International</v>
      </c>
      <c r="R5684">
        <f>INDEX(AirportPivot[Gates (number of available)],MATCH($N5684,AirportPivot[[AirportID]:[AirportID]],0))</f>
        <v>68</v>
      </c>
    </row>
    <row r="5685" spans="1:18" x14ac:dyDescent="0.25">
      <c r="A5685" s="3" t="s">
        <v>5717</v>
      </c>
      <c r="B5685" s="12">
        <v>41895</v>
      </c>
      <c r="C5685" s="4" t="s">
        <v>25</v>
      </c>
      <c r="D5685" s="4">
        <v>1.2</v>
      </c>
      <c r="E5685" s="4">
        <v>165</v>
      </c>
      <c r="F5685" s="5">
        <v>0.79166666666666663</v>
      </c>
      <c r="G5685" s="6">
        <v>200</v>
      </c>
      <c r="H5685" s="7">
        <v>33000</v>
      </c>
      <c r="I5685" s="7">
        <f>FlightsPivot[[#This Row],[Total Fare]]*10%</f>
        <v>3300</v>
      </c>
      <c r="J5685" s="7">
        <f>FlightsPivot[[#This Row],[Total Fare]]+FlightsPivot[[#This Row],[10% tax ]]</f>
        <v>36300</v>
      </c>
      <c r="K5685" s="4">
        <v>9</v>
      </c>
      <c r="L5685" s="4">
        <v>2014</v>
      </c>
      <c r="M5685" t="str">
        <f>INDEX(RoutesPivot[DepAirport],MATCH($C5685,RoutesPivot[[RouteID]:[RouteID]],0))</f>
        <v>ORD</v>
      </c>
      <c r="N5685" t="str">
        <f>INDEX(RoutesPivot[AirportID],MATCH($C5685,RoutesPivot[[RouteID]:[RouteID]],0))</f>
        <v>DFW</v>
      </c>
      <c r="O5685">
        <f>INDEX(RoutesPivot[Distance],MATCH($C5685,RoutesPivot[[RouteID]:[RouteID]],0))</f>
        <v>700</v>
      </c>
      <c r="P5685">
        <f>INDEX(RoutesPivot[ListPrice],MATCH($C5685,RoutesPivot[[RouteID]:[RouteID]],0))</f>
        <v>200</v>
      </c>
      <c r="Q5685" t="str">
        <f>INDEX(AirportPivot[AirportName],MATCH($N5685,AirportPivot[[AirportID]:[AirportID]],0))</f>
        <v>Dallas/Fort Worth International</v>
      </c>
      <c r="R5685">
        <f>INDEX(AirportPivot[Gates (number of available)],MATCH($N5685,AirportPivot[[AirportID]:[AirportID]],0))</f>
        <v>130</v>
      </c>
    </row>
    <row r="5686" spans="1:18" x14ac:dyDescent="0.25">
      <c r="A5686" s="3" t="s">
        <v>5718</v>
      </c>
      <c r="B5686" s="12">
        <v>41880</v>
      </c>
      <c r="C5686" s="4" t="s">
        <v>27</v>
      </c>
      <c r="D5686" s="4">
        <v>11.2</v>
      </c>
      <c r="E5686" s="4">
        <v>206</v>
      </c>
      <c r="F5686" s="5">
        <v>0.66666666666666663</v>
      </c>
      <c r="G5686" s="6">
        <v>220</v>
      </c>
      <c r="H5686" s="7">
        <v>36300</v>
      </c>
      <c r="I5686" s="7">
        <f>FlightsPivot[[#This Row],[Total Fare]]*10%</f>
        <v>3630</v>
      </c>
      <c r="J5686" s="7">
        <f>FlightsPivot[[#This Row],[Total Fare]]+FlightsPivot[[#This Row],[10% tax ]]</f>
        <v>39930</v>
      </c>
      <c r="K5686" s="4">
        <v>8</v>
      </c>
      <c r="L5686" s="4">
        <v>2014</v>
      </c>
      <c r="M5686" t="str">
        <f>INDEX(RoutesPivot[DepAirport],MATCH($C5686,RoutesPivot[[RouteID]:[RouteID]],0))</f>
        <v>ORD</v>
      </c>
      <c r="N5686" t="str">
        <f>INDEX(RoutesPivot[AirportID],MATCH($C5686,RoutesPivot[[RouteID]:[RouteID]],0))</f>
        <v>ATL</v>
      </c>
      <c r="O5686">
        <f>INDEX(RoutesPivot[Distance],MATCH($C5686,RoutesPivot[[RouteID]:[RouteID]],0))</f>
        <v>510</v>
      </c>
      <c r="P5686">
        <f>INDEX(RoutesPivot[ListPrice],MATCH($C5686,RoutesPivot[[RouteID]:[RouteID]],0))</f>
        <v>200</v>
      </c>
      <c r="Q5686" t="str">
        <f>INDEX(AirportPivot[AirportName],MATCH($N5686,AirportPivot[[AirportID]:[AirportID]],0))</f>
        <v>Hartsfield-Jackson Atlanta International</v>
      </c>
      <c r="R5686">
        <f>INDEX(AirportPivot[Gates (number of available)],MATCH($N5686,AirportPivot[[AirportID]:[AirportID]],0))</f>
        <v>100</v>
      </c>
    </row>
    <row r="5687" spans="1:18" x14ac:dyDescent="0.25">
      <c r="A5687" s="3" t="s">
        <v>5719</v>
      </c>
      <c r="B5687" s="12">
        <v>41755</v>
      </c>
      <c r="C5687" s="4" t="s">
        <v>25</v>
      </c>
      <c r="D5687" s="4">
        <v>1.7</v>
      </c>
      <c r="E5687" s="4">
        <v>38</v>
      </c>
      <c r="F5687" s="5">
        <v>0.625</v>
      </c>
      <c r="G5687" s="6">
        <v>200</v>
      </c>
      <c r="H5687" s="7">
        <v>33000</v>
      </c>
      <c r="I5687" s="7">
        <f>FlightsPivot[[#This Row],[Total Fare]]*10%</f>
        <v>3300</v>
      </c>
      <c r="J5687" s="7">
        <f>FlightsPivot[[#This Row],[Total Fare]]+FlightsPivot[[#This Row],[10% tax ]]</f>
        <v>36300</v>
      </c>
      <c r="K5687" s="4">
        <v>4</v>
      </c>
      <c r="L5687" s="4">
        <v>2014</v>
      </c>
      <c r="M5687" t="str">
        <f>INDEX(RoutesPivot[DepAirport],MATCH($C5687,RoutesPivot[[RouteID]:[RouteID]],0))</f>
        <v>ORD</v>
      </c>
      <c r="N5687" t="str">
        <f>INDEX(RoutesPivot[AirportID],MATCH($C5687,RoutesPivot[[RouteID]:[RouteID]],0))</f>
        <v>DFW</v>
      </c>
      <c r="O5687">
        <f>INDEX(RoutesPivot[Distance],MATCH($C5687,RoutesPivot[[RouteID]:[RouteID]],0))</f>
        <v>700</v>
      </c>
      <c r="P5687">
        <f>INDEX(RoutesPivot[ListPrice],MATCH($C5687,RoutesPivot[[RouteID]:[RouteID]],0))</f>
        <v>200</v>
      </c>
      <c r="Q5687" t="str">
        <f>INDEX(AirportPivot[AirportName],MATCH($N5687,AirportPivot[[AirportID]:[AirportID]],0))</f>
        <v>Dallas/Fort Worth International</v>
      </c>
      <c r="R5687">
        <f>INDEX(AirportPivot[Gates (number of available)],MATCH($N5687,AirportPivot[[AirportID]:[AirportID]],0))</f>
        <v>130</v>
      </c>
    </row>
    <row r="5688" spans="1:18" x14ac:dyDescent="0.25">
      <c r="A5688" s="3" t="s">
        <v>5720</v>
      </c>
      <c r="B5688" s="12">
        <v>42236</v>
      </c>
      <c r="C5688" s="4" t="s">
        <v>13</v>
      </c>
      <c r="D5688" s="4">
        <v>2.2999999999999998</v>
      </c>
      <c r="E5688" s="4">
        <v>111</v>
      </c>
      <c r="F5688" s="5">
        <v>0.77083333333333337</v>
      </c>
      <c r="G5688" s="6">
        <v>275</v>
      </c>
      <c r="H5688" s="7">
        <v>50875</v>
      </c>
      <c r="I5688" s="7">
        <f>FlightsPivot[[#This Row],[Total Fare]]*10%</f>
        <v>5087.5</v>
      </c>
      <c r="J5688" s="7">
        <f>FlightsPivot[[#This Row],[Total Fare]]+FlightsPivot[[#This Row],[10% tax ]]</f>
        <v>55962.5</v>
      </c>
      <c r="K5688" s="4">
        <v>8</v>
      </c>
      <c r="L5688" s="4">
        <v>2015</v>
      </c>
      <c r="M5688" t="str">
        <f>INDEX(RoutesPivot[DepAirport],MATCH($C5688,RoutesPivot[[RouteID]:[RouteID]],0))</f>
        <v>ORD</v>
      </c>
      <c r="N5688" t="str">
        <f>INDEX(RoutesPivot[AirportID],MATCH($C5688,RoutesPivot[[RouteID]:[RouteID]],0))</f>
        <v>JFK</v>
      </c>
      <c r="O5688">
        <f>INDEX(RoutesPivot[Distance],MATCH($C5688,RoutesPivot[[RouteID]:[RouteID]],0))</f>
        <v>619</v>
      </c>
      <c r="P5688">
        <f>INDEX(RoutesPivot[ListPrice],MATCH($C5688,RoutesPivot[[RouteID]:[RouteID]],0))</f>
        <v>250</v>
      </c>
      <c r="Q5688" t="str">
        <f>INDEX(AirportPivot[AirportName],MATCH($N5688,AirportPivot[[AirportID]:[AirportID]],0))</f>
        <v>John F Kennedy International</v>
      </c>
      <c r="R5688">
        <f>INDEX(AirportPivot[Gates (number of available)],MATCH($N5688,AirportPivot[[AirportID]:[AirportID]],0))</f>
        <v>120</v>
      </c>
    </row>
    <row r="5689" spans="1:18" x14ac:dyDescent="0.25">
      <c r="A5689" s="3" t="s">
        <v>5721</v>
      </c>
      <c r="B5689" s="12">
        <v>41794</v>
      </c>
      <c r="C5689" s="4" t="s">
        <v>13</v>
      </c>
      <c r="D5689" s="4">
        <v>3.4</v>
      </c>
      <c r="E5689" s="4">
        <v>112</v>
      </c>
      <c r="F5689" s="5">
        <v>0.75</v>
      </c>
      <c r="G5689" s="6">
        <v>275</v>
      </c>
      <c r="H5689" s="7">
        <v>50875</v>
      </c>
      <c r="I5689" s="7">
        <f>FlightsPivot[[#This Row],[Total Fare]]*10%</f>
        <v>5087.5</v>
      </c>
      <c r="J5689" s="7">
        <f>FlightsPivot[[#This Row],[Total Fare]]+FlightsPivot[[#This Row],[10% tax ]]</f>
        <v>55962.5</v>
      </c>
      <c r="K5689" s="4">
        <v>6</v>
      </c>
      <c r="L5689" s="4">
        <v>2014</v>
      </c>
      <c r="M5689" t="str">
        <f>INDEX(RoutesPivot[DepAirport],MATCH($C5689,RoutesPivot[[RouteID]:[RouteID]],0))</f>
        <v>ORD</v>
      </c>
      <c r="N5689" t="str">
        <f>INDEX(RoutesPivot[AirportID],MATCH($C5689,RoutesPivot[[RouteID]:[RouteID]],0))</f>
        <v>JFK</v>
      </c>
      <c r="O5689">
        <f>INDEX(RoutesPivot[Distance],MATCH($C5689,RoutesPivot[[RouteID]:[RouteID]],0))</f>
        <v>619</v>
      </c>
      <c r="P5689">
        <f>INDEX(RoutesPivot[ListPrice],MATCH($C5689,RoutesPivot[[RouteID]:[RouteID]],0))</f>
        <v>250</v>
      </c>
      <c r="Q5689" t="str">
        <f>INDEX(AirportPivot[AirportName],MATCH($N5689,AirportPivot[[AirportID]:[AirportID]],0))</f>
        <v>John F Kennedy International</v>
      </c>
      <c r="R5689">
        <f>INDEX(AirportPivot[Gates (number of available)],MATCH($N5689,AirportPivot[[AirportID]:[AirportID]],0))</f>
        <v>120</v>
      </c>
    </row>
    <row r="5690" spans="1:18" x14ac:dyDescent="0.25">
      <c r="A5690" s="3" t="s">
        <v>5722</v>
      </c>
      <c r="B5690" s="12">
        <v>42320</v>
      </c>
      <c r="C5690" s="4" t="s">
        <v>17</v>
      </c>
      <c r="D5690" s="4">
        <v>2.8</v>
      </c>
      <c r="E5690" s="4">
        <v>116</v>
      </c>
      <c r="F5690" s="5">
        <v>0.375</v>
      </c>
      <c r="G5690" s="6">
        <v>350</v>
      </c>
      <c r="H5690" s="7">
        <v>64750</v>
      </c>
      <c r="I5690" s="7">
        <f>FlightsPivot[[#This Row],[Total Fare]]*10%</f>
        <v>6475</v>
      </c>
      <c r="J5690" s="7">
        <f>FlightsPivot[[#This Row],[Total Fare]]+FlightsPivot[[#This Row],[10% tax ]]</f>
        <v>71225</v>
      </c>
      <c r="K5690" s="4">
        <v>11</v>
      </c>
      <c r="L5690" s="4">
        <v>2015</v>
      </c>
      <c r="M5690" t="str">
        <f>INDEX(RoutesPivot[DepAirport],MATCH($C5690,RoutesPivot[[RouteID]:[RouteID]],0))</f>
        <v>ORD</v>
      </c>
      <c r="N5690" t="str">
        <f>INDEX(RoutesPivot[AirportID],MATCH($C5690,RoutesPivot[[RouteID]:[RouteID]],0))</f>
        <v>LAX</v>
      </c>
      <c r="O5690">
        <f>INDEX(RoutesPivot[Distance],MATCH($C5690,RoutesPivot[[RouteID]:[RouteID]],0))</f>
        <v>1518</v>
      </c>
      <c r="P5690">
        <f>INDEX(RoutesPivot[ListPrice],MATCH($C5690,RoutesPivot[[RouteID]:[RouteID]],0))</f>
        <v>350</v>
      </c>
      <c r="Q5690" t="str">
        <f>INDEX(AirportPivot[AirportName],MATCH($N5690,AirportPivot[[AirportID]:[AirportID]],0))</f>
        <v>Los Angeles International</v>
      </c>
      <c r="R5690">
        <f>INDEX(AirportPivot[Gates (number of available)],MATCH($N5690,AirportPivot[[AirportID]:[AirportID]],0))</f>
        <v>86</v>
      </c>
    </row>
    <row r="5691" spans="1:18" x14ac:dyDescent="0.25">
      <c r="A5691" s="3" t="s">
        <v>5723</v>
      </c>
      <c r="B5691" s="12">
        <v>41958</v>
      </c>
      <c r="C5691" s="4" t="s">
        <v>37</v>
      </c>
      <c r="D5691" s="4">
        <v>2.4</v>
      </c>
      <c r="E5691" s="4">
        <v>19</v>
      </c>
      <c r="F5691" s="5">
        <v>0.33333333333333331</v>
      </c>
      <c r="G5691" s="6">
        <v>350</v>
      </c>
      <c r="H5691" s="7">
        <v>64750</v>
      </c>
      <c r="I5691" s="7">
        <f>FlightsPivot[[#This Row],[Total Fare]]*10%</f>
        <v>6475</v>
      </c>
      <c r="J5691" s="7">
        <f>FlightsPivot[[#This Row],[Total Fare]]+FlightsPivot[[#This Row],[10% tax ]]</f>
        <v>71225</v>
      </c>
      <c r="K5691" s="4">
        <v>11</v>
      </c>
      <c r="L5691" s="4">
        <v>2014</v>
      </c>
      <c r="M5691" t="str">
        <f>INDEX(RoutesPivot[DepAirport],MATCH($C5691,RoutesPivot[[RouteID]:[RouteID]],0))</f>
        <v>ORD</v>
      </c>
      <c r="N5691" t="str">
        <f>INDEX(RoutesPivot[AirportID],MATCH($C5691,RoutesPivot[[RouteID]:[RouteID]],0))</f>
        <v>SEA</v>
      </c>
      <c r="O5691">
        <f>INDEX(RoutesPivot[Distance],MATCH($C5691,RoutesPivot[[RouteID]:[RouteID]],0))</f>
        <v>1500</v>
      </c>
      <c r="P5691">
        <f>INDEX(RoutesPivot[ListPrice],MATCH($C5691,RoutesPivot[[RouteID]:[RouteID]],0))</f>
        <v>350</v>
      </c>
      <c r="Q5691" t="str">
        <f>INDEX(AirportPivot[AirportName],MATCH($N5691,AirportPivot[[AirportID]:[AirportID]],0))</f>
        <v>Seattle-Tacoma International</v>
      </c>
      <c r="R5691">
        <f>INDEX(AirportPivot[Gates (number of available)],MATCH($N5691,AirportPivot[[AirportID]:[AirportID]],0))</f>
        <v>58</v>
      </c>
    </row>
    <row r="5692" spans="1:18" x14ac:dyDescent="0.25">
      <c r="A5692" s="3" t="s">
        <v>5724</v>
      </c>
      <c r="B5692" s="12">
        <v>42354</v>
      </c>
      <c r="C5692" s="4" t="s">
        <v>21</v>
      </c>
      <c r="D5692" s="4">
        <v>2</v>
      </c>
      <c r="E5692" s="4">
        <v>208</v>
      </c>
      <c r="F5692" s="5">
        <v>0.58333333333333337</v>
      </c>
      <c r="G5692" s="6">
        <v>125</v>
      </c>
      <c r="H5692" s="7">
        <v>20625</v>
      </c>
      <c r="I5692" s="7">
        <f>FlightsPivot[[#This Row],[Total Fare]]*10%</f>
        <v>2062.5</v>
      </c>
      <c r="J5692" s="7">
        <f>FlightsPivot[[#This Row],[Total Fare]]+FlightsPivot[[#This Row],[10% tax ]]</f>
        <v>22687.5</v>
      </c>
      <c r="K5692" s="4">
        <v>12</v>
      </c>
      <c r="L5692" s="4">
        <v>2015</v>
      </c>
      <c r="M5692" t="str">
        <f>INDEX(RoutesPivot[DepAirport],MATCH($C5692,RoutesPivot[[RouteID]:[RouteID]],0))</f>
        <v>ORD</v>
      </c>
      <c r="N5692" t="str">
        <f>INDEX(RoutesPivot[AirportID],MATCH($C5692,RoutesPivot[[RouteID]:[RouteID]],0))</f>
        <v>CLT</v>
      </c>
      <c r="O5692">
        <f>INDEX(RoutesPivot[Distance],MATCH($C5692,RoutesPivot[[RouteID]:[RouteID]],0))</f>
        <v>700</v>
      </c>
      <c r="P5692">
        <f>INDEX(RoutesPivot[ListPrice],MATCH($C5692,RoutesPivot[[RouteID]:[RouteID]],0))</f>
        <v>125</v>
      </c>
      <c r="Q5692" t="str">
        <f>INDEX(AirportPivot[AirportName],MATCH($N5692,AirportPivot[[AirportID]:[AirportID]],0))</f>
        <v>Charlotte/Douglas International</v>
      </c>
      <c r="R5692">
        <f>INDEX(AirportPivot[Gates (number of available)],MATCH($N5692,AirportPivot[[AirportID]:[AirportID]],0))</f>
        <v>65</v>
      </c>
    </row>
    <row r="5693" spans="1:18" x14ac:dyDescent="0.25">
      <c r="A5693" s="3" t="s">
        <v>5725</v>
      </c>
      <c r="B5693" s="12">
        <v>42018</v>
      </c>
      <c r="C5693" s="4" t="s">
        <v>11</v>
      </c>
      <c r="D5693" s="4">
        <v>2.5</v>
      </c>
      <c r="E5693" s="4">
        <v>196</v>
      </c>
      <c r="F5693" s="5">
        <v>0.75</v>
      </c>
      <c r="G5693" s="6">
        <v>300</v>
      </c>
      <c r="H5693" s="7">
        <v>49500</v>
      </c>
      <c r="I5693" s="7">
        <f>FlightsPivot[[#This Row],[Total Fare]]*10%</f>
        <v>4950</v>
      </c>
      <c r="J5693" s="7">
        <f>FlightsPivot[[#This Row],[Total Fare]]+FlightsPivot[[#This Row],[10% tax ]]</f>
        <v>54450</v>
      </c>
      <c r="K5693" s="4">
        <v>1</v>
      </c>
      <c r="L5693" s="4">
        <v>2015</v>
      </c>
      <c r="M5693" t="str">
        <f>INDEX(RoutesPivot[DepAirport],MATCH($C5693,RoutesPivot[[RouteID]:[RouteID]],0))</f>
        <v>ORD</v>
      </c>
      <c r="N5693" t="str">
        <f>INDEX(RoutesPivot[AirportID],MATCH($C5693,RoutesPivot[[RouteID]:[RouteID]],0))</f>
        <v>BOS</v>
      </c>
      <c r="O5693">
        <f>INDEX(RoutesPivot[Distance],MATCH($C5693,RoutesPivot[[RouteID]:[RouteID]],0))</f>
        <v>730</v>
      </c>
      <c r="P5693">
        <f>INDEX(RoutesPivot[ListPrice],MATCH($C5693,RoutesPivot[[RouteID]:[RouteID]],0))</f>
        <v>300</v>
      </c>
      <c r="Q5693" t="str">
        <f>INDEX(AirportPivot[AirportName],MATCH($N5693,AirportPivot[[AirportID]:[AirportID]],0))</f>
        <v>General Edward Lawrence Logan International</v>
      </c>
      <c r="R5693">
        <f>INDEX(AirportPivot[Gates (number of available)],MATCH($N5693,AirportPivot[[AirportID]:[AirportID]],0))</f>
        <v>63</v>
      </c>
    </row>
    <row r="5694" spans="1:18" x14ac:dyDescent="0.25">
      <c r="A5694" s="3" t="s">
        <v>5726</v>
      </c>
      <c r="B5694" s="12">
        <v>42239</v>
      </c>
      <c r="C5694" s="4" t="s">
        <v>27</v>
      </c>
      <c r="D5694" s="4">
        <v>10.1</v>
      </c>
      <c r="E5694" s="4">
        <v>94</v>
      </c>
      <c r="F5694" s="5">
        <v>0.70833333333333337</v>
      </c>
      <c r="G5694" s="6">
        <v>220</v>
      </c>
      <c r="H5694" s="7">
        <v>40700</v>
      </c>
      <c r="I5694" s="7">
        <f>FlightsPivot[[#This Row],[Total Fare]]*10%</f>
        <v>4070</v>
      </c>
      <c r="J5694" s="7">
        <f>FlightsPivot[[#This Row],[Total Fare]]+FlightsPivot[[#This Row],[10% tax ]]</f>
        <v>44770</v>
      </c>
      <c r="K5694" s="4">
        <v>8</v>
      </c>
      <c r="L5694" s="4">
        <v>2015</v>
      </c>
      <c r="M5694" t="str">
        <f>INDEX(RoutesPivot[DepAirport],MATCH($C5694,RoutesPivot[[RouteID]:[RouteID]],0))</f>
        <v>ORD</v>
      </c>
      <c r="N5694" t="str">
        <f>INDEX(RoutesPivot[AirportID],MATCH($C5694,RoutesPivot[[RouteID]:[RouteID]],0))</f>
        <v>ATL</v>
      </c>
      <c r="O5694">
        <f>INDEX(RoutesPivot[Distance],MATCH($C5694,RoutesPivot[[RouteID]:[RouteID]],0))</f>
        <v>510</v>
      </c>
      <c r="P5694">
        <f>INDEX(RoutesPivot[ListPrice],MATCH($C5694,RoutesPivot[[RouteID]:[RouteID]],0))</f>
        <v>200</v>
      </c>
      <c r="Q5694" t="str">
        <f>INDEX(AirportPivot[AirportName],MATCH($N5694,AirportPivot[[AirportID]:[AirportID]],0))</f>
        <v>Hartsfield-Jackson Atlanta International</v>
      </c>
      <c r="R5694">
        <f>INDEX(AirportPivot[Gates (number of available)],MATCH($N5694,AirportPivot[[AirportID]:[AirportID]],0))</f>
        <v>100</v>
      </c>
    </row>
    <row r="5695" spans="1:18" x14ac:dyDescent="0.25">
      <c r="A5695" s="3" t="s">
        <v>5727</v>
      </c>
      <c r="B5695" s="12">
        <v>42236</v>
      </c>
      <c r="C5695" s="4" t="s">
        <v>23</v>
      </c>
      <c r="D5695" s="4">
        <v>2.2999999999999998</v>
      </c>
      <c r="E5695" s="4">
        <v>182</v>
      </c>
      <c r="F5695" s="5">
        <v>0.75</v>
      </c>
      <c r="G5695" s="6">
        <v>330</v>
      </c>
      <c r="H5695" s="7">
        <v>54450</v>
      </c>
      <c r="I5695" s="7">
        <f>FlightsPivot[[#This Row],[Total Fare]]*10%</f>
        <v>5445</v>
      </c>
      <c r="J5695" s="7">
        <f>FlightsPivot[[#This Row],[Total Fare]]+FlightsPivot[[#This Row],[10% tax ]]</f>
        <v>59895</v>
      </c>
      <c r="K5695" s="4">
        <v>8</v>
      </c>
      <c r="L5695" s="4">
        <v>2015</v>
      </c>
      <c r="M5695" t="str">
        <f>INDEX(RoutesPivot[DepAirport],MATCH($C5695,RoutesPivot[[RouteID]:[RouteID]],0))</f>
        <v>ORD</v>
      </c>
      <c r="N5695" t="str">
        <f>INDEX(RoutesPivot[AirportID],MATCH($C5695,RoutesPivot[[RouteID]:[RouteID]],0))</f>
        <v>DEN</v>
      </c>
      <c r="O5695">
        <f>INDEX(RoutesPivot[Distance],MATCH($C5695,RoutesPivot[[RouteID]:[RouteID]],0))</f>
        <v>800</v>
      </c>
      <c r="P5695">
        <f>INDEX(RoutesPivot[ListPrice],MATCH($C5695,RoutesPivot[[RouteID]:[RouteID]],0))</f>
        <v>300</v>
      </c>
      <c r="Q5695" t="str">
        <f>INDEX(AirportPivot[AirportName],MATCH($N5695,AirportPivot[[AirportID]:[AirportID]],0))</f>
        <v>Denver International</v>
      </c>
      <c r="R5695">
        <f>INDEX(AirportPivot[Gates (number of available)],MATCH($N5695,AirportPivot[[AirportID]:[AirportID]],0))</f>
        <v>75</v>
      </c>
    </row>
    <row r="5696" spans="1:18" x14ac:dyDescent="0.25">
      <c r="A5696" s="3" t="s">
        <v>5728</v>
      </c>
      <c r="B5696" s="12">
        <v>41863</v>
      </c>
      <c r="C5696" s="4" t="s">
        <v>40</v>
      </c>
      <c r="D5696" s="4">
        <v>2</v>
      </c>
      <c r="E5696" s="4">
        <v>108</v>
      </c>
      <c r="F5696" s="5">
        <v>0.375</v>
      </c>
      <c r="G5696" s="6">
        <v>126.5</v>
      </c>
      <c r="H5696" s="7">
        <v>23402.5</v>
      </c>
      <c r="I5696" s="7">
        <f>FlightsPivot[[#This Row],[Total Fare]]*10%</f>
        <v>2340.25</v>
      </c>
      <c r="J5696" s="7">
        <f>FlightsPivot[[#This Row],[Total Fare]]+FlightsPivot[[#This Row],[10% tax ]]</f>
        <v>25742.75</v>
      </c>
      <c r="K5696" s="4">
        <v>8</v>
      </c>
      <c r="L5696" s="4">
        <v>2014</v>
      </c>
      <c r="M5696" t="str">
        <f>INDEX(RoutesPivot[DepAirport],MATCH($C5696,RoutesPivot[[RouteID]:[RouteID]],0))</f>
        <v>ORD</v>
      </c>
      <c r="N5696" t="str">
        <f>INDEX(RoutesPivot[AirportID],MATCH($C5696,RoutesPivot[[RouteID]:[RouteID]],0))</f>
        <v>MSP</v>
      </c>
      <c r="O5696">
        <f>INDEX(RoutesPivot[Distance],MATCH($C5696,RoutesPivot[[RouteID]:[RouteID]],0))</f>
        <v>300</v>
      </c>
      <c r="P5696">
        <f>INDEX(RoutesPivot[ListPrice],MATCH($C5696,RoutesPivot[[RouteID]:[RouteID]],0))</f>
        <v>115</v>
      </c>
      <c r="Q5696" t="str">
        <f>INDEX(AirportPivot[AirportName],MATCH($N5696,AirportPivot[[AirportID]:[AirportID]],0))</f>
        <v>Minneapolis-St Paul International/Wold-Chamberlain</v>
      </c>
      <c r="R5696">
        <f>INDEX(AirportPivot[Gates (number of available)],MATCH($N5696,AirportPivot[[AirportID]:[AirportID]],0))</f>
        <v>65</v>
      </c>
    </row>
    <row r="5697" spans="1:18" x14ac:dyDescent="0.25">
      <c r="A5697" s="3" t="s">
        <v>5729</v>
      </c>
      <c r="B5697" s="12">
        <v>42211</v>
      </c>
      <c r="C5697" s="4" t="s">
        <v>80</v>
      </c>
      <c r="D5697" s="4">
        <v>2.4</v>
      </c>
      <c r="E5697" s="4">
        <v>30</v>
      </c>
      <c r="F5697" s="5">
        <v>0.79166666666666663</v>
      </c>
      <c r="G5697" s="6">
        <v>330</v>
      </c>
      <c r="H5697" s="7">
        <v>61050</v>
      </c>
      <c r="I5697" s="7">
        <f>FlightsPivot[[#This Row],[Total Fare]]*10%</f>
        <v>6105</v>
      </c>
      <c r="J5697" s="7">
        <f>FlightsPivot[[#This Row],[Total Fare]]+FlightsPivot[[#This Row],[10% tax ]]</f>
        <v>67155</v>
      </c>
      <c r="K5697" s="4">
        <v>7</v>
      </c>
      <c r="L5697" s="4">
        <v>2015</v>
      </c>
      <c r="M5697" t="str">
        <f>INDEX(RoutesPivot[DepAirport],MATCH($C5697,RoutesPivot[[RouteID]:[RouteID]],0))</f>
        <v>ORD</v>
      </c>
      <c r="N5697" t="str">
        <f>INDEX(RoutesPivot[AirportID],MATCH($C5697,RoutesPivot[[RouteID]:[RouteID]],0))</f>
        <v>MIA</v>
      </c>
      <c r="O5697">
        <f>INDEX(RoutesPivot[Distance],MATCH($C5697,RoutesPivot[[RouteID]:[RouteID]],0))</f>
        <v>1000</v>
      </c>
      <c r="P5697">
        <f>INDEX(RoutesPivot[ListPrice],MATCH($C5697,RoutesPivot[[RouteID]:[RouteID]],0))</f>
        <v>300</v>
      </c>
      <c r="Q5697" t="str">
        <f>INDEX(AirportPivot[AirportName],MATCH($N5697,AirportPivot[[AirportID]:[AirportID]],0))</f>
        <v>Miami International</v>
      </c>
      <c r="R5697">
        <f>INDEX(AirportPivot[Gates (number of available)],MATCH($N5697,AirportPivot[[AirportID]:[AirportID]],0))</f>
        <v>80</v>
      </c>
    </row>
    <row r="5698" spans="1:18" x14ac:dyDescent="0.25">
      <c r="A5698" s="3" t="s">
        <v>5730</v>
      </c>
      <c r="B5698" s="12">
        <v>42163</v>
      </c>
      <c r="C5698" s="4" t="s">
        <v>70</v>
      </c>
      <c r="D5698" s="4">
        <v>2.2000000000000002</v>
      </c>
      <c r="E5698" s="4">
        <v>192</v>
      </c>
      <c r="F5698" s="5">
        <v>0.70833333333333337</v>
      </c>
      <c r="G5698" s="6">
        <v>302.5</v>
      </c>
      <c r="H5698" s="7">
        <v>49912.5</v>
      </c>
      <c r="I5698" s="7">
        <f>FlightsPivot[[#This Row],[Total Fare]]*10%</f>
        <v>4991.25</v>
      </c>
      <c r="J5698" s="7">
        <f>FlightsPivot[[#This Row],[Total Fare]]+FlightsPivot[[#This Row],[10% tax ]]</f>
        <v>54903.75</v>
      </c>
      <c r="K5698" s="4">
        <v>6</v>
      </c>
      <c r="L5698" s="4">
        <v>2015</v>
      </c>
      <c r="M5698" t="str">
        <f>INDEX(RoutesPivot[DepAirport],MATCH($C5698,RoutesPivot[[RouteID]:[RouteID]],0))</f>
        <v>ORD</v>
      </c>
      <c r="N5698" t="str">
        <f>INDEX(RoutesPivot[AirportID],MATCH($C5698,RoutesPivot[[RouteID]:[RouteID]],0))</f>
        <v>LAS</v>
      </c>
      <c r="O5698">
        <f>INDEX(RoutesPivot[Distance],MATCH($C5698,RoutesPivot[[RouteID]:[RouteID]],0))</f>
        <v>1100</v>
      </c>
      <c r="P5698">
        <f>INDEX(RoutesPivot[ListPrice],MATCH($C5698,RoutesPivot[[RouteID]:[RouteID]],0))</f>
        <v>275</v>
      </c>
      <c r="Q5698" t="str">
        <f>INDEX(AirportPivot[AirportName],MATCH($N5698,AirportPivot[[AirportID]:[AirportID]],0))</f>
        <v>McCarran International</v>
      </c>
      <c r="R5698">
        <f>INDEX(AirportPivot[Gates (number of available)],MATCH($N5698,AirportPivot[[AirportID]:[AirportID]],0))</f>
        <v>68</v>
      </c>
    </row>
    <row r="5699" spans="1:18" x14ac:dyDescent="0.25">
      <c r="A5699" s="3" t="s">
        <v>5731</v>
      </c>
      <c r="B5699" s="12">
        <v>42114</v>
      </c>
      <c r="C5699" s="4" t="s">
        <v>19</v>
      </c>
      <c r="D5699" s="4">
        <v>3.3</v>
      </c>
      <c r="E5699" s="4">
        <v>10</v>
      </c>
      <c r="F5699" s="5">
        <v>0.52083333333333337</v>
      </c>
      <c r="G5699" s="6">
        <v>200</v>
      </c>
      <c r="H5699" s="7">
        <v>37000</v>
      </c>
      <c r="I5699" s="7">
        <f>FlightsPivot[[#This Row],[Total Fare]]*10%</f>
        <v>3700</v>
      </c>
      <c r="J5699" s="7">
        <f>FlightsPivot[[#This Row],[Total Fare]]+FlightsPivot[[#This Row],[10% tax ]]</f>
        <v>40700</v>
      </c>
      <c r="K5699" s="4">
        <v>4</v>
      </c>
      <c r="L5699" s="4">
        <v>2015</v>
      </c>
      <c r="M5699" t="str">
        <f>INDEX(RoutesPivot[DepAirport],MATCH($C5699,RoutesPivot[[RouteID]:[RouteID]],0))</f>
        <v>ORD</v>
      </c>
      <c r="N5699" t="str">
        <f>INDEX(RoutesPivot[AirportID],MATCH($C5699,RoutesPivot[[RouteID]:[RouteID]],0))</f>
        <v>IAH</v>
      </c>
      <c r="O5699">
        <f>INDEX(RoutesPivot[Distance],MATCH($C5699,RoutesPivot[[RouteID]:[RouteID]],0))</f>
        <v>800</v>
      </c>
      <c r="P5699">
        <f>INDEX(RoutesPivot[ListPrice],MATCH($C5699,RoutesPivot[[RouteID]:[RouteID]],0))</f>
        <v>200</v>
      </c>
      <c r="Q5699" t="str">
        <f>INDEX(AirportPivot[AirportName],MATCH($N5699,AirportPivot[[AirportID]:[AirportID]],0))</f>
        <v>George Bush Intercontinental/Houston</v>
      </c>
      <c r="R5699">
        <f>INDEX(AirportPivot[Gates (number of available)],MATCH($N5699,AirportPivot[[AirportID]:[AirportID]],0))</f>
        <v>80</v>
      </c>
    </row>
    <row r="5700" spans="1:18" x14ac:dyDescent="0.25">
      <c r="A5700" s="3" t="s">
        <v>5732</v>
      </c>
      <c r="B5700" s="12">
        <v>41802</v>
      </c>
      <c r="C5700" s="4" t="s">
        <v>80</v>
      </c>
      <c r="D5700" s="4">
        <v>1.6</v>
      </c>
      <c r="E5700" s="4">
        <v>171</v>
      </c>
      <c r="F5700" s="5">
        <v>0.75</v>
      </c>
      <c r="G5700" s="6">
        <v>330</v>
      </c>
      <c r="H5700" s="7">
        <v>54450</v>
      </c>
      <c r="I5700" s="7">
        <f>FlightsPivot[[#This Row],[Total Fare]]*10%</f>
        <v>5445</v>
      </c>
      <c r="J5700" s="7">
        <f>FlightsPivot[[#This Row],[Total Fare]]+FlightsPivot[[#This Row],[10% tax ]]</f>
        <v>59895</v>
      </c>
      <c r="K5700" s="4">
        <v>6</v>
      </c>
      <c r="L5700" s="4">
        <v>2014</v>
      </c>
      <c r="M5700" t="str">
        <f>INDEX(RoutesPivot[DepAirport],MATCH($C5700,RoutesPivot[[RouteID]:[RouteID]],0))</f>
        <v>ORD</v>
      </c>
      <c r="N5700" t="str">
        <f>INDEX(RoutesPivot[AirportID],MATCH($C5700,RoutesPivot[[RouteID]:[RouteID]],0))</f>
        <v>MIA</v>
      </c>
      <c r="O5700">
        <f>INDEX(RoutesPivot[Distance],MATCH($C5700,RoutesPivot[[RouteID]:[RouteID]],0))</f>
        <v>1000</v>
      </c>
      <c r="P5700">
        <f>INDEX(RoutesPivot[ListPrice],MATCH($C5700,RoutesPivot[[RouteID]:[RouteID]],0))</f>
        <v>300</v>
      </c>
      <c r="Q5700" t="str">
        <f>INDEX(AirportPivot[AirportName],MATCH($N5700,AirportPivot[[AirportID]:[AirportID]],0))</f>
        <v>Miami International</v>
      </c>
      <c r="R5700">
        <f>INDEX(AirportPivot[Gates (number of available)],MATCH($N5700,AirportPivot[[AirportID]:[AirportID]],0))</f>
        <v>80</v>
      </c>
    </row>
    <row r="5701" spans="1:18" x14ac:dyDescent="0.25">
      <c r="A5701" s="3" t="s">
        <v>5733</v>
      </c>
      <c r="B5701" s="12">
        <v>42159</v>
      </c>
      <c r="C5701" s="4" t="s">
        <v>27</v>
      </c>
      <c r="D5701" s="4">
        <v>9.4</v>
      </c>
      <c r="E5701" s="4">
        <v>73</v>
      </c>
      <c r="F5701" s="5">
        <v>0.70833333333333337</v>
      </c>
      <c r="G5701" s="6">
        <v>220</v>
      </c>
      <c r="H5701" s="7">
        <v>39820</v>
      </c>
      <c r="I5701" s="7">
        <f>FlightsPivot[[#This Row],[Total Fare]]*10%</f>
        <v>3982</v>
      </c>
      <c r="J5701" s="7">
        <f>FlightsPivot[[#This Row],[Total Fare]]+FlightsPivot[[#This Row],[10% tax ]]</f>
        <v>43802</v>
      </c>
      <c r="K5701" s="4">
        <v>6</v>
      </c>
      <c r="L5701" s="4">
        <v>2015</v>
      </c>
      <c r="M5701" t="str">
        <f>INDEX(RoutesPivot[DepAirport],MATCH($C5701,RoutesPivot[[RouteID]:[RouteID]],0))</f>
        <v>ORD</v>
      </c>
      <c r="N5701" t="str">
        <f>INDEX(RoutesPivot[AirportID],MATCH($C5701,RoutesPivot[[RouteID]:[RouteID]],0))</f>
        <v>ATL</v>
      </c>
      <c r="O5701">
        <f>INDEX(RoutesPivot[Distance],MATCH($C5701,RoutesPivot[[RouteID]:[RouteID]],0))</f>
        <v>510</v>
      </c>
      <c r="P5701">
        <f>INDEX(RoutesPivot[ListPrice],MATCH($C5701,RoutesPivot[[RouteID]:[RouteID]],0))</f>
        <v>200</v>
      </c>
      <c r="Q5701" t="str">
        <f>INDEX(AirportPivot[AirportName],MATCH($N5701,AirportPivot[[AirportID]:[AirportID]],0))</f>
        <v>Hartsfield-Jackson Atlanta International</v>
      </c>
      <c r="R5701">
        <f>INDEX(AirportPivot[Gates (number of available)],MATCH($N5701,AirportPivot[[AirportID]:[AirportID]],0))</f>
        <v>100</v>
      </c>
    </row>
    <row r="5702" spans="1:18" x14ac:dyDescent="0.25">
      <c r="A5702" s="3" t="s">
        <v>5734</v>
      </c>
      <c r="B5702" s="12">
        <v>41896</v>
      </c>
      <c r="C5702" s="4" t="s">
        <v>19</v>
      </c>
      <c r="D5702" s="4">
        <v>2.5</v>
      </c>
      <c r="E5702" s="4">
        <v>69</v>
      </c>
      <c r="F5702" s="5">
        <v>0.29166666666666669</v>
      </c>
      <c r="G5702" s="6">
        <v>200</v>
      </c>
      <c r="H5702" s="7">
        <v>36200</v>
      </c>
      <c r="I5702" s="7">
        <f>FlightsPivot[[#This Row],[Total Fare]]*10%</f>
        <v>3620</v>
      </c>
      <c r="J5702" s="7">
        <f>FlightsPivot[[#This Row],[Total Fare]]+FlightsPivot[[#This Row],[10% tax ]]</f>
        <v>39820</v>
      </c>
      <c r="K5702" s="4">
        <v>9</v>
      </c>
      <c r="L5702" s="4">
        <v>2014</v>
      </c>
      <c r="M5702" t="str">
        <f>INDEX(RoutesPivot[DepAirport],MATCH($C5702,RoutesPivot[[RouteID]:[RouteID]],0))</f>
        <v>ORD</v>
      </c>
      <c r="N5702" t="str">
        <f>INDEX(RoutesPivot[AirportID],MATCH($C5702,RoutesPivot[[RouteID]:[RouteID]],0))</f>
        <v>IAH</v>
      </c>
      <c r="O5702">
        <f>INDEX(RoutesPivot[Distance],MATCH($C5702,RoutesPivot[[RouteID]:[RouteID]],0))</f>
        <v>800</v>
      </c>
      <c r="P5702">
        <f>INDEX(RoutesPivot[ListPrice],MATCH($C5702,RoutesPivot[[RouteID]:[RouteID]],0))</f>
        <v>200</v>
      </c>
      <c r="Q5702" t="str">
        <f>INDEX(AirportPivot[AirportName],MATCH($N5702,AirportPivot[[AirportID]:[AirportID]],0))</f>
        <v>George Bush Intercontinental/Houston</v>
      </c>
      <c r="R5702">
        <f>INDEX(AirportPivot[Gates (number of available)],MATCH($N5702,AirportPivot[[AirportID]:[AirportID]],0))</f>
        <v>80</v>
      </c>
    </row>
    <row r="5703" spans="1:18" x14ac:dyDescent="0.25">
      <c r="A5703" s="3" t="s">
        <v>5735</v>
      </c>
      <c r="B5703" s="12">
        <v>42182</v>
      </c>
      <c r="C5703" s="4" t="s">
        <v>27</v>
      </c>
      <c r="D5703" s="4">
        <v>11.8</v>
      </c>
      <c r="E5703" s="4">
        <v>202</v>
      </c>
      <c r="F5703" s="5">
        <v>0.70833333333333337</v>
      </c>
      <c r="G5703" s="6">
        <v>220</v>
      </c>
      <c r="H5703" s="7">
        <v>36300</v>
      </c>
      <c r="I5703" s="7">
        <f>FlightsPivot[[#This Row],[Total Fare]]*10%</f>
        <v>3630</v>
      </c>
      <c r="J5703" s="7">
        <f>FlightsPivot[[#This Row],[Total Fare]]+FlightsPivot[[#This Row],[10% tax ]]</f>
        <v>39930</v>
      </c>
      <c r="K5703" s="4">
        <v>6</v>
      </c>
      <c r="L5703" s="4">
        <v>2015</v>
      </c>
      <c r="M5703" t="str">
        <f>INDEX(RoutesPivot[DepAirport],MATCH($C5703,RoutesPivot[[RouteID]:[RouteID]],0))</f>
        <v>ORD</v>
      </c>
      <c r="N5703" t="str">
        <f>INDEX(RoutesPivot[AirportID],MATCH($C5703,RoutesPivot[[RouteID]:[RouteID]],0))</f>
        <v>ATL</v>
      </c>
      <c r="O5703">
        <f>INDEX(RoutesPivot[Distance],MATCH($C5703,RoutesPivot[[RouteID]:[RouteID]],0))</f>
        <v>510</v>
      </c>
      <c r="P5703">
        <f>INDEX(RoutesPivot[ListPrice],MATCH($C5703,RoutesPivot[[RouteID]:[RouteID]],0))</f>
        <v>200</v>
      </c>
      <c r="Q5703" t="str">
        <f>INDEX(AirportPivot[AirportName],MATCH($N5703,AirportPivot[[AirportID]:[AirportID]],0))</f>
        <v>Hartsfield-Jackson Atlanta International</v>
      </c>
      <c r="R5703">
        <f>INDEX(AirportPivot[Gates (number of available)],MATCH($N5703,AirportPivot[[AirportID]:[AirportID]],0))</f>
        <v>100</v>
      </c>
    </row>
    <row r="5704" spans="1:18" x14ac:dyDescent="0.25">
      <c r="A5704" s="3" t="s">
        <v>5736</v>
      </c>
      <c r="B5704" s="12">
        <v>42320</v>
      </c>
      <c r="C5704" s="4" t="s">
        <v>86</v>
      </c>
      <c r="D5704" s="4">
        <v>2</v>
      </c>
      <c r="E5704" s="4">
        <v>98</v>
      </c>
      <c r="F5704" s="5">
        <v>0.79166666666666663</v>
      </c>
      <c r="G5704" s="6">
        <v>115</v>
      </c>
      <c r="H5704" s="7">
        <v>21275</v>
      </c>
      <c r="I5704" s="7">
        <f>FlightsPivot[[#This Row],[Total Fare]]*10%</f>
        <v>2127.5</v>
      </c>
      <c r="J5704" s="7">
        <f>FlightsPivot[[#This Row],[Total Fare]]+FlightsPivot[[#This Row],[10% tax ]]</f>
        <v>23402.5</v>
      </c>
      <c r="K5704" s="4">
        <v>11</v>
      </c>
      <c r="L5704" s="4">
        <v>2015</v>
      </c>
      <c r="M5704" t="str">
        <f>INDEX(RoutesPivot[DepAirport],MATCH($C5704,RoutesPivot[[RouteID]:[RouteID]],0))</f>
        <v>ORD</v>
      </c>
      <c r="N5704" t="str">
        <f>INDEX(RoutesPivot[AirportID],MATCH($C5704,RoutesPivot[[RouteID]:[RouteID]],0))</f>
        <v>DTW</v>
      </c>
      <c r="O5704">
        <f>INDEX(RoutesPivot[Distance],MATCH($C5704,RoutesPivot[[RouteID]:[RouteID]],0))</f>
        <v>200</v>
      </c>
      <c r="P5704">
        <f>INDEX(RoutesPivot[ListPrice],MATCH($C5704,RoutesPivot[[RouteID]:[RouteID]],0))</f>
        <v>115</v>
      </c>
      <c r="Q5704" t="str">
        <f>INDEX(AirportPivot[AirportName],MATCH($N5704,AirportPivot[[AirportID]:[AirportID]],0))</f>
        <v>Detroit Metropolitan Wayne County</v>
      </c>
      <c r="R5704">
        <f>INDEX(AirportPivot[Gates (number of available)],MATCH($N5704,AirportPivot[[AirportID]:[AirportID]],0))</f>
        <v>60</v>
      </c>
    </row>
    <row r="5705" spans="1:18" x14ac:dyDescent="0.25">
      <c r="A5705" s="3" t="s">
        <v>5737</v>
      </c>
      <c r="B5705" s="12">
        <v>42109</v>
      </c>
      <c r="C5705" s="4" t="s">
        <v>17</v>
      </c>
      <c r="D5705" s="4">
        <v>4.5</v>
      </c>
      <c r="E5705" s="4">
        <v>124</v>
      </c>
      <c r="F5705" s="5">
        <v>0.85416666666666663</v>
      </c>
      <c r="G5705" s="6">
        <v>350</v>
      </c>
      <c r="H5705" s="7">
        <v>64750</v>
      </c>
      <c r="I5705" s="7">
        <f>FlightsPivot[[#This Row],[Total Fare]]*10%</f>
        <v>6475</v>
      </c>
      <c r="J5705" s="7">
        <f>FlightsPivot[[#This Row],[Total Fare]]+FlightsPivot[[#This Row],[10% tax ]]</f>
        <v>71225</v>
      </c>
      <c r="K5705" s="4">
        <v>4</v>
      </c>
      <c r="L5705" s="4">
        <v>2015</v>
      </c>
      <c r="M5705" t="str">
        <f>INDEX(RoutesPivot[DepAirport],MATCH($C5705,RoutesPivot[[RouteID]:[RouteID]],0))</f>
        <v>ORD</v>
      </c>
      <c r="N5705" t="str">
        <f>INDEX(RoutesPivot[AirportID],MATCH($C5705,RoutesPivot[[RouteID]:[RouteID]],0))</f>
        <v>LAX</v>
      </c>
      <c r="O5705">
        <f>INDEX(RoutesPivot[Distance],MATCH($C5705,RoutesPivot[[RouteID]:[RouteID]],0))</f>
        <v>1518</v>
      </c>
      <c r="P5705">
        <f>INDEX(RoutesPivot[ListPrice],MATCH($C5705,RoutesPivot[[RouteID]:[RouteID]],0))</f>
        <v>350</v>
      </c>
      <c r="Q5705" t="str">
        <f>INDEX(AirportPivot[AirportName],MATCH($N5705,AirportPivot[[AirportID]:[AirportID]],0))</f>
        <v>Los Angeles International</v>
      </c>
      <c r="R5705">
        <f>INDEX(AirportPivot[Gates (number of available)],MATCH($N5705,AirportPivot[[AirportID]:[AirportID]],0))</f>
        <v>86</v>
      </c>
    </row>
    <row r="5706" spans="1:18" x14ac:dyDescent="0.25">
      <c r="A5706" s="3" t="s">
        <v>5738</v>
      </c>
      <c r="B5706" s="12">
        <v>42041</v>
      </c>
      <c r="C5706" s="4" t="s">
        <v>33</v>
      </c>
      <c r="D5706" s="4">
        <v>2.2000000000000002</v>
      </c>
      <c r="E5706" s="4">
        <v>57</v>
      </c>
      <c r="F5706" s="5">
        <v>0.75</v>
      </c>
      <c r="G5706" s="6">
        <v>375</v>
      </c>
      <c r="H5706" s="7">
        <v>61875</v>
      </c>
      <c r="I5706" s="7">
        <f>FlightsPivot[[#This Row],[Total Fare]]*10%</f>
        <v>6187.5</v>
      </c>
      <c r="J5706" s="7">
        <f>FlightsPivot[[#This Row],[Total Fare]]+FlightsPivot[[#This Row],[10% tax ]]</f>
        <v>68062.5</v>
      </c>
      <c r="K5706" s="4">
        <v>2</v>
      </c>
      <c r="L5706" s="4">
        <v>2015</v>
      </c>
      <c r="M5706" t="str">
        <f>INDEX(RoutesPivot[DepAirport],MATCH($C5706,RoutesPivot[[RouteID]:[RouteID]],0))</f>
        <v>ORD</v>
      </c>
      <c r="N5706" t="str">
        <f>INDEX(RoutesPivot[AirportID],MATCH($C5706,RoutesPivot[[RouteID]:[RouteID]],0))</f>
        <v>SFO</v>
      </c>
      <c r="O5706">
        <f>INDEX(RoutesPivot[Distance],MATCH($C5706,RoutesPivot[[RouteID]:[RouteID]],0))</f>
        <v>1600</v>
      </c>
      <c r="P5706">
        <f>INDEX(RoutesPivot[ListPrice],MATCH($C5706,RoutesPivot[[RouteID]:[RouteID]],0))</f>
        <v>375</v>
      </c>
      <c r="Q5706" t="str">
        <f>INDEX(AirportPivot[AirportName],MATCH($N5706,AirportPivot[[AirportID]:[AirportID]],0))</f>
        <v>San Francisco International</v>
      </c>
      <c r="R5706">
        <f>INDEX(AirportPivot[Gates (number of available)],MATCH($N5706,AirportPivot[[AirportID]:[AirportID]],0))</f>
        <v>70</v>
      </c>
    </row>
    <row r="5707" spans="1:18" x14ac:dyDescent="0.25">
      <c r="A5707" s="3" t="s">
        <v>5739</v>
      </c>
      <c r="B5707" s="12">
        <v>41721</v>
      </c>
      <c r="C5707" s="4" t="s">
        <v>27</v>
      </c>
      <c r="D5707" s="4">
        <v>9.1999999999999993</v>
      </c>
      <c r="E5707" s="4">
        <v>140</v>
      </c>
      <c r="F5707" s="5">
        <v>0.89583333333333337</v>
      </c>
      <c r="G5707" s="6">
        <v>200</v>
      </c>
      <c r="H5707" s="7">
        <v>37000</v>
      </c>
      <c r="I5707" s="7">
        <f>FlightsPivot[[#This Row],[Total Fare]]*10%</f>
        <v>3700</v>
      </c>
      <c r="J5707" s="7">
        <f>FlightsPivot[[#This Row],[Total Fare]]+FlightsPivot[[#This Row],[10% tax ]]</f>
        <v>40700</v>
      </c>
      <c r="K5707" s="4">
        <v>3</v>
      </c>
      <c r="L5707" s="4">
        <v>2014</v>
      </c>
      <c r="M5707" t="str">
        <f>INDEX(RoutesPivot[DepAirport],MATCH($C5707,RoutesPivot[[RouteID]:[RouteID]],0))</f>
        <v>ORD</v>
      </c>
      <c r="N5707" t="str">
        <f>INDEX(RoutesPivot[AirportID],MATCH($C5707,RoutesPivot[[RouteID]:[RouteID]],0))</f>
        <v>ATL</v>
      </c>
      <c r="O5707">
        <f>INDEX(RoutesPivot[Distance],MATCH($C5707,RoutesPivot[[RouteID]:[RouteID]],0))</f>
        <v>510</v>
      </c>
      <c r="P5707">
        <f>INDEX(RoutesPivot[ListPrice],MATCH($C5707,RoutesPivot[[RouteID]:[RouteID]],0))</f>
        <v>200</v>
      </c>
      <c r="Q5707" t="str">
        <f>INDEX(AirportPivot[AirportName],MATCH($N5707,AirportPivot[[AirportID]:[AirportID]],0))</f>
        <v>Hartsfield-Jackson Atlanta International</v>
      </c>
      <c r="R5707">
        <f>INDEX(AirportPivot[Gates (number of available)],MATCH($N5707,AirportPivot[[AirportID]:[AirportID]],0))</f>
        <v>100</v>
      </c>
    </row>
    <row r="5708" spans="1:18" x14ac:dyDescent="0.25">
      <c r="A5708" s="3" t="s">
        <v>5740</v>
      </c>
      <c r="B5708" s="12">
        <v>41724</v>
      </c>
      <c r="C5708" s="4" t="s">
        <v>27</v>
      </c>
      <c r="D5708" s="4">
        <v>9.1</v>
      </c>
      <c r="E5708" s="4">
        <v>14</v>
      </c>
      <c r="F5708" s="5">
        <v>0.29166666666666669</v>
      </c>
      <c r="G5708" s="6">
        <v>200</v>
      </c>
      <c r="H5708" s="7">
        <v>37000</v>
      </c>
      <c r="I5708" s="7">
        <f>FlightsPivot[[#This Row],[Total Fare]]*10%</f>
        <v>3700</v>
      </c>
      <c r="J5708" s="7">
        <f>FlightsPivot[[#This Row],[Total Fare]]+FlightsPivot[[#This Row],[10% tax ]]</f>
        <v>40700</v>
      </c>
      <c r="K5708" s="4">
        <v>3</v>
      </c>
      <c r="L5708" s="4">
        <v>2014</v>
      </c>
      <c r="M5708" t="str">
        <f>INDEX(RoutesPivot[DepAirport],MATCH($C5708,RoutesPivot[[RouteID]:[RouteID]],0))</f>
        <v>ORD</v>
      </c>
      <c r="N5708" t="str">
        <f>INDEX(RoutesPivot[AirportID],MATCH($C5708,RoutesPivot[[RouteID]:[RouteID]],0))</f>
        <v>ATL</v>
      </c>
      <c r="O5708">
        <f>INDEX(RoutesPivot[Distance],MATCH($C5708,RoutesPivot[[RouteID]:[RouteID]],0))</f>
        <v>510</v>
      </c>
      <c r="P5708">
        <f>INDEX(RoutesPivot[ListPrice],MATCH($C5708,RoutesPivot[[RouteID]:[RouteID]],0))</f>
        <v>200</v>
      </c>
      <c r="Q5708" t="str">
        <f>INDEX(AirportPivot[AirportName],MATCH($N5708,AirportPivot[[AirportID]:[AirportID]],0))</f>
        <v>Hartsfield-Jackson Atlanta International</v>
      </c>
      <c r="R5708">
        <f>INDEX(AirportPivot[Gates (number of available)],MATCH($N5708,AirportPivot[[AirportID]:[AirportID]],0))</f>
        <v>100</v>
      </c>
    </row>
    <row r="5709" spans="1:18" x14ac:dyDescent="0.25">
      <c r="A5709" s="3" t="s">
        <v>5741</v>
      </c>
      <c r="B5709" s="12">
        <v>41889</v>
      </c>
      <c r="C5709" s="4" t="s">
        <v>25</v>
      </c>
      <c r="D5709" s="4">
        <v>3.4</v>
      </c>
      <c r="E5709" s="4">
        <v>22</v>
      </c>
      <c r="F5709" s="5">
        <v>0.83333333333333337</v>
      </c>
      <c r="G5709" s="6">
        <v>200</v>
      </c>
      <c r="H5709" s="7">
        <v>37000</v>
      </c>
      <c r="I5709" s="7">
        <f>FlightsPivot[[#This Row],[Total Fare]]*10%</f>
        <v>3700</v>
      </c>
      <c r="J5709" s="7">
        <f>FlightsPivot[[#This Row],[Total Fare]]+FlightsPivot[[#This Row],[10% tax ]]</f>
        <v>40700</v>
      </c>
      <c r="K5709" s="4">
        <v>9</v>
      </c>
      <c r="L5709" s="4">
        <v>2014</v>
      </c>
      <c r="M5709" t="str">
        <f>INDEX(RoutesPivot[DepAirport],MATCH($C5709,RoutesPivot[[RouteID]:[RouteID]],0))</f>
        <v>ORD</v>
      </c>
      <c r="N5709" t="str">
        <f>INDEX(RoutesPivot[AirportID],MATCH($C5709,RoutesPivot[[RouteID]:[RouteID]],0))</f>
        <v>DFW</v>
      </c>
      <c r="O5709">
        <f>INDEX(RoutesPivot[Distance],MATCH($C5709,RoutesPivot[[RouteID]:[RouteID]],0))</f>
        <v>700</v>
      </c>
      <c r="P5709">
        <f>INDEX(RoutesPivot[ListPrice],MATCH($C5709,RoutesPivot[[RouteID]:[RouteID]],0))</f>
        <v>200</v>
      </c>
      <c r="Q5709" t="str">
        <f>INDEX(AirportPivot[AirportName],MATCH($N5709,AirportPivot[[AirportID]:[AirportID]],0))</f>
        <v>Dallas/Fort Worth International</v>
      </c>
      <c r="R5709">
        <f>INDEX(AirportPivot[Gates (number of available)],MATCH($N5709,AirportPivot[[AirportID]:[AirportID]],0))</f>
        <v>130</v>
      </c>
    </row>
    <row r="5710" spans="1:18" x14ac:dyDescent="0.25">
      <c r="A5710" s="3" t="s">
        <v>5742</v>
      </c>
      <c r="B5710" s="12">
        <v>42288</v>
      </c>
      <c r="C5710" s="4" t="s">
        <v>15</v>
      </c>
      <c r="D5710" s="4">
        <v>1.7</v>
      </c>
      <c r="E5710" s="4">
        <v>196</v>
      </c>
      <c r="F5710" s="5">
        <v>0.79166666666666663</v>
      </c>
      <c r="G5710" s="6">
        <v>225</v>
      </c>
      <c r="H5710" s="7">
        <v>37125</v>
      </c>
      <c r="I5710" s="7">
        <f>FlightsPivot[[#This Row],[Total Fare]]*10%</f>
        <v>3712.5</v>
      </c>
      <c r="J5710" s="7">
        <f>FlightsPivot[[#This Row],[Total Fare]]+FlightsPivot[[#This Row],[10% tax ]]</f>
        <v>40837.5</v>
      </c>
      <c r="K5710" s="4">
        <v>10</v>
      </c>
      <c r="L5710" s="4">
        <v>2015</v>
      </c>
      <c r="M5710" t="str">
        <f>INDEX(RoutesPivot[DepAirport],MATCH($C5710,RoutesPivot[[RouteID]:[RouteID]],0))</f>
        <v>ORD</v>
      </c>
      <c r="N5710" t="str">
        <f>INDEX(RoutesPivot[AirportID],MATCH($C5710,RoutesPivot[[RouteID]:[RouteID]],0))</f>
        <v>EWR</v>
      </c>
      <c r="O5710">
        <f>INDEX(RoutesPivot[Distance],MATCH($C5710,RoutesPivot[[RouteID]:[RouteID]],0))</f>
        <v>600</v>
      </c>
      <c r="P5710">
        <f>INDEX(RoutesPivot[ListPrice],MATCH($C5710,RoutesPivot[[RouteID]:[RouteID]],0))</f>
        <v>225</v>
      </c>
      <c r="Q5710" t="str">
        <f>INDEX(AirportPivot[AirportName],MATCH($N5710,AirportPivot[[AirportID]:[AirportID]],0))</f>
        <v>Newark Liberty International</v>
      </c>
      <c r="R5710">
        <f>INDEX(AirportPivot[Gates (number of available)],MATCH($N5710,AirportPivot[[AirportID]:[AirportID]],0))</f>
        <v>82</v>
      </c>
    </row>
    <row r="5711" spans="1:18" x14ac:dyDescent="0.25">
      <c r="A5711" s="3" t="s">
        <v>5743</v>
      </c>
      <c r="B5711" s="12">
        <v>41984</v>
      </c>
      <c r="C5711" s="4" t="s">
        <v>21</v>
      </c>
      <c r="D5711" s="4">
        <v>2</v>
      </c>
      <c r="E5711" s="4">
        <v>107</v>
      </c>
      <c r="F5711" s="5">
        <v>0.8125</v>
      </c>
      <c r="G5711" s="6">
        <v>125</v>
      </c>
      <c r="H5711" s="7">
        <v>23125</v>
      </c>
      <c r="I5711" s="7">
        <f>FlightsPivot[[#This Row],[Total Fare]]*10%</f>
        <v>2312.5</v>
      </c>
      <c r="J5711" s="7">
        <f>FlightsPivot[[#This Row],[Total Fare]]+FlightsPivot[[#This Row],[10% tax ]]</f>
        <v>25437.5</v>
      </c>
      <c r="K5711" s="4">
        <v>12</v>
      </c>
      <c r="L5711" s="4">
        <v>2014</v>
      </c>
      <c r="M5711" t="str">
        <f>INDEX(RoutesPivot[DepAirport],MATCH($C5711,RoutesPivot[[RouteID]:[RouteID]],0))</f>
        <v>ORD</v>
      </c>
      <c r="N5711" t="str">
        <f>INDEX(RoutesPivot[AirportID],MATCH($C5711,RoutesPivot[[RouteID]:[RouteID]],0))</f>
        <v>CLT</v>
      </c>
      <c r="O5711">
        <f>INDEX(RoutesPivot[Distance],MATCH($C5711,RoutesPivot[[RouteID]:[RouteID]],0))</f>
        <v>700</v>
      </c>
      <c r="P5711">
        <f>INDEX(RoutesPivot[ListPrice],MATCH($C5711,RoutesPivot[[RouteID]:[RouteID]],0))</f>
        <v>125</v>
      </c>
      <c r="Q5711" t="str">
        <f>INDEX(AirportPivot[AirportName],MATCH($N5711,AirportPivot[[AirportID]:[AirportID]],0))</f>
        <v>Charlotte/Douglas International</v>
      </c>
      <c r="R5711">
        <f>INDEX(AirportPivot[Gates (number of available)],MATCH($N5711,AirportPivot[[AirportID]:[AirportID]],0))</f>
        <v>65</v>
      </c>
    </row>
    <row r="5712" spans="1:18" x14ac:dyDescent="0.25">
      <c r="A5712" s="3" t="s">
        <v>5744</v>
      </c>
      <c r="B5712" s="12">
        <v>42076</v>
      </c>
      <c r="C5712" s="4" t="s">
        <v>30</v>
      </c>
      <c r="D5712" s="4">
        <v>1.7</v>
      </c>
      <c r="E5712" s="4">
        <v>184</v>
      </c>
      <c r="F5712" s="5">
        <v>0.75</v>
      </c>
      <c r="G5712" s="6">
        <v>250</v>
      </c>
      <c r="H5712" s="7">
        <v>41250</v>
      </c>
      <c r="I5712" s="7">
        <f>FlightsPivot[[#This Row],[Total Fare]]*10%</f>
        <v>4125</v>
      </c>
      <c r="J5712" s="7">
        <f>FlightsPivot[[#This Row],[Total Fare]]+FlightsPivot[[#This Row],[10% tax ]]</f>
        <v>45375</v>
      </c>
      <c r="K5712" s="4">
        <v>3</v>
      </c>
      <c r="L5712" s="4">
        <v>2015</v>
      </c>
      <c r="M5712" t="str">
        <f>INDEX(RoutesPivot[DepAirport],MATCH($C5712,RoutesPivot[[RouteID]:[RouteID]],0))</f>
        <v>ORD</v>
      </c>
      <c r="N5712" t="str">
        <f>INDEX(RoutesPivot[AirportID],MATCH($C5712,RoutesPivot[[RouteID]:[RouteID]],0))</f>
        <v>MCO</v>
      </c>
      <c r="O5712">
        <f>INDEX(RoutesPivot[Distance],MATCH($C5712,RoutesPivot[[RouteID]:[RouteID]],0))</f>
        <v>850</v>
      </c>
      <c r="P5712">
        <f>INDEX(RoutesPivot[ListPrice],MATCH($C5712,RoutesPivot[[RouteID]:[RouteID]],0))</f>
        <v>250</v>
      </c>
      <c r="Q5712" t="str">
        <f>INDEX(AirportPivot[AirportName],MATCH($N5712,AirportPivot[[AirportID]:[AirportID]],0))</f>
        <v>Orlando International</v>
      </c>
      <c r="R5712">
        <f>INDEX(AirportPivot[Gates (number of available)],MATCH($N5712,AirportPivot[[AirportID]:[AirportID]],0))</f>
        <v>67</v>
      </c>
    </row>
    <row r="5713" spans="1:18" x14ac:dyDescent="0.25">
      <c r="A5713" s="3" t="s">
        <v>5745</v>
      </c>
      <c r="B5713" s="12">
        <v>42047</v>
      </c>
      <c r="C5713" s="4" t="s">
        <v>25</v>
      </c>
      <c r="D5713" s="4">
        <v>2.1</v>
      </c>
      <c r="E5713" s="4">
        <v>80</v>
      </c>
      <c r="F5713" s="5">
        <v>0.70833333333333337</v>
      </c>
      <c r="G5713" s="6">
        <v>200</v>
      </c>
      <c r="H5713" s="7">
        <v>36200</v>
      </c>
      <c r="I5713" s="7">
        <f>FlightsPivot[[#This Row],[Total Fare]]*10%</f>
        <v>3620</v>
      </c>
      <c r="J5713" s="7">
        <f>FlightsPivot[[#This Row],[Total Fare]]+FlightsPivot[[#This Row],[10% tax ]]</f>
        <v>39820</v>
      </c>
      <c r="K5713" s="4">
        <v>2</v>
      </c>
      <c r="L5713" s="4">
        <v>2015</v>
      </c>
      <c r="M5713" t="str">
        <f>INDEX(RoutesPivot[DepAirport],MATCH($C5713,RoutesPivot[[RouteID]:[RouteID]],0))</f>
        <v>ORD</v>
      </c>
      <c r="N5713" t="str">
        <f>INDEX(RoutesPivot[AirportID],MATCH($C5713,RoutesPivot[[RouteID]:[RouteID]],0))</f>
        <v>DFW</v>
      </c>
      <c r="O5713">
        <f>INDEX(RoutesPivot[Distance],MATCH($C5713,RoutesPivot[[RouteID]:[RouteID]],0))</f>
        <v>700</v>
      </c>
      <c r="P5713">
        <f>INDEX(RoutesPivot[ListPrice],MATCH($C5713,RoutesPivot[[RouteID]:[RouteID]],0))</f>
        <v>200</v>
      </c>
      <c r="Q5713" t="str">
        <f>INDEX(AirportPivot[AirportName],MATCH($N5713,AirportPivot[[AirportID]:[AirportID]],0))</f>
        <v>Dallas/Fort Worth International</v>
      </c>
      <c r="R5713">
        <f>INDEX(AirportPivot[Gates (number of available)],MATCH($N5713,AirportPivot[[AirportID]:[AirportID]],0))</f>
        <v>130</v>
      </c>
    </row>
    <row r="5714" spans="1:18" x14ac:dyDescent="0.25">
      <c r="A5714" s="3" t="s">
        <v>5746</v>
      </c>
      <c r="B5714" s="12">
        <v>42114</v>
      </c>
      <c r="C5714" s="4" t="s">
        <v>25</v>
      </c>
      <c r="D5714" s="4">
        <v>2.8</v>
      </c>
      <c r="E5714" s="4">
        <v>59</v>
      </c>
      <c r="F5714" s="5">
        <v>0.79166666666666663</v>
      </c>
      <c r="G5714" s="6">
        <v>200</v>
      </c>
      <c r="H5714" s="7">
        <v>33000</v>
      </c>
      <c r="I5714" s="7">
        <f>FlightsPivot[[#This Row],[Total Fare]]*10%</f>
        <v>3300</v>
      </c>
      <c r="J5714" s="7">
        <f>FlightsPivot[[#This Row],[Total Fare]]+FlightsPivot[[#This Row],[10% tax ]]</f>
        <v>36300</v>
      </c>
      <c r="K5714" s="4">
        <v>4</v>
      </c>
      <c r="L5714" s="4">
        <v>2015</v>
      </c>
      <c r="M5714" t="str">
        <f>INDEX(RoutesPivot[DepAirport],MATCH($C5714,RoutesPivot[[RouteID]:[RouteID]],0))</f>
        <v>ORD</v>
      </c>
      <c r="N5714" t="str">
        <f>INDEX(RoutesPivot[AirportID],MATCH($C5714,RoutesPivot[[RouteID]:[RouteID]],0))</f>
        <v>DFW</v>
      </c>
      <c r="O5714">
        <f>INDEX(RoutesPivot[Distance],MATCH($C5714,RoutesPivot[[RouteID]:[RouteID]],0))</f>
        <v>700</v>
      </c>
      <c r="P5714">
        <f>INDEX(RoutesPivot[ListPrice],MATCH($C5714,RoutesPivot[[RouteID]:[RouteID]],0))</f>
        <v>200</v>
      </c>
      <c r="Q5714" t="str">
        <f>INDEX(AirportPivot[AirportName],MATCH($N5714,AirportPivot[[AirportID]:[AirportID]],0))</f>
        <v>Dallas/Fort Worth International</v>
      </c>
      <c r="R5714">
        <f>INDEX(AirportPivot[Gates (number of available)],MATCH($N5714,AirportPivot[[AirportID]:[AirportID]],0))</f>
        <v>130</v>
      </c>
    </row>
    <row r="5715" spans="1:18" x14ac:dyDescent="0.25">
      <c r="A5715" s="3" t="s">
        <v>5747</v>
      </c>
      <c r="B5715" s="12">
        <v>41837</v>
      </c>
      <c r="C5715" s="4" t="s">
        <v>11</v>
      </c>
      <c r="D5715" s="4">
        <v>1.3</v>
      </c>
      <c r="E5715" s="4">
        <v>207</v>
      </c>
      <c r="F5715" s="5">
        <v>0.33333333333333331</v>
      </c>
      <c r="G5715" s="6">
        <v>330</v>
      </c>
      <c r="H5715" s="7">
        <v>54450</v>
      </c>
      <c r="I5715" s="7">
        <f>FlightsPivot[[#This Row],[Total Fare]]*10%</f>
        <v>5445</v>
      </c>
      <c r="J5715" s="7">
        <f>FlightsPivot[[#This Row],[Total Fare]]+FlightsPivot[[#This Row],[10% tax ]]</f>
        <v>59895</v>
      </c>
      <c r="K5715" s="4">
        <v>7</v>
      </c>
      <c r="L5715" s="4">
        <v>2014</v>
      </c>
      <c r="M5715" t="str">
        <f>INDEX(RoutesPivot[DepAirport],MATCH($C5715,RoutesPivot[[RouteID]:[RouteID]],0))</f>
        <v>ORD</v>
      </c>
      <c r="N5715" t="str">
        <f>INDEX(RoutesPivot[AirportID],MATCH($C5715,RoutesPivot[[RouteID]:[RouteID]],0))</f>
        <v>BOS</v>
      </c>
      <c r="O5715">
        <f>INDEX(RoutesPivot[Distance],MATCH($C5715,RoutesPivot[[RouteID]:[RouteID]],0))</f>
        <v>730</v>
      </c>
      <c r="P5715">
        <f>INDEX(RoutesPivot[ListPrice],MATCH($C5715,RoutesPivot[[RouteID]:[RouteID]],0))</f>
        <v>300</v>
      </c>
      <c r="Q5715" t="str">
        <f>INDEX(AirportPivot[AirportName],MATCH($N5715,AirportPivot[[AirportID]:[AirportID]],0))</f>
        <v>General Edward Lawrence Logan International</v>
      </c>
      <c r="R5715">
        <f>INDEX(AirportPivot[Gates (number of available)],MATCH($N5715,AirportPivot[[AirportID]:[AirportID]],0))</f>
        <v>63</v>
      </c>
    </row>
    <row r="5716" spans="1:18" x14ac:dyDescent="0.25">
      <c r="A5716" s="3" t="s">
        <v>5748</v>
      </c>
      <c r="B5716" s="12">
        <v>42171</v>
      </c>
      <c r="C5716" s="4" t="s">
        <v>27</v>
      </c>
      <c r="D5716" s="4">
        <v>8.6999999999999993</v>
      </c>
      <c r="E5716" s="4">
        <v>132</v>
      </c>
      <c r="F5716" s="5">
        <v>0.79166666666666663</v>
      </c>
      <c r="G5716" s="6">
        <v>220</v>
      </c>
      <c r="H5716" s="7">
        <v>40700</v>
      </c>
      <c r="I5716" s="7">
        <f>FlightsPivot[[#This Row],[Total Fare]]*10%</f>
        <v>4070</v>
      </c>
      <c r="J5716" s="7">
        <f>FlightsPivot[[#This Row],[Total Fare]]+FlightsPivot[[#This Row],[10% tax ]]</f>
        <v>44770</v>
      </c>
      <c r="K5716" s="4">
        <v>6</v>
      </c>
      <c r="L5716" s="4">
        <v>2015</v>
      </c>
      <c r="M5716" t="str">
        <f>INDEX(RoutesPivot[DepAirport],MATCH($C5716,RoutesPivot[[RouteID]:[RouteID]],0))</f>
        <v>ORD</v>
      </c>
      <c r="N5716" t="str">
        <f>INDEX(RoutesPivot[AirportID],MATCH($C5716,RoutesPivot[[RouteID]:[RouteID]],0))</f>
        <v>ATL</v>
      </c>
      <c r="O5716">
        <f>INDEX(RoutesPivot[Distance],MATCH($C5716,RoutesPivot[[RouteID]:[RouteID]],0))</f>
        <v>510</v>
      </c>
      <c r="P5716">
        <f>INDEX(RoutesPivot[ListPrice],MATCH($C5716,RoutesPivot[[RouteID]:[RouteID]],0))</f>
        <v>200</v>
      </c>
      <c r="Q5716" t="str">
        <f>INDEX(AirportPivot[AirportName],MATCH($N5716,AirportPivot[[AirportID]:[AirportID]],0))</f>
        <v>Hartsfield-Jackson Atlanta International</v>
      </c>
      <c r="R5716">
        <f>INDEX(AirportPivot[Gates (number of available)],MATCH($N5716,AirportPivot[[AirportID]:[AirportID]],0))</f>
        <v>100</v>
      </c>
    </row>
    <row r="5717" spans="1:18" x14ac:dyDescent="0.25">
      <c r="A5717" s="3" t="s">
        <v>5749</v>
      </c>
      <c r="B5717" s="12">
        <v>41896</v>
      </c>
      <c r="C5717" s="4" t="s">
        <v>25</v>
      </c>
      <c r="D5717" s="4">
        <v>2.2999999999999998</v>
      </c>
      <c r="E5717" s="4">
        <v>38</v>
      </c>
      <c r="F5717" s="5">
        <v>0.70833333333333337</v>
      </c>
      <c r="G5717" s="6">
        <v>200</v>
      </c>
      <c r="H5717" s="7">
        <v>33000</v>
      </c>
      <c r="I5717" s="7">
        <f>FlightsPivot[[#This Row],[Total Fare]]*10%</f>
        <v>3300</v>
      </c>
      <c r="J5717" s="7">
        <f>FlightsPivot[[#This Row],[Total Fare]]+FlightsPivot[[#This Row],[10% tax ]]</f>
        <v>36300</v>
      </c>
      <c r="K5717" s="4">
        <v>9</v>
      </c>
      <c r="L5717" s="4">
        <v>2014</v>
      </c>
      <c r="M5717" t="str">
        <f>INDEX(RoutesPivot[DepAirport],MATCH($C5717,RoutesPivot[[RouteID]:[RouteID]],0))</f>
        <v>ORD</v>
      </c>
      <c r="N5717" t="str">
        <f>INDEX(RoutesPivot[AirportID],MATCH($C5717,RoutesPivot[[RouteID]:[RouteID]],0))</f>
        <v>DFW</v>
      </c>
      <c r="O5717">
        <f>INDEX(RoutesPivot[Distance],MATCH($C5717,RoutesPivot[[RouteID]:[RouteID]],0))</f>
        <v>700</v>
      </c>
      <c r="P5717">
        <f>INDEX(RoutesPivot[ListPrice],MATCH($C5717,RoutesPivot[[RouteID]:[RouteID]],0))</f>
        <v>200</v>
      </c>
      <c r="Q5717" t="str">
        <f>INDEX(AirportPivot[AirportName],MATCH($N5717,AirportPivot[[AirportID]:[AirportID]],0))</f>
        <v>Dallas/Fort Worth International</v>
      </c>
      <c r="R5717">
        <f>INDEX(AirportPivot[Gates (number of available)],MATCH($N5717,AirportPivot[[AirportID]:[AirportID]],0))</f>
        <v>130</v>
      </c>
    </row>
    <row r="5718" spans="1:18" x14ac:dyDescent="0.25">
      <c r="A5718" s="3" t="s">
        <v>5750</v>
      </c>
      <c r="B5718" s="12">
        <v>42342</v>
      </c>
      <c r="C5718" s="4" t="s">
        <v>37</v>
      </c>
      <c r="D5718" s="4">
        <v>1.2</v>
      </c>
      <c r="E5718" s="4">
        <v>191</v>
      </c>
      <c r="F5718" s="5">
        <v>0.33333333333333331</v>
      </c>
      <c r="G5718" s="6">
        <v>350</v>
      </c>
      <c r="H5718" s="7">
        <v>57750</v>
      </c>
      <c r="I5718" s="7">
        <f>FlightsPivot[[#This Row],[Total Fare]]*10%</f>
        <v>5775</v>
      </c>
      <c r="J5718" s="7">
        <f>FlightsPivot[[#This Row],[Total Fare]]+FlightsPivot[[#This Row],[10% tax ]]</f>
        <v>63525</v>
      </c>
      <c r="K5718" s="4">
        <v>12</v>
      </c>
      <c r="L5718" s="4">
        <v>2015</v>
      </c>
      <c r="M5718" t="str">
        <f>INDEX(RoutesPivot[DepAirport],MATCH($C5718,RoutesPivot[[RouteID]:[RouteID]],0))</f>
        <v>ORD</v>
      </c>
      <c r="N5718" t="str">
        <f>INDEX(RoutesPivot[AirportID],MATCH($C5718,RoutesPivot[[RouteID]:[RouteID]],0))</f>
        <v>SEA</v>
      </c>
      <c r="O5718">
        <f>INDEX(RoutesPivot[Distance],MATCH($C5718,RoutesPivot[[RouteID]:[RouteID]],0))</f>
        <v>1500</v>
      </c>
      <c r="P5718">
        <f>INDEX(RoutesPivot[ListPrice],MATCH($C5718,RoutesPivot[[RouteID]:[RouteID]],0))</f>
        <v>350</v>
      </c>
      <c r="Q5718" t="str">
        <f>INDEX(AirportPivot[AirportName],MATCH($N5718,AirportPivot[[AirportID]:[AirportID]],0))</f>
        <v>Seattle-Tacoma International</v>
      </c>
      <c r="R5718">
        <f>INDEX(AirportPivot[Gates (number of available)],MATCH($N5718,AirportPivot[[AirportID]:[AirportID]],0))</f>
        <v>58</v>
      </c>
    </row>
    <row r="5719" spans="1:18" x14ac:dyDescent="0.25">
      <c r="A5719" s="3" t="s">
        <v>5751</v>
      </c>
      <c r="B5719" s="12">
        <v>42272</v>
      </c>
      <c r="C5719" s="4" t="s">
        <v>103</v>
      </c>
      <c r="D5719" s="4">
        <v>2.7</v>
      </c>
      <c r="E5719" s="4">
        <v>182</v>
      </c>
      <c r="F5719" s="5">
        <v>0.83333333333333337</v>
      </c>
      <c r="G5719" s="6">
        <v>300</v>
      </c>
      <c r="H5719" s="7">
        <v>49500</v>
      </c>
      <c r="I5719" s="7">
        <f>FlightsPivot[[#This Row],[Total Fare]]*10%</f>
        <v>4950</v>
      </c>
      <c r="J5719" s="7">
        <f>FlightsPivot[[#This Row],[Total Fare]]+FlightsPivot[[#This Row],[10% tax ]]</f>
        <v>54450</v>
      </c>
      <c r="K5719" s="4">
        <v>9</v>
      </c>
      <c r="L5719" s="4">
        <v>2015</v>
      </c>
      <c r="M5719" t="str">
        <f>INDEX(RoutesPivot[DepAirport],MATCH($C5719,RoutesPivot[[RouteID]:[RouteID]],0))</f>
        <v>ORD</v>
      </c>
      <c r="N5719" t="str">
        <f>INDEX(RoutesPivot[AirportID],MATCH($C5719,RoutesPivot[[RouteID]:[RouteID]],0))</f>
        <v>IAD</v>
      </c>
      <c r="O5719">
        <f>INDEX(RoutesPivot[Distance],MATCH($C5719,RoutesPivot[[RouteID]:[RouteID]],0))</f>
        <v>515</v>
      </c>
      <c r="P5719">
        <f>INDEX(RoutesPivot[ListPrice],MATCH($C5719,RoutesPivot[[RouteID]:[RouteID]],0))</f>
        <v>300</v>
      </c>
      <c r="Q5719" t="str">
        <f>INDEX(AirportPivot[AirportName],MATCH($N5719,AirportPivot[[AirportID]:[AirportID]],0))</f>
        <v>Washington Dulles International</v>
      </c>
      <c r="R5719">
        <f>INDEX(AirportPivot[Gates (number of available)],MATCH($N5719,AirportPivot[[AirportID]:[AirportID]],0))</f>
        <v>95</v>
      </c>
    </row>
    <row r="5720" spans="1:18" x14ac:dyDescent="0.25">
      <c r="A5720" s="3" t="s">
        <v>5752</v>
      </c>
      <c r="B5720" s="12">
        <v>41806</v>
      </c>
      <c r="C5720" s="4" t="s">
        <v>23</v>
      </c>
      <c r="D5720" s="4">
        <v>2.4</v>
      </c>
      <c r="E5720" s="4">
        <v>64</v>
      </c>
      <c r="F5720" s="5">
        <v>0.70833333333333337</v>
      </c>
      <c r="G5720" s="6">
        <v>330</v>
      </c>
      <c r="H5720" s="7">
        <v>59730</v>
      </c>
      <c r="I5720" s="7">
        <f>FlightsPivot[[#This Row],[Total Fare]]*10%</f>
        <v>5973</v>
      </c>
      <c r="J5720" s="7">
        <f>FlightsPivot[[#This Row],[Total Fare]]+FlightsPivot[[#This Row],[10% tax ]]</f>
        <v>65703</v>
      </c>
      <c r="K5720" s="4">
        <v>6</v>
      </c>
      <c r="L5720" s="4">
        <v>2014</v>
      </c>
      <c r="M5720" t="str">
        <f>INDEX(RoutesPivot[DepAirport],MATCH($C5720,RoutesPivot[[RouteID]:[RouteID]],0))</f>
        <v>ORD</v>
      </c>
      <c r="N5720" t="str">
        <f>INDEX(RoutesPivot[AirportID],MATCH($C5720,RoutesPivot[[RouteID]:[RouteID]],0))</f>
        <v>DEN</v>
      </c>
      <c r="O5720">
        <f>INDEX(RoutesPivot[Distance],MATCH($C5720,RoutesPivot[[RouteID]:[RouteID]],0))</f>
        <v>800</v>
      </c>
      <c r="P5720">
        <f>INDEX(RoutesPivot[ListPrice],MATCH($C5720,RoutesPivot[[RouteID]:[RouteID]],0))</f>
        <v>300</v>
      </c>
      <c r="Q5720" t="str">
        <f>INDEX(AirportPivot[AirportName],MATCH($N5720,AirportPivot[[AirportID]:[AirportID]],0))</f>
        <v>Denver International</v>
      </c>
      <c r="R5720">
        <f>INDEX(AirportPivot[Gates (number of available)],MATCH($N5720,AirportPivot[[AirportID]:[AirportID]],0))</f>
        <v>75</v>
      </c>
    </row>
    <row r="5721" spans="1:18" x14ac:dyDescent="0.25">
      <c r="A5721" s="3" t="s">
        <v>5753</v>
      </c>
      <c r="B5721" s="12">
        <v>42197</v>
      </c>
      <c r="C5721" s="4" t="s">
        <v>15</v>
      </c>
      <c r="D5721" s="4">
        <v>2.4</v>
      </c>
      <c r="E5721" s="4">
        <v>188</v>
      </c>
      <c r="F5721" s="5">
        <v>0.72916666666666663</v>
      </c>
      <c r="G5721" s="6">
        <v>247.5</v>
      </c>
      <c r="H5721" s="7">
        <v>40837.5</v>
      </c>
      <c r="I5721" s="7">
        <f>FlightsPivot[[#This Row],[Total Fare]]*10%</f>
        <v>4083.75</v>
      </c>
      <c r="J5721" s="7">
        <f>FlightsPivot[[#This Row],[Total Fare]]+FlightsPivot[[#This Row],[10% tax ]]</f>
        <v>44921.25</v>
      </c>
      <c r="K5721" s="4">
        <v>7</v>
      </c>
      <c r="L5721" s="4">
        <v>2015</v>
      </c>
      <c r="M5721" t="str">
        <f>INDEX(RoutesPivot[DepAirport],MATCH($C5721,RoutesPivot[[RouteID]:[RouteID]],0))</f>
        <v>ORD</v>
      </c>
      <c r="N5721" t="str">
        <f>INDEX(RoutesPivot[AirportID],MATCH($C5721,RoutesPivot[[RouteID]:[RouteID]],0))</f>
        <v>EWR</v>
      </c>
      <c r="O5721">
        <f>INDEX(RoutesPivot[Distance],MATCH($C5721,RoutesPivot[[RouteID]:[RouteID]],0))</f>
        <v>600</v>
      </c>
      <c r="P5721">
        <f>INDEX(RoutesPivot[ListPrice],MATCH($C5721,RoutesPivot[[RouteID]:[RouteID]],0))</f>
        <v>225</v>
      </c>
      <c r="Q5721" t="str">
        <f>INDEX(AirportPivot[AirportName],MATCH($N5721,AirportPivot[[AirportID]:[AirportID]],0))</f>
        <v>Newark Liberty International</v>
      </c>
      <c r="R5721">
        <f>INDEX(AirportPivot[Gates (number of available)],MATCH($N5721,AirportPivot[[AirportID]:[AirportID]],0))</f>
        <v>82</v>
      </c>
    </row>
    <row r="5722" spans="1:18" x14ac:dyDescent="0.25">
      <c r="A5722" s="3" t="s">
        <v>5754</v>
      </c>
      <c r="B5722" s="12">
        <v>42006</v>
      </c>
      <c r="C5722" s="4" t="s">
        <v>21</v>
      </c>
      <c r="D5722" s="4">
        <v>1.7</v>
      </c>
      <c r="E5722" s="4">
        <v>58</v>
      </c>
      <c r="F5722" s="5">
        <v>0.89583333333333337</v>
      </c>
      <c r="G5722" s="6">
        <v>125</v>
      </c>
      <c r="H5722" s="7">
        <v>20625</v>
      </c>
      <c r="I5722" s="7">
        <f>FlightsPivot[[#This Row],[Total Fare]]*10%</f>
        <v>2062.5</v>
      </c>
      <c r="J5722" s="7">
        <f>FlightsPivot[[#This Row],[Total Fare]]+FlightsPivot[[#This Row],[10% tax ]]</f>
        <v>22687.5</v>
      </c>
      <c r="K5722" s="4">
        <v>1</v>
      </c>
      <c r="L5722" s="4">
        <v>2015</v>
      </c>
      <c r="M5722" t="str">
        <f>INDEX(RoutesPivot[DepAirport],MATCH($C5722,RoutesPivot[[RouteID]:[RouteID]],0))</f>
        <v>ORD</v>
      </c>
      <c r="N5722" t="str">
        <f>INDEX(RoutesPivot[AirportID],MATCH($C5722,RoutesPivot[[RouteID]:[RouteID]],0))</f>
        <v>CLT</v>
      </c>
      <c r="O5722">
        <f>INDEX(RoutesPivot[Distance],MATCH($C5722,RoutesPivot[[RouteID]:[RouteID]],0))</f>
        <v>700</v>
      </c>
      <c r="P5722">
        <f>INDEX(RoutesPivot[ListPrice],MATCH($C5722,RoutesPivot[[RouteID]:[RouteID]],0))</f>
        <v>125</v>
      </c>
      <c r="Q5722" t="str">
        <f>INDEX(AirportPivot[AirportName],MATCH($N5722,AirportPivot[[AirportID]:[AirportID]],0))</f>
        <v>Charlotte/Douglas International</v>
      </c>
      <c r="R5722">
        <f>INDEX(AirportPivot[Gates (number of available)],MATCH($N5722,AirportPivot[[AirportID]:[AirportID]],0))</f>
        <v>65</v>
      </c>
    </row>
    <row r="5723" spans="1:18" x14ac:dyDescent="0.25">
      <c r="A5723" s="3" t="s">
        <v>5755</v>
      </c>
      <c r="B5723" s="12">
        <v>42292</v>
      </c>
      <c r="C5723" s="4" t="s">
        <v>30</v>
      </c>
      <c r="D5723" s="4">
        <v>2.9</v>
      </c>
      <c r="E5723" s="4">
        <v>192</v>
      </c>
      <c r="F5723" s="5">
        <v>0.75</v>
      </c>
      <c r="G5723" s="6">
        <v>250</v>
      </c>
      <c r="H5723" s="7">
        <v>41250</v>
      </c>
      <c r="I5723" s="7">
        <f>FlightsPivot[[#This Row],[Total Fare]]*10%</f>
        <v>4125</v>
      </c>
      <c r="J5723" s="7">
        <f>FlightsPivot[[#This Row],[Total Fare]]+FlightsPivot[[#This Row],[10% tax ]]</f>
        <v>45375</v>
      </c>
      <c r="K5723" s="4">
        <v>10</v>
      </c>
      <c r="L5723" s="4">
        <v>2015</v>
      </c>
      <c r="M5723" t="str">
        <f>INDEX(RoutesPivot[DepAirport],MATCH($C5723,RoutesPivot[[RouteID]:[RouteID]],0))</f>
        <v>ORD</v>
      </c>
      <c r="N5723" t="str">
        <f>INDEX(RoutesPivot[AirportID],MATCH($C5723,RoutesPivot[[RouteID]:[RouteID]],0))</f>
        <v>MCO</v>
      </c>
      <c r="O5723">
        <f>INDEX(RoutesPivot[Distance],MATCH($C5723,RoutesPivot[[RouteID]:[RouteID]],0))</f>
        <v>850</v>
      </c>
      <c r="P5723">
        <f>INDEX(RoutesPivot[ListPrice],MATCH($C5723,RoutesPivot[[RouteID]:[RouteID]],0))</f>
        <v>250</v>
      </c>
      <c r="Q5723" t="str">
        <f>INDEX(AirportPivot[AirportName],MATCH($N5723,AirportPivot[[AirportID]:[AirportID]],0))</f>
        <v>Orlando International</v>
      </c>
      <c r="R5723">
        <f>INDEX(AirportPivot[Gates (number of available)],MATCH($N5723,AirportPivot[[AirportID]:[AirportID]],0))</f>
        <v>67</v>
      </c>
    </row>
    <row r="5724" spans="1:18" x14ac:dyDescent="0.25">
      <c r="A5724" s="3" t="s">
        <v>5756</v>
      </c>
      <c r="B5724" s="12">
        <v>42000</v>
      </c>
      <c r="C5724" s="4" t="s">
        <v>13</v>
      </c>
      <c r="D5724" s="4">
        <v>4.3</v>
      </c>
      <c r="E5724" s="4">
        <v>151</v>
      </c>
      <c r="F5724" s="5">
        <v>0.8125</v>
      </c>
      <c r="G5724" s="6">
        <v>350</v>
      </c>
      <c r="H5724" s="7">
        <v>64750</v>
      </c>
      <c r="I5724" s="7">
        <f>FlightsPivot[[#This Row],[Total Fare]]*10%</f>
        <v>6475</v>
      </c>
      <c r="J5724" s="7">
        <f>FlightsPivot[[#This Row],[Total Fare]]+FlightsPivot[[#This Row],[10% tax ]]</f>
        <v>71225</v>
      </c>
      <c r="K5724" s="4">
        <v>12</v>
      </c>
      <c r="L5724" s="4">
        <v>2014</v>
      </c>
      <c r="M5724" t="str">
        <f>INDEX(RoutesPivot[DepAirport],MATCH($C5724,RoutesPivot[[RouteID]:[RouteID]],0))</f>
        <v>ORD</v>
      </c>
      <c r="N5724" t="str">
        <f>INDEX(RoutesPivot[AirportID],MATCH($C5724,RoutesPivot[[RouteID]:[RouteID]],0))</f>
        <v>JFK</v>
      </c>
      <c r="O5724">
        <f>INDEX(RoutesPivot[Distance],MATCH($C5724,RoutesPivot[[RouteID]:[RouteID]],0))</f>
        <v>619</v>
      </c>
      <c r="P5724">
        <f>INDEX(RoutesPivot[ListPrice],MATCH($C5724,RoutesPivot[[RouteID]:[RouteID]],0))</f>
        <v>250</v>
      </c>
      <c r="Q5724" t="str">
        <f>INDEX(AirportPivot[AirportName],MATCH($N5724,AirportPivot[[AirportID]:[AirportID]],0))</f>
        <v>John F Kennedy International</v>
      </c>
      <c r="R5724">
        <f>INDEX(AirportPivot[Gates (number of available)],MATCH($N5724,AirportPivot[[AirportID]:[AirportID]],0))</f>
        <v>120</v>
      </c>
    </row>
    <row r="5725" spans="1:18" x14ac:dyDescent="0.25">
      <c r="A5725" s="3" t="s">
        <v>5757</v>
      </c>
      <c r="B5725" s="12">
        <v>42345</v>
      </c>
      <c r="C5725" s="4" t="s">
        <v>70</v>
      </c>
      <c r="D5725" s="4">
        <v>3.1</v>
      </c>
      <c r="E5725" s="4">
        <v>210</v>
      </c>
      <c r="F5725" s="5">
        <v>0.77083333333333337</v>
      </c>
      <c r="G5725" s="6">
        <v>275</v>
      </c>
      <c r="H5725" s="7">
        <v>45375</v>
      </c>
      <c r="I5725" s="7">
        <f>FlightsPivot[[#This Row],[Total Fare]]*10%</f>
        <v>4537.5</v>
      </c>
      <c r="J5725" s="7">
        <f>FlightsPivot[[#This Row],[Total Fare]]+FlightsPivot[[#This Row],[10% tax ]]</f>
        <v>49912.5</v>
      </c>
      <c r="K5725" s="4">
        <v>12</v>
      </c>
      <c r="L5725" s="4">
        <v>2015</v>
      </c>
      <c r="M5725" t="str">
        <f>INDEX(RoutesPivot[DepAirport],MATCH($C5725,RoutesPivot[[RouteID]:[RouteID]],0))</f>
        <v>ORD</v>
      </c>
      <c r="N5725" t="str">
        <f>INDEX(RoutesPivot[AirportID],MATCH($C5725,RoutesPivot[[RouteID]:[RouteID]],0))</f>
        <v>LAS</v>
      </c>
      <c r="O5725">
        <f>INDEX(RoutesPivot[Distance],MATCH($C5725,RoutesPivot[[RouteID]:[RouteID]],0))</f>
        <v>1100</v>
      </c>
      <c r="P5725">
        <f>INDEX(RoutesPivot[ListPrice],MATCH($C5725,RoutesPivot[[RouteID]:[RouteID]],0))</f>
        <v>275</v>
      </c>
      <c r="Q5725" t="str">
        <f>INDEX(AirportPivot[AirportName],MATCH($N5725,AirportPivot[[AirportID]:[AirportID]],0))</f>
        <v>McCarran International</v>
      </c>
      <c r="R5725">
        <f>INDEX(AirportPivot[Gates (number of available)],MATCH($N5725,AirportPivot[[AirportID]:[AirportID]],0))</f>
        <v>68</v>
      </c>
    </row>
    <row r="5726" spans="1:18" x14ac:dyDescent="0.25">
      <c r="A5726" s="3" t="s">
        <v>5758</v>
      </c>
      <c r="B5726" s="12">
        <v>41678</v>
      </c>
      <c r="C5726" s="4" t="s">
        <v>25</v>
      </c>
      <c r="D5726" s="4">
        <v>2.1</v>
      </c>
      <c r="E5726" s="4">
        <v>184</v>
      </c>
      <c r="F5726" s="5">
        <v>0.72916666666666663</v>
      </c>
      <c r="G5726" s="6">
        <v>200</v>
      </c>
      <c r="H5726" s="7">
        <v>33000</v>
      </c>
      <c r="I5726" s="7">
        <f>FlightsPivot[[#This Row],[Total Fare]]*10%</f>
        <v>3300</v>
      </c>
      <c r="J5726" s="7">
        <f>FlightsPivot[[#This Row],[Total Fare]]+FlightsPivot[[#This Row],[10% tax ]]</f>
        <v>36300</v>
      </c>
      <c r="K5726" s="4">
        <v>2</v>
      </c>
      <c r="L5726" s="4">
        <v>2014</v>
      </c>
      <c r="M5726" t="str">
        <f>INDEX(RoutesPivot[DepAirport],MATCH($C5726,RoutesPivot[[RouteID]:[RouteID]],0))</f>
        <v>ORD</v>
      </c>
      <c r="N5726" t="str">
        <f>INDEX(RoutesPivot[AirportID],MATCH($C5726,RoutesPivot[[RouteID]:[RouteID]],0))</f>
        <v>DFW</v>
      </c>
      <c r="O5726">
        <f>INDEX(RoutesPivot[Distance],MATCH($C5726,RoutesPivot[[RouteID]:[RouteID]],0))</f>
        <v>700</v>
      </c>
      <c r="P5726">
        <f>INDEX(RoutesPivot[ListPrice],MATCH($C5726,RoutesPivot[[RouteID]:[RouteID]],0))</f>
        <v>200</v>
      </c>
      <c r="Q5726" t="str">
        <f>INDEX(AirportPivot[AirportName],MATCH($N5726,AirportPivot[[AirportID]:[AirportID]],0))</f>
        <v>Dallas/Fort Worth International</v>
      </c>
      <c r="R5726">
        <f>INDEX(AirportPivot[Gates (number of available)],MATCH($N5726,AirportPivot[[AirportID]:[AirportID]],0))</f>
        <v>130</v>
      </c>
    </row>
    <row r="5727" spans="1:18" x14ac:dyDescent="0.25">
      <c r="A5727" s="3" t="s">
        <v>5759</v>
      </c>
      <c r="B5727" s="12">
        <v>42063</v>
      </c>
      <c r="C5727" s="4" t="s">
        <v>19</v>
      </c>
      <c r="D5727" s="4">
        <v>2.8</v>
      </c>
      <c r="E5727" s="4">
        <v>77</v>
      </c>
      <c r="F5727" s="5">
        <v>0.58333333333333337</v>
      </c>
      <c r="G5727" s="6">
        <v>200</v>
      </c>
      <c r="H5727" s="7">
        <v>36200</v>
      </c>
      <c r="I5727" s="7">
        <f>FlightsPivot[[#This Row],[Total Fare]]*10%</f>
        <v>3620</v>
      </c>
      <c r="J5727" s="7">
        <f>FlightsPivot[[#This Row],[Total Fare]]+FlightsPivot[[#This Row],[10% tax ]]</f>
        <v>39820</v>
      </c>
      <c r="K5727" s="4">
        <v>2</v>
      </c>
      <c r="L5727" s="4">
        <v>2015</v>
      </c>
      <c r="M5727" t="str">
        <f>INDEX(RoutesPivot[DepAirport],MATCH($C5727,RoutesPivot[[RouteID]:[RouteID]],0))</f>
        <v>ORD</v>
      </c>
      <c r="N5727" t="str">
        <f>INDEX(RoutesPivot[AirportID],MATCH($C5727,RoutesPivot[[RouteID]:[RouteID]],0))</f>
        <v>IAH</v>
      </c>
      <c r="O5727">
        <f>INDEX(RoutesPivot[Distance],MATCH($C5727,RoutesPivot[[RouteID]:[RouteID]],0))</f>
        <v>800</v>
      </c>
      <c r="P5727">
        <f>INDEX(RoutesPivot[ListPrice],MATCH($C5727,RoutesPivot[[RouteID]:[RouteID]],0))</f>
        <v>200</v>
      </c>
      <c r="Q5727" t="str">
        <f>INDEX(AirportPivot[AirportName],MATCH($N5727,AirportPivot[[AirportID]:[AirportID]],0))</f>
        <v>George Bush Intercontinental/Houston</v>
      </c>
      <c r="R5727">
        <f>INDEX(AirportPivot[Gates (number of available)],MATCH($N5727,AirportPivot[[AirportID]:[AirportID]],0))</f>
        <v>80</v>
      </c>
    </row>
    <row r="5728" spans="1:18" x14ac:dyDescent="0.25">
      <c r="A5728" s="3" t="s">
        <v>5760</v>
      </c>
      <c r="B5728" s="12">
        <v>41643</v>
      </c>
      <c r="C5728" s="4" t="s">
        <v>50</v>
      </c>
      <c r="D5728" s="4">
        <v>2.1</v>
      </c>
      <c r="E5728" s="4">
        <v>113</v>
      </c>
      <c r="F5728" s="5">
        <v>0.75</v>
      </c>
      <c r="G5728" s="6">
        <v>275</v>
      </c>
      <c r="H5728" s="7">
        <v>50875</v>
      </c>
      <c r="I5728" s="7">
        <f>FlightsPivot[[#This Row],[Total Fare]]*10%</f>
        <v>5087.5</v>
      </c>
      <c r="J5728" s="7">
        <f>FlightsPivot[[#This Row],[Total Fare]]+FlightsPivot[[#This Row],[10% tax ]]</f>
        <v>55962.5</v>
      </c>
      <c r="K5728" s="4">
        <v>1</v>
      </c>
      <c r="L5728" s="4">
        <v>2014</v>
      </c>
      <c r="M5728" t="str">
        <f>INDEX(RoutesPivot[DepAirport],MATCH($C5728,RoutesPivot[[RouteID]:[RouteID]],0))</f>
        <v>ORD</v>
      </c>
      <c r="N5728" t="str">
        <f>INDEX(RoutesPivot[AirportID],MATCH($C5728,RoutesPivot[[RouteID]:[RouteID]],0))</f>
        <v>LGA</v>
      </c>
      <c r="O5728">
        <f>INDEX(RoutesPivot[Distance],MATCH($C5728,RoutesPivot[[RouteID]:[RouteID]],0))</f>
        <v>610</v>
      </c>
      <c r="P5728">
        <f>INDEX(RoutesPivot[ListPrice],MATCH($C5728,RoutesPivot[[RouteID]:[RouteID]],0))</f>
        <v>275</v>
      </c>
      <c r="Q5728" t="str">
        <f>INDEX(AirportPivot[AirportName],MATCH($N5728,AirportPivot[[AirportID]:[AirportID]],0))</f>
        <v>Laguardia</v>
      </c>
      <c r="R5728">
        <f>INDEX(AirportPivot[Gates (number of available)],MATCH($N5728,AirportPivot[[AirportID]:[AirportID]],0))</f>
        <v>66</v>
      </c>
    </row>
    <row r="5729" spans="1:18" x14ac:dyDescent="0.25">
      <c r="A5729" s="3" t="s">
        <v>5761</v>
      </c>
      <c r="B5729" s="12">
        <v>41973</v>
      </c>
      <c r="C5729" s="4" t="s">
        <v>13</v>
      </c>
      <c r="D5729" s="4">
        <v>5.3</v>
      </c>
      <c r="E5729" s="4">
        <v>85</v>
      </c>
      <c r="F5729" s="5">
        <v>0.35416666666666669</v>
      </c>
      <c r="G5729" s="6">
        <v>375</v>
      </c>
      <c r="H5729" s="7">
        <v>67875</v>
      </c>
      <c r="I5729" s="7">
        <f>FlightsPivot[[#This Row],[Total Fare]]*10%</f>
        <v>6787.5</v>
      </c>
      <c r="J5729" s="7">
        <f>FlightsPivot[[#This Row],[Total Fare]]+FlightsPivot[[#This Row],[10% tax ]]</f>
        <v>74662.5</v>
      </c>
      <c r="K5729" s="4">
        <v>11</v>
      </c>
      <c r="L5729" s="4">
        <v>2014</v>
      </c>
      <c r="M5729" t="str">
        <f>INDEX(RoutesPivot[DepAirport],MATCH($C5729,RoutesPivot[[RouteID]:[RouteID]],0))</f>
        <v>ORD</v>
      </c>
      <c r="N5729" t="str">
        <f>INDEX(RoutesPivot[AirportID],MATCH($C5729,RoutesPivot[[RouteID]:[RouteID]],0))</f>
        <v>JFK</v>
      </c>
      <c r="O5729">
        <f>INDEX(RoutesPivot[Distance],MATCH($C5729,RoutesPivot[[RouteID]:[RouteID]],0))</f>
        <v>619</v>
      </c>
      <c r="P5729">
        <f>INDEX(RoutesPivot[ListPrice],MATCH($C5729,RoutesPivot[[RouteID]:[RouteID]],0))</f>
        <v>250</v>
      </c>
      <c r="Q5729" t="str">
        <f>INDEX(AirportPivot[AirportName],MATCH($N5729,AirportPivot[[AirportID]:[AirportID]],0))</f>
        <v>John F Kennedy International</v>
      </c>
      <c r="R5729">
        <f>INDEX(AirportPivot[Gates (number of available)],MATCH($N5729,AirportPivot[[AirportID]:[AirportID]],0))</f>
        <v>120</v>
      </c>
    </row>
    <row r="5730" spans="1:18" x14ac:dyDescent="0.25">
      <c r="A5730" s="3" t="s">
        <v>5762</v>
      </c>
      <c r="B5730" s="12">
        <v>42337</v>
      </c>
      <c r="C5730" s="4" t="s">
        <v>23</v>
      </c>
      <c r="D5730" s="4">
        <v>4.0999999999999996</v>
      </c>
      <c r="E5730" s="4">
        <v>17</v>
      </c>
      <c r="F5730" s="5">
        <v>0.70833333333333337</v>
      </c>
      <c r="G5730" s="6">
        <v>450</v>
      </c>
      <c r="H5730" s="7">
        <v>83250</v>
      </c>
      <c r="I5730" s="7">
        <f>FlightsPivot[[#This Row],[Total Fare]]*10%</f>
        <v>8325</v>
      </c>
      <c r="J5730" s="7">
        <f>FlightsPivot[[#This Row],[Total Fare]]+FlightsPivot[[#This Row],[10% tax ]]</f>
        <v>91575</v>
      </c>
      <c r="K5730" s="4">
        <v>11</v>
      </c>
      <c r="L5730" s="4">
        <v>2015</v>
      </c>
      <c r="M5730" t="str">
        <f>INDEX(RoutesPivot[DepAirport],MATCH($C5730,RoutesPivot[[RouteID]:[RouteID]],0))</f>
        <v>ORD</v>
      </c>
      <c r="N5730" t="str">
        <f>INDEX(RoutesPivot[AirportID],MATCH($C5730,RoutesPivot[[RouteID]:[RouteID]],0))</f>
        <v>DEN</v>
      </c>
      <c r="O5730">
        <f>INDEX(RoutesPivot[Distance],MATCH($C5730,RoutesPivot[[RouteID]:[RouteID]],0))</f>
        <v>800</v>
      </c>
      <c r="P5730">
        <f>INDEX(RoutesPivot[ListPrice],MATCH($C5730,RoutesPivot[[RouteID]:[RouteID]],0))</f>
        <v>300</v>
      </c>
      <c r="Q5730" t="str">
        <f>INDEX(AirportPivot[AirportName],MATCH($N5730,AirportPivot[[AirportID]:[AirportID]],0))</f>
        <v>Denver International</v>
      </c>
      <c r="R5730">
        <f>INDEX(AirportPivot[Gates (number of available)],MATCH($N5730,AirportPivot[[AirportID]:[AirportID]],0))</f>
        <v>75</v>
      </c>
    </row>
    <row r="5731" spans="1:18" x14ac:dyDescent="0.25">
      <c r="A5731" s="3" t="s">
        <v>5763</v>
      </c>
      <c r="B5731" s="12">
        <v>41836</v>
      </c>
      <c r="C5731" s="4" t="s">
        <v>25</v>
      </c>
      <c r="D5731" s="4">
        <v>1.8</v>
      </c>
      <c r="E5731" s="4">
        <v>205</v>
      </c>
      <c r="F5731" s="5">
        <v>0.70833333333333337</v>
      </c>
      <c r="G5731" s="6">
        <v>220</v>
      </c>
      <c r="H5731" s="7">
        <v>36300</v>
      </c>
      <c r="I5731" s="7">
        <f>FlightsPivot[[#This Row],[Total Fare]]*10%</f>
        <v>3630</v>
      </c>
      <c r="J5731" s="7">
        <f>FlightsPivot[[#This Row],[Total Fare]]+FlightsPivot[[#This Row],[10% tax ]]</f>
        <v>39930</v>
      </c>
      <c r="K5731" s="4">
        <v>7</v>
      </c>
      <c r="L5731" s="4">
        <v>2014</v>
      </c>
      <c r="M5731" t="str">
        <f>INDEX(RoutesPivot[DepAirport],MATCH($C5731,RoutesPivot[[RouteID]:[RouteID]],0))</f>
        <v>ORD</v>
      </c>
      <c r="N5731" t="str">
        <f>INDEX(RoutesPivot[AirportID],MATCH($C5731,RoutesPivot[[RouteID]:[RouteID]],0))</f>
        <v>DFW</v>
      </c>
      <c r="O5731">
        <f>INDEX(RoutesPivot[Distance],MATCH($C5731,RoutesPivot[[RouteID]:[RouteID]],0))</f>
        <v>700</v>
      </c>
      <c r="P5731">
        <f>INDEX(RoutesPivot[ListPrice],MATCH($C5731,RoutesPivot[[RouteID]:[RouteID]],0))</f>
        <v>200</v>
      </c>
      <c r="Q5731" t="str">
        <f>INDEX(AirportPivot[AirportName],MATCH($N5731,AirportPivot[[AirportID]:[AirportID]],0))</f>
        <v>Dallas/Fort Worth International</v>
      </c>
      <c r="R5731">
        <f>INDEX(AirportPivot[Gates (number of available)],MATCH($N5731,AirportPivot[[AirportID]:[AirportID]],0))</f>
        <v>130</v>
      </c>
    </row>
    <row r="5732" spans="1:18" x14ac:dyDescent="0.25">
      <c r="A5732" s="3" t="s">
        <v>5764</v>
      </c>
      <c r="B5732" s="12">
        <v>41999</v>
      </c>
      <c r="C5732" s="4" t="s">
        <v>25</v>
      </c>
      <c r="D5732" s="4">
        <v>4.3</v>
      </c>
      <c r="E5732" s="4">
        <v>164</v>
      </c>
      <c r="F5732" s="5">
        <v>0.41666666666666669</v>
      </c>
      <c r="G5732" s="6">
        <v>280</v>
      </c>
      <c r="H5732" s="7">
        <v>46200</v>
      </c>
      <c r="I5732" s="7">
        <f>FlightsPivot[[#This Row],[Total Fare]]*10%</f>
        <v>4620</v>
      </c>
      <c r="J5732" s="7">
        <f>FlightsPivot[[#This Row],[Total Fare]]+FlightsPivot[[#This Row],[10% tax ]]</f>
        <v>50820</v>
      </c>
      <c r="K5732" s="4">
        <v>12</v>
      </c>
      <c r="L5732" s="4">
        <v>2014</v>
      </c>
      <c r="M5732" t="str">
        <f>INDEX(RoutesPivot[DepAirport],MATCH($C5732,RoutesPivot[[RouteID]:[RouteID]],0))</f>
        <v>ORD</v>
      </c>
      <c r="N5732" t="str">
        <f>INDEX(RoutesPivot[AirportID],MATCH($C5732,RoutesPivot[[RouteID]:[RouteID]],0))</f>
        <v>DFW</v>
      </c>
      <c r="O5732">
        <f>INDEX(RoutesPivot[Distance],MATCH($C5732,RoutesPivot[[RouteID]:[RouteID]],0))</f>
        <v>700</v>
      </c>
      <c r="P5732">
        <f>INDEX(RoutesPivot[ListPrice],MATCH($C5732,RoutesPivot[[RouteID]:[RouteID]],0))</f>
        <v>200</v>
      </c>
      <c r="Q5732" t="str">
        <f>INDEX(AirportPivot[AirportName],MATCH($N5732,AirportPivot[[AirportID]:[AirportID]],0))</f>
        <v>Dallas/Fort Worth International</v>
      </c>
      <c r="R5732">
        <f>INDEX(AirportPivot[Gates (number of available)],MATCH($N5732,AirportPivot[[AirportID]:[AirportID]],0))</f>
        <v>130</v>
      </c>
    </row>
    <row r="5733" spans="1:18" x14ac:dyDescent="0.25">
      <c r="A5733" s="3" t="s">
        <v>5765</v>
      </c>
      <c r="B5733" s="12">
        <v>42325</v>
      </c>
      <c r="C5733" s="4" t="s">
        <v>37</v>
      </c>
      <c r="D5733" s="4">
        <v>2.2000000000000002</v>
      </c>
      <c r="E5733" s="4">
        <v>120</v>
      </c>
      <c r="F5733" s="5">
        <v>0.79166666666666663</v>
      </c>
      <c r="G5733" s="6">
        <v>350</v>
      </c>
      <c r="H5733" s="7">
        <v>64750</v>
      </c>
      <c r="I5733" s="7">
        <f>FlightsPivot[[#This Row],[Total Fare]]*10%</f>
        <v>6475</v>
      </c>
      <c r="J5733" s="7">
        <f>FlightsPivot[[#This Row],[Total Fare]]+FlightsPivot[[#This Row],[10% tax ]]</f>
        <v>71225</v>
      </c>
      <c r="K5733" s="4">
        <v>11</v>
      </c>
      <c r="L5733" s="4">
        <v>2015</v>
      </c>
      <c r="M5733" t="str">
        <f>INDEX(RoutesPivot[DepAirport],MATCH($C5733,RoutesPivot[[RouteID]:[RouteID]],0))</f>
        <v>ORD</v>
      </c>
      <c r="N5733" t="str">
        <f>INDEX(RoutesPivot[AirportID],MATCH($C5733,RoutesPivot[[RouteID]:[RouteID]],0))</f>
        <v>SEA</v>
      </c>
      <c r="O5733">
        <f>INDEX(RoutesPivot[Distance],MATCH($C5733,RoutesPivot[[RouteID]:[RouteID]],0))</f>
        <v>1500</v>
      </c>
      <c r="P5733">
        <f>INDEX(RoutesPivot[ListPrice],MATCH($C5733,RoutesPivot[[RouteID]:[RouteID]],0))</f>
        <v>350</v>
      </c>
      <c r="Q5733" t="str">
        <f>INDEX(AirportPivot[AirportName],MATCH($N5733,AirportPivot[[AirportID]:[AirportID]],0))</f>
        <v>Seattle-Tacoma International</v>
      </c>
      <c r="R5733">
        <f>INDEX(AirportPivot[Gates (number of available)],MATCH($N5733,AirportPivot[[AirportID]:[AirportID]],0))</f>
        <v>58</v>
      </c>
    </row>
    <row r="5734" spans="1:18" x14ac:dyDescent="0.25">
      <c r="A5734" s="3" t="s">
        <v>5766</v>
      </c>
      <c r="B5734" s="12">
        <v>41847</v>
      </c>
      <c r="C5734" s="4" t="s">
        <v>23</v>
      </c>
      <c r="D5734" s="4">
        <v>2.9</v>
      </c>
      <c r="E5734" s="4">
        <v>119</v>
      </c>
      <c r="F5734" s="5">
        <v>0.70833333333333337</v>
      </c>
      <c r="G5734" s="6">
        <v>330</v>
      </c>
      <c r="H5734" s="7">
        <v>61050</v>
      </c>
      <c r="I5734" s="7">
        <f>FlightsPivot[[#This Row],[Total Fare]]*10%</f>
        <v>6105</v>
      </c>
      <c r="J5734" s="7">
        <f>FlightsPivot[[#This Row],[Total Fare]]+FlightsPivot[[#This Row],[10% tax ]]</f>
        <v>67155</v>
      </c>
      <c r="K5734" s="4">
        <v>7</v>
      </c>
      <c r="L5734" s="4">
        <v>2014</v>
      </c>
      <c r="M5734" t="str">
        <f>INDEX(RoutesPivot[DepAirport],MATCH($C5734,RoutesPivot[[RouteID]:[RouteID]],0))</f>
        <v>ORD</v>
      </c>
      <c r="N5734" t="str">
        <f>INDEX(RoutesPivot[AirportID],MATCH($C5734,RoutesPivot[[RouteID]:[RouteID]],0))</f>
        <v>DEN</v>
      </c>
      <c r="O5734">
        <f>INDEX(RoutesPivot[Distance],MATCH($C5734,RoutesPivot[[RouteID]:[RouteID]],0))</f>
        <v>800</v>
      </c>
      <c r="P5734">
        <f>INDEX(RoutesPivot[ListPrice],MATCH($C5734,RoutesPivot[[RouteID]:[RouteID]],0))</f>
        <v>300</v>
      </c>
      <c r="Q5734" t="str">
        <f>INDEX(AirportPivot[AirportName],MATCH($N5734,AirportPivot[[AirportID]:[AirportID]],0))</f>
        <v>Denver International</v>
      </c>
      <c r="R5734">
        <f>INDEX(AirportPivot[Gates (number of available)],MATCH($N5734,AirportPivot[[AirportID]:[AirportID]],0))</f>
        <v>75</v>
      </c>
    </row>
    <row r="5735" spans="1:18" x14ac:dyDescent="0.25">
      <c r="A5735" s="3" t="s">
        <v>5767</v>
      </c>
      <c r="B5735" s="12">
        <v>42320</v>
      </c>
      <c r="C5735" s="4" t="s">
        <v>33</v>
      </c>
      <c r="D5735" s="4">
        <v>2.9</v>
      </c>
      <c r="E5735" s="4">
        <v>144</v>
      </c>
      <c r="F5735" s="5">
        <v>0.66666666666666663</v>
      </c>
      <c r="G5735" s="6">
        <v>375</v>
      </c>
      <c r="H5735" s="7">
        <v>69375</v>
      </c>
      <c r="I5735" s="7">
        <f>FlightsPivot[[#This Row],[Total Fare]]*10%</f>
        <v>6937.5</v>
      </c>
      <c r="J5735" s="7">
        <f>FlightsPivot[[#This Row],[Total Fare]]+FlightsPivot[[#This Row],[10% tax ]]</f>
        <v>76312.5</v>
      </c>
      <c r="K5735" s="4">
        <v>11</v>
      </c>
      <c r="L5735" s="4">
        <v>2015</v>
      </c>
      <c r="M5735" t="str">
        <f>INDEX(RoutesPivot[DepAirport],MATCH($C5735,RoutesPivot[[RouteID]:[RouteID]],0))</f>
        <v>ORD</v>
      </c>
      <c r="N5735" t="str">
        <f>INDEX(RoutesPivot[AirportID],MATCH($C5735,RoutesPivot[[RouteID]:[RouteID]],0))</f>
        <v>SFO</v>
      </c>
      <c r="O5735">
        <f>INDEX(RoutesPivot[Distance],MATCH($C5735,RoutesPivot[[RouteID]:[RouteID]],0))</f>
        <v>1600</v>
      </c>
      <c r="P5735">
        <f>INDEX(RoutesPivot[ListPrice],MATCH($C5735,RoutesPivot[[RouteID]:[RouteID]],0))</f>
        <v>375</v>
      </c>
      <c r="Q5735" t="str">
        <f>INDEX(AirportPivot[AirportName],MATCH($N5735,AirportPivot[[AirportID]:[AirportID]],0))</f>
        <v>San Francisco International</v>
      </c>
      <c r="R5735">
        <f>INDEX(AirportPivot[Gates (number of available)],MATCH($N5735,AirportPivot[[AirportID]:[AirportID]],0))</f>
        <v>70</v>
      </c>
    </row>
    <row r="5736" spans="1:18" x14ac:dyDescent="0.25">
      <c r="A5736" s="3" t="s">
        <v>5768</v>
      </c>
      <c r="B5736" s="12">
        <v>42048</v>
      </c>
      <c r="C5736" s="4" t="s">
        <v>25</v>
      </c>
      <c r="D5736" s="4">
        <v>2.7</v>
      </c>
      <c r="E5736" s="4">
        <v>105</v>
      </c>
      <c r="F5736" s="5">
        <v>0.5625</v>
      </c>
      <c r="G5736" s="6">
        <v>200</v>
      </c>
      <c r="H5736" s="7">
        <v>37000</v>
      </c>
      <c r="I5736" s="7">
        <f>FlightsPivot[[#This Row],[Total Fare]]*10%</f>
        <v>3700</v>
      </c>
      <c r="J5736" s="7">
        <f>FlightsPivot[[#This Row],[Total Fare]]+FlightsPivot[[#This Row],[10% tax ]]</f>
        <v>40700</v>
      </c>
      <c r="K5736" s="4">
        <v>2</v>
      </c>
      <c r="L5736" s="4">
        <v>2015</v>
      </c>
      <c r="M5736" t="str">
        <f>INDEX(RoutesPivot[DepAirport],MATCH($C5736,RoutesPivot[[RouteID]:[RouteID]],0))</f>
        <v>ORD</v>
      </c>
      <c r="N5736" t="str">
        <f>INDEX(RoutesPivot[AirportID],MATCH($C5736,RoutesPivot[[RouteID]:[RouteID]],0))</f>
        <v>DFW</v>
      </c>
      <c r="O5736">
        <f>INDEX(RoutesPivot[Distance],MATCH($C5736,RoutesPivot[[RouteID]:[RouteID]],0))</f>
        <v>700</v>
      </c>
      <c r="P5736">
        <f>INDEX(RoutesPivot[ListPrice],MATCH($C5736,RoutesPivot[[RouteID]:[RouteID]],0))</f>
        <v>200</v>
      </c>
      <c r="Q5736" t="str">
        <f>INDEX(AirportPivot[AirportName],MATCH($N5736,AirportPivot[[AirportID]:[AirportID]],0))</f>
        <v>Dallas/Fort Worth International</v>
      </c>
      <c r="R5736">
        <f>INDEX(AirportPivot[Gates (number of available)],MATCH($N5736,AirportPivot[[AirportID]:[AirportID]],0))</f>
        <v>130</v>
      </c>
    </row>
    <row r="5737" spans="1:18" x14ac:dyDescent="0.25">
      <c r="A5737" s="3" t="s">
        <v>5769</v>
      </c>
      <c r="B5737" s="12">
        <v>41773</v>
      </c>
      <c r="C5737" s="4" t="s">
        <v>17</v>
      </c>
      <c r="D5737" s="4">
        <v>3.1</v>
      </c>
      <c r="E5737" s="4">
        <v>50</v>
      </c>
      <c r="F5737" s="5">
        <v>0.75</v>
      </c>
      <c r="G5737" s="6">
        <v>350</v>
      </c>
      <c r="H5737" s="7">
        <v>57750</v>
      </c>
      <c r="I5737" s="7">
        <f>FlightsPivot[[#This Row],[Total Fare]]*10%</f>
        <v>5775</v>
      </c>
      <c r="J5737" s="7">
        <f>FlightsPivot[[#This Row],[Total Fare]]+FlightsPivot[[#This Row],[10% tax ]]</f>
        <v>63525</v>
      </c>
      <c r="K5737" s="4">
        <v>5</v>
      </c>
      <c r="L5737" s="4">
        <v>2014</v>
      </c>
      <c r="M5737" t="str">
        <f>INDEX(RoutesPivot[DepAirport],MATCH($C5737,RoutesPivot[[RouteID]:[RouteID]],0))</f>
        <v>ORD</v>
      </c>
      <c r="N5737" t="str">
        <f>INDEX(RoutesPivot[AirportID],MATCH($C5737,RoutesPivot[[RouteID]:[RouteID]],0))</f>
        <v>LAX</v>
      </c>
      <c r="O5737">
        <f>INDEX(RoutesPivot[Distance],MATCH($C5737,RoutesPivot[[RouteID]:[RouteID]],0))</f>
        <v>1518</v>
      </c>
      <c r="P5737">
        <f>INDEX(RoutesPivot[ListPrice],MATCH($C5737,RoutesPivot[[RouteID]:[RouteID]],0))</f>
        <v>350</v>
      </c>
      <c r="Q5737" t="str">
        <f>INDEX(AirportPivot[AirportName],MATCH($N5737,AirportPivot[[AirportID]:[AirportID]],0))</f>
        <v>Los Angeles International</v>
      </c>
      <c r="R5737">
        <f>INDEX(AirportPivot[Gates (number of available)],MATCH($N5737,AirportPivot[[AirportID]:[AirportID]],0))</f>
        <v>86</v>
      </c>
    </row>
    <row r="5738" spans="1:18" x14ac:dyDescent="0.25">
      <c r="A5738" s="3" t="s">
        <v>5770</v>
      </c>
      <c r="B5738" s="12">
        <v>42223</v>
      </c>
      <c r="C5738" s="4" t="s">
        <v>80</v>
      </c>
      <c r="D5738" s="4">
        <v>1.9</v>
      </c>
      <c r="E5738" s="4">
        <v>83</v>
      </c>
      <c r="F5738" s="5">
        <v>0.8125</v>
      </c>
      <c r="G5738" s="6">
        <v>330</v>
      </c>
      <c r="H5738" s="7">
        <v>59730</v>
      </c>
      <c r="I5738" s="7">
        <f>FlightsPivot[[#This Row],[Total Fare]]*10%</f>
        <v>5973</v>
      </c>
      <c r="J5738" s="7">
        <f>FlightsPivot[[#This Row],[Total Fare]]+FlightsPivot[[#This Row],[10% tax ]]</f>
        <v>65703</v>
      </c>
      <c r="K5738" s="4">
        <v>8</v>
      </c>
      <c r="L5738" s="4">
        <v>2015</v>
      </c>
      <c r="M5738" t="str">
        <f>INDEX(RoutesPivot[DepAirport],MATCH($C5738,RoutesPivot[[RouteID]:[RouteID]],0))</f>
        <v>ORD</v>
      </c>
      <c r="N5738" t="str">
        <f>INDEX(RoutesPivot[AirportID],MATCH($C5738,RoutesPivot[[RouteID]:[RouteID]],0))</f>
        <v>MIA</v>
      </c>
      <c r="O5738">
        <f>INDEX(RoutesPivot[Distance],MATCH($C5738,RoutesPivot[[RouteID]:[RouteID]],0))</f>
        <v>1000</v>
      </c>
      <c r="P5738">
        <f>INDEX(RoutesPivot[ListPrice],MATCH($C5738,RoutesPivot[[RouteID]:[RouteID]],0))</f>
        <v>300</v>
      </c>
      <c r="Q5738" t="str">
        <f>INDEX(AirportPivot[AirportName],MATCH($N5738,AirportPivot[[AirportID]:[AirportID]],0))</f>
        <v>Miami International</v>
      </c>
      <c r="R5738">
        <f>INDEX(AirportPivot[Gates (number of available)],MATCH($N5738,AirportPivot[[AirportID]:[AirportID]],0))</f>
        <v>80</v>
      </c>
    </row>
    <row r="5739" spans="1:18" x14ac:dyDescent="0.25">
      <c r="A5739" s="3" t="s">
        <v>5771</v>
      </c>
      <c r="B5739" s="12">
        <v>42208</v>
      </c>
      <c r="C5739" s="4" t="s">
        <v>13</v>
      </c>
      <c r="D5739" s="4">
        <v>0.9</v>
      </c>
      <c r="E5739" s="4">
        <v>66</v>
      </c>
      <c r="F5739" s="5">
        <v>0.8125</v>
      </c>
      <c r="G5739" s="6">
        <v>275</v>
      </c>
      <c r="H5739" s="7">
        <v>49775</v>
      </c>
      <c r="I5739" s="7">
        <f>FlightsPivot[[#This Row],[Total Fare]]*10%</f>
        <v>4977.5</v>
      </c>
      <c r="J5739" s="7">
        <f>FlightsPivot[[#This Row],[Total Fare]]+FlightsPivot[[#This Row],[10% tax ]]</f>
        <v>54752.5</v>
      </c>
      <c r="K5739" s="4">
        <v>7</v>
      </c>
      <c r="L5739" s="4">
        <v>2015</v>
      </c>
      <c r="M5739" t="str">
        <f>INDEX(RoutesPivot[DepAirport],MATCH($C5739,RoutesPivot[[RouteID]:[RouteID]],0))</f>
        <v>ORD</v>
      </c>
      <c r="N5739" t="str">
        <f>INDEX(RoutesPivot[AirportID],MATCH($C5739,RoutesPivot[[RouteID]:[RouteID]],0))</f>
        <v>JFK</v>
      </c>
      <c r="O5739">
        <f>INDEX(RoutesPivot[Distance],MATCH($C5739,RoutesPivot[[RouteID]:[RouteID]],0))</f>
        <v>619</v>
      </c>
      <c r="P5739">
        <f>INDEX(RoutesPivot[ListPrice],MATCH($C5739,RoutesPivot[[RouteID]:[RouteID]],0))</f>
        <v>250</v>
      </c>
      <c r="Q5739" t="str">
        <f>INDEX(AirportPivot[AirportName],MATCH($N5739,AirportPivot[[AirportID]:[AirportID]],0))</f>
        <v>John F Kennedy International</v>
      </c>
      <c r="R5739">
        <f>INDEX(AirportPivot[Gates (number of available)],MATCH($N5739,AirportPivot[[AirportID]:[AirportID]],0))</f>
        <v>120</v>
      </c>
    </row>
    <row r="5740" spans="1:18" x14ac:dyDescent="0.25">
      <c r="A5740" s="3" t="s">
        <v>5772</v>
      </c>
      <c r="B5740" s="12">
        <v>42291</v>
      </c>
      <c r="C5740" s="4" t="s">
        <v>27</v>
      </c>
      <c r="D5740" s="4">
        <v>10.4</v>
      </c>
      <c r="E5740" s="4">
        <v>207</v>
      </c>
      <c r="F5740" s="5">
        <v>0.625</v>
      </c>
      <c r="G5740" s="6">
        <v>200</v>
      </c>
      <c r="H5740" s="7">
        <v>33000</v>
      </c>
      <c r="I5740" s="7">
        <f>FlightsPivot[[#This Row],[Total Fare]]*10%</f>
        <v>3300</v>
      </c>
      <c r="J5740" s="7">
        <f>FlightsPivot[[#This Row],[Total Fare]]+FlightsPivot[[#This Row],[10% tax ]]</f>
        <v>36300</v>
      </c>
      <c r="K5740" s="4">
        <v>10</v>
      </c>
      <c r="L5740" s="4">
        <v>2015</v>
      </c>
      <c r="M5740" t="str">
        <f>INDEX(RoutesPivot[DepAirport],MATCH($C5740,RoutesPivot[[RouteID]:[RouteID]],0))</f>
        <v>ORD</v>
      </c>
      <c r="N5740" t="str">
        <f>INDEX(RoutesPivot[AirportID],MATCH($C5740,RoutesPivot[[RouteID]:[RouteID]],0))</f>
        <v>ATL</v>
      </c>
      <c r="O5740">
        <f>INDEX(RoutesPivot[Distance],MATCH($C5740,RoutesPivot[[RouteID]:[RouteID]],0))</f>
        <v>510</v>
      </c>
      <c r="P5740">
        <f>INDEX(RoutesPivot[ListPrice],MATCH($C5740,RoutesPivot[[RouteID]:[RouteID]],0))</f>
        <v>200</v>
      </c>
      <c r="Q5740" t="str">
        <f>INDEX(AirportPivot[AirportName],MATCH($N5740,AirportPivot[[AirportID]:[AirportID]],0))</f>
        <v>Hartsfield-Jackson Atlanta International</v>
      </c>
      <c r="R5740">
        <f>INDEX(AirportPivot[Gates (number of available)],MATCH($N5740,AirportPivot[[AirportID]:[AirportID]],0))</f>
        <v>100</v>
      </c>
    </row>
    <row r="5741" spans="1:18" x14ac:dyDescent="0.25">
      <c r="A5741" s="3" t="s">
        <v>5773</v>
      </c>
      <c r="B5741" s="12">
        <v>41967</v>
      </c>
      <c r="C5741" s="4" t="s">
        <v>30</v>
      </c>
      <c r="D5741" s="4">
        <v>5.4</v>
      </c>
      <c r="E5741" s="4">
        <v>206</v>
      </c>
      <c r="F5741" s="5">
        <v>0.33333333333333331</v>
      </c>
      <c r="G5741" s="6">
        <v>375</v>
      </c>
      <c r="H5741" s="7">
        <v>61875</v>
      </c>
      <c r="I5741" s="7">
        <f>FlightsPivot[[#This Row],[Total Fare]]*10%</f>
        <v>6187.5</v>
      </c>
      <c r="J5741" s="7">
        <f>FlightsPivot[[#This Row],[Total Fare]]+FlightsPivot[[#This Row],[10% tax ]]</f>
        <v>68062.5</v>
      </c>
      <c r="K5741" s="4">
        <v>11</v>
      </c>
      <c r="L5741" s="4">
        <v>2014</v>
      </c>
      <c r="M5741" t="str">
        <f>INDEX(RoutesPivot[DepAirport],MATCH($C5741,RoutesPivot[[RouteID]:[RouteID]],0))</f>
        <v>ORD</v>
      </c>
      <c r="N5741" t="str">
        <f>INDEX(RoutesPivot[AirportID],MATCH($C5741,RoutesPivot[[RouteID]:[RouteID]],0))</f>
        <v>MCO</v>
      </c>
      <c r="O5741">
        <f>INDEX(RoutesPivot[Distance],MATCH($C5741,RoutesPivot[[RouteID]:[RouteID]],0))</f>
        <v>850</v>
      </c>
      <c r="P5741">
        <f>INDEX(RoutesPivot[ListPrice],MATCH($C5741,RoutesPivot[[RouteID]:[RouteID]],0))</f>
        <v>250</v>
      </c>
      <c r="Q5741" t="str">
        <f>INDEX(AirportPivot[AirportName],MATCH($N5741,AirportPivot[[AirportID]:[AirportID]],0))</f>
        <v>Orlando International</v>
      </c>
      <c r="R5741">
        <f>INDEX(AirportPivot[Gates (number of available)],MATCH($N5741,AirportPivot[[AirportID]:[AirportID]],0))</f>
        <v>67</v>
      </c>
    </row>
    <row r="5742" spans="1:18" x14ac:dyDescent="0.25">
      <c r="A5742" s="3" t="s">
        <v>5774</v>
      </c>
      <c r="B5742" s="12">
        <v>41815</v>
      </c>
      <c r="C5742" s="4" t="s">
        <v>17</v>
      </c>
      <c r="D5742" s="4">
        <v>3.7</v>
      </c>
      <c r="E5742" s="4">
        <v>175</v>
      </c>
      <c r="F5742" s="5">
        <v>0.66666666666666663</v>
      </c>
      <c r="G5742" s="6">
        <v>385</v>
      </c>
      <c r="H5742" s="7">
        <v>63525</v>
      </c>
      <c r="I5742" s="7">
        <f>FlightsPivot[[#This Row],[Total Fare]]*10%</f>
        <v>6352.5</v>
      </c>
      <c r="J5742" s="7">
        <f>FlightsPivot[[#This Row],[Total Fare]]+FlightsPivot[[#This Row],[10% tax ]]</f>
        <v>69877.5</v>
      </c>
      <c r="K5742" s="4">
        <v>6</v>
      </c>
      <c r="L5742" s="4">
        <v>2014</v>
      </c>
      <c r="M5742" t="str">
        <f>INDEX(RoutesPivot[DepAirport],MATCH($C5742,RoutesPivot[[RouteID]:[RouteID]],0))</f>
        <v>ORD</v>
      </c>
      <c r="N5742" t="str">
        <f>INDEX(RoutesPivot[AirportID],MATCH($C5742,RoutesPivot[[RouteID]:[RouteID]],0))</f>
        <v>LAX</v>
      </c>
      <c r="O5742">
        <f>INDEX(RoutesPivot[Distance],MATCH($C5742,RoutesPivot[[RouteID]:[RouteID]],0))</f>
        <v>1518</v>
      </c>
      <c r="P5742">
        <f>INDEX(RoutesPivot[ListPrice],MATCH($C5742,RoutesPivot[[RouteID]:[RouteID]],0))</f>
        <v>350</v>
      </c>
      <c r="Q5742" t="str">
        <f>INDEX(AirportPivot[AirportName],MATCH($N5742,AirportPivot[[AirportID]:[AirportID]],0))</f>
        <v>Los Angeles International</v>
      </c>
      <c r="R5742">
        <f>INDEX(AirportPivot[Gates (number of available)],MATCH($N5742,AirportPivot[[AirportID]:[AirportID]],0))</f>
        <v>86</v>
      </c>
    </row>
    <row r="5743" spans="1:18" x14ac:dyDescent="0.25">
      <c r="A5743" s="3" t="s">
        <v>5775</v>
      </c>
      <c r="B5743" s="12">
        <v>42187</v>
      </c>
      <c r="C5743" s="4" t="s">
        <v>25</v>
      </c>
      <c r="D5743" s="4">
        <v>1.5</v>
      </c>
      <c r="E5743" s="4">
        <v>52</v>
      </c>
      <c r="F5743" s="5">
        <v>0.625</v>
      </c>
      <c r="G5743" s="6">
        <v>220</v>
      </c>
      <c r="H5743" s="7">
        <v>36300</v>
      </c>
      <c r="I5743" s="7">
        <f>FlightsPivot[[#This Row],[Total Fare]]*10%</f>
        <v>3630</v>
      </c>
      <c r="J5743" s="7">
        <f>FlightsPivot[[#This Row],[Total Fare]]+FlightsPivot[[#This Row],[10% tax ]]</f>
        <v>39930</v>
      </c>
      <c r="K5743" s="4">
        <v>7</v>
      </c>
      <c r="L5743" s="4">
        <v>2015</v>
      </c>
      <c r="M5743" t="str">
        <f>INDEX(RoutesPivot[DepAirport],MATCH($C5743,RoutesPivot[[RouteID]:[RouteID]],0))</f>
        <v>ORD</v>
      </c>
      <c r="N5743" t="str">
        <f>INDEX(RoutesPivot[AirportID],MATCH($C5743,RoutesPivot[[RouteID]:[RouteID]],0))</f>
        <v>DFW</v>
      </c>
      <c r="O5743">
        <f>INDEX(RoutesPivot[Distance],MATCH($C5743,RoutesPivot[[RouteID]:[RouteID]],0))</f>
        <v>700</v>
      </c>
      <c r="P5743">
        <f>INDEX(RoutesPivot[ListPrice],MATCH($C5743,RoutesPivot[[RouteID]:[RouteID]],0))</f>
        <v>200</v>
      </c>
      <c r="Q5743" t="str">
        <f>INDEX(AirportPivot[AirportName],MATCH($N5743,AirportPivot[[AirportID]:[AirportID]],0))</f>
        <v>Dallas/Fort Worth International</v>
      </c>
      <c r="R5743">
        <f>INDEX(AirportPivot[Gates (number of available)],MATCH($N5743,AirportPivot[[AirportID]:[AirportID]],0))</f>
        <v>130</v>
      </c>
    </row>
    <row r="5744" spans="1:18" x14ac:dyDescent="0.25">
      <c r="A5744" s="3" t="s">
        <v>5776</v>
      </c>
      <c r="B5744" s="12">
        <v>41783</v>
      </c>
      <c r="C5744" s="4" t="s">
        <v>98</v>
      </c>
      <c r="D5744" s="4">
        <v>1.5</v>
      </c>
      <c r="E5744" s="4">
        <v>87</v>
      </c>
      <c r="F5744" s="5">
        <v>0.75</v>
      </c>
      <c r="G5744" s="6">
        <v>275</v>
      </c>
      <c r="H5744" s="7">
        <v>49775</v>
      </c>
      <c r="I5744" s="7">
        <f>FlightsPivot[[#This Row],[Total Fare]]*10%</f>
        <v>4977.5</v>
      </c>
      <c r="J5744" s="7">
        <f>FlightsPivot[[#This Row],[Total Fare]]+FlightsPivot[[#This Row],[10% tax ]]</f>
        <v>54752.5</v>
      </c>
      <c r="K5744" s="4">
        <v>5</v>
      </c>
      <c r="L5744" s="4">
        <v>2014</v>
      </c>
      <c r="M5744" t="str">
        <f>INDEX(RoutesPivot[DepAirport],MATCH($C5744,RoutesPivot[[RouteID]:[RouteID]],0))</f>
        <v>ORD</v>
      </c>
      <c r="N5744" t="str">
        <f>INDEX(RoutesPivot[AirportID],MATCH($C5744,RoutesPivot[[RouteID]:[RouteID]],0))</f>
        <v>PHL</v>
      </c>
      <c r="O5744">
        <f>INDEX(RoutesPivot[Distance],MATCH($C5744,RoutesPivot[[RouteID]:[RouteID]],0))</f>
        <v>580</v>
      </c>
      <c r="P5744">
        <f>INDEX(RoutesPivot[ListPrice],MATCH($C5744,RoutesPivot[[RouteID]:[RouteID]],0))</f>
        <v>275</v>
      </c>
      <c r="Q5744" t="str">
        <f>INDEX(AirportPivot[AirportName],MATCH($N5744,AirportPivot[[AirportID]:[AirportID]],0))</f>
        <v>Philadelphia International</v>
      </c>
      <c r="R5744">
        <f>INDEX(AirportPivot[Gates (number of available)],MATCH($N5744,AirportPivot[[AirportID]:[AirportID]],0))</f>
        <v>89</v>
      </c>
    </row>
    <row r="5745" spans="1:18" x14ac:dyDescent="0.25">
      <c r="A5745" s="3" t="s">
        <v>5777</v>
      </c>
      <c r="B5745" s="12">
        <v>41873</v>
      </c>
      <c r="C5745" s="4" t="s">
        <v>11</v>
      </c>
      <c r="D5745" s="4">
        <v>1.8</v>
      </c>
      <c r="E5745" s="4">
        <v>108</v>
      </c>
      <c r="F5745" s="5">
        <v>0.54166666666666663</v>
      </c>
      <c r="G5745" s="6">
        <v>330</v>
      </c>
      <c r="H5745" s="7">
        <v>61050</v>
      </c>
      <c r="I5745" s="7">
        <f>FlightsPivot[[#This Row],[Total Fare]]*10%</f>
        <v>6105</v>
      </c>
      <c r="J5745" s="7">
        <f>FlightsPivot[[#This Row],[Total Fare]]+FlightsPivot[[#This Row],[10% tax ]]</f>
        <v>67155</v>
      </c>
      <c r="K5745" s="4">
        <v>8</v>
      </c>
      <c r="L5745" s="4">
        <v>2014</v>
      </c>
      <c r="M5745" t="str">
        <f>INDEX(RoutesPivot[DepAirport],MATCH($C5745,RoutesPivot[[RouteID]:[RouteID]],0))</f>
        <v>ORD</v>
      </c>
      <c r="N5745" t="str">
        <f>INDEX(RoutesPivot[AirportID],MATCH($C5745,RoutesPivot[[RouteID]:[RouteID]],0))</f>
        <v>BOS</v>
      </c>
      <c r="O5745">
        <f>INDEX(RoutesPivot[Distance],MATCH($C5745,RoutesPivot[[RouteID]:[RouteID]],0))</f>
        <v>730</v>
      </c>
      <c r="P5745">
        <f>INDEX(RoutesPivot[ListPrice],MATCH($C5745,RoutesPivot[[RouteID]:[RouteID]],0))</f>
        <v>300</v>
      </c>
      <c r="Q5745" t="str">
        <f>INDEX(AirportPivot[AirportName],MATCH($N5745,AirportPivot[[AirportID]:[AirportID]],0))</f>
        <v>General Edward Lawrence Logan International</v>
      </c>
      <c r="R5745">
        <f>INDEX(AirportPivot[Gates (number of available)],MATCH($N5745,AirportPivot[[AirportID]:[AirportID]],0))</f>
        <v>63</v>
      </c>
    </row>
    <row r="5746" spans="1:18" x14ac:dyDescent="0.25">
      <c r="A5746" s="3" t="s">
        <v>5778</v>
      </c>
      <c r="B5746" s="12">
        <v>41666</v>
      </c>
      <c r="C5746" s="4" t="s">
        <v>33</v>
      </c>
      <c r="D5746" s="4">
        <v>3</v>
      </c>
      <c r="E5746" s="4">
        <v>123</v>
      </c>
      <c r="F5746" s="5">
        <v>0.5</v>
      </c>
      <c r="G5746" s="6">
        <v>375</v>
      </c>
      <c r="H5746" s="7">
        <v>69375</v>
      </c>
      <c r="I5746" s="7">
        <f>FlightsPivot[[#This Row],[Total Fare]]*10%</f>
        <v>6937.5</v>
      </c>
      <c r="J5746" s="7">
        <f>FlightsPivot[[#This Row],[Total Fare]]+FlightsPivot[[#This Row],[10% tax ]]</f>
        <v>76312.5</v>
      </c>
      <c r="K5746" s="4">
        <v>1</v>
      </c>
      <c r="L5746" s="4">
        <v>2014</v>
      </c>
      <c r="M5746" t="str">
        <f>INDEX(RoutesPivot[DepAirport],MATCH($C5746,RoutesPivot[[RouteID]:[RouteID]],0))</f>
        <v>ORD</v>
      </c>
      <c r="N5746" t="str">
        <f>INDEX(RoutesPivot[AirportID],MATCH($C5746,RoutesPivot[[RouteID]:[RouteID]],0))</f>
        <v>SFO</v>
      </c>
      <c r="O5746">
        <f>INDEX(RoutesPivot[Distance],MATCH($C5746,RoutesPivot[[RouteID]:[RouteID]],0))</f>
        <v>1600</v>
      </c>
      <c r="P5746">
        <f>INDEX(RoutesPivot[ListPrice],MATCH($C5746,RoutesPivot[[RouteID]:[RouteID]],0))</f>
        <v>375</v>
      </c>
      <c r="Q5746" t="str">
        <f>INDEX(AirportPivot[AirportName],MATCH($N5746,AirportPivot[[AirportID]:[AirportID]],0))</f>
        <v>San Francisco International</v>
      </c>
      <c r="R5746">
        <f>INDEX(AirportPivot[Gates (number of available)],MATCH($N5746,AirportPivot[[AirportID]:[AirportID]],0))</f>
        <v>70</v>
      </c>
    </row>
    <row r="5747" spans="1:18" x14ac:dyDescent="0.25">
      <c r="A5747" s="3" t="s">
        <v>5779</v>
      </c>
      <c r="B5747" s="12">
        <v>42032</v>
      </c>
      <c r="C5747" s="4" t="s">
        <v>50</v>
      </c>
      <c r="D5747" s="4">
        <v>1.1000000000000001</v>
      </c>
      <c r="E5747" s="4">
        <v>54</v>
      </c>
      <c r="F5747" s="5">
        <v>0.4375</v>
      </c>
      <c r="G5747" s="6">
        <v>275</v>
      </c>
      <c r="H5747" s="7">
        <v>45375</v>
      </c>
      <c r="I5747" s="7">
        <f>FlightsPivot[[#This Row],[Total Fare]]*10%</f>
        <v>4537.5</v>
      </c>
      <c r="J5747" s="7">
        <f>FlightsPivot[[#This Row],[Total Fare]]+FlightsPivot[[#This Row],[10% tax ]]</f>
        <v>49912.5</v>
      </c>
      <c r="K5747" s="4">
        <v>1</v>
      </c>
      <c r="L5747" s="4">
        <v>2015</v>
      </c>
      <c r="M5747" t="str">
        <f>INDEX(RoutesPivot[DepAirport],MATCH($C5747,RoutesPivot[[RouteID]:[RouteID]],0))</f>
        <v>ORD</v>
      </c>
      <c r="N5747" t="str">
        <f>INDEX(RoutesPivot[AirportID],MATCH($C5747,RoutesPivot[[RouteID]:[RouteID]],0))</f>
        <v>LGA</v>
      </c>
      <c r="O5747">
        <f>INDEX(RoutesPivot[Distance],MATCH($C5747,RoutesPivot[[RouteID]:[RouteID]],0))</f>
        <v>610</v>
      </c>
      <c r="P5747">
        <f>INDEX(RoutesPivot[ListPrice],MATCH($C5747,RoutesPivot[[RouteID]:[RouteID]],0))</f>
        <v>275</v>
      </c>
      <c r="Q5747" t="str">
        <f>INDEX(AirportPivot[AirportName],MATCH($N5747,AirportPivot[[AirportID]:[AirportID]],0))</f>
        <v>Laguardia</v>
      </c>
      <c r="R5747">
        <f>INDEX(AirportPivot[Gates (number of available)],MATCH($N5747,AirportPivot[[AirportID]:[AirportID]],0))</f>
        <v>66</v>
      </c>
    </row>
    <row r="5748" spans="1:18" x14ac:dyDescent="0.25">
      <c r="A5748" s="3" t="s">
        <v>5780</v>
      </c>
      <c r="B5748" s="12">
        <v>41699</v>
      </c>
      <c r="C5748" s="4" t="s">
        <v>17</v>
      </c>
      <c r="D5748" s="4">
        <v>4.0999999999999996</v>
      </c>
      <c r="E5748" s="4">
        <v>128</v>
      </c>
      <c r="F5748" s="5">
        <v>0.79166666666666663</v>
      </c>
      <c r="G5748" s="6">
        <v>350</v>
      </c>
      <c r="H5748" s="7">
        <v>64750</v>
      </c>
      <c r="I5748" s="7">
        <f>FlightsPivot[[#This Row],[Total Fare]]*10%</f>
        <v>6475</v>
      </c>
      <c r="J5748" s="7">
        <f>FlightsPivot[[#This Row],[Total Fare]]+FlightsPivot[[#This Row],[10% tax ]]</f>
        <v>71225</v>
      </c>
      <c r="K5748" s="4">
        <v>3</v>
      </c>
      <c r="L5748" s="4">
        <v>2014</v>
      </c>
      <c r="M5748" t="str">
        <f>INDEX(RoutesPivot[DepAirport],MATCH($C5748,RoutesPivot[[RouteID]:[RouteID]],0))</f>
        <v>ORD</v>
      </c>
      <c r="N5748" t="str">
        <f>INDEX(RoutesPivot[AirportID],MATCH($C5748,RoutesPivot[[RouteID]:[RouteID]],0))</f>
        <v>LAX</v>
      </c>
      <c r="O5748">
        <f>INDEX(RoutesPivot[Distance],MATCH($C5748,RoutesPivot[[RouteID]:[RouteID]],0))</f>
        <v>1518</v>
      </c>
      <c r="P5748">
        <f>INDEX(RoutesPivot[ListPrice],MATCH($C5748,RoutesPivot[[RouteID]:[RouteID]],0))</f>
        <v>350</v>
      </c>
      <c r="Q5748" t="str">
        <f>INDEX(AirportPivot[AirportName],MATCH($N5748,AirportPivot[[AirportID]:[AirportID]],0))</f>
        <v>Los Angeles International</v>
      </c>
      <c r="R5748">
        <f>INDEX(AirportPivot[Gates (number of available)],MATCH($N5748,AirportPivot[[AirportID]:[AirportID]],0))</f>
        <v>86</v>
      </c>
    </row>
    <row r="5749" spans="1:18" x14ac:dyDescent="0.25">
      <c r="A5749" s="3" t="s">
        <v>5781</v>
      </c>
      <c r="B5749" s="12">
        <v>41850</v>
      </c>
      <c r="C5749" s="4" t="s">
        <v>33</v>
      </c>
      <c r="D5749" s="4">
        <v>1.9</v>
      </c>
      <c r="E5749" s="4">
        <v>191</v>
      </c>
      <c r="F5749" s="5">
        <v>0.29166666666666669</v>
      </c>
      <c r="G5749" s="6">
        <v>412.5</v>
      </c>
      <c r="H5749" s="7">
        <v>68062.5</v>
      </c>
      <c r="I5749" s="7">
        <f>FlightsPivot[[#This Row],[Total Fare]]*10%</f>
        <v>6806.25</v>
      </c>
      <c r="J5749" s="7">
        <f>FlightsPivot[[#This Row],[Total Fare]]+FlightsPivot[[#This Row],[10% tax ]]</f>
        <v>74868.75</v>
      </c>
      <c r="K5749" s="4">
        <v>7</v>
      </c>
      <c r="L5749" s="4">
        <v>2014</v>
      </c>
      <c r="M5749" t="str">
        <f>INDEX(RoutesPivot[DepAirport],MATCH($C5749,RoutesPivot[[RouteID]:[RouteID]],0))</f>
        <v>ORD</v>
      </c>
      <c r="N5749" t="str">
        <f>INDEX(RoutesPivot[AirportID],MATCH($C5749,RoutesPivot[[RouteID]:[RouteID]],0))</f>
        <v>SFO</v>
      </c>
      <c r="O5749">
        <f>INDEX(RoutesPivot[Distance],MATCH($C5749,RoutesPivot[[RouteID]:[RouteID]],0))</f>
        <v>1600</v>
      </c>
      <c r="P5749">
        <f>INDEX(RoutesPivot[ListPrice],MATCH($C5749,RoutesPivot[[RouteID]:[RouteID]],0))</f>
        <v>375</v>
      </c>
      <c r="Q5749" t="str">
        <f>INDEX(AirportPivot[AirportName],MATCH($N5749,AirportPivot[[AirportID]:[AirportID]],0))</f>
        <v>San Francisco International</v>
      </c>
      <c r="R5749">
        <f>INDEX(AirportPivot[Gates (number of available)],MATCH($N5749,AirportPivot[[AirportID]:[AirportID]],0))</f>
        <v>70</v>
      </c>
    </row>
    <row r="5750" spans="1:18" x14ac:dyDescent="0.25">
      <c r="A5750" s="3" t="s">
        <v>5782</v>
      </c>
      <c r="B5750" s="12">
        <v>41683</v>
      </c>
      <c r="C5750" s="4" t="s">
        <v>80</v>
      </c>
      <c r="D5750" s="4">
        <v>2.7</v>
      </c>
      <c r="E5750" s="4">
        <v>97</v>
      </c>
      <c r="F5750" s="5">
        <v>0.58333333333333337</v>
      </c>
      <c r="G5750" s="6">
        <v>300</v>
      </c>
      <c r="H5750" s="7">
        <v>55500</v>
      </c>
      <c r="I5750" s="7">
        <f>FlightsPivot[[#This Row],[Total Fare]]*10%</f>
        <v>5550</v>
      </c>
      <c r="J5750" s="7">
        <f>FlightsPivot[[#This Row],[Total Fare]]+FlightsPivot[[#This Row],[10% tax ]]</f>
        <v>61050</v>
      </c>
      <c r="K5750" s="4">
        <v>2</v>
      </c>
      <c r="L5750" s="4">
        <v>2014</v>
      </c>
      <c r="M5750" t="str">
        <f>INDEX(RoutesPivot[DepAirport],MATCH($C5750,RoutesPivot[[RouteID]:[RouteID]],0))</f>
        <v>ORD</v>
      </c>
      <c r="N5750" t="str">
        <f>INDEX(RoutesPivot[AirportID],MATCH($C5750,RoutesPivot[[RouteID]:[RouteID]],0))</f>
        <v>MIA</v>
      </c>
      <c r="O5750">
        <f>INDEX(RoutesPivot[Distance],MATCH($C5750,RoutesPivot[[RouteID]:[RouteID]],0))</f>
        <v>1000</v>
      </c>
      <c r="P5750">
        <f>INDEX(RoutesPivot[ListPrice],MATCH($C5750,RoutesPivot[[RouteID]:[RouteID]],0))</f>
        <v>300</v>
      </c>
      <c r="Q5750" t="str">
        <f>INDEX(AirportPivot[AirportName],MATCH($N5750,AirportPivot[[AirportID]:[AirportID]],0))</f>
        <v>Miami International</v>
      </c>
      <c r="R5750">
        <f>INDEX(AirportPivot[Gates (number of available)],MATCH($N5750,AirportPivot[[AirportID]:[AirportID]],0))</f>
        <v>80</v>
      </c>
    </row>
    <row r="5751" spans="1:18" x14ac:dyDescent="0.25">
      <c r="A5751" s="3" t="s">
        <v>5783</v>
      </c>
      <c r="B5751" s="12">
        <v>41668</v>
      </c>
      <c r="C5751" s="4" t="s">
        <v>23</v>
      </c>
      <c r="D5751" s="4">
        <v>2.2000000000000002</v>
      </c>
      <c r="E5751" s="4">
        <v>16</v>
      </c>
      <c r="F5751" s="5">
        <v>0.79166666666666663</v>
      </c>
      <c r="G5751" s="6">
        <v>300</v>
      </c>
      <c r="H5751" s="7">
        <v>55500</v>
      </c>
      <c r="I5751" s="7">
        <f>FlightsPivot[[#This Row],[Total Fare]]*10%</f>
        <v>5550</v>
      </c>
      <c r="J5751" s="7">
        <f>FlightsPivot[[#This Row],[Total Fare]]+FlightsPivot[[#This Row],[10% tax ]]</f>
        <v>61050</v>
      </c>
      <c r="K5751" s="4">
        <v>1</v>
      </c>
      <c r="L5751" s="4">
        <v>2014</v>
      </c>
      <c r="M5751" t="str">
        <f>INDEX(RoutesPivot[DepAirport],MATCH($C5751,RoutesPivot[[RouteID]:[RouteID]],0))</f>
        <v>ORD</v>
      </c>
      <c r="N5751" t="str">
        <f>INDEX(RoutesPivot[AirportID],MATCH($C5751,RoutesPivot[[RouteID]:[RouteID]],0))</f>
        <v>DEN</v>
      </c>
      <c r="O5751">
        <f>INDEX(RoutesPivot[Distance],MATCH($C5751,RoutesPivot[[RouteID]:[RouteID]],0))</f>
        <v>800</v>
      </c>
      <c r="P5751">
        <f>INDEX(RoutesPivot[ListPrice],MATCH($C5751,RoutesPivot[[RouteID]:[RouteID]],0))</f>
        <v>300</v>
      </c>
      <c r="Q5751" t="str">
        <f>INDEX(AirportPivot[AirportName],MATCH($N5751,AirportPivot[[AirportID]:[AirportID]],0))</f>
        <v>Denver International</v>
      </c>
      <c r="R5751">
        <f>INDEX(AirportPivot[Gates (number of available)],MATCH($N5751,AirportPivot[[AirportID]:[AirportID]],0))</f>
        <v>75</v>
      </c>
    </row>
    <row r="5752" spans="1:18" x14ac:dyDescent="0.25">
      <c r="A5752" s="3" t="s">
        <v>5784</v>
      </c>
      <c r="B5752" s="12">
        <v>42246</v>
      </c>
      <c r="C5752" s="4" t="s">
        <v>27</v>
      </c>
      <c r="D5752" s="4">
        <v>10.6</v>
      </c>
      <c r="E5752" s="4">
        <v>86</v>
      </c>
      <c r="F5752" s="5">
        <v>0.33333333333333331</v>
      </c>
      <c r="G5752" s="6">
        <v>220</v>
      </c>
      <c r="H5752" s="7">
        <v>39820</v>
      </c>
      <c r="I5752" s="7">
        <f>FlightsPivot[[#This Row],[Total Fare]]*10%</f>
        <v>3982</v>
      </c>
      <c r="J5752" s="7">
        <f>FlightsPivot[[#This Row],[Total Fare]]+FlightsPivot[[#This Row],[10% tax ]]</f>
        <v>43802</v>
      </c>
      <c r="K5752" s="4">
        <v>8</v>
      </c>
      <c r="L5752" s="4">
        <v>2015</v>
      </c>
      <c r="M5752" t="str">
        <f>INDEX(RoutesPivot[DepAirport],MATCH($C5752,RoutesPivot[[RouteID]:[RouteID]],0))</f>
        <v>ORD</v>
      </c>
      <c r="N5752" t="str">
        <f>INDEX(RoutesPivot[AirportID],MATCH($C5752,RoutesPivot[[RouteID]:[RouteID]],0))</f>
        <v>ATL</v>
      </c>
      <c r="O5752">
        <f>INDEX(RoutesPivot[Distance],MATCH($C5752,RoutesPivot[[RouteID]:[RouteID]],0))</f>
        <v>510</v>
      </c>
      <c r="P5752">
        <f>INDEX(RoutesPivot[ListPrice],MATCH($C5752,RoutesPivot[[RouteID]:[RouteID]],0))</f>
        <v>200</v>
      </c>
      <c r="Q5752" t="str">
        <f>INDEX(AirportPivot[AirportName],MATCH($N5752,AirportPivot[[AirportID]:[AirportID]],0))</f>
        <v>Hartsfield-Jackson Atlanta International</v>
      </c>
      <c r="R5752">
        <f>INDEX(AirportPivot[Gates (number of available)],MATCH($N5752,AirportPivot[[AirportID]:[AirportID]],0))</f>
        <v>100</v>
      </c>
    </row>
    <row r="5753" spans="1:18" x14ac:dyDescent="0.25">
      <c r="A5753" s="3" t="s">
        <v>5785</v>
      </c>
      <c r="B5753" s="12">
        <v>42185</v>
      </c>
      <c r="C5753" s="4" t="s">
        <v>27</v>
      </c>
      <c r="D5753" s="4">
        <v>12.3</v>
      </c>
      <c r="E5753" s="4">
        <v>23</v>
      </c>
      <c r="F5753" s="5">
        <v>0.83333333333333337</v>
      </c>
      <c r="G5753" s="6">
        <v>220</v>
      </c>
      <c r="H5753" s="7">
        <v>40700</v>
      </c>
      <c r="I5753" s="7">
        <f>FlightsPivot[[#This Row],[Total Fare]]*10%</f>
        <v>4070</v>
      </c>
      <c r="J5753" s="7">
        <f>FlightsPivot[[#This Row],[Total Fare]]+FlightsPivot[[#This Row],[10% tax ]]</f>
        <v>44770</v>
      </c>
      <c r="K5753" s="4">
        <v>6</v>
      </c>
      <c r="L5753" s="4">
        <v>2015</v>
      </c>
      <c r="M5753" t="str">
        <f>INDEX(RoutesPivot[DepAirport],MATCH($C5753,RoutesPivot[[RouteID]:[RouteID]],0))</f>
        <v>ORD</v>
      </c>
      <c r="N5753" t="str">
        <f>INDEX(RoutesPivot[AirportID],MATCH($C5753,RoutesPivot[[RouteID]:[RouteID]],0))</f>
        <v>ATL</v>
      </c>
      <c r="O5753">
        <f>INDEX(RoutesPivot[Distance],MATCH($C5753,RoutesPivot[[RouteID]:[RouteID]],0))</f>
        <v>510</v>
      </c>
      <c r="P5753">
        <f>INDEX(RoutesPivot[ListPrice],MATCH($C5753,RoutesPivot[[RouteID]:[RouteID]],0))</f>
        <v>200</v>
      </c>
      <c r="Q5753" t="str">
        <f>INDEX(AirportPivot[AirportName],MATCH($N5753,AirportPivot[[AirportID]:[AirportID]],0))</f>
        <v>Hartsfield-Jackson Atlanta International</v>
      </c>
      <c r="R5753">
        <f>INDEX(AirportPivot[Gates (number of available)],MATCH($N5753,AirportPivot[[AirportID]:[AirportID]],0))</f>
        <v>100</v>
      </c>
    </row>
    <row r="5754" spans="1:18" x14ac:dyDescent="0.25">
      <c r="A5754" s="3" t="s">
        <v>5786</v>
      </c>
      <c r="B5754" s="12">
        <v>42259</v>
      </c>
      <c r="C5754" s="4" t="s">
        <v>50</v>
      </c>
      <c r="D5754" s="4">
        <v>2.5</v>
      </c>
      <c r="E5754" s="4">
        <v>92</v>
      </c>
      <c r="F5754" s="5">
        <v>0.85416666666666663</v>
      </c>
      <c r="G5754" s="6">
        <v>275</v>
      </c>
      <c r="H5754" s="7">
        <v>50875</v>
      </c>
      <c r="I5754" s="7">
        <f>FlightsPivot[[#This Row],[Total Fare]]*10%</f>
        <v>5087.5</v>
      </c>
      <c r="J5754" s="7">
        <f>FlightsPivot[[#This Row],[Total Fare]]+FlightsPivot[[#This Row],[10% tax ]]</f>
        <v>55962.5</v>
      </c>
      <c r="K5754" s="4">
        <v>9</v>
      </c>
      <c r="L5754" s="4">
        <v>2015</v>
      </c>
      <c r="M5754" t="str">
        <f>INDEX(RoutesPivot[DepAirport],MATCH($C5754,RoutesPivot[[RouteID]:[RouteID]],0))</f>
        <v>ORD</v>
      </c>
      <c r="N5754" t="str">
        <f>INDEX(RoutesPivot[AirportID],MATCH($C5754,RoutesPivot[[RouteID]:[RouteID]],0))</f>
        <v>LGA</v>
      </c>
      <c r="O5754">
        <f>INDEX(RoutesPivot[Distance],MATCH($C5754,RoutesPivot[[RouteID]:[RouteID]],0))</f>
        <v>610</v>
      </c>
      <c r="P5754">
        <f>INDEX(RoutesPivot[ListPrice],MATCH($C5754,RoutesPivot[[RouteID]:[RouteID]],0))</f>
        <v>275</v>
      </c>
      <c r="Q5754" t="str">
        <f>INDEX(AirportPivot[AirportName],MATCH($N5754,AirportPivot[[AirportID]:[AirportID]],0))</f>
        <v>Laguardia</v>
      </c>
      <c r="R5754">
        <f>INDEX(AirportPivot[Gates (number of available)],MATCH($N5754,AirportPivot[[AirportID]:[AirportID]],0))</f>
        <v>66</v>
      </c>
    </row>
    <row r="5755" spans="1:18" x14ac:dyDescent="0.25">
      <c r="A5755" s="3" t="s">
        <v>5787</v>
      </c>
      <c r="B5755" s="12">
        <v>42053</v>
      </c>
      <c r="C5755" s="4" t="s">
        <v>47</v>
      </c>
      <c r="D5755" s="4">
        <v>1.8</v>
      </c>
      <c r="E5755" s="4">
        <v>135</v>
      </c>
      <c r="F5755" s="5">
        <v>0.375</v>
      </c>
      <c r="G5755" s="6">
        <v>250</v>
      </c>
      <c r="H5755" s="7">
        <v>46250</v>
      </c>
      <c r="I5755" s="7">
        <f>FlightsPivot[[#This Row],[Total Fare]]*10%</f>
        <v>4625</v>
      </c>
      <c r="J5755" s="7">
        <f>FlightsPivot[[#This Row],[Total Fare]]+FlightsPivot[[#This Row],[10% tax ]]</f>
        <v>50875</v>
      </c>
      <c r="K5755" s="4">
        <v>2</v>
      </c>
      <c r="L5755" s="4">
        <v>2015</v>
      </c>
      <c r="M5755" t="str">
        <f>INDEX(RoutesPivot[DepAirport],MATCH($C5755,RoutesPivot[[RouteID]:[RouteID]],0))</f>
        <v>ORD</v>
      </c>
      <c r="N5755" t="str">
        <f>INDEX(RoutesPivot[AirportID],MATCH($C5755,RoutesPivot[[RouteID]:[RouteID]],0))</f>
        <v>PHX</v>
      </c>
      <c r="O5755">
        <f>INDEX(RoutesPivot[Distance],MATCH($C5755,RoutesPivot[[RouteID]:[RouteID]],0))</f>
        <v>1200</v>
      </c>
      <c r="P5755">
        <f>INDEX(RoutesPivot[ListPrice],MATCH($C5755,RoutesPivot[[RouteID]:[RouteID]],0))</f>
        <v>250</v>
      </c>
      <c r="Q5755" t="str">
        <f>INDEX(AirportPivot[AirportName],MATCH($N5755,AirportPivot[[AirportID]:[AirportID]],0))</f>
        <v>Phoenix Sky Harbor International</v>
      </c>
      <c r="R5755">
        <f>INDEX(AirportPivot[Gates (number of available)],MATCH($N5755,AirportPivot[[AirportID]:[AirportID]],0))</f>
        <v>60</v>
      </c>
    </row>
    <row r="5756" spans="1:18" x14ac:dyDescent="0.25">
      <c r="A5756" s="3" t="s">
        <v>5788</v>
      </c>
      <c r="B5756" s="12">
        <v>42172</v>
      </c>
      <c r="C5756" s="4" t="s">
        <v>86</v>
      </c>
      <c r="D5756" s="4">
        <v>1.6</v>
      </c>
      <c r="E5756" s="4">
        <v>138</v>
      </c>
      <c r="F5756" s="5">
        <v>0.83333333333333337</v>
      </c>
      <c r="G5756" s="6">
        <v>126.5</v>
      </c>
      <c r="H5756" s="7">
        <v>23402.5</v>
      </c>
      <c r="I5756" s="7">
        <f>FlightsPivot[[#This Row],[Total Fare]]*10%</f>
        <v>2340.25</v>
      </c>
      <c r="J5756" s="7">
        <f>FlightsPivot[[#This Row],[Total Fare]]+FlightsPivot[[#This Row],[10% tax ]]</f>
        <v>25742.75</v>
      </c>
      <c r="K5756" s="4">
        <v>6</v>
      </c>
      <c r="L5756" s="4">
        <v>2015</v>
      </c>
      <c r="M5756" t="str">
        <f>INDEX(RoutesPivot[DepAirport],MATCH($C5756,RoutesPivot[[RouteID]:[RouteID]],0))</f>
        <v>ORD</v>
      </c>
      <c r="N5756" t="str">
        <f>INDEX(RoutesPivot[AirportID],MATCH($C5756,RoutesPivot[[RouteID]:[RouteID]],0))</f>
        <v>DTW</v>
      </c>
      <c r="O5756">
        <f>INDEX(RoutesPivot[Distance],MATCH($C5756,RoutesPivot[[RouteID]:[RouteID]],0))</f>
        <v>200</v>
      </c>
      <c r="P5756">
        <f>INDEX(RoutesPivot[ListPrice],MATCH($C5756,RoutesPivot[[RouteID]:[RouteID]],0))</f>
        <v>115</v>
      </c>
      <c r="Q5756" t="str">
        <f>INDEX(AirportPivot[AirportName],MATCH($N5756,AirportPivot[[AirportID]:[AirportID]],0))</f>
        <v>Detroit Metropolitan Wayne County</v>
      </c>
      <c r="R5756">
        <f>INDEX(AirportPivot[Gates (number of available)],MATCH($N5756,AirportPivot[[AirportID]:[AirportID]],0))</f>
        <v>60</v>
      </c>
    </row>
    <row r="5757" spans="1:18" x14ac:dyDescent="0.25">
      <c r="A5757" s="3" t="s">
        <v>5789</v>
      </c>
      <c r="B5757" s="12">
        <v>41756</v>
      </c>
      <c r="C5757" s="4" t="s">
        <v>37</v>
      </c>
      <c r="D5757" s="4">
        <v>1</v>
      </c>
      <c r="E5757" s="4">
        <v>12</v>
      </c>
      <c r="F5757" s="5">
        <v>0.375</v>
      </c>
      <c r="G5757" s="6">
        <v>350</v>
      </c>
      <c r="H5757" s="7">
        <v>64750</v>
      </c>
      <c r="I5757" s="7">
        <f>FlightsPivot[[#This Row],[Total Fare]]*10%</f>
        <v>6475</v>
      </c>
      <c r="J5757" s="7">
        <f>FlightsPivot[[#This Row],[Total Fare]]+FlightsPivot[[#This Row],[10% tax ]]</f>
        <v>71225</v>
      </c>
      <c r="K5757" s="4">
        <v>4</v>
      </c>
      <c r="L5757" s="4">
        <v>2014</v>
      </c>
      <c r="M5757" t="str">
        <f>INDEX(RoutesPivot[DepAirport],MATCH($C5757,RoutesPivot[[RouteID]:[RouteID]],0))</f>
        <v>ORD</v>
      </c>
      <c r="N5757" t="str">
        <f>INDEX(RoutesPivot[AirportID],MATCH($C5757,RoutesPivot[[RouteID]:[RouteID]],0))</f>
        <v>SEA</v>
      </c>
      <c r="O5757">
        <f>INDEX(RoutesPivot[Distance],MATCH($C5757,RoutesPivot[[RouteID]:[RouteID]],0))</f>
        <v>1500</v>
      </c>
      <c r="P5757">
        <f>INDEX(RoutesPivot[ListPrice],MATCH($C5757,RoutesPivot[[RouteID]:[RouteID]],0))</f>
        <v>350</v>
      </c>
      <c r="Q5757" t="str">
        <f>INDEX(AirportPivot[AirportName],MATCH($N5757,AirportPivot[[AirportID]:[AirportID]],0))</f>
        <v>Seattle-Tacoma International</v>
      </c>
      <c r="R5757">
        <f>INDEX(AirportPivot[Gates (number of available)],MATCH($N5757,AirportPivot[[AirportID]:[AirportID]],0))</f>
        <v>58</v>
      </c>
    </row>
    <row r="5758" spans="1:18" x14ac:dyDescent="0.25">
      <c r="A5758" s="3" t="s">
        <v>5790</v>
      </c>
      <c r="B5758" s="12">
        <v>42161</v>
      </c>
      <c r="C5758" s="4" t="s">
        <v>80</v>
      </c>
      <c r="D5758" s="4">
        <v>2</v>
      </c>
      <c r="E5758" s="4">
        <v>54</v>
      </c>
      <c r="F5758" s="5">
        <v>0.29166666666666669</v>
      </c>
      <c r="G5758" s="6">
        <v>330</v>
      </c>
      <c r="H5758" s="7">
        <v>54450</v>
      </c>
      <c r="I5758" s="7">
        <f>FlightsPivot[[#This Row],[Total Fare]]*10%</f>
        <v>5445</v>
      </c>
      <c r="J5758" s="7">
        <f>FlightsPivot[[#This Row],[Total Fare]]+FlightsPivot[[#This Row],[10% tax ]]</f>
        <v>59895</v>
      </c>
      <c r="K5758" s="4">
        <v>6</v>
      </c>
      <c r="L5758" s="4">
        <v>2015</v>
      </c>
      <c r="M5758" t="str">
        <f>INDEX(RoutesPivot[DepAirport],MATCH($C5758,RoutesPivot[[RouteID]:[RouteID]],0))</f>
        <v>ORD</v>
      </c>
      <c r="N5758" t="str">
        <f>INDEX(RoutesPivot[AirportID],MATCH($C5758,RoutesPivot[[RouteID]:[RouteID]],0))</f>
        <v>MIA</v>
      </c>
      <c r="O5758">
        <f>INDEX(RoutesPivot[Distance],MATCH($C5758,RoutesPivot[[RouteID]:[RouteID]],0))</f>
        <v>1000</v>
      </c>
      <c r="P5758">
        <f>INDEX(RoutesPivot[ListPrice],MATCH($C5758,RoutesPivot[[RouteID]:[RouteID]],0))</f>
        <v>300</v>
      </c>
      <c r="Q5758" t="str">
        <f>INDEX(AirportPivot[AirportName],MATCH($N5758,AirportPivot[[AirportID]:[AirportID]],0))</f>
        <v>Miami International</v>
      </c>
      <c r="R5758">
        <f>INDEX(AirportPivot[Gates (number of available)],MATCH($N5758,AirportPivot[[AirportID]:[AirportID]],0))</f>
        <v>80</v>
      </c>
    </row>
    <row r="5759" spans="1:18" x14ac:dyDescent="0.25">
      <c r="A5759" s="3" t="s">
        <v>5791</v>
      </c>
      <c r="B5759" s="12">
        <v>42359</v>
      </c>
      <c r="C5759" s="4" t="s">
        <v>21</v>
      </c>
      <c r="D5759" s="4">
        <v>4.2</v>
      </c>
      <c r="E5759" s="4">
        <v>47</v>
      </c>
      <c r="F5759" s="5">
        <v>0.70833333333333337</v>
      </c>
      <c r="G5759" s="6">
        <v>175</v>
      </c>
      <c r="H5759" s="7">
        <v>28875</v>
      </c>
      <c r="I5759" s="7">
        <f>FlightsPivot[[#This Row],[Total Fare]]*10%</f>
        <v>2887.5</v>
      </c>
      <c r="J5759" s="7">
        <f>FlightsPivot[[#This Row],[Total Fare]]+FlightsPivot[[#This Row],[10% tax ]]</f>
        <v>31762.5</v>
      </c>
      <c r="K5759" s="4">
        <v>12</v>
      </c>
      <c r="L5759" s="4">
        <v>2015</v>
      </c>
      <c r="M5759" t="str">
        <f>INDEX(RoutesPivot[DepAirport],MATCH($C5759,RoutesPivot[[RouteID]:[RouteID]],0))</f>
        <v>ORD</v>
      </c>
      <c r="N5759" t="str">
        <f>INDEX(RoutesPivot[AirportID],MATCH($C5759,RoutesPivot[[RouteID]:[RouteID]],0))</f>
        <v>CLT</v>
      </c>
      <c r="O5759">
        <f>INDEX(RoutesPivot[Distance],MATCH($C5759,RoutesPivot[[RouteID]:[RouteID]],0))</f>
        <v>700</v>
      </c>
      <c r="P5759">
        <f>INDEX(RoutesPivot[ListPrice],MATCH($C5759,RoutesPivot[[RouteID]:[RouteID]],0))</f>
        <v>125</v>
      </c>
      <c r="Q5759" t="str">
        <f>INDEX(AirportPivot[AirportName],MATCH($N5759,AirportPivot[[AirportID]:[AirportID]],0))</f>
        <v>Charlotte/Douglas International</v>
      </c>
      <c r="R5759">
        <f>INDEX(AirportPivot[Gates (number of available)],MATCH($N5759,AirportPivot[[AirportID]:[AirportID]],0))</f>
        <v>65</v>
      </c>
    </row>
    <row r="5760" spans="1:18" x14ac:dyDescent="0.25">
      <c r="A5760" s="3" t="s">
        <v>5792</v>
      </c>
      <c r="B5760" s="12">
        <v>42333</v>
      </c>
      <c r="C5760" s="4" t="s">
        <v>33</v>
      </c>
      <c r="D5760" s="4">
        <v>6.7</v>
      </c>
      <c r="E5760" s="4">
        <v>5</v>
      </c>
      <c r="F5760" s="5">
        <v>0.70833333333333337</v>
      </c>
      <c r="G5760" s="6">
        <v>562.5</v>
      </c>
      <c r="H5760" s="7">
        <v>104062.5</v>
      </c>
      <c r="I5760" s="7">
        <f>FlightsPivot[[#This Row],[Total Fare]]*10%</f>
        <v>10406.25</v>
      </c>
      <c r="J5760" s="7">
        <f>FlightsPivot[[#This Row],[Total Fare]]+FlightsPivot[[#This Row],[10% tax ]]</f>
        <v>114468.75</v>
      </c>
      <c r="K5760" s="4">
        <v>11</v>
      </c>
      <c r="L5760" s="4">
        <v>2015</v>
      </c>
      <c r="M5760" t="str">
        <f>INDEX(RoutesPivot[DepAirport],MATCH($C5760,RoutesPivot[[RouteID]:[RouteID]],0))</f>
        <v>ORD</v>
      </c>
      <c r="N5760" t="str">
        <f>INDEX(RoutesPivot[AirportID],MATCH($C5760,RoutesPivot[[RouteID]:[RouteID]],0))</f>
        <v>SFO</v>
      </c>
      <c r="O5760">
        <f>INDEX(RoutesPivot[Distance],MATCH($C5760,RoutesPivot[[RouteID]:[RouteID]],0))</f>
        <v>1600</v>
      </c>
      <c r="P5760">
        <f>INDEX(RoutesPivot[ListPrice],MATCH($C5760,RoutesPivot[[RouteID]:[RouteID]],0))</f>
        <v>375</v>
      </c>
      <c r="Q5760" t="str">
        <f>INDEX(AirportPivot[AirportName],MATCH($N5760,AirportPivot[[AirportID]:[AirportID]],0))</f>
        <v>San Francisco International</v>
      </c>
      <c r="R5760">
        <f>INDEX(AirportPivot[Gates (number of available)],MATCH($N5760,AirportPivot[[AirportID]:[AirportID]],0))</f>
        <v>70</v>
      </c>
    </row>
    <row r="5761" spans="1:18" x14ac:dyDescent="0.25">
      <c r="A5761" s="3" t="s">
        <v>5793</v>
      </c>
      <c r="B5761" s="12">
        <v>42210</v>
      </c>
      <c r="C5761" s="4" t="s">
        <v>70</v>
      </c>
      <c r="D5761" s="4">
        <v>1</v>
      </c>
      <c r="E5761" s="4">
        <v>81</v>
      </c>
      <c r="F5761" s="5">
        <v>0.54166666666666663</v>
      </c>
      <c r="G5761" s="6">
        <v>302.5</v>
      </c>
      <c r="H5761" s="7">
        <v>54752.5</v>
      </c>
      <c r="I5761" s="7">
        <f>FlightsPivot[[#This Row],[Total Fare]]*10%</f>
        <v>5475.25</v>
      </c>
      <c r="J5761" s="7">
        <f>FlightsPivot[[#This Row],[Total Fare]]+FlightsPivot[[#This Row],[10% tax ]]</f>
        <v>60227.75</v>
      </c>
      <c r="K5761" s="4">
        <v>7</v>
      </c>
      <c r="L5761" s="4">
        <v>2015</v>
      </c>
      <c r="M5761" t="str">
        <f>INDEX(RoutesPivot[DepAirport],MATCH($C5761,RoutesPivot[[RouteID]:[RouteID]],0))</f>
        <v>ORD</v>
      </c>
      <c r="N5761" t="str">
        <f>INDEX(RoutesPivot[AirportID],MATCH($C5761,RoutesPivot[[RouteID]:[RouteID]],0))</f>
        <v>LAS</v>
      </c>
      <c r="O5761">
        <f>INDEX(RoutesPivot[Distance],MATCH($C5761,RoutesPivot[[RouteID]:[RouteID]],0))</f>
        <v>1100</v>
      </c>
      <c r="P5761">
        <f>INDEX(RoutesPivot[ListPrice],MATCH($C5761,RoutesPivot[[RouteID]:[RouteID]],0))</f>
        <v>275</v>
      </c>
      <c r="Q5761" t="str">
        <f>INDEX(AirportPivot[AirportName],MATCH($N5761,AirportPivot[[AirportID]:[AirportID]],0))</f>
        <v>McCarran International</v>
      </c>
      <c r="R5761">
        <f>INDEX(AirportPivot[Gates (number of available)],MATCH($N5761,AirportPivot[[AirportID]:[AirportID]],0))</f>
        <v>68</v>
      </c>
    </row>
    <row r="5762" spans="1:18" x14ac:dyDescent="0.25">
      <c r="A5762" s="3" t="s">
        <v>5794</v>
      </c>
      <c r="B5762" s="12">
        <v>42194</v>
      </c>
      <c r="C5762" s="4" t="s">
        <v>23</v>
      </c>
      <c r="D5762" s="4">
        <v>1.7</v>
      </c>
      <c r="E5762" s="4">
        <v>126</v>
      </c>
      <c r="F5762" s="5">
        <v>0.75</v>
      </c>
      <c r="G5762" s="6">
        <v>330</v>
      </c>
      <c r="H5762" s="7">
        <v>61050</v>
      </c>
      <c r="I5762" s="7">
        <f>FlightsPivot[[#This Row],[Total Fare]]*10%</f>
        <v>6105</v>
      </c>
      <c r="J5762" s="7">
        <f>FlightsPivot[[#This Row],[Total Fare]]+FlightsPivot[[#This Row],[10% tax ]]</f>
        <v>67155</v>
      </c>
      <c r="K5762" s="4">
        <v>7</v>
      </c>
      <c r="L5762" s="4">
        <v>2015</v>
      </c>
      <c r="M5762" t="str">
        <f>INDEX(RoutesPivot[DepAirport],MATCH($C5762,RoutesPivot[[RouteID]:[RouteID]],0))</f>
        <v>ORD</v>
      </c>
      <c r="N5762" t="str">
        <f>INDEX(RoutesPivot[AirportID],MATCH($C5762,RoutesPivot[[RouteID]:[RouteID]],0))</f>
        <v>DEN</v>
      </c>
      <c r="O5762">
        <f>INDEX(RoutesPivot[Distance],MATCH($C5762,RoutesPivot[[RouteID]:[RouteID]],0))</f>
        <v>800</v>
      </c>
      <c r="P5762">
        <f>INDEX(RoutesPivot[ListPrice],MATCH($C5762,RoutesPivot[[RouteID]:[RouteID]],0))</f>
        <v>300</v>
      </c>
      <c r="Q5762" t="str">
        <f>INDEX(AirportPivot[AirportName],MATCH($N5762,AirportPivot[[AirportID]:[AirportID]],0))</f>
        <v>Denver International</v>
      </c>
      <c r="R5762">
        <f>INDEX(AirportPivot[Gates (number of available)],MATCH($N5762,AirportPivot[[AirportID]:[AirportID]],0))</f>
        <v>75</v>
      </c>
    </row>
    <row r="5763" spans="1:18" x14ac:dyDescent="0.25">
      <c r="A5763" s="3" t="s">
        <v>5795</v>
      </c>
      <c r="B5763" s="12">
        <v>41920</v>
      </c>
      <c r="C5763" s="4" t="s">
        <v>17</v>
      </c>
      <c r="D5763" s="4">
        <v>4.5999999999999996</v>
      </c>
      <c r="E5763" s="4">
        <v>53</v>
      </c>
      <c r="F5763" s="5">
        <v>0.75</v>
      </c>
      <c r="G5763" s="6">
        <v>350</v>
      </c>
      <c r="H5763" s="7">
        <v>57750</v>
      </c>
      <c r="I5763" s="7">
        <f>FlightsPivot[[#This Row],[Total Fare]]*10%</f>
        <v>5775</v>
      </c>
      <c r="J5763" s="7">
        <f>FlightsPivot[[#This Row],[Total Fare]]+FlightsPivot[[#This Row],[10% tax ]]</f>
        <v>63525</v>
      </c>
      <c r="K5763" s="4">
        <v>10</v>
      </c>
      <c r="L5763" s="4">
        <v>2014</v>
      </c>
      <c r="M5763" t="str">
        <f>INDEX(RoutesPivot[DepAirport],MATCH($C5763,RoutesPivot[[RouteID]:[RouteID]],0))</f>
        <v>ORD</v>
      </c>
      <c r="N5763" t="str">
        <f>INDEX(RoutesPivot[AirportID],MATCH($C5763,RoutesPivot[[RouteID]:[RouteID]],0))</f>
        <v>LAX</v>
      </c>
      <c r="O5763">
        <f>INDEX(RoutesPivot[Distance],MATCH($C5763,RoutesPivot[[RouteID]:[RouteID]],0))</f>
        <v>1518</v>
      </c>
      <c r="P5763">
        <f>INDEX(RoutesPivot[ListPrice],MATCH($C5763,RoutesPivot[[RouteID]:[RouteID]],0))</f>
        <v>350</v>
      </c>
      <c r="Q5763" t="str">
        <f>INDEX(AirportPivot[AirportName],MATCH($N5763,AirportPivot[[AirportID]:[AirportID]],0))</f>
        <v>Los Angeles International</v>
      </c>
      <c r="R5763">
        <f>INDEX(AirportPivot[Gates (number of available)],MATCH($N5763,AirportPivot[[AirportID]:[AirportID]],0))</f>
        <v>86</v>
      </c>
    </row>
    <row r="5764" spans="1:18" x14ac:dyDescent="0.25">
      <c r="A5764" s="3" t="s">
        <v>5796</v>
      </c>
      <c r="B5764" s="12">
        <v>42127</v>
      </c>
      <c r="C5764" s="4" t="s">
        <v>47</v>
      </c>
      <c r="D5764" s="4">
        <v>2.4</v>
      </c>
      <c r="E5764" s="4">
        <v>190</v>
      </c>
      <c r="F5764" s="5">
        <v>0.35416666666666669</v>
      </c>
      <c r="G5764" s="6">
        <v>250</v>
      </c>
      <c r="H5764" s="7">
        <v>41250</v>
      </c>
      <c r="I5764" s="7">
        <f>FlightsPivot[[#This Row],[Total Fare]]*10%</f>
        <v>4125</v>
      </c>
      <c r="J5764" s="7">
        <f>FlightsPivot[[#This Row],[Total Fare]]+FlightsPivot[[#This Row],[10% tax ]]</f>
        <v>45375</v>
      </c>
      <c r="K5764" s="4">
        <v>5</v>
      </c>
      <c r="L5764" s="4">
        <v>2015</v>
      </c>
      <c r="M5764" t="str">
        <f>INDEX(RoutesPivot[DepAirport],MATCH($C5764,RoutesPivot[[RouteID]:[RouteID]],0))</f>
        <v>ORD</v>
      </c>
      <c r="N5764" t="str">
        <f>INDEX(RoutesPivot[AirportID],MATCH($C5764,RoutesPivot[[RouteID]:[RouteID]],0))</f>
        <v>PHX</v>
      </c>
      <c r="O5764">
        <f>INDEX(RoutesPivot[Distance],MATCH($C5764,RoutesPivot[[RouteID]:[RouteID]],0))</f>
        <v>1200</v>
      </c>
      <c r="P5764">
        <f>INDEX(RoutesPivot[ListPrice],MATCH($C5764,RoutesPivot[[RouteID]:[RouteID]],0))</f>
        <v>250</v>
      </c>
      <c r="Q5764" t="str">
        <f>INDEX(AirportPivot[AirportName],MATCH($N5764,AirportPivot[[AirportID]:[AirportID]],0))</f>
        <v>Phoenix Sky Harbor International</v>
      </c>
      <c r="R5764">
        <f>INDEX(AirportPivot[Gates (number of available)],MATCH($N5764,AirportPivot[[AirportID]:[AirportID]],0))</f>
        <v>60</v>
      </c>
    </row>
    <row r="5765" spans="1:18" x14ac:dyDescent="0.25">
      <c r="A5765" s="3" t="s">
        <v>5797</v>
      </c>
      <c r="B5765" s="12">
        <v>42341</v>
      </c>
      <c r="C5765" s="4" t="s">
        <v>47</v>
      </c>
      <c r="D5765" s="4">
        <v>2.6</v>
      </c>
      <c r="E5765" s="4">
        <v>112</v>
      </c>
      <c r="F5765" s="5">
        <v>0.79166666666666663</v>
      </c>
      <c r="G5765" s="6">
        <v>250</v>
      </c>
      <c r="H5765" s="7">
        <v>46250</v>
      </c>
      <c r="I5765" s="7">
        <f>FlightsPivot[[#This Row],[Total Fare]]*10%</f>
        <v>4625</v>
      </c>
      <c r="J5765" s="7">
        <f>FlightsPivot[[#This Row],[Total Fare]]+FlightsPivot[[#This Row],[10% tax ]]</f>
        <v>50875</v>
      </c>
      <c r="K5765" s="4">
        <v>12</v>
      </c>
      <c r="L5765" s="4">
        <v>2015</v>
      </c>
      <c r="M5765" t="str">
        <f>INDEX(RoutesPivot[DepAirport],MATCH($C5765,RoutesPivot[[RouteID]:[RouteID]],0))</f>
        <v>ORD</v>
      </c>
      <c r="N5765" t="str">
        <f>INDEX(RoutesPivot[AirportID],MATCH($C5765,RoutesPivot[[RouteID]:[RouteID]],0))</f>
        <v>PHX</v>
      </c>
      <c r="O5765">
        <f>INDEX(RoutesPivot[Distance],MATCH($C5765,RoutesPivot[[RouteID]:[RouteID]],0))</f>
        <v>1200</v>
      </c>
      <c r="P5765">
        <f>INDEX(RoutesPivot[ListPrice],MATCH($C5765,RoutesPivot[[RouteID]:[RouteID]],0))</f>
        <v>250</v>
      </c>
      <c r="Q5765" t="str">
        <f>INDEX(AirportPivot[AirportName],MATCH($N5765,AirportPivot[[AirportID]:[AirportID]],0))</f>
        <v>Phoenix Sky Harbor International</v>
      </c>
      <c r="R5765">
        <f>INDEX(AirportPivot[Gates (number of available)],MATCH($N5765,AirportPivot[[AirportID]:[AirportID]],0))</f>
        <v>60</v>
      </c>
    </row>
    <row r="5766" spans="1:18" x14ac:dyDescent="0.25">
      <c r="A5766" s="3" t="s">
        <v>5798</v>
      </c>
      <c r="B5766" s="12">
        <v>42129</v>
      </c>
      <c r="C5766" s="4" t="s">
        <v>27</v>
      </c>
      <c r="D5766" s="4">
        <v>10.5</v>
      </c>
      <c r="E5766" s="4">
        <v>189</v>
      </c>
      <c r="F5766" s="5">
        <v>0.77083333333333337</v>
      </c>
      <c r="G5766" s="6">
        <v>200</v>
      </c>
      <c r="H5766" s="7">
        <v>33000</v>
      </c>
      <c r="I5766" s="7">
        <f>FlightsPivot[[#This Row],[Total Fare]]*10%</f>
        <v>3300</v>
      </c>
      <c r="J5766" s="7">
        <f>FlightsPivot[[#This Row],[Total Fare]]+FlightsPivot[[#This Row],[10% tax ]]</f>
        <v>36300</v>
      </c>
      <c r="K5766" s="4">
        <v>5</v>
      </c>
      <c r="L5766" s="4">
        <v>2015</v>
      </c>
      <c r="M5766" t="str">
        <f>INDEX(RoutesPivot[DepAirport],MATCH($C5766,RoutesPivot[[RouteID]:[RouteID]],0))</f>
        <v>ORD</v>
      </c>
      <c r="N5766" t="str">
        <f>INDEX(RoutesPivot[AirportID],MATCH($C5766,RoutesPivot[[RouteID]:[RouteID]],0))</f>
        <v>ATL</v>
      </c>
      <c r="O5766">
        <f>INDEX(RoutesPivot[Distance],MATCH($C5766,RoutesPivot[[RouteID]:[RouteID]],0))</f>
        <v>510</v>
      </c>
      <c r="P5766">
        <f>INDEX(RoutesPivot[ListPrice],MATCH($C5766,RoutesPivot[[RouteID]:[RouteID]],0))</f>
        <v>200</v>
      </c>
      <c r="Q5766" t="str">
        <f>INDEX(AirportPivot[AirportName],MATCH($N5766,AirportPivot[[AirportID]:[AirportID]],0))</f>
        <v>Hartsfield-Jackson Atlanta International</v>
      </c>
      <c r="R5766">
        <f>INDEX(AirportPivot[Gates (number of available)],MATCH($N5766,AirportPivot[[AirportID]:[AirportID]],0))</f>
        <v>100</v>
      </c>
    </row>
    <row r="5767" spans="1:18" x14ac:dyDescent="0.25">
      <c r="A5767" s="3" t="s">
        <v>5799</v>
      </c>
      <c r="B5767" s="12">
        <v>41962</v>
      </c>
      <c r="C5767" s="4" t="s">
        <v>27</v>
      </c>
      <c r="D5767" s="4">
        <v>8.3000000000000007</v>
      </c>
      <c r="E5767" s="4">
        <v>91</v>
      </c>
      <c r="F5767" s="5">
        <v>0.79166666666666663</v>
      </c>
      <c r="G5767" s="6">
        <v>200</v>
      </c>
      <c r="H5767" s="7">
        <v>37000</v>
      </c>
      <c r="I5767" s="7">
        <f>FlightsPivot[[#This Row],[Total Fare]]*10%</f>
        <v>3700</v>
      </c>
      <c r="J5767" s="7">
        <f>FlightsPivot[[#This Row],[Total Fare]]+FlightsPivot[[#This Row],[10% tax ]]</f>
        <v>40700</v>
      </c>
      <c r="K5767" s="4">
        <v>11</v>
      </c>
      <c r="L5767" s="4">
        <v>2014</v>
      </c>
      <c r="M5767" t="str">
        <f>INDEX(RoutesPivot[DepAirport],MATCH($C5767,RoutesPivot[[RouteID]:[RouteID]],0))</f>
        <v>ORD</v>
      </c>
      <c r="N5767" t="str">
        <f>INDEX(RoutesPivot[AirportID],MATCH($C5767,RoutesPivot[[RouteID]:[RouteID]],0))</f>
        <v>ATL</v>
      </c>
      <c r="O5767">
        <f>INDEX(RoutesPivot[Distance],MATCH($C5767,RoutesPivot[[RouteID]:[RouteID]],0))</f>
        <v>510</v>
      </c>
      <c r="P5767">
        <f>INDEX(RoutesPivot[ListPrice],MATCH($C5767,RoutesPivot[[RouteID]:[RouteID]],0))</f>
        <v>200</v>
      </c>
      <c r="Q5767" t="str">
        <f>INDEX(AirportPivot[AirportName],MATCH($N5767,AirportPivot[[AirportID]:[AirportID]],0))</f>
        <v>Hartsfield-Jackson Atlanta International</v>
      </c>
      <c r="R5767">
        <f>INDEX(AirportPivot[Gates (number of available)],MATCH($N5767,AirportPivot[[AirportID]:[AirportID]],0))</f>
        <v>100</v>
      </c>
    </row>
    <row r="5768" spans="1:18" x14ac:dyDescent="0.25">
      <c r="A5768" s="3" t="s">
        <v>5800</v>
      </c>
      <c r="B5768" s="12">
        <v>42000</v>
      </c>
      <c r="C5768" s="4" t="s">
        <v>27</v>
      </c>
      <c r="D5768" s="4">
        <v>15.3</v>
      </c>
      <c r="E5768" s="4">
        <v>146</v>
      </c>
      <c r="F5768" s="5">
        <v>0.33333333333333331</v>
      </c>
      <c r="G5768" s="6">
        <v>280</v>
      </c>
      <c r="H5768" s="7">
        <v>51800</v>
      </c>
      <c r="I5768" s="7">
        <f>FlightsPivot[[#This Row],[Total Fare]]*10%</f>
        <v>5180</v>
      </c>
      <c r="J5768" s="7">
        <f>FlightsPivot[[#This Row],[Total Fare]]+FlightsPivot[[#This Row],[10% tax ]]</f>
        <v>56980</v>
      </c>
      <c r="K5768" s="4">
        <v>12</v>
      </c>
      <c r="L5768" s="4">
        <v>2014</v>
      </c>
      <c r="M5768" t="str">
        <f>INDEX(RoutesPivot[DepAirport],MATCH($C5768,RoutesPivot[[RouteID]:[RouteID]],0))</f>
        <v>ORD</v>
      </c>
      <c r="N5768" t="str">
        <f>INDEX(RoutesPivot[AirportID],MATCH($C5768,RoutesPivot[[RouteID]:[RouteID]],0))</f>
        <v>ATL</v>
      </c>
      <c r="O5768">
        <f>INDEX(RoutesPivot[Distance],MATCH($C5768,RoutesPivot[[RouteID]:[RouteID]],0))</f>
        <v>510</v>
      </c>
      <c r="P5768">
        <f>INDEX(RoutesPivot[ListPrice],MATCH($C5768,RoutesPivot[[RouteID]:[RouteID]],0))</f>
        <v>200</v>
      </c>
      <c r="Q5768" t="str">
        <f>INDEX(AirportPivot[AirportName],MATCH($N5768,AirportPivot[[AirportID]:[AirportID]],0))</f>
        <v>Hartsfield-Jackson Atlanta International</v>
      </c>
      <c r="R5768">
        <f>INDEX(AirportPivot[Gates (number of available)],MATCH($N5768,AirportPivot[[AirportID]:[AirportID]],0))</f>
        <v>100</v>
      </c>
    </row>
    <row r="5769" spans="1:18" x14ac:dyDescent="0.25">
      <c r="A5769" s="3" t="s">
        <v>5801</v>
      </c>
      <c r="B5769" s="12">
        <v>41878</v>
      </c>
      <c r="C5769" s="4" t="s">
        <v>70</v>
      </c>
      <c r="D5769" s="4">
        <v>1.5</v>
      </c>
      <c r="E5769" s="4">
        <v>47</v>
      </c>
      <c r="F5769" s="5">
        <v>0.29166666666666669</v>
      </c>
      <c r="G5769" s="6">
        <v>302.5</v>
      </c>
      <c r="H5769" s="7">
        <v>49912.5</v>
      </c>
      <c r="I5769" s="7">
        <f>FlightsPivot[[#This Row],[Total Fare]]*10%</f>
        <v>4991.25</v>
      </c>
      <c r="J5769" s="7">
        <f>FlightsPivot[[#This Row],[Total Fare]]+FlightsPivot[[#This Row],[10% tax ]]</f>
        <v>54903.75</v>
      </c>
      <c r="K5769" s="4">
        <v>8</v>
      </c>
      <c r="L5769" s="4">
        <v>2014</v>
      </c>
      <c r="M5769" t="str">
        <f>INDEX(RoutesPivot[DepAirport],MATCH($C5769,RoutesPivot[[RouteID]:[RouteID]],0))</f>
        <v>ORD</v>
      </c>
      <c r="N5769" t="str">
        <f>INDEX(RoutesPivot[AirportID],MATCH($C5769,RoutesPivot[[RouteID]:[RouteID]],0))</f>
        <v>LAS</v>
      </c>
      <c r="O5769">
        <f>INDEX(RoutesPivot[Distance],MATCH($C5769,RoutesPivot[[RouteID]:[RouteID]],0))</f>
        <v>1100</v>
      </c>
      <c r="P5769">
        <f>INDEX(RoutesPivot[ListPrice],MATCH($C5769,RoutesPivot[[RouteID]:[RouteID]],0))</f>
        <v>275</v>
      </c>
      <c r="Q5769" t="str">
        <f>INDEX(AirportPivot[AirportName],MATCH($N5769,AirportPivot[[AirportID]:[AirportID]],0))</f>
        <v>McCarran International</v>
      </c>
      <c r="R5769">
        <f>INDEX(AirportPivot[Gates (number of available)],MATCH($N5769,AirportPivot[[AirportID]:[AirportID]],0))</f>
        <v>68</v>
      </c>
    </row>
    <row r="5770" spans="1:18" x14ac:dyDescent="0.25">
      <c r="A5770" s="3" t="s">
        <v>5802</v>
      </c>
      <c r="B5770" s="12">
        <v>42336</v>
      </c>
      <c r="C5770" s="4" t="s">
        <v>40</v>
      </c>
      <c r="D5770" s="4">
        <v>4.0999999999999996</v>
      </c>
      <c r="E5770" s="4">
        <v>145</v>
      </c>
      <c r="F5770" s="5">
        <v>0.41666666666666669</v>
      </c>
      <c r="G5770" s="6">
        <v>172.5</v>
      </c>
      <c r="H5770" s="7">
        <v>31912.5</v>
      </c>
      <c r="I5770" s="7">
        <f>FlightsPivot[[#This Row],[Total Fare]]*10%</f>
        <v>3191.25</v>
      </c>
      <c r="J5770" s="7">
        <f>FlightsPivot[[#This Row],[Total Fare]]+FlightsPivot[[#This Row],[10% tax ]]</f>
        <v>35103.75</v>
      </c>
      <c r="K5770" s="4">
        <v>11</v>
      </c>
      <c r="L5770" s="4">
        <v>2015</v>
      </c>
      <c r="M5770" t="str">
        <f>INDEX(RoutesPivot[DepAirport],MATCH($C5770,RoutesPivot[[RouteID]:[RouteID]],0))</f>
        <v>ORD</v>
      </c>
      <c r="N5770" t="str">
        <f>INDEX(RoutesPivot[AirportID],MATCH($C5770,RoutesPivot[[RouteID]:[RouteID]],0))</f>
        <v>MSP</v>
      </c>
      <c r="O5770">
        <f>INDEX(RoutesPivot[Distance],MATCH($C5770,RoutesPivot[[RouteID]:[RouteID]],0))</f>
        <v>300</v>
      </c>
      <c r="P5770">
        <f>INDEX(RoutesPivot[ListPrice],MATCH($C5770,RoutesPivot[[RouteID]:[RouteID]],0))</f>
        <v>115</v>
      </c>
      <c r="Q5770" t="str">
        <f>INDEX(AirportPivot[AirportName],MATCH($N5770,AirportPivot[[AirportID]:[AirportID]],0))</f>
        <v>Minneapolis-St Paul International/Wold-Chamberlain</v>
      </c>
      <c r="R5770">
        <f>INDEX(AirportPivot[Gates (number of available)],MATCH($N5770,AirportPivot[[AirportID]:[AirportID]],0))</f>
        <v>65</v>
      </c>
    </row>
    <row r="5771" spans="1:18" x14ac:dyDescent="0.25">
      <c r="A5771" s="3" t="s">
        <v>5803</v>
      </c>
      <c r="B5771" s="12">
        <v>42251</v>
      </c>
      <c r="C5771" s="4" t="s">
        <v>80</v>
      </c>
      <c r="D5771" s="4">
        <v>1.3</v>
      </c>
      <c r="E5771" s="4">
        <v>124</v>
      </c>
      <c r="F5771" s="5">
        <v>0.35416666666666669</v>
      </c>
      <c r="G5771" s="6">
        <v>300</v>
      </c>
      <c r="H5771" s="7">
        <v>55500</v>
      </c>
      <c r="I5771" s="7">
        <f>FlightsPivot[[#This Row],[Total Fare]]*10%</f>
        <v>5550</v>
      </c>
      <c r="J5771" s="7">
        <f>FlightsPivot[[#This Row],[Total Fare]]+FlightsPivot[[#This Row],[10% tax ]]</f>
        <v>61050</v>
      </c>
      <c r="K5771" s="4">
        <v>9</v>
      </c>
      <c r="L5771" s="4">
        <v>2015</v>
      </c>
      <c r="M5771" t="str">
        <f>INDEX(RoutesPivot[DepAirport],MATCH($C5771,RoutesPivot[[RouteID]:[RouteID]],0))</f>
        <v>ORD</v>
      </c>
      <c r="N5771" t="str">
        <f>INDEX(RoutesPivot[AirportID],MATCH($C5771,RoutesPivot[[RouteID]:[RouteID]],0))</f>
        <v>MIA</v>
      </c>
      <c r="O5771">
        <f>INDEX(RoutesPivot[Distance],MATCH($C5771,RoutesPivot[[RouteID]:[RouteID]],0))</f>
        <v>1000</v>
      </c>
      <c r="P5771">
        <f>INDEX(RoutesPivot[ListPrice],MATCH($C5771,RoutesPivot[[RouteID]:[RouteID]],0))</f>
        <v>300</v>
      </c>
      <c r="Q5771" t="str">
        <f>INDEX(AirportPivot[AirportName],MATCH($N5771,AirportPivot[[AirportID]:[AirportID]],0))</f>
        <v>Miami International</v>
      </c>
      <c r="R5771">
        <f>INDEX(AirportPivot[Gates (number of available)],MATCH($N5771,AirportPivot[[AirportID]:[AirportID]],0))</f>
        <v>80</v>
      </c>
    </row>
    <row r="5772" spans="1:18" x14ac:dyDescent="0.25">
      <c r="A5772" s="3" t="s">
        <v>5804</v>
      </c>
      <c r="B5772" s="12">
        <v>41862</v>
      </c>
      <c r="C5772" s="4" t="s">
        <v>86</v>
      </c>
      <c r="D5772" s="4">
        <v>1.8</v>
      </c>
      <c r="E5772" s="4">
        <v>41</v>
      </c>
      <c r="F5772" s="5">
        <v>0.47916666666666669</v>
      </c>
      <c r="G5772" s="6">
        <v>126.5</v>
      </c>
      <c r="H5772" s="7">
        <v>20872.5</v>
      </c>
      <c r="I5772" s="7">
        <f>FlightsPivot[[#This Row],[Total Fare]]*10%</f>
        <v>2087.25</v>
      </c>
      <c r="J5772" s="7">
        <f>FlightsPivot[[#This Row],[Total Fare]]+FlightsPivot[[#This Row],[10% tax ]]</f>
        <v>22959.75</v>
      </c>
      <c r="K5772" s="4">
        <v>8</v>
      </c>
      <c r="L5772" s="4">
        <v>2014</v>
      </c>
      <c r="M5772" t="str">
        <f>INDEX(RoutesPivot[DepAirport],MATCH($C5772,RoutesPivot[[RouteID]:[RouteID]],0))</f>
        <v>ORD</v>
      </c>
      <c r="N5772" t="str">
        <f>INDEX(RoutesPivot[AirportID],MATCH($C5772,RoutesPivot[[RouteID]:[RouteID]],0))</f>
        <v>DTW</v>
      </c>
      <c r="O5772">
        <f>INDEX(RoutesPivot[Distance],MATCH($C5772,RoutesPivot[[RouteID]:[RouteID]],0))</f>
        <v>200</v>
      </c>
      <c r="P5772">
        <f>INDEX(RoutesPivot[ListPrice],MATCH($C5772,RoutesPivot[[RouteID]:[RouteID]],0))</f>
        <v>115</v>
      </c>
      <c r="Q5772" t="str">
        <f>INDEX(AirportPivot[AirportName],MATCH($N5772,AirportPivot[[AirportID]:[AirportID]],0))</f>
        <v>Detroit Metropolitan Wayne County</v>
      </c>
      <c r="R5772">
        <f>INDEX(AirportPivot[Gates (number of available)],MATCH($N5772,AirportPivot[[AirportID]:[AirportID]],0))</f>
        <v>60</v>
      </c>
    </row>
    <row r="5773" spans="1:18" x14ac:dyDescent="0.25">
      <c r="A5773" s="3" t="s">
        <v>5805</v>
      </c>
      <c r="B5773" s="12">
        <v>41659</v>
      </c>
      <c r="C5773" s="4" t="s">
        <v>13</v>
      </c>
      <c r="D5773" s="4">
        <v>2.9</v>
      </c>
      <c r="E5773" s="4">
        <v>19</v>
      </c>
      <c r="F5773" s="5">
        <v>0.29166666666666669</v>
      </c>
      <c r="G5773" s="6">
        <v>250</v>
      </c>
      <c r="H5773" s="7">
        <v>46250</v>
      </c>
      <c r="I5773" s="7">
        <f>FlightsPivot[[#This Row],[Total Fare]]*10%</f>
        <v>4625</v>
      </c>
      <c r="J5773" s="7">
        <f>FlightsPivot[[#This Row],[Total Fare]]+FlightsPivot[[#This Row],[10% tax ]]</f>
        <v>50875</v>
      </c>
      <c r="K5773" s="4">
        <v>1</v>
      </c>
      <c r="L5773" s="4">
        <v>2014</v>
      </c>
      <c r="M5773" t="str">
        <f>INDEX(RoutesPivot[DepAirport],MATCH($C5773,RoutesPivot[[RouteID]:[RouteID]],0))</f>
        <v>ORD</v>
      </c>
      <c r="N5773" t="str">
        <f>INDEX(RoutesPivot[AirportID],MATCH($C5773,RoutesPivot[[RouteID]:[RouteID]],0))</f>
        <v>JFK</v>
      </c>
      <c r="O5773">
        <f>INDEX(RoutesPivot[Distance],MATCH($C5773,RoutesPivot[[RouteID]:[RouteID]],0))</f>
        <v>619</v>
      </c>
      <c r="P5773">
        <f>INDEX(RoutesPivot[ListPrice],MATCH($C5773,RoutesPivot[[RouteID]:[RouteID]],0))</f>
        <v>250</v>
      </c>
      <c r="Q5773" t="str">
        <f>INDEX(AirportPivot[AirportName],MATCH($N5773,AirportPivot[[AirportID]:[AirportID]],0))</f>
        <v>John F Kennedy International</v>
      </c>
      <c r="R5773">
        <f>INDEX(AirportPivot[Gates (number of available)],MATCH($N5773,AirportPivot[[AirportID]:[AirportID]],0))</f>
        <v>120</v>
      </c>
    </row>
    <row r="5774" spans="1:18" x14ac:dyDescent="0.25">
      <c r="A5774" s="3" t="s">
        <v>5806</v>
      </c>
      <c r="B5774" s="12">
        <v>42161</v>
      </c>
      <c r="C5774" s="4" t="s">
        <v>13</v>
      </c>
      <c r="D5774" s="4">
        <v>2.8</v>
      </c>
      <c r="E5774" s="4">
        <v>71</v>
      </c>
      <c r="F5774" s="5">
        <v>0.5</v>
      </c>
      <c r="G5774" s="6">
        <v>275</v>
      </c>
      <c r="H5774" s="7">
        <v>49775</v>
      </c>
      <c r="I5774" s="7">
        <f>FlightsPivot[[#This Row],[Total Fare]]*10%</f>
        <v>4977.5</v>
      </c>
      <c r="J5774" s="7">
        <f>FlightsPivot[[#This Row],[Total Fare]]+FlightsPivot[[#This Row],[10% tax ]]</f>
        <v>54752.5</v>
      </c>
      <c r="K5774" s="4">
        <v>6</v>
      </c>
      <c r="L5774" s="4">
        <v>2015</v>
      </c>
      <c r="M5774" t="str">
        <f>INDEX(RoutesPivot[DepAirport],MATCH($C5774,RoutesPivot[[RouteID]:[RouteID]],0))</f>
        <v>ORD</v>
      </c>
      <c r="N5774" t="str">
        <f>INDEX(RoutesPivot[AirportID],MATCH($C5774,RoutesPivot[[RouteID]:[RouteID]],0))</f>
        <v>JFK</v>
      </c>
      <c r="O5774">
        <f>INDEX(RoutesPivot[Distance],MATCH($C5774,RoutesPivot[[RouteID]:[RouteID]],0))</f>
        <v>619</v>
      </c>
      <c r="P5774">
        <f>INDEX(RoutesPivot[ListPrice],MATCH($C5774,RoutesPivot[[RouteID]:[RouteID]],0))</f>
        <v>250</v>
      </c>
      <c r="Q5774" t="str">
        <f>INDEX(AirportPivot[AirportName],MATCH($N5774,AirportPivot[[AirportID]:[AirportID]],0))</f>
        <v>John F Kennedy International</v>
      </c>
      <c r="R5774">
        <f>INDEX(AirportPivot[Gates (number of available)],MATCH($N5774,AirportPivot[[AirportID]:[AirportID]],0))</f>
        <v>120</v>
      </c>
    </row>
    <row r="5775" spans="1:18" x14ac:dyDescent="0.25">
      <c r="A5775" s="3" t="s">
        <v>5807</v>
      </c>
      <c r="B5775" s="12">
        <v>41833</v>
      </c>
      <c r="C5775" s="4" t="s">
        <v>80</v>
      </c>
      <c r="D5775" s="4">
        <v>1.8</v>
      </c>
      <c r="E5775" s="4">
        <v>155</v>
      </c>
      <c r="F5775" s="5">
        <v>0.75</v>
      </c>
      <c r="G5775" s="6">
        <v>330</v>
      </c>
      <c r="H5775" s="7">
        <v>54450</v>
      </c>
      <c r="I5775" s="7">
        <f>FlightsPivot[[#This Row],[Total Fare]]*10%</f>
        <v>5445</v>
      </c>
      <c r="J5775" s="7">
        <f>FlightsPivot[[#This Row],[Total Fare]]+FlightsPivot[[#This Row],[10% tax ]]</f>
        <v>59895</v>
      </c>
      <c r="K5775" s="4">
        <v>7</v>
      </c>
      <c r="L5775" s="4">
        <v>2014</v>
      </c>
      <c r="M5775" t="str">
        <f>INDEX(RoutesPivot[DepAirport],MATCH($C5775,RoutesPivot[[RouteID]:[RouteID]],0))</f>
        <v>ORD</v>
      </c>
      <c r="N5775" t="str">
        <f>INDEX(RoutesPivot[AirportID],MATCH($C5775,RoutesPivot[[RouteID]:[RouteID]],0))</f>
        <v>MIA</v>
      </c>
      <c r="O5775">
        <f>INDEX(RoutesPivot[Distance],MATCH($C5775,RoutesPivot[[RouteID]:[RouteID]],0))</f>
        <v>1000</v>
      </c>
      <c r="P5775">
        <f>INDEX(RoutesPivot[ListPrice],MATCH($C5775,RoutesPivot[[RouteID]:[RouteID]],0))</f>
        <v>300</v>
      </c>
      <c r="Q5775" t="str">
        <f>INDEX(AirportPivot[AirportName],MATCH($N5775,AirportPivot[[AirportID]:[AirportID]],0))</f>
        <v>Miami International</v>
      </c>
      <c r="R5775">
        <f>INDEX(AirportPivot[Gates (number of available)],MATCH($N5775,AirportPivot[[AirportID]:[AirportID]],0))</f>
        <v>80</v>
      </c>
    </row>
    <row r="5776" spans="1:18" x14ac:dyDescent="0.25">
      <c r="A5776" s="3" t="s">
        <v>5808</v>
      </c>
      <c r="B5776" s="12">
        <v>42231</v>
      </c>
      <c r="C5776" s="4" t="s">
        <v>23</v>
      </c>
      <c r="D5776" s="4">
        <v>3.1</v>
      </c>
      <c r="E5776" s="4">
        <v>149</v>
      </c>
      <c r="F5776" s="5">
        <v>0.58333333333333337</v>
      </c>
      <c r="G5776" s="6">
        <v>330</v>
      </c>
      <c r="H5776" s="7">
        <v>61050</v>
      </c>
      <c r="I5776" s="7">
        <f>FlightsPivot[[#This Row],[Total Fare]]*10%</f>
        <v>6105</v>
      </c>
      <c r="J5776" s="7">
        <f>FlightsPivot[[#This Row],[Total Fare]]+FlightsPivot[[#This Row],[10% tax ]]</f>
        <v>67155</v>
      </c>
      <c r="K5776" s="4">
        <v>8</v>
      </c>
      <c r="L5776" s="4">
        <v>2015</v>
      </c>
      <c r="M5776" t="str">
        <f>INDEX(RoutesPivot[DepAirport],MATCH($C5776,RoutesPivot[[RouteID]:[RouteID]],0))</f>
        <v>ORD</v>
      </c>
      <c r="N5776" t="str">
        <f>INDEX(RoutesPivot[AirportID],MATCH($C5776,RoutesPivot[[RouteID]:[RouteID]],0))</f>
        <v>DEN</v>
      </c>
      <c r="O5776">
        <f>INDEX(RoutesPivot[Distance],MATCH($C5776,RoutesPivot[[RouteID]:[RouteID]],0))</f>
        <v>800</v>
      </c>
      <c r="P5776">
        <f>INDEX(RoutesPivot[ListPrice],MATCH($C5776,RoutesPivot[[RouteID]:[RouteID]],0))</f>
        <v>300</v>
      </c>
      <c r="Q5776" t="str">
        <f>INDEX(AirportPivot[AirportName],MATCH($N5776,AirportPivot[[AirportID]:[AirportID]],0))</f>
        <v>Denver International</v>
      </c>
      <c r="R5776">
        <f>INDEX(AirportPivot[Gates (number of available)],MATCH($N5776,AirportPivot[[AirportID]:[AirportID]],0))</f>
        <v>75</v>
      </c>
    </row>
    <row r="5777" spans="1:18" x14ac:dyDescent="0.25">
      <c r="A5777" s="3" t="s">
        <v>5809</v>
      </c>
      <c r="B5777" s="12">
        <v>42238</v>
      </c>
      <c r="C5777" s="4" t="s">
        <v>25</v>
      </c>
      <c r="D5777" s="4">
        <v>1.9</v>
      </c>
      <c r="E5777" s="4">
        <v>169</v>
      </c>
      <c r="F5777" s="5">
        <v>0.64583333333333337</v>
      </c>
      <c r="G5777" s="6">
        <v>220</v>
      </c>
      <c r="H5777" s="7">
        <v>36300</v>
      </c>
      <c r="I5777" s="7">
        <f>FlightsPivot[[#This Row],[Total Fare]]*10%</f>
        <v>3630</v>
      </c>
      <c r="J5777" s="7">
        <f>FlightsPivot[[#This Row],[Total Fare]]+FlightsPivot[[#This Row],[10% tax ]]</f>
        <v>39930</v>
      </c>
      <c r="K5777" s="4">
        <v>8</v>
      </c>
      <c r="L5777" s="4">
        <v>2015</v>
      </c>
      <c r="M5777" t="str">
        <f>INDEX(RoutesPivot[DepAirport],MATCH($C5777,RoutesPivot[[RouteID]:[RouteID]],0))</f>
        <v>ORD</v>
      </c>
      <c r="N5777" t="str">
        <f>INDEX(RoutesPivot[AirportID],MATCH($C5777,RoutesPivot[[RouteID]:[RouteID]],0))</f>
        <v>DFW</v>
      </c>
      <c r="O5777">
        <f>INDEX(RoutesPivot[Distance],MATCH($C5777,RoutesPivot[[RouteID]:[RouteID]],0))</f>
        <v>700</v>
      </c>
      <c r="P5777">
        <f>INDEX(RoutesPivot[ListPrice],MATCH($C5777,RoutesPivot[[RouteID]:[RouteID]],0))</f>
        <v>200</v>
      </c>
      <c r="Q5777" t="str">
        <f>INDEX(AirportPivot[AirportName],MATCH($N5777,AirportPivot[[AirportID]:[AirportID]],0))</f>
        <v>Dallas/Fort Worth International</v>
      </c>
      <c r="R5777">
        <f>INDEX(AirportPivot[Gates (number of available)],MATCH($N5777,AirportPivot[[AirportID]:[AirportID]],0))</f>
        <v>130</v>
      </c>
    </row>
    <row r="5778" spans="1:18" x14ac:dyDescent="0.25">
      <c r="A5778" s="3" t="s">
        <v>5810</v>
      </c>
      <c r="B5778" s="12">
        <v>41734</v>
      </c>
      <c r="C5778" s="4" t="s">
        <v>21</v>
      </c>
      <c r="D5778" s="4">
        <v>1.1000000000000001</v>
      </c>
      <c r="E5778" s="4">
        <v>140</v>
      </c>
      <c r="F5778" s="5">
        <v>0.75</v>
      </c>
      <c r="G5778" s="6">
        <v>125</v>
      </c>
      <c r="H5778" s="7">
        <v>23125</v>
      </c>
      <c r="I5778" s="7">
        <f>FlightsPivot[[#This Row],[Total Fare]]*10%</f>
        <v>2312.5</v>
      </c>
      <c r="J5778" s="7">
        <f>FlightsPivot[[#This Row],[Total Fare]]+FlightsPivot[[#This Row],[10% tax ]]</f>
        <v>25437.5</v>
      </c>
      <c r="K5778" s="4">
        <v>4</v>
      </c>
      <c r="L5778" s="4">
        <v>2014</v>
      </c>
      <c r="M5778" t="str">
        <f>INDEX(RoutesPivot[DepAirport],MATCH($C5778,RoutesPivot[[RouteID]:[RouteID]],0))</f>
        <v>ORD</v>
      </c>
      <c r="N5778" t="str">
        <f>INDEX(RoutesPivot[AirportID],MATCH($C5778,RoutesPivot[[RouteID]:[RouteID]],0))</f>
        <v>CLT</v>
      </c>
      <c r="O5778">
        <f>INDEX(RoutesPivot[Distance],MATCH($C5778,RoutesPivot[[RouteID]:[RouteID]],0))</f>
        <v>700</v>
      </c>
      <c r="P5778">
        <f>INDEX(RoutesPivot[ListPrice],MATCH($C5778,RoutesPivot[[RouteID]:[RouteID]],0))</f>
        <v>125</v>
      </c>
      <c r="Q5778" t="str">
        <f>INDEX(AirportPivot[AirportName],MATCH($N5778,AirportPivot[[AirportID]:[AirportID]],0))</f>
        <v>Charlotte/Douglas International</v>
      </c>
      <c r="R5778">
        <f>INDEX(AirportPivot[Gates (number of available)],MATCH($N5778,AirportPivot[[AirportID]:[AirportID]],0))</f>
        <v>65</v>
      </c>
    </row>
    <row r="5779" spans="1:18" x14ac:dyDescent="0.25">
      <c r="A5779" s="3" t="s">
        <v>5811</v>
      </c>
      <c r="B5779" s="12">
        <v>42253</v>
      </c>
      <c r="C5779" s="4" t="s">
        <v>25</v>
      </c>
      <c r="D5779" s="4">
        <v>2.2999999999999998</v>
      </c>
      <c r="E5779" s="4">
        <v>61</v>
      </c>
      <c r="F5779" s="5">
        <v>0.75</v>
      </c>
      <c r="G5779" s="6">
        <v>200</v>
      </c>
      <c r="H5779" s="7">
        <v>33000</v>
      </c>
      <c r="I5779" s="7">
        <f>FlightsPivot[[#This Row],[Total Fare]]*10%</f>
        <v>3300</v>
      </c>
      <c r="J5779" s="7">
        <f>FlightsPivot[[#This Row],[Total Fare]]+FlightsPivot[[#This Row],[10% tax ]]</f>
        <v>36300</v>
      </c>
      <c r="K5779" s="4">
        <v>9</v>
      </c>
      <c r="L5779" s="4">
        <v>2015</v>
      </c>
      <c r="M5779" t="str">
        <f>INDEX(RoutesPivot[DepAirport],MATCH($C5779,RoutesPivot[[RouteID]:[RouteID]],0))</f>
        <v>ORD</v>
      </c>
      <c r="N5779" t="str">
        <f>INDEX(RoutesPivot[AirportID],MATCH($C5779,RoutesPivot[[RouteID]:[RouteID]],0))</f>
        <v>DFW</v>
      </c>
      <c r="O5779">
        <f>INDEX(RoutesPivot[Distance],MATCH($C5779,RoutesPivot[[RouteID]:[RouteID]],0))</f>
        <v>700</v>
      </c>
      <c r="P5779">
        <f>INDEX(RoutesPivot[ListPrice],MATCH($C5779,RoutesPivot[[RouteID]:[RouteID]],0))</f>
        <v>200</v>
      </c>
      <c r="Q5779" t="str">
        <f>INDEX(AirportPivot[AirportName],MATCH($N5779,AirportPivot[[AirportID]:[AirportID]],0))</f>
        <v>Dallas/Fort Worth International</v>
      </c>
      <c r="R5779">
        <f>INDEX(AirportPivot[Gates (number of available)],MATCH($N5779,AirportPivot[[AirportID]:[AirportID]],0))</f>
        <v>130</v>
      </c>
    </row>
    <row r="5780" spans="1:18" x14ac:dyDescent="0.25">
      <c r="A5780" s="3" t="s">
        <v>5812</v>
      </c>
      <c r="B5780" s="12">
        <v>41722</v>
      </c>
      <c r="C5780" s="4" t="s">
        <v>37</v>
      </c>
      <c r="D5780" s="4">
        <v>1.6</v>
      </c>
      <c r="E5780" s="4">
        <v>31</v>
      </c>
      <c r="F5780" s="5">
        <v>0.3125</v>
      </c>
      <c r="G5780" s="6">
        <v>350</v>
      </c>
      <c r="H5780" s="7">
        <v>64750</v>
      </c>
      <c r="I5780" s="7">
        <f>FlightsPivot[[#This Row],[Total Fare]]*10%</f>
        <v>6475</v>
      </c>
      <c r="J5780" s="7">
        <f>FlightsPivot[[#This Row],[Total Fare]]+FlightsPivot[[#This Row],[10% tax ]]</f>
        <v>71225</v>
      </c>
      <c r="K5780" s="4">
        <v>3</v>
      </c>
      <c r="L5780" s="4">
        <v>2014</v>
      </c>
      <c r="M5780" t="str">
        <f>INDEX(RoutesPivot[DepAirport],MATCH($C5780,RoutesPivot[[RouteID]:[RouteID]],0))</f>
        <v>ORD</v>
      </c>
      <c r="N5780" t="str">
        <f>INDEX(RoutesPivot[AirportID],MATCH($C5780,RoutesPivot[[RouteID]:[RouteID]],0))</f>
        <v>SEA</v>
      </c>
      <c r="O5780">
        <f>INDEX(RoutesPivot[Distance],MATCH($C5780,RoutesPivot[[RouteID]:[RouteID]],0))</f>
        <v>1500</v>
      </c>
      <c r="P5780">
        <f>INDEX(RoutesPivot[ListPrice],MATCH($C5780,RoutesPivot[[RouteID]:[RouteID]],0))</f>
        <v>350</v>
      </c>
      <c r="Q5780" t="str">
        <f>INDEX(AirportPivot[AirportName],MATCH($N5780,AirportPivot[[AirportID]:[AirportID]],0))</f>
        <v>Seattle-Tacoma International</v>
      </c>
      <c r="R5780">
        <f>INDEX(AirportPivot[Gates (number of available)],MATCH($N5780,AirportPivot[[AirportID]:[AirportID]],0))</f>
        <v>58</v>
      </c>
    </row>
    <row r="5781" spans="1:18" x14ac:dyDescent="0.25">
      <c r="A5781" s="3" t="s">
        <v>5813</v>
      </c>
      <c r="B5781" s="12">
        <v>41881</v>
      </c>
      <c r="C5781" s="4" t="s">
        <v>53</v>
      </c>
      <c r="D5781" s="4">
        <v>2.8</v>
      </c>
      <c r="E5781" s="4">
        <v>130</v>
      </c>
      <c r="F5781" s="5">
        <v>0.70833333333333337</v>
      </c>
      <c r="G5781" s="6">
        <v>330</v>
      </c>
      <c r="H5781" s="7">
        <v>61050</v>
      </c>
      <c r="I5781" s="7">
        <f>FlightsPivot[[#This Row],[Total Fare]]*10%</f>
        <v>6105</v>
      </c>
      <c r="J5781" s="7">
        <f>FlightsPivot[[#This Row],[Total Fare]]+FlightsPivot[[#This Row],[10% tax ]]</f>
        <v>67155</v>
      </c>
      <c r="K5781" s="4">
        <v>8</v>
      </c>
      <c r="L5781" s="4">
        <v>2014</v>
      </c>
      <c r="M5781" t="str">
        <f>INDEX(RoutesPivot[DepAirport],MATCH($C5781,RoutesPivot[[RouteID]:[RouteID]],0))</f>
        <v>ORD</v>
      </c>
      <c r="N5781" t="str">
        <f>INDEX(RoutesPivot[AirportID],MATCH($C5781,RoutesPivot[[RouteID]:[RouteID]],0))</f>
        <v>FLL</v>
      </c>
      <c r="O5781">
        <f>INDEX(RoutesPivot[Distance],MATCH($C5781,RoutesPivot[[RouteID]:[RouteID]],0))</f>
        <v>940</v>
      </c>
      <c r="P5781">
        <f>INDEX(RoutesPivot[ListPrice],MATCH($C5781,RoutesPivot[[RouteID]:[RouteID]],0))</f>
        <v>300</v>
      </c>
      <c r="Q5781" t="str">
        <f>INDEX(AirportPivot[AirportName],MATCH($N5781,AirportPivot[[AirportID]:[AirportID]],0))</f>
        <v>Fort Lauderdale/Hollywood International</v>
      </c>
      <c r="R5781">
        <f>INDEX(AirportPivot[Gates (number of available)],MATCH($N5781,AirportPivot[[AirportID]:[AirportID]],0))</f>
        <v>55</v>
      </c>
    </row>
    <row r="5782" spans="1:18" x14ac:dyDescent="0.25">
      <c r="A5782" s="3" t="s">
        <v>5814</v>
      </c>
      <c r="B5782" s="12">
        <v>42334</v>
      </c>
      <c r="C5782" s="4" t="s">
        <v>15</v>
      </c>
      <c r="D5782" s="4">
        <v>5.0999999999999996</v>
      </c>
      <c r="E5782" s="4">
        <v>52</v>
      </c>
      <c r="F5782" s="5">
        <v>0.79166666666666663</v>
      </c>
      <c r="G5782" s="6">
        <v>337.5</v>
      </c>
      <c r="H5782" s="7">
        <v>55687.5</v>
      </c>
      <c r="I5782" s="7">
        <f>FlightsPivot[[#This Row],[Total Fare]]*10%</f>
        <v>5568.75</v>
      </c>
      <c r="J5782" s="7">
        <f>FlightsPivot[[#This Row],[Total Fare]]+FlightsPivot[[#This Row],[10% tax ]]</f>
        <v>61256.25</v>
      </c>
      <c r="K5782" s="4">
        <v>11</v>
      </c>
      <c r="L5782" s="4">
        <v>2015</v>
      </c>
      <c r="M5782" t="str">
        <f>INDEX(RoutesPivot[DepAirport],MATCH($C5782,RoutesPivot[[RouteID]:[RouteID]],0))</f>
        <v>ORD</v>
      </c>
      <c r="N5782" t="str">
        <f>INDEX(RoutesPivot[AirportID],MATCH($C5782,RoutesPivot[[RouteID]:[RouteID]],0))</f>
        <v>EWR</v>
      </c>
      <c r="O5782">
        <f>INDEX(RoutesPivot[Distance],MATCH($C5782,RoutesPivot[[RouteID]:[RouteID]],0))</f>
        <v>600</v>
      </c>
      <c r="P5782">
        <f>INDEX(RoutesPivot[ListPrice],MATCH($C5782,RoutesPivot[[RouteID]:[RouteID]],0))</f>
        <v>225</v>
      </c>
      <c r="Q5782" t="str">
        <f>INDEX(AirportPivot[AirportName],MATCH($N5782,AirportPivot[[AirportID]:[AirportID]],0))</f>
        <v>Newark Liberty International</v>
      </c>
      <c r="R5782">
        <f>INDEX(AirportPivot[Gates (number of available)],MATCH($N5782,AirportPivot[[AirportID]:[AirportID]],0))</f>
        <v>82</v>
      </c>
    </row>
    <row r="5783" spans="1:18" x14ac:dyDescent="0.25">
      <c r="A5783" s="3" t="s">
        <v>5815</v>
      </c>
      <c r="B5783" s="12">
        <v>42237</v>
      </c>
      <c r="C5783" s="4" t="s">
        <v>80</v>
      </c>
      <c r="D5783" s="4">
        <v>3.1</v>
      </c>
      <c r="E5783" s="4">
        <v>172</v>
      </c>
      <c r="F5783" s="5">
        <v>0.8125</v>
      </c>
      <c r="G5783" s="6">
        <v>330</v>
      </c>
      <c r="H5783" s="7">
        <v>54450</v>
      </c>
      <c r="I5783" s="7">
        <f>FlightsPivot[[#This Row],[Total Fare]]*10%</f>
        <v>5445</v>
      </c>
      <c r="J5783" s="7">
        <f>FlightsPivot[[#This Row],[Total Fare]]+FlightsPivot[[#This Row],[10% tax ]]</f>
        <v>59895</v>
      </c>
      <c r="K5783" s="4">
        <v>8</v>
      </c>
      <c r="L5783" s="4">
        <v>2015</v>
      </c>
      <c r="M5783" t="str">
        <f>INDEX(RoutesPivot[DepAirport],MATCH($C5783,RoutesPivot[[RouteID]:[RouteID]],0))</f>
        <v>ORD</v>
      </c>
      <c r="N5783" t="str">
        <f>INDEX(RoutesPivot[AirportID],MATCH($C5783,RoutesPivot[[RouteID]:[RouteID]],0))</f>
        <v>MIA</v>
      </c>
      <c r="O5783">
        <f>INDEX(RoutesPivot[Distance],MATCH($C5783,RoutesPivot[[RouteID]:[RouteID]],0))</f>
        <v>1000</v>
      </c>
      <c r="P5783">
        <f>INDEX(RoutesPivot[ListPrice],MATCH($C5783,RoutesPivot[[RouteID]:[RouteID]],0))</f>
        <v>300</v>
      </c>
      <c r="Q5783" t="str">
        <f>INDEX(AirportPivot[AirportName],MATCH($N5783,AirportPivot[[AirportID]:[AirportID]],0))</f>
        <v>Miami International</v>
      </c>
      <c r="R5783">
        <f>INDEX(AirportPivot[Gates (number of available)],MATCH($N5783,AirportPivot[[AirportID]:[AirportID]],0))</f>
        <v>80</v>
      </c>
    </row>
    <row r="5784" spans="1:18" x14ac:dyDescent="0.25">
      <c r="A5784" s="3" t="s">
        <v>5816</v>
      </c>
      <c r="B5784" s="12">
        <v>42021</v>
      </c>
      <c r="C5784" s="4" t="s">
        <v>98</v>
      </c>
      <c r="D5784" s="4">
        <v>1.6</v>
      </c>
      <c r="E5784" s="4">
        <v>53</v>
      </c>
      <c r="F5784" s="5">
        <v>0.625</v>
      </c>
      <c r="G5784" s="6">
        <v>275</v>
      </c>
      <c r="H5784" s="7">
        <v>45375</v>
      </c>
      <c r="I5784" s="7">
        <f>FlightsPivot[[#This Row],[Total Fare]]*10%</f>
        <v>4537.5</v>
      </c>
      <c r="J5784" s="7">
        <f>FlightsPivot[[#This Row],[Total Fare]]+FlightsPivot[[#This Row],[10% tax ]]</f>
        <v>49912.5</v>
      </c>
      <c r="K5784" s="4">
        <v>1</v>
      </c>
      <c r="L5784" s="4">
        <v>2015</v>
      </c>
      <c r="M5784" t="str">
        <f>INDEX(RoutesPivot[DepAirport],MATCH($C5784,RoutesPivot[[RouteID]:[RouteID]],0))</f>
        <v>ORD</v>
      </c>
      <c r="N5784" t="str">
        <f>INDEX(RoutesPivot[AirportID],MATCH($C5784,RoutesPivot[[RouteID]:[RouteID]],0))</f>
        <v>PHL</v>
      </c>
      <c r="O5784">
        <f>INDEX(RoutesPivot[Distance],MATCH($C5784,RoutesPivot[[RouteID]:[RouteID]],0))</f>
        <v>580</v>
      </c>
      <c r="P5784">
        <f>INDEX(RoutesPivot[ListPrice],MATCH($C5784,RoutesPivot[[RouteID]:[RouteID]],0))</f>
        <v>275</v>
      </c>
      <c r="Q5784" t="str">
        <f>INDEX(AirportPivot[AirportName],MATCH($N5784,AirportPivot[[AirportID]:[AirportID]],0))</f>
        <v>Philadelphia International</v>
      </c>
      <c r="R5784">
        <f>INDEX(AirportPivot[Gates (number of available)],MATCH($N5784,AirportPivot[[AirportID]:[AirportID]],0))</f>
        <v>89</v>
      </c>
    </row>
    <row r="5785" spans="1:18" x14ac:dyDescent="0.25">
      <c r="A5785" s="3" t="s">
        <v>5817</v>
      </c>
      <c r="B5785" s="12">
        <v>42214</v>
      </c>
      <c r="C5785" s="4" t="s">
        <v>13</v>
      </c>
      <c r="D5785" s="4">
        <v>1.6</v>
      </c>
      <c r="E5785" s="4">
        <v>183</v>
      </c>
      <c r="F5785" s="5">
        <v>0.75</v>
      </c>
      <c r="G5785" s="6">
        <v>275</v>
      </c>
      <c r="H5785" s="7">
        <v>45375</v>
      </c>
      <c r="I5785" s="7">
        <f>FlightsPivot[[#This Row],[Total Fare]]*10%</f>
        <v>4537.5</v>
      </c>
      <c r="J5785" s="7">
        <f>FlightsPivot[[#This Row],[Total Fare]]+FlightsPivot[[#This Row],[10% tax ]]</f>
        <v>49912.5</v>
      </c>
      <c r="K5785" s="4">
        <v>7</v>
      </c>
      <c r="L5785" s="4">
        <v>2015</v>
      </c>
      <c r="M5785" t="str">
        <f>INDEX(RoutesPivot[DepAirport],MATCH($C5785,RoutesPivot[[RouteID]:[RouteID]],0))</f>
        <v>ORD</v>
      </c>
      <c r="N5785" t="str">
        <f>INDEX(RoutesPivot[AirportID],MATCH($C5785,RoutesPivot[[RouteID]:[RouteID]],0))</f>
        <v>JFK</v>
      </c>
      <c r="O5785">
        <f>INDEX(RoutesPivot[Distance],MATCH($C5785,RoutesPivot[[RouteID]:[RouteID]],0))</f>
        <v>619</v>
      </c>
      <c r="P5785">
        <f>INDEX(RoutesPivot[ListPrice],MATCH($C5785,RoutesPivot[[RouteID]:[RouteID]],0))</f>
        <v>250</v>
      </c>
      <c r="Q5785" t="str">
        <f>INDEX(AirportPivot[AirportName],MATCH($N5785,AirportPivot[[AirportID]:[AirportID]],0))</f>
        <v>John F Kennedy International</v>
      </c>
      <c r="R5785">
        <f>INDEX(AirportPivot[Gates (number of available)],MATCH($N5785,AirportPivot[[AirportID]:[AirportID]],0))</f>
        <v>120</v>
      </c>
    </row>
    <row r="5786" spans="1:18" x14ac:dyDescent="0.25">
      <c r="A5786" s="3" t="s">
        <v>5818</v>
      </c>
      <c r="B5786" s="12">
        <v>41968</v>
      </c>
      <c r="C5786" s="4" t="s">
        <v>13</v>
      </c>
      <c r="D5786" s="4">
        <v>5</v>
      </c>
      <c r="E5786" s="4">
        <v>6</v>
      </c>
      <c r="F5786" s="5">
        <v>0.70833333333333337</v>
      </c>
      <c r="G5786" s="6">
        <v>375</v>
      </c>
      <c r="H5786" s="7">
        <v>69375</v>
      </c>
      <c r="I5786" s="7">
        <f>FlightsPivot[[#This Row],[Total Fare]]*10%</f>
        <v>6937.5</v>
      </c>
      <c r="J5786" s="7">
        <f>FlightsPivot[[#This Row],[Total Fare]]+FlightsPivot[[#This Row],[10% tax ]]</f>
        <v>76312.5</v>
      </c>
      <c r="K5786" s="4">
        <v>11</v>
      </c>
      <c r="L5786" s="4">
        <v>2014</v>
      </c>
      <c r="M5786" t="str">
        <f>INDEX(RoutesPivot[DepAirport],MATCH($C5786,RoutesPivot[[RouteID]:[RouteID]],0))</f>
        <v>ORD</v>
      </c>
      <c r="N5786" t="str">
        <f>INDEX(RoutesPivot[AirportID],MATCH($C5786,RoutesPivot[[RouteID]:[RouteID]],0))</f>
        <v>JFK</v>
      </c>
      <c r="O5786">
        <f>INDEX(RoutesPivot[Distance],MATCH($C5786,RoutesPivot[[RouteID]:[RouteID]],0))</f>
        <v>619</v>
      </c>
      <c r="P5786">
        <f>INDEX(RoutesPivot[ListPrice],MATCH($C5786,RoutesPivot[[RouteID]:[RouteID]],0))</f>
        <v>250</v>
      </c>
      <c r="Q5786" t="str">
        <f>INDEX(AirportPivot[AirportName],MATCH($N5786,AirportPivot[[AirportID]:[AirportID]],0))</f>
        <v>John F Kennedy International</v>
      </c>
      <c r="R5786">
        <f>INDEX(AirportPivot[Gates (number of available)],MATCH($N5786,AirportPivot[[AirportID]:[AirportID]],0))</f>
        <v>120</v>
      </c>
    </row>
    <row r="5787" spans="1:18" x14ac:dyDescent="0.25">
      <c r="A5787" s="3" t="s">
        <v>5819</v>
      </c>
      <c r="B5787" s="12">
        <v>42264</v>
      </c>
      <c r="C5787" s="4" t="s">
        <v>50</v>
      </c>
      <c r="D5787" s="4">
        <v>2.5</v>
      </c>
      <c r="E5787" s="4">
        <v>66</v>
      </c>
      <c r="F5787" s="5">
        <v>0.58333333333333337</v>
      </c>
      <c r="G5787" s="6">
        <v>275</v>
      </c>
      <c r="H5787" s="7">
        <v>49775</v>
      </c>
      <c r="I5787" s="7">
        <f>FlightsPivot[[#This Row],[Total Fare]]*10%</f>
        <v>4977.5</v>
      </c>
      <c r="J5787" s="7">
        <f>FlightsPivot[[#This Row],[Total Fare]]+FlightsPivot[[#This Row],[10% tax ]]</f>
        <v>54752.5</v>
      </c>
      <c r="K5787" s="4">
        <v>9</v>
      </c>
      <c r="L5787" s="4">
        <v>2015</v>
      </c>
      <c r="M5787" t="str">
        <f>INDEX(RoutesPivot[DepAirport],MATCH($C5787,RoutesPivot[[RouteID]:[RouteID]],0))</f>
        <v>ORD</v>
      </c>
      <c r="N5787" t="str">
        <f>INDEX(RoutesPivot[AirportID],MATCH($C5787,RoutesPivot[[RouteID]:[RouteID]],0))</f>
        <v>LGA</v>
      </c>
      <c r="O5787">
        <f>INDEX(RoutesPivot[Distance],MATCH($C5787,RoutesPivot[[RouteID]:[RouteID]],0))</f>
        <v>610</v>
      </c>
      <c r="P5787">
        <f>INDEX(RoutesPivot[ListPrice],MATCH($C5787,RoutesPivot[[RouteID]:[RouteID]],0))</f>
        <v>275</v>
      </c>
      <c r="Q5787" t="str">
        <f>INDEX(AirportPivot[AirportName],MATCH($N5787,AirportPivot[[AirportID]:[AirportID]],0))</f>
        <v>Laguardia</v>
      </c>
      <c r="R5787">
        <f>INDEX(AirportPivot[Gates (number of available)],MATCH($N5787,AirportPivot[[AirportID]:[AirportID]],0))</f>
        <v>66</v>
      </c>
    </row>
    <row r="5788" spans="1:18" x14ac:dyDescent="0.25">
      <c r="A5788" s="3" t="s">
        <v>5820</v>
      </c>
      <c r="B5788" s="12">
        <v>42247</v>
      </c>
      <c r="C5788" s="4" t="s">
        <v>11</v>
      </c>
      <c r="D5788" s="4">
        <v>2.2999999999999998</v>
      </c>
      <c r="E5788" s="4">
        <v>85</v>
      </c>
      <c r="F5788" s="5">
        <v>0.29166666666666669</v>
      </c>
      <c r="G5788" s="6">
        <v>330</v>
      </c>
      <c r="H5788" s="7">
        <v>59730</v>
      </c>
      <c r="I5788" s="7">
        <f>FlightsPivot[[#This Row],[Total Fare]]*10%</f>
        <v>5973</v>
      </c>
      <c r="J5788" s="7">
        <f>FlightsPivot[[#This Row],[Total Fare]]+FlightsPivot[[#This Row],[10% tax ]]</f>
        <v>65703</v>
      </c>
      <c r="K5788" s="4">
        <v>8</v>
      </c>
      <c r="L5788" s="4">
        <v>2015</v>
      </c>
      <c r="M5788" t="str">
        <f>INDEX(RoutesPivot[DepAirport],MATCH($C5788,RoutesPivot[[RouteID]:[RouteID]],0))</f>
        <v>ORD</v>
      </c>
      <c r="N5788" t="str">
        <f>INDEX(RoutesPivot[AirportID],MATCH($C5788,RoutesPivot[[RouteID]:[RouteID]],0))</f>
        <v>BOS</v>
      </c>
      <c r="O5788">
        <f>INDEX(RoutesPivot[Distance],MATCH($C5788,RoutesPivot[[RouteID]:[RouteID]],0))</f>
        <v>730</v>
      </c>
      <c r="P5788">
        <f>INDEX(RoutesPivot[ListPrice],MATCH($C5788,RoutesPivot[[RouteID]:[RouteID]],0))</f>
        <v>300</v>
      </c>
      <c r="Q5788" t="str">
        <f>INDEX(AirportPivot[AirportName],MATCH($N5788,AirportPivot[[AirportID]:[AirportID]],0))</f>
        <v>General Edward Lawrence Logan International</v>
      </c>
      <c r="R5788">
        <f>INDEX(AirportPivot[Gates (number of available)],MATCH($N5788,AirportPivot[[AirportID]:[AirportID]],0))</f>
        <v>63</v>
      </c>
    </row>
    <row r="5789" spans="1:18" x14ac:dyDescent="0.25">
      <c r="A5789" s="3" t="s">
        <v>5821</v>
      </c>
      <c r="B5789" s="12">
        <v>41761</v>
      </c>
      <c r="C5789" s="4" t="s">
        <v>21</v>
      </c>
      <c r="D5789" s="4">
        <v>0.7</v>
      </c>
      <c r="E5789" s="4">
        <v>22</v>
      </c>
      <c r="F5789" s="5">
        <v>0.41666666666666669</v>
      </c>
      <c r="G5789" s="6">
        <v>125</v>
      </c>
      <c r="H5789" s="7">
        <v>23125</v>
      </c>
      <c r="I5789" s="7">
        <f>FlightsPivot[[#This Row],[Total Fare]]*10%</f>
        <v>2312.5</v>
      </c>
      <c r="J5789" s="7">
        <f>FlightsPivot[[#This Row],[Total Fare]]+FlightsPivot[[#This Row],[10% tax ]]</f>
        <v>25437.5</v>
      </c>
      <c r="K5789" s="4">
        <v>5</v>
      </c>
      <c r="L5789" s="4">
        <v>2014</v>
      </c>
      <c r="M5789" t="str">
        <f>INDEX(RoutesPivot[DepAirport],MATCH($C5789,RoutesPivot[[RouteID]:[RouteID]],0))</f>
        <v>ORD</v>
      </c>
      <c r="N5789" t="str">
        <f>INDEX(RoutesPivot[AirportID],MATCH($C5789,RoutesPivot[[RouteID]:[RouteID]],0))</f>
        <v>CLT</v>
      </c>
      <c r="O5789">
        <f>INDEX(RoutesPivot[Distance],MATCH($C5789,RoutesPivot[[RouteID]:[RouteID]],0))</f>
        <v>700</v>
      </c>
      <c r="P5789">
        <f>INDEX(RoutesPivot[ListPrice],MATCH($C5789,RoutesPivot[[RouteID]:[RouteID]],0))</f>
        <v>125</v>
      </c>
      <c r="Q5789" t="str">
        <f>INDEX(AirportPivot[AirportName],MATCH($N5789,AirportPivot[[AirportID]:[AirportID]],0))</f>
        <v>Charlotte/Douglas International</v>
      </c>
      <c r="R5789">
        <f>INDEX(AirportPivot[Gates (number of available)],MATCH($N5789,AirportPivot[[AirportID]:[AirportID]],0))</f>
        <v>65</v>
      </c>
    </row>
    <row r="5790" spans="1:18" x14ac:dyDescent="0.25">
      <c r="A5790" s="3" t="s">
        <v>5822</v>
      </c>
      <c r="B5790" s="12">
        <v>41662</v>
      </c>
      <c r="C5790" s="4" t="s">
        <v>13</v>
      </c>
      <c r="D5790" s="4">
        <v>2.8</v>
      </c>
      <c r="E5790" s="4">
        <v>167</v>
      </c>
      <c r="F5790" s="5">
        <v>0.72916666666666663</v>
      </c>
      <c r="G5790" s="6">
        <v>250</v>
      </c>
      <c r="H5790" s="7">
        <v>41250</v>
      </c>
      <c r="I5790" s="7">
        <f>FlightsPivot[[#This Row],[Total Fare]]*10%</f>
        <v>4125</v>
      </c>
      <c r="J5790" s="7">
        <f>FlightsPivot[[#This Row],[Total Fare]]+FlightsPivot[[#This Row],[10% tax ]]</f>
        <v>45375</v>
      </c>
      <c r="K5790" s="4">
        <v>1</v>
      </c>
      <c r="L5790" s="4">
        <v>2014</v>
      </c>
      <c r="M5790" t="str">
        <f>INDEX(RoutesPivot[DepAirport],MATCH($C5790,RoutesPivot[[RouteID]:[RouteID]],0))</f>
        <v>ORD</v>
      </c>
      <c r="N5790" t="str">
        <f>INDEX(RoutesPivot[AirportID],MATCH($C5790,RoutesPivot[[RouteID]:[RouteID]],0))</f>
        <v>JFK</v>
      </c>
      <c r="O5790">
        <f>INDEX(RoutesPivot[Distance],MATCH($C5790,RoutesPivot[[RouteID]:[RouteID]],0))</f>
        <v>619</v>
      </c>
      <c r="P5790">
        <f>INDEX(RoutesPivot[ListPrice],MATCH($C5790,RoutesPivot[[RouteID]:[RouteID]],0))</f>
        <v>250</v>
      </c>
      <c r="Q5790" t="str">
        <f>INDEX(AirportPivot[AirportName],MATCH($N5790,AirportPivot[[AirportID]:[AirportID]],0))</f>
        <v>John F Kennedy International</v>
      </c>
      <c r="R5790">
        <f>INDEX(AirportPivot[Gates (number of available)],MATCH($N5790,AirportPivot[[AirportID]:[AirportID]],0))</f>
        <v>120</v>
      </c>
    </row>
    <row r="5791" spans="1:18" x14ac:dyDescent="0.25">
      <c r="A5791" s="3" t="s">
        <v>5823</v>
      </c>
      <c r="B5791" s="12">
        <v>41713</v>
      </c>
      <c r="C5791" s="4" t="s">
        <v>11</v>
      </c>
      <c r="D5791" s="4">
        <v>3</v>
      </c>
      <c r="E5791" s="4">
        <v>110</v>
      </c>
      <c r="F5791" s="5">
        <v>0.45833333333333331</v>
      </c>
      <c r="G5791" s="6">
        <v>300</v>
      </c>
      <c r="H5791" s="7">
        <v>55500</v>
      </c>
      <c r="I5791" s="7">
        <f>FlightsPivot[[#This Row],[Total Fare]]*10%</f>
        <v>5550</v>
      </c>
      <c r="J5791" s="7">
        <f>FlightsPivot[[#This Row],[Total Fare]]+FlightsPivot[[#This Row],[10% tax ]]</f>
        <v>61050</v>
      </c>
      <c r="K5791" s="4">
        <v>3</v>
      </c>
      <c r="L5791" s="4">
        <v>2014</v>
      </c>
      <c r="M5791" t="str">
        <f>INDEX(RoutesPivot[DepAirport],MATCH($C5791,RoutesPivot[[RouteID]:[RouteID]],0))</f>
        <v>ORD</v>
      </c>
      <c r="N5791" t="str">
        <f>INDEX(RoutesPivot[AirportID],MATCH($C5791,RoutesPivot[[RouteID]:[RouteID]],0))</f>
        <v>BOS</v>
      </c>
      <c r="O5791">
        <f>INDEX(RoutesPivot[Distance],MATCH($C5791,RoutesPivot[[RouteID]:[RouteID]],0))</f>
        <v>730</v>
      </c>
      <c r="P5791">
        <f>INDEX(RoutesPivot[ListPrice],MATCH($C5791,RoutesPivot[[RouteID]:[RouteID]],0))</f>
        <v>300</v>
      </c>
      <c r="Q5791" t="str">
        <f>INDEX(AirportPivot[AirportName],MATCH($N5791,AirportPivot[[AirportID]:[AirportID]],0))</f>
        <v>General Edward Lawrence Logan International</v>
      </c>
      <c r="R5791">
        <f>INDEX(AirportPivot[Gates (number of available)],MATCH($N5791,AirportPivot[[AirportID]:[AirportID]],0))</f>
        <v>63</v>
      </c>
    </row>
    <row r="5792" spans="1:18" x14ac:dyDescent="0.25">
      <c r="A5792" s="3" t="s">
        <v>5824</v>
      </c>
      <c r="B5792" s="12">
        <v>41856</v>
      </c>
      <c r="C5792" s="4" t="s">
        <v>17</v>
      </c>
      <c r="D5792" s="4">
        <v>7.2</v>
      </c>
      <c r="E5792" s="4">
        <v>77</v>
      </c>
      <c r="F5792" s="5">
        <v>0.58333333333333337</v>
      </c>
      <c r="G5792" s="6">
        <v>385</v>
      </c>
      <c r="H5792" s="7">
        <v>69685</v>
      </c>
      <c r="I5792" s="7">
        <f>FlightsPivot[[#This Row],[Total Fare]]*10%</f>
        <v>6968.5</v>
      </c>
      <c r="J5792" s="7">
        <f>FlightsPivot[[#This Row],[Total Fare]]+FlightsPivot[[#This Row],[10% tax ]]</f>
        <v>76653.5</v>
      </c>
      <c r="K5792" s="4">
        <v>8</v>
      </c>
      <c r="L5792" s="4">
        <v>2014</v>
      </c>
      <c r="M5792" t="str">
        <f>INDEX(RoutesPivot[DepAirport],MATCH($C5792,RoutesPivot[[RouteID]:[RouteID]],0))</f>
        <v>ORD</v>
      </c>
      <c r="N5792" t="str">
        <f>INDEX(RoutesPivot[AirportID],MATCH($C5792,RoutesPivot[[RouteID]:[RouteID]],0))</f>
        <v>LAX</v>
      </c>
      <c r="O5792">
        <f>INDEX(RoutesPivot[Distance],MATCH($C5792,RoutesPivot[[RouteID]:[RouteID]],0))</f>
        <v>1518</v>
      </c>
      <c r="P5792">
        <f>INDEX(RoutesPivot[ListPrice],MATCH($C5792,RoutesPivot[[RouteID]:[RouteID]],0))</f>
        <v>350</v>
      </c>
      <c r="Q5792" t="str">
        <f>INDEX(AirportPivot[AirportName],MATCH($N5792,AirportPivot[[AirportID]:[AirportID]],0))</f>
        <v>Los Angeles International</v>
      </c>
      <c r="R5792">
        <f>INDEX(AirportPivot[Gates (number of available)],MATCH($N5792,AirportPivot[[AirportID]:[AirportID]],0))</f>
        <v>86</v>
      </c>
    </row>
    <row r="5793" spans="1:18" x14ac:dyDescent="0.25">
      <c r="A5793" s="3" t="s">
        <v>5825</v>
      </c>
      <c r="B5793" s="12">
        <v>42274</v>
      </c>
      <c r="C5793" s="4" t="s">
        <v>19</v>
      </c>
      <c r="D5793" s="4">
        <v>1.7</v>
      </c>
      <c r="E5793" s="4">
        <v>125</v>
      </c>
      <c r="F5793" s="5">
        <v>0.77083333333333337</v>
      </c>
      <c r="G5793" s="6">
        <v>200</v>
      </c>
      <c r="H5793" s="7">
        <v>37000</v>
      </c>
      <c r="I5793" s="7">
        <f>FlightsPivot[[#This Row],[Total Fare]]*10%</f>
        <v>3700</v>
      </c>
      <c r="J5793" s="7">
        <f>FlightsPivot[[#This Row],[Total Fare]]+FlightsPivot[[#This Row],[10% tax ]]</f>
        <v>40700</v>
      </c>
      <c r="K5793" s="4">
        <v>9</v>
      </c>
      <c r="L5793" s="4">
        <v>2015</v>
      </c>
      <c r="M5793" t="str">
        <f>INDEX(RoutesPivot[DepAirport],MATCH($C5793,RoutesPivot[[RouteID]:[RouteID]],0))</f>
        <v>ORD</v>
      </c>
      <c r="N5793" t="str">
        <f>INDEX(RoutesPivot[AirportID],MATCH($C5793,RoutesPivot[[RouteID]:[RouteID]],0))</f>
        <v>IAH</v>
      </c>
      <c r="O5793">
        <f>INDEX(RoutesPivot[Distance],MATCH($C5793,RoutesPivot[[RouteID]:[RouteID]],0))</f>
        <v>800</v>
      </c>
      <c r="P5793">
        <f>INDEX(RoutesPivot[ListPrice],MATCH($C5793,RoutesPivot[[RouteID]:[RouteID]],0))</f>
        <v>200</v>
      </c>
      <c r="Q5793" t="str">
        <f>INDEX(AirportPivot[AirportName],MATCH($N5793,AirportPivot[[AirportID]:[AirportID]],0))</f>
        <v>George Bush Intercontinental/Houston</v>
      </c>
      <c r="R5793">
        <f>INDEX(AirportPivot[Gates (number of available)],MATCH($N5793,AirportPivot[[AirportID]:[AirportID]],0))</f>
        <v>80</v>
      </c>
    </row>
    <row r="5794" spans="1:18" x14ac:dyDescent="0.25">
      <c r="A5794" s="3" t="s">
        <v>5826</v>
      </c>
      <c r="B5794" s="12">
        <v>42214</v>
      </c>
      <c r="C5794" s="4" t="s">
        <v>50</v>
      </c>
      <c r="D5794" s="4">
        <v>2.1</v>
      </c>
      <c r="E5794" s="4">
        <v>41</v>
      </c>
      <c r="F5794" s="5">
        <v>0.75</v>
      </c>
      <c r="G5794" s="6">
        <v>302.5</v>
      </c>
      <c r="H5794" s="7">
        <v>49912.5</v>
      </c>
      <c r="I5794" s="7">
        <f>FlightsPivot[[#This Row],[Total Fare]]*10%</f>
        <v>4991.25</v>
      </c>
      <c r="J5794" s="7">
        <f>FlightsPivot[[#This Row],[Total Fare]]+FlightsPivot[[#This Row],[10% tax ]]</f>
        <v>54903.75</v>
      </c>
      <c r="K5794" s="4">
        <v>7</v>
      </c>
      <c r="L5794" s="4">
        <v>2015</v>
      </c>
      <c r="M5794" t="str">
        <f>INDEX(RoutesPivot[DepAirport],MATCH($C5794,RoutesPivot[[RouteID]:[RouteID]],0))</f>
        <v>ORD</v>
      </c>
      <c r="N5794" t="str">
        <f>INDEX(RoutesPivot[AirportID],MATCH($C5794,RoutesPivot[[RouteID]:[RouteID]],0))</f>
        <v>LGA</v>
      </c>
      <c r="O5794">
        <f>INDEX(RoutesPivot[Distance],MATCH($C5794,RoutesPivot[[RouteID]:[RouteID]],0))</f>
        <v>610</v>
      </c>
      <c r="P5794">
        <f>INDEX(RoutesPivot[ListPrice],MATCH($C5794,RoutesPivot[[RouteID]:[RouteID]],0))</f>
        <v>275</v>
      </c>
      <c r="Q5794" t="str">
        <f>INDEX(AirportPivot[AirportName],MATCH($N5794,AirportPivot[[AirportID]:[AirportID]],0))</f>
        <v>Laguardia</v>
      </c>
      <c r="R5794">
        <f>INDEX(AirportPivot[Gates (number of available)],MATCH($N5794,AirportPivot[[AirportID]:[AirportID]],0))</f>
        <v>66</v>
      </c>
    </row>
    <row r="5795" spans="1:18" x14ac:dyDescent="0.25">
      <c r="A5795" s="3" t="s">
        <v>5827</v>
      </c>
      <c r="B5795" s="12">
        <v>41732</v>
      </c>
      <c r="C5795" s="4" t="s">
        <v>25</v>
      </c>
      <c r="D5795" s="4">
        <v>2.2000000000000002</v>
      </c>
      <c r="E5795" s="4">
        <v>187</v>
      </c>
      <c r="F5795" s="5">
        <v>0.58333333333333337</v>
      </c>
      <c r="G5795" s="6">
        <v>200</v>
      </c>
      <c r="H5795" s="7">
        <v>33000</v>
      </c>
      <c r="I5795" s="7">
        <f>FlightsPivot[[#This Row],[Total Fare]]*10%</f>
        <v>3300</v>
      </c>
      <c r="J5795" s="7">
        <f>FlightsPivot[[#This Row],[Total Fare]]+FlightsPivot[[#This Row],[10% tax ]]</f>
        <v>36300</v>
      </c>
      <c r="K5795" s="4">
        <v>4</v>
      </c>
      <c r="L5795" s="4">
        <v>2014</v>
      </c>
      <c r="M5795" t="str">
        <f>INDEX(RoutesPivot[DepAirport],MATCH($C5795,RoutesPivot[[RouteID]:[RouteID]],0))</f>
        <v>ORD</v>
      </c>
      <c r="N5795" t="str">
        <f>INDEX(RoutesPivot[AirportID],MATCH($C5795,RoutesPivot[[RouteID]:[RouteID]],0))</f>
        <v>DFW</v>
      </c>
      <c r="O5795">
        <f>INDEX(RoutesPivot[Distance],MATCH($C5795,RoutesPivot[[RouteID]:[RouteID]],0))</f>
        <v>700</v>
      </c>
      <c r="P5795">
        <f>INDEX(RoutesPivot[ListPrice],MATCH($C5795,RoutesPivot[[RouteID]:[RouteID]],0))</f>
        <v>200</v>
      </c>
      <c r="Q5795" t="str">
        <f>INDEX(AirportPivot[AirportName],MATCH($N5795,AirportPivot[[AirportID]:[AirportID]],0))</f>
        <v>Dallas/Fort Worth International</v>
      </c>
      <c r="R5795">
        <f>INDEX(AirportPivot[Gates (number of available)],MATCH($N5795,AirportPivot[[AirportID]:[AirportID]],0))</f>
        <v>130</v>
      </c>
    </row>
    <row r="5796" spans="1:18" x14ac:dyDescent="0.25">
      <c r="A5796" s="3" t="s">
        <v>5828</v>
      </c>
      <c r="B5796" s="12">
        <v>41993</v>
      </c>
      <c r="C5796" s="4" t="s">
        <v>70</v>
      </c>
      <c r="D5796" s="4">
        <v>1.9</v>
      </c>
      <c r="E5796" s="4">
        <v>46</v>
      </c>
      <c r="F5796" s="5">
        <v>0.52083333333333337</v>
      </c>
      <c r="G5796" s="6">
        <v>275</v>
      </c>
      <c r="H5796" s="7">
        <v>45375</v>
      </c>
      <c r="I5796" s="7">
        <f>FlightsPivot[[#This Row],[Total Fare]]*10%</f>
        <v>4537.5</v>
      </c>
      <c r="J5796" s="7">
        <f>FlightsPivot[[#This Row],[Total Fare]]+FlightsPivot[[#This Row],[10% tax ]]</f>
        <v>49912.5</v>
      </c>
      <c r="K5796" s="4">
        <v>12</v>
      </c>
      <c r="L5796" s="4">
        <v>2014</v>
      </c>
      <c r="M5796" t="str">
        <f>INDEX(RoutesPivot[DepAirport],MATCH($C5796,RoutesPivot[[RouteID]:[RouteID]],0))</f>
        <v>ORD</v>
      </c>
      <c r="N5796" t="str">
        <f>INDEX(RoutesPivot[AirportID],MATCH($C5796,RoutesPivot[[RouteID]:[RouteID]],0))</f>
        <v>LAS</v>
      </c>
      <c r="O5796">
        <f>INDEX(RoutesPivot[Distance],MATCH($C5796,RoutesPivot[[RouteID]:[RouteID]],0))</f>
        <v>1100</v>
      </c>
      <c r="P5796">
        <f>INDEX(RoutesPivot[ListPrice],MATCH($C5796,RoutesPivot[[RouteID]:[RouteID]],0))</f>
        <v>275</v>
      </c>
      <c r="Q5796" t="str">
        <f>INDEX(AirportPivot[AirportName],MATCH($N5796,AirportPivot[[AirportID]:[AirportID]],0))</f>
        <v>McCarran International</v>
      </c>
      <c r="R5796">
        <f>INDEX(AirportPivot[Gates (number of available)],MATCH($N5796,AirportPivot[[AirportID]:[AirportID]],0))</f>
        <v>68</v>
      </c>
    </row>
    <row r="5797" spans="1:18" x14ac:dyDescent="0.25">
      <c r="A5797" s="3" t="s">
        <v>5829</v>
      </c>
      <c r="B5797" s="12">
        <v>41867</v>
      </c>
      <c r="C5797" s="4" t="s">
        <v>30</v>
      </c>
      <c r="D5797" s="4">
        <v>1.9</v>
      </c>
      <c r="E5797" s="4">
        <v>45</v>
      </c>
      <c r="F5797" s="5">
        <v>0.70833333333333337</v>
      </c>
      <c r="G5797" s="6">
        <v>275</v>
      </c>
      <c r="H5797" s="7">
        <v>45375</v>
      </c>
      <c r="I5797" s="7">
        <f>FlightsPivot[[#This Row],[Total Fare]]*10%</f>
        <v>4537.5</v>
      </c>
      <c r="J5797" s="7">
        <f>FlightsPivot[[#This Row],[Total Fare]]+FlightsPivot[[#This Row],[10% tax ]]</f>
        <v>49912.5</v>
      </c>
      <c r="K5797" s="4">
        <v>8</v>
      </c>
      <c r="L5797" s="4">
        <v>2014</v>
      </c>
      <c r="M5797" t="str">
        <f>INDEX(RoutesPivot[DepAirport],MATCH($C5797,RoutesPivot[[RouteID]:[RouteID]],0))</f>
        <v>ORD</v>
      </c>
      <c r="N5797" t="str">
        <f>INDEX(RoutesPivot[AirportID],MATCH($C5797,RoutesPivot[[RouteID]:[RouteID]],0))</f>
        <v>MCO</v>
      </c>
      <c r="O5797">
        <f>INDEX(RoutesPivot[Distance],MATCH($C5797,RoutesPivot[[RouteID]:[RouteID]],0))</f>
        <v>850</v>
      </c>
      <c r="P5797">
        <f>INDEX(RoutesPivot[ListPrice],MATCH($C5797,RoutesPivot[[RouteID]:[RouteID]],0))</f>
        <v>250</v>
      </c>
      <c r="Q5797" t="str">
        <f>INDEX(AirportPivot[AirportName],MATCH($N5797,AirportPivot[[AirportID]:[AirportID]],0))</f>
        <v>Orlando International</v>
      </c>
      <c r="R5797">
        <f>INDEX(AirportPivot[Gates (number of available)],MATCH($N5797,AirportPivot[[AirportID]:[AirportID]],0))</f>
        <v>67</v>
      </c>
    </row>
    <row r="5798" spans="1:18" x14ac:dyDescent="0.25">
      <c r="A5798" s="3" t="s">
        <v>5830</v>
      </c>
      <c r="B5798" s="12">
        <v>42332</v>
      </c>
      <c r="C5798" s="4" t="s">
        <v>17</v>
      </c>
      <c r="D5798" s="4">
        <v>9.4</v>
      </c>
      <c r="E5798" s="4">
        <v>149</v>
      </c>
      <c r="F5798" s="5">
        <v>0.66666666666666663</v>
      </c>
      <c r="G5798" s="6">
        <v>525</v>
      </c>
      <c r="H5798" s="7">
        <v>97125</v>
      </c>
      <c r="I5798" s="7">
        <f>FlightsPivot[[#This Row],[Total Fare]]*10%</f>
        <v>9712.5</v>
      </c>
      <c r="J5798" s="7">
        <f>FlightsPivot[[#This Row],[Total Fare]]+FlightsPivot[[#This Row],[10% tax ]]</f>
        <v>106837.5</v>
      </c>
      <c r="K5798" s="4">
        <v>11</v>
      </c>
      <c r="L5798" s="4">
        <v>2015</v>
      </c>
      <c r="M5798" t="str">
        <f>INDEX(RoutesPivot[DepAirport],MATCH($C5798,RoutesPivot[[RouteID]:[RouteID]],0))</f>
        <v>ORD</v>
      </c>
      <c r="N5798" t="str">
        <f>INDEX(RoutesPivot[AirportID],MATCH($C5798,RoutesPivot[[RouteID]:[RouteID]],0))</f>
        <v>LAX</v>
      </c>
      <c r="O5798">
        <f>INDEX(RoutesPivot[Distance],MATCH($C5798,RoutesPivot[[RouteID]:[RouteID]],0))</f>
        <v>1518</v>
      </c>
      <c r="P5798">
        <f>INDEX(RoutesPivot[ListPrice],MATCH($C5798,RoutesPivot[[RouteID]:[RouteID]],0))</f>
        <v>350</v>
      </c>
      <c r="Q5798" t="str">
        <f>INDEX(AirportPivot[AirportName],MATCH($N5798,AirportPivot[[AirportID]:[AirportID]],0))</f>
        <v>Los Angeles International</v>
      </c>
      <c r="R5798">
        <f>INDEX(AirportPivot[Gates (number of available)],MATCH($N5798,AirportPivot[[AirportID]:[AirportID]],0))</f>
        <v>86</v>
      </c>
    </row>
    <row r="5799" spans="1:18" x14ac:dyDescent="0.25">
      <c r="A5799" s="3" t="s">
        <v>5831</v>
      </c>
      <c r="B5799" s="12">
        <v>41804</v>
      </c>
      <c r="C5799" s="4" t="s">
        <v>70</v>
      </c>
      <c r="D5799" s="4">
        <v>2.8</v>
      </c>
      <c r="E5799" s="4">
        <v>21</v>
      </c>
      <c r="F5799" s="5">
        <v>0.79166666666666663</v>
      </c>
      <c r="G5799" s="6">
        <v>302.5</v>
      </c>
      <c r="H5799" s="7">
        <v>55962.5</v>
      </c>
      <c r="I5799" s="7">
        <f>FlightsPivot[[#This Row],[Total Fare]]*10%</f>
        <v>5596.25</v>
      </c>
      <c r="J5799" s="7">
        <f>FlightsPivot[[#This Row],[Total Fare]]+FlightsPivot[[#This Row],[10% tax ]]</f>
        <v>61558.75</v>
      </c>
      <c r="K5799" s="4">
        <v>6</v>
      </c>
      <c r="L5799" s="4">
        <v>2014</v>
      </c>
      <c r="M5799" t="str">
        <f>INDEX(RoutesPivot[DepAirport],MATCH($C5799,RoutesPivot[[RouteID]:[RouteID]],0))</f>
        <v>ORD</v>
      </c>
      <c r="N5799" t="str">
        <f>INDEX(RoutesPivot[AirportID],MATCH($C5799,RoutesPivot[[RouteID]:[RouteID]],0))</f>
        <v>LAS</v>
      </c>
      <c r="O5799">
        <f>INDEX(RoutesPivot[Distance],MATCH($C5799,RoutesPivot[[RouteID]:[RouteID]],0))</f>
        <v>1100</v>
      </c>
      <c r="P5799">
        <f>INDEX(RoutesPivot[ListPrice],MATCH($C5799,RoutesPivot[[RouteID]:[RouteID]],0))</f>
        <v>275</v>
      </c>
      <c r="Q5799" t="str">
        <f>INDEX(AirportPivot[AirportName],MATCH($N5799,AirportPivot[[AirportID]:[AirportID]],0))</f>
        <v>McCarran International</v>
      </c>
      <c r="R5799">
        <f>INDEX(AirportPivot[Gates (number of available)],MATCH($N5799,AirportPivot[[AirportID]:[AirportID]],0))</f>
        <v>68</v>
      </c>
    </row>
    <row r="5800" spans="1:18" x14ac:dyDescent="0.25">
      <c r="A5800" s="3" t="s">
        <v>5832</v>
      </c>
      <c r="B5800" s="12">
        <v>42171</v>
      </c>
      <c r="C5800" s="4" t="s">
        <v>27</v>
      </c>
      <c r="D5800" s="4">
        <v>11.8</v>
      </c>
      <c r="E5800" s="4">
        <v>18</v>
      </c>
      <c r="F5800" s="5">
        <v>0.6875</v>
      </c>
      <c r="G5800" s="6">
        <v>220</v>
      </c>
      <c r="H5800" s="7">
        <v>40700</v>
      </c>
      <c r="I5800" s="7">
        <f>FlightsPivot[[#This Row],[Total Fare]]*10%</f>
        <v>4070</v>
      </c>
      <c r="J5800" s="7">
        <f>FlightsPivot[[#This Row],[Total Fare]]+FlightsPivot[[#This Row],[10% tax ]]</f>
        <v>44770</v>
      </c>
      <c r="K5800" s="4">
        <v>6</v>
      </c>
      <c r="L5800" s="4">
        <v>2015</v>
      </c>
      <c r="M5800" t="str">
        <f>INDEX(RoutesPivot[DepAirport],MATCH($C5800,RoutesPivot[[RouteID]:[RouteID]],0))</f>
        <v>ORD</v>
      </c>
      <c r="N5800" t="str">
        <f>INDEX(RoutesPivot[AirportID],MATCH($C5800,RoutesPivot[[RouteID]:[RouteID]],0))</f>
        <v>ATL</v>
      </c>
      <c r="O5800">
        <f>INDEX(RoutesPivot[Distance],MATCH($C5800,RoutesPivot[[RouteID]:[RouteID]],0))</f>
        <v>510</v>
      </c>
      <c r="P5800">
        <f>INDEX(RoutesPivot[ListPrice],MATCH($C5800,RoutesPivot[[RouteID]:[RouteID]],0))</f>
        <v>200</v>
      </c>
      <c r="Q5800" t="str">
        <f>INDEX(AirportPivot[AirportName],MATCH($N5800,AirportPivot[[AirportID]:[AirportID]],0))</f>
        <v>Hartsfield-Jackson Atlanta International</v>
      </c>
      <c r="R5800">
        <f>INDEX(AirportPivot[Gates (number of available)],MATCH($N5800,AirportPivot[[AirportID]:[AirportID]],0))</f>
        <v>100</v>
      </c>
    </row>
    <row r="5801" spans="1:18" x14ac:dyDescent="0.25">
      <c r="A5801" s="3" t="s">
        <v>5833</v>
      </c>
      <c r="B5801" s="12">
        <v>41949</v>
      </c>
      <c r="C5801" s="4" t="s">
        <v>11</v>
      </c>
      <c r="D5801" s="4">
        <v>1.6</v>
      </c>
      <c r="E5801" s="4">
        <v>157</v>
      </c>
      <c r="F5801" s="5">
        <v>0.5625</v>
      </c>
      <c r="G5801" s="6">
        <v>300</v>
      </c>
      <c r="H5801" s="7">
        <v>49500</v>
      </c>
      <c r="I5801" s="7">
        <f>FlightsPivot[[#This Row],[Total Fare]]*10%</f>
        <v>4950</v>
      </c>
      <c r="J5801" s="7">
        <f>FlightsPivot[[#This Row],[Total Fare]]+FlightsPivot[[#This Row],[10% tax ]]</f>
        <v>54450</v>
      </c>
      <c r="K5801" s="4">
        <v>11</v>
      </c>
      <c r="L5801" s="4">
        <v>2014</v>
      </c>
      <c r="M5801" t="str">
        <f>INDEX(RoutesPivot[DepAirport],MATCH($C5801,RoutesPivot[[RouteID]:[RouteID]],0))</f>
        <v>ORD</v>
      </c>
      <c r="N5801" t="str">
        <f>INDEX(RoutesPivot[AirportID],MATCH($C5801,RoutesPivot[[RouteID]:[RouteID]],0))</f>
        <v>BOS</v>
      </c>
      <c r="O5801">
        <f>INDEX(RoutesPivot[Distance],MATCH($C5801,RoutesPivot[[RouteID]:[RouteID]],0))</f>
        <v>730</v>
      </c>
      <c r="P5801">
        <f>INDEX(RoutesPivot[ListPrice],MATCH($C5801,RoutesPivot[[RouteID]:[RouteID]],0))</f>
        <v>300</v>
      </c>
      <c r="Q5801" t="str">
        <f>INDEX(AirportPivot[AirportName],MATCH($N5801,AirportPivot[[AirportID]:[AirportID]],0))</f>
        <v>General Edward Lawrence Logan International</v>
      </c>
      <c r="R5801">
        <f>INDEX(AirportPivot[Gates (number of available)],MATCH($N5801,AirportPivot[[AirportID]:[AirportID]],0))</f>
        <v>63</v>
      </c>
    </row>
    <row r="5802" spans="1:18" x14ac:dyDescent="0.25">
      <c r="A5802" s="3" t="s">
        <v>5834</v>
      </c>
      <c r="B5802" s="12">
        <v>42240</v>
      </c>
      <c r="C5802" s="4" t="s">
        <v>33</v>
      </c>
      <c r="D5802" s="4">
        <v>1.6</v>
      </c>
      <c r="E5802" s="4">
        <v>92</v>
      </c>
      <c r="F5802" s="5">
        <v>0.33333333333333331</v>
      </c>
      <c r="G5802" s="6">
        <v>412.5</v>
      </c>
      <c r="H5802" s="7">
        <v>76312.5</v>
      </c>
      <c r="I5802" s="7">
        <f>FlightsPivot[[#This Row],[Total Fare]]*10%</f>
        <v>7631.25</v>
      </c>
      <c r="J5802" s="7">
        <f>FlightsPivot[[#This Row],[Total Fare]]+FlightsPivot[[#This Row],[10% tax ]]</f>
        <v>83943.75</v>
      </c>
      <c r="K5802" s="4">
        <v>8</v>
      </c>
      <c r="L5802" s="4">
        <v>2015</v>
      </c>
      <c r="M5802" t="str">
        <f>INDEX(RoutesPivot[DepAirport],MATCH($C5802,RoutesPivot[[RouteID]:[RouteID]],0))</f>
        <v>ORD</v>
      </c>
      <c r="N5802" t="str">
        <f>INDEX(RoutesPivot[AirportID],MATCH($C5802,RoutesPivot[[RouteID]:[RouteID]],0))</f>
        <v>SFO</v>
      </c>
      <c r="O5802">
        <f>INDEX(RoutesPivot[Distance],MATCH($C5802,RoutesPivot[[RouteID]:[RouteID]],0))</f>
        <v>1600</v>
      </c>
      <c r="P5802">
        <f>INDEX(RoutesPivot[ListPrice],MATCH($C5802,RoutesPivot[[RouteID]:[RouteID]],0))</f>
        <v>375</v>
      </c>
      <c r="Q5802" t="str">
        <f>INDEX(AirportPivot[AirportName],MATCH($N5802,AirportPivot[[AirportID]:[AirportID]],0))</f>
        <v>San Francisco International</v>
      </c>
      <c r="R5802">
        <f>INDEX(AirportPivot[Gates (number of available)],MATCH($N5802,AirportPivot[[AirportID]:[AirportID]],0))</f>
        <v>70</v>
      </c>
    </row>
    <row r="5803" spans="1:18" x14ac:dyDescent="0.25">
      <c r="A5803" s="3" t="s">
        <v>5835</v>
      </c>
      <c r="B5803" s="12">
        <v>41801</v>
      </c>
      <c r="C5803" s="4" t="s">
        <v>25</v>
      </c>
      <c r="D5803" s="4">
        <v>2</v>
      </c>
      <c r="E5803" s="4">
        <v>121</v>
      </c>
      <c r="F5803" s="5">
        <v>0.33333333333333331</v>
      </c>
      <c r="G5803" s="6">
        <v>220</v>
      </c>
      <c r="H5803" s="7">
        <v>40700</v>
      </c>
      <c r="I5803" s="7">
        <f>FlightsPivot[[#This Row],[Total Fare]]*10%</f>
        <v>4070</v>
      </c>
      <c r="J5803" s="7">
        <f>FlightsPivot[[#This Row],[Total Fare]]+FlightsPivot[[#This Row],[10% tax ]]</f>
        <v>44770</v>
      </c>
      <c r="K5803" s="4">
        <v>6</v>
      </c>
      <c r="L5803" s="4">
        <v>2014</v>
      </c>
      <c r="M5803" t="str">
        <f>INDEX(RoutesPivot[DepAirport],MATCH($C5803,RoutesPivot[[RouteID]:[RouteID]],0))</f>
        <v>ORD</v>
      </c>
      <c r="N5803" t="str">
        <f>INDEX(RoutesPivot[AirportID],MATCH($C5803,RoutesPivot[[RouteID]:[RouteID]],0))</f>
        <v>DFW</v>
      </c>
      <c r="O5803">
        <f>INDEX(RoutesPivot[Distance],MATCH($C5803,RoutesPivot[[RouteID]:[RouteID]],0))</f>
        <v>700</v>
      </c>
      <c r="P5803">
        <f>INDEX(RoutesPivot[ListPrice],MATCH($C5803,RoutesPivot[[RouteID]:[RouteID]],0))</f>
        <v>200</v>
      </c>
      <c r="Q5803" t="str">
        <f>INDEX(AirportPivot[AirportName],MATCH($N5803,AirportPivot[[AirportID]:[AirportID]],0))</f>
        <v>Dallas/Fort Worth International</v>
      </c>
      <c r="R5803">
        <f>INDEX(AirportPivot[Gates (number of available)],MATCH($N5803,AirportPivot[[AirportID]:[AirportID]],0))</f>
        <v>130</v>
      </c>
    </row>
    <row r="5804" spans="1:18" x14ac:dyDescent="0.25">
      <c r="A5804" s="3" t="s">
        <v>5836</v>
      </c>
      <c r="B5804" s="12">
        <v>42061</v>
      </c>
      <c r="C5804" s="4" t="s">
        <v>40</v>
      </c>
      <c r="D5804" s="4">
        <v>2.6</v>
      </c>
      <c r="E5804" s="4">
        <v>140</v>
      </c>
      <c r="F5804" s="5">
        <v>0.35416666666666669</v>
      </c>
      <c r="G5804" s="6">
        <v>115</v>
      </c>
      <c r="H5804" s="7">
        <v>21275</v>
      </c>
      <c r="I5804" s="7">
        <f>FlightsPivot[[#This Row],[Total Fare]]*10%</f>
        <v>2127.5</v>
      </c>
      <c r="J5804" s="7">
        <f>FlightsPivot[[#This Row],[Total Fare]]+FlightsPivot[[#This Row],[10% tax ]]</f>
        <v>23402.5</v>
      </c>
      <c r="K5804" s="4">
        <v>2</v>
      </c>
      <c r="L5804" s="4">
        <v>2015</v>
      </c>
      <c r="M5804" t="str">
        <f>INDEX(RoutesPivot[DepAirport],MATCH($C5804,RoutesPivot[[RouteID]:[RouteID]],0))</f>
        <v>ORD</v>
      </c>
      <c r="N5804" t="str">
        <f>INDEX(RoutesPivot[AirportID],MATCH($C5804,RoutesPivot[[RouteID]:[RouteID]],0))</f>
        <v>MSP</v>
      </c>
      <c r="O5804">
        <f>INDEX(RoutesPivot[Distance],MATCH($C5804,RoutesPivot[[RouteID]:[RouteID]],0))</f>
        <v>300</v>
      </c>
      <c r="P5804">
        <f>INDEX(RoutesPivot[ListPrice],MATCH($C5804,RoutesPivot[[RouteID]:[RouteID]],0))</f>
        <v>115</v>
      </c>
      <c r="Q5804" t="str">
        <f>INDEX(AirportPivot[AirportName],MATCH($N5804,AirportPivot[[AirportID]:[AirportID]],0))</f>
        <v>Minneapolis-St Paul International/Wold-Chamberlain</v>
      </c>
      <c r="R5804">
        <f>INDEX(AirportPivot[Gates (number of available)],MATCH($N5804,AirportPivot[[AirportID]:[AirportID]],0))</f>
        <v>65</v>
      </c>
    </row>
    <row r="5805" spans="1:18" x14ac:dyDescent="0.25">
      <c r="A5805" s="3" t="s">
        <v>5837</v>
      </c>
      <c r="B5805" s="12">
        <v>41656</v>
      </c>
      <c r="C5805" s="4" t="s">
        <v>21</v>
      </c>
      <c r="D5805" s="4">
        <v>3</v>
      </c>
      <c r="E5805" s="4">
        <v>132</v>
      </c>
      <c r="F5805" s="5">
        <v>0.4375</v>
      </c>
      <c r="G5805" s="6">
        <v>125</v>
      </c>
      <c r="H5805" s="7">
        <v>23125</v>
      </c>
      <c r="I5805" s="7">
        <f>FlightsPivot[[#This Row],[Total Fare]]*10%</f>
        <v>2312.5</v>
      </c>
      <c r="J5805" s="7">
        <f>FlightsPivot[[#This Row],[Total Fare]]+FlightsPivot[[#This Row],[10% tax ]]</f>
        <v>25437.5</v>
      </c>
      <c r="K5805" s="4">
        <v>1</v>
      </c>
      <c r="L5805" s="4">
        <v>2014</v>
      </c>
      <c r="M5805" t="str">
        <f>INDEX(RoutesPivot[DepAirport],MATCH($C5805,RoutesPivot[[RouteID]:[RouteID]],0))</f>
        <v>ORD</v>
      </c>
      <c r="N5805" t="str">
        <f>INDEX(RoutesPivot[AirportID],MATCH($C5805,RoutesPivot[[RouteID]:[RouteID]],0))</f>
        <v>CLT</v>
      </c>
      <c r="O5805">
        <f>INDEX(RoutesPivot[Distance],MATCH($C5805,RoutesPivot[[RouteID]:[RouteID]],0))</f>
        <v>700</v>
      </c>
      <c r="P5805">
        <f>INDEX(RoutesPivot[ListPrice],MATCH($C5805,RoutesPivot[[RouteID]:[RouteID]],0))</f>
        <v>125</v>
      </c>
      <c r="Q5805" t="str">
        <f>INDEX(AirportPivot[AirportName],MATCH($N5805,AirportPivot[[AirportID]:[AirportID]],0))</f>
        <v>Charlotte/Douglas International</v>
      </c>
      <c r="R5805">
        <f>INDEX(AirportPivot[Gates (number of available)],MATCH($N5805,AirportPivot[[AirportID]:[AirportID]],0))</f>
        <v>65</v>
      </c>
    </row>
    <row r="5806" spans="1:18" x14ac:dyDescent="0.25">
      <c r="A5806" s="3" t="s">
        <v>5838</v>
      </c>
      <c r="B5806" s="12">
        <v>41664</v>
      </c>
      <c r="C5806" s="4" t="s">
        <v>33</v>
      </c>
      <c r="D5806" s="4">
        <v>2.7</v>
      </c>
      <c r="E5806" s="4">
        <v>181</v>
      </c>
      <c r="F5806" s="5">
        <v>0.60416666666666663</v>
      </c>
      <c r="G5806" s="6">
        <v>375</v>
      </c>
      <c r="H5806" s="7">
        <v>61875</v>
      </c>
      <c r="I5806" s="7">
        <f>FlightsPivot[[#This Row],[Total Fare]]*10%</f>
        <v>6187.5</v>
      </c>
      <c r="J5806" s="7">
        <f>FlightsPivot[[#This Row],[Total Fare]]+FlightsPivot[[#This Row],[10% tax ]]</f>
        <v>68062.5</v>
      </c>
      <c r="K5806" s="4">
        <v>1</v>
      </c>
      <c r="L5806" s="4">
        <v>2014</v>
      </c>
      <c r="M5806" t="str">
        <f>INDEX(RoutesPivot[DepAirport],MATCH($C5806,RoutesPivot[[RouteID]:[RouteID]],0))</f>
        <v>ORD</v>
      </c>
      <c r="N5806" t="str">
        <f>INDEX(RoutesPivot[AirportID],MATCH($C5806,RoutesPivot[[RouteID]:[RouteID]],0))</f>
        <v>SFO</v>
      </c>
      <c r="O5806">
        <f>INDEX(RoutesPivot[Distance],MATCH($C5806,RoutesPivot[[RouteID]:[RouteID]],0))</f>
        <v>1600</v>
      </c>
      <c r="P5806">
        <f>INDEX(RoutesPivot[ListPrice],MATCH($C5806,RoutesPivot[[RouteID]:[RouteID]],0))</f>
        <v>375</v>
      </c>
      <c r="Q5806" t="str">
        <f>INDEX(AirportPivot[AirportName],MATCH($N5806,AirportPivot[[AirportID]:[AirportID]],0))</f>
        <v>San Francisco International</v>
      </c>
      <c r="R5806">
        <f>INDEX(AirportPivot[Gates (number of available)],MATCH($N5806,AirportPivot[[AirportID]:[AirportID]],0))</f>
        <v>70</v>
      </c>
    </row>
    <row r="5807" spans="1:18" x14ac:dyDescent="0.25">
      <c r="A5807" s="3" t="s">
        <v>5839</v>
      </c>
      <c r="B5807" s="12">
        <v>41666</v>
      </c>
      <c r="C5807" s="4" t="s">
        <v>86</v>
      </c>
      <c r="D5807" s="4">
        <v>1</v>
      </c>
      <c r="E5807" s="4">
        <v>129</v>
      </c>
      <c r="F5807" s="5">
        <v>0.75</v>
      </c>
      <c r="G5807" s="6">
        <v>115</v>
      </c>
      <c r="H5807" s="7">
        <v>21275</v>
      </c>
      <c r="I5807" s="7">
        <f>FlightsPivot[[#This Row],[Total Fare]]*10%</f>
        <v>2127.5</v>
      </c>
      <c r="J5807" s="7">
        <f>FlightsPivot[[#This Row],[Total Fare]]+FlightsPivot[[#This Row],[10% tax ]]</f>
        <v>23402.5</v>
      </c>
      <c r="K5807" s="4">
        <v>1</v>
      </c>
      <c r="L5807" s="4">
        <v>2014</v>
      </c>
      <c r="M5807" t="str">
        <f>INDEX(RoutesPivot[DepAirport],MATCH($C5807,RoutesPivot[[RouteID]:[RouteID]],0))</f>
        <v>ORD</v>
      </c>
      <c r="N5807" t="str">
        <f>INDEX(RoutesPivot[AirportID],MATCH($C5807,RoutesPivot[[RouteID]:[RouteID]],0))</f>
        <v>DTW</v>
      </c>
      <c r="O5807">
        <f>INDEX(RoutesPivot[Distance],MATCH($C5807,RoutesPivot[[RouteID]:[RouteID]],0))</f>
        <v>200</v>
      </c>
      <c r="P5807">
        <f>INDEX(RoutesPivot[ListPrice],MATCH($C5807,RoutesPivot[[RouteID]:[RouteID]],0))</f>
        <v>115</v>
      </c>
      <c r="Q5807" t="str">
        <f>INDEX(AirportPivot[AirportName],MATCH($N5807,AirportPivot[[AirportID]:[AirportID]],0))</f>
        <v>Detroit Metropolitan Wayne County</v>
      </c>
      <c r="R5807">
        <f>INDEX(AirportPivot[Gates (number of available)],MATCH($N5807,AirportPivot[[AirportID]:[AirportID]],0))</f>
        <v>60</v>
      </c>
    </row>
    <row r="5808" spans="1:18" x14ac:dyDescent="0.25">
      <c r="A5808" s="3" t="s">
        <v>5840</v>
      </c>
      <c r="B5808" s="12">
        <v>42091</v>
      </c>
      <c r="C5808" s="4" t="s">
        <v>13</v>
      </c>
      <c r="D5808" s="4">
        <v>1.8</v>
      </c>
      <c r="E5808" s="4">
        <v>155</v>
      </c>
      <c r="F5808" s="5">
        <v>0.58333333333333337</v>
      </c>
      <c r="G5808" s="6">
        <v>250</v>
      </c>
      <c r="H5808" s="7">
        <v>41250</v>
      </c>
      <c r="I5808" s="7">
        <f>FlightsPivot[[#This Row],[Total Fare]]*10%</f>
        <v>4125</v>
      </c>
      <c r="J5808" s="7">
        <f>FlightsPivot[[#This Row],[Total Fare]]+FlightsPivot[[#This Row],[10% tax ]]</f>
        <v>45375</v>
      </c>
      <c r="K5808" s="4">
        <v>3</v>
      </c>
      <c r="L5808" s="4">
        <v>2015</v>
      </c>
      <c r="M5808" t="str">
        <f>INDEX(RoutesPivot[DepAirport],MATCH($C5808,RoutesPivot[[RouteID]:[RouteID]],0))</f>
        <v>ORD</v>
      </c>
      <c r="N5808" t="str">
        <f>INDEX(RoutesPivot[AirportID],MATCH($C5808,RoutesPivot[[RouteID]:[RouteID]],0))</f>
        <v>JFK</v>
      </c>
      <c r="O5808">
        <f>INDEX(RoutesPivot[Distance],MATCH($C5808,RoutesPivot[[RouteID]:[RouteID]],0))</f>
        <v>619</v>
      </c>
      <c r="P5808">
        <f>INDEX(RoutesPivot[ListPrice],MATCH($C5808,RoutesPivot[[RouteID]:[RouteID]],0))</f>
        <v>250</v>
      </c>
      <c r="Q5808" t="str">
        <f>INDEX(AirportPivot[AirportName],MATCH($N5808,AirportPivot[[AirportID]:[AirportID]],0))</f>
        <v>John F Kennedy International</v>
      </c>
      <c r="R5808">
        <f>INDEX(AirportPivot[Gates (number of available)],MATCH($N5808,AirportPivot[[AirportID]:[AirportID]],0))</f>
        <v>120</v>
      </c>
    </row>
    <row r="5809" spans="1:18" x14ac:dyDescent="0.25">
      <c r="A5809" s="3" t="s">
        <v>5841</v>
      </c>
      <c r="B5809" s="12">
        <v>41878</v>
      </c>
      <c r="C5809" s="4" t="s">
        <v>13</v>
      </c>
      <c r="D5809" s="4">
        <v>0.9</v>
      </c>
      <c r="E5809" s="4">
        <v>162</v>
      </c>
      <c r="F5809" s="5">
        <v>0.375</v>
      </c>
      <c r="G5809" s="6">
        <v>275</v>
      </c>
      <c r="H5809" s="7">
        <v>45375</v>
      </c>
      <c r="I5809" s="7">
        <f>FlightsPivot[[#This Row],[Total Fare]]*10%</f>
        <v>4537.5</v>
      </c>
      <c r="J5809" s="7">
        <f>FlightsPivot[[#This Row],[Total Fare]]+FlightsPivot[[#This Row],[10% tax ]]</f>
        <v>49912.5</v>
      </c>
      <c r="K5809" s="4">
        <v>8</v>
      </c>
      <c r="L5809" s="4">
        <v>2014</v>
      </c>
      <c r="M5809" t="str">
        <f>INDEX(RoutesPivot[DepAirport],MATCH($C5809,RoutesPivot[[RouteID]:[RouteID]],0))</f>
        <v>ORD</v>
      </c>
      <c r="N5809" t="str">
        <f>INDEX(RoutesPivot[AirportID],MATCH($C5809,RoutesPivot[[RouteID]:[RouteID]],0))</f>
        <v>JFK</v>
      </c>
      <c r="O5809">
        <f>INDEX(RoutesPivot[Distance],MATCH($C5809,RoutesPivot[[RouteID]:[RouteID]],0))</f>
        <v>619</v>
      </c>
      <c r="P5809">
        <f>INDEX(RoutesPivot[ListPrice],MATCH($C5809,RoutesPivot[[RouteID]:[RouteID]],0))</f>
        <v>250</v>
      </c>
      <c r="Q5809" t="str">
        <f>INDEX(AirportPivot[AirportName],MATCH($N5809,AirportPivot[[AirportID]:[AirportID]],0))</f>
        <v>John F Kennedy International</v>
      </c>
      <c r="R5809">
        <f>INDEX(AirportPivot[Gates (number of available)],MATCH($N5809,AirportPivot[[AirportID]:[AirportID]],0))</f>
        <v>120</v>
      </c>
    </row>
    <row r="5810" spans="1:18" x14ac:dyDescent="0.25">
      <c r="A5810" s="3" t="s">
        <v>5842</v>
      </c>
      <c r="B5810" s="12">
        <v>41973</v>
      </c>
      <c r="C5810" s="4" t="s">
        <v>50</v>
      </c>
      <c r="D5810" s="4">
        <v>2.7</v>
      </c>
      <c r="E5810" s="4">
        <v>154</v>
      </c>
      <c r="F5810" s="5">
        <v>0.70833333333333337</v>
      </c>
      <c r="G5810" s="6">
        <v>412.5</v>
      </c>
      <c r="H5810" s="7">
        <v>68062.5</v>
      </c>
      <c r="I5810" s="7">
        <f>FlightsPivot[[#This Row],[Total Fare]]*10%</f>
        <v>6806.25</v>
      </c>
      <c r="J5810" s="7">
        <f>FlightsPivot[[#This Row],[Total Fare]]+FlightsPivot[[#This Row],[10% tax ]]</f>
        <v>74868.75</v>
      </c>
      <c r="K5810" s="4">
        <v>11</v>
      </c>
      <c r="L5810" s="4">
        <v>2014</v>
      </c>
      <c r="M5810" t="str">
        <f>INDEX(RoutesPivot[DepAirport],MATCH($C5810,RoutesPivot[[RouteID]:[RouteID]],0))</f>
        <v>ORD</v>
      </c>
      <c r="N5810" t="str">
        <f>INDEX(RoutesPivot[AirportID],MATCH($C5810,RoutesPivot[[RouteID]:[RouteID]],0))</f>
        <v>LGA</v>
      </c>
      <c r="O5810">
        <f>INDEX(RoutesPivot[Distance],MATCH($C5810,RoutesPivot[[RouteID]:[RouteID]],0))</f>
        <v>610</v>
      </c>
      <c r="P5810">
        <f>INDEX(RoutesPivot[ListPrice],MATCH($C5810,RoutesPivot[[RouteID]:[RouteID]],0))</f>
        <v>275</v>
      </c>
      <c r="Q5810" t="str">
        <f>INDEX(AirportPivot[AirportName],MATCH($N5810,AirportPivot[[AirportID]:[AirportID]],0))</f>
        <v>Laguardia</v>
      </c>
      <c r="R5810">
        <f>INDEX(AirportPivot[Gates (number of available)],MATCH($N5810,AirportPivot[[AirportID]:[AirportID]],0))</f>
        <v>66</v>
      </c>
    </row>
    <row r="5811" spans="1:18" x14ac:dyDescent="0.25">
      <c r="A5811" s="3" t="s">
        <v>5843</v>
      </c>
      <c r="B5811" s="12">
        <v>41648</v>
      </c>
      <c r="C5811" s="4" t="s">
        <v>13</v>
      </c>
      <c r="D5811" s="4">
        <v>2.6</v>
      </c>
      <c r="E5811" s="4">
        <v>89</v>
      </c>
      <c r="F5811" s="5">
        <v>0.77083333333333337</v>
      </c>
      <c r="G5811" s="6">
        <v>250</v>
      </c>
      <c r="H5811" s="7">
        <v>45250</v>
      </c>
      <c r="I5811" s="7">
        <f>FlightsPivot[[#This Row],[Total Fare]]*10%</f>
        <v>4525</v>
      </c>
      <c r="J5811" s="7">
        <f>FlightsPivot[[#This Row],[Total Fare]]+FlightsPivot[[#This Row],[10% tax ]]</f>
        <v>49775</v>
      </c>
      <c r="K5811" s="4">
        <v>1</v>
      </c>
      <c r="L5811" s="4">
        <v>2014</v>
      </c>
      <c r="M5811" t="str">
        <f>INDEX(RoutesPivot[DepAirport],MATCH($C5811,RoutesPivot[[RouteID]:[RouteID]],0))</f>
        <v>ORD</v>
      </c>
      <c r="N5811" t="str">
        <f>INDEX(RoutesPivot[AirportID],MATCH($C5811,RoutesPivot[[RouteID]:[RouteID]],0))</f>
        <v>JFK</v>
      </c>
      <c r="O5811">
        <f>INDEX(RoutesPivot[Distance],MATCH($C5811,RoutesPivot[[RouteID]:[RouteID]],0))</f>
        <v>619</v>
      </c>
      <c r="P5811">
        <f>INDEX(RoutesPivot[ListPrice],MATCH($C5811,RoutesPivot[[RouteID]:[RouteID]],0))</f>
        <v>250</v>
      </c>
      <c r="Q5811" t="str">
        <f>INDEX(AirportPivot[AirportName],MATCH($N5811,AirportPivot[[AirportID]:[AirportID]],0))</f>
        <v>John F Kennedy International</v>
      </c>
      <c r="R5811">
        <f>INDEX(AirportPivot[Gates (number of available)],MATCH($N5811,AirportPivot[[AirportID]:[AirportID]],0))</f>
        <v>120</v>
      </c>
    </row>
    <row r="5812" spans="1:18" x14ac:dyDescent="0.25">
      <c r="A5812" s="3" t="s">
        <v>5844</v>
      </c>
      <c r="B5812" s="12">
        <v>42216</v>
      </c>
      <c r="C5812" s="4" t="s">
        <v>21</v>
      </c>
      <c r="D5812" s="4">
        <v>2.6</v>
      </c>
      <c r="E5812" s="4">
        <v>185</v>
      </c>
      <c r="F5812" s="5">
        <v>0.70833333333333337</v>
      </c>
      <c r="G5812" s="6">
        <v>137.5</v>
      </c>
      <c r="H5812" s="7">
        <v>22687.5</v>
      </c>
      <c r="I5812" s="7">
        <f>FlightsPivot[[#This Row],[Total Fare]]*10%</f>
        <v>2268.75</v>
      </c>
      <c r="J5812" s="7">
        <f>FlightsPivot[[#This Row],[Total Fare]]+FlightsPivot[[#This Row],[10% tax ]]</f>
        <v>24956.25</v>
      </c>
      <c r="K5812" s="4">
        <v>7</v>
      </c>
      <c r="L5812" s="4">
        <v>2015</v>
      </c>
      <c r="M5812" t="str">
        <f>INDEX(RoutesPivot[DepAirport],MATCH($C5812,RoutesPivot[[RouteID]:[RouteID]],0))</f>
        <v>ORD</v>
      </c>
      <c r="N5812" t="str">
        <f>INDEX(RoutesPivot[AirportID],MATCH($C5812,RoutesPivot[[RouteID]:[RouteID]],0))</f>
        <v>CLT</v>
      </c>
      <c r="O5812">
        <f>INDEX(RoutesPivot[Distance],MATCH($C5812,RoutesPivot[[RouteID]:[RouteID]],0))</f>
        <v>700</v>
      </c>
      <c r="P5812">
        <f>INDEX(RoutesPivot[ListPrice],MATCH($C5812,RoutesPivot[[RouteID]:[RouteID]],0))</f>
        <v>125</v>
      </c>
      <c r="Q5812" t="str">
        <f>INDEX(AirportPivot[AirportName],MATCH($N5812,AirportPivot[[AirportID]:[AirportID]],0))</f>
        <v>Charlotte/Douglas International</v>
      </c>
      <c r="R5812">
        <f>INDEX(AirportPivot[Gates (number of available)],MATCH($N5812,AirportPivot[[AirportID]:[AirportID]],0))</f>
        <v>65</v>
      </c>
    </row>
    <row r="5813" spans="1:18" x14ac:dyDescent="0.25">
      <c r="A5813" s="3" t="s">
        <v>5845</v>
      </c>
      <c r="B5813" s="12">
        <v>42104</v>
      </c>
      <c r="C5813" s="4" t="s">
        <v>33</v>
      </c>
      <c r="D5813" s="4">
        <v>2.5</v>
      </c>
      <c r="E5813" s="4">
        <v>103</v>
      </c>
      <c r="F5813" s="5">
        <v>0.83333333333333337</v>
      </c>
      <c r="G5813" s="6">
        <v>375</v>
      </c>
      <c r="H5813" s="7">
        <v>69375</v>
      </c>
      <c r="I5813" s="7">
        <f>FlightsPivot[[#This Row],[Total Fare]]*10%</f>
        <v>6937.5</v>
      </c>
      <c r="J5813" s="7">
        <f>FlightsPivot[[#This Row],[Total Fare]]+FlightsPivot[[#This Row],[10% tax ]]</f>
        <v>76312.5</v>
      </c>
      <c r="K5813" s="4">
        <v>4</v>
      </c>
      <c r="L5813" s="4">
        <v>2015</v>
      </c>
      <c r="M5813" t="str">
        <f>INDEX(RoutesPivot[DepAirport],MATCH($C5813,RoutesPivot[[RouteID]:[RouteID]],0))</f>
        <v>ORD</v>
      </c>
      <c r="N5813" t="str">
        <f>INDEX(RoutesPivot[AirportID],MATCH($C5813,RoutesPivot[[RouteID]:[RouteID]],0))</f>
        <v>SFO</v>
      </c>
      <c r="O5813">
        <f>INDEX(RoutesPivot[Distance],MATCH($C5813,RoutesPivot[[RouteID]:[RouteID]],0))</f>
        <v>1600</v>
      </c>
      <c r="P5813">
        <f>INDEX(RoutesPivot[ListPrice],MATCH($C5813,RoutesPivot[[RouteID]:[RouteID]],0))</f>
        <v>375</v>
      </c>
      <c r="Q5813" t="str">
        <f>INDEX(AirportPivot[AirportName],MATCH($N5813,AirportPivot[[AirportID]:[AirportID]],0))</f>
        <v>San Francisco International</v>
      </c>
      <c r="R5813">
        <f>INDEX(AirportPivot[Gates (number of available)],MATCH($N5813,AirportPivot[[AirportID]:[AirportID]],0))</f>
        <v>70</v>
      </c>
    </row>
    <row r="5814" spans="1:18" x14ac:dyDescent="0.25">
      <c r="A5814" s="3" t="s">
        <v>5846</v>
      </c>
      <c r="B5814" s="12">
        <v>42349</v>
      </c>
      <c r="C5814" s="4" t="s">
        <v>25</v>
      </c>
      <c r="D5814" s="4">
        <v>2.5</v>
      </c>
      <c r="E5814" s="4">
        <v>42</v>
      </c>
      <c r="F5814" s="5">
        <v>0.29166666666666669</v>
      </c>
      <c r="G5814" s="6">
        <v>200</v>
      </c>
      <c r="H5814" s="7">
        <v>33000</v>
      </c>
      <c r="I5814" s="7">
        <f>FlightsPivot[[#This Row],[Total Fare]]*10%</f>
        <v>3300</v>
      </c>
      <c r="J5814" s="7">
        <f>FlightsPivot[[#This Row],[Total Fare]]+FlightsPivot[[#This Row],[10% tax ]]</f>
        <v>36300</v>
      </c>
      <c r="K5814" s="4">
        <v>12</v>
      </c>
      <c r="L5814" s="4">
        <v>2015</v>
      </c>
      <c r="M5814" t="str">
        <f>INDEX(RoutesPivot[DepAirport],MATCH($C5814,RoutesPivot[[RouteID]:[RouteID]],0))</f>
        <v>ORD</v>
      </c>
      <c r="N5814" t="str">
        <f>INDEX(RoutesPivot[AirportID],MATCH($C5814,RoutesPivot[[RouteID]:[RouteID]],0))</f>
        <v>DFW</v>
      </c>
      <c r="O5814">
        <f>INDEX(RoutesPivot[Distance],MATCH($C5814,RoutesPivot[[RouteID]:[RouteID]],0))</f>
        <v>700</v>
      </c>
      <c r="P5814">
        <f>INDEX(RoutesPivot[ListPrice],MATCH($C5814,RoutesPivot[[RouteID]:[RouteID]],0))</f>
        <v>200</v>
      </c>
      <c r="Q5814" t="str">
        <f>INDEX(AirportPivot[AirportName],MATCH($N5814,AirportPivot[[AirportID]:[AirportID]],0))</f>
        <v>Dallas/Fort Worth International</v>
      </c>
      <c r="R5814">
        <f>INDEX(AirportPivot[Gates (number of available)],MATCH($N5814,AirportPivot[[AirportID]:[AirportID]],0))</f>
        <v>130</v>
      </c>
    </row>
    <row r="5815" spans="1:18" x14ac:dyDescent="0.25">
      <c r="A5815" s="3" t="s">
        <v>5847</v>
      </c>
      <c r="B5815" s="12">
        <v>42167</v>
      </c>
      <c r="C5815" s="4" t="s">
        <v>53</v>
      </c>
      <c r="D5815" s="4">
        <v>1.9</v>
      </c>
      <c r="E5815" s="4">
        <v>186</v>
      </c>
      <c r="F5815" s="5">
        <v>0.35416666666666669</v>
      </c>
      <c r="G5815" s="6">
        <v>330</v>
      </c>
      <c r="H5815" s="7">
        <v>54450</v>
      </c>
      <c r="I5815" s="7">
        <f>FlightsPivot[[#This Row],[Total Fare]]*10%</f>
        <v>5445</v>
      </c>
      <c r="J5815" s="7">
        <f>FlightsPivot[[#This Row],[Total Fare]]+FlightsPivot[[#This Row],[10% tax ]]</f>
        <v>59895</v>
      </c>
      <c r="K5815" s="4">
        <v>6</v>
      </c>
      <c r="L5815" s="4">
        <v>2015</v>
      </c>
      <c r="M5815" t="str">
        <f>INDEX(RoutesPivot[DepAirport],MATCH($C5815,RoutesPivot[[RouteID]:[RouteID]],0))</f>
        <v>ORD</v>
      </c>
      <c r="N5815" t="str">
        <f>INDEX(RoutesPivot[AirportID],MATCH($C5815,RoutesPivot[[RouteID]:[RouteID]],0))</f>
        <v>FLL</v>
      </c>
      <c r="O5815">
        <f>INDEX(RoutesPivot[Distance],MATCH($C5815,RoutesPivot[[RouteID]:[RouteID]],0))</f>
        <v>940</v>
      </c>
      <c r="P5815">
        <f>INDEX(RoutesPivot[ListPrice],MATCH($C5815,RoutesPivot[[RouteID]:[RouteID]],0))</f>
        <v>300</v>
      </c>
      <c r="Q5815" t="str">
        <f>INDEX(AirportPivot[AirportName],MATCH($N5815,AirportPivot[[AirportID]:[AirportID]],0))</f>
        <v>Fort Lauderdale/Hollywood International</v>
      </c>
      <c r="R5815">
        <f>INDEX(AirportPivot[Gates (number of available)],MATCH($N5815,AirportPivot[[AirportID]:[AirportID]],0))</f>
        <v>55</v>
      </c>
    </row>
    <row r="5816" spans="1:18" x14ac:dyDescent="0.25">
      <c r="A5816" s="3" t="s">
        <v>5848</v>
      </c>
      <c r="B5816" s="12">
        <v>42032</v>
      </c>
      <c r="C5816" s="4" t="s">
        <v>21</v>
      </c>
      <c r="D5816" s="4">
        <v>1.9</v>
      </c>
      <c r="E5816" s="4">
        <v>31</v>
      </c>
      <c r="F5816" s="5">
        <v>0.33333333333333331</v>
      </c>
      <c r="G5816" s="6">
        <v>125</v>
      </c>
      <c r="H5816" s="7">
        <v>23125</v>
      </c>
      <c r="I5816" s="7">
        <f>FlightsPivot[[#This Row],[Total Fare]]*10%</f>
        <v>2312.5</v>
      </c>
      <c r="J5816" s="7">
        <f>FlightsPivot[[#This Row],[Total Fare]]+FlightsPivot[[#This Row],[10% tax ]]</f>
        <v>25437.5</v>
      </c>
      <c r="K5816" s="4">
        <v>1</v>
      </c>
      <c r="L5816" s="4">
        <v>2015</v>
      </c>
      <c r="M5816" t="str">
        <f>INDEX(RoutesPivot[DepAirport],MATCH($C5816,RoutesPivot[[RouteID]:[RouteID]],0))</f>
        <v>ORD</v>
      </c>
      <c r="N5816" t="str">
        <f>INDEX(RoutesPivot[AirportID],MATCH($C5816,RoutesPivot[[RouteID]:[RouteID]],0))</f>
        <v>CLT</v>
      </c>
      <c r="O5816">
        <f>INDEX(RoutesPivot[Distance],MATCH($C5816,RoutesPivot[[RouteID]:[RouteID]],0))</f>
        <v>700</v>
      </c>
      <c r="P5816">
        <f>INDEX(RoutesPivot[ListPrice],MATCH($C5816,RoutesPivot[[RouteID]:[RouteID]],0))</f>
        <v>125</v>
      </c>
      <c r="Q5816" t="str">
        <f>INDEX(AirportPivot[AirportName],MATCH($N5816,AirportPivot[[AirportID]:[AirportID]],0))</f>
        <v>Charlotte/Douglas International</v>
      </c>
      <c r="R5816">
        <f>INDEX(AirportPivot[Gates (number of available)],MATCH($N5816,AirportPivot[[AirportID]:[AirportID]],0))</f>
        <v>65</v>
      </c>
    </row>
    <row r="5817" spans="1:18" x14ac:dyDescent="0.25">
      <c r="A5817" s="3" t="s">
        <v>5849</v>
      </c>
      <c r="B5817" s="12">
        <v>41907</v>
      </c>
      <c r="C5817" s="4" t="s">
        <v>21</v>
      </c>
      <c r="D5817" s="4">
        <v>0.9</v>
      </c>
      <c r="E5817" s="4">
        <v>21</v>
      </c>
      <c r="F5817" s="5">
        <v>0.29166666666666669</v>
      </c>
      <c r="G5817" s="6">
        <v>125</v>
      </c>
      <c r="H5817" s="7">
        <v>23125</v>
      </c>
      <c r="I5817" s="7">
        <f>FlightsPivot[[#This Row],[Total Fare]]*10%</f>
        <v>2312.5</v>
      </c>
      <c r="J5817" s="7">
        <f>FlightsPivot[[#This Row],[Total Fare]]+FlightsPivot[[#This Row],[10% tax ]]</f>
        <v>25437.5</v>
      </c>
      <c r="K5817" s="4">
        <v>9</v>
      </c>
      <c r="L5817" s="4">
        <v>2014</v>
      </c>
      <c r="M5817" t="str">
        <f>INDEX(RoutesPivot[DepAirport],MATCH($C5817,RoutesPivot[[RouteID]:[RouteID]],0))</f>
        <v>ORD</v>
      </c>
      <c r="N5817" t="str">
        <f>INDEX(RoutesPivot[AirportID],MATCH($C5817,RoutesPivot[[RouteID]:[RouteID]],0))</f>
        <v>CLT</v>
      </c>
      <c r="O5817">
        <f>INDEX(RoutesPivot[Distance],MATCH($C5817,RoutesPivot[[RouteID]:[RouteID]],0))</f>
        <v>700</v>
      </c>
      <c r="P5817">
        <f>INDEX(RoutesPivot[ListPrice],MATCH($C5817,RoutesPivot[[RouteID]:[RouteID]],0))</f>
        <v>125</v>
      </c>
      <c r="Q5817" t="str">
        <f>INDEX(AirportPivot[AirportName],MATCH($N5817,AirportPivot[[AirportID]:[AirportID]],0))</f>
        <v>Charlotte/Douglas International</v>
      </c>
      <c r="R5817">
        <f>INDEX(AirportPivot[Gates (number of available)],MATCH($N5817,AirportPivot[[AirportID]:[AirportID]],0))</f>
        <v>65</v>
      </c>
    </row>
    <row r="5818" spans="1:18" x14ac:dyDescent="0.25">
      <c r="A5818" s="3" t="s">
        <v>5850</v>
      </c>
      <c r="B5818" s="12">
        <v>42338</v>
      </c>
      <c r="C5818" s="4" t="s">
        <v>19</v>
      </c>
      <c r="D5818" s="4">
        <v>2</v>
      </c>
      <c r="E5818" s="4">
        <v>160</v>
      </c>
      <c r="F5818" s="5">
        <v>0.75</v>
      </c>
      <c r="G5818" s="6">
        <v>200</v>
      </c>
      <c r="H5818" s="7">
        <v>33000</v>
      </c>
      <c r="I5818" s="7">
        <f>FlightsPivot[[#This Row],[Total Fare]]*10%</f>
        <v>3300</v>
      </c>
      <c r="J5818" s="7">
        <f>FlightsPivot[[#This Row],[Total Fare]]+FlightsPivot[[#This Row],[10% tax ]]</f>
        <v>36300</v>
      </c>
      <c r="K5818" s="4">
        <v>11</v>
      </c>
      <c r="L5818" s="4">
        <v>2015</v>
      </c>
      <c r="M5818" t="str">
        <f>INDEX(RoutesPivot[DepAirport],MATCH($C5818,RoutesPivot[[RouteID]:[RouteID]],0))</f>
        <v>ORD</v>
      </c>
      <c r="N5818" t="str">
        <f>INDEX(RoutesPivot[AirportID],MATCH($C5818,RoutesPivot[[RouteID]:[RouteID]],0))</f>
        <v>IAH</v>
      </c>
      <c r="O5818">
        <f>INDEX(RoutesPivot[Distance],MATCH($C5818,RoutesPivot[[RouteID]:[RouteID]],0))</f>
        <v>800</v>
      </c>
      <c r="P5818">
        <f>INDEX(RoutesPivot[ListPrice],MATCH($C5818,RoutesPivot[[RouteID]:[RouteID]],0))</f>
        <v>200</v>
      </c>
      <c r="Q5818" t="str">
        <f>INDEX(AirportPivot[AirportName],MATCH($N5818,AirportPivot[[AirportID]:[AirportID]],0))</f>
        <v>George Bush Intercontinental/Houston</v>
      </c>
      <c r="R5818">
        <f>INDEX(AirportPivot[Gates (number of available)],MATCH($N5818,AirportPivot[[AirportID]:[AirportID]],0))</f>
        <v>80</v>
      </c>
    </row>
    <row r="5819" spans="1:18" x14ac:dyDescent="0.25">
      <c r="A5819" s="3" t="s">
        <v>5851</v>
      </c>
      <c r="B5819" s="12">
        <v>41907</v>
      </c>
      <c r="C5819" s="4" t="s">
        <v>17</v>
      </c>
      <c r="D5819" s="4">
        <v>4.9000000000000004</v>
      </c>
      <c r="E5819" s="4">
        <v>83</v>
      </c>
      <c r="F5819" s="5">
        <v>0.35416666666666669</v>
      </c>
      <c r="G5819" s="6">
        <v>350</v>
      </c>
      <c r="H5819" s="7">
        <v>63350</v>
      </c>
      <c r="I5819" s="7">
        <f>FlightsPivot[[#This Row],[Total Fare]]*10%</f>
        <v>6335</v>
      </c>
      <c r="J5819" s="7">
        <f>FlightsPivot[[#This Row],[Total Fare]]+FlightsPivot[[#This Row],[10% tax ]]</f>
        <v>69685</v>
      </c>
      <c r="K5819" s="4">
        <v>9</v>
      </c>
      <c r="L5819" s="4">
        <v>2014</v>
      </c>
      <c r="M5819" t="str">
        <f>INDEX(RoutesPivot[DepAirport],MATCH($C5819,RoutesPivot[[RouteID]:[RouteID]],0))</f>
        <v>ORD</v>
      </c>
      <c r="N5819" t="str">
        <f>INDEX(RoutesPivot[AirportID],MATCH($C5819,RoutesPivot[[RouteID]:[RouteID]],0))</f>
        <v>LAX</v>
      </c>
      <c r="O5819">
        <f>INDEX(RoutesPivot[Distance],MATCH($C5819,RoutesPivot[[RouteID]:[RouteID]],0))</f>
        <v>1518</v>
      </c>
      <c r="P5819">
        <f>INDEX(RoutesPivot[ListPrice],MATCH($C5819,RoutesPivot[[RouteID]:[RouteID]],0))</f>
        <v>350</v>
      </c>
      <c r="Q5819" t="str">
        <f>INDEX(AirportPivot[AirportName],MATCH($N5819,AirportPivot[[AirportID]:[AirportID]],0))</f>
        <v>Los Angeles International</v>
      </c>
      <c r="R5819">
        <f>INDEX(AirportPivot[Gates (number of available)],MATCH($N5819,AirportPivot[[AirportID]:[AirportID]],0))</f>
        <v>86</v>
      </c>
    </row>
    <row r="5820" spans="1:18" x14ac:dyDescent="0.25">
      <c r="A5820" s="3" t="s">
        <v>5852</v>
      </c>
      <c r="B5820" s="12">
        <v>42239</v>
      </c>
      <c r="C5820" s="4" t="s">
        <v>19</v>
      </c>
      <c r="D5820" s="4">
        <v>1.8</v>
      </c>
      <c r="E5820" s="4">
        <v>178</v>
      </c>
      <c r="F5820" s="5">
        <v>0.70833333333333337</v>
      </c>
      <c r="G5820" s="6">
        <v>220</v>
      </c>
      <c r="H5820" s="7">
        <v>36300</v>
      </c>
      <c r="I5820" s="7">
        <f>FlightsPivot[[#This Row],[Total Fare]]*10%</f>
        <v>3630</v>
      </c>
      <c r="J5820" s="7">
        <f>FlightsPivot[[#This Row],[Total Fare]]+FlightsPivot[[#This Row],[10% tax ]]</f>
        <v>39930</v>
      </c>
      <c r="K5820" s="4">
        <v>8</v>
      </c>
      <c r="L5820" s="4">
        <v>2015</v>
      </c>
      <c r="M5820" t="str">
        <f>INDEX(RoutesPivot[DepAirport],MATCH($C5820,RoutesPivot[[RouteID]:[RouteID]],0))</f>
        <v>ORD</v>
      </c>
      <c r="N5820" t="str">
        <f>INDEX(RoutesPivot[AirportID],MATCH($C5820,RoutesPivot[[RouteID]:[RouteID]],0))</f>
        <v>IAH</v>
      </c>
      <c r="O5820">
        <f>INDEX(RoutesPivot[Distance],MATCH($C5820,RoutesPivot[[RouteID]:[RouteID]],0))</f>
        <v>800</v>
      </c>
      <c r="P5820">
        <f>INDEX(RoutesPivot[ListPrice],MATCH($C5820,RoutesPivot[[RouteID]:[RouteID]],0))</f>
        <v>200</v>
      </c>
      <c r="Q5820" t="str">
        <f>INDEX(AirportPivot[AirportName],MATCH($N5820,AirportPivot[[AirportID]:[AirportID]],0))</f>
        <v>George Bush Intercontinental/Houston</v>
      </c>
      <c r="R5820">
        <f>INDEX(AirportPivot[Gates (number of available)],MATCH($N5820,AirportPivot[[AirportID]:[AirportID]],0))</f>
        <v>80</v>
      </c>
    </row>
    <row r="5821" spans="1:18" x14ac:dyDescent="0.25">
      <c r="A5821" s="3" t="s">
        <v>5853</v>
      </c>
      <c r="B5821" s="12">
        <v>41969</v>
      </c>
      <c r="C5821" s="4" t="s">
        <v>30</v>
      </c>
      <c r="D5821" s="4">
        <v>3.4</v>
      </c>
      <c r="E5821" s="4">
        <v>22</v>
      </c>
      <c r="F5821" s="5">
        <v>0.3125</v>
      </c>
      <c r="G5821" s="6">
        <v>375</v>
      </c>
      <c r="H5821" s="7">
        <v>69375</v>
      </c>
      <c r="I5821" s="7">
        <f>FlightsPivot[[#This Row],[Total Fare]]*10%</f>
        <v>6937.5</v>
      </c>
      <c r="J5821" s="7">
        <f>FlightsPivot[[#This Row],[Total Fare]]+FlightsPivot[[#This Row],[10% tax ]]</f>
        <v>76312.5</v>
      </c>
      <c r="K5821" s="4">
        <v>11</v>
      </c>
      <c r="L5821" s="4">
        <v>2014</v>
      </c>
      <c r="M5821" t="str">
        <f>INDEX(RoutesPivot[DepAirport],MATCH($C5821,RoutesPivot[[RouteID]:[RouteID]],0))</f>
        <v>ORD</v>
      </c>
      <c r="N5821" t="str">
        <f>INDEX(RoutesPivot[AirportID],MATCH($C5821,RoutesPivot[[RouteID]:[RouteID]],0))</f>
        <v>MCO</v>
      </c>
      <c r="O5821">
        <f>INDEX(RoutesPivot[Distance],MATCH($C5821,RoutesPivot[[RouteID]:[RouteID]],0))</f>
        <v>850</v>
      </c>
      <c r="P5821">
        <f>INDEX(RoutesPivot[ListPrice],MATCH($C5821,RoutesPivot[[RouteID]:[RouteID]],0))</f>
        <v>250</v>
      </c>
      <c r="Q5821" t="str">
        <f>INDEX(AirportPivot[AirportName],MATCH($N5821,AirportPivot[[AirportID]:[AirportID]],0))</f>
        <v>Orlando International</v>
      </c>
      <c r="R5821">
        <f>INDEX(AirportPivot[Gates (number of available)],MATCH($N5821,AirportPivot[[AirportID]:[AirportID]],0))</f>
        <v>67</v>
      </c>
    </row>
    <row r="5822" spans="1:18" x14ac:dyDescent="0.25">
      <c r="A5822" s="3" t="s">
        <v>5854</v>
      </c>
      <c r="B5822" s="12">
        <v>41863</v>
      </c>
      <c r="C5822" s="4" t="s">
        <v>15</v>
      </c>
      <c r="D5822" s="4">
        <v>1.6</v>
      </c>
      <c r="E5822" s="4">
        <v>129</v>
      </c>
      <c r="F5822" s="5">
        <v>0.8125</v>
      </c>
      <c r="G5822" s="6">
        <v>247.5</v>
      </c>
      <c r="H5822" s="7">
        <v>45787.5</v>
      </c>
      <c r="I5822" s="7">
        <f>FlightsPivot[[#This Row],[Total Fare]]*10%</f>
        <v>4578.75</v>
      </c>
      <c r="J5822" s="7">
        <f>FlightsPivot[[#This Row],[Total Fare]]+FlightsPivot[[#This Row],[10% tax ]]</f>
        <v>50366.25</v>
      </c>
      <c r="K5822" s="4">
        <v>8</v>
      </c>
      <c r="L5822" s="4">
        <v>2014</v>
      </c>
      <c r="M5822" t="str">
        <f>INDEX(RoutesPivot[DepAirport],MATCH($C5822,RoutesPivot[[RouteID]:[RouteID]],0))</f>
        <v>ORD</v>
      </c>
      <c r="N5822" t="str">
        <f>INDEX(RoutesPivot[AirportID],MATCH($C5822,RoutesPivot[[RouteID]:[RouteID]],0))</f>
        <v>EWR</v>
      </c>
      <c r="O5822">
        <f>INDEX(RoutesPivot[Distance],MATCH($C5822,RoutesPivot[[RouteID]:[RouteID]],0))</f>
        <v>600</v>
      </c>
      <c r="P5822">
        <f>INDEX(RoutesPivot[ListPrice],MATCH($C5822,RoutesPivot[[RouteID]:[RouteID]],0))</f>
        <v>225</v>
      </c>
      <c r="Q5822" t="str">
        <f>INDEX(AirportPivot[AirportName],MATCH($N5822,AirportPivot[[AirportID]:[AirportID]],0))</f>
        <v>Newark Liberty International</v>
      </c>
      <c r="R5822">
        <f>INDEX(AirportPivot[Gates (number of available)],MATCH($N5822,AirportPivot[[AirportID]:[AirportID]],0))</f>
        <v>82</v>
      </c>
    </row>
    <row r="5823" spans="1:18" x14ac:dyDescent="0.25">
      <c r="A5823" s="3" t="s">
        <v>5855</v>
      </c>
      <c r="B5823" s="12">
        <v>41879</v>
      </c>
      <c r="C5823" s="4" t="s">
        <v>19</v>
      </c>
      <c r="D5823" s="4">
        <v>3</v>
      </c>
      <c r="E5823" s="4">
        <v>152</v>
      </c>
      <c r="F5823" s="5">
        <v>0.79166666666666663</v>
      </c>
      <c r="G5823" s="6">
        <v>220</v>
      </c>
      <c r="H5823" s="7">
        <v>36300</v>
      </c>
      <c r="I5823" s="7">
        <f>FlightsPivot[[#This Row],[Total Fare]]*10%</f>
        <v>3630</v>
      </c>
      <c r="J5823" s="7">
        <f>FlightsPivot[[#This Row],[Total Fare]]+FlightsPivot[[#This Row],[10% tax ]]</f>
        <v>39930</v>
      </c>
      <c r="K5823" s="4">
        <v>8</v>
      </c>
      <c r="L5823" s="4">
        <v>2014</v>
      </c>
      <c r="M5823" t="str">
        <f>INDEX(RoutesPivot[DepAirport],MATCH($C5823,RoutesPivot[[RouteID]:[RouteID]],0))</f>
        <v>ORD</v>
      </c>
      <c r="N5823" t="str">
        <f>INDEX(RoutesPivot[AirportID],MATCH($C5823,RoutesPivot[[RouteID]:[RouteID]],0))</f>
        <v>IAH</v>
      </c>
      <c r="O5823">
        <f>INDEX(RoutesPivot[Distance],MATCH($C5823,RoutesPivot[[RouteID]:[RouteID]],0))</f>
        <v>800</v>
      </c>
      <c r="P5823">
        <f>INDEX(RoutesPivot[ListPrice],MATCH($C5823,RoutesPivot[[RouteID]:[RouteID]],0))</f>
        <v>200</v>
      </c>
      <c r="Q5823" t="str">
        <f>INDEX(AirportPivot[AirportName],MATCH($N5823,AirportPivot[[AirportID]:[AirportID]],0))</f>
        <v>George Bush Intercontinental/Houston</v>
      </c>
      <c r="R5823">
        <f>INDEX(AirportPivot[Gates (number of available)],MATCH($N5823,AirportPivot[[AirportID]:[AirportID]],0))</f>
        <v>80</v>
      </c>
    </row>
    <row r="5824" spans="1:18" x14ac:dyDescent="0.25">
      <c r="A5824" s="3" t="s">
        <v>5856</v>
      </c>
      <c r="B5824" s="12">
        <v>41911</v>
      </c>
      <c r="C5824" s="4" t="s">
        <v>80</v>
      </c>
      <c r="D5824" s="4">
        <v>1.7</v>
      </c>
      <c r="E5824" s="4">
        <v>206</v>
      </c>
      <c r="F5824" s="5">
        <v>0.79166666666666663</v>
      </c>
      <c r="G5824" s="6">
        <v>300</v>
      </c>
      <c r="H5824" s="7">
        <v>49500</v>
      </c>
      <c r="I5824" s="7">
        <f>FlightsPivot[[#This Row],[Total Fare]]*10%</f>
        <v>4950</v>
      </c>
      <c r="J5824" s="7">
        <f>FlightsPivot[[#This Row],[Total Fare]]+FlightsPivot[[#This Row],[10% tax ]]</f>
        <v>54450</v>
      </c>
      <c r="K5824" s="4">
        <v>9</v>
      </c>
      <c r="L5824" s="4">
        <v>2014</v>
      </c>
      <c r="M5824" t="str">
        <f>INDEX(RoutesPivot[DepAirport],MATCH($C5824,RoutesPivot[[RouteID]:[RouteID]],0))</f>
        <v>ORD</v>
      </c>
      <c r="N5824" t="str">
        <f>INDEX(RoutesPivot[AirportID],MATCH($C5824,RoutesPivot[[RouteID]:[RouteID]],0))</f>
        <v>MIA</v>
      </c>
      <c r="O5824">
        <f>INDEX(RoutesPivot[Distance],MATCH($C5824,RoutesPivot[[RouteID]:[RouteID]],0))</f>
        <v>1000</v>
      </c>
      <c r="P5824">
        <f>INDEX(RoutesPivot[ListPrice],MATCH($C5824,RoutesPivot[[RouteID]:[RouteID]],0))</f>
        <v>300</v>
      </c>
      <c r="Q5824" t="str">
        <f>INDEX(AirportPivot[AirportName],MATCH($N5824,AirportPivot[[AirportID]:[AirportID]],0))</f>
        <v>Miami International</v>
      </c>
      <c r="R5824">
        <f>INDEX(AirportPivot[Gates (number of available)],MATCH($N5824,AirportPivot[[AirportID]:[AirportID]],0))</f>
        <v>80</v>
      </c>
    </row>
    <row r="5825" spans="1:18" x14ac:dyDescent="0.25">
      <c r="A5825" s="3" t="s">
        <v>5857</v>
      </c>
      <c r="B5825" s="12">
        <v>42241</v>
      </c>
      <c r="C5825" s="4" t="s">
        <v>21</v>
      </c>
      <c r="D5825" s="4">
        <v>1.4</v>
      </c>
      <c r="E5825" s="4">
        <v>115</v>
      </c>
      <c r="F5825" s="5">
        <v>0.66666666666666663</v>
      </c>
      <c r="G5825" s="6">
        <v>137.5</v>
      </c>
      <c r="H5825" s="7">
        <v>25437.5</v>
      </c>
      <c r="I5825" s="7">
        <f>FlightsPivot[[#This Row],[Total Fare]]*10%</f>
        <v>2543.75</v>
      </c>
      <c r="J5825" s="7">
        <f>FlightsPivot[[#This Row],[Total Fare]]+FlightsPivot[[#This Row],[10% tax ]]</f>
        <v>27981.25</v>
      </c>
      <c r="K5825" s="4">
        <v>8</v>
      </c>
      <c r="L5825" s="4">
        <v>2015</v>
      </c>
      <c r="M5825" t="str">
        <f>INDEX(RoutesPivot[DepAirport],MATCH($C5825,RoutesPivot[[RouteID]:[RouteID]],0))</f>
        <v>ORD</v>
      </c>
      <c r="N5825" t="str">
        <f>INDEX(RoutesPivot[AirportID],MATCH($C5825,RoutesPivot[[RouteID]:[RouteID]],0))</f>
        <v>CLT</v>
      </c>
      <c r="O5825">
        <f>INDEX(RoutesPivot[Distance],MATCH($C5825,RoutesPivot[[RouteID]:[RouteID]],0))</f>
        <v>700</v>
      </c>
      <c r="P5825">
        <f>INDEX(RoutesPivot[ListPrice],MATCH($C5825,RoutesPivot[[RouteID]:[RouteID]],0))</f>
        <v>125</v>
      </c>
      <c r="Q5825" t="str">
        <f>INDEX(AirportPivot[AirportName],MATCH($N5825,AirportPivot[[AirportID]:[AirportID]],0))</f>
        <v>Charlotte/Douglas International</v>
      </c>
      <c r="R5825">
        <f>INDEX(AirportPivot[Gates (number of available)],MATCH($N5825,AirportPivot[[AirportID]:[AirportID]],0))</f>
        <v>65</v>
      </c>
    </row>
    <row r="5826" spans="1:18" x14ac:dyDescent="0.25">
      <c r="A5826" s="3" t="s">
        <v>5858</v>
      </c>
      <c r="B5826" s="12">
        <v>41891</v>
      </c>
      <c r="C5826" s="4" t="s">
        <v>23</v>
      </c>
      <c r="D5826" s="4">
        <v>0.7</v>
      </c>
      <c r="E5826" s="4">
        <v>149</v>
      </c>
      <c r="F5826" s="5">
        <v>0.29166666666666669</v>
      </c>
      <c r="G5826" s="6">
        <v>300</v>
      </c>
      <c r="H5826" s="7">
        <v>55500</v>
      </c>
      <c r="I5826" s="7">
        <f>FlightsPivot[[#This Row],[Total Fare]]*10%</f>
        <v>5550</v>
      </c>
      <c r="J5826" s="7">
        <f>FlightsPivot[[#This Row],[Total Fare]]+FlightsPivot[[#This Row],[10% tax ]]</f>
        <v>61050</v>
      </c>
      <c r="K5826" s="4">
        <v>9</v>
      </c>
      <c r="L5826" s="4">
        <v>2014</v>
      </c>
      <c r="M5826" t="str">
        <f>INDEX(RoutesPivot[DepAirport],MATCH($C5826,RoutesPivot[[RouteID]:[RouteID]],0))</f>
        <v>ORD</v>
      </c>
      <c r="N5826" t="str">
        <f>INDEX(RoutesPivot[AirportID],MATCH($C5826,RoutesPivot[[RouteID]:[RouteID]],0))</f>
        <v>DEN</v>
      </c>
      <c r="O5826">
        <f>INDEX(RoutesPivot[Distance],MATCH($C5826,RoutesPivot[[RouteID]:[RouteID]],0))</f>
        <v>800</v>
      </c>
      <c r="P5826">
        <f>INDEX(RoutesPivot[ListPrice],MATCH($C5826,RoutesPivot[[RouteID]:[RouteID]],0))</f>
        <v>300</v>
      </c>
      <c r="Q5826" t="str">
        <f>INDEX(AirportPivot[AirportName],MATCH($N5826,AirportPivot[[AirportID]:[AirportID]],0))</f>
        <v>Denver International</v>
      </c>
      <c r="R5826">
        <f>INDEX(AirportPivot[Gates (number of available)],MATCH($N5826,AirportPivot[[AirportID]:[AirportID]],0))</f>
        <v>75</v>
      </c>
    </row>
    <row r="5827" spans="1:18" x14ac:dyDescent="0.25">
      <c r="A5827" s="3" t="s">
        <v>5859</v>
      </c>
      <c r="B5827" s="12">
        <v>42007</v>
      </c>
      <c r="C5827" s="4" t="s">
        <v>23</v>
      </c>
      <c r="D5827" s="4">
        <v>3.1</v>
      </c>
      <c r="E5827" s="4">
        <v>148</v>
      </c>
      <c r="F5827" s="5">
        <v>0.79166666666666663</v>
      </c>
      <c r="G5827" s="6">
        <v>300</v>
      </c>
      <c r="H5827" s="7">
        <v>55500</v>
      </c>
      <c r="I5827" s="7">
        <f>FlightsPivot[[#This Row],[Total Fare]]*10%</f>
        <v>5550</v>
      </c>
      <c r="J5827" s="7">
        <f>FlightsPivot[[#This Row],[Total Fare]]+FlightsPivot[[#This Row],[10% tax ]]</f>
        <v>61050</v>
      </c>
      <c r="K5827" s="4">
        <v>1</v>
      </c>
      <c r="L5827" s="4">
        <v>2015</v>
      </c>
      <c r="M5827" t="str">
        <f>INDEX(RoutesPivot[DepAirport],MATCH($C5827,RoutesPivot[[RouteID]:[RouteID]],0))</f>
        <v>ORD</v>
      </c>
      <c r="N5827" t="str">
        <f>INDEX(RoutesPivot[AirportID],MATCH($C5827,RoutesPivot[[RouteID]:[RouteID]],0))</f>
        <v>DEN</v>
      </c>
      <c r="O5827">
        <f>INDEX(RoutesPivot[Distance],MATCH($C5827,RoutesPivot[[RouteID]:[RouteID]],0))</f>
        <v>800</v>
      </c>
      <c r="P5827">
        <f>INDEX(RoutesPivot[ListPrice],MATCH($C5827,RoutesPivot[[RouteID]:[RouteID]],0))</f>
        <v>300</v>
      </c>
      <c r="Q5827" t="str">
        <f>INDEX(AirportPivot[AirportName],MATCH($N5827,AirportPivot[[AirportID]:[AirportID]],0))</f>
        <v>Denver International</v>
      </c>
      <c r="R5827">
        <f>INDEX(AirportPivot[Gates (number of available)],MATCH($N5827,AirportPivot[[AirportID]:[AirportID]],0))</f>
        <v>75</v>
      </c>
    </row>
    <row r="5828" spans="1:18" x14ac:dyDescent="0.25">
      <c r="A5828" s="3" t="s">
        <v>5860</v>
      </c>
      <c r="B5828" s="12">
        <v>41801</v>
      </c>
      <c r="C5828" s="4" t="s">
        <v>47</v>
      </c>
      <c r="D5828" s="4">
        <v>2.8</v>
      </c>
      <c r="E5828" s="4">
        <v>162</v>
      </c>
      <c r="F5828" s="5">
        <v>0.33333333333333331</v>
      </c>
      <c r="G5828" s="6">
        <v>275</v>
      </c>
      <c r="H5828" s="7">
        <v>45375</v>
      </c>
      <c r="I5828" s="7">
        <f>FlightsPivot[[#This Row],[Total Fare]]*10%</f>
        <v>4537.5</v>
      </c>
      <c r="J5828" s="7">
        <f>FlightsPivot[[#This Row],[Total Fare]]+FlightsPivot[[#This Row],[10% tax ]]</f>
        <v>49912.5</v>
      </c>
      <c r="K5828" s="4">
        <v>6</v>
      </c>
      <c r="L5828" s="4">
        <v>2014</v>
      </c>
      <c r="M5828" t="str">
        <f>INDEX(RoutesPivot[DepAirport],MATCH($C5828,RoutesPivot[[RouteID]:[RouteID]],0))</f>
        <v>ORD</v>
      </c>
      <c r="N5828" t="str">
        <f>INDEX(RoutesPivot[AirportID],MATCH($C5828,RoutesPivot[[RouteID]:[RouteID]],0))</f>
        <v>PHX</v>
      </c>
      <c r="O5828">
        <f>INDEX(RoutesPivot[Distance],MATCH($C5828,RoutesPivot[[RouteID]:[RouteID]],0))</f>
        <v>1200</v>
      </c>
      <c r="P5828">
        <f>INDEX(RoutesPivot[ListPrice],MATCH($C5828,RoutesPivot[[RouteID]:[RouteID]],0))</f>
        <v>250</v>
      </c>
      <c r="Q5828" t="str">
        <f>INDEX(AirportPivot[AirportName],MATCH($N5828,AirportPivot[[AirportID]:[AirportID]],0))</f>
        <v>Phoenix Sky Harbor International</v>
      </c>
      <c r="R5828">
        <f>INDEX(AirportPivot[Gates (number of available)],MATCH($N5828,AirportPivot[[AirportID]:[AirportID]],0))</f>
        <v>60</v>
      </c>
    </row>
    <row r="5829" spans="1:18" x14ac:dyDescent="0.25">
      <c r="A5829" s="3" t="s">
        <v>5861</v>
      </c>
      <c r="B5829" s="12">
        <v>42150</v>
      </c>
      <c r="C5829" s="4" t="s">
        <v>17</v>
      </c>
      <c r="D5829" s="4">
        <v>4.3</v>
      </c>
      <c r="E5829" s="4">
        <v>63</v>
      </c>
      <c r="F5829" s="5">
        <v>0.66666666666666663</v>
      </c>
      <c r="G5829" s="6">
        <v>350</v>
      </c>
      <c r="H5829" s="7">
        <v>63350</v>
      </c>
      <c r="I5829" s="7">
        <f>FlightsPivot[[#This Row],[Total Fare]]*10%</f>
        <v>6335</v>
      </c>
      <c r="J5829" s="7">
        <f>FlightsPivot[[#This Row],[Total Fare]]+FlightsPivot[[#This Row],[10% tax ]]</f>
        <v>69685</v>
      </c>
      <c r="K5829" s="4">
        <v>5</v>
      </c>
      <c r="L5829" s="4">
        <v>2015</v>
      </c>
      <c r="M5829" t="str">
        <f>INDEX(RoutesPivot[DepAirport],MATCH($C5829,RoutesPivot[[RouteID]:[RouteID]],0))</f>
        <v>ORD</v>
      </c>
      <c r="N5829" t="str">
        <f>INDEX(RoutesPivot[AirportID],MATCH($C5829,RoutesPivot[[RouteID]:[RouteID]],0))</f>
        <v>LAX</v>
      </c>
      <c r="O5829">
        <f>INDEX(RoutesPivot[Distance],MATCH($C5829,RoutesPivot[[RouteID]:[RouteID]],0))</f>
        <v>1518</v>
      </c>
      <c r="P5829">
        <f>INDEX(RoutesPivot[ListPrice],MATCH($C5829,RoutesPivot[[RouteID]:[RouteID]],0))</f>
        <v>350</v>
      </c>
      <c r="Q5829" t="str">
        <f>INDEX(AirportPivot[AirportName],MATCH($N5829,AirportPivot[[AirportID]:[AirportID]],0))</f>
        <v>Los Angeles International</v>
      </c>
      <c r="R5829">
        <f>INDEX(AirportPivot[Gates (number of available)],MATCH($N5829,AirportPivot[[AirportID]:[AirportID]],0))</f>
        <v>86</v>
      </c>
    </row>
    <row r="5830" spans="1:18" x14ac:dyDescent="0.25">
      <c r="A5830" s="3" t="s">
        <v>5862</v>
      </c>
      <c r="B5830" s="12">
        <v>42159</v>
      </c>
      <c r="C5830" s="4" t="s">
        <v>30</v>
      </c>
      <c r="D5830" s="4">
        <v>1.8</v>
      </c>
      <c r="E5830" s="4">
        <v>79</v>
      </c>
      <c r="F5830" s="5">
        <v>0.33333333333333331</v>
      </c>
      <c r="G5830" s="6">
        <v>275</v>
      </c>
      <c r="H5830" s="7">
        <v>49775</v>
      </c>
      <c r="I5830" s="7">
        <f>FlightsPivot[[#This Row],[Total Fare]]*10%</f>
        <v>4977.5</v>
      </c>
      <c r="J5830" s="7">
        <f>FlightsPivot[[#This Row],[Total Fare]]+FlightsPivot[[#This Row],[10% tax ]]</f>
        <v>54752.5</v>
      </c>
      <c r="K5830" s="4">
        <v>6</v>
      </c>
      <c r="L5830" s="4">
        <v>2015</v>
      </c>
      <c r="M5830" t="str">
        <f>INDEX(RoutesPivot[DepAirport],MATCH($C5830,RoutesPivot[[RouteID]:[RouteID]],0))</f>
        <v>ORD</v>
      </c>
      <c r="N5830" t="str">
        <f>INDEX(RoutesPivot[AirportID],MATCH($C5830,RoutesPivot[[RouteID]:[RouteID]],0))</f>
        <v>MCO</v>
      </c>
      <c r="O5830">
        <f>INDEX(RoutesPivot[Distance],MATCH($C5830,RoutesPivot[[RouteID]:[RouteID]],0))</f>
        <v>850</v>
      </c>
      <c r="P5830">
        <f>INDEX(RoutesPivot[ListPrice],MATCH($C5830,RoutesPivot[[RouteID]:[RouteID]],0))</f>
        <v>250</v>
      </c>
      <c r="Q5830" t="str">
        <f>INDEX(AirportPivot[AirportName],MATCH($N5830,AirportPivot[[AirportID]:[AirportID]],0))</f>
        <v>Orlando International</v>
      </c>
      <c r="R5830">
        <f>INDEX(AirportPivot[Gates (number of available)],MATCH($N5830,AirportPivot[[AirportID]:[AirportID]],0))</f>
        <v>67</v>
      </c>
    </row>
    <row r="5831" spans="1:18" x14ac:dyDescent="0.25">
      <c r="A5831" s="3" t="s">
        <v>5863</v>
      </c>
      <c r="B5831" s="12">
        <v>41989</v>
      </c>
      <c r="C5831" s="4" t="s">
        <v>98</v>
      </c>
      <c r="D5831" s="4">
        <v>2</v>
      </c>
      <c r="E5831" s="4">
        <v>171</v>
      </c>
      <c r="F5831" s="5">
        <v>0.83333333333333337</v>
      </c>
      <c r="G5831" s="6">
        <v>275</v>
      </c>
      <c r="H5831" s="7">
        <v>45375</v>
      </c>
      <c r="I5831" s="7">
        <f>FlightsPivot[[#This Row],[Total Fare]]*10%</f>
        <v>4537.5</v>
      </c>
      <c r="J5831" s="7">
        <f>FlightsPivot[[#This Row],[Total Fare]]+FlightsPivot[[#This Row],[10% tax ]]</f>
        <v>49912.5</v>
      </c>
      <c r="K5831" s="4">
        <v>12</v>
      </c>
      <c r="L5831" s="4">
        <v>2014</v>
      </c>
      <c r="M5831" t="str">
        <f>INDEX(RoutesPivot[DepAirport],MATCH($C5831,RoutesPivot[[RouteID]:[RouteID]],0))</f>
        <v>ORD</v>
      </c>
      <c r="N5831" t="str">
        <f>INDEX(RoutesPivot[AirportID],MATCH($C5831,RoutesPivot[[RouteID]:[RouteID]],0))</f>
        <v>PHL</v>
      </c>
      <c r="O5831">
        <f>INDEX(RoutesPivot[Distance],MATCH($C5831,RoutesPivot[[RouteID]:[RouteID]],0))</f>
        <v>580</v>
      </c>
      <c r="P5831">
        <f>INDEX(RoutesPivot[ListPrice],MATCH($C5831,RoutesPivot[[RouteID]:[RouteID]],0))</f>
        <v>275</v>
      </c>
      <c r="Q5831" t="str">
        <f>INDEX(AirportPivot[AirportName],MATCH($N5831,AirportPivot[[AirportID]:[AirportID]],0))</f>
        <v>Philadelphia International</v>
      </c>
      <c r="R5831">
        <f>INDEX(AirportPivot[Gates (number of available)],MATCH($N5831,AirportPivot[[AirportID]:[AirportID]],0))</f>
        <v>89</v>
      </c>
    </row>
    <row r="5832" spans="1:18" x14ac:dyDescent="0.25">
      <c r="A5832" s="3" t="s">
        <v>5864</v>
      </c>
      <c r="B5832" s="12">
        <v>42066</v>
      </c>
      <c r="C5832" s="4" t="s">
        <v>50</v>
      </c>
      <c r="D5832" s="4">
        <v>1.6</v>
      </c>
      <c r="E5832" s="4">
        <v>147</v>
      </c>
      <c r="F5832" s="5">
        <v>0.79166666666666663</v>
      </c>
      <c r="G5832" s="6">
        <v>275</v>
      </c>
      <c r="H5832" s="7">
        <v>50875</v>
      </c>
      <c r="I5832" s="7">
        <f>FlightsPivot[[#This Row],[Total Fare]]*10%</f>
        <v>5087.5</v>
      </c>
      <c r="J5832" s="7">
        <f>FlightsPivot[[#This Row],[Total Fare]]+FlightsPivot[[#This Row],[10% tax ]]</f>
        <v>55962.5</v>
      </c>
      <c r="K5832" s="4">
        <v>3</v>
      </c>
      <c r="L5832" s="4">
        <v>2015</v>
      </c>
      <c r="M5832" t="str">
        <f>INDEX(RoutesPivot[DepAirport],MATCH($C5832,RoutesPivot[[RouteID]:[RouteID]],0))</f>
        <v>ORD</v>
      </c>
      <c r="N5832" t="str">
        <f>INDEX(RoutesPivot[AirportID],MATCH($C5832,RoutesPivot[[RouteID]:[RouteID]],0))</f>
        <v>LGA</v>
      </c>
      <c r="O5832">
        <f>INDEX(RoutesPivot[Distance],MATCH($C5832,RoutesPivot[[RouteID]:[RouteID]],0))</f>
        <v>610</v>
      </c>
      <c r="P5832">
        <f>INDEX(RoutesPivot[ListPrice],MATCH($C5832,RoutesPivot[[RouteID]:[RouteID]],0))</f>
        <v>275</v>
      </c>
      <c r="Q5832" t="str">
        <f>INDEX(AirportPivot[AirportName],MATCH($N5832,AirportPivot[[AirportID]:[AirportID]],0))</f>
        <v>Laguardia</v>
      </c>
      <c r="R5832">
        <f>INDEX(AirportPivot[Gates (number of available)],MATCH($N5832,AirportPivot[[AirportID]:[AirportID]],0))</f>
        <v>66</v>
      </c>
    </row>
    <row r="5833" spans="1:18" x14ac:dyDescent="0.25">
      <c r="A5833" s="3" t="s">
        <v>5865</v>
      </c>
      <c r="B5833" s="12">
        <v>41946</v>
      </c>
      <c r="C5833" s="4" t="s">
        <v>47</v>
      </c>
      <c r="D5833" s="4">
        <v>3.1</v>
      </c>
      <c r="E5833" s="4">
        <v>145</v>
      </c>
      <c r="F5833" s="5">
        <v>0.83333333333333337</v>
      </c>
      <c r="G5833" s="6">
        <v>250</v>
      </c>
      <c r="H5833" s="7">
        <v>46250</v>
      </c>
      <c r="I5833" s="7">
        <f>FlightsPivot[[#This Row],[Total Fare]]*10%</f>
        <v>4625</v>
      </c>
      <c r="J5833" s="7">
        <f>FlightsPivot[[#This Row],[Total Fare]]+FlightsPivot[[#This Row],[10% tax ]]</f>
        <v>50875</v>
      </c>
      <c r="K5833" s="4">
        <v>11</v>
      </c>
      <c r="L5833" s="4">
        <v>2014</v>
      </c>
      <c r="M5833" t="str">
        <f>INDEX(RoutesPivot[DepAirport],MATCH($C5833,RoutesPivot[[RouteID]:[RouteID]],0))</f>
        <v>ORD</v>
      </c>
      <c r="N5833" t="str">
        <f>INDEX(RoutesPivot[AirportID],MATCH($C5833,RoutesPivot[[RouteID]:[RouteID]],0))</f>
        <v>PHX</v>
      </c>
      <c r="O5833">
        <f>INDEX(RoutesPivot[Distance],MATCH($C5833,RoutesPivot[[RouteID]:[RouteID]],0))</f>
        <v>1200</v>
      </c>
      <c r="P5833">
        <f>INDEX(RoutesPivot[ListPrice],MATCH($C5833,RoutesPivot[[RouteID]:[RouteID]],0))</f>
        <v>250</v>
      </c>
      <c r="Q5833" t="str">
        <f>INDEX(AirportPivot[AirportName],MATCH($N5833,AirportPivot[[AirportID]:[AirportID]],0))</f>
        <v>Phoenix Sky Harbor International</v>
      </c>
      <c r="R5833">
        <f>INDEX(AirportPivot[Gates (number of available)],MATCH($N5833,AirportPivot[[AirportID]:[AirportID]],0))</f>
        <v>60</v>
      </c>
    </row>
    <row r="5834" spans="1:18" x14ac:dyDescent="0.25">
      <c r="A5834" s="3" t="s">
        <v>5866</v>
      </c>
      <c r="B5834" s="12">
        <v>42211</v>
      </c>
      <c r="C5834" s="4" t="s">
        <v>30</v>
      </c>
      <c r="D5834" s="4">
        <v>2</v>
      </c>
      <c r="E5834" s="4">
        <v>20</v>
      </c>
      <c r="F5834" s="5">
        <v>0.70833333333333337</v>
      </c>
      <c r="G5834" s="6">
        <v>275</v>
      </c>
      <c r="H5834" s="7">
        <v>50875</v>
      </c>
      <c r="I5834" s="7">
        <f>FlightsPivot[[#This Row],[Total Fare]]*10%</f>
        <v>5087.5</v>
      </c>
      <c r="J5834" s="7">
        <f>FlightsPivot[[#This Row],[Total Fare]]+FlightsPivot[[#This Row],[10% tax ]]</f>
        <v>55962.5</v>
      </c>
      <c r="K5834" s="4">
        <v>7</v>
      </c>
      <c r="L5834" s="4">
        <v>2015</v>
      </c>
      <c r="M5834" t="str">
        <f>INDEX(RoutesPivot[DepAirport],MATCH($C5834,RoutesPivot[[RouteID]:[RouteID]],0))</f>
        <v>ORD</v>
      </c>
      <c r="N5834" t="str">
        <f>INDEX(RoutesPivot[AirportID],MATCH($C5834,RoutesPivot[[RouteID]:[RouteID]],0))</f>
        <v>MCO</v>
      </c>
      <c r="O5834">
        <f>INDEX(RoutesPivot[Distance],MATCH($C5834,RoutesPivot[[RouteID]:[RouteID]],0))</f>
        <v>850</v>
      </c>
      <c r="P5834">
        <f>INDEX(RoutesPivot[ListPrice],MATCH($C5834,RoutesPivot[[RouteID]:[RouteID]],0))</f>
        <v>250</v>
      </c>
      <c r="Q5834" t="str">
        <f>INDEX(AirportPivot[AirportName],MATCH($N5834,AirportPivot[[AirportID]:[AirportID]],0))</f>
        <v>Orlando International</v>
      </c>
      <c r="R5834">
        <f>INDEX(AirportPivot[Gates (number of available)],MATCH($N5834,AirportPivot[[AirportID]:[AirportID]],0))</f>
        <v>67</v>
      </c>
    </row>
    <row r="5835" spans="1:18" x14ac:dyDescent="0.25">
      <c r="A5835" s="3" t="s">
        <v>5867</v>
      </c>
      <c r="B5835" s="12">
        <v>42188</v>
      </c>
      <c r="C5835" s="4" t="s">
        <v>80</v>
      </c>
      <c r="D5835" s="4">
        <v>1.7</v>
      </c>
      <c r="E5835" s="4">
        <v>10</v>
      </c>
      <c r="F5835" s="5">
        <v>0.5</v>
      </c>
      <c r="G5835" s="6">
        <v>330</v>
      </c>
      <c r="H5835" s="7">
        <v>61050</v>
      </c>
      <c r="I5835" s="7">
        <f>FlightsPivot[[#This Row],[Total Fare]]*10%</f>
        <v>6105</v>
      </c>
      <c r="J5835" s="7">
        <f>FlightsPivot[[#This Row],[Total Fare]]+FlightsPivot[[#This Row],[10% tax ]]</f>
        <v>67155</v>
      </c>
      <c r="K5835" s="4">
        <v>7</v>
      </c>
      <c r="L5835" s="4">
        <v>2015</v>
      </c>
      <c r="M5835" t="str">
        <f>INDEX(RoutesPivot[DepAirport],MATCH($C5835,RoutesPivot[[RouteID]:[RouteID]],0))</f>
        <v>ORD</v>
      </c>
      <c r="N5835" t="str">
        <f>INDEX(RoutesPivot[AirportID],MATCH($C5835,RoutesPivot[[RouteID]:[RouteID]],0))</f>
        <v>MIA</v>
      </c>
      <c r="O5835">
        <f>INDEX(RoutesPivot[Distance],MATCH($C5835,RoutesPivot[[RouteID]:[RouteID]],0))</f>
        <v>1000</v>
      </c>
      <c r="P5835">
        <f>INDEX(RoutesPivot[ListPrice],MATCH($C5835,RoutesPivot[[RouteID]:[RouteID]],0))</f>
        <v>300</v>
      </c>
      <c r="Q5835" t="str">
        <f>INDEX(AirportPivot[AirportName],MATCH($N5835,AirportPivot[[AirportID]:[AirportID]],0))</f>
        <v>Miami International</v>
      </c>
      <c r="R5835">
        <f>INDEX(AirportPivot[Gates (number of available)],MATCH($N5835,AirportPivot[[AirportID]:[AirportID]],0))</f>
        <v>80</v>
      </c>
    </row>
    <row r="5836" spans="1:18" x14ac:dyDescent="0.25">
      <c r="A5836" s="3" t="s">
        <v>5868</v>
      </c>
      <c r="B5836" s="12">
        <v>42211</v>
      </c>
      <c r="C5836" s="4" t="s">
        <v>11</v>
      </c>
      <c r="D5836" s="4">
        <v>2.2999999999999998</v>
      </c>
      <c r="E5836" s="4">
        <v>107</v>
      </c>
      <c r="F5836" s="5">
        <v>0.52083333333333337</v>
      </c>
      <c r="G5836" s="6">
        <v>330</v>
      </c>
      <c r="H5836" s="7">
        <v>61050</v>
      </c>
      <c r="I5836" s="7">
        <f>FlightsPivot[[#This Row],[Total Fare]]*10%</f>
        <v>6105</v>
      </c>
      <c r="J5836" s="7">
        <f>FlightsPivot[[#This Row],[Total Fare]]+FlightsPivot[[#This Row],[10% tax ]]</f>
        <v>67155</v>
      </c>
      <c r="K5836" s="4">
        <v>7</v>
      </c>
      <c r="L5836" s="4">
        <v>2015</v>
      </c>
      <c r="M5836" t="str">
        <f>INDEX(RoutesPivot[DepAirport],MATCH($C5836,RoutesPivot[[RouteID]:[RouteID]],0))</f>
        <v>ORD</v>
      </c>
      <c r="N5836" t="str">
        <f>INDEX(RoutesPivot[AirportID],MATCH($C5836,RoutesPivot[[RouteID]:[RouteID]],0))</f>
        <v>BOS</v>
      </c>
      <c r="O5836">
        <f>INDEX(RoutesPivot[Distance],MATCH($C5836,RoutesPivot[[RouteID]:[RouteID]],0))</f>
        <v>730</v>
      </c>
      <c r="P5836">
        <f>INDEX(RoutesPivot[ListPrice],MATCH($C5836,RoutesPivot[[RouteID]:[RouteID]],0))</f>
        <v>300</v>
      </c>
      <c r="Q5836" t="str">
        <f>INDEX(AirportPivot[AirportName],MATCH($N5836,AirportPivot[[AirportID]:[AirportID]],0))</f>
        <v>General Edward Lawrence Logan International</v>
      </c>
      <c r="R5836">
        <f>INDEX(AirportPivot[Gates (number of available)],MATCH($N5836,AirportPivot[[AirportID]:[AirportID]],0))</f>
        <v>63</v>
      </c>
    </row>
    <row r="5837" spans="1:18" x14ac:dyDescent="0.25">
      <c r="A5837" s="3" t="s">
        <v>5869</v>
      </c>
      <c r="B5837" s="12">
        <v>41839</v>
      </c>
      <c r="C5837" s="4" t="s">
        <v>17</v>
      </c>
      <c r="D5837" s="4">
        <v>4.0999999999999996</v>
      </c>
      <c r="E5837" s="4">
        <v>158</v>
      </c>
      <c r="F5837" s="5">
        <v>0.79166666666666663</v>
      </c>
      <c r="G5837" s="6">
        <v>385</v>
      </c>
      <c r="H5837" s="7">
        <v>63525</v>
      </c>
      <c r="I5837" s="7">
        <f>FlightsPivot[[#This Row],[Total Fare]]*10%</f>
        <v>6352.5</v>
      </c>
      <c r="J5837" s="7">
        <f>FlightsPivot[[#This Row],[Total Fare]]+FlightsPivot[[#This Row],[10% tax ]]</f>
        <v>69877.5</v>
      </c>
      <c r="K5837" s="4">
        <v>7</v>
      </c>
      <c r="L5837" s="4">
        <v>2014</v>
      </c>
      <c r="M5837" t="str">
        <f>INDEX(RoutesPivot[DepAirport],MATCH($C5837,RoutesPivot[[RouteID]:[RouteID]],0))</f>
        <v>ORD</v>
      </c>
      <c r="N5837" t="str">
        <f>INDEX(RoutesPivot[AirportID],MATCH($C5837,RoutesPivot[[RouteID]:[RouteID]],0))</f>
        <v>LAX</v>
      </c>
      <c r="O5837">
        <f>INDEX(RoutesPivot[Distance],MATCH($C5837,RoutesPivot[[RouteID]:[RouteID]],0))</f>
        <v>1518</v>
      </c>
      <c r="P5837">
        <f>INDEX(RoutesPivot[ListPrice],MATCH($C5837,RoutesPivot[[RouteID]:[RouteID]],0))</f>
        <v>350</v>
      </c>
      <c r="Q5837" t="str">
        <f>INDEX(AirportPivot[AirportName],MATCH($N5837,AirportPivot[[AirportID]:[AirportID]],0))</f>
        <v>Los Angeles International</v>
      </c>
      <c r="R5837">
        <f>INDEX(AirportPivot[Gates (number of available)],MATCH($N5837,AirportPivot[[AirportID]:[AirportID]],0))</f>
        <v>86</v>
      </c>
    </row>
    <row r="5838" spans="1:18" x14ac:dyDescent="0.25">
      <c r="A5838" s="3" t="s">
        <v>5870</v>
      </c>
      <c r="B5838" s="12">
        <v>42155</v>
      </c>
      <c r="C5838" s="4" t="s">
        <v>70</v>
      </c>
      <c r="D5838" s="4">
        <v>2.6</v>
      </c>
      <c r="E5838" s="4">
        <v>188</v>
      </c>
      <c r="F5838" s="5">
        <v>0.8125</v>
      </c>
      <c r="G5838" s="6">
        <v>275</v>
      </c>
      <c r="H5838" s="7">
        <v>45375</v>
      </c>
      <c r="I5838" s="7">
        <f>FlightsPivot[[#This Row],[Total Fare]]*10%</f>
        <v>4537.5</v>
      </c>
      <c r="J5838" s="7">
        <f>FlightsPivot[[#This Row],[Total Fare]]+FlightsPivot[[#This Row],[10% tax ]]</f>
        <v>49912.5</v>
      </c>
      <c r="K5838" s="4">
        <v>5</v>
      </c>
      <c r="L5838" s="4">
        <v>2015</v>
      </c>
      <c r="M5838" t="str">
        <f>INDEX(RoutesPivot[DepAirport],MATCH($C5838,RoutesPivot[[RouteID]:[RouteID]],0))</f>
        <v>ORD</v>
      </c>
      <c r="N5838" t="str">
        <f>INDEX(RoutesPivot[AirportID],MATCH($C5838,RoutesPivot[[RouteID]:[RouteID]],0))</f>
        <v>LAS</v>
      </c>
      <c r="O5838">
        <f>INDEX(RoutesPivot[Distance],MATCH($C5838,RoutesPivot[[RouteID]:[RouteID]],0))</f>
        <v>1100</v>
      </c>
      <c r="P5838">
        <f>INDEX(RoutesPivot[ListPrice],MATCH($C5838,RoutesPivot[[RouteID]:[RouteID]],0))</f>
        <v>275</v>
      </c>
      <c r="Q5838" t="str">
        <f>INDEX(AirportPivot[AirportName],MATCH($N5838,AirportPivot[[AirportID]:[AirportID]],0))</f>
        <v>McCarran International</v>
      </c>
      <c r="R5838">
        <f>INDEX(AirportPivot[Gates (number of available)],MATCH($N5838,AirportPivot[[AirportID]:[AirportID]],0))</f>
        <v>68</v>
      </c>
    </row>
    <row r="5839" spans="1:18" x14ac:dyDescent="0.25">
      <c r="A5839" s="3" t="s">
        <v>5871</v>
      </c>
      <c r="B5839" s="12">
        <v>41929</v>
      </c>
      <c r="C5839" s="4" t="s">
        <v>83</v>
      </c>
      <c r="D5839" s="4">
        <v>2.1</v>
      </c>
      <c r="E5839" s="4">
        <v>72</v>
      </c>
      <c r="F5839" s="5">
        <v>0.29166666666666669</v>
      </c>
      <c r="G5839" s="6">
        <v>240</v>
      </c>
      <c r="H5839" s="7">
        <v>43440</v>
      </c>
      <c r="I5839" s="7">
        <f>FlightsPivot[[#This Row],[Total Fare]]*10%</f>
        <v>4344</v>
      </c>
      <c r="J5839" s="7">
        <f>FlightsPivot[[#This Row],[Total Fare]]+FlightsPivot[[#This Row],[10% tax ]]</f>
        <v>47784</v>
      </c>
      <c r="K5839" s="4">
        <v>10</v>
      </c>
      <c r="L5839" s="4">
        <v>2014</v>
      </c>
      <c r="M5839" t="str">
        <f>INDEX(RoutesPivot[DepAirport],MATCH($C5839,RoutesPivot[[RouteID]:[RouteID]],0))</f>
        <v>ORD</v>
      </c>
      <c r="N5839" t="str">
        <f>INDEX(RoutesPivot[AirportID],MATCH($C5839,RoutesPivot[[RouteID]:[RouteID]],0))</f>
        <v>BWI</v>
      </c>
      <c r="O5839">
        <f>INDEX(RoutesPivot[Distance],MATCH($C5839,RoutesPivot[[RouteID]:[RouteID]],0))</f>
        <v>520</v>
      </c>
      <c r="P5839">
        <f>INDEX(RoutesPivot[ListPrice],MATCH($C5839,RoutesPivot[[RouteID]:[RouteID]],0))</f>
        <v>240</v>
      </c>
      <c r="Q5839" t="str">
        <f>INDEX(AirportPivot[AirportName],MATCH($N5839,AirportPivot[[AirportID]:[AirportID]],0))</f>
        <v>Baltimore/Washington International Thurgood Marshall</v>
      </c>
      <c r="R5839">
        <f>INDEX(AirportPivot[Gates (number of available)],MATCH($N5839,AirportPivot[[AirportID]:[AirportID]],0))</f>
        <v>58</v>
      </c>
    </row>
    <row r="5840" spans="1:18" x14ac:dyDescent="0.25">
      <c r="A5840" s="3" t="s">
        <v>5872</v>
      </c>
      <c r="B5840" s="12">
        <v>42112</v>
      </c>
      <c r="C5840" s="4" t="s">
        <v>21</v>
      </c>
      <c r="D5840" s="4">
        <v>2</v>
      </c>
      <c r="E5840" s="4">
        <v>148</v>
      </c>
      <c r="F5840" s="5">
        <v>0.3125</v>
      </c>
      <c r="G5840" s="6">
        <v>125</v>
      </c>
      <c r="H5840" s="7">
        <v>23125</v>
      </c>
      <c r="I5840" s="7">
        <f>FlightsPivot[[#This Row],[Total Fare]]*10%</f>
        <v>2312.5</v>
      </c>
      <c r="J5840" s="7">
        <f>FlightsPivot[[#This Row],[Total Fare]]+FlightsPivot[[#This Row],[10% tax ]]</f>
        <v>25437.5</v>
      </c>
      <c r="K5840" s="4">
        <v>4</v>
      </c>
      <c r="L5840" s="4">
        <v>2015</v>
      </c>
      <c r="M5840" t="str">
        <f>INDEX(RoutesPivot[DepAirport],MATCH($C5840,RoutesPivot[[RouteID]:[RouteID]],0))</f>
        <v>ORD</v>
      </c>
      <c r="N5840" t="str">
        <f>INDEX(RoutesPivot[AirportID],MATCH($C5840,RoutesPivot[[RouteID]:[RouteID]],0))</f>
        <v>CLT</v>
      </c>
      <c r="O5840">
        <f>INDEX(RoutesPivot[Distance],MATCH($C5840,RoutesPivot[[RouteID]:[RouteID]],0))</f>
        <v>700</v>
      </c>
      <c r="P5840">
        <f>INDEX(RoutesPivot[ListPrice],MATCH($C5840,RoutesPivot[[RouteID]:[RouteID]],0))</f>
        <v>125</v>
      </c>
      <c r="Q5840" t="str">
        <f>INDEX(AirportPivot[AirportName],MATCH($N5840,AirportPivot[[AirportID]:[AirportID]],0))</f>
        <v>Charlotte/Douglas International</v>
      </c>
      <c r="R5840">
        <f>INDEX(AirportPivot[Gates (number of available)],MATCH($N5840,AirportPivot[[AirportID]:[AirportID]],0))</f>
        <v>65</v>
      </c>
    </row>
    <row r="5841" spans="1:18" x14ac:dyDescent="0.25">
      <c r="A5841" s="3" t="s">
        <v>5873</v>
      </c>
      <c r="B5841" s="12">
        <v>41997</v>
      </c>
      <c r="C5841" s="4" t="s">
        <v>98</v>
      </c>
      <c r="D5841" s="4">
        <v>4.5999999999999996</v>
      </c>
      <c r="E5841" s="4">
        <v>137</v>
      </c>
      <c r="F5841" s="5">
        <v>0.79166666666666663</v>
      </c>
      <c r="G5841" s="6">
        <v>385</v>
      </c>
      <c r="H5841" s="7">
        <v>71225</v>
      </c>
      <c r="I5841" s="7">
        <f>FlightsPivot[[#This Row],[Total Fare]]*10%</f>
        <v>7122.5</v>
      </c>
      <c r="J5841" s="7">
        <f>FlightsPivot[[#This Row],[Total Fare]]+FlightsPivot[[#This Row],[10% tax ]]</f>
        <v>78347.5</v>
      </c>
      <c r="K5841" s="4">
        <v>12</v>
      </c>
      <c r="L5841" s="4">
        <v>2014</v>
      </c>
      <c r="M5841" t="str">
        <f>INDEX(RoutesPivot[DepAirport],MATCH($C5841,RoutesPivot[[RouteID]:[RouteID]],0))</f>
        <v>ORD</v>
      </c>
      <c r="N5841" t="str">
        <f>INDEX(RoutesPivot[AirportID],MATCH($C5841,RoutesPivot[[RouteID]:[RouteID]],0))</f>
        <v>PHL</v>
      </c>
      <c r="O5841">
        <f>INDEX(RoutesPivot[Distance],MATCH($C5841,RoutesPivot[[RouteID]:[RouteID]],0))</f>
        <v>580</v>
      </c>
      <c r="P5841">
        <f>INDEX(RoutesPivot[ListPrice],MATCH($C5841,RoutesPivot[[RouteID]:[RouteID]],0))</f>
        <v>275</v>
      </c>
      <c r="Q5841" t="str">
        <f>INDEX(AirportPivot[AirportName],MATCH($N5841,AirportPivot[[AirportID]:[AirportID]],0))</f>
        <v>Philadelphia International</v>
      </c>
      <c r="R5841">
        <f>INDEX(AirportPivot[Gates (number of available)],MATCH($N5841,AirportPivot[[AirportID]:[AirportID]],0))</f>
        <v>89</v>
      </c>
    </row>
    <row r="5842" spans="1:18" x14ac:dyDescent="0.25">
      <c r="A5842" s="3" t="s">
        <v>5874</v>
      </c>
      <c r="B5842" s="12">
        <v>41671</v>
      </c>
      <c r="C5842" s="4" t="s">
        <v>27</v>
      </c>
      <c r="D5842" s="4">
        <v>7.7</v>
      </c>
      <c r="E5842" s="4">
        <v>111</v>
      </c>
      <c r="F5842" s="5">
        <v>0.8125</v>
      </c>
      <c r="G5842" s="6">
        <v>200</v>
      </c>
      <c r="H5842" s="7">
        <v>37000</v>
      </c>
      <c r="I5842" s="7">
        <f>FlightsPivot[[#This Row],[Total Fare]]*10%</f>
        <v>3700</v>
      </c>
      <c r="J5842" s="7">
        <f>FlightsPivot[[#This Row],[Total Fare]]+FlightsPivot[[#This Row],[10% tax ]]</f>
        <v>40700</v>
      </c>
      <c r="K5842" s="4">
        <v>2</v>
      </c>
      <c r="L5842" s="4">
        <v>2014</v>
      </c>
      <c r="M5842" t="str">
        <f>INDEX(RoutesPivot[DepAirport],MATCH($C5842,RoutesPivot[[RouteID]:[RouteID]],0))</f>
        <v>ORD</v>
      </c>
      <c r="N5842" t="str">
        <f>INDEX(RoutesPivot[AirportID],MATCH($C5842,RoutesPivot[[RouteID]:[RouteID]],0))</f>
        <v>ATL</v>
      </c>
      <c r="O5842">
        <f>INDEX(RoutesPivot[Distance],MATCH($C5842,RoutesPivot[[RouteID]:[RouteID]],0))</f>
        <v>510</v>
      </c>
      <c r="P5842">
        <f>INDEX(RoutesPivot[ListPrice],MATCH($C5842,RoutesPivot[[RouteID]:[RouteID]],0))</f>
        <v>200</v>
      </c>
      <c r="Q5842" t="str">
        <f>INDEX(AirportPivot[AirportName],MATCH($N5842,AirportPivot[[AirportID]:[AirportID]],0))</f>
        <v>Hartsfield-Jackson Atlanta International</v>
      </c>
      <c r="R5842">
        <f>INDEX(AirportPivot[Gates (number of available)],MATCH($N5842,AirportPivot[[AirportID]:[AirportID]],0))</f>
        <v>100</v>
      </c>
    </row>
    <row r="5843" spans="1:18" x14ac:dyDescent="0.25">
      <c r="A5843" s="3" t="s">
        <v>5875</v>
      </c>
      <c r="B5843" s="12">
        <v>42033</v>
      </c>
      <c r="C5843" s="4" t="s">
        <v>83</v>
      </c>
      <c r="D5843" s="4">
        <v>3.5</v>
      </c>
      <c r="E5843" s="4">
        <v>188</v>
      </c>
      <c r="F5843" s="5">
        <v>0.79166666666666663</v>
      </c>
      <c r="G5843" s="6">
        <v>240</v>
      </c>
      <c r="H5843" s="7">
        <v>39600</v>
      </c>
      <c r="I5843" s="7">
        <f>FlightsPivot[[#This Row],[Total Fare]]*10%</f>
        <v>3960</v>
      </c>
      <c r="J5843" s="7">
        <f>FlightsPivot[[#This Row],[Total Fare]]+FlightsPivot[[#This Row],[10% tax ]]</f>
        <v>43560</v>
      </c>
      <c r="K5843" s="4">
        <v>1</v>
      </c>
      <c r="L5843" s="4">
        <v>2015</v>
      </c>
      <c r="M5843" t="str">
        <f>INDEX(RoutesPivot[DepAirport],MATCH($C5843,RoutesPivot[[RouteID]:[RouteID]],0))</f>
        <v>ORD</v>
      </c>
      <c r="N5843" t="str">
        <f>INDEX(RoutesPivot[AirportID],MATCH($C5843,RoutesPivot[[RouteID]:[RouteID]],0))</f>
        <v>BWI</v>
      </c>
      <c r="O5843">
        <f>INDEX(RoutesPivot[Distance],MATCH($C5843,RoutesPivot[[RouteID]:[RouteID]],0))</f>
        <v>520</v>
      </c>
      <c r="P5843">
        <f>INDEX(RoutesPivot[ListPrice],MATCH($C5843,RoutesPivot[[RouteID]:[RouteID]],0))</f>
        <v>240</v>
      </c>
      <c r="Q5843" t="str">
        <f>INDEX(AirportPivot[AirportName],MATCH($N5843,AirportPivot[[AirportID]:[AirportID]],0))</f>
        <v>Baltimore/Washington International Thurgood Marshall</v>
      </c>
      <c r="R5843">
        <f>INDEX(AirportPivot[Gates (number of available)],MATCH($N5843,AirportPivot[[AirportID]:[AirportID]],0))</f>
        <v>58</v>
      </c>
    </row>
    <row r="5844" spans="1:18" x14ac:dyDescent="0.25">
      <c r="A5844" s="3" t="s">
        <v>5876</v>
      </c>
      <c r="B5844" s="12">
        <v>42213</v>
      </c>
      <c r="C5844" s="4" t="s">
        <v>27</v>
      </c>
      <c r="D5844" s="4">
        <v>8.3000000000000007</v>
      </c>
      <c r="E5844" s="4">
        <v>105</v>
      </c>
      <c r="F5844" s="5">
        <v>0.875</v>
      </c>
      <c r="G5844" s="6">
        <v>220</v>
      </c>
      <c r="H5844" s="7">
        <v>40700</v>
      </c>
      <c r="I5844" s="7">
        <f>FlightsPivot[[#This Row],[Total Fare]]*10%</f>
        <v>4070</v>
      </c>
      <c r="J5844" s="7">
        <f>FlightsPivot[[#This Row],[Total Fare]]+FlightsPivot[[#This Row],[10% tax ]]</f>
        <v>44770</v>
      </c>
      <c r="K5844" s="4">
        <v>7</v>
      </c>
      <c r="L5844" s="4">
        <v>2015</v>
      </c>
      <c r="M5844" t="str">
        <f>INDEX(RoutesPivot[DepAirport],MATCH($C5844,RoutesPivot[[RouteID]:[RouteID]],0))</f>
        <v>ORD</v>
      </c>
      <c r="N5844" t="str">
        <f>INDEX(RoutesPivot[AirportID],MATCH($C5844,RoutesPivot[[RouteID]:[RouteID]],0))</f>
        <v>ATL</v>
      </c>
      <c r="O5844">
        <f>INDEX(RoutesPivot[Distance],MATCH($C5844,RoutesPivot[[RouteID]:[RouteID]],0))</f>
        <v>510</v>
      </c>
      <c r="P5844">
        <f>INDEX(RoutesPivot[ListPrice],MATCH($C5844,RoutesPivot[[RouteID]:[RouteID]],0))</f>
        <v>200</v>
      </c>
      <c r="Q5844" t="str">
        <f>INDEX(AirportPivot[AirportName],MATCH($N5844,AirportPivot[[AirportID]:[AirportID]],0))</f>
        <v>Hartsfield-Jackson Atlanta International</v>
      </c>
      <c r="R5844">
        <f>INDEX(AirportPivot[Gates (number of available)],MATCH($N5844,AirportPivot[[AirportID]:[AirportID]],0))</f>
        <v>100</v>
      </c>
    </row>
    <row r="5845" spans="1:18" x14ac:dyDescent="0.25">
      <c r="A5845" s="3" t="s">
        <v>5877</v>
      </c>
      <c r="B5845" s="12">
        <v>42354</v>
      </c>
      <c r="C5845" s="4" t="s">
        <v>30</v>
      </c>
      <c r="D5845" s="4">
        <v>2.6</v>
      </c>
      <c r="E5845" s="4">
        <v>190</v>
      </c>
      <c r="F5845" s="5">
        <v>0.45833333333333331</v>
      </c>
      <c r="G5845" s="6">
        <v>250</v>
      </c>
      <c r="H5845" s="7">
        <v>41250</v>
      </c>
      <c r="I5845" s="7">
        <f>FlightsPivot[[#This Row],[Total Fare]]*10%</f>
        <v>4125</v>
      </c>
      <c r="J5845" s="7">
        <f>FlightsPivot[[#This Row],[Total Fare]]+FlightsPivot[[#This Row],[10% tax ]]</f>
        <v>45375</v>
      </c>
      <c r="K5845" s="4">
        <v>12</v>
      </c>
      <c r="L5845" s="4">
        <v>2015</v>
      </c>
      <c r="M5845" t="str">
        <f>INDEX(RoutesPivot[DepAirport],MATCH($C5845,RoutesPivot[[RouteID]:[RouteID]],0))</f>
        <v>ORD</v>
      </c>
      <c r="N5845" t="str">
        <f>INDEX(RoutesPivot[AirportID],MATCH($C5845,RoutesPivot[[RouteID]:[RouteID]],0))</f>
        <v>MCO</v>
      </c>
      <c r="O5845">
        <f>INDEX(RoutesPivot[Distance],MATCH($C5845,RoutesPivot[[RouteID]:[RouteID]],0))</f>
        <v>850</v>
      </c>
      <c r="P5845">
        <f>INDEX(RoutesPivot[ListPrice],MATCH($C5845,RoutesPivot[[RouteID]:[RouteID]],0))</f>
        <v>250</v>
      </c>
      <c r="Q5845" t="str">
        <f>INDEX(AirportPivot[AirportName],MATCH($N5845,AirportPivot[[AirportID]:[AirportID]],0))</f>
        <v>Orlando International</v>
      </c>
      <c r="R5845">
        <f>INDEX(AirportPivot[Gates (number of available)],MATCH($N5845,AirportPivot[[AirportID]:[AirportID]],0))</f>
        <v>67</v>
      </c>
    </row>
    <row r="5846" spans="1:18" x14ac:dyDescent="0.25">
      <c r="A5846" s="3" t="s">
        <v>5878</v>
      </c>
      <c r="B5846" s="12">
        <v>41665</v>
      </c>
      <c r="C5846" s="4" t="s">
        <v>70</v>
      </c>
      <c r="D5846" s="4">
        <v>3.1</v>
      </c>
      <c r="E5846" s="4">
        <v>63</v>
      </c>
      <c r="F5846" s="5">
        <v>0.52083333333333337</v>
      </c>
      <c r="G5846" s="6">
        <v>275</v>
      </c>
      <c r="H5846" s="7">
        <v>49775</v>
      </c>
      <c r="I5846" s="7">
        <f>FlightsPivot[[#This Row],[Total Fare]]*10%</f>
        <v>4977.5</v>
      </c>
      <c r="J5846" s="7">
        <f>FlightsPivot[[#This Row],[Total Fare]]+FlightsPivot[[#This Row],[10% tax ]]</f>
        <v>54752.5</v>
      </c>
      <c r="K5846" s="4">
        <v>1</v>
      </c>
      <c r="L5846" s="4">
        <v>2014</v>
      </c>
      <c r="M5846" t="str">
        <f>INDEX(RoutesPivot[DepAirport],MATCH($C5846,RoutesPivot[[RouteID]:[RouteID]],0))</f>
        <v>ORD</v>
      </c>
      <c r="N5846" t="str">
        <f>INDEX(RoutesPivot[AirportID],MATCH($C5846,RoutesPivot[[RouteID]:[RouteID]],0))</f>
        <v>LAS</v>
      </c>
      <c r="O5846">
        <f>INDEX(RoutesPivot[Distance],MATCH($C5846,RoutesPivot[[RouteID]:[RouteID]],0))</f>
        <v>1100</v>
      </c>
      <c r="P5846">
        <f>INDEX(RoutesPivot[ListPrice],MATCH($C5846,RoutesPivot[[RouteID]:[RouteID]],0))</f>
        <v>275</v>
      </c>
      <c r="Q5846" t="str">
        <f>INDEX(AirportPivot[AirportName],MATCH($N5846,AirportPivot[[AirportID]:[AirportID]],0))</f>
        <v>McCarran International</v>
      </c>
      <c r="R5846">
        <f>INDEX(AirportPivot[Gates (number of available)],MATCH($N5846,AirportPivot[[AirportID]:[AirportID]],0))</f>
        <v>68</v>
      </c>
    </row>
    <row r="5847" spans="1:18" x14ac:dyDescent="0.25">
      <c r="A5847" s="3" t="s">
        <v>5879</v>
      </c>
      <c r="B5847" s="12">
        <v>42309</v>
      </c>
      <c r="C5847" s="4" t="s">
        <v>11</v>
      </c>
      <c r="D5847" s="4">
        <v>0.8</v>
      </c>
      <c r="E5847" s="4">
        <v>110</v>
      </c>
      <c r="F5847" s="5">
        <v>0.70833333333333337</v>
      </c>
      <c r="G5847" s="6">
        <v>300</v>
      </c>
      <c r="H5847" s="7">
        <v>55500</v>
      </c>
      <c r="I5847" s="7">
        <f>FlightsPivot[[#This Row],[Total Fare]]*10%</f>
        <v>5550</v>
      </c>
      <c r="J5847" s="7">
        <f>FlightsPivot[[#This Row],[Total Fare]]+FlightsPivot[[#This Row],[10% tax ]]</f>
        <v>61050</v>
      </c>
      <c r="K5847" s="4">
        <v>11</v>
      </c>
      <c r="L5847" s="4">
        <v>2015</v>
      </c>
      <c r="M5847" t="str">
        <f>INDEX(RoutesPivot[DepAirport],MATCH($C5847,RoutesPivot[[RouteID]:[RouteID]],0))</f>
        <v>ORD</v>
      </c>
      <c r="N5847" t="str">
        <f>INDEX(RoutesPivot[AirportID],MATCH($C5847,RoutesPivot[[RouteID]:[RouteID]],0))</f>
        <v>BOS</v>
      </c>
      <c r="O5847">
        <f>INDEX(RoutesPivot[Distance],MATCH($C5847,RoutesPivot[[RouteID]:[RouteID]],0))</f>
        <v>730</v>
      </c>
      <c r="P5847">
        <f>INDEX(RoutesPivot[ListPrice],MATCH($C5847,RoutesPivot[[RouteID]:[RouteID]],0))</f>
        <v>300</v>
      </c>
      <c r="Q5847" t="str">
        <f>INDEX(AirportPivot[AirportName],MATCH($N5847,AirportPivot[[AirportID]:[AirportID]],0))</f>
        <v>General Edward Lawrence Logan International</v>
      </c>
      <c r="R5847">
        <f>INDEX(AirportPivot[Gates (number of available)],MATCH($N5847,AirportPivot[[AirportID]:[AirportID]],0))</f>
        <v>63</v>
      </c>
    </row>
    <row r="5848" spans="1:18" x14ac:dyDescent="0.25">
      <c r="A5848" s="3" t="s">
        <v>5880</v>
      </c>
      <c r="B5848" s="12">
        <v>41751</v>
      </c>
      <c r="C5848" s="4" t="s">
        <v>70</v>
      </c>
      <c r="D5848" s="4">
        <v>1.7</v>
      </c>
      <c r="E5848" s="4">
        <v>164</v>
      </c>
      <c r="F5848" s="5">
        <v>0.5</v>
      </c>
      <c r="G5848" s="6">
        <v>275</v>
      </c>
      <c r="H5848" s="7">
        <v>45375</v>
      </c>
      <c r="I5848" s="7">
        <f>FlightsPivot[[#This Row],[Total Fare]]*10%</f>
        <v>4537.5</v>
      </c>
      <c r="J5848" s="7">
        <f>FlightsPivot[[#This Row],[Total Fare]]+FlightsPivot[[#This Row],[10% tax ]]</f>
        <v>49912.5</v>
      </c>
      <c r="K5848" s="4">
        <v>4</v>
      </c>
      <c r="L5848" s="4">
        <v>2014</v>
      </c>
      <c r="M5848" t="str">
        <f>INDEX(RoutesPivot[DepAirport],MATCH($C5848,RoutesPivot[[RouteID]:[RouteID]],0))</f>
        <v>ORD</v>
      </c>
      <c r="N5848" t="str">
        <f>INDEX(RoutesPivot[AirportID],MATCH($C5848,RoutesPivot[[RouteID]:[RouteID]],0))</f>
        <v>LAS</v>
      </c>
      <c r="O5848">
        <f>INDEX(RoutesPivot[Distance],MATCH($C5848,RoutesPivot[[RouteID]:[RouteID]],0))</f>
        <v>1100</v>
      </c>
      <c r="P5848">
        <f>INDEX(RoutesPivot[ListPrice],MATCH($C5848,RoutesPivot[[RouteID]:[RouteID]],0))</f>
        <v>275</v>
      </c>
      <c r="Q5848" t="str">
        <f>INDEX(AirportPivot[AirportName],MATCH($N5848,AirportPivot[[AirportID]:[AirportID]],0))</f>
        <v>McCarran International</v>
      </c>
      <c r="R5848">
        <f>INDEX(AirportPivot[Gates (number of available)],MATCH($N5848,AirportPivot[[AirportID]:[AirportID]],0))</f>
        <v>68</v>
      </c>
    </row>
    <row r="5849" spans="1:18" x14ac:dyDescent="0.25">
      <c r="A5849" s="3" t="s">
        <v>5881</v>
      </c>
      <c r="B5849" s="12">
        <v>41963</v>
      </c>
      <c r="C5849" s="4" t="s">
        <v>17</v>
      </c>
      <c r="D5849" s="4">
        <v>5.0999999999999996</v>
      </c>
      <c r="E5849" s="4">
        <v>200</v>
      </c>
      <c r="F5849" s="5">
        <v>0.85416666666666663</v>
      </c>
      <c r="G5849" s="6">
        <v>350</v>
      </c>
      <c r="H5849" s="7">
        <v>57750</v>
      </c>
      <c r="I5849" s="7">
        <f>FlightsPivot[[#This Row],[Total Fare]]*10%</f>
        <v>5775</v>
      </c>
      <c r="J5849" s="7">
        <f>FlightsPivot[[#This Row],[Total Fare]]+FlightsPivot[[#This Row],[10% tax ]]</f>
        <v>63525</v>
      </c>
      <c r="K5849" s="4">
        <v>11</v>
      </c>
      <c r="L5849" s="4">
        <v>2014</v>
      </c>
      <c r="M5849" t="str">
        <f>INDEX(RoutesPivot[DepAirport],MATCH($C5849,RoutesPivot[[RouteID]:[RouteID]],0))</f>
        <v>ORD</v>
      </c>
      <c r="N5849" t="str">
        <f>INDEX(RoutesPivot[AirportID],MATCH($C5849,RoutesPivot[[RouteID]:[RouteID]],0))</f>
        <v>LAX</v>
      </c>
      <c r="O5849">
        <f>INDEX(RoutesPivot[Distance],MATCH($C5849,RoutesPivot[[RouteID]:[RouteID]],0))</f>
        <v>1518</v>
      </c>
      <c r="P5849">
        <f>INDEX(RoutesPivot[ListPrice],MATCH($C5849,RoutesPivot[[RouteID]:[RouteID]],0))</f>
        <v>350</v>
      </c>
      <c r="Q5849" t="str">
        <f>INDEX(AirportPivot[AirportName],MATCH($N5849,AirportPivot[[AirportID]:[AirportID]],0))</f>
        <v>Los Angeles International</v>
      </c>
      <c r="R5849">
        <f>INDEX(AirportPivot[Gates (number of available)],MATCH($N5849,AirportPivot[[AirportID]:[AirportID]],0))</f>
        <v>86</v>
      </c>
    </row>
    <row r="5850" spans="1:18" x14ac:dyDescent="0.25">
      <c r="A5850" s="3" t="s">
        <v>5882</v>
      </c>
      <c r="B5850" s="12">
        <v>42203</v>
      </c>
      <c r="C5850" s="4" t="s">
        <v>23</v>
      </c>
      <c r="D5850" s="4">
        <v>0.3</v>
      </c>
      <c r="E5850" s="4">
        <v>2</v>
      </c>
      <c r="F5850" s="5">
        <v>0.33333333333333331</v>
      </c>
      <c r="G5850" s="6">
        <v>330</v>
      </c>
      <c r="H5850" s="7">
        <v>61050</v>
      </c>
      <c r="I5850" s="7">
        <f>FlightsPivot[[#This Row],[Total Fare]]*10%</f>
        <v>6105</v>
      </c>
      <c r="J5850" s="7">
        <f>FlightsPivot[[#This Row],[Total Fare]]+FlightsPivot[[#This Row],[10% tax ]]</f>
        <v>67155</v>
      </c>
      <c r="K5850" s="4">
        <v>7</v>
      </c>
      <c r="L5850" s="4">
        <v>2015</v>
      </c>
      <c r="M5850" t="str">
        <f>INDEX(RoutesPivot[DepAirport],MATCH($C5850,RoutesPivot[[RouteID]:[RouteID]],0))</f>
        <v>ORD</v>
      </c>
      <c r="N5850" t="str">
        <f>INDEX(RoutesPivot[AirportID],MATCH($C5850,RoutesPivot[[RouteID]:[RouteID]],0))</f>
        <v>DEN</v>
      </c>
      <c r="O5850">
        <f>INDEX(RoutesPivot[Distance],MATCH($C5850,RoutesPivot[[RouteID]:[RouteID]],0))</f>
        <v>800</v>
      </c>
      <c r="P5850">
        <f>INDEX(RoutesPivot[ListPrice],MATCH($C5850,RoutesPivot[[RouteID]:[RouteID]],0))</f>
        <v>300</v>
      </c>
      <c r="Q5850" t="str">
        <f>INDEX(AirportPivot[AirportName],MATCH($N5850,AirportPivot[[AirportID]:[AirportID]],0))</f>
        <v>Denver International</v>
      </c>
      <c r="R5850">
        <f>INDEX(AirportPivot[Gates (number of available)],MATCH($N5850,AirportPivot[[AirportID]:[AirportID]],0))</f>
        <v>75</v>
      </c>
    </row>
    <row r="5851" spans="1:18" x14ac:dyDescent="0.25">
      <c r="A5851" s="3" t="s">
        <v>5883</v>
      </c>
      <c r="B5851" s="12">
        <v>42115</v>
      </c>
      <c r="C5851" s="4" t="s">
        <v>15</v>
      </c>
      <c r="D5851" s="4">
        <v>2.7</v>
      </c>
      <c r="E5851" s="4">
        <v>45</v>
      </c>
      <c r="F5851" s="5">
        <v>0.8125</v>
      </c>
      <c r="G5851" s="6">
        <v>225</v>
      </c>
      <c r="H5851" s="7">
        <v>37125</v>
      </c>
      <c r="I5851" s="7">
        <f>FlightsPivot[[#This Row],[Total Fare]]*10%</f>
        <v>3712.5</v>
      </c>
      <c r="J5851" s="7">
        <f>FlightsPivot[[#This Row],[Total Fare]]+FlightsPivot[[#This Row],[10% tax ]]</f>
        <v>40837.5</v>
      </c>
      <c r="K5851" s="4">
        <v>4</v>
      </c>
      <c r="L5851" s="4">
        <v>2015</v>
      </c>
      <c r="M5851" t="str">
        <f>INDEX(RoutesPivot[DepAirport],MATCH($C5851,RoutesPivot[[RouteID]:[RouteID]],0))</f>
        <v>ORD</v>
      </c>
      <c r="N5851" t="str">
        <f>INDEX(RoutesPivot[AirportID],MATCH($C5851,RoutesPivot[[RouteID]:[RouteID]],0))</f>
        <v>EWR</v>
      </c>
      <c r="O5851">
        <f>INDEX(RoutesPivot[Distance],MATCH($C5851,RoutesPivot[[RouteID]:[RouteID]],0))</f>
        <v>600</v>
      </c>
      <c r="P5851">
        <f>INDEX(RoutesPivot[ListPrice],MATCH($C5851,RoutesPivot[[RouteID]:[RouteID]],0))</f>
        <v>225</v>
      </c>
      <c r="Q5851" t="str">
        <f>INDEX(AirportPivot[AirportName],MATCH($N5851,AirportPivot[[AirportID]:[AirportID]],0))</f>
        <v>Newark Liberty International</v>
      </c>
      <c r="R5851">
        <f>INDEX(AirportPivot[Gates (number of available)],MATCH($N5851,AirportPivot[[AirportID]:[AirportID]],0))</f>
        <v>82</v>
      </c>
    </row>
    <row r="5852" spans="1:18" x14ac:dyDescent="0.25">
      <c r="A5852" s="3" t="s">
        <v>5884</v>
      </c>
      <c r="B5852" s="12">
        <v>41647</v>
      </c>
      <c r="C5852" s="4" t="s">
        <v>23</v>
      </c>
      <c r="D5852" s="4">
        <v>2.2000000000000002</v>
      </c>
      <c r="E5852" s="4">
        <v>10</v>
      </c>
      <c r="F5852" s="5">
        <v>0.70833333333333337</v>
      </c>
      <c r="G5852" s="6">
        <v>300</v>
      </c>
      <c r="H5852" s="7">
        <v>55500</v>
      </c>
      <c r="I5852" s="7">
        <f>FlightsPivot[[#This Row],[Total Fare]]*10%</f>
        <v>5550</v>
      </c>
      <c r="J5852" s="7">
        <f>FlightsPivot[[#This Row],[Total Fare]]+FlightsPivot[[#This Row],[10% tax ]]</f>
        <v>61050</v>
      </c>
      <c r="K5852" s="4">
        <v>1</v>
      </c>
      <c r="L5852" s="4">
        <v>2014</v>
      </c>
      <c r="M5852" t="str">
        <f>INDEX(RoutesPivot[DepAirport],MATCH($C5852,RoutesPivot[[RouteID]:[RouteID]],0))</f>
        <v>ORD</v>
      </c>
      <c r="N5852" t="str">
        <f>INDEX(RoutesPivot[AirportID],MATCH($C5852,RoutesPivot[[RouteID]:[RouteID]],0))</f>
        <v>DEN</v>
      </c>
      <c r="O5852">
        <f>INDEX(RoutesPivot[Distance],MATCH($C5852,RoutesPivot[[RouteID]:[RouteID]],0))</f>
        <v>800</v>
      </c>
      <c r="P5852">
        <f>INDEX(RoutesPivot[ListPrice],MATCH($C5852,RoutesPivot[[RouteID]:[RouteID]],0))</f>
        <v>300</v>
      </c>
      <c r="Q5852" t="str">
        <f>INDEX(AirportPivot[AirportName],MATCH($N5852,AirportPivot[[AirportID]:[AirportID]],0))</f>
        <v>Denver International</v>
      </c>
      <c r="R5852">
        <f>INDEX(AirportPivot[Gates (number of available)],MATCH($N5852,AirportPivot[[AirportID]:[AirportID]],0))</f>
        <v>75</v>
      </c>
    </row>
    <row r="5853" spans="1:18" x14ac:dyDescent="0.25">
      <c r="A5853" s="3" t="s">
        <v>5885</v>
      </c>
      <c r="B5853" s="12">
        <v>41950</v>
      </c>
      <c r="C5853" s="4" t="s">
        <v>11</v>
      </c>
      <c r="D5853" s="4">
        <v>1.7</v>
      </c>
      <c r="E5853" s="4">
        <v>208</v>
      </c>
      <c r="F5853" s="5">
        <v>0.79166666666666663</v>
      </c>
      <c r="G5853" s="6">
        <v>300</v>
      </c>
      <c r="H5853" s="7">
        <v>49500</v>
      </c>
      <c r="I5853" s="7">
        <f>FlightsPivot[[#This Row],[Total Fare]]*10%</f>
        <v>4950</v>
      </c>
      <c r="J5853" s="7">
        <f>FlightsPivot[[#This Row],[Total Fare]]+FlightsPivot[[#This Row],[10% tax ]]</f>
        <v>54450</v>
      </c>
      <c r="K5853" s="4">
        <v>11</v>
      </c>
      <c r="L5853" s="4">
        <v>2014</v>
      </c>
      <c r="M5853" t="str">
        <f>INDEX(RoutesPivot[DepAirport],MATCH($C5853,RoutesPivot[[RouteID]:[RouteID]],0))</f>
        <v>ORD</v>
      </c>
      <c r="N5853" t="str">
        <f>INDEX(RoutesPivot[AirportID],MATCH($C5853,RoutesPivot[[RouteID]:[RouteID]],0))</f>
        <v>BOS</v>
      </c>
      <c r="O5853">
        <f>INDEX(RoutesPivot[Distance],MATCH($C5853,RoutesPivot[[RouteID]:[RouteID]],0))</f>
        <v>730</v>
      </c>
      <c r="P5853">
        <f>INDEX(RoutesPivot[ListPrice],MATCH($C5853,RoutesPivot[[RouteID]:[RouteID]],0))</f>
        <v>300</v>
      </c>
      <c r="Q5853" t="str">
        <f>INDEX(AirportPivot[AirportName],MATCH($N5853,AirportPivot[[AirportID]:[AirportID]],0))</f>
        <v>General Edward Lawrence Logan International</v>
      </c>
      <c r="R5853">
        <f>INDEX(AirportPivot[Gates (number of available)],MATCH($N5853,AirportPivot[[AirportID]:[AirportID]],0))</f>
        <v>63</v>
      </c>
    </row>
    <row r="5854" spans="1:18" x14ac:dyDescent="0.25">
      <c r="A5854" s="3" t="s">
        <v>5886</v>
      </c>
      <c r="B5854" s="12">
        <v>41921</v>
      </c>
      <c r="C5854" s="4" t="s">
        <v>30</v>
      </c>
      <c r="D5854" s="4">
        <v>2.7</v>
      </c>
      <c r="E5854" s="4">
        <v>32</v>
      </c>
      <c r="F5854" s="5">
        <v>0.70833333333333337</v>
      </c>
      <c r="G5854" s="6">
        <v>250</v>
      </c>
      <c r="H5854" s="7">
        <v>46250</v>
      </c>
      <c r="I5854" s="7">
        <f>FlightsPivot[[#This Row],[Total Fare]]*10%</f>
        <v>4625</v>
      </c>
      <c r="J5854" s="7">
        <f>FlightsPivot[[#This Row],[Total Fare]]+FlightsPivot[[#This Row],[10% tax ]]</f>
        <v>50875</v>
      </c>
      <c r="K5854" s="4">
        <v>10</v>
      </c>
      <c r="L5854" s="4">
        <v>2014</v>
      </c>
      <c r="M5854" t="str">
        <f>INDEX(RoutesPivot[DepAirport],MATCH($C5854,RoutesPivot[[RouteID]:[RouteID]],0))</f>
        <v>ORD</v>
      </c>
      <c r="N5854" t="str">
        <f>INDEX(RoutesPivot[AirportID],MATCH($C5854,RoutesPivot[[RouteID]:[RouteID]],0))</f>
        <v>MCO</v>
      </c>
      <c r="O5854">
        <f>INDEX(RoutesPivot[Distance],MATCH($C5854,RoutesPivot[[RouteID]:[RouteID]],0))</f>
        <v>850</v>
      </c>
      <c r="P5854">
        <f>INDEX(RoutesPivot[ListPrice],MATCH($C5854,RoutesPivot[[RouteID]:[RouteID]],0))</f>
        <v>250</v>
      </c>
      <c r="Q5854" t="str">
        <f>INDEX(AirportPivot[AirportName],MATCH($N5854,AirportPivot[[AirportID]:[AirportID]],0))</f>
        <v>Orlando International</v>
      </c>
      <c r="R5854">
        <f>INDEX(AirportPivot[Gates (number of available)],MATCH($N5854,AirportPivot[[AirportID]:[AirportID]],0))</f>
        <v>67</v>
      </c>
    </row>
    <row r="5855" spans="1:18" x14ac:dyDescent="0.25">
      <c r="A5855" s="3" t="s">
        <v>5887</v>
      </c>
      <c r="B5855" s="12">
        <v>42337</v>
      </c>
      <c r="C5855" s="4" t="s">
        <v>17</v>
      </c>
      <c r="D5855" s="4">
        <v>10.199999999999999</v>
      </c>
      <c r="E5855" s="4">
        <v>194</v>
      </c>
      <c r="F5855" s="5">
        <v>0.66666666666666663</v>
      </c>
      <c r="G5855" s="6">
        <v>525</v>
      </c>
      <c r="H5855" s="7">
        <v>86625</v>
      </c>
      <c r="I5855" s="7">
        <f>FlightsPivot[[#This Row],[Total Fare]]*10%</f>
        <v>8662.5</v>
      </c>
      <c r="J5855" s="7">
        <f>FlightsPivot[[#This Row],[Total Fare]]+FlightsPivot[[#This Row],[10% tax ]]</f>
        <v>95287.5</v>
      </c>
      <c r="K5855" s="4">
        <v>11</v>
      </c>
      <c r="L5855" s="4">
        <v>2015</v>
      </c>
      <c r="M5855" t="str">
        <f>INDEX(RoutesPivot[DepAirport],MATCH($C5855,RoutesPivot[[RouteID]:[RouteID]],0))</f>
        <v>ORD</v>
      </c>
      <c r="N5855" t="str">
        <f>INDEX(RoutesPivot[AirportID],MATCH($C5855,RoutesPivot[[RouteID]:[RouteID]],0))</f>
        <v>LAX</v>
      </c>
      <c r="O5855">
        <f>INDEX(RoutesPivot[Distance],MATCH($C5855,RoutesPivot[[RouteID]:[RouteID]],0))</f>
        <v>1518</v>
      </c>
      <c r="P5855">
        <f>INDEX(RoutesPivot[ListPrice],MATCH($C5855,RoutesPivot[[RouteID]:[RouteID]],0))</f>
        <v>350</v>
      </c>
      <c r="Q5855" t="str">
        <f>INDEX(AirportPivot[AirportName],MATCH($N5855,AirportPivot[[AirportID]:[AirportID]],0))</f>
        <v>Los Angeles International</v>
      </c>
      <c r="R5855">
        <f>INDEX(AirportPivot[Gates (number of available)],MATCH($N5855,AirportPivot[[AirportID]:[AirportID]],0))</f>
        <v>86</v>
      </c>
    </row>
    <row r="5856" spans="1:18" x14ac:dyDescent="0.25">
      <c r="A5856" s="3" t="s">
        <v>5888</v>
      </c>
      <c r="B5856" s="12">
        <v>41988</v>
      </c>
      <c r="C5856" s="4" t="s">
        <v>13</v>
      </c>
      <c r="D5856" s="4">
        <v>2.5</v>
      </c>
      <c r="E5856" s="4">
        <v>172</v>
      </c>
      <c r="F5856" s="5">
        <v>0.77083333333333337</v>
      </c>
      <c r="G5856" s="6">
        <v>250</v>
      </c>
      <c r="H5856" s="7">
        <v>41250</v>
      </c>
      <c r="I5856" s="7">
        <f>FlightsPivot[[#This Row],[Total Fare]]*10%</f>
        <v>4125</v>
      </c>
      <c r="J5856" s="7">
        <f>FlightsPivot[[#This Row],[Total Fare]]+FlightsPivot[[#This Row],[10% tax ]]</f>
        <v>45375</v>
      </c>
      <c r="K5856" s="4">
        <v>12</v>
      </c>
      <c r="L5856" s="4">
        <v>2014</v>
      </c>
      <c r="M5856" t="str">
        <f>INDEX(RoutesPivot[DepAirport],MATCH($C5856,RoutesPivot[[RouteID]:[RouteID]],0))</f>
        <v>ORD</v>
      </c>
      <c r="N5856" t="str">
        <f>INDEX(RoutesPivot[AirportID],MATCH($C5856,RoutesPivot[[RouteID]:[RouteID]],0))</f>
        <v>JFK</v>
      </c>
      <c r="O5856">
        <f>INDEX(RoutesPivot[Distance],MATCH($C5856,RoutesPivot[[RouteID]:[RouteID]],0))</f>
        <v>619</v>
      </c>
      <c r="P5856">
        <f>INDEX(RoutesPivot[ListPrice],MATCH($C5856,RoutesPivot[[RouteID]:[RouteID]],0))</f>
        <v>250</v>
      </c>
      <c r="Q5856" t="str">
        <f>INDEX(AirportPivot[AirportName],MATCH($N5856,AirportPivot[[AirportID]:[AirportID]],0))</f>
        <v>John F Kennedy International</v>
      </c>
      <c r="R5856">
        <f>INDEX(AirportPivot[Gates (number of available)],MATCH($N5856,AirportPivot[[AirportID]:[AirportID]],0))</f>
        <v>120</v>
      </c>
    </row>
    <row r="5857" spans="1:18" x14ac:dyDescent="0.25">
      <c r="A5857" s="3" t="s">
        <v>5889</v>
      </c>
      <c r="B5857" s="12">
        <v>41930</v>
      </c>
      <c r="C5857" s="4" t="s">
        <v>23</v>
      </c>
      <c r="D5857" s="4">
        <v>1.2</v>
      </c>
      <c r="E5857" s="4">
        <v>141</v>
      </c>
      <c r="F5857" s="5">
        <v>0.29166666666666669</v>
      </c>
      <c r="G5857" s="6">
        <v>300</v>
      </c>
      <c r="H5857" s="7">
        <v>55500</v>
      </c>
      <c r="I5857" s="7">
        <f>FlightsPivot[[#This Row],[Total Fare]]*10%</f>
        <v>5550</v>
      </c>
      <c r="J5857" s="7">
        <f>FlightsPivot[[#This Row],[Total Fare]]+FlightsPivot[[#This Row],[10% tax ]]</f>
        <v>61050</v>
      </c>
      <c r="K5857" s="4">
        <v>10</v>
      </c>
      <c r="L5857" s="4">
        <v>2014</v>
      </c>
      <c r="M5857" t="str">
        <f>INDEX(RoutesPivot[DepAirport],MATCH($C5857,RoutesPivot[[RouteID]:[RouteID]],0))</f>
        <v>ORD</v>
      </c>
      <c r="N5857" t="str">
        <f>INDEX(RoutesPivot[AirportID],MATCH($C5857,RoutesPivot[[RouteID]:[RouteID]],0))</f>
        <v>DEN</v>
      </c>
      <c r="O5857">
        <f>INDEX(RoutesPivot[Distance],MATCH($C5857,RoutesPivot[[RouteID]:[RouteID]],0))</f>
        <v>800</v>
      </c>
      <c r="P5857">
        <f>INDEX(RoutesPivot[ListPrice],MATCH($C5857,RoutesPivot[[RouteID]:[RouteID]],0))</f>
        <v>300</v>
      </c>
      <c r="Q5857" t="str">
        <f>INDEX(AirportPivot[AirportName],MATCH($N5857,AirportPivot[[AirportID]:[AirportID]],0))</f>
        <v>Denver International</v>
      </c>
      <c r="R5857">
        <f>INDEX(AirportPivot[Gates (number of available)],MATCH($N5857,AirportPivot[[AirportID]:[AirportID]],0))</f>
        <v>75</v>
      </c>
    </row>
    <row r="5858" spans="1:18" x14ac:dyDescent="0.25">
      <c r="A5858" s="3" t="s">
        <v>5890</v>
      </c>
      <c r="B5858" s="12">
        <v>41911</v>
      </c>
      <c r="C5858" s="4" t="s">
        <v>17</v>
      </c>
      <c r="D5858" s="4">
        <v>3.4</v>
      </c>
      <c r="E5858" s="4">
        <v>152</v>
      </c>
      <c r="F5858" s="5">
        <v>0.72916666666666663</v>
      </c>
      <c r="G5858" s="6">
        <v>350</v>
      </c>
      <c r="H5858" s="7">
        <v>57750</v>
      </c>
      <c r="I5858" s="7">
        <f>FlightsPivot[[#This Row],[Total Fare]]*10%</f>
        <v>5775</v>
      </c>
      <c r="J5858" s="7">
        <f>FlightsPivot[[#This Row],[Total Fare]]+FlightsPivot[[#This Row],[10% tax ]]</f>
        <v>63525</v>
      </c>
      <c r="K5858" s="4">
        <v>9</v>
      </c>
      <c r="L5858" s="4">
        <v>2014</v>
      </c>
      <c r="M5858" t="str">
        <f>INDEX(RoutesPivot[DepAirport],MATCH($C5858,RoutesPivot[[RouteID]:[RouteID]],0))</f>
        <v>ORD</v>
      </c>
      <c r="N5858" t="str">
        <f>INDEX(RoutesPivot[AirportID],MATCH($C5858,RoutesPivot[[RouteID]:[RouteID]],0))</f>
        <v>LAX</v>
      </c>
      <c r="O5858">
        <f>INDEX(RoutesPivot[Distance],MATCH($C5858,RoutesPivot[[RouteID]:[RouteID]],0))</f>
        <v>1518</v>
      </c>
      <c r="P5858">
        <f>INDEX(RoutesPivot[ListPrice],MATCH($C5858,RoutesPivot[[RouteID]:[RouteID]],0))</f>
        <v>350</v>
      </c>
      <c r="Q5858" t="str">
        <f>INDEX(AirportPivot[AirportName],MATCH($N5858,AirportPivot[[AirportID]:[AirportID]],0))</f>
        <v>Los Angeles International</v>
      </c>
      <c r="R5858">
        <f>INDEX(AirportPivot[Gates (number of available)],MATCH($N5858,AirportPivot[[AirportID]:[AirportID]],0))</f>
        <v>86</v>
      </c>
    </row>
    <row r="5859" spans="1:18" x14ac:dyDescent="0.25">
      <c r="A5859" s="3" t="s">
        <v>5891</v>
      </c>
      <c r="B5859" s="12">
        <v>41685</v>
      </c>
      <c r="C5859" s="4" t="s">
        <v>27</v>
      </c>
      <c r="D5859" s="4">
        <v>9.8000000000000007</v>
      </c>
      <c r="E5859" s="4">
        <v>154</v>
      </c>
      <c r="F5859" s="5">
        <v>0.8125</v>
      </c>
      <c r="G5859" s="6">
        <v>200</v>
      </c>
      <c r="H5859" s="7">
        <v>33000</v>
      </c>
      <c r="I5859" s="7">
        <f>FlightsPivot[[#This Row],[Total Fare]]*10%</f>
        <v>3300</v>
      </c>
      <c r="J5859" s="7">
        <f>FlightsPivot[[#This Row],[Total Fare]]+FlightsPivot[[#This Row],[10% tax ]]</f>
        <v>36300</v>
      </c>
      <c r="K5859" s="4">
        <v>2</v>
      </c>
      <c r="L5859" s="4">
        <v>2014</v>
      </c>
      <c r="M5859" t="str">
        <f>INDEX(RoutesPivot[DepAirport],MATCH($C5859,RoutesPivot[[RouteID]:[RouteID]],0))</f>
        <v>ORD</v>
      </c>
      <c r="N5859" t="str">
        <f>INDEX(RoutesPivot[AirportID],MATCH($C5859,RoutesPivot[[RouteID]:[RouteID]],0))</f>
        <v>ATL</v>
      </c>
      <c r="O5859">
        <f>INDEX(RoutesPivot[Distance],MATCH($C5859,RoutesPivot[[RouteID]:[RouteID]],0))</f>
        <v>510</v>
      </c>
      <c r="P5859">
        <f>INDEX(RoutesPivot[ListPrice],MATCH($C5859,RoutesPivot[[RouteID]:[RouteID]],0))</f>
        <v>200</v>
      </c>
      <c r="Q5859" t="str">
        <f>INDEX(AirportPivot[AirportName],MATCH($N5859,AirportPivot[[AirportID]:[AirportID]],0))</f>
        <v>Hartsfield-Jackson Atlanta International</v>
      </c>
      <c r="R5859">
        <f>INDEX(AirportPivot[Gates (number of available)],MATCH($N5859,AirportPivot[[AirportID]:[AirportID]],0))</f>
        <v>100</v>
      </c>
    </row>
    <row r="5860" spans="1:18" x14ac:dyDescent="0.25">
      <c r="A5860" s="3" t="s">
        <v>5892</v>
      </c>
      <c r="B5860" s="12">
        <v>42369</v>
      </c>
      <c r="C5860" s="4" t="s">
        <v>70</v>
      </c>
      <c r="D5860" s="4">
        <v>2.2000000000000002</v>
      </c>
      <c r="E5860" s="4">
        <v>178</v>
      </c>
      <c r="F5860" s="5">
        <v>0.70833333333333337</v>
      </c>
      <c r="G5860" s="6">
        <v>275</v>
      </c>
      <c r="H5860" s="7">
        <v>45375</v>
      </c>
      <c r="I5860" s="7">
        <f>FlightsPivot[[#This Row],[Total Fare]]*10%</f>
        <v>4537.5</v>
      </c>
      <c r="J5860" s="7">
        <f>FlightsPivot[[#This Row],[Total Fare]]+FlightsPivot[[#This Row],[10% tax ]]</f>
        <v>49912.5</v>
      </c>
      <c r="K5860" s="4">
        <v>12</v>
      </c>
      <c r="L5860" s="4">
        <v>2015</v>
      </c>
      <c r="M5860" t="str">
        <f>INDEX(RoutesPivot[DepAirport],MATCH($C5860,RoutesPivot[[RouteID]:[RouteID]],0))</f>
        <v>ORD</v>
      </c>
      <c r="N5860" t="str">
        <f>INDEX(RoutesPivot[AirportID],MATCH($C5860,RoutesPivot[[RouteID]:[RouteID]],0))</f>
        <v>LAS</v>
      </c>
      <c r="O5860">
        <f>INDEX(RoutesPivot[Distance],MATCH($C5860,RoutesPivot[[RouteID]:[RouteID]],0))</f>
        <v>1100</v>
      </c>
      <c r="P5860">
        <f>INDEX(RoutesPivot[ListPrice],MATCH($C5860,RoutesPivot[[RouteID]:[RouteID]],0))</f>
        <v>275</v>
      </c>
      <c r="Q5860" t="str">
        <f>INDEX(AirportPivot[AirportName],MATCH($N5860,AirportPivot[[AirportID]:[AirportID]],0))</f>
        <v>McCarran International</v>
      </c>
      <c r="R5860">
        <f>INDEX(AirportPivot[Gates (number of available)],MATCH($N5860,AirportPivot[[AirportID]:[AirportID]],0))</f>
        <v>68</v>
      </c>
    </row>
    <row r="5861" spans="1:18" x14ac:dyDescent="0.25">
      <c r="A5861" s="3" t="s">
        <v>5893</v>
      </c>
      <c r="B5861" s="12">
        <v>41779</v>
      </c>
      <c r="C5861" s="4" t="s">
        <v>80</v>
      </c>
      <c r="D5861" s="4">
        <v>1.8</v>
      </c>
      <c r="E5861" s="4">
        <v>122</v>
      </c>
      <c r="F5861" s="5">
        <v>0.5</v>
      </c>
      <c r="G5861" s="6">
        <v>300</v>
      </c>
      <c r="H5861" s="7">
        <v>55500</v>
      </c>
      <c r="I5861" s="7">
        <f>FlightsPivot[[#This Row],[Total Fare]]*10%</f>
        <v>5550</v>
      </c>
      <c r="J5861" s="7">
        <f>FlightsPivot[[#This Row],[Total Fare]]+FlightsPivot[[#This Row],[10% tax ]]</f>
        <v>61050</v>
      </c>
      <c r="K5861" s="4">
        <v>5</v>
      </c>
      <c r="L5861" s="4">
        <v>2014</v>
      </c>
      <c r="M5861" t="str">
        <f>INDEX(RoutesPivot[DepAirport],MATCH($C5861,RoutesPivot[[RouteID]:[RouteID]],0))</f>
        <v>ORD</v>
      </c>
      <c r="N5861" t="str">
        <f>INDEX(RoutesPivot[AirportID],MATCH($C5861,RoutesPivot[[RouteID]:[RouteID]],0))</f>
        <v>MIA</v>
      </c>
      <c r="O5861">
        <f>INDEX(RoutesPivot[Distance],MATCH($C5861,RoutesPivot[[RouteID]:[RouteID]],0))</f>
        <v>1000</v>
      </c>
      <c r="P5861">
        <f>INDEX(RoutesPivot[ListPrice],MATCH($C5861,RoutesPivot[[RouteID]:[RouteID]],0))</f>
        <v>300</v>
      </c>
      <c r="Q5861" t="str">
        <f>INDEX(AirportPivot[AirportName],MATCH($N5861,AirportPivot[[AirportID]:[AirportID]],0))</f>
        <v>Miami International</v>
      </c>
      <c r="R5861">
        <f>INDEX(AirportPivot[Gates (number of available)],MATCH($N5861,AirportPivot[[AirportID]:[AirportID]],0))</f>
        <v>80</v>
      </c>
    </row>
    <row r="5862" spans="1:18" x14ac:dyDescent="0.25">
      <c r="A5862" s="3" t="s">
        <v>5894</v>
      </c>
      <c r="B5862" s="12">
        <v>42145</v>
      </c>
      <c r="C5862" s="4" t="s">
        <v>27</v>
      </c>
      <c r="D5862" s="4">
        <v>10.9</v>
      </c>
      <c r="E5862" s="4">
        <v>166</v>
      </c>
      <c r="F5862" s="5">
        <v>0.29166666666666669</v>
      </c>
      <c r="G5862" s="6">
        <v>200</v>
      </c>
      <c r="H5862" s="7">
        <v>33000</v>
      </c>
      <c r="I5862" s="7">
        <f>FlightsPivot[[#This Row],[Total Fare]]*10%</f>
        <v>3300</v>
      </c>
      <c r="J5862" s="7">
        <f>FlightsPivot[[#This Row],[Total Fare]]+FlightsPivot[[#This Row],[10% tax ]]</f>
        <v>36300</v>
      </c>
      <c r="K5862" s="4">
        <v>5</v>
      </c>
      <c r="L5862" s="4">
        <v>2015</v>
      </c>
      <c r="M5862" t="str">
        <f>INDEX(RoutesPivot[DepAirport],MATCH($C5862,RoutesPivot[[RouteID]:[RouteID]],0))</f>
        <v>ORD</v>
      </c>
      <c r="N5862" t="str">
        <f>INDEX(RoutesPivot[AirportID],MATCH($C5862,RoutesPivot[[RouteID]:[RouteID]],0))</f>
        <v>ATL</v>
      </c>
      <c r="O5862">
        <f>INDEX(RoutesPivot[Distance],MATCH($C5862,RoutesPivot[[RouteID]:[RouteID]],0))</f>
        <v>510</v>
      </c>
      <c r="P5862">
        <f>INDEX(RoutesPivot[ListPrice],MATCH($C5862,RoutesPivot[[RouteID]:[RouteID]],0))</f>
        <v>200</v>
      </c>
      <c r="Q5862" t="str">
        <f>INDEX(AirportPivot[AirportName],MATCH($N5862,AirportPivot[[AirportID]:[AirportID]],0))</f>
        <v>Hartsfield-Jackson Atlanta International</v>
      </c>
      <c r="R5862">
        <f>INDEX(AirportPivot[Gates (number of available)],MATCH($N5862,AirportPivot[[AirportID]:[AirportID]],0))</f>
        <v>100</v>
      </c>
    </row>
    <row r="5863" spans="1:18" x14ac:dyDescent="0.25">
      <c r="A5863" s="3" t="s">
        <v>5895</v>
      </c>
      <c r="B5863" s="12">
        <v>42115</v>
      </c>
      <c r="C5863" s="4" t="s">
        <v>33</v>
      </c>
      <c r="D5863" s="4">
        <v>1.7</v>
      </c>
      <c r="E5863" s="4">
        <v>38</v>
      </c>
      <c r="F5863" s="5">
        <v>0.75</v>
      </c>
      <c r="G5863" s="6">
        <v>375</v>
      </c>
      <c r="H5863" s="7">
        <v>61875</v>
      </c>
      <c r="I5863" s="7">
        <f>FlightsPivot[[#This Row],[Total Fare]]*10%</f>
        <v>6187.5</v>
      </c>
      <c r="J5863" s="7">
        <f>FlightsPivot[[#This Row],[Total Fare]]+FlightsPivot[[#This Row],[10% tax ]]</f>
        <v>68062.5</v>
      </c>
      <c r="K5863" s="4">
        <v>4</v>
      </c>
      <c r="L5863" s="4">
        <v>2015</v>
      </c>
      <c r="M5863" t="str">
        <f>INDEX(RoutesPivot[DepAirport],MATCH($C5863,RoutesPivot[[RouteID]:[RouteID]],0))</f>
        <v>ORD</v>
      </c>
      <c r="N5863" t="str">
        <f>INDEX(RoutesPivot[AirportID],MATCH($C5863,RoutesPivot[[RouteID]:[RouteID]],0))</f>
        <v>SFO</v>
      </c>
      <c r="O5863">
        <f>INDEX(RoutesPivot[Distance],MATCH($C5863,RoutesPivot[[RouteID]:[RouteID]],0))</f>
        <v>1600</v>
      </c>
      <c r="P5863">
        <f>INDEX(RoutesPivot[ListPrice],MATCH($C5863,RoutesPivot[[RouteID]:[RouteID]],0))</f>
        <v>375</v>
      </c>
      <c r="Q5863" t="str">
        <f>INDEX(AirportPivot[AirportName],MATCH($N5863,AirportPivot[[AirportID]:[AirportID]],0))</f>
        <v>San Francisco International</v>
      </c>
      <c r="R5863">
        <f>INDEX(AirportPivot[Gates (number of available)],MATCH($N5863,AirportPivot[[AirportID]:[AirportID]],0))</f>
        <v>70</v>
      </c>
    </row>
    <row r="5864" spans="1:18" x14ac:dyDescent="0.25">
      <c r="A5864" s="3" t="s">
        <v>5896</v>
      </c>
      <c r="B5864" s="12">
        <v>41661</v>
      </c>
      <c r="C5864" s="4" t="s">
        <v>103</v>
      </c>
      <c r="D5864" s="4">
        <v>1.1000000000000001</v>
      </c>
      <c r="E5864" s="4">
        <v>84</v>
      </c>
      <c r="F5864" s="5">
        <v>0.75</v>
      </c>
      <c r="G5864" s="6">
        <v>300</v>
      </c>
      <c r="H5864" s="7">
        <v>54300</v>
      </c>
      <c r="I5864" s="7">
        <f>FlightsPivot[[#This Row],[Total Fare]]*10%</f>
        <v>5430</v>
      </c>
      <c r="J5864" s="7">
        <f>FlightsPivot[[#This Row],[Total Fare]]+FlightsPivot[[#This Row],[10% tax ]]</f>
        <v>59730</v>
      </c>
      <c r="K5864" s="4">
        <v>1</v>
      </c>
      <c r="L5864" s="4">
        <v>2014</v>
      </c>
      <c r="M5864" t="str">
        <f>INDEX(RoutesPivot[DepAirport],MATCH($C5864,RoutesPivot[[RouteID]:[RouteID]],0))</f>
        <v>ORD</v>
      </c>
      <c r="N5864" t="str">
        <f>INDEX(RoutesPivot[AirportID],MATCH($C5864,RoutesPivot[[RouteID]:[RouteID]],0))</f>
        <v>IAD</v>
      </c>
      <c r="O5864">
        <f>INDEX(RoutesPivot[Distance],MATCH($C5864,RoutesPivot[[RouteID]:[RouteID]],0))</f>
        <v>515</v>
      </c>
      <c r="P5864">
        <f>INDEX(RoutesPivot[ListPrice],MATCH($C5864,RoutesPivot[[RouteID]:[RouteID]],0))</f>
        <v>300</v>
      </c>
      <c r="Q5864" t="str">
        <f>INDEX(AirportPivot[AirportName],MATCH($N5864,AirportPivot[[AirportID]:[AirportID]],0))</f>
        <v>Washington Dulles International</v>
      </c>
      <c r="R5864">
        <f>INDEX(AirportPivot[Gates (number of available)],MATCH($N5864,AirportPivot[[AirportID]:[AirportID]],0))</f>
        <v>95</v>
      </c>
    </row>
    <row r="5865" spans="1:18" x14ac:dyDescent="0.25">
      <c r="A5865" s="3" t="s">
        <v>5897</v>
      </c>
      <c r="B5865" s="12">
        <v>42332</v>
      </c>
      <c r="C5865" s="4" t="s">
        <v>27</v>
      </c>
      <c r="D5865" s="4">
        <v>16.7</v>
      </c>
      <c r="E5865" s="4">
        <v>165</v>
      </c>
      <c r="F5865" s="5">
        <v>0.45833333333333331</v>
      </c>
      <c r="G5865" s="6">
        <v>300</v>
      </c>
      <c r="H5865" s="7">
        <v>49500</v>
      </c>
      <c r="I5865" s="7">
        <f>FlightsPivot[[#This Row],[Total Fare]]*10%</f>
        <v>4950</v>
      </c>
      <c r="J5865" s="7">
        <f>FlightsPivot[[#This Row],[Total Fare]]+FlightsPivot[[#This Row],[10% tax ]]</f>
        <v>54450</v>
      </c>
      <c r="K5865" s="4">
        <v>11</v>
      </c>
      <c r="L5865" s="4">
        <v>2015</v>
      </c>
      <c r="M5865" t="str">
        <f>INDEX(RoutesPivot[DepAirport],MATCH($C5865,RoutesPivot[[RouteID]:[RouteID]],0))</f>
        <v>ORD</v>
      </c>
      <c r="N5865" t="str">
        <f>INDEX(RoutesPivot[AirportID],MATCH($C5865,RoutesPivot[[RouteID]:[RouteID]],0))</f>
        <v>ATL</v>
      </c>
      <c r="O5865">
        <f>INDEX(RoutesPivot[Distance],MATCH($C5865,RoutesPivot[[RouteID]:[RouteID]],0))</f>
        <v>510</v>
      </c>
      <c r="P5865">
        <f>INDEX(RoutesPivot[ListPrice],MATCH($C5865,RoutesPivot[[RouteID]:[RouteID]],0))</f>
        <v>200</v>
      </c>
      <c r="Q5865" t="str">
        <f>INDEX(AirportPivot[AirportName],MATCH($N5865,AirportPivot[[AirportID]:[AirportID]],0))</f>
        <v>Hartsfield-Jackson Atlanta International</v>
      </c>
      <c r="R5865">
        <f>INDEX(AirportPivot[Gates (number of available)],MATCH($N5865,AirportPivot[[AirportID]:[AirportID]],0))</f>
        <v>100</v>
      </c>
    </row>
    <row r="5866" spans="1:18" x14ac:dyDescent="0.25">
      <c r="A5866" s="3" t="s">
        <v>5898</v>
      </c>
      <c r="B5866" s="12">
        <v>41703</v>
      </c>
      <c r="C5866" s="4" t="s">
        <v>33</v>
      </c>
      <c r="D5866" s="4">
        <v>3</v>
      </c>
      <c r="E5866" s="4">
        <v>183</v>
      </c>
      <c r="F5866" s="5">
        <v>0.33333333333333331</v>
      </c>
      <c r="G5866" s="6">
        <v>375</v>
      </c>
      <c r="H5866" s="7">
        <v>61875</v>
      </c>
      <c r="I5866" s="7">
        <f>FlightsPivot[[#This Row],[Total Fare]]*10%</f>
        <v>6187.5</v>
      </c>
      <c r="J5866" s="7">
        <f>FlightsPivot[[#This Row],[Total Fare]]+FlightsPivot[[#This Row],[10% tax ]]</f>
        <v>68062.5</v>
      </c>
      <c r="K5866" s="4">
        <v>3</v>
      </c>
      <c r="L5866" s="4">
        <v>2014</v>
      </c>
      <c r="M5866" t="str">
        <f>INDEX(RoutesPivot[DepAirport],MATCH($C5866,RoutesPivot[[RouteID]:[RouteID]],0))</f>
        <v>ORD</v>
      </c>
      <c r="N5866" t="str">
        <f>INDEX(RoutesPivot[AirportID],MATCH($C5866,RoutesPivot[[RouteID]:[RouteID]],0))</f>
        <v>SFO</v>
      </c>
      <c r="O5866">
        <f>INDEX(RoutesPivot[Distance],MATCH($C5866,RoutesPivot[[RouteID]:[RouteID]],0))</f>
        <v>1600</v>
      </c>
      <c r="P5866">
        <f>INDEX(RoutesPivot[ListPrice],MATCH($C5866,RoutesPivot[[RouteID]:[RouteID]],0))</f>
        <v>375</v>
      </c>
      <c r="Q5866" t="str">
        <f>INDEX(AirportPivot[AirportName],MATCH($N5866,AirportPivot[[AirportID]:[AirportID]],0))</f>
        <v>San Francisco International</v>
      </c>
      <c r="R5866">
        <f>INDEX(AirportPivot[Gates (number of available)],MATCH($N5866,AirportPivot[[AirportID]:[AirportID]],0))</f>
        <v>70</v>
      </c>
    </row>
    <row r="5867" spans="1:18" x14ac:dyDescent="0.25">
      <c r="A5867" s="3" t="s">
        <v>5899</v>
      </c>
      <c r="B5867" s="12">
        <v>41925</v>
      </c>
      <c r="C5867" s="4" t="s">
        <v>25</v>
      </c>
      <c r="D5867" s="4">
        <v>2</v>
      </c>
      <c r="E5867" s="4">
        <v>117</v>
      </c>
      <c r="F5867" s="5">
        <v>0.66666666666666663</v>
      </c>
      <c r="G5867" s="6">
        <v>200</v>
      </c>
      <c r="H5867" s="7">
        <v>37000</v>
      </c>
      <c r="I5867" s="7">
        <f>FlightsPivot[[#This Row],[Total Fare]]*10%</f>
        <v>3700</v>
      </c>
      <c r="J5867" s="7">
        <f>FlightsPivot[[#This Row],[Total Fare]]+FlightsPivot[[#This Row],[10% tax ]]</f>
        <v>40700</v>
      </c>
      <c r="K5867" s="4">
        <v>10</v>
      </c>
      <c r="L5867" s="4">
        <v>2014</v>
      </c>
      <c r="M5867" t="str">
        <f>INDEX(RoutesPivot[DepAirport],MATCH($C5867,RoutesPivot[[RouteID]:[RouteID]],0))</f>
        <v>ORD</v>
      </c>
      <c r="N5867" t="str">
        <f>INDEX(RoutesPivot[AirportID],MATCH($C5867,RoutesPivot[[RouteID]:[RouteID]],0))</f>
        <v>DFW</v>
      </c>
      <c r="O5867">
        <f>INDEX(RoutesPivot[Distance],MATCH($C5867,RoutesPivot[[RouteID]:[RouteID]],0))</f>
        <v>700</v>
      </c>
      <c r="P5867">
        <f>INDEX(RoutesPivot[ListPrice],MATCH($C5867,RoutesPivot[[RouteID]:[RouteID]],0))</f>
        <v>200</v>
      </c>
      <c r="Q5867" t="str">
        <f>INDEX(AirportPivot[AirportName],MATCH($N5867,AirportPivot[[AirportID]:[AirportID]],0))</f>
        <v>Dallas/Fort Worth International</v>
      </c>
      <c r="R5867">
        <f>INDEX(AirportPivot[Gates (number of available)],MATCH($N5867,AirportPivot[[AirportID]:[AirportID]],0))</f>
        <v>130</v>
      </c>
    </row>
    <row r="5868" spans="1:18" x14ac:dyDescent="0.25">
      <c r="A5868" s="3" t="s">
        <v>5900</v>
      </c>
      <c r="B5868" s="12">
        <v>41815</v>
      </c>
      <c r="C5868" s="4" t="s">
        <v>25</v>
      </c>
      <c r="D5868" s="4">
        <v>1.5</v>
      </c>
      <c r="E5868" s="4">
        <v>116</v>
      </c>
      <c r="F5868" s="5">
        <v>0.85416666666666663</v>
      </c>
      <c r="G5868" s="6">
        <v>220</v>
      </c>
      <c r="H5868" s="7">
        <v>40700</v>
      </c>
      <c r="I5868" s="7">
        <f>FlightsPivot[[#This Row],[Total Fare]]*10%</f>
        <v>4070</v>
      </c>
      <c r="J5868" s="7">
        <f>FlightsPivot[[#This Row],[Total Fare]]+FlightsPivot[[#This Row],[10% tax ]]</f>
        <v>44770</v>
      </c>
      <c r="K5868" s="4">
        <v>6</v>
      </c>
      <c r="L5868" s="4">
        <v>2014</v>
      </c>
      <c r="M5868" t="str">
        <f>INDEX(RoutesPivot[DepAirport],MATCH($C5868,RoutesPivot[[RouteID]:[RouteID]],0))</f>
        <v>ORD</v>
      </c>
      <c r="N5868" t="str">
        <f>INDEX(RoutesPivot[AirportID],MATCH($C5868,RoutesPivot[[RouteID]:[RouteID]],0))</f>
        <v>DFW</v>
      </c>
      <c r="O5868">
        <f>INDEX(RoutesPivot[Distance],MATCH($C5868,RoutesPivot[[RouteID]:[RouteID]],0))</f>
        <v>700</v>
      </c>
      <c r="P5868">
        <f>INDEX(RoutesPivot[ListPrice],MATCH($C5868,RoutesPivot[[RouteID]:[RouteID]],0))</f>
        <v>200</v>
      </c>
      <c r="Q5868" t="str">
        <f>INDEX(AirportPivot[AirportName],MATCH($N5868,AirportPivot[[AirportID]:[AirportID]],0))</f>
        <v>Dallas/Fort Worth International</v>
      </c>
      <c r="R5868">
        <f>INDEX(AirportPivot[Gates (number of available)],MATCH($N5868,AirportPivot[[AirportID]:[AirportID]],0))</f>
        <v>130</v>
      </c>
    </row>
    <row r="5869" spans="1:18" x14ac:dyDescent="0.25">
      <c r="A5869" s="3" t="s">
        <v>5901</v>
      </c>
      <c r="B5869" s="12">
        <v>41676</v>
      </c>
      <c r="C5869" s="4" t="s">
        <v>17</v>
      </c>
      <c r="D5869" s="4">
        <v>5</v>
      </c>
      <c r="E5869" s="4">
        <v>197</v>
      </c>
      <c r="F5869" s="5">
        <v>0.33333333333333331</v>
      </c>
      <c r="G5869" s="6">
        <v>350</v>
      </c>
      <c r="H5869" s="7">
        <v>57750</v>
      </c>
      <c r="I5869" s="7">
        <f>FlightsPivot[[#This Row],[Total Fare]]*10%</f>
        <v>5775</v>
      </c>
      <c r="J5869" s="7">
        <f>FlightsPivot[[#This Row],[Total Fare]]+FlightsPivot[[#This Row],[10% tax ]]</f>
        <v>63525</v>
      </c>
      <c r="K5869" s="4">
        <v>2</v>
      </c>
      <c r="L5869" s="4">
        <v>2014</v>
      </c>
      <c r="M5869" t="str">
        <f>INDEX(RoutesPivot[DepAirport],MATCH($C5869,RoutesPivot[[RouteID]:[RouteID]],0))</f>
        <v>ORD</v>
      </c>
      <c r="N5869" t="str">
        <f>INDEX(RoutesPivot[AirportID],MATCH($C5869,RoutesPivot[[RouteID]:[RouteID]],0))</f>
        <v>LAX</v>
      </c>
      <c r="O5869">
        <f>INDEX(RoutesPivot[Distance],MATCH($C5869,RoutesPivot[[RouteID]:[RouteID]],0))</f>
        <v>1518</v>
      </c>
      <c r="P5869">
        <f>INDEX(RoutesPivot[ListPrice],MATCH($C5869,RoutesPivot[[RouteID]:[RouteID]],0))</f>
        <v>350</v>
      </c>
      <c r="Q5869" t="str">
        <f>INDEX(AirportPivot[AirportName],MATCH($N5869,AirportPivot[[AirportID]:[AirportID]],0))</f>
        <v>Los Angeles International</v>
      </c>
      <c r="R5869">
        <f>INDEX(AirportPivot[Gates (number of available)],MATCH($N5869,AirportPivot[[AirportID]:[AirportID]],0))</f>
        <v>86</v>
      </c>
    </row>
    <row r="5870" spans="1:18" x14ac:dyDescent="0.25">
      <c r="A5870" s="3" t="s">
        <v>5902</v>
      </c>
      <c r="B5870" s="12">
        <v>41807</v>
      </c>
      <c r="C5870" s="4" t="s">
        <v>11</v>
      </c>
      <c r="D5870" s="4">
        <v>2.2999999999999998</v>
      </c>
      <c r="E5870" s="4">
        <v>66</v>
      </c>
      <c r="F5870" s="5">
        <v>0.29166666666666669</v>
      </c>
      <c r="G5870" s="6">
        <v>330</v>
      </c>
      <c r="H5870" s="7">
        <v>59730</v>
      </c>
      <c r="I5870" s="7">
        <f>FlightsPivot[[#This Row],[Total Fare]]*10%</f>
        <v>5973</v>
      </c>
      <c r="J5870" s="7">
        <f>FlightsPivot[[#This Row],[Total Fare]]+FlightsPivot[[#This Row],[10% tax ]]</f>
        <v>65703</v>
      </c>
      <c r="K5870" s="4">
        <v>6</v>
      </c>
      <c r="L5870" s="4">
        <v>2014</v>
      </c>
      <c r="M5870" t="str">
        <f>INDEX(RoutesPivot[DepAirport],MATCH($C5870,RoutesPivot[[RouteID]:[RouteID]],0))</f>
        <v>ORD</v>
      </c>
      <c r="N5870" t="str">
        <f>INDEX(RoutesPivot[AirportID],MATCH($C5870,RoutesPivot[[RouteID]:[RouteID]],0))</f>
        <v>BOS</v>
      </c>
      <c r="O5870">
        <f>INDEX(RoutesPivot[Distance],MATCH($C5870,RoutesPivot[[RouteID]:[RouteID]],0))</f>
        <v>730</v>
      </c>
      <c r="P5870">
        <f>INDEX(RoutesPivot[ListPrice],MATCH($C5870,RoutesPivot[[RouteID]:[RouteID]],0))</f>
        <v>300</v>
      </c>
      <c r="Q5870" t="str">
        <f>INDEX(AirportPivot[AirportName],MATCH($N5870,AirportPivot[[AirportID]:[AirportID]],0))</f>
        <v>General Edward Lawrence Logan International</v>
      </c>
      <c r="R5870">
        <f>INDEX(AirportPivot[Gates (number of available)],MATCH($N5870,AirportPivot[[AirportID]:[AirportID]],0))</f>
        <v>63</v>
      </c>
    </row>
    <row r="5871" spans="1:18" x14ac:dyDescent="0.25">
      <c r="A5871" s="3" t="s">
        <v>5903</v>
      </c>
      <c r="B5871" s="12">
        <v>42280</v>
      </c>
      <c r="C5871" s="4" t="s">
        <v>50</v>
      </c>
      <c r="D5871" s="4">
        <v>2.8</v>
      </c>
      <c r="E5871" s="4">
        <v>55</v>
      </c>
      <c r="F5871" s="5">
        <v>0.33333333333333331</v>
      </c>
      <c r="G5871" s="6">
        <v>275</v>
      </c>
      <c r="H5871" s="7">
        <v>45375</v>
      </c>
      <c r="I5871" s="7">
        <f>FlightsPivot[[#This Row],[Total Fare]]*10%</f>
        <v>4537.5</v>
      </c>
      <c r="J5871" s="7">
        <f>FlightsPivot[[#This Row],[Total Fare]]+FlightsPivot[[#This Row],[10% tax ]]</f>
        <v>49912.5</v>
      </c>
      <c r="K5871" s="4">
        <v>10</v>
      </c>
      <c r="L5871" s="4">
        <v>2015</v>
      </c>
      <c r="M5871" t="str">
        <f>INDEX(RoutesPivot[DepAirport],MATCH($C5871,RoutesPivot[[RouteID]:[RouteID]],0))</f>
        <v>ORD</v>
      </c>
      <c r="N5871" t="str">
        <f>INDEX(RoutesPivot[AirportID],MATCH($C5871,RoutesPivot[[RouteID]:[RouteID]],0))</f>
        <v>LGA</v>
      </c>
      <c r="O5871">
        <f>INDEX(RoutesPivot[Distance],MATCH($C5871,RoutesPivot[[RouteID]:[RouteID]],0))</f>
        <v>610</v>
      </c>
      <c r="P5871">
        <f>INDEX(RoutesPivot[ListPrice],MATCH($C5871,RoutesPivot[[RouteID]:[RouteID]],0))</f>
        <v>275</v>
      </c>
      <c r="Q5871" t="str">
        <f>INDEX(AirportPivot[AirportName],MATCH($N5871,AirportPivot[[AirportID]:[AirportID]],0))</f>
        <v>Laguardia</v>
      </c>
      <c r="R5871">
        <f>INDEX(AirportPivot[Gates (number of available)],MATCH($N5871,AirportPivot[[AirportID]:[AirportID]],0))</f>
        <v>66</v>
      </c>
    </row>
    <row r="5872" spans="1:18" x14ac:dyDescent="0.25">
      <c r="A5872" s="3" t="s">
        <v>5904</v>
      </c>
      <c r="B5872" s="12">
        <v>41690</v>
      </c>
      <c r="C5872" s="4" t="s">
        <v>25</v>
      </c>
      <c r="D5872" s="4">
        <v>1.2</v>
      </c>
      <c r="E5872" s="4">
        <v>75</v>
      </c>
      <c r="F5872" s="5">
        <v>0.29166666666666669</v>
      </c>
      <c r="G5872" s="6">
        <v>200</v>
      </c>
      <c r="H5872" s="7">
        <v>36200</v>
      </c>
      <c r="I5872" s="7">
        <f>FlightsPivot[[#This Row],[Total Fare]]*10%</f>
        <v>3620</v>
      </c>
      <c r="J5872" s="7">
        <f>FlightsPivot[[#This Row],[Total Fare]]+FlightsPivot[[#This Row],[10% tax ]]</f>
        <v>39820</v>
      </c>
      <c r="K5872" s="4">
        <v>2</v>
      </c>
      <c r="L5872" s="4">
        <v>2014</v>
      </c>
      <c r="M5872" t="str">
        <f>INDEX(RoutesPivot[DepAirport],MATCH($C5872,RoutesPivot[[RouteID]:[RouteID]],0))</f>
        <v>ORD</v>
      </c>
      <c r="N5872" t="str">
        <f>INDEX(RoutesPivot[AirportID],MATCH($C5872,RoutesPivot[[RouteID]:[RouteID]],0))</f>
        <v>DFW</v>
      </c>
      <c r="O5872">
        <f>INDEX(RoutesPivot[Distance],MATCH($C5872,RoutesPivot[[RouteID]:[RouteID]],0))</f>
        <v>700</v>
      </c>
      <c r="P5872">
        <f>INDEX(RoutesPivot[ListPrice],MATCH($C5872,RoutesPivot[[RouteID]:[RouteID]],0))</f>
        <v>200</v>
      </c>
      <c r="Q5872" t="str">
        <f>INDEX(AirportPivot[AirportName],MATCH($N5872,AirportPivot[[AirportID]:[AirportID]],0))</f>
        <v>Dallas/Fort Worth International</v>
      </c>
      <c r="R5872">
        <f>INDEX(AirportPivot[Gates (number of available)],MATCH($N5872,AirportPivot[[AirportID]:[AirportID]],0))</f>
        <v>130</v>
      </c>
    </row>
    <row r="5873" spans="1:18" x14ac:dyDescent="0.25">
      <c r="A5873" s="3" t="s">
        <v>5905</v>
      </c>
      <c r="B5873" s="12">
        <v>41709</v>
      </c>
      <c r="C5873" s="4" t="s">
        <v>15</v>
      </c>
      <c r="D5873" s="4">
        <v>2.2999999999999998</v>
      </c>
      <c r="E5873" s="4">
        <v>102</v>
      </c>
      <c r="F5873" s="5">
        <v>0.875</v>
      </c>
      <c r="G5873" s="6">
        <v>225</v>
      </c>
      <c r="H5873" s="7">
        <v>41625</v>
      </c>
      <c r="I5873" s="7">
        <f>FlightsPivot[[#This Row],[Total Fare]]*10%</f>
        <v>4162.5</v>
      </c>
      <c r="J5873" s="7">
        <f>FlightsPivot[[#This Row],[Total Fare]]+FlightsPivot[[#This Row],[10% tax ]]</f>
        <v>45787.5</v>
      </c>
      <c r="K5873" s="4">
        <v>3</v>
      </c>
      <c r="L5873" s="4">
        <v>2014</v>
      </c>
      <c r="M5873" t="str">
        <f>INDEX(RoutesPivot[DepAirport],MATCH($C5873,RoutesPivot[[RouteID]:[RouteID]],0))</f>
        <v>ORD</v>
      </c>
      <c r="N5873" t="str">
        <f>INDEX(RoutesPivot[AirportID],MATCH($C5873,RoutesPivot[[RouteID]:[RouteID]],0))</f>
        <v>EWR</v>
      </c>
      <c r="O5873">
        <f>INDEX(RoutesPivot[Distance],MATCH($C5873,RoutesPivot[[RouteID]:[RouteID]],0))</f>
        <v>600</v>
      </c>
      <c r="P5873">
        <f>INDEX(RoutesPivot[ListPrice],MATCH($C5873,RoutesPivot[[RouteID]:[RouteID]],0))</f>
        <v>225</v>
      </c>
      <c r="Q5873" t="str">
        <f>INDEX(AirportPivot[AirportName],MATCH($N5873,AirportPivot[[AirportID]:[AirportID]],0))</f>
        <v>Newark Liberty International</v>
      </c>
      <c r="R5873">
        <f>INDEX(AirportPivot[Gates (number of available)],MATCH($N5873,AirportPivot[[AirportID]:[AirportID]],0))</f>
        <v>82</v>
      </c>
    </row>
    <row r="5874" spans="1:18" x14ac:dyDescent="0.25">
      <c r="A5874" s="3" t="s">
        <v>5906</v>
      </c>
      <c r="B5874" s="12">
        <v>42276</v>
      </c>
      <c r="C5874" s="4" t="s">
        <v>86</v>
      </c>
      <c r="D5874" s="4">
        <v>0.9</v>
      </c>
      <c r="E5874" s="4">
        <v>156</v>
      </c>
      <c r="F5874" s="5">
        <v>0.58333333333333337</v>
      </c>
      <c r="G5874" s="6">
        <v>115</v>
      </c>
      <c r="H5874" s="7">
        <v>18975</v>
      </c>
      <c r="I5874" s="7">
        <f>FlightsPivot[[#This Row],[Total Fare]]*10%</f>
        <v>1897.5</v>
      </c>
      <c r="J5874" s="7">
        <f>FlightsPivot[[#This Row],[Total Fare]]+FlightsPivot[[#This Row],[10% tax ]]</f>
        <v>20872.5</v>
      </c>
      <c r="K5874" s="4">
        <v>9</v>
      </c>
      <c r="L5874" s="4">
        <v>2015</v>
      </c>
      <c r="M5874" t="str">
        <f>INDEX(RoutesPivot[DepAirport],MATCH($C5874,RoutesPivot[[RouteID]:[RouteID]],0))</f>
        <v>ORD</v>
      </c>
      <c r="N5874" t="str">
        <f>INDEX(RoutesPivot[AirportID],MATCH($C5874,RoutesPivot[[RouteID]:[RouteID]],0))</f>
        <v>DTW</v>
      </c>
      <c r="O5874">
        <f>INDEX(RoutesPivot[Distance],MATCH($C5874,RoutesPivot[[RouteID]:[RouteID]],0))</f>
        <v>200</v>
      </c>
      <c r="P5874">
        <f>INDEX(RoutesPivot[ListPrice],MATCH($C5874,RoutesPivot[[RouteID]:[RouteID]],0))</f>
        <v>115</v>
      </c>
      <c r="Q5874" t="str">
        <f>INDEX(AirportPivot[AirportName],MATCH($N5874,AirportPivot[[AirportID]:[AirportID]],0))</f>
        <v>Detroit Metropolitan Wayne County</v>
      </c>
      <c r="R5874">
        <f>INDEX(AirportPivot[Gates (number of available)],MATCH($N5874,AirportPivot[[AirportID]:[AirportID]],0))</f>
        <v>60</v>
      </c>
    </row>
    <row r="5875" spans="1:18" x14ac:dyDescent="0.25">
      <c r="A5875" s="3" t="s">
        <v>5907</v>
      </c>
      <c r="B5875" s="12">
        <v>41716</v>
      </c>
      <c r="C5875" s="4" t="s">
        <v>33</v>
      </c>
      <c r="D5875" s="4">
        <v>2.4</v>
      </c>
      <c r="E5875" s="4">
        <v>19</v>
      </c>
      <c r="F5875" s="5">
        <v>0.3125</v>
      </c>
      <c r="G5875" s="6">
        <v>375</v>
      </c>
      <c r="H5875" s="7">
        <v>69375</v>
      </c>
      <c r="I5875" s="7">
        <f>FlightsPivot[[#This Row],[Total Fare]]*10%</f>
        <v>6937.5</v>
      </c>
      <c r="J5875" s="7">
        <f>FlightsPivot[[#This Row],[Total Fare]]+FlightsPivot[[#This Row],[10% tax ]]</f>
        <v>76312.5</v>
      </c>
      <c r="K5875" s="4">
        <v>3</v>
      </c>
      <c r="L5875" s="4">
        <v>2014</v>
      </c>
      <c r="M5875" t="str">
        <f>INDEX(RoutesPivot[DepAirport],MATCH($C5875,RoutesPivot[[RouteID]:[RouteID]],0))</f>
        <v>ORD</v>
      </c>
      <c r="N5875" t="str">
        <f>INDEX(RoutesPivot[AirportID],MATCH($C5875,RoutesPivot[[RouteID]:[RouteID]],0))</f>
        <v>SFO</v>
      </c>
      <c r="O5875">
        <f>INDEX(RoutesPivot[Distance],MATCH($C5875,RoutesPivot[[RouteID]:[RouteID]],0))</f>
        <v>1600</v>
      </c>
      <c r="P5875">
        <f>INDEX(RoutesPivot[ListPrice],MATCH($C5875,RoutesPivot[[RouteID]:[RouteID]],0))</f>
        <v>375</v>
      </c>
      <c r="Q5875" t="str">
        <f>INDEX(AirportPivot[AirportName],MATCH($N5875,AirportPivot[[AirportID]:[AirportID]],0))</f>
        <v>San Francisco International</v>
      </c>
      <c r="R5875">
        <f>INDEX(AirportPivot[Gates (number of available)],MATCH($N5875,AirportPivot[[AirportID]:[AirportID]],0))</f>
        <v>70</v>
      </c>
    </row>
    <row r="5876" spans="1:18" x14ac:dyDescent="0.25">
      <c r="A5876" s="3" t="s">
        <v>5908</v>
      </c>
      <c r="B5876" s="12">
        <v>42169</v>
      </c>
      <c r="C5876" s="4" t="s">
        <v>13</v>
      </c>
      <c r="D5876" s="4">
        <v>1.5</v>
      </c>
      <c r="E5876" s="4">
        <v>11</v>
      </c>
      <c r="F5876" s="5">
        <v>0.8125</v>
      </c>
      <c r="G5876" s="6">
        <v>275</v>
      </c>
      <c r="H5876" s="7">
        <v>50875</v>
      </c>
      <c r="I5876" s="7">
        <f>FlightsPivot[[#This Row],[Total Fare]]*10%</f>
        <v>5087.5</v>
      </c>
      <c r="J5876" s="7">
        <f>FlightsPivot[[#This Row],[Total Fare]]+FlightsPivot[[#This Row],[10% tax ]]</f>
        <v>55962.5</v>
      </c>
      <c r="K5876" s="4">
        <v>6</v>
      </c>
      <c r="L5876" s="4">
        <v>2015</v>
      </c>
      <c r="M5876" t="str">
        <f>INDEX(RoutesPivot[DepAirport],MATCH($C5876,RoutesPivot[[RouteID]:[RouteID]],0))</f>
        <v>ORD</v>
      </c>
      <c r="N5876" t="str">
        <f>INDEX(RoutesPivot[AirportID],MATCH($C5876,RoutesPivot[[RouteID]:[RouteID]],0))</f>
        <v>JFK</v>
      </c>
      <c r="O5876">
        <f>INDEX(RoutesPivot[Distance],MATCH($C5876,RoutesPivot[[RouteID]:[RouteID]],0))</f>
        <v>619</v>
      </c>
      <c r="P5876">
        <f>INDEX(RoutesPivot[ListPrice],MATCH($C5876,RoutesPivot[[RouteID]:[RouteID]],0))</f>
        <v>250</v>
      </c>
      <c r="Q5876" t="str">
        <f>INDEX(AirportPivot[AirportName],MATCH($N5876,AirportPivot[[AirportID]:[AirportID]],0))</f>
        <v>John F Kennedy International</v>
      </c>
      <c r="R5876">
        <f>INDEX(AirportPivot[Gates (number of available)],MATCH($N5876,AirportPivot[[AirportID]:[AirportID]],0))</f>
        <v>120</v>
      </c>
    </row>
    <row r="5877" spans="1:18" x14ac:dyDescent="0.25">
      <c r="A5877" s="3" t="s">
        <v>5909</v>
      </c>
      <c r="B5877" s="12">
        <v>42311</v>
      </c>
      <c r="C5877" s="4" t="s">
        <v>21</v>
      </c>
      <c r="D5877" s="4">
        <v>1.1000000000000001</v>
      </c>
      <c r="E5877" s="4">
        <v>73</v>
      </c>
      <c r="F5877" s="5">
        <v>0.875</v>
      </c>
      <c r="G5877" s="6">
        <v>125</v>
      </c>
      <c r="H5877" s="7">
        <v>22625</v>
      </c>
      <c r="I5877" s="7">
        <f>FlightsPivot[[#This Row],[Total Fare]]*10%</f>
        <v>2262.5</v>
      </c>
      <c r="J5877" s="7">
        <f>FlightsPivot[[#This Row],[Total Fare]]+FlightsPivot[[#This Row],[10% tax ]]</f>
        <v>24887.5</v>
      </c>
      <c r="K5877" s="4">
        <v>11</v>
      </c>
      <c r="L5877" s="4">
        <v>2015</v>
      </c>
      <c r="M5877" t="str">
        <f>INDEX(RoutesPivot[DepAirport],MATCH($C5877,RoutesPivot[[RouteID]:[RouteID]],0))</f>
        <v>ORD</v>
      </c>
      <c r="N5877" t="str">
        <f>INDEX(RoutesPivot[AirportID],MATCH($C5877,RoutesPivot[[RouteID]:[RouteID]],0))</f>
        <v>CLT</v>
      </c>
      <c r="O5877">
        <f>INDEX(RoutesPivot[Distance],MATCH($C5877,RoutesPivot[[RouteID]:[RouteID]],0))</f>
        <v>700</v>
      </c>
      <c r="P5877">
        <f>INDEX(RoutesPivot[ListPrice],MATCH($C5877,RoutesPivot[[RouteID]:[RouteID]],0))</f>
        <v>125</v>
      </c>
      <c r="Q5877" t="str">
        <f>INDEX(AirportPivot[AirportName],MATCH($N5877,AirportPivot[[AirportID]:[AirportID]],0))</f>
        <v>Charlotte/Douglas International</v>
      </c>
      <c r="R5877">
        <f>INDEX(AirportPivot[Gates (number of available)],MATCH($N5877,AirportPivot[[AirportID]:[AirportID]],0))</f>
        <v>65</v>
      </c>
    </row>
    <row r="5878" spans="1:18" x14ac:dyDescent="0.25">
      <c r="A5878" s="3" t="s">
        <v>5910</v>
      </c>
      <c r="B5878" s="12">
        <v>42290</v>
      </c>
      <c r="C5878" s="4" t="s">
        <v>80</v>
      </c>
      <c r="D5878" s="4">
        <v>4</v>
      </c>
      <c r="E5878" s="4">
        <v>53</v>
      </c>
      <c r="F5878" s="5">
        <v>0.70833333333333337</v>
      </c>
      <c r="G5878" s="6">
        <v>300</v>
      </c>
      <c r="H5878" s="7">
        <v>49500</v>
      </c>
      <c r="I5878" s="7">
        <f>FlightsPivot[[#This Row],[Total Fare]]*10%</f>
        <v>4950</v>
      </c>
      <c r="J5878" s="7">
        <f>FlightsPivot[[#This Row],[Total Fare]]+FlightsPivot[[#This Row],[10% tax ]]</f>
        <v>54450</v>
      </c>
      <c r="K5878" s="4">
        <v>10</v>
      </c>
      <c r="L5878" s="4">
        <v>2015</v>
      </c>
      <c r="M5878" t="str">
        <f>INDEX(RoutesPivot[DepAirport],MATCH($C5878,RoutesPivot[[RouteID]:[RouteID]],0))</f>
        <v>ORD</v>
      </c>
      <c r="N5878" t="str">
        <f>INDEX(RoutesPivot[AirportID],MATCH($C5878,RoutesPivot[[RouteID]:[RouteID]],0))</f>
        <v>MIA</v>
      </c>
      <c r="O5878">
        <f>INDEX(RoutesPivot[Distance],MATCH($C5878,RoutesPivot[[RouteID]:[RouteID]],0))</f>
        <v>1000</v>
      </c>
      <c r="P5878">
        <f>INDEX(RoutesPivot[ListPrice],MATCH($C5878,RoutesPivot[[RouteID]:[RouteID]],0))</f>
        <v>300</v>
      </c>
      <c r="Q5878" t="str">
        <f>INDEX(AirportPivot[AirportName],MATCH($N5878,AirportPivot[[AirportID]:[AirportID]],0))</f>
        <v>Miami International</v>
      </c>
      <c r="R5878">
        <f>INDEX(AirportPivot[Gates (number of available)],MATCH($N5878,AirportPivot[[AirportID]:[AirportID]],0))</f>
        <v>80</v>
      </c>
    </row>
    <row r="5879" spans="1:18" x14ac:dyDescent="0.25">
      <c r="A5879" s="3" t="s">
        <v>5911</v>
      </c>
      <c r="B5879" s="12">
        <v>42093</v>
      </c>
      <c r="C5879" s="4" t="s">
        <v>17</v>
      </c>
      <c r="D5879" s="4">
        <v>4.2</v>
      </c>
      <c r="E5879" s="4">
        <v>118</v>
      </c>
      <c r="F5879" s="5">
        <v>0.29166666666666669</v>
      </c>
      <c r="G5879" s="6">
        <v>350</v>
      </c>
      <c r="H5879" s="7">
        <v>64750</v>
      </c>
      <c r="I5879" s="7">
        <f>FlightsPivot[[#This Row],[Total Fare]]*10%</f>
        <v>6475</v>
      </c>
      <c r="J5879" s="7">
        <f>FlightsPivot[[#This Row],[Total Fare]]+FlightsPivot[[#This Row],[10% tax ]]</f>
        <v>71225</v>
      </c>
      <c r="K5879" s="4">
        <v>3</v>
      </c>
      <c r="L5879" s="4">
        <v>2015</v>
      </c>
      <c r="M5879" t="str">
        <f>INDEX(RoutesPivot[DepAirport],MATCH($C5879,RoutesPivot[[RouteID]:[RouteID]],0))</f>
        <v>ORD</v>
      </c>
      <c r="N5879" t="str">
        <f>INDEX(RoutesPivot[AirportID],MATCH($C5879,RoutesPivot[[RouteID]:[RouteID]],0))</f>
        <v>LAX</v>
      </c>
      <c r="O5879">
        <f>INDEX(RoutesPivot[Distance],MATCH($C5879,RoutesPivot[[RouteID]:[RouteID]],0))</f>
        <v>1518</v>
      </c>
      <c r="P5879">
        <f>INDEX(RoutesPivot[ListPrice],MATCH($C5879,RoutesPivot[[RouteID]:[RouteID]],0))</f>
        <v>350</v>
      </c>
      <c r="Q5879" t="str">
        <f>INDEX(AirportPivot[AirportName],MATCH($N5879,AirportPivot[[AirportID]:[AirportID]],0))</f>
        <v>Los Angeles International</v>
      </c>
      <c r="R5879">
        <f>INDEX(AirportPivot[Gates (number of available)],MATCH($N5879,AirportPivot[[AirportID]:[AirportID]],0))</f>
        <v>86</v>
      </c>
    </row>
    <row r="5880" spans="1:18" x14ac:dyDescent="0.25">
      <c r="A5880" s="3" t="s">
        <v>5912</v>
      </c>
      <c r="B5880" s="12">
        <v>41763</v>
      </c>
      <c r="C5880" s="4" t="s">
        <v>13</v>
      </c>
      <c r="D5880" s="4">
        <v>1.5</v>
      </c>
      <c r="E5880" s="4">
        <v>74</v>
      </c>
      <c r="F5880" s="5">
        <v>0.8125</v>
      </c>
      <c r="G5880" s="6">
        <v>250</v>
      </c>
      <c r="H5880" s="7">
        <v>45250</v>
      </c>
      <c r="I5880" s="7">
        <f>FlightsPivot[[#This Row],[Total Fare]]*10%</f>
        <v>4525</v>
      </c>
      <c r="J5880" s="7">
        <f>FlightsPivot[[#This Row],[Total Fare]]+FlightsPivot[[#This Row],[10% tax ]]</f>
        <v>49775</v>
      </c>
      <c r="K5880" s="4">
        <v>5</v>
      </c>
      <c r="L5880" s="4">
        <v>2014</v>
      </c>
      <c r="M5880" t="str">
        <f>INDEX(RoutesPivot[DepAirport],MATCH($C5880,RoutesPivot[[RouteID]:[RouteID]],0))</f>
        <v>ORD</v>
      </c>
      <c r="N5880" t="str">
        <f>INDEX(RoutesPivot[AirportID],MATCH($C5880,RoutesPivot[[RouteID]:[RouteID]],0))</f>
        <v>JFK</v>
      </c>
      <c r="O5880">
        <f>INDEX(RoutesPivot[Distance],MATCH($C5880,RoutesPivot[[RouteID]:[RouteID]],0))</f>
        <v>619</v>
      </c>
      <c r="P5880">
        <f>INDEX(RoutesPivot[ListPrice],MATCH($C5880,RoutesPivot[[RouteID]:[RouteID]],0))</f>
        <v>250</v>
      </c>
      <c r="Q5880" t="str">
        <f>INDEX(AirportPivot[AirportName],MATCH($N5880,AirportPivot[[AirportID]:[AirportID]],0))</f>
        <v>John F Kennedy International</v>
      </c>
      <c r="R5880">
        <f>INDEX(AirportPivot[Gates (number of available)],MATCH($N5880,AirportPivot[[AirportID]:[AirportID]],0))</f>
        <v>120</v>
      </c>
    </row>
    <row r="5881" spans="1:18" x14ac:dyDescent="0.25">
      <c r="A5881" s="3" t="s">
        <v>5913</v>
      </c>
      <c r="B5881" s="12">
        <v>41908</v>
      </c>
      <c r="C5881" s="4" t="s">
        <v>83</v>
      </c>
      <c r="D5881" s="4">
        <v>2.1</v>
      </c>
      <c r="E5881" s="4">
        <v>17</v>
      </c>
      <c r="F5881" s="5">
        <v>0.625</v>
      </c>
      <c r="G5881" s="6">
        <v>240</v>
      </c>
      <c r="H5881" s="7">
        <v>44400</v>
      </c>
      <c r="I5881" s="7">
        <f>FlightsPivot[[#This Row],[Total Fare]]*10%</f>
        <v>4440</v>
      </c>
      <c r="J5881" s="7">
        <f>FlightsPivot[[#This Row],[Total Fare]]+FlightsPivot[[#This Row],[10% tax ]]</f>
        <v>48840</v>
      </c>
      <c r="K5881" s="4">
        <v>9</v>
      </c>
      <c r="L5881" s="4">
        <v>2014</v>
      </c>
      <c r="M5881" t="str">
        <f>INDEX(RoutesPivot[DepAirport],MATCH($C5881,RoutesPivot[[RouteID]:[RouteID]],0))</f>
        <v>ORD</v>
      </c>
      <c r="N5881" t="str">
        <f>INDEX(RoutesPivot[AirportID],MATCH($C5881,RoutesPivot[[RouteID]:[RouteID]],0))</f>
        <v>BWI</v>
      </c>
      <c r="O5881">
        <f>INDEX(RoutesPivot[Distance],MATCH($C5881,RoutesPivot[[RouteID]:[RouteID]],0))</f>
        <v>520</v>
      </c>
      <c r="P5881">
        <f>INDEX(RoutesPivot[ListPrice],MATCH($C5881,RoutesPivot[[RouteID]:[RouteID]],0))</f>
        <v>240</v>
      </c>
      <c r="Q5881" t="str">
        <f>INDEX(AirportPivot[AirportName],MATCH($N5881,AirportPivot[[AirportID]:[AirportID]],0))</f>
        <v>Baltimore/Washington International Thurgood Marshall</v>
      </c>
      <c r="R5881">
        <f>INDEX(AirportPivot[Gates (number of available)],MATCH($N5881,AirportPivot[[AirportID]:[AirportID]],0))</f>
        <v>58</v>
      </c>
    </row>
    <row r="5882" spans="1:18" x14ac:dyDescent="0.25">
      <c r="A5882" s="3" t="s">
        <v>5914</v>
      </c>
      <c r="B5882" s="12">
        <v>42331</v>
      </c>
      <c r="C5882" s="4" t="s">
        <v>19</v>
      </c>
      <c r="D5882" s="4">
        <v>3.3</v>
      </c>
      <c r="E5882" s="4">
        <v>198</v>
      </c>
      <c r="F5882" s="5">
        <v>0.79166666666666663</v>
      </c>
      <c r="G5882" s="6">
        <v>300</v>
      </c>
      <c r="H5882" s="7">
        <v>49500</v>
      </c>
      <c r="I5882" s="7">
        <f>FlightsPivot[[#This Row],[Total Fare]]*10%</f>
        <v>4950</v>
      </c>
      <c r="J5882" s="7">
        <f>FlightsPivot[[#This Row],[Total Fare]]+FlightsPivot[[#This Row],[10% tax ]]</f>
        <v>54450</v>
      </c>
      <c r="K5882" s="4">
        <v>11</v>
      </c>
      <c r="L5882" s="4">
        <v>2015</v>
      </c>
      <c r="M5882" t="str">
        <f>INDEX(RoutesPivot[DepAirport],MATCH($C5882,RoutesPivot[[RouteID]:[RouteID]],0))</f>
        <v>ORD</v>
      </c>
      <c r="N5882" t="str">
        <f>INDEX(RoutesPivot[AirportID],MATCH($C5882,RoutesPivot[[RouteID]:[RouteID]],0))</f>
        <v>IAH</v>
      </c>
      <c r="O5882">
        <f>INDEX(RoutesPivot[Distance],MATCH($C5882,RoutesPivot[[RouteID]:[RouteID]],0))</f>
        <v>800</v>
      </c>
      <c r="P5882">
        <f>INDEX(RoutesPivot[ListPrice],MATCH($C5882,RoutesPivot[[RouteID]:[RouteID]],0))</f>
        <v>200</v>
      </c>
      <c r="Q5882" t="str">
        <f>INDEX(AirportPivot[AirportName],MATCH($N5882,AirportPivot[[AirportID]:[AirportID]],0))</f>
        <v>George Bush Intercontinental/Houston</v>
      </c>
      <c r="R5882">
        <f>INDEX(AirportPivot[Gates (number of available)],MATCH($N5882,AirportPivot[[AirportID]:[AirportID]],0))</f>
        <v>80</v>
      </c>
    </row>
    <row r="5883" spans="1:18" x14ac:dyDescent="0.25">
      <c r="A5883" s="3" t="s">
        <v>5915</v>
      </c>
      <c r="B5883" s="12">
        <v>41754</v>
      </c>
      <c r="C5883" s="4" t="s">
        <v>50</v>
      </c>
      <c r="D5883" s="4">
        <v>3</v>
      </c>
      <c r="E5883" s="4">
        <v>65</v>
      </c>
      <c r="F5883" s="5">
        <v>0.35416666666666669</v>
      </c>
      <c r="G5883" s="6">
        <v>275</v>
      </c>
      <c r="H5883" s="7">
        <v>49775</v>
      </c>
      <c r="I5883" s="7">
        <f>FlightsPivot[[#This Row],[Total Fare]]*10%</f>
        <v>4977.5</v>
      </c>
      <c r="J5883" s="7">
        <f>FlightsPivot[[#This Row],[Total Fare]]+FlightsPivot[[#This Row],[10% tax ]]</f>
        <v>54752.5</v>
      </c>
      <c r="K5883" s="4">
        <v>4</v>
      </c>
      <c r="L5883" s="4">
        <v>2014</v>
      </c>
      <c r="M5883" t="str">
        <f>INDEX(RoutesPivot[DepAirport],MATCH($C5883,RoutesPivot[[RouteID]:[RouteID]],0))</f>
        <v>ORD</v>
      </c>
      <c r="N5883" t="str">
        <f>INDEX(RoutesPivot[AirportID],MATCH($C5883,RoutesPivot[[RouteID]:[RouteID]],0))</f>
        <v>LGA</v>
      </c>
      <c r="O5883">
        <f>INDEX(RoutesPivot[Distance],MATCH($C5883,RoutesPivot[[RouteID]:[RouteID]],0))</f>
        <v>610</v>
      </c>
      <c r="P5883">
        <f>INDEX(RoutesPivot[ListPrice],MATCH($C5883,RoutesPivot[[RouteID]:[RouteID]],0))</f>
        <v>275</v>
      </c>
      <c r="Q5883" t="str">
        <f>INDEX(AirportPivot[AirportName],MATCH($N5883,AirportPivot[[AirportID]:[AirportID]],0))</f>
        <v>Laguardia</v>
      </c>
      <c r="R5883">
        <f>INDEX(AirportPivot[Gates (number of available)],MATCH($N5883,AirportPivot[[AirportID]:[AirportID]],0))</f>
        <v>66</v>
      </c>
    </row>
    <row r="5884" spans="1:18" x14ac:dyDescent="0.25">
      <c r="A5884" s="3" t="s">
        <v>5916</v>
      </c>
      <c r="B5884" s="12">
        <v>41899</v>
      </c>
      <c r="C5884" s="4" t="s">
        <v>17</v>
      </c>
      <c r="D5884" s="4">
        <v>3.5</v>
      </c>
      <c r="E5884" s="4">
        <v>58</v>
      </c>
      <c r="F5884" s="5">
        <v>0.5</v>
      </c>
      <c r="G5884" s="6">
        <v>350</v>
      </c>
      <c r="H5884" s="7">
        <v>57750</v>
      </c>
      <c r="I5884" s="7">
        <f>FlightsPivot[[#This Row],[Total Fare]]*10%</f>
        <v>5775</v>
      </c>
      <c r="J5884" s="7">
        <f>FlightsPivot[[#This Row],[Total Fare]]+FlightsPivot[[#This Row],[10% tax ]]</f>
        <v>63525</v>
      </c>
      <c r="K5884" s="4">
        <v>9</v>
      </c>
      <c r="L5884" s="4">
        <v>2014</v>
      </c>
      <c r="M5884" t="str">
        <f>INDEX(RoutesPivot[DepAirport],MATCH($C5884,RoutesPivot[[RouteID]:[RouteID]],0))</f>
        <v>ORD</v>
      </c>
      <c r="N5884" t="str">
        <f>INDEX(RoutesPivot[AirportID],MATCH($C5884,RoutesPivot[[RouteID]:[RouteID]],0))</f>
        <v>LAX</v>
      </c>
      <c r="O5884">
        <f>INDEX(RoutesPivot[Distance],MATCH($C5884,RoutesPivot[[RouteID]:[RouteID]],0))</f>
        <v>1518</v>
      </c>
      <c r="P5884">
        <f>INDEX(RoutesPivot[ListPrice],MATCH($C5884,RoutesPivot[[RouteID]:[RouteID]],0))</f>
        <v>350</v>
      </c>
      <c r="Q5884" t="str">
        <f>INDEX(AirportPivot[AirportName],MATCH($N5884,AirportPivot[[AirportID]:[AirportID]],0))</f>
        <v>Los Angeles International</v>
      </c>
      <c r="R5884">
        <f>INDEX(AirportPivot[Gates (number of available)],MATCH($N5884,AirportPivot[[AirportID]:[AirportID]],0))</f>
        <v>86</v>
      </c>
    </row>
    <row r="5885" spans="1:18" x14ac:dyDescent="0.25">
      <c r="A5885" s="3" t="s">
        <v>5917</v>
      </c>
      <c r="B5885" s="12">
        <v>41720</v>
      </c>
      <c r="C5885" s="4" t="s">
        <v>47</v>
      </c>
      <c r="D5885" s="4">
        <v>2.7</v>
      </c>
      <c r="E5885" s="4">
        <v>112</v>
      </c>
      <c r="F5885" s="5">
        <v>0.47916666666666669</v>
      </c>
      <c r="G5885" s="6">
        <v>250</v>
      </c>
      <c r="H5885" s="7">
        <v>46250</v>
      </c>
      <c r="I5885" s="7">
        <f>FlightsPivot[[#This Row],[Total Fare]]*10%</f>
        <v>4625</v>
      </c>
      <c r="J5885" s="7">
        <f>FlightsPivot[[#This Row],[Total Fare]]+FlightsPivot[[#This Row],[10% tax ]]</f>
        <v>50875</v>
      </c>
      <c r="K5885" s="4">
        <v>3</v>
      </c>
      <c r="L5885" s="4">
        <v>2014</v>
      </c>
      <c r="M5885" t="str">
        <f>INDEX(RoutesPivot[DepAirport],MATCH($C5885,RoutesPivot[[RouteID]:[RouteID]],0))</f>
        <v>ORD</v>
      </c>
      <c r="N5885" t="str">
        <f>INDEX(RoutesPivot[AirportID],MATCH($C5885,RoutesPivot[[RouteID]:[RouteID]],0))</f>
        <v>PHX</v>
      </c>
      <c r="O5885">
        <f>INDEX(RoutesPivot[Distance],MATCH($C5885,RoutesPivot[[RouteID]:[RouteID]],0))</f>
        <v>1200</v>
      </c>
      <c r="P5885">
        <f>INDEX(RoutesPivot[ListPrice],MATCH($C5885,RoutesPivot[[RouteID]:[RouteID]],0))</f>
        <v>250</v>
      </c>
      <c r="Q5885" t="str">
        <f>INDEX(AirportPivot[AirportName],MATCH($N5885,AirportPivot[[AirportID]:[AirportID]],0))</f>
        <v>Phoenix Sky Harbor International</v>
      </c>
      <c r="R5885">
        <f>INDEX(AirportPivot[Gates (number of available)],MATCH($N5885,AirportPivot[[AirportID]:[AirportID]],0))</f>
        <v>60</v>
      </c>
    </row>
    <row r="5886" spans="1:18" x14ac:dyDescent="0.25">
      <c r="A5886" s="3" t="s">
        <v>5918</v>
      </c>
      <c r="B5886" s="12">
        <v>41817</v>
      </c>
      <c r="C5886" s="4" t="s">
        <v>17</v>
      </c>
      <c r="D5886" s="4">
        <v>5.8</v>
      </c>
      <c r="E5886" s="4">
        <v>104</v>
      </c>
      <c r="F5886" s="5">
        <v>0.875</v>
      </c>
      <c r="G5886" s="6">
        <v>385</v>
      </c>
      <c r="H5886" s="7">
        <v>71225</v>
      </c>
      <c r="I5886" s="7">
        <f>FlightsPivot[[#This Row],[Total Fare]]*10%</f>
        <v>7122.5</v>
      </c>
      <c r="J5886" s="7">
        <f>FlightsPivot[[#This Row],[Total Fare]]+FlightsPivot[[#This Row],[10% tax ]]</f>
        <v>78347.5</v>
      </c>
      <c r="K5886" s="4">
        <v>6</v>
      </c>
      <c r="L5886" s="4">
        <v>2014</v>
      </c>
      <c r="M5886" t="str">
        <f>INDEX(RoutesPivot[DepAirport],MATCH($C5886,RoutesPivot[[RouteID]:[RouteID]],0))</f>
        <v>ORD</v>
      </c>
      <c r="N5886" t="str">
        <f>INDEX(RoutesPivot[AirportID],MATCH($C5886,RoutesPivot[[RouteID]:[RouteID]],0))</f>
        <v>LAX</v>
      </c>
      <c r="O5886">
        <f>INDEX(RoutesPivot[Distance],MATCH($C5886,RoutesPivot[[RouteID]:[RouteID]],0))</f>
        <v>1518</v>
      </c>
      <c r="P5886">
        <f>INDEX(RoutesPivot[ListPrice],MATCH($C5886,RoutesPivot[[RouteID]:[RouteID]],0))</f>
        <v>350</v>
      </c>
      <c r="Q5886" t="str">
        <f>INDEX(AirportPivot[AirportName],MATCH($N5886,AirportPivot[[AirportID]:[AirportID]],0))</f>
        <v>Los Angeles International</v>
      </c>
      <c r="R5886">
        <f>INDEX(AirportPivot[Gates (number of available)],MATCH($N5886,AirportPivot[[AirportID]:[AirportID]],0))</f>
        <v>86</v>
      </c>
    </row>
    <row r="5887" spans="1:18" x14ac:dyDescent="0.25">
      <c r="A5887" s="3" t="s">
        <v>5919</v>
      </c>
      <c r="B5887" s="12">
        <v>41764</v>
      </c>
      <c r="C5887" s="4" t="s">
        <v>15</v>
      </c>
      <c r="D5887" s="4">
        <v>2.5</v>
      </c>
      <c r="E5887" s="4">
        <v>195</v>
      </c>
      <c r="F5887" s="5">
        <v>0.8125</v>
      </c>
      <c r="G5887" s="6">
        <v>225</v>
      </c>
      <c r="H5887" s="7">
        <v>37125</v>
      </c>
      <c r="I5887" s="7">
        <f>FlightsPivot[[#This Row],[Total Fare]]*10%</f>
        <v>3712.5</v>
      </c>
      <c r="J5887" s="7">
        <f>FlightsPivot[[#This Row],[Total Fare]]+FlightsPivot[[#This Row],[10% tax ]]</f>
        <v>40837.5</v>
      </c>
      <c r="K5887" s="4">
        <v>5</v>
      </c>
      <c r="L5887" s="4">
        <v>2014</v>
      </c>
      <c r="M5887" t="str">
        <f>INDEX(RoutesPivot[DepAirport],MATCH($C5887,RoutesPivot[[RouteID]:[RouteID]],0))</f>
        <v>ORD</v>
      </c>
      <c r="N5887" t="str">
        <f>INDEX(RoutesPivot[AirportID],MATCH($C5887,RoutesPivot[[RouteID]:[RouteID]],0))</f>
        <v>EWR</v>
      </c>
      <c r="O5887">
        <f>INDEX(RoutesPivot[Distance],MATCH($C5887,RoutesPivot[[RouteID]:[RouteID]],0))</f>
        <v>600</v>
      </c>
      <c r="P5887">
        <f>INDEX(RoutesPivot[ListPrice],MATCH($C5887,RoutesPivot[[RouteID]:[RouteID]],0))</f>
        <v>225</v>
      </c>
      <c r="Q5887" t="str">
        <f>INDEX(AirportPivot[AirportName],MATCH($N5887,AirportPivot[[AirportID]:[AirportID]],0))</f>
        <v>Newark Liberty International</v>
      </c>
      <c r="R5887">
        <f>INDEX(AirportPivot[Gates (number of available)],MATCH($N5887,AirportPivot[[AirportID]:[AirportID]],0))</f>
        <v>82</v>
      </c>
    </row>
    <row r="5888" spans="1:18" x14ac:dyDescent="0.25">
      <c r="A5888" s="3" t="s">
        <v>5920</v>
      </c>
      <c r="B5888" s="12">
        <v>41798</v>
      </c>
      <c r="C5888" s="4" t="s">
        <v>70</v>
      </c>
      <c r="D5888" s="4">
        <v>1.6</v>
      </c>
      <c r="E5888" s="4">
        <v>29</v>
      </c>
      <c r="F5888" s="5">
        <v>0.75</v>
      </c>
      <c r="G5888" s="6">
        <v>302.5</v>
      </c>
      <c r="H5888" s="7">
        <v>55962.5</v>
      </c>
      <c r="I5888" s="7">
        <f>FlightsPivot[[#This Row],[Total Fare]]*10%</f>
        <v>5596.25</v>
      </c>
      <c r="J5888" s="7">
        <f>FlightsPivot[[#This Row],[Total Fare]]+FlightsPivot[[#This Row],[10% tax ]]</f>
        <v>61558.75</v>
      </c>
      <c r="K5888" s="4">
        <v>6</v>
      </c>
      <c r="L5888" s="4">
        <v>2014</v>
      </c>
      <c r="M5888" t="str">
        <f>INDEX(RoutesPivot[DepAirport],MATCH($C5888,RoutesPivot[[RouteID]:[RouteID]],0))</f>
        <v>ORD</v>
      </c>
      <c r="N5888" t="str">
        <f>INDEX(RoutesPivot[AirportID],MATCH($C5888,RoutesPivot[[RouteID]:[RouteID]],0))</f>
        <v>LAS</v>
      </c>
      <c r="O5888">
        <f>INDEX(RoutesPivot[Distance],MATCH($C5888,RoutesPivot[[RouteID]:[RouteID]],0))</f>
        <v>1100</v>
      </c>
      <c r="P5888">
        <f>INDEX(RoutesPivot[ListPrice],MATCH($C5888,RoutesPivot[[RouteID]:[RouteID]],0))</f>
        <v>275</v>
      </c>
      <c r="Q5888" t="str">
        <f>INDEX(AirportPivot[AirportName],MATCH($N5888,AirportPivot[[AirportID]:[AirportID]],0))</f>
        <v>McCarran International</v>
      </c>
      <c r="R5888">
        <f>INDEX(AirportPivot[Gates (number of available)],MATCH($N5888,AirportPivot[[AirportID]:[AirportID]],0))</f>
        <v>68</v>
      </c>
    </row>
    <row r="5889" spans="1:18" x14ac:dyDescent="0.25">
      <c r="A5889" s="3" t="s">
        <v>5921</v>
      </c>
      <c r="B5889" s="12">
        <v>42084</v>
      </c>
      <c r="C5889" s="4" t="s">
        <v>23</v>
      </c>
      <c r="D5889" s="4">
        <v>2.2000000000000002</v>
      </c>
      <c r="E5889" s="4">
        <v>6</v>
      </c>
      <c r="F5889" s="5">
        <v>0.66666666666666663</v>
      </c>
      <c r="G5889" s="6">
        <v>300</v>
      </c>
      <c r="H5889" s="7">
        <v>55500</v>
      </c>
      <c r="I5889" s="7">
        <f>FlightsPivot[[#This Row],[Total Fare]]*10%</f>
        <v>5550</v>
      </c>
      <c r="J5889" s="7">
        <f>FlightsPivot[[#This Row],[Total Fare]]+FlightsPivot[[#This Row],[10% tax ]]</f>
        <v>61050</v>
      </c>
      <c r="K5889" s="4">
        <v>3</v>
      </c>
      <c r="L5889" s="4">
        <v>2015</v>
      </c>
      <c r="M5889" t="str">
        <f>INDEX(RoutesPivot[DepAirport],MATCH($C5889,RoutesPivot[[RouteID]:[RouteID]],0))</f>
        <v>ORD</v>
      </c>
      <c r="N5889" t="str">
        <f>INDEX(RoutesPivot[AirportID],MATCH($C5889,RoutesPivot[[RouteID]:[RouteID]],0))</f>
        <v>DEN</v>
      </c>
      <c r="O5889">
        <f>INDEX(RoutesPivot[Distance],MATCH($C5889,RoutesPivot[[RouteID]:[RouteID]],0))</f>
        <v>800</v>
      </c>
      <c r="P5889">
        <f>INDEX(RoutesPivot[ListPrice],MATCH($C5889,RoutesPivot[[RouteID]:[RouteID]],0))</f>
        <v>300</v>
      </c>
      <c r="Q5889" t="str">
        <f>INDEX(AirportPivot[AirportName],MATCH($N5889,AirportPivot[[AirportID]:[AirportID]],0))</f>
        <v>Denver International</v>
      </c>
      <c r="R5889">
        <f>INDEX(AirportPivot[Gates (number of available)],MATCH($N5889,AirportPivot[[AirportID]:[AirportID]],0))</f>
        <v>75</v>
      </c>
    </row>
    <row r="5890" spans="1:18" x14ac:dyDescent="0.25">
      <c r="A5890" s="3" t="s">
        <v>5922</v>
      </c>
      <c r="B5890" s="12">
        <v>41967</v>
      </c>
      <c r="C5890" s="4" t="s">
        <v>13</v>
      </c>
      <c r="D5890" s="4">
        <v>4.8</v>
      </c>
      <c r="E5890" s="4">
        <v>27</v>
      </c>
      <c r="F5890" s="5">
        <v>0.75</v>
      </c>
      <c r="G5890" s="6">
        <v>375</v>
      </c>
      <c r="H5890" s="7">
        <v>69375</v>
      </c>
      <c r="I5890" s="7">
        <f>FlightsPivot[[#This Row],[Total Fare]]*10%</f>
        <v>6937.5</v>
      </c>
      <c r="J5890" s="7">
        <f>FlightsPivot[[#This Row],[Total Fare]]+FlightsPivot[[#This Row],[10% tax ]]</f>
        <v>76312.5</v>
      </c>
      <c r="K5890" s="4">
        <v>11</v>
      </c>
      <c r="L5890" s="4">
        <v>2014</v>
      </c>
      <c r="M5890" t="str">
        <f>INDEX(RoutesPivot[DepAirport],MATCH($C5890,RoutesPivot[[RouteID]:[RouteID]],0))</f>
        <v>ORD</v>
      </c>
      <c r="N5890" t="str">
        <f>INDEX(RoutesPivot[AirportID],MATCH($C5890,RoutesPivot[[RouteID]:[RouteID]],0))</f>
        <v>JFK</v>
      </c>
      <c r="O5890">
        <f>INDEX(RoutesPivot[Distance],MATCH($C5890,RoutesPivot[[RouteID]:[RouteID]],0))</f>
        <v>619</v>
      </c>
      <c r="P5890">
        <f>INDEX(RoutesPivot[ListPrice],MATCH($C5890,RoutesPivot[[RouteID]:[RouteID]],0))</f>
        <v>250</v>
      </c>
      <c r="Q5890" t="str">
        <f>INDEX(AirportPivot[AirportName],MATCH($N5890,AirportPivot[[AirportID]:[AirportID]],0))</f>
        <v>John F Kennedy International</v>
      </c>
      <c r="R5890">
        <f>INDEX(AirportPivot[Gates (number of available)],MATCH($N5890,AirportPivot[[AirportID]:[AirportID]],0))</f>
        <v>120</v>
      </c>
    </row>
    <row r="5891" spans="1:18" x14ac:dyDescent="0.25">
      <c r="A5891" s="3" t="s">
        <v>5923</v>
      </c>
      <c r="B5891" s="12">
        <v>41933</v>
      </c>
      <c r="C5891" s="4" t="s">
        <v>98</v>
      </c>
      <c r="D5891" s="4">
        <v>2</v>
      </c>
      <c r="E5891" s="4">
        <v>109</v>
      </c>
      <c r="F5891" s="5">
        <v>0.70833333333333337</v>
      </c>
      <c r="G5891" s="6">
        <v>275</v>
      </c>
      <c r="H5891" s="7">
        <v>50875</v>
      </c>
      <c r="I5891" s="7">
        <f>FlightsPivot[[#This Row],[Total Fare]]*10%</f>
        <v>5087.5</v>
      </c>
      <c r="J5891" s="7">
        <f>FlightsPivot[[#This Row],[Total Fare]]+FlightsPivot[[#This Row],[10% tax ]]</f>
        <v>55962.5</v>
      </c>
      <c r="K5891" s="4">
        <v>10</v>
      </c>
      <c r="L5891" s="4">
        <v>2014</v>
      </c>
      <c r="M5891" t="str">
        <f>INDEX(RoutesPivot[DepAirport],MATCH($C5891,RoutesPivot[[RouteID]:[RouteID]],0))</f>
        <v>ORD</v>
      </c>
      <c r="N5891" t="str">
        <f>INDEX(RoutesPivot[AirportID],MATCH($C5891,RoutesPivot[[RouteID]:[RouteID]],0))</f>
        <v>PHL</v>
      </c>
      <c r="O5891">
        <f>INDEX(RoutesPivot[Distance],MATCH($C5891,RoutesPivot[[RouteID]:[RouteID]],0))</f>
        <v>580</v>
      </c>
      <c r="P5891">
        <f>INDEX(RoutesPivot[ListPrice],MATCH($C5891,RoutesPivot[[RouteID]:[RouteID]],0))</f>
        <v>275</v>
      </c>
      <c r="Q5891" t="str">
        <f>INDEX(AirportPivot[AirportName],MATCH($N5891,AirportPivot[[AirportID]:[AirportID]],0))</f>
        <v>Philadelphia International</v>
      </c>
      <c r="R5891">
        <f>INDEX(AirportPivot[Gates (number of available)],MATCH($N5891,AirportPivot[[AirportID]:[AirportID]],0))</f>
        <v>89</v>
      </c>
    </row>
    <row r="5892" spans="1:18" x14ac:dyDescent="0.25">
      <c r="A5892" s="3" t="s">
        <v>5924</v>
      </c>
      <c r="B5892" s="12">
        <v>42239</v>
      </c>
      <c r="C5892" s="4" t="s">
        <v>30</v>
      </c>
      <c r="D5892" s="4">
        <v>0.6</v>
      </c>
      <c r="E5892" s="4">
        <v>75</v>
      </c>
      <c r="F5892" s="5">
        <v>0.79166666666666663</v>
      </c>
      <c r="G5892" s="6">
        <v>275</v>
      </c>
      <c r="H5892" s="7">
        <v>49775</v>
      </c>
      <c r="I5892" s="7">
        <f>FlightsPivot[[#This Row],[Total Fare]]*10%</f>
        <v>4977.5</v>
      </c>
      <c r="J5892" s="7">
        <f>FlightsPivot[[#This Row],[Total Fare]]+FlightsPivot[[#This Row],[10% tax ]]</f>
        <v>54752.5</v>
      </c>
      <c r="K5892" s="4">
        <v>8</v>
      </c>
      <c r="L5892" s="4">
        <v>2015</v>
      </c>
      <c r="M5892" t="str">
        <f>INDEX(RoutesPivot[DepAirport],MATCH($C5892,RoutesPivot[[RouteID]:[RouteID]],0))</f>
        <v>ORD</v>
      </c>
      <c r="N5892" t="str">
        <f>INDEX(RoutesPivot[AirportID],MATCH($C5892,RoutesPivot[[RouteID]:[RouteID]],0))</f>
        <v>MCO</v>
      </c>
      <c r="O5892">
        <f>INDEX(RoutesPivot[Distance],MATCH($C5892,RoutesPivot[[RouteID]:[RouteID]],0))</f>
        <v>850</v>
      </c>
      <c r="P5892">
        <f>INDEX(RoutesPivot[ListPrice],MATCH($C5892,RoutesPivot[[RouteID]:[RouteID]],0))</f>
        <v>250</v>
      </c>
      <c r="Q5892" t="str">
        <f>INDEX(AirportPivot[AirportName],MATCH($N5892,AirportPivot[[AirportID]:[AirportID]],0))</f>
        <v>Orlando International</v>
      </c>
      <c r="R5892">
        <f>INDEX(AirportPivot[Gates (number of available)],MATCH($N5892,AirportPivot[[AirportID]:[AirportID]],0))</f>
        <v>67</v>
      </c>
    </row>
    <row r="5893" spans="1:18" x14ac:dyDescent="0.25">
      <c r="A5893" s="3" t="s">
        <v>5925</v>
      </c>
      <c r="B5893" s="12">
        <v>41672</v>
      </c>
      <c r="C5893" s="4" t="s">
        <v>21</v>
      </c>
      <c r="D5893" s="4">
        <v>2</v>
      </c>
      <c r="E5893" s="4">
        <v>154</v>
      </c>
      <c r="F5893" s="5">
        <v>0.70833333333333337</v>
      </c>
      <c r="G5893" s="6">
        <v>125</v>
      </c>
      <c r="H5893" s="7">
        <v>20625</v>
      </c>
      <c r="I5893" s="7">
        <f>FlightsPivot[[#This Row],[Total Fare]]*10%</f>
        <v>2062.5</v>
      </c>
      <c r="J5893" s="7">
        <f>FlightsPivot[[#This Row],[Total Fare]]+FlightsPivot[[#This Row],[10% tax ]]</f>
        <v>22687.5</v>
      </c>
      <c r="K5893" s="4">
        <v>2</v>
      </c>
      <c r="L5893" s="4">
        <v>2014</v>
      </c>
      <c r="M5893" t="str">
        <f>INDEX(RoutesPivot[DepAirport],MATCH($C5893,RoutesPivot[[RouteID]:[RouteID]],0))</f>
        <v>ORD</v>
      </c>
      <c r="N5893" t="str">
        <f>INDEX(RoutesPivot[AirportID],MATCH($C5893,RoutesPivot[[RouteID]:[RouteID]],0))</f>
        <v>CLT</v>
      </c>
      <c r="O5893">
        <f>INDEX(RoutesPivot[Distance],MATCH($C5893,RoutesPivot[[RouteID]:[RouteID]],0))</f>
        <v>700</v>
      </c>
      <c r="P5893">
        <f>INDEX(RoutesPivot[ListPrice],MATCH($C5893,RoutesPivot[[RouteID]:[RouteID]],0))</f>
        <v>125</v>
      </c>
      <c r="Q5893" t="str">
        <f>INDEX(AirportPivot[AirportName],MATCH($N5893,AirportPivot[[AirportID]:[AirportID]],0))</f>
        <v>Charlotte/Douglas International</v>
      </c>
      <c r="R5893">
        <f>INDEX(AirportPivot[Gates (number of available)],MATCH($N5893,AirportPivot[[AirportID]:[AirportID]],0))</f>
        <v>65</v>
      </c>
    </row>
    <row r="5894" spans="1:18" x14ac:dyDescent="0.25">
      <c r="A5894" s="3" t="s">
        <v>5926</v>
      </c>
      <c r="B5894" s="12">
        <v>42079</v>
      </c>
      <c r="C5894" s="4" t="s">
        <v>19</v>
      </c>
      <c r="D5894" s="4">
        <v>2.7</v>
      </c>
      <c r="E5894" s="4">
        <v>118</v>
      </c>
      <c r="F5894" s="5">
        <v>0.8125</v>
      </c>
      <c r="G5894" s="6">
        <v>200</v>
      </c>
      <c r="H5894" s="7">
        <v>37000</v>
      </c>
      <c r="I5894" s="7">
        <f>FlightsPivot[[#This Row],[Total Fare]]*10%</f>
        <v>3700</v>
      </c>
      <c r="J5894" s="7">
        <f>FlightsPivot[[#This Row],[Total Fare]]+FlightsPivot[[#This Row],[10% tax ]]</f>
        <v>40700</v>
      </c>
      <c r="K5894" s="4">
        <v>3</v>
      </c>
      <c r="L5894" s="4">
        <v>2015</v>
      </c>
      <c r="M5894" t="str">
        <f>INDEX(RoutesPivot[DepAirport],MATCH($C5894,RoutesPivot[[RouteID]:[RouteID]],0))</f>
        <v>ORD</v>
      </c>
      <c r="N5894" t="str">
        <f>INDEX(RoutesPivot[AirportID],MATCH($C5894,RoutesPivot[[RouteID]:[RouteID]],0))</f>
        <v>IAH</v>
      </c>
      <c r="O5894">
        <f>INDEX(RoutesPivot[Distance],MATCH($C5894,RoutesPivot[[RouteID]:[RouteID]],0))</f>
        <v>800</v>
      </c>
      <c r="P5894">
        <f>INDEX(RoutesPivot[ListPrice],MATCH($C5894,RoutesPivot[[RouteID]:[RouteID]],0))</f>
        <v>200</v>
      </c>
      <c r="Q5894" t="str">
        <f>INDEX(AirportPivot[AirportName],MATCH($N5894,AirportPivot[[AirportID]:[AirportID]],0))</f>
        <v>George Bush Intercontinental/Houston</v>
      </c>
      <c r="R5894">
        <f>INDEX(AirportPivot[Gates (number of available)],MATCH($N5894,AirportPivot[[AirportID]:[AirportID]],0))</f>
        <v>80</v>
      </c>
    </row>
    <row r="5895" spans="1:18" x14ac:dyDescent="0.25">
      <c r="A5895" s="3" t="s">
        <v>5927</v>
      </c>
      <c r="B5895" s="12">
        <v>42369</v>
      </c>
      <c r="C5895" s="4" t="s">
        <v>80</v>
      </c>
      <c r="D5895" s="4">
        <v>3</v>
      </c>
      <c r="E5895" s="4">
        <v>88</v>
      </c>
      <c r="F5895" s="5">
        <v>0.33333333333333331</v>
      </c>
      <c r="G5895" s="6">
        <v>300</v>
      </c>
      <c r="H5895" s="7">
        <v>54300</v>
      </c>
      <c r="I5895" s="7">
        <f>FlightsPivot[[#This Row],[Total Fare]]*10%</f>
        <v>5430</v>
      </c>
      <c r="J5895" s="7">
        <f>FlightsPivot[[#This Row],[Total Fare]]+FlightsPivot[[#This Row],[10% tax ]]</f>
        <v>59730</v>
      </c>
      <c r="K5895" s="4">
        <v>12</v>
      </c>
      <c r="L5895" s="4">
        <v>2015</v>
      </c>
      <c r="M5895" t="str">
        <f>INDEX(RoutesPivot[DepAirport],MATCH($C5895,RoutesPivot[[RouteID]:[RouteID]],0))</f>
        <v>ORD</v>
      </c>
      <c r="N5895" t="str">
        <f>INDEX(RoutesPivot[AirportID],MATCH($C5895,RoutesPivot[[RouteID]:[RouteID]],0))</f>
        <v>MIA</v>
      </c>
      <c r="O5895">
        <f>INDEX(RoutesPivot[Distance],MATCH($C5895,RoutesPivot[[RouteID]:[RouteID]],0))</f>
        <v>1000</v>
      </c>
      <c r="P5895">
        <f>INDEX(RoutesPivot[ListPrice],MATCH($C5895,RoutesPivot[[RouteID]:[RouteID]],0))</f>
        <v>300</v>
      </c>
      <c r="Q5895" t="str">
        <f>INDEX(AirportPivot[AirportName],MATCH($N5895,AirportPivot[[AirportID]:[AirportID]],0))</f>
        <v>Miami International</v>
      </c>
      <c r="R5895">
        <f>INDEX(AirportPivot[Gates (number of available)],MATCH($N5895,AirportPivot[[AirportID]:[AirportID]],0))</f>
        <v>80</v>
      </c>
    </row>
    <row r="5896" spans="1:18" x14ac:dyDescent="0.25">
      <c r="A5896" s="3" t="s">
        <v>5928</v>
      </c>
      <c r="B5896" s="12">
        <v>42196</v>
      </c>
      <c r="C5896" s="4" t="s">
        <v>40</v>
      </c>
      <c r="D5896" s="4">
        <v>1.9</v>
      </c>
      <c r="E5896" s="4">
        <v>193</v>
      </c>
      <c r="F5896" s="5">
        <v>0.33333333333333331</v>
      </c>
      <c r="G5896" s="6">
        <v>126.5</v>
      </c>
      <c r="H5896" s="7">
        <v>20872.5</v>
      </c>
      <c r="I5896" s="7">
        <f>FlightsPivot[[#This Row],[Total Fare]]*10%</f>
        <v>2087.25</v>
      </c>
      <c r="J5896" s="7">
        <f>FlightsPivot[[#This Row],[Total Fare]]+FlightsPivot[[#This Row],[10% tax ]]</f>
        <v>22959.75</v>
      </c>
      <c r="K5896" s="4">
        <v>7</v>
      </c>
      <c r="L5896" s="4">
        <v>2015</v>
      </c>
      <c r="M5896" t="str">
        <f>INDEX(RoutesPivot[DepAirport],MATCH($C5896,RoutesPivot[[RouteID]:[RouteID]],0))</f>
        <v>ORD</v>
      </c>
      <c r="N5896" t="str">
        <f>INDEX(RoutesPivot[AirportID],MATCH($C5896,RoutesPivot[[RouteID]:[RouteID]],0))</f>
        <v>MSP</v>
      </c>
      <c r="O5896">
        <f>INDEX(RoutesPivot[Distance],MATCH($C5896,RoutesPivot[[RouteID]:[RouteID]],0))</f>
        <v>300</v>
      </c>
      <c r="P5896">
        <f>INDEX(RoutesPivot[ListPrice],MATCH($C5896,RoutesPivot[[RouteID]:[RouteID]],0))</f>
        <v>115</v>
      </c>
      <c r="Q5896" t="str">
        <f>INDEX(AirportPivot[AirportName],MATCH($N5896,AirportPivot[[AirportID]:[AirportID]],0))</f>
        <v>Minneapolis-St Paul International/Wold-Chamberlain</v>
      </c>
      <c r="R5896">
        <f>INDEX(AirportPivot[Gates (number of available)],MATCH($N5896,AirportPivot[[AirportID]:[AirportID]],0))</f>
        <v>65</v>
      </c>
    </row>
    <row r="5897" spans="1:18" x14ac:dyDescent="0.25">
      <c r="A5897" s="3" t="s">
        <v>5929</v>
      </c>
      <c r="B5897" s="12">
        <v>42045</v>
      </c>
      <c r="C5897" s="4" t="s">
        <v>13</v>
      </c>
      <c r="D5897" s="4">
        <v>1.9</v>
      </c>
      <c r="E5897" s="4">
        <v>190</v>
      </c>
      <c r="F5897" s="5">
        <v>0.79166666666666663</v>
      </c>
      <c r="G5897" s="6">
        <v>250</v>
      </c>
      <c r="H5897" s="7">
        <v>41250</v>
      </c>
      <c r="I5897" s="7">
        <f>FlightsPivot[[#This Row],[Total Fare]]*10%</f>
        <v>4125</v>
      </c>
      <c r="J5897" s="7">
        <f>FlightsPivot[[#This Row],[Total Fare]]+FlightsPivot[[#This Row],[10% tax ]]</f>
        <v>45375</v>
      </c>
      <c r="K5897" s="4">
        <v>2</v>
      </c>
      <c r="L5897" s="4">
        <v>2015</v>
      </c>
      <c r="M5897" t="str">
        <f>INDEX(RoutesPivot[DepAirport],MATCH($C5897,RoutesPivot[[RouteID]:[RouteID]],0))</f>
        <v>ORD</v>
      </c>
      <c r="N5897" t="str">
        <f>INDEX(RoutesPivot[AirportID],MATCH($C5897,RoutesPivot[[RouteID]:[RouteID]],0))</f>
        <v>JFK</v>
      </c>
      <c r="O5897">
        <f>INDEX(RoutesPivot[Distance],MATCH($C5897,RoutesPivot[[RouteID]:[RouteID]],0))</f>
        <v>619</v>
      </c>
      <c r="P5897">
        <f>INDEX(RoutesPivot[ListPrice],MATCH($C5897,RoutesPivot[[RouteID]:[RouteID]],0))</f>
        <v>250</v>
      </c>
      <c r="Q5897" t="str">
        <f>INDEX(AirportPivot[AirportName],MATCH($N5897,AirportPivot[[AirportID]:[AirportID]],0))</f>
        <v>John F Kennedy International</v>
      </c>
      <c r="R5897">
        <f>INDEX(AirportPivot[Gates (number of available)],MATCH($N5897,AirportPivot[[AirportID]:[AirportID]],0))</f>
        <v>120</v>
      </c>
    </row>
    <row r="5898" spans="1:18" x14ac:dyDescent="0.25">
      <c r="A5898" s="3" t="s">
        <v>5930</v>
      </c>
      <c r="B5898" s="12">
        <v>42325</v>
      </c>
      <c r="C5898" s="4" t="s">
        <v>27</v>
      </c>
      <c r="D5898" s="4">
        <v>9.1999999999999993</v>
      </c>
      <c r="E5898" s="4">
        <v>66</v>
      </c>
      <c r="F5898" s="5">
        <v>0.33333333333333331</v>
      </c>
      <c r="G5898" s="6">
        <v>200</v>
      </c>
      <c r="H5898" s="7">
        <v>36200</v>
      </c>
      <c r="I5898" s="7">
        <f>FlightsPivot[[#This Row],[Total Fare]]*10%</f>
        <v>3620</v>
      </c>
      <c r="J5898" s="7">
        <f>FlightsPivot[[#This Row],[Total Fare]]+FlightsPivot[[#This Row],[10% tax ]]</f>
        <v>39820</v>
      </c>
      <c r="K5898" s="4">
        <v>11</v>
      </c>
      <c r="L5898" s="4">
        <v>2015</v>
      </c>
      <c r="M5898" t="str">
        <f>INDEX(RoutesPivot[DepAirport],MATCH($C5898,RoutesPivot[[RouteID]:[RouteID]],0))</f>
        <v>ORD</v>
      </c>
      <c r="N5898" t="str">
        <f>INDEX(RoutesPivot[AirportID],MATCH($C5898,RoutesPivot[[RouteID]:[RouteID]],0))</f>
        <v>ATL</v>
      </c>
      <c r="O5898">
        <f>INDEX(RoutesPivot[Distance],MATCH($C5898,RoutesPivot[[RouteID]:[RouteID]],0))</f>
        <v>510</v>
      </c>
      <c r="P5898">
        <f>INDEX(RoutesPivot[ListPrice],MATCH($C5898,RoutesPivot[[RouteID]:[RouteID]],0))</f>
        <v>200</v>
      </c>
      <c r="Q5898" t="str">
        <f>INDEX(AirportPivot[AirportName],MATCH($N5898,AirportPivot[[AirportID]:[AirportID]],0))</f>
        <v>Hartsfield-Jackson Atlanta International</v>
      </c>
      <c r="R5898">
        <f>INDEX(AirportPivot[Gates (number of available)],MATCH($N5898,AirportPivot[[AirportID]:[AirportID]],0))</f>
        <v>100</v>
      </c>
    </row>
    <row r="5899" spans="1:18" x14ac:dyDescent="0.25">
      <c r="A5899" s="3" t="s">
        <v>5931</v>
      </c>
      <c r="B5899" s="12">
        <v>42252</v>
      </c>
      <c r="C5899" s="4" t="s">
        <v>70</v>
      </c>
      <c r="D5899" s="4">
        <v>2.2999999999999998</v>
      </c>
      <c r="E5899" s="4">
        <v>179</v>
      </c>
      <c r="F5899" s="5">
        <v>0.5</v>
      </c>
      <c r="G5899" s="6">
        <v>275</v>
      </c>
      <c r="H5899" s="7">
        <v>45375</v>
      </c>
      <c r="I5899" s="7">
        <f>FlightsPivot[[#This Row],[Total Fare]]*10%</f>
        <v>4537.5</v>
      </c>
      <c r="J5899" s="7">
        <f>FlightsPivot[[#This Row],[Total Fare]]+FlightsPivot[[#This Row],[10% tax ]]</f>
        <v>49912.5</v>
      </c>
      <c r="K5899" s="4">
        <v>9</v>
      </c>
      <c r="L5899" s="4">
        <v>2015</v>
      </c>
      <c r="M5899" t="str">
        <f>INDEX(RoutesPivot[DepAirport],MATCH($C5899,RoutesPivot[[RouteID]:[RouteID]],0))</f>
        <v>ORD</v>
      </c>
      <c r="N5899" t="str">
        <f>INDEX(RoutesPivot[AirportID],MATCH($C5899,RoutesPivot[[RouteID]:[RouteID]],0))</f>
        <v>LAS</v>
      </c>
      <c r="O5899">
        <f>INDEX(RoutesPivot[Distance],MATCH($C5899,RoutesPivot[[RouteID]:[RouteID]],0))</f>
        <v>1100</v>
      </c>
      <c r="P5899">
        <f>INDEX(RoutesPivot[ListPrice],MATCH($C5899,RoutesPivot[[RouteID]:[RouteID]],0))</f>
        <v>275</v>
      </c>
      <c r="Q5899" t="str">
        <f>INDEX(AirportPivot[AirportName],MATCH($N5899,AirportPivot[[AirportID]:[AirportID]],0))</f>
        <v>McCarran International</v>
      </c>
      <c r="R5899">
        <f>INDEX(AirportPivot[Gates (number of available)],MATCH($N5899,AirportPivot[[AirportID]:[AirportID]],0))</f>
        <v>68</v>
      </c>
    </row>
    <row r="5900" spans="1:18" x14ac:dyDescent="0.25">
      <c r="A5900" s="3" t="s">
        <v>5932</v>
      </c>
      <c r="B5900" s="12">
        <v>42348</v>
      </c>
      <c r="C5900" s="4" t="s">
        <v>33</v>
      </c>
      <c r="D5900" s="4">
        <v>1.9</v>
      </c>
      <c r="E5900" s="4">
        <v>121</v>
      </c>
      <c r="F5900" s="5">
        <v>0.29166666666666669</v>
      </c>
      <c r="G5900" s="6">
        <v>375</v>
      </c>
      <c r="H5900" s="7">
        <v>69375</v>
      </c>
      <c r="I5900" s="7">
        <f>FlightsPivot[[#This Row],[Total Fare]]*10%</f>
        <v>6937.5</v>
      </c>
      <c r="J5900" s="7">
        <f>FlightsPivot[[#This Row],[Total Fare]]+FlightsPivot[[#This Row],[10% tax ]]</f>
        <v>76312.5</v>
      </c>
      <c r="K5900" s="4">
        <v>12</v>
      </c>
      <c r="L5900" s="4">
        <v>2015</v>
      </c>
      <c r="M5900" t="str">
        <f>INDEX(RoutesPivot[DepAirport],MATCH($C5900,RoutesPivot[[RouteID]:[RouteID]],0))</f>
        <v>ORD</v>
      </c>
      <c r="N5900" t="str">
        <f>INDEX(RoutesPivot[AirportID],MATCH($C5900,RoutesPivot[[RouteID]:[RouteID]],0))</f>
        <v>SFO</v>
      </c>
      <c r="O5900">
        <f>INDEX(RoutesPivot[Distance],MATCH($C5900,RoutesPivot[[RouteID]:[RouteID]],0))</f>
        <v>1600</v>
      </c>
      <c r="P5900">
        <f>INDEX(RoutesPivot[ListPrice],MATCH($C5900,RoutesPivot[[RouteID]:[RouteID]],0))</f>
        <v>375</v>
      </c>
      <c r="Q5900" t="str">
        <f>INDEX(AirportPivot[AirportName],MATCH($N5900,AirportPivot[[AirportID]:[AirportID]],0))</f>
        <v>San Francisco International</v>
      </c>
      <c r="R5900">
        <f>INDEX(AirportPivot[Gates (number of available)],MATCH($N5900,AirportPivot[[AirportID]:[AirportID]],0))</f>
        <v>70</v>
      </c>
    </row>
    <row r="5901" spans="1:18" x14ac:dyDescent="0.25">
      <c r="A5901" s="3" t="s">
        <v>5933</v>
      </c>
      <c r="B5901" s="12">
        <v>42296</v>
      </c>
      <c r="C5901" s="4" t="s">
        <v>805</v>
      </c>
      <c r="D5901" s="4">
        <v>2.1</v>
      </c>
      <c r="E5901" s="4">
        <v>137</v>
      </c>
      <c r="F5901" s="5">
        <v>0.625</v>
      </c>
      <c r="G5901" s="6">
        <v>290</v>
      </c>
      <c r="H5901" s="7">
        <v>53650</v>
      </c>
      <c r="I5901" s="7">
        <f>FlightsPivot[[#This Row],[Total Fare]]*10%</f>
        <v>5365</v>
      </c>
      <c r="J5901" s="7">
        <f>FlightsPivot[[#This Row],[Total Fare]]+FlightsPivot[[#This Row],[10% tax ]]</f>
        <v>59015</v>
      </c>
      <c r="K5901" s="4">
        <v>10</v>
      </c>
      <c r="L5901" s="4">
        <v>2015</v>
      </c>
      <c r="M5901" t="str">
        <f>INDEX(RoutesPivot[DepAirport],MATCH($C5901,RoutesPivot[[RouteID]:[RouteID]],0))</f>
        <v>ORD</v>
      </c>
      <c r="N5901" t="str">
        <f>INDEX(RoutesPivot[AirportID],MATCH($C5901,RoutesPivot[[RouteID]:[RouteID]],0))</f>
        <v>SLC</v>
      </c>
      <c r="O5901">
        <f>INDEX(RoutesPivot[Distance],MATCH($C5901,RoutesPivot[[RouteID]:[RouteID]],0))</f>
        <v>1000</v>
      </c>
      <c r="P5901">
        <f>INDEX(RoutesPivot[ListPrice],MATCH($C5901,RoutesPivot[[RouteID]:[RouteID]],0))</f>
        <v>290</v>
      </c>
      <c r="Q5901" t="str">
        <f>INDEX(AirportPivot[AirportName],MATCH($N5901,AirportPivot[[AirportID]:[AirportID]],0))</f>
        <v>Salt Lake City International</v>
      </c>
      <c r="R5901">
        <f>INDEX(AirportPivot[Gates (number of available)],MATCH($N5901,AirportPivot[[AirportID]:[AirportID]],0))</f>
        <v>54</v>
      </c>
    </row>
    <row r="5902" spans="1:18" x14ac:dyDescent="0.25">
      <c r="A5902" s="3" t="s">
        <v>5934</v>
      </c>
      <c r="B5902" s="12">
        <v>42148</v>
      </c>
      <c r="C5902" s="4" t="s">
        <v>21</v>
      </c>
      <c r="D5902" s="4">
        <v>2.1</v>
      </c>
      <c r="E5902" s="4">
        <v>67</v>
      </c>
      <c r="F5902" s="5">
        <v>0.29166666666666669</v>
      </c>
      <c r="G5902" s="6">
        <v>125</v>
      </c>
      <c r="H5902" s="7">
        <v>22625</v>
      </c>
      <c r="I5902" s="7">
        <f>FlightsPivot[[#This Row],[Total Fare]]*10%</f>
        <v>2262.5</v>
      </c>
      <c r="J5902" s="7">
        <f>FlightsPivot[[#This Row],[Total Fare]]+FlightsPivot[[#This Row],[10% tax ]]</f>
        <v>24887.5</v>
      </c>
      <c r="K5902" s="4">
        <v>5</v>
      </c>
      <c r="L5902" s="4">
        <v>2015</v>
      </c>
      <c r="M5902" t="str">
        <f>INDEX(RoutesPivot[DepAirport],MATCH($C5902,RoutesPivot[[RouteID]:[RouteID]],0))</f>
        <v>ORD</v>
      </c>
      <c r="N5902" t="str">
        <f>INDEX(RoutesPivot[AirportID],MATCH($C5902,RoutesPivot[[RouteID]:[RouteID]],0))</f>
        <v>CLT</v>
      </c>
      <c r="O5902">
        <f>INDEX(RoutesPivot[Distance],MATCH($C5902,RoutesPivot[[RouteID]:[RouteID]],0))</f>
        <v>700</v>
      </c>
      <c r="P5902">
        <f>INDEX(RoutesPivot[ListPrice],MATCH($C5902,RoutesPivot[[RouteID]:[RouteID]],0))</f>
        <v>125</v>
      </c>
      <c r="Q5902" t="str">
        <f>INDEX(AirportPivot[AirportName],MATCH($N5902,AirportPivot[[AirportID]:[AirportID]],0))</f>
        <v>Charlotte/Douglas International</v>
      </c>
      <c r="R5902">
        <f>INDEX(AirportPivot[Gates (number of available)],MATCH($N5902,AirportPivot[[AirportID]:[AirportID]],0))</f>
        <v>65</v>
      </c>
    </row>
    <row r="5903" spans="1:18" x14ac:dyDescent="0.25">
      <c r="A5903" s="3" t="s">
        <v>5935</v>
      </c>
      <c r="B5903" s="12">
        <v>42174</v>
      </c>
      <c r="C5903" s="4" t="s">
        <v>98</v>
      </c>
      <c r="D5903" s="4">
        <v>2.6</v>
      </c>
      <c r="E5903" s="4">
        <v>181</v>
      </c>
      <c r="F5903" s="5">
        <v>0.5</v>
      </c>
      <c r="G5903" s="6">
        <v>302.5</v>
      </c>
      <c r="H5903" s="7">
        <v>49912.5</v>
      </c>
      <c r="I5903" s="7">
        <f>FlightsPivot[[#This Row],[Total Fare]]*10%</f>
        <v>4991.25</v>
      </c>
      <c r="J5903" s="7">
        <f>FlightsPivot[[#This Row],[Total Fare]]+FlightsPivot[[#This Row],[10% tax ]]</f>
        <v>54903.75</v>
      </c>
      <c r="K5903" s="4">
        <v>6</v>
      </c>
      <c r="L5903" s="4">
        <v>2015</v>
      </c>
      <c r="M5903" t="str">
        <f>INDEX(RoutesPivot[DepAirport],MATCH($C5903,RoutesPivot[[RouteID]:[RouteID]],0))</f>
        <v>ORD</v>
      </c>
      <c r="N5903" t="str">
        <f>INDEX(RoutesPivot[AirportID],MATCH($C5903,RoutesPivot[[RouteID]:[RouteID]],0))</f>
        <v>PHL</v>
      </c>
      <c r="O5903">
        <f>INDEX(RoutesPivot[Distance],MATCH($C5903,RoutesPivot[[RouteID]:[RouteID]],0))</f>
        <v>580</v>
      </c>
      <c r="P5903">
        <f>INDEX(RoutesPivot[ListPrice],MATCH($C5903,RoutesPivot[[RouteID]:[RouteID]],0))</f>
        <v>275</v>
      </c>
      <c r="Q5903" t="str">
        <f>INDEX(AirportPivot[AirportName],MATCH($N5903,AirportPivot[[AirportID]:[AirportID]],0))</f>
        <v>Philadelphia International</v>
      </c>
      <c r="R5903">
        <f>INDEX(AirportPivot[Gates (number of available)],MATCH($N5903,AirportPivot[[AirportID]:[AirportID]],0))</f>
        <v>89</v>
      </c>
    </row>
    <row r="5904" spans="1:18" x14ac:dyDescent="0.25">
      <c r="A5904" s="3" t="s">
        <v>5936</v>
      </c>
      <c r="B5904" s="12">
        <v>41810</v>
      </c>
      <c r="C5904" s="4" t="s">
        <v>15</v>
      </c>
      <c r="D5904" s="4">
        <v>2</v>
      </c>
      <c r="E5904" s="4">
        <v>150</v>
      </c>
      <c r="F5904" s="5">
        <v>0.3125</v>
      </c>
      <c r="G5904" s="6">
        <v>247.5</v>
      </c>
      <c r="H5904" s="7">
        <v>45787.5</v>
      </c>
      <c r="I5904" s="7">
        <f>FlightsPivot[[#This Row],[Total Fare]]*10%</f>
        <v>4578.75</v>
      </c>
      <c r="J5904" s="7">
        <f>FlightsPivot[[#This Row],[Total Fare]]+FlightsPivot[[#This Row],[10% tax ]]</f>
        <v>50366.25</v>
      </c>
      <c r="K5904" s="4">
        <v>6</v>
      </c>
      <c r="L5904" s="4">
        <v>2014</v>
      </c>
      <c r="M5904" t="str">
        <f>INDEX(RoutesPivot[DepAirport],MATCH($C5904,RoutesPivot[[RouteID]:[RouteID]],0))</f>
        <v>ORD</v>
      </c>
      <c r="N5904" t="str">
        <f>INDEX(RoutesPivot[AirportID],MATCH($C5904,RoutesPivot[[RouteID]:[RouteID]],0))</f>
        <v>EWR</v>
      </c>
      <c r="O5904">
        <f>INDEX(RoutesPivot[Distance],MATCH($C5904,RoutesPivot[[RouteID]:[RouteID]],0))</f>
        <v>600</v>
      </c>
      <c r="P5904">
        <f>INDEX(RoutesPivot[ListPrice],MATCH($C5904,RoutesPivot[[RouteID]:[RouteID]],0))</f>
        <v>225</v>
      </c>
      <c r="Q5904" t="str">
        <f>INDEX(AirportPivot[AirportName],MATCH($N5904,AirportPivot[[AirportID]:[AirportID]],0))</f>
        <v>Newark Liberty International</v>
      </c>
      <c r="R5904">
        <f>INDEX(AirportPivot[Gates (number of available)],MATCH($N5904,AirportPivot[[AirportID]:[AirportID]],0))</f>
        <v>82</v>
      </c>
    </row>
    <row r="5905" spans="1:18" x14ac:dyDescent="0.25">
      <c r="A5905" s="3" t="s">
        <v>5937</v>
      </c>
      <c r="B5905" s="12">
        <v>42020</v>
      </c>
      <c r="C5905" s="4" t="s">
        <v>50</v>
      </c>
      <c r="D5905" s="4">
        <v>1</v>
      </c>
      <c r="E5905" s="4">
        <v>154</v>
      </c>
      <c r="F5905" s="5">
        <v>0.5</v>
      </c>
      <c r="G5905" s="6">
        <v>275</v>
      </c>
      <c r="H5905" s="7">
        <v>45375</v>
      </c>
      <c r="I5905" s="7">
        <f>FlightsPivot[[#This Row],[Total Fare]]*10%</f>
        <v>4537.5</v>
      </c>
      <c r="J5905" s="7">
        <f>FlightsPivot[[#This Row],[Total Fare]]+FlightsPivot[[#This Row],[10% tax ]]</f>
        <v>49912.5</v>
      </c>
      <c r="K5905" s="4">
        <v>1</v>
      </c>
      <c r="L5905" s="4">
        <v>2015</v>
      </c>
      <c r="M5905" t="str">
        <f>INDEX(RoutesPivot[DepAirport],MATCH($C5905,RoutesPivot[[RouteID]:[RouteID]],0))</f>
        <v>ORD</v>
      </c>
      <c r="N5905" t="str">
        <f>INDEX(RoutesPivot[AirportID],MATCH($C5905,RoutesPivot[[RouteID]:[RouteID]],0))</f>
        <v>LGA</v>
      </c>
      <c r="O5905">
        <f>INDEX(RoutesPivot[Distance],MATCH($C5905,RoutesPivot[[RouteID]:[RouteID]],0))</f>
        <v>610</v>
      </c>
      <c r="P5905">
        <f>INDEX(RoutesPivot[ListPrice],MATCH($C5905,RoutesPivot[[RouteID]:[RouteID]],0))</f>
        <v>275</v>
      </c>
      <c r="Q5905" t="str">
        <f>INDEX(AirportPivot[AirportName],MATCH($N5905,AirportPivot[[AirportID]:[AirportID]],0))</f>
        <v>Laguardia</v>
      </c>
      <c r="R5905">
        <f>INDEX(AirportPivot[Gates (number of available)],MATCH($N5905,AirportPivot[[AirportID]:[AirportID]],0))</f>
        <v>66</v>
      </c>
    </row>
    <row r="5906" spans="1:18" x14ac:dyDescent="0.25">
      <c r="A5906" s="3" t="s">
        <v>5938</v>
      </c>
      <c r="B5906" s="12">
        <v>42078</v>
      </c>
      <c r="C5906" s="4" t="s">
        <v>17</v>
      </c>
      <c r="D5906" s="4">
        <v>2.2000000000000002</v>
      </c>
      <c r="E5906" s="4">
        <v>143</v>
      </c>
      <c r="F5906" s="5">
        <v>0.83333333333333337</v>
      </c>
      <c r="G5906" s="6">
        <v>350</v>
      </c>
      <c r="H5906" s="7">
        <v>64750</v>
      </c>
      <c r="I5906" s="7">
        <f>FlightsPivot[[#This Row],[Total Fare]]*10%</f>
        <v>6475</v>
      </c>
      <c r="J5906" s="7">
        <f>FlightsPivot[[#This Row],[Total Fare]]+FlightsPivot[[#This Row],[10% tax ]]</f>
        <v>71225</v>
      </c>
      <c r="K5906" s="4">
        <v>3</v>
      </c>
      <c r="L5906" s="4">
        <v>2015</v>
      </c>
      <c r="M5906" t="str">
        <f>INDEX(RoutesPivot[DepAirport],MATCH($C5906,RoutesPivot[[RouteID]:[RouteID]],0))</f>
        <v>ORD</v>
      </c>
      <c r="N5906" t="str">
        <f>INDEX(RoutesPivot[AirportID],MATCH($C5906,RoutesPivot[[RouteID]:[RouteID]],0))</f>
        <v>LAX</v>
      </c>
      <c r="O5906">
        <f>INDEX(RoutesPivot[Distance],MATCH($C5906,RoutesPivot[[RouteID]:[RouteID]],0))</f>
        <v>1518</v>
      </c>
      <c r="P5906">
        <f>INDEX(RoutesPivot[ListPrice],MATCH($C5906,RoutesPivot[[RouteID]:[RouteID]],0))</f>
        <v>350</v>
      </c>
      <c r="Q5906" t="str">
        <f>INDEX(AirportPivot[AirportName],MATCH($N5906,AirportPivot[[AirportID]:[AirportID]],0))</f>
        <v>Los Angeles International</v>
      </c>
      <c r="R5906">
        <f>INDEX(AirportPivot[Gates (number of available)],MATCH($N5906,AirportPivot[[AirportID]:[AirportID]],0))</f>
        <v>86</v>
      </c>
    </row>
    <row r="5907" spans="1:18" x14ac:dyDescent="0.25">
      <c r="A5907" s="3" t="s">
        <v>5939</v>
      </c>
      <c r="B5907" s="12">
        <v>42187</v>
      </c>
      <c r="C5907" s="4" t="s">
        <v>37</v>
      </c>
      <c r="D5907" s="4">
        <v>1.8</v>
      </c>
      <c r="E5907" s="4">
        <v>29</v>
      </c>
      <c r="F5907" s="5">
        <v>0.83333333333333337</v>
      </c>
      <c r="G5907" s="6">
        <v>385</v>
      </c>
      <c r="H5907" s="7">
        <v>71225</v>
      </c>
      <c r="I5907" s="7">
        <f>FlightsPivot[[#This Row],[Total Fare]]*10%</f>
        <v>7122.5</v>
      </c>
      <c r="J5907" s="7">
        <f>FlightsPivot[[#This Row],[Total Fare]]+FlightsPivot[[#This Row],[10% tax ]]</f>
        <v>78347.5</v>
      </c>
      <c r="K5907" s="4">
        <v>7</v>
      </c>
      <c r="L5907" s="4">
        <v>2015</v>
      </c>
      <c r="M5907" t="str">
        <f>INDEX(RoutesPivot[DepAirport],MATCH($C5907,RoutesPivot[[RouteID]:[RouteID]],0))</f>
        <v>ORD</v>
      </c>
      <c r="N5907" t="str">
        <f>INDEX(RoutesPivot[AirportID],MATCH($C5907,RoutesPivot[[RouteID]:[RouteID]],0))</f>
        <v>SEA</v>
      </c>
      <c r="O5907">
        <f>INDEX(RoutesPivot[Distance],MATCH($C5907,RoutesPivot[[RouteID]:[RouteID]],0))</f>
        <v>1500</v>
      </c>
      <c r="P5907">
        <f>INDEX(RoutesPivot[ListPrice],MATCH($C5907,RoutesPivot[[RouteID]:[RouteID]],0))</f>
        <v>350</v>
      </c>
      <c r="Q5907" t="str">
        <f>INDEX(AirportPivot[AirportName],MATCH($N5907,AirportPivot[[AirportID]:[AirportID]],0))</f>
        <v>Seattle-Tacoma International</v>
      </c>
      <c r="R5907">
        <f>INDEX(AirportPivot[Gates (number of available)],MATCH($N5907,AirportPivot[[AirportID]:[AirportID]],0))</f>
        <v>58</v>
      </c>
    </row>
    <row r="5908" spans="1:18" x14ac:dyDescent="0.25">
      <c r="A5908" s="3" t="s">
        <v>5940</v>
      </c>
      <c r="B5908" s="12">
        <v>41769</v>
      </c>
      <c r="C5908" s="4" t="s">
        <v>80</v>
      </c>
      <c r="D5908" s="4">
        <v>3</v>
      </c>
      <c r="E5908" s="4">
        <v>74</v>
      </c>
      <c r="F5908" s="5">
        <v>0.35416666666666669</v>
      </c>
      <c r="G5908" s="6">
        <v>300</v>
      </c>
      <c r="H5908" s="7">
        <v>54300</v>
      </c>
      <c r="I5908" s="7">
        <f>FlightsPivot[[#This Row],[Total Fare]]*10%</f>
        <v>5430</v>
      </c>
      <c r="J5908" s="7">
        <f>FlightsPivot[[#This Row],[Total Fare]]+FlightsPivot[[#This Row],[10% tax ]]</f>
        <v>59730</v>
      </c>
      <c r="K5908" s="4">
        <v>5</v>
      </c>
      <c r="L5908" s="4">
        <v>2014</v>
      </c>
      <c r="M5908" t="str">
        <f>INDEX(RoutesPivot[DepAirport],MATCH($C5908,RoutesPivot[[RouteID]:[RouteID]],0))</f>
        <v>ORD</v>
      </c>
      <c r="N5908" t="str">
        <f>INDEX(RoutesPivot[AirportID],MATCH($C5908,RoutesPivot[[RouteID]:[RouteID]],0))</f>
        <v>MIA</v>
      </c>
      <c r="O5908">
        <f>INDEX(RoutesPivot[Distance],MATCH($C5908,RoutesPivot[[RouteID]:[RouteID]],0))</f>
        <v>1000</v>
      </c>
      <c r="P5908">
        <f>INDEX(RoutesPivot[ListPrice],MATCH($C5908,RoutesPivot[[RouteID]:[RouteID]],0))</f>
        <v>300</v>
      </c>
      <c r="Q5908" t="str">
        <f>INDEX(AirportPivot[AirportName],MATCH($N5908,AirportPivot[[AirportID]:[AirportID]],0))</f>
        <v>Miami International</v>
      </c>
      <c r="R5908">
        <f>INDEX(AirportPivot[Gates (number of available)],MATCH($N5908,AirportPivot[[AirportID]:[AirportID]],0))</f>
        <v>80</v>
      </c>
    </row>
    <row r="5909" spans="1:18" x14ac:dyDescent="0.25">
      <c r="A5909" s="3" t="s">
        <v>5941</v>
      </c>
      <c r="B5909" s="12">
        <v>41814</v>
      </c>
      <c r="C5909" s="4" t="s">
        <v>19</v>
      </c>
      <c r="D5909" s="4">
        <v>2</v>
      </c>
      <c r="E5909" s="4">
        <v>201</v>
      </c>
      <c r="F5909" s="5">
        <v>0.29166666666666669</v>
      </c>
      <c r="G5909" s="6">
        <v>220</v>
      </c>
      <c r="H5909" s="7">
        <v>36300</v>
      </c>
      <c r="I5909" s="7">
        <f>FlightsPivot[[#This Row],[Total Fare]]*10%</f>
        <v>3630</v>
      </c>
      <c r="J5909" s="7">
        <f>FlightsPivot[[#This Row],[Total Fare]]+FlightsPivot[[#This Row],[10% tax ]]</f>
        <v>39930</v>
      </c>
      <c r="K5909" s="4">
        <v>6</v>
      </c>
      <c r="L5909" s="4">
        <v>2014</v>
      </c>
      <c r="M5909" t="str">
        <f>INDEX(RoutesPivot[DepAirport],MATCH($C5909,RoutesPivot[[RouteID]:[RouteID]],0))</f>
        <v>ORD</v>
      </c>
      <c r="N5909" t="str">
        <f>INDEX(RoutesPivot[AirportID],MATCH($C5909,RoutesPivot[[RouteID]:[RouteID]],0))</f>
        <v>IAH</v>
      </c>
      <c r="O5909">
        <f>INDEX(RoutesPivot[Distance],MATCH($C5909,RoutesPivot[[RouteID]:[RouteID]],0))</f>
        <v>800</v>
      </c>
      <c r="P5909">
        <f>INDEX(RoutesPivot[ListPrice],MATCH($C5909,RoutesPivot[[RouteID]:[RouteID]],0))</f>
        <v>200</v>
      </c>
      <c r="Q5909" t="str">
        <f>INDEX(AirportPivot[AirportName],MATCH($N5909,AirportPivot[[AirportID]:[AirportID]],0))</f>
        <v>George Bush Intercontinental/Houston</v>
      </c>
      <c r="R5909">
        <f>INDEX(AirportPivot[Gates (number of available)],MATCH($N5909,AirportPivot[[AirportID]:[AirportID]],0))</f>
        <v>80</v>
      </c>
    </row>
    <row r="5910" spans="1:18" x14ac:dyDescent="0.25">
      <c r="A5910" s="3" t="s">
        <v>5942</v>
      </c>
      <c r="B5910" s="12">
        <v>42141</v>
      </c>
      <c r="C5910" s="4" t="s">
        <v>11</v>
      </c>
      <c r="D5910" s="4">
        <v>1.4</v>
      </c>
      <c r="E5910" s="4">
        <v>45</v>
      </c>
      <c r="F5910" s="5">
        <v>0.75</v>
      </c>
      <c r="G5910" s="6">
        <v>300</v>
      </c>
      <c r="H5910" s="7">
        <v>49500</v>
      </c>
      <c r="I5910" s="7">
        <f>FlightsPivot[[#This Row],[Total Fare]]*10%</f>
        <v>4950</v>
      </c>
      <c r="J5910" s="7">
        <f>FlightsPivot[[#This Row],[Total Fare]]+FlightsPivot[[#This Row],[10% tax ]]</f>
        <v>54450</v>
      </c>
      <c r="K5910" s="4">
        <v>5</v>
      </c>
      <c r="L5910" s="4">
        <v>2015</v>
      </c>
      <c r="M5910" t="str">
        <f>INDEX(RoutesPivot[DepAirport],MATCH($C5910,RoutesPivot[[RouteID]:[RouteID]],0))</f>
        <v>ORD</v>
      </c>
      <c r="N5910" t="str">
        <f>INDEX(RoutesPivot[AirportID],MATCH($C5910,RoutesPivot[[RouteID]:[RouteID]],0))</f>
        <v>BOS</v>
      </c>
      <c r="O5910">
        <f>INDEX(RoutesPivot[Distance],MATCH($C5910,RoutesPivot[[RouteID]:[RouteID]],0))</f>
        <v>730</v>
      </c>
      <c r="P5910">
        <f>INDEX(RoutesPivot[ListPrice],MATCH($C5910,RoutesPivot[[RouteID]:[RouteID]],0))</f>
        <v>300</v>
      </c>
      <c r="Q5910" t="str">
        <f>INDEX(AirportPivot[AirportName],MATCH($N5910,AirportPivot[[AirportID]:[AirportID]],0))</f>
        <v>General Edward Lawrence Logan International</v>
      </c>
      <c r="R5910">
        <f>INDEX(AirportPivot[Gates (number of available)],MATCH($N5910,AirportPivot[[AirportID]:[AirportID]],0))</f>
        <v>63</v>
      </c>
    </row>
    <row r="5911" spans="1:18" x14ac:dyDescent="0.25">
      <c r="A5911" s="3" t="s">
        <v>5943</v>
      </c>
      <c r="B5911" s="12">
        <v>42146</v>
      </c>
      <c r="C5911" s="4" t="s">
        <v>21</v>
      </c>
      <c r="D5911" s="4">
        <v>2.4</v>
      </c>
      <c r="E5911" s="4">
        <v>100</v>
      </c>
      <c r="F5911" s="5">
        <v>0.77083333333333337</v>
      </c>
      <c r="G5911" s="6">
        <v>125</v>
      </c>
      <c r="H5911" s="7">
        <v>23125</v>
      </c>
      <c r="I5911" s="7">
        <f>FlightsPivot[[#This Row],[Total Fare]]*10%</f>
        <v>2312.5</v>
      </c>
      <c r="J5911" s="7">
        <f>FlightsPivot[[#This Row],[Total Fare]]+FlightsPivot[[#This Row],[10% tax ]]</f>
        <v>25437.5</v>
      </c>
      <c r="K5911" s="4">
        <v>5</v>
      </c>
      <c r="L5911" s="4">
        <v>2015</v>
      </c>
      <c r="M5911" t="str">
        <f>INDEX(RoutesPivot[DepAirport],MATCH($C5911,RoutesPivot[[RouteID]:[RouteID]],0))</f>
        <v>ORD</v>
      </c>
      <c r="N5911" t="str">
        <f>INDEX(RoutesPivot[AirportID],MATCH($C5911,RoutesPivot[[RouteID]:[RouteID]],0))</f>
        <v>CLT</v>
      </c>
      <c r="O5911">
        <f>INDEX(RoutesPivot[Distance],MATCH($C5911,RoutesPivot[[RouteID]:[RouteID]],0))</f>
        <v>700</v>
      </c>
      <c r="P5911">
        <f>INDEX(RoutesPivot[ListPrice],MATCH($C5911,RoutesPivot[[RouteID]:[RouteID]],0))</f>
        <v>125</v>
      </c>
      <c r="Q5911" t="str">
        <f>INDEX(AirportPivot[AirportName],MATCH($N5911,AirportPivot[[AirportID]:[AirportID]],0))</f>
        <v>Charlotte/Douglas International</v>
      </c>
      <c r="R5911">
        <f>INDEX(AirportPivot[Gates (number of available)],MATCH($N5911,AirportPivot[[AirportID]:[AirportID]],0))</f>
        <v>65</v>
      </c>
    </row>
    <row r="5912" spans="1:18" x14ac:dyDescent="0.25">
      <c r="A5912" s="3" t="s">
        <v>5944</v>
      </c>
      <c r="B5912" s="12">
        <v>42186</v>
      </c>
      <c r="C5912" s="4" t="s">
        <v>47</v>
      </c>
      <c r="D5912" s="4">
        <v>2.2999999999999998</v>
      </c>
      <c r="E5912" s="4">
        <v>137</v>
      </c>
      <c r="F5912" s="5">
        <v>0.79166666666666663</v>
      </c>
      <c r="G5912" s="6">
        <v>275</v>
      </c>
      <c r="H5912" s="7">
        <v>50875</v>
      </c>
      <c r="I5912" s="7">
        <f>FlightsPivot[[#This Row],[Total Fare]]*10%</f>
        <v>5087.5</v>
      </c>
      <c r="J5912" s="7">
        <f>FlightsPivot[[#This Row],[Total Fare]]+FlightsPivot[[#This Row],[10% tax ]]</f>
        <v>55962.5</v>
      </c>
      <c r="K5912" s="4">
        <v>7</v>
      </c>
      <c r="L5912" s="4">
        <v>2015</v>
      </c>
      <c r="M5912" t="str">
        <f>INDEX(RoutesPivot[DepAirport],MATCH($C5912,RoutesPivot[[RouteID]:[RouteID]],0))</f>
        <v>ORD</v>
      </c>
      <c r="N5912" t="str">
        <f>INDEX(RoutesPivot[AirportID],MATCH($C5912,RoutesPivot[[RouteID]:[RouteID]],0))</f>
        <v>PHX</v>
      </c>
      <c r="O5912">
        <f>INDEX(RoutesPivot[Distance],MATCH($C5912,RoutesPivot[[RouteID]:[RouteID]],0))</f>
        <v>1200</v>
      </c>
      <c r="P5912">
        <f>INDEX(RoutesPivot[ListPrice],MATCH($C5912,RoutesPivot[[RouteID]:[RouteID]],0))</f>
        <v>250</v>
      </c>
      <c r="Q5912" t="str">
        <f>INDEX(AirportPivot[AirportName],MATCH($N5912,AirportPivot[[AirportID]:[AirportID]],0))</f>
        <v>Phoenix Sky Harbor International</v>
      </c>
      <c r="R5912">
        <f>INDEX(AirportPivot[Gates (number of available)],MATCH($N5912,AirportPivot[[AirportID]:[AirportID]],0))</f>
        <v>60</v>
      </c>
    </row>
    <row r="5913" spans="1:18" x14ac:dyDescent="0.25">
      <c r="A5913" s="3" t="s">
        <v>5945</v>
      </c>
      <c r="B5913" s="12">
        <v>42046</v>
      </c>
      <c r="C5913" s="4" t="s">
        <v>98</v>
      </c>
      <c r="D5913" s="4">
        <v>2</v>
      </c>
      <c r="E5913" s="4">
        <v>187</v>
      </c>
      <c r="F5913" s="5">
        <v>0.79166666666666663</v>
      </c>
      <c r="G5913" s="6">
        <v>275</v>
      </c>
      <c r="H5913" s="7">
        <v>45375</v>
      </c>
      <c r="I5913" s="7">
        <f>FlightsPivot[[#This Row],[Total Fare]]*10%</f>
        <v>4537.5</v>
      </c>
      <c r="J5913" s="7">
        <f>FlightsPivot[[#This Row],[Total Fare]]+FlightsPivot[[#This Row],[10% tax ]]</f>
        <v>49912.5</v>
      </c>
      <c r="K5913" s="4">
        <v>2</v>
      </c>
      <c r="L5913" s="4">
        <v>2015</v>
      </c>
      <c r="M5913" t="str">
        <f>INDEX(RoutesPivot[DepAirport],MATCH($C5913,RoutesPivot[[RouteID]:[RouteID]],0))</f>
        <v>ORD</v>
      </c>
      <c r="N5913" t="str">
        <f>INDEX(RoutesPivot[AirportID],MATCH($C5913,RoutesPivot[[RouteID]:[RouteID]],0))</f>
        <v>PHL</v>
      </c>
      <c r="O5913">
        <f>INDEX(RoutesPivot[Distance],MATCH($C5913,RoutesPivot[[RouteID]:[RouteID]],0))</f>
        <v>580</v>
      </c>
      <c r="P5913">
        <f>INDEX(RoutesPivot[ListPrice],MATCH($C5913,RoutesPivot[[RouteID]:[RouteID]],0))</f>
        <v>275</v>
      </c>
      <c r="Q5913" t="str">
        <f>INDEX(AirportPivot[AirportName],MATCH($N5913,AirportPivot[[AirportID]:[AirportID]],0))</f>
        <v>Philadelphia International</v>
      </c>
      <c r="R5913">
        <f>INDEX(AirportPivot[Gates (number of available)],MATCH($N5913,AirportPivot[[AirportID]:[AirportID]],0))</f>
        <v>89</v>
      </c>
    </row>
    <row r="5914" spans="1:18" x14ac:dyDescent="0.25">
      <c r="A5914" s="3" t="s">
        <v>5946</v>
      </c>
      <c r="B5914" s="12">
        <v>42071</v>
      </c>
      <c r="C5914" s="4" t="s">
        <v>17</v>
      </c>
      <c r="D5914" s="4">
        <v>6.3</v>
      </c>
      <c r="E5914" s="4">
        <v>140</v>
      </c>
      <c r="F5914" s="5">
        <v>0.70833333333333337</v>
      </c>
      <c r="G5914" s="6">
        <v>350</v>
      </c>
      <c r="H5914" s="7">
        <v>64750</v>
      </c>
      <c r="I5914" s="7">
        <f>FlightsPivot[[#This Row],[Total Fare]]*10%</f>
        <v>6475</v>
      </c>
      <c r="J5914" s="7">
        <f>FlightsPivot[[#This Row],[Total Fare]]+FlightsPivot[[#This Row],[10% tax ]]</f>
        <v>71225</v>
      </c>
      <c r="K5914" s="4">
        <v>3</v>
      </c>
      <c r="L5914" s="4">
        <v>2015</v>
      </c>
      <c r="M5914" t="str">
        <f>INDEX(RoutesPivot[DepAirport],MATCH($C5914,RoutesPivot[[RouteID]:[RouteID]],0))</f>
        <v>ORD</v>
      </c>
      <c r="N5914" t="str">
        <f>INDEX(RoutesPivot[AirportID],MATCH($C5914,RoutesPivot[[RouteID]:[RouteID]],0))</f>
        <v>LAX</v>
      </c>
      <c r="O5914">
        <f>INDEX(RoutesPivot[Distance],MATCH($C5914,RoutesPivot[[RouteID]:[RouteID]],0))</f>
        <v>1518</v>
      </c>
      <c r="P5914">
        <f>INDEX(RoutesPivot[ListPrice],MATCH($C5914,RoutesPivot[[RouteID]:[RouteID]],0))</f>
        <v>350</v>
      </c>
      <c r="Q5914" t="str">
        <f>INDEX(AirportPivot[AirportName],MATCH($N5914,AirportPivot[[AirportID]:[AirportID]],0))</f>
        <v>Los Angeles International</v>
      </c>
      <c r="R5914">
        <f>INDEX(AirportPivot[Gates (number of available)],MATCH($N5914,AirportPivot[[AirportID]:[AirportID]],0))</f>
        <v>86</v>
      </c>
    </row>
    <row r="5915" spans="1:18" x14ac:dyDescent="0.25">
      <c r="A5915" s="3" t="s">
        <v>5947</v>
      </c>
      <c r="B5915" s="12">
        <v>42024</v>
      </c>
      <c r="C5915" s="4" t="s">
        <v>21</v>
      </c>
      <c r="D5915" s="4">
        <v>2.5</v>
      </c>
      <c r="E5915" s="4">
        <v>124</v>
      </c>
      <c r="F5915" s="5">
        <v>0.75</v>
      </c>
      <c r="G5915" s="6">
        <v>125</v>
      </c>
      <c r="H5915" s="7">
        <v>23125</v>
      </c>
      <c r="I5915" s="7">
        <f>FlightsPivot[[#This Row],[Total Fare]]*10%</f>
        <v>2312.5</v>
      </c>
      <c r="J5915" s="7">
        <f>FlightsPivot[[#This Row],[Total Fare]]+FlightsPivot[[#This Row],[10% tax ]]</f>
        <v>25437.5</v>
      </c>
      <c r="K5915" s="4">
        <v>1</v>
      </c>
      <c r="L5915" s="4">
        <v>2015</v>
      </c>
      <c r="M5915" t="str">
        <f>INDEX(RoutesPivot[DepAirport],MATCH($C5915,RoutesPivot[[RouteID]:[RouteID]],0))</f>
        <v>ORD</v>
      </c>
      <c r="N5915" t="str">
        <f>INDEX(RoutesPivot[AirportID],MATCH($C5915,RoutesPivot[[RouteID]:[RouteID]],0))</f>
        <v>CLT</v>
      </c>
      <c r="O5915">
        <f>INDEX(RoutesPivot[Distance],MATCH($C5915,RoutesPivot[[RouteID]:[RouteID]],0))</f>
        <v>700</v>
      </c>
      <c r="P5915">
        <f>INDEX(RoutesPivot[ListPrice],MATCH($C5915,RoutesPivot[[RouteID]:[RouteID]],0))</f>
        <v>125</v>
      </c>
      <c r="Q5915" t="str">
        <f>INDEX(AirportPivot[AirportName],MATCH($N5915,AirportPivot[[AirportID]:[AirportID]],0))</f>
        <v>Charlotte/Douglas International</v>
      </c>
      <c r="R5915">
        <f>INDEX(AirportPivot[Gates (number of available)],MATCH($N5915,AirportPivot[[AirportID]:[AirportID]],0))</f>
        <v>65</v>
      </c>
    </row>
    <row r="5916" spans="1:18" x14ac:dyDescent="0.25">
      <c r="A5916" s="3" t="s">
        <v>5948</v>
      </c>
      <c r="B5916" s="12">
        <v>42215</v>
      </c>
      <c r="C5916" s="4" t="s">
        <v>15</v>
      </c>
      <c r="D5916" s="4">
        <v>2.5</v>
      </c>
      <c r="E5916" s="4">
        <v>167</v>
      </c>
      <c r="F5916" s="5">
        <v>0.41666666666666669</v>
      </c>
      <c r="G5916" s="6">
        <v>247.5</v>
      </c>
      <c r="H5916" s="7">
        <v>40837.5</v>
      </c>
      <c r="I5916" s="7">
        <f>FlightsPivot[[#This Row],[Total Fare]]*10%</f>
        <v>4083.75</v>
      </c>
      <c r="J5916" s="7">
        <f>FlightsPivot[[#This Row],[Total Fare]]+FlightsPivot[[#This Row],[10% tax ]]</f>
        <v>44921.25</v>
      </c>
      <c r="K5916" s="4">
        <v>7</v>
      </c>
      <c r="L5916" s="4">
        <v>2015</v>
      </c>
      <c r="M5916" t="str">
        <f>INDEX(RoutesPivot[DepAirport],MATCH($C5916,RoutesPivot[[RouteID]:[RouteID]],0))</f>
        <v>ORD</v>
      </c>
      <c r="N5916" t="str">
        <f>INDEX(RoutesPivot[AirportID],MATCH($C5916,RoutesPivot[[RouteID]:[RouteID]],0))</f>
        <v>EWR</v>
      </c>
      <c r="O5916">
        <f>INDEX(RoutesPivot[Distance],MATCH($C5916,RoutesPivot[[RouteID]:[RouteID]],0))</f>
        <v>600</v>
      </c>
      <c r="P5916">
        <f>INDEX(RoutesPivot[ListPrice],MATCH($C5916,RoutesPivot[[RouteID]:[RouteID]],0))</f>
        <v>225</v>
      </c>
      <c r="Q5916" t="str">
        <f>INDEX(AirportPivot[AirportName],MATCH($N5916,AirportPivot[[AirportID]:[AirportID]],0))</f>
        <v>Newark Liberty International</v>
      </c>
      <c r="R5916">
        <f>INDEX(AirportPivot[Gates (number of available)],MATCH($N5916,AirportPivot[[AirportID]:[AirportID]],0))</f>
        <v>82</v>
      </c>
    </row>
    <row r="5917" spans="1:18" x14ac:dyDescent="0.25">
      <c r="A5917" s="3" t="s">
        <v>5949</v>
      </c>
      <c r="B5917" s="12">
        <v>42038</v>
      </c>
      <c r="C5917" s="4" t="s">
        <v>13</v>
      </c>
      <c r="D5917" s="4">
        <v>1.7</v>
      </c>
      <c r="E5917" s="4">
        <v>110</v>
      </c>
      <c r="F5917" s="5">
        <v>0.29166666666666669</v>
      </c>
      <c r="G5917" s="6">
        <v>250</v>
      </c>
      <c r="H5917" s="7">
        <v>46250</v>
      </c>
      <c r="I5917" s="7">
        <f>FlightsPivot[[#This Row],[Total Fare]]*10%</f>
        <v>4625</v>
      </c>
      <c r="J5917" s="7">
        <f>FlightsPivot[[#This Row],[Total Fare]]+FlightsPivot[[#This Row],[10% tax ]]</f>
        <v>50875</v>
      </c>
      <c r="K5917" s="4">
        <v>2</v>
      </c>
      <c r="L5917" s="4">
        <v>2015</v>
      </c>
      <c r="M5917" t="str">
        <f>INDEX(RoutesPivot[DepAirport],MATCH($C5917,RoutesPivot[[RouteID]:[RouteID]],0))</f>
        <v>ORD</v>
      </c>
      <c r="N5917" t="str">
        <f>INDEX(RoutesPivot[AirportID],MATCH($C5917,RoutesPivot[[RouteID]:[RouteID]],0))</f>
        <v>JFK</v>
      </c>
      <c r="O5917">
        <f>INDEX(RoutesPivot[Distance],MATCH($C5917,RoutesPivot[[RouteID]:[RouteID]],0))</f>
        <v>619</v>
      </c>
      <c r="P5917">
        <f>INDEX(RoutesPivot[ListPrice],MATCH($C5917,RoutesPivot[[RouteID]:[RouteID]],0))</f>
        <v>250</v>
      </c>
      <c r="Q5917" t="str">
        <f>INDEX(AirportPivot[AirportName],MATCH($N5917,AirportPivot[[AirportID]:[AirportID]],0))</f>
        <v>John F Kennedy International</v>
      </c>
      <c r="R5917">
        <f>INDEX(AirportPivot[Gates (number of available)],MATCH($N5917,AirportPivot[[AirportID]:[AirportID]],0))</f>
        <v>120</v>
      </c>
    </row>
    <row r="5918" spans="1:18" x14ac:dyDescent="0.25">
      <c r="A5918" s="3" t="s">
        <v>5950</v>
      </c>
      <c r="B5918" s="12">
        <v>42327</v>
      </c>
      <c r="C5918" s="4" t="s">
        <v>15</v>
      </c>
      <c r="D5918" s="4">
        <v>2.4</v>
      </c>
      <c r="E5918" s="4">
        <v>37</v>
      </c>
      <c r="F5918" s="5">
        <v>0.4375</v>
      </c>
      <c r="G5918" s="6">
        <v>225</v>
      </c>
      <c r="H5918" s="7">
        <v>37125</v>
      </c>
      <c r="I5918" s="7">
        <f>FlightsPivot[[#This Row],[Total Fare]]*10%</f>
        <v>3712.5</v>
      </c>
      <c r="J5918" s="7">
        <f>FlightsPivot[[#This Row],[Total Fare]]+FlightsPivot[[#This Row],[10% tax ]]</f>
        <v>40837.5</v>
      </c>
      <c r="K5918" s="4">
        <v>11</v>
      </c>
      <c r="L5918" s="4">
        <v>2015</v>
      </c>
      <c r="M5918" t="str">
        <f>INDEX(RoutesPivot[DepAirport],MATCH($C5918,RoutesPivot[[RouteID]:[RouteID]],0))</f>
        <v>ORD</v>
      </c>
      <c r="N5918" t="str">
        <f>INDEX(RoutesPivot[AirportID],MATCH($C5918,RoutesPivot[[RouteID]:[RouteID]],0))</f>
        <v>EWR</v>
      </c>
      <c r="O5918">
        <f>INDEX(RoutesPivot[Distance],MATCH($C5918,RoutesPivot[[RouteID]:[RouteID]],0))</f>
        <v>600</v>
      </c>
      <c r="P5918">
        <f>INDEX(RoutesPivot[ListPrice],MATCH($C5918,RoutesPivot[[RouteID]:[RouteID]],0))</f>
        <v>225</v>
      </c>
      <c r="Q5918" t="str">
        <f>INDEX(AirportPivot[AirportName],MATCH($N5918,AirportPivot[[AirportID]:[AirportID]],0))</f>
        <v>Newark Liberty International</v>
      </c>
      <c r="R5918">
        <f>INDEX(AirportPivot[Gates (number of available)],MATCH($N5918,AirportPivot[[AirportID]:[AirportID]],0))</f>
        <v>82</v>
      </c>
    </row>
    <row r="5919" spans="1:18" x14ac:dyDescent="0.25">
      <c r="A5919" s="3" t="s">
        <v>5951</v>
      </c>
      <c r="B5919" s="12">
        <v>42293</v>
      </c>
      <c r="C5919" s="4" t="s">
        <v>13</v>
      </c>
      <c r="D5919" s="4">
        <v>2.1</v>
      </c>
      <c r="E5919" s="4">
        <v>72</v>
      </c>
      <c r="F5919" s="5">
        <v>0.33333333333333331</v>
      </c>
      <c r="G5919" s="6">
        <v>250</v>
      </c>
      <c r="H5919" s="7">
        <v>45250</v>
      </c>
      <c r="I5919" s="7">
        <f>FlightsPivot[[#This Row],[Total Fare]]*10%</f>
        <v>4525</v>
      </c>
      <c r="J5919" s="7">
        <f>FlightsPivot[[#This Row],[Total Fare]]+FlightsPivot[[#This Row],[10% tax ]]</f>
        <v>49775</v>
      </c>
      <c r="K5919" s="4">
        <v>10</v>
      </c>
      <c r="L5919" s="4">
        <v>2015</v>
      </c>
      <c r="M5919" t="str">
        <f>INDEX(RoutesPivot[DepAirport],MATCH($C5919,RoutesPivot[[RouteID]:[RouteID]],0))</f>
        <v>ORD</v>
      </c>
      <c r="N5919" t="str">
        <f>INDEX(RoutesPivot[AirportID],MATCH($C5919,RoutesPivot[[RouteID]:[RouteID]],0))</f>
        <v>JFK</v>
      </c>
      <c r="O5919">
        <f>INDEX(RoutesPivot[Distance],MATCH($C5919,RoutesPivot[[RouteID]:[RouteID]],0))</f>
        <v>619</v>
      </c>
      <c r="P5919">
        <f>INDEX(RoutesPivot[ListPrice],MATCH($C5919,RoutesPivot[[RouteID]:[RouteID]],0))</f>
        <v>250</v>
      </c>
      <c r="Q5919" t="str">
        <f>INDEX(AirportPivot[AirportName],MATCH($N5919,AirportPivot[[AirportID]:[AirportID]],0))</f>
        <v>John F Kennedy International</v>
      </c>
      <c r="R5919">
        <f>INDEX(AirportPivot[Gates (number of available)],MATCH($N5919,AirportPivot[[AirportID]:[AirportID]],0))</f>
        <v>120</v>
      </c>
    </row>
    <row r="5920" spans="1:18" x14ac:dyDescent="0.25">
      <c r="A5920" s="3" t="s">
        <v>5952</v>
      </c>
      <c r="B5920" s="12">
        <v>42225</v>
      </c>
      <c r="C5920" s="4" t="s">
        <v>19</v>
      </c>
      <c r="D5920" s="4">
        <v>1.2</v>
      </c>
      <c r="E5920" s="4">
        <v>198</v>
      </c>
      <c r="F5920" s="5">
        <v>0.33333333333333331</v>
      </c>
      <c r="G5920" s="6">
        <v>220</v>
      </c>
      <c r="H5920" s="7">
        <v>36300</v>
      </c>
      <c r="I5920" s="7">
        <f>FlightsPivot[[#This Row],[Total Fare]]*10%</f>
        <v>3630</v>
      </c>
      <c r="J5920" s="7">
        <f>FlightsPivot[[#This Row],[Total Fare]]+FlightsPivot[[#This Row],[10% tax ]]</f>
        <v>39930</v>
      </c>
      <c r="K5920" s="4">
        <v>8</v>
      </c>
      <c r="L5920" s="4">
        <v>2015</v>
      </c>
      <c r="M5920" t="str">
        <f>INDEX(RoutesPivot[DepAirport],MATCH($C5920,RoutesPivot[[RouteID]:[RouteID]],0))</f>
        <v>ORD</v>
      </c>
      <c r="N5920" t="str">
        <f>INDEX(RoutesPivot[AirportID],MATCH($C5920,RoutesPivot[[RouteID]:[RouteID]],0))</f>
        <v>IAH</v>
      </c>
      <c r="O5920">
        <f>INDEX(RoutesPivot[Distance],MATCH($C5920,RoutesPivot[[RouteID]:[RouteID]],0))</f>
        <v>800</v>
      </c>
      <c r="P5920">
        <f>INDEX(RoutesPivot[ListPrice],MATCH($C5920,RoutesPivot[[RouteID]:[RouteID]],0))</f>
        <v>200</v>
      </c>
      <c r="Q5920" t="str">
        <f>INDEX(AirportPivot[AirportName],MATCH($N5920,AirportPivot[[AirportID]:[AirportID]],0))</f>
        <v>George Bush Intercontinental/Houston</v>
      </c>
      <c r="R5920">
        <f>INDEX(AirportPivot[Gates (number of available)],MATCH($N5920,AirportPivot[[AirportID]:[AirportID]],0))</f>
        <v>80</v>
      </c>
    </row>
    <row r="5921" spans="1:18" x14ac:dyDescent="0.25">
      <c r="A5921" s="3" t="s">
        <v>5953</v>
      </c>
      <c r="B5921" s="12">
        <v>41977</v>
      </c>
      <c r="C5921" s="4" t="s">
        <v>50</v>
      </c>
      <c r="D5921" s="4">
        <v>2.6</v>
      </c>
      <c r="E5921" s="4">
        <v>156</v>
      </c>
      <c r="F5921" s="5">
        <v>0.8125</v>
      </c>
      <c r="G5921" s="6">
        <v>275</v>
      </c>
      <c r="H5921" s="7">
        <v>45375</v>
      </c>
      <c r="I5921" s="7">
        <f>FlightsPivot[[#This Row],[Total Fare]]*10%</f>
        <v>4537.5</v>
      </c>
      <c r="J5921" s="7">
        <f>FlightsPivot[[#This Row],[Total Fare]]+FlightsPivot[[#This Row],[10% tax ]]</f>
        <v>49912.5</v>
      </c>
      <c r="K5921" s="4">
        <v>12</v>
      </c>
      <c r="L5921" s="4">
        <v>2014</v>
      </c>
      <c r="M5921" t="str">
        <f>INDEX(RoutesPivot[DepAirport],MATCH($C5921,RoutesPivot[[RouteID]:[RouteID]],0))</f>
        <v>ORD</v>
      </c>
      <c r="N5921" t="str">
        <f>INDEX(RoutesPivot[AirportID],MATCH($C5921,RoutesPivot[[RouteID]:[RouteID]],0))</f>
        <v>LGA</v>
      </c>
      <c r="O5921">
        <f>INDEX(RoutesPivot[Distance],MATCH($C5921,RoutesPivot[[RouteID]:[RouteID]],0))</f>
        <v>610</v>
      </c>
      <c r="P5921">
        <f>INDEX(RoutesPivot[ListPrice],MATCH($C5921,RoutesPivot[[RouteID]:[RouteID]],0))</f>
        <v>275</v>
      </c>
      <c r="Q5921" t="str">
        <f>INDEX(AirportPivot[AirportName],MATCH($N5921,AirportPivot[[AirportID]:[AirportID]],0))</f>
        <v>Laguardia</v>
      </c>
      <c r="R5921">
        <f>INDEX(AirportPivot[Gates (number of available)],MATCH($N5921,AirportPivot[[AirportID]:[AirportID]],0))</f>
        <v>66</v>
      </c>
    </row>
    <row r="5922" spans="1:18" x14ac:dyDescent="0.25">
      <c r="A5922" s="3" t="s">
        <v>5954</v>
      </c>
      <c r="B5922" s="12">
        <v>41892</v>
      </c>
      <c r="C5922" s="4" t="s">
        <v>80</v>
      </c>
      <c r="D5922" s="4">
        <v>2.8</v>
      </c>
      <c r="E5922" s="4">
        <v>52</v>
      </c>
      <c r="F5922" s="5">
        <v>0.33333333333333331</v>
      </c>
      <c r="G5922" s="6">
        <v>300</v>
      </c>
      <c r="H5922" s="7">
        <v>49500</v>
      </c>
      <c r="I5922" s="7">
        <f>FlightsPivot[[#This Row],[Total Fare]]*10%</f>
        <v>4950</v>
      </c>
      <c r="J5922" s="7">
        <f>FlightsPivot[[#This Row],[Total Fare]]+FlightsPivot[[#This Row],[10% tax ]]</f>
        <v>54450</v>
      </c>
      <c r="K5922" s="4">
        <v>9</v>
      </c>
      <c r="L5922" s="4">
        <v>2014</v>
      </c>
      <c r="M5922" t="str">
        <f>INDEX(RoutesPivot[DepAirport],MATCH($C5922,RoutesPivot[[RouteID]:[RouteID]],0))</f>
        <v>ORD</v>
      </c>
      <c r="N5922" t="str">
        <f>INDEX(RoutesPivot[AirportID],MATCH($C5922,RoutesPivot[[RouteID]:[RouteID]],0))</f>
        <v>MIA</v>
      </c>
      <c r="O5922">
        <f>INDEX(RoutesPivot[Distance],MATCH($C5922,RoutesPivot[[RouteID]:[RouteID]],0))</f>
        <v>1000</v>
      </c>
      <c r="P5922">
        <f>INDEX(RoutesPivot[ListPrice],MATCH($C5922,RoutesPivot[[RouteID]:[RouteID]],0))</f>
        <v>300</v>
      </c>
      <c r="Q5922" t="str">
        <f>INDEX(AirportPivot[AirportName],MATCH($N5922,AirportPivot[[AirportID]:[AirportID]],0))</f>
        <v>Miami International</v>
      </c>
      <c r="R5922">
        <f>INDEX(AirportPivot[Gates (number of available)],MATCH($N5922,AirportPivot[[AirportID]:[AirportID]],0))</f>
        <v>80</v>
      </c>
    </row>
    <row r="5923" spans="1:18" x14ac:dyDescent="0.25">
      <c r="A5923" s="3" t="s">
        <v>5955</v>
      </c>
      <c r="B5923" s="12">
        <v>41792</v>
      </c>
      <c r="C5923" s="4" t="s">
        <v>40</v>
      </c>
      <c r="D5923" s="4">
        <v>2.1</v>
      </c>
      <c r="E5923" s="4">
        <v>38</v>
      </c>
      <c r="F5923" s="5">
        <v>0.29166666666666669</v>
      </c>
      <c r="G5923" s="6">
        <v>126.5</v>
      </c>
      <c r="H5923" s="7">
        <v>20872.5</v>
      </c>
      <c r="I5923" s="7">
        <f>FlightsPivot[[#This Row],[Total Fare]]*10%</f>
        <v>2087.25</v>
      </c>
      <c r="J5923" s="7">
        <f>FlightsPivot[[#This Row],[Total Fare]]+FlightsPivot[[#This Row],[10% tax ]]</f>
        <v>22959.75</v>
      </c>
      <c r="K5923" s="4">
        <v>6</v>
      </c>
      <c r="L5923" s="4">
        <v>2014</v>
      </c>
      <c r="M5923" t="str">
        <f>INDEX(RoutesPivot[DepAirport],MATCH($C5923,RoutesPivot[[RouteID]:[RouteID]],0))</f>
        <v>ORD</v>
      </c>
      <c r="N5923" t="str">
        <f>INDEX(RoutesPivot[AirportID],MATCH($C5923,RoutesPivot[[RouteID]:[RouteID]],0))</f>
        <v>MSP</v>
      </c>
      <c r="O5923">
        <f>INDEX(RoutesPivot[Distance],MATCH($C5923,RoutesPivot[[RouteID]:[RouteID]],0))</f>
        <v>300</v>
      </c>
      <c r="P5923">
        <f>INDEX(RoutesPivot[ListPrice],MATCH($C5923,RoutesPivot[[RouteID]:[RouteID]],0))</f>
        <v>115</v>
      </c>
      <c r="Q5923" t="str">
        <f>INDEX(AirportPivot[AirportName],MATCH($N5923,AirportPivot[[AirportID]:[AirportID]],0))</f>
        <v>Minneapolis-St Paul International/Wold-Chamberlain</v>
      </c>
      <c r="R5923">
        <f>INDEX(AirportPivot[Gates (number of available)],MATCH($N5923,AirportPivot[[AirportID]:[AirportID]],0))</f>
        <v>65</v>
      </c>
    </row>
    <row r="5924" spans="1:18" x14ac:dyDescent="0.25">
      <c r="A5924" s="3" t="s">
        <v>5956</v>
      </c>
      <c r="B5924" s="12">
        <v>42051</v>
      </c>
      <c r="C5924" s="4" t="s">
        <v>47</v>
      </c>
      <c r="D5924" s="4">
        <v>1</v>
      </c>
      <c r="E5924" s="4">
        <v>88</v>
      </c>
      <c r="F5924" s="5">
        <v>0.83333333333333337</v>
      </c>
      <c r="G5924" s="6">
        <v>250</v>
      </c>
      <c r="H5924" s="7">
        <v>45250</v>
      </c>
      <c r="I5924" s="7">
        <f>FlightsPivot[[#This Row],[Total Fare]]*10%</f>
        <v>4525</v>
      </c>
      <c r="J5924" s="7">
        <f>FlightsPivot[[#This Row],[Total Fare]]+FlightsPivot[[#This Row],[10% tax ]]</f>
        <v>49775</v>
      </c>
      <c r="K5924" s="4">
        <v>2</v>
      </c>
      <c r="L5924" s="4">
        <v>2015</v>
      </c>
      <c r="M5924" t="str">
        <f>INDEX(RoutesPivot[DepAirport],MATCH($C5924,RoutesPivot[[RouteID]:[RouteID]],0))</f>
        <v>ORD</v>
      </c>
      <c r="N5924" t="str">
        <f>INDEX(RoutesPivot[AirportID],MATCH($C5924,RoutesPivot[[RouteID]:[RouteID]],0))</f>
        <v>PHX</v>
      </c>
      <c r="O5924">
        <f>INDEX(RoutesPivot[Distance],MATCH($C5924,RoutesPivot[[RouteID]:[RouteID]],0))</f>
        <v>1200</v>
      </c>
      <c r="P5924">
        <f>INDEX(RoutesPivot[ListPrice],MATCH($C5924,RoutesPivot[[RouteID]:[RouteID]],0))</f>
        <v>250</v>
      </c>
      <c r="Q5924" t="str">
        <f>INDEX(AirportPivot[AirportName],MATCH($N5924,AirportPivot[[AirportID]:[AirportID]],0))</f>
        <v>Phoenix Sky Harbor International</v>
      </c>
      <c r="R5924">
        <f>INDEX(AirportPivot[Gates (number of available)],MATCH($N5924,AirportPivot[[AirportID]:[AirportID]],0))</f>
        <v>60</v>
      </c>
    </row>
    <row r="5925" spans="1:18" x14ac:dyDescent="0.25">
      <c r="A5925" s="3" t="s">
        <v>5957</v>
      </c>
      <c r="B5925" s="12">
        <v>41774</v>
      </c>
      <c r="C5925" s="4" t="s">
        <v>27</v>
      </c>
      <c r="D5925" s="4">
        <v>6.9</v>
      </c>
      <c r="E5925" s="4">
        <v>22</v>
      </c>
      <c r="F5925" s="5">
        <v>0.29166666666666669</v>
      </c>
      <c r="G5925" s="6">
        <v>200</v>
      </c>
      <c r="H5925" s="7">
        <v>37000</v>
      </c>
      <c r="I5925" s="7">
        <f>FlightsPivot[[#This Row],[Total Fare]]*10%</f>
        <v>3700</v>
      </c>
      <c r="J5925" s="7">
        <f>FlightsPivot[[#This Row],[Total Fare]]+FlightsPivot[[#This Row],[10% tax ]]</f>
        <v>40700</v>
      </c>
      <c r="K5925" s="4">
        <v>5</v>
      </c>
      <c r="L5925" s="4">
        <v>2014</v>
      </c>
      <c r="M5925" t="str">
        <f>INDEX(RoutesPivot[DepAirport],MATCH($C5925,RoutesPivot[[RouteID]:[RouteID]],0))</f>
        <v>ORD</v>
      </c>
      <c r="N5925" t="str">
        <f>INDEX(RoutesPivot[AirportID],MATCH($C5925,RoutesPivot[[RouteID]:[RouteID]],0))</f>
        <v>ATL</v>
      </c>
      <c r="O5925">
        <f>INDEX(RoutesPivot[Distance],MATCH($C5925,RoutesPivot[[RouteID]:[RouteID]],0))</f>
        <v>510</v>
      </c>
      <c r="P5925">
        <f>INDEX(RoutesPivot[ListPrice],MATCH($C5925,RoutesPivot[[RouteID]:[RouteID]],0))</f>
        <v>200</v>
      </c>
      <c r="Q5925" t="str">
        <f>INDEX(AirportPivot[AirportName],MATCH($N5925,AirportPivot[[AirportID]:[AirportID]],0))</f>
        <v>Hartsfield-Jackson Atlanta International</v>
      </c>
      <c r="R5925">
        <f>INDEX(AirportPivot[Gates (number of available)],MATCH($N5925,AirportPivot[[AirportID]:[AirportID]],0))</f>
        <v>100</v>
      </c>
    </row>
    <row r="5926" spans="1:18" x14ac:dyDescent="0.25">
      <c r="A5926" s="3" t="s">
        <v>5958</v>
      </c>
      <c r="B5926" s="12">
        <v>41793</v>
      </c>
      <c r="C5926" s="4" t="s">
        <v>17</v>
      </c>
      <c r="D5926" s="4">
        <v>6.5</v>
      </c>
      <c r="E5926" s="4">
        <v>8</v>
      </c>
      <c r="F5926" s="5">
        <v>0.85416666666666663</v>
      </c>
      <c r="G5926" s="6">
        <v>385</v>
      </c>
      <c r="H5926" s="7">
        <v>71225</v>
      </c>
      <c r="I5926" s="7">
        <f>FlightsPivot[[#This Row],[Total Fare]]*10%</f>
        <v>7122.5</v>
      </c>
      <c r="J5926" s="7">
        <f>FlightsPivot[[#This Row],[Total Fare]]+FlightsPivot[[#This Row],[10% tax ]]</f>
        <v>78347.5</v>
      </c>
      <c r="K5926" s="4">
        <v>6</v>
      </c>
      <c r="L5926" s="4">
        <v>2014</v>
      </c>
      <c r="M5926" t="str">
        <f>INDEX(RoutesPivot[DepAirport],MATCH($C5926,RoutesPivot[[RouteID]:[RouteID]],0))</f>
        <v>ORD</v>
      </c>
      <c r="N5926" t="str">
        <f>INDEX(RoutesPivot[AirportID],MATCH($C5926,RoutesPivot[[RouteID]:[RouteID]],0))</f>
        <v>LAX</v>
      </c>
      <c r="O5926">
        <f>INDEX(RoutesPivot[Distance],MATCH($C5926,RoutesPivot[[RouteID]:[RouteID]],0))</f>
        <v>1518</v>
      </c>
      <c r="P5926">
        <f>INDEX(RoutesPivot[ListPrice],MATCH($C5926,RoutesPivot[[RouteID]:[RouteID]],0))</f>
        <v>350</v>
      </c>
      <c r="Q5926" t="str">
        <f>INDEX(AirportPivot[AirportName],MATCH($N5926,AirportPivot[[AirportID]:[AirportID]],0))</f>
        <v>Los Angeles International</v>
      </c>
      <c r="R5926">
        <f>INDEX(AirportPivot[Gates (number of available)],MATCH($N5926,AirportPivot[[AirportID]:[AirportID]],0))</f>
        <v>86</v>
      </c>
    </row>
    <row r="5927" spans="1:18" x14ac:dyDescent="0.25">
      <c r="A5927" s="3" t="s">
        <v>5959</v>
      </c>
      <c r="B5927" s="12">
        <v>41750</v>
      </c>
      <c r="C5927" s="4" t="s">
        <v>25</v>
      </c>
      <c r="D5927" s="4">
        <v>2.2999999999999998</v>
      </c>
      <c r="E5927" s="4">
        <v>129</v>
      </c>
      <c r="F5927" s="5">
        <v>0.75</v>
      </c>
      <c r="G5927" s="6">
        <v>200</v>
      </c>
      <c r="H5927" s="7">
        <v>37000</v>
      </c>
      <c r="I5927" s="7">
        <f>FlightsPivot[[#This Row],[Total Fare]]*10%</f>
        <v>3700</v>
      </c>
      <c r="J5927" s="7">
        <f>FlightsPivot[[#This Row],[Total Fare]]+FlightsPivot[[#This Row],[10% tax ]]</f>
        <v>40700</v>
      </c>
      <c r="K5927" s="4">
        <v>4</v>
      </c>
      <c r="L5927" s="4">
        <v>2014</v>
      </c>
      <c r="M5927" t="str">
        <f>INDEX(RoutesPivot[DepAirport],MATCH($C5927,RoutesPivot[[RouteID]:[RouteID]],0))</f>
        <v>ORD</v>
      </c>
      <c r="N5927" t="str">
        <f>INDEX(RoutesPivot[AirportID],MATCH($C5927,RoutesPivot[[RouteID]:[RouteID]],0))</f>
        <v>DFW</v>
      </c>
      <c r="O5927">
        <f>INDEX(RoutesPivot[Distance],MATCH($C5927,RoutesPivot[[RouteID]:[RouteID]],0))</f>
        <v>700</v>
      </c>
      <c r="P5927">
        <f>INDEX(RoutesPivot[ListPrice],MATCH($C5927,RoutesPivot[[RouteID]:[RouteID]],0))</f>
        <v>200</v>
      </c>
      <c r="Q5927" t="str">
        <f>INDEX(AirportPivot[AirportName],MATCH($N5927,AirportPivot[[AirportID]:[AirportID]],0))</f>
        <v>Dallas/Fort Worth International</v>
      </c>
      <c r="R5927">
        <f>INDEX(AirportPivot[Gates (number of available)],MATCH($N5927,AirportPivot[[AirportID]:[AirportID]],0))</f>
        <v>130</v>
      </c>
    </row>
    <row r="5928" spans="1:18" x14ac:dyDescent="0.25">
      <c r="A5928" s="3" t="s">
        <v>5960</v>
      </c>
      <c r="B5928" s="12">
        <v>41804</v>
      </c>
      <c r="C5928" s="4" t="s">
        <v>23</v>
      </c>
      <c r="D5928" s="4">
        <v>1.5</v>
      </c>
      <c r="E5928" s="4">
        <v>69</v>
      </c>
      <c r="F5928" s="5">
        <v>0.47916666666666669</v>
      </c>
      <c r="G5928" s="6">
        <v>330</v>
      </c>
      <c r="H5928" s="7">
        <v>59730</v>
      </c>
      <c r="I5928" s="7">
        <f>FlightsPivot[[#This Row],[Total Fare]]*10%</f>
        <v>5973</v>
      </c>
      <c r="J5928" s="7">
        <f>FlightsPivot[[#This Row],[Total Fare]]+FlightsPivot[[#This Row],[10% tax ]]</f>
        <v>65703</v>
      </c>
      <c r="K5928" s="4">
        <v>6</v>
      </c>
      <c r="L5928" s="4">
        <v>2014</v>
      </c>
      <c r="M5928" t="str">
        <f>INDEX(RoutesPivot[DepAirport],MATCH($C5928,RoutesPivot[[RouteID]:[RouteID]],0))</f>
        <v>ORD</v>
      </c>
      <c r="N5928" t="str">
        <f>INDEX(RoutesPivot[AirportID],MATCH($C5928,RoutesPivot[[RouteID]:[RouteID]],0))</f>
        <v>DEN</v>
      </c>
      <c r="O5928">
        <f>INDEX(RoutesPivot[Distance],MATCH($C5928,RoutesPivot[[RouteID]:[RouteID]],0))</f>
        <v>800</v>
      </c>
      <c r="P5928">
        <f>INDEX(RoutesPivot[ListPrice],MATCH($C5928,RoutesPivot[[RouteID]:[RouteID]],0))</f>
        <v>300</v>
      </c>
      <c r="Q5928" t="str">
        <f>INDEX(AirportPivot[AirportName],MATCH($N5928,AirportPivot[[AirportID]:[AirportID]],0))</f>
        <v>Denver International</v>
      </c>
      <c r="R5928">
        <f>INDEX(AirportPivot[Gates (number of available)],MATCH($N5928,AirportPivot[[AirportID]:[AirportID]],0))</f>
        <v>75</v>
      </c>
    </row>
    <row r="5929" spans="1:18" x14ac:dyDescent="0.25">
      <c r="A5929" s="3" t="s">
        <v>5961</v>
      </c>
      <c r="B5929" s="12">
        <v>42149</v>
      </c>
      <c r="C5929" s="4" t="s">
        <v>15</v>
      </c>
      <c r="D5929" s="4">
        <v>1.5</v>
      </c>
      <c r="E5929" s="4">
        <v>64</v>
      </c>
      <c r="F5929" s="5">
        <v>0.77083333333333337</v>
      </c>
      <c r="G5929" s="6">
        <v>225</v>
      </c>
      <c r="H5929" s="7">
        <v>40725</v>
      </c>
      <c r="I5929" s="7">
        <f>FlightsPivot[[#This Row],[Total Fare]]*10%</f>
        <v>4072.5</v>
      </c>
      <c r="J5929" s="7">
        <f>FlightsPivot[[#This Row],[Total Fare]]+FlightsPivot[[#This Row],[10% tax ]]</f>
        <v>44797.5</v>
      </c>
      <c r="K5929" s="4">
        <v>5</v>
      </c>
      <c r="L5929" s="4">
        <v>2015</v>
      </c>
      <c r="M5929" t="str">
        <f>INDEX(RoutesPivot[DepAirport],MATCH($C5929,RoutesPivot[[RouteID]:[RouteID]],0))</f>
        <v>ORD</v>
      </c>
      <c r="N5929" t="str">
        <f>INDEX(RoutesPivot[AirportID],MATCH($C5929,RoutesPivot[[RouteID]:[RouteID]],0))</f>
        <v>EWR</v>
      </c>
      <c r="O5929">
        <f>INDEX(RoutesPivot[Distance],MATCH($C5929,RoutesPivot[[RouteID]:[RouteID]],0))</f>
        <v>600</v>
      </c>
      <c r="P5929">
        <f>INDEX(RoutesPivot[ListPrice],MATCH($C5929,RoutesPivot[[RouteID]:[RouteID]],0))</f>
        <v>225</v>
      </c>
      <c r="Q5929" t="str">
        <f>INDEX(AirportPivot[AirportName],MATCH($N5929,AirportPivot[[AirportID]:[AirportID]],0))</f>
        <v>Newark Liberty International</v>
      </c>
      <c r="R5929">
        <f>INDEX(AirportPivot[Gates (number of available)],MATCH($N5929,AirportPivot[[AirportID]:[AirportID]],0))</f>
        <v>82</v>
      </c>
    </row>
    <row r="5930" spans="1:18" x14ac:dyDescent="0.25">
      <c r="A5930" s="3" t="s">
        <v>5962</v>
      </c>
      <c r="B5930" s="12">
        <v>42295</v>
      </c>
      <c r="C5930" s="4" t="s">
        <v>47</v>
      </c>
      <c r="D5930" s="4">
        <v>1.6</v>
      </c>
      <c r="E5930" s="4">
        <v>134</v>
      </c>
      <c r="F5930" s="5">
        <v>0.89583333333333337</v>
      </c>
      <c r="G5930" s="6">
        <v>250</v>
      </c>
      <c r="H5930" s="7">
        <v>46250</v>
      </c>
      <c r="I5930" s="7">
        <f>FlightsPivot[[#This Row],[Total Fare]]*10%</f>
        <v>4625</v>
      </c>
      <c r="J5930" s="7">
        <f>FlightsPivot[[#This Row],[Total Fare]]+FlightsPivot[[#This Row],[10% tax ]]</f>
        <v>50875</v>
      </c>
      <c r="K5930" s="4">
        <v>10</v>
      </c>
      <c r="L5930" s="4">
        <v>2015</v>
      </c>
      <c r="M5930" t="str">
        <f>INDEX(RoutesPivot[DepAirport],MATCH($C5930,RoutesPivot[[RouteID]:[RouteID]],0))</f>
        <v>ORD</v>
      </c>
      <c r="N5930" t="str">
        <f>INDEX(RoutesPivot[AirportID],MATCH($C5930,RoutesPivot[[RouteID]:[RouteID]],0))</f>
        <v>PHX</v>
      </c>
      <c r="O5930">
        <f>INDEX(RoutesPivot[Distance],MATCH($C5930,RoutesPivot[[RouteID]:[RouteID]],0))</f>
        <v>1200</v>
      </c>
      <c r="P5930">
        <f>INDEX(RoutesPivot[ListPrice],MATCH($C5930,RoutesPivot[[RouteID]:[RouteID]],0))</f>
        <v>250</v>
      </c>
      <c r="Q5930" t="str">
        <f>INDEX(AirportPivot[AirportName],MATCH($N5930,AirportPivot[[AirportID]:[AirportID]],0))</f>
        <v>Phoenix Sky Harbor International</v>
      </c>
      <c r="R5930">
        <f>INDEX(AirportPivot[Gates (number of available)],MATCH($N5930,AirportPivot[[AirportID]:[AirportID]],0))</f>
        <v>60</v>
      </c>
    </row>
    <row r="5931" spans="1:18" x14ac:dyDescent="0.25">
      <c r="A5931" s="3" t="s">
        <v>5963</v>
      </c>
      <c r="B5931" s="12">
        <v>41968</v>
      </c>
      <c r="C5931" s="4" t="s">
        <v>21</v>
      </c>
      <c r="D5931" s="4">
        <v>3.8</v>
      </c>
      <c r="E5931" s="4">
        <v>157</v>
      </c>
      <c r="F5931" s="5">
        <v>0.29166666666666669</v>
      </c>
      <c r="G5931" s="6">
        <v>187.5</v>
      </c>
      <c r="H5931" s="7">
        <v>30937.5</v>
      </c>
      <c r="I5931" s="7">
        <f>FlightsPivot[[#This Row],[Total Fare]]*10%</f>
        <v>3093.75</v>
      </c>
      <c r="J5931" s="7">
        <f>FlightsPivot[[#This Row],[Total Fare]]+FlightsPivot[[#This Row],[10% tax ]]</f>
        <v>34031.25</v>
      </c>
      <c r="K5931" s="4">
        <v>11</v>
      </c>
      <c r="L5931" s="4">
        <v>2014</v>
      </c>
      <c r="M5931" t="str">
        <f>INDEX(RoutesPivot[DepAirport],MATCH($C5931,RoutesPivot[[RouteID]:[RouteID]],0))</f>
        <v>ORD</v>
      </c>
      <c r="N5931" t="str">
        <f>INDEX(RoutesPivot[AirportID],MATCH($C5931,RoutesPivot[[RouteID]:[RouteID]],0))</f>
        <v>CLT</v>
      </c>
      <c r="O5931">
        <f>INDEX(RoutesPivot[Distance],MATCH($C5931,RoutesPivot[[RouteID]:[RouteID]],0))</f>
        <v>700</v>
      </c>
      <c r="P5931">
        <f>INDEX(RoutesPivot[ListPrice],MATCH($C5931,RoutesPivot[[RouteID]:[RouteID]],0))</f>
        <v>125</v>
      </c>
      <c r="Q5931" t="str">
        <f>INDEX(AirportPivot[AirportName],MATCH($N5931,AirportPivot[[AirportID]:[AirportID]],0))</f>
        <v>Charlotte/Douglas International</v>
      </c>
      <c r="R5931">
        <f>INDEX(AirportPivot[Gates (number of available)],MATCH($N5931,AirportPivot[[AirportID]:[AirportID]],0))</f>
        <v>65</v>
      </c>
    </row>
    <row r="5932" spans="1:18" x14ac:dyDescent="0.25">
      <c r="A5932" s="3" t="s">
        <v>5964</v>
      </c>
      <c r="B5932" s="12">
        <v>42211</v>
      </c>
      <c r="C5932" s="4" t="s">
        <v>13</v>
      </c>
      <c r="D5932" s="4">
        <v>1</v>
      </c>
      <c r="E5932" s="4">
        <v>209</v>
      </c>
      <c r="F5932" s="5">
        <v>0.70833333333333337</v>
      </c>
      <c r="G5932" s="6">
        <v>275</v>
      </c>
      <c r="H5932" s="7">
        <v>45375</v>
      </c>
      <c r="I5932" s="7">
        <f>FlightsPivot[[#This Row],[Total Fare]]*10%</f>
        <v>4537.5</v>
      </c>
      <c r="J5932" s="7">
        <f>FlightsPivot[[#This Row],[Total Fare]]+FlightsPivot[[#This Row],[10% tax ]]</f>
        <v>49912.5</v>
      </c>
      <c r="K5932" s="4">
        <v>7</v>
      </c>
      <c r="L5932" s="4">
        <v>2015</v>
      </c>
      <c r="M5932" t="str">
        <f>INDEX(RoutesPivot[DepAirport],MATCH($C5932,RoutesPivot[[RouteID]:[RouteID]],0))</f>
        <v>ORD</v>
      </c>
      <c r="N5932" t="str">
        <f>INDEX(RoutesPivot[AirportID],MATCH($C5932,RoutesPivot[[RouteID]:[RouteID]],0))</f>
        <v>JFK</v>
      </c>
      <c r="O5932">
        <f>INDEX(RoutesPivot[Distance],MATCH($C5932,RoutesPivot[[RouteID]:[RouteID]],0))</f>
        <v>619</v>
      </c>
      <c r="P5932">
        <f>INDEX(RoutesPivot[ListPrice],MATCH($C5932,RoutesPivot[[RouteID]:[RouteID]],0))</f>
        <v>250</v>
      </c>
      <c r="Q5932" t="str">
        <f>INDEX(AirportPivot[AirportName],MATCH($N5932,AirportPivot[[AirportID]:[AirportID]],0))</f>
        <v>John F Kennedy International</v>
      </c>
      <c r="R5932">
        <f>INDEX(AirportPivot[Gates (number of available)],MATCH($N5932,AirportPivot[[AirportID]:[AirportID]],0))</f>
        <v>120</v>
      </c>
    </row>
    <row r="5933" spans="1:18" x14ac:dyDescent="0.25">
      <c r="A5933" s="3" t="s">
        <v>5965</v>
      </c>
      <c r="B5933" s="12">
        <v>41943</v>
      </c>
      <c r="C5933" s="4" t="s">
        <v>70</v>
      </c>
      <c r="D5933" s="4">
        <v>2.2999999999999998</v>
      </c>
      <c r="E5933" s="4">
        <v>104</v>
      </c>
      <c r="F5933" s="5">
        <v>0.66666666666666663</v>
      </c>
      <c r="G5933" s="6">
        <v>275</v>
      </c>
      <c r="H5933" s="7">
        <v>50875</v>
      </c>
      <c r="I5933" s="7">
        <f>FlightsPivot[[#This Row],[Total Fare]]*10%</f>
        <v>5087.5</v>
      </c>
      <c r="J5933" s="7">
        <f>FlightsPivot[[#This Row],[Total Fare]]+FlightsPivot[[#This Row],[10% tax ]]</f>
        <v>55962.5</v>
      </c>
      <c r="K5933" s="4">
        <v>10</v>
      </c>
      <c r="L5933" s="4">
        <v>2014</v>
      </c>
      <c r="M5933" t="str">
        <f>INDEX(RoutesPivot[DepAirport],MATCH($C5933,RoutesPivot[[RouteID]:[RouteID]],0))</f>
        <v>ORD</v>
      </c>
      <c r="N5933" t="str">
        <f>INDEX(RoutesPivot[AirportID],MATCH($C5933,RoutesPivot[[RouteID]:[RouteID]],0))</f>
        <v>LAS</v>
      </c>
      <c r="O5933">
        <f>INDEX(RoutesPivot[Distance],MATCH($C5933,RoutesPivot[[RouteID]:[RouteID]],0))</f>
        <v>1100</v>
      </c>
      <c r="P5933">
        <f>INDEX(RoutesPivot[ListPrice],MATCH($C5933,RoutesPivot[[RouteID]:[RouteID]],0))</f>
        <v>275</v>
      </c>
      <c r="Q5933" t="str">
        <f>INDEX(AirportPivot[AirportName],MATCH($N5933,AirportPivot[[AirportID]:[AirportID]],0))</f>
        <v>McCarran International</v>
      </c>
      <c r="R5933">
        <f>INDEX(AirportPivot[Gates (number of available)],MATCH($N5933,AirportPivot[[AirportID]:[AirportID]],0))</f>
        <v>68</v>
      </c>
    </row>
    <row r="5934" spans="1:18" x14ac:dyDescent="0.25">
      <c r="A5934" s="3" t="s">
        <v>5966</v>
      </c>
      <c r="B5934" s="12">
        <v>41959</v>
      </c>
      <c r="C5934" s="4" t="s">
        <v>80</v>
      </c>
      <c r="D5934" s="4">
        <v>1.3</v>
      </c>
      <c r="E5934" s="4">
        <v>98</v>
      </c>
      <c r="F5934" s="5">
        <v>0.41666666666666669</v>
      </c>
      <c r="G5934" s="6">
        <v>300</v>
      </c>
      <c r="H5934" s="7">
        <v>55500</v>
      </c>
      <c r="I5934" s="7">
        <f>FlightsPivot[[#This Row],[Total Fare]]*10%</f>
        <v>5550</v>
      </c>
      <c r="J5934" s="7">
        <f>FlightsPivot[[#This Row],[Total Fare]]+FlightsPivot[[#This Row],[10% tax ]]</f>
        <v>61050</v>
      </c>
      <c r="K5934" s="4">
        <v>11</v>
      </c>
      <c r="L5934" s="4">
        <v>2014</v>
      </c>
      <c r="M5934" t="str">
        <f>INDEX(RoutesPivot[DepAirport],MATCH($C5934,RoutesPivot[[RouteID]:[RouteID]],0))</f>
        <v>ORD</v>
      </c>
      <c r="N5934" t="str">
        <f>INDEX(RoutesPivot[AirportID],MATCH($C5934,RoutesPivot[[RouteID]:[RouteID]],0))</f>
        <v>MIA</v>
      </c>
      <c r="O5934">
        <f>INDEX(RoutesPivot[Distance],MATCH($C5934,RoutesPivot[[RouteID]:[RouteID]],0))</f>
        <v>1000</v>
      </c>
      <c r="P5934">
        <f>INDEX(RoutesPivot[ListPrice],MATCH($C5934,RoutesPivot[[RouteID]:[RouteID]],0))</f>
        <v>300</v>
      </c>
      <c r="Q5934" t="str">
        <f>INDEX(AirportPivot[AirportName],MATCH($N5934,AirportPivot[[AirportID]:[AirportID]],0))</f>
        <v>Miami International</v>
      </c>
      <c r="R5934">
        <f>INDEX(AirportPivot[Gates (number of available)],MATCH($N5934,AirportPivot[[AirportID]:[AirportID]],0))</f>
        <v>80</v>
      </c>
    </row>
    <row r="5935" spans="1:18" x14ac:dyDescent="0.25">
      <c r="A5935" s="3" t="s">
        <v>5967</v>
      </c>
      <c r="B5935" s="12">
        <v>42092</v>
      </c>
      <c r="C5935" s="4" t="s">
        <v>13</v>
      </c>
      <c r="D5935" s="4">
        <v>2.2000000000000002</v>
      </c>
      <c r="E5935" s="4">
        <v>159</v>
      </c>
      <c r="F5935" s="5">
        <v>0.29166666666666669</v>
      </c>
      <c r="G5935" s="6">
        <v>250</v>
      </c>
      <c r="H5935" s="7">
        <v>41250</v>
      </c>
      <c r="I5935" s="7">
        <f>FlightsPivot[[#This Row],[Total Fare]]*10%</f>
        <v>4125</v>
      </c>
      <c r="J5935" s="7">
        <f>FlightsPivot[[#This Row],[Total Fare]]+FlightsPivot[[#This Row],[10% tax ]]</f>
        <v>45375</v>
      </c>
      <c r="K5935" s="4">
        <v>3</v>
      </c>
      <c r="L5935" s="4">
        <v>2015</v>
      </c>
      <c r="M5935" t="str">
        <f>INDEX(RoutesPivot[DepAirport],MATCH($C5935,RoutesPivot[[RouteID]:[RouteID]],0))</f>
        <v>ORD</v>
      </c>
      <c r="N5935" t="str">
        <f>INDEX(RoutesPivot[AirportID],MATCH($C5935,RoutesPivot[[RouteID]:[RouteID]],0))</f>
        <v>JFK</v>
      </c>
      <c r="O5935">
        <f>INDEX(RoutesPivot[Distance],MATCH($C5935,RoutesPivot[[RouteID]:[RouteID]],0))</f>
        <v>619</v>
      </c>
      <c r="P5935">
        <f>INDEX(RoutesPivot[ListPrice],MATCH($C5935,RoutesPivot[[RouteID]:[RouteID]],0))</f>
        <v>250</v>
      </c>
      <c r="Q5935" t="str">
        <f>INDEX(AirportPivot[AirportName],MATCH($N5935,AirportPivot[[AirportID]:[AirportID]],0))</f>
        <v>John F Kennedy International</v>
      </c>
      <c r="R5935">
        <f>INDEX(AirportPivot[Gates (number of available)],MATCH($N5935,AirportPivot[[AirportID]:[AirportID]],0))</f>
        <v>120</v>
      </c>
    </row>
    <row r="5936" spans="1:18" x14ac:dyDescent="0.25">
      <c r="A5936" s="3" t="s">
        <v>5968</v>
      </c>
      <c r="B5936" s="12">
        <v>41687</v>
      </c>
      <c r="C5936" s="4" t="s">
        <v>50</v>
      </c>
      <c r="D5936" s="4">
        <v>1.5</v>
      </c>
      <c r="E5936" s="4">
        <v>37</v>
      </c>
      <c r="F5936" s="5">
        <v>0.29166666666666669</v>
      </c>
      <c r="G5936" s="6">
        <v>275</v>
      </c>
      <c r="H5936" s="7">
        <v>45375</v>
      </c>
      <c r="I5936" s="7">
        <f>FlightsPivot[[#This Row],[Total Fare]]*10%</f>
        <v>4537.5</v>
      </c>
      <c r="J5936" s="7">
        <f>FlightsPivot[[#This Row],[Total Fare]]+FlightsPivot[[#This Row],[10% tax ]]</f>
        <v>49912.5</v>
      </c>
      <c r="K5936" s="4">
        <v>2</v>
      </c>
      <c r="L5936" s="4">
        <v>2014</v>
      </c>
      <c r="M5936" t="str">
        <f>INDEX(RoutesPivot[DepAirport],MATCH($C5936,RoutesPivot[[RouteID]:[RouteID]],0))</f>
        <v>ORD</v>
      </c>
      <c r="N5936" t="str">
        <f>INDEX(RoutesPivot[AirportID],MATCH($C5936,RoutesPivot[[RouteID]:[RouteID]],0))</f>
        <v>LGA</v>
      </c>
      <c r="O5936">
        <f>INDEX(RoutesPivot[Distance],MATCH($C5936,RoutesPivot[[RouteID]:[RouteID]],0))</f>
        <v>610</v>
      </c>
      <c r="P5936">
        <f>INDEX(RoutesPivot[ListPrice],MATCH($C5936,RoutesPivot[[RouteID]:[RouteID]],0))</f>
        <v>275</v>
      </c>
      <c r="Q5936" t="str">
        <f>INDEX(AirportPivot[AirportName],MATCH($N5936,AirportPivot[[AirportID]:[AirportID]],0))</f>
        <v>Laguardia</v>
      </c>
      <c r="R5936">
        <f>INDEX(AirportPivot[Gates (number of available)],MATCH($N5936,AirportPivot[[AirportID]:[AirportID]],0))</f>
        <v>66</v>
      </c>
    </row>
    <row r="5937" spans="1:18" x14ac:dyDescent="0.25">
      <c r="A5937" s="3" t="s">
        <v>5969</v>
      </c>
      <c r="B5937" s="12">
        <v>42092</v>
      </c>
      <c r="C5937" s="4" t="s">
        <v>37</v>
      </c>
      <c r="D5937" s="4">
        <v>1.1000000000000001</v>
      </c>
      <c r="E5937" s="4">
        <v>164</v>
      </c>
      <c r="F5937" s="5">
        <v>0.79166666666666663</v>
      </c>
      <c r="G5937" s="6">
        <v>350</v>
      </c>
      <c r="H5937" s="7">
        <v>57750</v>
      </c>
      <c r="I5937" s="7">
        <f>FlightsPivot[[#This Row],[Total Fare]]*10%</f>
        <v>5775</v>
      </c>
      <c r="J5937" s="7">
        <f>FlightsPivot[[#This Row],[Total Fare]]+FlightsPivot[[#This Row],[10% tax ]]</f>
        <v>63525</v>
      </c>
      <c r="K5937" s="4">
        <v>3</v>
      </c>
      <c r="L5937" s="4">
        <v>2015</v>
      </c>
      <c r="M5937" t="str">
        <f>INDEX(RoutesPivot[DepAirport],MATCH($C5937,RoutesPivot[[RouteID]:[RouteID]],0))</f>
        <v>ORD</v>
      </c>
      <c r="N5937" t="str">
        <f>INDEX(RoutesPivot[AirportID],MATCH($C5937,RoutesPivot[[RouteID]:[RouteID]],0))</f>
        <v>SEA</v>
      </c>
      <c r="O5937">
        <f>INDEX(RoutesPivot[Distance],MATCH($C5937,RoutesPivot[[RouteID]:[RouteID]],0))</f>
        <v>1500</v>
      </c>
      <c r="P5937">
        <f>INDEX(RoutesPivot[ListPrice],MATCH($C5937,RoutesPivot[[RouteID]:[RouteID]],0))</f>
        <v>350</v>
      </c>
      <c r="Q5937" t="str">
        <f>INDEX(AirportPivot[AirportName],MATCH($N5937,AirportPivot[[AirportID]:[AirportID]],0))</f>
        <v>Seattle-Tacoma International</v>
      </c>
      <c r="R5937">
        <f>INDEX(AirportPivot[Gates (number of available)],MATCH($N5937,AirportPivot[[AirportID]:[AirportID]],0))</f>
        <v>58</v>
      </c>
    </row>
    <row r="5938" spans="1:18" x14ac:dyDescent="0.25">
      <c r="A5938" s="3" t="s">
        <v>5970</v>
      </c>
      <c r="B5938" s="12">
        <v>42060</v>
      </c>
      <c r="C5938" s="4" t="s">
        <v>83</v>
      </c>
      <c r="D5938" s="4">
        <v>1.4</v>
      </c>
      <c r="E5938" s="4">
        <v>65</v>
      </c>
      <c r="F5938" s="5">
        <v>0.29166666666666669</v>
      </c>
      <c r="G5938" s="6">
        <v>240</v>
      </c>
      <c r="H5938" s="7">
        <v>43440</v>
      </c>
      <c r="I5938" s="7">
        <f>FlightsPivot[[#This Row],[Total Fare]]*10%</f>
        <v>4344</v>
      </c>
      <c r="J5938" s="7">
        <f>FlightsPivot[[#This Row],[Total Fare]]+FlightsPivot[[#This Row],[10% tax ]]</f>
        <v>47784</v>
      </c>
      <c r="K5938" s="4">
        <v>2</v>
      </c>
      <c r="L5938" s="4">
        <v>2015</v>
      </c>
      <c r="M5938" t="str">
        <f>INDEX(RoutesPivot[DepAirport],MATCH($C5938,RoutesPivot[[RouteID]:[RouteID]],0))</f>
        <v>ORD</v>
      </c>
      <c r="N5938" t="str">
        <f>INDEX(RoutesPivot[AirportID],MATCH($C5938,RoutesPivot[[RouteID]:[RouteID]],0))</f>
        <v>BWI</v>
      </c>
      <c r="O5938">
        <f>INDEX(RoutesPivot[Distance],MATCH($C5938,RoutesPivot[[RouteID]:[RouteID]],0))</f>
        <v>520</v>
      </c>
      <c r="P5938">
        <f>INDEX(RoutesPivot[ListPrice],MATCH($C5938,RoutesPivot[[RouteID]:[RouteID]],0))</f>
        <v>240</v>
      </c>
      <c r="Q5938" t="str">
        <f>INDEX(AirportPivot[AirportName],MATCH($N5938,AirportPivot[[AirportID]:[AirportID]],0))</f>
        <v>Baltimore/Washington International Thurgood Marshall</v>
      </c>
      <c r="R5938">
        <f>INDEX(AirportPivot[Gates (number of available)],MATCH($N5938,AirportPivot[[AirportID]:[AirportID]],0))</f>
        <v>58</v>
      </c>
    </row>
    <row r="5939" spans="1:18" x14ac:dyDescent="0.25">
      <c r="A5939" s="3" t="s">
        <v>5971</v>
      </c>
      <c r="B5939" s="12">
        <v>41989</v>
      </c>
      <c r="C5939" s="4" t="s">
        <v>27</v>
      </c>
      <c r="D5939" s="4">
        <v>10.9</v>
      </c>
      <c r="E5939" s="4">
        <v>170</v>
      </c>
      <c r="F5939" s="5">
        <v>0.89583333333333337</v>
      </c>
      <c r="G5939" s="6">
        <v>200</v>
      </c>
      <c r="H5939" s="7">
        <v>33000</v>
      </c>
      <c r="I5939" s="7">
        <f>FlightsPivot[[#This Row],[Total Fare]]*10%</f>
        <v>3300</v>
      </c>
      <c r="J5939" s="7">
        <f>FlightsPivot[[#This Row],[Total Fare]]+FlightsPivot[[#This Row],[10% tax ]]</f>
        <v>36300</v>
      </c>
      <c r="K5939" s="4">
        <v>12</v>
      </c>
      <c r="L5939" s="4">
        <v>2014</v>
      </c>
      <c r="M5939" t="str">
        <f>INDEX(RoutesPivot[DepAirport],MATCH($C5939,RoutesPivot[[RouteID]:[RouteID]],0))</f>
        <v>ORD</v>
      </c>
      <c r="N5939" t="str">
        <f>INDEX(RoutesPivot[AirportID],MATCH($C5939,RoutesPivot[[RouteID]:[RouteID]],0))</f>
        <v>ATL</v>
      </c>
      <c r="O5939">
        <f>INDEX(RoutesPivot[Distance],MATCH($C5939,RoutesPivot[[RouteID]:[RouteID]],0))</f>
        <v>510</v>
      </c>
      <c r="P5939">
        <f>INDEX(RoutesPivot[ListPrice],MATCH($C5939,RoutesPivot[[RouteID]:[RouteID]],0))</f>
        <v>200</v>
      </c>
      <c r="Q5939" t="str">
        <f>INDEX(AirportPivot[AirportName],MATCH($N5939,AirportPivot[[AirportID]:[AirportID]],0))</f>
        <v>Hartsfield-Jackson Atlanta International</v>
      </c>
      <c r="R5939">
        <f>INDEX(AirportPivot[Gates (number of available)],MATCH($N5939,AirportPivot[[AirportID]:[AirportID]],0))</f>
        <v>100</v>
      </c>
    </row>
    <row r="5940" spans="1:18" x14ac:dyDescent="0.25">
      <c r="A5940" s="3" t="s">
        <v>5972</v>
      </c>
      <c r="B5940" s="12">
        <v>41978</v>
      </c>
      <c r="C5940" s="4" t="s">
        <v>15</v>
      </c>
      <c r="D5940" s="4">
        <v>1.7</v>
      </c>
      <c r="E5940" s="4">
        <v>72</v>
      </c>
      <c r="F5940" s="5">
        <v>0.83333333333333337</v>
      </c>
      <c r="G5940" s="6">
        <v>225</v>
      </c>
      <c r="H5940" s="7">
        <v>40725</v>
      </c>
      <c r="I5940" s="7">
        <f>FlightsPivot[[#This Row],[Total Fare]]*10%</f>
        <v>4072.5</v>
      </c>
      <c r="J5940" s="7">
        <f>FlightsPivot[[#This Row],[Total Fare]]+FlightsPivot[[#This Row],[10% tax ]]</f>
        <v>44797.5</v>
      </c>
      <c r="K5940" s="4">
        <v>12</v>
      </c>
      <c r="L5940" s="4">
        <v>2014</v>
      </c>
      <c r="M5940" t="str">
        <f>INDEX(RoutesPivot[DepAirport],MATCH($C5940,RoutesPivot[[RouteID]:[RouteID]],0))</f>
        <v>ORD</v>
      </c>
      <c r="N5940" t="str">
        <f>INDEX(RoutesPivot[AirportID],MATCH($C5940,RoutesPivot[[RouteID]:[RouteID]],0))</f>
        <v>EWR</v>
      </c>
      <c r="O5940">
        <f>INDEX(RoutesPivot[Distance],MATCH($C5940,RoutesPivot[[RouteID]:[RouteID]],0))</f>
        <v>600</v>
      </c>
      <c r="P5940">
        <f>INDEX(RoutesPivot[ListPrice],MATCH($C5940,RoutesPivot[[RouteID]:[RouteID]],0))</f>
        <v>225</v>
      </c>
      <c r="Q5940" t="str">
        <f>INDEX(AirportPivot[AirportName],MATCH($N5940,AirportPivot[[AirportID]:[AirportID]],0))</f>
        <v>Newark Liberty International</v>
      </c>
      <c r="R5940">
        <f>INDEX(AirportPivot[Gates (number of available)],MATCH($N5940,AirportPivot[[AirportID]:[AirportID]],0))</f>
        <v>82</v>
      </c>
    </row>
    <row r="5941" spans="1:18" x14ac:dyDescent="0.25">
      <c r="A5941" s="3" t="s">
        <v>5973</v>
      </c>
      <c r="B5941" s="12">
        <v>42225</v>
      </c>
      <c r="C5941" s="4" t="s">
        <v>30</v>
      </c>
      <c r="D5941" s="4">
        <v>2</v>
      </c>
      <c r="E5941" s="4">
        <v>48</v>
      </c>
      <c r="F5941" s="5">
        <v>0.29166666666666669</v>
      </c>
      <c r="G5941" s="6">
        <v>275</v>
      </c>
      <c r="H5941" s="7">
        <v>45375</v>
      </c>
      <c r="I5941" s="7">
        <f>FlightsPivot[[#This Row],[Total Fare]]*10%</f>
        <v>4537.5</v>
      </c>
      <c r="J5941" s="7">
        <f>FlightsPivot[[#This Row],[Total Fare]]+FlightsPivot[[#This Row],[10% tax ]]</f>
        <v>49912.5</v>
      </c>
      <c r="K5941" s="4">
        <v>8</v>
      </c>
      <c r="L5941" s="4">
        <v>2015</v>
      </c>
      <c r="M5941" t="str">
        <f>INDEX(RoutesPivot[DepAirport],MATCH($C5941,RoutesPivot[[RouteID]:[RouteID]],0))</f>
        <v>ORD</v>
      </c>
      <c r="N5941" t="str">
        <f>INDEX(RoutesPivot[AirportID],MATCH($C5941,RoutesPivot[[RouteID]:[RouteID]],0))</f>
        <v>MCO</v>
      </c>
      <c r="O5941">
        <f>INDEX(RoutesPivot[Distance],MATCH($C5941,RoutesPivot[[RouteID]:[RouteID]],0))</f>
        <v>850</v>
      </c>
      <c r="P5941">
        <f>INDEX(RoutesPivot[ListPrice],MATCH($C5941,RoutesPivot[[RouteID]:[RouteID]],0))</f>
        <v>250</v>
      </c>
      <c r="Q5941" t="str">
        <f>INDEX(AirportPivot[AirportName],MATCH($N5941,AirportPivot[[AirportID]:[AirportID]],0))</f>
        <v>Orlando International</v>
      </c>
      <c r="R5941">
        <f>INDEX(AirportPivot[Gates (number of available)],MATCH($N5941,AirportPivot[[AirportID]:[AirportID]],0))</f>
        <v>67</v>
      </c>
    </row>
    <row r="5942" spans="1:18" x14ac:dyDescent="0.25">
      <c r="A5942" s="3" t="s">
        <v>5974</v>
      </c>
      <c r="B5942" s="12">
        <v>42162</v>
      </c>
      <c r="C5942" s="4" t="s">
        <v>11</v>
      </c>
      <c r="D5942" s="4">
        <v>0.4</v>
      </c>
      <c r="E5942" s="4">
        <v>162</v>
      </c>
      <c r="F5942" s="5">
        <v>0.70833333333333337</v>
      </c>
      <c r="G5942" s="6">
        <v>330</v>
      </c>
      <c r="H5942" s="7">
        <v>54450</v>
      </c>
      <c r="I5942" s="7">
        <f>FlightsPivot[[#This Row],[Total Fare]]*10%</f>
        <v>5445</v>
      </c>
      <c r="J5942" s="7">
        <f>FlightsPivot[[#This Row],[Total Fare]]+FlightsPivot[[#This Row],[10% tax ]]</f>
        <v>59895</v>
      </c>
      <c r="K5942" s="4">
        <v>6</v>
      </c>
      <c r="L5942" s="4">
        <v>2015</v>
      </c>
      <c r="M5942" t="str">
        <f>INDEX(RoutesPivot[DepAirport],MATCH($C5942,RoutesPivot[[RouteID]:[RouteID]],0))</f>
        <v>ORD</v>
      </c>
      <c r="N5942" t="str">
        <f>INDEX(RoutesPivot[AirportID],MATCH($C5942,RoutesPivot[[RouteID]:[RouteID]],0))</f>
        <v>BOS</v>
      </c>
      <c r="O5942">
        <f>INDEX(RoutesPivot[Distance],MATCH($C5942,RoutesPivot[[RouteID]:[RouteID]],0))</f>
        <v>730</v>
      </c>
      <c r="P5942">
        <f>INDEX(RoutesPivot[ListPrice],MATCH($C5942,RoutesPivot[[RouteID]:[RouteID]],0))</f>
        <v>300</v>
      </c>
      <c r="Q5942" t="str">
        <f>INDEX(AirportPivot[AirportName],MATCH($N5942,AirportPivot[[AirportID]:[AirportID]],0))</f>
        <v>General Edward Lawrence Logan International</v>
      </c>
      <c r="R5942">
        <f>INDEX(AirportPivot[Gates (number of available)],MATCH($N5942,AirportPivot[[AirportID]:[AirportID]],0))</f>
        <v>63</v>
      </c>
    </row>
    <row r="5943" spans="1:18" x14ac:dyDescent="0.25">
      <c r="A5943" s="3" t="s">
        <v>5975</v>
      </c>
      <c r="B5943" s="12">
        <v>41961</v>
      </c>
      <c r="C5943" s="4" t="s">
        <v>37</v>
      </c>
      <c r="D5943" s="4">
        <v>2.2999999999999998</v>
      </c>
      <c r="E5943" s="4">
        <v>78</v>
      </c>
      <c r="F5943" s="5">
        <v>0.52083333333333337</v>
      </c>
      <c r="G5943" s="6">
        <v>350</v>
      </c>
      <c r="H5943" s="7">
        <v>63350</v>
      </c>
      <c r="I5943" s="7">
        <f>FlightsPivot[[#This Row],[Total Fare]]*10%</f>
        <v>6335</v>
      </c>
      <c r="J5943" s="7">
        <f>FlightsPivot[[#This Row],[Total Fare]]+FlightsPivot[[#This Row],[10% tax ]]</f>
        <v>69685</v>
      </c>
      <c r="K5943" s="4">
        <v>11</v>
      </c>
      <c r="L5943" s="4">
        <v>2014</v>
      </c>
      <c r="M5943" t="str">
        <f>INDEX(RoutesPivot[DepAirport],MATCH($C5943,RoutesPivot[[RouteID]:[RouteID]],0))</f>
        <v>ORD</v>
      </c>
      <c r="N5943" t="str">
        <f>INDEX(RoutesPivot[AirportID],MATCH($C5943,RoutesPivot[[RouteID]:[RouteID]],0))</f>
        <v>SEA</v>
      </c>
      <c r="O5943">
        <f>INDEX(RoutesPivot[Distance],MATCH($C5943,RoutesPivot[[RouteID]:[RouteID]],0))</f>
        <v>1500</v>
      </c>
      <c r="P5943">
        <f>INDEX(RoutesPivot[ListPrice],MATCH($C5943,RoutesPivot[[RouteID]:[RouteID]],0))</f>
        <v>350</v>
      </c>
      <c r="Q5943" t="str">
        <f>INDEX(AirportPivot[AirportName],MATCH($N5943,AirportPivot[[AirportID]:[AirportID]],0))</f>
        <v>Seattle-Tacoma International</v>
      </c>
      <c r="R5943">
        <f>INDEX(AirportPivot[Gates (number of available)],MATCH($N5943,AirportPivot[[AirportID]:[AirportID]],0))</f>
        <v>58</v>
      </c>
    </row>
    <row r="5944" spans="1:18" x14ac:dyDescent="0.25">
      <c r="A5944" s="3" t="s">
        <v>5976</v>
      </c>
      <c r="B5944" s="12">
        <v>42088</v>
      </c>
      <c r="C5944" s="4" t="s">
        <v>19</v>
      </c>
      <c r="D5944" s="4">
        <v>1.8</v>
      </c>
      <c r="E5944" s="4">
        <v>91</v>
      </c>
      <c r="F5944" s="5">
        <v>0.29166666666666669</v>
      </c>
      <c r="G5944" s="6">
        <v>200</v>
      </c>
      <c r="H5944" s="7">
        <v>37000</v>
      </c>
      <c r="I5944" s="7">
        <f>FlightsPivot[[#This Row],[Total Fare]]*10%</f>
        <v>3700</v>
      </c>
      <c r="J5944" s="7">
        <f>FlightsPivot[[#This Row],[Total Fare]]+FlightsPivot[[#This Row],[10% tax ]]</f>
        <v>40700</v>
      </c>
      <c r="K5944" s="4">
        <v>3</v>
      </c>
      <c r="L5944" s="4">
        <v>2015</v>
      </c>
      <c r="M5944" t="str">
        <f>INDEX(RoutesPivot[DepAirport],MATCH($C5944,RoutesPivot[[RouteID]:[RouteID]],0))</f>
        <v>ORD</v>
      </c>
      <c r="N5944" t="str">
        <f>INDEX(RoutesPivot[AirportID],MATCH($C5944,RoutesPivot[[RouteID]:[RouteID]],0))</f>
        <v>IAH</v>
      </c>
      <c r="O5944">
        <f>INDEX(RoutesPivot[Distance],MATCH($C5944,RoutesPivot[[RouteID]:[RouteID]],0))</f>
        <v>800</v>
      </c>
      <c r="P5944">
        <f>INDEX(RoutesPivot[ListPrice],MATCH($C5944,RoutesPivot[[RouteID]:[RouteID]],0))</f>
        <v>200</v>
      </c>
      <c r="Q5944" t="str">
        <f>INDEX(AirportPivot[AirportName],MATCH($N5944,AirportPivot[[AirportID]:[AirportID]],0))</f>
        <v>George Bush Intercontinental/Houston</v>
      </c>
      <c r="R5944">
        <f>INDEX(AirportPivot[Gates (number of available)],MATCH($N5944,AirportPivot[[AirportID]:[AirportID]],0))</f>
        <v>80</v>
      </c>
    </row>
    <row r="5945" spans="1:18" x14ac:dyDescent="0.25">
      <c r="A5945" s="3" t="s">
        <v>5977</v>
      </c>
      <c r="B5945" s="12">
        <v>41703</v>
      </c>
      <c r="C5945" s="4" t="s">
        <v>80</v>
      </c>
      <c r="D5945" s="4">
        <v>1.6</v>
      </c>
      <c r="E5945" s="4">
        <v>197</v>
      </c>
      <c r="F5945" s="5">
        <v>0.41666666666666669</v>
      </c>
      <c r="G5945" s="6">
        <v>300</v>
      </c>
      <c r="H5945" s="7">
        <v>49500</v>
      </c>
      <c r="I5945" s="7">
        <f>FlightsPivot[[#This Row],[Total Fare]]*10%</f>
        <v>4950</v>
      </c>
      <c r="J5945" s="7">
        <f>FlightsPivot[[#This Row],[Total Fare]]+FlightsPivot[[#This Row],[10% tax ]]</f>
        <v>54450</v>
      </c>
      <c r="K5945" s="4">
        <v>3</v>
      </c>
      <c r="L5945" s="4">
        <v>2014</v>
      </c>
      <c r="M5945" t="str">
        <f>INDEX(RoutesPivot[DepAirport],MATCH($C5945,RoutesPivot[[RouteID]:[RouteID]],0))</f>
        <v>ORD</v>
      </c>
      <c r="N5945" t="str">
        <f>INDEX(RoutesPivot[AirportID],MATCH($C5945,RoutesPivot[[RouteID]:[RouteID]],0))</f>
        <v>MIA</v>
      </c>
      <c r="O5945">
        <f>INDEX(RoutesPivot[Distance],MATCH($C5945,RoutesPivot[[RouteID]:[RouteID]],0))</f>
        <v>1000</v>
      </c>
      <c r="P5945">
        <f>INDEX(RoutesPivot[ListPrice],MATCH($C5945,RoutesPivot[[RouteID]:[RouteID]],0))</f>
        <v>300</v>
      </c>
      <c r="Q5945" t="str">
        <f>INDEX(AirportPivot[AirportName],MATCH($N5945,AirportPivot[[AirportID]:[AirportID]],0))</f>
        <v>Miami International</v>
      </c>
      <c r="R5945">
        <f>INDEX(AirportPivot[Gates (number of available)],MATCH($N5945,AirportPivot[[AirportID]:[AirportID]],0))</f>
        <v>80</v>
      </c>
    </row>
    <row r="5946" spans="1:18" x14ac:dyDescent="0.25">
      <c r="A5946" s="3" t="s">
        <v>5978</v>
      </c>
      <c r="B5946" s="12">
        <v>42333</v>
      </c>
      <c r="C5946" s="4" t="s">
        <v>37</v>
      </c>
      <c r="D5946" s="4">
        <v>6.5</v>
      </c>
      <c r="E5946" s="4">
        <v>191</v>
      </c>
      <c r="F5946" s="5">
        <v>0.33333333333333331</v>
      </c>
      <c r="G5946" s="6">
        <v>525</v>
      </c>
      <c r="H5946" s="7">
        <v>86625</v>
      </c>
      <c r="I5946" s="7">
        <f>FlightsPivot[[#This Row],[Total Fare]]*10%</f>
        <v>8662.5</v>
      </c>
      <c r="J5946" s="7">
        <f>FlightsPivot[[#This Row],[Total Fare]]+FlightsPivot[[#This Row],[10% tax ]]</f>
        <v>95287.5</v>
      </c>
      <c r="K5946" s="4">
        <v>11</v>
      </c>
      <c r="L5946" s="4">
        <v>2015</v>
      </c>
      <c r="M5946" t="str">
        <f>INDEX(RoutesPivot[DepAirport],MATCH($C5946,RoutesPivot[[RouteID]:[RouteID]],0))</f>
        <v>ORD</v>
      </c>
      <c r="N5946" t="str">
        <f>INDEX(RoutesPivot[AirportID],MATCH($C5946,RoutesPivot[[RouteID]:[RouteID]],0))</f>
        <v>SEA</v>
      </c>
      <c r="O5946">
        <f>INDEX(RoutesPivot[Distance],MATCH($C5946,RoutesPivot[[RouteID]:[RouteID]],0))</f>
        <v>1500</v>
      </c>
      <c r="P5946">
        <f>INDEX(RoutesPivot[ListPrice],MATCH($C5946,RoutesPivot[[RouteID]:[RouteID]],0))</f>
        <v>350</v>
      </c>
      <c r="Q5946" t="str">
        <f>INDEX(AirportPivot[AirportName],MATCH($N5946,AirportPivot[[AirportID]:[AirportID]],0))</f>
        <v>Seattle-Tacoma International</v>
      </c>
      <c r="R5946">
        <f>INDEX(AirportPivot[Gates (number of available)],MATCH($N5946,AirportPivot[[AirportID]:[AirportID]],0))</f>
        <v>58</v>
      </c>
    </row>
    <row r="5947" spans="1:18" x14ac:dyDescent="0.25">
      <c r="A5947" s="3" t="s">
        <v>5979</v>
      </c>
      <c r="B5947" s="12">
        <v>41724</v>
      </c>
      <c r="C5947" s="4" t="s">
        <v>11</v>
      </c>
      <c r="D5947" s="4">
        <v>1.3</v>
      </c>
      <c r="E5947" s="4">
        <v>192</v>
      </c>
      <c r="F5947" s="5">
        <v>0.33333333333333331</v>
      </c>
      <c r="G5947" s="6">
        <v>300</v>
      </c>
      <c r="H5947" s="7">
        <v>49500</v>
      </c>
      <c r="I5947" s="7">
        <f>FlightsPivot[[#This Row],[Total Fare]]*10%</f>
        <v>4950</v>
      </c>
      <c r="J5947" s="7">
        <f>FlightsPivot[[#This Row],[Total Fare]]+FlightsPivot[[#This Row],[10% tax ]]</f>
        <v>54450</v>
      </c>
      <c r="K5947" s="4">
        <v>3</v>
      </c>
      <c r="L5947" s="4">
        <v>2014</v>
      </c>
      <c r="M5947" t="str">
        <f>INDEX(RoutesPivot[DepAirport],MATCH($C5947,RoutesPivot[[RouteID]:[RouteID]],0))</f>
        <v>ORD</v>
      </c>
      <c r="N5947" t="str">
        <f>INDEX(RoutesPivot[AirportID],MATCH($C5947,RoutesPivot[[RouteID]:[RouteID]],0))</f>
        <v>BOS</v>
      </c>
      <c r="O5947">
        <f>INDEX(RoutesPivot[Distance],MATCH($C5947,RoutesPivot[[RouteID]:[RouteID]],0))</f>
        <v>730</v>
      </c>
      <c r="P5947">
        <f>INDEX(RoutesPivot[ListPrice],MATCH($C5947,RoutesPivot[[RouteID]:[RouteID]],0))</f>
        <v>300</v>
      </c>
      <c r="Q5947" t="str">
        <f>INDEX(AirportPivot[AirportName],MATCH($N5947,AirportPivot[[AirportID]:[AirportID]],0))</f>
        <v>General Edward Lawrence Logan International</v>
      </c>
      <c r="R5947">
        <f>INDEX(AirportPivot[Gates (number of available)],MATCH($N5947,AirportPivot[[AirportID]:[AirportID]],0))</f>
        <v>63</v>
      </c>
    </row>
    <row r="5948" spans="1:18" x14ac:dyDescent="0.25">
      <c r="A5948" s="3" t="s">
        <v>5980</v>
      </c>
      <c r="B5948" s="12">
        <v>42244</v>
      </c>
      <c r="C5948" s="4" t="s">
        <v>25</v>
      </c>
      <c r="D5948" s="4">
        <v>1.2</v>
      </c>
      <c r="E5948" s="4">
        <v>202</v>
      </c>
      <c r="F5948" s="5">
        <v>0.54166666666666663</v>
      </c>
      <c r="G5948" s="6">
        <v>220</v>
      </c>
      <c r="H5948" s="7">
        <v>36300</v>
      </c>
      <c r="I5948" s="7">
        <f>FlightsPivot[[#This Row],[Total Fare]]*10%</f>
        <v>3630</v>
      </c>
      <c r="J5948" s="7">
        <f>FlightsPivot[[#This Row],[Total Fare]]+FlightsPivot[[#This Row],[10% tax ]]</f>
        <v>39930</v>
      </c>
      <c r="K5948" s="4">
        <v>8</v>
      </c>
      <c r="L5948" s="4">
        <v>2015</v>
      </c>
      <c r="M5948" t="str">
        <f>INDEX(RoutesPivot[DepAirport],MATCH($C5948,RoutesPivot[[RouteID]:[RouteID]],0))</f>
        <v>ORD</v>
      </c>
      <c r="N5948" t="str">
        <f>INDEX(RoutesPivot[AirportID],MATCH($C5948,RoutesPivot[[RouteID]:[RouteID]],0))</f>
        <v>DFW</v>
      </c>
      <c r="O5948">
        <f>INDEX(RoutesPivot[Distance],MATCH($C5948,RoutesPivot[[RouteID]:[RouteID]],0))</f>
        <v>700</v>
      </c>
      <c r="P5948">
        <f>INDEX(RoutesPivot[ListPrice],MATCH($C5948,RoutesPivot[[RouteID]:[RouteID]],0))</f>
        <v>200</v>
      </c>
      <c r="Q5948" t="str">
        <f>INDEX(AirportPivot[AirportName],MATCH($N5948,AirportPivot[[AirportID]:[AirportID]],0))</f>
        <v>Dallas/Fort Worth International</v>
      </c>
      <c r="R5948">
        <f>INDEX(AirportPivot[Gates (number of available)],MATCH($N5948,AirportPivot[[AirportID]:[AirportID]],0))</f>
        <v>130</v>
      </c>
    </row>
    <row r="5949" spans="1:18" x14ac:dyDescent="0.25">
      <c r="A5949" s="3" t="s">
        <v>5981</v>
      </c>
      <c r="B5949" s="12">
        <v>42228</v>
      </c>
      <c r="C5949" s="4" t="s">
        <v>50</v>
      </c>
      <c r="D5949" s="4">
        <v>3</v>
      </c>
      <c r="E5949" s="4">
        <v>104</v>
      </c>
      <c r="F5949" s="5">
        <v>0.33333333333333331</v>
      </c>
      <c r="G5949" s="6">
        <v>302.5</v>
      </c>
      <c r="H5949" s="7">
        <v>55962.5</v>
      </c>
      <c r="I5949" s="7">
        <f>FlightsPivot[[#This Row],[Total Fare]]*10%</f>
        <v>5596.25</v>
      </c>
      <c r="J5949" s="7">
        <f>FlightsPivot[[#This Row],[Total Fare]]+FlightsPivot[[#This Row],[10% tax ]]</f>
        <v>61558.75</v>
      </c>
      <c r="K5949" s="4">
        <v>8</v>
      </c>
      <c r="L5949" s="4">
        <v>2015</v>
      </c>
      <c r="M5949" t="str">
        <f>INDEX(RoutesPivot[DepAirport],MATCH($C5949,RoutesPivot[[RouteID]:[RouteID]],0))</f>
        <v>ORD</v>
      </c>
      <c r="N5949" t="str">
        <f>INDEX(RoutesPivot[AirportID],MATCH($C5949,RoutesPivot[[RouteID]:[RouteID]],0))</f>
        <v>LGA</v>
      </c>
      <c r="O5949">
        <f>INDEX(RoutesPivot[Distance],MATCH($C5949,RoutesPivot[[RouteID]:[RouteID]],0))</f>
        <v>610</v>
      </c>
      <c r="P5949">
        <f>INDEX(RoutesPivot[ListPrice],MATCH($C5949,RoutesPivot[[RouteID]:[RouteID]],0))</f>
        <v>275</v>
      </c>
      <c r="Q5949" t="str">
        <f>INDEX(AirportPivot[AirportName],MATCH($N5949,AirportPivot[[AirportID]:[AirportID]],0))</f>
        <v>Laguardia</v>
      </c>
      <c r="R5949">
        <f>INDEX(AirportPivot[Gates (number of available)],MATCH($N5949,AirportPivot[[AirportID]:[AirportID]],0))</f>
        <v>66</v>
      </c>
    </row>
    <row r="5950" spans="1:18" x14ac:dyDescent="0.25">
      <c r="A5950" s="3" t="s">
        <v>5982</v>
      </c>
      <c r="B5950" s="12">
        <v>41795</v>
      </c>
      <c r="C5950" s="4" t="s">
        <v>17</v>
      </c>
      <c r="D5950" s="4">
        <v>3.6</v>
      </c>
      <c r="E5950" s="4">
        <v>110</v>
      </c>
      <c r="F5950" s="5">
        <v>0.83333333333333337</v>
      </c>
      <c r="G5950" s="6">
        <v>385</v>
      </c>
      <c r="H5950" s="7">
        <v>71225</v>
      </c>
      <c r="I5950" s="7">
        <f>FlightsPivot[[#This Row],[Total Fare]]*10%</f>
        <v>7122.5</v>
      </c>
      <c r="J5950" s="7">
        <f>FlightsPivot[[#This Row],[Total Fare]]+FlightsPivot[[#This Row],[10% tax ]]</f>
        <v>78347.5</v>
      </c>
      <c r="K5950" s="4">
        <v>6</v>
      </c>
      <c r="L5950" s="4">
        <v>2014</v>
      </c>
      <c r="M5950" t="str">
        <f>INDEX(RoutesPivot[DepAirport],MATCH($C5950,RoutesPivot[[RouteID]:[RouteID]],0))</f>
        <v>ORD</v>
      </c>
      <c r="N5950" t="str">
        <f>INDEX(RoutesPivot[AirportID],MATCH($C5950,RoutesPivot[[RouteID]:[RouteID]],0))</f>
        <v>LAX</v>
      </c>
      <c r="O5950">
        <f>INDEX(RoutesPivot[Distance],MATCH($C5950,RoutesPivot[[RouteID]:[RouteID]],0))</f>
        <v>1518</v>
      </c>
      <c r="P5950">
        <f>INDEX(RoutesPivot[ListPrice],MATCH($C5950,RoutesPivot[[RouteID]:[RouteID]],0))</f>
        <v>350</v>
      </c>
      <c r="Q5950" t="str">
        <f>INDEX(AirportPivot[AirportName],MATCH($N5950,AirportPivot[[AirportID]:[AirportID]],0))</f>
        <v>Los Angeles International</v>
      </c>
      <c r="R5950">
        <f>INDEX(AirportPivot[Gates (number of available)],MATCH($N5950,AirportPivot[[AirportID]:[AirportID]],0))</f>
        <v>86</v>
      </c>
    </row>
    <row r="5951" spans="1:18" x14ac:dyDescent="0.25">
      <c r="A5951" s="3" t="s">
        <v>5983</v>
      </c>
      <c r="B5951" s="12">
        <v>41896</v>
      </c>
      <c r="C5951" s="4" t="s">
        <v>13</v>
      </c>
      <c r="D5951" s="4">
        <v>0.3</v>
      </c>
      <c r="E5951" s="4">
        <v>185</v>
      </c>
      <c r="F5951" s="5">
        <v>0.75</v>
      </c>
      <c r="G5951" s="6">
        <v>250</v>
      </c>
      <c r="H5951" s="7">
        <v>41250</v>
      </c>
      <c r="I5951" s="7">
        <f>FlightsPivot[[#This Row],[Total Fare]]*10%</f>
        <v>4125</v>
      </c>
      <c r="J5951" s="7">
        <f>FlightsPivot[[#This Row],[Total Fare]]+FlightsPivot[[#This Row],[10% tax ]]</f>
        <v>45375</v>
      </c>
      <c r="K5951" s="4">
        <v>9</v>
      </c>
      <c r="L5951" s="4">
        <v>2014</v>
      </c>
      <c r="M5951" t="str">
        <f>INDEX(RoutesPivot[DepAirport],MATCH($C5951,RoutesPivot[[RouteID]:[RouteID]],0))</f>
        <v>ORD</v>
      </c>
      <c r="N5951" t="str">
        <f>INDEX(RoutesPivot[AirportID],MATCH($C5951,RoutesPivot[[RouteID]:[RouteID]],0))</f>
        <v>JFK</v>
      </c>
      <c r="O5951">
        <f>INDEX(RoutesPivot[Distance],MATCH($C5951,RoutesPivot[[RouteID]:[RouteID]],0))</f>
        <v>619</v>
      </c>
      <c r="P5951">
        <f>INDEX(RoutesPivot[ListPrice],MATCH($C5951,RoutesPivot[[RouteID]:[RouteID]],0))</f>
        <v>250</v>
      </c>
      <c r="Q5951" t="str">
        <f>INDEX(AirportPivot[AirportName],MATCH($N5951,AirportPivot[[AirportID]:[AirportID]],0))</f>
        <v>John F Kennedy International</v>
      </c>
      <c r="R5951">
        <f>INDEX(AirportPivot[Gates (number of available)],MATCH($N5951,AirportPivot[[AirportID]:[AirportID]],0))</f>
        <v>120</v>
      </c>
    </row>
    <row r="5952" spans="1:18" x14ac:dyDescent="0.25">
      <c r="A5952" s="3" t="s">
        <v>5984</v>
      </c>
      <c r="B5952" s="12">
        <v>42115</v>
      </c>
      <c r="C5952" s="4" t="s">
        <v>15</v>
      </c>
      <c r="D5952" s="4">
        <v>2.6</v>
      </c>
      <c r="E5952" s="4">
        <v>5</v>
      </c>
      <c r="F5952" s="5">
        <v>0.70833333333333337</v>
      </c>
      <c r="G5952" s="6">
        <v>225</v>
      </c>
      <c r="H5952" s="7">
        <v>41625</v>
      </c>
      <c r="I5952" s="7">
        <f>FlightsPivot[[#This Row],[Total Fare]]*10%</f>
        <v>4162.5</v>
      </c>
      <c r="J5952" s="7">
        <f>FlightsPivot[[#This Row],[Total Fare]]+FlightsPivot[[#This Row],[10% tax ]]</f>
        <v>45787.5</v>
      </c>
      <c r="K5952" s="4">
        <v>4</v>
      </c>
      <c r="L5952" s="4">
        <v>2015</v>
      </c>
      <c r="M5952" t="str">
        <f>INDEX(RoutesPivot[DepAirport],MATCH($C5952,RoutesPivot[[RouteID]:[RouteID]],0))</f>
        <v>ORD</v>
      </c>
      <c r="N5952" t="str">
        <f>INDEX(RoutesPivot[AirportID],MATCH($C5952,RoutesPivot[[RouteID]:[RouteID]],0))</f>
        <v>EWR</v>
      </c>
      <c r="O5952">
        <f>INDEX(RoutesPivot[Distance],MATCH($C5952,RoutesPivot[[RouteID]:[RouteID]],0))</f>
        <v>600</v>
      </c>
      <c r="P5952">
        <f>INDEX(RoutesPivot[ListPrice],MATCH($C5952,RoutesPivot[[RouteID]:[RouteID]],0))</f>
        <v>225</v>
      </c>
      <c r="Q5952" t="str">
        <f>INDEX(AirportPivot[AirportName],MATCH($N5952,AirportPivot[[AirportID]:[AirportID]],0))</f>
        <v>Newark Liberty International</v>
      </c>
      <c r="R5952">
        <f>INDEX(AirportPivot[Gates (number of available)],MATCH($N5952,AirportPivot[[AirportID]:[AirportID]],0))</f>
        <v>82</v>
      </c>
    </row>
    <row r="5953" spans="1:18" x14ac:dyDescent="0.25">
      <c r="A5953" s="3" t="s">
        <v>5985</v>
      </c>
      <c r="B5953" s="12">
        <v>42068</v>
      </c>
      <c r="C5953" s="4" t="s">
        <v>15</v>
      </c>
      <c r="D5953" s="4">
        <v>2.4</v>
      </c>
      <c r="E5953" s="4">
        <v>88</v>
      </c>
      <c r="F5953" s="5">
        <v>0.33333333333333331</v>
      </c>
      <c r="G5953" s="6">
        <v>225</v>
      </c>
      <c r="H5953" s="7">
        <v>40725</v>
      </c>
      <c r="I5953" s="7">
        <f>FlightsPivot[[#This Row],[Total Fare]]*10%</f>
        <v>4072.5</v>
      </c>
      <c r="J5953" s="7">
        <f>FlightsPivot[[#This Row],[Total Fare]]+FlightsPivot[[#This Row],[10% tax ]]</f>
        <v>44797.5</v>
      </c>
      <c r="K5953" s="4">
        <v>3</v>
      </c>
      <c r="L5953" s="4">
        <v>2015</v>
      </c>
      <c r="M5953" t="str">
        <f>INDEX(RoutesPivot[DepAirport],MATCH($C5953,RoutesPivot[[RouteID]:[RouteID]],0))</f>
        <v>ORD</v>
      </c>
      <c r="N5953" t="str">
        <f>INDEX(RoutesPivot[AirportID],MATCH($C5953,RoutesPivot[[RouteID]:[RouteID]],0))</f>
        <v>EWR</v>
      </c>
      <c r="O5953">
        <f>INDEX(RoutesPivot[Distance],MATCH($C5953,RoutesPivot[[RouteID]:[RouteID]],0))</f>
        <v>600</v>
      </c>
      <c r="P5953">
        <f>INDEX(RoutesPivot[ListPrice],MATCH($C5953,RoutesPivot[[RouteID]:[RouteID]],0))</f>
        <v>225</v>
      </c>
      <c r="Q5953" t="str">
        <f>INDEX(AirportPivot[AirportName],MATCH($N5953,AirportPivot[[AirportID]:[AirportID]],0))</f>
        <v>Newark Liberty International</v>
      </c>
      <c r="R5953">
        <f>INDEX(AirportPivot[Gates (number of available)],MATCH($N5953,AirportPivot[[AirportID]:[AirportID]],0))</f>
        <v>82</v>
      </c>
    </row>
    <row r="5954" spans="1:18" x14ac:dyDescent="0.25">
      <c r="A5954" s="3" t="s">
        <v>5986</v>
      </c>
      <c r="B5954" s="12">
        <v>41721</v>
      </c>
      <c r="C5954" s="4" t="s">
        <v>33</v>
      </c>
      <c r="D5954" s="4">
        <v>1.5</v>
      </c>
      <c r="E5954" s="4">
        <v>6</v>
      </c>
      <c r="F5954" s="5">
        <v>0.75</v>
      </c>
      <c r="G5954" s="6">
        <v>375</v>
      </c>
      <c r="H5954" s="7">
        <v>69375</v>
      </c>
      <c r="I5954" s="7">
        <f>FlightsPivot[[#This Row],[Total Fare]]*10%</f>
        <v>6937.5</v>
      </c>
      <c r="J5954" s="7">
        <f>FlightsPivot[[#This Row],[Total Fare]]+FlightsPivot[[#This Row],[10% tax ]]</f>
        <v>76312.5</v>
      </c>
      <c r="K5954" s="4">
        <v>3</v>
      </c>
      <c r="L5954" s="4">
        <v>2014</v>
      </c>
      <c r="M5954" t="str">
        <f>INDEX(RoutesPivot[DepAirport],MATCH($C5954,RoutesPivot[[RouteID]:[RouteID]],0))</f>
        <v>ORD</v>
      </c>
      <c r="N5954" t="str">
        <f>INDEX(RoutesPivot[AirportID],MATCH($C5954,RoutesPivot[[RouteID]:[RouteID]],0))</f>
        <v>SFO</v>
      </c>
      <c r="O5954">
        <f>INDEX(RoutesPivot[Distance],MATCH($C5954,RoutesPivot[[RouteID]:[RouteID]],0))</f>
        <v>1600</v>
      </c>
      <c r="P5954">
        <f>INDEX(RoutesPivot[ListPrice],MATCH($C5954,RoutesPivot[[RouteID]:[RouteID]],0))</f>
        <v>375</v>
      </c>
      <c r="Q5954" t="str">
        <f>INDEX(AirportPivot[AirportName],MATCH($N5954,AirportPivot[[AirportID]:[AirportID]],0))</f>
        <v>San Francisco International</v>
      </c>
      <c r="R5954">
        <f>INDEX(AirportPivot[Gates (number of available)],MATCH($N5954,AirportPivot[[AirportID]:[AirportID]],0))</f>
        <v>70</v>
      </c>
    </row>
    <row r="5955" spans="1:18" x14ac:dyDescent="0.25">
      <c r="A5955" s="3" t="s">
        <v>5987</v>
      </c>
      <c r="B5955" s="12">
        <v>41997</v>
      </c>
      <c r="C5955" s="4" t="s">
        <v>13</v>
      </c>
      <c r="D5955" s="4">
        <v>3.1</v>
      </c>
      <c r="E5955" s="4">
        <v>3</v>
      </c>
      <c r="F5955" s="5">
        <v>0.75</v>
      </c>
      <c r="G5955" s="6">
        <v>350</v>
      </c>
      <c r="H5955" s="7">
        <v>64750</v>
      </c>
      <c r="I5955" s="7">
        <f>FlightsPivot[[#This Row],[Total Fare]]*10%</f>
        <v>6475</v>
      </c>
      <c r="J5955" s="7">
        <f>FlightsPivot[[#This Row],[Total Fare]]+FlightsPivot[[#This Row],[10% tax ]]</f>
        <v>71225</v>
      </c>
      <c r="K5955" s="4">
        <v>12</v>
      </c>
      <c r="L5955" s="4">
        <v>2014</v>
      </c>
      <c r="M5955" t="str">
        <f>INDEX(RoutesPivot[DepAirport],MATCH($C5955,RoutesPivot[[RouteID]:[RouteID]],0))</f>
        <v>ORD</v>
      </c>
      <c r="N5955" t="str">
        <f>INDEX(RoutesPivot[AirportID],MATCH($C5955,RoutesPivot[[RouteID]:[RouteID]],0))</f>
        <v>JFK</v>
      </c>
      <c r="O5955">
        <f>INDEX(RoutesPivot[Distance],MATCH($C5955,RoutesPivot[[RouteID]:[RouteID]],0))</f>
        <v>619</v>
      </c>
      <c r="P5955">
        <f>INDEX(RoutesPivot[ListPrice],MATCH($C5955,RoutesPivot[[RouteID]:[RouteID]],0))</f>
        <v>250</v>
      </c>
      <c r="Q5955" t="str">
        <f>INDEX(AirportPivot[AirportName],MATCH($N5955,AirportPivot[[AirportID]:[AirportID]],0))</f>
        <v>John F Kennedy International</v>
      </c>
      <c r="R5955">
        <f>INDEX(AirportPivot[Gates (number of available)],MATCH($N5955,AirportPivot[[AirportID]:[AirportID]],0))</f>
        <v>120</v>
      </c>
    </row>
    <row r="5956" spans="1:18" x14ac:dyDescent="0.25">
      <c r="A5956" s="3" t="s">
        <v>5988</v>
      </c>
      <c r="B5956" s="12">
        <v>41813</v>
      </c>
      <c r="C5956" s="4" t="s">
        <v>21</v>
      </c>
      <c r="D5956" s="4">
        <v>1.9</v>
      </c>
      <c r="E5956" s="4">
        <v>89</v>
      </c>
      <c r="F5956" s="5">
        <v>0.29166666666666669</v>
      </c>
      <c r="G5956" s="6">
        <v>137.5</v>
      </c>
      <c r="H5956" s="7">
        <v>24887.5</v>
      </c>
      <c r="I5956" s="7">
        <f>FlightsPivot[[#This Row],[Total Fare]]*10%</f>
        <v>2488.75</v>
      </c>
      <c r="J5956" s="7">
        <f>FlightsPivot[[#This Row],[Total Fare]]+FlightsPivot[[#This Row],[10% tax ]]</f>
        <v>27376.25</v>
      </c>
      <c r="K5956" s="4">
        <v>6</v>
      </c>
      <c r="L5956" s="4">
        <v>2014</v>
      </c>
      <c r="M5956" t="str">
        <f>INDEX(RoutesPivot[DepAirport],MATCH($C5956,RoutesPivot[[RouteID]:[RouteID]],0))</f>
        <v>ORD</v>
      </c>
      <c r="N5956" t="str">
        <f>INDEX(RoutesPivot[AirportID],MATCH($C5956,RoutesPivot[[RouteID]:[RouteID]],0))</f>
        <v>CLT</v>
      </c>
      <c r="O5956">
        <f>INDEX(RoutesPivot[Distance],MATCH($C5956,RoutesPivot[[RouteID]:[RouteID]],0))</f>
        <v>700</v>
      </c>
      <c r="P5956">
        <f>INDEX(RoutesPivot[ListPrice],MATCH($C5956,RoutesPivot[[RouteID]:[RouteID]],0))</f>
        <v>125</v>
      </c>
      <c r="Q5956" t="str">
        <f>INDEX(AirportPivot[AirportName],MATCH($N5956,AirportPivot[[AirportID]:[AirportID]],0))</f>
        <v>Charlotte/Douglas International</v>
      </c>
      <c r="R5956">
        <f>INDEX(AirportPivot[Gates (number of available)],MATCH($N5956,AirportPivot[[AirportID]:[AirportID]],0))</f>
        <v>65</v>
      </c>
    </row>
    <row r="5957" spans="1:18" x14ac:dyDescent="0.25">
      <c r="A5957" s="3" t="s">
        <v>5989</v>
      </c>
      <c r="B5957" s="12">
        <v>42358</v>
      </c>
      <c r="C5957" s="4" t="s">
        <v>47</v>
      </c>
      <c r="D5957" s="4">
        <v>2.2999999999999998</v>
      </c>
      <c r="E5957" s="4">
        <v>137</v>
      </c>
      <c r="F5957" s="5">
        <v>0.35416666666666669</v>
      </c>
      <c r="G5957" s="6">
        <v>250</v>
      </c>
      <c r="H5957" s="7">
        <v>46250</v>
      </c>
      <c r="I5957" s="7">
        <f>FlightsPivot[[#This Row],[Total Fare]]*10%</f>
        <v>4625</v>
      </c>
      <c r="J5957" s="7">
        <f>FlightsPivot[[#This Row],[Total Fare]]+FlightsPivot[[#This Row],[10% tax ]]</f>
        <v>50875</v>
      </c>
      <c r="K5957" s="4">
        <v>12</v>
      </c>
      <c r="L5957" s="4">
        <v>2015</v>
      </c>
      <c r="M5957" t="str">
        <f>INDEX(RoutesPivot[DepAirport],MATCH($C5957,RoutesPivot[[RouteID]:[RouteID]],0))</f>
        <v>ORD</v>
      </c>
      <c r="N5957" t="str">
        <f>INDEX(RoutesPivot[AirportID],MATCH($C5957,RoutesPivot[[RouteID]:[RouteID]],0))</f>
        <v>PHX</v>
      </c>
      <c r="O5957">
        <f>INDEX(RoutesPivot[Distance],MATCH($C5957,RoutesPivot[[RouteID]:[RouteID]],0))</f>
        <v>1200</v>
      </c>
      <c r="P5957">
        <f>INDEX(RoutesPivot[ListPrice],MATCH($C5957,RoutesPivot[[RouteID]:[RouteID]],0))</f>
        <v>250</v>
      </c>
      <c r="Q5957" t="str">
        <f>INDEX(AirportPivot[AirportName],MATCH($N5957,AirportPivot[[AirportID]:[AirportID]],0))</f>
        <v>Phoenix Sky Harbor International</v>
      </c>
      <c r="R5957">
        <f>INDEX(AirportPivot[Gates (number of available)],MATCH($N5957,AirportPivot[[AirportID]:[AirportID]],0))</f>
        <v>60</v>
      </c>
    </row>
    <row r="5958" spans="1:18" x14ac:dyDescent="0.25">
      <c r="A5958" s="3" t="s">
        <v>5990</v>
      </c>
      <c r="B5958" s="12">
        <v>42214</v>
      </c>
      <c r="C5958" s="4" t="s">
        <v>80</v>
      </c>
      <c r="D5958" s="4">
        <v>0.8</v>
      </c>
      <c r="E5958" s="4">
        <v>202</v>
      </c>
      <c r="F5958" s="5">
        <v>0.70833333333333337</v>
      </c>
      <c r="G5958" s="6">
        <v>330</v>
      </c>
      <c r="H5958" s="7">
        <v>54450</v>
      </c>
      <c r="I5958" s="7">
        <f>FlightsPivot[[#This Row],[Total Fare]]*10%</f>
        <v>5445</v>
      </c>
      <c r="J5958" s="7">
        <f>FlightsPivot[[#This Row],[Total Fare]]+FlightsPivot[[#This Row],[10% tax ]]</f>
        <v>59895</v>
      </c>
      <c r="K5958" s="4">
        <v>7</v>
      </c>
      <c r="L5958" s="4">
        <v>2015</v>
      </c>
      <c r="M5958" t="str">
        <f>INDEX(RoutesPivot[DepAirport],MATCH($C5958,RoutesPivot[[RouteID]:[RouteID]],0))</f>
        <v>ORD</v>
      </c>
      <c r="N5958" t="str">
        <f>INDEX(RoutesPivot[AirportID],MATCH($C5958,RoutesPivot[[RouteID]:[RouteID]],0))</f>
        <v>MIA</v>
      </c>
      <c r="O5958">
        <f>INDEX(RoutesPivot[Distance],MATCH($C5958,RoutesPivot[[RouteID]:[RouteID]],0))</f>
        <v>1000</v>
      </c>
      <c r="P5958">
        <f>INDEX(RoutesPivot[ListPrice],MATCH($C5958,RoutesPivot[[RouteID]:[RouteID]],0))</f>
        <v>300</v>
      </c>
      <c r="Q5958" t="str">
        <f>INDEX(AirportPivot[AirportName],MATCH($N5958,AirportPivot[[AirportID]:[AirportID]],0))</f>
        <v>Miami International</v>
      </c>
      <c r="R5958">
        <f>INDEX(AirportPivot[Gates (number of available)],MATCH($N5958,AirportPivot[[AirportID]:[AirportID]],0))</f>
        <v>80</v>
      </c>
    </row>
    <row r="5959" spans="1:18" x14ac:dyDescent="0.25">
      <c r="A5959" s="3" t="s">
        <v>5991</v>
      </c>
      <c r="B5959" s="12">
        <v>41738</v>
      </c>
      <c r="C5959" s="4" t="s">
        <v>33</v>
      </c>
      <c r="D5959" s="4">
        <v>3</v>
      </c>
      <c r="E5959" s="4">
        <v>169</v>
      </c>
      <c r="F5959" s="5">
        <v>0.29166666666666669</v>
      </c>
      <c r="G5959" s="6">
        <v>375</v>
      </c>
      <c r="H5959" s="7">
        <v>61875</v>
      </c>
      <c r="I5959" s="7">
        <f>FlightsPivot[[#This Row],[Total Fare]]*10%</f>
        <v>6187.5</v>
      </c>
      <c r="J5959" s="7">
        <f>FlightsPivot[[#This Row],[Total Fare]]+FlightsPivot[[#This Row],[10% tax ]]</f>
        <v>68062.5</v>
      </c>
      <c r="K5959" s="4">
        <v>4</v>
      </c>
      <c r="L5959" s="4">
        <v>2014</v>
      </c>
      <c r="M5959" t="str">
        <f>INDEX(RoutesPivot[DepAirport],MATCH($C5959,RoutesPivot[[RouteID]:[RouteID]],0))</f>
        <v>ORD</v>
      </c>
      <c r="N5959" t="str">
        <f>INDEX(RoutesPivot[AirportID],MATCH($C5959,RoutesPivot[[RouteID]:[RouteID]],0))</f>
        <v>SFO</v>
      </c>
      <c r="O5959">
        <f>INDEX(RoutesPivot[Distance],MATCH($C5959,RoutesPivot[[RouteID]:[RouteID]],0))</f>
        <v>1600</v>
      </c>
      <c r="P5959">
        <f>INDEX(RoutesPivot[ListPrice],MATCH($C5959,RoutesPivot[[RouteID]:[RouteID]],0))</f>
        <v>375</v>
      </c>
      <c r="Q5959" t="str">
        <f>INDEX(AirportPivot[AirportName],MATCH($N5959,AirportPivot[[AirportID]:[AirportID]],0))</f>
        <v>San Francisco International</v>
      </c>
      <c r="R5959">
        <f>INDEX(AirportPivot[Gates (number of available)],MATCH($N5959,AirportPivot[[AirportID]:[AirportID]],0))</f>
        <v>70</v>
      </c>
    </row>
    <row r="5960" spans="1:18" x14ac:dyDescent="0.25">
      <c r="A5960" s="3" t="s">
        <v>5992</v>
      </c>
      <c r="B5960" s="12">
        <v>42180</v>
      </c>
      <c r="C5960" s="4" t="s">
        <v>23</v>
      </c>
      <c r="D5960" s="4">
        <v>3</v>
      </c>
      <c r="E5960" s="4">
        <v>117</v>
      </c>
      <c r="F5960" s="5">
        <v>0.29166666666666669</v>
      </c>
      <c r="G5960" s="6">
        <v>330</v>
      </c>
      <c r="H5960" s="7">
        <v>61050</v>
      </c>
      <c r="I5960" s="7">
        <f>FlightsPivot[[#This Row],[Total Fare]]*10%</f>
        <v>6105</v>
      </c>
      <c r="J5960" s="7">
        <f>FlightsPivot[[#This Row],[Total Fare]]+FlightsPivot[[#This Row],[10% tax ]]</f>
        <v>67155</v>
      </c>
      <c r="K5960" s="4">
        <v>6</v>
      </c>
      <c r="L5960" s="4">
        <v>2015</v>
      </c>
      <c r="M5960" t="str">
        <f>INDEX(RoutesPivot[DepAirport],MATCH($C5960,RoutesPivot[[RouteID]:[RouteID]],0))</f>
        <v>ORD</v>
      </c>
      <c r="N5960" t="str">
        <f>INDEX(RoutesPivot[AirportID],MATCH($C5960,RoutesPivot[[RouteID]:[RouteID]],0))</f>
        <v>DEN</v>
      </c>
      <c r="O5960">
        <f>INDEX(RoutesPivot[Distance],MATCH($C5960,RoutesPivot[[RouteID]:[RouteID]],0))</f>
        <v>800</v>
      </c>
      <c r="P5960">
        <f>INDEX(RoutesPivot[ListPrice],MATCH($C5960,RoutesPivot[[RouteID]:[RouteID]],0))</f>
        <v>300</v>
      </c>
      <c r="Q5960" t="str">
        <f>INDEX(AirportPivot[AirportName],MATCH($N5960,AirportPivot[[AirportID]:[AirportID]],0))</f>
        <v>Denver International</v>
      </c>
      <c r="R5960">
        <f>INDEX(AirportPivot[Gates (number of available)],MATCH($N5960,AirportPivot[[AirportID]:[AirportID]],0))</f>
        <v>75</v>
      </c>
    </row>
    <row r="5961" spans="1:18" x14ac:dyDescent="0.25">
      <c r="A5961" s="3" t="s">
        <v>5993</v>
      </c>
      <c r="B5961" s="12">
        <v>42126</v>
      </c>
      <c r="C5961" s="4" t="s">
        <v>15</v>
      </c>
      <c r="D5961" s="4">
        <v>2.1</v>
      </c>
      <c r="E5961" s="4">
        <v>53</v>
      </c>
      <c r="F5961" s="5">
        <v>0.83333333333333337</v>
      </c>
      <c r="G5961" s="6">
        <v>225</v>
      </c>
      <c r="H5961" s="7">
        <v>37125</v>
      </c>
      <c r="I5961" s="7">
        <f>FlightsPivot[[#This Row],[Total Fare]]*10%</f>
        <v>3712.5</v>
      </c>
      <c r="J5961" s="7">
        <f>FlightsPivot[[#This Row],[Total Fare]]+FlightsPivot[[#This Row],[10% tax ]]</f>
        <v>40837.5</v>
      </c>
      <c r="K5961" s="4">
        <v>5</v>
      </c>
      <c r="L5961" s="4">
        <v>2015</v>
      </c>
      <c r="M5961" t="str">
        <f>INDEX(RoutesPivot[DepAirport],MATCH($C5961,RoutesPivot[[RouteID]:[RouteID]],0))</f>
        <v>ORD</v>
      </c>
      <c r="N5961" t="str">
        <f>INDEX(RoutesPivot[AirportID],MATCH($C5961,RoutesPivot[[RouteID]:[RouteID]],0))</f>
        <v>EWR</v>
      </c>
      <c r="O5961">
        <f>INDEX(RoutesPivot[Distance],MATCH($C5961,RoutesPivot[[RouteID]:[RouteID]],0))</f>
        <v>600</v>
      </c>
      <c r="P5961">
        <f>INDEX(RoutesPivot[ListPrice],MATCH($C5961,RoutesPivot[[RouteID]:[RouteID]],0))</f>
        <v>225</v>
      </c>
      <c r="Q5961" t="str">
        <f>INDEX(AirportPivot[AirportName],MATCH($N5961,AirportPivot[[AirportID]:[AirportID]],0))</f>
        <v>Newark Liberty International</v>
      </c>
      <c r="R5961">
        <f>INDEX(AirportPivot[Gates (number of available)],MATCH($N5961,AirportPivot[[AirportID]:[AirportID]],0))</f>
        <v>82</v>
      </c>
    </row>
    <row r="5962" spans="1:18" x14ac:dyDescent="0.25">
      <c r="A5962" s="3" t="s">
        <v>5994</v>
      </c>
      <c r="B5962" s="12">
        <v>42297</v>
      </c>
      <c r="C5962" s="4" t="s">
        <v>23</v>
      </c>
      <c r="D5962" s="4">
        <v>0.9</v>
      </c>
      <c r="E5962" s="4">
        <v>43</v>
      </c>
      <c r="F5962" s="5">
        <v>0.58333333333333337</v>
      </c>
      <c r="G5962" s="6">
        <v>300</v>
      </c>
      <c r="H5962" s="7">
        <v>49500</v>
      </c>
      <c r="I5962" s="7">
        <f>FlightsPivot[[#This Row],[Total Fare]]*10%</f>
        <v>4950</v>
      </c>
      <c r="J5962" s="7">
        <f>FlightsPivot[[#This Row],[Total Fare]]+FlightsPivot[[#This Row],[10% tax ]]</f>
        <v>54450</v>
      </c>
      <c r="K5962" s="4">
        <v>10</v>
      </c>
      <c r="L5962" s="4">
        <v>2015</v>
      </c>
      <c r="M5962" t="str">
        <f>INDEX(RoutesPivot[DepAirport],MATCH($C5962,RoutesPivot[[RouteID]:[RouteID]],0))</f>
        <v>ORD</v>
      </c>
      <c r="N5962" t="str">
        <f>INDEX(RoutesPivot[AirportID],MATCH($C5962,RoutesPivot[[RouteID]:[RouteID]],0))</f>
        <v>DEN</v>
      </c>
      <c r="O5962">
        <f>INDEX(RoutesPivot[Distance],MATCH($C5962,RoutesPivot[[RouteID]:[RouteID]],0))</f>
        <v>800</v>
      </c>
      <c r="P5962">
        <f>INDEX(RoutesPivot[ListPrice],MATCH($C5962,RoutesPivot[[RouteID]:[RouteID]],0))</f>
        <v>300</v>
      </c>
      <c r="Q5962" t="str">
        <f>INDEX(AirportPivot[AirportName],MATCH($N5962,AirportPivot[[AirportID]:[AirportID]],0))</f>
        <v>Denver International</v>
      </c>
      <c r="R5962">
        <f>INDEX(AirportPivot[Gates (number of available)],MATCH($N5962,AirportPivot[[AirportID]:[AirportID]],0))</f>
        <v>75</v>
      </c>
    </row>
    <row r="5963" spans="1:18" x14ac:dyDescent="0.25">
      <c r="A5963" s="3" t="s">
        <v>5995</v>
      </c>
      <c r="B5963" s="12">
        <v>41819</v>
      </c>
      <c r="C5963" s="4" t="s">
        <v>21</v>
      </c>
      <c r="D5963" s="4">
        <v>2.9</v>
      </c>
      <c r="E5963" s="4">
        <v>190</v>
      </c>
      <c r="F5963" s="5">
        <v>0.75</v>
      </c>
      <c r="G5963" s="6">
        <v>137.5</v>
      </c>
      <c r="H5963" s="7">
        <v>22687.5</v>
      </c>
      <c r="I5963" s="7">
        <f>FlightsPivot[[#This Row],[Total Fare]]*10%</f>
        <v>2268.75</v>
      </c>
      <c r="J5963" s="7">
        <f>FlightsPivot[[#This Row],[Total Fare]]+FlightsPivot[[#This Row],[10% tax ]]</f>
        <v>24956.25</v>
      </c>
      <c r="K5963" s="4">
        <v>6</v>
      </c>
      <c r="L5963" s="4">
        <v>2014</v>
      </c>
      <c r="M5963" t="str">
        <f>INDEX(RoutesPivot[DepAirport],MATCH($C5963,RoutesPivot[[RouteID]:[RouteID]],0))</f>
        <v>ORD</v>
      </c>
      <c r="N5963" t="str">
        <f>INDEX(RoutesPivot[AirportID],MATCH($C5963,RoutesPivot[[RouteID]:[RouteID]],0))</f>
        <v>CLT</v>
      </c>
      <c r="O5963">
        <f>INDEX(RoutesPivot[Distance],MATCH($C5963,RoutesPivot[[RouteID]:[RouteID]],0))</f>
        <v>700</v>
      </c>
      <c r="P5963">
        <f>INDEX(RoutesPivot[ListPrice],MATCH($C5963,RoutesPivot[[RouteID]:[RouteID]],0))</f>
        <v>125</v>
      </c>
      <c r="Q5963" t="str">
        <f>INDEX(AirportPivot[AirportName],MATCH($N5963,AirportPivot[[AirportID]:[AirportID]],0))</f>
        <v>Charlotte/Douglas International</v>
      </c>
      <c r="R5963">
        <f>INDEX(AirportPivot[Gates (number of available)],MATCH($N5963,AirportPivot[[AirportID]:[AirportID]],0))</f>
        <v>65</v>
      </c>
    </row>
    <row r="5964" spans="1:18" x14ac:dyDescent="0.25">
      <c r="A5964" s="3" t="s">
        <v>5996</v>
      </c>
      <c r="B5964" s="12">
        <v>42102</v>
      </c>
      <c r="C5964" s="4" t="s">
        <v>86</v>
      </c>
      <c r="D5964" s="4">
        <v>0.8</v>
      </c>
      <c r="E5964" s="4">
        <v>112</v>
      </c>
      <c r="F5964" s="5">
        <v>0.79166666666666663</v>
      </c>
      <c r="G5964" s="6">
        <v>115</v>
      </c>
      <c r="H5964" s="7">
        <v>21275</v>
      </c>
      <c r="I5964" s="7">
        <f>FlightsPivot[[#This Row],[Total Fare]]*10%</f>
        <v>2127.5</v>
      </c>
      <c r="J5964" s="7">
        <f>FlightsPivot[[#This Row],[Total Fare]]+FlightsPivot[[#This Row],[10% tax ]]</f>
        <v>23402.5</v>
      </c>
      <c r="K5964" s="4">
        <v>4</v>
      </c>
      <c r="L5964" s="4">
        <v>2015</v>
      </c>
      <c r="M5964" t="str">
        <f>INDEX(RoutesPivot[DepAirport],MATCH($C5964,RoutesPivot[[RouteID]:[RouteID]],0))</f>
        <v>ORD</v>
      </c>
      <c r="N5964" t="str">
        <f>INDEX(RoutesPivot[AirportID],MATCH($C5964,RoutesPivot[[RouteID]:[RouteID]],0))</f>
        <v>DTW</v>
      </c>
      <c r="O5964">
        <f>INDEX(RoutesPivot[Distance],MATCH($C5964,RoutesPivot[[RouteID]:[RouteID]],0))</f>
        <v>200</v>
      </c>
      <c r="P5964">
        <f>INDEX(RoutesPivot[ListPrice],MATCH($C5964,RoutesPivot[[RouteID]:[RouteID]],0))</f>
        <v>115</v>
      </c>
      <c r="Q5964" t="str">
        <f>INDEX(AirportPivot[AirportName],MATCH($N5964,AirportPivot[[AirportID]:[AirportID]],0))</f>
        <v>Detroit Metropolitan Wayne County</v>
      </c>
      <c r="R5964">
        <f>INDEX(AirportPivot[Gates (number of available)],MATCH($N5964,AirportPivot[[AirportID]:[AirportID]],0))</f>
        <v>60</v>
      </c>
    </row>
    <row r="5965" spans="1:18" x14ac:dyDescent="0.25">
      <c r="A5965" s="3" t="s">
        <v>5997</v>
      </c>
      <c r="B5965" s="12">
        <v>42334</v>
      </c>
      <c r="C5965" s="4" t="s">
        <v>13</v>
      </c>
      <c r="D5965" s="4">
        <v>4.4000000000000004</v>
      </c>
      <c r="E5965" s="4">
        <v>140</v>
      </c>
      <c r="F5965" s="5">
        <v>0.70833333333333337</v>
      </c>
      <c r="G5965" s="6">
        <v>375</v>
      </c>
      <c r="H5965" s="7">
        <v>69375</v>
      </c>
      <c r="I5965" s="7">
        <f>FlightsPivot[[#This Row],[Total Fare]]*10%</f>
        <v>6937.5</v>
      </c>
      <c r="J5965" s="7">
        <f>FlightsPivot[[#This Row],[Total Fare]]+FlightsPivot[[#This Row],[10% tax ]]</f>
        <v>76312.5</v>
      </c>
      <c r="K5965" s="4">
        <v>11</v>
      </c>
      <c r="L5965" s="4">
        <v>2015</v>
      </c>
      <c r="M5965" t="str">
        <f>INDEX(RoutesPivot[DepAirport],MATCH($C5965,RoutesPivot[[RouteID]:[RouteID]],0))</f>
        <v>ORD</v>
      </c>
      <c r="N5965" t="str">
        <f>INDEX(RoutesPivot[AirportID],MATCH($C5965,RoutesPivot[[RouteID]:[RouteID]],0))</f>
        <v>JFK</v>
      </c>
      <c r="O5965">
        <f>INDEX(RoutesPivot[Distance],MATCH($C5965,RoutesPivot[[RouteID]:[RouteID]],0))</f>
        <v>619</v>
      </c>
      <c r="P5965">
        <f>INDEX(RoutesPivot[ListPrice],MATCH($C5965,RoutesPivot[[RouteID]:[RouteID]],0))</f>
        <v>250</v>
      </c>
      <c r="Q5965" t="str">
        <f>INDEX(AirportPivot[AirportName],MATCH($N5965,AirportPivot[[AirportID]:[AirportID]],0))</f>
        <v>John F Kennedy International</v>
      </c>
      <c r="R5965">
        <f>INDEX(AirportPivot[Gates (number of available)],MATCH($N5965,AirportPivot[[AirportID]:[AirportID]],0))</f>
        <v>120</v>
      </c>
    </row>
    <row r="5966" spans="1:18" x14ac:dyDescent="0.25">
      <c r="A5966" s="3" t="s">
        <v>5998</v>
      </c>
      <c r="B5966" s="12">
        <v>41857</v>
      </c>
      <c r="C5966" s="4" t="s">
        <v>25</v>
      </c>
      <c r="D5966" s="4">
        <v>2.1</v>
      </c>
      <c r="E5966" s="4">
        <v>4</v>
      </c>
      <c r="F5966" s="5">
        <v>0.85416666666666663</v>
      </c>
      <c r="G5966" s="6">
        <v>220</v>
      </c>
      <c r="H5966" s="7">
        <v>40700</v>
      </c>
      <c r="I5966" s="7">
        <f>FlightsPivot[[#This Row],[Total Fare]]*10%</f>
        <v>4070</v>
      </c>
      <c r="J5966" s="7">
        <f>FlightsPivot[[#This Row],[Total Fare]]+FlightsPivot[[#This Row],[10% tax ]]</f>
        <v>44770</v>
      </c>
      <c r="K5966" s="4">
        <v>8</v>
      </c>
      <c r="L5966" s="4">
        <v>2014</v>
      </c>
      <c r="M5966" t="str">
        <f>INDEX(RoutesPivot[DepAirport],MATCH($C5966,RoutesPivot[[RouteID]:[RouteID]],0))</f>
        <v>ORD</v>
      </c>
      <c r="N5966" t="str">
        <f>INDEX(RoutesPivot[AirportID],MATCH($C5966,RoutesPivot[[RouteID]:[RouteID]],0))</f>
        <v>DFW</v>
      </c>
      <c r="O5966">
        <f>INDEX(RoutesPivot[Distance],MATCH($C5966,RoutesPivot[[RouteID]:[RouteID]],0))</f>
        <v>700</v>
      </c>
      <c r="P5966">
        <f>INDEX(RoutesPivot[ListPrice],MATCH($C5966,RoutesPivot[[RouteID]:[RouteID]],0))</f>
        <v>200</v>
      </c>
      <c r="Q5966" t="str">
        <f>INDEX(AirportPivot[AirportName],MATCH($N5966,AirportPivot[[AirportID]:[AirportID]],0))</f>
        <v>Dallas/Fort Worth International</v>
      </c>
      <c r="R5966">
        <f>INDEX(AirportPivot[Gates (number of available)],MATCH($N5966,AirportPivot[[AirportID]:[AirportID]],0))</f>
        <v>130</v>
      </c>
    </row>
    <row r="5967" spans="1:18" x14ac:dyDescent="0.25">
      <c r="A5967" s="3" t="s">
        <v>5999</v>
      </c>
      <c r="B5967" s="12">
        <v>42014</v>
      </c>
      <c r="C5967" s="4" t="s">
        <v>13</v>
      </c>
      <c r="D5967" s="4">
        <v>1.2</v>
      </c>
      <c r="E5967" s="4">
        <v>143</v>
      </c>
      <c r="F5967" s="5">
        <v>0.375</v>
      </c>
      <c r="G5967" s="6">
        <v>250</v>
      </c>
      <c r="H5967" s="7">
        <v>46250</v>
      </c>
      <c r="I5967" s="7">
        <f>FlightsPivot[[#This Row],[Total Fare]]*10%</f>
        <v>4625</v>
      </c>
      <c r="J5967" s="7">
        <f>FlightsPivot[[#This Row],[Total Fare]]+FlightsPivot[[#This Row],[10% tax ]]</f>
        <v>50875</v>
      </c>
      <c r="K5967" s="4">
        <v>1</v>
      </c>
      <c r="L5967" s="4">
        <v>2015</v>
      </c>
      <c r="M5967" t="str">
        <f>INDEX(RoutesPivot[DepAirport],MATCH($C5967,RoutesPivot[[RouteID]:[RouteID]],0))</f>
        <v>ORD</v>
      </c>
      <c r="N5967" t="str">
        <f>INDEX(RoutesPivot[AirportID],MATCH($C5967,RoutesPivot[[RouteID]:[RouteID]],0))</f>
        <v>JFK</v>
      </c>
      <c r="O5967">
        <f>INDEX(RoutesPivot[Distance],MATCH($C5967,RoutesPivot[[RouteID]:[RouteID]],0))</f>
        <v>619</v>
      </c>
      <c r="P5967">
        <f>INDEX(RoutesPivot[ListPrice],MATCH($C5967,RoutesPivot[[RouteID]:[RouteID]],0))</f>
        <v>250</v>
      </c>
      <c r="Q5967" t="str">
        <f>INDEX(AirportPivot[AirportName],MATCH($N5967,AirportPivot[[AirportID]:[AirportID]],0))</f>
        <v>John F Kennedy International</v>
      </c>
      <c r="R5967">
        <f>INDEX(AirportPivot[Gates (number of available)],MATCH($N5967,AirportPivot[[AirportID]:[AirportID]],0))</f>
        <v>120</v>
      </c>
    </row>
    <row r="5968" spans="1:18" x14ac:dyDescent="0.25">
      <c r="A5968" s="3" t="s">
        <v>6000</v>
      </c>
      <c r="B5968" s="12">
        <v>41819</v>
      </c>
      <c r="C5968" s="4" t="s">
        <v>70</v>
      </c>
      <c r="D5968" s="4">
        <v>2</v>
      </c>
      <c r="E5968" s="4">
        <v>73</v>
      </c>
      <c r="F5968" s="5">
        <v>0.29166666666666669</v>
      </c>
      <c r="G5968" s="6">
        <v>302.5</v>
      </c>
      <c r="H5968" s="7">
        <v>54752.5</v>
      </c>
      <c r="I5968" s="7">
        <f>FlightsPivot[[#This Row],[Total Fare]]*10%</f>
        <v>5475.25</v>
      </c>
      <c r="J5968" s="7">
        <f>FlightsPivot[[#This Row],[Total Fare]]+FlightsPivot[[#This Row],[10% tax ]]</f>
        <v>60227.75</v>
      </c>
      <c r="K5968" s="4">
        <v>6</v>
      </c>
      <c r="L5968" s="4">
        <v>2014</v>
      </c>
      <c r="M5968" t="str">
        <f>INDEX(RoutesPivot[DepAirport],MATCH($C5968,RoutesPivot[[RouteID]:[RouteID]],0))</f>
        <v>ORD</v>
      </c>
      <c r="N5968" t="str">
        <f>INDEX(RoutesPivot[AirportID],MATCH($C5968,RoutesPivot[[RouteID]:[RouteID]],0))</f>
        <v>LAS</v>
      </c>
      <c r="O5968">
        <f>INDEX(RoutesPivot[Distance],MATCH($C5968,RoutesPivot[[RouteID]:[RouteID]],0))</f>
        <v>1100</v>
      </c>
      <c r="P5968">
        <f>INDEX(RoutesPivot[ListPrice],MATCH($C5968,RoutesPivot[[RouteID]:[RouteID]],0))</f>
        <v>275</v>
      </c>
      <c r="Q5968" t="str">
        <f>INDEX(AirportPivot[AirportName],MATCH($N5968,AirportPivot[[AirportID]:[AirportID]],0))</f>
        <v>McCarran International</v>
      </c>
      <c r="R5968">
        <f>INDEX(AirportPivot[Gates (number of available)],MATCH($N5968,AirportPivot[[AirportID]:[AirportID]],0))</f>
        <v>68</v>
      </c>
    </row>
    <row r="5969" spans="1:18" x14ac:dyDescent="0.25">
      <c r="A5969" s="3" t="s">
        <v>6001</v>
      </c>
      <c r="B5969" s="12">
        <v>42290</v>
      </c>
      <c r="C5969" s="4" t="s">
        <v>25</v>
      </c>
      <c r="D5969" s="4">
        <v>1.8</v>
      </c>
      <c r="E5969" s="4">
        <v>185</v>
      </c>
      <c r="F5969" s="5">
        <v>0.79166666666666663</v>
      </c>
      <c r="G5969" s="6">
        <v>200</v>
      </c>
      <c r="H5969" s="7">
        <v>33000</v>
      </c>
      <c r="I5969" s="7">
        <f>FlightsPivot[[#This Row],[Total Fare]]*10%</f>
        <v>3300</v>
      </c>
      <c r="J5969" s="7">
        <f>FlightsPivot[[#This Row],[Total Fare]]+FlightsPivot[[#This Row],[10% tax ]]</f>
        <v>36300</v>
      </c>
      <c r="K5969" s="4">
        <v>10</v>
      </c>
      <c r="L5969" s="4">
        <v>2015</v>
      </c>
      <c r="M5969" t="str">
        <f>INDEX(RoutesPivot[DepAirport],MATCH($C5969,RoutesPivot[[RouteID]:[RouteID]],0))</f>
        <v>ORD</v>
      </c>
      <c r="N5969" t="str">
        <f>INDEX(RoutesPivot[AirportID],MATCH($C5969,RoutesPivot[[RouteID]:[RouteID]],0))</f>
        <v>DFW</v>
      </c>
      <c r="O5969">
        <f>INDEX(RoutesPivot[Distance],MATCH($C5969,RoutesPivot[[RouteID]:[RouteID]],0))</f>
        <v>700</v>
      </c>
      <c r="P5969">
        <f>INDEX(RoutesPivot[ListPrice],MATCH($C5969,RoutesPivot[[RouteID]:[RouteID]],0))</f>
        <v>200</v>
      </c>
      <c r="Q5969" t="str">
        <f>INDEX(AirportPivot[AirportName],MATCH($N5969,AirportPivot[[AirportID]:[AirportID]],0))</f>
        <v>Dallas/Fort Worth International</v>
      </c>
      <c r="R5969">
        <f>INDEX(AirportPivot[Gates (number of available)],MATCH($N5969,AirportPivot[[AirportID]:[AirportID]],0))</f>
        <v>130</v>
      </c>
    </row>
    <row r="5970" spans="1:18" x14ac:dyDescent="0.25">
      <c r="A5970" s="3" t="s">
        <v>6002</v>
      </c>
      <c r="B5970" s="12">
        <v>41996</v>
      </c>
      <c r="C5970" s="4" t="s">
        <v>17</v>
      </c>
      <c r="D5970" s="4">
        <v>9.8000000000000007</v>
      </c>
      <c r="E5970" s="4">
        <v>148</v>
      </c>
      <c r="F5970" s="5">
        <v>0.72916666666666663</v>
      </c>
      <c r="G5970" s="6">
        <v>490</v>
      </c>
      <c r="H5970" s="7">
        <v>90650</v>
      </c>
      <c r="I5970" s="7">
        <f>FlightsPivot[[#This Row],[Total Fare]]*10%</f>
        <v>9065</v>
      </c>
      <c r="J5970" s="7">
        <f>FlightsPivot[[#This Row],[Total Fare]]+FlightsPivot[[#This Row],[10% tax ]]</f>
        <v>99715</v>
      </c>
      <c r="K5970" s="4">
        <v>12</v>
      </c>
      <c r="L5970" s="4">
        <v>2014</v>
      </c>
      <c r="M5970" t="str">
        <f>INDEX(RoutesPivot[DepAirport],MATCH($C5970,RoutesPivot[[RouteID]:[RouteID]],0))</f>
        <v>ORD</v>
      </c>
      <c r="N5970" t="str">
        <f>INDEX(RoutesPivot[AirportID],MATCH($C5970,RoutesPivot[[RouteID]:[RouteID]],0))</f>
        <v>LAX</v>
      </c>
      <c r="O5970">
        <f>INDEX(RoutesPivot[Distance],MATCH($C5970,RoutesPivot[[RouteID]:[RouteID]],0))</f>
        <v>1518</v>
      </c>
      <c r="P5970">
        <f>INDEX(RoutesPivot[ListPrice],MATCH($C5970,RoutesPivot[[RouteID]:[RouteID]],0))</f>
        <v>350</v>
      </c>
      <c r="Q5970" t="str">
        <f>INDEX(AirportPivot[AirportName],MATCH($N5970,AirportPivot[[AirportID]:[AirportID]],0))</f>
        <v>Los Angeles International</v>
      </c>
      <c r="R5970">
        <f>INDEX(AirportPivot[Gates (number of available)],MATCH($N5970,AirportPivot[[AirportID]:[AirportID]],0))</f>
        <v>86</v>
      </c>
    </row>
    <row r="5971" spans="1:18" x14ac:dyDescent="0.25">
      <c r="A5971" s="3" t="s">
        <v>6003</v>
      </c>
      <c r="B5971" s="12">
        <v>42282</v>
      </c>
      <c r="C5971" s="4" t="s">
        <v>37</v>
      </c>
      <c r="D5971" s="4">
        <v>0.5</v>
      </c>
      <c r="E5971" s="4">
        <v>38</v>
      </c>
      <c r="F5971" s="5">
        <v>0.70833333333333337</v>
      </c>
      <c r="G5971" s="6">
        <v>350</v>
      </c>
      <c r="H5971" s="7">
        <v>57750</v>
      </c>
      <c r="I5971" s="7">
        <f>FlightsPivot[[#This Row],[Total Fare]]*10%</f>
        <v>5775</v>
      </c>
      <c r="J5971" s="7">
        <f>FlightsPivot[[#This Row],[Total Fare]]+FlightsPivot[[#This Row],[10% tax ]]</f>
        <v>63525</v>
      </c>
      <c r="K5971" s="4">
        <v>10</v>
      </c>
      <c r="L5971" s="4">
        <v>2015</v>
      </c>
      <c r="M5971" t="str">
        <f>INDEX(RoutesPivot[DepAirport],MATCH($C5971,RoutesPivot[[RouteID]:[RouteID]],0))</f>
        <v>ORD</v>
      </c>
      <c r="N5971" t="str">
        <f>INDEX(RoutesPivot[AirportID],MATCH($C5971,RoutesPivot[[RouteID]:[RouteID]],0))</f>
        <v>SEA</v>
      </c>
      <c r="O5971">
        <f>INDEX(RoutesPivot[Distance],MATCH($C5971,RoutesPivot[[RouteID]:[RouteID]],0))</f>
        <v>1500</v>
      </c>
      <c r="P5971">
        <f>INDEX(RoutesPivot[ListPrice],MATCH($C5971,RoutesPivot[[RouteID]:[RouteID]],0))</f>
        <v>350</v>
      </c>
      <c r="Q5971" t="str">
        <f>INDEX(AirportPivot[AirportName],MATCH($N5971,AirportPivot[[AirportID]:[AirportID]],0))</f>
        <v>Seattle-Tacoma International</v>
      </c>
      <c r="R5971">
        <f>INDEX(AirportPivot[Gates (number of available)],MATCH($N5971,AirportPivot[[AirportID]:[AirportID]],0))</f>
        <v>58</v>
      </c>
    </row>
    <row r="5972" spans="1:18" x14ac:dyDescent="0.25">
      <c r="A5972" s="3" t="s">
        <v>6004</v>
      </c>
      <c r="B5972" s="12">
        <v>41857</v>
      </c>
      <c r="C5972" s="4" t="s">
        <v>17</v>
      </c>
      <c r="D5972" s="4">
        <v>4.4000000000000004</v>
      </c>
      <c r="E5972" s="4">
        <v>5</v>
      </c>
      <c r="F5972" s="5">
        <v>0.79166666666666663</v>
      </c>
      <c r="G5972" s="6">
        <v>385</v>
      </c>
      <c r="H5972" s="7">
        <v>71225</v>
      </c>
      <c r="I5972" s="7">
        <f>FlightsPivot[[#This Row],[Total Fare]]*10%</f>
        <v>7122.5</v>
      </c>
      <c r="J5972" s="7">
        <f>FlightsPivot[[#This Row],[Total Fare]]+FlightsPivot[[#This Row],[10% tax ]]</f>
        <v>78347.5</v>
      </c>
      <c r="K5972" s="4">
        <v>8</v>
      </c>
      <c r="L5972" s="4">
        <v>2014</v>
      </c>
      <c r="M5972" t="str">
        <f>INDEX(RoutesPivot[DepAirport],MATCH($C5972,RoutesPivot[[RouteID]:[RouteID]],0))</f>
        <v>ORD</v>
      </c>
      <c r="N5972" t="str">
        <f>INDEX(RoutesPivot[AirportID],MATCH($C5972,RoutesPivot[[RouteID]:[RouteID]],0))</f>
        <v>LAX</v>
      </c>
      <c r="O5972">
        <f>INDEX(RoutesPivot[Distance],MATCH($C5972,RoutesPivot[[RouteID]:[RouteID]],0))</f>
        <v>1518</v>
      </c>
      <c r="P5972">
        <f>INDEX(RoutesPivot[ListPrice],MATCH($C5972,RoutesPivot[[RouteID]:[RouteID]],0))</f>
        <v>350</v>
      </c>
      <c r="Q5972" t="str">
        <f>INDEX(AirportPivot[AirportName],MATCH($N5972,AirportPivot[[AirportID]:[AirportID]],0))</f>
        <v>Los Angeles International</v>
      </c>
      <c r="R5972">
        <f>INDEX(AirportPivot[Gates (number of available)],MATCH($N5972,AirportPivot[[AirportID]:[AirportID]],0))</f>
        <v>86</v>
      </c>
    </row>
    <row r="5973" spans="1:18" x14ac:dyDescent="0.25">
      <c r="A5973" s="3" t="s">
        <v>6005</v>
      </c>
      <c r="B5973" s="12">
        <v>42107</v>
      </c>
      <c r="C5973" s="4" t="s">
        <v>13</v>
      </c>
      <c r="D5973" s="4">
        <v>2.7</v>
      </c>
      <c r="E5973" s="4">
        <v>147</v>
      </c>
      <c r="F5973" s="5">
        <v>0.54166666666666663</v>
      </c>
      <c r="G5973" s="6">
        <v>250</v>
      </c>
      <c r="H5973" s="7">
        <v>46250</v>
      </c>
      <c r="I5973" s="7">
        <f>FlightsPivot[[#This Row],[Total Fare]]*10%</f>
        <v>4625</v>
      </c>
      <c r="J5973" s="7">
        <f>FlightsPivot[[#This Row],[Total Fare]]+FlightsPivot[[#This Row],[10% tax ]]</f>
        <v>50875</v>
      </c>
      <c r="K5973" s="4">
        <v>4</v>
      </c>
      <c r="L5973" s="4">
        <v>2015</v>
      </c>
      <c r="M5973" t="str">
        <f>INDEX(RoutesPivot[DepAirport],MATCH($C5973,RoutesPivot[[RouteID]:[RouteID]],0))</f>
        <v>ORD</v>
      </c>
      <c r="N5973" t="str">
        <f>INDEX(RoutesPivot[AirportID],MATCH($C5973,RoutesPivot[[RouteID]:[RouteID]],0))</f>
        <v>JFK</v>
      </c>
      <c r="O5973">
        <f>INDEX(RoutesPivot[Distance],MATCH($C5973,RoutesPivot[[RouteID]:[RouteID]],0))</f>
        <v>619</v>
      </c>
      <c r="P5973">
        <f>INDEX(RoutesPivot[ListPrice],MATCH($C5973,RoutesPivot[[RouteID]:[RouteID]],0))</f>
        <v>250</v>
      </c>
      <c r="Q5973" t="str">
        <f>INDEX(AirportPivot[AirportName],MATCH($N5973,AirportPivot[[AirportID]:[AirportID]],0))</f>
        <v>John F Kennedy International</v>
      </c>
      <c r="R5973">
        <f>INDEX(AirportPivot[Gates (number of available)],MATCH($N5973,AirportPivot[[AirportID]:[AirportID]],0))</f>
        <v>120</v>
      </c>
    </row>
    <row r="5974" spans="1:18" x14ac:dyDescent="0.25">
      <c r="A5974" s="3" t="s">
        <v>6006</v>
      </c>
      <c r="B5974" s="12">
        <v>41766</v>
      </c>
      <c r="C5974" s="4" t="s">
        <v>21</v>
      </c>
      <c r="D5974" s="4">
        <v>2.6</v>
      </c>
      <c r="E5974" s="4">
        <v>78</v>
      </c>
      <c r="F5974" s="5">
        <v>0.79166666666666663</v>
      </c>
      <c r="G5974" s="6">
        <v>125</v>
      </c>
      <c r="H5974" s="7">
        <v>22625</v>
      </c>
      <c r="I5974" s="7">
        <f>FlightsPivot[[#This Row],[Total Fare]]*10%</f>
        <v>2262.5</v>
      </c>
      <c r="J5974" s="7">
        <f>FlightsPivot[[#This Row],[Total Fare]]+FlightsPivot[[#This Row],[10% tax ]]</f>
        <v>24887.5</v>
      </c>
      <c r="K5974" s="4">
        <v>5</v>
      </c>
      <c r="L5974" s="4">
        <v>2014</v>
      </c>
      <c r="M5974" t="str">
        <f>INDEX(RoutesPivot[DepAirport],MATCH($C5974,RoutesPivot[[RouteID]:[RouteID]],0))</f>
        <v>ORD</v>
      </c>
      <c r="N5974" t="str">
        <f>INDEX(RoutesPivot[AirportID],MATCH($C5974,RoutesPivot[[RouteID]:[RouteID]],0))</f>
        <v>CLT</v>
      </c>
      <c r="O5974">
        <f>INDEX(RoutesPivot[Distance],MATCH($C5974,RoutesPivot[[RouteID]:[RouteID]],0))</f>
        <v>700</v>
      </c>
      <c r="P5974">
        <f>INDEX(RoutesPivot[ListPrice],MATCH($C5974,RoutesPivot[[RouteID]:[RouteID]],0))</f>
        <v>125</v>
      </c>
      <c r="Q5974" t="str">
        <f>INDEX(AirportPivot[AirportName],MATCH($N5974,AirportPivot[[AirportID]:[AirportID]],0))</f>
        <v>Charlotte/Douglas International</v>
      </c>
      <c r="R5974">
        <f>INDEX(AirportPivot[Gates (number of available)],MATCH($N5974,AirportPivot[[AirportID]:[AirportID]],0))</f>
        <v>65</v>
      </c>
    </row>
    <row r="5975" spans="1:18" x14ac:dyDescent="0.25">
      <c r="A5975" s="3" t="s">
        <v>6007</v>
      </c>
      <c r="B5975" s="12">
        <v>41979</v>
      </c>
      <c r="C5975" s="4" t="s">
        <v>21</v>
      </c>
      <c r="D5975" s="4">
        <v>2.4</v>
      </c>
      <c r="E5975" s="4">
        <v>70</v>
      </c>
      <c r="F5975" s="5">
        <v>0.77083333333333337</v>
      </c>
      <c r="G5975" s="6">
        <v>125</v>
      </c>
      <c r="H5975" s="7">
        <v>22625</v>
      </c>
      <c r="I5975" s="7">
        <f>FlightsPivot[[#This Row],[Total Fare]]*10%</f>
        <v>2262.5</v>
      </c>
      <c r="J5975" s="7">
        <f>FlightsPivot[[#This Row],[Total Fare]]+FlightsPivot[[#This Row],[10% tax ]]</f>
        <v>24887.5</v>
      </c>
      <c r="K5975" s="4">
        <v>12</v>
      </c>
      <c r="L5975" s="4">
        <v>2014</v>
      </c>
      <c r="M5975" t="str">
        <f>INDEX(RoutesPivot[DepAirport],MATCH($C5975,RoutesPivot[[RouteID]:[RouteID]],0))</f>
        <v>ORD</v>
      </c>
      <c r="N5975" t="str">
        <f>INDEX(RoutesPivot[AirportID],MATCH($C5975,RoutesPivot[[RouteID]:[RouteID]],0))</f>
        <v>CLT</v>
      </c>
      <c r="O5975">
        <f>INDEX(RoutesPivot[Distance],MATCH($C5975,RoutesPivot[[RouteID]:[RouteID]],0))</f>
        <v>700</v>
      </c>
      <c r="P5975">
        <f>INDEX(RoutesPivot[ListPrice],MATCH($C5975,RoutesPivot[[RouteID]:[RouteID]],0))</f>
        <v>125</v>
      </c>
      <c r="Q5975" t="str">
        <f>INDEX(AirportPivot[AirportName],MATCH($N5975,AirportPivot[[AirportID]:[AirportID]],0))</f>
        <v>Charlotte/Douglas International</v>
      </c>
      <c r="R5975">
        <f>INDEX(AirportPivot[Gates (number of available)],MATCH($N5975,AirportPivot[[AirportID]:[AirportID]],0))</f>
        <v>65</v>
      </c>
    </row>
    <row r="5976" spans="1:18" x14ac:dyDescent="0.25">
      <c r="A5976" s="3" t="s">
        <v>6008</v>
      </c>
      <c r="B5976" s="12">
        <v>42112</v>
      </c>
      <c r="C5976" s="4" t="s">
        <v>13</v>
      </c>
      <c r="D5976" s="4">
        <v>1.7</v>
      </c>
      <c r="E5976" s="4">
        <v>169</v>
      </c>
      <c r="F5976" s="5">
        <v>0.375</v>
      </c>
      <c r="G5976" s="6">
        <v>250</v>
      </c>
      <c r="H5976" s="7">
        <v>41250</v>
      </c>
      <c r="I5976" s="7">
        <f>FlightsPivot[[#This Row],[Total Fare]]*10%</f>
        <v>4125</v>
      </c>
      <c r="J5976" s="7">
        <f>FlightsPivot[[#This Row],[Total Fare]]+FlightsPivot[[#This Row],[10% tax ]]</f>
        <v>45375</v>
      </c>
      <c r="K5976" s="4">
        <v>4</v>
      </c>
      <c r="L5976" s="4">
        <v>2015</v>
      </c>
      <c r="M5976" t="str">
        <f>INDEX(RoutesPivot[DepAirport],MATCH($C5976,RoutesPivot[[RouteID]:[RouteID]],0))</f>
        <v>ORD</v>
      </c>
      <c r="N5976" t="str">
        <f>INDEX(RoutesPivot[AirportID],MATCH($C5976,RoutesPivot[[RouteID]:[RouteID]],0))</f>
        <v>JFK</v>
      </c>
      <c r="O5976">
        <f>INDEX(RoutesPivot[Distance],MATCH($C5976,RoutesPivot[[RouteID]:[RouteID]],0))</f>
        <v>619</v>
      </c>
      <c r="P5976">
        <f>INDEX(RoutesPivot[ListPrice],MATCH($C5976,RoutesPivot[[RouteID]:[RouteID]],0))</f>
        <v>250</v>
      </c>
      <c r="Q5976" t="str">
        <f>INDEX(AirportPivot[AirportName],MATCH($N5976,AirportPivot[[AirportID]:[AirportID]],0))</f>
        <v>John F Kennedy International</v>
      </c>
      <c r="R5976">
        <f>INDEX(AirportPivot[Gates (number of available)],MATCH($N5976,AirportPivot[[AirportID]:[AirportID]],0))</f>
        <v>120</v>
      </c>
    </row>
    <row r="5977" spans="1:18" x14ac:dyDescent="0.25">
      <c r="A5977" s="3" t="s">
        <v>6009</v>
      </c>
      <c r="B5977" s="12">
        <v>42195</v>
      </c>
      <c r="C5977" s="4" t="s">
        <v>21</v>
      </c>
      <c r="D5977" s="4">
        <v>2.7</v>
      </c>
      <c r="E5977" s="4">
        <v>48</v>
      </c>
      <c r="F5977" s="5">
        <v>0.29166666666666669</v>
      </c>
      <c r="G5977" s="6">
        <v>137.5</v>
      </c>
      <c r="H5977" s="7">
        <v>22687.5</v>
      </c>
      <c r="I5977" s="7">
        <f>FlightsPivot[[#This Row],[Total Fare]]*10%</f>
        <v>2268.75</v>
      </c>
      <c r="J5977" s="7">
        <f>FlightsPivot[[#This Row],[Total Fare]]+FlightsPivot[[#This Row],[10% tax ]]</f>
        <v>24956.25</v>
      </c>
      <c r="K5977" s="4">
        <v>7</v>
      </c>
      <c r="L5977" s="4">
        <v>2015</v>
      </c>
      <c r="M5977" t="str">
        <f>INDEX(RoutesPivot[DepAirport],MATCH($C5977,RoutesPivot[[RouteID]:[RouteID]],0))</f>
        <v>ORD</v>
      </c>
      <c r="N5977" t="str">
        <f>INDEX(RoutesPivot[AirportID],MATCH($C5977,RoutesPivot[[RouteID]:[RouteID]],0))</f>
        <v>CLT</v>
      </c>
      <c r="O5977">
        <f>INDEX(RoutesPivot[Distance],MATCH($C5977,RoutesPivot[[RouteID]:[RouteID]],0))</f>
        <v>700</v>
      </c>
      <c r="P5977">
        <f>INDEX(RoutesPivot[ListPrice],MATCH($C5977,RoutesPivot[[RouteID]:[RouteID]],0))</f>
        <v>125</v>
      </c>
      <c r="Q5977" t="str">
        <f>INDEX(AirportPivot[AirportName],MATCH($N5977,AirportPivot[[AirportID]:[AirportID]],0))</f>
        <v>Charlotte/Douglas International</v>
      </c>
      <c r="R5977">
        <f>INDEX(AirportPivot[Gates (number of available)],MATCH($N5977,AirportPivot[[AirportID]:[AirportID]],0))</f>
        <v>65</v>
      </c>
    </row>
    <row r="5978" spans="1:18" x14ac:dyDescent="0.25">
      <c r="A5978" s="3" t="s">
        <v>6010</v>
      </c>
      <c r="B5978" s="12">
        <v>42143</v>
      </c>
      <c r="C5978" s="4" t="s">
        <v>37</v>
      </c>
      <c r="D5978" s="4">
        <v>2.5</v>
      </c>
      <c r="E5978" s="4">
        <v>131</v>
      </c>
      <c r="F5978" s="5">
        <v>0.72916666666666663</v>
      </c>
      <c r="G5978" s="6">
        <v>350</v>
      </c>
      <c r="H5978" s="7">
        <v>64750</v>
      </c>
      <c r="I5978" s="7">
        <f>FlightsPivot[[#This Row],[Total Fare]]*10%</f>
        <v>6475</v>
      </c>
      <c r="J5978" s="7">
        <f>FlightsPivot[[#This Row],[Total Fare]]+FlightsPivot[[#This Row],[10% tax ]]</f>
        <v>71225</v>
      </c>
      <c r="K5978" s="4">
        <v>5</v>
      </c>
      <c r="L5978" s="4">
        <v>2015</v>
      </c>
      <c r="M5978" t="str">
        <f>INDEX(RoutesPivot[DepAirport],MATCH($C5978,RoutesPivot[[RouteID]:[RouteID]],0))</f>
        <v>ORD</v>
      </c>
      <c r="N5978" t="str">
        <f>INDEX(RoutesPivot[AirportID],MATCH($C5978,RoutesPivot[[RouteID]:[RouteID]],0))</f>
        <v>SEA</v>
      </c>
      <c r="O5978">
        <f>INDEX(RoutesPivot[Distance],MATCH($C5978,RoutesPivot[[RouteID]:[RouteID]],0))</f>
        <v>1500</v>
      </c>
      <c r="P5978">
        <f>INDEX(RoutesPivot[ListPrice],MATCH($C5978,RoutesPivot[[RouteID]:[RouteID]],0))</f>
        <v>350</v>
      </c>
      <c r="Q5978" t="str">
        <f>INDEX(AirportPivot[AirportName],MATCH($N5978,AirportPivot[[AirportID]:[AirportID]],0))</f>
        <v>Seattle-Tacoma International</v>
      </c>
      <c r="R5978">
        <f>INDEX(AirportPivot[Gates (number of available)],MATCH($N5978,AirportPivot[[AirportID]:[AirportID]],0))</f>
        <v>58</v>
      </c>
    </row>
    <row r="5979" spans="1:18" x14ac:dyDescent="0.25">
      <c r="A5979" s="3" t="s">
        <v>6011</v>
      </c>
      <c r="B5979" s="12">
        <v>42291</v>
      </c>
      <c r="C5979" s="4" t="s">
        <v>17</v>
      </c>
      <c r="D5979" s="4">
        <v>4.5</v>
      </c>
      <c r="E5979" s="4">
        <v>5</v>
      </c>
      <c r="F5979" s="5">
        <v>0.33333333333333331</v>
      </c>
      <c r="G5979" s="6">
        <v>350</v>
      </c>
      <c r="H5979" s="7">
        <v>64750</v>
      </c>
      <c r="I5979" s="7">
        <f>FlightsPivot[[#This Row],[Total Fare]]*10%</f>
        <v>6475</v>
      </c>
      <c r="J5979" s="7">
        <f>FlightsPivot[[#This Row],[Total Fare]]+FlightsPivot[[#This Row],[10% tax ]]</f>
        <v>71225</v>
      </c>
      <c r="K5979" s="4">
        <v>10</v>
      </c>
      <c r="L5979" s="4">
        <v>2015</v>
      </c>
      <c r="M5979" t="str">
        <f>INDEX(RoutesPivot[DepAirport],MATCH($C5979,RoutesPivot[[RouteID]:[RouteID]],0))</f>
        <v>ORD</v>
      </c>
      <c r="N5979" t="str">
        <f>INDEX(RoutesPivot[AirportID],MATCH($C5979,RoutesPivot[[RouteID]:[RouteID]],0))</f>
        <v>LAX</v>
      </c>
      <c r="O5979">
        <f>INDEX(RoutesPivot[Distance],MATCH($C5979,RoutesPivot[[RouteID]:[RouteID]],0))</f>
        <v>1518</v>
      </c>
      <c r="P5979">
        <f>INDEX(RoutesPivot[ListPrice],MATCH($C5979,RoutesPivot[[RouteID]:[RouteID]],0))</f>
        <v>350</v>
      </c>
      <c r="Q5979" t="str">
        <f>INDEX(AirportPivot[AirportName],MATCH($N5979,AirportPivot[[AirportID]:[AirportID]],0))</f>
        <v>Los Angeles International</v>
      </c>
      <c r="R5979">
        <f>INDEX(AirportPivot[Gates (number of available)],MATCH($N5979,AirportPivot[[AirportID]:[AirportID]],0))</f>
        <v>86</v>
      </c>
    </row>
    <row r="5980" spans="1:18" x14ac:dyDescent="0.25">
      <c r="A5980" s="3" t="s">
        <v>6012</v>
      </c>
      <c r="B5980" s="12">
        <v>42263</v>
      </c>
      <c r="C5980" s="4" t="s">
        <v>53</v>
      </c>
      <c r="D5980" s="4">
        <v>2.9</v>
      </c>
      <c r="E5980" s="4">
        <v>39</v>
      </c>
      <c r="F5980" s="5">
        <v>0.3125</v>
      </c>
      <c r="G5980" s="6">
        <v>300</v>
      </c>
      <c r="H5980" s="7">
        <v>49500</v>
      </c>
      <c r="I5980" s="7">
        <f>FlightsPivot[[#This Row],[Total Fare]]*10%</f>
        <v>4950</v>
      </c>
      <c r="J5980" s="7">
        <f>FlightsPivot[[#This Row],[Total Fare]]+FlightsPivot[[#This Row],[10% tax ]]</f>
        <v>54450</v>
      </c>
      <c r="K5980" s="4">
        <v>9</v>
      </c>
      <c r="L5980" s="4">
        <v>2015</v>
      </c>
      <c r="M5980" t="str">
        <f>INDEX(RoutesPivot[DepAirport],MATCH($C5980,RoutesPivot[[RouteID]:[RouteID]],0))</f>
        <v>ORD</v>
      </c>
      <c r="N5980" t="str">
        <f>INDEX(RoutesPivot[AirportID],MATCH($C5980,RoutesPivot[[RouteID]:[RouteID]],0))</f>
        <v>FLL</v>
      </c>
      <c r="O5980">
        <f>INDEX(RoutesPivot[Distance],MATCH($C5980,RoutesPivot[[RouteID]:[RouteID]],0))</f>
        <v>940</v>
      </c>
      <c r="P5980">
        <f>INDEX(RoutesPivot[ListPrice],MATCH($C5980,RoutesPivot[[RouteID]:[RouteID]],0))</f>
        <v>300</v>
      </c>
      <c r="Q5980" t="str">
        <f>INDEX(AirportPivot[AirportName],MATCH($N5980,AirportPivot[[AirportID]:[AirportID]],0))</f>
        <v>Fort Lauderdale/Hollywood International</v>
      </c>
      <c r="R5980">
        <f>INDEX(AirportPivot[Gates (number of available)],MATCH($N5980,AirportPivot[[AirportID]:[AirportID]],0))</f>
        <v>55</v>
      </c>
    </row>
    <row r="5981" spans="1:18" x14ac:dyDescent="0.25">
      <c r="A5981" s="3" t="s">
        <v>6013</v>
      </c>
      <c r="B5981" s="12">
        <v>42199</v>
      </c>
      <c r="C5981" s="4" t="s">
        <v>33</v>
      </c>
      <c r="D5981" s="4">
        <v>2.7</v>
      </c>
      <c r="E5981" s="4">
        <v>25</v>
      </c>
      <c r="F5981" s="5">
        <v>0.79166666666666663</v>
      </c>
      <c r="G5981" s="6">
        <v>412.5</v>
      </c>
      <c r="H5981" s="7">
        <v>76312.5</v>
      </c>
      <c r="I5981" s="7">
        <f>FlightsPivot[[#This Row],[Total Fare]]*10%</f>
        <v>7631.25</v>
      </c>
      <c r="J5981" s="7">
        <f>FlightsPivot[[#This Row],[Total Fare]]+FlightsPivot[[#This Row],[10% tax ]]</f>
        <v>83943.75</v>
      </c>
      <c r="K5981" s="4">
        <v>7</v>
      </c>
      <c r="L5981" s="4">
        <v>2015</v>
      </c>
      <c r="M5981" t="str">
        <f>INDEX(RoutesPivot[DepAirport],MATCH($C5981,RoutesPivot[[RouteID]:[RouteID]],0))</f>
        <v>ORD</v>
      </c>
      <c r="N5981" t="str">
        <f>INDEX(RoutesPivot[AirportID],MATCH($C5981,RoutesPivot[[RouteID]:[RouteID]],0))</f>
        <v>SFO</v>
      </c>
      <c r="O5981">
        <f>INDEX(RoutesPivot[Distance],MATCH($C5981,RoutesPivot[[RouteID]:[RouteID]],0))</f>
        <v>1600</v>
      </c>
      <c r="P5981">
        <f>INDEX(RoutesPivot[ListPrice],MATCH($C5981,RoutesPivot[[RouteID]:[RouteID]],0))</f>
        <v>375</v>
      </c>
      <c r="Q5981" t="str">
        <f>INDEX(AirportPivot[AirportName],MATCH($N5981,AirportPivot[[AirportID]:[AirportID]],0))</f>
        <v>San Francisco International</v>
      </c>
      <c r="R5981">
        <f>INDEX(AirportPivot[Gates (number of available)],MATCH($N5981,AirportPivot[[AirportID]:[AirportID]],0))</f>
        <v>70</v>
      </c>
    </row>
    <row r="5982" spans="1:18" x14ac:dyDescent="0.25">
      <c r="A5982" s="3" t="s">
        <v>6014</v>
      </c>
      <c r="B5982" s="12">
        <v>42169</v>
      </c>
      <c r="C5982" s="4" t="s">
        <v>11</v>
      </c>
      <c r="D5982" s="4">
        <v>3.7</v>
      </c>
      <c r="E5982" s="4">
        <v>157</v>
      </c>
      <c r="F5982" s="5">
        <v>0.79166666666666663</v>
      </c>
      <c r="G5982" s="6">
        <v>330</v>
      </c>
      <c r="H5982" s="7">
        <v>54450</v>
      </c>
      <c r="I5982" s="7">
        <f>FlightsPivot[[#This Row],[Total Fare]]*10%</f>
        <v>5445</v>
      </c>
      <c r="J5982" s="7">
        <f>FlightsPivot[[#This Row],[Total Fare]]+FlightsPivot[[#This Row],[10% tax ]]</f>
        <v>59895</v>
      </c>
      <c r="K5982" s="4">
        <v>6</v>
      </c>
      <c r="L5982" s="4">
        <v>2015</v>
      </c>
      <c r="M5982" t="str">
        <f>INDEX(RoutesPivot[DepAirport],MATCH($C5982,RoutesPivot[[RouteID]:[RouteID]],0))</f>
        <v>ORD</v>
      </c>
      <c r="N5982" t="str">
        <f>INDEX(RoutesPivot[AirportID],MATCH($C5982,RoutesPivot[[RouteID]:[RouteID]],0))</f>
        <v>BOS</v>
      </c>
      <c r="O5982">
        <f>INDEX(RoutesPivot[Distance],MATCH($C5982,RoutesPivot[[RouteID]:[RouteID]],0))</f>
        <v>730</v>
      </c>
      <c r="P5982">
        <f>INDEX(RoutesPivot[ListPrice],MATCH($C5982,RoutesPivot[[RouteID]:[RouteID]],0))</f>
        <v>300</v>
      </c>
      <c r="Q5982" t="str">
        <f>INDEX(AirportPivot[AirportName],MATCH($N5982,AirportPivot[[AirportID]:[AirportID]],0))</f>
        <v>General Edward Lawrence Logan International</v>
      </c>
      <c r="R5982">
        <f>INDEX(AirportPivot[Gates (number of available)],MATCH($N5982,AirportPivot[[AirportID]:[AirportID]],0))</f>
        <v>63</v>
      </c>
    </row>
    <row r="5983" spans="1:18" x14ac:dyDescent="0.25">
      <c r="A5983" s="3" t="s">
        <v>6015</v>
      </c>
      <c r="B5983" s="12">
        <v>41839</v>
      </c>
      <c r="C5983" s="4" t="s">
        <v>27</v>
      </c>
      <c r="D5983" s="4">
        <v>7.9</v>
      </c>
      <c r="E5983" s="4">
        <v>148</v>
      </c>
      <c r="F5983" s="5">
        <v>0.72916666666666663</v>
      </c>
      <c r="G5983" s="6">
        <v>220</v>
      </c>
      <c r="H5983" s="7">
        <v>40700</v>
      </c>
      <c r="I5983" s="7">
        <f>FlightsPivot[[#This Row],[Total Fare]]*10%</f>
        <v>4070</v>
      </c>
      <c r="J5983" s="7">
        <f>FlightsPivot[[#This Row],[Total Fare]]+FlightsPivot[[#This Row],[10% tax ]]</f>
        <v>44770</v>
      </c>
      <c r="K5983" s="4">
        <v>7</v>
      </c>
      <c r="L5983" s="4">
        <v>2014</v>
      </c>
      <c r="M5983" t="str">
        <f>INDEX(RoutesPivot[DepAirport],MATCH($C5983,RoutesPivot[[RouteID]:[RouteID]],0))</f>
        <v>ORD</v>
      </c>
      <c r="N5983" t="str">
        <f>INDEX(RoutesPivot[AirportID],MATCH($C5983,RoutesPivot[[RouteID]:[RouteID]],0))</f>
        <v>ATL</v>
      </c>
      <c r="O5983">
        <f>INDEX(RoutesPivot[Distance],MATCH($C5983,RoutesPivot[[RouteID]:[RouteID]],0))</f>
        <v>510</v>
      </c>
      <c r="P5983">
        <f>INDEX(RoutesPivot[ListPrice],MATCH($C5983,RoutesPivot[[RouteID]:[RouteID]],0))</f>
        <v>200</v>
      </c>
      <c r="Q5983" t="str">
        <f>INDEX(AirportPivot[AirportName],MATCH($N5983,AirportPivot[[AirportID]:[AirportID]],0))</f>
        <v>Hartsfield-Jackson Atlanta International</v>
      </c>
      <c r="R5983">
        <f>INDEX(AirportPivot[Gates (number of available)],MATCH($N5983,AirportPivot[[AirportID]:[AirportID]],0))</f>
        <v>100</v>
      </c>
    </row>
    <row r="5984" spans="1:18" x14ac:dyDescent="0.25">
      <c r="A5984" s="3" t="s">
        <v>6016</v>
      </c>
      <c r="B5984" s="12">
        <v>41995</v>
      </c>
      <c r="C5984" s="4" t="s">
        <v>27</v>
      </c>
      <c r="D5984" s="4">
        <v>13.4</v>
      </c>
      <c r="E5984" s="4">
        <v>198</v>
      </c>
      <c r="F5984" s="5">
        <v>0.29166666666666669</v>
      </c>
      <c r="G5984" s="6">
        <v>280</v>
      </c>
      <c r="H5984" s="7">
        <v>46200</v>
      </c>
      <c r="I5984" s="7">
        <f>FlightsPivot[[#This Row],[Total Fare]]*10%</f>
        <v>4620</v>
      </c>
      <c r="J5984" s="7">
        <f>FlightsPivot[[#This Row],[Total Fare]]+FlightsPivot[[#This Row],[10% tax ]]</f>
        <v>50820</v>
      </c>
      <c r="K5984" s="4">
        <v>12</v>
      </c>
      <c r="L5984" s="4">
        <v>2014</v>
      </c>
      <c r="M5984" t="str">
        <f>INDEX(RoutesPivot[DepAirport],MATCH($C5984,RoutesPivot[[RouteID]:[RouteID]],0))</f>
        <v>ORD</v>
      </c>
      <c r="N5984" t="str">
        <f>INDEX(RoutesPivot[AirportID],MATCH($C5984,RoutesPivot[[RouteID]:[RouteID]],0))</f>
        <v>ATL</v>
      </c>
      <c r="O5984">
        <f>INDEX(RoutesPivot[Distance],MATCH($C5984,RoutesPivot[[RouteID]:[RouteID]],0))</f>
        <v>510</v>
      </c>
      <c r="P5984">
        <f>INDEX(RoutesPivot[ListPrice],MATCH($C5984,RoutesPivot[[RouteID]:[RouteID]],0))</f>
        <v>200</v>
      </c>
      <c r="Q5984" t="str">
        <f>INDEX(AirportPivot[AirportName],MATCH($N5984,AirportPivot[[AirportID]:[AirportID]],0))</f>
        <v>Hartsfield-Jackson Atlanta International</v>
      </c>
      <c r="R5984">
        <f>INDEX(AirportPivot[Gates (number of available)],MATCH($N5984,AirportPivot[[AirportID]:[AirportID]],0))</f>
        <v>100</v>
      </c>
    </row>
    <row r="5985" spans="1:18" x14ac:dyDescent="0.25">
      <c r="A5985" s="3" t="s">
        <v>6017</v>
      </c>
      <c r="B5985" s="12">
        <v>41995</v>
      </c>
      <c r="C5985" s="4" t="s">
        <v>80</v>
      </c>
      <c r="D5985" s="4">
        <v>3.1</v>
      </c>
      <c r="E5985" s="4">
        <v>40</v>
      </c>
      <c r="F5985" s="5">
        <v>0.58333333333333337</v>
      </c>
      <c r="G5985" s="6">
        <v>420</v>
      </c>
      <c r="H5985" s="7">
        <v>69300</v>
      </c>
      <c r="I5985" s="7">
        <f>FlightsPivot[[#This Row],[Total Fare]]*10%</f>
        <v>6930</v>
      </c>
      <c r="J5985" s="7">
        <f>FlightsPivot[[#This Row],[Total Fare]]+FlightsPivot[[#This Row],[10% tax ]]</f>
        <v>76230</v>
      </c>
      <c r="K5985" s="4">
        <v>12</v>
      </c>
      <c r="L5985" s="4">
        <v>2014</v>
      </c>
      <c r="M5985" t="str">
        <f>INDEX(RoutesPivot[DepAirport],MATCH($C5985,RoutesPivot[[RouteID]:[RouteID]],0))</f>
        <v>ORD</v>
      </c>
      <c r="N5985" t="str">
        <f>INDEX(RoutesPivot[AirportID],MATCH($C5985,RoutesPivot[[RouteID]:[RouteID]],0))</f>
        <v>MIA</v>
      </c>
      <c r="O5985">
        <f>INDEX(RoutesPivot[Distance],MATCH($C5985,RoutesPivot[[RouteID]:[RouteID]],0))</f>
        <v>1000</v>
      </c>
      <c r="P5985">
        <f>INDEX(RoutesPivot[ListPrice],MATCH($C5985,RoutesPivot[[RouteID]:[RouteID]],0))</f>
        <v>300</v>
      </c>
      <c r="Q5985" t="str">
        <f>INDEX(AirportPivot[AirportName],MATCH($N5985,AirportPivot[[AirportID]:[AirportID]],0))</f>
        <v>Miami International</v>
      </c>
      <c r="R5985">
        <f>INDEX(AirportPivot[Gates (number of available)],MATCH($N5985,AirportPivot[[AirportID]:[AirportID]],0))</f>
        <v>80</v>
      </c>
    </row>
    <row r="5986" spans="1:18" x14ac:dyDescent="0.25">
      <c r="A5986" s="3" t="s">
        <v>6018</v>
      </c>
      <c r="B5986" s="12">
        <v>41969</v>
      </c>
      <c r="C5986" s="4" t="s">
        <v>27</v>
      </c>
      <c r="D5986" s="4">
        <v>17.899999999999999</v>
      </c>
      <c r="E5986" s="4">
        <v>170</v>
      </c>
      <c r="F5986" s="5">
        <v>0.29166666666666669</v>
      </c>
      <c r="G5986" s="6">
        <v>300</v>
      </c>
      <c r="H5986" s="7">
        <v>49500</v>
      </c>
      <c r="I5986" s="7">
        <f>FlightsPivot[[#This Row],[Total Fare]]*10%</f>
        <v>4950</v>
      </c>
      <c r="J5986" s="7">
        <f>FlightsPivot[[#This Row],[Total Fare]]+FlightsPivot[[#This Row],[10% tax ]]</f>
        <v>54450</v>
      </c>
      <c r="K5986" s="4">
        <v>11</v>
      </c>
      <c r="L5986" s="4">
        <v>2014</v>
      </c>
      <c r="M5986" t="str">
        <f>INDEX(RoutesPivot[DepAirport],MATCH($C5986,RoutesPivot[[RouteID]:[RouteID]],0))</f>
        <v>ORD</v>
      </c>
      <c r="N5986" t="str">
        <f>INDEX(RoutesPivot[AirportID],MATCH($C5986,RoutesPivot[[RouteID]:[RouteID]],0))</f>
        <v>ATL</v>
      </c>
      <c r="O5986">
        <f>INDEX(RoutesPivot[Distance],MATCH($C5986,RoutesPivot[[RouteID]:[RouteID]],0))</f>
        <v>510</v>
      </c>
      <c r="P5986">
        <f>INDEX(RoutesPivot[ListPrice],MATCH($C5986,RoutesPivot[[RouteID]:[RouteID]],0))</f>
        <v>200</v>
      </c>
      <c r="Q5986" t="str">
        <f>INDEX(AirportPivot[AirportName],MATCH($N5986,AirportPivot[[AirportID]:[AirportID]],0))</f>
        <v>Hartsfield-Jackson Atlanta International</v>
      </c>
      <c r="R5986">
        <f>INDEX(AirportPivot[Gates (number of available)],MATCH($N5986,AirportPivot[[AirportID]:[AirportID]],0))</f>
        <v>100</v>
      </c>
    </row>
    <row r="5987" spans="1:18" x14ac:dyDescent="0.25">
      <c r="A5987" s="3" t="s">
        <v>6019</v>
      </c>
      <c r="B5987" s="12">
        <v>41916</v>
      </c>
      <c r="C5987" s="4" t="s">
        <v>47</v>
      </c>
      <c r="D5987" s="4">
        <v>1</v>
      </c>
      <c r="E5987" s="4">
        <v>126</v>
      </c>
      <c r="F5987" s="5">
        <v>0.70833333333333337</v>
      </c>
      <c r="G5987" s="6">
        <v>250</v>
      </c>
      <c r="H5987" s="7">
        <v>46250</v>
      </c>
      <c r="I5987" s="7">
        <f>FlightsPivot[[#This Row],[Total Fare]]*10%</f>
        <v>4625</v>
      </c>
      <c r="J5987" s="7">
        <f>FlightsPivot[[#This Row],[Total Fare]]+FlightsPivot[[#This Row],[10% tax ]]</f>
        <v>50875</v>
      </c>
      <c r="K5987" s="4">
        <v>10</v>
      </c>
      <c r="L5987" s="4">
        <v>2014</v>
      </c>
      <c r="M5987" t="str">
        <f>INDEX(RoutesPivot[DepAirport],MATCH($C5987,RoutesPivot[[RouteID]:[RouteID]],0))</f>
        <v>ORD</v>
      </c>
      <c r="N5987" t="str">
        <f>INDEX(RoutesPivot[AirportID],MATCH($C5987,RoutesPivot[[RouteID]:[RouteID]],0))</f>
        <v>PHX</v>
      </c>
      <c r="O5987">
        <f>INDEX(RoutesPivot[Distance],MATCH($C5987,RoutesPivot[[RouteID]:[RouteID]],0))</f>
        <v>1200</v>
      </c>
      <c r="P5987">
        <f>INDEX(RoutesPivot[ListPrice],MATCH($C5987,RoutesPivot[[RouteID]:[RouteID]],0))</f>
        <v>250</v>
      </c>
      <c r="Q5987" t="str">
        <f>INDEX(AirportPivot[AirportName],MATCH($N5987,AirportPivot[[AirportID]:[AirportID]],0))</f>
        <v>Phoenix Sky Harbor International</v>
      </c>
      <c r="R5987">
        <f>INDEX(AirportPivot[Gates (number of available)],MATCH($N5987,AirportPivot[[AirportID]:[AirportID]],0))</f>
        <v>60</v>
      </c>
    </row>
    <row r="5988" spans="1:18" x14ac:dyDescent="0.25">
      <c r="A5988" s="3" t="s">
        <v>6020</v>
      </c>
      <c r="B5988" s="12">
        <v>41764</v>
      </c>
      <c r="C5988" s="4" t="s">
        <v>25</v>
      </c>
      <c r="D5988" s="4">
        <v>1.3</v>
      </c>
      <c r="E5988" s="4">
        <v>37</v>
      </c>
      <c r="F5988" s="5">
        <v>0.70833333333333337</v>
      </c>
      <c r="G5988" s="6">
        <v>200</v>
      </c>
      <c r="H5988" s="7">
        <v>33000</v>
      </c>
      <c r="I5988" s="7">
        <f>FlightsPivot[[#This Row],[Total Fare]]*10%</f>
        <v>3300</v>
      </c>
      <c r="J5988" s="7">
        <f>FlightsPivot[[#This Row],[Total Fare]]+FlightsPivot[[#This Row],[10% tax ]]</f>
        <v>36300</v>
      </c>
      <c r="K5988" s="4">
        <v>5</v>
      </c>
      <c r="L5988" s="4">
        <v>2014</v>
      </c>
      <c r="M5988" t="str">
        <f>INDEX(RoutesPivot[DepAirport],MATCH($C5988,RoutesPivot[[RouteID]:[RouteID]],0))</f>
        <v>ORD</v>
      </c>
      <c r="N5988" t="str">
        <f>INDEX(RoutesPivot[AirportID],MATCH($C5988,RoutesPivot[[RouteID]:[RouteID]],0))</f>
        <v>DFW</v>
      </c>
      <c r="O5988">
        <f>INDEX(RoutesPivot[Distance],MATCH($C5988,RoutesPivot[[RouteID]:[RouteID]],0))</f>
        <v>700</v>
      </c>
      <c r="P5988">
        <f>INDEX(RoutesPivot[ListPrice],MATCH($C5988,RoutesPivot[[RouteID]:[RouteID]],0))</f>
        <v>200</v>
      </c>
      <c r="Q5988" t="str">
        <f>INDEX(AirportPivot[AirportName],MATCH($N5988,AirportPivot[[AirportID]:[AirportID]],0))</f>
        <v>Dallas/Fort Worth International</v>
      </c>
      <c r="R5988">
        <f>INDEX(AirportPivot[Gates (number of available)],MATCH($N5988,AirportPivot[[AirportID]:[AirportID]],0))</f>
        <v>130</v>
      </c>
    </row>
    <row r="5989" spans="1:18" x14ac:dyDescent="0.25">
      <c r="A5989" s="3" t="s">
        <v>6021</v>
      </c>
      <c r="B5989" s="12">
        <v>42311</v>
      </c>
      <c r="C5989" s="4" t="s">
        <v>33</v>
      </c>
      <c r="D5989" s="4">
        <v>1.7</v>
      </c>
      <c r="E5989" s="4">
        <v>94</v>
      </c>
      <c r="F5989" s="5">
        <v>0.70833333333333337</v>
      </c>
      <c r="G5989" s="6">
        <v>375</v>
      </c>
      <c r="H5989" s="7">
        <v>69375</v>
      </c>
      <c r="I5989" s="7">
        <f>FlightsPivot[[#This Row],[Total Fare]]*10%</f>
        <v>6937.5</v>
      </c>
      <c r="J5989" s="7">
        <f>FlightsPivot[[#This Row],[Total Fare]]+FlightsPivot[[#This Row],[10% tax ]]</f>
        <v>76312.5</v>
      </c>
      <c r="K5989" s="4">
        <v>11</v>
      </c>
      <c r="L5989" s="4">
        <v>2015</v>
      </c>
      <c r="M5989" t="str">
        <f>INDEX(RoutesPivot[DepAirport],MATCH($C5989,RoutesPivot[[RouteID]:[RouteID]],0))</f>
        <v>ORD</v>
      </c>
      <c r="N5989" t="str">
        <f>INDEX(RoutesPivot[AirportID],MATCH($C5989,RoutesPivot[[RouteID]:[RouteID]],0))</f>
        <v>SFO</v>
      </c>
      <c r="O5989">
        <f>INDEX(RoutesPivot[Distance],MATCH($C5989,RoutesPivot[[RouteID]:[RouteID]],0))</f>
        <v>1600</v>
      </c>
      <c r="P5989">
        <f>INDEX(RoutesPivot[ListPrice],MATCH($C5989,RoutesPivot[[RouteID]:[RouteID]],0))</f>
        <v>375</v>
      </c>
      <c r="Q5989" t="str">
        <f>INDEX(AirportPivot[AirportName],MATCH($N5989,AirportPivot[[AirportID]:[AirportID]],0))</f>
        <v>San Francisco International</v>
      </c>
      <c r="R5989">
        <f>INDEX(AirportPivot[Gates (number of available)],MATCH($N5989,AirportPivot[[AirportID]:[AirportID]],0))</f>
        <v>70</v>
      </c>
    </row>
    <row r="5990" spans="1:18" x14ac:dyDescent="0.25">
      <c r="A5990" s="3" t="s">
        <v>6022</v>
      </c>
      <c r="B5990" s="12">
        <v>41834</v>
      </c>
      <c r="C5990" s="4" t="s">
        <v>27</v>
      </c>
      <c r="D5990" s="4">
        <v>9.9</v>
      </c>
      <c r="E5990" s="4">
        <v>190</v>
      </c>
      <c r="F5990" s="5">
        <v>0.72916666666666663</v>
      </c>
      <c r="G5990" s="6">
        <v>220</v>
      </c>
      <c r="H5990" s="7">
        <v>36300</v>
      </c>
      <c r="I5990" s="7">
        <f>FlightsPivot[[#This Row],[Total Fare]]*10%</f>
        <v>3630</v>
      </c>
      <c r="J5990" s="7">
        <f>FlightsPivot[[#This Row],[Total Fare]]+FlightsPivot[[#This Row],[10% tax ]]</f>
        <v>39930</v>
      </c>
      <c r="K5990" s="4">
        <v>7</v>
      </c>
      <c r="L5990" s="4">
        <v>2014</v>
      </c>
      <c r="M5990" t="str">
        <f>INDEX(RoutesPivot[DepAirport],MATCH($C5990,RoutesPivot[[RouteID]:[RouteID]],0))</f>
        <v>ORD</v>
      </c>
      <c r="N5990" t="str">
        <f>INDEX(RoutesPivot[AirportID],MATCH($C5990,RoutesPivot[[RouteID]:[RouteID]],0))</f>
        <v>ATL</v>
      </c>
      <c r="O5990">
        <f>INDEX(RoutesPivot[Distance],MATCH($C5990,RoutesPivot[[RouteID]:[RouteID]],0))</f>
        <v>510</v>
      </c>
      <c r="P5990">
        <f>INDEX(RoutesPivot[ListPrice],MATCH($C5990,RoutesPivot[[RouteID]:[RouteID]],0))</f>
        <v>200</v>
      </c>
      <c r="Q5990" t="str">
        <f>INDEX(AirportPivot[AirportName],MATCH($N5990,AirportPivot[[AirportID]:[AirportID]],0))</f>
        <v>Hartsfield-Jackson Atlanta International</v>
      </c>
      <c r="R5990">
        <f>INDEX(AirportPivot[Gates (number of available)],MATCH($N5990,AirportPivot[[AirportID]:[AirportID]],0))</f>
        <v>100</v>
      </c>
    </row>
    <row r="5991" spans="1:18" x14ac:dyDescent="0.25">
      <c r="A5991" s="3" t="s">
        <v>6023</v>
      </c>
      <c r="B5991" s="12">
        <v>42126</v>
      </c>
      <c r="C5991" s="4" t="s">
        <v>21</v>
      </c>
      <c r="D5991" s="4">
        <v>0.6</v>
      </c>
      <c r="E5991" s="4">
        <v>69</v>
      </c>
      <c r="F5991" s="5">
        <v>0.5</v>
      </c>
      <c r="G5991" s="6">
        <v>125</v>
      </c>
      <c r="H5991" s="7">
        <v>22625</v>
      </c>
      <c r="I5991" s="7">
        <f>FlightsPivot[[#This Row],[Total Fare]]*10%</f>
        <v>2262.5</v>
      </c>
      <c r="J5991" s="7">
        <f>FlightsPivot[[#This Row],[Total Fare]]+FlightsPivot[[#This Row],[10% tax ]]</f>
        <v>24887.5</v>
      </c>
      <c r="K5991" s="4">
        <v>5</v>
      </c>
      <c r="L5991" s="4">
        <v>2015</v>
      </c>
      <c r="M5991" t="str">
        <f>INDEX(RoutesPivot[DepAirport],MATCH($C5991,RoutesPivot[[RouteID]:[RouteID]],0))</f>
        <v>ORD</v>
      </c>
      <c r="N5991" t="str">
        <f>INDEX(RoutesPivot[AirportID],MATCH($C5991,RoutesPivot[[RouteID]:[RouteID]],0))</f>
        <v>CLT</v>
      </c>
      <c r="O5991">
        <f>INDEX(RoutesPivot[Distance],MATCH($C5991,RoutesPivot[[RouteID]:[RouteID]],0))</f>
        <v>700</v>
      </c>
      <c r="P5991">
        <f>INDEX(RoutesPivot[ListPrice],MATCH($C5991,RoutesPivot[[RouteID]:[RouteID]],0))</f>
        <v>125</v>
      </c>
      <c r="Q5991" t="str">
        <f>INDEX(AirportPivot[AirportName],MATCH($N5991,AirportPivot[[AirportID]:[AirportID]],0))</f>
        <v>Charlotte/Douglas International</v>
      </c>
      <c r="R5991">
        <f>INDEX(AirportPivot[Gates (number of available)],MATCH($N5991,AirportPivot[[AirportID]:[AirportID]],0))</f>
        <v>65</v>
      </c>
    </row>
    <row r="5992" spans="1:18" x14ac:dyDescent="0.25">
      <c r="A5992" s="3" t="s">
        <v>6024</v>
      </c>
      <c r="B5992" s="12">
        <v>41960</v>
      </c>
      <c r="C5992" s="4" t="s">
        <v>23</v>
      </c>
      <c r="D5992" s="4">
        <v>2.2000000000000002</v>
      </c>
      <c r="E5992" s="4">
        <v>19</v>
      </c>
      <c r="F5992" s="5">
        <v>0.77083333333333337</v>
      </c>
      <c r="G5992" s="6">
        <v>300</v>
      </c>
      <c r="H5992" s="7">
        <v>55500</v>
      </c>
      <c r="I5992" s="7">
        <f>FlightsPivot[[#This Row],[Total Fare]]*10%</f>
        <v>5550</v>
      </c>
      <c r="J5992" s="7">
        <f>FlightsPivot[[#This Row],[Total Fare]]+FlightsPivot[[#This Row],[10% tax ]]</f>
        <v>61050</v>
      </c>
      <c r="K5992" s="4">
        <v>11</v>
      </c>
      <c r="L5992" s="4">
        <v>2014</v>
      </c>
      <c r="M5992" t="str">
        <f>INDEX(RoutesPivot[DepAirport],MATCH($C5992,RoutesPivot[[RouteID]:[RouteID]],0))</f>
        <v>ORD</v>
      </c>
      <c r="N5992" t="str">
        <f>INDEX(RoutesPivot[AirportID],MATCH($C5992,RoutesPivot[[RouteID]:[RouteID]],0))</f>
        <v>DEN</v>
      </c>
      <c r="O5992">
        <f>INDEX(RoutesPivot[Distance],MATCH($C5992,RoutesPivot[[RouteID]:[RouteID]],0))</f>
        <v>800</v>
      </c>
      <c r="P5992">
        <f>INDEX(RoutesPivot[ListPrice],MATCH($C5992,RoutesPivot[[RouteID]:[RouteID]],0))</f>
        <v>300</v>
      </c>
      <c r="Q5992" t="str">
        <f>INDEX(AirportPivot[AirportName],MATCH($N5992,AirportPivot[[AirportID]:[AirportID]],0))</f>
        <v>Denver International</v>
      </c>
      <c r="R5992">
        <f>INDEX(AirportPivot[Gates (number of available)],MATCH($N5992,AirportPivot[[AirportID]:[AirportID]],0))</f>
        <v>75</v>
      </c>
    </row>
    <row r="5993" spans="1:18" x14ac:dyDescent="0.25">
      <c r="A5993" s="3" t="s">
        <v>6025</v>
      </c>
      <c r="B5993" s="12">
        <v>41698</v>
      </c>
      <c r="C5993" s="4" t="s">
        <v>53</v>
      </c>
      <c r="D5993" s="4">
        <v>2.4</v>
      </c>
      <c r="E5993" s="4">
        <v>111</v>
      </c>
      <c r="F5993" s="5">
        <v>0.79166666666666663</v>
      </c>
      <c r="G5993" s="6">
        <v>300</v>
      </c>
      <c r="H5993" s="7">
        <v>55500</v>
      </c>
      <c r="I5993" s="7">
        <f>FlightsPivot[[#This Row],[Total Fare]]*10%</f>
        <v>5550</v>
      </c>
      <c r="J5993" s="7">
        <f>FlightsPivot[[#This Row],[Total Fare]]+FlightsPivot[[#This Row],[10% tax ]]</f>
        <v>61050</v>
      </c>
      <c r="K5993" s="4">
        <v>2</v>
      </c>
      <c r="L5993" s="4">
        <v>2014</v>
      </c>
      <c r="M5993" t="str">
        <f>INDEX(RoutesPivot[DepAirport],MATCH($C5993,RoutesPivot[[RouteID]:[RouteID]],0))</f>
        <v>ORD</v>
      </c>
      <c r="N5993" t="str">
        <f>INDEX(RoutesPivot[AirportID],MATCH($C5993,RoutesPivot[[RouteID]:[RouteID]],0))</f>
        <v>FLL</v>
      </c>
      <c r="O5993">
        <f>INDEX(RoutesPivot[Distance],MATCH($C5993,RoutesPivot[[RouteID]:[RouteID]],0))</f>
        <v>940</v>
      </c>
      <c r="P5993">
        <f>INDEX(RoutesPivot[ListPrice],MATCH($C5993,RoutesPivot[[RouteID]:[RouteID]],0))</f>
        <v>300</v>
      </c>
      <c r="Q5993" t="str">
        <f>INDEX(AirportPivot[AirportName],MATCH($N5993,AirportPivot[[AirportID]:[AirportID]],0))</f>
        <v>Fort Lauderdale/Hollywood International</v>
      </c>
      <c r="R5993">
        <f>INDEX(AirportPivot[Gates (number of available)],MATCH($N5993,AirportPivot[[AirportID]:[AirportID]],0))</f>
        <v>55</v>
      </c>
    </row>
    <row r="5994" spans="1:18" x14ac:dyDescent="0.25">
      <c r="A5994" s="3" t="s">
        <v>6026</v>
      </c>
      <c r="B5994" s="12">
        <v>42236</v>
      </c>
      <c r="C5994" s="4" t="s">
        <v>86</v>
      </c>
      <c r="D5994" s="4">
        <v>1.5</v>
      </c>
      <c r="E5994" s="4">
        <v>27</v>
      </c>
      <c r="F5994" s="5">
        <v>0.39583333333333331</v>
      </c>
      <c r="G5994" s="6">
        <v>126.5</v>
      </c>
      <c r="H5994" s="7">
        <v>23402.5</v>
      </c>
      <c r="I5994" s="7">
        <f>FlightsPivot[[#This Row],[Total Fare]]*10%</f>
        <v>2340.25</v>
      </c>
      <c r="J5994" s="7">
        <f>FlightsPivot[[#This Row],[Total Fare]]+FlightsPivot[[#This Row],[10% tax ]]</f>
        <v>25742.75</v>
      </c>
      <c r="K5994" s="4">
        <v>8</v>
      </c>
      <c r="L5994" s="4">
        <v>2015</v>
      </c>
      <c r="M5994" t="str">
        <f>INDEX(RoutesPivot[DepAirport],MATCH($C5994,RoutesPivot[[RouteID]:[RouteID]],0))</f>
        <v>ORD</v>
      </c>
      <c r="N5994" t="str">
        <f>INDEX(RoutesPivot[AirportID],MATCH($C5994,RoutesPivot[[RouteID]:[RouteID]],0))</f>
        <v>DTW</v>
      </c>
      <c r="O5994">
        <f>INDEX(RoutesPivot[Distance],MATCH($C5994,RoutesPivot[[RouteID]:[RouteID]],0))</f>
        <v>200</v>
      </c>
      <c r="P5994">
        <f>INDEX(RoutesPivot[ListPrice],MATCH($C5994,RoutesPivot[[RouteID]:[RouteID]],0))</f>
        <v>115</v>
      </c>
      <c r="Q5994" t="str">
        <f>INDEX(AirportPivot[AirportName],MATCH($N5994,AirportPivot[[AirportID]:[AirportID]],0))</f>
        <v>Detroit Metropolitan Wayne County</v>
      </c>
      <c r="R5994">
        <f>INDEX(AirportPivot[Gates (number of available)],MATCH($N5994,AirportPivot[[AirportID]:[AirportID]],0))</f>
        <v>60</v>
      </c>
    </row>
    <row r="5995" spans="1:18" x14ac:dyDescent="0.25">
      <c r="A5995" s="3" t="s">
        <v>6027</v>
      </c>
      <c r="B5995" s="12">
        <v>42088</v>
      </c>
      <c r="C5995" s="4" t="s">
        <v>103</v>
      </c>
      <c r="D5995" s="4">
        <v>3</v>
      </c>
      <c r="E5995" s="4">
        <v>183</v>
      </c>
      <c r="F5995" s="5">
        <v>0.29166666666666669</v>
      </c>
      <c r="G5995" s="6">
        <v>300</v>
      </c>
      <c r="H5995" s="7">
        <v>49500</v>
      </c>
      <c r="I5995" s="7">
        <f>FlightsPivot[[#This Row],[Total Fare]]*10%</f>
        <v>4950</v>
      </c>
      <c r="J5995" s="7">
        <f>FlightsPivot[[#This Row],[Total Fare]]+FlightsPivot[[#This Row],[10% tax ]]</f>
        <v>54450</v>
      </c>
      <c r="K5995" s="4">
        <v>3</v>
      </c>
      <c r="L5995" s="4">
        <v>2015</v>
      </c>
      <c r="M5995" t="str">
        <f>INDEX(RoutesPivot[DepAirport],MATCH($C5995,RoutesPivot[[RouteID]:[RouteID]],0))</f>
        <v>ORD</v>
      </c>
      <c r="N5995" t="str">
        <f>INDEX(RoutesPivot[AirportID],MATCH($C5995,RoutesPivot[[RouteID]:[RouteID]],0))</f>
        <v>IAD</v>
      </c>
      <c r="O5995">
        <f>INDEX(RoutesPivot[Distance],MATCH($C5995,RoutesPivot[[RouteID]:[RouteID]],0))</f>
        <v>515</v>
      </c>
      <c r="P5995">
        <f>INDEX(RoutesPivot[ListPrice],MATCH($C5995,RoutesPivot[[RouteID]:[RouteID]],0))</f>
        <v>300</v>
      </c>
      <c r="Q5995" t="str">
        <f>INDEX(AirportPivot[AirportName],MATCH($N5995,AirportPivot[[AirportID]:[AirportID]],0))</f>
        <v>Washington Dulles International</v>
      </c>
      <c r="R5995">
        <f>INDEX(AirportPivot[Gates (number of available)],MATCH($N5995,AirportPivot[[AirportID]:[AirportID]],0))</f>
        <v>95</v>
      </c>
    </row>
    <row r="5996" spans="1:18" x14ac:dyDescent="0.25">
      <c r="A5996" s="3" t="s">
        <v>6028</v>
      </c>
      <c r="B5996" s="12">
        <v>42162</v>
      </c>
      <c r="C5996" s="4" t="s">
        <v>83</v>
      </c>
      <c r="D5996" s="4">
        <v>3.3</v>
      </c>
      <c r="E5996" s="4">
        <v>23</v>
      </c>
      <c r="F5996" s="5">
        <v>0.70833333333333337</v>
      </c>
      <c r="G5996" s="6">
        <v>264</v>
      </c>
      <c r="H5996" s="7">
        <v>48840</v>
      </c>
      <c r="I5996" s="7">
        <f>FlightsPivot[[#This Row],[Total Fare]]*10%</f>
        <v>4884</v>
      </c>
      <c r="J5996" s="7">
        <f>FlightsPivot[[#This Row],[Total Fare]]+FlightsPivot[[#This Row],[10% tax ]]</f>
        <v>53724</v>
      </c>
      <c r="K5996" s="4">
        <v>6</v>
      </c>
      <c r="L5996" s="4">
        <v>2015</v>
      </c>
      <c r="M5996" t="str">
        <f>INDEX(RoutesPivot[DepAirport],MATCH($C5996,RoutesPivot[[RouteID]:[RouteID]],0))</f>
        <v>ORD</v>
      </c>
      <c r="N5996" t="str">
        <f>INDEX(RoutesPivot[AirportID],MATCH($C5996,RoutesPivot[[RouteID]:[RouteID]],0))</f>
        <v>BWI</v>
      </c>
      <c r="O5996">
        <f>INDEX(RoutesPivot[Distance],MATCH($C5996,RoutesPivot[[RouteID]:[RouteID]],0))</f>
        <v>520</v>
      </c>
      <c r="P5996">
        <f>INDEX(RoutesPivot[ListPrice],MATCH($C5996,RoutesPivot[[RouteID]:[RouteID]],0))</f>
        <v>240</v>
      </c>
      <c r="Q5996" t="str">
        <f>INDEX(AirportPivot[AirportName],MATCH($N5996,AirportPivot[[AirportID]:[AirportID]],0))</f>
        <v>Baltimore/Washington International Thurgood Marshall</v>
      </c>
      <c r="R5996">
        <f>INDEX(AirportPivot[Gates (number of available)],MATCH($N5996,AirportPivot[[AirportID]:[AirportID]],0))</f>
        <v>58</v>
      </c>
    </row>
    <row r="5997" spans="1:18" x14ac:dyDescent="0.25">
      <c r="A5997" s="3" t="s">
        <v>6029</v>
      </c>
      <c r="B5997" s="12">
        <v>42021</v>
      </c>
      <c r="C5997" s="4" t="s">
        <v>23</v>
      </c>
      <c r="D5997" s="4">
        <v>2.2000000000000002</v>
      </c>
      <c r="E5997" s="4">
        <v>78</v>
      </c>
      <c r="F5997" s="5">
        <v>0.52083333333333337</v>
      </c>
      <c r="G5997" s="6">
        <v>300</v>
      </c>
      <c r="H5997" s="7">
        <v>54300</v>
      </c>
      <c r="I5997" s="7">
        <f>FlightsPivot[[#This Row],[Total Fare]]*10%</f>
        <v>5430</v>
      </c>
      <c r="J5997" s="7">
        <f>FlightsPivot[[#This Row],[Total Fare]]+FlightsPivot[[#This Row],[10% tax ]]</f>
        <v>59730</v>
      </c>
      <c r="K5997" s="4">
        <v>1</v>
      </c>
      <c r="L5997" s="4">
        <v>2015</v>
      </c>
      <c r="M5997" t="str">
        <f>INDEX(RoutesPivot[DepAirport],MATCH($C5997,RoutesPivot[[RouteID]:[RouteID]],0))</f>
        <v>ORD</v>
      </c>
      <c r="N5997" t="str">
        <f>INDEX(RoutesPivot[AirportID],MATCH($C5997,RoutesPivot[[RouteID]:[RouteID]],0))</f>
        <v>DEN</v>
      </c>
      <c r="O5997">
        <f>INDEX(RoutesPivot[Distance],MATCH($C5997,RoutesPivot[[RouteID]:[RouteID]],0))</f>
        <v>800</v>
      </c>
      <c r="P5997">
        <f>INDEX(RoutesPivot[ListPrice],MATCH($C5997,RoutesPivot[[RouteID]:[RouteID]],0))</f>
        <v>300</v>
      </c>
      <c r="Q5997" t="str">
        <f>INDEX(AirportPivot[AirportName],MATCH($N5997,AirportPivot[[AirportID]:[AirportID]],0))</f>
        <v>Denver International</v>
      </c>
      <c r="R5997">
        <f>INDEX(AirportPivot[Gates (number of available)],MATCH($N5997,AirportPivot[[AirportID]:[AirportID]],0))</f>
        <v>75</v>
      </c>
    </row>
    <row r="5998" spans="1:18" x14ac:dyDescent="0.25">
      <c r="A5998" s="3" t="s">
        <v>6030</v>
      </c>
      <c r="B5998" s="12">
        <v>42270</v>
      </c>
      <c r="C5998" s="4" t="s">
        <v>25</v>
      </c>
      <c r="D5998" s="4">
        <v>2.1</v>
      </c>
      <c r="E5998" s="4">
        <v>151</v>
      </c>
      <c r="F5998" s="5">
        <v>0.29166666666666669</v>
      </c>
      <c r="G5998" s="6">
        <v>200</v>
      </c>
      <c r="H5998" s="7">
        <v>37000</v>
      </c>
      <c r="I5998" s="7">
        <f>FlightsPivot[[#This Row],[Total Fare]]*10%</f>
        <v>3700</v>
      </c>
      <c r="J5998" s="7">
        <f>FlightsPivot[[#This Row],[Total Fare]]+FlightsPivot[[#This Row],[10% tax ]]</f>
        <v>40700</v>
      </c>
      <c r="K5998" s="4">
        <v>9</v>
      </c>
      <c r="L5998" s="4">
        <v>2015</v>
      </c>
      <c r="M5998" t="str">
        <f>INDEX(RoutesPivot[DepAirport],MATCH($C5998,RoutesPivot[[RouteID]:[RouteID]],0))</f>
        <v>ORD</v>
      </c>
      <c r="N5998" t="str">
        <f>INDEX(RoutesPivot[AirportID],MATCH($C5998,RoutesPivot[[RouteID]:[RouteID]],0))</f>
        <v>DFW</v>
      </c>
      <c r="O5998">
        <f>INDEX(RoutesPivot[Distance],MATCH($C5998,RoutesPivot[[RouteID]:[RouteID]],0))</f>
        <v>700</v>
      </c>
      <c r="P5998">
        <f>INDEX(RoutesPivot[ListPrice],MATCH($C5998,RoutesPivot[[RouteID]:[RouteID]],0))</f>
        <v>200</v>
      </c>
      <c r="Q5998" t="str">
        <f>INDEX(AirportPivot[AirportName],MATCH($N5998,AirportPivot[[AirportID]:[AirportID]],0))</f>
        <v>Dallas/Fort Worth International</v>
      </c>
      <c r="R5998">
        <f>INDEX(AirportPivot[Gates (number of available)],MATCH($N5998,AirportPivot[[AirportID]:[AirportID]],0))</f>
        <v>130</v>
      </c>
    </row>
    <row r="5999" spans="1:18" x14ac:dyDescent="0.25">
      <c r="A5999" s="3" t="s">
        <v>6031</v>
      </c>
      <c r="B5999" s="12">
        <v>42053</v>
      </c>
      <c r="C5999" s="4" t="s">
        <v>27</v>
      </c>
      <c r="D5999" s="4">
        <v>10.5</v>
      </c>
      <c r="E5999" s="4">
        <v>54</v>
      </c>
      <c r="F5999" s="5">
        <v>0.33333333333333331</v>
      </c>
      <c r="G5999" s="6">
        <v>200</v>
      </c>
      <c r="H5999" s="7">
        <v>33000</v>
      </c>
      <c r="I5999" s="7">
        <f>FlightsPivot[[#This Row],[Total Fare]]*10%</f>
        <v>3300</v>
      </c>
      <c r="J5999" s="7">
        <f>FlightsPivot[[#This Row],[Total Fare]]+FlightsPivot[[#This Row],[10% tax ]]</f>
        <v>36300</v>
      </c>
      <c r="K5999" s="4">
        <v>2</v>
      </c>
      <c r="L5999" s="4">
        <v>2015</v>
      </c>
      <c r="M5999" t="str">
        <f>INDEX(RoutesPivot[DepAirport],MATCH($C5999,RoutesPivot[[RouteID]:[RouteID]],0))</f>
        <v>ORD</v>
      </c>
      <c r="N5999" t="str">
        <f>INDEX(RoutesPivot[AirportID],MATCH($C5999,RoutesPivot[[RouteID]:[RouteID]],0))</f>
        <v>ATL</v>
      </c>
      <c r="O5999">
        <f>INDEX(RoutesPivot[Distance],MATCH($C5999,RoutesPivot[[RouteID]:[RouteID]],0))</f>
        <v>510</v>
      </c>
      <c r="P5999">
        <f>INDEX(RoutesPivot[ListPrice],MATCH($C5999,RoutesPivot[[RouteID]:[RouteID]],0))</f>
        <v>200</v>
      </c>
      <c r="Q5999" t="str">
        <f>INDEX(AirportPivot[AirportName],MATCH($N5999,AirportPivot[[AirportID]:[AirportID]],0))</f>
        <v>Hartsfield-Jackson Atlanta International</v>
      </c>
      <c r="R5999">
        <f>INDEX(AirportPivot[Gates (number of available)],MATCH($N5999,AirportPivot[[AirportID]:[AirportID]],0))</f>
        <v>100</v>
      </c>
    </row>
    <row r="6000" spans="1:18" x14ac:dyDescent="0.25">
      <c r="A6000" s="3" t="s">
        <v>6032</v>
      </c>
      <c r="B6000" s="12">
        <v>42061</v>
      </c>
      <c r="C6000" s="4" t="s">
        <v>17</v>
      </c>
      <c r="D6000" s="4">
        <v>5.4</v>
      </c>
      <c r="E6000" s="4">
        <v>47</v>
      </c>
      <c r="F6000" s="5">
        <v>0.66666666666666663</v>
      </c>
      <c r="G6000" s="6">
        <v>350</v>
      </c>
      <c r="H6000" s="7">
        <v>57750</v>
      </c>
      <c r="I6000" s="7">
        <f>FlightsPivot[[#This Row],[Total Fare]]*10%</f>
        <v>5775</v>
      </c>
      <c r="J6000" s="7">
        <f>FlightsPivot[[#This Row],[Total Fare]]+FlightsPivot[[#This Row],[10% tax ]]</f>
        <v>63525</v>
      </c>
      <c r="K6000" s="4">
        <v>2</v>
      </c>
      <c r="L6000" s="4">
        <v>2015</v>
      </c>
      <c r="M6000" t="str">
        <f>INDEX(RoutesPivot[DepAirport],MATCH($C6000,RoutesPivot[[RouteID]:[RouteID]],0))</f>
        <v>ORD</v>
      </c>
      <c r="N6000" t="str">
        <f>INDEX(RoutesPivot[AirportID],MATCH($C6000,RoutesPivot[[RouteID]:[RouteID]],0))</f>
        <v>LAX</v>
      </c>
      <c r="O6000">
        <f>INDEX(RoutesPivot[Distance],MATCH($C6000,RoutesPivot[[RouteID]:[RouteID]],0))</f>
        <v>1518</v>
      </c>
      <c r="P6000">
        <f>INDEX(RoutesPivot[ListPrice],MATCH($C6000,RoutesPivot[[RouteID]:[RouteID]],0))</f>
        <v>350</v>
      </c>
      <c r="Q6000" t="str">
        <f>INDEX(AirportPivot[AirportName],MATCH($N6000,AirportPivot[[AirportID]:[AirportID]],0))</f>
        <v>Los Angeles International</v>
      </c>
      <c r="R6000">
        <f>INDEX(AirportPivot[Gates (number of available)],MATCH($N6000,AirportPivot[[AirportID]:[AirportID]],0))</f>
        <v>86</v>
      </c>
    </row>
    <row r="6001" spans="1:18" x14ac:dyDescent="0.25">
      <c r="A6001" s="3" t="s">
        <v>6033</v>
      </c>
      <c r="B6001" s="12">
        <v>42125</v>
      </c>
      <c r="C6001" s="4" t="s">
        <v>70</v>
      </c>
      <c r="D6001" s="4">
        <v>2.6</v>
      </c>
      <c r="E6001" s="4">
        <v>137</v>
      </c>
      <c r="F6001" s="5">
        <v>0.29166666666666669</v>
      </c>
      <c r="G6001" s="6">
        <v>275</v>
      </c>
      <c r="H6001" s="7">
        <v>50875</v>
      </c>
      <c r="I6001" s="7">
        <f>FlightsPivot[[#This Row],[Total Fare]]*10%</f>
        <v>5087.5</v>
      </c>
      <c r="J6001" s="7">
        <f>FlightsPivot[[#This Row],[Total Fare]]+FlightsPivot[[#This Row],[10% tax ]]</f>
        <v>55962.5</v>
      </c>
      <c r="K6001" s="4">
        <v>5</v>
      </c>
      <c r="L6001" s="4">
        <v>2015</v>
      </c>
      <c r="M6001" t="str">
        <f>INDEX(RoutesPivot[DepAirport],MATCH($C6001,RoutesPivot[[RouteID]:[RouteID]],0))</f>
        <v>ORD</v>
      </c>
      <c r="N6001" t="str">
        <f>INDEX(RoutesPivot[AirportID],MATCH($C6001,RoutesPivot[[RouteID]:[RouteID]],0))</f>
        <v>LAS</v>
      </c>
      <c r="O6001">
        <f>INDEX(RoutesPivot[Distance],MATCH($C6001,RoutesPivot[[RouteID]:[RouteID]],0))</f>
        <v>1100</v>
      </c>
      <c r="P6001">
        <f>INDEX(RoutesPivot[ListPrice],MATCH($C6001,RoutesPivot[[RouteID]:[RouteID]],0))</f>
        <v>275</v>
      </c>
      <c r="Q6001" t="str">
        <f>INDEX(AirportPivot[AirportName],MATCH($N6001,AirportPivot[[AirportID]:[AirportID]],0))</f>
        <v>McCarran International</v>
      </c>
      <c r="R6001">
        <f>INDEX(AirportPivot[Gates (number of available)],MATCH($N6001,AirportPivot[[AirportID]:[AirportID]],0))</f>
        <v>68</v>
      </c>
    </row>
    <row r="6002" spans="1:18" x14ac:dyDescent="0.25">
      <c r="A6002" s="3" t="s">
        <v>6034</v>
      </c>
      <c r="B6002" s="12">
        <v>41843</v>
      </c>
      <c r="C6002" s="4" t="s">
        <v>25</v>
      </c>
      <c r="D6002" s="4">
        <v>2.7</v>
      </c>
      <c r="E6002" s="4">
        <v>24</v>
      </c>
      <c r="F6002" s="5">
        <v>0.41666666666666669</v>
      </c>
      <c r="G6002" s="6">
        <v>220</v>
      </c>
      <c r="H6002" s="7">
        <v>40700</v>
      </c>
      <c r="I6002" s="7">
        <f>FlightsPivot[[#This Row],[Total Fare]]*10%</f>
        <v>4070</v>
      </c>
      <c r="J6002" s="7">
        <f>FlightsPivot[[#This Row],[Total Fare]]+FlightsPivot[[#This Row],[10% tax ]]</f>
        <v>44770</v>
      </c>
      <c r="K6002" s="4">
        <v>7</v>
      </c>
      <c r="L6002" s="4">
        <v>2014</v>
      </c>
      <c r="M6002" t="str">
        <f>INDEX(RoutesPivot[DepAirport],MATCH($C6002,RoutesPivot[[RouteID]:[RouteID]],0))</f>
        <v>ORD</v>
      </c>
      <c r="N6002" t="str">
        <f>INDEX(RoutesPivot[AirportID],MATCH($C6002,RoutesPivot[[RouteID]:[RouteID]],0))</f>
        <v>DFW</v>
      </c>
      <c r="O6002">
        <f>INDEX(RoutesPivot[Distance],MATCH($C6002,RoutesPivot[[RouteID]:[RouteID]],0))</f>
        <v>700</v>
      </c>
      <c r="P6002">
        <f>INDEX(RoutesPivot[ListPrice],MATCH($C6002,RoutesPivot[[RouteID]:[RouteID]],0))</f>
        <v>200</v>
      </c>
      <c r="Q6002" t="str">
        <f>INDEX(AirportPivot[AirportName],MATCH($N6002,AirportPivot[[AirportID]:[AirportID]],0))</f>
        <v>Dallas/Fort Worth International</v>
      </c>
      <c r="R6002">
        <f>INDEX(AirportPivot[Gates (number of available)],MATCH($N6002,AirportPivot[[AirportID]:[AirportID]],0))</f>
        <v>130</v>
      </c>
    </row>
    <row r="6003" spans="1:18" x14ac:dyDescent="0.25">
      <c r="A6003" s="3" t="s">
        <v>6035</v>
      </c>
      <c r="B6003" s="12">
        <v>42084</v>
      </c>
      <c r="C6003" s="4" t="s">
        <v>33</v>
      </c>
      <c r="D6003" s="4">
        <v>1.5</v>
      </c>
      <c r="E6003" s="4">
        <v>85</v>
      </c>
      <c r="F6003" s="5">
        <v>0.29166666666666669</v>
      </c>
      <c r="G6003" s="6">
        <v>375</v>
      </c>
      <c r="H6003" s="7">
        <v>67875</v>
      </c>
      <c r="I6003" s="7">
        <f>FlightsPivot[[#This Row],[Total Fare]]*10%</f>
        <v>6787.5</v>
      </c>
      <c r="J6003" s="7">
        <f>FlightsPivot[[#This Row],[Total Fare]]+FlightsPivot[[#This Row],[10% tax ]]</f>
        <v>74662.5</v>
      </c>
      <c r="K6003" s="4">
        <v>3</v>
      </c>
      <c r="L6003" s="4">
        <v>2015</v>
      </c>
      <c r="M6003" t="str">
        <f>INDEX(RoutesPivot[DepAirport],MATCH($C6003,RoutesPivot[[RouteID]:[RouteID]],0))</f>
        <v>ORD</v>
      </c>
      <c r="N6003" t="str">
        <f>INDEX(RoutesPivot[AirportID],MATCH($C6003,RoutesPivot[[RouteID]:[RouteID]],0))</f>
        <v>SFO</v>
      </c>
      <c r="O6003">
        <f>INDEX(RoutesPivot[Distance],MATCH($C6003,RoutesPivot[[RouteID]:[RouteID]],0))</f>
        <v>1600</v>
      </c>
      <c r="P6003">
        <f>INDEX(RoutesPivot[ListPrice],MATCH($C6003,RoutesPivot[[RouteID]:[RouteID]],0))</f>
        <v>375</v>
      </c>
      <c r="Q6003" t="str">
        <f>INDEX(AirportPivot[AirportName],MATCH($N6003,AirportPivot[[AirportID]:[AirportID]],0))</f>
        <v>San Francisco International</v>
      </c>
      <c r="R6003">
        <f>INDEX(AirportPivot[Gates (number of available)],MATCH($N6003,AirportPivot[[AirportID]:[AirportID]],0))</f>
        <v>70</v>
      </c>
    </row>
    <row r="6004" spans="1:18" x14ac:dyDescent="0.25">
      <c r="A6004" s="3" t="s">
        <v>6036</v>
      </c>
      <c r="B6004" s="12">
        <v>41990</v>
      </c>
      <c r="C6004" s="4" t="s">
        <v>25</v>
      </c>
      <c r="D6004" s="4">
        <v>2.8</v>
      </c>
      <c r="E6004" s="4">
        <v>206</v>
      </c>
      <c r="F6004" s="5">
        <v>0.29166666666666669</v>
      </c>
      <c r="G6004" s="6">
        <v>200</v>
      </c>
      <c r="H6004" s="7">
        <v>33000</v>
      </c>
      <c r="I6004" s="7">
        <f>FlightsPivot[[#This Row],[Total Fare]]*10%</f>
        <v>3300</v>
      </c>
      <c r="J6004" s="7">
        <f>FlightsPivot[[#This Row],[Total Fare]]+FlightsPivot[[#This Row],[10% tax ]]</f>
        <v>36300</v>
      </c>
      <c r="K6004" s="4">
        <v>12</v>
      </c>
      <c r="L6004" s="4">
        <v>2014</v>
      </c>
      <c r="M6004" t="str">
        <f>INDEX(RoutesPivot[DepAirport],MATCH($C6004,RoutesPivot[[RouteID]:[RouteID]],0))</f>
        <v>ORD</v>
      </c>
      <c r="N6004" t="str">
        <f>INDEX(RoutesPivot[AirportID],MATCH($C6004,RoutesPivot[[RouteID]:[RouteID]],0))</f>
        <v>DFW</v>
      </c>
      <c r="O6004">
        <f>INDEX(RoutesPivot[Distance],MATCH($C6004,RoutesPivot[[RouteID]:[RouteID]],0))</f>
        <v>700</v>
      </c>
      <c r="P6004">
        <f>INDEX(RoutesPivot[ListPrice],MATCH($C6004,RoutesPivot[[RouteID]:[RouteID]],0))</f>
        <v>200</v>
      </c>
      <c r="Q6004" t="str">
        <f>INDEX(AirportPivot[AirportName],MATCH($N6004,AirportPivot[[AirportID]:[AirportID]],0))</f>
        <v>Dallas/Fort Worth International</v>
      </c>
      <c r="R6004">
        <f>INDEX(AirportPivot[Gates (number of available)],MATCH($N6004,AirportPivot[[AirportID]:[AirportID]],0))</f>
        <v>130</v>
      </c>
    </row>
    <row r="6005" spans="1:18" x14ac:dyDescent="0.25">
      <c r="A6005" s="3" t="s">
        <v>6037</v>
      </c>
      <c r="B6005" s="12">
        <v>41972</v>
      </c>
      <c r="C6005" s="4" t="s">
        <v>47</v>
      </c>
      <c r="D6005" s="4">
        <v>5.4</v>
      </c>
      <c r="E6005" s="4">
        <v>132</v>
      </c>
      <c r="F6005" s="5">
        <v>0.79166666666666663</v>
      </c>
      <c r="G6005" s="6">
        <v>375</v>
      </c>
      <c r="H6005" s="7">
        <v>69375</v>
      </c>
      <c r="I6005" s="7">
        <f>FlightsPivot[[#This Row],[Total Fare]]*10%</f>
        <v>6937.5</v>
      </c>
      <c r="J6005" s="7">
        <f>FlightsPivot[[#This Row],[Total Fare]]+FlightsPivot[[#This Row],[10% tax ]]</f>
        <v>76312.5</v>
      </c>
      <c r="K6005" s="4">
        <v>11</v>
      </c>
      <c r="L6005" s="4">
        <v>2014</v>
      </c>
      <c r="M6005" t="str">
        <f>INDEX(RoutesPivot[DepAirport],MATCH($C6005,RoutesPivot[[RouteID]:[RouteID]],0))</f>
        <v>ORD</v>
      </c>
      <c r="N6005" t="str">
        <f>INDEX(RoutesPivot[AirportID],MATCH($C6005,RoutesPivot[[RouteID]:[RouteID]],0))</f>
        <v>PHX</v>
      </c>
      <c r="O6005">
        <f>INDEX(RoutesPivot[Distance],MATCH($C6005,RoutesPivot[[RouteID]:[RouteID]],0))</f>
        <v>1200</v>
      </c>
      <c r="P6005">
        <f>INDEX(RoutesPivot[ListPrice],MATCH($C6005,RoutesPivot[[RouteID]:[RouteID]],0))</f>
        <v>250</v>
      </c>
      <c r="Q6005" t="str">
        <f>INDEX(AirportPivot[AirportName],MATCH($N6005,AirportPivot[[AirportID]:[AirportID]],0))</f>
        <v>Phoenix Sky Harbor International</v>
      </c>
      <c r="R6005">
        <f>INDEX(AirportPivot[Gates (number of available)],MATCH($N6005,AirportPivot[[AirportID]:[AirportID]],0))</f>
        <v>60</v>
      </c>
    </row>
    <row r="6006" spans="1:18" x14ac:dyDescent="0.25">
      <c r="A6006" s="3" t="s">
        <v>6038</v>
      </c>
      <c r="B6006" s="12">
        <v>42326</v>
      </c>
      <c r="C6006" s="4" t="s">
        <v>50</v>
      </c>
      <c r="D6006" s="4">
        <v>2</v>
      </c>
      <c r="E6006" s="4">
        <v>4</v>
      </c>
      <c r="F6006" s="5">
        <v>0.70833333333333337</v>
      </c>
      <c r="G6006" s="6">
        <v>275</v>
      </c>
      <c r="H6006" s="7">
        <v>50875</v>
      </c>
      <c r="I6006" s="7">
        <f>FlightsPivot[[#This Row],[Total Fare]]*10%</f>
        <v>5087.5</v>
      </c>
      <c r="J6006" s="7">
        <f>FlightsPivot[[#This Row],[Total Fare]]+FlightsPivot[[#This Row],[10% tax ]]</f>
        <v>55962.5</v>
      </c>
      <c r="K6006" s="4">
        <v>11</v>
      </c>
      <c r="L6006" s="4">
        <v>2015</v>
      </c>
      <c r="M6006" t="str">
        <f>INDEX(RoutesPivot[DepAirport],MATCH($C6006,RoutesPivot[[RouteID]:[RouteID]],0))</f>
        <v>ORD</v>
      </c>
      <c r="N6006" t="str">
        <f>INDEX(RoutesPivot[AirportID],MATCH($C6006,RoutesPivot[[RouteID]:[RouteID]],0))</f>
        <v>LGA</v>
      </c>
      <c r="O6006">
        <f>INDEX(RoutesPivot[Distance],MATCH($C6006,RoutesPivot[[RouteID]:[RouteID]],0))</f>
        <v>610</v>
      </c>
      <c r="P6006">
        <f>INDEX(RoutesPivot[ListPrice],MATCH($C6006,RoutesPivot[[RouteID]:[RouteID]],0))</f>
        <v>275</v>
      </c>
      <c r="Q6006" t="str">
        <f>INDEX(AirportPivot[AirportName],MATCH($N6006,AirportPivot[[AirportID]:[AirportID]],0))</f>
        <v>Laguardia</v>
      </c>
      <c r="R6006">
        <f>INDEX(AirportPivot[Gates (number of available)],MATCH($N6006,AirportPivot[[AirportID]:[AirportID]],0))</f>
        <v>66</v>
      </c>
    </row>
    <row r="6007" spans="1:18" x14ac:dyDescent="0.25">
      <c r="A6007" s="3" t="s">
        <v>6039</v>
      </c>
      <c r="B6007" s="12">
        <v>41997</v>
      </c>
      <c r="C6007" s="4" t="s">
        <v>98</v>
      </c>
      <c r="D6007" s="4">
        <v>5.2</v>
      </c>
      <c r="E6007" s="4">
        <v>188</v>
      </c>
      <c r="F6007" s="5">
        <v>0.45833333333333331</v>
      </c>
      <c r="G6007" s="6">
        <v>385</v>
      </c>
      <c r="H6007" s="7">
        <v>63525</v>
      </c>
      <c r="I6007" s="7">
        <f>FlightsPivot[[#This Row],[Total Fare]]*10%</f>
        <v>6352.5</v>
      </c>
      <c r="J6007" s="7">
        <f>FlightsPivot[[#This Row],[Total Fare]]+FlightsPivot[[#This Row],[10% tax ]]</f>
        <v>69877.5</v>
      </c>
      <c r="K6007" s="4">
        <v>12</v>
      </c>
      <c r="L6007" s="4">
        <v>2014</v>
      </c>
      <c r="M6007" t="str">
        <f>INDEX(RoutesPivot[DepAirport],MATCH($C6007,RoutesPivot[[RouteID]:[RouteID]],0))</f>
        <v>ORD</v>
      </c>
      <c r="N6007" t="str">
        <f>INDEX(RoutesPivot[AirportID],MATCH($C6007,RoutesPivot[[RouteID]:[RouteID]],0))</f>
        <v>PHL</v>
      </c>
      <c r="O6007">
        <f>INDEX(RoutesPivot[Distance],MATCH($C6007,RoutesPivot[[RouteID]:[RouteID]],0))</f>
        <v>580</v>
      </c>
      <c r="P6007">
        <f>INDEX(RoutesPivot[ListPrice],MATCH($C6007,RoutesPivot[[RouteID]:[RouteID]],0))</f>
        <v>275</v>
      </c>
      <c r="Q6007" t="str">
        <f>INDEX(AirportPivot[AirportName],MATCH($N6007,AirportPivot[[AirportID]:[AirportID]],0))</f>
        <v>Philadelphia International</v>
      </c>
      <c r="R6007">
        <f>INDEX(AirportPivot[Gates (number of available)],MATCH($N6007,AirportPivot[[AirportID]:[AirportID]],0))</f>
        <v>89</v>
      </c>
    </row>
    <row r="6008" spans="1:18" x14ac:dyDescent="0.25">
      <c r="A6008" s="3" t="s">
        <v>6040</v>
      </c>
      <c r="B6008" s="12">
        <v>41698</v>
      </c>
      <c r="C6008" s="4" t="s">
        <v>30</v>
      </c>
      <c r="D6008" s="4">
        <v>1.1000000000000001</v>
      </c>
      <c r="E6008" s="4">
        <v>40</v>
      </c>
      <c r="F6008" s="5">
        <v>0.5</v>
      </c>
      <c r="G6008" s="6">
        <v>250</v>
      </c>
      <c r="H6008" s="7">
        <v>41250</v>
      </c>
      <c r="I6008" s="7">
        <f>FlightsPivot[[#This Row],[Total Fare]]*10%</f>
        <v>4125</v>
      </c>
      <c r="J6008" s="7">
        <f>FlightsPivot[[#This Row],[Total Fare]]+FlightsPivot[[#This Row],[10% tax ]]</f>
        <v>45375</v>
      </c>
      <c r="K6008" s="4">
        <v>2</v>
      </c>
      <c r="L6008" s="4">
        <v>2014</v>
      </c>
      <c r="M6008" t="str">
        <f>INDEX(RoutesPivot[DepAirport],MATCH($C6008,RoutesPivot[[RouteID]:[RouteID]],0))</f>
        <v>ORD</v>
      </c>
      <c r="N6008" t="str">
        <f>INDEX(RoutesPivot[AirportID],MATCH($C6008,RoutesPivot[[RouteID]:[RouteID]],0))</f>
        <v>MCO</v>
      </c>
      <c r="O6008">
        <f>INDEX(RoutesPivot[Distance],MATCH($C6008,RoutesPivot[[RouteID]:[RouteID]],0))</f>
        <v>850</v>
      </c>
      <c r="P6008">
        <f>INDEX(RoutesPivot[ListPrice],MATCH($C6008,RoutesPivot[[RouteID]:[RouteID]],0))</f>
        <v>250</v>
      </c>
      <c r="Q6008" t="str">
        <f>INDEX(AirportPivot[AirportName],MATCH($N6008,AirportPivot[[AirportID]:[AirportID]],0))</f>
        <v>Orlando International</v>
      </c>
      <c r="R6008">
        <f>INDEX(AirportPivot[Gates (number of available)],MATCH($N6008,AirportPivot[[AirportID]:[AirportID]],0))</f>
        <v>67</v>
      </c>
    </row>
    <row r="6009" spans="1:18" x14ac:dyDescent="0.25">
      <c r="A6009" s="3" t="s">
        <v>6041</v>
      </c>
      <c r="B6009" s="12">
        <v>42329</v>
      </c>
      <c r="C6009" s="4" t="s">
        <v>27</v>
      </c>
      <c r="D6009" s="4">
        <v>7.1</v>
      </c>
      <c r="E6009" s="4">
        <v>66</v>
      </c>
      <c r="F6009" s="5">
        <v>0.83333333333333337</v>
      </c>
      <c r="G6009" s="6">
        <v>200</v>
      </c>
      <c r="H6009" s="7">
        <v>36200</v>
      </c>
      <c r="I6009" s="7">
        <f>FlightsPivot[[#This Row],[Total Fare]]*10%</f>
        <v>3620</v>
      </c>
      <c r="J6009" s="7">
        <f>FlightsPivot[[#This Row],[Total Fare]]+FlightsPivot[[#This Row],[10% tax ]]</f>
        <v>39820</v>
      </c>
      <c r="K6009" s="4">
        <v>11</v>
      </c>
      <c r="L6009" s="4">
        <v>2015</v>
      </c>
      <c r="M6009" t="str">
        <f>INDEX(RoutesPivot[DepAirport],MATCH($C6009,RoutesPivot[[RouteID]:[RouteID]],0))</f>
        <v>ORD</v>
      </c>
      <c r="N6009" t="str">
        <f>INDEX(RoutesPivot[AirportID],MATCH($C6009,RoutesPivot[[RouteID]:[RouteID]],0))</f>
        <v>ATL</v>
      </c>
      <c r="O6009">
        <f>INDEX(RoutesPivot[Distance],MATCH($C6009,RoutesPivot[[RouteID]:[RouteID]],0))</f>
        <v>510</v>
      </c>
      <c r="P6009">
        <f>INDEX(RoutesPivot[ListPrice],MATCH($C6009,RoutesPivot[[RouteID]:[RouteID]],0))</f>
        <v>200</v>
      </c>
      <c r="Q6009" t="str">
        <f>INDEX(AirportPivot[AirportName],MATCH($N6009,AirportPivot[[AirportID]:[AirportID]],0))</f>
        <v>Hartsfield-Jackson Atlanta International</v>
      </c>
      <c r="R6009">
        <f>INDEX(AirportPivot[Gates (number of available)],MATCH($N6009,AirportPivot[[AirportID]:[AirportID]],0))</f>
        <v>100</v>
      </c>
    </row>
    <row r="6010" spans="1:18" x14ac:dyDescent="0.25">
      <c r="A6010" s="3" t="s">
        <v>6042</v>
      </c>
      <c r="B6010" s="12">
        <v>42182</v>
      </c>
      <c r="C6010" s="4" t="s">
        <v>30</v>
      </c>
      <c r="D6010" s="4">
        <v>2.8</v>
      </c>
      <c r="E6010" s="4">
        <v>103</v>
      </c>
      <c r="F6010" s="5">
        <v>0.875</v>
      </c>
      <c r="G6010" s="6">
        <v>275</v>
      </c>
      <c r="H6010" s="7">
        <v>50875</v>
      </c>
      <c r="I6010" s="7">
        <f>FlightsPivot[[#This Row],[Total Fare]]*10%</f>
        <v>5087.5</v>
      </c>
      <c r="J6010" s="7">
        <f>FlightsPivot[[#This Row],[Total Fare]]+FlightsPivot[[#This Row],[10% tax ]]</f>
        <v>55962.5</v>
      </c>
      <c r="K6010" s="4">
        <v>6</v>
      </c>
      <c r="L6010" s="4">
        <v>2015</v>
      </c>
      <c r="M6010" t="str">
        <f>INDEX(RoutesPivot[DepAirport],MATCH($C6010,RoutesPivot[[RouteID]:[RouteID]],0))</f>
        <v>ORD</v>
      </c>
      <c r="N6010" t="str">
        <f>INDEX(RoutesPivot[AirportID],MATCH($C6010,RoutesPivot[[RouteID]:[RouteID]],0))</f>
        <v>MCO</v>
      </c>
      <c r="O6010">
        <f>INDEX(RoutesPivot[Distance],MATCH($C6010,RoutesPivot[[RouteID]:[RouteID]],0))</f>
        <v>850</v>
      </c>
      <c r="P6010">
        <f>INDEX(RoutesPivot[ListPrice],MATCH($C6010,RoutesPivot[[RouteID]:[RouteID]],0))</f>
        <v>250</v>
      </c>
      <c r="Q6010" t="str">
        <f>INDEX(AirportPivot[AirportName],MATCH($N6010,AirportPivot[[AirportID]:[AirportID]],0))</f>
        <v>Orlando International</v>
      </c>
      <c r="R6010">
        <f>INDEX(AirportPivot[Gates (number of available)],MATCH($N6010,AirportPivot[[AirportID]:[AirportID]],0))</f>
        <v>67</v>
      </c>
    </row>
    <row r="6011" spans="1:18" x14ac:dyDescent="0.25">
      <c r="A6011" s="3" t="s">
        <v>6043</v>
      </c>
      <c r="B6011" s="12">
        <v>41949</v>
      </c>
      <c r="C6011" s="4" t="s">
        <v>15</v>
      </c>
      <c r="D6011" s="4">
        <v>1.7</v>
      </c>
      <c r="E6011" s="4">
        <v>108</v>
      </c>
      <c r="F6011" s="5">
        <v>0.89583333333333337</v>
      </c>
      <c r="G6011" s="6">
        <v>225</v>
      </c>
      <c r="H6011" s="7">
        <v>41625</v>
      </c>
      <c r="I6011" s="7">
        <f>FlightsPivot[[#This Row],[Total Fare]]*10%</f>
        <v>4162.5</v>
      </c>
      <c r="J6011" s="7">
        <f>FlightsPivot[[#This Row],[Total Fare]]+FlightsPivot[[#This Row],[10% tax ]]</f>
        <v>45787.5</v>
      </c>
      <c r="K6011" s="4">
        <v>11</v>
      </c>
      <c r="L6011" s="4">
        <v>2014</v>
      </c>
      <c r="M6011" t="str">
        <f>INDEX(RoutesPivot[DepAirport],MATCH($C6011,RoutesPivot[[RouteID]:[RouteID]],0))</f>
        <v>ORD</v>
      </c>
      <c r="N6011" t="str">
        <f>INDEX(RoutesPivot[AirportID],MATCH($C6011,RoutesPivot[[RouteID]:[RouteID]],0))</f>
        <v>EWR</v>
      </c>
      <c r="O6011">
        <f>INDEX(RoutesPivot[Distance],MATCH($C6011,RoutesPivot[[RouteID]:[RouteID]],0))</f>
        <v>600</v>
      </c>
      <c r="P6011">
        <f>INDEX(RoutesPivot[ListPrice],MATCH($C6011,RoutesPivot[[RouteID]:[RouteID]],0))</f>
        <v>225</v>
      </c>
      <c r="Q6011" t="str">
        <f>INDEX(AirportPivot[AirportName],MATCH($N6011,AirportPivot[[AirportID]:[AirportID]],0))</f>
        <v>Newark Liberty International</v>
      </c>
      <c r="R6011">
        <f>INDEX(AirportPivot[Gates (number of available)],MATCH($N6011,AirportPivot[[AirportID]:[AirportID]],0))</f>
        <v>82</v>
      </c>
    </row>
    <row r="6012" spans="1:18" x14ac:dyDescent="0.25">
      <c r="A6012" s="3" t="s">
        <v>6044</v>
      </c>
      <c r="B6012" s="12">
        <v>41800</v>
      </c>
      <c r="C6012" s="4" t="s">
        <v>23</v>
      </c>
      <c r="D6012" s="4">
        <v>2.9</v>
      </c>
      <c r="E6012" s="4">
        <v>134</v>
      </c>
      <c r="F6012" s="5">
        <v>0.70833333333333337</v>
      </c>
      <c r="G6012" s="6">
        <v>330</v>
      </c>
      <c r="H6012" s="7">
        <v>61050</v>
      </c>
      <c r="I6012" s="7">
        <f>FlightsPivot[[#This Row],[Total Fare]]*10%</f>
        <v>6105</v>
      </c>
      <c r="J6012" s="7">
        <f>FlightsPivot[[#This Row],[Total Fare]]+FlightsPivot[[#This Row],[10% tax ]]</f>
        <v>67155</v>
      </c>
      <c r="K6012" s="4">
        <v>6</v>
      </c>
      <c r="L6012" s="4">
        <v>2014</v>
      </c>
      <c r="M6012" t="str">
        <f>INDEX(RoutesPivot[DepAirport],MATCH($C6012,RoutesPivot[[RouteID]:[RouteID]],0))</f>
        <v>ORD</v>
      </c>
      <c r="N6012" t="str">
        <f>INDEX(RoutesPivot[AirportID],MATCH($C6012,RoutesPivot[[RouteID]:[RouteID]],0))</f>
        <v>DEN</v>
      </c>
      <c r="O6012">
        <f>INDEX(RoutesPivot[Distance],MATCH($C6012,RoutesPivot[[RouteID]:[RouteID]],0))</f>
        <v>800</v>
      </c>
      <c r="P6012">
        <f>INDEX(RoutesPivot[ListPrice],MATCH($C6012,RoutesPivot[[RouteID]:[RouteID]],0))</f>
        <v>300</v>
      </c>
      <c r="Q6012" t="str">
        <f>INDEX(AirportPivot[AirportName],MATCH($N6012,AirportPivot[[AirportID]:[AirportID]],0))</f>
        <v>Denver International</v>
      </c>
      <c r="R6012">
        <f>INDEX(AirportPivot[Gates (number of available)],MATCH($N6012,AirportPivot[[AirportID]:[AirportID]],0))</f>
        <v>75</v>
      </c>
    </row>
    <row r="6013" spans="1:18" x14ac:dyDescent="0.25">
      <c r="A6013" s="3" t="s">
        <v>6045</v>
      </c>
      <c r="B6013" s="12">
        <v>42193</v>
      </c>
      <c r="C6013" s="4" t="s">
        <v>19</v>
      </c>
      <c r="D6013" s="4">
        <v>2.6</v>
      </c>
      <c r="E6013" s="4">
        <v>196</v>
      </c>
      <c r="F6013" s="5">
        <v>0.72916666666666663</v>
      </c>
      <c r="G6013" s="6">
        <v>220</v>
      </c>
      <c r="H6013" s="7">
        <v>36300</v>
      </c>
      <c r="I6013" s="7">
        <f>FlightsPivot[[#This Row],[Total Fare]]*10%</f>
        <v>3630</v>
      </c>
      <c r="J6013" s="7">
        <f>FlightsPivot[[#This Row],[Total Fare]]+FlightsPivot[[#This Row],[10% tax ]]</f>
        <v>39930</v>
      </c>
      <c r="K6013" s="4">
        <v>7</v>
      </c>
      <c r="L6013" s="4">
        <v>2015</v>
      </c>
      <c r="M6013" t="str">
        <f>INDEX(RoutesPivot[DepAirport],MATCH($C6013,RoutesPivot[[RouteID]:[RouteID]],0))</f>
        <v>ORD</v>
      </c>
      <c r="N6013" t="str">
        <f>INDEX(RoutesPivot[AirportID],MATCH($C6013,RoutesPivot[[RouteID]:[RouteID]],0))</f>
        <v>IAH</v>
      </c>
      <c r="O6013">
        <f>INDEX(RoutesPivot[Distance],MATCH($C6013,RoutesPivot[[RouteID]:[RouteID]],0))</f>
        <v>800</v>
      </c>
      <c r="P6013">
        <f>INDEX(RoutesPivot[ListPrice],MATCH($C6013,RoutesPivot[[RouteID]:[RouteID]],0))</f>
        <v>200</v>
      </c>
      <c r="Q6013" t="str">
        <f>INDEX(AirportPivot[AirportName],MATCH($N6013,AirportPivot[[AirportID]:[AirportID]],0))</f>
        <v>George Bush Intercontinental/Houston</v>
      </c>
      <c r="R6013">
        <f>INDEX(AirportPivot[Gates (number of available)],MATCH($N6013,AirportPivot[[AirportID]:[AirportID]],0))</f>
        <v>80</v>
      </c>
    </row>
    <row r="6014" spans="1:18" x14ac:dyDescent="0.25">
      <c r="A6014" s="3" t="s">
        <v>6046</v>
      </c>
      <c r="B6014" s="12">
        <v>42043</v>
      </c>
      <c r="C6014" s="4" t="s">
        <v>19</v>
      </c>
      <c r="D6014" s="4">
        <v>2</v>
      </c>
      <c r="E6014" s="4">
        <v>210</v>
      </c>
      <c r="F6014" s="5">
        <v>0.75</v>
      </c>
      <c r="G6014" s="6">
        <v>200</v>
      </c>
      <c r="H6014" s="7">
        <v>33000</v>
      </c>
      <c r="I6014" s="7">
        <f>FlightsPivot[[#This Row],[Total Fare]]*10%</f>
        <v>3300</v>
      </c>
      <c r="J6014" s="7">
        <f>FlightsPivot[[#This Row],[Total Fare]]+FlightsPivot[[#This Row],[10% tax ]]</f>
        <v>36300</v>
      </c>
      <c r="K6014" s="4">
        <v>2</v>
      </c>
      <c r="L6014" s="4">
        <v>2015</v>
      </c>
      <c r="M6014" t="str">
        <f>INDEX(RoutesPivot[DepAirport],MATCH($C6014,RoutesPivot[[RouteID]:[RouteID]],0))</f>
        <v>ORD</v>
      </c>
      <c r="N6014" t="str">
        <f>INDEX(RoutesPivot[AirportID],MATCH($C6014,RoutesPivot[[RouteID]:[RouteID]],0))</f>
        <v>IAH</v>
      </c>
      <c r="O6014">
        <f>INDEX(RoutesPivot[Distance],MATCH($C6014,RoutesPivot[[RouteID]:[RouteID]],0))</f>
        <v>800</v>
      </c>
      <c r="P6014">
        <f>INDEX(RoutesPivot[ListPrice],MATCH($C6014,RoutesPivot[[RouteID]:[RouteID]],0))</f>
        <v>200</v>
      </c>
      <c r="Q6014" t="str">
        <f>INDEX(AirportPivot[AirportName],MATCH($N6014,AirportPivot[[AirportID]:[AirportID]],0))</f>
        <v>George Bush Intercontinental/Houston</v>
      </c>
      <c r="R6014">
        <f>INDEX(AirportPivot[Gates (number of available)],MATCH($N6014,AirportPivot[[AirportID]:[AirportID]],0))</f>
        <v>80</v>
      </c>
    </row>
    <row r="6015" spans="1:18" x14ac:dyDescent="0.25">
      <c r="A6015" s="3" t="s">
        <v>6047</v>
      </c>
      <c r="B6015" s="12">
        <v>41996</v>
      </c>
      <c r="C6015" s="4" t="s">
        <v>47</v>
      </c>
      <c r="D6015" s="4">
        <v>3.4</v>
      </c>
      <c r="E6015" s="4">
        <v>188</v>
      </c>
      <c r="F6015" s="5">
        <v>0.375</v>
      </c>
      <c r="G6015" s="6">
        <v>350</v>
      </c>
      <c r="H6015" s="7">
        <v>57750</v>
      </c>
      <c r="I6015" s="7">
        <f>FlightsPivot[[#This Row],[Total Fare]]*10%</f>
        <v>5775</v>
      </c>
      <c r="J6015" s="7">
        <f>FlightsPivot[[#This Row],[Total Fare]]+FlightsPivot[[#This Row],[10% tax ]]</f>
        <v>63525</v>
      </c>
      <c r="K6015" s="4">
        <v>12</v>
      </c>
      <c r="L6015" s="4">
        <v>2014</v>
      </c>
      <c r="M6015" t="str">
        <f>INDEX(RoutesPivot[DepAirport],MATCH($C6015,RoutesPivot[[RouteID]:[RouteID]],0))</f>
        <v>ORD</v>
      </c>
      <c r="N6015" t="str">
        <f>INDEX(RoutesPivot[AirportID],MATCH($C6015,RoutesPivot[[RouteID]:[RouteID]],0))</f>
        <v>PHX</v>
      </c>
      <c r="O6015">
        <f>INDEX(RoutesPivot[Distance],MATCH($C6015,RoutesPivot[[RouteID]:[RouteID]],0))</f>
        <v>1200</v>
      </c>
      <c r="P6015">
        <f>INDEX(RoutesPivot[ListPrice],MATCH($C6015,RoutesPivot[[RouteID]:[RouteID]],0))</f>
        <v>250</v>
      </c>
      <c r="Q6015" t="str">
        <f>INDEX(AirportPivot[AirportName],MATCH($N6015,AirportPivot[[AirportID]:[AirportID]],0))</f>
        <v>Phoenix Sky Harbor International</v>
      </c>
      <c r="R6015">
        <f>INDEX(AirportPivot[Gates (number of available)],MATCH($N6015,AirportPivot[[AirportID]:[AirportID]],0))</f>
        <v>60</v>
      </c>
    </row>
    <row r="6016" spans="1:18" x14ac:dyDescent="0.25">
      <c r="A6016" s="3" t="s">
        <v>6048</v>
      </c>
      <c r="B6016" s="12">
        <v>42353</v>
      </c>
      <c r="C6016" s="4" t="s">
        <v>17</v>
      </c>
      <c r="D6016" s="4">
        <v>6</v>
      </c>
      <c r="E6016" s="4">
        <v>3</v>
      </c>
      <c r="F6016" s="5">
        <v>0.66666666666666663</v>
      </c>
      <c r="G6016" s="6">
        <v>350</v>
      </c>
      <c r="H6016" s="7">
        <v>64750</v>
      </c>
      <c r="I6016" s="7">
        <f>FlightsPivot[[#This Row],[Total Fare]]*10%</f>
        <v>6475</v>
      </c>
      <c r="J6016" s="7">
        <f>FlightsPivot[[#This Row],[Total Fare]]+FlightsPivot[[#This Row],[10% tax ]]</f>
        <v>71225</v>
      </c>
      <c r="K6016" s="4">
        <v>12</v>
      </c>
      <c r="L6016" s="4">
        <v>2015</v>
      </c>
      <c r="M6016" t="str">
        <f>INDEX(RoutesPivot[DepAirport],MATCH($C6016,RoutesPivot[[RouteID]:[RouteID]],0))</f>
        <v>ORD</v>
      </c>
      <c r="N6016" t="str">
        <f>INDEX(RoutesPivot[AirportID],MATCH($C6016,RoutesPivot[[RouteID]:[RouteID]],0))</f>
        <v>LAX</v>
      </c>
      <c r="O6016">
        <f>INDEX(RoutesPivot[Distance],MATCH($C6016,RoutesPivot[[RouteID]:[RouteID]],0))</f>
        <v>1518</v>
      </c>
      <c r="P6016">
        <f>INDEX(RoutesPivot[ListPrice],MATCH($C6016,RoutesPivot[[RouteID]:[RouteID]],0))</f>
        <v>350</v>
      </c>
      <c r="Q6016" t="str">
        <f>INDEX(AirportPivot[AirportName],MATCH($N6016,AirportPivot[[AirportID]:[AirportID]],0))</f>
        <v>Los Angeles International</v>
      </c>
      <c r="R6016">
        <f>INDEX(AirportPivot[Gates (number of available)],MATCH($N6016,AirportPivot[[AirportID]:[AirportID]],0))</f>
        <v>86</v>
      </c>
    </row>
    <row r="6017" spans="1:18" x14ac:dyDescent="0.25">
      <c r="A6017" s="3" t="s">
        <v>6049</v>
      </c>
      <c r="B6017" s="12">
        <v>41880</v>
      </c>
      <c r="C6017" s="4" t="s">
        <v>80</v>
      </c>
      <c r="D6017" s="4">
        <v>2.4</v>
      </c>
      <c r="E6017" s="4">
        <v>32</v>
      </c>
      <c r="F6017" s="5">
        <v>0.72916666666666663</v>
      </c>
      <c r="G6017" s="6">
        <v>330</v>
      </c>
      <c r="H6017" s="7">
        <v>61050</v>
      </c>
      <c r="I6017" s="7">
        <f>FlightsPivot[[#This Row],[Total Fare]]*10%</f>
        <v>6105</v>
      </c>
      <c r="J6017" s="7">
        <f>FlightsPivot[[#This Row],[Total Fare]]+FlightsPivot[[#This Row],[10% tax ]]</f>
        <v>67155</v>
      </c>
      <c r="K6017" s="4">
        <v>8</v>
      </c>
      <c r="L6017" s="4">
        <v>2014</v>
      </c>
      <c r="M6017" t="str">
        <f>INDEX(RoutesPivot[DepAirport],MATCH($C6017,RoutesPivot[[RouteID]:[RouteID]],0))</f>
        <v>ORD</v>
      </c>
      <c r="N6017" t="str">
        <f>INDEX(RoutesPivot[AirportID],MATCH($C6017,RoutesPivot[[RouteID]:[RouteID]],0))</f>
        <v>MIA</v>
      </c>
      <c r="O6017">
        <f>INDEX(RoutesPivot[Distance],MATCH($C6017,RoutesPivot[[RouteID]:[RouteID]],0))</f>
        <v>1000</v>
      </c>
      <c r="P6017">
        <f>INDEX(RoutesPivot[ListPrice],MATCH($C6017,RoutesPivot[[RouteID]:[RouteID]],0))</f>
        <v>300</v>
      </c>
      <c r="Q6017" t="str">
        <f>INDEX(AirportPivot[AirportName],MATCH($N6017,AirportPivot[[AirportID]:[AirportID]],0))</f>
        <v>Miami International</v>
      </c>
      <c r="R6017">
        <f>INDEX(AirportPivot[Gates (number of available)],MATCH($N6017,AirportPivot[[AirportID]:[AirportID]],0))</f>
        <v>80</v>
      </c>
    </row>
    <row r="6018" spans="1:18" x14ac:dyDescent="0.25">
      <c r="A6018" s="3" t="s">
        <v>6050</v>
      </c>
      <c r="B6018" s="12">
        <v>41793</v>
      </c>
      <c r="C6018" s="4" t="s">
        <v>27</v>
      </c>
      <c r="D6018" s="4">
        <v>9.1</v>
      </c>
      <c r="E6018" s="4">
        <v>41</v>
      </c>
      <c r="F6018" s="5">
        <v>0.70833333333333337</v>
      </c>
      <c r="G6018" s="6">
        <v>220</v>
      </c>
      <c r="H6018" s="7">
        <v>36300</v>
      </c>
      <c r="I6018" s="7">
        <f>FlightsPivot[[#This Row],[Total Fare]]*10%</f>
        <v>3630</v>
      </c>
      <c r="J6018" s="7">
        <f>FlightsPivot[[#This Row],[Total Fare]]+FlightsPivot[[#This Row],[10% tax ]]</f>
        <v>39930</v>
      </c>
      <c r="K6018" s="4">
        <v>6</v>
      </c>
      <c r="L6018" s="4">
        <v>2014</v>
      </c>
      <c r="M6018" t="str">
        <f>INDEX(RoutesPivot[DepAirport],MATCH($C6018,RoutesPivot[[RouteID]:[RouteID]],0))</f>
        <v>ORD</v>
      </c>
      <c r="N6018" t="str">
        <f>INDEX(RoutesPivot[AirportID],MATCH($C6018,RoutesPivot[[RouteID]:[RouteID]],0))</f>
        <v>ATL</v>
      </c>
      <c r="O6018">
        <f>INDEX(RoutesPivot[Distance],MATCH($C6018,RoutesPivot[[RouteID]:[RouteID]],0))</f>
        <v>510</v>
      </c>
      <c r="P6018">
        <f>INDEX(RoutesPivot[ListPrice],MATCH($C6018,RoutesPivot[[RouteID]:[RouteID]],0))</f>
        <v>200</v>
      </c>
      <c r="Q6018" t="str">
        <f>INDEX(AirportPivot[AirportName],MATCH($N6018,AirportPivot[[AirportID]:[AirportID]],0))</f>
        <v>Hartsfield-Jackson Atlanta International</v>
      </c>
      <c r="R6018">
        <f>INDEX(AirportPivot[Gates (number of available)],MATCH($N6018,AirportPivot[[AirportID]:[AirportID]],0))</f>
        <v>100</v>
      </c>
    </row>
    <row r="6019" spans="1:18" x14ac:dyDescent="0.25">
      <c r="A6019" s="3" t="s">
        <v>6051</v>
      </c>
      <c r="B6019" s="12">
        <v>41744</v>
      </c>
      <c r="C6019" s="4" t="s">
        <v>70</v>
      </c>
      <c r="D6019" s="4">
        <v>0.8</v>
      </c>
      <c r="E6019" s="4">
        <v>71</v>
      </c>
      <c r="F6019" s="5">
        <v>0.79166666666666663</v>
      </c>
      <c r="G6019" s="6">
        <v>275</v>
      </c>
      <c r="H6019" s="7">
        <v>49775</v>
      </c>
      <c r="I6019" s="7">
        <f>FlightsPivot[[#This Row],[Total Fare]]*10%</f>
        <v>4977.5</v>
      </c>
      <c r="J6019" s="7">
        <f>FlightsPivot[[#This Row],[Total Fare]]+FlightsPivot[[#This Row],[10% tax ]]</f>
        <v>54752.5</v>
      </c>
      <c r="K6019" s="4">
        <v>4</v>
      </c>
      <c r="L6019" s="4">
        <v>2014</v>
      </c>
      <c r="M6019" t="str">
        <f>INDEX(RoutesPivot[DepAirport],MATCH($C6019,RoutesPivot[[RouteID]:[RouteID]],0))</f>
        <v>ORD</v>
      </c>
      <c r="N6019" t="str">
        <f>INDEX(RoutesPivot[AirportID],MATCH($C6019,RoutesPivot[[RouteID]:[RouteID]],0))</f>
        <v>LAS</v>
      </c>
      <c r="O6019">
        <f>INDEX(RoutesPivot[Distance],MATCH($C6019,RoutesPivot[[RouteID]:[RouteID]],0))</f>
        <v>1100</v>
      </c>
      <c r="P6019">
        <f>INDEX(RoutesPivot[ListPrice],MATCH($C6019,RoutesPivot[[RouteID]:[RouteID]],0))</f>
        <v>275</v>
      </c>
      <c r="Q6019" t="str">
        <f>INDEX(AirportPivot[AirportName],MATCH($N6019,AirportPivot[[AirportID]:[AirportID]],0))</f>
        <v>McCarran International</v>
      </c>
      <c r="R6019">
        <f>INDEX(AirportPivot[Gates (number of available)],MATCH($N6019,AirportPivot[[AirportID]:[AirportID]],0))</f>
        <v>68</v>
      </c>
    </row>
    <row r="6020" spans="1:18" x14ac:dyDescent="0.25">
      <c r="A6020" s="3" t="s">
        <v>6052</v>
      </c>
      <c r="B6020" s="12">
        <v>41756</v>
      </c>
      <c r="C6020" s="4" t="s">
        <v>86</v>
      </c>
      <c r="D6020" s="4">
        <v>2.2000000000000002</v>
      </c>
      <c r="E6020" s="4">
        <v>57</v>
      </c>
      <c r="F6020" s="5">
        <v>0.70833333333333337</v>
      </c>
      <c r="G6020" s="6">
        <v>115</v>
      </c>
      <c r="H6020" s="7">
        <v>18975</v>
      </c>
      <c r="I6020" s="7">
        <f>FlightsPivot[[#This Row],[Total Fare]]*10%</f>
        <v>1897.5</v>
      </c>
      <c r="J6020" s="7">
        <f>FlightsPivot[[#This Row],[Total Fare]]+FlightsPivot[[#This Row],[10% tax ]]</f>
        <v>20872.5</v>
      </c>
      <c r="K6020" s="4">
        <v>4</v>
      </c>
      <c r="L6020" s="4">
        <v>2014</v>
      </c>
      <c r="M6020" t="str">
        <f>INDEX(RoutesPivot[DepAirport],MATCH($C6020,RoutesPivot[[RouteID]:[RouteID]],0))</f>
        <v>ORD</v>
      </c>
      <c r="N6020" t="str">
        <f>INDEX(RoutesPivot[AirportID],MATCH($C6020,RoutesPivot[[RouteID]:[RouteID]],0))</f>
        <v>DTW</v>
      </c>
      <c r="O6020">
        <f>INDEX(RoutesPivot[Distance],MATCH($C6020,RoutesPivot[[RouteID]:[RouteID]],0))</f>
        <v>200</v>
      </c>
      <c r="P6020">
        <f>INDEX(RoutesPivot[ListPrice],MATCH($C6020,RoutesPivot[[RouteID]:[RouteID]],0))</f>
        <v>115</v>
      </c>
      <c r="Q6020" t="str">
        <f>INDEX(AirportPivot[AirportName],MATCH($N6020,AirportPivot[[AirportID]:[AirportID]],0))</f>
        <v>Detroit Metropolitan Wayne County</v>
      </c>
      <c r="R6020">
        <f>INDEX(AirportPivot[Gates (number of available)],MATCH($N6020,AirportPivot[[AirportID]:[AirportID]],0))</f>
        <v>60</v>
      </c>
    </row>
    <row r="6021" spans="1:18" x14ac:dyDescent="0.25">
      <c r="A6021" s="3" t="s">
        <v>6053</v>
      </c>
      <c r="B6021" s="12">
        <v>42283</v>
      </c>
      <c r="C6021" s="4" t="s">
        <v>23</v>
      </c>
      <c r="D6021" s="4">
        <v>3</v>
      </c>
      <c r="E6021" s="4">
        <v>137</v>
      </c>
      <c r="F6021" s="5">
        <v>0.85416666666666663</v>
      </c>
      <c r="G6021" s="6">
        <v>300</v>
      </c>
      <c r="H6021" s="7">
        <v>55500</v>
      </c>
      <c r="I6021" s="7">
        <f>FlightsPivot[[#This Row],[Total Fare]]*10%</f>
        <v>5550</v>
      </c>
      <c r="J6021" s="7">
        <f>FlightsPivot[[#This Row],[Total Fare]]+FlightsPivot[[#This Row],[10% tax ]]</f>
        <v>61050</v>
      </c>
      <c r="K6021" s="4">
        <v>10</v>
      </c>
      <c r="L6021" s="4">
        <v>2015</v>
      </c>
      <c r="M6021" t="str">
        <f>INDEX(RoutesPivot[DepAirport],MATCH($C6021,RoutesPivot[[RouteID]:[RouteID]],0))</f>
        <v>ORD</v>
      </c>
      <c r="N6021" t="str">
        <f>INDEX(RoutesPivot[AirportID],MATCH($C6021,RoutesPivot[[RouteID]:[RouteID]],0))</f>
        <v>DEN</v>
      </c>
      <c r="O6021">
        <f>INDEX(RoutesPivot[Distance],MATCH($C6021,RoutesPivot[[RouteID]:[RouteID]],0))</f>
        <v>800</v>
      </c>
      <c r="P6021">
        <f>INDEX(RoutesPivot[ListPrice],MATCH($C6021,RoutesPivot[[RouteID]:[RouteID]],0))</f>
        <v>300</v>
      </c>
      <c r="Q6021" t="str">
        <f>INDEX(AirportPivot[AirportName],MATCH($N6021,AirportPivot[[AirportID]:[AirportID]],0))</f>
        <v>Denver International</v>
      </c>
      <c r="R6021">
        <f>INDEX(AirportPivot[Gates (number of available)],MATCH($N6021,AirportPivot[[AirportID]:[AirportID]],0))</f>
        <v>75</v>
      </c>
    </row>
    <row r="6022" spans="1:18" x14ac:dyDescent="0.25">
      <c r="A6022" s="3" t="s">
        <v>6054</v>
      </c>
      <c r="B6022" s="12">
        <v>42176</v>
      </c>
      <c r="C6022" s="4" t="s">
        <v>21</v>
      </c>
      <c r="D6022" s="4">
        <v>1.6</v>
      </c>
      <c r="E6022" s="4">
        <v>57</v>
      </c>
      <c r="F6022" s="5">
        <v>0.79166666666666663</v>
      </c>
      <c r="G6022" s="6">
        <v>137.5</v>
      </c>
      <c r="H6022" s="7">
        <v>22687.5</v>
      </c>
      <c r="I6022" s="7">
        <f>FlightsPivot[[#This Row],[Total Fare]]*10%</f>
        <v>2268.75</v>
      </c>
      <c r="J6022" s="7">
        <f>FlightsPivot[[#This Row],[Total Fare]]+FlightsPivot[[#This Row],[10% tax ]]</f>
        <v>24956.25</v>
      </c>
      <c r="K6022" s="4">
        <v>6</v>
      </c>
      <c r="L6022" s="4">
        <v>2015</v>
      </c>
      <c r="M6022" t="str">
        <f>INDEX(RoutesPivot[DepAirport],MATCH($C6022,RoutesPivot[[RouteID]:[RouteID]],0))</f>
        <v>ORD</v>
      </c>
      <c r="N6022" t="str">
        <f>INDEX(RoutesPivot[AirportID],MATCH($C6022,RoutesPivot[[RouteID]:[RouteID]],0))</f>
        <v>CLT</v>
      </c>
      <c r="O6022">
        <f>INDEX(RoutesPivot[Distance],MATCH($C6022,RoutesPivot[[RouteID]:[RouteID]],0))</f>
        <v>700</v>
      </c>
      <c r="P6022">
        <f>INDEX(RoutesPivot[ListPrice],MATCH($C6022,RoutesPivot[[RouteID]:[RouteID]],0))</f>
        <v>125</v>
      </c>
      <c r="Q6022" t="str">
        <f>INDEX(AirportPivot[AirportName],MATCH($N6022,AirportPivot[[AirportID]:[AirportID]],0))</f>
        <v>Charlotte/Douglas International</v>
      </c>
      <c r="R6022">
        <f>INDEX(AirportPivot[Gates (number of available)],MATCH($N6022,AirportPivot[[AirportID]:[AirportID]],0))</f>
        <v>65</v>
      </c>
    </row>
    <row r="6023" spans="1:18" x14ac:dyDescent="0.25">
      <c r="A6023" s="3" t="s">
        <v>6055</v>
      </c>
      <c r="B6023" s="12">
        <v>41940</v>
      </c>
      <c r="C6023" s="4" t="s">
        <v>21</v>
      </c>
      <c r="D6023" s="4">
        <v>2.6</v>
      </c>
      <c r="E6023" s="4">
        <v>193</v>
      </c>
      <c r="F6023" s="5">
        <v>0.625</v>
      </c>
      <c r="G6023" s="6">
        <v>125</v>
      </c>
      <c r="H6023" s="7">
        <v>20625</v>
      </c>
      <c r="I6023" s="7">
        <f>FlightsPivot[[#This Row],[Total Fare]]*10%</f>
        <v>2062.5</v>
      </c>
      <c r="J6023" s="7">
        <f>FlightsPivot[[#This Row],[Total Fare]]+FlightsPivot[[#This Row],[10% tax ]]</f>
        <v>22687.5</v>
      </c>
      <c r="K6023" s="4">
        <v>10</v>
      </c>
      <c r="L6023" s="4">
        <v>2014</v>
      </c>
      <c r="M6023" t="str">
        <f>INDEX(RoutesPivot[DepAirport],MATCH($C6023,RoutesPivot[[RouteID]:[RouteID]],0))</f>
        <v>ORD</v>
      </c>
      <c r="N6023" t="str">
        <f>INDEX(RoutesPivot[AirportID],MATCH($C6023,RoutesPivot[[RouteID]:[RouteID]],0))</f>
        <v>CLT</v>
      </c>
      <c r="O6023">
        <f>INDEX(RoutesPivot[Distance],MATCH($C6023,RoutesPivot[[RouteID]:[RouteID]],0))</f>
        <v>700</v>
      </c>
      <c r="P6023">
        <f>INDEX(RoutesPivot[ListPrice],MATCH($C6023,RoutesPivot[[RouteID]:[RouteID]],0))</f>
        <v>125</v>
      </c>
      <c r="Q6023" t="str">
        <f>INDEX(AirportPivot[AirportName],MATCH($N6023,AirportPivot[[AirportID]:[AirportID]],0))</f>
        <v>Charlotte/Douglas International</v>
      </c>
      <c r="R6023">
        <f>INDEX(AirportPivot[Gates (number of available)],MATCH($N6023,AirportPivot[[AirportID]:[AirportID]],0))</f>
        <v>65</v>
      </c>
    </row>
    <row r="6024" spans="1:18" x14ac:dyDescent="0.25">
      <c r="A6024" s="3" t="s">
        <v>6056</v>
      </c>
      <c r="B6024" s="12">
        <v>42104</v>
      </c>
      <c r="C6024" s="4" t="s">
        <v>25</v>
      </c>
      <c r="D6024" s="4">
        <v>2.8</v>
      </c>
      <c r="E6024" s="4">
        <v>187</v>
      </c>
      <c r="F6024" s="5">
        <v>0.33333333333333331</v>
      </c>
      <c r="G6024" s="6">
        <v>200</v>
      </c>
      <c r="H6024" s="7">
        <v>33000</v>
      </c>
      <c r="I6024" s="7">
        <f>FlightsPivot[[#This Row],[Total Fare]]*10%</f>
        <v>3300</v>
      </c>
      <c r="J6024" s="7">
        <f>FlightsPivot[[#This Row],[Total Fare]]+FlightsPivot[[#This Row],[10% tax ]]</f>
        <v>36300</v>
      </c>
      <c r="K6024" s="4">
        <v>4</v>
      </c>
      <c r="L6024" s="4">
        <v>2015</v>
      </c>
      <c r="M6024" t="str">
        <f>INDEX(RoutesPivot[DepAirport],MATCH($C6024,RoutesPivot[[RouteID]:[RouteID]],0))</f>
        <v>ORD</v>
      </c>
      <c r="N6024" t="str">
        <f>INDEX(RoutesPivot[AirportID],MATCH($C6024,RoutesPivot[[RouteID]:[RouteID]],0))</f>
        <v>DFW</v>
      </c>
      <c r="O6024">
        <f>INDEX(RoutesPivot[Distance],MATCH($C6024,RoutesPivot[[RouteID]:[RouteID]],0))</f>
        <v>700</v>
      </c>
      <c r="P6024">
        <f>INDEX(RoutesPivot[ListPrice],MATCH($C6024,RoutesPivot[[RouteID]:[RouteID]],0))</f>
        <v>200</v>
      </c>
      <c r="Q6024" t="str">
        <f>INDEX(AirportPivot[AirportName],MATCH($N6024,AirportPivot[[AirportID]:[AirportID]],0))</f>
        <v>Dallas/Fort Worth International</v>
      </c>
      <c r="R6024">
        <f>INDEX(AirportPivot[Gates (number of available)],MATCH($N6024,AirportPivot[[AirportID]:[AirportID]],0))</f>
        <v>130</v>
      </c>
    </row>
    <row r="6025" spans="1:18" x14ac:dyDescent="0.25">
      <c r="A6025" s="3" t="s">
        <v>6057</v>
      </c>
      <c r="B6025" s="12">
        <v>42301</v>
      </c>
      <c r="C6025" s="4" t="s">
        <v>25</v>
      </c>
      <c r="D6025" s="4">
        <v>2.4</v>
      </c>
      <c r="E6025" s="4">
        <v>210</v>
      </c>
      <c r="F6025" s="5">
        <v>0.41666666666666669</v>
      </c>
      <c r="G6025" s="6">
        <v>200</v>
      </c>
      <c r="H6025" s="7">
        <v>33000</v>
      </c>
      <c r="I6025" s="7">
        <f>FlightsPivot[[#This Row],[Total Fare]]*10%</f>
        <v>3300</v>
      </c>
      <c r="J6025" s="7">
        <f>FlightsPivot[[#This Row],[Total Fare]]+FlightsPivot[[#This Row],[10% tax ]]</f>
        <v>36300</v>
      </c>
      <c r="K6025" s="4">
        <v>10</v>
      </c>
      <c r="L6025" s="4">
        <v>2015</v>
      </c>
      <c r="M6025" t="str">
        <f>INDEX(RoutesPivot[DepAirport],MATCH($C6025,RoutesPivot[[RouteID]:[RouteID]],0))</f>
        <v>ORD</v>
      </c>
      <c r="N6025" t="str">
        <f>INDEX(RoutesPivot[AirportID],MATCH($C6025,RoutesPivot[[RouteID]:[RouteID]],0))</f>
        <v>DFW</v>
      </c>
      <c r="O6025">
        <f>INDEX(RoutesPivot[Distance],MATCH($C6025,RoutesPivot[[RouteID]:[RouteID]],0))</f>
        <v>700</v>
      </c>
      <c r="P6025">
        <f>INDEX(RoutesPivot[ListPrice],MATCH($C6025,RoutesPivot[[RouteID]:[RouteID]],0))</f>
        <v>200</v>
      </c>
      <c r="Q6025" t="str">
        <f>INDEX(AirportPivot[AirportName],MATCH($N6025,AirportPivot[[AirportID]:[AirportID]],0))</f>
        <v>Dallas/Fort Worth International</v>
      </c>
      <c r="R6025">
        <f>INDEX(AirportPivot[Gates (number of available)],MATCH($N6025,AirportPivot[[AirportID]:[AirportID]],0))</f>
        <v>130</v>
      </c>
    </row>
    <row r="6026" spans="1:18" x14ac:dyDescent="0.25">
      <c r="A6026" s="3" t="s">
        <v>6058</v>
      </c>
      <c r="B6026" s="12">
        <v>42296</v>
      </c>
      <c r="C6026" s="4" t="s">
        <v>13</v>
      </c>
      <c r="D6026" s="4">
        <v>2</v>
      </c>
      <c r="E6026" s="4">
        <v>195</v>
      </c>
      <c r="F6026" s="5">
        <v>0.35416666666666669</v>
      </c>
      <c r="G6026" s="6">
        <v>250</v>
      </c>
      <c r="H6026" s="7">
        <v>41250</v>
      </c>
      <c r="I6026" s="7">
        <f>FlightsPivot[[#This Row],[Total Fare]]*10%</f>
        <v>4125</v>
      </c>
      <c r="J6026" s="7">
        <f>FlightsPivot[[#This Row],[Total Fare]]+FlightsPivot[[#This Row],[10% tax ]]</f>
        <v>45375</v>
      </c>
      <c r="K6026" s="4">
        <v>10</v>
      </c>
      <c r="L6026" s="4">
        <v>2015</v>
      </c>
      <c r="M6026" t="str">
        <f>INDEX(RoutesPivot[DepAirport],MATCH($C6026,RoutesPivot[[RouteID]:[RouteID]],0))</f>
        <v>ORD</v>
      </c>
      <c r="N6026" t="str">
        <f>INDEX(RoutesPivot[AirportID],MATCH($C6026,RoutesPivot[[RouteID]:[RouteID]],0))</f>
        <v>JFK</v>
      </c>
      <c r="O6026">
        <f>INDEX(RoutesPivot[Distance],MATCH($C6026,RoutesPivot[[RouteID]:[RouteID]],0))</f>
        <v>619</v>
      </c>
      <c r="P6026">
        <f>INDEX(RoutesPivot[ListPrice],MATCH($C6026,RoutesPivot[[RouteID]:[RouteID]],0))</f>
        <v>250</v>
      </c>
      <c r="Q6026" t="str">
        <f>INDEX(AirportPivot[AirportName],MATCH($N6026,AirportPivot[[AirportID]:[AirportID]],0))</f>
        <v>John F Kennedy International</v>
      </c>
      <c r="R6026">
        <f>INDEX(AirportPivot[Gates (number of available)],MATCH($N6026,AirportPivot[[AirportID]:[AirportID]],0))</f>
        <v>120</v>
      </c>
    </row>
    <row r="6027" spans="1:18" x14ac:dyDescent="0.25">
      <c r="A6027" s="3" t="s">
        <v>6059</v>
      </c>
      <c r="B6027" s="12">
        <v>42130</v>
      </c>
      <c r="C6027" s="4" t="s">
        <v>21</v>
      </c>
      <c r="D6027" s="4">
        <v>2.7</v>
      </c>
      <c r="E6027" s="4">
        <v>99</v>
      </c>
      <c r="F6027" s="5">
        <v>0.3125</v>
      </c>
      <c r="G6027" s="6">
        <v>125</v>
      </c>
      <c r="H6027" s="7">
        <v>23125</v>
      </c>
      <c r="I6027" s="7">
        <f>FlightsPivot[[#This Row],[Total Fare]]*10%</f>
        <v>2312.5</v>
      </c>
      <c r="J6027" s="7">
        <f>FlightsPivot[[#This Row],[Total Fare]]+FlightsPivot[[#This Row],[10% tax ]]</f>
        <v>25437.5</v>
      </c>
      <c r="K6027" s="4">
        <v>5</v>
      </c>
      <c r="L6027" s="4">
        <v>2015</v>
      </c>
      <c r="M6027" t="str">
        <f>INDEX(RoutesPivot[DepAirport],MATCH($C6027,RoutesPivot[[RouteID]:[RouteID]],0))</f>
        <v>ORD</v>
      </c>
      <c r="N6027" t="str">
        <f>INDEX(RoutesPivot[AirportID],MATCH($C6027,RoutesPivot[[RouteID]:[RouteID]],0))</f>
        <v>CLT</v>
      </c>
      <c r="O6027">
        <f>INDEX(RoutesPivot[Distance],MATCH($C6027,RoutesPivot[[RouteID]:[RouteID]],0))</f>
        <v>700</v>
      </c>
      <c r="P6027">
        <f>INDEX(RoutesPivot[ListPrice],MATCH($C6027,RoutesPivot[[RouteID]:[RouteID]],0))</f>
        <v>125</v>
      </c>
      <c r="Q6027" t="str">
        <f>INDEX(AirportPivot[AirportName],MATCH($N6027,AirportPivot[[AirportID]:[AirportID]],0))</f>
        <v>Charlotte/Douglas International</v>
      </c>
      <c r="R6027">
        <f>INDEX(AirportPivot[Gates (number of available)],MATCH($N6027,AirportPivot[[AirportID]:[AirportID]],0))</f>
        <v>65</v>
      </c>
    </row>
    <row r="6028" spans="1:18" x14ac:dyDescent="0.25">
      <c r="A6028" s="3" t="s">
        <v>6060</v>
      </c>
      <c r="B6028" s="12">
        <v>41668</v>
      </c>
      <c r="C6028" s="4" t="s">
        <v>70</v>
      </c>
      <c r="D6028" s="4">
        <v>2.1</v>
      </c>
      <c r="E6028" s="4">
        <v>200</v>
      </c>
      <c r="F6028" s="5">
        <v>0.75</v>
      </c>
      <c r="G6028" s="6">
        <v>275</v>
      </c>
      <c r="H6028" s="7">
        <v>45375</v>
      </c>
      <c r="I6028" s="7">
        <f>FlightsPivot[[#This Row],[Total Fare]]*10%</f>
        <v>4537.5</v>
      </c>
      <c r="J6028" s="7">
        <f>FlightsPivot[[#This Row],[Total Fare]]+FlightsPivot[[#This Row],[10% tax ]]</f>
        <v>49912.5</v>
      </c>
      <c r="K6028" s="4">
        <v>1</v>
      </c>
      <c r="L6028" s="4">
        <v>2014</v>
      </c>
      <c r="M6028" t="str">
        <f>INDEX(RoutesPivot[DepAirport],MATCH($C6028,RoutesPivot[[RouteID]:[RouteID]],0))</f>
        <v>ORD</v>
      </c>
      <c r="N6028" t="str">
        <f>INDEX(RoutesPivot[AirportID],MATCH($C6028,RoutesPivot[[RouteID]:[RouteID]],0))</f>
        <v>LAS</v>
      </c>
      <c r="O6028">
        <f>INDEX(RoutesPivot[Distance],MATCH($C6028,RoutesPivot[[RouteID]:[RouteID]],0))</f>
        <v>1100</v>
      </c>
      <c r="P6028">
        <f>INDEX(RoutesPivot[ListPrice],MATCH($C6028,RoutesPivot[[RouteID]:[RouteID]],0))</f>
        <v>275</v>
      </c>
      <c r="Q6028" t="str">
        <f>INDEX(AirportPivot[AirportName],MATCH($N6028,AirportPivot[[AirportID]:[AirportID]],0))</f>
        <v>McCarran International</v>
      </c>
      <c r="R6028">
        <f>INDEX(AirportPivot[Gates (number of available)],MATCH($N6028,AirportPivot[[AirportID]:[AirportID]],0))</f>
        <v>68</v>
      </c>
    </row>
    <row r="6029" spans="1:18" x14ac:dyDescent="0.25">
      <c r="A6029" s="3" t="s">
        <v>6061</v>
      </c>
      <c r="B6029" s="12">
        <v>42155</v>
      </c>
      <c r="C6029" s="4" t="s">
        <v>25</v>
      </c>
      <c r="D6029" s="4">
        <v>1.2</v>
      </c>
      <c r="E6029" s="4">
        <v>182</v>
      </c>
      <c r="F6029" s="5">
        <v>0.45833333333333331</v>
      </c>
      <c r="G6029" s="6">
        <v>200</v>
      </c>
      <c r="H6029" s="7">
        <v>33000</v>
      </c>
      <c r="I6029" s="7">
        <f>FlightsPivot[[#This Row],[Total Fare]]*10%</f>
        <v>3300</v>
      </c>
      <c r="J6029" s="7">
        <f>FlightsPivot[[#This Row],[Total Fare]]+FlightsPivot[[#This Row],[10% tax ]]</f>
        <v>36300</v>
      </c>
      <c r="K6029" s="4">
        <v>5</v>
      </c>
      <c r="L6029" s="4">
        <v>2015</v>
      </c>
      <c r="M6029" t="str">
        <f>INDEX(RoutesPivot[DepAirport],MATCH($C6029,RoutesPivot[[RouteID]:[RouteID]],0))</f>
        <v>ORD</v>
      </c>
      <c r="N6029" t="str">
        <f>INDEX(RoutesPivot[AirportID],MATCH($C6029,RoutesPivot[[RouteID]:[RouteID]],0))</f>
        <v>DFW</v>
      </c>
      <c r="O6029">
        <f>INDEX(RoutesPivot[Distance],MATCH($C6029,RoutesPivot[[RouteID]:[RouteID]],0))</f>
        <v>700</v>
      </c>
      <c r="P6029">
        <f>INDEX(RoutesPivot[ListPrice],MATCH($C6029,RoutesPivot[[RouteID]:[RouteID]],0))</f>
        <v>200</v>
      </c>
      <c r="Q6029" t="str">
        <f>INDEX(AirportPivot[AirportName],MATCH($N6029,AirportPivot[[AirportID]:[AirportID]],0))</f>
        <v>Dallas/Fort Worth International</v>
      </c>
      <c r="R6029">
        <f>INDEX(AirportPivot[Gates (number of available)],MATCH($N6029,AirportPivot[[AirportID]:[AirportID]],0))</f>
        <v>130</v>
      </c>
    </row>
    <row r="6030" spans="1:18" x14ac:dyDescent="0.25">
      <c r="A6030" s="3" t="s">
        <v>6062</v>
      </c>
      <c r="B6030" s="12">
        <v>42119</v>
      </c>
      <c r="C6030" s="4" t="s">
        <v>21</v>
      </c>
      <c r="D6030" s="4">
        <v>3.1</v>
      </c>
      <c r="E6030" s="4">
        <v>117</v>
      </c>
      <c r="F6030" s="5">
        <v>0.41666666666666669</v>
      </c>
      <c r="G6030" s="6">
        <v>125</v>
      </c>
      <c r="H6030" s="7">
        <v>23125</v>
      </c>
      <c r="I6030" s="7">
        <f>FlightsPivot[[#This Row],[Total Fare]]*10%</f>
        <v>2312.5</v>
      </c>
      <c r="J6030" s="7">
        <f>FlightsPivot[[#This Row],[Total Fare]]+FlightsPivot[[#This Row],[10% tax ]]</f>
        <v>25437.5</v>
      </c>
      <c r="K6030" s="4">
        <v>4</v>
      </c>
      <c r="L6030" s="4">
        <v>2015</v>
      </c>
      <c r="M6030" t="str">
        <f>INDEX(RoutesPivot[DepAirport],MATCH($C6030,RoutesPivot[[RouteID]:[RouteID]],0))</f>
        <v>ORD</v>
      </c>
      <c r="N6030" t="str">
        <f>INDEX(RoutesPivot[AirportID],MATCH($C6030,RoutesPivot[[RouteID]:[RouteID]],0))</f>
        <v>CLT</v>
      </c>
      <c r="O6030">
        <f>INDEX(RoutesPivot[Distance],MATCH($C6030,RoutesPivot[[RouteID]:[RouteID]],0))</f>
        <v>700</v>
      </c>
      <c r="P6030">
        <f>INDEX(RoutesPivot[ListPrice],MATCH($C6030,RoutesPivot[[RouteID]:[RouteID]],0))</f>
        <v>125</v>
      </c>
      <c r="Q6030" t="str">
        <f>INDEX(AirportPivot[AirportName],MATCH($N6030,AirportPivot[[AirportID]:[AirportID]],0))</f>
        <v>Charlotte/Douglas International</v>
      </c>
      <c r="R6030">
        <f>INDEX(AirportPivot[Gates (number of available)],MATCH($N6030,AirportPivot[[AirportID]:[AirportID]],0))</f>
        <v>65</v>
      </c>
    </row>
    <row r="6031" spans="1:18" x14ac:dyDescent="0.25">
      <c r="A6031" s="3" t="s">
        <v>6063</v>
      </c>
      <c r="B6031" s="12">
        <v>42034</v>
      </c>
      <c r="C6031" s="4" t="s">
        <v>47</v>
      </c>
      <c r="D6031" s="4">
        <v>2.1</v>
      </c>
      <c r="E6031" s="4">
        <v>112</v>
      </c>
      <c r="F6031" s="5">
        <v>0.29166666666666669</v>
      </c>
      <c r="G6031" s="6">
        <v>250</v>
      </c>
      <c r="H6031" s="7">
        <v>46250</v>
      </c>
      <c r="I6031" s="7">
        <f>FlightsPivot[[#This Row],[Total Fare]]*10%</f>
        <v>4625</v>
      </c>
      <c r="J6031" s="7">
        <f>FlightsPivot[[#This Row],[Total Fare]]+FlightsPivot[[#This Row],[10% tax ]]</f>
        <v>50875</v>
      </c>
      <c r="K6031" s="4">
        <v>1</v>
      </c>
      <c r="L6031" s="4">
        <v>2015</v>
      </c>
      <c r="M6031" t="str">
        <f>INDEX(RoutesPivot[DepAirport],MATCH($C6031,RoutesPivot[[RouteID]:[RouteID]],0))</f>
        <v>ORD</v>
      </c>
      <c r="N6031" t="str">
        <f>INDEX(RoutesPivot[AirportID],MATCH($C6031,RoutesPivot[[RouteID]:[RouteID]],0))</f>
        <v>PHX</v>
      </c>
      <c r="O6031">
        <f>INDEX(RoutesPivot[Distance],MATCH($C6031,RoutesPivot[[RouteID]:[RouteID]],0))</f>
        <v>1200</v>
      </c>
      <c r="P6031">
        <f>INDEX(RoutesPivot[ListPrice],MATCH($C6031,RoutesPivot[[RouteID]:[RouteID]],0))</f>
        <v>250</v>
      </c>
      <c r="Q6031" t="str">
        <f>INDEX(AirportPivot[AirportName],MATCH($N6031,AirportPivot[[AirportID]:[AirportID]],0))</f>
        <v>Phoenix Sky Harbor International</v>
      </c>
      <c r="R6031">
        <f>INDEX(AirportPivot[Gates (number of available)],MATCH($N6031,AirportPivot[[AirportID]:[AirportID]],0))</f>
        <v>60</v>
      </c>
    </row>
    <row r="6032" spans="1:18" x14ac:dyDescent="0.25">
      <c r="A6032" s="3" t="s">
        <v>6064</v>
      </c>
      <c r="B6032" s="12">
        <v>42363</v>
      </c>
      <c r="C6032" s="4" t="s">
        <v>21</v>
      </c>
      <c r="D6032" s="4">
        <v>4.0999999999999996</v>
      </c>
      <c r="E6032" s="4">
        <v>139</v>
      </c>
      <c r="F6032" s="5">
        <v>0.3125</v>
      </c>
      <c r="G6032" s="6">
        <v>175</v>
      </c>
      <c r="H6032" s="7">
        <v>32375</v>
      </c>
      <c r="I6032" s="7">
        <f>FlightsPivot[[#This Row],[Total Fare]]*10%</f>
        <v>3237.5</v>
      </c>
      <c r="J6032" s="7">
        <f>FlightsPivot[[#This Row],[Total Fare]]+FlightsPivot[[#This Row],[10% tax ]]</f>
        <v>35612.5</v>
      </c>
      <c r="K6032" s="4">
        <v>12</v>
      </c>
      <c r="L6032" s="4">
        <v>2015</v>
      </c>
      <c r="M6032" t="str">
        <f>INDEX(RoutesPivot[DepAirport],MATCH($C6032,RoutesPivot[[RouteID]:[RouteID]],0))</f>
        <v>ORD</v>
      </c>
      <c r="N6032" t="str">
        <f>INDEX(RoutesPivot[AirportID],MATCH($C6032,RoutesPivot[[RouteID]:[RouteID]],0))</f>
        <v>CLT</v>
      </c>
      <c r="O6032">
        <f>INDEX(RoutesPivot[Distance],MATCH($C6032,RoutesPivot[[RouteID]:[RouteID]],0))</f>
        <v>700</v>
      </c>
      <c r="P6032">
        <f>INDEX(RoutesPivot[ListPrice],MATCH($C6032,RoutesPivot[[RouteID]:[RouteID]],0))</f>
        <v>125</v>
      </c>
      <c r="Q6032" t="str">
        <f>INDEX(AirportPivot[AirportName],MATCH($N6032,AirportPivot[[AirportID]:[AirportID]],0))</f>
        <v>Charlotte/Douglas International</v>
      </c>
      <c r="R6032">
        <f>INDEX(AirportPivot[Gates (number of available)],MATCH($N6032,AirportPivot[[AirportID]:[AirportID]],0))</f>
        <v>65</v>
      </c>
    </row>
    <row r="6033" spans="1:18" x14ac:dyDescent="0.25">
      <c r="A6033" s="3" t="s">
        <v>6065</v>
      </c>
      <c r="B6033" s="12">
        <v>42073</v>
      </c>
      <c r="C6033" s="4" t="s">
        <v>50</v>
      </c>
      <c r="D6033" s="4">
        <v>3.8</v>
      </c>
      <c r="E6033" s="4">
        <v>140</v>
      </c>
      <c r="F6033" s="5">
        <v>0.6875</v>
      </c>
      <c r="G6033" s="6">
        <v>275</v>
      </c>
      <c r="H6033" s="7">
        <v>50875</v>
      </c>
      <c r="I6033" s="7">
        <f>FlightsPivot[[#This Row],[Total Fare]]*10%</f>
        <v>5087.5</v>
      </c>
      <c r="J6033" s="7">
        <f>FlightsPivot[[#This Row],[Total Fare]]+FlightsPivot[[#This Row],[10% tax ]]</f>
        <v>55962.5</v>
      </c>
      <c r="K6033" s="4">
        <v>3</v>
      </c>
      <c r="L6033" s="4">
        <v>2015</v>
      </c>
      <c r="M6033" t="str">
        <f>INDEX(RoutesPivot[DepAirport],MATCH($C6033,RoutesPivot[[RouteID]:[RouteID]],0))</f>
        <v>ORD</v>
      </c>
      <c r="N6033" t="str">
        <f>INDEX(RoutesPivot[AirportID],MATCH($C6033,RoutesPivot[[RouteID]:[RouteID]],0))</f>
        <v>LGA</v>
      </c>
      <c r="O6033">
        <f>INDEX(RoutesPivot[Distance],MATCH($C6033,RoutesPivot[[RouteID]:[RouteID]],0))</f>
        <v>610</v>
      </c>
      <c r="P6033">
        <f>INDEX(RoutesPivot[ListPrice],MATCH($C6033,RoutesPivot[[RouteID]:[RouteID]],0))</f>
        <v>275</v>
      </c>
      <c r="Q6033" t="str">
        <f>INDEX(AirportPivot[AirportName],MATCH($N6033,AirportPivot[[AirportID]:[AirportID]],0))</f>
        <v>Laguardia</v>
      </c>
      <c r="R6033">
        <f>INDEX(AirportPivot[Gates (number of available)],MATCH($N6033,AirportPivot[[AirportID]:[AirportID]],0))</f>
        <v>66</v>
      </c>
    </row>
    <row r="6034" spans="1:18" x14ac:dyDescent="0.25">
      <c r="A6034" s="3" t="s">
        <v>6066</v>
      </c>
      <c r="B6034" s="12">
        <v>42362</v>
      </c>
      <c r="C6034" s="4" t="s">
        <v>21</v>
      </c>
      <c r="D6034" s="4">
        <v>4.5</v>
      </c>
      <c r="E6034" s="4">
        <v>161</v>
      </c>
      <c r="F6034" s="5">
        <v>0.625</v>
      </c>
      <c r="G6034" s="6">
        <v>175</v>
      </c>
      <c r="H6034" s="7">
        <v>28875</v>
      </c>
      <c r="I6034" s="7">
        <f>FlightsPivot[[#This Row],[Total Fare]]*10%</f>
        <v>2887.5</v>
      </c>
      <c r="J6034" s="7">
        <f>FlightsPivot[[#This Row],[Total Fare]]+FlightsPivot[[#This Row],[10% tax ]]</f>
        <v>31762.5</v>
      </c>
      <c r="K6034" s="4">
        <v>12</v>
      </c>
      <c r="L6034" s="4">
        <v>2015</v>
      </c>
      <c r="M6034" t="str">
        <f>INDEX(RoutesPivot[DepAirport],MATCH($C6034,RoutesPivot[[RouteID]:[RouteID]],0))</f>
        <v>ORD</v>
      </c>
      <c r="N6034" t="str">
        <f>INDEX(RoutesPivot[AirportID],MATCH($C6034,RoutesPivot[[RouteID]:[RouteID]],0))</f>
        <v>CLT</v>
      </c>
      <c r="O6034">
        <f>INDEX(RoutesPivot[Distance],MATCH($C6034,RoutesPivot[[RouteID]:[RouteID]],0))</f>
        <v>700</v>
      </c>
      <c r="P6034">
        <f>INDEX(RoutesPivot[ListPrice],MATCH($C6034,RoutesPivot[[RouteID]:[RouteID]],0))</f>
        <v>125</v>
      </c>
      <c r="Q6034" t="str">
        <f>INDEX(AirportPivot[AirportName],MATCH($N6034,AirportPivot[[AirportID]:[AirportID]],0))</f>
        <v>Charlotte/Douglas International</v>
      </c>
      <c r="R6034">
        <f>INDEX(AirportPivot[Gates (number of available)],MATCH($N6034,AirportPivot[[AirportID]:[AirportID]],0))</f>
        <v>65</v>
      </c>
    </row>
    <row r="6035" spans="1:18" x14ac:dyDescent="0.25">
      <c r="A6035" s="3" t="s">
        <v>6067</v>
      </c>
      <c r="B6035" s="12">
        <v>42342</v>
      </c>
      <c r="C6035" s="4" t="s">
        <v>15</v>
      </c>
      <c r="D6035" s="4">
        <v>1.6</v>
      </c>
      <c r="E6035" s="4">
        <v>107</v>
      </c>
      <c r="F6035" s="5">
        <v>0.89583333333333337</v>
      </c>
      <c r="G6035" s="6">
        <v>225</v>
      </c>
      <c r="H6035" s="7">
        <v>41625</v>
      </c>
      <c r="I6035" s="7">
        <f>FlightsPivot[[#This Row],[Total Fare]]*10%</f>
        <v>4162.5</v>
      </c>
      <c r="J6035" s="7">
        <f>FlightsPivot[[#This Row],[Total Fare]]+FlightsPivot[[#This Row],[10% tax ]]</f>
        <v>45787.5</v>
      </c>
      <c r="K6035" s="4">
        <v>12</v>
      </c>
      <c r="L6035" s="4">
        <v>2015</v>
      </c>
      <c r="M6035" t="str">
        <f>INDEX(RoutesPivot[DepAirport],MATCH($C6035,RoutesPivot[[RouteID]:[RouteID]],0))</f>
        <v>ORD</v>
      </c>
      <c r="N6035" t="str">
        <f>INDEX(RoutesPivot[AirportID],MATCH($C6035,RoutesPivot[[RouteID]:[RouteID]],0))</f>
        <v>EWR</v>
      </c>
      <c r="O6035">
        <f>INDEX(RoutesPivot[Distance],MATCH($C6035,RoutesPivot[[RouteID]:[RouteID]],0))</f>
        <v>600</v>
      </c>
      <c r="P6035">
        <f>INDEX(RoutesPivot[ListPrice],MATCH($C6035,RoutesPivot[[RouteID]:[RouteID]],0))</f>
        <v>225</v>
      </c>
      <c r="Q6035" t="str">
        <f>INDEX(AirportPivot[AirportName],MATCH($N6035,AirportPivot[[AirportID]:[AirportID]],0))</f>
        <v>Newark Liberty International</v>
      </c>
      <c r="R6035">
        <f>INDEX(AirportPivot[Gates (number of available)],MATCH($N6035,AirportPivot[[AirportID]:[AirportID]],0))</f>
        <v>82</v>
      </c>
    </row>
    <row r="6036" spans="1:18" x14ac:dyDescent="0.25">
      <c r="A6036" s="3" t="s">
        <v>6068</v>
      </c>
      <c r="B6036" s="12">
        <v>42364</v>
      </c>
      <c r="C6036" s="4" t="s">
        <v>80</v>
      </c>
      <c r="D6036" s="4">
        <v>4.3</v>
      </c>
      <c r="E6036" s="4">
        <v>157</v>
      </c>
      <c r="F6036" s="5">
        <v>0.5</v>
      </c>
      <c r="G6036" s="6">
        <v>420</v>
      </c>
      <c r="H6036" s="7">
        <v>69300</v>
      </c>
      <c r="I6036" s="7">
        <f>FlightsPivot[[#This Row],[Total Fare]]*10%</f>
        <v>6930</v>
      </c>
      <c r="J6036" s="7">
        <f>FlightsPivot[[#This Row],[Total Fare]]+FlightsPivot[[#This Row],[10% tax ]]</f>
        <v>76230</v>
      </c>
      <c r="K6036" s="4">
        <v>12</v>
      </c>
      <c r="L6036" s="4">
        <v>2015</v>
      </c>
      <c r="M6036" t="str">
        <f>INDEX(RoutesPivot[DepAirport],MATCH($C6036,RoutesPivot[[RouteID]:[RouteID]],0))</f>
        <v>ORD</v>
      </c>
      <c r="N6036" t="str">
        <f>INDEX(RoutesPivot[AirportID],MATCH($C6036,RoutesPivot[[RouteID]:[RouteID]],0))</f>
        <v>MIA</v>
      </c>
      <c r="O6036">
        <f>INDEX(RoutesPivot[Distance],MATCH($C6036,RoutesPivot[[RouteID]:[RouteID]],0))</f>
        <v>1000</v>
      </c>
      <c r="P6036">
        <f>INDEX(RoutesPivot[ListPrice],MATCH($C6036,RoutesPivot[[RouteID]:[RouteID]],0))</f>
        <v>300</v>
      </c>
      <c r="Q6036" t="str">
        <f>INDEX(AirportPivot[AirportName],MATCH($N6036,AirportPivot[[AirportID]:[AirportID]],0))</f>
        <v>Miami International</v>
      </c>
      <c r="R6036">
        <f>INDEX(AirportPivot[Gates (number of available)],MATCH($N6036,AirportPivot[[AirportID]:[AirportID]],0))</f>
        <v>80</v>
      </c>
    </row>
    <row r="6037" spans="1:18" x14ac:dyDescent="0.25">
      <c r="A6037" s="3" t="s">
        <v>6069</v>
      </c>
      <c r="B6037" s="12">
        <v>42075</v>
      </c>
      <c r="C6037" s="4" t="s">
        <v>21</v>
      </c>
      <c r="D6037" s="4">
        <v>2</v>
      </c>
      <c r="E6037" s="4">
        <v>23</v>
      </c>
      <c r="F6037" s="5">
        <v>0.29166666666666669</v>
      </c>
      <c r="G6037" s="6">
        <v>125</v>
      </c>
      <c r="H6037" s="7">
        <v>23125</v>
      </c>
      <c r="I6037" s="7">
        <f>FlightsPivot[[#This Row],[Total Fare]]*10%</f>
        <v>2312.5</v>
      </c>
      <c r="J6037" s="7">
        <f>FlightsPivot[[#This Row],[Total Fare]]+FlightsPivot[[#This Row],[10% tax ]]</f>
        <v>25437.5</v>
      </c>
      <c r="K6037" s="4">
        <v>3</v>
      </c>
      <c r="L6037" s="4">
        <v>2015</v>
      </c>
      <c r="M6037" t="str">
        <f>INDEX(RoutesPivot[DepAirport],MATCH($C6037,RoutesPivot[[RouteID]:[RouteID]],0))</f>
        <v>ORD</v>
      </c>
      <c r="N6037" t="str">
        <f>INDEX(RoutesPivot[AirportID],MATCH($C6037,RoutesPivot[[RouteID]:[RouteID]],0))</f>
        <v>CLT</v>
      </c>
      <c r="O6037">
        <f>INDEX(RoutesPivot[Distance],MATCH($C6037,RoutesPivot[[RouteID]:[RouteID]],0))</f>
        <v>700</v>
      </c>
      <c r="P6037">
        <f>INDEX(RoutesPivot[ListPrice],MATCH($C6037,RoutesPivot[[RouteID]:[RouteID]],0))</f>
        <v>125</v>
      </c>
      <c r="Q6037" t="str">
        <f>INDEX(AirportPivot[AirportName],MATCH($N6037,AirportPivot[[AirportID]:[AirportID]],0))</f>
        <v>Charlotte/Douglas International</v>
      </c>
      <c r="R6037">
        <f>INDEX(AirportPivot[Gates (number of available)],MATCH($N6037,AirportPivot[[AirportID]:[AirportID]],0))</f>
        <v>65</v>
      </c>
    </row>
    <row r="6038" spans="1:18" x14ac:dyDescent="0.25">
      <c r="A6038" s="3" t="s">
        <v>6070</v>
      </c>
      <c r="B6038" s="12">
        <v>42169</v>
      </c>
      <c r="C6038" s="4" t="s">
        <v>80</v>
      </c>
      <c r="D6038" s="4">
        <v>1.2</v>
      </c>
      <c r="E6038" s="4">
        <v>62</v>
      </c>
      <c r="F6038" s="5">
        <v>0.75</v>
      </c>
      <c r="G6038" s="6">
        <v>330</v>
      </c>
      <c r="H6038" s="7">
        <v>54450</v>
      </c>
      <c r="I6038" s="7">
        <f>FlightsPivot[[#This Row],[Total Fare]]*10%</f>
        <v>5445</v>
      </c>
      <c r="J6038" s="7">
        <f>FlightsPivot[[#This Row],[Total Fare]]+FlightsPivot[[#This Row],[10% tax ]]</f>
        <v>59895</v>
      </c>
      <c r="K6038" s="4">
        <v>6</v>
      </c>
      <c r="L6038" s="4">
        <v>2015</v>
      </c>
      <c r="M6038" t="str">
        <f>INDEX(RoutesPivot[DepAirport],MATCH($C6038,RoutesPivot[[RouteID]:[RouteID]],0))</f>
        <v>ORD</v>
      </c>
      <c r="N6038" t="str">
        <f>INDEX(RoutesPivot[AirportID],MATCH($C6038,RoutesPivot[[RouteID]:[RouteID]],0))</f>
        <v>MIA</v>
      </c>
      <c r="O6038">
        <f>INDEX(RoutesPivot[Distance],MATCH($C6038,RoutesPivot[[RouteID]:[RouteID]],0))</f>
        <v>1000</v>
      </c>
      <c r="P6038">
        <f>INDEX(RoutesPivot[ListPrice],MATCH($C6038,RoutesPivot[[RouteID]:[RouteID]],0))</f>
        <v>300</v>
      </c>
      <c r="Q6038" t="str">
        <f>INDEX(AirportPivot[AirportName],MATCH($N6038,AirportPivot[[AirportID]:[AirportID]],0))</f>
        <v>Miami International</v>
      </c>
      <c r="R6038">
        <f>INDEX(AirportPivot[Gates (number of available)],MATCH($N6038,AirportPivot[[AirportID]:[AirportID]],0))</f>
        <v>80</v>
      </c>
    </row>
    <row r="6039" spans="1:18" x14ac:dyDescent="0.25">
      <c r="A6039" s="3" t="s">
        <v>6071</v>
      </c>
      <c r="B6039" s="12">
        <v>41641</v>
      </c>
      <c r="C6039" s="4" t="s">
        <v>15</v>
      </c>
      <c r="D6039" s="4">
        <v>2.7</v>
      </c>
      <c r="E6039" s="4">
        <v>124</v>
      </c>
      <c r="F6039" s="5">
        <v>0.75</v>
      </c>
      <c r="G6039" s="6">
        <v>225</v>
      </c>
      <c r="H6039" s="7">
        <v>41625</v>
      </c>
      <c r="I6039" s="7">
        <f>FlightsPivot[[#This Row],[Total Fare]]*10%</f>
        <v>4162.5</v>
      </c>
      <c r="J6039" s="7">
        <f>FlightsPivot[[#This Row],[Total Fare]]+FlightsPivot[[#This Row],[10% tax ]]</f>
        <v>45787.5</v>
      </c>
      <c r="K6039" s="4">
        <v>1</v>
      </c>
      <c r="L6039" s="4">
        <v>2014</v>
      </c>
      <c r="M6039" t="str">
        <f>INDEX(RoutesPivot[DepAirport],MATCH($C6039,RoutesPivot[[RouteID]:[RouteID]],0))</f>
        <v>ORD</v>
      </c>
      <c r="N6039" t="str">
        <f>INDEX(RoutesPivot[AirportID],MATCH($C6039,RoutesPivot[[RouteID]:[RouteID]],0))</f>
        <v>EWR</v>
      </c>
      <c r="O6039">
        <f>INDEX(RoutesPivot[Distance],MATCH($C6039,RoutesPivot[[RouteID]:[RouteID]],0))</f>
        <v>600</v>
      </c>
      <c r="P6039">
        <f>INDEX(RoutesPivot[ListPrice],MATCH($C6039,RoutesPivot[[RouteID]:[RouteID]],0))</f>
        <v>225</v>
      </c>
      <c r="Q6039" t="str">
        <f>INDEX(AirportPivot[AirportName],MATCH($N6039,AirportPivot[[AirportID]:[AirportID]],0))</f>
        <v>Newark Liberty International</v>
      </c>
      <c r="R6039">
        <f>INDEX(AirportPivot[Gates (number of available)],MATCH($N6039,AirportPivot[[AirportID]:[AirportID]],0))</f>
        <v>82</v>
      </c>
    </row>
    <row r="6040" spans="1:18" x14ac:dyDescent="0.25">
      <c r="A6040" s="3" t="s">
        <v>6072</v>
      </c>
      <c r="B6040" s="12">
        <v>42010</v>
      </c>
      <c r="C6040" s="4" t="s">
        <v>70</v>
      </c>
      <c r="D6040" s="4">
        <v>2.8</v>
      </c>
      <c r="E6040" s="4">
        <v>46</v>
      </c>
      <c r="F6040" s="5">
        <v>0.45833333333333331</v>
      </c>
      <c r="G6040" s="6">
        <v>275</v>
      </c>
      <c r="H6040" s="7">
        <v>45375</v>
      </c>
      <c r="I6040" s="7">
        <f>FlightsPivot[[#This Row],[Total Fare]]*10%</f>
        <v>4537.5</v>
      </c>
      <c r="J6040" s="7">
        <f>FlightsPivot[[#This Row],[Total Fare]]+FlightsPivot[[#This Row],[10% tax ]]</f>
        <v>49912.5</v>
      </c>
      <c r="K6040" s="4">
        <v>1</v>
      </c>
      <c r="L6040" s="4">
        <v>2015</v>
      </c>
      <c r="M6040" t="str">
        <f>INDEX(RoutesPivot[DepAirport],MATCH($C6040,RoutesPivot[[RouteID]:[RouteID]],0))</f>
        <v>ORD</v>
      </c>
      <c r="N6040" t="str">
        <f>INDEX(RoutesPivot[AirportID],MATCH($C6040,RoutesPivot[[RouteID]:[RouteID]],0))</f>
        <v>LAS</v>
      </c>
      <c r="O6040">
        <f>INDEX(RoutesPivot[Distance],MATCH($C6040,RoutesPivot[[RouteID]:[RouteID]],0))</f>
        <v>1100</v>
      </c>
      <c r="P6040">
        <f>INDEX(RoutesPivot[ListPrice],MATCH($C6040,RoutesPivot[[RouteID]:[RouteID]],0))</f>
        <v>275</v>
      </c>
      <c r="Q6040" t="str">
        <f>INDEX(AirportPivot[AirportName],MATCH($N6040,AirportPivot[[AirportID]:[AirportID]],0))</f>
        <v>McCarran International</v>
      </c>
      <c r="R6040">
        <f>INDEX(AirportPivot[Gates (number of available)],MATCH($N6040,AirportPivot[[AirportID]:[AirportID]],0))</f>
        <v>68</v>
      </c>
    </row>
    <row r="6041" spans="1:18" x14ac:dyDescent="0.25">
      <c r="A6041" s="3" t="s">
        <v>6073</v>
      </c>
      <c r="B6041" s="12">
        <v>41693</v>
      </c>
      <c r="C6041" s="4" t="s">
        <v>17</v>
      </c>
      <c r="D6041" s="4">
        <v>3.2</v>
      </c>
      <c r="E6041" s="4">
        <v>154</v>
      </c>
      <c r="F6041" s="5">
        <v>0.70833333333333337</v>
      </c>
      <c r="G6041" s="6">
        <v>350</v>
      </c>
      <c r="H6041" s="7">
        <v>57750</v>
      </c>
      <c r="I6041" s="7">
        <f>FlightsPivot[[#This Row],[Total Fare]]*10%</f>
        <v>5775</v>
      </c>
      <c r="J6041" s="7">
        <f>FlightsPivot[[#This Row],[Total Fare]]+FlightsPivot[[#This Row],[10% tax ]]</f>
        <v>63525</v>
      </c>
      <c r="K6041" s="4">
        <v>2</v>
      </c>
      <c r="L6041" s="4">
        <v>2014</v>
      </c>
      <c r="M6041" t="str">
        <f>INDEX(RoutesPivot[DepAirport],MATCH($C6041,RoutesPivot[[RouteID]:[RouteID]],0))</f>
        <v>ORD</v>
      </c>
      <c r="N6041" t="str">
        <f>INDEX(RoutesPivot[AirportID],MATCH($C6041,RoutesPivot[[RouteID]:[RouteID]],0))</f>
        <v>LAX</v>
      </c>
      <c r="O6041">
        <f>INDEX(RoutesPivot[Distance],MATCH($C6041,RoutesPivot[[RouteID]:[RouteID]],0))</f>
        <v>1518</v>
      </c>
      <c r="P6041">
        <f>INDEX(RoutesPivot[ListPrice],MATCH($C6041,RoutesPivot[[RouteID]:[RouteID]],0))</f>
        <v>350</v>
      </c>
      <c r="Q6041" t="str">
        <f>INDEX(AirportPivot[AirportName],MATCH($N6041,AirportPivot[[AirportID]:[AirportID]],0))</f>
        <v>Los Angeles International</v>
      </c>
      <c r="R6041">
        <f>INDEX(AirportPivot[Gates (number of available)],MATCH($N6041,AirportPivot[[AirportID]:[AirportID]],0))</f>
        <v>86</v>
      </c>
    </row>
    <row r="6042" spans="1:18" x14ac:dyDescent="0.25">
      <c r="A6042" s="3" t="s">
        <v>6074</v>
      </c>
      <c r="B6042" s="12">
        <v>41689</v>
      </c>
      <c r="C6042" s="4" t="s">
        <v>47</v>
      </c>
      <c r="D6042" s="4">
        <v>1.1000000000000001</v>
      </c>
      <c r="E6042" s="4">
        <v>42</v>
      </c>
      <c r="F6042" s="5">
        <v>0.29166666666666669</v>
      </c>
      <c r="G6042" s="6">
        <v>250</v>
      </c>
      <c r="H6042" s="7">
        <v>41250</v>
      </c>
      <c r="I6042" s="7">
        <f>FlightsPivot[[#This Row],[Total Fare]]*10%</f>
        <v>4125</v>
      </c>
      <c r="J6042" s="7">
        <f>FlightsPivot[[#This Row],[Total Fare]]+FlightsPivot[[#This Row],[10% tax ]]</f>
        <v>45375</v>
      </c>
      <c r="K6042" s="4">
        <v>2</v>
      </c>
      <c r="L6042" s="4">
        <v>2014</v>
      </c>
      <c r="M6042" t="str">
        <f>INDEX(RoutesPivot[DepAirport],MATCH($C6042,RoutesPivot[[RouteID]:[RouteID]],0))</f>
        <v>ORD</v>
      </c>
      <c r="N6042" t="str">
        <f>INDEX(RoutesPivot[AirportID],MATCH($C6042,RoutesPivot[[RouteID]:[RouteID]],0))</f>
        <v>PHX</v>
      </c>
      <c r="O6042">
        <f>INDEX(RoutesPivot[Distance],MATCH($C6042,RoutesPivot[[RouteID]:[RouteID]],0))</f>
        <v>1200</v>
      </c>
      <c r="P6042">
        <f>INDEX(RoutesPivot[ListPrice],MATCH($C6042,RoutesPivot[[RouteID]:[RouteID]],0))</f>
        <v>250</v>
      </c>
      <c r="Q6042" t="str">
        <f>INDEX(AirportPivot[AirportName],MATCH($N6042,AirportPivot[[AirportID]:[AirportID]],0))</f>
        <v>Phoenix Sky Harbor International</v>
      </c>
      <c r="R6042">
        <f>INDEX(AirportPivot[Gates (number of available)],MATCH($N6042,AirportPivot[[AirportID]:[AirportID]],0))</f>
        <v>60</v>
      </c>
    </row>
    <row r="6043" spans="1:18" x14ac:dyDescent="0.25">
      <c r="A6043" s="3" t="s">
        <v>6075</v>
      </c>
      <c r="B6043" s="12">
        <v>41892</v>
      </c>
      <c r="C6043" s="4" t="s">
        <v>13</v>
      </c>
      <c r="D6043" s="4">
        <v>1</v>
      </c>
      <c r="E6043" s="4">
        <v>71</v>
      </c>
      <c r="F6043" s="5">
        <v>0.54166666666666663</v>
      </c>
      <c r="G6043" s="6">
        <v>250</v>
      </c>
      <c r="H6043" s="7">
        <v>45250</v>
      </c>
      <c r="I6043" s="7">
        <f>FlightsPivot[[#This Row],[Total Fare]]*10%</f>
        <v>4525</v>
      </c>
      <c r="J6043" s="7">
        <f>FlightsPivot[[#This Row],[Total Fare]]+FlightsPivot[[#This Row],[10% tax ]]</f>
        <v>49775</v>
      </c>
      <c r="K6043" s="4">
        <v>9</v>
      </c>
      <c r="L6043" s="4">
        <v>2014</v>
      </c>
      <c r="M6043" t="str">
        <f>INDEX(RoutesPivot[DepAirport],MATCH($C6043,RoutesPivot[[RouteID]:[RouteID]],0))</f>
        <v>ORD</v>
      </c>
      <c r="N6043" t="str">
        <f>INDEX(RoutesPivot[AirportID],MATCH($C6043,RoutesPivot[[RouteID]:[RouteID]],0))</f>
        <v>JFK</v>
      </c>
      <c r="O6043">
        <f>INDEX(RoutesPivot[Distance],MATCH($C6043,RoutesPivot[[RouteID]:[RouteID]],0))</f>
        <v>619</v>
      </c>
      <c r="P6043">
        <f>INDEX(RoutesPivot[ListPrice],MATCH($C6043,RoutesPivot[[RouteID]:[RouteID]],0))</f>
        <v>250</v>
      </c>
      <c r="Q6043" t="str">
        <f>INDEX(AirportPivot[AirportName],MATCH($N6043,AirportPivot[[AirportID]:[AirportID]],0))</f>
        <v>John F Kennedy International</v>
      </c>
      <c r="R6043">
        <f>INDEX(AirportPivot[Gates (number of available)],MATCH($N6043,AirportPivot[[AirportID]:[AirportID]],0))</f>
        <v>120</v>
      </c>
    </row>
    <row r="6044" spans="1:18" x14ac:dyDescent="0.25">
      <c r="A6044" s="3" t="s">
        <v>6076</v>
      </c>
      <c r="B6044" s="12">
        <v>42366</v>
      </c>
      <c r="C6044" s="4" t="s">
        <v>11</v>
      </c>
      <c r="D6044" s="4">
        <v>0.7</v>
      </c>
      <c r="E6044" s="4">
        <v>108</v>
      </c>
      <c r="F6044" s="5">
        <v>0.41666666666666669</v>
      </c>
      <c r="G6044" s="6">
        <v>300</v>
      </c>
      <c r="H6044" s="7">
        <v>55500</v>
      </c>
      <c r="I6044" s="7">
        <f>FlightsPivot[[#This Row],[Total Fare]]*10%</f>
        <v>5550</v>
      </c>
      <c r="J6044" s="7">
        <f>FlightsPivot[[#This Row],[Total Fare]]+FlightsPivot[[#This Row],[10% tax ]]</f>
        <v>61050</v>
      </c>
      <c r="K6044" s="4">
        <v>12</v>
      </c>
      <c r="L6044" s="4">
        <v>2015</v>
      </c>
      <c r="M6044" t="str">
        <f>INDEX(RoutesPivot[DepAirport],MATCH($C6044,RoutesPivot[[RouteID]:[RouteID]],0))</f>
        <v>ORD</v>
      </c>
      <c r="N6044" t="str">
        <f>INDEX(RoutesPivot[AirportID],MATCH($C6044,RoutesPivot[[RouteID]:[RouteID]],0))</f>
        <v>BOS</v>
      </c>
      <c r="O6044">
        <f>INDEX(RoutesPivot[Distance],MATCH($C6044,RoutesPivot[[RouteID]:[RouteID]],0))</f>
        <v>730</v>
      </c>
      <c r="P6044">
        <f>INDEX(RoutesPivot[ListPrice],MATCH($C6044,RoutesPivot[[RouteID]:[RouteID]],0))</f>
        <v>300</v>
      </c>
      <c r="Q6044" t="str">
        <f>INDEX(AirportPivot[AirportName],MATCH($N6044,AirportPivot[[AirportID]:[AirportID]],0))</f>
        <v>General Edward Lawrence Logan International</v>
      </c>
      <c r="R6044">
        <f>INDEX(AirportPivot[Gates (number of available)],MATCH($N6044,AirportPivot[[AirportID]:[AirportID]],0))</f>
        <v>63</v>
      </c>
    </row>
    <row r="6045" spans="1:18" x14ac:dyDescent="0.25">
      <c r="A6045" s="3" t="s">
        <v>6077</v>
      </c>
      <c r="B6045" s="12">
        <v>42026</v>
      </c>
      <c r="C6045" s="4" t="s">
        <v>25</v>
      </c>
      <c r="D6045" s="4">
        <v>2.2999999999999998</v>
      </c>
      <c r="E6045" s="4">
        <v>43</v>
      </c>
      <c r="F6045" s="5">
        <v>0.79166666666666663</v>
      </c>
      <c r="G6045" s="6">
        <v>200</v>
      </c>
      <c r="H6045" s="7">
        <v>33000</v>
      </c>
      <c r="I6045" s="7">
        <f>FlightsPivot[[#This Row],[Total Fare]]*10%</f>
        <v>3300</v>
      </c>
      <c r="J6045" s="7">
        <f>FlightsPivot[[#This Row],[Total Fare]]+FlightsPivot[[#This Row],[10% tax ]]</f>
        <v>36300</v>
      </c>
      <c r="K6045" s="4">
        <v>1</v>
      </c>
      <c r="L6045" s="4">
        <v>2015</v>
      </c>
      <c r="M6045" t="str">
        <f>INDEX(RoutesPivot[DepAirport],MATCH($C6045,RoutesPivot[[RouteID]:[RouteID]],0))</f>
        <v>ORD</v>
      </c>
      <c r="N6045" t="str">
        <f>INDEX(RoutesPivot[AirportID],MATCH($C6045,RoutesPivot[[RouteID]:[RouteID]],0))</f>
        <v>DFW</v>
      </c>
      <c r="O6045">
        <f>INDEX(RoutesPivot[Distance],MATCH($C6045,RoutesPivot[[RouteID]:[RouteID]],0))</f>
        <v>700</v>
      </c>
      <c r="P6045">
        <f>INDEX(RoutesPivot[ListPrice],MATCH($C6045,RoutesPivot[[RouteID]:[RouteID]],0))</f>
        <v>200</v>
      </c>
      <c r="Q6045" t="str">
        <f>INDEX(AirportPivot[AirportName],MATCH($N6045,AirportPivot[[AirportID]:[AirportID]],0))</f>
        <v>Dallas/Fort Worth International</v>
      </c>
      <c r="R6045">
        <f>INDEX(AirportPivot[Gates (number of available)],MATCH($N6045,AirportPivot[[AirportID]:[AirportID]],0))</f>
        <v>130</v>
      </c>
    </row>
    <row r="6046" spans="1:18" x14ac:dyDescent="0.25">
      <c r="A6046" s="3" t="s">
        <v>6078</v>
      </c>
      <c r="B6046" s="12">
        <v>41913</v>
      </c>
      <c r="C6046" s="4" t="s">
        <v>13</v>
      </c>
      <c r="D6046" s="4">
        <v>1</v>
      </c>
      <c r="E6046" s="4">
        <v>38</v>
      </c>
      <c r="F6046" s="5">
        <v>0.33333333333333331</v>
      </c>
      <c r="G6046" s="6">
        <v>250</v>
      </c>
      <c r="H6046" s="7">
        <v>41250</v>
      </c>
      <c r="I6046" s="7">
        <f>FlightsPivot[[#This Row],[Total Fare]]*10%</f>
        <v>4125</v>
      </c>
      <c r="J6046" s="7">
        <f>FlightsPivot[[#This Row],[Total Fare]]+FlightsPivot[[#This Row],[10% tax ]]</f>
        <v>45375</v>
      </c>
      <c r="K6046" s="4">
        <v>10</v>
      </c>
      <c r="L6046" s="4">
        <v>2014</v>
      </c>
      <c r="M6046" t="str">
        <f>INDEX(RoutesPivot[DepAirport],MATCH($C6046,RoutesPivot[[RouteID]:[RouteID]],0))</f>
        <v>ORD</v>
      </c>
      <c r="N6046" t="str">
        <f>INDEX(RoutesPivot[AirportID],MATCH($C6046,RoutesPivot[[RouteID]:[RouteID]],0))</f>
        <v>JFK</v>
      </c>
      <c r="O6046">
        <f>INDEX(RoutesPivot[Distance],MATCH($C6046,RoutesPivot[[RouteID]:[RouteID]],0))</f>
        <v>619</v>
      </c>
      <c r="P6046">
        <f>INDEX(RoutesPivot[ListPrice],MATCH($C6046,RoutesPivot[[RouteID]:[RouteID]],0))</f>
        <v>250</v>
      </c>
      <c r="Q6046" t="str">
        <f>INDEX(AirportPivot[AirportName],MATCH($N6046,AirportPivot[[AirportID]:[AirportID]],0))</f>
        <v>John F Kennedy International</v>
      </c>
      <c r="R6046">
        <f>INDEX(AirportPivot[Gates (number of available)],MATCH($N6046,AirportPivot[[AirportID]:[AirportID]],0))</f>
        <v>120</v>
      </c>
    </row>
    <row r="6047" spans="1:18" x14ac:dyDescent="0.25">
      <c r="A6047" s="3" t="s">
        <v>6079</v>
      </c>
      <c r="B6047" s="12">
        <v>41968</v>
      </c>
      <c r="C6047" s="4" t="s">
        <v>13</v>
      </c>
      <c r="D6047" s="4">
        <v>3.8</v>
      </c>
      <c r="E6047" s="4">
        <v>55</v>
      </c>
      <c r="F6047" s="5">
        <v>0.79166666666666663</v>
      </c>
      <c r="G6047" s="6">
        <v>375</v>
      </c>
      <c r="H6047" s="7">
        <v>61875</v>
      </c>
      <c r="I6047" s="7">
        <f>FlightsPivot[[#This Row],[Total Fare]]*10%</f>
        <v>6187.5</v>
      </c>
      <c r="J6047" s="7">
        <f>FlightsPivot[[#This Row],[Total Fare]]+FlightsPivot[[#This Row],[10% tax ]]</f>
        <v>68062.5</v>
      </c>
      <c r="K6047" s="4">
        <v>11</v>
      </c>
      <c r="L6047" s="4">
        <v>2014</v>
      </c>
      <c r="M6047" t="str">
        <f>INDEX(RoutesPivot[DepAirport],MATCH($C6047,RoutesPivot[[RouteID]:[RouteID]],0))</f>
        <v>ORD</v>
      </c>
      <c r="N6047" t="str">
        <f>INDEX(RoutesPivot[AirportID],MATCH($C6047,RoutesPivot[[RouteID]:[RouteID]],0))</f>
        <v>JFK</v>
      </c>
      <c r="O6047">
        <f>INDEX(RoutesPivot[Distance],MATCH($C6047,RoutesPivot[[RouteID]:[RouteID]],0))</f>
        <v>619</v>
      </c>
      <c r="P6047">
        <f>INDEX(RoutesPivot[ListPrice],MATCH($C6047,RoutesPivot[[RouteID]:[RouteID]],0))</f>
        <v>250</v>
      </c>
      <c r="Q6047" t="str">
        <f>INDEX(AirportPivot[AirportName],MATCH($N6047,AirportPivot[[AirportID]:[AirportID]],0))</f>
        <v>John F Kennedy International</v>
      </c>
      <c r="R6047">
        <f>INDEX(AirportPivot[Gates (number of available)],MATCH($N6047,AirportPivot[[AirportID]:[AirportID]],0))</f>
        <v>120</v>
      </c>
    </row>
    <row r="6048" spans="1:18" x14ac:dyDescent="0.25">
      <c r="A6048" s="3" t="s">
        <v>6080</v>
      </c>
      <c r="B6048" s="12">
        <v>42254</v>
      </c>
      <c r="C6048" s="4" t="s">
        <v>15</v>
      </c>
      <c r="D6048" s="4">
        <v>2.2000000000000002</v>
      </c>
      <c r="E6048" s="4">
        <v>86</v>
      </c>
      <c r="F6048" s="5">
        <v>0.33333333333333331</v>
      </c>
      <c r="G6048" s="6">
        <v>225</v>
      </c>
      <c r="H6048" s="7">
        <v>40725</v>
      </c>
      <c r="I6048" s="7">
        <f>FlightsPivot[[#This Row],[Total Fare]]*10%</f>
        <v>4072.5</v>
      </c>
      <c r="J6048" s="7">
        <f>FlightsPivot[[#This Row],[Total Fare]]+FlightsPivot[[#This Row],[10% tax ]]</f>
        <v>44797.5</v>
      </c>
      <c r="K6048" s="4">
        <v>9</v>
      </c>
      <c r="L6048" s="4">
        <v>2015</v>
      </c>
      <c r="M6048" t="str">
        <f>INDEX(RoutesPivot[DepAirport],MATCH($C6048,RoutesPivot[[RouteID]:[RouteID]],0))</f>
        <v>ORD</v>
      </c>
      <c r="N6048" t="str">
        <f>INDEX(RoutesPivot[AirportID],MATCH($C6048,RoutesPivot[[RouteID]:[RouteID]],0))</f>
        <v>EWR</v>
      </c>
      <c r="O6048">
        <f>INDEX(RoutesPivot[Distance],MATCH($C6048,RoutesPivot[[RouteID]:[RouteID]],0))</f>
        <v>600</v>
      </c>
      <c r="P6048">
        <f>INDEX(RoutesPivot[ListPrice],MATCH($C6048,RoutesPivot[[RouteID]:[RouteID]],0))</f>
        <v>225</v>
      </c>
      <c r="Q6048" t="str">
        <f>INDEX(AirportPivot[AirportName],MATCH($N6048,AirportPivot[[AirportID]:[AirportID]],0))</f>
        <v>Newark Liberty International</v>
      </c>
      <c r="R6048">
        <f>INDEX(AirportPivot[Gates (number of available)],MATCH($N6048,AirportPivot[[AirportID]:[AirportID]],0))</f>
        <v>82</v>
      </c>
    </row>
    <row r="6049" spans="1:18" x14ac:dyDescent="0.25">
      <c r="A6049" s="3" t="s">
        <v>6081</v>
      </c>
      <c r="B6049" s="12">
        <v>42248</v>
      </c>
      <c r="C6049" s="4" t="s">
        <v>33</v>
      </c>
      <c r="D6049" s="4">
        <v>2.1</v>
      </c>
      <c r="E6049" s="4">
        <v>153</v>
      </c>
      <c r="F6049" s="5">
        <v>0.66666666666666663</v>
      </c>
      <c r="G6049" s="6">
        <v>375</v>
      </c>
      <c r="H6049" s="7">
        <v>61875</v>
      </c>
      <c r="I6049" s="7">
        <f>FlightsPivot[[#This Row],[Total Fare]]*10%</f>
        <v>6187.5</v>
      </c>
      <c r="J6049" s="7">
        <f>FlightsPivot[[#This Row],[Total Fare]]+FlightsPivot[[#This Row],[10% tax ]]</f>
        <v>68062.5</v>
      </c>
      <c r="K6049" s="4">
        <v>9</v>
      </c>
      <c r="L6049" s="4">
        <v>2015</v>
      </c>
      <c r="M6049" t="str">
        <f>INDEX(RoutesPivot[DepAirport],MATCH($C6049,RoutesPivot[[RouteID]:[RouteID]],0))</f>
        <v>ORD</v>
      </c>
      <c r="N6049" t="str">
        <f>INDEX(RoutesPivot[AirportID],MATCH($C6049,RoutesPivot[[RouteID]:[RouteID]],0))</f>
        <v>SFO</v>
      </c>
      <c r="O6049">
        <f>INDEX(RoutesPivot[Distance],MATCH($C6049,RoutesPivot[[RouteID]:[RouteID]],0))</f>
        <v>1600</v>
      </c>
      <c r="P6049">
        <f>INDEX(RoutesPivot[ListPrice],MATCH($C6049,RoutesPivot[[RouteID]:[RouteID]],0))</f>
        <v>375</v>
      </c>
      <c r="Q6049" t="str">
        <f>INDEX(AirportPivot[AirportName],MATCH($N6049,AirportPivot[[AirportID]:[AirportID]],0))</f>
        <v>San Francisco International</v>
      </c>
      <c r="R6049">
        <f>INDEX(AirportPivot[Gates (number of available)],MATCH($N6049,AirportPivot[[AirportID]:[AirportID]],0))</f>
        <v>70</v>
      </c>
    </row>
    <row r="6050" spans="1:18" x14ac:dyDescent="0.25">
      <c r="A6050" s="3" t="s">
        <v>6082</v>
      </c>
      <c r="B6050" s="12">
        <v>42347</v>
      </c>
      <c r="C6050" s="4" t="s">
        <v>11</v>
      </c>
      <c r="D6050" s="4">
        <v>3.1</v>
      </c>
      <c r="E6050" s="4">
        <v>174</v>
      </c>
      <c r="F6050" s="5">
        <v>0.70833333333333337</v>
      </c>
      <c r="G6050" s="6">
        <v>300</v>
      </c>
      <c r="H6050" s="7">
        <v>49500</v>
      </c>
      <c r="I6050" s="7">
        <f>FlightsPivot[[#This Row],[Total Fare]]*10%</f>
        <v>4950</v>
      </c>
      <c r="J6050" s="7">
        <f>FlightsPivot[[#This Row],[Total Fare]]+FlightsPivot[[#This Row],[10% tax ]]</f>
        <v>54450</v>
      </c>
      <c r="K6050" s="4">
        <v>12</v>
      </c>
      <c r="L6050" s="4">
        <v>2015</v>
      </c>
      <c r="M6050" t="str">
        <f>INDEX(RoutesPivot[DepAirport],MATCH($C6050,RoutesPivot[[RouteID]:[RouteID]],0))</f>
        <v>ORD</v>
      </c>
      <c r="N6050" t="str">
        <f>INDEX(RoutesPivot[AirportID],MATCH($C6050,RoutesPivot[[RouteID]:[RouteID]],0))</f>
        <v>BOS</v>
      </c>
      <c r="O6050">
        <f>INDEX(RoutesPivot[Distance],MATCH($C6050,RoutesPivot[[RouteID]:[RouteID]],0))</f>
        <v>730</v>
      </c>
      <c r="P6050">
        <f>INDEX(RoutesPivot[ListPrice],MATCH($C6050,RoutesPivot[[RouteID]:[RouteID]],0))</f>
        <v>300</v>
      </c>
      <c r="Q6050" t="str">
        <f>INDEX(AirportPivot[AirportName],MATCH($N6050,AirportPivot[[AirportID]:[AirportID]],0))</f>
        <v>General Edward Lawrence Logan International</v>
      </c>
      <c r="R6050">
        <f>INDEX(AirportPivot[Gates (number of available)],MATCH($N6050,AirportPivot[[AirportID]:[AirportID]],0))</f>
        <v>63</v>
      </c>
    </row>
    <row r="6051" spans="1:18" x14ac:dyDescent="0.25">
      <c r="A6051" s="3" t="s">
        <v>6083</v>
      </c>
      <c r="B6051" s="12">
        <v>42151</v>
      </c>
      <c r="C6051" s="4" t="s">
        <v>17</v>
      </c>
      <c r="D6051" s="4">
        <v>3.4</v>
      </c>
      <c r="E6051" s="4">
        <v>68</v>
      </c>
      <c r="F6051" s="5">
        <v>0.75</v>
      </c>
      <c r="G6051" s="6">
        <v>350</v>
      </c>
      <c r="H6051" s="7">
        <v>63350</v>
      </c>
      <c r="I6051" s="7">
        <f>FlightsPivot[[#This Row],[Total Fare]]*10%</f>
        <v>6335</v>
      </c>
      <c r="J6051" s="7">
        <f>FlightsPivot[[#This Row],[Total Fare]]+FlightsPivot[[#This Row],[10% tax ]]</f>
        <v>69685</v>
      </c>
      <c r="K6051" s="4">
        <v>5</v>
      </c>
      <c r="L6051" s="4">
        <v>2015</v>
      </c>
      <c r="M6051" t="str">
        <f>INDEX(RoutesPivot[DepAirport],MATCH($C6051,RoutesPivot[[RouteID]:[RouteID]],0))</f>
        <v>ORD</v>
      </c>
      <c r="N6051" t="str">
        <f>INDEX(RoutesPivot[AirportID],MATCH($C6051,RoutesPivot[[RouteID]:[RouteID]],0))</f>
        <v>LAX</v>
      </c>
      <c r="O6051">
        <f>INDEX(RoutesPivot[Distance],MATCH($C6051,RoutesPivot[[RouteID]:[RouteID]],0))</f>
        <v>1518</v>
      </c>
      <c r="P6051">
        <f>INDEX(RoutesPivot[ListPrice],MATCH($C6051,RoutesPivot[[RouteID]:[RouteID]],0))</f>
        <v>350</v>
      </c>
      <c r="Q6051" t="str">
        <f>INDEX(AirportPivot[AirportName],MATCH($N6051,AirportPivot[[AirportID]:[AirportID]],0))</f>
        <v>Los Angeles International</v>
      </c>
      <c r="R6051">
        <f>INDEX(AirportPivot[Gates (number of available)],MATCH($N6051,AirportPivot[[AirportID]:[AirportID]],0))</f>
        <v>86</v>
      </c>
    </row>
    <row r="6052" spans="1:18" x14ac:dyDescent="0.25">
      <c r="A6052" s="3" t="s">
        <v>6084</v>
      </c>
      <c r="B6052" s="12">
        <v>42216</v>
      </c>
      <c r="C6052" s="4" t="s">
        <v>23</v>
      </c>
      <c r="D6052" s="4">
        <v>3.2</v>
      </c>
      <c r="E6052" s="4">
        <v>159</v>
      </c>
      <c r="F6052" s="5">
        <v>0.8125</v>
      </c>
      <c r="G6052" s="6">
        <v>330</v>
      </c>
      <c r="H6052" s="7">
        <v>54450</v>
      </c>
      <c r="I6052" s="7">
        <f>FlightsPivot[[#This Row],[Total Fare]]*10%</f>
        <v>5445</v>
      </c>
      <c r="J6052" s="7">
        <f>FlightsPivot[[#This Row],[Total Fare]]+FlightsPivot[[#This Row],[10% tax ]]</f>
        <v>59895</v>
      </c>
      <c r="K6052" s="4">
        <v>7</v>
      </c>
      <c r="L6052" s="4">
        <v>2015</v>
      </c>
      <c r="M6052" t="str">
        <f>INDEX(RoutesPivot[DepAirport],MATCH($C6052,RoutesPivot[[RouteID]:[RouteID]],0))</f>
        <v>ORD</v>
      </c>
      <c r="N6052" t="str">
        <f>INDEX(RoutesPivot[AirportID],MATCH($C6052,RoutesPivot[[RouteID]:[RouteID]],0))</f>
        <v>DEN</v>
      </c>
      <c r="O6052">
        <f>INDEX(RoutesPivot[Distance],MATCH($C6052,RoutesPivot[[RouteID]:[RouteID]],0))</f>
        <v>800</v>
      </c>
      <c r="P6052">
        <f>INDEX(RoutesPivot[ListPrice],MATCH($C6052,RoutesPivot[[RouteID]:[RouteID]],0))</f>
        <v>300</v>
      </c>
      <c r="Q6052" t="str">
        <f>INDEX(AirportPivot[AirportName],MATCH($N6052,AirportPivot[[AirportID]:[AirportID]],0))</f>
        <v>Denver International</v>
      </c>
      <c r="R6052">
        <f>INDEX(AirportPivot[Gates (number of available)],MATCH($N6052,AirportPivot[[AirportID]:[AirportID]],0))</f>
        <v>75</v>
      </c>
    </row>
    <row r="6053" spans="1:18" x14ac:dyDescent="0.25">
      <c r="A6053" s="3" t="s">
        <v>6085</v>
      </c>
      <c r="B6053" s="12">
        <v>41825</v>
      </c>
      <c r="C6053" s="4" t="s">
        <v>33</v>
      </c>
      <c r="D6053" s="4">
        <v>1</v>
      </c>
      <c r="E6053" s="4">
        <v>136</v>
      </c>
      <c r="F6053" s="5">
        <v>0.77083333333333337</v>
      </c>
      <c r="G6053" s="6">
        <v>412.5</v>
      </c>
      <c r="H6053" s="7">
        <v>76312.5</v>
      </c>
      <c r="I6053" s="7">
        <f>FlightsPivot[[#This Row],[Total Fare]]*10%</f>
        <v>7631.25</v>
      </c>
      <c r="J6053" s="7">
        <f>FlightsPivot[[#This Row],[Total Fare]]+FlightsPivot[[#This Row],[10% tax ]]</f>
        <v>83943.75</v>
      </c>
      <c r="K6053" s="4">
        <v>7</v>
      </c>
      <c r="L6053" s="4">
        <v>2014</v>
      </c>
      <c r="M6053" t="str">
        <f>INDEX(RoutesPivot[DepAirport],MATCH($C6053,RoutesPivot[[RouteID]:[RouteID]],0))</f>
        <v>ORD</v>
      </c>
      <c r="N6053" t="str">
        <f>INDEX(RoutesPivot[AirportID],MATCH($C6053,RoutesPivot[[RouteID]:[RouteID]],0))</f>
        <v>SFO</v>
      </c>
      <c r="O6053">
        <f>INDEX(RoutesPivot[Distance],MATCH($C6053,RoutesPivot[[RouteID]:[RouteID]],0))</f>
        <v>1600</v>
      </c>
      <c r="P6053">
        <f>INDEX(RoutesPivot[ListPrice],MATCH($C6053,RoutesPivot[[RouteID]:[RouteID]],0))</f>
        <v>375</v>
      </c>
      <c r="Q6053" t="str">
        <f>INDEX(AirportPivot[AirportName],MATCH($N6053,AirportPivot[[AirportID]:[AirportID]],0))</f>
        <v>San Francisco International</v>
      </c>
      <c r="R6053">
        <f>INDEX(AirportPivot[Gates (number of available)],MATCH($N6053,AirportPivot[[AirportID]:[AirportID]],0))</f>
        <v>70</v>
      </c>
    </row>
    <row r="6054" spans="1:18" x14ac:dyDescent="0.25">
      <c r="A6054" s="3" t="s">
        <v>6086</v>
      </c>
      <c r="B6054" s="12">
        <v>42129</v>
      </c>
      <c r="C6054" s="4" t="s">
        <v>17</v>
      </c>
      <c r="D6054" s="4">
        <v>3.9</v>
      </c>
      <c r="E6054" s="4">
        <v>66</v>
      </c>
      <c r="F6054" s="5">
        <v>0.70833333333333337</v>
      </c>
      <c r="G6054" s="6">
        <v>350</v>
      </c>
      <c r="H6054" s="7">
        <v>63350</v>
      </c>
      <c r="I6054" s="7">
        <f>FlightsPivot[[#This Row],[Total Fare]]*10%</f>
        <v>6335</v>
      </c>
      <c r="J6054" s="7">
        <f>FlightsPivot[[#This Row],[Total Fare]]+FlightsPivot[[#This Row],[10% tax ]]</f>
        <v>69685</v>
      </c>
      <c r="K6054" s="4">
        <v>5</v>
      </c>
      <c r="L6054" s="4">
        <v>2015</v>
      </c>
      <c r="M6054" t="str">
        <f>INDEX(RoutesPivot[DepAirport],MATCH($C6054,RoutesPivot[[RouteID]:[RouteID]],0))</f>
        <v>ORD</v>
      </c>
      <c r="N6054" t="str">
        <f>INDEX(RoutesPivot[AirportID],MATCH($C6054,RoutesPivot[[RouteID]:[RouteID]],0))</f>
        <v>LAX</v>
      </c>
      <c r="O6054">
        <f>INDEX(RoutesPivot[Distance],MATCH($C6054,RoutesPivot[[RouteID]:[RouteID]],0))</f>
        <v>1518</v>
      </c>
      <c r="P6054">
        <f>INDEX(RoutesPivot[ListPrice],MATCH($C6054,RoutesPivot[[RouteID]:[RouteID]],0))</f>
        <v>350</v>
      </c>
      <c r="Q6054" t="str">
        <f>INDEX(AirportPivot[AirportName],MATCH($N6054,AirportPivot[[AirportID]:[AirportID]],0))</f>
        <v>Los Angeles International</v>
      </c>
      <c r="R6054">
        <f>INDEX(AirportPivot[Gates (number of available)],MATCH($N6054,AirportPivot[[AirportID]:[AirportID]],0))</f>
        <v>86</v>
      </c>
    </row>
    <row r="6055" spans="1:18" x14ac:dyDescent="0.25">
      <c r="A6055" s="3" t="s">
        <v>6087</v>
      </c>
      <c r="B6055" s="12">
        <v>41974</v>
      </c>
      <c r="C6055" s="4" t="s">
        <v>21</v>
      </c>
      <c r="D6055" s="4">
        <v>1.9</v>
      </c>
      <c r="E6055" s="4">
        <v>98</v>
      </c>
      <c r="F6055" s="5">
        <v>0.75</v>
      </c>
      <c r="G6055" s="6">
        <v>125</v>
      </c>
      <c r="H6055" s="7">
        <v>23125</v>
      </c>
      <c r="I6055" s="7">
        <f>FlightsPivot[[#This Row],[Total Fare]]*10%</f>
        <v>2312.5</v>
      </c>
      <c r="J6055" s="7">
        <f>FlightsPivot[[#This Row],[Total Fare]]+FlightsPivot[[#This Row],[10% tax ]]</f>
        <v>25437.5</v>
      </c>
      <c r="K6055" s="4">
        <v>12</v>
      </c>
      <c r="L6055" s="4">
        <v>2014</v>
      </c>
      <c r="M6055" t="str">
        <f>INDEX(RoutesPivot[DepAirport],MATCH($C6055,RoutesPivot[[RouteID]:[RouteID]],0))</f>
        <v>ORD</v>
      </c>
      <c r="N6055" t="str">
        <f>INDEX(RoutesPivot[AirportID],MATCH($C6055,RoutesPivot[[RouteID]:[RouteID]],0))</f>
        <v>CLT</v>
      </c>
      <c r="O6055">
        <f>INDEX(RoutesPivot[Distance],MATCH($C6055,RoutesPivot[[RouteID]:[RouteID]],0))</f>
        <v>700</v>
      </c>
      <c r="P6055">
        <f>INDEX(RoutesPivot[ListPrice],MATCH($C6055,RoutesPivot[[RouteID]:[RouteID]],0))</f>
        <v>125</v>
      </c>
      <c r="Q6055" t="str">
        <f>INDEX(AirportPivot[AirportName],MATCH($N6055,AirportPivot[[AirportID]:[AirportID]],0))</f>
        <v>Charlotte/Douglas International</v>
      </c>
      <c r="R6055">
        <f>INDEX(AirportPivot[Gates (number of available)],MATCH($N6055,AirportPivot[[AirportID]:[AirportID]],0))</f>
        <v>65</v>
      </c>
    </row>
    <row r="6056" spans="1:18" x14ac:dyDescent="0.25">
      <c r="A6056" s="3" t="s">
        <v>6088</v>
      </c>
      <c r="B6056" s="12">
        <v>42193</v>
      </c>
      <c r="C6056" s="4" t="s">
        <v>30</v>
      </c>
      <c r="D6056" s="4">
        <v>2.2000000000000002</v>
      </c>
      <c r="E6056" s="4">
        <v>119</v>
      </c>
      <c r="F6056" s="5">
        <v>0.79166666666666663</v>
      </c>
      <c r="G6056" s="6">
        <v>275</v>
      </c>
      <c r="H6056" s="7">
        <v>50875</v>
      </c>
      <c r="I6056" s="7">
        <f>FlightsPivot[[#This Row],[Total Fare]]*10%</f>
        <v>5087.5</v>
      </c>
      <c r="J6056" s="7">
        <f>FlightsPivot[[#This Row],[Total Fare]]+FlightsPivot[[#This Row],[10% tax ]]</f>
        <v>55962.5</v>
      </c>
      <c r="K6056" s="4">
        <v>7</v>
      </c>
      <c r="L6056" s="4">
        <v>2015</v>
      </c>
      <c r="M6056" t="str">
        <f>INDEX(RoutesPivot[DepAirport],MATCH($C6056,RoutesPivot[[RouteID]:[RouteID]],0))</f>
        <v>ORD</v>
      </c>
      <c r="N6056" t="str">
        <f>INDEX(RoutesPivot[AirportID],MATCH($C6056,RoutesPivot[[RouteID]:[RouteID]],0))</f>
        <v>MCO</v>
      </c>
      <c r="O6056">
        <f>INDEX(RoutesPivot[Distance],MATCH($C6056,RoutesPivot[[RouteID]:[RouteID]],0))</f>
        <v>850</v>
      </c>
      <c r="P6056">
        <f>INDEX(RoutesPivot[ListPrice],MATCH($C6056,RoutesPivot[[RouteID]:[RouteID]],0))</f>
        <v>250</v>
      </c>
      <c r="Q6056" t="str">
        <f>INDEX(AirportPivot[AirportName],MATCH($N6056,AirportPivot[[AirportID]:[AirportID]],0))</f>
        <v>Orlando International</v>
      </c>
      <c r="R6056">
        <f>INDEX(AirportPivot[Gates (number of available)],MATCH($N6056,AirportPivot[[AirportID]:[AirportID]],0))</f>
        <v>67</v>
      </c>
    </row>
    <row r="6057" spans="1:18" x14ac:dyDescent="0.25">
      <c r="A6057" s="3" t="s">
        <v>6089</v>
      </c>
      <c r="B6057" s="12">
        <v>42325</v>
      </c>
      <c r="C6057" s="4" t="s">
        <v>11</v>
      </c>
      <c r="D6057" s="4">
        <v>2.1</v>
      </c>
      <c r="E6057" s="4">
        <v>149</v>
      </c>
      <c r="F6057" s="5">
        <v>0.29166666666666669</v>
      </c>
      <c r="G6057" s="6">
        <v>300</v>
      </c>
      <c r="H6057" s="7">
        <v>55500</v>
      </c>
      <c r="I6057" s="7">
        <f>FlightsPivot[[#This Row],[Total Fare]]*10%</f>
        <v>5550</v>
      </c>
      <c r="J6057" s="7">
        <f>FlightsPivot[[#This Row],[Total Fare]]+FlightsPivot[[#This Row],[10% tax ]]</f>
        <v>61050</v>
      </c>
      <c r="K6057" s="4">
        <v>11</v>
      </c>
      <c r="L6057" s="4">
        <v>2015</v>
      </c>
      <c r="M6057" t="str">
        <f>INDEX(RoutesPivot[DepAirport],MATCH($C6057,RoutesPivot[[RouteID]:[RouteID]],0))</f>
        <v>ORD</v>
      </c>
      <c r="N6057" t="str">
        <f>INDEX(RoutesPivot[AirportID],MATCH($C6057,RoutesPivot[[RouteID]:[RouteID]],0))</f>
        <v>BOS</v>
      </c>
      <c r="O6057">
        <f>INDEX(RoutesPivot[Distance],MATCH($C6057,RoutesPivot[[RouteID]:[RouteID]],0))</f>
        <v>730</v>
      </c>
      <c r="P6057">
        <f>INDEX(RoutesPivot[ListPrice],MATCH($C6057,RoutesPivot[[RouteID]:[RouteID]],0))</f>
        <v>300</v>
      </c>
      <c r="Q6057" t="str">
        <f>INDEX(AirportPivot[AirportName],MATCH($N6057,AirportPivot[[AirportID]:[AirportID]],0))</f>
        <v>General Edward Lawrence Logan International</v>
      </c>
      <c r="R6057">
        <f>INDEX(AirportPivot[Gates (number of available)],MATCH($N6057,AirportPivot[[AirportID]:[AirportID]],0))</f>
        <v>63</v>
      </c>
    </row>
    <row r="6058" spans="1:18" x14ac:dyDescent="0.25">
      <c r="A6058" s="3" t="s">
        <v>6090</v>
      </c>
      <c r="B6058" s="12">
        <v>42254</v>
      </c>
      <c r="C6058" s="4" t="s">
        <v>40</v>
      </c>
      <c r="D6058" s="4">
        <v>2.4</v>
      </c>
      <c r="E6058" s="4">
        <v>185</v>
      </c>
      <c r="F6058" s="5">
        <v>0.54166666666666663</v>
      </c>
      <c r="G6058" s="6">
        <v>115</v>
      </c>
      <c r="H6058" s="7">
        <v>18975</v>
      </c>
      <c r="I6058" s="7">
        <f>FlightsPivot[[#This Row],[Total Fare]]*10%</f>
        <v>1897.5</v>
      </c>
      <c r="J6058" s="7">
        <f>FlightsPivot[[#This Row],[Total Fare]]+FlightsPivot[[#This Row],[10% tax ]]</f>
        <v>20872.5</v>
      </c>
      <c r="K6058" s="4">
        <v>9</v>
      </c>
      <c r="L6058" s="4">
        <v>2015</v>
      </c>
      <c r="M6058" t="str">
        <f>INDEX(RoutesPivot[DepAirport],MATCH($C6058,RoutesPivot[[RouteID]:[RouteID]],0))</f>
        <v>ORD</v>
      </c>
      <c r="N6058" t="str">
        <f>INDEX(RoutesPivot[AirportID],MATCH($C6058,RoutesPivot[[RouteID]:[RouteID]],0))</f>
        <v>MSP</v>
      </c>
      <c r="O6058">
        <f>INDEX(RoutesPivot[Distance],MATCH($C6058,RoutesPivot[[RouteID]:[RouteID]],0))</f>
        <v>300</v>
      </c>
      <c r="P6058">
        <f>INDEX(RoutesPivot[ListPrice],MATCH($C6058,RoutesPivot[[RouteID]:[RouteID]],0))</f>
        <v>115</v>
      </c>
      <c r="Q6058" t="str">
        <f>INDEX(AirportPivot[AirportName],MATCH($N6058,AirportPivot[[AirportID]:[AirportID]],0))</f>
        <v>Minneapolis-St Paul International/Wold-Chamberlain</v>
      </c>
      <c r="R6058">
        <f>INDEX(AirportPivot[Gates (number of available)],MATCH($N6058,AirportPivot[[AirportID]:[AirportID]],0))</f>
        <v>65</v>
      </c>
    </row>
    <row r="6059" spans="1:18" x14ac:dyDescent="0.25">
      <c r="A6059" s="3" t="s">
        <v>6091</v>
      </c>
      <c r="B6059" s="12">
        <v>41908</v>
      </c>
      <c r="C6059" s="4" t="s">
        <v>86</v>
      </c>
      <c r="D6059" s="4">
        <v>3.1</v>
      </c>
      <c r="E6059" s="4">
        <v>124</v>
      </c>
      <c r="F6059" s="5">
        <v>0.70833333333333337</v>
      </c>
      <c r="G6059" s="6">
        <v>115</v>
      </c>
      <c r="H6059" s="7">
        <v>21275</v>
      </c>
      <c r="I6059" s="7">
        <f>FlightsPivot[[#This Row],[Total Fare]]*10%</f>
        <v>2127.5</v>
      </c>
      <c r="J6059" s="7">
        <f>FlightsPivot[[#This Row],[Total Fare]]+FlightsPivot[[#This Row],[10% tax ]]</f>
        <v>23402.5</v>
      </c>
      <c r="K6059" s="4">
        <v>9</v>
      </c>
      <c r="L6059" s="4">
        <v>2014</v>
      </c>
      <c r="M6059" t="str">
        <f>INDEX(RoutesPivot[DepAirport],MATCH($C6059,RoutesPivot[[RouteID]:[RouteID]],0))</f>
        <v>ORD</v>
      </c>
      <c r="N6059" t="str">
        <f>INDEX(RoutesPivot[AirportID],MATCH($C6059,RoutesPivot[[RouteID]:[RouteID]],0))</f>
        <v>DTW</v>
      </c>
      <c r="O6059">
        <f>INDEX(RoutesPivot[Distance],MATCH($C6059,RoutesPivot[[RouteID]:[RouteID]],0))</f>
        <v>200</v>
      </c>
      <c r="P6059">
        <f>INDEX(RoutesPivot[ListPrice],MATCH($C6059,RoutesPivot[[RouteID]:[RouteID]],0))</f>
        <v>115</v>
      </c>
      <c r="Q6059" t="str">
        <f>INDEX(AirportPivot[AirportName],MATCH($N6059,AirportPivot[[AirportID]:[AirportID]],0))</f>
        <v>Detroit Metropolitan Wayne County</v>
      </c>
      <c r="R6059">
        <f>INDEX(AirportPivot[Gates (number of available)],MATCH($N6059,AirportPivot[[AirportID]:[AirportID]],0))</f>
        <v>60</v>
      </c>
    </row>
    <row r="6060" spans="1:18" x14ac:dyDescent="0.25">
      <c r="A6060" s="3" t="s">
        <v>6092</v>
      </c>
      <c r="B6060" s="12">
        <v>41854</v>
      </c>
      <c r="C6060" s="4" t="s">
        <v>21</v>
      </c>
      <c r="D6060" s="4">
        <v>1.3</v>
      </c>
      <c r="E6060" s="4">
        <v>123</v>
      </c>
      <c r="F6060" s="5">
        <v>0.83333333333333337</v>
      </c>
      <c r="G6060" s="6">
        <v>137.5</v>
      </c>
      <c r="H6060" s="7">
        <v>25437.5</v>
      </c>
      <c r="I6060" s="7">
        <f>FlightsPivot[[#This Row],[Total Fare]]*10%</f>
        <v>2543.75</v>
      </c>
      <c r="J6060" s="7">
        <f>FlightsPivot[[#This Row],[Total Fare]]+FlightsPivot[[#This Row],[10% tax ]]</f>
        <v>27981.25</v>
      </c>
      <c r="K6060" s="4">
        <v>8</v>
      </c>
      <c r="L6060" s="4">
        <v>2014</v>
      </c>
      <c r="M6060" t="str">
        <f>INDEX(RoutesPivot[DepAirport],MATCH($C6060,RoutesPivot[[RouteID]:[RouteID]],0))</f>
        <v>ORD</v>
      </c>
      <c r="N6060" t="str">
        <f>INDEX(RoutesPivot[AirportID],MATCH($C6060,RoutesPivot[[RouteID]:[RouteID]],0))</f>
        <v>CLT</v>
      </c>
      <c r="O6060">
        <f>INDEX(RoutesPivot[Distance],MATCH($C6060,RoutesPivot[[RouteID]:[RouteID]],0))</f>
        <v>700</v>
      </c>
      <c r="P6060">
        <f>INDEX(RoutesPivot[ListPrice],MATCH($C6060,RoutesPivot[[RouteID]:[RouteID]],0))</f>
        <v>125</v>
      </c>
      <c r="Q6060" t="str">
        <f>INDEX(AirportPivot[AirportName],MATCH($N6060,AirportPivot[[AirportID]:[AirportID]],0))</f>
        <v>Charlotte/Douglas International</v>
      </c>
      <c r="R6060">
        <f>INDEX(AirportPivot[Gates (number of available)],MATCH($N6060,AirportPivot[[AirportID]:[AirportID]],0))</f>
        <v>65</v>
      </c>
    </row>
    <row r="6061" spans="1:18" x14ac:dyDescent="0.25">
      <c r="A6061" s="3" t="s">
        <v>6093</v>
      </c>
      <c r="B6061" s="12">
        <v>41656</v>
      </c>
      <c r="C6061" s="4" t="s">
        <v>17</v>
      </c>
      <c r="D6061" s="4">
        <v>2.2999999999999998</v>
      </c>
      <c r="E6061" s="4">
        <v>18</v>
      </c>
      <c r="F6061" s="5">
        <v>0.70833333333333337</v>
      </c>
      <c r="G6061" s="6">
        <v>350</v>
      </c>
      <c r="H6061" s="7">
        <v>64750</v>
      </c>
      <c r="I6061" s="7">
        <f>FlightsPivot[[#This Row],[Total Fare]]*10%</f>
        <v>6475</v>
      </c>
      <c r="J6061" s="7">
        <f>FlightsPivot[[#This Row],[Total Fare]]+FlightsPivot[[#This Row],[10% tax ]]</f>
        <v>71225</v>
      </c>
      <c r="K6061" s="4">
        <v>1</v>
      </c>
      <c r="L6061" s="4">
        <v>2014</v>
      </c>
      <c r="M6061" t="str">
        <f>INDEX(RoutesPivot[DepAirport],MATCH($C6061,RoutesPivot[[RouteID]:[RouteID]],0))</f>
        <v>ORD</v>
      </c>
      <c r="N6061" t="str">
        <f>INDEX(RoutesPivot[AirportID],MATCH($C6061,RoutesPivot[[RouteID]:[RouteID]],0))</f>
        <v>LAX</v>
      </c>
      <c r="O6061">
        <f>INDEX(RoutesPivot[Distance],MATCH($C6061,RoutesPivot[[RouteID]:[RouteID]],0))</f>
        <v>1518</v>
      </c>
      <c r="P6061">
        <f>INDEX(RoutesPivot[ListPrice],MATCH($C6061,RoutesPivot[[RouteID]:[RouteID]],0))</f>
        <v>350</v>
      </c>
      <c r="Q6061" t="str">
        <f>INDEX(AirportPivot[AirportName],MATCH($N6061,AirportPivot[[AirportID]:[AirportID]],0))</f>
        <v>Los Angeles International</v>
      </c>
      <c r="R6061">
        <f>INDEX(AirportPivot[Gates (number of available)],MATCH($N6061,AirportPivot[[AirportID]:[AirportID]],0))</f>
        <v>86</v>
      </c>
    </row>
    <row r="6062" spans="1:18" x14ac:dyDescent="0.25">
      <c r="A6062" s="3" t="s">
        <v>6094</v>
      </c>
      <c r="B6062" s="12">
        <v>41803</v>
      </c>
      <c r="C6062" s="4" t="s">
        <v>25</v>
      </c>
      <c r="D6062" s="4">
        <v>1.8</v>
      </c>
      <c r="E6062" s="4">
        <v>192</v>
      </c>
      <c r="F6062" s="5">
        <v>0.29166666666666669</v>
      </c>
      <c r="G6062" s="6">
        <v>220</v>
      </c>
      <c r="H6062" s="7">
        <v>36300</v>
      </c>
      <c r="I6062" s="7">
        <f>FlightsPivot[[#This Row],[Total Fare]]*10%</f>
        <v>3630</v>
      </c>
      <c r="J6062" s="7">
        <f>FlightsPivot[[#This Row],[Total Fare]]+FlightsPivot[[#This Row],[10% tax ]]</f>
        <v>39930</v>
      </c>
      <c r="K6062" s="4">
        <v>6</v>
      </c>
      <c r="L6062" s="4">
        <v>2014</v>
      </c>
      <c r="M6062" t="str">
        <f>INDEX(RoutesPivot[DepAirport],MATCH($C6062,RoutesPivot[[RouteID]:[RouteID]],0))</f>
        <v>ORD</v>
      </c>
      <c r="N6062" t="str">
        <f>INDEX(RoutesPivot[AirportID],MATCH($C6062,RoutesPivot[[RouteID]:[RouteID]],0))</f>
        <v>DFW</v>
      </c>
      <c r="O6062">
        <f>INDEX(RoutesPivot[Distance],MATCH($C6062,RoutesPivot[[RouteID]:[RouteID]],0))</f>
        <v>700</v>
      </c>
      <c r="P6062">
        <f>INDEX(RoutesPivot[ListPrice],MATCH($C6062,RoutesPivot[[RouteID]:[RouteID]],0))</f>
        <v>200</v>
      </c>
      <c r="Q6062" t="str">
        <f>INDEX(AirportPivot[AirportName],MATCH($N6062,AirportPivot[[AirportID]:[AirportID]],0))</f>
        <v>Dallas/Fort Worth International</v>
      </c>
      <c r="R6062">
        <f>INDEX(AirportPivot[Gates (number of available)],MATCH($N6062,AirportPivot[[AirportID]:[AirportID]],0))</f>
        <v>130</v>
      </c>
    </row>
    <row r="6063" spans="1:18" x14ac:dyDescent="0.25">
      <c r="A6063" s="3" t="s">
        <v>6095</v>
      </c>
      <c r="B6063" s="12">
        <v>42068</v>
      </c>
      <c r="C6063" s="4" t="s">
        <v>33</v>
      </c>
      <c r="D6063" s="4">
        <v>0.8</v>
      </c>
      <c r="E6063" s="4">
        <v>130</v>
      </c>
      <c r="F6063" s="5">
        <v>0.66666666666666663</v>
      </c>
      <c r="G6063" s="6">
        <v>375</v>
      </c>
      <c r="H6063" s="7">
        <v>69375</v>
      </c>
      <c r="I6063" s="7">
        <f>FlightsPivot[[#This Row],[Total Fare]]*10%</f>
        <v>6937.5</v>
      </c>
      <c r="J6063" s="7">
        <f>FlightsPivot[[#This Row],[Total Fare]]+FlightsPivot[[#This Row],[10% tax ]]</f>
        <v>76312.5</v>
      </c>
      <c r="K6063" s="4">
        <v>3</v>
      </c>
      <c r="L6063" s="4">
        <v>2015</v>
      </c>
      <c r="M6063" t="str">
        <f>INDEX(RoutesPivot[DepAirport],MATCH($C6063,RoutesPivot[[RouteID]:[RouteID]],0))</f>
        <v>ORD</v>
      </c>
      <c r="N6063" t="str">
        <f>INDEX(RoutesPivot[AirportID],MATCH($C6063,RoutesPivot[[RouteID]:[RouteID]],0))</f>
        <v>SFO</v>
      </c>
      <c r="O6063">
        <f>INDEX(RoutesPivot[Distance],MATCH($C6063,RoutesPivot[[RouteID]:[RouteID]],0))</f>
        <v>1600</v>
      </c>
      <c r="P6063">
        <f>INDEX(RoutesPivot[ListPrice],MATCH($C6063,RoutesPivot[[RouteID]:[RouteID]],0))</f>
        <v>375</v>
      </c>
      <c r="Q6063" t="str">
        <f>INDEX(AirportPivot[AirportName],MATCH($N6063,AirportPivot[[AirportID]:[AirportID]],0))</f>
        <v>San Francisco International</v>
      </c>
      <c r="R6063">
        <f>INDEX(AirportPivot[Gates (number of available)],MATCH($N6063,AirportPivot[[AirportID]:[AirportID]],0))</f>
        <v>70</v>
      </c>
    </row>
    <row r="6064" spans="1:18" x14ac:dyDescent="0.25">
      <c r="A6064" s="3" t="s">
        <v>6096</v>
      </c>
      <c r="B6064" s="12">
        <v>41914</v>
      </c>
      <c r="C6064" s="4" t="s">
        <v>37</v>
      </c>
      <c r="D6064" s="4">
        <v>2.2999999999999998</v>
      </c>
      <c r="E6064" s="4">
        <v>17</v>
      </c>
      <c r="F6064" s="5">
        <v>0.75</v>
      </c>
      <c r="G6064" s="6">
        <v>350</v>
      </c>
      <c r="H6064" s="7">
        <v>64750</v>
      </c>
      <c r="I6064" s="7">
        <f>FlightsPivot[[#This Row],[Total Fare]]*10%</f>
        <v>6475</v>
      </c>
      <c r="J6064" s="7">
        <f>FlightsPivot[[#This Row],[Total Fare]]+FlightsPivot[[#This Row],[10% tax ]]</f>
        <v>71225</v>
      </c>
      <c r="K6064" s="4">
        <v>10</v>
      </c>
      <c r="L6064" s="4">
        <v>2014</v>
      </c>
      <c r="M6064" t="str">
        <f>INDEX(RoutesPivot[DepAirport],MATCH($C6064,RoutesPivot[[RouteID]:[RouteID]],0))</f>
        <v>ORD</v>
      </c>
      <c r="N6064" t="str">
        <f>INDEX(RoutesPivot[AirportID],MATCH($C6064,RoutesPivot[[RouteID]:[RouteID]],0))</f>
        <v>SEA</v>
      </c>
      <c r="O6064">
        <f>INDEX(RoutesPivot[Distance],MATCH($C6064,RoutesPivot[[RouteID]:[RouteID]],0))</f>
        <v>1500</v>
      </c>
      <c r="P6064">
        <f>INDEX(RoutesPivot[ListPrice],MATCH($C6064,RoutesPivot[[RouteID]:[RouteID]],0))</f>
        <v>350</v>
      </c>
      <c r="Q6064" t="str">
        <f>INDEX(AirportPivot[AirportName],MATCH($N6064,AirportPivot[[AirportID]:[AirportID]],0))</f>
        <v>Seattle-Tacoma International</v>
      </c>
      <c r="R6064">
        <f>INDEX(AirportPivot[Gates (number of available)],MATCH($N6064,AirportPivot[[AirportID]:[AirportID]],0))</f>
        <v>58</v>
      </c>
    </row>
    <row r="6065" spans="1:18" x14ac:dyDescent="0.25">
      <c r="A6065" s="3" t="s">
        <v>6097</v>
      </c>
      <c r="B6065" s="12">
        <v>41745</v>
      </c>
      <c r="C6065" s="4" t="s">
        <v>83</v>
      </c>
      <c r="D6065" s="4">
        <v>2.2999999999999998</v>
      </c>
      <c r="E6065" s="4">
        <v>128</v>
      </c>
      <c r="F6065" s="5">
        <v>0.33333333333333331</v>
      </c>
      <c r="G6065" s="6">
        <v>240</v>
      </c>
      <c r="H6065" s="7">
        <v>44400</v>
      </c>
      <c r="I6065" s="7">
        <f>FlightsPivot[[#This Row],[Total Fare]]*10%</f>
        <v>4440</v>
      </c>
      <c r="J6065" s="7">
        <f>FlightsPivot[[#This Row],[Total Fare]]+FlightsPivot[[#This Row],[10% tax ]]</f>
        <v>48840</v>
      </c>
      <c r="K6065" s="4">
        <v>4</v>
      </c>
      <c r="L6065" s="4">
        <v>2014</v>
      </c>
      <c r="M6065" t="str">
        <f>INDEX(RoutesPivot[DepAirport],MATCH($C6065,RoutesPivot[[RouteID]:[RouteID]],0))</f>
        <v>ORD</v>
      </c>
      <c r="N6065" t="str">
        <f>INDEX(RoutesPivot[AirportID],MATCH($C6065,RoutesPivot[[RouteID]:[RouteID]],0))</f>
        <v>BWI</v>
      </c>
      <c r="O6065">
        <f>INDEX(RoutesPivot[Distance],MATCH($C6065,RoutesPivot[[RouteID]:[RouteID]],0))</f>
        <v>520</v>
      </c>
      <c r="P6065">
        <f>INDEX(RoutesPivot[ListPrice],MATCH($C6065,RoutesPivot[[RouteID]:[RouteID]],0))</f>
        <v>240</v>
      </c>
      <c r="Q6065" t="str">
        <f>INDEX(AirportPivot[AirportName],MATCH($N6065,AirportPivot[[AirportID]:[AirportID]],0))</f>
        <v>Baltimore/Washington International Thurgood Marshall</v>
      </c>
      <c r="R6065">
        <f>INDEX(AirportPivot[Gates (number of available)],MATCH($N6065,AirportPivot[[AirportID]:[AirportID]],0))</f>
        <v>58</v>
      </c>
    </row>
    <row r="6066" spans="1:18" x14ac:dyDescent="0.25">
      <c r="A6066" s="3" t="s">
        <v>6098</v>
      </c>
      <c r="B6066" s="12">
        <v>41832</v>
      </c>
      <c r="C6066" s="4" t="s">
        <v>27</v>
      </c>
      <c r="D6066" s="4">
        <v>8.5</v>
      </c>
      <c r="E6066" s="4">
        <v>110</v>
      </c>
      <c r="F6066" s="5">
        <v>0.79166666666666663</v>
      </c>
      <c r="G6066" s="6">
        <v>220</v>
      </c>
      <c r="H6066" s="7">
        <v>40700</v>
      </c>
      <c r="I6066" s="7">
        <f>FlightsPivot[[#This Row],[Total Fare]]*10%</f>
        <v>4070</v>
      </c>
      <c r="J6066" s="7">
        <f>FlightsPivot[[#This Row],[Total Fare]]+FlightsPivot[[#This Row],[10% tax ]]</f>
        <v>44770</v>
      </c>
      <c r="K6066" s="4">
        <v>7</v>
      </c>
      <c r="L6066" s="4">
        <v>2014</v>
      </c>
      <c r="M6066" t="str">
        <f>INDEX(RoutesPivot[DepAirport],MATCH($C6066,RoutesPivot[[RouteID]:[RouteID]],0))</f>
        <v>ORD</v>
      </c>
      <c r="N6066" t="str">
        <f>INDEX(RoutesPivot[AirportID],MATCH($C6066,RoutesPivot[[RouteID]:[RouteID]],0))</f>
        <v>ATL</v>
      </c>
      <c r="O6066">
        <f>INDEX(RoutesPivot[Distance],MATCH($C6066,RoutesPivot[[RouteID]:[RouteID]],0))</f>
        <v>510</v>
      </c>
      <c r="P6066">
        <f>INDEX(RoutesPivot[ListPrice],MATCH($C6066,RoutesPivot[[RouteID]:[RouteID]],0))</f>
        <v>200</v>
      </c>
      <c r="Q6066" t="str">
        <f>INDEX(AirportPivot[AirportName],MATCH($N6066,AirportPivot[[AirportID]:[AirportID]],0))</f>
        <v>Hartsfield-Jackson Atlanta International</v>
      </c>
      <c r="R6066">
        <f>INDEX(AirportPivot[Gates (number of available)],MATCH($N6066,AirportPivot[[AirportID]:[AirportID]],0))</f>
        <v>100</v>
      </c>
    </row>
    <row r="6067" spans="1:18" x14ac:dyDescent="0.25">
      <c r="A6067" s="3" t="s">
        <v>6099</v>
      </c>
      <c r="B6067" s="12">
        <v>42034</v>
      </c>
      <c r="C6067" s="4" t="s">
        <v>37</v>
      </c>
      <c r="D6067" s="4">
        <v>2.9</v>
      </c>
      <c r="E6067" s="4">
        <v>59</v>
      </c>
      <c r="F6067" s="5">
        <v>0.79166666666666663</v>
      </c>
      <c r="G6067" s="6">
        <v>350</v>
      </c>
      <c r="H6067" s="7">
        <v>57750</v>
      </c>
      <c r="I6067" s="7">
        <f>FlightsPivot[[#This Row],[Total Fare]]*10%</f>
        <v>5775</v>
      </c>
      <c r="J6067" s="7">
        <f>FlightsPivot[[#This Row],[Total Fare]]+FlightsPivot[[#This Row],[10% tax ]]</f>
        <v>63525</v>
      </c>
      <c r="K6067" s="4">
        <v>1</v>
      </c>
      <c r="L6067" s="4">
        <v>2015</v>
      </c>
      <c r="M6067" t="str">
        <f>INDEX(RoutesPivot[DepAirport],MATCH($C6067,RoutesPivot[[RouteID]:[RouteID]],0))</f>
        <v>ORD</v>
      </c>
      <c r="N6067" t="str">
        <f>INDEX(RoutesPivot[AirportID],MATCH($C6067,RoutesPivot[[RouteID]:[RouteID]],0))</f>
        <v>SEA</v>
      </c>
      <c r="O6067">
        <f>INDEX(RoutesPivot[Distance],MATCH($C6067,RoutesPivot[[RouteID]:[RouteID]],0))</f>
        <v>1500</v>
      </c>
      <c r="P6067">
        <f>INDEX(RoutesPivot[ListPrice],MATCH($C6067,RoutesPivot[[RouteID]:[RouteID]],0))</f>
        <v>350</v>
      </c>
      <c r="Q6067" t="str">
        <f>INDEX(AirportPivot[AirportName],MATCH($N6067,AirportPivot[[AirportID]:[AirportID]],0))</f>
        <v>Seattle-Tacoma International</v>
      </c>
      <c r="R6067">
        <f>INDEX(AirportPivot[Gates (number of available)],MATCH($N6067,AirportPivot[[AirportID]:[AirportID]],0))</f>
        <v>58</v>
      </c>
    </row>
    <row r="6068" spans="1:18" x14ac:dyDescent="0.25">
      <c r="A6068" s="3" t="s">
        <v>6100</v>
      </c>
      <c r="B6068" s="12">
        <v>42118</v>
      </c>
      <c r="C6068" s="4" t="s">
        <v>19</v>
      </c>
      <c r="D6068" s="4">
        <v>1.4</v>
      </c>
      <c r="E6068" s="4">
        <v>136</v>
      </c>
      <c r="F6068" s="5">
        <v>0.79166666666666663</v>
      </c>
      <c r="G6068" s="6">
        <v>200</v>
      </c>
      <c r="H6068" s="7">
        <v>37000</v>
      </c>
      <c r="I6068" s="7">
        <f>FlightsPivot[[#This Row],[Total Fare]]*10%</f>
        <v>3700</v>
      </c>
      <c r="J6068" s="7">
        <f>FlightsPivot[[#This Row],[Total Fare]]+FlightsPivot[[#This Row],[10% tax ]]</f>
        <v>40700</v>
      </c>
      <c r="K6068" s="4">
        <v>4</v>
      </c>
      <c r="L6068" s="4">
        <v>2015</v>
      </c>
      <c r="M6068" t="str">
        <f>INDEX(RoutesPivot[DepAirport],MATCH($C6068,RoutesPivot[[RouteID]:[RouteID]],0))</f>
        <v>ORD</v>
      </c>
      <c r="N6068" t="str">
        <f>INDEX(RoutesPivot[AirportID],MATCH($C6068,RoutesPivot[[RouteID]:[RouteID]],0))</f>
        <v>IAH</v>
      </c>
      <c r="O6068">
        <f>INDEX(RoutesPivot[Distance],MATCH($C6068,RoutesPivot[[RouteID]:[RouteID]],0))</f>
        <v>800</v>
      </c>
      <c r="P6068">
        <f>INDEX(RoutesPivot[ListPrice],MATCH($C6068,RoutesPivot[[RouteID]:[RouteID]],0))</f>
        <v>200</v>
      </c>
      <c r="Q6068" t="str">
        <f>INDEX(AirportPivot[AirportName],MATCH($N6068,AirportPivot[[AirportID]:[AirportID]],0))</f>
        <v>George Bush Intercontinental/Houston</v>
      </c>
      <c r="R6068">
        <f>INDEX(AirportPivot[Gates (number of available)],MATCH($N6068,AirportPivot[[AirportID]:[AirportID]],0))</f>
        <v>80</v>
      </c>
    </row>
    <row r="6069" spans="1:18" x14ac:dyDescent="0.25">
      <c r="A6069" s="3" t="s">
        <v>6101</v>
      </c>
      <c r="B6069" s="12">
        <v>42236</v>
      </c>
      <c r="C6069" s="4" t="s">
        <v>70</v>
      </c>
      <c r="D6069" s="4">
        <v>0.7</v>
      </c>
      <c r="E6069" s="4">
        <v>209</v>
      </c>
      <c r="F6069" s="5">
        <v>0.58333333333333337</v>
      </c>
      <c r="G6069" s="6">
        <v>302.5</v>
      </c>
      <c r="H6069" s="7">
        <v>49912.5</v>
      </c>
      <c r="I6069" s="7">
        <f>FlightsPivot[[#This Row],[Total Fare]]*10%</f>
        <v>4991.25</v>
      </c>
      <c r="J6069" s="7">
        <f>FlightsPivot[[#This Row],[Total Fare]]+FlightsPivot[[#This Row],[10% tax ]]</f>
        <v>54903.75</v>
      </c>
      <c r="K6069" s="4">
        <v>8</v>
      </c>
      <c r="L6069" s="4">
        <v>2015</v>
      </c>
      <c r="M6069" t="str">
        <f>INDEX(RoutesPivot[DepAirport],MATCH($C6069,RoutesPivot[[RouteID]:[RouteID]],0))</f>
        <v>ORD</v>
      </c>
      <c r="N6069" t="str">
        <f>INDEX(RoutesPivot[AirportID],MATCH($C6069,RoutesPivot[[RouteID]:[RouteID]],0))</f>
        <v>LAS</v>
      </c>
      <c r="O6069">
        <f>INDEX(RoutesPivot[Distance],MATCH($C6069,RoutesPivot[[RouteID]:[RouteID]],0))</f>
        <v>1100</v>
      </c>
      <c r="P6069">
        <f>INDEX(RoutesPivot[ListPrice],MATCH($C6069,RoutesPivot[[RouteID]:[RouteID]],0))</f>
        <v>275</v>
      </c>
      <c r="Q6069" t="str">
        <f>INDEX(AirportPivot[AirportName],MATCH($N6069,AirportPivot[[AirportID]:[AirportID]],0))</f>
        <v>McCarran International</v>
      </c>
      <c r="R6069">
        <f>INDEX(AirportPivot[Gates (number of available)],MATCH($N6069,AirportPivot[[AirportID]:[AirportID]],0))</f>
        <v>68</v>
      </c>
    </row>
    <row r="6070" spans="1:18" x14ac:dyDescent="0.25">
      <c r="A6070" s="3" t="s">
        <v>6102</v>
      </c>
      <c r="B6070" s="12">
        <v>41896</v>
      </c>
      <c r="C6070" s="4" t="s">
        <v>40</v>
      </c>
      <c r="D6070" s="4">
        <v>0.6</v>
      </c>
      <c r="E6070" s="4">
        <v>135</v>
      </c>
      <c r="F6070" s="5">
        <v>0.29166666666666669</v>
      </c>
      <c r="G6070" s="6">
        <v>115</v>
      </c>
      <c r="H6070" s="7">
        <v>21275</v>
      </c>
      <c r="I6070" s="7">
        <f>FlightsPivot[[#This Row],[Total Fare]]*10%</f>
        <v>2127.5</v>
      </c>
      <c r="J6070" s="7">
        <f>FlightsPivot[[#This Row],[Total Fare]]+FlightsPivot[[#This Row],[10% tax ]]</f>
        <v>23402.5</v>
      </c>
      <c r="K6070" s="4">
        <v>9</v>
      </c>
      <c r="L6070" s="4">
        <v>2014</v>
      </c>
      <c r="M6070" t="str">
        <f>INDEX(RoutesPivot[DepAirport],MATCH($C6070,RoutesPivot[[RouteID]:[RouteID]],0))</f>
        <v>ORD</v>
      </c>
      <c r="N6070" t="str">
        <f>INDEX(RoutesPivot[AirportID],MATCH($C6070,RoutesPivot[[RouteID]:[RouteID]],0))</f>
        <v>MSP</v>
      </c>
      <c r="O6070">
        <f>INDEX(RoutesPivot[Distance],MATCH($C6070,RoutesPivot[[RouteID]:[RouteID]],0))</f>
        <v>300</v>
      </c>
      <c r="P6070">
        <f>INDEX(RoutesPivot[ListPrice],MATCH($C6070,RoutesPivot[[RouteID]:[RouteID]],0))</f>
        <v>115</v>
      </c>
      <c r="Q6070" t="str">
        <f>INDEX(AirportPivot[AirportName],MATCH($N6070,AirportPivot[[AirportID]:[AirportID]],0))</f>
        <v>Minneapolis-St Paul International/Wold-Chamberlain</v>
      </c>
      <c r="R6070">
        <f>INDEX(AirportPivot[Gates (number of available)],MATCH($N6070,AirportPivot[[AirportID]:[AirportID]],0))</f>
        <v>65</v>
      </c>
    </row>
    <row r="6071" spans="1:18" x14ac:dyDescent="0.25">
      <c r="A6071" s="3" t="s">
        <v>6103</v>
      </c>
      <c r="B6071" s="12">
        <v>41664</v>
      </c>
      <c r="C6071" s="4" t="s">
        <v>21</v>
      </c>
      <c r="D6071" s="4">
        <v>1.7</v>
      </c>
      <c r="E6071" s="4">
        <v>115</v>
      </c>
      <c r="F6071" s="5">
        <v>0.83333333333333337</v>
      </c>
      <c r="G6071" s="6">
        <v>125</v>
      </c>
      <c r="H6071" s="7">
        <v>23125</v>
      </c>
      <c r="I6071" s="7">
        <f>FlightsPivot[[#This Row],[Total Fare]]*10%</f>
        <v>2312.5</v>
      </c>
      <c r="J6071" s="7">
        <f>FlightsPivot[[#This Row],[Total Fare]]+FlightsPivot[[#This Row],[10% tax ]]</f>
        <v>25437.5</v>
      </c>
      <c r="K6071" s="4">
        <v>1</v>
      </c>
      <c r="L6071" s="4">
        <v>2014</v>
      </c>
      <c r="M6071" t="str">
        <f>INDEX(RoutesPivot[DepAirport],MATCH($C6071,RoutesPivot[[RouteID]:[RouteID]],0))</f>
        <v>ORD</v>
      </c>
      <c r="N6071" t="str">
        <f>INDEX(RoutesPivot[AirportID],MATCH($C6071,RoutesPivot[[RouteID]:[RouteID]],0))</f>
        <v>CLT</v>
      </c>
      <c r="O6071">
        <f>INDEX(RoutesPivot[Distance],MATCH($C6071,RoutesPivot[[RouteID]:[RouteID]],0))</f>
        <v>700</v>
      </c>
      <c r="P6071">
        <f>INDEX(RoutesPivot[ListPrice],MATCH($C6071,RoutesPivot[[RouteID]:[RouteID]],0))</f>
        <v>125</v>
      </c>
      <c r="Q6071" t="str">
        <f>INDEX(AirportPivot[AirportName],MATCH($N6071,AirportPivot[[AirportID]:[AirportID]],0))</f>
        <v>Charlotte/Douglas International</v>
      </c>
      <c r="R6071">
        <f>INDEX(AirportPivot[Gates (number of available)],MATCH($N6071,AirportPivot[[AirportID]:[AirportID]],0))</f>
        <v>65</v>
      </c>
    </row>
    <row r="6072" spans="1:18" x14ac:dyDescent="0.25">
      <c r="A6072" s="3" t="s">
        <v>6104</v>
      </c>
      <c r="B6072" s="12">
        <v>41768</v>
      </c>
      <c r="C6072" s="4" t="s">
        <v>40</v>
      </c>
      <c r="D6072" s="4">
        <v>2.4</v>
      </c>
      <c r="E6072" s="4">
        <v>13</v>
      </c>
      <c r="F6072" s="5">
        <v>0.75</v>
      </c>
      <c r="G6072" s="6">
        <v>115</v>
      </c>
      <c r="H6072" s="7">
        <v>21275</v>
      </c>
      <c r="I6072" s="7">
        <f>FlightsPivot[[#This Row],[Total Fare]]*10%</f>
        <v>2127.5</v>
      </c>
      <c r="J6072" s="7">
        <f>FlightsPivot[[#This Row],[Total Fare]]+FlightsPivot[[#This Row],[10% tax ]]</f>
        <v>23402.5</v>
      </c>
      <c r="K6072" s="4">
        <v>5</v>
      </c>
      <c r="L6072" s="4">
        <v>2014</v>
      </c>
      <c r="M6072" t="str">
        <f>INDEX(RoutesPivot[DepAirport],MATCH($C6072,RoutesPivot[[RouteID]:[RouteID]],0))</f>
        <v>ORD</v>
      </c>
      <c r="N6072" t="str">
        <f>INDEX(RoutesPivot[AirportID],MATCH($C6072,RoutesPivot[[RouteID]:[RouteID]],0))</f>
        <v>MSP</v>
      </c>
      <c r="O6072">
        <f>INDEX(RoutesPivot[Distance],MATCH($C6072,RoutesPivot[[RouteID]:[RouteID]],0))</f>
        <v>300</v>
      </c>
      <c r="P6072">
        <f>INDEX(RoutesPivot[ListPrice],MATCH($C6072,RoutesPivot[[RouteID]:[RouteID]],0))</f>
        <v>115</v>
      </c>
      <c r="Q6072" t="str">
        <f>INDEX(AirportPivot[AirportName],MATCH($N6072,AirportPivot[[AirportID]:[AirportID]],0))</f>
        <v>Minneapolis-St Paul International/Wold-Chamberlain</v>
      </c>
      <c r="R6072">
        <f>INDEX(AirportPivot[Gates (number of available)],MATCH($N6072,AirportPivot[[AirportID]:[AirportID]],0))</f>
        <v>65</v>
      </c>
    </row>
    <row r="6073" spans="1:18" x14ac:dyDescent="0.25">
      <c r="A6073" s="3" t="s">
        <v>6105</v>
      </c>
      <c r="B6073" s="12">
        <v>41847</v>
      </c>
      <c r="C6073" s="4" t="s">
        <v>23</v>
      </c>
      <c r="D6073" s="4">
        <v>2</v>
      </c>
      <c r="E6073" s="4">
        <v>165</v>
      </c>
      <c r="F6073" s="5">
        <v>0.875</v>
      </c>
      <c r="G6073" s="6">
        <v>330</v>
      </c>
      <c r="H6073" s="7">
        <v>54450</v>
      </c>
      <c r="I6073" s="7">
        <f>FlightsPivot[[#This Row],[Total Fare]]*10%</f>
        <v>5445</v>
      </c>
      <c r="J6073" s="7">
        <f>FlightsPivot[[#This Row],[Total Fare]]+FlightsPivot[[#This Row],[10% tax ]]</f>
        <v>59895</v>
      </c>
      <c r="K6073" s="4">
        <v>7</v>
      </c>
      <c r="L6073" s="4">
        <v>2014</v>
      </c>
      <c r="M6073" t="str">
        <f>INDEX(RoutesPivot[DepAirport],MATCH($C6073,RoutesPivot[[RouteID]:[RouteID]],0))</f>
        <v>ORD</v>
      </c>
      <c r="N6073" t="str">
        <f>INDEX(RoutesPivot[AirportID],MATCH($C6073,RoutesPivot[[RouteID]:[RouteID]],0))</f>
        <v>DEN</v>
      </c>
      <c r="O6073">
        <f>INDEX(RoutesPivot[Distance],MATCH($C6073,RoutesPivot[[RouteID]:[RouteID]],0))</f>
        <v>800</v>
      </c>
      <c r="P6073">
        <f>INDEX(RoutesPivot[ListPrice],MATCH($C6073,RoutesPivot[[RouteID]:[RouteID]],0))</f>
        <v>300</v>
      </c>
      <c r="Q6073" t="str">
        <f>INDEX(AirportPivot[AirportName],MATCH($N6073,AirportPivot[[AirportID]:[AirportID]],0))</f>
        <v>Denver International</v>
      </c>
      <c r="R6073">
        <f>INDEX(AirportPivot[Gates (number of available)],MATCH($N6073,AirportPivot[[AirportID]:[AirportID]],0))</f>
        <v>75</v>
      </c>
    </row>
    <row r="6074" spans="1:18" x14ac:dyDescent="0.25">
      <c r="A6074" s="3" t="s">
        <v>6106</v>
      </c>
      <c r="B6074" s="12">
        <v>42213</v>
      </c>
      <c r="C6074" s="4" t="s">
        <v>21</v>
      </c>
      <c r="D6074" s="4">
        <v>1.2</v>
      </c>
      <c r="E6074" s="4">
        <v>159</v>
      </c>
      <c r="F6074" s="5">
        <v>0.75</v>
      </c>
      <c r="G6074" s="6">
        <v>137.5</v>
      </c>
      <c r="H6074" s="7">
        <v>22687.5</v>
      </c>
      <c r="I6074" s="7">
        <f>FlightsPivot[[#This Row],[Total Fare]]*10%</f>
        <v>2268.75</v>
      </c>
      <c r="J6074" s="7">
        <f>FlightsPivot[[#This Row],[Total Fare]]+FlightsPivot[[#This Row],[10% tax ]]</f>
        <v>24956.25</v>
      </c>
      <c r="K6074" s="4">
        <v>7</v>
      </c>
      <c r="L6074" s="4">
        <v>2015</v>
      </c>
      <c r="M6074" t="str">
        <f>INDEX(RoutesPivot[DepAirport],MATCH($C6074,RoutesPivot[[RouteID]:[RouteID]],0))</f>
        <v>ORD</v>
      </c>
      <c r="N6074" t="str">
        <f>INDEX(RoutesPivot[AirportID],MATCH($C6074,RoutesPivot[[RouteID]:[RouteID]],0))</f>
        <v>CLT</v>
      </c>
      <c r="O6074">
        <f>INDEX(RoutesPivot[Distance],MATCH($C6074,RoutesPivot[[RouteID]:[RouteID]],0))</f>
        <v>700</v>
      </c>
      <c r="P6074">
        <f>INDEX(RoutesPivot[ListPrice],MATCH($C6074,RoutesPivot[[RouteID]:[RouteID]],0))</f>
        <v>125</v>
      </c>
      <c r="Q6074" t="str">
        <f>INDEX(AirportPivot[AirportName],MATCH($N6074,AirportPivot[[AirportID]:[AirportID]],0))</f>
        <v>Charlotte/Douglas International</v>
      </c>
      <c r="R6074">
        <f>INDEX(AirportPivot[Gates (number of available)],MATCH($N6074,AirportPivot[[AirportID]:[AirportID]],0))</f>
        <v>65</v>
      </c>
    </row>
    <row r="6075" spans="1:18" x14ac:dyDescent="0.25">
      <c r="A6075" s="3" t="s">
        <v>6107</v>
      </c>
      <c r="B6075" s="12">
        <v>42281</v>
      </c>
      <c r="C6075" s="4" t="s">
        <v>70</v>
      </c>
      <c r="D6075" s="4">
        <v>2.8</v>
      </c>
      <c r="E6075" s="4">
        <v>193</v>
      </c>
      <c r="F6075" s="5">
        <v>0.58333333333333337</v>
      </c>
      <c r="G6075" s="6">
        <v>275</v>
      </c>
      <c r="H6075" s="7">
        <v>45375</v>
      </c>
      <c r="I6075" s="7">
        <f>FlightsPivot[[#This Row],[Total Fare]]*10%</f>
        <v>4537.5</v>
      </c>
      <c r="J6075" s="7">
        <f>FlightsPivot[[#This Row],[Total Fare]]+FlightsPivot[[#This Row],[10% tax ]]</f>
        <v>49912.5</v>
      </c>
      <c r="K6075" s="4">
        <v>10</v>
      </c>
      <c r="L6075" s="4">
        <v>2015</v>
      </c>
      <c r="M6075" t="str">
        <f>INDEX(RoutesPivot[DepAirport],MATCH($C6075,RoutesPivot[[RouteID]:[RouteID]],0))</f>
        <v>ORD</v>
      </c>
      <c r="N6075" t="str">
        <f>INDEX(RoutesPivot[AirportID],MATCH($C6075,RoutesPivot[[RouteID]:[RouteID]],0))</f>
        <v>LAS</v>
      </c>
      <c r="O6075">
        <f>INDEX(RoutesPivot[Distance],MATCH($C6075,RoutesPivot[[RouteID]:[RouteID]],0))</f>
        <v>1100</v>
      </c>
      <c r="P6075">
        <f>INDEX(RoutesPivot[ListPrice],MATCH($C6075,RoutesPivot[[RouteID]:[RouteID]],0))</f>
        <v>275</v>
      </c>
      <c r="Q6075" t="str">
        <f>INDEX(AirportPivot[AirportName],MATCH($N6075,AirportPivot[[AirportID]:[AirportID]],0))</f>
        <v>McCarran International</v>
      </c>
      <c r="R6075">
        <f>INDEX(AirportPivot[Gates (number of available)],MATCH($N6075,AirportPivot[[AirportID]:[AirportID]],0))</f>
        <v>68</v>
      </c>
    </row>
    <row r="6076" spans="1:18" x14ac:dyDescent="0.25">
      <c r="A6076" s="3" t="s">
        <v>6108</v>
      </c>
      <c r="B6076" s="12">
        <v>42104</v>
      </c>
      <c r="C6076" s="4" t="s">
        <v>15</v>
      </c>
      <c r="D6076" s="4">
        <v>1.7</v>
      </c>
      <c r="E6076" s="4">
        <v>183</v>
      </c>
      <c r="F6076" s="5">
        <v>0.375</v>
      </c>
      <c r="G6076" s="6">
        <v>225</v>
      </c>
      <c r="H6076" s="7">
        <v>37125</v>
      </c>
      <c r="I6076" s="7">
        <f>FlightsPivot[[#This Row],[Total Fare]]*10%</f>
        <v>3712.5</v>
      </c>
      <c r="J6076" s="7">
        <f>FlightsPivot[[#This Row],[Total Fare]]+FlightsPivot[[#This Row],[10% tax ]]</f>
        <v>40837.5</v>
      </c>
      <c r="K6076" s="4">
        <v>4</v>
      </c>
      <c r="L6076" s="4">
        <v>2015</v>
      </c>
      <c r="M6076" t="str">
        <f>INDEX(RoutesPivot[DepAirport],MATCH($C6076,RoutesPivot[[RouteID]:[RouteID]],0))</f>
        <v>ORD</v>
      </c>
      <c r="N6076" t="str">
        <f>INDEX(RoutesPivot[AirportID],MATCH($C6076,RoutesPivot[[RouteID]:[RouteID]],0))</f>
        <v>EWR</v>
      </c>
      <c r="O6076">
        <f>INDEX(RoutesPivot[Distance],MATCH($C6076,RoutesPivot[[RouteID]:[RouteID]],0))</f>
        <v>600</v>
      </c>
      <c r="P6076">
        <f>INDEX(RoutesPivot[ListPrice],MATCH($C6076,RoutesPivot[[RouteID]:[RouteID]],0))</f>
        <v>225</v>
      </c>
      <c r="Q6076" t="str">
        <f>INDEX(AirportPivot[AirportName],MATCH($N6076,AirportPivot[[AirportID]:[AirportID]],0))</f>
        <v>Newark Liberty International</v>
      </c>
      <c r="R6076">
        <f>INDEX(AirportPivot[Gates (number of available)],MATCH($N6076,AirportPivot[[AirportID]:[AirportID]],0))</f>
        <v>82</v>
      </c>
    </row>
    <row r="6077" spans="1:18" x14ac:dyDescent="0.25">
      <c r="A6077" s="3" t="s">
        <v>6109</v>
      </c>
      <c r="B6077" s="12">
        <v>41901</v>
      </c>
      <c r="C6077" s="4" t="s">
        <v>47</v>
      </c>
      <c r="D6077" s="4">
        <v>1.1000000000000001</v>
      </c>
      <c r="E6077" s="4">
        <v>62</v>
      </c>
      <c r="F6077" s="5">
        <v>0.33333333333333331</v>
      </c>
      <c r="G6077" s="6">
        <v>250</v>
      </c>
      <c r="H6077" s="7">
        <v>41250</v>
      </c>
      <c r="I6077" s="7">
        <f>FlightsPivot[[#This Row],[Total Fare]]*10%</f>
        <v>4125</v>
      </c>
      <c r="J6077" s="7">
        <f>FlightsPivot[[#This Row],[Total Fare]]+FlightsPivot[[#This Row],[10% tax ]]</f>
        <v>45375</v>
      </c>
      <c r="K6077" s="4">
        <v>9</v>
      </c>
      <c r="L6077" s="4">
        <v>2014</v>
      </c>
      <c r="M6077" t="str">
        <f>INDEX(RoutesPivot[DepAirport],MATCH($C6077,RoutesPivot[[RouteID]:[RouteID]],0))</f>
        <v>ORD</v>
      </c>
      <c r="N6077" t="str">
        <f>INDEX(RoutesPivot[AirportID],MATCH($C6077,RoutesPivot[[RouteID]:[RouteID]],0))</f>
        <v>PHX</v>
      </c>
      <c r="O6077">
        <f>INDEX(RoutesPivot[Distance],MATCH($C6077,RoutesPivot[[RouteID]:[RouteID]],0))</f>
        <v>1200</v>
      </c>
      <c r="P6077">
        <f>INDEX(RoutesPivot[ListPrice],MATCH($C6077,RoutesPivot[[RouteID]:[RouteID]],0))</f>
        <v>250</v>
      </c>
      <c r="Q6077" t="str">
        <f>INDEX(AirportPivot[AirportName],MATCH($N6077,AirportPivot[[AirportID]:[AirportID]],0))</f>
        <v>Phoenix Sky Harbor International</v>
      </c>
      <c r="R6077">
        <f>INDEX(AirportPivot[Gates (number of available)],MATCH($N6077,AirportPivot[[AirportID]:[AirportID]],0))</f>
        <v>60</v>
      </c>
    </row>
    <row r="6078" spans="1:18" x14ac:dyDescent="0.25">
      <c r="A6078" s="3" t="s">
        <v>6110</v>
      </c>
      <c r="B6078" s="12">
        <v>41964</v>
      </c>
      <c r="C6078" s="4" t="s">
        <v>50</v>
      </c>
      <c r="D6078" s="4">
        <v>3.2</v>
      </c>
      <c r="E6078" s="4">
        <v>187</v>
      </c>
      <c r="F6078" s="5">
        <v>0.3125</v>
      </c>
      <c r="G6078" s="6">
        <v>275</v>
      </c>
      <c r="H6078" s="7">
        <v>45375</v>
      </c>
      <c r="I6078" s="7">
        <f>FlightsPivot[[#This Row],[Total Fare]]*10%</f>
        <v>4537.5</v>
      </c>
      <c r="J6078" s="7">
        <f>FlightsPivot[[#This Row],[Total Fare]]+FlightsPivot[[#This Row],[10% tax ]]</f>
        <v>49912.5</v>
      </c>
      <c r="K6078" s="4">
        <v>11</v>
      </c>
      <c r="L6078" s="4">
        <v>2014</v>
      </c>
      <c r="M6078" t="str">
        <f>INDEX(RoutesPivot[DepAirport],MATCH($C6078,RoutesPivot[[RouteID]:[RouteID]],0))</f>
        <v>ORD</v>
      </c>
      <c r="N6078" t="str">
        <f>INDEX(RoutesPivot[AirportID],MATCH($C6078,RoutesPivot[[RouteID]:[RouteID]],0))</f>
        <v>LGA</v>
      </c>
      <c r="O6078">
        <f>INDEX(RoutesPivot[Distance],MATCH($C6078,RoutesPivot[[RouteID]:[RouteID]],0))</f>
        <v>610</v>
      </c>
      <c r="P6078">
        <f>INDEX(RoutesPivot[ListPrice],MATCH($C6078,RoutesPivot[[RouteID]:[RouteID]],0))</f>
        <v>275</v>
      </c>
      <c r="Q6078" t="str">
        <f>INDEX(AirportPivot[AirportName],MATCH($N6078,AirportPivot[[AirportID]:[AirportID]],0))</f>
        <v>Laguardia</v>
      </c>
      <c r="R6078">
        <f>INDEX(AirportPivot[Gates (number of available)],MATCH($N6078,AirportPivot[[AirportID]:[AirportID]],0))</f>
        <v>66</v>
      </c>
    </row>
    <row r="6079" spans="1:18" x14ac:dyDescent="0.25">
      <c r="A6079" s="3" t="s">
        <v>6111</v>
      </c>
      <c r="B6079" s="12">
        <v>42038</v>
      </c>
      <c r="C6079" s="4" t="s">
        <v>83</v>
      </c>
      <c r="D6079" s="4">
        <v>2.1</v>
      </c>
      <c r="E6079" s="4">
        <v>206</v>
      </c>
      <c r="F6079" s="5">
        <v>0.70833333333333337</v>
      </c>
      <c r="G6079" s="6">
        <v>240</v>
      </c>
      <c r="H6079" s="7">
        <v>39600</v>
      </c>
      <c r="I6079" s="7">
        <f>FlightsPivot[[#This Row],[Total Fare]]*10%</f>
        <v>3960</v>
      </c>
      <c r="J6079" s="7">
        <f>FlightsPivot[[#This Row],[Total Fare]]+FlightsPivot[[#This Row],[10% tax ]]</f>
        <v>43560</v>
      </c>
      <c r="K6079" s="4">
        <v>2</v>
      </c>
      <c r="L6079" s="4">
        <v>2015</v>
      </c>
      <c r="M6079" t="str">
        <f>INDEX(RoutesPivot[DepAirport],MATCH($C6079,RoutesPivot[[RouteID]:[RouteID]],0))</f>
        <v>ORD</v>
      </c>
      <c r="N6079" t="str">
        <f>INDEX(RoutesPivot[AirportID],MATCH($C6079,RoutesPivot[[RouteID]:[RouteID]],0))</f>
        <v>BWI</v>
      </c>
      <c r="O6079">
        <f>INDEX(RoutesPivot[Distance],MATCH($C6079,RoutesPivot[[RouteID]:[RouteID]],0))</f>
        <v>520</v>
      </c>
      <c r="P6079">
        <f>INDEX(RoutesPivot[ListPrice],MATCH($C6079,RoutesPivot[[RouteID]:[RouteID]],0))</f>
        <v>240</v>
      </c>
      <c r="Q6079" t="str">
        <f>INDEX(AirportPivot[AirportName],MATCH($N6079,AirportPivot[[AirportID]:[AirportID]],0))</f>
        <v>Baltimore/Washington International Thurgood Marshall</v>
      </c>
      <c r="R6079">
        <f>INDEX(AirportPivot[Gates (number of available)],MATCH($N6079,AirportPivot[[AirportID]:[AirportID]],0))</f>
        <v>58</v>
      </c>
    </row>
    <row r="6080" spans="1:18" x14ac:dyDescent="0.25">
      <c r="A6080" s="3" t="s">
        <v>6112</v>
      </c>
      <c r="B6080" s="12">
        <v>41922</v>
      </c>
      <c r="C6080" s="4" t="s">
        <v>27</v>
      </c>
      <c r="D6080" s="4">
        <v>6.8</v>
      </c>
      <c r="E6080" s="4">
        <v>111</v>
      </c>
      <c r="F6080" s="5">
        <v>0.77083333333333337</v>
      </c>
      <c r="G6080" s="6">
        <v>200</v>
      </c>
      <c r="H6080" s="7">
        <v>37000</v>
      </c>
      <c r="I6080" s="7">
        <f>FlightsPivot[[#This Row],[Total Fare]]*10%</f>
        <v>3700</v>
      </c>
      <c r="J6080" s="7">
        <f>FlightsPivot[[#This Row],[Total Fare]]+FlightsPivot[[#This Row],[10% tax ]]</f>
        <v>40700</v>
      </c>
      <c r="K6080" s="4">
        <v>10</v>
      </c>
      <c r="L6080" s="4">
        <v>2014</v>
      </c>
      <c r="M6080" t="str">
        <f>INDEX(RoutesPivot[DepAirport],MATCH($C6080,RoutesPivot[[RouteID]:[RouteID]],0))</f>
        <v>ORD</v>
      </c>
      <c r="N6080" t="str">
        <f>INDEX(RoutesPivot[AirportID],MATCH($C6080,RoutesPivot[[RouteID]:[RouteID]],0))</f>
        <v>ATL</v>
      </c>
      <c r="O6080">
        <f>INDEX(RoutesPivot[Distance],MATCH($C6080,RoutesPivot[[RouteID]:[RouteID]],0))</f>
        <v>510</v>
      </c>
      <c r="P6080">
        <f>INDEX(RoutesPivot[ListPrice],MATCH($C6080,RoutesPivot[[RouteID]:[RouteID]],0))</f>
        <v>200</v>
      </c>
      <c r="Q6080" t="str">
        <f>INDEX(AirportPivot[AirportName],MATCH($N6080,AirportPivot[[AirportID]:[AirportID]],0))</f>
        <v>Hartsfield-Jackson Atlanta International</v>
      </c>
      <c r="R6080">
        <f>INDEX(AirportPivot[Gates (number of available)],MATCH($N6080,AirportPivot[[AirportID]:[AirportID]],0))</f>
        <v>100</v>
      </c>
    </row>
    <row r="6081" spans="1:18" x14ac:dyDescent="0.25">
      <c r="A6081" s="3" t="s">
        <v>6113</v>
      </c>
      <c r="B6081" s="12">
        <v>41757</v>
      </c>
      <c r="C6081" s="4" t="s">
        <v>21</v>
      </c>
      <c r="D6081" s="4">
        <v>0</v>
      </c>
      <c r="E6081" s="4">
        <v>2</v>
      </c>
      <c r="F6081" s="5">
        <v>0.29166666666666669</v>
      </c>
      <c r="G6081" s="6">
        <v>125</v>
      </c>
      <c r="H6081" s="7">
        <v>23125</v>
      </c>
      <c r="I6081" s="7">
        <f>FlightsPivot[[#This Row],[Total Fare]]*10%</f>
        <v>2312.5</v>
      </c>
      <c r="J6081" s="7">
        <f>FlightsPivot[[#This Row],[Total Fare]]+FlightsPivot[[#This Row],[10% tax ]]</f>
        <v>25437.5</v>
      </c>
      <c r="K6081" s="4">
        <v>4</v>
      </c>
      <c r="L6081" s="4">
        <v>2014</v>
      </c>
      <c r="M6081" t="str">
        <f>INDEX(RoutesPivot[DepAirport],MATCH($C6081,RoutesPivot[[RouteID]:[RouteID]],0))</f>
        <v>ORD</v>
      </c>
      <c r="N6081" t="str">
        <f>INDEX(RoutesPivot[AirportID],MATCH($C6081,RoutesPivot[[RouteID]:[RouteID]],0))</f>
        <v>CLT</v>
      </c>
      <c r="O6081">
        <f>INDEX(RoutesPivot[Distance],MATCH($C6081,RoutesPivot[[RouteID]:[RouteID]],0))</f>
        <v>700</v>
      </c>
      <c r="P6081">
        <f>INDEX(RoutesPivot[ListPrice],MATCH($C6081,RoutesPivot[[RouteID]:[RouteID]],0))</f>
        <v>125</v>
      </c>
      <c r="Q6081" t="str">
        <f>INDEX(AirportPivot[AirportName],MATCH($N6081,AirportPivot[[AirportID]:[AirportID]],0))</f>
        <v>Charlotte/Douglas International</v>
      </c>
      <c r="R6081">
        <f>INDEX(AirportPivot[Gates (number of available)],MATCH($N6081,AirportPivot[[AirportID]:[AirportID]],0))</f>
        <v>65</v>
      </c>
    </row>
    <row r="6082" spans="1:18" x14ac:dyDescent="0.25">
      <c r="A6082" s="3" t="s">
        <v>6114</v>
      </c>
      <c r="B6082" s="12">
        <v>42332</v>
      </c>
      <c r="C6082" s="4" t="s">
        <v>19</v>
      </c>
      <c r="D6082" s="4">
        <v>4</v>
      </c>
      <c r="E6082" s="4">
        <v>1</v>
      </c>
      <c r="F6082" s="5">
        <v>0.79166666666666663</v>
      </c>
      <c r="G6082" s="6">
        <v>300</v>
      </c>
      <c r="H6082" s="7">
        <v>55500</v>
      </c>
      <c r="I6082" s="7">
        <f>FlightsPivot[[#This Row],[Total Fare]]*10%</f>
        <v>5550</v>
      </c>
      <c r="J6082" s="7">
        <f>FlightsPivot[[#This Row],[Total Fare]]+FlightsPivot[[#This Row],[10% tax ]]</f>
        <v>61050</v>
      </c>
      <c r="K6082" s="4">
        <v>11</v>
      </c>
      <c r="L6082" s="4">
        <v>2015</v>
      </c>
      <c r="M6082" t="str">
        <f>INDEX(RoutesPivot[DepAirport],MATCH($C6082,RoutesPivot[[RouteID]:[RouteID]],0))</f>
        <v>ORD</v>
      </c>
      <c r="N6082" t="str">
        <f>INDEX(RoutesPivot[AirportID],MATCH($C6082,RoutesPivot[[RouteID]:[RouteID]],0))</f>
        <v>IAH</v>
      </c>
      <c r="O6082">
        <f>INDEX(RoutesPivot[Distance],MATCH($C6082,RoutesPivot[[RouteID]:[RouteID]],0))</f>
        <v>800</v>
      </c>
      <c r="P6082">
        <f>INDEX(RoutesPivot[ListPrice],MATCH($C6082,RoutesPivot[[RouteID]:[RouteID]],0))</f>
        <v>200</v>
      </c>
      <c r="Q6082" t="str">
        <f>INDEX(AirportPivot[AirportName],MATCH($N6082,AirportPivot[[AirportID]:[AirportID]],0))</f>
        <v>George Bush Intercontinental/Houston</v>
      </c>
      <c r="R6082">
        <f>INDEX(AirportPivot[Gates (number of available)],MATCH($N6082,AirportPivot[[AirportID]:[AirportID]],0))</f>
        <v>80</v>
      </c>
    </row>
    <row r="6083" spans="1:18" x14ac:dyDescent="0.25">
      <c r="A6083" s="3" t="s">
        <v>6115</v>
      </c>
      <c r="B6083" s="12">
        <v>42280</v>
      </c>
      <c r="C6083" s="4" t="s">
        <v>11</v>
      </c>
      <c r="D6083" s="4">
        <v>0.8</v>
      </c>
      <c r="E6083" s="4">
        <v>130</v>
      </c>
      <c r="F6083" s="5">
        <v>0.75</v>
      </c>
      <c r="G6083" s="6">
        <v>300</v>
      </c>
      <c r="H6083" s="7">
        <v>55500</v>
      </c>
      <c r="I6083" s="7">
        <f>FlightsPivot[[#This Row],[Total Fare]]*10%</f>
        <v>5550</v>
      </c>
      <c r="J6083" s="7">
        <f>FlightsPivot[[#This Row],[Total Fare]]+FlightsPivot[[#This Row],[10% tax ]]</f>
        <v>61050</v>
      </c>
      <c r="K6083" s="4">
        <v>10</v>
      </c>
      <c r="L6083" s="4">
        <v>2015</v>
      </c>
      <c r="M6083" t="str">
        <f>INDEX(RoutesPivot[DepAirport],MATCH($C6083,RoutesPivot[[RouteID]:[RouteID]],0))</f>
        <v>ORD</v>
      </c>
      <c r="N6083" t="str">
        <f>INDEX(RoutesPivot[AirportID],MATCH($C6083,RoutesPivot[[RouteID]:[RouteID]],0))</f>
        <v>BOS</v>
      </c>
      <c r="O6083">
        <f>INDEX(RoutesPivot[Distance],MATCH($C6083,RoutesPivot[[RouteID]:[RouteID]],0))</f>
        <v>730</v>
      </c>
      <c r="P6083">
        <f>INDEX(RoutesPivot[ListPrice],MATCH($C6083,RoutesPivot[[RouteID]:[RouteID]],0))</f>
        <v>300</v>
      </c>
      <c r="Q6083" t="str">
        <f>INDEX(AirportPivot[AirportName],MATCH($N6083,AirportPivot[[AirportID]:[AirportID]],0))</f>
        <v>General Edward Lawrence Logan International</v>
      </c>
      <c r="R6083">
        <f>INDEX(AirportPivot[Gates (number of available)],MATCH($N6083,AirportPivot[[AirportID]:[AirportID]],0))</f>
        <v>63</v>
      </c>
    </row>
    <row r="6084" spans="1:18" x14ac:dyDescent="0.25">
      <c r="A6084" s="3" t="s">
        <v>6116</v>
      </c>
      <c r="B6084" s="12">
        <v>41748</v>
      </c>
      <c r="C6084" s="4" t="s">
        <v>86</v>
      </c>
      <c r="D6084" s="4">
        <v>1.5</v>
      </c>
      <c r="E6084" s="4">
        <v>14</v>
      </c>
      <c r="F6084" s="5">
        <v>0.72916666666666663</v>
      </c>
      <c r="G6084" s="6">
        <v>115</v>
      </c>
      <c r="H6084" s="7">
        <v>21275</v>
      </c>
      <c r="I6084" s="7">
        <f>FlightsPivot[[#This Row],[Total Fare]]*10%</f>
        <v>2127.5</v>
      </c>
      <c r="J6084" s="7">
        <f>FlightsPivot[[#This Row],[Total Fare]]+FlightsPivot[[#This Row],[10% tax ]]</f>
        <v>23402.5</v>
      </c>
      <c r="K6084" s="4">
        <v>4</v>
      </c>
      <c r="L6084" s="4">
        <v>2014</v>
      </c>
      <c r="M6084" t="str">
        <f>INDEX(RoutesPivot[DepAirport],MATCH($C6084,RoutesPivot[[RouteID]:[RouteID]],0))</f>
        <v>ORD</v>
      </c>
      <c r="N6084" t="str">
        <f>INDEX(RoutesPivot[AirportID],MATCH($C6084,RoutesPivot[[RouteID]:[RouteID]],0))</f>
        <v>DTW</v>
      </c>
      <c r="O6084">
        <f>INDEX(RoutesPivot[Distance],MATCH($C6084,RoutesPivot[[RouteID]:[RouteID]],0))</f>
        <v>200</v>
      </c>
      <c r="P6084">
        <f>INDEX(RoutesPivot[ListPrice],MATCH($C6084,RoutesPivot[[RouteID]:[RouteID]],0))</f>
        <v>115</v>
      </c>
      <c r="Q6084" t="str">
        <f>INDEX(AirportPivot[AirportName],MATCH($N6084,AirportPivot[[AirportID]:[AirportID]],0))</f>
        <v>Detroit Metropolitan Wayne County</v>
      </c>
      <c r="R6084">
        <f>INDEX(AirportPivot[Gates (number of available)],MATCH($N6084,AirportPivot[[AirportID]:[AirportID]],0))</f>
        <v>60</v>
      </c>
    </row>
    <row r="6085" spans="1:18" x14ac:dyDescent="0.25">
      <c r="A6085" s="3" t="s">
        <v>6117</v>
      </c>
      <c r="B6085" s="12">
        <v>42297</v>
      </c>
      <c r="C6085" s="4" t="s">
        <v>27</v>
      </c>
      <c r="D6085" s="4">
        <v>7.8</v>
      </c>
      <c r="E6085" s="4">
        <v>184</v>
      </c>
      <c r="F6085" s="5">
        <v>0.75</v>
      </c>
      <c r="G6085" s="6">
        <v>200</v>
      </c>
      <c r="H6085" s="7">
        <v>33000</v>
      </c>
      <c r="I6085" s="7">
        <f>FlightsPivot[[#This Row],[Total Fare]]*10%</f>
        <v>3300</v>
      </c>
      <c r="J6085" s="7">
        <f>FlightsPivot[[#This Row],[Total Fare]]+FlightsPivot[[#This Row],[10% tax ]]</f>
        <v>36300</v>
      </c>
      <c r="K6085" s="4">
        <v>10</v>
      </c>
      <c r="L6085" s="4">
        <v>2015</v>
      </c>
      <c r="M6085" t="str">
        <f>INDEX(RoutesPivot[DepAirport],MATCH($C6085,RoutesPivot[[RouteID]:[RouteID]],0))</f>
        <v>ORD</v>
      </c>
      <c r="N6085" t="str">
        <f>INDEX(RoutesPivot[AirportID],MATCH($C6085,RoutesPivot[[RouteID]:[RouteID]],0))</f>
        <v>ATL</v>
      </c>
      <c r="O6085">
        <f>INDEX(RoutesPivot[Distance],MATCH($C6085,RoutesPivot[[RouteID]:[RouteID]],0))</f>
        <v>510</v>
      </c>
      <c r="P6085">
        <f>INDEX(RoutesPivot[ListPrice],MATCH($C6085,RoutesPivot[[RouteID]:[RouteID]],0))</f>
        <v>200</v>
      </c>
      <c r="Q6085" t="str">
        <f>INDEX(AirportPivot[AirportName],MATCH($N6085,AirportPivot[[AirportID]:[AirportID]],0))</f>
        <v>Hartsfield-Jackson Atlanta International</v>
      </c>
      <c r="R6085">
        <f>INDEX(AirportPivot[Gates (number of available)],MATCH($N6085,AirportPivot[[AirportID]:[AirportID]],0))</f>
        <v>100</v>
      </c>
    </row>
    <row r="6086" spans="1:18" x14ac:dyDescent="0.25">
      <c r="A6086" s="3" t="s">
        <v>6118</v>
      </c>
      <c r="B6086" s="12">
        <v>41976</v>
      </c>
      <c r="C6086" s="4" t="s">
        <v>30</v>
      </c>
      <c r="D6086" s="4">
        <v>2.2999999999999998</v>
      </c>
      <c r="E6086" s="4">
        <v>48</v>
      </c>
      <c r="F6086" s="5">
        <v>0.79166666666666663</v>
      </c>
      <c r="G6086" s="6">
        <v>250</v>
      </c>
      <c r="H6086" s="7">
        <v>41250</v>
      </c>
      <c r="I6086" s="7">
        <f>FlightsPivot[[#This Row],[Total Fare]]*10%</f>
        <v>4125</v>
      </c>
      <c r="J6086" s="7">
        <f>FlightsPivot[[#This Row],[Total Fare]]+FlightsPivot[[#This Row],[10% tax ]]</f>
        <v>45375</v>
      </c>
      <c r="K6086" s="4">
        <v>12</v>
      </c>
      <c r="L6086" s="4">
        <v>2014</v>
      </c>
      <c r="M6086" t="str">
        <f>INDEX(RoutesPivot[DepAirport],MATCH($C6086,RoutesPivot[[RouteID]:[RouteID]],0))</f>
        <v>ORD</v>
      </c>
      <c r="N6086" t="str">
        <f>INDEX(RoutesPivot[AirportID],MATCH($C6086,RoutesPivot[[RouteID]:[RouteID]],0))</f>
        <v>MCO</v>
      </c>
      <c r="O6086">
        <f>INDEX(RoutesPivot[Distance],MATCH($C6086,RoutesPivot[[RouteID]:[RouteID]],0))</f>
        <v>850</v>
      </c>
      <c r="P6086">
        <f>INDEX(RoutesPivot[ListPrice],MATCH($C6086,RoutesPivot[[RouteID]:[RouteID]],0))</f>
        <v>250</v>
      </c>
      <c r="Q6086" t="str">
        <f>INDEX(AirportPivot[AirportName],MATCH($N6086,AirportPivot[[AirportID]:[AirportID]],0))</f>
        <v>Orlando International</v>
      </c>
      <c r="R6086">
        <f>INDEX(AirportPivot[Gates (number of available)],MATCH($N6086,AirportPivot[[AirportID]:[AirportID]],0))</f>
        <v>67</v>
      </c>
    </row>
    <row r="6087" spans="1:18" x14ac:dyDescent="0.25">
      <c r="A6087" s="3" t="s">
        <v>6119</v>
      </c>
      <c r="B6087" s="12">
        <v>42051</v>
      </c>
      <c r="C6087" s="4" t="s">
        <v>17</v>
      </c>
      <c r="D6087" s="4">
        <v>4.7</v>
      </c>
      <c r="E6087" s="4">
        <v>27</v>
      </c>
      <c r="F6087" s="5">
        <v>0.54166666666666663</v>
      </c>
      <c r="G6087" s="6">
        <v>350</v>
      </c>
      <c r="H6087" s="7">
        <v>64750</v>
      </c>
      <c r="I6087" s="7">
        <f>FlightsPivot[[#This Row],[Total Fare]]*10%</f>
        <v>6475</v>
      </c>
      <c r="J6087" s="7">
        <f>FlightsPivot[[#This Row],[Total Fare]]+FlightsPivot[[#This Row],[10% tax ]]</f>
        <v>71225</v>
      </c>
      <c r="K6087" s="4">
        <v>2</v>
      </c>
      <c r="L6087" s="4">
        <v>2015</v>
      </c>
      <c r="M6087" t="str">
        <f>INDEX(RoutesPivot[DepAirport],MATCH($C6087,RoutesPivot[[RouteID]:[RouteID]],0))</f>
        <v>ORD</v>
      </c>
      <c r="N6087" t="str">
        <f>INDEX(RoutesPivot[AirportID],MATCH($C6087,RoutesPivot[[RouteID]:[RouteID]],0))</f>
        <v>LAX</v>
      </c>
      <c r="O6087">
        <f>INDEX(RoutesPivot[Distance],MATCH($C6087,RoutesPivot[[RouteID]:[RouteID]],0))</f>
        <v>1518</v>
      </c>
      <c r="P6087">
        <f>INDEX(RoutesPivot[ListPrice],MATCH($C6087,RoutesPivot[[RouteID]:[RouteID]],0))</f>
        <v>350</v>
      </c>
      <c r="Q6087" t="str">
        <f>INDEX(AirportPivot[AirportName],MATCH($N6087,AirportPivot[[AirportID]:[AirportID]],0))</f>
        <v>Los Angeles International</v>
      </c>
      <c r="R6087">
        <f>INDEX(AirportPivot[Gates (number of available)],MATCH($N6087,AirportPivot[[AirportID]:[AirportID]],0))</f>
        <v>86</v>
      </c>
    </row>
    <row r="6088" spans="1:18" x14ac:dyDescent="0.25">
      <c r="A6088" s="3" t="s">
        <v>6120</v>
      </c>
      <c r="B6088" s="12">
        <v>42224</v>
      </c>
      <c r="C6088" s="4" t="s">
        <v>30</v>
      </c>
      <c r="D6088" s="4">
        <v>1.9</v>
      </c>
      <c r="E6088" s="4">
        <v>73</v>
      </c>
      <c r="F6088" s="5">
        <v>0.64583333333333337</v>
      </c>
      <c r="G6088" s="6">
        <v>275</v>
      </c>
      <c r="H6088" s="7">
        <v>49775</v>
      </c>
      <c r="I6088" s="7">
        <f>FlightsPivot[[#This Row],[Total Fare]]*10%</f>
        <v>4977.5</v>
      </c>
      <c r="J6088" s="7">
        <f>FlightsPivot[[#This Row],[Total Fare]]+FlightsPivot[[#This Row],[10% tax ]]</f>
        <v>54752.5</v>
      </c>
      <c r="K6088" s="4">
        <v>8</v>
      </c>
      <c r="L6088" s="4">
        <v>2015</v>
      </c>
      <c r="M6088" t="str">
        <f>INDEX(RoutesPivot[DepAirport],MATCH($C6088,RoutesPivot[[RouteID]:[RouteID]],0))</f>
        <v>ORD</v>
      </c>
      <c r="N6088" t="str">
        <f>INDEX(RoutesPivot[AirportID],MATCH($C6088,RoutesPivot[[RouteID]:[RouteID]],0))</f>
        <v>MCO</v>
      </c>
      <c r="O6088">
        <f>INDEX(RoutesPivot[Distance],MATCH($C6088,RoutesPivot[[RouteID]:[RouteID]],0))</f>
        <v>850</v>
      </c>
      <c r="P6088">
        <f>INDEX(RoutesPivot[ListPrice],MATCH($C6088,RoutesPivot[[RouteID]:[RouteID]],0))</f>
        <v>250</v>
      </c>
      <c r="Q6088" t="str">
        <f>INDEX(AirportPivot[AirportName],MATCH($N6088,AirportPivot[[AirportID]:[AirportID]],0))</f>
        <v>Orlando International</v>
      </c>
      <c r="R6088">
        <f>INDEX(AirportPivot[Gates (number of available)],MATCH($N6088,AirportPivot[[AirportID]:[AirportID]],0))</f>
        <v>67</v>
      </c>
    </row>
    <row r="6089" spans="1:18" x14ac:dyDescent="0.25">
      <c r="A6089" s="3" t="s">
        <v>6121</v>
      </c>
      <c r="B6089" s="12">
        <v>41953</v>
      </c>
      <c r="C6089" s="4" t="s">
        <v>27</v>
      </c>
      <c r="D6089" s="4">
        <v>8.5</v>
      </c>
      <c r="E6089" s="4">
        <v>59</v>
      </c>
      <c r="F6089" s="5">
        <v>0.72916666666666663</v>
      </c>
      <c r="G6089" s="6">
        <v>200</v>
      </c>
      <c r="H6089" s="7">
        <v>33000</v>
      </c>
      <c r="I6089" s="7">
        <f>FlightsPivot[[#This Row],[Total Fare]]*10%</f>
        <v>3300</v>
      </c>
      <c r="J6089" s="7">
        <f>FlightsPivot[[#This Row],[Total Fare]]+FlightsPivot[[#This Row],[10% tax ]]</f>
        <v>36300</v>
      </c>
      <c r="K6089" s="4">
        <v>11</v>
      </c>
      <c r="L6089" s="4">
        <v>2014</v>
      </c>
      <c r="M6089" t="str">
        <f>INDEX(RoutesPivot[DepAirport],MATCH($C6089,RoutesPivot[[RouteID]:[RouteID]],0))</f>
        <v>ORD</v>
      </c>
      <c r="N6089" t="str">
        <f>INDEX(RoutesPivot[AirportID],MATCH($C6089,RoutesPivot[[RouteID]:[RouteID]],0))</f>
        <v>ATL</v>
      </c>
      <c r="O6089">
        <f>INDEX(RoutesPivot[Distance],MATCH($C6089,RoutesPivot[[RouteID]:[RouteID]],0))</f>
        <v>510</v>
      </c>
      <c r="P6089">
        <f>INDEX(RoutesPivot[ListPrice],MATCH($C6089,RoutesPivot[[RouteID]:[RouteID]],0))</f>
        <v>200</v>
      </c>
      <c r="Q6089" t="str">
        <f>INDEX(AirportPivot[AirportName],MATCH($N6089,AirportPivot[[AirportID]:[AirportID]],0))</f>
        <v>Hartsfield-Jackson Atlanta International</v>
      </c>
      <c r="R6089">
        <f>INDEX(AirportPivot[Gates (number of available)],MATCH($N6089,AirportPivot[[AirportID]:[AirportID]],0))</f>
        <v>100</v>
      </c>
    </row>
    <row r="6090" spans="1:18" x14ac:dyDescent="0.25">
      <c r="A6090" s="3" t="s">
        <v>6122</v>
      </c>
      <c r="B6090" s="12">
        <v>42337</v>
      </c>
      <c r="C6090" s="4" t="s">
        <v>25</v>
      </c>
      <c r="D6090" s="4">
        <v>4.2</v>
      </c>
      <c r="E6090" s="4">
        <v>94</v>
      </c>
      <c r="F6090" s="5">
        <v>0.6875</v>
      </c>
      <c r="G6090" s="6">
        <v>300</v>
      </c>
      <c r="H6090" s="7">
        <v>55500</v>
      </c>
      <c r="I6090" s="7">
        <f>FlightsPivot[[#This Row],[Total Fare]]*10%</f>
        <v>5550</v>
      </c>
      <c r="J6090" s="7">
        <f>FlightsPivot[[#This Row],[Total Fare]]+FlightsPivot[[#This Row],[10% tax ]]</f>
        <v>61050</v>
      </c>
      <c r="K6090" s="4">
        <v>11</v>
      </c>
      <c r="L6090" s="4">
        <v>2015</v>
      </c>
      <c r="M6090" t="str">
        <f>INDEX(RoutesPivot[DepAirport],MATCH($C6090,RoutesPivot[[RouteID]:[RouteID]],0))</f>
        <v>ORD</v>
      </c>
      <c r="N6090" t="str">
        <f>INDEX(RoutesPivot[AirportID],MATCH($C6090,RoutesPivot[[RouteID]:[RouteID]],0))</f>
        <v>DFW</v>
      </c>
      <c r="O6090">
        <f>INDEX(RoutesPivot[Distance],MATCH($C6090,RoutesPivot[[RouteID]:[RouteID]],0))</f>
        <v>700</v>
      </c>
      <c r="P6090">
        <f>INDEX(RoutesPivot[ListPrice],MATCH($C6090,RoutesPivot[[RouteID]:[RouteID]],0))</f>
        <v>200</v>
      </c>
      <c r="Q6090" t="str">
        <f>INDEX(AirportPivot[AirportName],MATCH($N6090,AirportPivot[[AirportID]:[AirportID]],0))</f>
        <v>Dallas/Fort Worth International</v>
      </c>
      <c r="R6090">
        <f>INDEX(AirportPivot[Gates (number of available)],MATCH($N6090,AirportPivot[[AirportID]:[AirportID]],0))</f>
        <v>130</v>
      </c>
    </row>
    <row r="6091" spans="1:18" x14ac:dyDescent="0.25">
      <c r="A6091" s="3" t="s">
        <v>6123</v>
      </c>
      <c r="B6091" s="12">
        <v>41782</v>
      </c>
      <c r="C6091" s="4" t="s">
        <v>47</v>
      </c>
      <c r="D6091" s="4">
        <v>2.2999999999999998</v>
      </c>
      <c r="E6091" s="4">
        <v>28</v>
      </c>
      <c r="F6091" s="5">
        <v>0.79166666666666663</v>
      </c>
      <c r="G6091" s="6">
        <v>250</v>
      </c>
      <c r="H6091" s="7">
        <v>46250</v>
      </c>
      <c r="I6091" s="7">
        <f>FlightsPivot[[#This Row],[Total Fare]]*10%</f>
        <v>4625</v>
      </c>
      <c r="J6091" s="7">
        <f>FlightsPivot[[#This Row],[Total Fare]]+FlightsPivot[[#This Row],[10% tax ]]</f>
        <v>50875</v>
      </c>
      <c r="K6091" s="4">
        <v>5</v>
      </c>
      <c r="L6091" s="4">
        <v>2014</v>
      </c>
      <c r="M6091" t="str">
        <f>INDEX(RoutesPivot[DepAirport],MATCH($C6091,RoutesPivot[[RouteID]:[RouteID]],0))</f>
        <v>ORD</v>
      </c>
      <c r="N6091" t="str">
        <f>INDEX(RoutesPivot[AirportID],MATCH($C6091,RoutesPivot[[RouteID]:[RouteID]],0))</f>
        <v>PHX</v>
      </c>
      <c r="O6091">
        <f>INDEX(RoutesPivot[Distance],MATCH($C6091,RoutesPivot[[RouteID]:[RouteID]],0))</f>
        <v>1200</v>
      </c>
      <c r="P6091">
        <f>INDEX(RoutesPivot[ListPrice],MATCH($C6091,RoutesPivot[[RouteID]:[RouteID]],0))</f>
        <v>250</v>
      </c>
      <c r="Q6091" t="str">
        <f>INDEX(AirportPivot[AirportName],MATCH($N6091,AirportPivot[[AirportID]:[AirportID]],0))</f>
        <v>Phoenix Sky Harbor International</v>
      </c>
      <c r="R6091">
        <f>INDEX(AirportPivot[Gates (number of available)],MATCH($N6091,AirportPivot[[AirportID]:[AirportID]],0))</f>
        <v>60</v>
      </c>
    </row>
    <row r="6092" spans="1:18" x14ac:dyDescent="0.25">
      <c r="A6092" s="3" t="s">
        <v>6124</v>
      </c>
      <c r="B6092" s="12">
        <v>42020</v>
      </c>
      <c r="C6092" s="4" t="s">
        <v>13</v>
      </c>
      <c r="D6092" s="4">
        <v>0.4</v>
      </c>
      <c r="E6092" s="4">
        <v>171</v>
      </c>
      <c r="F6092" s="5">
        <v>0.375</v>
      </c>
      <c r="G6092" s="6">
        <v>250</v>
      </c>
      <c r="H6092" s="7">
        <v>41250</v>
      </c>
      <c r="I6092" s="7">
        <f>FlightsPivot[[#This Row],[Total Fare]]*10%</f>
        <v>4125</v>
      </c>
      <c r="J6092" s="7">
        <f>FlightsPivot[[#This Row],[Total Fare]]+FlightsPivot[[#This Row],[10% tax ]]</f>
        <v>45375</v>
      </c>
      <c r="K6092" s="4">
        <v>1</v>
      </c>
      <c r="L6092" s="4">
        <v>2015</v>
      </c>
      <c r="M6092" t="str">
        <f>INDEX(RoutesPivot[DepAirport],MATCH($C6092,RoutesPivot[[RouteID]:[RouteID]],0))</f>
        <v>ORD</v>
      </c>
      <c r="N6092" t="str">
        <f>INDEX(RoutesPivot[AirportID],MATCH($C6092,RoutesPivot[[RouteID]:[RouteID]],0))</f>
        <v>JFK</v>
      </c>
      <c r="O6092">
        <f>INDEX(RoutesPivot[Distance],MATCH($C6092,RoutesPivot[[RouteID]:[RouteID]],0))</f>
        <v>619</v>
      </c>
      <c r="P6092">
        <f>INDEX(RoutesPivot[ListPrice],MATCH($C6092,RoutesPivot[[RouteID]:[RouteID]],0))</f>
        <v>250</v>
      </c>
      <c r="Q6092" t="str">
        <f>INDEX(AirportPivot[AirportName],MATCH($N6092,AirportPivot[[AirportID]:[AirportID]],0))</f>
        <v>John F Kennedy International</v>
      </c>
      <c r="R6092">
        <f>INDEX(AirportPivot[Gates (number of available)],MATCH($N6092,AirportPivot[[AirportID]:[AirportID]],0))</f>
        <v>120</v>
      </c>
    </row>
    <row r="6093" spans="1:18" x14ac:dyDescent="0.25">
      <c r="A6093" s="3" t="s">
        <v>6125</v>
      </c>
      <c r="B6093" s="12">
        <v>41648</v>
      </c>
      <c r="C6093" s="4" t="s">
        <v>25</v>
      </c>
      <c r="D6093" s="4">
        <v>2.1</v>
      </c>
      <c r="E6093" s="4">
        <v>74</v>
      </c>
      <c r="F6093" s="5">
        <v>0.33333333333333331</v>
      </c>
      <c r="G6093" s="6">
        <v>200</v>
      </c>
      <c r="H6093" s="7">
        <v>36200</v>
      </c>
      <c r="I6093" s="7">
        <f>FlightsPivot[[#This Row],[Total Fare]]*10%</f>
        <v>3620</v>
      </c>
      <c r="J6093" s="7">
        <f>FlightsPivot[[#This Row],[Total Fare]]+FlightsPivot[[#This Row],[10% tax ]]</f>
        <v>39820</v>
      </c>
      <c r="K6093" s="4">
        <v>1</v>
      </c>
      <c r="L6093" s="4">
        <v>2014</v>
      </c>
      <c r="M6093" t="str">
        <f>INDEX(RoutesPivot[DepAirport],MATCH($C6093,RoutesPivot[[RouteID]:[RouteID]],0))</f>
        <v>ORD</v>
      </c>
      <c r="N6093" t="str">
        <f>INDEX(RoutesPivot[AirportID],MATCH($C6093,RoutesPivot[[RouteID]:[RouteID]],0))</f>
        <v>DFW</v>
      </c>
      <c r="O6093">
        <f>INDEX(RoutesPivot[Distance],MATCH($C6093,RoutesPivot[[RouteID]:[RouteID]],0))</f>
        <v>700</v>
      </c>
      <c r="P6093">
        <f>INDEX(RoutesPivot[ListPrice],MATCH($C6093,RoutesPivot[[RouteID]:[RouteID]],0))</f>
        <v>200</v>
      </c>
      <c r="Q6093" t="str">
        <f>INDEX(AirportPivot[AirportName],MATCH($N6093,AirportPivot[[AirportID]:[AirportID]],0))</f>
        <v>Dallas/Fort Worth International</v>
      </c>
      <c r="R6093">
        <f>INDEX(AirportPivot[Gates (number of available)],MATCH($N6093,AirportPivot[[AirportID]:[AirportID]],0))</f>
        <v>130</v>
      </c>
    </row>
    <row r="6094" spans="1:18" x14ac:dyDescent="0.25">
      <c r="A6094" s="3" t="s">
        <v>6126</v>
      </c>
      <c r="B6094" s="12">
        <v>41843</v>
      </c>
      <c r="C6094" s="4" t="s">
        <v>98</v>
      </c>
      <c r="D6094" s="4">
        <v>1.2</v>
      </c>
      <c r="E6094" s="4">
        <v>57</v>
      </c>
      <c r="F6094" s="5">
        <v>0.45833333333333331</v>
      </c>
      <c r="G6094" s="6">
        <v>302.5</v>
      </c>
      <c r="H6094" s="7">
        <v>49912.5</v>
      </c>
      <c r="I6094" s="7">
        <f>FlightsPivot[[#This Row],[Total Fare]]*10%</f>
        <v>4991.25</v>
      </c>
      <c r="J6094" s="7">
        <f>FlightsPivot[[#This Row],[Total Fare]]+FlightsPivot[[#This Row],[10% tax ]]</f>
        <v>54903.75</v>
      </c>
      <c r="K6094" s="4">
        <v>7</v>
      </c>
      <c r="L6094" s="4">
        <v>2014</v>
      </c>
      <c r="M6094" t="str">
        <f>INDEX(RoutesPivot[DepAirport],MATCH($C6094,RoutesPivot[[RouteID]:[RouteID]],0))</f>
        <v>ORD</v>
      </c>
      <c r="N6094" t="str">
        <f>INDEX(RoutesPivot[AirportID],MATCH($C6094,RoutesPivot[[RouteID]:[RouteID]],0))</f>
        <v>PHL</v>
      </c>
      <c r="O6094">
        <f>INDEX(RoutesPivot[Distance],MATCH($C6094,RoutesPivot[[RouteID]:[RouteID]],0))</f>
        <v>580</v>
      </c>
      <c r="P6094">
        <f>INDEX(RoutesPivot[ListPrice],MATCH($C6094,RoutesPivot[[RouteID]:[RouteID]],0))</f>
        <v>275</v>
      </c>
      <c r="Q6094" t="str">
        <f>INDEX(AirportPivot[AirportName],MATCH($N6094,AirportPivot[[AirportID]:[AirportID]],0))</f>
        <v>Philadelphia International</v>
      </c>
      <c r="R6094">
        <f>INDEX(AirportPivot[Gates (number of available)],MATCH($N6094,AirportPivot[[AirportID]:[AirportID]],0))</f>
        <v>89</v>
      </c>
    </row>
    <row r="6095" spans="1:18" x14ac:dyDescent="0.25">
      <c r="A6095" s="3" t="s">
        <v>6127</v>
      </c>
      <c r="B6095" s="12">
        <v>42156</v>
      </c>
      <c r="C6095" s="4" t="s">
        <v>19</v>
      </c>
      <c r="D6095" s="4">
        <v>3.2</v>
      </c>
      <c r="E6095" s="4">
        <v>47</v>
      </c>
      <c r="F6095" s="5">
        <v>0.77083333333333337</v>
      </c>
      <c r="G6095" s="6">
        <v>220</v>
      </c>
      <c r="H6095" s="7">
        <v>36300</v>
      </c>
      <c r="I6095" s="7">
        <f>FlightsPivot[[#This Row],[Total Fare]]*10%</f>
        <v>3630</v>
      </c>
      <c r="J6095" s="7">
        <f>FlightsPivot[[#This Row],[Total Fare]]+FlightsPivot[[#This Row],[10% tax ]]</f>
        <v>39930</v>
      </c>
      <c r="K6095" s="4">
        <v>6</v>
      </c>
      <c r="L6095" s="4">
        <v>2015</v>
      </c>
      <c r="M6095" t="str">
        <f>INDEX(RoutesPivot[DepAirport],MATCH($C6095,RoutesPivot[[RouteID]:[RouteID]],0))</f>
        <v>ORD</v>
      </c>
      <c r="N6095" t="str">
        <f>INDEX(RoutesPivot[AirportID],MATCH($C6095,RoutesPivot[[RouteID]:[RouteID]],0))</f>
        <v>IAH</v>
      </c>
      <c r="O6095">
        <f>INDEX(RoutesPivot[Distance],MATCH($C6095,RoutesPivot[[RouteID]:[RouteID]],0))</f>
        <v>800</v>
      </c>
      <c r="P6095">
        <f>INDEX(RoutesPivot[ListPrice],MATCH($C6095,RoutesPivot[[RouteID]:[RouteID]],0))</f>
        <v>200</v>
      </c>
      <c r="Q6095" t="str">
        <f>INDEX(AirportPivot[AirportName],MATCH($N6095,AirportPivot[[AirportID]:[AirportID]],0))</f>
        <v>George Bush Intercontinental/Houston</v>
      </c>
      <c r="R6095">
        <f>INDEX(AirportPivot[Gates (number of available)],MATCH($N6095,AirportPivot[[AirportID]:[AirportID]],0))</f>
        <v>80</v>
      </c>
    </row>
    <row r="6096" spans="1:18" x14ac:dyDescent="0.25">
      <c r="A6096" s="3" t="s">
        <v>6128</v>
      </c>
      <c r="B6096" s="12">
        <v>42354</v>
      </c>
      <c r="C6096" s="4" t="s">
        <v>37</v>
      </c>
      <c r="D6096" s="4">
        <v>2.6</v>
      </c>
      <c r="E6096" s="4">
        <v>157</v>
      </c>
      <c r="F6096" s="5">
        <v>0.83333333333333337</v>
      </c>
      <c r="G6096" s="6">
        <v>350</v>
      </c>
      <c r="H6096" s="7">
        <v>57750</v>
      </c>
      <c r="I6096" s="7">
        <f>FlightsPivot[[#This Row],[Total Fare]]*10%</f>
        <v>5775</v>
      </c>
      <c r="J6096" s="7">
        <f>FlightsPivot[[#This Row],[Total Fare]]+FlightsPivot[[#This Row],[10% tax ]]</f>
        <v>63525</v>
      </c>
      <c r="K6096" s="4">
        <v>12</v>
      </c>
      <c r="L6096" s="4">
        <v>2015</v>
      </c>
      <c r="M6096" t="str">
        <f>INDEX(RoutesPivot[DepAirport],MATCH($C6096,RoutesPivot[[RouteID]:[RouteID]],0))</f>
        <v>ORD</v>
      </c>
      <c r="N6096" t="str">
        <f>INDEX(RoutesPivot[AirportID],MATCH($C6096,RoutesPivot[[RouteID]:[RouteID]],0))</f>
        <v>SEA</v>
      </c>
      <c r="O6096">
        <f>INDEX(RoutesPivot[Distance],MATCH($C6096,RoutesPivot[[RouteID]:[RouteID]],0))</f>
        <v>1500</v>
      </c>
      <c r="P6096">
        <f>INDEX(RoutesPivot[ListPrice],MATCH($C6096,RoutesPivot[[RouteID]:[RouteID]],0))</f>
        <v>350</v>
      </c>
      <c r="Q6096" t="str">
        <f>INDEX(AirportPivot[AirportName],MATCH($N6096,AirportPivot[[AirportID]:[AirportID]],0))</f>
        <v>Seattle-Tacoma International</v>
      </c>
      <c r="R6096">
        <f>INDEX(AirportPivot[Gates (number of available)],MATCH($N6096,AirportPivot[[AirportID]:[AirportID]],0))</f>
        <v>58</v>
      </c>
    </row>
    <row r="6097" spans="1:18" x14ac:dyDescent="0.25">
      <c r="A6097" s="3" t="s">
        <v>6129</v>
      </c>
      <c r="B6097" s="12">
        <v>42020</v>
      </c>
      <c r="C6097" s="4" t="s">
        <v>53</v>
      </c>
      <c r="D6097" s="4">
        <v>2.8</v>
      </c>
      <c r="E6097" s="4">
        <v>137</v>
      </c>
      <c r="F6097" s="5">
        <v>0.83333333333333337</v>
      </c>
      <c r="G6097" s="6">
        <v>300</v>
      </c>
      <c r="H6097" s="7">
        <v>55500</v>
      </c>
      <c r="I6097" s="7">
        <f>FlightsPivot[[#This Row],[Total Fare]]*10%</f>
        <v>5550</v>
      </c>
      <c r="J6097" s="7">
        <f>FlightsPivot[[#This Row],[Total Fare]]+FlightsPivot[[#This Row],[10% tax ]]</f>
        <v>61050</v>
      </c>
      <c r="K6097" s="4">
        <v>1</v>
      </c>
      <c r="L6097" s="4">
        <v>2015</v>
      </c>
      <c r="M6097" t="str">
        <f>INDEX(RoutesPivot[DepAirport],MATCH($C6097,RoutesPivot[[RouteID]:[RouteID]],0))</f>
        <v>ORD</v>
      </c>
      <c r="N6097" t="str">
        <f>INDEX(RoutesPivot[AirportID],MATCH($C6097,RoutesPivot[[RouteID]:[RouteID]],0))</f>
        <v>FLL</v>
      </c>
      <c r="O6097">
        <f>INDEX(RoutesPivot[Distance],MATCH($C6097,RoutesPivot[[RouteID]:[RouteID]],0))</f>
        <v>940</v>
      </c>
      <c r="P6097">
        <f>INDEX(RoutesPivot[ListPrice],MATCH($C6097,RoutesPivot[[RouteID]:[RouteID]],0))</f>
        <v>300</v>
      </c>
      <c r="Q6097" t="str">
        <f>INDEX(AirportPivot[AirportName],MATCH($N6097,AirportPivot[[AirportID]:[AirportID]],0))</f>
        <v>Fort Lauderdale/Hollywood International</v>
      </c>
      <c r="R6097">
        <f>INDEX(AirportPivot[Gates (number of available)],MATCH($N6097,AirportPivot[[AirportID]:[AirportID]],0))</f>
        <v>55</v>
      </c>
    </row>
    <row r="6098" spans="1:18" x14ac:dyDescent="0.25">
      <c r="A6098" s="3" t="s">
        <v>6130</v>
      </c>
      <c r="B6098" s="12">
        <v>41677</v>
      </c>
      <c r="C6098" s="4" t="s">
        <v>50</v>
      </c>
      <c r="D6098" s="4">
        <v>0.7</v>
      </c>
      <c r="E6098" s="4">
        <v>63</v>
      </c>
      <c r="F6098" s="5">
        <v>0.29166666666666669</v>
      </c>
      <c r="G6098" s="6">
        <v>275</v>
      </c>
      <c r="H6098" s="7">
        <v>49775</v>
      </c>
      <c r="I6098" s="7">
        <f>FlightsPivot[[#This Row],[Total Fare]]*10%</f>
        <v>4977.5</v>
      </c>
      <c r="J6098" s="7">
        <f>FlightsPivot[[#This Row],[Total Fare]]+FlightsPivot[[#This Row],[10% tax ]]</f>
        <v>54752.5</v>
      </c>
      <c r="K6098" s="4">
        <v>2</v>
      </c>
      <c r="L6098" s="4">
        <v>2014</v>
      </c>
      <c r="M6098" t="str">
        <f>INDEX(RoutesPivot[DepAirport],MATCH($C6098,RoutesPivot[[RouteID]:[RouteID]],0))</f>
        <v>ORD</v>
      </c>
      <c r="N6098" t="str">
        <f>INDEX(RoutesPivot[AirportID],MATCH($C6098,RoutesPivot[[RouteID]:[RouteID]],0))</f>
        <v>LGA</v>
      </c>
      <c r="O6098">
        <f>INDEX(RoutesPivot[Distance],MATCH($C6098,RoutesPivot[[RouteID]:[RouteID]],0))</f>
        <v>610</v>
      </c>
      <c r="P6098">
        <f>INDEX(RoutesPivot[ListPrice],MATCH($C6098,RoutesPivot[[RouteID]:[RouteID]],0))</f>
        <v>275</v>
      </c>
      <c r="Q6098" t="str">
        <f>INDEX(AirportPivot[AirportName],MATCH($N6098,AirportPivot[[AirportID]:[AirportID]],0))</f>
        <v>Laguardia</v>
      </c>
      <c r="R6098">
        <f>INDEX(AirportPivot[Gates (number of available)],MATCH($N6098,AirportPivot[[AirportID]:[AirportID]],0))</f>
        <v>66</v>
      </c>
    </row>
    <row r="6099" spans="1:18" x14ac:dyDescent="0.25">
      <c r="A6099" s="3" t="s">
        <v>6131</v>
      </c>
      <c r="B6099" s="12">
        <v>42138</v>
      </c>
      <c r="C6099" s="4" t="s">
        <v>33</v>
      </c>
      <c r="D6099" s="4">
        <v>1.9</v>
      </c>
      <c r="E6099" s="4">
        <v>146</v>
      </c>
      <c r="F6099" s="5">
        <v>0.45833333333333331</v>
      </c>
      <c r="G6099" s="6">
        <v>375</v>
      </c>
      <c r="H6099" s="7">
        <v>69375</v>
      </c>
      <c r="I6099" s="7">
        <f>FlightsPivot[[#This Row],[Total Fare]]*10%</f>
        <v>6937.5</v>
      </c>
      <c r="J6099" s="7">
        <f>FlightsPivot[[#This Row],[Total Fare]]+FlightsPivot[[#This Row],[10% tax ]]</f>
        <v>76312.5</v>
      </c>
      <c r="K6099" s="4">
        <v>5</v>
      </c>
      <c r="L6099" s="4">
        <v>2015</v>
      </c>
      <c r="M6099" t="str">
        <f>INDEX(RoutesPivot[DepAirport],MATCH($C6099,RoutesPivot[[RouteID]:[RouteID]],0))</f>
        <v>ORD</v>
      </c>
      <c r="N6099" t="str">
        <f>INDEX(RoutesPivot[AirportID],MATCH($C6099,RoutesPivot[[RouteID]:[RouteID]],0))</f>
        <v>SFO</v>
      </c>
      <c r="O6099">
        <f>INDEX(RoutesPivot[Distance],MATCH($C6099,RoutesPivot[[RouteID]:[RouteID]],0))</f>
        <v>1600</v>
      </c>
      <c r="P6099">
        <f>INDEX(RoutesPivot[ListPrice],MATCH($C6099,RoutesPivot[[RouteID]:[RouteID]],0))</f>
        <v>375</v>
      </c>
      <c r="Q6099" t="str">
        <f>INDEX(AirportPivot[AirportName],MATCH($N6099,AirportPivot[[AirportID]:[AirportID]],0))</f>
        <v>San Francisco International</v>
      </c>
      <c r="R6099">
        <f>INDEX(AirportPivot[Gates (number of available)],MATCH($N6099,AirportPivot[[AirportID]:[AirportID]],0))</f>
        <v>70</v>
      </c>
    </row>
    <row r="6100" spans="1:18" x14ac:dyDescent="0.25">
      <c r="A6100" s="3" t="s">
        <v>6132</v>
      </c>
      <c r="B6100" s="12">
        <v>41810</v>
      </c>
      <c r="C6100" s="4" t="s">
        <v>50</v>
      </c>
      <c r="D6100" s="4">
        <v>2.6</v>
      </c>
      <c r="E6100" s="4">
        <v>38</v>
      </c>
      <c r="F6100" s="5">
        <v>0.875</v>
      </c>
      <c r="G6100" s="6">
        <v>302.5</v>
      </c>
      <c r="H6100" s="7">
        <v>49912.5</v>
      </c>
      <c r="I6100" s="7">
        <f>FlightsPivot[[#This Row],[Total Fare]]*10%</f>
        <v>4991.25</v>
      </c>
      <c r="J6100" s="7">
        <f>FlightsPivot[[#This Row],[Total Fare]]+FlightsPivot[[#This Row],[10% tax ]]</f>
        <v>54903.75</v>
      </c>
      <c r="K6100" s="4">
        <v>6</v>
      </c>
      <c r="L6100" s="4">
        <v>2014</v>
      </c>
      <c r="M6100" t="str">
        <f>INDEX(RoutesPivot[DepAirport],MATCH($C6100,RoutesPivot[[RouteID]:[RouteID]],0))</f>
        <v>ORD</v>
      </c>
      <c r="N6100" t="str">
        <f>INDEX(RoutesPivot[AirportID],MATCH($C6100,RoutesPivot[[RouteID]:[RouteID]],0))</f>
        <v>LGA</v>
      </c>
      <c r="O6100">
        <f>INDEX(RoutesPivot[Distance],MATCH($C6100,RoutesPivot[[RouteID]:[RouteID]],0))</f>
        <v>610</v>
      </c>
      <c r="P6100">
        <f>INDEX(RoutesPivot[ListPrice],MATCH($C6100,RoutesPivot[[RouteID]:[RouteID]],0))</f>
        <v>275</v>
      </c>
      <c r="Q6100" t="str">
        <f>INDEX(AirportPivot[AirportName],MATCH($N6100,AirportPivot[[AirportID]:[AirportID]],0))</f>
        <v>Laguardia</v>
      </c>
      <c r="R6100">
        <f>INDEX(AirportPivot[Gates (number of available)],MATCH($N6100,AirportPivot[[AirportID]:[AirportID]],0))</f>
        <v>66</v>
      </c>
    </row>
    <row r="6101" spans="1:18" x14ac:dyDescent="0.25">
      <c r="A6101" s="3" t="s">
        <v>6133</v>
      </c>
      <c r="B6101" s="12">
        <v>41878</v>
      </c>
      <c r="C6101" s="4" t="s">
        <v>27</v>
      </c>
      <c r="D6101" s="4">
        <v>7.5</v>
      </c>
      <c r="E6101" s="4">
        <v>71</v>
      </c>
      <c r="F6101" s="5">
        <v>0.8125</v>
      </c>
      <c r="G6101" s="6">
        <v>220</v>
      </c>
      <c r="H6101" s="7">
        <v>39820</v>
      </c>
      <c r="I6101" s="7">
        <f>FlightsPivot[[#This Row],[Total Fare]]*10%</f>
        <v>3982</v>
      </c>
      <c r="J6101" s="7">
        <f>FlightsPivot[[#This Row],[Total Fare]]+FlightsPivot[[#This Row],[10% tax ]]</f>
        <v>43802</v>
      </c>
      <c r="K6101" s="4">
        <v>8</v>
      </c>
      <c r="L6101" s="4">
        <v>2014</v>
      </c>
      <c r="M6101" t="str">
        <f>INDEX(RoutesPivot[DepAirport],MATCH($C6101,RoutesPivot[[RouteID]:[RouteID]],0))</f>
        <v>ORD</v>
      </c>
      <c r="N6101" t="str">
        <f>INDEX(RoutesPivot[AirportID],MATCH($C6101,RoutesPivot[[RouteID]:[RouteID]],0))</f>
        <v>ATL</v>
      </c>
      <c r="O6101">
        <f>INDEX(RoutesPivot[Distance],MATCH($C6101,RoutesPivot[[RouteID]:[RouteID]],0))</f>
        <v>510</v>
      </c>
      <c r="P6101">
        <f>INDEX(RoutesPivot[ListPrice],MATCH($C6101,RoutesPivot[[RouteID]:[RouteID]],0))</f>
        <v>200</v>
      </c>
      <c r="Q6101" t="str">
        <f>INDEX(AirportPivot[AirportName],MATCH($N6101,AirportPivot[[AirportID]:[AirportID]],0))</f>
        <v>Hartsfield-Jackson Atlanta International</v>
      </c>
      <c r="R6101">
        <f>INDEX(AirportPivot[Gates (number of available)],MATCH($N6101,AirportPivot[[AirportID]:[AirportID]],0))</f>
        <v>100</v>
      </c>
    </row>
    <row r="6102" spans="1:18" x14ac:dyDescent="0.25">
      <c r="A6102" s="3" t="s">
        <v>6134</v>
      </c>
      <c r="B6102" s="12">
        <v>41790</v>
      </c>
      <c r="C6102" s="4" t="s">
        <v>15</v>
      </c>
      <c r="D6102" s="4">
        <v>2.5</v>
      </c>
      <c r="E6102" s="4">
        <v>150</v>
      </c>
      <c r="F6102" s="5">
        <v>0.77083333333333337</v>
      </c>
      <c r="G6102" s="6">
        <v>225</v>
      </c>
      <c r="H6102" s="7">
        <v>41625</v>
      </c>
      <c r="I6102" s="7">
        <f>FlightsPivot[[#This Row],[Total Fare]]*10%</f>
        <v>4162.5</v>
      </c>
      <c r="J6102" s="7">
        <f>FlightsPivot[[#This Row],[Total Fare]]+FlightsPivot[[#This Row],[10% tax ]]</f>
        <v>45787.5</v>
      </c>
      <c r="K6102" s="4">
        <v>5</v>
      </c>
      <c r="L6102" s="4">
        <v>2014</v>
      </c>
      <c r="M6102" t="str">
        <f>INDEX(RoutesPivot[DepAirport],MATCH($C6102,RoutesPivot[[RouteID]:[RouteID]],0))</f>
        <v>ORD</v>
      </c>
      <c r="N6102" t="str">
        <f>INDEX(RoutesPivot[AirportID],MATCH($C6102,RoutesPivot[[RouteID]:[RouteID]],0))</f>
        <v>EWR</v>
      </c>
      <c r="O6102">
        <f>INDEX(RoutesPivot[Distance],MATCH($C6102,RoutesPivot[[RouteID]:[RouteID]],0))</f>
        <v>600</v>
      </c>
      <c r="P6102">
        <f>INDEX(RoutesPivot[ListPrice],MATCH($C6102,RoutesPivot[[RouteID]:[RouteID]],0))</f>
        <v>225</v>
      </c>
      <c r="Q6102" t="str">
        <f>INDEX(AirportPivot[AirportName],MATCH($N6102,AirportPivot[[AirportID]:[AirportID]],0))</f>
        <v>Newark Liberty International</v>
      </c>
      <c r="R6102">
        <f>INDEX(AirportPivot[Gates (number of available)],MATCH($N6102,AirportPivot[[AirportID]:[AirportID]],0))</f>
        <v>82</v>
      </c>
    </row>
    <row r="6103" spans="1:18" x14ac:dyDescent="0.25">
      <c r="A6103" s="3" t="s">
        <v>6135</v>
      </c>
      <c r="B6103" s="12">
        <v>41748</v>
      </c>
      <c r="C6103" s="4" t="s">
        <v>33</v>
      </c>
      <c r="D6103" s="4">
        <v>1.5</v>
      </c>
      <c r="E6103" s="4">
        <v>50</v>
      </c>
      <c r="F6103" s="5">
        <v>0.6875</v>
      </c>
      <c r="G6103" s="6">
        <v>375</v>
      </c>
      <c r="H6103" s="7">
        <v>61875</v>
      </c>
      <c r="I6103" s="7">
        <f>FlightsPivot[[#This Row],[Total Fare]]*10%</f>
        <v>6187.5</v>
      </c>
      <c r="J6103" s="7">
        <f>FlightsPivot[[#This Row],[Total Fare]]+FlightsPivot[[#This Row],[10% tax ]]</f>
        <v>68062.5</v>
      </c>
      <c r="K6103" s="4">
        <v>4</v>
      </c>
      <c r="L6103" s="4">
        <v>2014</v>
      </c>
      <c r="M6103" t="str">
        <f>INDEX(RoutesPivot[DepAirport],MATCH($C6103,RoutesPivot[[RouteID]:[RouteID]],0))</f>
        <v>ORD</v>
      </c>
      <c r="N6103" t="str">
        <f>INDEX(RoutesPivot[AirportID],MATCH($C6103,RoutesPivot[[RouteID]:[RouteID]],0))</f>
        <v>SFO</v>
      </c>
      <c r="O6103">
        <f>INDEX(RoutesPivot[Distance],MATCH($C6103,RoutesPivot[[RouteID]:[RouteID]],0))</f>
        <v>1600</v>
      </c>
      <c r="P6103">
        <f>INDEX(RoutesPivot[ListPrice],MATCH($C6103,RoutesPivot[[RouteID]:[RouteID]],0))</f>
        <v>375</v>
      </c>
      <c r="Q6103" t="str">
        <f>INDEX(AirportPivot[AirportName],MATCH($N6103,AirportPivot[[AirportID]:[AirportID]],0))</f>
        <v>San Francisco International</v>
      </c>
      <c r="R6103">
        <f>INDEX(AirportPivot[Gates (number of available)],MATCH($N6103,AirportPivot[[AirportID]:[AirportID]],0))</f>
        <v>70</v>
      </c>
    </row>
    <row r="6104" spans="1:18" x14ac:dyDescent="0.25">
      <c r="A6104" s="3" t="s">
        <v>6136</v>
      </c>
      <c r="B6104" s="12">
        <v>42334</v>
      </c>
      <c r="C6104" s="4" t="s">
        <v>21</v>
      </c>
      <c r="D6104" s="4">
        <v>3.3</v>
      </c>
      <c r="E6104" s="4">
        <v>171</v>
      </c>
      <c r="F6104" s="5">
        <v>0.29166666666666669</v>
      </c>
      <c r="G6104" s="6">
        <v>187.5</v>
      </c>
      <c r="H6104" s="7">
        <v>30937.5</v>
      </c>
      <c r="I6104" s="7">
        <f>FlightsPivot[[#This Row],[Total Fare]]*10%</f>
        <v>3093.75</v>
      </c>
      <c r="J6104" s="7">
        <f>FlightsPivot[[#This Row],[Total Fare]]+FlightsPivot[[#This Row],[10% tax ]]</f>
        <v>34031.25</v>
      </c>
      <c r="K6104" s="4">
        <v>11</v>
      </c>
      <c r="L6104" s="4">
        <v>2015</v>
      </c>
      <c r="M6104" t="str">
        <f>INDEX(RoutesPivot[DepAirport],MATCH($C6104,RoutesPivot[[RouteID]:[RouteID]],0))</f>
        <v>ORD</v>
      </c>
      <c r="N6104" t="str">
        <f>INDEX(RoutesPivot[AirportID],MATCH($C6104,RoutesPivot[[RouteID]:[RouteID]],0))</f>
        <v>CLT</v>
      </c>
      <c r="O6104">
        <f>INDEX(RoutesPivot[Distance],MATCH($C6104,RoutesPivot[[RouteID]:[RouteID]],0))</f>
        <v>700</v>
      </c>
      <c r="P6104">
        <f>INDEX(RoutesPivot[ListPrice],MATCH($C6104,RoutesPivot[[RouteID]:[RouteID]],0))</f>
        <v>125</v>
      </c>
      <c r="Q6104" t="str">
        <f>INDEX(AirportPivot[AirportName],MATCH($N6104,AirportPivot[[AirportID]:[AirportID]],0))</f>
        <v>Charlotte/Douglas International</v>
      </c>
      <c r="R6104">
        <f>INDEX(AirportPivot[Gates (number of available)],MATCH($N6104,AirportPivot[[AirportID]:[AirportID]],0))</f>
        <v>65</v>
      </c>
    </row>
    <row r="6105" spans="1:18" x14ac:dyDescent="0.25">
      <c r="A6105" s="3" t="s">
        <v>6137</v>
      </c>
      <c r="B6105" s="12">
        <v>42159</v>
      </c>
      <c r="C6105" s="4" t="s">
        <v>27</v>
      </c>
      <c r="D6105" s="4">
        <v>9.5</v>
      </c>
      <c r="E6105" s="4">
        <v>13</v>
      </c>
      <c r="F6105" s="5">
        <v>0.72916666666666663</v>
      </c>
      <c r="G6105" s="6">
        <v>220</v>
      </c>
      <c r="H6105" s="7">
        <v>40700</v>
      </c>
      <c r="I6105" s="7">
        <f>FlightsPivot[[#This Row],[Total Fare]]*10%</f>
        <v>4070</v>
      </c>
      <c r="J6105" s="7">
        <f>FlightsPivot[[#This Row],[Total Fare]]+FlightsPivot[[#This Row],[10% tax ]]</f>
        <v>44770</v>
      </c>
      <c r="K6105" s="4">
        <v>6</v>
      </c>
      <c r="L6105" s="4">
        <v>2015</v>
      </c>
      <c r="M6105" t="str">
        <f>INDEX(RoutesPivot[DepAirport],MATCH($C6105,RoutesPivot[[RouteID]:[RouteID]],0))</f>
        <v>ORD</v>
      </c>
      <c r="N6105" t="str">
        <f>INDEX(RoutesPivot[AirportID],MATCH($C6105,RoutesPivot[[RouteID]:[RouteID]],0))</f>
        <v>ATL</v>
      </c>
      <c r="O6105">
        <f>INDEX(RoutesPivot[Distance],MATCH($C6105,RoutesPivot[[RouteID]:[RouteID]],0))</f>
        <v>510</v>
      </c>
      <c r="P6105">
        <f>INDEX(RoutesPivot[ListPrice],MATCH($C6105,RoutesPivot[[RouteID]:[RouteID]],0))</f>
        <v>200</v>
      </c>
      <c r="Q6105" t="str">
        <f>INDEX(AirportPivot[AirportName],MATCH($N6105,AirportPivot[[AirportID]:[AirportID]],0))</f>
        <v>Hartsfield-Jackson Atlanta International</v>
      </c>
      <c r="R6105">
        <f>INDEX(AirportPivot[Gates (number of available)],MATCH($N6105,AirportPivot[[AirportID]:[AirportID]],0))</f>
        <v>100</v>
      </c>
    </row>
    <row r="6106" spans="1:18" x14ac:dyDescent="0.25">
      <c r="A6106" s="3" t="s">
        <v>6138</v>
      </c>
      <c r="B6106" s="12">
        <v>41642</v>
      </c>
      <c r="C6106" s="4" t="s">
        <v>23</v>
      </c>
      <c r="D6106" s="4">
        <v>1.7</v>
      </c>
      <c r="E6106" s="4">
        <v>172</v>
      </c>
      <c r="F6106" s="5">
        <v>0.625</v>
      </c>
      <c r="G6106" s="6">
        <v>300</v>
      </c>
      <c r="H6106" s="7">
        <v>49500</v>
      </c>
      <c r="I6106" s="7">
        <f>FlightsPivot[[#This Row],[Total Fare]]*10%</f>
        <v>4950</v>
      </c>
      <c r="J6106" s="7">
        <f>FlightsPivot[[#This Row],[Total Fare]]+FlightsPivot[[#This Row],[10% tax ]]</f>
        <v>54450</v>
      </c>
      <c r="K6106" s="4">
        <v>1</v>
      </c>
      <c r="L6106" s="4">
        <v>2014</v>
      </c>
      <c r="M6106" t="str">
        <f>INDEX(RoutesPivot[DepAirport],MATCH($C6106,RoutesPivot[[RouteID]:[RouteID]],0))</f>
        <v>ORD</v>
      </c>
      <c r="N6106" t="str">
        <f>INDEX(RoutesPivot[AirportID],MATCH($C6106,RoutesPivot[[RouteID]:[RouteID]],0))</f>
        <v>DEN</v>
      </c>
      <c r="O6106">
        <f>INDEX(RoutesPivot[Distance],MATCH($C6106,RoutesPivot[[RouteID]:[RouteID]],0))</f>
        <v>800</v>
      </c>
      <c r="P6106">
        <f>INDEX(RoutesPivot[ListPrice],MATCH($C6106,RoutesPivot[[RouteID]:[RouteID]],0))</f>
        <v>300</v>
      </c>
      <c r="Q6106" t="str">
        <f>INDEX(AirportPivot[AirportName],MATCH($N6106,AirportPivot[[AirportID]:[AirportID]],0))</f>
        <v>Denver International</v>
      </c>
      <c r="R6106">
        <f>INDEX(AirportPivot[Gates (number of available)],MATCH($N6106,AirportPivot[[AirportID]:[AirportID]],0))</f>
        <v>75</v>
      </c>
    </row>
    <row r="6107" spans="1:18" x14ac:dyDescent="0.25">
      <c r="A6107" s="3" t="s">
        <v>6139</v>
      </c>
      <c r="B6107" s="12">
        <v>41716</v>
      </c>
      <c r="C6107" s="4" t="s">
        <v>15</v>
      </c>
      <c r="D6107" s="4">
        <v>1.6</v>
      </c>
      <c r="E6107" s="4">
        <v>137</v>
      </c>
      <c r="F6107" s="5">
        <v>0.8125</v>
      </c>
      <c r="G6107" s="6">
        <v>225</v>
      </c>
      <c r="H6107" s="7">
        <v>41625</v>
      </c>
      <c r="I6107" s="7">
        <f>FlightsPivot[[#This Row],[Total Fare]]*10%</f>
        <v>4162.5</v>
      </c>
      <c r="J6107" s="7">
        <f>FlightsPivot[[#This Row],[Total Fare]]+FlightsPivot[[#This Row],[10% tax ]]</f>
        <v>45787.5</v>
      </c>
      <c r="K6107" s="4">
        <v>3</v>
      </c>
      <c r="L6107" s="4">
        <v>2014</v>
      </c>
      <c r="M6107" t="str">
        <f>INDEX(RoutesPivot[DepAirport],MATCH($C6107,RoutesPivot[[RouteID]:[RouteID]],0))</f>
        <v>ORD</v>
      </c>
      <c r="N6107" t="str">
        <f>INDEX(RoutesPivot[AirportID],MATCH($C6107,RoutesPivot[[RouteID]:[RouteID]],0))</f>
        <v>EWR</v>
      </c>
      <c r="O6107">
        <f>INDEX(RoutesPivot[Distance],MATCH($C6107,RoutesPivot[[RouteID]:[RouteID]],0))</f>
        <v>600</v>
      </c>
      <c r="P6107">
        <f>INDEX(RoutesPivot[ListPrice],MATCH($C6107,RoutesPivot[[RouteID]:[RouteID]],0))</f>
        <v>225</v>
      </c>
      <c r="Q6107" t="str">
        <f>INDEX(AirportPivot[AirportName],MATCH($N6107,AirportPivot[[AirportID]:[AirportID]],0))</f>
        <v>Newark Liberty International</v>
      </c>
      <c r="R6107">
        <f>INDEX(AirportPivot[Gates (number of available)],MATCH($N6107,AirportPivot[[AirportID]:[AirportID]],0))</f>
        <v>82</v>
      </c>
    </row>
    <row r="6108" spans="1:18" x14ac:dyDescent="0.25">
      <c r="A6108" s="3" t="s">
        <v>6140</v>
      </c>
      <c r="B6108" s="12">
        <v>41923</v>
      </c>
      <c r="C6108" s="4" t="s">
        <v>11</v>
      </c>
      <c r="D6108" s="4">
        <v>1.9</v>
      </c>
      <c r="E6108" s="4">
        <v>56</v>
      </c>
      <c r="F6108" s="5">
        <v>0.8125</v>
      </c>
      <c r="G6108" s="6">
        <v>300</v>
      </c>
      <c r="H6108" s="7">
        <v>49500</v>
      </c>
      <c r="I6108" s="7">
        <f>FlightsPivot[[#This Row],[Total Fare]]*10%</f>
        <v>4950</v>
      </c>
      <c r="J6108" s="7">
        <f>FlightsPivot[[#This Row],[Total Fare]]+FlightsPivot[[#This Row],[10% tax ]]</f>
        <v>54450</v>
      </c>
      <c r="K6108" s="4">
        <v>10</v>
      </c>
      <c r="L6108" s="4">
        <v>2014</v>
      </c>
      <c r="M6108" t="str">
        <f>INDEX(RoutesPivot[DepAirport],MATCH($C6108,RoutesPivot[[RouteID]:[RouteID]],0))</f>
        <v>ORD</v>
      </c>
      <c r="N6108" t="str">
        <f>INDEX(RoutesPivot[AirportID],MATCH($C6108,RoutesPivot[[RouteID]:[RouteID]],0))</f>
        <v>BOS</v>
      </c>
      <c r="O6108">
        <f>INDEX(RoutesPivot[Distance],MATCH($C6108,RoutesPivot[[RouteID]:[RouteID]],0))</f>
        <v>730</v>
      </c>
      <c r="P6108">
        <f>INDEX(RoutesPivot[ListPrice],MATCH($C6108,RoutesPivot[[RouteID]:[RouteID]],0))</f>
        <v>300</v>
      </c>
      <c r="Q6108" t="str">
        <f>INDEX(AirportPivot[AirportName],MATCH($N6108,AirportPivot[[AirportID]:[AirportID]],0))</f>
        <v>General Edward Lawrence Logan International</v>
      </c>
      <c r="R6108">
        <f>INDEX(AirportPivot[Gates (number of available)],MATCH($N6108,AirportPivot[[AirportID]:[AirportID]],0))</f>
        <v>63</v>
      </c>
    </row>
    <row r="6109" spans="1:18" x14ac:dyDescent="0.25">
      <c r="A6109" s="3" t="s">
        <v>6141</v>
      </c>
      <c r="B6109" s="12">
        <v>41822</v>
      </c>
      <c r="C6109" s="4" t="s">
        <v>25</v>
      </c>
      <c r="D6109" s="4">
        <v>0.3</v>
      </c>
      <c r="E6109" s="4">
        <v>90</v>
      </c>
      <c r="F6109" s="5">
        <v>0.45833333333333331</v>
      </c>
      <c r="G6109" s="6">
        <v>220</v>
      </c>
      <c r="H6109" s="7">
        <v>39820</v>
      </c>
      <c r="I6109" s="7">
        <f>FlightsPivot[[#This Row],[Total Fare]]*10%</f>
        <v>3982</v>
      </c>
      <c r="J6109" s="7">
        <f>FlightsPivot[[#This Row],[Total Fare]]+FlightsPivot[[#This Row],[10% tax ]]</f>
        <v>43802</v>
      </c>
      <c r="K6109" s="4">
        <v>7</v>
      </c>
      <c r="L6109" s="4">
        <v>2014</v>
      </c>
      <c r="M6109" t="str">
        <f>INDEX(RoutesPivot[DepAirport],MATCH($C6109,RoutesPivot[[RouteID]:[RouteID]],0))</f>
        <v>ORD</v>
      </c>
      <c r="N6109" t="str">
        <f>INDEX(RoutesPivot[AirportID],MATCH($C6109,RoutesPivot[[RouteID]:[RouteID]],0))</f>
        <v>DFW</v>
      </c>
      <c r="O6109">
        <f>INDEX(RoutesPivot[Distance],MATCH($C6109,RoutesPivot[[RouteID]:[RouteID]],0))</f>
        <v>700</v>
      </c>
      <c r="P6109">
        <f>INDEX(RoutesPivot[ListPrice],MATCH($C6109,RoutesPivot[[RouteID]:[RouteID]],0))</f>
        <v>200</v>
      </c>
      <c r="Q6109" t="str">
        <f>INDEX(AirportPivot[AirportName],MATCH($N6109,AirportPivot[[AirportID]:[AirportID]],0))</f>
        <v>Dallas/Fort Worth International</v>
      </c>
      <c r="R6109">
        <f>INDEX(AirportPivot[Gates (number of available)],MATCH($N6109,AirportPivot[[AirportID]:[AirportID]],0))</f>
        <v>130</v>
      </c>
    </row>
    <row r="6110" spans="1:18" x14ac:dyDescent="0.25">
      <c r="A6110" s="3" t="s">
        <v>6142</v>
      </c>
      <c r="B6110" s="12">
        <v>42104</v>
      </c>
      <c r="C6110" s="4" t="s">
        <v>19</v>
      </c>
      <c r="D6110" s="4">
        <v>2.4</v>
      </c>
      <c r="E6110" s="4">
        <v>190</v>
      </c>
      <c r="F6110" s="5">
        <v>0.83333333333333337</v>
      </c>
      <c r="G6110" s="6">
        <v>200</v>
      </c>
      <c r="H6110" s="7">
        <v>33000</v>
      </c>
      <c r="I6110" s="7">
        <f>FlightsPivot[[#This Row],[Total Fare]]*10%</f>
        <v>3300</v>
      </c>
      <c r="J6110" s="7">
        <f>FlightsPivot[[#This Row],[Total Fare]]+FlightsPivot[[#This Row],[10% tax ]]</f>
        <v>36300</v>
      </c>
      <c r="K6110" s="4">
        <v>4</v>
      </c>
      <c r="L6110" s="4">
        <v>2015</v>
      </c>
      <c r="M6110" t="str">
        <f>INDEX(RoutesPivot[DepAirport],MATCH($C6110,RoutesPivot[[RouteID]:[RouteID]],0))</f>
        <v>ORD</v>
      </c>
      <c r="N6110" t="str">
        <f>INDEX(RoutesPivot[AirportID],MATCH($C6110,RoutesPivot[[RouteID]:[RouteID]],0))</f>
        <v>IAH</v>
      </c>
      <c r="O6110">
        <f>INDEX(RoutesPivot[Distance],MATCH($C6110,RoutesPivot[[RouteID]:[RouteID]],0))</f>
        <v>800</v>
      </c>
      <c r="P6110">
        <f>INDEX(RoutesPivot[ListPrice],MATCH($C6110,RoutesPivot[[RouteID]:[RouteID]],0))</f>
        <v>200</v>
      </c>
      <c r="Q6110" t="str">
        <f>INDEX(AirportPivot[AirportName],MATCH($N6110,AirportPivot[[AirportID]:[AirportID]],0))</f>
        <v>George Bush Intercontinental/Houston</v>
      </c>
      <c r="R6110">
        <f>INDEX(AirportPivot[Gates (number of available)],MATCH($N6110,AirportPivot[[AirportID]:[AirportID]],0))</f>
        <v>80</v>
      </c>
    </row>
    <row r="6111" spans="1:18" x14ac:dyDescent="0.25">
      <c r="A6111" s="3" t="s">
        <v>6143</v>
      </c>
      <c r="B6111" s="12">
        <v>41818</v>
      </c>
      <c r="C6111" s="4" t="s">
        <v>21</v>
      </c>
      <c r="D6111" s="4">
        <v>1.6</v>
      </c>
      <c r="E6111" s="4">
        <v>35</v>
      </c>
      <c r="F6111" s="5">
        <v>0.3125</v>
      </c>
      <c r="G6111" s="6">
        <v>137.5</v>
      </c>
      <c r="H6111" s="7">
        <v>25437.5</v>
      </c>
      <c r="I6111" s="7">
        <f>FlightsPivot[[#This Row],[Total Fare]]*10%</f>
        <v>2543.75</v>
      </c>
      <c r="J6111" s="7">
        <f>FlightsPivot[[#This Row],[Total Fare]]+FlightsPivot[[#This Row],[10% tax ]]</f>
        <v>27981.25</v>
      </c>
      <c r="K6111" s="4">
        <v>6</v>
      </c>
      <c r="L6111" s="4">
        <v>2014</v>
      </c>
      <c r="M6111" t="str">
        <f>INDEX(RoutesPivot[DepAirport],MATCH($C6111,RoutesPivot[[RouteID]:[RouteID]],0))</f>
        <v>ORD</v>
      </c>
      <c r="N6111" t="str">
        <f>INDEX(RoutesPivot[AirportID],MATCH($C6111,RoutesPivot[[RouteID]:[RouteID]],0))</f>
        <v>CLT</v>
      </c>
      <c r="O6111">
        <f>INDEX(RoutesPivot[Distance],MATCH($C6111,RoutesPivot[[RouteID]:[RouteID]],0))</f>
        <v>700</v>
      </c>
      <c r="P6111">
        <f>INDEX(RoutesPivot[ListPrice],MATCH($C6111,RoutesPivot[[RouteID]:[RouteID]],0))</f>
        <v>125</v>
      </c>
      <c r="Q6111" t="str">
        <f>INDEX(AirportPivot[AirportName],MATCH($N6111,AirportPivot[[AirportID]:[AirportID]],0))</f>
        <v>Charlotte/Douglas International</v>
      </c>
      <c r="R6111">
        <f>INDEX(AirportPivot[Gates (number of available)],MATCH($N6111,AirportPivot[[AirportID]:[AirportID]],0))</f>
        <v>65</v>
      </c>
    </row>
    <row r="6112" spans="1:18" x14ac:dyDescent="0.25">
      <c r="A6112" s="3" t="s">
        <v>6144</v>
      </c>
      <c r="B6112" s="12">
        <v>42213</v>
      </c>
      <c r="C6112" s="4" t="s">
        <v>86</v>
      </c>
      <c r="D6112" s="4">
        <v>1.2</v>
      </c>
      <c r="E6112" s="4">
        <v>18</v>
      </c>
      <c r="F6112" s="5">
        <v>0.29166666666666669</v>
      </c>
      <c r="G6112" s="6">
        <v>126.5</v>
      </c>
      <c r="H6112" s="7">
        <v>23402.5</v>
      </c>
      <c r="I6112" s="7">
        <f>FlightsPivot[[#This Row],[Total Fare]]*10%</f>
        <v>2340.25</v>
      </c>
      <c r="J6112" s="7">
        <f>FlightsPivot[[#This Row],[Total Fare]]+FlightsPivot[[#This Row],[10% tax ]]</f>
        <v>25742.75</v>
      </c>
      <c r="K6112" s="4">
        <v>7</v>
      </c>
      <c r="L6112" s="4">
        <v>2015</v>
      </c>
      <c r="M6112" t="str">
        <f>INDEX(RoutesPivot[DepAirport],MATCH($C6112,RoutesPivot[[RouteID]:[RouteID]],0))</f>
        <v>ORD</v>
      </c>
      <c r="N6112" t="str">
        <f>INDEX(RoutesPivot[AirportID],MATCH($C6112,RoutesPivot[[RouteID]:[RouteID]],0))</f>
        <v>DTW</v>
      </c>
      <c r="O6112">
        <f>INDEX(RoutesPivot[Distance],MATCH($C6112,RoutesPivot[[RouteID]:[RouteID]],0))</f>
        <v>200</v>
      </c>
      <c r="P6112">
        <f>INDEX(RoutesPivot[ListPrice],MATCH($C6112,RoutesPivot[[RouteID]:[RouteID]],0))</f>
        <v>115</v>
      </c>
      <c r="Q6112" t="str">
        <f>INDEX(AirportPivot[AirportName],MATCH($N6112,AirportPivot[[AirportID]:[AirportID]],0))</f>
        <v>Detroit Metropolitan Wayne County</v>
      </c>
      <c r="R6112">
        <f>INDEX(AirportPivot[Gates (number of available)],MATCH($N6112,AirportPivot[[AirportID]:[AirportID]],0))</f>
        <v>60</v>
      </c>
    </row>
    <row r="6113" spans="1:18" x14ac:dyDescent="0.25">
      <c r="A6113" s="3" t="s">
        <v>6145</v>
      </c>
      <c r="B6113" s="12">
        <v>41794</v>
      </c>
      <c r="C6113" s="4" t="s">
        <v>47</v>
      </c>
      <c r="D6113" s="4">
        <v>2.4</v>
      </c>
      <c r="E6113" s="4">
        <v>202</v>
      </c>
      <c r="F6113" s="5">
        <v>0.60416666666666663</v>
      </c>
      <c r="G6113" s="6">
        <v>275</v>
      </c>
      <c r="H6113" s="7">
        <v>45375</v>
      </c>
      <c r="I6113" s="7">
        <f>FlightsPivot[[#This Row],[Total Fare]]*10%</f>
        <v>4537.5</v>
      </c>
      <c r="J6113" s="7">
        <f>FlightsPivot[[#This Row],[Total Fare]]+FlightsPivot[[#This Row],[10% tax ]]</f>
        <v>49912.5</v>
      </c>
      <c r="K6113" s="4">
        <v>6</v>
      </c>
      <c r="L6113" s="4">
        <v>2014</v>
      </c>
      <c r="M6113" t="str">
        <f>INDEX(RoutesPivot[DepAirport],MATCH($C6113,RoutesPivot[[RouteID]:[RouteID]],0))</f>
        <v>ORD</v>
      </c>
      <c r="N6113" t="str">
        <f>INDEX(RoutesPivot[AirportID],MATCH($C6113,RoutesPivot[[RouteID]:[RouteID]],0))</f>
        <v>PHX</v>
      </c>
      <c r="O6113">
        <f>INDEX(RoutesPivot[Distance],MATCH($C6113,RoutesPivot[[RouteID]:[RouteID]],0))</f>
        <v>1200</v>
      </c>
      <c r="P6113">
        <f>INDEX(RoutesPivot[ListPrice],MATCH($C6113,RoutesPivot[[RouteID]:[RouteID]],0))</f>
        <v>250</v>
      </c>
      <c r="Q6113" t="str">
        <f>INDEX(AirportPivot[AirportName],MATCH($N6113,AirportPivot[[AirportID]:[AirportID]],0))</f>
        <v>Phoenix Sky Harbor International</v>
      </c>
      <c r="R6113">
        <f>INDEX(AirportPivot[Gates (number of available)],MATCH($N6113,AirportPivot[[AirportID]:[AirportID]],0))</f>
        <v>60</v>
      </c>
    </row>
    <row r="6114" spans="1:18" x14ac:dyDescent="0.25">
      <c r="A6114" s="3" t="s">
        <v>6146</v>
      </c>
      <c r="B6114" s="12">
        <v>41798</v>
      </c>
      <c r="C6114" s="4" t="s">
        <v>23</v>
      </c>
      <c r="D6114" s="4">
        <v>2</v>
      </c>
      <c r="E6114" s="4">
        <v>59</v>
      </c>
      <c r="F6114" s="5">
        <v>0.70833333333333337</v>
      </c>
      <c r="G6114" s="6">
        <v>330</v>
      </c>
      <c r="H6114" s="7">
        <v>54450</v>
      </c>
      <c r="I6114" s="7">
        <f>FlightsPivot[[#This Row],[Total Fare]]*10%</f>
        <v>5445</v>
      </c>
      <c r="J6114" s="7">
        <f>FlightsPivot[[#This Row],[Total Fare]]+FlightsPivot[[#This Row],[10% tax ]]</f>
        <v>59895</v>
      </c>
      <c r="K6114" s="4">
        <v>6</v>
      </c>
      <c r="L6114" s="4">
        <v>2014</v>
      </c>
      <c r="M6114" t="str">
        <f>INDEX(RoutesPivot[DepAirport],MATCH($C6114,RoutesPivot[[RouteID]:[RouteID]],0))</f>
        <v>ORD</v>
      </c>
      <c r="N6114" t="str">
        <f>INDEX(RoutesPivot[AirportID],MATCH($C6114,RoutesPivot[[RouteID]:[RouteID]],0))</f>
        <v>DEN</v>
      </c>
      <c r="O6114">
        <f>INDEX(RoutesPivot[Distance],MATCH($C6114,RoutesPivot[[RouteID]:[RouteID]],0))</f>
        <v>800</v>
      </c>
      <c r="P6114">
        <f>INDEX(RoutesPivot[ListPrice],MATCH($C6114,RoutesPivot[[RouteID]:[RouteID]],0))</f>
        <v>300</v>
      </c>
      <c r="Q6114" t="str">
        <f>INDEX(AirportPivot[AirportName],MATCH($N6114,AirportPivot[[AirportID]:[AirportID]],0))</f>
        <v>Denver International</v>
      </c>
      <c r="R6114">
        <f>INDEX(AirportPivot[Gates (number of available)],MATCH($N6114,AirportPivot[[AirportID]:[AirportID]],0))</f>
        <v>75</v>
      </c>
    </row>
    <row r="6115" spans="1:18" x14ac:dyDescent="0.25">
      <c r="A6115" s="3" t="s">
        <v>6147</v>
      </c>
      <c r="B6115" s="12">
        <v>42185</v>
      </c>
      <c r="C6115" s="4" t="s">
        <v>17</v>
      </c>
      <c r="D6115" s="4">
        <v>5</v>
      </c>
      <c r="E6115" s="4">
        <v>152</v>
      </c>
      <c r="F6115" s="5">
        <v>0.33333333333333331</v>
      </c>
      <c r="G6115" s="6">
        <v>385</v>
      </c>
      <c r="H6115" s="7">
        <v>63525</v>
      </c>
      <c r="I6115" s="7">
        <f>FlightsPivot[[#This Row],[Total Fare]]*10%</f>
        <v>6352.5</v>
      </c>
      <c r="J6115" s="7">
        <f>FlightsPivot[[#This Row],[Total Fare]]+FlightsPivot[[#This Row],[10% tax ]]</f>
        <v>69877.5</v>
      </c>
      <c r="K6115" s="4">
        <v>6</v>
      </c>
      <c r="L6115" s="4">
        <v>2015</v>
      </c>
      <c r="M6115" t="str">
        <f>INDEX(RoutesPivot[DepAirport],MATCH($C6115,RoutesPivot[[RouteID]:[RouteID]],0))</f>
        <v>ORD</v>
      </c>
      <c r="N6115" t="str">
        <f>INDEX(RoutesPivot[AirportID],MATCH($C6115,RoutesPivot[[RouteID]:[RouteID]],0))</f>
        <v>LAX</v>
      </c>
      <c r="O6115">
        <f>INDEX(RoutesPivot[Distance],MATCH($C6115,RoutesPivot[[RouteID]:[RouteID]],0))</f>
        <v>1518</v>
      </c>
      <c r="P6115">
        <f>INDEX(RoutesPivot[ListPrice],MATCH($C6115,RoutesPivot[[RouteID]:[RouteID]],0))</f>
        <v>350</v>
      </c>
      <c r="Q6115" t="str">
        <f>INDEX(AirportPivot[AirportName],MATCH($N6115,AirportPivot[[AirportID]:[AirportID]],0))</f>
        <v>Los Angeles International</v>
      </c>
      <c r="R6115">
        <f>INDEX(AirportPivot[Gates (number of available)],MATCH($N6115,AirportPivot[[AirportID]:[AirportID]],0))</f>
        <v>86</v>
      </c>
    </row>
    <row r="6116" spans="1:18" x14ac:dyDescent="0.25">
      <c r="A6116" s="3" t="s">
        <v>6148</v>
      </c>
      <c r="B6116" s="12">
        <v>42089</v>
      </c>
      <c r="C6116" s="4" t="s">
        <v>80</v>
      </c>
      <c r="D6116" s="4">
        <v>1.8</v>
      </c>
      <c r="E6116" s="4">
        <v>51</v>
      </c>
      <c r="F6116" s="5">
        <v>0.8125</v>
      </c>
      <c r="G6116" s="6">
        <v>300</v>
      </c>
      <c r="H6116" s="7">
        <v>49500</v>
      </c>
      <c r="I6116" s="7">
        <f>FlightsPivot[[#This Row],[Total Fare]]*10%</f>
        <v>4950</v>
      </c>
      <c r="J6116" s="7">
        <f>FlightsPivot[[#This Row],[Total Fare]]+FlightsPivot[[#This Row],[10% tax ]]</f>
        <v>54450</v>
      </c>
      <c r="K6116" s="4">
        <v>3</v>
      </c>
      <c r="L6116" s="4">
        <v>2015</v>
      </c>
      <c r="M6116" t="str">
        <f>INDEX(RoutesPivot[DepAirport],MATCH($C6116,RoutesPivot[[RouteID]:[RouteID]],0))</f>
        <v>ORD</v>
      </c>
      <c r="N6116" t="str">
        <f>INDEX(RoutesPivot[AirportID],MATCH($C6116,RoutesPivot[[RouteID]:[RouteID]],0))</f>
        <v>MIA</v>
      </c>
      <c r="O6116">
        <f>INDEX(RoutesPivot[Distance],MATCH($C6116,RoutesPivot[[RouteID]:[RouteID]],0))</f>
        <v>1000</v>
      </c>
      <c r="P6116">
        <f>INDEX(RoutesPivot[ListPrice],MATCH($C6116,RoutesPivot[[RouteID]:[RouteID]],0))</f>
        <v>300</v>
      </c>
      <c r="Q6116" t="str">
        <f>INDEX(AirportPivot[AirportName],MATCH($N6116,AirportPivot[[AirportID]:[AirportID]],0))</f>
        <v>Miami International</v>
      </c>
      <c r="R6116">
        <f>INDEX(AirportPivot[Gates (number of available)],MATCH($N6116,AirportPivot[[AirportID]:[AirportID]],0))</f>
        <v>80</v>
      </c>
    </row>
    <row r="6117" spans="1:18" x14ac:dyDescent="0.25">
      <c r="A6117" s="3" t="s">
        <v>6149</v>
      </c>
      <c r="B6117" s="12">
        <v>41727</v>
      </c>
      <c r="C6117" s="4" t="s">
        <v>47</v>
      </c>
      <c r="D6117" s="4">
        <v>2.6</v>
      </c>
      <c r="E6117" s="4">
        <v>155</v>
      </c>
      <c r="F6117" s="5">
        <v>0.4375</v>
      </c>
      <c r="G6117" s="6">
        <v>250</v>
      </c>
      <c r="H6117" s="7">
        <v>41250</v>
      </c>
      <c r="I6117" s="7">
        <f>FlightsPivot[[#This Row],[Total Fare]]*10%</f>
        <v>4125</v>
      </c>
      <c r="J6117" s="7">
        <f>FlightsPivot[[#This Row],[Total Fare]]+FlightsPivot[[#This Row],[10% tax ]]</f>
        <v>45375</v>
      </c>
      <c r="K6117" s="4">
        <v>3</v>
      </c>
      <c r="L6117" s="4">
        <v>2014</v>
      </c>
      <c r="M6117" t="str">
        <f>INDEX(RoutesPivot[DepAirport],MATCH($C6117,RoutesPivot[[RouteID]:[RouteID]],0))</f>
        <v>ORD</v>
      </c>
      <c r="N6117" t="str">
        <f>INDEX(RoutesPivot[AirportID],MATCH($C6117,RoutesPivot[[RouteID]:[RouteID]],0))</f>
        <v>PHX</v>
      </c>
      <c r="O6117">
        <f>INDEX(RoutesPivot[Distance],MATCH($C6117,RoutesPivot[[RouteID]:[RouteID]],0))</f>
        <v>1200</v>
      </c>
      <c r="P6117">
        <f>INDEX(RoutesPivot[ListPrice],MATCH($C6117,RoutesPivot[[RouteID]:[RouteID]],0))</f>
        <v>250</v>
      </c>
      <c r="Q6117" t="str">
        <f>INDEX(AirportPivot[AirportName],MATCH($N6117,AirportPivot[[AirportID]:[AirportID]],0))</f>
        <v>Phoenix Sky Harbor International</v>
      </c>
      <c r="R6117">
        <f>INDEX(AirportPivot[Gates (number of available)],MATCH($N6117,AirportPivot[[AirportID]:[AirportID]],0))</f>
        <v>60</v>
      </c>
    </row>
    <row r="6118" spans="1:18" x14ac:dyDescent="0.25">
      <c r="A6118" s="3" t="s">
        <v>6150</v>
      </c>
      <c r="B6118" s="12">
        <v>42190</v>
      </c>
      <c r="C6118" s="4" t="s">
        <v>33</v>
      </c>
      <c r="D6118" s="4">
        <v>3.1</v>
      </c>
      <c r="E6118" s="4">
        <v>167</v>
      </c>
      <c r="F6118" s="5">
        <v>0.5</v>
      </c>
      <c r="G6118" s="6">
        <v>412.5</v>
      </c>
      <c r="H6118" s="7">
        <v>68062.5</v>
      </c>
      <c r="I6118" s="7">
        <f>FlightsPivot[[#This Row],[Total Fare]]*10%</f>
        <v>6806.25</v>
      </c>
      <c r="J6118" s="7">
        <f>FlightsPivot[[#This Row],[Total Fare]]+FlightsPivot[[#This Row],[10% tax ]]</f>
        <v>74868.75</v>
      </c>
      <c r="K6118" s="4">
        <v>7</v>
      </c>
      <c r="L6118" s="4">
        <v>2015</v>
      </c>
      <c r="M6118" t="str">
        <f>INDEX(RoutesPivot[DepAirport],MATCH($C6118,RoutesPivot[[RouteID]:[RouteID]],0))</f>
        <v>ORD</v>
      </c>
      <c r="N6118" t="str">
        <f>INDEX(RoutesPivot[AirportID],MATCH($C6118,RoutesPivot[[RouteID]:[RouteID]],0))</f>
        <v>SFO</v>
      </c>
      <c r="O6118">
        <f>INDEX(RoutesPivot[Distance],MATCH($C6118,RoutesPivot[[RouteID]:[RouteID]],0))</f>
        <v>1600</v>
      </c>
      <c r="P6118">
        <f>INDEX(RoutesPivot[ListPrice],MATCH($C6118,RoutesPivot[[RouteID]:[RouteID]],0))</f>
        <v>375</v>
      </c>
      <c r="Q6118" t="str">
        <f>INDEX(AirportPivot[AirportName],MATCH($N6118,AirportPivot[[AirportID]:[AirportID]],0))</f>
        <v>San Francisco International</v>
      </c>
      <c r="R6118">
        <f>INDEX(AirportPivot[Gates (number of available)],MATCH($N6118,AirportPivot[[AirportID]:[AirportID]],0))</f>
        <v>70</v>
      </c>
    </row>
    <row r="6119" spans="1:18" x14ac:dyDescent="0.25">
      <c r="A6119" s="3" t="s">
        <v>6151</v>
      </c>
      <c r="B6119" s="12">
        <v>42223</v>
      </c>
      <c r="C6119" s="4" t="s">
        <v>70</v>
      </c>
      <c r="D6119" s="4">
        <v>1.5</v>
      </c>
      <c r="E6119" s="4">
        <v>111</v>
      </c>
      <c r="F6119" s="5">
        <v>0.75</v>
      </c>
      <c r="G6119" s="6">
        <v>302.5</v>
      </c>
      <c r="H6119" s="7">
        <v>55962.5</v>
      </c>
      <c r="I6119" s="7">
        <f>FlightsPivot[[#This Row],[Total Fare]]*10%</f>
        <v>5596.25</v>
      </c>
      <c r="J6119" s="7">
        <f>FlightsPivot[[#This Row],[Total Fare]]+FlightsPivot[[#This Row],[10% tax ]]</f>
        <v>61558.75</v>
      </c>
      <c r="K6119" s="4">
        <v>8</v>
      </c>
      <c r="L6119" s="4">
        <v>2015</v>
      </c>
      <c r="M6119" t="str">
        <f>INDEX(RoutesPivot[DepAirport],MATCH($C6119,RoutesPivot[[RouteID]:[RouteID]],0))</f>
        <v>ORD</v>
      </c>
      <c r="N6119" t="str">
        <f>INDEX(RoutesPivot[AirportID],MATCH($C6119,RoutesPivot[[RouteID]:[RouteID]],0))</f>
        <v>LAS</v>
      </c>
      <c r="O6119">
        <f>INDEX(RoutesPivot[Distance],MATCH($C6119,RoutesPivot[[RouteID]:[RouteID]],0))</f>
        <v>1100</v>
      </c>
      <c r="P6119">
        <f>INDEX(RoutesPivot[ListPrice],MATCH($C6119,RoutesPivot[[RouteID]:[RouteID]],0))</f>
        <v>275</v>
      </c>
      <c r="Q6119" t="str">
        <f>INDEX(AirportPivot[AirportName],MATCH($N6119,AirportPivot[[AirportID]:[AirportID]],0))</f>
        <v>McCarran International</v>
      </c>
      <c r="R6119">
        <f>INDEX(AirportPivot[Gates (number of available)],MATCH($N6119,AirportPivot[[AirportID]:[AirportID]],0))</f>
        <v>68</v>
      </c>
    </row>
    <row r="6120" spans="1:18" x14ac:dyDescent="0.25">
      <c r="A6120" s="3" t="s">
        <v>6152</v>
      </c>
      <c r="B6120" s="12">
        <v>42254</v>
      </c>
      <c r="C6120" s="4" t="s">
        <v>37</v>
      </c>
      <c r="D6120" s="4">
        <v>1.2</v>
      </c>
      <c r="E6120" s="4">
        <v>11</v>
      </c>
      <c r="F6120" s="5">
        <v>0.75</v>
      </c>
      <c r="G6120" s="6">
        <v>350</v>
      </c>
      <c r="H6120" s="7">
        <v>64750</v>
      </c>
      <c r="I6120" s="7">
        <f>FlightsPivot[[#This Row],[Total Fare]]*10%</f>
        <v>6475</v>
      </c>
      <c r="J6120" s="7">
        <f>FlightsPivot[[#This Row],[Total Fare]]+FlightsPivot[[#This Row],[10% tax ]]</f>
        <v>71225</v>
      </c>
      <c r="K6120" s="4">
        <v>9</v>
      </c>
      <c r="L6120" s="4">
        <v>2015</v>
      </c>
      <c r="M6120" t="str">
        <f>INDEX(RoutesPivot[DepAirport],MATCH($C6120,RoutesPivot[[RouteID]:[RouteID]],0))</f>
        <v>ORD</v>
      </c>
      <c r="N6120" t="str">
        <f>INDEX(RoutesPivot[AirportID],MATCH($C6120,RoutesPivot[[RouteID]:[RouteID]],0))</f>
        <v>SEA</v>
      </c>
      <c r="O6120">
        <f>INDEX(RoutesPivot[Distance],MATCH($C6120,RoutesPivot[[RouteID]:[RouteID]],0))</f>
        <v>1500</v>
      </c>
      <c r="P6120">
        <f>INDEX(RoutesPivot[ListPrice],MATCH($C6120,RoutesPivot[[RouteID]:[RouteID]],0))</f>
        <v>350</v>
      </c>
      <c r="Q6120" t="str">
        <f>INDEX(AirportPivot[AirportName],MATCH($N6120,AirportPivot[[AirportID]:[AirportID]],0))</f>
        <v>Seattle-Tacoma International</v>
      </c>
      <c r="R6120">
        <f>INDEX(AirportPivot[Gates (number of available)],MATCH($N6120,AirportPivot[[AirportID]:[AirportID]],0))</f>
        <v>58</v>
      </c>
    </row>
    <row r="6121" spans="1:18" x14ac:dyDescent="0.25">
      <c r="A6121" s="3" t="s">
        <v>6153</v>
      </c>
      <c r="B6121" s="12">
        <v>42232</v>
      </c>
      <c r="C6121" s="4" t="s">
        <v>80</v>
      </c>
      <c r="D6121" s="4">
        <v>2.4</v>
      </c>
      <c r="E6121" s="4">
        <v>180</v>
      </c>
      <c r="F6121" s="5">
        <v>0.66666666666666663</v>
      </c>
      <c r="G6121" s="6">
        <v>330</v>
      </c>
      <c r="H6121" s="7">
        <v>54450</v>
      </c>
      <c r="I6121" s="7">
        <f>FlightsPivot[[#This Row],[Total Fare]]*10%</f>
        <v>5445</v>
      </c>
      <c r="J6121" s="7">
        <f>FlightsPivot[[#This Row],[Total Fare]]+FlightsPivot[[#This Row],[10% tax ]]</f>
        <v>59895</v>
      </c>
      <c r="K6121" s="4">
        <v>8</v>
      </c>
      <c r="L6121" s="4">
        <v>2015</v>
      </c>
      <c r="M6121" t="str">
        <f>INDEX(RoutesPivot[DepAirport],MATCH($C6121,RoutesPivot[[RouteID]:[RouteID]],0))</f>
        <v>ORD</v>
      </c>
      <c r="N6121" t="str">
        <f>INDEX(RoutesPivot[AirportID],MATCH($C6121,RoutesPivot[[RouteID]:[RouteID]],0))</f>
        <v>MIA</v>
      </c>
      <c r="O6121">
        <f>INDEX(RoutesPivot[Distance],MATCH($C6121,RoutesPivot[[RouteID]:[RouteID]],0))</f>
        <v>1000</v>
      </c>
      <c r="P6121">
        <f>INDEX(RoutesPivot[ListPrice],MATCH($C6121,RoutesPivot[[RouteID]:[RouteID]],0))</f>
        <v>300</v>
      </c>
      <c r="Q6121" t="str">
        <f>INDEX(AirportPivot[AirportName],MATCH($N6121,AirportPivot[[AirportID]:[AirportID]],0))</f>
        <v>Miami International</v>
      </c>
      <c r="R6121">
        <f>INDEX(AirportPivot[Gates (number of available)],MATCH($N6121,AirportPivot[[AirportID]:[AirportID]],0))</f>
        <v>80</v>
      </c>
    </row>
    <row r="6122" spans="1:18" x14ac:dyDescent="0.25">
      <c r="A6122" s="3" t="s">
        <v>6154</v>
      </c>
      <c r="B6122" s="12">
        <v>41851</v>
      </c>
      <c r="C6122" s="4" t="s">
        <v>33</v>
      </c>
      <c r="D6122" s="4">
        <v>1.3</v>
      </c>
      <c r="E6122" s="4">
        <v>161</v>
      </c>
      <c r="F6122" s="5">
        <v>0.70833333333333337</v>
      </c>
      <c r="G6122" s="6">
        <v>412.5</v>
      </c>
      <c r="H6122" s="7">
        <v>68062.5</v>
      </c>
      <c r="I6122" s="7">
        <f>FlightsPivot[[#This Row],[Total Fare]]*10%</f>
        <v>6806.25</v>
      </c>
      <c r="J6122" s="7">
        <f>FlightsPivot[[#This Row],[Total Fare]]+FlightsPivot[[#This Row],[10% tax ]]</f>
        <v>74868.75</v>
      </c>
      <c r="K6122" s="4">
        <v>7</v>
      </c>
      <c r="L6122" s="4">
        <v>2014</v>
      </c>
      <c r="M6122" t="str">
        <f>INDEX(RoutesPivot[DepAirport],MATCH($C6122,RoutesPivot[[RouteID]:[RouteID]],0))</f>
        <v>ORD</v>
      </c>
      <c r="N6122" t="str">
        <f>INDEX(RoutesPivot[AirportID],MATCH($C6122,RoutesPivot[[RouteID]:[RouteID]],0))</f>
        <v>SFO</v>
      </c>
      <c r="O6122">
        <f>INDEX(RoutesPivot[Distance],MATCH($C6122,RoutesPivot[[RouteID]:[RouteID]],0))</f>
        <v>1600</v>
      </c>
      <c r="P6122">
        <f>INDEX(RoutesPivot[ListPrice],MATCH($C6122,RoutesPivot[[RouteID]:[RouteID]],0))</f>
        <v>375</v>
      </c>
      <c r="Q6122" t="str">
        <f>INDEX(AirportPivot[AirportName],MATCH($N6122,AirportPivot[[AirportID]:[AirportID]],0))</f>
        <v>San Francisco International</v>
      </c>
      <c r="R6122">
        <f>INDEX(AirportPivot[Gates (number of available)],MATCH($N6122,AirportPivot[[AirportID]:[AirportID]],0))</f>
        <v>70</v>
      </c>
    </row>
    <row r="6123" spans="1:18" x14ac:dyDescent="0.25">
      <c r="A6123" s="3" t="s">
        <v>6155</v>
      </c>
      <c r="B6123" s="12">
        <v>41783</v>
      </c>
      <c r="C6123" s="4" t="s">
        <v>15</v>
      </c>
      <c r="D6123" s="4">
        <v>1.6</v>
      </c>
      <c r="E6123" s="4">
        <v>174</v>
      </c>
      <c r="F6123" s="5">
        <v>0.875</v>
      </c>
      <c r="G6123" s="6">
        <v>225</v>
      </c>
      <c r="H6123" s="7">
        <v>37125</v>
      </c>
      <c r="I6123" s="7">
        <f>FlightsPivot[[#This Row],[Total Fare]]*10%</f>
        <v>3712.5</v>
      </c>
      <c r="J6123" s="7">
        <f>FlightsPivot[[#This Row],[Total Fare]]+FlightsPivot[[#This Row],[10% tax ]]</f>
        <v>40837.5</v>
      </c>
      <c r="K6123" s="4">
        <v>5</v>
      </c>
      <c r="L6123" s="4">
        <v>2014</v>
      </c>
      <c r="M6123" t="str">
        <f>INDEX(RoutesPivot[DepAirport],MATCH($C6123,RoutesPivot[[RouteID]:[RouteID]],0))</f>
        <v>ORD</v>
      </c>
      <c r="N6123" t="str">
        <f>INDEX(RoutesPivot[AirportID],MATCH($C6123,RoutesPivot[[RouteID]:[RouteID]],0))</f>
        <v>EWR</v>
      </c>
      <c r="O6123">
        <f>INDEX(RoutesPivot[Distance],MATCH($C6123,RoutesPivot[[RouteID]:[RouteID]],0))</f>
        <v>600</v>
      </c>
      <c r="P6123">
        <f>INDEX(RoutesPivot[ListPrice],MATCH($C6123,RoutesPivot[[RouteID]:[RouteID]],0))</f>
        <v>225</v>
      </c>
      <c r="Q6123" t="str">
        <f>INDEX(AirportPivot[AirportName],MATCH($N6123,AirportPivot[[AirportID]:[AirportID]],0))</f>
        <v>Newark Liberty International</v>
      </c>
      <c r="R6123">
        <f>INDEX(AirportPivot[Gates (number of available)],MATCH($N6123,AirportPivot[[AirportID]:[AirportID]],0))</f>
        <v>82</v>
      </c>
    </row>
    <row r="6124" spans="1:18" x14ac:dyDescent="0.25">
      <c r="A6124" s="3" t="s">
        <v>6156</v>
      </c>
      <c r="B6124" s="12">
        <v>42214</v>
      </c>
      <c r="C6124" s="4" t="s">
        <v>33</v>
      </c>
      <c r="D6124" s="4">
        <v>2.5</v>
      </c>
      <c r="E6124" s="4">
        <v>18</v>
      </c>
      <c r="F6124" s="5">
        <v>0.66666666666666663</v>
      </c>
      <c r="G6124" s="6">
        <v>412.5</v>
      </c>
      <c r="H6124" s="7">
        <v>76312.5</v>
      </c>
      <c r="I6124" s="7">
        <f>FlightsPivot[[#This Row],[Total Fare]]*10%</f>
        <v>7631.25</v>
      </c>
      <c r="J6124" s="7">
        <f>FlightsPivot[[#This Row],[Total Fare]]+FlightsPivot[[#This Row],[10% tax ]]</f>
        <v>83943.75</v>
      </c>
      <c r="K6124" s="4">
        <v>7</v>
      </c>
      <c r="L6124" s="4">
        <v>2015</v>
      </c>
      <c r="M6124" t="str">
        <f>INDEX(RoutesPivot[DepAirport],MATCH($C6124,RoutesPivot[[RouteID]:[RouteID]],0))</f>
        <v>ORD</v>
      </c>
      <c r="N6124" t="str">
        <f>INDEX(RoutesPivot[AirportID],MATCH($C6124,RoutesPivot[[RouteID]:[RouteID]],0))</f>
        <v>SFO</v>
      </c>
      <c r="O6124">
        <f>INDEX(RoutesPivot[Distance],MATCH($C6124,RoutesPivot[[RouteID]:[RouteID]],0))</f>
        <v>1600</v>
      </c>
      <c r="P6124">
        <f>INDEX(RoutesPivot[ListPrice],MATCH($C6124,RoutesPivot[[RouteID]:[RouteID]],0))</f>
        <v>375</v>
      </c>
      <c r="Q6124" t="str">
        <f>INDEX(AirportPivot[AirportName],MATCH($N6124,AirportPivot[[AirportID]:[AirportID]],0))</f>
        <v>San Francisco International</v>
      </c>
      <c r="R6124">
        <f>INDEX(AirportPivot[Gates (number of available)],MATCH($N6124,AirportPivot[[AirportID]:[AirportID]],0))</f>
        <v>70</v>
      </c>
    </row>
    <row r="6125" spans="1:18" x14ac:dyDescent="0.25">
      <c r="A6125" s="3" t="s">
        <v>6157</v>
      </c>
      <c r="B6125" s="12">
        <v>42055</v>
      </c>
      <c r="C6125" s="4" t="s">
        <v>50</v>
      </c>
      <c r="D6125" s="4">
        <v>1</v>
      </c>
      <c r="E6125" s="4">
        <v>136</v>
      </c>
      <c r="F6125" s="5">
        <v>0.79166666666666663</v>
      </c>
      <c r="G6125" s="6">
        <v>275</v>
      </c>
      <c r="H6125" s="7">
        <v>50875</v>
      </c>
      <c r="I6125" s="7">
        <f>FlightsPivot[[#This Row],[Total Fare]]*10%</f>
        <v>5087.5</v>
      </c>
      <c r="J6125" s="7">
        <f>FlightsPivot[[#This Row],[Total Fare]]+FlightsPivot[[#This Row],[10% tax ]]</f>
        <v>55962.5</v>
      </c>
      <c r="K6125" s="4">
        <v>2</v>
      </c>
      <c r="L6125" s="4">
        <v>2015</v>
      </c>
      <c r="M6125" t="str">
        <f>INDEX(RoutesPivot[DepAirport],MATCH($C6125,RoutesPivot[[RouteID]:[RouteID]],0))</f>
        <v>ORD</v>
      </c>
      <c r="N6125" t="str">
        <f>INDEX(RoutesPivot[AirportID],MATCH($C6125,RoutesPivot[[RouteID]:[RouteID]],0))</f>
        <v>LGA</v>
      </c>
      <c r="O6125">
        <f>INDEX(RoutesPivot[Distance],MATCH($C6125,RoutesPivot[[RouteID]:[RouteID]],0))</f>
        <v>610</v>
      </c>
      <c r="P6125">
        <f>INDEX(RoutesPivot[ListPrice],MATCH($C6125,RoutesPivot[[RouteID]:[RouteID]],0))</f>
        <v>275</v>
      </c>
      <c r="Q6125" t="str">
        <f>INDEX(AirportPivot[AirportName],MATCH($N6125,AirportPivot[[AirportID]:[AirportID]],0))</f>
        <v>Laguardia</v>
      </c>
      <c r="R6125">
        <f>INDEX(AirportPivot[Gates (number of available)],MATCH($N6125,AirportPivot[[AirportID]:[AirportID]],0))</f>
        <v>66</v>
      </c>
    </row>
    <row r="6126" spans="1:18" x14ac:dyDescent="0.25">
      <c r="A6126" s="3" t="s">
        <v>6158</v>
      </c>
      <c r="B6126" s="12">
        <v>42261</v>
      </c>
      <c r="C6126" s="4" t="s">
        <v>33</v>
      </c>
      <c r="D6126" s="4">
        <v>2.8</v>
      </c>
      <c r="E6126" s="4">
        <v>57</v>
      </c>
      <c r="F6126" s="5">
        <v>0.5</v>
      </c>
      <c r="G6126" s="6">
        <v>375</v>
      </c>
      <c r="H6126" s="7">
        <v>61875</v>
      </c>
      <c r="I6126" s="7">
        <f>FlightsPivot[[#This Row],[Total Fare]]*10%</f>
        <v>6187.5</v>
      </c>
      <c r="J6126" s="7">
        <f>FlightsPivot[[#This Row],[Total Fare]]+FlightsPivot[[#This Row],[10% tax ]]</f>
        <v>68062.5</v>
      </c>
      <c r="K6126" s="4">
        <v>9</v>
      </c>
      <c r="L6126" s="4">
        <v>2015</v>
      </c>
      <c r="M6126" t="str">
        <f>INDEX(RoutesPivot[DepAirport],MATCH($C6126,RoutesPivot[[RouteID]:[RouteID]],0))</f>
        <v>ORD</v>
      </c>
      <c r="N6126" t="str">
        <f>INDEX(RoutesPivot[AirportID],MATCH($C6126,RoutesPivot[[RouteID]:[RouteID]],0))</f>
        <v>SFO</v>
      </c>
      <c r="O6126">
        <f>INDEX(RoutesPivot[Distance],MATCH($C6126,RoutesPivot[[RouteID]:[RouteID]],0))</f>
        <v>1600</v>
      </c>
      <c r="P6126">
        <f>INDEX(RoutesPivot[ListPrice],MATCH($C6126,RoutesPivot[[RouteID]:[RouteID]],0))</f>
        <v>375</v>
      </c>
      <c r="Q6126" t="str">
        <f>INDEX(AirportPivot[AirportName],MATCH($N6126,AirportPivot[[AirportID]:[AirportID]],0))</f>
        <v>San Francisco International</v>
      </c>
      <c r="R6126">
        <f>INDEX(AirportPivot[Gates (number of available)],MATCH($N6126,AirportPivot[[AirportID]:[AirportID]],0))</f>
        <v>70</v>
      </c>
    </row>
    <row r="6127" spans="1:18" x14ac:dyDescent="0.25">
      <c r="A6127" s="3" t="s">
        <v>6159</v>
      </c>
      <c r="B6127" s="12">
        <v>41841</v>
      </c>
      <c r="C6127" s="4" t="s">
        <v>19</v>
      </c>
      <c r="D6127" s="4">
        <v>2.2000000000000002</v>
      </c>
      <c r="E6127" s="4">
        <v>184</v>
      </c>
      <c r="F6127" s="5">
        <v>0.83333333333333337</v>
      </c>
      <c r="G6127" s="6">
        <v>220</v>
      </c>
      <c r="H6127" s="7">
        <v>36300</v>
      </c>
      <c r="I6127" s="7">
        <f>FlightsPivot[[#This Row],[Total Fare]]*10%</f>
        <v>3630</v>
      </c>
      <c r="J6127" s="7">
        <f>FlightsPivot[[#This Row],[Total Fare]]+FlightsPivot[[#This Row],[10% tax ]]</f>
        <v>39930</v>
      </c>
      <c r="K6127" s="4">
        <v>7</v>
      </c>
      <c r="L6127" s="4">
        <v>2014</v>
      </c>
      <c r="M6127" t="str">
        <f>INDEX(RoutesPivot[DepAirport],MATCH($C6127,RoutesPivot[[RouteID]:[RouteID]],0))</f>
        <v>ORD</v>
      </c>
      <c r="N6127" t="str">
        <f>INDEX(RoutesPivot[AirportID],MATCH($C6127,RoutesPivot[[RouteID]:[RouteID]],0))</f>
        <v>IAH</v>
      </c>
      <c r="O6127">
        <f>INDEX(RoutesPivot[Distance],MATCH($C6127,RoutesPivot[[RouteID]:[RouteID]],0))</f>
        <v>800</v>
      </c>
      <c r="P6127">
        <f>INDEX(RoutesPivot[ListPrice],MATCH($C6127,RoutesPivot[[RouteID]:[RouteID]],0))</f>
        <v>200</v>
      </c>
      <c r="Q6127" t="str">
        <f>INDEX(AirportPivot[AirportName],MATCH($N6127,AirportPivot[[AirportID]:[AirportID]],0))</f>
        <v>George Bush Intercontinental/Houston</v>
      </c>
      <c r="R6127">
        <f>INDEX(AirportPivot[Gates (number of available)],MATCH($N6127,AirportPivot[[AirportID]:[AirportID]],0))</f>
        <v>80</v>
      </c>
    </row>
    <row r="6128" spans="1:18" x14ac:dyDescent="0.25">
      <c r="A6128" s="3" t="s">
        <v>6160</v>
      </c>
      <c r="B6128" s="12">
        <v>42184</v>
      </c>
      <c r="C6128" s="4" t="s">
        <v>27</v>
      </c>
      <c r="D6128" s="4">
        <v>8.5</v>
      </c>
      <c r="E6128" s="4">
        <v>2</v>
      </c>
      <c r="F6128" s="5">
        <v>0.29166666666666669</v>
      </c>
      <c r="G6128" s="6">
        <v>220</v>
      </c>
      <c r="H6128" s="7">
        <v>40700</v>
      </c>
      <c r="I6128" s="7">
        <f>FlightsPivot[[#This Row],[Total Fare]]*10%</f>
        <v>4070</v>
      </c>
      <c r="J6128" s="7">
        <f>FlightsPivot[[#This Row],[Total Fare]]+FlightsPivot[[#This Row],[10% tax ]]</f>
        <v>44770</v>
      </c>
      <c r="K6128" s="4">
        <v>6</v>
      </c>
      <c r="L6128" s="4">
        <v>2015</v>
      </c>
      <c r="M6128" t="str">
        <f>INDEX(RoutesPivot[DepAirport],MATCH($C6128,RoutesPivot[[RouteID]:[RouteID]],0))</f>
        <v>ORD</v>
      </c>
      <c r="N6128" t="str">
        <f>INDEX(RoutesPivot[AirportID],MATCH($C6128,RoutesPivot[[RouteID]:[RouteID]],0))</f>
        <v>ATL</v>
      </c>
      <c r="O6128">
        <f>INDEX(RoutesPivot[Distance],MATCH($C6128,RoutesPivot[[RouteID]:[RouteID]],0))</f>
        <v>510</v>
      </c>
      <c r="P6128">
        <f>INDEX(RoutesPivot[ListPrice],MATCH($C6128,RoutesPivot[[RouteID]:[RouteID]],0))</f>
        <v>200</v>
      </c>
      <c r="Q6128" t="str">
        <f>INDEX(AirportPivot[AirportName],MATCH($N6128,AirportPivot[[AirportID]:[AirportID]],0))</f>
        <v>Hartsfield-Jackson Atlanta International</v>
      </c>
      <c r="R6128">
        <f>INDEX(AirportPivot[Gates (number of available)],MATCH($N6128,AirportPivot[[AirportID]:[AirportID]],0))</f>
        <v>100</v>
      </c>
    </row>
    <row r="6129" spans="1:18" x14ac:dyDescent="0.25">
      <c r="A6129" s="3" t="s">
        <v>6161</v>
      </c>
      <c r="B6129" s="12">
        <v>42277</v>
      </c>
      <c r="C6129" s="4" t="s">
        <v>30</v>
      </c>
      <c r="D6129" s="4">
        <v>2.2999999999999998</v>
      </c>
      <c r="E6129" s="4">
        <v>1</v>
      </c>
      <c r="F6129" s="5">
        <v>0.29166666666666669</v>
      </c>
      <c r="G6129" s="6">
        <v>250</v>
      </c>
      <c r="H6129" s="7">
        <v>46250</v>
      </c>
      <c r="I6129" s="7">
        <f>FlightsPivot[[#This Row],[Total Fare]]*10%</f>
        <v>4625</v>
      </c>
      <c r="J6129" s="7">
        <f>FlightsPivot[[#This Row],[Total Fare]]+FlightsPivot[[#This Row],[10% tax ]]</f>
        <v>50875</v>
      </c>
      <c r="K6129" s="4">
        <v>9</v>
      </c>
      <c r="L6129" s="4">
        <v>2015</v>
      </c>
      <c r="M6129" t="str">
        <f>INDEX(RoutesPivot[DepAirport],MATCH($C6129,RoutesPivot[[RouteID]:[RouteID]],0))</f>
        <v>ORD</v>
      </c>
      <c r="N6129" t="str">
        <f>INDEX(RoutesPivot[AirportID],MATCH($C6129,RoutesPivot[[RouteID]:[RouteID]],0))</f>
        <v>MCO</v>
      </c>
      <c r="O6129">
        <f>INDEX(RoutesPivot[Distance],MATCH($C6129,RoutesPivot[[RouteID]:[RouteID]],0))</f>
        <v>850</v>
      </c>
      <c r="P6129">
        <f>INDEX(RoutesPivot[ListPrice],MATCH($C6129,RoutesPivot[[RouteID]:[RouteID]],0))</f>
        <v>250</v>
      </c>
      <c r="Q6129" t="str">
        <f>INDEX(AirportPivot[AirportName],MATCH($N6129,AirportPivot[[AirportID]:[AirportID]],0))</f>
        <v>Orlando International</v>
      </c>
      <c r="R6129">
        <f>INDEX(AirportPivot[Gates (number of available)],MATCH($N6129,AirportPivot[[AirportID]:[AirportID]],0))</f>
        <v>67</v>
      </c>
    </row>
    <row r="6130" spans="1:18" x14ac:dyDescent="0.25">
      <c r="A6130" s="3" t="s">
        <v>6162</v>
      </c>
      <c r="B6130" s="12">
        <v>42247</v>
      </c>
      <c r="C6130" s="4" t="s">
        <v>25</v>
      </c>
      <c r="D6130" s="4">
        <v>2.2999999999999998</v>
      </c>
      <c r="E6130" s="4">
        <v>47</v>
      </c>
      <c r="F6130" s="5">
        <v>0.6875</v>
      </c>
      <c r="G6130" s="6">
        <v>220</v>
      </c>
      <c r="H6130" s="7">
        <v>36300</v>
      </c>
      <c r="I6130" s="7">
        <f>FlightsPivot[[#This Row],[Total Fare]]*10%</f>
        <v>3630</v>
      </c>
      <c r="J6130" s="7">
        <f>FlightsPivot[[#This Row],[Total Fare]]+FlightsPivot[[#This Row],[10% tax ]]</f>
        <v>39930</v>
      </c>
      <c r="K6130" s="4">
        <v>8</v>
      </c>
      <c r="L6130" s="4">
        <v>2015</v>
      </c>
      <c r="M6130" t="str">
        <f>INDEX(RoutesPivot[DepAirport],MATCH($C6130,RoutesPivot[[RouteID]:[RouteID]],0))</f>
        <v>ORD</v>
      </c>
      <c r="N6130" t="str">
        <f>INDEX(RoutesPivot[AirportID],MATCH($C6130,RoutesPivot[[RouteID]:[RouteID]],0))</f>
        <v>DFW</v>
      </c>
      <c r="O6130">
        <f>INDEX(RoutesPivot[Distance],MATCH($C6130,RoutesPivot[[RouteID]:[RouteID]],0))</f>
        <v>700</v>
      </c>
      <c r="P6130">
        <f>INDEX(RoutesPivot[ListPrice],MATCH($C6130,RoutesPivot[[RouteID]:[RouteID]],0))</f>
        <v>200</v>
      </c>
      <c r="Q6130" t="str">
        <f>INDEX(AirportPivot[AirportName],MATCH($N6130,AirportPivot[[AirportID]:[AirportID]],0))</f>
        <v>Dallas/Fort Worth International</v>
      </c>
      <c r="R6130">
        <f>INDEX(AirportPivot[Gates (number of available)],MATCH($N6130,AirportPivot[[AirportID]:[AirportID]],0))</f>
        <v>130</v>
      </c>
    </row>
    <row r="6131" spans="1:18" x14ac:dyDescent="0.25">
      <c r="A6131" s="3" t="s">
        <v>6163</v>
      </c>
      <c r="B6131" s="12">
        <v>42365</v>
      </c>
      <c r="C6131" s="4" t="s">
        <v>37</v>
      </c>
      <c r="D6131" s="4">
        <v>4</v>
      </c>
      <c r="E6131" s="4">
        <v>66</v>
      </c>
      <c r="F6131" s="5">
        <v>0.70833333333333337</v>
      </c>
      <c r="G6131" s="6">
        <v>490</v>
      </c>
      <c r="H6131" s="7">
        <v>88690</v>
      </c>
      <c r="I6131" s="7">
        <f>FlightsPivot[[#This Row],[Total Fare]]*10%</f>
        <v>8869</v>
      </c>
      <c r="J6131" s="7">
        <f>FlightsPivot[[#This Row],[Total Fare]]+FlightsPivot[[#This Row],[10% tax ]]</f>
        <v>97559</v>
      </c>
      <c r="K6131" s="4">
        <v>12</v>
      </c>
      <c r="L6131" s="4">
        <v>2015</v>
      </c>
      <c r="M6131" t="str">
        <f>INDEX(RoutesPivot[DepAirport],MATCH($C6131,RoutesPivot[[RouteID]:[RouteID]],0))</f>
        <v>ORD</v>
      </c>
      <c r="N6131" t="str">
        <f>INDEX(RoutesPivot[AirportID],MATCH($C6131,RoutesPivot[[RouteID]:[RouteID]],0))</f>
        <v>SEA</v>
      </c>
      <c r="O6131">
        <f>INDEX(RoutesPivot[Distance],MATCH($C6131,RoutesPivot[[RouteID]:[RouteID]],0))</f>
        <v>1500</v>
      </c>
      <c r="P6131">
        <f>INDEX(RoutesPivot[ListPrice],MATCH($C6131,RoutesPivot[[RouteID]:[RouteID]],0))</f>
        <v>350</v>
      </c>
      <c r="Q6131" t="str">
        <f>INDEX(AirportPivot[AirportName],MATCH($N6131,AirportPivot[[AirportID]:[AirportID]],0))</f>
        <v>Seattle-Tacoma International</v>
      </c>
      <c r="R6131">
        <f>INDEX(AirportPivot[Gates (number of available)],MATCH($N6131,AirportPivot[[AirportID]:[AirportID]],0))</f>
        <v>58</v>
      </c>
    </row>
    <row r="6132" spans="1:18" x14ac:dyDescent="0.25">
      <c r="A6132" s="3" t="s">
        <v>6164</v>
      </c>
      <c r="B6132" s="12">
        <v>42182</v>
      </c>
      <c r="C6132" s="4" t="s">
        <v>70</v>
      </c>
      <c r="D6132" s="4">
        <v>2.9</v>
      </c>
      <c r="E6132" s="4">
        <v>128</v>
      </c>
      <c r="F6132" s="5">
        <v>0.66666666666666663</v>
      </c>
      <c r="G6132" s="6">
        <v>302.5</v>
      </c>
      <c r="H6132" s="7">
        <v>55962.5</v>
      </c>
      <c r="I6132" s="7">
        <f>FlightsPivot[[#This Row],[Total Fare]]*10%</f>
        <v>5596.25</v>
      </c>
      <c r="J6132" s="7">
        <f>FlightsPivot[[#This Row],[Total Fare]]+FlightsPivot[[#This Row],[10% tax ]]</f>
        <v>61558.75</v>
      </c>
      <c r="K6132" s="4">
        <v>6</v>
      </c>
      <c r="L6132" s="4">
        <v>2015</v>
      </c>
      <c r="M6132" t="str">
        <f>INDEX(RoutesPivot[DepAirport],MATCH($C6132,RoutesPivot[[RouteID]:[RouteID]],0))</f>
        <v>ORD</v>
      </c>
      <c r="N6132" t="str">
        <f>INDEX(RoutesPivot[AirportID],MATCH($C6132,RoutesPivot[[RouteID]:[RouteID]],0))</f>
        <v>LAS</v>
      </c>
      <c r="O6132">
        <f>INDEX(RoutesPivot[Distance],MATCH($C6132,RoutesPivot[[RouteID]:[RouteID]],0))</f>
        <v>1100</v>
      </c>
      <c r="P6132">
        <f>INDEX(RoutesPivot[ListPrice],MATCH($C6132,RoutesPivot[[RouteID]:[RouteID]],0))</f>
        <v>275</v>
      </c>
      <c r="Q6132" t="str">
        <f>INDEX(AirportPivot[AirportName],MATCH($N6132,AirportPivot[[AirportID]:[AirportID]],0))</f>
        <v>McCarran International</v>
      </c>
      <c r="R6132">
        <f>INDEX(AirportPivot[Gates (number of available)],MATCH($N6132,AirportPivot[[AirportID]:[AirportID]],0))</f>
        <v>68</v>
      </c>
    </row>
    <row r="6133" spans="1:18" x14ac:dyDescent="0.25">
      <c r="A6133" s="3" t="s">
        <v>6165</v>
      </c>
      <c r="B6133" s="12">
        <v>42245</v>
      </c>
      <c r="C6133" s="4" t="s">
        <v>47</v>
      </c>
      <c r="D6133" s="4">
        <v>2.2999999999999998</v>
      </c>
      <c r="E6133" s="4">
        <v>124</v>
      </c>
      <c r="F6133" s="5">
        <v>0.85416666666666663</v>
      </c>
      <c r="G6133" s="6">
        <v>275</v>
      </c>
      <c r="H6133" s="7">
        <v>50875</v>
      </c>
      <c r="I6133" s="7">
        <f>FlightsPivot[[#This Row],[Total Fare]]*10%</f>
        <v>5087.5</v>
      </c>
      <c r="J6133" s="7">
        <f>FlightsPivot[[#This Row],[Total Fare]]+FlightsPivot[[#This Row],[10% tax ]]</f>
        <v>55962.5</v>
      </c>
      <c r="K6133" s="4">
        <v>8</v>
      </c>
      <c r="L6133" s="4">
        <v>2015</v>
      </c>
      <c r="M6133" t="str">
        <f>INDEX(RoutesPivot[DepAirport],MATCH($C6133,RoutesPivot[[RouteID]:[RouteID]],0))</f>
        <v>ORD</v>
      </c>
      <c r="N6133" t="str">
        <f>INDEX(RoutesPivot[AirportID],MATCH($C6133,RoutesPivot[[RouteID]:[RouteID]],0))</f>
        <v>PHX</v>
      </c>
      <c r="O6133">
        <f>INDEX(RoutesPivot[Distance],MATCH($C6133,RoutesPivot[[RouteID]:[RouteID]],0))</f>
        <v>1200</v>
      </c>
      <c r="P6133">
        <f>INDEX(RoutesPivot[ListPrice],MATCH($C6133,RoutesPivot[[RouteID]:[RouteID]],0))</f>
        <v>250</v>
      </c>
      <c r="Q6133" t="str">
        <f>INDEX(AirportPivot[AirportName],MATCH($N6133,AirportPivot[[AirportID]:[AirportID]],0))</f>
        <v>Phoenix Sky Harbor International</v>
      </c>
      <c r="R6133">
        <f>INDEX(AirportPivot[Gates (number of available)],MATCH($N6133,AirportPivot[[AirportID]:[AirportID]],0))</f>
        <v>60</v>
      </c>
    </row>
    <row r="6134" spans="1:18" x14ac:dyDescent="0.25">
      <c r="A6134" s="3" t="s">
        <v>6166</v>
      </c>
      <c r="B6134" s="12">
        <v>42228</v>
      </c>
      <c r="C6134" s="4" t="s">
        <v>33</v>
      </c>
      <c r="D6134" s="4">
        <v>1.1000000000000001</v>
      </c>
      <c r="E6134" s="4">
        <v>206</v>
      </c>
      <c r="F6134" s="5">
        <v>0.29166666666666669</v>
      </c>
      <c r="G6134" s="6">
        <v>412.5</v>
      </c>
      <c r="H6134" s="7">
        <v>68062.5</v>
      </c>
      <c r="I6134" s="7">
        <f>FlightsPivot[[#This Row],[Total Fare]]*10%</f>
        <v>6806.25</v>
      </c>
      <c r="J6134" s="7">
        <f>FlightsPivot[[#This Row],[Total Fare]]+FlightsPivot[[#This Row],[10% tax ]]</f>
        <v>74868.75</v>
      </c>
      <c r="K6134" s="4">
        <v>8</v>
      </c>
      <c r="L6134" s="4">
        <v>2015</v>
      </c>
      <c r="M6134" t="str">
        <f>INDEX(RoutesPivot[DepAirport],MATCH($C6134,RoutesPivot[[RouteID]:[RouteID]],0))</f>
        <v>ORD</v>
      </c>
      <c r="N6134" t="str">
        <f>INDEX(RoutesPivot[AirportID],MATCH($C6134,RoutesPivot[[RouteID]:[RouteID]],0))</f>
        <v>SFO</v>
      </c>
      <c r="O6134">
        <f>INDEX(RoutesPivot[Distance],MATCH($C6134,RoutesPivot[[RouteID]:[RouteID]],0))</f>
        <v>1600</v>
      </c>
      <c r="P6134">
        <f>INDEX(RoutesPivot[ListPrice],MATCH($C6134,RoutesPivot[[RouteID]:[RouteID]],0))</f>
        <v>375</v>
      </c>
      <c r="Q6134" t="str">
        <f>INDEX(AirportPivot[AirportName],MATCH($N6134,AirportPivot[[AirportID]:[AirportID]],0))</f>
        <v>San Francisco International</v>
      </c>
      <c r="R6134">
        <f>INDEX(AirportPivot[Gates (number of available)],MATCH($N6134,AirportPivot[[AirportID]:[AirportID]],0))</f>
        <v>70</v>
      </c>
    </row>
    <row r="6135" spans="1:18" x14ac:dyDescent="0.25">
      <c r="A6135" s="3" t="s">
        <v>6167</v>
      </c>
      <c r="B6135" s="12">
        <v>41980</v>
      </c>
      <c r="C6135" s="4" t="s">
        <v>47</v>
      </c>
      <c r="D6135" s="4">
        <v>2.1</v>
      </c>
      <c r="E6135" s="4">
        <v>45</v>
      </c>
      <c r="F6135" s="5">
        <v>0.75</v>
      </c>
      <c r="G6135" s="6">
        <v>250</v>
      </c>
      <c r="H6135" s="7">
        <v>41250</v>
      </c>
      <c r="I6135" s="7">
        <f>FlightsPivot[[#This Row],[Total Fare]]*10%</f>
        <v>4125</v>
      </c>
      <c r="J6135" s="7">
        <f>FlightsPivot[[#This Row],[Total Fare]]+FlightsPivot[[#This Row],[10% tax ]]</f>
        <v>45375</v>
      </c>
      <c r="K6135" s="4">
        <v>12</v>
      </c>
      <c r="L6135" s="4">
        <v>2014</v>
      </c>
      <c r="M6135" t="str">
        <f>INDEX(RoutesPivot[DepAirport],MATCH($C6135,RoutesPivot[[RouteID]:[RouteID]],0))</f>
        <v>ORD</v>
      </c>
      <c r="N6135" t="str">
        <f>INDEX(RoutesPivot[AirportID],MATCH($C6135,RoutesPivot[[RouteID]:[RouteID]],0))</f>
        <v>PHX</v>
      </c>
      <c r="O6135">
        <f>INDEX(RoutesPivot[Distance],MATCH($C6135,RoutesPivot[[RouteID]:[RouteID]],0))</f>
        <v>1200</v>
      </c>
      <c r="P6135">
        <f>INDEX(RoutesPivot[ListPrice],MATCH($C6135,RoutesPivot[[RouteID]:[RouteID]],0))</f>
        <v>250</v>
      </c>
      <c r="Q6135" t="str">
        <f>INDEX(AirportPivot[AirportName],MATCH($N6135,AirportPivot[[AirportID]:[AirportID]],0))</f>
        <v>Phoenix Sky Harbor International</v>
      </c>
      <c r="R6135">
        <f>INDEX(AirportPivot[Gates (number of available)],MATCH($N6135,AirportPivot[[AirportID]:[AirportID]],0))</f>
        <v>60</v>
      </c>
    </row>
    <row r="6136" spans="1:18" x14ac:dyDescent="0.25">
      <c r="A6136" s="3" t="s">
        <v>6168</v>
      </c>
      <c r="B6136" s="12">
        <v>41938</v>
      </c>
      <c r="C6136" s="4" t="s">
        <v>27</v>
      </c>
      <c r="D6136" s="4">
        <v>10.5</v>
      </c>
      <c r="E6136" s="4">
        <v>19</v>
      </c>
      <c r="F6136" s="5">
        <v>0.83333333333333337</v>
      </c>
      <c r="G6136" s="6">
        <v>200</v>
      </c>
      <c r="H6136" s="7">
        <v>37000</v>
      </c>
      <c r="I6136" s="7">
        <f>FlightsPivot[[#This Row],[Total Fare]]*10%</f>
        <v>3700</v>
      </c>
      <c r="J6136" s="7">
        <f>FlightsPivot[[#This Row],[Total Fare]]+FlightsPivot[[#This Row],[10% tax ]]</f>
        <v>40700</v>
      </c>
      <c r="K6136" s="4">
        <v>10</v>
      </c>
      <c r="L6136" s="4">
        <v>2014</v>
      </c>
      <c r="M6136" t="str">
        <f>INDEX(RoutesPivot[DepAirport],MATCH($C6136,RoutesPivot[[RouteID]:[RouteID]],0))</f>
        <v>ORD</v>
      </c>
      <c r="N6136" t="str">
        <f>INDEX(RoutesPivot[AirportID],MATCH($C6136,RoutesPivot[[RouteID]:[RouteID]],0))</f>
        <v>ATL</v>
      </c>
      <c r="O6136">
        <f>INDEX(RoutesPivot[Distance],MATCH($C6136,RoutesPivot[[RouteID]:[RouteID]],0))</f>
        <v>510</v>
      </c>
      <c r="P6136">
        <f>INDEX(RoutesPivot[ListPrice],MATCH($C6136,RoutesPivot[[RouteID]:[RouteID]],0))</f>
        <v>200</v>
      </c>
      <c r="Q6136" t="str">
        <f>INDEX(AirportPivot[AirportName],MATCH($N6136,AirportPivot[[AirportID]:[AirportID]],0))</f>
        <v>Hartsfield-Jackson Atlanta International</v>
      </c>
      <c r="R6136">
        <f>INDEX(AirportPivot[Gates (number of available)],MATCH($N6136,AirportPivot[[AirportID]:[AirportID]],0))</f>
        <v>100</v>
      </c>
    </row>
    <row r="6137" spans="1:18" x14ac:dyDescent="0.25">
      <c r="A6137" s="3" t="s">
        <v>6169</v>
      </c>
      <c r="B6137" s="12">
        <v>41789</v>
      </c>
      <c r="C6137" s="4" t="s">
        <v>15</v>
      </c>
      <c r="D6137" s="4">
        <v>0.3</v>
      </c>
      <c r="E6137" s="4">
        <v>176</v>
      </c>
      <c r="F6137" s="5">
        <v>0.64583333333333337</v>
      </c>
      <c r="G6137" s="6">
        <v>225</v>
      </c>
      <c r="H6137" s="7">
        <v>37125</v>
      </c>
      <c r="I6137" s="7">
        <f>FlightsPivot[[#This Row],[Total Fare]]*10%</f>
        <v>3712.5</v>
      </c>
      <c r="J6137" s="7">
        <f>FlightsPivot[[#This Row],[Total Fare]]+FlightsPivot[[#This Row],[10% tax ]]</f>
        <v>40837.5</v>
      </c>
      <c r="K6137" s="4">
        <v>5</v>
      </c>
      <c r="L6137" s="4">
        <v>2014</v>
      </c>
      <c r="M6137" t="str">
        <f>INDEX(RoutesPivot[DepAirport],MATCH($C6137,RoutesPivot[[RouteID]:[RouteID]],0))</f>
        <v>ORD</v>
      </c>
      <c r="N6137" t="str">
        <f>INDEX(RoutesPivot[AirportID],MATCH($C6137,RoutesPivot[[RouteID]:[RouteID]],0))</f>
        <v>EWR</v>
      </c>
      <c r="O6137">
        <f>INDEX(RoutesPivot[Distance],MATCH($C6137,RoutesPivot[[RouteID]:[RouteID]],0))</f>
        <v>600</v>
      </c>
      <c r="P6137">
        <f>INDEX(RoutesPivot[ListPrice],MATCH($C6137,RoutesPivot[[RouteID]:[RouteID]],0))</f>
        <v>225</v>
      </c>
      <c r="Q6137" t="str">
        <f>INDEX(AirportPivot[AirportName],MATCH($N6137,AirportPivot[[AirportID]:[AirportID]],0))</f>
        <v>Newark Liberty International</v>
      </c>
      <c r="R6137">
        <f>INDEX(AirportPivot[Gates (number of available)],MATCH($N6137,AirportPivot[[AirportID]:[AirportID]],0))</f>
        <v>82</v>
      </c>
    </row>
    <row r="6138" spans="1:18" x14ac:dyDescent="0.25">
      <c r="A6138" s="3" t="s">
        <v>6170</v>
      </c>
      <c r="B6138" s="12">
        <v>42322</v>
      </c>
      <c r="C6138" s="4" t="s">
        <v>47</v>
      </c>
      <c r="D6138" s="4">
        <v>1.6</v>
      </c>
      <c r="E6138" s="4">
        <v>96</v>
      </c>
      <c r="F6138" s="5">
        <v>0.625</v>
      </c>
      <c r="G6138" s="6">
        <v>250</v>
      </c>
      <c r="H6138" s="7">
        <v>46250</v>
      </c>
      <c r="I6138" s="7">
        <f>FlightsPivot[[#This Row],[Total Fare]]*10%</f>
        <v>4625</v>
      </c>
      <c r="J6138" s="7">
        <f>FlightsPivot[[#This Row],[Total Fare]]+FlightsPivot[[#This Row],[10% tax ]]</f>
        <v>50875</v>
      </c>
      <c r="K6138" s="4">
        <v>11</v>
      </c>
      <c r="L6138" s="4">
        <v>2015</v>
      </c>
      <c r="M6138" t="str">
        <f>INDEX(RoutesPivot[DepAirport],MATCH($C6138,RoutesPivot[[RouteID]:[RouteID]],0))</f>
        <v>ORD</v>
      </c>
      <c r="N6138" t="str">
        <f>INDEX(RoutesPivot[AirportID],MATCH($C6138,RoutesPivot[[RouteID]:[RouteID]],0))</f>
        <v>PHX</v>
      </c>
      <c r="O6138">
        <f>INDEX(RoutesPivot[Distance],MATCH($C6138,RoutesPivot[[RouteID]:[RouteID]],0))</f>
        <v>1200</v>
      </c>
      <c r="P6138">
        <f>INDEX(RoutesPivot[ListPrice],MATCH($C6138,RoutesPivot[[RouteID]:[RouteID]],0))</f>
        <v>250</v>
      </c>
      <c r="Q6138" t="str">
        <f>INDEX(AirportPivot[AirportName],MATCH($N6138,AirportPivot[[AirportID]:[AirportID]],0))</f>
        <v>Phoenix Sky Harbor International</v>
      </c>
      <c r="R6138">
        <f>INDEX(AirportPivot[Gates (number of available)],MATCH($N6138,AirportPivot[[AirportID]:[AirportID]],0))</f>
        <v>60</v>
      </c>
    </row>
    <row r="6139" spans="1:18" x14ac:dyDescent="0.25">
      <c r="A6139" s="3" t="s">
        <v>6171</v>
      </c>
      <c r="B6139" s="12">
        <v>42292</v>
      </c>
      <c r="C6139" s="4" t="s">
        <v>25</v>
      </c>
      <c r="D6139" s="4">
        <v>2.2999999999999998</v>
      </c>
      <c r="E6139" s="4">
        <v>117</v>
      </c>
      <c r="F6139" s="5">
        <v>0.29166666666666669</v>
      </c>
      <c r="G6139" s="6">
        <v>200</v>
      </c>
      <c r="H6139" s="7">
        <v>37000</v>
      </c>
      <c r="I6139" s="7">
        <f>FlightsPivot[[#This Row],[Total Fare]]*10%</f>
        <v>3700</v>
      </c>
      <c r="J6139" s="7">
        <f>FlightsPivot[[#This Row],[Total Fare]]+FlightsPivot[[#This Row],[10% tax ]]</f>
        <v>40700</v>
      </c>
      <c r="K6139" s="4">
        <v>10</v>
      </c>
      <c r="L6139" s="4">
        <v>2015</v>
      </c>
      <c r="M6139" t="str">
        <f>INDEX(RoutesPivot[DepAirport],MATCH($C6139,RoutesPivot[[RouteID]:[RouteID]],0))</f>
        <v>ORD</v>
      </c>
      <c r="N6139" t="str">
        <f>INDEX(RoutesPivot[AirportID],MATCH($C6139,RoutesPivot[[RouteID]:[RouteID]],0))</f>
        <v>DFW</v>
      </c>
      <c r="O6139">
        <f>INDEX(RoutesPivot[Distance],MATCH($C6139,RoutesPivot[[RouteID]:[RouteID]],0))</f>
        <v>700</v>
      </c>
      <c r="P6139">
        <f>INDEX(RoutesPivot[ListPrice],MATCH($C6139,RoutesPivot[[RouteID]:[RouteID]],0))</f>
        <v>200</v>
      </c>
      <c r="Q6139" t="str">
        <f>INDEX(AirportPivot[AirportName],MATCH($N6139,AirportPivot[[AirportID]:[AirportID]],0))</f>
        <v>Dallas/Fort Worth International</v>
      </c>
      <c r="R6139">
        <f>INDEX(AirportPivot[Gates (number of available)],MATCH($N6139,AirportPivot[[AirportID]:[AirportID]],0))</f>
        <v>130</v>
      </c>
    </row>
    <row r="6140" spans="1:18" x14ac:dyDescent="0.25">
      <c r="A6140" s="3" t="s">
        <v>6172</v>
      </c>
      <c r="B6140" s="12">
        <v>41933</v>
      </c>
      <c r="C6140" s="4" t="s">
        <v>40</v>
      </c>
      <c r="D6140" s="4">
        <v>2.5</v>
      </c>
      <c r="E6140" s="4">
        <v>131</v>
      </c>
      <c r="F6140" s="5">
        <v>0.875</v>
      </c>
      <c r="G6140" s="6">
        <v>115</v>
      </c>
      <c r="H6140" s="7">
        <v>21275</v>
      </c>
      <c r="I6140" s="7">
        <f>FlightsPivot[[#This Row],[Total Fare]]*10%</f>
        <v>2127.5</v>
      </c>
      <c r="J6140" s="7">
        <f>FlightsPivot[[#This Row],[Total Fare]]+FlightsPivot[[#This Row],[10% tax ]]</f>
        <v>23402.5</v>
      </c>
      <c r="K6140" s="4">
        <v>10</v>
      </c>
      <c r="L6140" s="4">
        <v>2014</v>
      </c>
      <c r="M6140" t="str">
        <f>INDEX(RoutesPivot[DepAirport],MATCH($C6140,RoutesPivot[[RouteID]:[RouteID]],0))</f>
        <v>ORD</v>
      </c>
      <c r="N6140" t="str">
        <f>INDEX(RoutesPivot[AirportID],MATCH($C6140,RoutesPivot[[RouteID]:[RouteID]],0))</f>
        <v>MSP</v>
      </c>
      <c r="O6140">
        <f>INDEX(RoutesPivot[Distance],MATCH($C6140,RoutesPivot[[RouteID]:[RouteID]],0))</f>
        <v>300</v>
      </c>
      <c r="P6140">
        <f>INDEX(RoutesPivot[ListPrice],MATCH($C6140,RoutesPivot[[RouteID]:[RouteID]],0))</f>
        <v>115</v>
      </c>
      <c r="Q6140" t="str">
        <f>INDEX(AirportPivot[AirportName],MATCH($N6140,AirportPivot[[AirportID]:[AirportID]],0))</f>
        <v>Minneapolis-St Paul International/Wold-Chamberlain</v>
      </c>
      <c r="R6140">
        <f>INDEX(AirportPivot[Gates (number of available)],MATCH($N6140,AirportPivot[[AirportID]:[AirportID]],0))</f>
        <v>65</v>
      </c>
    </row>
    <row r="6141" spans="1:18" x14ac:dyDescent="0.25">
      <c r="A6141" s="3" t="s">
        <v>6173</v>
      </c>
      <c r="B6141" s="12">
        <v>42223</v>
      </c>
      <c r="C6141" s="4" t="s">
        <v>27</v>
      </c>
      <c r="D6141" s="4">
        <v>7.3</v>
      </c>
      <c r="E6141" s="4">
        <v>141</v>
      </c>
      <c r="F6141" s="5">
        <v>0.375</v>
      </c>
      <c r="G6141" s="6">
        <v>220</v>
      </c>
      <c r="H6141" s="7">
        <v>40700</v>
      </c>
      <c r="I6141" s="7">
        <f>FlightsPivot[[#This Row],[Total Fare]]*10%</f>
        <v>4070</v>
      </c>
      <c r="J6141" s="7">
        <f>FlightsPivot[[#This Row],[Total Fare]]+FlightsPivot[[#This Row],[10% tax ]]</f>
        <v>44770</v>
      </c>
      <c r="K6141" s="4">
        <v>8</v>
      </c>
      <c r="L6141" s="4">
        <v>2015</v>
      </c>
      <c r="M6141" t="str">
        <f>INDEX(RoutesPivot[DepAirport],MATCH($C6141,RoutesPivot[[RouteID]:[RouteID]],0))</f>
        <v>ORD</v>
      </c>
      <c r="N6141" t="str">
        <f>INDEX(RoutesPivot[AirportID],MATCH($C6141,RoutesPivot[[RouteID]:[RouteID]],0))</f>
        <v>ATL</v>
      </c>
      <c r="O6141">
        <f>INDEX(RoutesPivot[Distance],MATCH($C6141,RoutesPivot[[RouteID]:[RouteID]],0))</f>
        <v>510</v>
      </c>
      <c r="P6141">
        <f>INDEX(RoutesPivot[ListPrice],MATCH($C6141,RoutesPivot[[RouteID]:[RouteID]],0))</f>
        <v>200</v>
      </c>
      <c r="Q6141" t="str">
        <f>INDEX(AirportPivot[AirportName],MATCH($N6141,AirportPivot[[AirportID]:[AirportID]],0))</f>
        <v>Hartsfield-Jackson Atlanta International</v>
      </c>
      <c r="R6141">
        <f>INDEX(AirportPivot[Gates (number of available)],MATCH($N6141,AirportPivot[[AirportID]:[AirportID]],0))</f>
        <v>100</v>
      </c>
    </row>
    <row r="6142" spans="1:18" x14ac:dyDescent="0.25">
      <c r="A6142" s="3" t="s">
        <v>6174</v>
      </c>
      <c r="B6142" s="12">
        <v>42299</v>
      </c>
      <c r="C6142" s="4" t="s">
        <v>80</v>
      </c>
      <c r="D6142" s="4">
        <v>2.2999999999999998</v>
      </c>
      <c r="E6142" s="4">
        <v>206</v>
      </c>
      <c r="F6142" s="5">
        <v>0.79166666666666663</v>
      </c>
      <c r="G6142" s="6">
        <v>300</v>
      </c>
      <c r="H6142" s="7">
        <v>49500</v>
      </c>
      <c r="I6142" s="7">
        <f>FlightsPivot[[#This Row],[Total Fare]]*10%</f>
        <v>4950</v>
      </c>
      <c r="J6142" s="7">
        <f>FlightsPivot[[#This Row],[Total Fare]]+FlightsPivot[[#This Row],[10% tax ]]</f>
        <v>54450</v>
      </c>
      <c r="K6142" s="4">
        <v>10</v>
      </c>
      <c r="L6142" s="4">
        <v>2015</v>
      </c>
      <c r="M6142" t="str">
        <f>INDEX(RoutesPivot[DepAirport],MATCH($C6142,RoutesPivot[[RouteID]:[RouteID]],0))</f>
        <v>ORD</v>
      </c>
      <c r="N6142" t="str">
        <f>INDEX(RoutesPivot[AirportID],MATCH($C6142,RoutesPivot[[RouteID]:[RouteID]],0))</f>
        <v>MIA</v>
      </c>
      <c r="O6142">
        <f>INDEX(RoutesPivot[Distance],MATCH($C6142,RoutesPivot[[RouteID]:[RouteID]],0))</f>
        <v>1000</v>
      </c>
      <c r="P6142">
        <f>INDEX(RoutesPivot[ListPrice],MATCH($C6142,RoutesPivot[[RouteID]:[RouteID]],0))</f>
        <v>300</v>
      </c>
      <c r="Q6142" t="str">
        <f>INDEX(AirportPivot[AirportName],MATCH($N6142,AirportPivot[[AirportID]:[AirportID]],0))</f>
        <v>Miami International</v>
      </c>
      <c r="R6142">
        <f>INDEX(AirportPivot[Gates (number of available)],MATCH($N6142,AirportPivot[[AirportID]:[AirportID]],0))</f>
        <v>80</v>
      </c>
    </row>
    <row r="6143" spans="1:18" x14ac:dyDescent="0.25">
      <c r="A6143" s="3" t="s">
        <v>6175</v>
      </c>
      <c r="B6143" s="12">
        <v>42057</v>
      </c>
      <c r="C6143" s="4" t="s">
        <v>15</v>
      </c>
      <c r="D6143" s="4">
        <v>2.2999999999999998</v>
      </c>
      <c r="E6143" s="4">
        <v>97</v>
      </c>
      <c r="F6143" s="5">
        <v>0.75</v>
      </c>
      <c r="G6143" s="6">
        <v>225</v>
      </c>
      <c r="H6143" s="7">
        <v>41625</v>
      </c>
      <c r="I6143" s="7">
        <f>FlightsPivot[[#This Row],[Total Fare]]*10%</f>
        <v>4162.5</v>
      </c>
      <c r="J6143" s="7">
        <f>FlightsPivot[[#This Row],[Total Fare]]+FlightsPivot[[#This Row],[10% tax ]]</f>
        <v>45787.5</v>
      </c>
      <c r="K6143" s="4">
        <v>2</v>
      </c>
      <c r="L6143" s="4">
        <v>2015</v>
      </c>
      <c r="M6143" t="str">
        <f>INDEX(RoutesPivot[DepAirport],MATCH($C6143,RoutesPivot[[RouteID]:[RouteID]],0))</f>
        <v>ORD</v>
      </c>
      <c r="N6143" t="str">
        <f>INDEX(RoutesPivot[AirportID],MATCH($C6143,RoutesPivot[[RouteID]:[RouteID]],0))</f>
        <v>EWR</v>
      </c>
      <c r="O6143">
        <f>INDEX(RoutesPivot[Distance],MATCH($C6143,RoutesPivot[[RouteID]:[RouteID]],0))</f>
        <v>600</v>
      </c>
      <c r="P6143">
        <f>INDEX(RoutesPivot[ListPrice],MATCH($C6143,RoutesPivot[[RouteID]:[RouteID]],0))</f>
        <v>225</v>
      </c>
      <c r="Q6143" t="str">
        <f>INDEX(AirportPivot[AirportName],MATCH($N6143,AirportPivot[[AirportID]:[AirportID]],0))</f>
        <v>Newark Liberty International</v>
      </c>
      <c r="R6143">
        <f>INDEX(AirportPivot[Gates (number of available)],MATCH($N6143,AirportPivot[[AirportID]:[AirportID]],0))</f>
        <v>82</v>
      </c>
    </row>
    <row r="6144" spans="1:18" x14ac:dyDescent="0.25">
      <c r="A6144" s="3" t="s">
        <v>6176</v>
      </c>
      <c r="B6144" s="12">
        <v>41823</v>
      </c>
      <c r="C6144" s="4" t="s">
        <v>11</v>
      </c>
      <c r="D6144" s="4">
        <v>1.9</v>
      </c>
      <c r="E6144" s="4">
        <v>48</v>
      </c>
      <c r="F6144" s="5">
        <v>0.41666666666666669</v>
      </c>
      <c r="G6144" s="6">
        <v>330</v>
      </c>
      <c r="H6144" s="7">
        <v>54450</v>
      </c>
      <c r="I6144" s="7">
        <f>FlightsPivot[[#This Row],[Total Fare]]*10%</f>
        <v>5445</v>
      </c>
      <c r="J6144" s="7">
        <f>FlightsPivot[[#This Row],[Total Fare]]+FlightsPivot[[#This Row],[10% tax ]]</f>
        <v>59895</v>
      </c>
      <c r="K6144" s="4">
        <v>7</v>
      </c>
      <c r="L6144" s="4">
        <v>2014</v>
      </c>
      <c r="M6144" t="str">
        <f>INDEX(RoutesPivot[DepAirport],MATCH($C6144,RoutesPivot[[RouteID]:[RouteID]],0))</f>
        <v>ORD</v>
      </c>
      <c r="N6144" t="str">
        <f>INDEX(RoutesPivot[AirportID],MATCH($C6144,RoutesPivot[[RouteID]:[RouteID]],0))</f>
        <v>BOS</v>
      </c>
      <c r="O6144">
        <f>INDEX(RoutesPivot[Distance],MATCH($C6144,RoutesPivot[[RouteID]:[RouteID]],0))</f>
        <v>730</v>
      </c>
      <c r="P6144">
        <f>INDEX(RoutesPivot[ListPrice],MATCH($C6144,RoutesPivot[[RouteID]:[RouteID]],0))</f>
        <v>300</v>
      </c>
      <c r="Q6144" t="str">
        <f>INDEX(AirportPivot[AirportName],MATCH($N6144,AirportPivot[[AirportID]:[AirportID]],0))</f>
        <v>General Edward Lawrence Logan International</v>
      </c>
      <c r="R6144">
        <f>INDEX(AirportPivot[Gates (number of available)],MATCH($N6144,AirportPivot[[AirportID]:[AirportID]],0))</f>
        <v>63</v>
      </c>
    </row>
    <row r="6145" spans="1:18" x14ac:dyDescent="0.25">
      <c r="A6145" s="3" t="s">
        <v>6177</v>
      </c>
      <c r="B6145" s="12">
        <v>41745</v>
      </c>
      <c r="C6145" s="4" t="s">
        <v>23</v>
      </c>
      <c r="D6145" s="4">
        <v>1.7</v>
      </c>
      <c r="E6145" s="4">
        <v>165</v>
      </c>
      <c r="F6145" s="5">
        <v>0.8125</v>
      </c>
      <c r="G6145" s="6">
        <v>300</v>
      </c>
      <c r="H6145" s="7">
        <v>49500</v>
      </c>
      <c r="I6145" s="7">
        <f>FlightsPivot[[#This Row],[Total Fare]]*10%</f>
        <v>4950</v>
      </c>
      <c r="J6145" s="7">
        <f>FlightsPivot[[#This Row],[Total Fare]]+FlightsPivot[[#This Row],[10% tax ]]</f>
        <v>54450</v>
      </c>
      <c r="K6145" s="4">
        <v>4</v>
      </c>
      <c r="L6145" s="4">
        <v>2014</v>
      </c>
      <c r="M6145" t="str">
        <f>INDEX(RoutesPivot[DepAirport],MATCH($C6145,RoutesPivot[[RouteID]:[RouteID]],0))</f>
        <v>ORD</v>
      </c>
      <c r="N6145" t="str">
        <f>INDEX(RoutesPivot[AirportID],MATCH($C6145,RoutesPivot[[RouteID]:[RouteID]],0))</f>
        <v>DEN</v>
      </c>
      <c r="O6145">
        <f>INDEX(RoutesPivot[Distance],MATCH($C6145,RoutesPivot[[RouteID]:[RouteID]],0))</f>
        <v>800</v>
      </c>
      <c r="P6145">
        <f>INDEX(RoutesPivot[ListPrice],MATCH($C6145,RoutesPivot[[RouteID]:[RouteID]],0))</f>
        <v>300</v>
      </c>
      <c r="Q6145" t="str">
        <f>INDEX(AirportPivot[AirportName],MATCH($N6145,AirportPivot[[AirportID]:[AirportID]],0))</f>
        <v>Denver International</v>
      </c>
      <c r="R6145">
        <f>INDEX(AirportPivot[Gates (number of available)],MATCH($N6145,AirportPivot[[AirportID]:[AirportID]],0))</f>
        <v>75</v>
      </c>
    </row>
    <row r="6146" spans="1:18" x14ac:dyDescent="0.25">
      <c r="A6146" s="3" t="s">
        <v>6178</v>
      </c>
      <c r="B6146" s="12">
        <v>42170</v>
      </c>
      <c r="C6146" s="4" t="s">
        <v>23</v>
      </c>
      <c r="D6146" s="4">
        <v>1.7</v>
      </c>
      <c r="E6146" s="4">
        <v>92</v>
      </c>
      <c r="F6146" s="5">
        <v>0.75</v>
      </c>
      <c r="G6146" s="6">
        <v>330</v>
      </c>
      <c r="H6146" s="7">
        <v>61050</v>
      </c>
      <c r="I6146" s="7">
        <f>FlightsPivot[[#This Row],[Total Fare]]*10%</f>
        <v>6105</v>
      </c>
      <c r="J6146" s="7">
        <f>FlightsPivot[[#This Row],[Total Fare]]+FlightsPivot[[#This Row],[10% tax ]]</f>
        <v>67155</v>
      </c>
      <c r="K6146" s="4">
        <v>6</v>
      </c>
      <c r="L6146" s="4">
        <v>2015</v>
      </c>
      <c r="M6146" t="str">
        <f>INDEX(RoutesPivot[DepAirport],MATCH($C6146,RoutesPivot[[RouteID]:[RouteID]],0))</f>
        <v>ORD</v>
      </c>
      <c r="N6146" t="str">
        <f>INDEX(RoutesPivot[AirportID],MATCH($C6146,RoutesPivot[[RouteID]:[RouteID]],0))</f>
        <v>DEN</v>
      </c>
      <c r="O6146">
        <f>INDEX(RoutesPivot[Distance],MATCH($C6146,RoutesPivot[[RouteID]:[RouteID]],0))</f>
        <v>800</v>
      </c>
      <c r="P6146">
        <f>INDEX(RoutesPivot[ListPrice],MATCH($C6146,RoutesPivot[[RouteID]:[RouteID]],0))</f>
        <v>300</v>
      </c>
      <c r="Q6146" t="str">
        <f>INDEX(AirportPivot[AirportName],MATCH($N6146,AirportPivot[[AirportID]:[AirportID]],0))</f>
        <v>Denver International</v>
      </c>
      <c r="R6146">
        <f>INDEX(AirportPivot[Gates (number of available)],MATCH($N6146,AirportPivot[[AirportID]:[AirportID]],0))</f>
        <v>75</v>
      </c>
    </row>
    <row r="6147" spans="1:18" x14ac:dyDescent="0.25">
      <c r="A6147" s="3" t="s">
        <v>6179</v>
      </c>
      <c r="B6147" s="12">
        <v>42192</v>
      </c>
      <c r="C6147" s="4" t="s">
        <v>98</v>
      </c>
      <c r="D6147" s="4">
        <v>1.6</v>
      </c>
      <c r="E6147" s="4">
        <v>72</v>
      </c>
      <c r="F6147" s="5">
        <v>0.58333333333333337</v>
      </c>
      <c r="G6147" s="6">
        <v>302.5</v>
      </c>
      <c r="H6147" s="7">
        <v>54752.5</v>
      </c>
      <c r="I6147" s="7">
        <f>FlightsPivot[[#This Row],[Total Fare]]*10%</f>
        <v>5475.25</v>
      </c>
      <c r="J6147" s="7">
        <f>FlightsPivot[[#This Row],[Total Fare]]+FlightsPivot[[#This Row],[10% tax ]]</f>
        <v>60227.75</v>
      </c>
      <c r="K6147" s="4">
        <v>7</v>
      </c>
      <c r="L6147" s="4">
        <v>2015</v>
      </c>
      <c r="M6147" t="str">
        <f>INDEX(RoutesPivot[DepAirport],MATCH($C6147,RoutesPivot[[RouteID]:[RouteID]],0))</f>
        <v>ORD</v>
      </c>
      <c r="N6147" t="str">
        <f>INDEX(RoutesPivot[AirportID],MATCH($C6147,RoutesPivot[[RouteID]:[RouteID]],0))</f>
        <v>PHL</v>
      </c>
      <c r="O6147">
        <f>INDEX(RoutesPivot[Distance],MATCH($C6147,RoutesPivot[[RouteID]:[RouteID]],0))</f>
        <v>580</v>
      </c>
      <c r="P6147">
        <f>INDEX(RoutesPivot[ListPrice],MATCH($C6147,RoutesPivot[[RouteID]:[RouteID]],0))</f>
        <v>275</v>
      </c>
      <c r="Q6147" t="str">
        <f>INDEX(AirportPivot[AirportName],MATCH($N6147,AirportPivot[[AirportID]:[AirportID]],0))</f>
        <v>Philadelphia International</v>
      </c>
      <c r="R6147">
        <f>INDEX(AirportPivot[Gates (number of available)],MATCH($N6147,AirportPivot[[AirportID]:[AirportID]],0))</f>
        <v>89</v>
      </c>
    </row>
    <row r="6148" spans="1:18" x14ac:dyDescent="0.25">
      <c r="A6148" s="3" t="s">
        <v>6180</v>
      </c>
      <c r="B6148" s="12">
        <v>42001</v>
      </c>
      <c r="C6148" s="4" t="s">
        <v>17</v>
      </c>
      <c r="D6148" s="4">
        <v>8.1999999999999993</v>
      </c>
      <c r="E6148" s="4">
        <v>75</v>
      </c>
      <c r="F6148" s="5">
        <v>0.79166666666666663</v>
      </c>
      <c r="G6148" s="6">
        <v>490</v>
      </c>
      <c r="H6148" s="7">
        <v>88690</v>
      </c>
      <c r="I6148" s="7">
        <f>FlightsPivot[[#This Row],[Total Fare]]*10%</f>
        <v>8869</v>
      </c>
      <c r="J6148" s="7">
        <f>FlightsPivot[[#This Row],[Total Fare]]+FlightsPivot[[#This Row],[10% tax ]]</f>
        <v>97559</v>
      </c>
      <c r="K6148" s="4">
        <v>12</v>
      </c>
      <c r="L6148" s="4">
        <v>2014</v>
      </c>
      <c r="M6148" t="str">
        <f>INDEX(RoutesPivot[DepAirport],MATCH($C6148,RoutesPivot[[RouteID]:[RouteID]],0))</f>
        <v>ORD</v>
      </c>
      <c r="N6148" t="str">
        <f>INDEX(RoutesPivot[AirportID],MATCH($C6148,RoutesPivot[[RouteID]:[RouteID]],0))</f>
        <v>LAX</v>
      </c>
      <c r="O6148">
        <f>INDEX(RoutesPivot[Distance],MATCH($C6148,RoutesPivot[[RouteID]:[RouteID]],0))</f>
        <v>1518</v>
      </c>
      <c r="P6148">
        <f>INDEX(RoutesPivot[ListPrice],MATCH($C6148,RoutesPivot[[RouteID]:[RouteID]],0))</f>
        <v>350</v>
      </c>
      <c r="Q6148" t="str">
        <f>INDEX(AirportPivot[AirportName],MATCH($N6148,AirportPivot[[AirportID]:[AirportID]],0))</f>
        <v>Los Angeles International</v>
      </c>
      <c r="R6148">
        <f>INDEX(AirportPivot[Gates (number of available)],MATCH($N6148,AirportPivot[[AirportID]:[AirportID]],0))</f>
        <v>86</v>
      </c>
    </row>
    <row r="6149" spans="1:18" x14ac:dyDescent="0.25">
      <c r="A6149" s="3" t="s">
        <v>6181</v>
      </c>
      <c r="B6149" s="12">
        <v>42059</v>
      </c>
      <c r="C6149" s="4" t="s">
        <v>23</v>
      </c>
      <c r="D6149" s="4">
        <v>1.6</v>
      </c>
      <c r="E6149" s="4">
        <v>181</v>
      </c>
      <c r="F6149" s="5">
        <v>0.75</v>
      </c>
      <c r="G6149" s="6">
        <v>300</v>
      </c>
      <c r="H6149" s="7">
        <v>49500</v>
      </c>
      <c r="I6149" s="7">
        <f>FlightsPivot[[#This Row],[Total Fare]]*10%</f>
        <v>4950</v>
      </c>
      <c r="J6149" s="7">
        <f>FlightsPivot[[#This Row],[Total Fare]]+FlightsPivot[[#This Row],[10% tax ]]</f>
        <v>54450</v>
      </c>
      <c r="K6149" s="4">
        <v>2</v>
      </c>
      <c r="L6149" s="4">
        <v>2015</v>
      </c>
      <c r="M6149" t="str">
        <f>INDEX(RoutesPivot[DepAirport],MATCH($C6149,RoutesPivot[[RouteID]:[RouteID]],0))</f>
        <v>ORD</v>
      </c>
      <c r="N6149" t="str">
        <f>INDEX(RoutesPivot[AirportID],MATCH($C6149,RoutesPivot[[RouteID]:[RouteID]],0))</f>
        <v>DEN</v>
      </c>
      <c r="O6149">
        <f>INDEX(RoutesPivot[Distance],MATCH($C6149,RoutesPivot[[RouteID]:[RouteID]],0))</f>
        <v>800</v>
      </c>
      <c r="P6149">
        <f>INDEX(RoutesPivot[ListPrice],MATCH($C6149,RoutesPivot[[RouteID]:[RouteID]],0))</f>
        <v>300</v>
      </c>
      <c r="Q6149" t="str">
        <f>INDEX(AirportPivot[AirportName],MATCH($N6149,AirportPivot[[AirportID]:[AirportID]],0))</f>
        <v>Denver International</v>
      </c>
      <c r="R6149">
        <f>INDEX(AirportPivot[Gates (number of available)],MATCH($N6149,AirportPivot[[AirportID]:[AirportID]],0))</f>
        <v>75</v>
      </c>
    </row>
    <row r="6150" spans="1:18" x14ac:dyDescent="0.25">
      <c r="A6150" s="3" t="s">
        <v>6182</v>
      </c>
      <c r="B6150" s="12">
        <v>42153</v>
      </c>
      <c r="C6150" s="4" t="s">
        <v>37</v>
      </c>
      <c r="D6150" s="4">
        <v>1.8</v>
      </c>
      <c r="E6150" s="4">
        <v>100</v>
      </c>
      <c r="F6150" s="5">
        <v>0.35416666666666669</v>
      </c>
      <c r="G6150" s="6">
        <v>350</v>
      </c>
      <c r="H6150" s="7">
        <v>64750</v>
      </c>
      <c r="I6150" s="7">
        <f>FlightsPivot[[#This Row],[Total Fare]]*10%</f>
        <v>6475</v>
      </c>
      <c r="J6150" s="7">
        <f>FlightsPivot[[#This Row],[Total Fare]]+FlightsPivot[[#This Row],[10% tax ]]</f>
        <v>71225</v>
      </c>
      <c r="K6150" s="4">
        <v>5</v>
      </c>
      <c r="L6150" s="4">
        <v>2015</v>
      </c>
      <c r="M6150" t="str">
        <f>INDEX(RoutesPivot[DepAirport],MATCH($C6150,RoutesPivot[[RouteID]:[RouteID]],0))</f>
        <v>ORD</v>
      </c>
      <c r="N6150" t="str">
        <f>INDEX(RoutesPivot[AirportID],MATCH($C6150,RoutesPivot[[RouteID]:[RouteID]],0))</f>
        <v>SEA</v>
      </c>
      <c r="O6150">
        <f>INDEX(RoutesPivot[Distance],MATCH($C6150,RoutesPivot[[RouteID]:[RouteID]],0))</f>
        <v>1500</v>
      </c>
      <c r="P6150">
        <f>INDEX(RoutesPivot[ListPrice],MATCH($C6150,RoutesPivot[[RouteID]:[RouteID]],0))</f>
        <v>350</v>
      </c>
      <c r="Q6150" t="str">
        <f>INDEX(AirportPivot[AirportName],MATCH($N6150,AirportPivot[[AirportID]:[AirportID]],0))</f>
        <v>Seattle-Tacoma International</v>
      </c>
      <c r="R6150">
        <f>INDEX(AirportPivot[Gates (number of available)],MATCH($N6150,AirportPivot[[AirportID]:[AirportID]],0))</f>
        <v>58</v>
      </c>
    </row>
    <row r="6151" spans="1:18" x14ac:dyDescent="0.25">
      <c r="A6151" s="3" t="s">
        <v>6183</v>
      </c>
      <c r="B6151" s="12">
        <v>41947</v>
      </c>
      <c r="C6151" s="4" t="s">
        <v>25</v>
      </c>
      <c r="D6151" s="4">
        <v>1.6</v>
      </c>
      <c r="E6151" s="4">
        <v>12</v>
      </c>
      <c r="F6151" s="5">
        <v>0.29166666666666669</v>
      </c>
      <c r="G6151" s="6">
        <v>200</v>
      </c>
      <c r="H6151" s="7">
        <v>37000</v>
      </c>
      <c r="I6151" s="7">
        <f>FlightsPivot[[#This Row],[Total Fare]]*10%</f>
        <v>3700</v>
      </c>
      <c r="J6151" s="7">
        <f>FlightsPivot[[#This Row],[Total Fare]]+FlightsPivot[[#This Row],[10% tax ]]</f>
        <v>40700</v>
      </c>
      <c r="K6151" s="4">
        <v>11</v>
      </c>
      <c r="L6151" s="4">
        <v>2014</v>
      </c>
      <c r="M6151" t="str">
        <f>INDEX(RoutesPivot[DepAirport],MATCH($C6151,RoutesPivot[[RouteID]:[RouteID]],0))</f>
        <v>ORD</v>
      </c>
      <c r="N6151" t="str">
        <f>INDEX(RoutesPivot[AirportID],MATCH($C6151,RoutesPivot[[RouteID]:[RouteID]],0))</f>
        <v>DFW</v>
      </c>
      <c r="O6151">
        <f>INDEX(RoutesPivot[Distance],MATCH($C6151,RoutesPivot[[RouteID]:[RouteID]],0))</f>
        <v>700</v>
      </c>
      <c r="P6151">
        <f>INDEX(RoutesPivot[ListPrice],MATCH($C6151,RoutesPivot[[RouteID]:[RouteID]],0))</f>
        <v>200</v>
      </c>
      <c r="Q6151" t="str">
        <f>INDEX(AirportPivot[AirportName],MATCH($N6151,AirportPivot[[AirportID]:[AirportID]],0))</f>
        <v>Dallas/Fort Worth International</v>
      </c>
      <c r="R6151">
        <f>INDEX(AirportPivot[Gates (number of available)],MATCH($N6151,AirportPivot[[AirportID]:[AirportID]],0))</f>
        <v>130</v>
      </c>
    </row>
    <row r="6152" spans="1:18" x14ac:dyDescent="0.25">
      <c r="A6152" s="3" t="s">
        <v>6184</v>
      </c>
      <c r="B6152" s="12">
        <v>41835</v>
      </c>
      <c r="C6152" s="4" t="s">
        <v>23</v>
      </c>
      <c r="D6152" s="4">
        <v>2</v>
      </c>
      <c r="E6152" s="4">
        <v>49</v>
      </c>
      <c r="F6152" s="5">
        <v>0.75</v>
      </c>
      <c r="G6152" s="6">
        <v>330</v>
      </c>
      <c r="H6152" s="7">
        <v>54450</v>
      </c>
      <c r="I6152" s="7">
        <f>FlightsPivot[[#This Row],[Total Fare]]*10%</f>
        <v>5445</v>
      </c>
      <c r="J6152" s="7">
        <f>FlightsPivot[[#This Row],[Total Fare]]+FlightsPivot[[#This Row],[10% tax ]]</f>
        <v>59895</v>
      </c>
      <c r="K6152" s="4">
        <v>7</v>
      </c>
      <c r="L6152" s="4">
        <v>2014</v>
      </c>
      <c r="M6152" t="str">
        <f>INDEX(RoutesPivot[DepAirport],MATCH($C6152,RoutesPivot[[RouteID]:[RouteID]],0))</f>
        <v>ORD</v>
      </c>
      <c r="N6152" t="str">
        <f>INDEX(RoutesPivot[AirportID],MATCH($C6152,RoutesPivot[[RouteID]:[RouteID]],0))</f>
        <v>DEN</v>
      </c>
      <c r="O6152">
        <f>INDEX(RoutesPivot[Distance],MATCH($C6152,RoutesPivot[[RouteID]:[RouteID]],0))</f>
        <v>800</v>
      </c>
      <c r="P6152">
        <f>INDEX(RoutesPivot[ListPrice],MATCH($C6152,RoutesPivot[[RouteID]:[RouteID]],0))</f>
        <v>300</v>
      </c>
      <c r="Q6152" t="str">
        <f>INDEX(AirportPivot[AirportName],MATCH($N6152,AirportPivot[[AirportID]:[AirportID]],0))</f>
        <v>Denver International</v>
      </c>
      <c r="R6152">
        <f>INDEX(AirportPivot[Gates (number of available)],MATCH($N6152,AirportPivot[[AirportID]:[AirportID]],0))</f>
        <v>75</v>
      </c>
    </row>
    <row r="6153" spans="1:18" x14ac:dyDescent="0.25">
      <c r="A6153" s="3" t="s">
        <v>6185</v>
      </c>
      <c r="B6153" s="12">
        <v>41977</v>
      </c>
      <c r="C6153" s="4" t="s">
        <v>23</v>
      </c>
      <c r="D6153" s="4">
        <v>1.2</v>
      </c>
      <c r="E6153" s="4">
        <v>91</v>
      </c>
      <c r="F6153" s="5">
        <v>0.70833333333333337</v>
      </c>
      <c r="G6153" s="6">
        <v>300</v>
      </c>
      <c r="H6153" s="7">
        <v>55500</v>
      </c>
      <c r="I6153" s="7">
        <f>FlightsPivot[[#This Row],[Total Fare]]*10%</f>
        <v>5550</v>
      </c>
      <c r="J6153" s="7">
        <f>FlightsPivot[[#This Row],[Total Fare]]+FlightsPivot[[#This Row],[10% tax ]]</f>
        <v>61050</v>
      </c>
      <c r="K6153" s="4">
        <v>12</v>
      </c>
      <c r="L6153" s="4">
        <v>2014</v>
      </c>
      <c r="M6153" t="str">
        <f>INDEX(RoutesPivot[DepAirport],MATCH($C6153,RoutesPivot[[RouteID]:[RouteID]],0))</f>
        <v>ORD</v>
      </c>
      <c r="N6153" t="str">
        <f>INDEX(RoutesPivot[AirportID],MATCH($C6153,RoutesPivot[[RouteID]:[RouteID]],0))</f>
        <v>DEN</v>
      </c>
      <c r="O6153">
        <f>INDEX(RoutesPivot[Distance],MATCH($C6153,RoutesPivot[[RouteID]:[RouteID]],0))</f>
        <v>800</v>
      </c>
      <c r="P6153">
        <f>INDEX(RoutesPivot[ListPrice],MATCH($C6153,RoutesPivot[[RouteID]:[RouteID]],0))</f>
        <v>300</v>
      </c>
      <c r="Q6153" t="str">
        <f>INDEX(AirportPivot[AirportName],MATCH($N6153,AirportPivot[[AirportID]:[AirportID]],0))</f>
        <v>Denver International</v>
      </c>
      <c r="R6153">
        <f>INDEX(AirportPivot[Gates (number of available)],MATCH($N6153,AirportPivot[[AirportID]:[AirportID]],0))</f>
        <v>75</v>
      </c>
    </row>
    <row r="6154" spans="1:18" x14ac:dyDescent="0.25">
      <c r="A6154" s="3" t="s">
        <v>6186</v>
      </c>
      <c r="B6154" s="12">
        <v>42062</v>
      </c>
      <c r="C6154" s="4" t="s">
        <v>33</v>
      </c>
      <c r="D6154" s="4">
        <v>2.2000000000000002</v>
      </c>
      <c r="E6154" s="4">
        <v>155</v>
      </c>
      <c r="F6154" s="5">
        <v>0.625</v>
      </c>
      <c r="G6154" s="6">
        <v>375</v>
      </c>
      <c r="H6154" s="7">
        <v>61875</v>
      </c>
      <c r="I6154" s="7">
        <f>FlightsPivot[[#This Row],[Total Fare]]*10%</f>
        <v>6187.5</v>
      </c>
      <c r="J6154" s="7">
        <f>FlightsPivot[[#This Row],[Total Fare]]+FlightsPivot[[#This Row],[10% tax ]]</f>
        <v>68062.5</v>
      </c>
      <c r="K6154" s="4">
        <v>2</v>
      </c>
      <c r="L6154" s="4">
        <v>2015</v>
      </c>
      <c r="M6154" t="str">
        <f>INDEX(RoutesPivot[DepAirport],MATCH($C6154,RoutesPivot[[RouteID]:[RouteID]],0))</f>
        <v>ORD</v>
      </c>
      <c r="N6154" t="str">
        <f>INDEX(RoutesPivot[AirportID],MATCH($C6154,RoutesPivot[[RouteID]:[RouteID]],0))</f>
        <v>SFO</v>
      </c>
      <c r="O6154">
        <f>INDEX(RoutesPivot[Distance],MATCH($C6154,RoutesPivot[[RouteID]:[RouteID]],0))</f>
        <v>1600</v>
      </c>
      <c r="P6154">
        <f>INDEX(RoutesPivot[ListPrice],MATCH($C6154,RoutesPivot[[RouteID]:[RouteID]],0))</f>
        <v>375</v>
      </c>
      <c r="Q6154" t="str">
        <f>INDEX(AirportPivot[AirportName],MATCH($N6154,AirportPivot[[AirportID]:[AirportID]],0))</f>
        <v>San Francisco International</v>
      </c>
      <c r="R6154">
        <f>INDEX(AirportPivot[Gates (number of available)],MATCH($N6154,AirportPivot[[AirportID]:[AirportID]],0))</f>
        <v>70</v>
      </c>
    </row>
    <row r="6155" spans="1:18" x14ac:dyDescent="0.25">
      <c r="A6155" s="3" t="s">
        <v>6187</v>
      </c>
      <c r="B6155" s="12">
        <v>41798</v>
      </c>
      <c r="C6155" s="4" t="s">
        <v>15</v>
      </c>
      <c r="D6155" s="4">
        <v>1.3</v>
      </c>
      <c r="E6155" s="4">
        <v>159</v>
      </c>
      <c r="F6155" s="5">
        <v>0.75</v>
      </c>
      <c r="G6155" s="6">
        <v>247.5</v>
      </c>
      <c r="H6155" s="7">
        <v>40837.5</v>
      </c>
      <c r="I6155" s="7">
        <f>FlightsPivot[[#This Row],[Total Fare]]*10%</f>
        <v>4083.75</v>
      </c>
      <c r="J6155" s="7">
        <f>FlightsPivot[[#This Row],[Total Fare]]+FlightsPivot[[#This Row],[10% tax ]]</f>
        <v>44921.25</v>
      </c>
      <c r="K6155" s="4">
        <v>6</v>
      </c>
      <c r="L6155" s="4">
        <v>2014</v>
      </c>
      <c r="M6155" t="str">
        <f>INDEX(RoutesPivot[DepAirport],MATCH($C6155,RoutesPivot[[RouteID]:[RouteID]],0))</f>
        <v>ORD</v>
      </c>
      <c r="N6155" t="str">
        <f>INDEX(RoutesPivot[AirportID],MATCH($C6155,RoutesPivot[[RouteID]:[RouteID]],0))</f>
        <v>EWR</v>
      </c>
      <c r="O6155">
        <f>INDEX(RoutesPivot[Distance],MATCH($C6155,RoutesPivot[[RouteID]:[RouteID]],0))</f>
        <v>600</v>
      </c>
      <c r="P6155">
        <f>INDEX(RoutesPivot[ListPrice],MATCH($C6155,RoutesPivot[[RouteID]:[RouteID]],0))</f>
        <v>225</v>
      </c>
      <c r="Q6155" t="str">
        <f>INDEX(AirportPivot[AirportName],MATCH($N6155,AirportPivot[[AirportID]:[AirportID]],0))</f>
        <v>Newark Liberty International</v>
      </c>
      <c r="R6155">
        <f>INDEX(AirportPivot[Gates (number of available)],MATCH($N6155,AirportPivot[[AirportID]:[AirportID]],0))</f>
        <v>82</v>
      </c>
    </row>
    <row r="6156" spans="1:18" x14ac:dyDescent="0.25">
      <c r="A6156" s="3" t="s">
        <v>6188</v>
      </c>
      <c r="B6156" s="12">
        <v>41909</v>
      </c>
      <c r="C6156" s="4" t="s">
        <v>17</v>
      </c>
      <c r="D6156" s="4">
        <v>4</v>
      </c>
      <c r="E6156" s="4">
        <v>65</v>
      </c>
      <c r="F6156" s="5">
        <v>0.79166666666666663</v>
      </c>
      <c r="G6156" s="6">
        <v>350</v>
      </c>
      <c r="H6156" s="7">
        <v>63350</v>
      </c>
      <c r="I6156" s="7">
        <f>FlightsPivot[[#This Row],[Total Fare]]*10%</f>
        <v>6335</v>
      </c>
      <c r="J6156" s="7">
        <f>FlightsPivot[[#This Row],[Total Fare]]+FlightsPivot[[#This Row],[10% tax ]]</f>
        <v>69685</v>
      </c>
      <c r="K6156" s="4">
        <v>9</v>
      </c>
      <c r="L6156" s="4">
        <v>2014</v>
      </c>
      <c r="M6156" t="str">
        <f>INDEX(RoutesPivot[DepAirport],MATCH($C6156,RoutesPivot[[RouteID]:[RouteID]],0))</f>
        <v>ORD</v>
      </c>
      <c r="N6156" t="str">
        <f>INDEX(RoutesPivot[AirportID],MATCH($C6156,RoutesPivot[[RouteID]:[RouteID]],0))</f>
        <v>LAX</v>
      </c>
      <c r="O6156">
        <f>INDEX(RoutesPivot[Distance],MATCH($C6156,RoutesPivot[[RouteID]:[RouteID]],0))</f>
        <v>1518</v>
      </c>
      <c r="P6156">
        <f>INDEX(RoutesPivot[ListPrice],MATCH($C6156,RoutesPivot[[RouteID]:[RouteID]],0))</f>
        <v>350</v>
      </c>
      <c r="Q6156" t="str">
        <f>INDEX(AirportPivot[AirportName],MATCH($N6156,AirportPivot[[AirportID]:[AirportID]],0))</f>
        <v>Los Angeles International</v>
      </c>
      <c r="R6156">
        <f>INDEX(AirportPivot[Gates (number of available)],MATCH($N6156,AirportPivot[[AirportID]:[AirportID]],0))</f>
        <v>86</v>
      </c>
    </row>
    <row r="6157" spans="1:18" x14ac:dyDescent="0.25">
      <c r="A6157" s="3" t="s">
        <v>6189</v>
      </c>
      <c r="B6157" s="12">
        <v>42341</v>
      </c>
      <c r="C6157" s="4" t="s">
        <v>805</v>
      </c>
      <c r="D6157" s="4">
        <v>3.8</v>
      </c>
      <c r="E6157" s="4">
        <v>157</v>
      </c>
      <c r="F6157" s="5">
        <v>0.625</v>
      </c>
      <c r="G6157" s="6">
        <v>290</v>
      </c>
      <c r="H6157" s="7">
        <v>47850</v>
      </c>
      <c r="I6157" s="7">
        <f>FlightsPivot[[#This Row],[Total Fare]]*10%</f>
        <v>4785</v>
      </c>
      <c r="J6157" s="7">
        <f>FlightsPivot[[#This Row],[Total Fare]]+FlightsPivot[[#This Row],[10% tax ]]</f>
        <v>52635</v>
      </c>
      <c r="K6157" s="4">
        <v>12</v>
      </c>
      <c r="L6157" s="4">
        <v>2015</v>
      </c>
      <c r="M6157" t="str">
        <f>INDEX(RoutesPivot[DepAirport],MATCH($C6157,RoutesPivot[[RouteID]:[RouteID]],0))</f>
        <v>ORD</v>
      </c>
      <c r="N6157" t="str">
        <f>INDEX(RoutesPivot[AirportID],MATCH($C6157,RoutesPivot[[RouteID]:[RouteID]],0))</f>
        <v>SLC</v>
      </c>
      <c r="O6157">
        <f>INDEX(RoutesPivot[Distance],MATCH($C6157,RoutesPivot[[RouteID]:[RouteID]],0))</f>
        <v>1000</v>
      </c>
      <c r="P6157">
        <f>INDEX(RoutesPivot[ListPrice],MATCH($C6157,RoutesPivot[[RouteID]:[RouteID]],0))</f>
        <v>290</v>
      </c>
      <c r="Q6157" t="str">
        <f>INDEX(AirportPivot[AirportName],MATCH($N6157,AirportPivot[[AirportID]:[AirportID]],0))</f>
        <v>Salt Lake City International</v>
      </c>
      <c r="R6157">
        <f>INDEX(AirportPivot[Gates (number of available)],MATCH($N6157,AirportPivot[[AirportID]:[AirportID]],0))</f>
        <v>54</v>
      </c>
    </row>
    <row r="6158" spans="1:18" x14ac:dyDescent="0.25">
      <c r="A6158" s="3" t="s">
        <v>6190</v>
      </c>
      <c r="B6158" s="12">
        <v>42051</v>
      </c>
      <c r="C6158" s="4" t="s">
        <v>70</v>
      </c>
      <c r="D6158" s="4">
        <v>2.4</v>
      </c>
      <c r="E6158" s="4">
        <v>100</v>
      </c>
      <c r="F6158" s="5">
        <v>0.79166666666666663</v>
      </c>
      <c r="G6158" s="6">
        <v>275</v>
      </c>
      <c r="H6158" s="7">
        <v>50875</v>
      </c>
      <c r="I6158" s="7">
        <f>FlightsPivot[[#This Row],[Total Fare]]*10%</f>
        <v>5087.5</v>
      </c>
      <c r="J6158" s="7">
        <f>FlightsPivot[[#This Row],[Total Fare]]+FlightsPivot[[#This Row],[10% tax ]]</f>
        <v>55962.5</v>
      </c>
      <c r="K6158" s="4">
        <v>2</v>
      </c>
      <c r="L6158" s="4">
        <v>2015</v>
      </c>
      <c r="M6158" t="str">
        <f>INDEX(RoutesPivot[DepAirport],MATCH($C6158,RoutesPivot[[RouteID]:[RouteID]],0))</f>
        <v>ORD</v>
      </c>
      <c r="N6158" t="str">
        <f>INDEX(RoutesPivot[AirportID],MATCH($C6158,RoutesPivot[[RouteID]:[RouteID]],0))</f>
        <v>LAS</v>
      </c>
      <c r="O6158">
        <f>INDEX(RoutesPivot[Distance],MATCH($C6158,RoutesPivot[[RouteID]:[RouteID]],0))</f>
        <v>1100</v>
      </c>
      <c r="P6158">
        <f>INDEX(RoutesPivot[ListPrice],MATCH($C6158,RoutesPivot[[RouteID]:[RouteID]],0))</f>
        <v>275</v>
      </c>
      <c r="Q6158" t="str">
        <f>INDEX(AirportPivot[AirportName],MATCH($N6158,AirportPivot[[AirportID]:[AirportID]],0))</f>
        <v>McCarran International</v>
      </c>
      <c r="R6158">
        <f>INDEX(AirportPivot[Gates (number of available)],MATCH($N6158,AirportPivot[[AirportID]:[AirportID]],0))</f>
        <v>68</v>
      </c>
    </row>
    <row r="6159" spans="1:18" x14ac:dyDescent="0.25">
      <c r="A6159" s="3" t="s">
        <v>6191</v>
      </c>
      <c r="B6159" s="12">
        <v>41803</v>
      </c>
      <c r="C6159" s="4" t="s">
        <v>98</v>
      </c>
      <c r="D6159" s="4">
        <v>3.1</v>
      </c>
      <c r="E6159" s="4">
        <v>116</v>
      </c>
      <c r="F6159" s="5">
        <v>0.5625</v>
      </c>
      <c r="G6159" s="6">
        <v>302.5</v>
      </c>
      <c r="H6159" s="7">
        <v>55962.5</v>
      </c>
      <c r="I6159" s="7">
        <f>FlightsPivot[[#This Row],[Total Fare]]*10%</f>
        <v>5596.25</v>
      </c>
      <c r="J6159" s="7">
        <f>FlightsPivot[[#This Row],[Total Fare]]+FlightsPivot[[#This Row],[10% tax ]]</f>
        <v>61558.75</v>
      </c>
      <c r="K6159" s="4">
        <v>6</v>
      </c>
      <c r="L6159" s="4">
        <v>2014</v>
      </c>
      <c r="M6159" t="str">
        <f>INDEX(RoutesPivot[DepAirport],MATCH($C6159,RoutesPivot[[RouteID]:[RouteID]],0))</f>
        <v>ORD</v>
      </c>
      <c r="N6159" t="str">
        <f>INDEX(RoutesPivot[AirportID],MATCH($C6159,RoutesPivot[[RouteID]:[RouteID]],0))</f>
        <v>PHL</v>
      </c>
      <c r="O6159">
        <f>INDEX(RoutesPivot[Distance],MATCH($C6159,RoutesPivot[[RouteID]:[RouteID]],0))</f>
        <v>580</v>
      </c>
      <c r="P6159">
        <f>INDEX(RoutesPivot[ListPrice],MATCH($C6159,RoutesPivot[[RouteID]:[RouteID]],0))</f>
        <v>275</v>
      </c>
      <c r="Q6159" t="str">
        <f>INDEX(AirportPivot[AirportName],MATCH($N6159,AirportPivot[[AirportID]:[AirportID]],0))</f>
        <v>Philadelphia International</v>
      </c>
      <c r="R6159">
        <f>INDEX(AirportPivot[Gates (number of available)],MATCH($N6159,AirportPivot[[AirportID]:[AirportID]],0))</f>
        <v>89</v>
      </c>
    </row>
    <row r="6160" spans="1:18" x14ac:dyDescent="0.25">
      <c r="A6160" s="3" t="s">
        <v>6192</v>
      </c>
      <c r="B6160" s="12">
        <v>41927</v>
      </c>
      <c r="C6160" s="4" t="s">
        <v>33</v>
      </c>
      <c r="D6160" s="4">
        <v>2</v>
      </c>
      <c r="E6160" s="4">
        <v>186</v>
      </c>
      <c r="F6160" s="5">
        <v>0.375</v>
      </c>
      <c r="G6160" s="6">
        <v>375</v>
      </c>
      <c r="H6160" s="7">
        <v>61875</v>
      </c>
      <c r="I6160" s="7">
        <f>FlightsPivot[[#This Row],[Total Fare]]*10%</f>
        <v>6187.5</v>
      </c>
      <c r="J6160" s="7">
        <f>FlightsPivot[[#This Row],[Total Fare]]+FlightsPivot[[#This Row],[10% tax ]]</f>
        <v>68062.5</v>
      </c>
      <c r="K6160" s="4">
        <v>10</v>
      </c>
      <c r="L6160" s="4">
        <v>2014</v>
      </c>
      <c r="M6160" t="str">
        <f>INDEX(RoutesPivot[DepAirport],MATCH($C6160,RoutesPivot[[RouteID]:[RouteID]],0))</f>
        <v>ORD</v>
      </c>
      <c r="N6160" t="str">
        <f>INDEX(RoutesPivot[AirportID],MATCH($C6160,RoutesPivot[[RouteID]:[RouteID]],0))</f>
        <v>SFO</v>
      </c>
      <c r="O6160">
        <f>INDEX(RoutesPivot[Distance],MATCH($C6160,RoutesPivot[[RouteID]:[RouteID]],0))</f>
        <v>1600</v>
      </c>
      <c r="P6160">
        <f>INDEX(RoutesPivot[ListPrice],MATCH($C6160,RoutesPivot[[RouteID]:[RouteID]],0))</f>
        <v>375</v>
      </c>
      <c r="Q6160" t="str">
        <f>INDEX(AirportPivot[AirportName],MATCH($N6160,AirportPivot[[AirportID]:[AirportID]],0))</f>
        <v>San Francisco International</v>
      </c>
      <c r="R6160">
        <f>INDEX(AirportPivot[Gates (number of available)],MATCH($N6160,AirportPivot[[AirportID]:[AirportID]],0))</f>
        <v>70</v>
      </c>
    </row>
    <row r="6161" spans="1:18" x14ac:dyDescent="0.25">
      <c r="A6161" s="3" t="s">
        <v>6193</v>
      </c>
      <c r="B6161" s="12">
        <v>41916</v>
      </c>
      <c r="C6161" s="4" t="s">
        <v>47</v>
      </c>
      <c r="D6161" s="4">
        <v>1</v>
      </c>
      <c r="E6161" s="4">
        <v>170</v>
      </c>
      <c r="F6161" s="5">
        <v>0.66666666666666663</v>
      </c>
      <c r="G6161" s="6">
        <v>250</v>
      </c>
      <c r="H6161" s="7">
        <v>41250</v>
      </c>
      <c r="I6161" s="7">
        <f>FlightsPivot[[#This Row],[Total Fare]]*10%</f>
        <v>4125</v>
      </c>
      <c r="J6161" s="7">
        <f>FlightsPivot[[#This Row],[Total Fare]]+FlightsPivot[[#This Row],[10% tax ]]</f>
        <v>45375</v>
      </c>
      <c r="K6161" s="4">
        <v>10</v>
      </c>
      <c r="L6161" s="4">
        <v>2014</v>
      </c>
      <c r="M6161" t="str">
        <f>INDEX(RoutesPivot[DepAirport],MATCH($C6161,RoutesPivot[[RouteID]:[RouteID]],0))</f>
        <v>ORD</v>
      </c>
      <c r="N6161" t="str">
        <f>INDEX(RoutesPivot[AirportID],MATCH($C6161,RoutesPivot[[RouteID]:[RouteID]],0))</f>
        <v>PHX</v>
      </c>
      <c r="O6161">
        <f>INDEX(RoutesPivot[Distance],MATCH($C6161,RoutesPivot[[RouteID]:[RouteID]],0))</f>
        <v>1200</v>
      </c>
      <c r="P6161">
        <f>INDEX(RoutesPivot[ListPrice],MATCH($C6161,RoutesPivot[[RouteID]:[RouteID]],0))</f>
        <v>250</v>
      </c>
      <c r="Q6161" t="str">
        <f>INDEX(AirportPivot[AirportName],MATCH($N6161,AirportPivot[[AirportID]:[AirportID]],0))</f>
        <v>Phoenix Sky Harbor International</v>
      </c>
      <c r="R6161">
        <f>INDEX(AirportPivot[Gates (number of available)],MATCH($N6161,AirportPivot[[AirportID]:[AirportID]],0))</f>
        <v>60</v>
      </c>
    </row>
    <row r="6162" spans="1:18" x14ac:dyDescent="0.25">
      <c r="A6162" s="3" t="s">
        <v>6194</v>
      </c>
      <c r="B6162" s="12">
        <v>42030</v>
      </c>
      <c r="C6162" s="4" t="s">
        <v>40</v>
      </c>
      <c r="D6162" s="4">
        <v>2.4</v>
      </c>
      <c r="E6162" s="4">
        <v>97</v>
      </c>
      <c r="F6162" s="5">
        <v>0.79166666666666663</v>
      </c>
      <c r="G6162" s="6">
        <v>115</v>
      </c>
      <c r="H6162" s="7">
        <v>21275</v>
      </c>
      <c r="I6162" s="7">
        <f>FlightsPivot[[#This Row],[Total Fare]]*10%</f>
        <v>2127.5</v>
      </c>
      <c r="J6162" s="7">
        <f>FlightsPivot[[#This Row],[Total Fare]]+FlightsPivot[[#This Row],[10% tax ]]</f>
        <v>23402.5</v>
      </c>
      <c r="K6162" s="4">
        <v>1</v>
      </c>
      <c r="L6162" s="4">
        <v>2015</v>
      </c>
      <c r="M6162" t="str">
        <f>INDEX(RoutesPivot[DepAirport],MATCH($C6162,RoutesPivot[[RouteID]:[RouteID]],0))</f>
        <v>ORD</v>
      </c>
      <c r="N6162" t="str">
        <f>INDEX(RoutesPivot[AirportID],MATCH($C6162,RoutesPivot[[RouteID]:[RouteID]],0))</f>
        <v>MSP</v>
      </c>
      <c r="O6162">
        <f>INDEX(RoutesPivot[Distance],MATCH($C6162,RoutesPivot[[RouteID]:[RouteID]],0))</f>
        <v>300</v>
      </c>
      <c r="P6162">
        <f>INDEX(RoutesPivot[ListPrice],MATCH($C6162,RoutesPivot[[RouteID]:[RouteID]],0))</f>
        <v>115</v>
      </c>
      <c r="Q6162" t="str">
        <f>INDEX(AirportPivot[AirportName],MATCH($N6162,AirportPivot[[AirportID]:[AirportID]],0))</f>
        <v>Minneapolis-St Paul International/Wold-Chamberlain</v>
      </c>
      <c r="R6162">
        <f>INDEX(AirportPivot[Gates (number of available)],MATCH($N6162,AirportPivot[[AirportID]:[AirportID]],0))</f>
        <v>65</v>
      </c>
    </row>
    <row r="6163" spans="1:18" x14ac:dyDescent="0.25">
      <c r="A6163" s="3" t="s">
        <v>6195</v>
      </c>
      <c r="B6163" s="12">
        <v>42346</v>
      </c>
      <c r="C6163" s="4" t="s">
        <v>17</v>
      </c>
      <c r="D6163" s="4">
        <v>3.9</v>
      </c>
      <c r="E6163" s="4">
        <v>209</v>
      </c>
      <c r="F6163" s="5">
        <v>0.75</v>
      </c>
      <c r="G6163" s="6">
        <v>350</v>
      </c>
      <c r="H6163" s="7">
        <v>57750</v>
      </c>
      <c r="I6163" s="7">
        <f>FlightsPivot[[#This Row],[Total Fare]]*10%</f>
        <v>5775</v>
      </c>
      <c r="J6163" s="7">
        <f>FlightsPivot[[#This Row],[Total Fare]]+FlightsPivot[[#This Row],[10% tax ]]</f>
        <v>63525</v>
      </c>
      <c r="K6163" s="4">
        <v>12</v>
      </c>
      <c r="L6163" s="4">
        <v>2015</v>
      </c>
      <c r="M6163" t="str">
        <f>INDEX(RoutesPivot[DepAirport],MATCH($C6163,RoutesPivot[[RouteID]:[RouteID]],0))</f>
        <v>ORD</v>
      </c>
      <c r="N6163" t="str">
        <f>INDEX(RoutesPivot[AirportID],MATCH($C6163,RoutesPivot[[RouteID]:[RouteID]],0))</f>
        <v>LAX</v>
      </c>
      <c r="O6163">
        <f>INDEX(RoutesPivot[Distance],MATCH($C6163,RoutesPivot[[RouteID]:[RouteID]],0))</f>
        <v>1518</v>
      </c>
      <c r="P6163">
        <f>INDEX(RoutesPivot[ListPrice],MATCH($C6163,RoutesPivot[[RouteID]:[RouteID]],0))</f>
        <v>350</v>
      </c>
      <c r="Q6163" t="str">
        <f>INDEX(AirportPivot[AirportName],MATCH($N6163,AirportPivot[[AirportID]:[AirportID]],0))</f>
        <v>Los Angeles International</v>
      </c>
      <c r="R6163">
        <f>INDEX(AirportPivot[Gates (number of available)],MATCH($N6163,AirportPivot[[AirportID]:[AirportID]],0))</f>
        <v>86</v>
      </c>
    </row>
    <row r="6164" spans="1:18" x14ac:dyDescent="0.25">
      <c r="A6164" s="3" t="s">
        <v>6196</v>
      </c>
      <c r="B6164" s="12">
        <v>41830</v>
      </c>
      <c r="C6164" s="4" t="s">
        <v>33</v>
      </c>
      <c r="D6164" s="4">
        <v>2.9</v>
      </c>
      <c r="E6164" s="4">
        <v>184</v>
      </c>
      <c r="F6164" s="5">
        <v>0.70833333333333337</v>
      </c>
      <c r="G6164" s="6">
        <v>412.5</v>
      </c>
      <c r="H6164" s="7">
        <v>68062.5</v>
      </c>
      <c r="I6164" s="7">
        <f>FlightsPivot[[#This Row],[Total Fare]]*10%</f>
        <v>6806.25</v>
      </c>
      <c r="J6164" s="7">
        <f>FlightsPivot[[#This Row],[Total Fare]]+FlightsPivot[[#This Row],[10% tax ]]</f>
        <v>74868.75</v>
      </c>
      <c r="K6164" s="4">
        <v>7</v>
      </c>
      <c r="L6164" s="4">
        <v>2014</v>
      </c>
      <c r="M6164" t="str">
        <f>INDEX(RoutesPivot[DepAirport],MATCH($C6164,RoutesPivot[[RouteID]:[RouteID]],0))</f>
        <v>ORD</v>
      </c>
      <c r="N6164" t="str">
        <f>INDEX(RoutesPivot[AirportID],MATCH($C6164,RoutesPivot[[RouteID]:[RouteID]],0))</f>
        <v>SFO</v>
      </c>
      <c r="O6164">
        <f>INDEX(RoutesPivot[Distance],MATCH($C6164,RoutesPivot[[RouteID]:[RouteID]],0))</f>
        <v>1600</v>
      </c>
      <c r="P6164">
        <f>INDEX(RoutesPivot[ListPrice],MATCH($C6164,RoutesPivot[[RouteID]:[RouteID]],0))</f>
        <v>375</v>
      </c>
      <c r="Q6164" t="str">
        <f>INDEX(AirportPivot[AirportName],MATCH($N6164,AirportPivot[[AirportID]:[AirportID]],0))</f>
        <v>San Francisco International</v>
      </c>
      <c r="R6164">
        <f>INDEX(AirportPivot[Gates (number of available)],MATCH($N6164,AirportPivot[[AirportID]:[AirportID]],0))</f>
        <v>70</v>
      </c>
    </row>
    <row r="6165" spans="1:18" x14ac:dyDescent="0.25">
      <c r="A6165" s="3" t="s">
        <v>6197</v>
      </c>
      <c r="B6165" s="12">
        <v>42169</v>
      </c>
      <c r="C6165" s="4" t="s">
        <v>13</v>
      </c>
      <c r="D6165" s="4">
        <v>1.8</v>
      </c>
      <c r="E6165" s="4">
        <v>164</v>
      </c>
      <c r="F6165" s="5">
        <v>0.39583333333333331</v>
      </c>
      <c r="G6165" s="6">
        <v>275</v>
      </c>
      <c r="H6165" s="7">
        <v>45375</v>
      </c>
      <c r="I6165" s="7">
        <f>FlightsPivot[[#This Row],[Total Fare]]*10%</f>
        <v>4537.5</v>
      </c>
      <c r="J6165" s="7">
        <f>FlightsPivot[[#This Row],[Total Fare]]+FlightsPivot[[#This Row],[10% tax ]]</f>
        <v>49912.5</v>
      </c>
      <c r="K6165" s="4">
        <v>6</v>
      </c>
      <c r="L6165" s="4">
        <v>2015</v>
      </c>
      <c r="M6165" t="str">
        <f>INDEX(RoutesPivot[DepAirport],MATCH($C6165,RoutesPivot[[RouteID]:[RouteID]],0))</f>
        <v>ORD</v>
      </c>
      <c r="N6165" t="str">
        <f>INDEX(RoutesPivot[AirportID],MATCH($C6165,RoutesPivot[[RouteID]:[RouteID]],0))</f>
        <v>JFK</v>
      </c>
      <c r="O6165">
        <f>INDEX(RoutesPivot[Distance],MATCH($C6165,RoutesPivot[[RouteID]:[RouteID]],0))</f>
        <v>619</v>
      </c>
      <c r="P6165">
        <f>INDEX(RoutesPivot[ListPrice],MATCH($C6165,RoutesPivot[[RouteID]:[RouteID]],0))</f>
        <v>250</v>
      </c>
      <c r="Q6165" t="str">
        <f>INDEX(AirportPivot[AirportName],MATCH($N6165,AirportPivot[[AirportID]:[AirportID]],0))</f>
        <v>John F Kennedy International</v>
      </c>
      <c r="R6165">
        <f>INDEX(AirportPivot[Gates (number of available)],MATCH($N6165,AirportPivot[[AirportID]:[AirportID]],0))</f>
        <v>120</v>
      </c>
    </row>
    <row r="6166" spans="1:18" x14ac:dyDescent="0.25">
      <c r="A6166" s="3" t="s">
        <v>6198</v>
      </c>
      <c r="B6166" s="12">
        <v>41653</v>
      </c>
      <c r="C6166" s="4" t="s">
        <v>37</v>
      </c>
      <c r="D6166" s="4">
        <v>1.9</v>
      </c>
      <c r="E6166" s="4">
        <v>108</v>
      </c>
      <c r="F6166" s="5">
        <v>0.83333333333333337</v>
      </c>
      <c r="G6166" s="6">
        <v>350</v>
      </c>
      <c r="H6166" s="7">
        <v>64750</v>
      </c>
      <c r="I6166" s="7">
        <f>FlightsPivot[[#This Row],[Total Fare]]*10%</f>
        <v>6475</v>
      </c>
      <c r="J6166" s="7">
        <f>FlightsPivot[[#This Row],[Total Fare]]+FlightsPivot[[#This Row],[10% tax ]]</f>
        <v>71225</v>
      </c>
      <c r="K6166" s="4">
        <v>1</v>
      </c>
      <c r="L6166" s="4">
        <v>2014</v>
      </c>
      <c r="M6166" t="str">
        <f>INDEX(RoutesPivot[DepAirport],MATCH($C6166,RoutesPivot[[RouteID]:[RouteID]],0))</f>
        <v>ORD</v>
      </c>
      <c r="N6166" t="str">
        <f>INDEX(RoutesPivot[AirportID],MATCH($C6166,RoutesPivot[[RouteID]:[RouteID]],0))</f>
        <v>SEA</v>
      </c>
      <c r="O6166">
        <f>INDEX(RoutesPivot[Distance],MATCH($C6166,RoutesPivot[[RouteID]:[RouteID]],0))</f>
        <v>1500</v>
      </c>
      <c r="P6166">
        <f>INDEX(RoutesPivot[ListPrice],MATCH($C6166,RoutesPivot[[RouteID]:[RouteID]],0))</f>
        <v>350</v>
      </c>
      <c r="Q6166" t="str">
        <f>INDEX(AirportPivot[AirportName],MATCH($N6166,AirportPivot[[AirportID]:[AirportID]],0))</f>
        <v>Seattle-Tacoma International</v>
      </c>
      <c r="R6166">
        <f>INDEX(AirportPivot[Gates (number of available)],MATCH($N6166,AirportPivot[[AirportID]:[AirportID]],0))</f>
        <v>58</v>
      </c>
    </row>
    <row r="6167" spans="1:18" x14ac:dyDescent="0.25">
      <c r="A6167" s="3" t="s">
        <v>6199</v>
      </c>
      <c r="B6167" s="12">
        <v>41858</v>
      </c>
      <c r="C6167" s="4" t="s">
        <v>19</v>
      </c>
      <c r="D6167" s="4">
        <v>2.1</v>
      </c>
      <c r="E6167" s="4">
        <v>140</v>
      </c>
      <c r="F6167" s="5">
        <v>0.54166666666666663</v>
      </c>
      <c r="G6167" s="6">
        <v>220</v>
      </c>
      <c r="H6167" s="7">
        <v>40700</v>
      </c>
      <c r="I6167" s="7">
        <f>FlightsPivot[[#This Row],[Total Fare]]*10%</f>
        <v>4070</v>
      </c>
      <c r="J6167" s="7">
        <f>FlightsPivot[[#This Row],[Total Fare]]+FlightsPivot[[#This Row],[10% tax ]]</f>
        <v>44770</v>
      </c>
      <c r="K6167" s="4">
        <v>8</v>
      </c>
      <c r="L6167" s="4">
        <v>2014</v>
      </c>
      <c r="M6167" t="str">
        <f>INDEX(RoutesPivot[DepAirport],MATCH($C6167,RoutesPivot[[RouteID]:[RouteID]],0))</f>
        <v>ORD</v>
      </c>
      <c r="N6167" t="str">
        <f>INDEX(RoutesPivot[AirportID],MATCH($C6167,RoutesPivot[[RouteID]:[RouteID]],0))</f>
        <v>IAH</v>
      </c>
      <c r="O6167">
        <f>INDEX(RoutesPivot[Distance],MATCH($C6167,RoutesPivot[[RouteID]:[RouteID]],0))</f>
        <v>800</v>
      </c>
      <c r="P6167">
        <f>INDEX(RoutesPivot[ListPrice],MATCH($C6167,RoutesPivot[[RouteID]:[RouteID]],0))</f>
        <v>200</v>
      </c>
      <c r="Q6167" t="str">
        <f>INDEX(AirportPivot[AirportName],MATCH($N6167,AirportPivot[[AirportID]:[AirportID]],0))</f>
        <v>George Bush Intercontinental/Houston</v>
      </c>
      <c r="R6167">
        <f>INDEX(AirportPivot[Gates (number of available)],MATCH($N6167,AirportPivot[[AirportID]:[AirportID]],0))</f>
        <v>80</v>
      </c>
    </row>
    <row r="6168" spans="1:18" x14ac:dyDescent="0.25">
      <c r="A6168" s="3" t="s">
        <v>6200</v>
      </c>
      <c r="B6168" s="12">
        <v>42203</v>
      </c>
      <c r="C6168" s="4" t="s">
        <v>70</v>
      </c>
      <c r="D6168" s="4">
        <v>1.6</v>
      </c>
      <c r="E6168" s="4">
        <v>131</v>
      </c>
      <c r="F6168" s="5">
        <v>0.54166666666666663</v>
      </c>
      <c r="G6168" s="6">
        <v>302.5</v>
      </c>
      <c r="H6168" s="7">
        <v>55962.5</v>
      </c>
      <c r="I6168" s="7">
        <f>FlightsPivot[[#This Row],[Total Fare]]*10%</f>
        <v>5596.25</v>
      </c>
      <c r="J6168" s="7">
        <f>FlightsPivot[[#This Row],[Total Fare]]+FlightsPivot[[#This Row],[10% tax ]]</f>
        <v>61558.75</v>
      </c>
      <c r="K6168" s="4">
        <v>7</v>
      </c>
      <c r="L6168" s="4">
        <v>2015</v>
      </c>
      <c r="M6168" t="str">
        <f>INDEX(RoutesPivot[DepAirport],MATCH($C6168,RoutesPivot[[RouteID]:[RouteID]],0))</f>
        <v>ORD</v>
      </c>
      <c r="N6168" t="str">
        <f>INDEX(RoutesPivot[AirportID],MATCH($C6168,RoutesPivot[[RouteID]:[RouteID]],0))</f>
        <v>LAS</v>
      </c>
      <c r="O6168">
        <f>INDEX(RoutesPivot[Distance],MATCH($C6168,RoutesPivot[[RouteID]:[RouteID]],0))</f>
        <v>1100</v>
      </c>
      <c r="P6168">
        <f>INDEX(RoutesPivot[ListPrice],MATCH($C6168,RoutesPivot[[RouteID]:[RouteID]],0))</f>
        <v>275</v>
      </c>
      <c r="Q6168" t="str">
        <f>INDEX(AirportPivot[AirportName],MATCH($N6168,AirportPivot[[AirportID]:[AirportID]],0))</f>
        <v>McCarran International</v>
      </c>
      <c r="R6168">
        <f>INDEX(AirportPivot[Gates (number of available)],MATCH($N6168,AirportPivot[[AirportID]:[AirportID]],0))</f>
        <v>68</v>
      </c>
    </row>
    <row r="6169" spans="1:18" x14ac:dyDescent="0.25">
      <c r="A6169" s="3" t="s">
        <v>6201</v>
      </c>
      <c r="B6169" s="12">
        <v>41654</v>
      </c>
      <c r="C6169" s="4" t="s">
        <v>53</v>
      </c>
      <c r="D6169" s="4">
        <v>0.8</v>
      </c>
      <c r="E6169" s="4">
        <v>81</v>
      </c>
      <c r="F6169" s="5">
        <v>0.77083333333333337</v>
      </c>
      <c r="G6169" s="6">
        <v>300</v>
      </c>
      <c r="H6169" s="7">
        <v>54300</v>
      </c>
      <c r="I6169" s="7">
        <f>FlightsPivot[[#This Row],[Total Fare]]*10%</f>
        <v>5430</v>
      </c>
      <c r="J6169" s="7">
        <f>FlightsPivot[[#This Row],[Total Fare]]+FlightsPivot[[#This Row],[10% tax ]]</f>
        <v>59730</v>
      </c>
      <c r="K6169" s="4">
        <v>1</v>
      </c>
      <c r="L6169" s="4">
        <v>2014</v>
      </c>
      <c r="M6169" t="str">
        <f>INDEX(RoutesPivot[DepAirport],MATCH($C6169,RoutesPivot[[RouteID]:[RouteID]],0))</f>
        <v>ORD</v>
      </c>
      <c r="N6169" t="str">
        <f>INDEX(RoutesPivot[AirportID],MATCH($C6169,RoutesPivot[[RouteID]:[RouteID]],0))</f>
        <v>FLL</v>
      </c>
      <c r="O6169">
        <f>INDEX(RoutesPivot[Distance],MATCH($C6169,RoutesPivot[[RouteID]:[RouteID]],0))</f>
        <v>940</v>
      </c>
      <c r="P6169">
        <f>INDEX(RoutesPivot[ListPrice],MATCH($C6169,RoutesPivot[[RouteID]:[RouteID]],0))</f>
        <v>300</v>
      </c>
      <c r="Q6169" t="str">
        <f>INDEX(AirportPivot[AirportName],MATCH($N6169,AirportPivot[[AirportID]:[AirportID]],0))</f>
        <v>Fort Lauderdale/Hollywood International</v>
      </c>
      <c r="R6169">
        <f>INDEX(AirportPivot[Gates (number of available)],MATCH($N6169,AirportPivot[[AirportID]:[AirportID]],0))</f>
        <v>55</v>
      </c>
    </row>
    <row r="6170" spans="1:18" x14ac:dyDescent="0.25">
      <c r="A6170" s="3" t="s">
        <v>6202</v>
      </c>
      <c r="B6170" s="12">
        <v>42239</v>
      </c>
      <c r="C6170" s="4" t="s">
        <v>33</v>
      </c>
      <c r="D6170" s="4">
        <v>1.8</v>
      </c>
      <c r="E6170" s="4">
        <v>46</v>
      </c>
      <c r="F6170" s="5">
        <v>0.66666666666666663</v>
      </c>
      <c r="G6170" s="6">
        <v>412.5</v>
      </c>
      <c r="H6170" s="7">
        <v>68062.5</v>
      </c>
      <c r="I6170" s="7">
        <f>FlightsPivot[[#This Row],[Total Fare]]*10%</f>
        <v>6806.25</v>
      </c>
      <c r="J6170" s="7">
        <f>FlightsPivot[[#This Row],[Total Fare]]+FlightsPivot[[#This Row],[10% tax ]]</f>
        <v>74868.75</v>
      </c>
      <c r="K6170" s="4">
        <v>8</v>
      </c>
      <c r="L6170" s="4">
        <v>2015</v>
      </c>
      <c r="M6170" t="str">
        <f>INDEX(RoutesPivot[DepAirport],MATCH($C6170,RoutesPivot[[RouteID]:[RouteID]],0))</f>
        <v>ORD</v>
      </c>
      <c r="N6170" t="str">
        <f>INDEX(RoutesPivot[AirportID],MATCH($C6170,RoutesPivot[[RouteID]:[RouteID]],0))</f>
        <v>SFO</v>
      </c>
      <c r="O6170">
        <f>INDEX(RoutesPivot[Distance],MATCH($C6170,RoutesPivot[[RouteID]:[RouteID]],0))</f>
        <v>1600</v>
      </c>
      <c r="P6170">
        <f>INDEX(RoutesPivot[ListPrice],MATCH($C6170,RoutesPivot[[RouteID]:[RouteID]],0))</f>
        <v>375</v>
      </c>
      <c r="Q6170" t="str">
        <f>INDEX(AirportPivot[AirportName],MATCH($N6170,AirportPivot[[AirportID]:[AirportID]],0))</f>
        <v>San Francisco International</v>
      </c>
      <c r="R6170">
        <f>INDEX(AirportPivot[Gates (number of available)],MATCH($N6170,AirportPivot[[AirportID]:[AirportID]],0))</f>
        <v>70</v>
      </c>
    </row>
    <row r="6171" spans="1:18" x14ac:dyDescent="0.25">
      <c r="A6171" s="3" t="s">
        <v>6203</v>
      </c>
      <c r="B6171" s="12">
        <v>41856</v>
      </c>
      <c r="C6171" s="4" t="s">
        <v>98</v>
      </c>
      <c r="D6171" s="4">
        <v>0.6</v>
      </c>
      <c r="E6171" s="4">
        <v>99</v>
      </c>
      <c r="F6171" s="5">
        <v>0.72916666666666663</v>
      </c>
      <c r="G6171" s="6">
        <v>302.5</v>
      </c>
      <c r="H6171" s="7">
        <v>55962.5</v>
      </c>
      <c r="I6171" s="7">
        <f>FlightsPivot[[#This Row],[Total Fare]]*10%</f>
        <v>5596.25</v>
      </c>
      <c r="J6171" s="7">
        <f>FlightsPivot[[#This Row],[Total Fare]]+FlightsPivot[[#This Row],[10% tax ]]</f>
        <v>61558.75</v>
      </c>
      <c r="K6171" s="4">
        <v>8</v>
      </c>
      <c r="L6171" s="4">
        <v>2014</v>
      </c>
      <c r="M6171" t="str">
        <f>INDEX(RoutesPivot[DepAirport],MATCH($C6171,RoutesPivot[[RouteID]:[RouteID]],0))</f>
        <v>ORD</v>
      </c>
      <c r="N6171" t="str">
        <f>INDEX(RoutesPivot[AirportID],MATCH($C6171,RoutesPivot[[RouteID]:[RouteID]],0))</f>
        <v>PHL</v>
      </c>
      <c r="O6171">
        <f>INDEX(RoutesPivot[Distance],MATCH($C6171,RoutesPivot[[RouteID]:[RouteID]],0))</f>
        <v>580</v>
      </c>
      <c r="P6171">
        <f>INDEX(RoutesPivot[ListPrice],MATCH($C6171,RoutesPivot[[RouteID]:[RouteID]],0))</f>
        <v>275</v>
      </c>
      <c r="Q6171" t="str">
        <f>INDEX(AirportPivot[AirportName],MATCH($N6171,AirportPivot[[AirportID]:[AirportID]],0))</f>
        <v>Philadelphia International</v>
      </c>
      <c r="R6171">
        <f>INDEX(AirportPivot[Gates (number of available)],MATCH($N6171,AirportPivot[[AirportID]:[AirportID]],0))</f>
        <v>89</v>
      </c>
    </row>
    <row r="6172" spans="1:18" x14ac:dyDescent="0.25">
      <c r="A6172" s="3" t="s">
        <v>6204</v>
      </c>
      <c r="B6172" s="12">
        <v>41845</v>
      </c>
      <c r="C6172" s="4" t="s">
        <v>98</v>
      </c>
      <c r="D6172" s="4">
        <v>0.9</v>
      </c>
      <c r="E6172" s="4">
        <v>166</v>
      </c>
      <c r="F6172" s="5">
        <v>0.75</v>
      </c>
      <c r="G6172" s="6">
        <v>302.5</v>
      </c>
      <c r="H6172" s="7">
        <v>49912.5</v>
      </c>
      <c r="I6172" s="7">
        <f>FlightsPivot[[#This Row],[Total Fare]]*10%</f>
        <v>4991.25</v>
      </c>
      <c r="J6172" s="7">
        <f>FlightsPivot[[#This Row],[Total Fare]]+FlightsPivot[[#This Row],[10% tax ]]</f>
        <v>54903.75</v>
      </c>
      <c r="K6172" s="4">
        <v>7</v>
      </c>
      <c r="L6172" s="4">
        <v>2014</v>
      </c>
      <c r="M6172" t="str">
        <f>INDEX(RoutesPivot[DepAirport],MATCH($C6172,RoutesPivot[[RouteID]:[RouteID]],0))</f>
        <v>ORD</v>
      </c>
      <c r="N6172" t="str">
        <f>INDEX(RoutesPivot[AirportID],MATCH($C6172,RoutesPivot[[RouteID]:[RouteID]],0))</f>
        <v>PHL</v>
      </c>
      <c r="O6172">
        <f>INDEX(RoutesPivot[Distance],MATCH($C6172,RoutesPivot[[RouteID]:[RouteID]],0))</f>
        <v>580</v>
      </c>
      <c r="P6172">
        <f>INDEX(RoutesPivot[ListPrice],MATCH($C6172,RoutesPivot[[RouteID]:[RouteID]],0))</f>
        <v>275</v>
      </c>
      <c r="Q6172" t="str">
        <f>INDEX(AirportPivot[AirportName],MATCH($N6172,AirportPivot[[AirportID]:[AirportID]],0))</f>
        <v>Philadelphia International</v>
      </c>
      <c r="R6172">
        <f>INDEX(AirportPivot[Gates (number of available)],MATCH($N6172,AirportPivot[[AirportID]:[AirportID]],0))</f>
        <v>89</v>
      </c>
    </row>
    <row r="6173" spans="1:18" x14ac:dyDescent="0.25">
      <c r="A6173" s="3" t="s">
        <v>6205</v>
      </c>
      <c r="B6173" s="12">
        <v>41999</v>
      </c>
      <c r="C6173" s="4" t="s">
        <v>23</v>
      </c>
      <c r="D6173" s="4">
        <v>4.7</v>
      </c>
      <c r="E6173" s="4">
        <v>156</v>
      </c>
      <c r="F6173" s="5">
        <v>0.70833333333333337</v>
      </c>
      <c r="G6173" s="6">
        <v>420</v>
      </c>
      <c r="H6173" s="7">
        <v>69300</v>
      </c>
      <c r="I6173" s="7">
        <f>FlightsPivot[[#This Row],[Total Fare]]*10%</f>
        <v>6930</v>
      </c>
      <c r="J6173" s="7">
        <f>FlightsPivot[[#This Row],[Total Fare]]+FlightsPivot[[#This Row],[10% tax ]]</f>
        <v>76230</v>
      </c>
      <c r="K6173" s="4">
        <v>12</v>
      </c>
      <c r="L6173" s="4">
        <v>2014</v>
      </c>
      <c r="M6173" t="str">
        <f>INDEX(RoutesPivot[DepAirport],MATCH($C6173,RoutesPivot[[RouteID]:[RouteID]],0))</f>
        <v>ORD</v>
      </c>
      <c r="N6173" t="str">
        <f>INDEX(RoutesPivot[AirportID],MATCH($C6173,RoutesPivot[[RouteID]:[RouteID]],0))</f>
        <v>DEN</v>
      </c>
      <c r="O6173">
        <f>INDEX(RoutesPivot[Distance],MATCH($C6173,RoutesPivot[[RouteID]:[RouteID]],0))</f>
        <v>800</v>
      </c>
      <c r="P6173">
        <f>INDEX(RoutesPivot[ListPrice],MATCH($C6173,RoutesPivot[[RouteID]:[RouteID]],0))</f>
        <v>300</v>
      </c>
      <c r="Q6173" t="str">
        <f>INDEX(AirportPivot[AirportName],MATCH($N6173,AirportPivot[[AirportID]:[AirportID]],0))</f>
        <v>Denver International</v>
      </c>
      <c r="R6173">
        <f>INDEX(AirportPivot[Gates (number of available)],MATCH($N6173,AirportPivot[[AirportID]:[AirportID]],0))</f>
        <v>75</v>
      </c>
    </row>
    <row r="6174" spans="1:18" x14ac:dyDescent="0.25">
      <c r="A6174" s="3" t="s">
        <v>6206</v>
      </c>
      <c r="B6174" s="12">
        <v>42093</v>
      </c>
      <c r="C6174" s="4" t="s">
        <v>40</v>
      </c>
      <c r="D6174" s="4">
        <v>1.3</v>
      </c>
      <c r="E6174" s="4">
        <v>88</v>
      </c>
      <c r="F6174" s="5">
        <v>0.33333333333333331</v>
      </c>
      <c r="G6174" s="6">
        <v>115</v>
      </c>
      <c r="H6174" s="7">
        <v>20815</v>
      </c>
      <c r="I6174" s="7">
        <f>FlightsPivot[[#This Row],[Total Fare]]*10%</f>
        <v>2081.5</v>
      </c>
      <c r="J6174" s="7">
        <f>FlightsPivot[[#This Row],[Total Fare]]+FlightsPivot[[#This Row],[10% tax ]]</f>
        <v>22896.5</v>
      </c>
      <c r="K6174" s="4">
        <v>3</v>
      </c>
      <c r="L6174" s="4">
        <v>2015</v>
      </c>
      <c r="M6174" t="str">
        <f>INDEX(RoutesPivot[DepAirport],MATCH($C6174,RoutesPivot[[RouteID]:[RouteID]],0))</f>
        <v>ORD</v>
      </c>
      <c r="N6174" t="str">
        <f>INDEX(RoutesPivot[AirportID],MATCH($C6174,RoutesPivot[[RouteID]:[RouteID]],0))</f>
        <v>MSP</v>
      </c>
      <c r="O6174">
        <f>INDEX(RoutesPivot[Distance],MATCH($C6174,RoutesPivot[[RouteID]:[RouteID]],0))</f>
        <v>300</v>
      </c>
      <c r="P6174">
        <f>INDEX(RoutesPivot[ListPrice],MATCH($C6174,RoutesPivot[[RouteID]:[RouteID]],0))</f>
        <v>115</v>
      </c>
      <c r="Q6174" t="str">
        <f>INDEX(AirportPivot[AirportName],MATCH($N6174,AirportPivot[[AirportID]:[AirportID]],0))</f>
        <v>Minneapolis-St Paul International/Wold-Chamberlain</v>
      </c>
      <c r="R6174">
        <f>INDEX(AirportPivot[Gates (number of available)],MATCH($N6174,AirportPivot[[AirportID]:[AirportID]],0))</f>
        <v>65</v>
      </c>
    </row>
    <row r="6175" spans="1:18" x14ac:dyDescent="0.25">
      <c r="A6175" s="3" t="s">
        <v>6207</v>
      </c>
      <c r="B6175" s="12">
        <v>41672</v>
      </c>
      <c r="C6175" s="4" t="s">
        <v>70</v>
      </c>
      <c r="D6175" s="4">
        <v>0.2</v>
      </c>
      <c r="E6175" s="4">
        <v>18</v>
      </c>
      <c r="F6175" s="5">
        <v>0.79166666666666663</v>
      </c>
      <c r="G6175" s="6">
        <v>275</v>
      </c>
      <c r="H6175" s="7">
        <v>50875</v>
      </c>
      <c r="I6175" s="7">
        <f>FlightsPivot[[#This Row],[Total Fare]]*10%</f>
        <v>5087.5</v>
      </c>
      <c r="J6175" s="7">
        <f>FlightsPivot[[#This Row],[Total Fare]]+FlightsPivot[[#This Row],[10% tax ]]</f>
        <v>55962.5</v>
      </c>
      <c r="K6175" s="4">
        <v>2</v>
      </c>
      <c r="L6175" s="4">
        <v>2014</v>
      </c>
      <c r="M6175" t="str">
        <f>INDEX(RoutesPivot[DepAirport],MATCH($C6175,RoutesPivot[[RouteID]:[RouteID]],0))</f>
        <v>ORD</v>
      </c>
      <c r="N6175" t="str">
        <f>INDEX(RoutesPivot[AirportID],MATCH($C6175,RoutesPivot[[RouteID]:[RouteID]],0))</f>
        <v>LAS</v>
      </c>
      <c r="O6175">
        <f>INDEX(RoutesPivot[Distance],MATCH($C6175,RoutesPivot[[RouteID]:[RouteID]],0))</f>
        <v>1100</v>
      </c>
      <c r="P6175">
        <f>INDEX(RoutesPivot[ListPrice],MATCH($C6175,RoutesPivot[[RouteID]:[RouteID]],0))</f>
        <v>275</v>
      </c>
      <c r="Q6175" t="str">
        <f>INDEX(AirportPivot[AirportName],MATCH($N6175,AirportPivot[[AirportID]:[AirportID]],0))</f>
        <v>McCarran International</v>
      </c>
      <c r="R6175">
        <f>INDEX(AirportPivot[Gates (number of available)],MATCH($N6175,AirportPivot[[AirportID]:[AirportID]],0))</f>
        <v>68</v>
      </c>
    </row>
    <row r="6176" spans="1:18" x14ac:dyDescent="0.25">
      <c r="A6176" s="3" t="s">
        <v>6208</v>
      </c>
      <c r="B6176" s="12">
        <v>42278</v>
      </c>
      <c r="C6176" s="4" t="s">
        <v>21</v>
      </c>
      <c r="D6176" s="4">
        <v>1.9</v>
      </c>
      <c r="E6176" s="4">
        <v>62</v>
      </c>
      <c r="F6176" s="5">
        <v>0.70833333333333337</v>
      </c>
      <c r="G6176" s="6">
        <v>125</v>
      </c>
      <c r="H6176" s="7">
        <v>20625</v>
      </c>
      <c r="I6176" s="7">
        <f>FlightsPivot[[#This Row],[Total Fare]]*10%</f>
        <v>2062.5</v>
      </c>
      <c r="J6176" s="7">
        <f>FlightsPivot[[#This Row],[Total Fare]]+FlightsPivot[[#This Row],[10% tax ]]</f>
        <v>22687.5</v>
      </c>
      <c r="K6176" s="4">
        <v>10</v>
      </c>
      <c r="L6176" s="4">
        <v>2015</v>
      </c>
      <c r="M6176" t="str">
        <f>INDEX(RoutesPivot[DepAirport],MATCH($C6176,RoutesPivot[[RouteID]:[RouteID]],0))</f>
        <v>ORD</v>
      </c>
      <c r="N6176" t="str">
        <f>INDEX(RoutesPivot[AirportID],MATCH($C6176,RoutesPivot[[RouteID]:[RouteID]],0))</f>
        <v>CLT</v>
      </c>
      <c r="O6176">
        <f>INDEX(RoutesPivot[Distance],MATCH($C6176,RoutesPivot[[RouteID]:[RouteID]],0))</f>
        <v>700</v>
      </c>
      <c r="P6176">
        <f>INDEX(RoutesPivot[ListPrice],MATCH($C6176,RoutesPivot[[RouteID]:[RouteID]],0))</f>
        <v>125</v>
      </c>
      <c r="Q6176" t="str">
        <f>INDEX(AirportPivot[AirportName],MATCH($N6176,AirportPivot[[AirportID]:[AirportID]],0))</f>
        <v>Charlotte/Douglas International</v>
      </c>
      <c r="R6176">
        <f>INDEX(AirportPivot[Gates (number of available)],MATCH($N6176,AirportPivot[[AirportID]:[AirportID]],0))</f>
        <v>65</v>
      </c>
    </row>
    <row r="6177" spans="1:18" x14ac:dyDescent="0.25">
      <c r="A6177" s="3" t="s">
        <v>6209</v>
      </c>
      <c r="B6177" s="12">
        <v>41932</v>
      </c>
      <c r="C6177" s="4" t="s">
        <v>17</v>
      </c>
      <c r="D6177" s="4">
        <v>4.9000000000000004</v>
      </c>
      <c r="E6177" s="4">
        <v>61</v>
      </c>
      <c r="F6177" s="5">
        <v>0.77083333333333337</v>
      </c>
      <c r="G6177" s="6">
        <v>350</v>
      </c>
      <c r="H6177" s="7">
        <v>57750</v>
      </c>
      <c r="I6177" s="7">
        <f>FlightsPivot[[#This Row],[Total Fare]]*10%</f>
        <v>5775</v>
      </c>
      <c r="J6177" s="7">
        <f>FlightsPivot[[#This Row],[Total Fare]]+FlightsPivot[[#This Row],[10% tax ]]</f>
        <v>63525</v>
      </c>
      <c r="K6177" s="4">
        <v>10</v>
      </c>
      <c r="L6177" s="4">
        <v>2014</v>
      </c>
      <c r="M6177" t="str">
        <f>INDEX(RoutesPivot[DepAirport],MATCH($C6177,RoutesPivot[[RouteID]:[RouteID]],0))</f>
        <v>ORD</v>
      </c>
      <c r="N6177" t="str">
        <f>INDEX(RoutesPivot[AirportID],MATCH($C6177,RoutesPivot[[RouteID]:[RouteID]],0))</f>
        <v>LAX</v>
      </c>
      <c r="O6177">
        <f>INDEX(RoutesPivot[Distance],MATCH($C6177,RoutesPivot[[RouteID]:[RouteID]],0))</f>
        <v>1518</v>
      </c>
      <c r="P6177">
        <f>INDEX(RoutesPivot[ListPrice],MATCH($C6177,RoutesPivot[[RouteID]:[RouteID]],0))</f>
        <v>350</v>
      </c>
      <c r="Q6177" t="str">
        <f>INDEX(AirportPivot[AirportName],MATCH($N6177,AirportPivot[[AirportID]:[AirportID]],0))</f>
        <v>Los Angeles International</v>
      </c>
      <c r="R6177">
        <f>INDEX(AirportPivot[Gates (number of available)],MATCH($N6177,AirportPivot[[AirportID]:[AirportID]],0))</f>
        <v>86</v>
      </c>
    </row>
    <row r="6178" spans="1:18" x14ac:dyDescent="0.25">
      <c r="A6178" s="3" t="s">
        <v>6210</v>
      </c>
      <c r="B6178" s="12">
        <v>41874</v>
      </c>
      <c r="C6178" s="4" t="s">
        <v>30</v>
      </c>
      <c r="D6178" s="4">
        <v>2</v>
      </c>
      <c r="E6178" s="4">
        <v>182</v>
      </c>
      <c r="F6178" s="5">
        <v>0.83333333333333337</v>
      </c>
      <c r="G6178" s="6">
        <v>275</v>
      </c>
      <c r="H6178" s="7">
        <v>45375</v>
      </c>
      <c r="I6178" s="7">
        <f>FlightsPivot[[#This Row],[Total Fare]]*10%</f>
        <v>4537.5</v>
      </c>
      <c r="J6178" s="7">
        <f>FlightsPivot[[#This Row],[Total Fare]]+FlightsPivot[[#This Row],[10% tax ]]</f>
        <v>49912.5</v>
      </c>
      <c r="K6178" s="4">
        <v>8</v>
      </c>
      <c r="L6178" s="4">
        <v>2014</v>
      </c>
      <c r="M6178" t="str">
        <f>INDEX(RoutesPivot[DepAirport],MATCH($C6178,RoutesPivot[[RouteID]:[RouteID]],0))</f>
        <v>ORD</v>
      </c>
      <c r="N6178" t="str">
        <f>INDEX(RoutesPivot[AirportID],MATCH($C6178,RoutesPivot[[RouteID]:[RouteID]],0))</f>
        <v>MCO</v>
      </c>
      <c r="O6178">
        <f>INDEX(RoutesPivot[Distance],MATCH($C6178,RoutesPivot[[RouteID]:[RouteID]],0))</f>
        <v>850</v>
      </c>
      <c r="P6178">
        <f>INDEX(RoutesPivot[ListPrice],MATCH($C6178,RoutesPivot[[RouteID]:[RouteID]],0))</f>
        <v>250</v>
      </c>
      <c r="Q6178" t="str">
        <f>INDEX(AirportPivot[AirportName],MATCH($N6178,AirportPivot[[AirportID]:[AirportID]],0))</f>
        <v>Orlando International</v>
      </c>
      <c r="R6178">
        <f>INDEX(AirportPivot[Gates (number of available)],MATCH($N6178,AirportPivot[[AirportID]:[AirportID]],0))</f>
        <v>67</v>
      </c>
    </row>
    <row r="6179" spans="1:18" x14ac:dyDescent="0.25">
      <c r="A6179" s="3" t="s">
        <v>6211</v>
      </c>
      <c r="B6179" s="12">
        <v>42094</v>
      </c>
      <c r="C6179" s="4" t="s">
        <v>27</v>
      </c>
      <c r="D6179" s="4">
        <v>10.8</v>
      </c>
      <c r="E6179" s="4">
        <v>202</v>
      </c>
      <c r="F6179" s="5">
        <v>0.33333333333333331</v>
      </c>
      <c r="G6179" s="6">
        <v>200</v>
      </c>
      <c r="H6179" s="7">
        <v>33000</v>
      </c>
      <c r="I6179" s="7">
        <f>FlightsPivot[[#This Row],[Total Fare]]*10%</f>
        <v>3300</v>
      </c>
      <c r="J6179" s="7">
        <f>FlightsPivot[[#This Row],[Total Fare]]+FlightsPivot[[#This Row],[10% tax ]]</f>
        <v>36300</v>
      </c>
      <c r="K6179" s="4">
        <v>3</v>
      </c>
      <c r="L6179" s="4">
        <v>2015</v>
      </c>
      <c r="M6179" t="str">
        <f>INDEX(RoutesPivot[DepAirport],MATCH($C6179,RoutesPivot[[RouteID]:[RouteID]],0))</f>
        <v>ORD</v>
      </c>
      <c r="N6179" t="str">
        <f>INDEX(RoutesPivot[AirportID],MATCH($C6179,RoutesPivot[[RouteID]:[RouteID]],0))</f>
        <v>ATL</v>
      </c>
      <c r="O6179">
        <f>INDEX(RoutesPivot[Distance],MATCH($C6179,RoutesPivot[[RouteID]:[RouteID]],0))</f>
        <v>510</v>
      </c>
      <c r="P6179">
        <f>INDEX(RoutesPivot[ListPrice],MATCH($C6179,RoutesPivot[[RouteID]:[RouteID]],0))</f>
        <v>200</v>
      </c>
      <c r="Q6179" t="str">
        <f>INDEX(AirportPivot[AirportName],MATCH($N6179,AirportPivot[[AirportID]:[AirportID]],0))</f>
        <v>Hartsfield-Jackson Atlanta International</v>
      </c>
      <c r="R6179">
        <f>INDEX(AirportPivot[Gates (number of available)],MATCH($N6179,AirportPivot[[AirportID]:[AirportID]],0))</f>
        <v>100</v>
      </c>
    </row>
    <row r="6180" spans="1:18" x14ac:dyDescent="0.25">
      <c r="A6180" s="3" t="s">
        <v>6212</v>
      </c>
      <c r="B6180" s="12">
        <v>42141</v>
      </c>
      <c r="C6180" s="4" t="s">
        <v>103</v>
      </c>
      <c r="D6180" s="4">
        <v>2.4</v>
      </c>
      <c r="E6180" s="4">
        <v>173</v>
      </c>
      <c r="F6180" s="5">
        <v>0.70833333333333337</v>
      </c>
      <c r="G6180" s="6">
        <v>300</v>
      </c>
      <c r="H6180" s="7">
        <v>49500</v>
      </c>
      <c r="I6180" s="7">
        <f>FlightsPivot[[#This Row],[Total Fare]]*10%</f>
        <v>4950</v>
      </c>
      <c r="J6180" s="7">
        <f>FlightsPivot[[#This Row],[Total Fare]]+FlightsPivot[[#This Row],[10% tax ]]</f>
        <v>54450</v>
      </c>
      <c r="K6180" s="4">
        <v>5</v>
      </c>
      <c r="L6180" s="4">
        <v>2015</v>
      </c>
      <c r="M6180" t="str">
        <f>INDEX(RoutesPivot[DepAirport],MATCH($C6180,RoutesPivot[[RouteID]:[RouteID]],0))</f>
        <v>ORD</v>
      </c>
      <c r="N6180" t="str">
        <f>INDEX(RoutesPivot[AirportID],MATCH($C6180,RoutesPivot[[RouteID]:[RouteID]],0))</f>
        <v>IAD</v>
      </c>
      <c r="O6180">
        <f>INDEX(RoutesPivot[Distance],MATCH($C6180,RoutesPivot[[RouteID]:[RouteID]],0))</f>
        <v>515</v>
      </c>
      <c r="P6180">
        <f>INDEX(RoutesPivot[ListPrice],MATCH($C6180,RoutesPivot[[RouteID]:[RouteID]],0))</f>
        <v>300</v>
      </c>
      <c r="Q6180" t="str">
        <f>INDEX(AirportPivot[AirportName],MATCH($N6180,AirportPivot[[AirportID]:[AirportID]],0))</f>
        <v>Washington Dulles International</v>
      </c>
      <c r="R6180">
        <f>INDEX(AirportPivot[Gates (number of available)],MATCH($N6180,AirportPivot[[AirportID]:[AirportID]],0))</f>
        <v>95</v>
      </c>
    </row>
    <row r="6181" spans="1:18" x14ac:dyDescent="0.25">
      <c r="A6181" s="3" t="s">
        <v>6213</v>
      </c>
      <c r="B6181" s="12">
        <v>41995</v>
      </c>
      <c r="C6181" s="4" t="s">
        <v>27</v>
      </c>
      <c r="D6181" s="4">
        <v>11</v>
      </c>
      <c r="E6181" s="4">
        <v>192</v>
      </c>
      <c r="F6181" s="5">
        <v>0.77083333333333337</v>
      </c>
      <c r="G6181" s="6">
        <v>280</v>
      </c>
      <c r="H6181" s="7">
        <v>46200</v>
      </c>
      <c r="I6181" s="7">
        <f>FlightsPivot[[#This Row],[Total Fare]]*10%</f>
        <v>4620</v>
      </c>
      <c r="J6181" s="7">
        <f>FlightsPivot[[#This Row],[Total Fare]]+FlightsPivot[[#This Row],[10% tax ]]</f>
        <v>50820</v>
      </c>
      <c r="K6181" s="4">
        <v>12</v>
      </c>
      <c r="L6181" s="4">
        <v>2014</v>
      </c>
      <c r="M6181" t="str">
        <f>INDEX(RoutesPivot[DepAirport],MATCH($C6181,RoutesPivot[[RouteID]:[RouteID]],0))</f>
        <v>ORD</v>
      </c>
      <c r="N6181" t="str">
        <f>INDEX(RoutesPivot[AirportID],MATCH($C6181,RoutesPivot[[RouteID]:[RouteID]],0))</f>
        <v>ATL</v>
      </c>
      <c r="O6181">
        <f>INDEX(RoutesPivot[Distance],MATCH($C6181,RoutesPivot[[RouteID]:[RouteID]],0))</f>
        <v>510</v>
      </c>
      <c r="P6181">
        <f>INDEX(RoutesPivot[ListPrice],MATCH($C6181,RoutesPivot[[RouteID]:[RouteID]],0))</f>
        <v>200</v>
      </c>
      <c r="Q6181" t="str">
        <f>INDEX(AirportPivot[AirportName],MATCH($N6181,AirportPivot[[AirportID]:[AirportID]],0))</f>
        <v>Hartsfield-Jackson Atlanta International</v>
      </c>
      <c r="R6181">
        <f>INDEX(AirportPivot[Gates (number of available)],MATCH($N6181,AirportPivot[[AirportID]:[AirportID]],0))</f>
        <v>100</v>
      </c>
    </row>
    <row r="6182" spans="1:18" x14ac:dyDescent="0.25">
      <c r="A6182" s="3" t="s">
        <v>6214</v>
      </c>
      <c r="B6182" s="12">
        <v>41832</v>
      </c>
      <c r="C6182" s="4" t="s">
        <v>13</v>
      </c>
      <c r="D6182" s="4">
        <v>1.2</v>
      </c>
      <c r="E6182" s="4">
        <v>178</v>
      </c>
      <c r="F6182" s="5">
        <v>0.375</v>
      </c>
      <c r="G6182" s="6">
        <v>275</v>
      </c>
      <c r="H6182" s="7">
        <v>45375</v>
      </c>
      <c r="I6182" s="7">
        <f>FlightsPivot[[#This Row],[Total Fare]]*10%</f>
        <v>4537.5</v>
      </c>
      <c r="J6182" s="7">
        <f>FlightsPivot[[#This Row],[Total Fare]]+FlightsPivot[[#This Row],[10% tax ]]</f>
        <v>49912.5</v>
      </c>
      <c r="K6182" s="4">
        <v>7</v>
      </c>
      <c r="L6182" s="4">
        <v>2014</v>
      </c>
      <c r="M6182" t="str">
        <f>INDEX(RoutesPivot[DepAirport],MATCH($C6182,RoutesPivot[[RouteID]:[RouteID]],0))</f>
        <v>ORD</v>
      </c>
      <c r="N6182" t="str">
        <f>INDEX(RoutesPivot[AirportID],MATCH($C6182,RoutesPivot[[RouteID]:[RouteID]],0))</f>
        <v>JFK</v>
      </c>
      <c r="O6182">
        <f>INDEX(RoutesPivot[Distance],MATCH($C6182,RoutesPivot[[RouteID]:[RouteID]],0))</f>
        <v>619</v>
      </c>
      <c r="P6182">
        <f>INDEX(RoutesPivot[ListPrice],MATCH($C6182,RoutesPivot[[RouteID]:[RouteID]],0))</f>
        <v>250</v>
      </c>
      <c r="Q6182" t="str">
        <f>INDEX(AirportPivot[AirportName],MATCH($N6182,AirportPivot[[AirportID]:[AirportID]],0))</f>
        <v>John F Kennedy International</v>
      </c>
      <c r="R6182">
        <f>INDEX(AirportPivot[Gates (number of available)],MATCH($N6182,AirportPivot[[AirportID]:[AirportID]],0))</f>
        <v>120</v>
      </c>
    </row>
    <row r="6183" spans="1:18" x14ac:dyDescent="0.25">
      <c r="A6183" s="3" t="s">
        <v>6215</v>
      </c>
      <c r="B6183" s="12">
        <v>42128</v>
      </c>
      <c r="C6183" s="4" t="s">
        <v>11</v>
      </c>
      <c r="D6183" s="4">
        <v>1.9</v>
      </c>
      <c r="E6183" s="4">
        <v>180</v>
      </c>
      <c r="F6183" s="5">
        <v>0.45833333333333331</v>
      </c>
      <c r="G6183" s="6">
        <v>300</v>
      </c>
      <c r="H6183" s="7">
        <v>49500</v>
      </c>
      <c r="I6183" s="7">
        <f>FlightsPivot[[#This Row],[Total Fare]]*10%</f>
        <v>4950</v>
      </c>
      <c r="J6183" s="7">
        <f>FlightsPivot[[#This Row],[Total Fare]]+FlightsPivot[[#This Row],[10% tax ]]</f>
        <v>54450</v>
      </c>
      <c r="K6183" s="4">
        <v>5</v>
      </c>
      <c r="L6183" s="4">
        <v>2015</v>
      </c>
      <c r="M6183" t="str">
        <f>INDEX(RoutesPivot[DepAirport],MATCH($C6183,RoutesPivot[[RouteID]:[RouteID]],0))</f>
        <v>ORD</v>
      </c>
      <c r="N6183" t="str">
        <f>INDEX(RoutesPivot[AirportID],MATCH($C6183,RoutesPivot[[RouteID]:[RouteID]],0))</f>
        <v>BOS</v>
      </c>
      <c r="O6183">
        <f>INDEX(RoutesPivot[Distance],MATCH($C6183,RoutesPivot[[RouteID]:[RouteID]],0))</f>
        <v>730</v>
      </c>
      <c r="P6183">
        <f>INDEX(RoutesPivot[ListPrice],MATCH($C6183,RoutesPivot[[RouteID]:[RouteID]],0))</f>
        <v>300</v>
      </c>
      <c r="Q6183" t="str">
        <f>INDEX(AirportPivot[AirportName],MATCH($N6183,AirportPivot[[AirportID]:[AirportID]],0))</f>
        <v>General Edward Lawrence Logan International</v>
      </c>
      <c r="R6183">
        <f>INDEX(AirportPivot[Gates (number of available)],MATCH($N6183,AirportPivot[[AirportID]:[AirportID]],0))</f>
        <v>63</v>
      </c>
    </row>
    <row r="6184" spans="1:18" x14ac:dyDescent="0.25">
      <c r="A6184" s="3" t="s">
        <v>6216</v>
      </c>
      <c r="B6184" s="12">
        <v>41976</v>
      </c>
      <c r="C6184" s="4" t="s">
        <v>13</v>
      </c>
      <c r="D6184" s="4">
        <v>2.2000000000000002</v>
      </c>
      <c r="E6184" s="4">
        <v>29</v>
      </c>
      <c r="F6184" s="5">
        <v>0.29166666666666669</v>
      </c>
      <c r="G6184" s="6">
        <v>250</v>
      </c>
      <c r="H6184" s="7">
        <v>46250</v>
      </c>
      <c r="I6184" s="7">
        <f>FlightsPivot[[#This Row],[Total Fare]]*10%</f>
        <v>4625</v>
      </c>
      <c r="J6184" s="7">
        <f>FlightsPivot[[#This Row],[Total Fare]]+FlightsPivot[[#This Row],[10% tax ]]</f>
        <v>50875</v>
      </c>
      <c r="K6184" s="4">
        <v>12</v>
      </c>
      <c r="L6184" s="4">
        <v>2014</v>
      </c>
      <c r="M6184" t="str">
        <f>INDEX(RoutesPivot[DepAirport],MATCH($C6184,RoutesPivot[[RouteID]:[RouteID]],0))</f>
        <v>ORD</v>
      </c>
      <c r="N6184" t="str">
        <f>INDEX(RoutesPivot[AirportID],MATCH($C6184,RoutesPivot[[RouteID]:[RouteID]],0))</f>
        <v>JFK</v>
      </c>
      <c r="O6184">
        <f>INDEX(RoutesPivot[Distance],MATCH($C6184,RoutesPivot[[RouteID]:[RouteID]],0))</f>
        <v>619</v>
      </c>
      <c r="P6184">
        <f>INDEX(RoutesPivot[ListPrice],MATCH($C6184,RoutesPivot[[RouteID]:[RouteID]],0))</f>
        <v>250</v>
      </c>
      <c r="Q6184" t="str">
        <f>INDEX(AirportPivot[AirportName],MATCH($N6184,AirportPivot[[AirportID]:[AirportID]],0))</f>
        <v>John F Kennedy International</v>
      </c>
      <c r="R6184">
        <f>INDEX(AirportPivot[Gates (number of available)],MATCH($N6184,AirportPivot[[AirportID]:[AirportID]],0))</f>
        <v>120</v>
      </c>
    </row>
    <row r="6185" spans="1:18" x14ac:dyDescent="0.25">
      <c r="A6185" s="3" t="s">
        <v>6217</v>
      </c>
      <c r="B6185" s="12">
        <v>41960</v>
      </c>
      <c r="C6185" s="4" t="s">
        <v>25</v>
      </c>
      <c r="D6185" s="4">
        <v>1.6</v>
      </c>
      <c r="E6185" s="4">
        <v>75</v>
      </c>
      <c r="F6185" s="5">
        <v>0.29166666666666669</v>
      </c>
      <c r="G6185" s="6">
        <v>200</v>
      </c>
      <c r="H6185" s="7">
        <v>36200</v>
      </c>
      <c r="I6185" s="7">
        <f>FlightsPivot[[#This Row],[Total Fare]]*10%</f>
        <v>3620</v>
      </c>
      <c r="J6185" s="7">
        <f>FlightsPivot[[#This Row],[Total Fare]]+FlightsPivot[[#This Row],[10% tax ]]</f>
        <v>39820</v>
      </c>
      <c r="K6185" s="4">
        <v>11</v>
      </c>
      <c r="L6185" s="4">
        <v>2014</v>
      </c>
      <c r="M6185" t="str">
        <f>INDEX(RoutesPivot[DepAirport],MATCH($C6185,RoutesPivot[[RouteID]:[RouteID]],0))</f>
        <v>ORD</v>
      </c>
      <c r="N6185" t="str">
        <f>INDEX(RoutesPivot[AirportID],MATCH($C6185,RoutesPivot[[RouteID]:[RouteID]],0))</f>
        <v>DFW</v>
      </c>
      <c r="O6185">
        <f>INDEX(RoutesPivot[Distance],MATCH($C6185,RoutesPivot[[RouteID]:[RouteID]],0))</f>
        <v>700</v>
      </c>
      <c r="P6185">
        <f>INDEX(RoutesPivot[ListPrice],MATCH($C6185,RoutesPivot[[RouteID]:[RouteID]],0))</f>
        <v>200</v>
      </c>
      <c r="Q6185" t="str">
        <f>INDEX(AirportPivot[AirportName],MATCH($N6185,AirportPivot[[AirportID]:[AirportID]],0))</f>
        <v>Dallas/Fort Worth International</v>
      </c>
      <c r="R6185">
        <f>INDEX(AirportPivot[Gates (number of available)],MATCH($N6185,AirportPivot[[AirportID]:[AirportID]],0))</f>
        <v>130</v>
      </c>
    </row>
    <row r="6186" spans="1:18" x14ac:dyDescent="0.25">
      <c r="A6186" s="3" t="s">
        <v>6218</v>
      </c>
      <c r="B6186" s="12">
        <v>42350</v>
      </c>
      <c r="C6186" s="4" t="s">
        <v>13</v>
      </c>
      <c r="D6186" s="4">
        <v>1.8</v>
      </c>
      <c r="E6186" s="4">
        <v>169</v>
      </c>
      <c r="F6186" s="5">
        <v>0.45833333333333331</v>
      </c>
      <c r="G6186" s="6">
        <v>250</v>
      </c>
      <c r="H6186" s="7">
        <v>41250</v>
      </c>
      <c r="I6186" s="7">
        <f>FlightsPivot[[#This Row],[Total Fare]]*10%</f>
        <v>4125</v>
      </c>
      <c r="J6186" s="7">
        <f>FlightsPivot[[#This Row],[Total Fare]]+FlightsPivot[[#This Row],[10% tax ]]</f>
        <v>45375</v>
      </c>
      <c r="K6186" s="4">
        <v>12</v>
      </c>
      <c r="L6186" s="4">
        <v>2015</v>
      </c>
      <c r="M6186" t="str">
        <f>INDEX(RoutesPivot[DepAirport],MATCH($C6186,RoutesPivot[[RouteID]:[RouteID]],0))</f>
        <v>ORD</v>
      </c>
      <c r="N6186" t="str">
        <f>INDEX(RoutesPivot[AirportID],MATCH($C6186,RoutesPivot[[RouteID]:[RouteID]],0))</f>
        <v>JFK</v>
      </c>
      <c r="O6186">
        <f>INDEX(RoutesPivot[Distance],MATCH($C6186,RoutesPivot[[RouteID]:[RouteID]],0))</f>
        <v>619</v>
      </c>
      <c r="P6186">
        <f>INDEX(RoutesPivot[ListPrice],MATCH($C6186,RoutesPivot[[RouteID]:[RouteID]],0))</f>
        <v>250</v>
      </c>
      <c r="Q6186" t="str">
        <f>INDEX(AirportPivot[AirportName],MATCH($N6186,AirportPivot[[AirportID]:[AirportID]],0))</f>
        <v>John F Kennedy International</v>
      </c>
      <c r="R6186">
        <f>INDEX(AirportPivot[Gates (number of available)],MATCH($N6186,AirportPivot[[AirportID]:[AirportID]],0))</f>
        <v>120</v>
      </c>
    </row>
    <row r="6187" spans="1:18" x14ac:dyDescent="0.25">
      <c r="A6187" s="3" t="s">
        <v>6219</v>
      </c>
      <c r="B6187" s="12">
        <v>42302</v>
      </c>
      <c r="C6187" s="4" t="s">
        <v>70</v>
      </c>
      <c r="D6187" s="4">
        <v>2.2000000000000002</v>
      </c>
      <c r="E6187" s="4">
        <v>130</v>
      </c>
      <c r="F6187" s="5">
        <v>0.8125</v>
      </c>
      <c r="G6187" s="6">
        <v>275</v>
      </c>
      <c r="H6187" s="7">
        <v>50875</v>
      </c>
      <c r="I6187" s="7">
        <f>FlightsPivot[[#This Row],[Total Fare]]*10%</f>
        <v>5087.5</v>
      </c>
      <c r="J6187" s="7">
        <f>FlightsPivot[[#This Row],[Total Fare]]+FlightsPivot[[#This Row],[10% tax ]]</f>
        <v>55962.5</v>
      </c>
      <c r="K6187" s="4">
        <v>10</v>
      </c>
      <c r="L6187" s="4">
        <v>2015</v>
      </c>
      <c r="M6187" t="str">
        <f>INDEX(RoutesPivot[DepAirport],MATCH($C6187,RoutesPivot[[RouteID]:[RouteID]],0))</f>
        <v>ORD</v>
      </c>
      <c r="N6187" t="str">
        <f>INDEX(RoutesPivot[AirportID],MATCH($C6187,RoutesPivot[[RouteID]:[RouteID]],0))</f>
        <v>LAS</v>
      </c>
      <c r="O6187">
        <f>INDEX(RoutesPivot[Distance],MATCH($C6187,RoutesPivot[[RouteID]:[RouteID]],0))</f>
        <v>1100</v>
      </c>
      <c r="P6187">
        <f>INDEX(RoutesPivot[ListPrice],MATCH($C6187,RoutesPivot[[RouteID]:[RouteID]],0))</f>
        <v>275</v>
      </c>
      <c r="Q6187" t="str">
        <f>INDEX(AirportPivot[AirportName],MATCH($N6187,AirportPivot[[AirportID]:[AirportID]],0))</f>
        <v>McCarran International</v>
      </c>
      <c r="R6187">
        <f>INDEX(AirportPivot[Gates (number of available)],MATCH($N6187,AirportPivot[[AirportID]:[AirportID]],0))</f>
        <v>68</v>
      </c>
    </row>
    <row r="6188" spans="1:18" x14ac:dyDescent="0.25">
      <c r="A6188" s="3" t="s">
        <v>6220</v>
      </c>
      <c r="B6188" s="12">
        <v>42359</v>
      </c>
      <c r="C6188" s="4" t="s">
        <v>27</v>
      </c>
      <c r="D6188" s="4">
        <v>14.7</v>
      </c>
      <c r="E6188" s="4">
        <v>90</v>
      </c>
      <c r="F6188" s="5">
        <v>0.29166666666666669</v>
      </c>
      <c r="G6188" s="6">
        <v>280</v>
      </c>
      <c r="H6188" s="7">
        <v>50680</v>
      </c>
      <c r="I6188" s="7">
        <f>FlightsPivot[[#This Row],[Total Fare]]*10%</f>
        <v>5068</v>
      </c>
      <c r="J6188" s="7">
        <f>FlightsPivot[[#This Row],[Total Fare]]+FlightsPivot[[#This Row],[10% tax ]]</f>
        <v>55748</v>
      </c>
      <c r="K6188" s="4">
        <v>12</v>
      </c>
      <c r="L6188" s="4">
        <v>2015</v>
      </c>
      <c r="M6188" t="str">
        <f>INDEX(RoutesPivot[DepAirport],MATCH($C6188,RoutesPivot[[RouteID]:[RouteID]],0))</f>
        <v>ORD</v>
      </c>
      <c r="N6188" t="str">
        <f>INDEX(RoutesPivot[AirportID],MATCH($C6188,RoutesPivot[[RouteID]:[RouteID]],0))</f>
        <v>ATL</v>
      </c>
      <c r="O6188">
        <f>INDEX(RoutesPivot[Distance],MATCH($C6188,RoutesPivot[[RouteID]:[RouteID]],0))</f>
        <v>510</v>
      </c>
      <c r="P6188">
        <f>INDEX(RoutesPivot[ListPrice],MATCH($C6188,RoutesPivot[[RouteID]:[RouteID]],0))</f>
        <v>200</v>
      </c>
      <c r="Q6188" t="str">
        <f>INDEX(AirportPivot[AirportName],MATCH($N6188,AirportPivot[[AirportID]:[AirportID]],0))</f>
        <v>Hartsfield-Jackson Atlanta International</v>
      </c>
      <c r="R6188">
        <f>INDEX(AirportPivot[Gates (number of available)],MATCH($N6188,AirportPivot[[AirportID]:[AirportID]],0))</f>
        <v>100</v>
      </c>
    </row>
    <row r="6189" spans="1:18" x14ac:dyDescent="0.25">
      <c r="A6189" s="3" t="s">
        <v>6221</v>
      </c>
      <c r="B6189" s="12">
        <v>42275</v>
      </c>
      <c r="C6189" s="4" t="s">
        <v>47</v>
      </c>
      <c r="D6189" s="4">
        <v>2.7</v>
      </c>
      <c r="E6189" s="4">
        <v>172</v>
      </c>
      <c r="F6189" s="5">
        <v>0.66666666666666663</v>
      </c>
      <c r="G6189" s="6">
        <v>250</v>
      </c>
      <c r="H6189" s="7">
        <v>41250</v>
      </c>
      <c r="I6189" s="7">
        <f>FlightsPivot[[#This Row],[Total Fare]]*10%</f>
        <v>4125</v>
      </c>
      <c r="J6189" s="7">
        <f>FlightsPivot[[#This Row],[Total Fare]]+FlightsPivot[[#This Row],[10% tax ]]</f>
        <v>45375</v>
      </c>
      <c r="K6189" s="4">
        <v>9</v>
      </c>
      <c r="L6189" s="4">
        <v>2015</v>
      </c>
      <c r="M6189" t="str">
        <f>INDEX(RoutesPivot[DepAirport],MATCH($C6189,RoutesPivot[[RouteID]:[RouteID]],0))</f>
        <v>ORD</v>
      </c>
      <c r="N6189" t="str">
        <f>INDEX(RoutesPivot[AirportID],MATCH($C6189,RoutesPivot[[RouteID]:[RouteID]],0))</f>
        <v>PHX</v>
      </c>
      <c r="O6189">
        <f>INDEX(RoutesPivot[Distance],MATCH($C6189,RoutesPivot[[RouteID]:[RouteID]],0))</f>
        <v>1200</v>
      </c>
      <c r="P6189">
        <f>INDEX(RoutesPivot[ListPrice],MATCH($C6189,RoutesPivot[[RouteID]:[RouteID]],0))</f>
        <v>250</v>
      </c>
      <c r="Q6189" t="str">
        <f>INDEX(AirportPivot[AirportName],MATCH($N6189,AirportPivot[[AirportID]:[AirportID]],0))</f>
        <v>Phoenix Sky Harbor International</v>
      </c>
      <c r="R6189">
        <f>INDEX(AirportPivot[Gates (number of available)],MATCH($N6189,AirportPivot[[AirportID]:[AirportID]],0))</f>
        <v>60</v>
      </c>
    </row>
    <row r="6190" spans="1:18" x14ac:dyDescent="0.25">
      <c r="A6190" s="3" t="s">
        <v>6222</v>
      </c>
      <c r="B6190" s="12">
        <v>41814</v>
      </c>
      <c r="C6190" s="4" t="s">
        <v>21</v>
      </c>
      <c r="D6190" s="4">
        <v>1</v>
      </c>
      <c r="E6190" s="4">
        <v>7</v>
      </c>
      <c r="F6190" s="5">
        <v>0.85416666666666663</v>
      </c>
      <c r="G6190" s="6">
        <v>137.5</v>
      </c>
      <c r="H6190" s="7">
        <v>25437.5</v>
      </c>
      <c r="I6190" s="7">
        <f>FlightsPivot[[#This Row],[Total Fare]]*10%</f>
        <v>2543.75</v>
      </c>
      <c r="J6190" s="7">
        <f>FlightsPivot[[#This Row],[Total Fare]]+FlightsPivot[[#This Row],[10% tax ]]</f>
        <v>27981.25</v>
      </c>
      <c r="K6190" s="4">
        <v>6</v>
      </c>
      <c r="L6190" s="4">
        <v>2014</v>
      </c>
      <c r="M6190" t="str">
        <f>INDEX(RoutesPivot[DepAirport],MATCH($C6190,RoutesPivot[[RouteID]:[RouteID]],0))</f>
        <v>ORD</v>
      </c>
      <c r="N6190" t="str">
        <f>INDEX(RoutesPivot[AirportID],MATCH($C6190,RoutesPivot[[RouteID]:[RouteID]],0))</f>
        <v>CLT</v>
      </c>
      <c r="O6190">
        <f>INDEX(RoutesPivot[Distance],MATCH($C6190,RoutesPivot[[RouteID]:[RouteID]],0))</f>
        <v>700</v>
      </c>
      <c r="P6190">
        <f>INDEX(RoutesPivot[ListPrice],MATCH($C6190,RoutesPivot[[RouteID]:[RouteID]],0))</f>
        <v>125</v>
      </c>
      <c r="Q6190" t="str">
        <f>INDEX(AirportPivot[AirportName],MATCH($N6190,AirportPivot[[AirportID]:[AirportID]],0))</f>
        <v>Charlotte/Douglas International</v>
      </c>
      <c r="R6190">
        <f>INDEX(AirportPivot[Gates (number of available)],MATCH($N6190,AirportPivot[[AirportID]:[AirportID]],0))</f>
        <v>65</v>
      </c>
    </row>
    <row r="6191" spans="1:18" x14ac:dyDescent="0.25">
      <c r="A6191" s="3" t="s">
        <v>6223</v>
      </c>
      <c r="B6191" s="12">
        <v>42153</v>
      </c>
      <c r="C6191" s="4" t="s">
        <v>98</v>
      </c>
      <c r="D6191" s="4">
        <v>1.2</v>
      </c>
      <c r="E6191" s="4">
        <v>180</v>
      </c>
      <c r="F6191" s="5">
        <v>0.77083333333333337</v>
      </c>
      <c r="G6191" s="6">
        <v>275</v>
      </c>
      <c r="H6191" s="7">
        <v>45375</v>
      </c>
      <c r="I6191" s="7">
        <f>FlightsPivot[[#This Row],[Total Fare]]*10%</f>
        <v>4537.5</v>
      </c>
      <c r="J6191" s="7">
        <f>FlightsPivot[[#This Row],[Total Fare]]+FlightsPivot[[#This Row],[10% tax ]]</f>
        <v>49912.5</v>
      </c>
      <c r="K6191" s="4">
        <v>5</v>
      </c>
      <c r="L6191" s="4">
        <v>2015</v>
      </c>
      <c r="M6191" t="str">
        <f>INDEX(RoutesPivot[DepAirport],MATCH($C6191,RoutesPivot[[RouteID]:[RouteID]],0))</f>
        <v>ORD</v>
      </c>
      <c r="N6191" t="str">
        <f>INDEX(RoutesPivot[AirportID],MATCH($C6191,RoutesPivot[[RouteID]:[RouteID]],0))</f>
        <v>PHL</v>
      </c>
      <c r="O6191">
        <f>INDEX(RoutesPivot[Distance],MATCH($C6191,RoutesPivot[[RouteID]:[RouteID]],0))</f>
        <v>580</v>
      </c>
      <c r="P6191">
        <f>INDEX(RoutesPivot[ListPrice],MATCH($C6191,RoutesPivot[[RouteID]:[RouteID]],0))</f>
        <v>275</v>
      </c>
      <c r="Q6191" t="str">
        <f>INDEX(AirportPivot[AirportName],MATCH($N6191,AirportPivot[[AirportID]:[AirportID]],0))</f>
        <v>Philadelphia International</v>
      </c>
      <c r="R6191">
        <f>INDEX(AirportPivot[Gates (number of available)],MATCH($N6191,AirportPivot[[AirportID]:[AirportID]],0))</f>
        <v>89</v>
      </c>
    </row>
    <row r="6192" spans="1:18" x14ac:dyDescent="0.25">
      <c r="A6192" s="3" t="s">
        <v>6224</v>
      </c>
      <c r="B6192" s="12">
        <v>42336</v>
      </c>
      <c r="C6192" s="4" t="s">
        <v>50</v>
      </c>
      <c r="D6192" s="4">
        <v>6.6</v>
      </c>
      <c r="E6192" s="4">
        <v>119</v>
      </c>
      <c r="F6192" s="5">
        <v>0.29166666666666669</v>
      </c>
      <c r="G6192" s="6">
        <v>412.5</v>
      </c>
      <c r="H6192" s="7">
        <v>76312.5</v>
      </c>
      <c r="I6192" s="7">
        <f>FlightsPivot[[#This Row],[Total Fare]]*10%</f>
        <v>7631.25</v>
      </c>
      <c r="J6192" s="7">
        <f>FlightsPivot[[#This Row],[Total Fare]]+FlightsPivot[[#This Row],[10% tax ]]</f>
        <v>83943.75</v>
      </c>
      <c r="K6192" s="4">
        <v>11</v>
      </c>
      <c r="L6192" s="4">
        <v>2015</v>
      </c>
      <c r="M6192" t="str">
        <f>INDEX(RoutesPivot[DepAirport],MATCH($C6192,RoutesPivot[[RouteID]:[RouteID]],0))</f>
        <v>ORD</v>
      </c>
      <c r="N6192" t="str">
        <f>INDEX(RoutesPivot[AirportID],MATCH($C6192,RoutesPivot[[RouteID]:[RouteID]],0))</f>
        <v>LGA</v>
      </c>
      <c r="O6192">
        <f>INDEX(RoutesPivot[Distance],MATCH($C6192,RoutesPivot[[RouteID]:[RouteID]],0))</f>
        <v>610</v>
      </c>
      <c r="P6192">
        <f>INDEX(RoutesPivot[ListPrice],MATCH($C6192,RoutesPivot[[RouteID]:[RouteID]],0))</f>
        <v>275</v>
      </c>
      <c r="Q6192" t="str">
        <f>INDEX(AirportPivot[AirportName],MATCH($N6192,AirportPivot[[AirportID]:[AirportID]],0))</f>
        <v>Laguardia</v>
      </c>
      <c r="R6192">
        <f>INDEX(AirportPivot[Gates (number of available)],MATCH($N6192,AirportPivot[[AirportID]:[AirportID]],0))</f>
        <v>66</v>
      </c>
    </row>
    <row r="6193" spans="1:18" x14ac:dyDescent="0.25">
      <c r="A6193" s="3" t="s">
        <v>6225</v>
      </c>
      <c r="B6193" s="12">
        <v>42087</v>
      </c>
      <c r="C6193" s="4" t="s">
        <v>25</v>
      </c>
      <c r="D6193" s="4">
        <v>1.2</v>
      </c>
      <c r="E6193" s="4">
        <v>94</v>
      </c>
      <c r="F6193" s="5">
        <v>0.85416666666666663</v>
      </c>
      <c r="G6193" s="6">
        <v>200</v>
      </c>
      <c r="H6193" s="7">
        <v>37000</v>
      </c>
      <c r="I6193" s="7">
        <f>FlightsPivot[[#This Row],[Total Fare]]*10%</f>
        <v>3700</v>
      </c>
      <c r="J6193" s="7">
        <f>FlightsPivot[[#This Row],[Total Fare]]+FlightsPivot[[#This Row],[10% tax ]]</f>
        <v>40700</v>
      </c>
      <c r="K6193" s="4">
        <v>3</v>
      </c>
      <c r="L6193" s="4">
        <v>2015</v>
      </c>
      <c r="M6193" t="str">
        <f>INDEX(RoutesPivot[DepAirport],MATCH($C6193,RoutesPivot[[RouteID]:[RouteID]],0))</f>
        <v>ORD</v>
      </c>
      <c r="N6193" t="str">
        <f>INDEX(RoutesPivot[AirportID],MATCH($C6193,RoutesPivot[[RouteID]:[RouteID]],0))</f>
        <v>DFW</v>
      </c>
      <c r="O6193">
        <f>INDEX(RoutesPivot[Distance],MATCH($C6193,RoutesPivot[[RouteID]:[RouteID]],0))</f>
        <v>700</v>
      </c>
      <c r="P6193">
        <f>INDEX(RoutesPivot[ListPrice],MATCH($C6193,RoutesPivot[[RouteID]:[RouteID]],0))</f>
        <v>200</v>
      </c>
      <c r="Q6193" t="str">
        <f>INDEX(AirportPivot[AirportName],MATCH($N6193,AirportPivot[[AirportID]:[AirportID]],0))</f>
        <v>Dallas/Fort Worth International</v>
      </c>
      <c r="R6193">
        <f>INDEX(AirportPivot[Gates (number of available)],MATCH($N6193,AirportPivot[[AirportID]:[AirportID]],0))</f>
        <v>130</v>
      </c>
    </row>
    <row r="6194" spans="1:18" x14ac:dyDescent="0.25">
      <c r="A6194" s="3" t="s">
        <v>6226</v>
      </c>
      <c r="B6194" s="12">
        <v>41644</v>
      </c>
      <c r="C6194" s="4" t="s">
        <v>21</v>
      </c>
      <c r="D6194" s="4">
        <v>2.2999999999999998</v>
      </c>
      <c r="E6194" s="4">
        <v>126</v>
      </c>
      <c r="F6194" s="5">
        <v>0.33333333333333331</v>
      </c>
      <c r="G6194" s="6">
        <v>125</v>
      </c>
      <c r="H6194" s="7">
        <v>23125</v>
      </c>
      <c r="I6194" s="7">
        <f>FlightsPivot[[#This Row],[Total Fare]]*10%</f>
        <v>2312.5</v>
      </c>
      <c r="J6194" s="7">
        <f>FlightsPivot[[#This Row],[Total Fare]]+FlightsPivot[[#This Row],[10% tax ]]</f>
        <v>25437.5</v>
      </c>
      <c r="K6194" s="4">
        <v>1</v>
      </c>
      <c r="L6194" s="4">
        <v>2014</v>
      </c>
      <c r="M6194" t="str">
        <f>INDEX(RoutesPivot[DepAirport],MATCH($C6194,RoutesPivot[[RouteID]:[RouteID]],0))</f>
        <v>ORD</v>
      </c>
      <c r="N6194" t="str">
        <f>INDEX(RoutesPivot[AirportID],MATCH($C6194,RoutesPivot[[RouteID]:[RouteID]],0))</f>
        <v>CLT</v>
      </c>
      <c r="O6194">
        <f>INDEX(RoutesPivot[Distance],MATCH($C6194,RoutesPivot[[RouteID]:[RouteID]],0))</f>
        <v>700</v>
      </c>
      <c r="P6194">
        <f>INDEX(RoutesPivot[ListPrice],MATCH($C6194,RoutesPivot[[RouteID]:[RouteID]],0))</f>
        <v>125</v>
      </c>
      <c r="Q6194" t="str">
        <f>INDEX(AirportPivot[AirportName],MATCH($N6194,AirportPivot[[AirportID]:[AirportID]],0))</f>
        <v>Charlotte/Douglas International</v>
      </c>
      <c r="R6194">
        <f>INDEX(AirportPivot[Gates (number of available)],MATCH($N6194,AirportPivot[[AirportID]:[AirportID]],0))</f>
        <v>65</v>
      </c>
    </row>
    <row r="6195" spans="1:18" x14ac:dyDescent="0.25">
      <c r="A6195" s="3" t="s">
        <v>6227</v>
      </c>
      <c r="B6195" s="12">
        <v>42025</v>
      </c>
      <c r="C6195" s="4" t="s">
        <v>23</v>
      </c>
      <c r="D6195" s="4">
        <v>2.9</v>
      </c>
      <c r="E6195" s="4">
        <v>72</v>
      </c>
      <c r="F6195" s="5">
        <v>0.52083333333333337</v>
      </c>
      <c r="G6195" s="6">
        <v>300</v>
      </c>
      <c r="H6195" s="7">
        <v>54300</v>
      </c>
      <c r="I6195" s="7">
        <f>FlightsPivot[[#This Row],[Total Fare]]*10%</f>
        <v>5430</v>
      </c>
      <c r="J6195" s="7">
        <f>FlightsPivot[[#This Row],[Total Fare]]+FlightsPivot[[#This Row],[10% tax ]]</f>
        <v>59730</v>
      </c>
      <c r="K6195" s="4">
        <v>1</v>
      </c>
      <c r="L6195" s="4">
        <v>2015</v>
      </c>
      <c r="M6195" t="str">
        <f>INDEX(RoutesPivot[DepAirport],MATCH($C6195,RoutesPivot[[RouteID]:[RouteID]],0))</f>
        <v>ORD</v>
      </c>
      <c r="N6195" t="str">
        <f>INDEX(RoutesPivot[AirportID],MATCH($C6195,RoutesPivot[[RouteID]:[RouteID]],0))</f>
        <v>DEN</v>
      </c>
      <c r="O6195">
        <f>INDEX(RoutesPivot[Distance],MATCH($C6195,RoutesPivot[[RouteID]:[RouteID]],0))</f>
        <v>800</v>
      </c>
      <c r="P6195">
        <f>INDEX(RoutesPivot[ListPrice],MATCH($C6195,RoutesPivot[[RouteID]:[RouteID]],0))</f>
        <v>300</v>
      </c>
      <c r="Q6195" t="str">
        <f>INDEX(AirportPivot[AirportName],MATCH($N6195,AirportPivot[[AirportID]:[AirportID]],0))</f>
        <v>Denver International</v>
      </c>
      <c r="R6195">
        <f>INDEX(AirportPivot[Gates (number of available)],MATCH($N6195,AirportPivot[[AirportID]:[AirportID]],0))</f>
        <v>75</v>
      </c>
    </row>
    <row r="6196" spans="1:18" x14ac:dyDescent="0.25">
      <c r="A6196" s="3" t="s">
        <v>6228</v>
      </c>
      <c r="B6196" s="12">
        <v>41753</v>
      </c>
      <c r="C6196" s="4" t="s">
        <v>27</v>
      </c>
      <c r="D6196" s="4">
        <v>10.199999999999999</v>
      </c>
      <c r="E6196" s="4">
        <v>189</v>
      </c>
      <c r="F6196" s="5">
        <v>0.41666666666666669</v>
      </c>
      <c r="G6196" s="6">
        <v>200</v>
      </c>
      <c r="H6196" s="7">
        <v>33000</v>
      </c>
      <c r="I6196" s="7">
        <f>FlightsPivot[[#This Row],[Total Fare]]*10%</f>
        <v>3300</v>
      </c>
      <c r="J6196" s="7">
        <f>FlightsPivot[[#This Row],[Total Fare]]+FlightsPivot[[#This Row],[10% tax ]]</f>
        <v>36300</v>
      </c>
      <c r="K6196" s="4">
        <v>4</v>
      </c>
      <c r="L6196" s="4">
        <v>2014</v>
      </c>
      <c r="M6196" t="str">
        <f>INDEX(RoutesPivot[DepAirport],MATCH($C6196,RoutesPivot[[RouteID]:[RouteID]],0))</f>
        <v>ORD</v>
      </c>
      <c r="N6196" t="str">
        <f>INDEX(RoutesPivot[AirportID],MATCH($C6196,RoutesPivot[[RouteID]:[RouteID]],0))</f>
        <v>ATL</v>
      </c>
      <c r="O6196">
        <f>INDEX(RoutesPivot[Distance],MATCH($C6196,RoutesPivot[[RouteID]:[RouteID]],0))</f>
        <v>510</v>
      </c>
      <c r="P6196">
        <f>INDEX(RoutesPivot[ListPrice],MATCH($C6196,RoutesPivot[[RouteID]:[RouteID]],0))</f>
        <v>200</v>
      </c>
      <c r="Q6196" t="str">
        <f>INDEX(AirportPivot[AirportName],MATCH($N6196,AirportPivot[[AirportID]:[AirportID]],0))</f>
        <v>Hartsfield-Jackson Atlanta International</v>
      </c>
      <c r="R6196">
        <f>INDEX(AirportPivot[Gates (number of available)],MATCH($N6196,AirportPivot[[AirportID]:[AirportID]],0))</f>
        <v>100</v>
      </c>
    </row>
    <row r="6197" spans="1:18" x14ac:dyDescent="0.25">
      <c r="A6197" s="3" t="s">
        <v>6229</v>
      </c>
      <c r="B6197" s="12">
        <v>41942</v>
      </c>
      <c r="C6197" s="4" t="s">
        <v>13</v>
      </c>
      <c r="D6197" s="4">
        <v>2.7</v>
      </c>
      <c r="E6197" s="4">
        <v>24</v>
      </c>
      <c r="F6197" s="5">
        <v>0.79166666666666663</v>
      </c>
      <c r="G6197" s="6">
        <v>250</v>
      </c>
      <c r="H6197" s="7">
        <v>46250</v>
      </c>
      <c r="I6197" s="7">
        <f>FlightsPivot[[#This Row],[Total Fare]]*10%</f>
        <v>4625</v>
      </c>
      <c r="J6197" s="7">
        <f>FlightsPivot[[#This Row],[Total Fare]]+FlightsPivot[[#This Row],[10% tax ]]</f>
        <v>50875</v>
      </c>
      <c r="K6197" s="4">
        <v>10</v>
      </c>
      <c r="L6197" s="4">
        <v>2014</v>
      </c>
      <c r="M6197" t="str">
        <f>INDEX(RoutesPivot[DepAirport],MATCH($C6197,RoutesPivot[[RouteID]:[RouteID]],0))</f>
        <v>ORD</v>
      </c>
      <c r="N6197" t="str">
        <f>INDEX(RoutesPivot[AirportID],MATCH($C6197,RoutesPivot[[RouteID]:[RouteID]],0))</f>
        <v>JFK</v>
      </c>
      <c r="O6197">
        <f>INDEX(RoutesPivot[Distance],MATCH($C6197,RoutesPivot[[RouteID]:[RouteID]],0))</f>
        <v>619</v>
      </c>
      <c r="P6197">
        <f>INDEX(RoutesPivot[ListPrice],MATCH($C6197,RoutesPivot[[RouteID]:[RouteID]],0))</f>
        <v>250</v>
      </c>
      <c r="Q6197" t="str">
        <f>INDEX(AirportPivot[AirportName],MATCH($N6197,AirportPivot[[AirportID]:[AirportID]],0))</f>
        <v>John F Kennedy International</v>
      </c>
      <c r="R6197">
        <f>INDEX(AirportPivot[Gates (number of available)],MATCH($N6197,AirportPivot[[AirportID]:[AirportID]],0))</f>
        <v>120</v>
      </c>
    </row>
    <row r="6198" spans="1:18" x14ac:dyDescent="0.25">
      <c r="A6198" s="3" t="s">
        <v>6230</v>
      </c>
      <c r="B6198" s="12">
        <v>41736</v>
      </c>
      <c r="C6198" s="4" t="s">
        <v>23</v>
      </c>
      <c r="D6198" s="4">
        <v>1.9</v>
      </c>
      <c r="E6198" s="4">
        <v>171</v>
      </c>
      <c r="F6198" s="5">
        <v>0.41666666666666669</v>
      </c>
      <c r="G6198" s="6">
        <v>300</v>
      </c>
      <c r="H6198" s="7">
        <v>49500</v>
      </c>
      <c r="I6198" s="7">
        <f>FlightsPivot[[#This Row],[Total Fare]]*10%</f>
        <v>4950</v>
      </c>
      <c r="J6198" s="7">
        <f>FlightsPivot[[#This Row],[Total Fare]]+FlightsPivot[[#This Row],[10% tax ]]</f>
        <v>54450</v>
      </c>
      <c r="K6198" s="4">
        <v>4</v>
      </c>
      <c r="L6198" s="4">
        <v>2014</v>
      </c>
      <c r="M6198" t="str">
        <f>INDEX(RoutesPivot[DepAirport],MATCH($C6198,RoutesPivot[[RouteID]:[RouteID]],0))</f>
        <v>ORD</v>
      </c>
      <c r="N6198" t="str">
        <f>INDEX(RoutesPivot[AirportID],MATCH($C6198,RoutesPivot[[RouteID]:[RouteID]],0))</f>
        <v>DEN</v>
      </c>
      <c r="O6198">
        <f>INDEX(RoutesPivot[Distance],MATCH($C6198,RoutesPivot[[RouteID]:[RouteID]],0))</f>
        <v>800</v>
      </c>
      <c r="P6198">
        <f>INDEX(RoutesPivot[ListPrice],MATCH($C6198,RoutesPivot[[RouteID]:[RouteID]],0))</f>
        <v>300</v>
      </c>
      <c r="Q6198" t="str">
        <f>INDEX(AirportPivot[AirportName],MATCH($N6198,AirportPivot[[AirportID]:[AirportID]],0))</f>
        <v>Denver International</v>
      </c>
      <c r="R6198">
        <f>INDEX(AirportPivot[Gates (number of available)],MATCH($N6198,AirportPivot[[AirportID]:[AirportID]],0))</f>
        <v>75</v>
      </c>
    </row>
    <row r="6199" spans="1:18" x14ac:dyDescent="0.25">
      <c r="A6199" s="3" t="s">
        <v>6231</v>
      </c>
      <c r="B6199" s="12">
        <v>41713</v>
      </c>
      <c r="C6199" s="4" t="s">
        <v>98</v>
      </c>
      <c r="D6199" s="4">
        <v>2.1</v>
      </c>
      <c r="E6199" s="4">
        <v>152</v>
      </c>
      <c r="F6199" s="5">
        <v>0.79166666666666663</v>
      </c>
      <c r="G6199" s="6">
        <v>275</v>
      </c>
      <c r="H6199" s="7">
        <v>45375</v>
      </c>
      <c r="I6199" s="7">
        <f>FlightsPivot[[#This Row],[Total Fare]]*10%</f>
        <v>4537.5</v>
      </c>
      <c r="J6199" s="7">
        <f>FlightsPivot[[#This Row],[Total Fare]]+FlightsPivot[[#This Row],[10% tax ]]</f>
        <v>49912.5</v>
      </c>
      <c r="K6199" s="4">
        <v>3</v>
      </c>
      <c r="L6199" s="4">
        <v>2014</v>
      </c>
      <c r="M6199" t="str">
        <f>INDEX(RoutesPivot[DepAirport],MATCH($C6199,RoutesPivot[[RouteID]:[RouteID]],0))</f>
        <v>ORD</v>
      </c>
      <c r="N6199" t="str">
        <f>INDEX(RoutesPivot[AirportID],MATCH($C6199,RoutesPivot[[RouteID]:[RouteID]],0))</f>
        <v>PHL</v>
      </c>
      <c r="O6199">
        <f>INDEX(RoutesPivot[Distance],MATCH($C6199,RoutesPivot[[RouteID]:[RouteID]],0))</f>
        <v>580</v>
      </c>
      <c r="P6199">
        <f>INDEX(RoutesPivot[ListPrice],MATCH($C6199,RoutesPivot[[RouteID]:[RouteID]],0))</f>
        <v>275</v>
      </c>
      <c r="Q6199" t="str">
        <f>INDEX(AirportPivot[AirportName],MATCH($N6199,AirportPivot[[AirportID]:[AirportID]],0))</f>
        <v>Philadelphia International</v>
      </c>
      <c r="R6199">
        <f>INDEX(AirportPivot[Gates (number of available)],MATCH($N6199,AirportPivot[[AirportID]:[AirportID]],0))</f>
        <v>89</v>
      </c>
    </row>
    <row r="6200" spans="1:18" x14ac:dyDescent="0.25">
      <c r="A6200" s="3" t="s">
        <v>6232</v>
      </c>
      <c r="B6200" s="12">
        <v>41666</v>
      </c>
      <c r="C6200" s="4" t="s">
        <v>50</v>
      </c>
      <c r="D6200" s="4">
        <v>1.9</v>
      </c>
      <c r="E6200" s="4">
        <v>131</v>
      </c>
      <c r="F6200" s="5">
        <v>0.64583333333333337</v>
      </c>
      <c r="G6200" s="6">
        <v>275</v>
      </c>
      <c r="H6200" s="7">
        <v>50875</v>
      </c>
      <c r="I6200" s="7">
        <f>FlightsPivot[[#This Row],[Total Fare]]*10%</f>
        <v>5087.5</v>
      </c>
      <c r="J6200" s="7">
        <f>FlightsPivot[[#This Row],[Total Fare]]+FlightsPivot[[#This Row],[10% tax ]]</f>
        <v>55962.5</v>
      </c>
      <c r="K6200" s="4">
        <v>1</v>
      </c>
      <c r="L6200" s="4">
        <v>2014</v>
      </c>
      <c r="M6200" t="str">
        <f>INDEX(RoutesPivot[DepAirport],MATCH($C6200,RoutesPivot[[RouteID]:[RouteID]],0))</f>
        <v>ORD</v>
      </c>
      <c r="N6200" t="str">
        <f>INDEX(RoutesPivot[AirportID],MATCH($C6200,RoutesPivot[[RouteID]:[RouteID]],0))</f>
        <v>LGA</v>
      </c>
      <c r="O6200">
        <f>INDEX(RoutesPivot[Distance],MATCH($C6200,RoutesPivot[[RouteID]:[RouteID]],0))</f>
        <v>610</v>
      </c>
      <c r="P6200">
        <f>INDEX(RoutesPivot[ListPrice],MATCH($C6200,RoutesPivot[[RouteID]:[RouteID]],0))</f>
        <v>275</v>
      </c>
      <c r="Q6200" t="str">
        <f>INDEX(AirportPivot[AirportName],MATCH($N6200,AirportPivot[[AirportID]:[AirportID]],0))</f>
        <v>Laguardia</v>
      </c>
      <c r="R6200">
        <f>INDEX(AirportPivot[Gates (number of available)],MATCH($N6200,AirportPivot[[AirportID]:[AirportID]],0))</f>
        <v>66</v>
      </c>
    </row>
    <row r="6201" spans="1:18" x14ac:dyDescent="0.25">
      <c r="A6201" s="3" t="s">
        <v>6233</v>
      </c>
      <c r="B6201" s="12">
        <v>41873</v>
      </c>
      <c r="C6201" s="4" t="s">
        <v>23</v>
      </c>
      <c r="D6201" s="4">
        <v>1.2</v>
      </c>
      <c r="E6201" s="4">
        <v>92</v>
      </c>
      <c r="F6201" s="5">
        <v>0.83333333333333337</v>
      </c>
      <c r="G6201" s="6">
        <v>330</v>
      </c>
      <c r="H6201" s="7">
        <v>61050</v>
      </c>
      <c r="I6201" s="7">
        <f>FlightsPivot[[#This Row],[Total Fare]]*10%</f>
        <v>6105</v>
      </c>
      <c r="J6201" s="7">
        <f>FlightsPivot[[#This Row],[Total Fare]]+FlightsPivot[[#This Row],[10% tax ]]</f>
        <v>67155</v>
      </c>
      <c r="K6201" s="4">
        <v>8</v>
      </c>
      <c r="L6201" s="4">
        <v>2014</v>
      </c>
      <c r="M6201" t="str">
        <f>INDEX(RoutesPivot[DepAirport],MATCH($C6201,RoutesPivot[[RouteID]:[RouteID]],0))</f>
        <v>ORD</v>
      </c>
      <c r="N6201" t="str">
        <f>INDEX(RoutesPivot[AirportID],MATCH($C6201,RoutesPivot[[RouteID]:[RouteID]],0))</f>
        <v>DEN</v>
      </c>
      <c r="O6201">
        <f>INDEX(RoutesPivot[Distance],MATCH($C6201,RoutesPivot[[RouteID]:[RouteID]],0))</f>
        <v>800</v>
      </c>
      <c r="P6201">
        <f>INDEX(RoutesPivot[ListPrice],MATCH($C6201,RoutesPivot[[RouteID]:[RouteID]],0))</f>
        <v>300</v>
      </c>
      <c r="Q6201" t="str">
        <f>INDEX(AirportPivot[AirportName],MATCH($N6201,AirportPivot[[AirportID]:[AirportID]],0))</f>
        <v>Denver International</v>
      </c>
      <c r="R6201">
        <f>INDEX(AirportPivot[Gates (number of available)],MATCH($N6201,AirportPivot[[AirportID]:[AirportID]],0))</f>
        <v>75</v>
      </c>
    </row>
    <row r="6202" spans="1:18" x14ac:dyDescent="0.25">
      <c r="A6202" s="3" t="s">
        <v>6234</v>
      </c>
      <c r="B6202" s="12">
        <v>41828</v>
      </c>
      <c r="C6202" s="4" t="s">
        <v>19</v>
      </c>
      <c r="D6202" s="4">
        <v>0.8</v>
      </c>
      <c r="E6202" s="4">
        <v>80</v>
      </c>
      <c r="F6202" s="5">
        <v>0.79166666666666663</v>
      </c>
      <c r="G6202" s="6">
        <v>220</v>
      </c>
      <c r="H6202" s="7">
        <v>39820</v>
      </c>
      <c r="I6202" s="7">
        <f>FlightsPivot[[#This Row],[Total Fare]]*10%</f>
        <v>3982</v>
      </c>
      <c r="J6202" s="7">
        <f>FlightsPivot[[#This Row],[Total Fare]]+FlightsPivot[[#This Row],[10% tax ]]</f>
        <v>43802</v>
      </c>
      <c r="K6202" s="4">
        <v>7</v>
      </c>
      <c r="L6202" s="4">
        <v>2014</v>
      </c>
      <c r="M6202" t="str">
        <f>INDEX(RoutesPivot[DepAirport],MATCH($C6202,RoutesPivot[[RouteID]:[RouteID]],0))</f>
        <v>ORD</v>
      </c>
      <c r="N6202" t="str">
        <f>INDEX(RoutesPivot[AirportID],MATCH($C6202,RoutesPivot[[RouteID]:[RouteID]],0))</f>
        <v>IAH</v>
      </c>
      <c r="O6202">
        <f>INDEX(RoutesPivot[Distance],MATCH($C6202,RoutesPivot[[RouteID]:[RouteID]],0))</f>
        <v>800</v>
      </c>
      <c r="P6202">
        <f>INDEX(RoutesPivot[ListPrice],MATCH($C6202,RoutesPivot[[RouteID]:[RouteID]],0))</f>
        <v>200</v>
      </c>
      <c r="Q6202" t="str">
        <f>INDEX(AirportPivot[AirportName],MATCH($N6202,AirportPivot[[AirportID]:[AirportID]],0))</f>
        <v>George Bush Intercontinental/Houston</v>
      </c>
      <c r="R6202">
        <f>INDEX(AirportPivot[Gates (number of available)],MATCH($N6202,AirportPivot[[AirportID]:[AirportID]],0))</f>
        <v>80</v>
      </c>
    </row>
    <row r="6203" spans="1:18" x14ac:dyDescent="0.25">
      <c r="A6203" s="3" t="s">
        <v>6235</v>
      </c>
      <c r="B6203" s="12">
        <v>42119</v>
      </c>
      <c r="C6203" s="4" t="s">
        <v>33</v>
      </c>
      <c r="D6203" s="4">
        <v>2</v>
      </c>
      <c r="E6203" s="4">
        <v>209</v>
      </c>
      <c r="F6203" s="5">
        <v>0.77083333333333337</v>
      </c>
      <c r="G6203" s="6">
        <v>375</v>
      </c>
      <c r="H6203" s="7">
        <v>61875</v>
      </c>
      <c r="I6203" s="7">
        <f>FlightsPivot[[#This Row],[Total Fare]]*10%</f>
        <v>6187.5</v>
      </c>
      <c r="J6203" s="7">
        <f>FlightsPivot[[#This Row],[Total Fare]]+FlightsPivot[[#This Row],[10% tax ]]</f>
        <v>68062.5</v>
      </c>
      <c r="K6203" s="4">
        <v>4</v>
      </c>
      <c r="L6203" s="4">
        <v>2015</v>
      </c>
      <c r="M6203" t="str">
        <f>INDEX(RoutesPivot[DepAirport],MATCH($C6203,RoutesPivot[[RouteID]:[RouteID]],0))</f>
        <v>ORD</v>
      </c>
      <c r="N6203" t="str">
        <f>INDEX(RoutesPivot[AirportID],MATCH($C6203,RoutesPivot[[RouteID]:[RouteID]],0))</f>
        <v>SFO</v>
      </c>
      <c r="O6203">
        <f>INDEX(RoutesPivot[Distance],MATCH($C6203,RoutesPivot[[RouteID]:[RouteID]],0))</f>
        <v>1600</v>
      </c>
      <c r="P6203">
        <f>INDEX(RoutesPivot[ListPrice],MATCH($C6203,RoutesPivot[[RouteID]:[RouteID]],0))</f>
        <v>375</v>
      </c>
      <c r="Q6203" t="str">
        <f>INDEX(AirportPivot[AirportName],MATCH($N6203,AirportPivot[[AirportID]:[AirportID]],0))</f>
        <v>San Francisco International</v>
      </c>
      <c r="R6203">
        <f>INDEX(AirportPivot[Gates (number of available)],MATCH($N6203,AirportPivot[[AirportID]:[AirportID]],0))</f>
        <v>70</v>
      </c>
    </row>
    <row r="6204" spans="1:18" x14ac:dyDescent="0.25">
      <c r="A6204" s="3" t="s">
        <v>6236</v>
      </c>
      <c r="B6204" s="12">
        <v>41894</v>
      </c>
      <c r="C6204" s="4" t="s">
        <v>30</v>
      </c>
      <c r="D6204" s="4">
        <v>2.9</v>
      </c>
      <c r="E6204" s="4">
        <v>13</v>
      </c>
      <c r="F6204" s="5">
        <v>0.52083333333333337</v>
      </c>
      <c r="G6204" s="6">
        <v>250</v>
      </c>
      <c r="H6204" s="7">
        <v>46250</v>
      </c>
      <c r="I6204" s="7">
        <f>FlightsPivot[[#This Row],[Total Fare]]*10%</f>
        <v>4625</v>
      </c>
      <c r="J6204" s="7">
        <f>FlightsPivot[[#This Row],[Total Fare]]+FlightsPivot[[#This Row],[10% tax ]]</f>
        <v>50875</v>
      </c>
      <c r="K6204" s="4">
        <v>9</v>
      </c>
      <c r="L6204" s="4">
        <v>2014</v>
      </c>
      <c r="M6204" t="str">
        <f>INDEX(RoutesPivot[DepAirport],MATCH($C6204,RoutesPivot[[RouteID]:[RouteID]],0))</f>
        <v>ORD</v>
      </c>
      <c r="N6204" t="str">
        <f>INDEX(RoutesPivot[AirportID],MATCH($C6204,RoutesPivot[[RouteID]:[RouteID]],0))</f>
        <v>MCO</v>
      </c>
      <c r="O6204">
        <f>INDEX(RoutesPivot[Distance],MATCH($C6204,RoutesPivot[[RouteID]:[RouteID]],0))</f>
        <v>850</v>
      </c>
      <c r="P6204">
        <f>INDEX(RoutesPivot[ListPrice],MATCH($C6204,RoutesPivot[[RouteID]:[RouteID]],0))</f>
        <v>250</v>
      </c>
      <c r="Q6204" t="str">
        <f>INDEX(AirportPivot[AirportName],MATCH($N6204,AirportPivot[[AirportID]:[AirportID]],0))</f>
        <v>Orlando International</v>
      </c>
      <c r="R6204">
        <f>INDEX(AirportPivot[Gates (number of available)],MATCH($N6204,AirportPivot[[AirportID]:[AirportID]],0))</f>
        <v>67</v>
      </c>
    </row>
    <row r="6205" spans="1:18" x14ac:dyDescent="0.25">
      <c r="A6205" s="3" t="s">
        <v>6237</v>
      </c>
      <c r="B6205" s="12">
        <v>42244</v>
      </c>
      <c r="C6205" s="4" t="s">
        <v>70</v>
      </c>
      <c r="D6205" s="4">
        <v>2.1</v>
      </c>
      <c r="E6205" s="4">
        <v>154</v>
      </c>
      <c r="F6205" s="5">
        <v>0.29166666666666669</v>
      </c>
      <c r="G6205" s="6">
        <v>302.5</v>
      </c>
      <c r="H6205" s="7">
        <v>49912.5</v>
      </c>
      <c r="I6205" s="7">
        <f>FlightsPivot[[#This Row],[Total Fare]]*10%</f>
        <v>4991.25</v>
      </c>
      <c r="J6205" s="7">
        <f>FlightsPivot[[#This Row],[Total Fare]]+FlightsPivot[[#This Row],[10% tax ]]</f>
        <v>54903.75</v>
      </c>
      <c r="K6205" s="4">
        <v>8</v>
      </c>
      <c r="L6205" s="4">
        <v>2015</v>
      </c>
      <c r="M6205" t="str">
        <f>INDEX(RoutesPivot[DepAirport],MATCH($C6205,RoutesPivot[[RouteID]:[RouteID]],0))</f>
        <v>ORD</v>
      </c>
      <c r="N6205" t="str">
        <f>INDEX(RoutesPivot[AirportID],MATCH($C6205,RoutesPivot[[RouteID]:[RouteID]],0))</f>
        <v>LAS</v>
      </c>
      <c r="O6205">
        <f>INDEX(RoutesPivot[Distance],MATCH($C6205,RoutesPivot[[RouteID]:[RouteID]],0))</f>
        <v>1100</v>
      </c>
      <c r="P6205">
        <f>INDEX(RoutesPivot[ListPrice],MATCH($C6205,RoutesPivot[[RouteID]:[RouteID]],0))</f>
        <v>275</v>
      </c>
      <c r="Q6205" t="str">
        <f>INDEX(AirportPivot[AirportName],MATCH($N6205,AirportPivot[[AirportID]:[AirportID]],0))</f>
        <v>McCarran International</v>
      </c>
      <c r="R6205">
        <f>INDEX(AirportPivot[Gates (number of available)],MATCH($N6205,AirportPivot[[AirportID]:[AirportID]],0))</f>
        <v>68</v>
      </c>
    </row>
    <row r="6206" spans="1:18" x14ac:dyDescent="0.25">
      <c r="A6206" s="3" t="s">
        <v>6238</v>
      </c>
      <c r="B6206" s="12">
        <v>42104</v>
      </c>
      <c r="C6206" s="4" t="s">
        <v>19</v>
      </c>
      <c r="D6206" s="4">
        <v>1.7</v>
      </c>
      <c r="E6206" s="4">
        <v>71</v>
      </c>
      <c r="F6206" s="5">
        <v>0.41666666666666669</v>
      </c>
      <c r="G6206" s="6">
        <v>200</v>
      </c>
      <c r="H6206" s="7">
        <v>36200</v>
      </c>
      <c r="I6206" s="7">
        <f>FlightsPivot[[#This Row],[Total Fare]]*10%</f>
        <v>3620</v>
      </c>
      <c r="J6206" s="7">
        <f>FlightsPivot[[#This Row],[Total Fare]]+FlightsPivot[[#This Row],[10% tax ]]</f>
        <v>39820</v>
      </c>
      <c r="K6206" s="4">
        <v>4</v>
      </c>
      <c r="L6206" s="4">
        <v>2015</v>
      </c>
      <c r="M6206" t="str">
        <f>INDEX(RoutesPivot[DepAirport],MATCH($C6206,RoutesPivot[[RouteID]:[RouteID]],0))</f>
        <v>ORD</v>
      </c>
      <c r="N6206" t="str">
        <f>INDEX(RoutesPivot[AirportID],MATCH($C6206,RoutesPivot[[RouteID]:[RouteID]],0))</f>
        <v>IAH</v>
      </c>
      <c r="O6206">
        <f>INDEX(RoutesPivot[Distance],MATCH($C6206,RoutesPivot[[RouteID]:[RouteID]],0))</f>
        <v>800</v>
      </c>
      <c r="P6206">
        <f>INDEX(RoutesPivot[ListPrice],MATCH($C6206,RoutesPivot[[RouteID]:[RouteID]],0))</f>
        <v>200</v>
      </c>
      <c r="Q6206" t="str">
        <f>INDEX(AirportPivot[AirportName],MATCH($N6206,AirportPivot[[AirportID]:[AirportID]],0))</f>
        <v>George Bush Intercontinental/Houston</v>
      </c>
      <c r="R6206">
        <f>INDEX(AirportPivot[Gates (number of available)],MATCH($N6206,AirportPivot[[AirportID]:[AirportID]],0))</f>
        <v>80</v>
      </c>
    </row>
    <row r="6207" spans="1:18" x14ac:dyDescent="0.25">
      <c r="A6207" s="3" t="s">
        <v>6239</v>
      </c>
      <c r="B6207" s="12">
        <v>42358</v>
      </c>
      <c r="C6207" s="4" t="s">
        <v>13</v>
      </c>
      <c r="D6207" s="4">
        <v>0.7</v>
      </c>
      <c r="E6207" s="4">
        <v>32</v>
      </c>
      <c r="F6207" s="5">
        <v>0.72916666666666663</v>
      </c>
      <c r="G6207" s="6">
        <v>250</v>
      </c>
      <c r="H6207" s="7">
        <v>46250</v>
      </c>
      <c r="I6207" s="7">
        <f>FlightsPivot[[#This Row],[Total Fare]]*10%</f>
        <v>4625</v>
      </c>
      <c r="J6207" s="7">
        <f>FlightsPivot[[#This Row],[Total Fare]]+FlightsPivot[[#This Row],[10% tax ]]</f>
        <v>50875</v>
      </c>
      <c r="K6207" s="4">
        <v>12</v>
      </c>
      <c r="L6207" s="4">
        <v>2015</v>
      </c>
      <c r="M6207" t="str">
        <f>INDEX(RoutesPivot[DepAirport],MATCH($C6207,RoutesPivot[[RouteID]:[RouteID]],0))</f>
        <v>ORD</v>
      </c>
      <c r="N6207" t="str">
        <f>INDEX(RoutesPivot[AirportID],MATCH($C6207,RoutesPivot[[RouteID]:[RouteID]],0))</f>
        <v>JFK</v>
      </c>
      <c r="O6207">
        <f>INDEX(RoutesPivot[Distance],MATCH($C6207,RoutesPivot[[RouteID]:[RouteID]],0))</f>
        <v>619</v>
      </c>
      <c r="P6207">
        <f>INDEX(RoutesPivot[ListPrice],MATCH($C6207,RoutesPivot[[RouteID]:[RouteID]],0))</f>
        <v>250</v>
      </c>
      <c r="Q6207" t="str">
        <f>INDEX(AirportPivot[AirportName],MATCH($N6207,AirportPivot[[AirportID]:[AirportID]],0))</f>
        <v>John F Kennedy International</v>
      </c>
      <c r="R6207">
        <f>INDEX(AirportPivot[Gates (number of available)],MATCH($N6207,AirportPivot[[AirportID]:[AirportID]],0))</f>
        <v>120</v>
      </c>
    </row>
    <row r="6208" spans="1:18" x14ac:dyDescent="0.25">
      <c r="A6208" s="3" t="s">
        <v>6240</v>
      </c>
      <c r="B6208" s="12">
        <v>42329</v>
      </c>
      <c r="C6208" s="4" t="s">
        <v>21</v>
      </c>
      <c r="D6208" s="4">
        <v>2.2999999999999998</v>
      </c>
      <c r="E6208" s="4">
        <v>188</v>
      </c>
      <c r="F6208" s="5">
        <v>0.29166666666666669</v>
      </c>
      <c r="G6208" s="6">
        <v>125</v>
      </c>
      <c r="H6208" s="7">
        <v>20625</v>
      </c>
      <c r="I6208" s="7">
        <f>FlightsPivot[[#This Row],[Total Fare]]*10%</f>
        <v>2062.5</v>
      </c>
      <c r="J6208" s="7">
        <f>FlightsPivot[[#This Row],[Total Fare]]+FlightsPivot[[#This Row],[10% tax ]]</f>
        <v>22687.5</v>
      </c>
      <c r="K6208" s="4">
        <v>11</v>
      </c>
      <c r="L6208" s="4">
        <v>2015</v>
      </c>
      <c r="M6208" t="str">
        <f>INDEX(RoutesPivot[DepAirport],MATCH($C6208,RoutesPivot[[RouteID]:[RouteID]],0))</f>
        <v>ORD</v>
      </c>
      <c r="N6208" t="str">
        <f>INDEX(RoutesPivot[AirportID],MATCH($C6208,RoutesPivot[[RouteID]:[RouteID]],0))</f>
        <v>CLT</v>
      </c>
      <c r="O6208">
        <f>INDEX(RoutesPivot[Distance],MATCH($C6208,RoutesPivot[[RouteID]:[RouteID]],0))</f>
        <v>700</v>
      </c>
      <c r="P6208">
        <f>INDEX(RoutesPivot[ListPrice],MATCH($C6208,RoutesPivot[[RouteID]:[RouteID]],0))</f>
        <v>125</v>
      </c>
      <c r="Q6208" t="str">
        <f>INDEX(AirportPivot[AirportName],MATCH($N6208,AirportPivot[[AirportID]:[AirportID]],0))</f>
        <v>Charlotte/Douglas International</v>
      </c>
      <c r="R6208">
        <f>INDEX(AirportPivot[Gates (number of available)],MATCH($N6208,AirportPivot[[AirportID]:[AirportID]],0))</f>
        <v>65</v>
      </c>
    </row>
    <row r="6209" spans="1:18" x14ac:dyDescent="0.25">
      <c r="A6209" s="3" t="s">
        <v>6241</v>
      </c>
      <c r="B6209" s="12">
        <v>41967</v>
      </c>
      <c r="C6209" s="4" t="s">
        <v>47</v>
      </c>
      <c r="D6209" s="4">
        <v>5.7</v>
      </c>
      <c r="E6209" s="4">
        <v>208</v>
      </c>
      <c r="F6209" s="5">
        <v>0.79166666666666663</v>
      </c>
      <c r="G6209" s="6">
        <v>375</v>
      </c>
      <c r="H6209" s="7">
        <v>61875</v>
      </c>
      <c r="I6209" s="7">
        <f>FlightsPivot[[#This Row],[Total Fare]]*10%</f>
        <v>6187.5</v>
      </c>
      <c r="J6209" s="7">
        <f>FlightsPivot[[#This Row],[Total Fare]]+FlightsPivot[[#This Row],[10% tax ]]</f>
        <v>68062.5</v>
      </c>
      <c r="K6209" s="4">
        <v>11</v>
      </c>
      <c r="L6209" s="4">
        <v>2014</v>
      </c>
      <c r="M6209" t="str">
        <f>INDEX(RoutesPivot[DepAirport],MATCH($C6209,RoutesPivot[[RouteID]:[RouteID]],0))</f>
        <v>ORD</v>
      </c>
      <c r="N6209" t="str">
        <f>INDEX(RoutesPivot[AirportID],MATCH($C6209,RoutesPivot[[RouteID]:[RouteID]],0))</f>
        <v>PHX</v>
      </c>
      <c r="O6209">
        <f>INDEX(RoutesPivot[Distance],MATCH($C6209,RoutesPivot[[RouteID]:[RouteID]],0))</f>
        <v>1200</v>
      </c>
      <c r="P6209">
        <f>INDEX(RoutesPivot[ListPrice],MATCH($C6209,RoutesPivot[[RouteID]:[RouteID]],0))</f>
        <v>250</v>
      </c>
      <c r="Q6209" t="str">
        <f>INDEX(AirportPivot[AirportName],MATCH($N6209,AirportPivot[[AirportID]:[AirportID]],0))</f>
        <v>Phoenix Sky Harbor International</v>
      </c>
      <c r="R6209">
        <f>INDEX(AirportPivot[Gates (number of available)],MATCH($N6209,AirportPivot[[AirportID]:[AirportID]],0))</f>
        <v>60</v>
      </c>
    </row>
    <row r="6210" spans="1:18" x14ac:dyDescent="0.25">
      <c r="A6210" s="3" t="s">
        <v>6242</v>
      </c>
      <c r="B6210" s="12">
        <v>42241</v>
      </c>
      <c r="C6210" s="4" t="s">
        <v>53</v>
      </c>
      <c r="D6210" s="4">
        <v>1.5</v>
      </c>
      <c r="E6210" s="4">
        <v>145</v>
      </c>
      <c r="F6210" s="5">
        <v>0.54166666666666663</v>
      </c>
      <c r="G6210" s="6">
        <v>330</v>
      </c>
      <c r="H6210" s="7">
        <v>61050</v>
      </c>
      <c r="I6210" s="7">
        <f>FlightsPivot[[#This Row],[Total Fare]]*10%</f>
        <v>6105</v>
      </c>
      <c r="J6210" s="7">
        <f>FlightsPivot[[#This Row],[Total Fare]]+FlightsPivot[[#This Row],[10% tax ]]</f>
        <v>67155</v>
      </c>
      <c r="K6210" s="4">
        <v>8</v>
      </c>
      <c r="L6210" s="4">
        <v>2015</v>
      </c>
      <c r="M6210" t="str">
        <f>INDEX(RoutesPivot[DepAirport],MATCH($C6210,RoutesPivot[[RouteID]:[RouteID]],0))</f>
        <v>ORD</v>
      </c>
      <c r="N6210" t="str">
        <f>INDEX(RoutesPivot[AirportID],MATCH($C6210,RoutesPivot[[RouteID]:[RouteID]],0))</f>
        <v>FLL</v>
      </c>
      <c r="O6210">
        <f>INDEX(RoutesPivot[Distance],MATCH($C6210,RoutesPivot[[RouteID]:[RouteID]],0))</f>
        <v>940</v>
      </c>
      <c r="P6210">
        <f>INDEX(RoutesPivot[ListPrice],MATCH($C6210,RoutesPivot[[RouteID]:[RouteID]],0))</f>
        <v>300</v>
      </c>
      <c r="Q6210" t="str">
        <f>INDEX(AirportPivot[AirportName],MATCH($N6210,AirportPivot[[AirportID]:[AirportID]],0))</f>
        <v>Fort Lauderdale/Hollywood International</v>
      </c>
      <c r="R6210">
        <f>INDEX(AirportPivot[Gates (number of available)],MATCH($N6210,AirportPivot[[AirportID]:[AirportID]],0))</f>
        <v>55</v>
      </c>
    </row>
    <row r="6211" spans="1:18" x14ac:dyDescent="0.25">
      <c r="A6211" s="3" t="s">
        <v>6243</v>
      </c>
      <c r="B6211" s="12">
        <v>42177</v>
      </c>
      <c r="C6211" s="4" t="s">
        <v>17</v>
      </c>
      <c r="D6211" s="4">
        <v>3.2</v>
      </c>
      <c r="E6211" s="4">
        <v>56</v>
      </c>
      <c r="F6211" s="5">
        <v>0.29166666666666669</v>
      </c>
      <c r="G6211" s="6">
        <v>385</v>
      </c>
      <c r="H6211" s="7">
        <v>63525</v>
      </c>
      <c r="I6211" s="7">
        <f>FlightsPivot[[#This Row],[Total Fare]]*10%</f>
        <v>6352.5</v>
      </c>
      <c r="J6211" s="7">
        <f>FlightsPivot[[#This Row],[Total Fare]]+FlightsPivot[[#This Row],[10% tax ]]</f>
        <v>69877.5</v>
      </c>
      <c r="K6211" s="4">
        <v>6</v>
      </c>
      <c r="L6211" s="4">
        <v>2015</v>
      </c>
      <c r="M6211" t="str">
        <f>INDEX(RoutesPivot[DepAirport],MATCH($C6211,RoutesPivot[[RouteID]:[RouteID]],0))</f>
        <v>ORD</v>
      </c>
      <c r="N6211" t="str">
        <f>INDEX(RoutesPivot[AirportID],MATCH($C6211,RoutesPivot[[RouteID]:[RouteID]],0))</f>
        <v>LAX</v>
      </c>
      <c r="O6211">
        <f>INDEX(RoutesPivot[Distance],MATCH($C6211,RoutesPivot[[RouteID]:[RouteID]],0))</f>
        <v>1518</v>
      </c>
      <c r="P6211">
        <f>INDEX(RoutesPivot[ListPrice],MATCH($C6211,RoutesPivot[[RouteID]:[RouteID]],0))</f>
        <v>350</v>
      </c>
      <c r="Q6211" t="str">
        <f>INDEX(AirportPivot[AirportName],MATCH($N6211,AirportPivot[[AirportID]:[AirportID]],0))</f>
        <v>Los Angeles International</v>
      </c>
      <c r="R6211">
        <f>INDEX(AirportPivot[Gates (number of available)],MATCH($N6211,AirportPivot[[AirportID]:[AirportID]],0))</f>
        <v>86</v>
      </c>
    </row>
    <row r="6212" spans="1:18" x14ac:dyDescent="0.25">
      <c r="A6212" s="3" t="s">
        <v>6244</v>
      </c>
      <c r="B6212" s="12">
        <v>42040</v>
      </c>
      <c r="C6212" s="4" t="s">
        <v>27</v>
      </c>
      <c r="D6212" s="4">
        <v>12.4</v>
      </c>
      <c r="E6212" s="4">
        <v>18</v>
      </c>
      <c r="F6212" s="5">
        <v>0.58333333333333337</v>
      </c>
      <c r="G6212" s="6">
        <v>200</v>
      </c>
      <c r="H6212" s="7">
        <v>37000</v>
      </c>
      <c r="I6212" s="7">
        <f>FlightsPivot[[#This Row],[Total Fare]]*10%</f>
        <v>3700</v>
      </c>
      <c r="J6212" s="7">
        <f>FlightsPivot[[#This Row],[Total Fare]]+FlightsPivot[[#This Row],[10% tax ]]</f>
        <v>40700</v>
      </c>
      <c r="K6212" s="4">
        <v>2</v>
      </c>
      <c r="L6212" s="4">
        <v>2015</v>
      </c>
      <c r="M6212" t="str">
        <f>INDEX(RoutesPivot[DepAirport],MATCH($C6212,RoutesPivot[[RouteID]:[RouteID]],0))</f>
        <v>ORD</v>
      </c>
      <c r="N6212" t="str">
        <f>INDEX(RoutesPivot[AirportID],MATCH($C6212,RoutesPivot[[RouteID]:[RouteID]],0))</f>
        <v>ATL</v>
      </c>
      <c r="O6212">
        <f>INDEX(RoutesPivot[Distance],MATCH($C6212,RoutesPivot[[RouteID]:[RouteID]],0))</f>
        <v>510</v>
      </c>
      <c r="P6212">
        <f>INDEX(RoutesPivot[ListPrice],MATCH($C6212,RoutesPivot[[RouteID]:[RouteID]],0))</f>
        <v>200</v>
      </c>
      <c r="Q6212" t="str">
        <f>INDEX(AirportPivot[AirportName],MATCH($N6212,AirportPivot[[AirportID]:[AirportID]],0))</f>
        <v>Hartsfield-Jackson Atlanta International</v>
      </c>
      <c r="R6212">
        <f>INDEX(AirportPivot[Gates (number of available)],MATCH($N6212,AirportPivot[[AirportID]:[AirportID]],0))</f>
        <v>100</v>
      </c>
    </row>
    <row r="6213" spans="1:18" x14ac:dyDescent="0.25">
      <c r="A6213" s="3" t="s">
        <v>6245</v>
      </c>
      <c r="B6213" s="12">
        <v>41702</v>
      </c>
      <c r="C6213" s="4" t="s">
        <v>40</v>
      </c>
      <c r="D6213" s="4">
        <v>0.9</v>
      </c>
      <c r="E6213" s="4">
        <v>81</v>
      </c>
      <c r="F6213" s="5">
        <v>0.29166666666666669</v>
      </c>
      <c r="G6213" s="6">
        <v>115</v>
      </c>
      <c r="H6213" s="7">
        <v>20815</v>
      </c>
      <c r="I6213" s="7">
        <f>FlightsPivot[[#This Row],[Total Fare]]*10%</f>
        <v>2081.5</v>
      </c>
      <c r="J6213" s="7">
        <f>FlightsPivot[[#This Row],[Total Fare]]+FlightsPivot[[#This Row],[10% tax ]]</f>
        <v>22896.5</v>
      </c>
      <c r="K6213" s="4">
        <v>3</v>
      </c>
      <c r="L6213" s="4">
        <v>2014</v>
      </c>
      <c r="M6213" t="str">
        <f>INDEX(RoutesPivot[DepAirport],MATCH($C6213,RoutesPivot[[RouteID]:[RouteID]],0))</f>
        <v>ORD</v>
      </c>
      <c r="N6213" t="str">
        <f>INDEX(RoutesPivot[AirportID],MATCH($C6213,RoutesPivot[[RouteID]:[RouteID]],0))</f>
        <v>MSP</v>
      </c>
      <c r="O6213">
        <f>INDEX(RoutesPivot[Distance],MATCH($C6213,RoutesPivot[[RouteID]:[RouteID]],0))</f>
        <v>300</v>
      </c>
      <c r="P6213">
        <f>INDEX(RoutesPivot[ListPrice],MATCH($C6213,RoutesPivot[[RouteID]:[RouteID]],0))</f>
        <v>115</v>
      </c>
      <c r="Q6213" t="str">
        <f>INDEX(AirportPivot[AirportName],MATCH($N6213,AirportPivot[[AirportID]:[AirportID]],0))</f>
        <v>Minneapolis-St Paul International/Wold-Chamberlain</v>
      </c>
      <c r="R6213">
        <f>INDEX(AirportPivot[Gates (number of available)],MATCH($N6213,AirportPivot[[AirportID]:[AirportID]],0))</f>
        <v>65</v>
      </c>
    </row>
    <row r="6214" spans="1:18" x14ac:dyDescent="0.25">
      <c r="A6214" s="3" t="s">
        <v>6246</v>
      </c>
      <c r="B6214" s="12">
        <v>41982</v>
      </c>
      <c r="C6214" s="4" t="s">
        <v>80</v>
      </c>
      <c r="D6214" s="4">
        <v>2</v>
      </c>
      <c r="E6214" s="4">
        <v>135</v>
      </c>
      <c r="F6214" s="5">
        <v>0.75</v>
      </c>
      <c r="G6214" s="6">
        <v>300</v>
      </c>
      <c r="H6214" s="7">
        <v>55500</v>
      </c>
      <c r="I6214" s="7">
        <f>FlightsPivot[[#This Row],[Total Fare]]*10%</f>
        <v>5550</v>
      </c>
      <c r="J6214" s="7">
        <f>FlightsPivot[[#This Row],[Total Fare]]+FlightsPivot[[#This Row],[10% tax ]]</f>
        <v>61050</v>
      </c>
      <c r="K6214" s="4">
        <v>12</v>
      </c>
      <c r="L6214" s="4">
        <v>2014</v>
      </c>
      <c r="M6214" t="str">
        <f>INDEX(RoutesPivot[DepAirport],MATCH($C6214,RoutesPivot[[RouteID]:[RouteID]],0))</f>
        <v>ORD</v>
      </c>
      <c r="N6214" t="str">
        <f>INDEX(RoutesPivot[AirportID],MATCH($C6214,RoutesPivot[[RouteID]:[RouteID]],0))</f>
        <v>MIA</v>
      </c>
      <c r="O6214">
        <f>INDEX(RoutesPivot[Distance],MATCH($C6214,RoutesPivot[[RouteID]:[RouteID]],0))</f>
        <v>1000</v>
      </c>
      <c r="P6214">
        <f>INDEX(RoutesPivot[ListPrice],MATCH($C6214,RoutesPivot[[RouteID]:[RouteID]],0))</f>
        <v>300</v>
      </c>
      <c r="Q6214" t="str">
        <f>INDEX(AirportPivot[AirportName],MATCH($N6214,AirportPivot[[AirportID]:[AirportID]],0))</f>
        <v>Miami International</v>
      </c>
      <c r="R6214">
        <f>INDEX(AirportPivot[Gates (number of available)],MATCH($N6214,AirportPivot[[AirportID]:[AirportID]],0))</f>
        <v>80</v>
      </c>
    </row>
    <row r="6215" spans="1:18" x14ac:dyDescent="0.25">
      <c r="A6215" s="3" t="s">
        <v>6247</v>
      </c>
      <c r="B6215" s="12">
        <v>42199</v>
      </c>
      <c r="C6215" s="4" t="s">
        <v>19</v>
      </c>
      <c r="D6215" s="4">
        <v>2</v>
      </c>
      <c r="E6215" s="4">
        <v>165</v>
      </c>
      <c r="F6215" s="5">
        <v>0.83333333333333337</v>
      </c>
      <c r="G6215" s="6">
        <v>220</v>
      </c>
      <c r="H6215" s="7">
        <v>36300</v>
      </c>
      <c r="I6215" s="7">
        <f>FlightsPivot[[#This Row],[Total Fare]]*10%</f>
        <v>3630</v>
      </c>
      <c r="J6215" s="7">
        <f>FlightsPivot[[#This Row],[Total Fare]]+FlightsPivot[[#This Row],[10% tax ]]</f>
        <v>39930</v>
      </c>
      <c r="K6215" s="4">
        <v>7</v>
      </c>
      <c r="L6215" s="4">
        <v>2015</v>
      </c>
      <c r="M6215" t="str">
        <f>INDEX(RoutesPivot[DepAirport],MATCH($C6215,RoutesPivot[[RouteID]:[RouteID]],0))</f>
        <v>ORD</v>
      </c>
      <c r="N6215" t="str">
        <f>INDEX(RoutesPivot[AirportID],MATCH($C6215,RoutesPivot[[RouteID]:[RouteID]],0))</f>
        <v>IAH</v>
      </c>
      <c r="O6215">
        <f>INDEX(RoutesPivot[Distance],MATCH($C6215,RoutesPivot[[RouteID]:[RouteID]],0))</f>
        <v>800</v>
      </c>
      <c r="P6215">
        <f>INDEX(RoutesPivot[ListPrice],MATCH($C6215,RoutesPivot[[RouteID]:[RouteID]],0))</f>
        <v>200</v>
      </c>
      <c r="Q6215" t="str">
        <f>INDEX(AirportPivot[AirportName],MATCH($N6215,AirportPivot[[AirportID]:[AirportID]],0))</f>
        <v>George Bush Intercontinental/Houston</v>
      </c>
      <c r="R6215">
        <f>INDEX(AirportPivot[Gates (number of available)],MATCH($N6215,AirportPivot[[AirportID]:[AirportID]],0))</f>
        <v>80</v>
      </c>
    </row>
    <row r="6216" spans="1:18" x14ac:dyDescent="0.25">
      <c r="A6216" s="3" t="s">
        <v>6248</v>
      </c>
      <c r="B6216" s="12">
        <v>41767</v>
      </c>
      <c r="C6216" s="4" t="s">
        <v>25</v>
      </c>
      <c r="D6216" s="4">
        <v>2.5</v>
      </c>
      <c r="E6216" s="4">
        <v>3</v>
      </c>
      <c r="F6216" s="5">
        <v>0.89583333333333337</v>
      </c>
      <c r="G6216" s="6">
        <v>200</v>
      </c>
      <c r="H6216" s="7">
        <v>37000</v>
      </c>
      <c r="I6216" s="7">
        <f>FlightsPivot[[#This Row],[Total Fare]]*10%</f>
        <v>3700</v>
      </c>
      <c r="J6216" s="7">
        <f>FlightsPivot[[#This Row],[Total Fare]]+FlightsPivot[[#This Row],[10% tax ]]</f>
        <v>40700</v>
      </c>
      <c r="K6216" s="4">
        <v>5</v>
      </c>
      <c r="L6216" s="4">
        <v>2014</v>
      </c>
      <c r="M6216" t="str">
        <f>INDEX(RoutesPivot[DepAirport],MATCH($C6216,RoutesPivot[[RouteID]:[RouteID]],0))</f>
        <v>ORD</v>
      </c>
      <c r="N6216" t="str">
        <f>INDEX(RoutesPivot[AirportID],MATCH($C6216,RoutesPivot[[RouteID]:[RouteID]],0))</f>
        <v>DFW</v>
      </c>
      <c r="O6216">
        <f>INDEX(RoutesPivot[Distance],MATCH($C6216,RoutesPivot[[RouteID]:[RouteID]],0))</f>
        <v>700</v>
      </c>
      <c r="P6216">
        <f>INDEX(RoutesPivot[ListPrice],MATCH($C6216,RoutesPivot[[RouteID]:[RouteID]],0))</f>
        <v>200</v>
      </c>
      <c r="Q6216" t="str">
        <f>INDEX(AirportPivot[AirportName],MATCH($N6216,AirportPivot[[AirportID]:[AirportID]],0))</f>
        <v>Dallas/Fort Worth International</v>
      </c>
      <c r="R6216">
        <f>INDEX(AirportPivot[Gates (number of available)],MATCH($N6216,AirportPivot[[AirportID]:[AirportID]],0))</f>
        <v>130</v>
      </c>
    </row>
    <row r="6217" spans="1:18" x14ac:dyDescent="0.25">
      <c r="A6217" s="3" t="s">
        <v>6249</v>
      </c>
      <c r="B6217" s="12">
        <v>41728</v>
      </c>
      <c r="C6217" s="4" t="s">
        <v>80</v>
      </c>
      <c r="D6217" s="4">
        <v>1.4</v>
      </c>
      <c r="E6217" s="4">
        <v>70</v>
      </c>
      <c r="F6217" s="5">
        <v>0.6875</v>
      </c>
      <c r="G6217" s="6">
        <v>300</v>
      </c>
      <c r="H6217" s="7">
        <v>54300</v>
      </c>
      <c r="I6217" s="7">
        <f>FlightsPivot[[#This Row],[Total Fare]]*10%</f>
        <v>5430</v>
      </c>
      <c r="J6217" s="7">
        <f>FlightsPivot[[#This Row],[Total Fare]]+FlightsPivot[[#This Row],[10% tax ]]</f>
        <v>59730</v>
      </c>
      <c r="K6217" s="4">
        <v>3</v>
      </c>
      <c r="L6217" s="4">
        <v>2014</v>
      </c>
      <c r="M6217" t="str">
        <f>INDEX(RoutesPivot[DepAirport],MATCH($C6217,RoutesPivot[[RouteID]:[RouteID]],0))</f>
        <v>ORD</v>
      </c>
      <c r="N6217" t="str">
        <f>INDEX(RoutesPivot[AirportID],MATCH($C6217,RoutesPivot[[RouteID]:[RouteID]],0))</f>
        <v>MIA</v>
      </c>
      <c r="O6217">
        <f>INDEX(RoutesPivot[Distance],MATCH($C6217,RoutesPivot[[RouteID]:[RouteID]],0))</f>
        <v>1000</v>
      </c>
      <c r="P6217">
        <f>INDEX(RoutesPivot[ListPrice],MATCH($C6217,RoutesPivot[[RouteID]:[RouteID]],0))</f>
        <v>300</v>
      </c>
      <c r="Q6217" t="str">
        <f>INDEX(AirportPivot[AirportName],MATCH($N6217,AirportPivot[[AirportID]:[AirportID]],0))</f>
        <v>Miami International</v>
      </c>
      <c r="R6217">
        <f>INDEX(AirportPivot[Gates (number of available)],MATCH($N6217,AirportPivot[[AirportID]:[AirportID]],0))</f>
        <v>80</v>
      </c>
    </row>
    <row r="6218" spans="1:18" x14ac:dyDescent="0.25">
      <c r="A6218" s="3" t="s">
        <v>6250</v>
      </c>
      <c r="B6218" s="12">
        <v>41653</v>
      </c>
      <c r="C6218" s="4" t="s">
        <v>80</v>
      </c>
      <c r="D6218" s="4">
        <v>1.2</v>
      </c>
      <c r="E6218" s="4">
        <v>51</v>
      </c>
      <c r="F6218" s="5">
        <v>0.70833333333333337</v>
      </c>
      <c r="G6218" s="6">
        <v>300</v>
      </c>
      <c r="H6218" s="7">
        <v>49500</v>
      </c>
      <c r="I6218" s="7">
        <f>FlightsPivot[[#This Row],[Total Fare]]*10%</f>
        <v>4950</v>
      </c>
      <c r="J6218" s="7">
        <f>FlightsPivot[[#This Row],[Total Fare]]+FlightsPivot[[#This Row],[10% tax ]]</f>
        <v>54450</v>
      </c>
      <c r="K6218" s="4">
        <v>1</v>
      </c>
      <c r="L6218" s="4">
        <v>2014</v>
      </c>
      <c r="M6218" t="str">
        <f>INDEX(RoutesPivot[DepAirport],MATCH($C6218,RoutesPivot[[RouteID]:[RouteID]],0))</f>
        <v>ORD</v>
      </c>
      <c r="N6218" t="str">
        <f>INDEX(RoutesPivot[AirportID],MATCH($C6218,RoutesPivot[[RouteID]:[RouteID]],0))</f>
        <v>MIA</v>
      </c>
      <c r="O6218">
        <f>INDEX(RoutesPivot[Distance],MATCH($C6218,RoutesPivot[[RouteID]:[RouteID]],0))</f>
        <v>1000</v>
      </c>
      <c r="P6218">
        <f>INDEX(RoutesPivot[ListPrice],MATCH($C6218,RoutesPivot[[RouteID]:[RouteID]],0))</f>
        <v>300</v>
      </c>
      <c r="Q6218" t="str">
        <f>INDEX(AirportPivot[AirportName],MATCH($N6218,AirportPivot[[AirportID]:[AirportID]],0))</f>
        <v>Miami International</v>
      </c>
      <c r="R6218">
        <f>INDEX(AirportPivot[Gates (number of available)],MATCH($N6218,AirportPivot[[AirportID]:[AirportID]],0))</f>
        <v>80</v>
      </c>
    </row>
    <row r="6219" spans="1:18" x14ac:dyDescent="0.25">
      <c r="A6219" s="3" t="s">
        <v>6251</v>
      </c>
      <c r="B6219" s="12">
        <v>41971</v>
      </c>
      <c r="C6219" s="4" t="s">
        <v>33</v>
      </c>
      <c r="D6219" s="4">
        <v>5.7</v>
      </c>
      <c r="E6219" s="4">
        <v>149</v>
      </c>
      <c r="F6219" s="5">
        <v>0.89583333333333337</v>
      </c>
      <c r="G6219" s="6">
        <v>562.5</v>
      </c>
      <c r="H6219" s="7">
        <v>104062.5</v>
      </c>
      <c r="I6219" s="7">
        <f>FlightsPivot[[#This Row],[Total Fare]]*10%</f>
        <v>10406.25</v>
      </c>
      <c r="J6219" s="7">
        <f>FlightsPivot[[#This Row],[Total Fare]]+FlightsPivot[[#This Row],[10% tax ]]</f>
        <v>114468.75</v>
      </c>
      <c r="K6219" s="4">
        <v>11</v>
      </c>
      <c r="L6219" s="4">
        <v>2014</v>
      </c>
      <c r="M6219" t="str">
        <f>INDEX(RoutesPivot[DepAirport],MATCH($C6219,RoutesPivot[[RouteID]:[RouteID]],0))</f>
        <v>ORD</v>
      </c>
      <c r="N6219" t="str">
        <f>INDEX(RoutesPivot[AirportID],MATCH($C6219,RoutesPivot[[RouteID]:[RouteID]],0))</f>
        <v>SFO</v>
      </c>
      <c r="O6219">
        <f>INDEX(RoutesPivot[Distance],MATCH($C6219,RoutesPivot[[RouteID]:[RouteID]],0))</f>
        <v>1600</v>
      </c>
      <c r="P6219">
        <f>INDEX(RoutesPivot[ListPrice],MATCH($C6219,RoutesPivot[[RouteID]:[RouteID]],0))</f>
        <v>375</v>
      </c>
      <c r="Q6219" t="str">
        <f>INDEX(AirportPivot[AirportName],MATCH($N6219,AirportPivot[[AirportID]:[AirportID]],0))</f>
        <v>San Francisco International</v>
      </c>
      <c r="R6219">
        <f>INDEX(AirportPivot[Gates (number of available)],MATCH($N6219,AirportPivot[[AirportID]:[AirportID]],0))</f>
        <v>70</v>
      </c>
    </row>
    <row r="6220" spans="1:18" x14ac:dyDescent="0.25">
      <c r="A6220" s="3" t="s">
        <v>6252</v>
      </c>
      <c r="B6220" s="12">
        <v>41711</v>
      </c>
      <c r="C6220" s="4" t="s">
        <v>23</v>
      </c>
      <c r="D6220" s="4">
        <v>1.6</v>
      </c>
      <c r="E6220" s="4">
        <v>88</v>
      </c>
      <c r="F6220" s="5">
        <v>0.35416666666666669</v>
      </c>
      <c r="G6220" s="6">
        <v>300</v>
      </c>
      <c r="H6220" s="7">
        <v>54300</v>
      </c>
      <c r="I6220" s="7">
        <f>FlightsPivot[[#This Row],[Total Fare]]*10%</f>
        <v>5430</v>
      </c>
      <c r="J6220" s="7">
        <f>FlightsPivot[[#This Row],[Total Fare]]+FlightsPivot[[#This Row],[10% tax ]]</f>
        <v>59730</v>
      </c>
      <c r="K6220" s="4">
        <v>3</v>
      </c>
      <c r="L6220" s="4">
        <v>2014</v>
      </c>
      <c r="M6220" t="str">
        <f>INDEX(RoutesPivot[DepAirport],MATCH($C6220,RoutesPivot[[RouteID]:[RouteID]],0))</f>
        <v>ORD</v>
      </c>
      <c r="N6220" t="str">
        <f>INDEX(RoutesPivot[AirportID],MATCH($C6220,RoutesPivot[[RouteID]:[RouteID]],0))</f>
        <v>DEN</v>
      </c>
      <c r="O6220">
        <f>INDEX(RoutesPivot[Distance],MATCH($C6220,RoutesPivot[[RouteID]:[RouteID]],0))</f>
        <v>800</v>
      </c>
      <c r="P6220">
        <f>INDEX(RoutesPivot[ListPrice],MATCH($C6220,RoutesPivot[[RouteID]:[RouteID]],0))</f>
        <v>300</v>
      </c>
      <c r="Q6220" t="str">
        <f>INDEX(AirportPivot[AirportName],MATCH($N6220,AirportPivot[[AirportID]:[AirportID]],0))</f>
        <v>Denver International</v>
      </c>
      <c r="R6220">
        <f>INDEX(AirportPivot[Gates (number of available)],MATCH($N6220,AirportPivot[[AirportID]:[AirportID]],0))</f>
        <v>75</v>
      </c>
    </row>
    <row r="6221" spans="1:18" x14ac:dyDescent="0.25">
      <c r="A6221" s="3" t="s">
        <v>6253</v>
      </c>
      <c r="B6221" s="12">
        <v>41940</v>
      </c>
      <c r="C6221" s="4" t="s">
        <v>103</v>
      </c>
      <c r="D6221" s="4">
        <v>1.2</v>
      </c>
      <c r="E6221" s="4">
        <v>63</v>
      </c>
      <c r="F6221" s="5">
        <v>0.375</v>
      </c>
      <c r="G6221" s="6">
        <v>300</v>
      </c>
      <c r="H6221" s="7">
        <v>54300</v>
      </c>
      <c r="I6221" s="7">
        <f>FlightsPivot[[#This Row],[Total Fare]]*10%</f>
        <v>5430</v>
      </c>
      <c r="J6221" s="7">
        <f>FlightsPivot[[#This Row],[Total Fare]]+FlightsPivot[[#This Row],[10% tax ]]</f>
        <v>59730</v>
      </c>
      <c r="K6221" s="4">
        <v>10</v>
      </c>
      <c r="L6221" s="4">
        <v>2014</v>
      </c>
      <c r="M6221" t="str">
        <f>INDEX(RoutesPivot[DepAirport],MATCH($C6221,RoutesPivot[[RouteID]:[RouteID]],0))</f>
        <v>ORD</v>
      </c>
      <c r="N6221" t="str">
        <f>INDEX(RoutesPivot[AirportID],MATCH($C6221,RoutesPivot[[RouteID]:[RouteID]],0))</f>
        <v>IAD</v>
      </c>
      <c r="O6221">
        <f>INDEX(RoutesPivot[Distance],MATCH($C6221,RoutesPivot[[RouteID]:[RouteID]],0))</f>
        <v>515</v>
      </c>
      <c r="P6221">
        <f>INDEX(RoutesPivot[ListPrice],MATCH($C6221,RoutesPivot[[RouteID]:[RouteID]],0))</f>
        <v>300</v>
      </c>
      <c r="Q6221" t="str">
        <f>INDEX(AirportPivot[AirportName],MATCH($N6221,AirportPivot[[AirportID]:[AirportID]],0))</f>
        <v>Washington Dulles International</v>
      </c>
      <c r="R6221">
        <f>INDEX(AirportPivot[Gates (number of available)],MATCH($N6221,AirportPivot[[AirportID]:[AirportID]],0))</f>
        <v>95</v>
      </c>
    </row>
    <row r="6222" spans="1:18" x14ac:dyDescent="0.25">
      <c r="A6222" s="3" t="s">
        <v>6254</v>
      </c>
      <c r="B6222" s="12">
        <v>41860</v>
      </c>
      <c r="C6222" s="4" t="s">
        <v>83</v>
      </c>
      <c r="D6222" s="4">
        <v>2.5</v>
      </c>
      <c r="E6222" s="4">
        <v>196</v>
      </c>
      <c r="F6222" s="5">
        <v>0.33333333333333331</v>
      </c>
      <c r="G6222" s="6">
        <v>264</v>
      </c>
      <c r="H6222" s="7">
        <v>43560</v>
      </c>
      <c r="I6222" s="7">
        <f>FlightsPivot[[#This Row],[Total Fare]]*10%</f>
        <v>4356</v>
      </c>
      <c r="J6222" s="7">
        <f>FlightsPivot[[#This Row],[Total Fare]]+FlightsPivot[[#This Row],[10% tax ]]</f>
        <v>47916</v>
      </c>
      <c r="K6222" s="4">
        <v>8</v>
      </c>
      <c r="L6222" s="4">
        <v>2014</v>
      </c>
      <c r="M6222" t="str">
        <f>INDEX(RoutesPivot[DepAirport],MATCH($C6222,RoutesPivot[[RouteID]:[RouteID]],0))</f>
        <v>ORD</v>
      </c>
      <c r="N6222" t="str">
        <f>INDEX(RoutesPivot[AirportID],MATCH($C6222,RoutesPivot[[RouteID]:[RouteID]],0))</f>
        <v>BWI</v>
      </c>
      <c r="O6222">
        <f>INDEX(RoutesPivot[Distance],MATCH($C6222,RoutesPivot[[RouteID]:[RouteID]],0))</f>
        <v>520</v>
      </c>
      <c r="P6222">
        <f>INDEX(RoutesPivot[ListPrice],MATCH($C6222,RoutesPivot[[RouteID]:[RouteID]],0))</f>
        <v>240</v>
      </c>
      <c r="Q6222" t="str">
        <f>INDEX(AirportPivot[AirportName],MATCH($N6222,AirportPivot[[AirportID]:[AirportID]],0))</f>
        <v>Baltimore/Washington International Thurgood Marshall</v>
      </c>
      <c r="R6222">
        <f>INDEX(AirportPivot[Gates (number of available)],MATCH($N6222,AirportPivot[[AirportID]:[AirportID]],0))</f>
        <v>58</v>
      </c>
    </row>
    <row r="6223" spans="1:18" x14ac:dyDescent="0.25">
      <c r="A6223" s="3" t="s">
        <v>6255</v>
      </c>
      <c r="B6223" s="12">
        <v>42336</v>
      </c>
      <c r="C6223" s="4" t="s">
        <v>80</v>
      </c>
      <c r="D6223" s="4">
        <v>4.4000000000000004</v>
      </c>
      <c r="E6223" s="4">
        <v>85</v>
      </c>
      <c r="F6223" s="5">
        <v>0.83333333333333337</v>
      </c>
      <c r="G6223" s="6">
        <v>450</v>
      </c>
      <c r="H6223" s="7">
        <v>81450</v>
      </c>
      <c r="I6223" s="7">
        <f>FlightsPivot[[#This Row],[Total Fare]]*10%</f>
        <v>8145</v>
      </c>
      <c r="J6223" s="7">
        <f>FlightsPivot[[#This Row],[Total Fare]]+FlightsPivot[[#This Row],[10% tax ]]</f>
        <v>89595</v>
      </c>
      <c r="K6223" s="4">
        <v>11</v>
      </c>
      <c r="L6223" s="4">
        <v>2015</v>
      </c>
      <c r="M6223" t="str">
        <f>INDEX(RoutesPivot[DepAirport],MATCH($C6223,RoutesPivot[[RouteID]:[RouteID]],0))</f>
        <v>ORD</v>
      </c>
      <c r="N6223" t="str">
        <f>INDEX(RoutesPivot[AirportID],MATCH($C6223,RoutesPivot[[RouteID]:[RouteID]],0))</f>
        <v>MIA</v>
      </c>
      <c r="O6223">
        <f>INDEX(RoutesPivot[Distance],MATCH($C6223,RoutesPivot[[RouteID]:[RouteID]],0))</f>
        <v>1000</v>
      </c>
      <c r="P6223">
        <f>INDEX(RoutesPivot[ListPrice],MATCH($C6223,RoutesPivot[[RouteID]:[RouteID]],0))</f>
        <v>300</v>
      </c>
      <c r="Q6223" t="str">
        <f>INDEX(AirportPivot[AirportName],MATCH($N6223,AirportPivot[[AirportID]:[AirportID]],0))</f>
        <v>Miami International</v>
      </c>
      <c r="R6223">
        <f>INDEX(AirportPivot[Gates (number of available)],MATCH($N6223,AirportPivot[[AirportID]:[AirportID]],0))</f>
        <v>80</v>
      </c>
    </row>
    <row r="6224" spans="1:18" x14ac:dyDescent="0.25">
      <c r="A6224" s="3" t="s">
        <v>6256</v>
      </c>
      <c r="B6224" s="12">
        <v>42175</v>
      </c>
      <c r="C6224" s="4" t="s">
        <v>98</v>
      </c>
      <c r="D6224" s="4">
        <v>2.2999999999999998</v>
      </c>
      <c r="E6224" s="4">
        <v>47</v>
      </c>
      <c r="F6224" s="5">
        <v>0.47916666666666669</v>
      </c>
      <c r="G6224" s="6">
        <v>302.5</v>
      </c>
      <c r="H6224" s="7">
        <v>49912.5</v>
      </c>
      <c r="I6224" s="7">
        <f>FlightsPivot[[#This Row],[Total Fare]]*10%</f>
        <v>4991.25</v>
      </c>
      <c r="J6224" s="7">
        <f>FlightsPivot[[#This Row],[Total Fare]]+FlightsPivot[[#This Row],[10% tax ]]</f>
        <v>54903.75</v>
      </c>
      <c r="K6224" s="4">
        <v>6</v>
      </c>
      <c r="L6224" s="4">
        <v>2015</v>
      </c>
      <c r="M6224" t="str">
        <f>INDEX(RoutesPivot[DepAirport],MATCH($C6224,RoutesPivot[[RouteID]:[RouteID]],0))</f>
        <v>ORD</v>
      </c>
      <c r="N6224" t="str">
        <f>INDEX(RoutesPivot[AirportID],MATCH($C6224,RoutesPivot[[RouteID]:[RouteID]],0))</f>
        <v>PHL</v>
      </c>
      <c r="O6224">
        <f>INDEX(RoutesPivot[Distance],MATCH($C6224,RoutesPivot[[RouteID]:[RouteID]],0))</f>
        <v>580</v>
      </c>
      <c r="P6224">
        <f>INDEX(RoutesPivot[ListPrice],MATCH($C6224,RoutesPivot[[RouteID]:[RouteID]],0))</f>
        <v>275</v>
      </c>
      <c r="Q6224" t="str">
        <f>INDEX(AirportPivot[AirportName],MATCH($N6224,AirportPivot[[AirportID]:[AirportID]],0))</f>
        <v>Philadelphia International</v>
      </c>
      <c r="R6224">
        <f>INDEX(AirportPivot[Gates (number of available)],MATCH($N6224,AirportPivot[[AirportID]:[AirportID]],0))</f>
        <v>89</v>
      </c>
    </row>
    <row r="6225" spans="1:18" x14ac:dyDescent="0.25">
      <c r="A6225" s="3" t="s">
        <v>6257</v>
      </c>
      <c r="B6225" s="12">
        <v>42183</v>
      </c>
      <c r="C6225" s="4" t="s">
        <v>17</v>
      </c>
      <c r="D6225" s="4">
        <v>4.5999999999999996</v>
      </c>
      <c r="E6225" s="4">
        <v>17</v>
      </c>
      <c r="F6225" s="5">
        <v>0.72916666666666663</v>
      </c>
      <c r="G6225" s="6">
        <v>385</v>
      </c>
      <c r="H6225" s="7">
        <v>71225</v>
      </c>
      <c r="I6225" s="7">
        <f>FlightsPivot[[#This Row],[Total Fare]]*10%</f>
        <v>7122.5</v>
      </c>
      <c r="J6225" s="7">
        <f>FlightsPivot[[#This Row],[Total Fare]]+FlightsPivot[[#This Row],[10% tax ]]</f>
        <v>78347.5</v>
      </c>
      <c r="K6225" s="4">
        <v>6</v>
      </c>
      <c r="L6225" s="4">
        <v>2015</v>
      </c>
      <c r="M6225" t="str">
        <f>INDEX(RoutesPivot[DepAirport],MATCH($C6225,RoutesPivot[[RouteID]:[RouteID]],0))</f>
        <v>ORD</v>
      </c>
      <c r="N6225" t="str">
        <f>INDEX(RoutesPivot[AirportID],MATCH($C6225,RoutesPivot[[RouteID]:[RouteID]],0))</f>
        <v>LAX</v>
      </c>
      <c r="O6225">
        <f>INDEX(RoutesPivot[Distance],MATCH($C6225,RoutesPivot[[RouteID]:[RouteID]],0))</f>
        <v>1518</v>
      </c>
      <c r="P6225">
        <f>INDEX(RoutesPivot[ListPrice],MATCH($C6225,RoutesPivot[[RouteID]:[RouteID]],0))</f>
        <v>350</v>
      </c>
      <c r="Q6225" t="str">
        <f>INDEX(AirportPivot[AirportName],MATCH($N6225,AirportPivot[[AirportID]:[AirportID]],0))</f>
        <v>Los Angeles International</v>
      </c>
      <c r="R6225">
        <f>INDEX(AirportPivot[Gates (number of available)],MATCH($N6225,AirportPivot[[AirportID]:[AirportID]],0))</f>
        <v>86</v>
      </c>
    </row>
    <row r="6226" spans="1:18" x14ac:dyDescent="0.25">
      <c r="A6226" s="3" t="s">
        <v>6258</v>
      </c>
      <c r="B6226" s="12">
        <v>42239</v>
      </c>
      <c r="C6226" s="4" t="s">
        <v>70</v>
      </c>
      <c r="D6226" s="4">
        <v>2.4</v>
      </c>
      <c r="E6226" s="4">
        <v>208</v>
      </c>
      <c r="F6226" s="5">
        <v>0.72916666666666663</v>
      </c>
      <c r="G6226" s="6">
        <v>302.5</v>
      </c>
      <c r="H6226" s="7">
        <v>49912.5</v>
      </c>
      <c r="I6226" s="7">
        <f>FlightsPivot[[#This Row],[Total Fare]]*10%</f>
        <v>4991.25</v>
      </c>
      <c r="J6226" s="7">
        <f>FlightsPivot[[#This Row],[Total Fare]]+FlightsPivot[[#This Row],[10% tax ]]</f>
        <v>54903.75</v>
      </c>
      <c r="K6226" s="4">
        <v>8</v>
      </c>
      <c r="L6226" s="4">
        <v>2015</v>
      </c>
      <c r="M6226" t="str">
        <f>INDEX(RoutesPivot[DepAirport],MATCH($C6226,RoutesPivot[[RouteID]:[RouteID]],0))</f>
        <v>ORD</v>
      </c>
      <c r="N6226" t="str">
        <f>INDEX(RoutesPivot[AirportID],MATCH($C6226,RoutesPivot[[RouteID]:[RouteID]],0))</f>
        <v>LAS</v>
      </c>
      <c r="O6226">
        <f>INDEX(RoutesPivot[Distance],MATCH($C6226,RoutesPivot[[RouteID]:[RouteID]],0))</f>
        <v>1100</v>
      </c>
      <c r="P6226">
        <f>INDEX(RoutesPivot[ListPrice],MATCH($C6226,RoutesPivot[[RouteID]:[RouteID]],0))</f>
        <v>275</v>
      </c>
      <c r="Q6226" t="str">
        <f>INDEX(AirportPivot[AirportName],MATCH($N6226,AirportPivot[[AirportID]:[AirportID]],0))</f>
        <v>McCarran International</v>
      </c>
      <c r="R6226">
        <f>INDEX(AirportPivot[Gates (number of available)],MATCH($N6226,AirportPivot[[AirportID]:[AirportID]],0))</f>
        <v>68</v>
      </c>
    </row>
    <row r="6227" spans="1:18" x14ac:dyDescent="0.25">
      <c r="A6227" s="3" t="s">
        <v>6259</v>
      </c>
      <c r="B6227" s="12">
        <v>41835</v>
      </c>
      <c r="C6227" s="4" t="s">
        <v>50</v>
      </c>
      <c r="D6227" s="4">
        <v>0.7</v>
      </c>
      <c r="E6227" s="4">
        <v>157</v>
      </c>
      <c r="F6227" s="5">
        <v>0.29166666666666669</v>
      </c>
      <c r="G6227" s="6">
        <v>302.5</v>
      </c>
      <c r="H6227" s="7">
        <v>49912.5</v>
      </c>
      <c r="I6227" s="7">
        <f>FlightsPivot[[#This Row],[Total Fare]]*10%</f>
        <v>4991.25</v>
      </c>
      <c r="J6227" s="7">
        <f>FlightsPivot[[#This Row],[Total Fare]]+FlightsPivot[[#This Row],[10% tax ]]</f>
        <v>54903.75</v>
      </c>
      <c r="K6227" s="4">
        <v>7</v>
      </c>
      <c r="L6227" s="4">
        <v>2014</v>
      </c>
      <c r="M6227" t="str">
        <f>INDEX(RoutesPivot[DepAirport],MATCH($C6227,RoutesPivot[[RouteID]:[RouteID]],0))</f>
        <v>ORD</v>
      </c>
      <c r="N6227" t="str">
        <f>INDEX(RoutesPivot[AirportID],MATCH($C6227,RoutesPivot[[RouteID]:[RouteID]],0))</f>
        <v>LGA</v>
      </c>
      <c r="O6227">
        <f>INDEX(RoutesPivot[Distance],MATCH($C6227,RoutesPivot[[RouteID]:[RouteID]],0))</f>
        <v>610</v>
      </c>
      <c r="P6227">
        <f>INDEX(RoutesPivot[ListPrice],MATCH($C6227,RoutesPivot[[RouteID]:[RouteID]],0))</f>
        <v>275</v>
      </c>
      <c r="Q6227" t="str">
        <f>INDEX(AirportPivot[AirportName],MATCH($N6227,AirportPivot[[AirportID]:[AirportID]],0))</f>
        <v>Laguardia</v>
      </c>
      <c r="R6227">
        <f>INDEX(AirportPivot[Gates (number of available)],MATCH($N6227,AirportPivot[[AirportID]:[AirportID]],0))</f>
        <v>66</v>
      </c>
    </row>
    <row r="6228" spans="1:18" x14ac:dyDescent="0.25">
      <c r="A6228" s="3" t="s">
        <v>6260</v>
      </c>
      <c r="B6228" s="12">
        <v>42109</v>
      </c>
      <c r="C6228" s="4" t="s">
        <v>47</v>
      </c>
      <c r="D6228" s="4">
        <v>2.7</v>
      </c>
      <c r="E6228" s="4">
        <v>140</v>
      </c>
      <c r="F6228" s="5">
        <v>0.66666666666666663</v>
      </c>
      <c r="G6228" s="6">
        <v>250</v>
      </c>
      <c r="H6228" s="7">
        <v>46250</v>
      </c>
      <c r="I6228" s="7">
        <f>FlightsPivot[[#This Row],[Total Fare]]*10%</f>
        <v>4625</v>
      </c>
      <c r="J6228" s="7">
        <f>FlightsPivot[[#This Row],[Total Fare]]+FlightsPivot[[#This Row],[10% tax ]]</f>
        <v>50875</v>
      </c>
      <c r="K6228" s="4">
        <v>4</v>
      </c>
      <c r="L6228" s="4">
        <v>2015</v>
      </c>
      <c r="M6228" t="str">
        <f>INDEX(RoutesPivot[DepAirport],MATCH($C6228,RoutesPivot[[RouteID]:[RouteID]],0))</f>
        <v>ORD</v>
      </c>
      <c r="N6228" t="str">
        <f>INDEX(RoutesPivot[AirportID],MATCH($C6228,RoutesPivot[[RouteID]:[RouteID]],0))</f>
        <v>PHX</v>
      </c>
      <c r="O6228">
        <f>INDEX(RoutesPivot[Distance],MATCH($C6228,RoutesPivot[[RouteID]:[RouteID]],0))</f>
        <v>1200</v>
      </c>
      <c r="P6228">
        <f>INDEX(RoutesPivot[ListPrice],MATCH($C6228,RoutesPivot[[RouteID]:[RouteID]],0))</f>
        <v>250</v>
      </c>
      <c r="Q6228" t="str">
        <f>INDEX(AirportPivot[AirportName],MATCH($N6228,AirportPivot[[AirportID]:[AirportID]],0))</f>
        <v>Phoenix Sky Harbor International</v>
      </c>
      <c r="R6228">
        <f>INDEX(AirportPivot[Gates (number of available)],MATCH($N6228,AirportPivot[[AirportID]:[AirportID]],0))</f>
        <v>60</v>
      </c>
    </row>
    <row r="6229" spans="1:18" x14ac:dyDescent="0.25">
      <c r="A6229" s="3" t="s">
        <v>6261</v>
      </c>
      <c r="B6229" s="12">
        <v>42189</v>
      </c>
      <c r="C6229" s="4" t="s">
        <v>80</v>
      </c>
      <c r="D6229" s="4">
        <v>2</v>
      </c>
      <c r="E6229" s="4">
        <v>113</v>
      </c>
      <c r="F6229" s="5">
        <v>0.29166666666666669</v>
      </c>
      <c r="G6229" s="6">
        <v>330</v>
      </c>
      <c r="H6229" s="7">
        <v>61050</v>
      </c>
      <c r="I6229" s="7">
        <f>FlightsPivot[[#This Row],[Total Fare]]*10%</f>
        <v>6105</v>
      </c>
      <c r="J6229" s="7">
        <f>FlightsPivot[[#This Row],[Total Fare]]+FlightsPivot[[#This Row],[10% tax ]]</f>
        <v>67155</v>
      </c>
      <c r="K6229" s="4">
        <v>7</v>
      </c>
      <c r="L6229" s="4">
        <v>2015</v>
      </c>
      <c r="M6229" t="str">
        <f>INDEX(RoutesPivot[DepAirport],MATCH($C6229,RoutesPivot[[RouteID]:[RouteID]],0))</f>
        <v>ORD</v>
      </c>
      <c r="N6229" t="str">
        <f>INDEX(RoutesPivot[AirportID],MATCH($C6229,RoutesPivot[[RouteID]:[RouteID]],0))</f>
        <v>MIA</v>
      </c>
      <c r="O6229">
        <f>INDEX(RoutesPivot[Distance],MATCH($C6229,RoutesPivot[[RouteID]:[RouteID]],0))</f>
        <v>1000</v>
      </c>
      <c r="P6229">
        <f>INDEX(RoutesPivot[ListPrice],MATCH($C6229,RoutesPivot[[RouteID]:[RouteID]],0))</f>
        <v>300</v>
      </c>
      <c r="Q6229" t="str">
        <f>INDEX(AirportPivot[AirportName],MATCH($N6229,AirportPivot[[AirportID]:[AirportID]],0))</f>
        <v>Miami International</v>
      </c>
      <c r="R6229">
        <f>INDEX(AirportPivot[Gates (number of available)],MATCH($N6229,AirportPivot[[AirportID]:[AirportID]],0))</f>
        <v>80</v>
      </c>
    </row>
    <row r="6230" spans="1:18" x14ac:dyDescent="0.25">
      <c r="A6230" s="3" t="s">
        <v>6262</v>
      </c>
      <c r="B6230" s="12">
        <v>42209</v>
      </c>
      <c r="C6230" s="4" t="s">
        <v>23</v>
      </c>
      <c r="D6230" s="4">
        <v>1.6</v>
      </c>
      <c r="E6230" s="4">
        <v>108</v>
      </c>
      <c r="F6230" s="5">
        <v>0.70833333333333337</v>
      </c>
      <c r="G6230" s="6">
        <v>330</v>
      </c>
      <c r="H6230" s="7">
        <v>61050</v>
      </c>
      <c r="I6230" s="7">
        <f>FlightsPivot[[#This Row],[Total Fare]]*10%</f>
        <v>6105</v>
      </c>
      <c r="J6230" s="7">
        <f>FlightsPivot[[#This Row],[Total Fare]]+FlightsPivot[[#This Row],[10% tax ]]</f>
        <v>67155</v>
      </c>
      <c r="K6230" s="4">
        <v>7</v>
      </c>
      <c r="L6230" s="4">
        <v>2015</v>
      </c>
      <c r="M6230" t="str">
        <f>INDEX(RoutesPivot[DepAirport],MATCH($C6230,RoutesPivot[[RouteID]:[RouteID]],0))</f>
        <v>ORD</v>
      </c>
      <c r="N6230" t="str">
        <f>INDEX(RoutesPivot[AirportID],MATCH($C6230,RoutesPivot[[RouteID]:[RouteID]],0))</f>
        <v>DEN</v>
      </c>
      <c r="O6230">
        <f>INDEX(RoutesPivot[Distance],MATCH($C6230,RoutesPivot[[RouteID]:[RouteID]],0))</f>
        <v>800</v>
      </c>
      <c r="P6230">
        <f>INDEX(RoutesPivot[ListPrice],MATCH($C6230,RoutesPivot[[RouteID]:[RouteID]],0))</f>
        <v>300</v>
      </c>
      <c r="Q6230" t="str">
        <f>INDEX(AirportPivot[AirportName],MATCH($N6230,AirportPivot[[AirportID]:[AirportID]],0))</f>
        <v>Denver International</v>
      </c>
      <c r="R6230">
        <f>INDEX(AirportPivot[Gates (number of available)],MATCH($N6230,AirportPivot[[AirportID]:[AirportID]],0))</f>
        <v>75</v>
      </c>
    </row>
    <row r="6231" spans="1:18" x14ac:dyDescent="0.25">
      <c r="A6231" s="3" t="s">
        <v>6263</v>
      </c>
      <c r="B6231" s="12">
        <v>42113</v>
      </c>
      <c r="C6231" s="4" t="s">
        <v>30</v>
      </c>
      <c r="D6231" s="4">
        <v>1.6</v>
      </c>
      <c r="E6231" s="4">
        <v>48</v>
      </c>
      <c r="F6231" s="5">
        <v>0.54166666666666663</v>
      </c>
      <c r="G6231" s="6">
        <v>250</v>
      </c>
      <c r="H6231" s="7">
        <v>41250</v>
      </c>
      <c r="I6231" s="7">
        <f>FlightsPivot[[#This Row],[Total Fare]]*10%</f>
        <v>4125</v>
      </c>
      <c r="J6231" s="7">
        <f>FlightsPivot[[#This Row],[Total Fare]]+FlightsPivot[[#This Row],[10% tax ]]</f>
        <v>45375</v>
      </c>
      <c r="K6231" s="4">
        <v>4</v>
      </c>
      <c r="L6231" s="4">
        <v>2015</v>
      </c>
      <c r="M6231" t="str">
        <f>INDEX(RoutesPivot[DepAirport],MATCH($C6231,RoutesPivot[[RouteID]:[RouteID]],0))</f>
        <v>ORD</v>
      </c>
      <c r="N6231" t="str">
        <f>INDEX(RoutesPivot[AirportID],MATCH($C6231,RoutesPivot[[RouteID]:[RouteID]],0))</f>
        <v>MCO</v>
      </c>
      <c r="O6231">
        <f>INDEX(RoutesPivot[Distance],MATCH($C6231,RoutesPivot[[RouteID]:[RouteID]],0))</f>
        <v>850</v>
      </c>
      <c r="P6231">
        <f>INDEX(RoutesPivot[ListPrice],MATCH($C6231,RoutesPivot[[RouteID]:[RouteID]],0))</f>
        <v>250</v>
      </c>
      <c r="Q6231" t="str">
        <f>INDEX(AirportPivot[AirportName],MATCH($N6231,AirportPivot[[AirportID]:[AirportID]],0))</f>
        <v>Orlando International</v>
      </c>
      <c r="R6231">
        <f>INDEX(AirportPivot[Gates (number of available)],MATCH($N6231,AirportPivot[[AirportID]:[AirportID]],0))</f>
        <v>67</v>
      </c>
    </row>
    <row r="6232" spans="1:18" x14ac:dyDescent="0.25">
      <c r="A6232" s="3" t="s">
        <v>6264</v>
      </c>
      <c r="B6232" s="12">
        <v>42366</v>
      </c>
      <c r="C6232" s="4" t="s">
        <v>23</v>
      </c>
      <c r="D6232" s="4">
        <v>2.6</v>
      </c>
      <c r="E6232" s="4">
        <v>102</v>
      </c>
      <c r="F6232" s="5">
        <v>0.33333333333333331</v>
      </c>
      <c r="G6232" s="6">
        <v>300</v>
      </c>
      <c r="H6232" s="7">
        <v>55500</v>
      </c>
      <c r="I6232" s="7">
        <f>FlightsPivot[[#This Row],[Total Fare]]*10%</f>
        <v>5550</v>
      </c>
      <c r="J6232" s="7">
        <f>FlightsPivot[[#This Row],[Total Fare]]+FlightsPivot[[#This Row],[10% tax ]]</f>
        <v>61050</v>
      </c>
      <c r="K6232" s="4">
        <v>12</v>
      </c>
      <c r="L6232" s="4">
        <v>2015</v>
      </c>
      <c r="M6232" t="str">
        <f>INDEX(RoutesPivot[DepAirport],MATCH($C6232,RoutesPivot[[RouteID]:[RouteID]],0))</f>
        <v>ORD</v>
      </c>
      <c r="N6232" t="str">
        <f>INDEX(RoutesPivot[AirportID],MATCH($C6232,RoutesPivot[[RouteID]:[RouteID]],0))</f>
        <v>DEN</v>
      </c>
      <c r="O6232">
        <f>INDEX(RoutesPivot[Distance],MATCH($C6232,RoutesPivot[[RouteID]:[RouteID]],0))</f>
        <v>800</v>
      </c>
      <c r="P6232">
        <f>INDEX(RoutesPivot[ListPrice],MATCH($C6232,RoutesPivot[[RouteID]:[RouteID]],0))</f>
        <v>300</v>
      </c>
      <c r="Q6232" t="str">
        <f>INDEX(AirportPivot[AirportName],MATCH($N6232,AirportPivot[[AirportID]:[AirportID]],0))</f>
        <v>Denver International</v>
      </c>
      <c r="R6232">
        <f>INDEX(AirportPivot[Gates (number of available)],MATCH($N6232,AirportPivot[[AirportID]:[AirportID]],0))</f>
        <v>75</v>
      </c>
    </row>
    <row r="6233" spans="1:18" x14ac:dyDescent="0.25">
      <c r="A6233" s="3" t="s">
        <v>6265</v>
      </c>
      <c r="B6233" s="12">
        <v>42183</v>
      </c>
      <c r="C6233" s="4" t="s">
        <v>13</v>
      </c>
      <c r="D6233" s="4">
        <v>1.7</v>
      </c>
      <c r="E6233" s="4">
        <v>136</v>
      </c>
      <c r="F6233" s="5">
        <v>0.72916666666666663</v>
      </c>
      <c r="G6233" s="6">
        <v>275</v>
      </c>
      <c r="H6233" s="7">
        <v>50875</v>
      </c>
      <c r="I6233" s="7">
        <f>FlightsPivot[[#This Row],[Total Fare]]*10%</f>
        <v>5087.5</v>
      </c>
      <c r="J6233" s="7">
        <f>FlightsPivot[[#This Row],[Total Fare]]+FlightsPivot[[#This Row],[10% tax ]]</f>
        <v>55962.5</v>
      </c>
      <c r="K6233" s="4">
        <v>6</v>
      </c>
      <c r="L6233" s="4">
        <v>2015</v>
      </c>
      <c r="M6233" t="str">
        <f>INDEX(RoutesPivot[DepAirport],MATCH($C6233,RoutesPivot[[RouteID]:[RouteID]],0))</f>
        <v>ORD</v>
      </c>
      <c r="N6233" t="str">
        <f>INDEX(RoutesPivot[AirportID],MATCH($C6233,RoutesPivot[[RouteID]:[RouteID]],0))</f>
        <v>JFK</v>
      </c>
      <c r="O6233">
        <f>INDEX(RoutesPivot[Distance],MATCH($C6233,RoutesPivot[[RouteID]:[RouteID]],0))</f>
        <v>619</v>
      </c>
      <c r="P6233">
        <f>INDEX(RoutesPivot[ListPrice],MATCH($C6233,RoutesPivot[[RouteID]:[RouteID]],0))</f>
        <v>250</v>
      </c>
      <c r="Q6233" t="str">
        <f>INDEX(AirportPivot[AirportName],MATCH($N6233,AirportPivot[[AirportID]:[AirportID]],0))</f>
        <v>John F Kennedy International</v>
      </c>
      <c r="R6233">
        <f>INDEX(AirportPivot[Gates (number of available)],MATCH($N6233,AirportPivot[[AirportID]:[AirportID]],0))</f>
        <v>120</v>
      </c>
    </row>
    <row r="6234" spans="1:18" x14ac:dyDescent="0.25">
      <c r="A6234" s="3" t="s">
        <v>6266</v>
      </c>
      <c r="B6234" s="12">
        <v>41838</v>
      </c>
      <c r="C6234" s="4" t="s">
        <v>80</v>
      </c>
      <c r="D6234" s="4">
        <v>1.3</v>
      </c>
      <c r="E6234" s="4">
        <v>92</v>
      </c>
      <c r="F6234" s="5">
        <v>0.89583333333333337</v>
      </c>
      <c r="G6234" s="6">
        <v>330</v>
      </c>
      <c r="H6234" s="7">
        <v>61050</v>
      </c>
      <c r="I6234" s="7">
        <f>FlightsPivot[[#This Row],[Total Fare]]*10%</f>
        <v>6105</v>
      </c>
      <c r="J6234" s="7">
        <f>FlightsPivot[[#This Row],[Total Fare]]+FlightsPivot[[#This Row],[10% tax ]]</f>
        <v>67155</v>
      </c>
      <c r="K6234" s="4">
        <v>7</v>
      </c>
      <c r="L6234" s="4">
        <v>2014</v>
      </c>
      <c r="M6234" t="str">
        <f>INDEX(RoutesPivot[DepAirport],MATCH($C6234,RoutesPivot[[RouteID]:[RouteID]],0))</f>
        <v>ORD</v>
      </c>
      <c r="N6234" t="str">
        <f>INDEX(RoutesPivot[AirportID],MATCH($C6234,RoutesPivot[[RouteID]:[RouteID]],0))</f>
        <v>MIA</v>
      </c>
      <c r="O6234">
        <f>INDEX(RoutesPivot[Distance],MATCH($C6234,RoutesPivot[[RouteID]:[RouteID]],0))</f>
        <v>1000</v>
      </c>
      <c r="P6234">
        <f>INDEX(RoutesPivot[ListPrice],MATCH($C6234,RoutesPivot[[RouteID]:[RouteID]],0))</f>
        <v>300</v>
      </c>
      <c r="Q6234" t="str">
        <f>INDEX(AirportPivot[AirportName],MATCH($N6234,AirportPivot[[AirportID]:[AirportID]],0))</f>
        <v>Miami International</v>
      </c>
      <c r="R6234">
        <f>INDEX(AirportPivot[Gates (number of available)],MATCH($N6234,AirportPivot[[AirportID]:[AirportID]],0))</f>
        <v>80</v>
      </c>
    </row>
    <row r="6235" spans="1:18" x14ac:dyDescent="0.25">
      <c r="A6235" s="3" t="s">
        <v>6267</v>
      </c>
      <c r="B6235" s="12">
        <v>42365</v>
      </c>
      <c r="C6235" s="4" t="s">
        <v>27</v>
      </c>
      <c r="D6235" s="4">
        <v>13.8</v>
      </c>
      <c r="E6235" s="4">
        <v>179</v>
      </c>
      <c r="F6235" s="5">
        <v>0.8125</v>
      </c>
      <c r="G6235" s="6">
        <v>280</v>
      </c>
      <c r="H6235" s="7">
        <v>46200</v>
      </c>
      <c r="I6235" s="7">
        <f>FlightsPivot[[#This Row],[Total Fare]]*10%</f>
        <v>4620</v>
      </c>
      <c r="J6235" s="7">
        <f>FlightsPivot[[#This Row],[Total Fare]]+FlightsPivot[[#This Row],[10% tax ]]</f>
        <v>50820</v>
      </c>
      <c r="K6235" s="4">
        <v>12</v>
      </c>
      <c r="L6235" s="4">
        <v>2015</v>
      </c>
      <c r="M6235" t="str">
        <f>INDEX(RoutesPivot[DepAirport],MATCH($C6235,RoutesPivot[[RouteID]:[RouteID]],0))</f>
        <v>ORD</v>
      </c>
      <c r="N6235" t="str">
        <f>INDEX(RoutesPivot[AirportID],MATCH($C6235,RoutesPivot[[RouteID]:[RouteID]],0))</f>
        <v>ATL</v>
      </c>
      <c r="O6235">
        <f>INDEX(RoutesPivot[Distance],MATCH($C6235,RoutesPivot[[RouteID]:[RouteID]],0))</f>
        <v>510</v>
      </c>
      <c r="P6235">
        <f>INDEX(RoutesPivot[ListPrice],MATCH($C6235,RoutesPivot[[RouteID]:[RouteID]],0))</f>
        <v>200</v>
      </c>
      <c r="Q6235" t="str">
        <f>INDEX(AirportPivot[AirportName],MATCH($N6235,AirportPivot[[AirportID]:[AirportID]],0))</f>
        <v>Hartsfield-Jackson Atlanta International</v>
      </c>
      <c r="R6235">
        <f>INDEX(AirportPivot[Gates (number of available)],MATCH($N6235,AirportPivot[[AirportID]:[AirportID]],0))</f>
        <v>100</v>
      </c>
    </row>
    <row r="6236" spans="1:18" x14ac:dyDescent="0.25">
      <c r="A6236" s="3" t="s">
        <v>6268</v>
      </c>
      <c r="B6236" s="12">
        <v>42105</v>
      </c>
      <c r="C6236" s="4" t="s">
        <v>98</v>
      </c>
      <c r="D6236" s="4">
        <v>0.8</v>
      </c>
      <c r="E6236" s="4">
        <v>72</v>
      </c>
      <c r="F6236" s="5">
        <v>0.83333333333333337</v>
      </c>
      <c r="G6236" s="6">
        <v>275</v>
      </c>
      <c r="H6236" s="7">
        <v>49775</v>
      </c>
      <c r="I6236" s="7">
        <f>FlightsPivot[[#This Row],[Total Fare]]*10%</f>
        <v>4977.5</v>
      </c>
      <c r="J6236" s="7">
        <f>FlightsPivot[[#This Row],[Total Fare]]+FlightsPivot[[#This Row],[10% tax ]]</f>
        <v>54752.5</v>
      </c>
      <c r="K6236" s="4">
        <v>4</v>
      </c>
      <c r="L6236" s="4">
        <v>2015</v>
      </c>
      <c r="M6236" t="str">
        <f>INDEX(RoutesPivot[DepAirport],MATCH($C6236,RoutesPivot[[RouteID]:[RouteID]],0))</f>
        <v>ORD</v>
      </c>
      <c r="N6236" t="str">
        <f>INDEX(RoutesPivot[AirportID],MATCH($C6236,RoutesPivot[[RouteID]:[RouteID]],0))</f>
        <v>PHL</v>
      </c>
      <c r="O6236">
        <f>INDEX(RoutesPivot[Distance],MATCH($C6236,RoutesPivot[[RouteID]:[RouteID]],0))</f>
        <v>580</v>
      </c>
      <c r="P6236">
        <f>INDEX(RoutesPivot[ListPrice],MATCH($C6236,RoutesPivot[[RouteID]:[RouteID]],0))</f>
        <v>275</v>
      </c>
      <c r="Q6236" t="str">
        <f>INDEX(AirportPivot[AirportName],MATCH($N6236,AirportPivot[[AirportID]:[AirportID]],0))</f>
        <v>Philadelphia International</v>
      </c>
      <c r="R6236">
        <f>INDEX(AirportPivot[Gates (number of available)],MATCH($N6236,AirportPivot[[AirportID]:[AirportID]],0))</f>
        <v>89</v>
      </c>
    </row>
    <row r="6237" spans="1:18" x14ac:dyDescent="0.25">
      <c r="A6237" s="3" t="s">
        <v>6269</v>
      </c>
      <c r="B6237" s="12">
        <v>42308</v>
      </c>
      <c r="C6237" s="4" t="s">
        <v>21</v>
      </c>
      <c r="D6237" s="4">
        <v>2.6</v>
      </c>
      <c r="E6237" s="4">
        <v>87</v>
      </c>
      <c r="F6237" s="5">
        <v>0.75</v>
      </c>
      <c r="G6237" s="6">
        <v>125</v>
      </c>
      <c r="H6237" s="7">
        <v>22625</v>
      </c>
      <c r="I6237" s="7">
        <f>FlightsPivot[[#This Row],[Total Fare]]*10%</f>
        <v>2262.5</v>
      </c>
      <c r="J6237" s="7">
        <f>FlightsPivot[[#This Row],[Total Fare]]+FlightsPivot[[#This Row],[10% tax ]]</f>
        <v>24887.5</v>
      </c>
      <c r="K6237" s="4">
        <v>10</v>
      </c>
      <c r="L6237" s="4">
        <v>2015</v>
      </c>
      <c r="M6237" t="str">
        <f>INDEX(RoutesPivot[DepAirport],MATCH($C6237,RoutesPivot[[RouteID]:[RouteID]],0))</f>
        <v>ORD</v>
      </c>
      <c r="N6237" t="str">
        <f>INDEX(RoutesPivot[AirportID],MATCH($C6237,RoutesPivot[[RouteID]:[RouteID]],0))</f>
        <v>CLT</v>
      </c>
      <c r="O6237">
        <f>INDEX(RoutesPivot[Distance],MATCH($C6237,RoutesPivot[[RouteID]:[RouteID]],0))</f>
        <v>700</v>
      </c>
      <c r="P6237">
        <f>INDEX(RoutesPivot[ListPrice],MATCH($C6237,RoutesPivot[[RouteID]:[RouteID]],0))</f>
        <v>125</v>
      </c>
      <c r="Q6237" t="str">
        <f>INDEX(AirportPivot[AirportName],MATCH($N6237,AirportPivot[[AirportID]:[AirportID]],0))</f>
        <v>Charlotte/Douglas International</v>
      </c>
      <c r="R6237">
        <f>INDEX(AirportPivot[Gates (number of available)],MATCH($N6237,AirportPivot[[AirportID]:[AirportID]],0))</f>
        <v>65</v>
      </c>
    </row>
    <row r="6238" spans="1:18" x14ac:dyDescent="0.25">
      <c r="A6238" s="3" t="s">
        <v>6270</v>
      </c>
      <c r="B6238" s="12">
        <v>42334</v>
      </c>
      <c r="C6238" s="4" t="s">
        <v>33</v>
      </c>
      <c r="D6238" s="4">
        <v>7.5</v>
      </c>
      <c r="E6238" s="4">
        <v>65</v>
      </c>
      <c r="F6238" s="5">
        <v>0.8125</v>
      </c>
      <c r="G6238" s="6">
        <v>562.5</v>
      </c>
      <c r="H6238" s="7">
        <v>101812.5</v>
      </c>
      <c r="I6238" s="7">
        <f>FlightsPivot[[#This Row],[Total Fare]]*10%</f>
        <v>10181.25</v>
      </c>
      <c r="J6238" s="7">
        <f>FlightsPivot[[#This Row],[Total Fare]]+FlightsPivot[[#This Row],[10% tax ]]</f>
        <v>111993.75</v>
      </c>
      <c r="K6238" s="4">
        <v>11</v>
      </c>
      <c r="L6238" s="4">
        <v>2015</v>
      </c>
      <c r="M6238" t="str">
        <f>INDEX(RoutesPivot[DepAirport],MATCH($C6238,RoutesPivot[[RouteID]:[RouteID]],0))</f>
        <v>ORD</v>
      </c>
      <c r="N6238" t="str">
        <f>INDEX(RoutesPivot[AirportID],MATCH($C6238,RoutesPivot[[RouteID]:[RouteID]],0))</f>
        <v>SFO</v>
      </c>
      <c r="O6238">
        <f>INDEX(RoutesPivot[Distance],MATCH($C6238,RoutesPivot[[RouteID]:[RouteID]],0))</f>
        <v>1600</v>
      </c>
      <c r="P6238">
        <f>INDEX(RoutesPivot[ListPrice],MATCH($C6238,RoutesPivot[[RouteID]:[RouteID]],0))</f>
        <v>375</v>
      </c>
      <c r="Q6238" t="str">
        <f>INDEX(AirportPivot[AirportName],MATCH($N6238,AirportPivot[[AirportID]:[AirportID]],0))</f>
        <v>San Francisco International</v>
      </c>
      <c r="R6238">
        <f>INDEX(AirportPivot[Gates (number of available)],MATCH($N6238,AirportPivot[[AirportID]:[AirportID]],0))</f>
        <v>70</v>
      </c>
    </row>
    <row r="6239" spans="1:18" x14ac:dyDescent="0.25">
      <c r="A6239" s="3" t="s">
        <v>6271</v>
      </c>
      <c r="B6239" s="12">
        <v>42359</v>
      </c>
      <c r="C6239" s="4" t="s">
        <v>23</v>
      </c>
      <c r="D6239" s="4">
        <v>5.0999999999999996</v>
      </c>
      <c r="E6239" s="4">
        <v>128</v>
      </c>
      <c r="F6239" s="5">
        <v>0.85416666666666663</v>
      </c>
      <c r="G6239" s="6">
        <v>420</v>
      </c>
      <c r="H6239" s="7">
        <v>77700</v>
      </c>
      <c r="I6239" s="7">
        <f>FlightsPivot[[#This Row],[Total Fare]]*10%</f>
        <v>7770</v>
      </c>
      <c r="J6239" s="7">
        <f>FlightsPivot[[#This Row],[Total Fare]]+FlightsPivot[[#This Row],[10% tax ]]</f>
        <v>85470</v>
      </c>
      <c r="K6239" s="4">
        <v>12</v>
      </c>
      <c r="L6239" s="4">
        <v>2015</v>
      </c>
      <c r="M6239" t="str">
        <f>INDEX(RoutesPivot[DepAirport],MATCH($C6239,RoutesPivot[[RouteID]:[RouteID]],0))</f>
        <v>ORD</v>
      </c>
      <c r="N6239" t="str">
        <f>INDEX(RoutesPivot[AirportID],MATCH($C6239,RoutesPivot[[RouteID]:[RouteID]],0))</f>
        <v>DEN</v>
      </c>
      <c r="O6239">
        <f>INDEX(RoutesPivot[Distance],MATCH($C6239,RoutesPivot[[RouteID]:[RouteID]],0))</f>
        <v>800</v>
      </c>
      <c r="P6239">
        <f>INDEX(RoutesPivot[ListPrice],MATCH($C6239,RoutesPivot[[RouteID]:[RouteID]],0))</f>
        <v>300</v>
      </c>
      <c r="Q6239" t="str">
        <f>INDEX(AirportPivot[AirportName],MATCH($N6239,AirportPivot[[AirportID]:[AirportID]],0))</f>
        <v>Denver International</v>
      </c>
      <c r="R6239">
        <f>INDEX(AirportPivot[Gates (number of available)],MATCH($N6239,AirportPivot[[AirportID]:[AirportID]],0))</f>
        <v>75</v>
      </c>
    </row>
    <row r="6240" spans="1:18" x14ac:dyDescent="0.25">
      <c r="A6240" s="3" t="s">
        <v>6272</v>
      </c>
      <c r="B6240" s="12">
        <v>42084</v>
      </c>
      <c r="C6240" s="4" t="s">
        <v>27</v>
      </c>
      <c r="D6240" s="4">
        <v>11.7</v>
      </c>
      <c r="E6240" s="4">
        <v>129</v>
      </c>
      <c r="F6240" s="5">
        <v>0.70833333333333337</v>
      </c>
      <c r="G6240" s="6">
        <v>200</v>
      </c>
      <c r="H6240" s="7">
        <v>37000</v>
      </c>
      <c r="I6240" s="7">
        <f>FlightsPivot[[#This Row],[Total Fare]]*10%</f>
        <v>3700</v>
      </c>
      <c r="J6240" s="7">
        <f>FlightsPivot[[#This Row],[Total Fare]]+FlightsPivot[[#This Row],[10% tax ]]</f>
        <v>40700</v>
      </c>
      <c r="K6240" s="4">
        <v>3</v>
      </c>
      <c r="L6240" s="4">
        <v>2015</v>
      </c>
      <c r="M6240" t="str">
        <f>INDEX(RoutesPivot[DepAirport],MATCH($C6240,RoutesPivot[[RouteID]:[RouteID]],0))</f>
        <v>ORD</v>
      </c>
      <c r="N6240" t="str">
        <f>INDEX(RoutesPivot[AirportID],MATCH($C6240,RoutesPivot[[RouteID]:[RouteID]],0))</f>
        <v>ATL</v>
      </c>
      <c r="O6240">
        <f>INDEX(RoutesPivot[Distance],MATCH($C6240,RoutesPivot[[RouteID]:[RouteID]],0))</f>
        <v>510</v>
      </c>
      <c r="P6240">
        <f>INDEX(RoutesPivot[ListPrice],MATCH($C6240,RoutesPivot[[RouteID]:[RouteID]],0))</f>
        <v>200</v>
      </c>
      <c r="Q6240" t="str">
        <f>INDEX(AirportPivot[AirportName],MATCH($N6240,AirportPivot[[AirportID]:[AirportID]],0))</f>
        <v>Hartsfield-Jackson Atlanta International</v>
      </c>
      <c r="R6240">
        <f>INDEX(AirportPivot[Gates (number of available)],MATCH($N6240,AirportPivot[[AirportID]:[AirportID]],0))</f>
        <v>100</v>
      </c>
    </row>
    <row r="6241" spans="1:18" x14ac:dyDescent="0.25">
      <c r="A6241" s="3" t="s">
        <v>6273</v>
      </c>
      <c r="B6241" s="12">
        <v>42305</v>
      </c>
      <c r="C6241" s="4" t="s">
        <v>30</v>
      </c>
      <c r="D6241" s="4">
        <v>2.1</v>
      </c>
      <c r="E6241" s="4">
        <v>108</v>
      </c>
      <c r="F6241" s="5">
        <v>0.70833333333333337</v>
      </c>
      <c r="G6241" s="6">
        <v>250</v>
      </c>
      <c r="H6241" s="7">
        <v>46250</v>
      </c>
      <c r="I6241" s="7">
        <f>FlightsPivot[[#This Row],[Total Fare]]*10%</f>
        <v>4625</v>
      </c>
      <c r="J6241" s="7">
        <f>FlightsPivot[[#This Row],[Total Fare]]+FlightsPivot[[#This Row],[10% tax ]]</f>
        <v>50875</v>
      </c>
      <c r="K6241" s="4">
        <v>10</v>
      </c>
      <c r="L6241" s="4">
        <v>2015</v>
      </c>
      <c r="M6241" t="str">
        <f>INDEX(RoutesPivot[DepAirport],MATCH($C6241,RoutesPivot[[RouteID]:[RouteID]],0))</f>
        <v>ORD</v>
      </c>
      <c r="N6241" t="str">
        <f>INDEX(RoutesPivot[AirportID],MATCH($C6241,RoutesPivot[[RouteID]:[RouteID]],0))</f>
        <v>MCO</v>
      </c>
      <c r="O6241">
        <f>INDEX(RoutesPivot[Distance],MATCH($C6241,RoutesPivot[[RouteID]:[RouteID]],0))</f>
        <v>850</v>
      </c>
      <c r="P6241">
        <f>INDEX(RoutesPivot[ListPrice],MATCH($C6241,RoutesPivot[[RouteID]:[RouteID]],0))</f>
        <v>250</v>
      </c>
      <c r="Q6241" t="str">
        <f>INDEX(AirportPivot[AirportName],MATCH($N6241,AirportPivot[[AirportID]:[AirportID]],0))</f>
        <v>Orlando International</v>
      </c>
      <c r="R6241">
        <f>INDEX(AirportPivot[Gates (number of available)],MATCH($N6241,AirportPivot[[AirportID]:[AirportID]],0))</f>
        <v>67</v>
      </c>
    </row>
    <row r="6242" spans="1:18" x14ac:dyDescent="0.25">
      <c r="A6242" s="3" t="s">
        <v>6274</v>
      </c>
      <c r="B6242" s="12">
        <v>42365</v>
      </c>
      <c r="C6242" s="4" t="s">
        <v>15</v>
      </c>
      <c r="D6242" s="4">
        <v>4.5</v>
      </c>
      <c r="E6242" s="4">
        <v>53</v>
      </c>
      <c r="F6242" s="5">
        <v>0.5</v>
      </c>
      <c r="G6242" s="6">
        <v>315</v>
      </c>
      <c r="H6242" s="7">
        <v>51975</v>
      </c>
      <c r="I6242" s="7">
        <f>FlightsPivot[[#This Row],[Total Fare]]*10%</f>
        <v>5197.5</v>
      </c>
      <c r="J6242" s="7">
        <f>FlightsPivot[[#This Row],[Total Fare]]+FlightsPivot[[#This Row],[10% tax ]]</f>
        <v>57172.5</v>
      </c>
      <c r="K6242" s="4">
        <v>12</v>
      </c>
      <c r="L6242" s="4">
        <v>2015</v>
      </c>
      <c r="M6242" t="str">
        <f>INDEX(RoutesPivot[DepAirport],MATCH($C6242,RoutesPivot[[RouteID]:[RouteID]],0))</f>
        <v>ORD</v>
      </c>
      <c r="N6242" t="str">
        <f>INDEX(RoutesPivot[AirportID],MATCH($C6242,RoutesPivot[[RouteID]:[RouteID]],0))</f>
        <v>EWR</v>
      </c>
      <c r="O6242">
        <f>INDEX(RoutesPivot[Distance],MATCH($C6242,RoutesPivot[[RouteID]:[RouteID]],0))</f>
        <v>600</v>
      </c>
      <c r="P6242">
        <f>INDEX(RoutesPivot[ListPrice],MATCH($C6242,RoutesPivot[[RouteID]:[RouteID]],0))</f>
        <v>225</v>
      </c>
      <c r="Q6242" t="str">
        <f>INDEX(AirportPivot[AirportName],MATCH($N6242,AirportPivot[[AirportID]:[AirportID]],0))</f>
        <v>Newark Liberty International</v>
      </c>
      <c r="R6242">
        <f>INDEX(AirportPivot[Gates (number of available)],MATCH($N6242,AirportPivot[[AirportID]:[AirportID]],0))</f>
        <v>82</v>
      </c>
    </row>
    <row r="6243" spans="1:18" x14ac:dyDescent="0.25">
      <c r="A6243" s="3" t="s">
        <v>6275</v>
      </c>
      <c r="B6243" s="12">
        <v>42184</v>
      </c>
      <c r="C6243" s="4" t="s">
        <v>25</v>
      </c>
      <c r="D6243" s="4">
        <v>1.9</v>
      </c>
      <c r="E6243" s="4">
        <v>178</v>
      </c>
      <c r="F6243" s="5">
        <v>0.79166666666666663</v>
      </c>
      <c r="G6243" s="6">
        <v>220</v>
      </c>
      <c r="H6243" s="7">
        <v>36300</v>
      </c>
      <c r="I6243" s="7">
        <f>FlightsPivot[[#This Row],[Total Fare]]*10%</f>
        <v>3630</v>
      </c>
      <c r="J6243" s="7">
        <f>FlightsPivot[[#This Row],[Total Fare]]+FlightsPivot[[#This Row],[10% tax ]]</f>
        <v>39930</v>
      </c>
      <c r="K6243" s="4">
        <v>6</v>
      </c>
      <c r="L6243" s="4">
        <v>2015</v>
      </c>
      <c r="M6243" t="str">
        <f>INDEX(RoutesPivot[DepAirport],MATCH($C6243,RoutesPivot[[RouteID]:[RouteID]],0))</f>
        <v>ORD</v>
      </c>
      <c r="N6243" t="str">
        <f>INDEX(RoutesPivot[AirportID],MATCH($C6243,RoutesPivot[[RouteID]:[RouteID]],0))</f>
        <v>DFW</v>
      </c>
      <c r="O6243">
        <f>INDEX(RoutesPivot[Distance],MATCH($C6243,RoutesPivot[[RouteID]:[RouteID]],0))</f>
        <v>700</v>
      </c>
      <c r="P6243">
        <f>INDEX(RoutesPivot[ListPrice],MATCH($C6243,RoutesPivot[[RouteID]:[RouteID]],0))</f>
        <v>200</v>
      </c>
      <c r="Q6243" t="str">
        <f>INDEX(AirportPivot[AirportName],MATCH($N6243,AirportPivot[[AirportID]:[AirportID]],0))</f>
        <v>Dallas/Fort Worth International</v>
      </c>
      <c r="R6243">
        <f>INDEX(AirportPivot[Gates (number of available)],MATCH($N6243,AirportPivot[[AirportID]:[AirportID]],0))</f>
        <v>130</v>
      </c>
    </row>
    <row r="6244" spans="1:18" x14ac:dyDescent="0.25">
      <c r="A6244" s="3" t="s">
        <v>6276</v>
      </c>
      <c r="B6244" s="12">
        <v>42217</v>
      </c>
      <c r="C6244" s="4" t="s">
        <v>1482</v>
      </c>
      <c r="D6244" s="4">
        <v>2.7</v>
      </c>
      <c r="E6244" s="4">
        <v>139</v>
      </c>
      <c r="F6244" s="5">
        <v>0.41666666666666669</v>
      </c>
      <c r="G6244" s="6">
        <v>5500</v>
      </c>
      <c r="H6244" s="7">
        <v>1017500</v>
      </c>
      <c r="I6244" s="7">
        <f>FlightsPivot[[#This Row],[Total Fare]]*10%</f>
        <v>101750</v>
      </c>
      <c r="J6244" s="7">
        <f>FlightsPivot[[#This Row],[Total Fare]]+FlightsPivot[[#This Row],[10% tax ]]</f>
        <v>1119250</v>
      </c>
      <c r="K6244" s="4">
        <v>8</v>
      </c>
      <c r="L6244" s="4">
        <v>2015</v>
      </c>
      <c r="M6244" t="str">
        <f>INDEX(RoutesPivot[DepAirport],MATCH($C6244,RoutesPivot[[RouteID]:[RouteID]],0))</f>
        <v>ORD</v>
      </c>
      <c r="N6244" t="str">
        <f>INDEX(RoutesPivot[AirportID],MATCH($C6244,RoutesPivot[[RouteID]:[RouteID]],0))</f>
        <v>DCA</v>
      </c>
      <c r="O6244">
        <f>INDEX(RoutesPivot[Distance],MATCH($C6244,RoutesPivot[[RouteID]:[RouteID]],0))</f>
        <v>600</v>
      </c>
      <c r="P6244">
        <f>INDEX(RoutesPivot[ListPrice],MATCH($C6244,RoutesPivot[[RouteID]:[RouteID]],0))</f>
        <v>5000</v>
      </c>
      <c r="Q6244" t="str">
        <f>INDEX(AirportPivot[AirportName],MATCH($N6244,AirportPivot[[AirportID]:[AirportID]],0))</f>
        <v>Ronald Reagan Washington National Airport</v>
      </c>
      <c r="R6244">
        <f>INDEX(AirportPivot[Gates (number of available)],MATCH($N6244,AirportPivot[[AirportID]:[AirportID]],0))</f>
        <v>45</v>
      </c>
    </row>
    <row r="6245" spans="1:18" x14ac:dyDescent="0.25">
      <c r="A6245" s="3" t="s">
        <v>6277</v>
      </c>
      <c r="B6245" s="12">
        <v>41663</v>
      </c>
      <c r="C6245" s="4" t="s">
        <v>23</v>
      </c>
      <c r="D6245" s="4">
        <v>1.7</v>
      </c>
      <c r="E6245" s="4">
        <v>79</v>
      </c>
      <c r="F6245" s="5">
        <v>0.72916666666666663</v>
      </c>
      <c r="G6245" s="6">
        <v>300</v>
      </c>
      <c r="H6245" s="7">
        <v>54300</v>
      </c>
      <c r="I6245" s="7">
        <f>FlightsPivot[[#This Row],[Total Fare]]*10%</f>
        <v>5430</v>
      </c>
      <c r="J6245" s="7">
        <f>FlightsPivot[[#This Row],[Total Fare]]+FlightsPivot[[#This Row],[10% tax ]]</f>
        <v>59730</v>
      </c>
      <c r="K6245" s="4">
        <v>1</v>
      </c>
      <c r="L6245" s="4">
        <v>2014</v>
      </c>
      <c r="M6245" t="str">
        <f>INDEX(RoutesPivot[DepAirport],MATCH($C6245,RoutesPivot[[RouteID]:[RouteID]],0))</f>
        <v>ORD</v>
      </c>
      <c r="N6245" t="str">
        <f>INDEX(RoutesPivot[AirportID],MATCH($C6245,RoutesPivot[[RouteID]:[RouteID]],0))</f>
        <v>DEN</v>
      </c>
      <c r="O6245">
        <f>INDEX(RoutesPivot[Distance],MATCH($C6245,RoutesPivot[[RouteID]:[RouteID]],0))</f>
        <v>800</v>
      </c>
      <c r="P6245">
        <f>INDEX(RoutesPivot[ListPrice],MATCH($C6245,RoutesPivot[[RouteID]:[RouteID]],0))</f>
        <v>300</v>
      </c>
      <c r="Q6245" t="str">
        <f>INDEX(AirportPivot[AirportName],MATCH($N6245,AirportPivot[[AirportID]:[AirportID]],0))</f>
        <v>Denver International</v>
      </c>
      <c r="R6245">
        <f>INDEX(AirportPivot[Gates (number of available)],MATCH($N6245,AirportPivot[[AirportID]:[AirportID]],0))</f>
        <v>75</v>
      </c>
    </row>
    <row r="6246" spans="1:18" x14ac:dyDescent="0.25">
      <c r="A6246" s="3" t="s">
        <v>6278</v>
      </c>
      <c r="B6246" s="12">
        <v>42189</v>
      </c>
      <c r="C6246" s="4" t="s">
        <v>23</v>
      </c>
      <c r="D6246" s="4">
        <v>1.9</v>
      </c>
      <c r="E6246" s="4">
        <v>107</v>
      </c>
      <c r="F6246" s="5">
        <v>0.64583333333333337</v>
      </c>
      <c r="G6246" s="6">
        <v>330</v>
      </c>
      <c r="H6246" s="7">
        <v>61050</v>
      </c>
      <c r="I6246" s="7">
        <f>FlightsPivot[[#This Row],[Total Fare]]*10%</f>
        <v>6105</v>
      </c>
      <c r="J6246" s="7">
        <f>FlightsPivot[[#This Row],[Total Fare]]+FlightsPivot[[#This Row],[10% tax ]]</f>
        <v>67155</v>
      </c>
      <c r="K6246" s="4">
        <v>7</v>
      </c>
      <c r="L6246" s="4">
        <v>2015</v>
      </c>
      <c r="M6246" t="str">
        <f>INDEX(RoutesPivot[DepAirport],MATCH($C6246,RoutesPivot[[RouteID]:[RouteID]],0))</f>
        <v>ORD</v>
      </c>
      <c r="N6246" t="str">
        <f>INDEX(RoutesPivot[AirportID],MATCH($C6246,RoutesPivot[[RouteID]:[RouteID]],0))</f>
        <v>DEN</v>
      </c>
      <c r="O6246">
        <f>INDEX(RoutesPivot[Distance],MATCH($C6246,RoutesPivot[[RouteID]:[RouteID]],0))</f>
        <v>800</v>
      </c>
      <c r="P6246">
        <f>INDEX(RoutesPivot[ListPrice],MATCH($C6246,RoutesPivot[[RouteID]:[RouteID]],0))</f>
        <v>300</v>
      </c>
      <c r="Q6246" t="str">
        <f>INDEX(AirportPivot[AirportName],MATCH($N6246,AirportPivot[[AirportID]:[AirportID]],0))</f>
        <v>Denver International</v>
      </c>
      <c r="R6246">
        <f>INDEX(AirportPivot[Gates (number of available)],MATCH($N6246,AirportPivot[[AirportID]:[AirportID]],0))</f>
        <v>75</v>
      </c>
    </row>
    <row r="6247" spans="1:18" x14ac:dyDescent="0.25">
      <c r="A6247" s="3" t="s">
        <v>6279</v>
      </c>
      <c r="B6247" s="12">
        <v>41942</v>
      </c>
      <c r="C6247" s="4" t="s">
        <v>19</v>
      </c>
      <c r="D6247" s="4">
        <v>1.1000000000000001</v>
      </c>
      <c r="E6247" s="4">
        <v>199</v>
      </c>
      <c r="F6247" s="5">
        <v>0.29166666666666669</v>
      </c>
      <c r="G6247" s="6">
        <v>200</v>
      </c>
      <c r="H6247" s="7">
        <v>33000</v>
      </c>
      <c r="I6247" s="7">
        <f>FlightsPivot[[#This Row],[Total Fare]]*10%</f>
        <v>3300</v>
      </c>
      <c r="J6247" s="7">
        <f>FlightsPivot[[#This Row],[Total Fare]]+FlightsPivot[[#This Row],[10% tax ]]</f>
        <v>36300</v>
      </c>
      <c r="K6247" s="4">
        <v>10</v>
      </c>
      <c r="L6247" s="4">
        <v>2014</v>
      </c>
      <c r="M6247" t="str">
        <f>INDEX(RoutesPivot[DepAirport],MATCH($C6247,RoutesPivot[[RouteID]:[RouteID]],0))</f>
        <v>ORD</v>
      </c>
      <c r="N6247" t="str">
        <f>INDEX(RoutesPivot[AirportID],MATCH($C6247,RoutesPivot[[RouteID]:[RouteID]],0))</f>
        <v>IAH</v>
      </c>
      <c r="O6247">
        <f>INDEX(RoutesPivot[Distance],MATCH($C6247,RoutesPivot[[RouteID]:[RouteID]],0))</f>
        <v>800</v>
      </c>
      <c r="P6247">
        <f>INDEX(RoutesPivot[ListPrice],MATCH($C6247,RoutesPivot[[RouteID]:[RouteID]],0))</f>
        <v>200</v>
      </c>
      <c r="Q6247" t="str">
        <f>INDEX(AirportPivot[AirportName],MATCH($N6247,AirportPivot[[AirportID]:[AirportID]],0))</f>
        <v>George Bush Intercontinental/Houston</v>
      </c>
      <c r="R6247">
        <f>INDEX(AirportPivot[Gates (number of available)],MATCH($N6247,AirportPivot[[AirportID]:[AirportID]],0))</f>
        <v>80</v>
      </c>
    </row>
    <row r="6248" spans="1:18" x14ac:dyDescent="0.25">
      <c r="A6248" s="3" t="s">
        <v>6280</v>
      </c>
      <c r="B6248" s="12">
        <v>42162</v>
      </c>
      <c r="C6248" s="4" t="s">
        <v>86</v>
      </c>
      <c r="D6248" s="4">
        <v>2.6</v>
      </c>
      <c r="E6248" s="4">
        <v>60</v>
      </c>
      <c r="F6248" s="5">
        <v>0.625</v>
      </c>
      <c r="G6248" s="6">
        <v>126.5</v>
      </c>
      <c r="H6248" s="7">
        <v>20872.5</v>
      </c>
      <c r="I6248" s="7">
        <f>FlightsPivot[[#This Row],[Total Fare]]*10%</f>
        <v>2087.25</v>
      </c>
      <c r="J6248" s="7">
        <f>FlightsPivot[[#This Row],[Total Fare]]+FlightsPivot[[#This Row],[10% tax ]]</f>
        <v>22959.75</v>
      </c>
      <c r="K6248" s="4">
        <v>6</v>
      </c>
      <c r="L6248" s="4">
        <v>2015</v>
      </c>
      <c r="M6248" t="str">
        <f>INDEX(RoutesPivot[DepAirport],MATCH($C6248,RoutesPivot[[RouteID]:[RouteID]],0))</f>
        <v>ORD</v>
      </c>
      <c r="N6248" t="str">
        <f>INDEX(RoutesPivot[AirportID],MATCH($C6248,RoutesPivot[[RouteID]:[RouteID]],0))</f>
        <v>DTW</v>
      </c>
      <c r="O6248">
        <f>INDEX(RoutesPivot[Distance],MATCH($C6248,RoutesPivot[[RouteID]:[RouteID]],0))</f>
        <v>200</v>
      </c>
      <c r="P6248">
        <f>INDEX(RoutesPivot[ListPrice],MATCH($C6248,RoutesPivot[[RouteID]:[RouteID]],0))</f>
        <v>115</v>
      </c>
      <c r="Q6248" t="str">
        <f>INDEX(AirportPivot[AirportName],MATCH($N6248,AirportPivot[[AirportID]:[AirportID]],0))</f>
        <v>Detroit Metropolitan Wayne County</v>
      </c>
      <c r="R6248">
        <f>INDEX(AirportPivot[Gates (number of available)],MATCH($N6248,AirportPivot[[AirportID]:[AirportID]],0))</f>
        <v>60</v>
      </c>
    </row>
    <row r="6249" spans="1:18" x14ac:dyDescent="0.25">
      <c r="A6249" s="3" t="s">
        <v>6281</v>
      </c>
      <c r="B6249" s="12">
        <v>41649</v>
      </c>
      <c r="C6249" s="4" t="s">
        <v>23</v>
      </c>
      <c r="D6249" s="4">
        <v>2.5</v>
      </c>
      <c r="E6249" s="4">
        <v>105</v>
      </c>
      <c r="F6249" s="5">
        <v>0.33333333333333331</v>
      </c>
      <c r="G6249" s="6">
        <v>300</v>
      </c>
      <c r="H6249" s="7">
        <v>55500</v>
      </c>
      <c r="I6249" s="7">
        <f>FlightsPivot[[#This Row],[Total Fare]]*10%</f>
        <v>5550</v>
      </c>
      <c r="J6249" s="7">
        <f>FlightsPivot[[#This Row],[Total Fare]]+FlightsPivot[[#This Row],[10% tax ]]</f>
        <v>61050</v>
      </c>
      <c r="K6249" s="4">
        <v>1</v>
      </c>
      <c r="L6249" s="4">
        <v>2014</v>
      </c>
      <c r="M6249" t="str">
        <f>INDEX(RoutesPivot[DepAirport],MATCH($C6249,RoutesPivot[[RouteID]:[RouteID]],0))</f>
        <v>ORD</v>
      </c>
      <c r="N6249" t="str">
        <f>INDEX(RoutesPivot[AirportID],MATCH($C6249,RoutesPivot[[RouteID]:[RouteID]],0))</f>
        <v>DEN</v>
      </c>
      <c r="O6249">
        <f>INDEX(RoutesPivot[Distance],MATCH($C6249,RoutesPivot[[RouteID]:[RouteID]],0))</f>
        <v>800</v>
      </c>
      <c r="P6249">
        <f>INDEX(RoutesPivot[ListPrice],MATCH($C6249,RoutesPivot[[RouteID]:[RouteID]],0))</f>
        <v>300</v>
      </c>
      <c r="Q6249" t="str">
        <f>INDEX(AirportPivot[AirportName],MATCH($N6249,AirportPivot[[AirportID]:[AirportID]],0))</f>
        <v>Denver International</v>
      </c>
      <c r="R6249">
        <f>INDEX(AirportPivot[Gates (number of available)],MATCH($N6249,AirportPivot[[AirportID]:[AirportID]],0))</f>
        <v>75</v>
      </c>
    </row>
    <row r="6250" spans="1:18" x14ac:dyDescent="0.25">
      <c r="A6250" s="3" t="s">
        <v>6282</v>
      </c>
      <c r="B6250" s="12">
        <v>41868</v>
      </c>
      <c r="C6250" s="4" t="s">
        <v>80</v>
      </c>
      <c r="D6250" s="4">
        <v>1.9</v>
      </c>
      <c r="E6250" s="4">
        <v>44</v>
      </c>
      <c r="F6250" s="5">
        <v>0.75</v>
      </c>
      <c r="G6250" s="6">
        <v>330</v>
      </c>
      <c r="H6250" s="7">
        <v>54450</v>
      </c>
      <c r="I6250" s="7">
        <f>FlightsPivot[[#This Row],[Total Fare]]*10%</f>
        <v>5445</v>
      </c>
      <c r="J6250" s="7">
        <f>FlightsPivot[[#This Row],[Total Fare]]+FlightsPivot[[#This Row],[10% tax ]]</f>
        <v>59895</v>
      </c>
      <c r="K6250" s="4">
        <v>8</v>
      </c>
      <c r="L6250" s="4">
        <v>2014</v>
      </c>
      <c r="M6250" t="str">
        <f>INDEX(RoutesPivot[DepAirport],MATCH($C6250,RoutesPivot[[RouteID]:[RouteID]],0))</f>
        <v>ORD</v>
      </c>
      <c r="N6250" t="str">
        <f>INDEX(RoutesPivot[AirportID],MATCH($C6250,RoutesPivot[[RouteID]:[RouteID]],0))</f>
        <v>MIA</v>
      </c>
      <c r="O6250">
        <f>INDEX(RoutesPivot[Distance],MATCH($C6250,RoutesPivot[[RouteID]:[RouteID]],0))</f>
        <v>1000</v>
      </c>
      <c r="P6250">
        <f>INDEX(RoutesPivot[ListPrice],MATCH($C6250,RoutesPivot[[RouteID]:[RouteID]],0))</f>
        <v>300</v>
      </c>
      <c r="Q6250" t="str">
        <f>INDEX(AirportPivot[AirportName],MATCH($N6250,AirportPivot[[AirportID]:[AirportID]],0))</f>
        <v>Miami International</v>
      </c>
      <c r="R6250">
        <f>INDEX(AirportPivot[Gates (number of available)],MATCH($N6250,AirportPivot[[AirportID]:[AirportID]],0))</f>
        <v>80</v>
      </c>
    </row>
    <row r="6251" spans="1:18" x14ac:dyDescent="0.25">
      <c r="A6251" s="3" t="s">
        <v>6283</v>
      </c>
      <c r="B6251" s="12">
        <v>41838</v>
      </c>
      <c r="C6251" s="4" t="s">
        <v>25</v>
      </c>
      <c r="D6251" s="4">
        <v>2.1</v>
      </c>
      <c r="E6251" s="4">
        <v>17</v>
      </c>
      <c r="F6251" s="5">
        <v>0.79166666666666663</v>
      </c>
      <c r="G6251" s="6">
        <v>220</v>
      </c>
      <c r="H6251" s="7">
        <v>40700</v>
      </c>
      <c r="I6251" s="7">
        <f>FlightsPivot[[#This Row],[Total Fare]]*10%</f>
        <v>4070</v>
      </c>
      <c r="J6251" s="7">
        <f>FlightsPivot[[#This Row],[Total Fare]]+FlightsPivot[[#This Row],[10% tax ]]</f>
        <v>44770</v>
      </c>
      <c r="K6251" s="4">
        <v>7</v>
      </c>
      <c r="L6251" s="4">
        <v>2014</v>
      </c>
      <c r="M6251" t="str">
        <f>INDEX(RoutesPivot[DepAirport],MATCH($C6251,RoutesPivot[[RouteID]:[RouteID]],0))</f>
        <v>ORD</v>
      </c>
      <c r="N6251" t="str">
        <f>INDEX(RoutesPivot[AirportID],MATCH($C6251,RoutesPivot[[RouteID]:[RouteID]],0))</f>
        <v>DFW</v>
      </c>
      <c r="O6251">
        <f>INDEX(RoutesPivot[Distance],MATCH($C6251,RoutesPivot[[RouteID]:[RouteID]],0))</f>
        <v>700</v>
      </c>
      <c r="P6251">
        <f>INDEX(RoutesPivot[ListPrice],MATCH($C6251,RoutesPivot[[RouteID]:[RouteID]],0))</f>
        <v>200</v>
      </c>
      <c r="Q6251" t="str">
        <f>INDEX(AirportPivot[AirportName],MATCH($N6251,AirportPivot[[AirportID]:[AirportID]],0))</f>
        <v>Dallas/Fort Worth International</v>
      </c>
      <c r="R6251">
        <f>INDEX(AirportPivot[Gates (number of available)],MATCH($N6251,AirportPivot[[AirportID]:[AirportID]],0))</f>
        <v>130</v>
      </c>
    </row>
    <row r="6252" spans="1:18" x14ac:dyDescent="0.25">
      <c r="A6252" s="3" t="s">
        <v>6284</v>
      </c>
      <c r="B6252" s="12">
        <v>42226</v>
      </c>
      <c r="C6252" s="4" t="s">
        <v>30</v>
      </c>
      <c r="D6252" s="4">
        <v>2.2000000000000002</v>
      </c>
      <c r="E6252" s="4">
        <v>182</v>
      </c>
      <c r="F6252" s="5">
        <v>0.60416666666666663</v>
      </c>
      <c r="G6252" s="6">
        <v>275</v>
      </c>
      <c r="H6252" s="7">
        <v>45375</v>
      </c>
      <c r="I6252" s="7">
        <f>FlightsPivot[[#This Row],[Total Fare]]*10%</f>
        <v>4537.5</v>
      </c>
      <c r="J6252" s="7">
        <f>FlightsPivot[[#This Row],[Total Fare]]+FlightsPivot[[#This Row],[10% tax ]]</f>
        <v>49912.5</v>
      </c>
      <c r="K6252" s="4">
        <v>8</v>
      </c>
      <c r="L6252" s="4">
        <v>2015</v>
      </c>
      <c r="M6252" t="str">
        <f>INDEX(RoutesPivot[DepAirport],MATCH($C6252,RoutesPivot[[RouteID]:[RouteID]],0))</f>
        <v>ORD</v>
      </c>
      <c r="N6252" t="str">
        <f>INDEX(RoutesPivot[AirportID],MATCH($C6252,RoutesPivot[[RouteID]:[RouteID]],0))</f>
        <v>MCO</v>
      </c>
      <c r="O6252">
        <f>INDEX(RoutesPivot[Distance],MATCH($C6252,RoutesPivot[[RouteID]:[RouteID]],0))</f>
        <v>850</v>
      </c>
      <c r="P6252">
        <f>INDEX(RoutesPivot[ListPrice],MATCH($C6252,RoutesPivot[[RouteID]:[RouteID]],0))</f>
        <v>250</v>
      </c>
      <c r="Q6252" t="str">
        <f>INDEX(AirportPivot[AirportName],MATCH($N6252,AirportPivot[[AirportID]:[AirportID]],0))</f>
        <v>Orlando International</v>
      </c>
      <c r="R6252">
        <f>INDEX(AirportPivot[Gates (number of available)],MATCH($N6252,AirportPivot[[AirportID]:[AirportID]],0))</f>
        <v>67</v>
      </c>
    </row>
    <row r="6253" spans="1:18" x14ac:dyDescent="0.25">
      <c r="A6253" s="3" t="s">
        <v>6285</v>
      </c>
      <c r="B6253" s="12">
        <v>41887</v>
      </c>
      <c r="C6253" s="4" t="s">
        <v>13</v>
      </c>
      <c r="D6253" s="4">
        <v>1.7</v>
      </c>
      <c r="E6253" s="4">
        <v>194</v>
      </c>
      <c r="F6253" s="5">
        <v>0.72916666666666663</v>
      </c>
      <c r="G6253" s="6">
        <v>250</v>
      </c>
      <c r="H6253" s="7">
        <v>41250</v>
      </c>
      <c r="I6253" s="7">
        <f>FlightsPivot[[#This Row],[Total Fare]]*10%</f>
        <v>4125</v>
      </c>
      <c r="J6253" s="7">
        <f>FlightsPivot[[#This Row],[Total Fare]]+FlightsPivot[[#This Row],[10% tax ]]</f>
        <v>45375</v>
      </c>
      <c r="K6253" s="4">
        <v>9</v>
      </c>
      <c r="L6253" s="4">
        <v>2014</v>
      </c>
      <c r="M6253" t="str">
        <f>INDEX(RoutesPivot[DepAirport],MATCH($C6253,RoutesPivot[[RouteID]:[RouteID]],0))</f>
        <v>ORD</v>
      </c>
      <c r="N6253" t="str">
        <f>INDEX(RoutesPivot[AirportID],MATCH($C6253,RoutesPivot[[RouteID]:[RouteID]],0))</f>
        <v>JFK</v>
      </c>
      <c r="O6253">
        <f>INDEX(RoutesPivot[Distance],MATCH($C6253,RoutesPivot[[RouteID]:[RouteID]],0))</f>
        <v>619</v>
      </c>
      <c r="P6253">
        <f>INDEX(RoutesPivot[ListPrice],MATCH($C6253,RoutesPivot[[RouteID]:[RouteID]],0))</f>
        <v>250</v>
      </c>
      <c r="Q6253" t="str">
        <f>INDEX(AirportPivot[AirportName],MATCH($N6253,AirportPivot[[AirportID]:[AirportID]],0))</f>
        <v>John F Kennedy International</v>
      </c>
      <c r="R6253">
        <f>INDEX(AirportPivot[Gates (number of available)],MATCH($N6253,AirportPivot[[AirportID]:[AirportID]],0))</f>
        <v>120</v>
      </c>
    </row>
    <row r="6254" spans="1:18" x14ac:dyDescent="0.25">
      <c r="A6254" s="3" t="s">
        <v>6286</v>
      </c>
      <c r="B6254" s="12">
        <v>42180</v>
      </c>
      <c r="C6254" s="4" t="s">
        <v>23</v>
      </c>
      <c r="D6254" s="4">
        <v>2</v>
      </c>
      <c r="E6254" s="4">
        <v>74</v>
      </c>
      <c r="F6254" s="5">
        <v>0.70833333333333337</v>
      </c>
      <c r="G6254" s="6">
        <v>330</v>
      </c>
      <c r="H6254" s="7">
        <v>59730</v>
      </c>
      <c r="I6254" s="7">
        <f>FlightsPivot[[#This Row],[Total Fare]]*10%</f>
        <v>5973</v>
      </c>
      <c r="J6254" s="7">
        <f>FlightsPivot[[#This Row],[Total Fare]]+FlightsPivot[[#This Row],[10% tax ]]</f>
        <v>65703</v>
      </c>
      <c r="K6254" s="4">
        <v>6</v>
      </c>
      <c r="L6254" s="4">
        <v>2015</v>
      </c>
      <c r="M6254" t="str">
        <f>INDEX(RoutesPivot[DepAirport],MATCH($C6254,RoutesPivot[[RouteID]:[RouteID]],0))</f>
        <v>ORD</v>
      </c>
      <c r="N6254" t="str">
        <f>INDEX(RoutesPivot[AirportID],MATCH($C6254,RoutesPivot[[RouteID]:[RouteID]],0))</f>
        <v>DEN</v>
      </c>
      <c r="O6254">
        <f>INDEX(RoutesPivot[Distance],MATCH($C6254,RoutesPivot[[RouteID]:[RouteID]],0))</f>
        <v>800</v>
      </c>
      <c r="P6254">
        <f>INDEX(RoutesPivot[ListPrice],MATCH($C6254,RoutesPivot[[RouteID]:[RouteID]],0))</f>
        <v>300</v>
      </c>
      <c r="Q6254" t="str">
        <f>INDEX(AirportPivot[AirportName],MATCH($N6254,AirportPivot[[AirportID]:[AirportID]],0))</f>
        <v>Denver International</v>
      </c>
      <c r="R6254">
        <f>INDEX(AirportPivot[Gates (number of available)],MATCH($N6254,AirportPivot[[AirportID]:[AirportID]],0))</f>
        <v>75</v>
      </c>
    </row>
    <row r="6255" spans="1:18" x14ac:dyDescent="0.25">
      <c r="A6255" s="3" t="s">
        <v>6287</v>
      </c>
      <c r="B6255" s="12">
        <v>41686</v>
      </c>
      <c r="C6255" s="4" t="s">
        <v>27</v>
      </c>
      <c r="D6255" s="4">
        <v>10.6</v>
      </c>
      <c r="E6255" s="4">
        <v>51</v>
      </c>
      <c r="F6255" s="5">
        <v>0.33333333333333331</v>
      </c>
      <c r="G6255" s="6">
        <v>200</v>
      </c>
      <c r="H6255" s="7">
        <v>33000</v>
      </c>
      <c r="I6255" s="7">
        <f>FlightsPivot[[#This Row],[Total Fare]]*10%</f>
        <v>3300</v>
      </c>
      <c r="J6255" s="7">
        <f>FlightsPivot[[#This Row],[Total Fare]]+FlightsPivot[[#This Row],[10% tax ]]</f>
        <v>36300</v>
      </c>
      <c r="K6255" s="4">
        <v>2</v>
      </c>
      <c r="L6255" s="4">
        <v>2014</v>
      </c>
      <c r="M6255" t="str">
        <f>INDEX(RoutesPivot[DepAirport],MATCH($C6255,RoutesPivot[[RouteID]:[RouteID]],0))</f>
        <v>ORD</v>
      </c>
      <c r="N6255" t="str">
        <f>INDEX(RoutesPivot[AirportID],MATCH($C6255,RoutesPivot[[RouteID]:[RouteID]],0))</f>
        <v>ATL</v>
      </c>
      <c r="O6255">
        <f>INDEX(RoutesPivot[Distance],MATCH($C6255,RoutesPivot[[RouteID]:[RouteID]],0))</f>
        <v>510</v>
      </c>
      <c r="P6255">
        <f>INDEX(RoutesPivot[ListPrice],MATCH($C6255,RoutesPivot[[RouteID]:[RouteID]],0))</f>
        <v>200</v>
      </c>
      <c r="Q6255" t="str">
        <f>INDEX(AirportPivot[AirportName],MATCH($N6255,AirportPivot[[AirportID]:[AirportID]],0))</f>
        <v>Hartsfield-Jackson Atlanta International</v>
      </c>
      <c r="R6255">
        <f>INDEX(AirportPivot[Gates (number of available)],MATCH($N6255,AirportPivot[[AirportID]:[AirportID]],0))</f>
        <v>100</v>
      </c>
    </row>
    <row r="6256" spans="1:18" x14ac:dyDescent="0.25">
      <c r="A6256" s="3" t="s">
        <v>6288</v>
      </c>
      <c r="B6256" s="12">
        <v>41940</v>
      </c>
      <c r="C6256" s="4" t="s">
        <v>15</v>
      </c>
      <c r="D6256" s="4">
        <v>2.5</v>
      </c>
      <c r="E6256" s="4">
        <v>148</v>
      </c>
      <c r="F6256" s="5">
        <v>0.375</v>
      </c>
      <c r="G6256" s="6">
        <v>225</v>
      </c>
      <c r="H6256" s="7">
        <v>41625</v>
      </c>
      <c r="I6256" s="7">
        <f>FlightsPivot[[#This Row],[Total Fare]]*10%</f>
        <v>4162.5</v>
      </c>
      <c r="J6256" s="7">
        <f>FlightsPivot[[#This Row],[Total Fare]]+FlightsPivot[[#This Row],[10% tax ]]</f>
        <v>45787.5</v>
      </c>
      <c r="K6256" s="4">
        <v>10</v>
      </c>
      <c r="L6256" s="4">
        <v>2014</v>
      </c>
      <c r="M6256" t="str">
        <f>INDEX(RoutesPivot[DepAirport],MATCH($C6256,RoutesPivot[[RouteID]:[RouteID]],0))</f>
        <v>ORD</v>
      </c>
      <c r="N6256" t="str">
        <f>INDEX(RoutesPivot[AirportID],MATCH($C6256,RoutesPivot[[RouteID]:[RouteID]],0))</f>
        <v>EWR</v>
      </c>
      <c r="O6256">
        <f>INDEX(RoutesPivot[Distance],MATCH($C6256,RoutesPivot[[RouteID]:[RouteID]],0))</f>
        <v>600</v>
      </c>
      <c r="P6256">
        <f>INDEX(RoutesPivot[ListPrice],MATCH($C6256,RoutesPivot[[RouteID]:[RouteID]],0))</f>
        <v>225</v>
      </c>
      <c r="Q6256" t="str">
        <f>INDEX(AirportPivot[AirportName],MATCH($N6256,AirportPivot[[AirportID]:[AirportID]],0))</f>
        <v>Newark Liberty International</v>
      </c>
      <c r="R6256">
        <f>INDEX(AirportPivot[Gates (number of available)],MATCH($N6256,AirportPivot[[AirportID]:[AirportID]],0))</f>
        <v>82</v>
      </c>
    </row>
    <row r="6257" spans="1:18" x14ac:dyDescent="0.25">
      <c r="A6257" s="3" t="s">
        <v>6289</v>
      </c>
      <c r="B6257" s="12">
        <v>41967</v>
      </c>
      <c r="C6257" s="4" t="s">
        <v>86</v>
      </c>
      <c r="D6257" s="4">
        <v>5.7</v>
      </c>
      <c r="E6257" s="4">
        <v>77</v>
      </c>
      <c r="F6257" s="5">
        <v>0.35416666666666669</v>
      </c>
      <c r="G6257" s="6">
        <v>172.5</v>
      </c>
      <c r="H6257" s="7">
        <v>31222.5</v>
      </c>
      <c r="I6257" s="7">
        <f>FlightsPivot[[#This Row],[Total Fare]]*10%</f>
        <v>3122.25</v>
      </c>
      <c r="J6257" s="7">
        <f>FlightsPivot[[#This Row],[Total Fare]]+FlightsPivot[[#This Row],[10% tax ]]</f>
        <v>34344.75</v>
      </c>
      <c r="K6257" s="4">
        <v>11</v>
      </c>
      <c r="L6257" s="4">
        <v>2014</v>
      </c>
      <c r="M6257" t="str">
        <f>INDEX(RoutesPivot[DepAirport],MATCH($C6257,RoutesPivot[[RouteID]:[RouteID]],0))</f>
        <v>ORD</v>
      </c>
      <c r="N6257" t="str">
        <f>INDEX(RoutesPivot[AirportID],MATCH($C6257,RoutesPivot[[RouteID]:[RouteID]],0))</f>
        <v>DTW</v>
      </c>
      <c r="O6257">
        <f>INDEX(RoutesPivot[Distance],MATCH($C6257,RoutesPivot[[RouteID]:[RouteID]],0))</f>
        <v>200</v>
      </c>
      <c r="P6257">
        <f>INDEX(RoutesPivot[ListPrice],MATCH($C6257,RoutesPivot[[RouteID]:[RouteID]],0))</f>
        <v>115</v>
      </c>
      <c r="Q6257" t="str">
        <f>INDEX(AirportPivot[AirportName],MATCH($N6257,AirportPivot[[AirportID]:[AirportID]],0))</f>
        <v>Detroit Metropolitan Wayne County</v>
      </c>
      <c r="R6257">
        <f>INDEX(AirportPivot[Gates (number of available)],MATCH($N6257,AirportPivot[[AirportID]:[AirportID]],0))</f>
        <v>60</v>
      </c>
    </row>
    <row r="6258" spans="1:18" x14ac:dyDescent="0.25">
      <c r="A6258" s="3" t="s">
        <v>6290</v>
      </c>
      <c r="B6258" s="12">
        <v>42022</v>
      </c>
      <c r="C6258" s="4" t="s">
        <v>40</v>
      </c>
      <c r="D6258" s="4">
        <v>2.4</v>
      </c>
      <c r="E6258" s="4">
        <v>57</v>
      </c>
      <c r="F6258" s="5">
        <v>0.75</v>
      </c>
      <c r="G6258" s="6">
        <v>115</v>
      </c>
      <c r="H6258" s="7">
        <v>18975</v>
      </c>
      <c r="I6258" s="7">
        <f>FlightsPivot[[#This Row],[Total Fare]]*10%</f>
        <v>1897.5</v>
      </c>
      <c r="J6258" s="7">
        <f>FlightsPivot[[#This Row],[Total Fare]]+FlightsPivot[[#This Row],[10% tax ]]</f>
        <v>20872.5</v>
      </c>
      <c r="K6258" s="4">
        <v>1</v>
      </c>
      <c r="L6258" s="4">
        <v>2015</v>
      </c>
      <c r="M6258" t="str">
        <f>INDEX(RoutesPivot[DepAirport],MATCH($C6258,RoutesPivot[[RouteID]:[RouteID]],0))</f>
        <v>ORD</v>
      </c>
      <c r="N6258" t="str">
        <f>INDEX(RoutesPivot[AirportID],MATCH($C6258,RoutesPivot[[RouteID]:[RouteID]],0))</f>
        <v>MSP</v>
      </c>
      <c r="O6258">
        <f>INDEX(RoutesPivot[Distance],MATCH($C6258,RoutesPivot[[RouteID]:[RouteID]],0))</f>
        <v>300</v>
      </c>
      <c r="P6258">
        <f>INDEX(RoutesPivot[ListPrice],MATCH($C6258,RoutesPivot[[RouteID]:[RouteID]],0))</f>
        <v>115</v>
      </c>
      <c r="Q6258" t="str">
        <f>INDEX(AirportPivot[AirportName],MATCH($N6258,AirportPivot[[AirportID]:[AirportID]],0))</f>
        <v>Minneapolis-St Paul International/Wold-Chamberlain</v>
      </c>
      <c r="R6258">
        <f>INDEX(AirportPivot[Gates (number of available)],MATCH($N6258,AirportPivot[[AirportID]:[AirportID]],0))</f>
        <v>65</v>
      </c>
    </row>
    <row r="6259" spans="1:18" x14ac:dyDescent="0.25">
      <c r="A6259" s="3" t="s">
        <v>6291</v>
      </c>
      <c r="B6259" s="12">
        <v>41978</v>
      </c>
      <c r="C6259" s="4" t="s">
        <v>37</v>
      </c>
      <c r="D6259" s="4">
        <v>2.5</v>
      </c>
      <c r="E6259" s="4">
        <v>151</v>
      </c>
      <c r="F6259" s="5">
        <v>0.70833333333333337</v>
      </c>
      <c r="G6259" s="6">
        <v>350</v>
      </c>
      <c r="H6259" s="7">
        <v>64750</v>
      </c>
      <c r="I6259" s="7">
        <f>FlightsPivot[[#This Row],[Total Fare]]*10%</f>
        <v>6475</v>
      </c>
      <c r="J6259" s="7">
        <f>FlightsPivot[[#This Row],[Total Fare]]+FlightsPivot[[#This Row],[10% tax ]]</f>
        <v>71225</v>
      </c>
      <c r="K6259" s="4">
        <v>12</v>
      </c>
      <c r="L6259" s="4">
        <v>2014</v>
      </c>
      <c r="M6259" t="str">
        <f>INDEX(RoutesPivot[DepAirport],MATCH($C6259,RoutesPivot[[RouteID]:[RouteID]],0))</f>
        <v>ORD</v>
      </c>
      <c r="N6259" t="str">
        <f>INDEX(RoutesPivot[AirportID],MATCH($C6259,RoutesPivot[[RouteID]:[RouteID]],0))</f>
        <v>SEA</v>
      </c>
      <c r="O6259">
        <f>INDEX(RoutesPivot[Distance],MATCH($C6259,RoutesPivot[[RouteID]:[RouteID]],0))</f>
        <v>1500</v>
      </c>
      <c r="P6259">
        <f>INDEX(RoutesPivot[ListPrice],MATCH($C6259,RoutesPivot[[RouteID]:[RouteID]],0))</f>
        <v>350</v>
      </c>
      <c r="Q6259" t="str">
        <f>INDEX(AirportPivot[AirportName],MATCH($N6259,AirportPivot[[AirportID]:[AirportID]],0))</f>
        <v>Seattle-Tacoma International</v>
      </c>
      <c r="R6259">
        <f>INDEX(AirportPivot[Gates (number of available)],MATCH($N6259,AirportPivot[[AirportID]:[AirportID]],0))</f>
        <v>58</v>
      </c>
    </row>
    <row r="6260" spans="1:18" x14ac:dyDescent="0.25">
      <c r="A6260" s="3" t="s">
        <v>6292</v>
      </c>
      <c r="B6260" s="12">
        <v>42309</v>
      </c>
      <c r="C6260" s="4" t="s">
        <v>47</v>
      </c>
      <c r="D6260" s="4">
        <v>2.8</v>
      </c>
      <c r="E6260" s="4">
        <v>1</v>
      </c>
      <c r="F6260" s="5">
        <v>0.41666666666666669</v>
      </c>
      <c r="G6260" s="6">
        <v>250</v>
      </c>
      <c r="H6260" s="7">
        <v>46250</v>
      </c>
      <c r="I6260" s="7">
        <f>FlightsPivot[[#This Row],[Total Fare]]*10%</f>
        <v>4625</v>
      </c>
      <c r="J6260" s="7">
        <f>FlightsPivot[[#This Row],[Total Fare]]+FlightsPivot[[#This Row],[10% tax ]]</f>
        <v>50875</v>
      </c>
      <c r="K6260" s="4">
        <v>11</v>
      </c>
      <c r="L6260" s="4">
        <v>2015</v>
      </c>
      <c r="M6260" t="str">
        <f>INDEX(RoutesPivot[DepAirport],MATCH($C6260,RoutesPivot[[RouteID]:[RouteID]],0))</f>
        <v>ORD</v>
      </c>
      <c r="N6260" t="str">
        <f>INDEX(RoutesPivot[AirportID],MATCH($C6260,RoutesPivot[[RouteID]:[RouteID]],0))</f>
        <v>PHX</v>
      </c>
      <c r="O6260">
        <f>INDEX(RoutesPivot[Distance],MATCH($C6260,RoutesPivot[[RouteID]:[RouteID]],0))</f>
        <v>1200</v>
      </c>
      <c r="P6260">
        <f>INDEX(RoutesPivot[ListPrice],MATCH($C6260,RoutesPivot[[RouteID]:[RouteID]],0))</f>
        <v>250</v>
      </c>
      <c r="Q6260" t="str">
        <f>INDEX(AirportPivot[AirportName],MATCH($N6260,AirportPivot[[AirportID]:[AirportID]],0))</f>
        <v>Phoenix Sky Harbor International</v>
      </c>
      <c r="R6260">
        <f>INDEX(AirportPivot[Gates (number of available)],MATCH($N6260,AirportPivot[[AirportID]:[AirportID]],0))</f>
        <v>60</v>
      </c>
    </row>
    <row r="6261" spans="1:18" x14ac:dyDescent="0.25">
      <c r="A6261" s="3" t="s">
        <v>6293</v>
      </c>
      <c r="B6261" s="12">
        <v>42124</v>
      </c>
      <c r="C6261" s="4" t="s">
        <v>37</v>
      </c>
      <c r="D6261" s="4">
        <v>1.4</v>
      </c>
      <c r="E6261" s="4">
        <v>195</v>
      </c>
      <c r="F6261" s="5">
        <v>0.83333333333333337</v>
      </c>
      <c r="G6261" s="6">
        <v>350</v>
      </c>
      <c r="H6261" s="7">
        <v>57750</v>
      </c>
      <c r="I6261" s="7">
        <f>FlightsPivot[[#This Row],[Total Fare]]*10%</f>
        <v>5775</v>
      </c>
      <c r="J6261" s="7">
        <f>FlightsPivot[[#This Row],[Total Fare]]+FlightsPivot[[#This Row],[10% tax ]]</f>
        <v>63525</v>
      </c>
      <c r="K6261" s="4">
        <v>4</v>
      </c>
      <c r="L6261" s="4">
        <v>2015</v>
      </c>
      <c r="M6261" t="str">
        <f>INDEX(RoutesPivot[DepAirport],MATCH($C6261,RoutesPivot[[RouteID]:[RouteID]],0))</f>
        <v>ORD</v>
      </c>
      <c r="N6261" t="str">
        <f>INDEX(RoutesPivot[AirportID],MATCH($C6261,RoutesPivot[[RouteID]:[RouteID]],0))</f>
        <v>SEA</v>
      </c>
      <c r="O6261">
        <f>INDEX(RoutesPivot[Distance],MATCH($C6261,RoutesPivot[[RouteID]:[RouteID]],0))</f>
        <v>1500</v>
      </c>
      <c r="P6261">
        <f>INDEX(RoutesPivot[ListPrice],MATCH($C6261,RoutesPivot[[RouteID]:[RouteID]],0))</f>
        <v>350</v>
      </c>
      <c r="Q6261" t="str">
        <f>INDEX(AirportPivot[AirportName],MATCH($N6261,AirportPivot[[AirportID]:[AirportID]],0))</f>
        <v>Seattle-Tacoma International</v>
      </c>
      <c r="R6261">
        <f>INDEX(AirportPivot[Gates (number of available)],MATCH($N6261,AirportPivot[[AirportID]:[AirportID]],0))</f>
        <v>58</v>
      </c>
    </row>
    <row r="6262" spans="1:18" x14ac:dyDescent="0.25">
      <c r="A6262" s="3" t="s">
        <v>6294</v>
      </c>
      <c r="B6262" s="12">
        <v>42176</v>
      </c>
      <c r="C6262" s="4" t="s">
        <v>23</v>
      </c>
      <c r="D6262" s="4">
        <v>2.8</v>
      </c>
      <c r="E6262" s="4">
        <v>104</v>
      </c>
      <c r="F6262" s="5">
        <v>0.66666666666666663</v>
      </c>
      <c r="G6262" s="6">
        <v>330</v>
      </c>
      <c r="H6262" s="7">
        <v>61050</v>
      </c>
      <c r="I6262" s="7">
        <f>FlightsPivot[[#This Row],[Total Fare]]*10%</f>
        <v>6105</v>
      </c>
      <c r="J6262" s="7">
        <f>FlightsPivot[[#This Row],[Total Fare]]+FlightsPivot[[#This Row],[10% tax ]]</f>
        <v>67155</v>
      </c>
      <c r="K6262" s="4">
        <v>6</v>
      </c>
      <c r="L6262" s="4">
        <v>2015</v>
      </c>
      <c r="M6262" t="str">
        <f>INDEX(RoutesPivot[DepAirport],MATCH($C6262,RoutesPivot[[RouteID]:[RouteID]],0))</f>
        <v>ORD</v>
      </c>
      <c r="N6262" t="str">
        <f>INDEX(RoutesPivot[AirportID],MATCH($C6262,RoutesPivot[[RouteID]:[RouteID]],0))</f>
        <v>DEN</v>
      </c>
      <c r="O6262">
        <f>INDEX(RoutesPivot[Distance],MATCH($C6262,RoutesPivot[[RouteID]:[RouteID]],0))</f>
        <v>800</v>
      </c>
      <c r="P6262">
        <f>INDEX(RoutesPivot[ListPrice],MATCH($C6262,RoutesPivot[[RouteID]:[RouteID]],0))</f>
        <v>300</v>
      </c>
      <c r="Q6262" t="str">
        <f>INDEX(AirportPivot[AirportName],MATCH($N6262,AirportPivot[[AirportID]:[AirportID]],0))</f>
        <v>Denver International</v>
      </c>
      <c r="R6262">
        <f>INDEX(AirportPivot[Gates (number of available)],MATCH($N6262,AirportPivot[[AirportID]:[AirportID]],0))</f>
        <v>75</v>
      </c>
    </row>
    <row r="6263" spans="1:18" x14ac:dyDescent="0.25">
      <c r="A6263" s="3" t="s">
        <v>6295</v>
      </c>
      <c r="B6263" s="12">
        <v>41845</v>
      </c>
      <c r="C6263" s="4" t="s">
        <v>70</v>
      </c>
      <c r="D6263" s="4">
        <v>1.6</v>
      </c>
      <c r="E6263" s="4">
        <v>127</v>
      </c>
      <c r="F6263" s="5">
        <v>0.29166666666666669</v>
      </c>
      <c r="G6263" s="6">
        <v>302.5</v>
      </c>
      <c r="H6263" s="7">
        <v>55962.5</v>
      </c>
      <c r="I6263" s="7">
        <f>FlightsPivot[[#This Row],[Total Fare]]*10%</f>
        <v>5596.25</v>
      </c>
      <c r="J6263" s="7">
        <f>FlightsPivot[[#This Row],[Total Fare]]+FlightsPivot[[#This Row],[10% tax ]]</f>
        <v>61558.75</v>
      </c>
      <c r="K6263" s="4">
        <v>7</v>
      </c>
      <c r="L6263" s="4">
        <v>2014</v>
      </c>
      <c r="M6263" t="str">
        <f>INDEX(RoutesPivot[DepAirport],MATCH($C6263,RoutesPivot[[RouteID]:[RouteID]],0))</f>
        <v>ORD</v>
      </c>
      <c r="N6263" t="str">
        <f>INDEX(RoutesPivot[AirportID],MATCH($C6263,RoutesPivot[[RouteID]:[RouteID]],0))</f>
        <v>LAS</v>
      </c>
      <c r="O6263">
        <f>INDEX(RoutesPivot[Distance],MATCH($C6263,RoutesPivot[[RouteID]:[RouteID]],0))</f>
        <v>1100</v>
      </c>
      <c r="P6263">
        <f>INDEX(RoutesPivot[ListPrice],MATCH($C6263,RoutesPivot[[RouteID]:[RouteID]],0))</f>
        <v>275</v>
      </c>
      <c r="Q6263" t="str">
        <f>INDEX(AirportPivot[AirportName],MATCH($N6263,AirportPivot[[AirportID]:[AirportID]],0))</f>
        <v>McCarran International</v>
      </c>
      <c r="R6263">
        <f>INDEX(AirportPivot[Gates (number of available)],MATCH($N6263,AirportPivot[[AirportID]:[AirportID]],0))</f>
        <v>68</v>
      </c>
    </row>
    <row r="6264" spans="1:18" x14ac:dyDescent="0.25">
      <c r="A6264" s="3" t="s">
        <v>6296</v>
      </c>
      <c r="B6264" s="12">
        <v>41685</v>
      </c>
      <c r="C6264" s="4" t="s">
        <v>47</v>
      </c>
      <c r="D6264" s="4">
        <v>0.7</v>
      </c>
      <c r="E6264" s="4">
        <v>63</v>
      </c>
      <c r="F6264" s="5">
        <v>0.79166666666666663</v>
      </c>
      <c r="G6264" s="6">
        <v>250</v>
      </c>
      <c r="H6264" s="7">
        <v>45250</v>
      </c>
      <c r="I6264" s="7">
        <f>FlightsPivot[[#This Row],[Total Fare]]*10%</f>
        <v>4525</v>
      </c>
      <c r="J6264" s="7">
        <f>FlightsPivot[[#This Row],[Total Fare]]+FlightsPivot[[#This Row],[10% tax ]]</f>
        <v>49775</v>
      </c>
      <c r="K6264" s="4">
        <v>2</v>
      </c>
      <c r="L6264" s="4">
        <v>2014</v>
      </c>
      <c r="M6264" t="str">
        <f>INDEX(RoutesPivot[DepAirport],MATCH($C6264,RoutesPivot[[RouteID]:[RouteID]],0))</f>
        <v>ORD</v>
      </c>
      <c r="N6264" t="str">
        <f>INDEX(RoutesPivot[AirportID],MATCH($C6264,RoutesPivot[[RouteID]:[RouteID]],0))</f>
        <v>PHX</v>
      </c>
      <c r="O6264">
        <f>INDEX(RoutesPivot[Distance],MATCH($C6264,RoutesPivot[[RouteID]:[RouteID]],0))</f>
        <v>1200</v>
      </c>
      <c r="P6264">
        <f>INDEX(RoutesPivot[ListPrice],MATCH($C6264,RoutesPivot[[RouteID]:[RouteID]],0))</f>
        <v>250</v>
      </c>
      <c r="Q6264" t="str">
        <f>INDEX(AirportPivot[AirportName],MATCH($N6264,AirportPivot[[AirportID]:[AirportID]],0))</f>
        <v>Phoenix Sky Harbor International</v>
      </c>
      <c r="R6264">
        <f>INDEX(AirportPivot[Gates (number of available)],MATCH($N6264,AirportPivot[[AirportID]:[AirportID]],0))</f>
        <v>60</v>
      </c>
    </row>
    <row r="6265" spans="1:18" x14ac:dyDescent="0.25">
      <c r="A6265" s="3" t="s">
        <v>6297</v>
      </c>
      <c r="B6265" s="12">
        <v>42350</v>
      </c>
      <c r="C6265" s="4" t="s">
        <v>23</v>
      </c>
      <c r="D6265" s="4">
        <v>1.4</v>
      </c>
      <c r="E6265" s="4">
        <v>99</v>
      </c>
      <c r="F6265" s="5">
        <v>0.29166666666666669</v>
      </c>
      <c r="G6265" s="6">
        <v>300</v>
      </c>
      <c r="H6265" s="7">
        <v>55500</v>
      </c>
      <c r="I6265" s="7">
        <f>FlightsPivot[[#This Row],[Total Fare]]*10%</f>
        <v>5550</v>
      </c>
      <c r="J6265" s="7">
        <f>FlightsPivot[[#This Row],[Total Fare]]+FlightsPivot[[#This Row],[10% tax ]]</f>
        <v>61050</v>
      </c>
      <c r="K6265" s="4">
        <v>12</v>
      </c>
      <c r="L6265" s="4">
        <v>2015</v>
      </c>
      <c r="M6265" t="str">
        <f>INDEX(RoutesPivot[DepAirport],MATCH($C6265,RoutesPivot[[RouteID]:[RouteID]],0))</f>
        <v>ORD</v>
      </c>
      <c r="N6265" t="str">
        <f>INDEX(RoutesPivot[AirportID],MATCH($C6265,RoutesPivot[[RouteID]:[RouteID]],0))</f>
        <v>DEN</v>
      </c>
      <c r="O6265">
        <f>INDEX(RoutesPivot[Distance],MATCH($C6265,RoutesPivot[[RouteID]:[RouteID]],0))</f>
        <v>800</v>
      </c>
      <c r="P6265">
        <f>INDEX(RoutesPivot[ListPrice],MATCH($C6265,RoutesPivot[[RouteID]:[RouteID]],0))</f>
        <v>300</v>
      </c>
      <c r="Q6265" t="str">
        <f>INDEX(AirportPivot[AirportName],MATCH($N6265,AirportPivot[[AirportID]:[AirportID]],0))</f>
        <v>Denver International</v>
      </c>
      <c r="R6265">
        <f>INDEX(AirportPivot[Gates (number of available)],MATCH($N6265,AirportPivot[[AirportID]:[AirportID]],0))</f>
        <v>75</v>
      </c>
    </row>
    <row r="6266" spans="1:18" x14ac:dyDescent="0.25">
      <c r="A6266" s="3" t="s">
        <v>6298</v>
      </c>
      <c r="B6266" s="12">
        <v>41663</v>
      </c>
      <c r="C6266" s="4" t="s">
        <v>23</v>
      </c>
      <c r="D6266" s="4">
        <v>1.6</v>
      </c>
      <c r="E6266" s="4">
        <v>142</v>
      </c>
      <c r="F6266" s="5">
        <v>0.375</v>
      </c>
      <c r="G6266" s="6">
        <v>300</v>
      </c>
      <c r="H6266" s="7">
        <v>55500</v>
      </c>
      <c r="I6266" s="7">
        <f>FlightsPivot[[#This Row],[Total Fare]]*10%</f>
        <v>5550</v>
      </c>
      <c r="J6266" s="7">
        <f>FlightsPivot[[#This Row],[Total Fare]]+FlightsPivot[[#This Row],[10% tax ]]</f>
        <v>61050</v>
      </c>
      <c r="K6266" s="4">
        <v>1</v>
      </c>
      <c r="L6266" s="4">
        <v>2014</v>
      </c>
      <c r="M6266" t="str">
        <f>INDEX(RoutesPivot[DepAirport],MATCH($C6266,RoutesPivot[[RouteID]:[RouteID]],0))</f>
        <v>ORD</v>
      </c>
      <c r="N6266" t="str">
        <f>INDEX(RoutesPivot[AirportID],MATCH($C6266,RoutesPivot[[RouteID]:[RouteID]],0))</f>
        <v>DEN</v>
      </c>
      <c r="O6266">
        <f>INDEX(RoutesPivot[Distance],MATCH($C6266,RoutesPivot[[RouteID]:[RouteID]],0))</f>
        <v>800</v>
      </c>
      <c r="P6266">
        <f>INDEX(RoutesPivot[ListPrice],MATCH($C6266,RoutesPivot[[RouteID]:[RouteID]],0))</f>
        <v>300</v>
      </c>
      <c r="Q6266" t="str">
        <f>INDEX(AirportPivot[AirportName],MATCH($N6266,AirportPivot[[AirportID]:[AirportID]],0))</f>
        <v>Denver International</v>
      </c>
      <c r="R6266">
        <f>INDEX(AirportPivot[Gates (number of available)],MATCH($N6266,AirportPivot[[AirportID]:[AirportID]],0))</f>
        <v>75</v>
      </c>
    </row>
    <row r="6267" spans="1:18" x14ac:dyDescent="0.25">
      <c r="A6267" s="3" t="s">
        <v>6299</v>
      </c>
      <c r="B6267" s="12">
        <v>41860</v>
      </c>
      <c r="C6267" s="4" t="s">
        <v>25</v>
      </c>
      <c r="D6267" s="4">
        <v>2.2000000000000002</v>
      </c>
      <c r="E6267" s="4">
        <v>63</v>
      </c>
      <c r="F6267" s="5">
        <v>0.79166666666666663</v>
      </c>
      <c r="G6267" s="6">
        <v>220</v>
      </c>
      <c r="H6267" s="7">
        <v>39820</v>
      </c>
      <c r="I6267" s="7">
        <f>FlightsPivot[[#This Row],[Total Fare]]*10%</f>
        <v>3982</v>
      </c>
      <c r="J6267" s="7">
        <f>FlightsPivot[[#This Row],[Total Fare]]+FlightsPivot[[#This Row],[10% tax ]]</f>
        <v>43802</v>
      </c>
      <c r="K6267" s="4">
        <v>8</v>
      </c>
      <c r="L6267" s="4">
        <v>2014</v>
      </c>
      <c r="M6267" t="str">
        <f>INDEX(RoutesPivot[DepAirport],MATCH($C6267,RoutesPivot[[RouteID]:[RouteID]],0))</f>
        <v>ORD</v>
      </c>
      <c r="N6267" t="str">
        <f>INDEX(RoutesPivot[AirportID],MATCH($C6267,RoutesPivot[[RouteID]:[RouteID]],0))</f>
        <v>DFW</v>
      </c>
      <c r="O6267">
        <f>INDEX(RoutesPivot[Distance],MATCH($C6267,RoutesPivot[[RouteID]:[RouteID]],0))</f>
        <v>700</v>
      </c>
      <c r="P6267">
        <f>INDEX(RoutesPivot[ListPrice],MATCH($C6267,RoutesPivot[[RouteID]:[RouteID]],0))</f>
        <v>200</v>
      </c>
      <c r="Q6267" t="str">
        <f>INDEX(AirportPivot[AirportName],MATCH($N6267,AirportPivot[[AirportID]:[AirportID]],0))</f>
        <v>Dallas/Fort Worth International</v>
      </c>
      <c r="R6267">
        <f>INDEX(AirportPivot[Gates (number of available)],MATCH($N6267,AirportPivot[[AirportID]:[AirportID]],0))</f>
        <v>130</v>
      </c>
    </row>
    <row r="6268" spans="1:18" x14ac:dyDescent="0.25">
      <c r="A6268" s="3" t="s">
        <v>6300</v>
      </c>
      <c r="B6268" s="12">
        <v>42167</v>
      </c>
      <c r="C6268" s="4" t="s">
        <v>17</v>
      </c>
      <c r="D6268" s="4">
        <v>4.7</v>
      </c>
      <c r="E6268" s="4">
        <v>88</v>
      </c>
      <c r="F6268" s="5">
        <v>0.625</v>
      </c>
      <c r="G6268" s="6">
        <v>385</v>
      </c>
      <c r="H6268" s="7">
        <v>69685</v>
      </c>
      <c r="I6268" s="7">
        <f>FlightsPivot[[#This Row],[Total Fare]]*10%</f>
        <v>6968.5</v>
      </c>
      <c r="J6268" s="7">
        <f>FlightsPivot[[#This Row],[Total Fare]]+FlightsPivot[[#This Row],[10% tax ]]</f>
        <v>76653.5</v>
      </c>
      <c r="K6268" s="4">
        <v>6</v>
      </c>
      <c r="L6268" s="4">
        <v>2015</v>
      </c>
      <c r="M6268" t="str">
        <f>INDEX(RoutesPivot[DepAirport],MATCH($C6268,RoutesPivot[[RouteID]:[RouteID]],0))</f>
        <v>ORD</v>
      </c>
      <c r="N6268" t="str">
        <f>INDEX(RoutesPivot[AirportID],MATCH($C6268,RoutesPivot[[RouteID]:[RouteID]],0))</f>
        <v>LAX</v>
      </c>
      <c r="O6268">
        <f>INDEX(RoutesPivot[Distance],MATCH($C6268,RoutesPivot[[RouteID]:[RouteID]],0))</f>
        <v>1518</v>
      </c>
      <c r="P6268">
        <f>INDEX(RoutesPivot[ListPrice],MATCH($C6268,RoutesPivot[[RouteID]:[RouteID]],0))</f>
        <v>350</v>
      </c>
      <c r="Q6268" t="str">
        <f>INDEX(AirportPivot[AirportName],MATCH($N6268,AirportPivot[[AirportID]:[AirportID]],0))</f>
        <v>Los Angeles International</v>
      </c>
      <c r="R6268">
        <f>INDEX(AirportPivot[Gates (number of available)],MATCH($N6268,AirportPivot[[AirportID]:[AirportID]],0))</f>
        <v>86</v>
      </c>
    </row>
    <row r="6269" spans="1:18" x14ac:dyDescent="0.25">
      <c r="A6269" s="3" t="s">
        <v>6301</v>
      </c>
      <c r="B6269" s="12">
        <v>41873</v>
      </c>
      <c r="C6269" s="4" t="s">
        <v>40</v>
      </c>
      <c r="D6269" s="4">
        <v>1.7</v>
      </c>
      <c r="E6269" s="4">
        <v>120</v>
      </c>
      <c r="F6269" s="5">
        <v>0.875</v>
      </c>
      <c r="G6269" s="6">
        <v>126.5</v>
      </c>
      <c r="H6269" s="7">
        <v>23402.5</v>
      </c>
      <c r="I6269" s="7">
        <f>FlightsPivot[[#This Row],[Total Fare]]*10%</f>
        <v>2340.25</v>
      </c>
      <c r="J6269" s="7">
        <f>FlightsPivot[[#This Row],[Total Fare]]+FlightsPivot[[#This Row],[10% tax ]]</f>
        <v>25742.75</v>
      </c>
      <c r="K6269" s="4">
        <v>8</v>
      </c>
      <c r="L6269" s="4">
        <v>2014</v>
      </c>
      <c r="M6269" t="str">
        <f>INDEX(RoutesPivot[DepAirport],MATCH($C6269,RoutesPivot[[RouteID]:[RouteID]],0))</f>
        <v>ORD</v>
      </c>
      <c r="N6269" t="str">
        <f>INDEX(RoutesPivot[AirportID],MATCH($C6269,RoutesPivot[[RouteID]:[RouteID]],0))</f>
        <v>MSP</v>
      </c>
      <c r="O6269">
        <f>INDEX(RoutesPivot[Distance],MATCH($C6269,RoutesPivot[[RouteID]:[RouteID]],0))</f>
        <v>300</v>
      </c>
      <c r="P6269">
        <f>INDEX(RoutesPivot[ListPrice],MATCH($C6269,RoutesPivot[[RouteID]:[RouteID]],0))</f>
        <v>115</v>
      </c>
      <c r="Q6269" t="str">
        <f>INDEX(AirportPivot[AirportName],MATCH($N6269,AirportPivot[[AirportID]:[AirportID]],0))</f>
        <v>Minneapolis-St Paul International/Wold-Chamberlain</v>
      </c>
      <c r="R6269">
        <f>INDEX(AirportPivot[Gates (number of available)],MATCH($N6269,AirportPivot[[AirportID]:[AirportID]],0))</f>
        <v>65</v>
      </c>
    </row>
    <row r="6270" spans="1:18" x14ac:dyDescent="0.25">
      <c r="A6270" s="3" t="s">
        <v>6302</v>
      </c>
      <c r="B6270" s="12">
        <v>42232</v>
      </c>
      <c r="C6270" s="4" t="s">
        <v>86</v>
      </c>
      <c r="D6270" s="4">
        <v>1.6</v>
      </c>
      <c r="E6270" s="4">
        <v>160</v>
      </c>
      <c r="F6270" s="5">
        <v>0.77083333333333337</v>
      </c>
      <c r="G6270" s="6">
        <v>126.5</v>
      </c>
      <c r="H6270" s="7">
        <v>20872.5</v>
      </c>
      <c r="I6270" s="7">
        <f>FlightsPivot[[#This Row],[Total Fare]]*10%</f>
        <v>2087.25</v>
      </c>
      <c r="J6270" s="7">
        <f>FlightsPivot[[#This Row],[Total Fare]]+FlightsPivot[[#This Row],[10% tax ]]</f>
        <v>22959.75</v>
      </c>
      <c r="K6270" s="4">
        <v>8</v>
      </c>
      <c r="L6270" s="4">
        <v>2015</v>
      </c>
      <c r="M6270" t="str">
        <f>INDEX(RoutesPivot[DepAirport],MATCH($C6270,RoutesPivot[[RouteID]:[RouteID]],0))</f>
        <v>ORD</v>
      </c>
      <c r="N6270" t="str">
        <f>INDEX(RoutesPivot[AirportID],MATCH($C6270,RoutesPivot[[RouteID]:[RouteID]],0))</f>
        <v>DTW</v>
      </c>
      <c r="O6270">
        <f>INDEX(RoutesPivot[Distance],MATCH($C6270,RoutesPivot[[RouteID]:[RouteID]],0))</f>
        <v>200</v>
      </c>
      <c r="P6270">
        <f>INDEX(RoutesPivot[ListPrice],MATCH($C6270,RoutesPivot[[RouteID]:[RouteID]],0))</f>
        <v>115</v>
      </c>
      <c r="Q6270" t="str">
        <f>INDEX(AirportPivot[AirportName],MATCH($N6270,AirportPivot[[AirportID]:[AirportID]],0))</f>
        <v>Detroit Metropolitan Wayne County</v>
      </c>
      <c r="R6270">
        <f>INDEX(AirportPivot[Gates (number of available)],MATCH($N6270,AirportPivot[[AirportID]:[AirportID]],0))</f>
        <v>60</v>
      </c>
    </row>
    <row r="6271" spans="1:18" x14ac:dyDescent="0.25">
      <c r="A6271" s="3" t="s">
        <v>6303</v>
      </c>
      <c r="B6271" s="12">
        <v>42364</v>
      </c>
      <c r="C6271" s="4" t="s">
        <v>98</v>
      </c>
      <c r="D6271" s="4">
        <v>4</v>
      </c>
      <c r="E6271" s="4">
        <v>185</v>
      </c>
      <c r="F6271" s="5">
        <v>0.29166666666666669</v>
      </c>
      <c r="G6271" s="6">
        <v>385</v>
      </c>
      <c r="H6271" s="7">
        <v>63525</v>
      </c>
      <c r="I6271" s="7">
        <f>FlightsPivot[[#This Row],[Total Fare]]*10%</f>
        <v>6352.5</v>
      </c>
      <c r="J6271" s="7">
        <f>FlightsPivot[[#This Row],[Total Fare]]+FlightsPivot[[#This Row],[10% tax ]]</f>
        <v>69877.5</v>
      </c>
      <c r="K6271" s="4">
        <v>12</v>
      </c>
      <c r="L6271" s="4">
        <v>2015</v>
      </c>
      <c r="M6271" t="str">
        <f>INDEX(RoutesPivot[DepAirport],MATCH($C6271,RoutesPivot[[RouteID]:[RouteID]],0))</f>
        <v>ORD</v>
      </c>
      <c r="N6271" t="str">
        <f>INDEX(RoutesPivot[AirportID],MATCH($C6271,RoutesPivot[[RouteID]:[RouteID]],0))</f>
        <v>PHL</v>
      </c>
      <c r="O6271">
        <f>INDEX(RoutesPivot[Distance],MATCH($C6271,RoutesPivot[[RouteID]:[RouteID]],0))</f>
        <v>580</v>
      </c>
      <c r="P6271">
        <f>INDEX(RoutesPivot[ListPrice],MATCH($C6271,RoutesPivot[[RouteID]:[RouteID]],0))</f>
        <v>275</v>
      </c>
      <c r="Q6271" t="str">
        <f>INDEX(AirportPivot[AirportName],MATCH($N6271,AirportPivot[[AirportID]:[AirportID]],0))</f>
        <v>Philadelphia International</v>
      </c>
      <c r="R6271">
        <f>INDEX(AirportPivot[Gates (number of available)],MATCH($N6271,AirportPivot[[AirportID]:[AirportID]],0))</f>
        <v>89</v>
      </c>
    </row>
    <row r="6272" spans="1:18" x14ac:dyDescent="0.25">
      <c r="A6272" s="3" t="s">
        <v>6304</v>
      </c>
      <c r="B6272" s="12">
        <v>41719</v>
      </c>
      <c r="C6272" s="4" t="s">
        <v>13</v>
      </c>
      <c r="D6272" s="4">
        <v>2.9</v>
      </c>
      <c r="E6272" s="4">
        <v>86</v>
      </c>
      <c r="F6272" s="5">
        <v>0.33333333333333331</v>
      </c>
      <c r="G6272" s="6">
        <v>250</v>
      </c>
      <c r="H6272" s="7">
        <v>45250</v>
      </c>
      <c r="I6272" s="7">
        <f>FlightsPivot[[#This Row],[Total Fare]]*10%</f>
        <v>4525</v>
      </c>
      <c r="J6272" s="7">
        <f>FlightsPivot[[#This Row],[Total Fare]]+FlightsPivot[[#This Row],[10% tax ]]</f>
        <v>49775</v>
      </c>
      <c r="K6272" s="4">
        <v>3</v>
      </c>
      <c r="L6272" s="4">
        <v>2014</v>
      </c>
      <c r="M6272" t="str">
        <f>INDEX(RoutesPivot[DepAirport],MATCH($C6272,RoutesPivot[[RouteID]:[RouteID]],0))</f>
        <v>ORD</v>
      </c>
      <c r="N6272" t="str">
        <f>INDEX(RoutesPivot[AirportID],MATCH($C6272,RoutesPivot[[RouteID]:[RouteID]],0))</f>
        <v>JFK</v>
      </c>
      <c r="O6272">
        <f>INDEX(RoutesPivot[Distance],MATCH($C6272,RoutesPivot[[RouteID]:[RouteID]],0))</f>
        <v>619</v>
      </c>
      <c r="P6272">
        <f>INDEX(RoutesPivot[ListPrice],MATCH($C6272,RoutesPivot[[RouteID]:[RouteID]],0))</f>
        <v>250</v>
      </c>
      <c r="Q6272" t="str">
        <f>INDEX(AirportPivot[AirportName],MATCH($N6272,AirportPivot[[AirportID]:[AirportID]],0))</f>
        <v>John F Kennedy International</v>
      </c>
      <c r="R6272">
        <f>INDEX(AirportPivot[Gates (number of available)],MATCH($N6272,AirportPivot[[AirportID]:[AirportID]],0))</f>
        <v>120</v>
      </c>
    </row>
    <row r="6273" spans="1:18" x14ac:dyDescent="0.25">
      <c r="A6273" s="3" t="s">
        <v>6305</v>
      </c>
      <c r="B6273" s="12">
        <v>42348</v>
      </c>
      <c r="C6273" s="4" t="s">
        <v>83</v>
      </c>
      <c r="D6273" s="4">
        <v>3.4</v>
      </c>
      <c r="E6273" s="4">
        <v>129</v>
      </c>
      <c r="F6273" s="5">
        <v>0.875</v>
      </c>
      <c r="G6273" s="6">
        <v>240</v>
      </c>
      <c r="H6273" s="7">
        <v>44400</v>
      </c>
      <c r="I6273" s="7">
        <f>FlightsPivot[[#This Row],[Total Fare]]*10%</f>
        <v>4440</v>
      </c>
      <c r="J6273" s="7">
        <f>FlightsPivot[[#This Row],[Total Fare]]+FlightsPivot[[#This Row],[10% tax ]]</f>
        <v>48840</v>
      </c>
      <c r="K6273" s="4">
        <v>12</v>
      </c>
      <c r="L6273" s="4">
        <v>2015</v>
      </c>
      <c r="M6273" t="str">
        <f>INDEX(RoutesPivot[DepAirport],MATCH($C6273,RoutesPivot[[RouteID]:[RouteID]],0))</f>
        <v>ORD</v>
      </c>
      <c r="N6273" t="str">
        <f>INDEX(RoutesPivot[AirportID],MATCH($C6273,RoutesPivot[[RouteID]:[RouteID]],0))</f>
        <v>BWI</v>
      </c>
      <c r="O6273">
        <f>INDEX(RoutesPivot[Distance],MATCH($C6273,RoutesPivot[[RouteID]:[RouteID]],0))</f>
        <v>520</v>
      </c>
      <c r="P6273">
        <f>INDEX(RoutesPivot[ListPrice],MATCH($C6273,RoutesPivot[[RouteID]:[RouteID]],0))</f>
        <v>240</v>
      </c>
      <c r="Q6273" t="str">
        <f>INDEX(AirportPivot[AirportName],MATCH($N6273,AirportPivot[[AirportID]:[AirportID]],0))</f>
        <v>Baltimore/Washington International Thurgood Marshall</v>
      </c>
      <c r="R6273">
        <f>INDEX(AirportPivot[Gates (number of available)],MATCH($N6273,AirportPivot[[AirportID]:[AirportID]],0))</f>
        <v>58</v>
      </c>
    </row>
    <row r="6274" spans="1:18" x14ac:dyDescent="0.25">
      <c r="A6274" s="3" t="s">
        <v>6306</v>
      </c>
      <c r="B6274" s="12">
        <v>41886</v>
      </c>
      <c r="C6274" s="4" t="s">
        <v>98</v>
      </c>
      <c r="D6274" s="4">
        <v>2.8</v>
      </c>
      <c r="E6274" s="4">
        <v>170</v>
      </c>
      <c r="F6274" s="5">
        <v>0.52083333333333337</v>
      </c>
      <c r="G6274" s="6">
        <v>275</v>
      </c>
      <c r="H6274" s="7">
        <v>45375</v>
      </c>
      <c r="I6274" s="7">
        <f>FlightsPivot[[#This Row],[Total Fare]]*10%</f>
        <v>4537.5</v>
      </c>
      <c r="J6274" s="7">
        <f>FlightsPivot[[#This Row],[Total Fare]]+FlightsPivot[[#This Row],[10% tax ]]</f>
        <v>49912.5</v>
      </c>
      <c r="K6274" s="4">
        <v>9</v>
      </c>
      <c r="L6274" s="4">
        <v>2014</v>
      </c>
      <c r="M6274" t="str">
        <f>INDEX(RoutesPivot[DepAirport],MATCH($C6274,RoutesPivot[[RouteID]:[RouteID]],0))</f>
        <v>ORD</v>
      </c>
      <c r="N6274" t="str">
        <f>INDEX(RoutesPivot[AirportID],MATCH($C6274,RoutesPivot[[RouteID]:[RouteID]],0))</f>
        <v>PHL</v>
      </c>
      <c r="O6274">
        <f>INDEX(RoutesPivot[Distance],MATCH($C6274,RoutesPivot[[RouteID]:[RouteID]],0))</f>
        <v>580</v>
      </c>
      <c r="P6274">
        <f>INDEX(RoutesPivot[ListPrice],MATCH($C6274,RoutesPivot[[RouteID]:[RouteID]],0))</f>
        <v>275</v>
      </c>
      <c r="Q6274" t="str">
        <f>INDEX(AirportPivot[AirportName],MATCH($N6274,AirportPivot[[AirportID]:[AirportID]],0))</f>
        <v>Philadelphia International</v>
      </c>
      <c r="R6274">
        <f>INDEX(AirportPivot[Gates (number of available)],MATCH($N6274,AirportPivot[[AirportID]:[AirportID]],0))</f>
        <v>89</v>
      </c>
    </row>
    <row r="6275" spans="1:18" x14ac:dyDescent="0.25">
      <c r="A6275" s="3" t="s">
        <v>6307</v>
      </c>
      <c r="B6275" s="12">
        <v>41923</v>
      </c>
      <c r="C6275" s="4" t="s">
        <v>13</v>
      </c>
      <c r="D6275" s="4">
        <v>1.6</v>
      </c>
      <c r="E6275" s="4">
        <v>67</v>
      </c>
      <c r="F6275" s="5">
        <v>0.375</v>
      </c>
      <c r="G6275" s="6">
        <v>250</v>
      </c>
      <c r="H6275" s="7">
        <v>45250</v>
      </c>
      <c r="I6275" s="7">
        <f>FlightsPivot[[#This Row],[Total Fare]]*10%</f>
        <v>4525</v>
      </c>
      <c r="J6275" s="7">
        <f>FlightsPivot[[#This Row],[Total Fare]]+FlightsPivot[[#This Row],[10% tax ]]</f>
        <v>49775</v>
      </c>
      <c r="K6275" s="4">
        <v>10</v>
      </c>
      <c r="L6275" s="4">
        <v>2014</v>
      </c>
      <c r="M6275" t="str">
        <f>INDEX(RoutesPivot[DepAirport],MATCH($C6275,RoutesPivot[[RouteID]:[RouteID]],0))</f>
        <v>ORD</v>
      </c>
      <c r="N6275" t="str">
        <f>INDEX(RoutesPivot[AirportID],MATCH($C6275,RoutesPivot[[RouteID]:[RouteID]],0))</f>
        <v>JFK</v>
      </c>
      <c r="O6275">
        <f>INDEX(RoutesPivot[Distance],MATCH($C6275,RoutesPivot[[RouteID]:[RouteID]],0))</f>
        <v>619</v>
      </c>
      <c r="P6275">
        <f>INDEX(RoutesPivot[ListPrice],MATCH($C6275,RoutesPivot[[RouteID]:[RouteID]],0))</f>
        <v>250</v>
      </c>
      <c r="Q6275" t="str">
        <f>INDEX(AirportPivot[AirportName],MATCH($N6275,AirportPivot[[AirportID]:[AirportID]],0))</f>
        <v>John F Kennedy International</v>
      </c>
      <c r="R6275">
        <f>INDEX(AirportPivot[Gates (number of available)],MATCH($N6275,AirportPivot[[AirportID]:[AirportID]],0))</f>
        <v>120</v>
      </c>
    </row>
    <row r="6276" spans="1:18" x14ac:dyDescent="0.25">
      <c r="A6276" s="3" t="s">
        <v>6308</v>
      </c>
      <c r="B6276" s="12">
        <v>42242</v>
      </c>
      <c r="C6276" s="4" t="s">
        <v>30</v>
      </c>
      <c r="D6276" s="4">
        <v>2</v>
      </c>
      <c r="E6276" s="4">
        <v>179</v>
      </c>
      <c r="F6276" s="5">
        <v>0.35416666666666669</v>
      </c>
      <c r="G6276" s="6">
        <v>275</v>
      </c>
      <c r="H6276" s="7">
        <v>45375</v>
      </c>
      <c r="I6276" s="7">
        <f>FlightsPivot[[#This Row],[Total Fare]]*10%</f>
        <v>4537.5</v>
      </c>
      <c r="J6276" s="7">
        <f>FlightsPivot[[#This Row],[Total Fare]]+FlightsPivot[[#This Row],[10% tax ]]</f>
        <v>49912.5</v>
      </c>
      <c r="K6276" s="4">
        <v>8</v>
      </c>
      <c r="L6276" s="4">
        <v>2015</v>
      </c>
      <c r="M6276" t="str">
        <f>INDEX(RoutesPivot[DepAirport],MATCH($C6276,RoutesPivot[[RouteID]:[RouteID]],0))</f>
        <v>ORD</v>
      </c>
      <c r="N6276" t="str">
        <f>INDEX(RoutesPivot[AirportID],MATCH($C6276,RoutesPivot[[RouteID]:[RouteID]],0))</f>
        <v>MCO</v>
      </c>
      <c r="O6276">
        <f>INDEX(RoutesPivot[Distance],MATCH($C6276,RoutesPivot[[RouteID]:[RouteID]],0))</f>
        <v>850</v>
      </c>
      <c r="P6276">
        <f>INDEX(RoutesPivot[ListPrice],MATCH($C6276,RoutesPivot[[RouteID]:[RouteID]],0))</f>
        <v>250</v>
      </c>
      <c r="Q6276" t="str">
        <f>INDEX(AirportPivot[AirportName],MATCH($N6276,AirportPivot[[AirportID]:[AirportID]],0))</f>
        <v>Orlando International</v>
      </c>
      <c r="R6276">
        <f>INDEX(AirportPivot[Gates (number of available)],MATCH($N6276,AirportPivot[[AirportID]:[AirportID]],0))</f>
        <v>67</v>
      </c>
    </row>
    <row r="6277" spans="1:18" x14ac:dyDescent="0.25">
      <c r="A6277" s="3" t="s">
        <v>6309</v>
      </c>
      <c r="B6277" s="12">
        <v>41978</v>
      </c>
      <c r="C6277" s="4" t="s">
        <v>17</v>
      </c>
      <c r="D6277" s="4">
        <v>3.1</v>
      </c>
      <c r="E6277" s="4">
        <v>12</v>
      </c>
      <c r="F6277" s="5">
        <v>0.79166666666666663</v>
      </c>
      <c r="G6277" s="6">
        <v>350</v>
      </c>
      <c r="H6277" s="7">
        <v>64750</v>
      </c>
      <c r="I6277" s="7">
        <f>FlightsPivot[[#This Row],[Total Fare]]*10%</f>
        <v>6475</v>
      </c>
      <c r="J6277" s="7">
        <f>FlightsPivot[[#This Row],[Total Fare]]+FlightsPivot[[#This Row],[10% tax ]]</f>
        <v>71225</v>
      </c>
      <c r="K6277" s="4">
        <v>12</v>
      </c>
      <c r="L6277" s="4">
        <v>2014</v>
      </c>
      <c r="M6277" t="str">
        <f>INDEX(RoutesPivot[DepAirport],MATCH($C6277,RoutesPivot[[RouteID]:[RouteID]],0))</f>
        <v>ORD</v>
      </c>
      <c r="N6277" t="str">
        <f>INDEX(RoutesPivot[AirportID],MATCH($C6277,RoutesPivot[[RouteID]:[RouteID]],0))</f>
        <v>LAX</v>
      </c>
      <c r="O6277">
        <f>INDEX(RoutesPivot[Distance],MATCH($C6277,RoutesPivot[[RouteID]:[RouteID]],0))</f>
        <v>1518</v>
      </c>
      <c r="P6277">
        <f>INDEX(RoutesPivot[ListPrice],MATCH($C6277,RoutesPivot[[RouteID]:[RouteID]],0))</f>
        <v>350</v>
      </c>
      <c r="Q6277" t="str">
        <f>INDEX(AirportPivot[AirportName],MATCH($N6277,AirportPivot[[AirportID]:[AirportID]],0))</f>
        <v>Los Angeles International</v>
      </c>
      <c r="R6277">
        <f>INDEX(AirportPivot[Gates (number of available)],MATCH($N6277,AirportPivot[[AirportID]:[AirportID]],0))</f>
        <v>86</v>
      </c>
    </row>
    <row r="6278" spans="1:18" x14ac:dyDescent="0.25">
      <c r="A6278" s="3" t="s">
        <v>6310</v>
      </c>
      <c r="B6278" s="12">
        <v>41702</v>
      </c>
      <c r="C6278" s="4" t="s">
        <v>13</v>
      </c>
      <c r="D6278" s="4">
        <v>1.6</v>
      </c>
      <c r="E6278" s="4">
        <v>108</v>
      </c>
      <c r="F6278" s="5">
        <v>0.72916666666666663</v>
      </c>
      <c r="G6278" s="6">
        <v>250</v>
      </c>
      <c r="H6278" s="7">
        <v>46250</v>
      </c>
      <c r="I6278" s="7">
        <f>FlightsPivot[[#This Row],[Total Fare]]*10%</f>
        <v>4625</v>
      </c>
      <c r="J6278" s="7">
        <f>FlightsPivot[[#This Row],[Total Fare]]+FlightsPivot[[#This Row],[10% tax ]]</f>
        <v>50875</v>
      </c>
      <c r="K6278" s="4">
        <v>3</v>
      </c>
      <c r="L6278" s="4">
        <v>2014</v>
      </c>
      <c r="M6278" t="str">
        <f>INDEX(RoutesPivot[DepAirport],MATCH($C6278,RoutesPivot[[RouteID]:[RouteID]],0))</f>
        <v>ORD</v>
      </c>
      <c r="N6278" t="str">
        <f>INDEX(RoutesPivot[AirportID],MATCH($C6278,RoutesPivot[[RouteID]:[RouteID]],0))</f>
        <v>JFK</v>
      </c>
      <c r="O6278">
        <f>INDEX(RoutesPivot[Distance],MATCH($C6278,RoutesPivot[[RouteID]:[RouteID]],0))</f>
        <v>619</v>
      </c>
      <c r="P6278">
        <f>INDEX(RoutesPivot[ListPrice],MATCH($C6278,RoutesPivot[[RouteID]:[RouteID]],0))</f>
        <v>250</v>
      </c>
      <c r="Q6278" t="str">
        <f>INDEX(AirportPivot[AirportName],MATCH($N6278,AirportPivot[[AirportID]:[AirportID]],0))</f>
        <v>John F Kennedy International</v>
      </c>
      <c r="R6278">
        <f>INDEX(AirportPivot[Gates (number of available)],MATCH($N6278,AirportPivot[[AirportID]:[AirportID]],0))</f>
        <v>120</v>
      </c>
    </row>
    <row r="6279" spans="1:18" x14ac:dyDescent="0.25">
      <c r="A6279" s="3" t="s">
        <v>6311</v>
      </c>
      <c r="B6279" s="12">
        <v>42020</v>
      </c>
      <c r="C6279" s="4" t="s">
        <v>98</v>
      </c>
      <c r="D6279" s="4">
        <v>1.6</v>
      </c>
      <c r="E6279" s="4">
        <v>46</v>
      </c>
      <c r="F6279" s="5">
        <v>0.3125</v>
      </c>
      <c r="G6279" s="6">
        <v>275</v>
      </c>
      <c r="H6279" s="7">
        <v>45375</v>
      </c>
      <c r="I6279" s="7">
        <f>FlightsPivot[[#This Row],[Total Fare]]*10%</f>
        <v>4537.5</v>
      </c>
      <c r="J6279" s="7">
        <f>FlightsPivot[[#This Row],[Total Fare]]+FlightsPivot[[#This Row],[10% tax ]]</f>
        <v>49912.5</v>
      </c>
      <c r="K6279" s="4">
        <v>1</v>
      </c>
      <c r="L6279" s="4">
        <v>2015</v>
      </c>
      <c r="M6279" t="str">
        <f>INDEX(RoutesPivot[DepAirport],MATCH($C6279,RoutesPivot[[RouteID]:[RouteID]],0))</f>
        <v>ORD</v>
      </c>
      <c r="N6279" t="str">
        <f>INDEX(RoutesPivot[AirportID],MATCH($C6279,RoutesPivot[[RouteID]:[RouteID]],0))</f>
        <v>PHL</v>
      </c>
      <c r="O6279">
        <f>INDEX(RoutesPivot[Distance],MATCH($C6279,RoutesPivot[[RouteID]:[RouteID]],0))</f>
        <v>580</v>
      </c>
      <c r="P6279">
        <f>INDEX(RoutesPivot[ListPrice],MATCH($C6279,RoutesPivot[[RouteID]:[RouteID]],0))</f>
        <v>275</v>
      </c>
      <c r="Q6279" t="str">
        <f>INDEX(AirportPivot[AirportName],MATCH($N6279,AirportPivot[[AirportID]:[AirportID]],0))</f>
        <v>Philadelphia International</v>
      </c>
      <c r="R6279">
        <f>INDEX(AirportPivot[Gates (number of available)],MATCH($N6279,AirportPivot[[AirportID]:[AirportID]],0))</f>
        <v>89</v>
      </c>
    </row>
    <row r="6280" spans="1:18" x14ac:dyDescent="0.25">
      <c r="A6280" s="3" t="s">
        <v>6312</v>
      </c>
      <c r="B6280" s="12">
        <v>42178</v>
      </c>
      <c r="C6280" s="4" t="s">
        <v>13</v>
      </c>
      <c r="D6280" s="4">
        <v>1.8</v>
      </c>
      <c r="E6280" s="4">
        <v>162</v>
      </c>
      <c r="F6280" s="5">
        <v>0.45833333333333331</v>
      </c>
      <c r="G6280" s="6">
        <v>275</v>
      </c>
      <c r="H6280" s="7">
        <v>45375</v>
      </c>
      <c r="I6280" s="7">
        <f>FlightsPivot[[#This Row],[Total Fare]]*10%</f>
        <v>4537.5</v>
      </c>
      <c r="J6280" s="7">
        <f>FlightsPivot[[#This Row],[Total Fare]]+FlightsPivot[[#This Row],[10% tax ]]</f>
        <v>49912.5</v>
      </c>
      <c r="K6280" s="4">
        <v>6</v>
      </c>
      <c r="L6280" s="4">
        <v>2015</v>
      </c>
      <c r="M6280" t="str">
        <f>INDEX(RoutesPivot[DepAirport],MATCH($C6280,RoutesPivot[[RouteID]:[RouteID]],0))</f>
        <v>ORD</v>
      </c>
      <c r="N6280" t="str">
        <f>INDEX(RoutesPivot[AirportID],MATCH($C6280,RoutesPivot[[RouteID]:[RouteID]],0))</f>
        <v>JFK</v>
      </c>
      <c r="O6280">
        <f>INDEX(RoutesPivot[Distance],MATCH($C6280,RoutesPivot[[RouteID]:[RouteID]],0))</f>
        <v>619</v>
      </c>
      <c r="P6280">
        <f>INDEX(RoutesPivot[ListPrice],MATCH($C6280,RoutesPivot[[RouteID]:[RouteID]],0))</f>
        <v>250</v>
      </c>
      <c r="Q6280" t="str">
        <f>INDEX(AirportPivot[AirportName],MATCH($N6280,AirportPivot[[AirportID]:[AirportID]],0))</f>
        <v>John F Kennedy International</v>
      </c>
      <c r="R6280">
        <f>INDEX(AirportPivot[Gates (number of available)],MATCH($N6280,AirportPivot[[AirportID]:[AirportID]],0))</f>
        <v>120</v>
      </c>
    </row>
    <row r="6281" spans="1:18" x14ac:dyDescent="0.25">
      <c r="A6281" s="3" t="s">
        <v>6313</v>
      </c>
      <c r="B6281" s="12">
        <v>42191</v>
      </c>
      <c r="C6281" s="4" t="s">
        <v>25</v>
      </c>
      <c r="D6281" s="4">
        <v>2.1</v>
      </c>
      <c r="E6281" s="4">
        <v>166</v>
      </c>
      <c r="F6281" s="5">
        <v>0.58333333333333337</v>
      </c>
      <c r="G6281" s="6">
        <v>220</v>
      </c>
      <c r="H6281" s="7">
        <v>36300</v>
      </c>
      <c r="I6281" s="7">
        <f>FlightsPivot[[#This Row],[Total Fare]]*10%</f>
        <v>3630</v>
      </c>
      <c r="J6281" s="7">
        <f>FlightsPivot[[#This Row],[Total Fare]]+FlightsPivot[[#This Row],[10% tax ]]</f>
        <v>39930</v>
      </c>
      <c r="K6281" s="4">
        <v>7</v>
      </c>
      <c r="L6281" s="4">
        <v>2015</v>
      </c>
      <c r="M6281" t="str">
        <f>INDEX(RoutesPivot[DepAirport],MATCH($C6281,RoutesPivot[[RouteID]:[RouteID]],0))</f>
        <v>ORD</v>
      </c>
      <c r="N6281" t="str">
        <f>INDEX(RoutesPivot[AirportID],MATCH($C6281,RoutesPivot[[RouteID]:[RouteID]],0))</f>
        <v>DFW</v>
      </c>
      <c r="O6281">
        <f>INDEX(RoutesPivot[Distance],MATCH($C6281,RoutesPivot[[RouteID]:[RouteID]],0))</f>
        <v>700</v>
      </c>
      <c r="P6281">
        <f>INDEX(RoutesPivot[ListPrice],MATCH($C6281,RoutesPivot[[RouteID]:[RouteID]],0))</f>
        <v>200</v>
      </c>
      <c r="Q6281" t="str">
        <f>INDEX(AirportPivot[AirportName],MATCH($N6281,AirportPivot[[AirportID]:[AirportID]],0))</f>
        <v>Dallas/Fort Worth International</v>
      </c>
      <c r="R6281">
        <f>INDEX(AirportPivot[Gates (number of available)],MATCH($N6281,AirportPivot[[AirportID]:[AirportID]],0))</f>
        <v>130</v>
      </c>
    </row>
    <row r="6282" spans="1:18" x14ac:dyDescent="0.25">
      <c r="A6282" s="3" t="s">
        <v>6314</v>
      </c>
      <c r="B6282" s="12">
        <v>41999</v>
      </c>
      <c r="C6282" s="4" t="s">
        <v>33</v>
      </c>
      <c r="D6282" s="4">
        <v>3.9</v>
      </c>
      <c r="E6282" s="4">
        <v>112</v>
      </c>
      <c r="F6282" s="5">
        <v>0.70833333333333337</v>
      </c>
      <c r="G6282" s="6">
        <v>525</v>
      </c>
      <c r="H6282" s="7">
        <v>97125</v>
      </c>
      <c r="I6282" s="7">
        <f>FlightsPivot[[#This Row],[Total Fare]]*10%</f>
        <v>9712.5</v>
      </c>
      <c r="J6282" s="7">
        <f>FlightsPivot[[#This Row],[Total Fare]]+FlightsPivot[[#This Row],[10% tax ]]</f>
        <v>106837.5</v>
      </c>
      <c r="K6282" s="4">
        <v>12</v>
      </c>
      <c r="L6282" s="4">
        <v>2014</v>
      </c>
      <c r="M6282" t="str">
        <f>INDEX(RoutesPivot[DepAirport],MATCH($C6282,RoutesPivot[[RouteID]:[RouteID]],0))</f>
        <v>ORD</v>
      </c>
      <c r="N6282" t="str">
        <f>INDEX(RoutesPivot[AirportID],MATCH($C6282,RoutesPivot[[RouteID]:[RouteID]],0))</f>
        <v>SFO</v>
      </c>
      <c r="O6282">
        <f>INDEX(RoutesPivot[Distance],MATCH($C6282,RoutesPivot[[RouteID]:[RouteID]],0))</f>
        <v>1600</v>
      </c>
      <c r="P6282">
        <f>INDEX(RoutesPivot[ListPrice],MATCH($C6282,RoutesPivot[[RouteID]:[RouteID]],0))</f>
        <v>375</v>
      </c>
      <c r="Q6282" t="str">
        <f>INDEX(AirportPivot[AirportName],MATCH($N6282,AirportPivot[[AirportID]:[AirportID]],0))</f>
        <v>San Francisco International</v>
      </c>
      <c r="R6282">
        <f>INDEX(AirportPivot[Gates (number of available)],MATCH($N6282,AirportPivot[[AirportID]:[AirportID]],0))</f>
        <v>70</v>
      </c>
    </row>
    <row r="6283" spans="1:18" x14ac:dyDescent="0.25">
      <c r="A6283" s="3" t="s">
        <v>6315</v>
      </c>
      <c r="B6283" s="12">
        <v>41646</v>
      </c>
      <c r="C6283" s="4" t="s">
        <v>21</v>
      </c>
      <c r="D6283" s="4">
        <v>1.3</v>
      </c>
      <c r="E6283" s="4">
        <v>7</v>
      </c>
      <c r="F6283" s="5">
        <v>0.54166666666666663</v>
      </c>
      <c r="G6283" s="6">
        <v>125</v>
      </c>
      <c r="H6283" s="7">
        <v>23125</v>
      </c>
      <c r="I6283" s="7">
        <f>FlightsPivot[[#This Row],[Total Fare]]*10%</f>
        <v>2312.5</v>
      </c>
      <c r="J6283" s="7">
        <f>FlightsPivot[[#This Row],[Total Fare]]+FlightsPivot[[#This Row],[10% tax ]]</f>
        <v>25437.5</v>
      </c>
      <c r="K6283" s="4">
        <v>1</v>
      </c>
      <c r="L6283" s="4">
        <v>2014</v>
      </c>
      <c r="M6283" t="str">
        <f>INDEX(RoutesPivot[DepAirport],MATCH($C6283,RoutesPivot[[RouteID]:[RouteID]],0))</f>
        <v>ORD</v>
      </c>
      <c r="N6283" t="str">
        <f>INDEX(RoutesPivot[AirportID],MATCH($C6283,RoutesPivot[[RouteID]:[RouteID]],0))</f>
        <v>CLT</v>
      </c>
      <c r="O6283">
        <f>INDEX(RoutesPivot[Distance],MATCH($C6283,RoutesPivot[[RouteID]:[RouteID]],0))</f>
        <v>700</v>
      </c>
      <c r="P6283">
        <f>INDEX(RoutesPivot[ListPrice],MATCH($C6283,RoutesPivot[[RouteID]:[RouteID]],0))</f>
        <v>125</v>
      </c>
      <c r="Q6283" t="str">
        <f>INDEX(AirportPivot[AirportName],MATCH($N6283,AirportPivot[[AirportID]:[AirportID]],0))</f>
        <v>Charlotte/Douglas International</v>
      </c>
      <c r="R6283">
        <f>INDEX(AirportPivot[Gates (number of available)],MATCH($N6283,AirportPivot[[AirportID]:[AirportID]],0))</f>
        <v>65</v>
      </c>
    </row>
    <row r="6284" spans="1:18" x14ac:dyDescent="0.25">
      <c r="A6284" s="3" t="s">
        <v>6316</v>
      </c>
      <c r="B6284" s="12">
        <v>41722</v>
      </c>
      <c r="C6284" s="4" t="s">
        <v>17</v>
      </c>
      <c r="D6284" s="4">
        <v>2.8</v>
      </c>
      <c r="E6284" s="4">
        <v>82</v>
      </c>
      <c r="F6284" s="5">
        <v>0.83333333333333337</v>
      </c>
      <c r="G6284" s="6">
        <v>350</v>
      </c>
      <c r="H6284" s="7">
        <v>63350</v>
      </c>
      <c r="I6284" s="7">
        <f>FlightsPivot[[#This Row],[Total Fare]]*10%</f>
        <v>6335</v>
      </c>
      <c r="J6284" s="7">
        <f>FlightsPivot[[#This Row],[Total Fare]]+FlightsPivot[[#This Row],[10% tax ]]</f>
        <v>69685</v>
      </c>
      <c r="K6284" s="4">
        <v>3</v>
      </c>
      <c r="L6284" s="4">
        <v>2014</v>
      </c>
      <c r="M6284" t="str">
        <f>INDEX(RoutesPivot[DepAirport],MATCH($C6284,RoutesPivot[[RouteID]:[RouteID]],0))</f>
        <v>ORD</v>
      </c>
      <c r="N6284" t="str">
        <f>INDEX(RoutesPivot[AirportID],MATCH($C6284,RoutesPivot[[RouteID]:[RouteID]],0))</f>
        <v>LAX</v>
      </c>
      <c r="O6284">
        <f>INDEX(RoutesPivot[Distance],MATCH($C6284,RoutesPivot[[RouteID]:[RouteID]],0))</f>
        <v>1518</v>
      </c>
      <c r="P6284">
        <f>INDEX(RoutesPivot[ListPrice],MATCH($C6284,RoutesPivot[[RouteID]:[RouteID]],0))</f>
        <v>350</v>
      </c>
      <c r="Q6284" t="str">
        <f>INDEX(AirportPivot[AirportName],MATCH($N6284,AirportPivot[[AirportID]:[AirportID]],0))</f>
        <v>Los Angeles International</v>
      </c>
      <c r="R6284">
        <f>INDEX(AirportPivot[Gates (number of available)],MATCH($N6284,AirportPivot[[AirportID]:[AirportID]],0))</f>
        <v>86</v>
      </c>
    </row>
    <row r="6285" spans="1:18" x14ac:dyDescent="0.25">
      <c r="A6285" s="3" t="s">
        <v>6317</v>
      </c>
      <c r="B6285" s="12">
        <v>41888</v>
      </c>
      <c r="C6285" s="4" t="s">
        <v>23</v>
      </c>
      <c r="D6285" s="4">
        <v>1.8</v>
      </c>
      <c r="E6285" s="4">
        <v>154</v>
      </c>
      <c r="F6285" s="5">
        <v>0.6875</v>
      </c>
      <c r="G6285" s="6">
        <v>300</v>
      </c>
      <c r="H6285" s="7">
        <v>49500</v>
      </c>
      <c r="I6285" s="7">
        <f>FlightsPivot[[#This Row],[Total Fare]]*10%</f>
        <v>4950</v>
      </c>
      <c r="J6285" s="7">
        <f>FlightsPivot[[#This Row],[Total Fare]]+FlightsPivot[[#This Row],[10% tax ]]</f>
        <v>54450</v>
      </c>
      <c r="K6285" s="4">
        <v>9</v>
      </c>
      <c r="L6285" s="4">
        <v>2014</v>
      </c>
      <c r="M6285" t="str">
        <f>INDEX(RoutesPivot[DepAirport],MATCH($C6285,RoutesPivot[[RouteID]:[RouteID]],0))</f>
        <v>ORD</v>
      </c>
      <c r="N6285" t="str">
        <f>INDEX(RoutesPivot[AirportID],MATCH($C6285,RoutesPivot[[RouteID]:[RouteID]],0))</f>
        <v>DEN</v>
      </c>
      <c r="O6285">
        <f>INDEX(RoutesPivot[Distance],MATCH($C6285,RoutesPivot[[RouteID]:[RouteID]],0))</f>
        <v>800</v>
      </c>
      <c r="P6285">
        <f>INDEX(RoutesPivot[ListPrice],MATCH($C6285,RoutesPivot[[RouteID]:[RouteID]],0))</f>
        <v>300</v>
      </c>
      <c r="Q6285" t="str">
        <f>INDEX(AirportPivot[AirportName],MATCH($N6285,AirportPivot[[AirportID]:[AirportID]],0))</f>
        <v>Denver International</v>
      </c>
      <c r="R6285">
        <f>INDEX(AirportPivot[Gates (number of available)],MATCH($N6285,AirportPivot[[AirportID]:[AirportID]],0))</f>
        <v>75</v>
      </c>
    </row>
    <row r="6286" spans="1:18" x14ac:dyDescent="0.25">
      <c r="A6286" s="3" t="s">
        <v>6318</v>
      </c>
      <c r="B6286" s="12">
        <v>42063</v>
      </c>
      <c r="C6286" s="4" t="s">
        <v>70</v>
      </c>
      <c r="D6286" s="4">
        <v>1.7</v>
      </c>
      <c r="E6286" s="4">
        <v>59</v>
      </c>
      <c r="F6286" s="5">
        <v>0.625</v>
      </c>
      <c r="G6286" s="6">
        <v>275</v>
      </c>
      <c r="H6286" s="7">
        <v>45375</v>
      </c>
      <c r="I6286" s="7">
        <f>FlightsPivot[[#This Row],[Total Fare]]*10%</f>
        <v>4537.5</v>
      </c>
      <c r="J6286" s="7">
        <f>FlightsPivot[[#This Row],[Total Fare]]+FlightsPivot[[#This Row],[10% tax ]]</f>
        <v>49912.5</v>
      </c>
      <c r="K6286" s="4">
        <v>2</v>
      </c>
      <c r="L6286" s="4">
        <v>2015</v>
      </c>
      <c r="M6286" t="str">
        <f>INDEX(RoutesPivot[DepAirport],MATCH($C6286,RoutesPivot[[RouteID]:[RouteID]],0))</f>
        <v>ORD</v>
      </c>
      <c r="N6286" t="str">
        <f>INDEX(RoutesPivot[AirportID],MATCH($C6286,RoutesPivot[[RouteID]:[RouteID]],0))</f>
        <v>LAS</v>
      </c>
      <c r="O6286">
        <f>INDEX(RoutesPivot[Distance],MATCH($C6286,RoutesPivot[[RouteID]:[RouteID]],0))</f>
        <v>1100</v>
      </c>
      <c r="P6286">
        <f>INDEX(RoutesPivot[ListPrice],MATCH($C6286,RoutesPivot[[RouteID]:[RouteID]],0))</f>
        <v>275</v>
      </c>
      <c r="Q6286" t="str">
        <f>INDEX(AirportPivot[AirportName],MATCH($N6286,AirportPivot[[AirportID]:[AirportID]],0))</f>
        <v>McCarran International</v>
      </c>
      <c r="R6286">
        <f>INDEX(AirportPivot[Gates (number of available)],MATCH($N6286,AirportPivot[[AirportID]:[AirportID]],0))</f>
        <v>68</v>
      </c>
    </row>
    <row r="6287" spans="1:18" x14ac:dyDescent="0.25">
      <c r="A6287" s="3" t="s">
        <v>6319</v>
      </c>
      <c r="B6287" s="12">
        <v>42231</v>
      </c>
      <c r="C6287" s="4" t="s">
        <v>11</v>
      </c>
      <c r="D6287" s="4">
        <v>2.7</v>
      </c>
      <c r="E6287" s="4">
        <v>54</v>
      </c>
      <c r="F6287" s="5">
        <v>0.29166666666666669</v>
      </c>
      <c r="G6287" s="6">
        <v>330</v>
      </c>
      <c r="H6287" s="7">
        <v>54450</v>
      </c>
      <c r="I6287" s="7">
        <f>FlightsPivot[[#This Row],[Total Fare]]*10%</f>
        <v>5445</v>
      </c>
      <c r="J6287" s="7">
        <f>FlightsPivot[[#This Row],[Total Fare]]+FlightsPivot[[#This Row],[10% tax ]]</f>
        <v>59895</v>
      </c>
      <c r="K6287" s="4">
        <v>8</v>
      </c>
      <c r="L6287" s="4">
        <v>2015</v>
      </c>
      <c r="M6287" t="str">
        <f>INDEX(RoutesPivot[DepAirport],MATCH($C6287,RoutesPivot[[RouteID]:[RouteID]],0))</f>
        <v>ORD</v>
      </c>
      <c r="N6287" t="str">
        <f>INDEX(RoutesPivot[AirportID],MATCH($C6287,RoutesPivot[[RouteID]:[RouteID]],0))</f>
        <v>BOS</v>
      </c>
      <c r="O6287">
        <f>INDEX(RoutesPivot[Distance],MATCH($C6287,RoutesPivot[[RouteID]:[RouteID]],0))</f>
        <v>730</v>
      </c>
      <c r="P6287">
        <f>INDEX(RoutesPivot[ListPrice],MATCH($C6287,RoutesPivot[[RouteID]:[RouteID]],0))</f>
        <v>300</v>
      </c>
      <c r="Q6287" t="str">
        <f>INDEX(AirportPivot[AirportName],MATCH($N6287,AirportPivot[[AirportID]:[AirportID]],0))</f>
        <v>General Edward Lawrence Logan International</v>
      </c>
      <c r="R6287">
        <f>INDEX(AirportPivot[Gates (number of available)],MATCH($N6287,AirportPivot[[AirportID]:[AirportID]],0))</f>
        <v>63</v>
      </c>
    </row>
    <row r="6288" spans="1:18" x14ac:dyDescent="0.25">
      <c r="A6288" s="3" t="s">
        <v>6320</v>
      </c>
      <c r="B6288" s="12">
        <v>41911</v>
      </c>
      <c r="C6288" s="4" t="s">
        <v>21</v>
      </c>
      <c r="D6288" s="4">
        <v>2.2000000000000002</v>
      </c>
      <c r="E6288" s="4">
        <v>204</v>
      </c>
      <c r="F6288" s="5">
        <v>0.89583333333333337</v>
      </c>
      <c r="G6288" s="6">
        <v>125</v>
      </c>
      <c r="H6288" s="7">
        <v>20625</v>
      </c>
      <c r="I6288" s="7">
        <f>FlightsPivot[[#This Row],[Total Fare]]*10%</f>
        <v>2062.5</v>
      </c>
      <c r="J6288" s="7">
        <f>FlightsPivot[[#This Row],[Total Fare]]+FlightsPivot[[#This Row],[10% tax ]]</f>
        <v>22687.5</v>
      </c>
      <c r="K6288" s="4">
        <v>9</v>
      </c>
      <c r="L6288" s="4">
        <v>2014</v>
      </c>
      <c r="M6288" t="str">
        <f>INDEX(RoutesPivot[DepAirport],MATCH($C6288,RoutesPivot[[RouteID]:[RouteID]],0))</f>
        <v>ORD</v>
      </c>
      <c r="N6288" t="str">
        <f>INDEX(RoutesPivot[AirportID],MATCH($C6288,RoutesPivot[[RouteID]:[RouteID]],0))</f>
        <v>CLT</v>
      </c>
      <c r="O6288">
        <f>INDEX(RoutesPivot[Distance],MATCH($C6288,RoutesPivot[[RouteID]:[RouteID]],0))</f>
        <v>700</v>
      </c>
      <c r="P6288">
        <f>INDEX(RoutesPivot[ListPrice],MATCH($C6288,RoutesPivot[[RouteID]:[RouteID]],0))</f>
        <v>125</v>
      </c>
      <c r="Q6288" t="str">
        <f>INDEX(AirportPivot[AirportName],MATCH($N6288,AirportPivot[[AirportID]:[AirportID]],0))</f>
        <v>Charlotte/Douglas International</v>
      </c>
      <c r="R6288">
        <f>INDEX(AirportPivot[Gates (number of available)],MATCH($N6288,AirportPivot[[AirportID]:[AirportID]],0))</f>
        <v>65</v>
      </c>
    </row>
    <row r="6289" spans="1:18" x14ac:dyDescent="0.25">
      <c r="A6289" s="3" t="s">
        <v>6321</v>
      </c>
      <c r="B6289" s="12">
        <v>42337</v>
      </c>
      <c r="C6289" s="4" t="s">
        <v>15</v>
      </c>
      <c r="D6289" s="4">
        <v>5.7</v>
      </c>
      <c r="E6289" s="4">
        <v>98</v>
      </c>
      <c r="F6289" s="5">
        <v>0.47916666666666669</v>
      </c>
      <c r="G6289" s="6">
        <v>337.5</v>
      </c>
      <c r="H6289" s="7">
        <v>62437.5</v>
      </c>
      <c r="I6289" s="7">
        <f>FlightsPivot[[#This Row],[Total Fare]]*10%</f>
        <v>6243.75</v>
      </c>
      <c r="J6289" s="7">
        <f>FlightsPivot[[#This Row],[Total Fare]]+FlightsPivot[[#This Row],[10% tax ]]</f>
        <v>68681.25</v>
      </c>
      <c r="K6289" s="4">
        <v>11</v>
      </c>
      <c r="L6289" s="4">
        <v>2015</v>
      </c>
      <c r="M6289" t="str">
        <f>INDEX(RoutesPivot[DepAirport],MATCH($C6289,RoutesPivot[[RouteID]:[RouteID]],0))</f>
        <v>ORD</v>
      </c>
      <c r="N6289" t="str">
        <f>INDEX(RoutesPivot[AirportID],MATCH($C6289,RoutesPivot[[RouteID]:[RouteID]],0))</f>
        <v>EWR</v>
      </c>
      <c r="O6289">
        <f>INDEX(RoutesPivot[Distance],MATCH($C6289,RoutesPivot[[RouteID]:[RouteID]],0))</f>
        <v>600</v>
      </c>
      <c r="P6289">
        <f>INDEX(RoutesPivot[ListPrice],MATCH($C6289,RoutesPivot[[RouteID]:[RouteID]],0))</f>
        <v>225</v>
      </c>
      <c r="Q6289" t="str">
        <f>INDEX(AirportPivot[AirportName],MATCH($N6289,AirportPivot[[AirportID]:[AirportID]],0))</f>
        <v>Newark Liberty International</v>
      </c>
      <c r="R6289">
        <f>INDEX(AirportPivot[Gates (number of available)],MATCH($N6289,AirportPivot[[AirportID]:[AirportID]],0))</f>
        <v>82</v>
      </c>
    </row>
    <row r="6290" spans="1:18" x14ac:dyDescent="0.25">
      <c r="A6290" s="3" t="s">
        <v>6322</v>
      </c>
      <c r="B6290" s="12">
        <v>41945</v>
      </c>
      <c r="C6290" s="4" t="s">
        <v>98</v>
      </c>
      <c r="D6290" s="4">
        <v>1.7</v>
      </c>
      <c r="E6290" s="4">
        <v>83</v>
      </c>
      <c r="F6290" s="5">
        <v>0.33333333333333331</v>
      </c>
      <c r="G6290" s="6">
        <v>275</v>
      </c>
      <c r="H6290" s="7">
        <v>49775</v>
      </c>
      <c r="I6290" s="7">
        <f>FlightsPivot[[#This Row],[Total Fare]]*10%</f>
        <v>4977.5</v>
      </c>
      <c r="J6290" s="7">
        <f>FlightsPivot[[#This Row],[Total Fare]]+FlightsPivot[[#This Row],[10% tax ]]</f>
        <v>54752.5</v>
      </c>
      <c r="K6290" s="4">
        <v>11</v>
      </c>
      <c r="L6290" s="4">
        <v>2014</v>
      </c>
      <c r="M6290" t="str">
        <f>INDEX(RoutesPivot[DepAirport],MATCH($C6290,RoutesPivot[[RouteID]:[RouteID]],0))</f>
        <v>ORD</v>
      </c>
      <c r="N6290" t="str">
        <f>INDEX(RoutesPivot[AirportID],MATCH($C6290,RoutesPivot[[RouteID]:[RouteID]],0))</f>
        <v>PHL</v>
      </c>
      <c r="O6290">
        <f>INDEX(RoutesPivot[Distance],MATCH($C6290,RoutesPivot[[RouteID]:[RouteID]],0))</f>
        <v>580</v>
      </c>
      <c r="P6290">
        <f>INDEX(RoutesPivot[ListPrice],MATCH($C6290,RoutesPivot[[RouteID]:[RouteID]],0))</f>
        <v>275</v>
      </c>
      <c r="Q6290" t="str">
        <f>INDEX(AirportPivot[AirportName],MATCH($N6290,AirportPivot[[AirportID]:[AirportID]],0))</f>
        <v>Philadelphia International</v>
      </c>
      <c r="R6290">
        <f>INDEX(AirportPivot[Gates (number of available)],MATCH($N6290,AirportPivot[[AirportID]:[AirportID]],0))</f>
        <v>89</v>
      </c>
    </row>
    <row r="6291" spans="1:18" x14ac:dyDescent="0.25">
      <c r="A6291" s="3" t="s">
        <v>6323</v>
      </c>
      <c r="B6291" s="12">
        <v>41877</v>
      </c>
      <c r="C6291" s="4" t="s">
        <v>27</v>
      </c>
      <c r="D6291" s="4">
        <v>9.5</v>
      </c>
      <c r="E6291" s="4">
        <v>163</v>
      </c>
      <c r="F6291" s="5">
        <v>0.625</v>
      </c>
      <c r="G6291" s="6">
        <v>220</v>
      </c>
      <c r="H6291" s="7">
        <v>36300</v>
      </c>
      <c r="I6291" s="7">
        <f>FlightsPivot[[#This Row],[Total Fare]]*10%</f>
        <v>3630</v>
      </c>
      <c r="J6291" s="7">
        <f>FlightsPivot[[#This Row],[Total Fare]]+FlightsPivot[[#This Row],[10% tax ]]</f>
        <v>39930</v>
      </c>
      <c r="K6291" s="4">
        <v>8</v>
      </c>
      <c r="L6291" s="4">
        <v>2014</v>
      </c>
      <c r="M6291" t="str">
        <f>INDEX(RoutesPivot[DepAirport],MATCH($C6291,RoutesPivot[[RouteID]:[RouteID]],0))</f>
        <v>ORD</v>
      </c>
      <c r="N6291" t="str">
        <f>INDEX(RoutesPivot[AirportID],MATCH($C6291,RoutesPivot[[RouteID]:[RouteID]],0))</f>
        <v>ATL</v>
      </c>
      <c r="O6291">
        <f>INDEX(RoutesPivot[Distance],MATCH($C6291,RoutesPivot[[RouteID]:[RouteID]],0))</f>
        <v>510</v>
      </c>
      <c r="P6291">
        <f>INDEX(RoutesPivot[ListPrice],MATCH($C6291,RoutesPivot[[RouteID]:[RouteID]],0))</f>
        <v>200</v>
      </c>
      <c r="Q6291" t="str">
        <f>INDEX(AirportPivot[AirportName],MATCH($N6291,AirportPivot[[AirportID]:[AirportID]],0))</f>
        <v>Hartsfield-Jackson Atlanta International</v>
      </c>
      <c r="R6291">
        <f>INDEX(AirportPivot[Gates (number of available)],MATCH($N6291,AirportPivot[[AirportID]:[AirportID]],0))</f>
        <v>100</v>
      </c>
    </row>
    <row r="6292" spans="1:18" x14ac:dyDescent="0.25">
      <c r="A6292" s="3" t="s">
        <v>6324</v>
      </c>
      <c r="B6292" s="12">
        <v>42217</v>
      </c>
      <c r="C6292" s="4" t="s">
        <v>25</v>
      </c>
      <c r="D6292" s="4">
        <v>2.9</v>
      </c>
      <c r="E6292" s="4">
        <v>172</v>
      </c>
      <c r="F6292" s="5">
        <v>0.75</v>
      </c>
      <c r="G6292" s="6">
        <v>220</v>
      </c>
      <c r="H6292" s="7">
        <v>36300</v>
      </c>
      <c r="I6292" s="7">
        <f>FlightsPivot[[#This Row],[Total Fare]]*10%</f>
        <v>3630</v>
      </c>
      <c r="J6292" s="7">
        <f>FlightsPivot[[#This Row],[Total Fare]]+FlightsPivot[[#This Row],[10% tax ]]</f>
        <v>39930</v>
      </c>
      <c r="K6292" s="4">
        <v>8</v>
      </c>
      <c r="L6292" s="4">
        <v>2015</v>
      </c>
      <c r="M6292" t="str">
        <f>INDEX(RoutesPivot[DepAirport],MATCH($C6292,RoutesPivot[[RouteID]:[RouteID]],0))</f>
        <v>ORD</v>
      </c>
      <c r="N6292" t="str">
        <f>INDEX(RoutesPivot[AirportID],MATCH($C6292,RoutesPivot[[RouteID]:[RouteID]],0))</f>
        <v>DFW</v>
      </c>
      <c r="O6292">
        <f>INDEX(RoutesPivot[Distance],MATCH($C6292,RoutesPivot[[RouteID]:[RouteID]],0))</f>
        <v>700</v>
      </c>
      <c r="P6292">
        <f>INDEX(RoutesPivot[ListPrice],MATCH($C6292,RoutesPivot[[RouteID]:[RouteID]],0))</f>
        <v>200</v>
      </c>
      <c r="Q6292" t="str">
        <f>INDEX(AirportPivot[AirportName],MATCH($N6292,AirportPivot[[AirportID]:[AirportID]],0))</f>
        <v>Dallas/Fort Worth International</v>
      </c>
      <c r="R6292">
        <f>INDEX(AirportPivot[Gates (number of available)],MATCH($N6292,AirportPivot[[AirportID]:[AirportID]],0))</f>
        <v>130</v>
      </c>
    </row>
    <row r="6293" spans="1:18" x14ac:dyDescent="0.25">
      <c r="A6293" s="3" t="s">
        <v>6325</v>
      </c>
      <c r="B6293" s="12">
        <v>42183</v>
      </c>
      <c r="C6293" s="4" t="s">
        <v>30</v>
      </c>
      <c r="D6293" s="4">
        <v>1.3</v>
      </c>
      <c r="E6293" s="4">
        <v>190</v>
      </c>
      <c r="F6293" s="5">
        <v>0.66666666666666663</v>
      </c>
      <c r="G6293" s="6">
        <v>275</v>
      </c>
      <c r="H6293" s="7">
        <v>45375</v>
      </c>
      <c r="I6293" s="7">
        <f>FlightsPivot[[#This Row],[Total Fare]]*10%</f>
        <v>4537.5</v>
      </c>
      <c r="J6293" s="7">
        <f>FlightsPivot[[#This Row],[Total Fare]]+FlightsPivot[[#This Row],[10% tax ]]</f>
        <v>49912.5</v>
      </c>
      <c r="K6293" s="4">
        <v>6</v>
      </c>
      <c r="L6293" s="4">
        <v>2015</v>
      </c>
      <c r="M6293" t="str">
        <f>INDEX(RoutesPivot[DepAirport],MATCH($C6293,RoutesPivot[[RouteID]:[RouteID]],0))</f>
        <v>ORD</v>
      </c>
      <c r="N6293" t="str">
        <f>INDEX(RoutesPivot[AirportID],MATCH($C6293,RoutesPivot[[RouteID]:[RouteID]],0))</f>
        <v>MCO</v>
      </c>
      <c r="O6293">
        <f>INDEX(RoutesPivot[Distance],MATCH($C6293,RoutesPivot[[RouteID]:[RouteID]],0))</f>
        <v>850</v>
      </c>
      <c r="P6293">
        <f>INDEX(RoutesPivot[ListPrice],MATCH($C6293,RoutesPivot[[RouteID]:[RouteID]],0))</f>
        <v>250</v>
      </c>
      <c r="Q6293" t="str">
        <f>INDEX(AirportPivot[AirportName],MATCH($N6293,AirportPivot[[AirportID]:[AirportID]],0))</f>
        <v>Orlando International</v>
      </c>
      <c r="R6293">
        <f>INDEX(AirportPivot[Gates (number of available)],MATCH($N6293,AirportPivot[[AirportID]:[AirportID]],0))</f>
        <v>67</v>
      </c>
    </row>
    <row r="6294" spans="1:18" x14ac:dyDescent="0.25">
      <c r="A6294" s="3" t="s">
        <v>6326</v>
      </c>
      <c r="B6294" s="12">
        <v>42224</v>
      </c>
      <c r="C6294" s="4" t="s">
        <v>25</v>
      </c>
      <c r="D6294" s="4">
        <v>2.4</v>
      </c>
      <c r="E6294" s="4">
        <v>88</v>
      </c>
      <c r="F6294" s="5">
        <v>0.33333333333333331</v>
      </c>
      <c r="G6294" s="6">
        <v>220</v>
      </c>
      <c r="H6294" s="7">
        <v>39820</v>
      </c>
      <c r="I6294" s="7">
        <f>FlightsPivot[[#This Row],[Total Fare]]*10%</f>
        <v>3982</v>
      </c>
      <c r="J6294" s="7">
        <f>FlightsPivot[[#This Row],[Total Fare]]+FlightsPivot[[#This Row],[10% tax ]]</f>
        <v>43802</v>
      </c>
      <c r="K6294" s="4">
        <v>8</v>
      </c>
      <c r="L6294" s="4">
        <v>2015</v>
      </c>
      <c r="M6294" t="str">
        <f>INDEX(RoutesPivot[DepAirport],MATCH($C6294,RoutesPivot[[RouteID]:[RouteID]],0))</f>
        <v>ORD</v>
      </c>
      <c r="N6294" t="str">
        <f>INDEX(RoutesPivot[AirportID],MATCH($C6294,RoutesPivot[[RouteID]:[RouteID]],0))</f>
        <v>DFW</v>
      </c>
      <c r="O6294">
        <f>INDEX(RoutesPivot[Distance],MATCH($C6294,RoutesPivot[[RouteID]:[RouteID]],0))</f>
        <v>700</v>
      </c>
      <c r="P6294">
        <f>INDEX(RoutesPivot[ListPrice],MATCH($C6294,RoutesPivot[[RouteID]:[RouteID]],0))</f>
        <v>200</v>
      </c>
      <c r="Q6294" t="str">
        <f>INDEX(AirportPivot[AirportName],MATCH($N6294,AirportPivot[[AirportID]:[AirportID]],0))</f>
        <v>Dallas/Fort Worth International</v>
      </c>
      <c r="R6294">
        <f>INDEX(AirportPivot[Gates (number of available)],MATCH($N6294,AirportPivot[[AirportID]:[AirportID]],0))</f>
        <v>130</v>
      </c>
    </row>
    <row r="6295" spans="1:18" x14ac:dyDescent="0.25">
      <c r="A6295" s="3" t="s">
        <v>6327</v>
      </c>
      <c r="B6295" s="12">
        <v>41900</v>
      </c>
      <c r="C6295" s="4" t="s">
        <v>805</v>
      </c>
      <c r="D6295" s="4">
        <v>2.8</v>
      </c>
      <c r="E6295" s="4">
        <v>60</v>
      </c>
      <c r="F6295" s="5">
        <v>0.77083333333333337</v>
      </c>
      <c r="G6295" s="6">
        <v>290</v>
      </c>
      <c r="H6295" s="7">
        <v>47850</v>
      </c>
      <c r="I6295" s="7">
        <f>FlightsPivot[[#This Row],[Total Fare]]*10%</f>
        <v>4785</v>
      </c>
      <c r="J6295" s="7">
        <f>FlightsPivot[[#This Row],[Total Fare]]+FlightsPivot[[#This Row],[10% tax ]]</f>
        <v>52635</v>
      </c>
      <c r="K6295" s="4">
        <v>9</v>
      </c>
      <c r="L6295" s="4">
        <v>2014</v>
      </c>
      <c r="M6295" t="str">
        <f>INDEX(RoutesPivot[DepAirport],MATCH($C6295,RoutesPivot[[RouteID]:[RouteID]],0))</f>
        <v>ORD</v>
      </c>
      <c r="N6295" t="str">
        <f>INDEX(RoutesPivot[AirportID],MATCH($C6295,RoutesPivot[[RouteID]:[RouteID]],0))</f>
        <v>SLC</v>
      </c>
      <c r="O6295">
        <f>INDEX(RoutesPivot[Distance],MATCH($C6295,RoutesPivot[[RouteID]:[RouteID]],0))</f>
        <v>1000</v>
      </c>
      <c r="P6295">
        <f>INDEX(RoutesPivot[ListPrice],MATCH($C6295,RoutesPivot[[RouteID]:[RouteID]],0))</f>
        <v>290</v>
      </c>
      <c r="Q6295" t="str">
        <f>INDEX(AirportPivot[AirportName],MATCH($N6295,AirportPivot[[AirportID]:[AirportID]],0))</f>
        <v>Salt Lake City International</v>
      </c>
      <c r="R6295">
        <f>INDEX(AirportPivot[Gates (number of available)],MATCH($N6295,AirportPivot[[AirportID]:[AirportID]],0))</f>
        <v>54</v>
      </c>
    </row>
    <row r="6296" spans="1:18" x14ac:dyDescent="0.25">
      <c r="A6296" s="3" t="s">
        <v>6328</v>
      </c>
      <c r="B6296" s="12">
        <v>42176</v>
      </c>
      <c r="C6296" s="4" t="s">
        <v>13</v>
      </c>
      <c r="D6296" s="4">
        <v>1.7</v>
      </c>
      <c r="E6296" s="4">
        <v>40</v>
      </c>
      <c r="F6296" s="5">
        <v>0.75</v>
      </c>
      <c r="G6296" s="6">
        <v>275</v>
      </c>
      <c r="H6296" s="7">
        <v>45375</v>
      </c>
      <c r="I6296" s="7">
        <f>FlightsPivot[[#This Row],[Total Fare]]*10%</f>
        <v>4537.5</v>
      </c>
      <c r="J6296" s="7">
        <f>FlightsPivot[[#This Row],[Total Fare]]+FlightsPivot[[#This Row],[10% tax ]]</f>
        <v>49912.5</v>
      </c>
      <c r="K6296" s="4">
        <v>6</v>
      </c>
      <c r="L6296" s="4">
        <v>2015</v>
      </c>
      <c r="M6296" t="str">
        <f>INDEX(RoutesPivot[DepAirport],MATCH($C6296,RoutesPivot[[RouteID]:[RouteID]],0))</f>
        <v>ORD</v>
      </c>
      <c r="N6296" t="str">
        <f>INDEX(RoutesPivot[AirportID],MATCH($C6296,RoutesPivot[[RouteID]:[RouteID]],0))</f>
        <v>JFK</v>
      </c>
      <c r="O6296">
        <f>INDEX(RoutesPivot[Distance],MATCH($C6296,RoutesPivot[[RouteID]:[RouteID]],0))</f>
        <v>619</v>
      </c>
      <c r="P6296">
        <f>INDEX(RoutesPivot[ListPrice],MATCH($C6296,RoutesPivot[[RouteID]:[RouteID]],0))</f>
        <v>250</v>
      </c>
      <c r="Q6296" t="str">
        <f>INDEX(AirportPivot[AirportName],MATCH($N6296,AirportPivot[[AirportID]:[AirportID]],0))</f>
        <v>John F Kennedy International</v>
      </c>
      <c r="R6296">
        <f>INDEX(AirportPivot[Gates (number of available)],MATCH($N6296,AirportPivot[[AirportID]:[AirportID]],0))</f>
        <v>120</v>
      </c>
    </row>
    <row r="6297" spans="1:18" x14ac:dyDescent="0.25">
      <c r="A6297" s="3" t="s">
        <v>6329</v>
      </c>
      <c r="B6297" s="12">
        <v>42346</v>
      </c>
      <c r="C6297" s="4" t="s">
        <v>70</v>
      </c>
      <c r="D6297" s="4">
        <v>0.6</v>
      </c>
      <c r="E6297" s="4">
        <v>14</v>
      </c>
      <c r="F6297" s="5">
        <v>0.33333333333333331</v>
      </c>
      <c r="G6297" s="6">
        <v>275</v>
      </c>
      <c r="H6297" s="7">
        <v>50875</v>
      </c>
      <c r="I6297" s="7">
        <f>FlightsPivot[[#This Row],[Total Fare]]*10%</f>
        <v>5087.5</v>
      </c>
      <c r="J6297" s="7">
        <f>FlightsPivot[[#This Row],[Total Fare]]+FlightsPivot[[#This Row],[10% tax ]]</f>
        <v>55962.5</v>
      </c>
      <c r="K6297" s="4">
        <v>12</v>
      </c>
      <c r="L6297" s="4">
        <v>2015</v>
      </c>
      <c r="M6297" t="str">
        <f>INDEX(RoutesPivot[DepAirport],MATCH($C6297,RoutesPivot[[RouteID]:[RouteID]],0))</f>
        <v>ORD</v>
      </c>
      <c r="N6297" t="str">
        <f>INDEX(RoutesPivot[AirportID],MATCH($C6297,RoutesPivot[[RouteID]:[RouteID]],0))</f>
        <v>LAS</v>
      </c>
      <c r="O6297">
        <f>INDEX(RoutesPivot[Distance],MATCH($C6297,RoutesPivot[[RouteID]:[RouteID]],0))</f>
        <v>1100</v>
      </c>
      <c r="P6297">
        <f>INDEX(RoutesPivot[ListPrice],MATCH($C6297,RoutesPivot[[RouteID]:[RouteID]],0))</f>
        <v>275</v>
      </c>
      <c r="Q6297" t="str">
        <f>INDEX(AirportPivot[AirportName],MATCH($N6297,AirportPivot[[AirportID]:[AirportID]],0))</f>
        <v>McCarran International</v>
      </c>
      <c r="R6297">
        <f>INDEX(AirportPivot[Gates (number of available)],MATCH($N6297,AirportPivot[[AirportID]:[AirportID]],0))</f>
        <v>68</v>
      </c>
    </row>
    <row r="6298" spans="1:18" x14ac:dyDescent="0.25">
      <c r="A6298" s="3" t="s">
        <v>6330</v>
      </c>
      <c r="B6298" s="12">
        <v>42047</v>
      </c>
      <c r="C6298" s="4" t="s">
        <v>37</v>
      </c>
      <c r="D6298" s="4">
        <v>2.8</v>
      </c>
      <c r="E6298" s="4">
        <v>39</v>
      </c>
      <c r="F6298" s="5">
        <v>0.83333333333333337</v>
      </c>
      <c r="G6298" s="6">
        <v>350</v>
      </c>
      <c r="H6298" s="7">
        <v>57750</v>
      </c>
      <c r="I6298" s="7">
        <f>FlightsPivot[[#This Row],[Total Fare]]*10%</f>
        <v>5775</v>
      </c>
      <c r="J6298" s="7">
        <f>FlightsPivot[[#This Row],[Total Fare]]+FlightsPivot[[#This Row],[10% tax ]]</f>
        <v>63525</v>
      </c>
      <c r="K6298" s="4">
        <v>2</v>
      </c>
      <c r="L6298" s="4">
        <v>2015</v>
      </c>
      <c r="M6298" t="str">
        <f>INDEX(RoutesPivot[DepAirport],MATCH($C6298,RoutesPivot[[RouteID]:[RouteID]],0))</f>
        <v>ORD</v>
      </c>
      <c r="N6298" t="str">
        <f>INDEX(RoutesPivot[AirportID],MATCH($C6298,RoutesPivot[[RouteID]:[RouteID]],0))</f>
        <v>SEA</v>
      </c>
      <c r="O6298">
        <f>INDEX(RoutesPivot[Distance],MATCH($C6298,RoutesPivot[[RouteID]:[RouteID]],0))</f>
        <v>1500</v>
      </c>
      <c r="P6298">
        <f>INDEX(RoutesPivot[ListPrice],MATCH($C6298,RoutesPivot[[RouteID]:[RouteID]],0))</f>
        <v>350</v>
      </c>
      <c r="Q6298" t="str">
        <f>INDEX(AirportPivot[AirportName],MATCH($N6298,AirportPivot[[AirportID]:[AirportID]],0))</f>
        <v>Seattle-Tacoma International</v>
      </c>
      <c r="R6298">
        <f>INDEX(AirportPivot[Gates (number of available)],MATCH($N6298,AirportPivot[[AirportID]:[AirportID]],0))</f>
        <v>58</v>
      </c>
    </row>
    <row r="6299" spans="1:18" x14ac:dyDescent="0.25">
      <c r="A6299" s="3" t="s">
        <v>6331</v>
      </c>
      <c r="B6299" s="12">
        <v>42179</v>
      </c>
      <c r="C6299" s="4" t="s">
        <v>33</v>
      </c>
      <c r="D6299" s="4">
        <v>1.4</v>
      </c>
      <c r="E6299" s="4">
        <v>126</v>
      </c>
      <c r="F6299" s="5">
        <v>0.77083333333333337</v>
      </c>
      <c r="G6299" s="6">
        <v>412.5</v>
      </c>
      <c r="H6299" s="7">
        <v>76312.5</v>
      </c>
      <c r="I6299" s="7">
        <f>FlightsPivot[[#This Row],[Total Fare]]*10%</f>
        <v>7631.25</v>
      </c>
      <c r="J6299" s="7">
        <f>FlightsPivot[[#This Row],[Total Fare]]+FlightsPivot[[#This Row],[10% tax ]]</f>
        <v>83943.75</v>
      </c>
      <c r="K6299" s="4">
        <v>6</v>
      </c>
      <c r="L6299" s="4">
        <v>2015</v>
      </c>
      <c r="M6299" t="str">
        <f>INDEX(RoutesPivot[DepAirport],MATCH($C6299,RoutesPivot[[RouteID]:[RouteID]],0))</f>
        <v>ORD</v>
      </c>
      <c r="N6299" t="str">
        <f>INDEX(RoutesPivot[AirportID],MATCH($C6299,RoutesPivot[[RouteID]:[RouteID]],0))</f>
        <v>SFO</v>
      </c>
      <c r="O6299">
        <f>INDEX(RoutesPivot[Distance],MATCH($C6299,RoutesPivot[[RouteID]:[RouteID]],0))</f>
        <v>1600</v>
      </c>
      <c r="P6299">
        <f>INDEX(RoutesPivot[ListPrice],MATCH($C6299,RoutesPivot[[RouteID]:[RouteID]],0))</f>
        <v>375</v>
      </c>
      <c r="Q6299" t="str">
        <f>INDEX(AirportPivot[AirportName],MATCH($N6299,AirportPivot[[AirportID]:[AirportID]],0))</f>
        <v>San Francisco International</v>
      </c>
      <c r="R6299">
        <f>INDEX(AirportPivot[Gates (number of available)],MATCH($N6299,AirportPivot[[AirportID]:[AirportID]],0))</f>
        <v>70</v>
      </c>
    </row>
    <row r="6300" spans="1:18" x14ac:dyDescent="0.25">
      <c r="A6300" s="3" t="s">
        <v>6332</v>
      </c>
      <c r="B6300" s="12">
        <v>42086</v>
      </c>
      <c r="C6300" s="4" t="s">
        <v>25</v>
      </c>
      <c r="D6300" s="4">
        <v>1</v>
      </c>
      <c r="E6300" s="4">
        <v>13</v>
      </c>
      <c r="F6300" s="5">
        <v>0.70833333333333337</v>
      </c>
      <c r="G6300" s="6">
        <v>200</v>
      </c>
      <c r="H6300" s="7">
        <v>37000</v>
      </c>
      <c r="I6300" s="7">
        <f>FlightsPivot[[#This Row],[Total Fare]]*10%</f>
        <v>3700</v>
      </c>
      <c r="J6300" s="7">
        <f>FlightsPivot[[#This Row],[Total Fare]]+FlightsPivot[[#This Row],[10% tax ]]</f>
        <v>40700</v>
      </c>
      <c r="K6300" s="4">
        <v>3</v>
      </c>
      <c r="L6300" s="4">
        <v>2015</v>
      </c>
      <c r="M6300" t="str">
        <f>INDEX(RoutesPivot[DepAirport],MATCH($C6300,RoutesPivot[[RouteID]:[RouteID]],0))</f>
        <v>ORD</v>
      </c>
      <c r="N6300" t="str">
        <f>INDEX(RoutesPivot[AirportID],MATCH($C6300,RoutesPivot[[RouteID]:[RouteID]],0))</f>
        <v>DFW</v>
      </c>
      <c r="O6300">
        <f>INDEX(RoutesPivot[Distance],MATCH($C6300,RoutesPivot[[RouteID]:[RouteID]],0))</f>
        <v>700</v>
      </c>
      <c r="P6300">
        <f>INDEX(RoutesPivot[ListPrice],MATCH($C6300,RoutesPivot[[RouteID]:[RouteID]],0))</f>
        <v>200</v>
      </c>
      <c r="Q6300" t="str">
        <f>INDEX(AirportPivot[AirportName],MATCH($N6300,AirportPivot[[AirportID]:[AirportID]],0))</f>
        <v>Dallas/Fort Worth International</v>
      </c>
      <c r="R6300">
        <f>INDEX(AirportPivot[Gates (number of available)],MATCH($N6300,AirportPivot[[AirportID]:[AirportID]],0))</f>
        <v>130</v>
      </c>
    </row>
    <row r="6301" spans="1:18" x14ac:dyDescent="0.25">
      <c r="A6301" s="3" t="s">
        <v>6333</v>
      </c>
      <c r="B6301" s="12">
        <v>41999</v>
      </c>
      <c r="C6301" s="4" t="s">
        <v>86</v>
      </c>
      <c r="D6301" s="4">
        <v>1.8</v>
      </c>
      <c r="E6301" s="4">
        <v>205</v>
      </c>
      <c r="F6301" s="5">
        <v>0.75</v>
      </c>
      <c r="G6301" s="6">
        <v>161</v>
      </c>
      <c r="H6301" s="7">
        <v>26565</v>
      </c>
      <c r="I6301" s="7">
        <f>FlightsPivot[[#This Row],[Total Fare]]*10%</f>
        <v>2656.5</v>
      </c>
      <c r="J6301" s="7">
        <f>FlightsPivot[[#This Row],[Total Fare]]+FlightsPivot[[#This Row],[10% tax ]]</f>
        <v>29221.5</v>
      </c>
      <c r="K6301" s="4">
        <v>12</v>
      </c>
      <c r="L6301" s="4">
        <v>2014</v>
      </c>
      <c r="M6301" t="str">
        <f>INDEX(RoutesPivot[DepAirport],MATCH($C6301,RoutesPivot[[RouteID]:[RouteID]],0))</f>
        <v>ORD</v>
      </c>
      <c r="N6301" t="str">
        <f>INDEX(RoutesPivot[AirportID],MATCH($C6301,RoutesPivot[[RouteID]:[RouteID]],0))</f>
        <v>DTW</v>
      </c>
      <c r="O6301">
        <f>INDEX(RoutesPivot[Distance],MATCH($C6301,RoutesPivot[[RouteID]:[RouteID]],0))</f>
        <v>200</v>
      </c>
      <c r="P6301">
        <f>INDEX(RoutesPivot[ListPrice],MATCH($C6301,RoutesPivot[[RouteID]:[RouteID]],0))</f>
        <v>115</v>
      </c>
      <c r="Q6301" t="str">
        <f>INDEX(AirportPivot[AirportName],MATCH($N6301,AirportPivot[[AirportID]:[AirportID]],0))</f>
        <v>Detroit Metropolitan Wayne County</v>
      </c>
      <c r="R6301">
        <f>INDEX(AirportPivot[Gates (number of available)],MATCH($N6301,AirportPivot[[AirportID]:[AirportID]],0))</f>
        <v>60</v>
      </c>
    </row>
    <row r="6302" spans="1:18" x14ac:dyDescent="0.25">
      <c r="A6302" s="3" t="s">
        <v>6334</v>
      </c>
      <c r="B6302" s="12">
        <v>42305</v>
      </c>
      <c r="C6302" s="4" t="s">
        <v>80</v>
      </c>
      <c r="D6302" s="4">
        <v>1.2</v>
      </c>
      <c r="E6302" s="4">
        <v>29</v>
      </c>
      <c r="F6302" s="5">
        <v>0.83333333333333337</v>
      </c>
      <c r="G6302" s="6">
        <v>300</v>
      </c>
      <c r="H6302" s="7">
        <v>55500</v>
      </c>
      <c r="I6302" s="7">
        <f>FlightsPivot[[#This Row],[Total Fare]]*10%</f>
        <v>5550</v>
      </c>
      <c r="J6302" s="7">
        <f>FlightsPivot[[#This Row],[Total Fare]]+FlightsPivot[[#This Row],[10% tax ]]</f>
        <v>61050</v>
      </c>
      <c r="K6302" s="4">
        <v>10</v>
      </c>
      <c r="L6302" s="4">
        <v>2015</v>
      </c>
      <c r="M6302" t="str">
        <f>INDEX(RoutesPivot[DepAirport],MATCH($C6302,RoutesPivot[[RouteID]:[RouteID]],0))</f>
        <v>ORD</v>
      </c>
      <c r="N6302" t="str">
        <f>INDEX(RoutesPivot[AirportID],MATCH($C6302,RoutesPivot[[RouteID]:[RouteID]],0))</f>
        <v>MIA</v>
      </c>
      <c r="O6302">
        <f>INDEX(RoutesPivot[Distance],MATCH($C6302,RoutesPivot[[RouteID]:[RouteID]],0))</f>
        <v>1000</v>
      </c>
      <c r="P6302">
        <f>INDEX(RoutesPivot[ListPrice],MATCH($C6302,RoutesPivot[[RouteID]:[RouteID]],0))</f>
        <v>300</v>
      </c>
      <c r="Q6302" t="str">
        <f>INDEX(AirportPivot[AirportName],MATCH($N6302,AirportPivot[[AirportID]:[AirportID]],0))</f>
        <v>Miami International</v>
      </c>
      <c r="R6302">
        <f>INDEX(AirportPivot[Gates (number of available)],MATCH($N6302,AirportPivot[[AirportID]:[AirportID]],0))</f>
        <v>80</v>
      </c>
    </row>
    <row r="6303" spans="1:18" x14ac:dyDescent="0.25">
      <c r="A6303" s="3" t="s">
        <v>6335</v>
      </c>
      <c r="B6303" s="12">
        <v>41778</v>
      </c>
      <c r="C6303" s="4" t="s">
        <v>25</v>
      </c>
      <c r="D6303" s="4">
        <v>3.2</v>
      </c>
      <c r="E6303" s="4">
        <v>83</v>
      </c>
      <c r="F6303" s="5">
        <v>0.60416666666666663</v>
      </c>
      <c r="G6303" s="6">
        <v>200</v>
      </c>
      <c r="H6303" s="7">
        <v>36200</v>
      </c>
      <c r="I6303" s="7">
        <f>FlightsPivot[[#This Row],[Total Fare]]*10%</f>
        <v>3620</v>
      </c>
      <c r="J6303" s="7">
        <f>FlightsPivot[[#This Row],[Total Fare]]+FlightsPivot[[#This Row],[10% tax ]]</f>
        <v>39820</v>
      </c>
      <c r="K6303" s="4">
        <v>5</v>
      </c>
      <c r="L6303" s="4">
        <v>2014</v>
      </c>
      <c r="M6303" t="str">
        <f>INDEX(RoutesPivot[DepAirport],MATCH($C6303,RoutesPivot[[RouteID]:[RouteID]],0))</f>
        <v>ORD</v>
      </c>
      <c r="N6303" t="str">
        <f>INDEX(RoutesPivot[AirportID],MATCH($C6303,RoutesPivot[[RouteID]:[RouteID]],0))</f>
        <v>DFW</v>
      </c>
      <c r="O6303">
        <f>INDEX(RoutesPivot[Distance],MATCH($C6303,RoutesPivot[[RouteID]:[RouteID]],0))</f>
        <v>700</v>
      </c>
      <c r="P6303">
        <f>INDEX(RoutesPivot[ListPrice],MATCH($C6303,RoutesPivot[[RouteID]:[RouteID]],0))</f>
        <v>200</v>
      </c>
      <c r="Q6303" t="str">
        <f>INDEX(AirportPivot[AirportName],MATCH($N6303,AirportPivot[[AirportID]:[AirportID]],0))</f>
        <v>Dallas/Fort Worth International</v>
      </c>
      <c r="R6303">
        <f>INDEX(AirportPivot[Gates (number of available)],MATCH($N6303,AirportPivot[[AirportID]:[AirportID]],0))</f>
        <v>130</v>
      </c>
    </row>
    <row r="6304" spans="1:18" x14ac:dyDescent="0.25">
      <c r="A6304" s="3" t="s">
        <v>6336</v>
      </c>
      <c r="B6304" s="12">
        <v>41948</v>
      </c>
      <c r="C6304" s="4" t="s">
        <v>70</v>
      </c>
      <c r="D6304" s="4">
        <v>3</v>
      </c>
      <c r="E6304" s="4">
        <v>146</v>
      </c>
      <c r="F6304" s="5">
        <v>0.5</v>
      </c>
      <c r="G6304" s="6">
        <v>275</v>
      </c>
      <c r="H6304" s="7">
        <v>50875</v>
      </c>
      <c r="I6304" s="7">
        <f>FlightsPivot[[#This Row],[Total Fare]]*10%</f>
        <v>5087.5</v>
      </c>
      <c r="J6304" s="7">
        <f>FlightsPivot[[#This Row],[Total Fare]]+FlightsPivot[[#This Row],[10% tax ]]</f>
        <v>55962.5</v>
      </c>
      <c r="K6304" s="4">
        <v>11</v>
      </c>
      <c r="L6304" s="4">
        <v>2014</v>
      </c>
      <c r="M6304" t="str">
        <f>INDEX(RoutesPivot[DepAirport],MATCH($C6304,RoutesPivot[[RouteID]:[RouteID]],0))</f>
        <v>ORD</v>
      </c>
      <c r="N6304" t="str">
        <f>INDEX(RoutesPivot[AirportID],MATCH($C6304,RoutesPivot[[RouteID]:[RouteID]],0))</f>
        <v>LAS</v>
      </c>
      <c r="O6304">
        <f>INDEX(RoutesPivot[Distance],MATCH($C6304,RoutesPivot[[RouteID]:[RouteID]],0))</f>
        <v>1100</v>
      </c>
      <c r="P6304">
        <f>INDEX(RoutesPivot[ListPrice],MATCH($C6304,RoutesPivot[[RouteID]:[RouteID]],0))</f>
        <v>275</v>
      </c>
      <c r="Q6304" t="str">
        <f>INDEX(AirportPivot[AirportName],MATCH($N6304,AirportPivot[[AirportID]:[AirportID]],0))</f>
        <v>McCarran International</v>
      </c>
      <c r="R6304">
        <f>INDEX(AirportPivot[Gates (number of available)],MATCH($N6304,AirportPivot[[AirportID]:[AirportID]],0))</f>
        <v>68</v>
      </c>
    </row>
    <row r="6305" spans="1:18" x14ac:dyDescent="0.25">
      <c r="A6305" s="3" t="s">
        <v>6337</v>
      </c>
      <c r="B6305" s="12">
        <v>41896</v>
      </c>
      <c r="C6305" s="4" t="s">
        <v>21</v>
      </c>
      <c r="D6305" s="4">
        <v>3.1</v>
      </c>
      <c r="E6305" s="4">
        <v>90</v>
      </c>
      <c r="F6305" s="5">
        <v>0.375</v>
      </c>
      <c r="G6305" s="6">
        <v>125</v>
      </c>
      <c r="H6305" s="7">
        <v>22625</v>
      </c>
      <c r="I6305" s="7">
        <f>FlightsPivot[[#This Row],[Total Fare]]*10%</f>
        <v>2262.5</v>
      </c>
      <c r="J6305" s="7">
        <f>FlightsPivot[[#This Row],[Total Fare]]+FlightsPivot[[#This Row],[10% tax ]]</f>
        <v>24887.5</v>
      </c>
      <c r="K6305" s="4">
        <v>9</v>
      </c>
      <c r="L6305" s="4">
        <v>2014</v>
      </c>
      <c r="M6305" t="str">
        <f>INDEX(RoutesPivot[DepAirport],MATCH($C6305,RoutesPivot[[RouteID]:[RouteID]],0))</f>
        <v>ORD</v>
      </c>
      <c r="N6305" t="str">
        <f>INDEX(RoutesPivot[AirportID],MATCH($C6305,RoutesPivot[[RouteID]:[RouteID]],0))</f>
        <v>CLT</v>
      </c>
      <c r="O6305">
        <f>INDEX(RoutesPivot[Distance],MATCH($C6305,RoutesPivot[[RouteID]:[RouteID]],0))</f>
        <v>700</v>
      </c>
      <c r="P6305">
        <f>INDEX(RoutesPivot[ListPrice],MATCH($C6305,RoutesPivot[[RouteID]:[RouteID]],0))</f>
        <v>125</v>
      </c>
      <c r="Q6305" t="str">
        <f>INDEX(AirportPivot[AirportName],MATCH($N6305,AirportPivot[[AirportID]:[AirportID]],0))</f>
        <v>Charlotte/Douglas International</v>
      </c>
      <c r="R6305">
        <f>INDEX(AirportPivot[Gates (number of available)],MATCH($N6305,AirportPivot[[AirportID]:[AirportID]],0))</f>
        <v>65</v>
      </c>
    </row>
    <row r="6306" spans="1:18" x14ac:dyDescent="0.25">
      <c r="A6306" s="3" t="s">
        <v>6338</v>
      </c>
      <c r="B6306" s="12">
        <v>41705</v>
      </c>
      <c r="C6306" s="4" t="s">
        <v>47</v>
      </c>
      <c r="D6306" s="4">
        <v>1.4</v>
      </c>
      <c r="E6306" s="4">
        <v>7</v>
      </c>
      <c r="F6306" s="5">
        <v>0.33333333333333331</v>
      </c>
      <c r="G6306" s="6">
        <v>250</v>
      </c>
      <c r="H6306" s="7">
        <v>46250</v>
      </c>
      <c r="I6306" s="7">
        <f>FlightsPivot[[#This Row],[Total Fare]]*10%</f>
        <v>4625</v>
      </c>
      <c r="J6306" s="7">
        <f>FlightsPivot[[#This Row],[Total Fare]]+FlightsPivot[[#This Row],[10% tax ]]</f>
        <v>50875</v>
      </c>
      <c r="K6306" s="4">
        <v>3</v>
      </c>
      <c r="L6306" s="4">
        <v>2014</v>
      </c>
      <c r="M6306" t="str">
        <f>INDEX(RoutesPivot[DepAirport],MATCH($C6306,RoutesPivot[[RouteID]:[RouteID]],0))</f>
        <v>ORD</v>
      </c>
      <c r="N6306" t="str">
        <f>INDEX(RoutesPivot[AirportID],MATCH($C6306,RoutesPivot[[RouteID]:[RouteID]],0))</f>
        <v>PHX</v>
      </c>
      <c r="O6306">
        <f>INDEX(RoutesPivot[Distance],MATCH($C6306,RoutesPivot[[RouteID]:[RouteID]],0))</f>
        <v>1200</v>
      </c>
      <c r="P6306">
        <f>INDEX(RoutesPivot[ListPrice],MATCH($C6306,RoutesPivot[[RouteID]:[RouteID]],0))</f>
        <v>250</v>
      </c>
      <c r="Q6306" t="str">
        <f>INDEX(AirportPivot[AirportName],MATCH($N6306,AirportPivot[[AirportID]:[AirportID]],0))</f>
        <v>Phoenix Sky Harbor International</v>
      </c>
      <c r="R6306">
        <f>INDEX(AirportPivot[Gates (number of available)],MATCH($N6306,AirportPivot[[AirportID]:[AirportID]],0))</f>
        <v>60</v>
      </c>
    </row>
    <row r="6307" spans="1:18" x14ac:dyDescent="0.25">
      <c r="A6307" s="3" t="s">
        <v>6339</v>
      </c>
      <c r="B6307" s="12">
        <v>42338</v>
      </c>
      <c r="C6307" s="4" t="s">
        <v>25</v>
      </c>
      <c r="D6307" s="4">
        <v>1.4</v>
      </c>
      <c r="E6307" s="4">
        <v>111</v>
      </c>
      <c r="F6307" s="5">
        <v>0.70833333333333337</v>
      </c>
      <c r="G6307" s="6">
        <v>200</v>
      </c>
      <c r="H6307" s="7">
        <v>37000</v>
      </c>
      <c r="I6307" s="7">
        <f>FlightsPivot[[#This Row],[Total Fare]]*10%</f>
        <v>3700</v>
      </c>
      <c r="J6307" s="7">
        <f>FlightsPivot[[#This Row],[Total Fare]]+FlightsPivot[[#This Row],[10% tax ]]</f>
        <v>40700</v>
      </c>
      <c r="K6307" s="4">
        <v>11</v>
      </c>
      <c r="L6307" s="4">
        <v>2015</v>
      </c>
      <c r="M6307" t="str">
        <f>INDEX(RoutesPivot[DepAirport],MATCH($C6307,RoutesPivot[[RouteID]:[RouteID]],0))</f>
        <v>ORD</v>
      </c>
      <c r="N6307" t="str">
        <f>INDEX(RoutesPivot[AirportID],MATCH($C6307,RoutesPivot[[RouteID]:[RouteID]],0))</f>
        <v>DFW</v>
      </c>
      <c r="O6307">
        <f>INDEX(RoutesPivot[Distance],MATCH($C6307,RoutesPivot[[RouteID]:[RouteID]],0))</f>
        <v>700</v>
      </c>
      <c r="P6307">
        <f>INDEX(RoutesPivot[ListPrice],MATCH($C6307,RoutesPivot[[RouteID]:[RouteID]],0))</f>
        <v>200</v>
      </c>
      <c r="Q6307" t="str">
        <f>INDEX(AirportPivot[AirportName],MATCH($N6307,AirportPivot[[AirportID]:[AirportID]],0))</f>
        <v>Dallas/Fort Worth International</v>
      </c>
      <c r="R6307">
        <f>INDEX(AirportPivot[Gates (number of available)],MATCH($N6307,AirportPivot[[AirportID]:[AirportID]],0))</f>
        <v>130</v>
      </c>
    </row>
    <row r="6308" spans="1:18" x14ac:dyDescent="0.25">
      <c r="A6308" s="3" t="s">
        <v>6340</v>
      </c>
      <c r="B6308" s="12">
        <v>42142</v>
      </c>
      <c r="C6308" s="4" t="s">
        <v>25</v>
      </c>
      <c r="D6308" s="4">
        <v>1.2</v>
      </c>
      <c r="E6308" s="4">
        <v>156</v>
      </c>
      <c r="F6308" s="5">
        <v>0.3125</v>
      </c>
      <c r="G6308" s="6">
        <v>200</v>
      </c>
      <c r="H6308" s="7">
        <v>33000</v>
      </c>
      <c r="I6308" s="7">
        <f>FlightsPivot[[#This Row],[Total Fare]]*10%</f>
        <v>3300</v>
      </c>
      <c r="J6308" s="7">
        <f>FlightsPivot[[#This Row],[Total Fare]]+FlightsPivot[[#This Row],[10% tax ]]</f>
        <v>36300</v>
      </c>
      <c r="K6308" s="4">
        <v>5</v>
      </c>
      <c r="L6308" s="4">
        <v>2015</v>
      </c>
      <c r="M6308" t="str">
        <f>INDEX(RoutesPivot[DepAirport],MATCH($C6308,RoutesPivot[[RouteID]:[RouteID]],0))</f>
        <v>ORD</v>
      </c>
      <c r="N6308" t="str">
        <f>INDEX(RoutesPivot[AirportID],MATCH($C6308,RoutesPivot[[RouteID]:[RouteID]],0))</f>
        <v>DFW</v>
      </c>
      <c r="O6308">
        <f>INDEX(RoutesPivot[Distance],MATCH($C6308,RoutesPivot[[RouteID]:[RouteID]],0))</f>
        <v>700</v>
      </c>
      <c r="P6308">
        <f>INDEX(RoutesPivot[ListPrice],MATCH($C6308,RoutesPivot[[RouteID]:[RouteID]],0))</f>
        <v>200</v>
      </c>
      <c r="Q6308" t="str">
        <f>INDEX(AirportPivot[AirportName],MATCH($N6308,AirportPivot[[AirportID]:[AirportID]],0))</f>
        <v>Dallas/Fort Worth International</v>
      </c>
      <c r="R6308">
        <f>INDEX(AirportPivot[Gates (number of available)],MATCH($N6308,AirportPivot[[AirportID]:[AirportID]],0))</f>
        <v>130</v>
      </c>
    </row>
    <row r="6309" spans="1:18" x14ac:dyDescent="0.25">
      <c r="A6309" s="3" t="s">
        <v>6341</v>
      </c>
      <c r="B6309" s="12">
        <v>42158</v>
      </c>
      <c r="C6309" s="4" t="s">
        <v>70</v>
      </c>
      <c r="D6309" s="4">
        <v>2.7</v>
      </c>
      <c r="E6309" s="4">
        <v>126</v>
      </c>
      <c r="F6309" s="5">
        <v>0.6875</v>
      </c>
      <c r="G6309" s="6">
        <v>302.5</v>
      </c>
      <c r="H6309" s="7">
        <v>55962.5</v>
      </c>
      <c r="I6309" s="7">
        <f>FlightsPivot[[#This Row],[Total Fare]]*10%</f>
        <v>5596.25</v>
      </c>
      <c r="J6309" s="7">
        <f>FlightsPivot[[#This Row],[Total Fare]]+FlightsPivot[[#This Row],[10% tax ]]</f>
        <v>61558.75</v>
      </c>
      <c r="K6309" s="4">
        <v>6</v>
      </c>
      <c r="L6309" s="4">
        <v>2015</v>
      </c>
      <c r="M6309" t="str">
        <f>INDEX(RoutesPivot[DepAirport],MATCH($C6309,RoutesPivot[[RouteID]:[RouteID]],0))</f>
        <v>ORD</v>
      </c>
      <c r="N6309" t="str">
        <f>INDEX(RoutesPivot[AirportID],MATCH($C6309,RoutesPivot[[RouteID]:[RouteID]],0))</f>
        <v>LAS</v>
      </c>
      <c r="O6309">
        <f>INDEX(RoutesPivot[Distance],MATCH($C6309,RoutesPivot[[RouteID]:[RouteID]],0))</f>
        <v>1100</v>
      </c>
      <c r="P6309">
        <f>INDEX(RoutesPivot[ListPrice],MATCH($C6309,RoutesPivot[[RouteID]:[RouteID]],0))</f>
        <v>275</v>
      </c>
      <c r="Q6309" t="str">
        <f>INDEX(AirportPivot[AirportName],MATCH($N6309,AirportPivot[[AirportID]:[AirportID]],0))</f>
        <v>McCarran International</v>
      </c>
      <c r="R6309">
        <f>INDEX(AirportPivot[Gates (number of available)],MATCH($N6309,AirportPivot[[AirportID]:[AirportID]],0))</f>
        <v>68</v>
      </c>
    </row>
    <row r="6310" spans="1:18" x14ac:dyDescent="0.25">
      <c r="A6310" s="3" t="s">
        <v>6342</v>
      </c>
      <c r="B6310" s="12">
        <v>42346</v>
      </c>
      <c r="C6310" s="4" t="s">
        <v>21</v>
      </c>
      <c r="D6310" s="4">
        <v>2.6</v>
      </c>
      <c r="E6310" s="4">
        <v>204</v>
      </c>
      <c r="F6310" s="5">
        <v>0.35416666666666669</v>
      </c>
      <c r="G6310" s="6">
        <v>125</v>
      </c>
      <c r="H6310" s="7">
        <v>20625</v>
      </c>
      <c r="I6310" s="7">
        <f>FlightsPivot[[#This Row],[Total Fare]]*10%</f>
        <v>2062.5</v>
      </c>
      <c r="J6310" s="7">
        <f>FlightsPivot[[#This Row],[Total Fare]]+FlightsPivot[[#This Row],[10% tax ]]</f>
        <v>22687.5</v>
      </c>
      <c r="K6310" s="4">
        <v>12</v>
      </c>
      <c r="L6310" s="4">
        <v>2015</v>
      </c>
      <c r="M6310" t="str">
        <f>INDEX(RoutesPivot[DepAirport],MATCH($C6310,RoutesPivot[[RouteID]:[RouteID]],0))</f>
        <v>ORD</v>
      </c>
      <c r="N6310" t="str">
        <f>INDEX(RoutesPivot[AirportID],MATCH($C6310,RoutesPivot[[RouteID]:[RouteID]],0))</f>
        <v>CLT</v>
      </c>
      <c r="O6310">
        <f>INDEX(RoutesPivot[Distance],MATCH($C6310,RoutesPivot[[RouteID]:[RouteID]],0))</f>
        <v>700</v>
      </c>
      <c r="P6310">
        <f>INDEX(RoutesPivot[ListPrice],MATCH($C6310,RoutesPivot[[RouteID]:[RouteID]],0))</f>
        <v>125</v>
      </c>
      <c r="Q6310" t="str">
        <f>INDEX(AirportPivot[AirportName],MATCH($N6310,AirportPivot[[AirportID]:[AirportID]],0))</f>
        <v>Charlotte/Douglas International</v>
      </c>
      <c r="R6310">
        <f>INDEX(AirportPivot[Gates (number of available)],MATCH($N6310,AirportPivot[[AirportID]:[AirportID]],0))</f>
        <v>65</v>
      </c>
    </row>
    <row r="6311" spans="1:18" x14ac:dyDescent="0.25">
      <c r="A6311" s="3" t="s">
        <v>6343</v>
      </c>
      <c r="B6311" s="12">
        <v>42211</v>
      </c>
      <c r="C6311" s="4" t="s">
        <v>70</v>
      </c>
      <c r="D6311" s="4">
        <v>2.1</v>
      </c>
      <c r="E6311" s="4">
        <v>183</v>
      </c>
      <c r="F6311" s="5">
        <v>0.625</v>
      </c>
      <c r="G6311" s="6">
        <v>302.5</v>
      </c>
      <c r="H6311" s="7">
        <v>49912.5</v>
      </c>
      <c r="I6311" s="7">
        <f>FlightsPivot[[#This Row],[Total Fare]]*10%</f>
        <v>4991.25</v>
      </c>
      <c r="J6311" s="7">
        <f>FlightsPivot[[#This Row],[Total Fare]]+FlightsPivot[[#This Row],[10% tax ]]</f>
        <v>54903.75</v>
      </c>
      <c r="K6311" s="4">
        <v>7</v>
      </c>
      <c r="L6311" s="4">
        <v>2015</v>
      </c>
      <c r="M6311" t="str">
        <f>INDEX(RoutesPivot[DepAirport],MATCH($C6311,RoutesPivot[[RouteID]:[RouteID]],0))</f>
        <v>ORD</v>
      </c>
      <c r="N6311" t="str">
        <f>INDEX(RoutesPivot[AirportID],MATCH($C6311,RoutesPivot[[RouteID]:[RouteID]],0))</f>
        <v>LAS</v>
      </c>
      <c r="O6311">
        <f>INDEX(RoutesPivot[Distance],MATCH($C6311,RoutesPivot[[RouteID]:[RouteID]],0))</f>
        <v>1100</v>
      </c>
      <c r="P6311">
        <f>INDEX(RoutesPivot[ListPrice],MATCH($C6311,RoutesPivot[[RouteID]:[RouteID]],0))</f>
        <v>275</v>
      </c>
      <c r="Q6311" t="str">
        <f>INDEX(AirportPivot[AirportName],MATCH($N6311,AirportPivot[[AirportID]:[AirportID]],0))</f>
        <v>McCarran International</v>
      </c>
      <c r="R6311">
        <f>INDEX(AirportPivot[Gates (number of available)],MATCH($N6311,AirportPivot[[AirportID]:[AirportID]],0))</f>
        <v>68</v>
      </c>
    </row>
    <row r="6312" spans="1:18" x14ac:dyDescent="0.25">
      <c r="A6312" s="3" t="s">
        <v>6344</v>
      </c>
      <c r="B6312" s="12">
        <v>41699</v>
      </c>
      <c r="C6312" s="4" t="s">
        <v>33</v>
      </c>
      <c r="D6312" s="4">
        <v>3.1</v>
      </c>
      <c r="E6312" s="4">
        <v>21</v>
      </c>
      <c r="F6312" s="5">
        <v>0.45833333333333331</v>
      </c>
      <c r="G6312" s="6">
        <v>375</v>
      </c>
      <c r="H6312" s="7">
        <v>69375</v>
      </c>
      <c r="I6312" s="7">
        <f>FlightsPivot[[#This Row],[Total Fare]]*10%</f>
        <v>6937.5</v>
      </c>
      <c r="J6312" s="7">
        <f>FlightsPivot[[#This Row],[Total Fare]]+FlightsPivot[[#This Row],[10% tax ]]</f>
        <v>76312.5</v>
      </c>
      <c r="K6312" s="4">
        <v>3</v>
      </c>
      <c r="L6312" s="4">
        <v>2014</v>
      </c>
      <c r="M6312" t="str">
        <f>INDEX(RoutesPivot[DepAirport],MATCH($C6312,RoutesPivot[[RouteID]:[RouteID]],0))</f>
        <v>ORD</v>
      </c>
      <c r="N6312" t="str">
        <f>INDEX(RoutesPivot[AirportID],MATCH($C6312,RoutesPivot[[RouteID]:[RouteID]],0))</f>
        <v>SFO</v>
      </c>
      <c r="O6312">
        <f>INDEX(RoutesPivot[Distance],MATCH($C6312,RoutesPivot[[RouteID]:[RouteID]],0))</f>
        <v>1600</v>
      </c>
      <c r="P6312">
        <f>INDEX(RoutesPivot[ListPrice],MATCH($C6312,RoutesPivot[[RouteID]:[RouteID]],0))</f>
        <v>375</v>
      </c>
      <c r="Q6312" t="str">
        <f>INDEX(AirportPivot[AirportName],MATCH($N6312,AirportPivot[[AirportID]:[AirportID]],0))</f>
        <v>San Francisco International</v>
      </c>
      <c r="R6312">
        <f>INDEX(AirportPivot[Gates (number of available)],MATCH($N6312,AirportPivot[[AirportID]:[AirportID]],0))</f>
        <v>70</v>
      </c>
    </row>
    <row r="6313" spans="1:18" x14ac:dyDescent="0.25">
      <c r="A6313" s="3" t="s">
        <v>6345</v>
      </c>
      <c r="B6313" s="12">
        <v>42335</v>
      </c>
      <c r="C6313" s="4" t="s">
        <v>30</v>
      </c>
      <c r="D6313" s="4">
        <v>5.3</v>
      </c>
      <c r="E6313" s="4">
        <v>130</v>
      </c>
      <c r="F6313" s="5">
        <v>0.33333333333333331</v>
      </c>
      <c r="G6313" s="6">
        <v>375</v>
      </c>
      <c r="H6313" s="7">
        <v>69375</v>
      </c>
      <c r="I6313" s="7">
        <f>FlightsPivot[[#This Row],[Total Fare]]*10%</f>
        <v>6937.5</v>
      </c>
      <c r="J6313" s="7">
        <f>FlightsPivot[[#This Row],[Total Fare]]+FlightsPivot[[#This Row],[10% tax ]]</f>
        <v>76312.5</v>
      </c>
      <c r="K6313" s="4">
        <v>11</v>
      </c>
      <c r="L6313" s="4">
        <v>2015</v>
      </c>
      <c r="M6313" t="str">
        <f>INDEX(RoutesPivot[DepAirport],MATCH($C6313,RoutesPivot[[RouteID]:[RouteID]],0))</f>
        <v>ORD</v>
      </c>
      <c r="N6313" t="str">
        <f>INDEX(RoutesPivot[AirportID],MATCH($C6313,RoutesPivot[[RouteID]:[RouteID]],0))</f>
        <v>MCO</v>
      </c>
      <c r="O6313">
        <f>INDEX(RoutesPivot[Distance],MATCH($C6313,RoutesPivot[[RouteID]:[RouteID]],0))</f>
        <v>850</v>
      </c>
      <c r="P6313">
        <f>INDEX(RoutesPivot[ListPrice],MATCH($C6313,RoutesPivot[[RouteID]:[RouteID]],0))</f>
        <v>250</v>
      </c>
      <c r="Q6313" t="str">
        <f>INDEX(AirportPivot[AirportName],MATCH($N6313,AirportPivot[[AirportID]:[AirportID]],0))</f>
        <v>Orlando International</v>
      </c>
      <c r="R6313">
        <f>INDEX(AirportPivot[Gates (number of available)],MATCH($N6313,AirportPivot[[AirportID]:[AirportID]],0))</f>
        <v>67</v>
      </c>
    </row>
    <row r="6314" spans="1:18" x14ac:dyDescent="0.25">
      <c r="A6314" s="3" t="s">
        <v>6346</v>
      </c>
      <c r="B6314" s="12">
        <v>42180</v>
      </c>
      <c r="C6314" s="4" t="s">
        <v>30</v>
      </c>
      <c r="D6314" s="4">
        <v>3</v>
      </c>
      <c r="E6314" s="4">
        <v>140</v>
      </c>
      <c r="F6314" s="5">
        <v>0.29166666666666669</v>
      </c>
      <c r="G6314" s="6">
        <v>275</v>
      </c>
      <c r="H6314" s="7">
        <v>50875</v>
      </c>
      <c r="I6314" s="7">
        <f>FlightsPivot[[#This Row],[Total Fare]]*10%</f>
        <v>5087.5</v>
      </c>
      <c r="J6314" s="7">
        <f>FlightsPivot[[#This Row],[Total Fare]]+FlightsPivot[[#This Row],[10% tax ]]</f>
        <v>55962.5</v>
      </c>
      <c r="K6314" s="4">
        <v>6</v>
      </c>
      <c r="L6314" s="4">
        <v>2015</v>
      </c>
      <c r="M6314" t="str">
        <f>INDEX(RoutesPivot[DepAirport],MATCH($C6314,RoutesPivot[[RouteID]:[RouteID]],0))</f>
        <v>ORD</v>
      </c>
      <c r="N6314" t="str">
        <f>INDEX(RoutesPivot[AirportID],MATCH($C6314,RoutesPivot[[RouteID]:[RouteID]],0))</f>
        <v>MCO</v>
      </c>
      <c r="O6314">
        <f>INDEX(RoutesPivot[Distance],MATCH($C6314,RoutesPivot[[RouteID]:[RouteID]],0))</f>
        <v>850</v>
      </c>
      <c r="P6314">
        <f>INDEX(RoutesPivot[ListPrice],MATCH($C6314,RoutesPivot[[RouteID]:[RouteID]],0))</f>
        <v>250</v>
      </c>
      <c r="Q6314" t="str">
        <f>INDEX(AirportPivot[AirportName],MATCH($N6314,AirportPivot[[AirportID]:[AirportID]],0))</f>
        <v>Orlando International</v>
      </c>
      <c r="R6314">
        <f>INDEX(AirportPivot[Gates (number of available)],MATCH($N6314,AirportPivot[[AirportID]:[AirportID]],0))</f>
        <v>67</v>
      </c>
    </row>
    <row r="6315" spans="1:18" x14ac:dyDescent="0.25">
      <c r="A6315" s="3" t="s">
        <v>6347</v>
      </c>
      <c r="B6315" s="12">
        <v>41680</v>
      </c>
      <c r="C6315" s="4" t="s">
        <v>23</v>
      </c>
      <c r="D6315" s="4">
        <v>0.9</v>
      </c>
      <c r="E6315" s="4">
        <v>203</v>
      </c>
      <c r="F6315" s="5">
        <v>0.3125</v>
      </c>
      <c r="G6315" s="6">
        <v>300</v>
      </c>
      <c r="H6315" s="7">
        <v>49500</v>
      </c>
      <c r="I6315" s="7">
        <f>FlightsPivot[[#This Row],[Total Fare]]*10%</f>
        <v>4950</v>
      </c>
      <c r="J6315" s="7">
        <f>FlightsPivot[[#This Row],[Total Fare]]+FlightsPivot[[#This Row],[10% tax ]]</f>
        <v>54450</v>
      </c>
      <c r="K6315" s="4">
        <v>2</v>
      </c>
      <c r="L6315" s="4">
        <v>2014</v>
      </c>
      <c r="M6315" t="str">
        <f>INDEX(RoutesPivot[DepAirport],MATCH($C6315,RoutesPivot[[RouteID]:[RouteID]],0))</f>
        <v>ORD</v>
      </c>
      <c r="N6315" t="str">
        <f>INDEX(RoutesPivot[AirportID],MATCH($C6315,RoutesPivot[[RouteID]:[RouteID]],0))</f>
        <v>DEN</v>
      </c>
      <c r="O6315">
        <f>INDEX(RoutesPivot[Distance],MATCH($C6315,RoutesPivot[[RouteID]:[RouteID]],0))</f>
        <v>800</v>
      </c>
      <c r="P6315">
        <f>INDEX(RoutesPivot[ListPrice],MATCH($C6315,RoutesPivot[[RouteID]:[RouteID]],0))</f>
        <v>300</v>
      </c>
      <c r="Q6315" t="str">
        <f>INDEX(AirportPivot[AirportName],MATCH($N6315,AirportPivot[[AirportID]:[AirportID]],0))</f>
        <v>Denver International</v>
      </c>
      <c r="R6315">
        <f>INDEX(AirportPivot[Gates (number of available)],MATCH($N6315,AirportPivot[[AirportID]:[AirportID]],0))</f>
        <v>75</v>
      </c>
    </row>
    <row r="6316" spans="1:18" x14ac:dyDescent="0.25">
      <c r="A6316" s="3" t="s">
        <v>6348</v>
      </c>
      <c r="B6316" s="12">
        <v>41697</v>
      </c>
      <c r="C6316" s="4" t="s">
        <v>19</v>
      </c>
      <c r="D6316" s="4">
        <v>2.9</v>
      </c>
      <c r="E6316" s="4">
        <v>68</v>
      </c>
      <c r="F6316" s="5">
        <v>0.29166666666666669</v>
      </c>
      <c r="G6316" s="6">
        <v>200</v>
      </c>
      <c r="H6316" s="7">
        <v>36200</v>
      </c>
      <c r="I6316" s="7">
        <f>FlightsPivot[[#This Row],[Total Fare]]*10%</f>
        <v>3620</v>
      </c>
      <c r="J6316" s="7">
        <f>FlightsPivot[[#This Row],[Total Fare]]+FlightsPivot[[#This Row],[10% tax ]]</f>
        <v>39820</v>
      </c>
      <c r="K6316" s="4">
        <v>2</v>
      </c>
      <c r="L6316" s="4">
        <v>2014</v>
      </c>
      <c r="M6316" t="str">
        <f>INDEX(RoutesPivot[DepAirport],MATCH($C6316,RoutesPivot[[RouteID]:[RouteID]],0))</f>
        <v>ORD</v>
      </c>
      <c r="N6316" t="str">
        <f>INDEX(RoutesPivot[AirportID],MATCH($C6316,RoutesPivot[[RouteID]:[RouteID]],0))</f>
        <v>IAH</v>
      </c>
      <c r="O6316">
        <f>INDEX(RoutesPivot[Distance],MATCH($C6316,RoutesPivot[[RouteID]:[RouteID]],0))</f>
        <v>800</v>
      </c>
      <c r="P6316">
        <f>INDEX(RoutesPivot[ListPrice],MATCH($C6316,RoutesPivot[[RouteID]:[RouteID]],0))</f>
        <v>200</v>
      </c>
      <c r="Q6316" t="str">
        <f>INDEX(AirportPivot[AirportName],MATCH($N6316,AirportPivot[[AirportID]:[AirportID]],0))</f>
        <v>George Bush Intercontinental/Houston</v>
      </c>
      <c r="R6316">
        <f>INDEX(AirportPivot[Gates (number of available)],MATCH($N6316,AirportPivot[[AirportID]:[AirportID]],0))</f>
        <v>80</v>
      </c>
    </row>
    <row r="6317" spans="1:18" x14ac:dyDescent="0.25">
      <c r="A6317" s="3" t="s">
        <v>6349</v>
      </c>
      <c r="B6317" s="12">
        <v>42100</v>
      </c>
      <c r="C6317" s="4" t="s">
        <v>53</v>
      </c>
      <c r="D6317" s="4">
        <v>1.5</v>
      </c>
      <c r="E6317" s="4">
        <v>11</v>
      </c>
      <c r="F6317" s="5">
        <v>0.75</v>
      </c>
      <c r="G6317" s="6">
        <v>300</v>
      </c>
      <c r="H6317" s="7">
        <v>55500</v>
      </c>
      <c r="I6317" s="7">
        <f>FlightsPivot[[#This Row],[Total Fare]]*10%</f>
        <v>5550</v>
      </c>
      <c r="J6317" s="7">
        <f>FlightsPivot[[#This Row],[Total Fare]]+FlightsPivot[[#This Row],[10% tax ]]</f>
        <v>61050</v>
      </c>
      <c r="K6317" s="4">
        <v>4</v>
      </c>
      <c r="L6317" s="4">
        <v>2015</v>
      </c>
      <c r="M6317" t="str">
        <f>INDEX(RoutesPivot[DepAirport],MATCH($C6317,RoutesPivot[[RouteID]:[RouteID]],0))</f>
        <v>ORD</v>
      </c>
      <c r="N6317" t="str">
        <f>INDEX(RoutesPivot[AirportID],MATCH($C6317,RoutesPivot[[RouteID]:[RouteID]],0))</f>
        <v>FLL</v>
      </c>
      <c r="O6317">
        <f>INDEX(RoutesPivot[Distance],MATCH($C6317,RoutesPivot[[RouteID]:[RouteID]],0))</f>
        <v>940</v>
      </c>
      <c r="P6317">
        <f>INDEX(RoutesPivot[ListPrice],MATCH($C6317,RoutesPivot[[RouteID]:[RouteID]],0))</f>
        <v>300</v>
      </c>
      <c r="Q6317" t="str">
        <f>INDEX(AirportPivot[AirportName],MATCH($N6317,AirportPivot[[AirportID]:[AirportID]],0))</f>
        <v>Fort Lauderdale/Hollywood International</v>
      </c>
      <c r="R6317">
        <f>INDEX(AirportPivot[Gates (number of available)],MATCH($N6317,AirportPivot[[AirportID]:[AirportID]],0))</f>
        <v>55</v>
      </c>
    </row>
    <row r="6318" spans="1:18" x14ac:dyDescent="0.25">
      <c r="A6318" s="3" t="s">
        <v>6350</v>
      </c>
      <c r="B6318" s="12">
        <v>42005</v>
      </c>
      <c r="C6318" s="4" t="s">
        <v>15</v>
      </c>
      <c r="D6318" s="4">
        <v>3.1</v>
      </c>
      <c r="E6318" s="4">
        <v>161</v>
      </c>
      <c r="F6318" s="5">
        <v>0.85416666666666663</v>
      </c>
      <c r="G6318" s="6">
        <v>225</v>
      </c>
      <c r="H6318" s="7">
        <v>37125</v>
      </c>
      <c r="I6318" s="7">
        <f>FlightsPivot[[#This Row],[Total Fare]]*10%</f>
        <v>3712.5</v>
      </c>
      <c r="J6318" s="7">
        <f>FlightsPivot[[#This Row],[Total Fare]]+FlightsPivot[[#This Row],[10% tax ]]</f>
        <v>40837.5</v>
      </c>
      <c r="K6318" s="4">
        <v>1</v>
      </c>
      <c r="L6318" s="4">
        <v>2015</v>
      </c>
      <c r="M6318" t="str">
        <f>INDEX(RoutesPivot[DepAirport],MATCH($C6318,RoutesPivot[[RouteID]:[RouteID]],0))</f>
        <v>ORD</v>
      </c>
      <c r="N6318" t="str">
        <f>INDEX(RoutesPivot[AirportID],MATCH($C6318,RoutesPivot[[RouteID]:[RouteID]],0))</f>
        <v>EWR</v>
      </c>
      <c r="O6318">
        <f>INDEX(RoutesPivot[Distance],MATCH($C6318,RoutesPivot[[RouteID]:[RouteID]],0))</f>
        <v>600</v>
      </c>
      <c r="P6318">
        <f>INDEX(RoutesPivot[ListPrice],MATCH($C6318,RoutesPivot[[RouteID]:[RouteID]],0))</f>
        <v>225</v>
      </c>
      <c r="Q6318" t="str">
        <f>INDEX(AirportPivot[AirportName],MATCH($N6318,AirportPivot[[AirportID]:[AirportID]],0))</f>
        <v>Newark Liberty International</v>
      </c>
      <c r="R6318">
        <f>INDEX(AirportPivot[Gates (number of available)],MATCH($N6318,AirportPivot[[AirportID]:[AirportID]],0))</f>
        <v>82</v>
      </c>
    </row>
    <row r="6319" spans="1:18" x14ac:dyDescent="0.25">
      <c r="A6319" s="3" t="s">
        <v>6351</v>
      </c>
      <c r="B6319" s="12">
        <v>41653</v>
      </c>
      <c r="C6319" s="4" t="s">
        <v>103</v>
      </c>
      <c r="D6319" s="4">
        <v>2.5</v>
      </c>
      <c r="E6319" s="4">
        <v>29</v>
      </c>
      <c r="F6319" s="5">
        <v>0.60416666666666663</v>
      </c>
      <c r="G6319" s="6">
        <v>300</v>
      </c>
      <c r="H6319" s="7">
        <v>55500</v>
      </c>
      <c r="I6319" s="7">
        <f>FlightsPivot[[#This Row],[Total Fare]]*10%</f>
        <v>5550</v>
      </c>
      <c r="J6319" s="7">
        <f>FlightsPivot[[#This Row],[Total Fare]]+FlightsPivot[[#This Row],[10% tax ]]</f>
        <v>61050</v>
      </c>
      <c r="K6319" s="4">
        <v>1</v>
      </c>
      <c r="L6319" s="4">
        <v>2014</v>
      </c>
      <c r="M6319" t="str">
        <f>INDEX(RoutesPivot[DepAirport],MATCH($C6319,RoutesPivot[[RouteID]:[RouteID]],0))</f>
        <v>ORD</v>
      </c>
      <c r="N6319" t="str">
        <f>INDEX(RoutesPivot[AirportID],MATCH($C6319,RoutesPivot[[RouteID]:[RouteID]],0))</f>
        <v>IAD</v>
      </c>
      <c r="O6319">
        <f>INDEX(RoutesPivot[Distance],MATCH($C6319,RoutesPivot[[RouteID]:[RouteID]],0))</f>
        <v>515</v>
      </c>
      <c r="P6319">
        <f>INDEX(RoutesPivot[ListPrice],MATCH($C6319,RoutesPivot[[RouteID]:[RouteID]],0))</f>
        <v>300</v>
      </c>
      <c r="Q6319" t="str">
        <f>INDEX(AirportPivot[AirportName],MATCH($N6319,AirportPivot[[AirportID]:[AirportID]],0))</f>
        <v>Washington Dulles International</v>
      </c>
      <c r="R6319">
        <f>INDEX(AirportPivot[Gates (number of available)],MATCH($N6319,AirportPivot[[AirportID]:[AirportID]],0))</f>
        <v>95</v>
      </c>
    </row>
    <row r="6320" spans="1:18" x14ac:dyDescent="0.25">
      <c r="A6320" s="3" t="s">
        <v>6352</v>
      </c>
      <c r="B6320" s="12">
        <v>41953</v>
      </c>
      <c r="C6320" s="4" t="s">
        <v>13</v>
      </c>
      <c r="D6320" s="4">
        <v>1.5</v>
      </c>
      <c r="E6320" s="4">
        <v>3</v>
      </c>
      <c r="F6320" s="5">
        <v>0.375</v>
      </c>
      <c r="G6320" s="6">
        <v>250</v>
      </c>
      <c r="H6320" s="7">
        <v>46250</v>
      </c>
      <c r="I6320" s="7">
        <f>FlightsPivot[[#This Row],[Total Fare]]*10%</f>
        <v>4625</v>
      </c>
      <c r="J6320" s="7">
        <f>FlightsPivot[[#This Row],[Total Fare]]+FlightsPivot[[#This Row],[10% tax ]]</f>
        <v>50875</v>
      </c>
      <c r="K6320" s="4">
        <v>11</v>
      </c>
      <c r="L6320" s="4">
        <v>2014</v>
      </c>
      <c r="M6320" t="str">
        <f>INDEX(RoutesPivot[DepAirport],MATCH($C6320,RoutesPivot[[RouteID]:[RouteID]],0))</f>
        <v>ORD</v>
      </c>
      <c r="N6320" t="str">
        <f>INDEX(RoutesPivot[AirportID],MATCH($C6320,RoutesPivot[[RouteID]:[RouteID]],0))</f>
        <v>JFK</v>
      </c>
      <c r="O6320">
        <f>INDEX(RoutesPivot[Distance],MATCH($C6320,RoutesPivot[[RouteID]:[RouteID]],0))</f>
        <v>619</v>
      </c>
      <c r="P6320">
        <f>INDEX(RoutesPivot[ListPrice],MATCH($C6320,RoutesPivot[[RouteID]:[RouteID]],0))</f>
        <v>250</v>
      </c>
      <c r="Q6320" t="str">
        <f>INDEX(AirportPivot[AirportName],MATCH($N6320,AirportPivot[[AirportID]:[AirportID]],0))</f>
        <v>John F Kennedy International</v>
      </c>
      <c r="R6320">
        <f>INDEX(AirportPivot[Gates (number of available)],MATCH($N6320,AirportPivot[[AirportID]:[AirportID]],0))</f>
        <v>120</v>
      </c>
    </row>
    <row r="6321" spans="1:18" x14ac:dyDescent="0.25">
      <c r="A6321" s="3" t="s">
        <v>6353</v>
      </c>
      <c r="B6321" s="12">
        <v>42246</v>
      </c>
      <c r="C6321" s="4" t="s">
        <v>17</v>
      </c>
      <c r="D6321" s="4">
        <v>5.8</v>
      </c>
      <c r="E6321" s="4">
        <v>177</v>
      </c>
      <c r="F6321" s="5">
        <v>0.45833333333333331</v>
      </c>
      <c r="G6321" s="6">
        <v>385</v>
      </c>
      <c r="H6321" s="7">
        <v>63525</v>
      </c>
      <c r="I6321" s="7">
        <f>FlightsPivot[[#This Row],[Total Fare]]*10%</f>
        <v>6352.5</v>
      </c>
      <c r="J6321" s="7">
        <f>FlightsPivot[[#This Row],[Total Fare]]+FlightsPivot[[#This Row],[10% tax ]]</f>
        <v>69877.5</v>
      </c>
      <c r="K6321" s="4">
        <v>8</v>
      </c>
      <c r="L6321" s="4">
        <v>2015</v>
      </c>
      <c r="M6321" t="str">
        <f>INDEX(RoutesPivot[DepAirport],MATCH($C6321,RoutesPivot[[RouteID]:[RouteID]],0))</f>
        <v>ORD</v>
      </c>
      <c r="N6321" t="str">
        <f>INDEX(RoutesPivot[AirportID],MATCH($C6321,RoutesPivot[[RouteID]:[RouteID]],0))</f>
        <v>LAX</v>
      </c>
      <c r="O6321">
        <f>INDEX(RoutesPivot[Distance],MATCH($C6321,RoutesPivot[[RouteID]:[RouteID]],0))</f>
        <v>1518</v>
      </c>
      <c r="P6321">
        <f>INDEX(RoutesPivot[ListPrice],MATCH($C6321,RoutesPivot[[RouteID]:[RouteID]],0))</f>
        <v>350</v>
      </c>
      <c r="Q6321" t="str">
        <f>INDEX(AirportPivot[AirportName],MATCH($N6321,AirportPivot[[AirportID]:[AirportID]],0))</f>
        <v>Los Angeles International</v>
      </c>
      <c r="R6321">
        <f>INDEX(AirportPivot[Gates (number of available)],MATCH($N6321,AirportPivot[[AirportID]:[AirportID]],0))</f>
        <v>86</v>
      </c>
    </row>
    <row r="6322" spans="1:18" x14ac:dyDescent="0.25">
      <c r="A6322" s="3" t="s">
        <v>6354</v>
      </c>
      <c r="B6322" s="12">
        <v>42205</v>
      </c>
      <c r="C6322" s="4" t="s">
        <v>13</v>
      </c>
      <c r="D6322" s="4">
        <v>2.2000000000000002</v>
      </c>
      <c r="E6322" s="4">
        <v>100</v>
      </c>
      <c r="F6322" s="5">
        <v>0.33333333333333331</v>
      </c>
      <c r="G6322" s="6">
        <v>275</v>
      </c>
      <c r="H6322" s="7">
        <v>50875</v>
      </c>
      <c r="I6322" s="7">
        <f>FlightsPivot[[#This Row],[Total Fare]]*10%</f>
        <v>5087.5</v>
      </c>
      <c r="J6322" s="7">
        <f>FlightsPivot[[#This Row],[Total Fare]]+FlightsPivot[[#This Row],[10% tax ]]</f>
        <v>55962.5</v>
      </c>
      <c r="K6322" s="4">
        <v>7</v>
      </c>
      <c r="L6322" s="4">
        <v>2015</v>
      </c>
      <c r="M6322" t="str">
        <f>INDEX(RoutesPivot[DepAirport],MATCH($C6322,RoutesPivot[[RouteID]:[RouteID]],0))</f>
        <v>ORD</v>
      </c>
      <c r="N6322" t="str">
        <f>INDEX(RoutesPivot[AirportID],MATCH($C6322,RoutesPivot[[RouteID]:[RouteID]],0))</f>
        <v>JFK</v>
      </c>
      <c r="O6322">
        <f>INDEX(RoutesPivot[Distance],MATCH($C6322,RoutesPivot[[RouteID]:[RouteID]],0))</f>
        <v>619</v>
      </c>
      <c r="P6322">
        <f>INDEX(RoutesPivot[ListPrice],MATCH($C6322,RoutesPivot[[RouteID]:[RouteID]],0))</f>
        <v>250</v>
      </c>
      <c r="Q6322" t="str">
        <f>INDEX(AirportPivot[AirportName],MATCH($N6322,AirportPivot[[AirportID]:[AirportID]],0))</f>
        <v>John F Kennedy International</v>
      </c>
      <c r="R6322">
        <f>INDEX(AirportPivot[Gates (number of available)],MATCH($N6322,AirportPivot[[AirportID]:[AirportID]],0))</f>
        <v>120</v>
      </c>
    </row>
    <row r="6323" spans="1:18" x14ac:dyDescent="0.25">
      <c r="A6323" s="3" t="s">
        <v>6355</v>
      </c>
      <c r="B6323" s="12">
        <v>41917</v>
      </c>
      <c r="C6323" s="4" t="s">
        <v>70</v>
      </c>
      <c r="D6323" s="4">
        <v>1.5</v>
      </c>
      <c r="E6323" s="4">
        <v>107</v>
      </c>
      <c r="F6323" s="5">
        <v>0.375</v>
      </c>
      <c r="G6323" s="6">
        <v>275</v>
      </c>
      <c r="H6323" s="7">
        <v>50875</v>
      </c>
      <c r="I6323" s="7">
        <f>FlightsPivot[[#This Row],[Total Fare]]*10%</f>
        <v>5087.5</v>
      </c>
      <c r="J6323" s="7">
        <f>FlightsPivot[[#This Row],[Total Fare]]+FlightsPivot[[#This Row],[10% tax ]]</f>
        <v>55962.5</v>
      </c>
      <c r="K6323" s="4">
        <v>10</v>
      </c>
      <c r="L6323" s="4">
        <v>2014</v>
      </c>
      <c r="M6323" t="str">
        <f>INDEX(RoutesPivot[DepAirport],MATCH($C6323,RoutesPivot[[RouteID]:[RouteID]],0))</f>
        <v>ORD</v>
      </c>
      <c r="N6323" t="str">
        <f>INDEX(RoutesPivot[AirportID],MATCH($C6323,RoutesPivot[[RouteID]:[RouteID]],0))</f>
        <v>LAS</v>
      </c>
      <c r="O6323">
        <f>INDEX(RoutesPivot[Distance],MATCH($C6323,RoutesPivot[[RouteID]:[RouteID]],0))</f>
        <v>1100</v>
      </c>
      <c r="P6323">
        <f>INDEX(RoutesPivot[ListPrice],MATCH($C6323,RoutesPivot[[RouteID]:[RouteID]],0))</f>
        <v>275</v>
      </c>
      <c r="Q6323" t="str">
        <f>INDEX(AirportPivot[AirportName],MATCH($N6323,AirportPivot[[AirportID]:[AirportID]],0))</f>
        <v>McCarran International</v>
      </c>
      <c r="R6323">
        <f>INDEX(AirportPivot[Gates (number of available)],MATCH($N6323,AirportPivot[[AirportID]:[AirportID]],0))</f>
        <v>68</v>
      </c>
    </row>
    <row r="6324" spans="1:18" x14ac:dyDescent="0.25">
      <c r="A6324" s="3" t="s">
        <v>6356</v>
      </c>
      <c r="B6324" s="12">
        <v>41738</v>
      </c>
      <c r="C6324" s="4" t="s">
        <v>15</v>
      </c>
      <c r="D6324" s="4">
        <v>2</v>
      </c>
      <c r="E6324" s="4">
        <v>159</v>
      </c>
      <c r="F6324" s="5">
        <v>0.35416666666666669</v>
      </c>
      <c r="G6324" s="6">
        <v>225</v>
      </c>
      <c r="H6324" s="7">
        <v>37125</v>
      </c>
      <c r="I6324" s="7">
        <f>FlightsPivot[[#This Row],[Total Fare]]*10%</f>
        <v>3712.5</v>
      </c>
      <c r="J6324" s="7">
        <f>FlightsPivot[[#This Row],[Total Fare]]+FlightsPivot[[#This Row],[10% tax ]]</f>
        <v>40837.5</v>
      </c>
      <c r="K6324" s="4">
        <v>4</v>
      </c>
      <c r="L6324" s="4">
        <v>2014</v>
      </c>
      <c r="M6324" t="str">
        <f>INDEX(RoutesPivot[DepAirport],MATCH($C6324,RoutesPivot[[RouteID]:[RouteID]],0))</f>
        <v>ORD</v>
      </c>
      <c r="N6324" t="str">
        <f>INDEX(RoutesPivot[AirportID],MATCH($C6324,RoutesPivot[[RouteID]:[RouteID]],0))</f>
        <v>EWR</v>
      </c>
      <c r="O6324">
        <f>INDEX(RoutesPivot[Distance],MATCH($C6324,RoutesPivot[[RouteID]:[RouteID]],0))</f>
        <v>600</v>
      </c>
      <c r="P6324">
        <f>INDEX(RoutesPivot[ListPrice],MATCH($C6324,RoutesPivot[[RouteID]:[RouteID]],0))</f>
        <v>225</v>
      </c>
      <c r="Q6324" t="str">
        <f>INDEX(AirportPivot[AirportName],MATCH($N6324,AirportPivot[[AirportID]:[AirportID]],0))</f>
        <v>Newark Liberty International</v>
      </c>
      <c r="R6324">
        <f>INDEX(AirportPivot[Gates (number of available)],MATCH($N6324,AirportPivot[[AirportID]:[AirportID]],0))</f>
        <v>82</v>
      </c>
    </row>
    <row r="6325" spans="1:18" x14ac:dyDescent="0.25">
      <c r="A6325" s="3" t="s">
        <v>6357</v>
      </c>
      <c r="B6325" s="12">
        <v>42214</v>
      </c>
      <c r="C6325" s="4" t="s">
        <v>47</v>
      </c>
      <c r="D6325" s="4">
        <v>2.1</v>
      </c>
      <c r="E6325" s="4">
        <v>45</v>
      </c>
      <c r="F6325" s="5">
        <v>0.75</v>
      </c>
      <c r="G6325" s="6">
        <v>275</v>
      </c>
      <c r="H6325" s="7">
        <v>45375</v>
      </c>
      <c r="I6325" s="7">
        <f>FlightsPivot[[#This Row],[Total Fare]]*10%</f>
        <v>4537.5</v>
      </c>
      <c r="J6325" s="7">
        <f>FlightsPivot[[#This Row],[Total Fare]]+FlightsPivot[[#This Row],[10% tax ]]</f>
        <v>49912.5</v>
      </c>
      <c r="K6325" s="4">
        <v>7</v>
      </c>
      <c r="L6325" s="4">
        <v>2015</v>
      </c>
      <c r="M6325" t="str">
        <f>INDEX(RoutesPivot[DepAirport],MATCH($C6325,RoutesPivot[[RouteID]:[RouteID]],0))</f>
        <v>ORD</v>
      </c>
      <c r="N6325" t="str">
        <f>INDEX(RoutesPivot[AirportID],MATCH($C6325,RoutesPivot[[RouteID]:[RouteID]],0))</f>
        <v>PHX</v>
      </c>
      <c r="O6325">
        <f>INDEX(RoutesPivot[Distance],MATCH($C6325,RoutesPivot[[RouteID]:[RouteID]],0))</f>
        <v>1200</v>
      </c>
      <c r="P6325">
        <f>INDEX(RoutesPivot[ListPrice],MATCH($C6325,RoutesPivot[[RouteID]:[RouteID]],0))</f>
        <v>250</v>
      </c>
      <c r="Q6325" t="str">
        <f>INDEX(AirportPivot[AirportName],MATCH($N6325,AirportPivot[[AirportID]:[AirportID]],0))</f>
        <v>Phoenix Sky Harbor International</v>
      </c>
      <c r="R6325">
        <f>INDEX(AirportPivot[Gates (number of available)],MATCH($N6325,AirportPivot[[AirportID]:[AirportID]],0))</f>
        <v>60</v>
      </c>
    </row>
    <row r="6326" spans="1:18" x14ac:dyDescent="0.25">
      <c r="A6326" s="3" t="s">
        <v>6358</v>
      </c>
      <c r="B6326" s="12">
        <v>42346</v>
      </c>
      <c r="C6326" s="4" t="s">
        <v>27</v>
      </c>
      <c r="D6326" s="4">
        <v>10.199999999999999</v>
      </c>
      <c r="E6326" s="4">
        <v>115</v>
      </c>
      <c r="F6326" s="5">
        <v>0.33333333333333331</v>
      </c>
      <c r="G6326" s="6">
        <v>200</v>
      </c>
      <c r="H6326" s="7">
        <v>37000</v>
      </c>
      <c r="I6326" s="7">
        <f>FlightsPivot[[#This Row],[Total Fare]]*10%</f>
        <v>3700</v>
      </c>
      <c r="J6326" s="7">
        <f>FlightsPivot[[#This Row],[Total Fare]]+FlightsPivot[[#This Row],[10% tax ]]</f>
        <v>40700</v>
      </c>
      <c r="K6326" s="4">
        <v>12</v>
      </c>
      <c r="L6326" s="4">
        <v>2015</v>
      </c>
      <c r="M6326" t="str">
        <f>INDEX(RoutesPivot[DepAirport],MATCH($C6326,RoutesPivot[[RouteID]:[RouteID]],0))</f>
        <v>ORD</v>
      </c>
      <c r="N6326" t="str">
        <f>INDEX(RoutesPivot[AirportID],MATCH($C6326,RoutesPivot[[RouteID]:[RouteID]],0))</f>
        <v>ATL</v>
      </c>
      <c r="O6326">
        <f>INDEX(RoutesPivot[Distance],MATCH($C6326,RoutesPivot[[RouteID]:[RouteID]],0))</f>
        <v>510</v>
      </c>
      <c r="P6326">
        <f>INDEX(RoutesPivot[ListPrice],MATCH($C6326,RoutesPivot[[RouteID]:[RouteID]],0))</f>
        <v>200</v>
      </c>
      <c r="Q6326" t="str">
        <f>INDEX(AirportPivot[AirportName],MATCH($N6326,AirportPivot[[AirportID]:[AirportID]],0))</f>
        <v>Hartsfield-Jackson Atlanta International</v>
      </c>
      <c r="R6326">
        <f>INDEX(AirportPivot[Gates (number of available)],MATCH($N6326,AirportPivot[[AirportID]:[AirportID]],0))</f>
        <v>100</v>
      </c>
    </row>
    <row r="6327" spans="1:18" x14ac:dyDescent="0.25">
      <c r="A6327" s="3" t="s">
        <v>6359</v>
      </c>
      <c r="B6327" s="12">
        <v>41824</v>
      </c>
      <c r="C6327" s="4" t="s">
        <v>23</v>
      </c>
      <c r="D6327" s="4">
        <v>1.7</v>
      </c>
      <c r="E6327" s="4">
        <v>182</v>
      </c>
      <c r="F6327" s="5">
        <v>0.29166666666666669</v>
      </c>
      <c r="G6327" s="6">
        <v>330</v>
      </c>
      <c r="H6327" s="7">
        <v>54450</v>
      </c>
      <c r="I6327" s="7">
        <f>FlightsPivot[[#This Row],[Total Fare]]*10%</f>
        <v>5445</v>
      </c>
      <c r="J6327" s="7">
        <f>FlightsPivot[[#This Row],[Total Fare]]+FlightsPivot[[#This Row],[10% tax ]]</f>
        <v>59895</v>
      </c>
      <c r="K6327" s="4">
        <v>7</v>
      </c>
      <c r="L6327" s="4">
        <v>2014</v>
      </c>
      <c r="M6327" t="str">
        <f>INDEX(RoutesPivot[DepAirport],MATCH($C6327,RoutesPivot[[RouteID]:[RouteID]],0))</f>
        <v>ORD</v>
      </c>
      <c r="N6327" t="str">
        <f>INDEX(RoutesPivot[AirportID],MATCH($C6327,RoutesPivot[[RouteID]:[RouteID]],0))</f>
        <v>DEN</v>
      </c>
      <c r="O6327">
        <f>INDEX(RoutesPivot[Distance],MATCH($C6327,RoutesPivot[[RouteID]:[RouteID]],0))</f>
        <v>800</v>
      </c>
      <c r="P6327">
        <f>INDEX(RoutesPivot[ListPrice],MATCH($C6327,RoutesPivot[[RouteID]:[RouteID]],0))</f>
        <v>300</v>
      </c>
      <c r="Q6327" t="str">
        <f>INDEX(AirportPivot[AirportName],MATCH($N6327,AirportPivot[[AirportID]:[AirportID]],0))</f>
        <v>Denver International</v>
      </c>
      <c r="R6327">
        <f>INDEX(AirportPivot[Gates (number of available)],MATCH($N6327,AirportPivot[[AirportID]:[AirportID]],0))</f>
        <v>75</v>
      </c>
    </row>
    <row r="6328" spans="1:18" x14ac:dyDescent="0.25">
      <c r="A6328" s="3" t="s">
        <v>6360</v>
      </c>
      <c r="B6328" s="12">
        <v>42067</v>
      </c>
      <c r="C6328" s="4" t="s">
        <v>15</v>
      </c>
      <c r="D6328" s="4">
        <v>2.7</v>
      </c>
      <c r="E6328" s="4">
        <v>74</v>
      </c>
      <c r="F6328" s="5">
        <v>0.75</v>
      </c>
      <c r="G6328" s="6">
        <v>225</v>
      </c>
      <c r="H6328" s="7">
        <v>40725</v>
      </c>
      <c r="I6328" s="7">
        <f>FlightsPivot[[#This Row],[Total Fare]]*10%</f>
        <v>4072.5</v>
      </c>
      <c r="J6328" s="7">
        <f>FlightsPivot[[#This Row],[Total Fare]]+FlightsPivot[[#This Row],[10% tax ]]</f>
        <v>44797.5</v>
      </c>
      <c r="K6328" s="4">
        <v>3</v>
      </c>
      <c r="L6328" s="4">
        <v>2015</v>
      </c>
      <c r="M6328" t="str">
        <f>INDEX(RoutesPivot[DepAirport],MATCH($C6328,RoutesPivot[[RouteID]:[RouteID]],0))</f>
        <v>ORD</v>
      </c>
      <c r="N6328" t="str">
        <f>INDEX(RoutesPivot[AirportID],MATCH($C6328,RoutesPivot[[RouteID]:[RouteID]],0))</f>
        <v>EWR</v>
      </c>
      <c r="O6328">
        <f>INDEX(RoutesPivot[Distance],MATCH($C6328,RoutesPivot[[RouteID]:[RouteID]],0))</f>
        <v>600</v>
      </c>
      <c r="P6328">
        <f>INDEX(RoutesPivot[ListPrice],MATCH($C6328,RoutesPivot[[RouteID]:[RouteID]],0))</f>
        <v>225</v>
      </c>
      <c r="Q6328" t="str">
        <f>INDEX(AirportPivot[AirportName],MATCH($N6328,AirportPivot[[AirportID]:[AirportID]],0))</f>
        <v>Newark Liberty International</v>
      </c>
      <c r="R6328">
        <f>INDEX(AirportPivot[Gates (number of available)],MATCH($N6328,AirportPivot[[AirportID]:[AirportID]],0))</f>
        <v>82</v>
      </c>
    </row>
    <row r="6329" spans="1:18" x14ac:dyDescent="0.25">
      <c r="A6329" s="3" t="s">
        <v>6361</v>
      </c>
      <c r="B6329" s="12">
        <v>42198</v>
      </c>
      <c r="C6329" s="4" t="s">
        <v>30</v>
      </c>
      <c r="D6329" s="4">
        <v>1.7</v>
      </c>
      <c r="E6329" s="4">
        <v>43</v>
      </c>
      <c r="F6329" s="5">
        <v>0.60416666666666663</v>
      </c>
      <c r="G6329" s="6">
        <v>275</v>
      </c>
      <c r="H6329" s="7">
        <v>45375</v>
      </c>
      <c r="I6329" s="7">
        <f>FlightsPivot[[#This Row],[Total Fare]]*10%</f>
        <v>4537.5</v>
      </c>
      <c r="J6329" s="7">
        <f>FlightsPivot[[#This Row],[Total Fare]]+FlightsPivot[[#This Row],[10% tax ]]</f>
        <v>49912.5</v>
      </c>
      <c r="K6329" s="4">
        <v>7</v>
      </c>
      <c r="L6329" s="4">
        <v>2015</v>
      </c>
      <c r="M6329" t="str">
        <f>INDEX(RoutesPivot[DepAirport],MATCH($C6329,RoutesPivot[[RouteID]:[RouteID]],0))</f>
        <v>ORD</v>
      </c>
      <c r="N6329" t="str">
        <f>INDEX(RoutesPivot[AirportID],MATCH($C6329,RoutesPivot[[RouteID]:[RouteID]],0))</f>
        <v>MCO</v>
      </c>
      <c r="O6329">
        <f>INDEX(RoutesPivot[Distance],MATCH($C6329,RoutesPivot[[RouteID]:[RouteID]],0))</f>
        <v>850</v>
      </c>
      <c r="P6329">
        <f>INDEX(RoutesPivot[ListPrice],MATCH($C6329,RoutesPivot[[RouteID]:[RouteID]],0))</f>
        <v>250</v>
      </c>
      <c r="Q6329" t="str">
        <f>INDEX(AirportPivot[AirportName],MATCH($N6329,AirportPivot[[AirportID]:[AirportID]],0))</f>
        <v>Orlando International</v>
      </c>
      <c r="R6329">
        <f>INDEX(AirportPivot[Gates (number of available)],MATCH($N6329,AirportPivot[[AirportID]:[AirportID]],0))</f>
        <v>67</v>
      </c>
    </row>
    <row r="6330" spans="1:18" x14ac:dyDescent="0.25">
      <c r="A6330" s="3" t="s">
        <v>6362</v>
      </c>
      <c r="B6330" s="12">
        <v>41901</v>
      </c>
      <c r="C6330" s="4" t="s">
        <v>70</v>
      </c>
      <c r="D6330" s="4">
        <v>1.9</v>
      </c>
      <c r="E6330" s="4">
        <v>155</v>
      </c>
      <c r="F6330" s="5">
        <v>0.66666666666666663</v>
      </c>
      <c r="G6330" s="6">
        <v>275</v>
      </c>
      <c r="H6330" s="7">
        <v>45375</v>
      </c>
      <c r="I6330" s="7">
        <f>FlightsPivot[[#This Row],[Total Fare]]*10%</f>
        <v>4537.5</v>
      </c>
      <c r="J6330" s="7">
        <f>FlightsPivot[[#This Row],[Total Fare]]+FlightsPivot[[#This Row],[10% tax ]]</f>
        <v>49912.5</v>
      </c>
      <c r="K6330" s="4">
        <v>9</v>
      </c>
      <c r="L6330" s="4">
        <v>2014</v>
      </c>
      <c r="M6330" t="str">
        <f>INDEX(RoutesPivot[DepAirport],MATCH($C6330,RoutesPivot[[RouteID]:[RouteID]],0))</f>
        <v>ORD</v>
      </c>
      <c r="N6330" t="str">
        <f>INDEX(RoutesPivot[AirportID],MATCH($C6330,RoutesPivot[[RouteID]:[RouteID]],0))</f>
        <v>LAS</v>
      </c>
      <c r="O6330">
        <f>INDEX(RoutesPivot[Distance],MATCH($C6330,RoutesPivot[[RouteID]:[RouteID]],0))</f>
        <v>1100</v>
      </c>
      <c r="P6330">
        <f>INDEX(RoutesPivot[ListPrice],MATCH($C6330,RoutesPivot[[RouteID]:[RouteID]],0))</f>
        <v>275</v>
      </c>
      <c r="Q6330" t="str">
        <f>INDEX(AirportPivot[AirportName],MATCH($N6330,AirportPivot[[AirportID]:[AirportID]],0))</f>
        <v>McCarran International</v>
      </c>
      <c r="R6330">
        <f>INDEX(AirportPivot[Gates (number of available)],MATCH($N6330,AirportPivot[[AirportID]:[AirportID]],0))</f>
        <v>68</v>
      </c>
    </row>
    <row r="6331" spans="1:18" x14ac:dyDescent="0.25">
      <c r="A6331" s="3" t="s">
        <v>6363</v>
      </c>
      <c r="B6331" s="12">
        <v>42359</v>
      </c>
      <c r="C6331" s="4" t="s">
        <v>13</v>
      </c>
      <c r="D6331" s="4">
        <v>3</v>
      </c>
      <c r="E6331" s="4">
        <v>174</v>
      </c>
      <c r="F6331" s="5">
        <v>0.29166666666666669</v>
      </c>
      <c r="G6331" s="6">
        <v>350</v>
      </c>
      <c r="H6331" s="7">
        <v>57750</v>
      </c>
      <c r="I6331" s="7">
        <f>FlightsPivot[[#This Row],[Total Fare]]*10%</f>
        <v>5775</v>
      </c>
      <c r="J6331" s="7">
        <f>FlightsPivot[[#This Row],[Total Fare]]+FlightsPivot[[#This Row],[10% tax ]]</f>
        <v>63525</v>
      </c>
      <c r="K6331" s="4">
        <v>12</v>
      </c>
      <c r="L6331" s="4">
        <v>2015</v>
      </c>
      <c r="M6331" t="str">
        <f>INDEX(RoutesPivot[DepAirport],MATCH($C6331,RoutesPivot[[RouteID]:[RouteID]],0))</f>
        <v>ORD</v>
      </c>
      <c r="N6331" t="str">
        <f>INDEX(RoutesPivot[AirportID],MATCH($C6331,RoutesPivot[[RouteID]:[RouteID]],0))</f>
        <v>JFK</v>
      </c>
      <c r="O6331">
        <f>INDEX(RoutesPivot[Distance],MATCH($C6331,RoutesPivot[[RouteID]:[RouteID]],0))</f>
        <v>619</v>
      </c>
      <c r="P6331">
        <f>INDEX(RoutesPivot[ListPrice],MATCH($C6331,RoutesPivot[[RouteID]:[RouteID]],0))</f>
        <v>250</v>
      </c>
      <c r="Q6331" t="str">
        <f>INDEX(AirportPivot[AirportName],MATCH($N6331,AirportPivot[[AirportID]:[AirportID]],0))</f>
        <v>John F Kennedy International</v>
      </c>
      <c r="R6331">
        <f>INDEX(AirportPivot[Gates (number of available)],MATCH($N6331,AirportPivot[[AirportID]:[AirportID]],0))</f>
        <v>120</v>
      </c>
    </row>
    <row r="6332" spans="1:18" x14ac:dyDescent="0.25">
      <c r="A6332" s="3" t="s">
        <v>6364</v>
      </c>
      <c r="B6332" s="12">
        <v>42242</v>
      </c>
      <c r="C6332" s="4" t="s">
        <v>23</v>
      </c>
      <c r="D6332" s="4">
        <v>1.3</v>
      </c>
      <c r="E6332" s="4">
        <v>55</v>
      </c>
      <c r="F6332" s="5">
        <v>0.72916666666666663</v>
      </c>
      <c r="G6332" s="6">
        <v>330</v>
      </c>
      <c r="H6332" s="7">
        <v>54450</v>
      </c>
      <c r="I6332" s="7">
        <f>FlightsPivot[[#This Row],[Total Fare]]*10%</f>
        <v>5445</v>
      </c>
      <c r="J6332" s="7">
        <f>FlightsPivot[[#This Row],[Total Fare]]+FlightsPivot[[#This Row],[10% tax ]]</f>
        <v>59895</v>
      </c>
      <c r="K6332" s="4">
        <v>8</v>
      </c>
      <c r="L6332" s="4">
        <v>2015</v>
      </c>
      <c r="M6332" t="str">
        <f>INDEX(RoutesPivot[DepAirport],MATCH($C6332,RoutesPivot[[RouteID]:[RouteID]],0))</f>
        <v>ORD</v>
      </c>
      <c r="N6332" t="str">
        <f>INDEX(RoutesPivot[AirportID],MATCH($C6332,RoutesPivot[[RouteID]:[RouteID]],0))</f>
        <v>DEN</v>
      </c>
      <c r="O6332">
        <f>INDEX(RoutesPivot[Distance],MATCH($C6332,RoutesPivot[[RouteID]:[RouteID]],0))</f>
        <v>800</v>
      </c>
      <c r="P6332">
        <f>INDEX(RoutesPivot[ListPrice],MATCH($C6332,RoutesPivot[[RouteID]:[RouteID]],0))</f>
        <v>300</v>
      </c>
      <c r="Q6332" t="str">
        <f>INDEX(AirportPivot[AirportName],MATCH($N6332,AirportPivot[[AirportID]:[AirportID]],0))</f>
        <v>Denver International</v>
      </c>
      <c r="R6332">
        <f>INDEX(AirportPivot[Gates (number of available)],MATCH($N6332,AirportPivot[[AirportID]:[AirportID]],0))</f>
        <v>75</v>
      </c>
    </row>
    <row r="6333" spans="1:18" x14ac:dyDescent="0.25">
      <c r="A6333" s="3" t="s">
        <v>6365</v>
      </c>
      <c r="B6333" s="12">
        <v>41972</v>
      </c>
      <c r="C6333" s="4" t="s">
        <v>17</v>
      </c>
      <c r="D6333" s="4">
        <v>8.9</v>
      </c>
      <c r="E6333" s="4">
        <v>144</v>
      </c>
      <c r="F6333" s="5">
        <v>0.33333333333333331</v>
      </c>
      <c r="G6333" s="6">
        <v>525</v>
      </c>
      <c r="H6333" s="7">
        <v>97125</v>
      </c>
      <c r="I6333" s="7">
        <f>FlightsPivot[[#This Row],[Total Fare]]*10%</f>
        <v>9712.5</v>
      </c>
      <c r="J6333" s="7">
        <f>FlightsPivot[[#This Row],[Total Fare]]+FlightsPivot[[#This Row],[10% tax ]]</f>
        <v>106837.5</v>
      </c>
      <c r="K6333" s="4">
        <v>11</v>
      </c>
      <c r="L6333" s="4">
        <v>2014</v>
      </c>
      <c r="M6333" t="str">
        <f>INDEX(RoutesPivot[DepAirport],MATCH($C6333,RoutesPivot[[RouteID]:[RouteID]],0))</f>
        <v>ORD</v>
      </c>
      <c r="N6333" t="str">
        <f>INDEX(RoutesPivot[AirportID],MATCH($C6333,RoutesPivot[[RouteID]:[RouteID]],0))</f>
        <v>LAX</v>
      </c>
      <c r="O6333">
        <f>INDEX(RoutesPivot[Distance],MATCH($C6333,RoutesPivot[[RouteID]:[RouteID]],0))</f>
        <v>1518</v>
      </c>
      <c r="P6333">
        <f>INDEX(RoutesPivot[ListPrice],MATCH($C6333,RoutesPivot[[RouteID]:[RouteID]],0))</f>
        <v>350</v>
      </c>
      <c r="Q6333" t="str">
        <f>INDEX(AirportPivot[AirportName],MATCH($N6333,AirportPivot[[AirportID]:[AirportID]],0))</f>
        <v>Los Angeles International</v>
      </c>
      <c r="R6333">
        <f>INDEX(AirportPivot[Gates (number of available)],MATCH($N6333,AirportPivot[[AirportID]:[AirportID]],0))</f>
        <v>86</v>
      </c>
    </row>
    <row r="6334" spans="1:18" x14ac:dyDescent="0.25">
      <c r="A6334" s="3" t="s">
        <v>6366</v>
      </c>
      <c r="B6334" s="12">
        <v>41787</v>
      </c>
      <c r="C6334" s="4" t="s">
        <v>47</v>
      </c>
      <c r="D6334" s="4">
        <v>1.6</v>
      </c>
      <c r="E6334" s="4">
        <v>203</v>
      </c>
      <c r="F6334" s="5">
        <v>0.41666666666666669</v>
      </c>
      <c r="G6334" s="6">
        <v>250</v>
      </c>
      <c r="H6334" s="7">
        <v>41250</v>
      </c>
      <c r="I6334" s="7">
        <f>FlightsPivot[[#This Row],[Total Fare]]*10%</f>
        <v>4125</v>
      </c>
      <c r="J6334" s="7">
        <f>FlightsPivot[[#This Row],[Total Fare]]+FlightsPivot[[#This Row],[10% tax ]]</f>
        <v>45375</v>
      </c>
      <c r="K6334" s="4">
        <v>5</v>
      </c>
      <c r="L6334" s="4">
        <v>2014</v>
      </c>
      <c r="M6334" t="str">
        <f>INDEX(RoutesPivot[DepAirport],MATCH($C6334,RoutesPivot[[RouteID]:[RouteID]],0))</f>
        <v>ORD</v>
      </c>
      <c r="N6334" t="str">
        <f>INDEX(RoutesPivot[AirportID],MATCH($C6334,RoutesPivot[[RouteID]:[RouteID]],0))</f>
        <v>PHX</v>
      </c>
      <c r="O6334">
        <f>INDEX(RoutesPivot[Distance],MATCH($C6334,RoutesPivot[[RouteID]:[RouteID]],0))</f>
        <v>1200</v>
      </c>
      <c r="P6334">
        <f>INDEX(RoutesPivot[ListPrice],MATCH($C6334,RoutesPivot[[RouteID]:[RouteID]],0))</f>
        <v>250</v>
      </c>
      <c r="Q6334" t="str">
        <f>INDEX(AirportPivot[AirportName],MATCH($N6334,AirportPivot[[AirportID]:[AirportID]],0))</f>
        <v>Phoenix Sky Harbor International</v>
      </c>
      <c r="R6334">
        <f>INDEX(AirportPivot[Gates (number of available)],MATCH($N6334,AirportPivot[[AirportID]:[AirportID]],0))</f>
        <v>60</v>
      </c>
    </row>
    <row r="6335" spans="1:18" x14ac:dyDescent="0.25">
      <c r="A6335" s="3" t="s">
        <v>6367</v>
      </c>
      <c r="B6335" s="12">
        <v>42290</v>
      </c>
      <c r="C6335" s="4" t="s">
        <v>33</v>
      </c>
      <c r="D6335" s="4">
        <v>2</v>
      </c>
      <c r="E6335" s="4">
        <v>30</v>
      </c>
      <c r="F6335" s="5">
        <v>0.35416666666666669</v>
      </c>
      <c r="G6335" s="6">
        <v>375</v>
      </c>
      <c r="H6335" s="7">
        <v>69375</v>
      </c>
      <c r="I6335" s="7">
        <f>FlightsPivot[[#This Row],[Total Fare]]*10%</f>
        <v>6937.5</v>
      </c>
      <c r="J6335" s="7">
        <f>FlightsPivot[[#This Row],[Total Fare]]+FlightsPivot[[#This Row],[10% tax ]]</f>
        <v>76312.5</v>
      </c>
      <c r="K6335" s="4">
        <v>10</v>
      </c>
      <c r="L6335" s="4">
        <v>2015</v>
      </c>
      <c r="M6335" t="str">
        <f>INDEX(RoutesPivot[DepAirport],MATCH($C6335,RoutesPivot[[RouteID]:[RouteID]],0))</f>
        <v>ORD</v>
      </c>
      <c r="N6335" t="str">
        <f>INDEX(RoutesPivot[AirportID],MATCH($C6335,RoutesPivot[[RouteID]:[RouteID]],0))</f>
        <v>SFO</v>
      </c>
      <c r="O6335">
        <f>INDEX(RoutesPivot[Distance],MATCH($C6335,RoutesPivot[[RouteID]:[RouteID]],0))</f>
        <v>1600</v>
      </c>
      <c r="P6335">
        <f>INDEX(RoutesPivot[ListPrice],MATCH($C6335,RoutesPivot[[RouteID]:[RouteID]],0))</f>
        <v>375</v>
      </c>
      <c r="Q6335" t="str">
        <f>INDEX(AirportPivot[AirportName],MATCH($N6335,AirportPivot[[AirportID]:[AirportID]],0))</f>
        <v>San Francisco International</v>
      </c>
      <c r="R6335">
        <f>INDEX(AirportPivot[Gates (number of available)],MATCH($N6335,AirportPivot[[AirportID]:[AirportID]],0))</f>
        <v>70</v>
      </c>
    </row>
    <row r="6336" spans="1:18" x14ac:dyDescent="0.25">
      <c r="A6336" s="3" t="s">
        <v>6368</v>
      </c>
      <c r="B6336" s="12">
        <v>42061</v>
      </c>
      <c r="C6336" s="4" t="s">
        <v>17</v>
      </c>
      <c r="D6336" s="4">
        <v>4.7</v>
      </c>
      <c r="E6336" s="4">
        <v>204</v>
      </c>
      <c r="F6336" s="5">
        <v>0.79166666666666663</v>
      </c>
      <c r="G6336" s="6">
        <v>350</v>
      </c>
      <c r="H6336" s="7">
        <v>57750</v>
      </c>
      <c r="I6336" s="7">
        <f>FlightsPivot[[#This Row],[Total Fare]]*10%</f>
        <v>5775</v>
      </c>
      <c r="J6336" s="7">
        <f>FlightsPivot[[#This Row],[Total Fare]]+FlightsPivot[[#This Row],[10% tax ]]</f>
        <v>63525</v>
      </c>
      <c r="K6336" s="4">
        <v>2</v>
      </c>
      <c r="L6336" s="4">
        <v>2015</v>
      </c>
      <c r="M6336" t="str">
        <f>INDEX(RoutesPivot[DepAirport],MATCH($C6336,RoutesPivot[[RouteID]:[RouteID]],0))</f>
        <v>ORD</v>
      </c>
      <c r="N6336" t="str">
        <f>INDEX(RoutesPivot[AirportID],MATCH($C6336,RoutesPivot[[RouteID]:[RouteID]],0))</f>
        <v>LAX</v>
      </c>
      <c r="O6336">
        <f>INDEX(RoutesPivot[Distance],MATCH($C6336,RoutesPivot[[RouteID]:[RouteID]],0))</f>
        <v>1518</v>
      </c>
      <c r="P6336">
        <f>INDEX(RoutesPivot[ListPrice],MATCH($C6336,RoutesPivot[[RouteID]:[RouteID]],0))</f>
        <v>350</v>
      </c>
      <c r="Q6336" t="str">
        <f>INDEX(AirportPivot[AirportName],MATCH($N6336,AirportPivot[[AirportID]:[AirportID]],0))</f>
        <v>Los Angeles International</v>
      </c>
      <c r="R6336">
        <f>INDEX(AirportPivot[Gates (number of available)],MATCH($N6336,AirportPivot[[AirportID]:[AirportID]],0))</f>
        <v>86</v>
      </c>
    </row>
    <row r="6337" spans="1:18" x14ac:dyDescent="0.25">
      <c r="A6337" s="3" t="s">
        <v>6369</v>
      </c>
      <c r="B6337" s="12">
        <v>41833</v>
      </c>
      <c r="C6337" s="4" t="s">
        <v>80</v>
      </c>
      <c r="D6337" s="4">
        <v>2.1</v>
      </c>
      <c r="E6337" s="4">
        <v>50</v>
      </c>
      <c r="F6337" s="5">
        <v>0.70833333333333337</v>
      </c>
      <c r="G6337" s="6">
        <v>330</v>
      </c>
      <c r="H6337" s="7">
        <v>54450</v>
      </c>
      <c r="I6337" s="7">
        <f>FlightsPivot[[#This Row],[Total Fare]]*10%</f>
        <v>5445</v>
      </c>
      <c r="J6337" s="7">
        <f>FlightsPivot[[#This Row],[Total Fare]]+FlightsPivot[[#This Row],[10% tax ]]</f>
        <v>59895</v>
      </c>
      <c r="K6337" s="4">
        <v>7</v>
      </c>
      <c r="L6337" s="4">
        <v>2014</v>
      </c>
      <c r="M6337" t="str">
        <f>INDEX(RoutesPivot[DepAirport],MATCH($C6337,RoutesPivot[[RouteID]:[RouteID]],0))</f>
        <v>ORD</v>
      </c>
      <c r="N6337" t="str">
        <f>INDEX(RoutesPivot[AirportID],MATCH($C6337,RoutesPivot[[RouteID]:[RouteID]],0))</f>
        <v>MIA</v>
      </c>
      <c r="O6337">
        <f>INDEX(RoutesPivot[Distance],MATCH($C6337,RoutesPivot[[RouteID]:[RouteID]],0))</f>
        <v>1000</v>
      </c>
      <c r="P6337">
        <f>INDEX(RoutesPivot[ListPrice],MATCH($C6337,RoutesPivot[[RouteID]:[RouteID]],0))</f>
        <v>300</v>
      </c>
      <c r="Q6337" t="str">
        <f>INDEX(AirportPivot[AirportName],MATCH($N6337,AirportPivot[[AirportID]:[AirportID]],0))</f>
        <v>Miami International</v>
      </c>
      <c r="R6337">
        <f>INDEX(AirportPivot[Gates (number of available)],MATCH($N6337,AirportPivot[[AirportID]:[AirportID]],0))</f>
        <v>80</v>
      </c>
    </row>
    <row r="6338" spans="1:18" x14ac:dyDescent="0.25">
      <c r="A6338" s="3" t="s">
        <v>6370</v>
      </c>
      <c r="B6338" s="12">
        <v>41848</v>
      </c>
      <c r="C6338" s="4" t="s">
        <v>23</v>
      </c>
      <c r="D6338" s="4">
        <v>2.2000000000000002</v>
      </c>
      <c r="E6338" s="4">
        <v>135</v>
      </c>
      <c r="F6338" s="5">
        <v>0.75</v>
      </c>
      <c r="G6338" s="6">
        <v>330</v>
      </c>
      <c r="H6338" s="7">
        <v>61050</v>
      </c>
      <c r="I6338" s="7">
        <f>FlightsPivot[[#This Row],[Total Fare]]*10%</f>
        <v>6105</v>
      </c>
      <c r="J6338" s="7">
        <f>FlightsPivot[[#This Row],[Total Fare]]+FlightsPivot[[#This Row],[10% tax ]]</f>
        <v>67155</v>
      </c>
      <c r="K6338" s="4">
        <v>7</v>
      </c>
      <c r="L6338" s="4">
        <v>2014</v>
      </c>
      <c r="M6338" t="str">
        <f>INDEX(RoutesPivot[DepAirport],MATCH($C6338,RoutesPivot[[RouteID]:[RouteID]],0))</f>
        <v>ORD</v>
      </c>
      <c r="N6338" t="str">
        <f>INDEX(RoutesPivot[AirportID],MATCH($C6338,RoutesPivot[[RouteID]:[RouteID]],0))</f>
        <v>DEN</v>
      </c>
      <c r="O6338">
        <f>INDEX(RoutesPivot[Distance],MATCH($C6338,RoutesPivot[[RouteID]:[RouteID]],0))</f>
        <v>800</v>
      </c>
      <c r="P6338">
        <f>INDEX(RoutesPivot[ListPrice],MATCH($C6338,RoutesPivot[[RouteID]:[RouteID]],0))</f>
        <v>300</v>
      </c>
      <c r="Q6338" t="str">
        <f>INDEX(AirportPivot[AirportName],MATCH($N6338,AirportPivot[[AirportID]:[AirportID]],0))</f>
        <v>Denver International</v>
      </c>
      <c r="R6338">
        <f>INDEX(AirportPivot[Gates (number of available)],MATCH($N6338,AirportPivot[[AirportID]:[AirportID]],0))</f>
        <v>75</v>
      </c>
    </row>
    <row r="6339" spans="1:18" x14ac:dyDescent="0.25">
      <c r="A6339" s="3" t="s">
        <v>6371</v>
      </c>
      <c r="B6339" s="12">
        <v>42172</v>
      </c>
      <c r="C6339" s="4" t="s">
        <v>23</v>
      </c>
      <c r="D6339" s="4">
        <v>1.3</v>
      </c>
      <c r="E6339" s="4">
        <v>128</v>
      </c>
      <c r="F6339" s="5">
        <v>0.625</v>
      </c>
      <c r="G6339" s="6">
        <v>330</v>
      </c>
      <c r="H6339" s="7">
        <v>61050</v>
      </c>
      <c r="I6339" s="7">
        <f>FlightsPivot[[#This Row],[Total Fare]]*10%</f>
        <v>6105</v>
      </c>
      <c r="J6339" s="7">
        <f>FlightsPivot[[#This Row],[Total Fare]]+FlightsPivot[[#This Row],[10% tax ]]</f>
        <v>67155</v>
      </c>
      <c r="K6339" s="4">
        <v>6</v>
      </c>
      <c r="L6339" s="4">
        <v>2015</v>
      </c>
      <c r="M6339" t="str">
        <f>INDEX(RoutesPivot[DepAirport],MATCH($C6339,RoutesPivot[[RouteID]:[RouteID]],0))</f>
        <v>ORD</v>
      </c>
      <c r="N6339" t="str">
        <f>INDEX(RoutesPivot[AirportID],MATCH($C6339,RoutesPivot[[RouteID]:[RouteID]],0))</f>
        <v>DEN</v>
      </c>
      <c r="O6339">
        <f>INDEX(RoutesPivot[Distance],MATCH($C6339,RoutesPivot[[RouteID]:[RouteID]],0))</f>
        <v>800</v>
      </c>
      <c r="P6339">
        <f>INDEX(RoutesPivot[ListPrice],MATCH($C6339,RoutesPivot[[RouteID]:[RouteID]],0))</f>
        <v>300</v>
      </c>
      <c r="Q6339" t="str">
        <f>INDEX(AirportPivot[AirportName],MATCH($N6339,AirportPivot[[AirportID]:[AirportID]],0))</f>
        <v>Denver International</v>
      </c>
      <c r="R6339">
        <f>INDEX(AirportPivot[Gates (number of available)],MATCH($N6339,AirportPivot[[AirportID]:[AirportID]],0))</f>
        <v>75</v>
      </c>
    </row>
    <row r="6340" spans="1:18" x14ac:dyDescent="0.25">
      <c r="A6340" s="3" t="s">
        <v>6372</v>
      </c>
      <c r="B6340" s="12">
        <v>42191</v>
      </c>
      <c r="C6340" s="4" t="s">
        <v>27</v>
      </c>
      <c r="D6340" s="4">
        <v>12.3</v>
      </c>
      <c r="E6340" s="4">
        <v>96</v>
      </c>
      <c r="F6340" s="5">
        <v>0.33333333333333331</v>
      </c>
      <c r="G6340" s="6">
        <v>220</v>
      </c>
      <c r="H6340" s="7">
        <v>40700</v>
      </c>
      <c r="I6340" s="7">
        <f>FlightsPivot[[#This Row],[Total Fare]]*10%</f>
        <v>4070</v>
      </c>
      <c r="J6340" s="7">
        <f>FlightsPivot[[#This Row],[Total Fare]]+FlightsPivot[[#This Row],[10% tax ]]</f>
        <v>44770</v>
      </c>
      <c r="K6340" s="4">
        <v>7</v>
      </c>
      <c r="L6340" s="4">
        <v>2015</v>
      </c>
      <c r="M6340" t="str">
        <f>INDEX(RoutesPivot[DepAirport],MATCH($C6340,RoutesPivot[[RouteID]:[RouteID]],0))</f>
        <v>ORD</v>
      </c>
      <c r="N6340" t="str">
        <f>INDEX(RoutesPivot[AirportID],MATCH($C6340,RoutesPivot[[RouteID]:[RouteID]],0))</f>
        <v>ATL</v>
      </c>
      <c r="O6340">
        <f>INDEX(RoutesPivot[Distance],MATCH($C6340,RoutesPivot[[RouteID]:[RouteID]],0))</f>
        <v>510</v>
      </c>
      <c r="P6340">
        <f>INDEX(RoutesPivot[ListPrice],MATCH($C6340,RoutesPivot[[RouteID]:[RouteID]],0))</f>
        <v>200</v>
      </c>
      <c r="Q6340" t="str">
        <f>INDEX(AirportPivot[AirportName],MATCH($N6340,AirportPivot[[AirportID]:[AirportID]],0))</f>
        <v>Hartsfield-Jackson Atlanta International</v>
      </c>
      <c r="R6340">
        <f>INDEX(AirportPivot[Gates (number of available)],MATCH($N6340,AirportPivot[[AirportID]:[AirportID]],0))</f>
        <v>100</v>
      </c>
    </row>
    <row r="6341" spans="1:18" x14ac:dyDescent="0.25">
      <c r="A6341" s="3" t="s">
        <v>6373</v>
      </c>
      <c r="B6341" s="12">
        <v>42134</v>
      </c>
      <c r="C6341" s="4" t="s">
        <v>27</v>
      </c>
      <c r="D6341" s="4">
        <v>10.6</v>
      </c>
      <c r="E6341" s="4">
        <v>128</v>
      </c>
      <c r="F6341" s="5">
        <v>0.83333333333333337</v>
      </c>
      <c r="G6341" s="6">
        <v>200</v>
      </c>
      <c r="H6341" s="7">
        <v>37000</v>
      </c>
      <c r="I6341" s="7">
        <f>FlightsPivot[[#This Row],[Total Fare]]*10%</f>
        <v>3700</v>
      </c>
      <c r="J6341" s="7">
        <f>FlightsPivot[[#This Row],[Total Fare]]+FlightsPivot[[#This Row],[10% tax ]]</f>
        <v>40700</v>
      </c>
      <c r="K6341" s="4">
        <v>5</v>
      </c>
      <c r="L6341" s="4">
        <v>2015</v>
      </c>
      <c r="M6341" t="str">
        <f>INDEX(RoutesPivot[DepAirport],MATCH($C6341,RoutesPivot[[RouteID]:[RouteID]],0))</f>
        <v>ORD</v>
      </c>
      <c r="N6341" t="str">
        <f>INDEX(RoutesPivot[AirportID],MATCH($C6341,RoutesPivot[[RouteID]:[RouteID]],0))</f>
        <v>ATL</v>
      </c>
      <c r="O6341">
        <f>INDEX(RoutesPivot[Distance],MATCH($C6341,RoutesPivot[[RouteID]:[RouteID]],0))</f>
        <v>510</v>
      </c>
      <c r="P6341">
        <f>INDEX(RoutesPivot[ListPrice],MATCH($C6341,RoutesPivot[[RouteID]:[RouteID]],0))</f>
        <v>200</v>
      </c>
      <c r="Q6341" t="str">
        <f>INDEX(AirportPivot[AirportName],MATCH($N6341,AirportPivot[[AirportID]:[AirportID]],0))</f>
        <v>Hartsfield-Jackson Atlanta International</v>
      </c>
      <c r="R6341">
        <f>INDEX(AirportPivot[Gates (number of available)],MATCH($N6341,AirportPivot[[AirportID]:[AirportID]],0))</f>
        <v>100</v>
      </c>
    </row>
    <row r="6342" spans="1:18" x14ac:dyDescent="0.25">
      <c r="A6342" s="3" t="s">
        <v>6374</v>
      </c>
      <c r="B6342" s="12">
        <v>42106</v>
      </c>
      <c r="C6342" s="4" t="s">
        <v>17</v>
      </c>
      <c r="D6342" s="4">
        <v>4.0999999999999996</v>
      </c>
      <c r="E6342" s="4">
        <v>36</v>
      </c>
      <c r="F6342" s="5">
        <v>0.54166666666666663</v>
      </c>
      <c r="G6342" s="6">
        <v>350</v>
      </c>
      <c r="H6342" s="7">
        <v>57750</v>
      </c>
      <c r="I6342" s="7">
        <f>FlightsPivot[[#This Row],[Total Fare]]*10%</f>
        <v>5775</v>
      </c>
      <c r="J6342" s="7">
        <f>FlightsPivot[[#This Row],[Total Fare]]+FlightsPivot[[#This Row],[10% tax ]]</f>
        <v>63525</v>
      </c>
      <c r="K6342" s="4">
        <v>4</v>
      </c>
      <c r="L6342" s="4">
        <v>2015</v>
      </c>
      <c r="M6342" t="str">
        <f>INDEX(RoutesPivot[DepAirport],MATCH($C6342,RoutesPivot[[RouteID]:[RouteID]],0))</f>
        <v>ORD</v>
      </c>
      <c r="N6342" t="str">
        <f>INDEX(RoutesPivot[AirportID],MATCH($C6342,RoutesPivot[[RouteID]:[RouteID]],0))</f>
        <v>LAX</v>
      </c>
      <c r="O6342">
        <f>INDEX(RoutesPivot[Distance],MATCH($C6342,RoutesPivot[[RouteID]:[RouteID]],0))</f>
        <v>1518</v>
      </c>
      <c r="P6342">
        <f>INDEX(RoutesPivot[ListPrice],MATCH($C6342,RoutesPivot[[RouteID]:[RouteID]],0))</f>
        <v>350</v>
      </c>
      <c r="Q6342" t="str">
        <f>INDEX(AirportPivot[AirportName],MATCH($N6342,AirportPivot[[AirportID]:[AirportID]],0))</f>
        <v>Los Angeles International</v>
      </c>
      <c r="R6342">
        <f>INDEX(AirportPivot[Gates (number of available)],MATCH($N6342,AirportPivot[[AirportID]:[AirportID]],0))</f>
        <v>86</v>
      </c>
    </row>
    <row r="6343" spans="1:18" x14ac:dyDescent="0.25">
      <c r="A6343" s="3" t="s">
        <v>6375</v>
      </c>
      <c r="B6343" s="12">
        <v>41822</v>
      </c>
      <c r="C6343" s="4" t="s">
        <v>27</v>
      </c>
      <c r="D6343" s="4">
        <v>10.1</v>
      </c>
      <c r="E6343" s="4">
        <v>118</v>
      </c>
      <c r="F6343" s="5">
        <v>0.70833333333333337</v>
      </c>
      <c r="G6343" s="6">
        <v>220</v>
      </c>
      <c r="H6343" s="7">
        <v>40700</v>
      </c>
      <c r="I6343" s="7">
        <f>FlightsPivot[[#This Row],[Total Fare]]*10%</f>
        <v>4070</v>
      </c>
      <c r="J6343" s="7">
        <f>FlightsPivot[[#This Row],[Total Fare]]+FlightsPivot[[#This Row],[10% tax ]]</f>
        <v>44770</v>
      </c>
      <c r="K6343" s="4">
        <v>7</v>
      </c>
      <c r="L6343" s="4">
        <v>2014</v>
      </c>
      <c r="M6343" t="str">
        <f>INDEX(RoutesPivot[DepAirport],MATCH($C6343,RoutesPivot[[RouteID]:[RouteID]],0))</f>
        <v>ORD</v>
      </c>
      <c r="N6343" t="str">
        <f>INDEX(RoutesPivot[AirportID],MATCH($C6343,RoutesPivot[[RouteID]:[RouteID]],0))</f>
        <v>ATL</v>
      </c>
      <c r="O6343">
        <f>INDEX(RoutesPivot[Distance],MATCH($C6343,RoutesPivot[[RouteID]:[RouteID]],0))</f>
        <v>510</v>
      </c>
      <c r="P6343">
        <f>INDEX(RoutesPivot[ListPrice],MATCH($C6343,RoutesPivot[[RouteID]:[RouteID]],0))</f>
        <v>200</v>
      </c>
      <c r="Q6343" t="str">
        <f>INDEX(AirportPivot[AirportName],MATCH($N6343,AirportPivot[[AirportID]:[AirportID]],0))</f>
        <v>Hartsfield-Jackson Atlanta International</v>
      </c>
      <c r="R6343">
        <f>INDEX(AirportPivot[Gates (number of available)],MATCH($N6343,AirportPivot[[AirportID]:[AirportID]],0))</f>
        <v>100</v>
      </c>
    </row>
    <row r="6344" spans="1:18" x14ac:dyDescent="0.25">
      <c r="A6344" s="3" t="s">
        <v>6376</v>
      </c>
      <c r="B6344" s="12">
        <v>42104</v>
      </c>
      <c r="C6344" s="4" t="s">
        <v>25</v>
      </c>
      <c r="D6344" s="4">
        <v>1</v>
      </c>
      <c r="E6344" s="4">
        <v>39</v>
      </c>
      <c r="F6344" s="5">
        <v>0.33333333333333331</v>
      </c>
      <c r="G6344" s="6">
        <v>200</v>
      </c>
      <c r="H6344" s="7">
        <v>33000</v>
      </c>
      <c r="I6344" s="7">
        <f>FlightsPivot[[#This Row],[Total Fare]]*10%</f>
        <v>3300</v>
      </c>
      <c r="J6344" s="7">
        <f>FlightsPivot[[#This Row],[Total Fare]]+FlightsPivot[[#This Row],[10% tax ]]</f>
        <v>36300</v>
      </c>
      <c r="K6344" s="4">
        <v>4</v>
      </c>
      <c r="L6344" s="4">
        <v>2015</v>
      </c>
      <c r="M6344" t="str">
        <f>INDEX(RoutesPivot[DepAirport],MATCH($C6344,RoutesPivot[[RouteID]:[RouteID]],0))</f>
        <v>ORD</v>
      </c>
      <c r="N6344" t="str">
        <f>INDEX(RoutesPivot[AirportID],MATCH($C6344,RoutesPivot[[RouteID]:[RouteID]],0))</f>
        <v>DFW</v>
      </c>
      <c r="O6344">
        <f>INDEX(RoutesPivot[Distance],MATCH($C6344,RoutesPivot[[RouteID]:[RouteID]],0))</f>
        <v>700</v>
      </c>
      <c r="P6344">
        <f>INDEX(RoutesPivot[ListPrice],MATCH($C6344,RoutesPivot[[RouteID]:[RouteID]],0))</f>
        <v>200</v>
      </c>
      <c r="Q6344" t="str">
        <f>INDEX(AirportPivot[AirportName],MATCH($N6344,AirportPivot[[AirportID]:[AirportID]],0))</f>
        <v>Dallas/Fort Worth International</v>
      </c>
      <c r="R6344">
        <f>INDEX(AirportPivot[Gates (number of available)],MATCH($N6344,AirportPivot[[AirportID]:[AirportID]],0))</f>
        <v>130</v>
      </c>
    </row>
    <row r="6345" spans="1:18" x14ac:dyDescent="0.25">
      <c r="A6345" s="3" t="s">
        <v>6377</v>
      </c>
      <c r="B6345" s="12">
        <v>41976</v>
      </c>
      <c r="C6345" s="4" t="s">
        <v>86</v>
      </c>
      <c r="D6345" s="4">
        <v>1</v>
      </c>
      <c r="E6345" s="4">
        <v>153</v>
      </c>
      <c r="F6345" s="5">
        <v>0.375</v>
      </c>
      <c r="G6345" s="6">
        <v>115</v>
      </c>
      <c r="H6345" s="7">
        <v>18975</v>
      </c>
      <c r="I6345" s="7">
        <f>FlightsPivot[[#This Row],[Total Fare]]*10%</f>
        <v>1897.5</v>
      </c>
      <c r="J6345" s="7">
        <f>FlightsPivot[[#This Row],[Total Fare]]+FlightsPivot[[#This Row],[10% tax ]]</f>
        <v>20872.5</v>
      </c>
      <c r="K6345" s="4">
        <v>12</v>
      </c>
      <c r="L6345" s="4">
        <v>2014</v>
      </c>
      <c r="M6345" t="str">
        <f>INDEX(RoutesPivot[DepAirport],MATCH($C6345,RoutesPivot[[RouteID]:[RouteID]],0))</f>
        <v>ORD</v>
      </c>
      <c r="N6345" t="str">
        <f>INDEX(RoutesPivot[AirportID],MATCH($C6345,RoutesPivot[[RouteID]:[RouteID]],0))</f>
        <v>DTW</v>
      </c>
      <c r="O6345">
        <f>INDEX(RoutesPivot[Distance],MATCH($C6345,RoutesPivot[[RouteID]:[RouteID]],0))</f>
        <v>200</v>
      </c>
      <c r="P6345">
        <f>INDEX(RoutesPivot[ListPrice],MATCH($C6345,RoutesPivot[[RouteID]:[RouteID]],0))</f>
        <v>115</v>
      </c>
      <c r="Q6345" t="str">
        <f>INDEX(AirportPivot[AirportName],MATCH($N6345,AirportPivot[[AirportID]:[AirportID]],0))</f>
        <v>Detroit Metropolitan Wayne County</v>
      </c>
      <c r="R6345">
        <f>INDEX(AirportPivot[Gates (number of available)],MATCH($N6345,AirportPivot[[AirportID]:[AirportID]],0))</f>
        <v>60</v>
      </c>
    </row>
    <row r="6346" spans="1:18" x14ac:dyDescent="0.25">
      <c r="A6346" s="3" t="s">
        <v>6378</v>
      </c>
      <c r="B6346" s="12">
        <v>41945</v>
      </c>
      <c r="C6346" s="4" t="s">
        <v>70</v>
      </c>
      <c r="D6346" s="4">
        <v>0.9</v>
      </c>
      <c r="E6346" s="4">
        <v>197</v>
      </c>
      <c r="F6346" s="5">
        <v>0.70833333333333337</v>
      </c>
      <c r="G6346" s="6">
        <v>275</v>
      </c>
      <c r="H6346" s="7">
        <v>45375</v>
      </c>
      <c r="I6346" s="7">
        <f>FlightsPivot[[#This Row],[Total Fare]]*10%</f>
        <v>4537.5</v>
      </c>
      <c r="J6346" s="7">
        <f>FlightsPivot[[#This Row],[Total Fare]]+FlightsPivot[[#This Row],[10% tax ]]</f>
        <v>49912.5</v>
      </c>
      <c r="K6346" s="4">
        <v>11</v>
      </c>
      <c r="L6346" s="4">
        <v>2014</v>
      </c>
      <c r="M6346" t="str">
        <f>INDEX(RoutesPivot[DepAirport],MATCH($C6346,RoutesPivot[[RouteID]:[RouteID]],0))</f>
        <v>ORD</v>
      </c>
      <c r="N6346" t="str">
        <f>INDEX(RoutesPivot[AirportID],MATCH($C6346,RoutesPivot[[RouteID]:[RouteID]],0))</f>
        <v>LAS</v>
      </c>
      <c r="O6346">
        <f>INDEX(RoutesPivot[Distance],MATCH($C6346,RoutesPivot[[RouteID]:[RouteID]],0))</f>
        <v>1100</v>
      </c>
      <c r="P6346">
        <f>INDEX(RoutesPivot[ListPrice],MATCH($C6346,RoutesPivot[[RouteID]:[RouteID]],0))</f>
        <v>275</v>
      </c>
      <c r="Q6346" t="str">
        <f>INDEX(AirportPivot[AirportName],MATCH($N6346,AirportPivot[[AirportID]:[AirportID]],0))</f>
        <v>McCarran International</v>
      </c>
      <c r="R6346">
        <f>INDEX(AirportPivot[Gates (number of available)],MATCH($N6346,AirportPivot[[AirportID]:[AirportID]],0))</f>
        <v>68</v>
      </c>
    </row>
    <row r="6347" spans="1:18" x14ac:dyDescent="0.25">
      <c r="A6347" s="3" t="s">
        <v>6379</v>
      </c>
      <c r="B6347" s="12">
        <v>41884</v>
      </c>
      <c r="C6347" s="4" t="s">
        <v>37</v>
      </c>
      <c r="D6347" s="4">
        <v>1.7</v>
      </c>
      <c r="E6347" s="4">
        <v>35</v>
      </c>
      <c r="F6347" s="5">
        <v>0.29166666666666669</v>
      </c>
      <c r="G6347" s="6">
        <v>350</v>
      </c>
      <c r="H6347" s="7">
        <v>64750</v>
      </c>
      <c r="I6347" s="7">
        <f>FlightsPivot[[#This Row],[Total Fare]]*10%</f>
        <v>6475</v>
      </c>
      <c r="J6347" s="7">
        <f>FlightsPivot[[#This Row],[Total Fare]]+FlightsPivot[[#This Row],[10% tax ]]</f>
        <v>71225</v>
      </c>
      <c r="K6347" s="4">
        <v>9</v>
      </c>
      <c r="L6347" s="4">
        <v>2014</v>
      </c>
      <c r="M6347" t="str">
        <f>INDEX(RoutesPivot[DepAirport],MATCH($C6347,RoutesPivot[[RouteID]:[RouteID]],0))</f>
        <v>ORD</v>
      </c>
      <c r="N6347" t="str">
        <f>INDEX(RoutesPivot[AirportID],MATCH($C6347,RoutesPivot[[RouteID]:[RouteID]],0))</f>
        <v>SEA</v>
      </c>
      <c r="O6347">
        <f>INDEX(RoutesPivot[Distance],MATCH($C6347,RoutesPivot[[RouteID]:[RouteID]],0))</f>
        <v>1500</v>
      </c>
      <c r="P6347">
        <f>INDEX(RoutesPivot[ListPrice],MATCH($C6347,RoutesPivot[[RouteID]:[RouteID]],0))</f>
        <v>350</v>
      </c>
      <c r="Q6347" t="str">
        <f>INDEX(AirportPivot[AirportName],MATCH($N6347,AirportPivot[[AirportID]:[AirportID]],0))</f>
        <v>Seattle-Tacoma International</v>
      </c>
      <c r="R6347">
        <f>INDEX(AirportPivot[Gates (number of available)],MATCH($N6347,AirportPivot[[AirportID]:[AirportID]],0))</f>
        <v>58</v>
      </c>
    </row>
    <row r="6348" spans="1:18" x14ac:dyDescent="0.25">
      <c r="A6348" s="3" t="s">
        <v>6380</v>
      </c>
      <c r="B6348" s="12">
        <v>41833</v>
      </c>
      <c r="C6348" s="4" t="s">
        <v>27</v>
      </c>
      <c r="D6348" s="4">
        <v>13.4</v>
      </c>
      <c r="E6348" s="4">
        <v>204</v>
      </c>
      <c r="F6348" s="5">
        <v>0.54166666666666663</v>
      </c>
      <c r="G6348" s="6">
        <v>220</v>
      </c>
      <c r="H6348" s="7">
        <v>36300</v>
      </c>
      <c r="I6348" s="7">
        <f>FlightsPivot[[#This Row],[Total Fare]]*10%</f>
        <v>3630</v>
      </c>
      <c r="J6348" s="7">
        <f>FlightsPivot[[#This Row],[Total Fare]]+FlightsPivot[[#This Row],[10% tax ]]</f>
        <v>39930</v>
      </c>
      <c r="K6348" s="4">
        <v>7</v>
      </c>
      <c r="L6348" s="4">
        <v>2014</v>
      </c>
      <c r="M6348" t="str">
        <f>INDEX(RoutesPivot[DepAirport],MATCH($C6348,RoutesPivot[[RouteID]:[RouteID]],0))</f>
        <v>ORD</v>
      </c>
      <c r="N6348" t="str">
        <f>INDEX(RoutesPivot[AirportID],MATCH($C6348,RoutesPivot[[RouteID]:[RouteID]],0))</f>
        <v>ATL</v>
      </c>
      <c r="O6348">
        <f>INDEX(RoutesPivot[Distance],MATCH($C6348,RoutesPivot[[RouteID]:[RouteID]],0))</f>
        <v>510</v>
      </c>
      <c r="P6348">
        <f>INDEX(RoutesPivot[ListPrice],MATCH($C6348,RoutesPivot[[RouteID]:[RouteID]],0))</f>
        <v>200</v>
      </c>
      <c r="Q6348" t="str">
        <f>INDEX(AirportPivot[AirportName],MATCH($N6348,AirportPivot[[AirportID]:[AirportID]],0))</f>
        <v>Hartsfield-Jackson Atlanta International</v>
      </c>
      <c r="R6348">
        <f>INDEX(AirportPivot[Gates (number of available)],MATCH($N6348,AirportPivot[[AirportID]:[AirportID]],0))</f>
        <v>100</v>
      </c>
    </row>
    <row r="6349" spans="1:18" x14ac:dyDescent="0.25">
      <c r="A6349" s="3" t="s">
        <v>6381</v>
      </c>
      <c r="B6349" s="12">
        <v>42351</v>
      </c>
      <c r="C6349" s="4" t="s">
        <v>25</v>
      </c>
      <c r="D6349" s="4">
        <v>3.2</v>
      </c>
      <c r="E6349" s="4">
        <v>164</v>
      </c>
      <c r="F6349" s="5">
        <v>0.29166666666666669</v>
      </c>
      <c r="G6349" s="6">
        <v>200</v>
      </c>
      <c r="H6349" s="7">
        <v>33000</v>
      </c>
      <c r="I6349" s="7">
        <f>FlightsPivot[[#This Row],[Total Fare]]*10%</f>
        <v>3300</v>
      </c>
      <c r="J6349" s="7">
        <f>FlightsPivot[[#This Row],[Total Fare]]+FlightsPivot[[#This Row],[10% tax ]]</f>
        <v>36300</v>
      </c>
      <c r="K6349" s="4">
        <v>12</v>
      </c>
      <c r="L6349" s="4">
        <v>2015</v>
      </c>
      <c r="M6349" t="str">
        <f>INDEX(RoutesPivot[DepAirport],MATCH($C6349,RoutesPivot[[RouteID]:[RouteID]],0))</f>
        <v>ORD</v>
      </c>
      <c r="N6349" t="str">
        <f>INDEX(RoutesPivot[AirportID],MATCH($C6349,RoutesPivot[[RouteID]:[RouteID]],0))</f>
        <v>DFW</v>
      </c>
      <c r="O6349">
        <f>INDEX(RoutesPivot[Distance],MATCH($C6349,RoutesPivot[[RouteID]:[RouteID]],0))</f>
        <v>700</v>
      </c>
      <c r="P6349">
        <f>INDEX(RoutesPivot[ListPrice],MATCH($C6349,RoutesPivot[[RouteID]:[RouteID]],0))</f>
        <v>200</v>
      </c>
      <c r="Q6349" t="str">
        <f>INDEX(AirportPivot[AirportName],MATCH($N6349,AirportPivot[[AirportID]:[AirportID]],0))</f>
        <v>Dallas/Fort Worth International</v>
      </c>
      <c r="R6349">
        <f>INDEX(AirportPivot[Gates (number of available)],MATCH($N6349,AirportPivot[[AirportID]:[AirportID]],0))</f>
        <v>130</v>
      </c>
    </row>
    <row r="6350" spans="1:18" x14ac:dyDescent="0.25">
      <c r="A6350" s="3" t="s">
        <v>6382</v>
      </c>
      <c r="B6350" s="12">
        <v>41961</v>
      </c>
      <c r="C6350" s="4" t="s">
        <v>70</v>
      </c>
      <c r="D6350" s="4">
        <v>1.7</v>
      </c>
      <c r="E6350" s="4">
        <v>14</v>
      </c>
      <c r="F6350" s="5">
        <v>0.35416666666666669</v>
      </c>
      <c r="G6350" s="6">
        <v>275</v>
      </c>
      <c r="H6350" s="7">
        <v>50875</v>
      </c>
      <c r="I6350" s="7">
        <f>FlightsPivot[[#This Row],[Total Fare]]*10%</f>
        <v>5087.5</v>
      </c>
      <c r="J6350" s="7">
        <f>FlightsPivot[[#This Row],[Total Fare]]+FlightsPivot[[#This Row],[10% tax ]]</f>
        <v>55962.5</v>
      </c>
      <c r="K6350" s="4">
        <v>11</v>
      </c>
      <c r="L6350" s="4">
        <v>2014</v>
      </c>
      <c r="M6350" t="str">
        <f>INDEX(RoutesPivot[DepAirport],MATCH($C6350,RoutesPivot[[RouteID]:[RouteID]],0))</f>
        <v>ORD</v>
      </c>
      <c r="N6350" t="str">
        <f>INDEX(RoutesPivot[AirportID],MATCH($C6350,RoutesPivot[[RouteID]:[RouteID]],0))</f>
        <v>LAS</v>
      </c>
      <c r="O6350">
        <f>INDEX(RoutesPivot[Distance],MATCH($C6350,RoutesPivot[[RouteID]:[RouteID]],0))</f>
        <v>1100</v>
      </c>
      <c r="P6350">
        <f>INDEX(RoutesPivot[ListPrice],MATCH($C6350,RoutesPivot[[RouteID]:[RouteID]],0))</f>
        <v>275</v>
      </c>
      <c r="Q6350" t="str">
        <f>INDEX(AirportPivot[AirportName],MATCH($N6350,AirportPivot[[AirportID]:[AirportID]],0))</f>
        <v>McCarran International</v>
      </c>
      <c r="R6350">
        <f>INDEX(AirportPivot[Gates (number of available)],MATCH($N6350,AirportPivot[[AirportID]:[AirportID]],0))</f>
        <v>68</v>
      </c>
    </row>
    <row r="6351" spans="1:18" x14ac:dyDescent="0.25">
      <c r="A6351" s="3" t="s">
        <v>6383</v>
      </c>
      <c r="B6351" s="12">
        <v>42045</v>
      </c>
      <c r="C6351" s="4" t="s">
        <v>70</v>
      </c>
      <c r="D6351" s="4">
        <v>1.9</v>
      </c>
      <c r="E6351" s="4">
        <v>64</v>
      </c>
      <c r="F6351" s="5">
        <v>0.85416666666666663</v>
      </c>
      <c r="G6351" s="6">
        <v>275</v>
      </c>
      <c r="H6351" s="7">
        <v>49775</v>
      </c>
      <c r="I6351" s="7">
        <f>FlightsPivot[[#This Row],[Total Fare]]*10%</f>
        <v>4977.5</v>
      </c>
      <c r="J6351" s="7">
        <f>FlightsPivot[[#This Row],[Total Fare]]+FlightsPivot[[#This Row],[10% tax ]]</f>
        <v>54752.5</v>
      </c>
      <c r="K6351" s="4">
        <v>2</v>
      </c>
      <c r="L6351" s="4">
        <v>2015</v>
      </c>
      <c r="M6351" t="str">
        <f>INDEX(RoutesPivot[DepAirport],MATCH($C6351,RoutesPivot[[RouteID]:[RouteID]],0))</f>
        <v>ORD</v>
      </c>
      <c r="N6351" t="str">
        <f>INDEX(RoutesPivot[AirportID],MATCH($C6351,RoutesPivot[[RouteID]:[RouteID]],0))</f>
        <v>LAS</v>
      </c>
      <c r="O6351">
        <f>INDEX(RoutesPivot[Distance],MATCH($C6351,RoutesPivot[[RouteID]:[RouteID]],0))</f>
        <v>1100</v>
      </c>
      <c r="P6351">
        <f>INDEX(RoutesPivot[ListPrice],MATCH($C6351,RoutesPivot[[RouteID]:[RouteID]],0))</f>
        <v>275</v>
      </c>
      <c r="Q6351" t="str">
        <f>INDEX(AirportPivot[AirportName],MATCH($N6351,AirportPivot[[AirportID]:[AirportID]],0))</f>
        <v>McCarran International</v>
      </c>
      <c r="R6351">
        <f>INDEX(AirportPivot[Gates (number of available)],MATCH($N6351,AirportPivot[[AirportID]:[AirportID]],0))</f>
        <v>68</v>
      </c>
    </row>
    <row r="6352" spans="1:18" x14ac:dyDescent="0.25">
      <c r="A6352" s="3" t="s">
        <v>6384</v>
      </c>
      <c r="B6352" s="12">
        <v>42024</v>
      </c>
      <c r="C6352" s="4" t="s">
        <v>50</v>
      </c>
      <c r="D6352" s="4">
        <v>3.4</v>
      </c>
      <c r="E6352" s="4">
        <v>167</v>
      </c>
      <c r="F6352" s="5">
        <v>0.75</v>
      </c>
      <c r="G6352" s="6">
        <v>275</v>
      </c>
      <c r="H6352" s="7">
        <v>45375</v>
      </c>
      <c r="I6352" s="7">
        <f>FlightsPivot[[#This Row],[Total Fare]]*10%</f>
        <v>4537.5</v>
      </c>
      <c r="J6352" s="7">
        <f>FlightsPivot[[#This Row],[Total Fare]]+FlightsPivot[[#This Row],[10% tax ]]</f>
        <v>49912.5</v>
      </c>
      <c r="K6352" s="4">
        <v>1</v>
      </c>
      <c r="L6352" s="4">
        <v>2015</v>
      </c>
      <c r="M6352" t="str">
        <f>INDEX(RoutesPivot[DepAirport],MATCH($C6352,RoutesPivot[[RouteID]:[RouteID]],0))</f>
        <v>ORD</v>
      </c>
      <c r="N6352" t="str">
        <f>INDEX(RoutesPivot[AirportID],MATCH($C6352,RoutesPivot[[RouteID]:[RouteID]],0))</f>
        <v>LGA</v>
      </c>
      <c r="O6352">
        <f>INDEX(RoutesPivot[Distance],MATCH($C6352,RoutesPivot[[RouteID]:[RouteID]],0))</f>
        <v>610</v>
      </c>
      <c r="P6352">
        <f>INDEX(RoutesPivot[ListPrice],MATCH($C6352,RoutesPivot[[RouteID]:[RouteID]],0))</f>
        <v>275</v>
      </c>
      <c r="Q6352" t="str">
        <f>INDEX(AirportPivot[AirportName],MATCH($N6352,AirportPivot[[AirportID]:[AirportID]],0))</f>
        <v>Laguardia</v>
      </c>
      <c r="R6352">
        <f>INDEX(AirportPivot[Gates (number of available)],MATCH($N6352,AirportPivot[[AirportID]:[AirportID]],0))</f>
        <v>66</v>
      </c>
    </row>
    <row r="6353" spans="1:18" x14ac:dyDescent="0.25">
      <c r="A6353" s="3" t="s">
        <v>6385</v>
      </c>
      <c r="B6353" s="12">
        <v>41908</v>
      </c>
      <c r="C6353" s="4" t="s">
        <v>80</v>
      </c>
      <c r="D6353" s="4">
        <v>2.7</v>
      </c>
      <c r="E6353" s="4">
        <v>145</v>
      </c>
      <c r="F6353" s="5">
        <v>0.70833333333333337</v>
      </c>
      <c r="G6353" s="6">
        <v>300</v>
      </c>
      <c r="H6353" s="7">
        <v>55500</v>
      </c>
      <c r="I6353" s="7">
        <f>FlightsPivot[[#This Row],[Total Fare]]*10%</f>
        <v>5550</v>
      </c>
      <c r="J6353" s="7">
        <f>FlightsPivot[[#This Row],[Total Fare]]+FlightsPivot[[#This Row],[10% tax ]]</f>
        <v>61050</v>
      </c>
      <c r="K6353" s="4">
        <v>9</v>
      </c>
      <c r="L6353" s="4">
        <v>2014</v>
      </c>
      <c r="M6353" t="str">
        <f>INDEX(RoutesPivot[DepAirport],MATCH($C6353,RoutesPivot[[RouteID]:[RouteID]],0))</f>
        <v>ORD</v>
      </c>
      <c r="N6353" t="str">
        <f>INDEX(RoutesPivot[AirportID],MATCH($C6353,RoutesPivot[[RouteID]:[RouteID]],0))</f>
        <v>MIA</v>
      </c>
      <c r="O6353">
        <f>INDEX(RoutesPivot[Distance],MATCH($C6353,RoutesPivot[[RouteID]:[RouteID]],0))</f>
        <v>1000</v>
      </c>
      <c r="P6353">
        <f>INDEX(RoutesPivot[ListPrice],MATCH($C6353,RoutesPivot[[RouteID]:[RouteID]],0))</f>
        <v>300</v>
      </c>
      <c r="Q6353" t="str">
        <f>INDEX(AirportPivot[AirportName],MATCH($N6353,AirportPivot[[AirportID]:[AirportID]],0))</f>
        <v>Miami International</v>
      </c>
      <c r="R6353">
        <f>INDEX(AirportPivot[Gates (number of available)],MATCH($N6353,AirportPivot[[AirportID]:[AirportID]],0))</f>
        <v>80</v>
      </c>
    </row>
    <row r="6354" spans="1:18" x14ac:dyDescent="0.25">
      <c r="A6354" s="3" t="s">
        <v>6386</v>
      </c>
      <c r="B6354" s="12">
        <v>42213</v>
      </c>
      <c r="C6354" s="4" t="s">
        <v>33</v>
      </c>
      <c r="D6354" s="4">
        <v>1.5</v>
      </c>
      <c r="E6354" s="4">
        <v>127</v>
      </c>
      <c r="F6354" s="5">
        <v>0.29166666666666669</v>
      </c>
      <c r="G6354" s="6">
        <v>412.5</v>
      </c>
      <c r="H6354" s="7">
        <v>76312.5</v>
      </c>
      <c r="I6354" s="7">
        <f>FlightsPivot[[#This Row],[Total Fare]]*10%</f>
        <v>7631.25</v>
      </c>
      <c r="J6354" s="7">
        <f>FlightsPivot[[#This Row],[Total Fare]]+FlightsPivot[[#This Row],[10% tax ]]</f>
        <v>83943.75</v>
      </c>
      <c r="K6354" s="4">
        <v>7</v>
      </c>
      <c r="L6354" s="4">
        <v>2015</v>
      </c>
      <c r="M6354" t="str">
        <f>INDEX(RoutesPivot[DepAirport],MATCH($C6354,RoutesPivot[[RouteID]:[RouteID]],0))</f>
        <v>ORD</v>
      </c>
      <c r="N6354" t="str">
        <f>INDEX(RoutesPivot[AirportID],MATCH($C6354,RoutesPivot[[RouteID]:[RouteID]],0))</f>
        <v>SFO</v>
      </c>
      <c r="O6354">
        <f>INDEX(RoutesPivot[Distance],MATCH($C6354,RoutesPivot[[RouteID]:[RouteID]],0))</f>
        <v>1600</v>
      </c>
      <c r="P6354">
        <f>INDEX(RoutesPivot[ListPrice],MATCH($C6354,RoutesPivot[[RouteID]:[RouteID]],0))</f>
        <v>375</v>
      </c>
      <c r="Q6354" t="str">
        <f>INDEX(AirportPivot[AirportName],MATCH($N6354,AirportPivot[[AirportID]:[AirportID]],0))</f>
        <v>San Francisco International</v>
      </c>
      <c r="R6354">
        <f>INDEX(AirportPivot[Gates (number of available)],MATCH($N6354,AirportPivot[[AirportID]:[AirportID]],0))</f>
        <v>70</v>
      </c>
    </row>
    <row r="6355" spans="1:18" x14ac:dyDescent="0.25">
      <c r="A6355" s="3" t="s">
        <v>6387</v>
      </c>
      <c r="B6355" s="12">
        <v>41856</v>
      </c>
      <c r="C6355" s="4" t="s">
        <v>19</v>
      </c>
      <c r="D6355" s="4">
        <v>3.2</v>
      </c>
      <c r="E6355" s="4">
        <v>49</v>
      </c>
      <c r="F6355" s="5">
        <v>0.45833333333333331</v>
      </c>
      <c r="G6355" s="6">
        <v>220</v>
      </c>
      <c r="H6355" s="7">
        <v>36300</v>
      </c>
      <c r="I6355" s="7">
        <f>FlightsPivot[[#This Row],[Total Fare]]*10%</f>
        <v>3630</v>
      </c>
      <c r="J6355" s="7">
        <f>FlightsPivot[[#This Row],[Total Fare]]+FlightsPivot[[#This Row],[10% tax ]]</f>
        <v>39930</v>
      </c>
      <c r="K6355" s="4">
        <v>8</v>
      </c>
      <c r="L6355" s="4">
        <v>2014</v>
      </c>
      <c r="M6355" t="str">
        <f>INDEX(RoutesPivot[DepAirport],MATCH($C6355,RoutesPivot[[RouteID]:[RouteID]],0))</f>
        <v>ORD</v>
      </c>
      <c r="N6355" t="str">
        <f>INDEX(RoutesPivot[AirportID],MATCH($C6355,RoutesPivot[[RouteID]:[RouteID]],0))</f>
        <v>IAH</v>
      </c>
      <c r="O6355">
        <f>INDEX(RoutesPivot[Distance],MATCH($C6355,RoutesPivot[[RouteID]:[RouteID]],0))</f>
        <v>800</v>
      </c>
      <c r="P6355">
        <f>INDEX(RoutesPivot[ListPrice],MATCH($C6355,RoutesPivot[[RouteID]:[RouteID]],0))</f>
        <v>200</v>
      </c>
      <c r="Q6355" t="str">
        <f>INDEX(AirportPivot[AirportName],MATCH($N6355,AirportPivot[[AirportID]:[AirportID]],0))</f>
        <v>George Bush Intercontinental/Houston</v>
      </c>
      <c r="R6355">
        <f>INDEX(AirportPivot[Gates (number of available)],MATCH($N6355,AirportPivot[[AirportID]:[AirportID]],0))</f>
        <v>80</v>
      </c>
    </row>
    <row r="6356" spans="1:18" x14ac:dyDescent="0.25">
      <c r="A6356" s="3" t="s">
        <v>6388</v>
      </c>
      <c r="B6356" s="12">
        <v>42020</v>
      </c>
      <c r="C6356" s="4" t="s">
        <v>23</v>
      </c>
      <c r="D6356" s="4">
        <v>2.5</v>
      </c>
      <c r="E6356" s="4">
        <v>197</v>
      </c>
      <c r="F6356" s="5">
        <v>0.33333333333333331</v>
      </c>
      <c r="G6356" s="6">
        <v>300</v>
      </c>
      <c r="H6356" s="7">
        <v>49500</v>
      </c>
      <c r="I6356" s="7">
        <f>FlightsPivot[[#This Row],[Total Fare]]*10%</f>
        <v>4950</v>
      </c>
      <c r="J6356" s="7">
        <f>FlightsPivot[[#This Row],[Total Fare]]+FlightsPivot[[#This Row],[10% tax ]]</f>
        <v>54450</v>
      </c>
      <c r="K6356" s="4">
        <v>1</v>
      </c>
      <c r="L6356" s="4">
        <v>2015</v>
      </c>
      <c r="M6356" t="str">
        <f>INDEX(RoutesPivot[DepAirport],MATCH($C6356,RoutesPivot[[RouteID]:[RouteID]],0))</f>
        <v>ORD</v>
      </c>
      <c r="N6356" t="str">
        <f>INDEX(RoutesPivot[AirportID],MATCH($C6356,RoutesPivot[[RouteID]:[RouteID]],0))</f>
        <v>DEN</v>
      </c>
      <c r="O6356">
        <f>INDEX(RoutesPivot[Distance],MATCH($C6356,RoutesPivot[[RouteID]:[RouteID]],0))</f>
        <v>800</v>
      </c>
      <c r="P6356">
        <f>INDEX(RoutesPivot[ListPrice],MATCH($C6356,RoutesPivot[[RouteID]:[RouteID]],0))</f>
        <v>300</v>
      </c>
      <c r="Q6356" t="str">
        <f>INDEX(AirportPivot[AirportName],MATCH($N6356,AirportPivot[[AirportID]:[AirportID]],0))</f>
        <v>Denver International</v>
      </c>
      <c r="R6356">
        <f>INDEX(AirportPivot[Gates (number of available)],MATCH($N6356,AirportPivot[[AirportID]:[AirportID]],0))</f>
        <v>75</v>
      </c>
    </row>
    <row r="6357" spans="1:18" x14ac:dyDescent="0.25">
      <c r="A6357" s="3" t="s">
        <v>6389</v>
      </c>
      <c r="B6357" s="12">
        <v>42358</v>
      </c>
      <c r="C6357" s="4" t="s">
        <v>21</v>
      </c>
      <c r="D6357" s="4">
        <v>1.9</v>
      </c>
      <c r="E6357" s="4">
        <v>160</v>
      </c>
      <c r="F6357" s="5">
        <v>0.75</v>
      </c>
      <c r="G6357" s="6">
        <v>125</v>
      </c>
      <c r="H6357" s="7">
        <v>20625</v>
      </c>
      <c r="I6357" s="7">
        <f>FlightsPivot[[#This Row],[Total Fare]]*10%</f>
        <v>2062.5</v>
      </c>
      <c r="J6357" s="7">
        <f>FlightsPivot[[#This Row],[Total Fare]]+FlightsPivot[[#This Row],[10% tax ]]</f>
        <v>22687.5</v>
      </c>
      <c r="K6357" s="4">
        <v>12</v>
      </c>
      <c r="L6357" s="4">
        <v>2015</v>
      </c>
      <c r="M6357" t="str">
        <f>INDEX(RoutesPivot[DepAirport],MATCH($C6357,RoutesPivot[[RouteID]:[RouteID]],0))</f>
        <v>ORD</v>
      </c>
      <c r="N6357" t="str">
        <f>INDEX(RoutesPivot[AirportID],MATCH($C6357,RoutesPivot[[RouteID]:[RouteID]],0))</f>
        <v>CLT</v>
      </c>
      <c r="O6357">
        <f>INDEX(RoutesPivot[Distance],MATCH($C6357,RoutesPivot[[RouteID]:[RouteID]],0))</f>
        <v>700</v>
      </c>
      <c r="P6357">
        <f>INDEX(RoutesPivot[ListPrice],MATCH($C6357,RoutesPivot[[RouteID]:[RouteID]],0))</f>
        <v>125</v>
      </c>
      <c r="Q6357" t="str">
        <f>INDEX(AirportPivot[AirportName],MATCH($N6357,AirportPivot[[AirportID]:[AirportID]],0))</f>
        <v>Charlotte/Douglas International</v>
      </c>
      <c r="R6357">
        <f>INDEX(AirportPivot[Gates (number of available)],MATCH($N6357,AirportPivot[[AirportID]:[AirportID]],0))</f>
        <v>65</v>
      </c>
    </row>
    <row r="6358" spans="1:18" x14ac:dyDescent="0.25">
      <c r="A6358" s="3" t="s">
        <v>6390</v>
      </c>
      <c r="B6358" s="12">
        <v>42125</v>
      </c>
      <c r="C6358" s="4" t="s">
        <v>70</v>
      </c>
      <c r="D6358" s="4">
        <v>0.3</v>
      </c>
      <c r="E6358" s="4">
        <v>39</v>
      </c>
      <c r="F6358" s="5">
        <v>0.77083333333333337</v>
      </c>
      <c r="G6358" s="6">
        <v>275</v>
      </c>
      <c r="H6358" s="7">
        <v>45375</v>
      </c>
      <c r="I6358" s="7">
        <f>FlightsPivot[[#This Row],[Total Fare]]*10%</f>
        <v>4537.5</v>
      </c>
      <c r="J6358" s="7">
        <f>FlightsPivot[[#This Row],[Total Fare]]+FlightsPivot[[#This Row],[10% tax ]]</f>
        <v>49912.5</v>
      </c>
      <c r="K6358" s="4">
        <v>5</v>
      </c>
      <c r="L6358" s="4">
        <v>2015</v>
      </c>
      <c r="M6358" t="str">
        <f>INDEX(RoutesPivot[DepAirport],MATCH($C6358,RoutesPivot[[RouteID]:[RouteID]],0))</f>
        <v>ORD</v>
      </c>
      <c r="N6358" t="str">
        <f>INDEX(RoutesPivot[AirportID],MATCH($C6358,RoutesPivot[[RouteID]:[RouteID]],0))</f>
        <v>LAS</v>
      </c>
      <c r="O6358">
        <f>INDEX(RoutesPivot[Distance],MATCH($C6358,RoutesPivot[[RouteID]:[RouteID]],0))</f>
        <v>1100</v>
      </c>
      <c r="P6358">
        <f>INDEX(RoutesPivot[ListPrice],MATCH($C6358,RoutesPivot[[RouteID]:[RouteID]],0))</f>
        <v>275</v>
      </c>
      <c r="Q6358" t="str">
        <f>INDEX(AirportPivot[AirportName],MATCH($N6358,AirportPivot[[AirportID]:[AirportID]],0))</f>
        <v>McCarran International</v>
      </c>
      <c r="R6358">
        <f>INDEX(AirportPivot[Gates (number of available)],MATCH($N6358,AirportPivot[[AirportID]:[AirportID]],0))</f>
        <v>68</v>
      </c>
    </row>
    <row r="6359" spans="1:18" x14ac:dyDescent="0.25">
      <c r="A6359" s="3" t="s">
        <v>6391</v>
      </c>
      <c r="B6359" s="12">
        <v>42203</v>
      </c>
      <c r="C6359" s="4" t="s">
        <v>47</v>
      </c>
      <c r="D6359" s="4">
        <v>0.6</v>
      </c>
      <c r="E6359" s="4">
        <v>107</v>
      </c>
      <c r="F6359" s="5">
        <v>0.33333333333333331</v>
      </c>
      <c r="G6359" s="6">
        <v>275</v>
      </c>
      <c r="H6359" s="7">
        <v>50875</v>
      </c>
      <c r="I6359" s="7">
        <f>FlightsPivot[[#This Row],[Total Fare]]*10%</f>
        <v>5087.5</v>
      </c>
      <c r="J6359" s="7">
        <f>FlightsPivot[[#This Row],[Total Fare]]+FlightsPivot[[#This Row],[10% tax ]]</f>
        <v>55962.5</v>
      </c>
      <c r="K6359" s="4">
        <v>7</v>
      </c>
      <c r="L6359" s="4">
        <v>2015</v>
      </c>
      <c r="M6359" t="str">
        <f>INDEX(RoutesPivot[DepAirport],MATCH($C6359,RoutesPivot[[RouteID]:[RouteID]],0))</f>
        <v>ORD</v>
      </c>
      <c r="N6359" t="str">
        <f>INDEX(RoutesPivot[AirportID],MATCH($C6359,RoutesPivot[[RouteID]:[RouteID]],0))</f>
        <v>PHX</v>
      </c>
      <c r="O6359">
        <f>INDEX(RoutesPivot[Distance],MATCH($C6359,RoutesPivot[[RouteID]:[RouteID]],0))</f>
        <v>1200</v>
      </c>
      <c r="P6359">
        <f>INDEX(RoutesPivot[ListPrice],MATCH($C6359,RoutesPivot[[RouteID]:[RouteID]],0))</f>
        <v>250</v>
      </c>
      <c r="Q6359" t="str">
        <f>INDEX(AirportPivot[AirportName],MATCH($N6359,AirportPivot[[AirportID]:[AirportID]],0))</f>
        <v>Phoenix Sky Harbor International</v>
      </c>
      <c r="R6359">
        <f>INDEX(AirportPivot[Gates (number of available)],MATCH($N6359,AirportPivot[[AirportID]:[AirportID]],0))</f>
        <v>60</v>
      </c>
    </row>
    <row r="6360" spans="1:18" x14ac:dyDescent="0.25">
      <c r="A6360" s="3" t="s">
        <v>6392</v>
      </c>
      <c r="B6360" s="12">
        <v>42089</v>
      </c>
      <c r="C6360" s="4" t="s">
        <v>70</v>
      </c>
      <c r="D6360" s="4">
        <v>2.5</v>
      </c>
      <c r="E6360" s="4">
        <v>152</v>
      </c>
      <c r="F6360" s="5">
        <v>0.72916666666666663</v>
      </c>
      <c r="G6360" s="6">
        <v>275</v>
      </c>
      <c r="H6360" s="7">
        <v>45375</v>
      </c>
      <c r="I6360" s="7">
        <f>FlightsPivot[[#This Row],[Total Fare]]*10%</f>
        <v>4537.5</v>
      </c>
      <c r="J6360" s="7">
        <f>FlightsPivot[[#This Row],[Total Fare]]+FlightsPivot[[#This Row],[10% tax ]]</f>
        <v>49912.5</v>
      </c>
      <c r="K6360" s="4">
        <v>3</v>
      </c>
      <c r="L6360" s="4">
        <v>2015</v>
      </c>
      <c r="M6360" t="str">
        <f>INDEX(RoutesPivot[DepAirport],MATCH($C6360,RoutesPivot[[RouteID]:[RouteID]],0))</f>
        <v>ORD</v>
      </c>
      <c r="N6360" t="str">
        <f>INDEX(RoutesPivot[AirportID],MATCH($C6360,RoutesPivot[[RouteID]:[RouteID]],0))</f>
        <v>LAS</v>
      </c>
      <c r="O6360">
        <f>INDEX(RoutesPivot[Distance],MATCH($C6360,RoutesPivot[[RouteID]:[RouteID]],0))</f>
        <v>1100</v>
      </c>
      <c r="P6360">
        <f>INDEX(RoutesPivot[ListPrice],MATCH($C6360,RoutesPivot[[RouteID]:[RouteID]],0))</f>
        <v>275</v>
      </c>
      <c r="Q6360" t="str">
        <f>INDEX(AirportPivot[AirportName],MATCH($N6360,AirportPivot[[AirportID]:[AirportID]],0))</f>
        <v>McCarran International</v>
      </c>
      <c r="R6360">
        <f>INDEX(AirportPivot[Gates (number of available)],MATCH($N6360,AirportPivot[[AirportID]:[AirportID]],0))</f>
        <v>68</v>
      </c>
    </row>
    <row r="6361" spans="1:18" x14ac:dyDescent="0.25">
      <c r="A6361" s="3" t="s">
        <v>6393</v>
      </c>
      <c r="B6361" s="12">
        <v>41995</v>
      </c>
      <c r="C6361" s="4" t="s">
        <v>21</v>
      </c>
      <c r="D6361" s="4">
        <v>5.8</v>
      </c>
      <c r="E6361" s="4">
        <v>165</v>
      </c>
      <c r="F6361" s="5">
        <v>0.79166666666666663</v>
      </c>
      <c r="G6361" s="6">
        <v>175</v>
      </c>
      <c r="H6361" s="7">
        <v>28875</v>
      </c>
      <c r="I6361" s="7">
        <f>FlightsPivot[[#This Row],[Total Fare]]*10%</f>
        <v>2887.5</v>
      </c>
      <c r="J6361" s="7">
        <f>FlightsPivot[[#This Row],[Total Fare]]+FlightsPivot[[#This Row],[10% tax ]]</f>
        <v>31762.5</v>
      </c>
      <c r="K6361" s="4">
        <v>12</v>
      </c>
      <c r="L6361" s="4">
        <v>2014</v>
      </c>
      <c r="M6361" t="str">
        <f>INDEX(RoutesPivot[DepAirport],MATCH($C6361,RoutesPivot[[RouteID]:[RouteID]],0))</f>
        <v>ORD</v>
      </c>
      <c r="N6361" t="str">
        <f>INDEX(RoutesPivot[AirportID],MATCH($C6361,RoutesPivot[[RouteID]:[RouteID]],0))</f>
        <v>CLT</v>
      </c>
      <c r="O6361">
        <f>INDEX(RoutesPivot[Distance],MATCH($C6361,RoutesPivot[[RouteID]:[RouteID]],0))</f>
        <v>700</v>
      </c>
      <c r="P6361">
        <f>INDEX(RoutesPivot[ListPrice],MATCH($C6361,RoutesPivot[[RouteID]:[RouteID]],0))</f>
        <v>125</v>
      </c>
      <c r="Q6361" t="str">
        <f>INDEX(AirportPivot[AirportName],MATCH($N6361,AirportPivot[[AirportID]:[AirportID]],0))</f>
        <v>Charlotte/Douglas International</v>
      </c>
      <c r="R6361">
        <f>INDEX(AirportPivot[Gates (number of available)],MATCH($N6361,AirportPivot[[AirportID]:[AirportID]],0))</f>
        <v>65</v>
      </c>
    </row>
    <row r="6362" spans="1:18" x14ac:dyDescent="0.25">
      <c r="A6362" s="3" t="s">
        <v>6394</v>
      </c>
      <c r="B6362" s="12">
        <v>42229</v>
      </c>
      <c r="C6362" s="4" t="s">
        <v>21</v>
      </c>
      <c r="D6362" s="4">
        <v>3</v>
      </c>
      <c r="E6362" s="4">
        <v>6</v>
      </c>
      <c r="F6362" s="5">
        <v>0.79166666666666663</v>
      </c>
      <c r="G6362" s="6">
        <v>137.5</v>
      </c>
      <c r="H6362" s="7">
        <v>25437.5</v>
      </c>
      <c r="I6362" s="7">
        <f>FlightsPivot[[#This Row],[Total Fare]]*10%</f>
        <v>2543.75</v>
      </c>
      <c r="J6362" s="7">
        <f>FlightsPivot[[#This Row],[Total Fare]]+FlightsPivot[[#This Row],[10% tax ]]</f>
        <v>27981.25</v>
      </c>
      <c r="K6362" s="4">
        <v>8</v>
      </c>
      <c r="L6362" s="4">
        <v>2015</v>
      </c>
      <c r="M6362" t="str">
        <f>INDEX(RoutesPivot[DepAirport],MATCH($C6362,RoutesPivot[[RouteID]:[RouteID]],0))</f>
        <v>ORD</v>
      </c>
      <c r="N6362" t="str">
        <f>INDEX(RoutesPivot[AirportID],MATCH($C6362,RoutesPivot[[RouteID]:[RouteID]],0))</f>
        <v>CLT</v>
      </c>
      <c r="O6362">
        <f>INDEX(RoutesPivot[Distance],MATCH($C6362,RoutesPivot[[RouteID]:[RouteID]],0))</f>
        <v>700</v>
      </c>
      <c r="P6362">
        <f>INDEX(RoutesPivot[ListPrice],MATCH($C6362,RoutesPivot[[RouteID]:[RouteID]],0))</f>
        <v>125</v>
      </c>
      <c r="Q6362" t="str">
        <f>INDEX(AirportPivot[AirportName],MATCH($N6362,AirportPivot[[AirportID]:[AirportID]],0))</f>
        <v>Charlotte/Douglas International</v>
      </c>
      <c r="R6362">
        <f>INDEX(AirportPivot[Gates (number of available)],MATCH($N6362,AirportPivot[[AirportID]:[AirportID]],0))</f>
        <v>65</v>
      </c>
    </row>
    <row r="6363" spans="1:18" x14ac:dyDescent="0.25">
      <c r="A6363" s="3" t="s">
        <v>6395</v>
      </c>
      <c r="B6363" s="12">
        <v>41761</v>
      </c>
      <c r="C6363" s="4" t="s">
        <v>103</v>
      </c>
      <c r="D6363" s="4">
        <v>2.2000000000000002</v>
      </c>
      <c r="E6363" s="4">
        <v>201</v>
      </c>
      <c r="F6363" s="5">
        <v>0.70833333333333337</v>
      </c>
      <c r="G6363" s="6">
        <v>300</v>
      </c>
      <c r="H6363" s="7">
        <v>49500</v>
      </c>
      <c r="I6363" s="7">
        <f>FlightsPivot[[#This Row],[Total Fare]]*10%</f>
        <v>4950</v>
      </c>
      <c r="J6363" s="7">
        <f>FlightsPivot[[#This Row],[Total Fare]]+FlightsPivot[[#This Row],[10% tax ]]</f>
        <v>54450</v>
      </c>
      <c r="K6363" s="4">
        <v>5</v>
      </c>
      <c r="L6363" s="4">
        <v>2014</v>
      </c>
      <c r="M6363" t="str">
        <f>INDEX(RoutesPivot[DepAirport],MATCH($C6363,RoutesPivot[[RouteID]:[RouteID]],0))</f>
        <v>ORD</v>
      </c>
      <c r="N6363" t="str">
        <f>INDEX(RoutesPivot[AirportID],MATCH($C6363,RoutesPivot[[RouteID]:[RouteID]],0))</f>
        <v>IAD</v>
      </c>
      <c r="O6363">
        <f>INDEX(RoutesPivot[Distance],MATCH($C6363,RoutesPivot[[RouteID]:[RouteID]],0))</f>
        <v>515</v>
      </c>
      <c r="P6363">
        <f>INDEX(RoutesPivot[ListPrice],MATCH($C6363,RoutesPivot[[RouteID]:[RouteID]],0))</f>
        <v>300</v>
      </c>
      <c r="Q6363" t="str">
        <f>INDEX(AirportPivot[AirportName],MATCH($N6363,AirportPivot[[AirportID]:[AirportID]],0))</f>
        <v>Washington Dulles International</v>
      </c>
      <c r="R6363">
        <f>INDEX(AirportPivot[Gates (number of available)],MATCH($N6363,AirportPivot[[AirportID]:[AirportID]],0))</f>
        <v>95</v>
      </c>
    </row>
    <row r="6364" spans="1:18" x14ac:dyDescent="0.25">
      <c r="A6364" s="3" t="s">
        <v>6396</v>
      </c>
      <c r="B6364" s="12">
        <v>42362</v>
      </c>
      <c r="C6364" s="4" t="s">
        <v>15</v>
      </c>
      <c r="D6364" s="4">
        <v>5.0999999999999996</v>
      </c>
      <c r="E6364" s="4">
        <v>202</v>
      </c>
      <c r="F6364" s="5">
        <v>0.29166666666666669</v>
      </c>
      <c r="G6364" s="6">
        <v>315</v>
      </c>
      <c r="H6364" s="7">
        <v>51975</v>
      </c>
      <c r="I6364" s="7">
        <f>FlightsPivot[[#This Row],[Total Fare]]*10%</f>
        <v>5197.5</v>
      </c>
      <c r="J6364" s="7">
        <f>FlightsPivot[[#This Row],[Total Fare]]+FlightsPivot[[#This Row],[10% tax ]]</f>
        <v>57172.5</v>
      </c>
      <c r="K6364" s="4">
        <v>12</v>
      </c>
      <c r="L6364" s="4">
        <v>2015</v>
      </c>
      <c r="M6364" t="str">
        <f>INDEX(RoutesPivot[DepAirport],MATCH($C6364,RoutesPivot[[RouteID]:[RouteID]],0))</f>
        <v>ORD</v>
      </c>
      <c r="N6364" t="str">
        <f>INDEX(RoutesPivot[AirportID],MATCH($C6364,RoutesPivot[[RouteID]:[RouteID]],0))</f>
        <v>EWR</v>
      </c>
      <c r="O6364">
        <f>INDEX(RoutesPivot[Distance],MATCH($C6364,RoutesPivot[[RouteID]:[RouteID]],0))</f>
        <v>600</v>
      </c>
      <c r="P6364">
        <f>INDEX(RoutesPivot[ListPrice],MATCH($C6364,RoutesPivot[[RouteID]:[RouteID]],0))</f>
        <v>225</v>
      </c>
      <c r="Q6364" t="str">
        <f>INDEX(AirportPivot[AirportName],MATCH($N6364,AirportPivot[[AirportID]:[AirportID]],0))</f>
        <v>Newark Liberty International</v>
      </c>
      <c r="R6364">
        <f>INDEX(AirportPivot[Gates (number of available)],MATCH($N6364,AirportPivot[[AirportID]:[AirportID]],0))</f>
        <v>82</v>
      </c>
    </row>
    <row r="6365" spans="1:18" x14ac:dyDescent="0.25">
      <c r="A6365" s="3" t="s">
        <v>6397</v>
      </c>
      <c r="B6365" s="12">
        <v>41796</v>
      </c>
      <c r="C6365" s="4" t="s">
        <v>30</v>
      </c>
      <c r="D6365" s="4">
        <v>1.8</v>
      </c>
      <c r="E6365" s="4">
        <v>3</v>
      </c>
      <c r="F6365" s="5">
        <v>0.29166666666666669</v>
      </c>
      <c r="G6365" s="6">
        <v>275</v>
      </c>
      <c r="H6365" s="7">
        <v>50875</v>
      </c>
      <c r="I6365" s="7">
        <f>FlightsPivot[[#This Row],[Total Fare]]*10%</f>
        <v>5087.5</v>
      </c>
      <c r="J6365" s="7">
        <f>FlightsPivot[[#This Row],[Total Fare]]+FlightsPivot[[#This Row],[10% tax ]]</f>
        <v>55962.5</v>
      </c>
      <c r="K6365" s="4">
        <v>6</v>
      </c>
      <c r="L6365" s="4">
        <v>2014</v>
      </c>
      <c r="M6365" t="str">
        <f>INDEX(RoutesPivot[DepAirport],MATCH($C6365,RoutesPivot[[RouteID]:[RouteID]],0))</f>
        <v>ORD</v>
      </c>
      <c r="N6365" t="str">
        <f>INDEX(RoutesPivot[AirportID],MATCH($C6365,RoutesPivot[[RouteID]:[RouteID]],0))</f>
        <v>MCO</v>
      </c>
      <c r="O6365">
        <f>INDEX(RoutesPivot[Distance],MATCH($C6365,RoutesPivot[[RouteID]:[RouteID]],0))</f>
        <v>850</v>
      </c>
      <c r="P6365">
        <f>INDEX(RoutesPivot[ListPrice],MATCH($C6365,RoutesPivot[[RouteID]:[RouteID]],0))</f>
        <v>250</v>
      </c>
      <c r="Q6365" t="str">
        <f>INDEX(AirportPivot[AirportName],MATCH($N6365,AirportPivot[[AirportID]:[AirportID]],0))</f>
        <v>Orlando International</v>
      </c>
      <c r="R6365">
        <f>INDEX(AirportPivot[Gates (number of available)],MATCH($N6365,AirportPivot[[AirportID]:[AirportID]],0))</f>
        <v>67</v>
      </c>
    </row>
    <row r="6366" spans="1:18" x14ac:dyDescent="0.25">
      <c r="A6366" s="3" t="s">
        <v>6398</v>
      </c>
      <c r="B6366" s="12">
        <v>42231</v>
      </c>
      <c r="C6366" s="4" t="s">
        <v>30</v>
      </c>
      <c r="D6366" s="4">
        <v>2.5</v>
      </c>
      <c r="E6366" s="4">
        <v>123</v>
      </c>
      <c r="F6366" s="5">
        <v>0.8125</v>
      </c>
      <c r="G6366" s="6">
        <v>275</v>
      </c>
      <c r="H6366" s="7">
        <v>50875</v>
      </c>
      <c r="I6366" s="7">
        <f>FlightsPivot[[#This Row],[Total Fare]]*10%</f>
        <v>5087.5</v>
      </c>
      <c r="J6366" s="7">
        <f>FlightsPivot[[#This Row],[Total Fare]]+FlightsPivot[[#This Row],[10% tax ]]</f>
        <v>55962.5</v>
      </c>
      <c r="K6366" s="4">
        <v>8</v>
      </c>
      <c r="L6366" s="4">
        <v>2015</v>
      </c>
      <c r="M6366" t="str">
        <f>INDEX(RoutesPivot[DepAirport],MATCH($C6366,RoutesPivot[[RouteID]:[RouteID]],0))</f>
        <v>ORD</v>
      </c>
      <c r="N6366" t="str">
        <f>INDEX(RoutesPivot[AirportID],MATCH($C6366,RoutesPivot[[RouteID]:[RouteID]],0))</f>
        <v>MCO</v>
      </c>
      <c r="O6366">
        <f>INDEX(RoutesPivot[Distance],MATCH($C6366,RoutesPivot[[RouteID]:[RouteID]],0))</f>
        <v>850</v>
      </c>
      <c r="P6366">
        <f>INDEX(RoutesPivot[ListPrice],MATCH($C6366,RoutesPivot[[RouteID]:[RouteID]],0))</f>
        <v>250</v>
      </c>
      <c r="Q6366" t="str">
        <f>INDEX(AirportPivot[AirportName],MATCH($N6366,AirportPivot[[AirportID]:[AirportID]],0))</f>
        <v>Orlando International</v>
      </c>
      <c r="R6366">
        <f>INDEX(AirportPivot[Gates (number of available)],MATCH($N6366,AirportPivot[[AirportID]:[AirportID]],0))</f>
        <v>67</v>
      </c>
    </row>
    <row r="6367" spans="1:18" x14ac:dyDescent="0.25">
      <c r="A6367" s="3" t="s">
        <v>6399</v>
      </c>
      <c r="B6367" s="12">
        <v>42115</v>
      </c>
      <c r="C6367" s="4" t="s">
        <v>19</v>
      </c>
      <c r="D6367" s="4">
        <v>2.6</v>
      </c>
      <c r="E6367" s="4">
        <v>176</v>
      </c>
      <c r="F6367" s="5">
        <v>0.72916666666666663</v>
      </c>
      <c r="G6367" s="6">
        <v>200</v>
      </c>
      <c r="H6367" s="7">
        <v>33000</v>
      </c>
      <c r="I6367" s="7">
        <f>FlightsPivot[[#This Row],[Total Fare]]*10%</f>
        <v>3300</v>
      </c>
      <c r="J6367" s="7">
        <f>FlightsPivot[[#This Row],[Total Fare]]+FlightsPivot[[#This Row],[10% tax ]]</f>
        <v>36300</v>
      </c>
      <c r="K6367" s="4">
        <v>4</v>
      </c>
      <c r="L6367" s="4">
        <v>2015</v>
      </c>
      <c r="M6367" t="str">
        <f>INDEX(RoutesPivot[DepAirport],MATCH($C6367,RoutesPivot[[RouteID]:[RouteID]],0))</f>
        <v>ORD</v>
      </c>
      <c r="N6367" t="str">
        <f>INDEX(RoutesPivot[AirportID],MATCH($C6367,RoutesPivot[[RouteID]:[RouteID]],0))</f>
        <v>IAH</v>
      </c>
      <c r="O6367">
        <f>INDEX(RoutesPivot[Distance],MATCH($C6367,RoutesPivot[[RouteID]:[RouteID]],0))</f>
        <v>800</v>
      </c>
      <c r="P6367">
        <f>INDEX(RoutesPivot[ListPrice],MATCH($C6367,RoutesPivot[[RouteID]:[RouteID]],0))</f>
        <v>200</v>
      </c>
      <c r="Q6367" t="str">
        <f>INDEX(AirportPivot[AirportName],MATCH($N6367,AirportPivot[[AirportID]:[AirportID]],0))</f>
        <v>George Bush Intercontinental/Houston</v>
      </c>
      <c r="R6367">
        <f>INDEX(AirportPivot[Gates (number of available)],MATCH($N6367,AirportPivot[[AirportID]:[AirportID]],0))</f>
        <v>80</v>
      </c>
    </row>
    <row r="6368" spans="1:18" x14ac:dyDescent="0.25">
      <c r="A6368" s="3" t="s">
        <v>6400</v>
      </c>
      <c r="B6368" s="12">
        <v>41858</v>
      </c>
      <c r="C6368" s="4" t="s">
        <v>86</v>
      </c>
      <c r="D6368" s="4">
        <v>1.6</v>
      </c>
      <c r="E6368" s="4">
        <v>172</v>
      </c>
      <c r="F6368" s="5">
        <v>0.8125</v>
      </c>
      <c r="G6368" s="6">
        <v>126.5</v>
      </c>
      <c r="H6368" s="7">
        <v>20872.5</v>
      </c>
      <c r="I6368" s="7">
        <f>FlightsPivot[[#This Row],[Total Fare]]*10%</f>
        <v>2087.25</v>
      </c>
      <c r="J6368" s="7">
        <f>FlightsPivot[[#This Row],[Total Fare]]+FlightsPivot[[#This Row],[10% tax ]]</f>
        <v>22959.75</v>
      </c>
      <c r="K6368" s="4">
        <v>8</v>
      </c>
      <c r="L6368" s="4">
        <v>2014</v>
      </c>
      <c r="M6368" t="str">
        <f>INDEX(RoutesPivot[DepAirport],MATCH($C6368,RoutesPivot[[RouteID]:[RouteID]],0))</f>
        <v>ORD</v>
      </c>
      <c r="N6368" t="str">
        <f>INDEX(RoutesPivot[AirportID],MATCH($C6368,RoutesPivot[[RouteID]:[RouteID]],0))</f>
        <v>DTW</v>
      </c>
      <c r="O6368">
        <f>INDEX(RoutesPivot[Distance],MATCH($C6368,RoutesPivot[[RouteID]:[RouteID]],0))</f>
        <v>200</v>
      </c>
      <c r="P6368">
        <f>INDEX(RoutesPivot[ListPrice],MATCH($C6368,RoutesPivot[[RouteID]:[RouteID]],0))</f>
        <v>115</v>
      </c>
      <c r="Q6368" t="str">
        <f>INDEX(AirportPivot[AirportName],MATCH($N6368,AirportPivot[[AirportID]:[AirportID]],0))</f>
        <v>Detroit Metropolitan Wayne County</v>
      </c>
      <c r="R6368">
        <f>INDEX(AirportPivot[Gates (number of available)],MATCH($N6368,AirportPivot[[AirportID]:[AirportID]],0))</f>
        <v>60</v>
      </c>
    </row>
    <row r="6369" spans="1:18" x14ac:dyDescent="0.25">
      <c r="A6369" s="3" t="s">
        <v>6401</v>
      </c>
      <c r="B6369" s="12">
        <v>41828</v>
      </c>
      <c r="C6369" s="4" t="s">
        <v>17</v>
      </c>
      <c r="D6369" s="4">
        <v>4.5</v>
      </c>
      <c r="E6369" s="4">
        <v>161</v>
      </c>
      <c r="F6369" s="5">
        <v>0.77083333333333337</v>
      </c>
      <c r="G6369" s="6">
        <v>385</v>
      </c>
      <c r="H6369" s="7">
        <v>63525</v>
      </c>
      <c r="I6369" s="7">
        <f>FlightsPivot[[#This Row],[Total Fare]]*10%</f>
        <v>6352.5</v>
      </c>
      <c r="J6369" s="7">
        <f>FlightsPivot[[#This Row],[Total Fare]]+FlightsPivot[[#This Row],[10% tax ]]</f>
        <v>69877.5</v>
      </c>
      <c r="K6369" s="4">
        <v>7</v>
      </c>
      <c r="L6369" s="4">
        <v>2014</v>
      </c>
      <c r="M6369" t="str">
        <f>INDEX(RoutesPivot[DepAirport],MATCH($C6369,RoutesPivot[[RouteID]:[RouteID]],0))</f>
        <v>ORD</v>
      </c>
      <c r="N6369" t="str">
        <f>INDEX(RoutesPivot[AirportID],MATCH($C6369,RoutesPivot[[RouteID]:[RouteID]],0))</f>
        <v>LAX</v>
      </c>
      <c r="O6369">
        <f>INDEX(RoutesPivot[Distance],MATCH($C6369,RoutesPivot[[RouteID]:[RouteID]],0))</f>
        <v>1518</v>
      </c>
      <c r="P6369">
        <f>INDEX(RoutesPivot[ListPrice],MATCH($C6369,RoutesPivot[[RouteID]:[RouteID]],0))</f>
        <v>350</v>
      </c>
      <c r="Q6369" t="str">
        <f>INDEX(AirportPivot[AirportName],MATCH($N6369,AirportPivot[[AirportID]:[AirportID]],0))</f>
        <v>Los Angeles International</v>
      </c>
      <c r="R6369">
        <f>INDEX(AirportPivot[Gates (number of available)],MATCH($N6369,AirportPivot[[AirportID]:[AirportID]],0))</f>
        <v>86</v>
      </c>
    </row>
    <row r="6370" spans="1:18" x14ac:dyDescent="0.25">
      <c r="A6370" s="3" t="s">
        <v>6402</v>
      </c>
      <c r="B6370" s="12">
        <v>41650</v>
      </c>
      <c r="C6370" s="4" t="s">
        <v>70</v>
      </c>
      <c r="D6370" s="4">
        <v>1.1000000000000001</v>
      </c>
      <c r="E6370" s="4">
        <v>67</v>
      </c>
      <c r="F6370" s="5">
        <v>0.83333333333333337</v>
      </c>
      <c r="G6370" s="6">
        <v>275</v>
      </c>
      <c r="H6370" s="7">
        <v>49775</v>
      </c>
      <c r="I6370" s="7">
        <f>FlightsPivot[[#This Row],[Total Fare]]*10%</f>
        <v>4977.5</v>
      </c>
      <c r="J6370" s="7">
        <f>FlightsPivot[[#This Row],[Total Fare]]+FlightsPivot[[#This Row],[10% tax ]]</f>
        <v>54752.5</v>
      </c>
      <c r="K6370" s="4">
        <v>1</v>
      </c>
      <c r="L6370" s="4">
        <v>2014</v>
      </c>
      <c r="M6370" t="str">
        <f>INDEX(RoutesPivot[DepAirport],MATCH($C6370,RoutesPivot[[RouteID]:[RouteID]],0))</f>
        <v>ORD</v>
      </c>
      <c r="N6370" t="str">
        <f>INDEX(RoutesPivot[AirportID],MATCH($C6370,RoutesPivot[[RouteID]:[RouteID]],0))</f>
        <v>LAS</v>
      </c>
      <c r="O6370">
        <f>INDEX(RoutesPivot[Distance],MATCH($C6370,RoutesPivot[[RouteID]:[RouteID]],0))</f>
        <v>1100</v>
      </c>
      <c r="P6370">
        <f>INDEX(RoutesPivot[ListPrice],MATCH($C6370,RoutesPivot[[RouteID]:[RouteID]],0))</f>
        <v>275</v>
      </c>
      <c r="Q6370" t="str">
        <f>INDEX(AirportPivot[AirportName],MATCH($N6370,AirportPivot[[AirportID]:[AirportID]],0))</f>
        <v>McCarran International</v>
      </c>
      <c r="R6370">
        <f>INDEX(AirportPivot[Gates (number of available)],MATCH($N6370,AirportPivot[[AirportID]:[AirportID]],0))</f>
        <v>68</v>
      </c>
    </row>
    <row r="6371" spans="1:18" x14ac:dyDescent="0.25">
      <c r="A6371" s="3" t="s">
        <v>6403</v>
      </c>
      <c r="B6371" s="12">
        <v>42248</v>
      </c>
      <c r="C6371" s="4" t="s">
        <v>30</v>
      </c>
      <c r="D6371" s="4">
        <v>2.2999999999999998</v>
      </c>
      <c r="E6371" s="4">
        <v>48</v>
      </c>
      <c r="F6371" s="5">
        <v>0.77083333333333337</v>
      </c>
      <c r="G6371" s="6">
        <v>250</v>
      </c>
      <c r="H6371" s="7">
        <v>41250</v>
      </c>
      <c r="I6371" s="7">
        <f>FlightsPivot[[#This Row],[Total Fare]]*10%</f>
        <v>4125</v>
      </c>
      <c r="J6371" s="7">
        <f>FlightsPivot[[#This Row],[Total Fare]]+FlightsPivot[[#This Row],[10% tax ]]</f>
        <v>45375</v>
      </c>
      <c r="K6371" s="4">
        <v>9</v>
      </c>
      <c r="L6371" s="4">
        <v>2015</v>
      </c>
      <c r="M6371" t="str">
        <f>INDEX(RoutesPivot[DepAirport],MATCH($C6371,RoutesPivot[[RouteID]:[RouteID]],0))</f>
        <v>ORD</v>
      </c>
      <c r="N6371" t="str">
        <f>INDEX(RoutesPivot[AirportID],MATCH($C6371,RoutesPivot[[RouteID]:[RouteID]],0))</f>
        <v>MCO</v>
      </c>
      <c r="O6371">
        <f>INDEX(RoutesPivot[Distance],MATCH($C6371,RoutesPivot[[RouteID]:[RouteID]],0))</f>
        <v>850</v>
      </c>
      <c r="P6371">
        <f>INDEX(RoutesPivot[ListPrice],MATCH($C6371,RoutesPivot[[RouteID]:[RouteID]],0))</f>
        <v>250</v>
      </c>
      <c r="Q6371" t="str">
        <f>INDEX(AirportPivot[AirportName],MATCH($N6371,AirportPivot[[AirportID]:[AirportID]],0))</f>
        <v>Orlando International</v>
      </c>
      <c r="R6371">
        <f>INDEX(AirportPivot[Gates (number of available)],MATCH($N6371,AirportPivot[[AirportID]:[AirportID]],0))</f>
        <v>67</v>
      </c>
    </row>
    <row r="6372" spans="1:18" x14ac:dyDescent="0.25">
      <c r="A6372" s="3" t="s">
        <v>6404</v>
      </c>
      <c r="B6372" s="12">
        <v>42362</v>
      </c>
      <c r="C6372" s="4" t="s">
        <v>40</v>
      </c>
      <c r="D6372" s="4">
        <v>4.2</v>
      </c>
      <c r="E6372" s="4">
        <v>111</v>
      </c>
      <c r="F6372" s="5">
        <v>0.29166666666666669</v>
      </c>
      <c r="G6372" s="6">
        <v>161</v>
      </c>
      <c r="H6372" s="7">
        <v>29785</v>
      </c>
      <c r="I6372" s="7">
        <f>FlightsPivot[[#This Row],[Total Fare]]*10%</f>
        <v>2978.5</v>
      </c>
      <c r="J6372" s="7">
        <f>FlightsPivot[[#This Row],[Total Fare]]+FlightsPivot[[#This Row],[10% tax ]]</f>
        <v>32763.5</v>
      </c>
      <c r="K6372" s="4">
        <v>12</v>
      </c>
      <c r="L6372" s="4">
        <v>2015</v>
      </c>
      <c r="M6372" t="str">
        <f>INDEX(RoutesPivot[DepAirport],MATCH($C6372,RoutesPivot[[RouteID]:[RouteID]],0))</f>
        <v>ORD</v>
      </c>
      <c r="N6372" t="str">
        <f>INDEX(RoutesPivot[AirportID],MATCH($C6372,RoutesPivot[[RouteID]:[RouteID]],0))</f>
        <v>MSP</v>
      </c>
      <c r="O6372">
        <f>INDEX(RoutesPivot[Distance],MATCH($C6372,RoutesPivot[[RouteID]:[RouteID]],0))</f>
        <v>300</v>
      </c>
      <c r="P6372">
        <f>INDEX(RoutesPivot[ListPrice],MATCH($C6372,RoutesPivot[[RouteID]:[RouteID]],0))</f>
        <v>115</v>
      </c>
      <c r="Q6372" t="str">
        <f>INDEX(AirportPivot[AirportName],MATCH($N6372,AirportPivot[[AirportID]:[AirportID]],0))</f>
        <v>Minneapolis-St Paul International/Wold-Chamberlain</v>
      </c>
      <c r="R6372">
        <f>INDEX(AirportPivot[Gates (number of available)],MATCH($N6372,AirportPivot[[AirportID]:[AirportID]],0))</f>
        <v>65</v>
      </c>
    </row>
    <row r="6373" spans="1:18" x14ac:dyDescent="0.25">
      <c r="A6373" s="3" t="s">
        <v>6405</v>
      </c>
      <c r="B6373" s="12">
        <v>41969</v>
      </c>
      <c r="C6373" s="4" t="s">
        <v>80</v>
      </c>
      <c r="D6373" s="4">
        <v>5.2</v>
      </c>
      <c r="E6373" s="4">
        <v>44</v>
      </c>
      <c r="F6373" s="5">
        <v>0.83333333333333337</v>
      </c>
      <c r="G6373" s="6">
        <v>450</v>
      </c>
      <c r="H6373" s="7">
        <v>74250</v>
      </c>
      <c r="I6373" s="7">
        <f>FlightsPivot[[#This Row],[Total Fare]]*10%</f>
        <v>7425</v>
      </c>
      <c r="J6373" s="7">
        <f>FlightsPivot[[#This Row],[Total Fare]]+FlightsPivot[[#This Row],[10% tax ]]</f>
        <v>81675</v>
      </c>
      <c r="K6373" s="4">
        <v>11</v>
      </c>
      <c r="L6373" s="4">
        <v>2014</v>
      </c>
      <c r="M6373" t="str">
        <f>INDEX(RoutesPivot[DepAirport],MATCH($C6373,RoutesPivot[[RouteID]:[RouteID]],0))</f>
        <v>ORD</v>
      </c>
      <c r="N6373" t="str">
        <f>INDEX(RoutesPivot[AirportID],MATCH($C6373,RoutesPivot[[RouteID]:[RouteID]],0))</f>
        <v>MIA</v>
      </c>
      <c r="O6373">
        <f>INDEX(RoutesPivot[Distance],MATCH($C6373,RoutesPivot[[RouteID]:[RouteID]],0))</f>
        <v>1000</v>
      </c>
      <c r="P6373">
        <f>INDEX(RoutesPivot[ListPrice],MATCH($C6373,RoutesPivot[[RouteID]:[RouteID]],0))</f>
        <v>300</v>
      </c>
      <c r="Q6373" t="str">
        <f>INDEX(AirportPivot[AirportName],MATCH($N6373,AirportPivot[[AirportID]:[AirportID]],0))</f>
        <v>Miami International</v>
      </c>
      <c r="R6373">
        <f>INDEX(AirportPivot[Gates (number of available)],MATCH($N6373,AirportPivot[[AirportID]:[AirportID]],0))</f>
        <v>80</v>
      </c>
    </row>
    <row r="6374" spans="1:18" x14ac:dyDescent="0.25">
      <c r="A6374" s="3" t="s">
        <v>6406</v>
      </c>
      <c r="B6374" s="12">
        <v>41727</v>
      </c>
      <c r="C6374" s="4" t="s">
        <v>23</v>
      </c>
      <c r="D6374" s="4">
        <v>2.2000000000000002</v>
      </c>
      <c r="E6374" s="4">
        <v>206</v>
      </c>
      <c r="F6374" s="5">
        <v>0.79166666666666663</v>
      </c>
      <c r="G6374" s="6">
        <v>300</v>
      </c>
      <c r="H6374" s="7">
        <v>49500</v>
      </c>
      <c r="I6374" s="7">
        <f>FlightsPivot[[#This Row],[Total Fare]]*10%</f>
        <v>4950</v>
      </c>
      <c r="J6374" s="7">
        <f>FlightsPivot[[#This Row],[Total Fare]]+FlightsPivot[[#This Row],[10% tax ]]</f>
        <v>54450</v>
      </c>
      <c r="K6374" s="4">
        <v>3</v>
      </c>
      <c r="L6374" s="4">
        <v>2014</v>
      </c>
      <c r="M6374" t="str">
        <f>INDEX(RoutesPivot[DepAirport],MATCH($C6374,RoutesPivot[[RouteID]:[RouteID]],0))</f>
        <v>ORD</v>
      </c>
      <c r="N6374" t="str">
        <f>INDEX(RoutesPivot[AirportID],MATCH($C6374,RoutesPivot[[RouteID]:[RouteID]],0))</f>
        <v>DEN</v>
      </c>
      <c r="O6374">
        <f>INDEX(RoutesPivot[Distance],MATCH($C6374,RoutesPivot[[RouteID]:[RouteID]],0))</f>
        <v>800</v>
      </c>
      <c r="P6374">
        <f>INDEX(RoutesPivot[ListPrice],MATCH($C6374,RoutesPivot[[RouteID]:[RouteID]],0))</f>
        <v>300</v>
      </c>
      <c r="Q6374" t="str">
        <f>INDEX(AirportPivot[AirportName],MATCH($N6374,AirportPivot[[AirportID]:[AirportID]],0))</f>
        <v>Denver International</v>
      </c>
      <c r="R6374">
        <f>INDEX(AirportPivot[Gates (number of available)],MATCH($N6374,AirportPivot[[AirportID]:[AirportID]],0))</f>
        <v>75</v>
      </c>
    </row>
    <row r="6375" spans="1:18" x14ac:dyDescent="0.25">
      <c r="A6375" s="3" t="s">
        <v>6407</v>
      </c>
      <c r="B6375" s="12">
        <v>41856</v>
      </c>
      <c r="C6375" s="4" t="s">
        <v>33</v>
      </c>
      <c r="D6375" s="4">
        <v>2.9</v>
      </c>
      <c r="E6375" s="4">
        <v>177</v>
      </c>
      <c r="F6375" s="5">
        <v>0.41666666666666669</v>
      </c>
      <c r="G6375" s="6">
        <v>412.5</v>
      </c>
      <c r="H6375" s="7">
        <v>68062.5</v>
      </c>
      <c r="I6375" s="7">
        <f>FlightsPivot[[#This Row],[Total Fare]]*10%</f>
        <v>6806.25</v>
      </c>
      <c r="J6375" s="7">
        <f>FlightsPivot[[#This Row],[Total Fare]]+FlightsPivot[[#This Row],[10% tax ]]</f>
        <v>74868.75</v>
      </c>
      <c r="K6375" s="4">
        <v>8</v>
      </c>
      <c r="L6375" s="4">
        <v>2014</v>
      </c>
      <c r="M6375" t="str">
        <f>INDEX(RoutesPivot[DepAirport],MATCH($C6375,RoutesPivot[[RouteID]:[RouteID]],0))</f>
        <v>ORD</v>
      </c>
      <c r="N6375" t="str">
        <f>INDEX(RoutesPivot[AirportID],MATCH($C6375,RoutesPivot[[RouteID]:[RouteID]],0))</f>
        <v>SFO</v>
      </c>
      <c r="O6375">
        <f>INDEX(RoutesPivot[Distance],MATCH($C6375,RoutesPivot[[RouteID]:[RouteID]],0))</f>
        <v>1600</v>
      </c>
      <c r="P6375">
        <f>INDEX(RoutesPivot[ListPrice],MATCH($C6375,RoutesPivot[[RouteID]:[RouteID]],0))</f>
        <v>375</v>
      </c>
      <c r="Q6375" t="str">
        <f>INDEX(AirportPivot[AirportName],MATCH($N6375,AirportPivot[[AirportID]:[AirportID]],0))</f>
        <v>San Francisco International</v>
      </c>
      <c r="R6375">
        <f>INDEX(AirportPivot[Gates (number of available)],MATCH($N6375,AirportPivot[[AirportID]:[AirportID]],0))</f>
        <v>70</v>
      </c>
    </row>
    <row r="6376" spans="1:18" x14ac:dyDescent="0.25">
      <c r="A6376" s="3" t="s">
        <v>6408</v>
      </c>
      <c r="B6376" s="12">
        <v>41793</v>
      </c>
      <c r="C6376" s="4" t="s">
        <v>17</v>
      </c>
      <c r="D6376" s="4">
        <v>5.3</v>
      </c>
      <c r="E6376" s="4">
        <v>128</v>
      </c>
      <c r="F6376" s="5">
        <v>0.29166666666666669</v>
      </c>
      <c r="G6376" s="6">
        <v>385</v>
      </c>
      <c r="H6376" s="7">
        <v>71225</v>
      </c>
      <c r="I6376" s="7">
        <f>FlightsPivot[[#This Row],[Total Fare]]*10%</f>
        <v>7122.5</v>
      </c>
      <c r="J6376" s="7">
        <f>FlightsPivot[[#This Row],[Total Fare]]+FlightsPivot[[#This Row],[10% tax ]]</f>
        <v>78347.5</v>
      </c>
      <c r="K6376" s="4">
        <v>6</v>
      </c>
      <c r="L6376" s="4">
        <v>2014</v>
      </c>
      <c r="M6376" t="str">
        <f>INDEX(RoutesPivot[DepAirport],MATCH($C6376,RoutesPivot[[RouteID]:[RouteID]],0))</f>
        <v>ORD</v>
      </c>
      <c r="N6376" t="str">
        <f>INDEX(RoutesPivot[AirportID],MATCH($C6376,RoutesPivot[[RouteID]:[RouteID]],0))</f>
        <v>LAX</v>
      </c>
      <c r="O6376">
        <f>INDEX(RoutesPivot[Distance],MATCH($C6376,RoutesPivot[[RouteID]:[RouteID]],0))</f>
        <v>1518</v>
      </c>
      <c r="P6376">
        <f>INDEX(RoutesPivot[ListPrice],MATCH($C6376,RoutesPivot[[RouteID]:[RouteID]],0))</f>
        <v>350</v>
      </c>
      <c r="Q6376" t="str">
        <f>INDEX(AirportPivot[AirportName],MATCH($N6376,AirportPivot[[AirportID]:[AirportID]],0))</f>
        <v>Los Angeles International</v>
      </c>
      <c r="R6376">
        <f>INDEX(AirportPivot[Gates (number of available)],MATCH($N6376,AirportPivot[[AirportID]:[AirportID]],0))</f>
        <v>86</v>
      </c>
    </row>
    <row r="6377" spans="1:18" x14ac:dyDescent="0.25">
      <c r="A6377" s="3" t="s">
        <v>6409</v>
      </c>
      <c r="B6377" s="12">
        <v>42359</v>
      </c>
      <c r="C6377" s="4" t="s">
        <v>15</v>
      </c>
      <c r="D6377" s="4">
        <v>2.4</v>
      </c>
      <c r="E6377" s="4">
        <v>188</v>
      </c>
      <c r="F6377" s="5">
        <v>0.70833333333333337</v>
      </c>
      <c r="G6377" s="6">
        <v>315</v>
      </c>
      <c r="H6377" s="7">
        <v>51975</v>
      </c>
      <c r="I6377" s="7">
        <f>FlightsPivot[[#This Row],[Total Fare]]*10%</f>
        <v>5197.5</v>
      </c>
      <c r="J6377" s="7">
        <f>FlightsPivot[[#This Row],[Total Fare]]+FlightsPivot[[#This Row],[10% tax ]]</f>
        <v>57172.5</v>
      </c>
      <c r="K6377" s="4">
        <v>12</v>
      </c>
      <c r="L6377" s="4">
        <v>2015</v>
      </c>
      <c r="M6377" t="str">
        <f>INDEX(RoutesPivot[DepAirport],MATCH($C6377,RoutesPivot[[RouteID]:[RouteID]],0))</f>
        <v>ORD</v>
      </c>
      <c r="N6377" t="str">
        <f>INDEX(RoutesPivot[AirportID],MATCH($C6377,RoutesPivot[[RouteID]:[RouteID]],0))</f>
        <v>EWR</v>
      </c>
      <c r="O6377">
        <f>INDEX(RoutesPivot[Distance],MATCH($C6377,RoutesPivot[[RouteID]:[RouteID]],0))</f>
        <v>600</v>
      </c>
      <c r="P6377">
        <f>INDEX(RoutesPivot[ListPrice],MATCH($C6377,RoutesPivot[[RouteID]:[RouteID]],0))</f>
        <v>225</v>
      </c>
      <c r="Q6377" t="str">
        <f>INDEX(AirportPivot[AirportName],MATCH($N6377,AirportPivot[[AirportID]:[AirportID]],0))</f>
        <v>Newark Liberty International</v>
      </c>
      <c r="R6377">
        <f>INDEX(AirportPivot[Gates (number of available)],MATCH($N6377,AirportPivot[[AirportID]:[AirportID]],0))</f>
        <v>82</v>
      </c>
    </row>
    <row r="6378" spans="1:18" x14ac:dyDescent="0.25">
      <c r="A6378" s="3" t="s">
        <v>6410</v>
      </c>
      <c r="B6378" s="12">
        <v>41732</v>
      </c>
      <c r="C6378" s="4" t="s">
        <v>23</v>
      </c>
      <c r="D6378" s="4">
        <v>1.2</v>
      </c>
      <c r="E6378" s="4">
        <v>167</v>
      </c>
      <c r="F6378" s="5">
        <v>0.5</v>
      </c>
      <c r="G6378" s="6">
        <v>300</v>
      </c>
      <c r="H6378" s="7">
        <v>49500</v>
      </c>
      <c r="I6378" s="7">
        <f>FlightsPivot[[#This Row],[Total Fare]]*10%</f>
        <v>4950</v>
      </c>
      <c r="J6378" s="7">
        <f>FlightsPivot[[#This Row],[Total Fare]]+FlightsPivot[[#This Row],[10% tax ]]</f>
        <v>54450</v>
      </c>
      <c r="K6378" s="4">
        <v>4</v>
      </c>
      <c r="L6378" s="4">
        <v>2014</v>
      </c>
      <c r="M6378" t="str">
        <f>INDEX(RoutesPivot[DepAirport],MATCH($C6378,RoutesPivot[[RouteID]:[RouteID]],0))</f>
        <v>ORD</v>
      </c>
      <c r="N6378" t="str">
        <f>INDEX(RoutesPivot[AirportID],MATCH($C6378,RoutesPivot[[RouteID]:[RouteID]],0))</f>
        <v>DEN</v>
      </c>
      <c r="O6378">
        <f>INDEX(RoutesPivot[Distance],MATCH($C6378,RoutesPivot[[RouteID]:[RouteID]],0))</f>
        <v>800</v>
      </c>
      <c r="P6378">
        <f>INDEX(RoutesPivot[ListPrice],MATCH($C6378,RoutesPivot[[RouteID]:[RouteID]],0))</f>
        <v>300</v>
      </c>
      <c r="Q6378" t="str">
        <f>INDEX(AirportPivot[AirportName],MATCH($N6378,AirportPivot[[AirportID]:[AirportID]],0))</f>
        <v>Denver International</v>
      </c>
      <c r="R6378">
        <f>INDEX(AirportPivot[Gates (number of available)],MATCH($N6378,AirportPivot[[AirportID]:[AirportID]],0))</f>
        <v>75</v>
      </c>
    </row>
    <row r="6379" spans="1:18" x14ac:dyDescent="0.25">
      <c r="A6379" s="3" t="s">
        <v>6411</v>
      </c>
      <c r="B6379" s="12">
        <v>41746</v>
      </c>
      <c r="C6379" s="4" t="s">
        <v>80</v>
      </c>
      <c r="D6379" s="4">
        <v>2.1</v>
      </c>
      <c r="E6379" s="4">
        <v>76</v>
      </c>
      <c r="F6379" s="5">
        <v>0.77083333333333337</v>
      </c>
      <c r="G6379" s="6">
        <v>300</v>
      </c>
      <c r="H6379" s="7">
        <v>54300</v>
      </c>
      <c r="I6379" s="7">
        <f>FlightsPivot[[#This Row],[Total Fare]]*10%</f>
        <v>5430</v>
      </c>
      <c r="J6379" s="7">
        <f>FlightsPivot[[#This Row],[Total Fare]]+FlightsPivot[[#This Row],[10% tax ]]</f>
        <v>59730</v>
      </c>
      <c r="K6379" s="4">
        <v>4</v>
      </c>
      <c r="L6379" s="4">
        <v>2014</v>
      </c>
      <c r="M6379" t="str">
        <f>INDEX(RoutesPivot[DepAirport],MATCH($C6379,RoutesPivot[[RouteID]:[RouteID]],0))</f>
        <v>ORD</v>
      </c>
      <c r="N6379" t="str">
        <f>INDEX(RoutesPivot[AirportID],MATCH($C6379,RoutesPivot[[RouteID]:[RouteID]],0))</f>
        <v>MIA</v>
      </c>
      <c r="O6379">
        <f>INDEX(RoutesPivot[Distance],MATCH($C6379,RoutesPivot[[RouteID]:[RouteID]],0))</f>
        <v>1000</v>
      </c>
      <c r="P6379">
        <f>INDEX(RoutesPivot[ListPrice],MATCH($C6379,RoutesPivot[[RouteID]:[RouteID]],0))</f>
        <v>300</v>
      </c>
      <c r="Q6379" t="str">
        <f>INDEX(AirportPivot[AirportName],MATCH($N6379,AirportPivot[[AirportID]:[AirportID]],0))</f>
        <v>Miami International</v>
      </c>
      <c r="R6379">
        <f>INDEX(AirportPivot[Gates (number of available)],MATCH($N6379,AirportPivot[[AirportID]:[AirportID]],0))</f>
        <v>80</v>
      </c>
    </row>
    <row r="6380" spans="1:18" x14ac:dyDescent="0.25">
      <c r="A6380" s="3" t="s">
        <v>6412</v>
      </c>
      <c r="B6380" s="12">
        <v>42365</v>
      </c>
      <c r="C6380" s="4" t="s">
        <v>70</v>
      </c>
      <c r="D6380" s="4">
        <v>4.8</v>
      </c>
      <c r="E6380" s="4">
        <v>51</v>
      </c>
      <c r="F6380" s="5">
        <v>0.79166666666666663</v>
      </c>
      <c r="G6380" s="6">
        <v>385</v>
      </c>
      <c r="H6380" s="7">
        <v>63525</v>
      </c>
      <c r="I6380" s="7">
        <f>FlightsPivot[[#This Row],[Total Fare]]*10%</f>
        <v>6352.5</v>
      </c>
      <c r="J6380" s="7">
        <f>FlightsPivot[[#This Row],[Total Fare]]+FlightsPivot[[#This Row],[10% tax ]]</f>
        <v>69877.5</v>
      </c>
      <c r="K6380" s="4">
        <v>12</v>
      </c>
      <c r="L6380" s="4">
        <v>2015</v>
      </c>
      <c r="M6380" t="str">
        <f>INDEX(RoutesPivot[DepAirport],MATCH($C6380,RoutesPivot[[RouteID]:[RouteID]],0))</f>
        <v>ORD</v>
      </c>
      <c r="N6380" t="str">
        <f>INDEX(RoutesPivot[AirportID],MATCH($C6380,RoutesPivot[[RouteID]:[RouteID]],0))</f>
        <v>LAS</v>
      </c>
      <c r="O6380">
        <f>INDEX(RoutesPivot[Distance],MATCH($C6380,RoutesPivot[[RouteID]:[RouteID]],0))</f>
        <v>1100</v>
      </c>
      <c r="P6380">
        <f>INDEX(RoutesPivot[ListPrice],MATCH($C6380,RoutesPivot[[RouteID]:[RouteID]],0))</f>
        <v>275</v>
      </c>
      <c r="Q6380" t="str">
        <f>INDEX(AirportPivot[AirportName],MATCH($N6380,AirportPivot[[AirportID]:[AirportID]],0))</f>
        <v>McCarran International</v>
      </c>
      <c r="R6380">
        <f>INDEX(AirportPivot[Gates (number of available)],MATCH($N6380,AirportPivot[[AirportID]:[AirportID]],0))</f>
        <v>68</v>
      </c>
    </row>
    <row r="6381" spans="1:18" x14ac:dyDescent="0.25">
      <c r="A6381" s="3" t="s">
        <v>6413</v>
      </c>
      <c r="B6381" s="12">
        <v>42105</v>
      </c>
      <c r="C6381" s="4" t="s">
        <v>80</v>
      </c>
      <c r="D6381" s="4">
        <v>3</v>
      </c>
      <c r="E6381" s="4">
        <v>158</v>
      </c>
      <c r="F6381" s="5">
        <v>0.79166666666666663</v>
      </c>
      <c r="G6381" s="6">
        <v>300</v>
      </c>
      <c r="H6381" s="7">
        <v>49500</v>
      </c>
      <c r="I6381" s="7">
        <f>FlightsPivot[[#This Row],[Total Fare]]*10%</f>
        <v>4950</v>
      </c>
      <c r="J6381" s="7">
        <f>FlightsPivot[[#This Row],[Total Fare]]+FlightsPivot[[#This Row],[10% tax ]]</f>
        <v>54450</v>
      </c>
      <c r="K6381" s="4">
        <v>4</v>
      </c>
      <c r="L6381" s="4">
        <v>2015</v>
      </c>
      <c r="M6381" t="str">
        <f>INDEX(RoutesPivot[DepAirport],MATCH($C6381,RoutesPivot[[RouteID]:[RouteID]],0))</f>
        <v>ORD</v>
      </c>
      <c r="N6381" t="str">
        <f>INDEX(RoutesPivot[AirportID],MATCH($C6381,RoutesPivot[[RouteID]:[RouteID]],0))</f>
        <v>MIA</v>
      </c>
      <c r="O6381">
        <f>INDEX(RoutesPivot[Distance],MATCH($C6381,RoutesPivot[[RouteID]:[RouteID]],0))</f>
        <v>1000</v>
      </c>
      <c r="P6381">
        <f>INDEX(RoutesPivot[ListPrice],MATCH($C6381,RoutesPivot[[RouteID]:[RouteID]],0))</f>
        <v>300</v>
      </c>
      <c r="Q6381" t="str">
        <f>INDEX(AirportPivot[AirportName],MATCH($N6381,AirportPivot[[AirportID]:[AirportID]],0))</f>
        <v>Miami International</v>
      </c>
      <c r="R6381">
        <f>INDEX(AirportPivot[Gates (number of available)],MATCH($N6381,AirportPivot[[AirportID]:[AirportID]],0))</f>
        <v>80</v>
      </c>
    </row>
    <row r="6382" spans="1:18" x14ac:dyDescent="0.25">
      <c r="A6382" s="3" t="s">
        <v>6414</v>
      </c>
      <c r="B6382" s="12">
        <v>42325</v>
      </c>
      <c r="C6382" s="4" t="s">
        <v>86</v>
      </c>
      <c r="D6382" s="4">
        <v>3.9</v>
      </c>
      <c r="E6382" s="4">
        <v>9</v>
      </c>
      <c r="F6382" s="5">
        <v>0.75</v>
      </c>
      <c r="G6382" s="6">
        <v>115</v>
      </c>
      <c r="H6382" s="7">
        <v>21275</v>
      </c>
      <c r="I6382" s="7">
        <f>FlightsPivot[[#This Row],[Total Fare]]*10%</f>
        <v>2127.5</v>
      </c>
      <c r="J6382" s="7">
        <f>FlightsPivot[[#This Row],[Total Fare]]+FlightsPivot[[#This Row],[10% tax ]]</f>
        <v>23402.5</v>
      </c>
      <c r="K6382" s="4">
        <v>11</v>
      </c>
      <c r="L6382" s="4">
        <v>2015</v>
      </c>
      <c r="M6382" t="str">
        <f>INDEX(RoutesPivot[DepAirport],MATCH($C6382,RoutesPivot[[RouteID]:[RouteID]],0))</f>
        <v>ORD</v>
      </c>
      <c r="N6382" t="str">
        <f>INDEX(RoutesPivot[AirportID],MATCH($C6382,RoutesPivot[[RouteID]:[RouteID]],0))</f>
        <v>DTW</v>
      </c>
      <c r="O6382">
        <f>INDEX(RoutesPivot[Distance],MATCH($C6382,RoutesPivot[[RouteID]:[RouteID]],0))</f>
        <v>200</v>
      </c>
      <c r="P6382">
        <f>INDEX(RoutesPivot[ListPrice],MATCH($C6382,RoutesPivot[[RouteID]:[RouteID]],0))</f>
        <v>115</v>
      </c>
      <c r="Q6382" t="str">
        <f>INDEX(AirportPivot[AirportName],MATCH($N6382,AirportPivot[[AirportID]:[AirportID]],0))</f>
        <v>Detroit Metropolitan Wayne County</v>
      </c>
      <c r="R6382">
        <f>INDEX(AirportPivot[Gates (number of available)],MATCH($N6382,AirportPivot[[AirportID]:[AirportID]],0))</f>
        <v>60</v>
      </c>
    </row>
    <row r="6383" spans="1:18" x14ac:dyDescent="0.25">
      <c r="A6383" s="3" t="s">
        <v>6415</v>
      </c>
      <c r="B6383" s="12">
        <v>42009</v>
      </c>
      <c r="C6383" s="4" t="s">
        <v>17</v>
      </c>
      <c r="D6383" s="4">
        <v>2.5</v>
      </c>
      <c r="E6383" s="4">
        <v>192</v>
      </c>
      <c r="F6383" s="5">
        <v>0.29166666666666669</v>
      </c>
      <c r="G6383" s="6">
        <v>350</v>
      </c>
      <c r="H6383" s="7">
        <v>57750</v>
      </c>
      <c r="I6383" s="7">
        <f>FlightsPivot[[#This Row],[Total Fare]]*10%</f>
        <v>5775</v>
      </c>
      <c r="J6383" s="7">
        <f>FlightsPivot[[#This Row],[Total Fare]]+FlightsPivot[[#This Row],[10% tax ]]</f>
        <v>63525</v>
      </c>
      <c r="K6383" s="4">
        <v>1</v>
      </c>
      <c r="L6383" s="4">
        <v>2015</v>
      </c>
      <c r="M6383" t="str">
        <f>INDEX(RoutesPivot[DepAirport],MATCH($C6383,RoutesPivot[[RouteID]:[RouteID]],0))</f>
        <v>ORD</v>
      </c>
      <c r="N6383" t="str">
        <f>INDEX(RoutesPivot[AirportID],MATCH($C6383,RoutesPivot[[RouteID]:[RouteID]],0))</f>
        <v>LAX</v>
      </c>
      <c r="O6383">
        <f>INDEX(RoutesPivot[Distance],MATCH($C6383,RoutesPivot[[RouteID]:[RouteID]],0))</f>
        <v>1518</v>
      </c>
      <c r="P6383">
        <f>INDEX(RoutesPivot[ListPrice],MATCH($C6383,RoutesPivot[[RouteID]:[RouteID]],0))</f>
        <v>350</v>
      </c>
      <c r="Q6383" t="str">
        <f>INDEX(AirportPivot[AirportName],MATCH($N6383,AirportPivot[[AirportID]:[AirportID]],0))</f>
        <v>Los Angeles International</v>
      </c>
      <c r="R6383">
        <f>INDEX(AirportPivot[Gates (number of available)],MATCH($N6383,AirportPivot[[AirportID]:[AirportID]],0))</f>
        <v>86</v>
      </c>
    </row>
    <row r="6384" spans="1:18" x14ac:dyDescent="0.25">
      <c r="A6384" s="3" t="s">
        <v>6416</v>
      </c>
      <c r="B6384" s="12">
        <v>42170</v>
      </c>
      <c r="C6384" s="4" t="s">
        <v>13</v>
      </c>
      <c r="D6384" s="4">
        <v>2.2000000000000002</v>
      </c>
      <c r="E6384" s="4">
        <v>78</v>
      </c>
      <c r="F6384" s="5">
        <v>0.70833333333333337</v>
      </c>
      <c r="G6384" s="6">
        <v>275</v>
      </c>
      <c r="H6384" s="7">
        <v>49775</v>
      </c>
      <c r="I6384" s="7">
        <f>FlightsPivot[[#This Row],[Total Fare]]*10%</f>
        <v>4977.5</v>
      </c>
      <c r="J6384" s="7">
        <f>FlightsPivot[[#This Row],[Total Fare]]+FlightsPivot[[#This Row],[10% tax ]]</f>
        <v>54752.5</v>
      </c>
      <c r="K6384" s="4">
        <v>6</v>
      </c>
      <c r="L6384" s="4">
        <v>2015</v>
      </c>
      <c r="M6384" t="str">
        <f>INDEX(RoutesPivot[DepAirport],MATCH($C6384,RoutesPivot[[RouteID]:[RouteID]],0))</f>
        <v>ORD</v>
      </c>
      <c r="N6384" t="str">
        <f>INDEX(RoutesPivot[AirportID],MATCH($C6384,RoutesPivot[[RouteID]:[RouteID]],0))</f>
        <v>JFK</v>
      </c>
      <c r="O6384">
        <f>INDEX(RoutesPivot[Distance],MATCH($C6384,RoutesPivot[[RouteID]:[RouteID]],0))</f>
        <v>619</v>
      </c>
      <c r="P6384">
        <f>INDEX(RoutesPivot[ListPrice],MATCH($C6384,RoutesPivot[[RouteID]:[RouteID]],0))</f>
        <v>250</v>
      </c>
      <c r="Q6384" t="str">
        <f>INDEX(AirportPivot[AirportName],MATCH($N6384,AirportPivot[[AirportID]:[AirportID]],0))</f>
        <v>John F Kennedy International</v>
      </c>
      <c r="R6384">
        <f>INDEX(AirportPivot[Gates (number of available)],MATCH($N6384,AirportPivot[[AirportID]:[AirportID]],0))</f>
        <v>120</v>
      </c>
    </row>
    <row r="6385" spans="1:18" x14ac:dyDescent="0.25">
      <c r="A6385" s="3" t="s">
        <v>6417</v>
      </c>
      <c r="B6385" s="12">
        <v>42262</v>
      </c>
      <c r="C6385" s="4" t="s">
        <v>25</v>
      </c>
      <c r="D6385" s="4">
        <v>0.7</v>
      </c>
      <c r="E6385" s="4">
        <v>32</v>
      </c>
      <c r="F6385" s="5">
        <v>0.5</v>
      </c>
      <c r="G6385" s="6">
        <v>200</v>
      </c>
      <c r="H6385" s="7">
        <v>37000</v>
      </c>
      <c r="I6385" s="7">
        <f>FlightsPivot[[#This Row],[Total Fare]]*10%</f>
        <v>3700</v>
      </c>
      <c r="J6385" s="7">
        <f>FlightsPivot[[#This Row],[Total Fare]]+FlightsPivot[[#This Row],[10% tax ]]</f>
        <v>40700</v>
      </c>
      <c r="K6385" s="4">
        <v>9</v>
      </c>
      <c r="L6385" s="4">
        <v>2015</v>
      </c>
      <c r="M6385" t="str">
        <f>INDEX(RoutesPivot[DepAirport],MATCH($C6385,RoutesPivot[[RouteID]:[RouteID]],0))</f>
        <v>ORD</v>
      </c>
      <c r="N6385" t="str">
        <f>INDEX(RoutesPivot[AirportID],MATCH($C6385,RoutesPivot[[RouteID]:[RouteID]],0))</f>
        <v>DFW</v>
      </c>
      <c r="O6385">
        <f>INDEX(RoutesPivot[Distance],MATCH($C6385,RoutesPivot[[RouteID]:[RouteID]],0))</f>
        <v>700</v>
      </c>
      <c r="P6385">
        <f>INDEX(RoutesPivot[ListPrice],MATCH($C6385,RoutesPivot[[RouteID]:[RouteID]],0))</f>
        <v>200</v>
      </c>
      <c r="Q6385" t="str">
        <f>INDEX(AirportPivot[AirportName],MATCH($N6385,AirportPivot[[AirportID]:[AirportID]],0))</f>
        <v>Dallas/Fort Worth International</v>
      </c>
      <c r="R6385">
        <f>INDEX(AirportPivot[Gates (number of available)],MATCH($N6385,AirportPivot[[AirportID]:[AirportID]],0))</f>
        <v>130</v>
      </c>
    </row>
    <row r="6386" spans="1:18" x14ac:dyDescent="0.25">
      <c r="A6386" s="3" t="s">
        <v>6418</v>
      </c>
      <c r="B6386" s="12">
        <v>41792</v>
      </c>
      <c r="C6386" s="4" t="s">
        <v>25</v>
      </c>
      <c r="D6386" s="4">
        <v>0.9</v>
      </c>
      <c r="E6386" s="4">
        <v>10</v>
      </c>
      <c r="F6386" s="5">
        <v>0.70833333333333337</v>
      </c>
      <c r="G6386" s="6">
        <v>220</v>
      </c>
      <c r="H6386" s="7">
        <v>40700</v>
      </c>
      <c r="I6386" s="7">
        <f>FlightsPivot[[#This Row],[Total Fare]]*10%</f>
        <v>4070</v>
      </c>
      <c r="J6386" s="7">
        <f>FlightsPivot[[#This Row],[Total Fare]]+FlightsPivot[[#This Row],[10% tax ]]</f>
        <v>44770</v>
      </c>
      <c r="K6386" s="4">
        <v>6</v>
      </c>
      <c r="L6386" s="4">
        <v>2014</v>
      </c>
      <c r="M6386" t="str">
        <f>INDEX(RoutesPivot[DepAirport],MATCH($C6386,RoutesPivot[[RouteID]:[RouteID]],0))</f>
        <v>ORD</v>
      </c>
      <c r="N6386" t="str">
        <f>INDEX(RoutesPivot[AirportID],MATCH($C6386,RoutesPivot[[RouteID]:[RouteID]],0))</f>
        <v>DFW</v>
      </c>
      <c r="O6386">
        <f>INDEX(RoutesPivot[Distance],MATCH($C6386,RoutesPivot[[RouteID]:[RouteID]],0))</f>
        <v>700</v>
      </c>
      <c r="P6386">
        <f>INDEX(RoutesPivot[ListPrice],MATCH($C6386,RoutesPivot[[RouteID]:[RouteID]],0))</f>
        <v>200</v>
      </c>
      <c r="Q6386" t="str">
        <f>INDEX(AirportPivot[AirportName],MATCH($N6386,AirportPivot[[AirportID]:[AirportID]],0))</f>
        <v>Dallas/Fort Worth International</v>
      </c>
      <c r="R6386">
        <f>INDEX(AirportPivot[Gates (number of available)],MATCH($N6386,AirportPivot[[AirportID]:[AirportID]],0))</f>
        <v>130</v>
      </c>
    </row>
    <row r="6387" spans="1:18" x14ac:dyDescent="0.25">
      <c r="A6387" s="3" t="s">
        <v>6419</v>
      </c>
      <c r="B6387" s="12">
        <v>42080</v>
      </c>
      <c r="C6387" s="4" t="s">
        <v>25</v>
      </c>
      <c r="D6387" s="4">
        <v>2.5</v>
      </c>
      <c r="E6387" s="4">
        <v>101</v>
      </c>
      <c r="F6387" s="5">
        <v>0.79166666666666663</v>
      </c>
      <c r="G6387" s="6">
        <v>200</v>
      </c>
      <c r="H6387" s="7">
        <v>37000</v>
      </c>
      <c r="I6387" s="7">
        <f>FlightsPivot[[#This Row],[Total Fare]]*10%</f>
        <v>3700</v>
      </c>
      <c r="J6387" s="7">
        <f>FlightsPivot[[#This Row],[Total Fare]]+FlightsPivot[[#This Row],[10% tax ]]</f>
        <v>40700</v>
      </c>
      <c r="K6387" s="4">
        <v>3</v>
      </c>
      <c r="L6387" s="4">
        <v>2015</v>
      </c>
      <c r="M6387" t="str">
        <f>INDEX(RoutesPivot[DepAirport],MATCH($C6387,RoutesPivot[[RouteID]:[RouteID]],0))</f>
        <v>ORD</v>
      </c>
      <c r="N6387" t="str">
        <f>INDEX(RoutesPivot[AirportID],MATCH($C6387,RoutesPivot[[RouteID]:[RouteID]],0))</f>
        <v>DFW</v>
      </c>
      <c r="O6387">
        <f>INDEX(RoutesPivot[Distance],MATCH($C6387,RoutesPivot[[RouteID]:[RouteID]],0))</f>
        <v>700</v>
      </c>
      <c r="P6387">
        <f>INDEX(RoutesPivot[ListPrice],MATCH($C6387,RoutesPivot[[RouteID]:[RouteID]],0))</f>
        <v>200</v>
      </c>
      <c r="Q6387" t="str">
        <f>INDEX(AirportPivot[AirportName],MATCH($N6387,AirportPivot[[AirportID]:[AirportID]],0))</f>
        <v>Dallas/Fort Worth International</v>
      </c>
      <c r="R6387">
        <f>INDEX(AirportPivot[Gates (number of available)],MATCH($N6387,AirportPivot[[AirportID]:[AirportID]],0))</f>
        <v>130</v>
      </c>
    </row>
    <row r="6388" spans="1:18" x14ac:dyDescent="0.25">
      <c r="A6388" s="3" t="s">
        <v>6420</v>
      </c>
      <c r="B6388" s="12">
        <v>42155</v>
      </c>
      <c r="C6388" s="4" t="s">
        <v>25</v>
      </c>
      <c r="D6388" s="4">
        <v>1.7</v>
      </c>
      <c r="E6388" s="4">
        <v>15</v>
      </c>
      <c r="F6388" s="5">
        <v>0.75</v>
      </c>
      <c r="G6388" s="6">
        <v>200</v>
      </c>
      <c r="H6388" s="7">
        <v>37000</v>
      </c>
      <c r="I6388" s="7">
        <f>FlightsPivot[[#This Row],[Total Fare]]*10%</f>
        <v>3700</v>
      </c>
      <c r="J6388" s="7">
        <f>FlightsPivot[[#This Row],[Total Fare]]+FlightsPivot[[#This Row],[10% tax ]]</f>
        <v>40700</v>
      </c>
      <c r="K6388" s="4">
        <v>5</v>
      </c>
      <c r="L6388" s="4">
        <v>2015</v>
      </c>
      <c r="M6388" t="str">
        <f>INDEX(RoutesPivot[DepAirport],MATCH($C6388,RoutesPivot[[RouteID]:[RouteID]],0))</f>
        <v>ORD</v>
      </c>
      <c r="N6388" t="str">
        <f>INDEX(RoutesPivot[AirportID],MATCH($C6388,RoutesPivot[[RouteID]:[RouteID]],0))</f>
        <v>DFW</v>
      </c>
      <c r="O6388">
        <f>INDEX(RoutesPivot[Distance],MATCH($C6388,RoutesPivot[[RouteID]:[RouteID]],0))</f>
        <v>700</v>
      </c>
      <c r="P6388">
        <f>INDEX(RoutesPivot[ListPrice],MATCH($C6388,RoutesPivot[[RouteID]:[RouteID]],0))</f>
        <v>200</v>
      </c>
      <c r="Q6388" t="str">
        <f>INDEX(AirportPivot[AirportName],MATCH($N6388,AirportPivot[[AirportID]:[AirportID]],0))</f>
        <v>Dallas/Fort Worth International</v>
      </c>
      <c r="R6388">
        <f>INDEX(AirportPivot[Gates (number of available)],MATCH($N6388,AirportPivot[[AirportID]:[AirportID]],0))</f>
        <v>130</v>
      </c>
    </row>
    <row r="6389" spans="1:18" x14ac:dyDescent="0.25">
      <c r="A6389" s="3" t="s">
        <v>6421</v>
      </c>
      <c r="B6389" s="12">
        <v>41929</v>
      </c>
      <c r="C6389" s="4" t="s">
        <v>80</v>
      </c>
      <c r="D6389" s="4">
        <v>2.2999999999999998</v>
      </c>
      <c r="E6389" s="4">
        <v>159</v>
      </c>
      <c r="F6389" s="5">
        <v>0.33333333333333331</v>
      </c>
      <c r="G6389" s="6">
        <v>300</v>
      </c>
      <c r="H6389" s="7">
        <v>49500</v>
      </c>
      <c r="I6389" s="7">
        <f>FlightsPivot[[#This Row],[Total Fare]]*10%</f>
        <v>4950</v>
      </c>
      <c r="J6389" s="7">
        <f>FlightsPivot[[#This Row],[Total Fare]]+FlightsPivot[[#This Row],[10% tax ]]</f>
        <v>54450</v>
      </c>
      <c r="K6389" s="4">
        <v>10</v>
      </c>
      <c r="L6389" s="4">
        <v>2014</v>
      </c>
      <c r="M6389" t="str">
        <f>INDEX(RoutesPivot[DepAirport],MATCH($C6389,RoutesPivot[[RouteID]:[RouteID]],0))</f>
        <v>ORD</v>
      </c>
      <c r="N6389" t="str">
        <f>INDEX(RoutesPivot[AirportID],MATCH($C6389,RoutesPivot[[RouteID]:[RouteID]],0))</f>
        <v>MIA</v>
      </c>
      <c r="O6389">
        <f>INDEX(RoutesPivot[Distance],MATCH($C6389,RoutesPivot[[RouteID]:[RouteID]],0))</f>
        <v>1000</v>
      </c>
      <c r="P6389">
        <f>INDEX(RoutesPivot[ListPrice],MATCH($C6389,RoutesPivot[[RouteID]:[RouteID]],0))</f>
        <v>300</v>
      </c>
      <c r="Q6389" t="str">
        <f>INDEX(AirportPivot[AirportName],MATCH($N6389,AirportPivot[[AirportID]:[AirportID]],0))</f>
        <v>Miami International</v>
      </c>
      <c r="R6389">
        <f>INDEX(AirportPivot[Gates (number of available)],MATCH($N6389,AirportPivot[[AirportID]:[AirportID]],0))</f>
        <v>80</v>
      </c>
    </row>
    <row r="6390" spans="1:18" x14ac:dyDescent="0.25">
      <c r="A6390" s="3" t="s">
        <v>6422</v>
      </c>
      <c r="B6390" s="12">
        <v>41677</v>
      </c>
      <c r="C6390" s="4" t="s">
        <v>21</v>
      </c>
      <c r="D6390" s="4">
        <v>1.5</v>
      </c>
      <c r="E6390" s="4">
        <v>188</v>
      </c>
      <c r="F6390" s="5">
        <v>0.8125</v>
      </c>
      <c r="G6390" s="6">
        <v>125</v>
      </c>
      <c r="H6390" s="7">
        <v>20625</v>
      </c>
      <c r="I6390" s="7">
        <f>FlightsPivot[[#This Row],[Total Fare]]*10%</f>
        <v>2062.5</v>
      </c>
      <c r="J6390" s="7">
        <f>FlightsPivot[[#This Row],[Total Fare]]+FlightsPivot[[#This Row],[10% tax ]]</f>
        <v>22687.5</v>
      </c>
      <c r="K6390" s="4">
        <v>2</v>
      </c>
      <c r="L6390" s="4">
        <v>2014</v>
      </c>
      <c r="M6390" t="str">
        <f>INDEX(RoutesPivot[DepAirport],MATCH($C6390,RoutesPivot[[RouteID]:[RouteID]],0))</f>
        <v>ORD</v>
      </c>
      <c r="N6390" t="str">
        <f>INDEX(RoutesPivot[AirportID],MATCH($C6390,RoutesPivot[[RouteID]:[RouteID]],0))</f>
        <v>CLT</v>
      </c>
      <c r="O6390">
        <f>INDEX(RoutesPivot[Distance],MATCH($C6390,RoutesPivot[[RouteID]:[RouteID]],0))</f>
        <v>700</v>
      </c>
      <c r="P6390">
        <f>INDEX(RoutesPivot[ListPrice],MATCH($C6390,RoutesPivot[[RouteID]:[RouteID]],0))</f>
        <v>125</v>
      </c>
      <c r="Q6390" t="str">
        <f>INDEX(AirportPivot[AirportName],MATCH($N6390,AirportPivot[[AirportID]:[AirportID]],0))</f>
        <v>Charlotte/Douglas International</v>
      </c>
      <c r="R6390">
        <f>INDEX(AirportPivot[Gates (number of available)],MATCH($N6390,AirportPivot[[AirportID]:[AirportID]],0))</f>
        <v>65</v>
      </c>
    </row>
    <row r="6391" spans="1:18" x14ac:dyDescent="0.25">
      <c r="A6391" s="3" t="s">
        <v>6423</v>
      </c>
      <c r="B6391" s="12">
        <v>41801</v>
      </c>
      <c r="C6391" s="4" t="s">
        <v>40</v>
      </c>
      <c r="D6391" s="4">
        <v>2</v>
      </c>
      <c r="E6391" s="4">
        <v>144</v>
      </c>
      <c r="F6391" s="5">
        <v>0.66666666666666663</v>
      </c>
      <c r="G6391" s="6">
        <v>126.5</v>
      </c>
      <c r="H6391" s="7">
        <v>23402.5</v>
      </c>
      <c r="I6391" s="7">
        <f>FlightsPivot[[#This Row],[Total Fare]]*10%</f>
        <v>2340.25</v>
      </c>
      <c r="J6391" s="7">
        <f>FlightsPivot[[#This Row],[Total Fare]]+FlightsPivot[[#This Row],[10% tax ]]</f>
        <v>25742.75</v>
      </c>
      <c r="K6391" s="4">
        <v>6</v>
      </c>
      <c r="L6391" s="4">
        <v>2014</v>
      </c>
      <c r="M6391" t="str">
        <f>INDEX(RoutesPivot[DepAirport],MATCH($C6391,RoutesPivot[[RouteID]:[RouteID]],0))</f>
        <v>ORD</v>
      </c>
      <c r="N6391" t="str">
        <f>INDEX(RoutesPivot[AirportID],MATCH($C6391,RoutesPivot[[RouteID]:[RouteID]],0))</f>
        <v>MSP</v>
      </c>
      <c r="O6391">
        <f>INDEX(RoutesPivot[Distance],MATCH($C6391,RoutesPivot[[RouteID]:[RouteID]],0))</f>
        <v>300</v>
      </c>
      <c r="P6391">
        <f>INDEX(RoutesPivot[ListPrice],MATCH($C6391,RoutesPivot[[RouteID]:[RouteID]],0))</f>
        <v>115</v>
      </c>
      <c r="Q6391" t="str">
        <f>INDEX(AirportPivot[AirportName],MATCH($N6391,AirportPivot[[AirportID]:[AirportID]],0))</f>
        <v>Minneapolis-St Paul International/Wold-Chamberlain</v>
      </c>
      <c r="R6391">
        <f>INDEX(AirportPivot[Gates (number of available)],MATCH($N6391,AirportPivot[[AirportID]:[AirportID]],0))</f>
        <v>65</v>
      </c>
    </row>
    <row r="6392" spans="1:18" x14ac:dyDescent="0.25">
      <c r="A6392" s="3" t="s">
        <v>6424</v>
      </c>
      <c r="B6392" s="12">
        <v>41833</v>
      </c>
      <c r="C6392" s="4" t="s">
        <v>50</v>
      </c>
      <c r="D6392" s="4">
        <v>1.6</v>
      </c>
      <c r="E6392" s="4">
        <v>26</v>
      </c>
      <c r="F6392" s="5">
        <v>0.3125</v>
      </c>
      <c r="G6392" s="6">
        <v>302.5</v>
      </c>
      <c r="H6392" s="7">
        <v>55962.5</v>
      </c>
      <c r="I6392" s="7">
        <f>FlightsPivot[[#This Row],[Total Fare]]*10%</f>
        <v>5596.25</v>
      </c>
      <c r="J6392" s="7">
        <f>FlightsPivot[[#This Row],[Total Fare]]+FlightsPivot[[#This Row],[10% tax ]]</f>
        <v>61558.75</v>
      </c>
      <c r="K6392" s="4">
        <v>7</v>
      </c>
      <c r="L6392" s="4">
        <v>2014</v>
      </c>
      <c r="M6392" t="str">
        <f>INDEX(RoutesPivot[DepAirport],MATCH($C6392,RoutesPivot[[RouteID]:[RouteID]],0))</f>
        <v>ORD</v>
      </c>
      <c r="N6392" t="str">
        <f>INDEX(RoutesPivot[AirportID],MATCH($C6392,RoutesPivot[[RouteID]:[RouteID]],0))</f>
        <v>LGA</v>
      </c>
      <c r="O6392">
        <f>INDEX(RoutesPivot[Distance],MATCH($C6392,RoutesPivot[[RouteID]:[RouteID]],0))</f>
        <v>610</v>
      </c>
      <c r="P6392">
        <f>INDEX(RoutesPivot[ListPrice],MATCH($C6392,RoutesPivot[[RouteID]:[RouteID]],0))</f>
        <v>275</v>
      </c>
      <c r="Q6392" t="str">
        <f>INDEX(AirportPivot[AirportName],MATCH($N6392,AirportPivot[[AirportID]:[AirportID]],0))</f>
        <v>Laguardia</v>
      </c>
      <c r="R6392">
        <f>INDEX(AirportPivot[Gates (number of available)],MATCH($N6392,AirportPivot[[AirportID]:[AirportID]],0))</f>
        <v>66</v>
      </c>
    </row>
    <row r="6393" spans="1:18" x14ac:dyDescent="0.25">
      <c r="A6393" s="3" t="s">
        <v>6425</v>
      </c>
      <c r="B6393" s="12">
        <v>42334</v>
      </c>
      <c r="C6393" s="4" t="s">
        <v>50</v>
      </c>
      <c r="D6393" s="4">
        <v>6.5</v>
      </c>
      <c r="E6393" s="4">
        <v>105</v>
      </c>
      <c r="F6393" s="5">
        <v>0.8125</v>
      </c>
      <c r="G6393" s="6">
        <v>412.5</v>
      </c>
      <c r="H6393" s="7">
        <v>76312.5</v>
      </c>
      <c r="I6393" s="7">
        <f>FlightsPivot[[#This Row],[Total Fare]]*10%</f>
        <v>7631.25</v>
      </c>
      <c r="J6393" s="7">
        <f>FlightsPivot[[#This Row],[Total Fare]]+FlightsPivot[[#This Row],[10% tax ]]</f>
        <v>83943.75</v>
      </c>
      <c r="K6393" s="4">
        <v>11</v>
      </c>
      <c r="L6393" s="4">
        <v>2015</v>
      </c>
      <c r="M6393" t="str">
        <f>INDEX(RoutesPivot[DepAirport],MATCH($C6393,RoutesPivot[[RouteID]:[RouteID]],0))</f>
        <v>ORD</v>
      </c>
      <c r="N6393" t="str">
        <f>INDEX(RoutesPivot[AirportID],MATCH($C6393,RoutesPivot[[RouteID]:[RouteID]],0))</f>
        <v>LGA</v>
      </c>
      <c r="O6393">
        <f>INDEX(RoutesPivot[Distance],MATCH($C6393,RoutesPivot[[RouteID]:[RouteID]],0))</f>
        <v>610</v>
      </c>
      <c r="P6393">
        <f>INDEX(RoutesPivot[ListPrice],MATCH($C6393,RoutesPivot[[RouteID]:[RouteID]],0))</f>
        <v>275</v>
      </c>
      <c r="Q6393" t="str">
        <f>INDEX(AirportPivot[AirportName],MATCH($N6393,AirportPivot[[AirportID]:[AirportID]],0))</f>
        <v>Laguardia</v>
      </c>
      <c r="R6393">
        <f>INDEX(AirportPivot[Gates (number of available)],MATCH($N6393,AirportPivot[[AirportID]:[AirportID]],0))</f>
        <v>66</v>
      </c>
    </row>
    <row r="6394" spans="1:18" x14ac:dyDescent="0.25">
      <c r="A6394" s="3" t="s">
        <v>6426</v>
      </c>
      <c r="B6394" s="12">
        <v>42241</v>
      </c>
      <c r="C6394" s="4" t="s">
        <v>33</v>
      </c>
      <c r="D6394" s="4">
        <v>1.5</v>
      </c>
      <c r="E6394" s="4">
        <v>70</v>
      </c>
      <c r="F6394" s="5">
        <v>0.79166666666666663</v>
      </c>
      <c r="G6394" s="6">
        <v>412.5</v>
      </c>
      <c r="H6394" s="7">
        <v>74662.5</v>
      </c>
      <c r="I6394" s="7">
        <f>FlightsPivot[[#This Row],[Total Fare]]*10%</f>
        <v>7466.25</v>
      </c>
      <c r="J6394" s="7">
        <f>FlightsPivot[[#This Row],[Total Fare]]+FlightsPivot[[#This Row],[10% tax ]]</f>
        <v>82128.75</v>
      </c>
      <c r="K6394" s="4">
        <v>8</v>
      </c>
      <c r="L6394" s="4">
        <v>2015</v>
      </c>
      <c r="M6394" t="str">
        <f>INDEX(RoutesPivot[DepAirport],MATCH($C6394,RoutesPivot[[RouteID]:[RouteID]],0))</f>
        <v>ORD</v>
      </c>
      <c r="N6394" t="str">
        <f>INDEX(RoutesPivot[AirportID],MATCH($C6394,RoutesPivot[[RouteID]:[RouteID]],0))</f>
        <v>SFO</v>
      </c>
      <c r="O6394">
        <f>INDEX(RoutesPivot[Distance],MATCH($C6394,RoutesPivot[[RouteID]:[RouteID]],0))</f>
        <v>1600</v>
      </c>
      <c r="P6394">
        <f>INDEX(RoutesPivot[ListPrice],MATCH($C6394,RoutesPivot[[RouteID]:[RouteID]],0))</f>
        <v>375</v>
      </c>
      <c r="Q6394" t="str">
        <f>INDEX(AirportPivot[AirportName],MATCH($N6394,AirportPivot[[AirportID]:[AirportID]],0))</f>
        <v>San Francisco International</v>
      </c>
      <c r="R6394">
        <f>INDEX(AirportPivot[Gates (number of available)],MATCH($N6394,AirportPivot[[AirportID]:[AirportID]],0))</f>
        <v>70</v>
      </c>
    </row>
    <row r="6395" spans="1:18" x14ac:dyDescent="0.25">
      <c r="A6395" s="3" t="s">
        <v>6427</v>
      </c>
      <c r="B6395" s="12">
        <v>41774</v>
      </c>
      <c r="C6395" s="4" t="s">
        <v>50</v>
      </c>
      <c r="D6395" s="4">
        <v>2.5</v>
      </c>
      <c r="E6395" s="4">
        <v>80</v>
      </c>
      <c r="F6395" s="5">
        <v>0.79166666666666663</v>
      </c>
      <c r="G6395" s="6">
        <v>275</v>
      </c>
      <c r="H6395" s="7">
        <v>49775</v>
      </c>
      <c r="I6395" s="7">
        <f>FlightsPivot[[#This Row],[Total Fare]]*10%</f>
        <v>4977.5</v>
      </c>
      <c r="J6395" s="7">
        <f>FlightsPivot[[#This Row],[Total Fare]]+FlightsPivot[[#This Row],[10% tax ]]</f>
        <v>54752.5</v>
      </c>
      <c r="K6395" s="4">
        <v>5</v>
      </c>
      <c r="L6395" s="4">
        <v>2014</v>
      </c>
      <c r="M6395" t="str">
        <f>INDEX(RoutesPivot[DepAirport],MATCH($C6395,RoutesPivot[[RouteID]:[RouteID]],0))</f>
        <v>ORD</v>
      </c>
      <c r="N6395" t="str">
        <f>INDEX(RoutesPivot[AirportID],MATCH($C6395,RoutesPivot[[RouteID]:[RouteID]],0))</f>
        <v>LGA</v>
      </c>
      <c r="O6395">
        <f>INDEX(RoutesPivot[Distance],MATCH($C6395,RoutesPivot[[RouteID]:[RouteID]],0))</f>
        <v>610</v>
      </c>
      <c r="P6395">
        <f>INDEX(RoutesPivot[ListPrice],MATCH($C6395,RoutesPivot[[RouteID]:[RouteID]],0))</f>
        <v>275</v>
      </c>
      <c r="Q6395" t="str">
        <f>INDEX(AirportPivot[AirportName],MATCH($N6395,AirportPivot[[AirportID]:[AirportID]],0))</f>
        <v>Laguardia</v>
      </c>
      <c r="R6395">
        <f>INDEX(AirportPivot[Gates (number of available)],MATCH($N6395,AirportPivot[[AirportID]:[AirportID]],0))</f>
        <v>66</v>
      </c>
    </row>
    <row r="6396" spans="1:18" x14ac:dyDescent="0.25">
      <c r="A6396" s="3" t="s">
        <v>6428</v>
      </c>
      <c r="B6396" s="12">
        <v>41758</v>
      </c>
      <c r="C6396" s="4" t="s">
        <v>25</v>
      </c>
      <c r="D6396" s="4">
        <v>2.6</v>
      </c>
      <c r="E6396" s="4">
        <v>123</v>
      </c>
      <c r="F6396" s="5">
        <v>0.79166666666666663</v>
      </c>
      <c r="G6396" s="6">
        <v>200</v>
      </c>
      <c r="H6396" s="7">
        <v>37000</v>
      </c>
      <c r="I6396" s="7">
        <f>FlightsPivot[[#This Row],[Total Fare]]*10%</f>
        <v>3700</v>
      </c>
      <c r="J6396" s="7">
        <f>FlightsPivot[[#This Row],[Total Fare]]+FlightsPivot[[#This Row],[10% tax ]]</f>
        <v>40700</v>
      </c>
      <c r="K6396" s="4">
        <v>4</v>
      </c>
      <c r="L6396" s="4">
        <v>2014</v>
      </c>
      <c r="M6396" t="str">
        <f>INDEX(RoutesPivot[DepAirport],MATCH($C6396,RoutesPivot[[RouteID]:[RouteID]],0))</f>
        <v>ORD</v>
      </c>
      <c r="N6396" t="str">
        <f>INDEX(RoutesPivot[AirportID],MATCH($C6396,RoutesPivot[[RouteID]:[RouteID]],0))</f>
        <v>DFW</v>
      </c>
      <c r="O6396">
        <f>INDEX(RoutesPivot[Distance],MATCH($C6396,RoutesPivot[[RouteID]:[RouteID]],0))</f>
        <v>700</v>
      </c>
      <c r="P6396">
        <f>INDEX(RoutesPivot[ListPrice],MATCH($C6396,RoutesPivot[[RouteID]:[RouteID]],0))</f>
        <v>200</v>
      </c>
      <c r="Q6396" t="str">
        <f>INDEX(AirportPivot[AirportName],MATCH($N6396,AirportPivot[[AirportID]:[AirportID]],0))</f>
        <v>Dallas/Fort Worth International</v>
      </c>
      <c r="R6396">
        <f>INDEX(AirportPivot[Gates (number of available)],MATCH($N6396,AirportPivot[[AirportID]:[AirportID]],0))</f>
        <v>130</v>
      </c>
    </row>
    <row r="6397" spans="1:18" x14ac:dyDescent="0.25">
      <c r="A6397" s="3" t="s">
        <v>6429</v>
      </c>
      <c r="B6397" s="12">
        <v>42226</v>
      </c>
      <c r="C6397" s="4" t="s">
        <v>27</v>
      </c>
      <c r="D6397" s="4">
        <v>10.199999999999999</v>
      </c>
      <c r="E6397" s="4">
        <v>104</v>
      </c>
      <c r="F6397" s="5">
        <v>0.70833333333333337</v>
      </c>
      <c r="G6397" s="6">
        <v>220</v>
      </c>
      <c r="H6397" s="7">
        <v>40700</v>
      </c>
      <c r="I6397" s="7">
        <f>FlightsPivot[[#This Row],[Total Fare]]*10%</f>
        <v>4070</v>
      </c>
      <c r="J6397" s="7">
        <f>FlightsPivot[[#This Row],[Total Fare]]+FlightsPivot[[#This Row],[10% tax ]]</f>
        <v>44770</v>
      </c>
      <c r="K6397" s="4">
        <v>8</v>
      </c>
      <c r="L6397" s="4">
        <v>2015</v>
      </c>
      <c r="M6397" t="str">
        <f>INDEX(RoutesPivot[DepAirport],MATCH($C6397,RoutesPivot[[RouteID]:[RouteID]],0))</f>
        <v>ORD</v>
      </c>
      <c r="N6397" t="str">
        <f>INDEX(RoutesPivot[AirportID],MATCH($C6397,RoutesPivot[[RouteID]:[RouteID]],0))</f>
        <v>ATL</v>
      </c>
      <c r="O6397">
        <f>INDEX(RoutesPivot[Distance],MATCH($C6397,RoutesPivot[[RouteID]:[RouteID]],0))</f>
        <v>510</v>
      </c>
      <c r="P6397">
        <f>INDEX(RoutesPivot[ListPrice],MATCH($C6397,RoutesPivot[[RouteID]:[RouteID]],0))</f>
        <v>200</v>
      </c>
      <c r="Q6397" t="str">
        <f>INDEX(AirportPivot[AirportName],MATCH($N6397,AirportPivot[[AirportID]:[AirportID]],0))</f>
        <v>Hartsfield-Jackson Atlanta International</v>
      </c>
      <c r="R6397">
        <f>INDEX(AirportPivot[Gates (number of available)],MATCH($N6397,AirportPivot[[AirportID]:[AirportID]],0))</f>
        <v>100</v>
      </c>
    </row>
    <row r="6398" spans="1:18" x14ac:dyDescent="0.25">
      <c r="A6398" s="3" t="s">
        <v>6430</v>
      </c>
      <c r="B6398" s="12">
        <v>42187</v>
      </c>
      <c r="C6398" s="4" t="s">
        <v>27</v>
      </c>
      <c r="D6398" s="4">
        <v>10.8</v>
      </c>
      <c r="E6398" s="4">
        <v>49</v>
      </c>
      <c r="F6398" s="5">
        <v>0.75</v>
      </c>
      <c r="G6398" s="6">
        <v>220</v>
      </c>
      <c r="H6398" s="7">
        <v>36300</v>
      </c>
      <c r="I6398" s="7">
        <f>FlightsPivot[[#This Row],[Total Fare]]*10%</f>
        <v>3630</v>
      </c>
      <c r="J6398" s="7">
        <f>FlightsPivot[[#This Row],[Total Fare]]+FlightsPivot[[#This Row],[10% tax ]]</f>
        <v>39930</v>
      </c>
      <c r="K6398" s="4">
        <v>7</v>
      </c>
      <c r="L6398" s="4">
        <v>2015</v>
      </c>
      <c r="M6398" t="str">
        <f>INDEX(RoutesPivot[DepAirport],MATCH($C6398,RoutesPivot[[RouteID]:[RouteID]],0))</f>
        <v>ORD</v>
      </c>
      <c r="N6398" t="str">
        <f>INDEX(RoutesPivot[AirportID],MATCH($C6398,RoutesPivot[[RouteID]:[RouteID]],0))</f>
        <v>ATL</v>
      </c>
      <c r="O6398">
        <f>INDEX(RoutesPivot[Distance],MATCH($C6398,RoutesPivot[[RouteID]:[RouteID]],0))</f>
        <v>510</v>
      </c>
      <c r="P6398">
        <f>INDEX(RoutesPivot[ListPrice],MATCH($C6398,RoutesPivot[[RouteID]:[RouteID]],0))</f>
        <v>200</v>
      </c>
      <c r="Q6398" t="str">
        <f>INDEX(AirportPivot[AirportName],MATCH($N6398,AirportPivot[[AirportID]:[AirportID]],0))</f>
        <v>Hartsfield-Jackson Atlanta International</v>
      </c>
      <c r="R6398">
        <f>INDEX(AirportPivot[Gates (number of available)],MATCH($N6398,AirportPivot[[AirportID]:[AirportID]],0))</f>
        <v>100</v>
      </c>
    </row>
    <row r="6399" spans="1:18" x14ac:dyDescent="0.25">
      <c r="A6399" s="3" t="s">
        <v>6431</v>
      </c>
      <c r="B6399" s="12">
        <v>41695</v>
      </c>
      <c r="C6399" s="4" t="s">
        <v>25</v>
      </c>
      <c r="D6399" s="4">
        <v>1.8</v>
      </c>
      <c r="E6399" s="4">
        <v>139</v>
      </c>
      <c r="F6399" s="5">
        <v>0.29166666666666669</v>
      </c>
      <c r="G6399" s="6">
        <v>200</v>
      </c>
      <c r="H6399" s="7">
        <v>37000</v>
      </c>
      <c r="I6399" s="7">
        <f>FlightsPivot[[#This Row],[Total Fare]]*10%</f>
        <v>3700</v>
      </c>
      <c r="J6399" s="7">
        <f>FlightsPivot[[#This Row],[Total Fare]]+FlightsPivot[[#This Row],[10% tax ]]</f>
        <v>40700</v>
      </c>
      <c r="K6399" s="4">
        <v>2</v>
      </c>
      <c r="L6399" s="4">
        <v>2014</v>
      </c>
      <c r="M6399" t="str">
        <f>INDEX(RoutesPivot[DepAirport],MATCH($C6399,RoutesPivot[[RouteID]:[RouteID]],0))</f>
        <v>ORD</v>
      </c>
      <c r="N6399" t="str">
        <f>INDEX(RoutesPivot[AirportID],MATCH($C6399,RoutesPivot[[RouteID]:[RouteID]],0))</f>
        <v>DFW</v>
      </c>
      <c r="O6399">
        <f>INDEX(RoutesPivot[Distance],MATCH($C6399,RoutesPivot[[RouteID]:[RouteID]],0))</f>
        <v>700</v>
      </c>
      <c r="P6399">
        <f>INDEX(RoutesPivot[ListPrice],MATCH($C6399,RoutesPivot[[RouteID]:[RouteID]],0))</f>
        <v>200</v>
      </c>
      <c r="Q6399" t="str">
        <f>INDEX(AirportPivot[AirportName],MATCH($N6399,AirportPivot[[AirportID]:[AirportID]],0))</f>
        <v>Dallas/Fort Worth International</v>
      </c>
      <c r="R6399">
        <f>INDEX(AirportPivot[Gates (number of available)],MATCH($N6399,AirportPivot[[AirportID]:[AirportID]],0))</f>
        <v>130</v>
      </c>
    </row>
    <row r="6400" spans="1:18" x14ac:dyDescent="0.25">
      <c r="A6400" s="3" t="s">
        <v>6432</v>
      </c>
      <c r="B6400" s="12">
        <v>42331</v>
      </c>
      <c r="C6400" s="4" t="s">
        <v>70</v>
      </c>
      <c r="D6400" s="4">
        <v>4.0999999999999996</v>
      </c>
      <c r="E6400" s="4">
        <v>11</v>
      </c>
      <c r="F6400" s="5">
        <v>0.70833333333333337</v>
      </c>
      <c r="G6400" s="6">
        <v>412.5</v>
      </c>
      <c r="H6400" s="7">
        <v>76312.5</v>
      </c>
      <c r="I6400" s="7">
        <f>FlightsPivot[[#This Row],[Total Fare]]*10%</f>
        <v>7631.25</v>
      </c>
      <c r="J6400" s="7">
        <f>FlightsPivot[[#This Row],[Total Fare]]+FlightsPivot[[#This Row],[10% tax ]]</f>
        <v>83943.75</v>
      </c>
      <c r="K6400" s="4">
        <v>11</v>
      </c>
      <c r="L6400" s="4">
        <v>2015</v>
      </c>
      <c r="M6400" t="str">
        <f>INDEX(RoutesPivot[DepAirport],MATCH($C6400,RoutesPivot[[RouteID]:[RouteID]],0))</f>
        <v>ORD</v>
      </c>
      <c r="N6400" t="str">
        <f>INDEX(RoutesPivot[AirportID],MATCH($C6400,RoutesPivot[[RouteID]:[RouteID]],0))</f>
        <v>LAS</v>
      </c>
      <c r="O6400">
        <f>INDEX(RoutesPivot[Distance],MATCH($C6400,RoutesPivot[[RouteID]:[RouteID]],0))</f>
        <v>1100</v>
      </c>
      <c r="P6400">
        <f>INDEX(RoutesPivot[ListPrice],MATCH($C6400,RoutesPivot[[RouteID]:[RouteID]],0))</f>
        <v>275</v>
      </c>
      <c r="Q6400" t="str">
        <f>INDEX(AirportPivot[AirportName],MATCH($N6400,AirportPivot[[AirportID]:[AirportID]],0))</f>
        <v>McCarran International</v>
      </c>
      <c r="R6400">
        <f>INDEX(AirportPivot[Gates (number of available)],MATCH($N6400,AirportPivot[[AirportID]:[AirportID]],0))</f>
        <v>68</v>
      </c>
    </row>
    <row r="6401" spans="1:18" x14ac:dyDescent="0.25">
      <c r="A6401" s="3" t="s">
        <v>6433</v>
      </c>
      <c r="B6401" s="12">
        <v>42239</v>
      </c>
      <c r="C6401" s="4" t="s">
        <v>13</v>
      </c>
      <c r="D6401" s="4">
        <v>1.7</v>
      </c>
      <c r="E6401" s="4">
        <v>14</v>
      </c>
      <c r="F6401" s="5">
        <v>0.83333333333333337</v>
      </c>
      <c r="G6401" s="6">
        <v>275</v>
      </c>
      <c r="H6401" s="7">
        <v>50875</v>
      </c>
      <c r="I6401" s="7">
        <f>FlightsPivot[[#This Row],[Total Fare]]*10%</f>
        <v>5087.5</v>
      </c>
      <c r="J6401" s="7">
        <f>FlightsPivot[[#This Row],[Total Fare]]+FlightsPivot[[#This Row],[10% tax ]]</f>
        <v>55962.5</v>
      </c>
      <c r="K6401" s="4">
        <v>8</v>
      </c>
      <c r="L6401" s="4">
        <v>2015</v>
      </c>
      <c r="M6401" t="str">
        <f>INDEX(RoutesPivot[DepAirport],MATCH($C6401,RoutesPivot[[RouteID]:[RouteID]],0))</f>
        <v>ORD</v>
      </c>
      <c r="N6401" t="str">
        <f>INDEX(RoutesPivot[AirportID],MATCH($C6401,RoutesPivot[[RouteID]:[RouteID]],0))</f>
        <v>JFK</v>
      </c>
      <c r="O6401">
        <f>INDEX(RoutesPivot[Distance],MATCH($C6401,RoutesPivot[[RouteID]:[RouteID]],0))</f>
        <v>619</v>
      </c>
      <c r="P6401">
        <f>INDEX(RoutesPivot[ListPrice],MATCH($C6401,RoutesPivot[[RouteID]:[RouteID]],0))</f>
        <v>250</v>
      </c>
      <c r="Q6401" t="str">
        <f>INDEX(AirportPivot[AirportName],MATCH($N6401,AirportPivot[[AirportID]:[AirportID]],0))</f>
        <v>John F Kennedy International</v>
      </c>
      <c r="R6401">
        <f>INDEX(AirportPivot[Gates (number of available)],MATCH($N6401,AirportPivot[[AirportID]:[AirportID]],0))</f>
        <v>120</v>
      </c>
    </row>
    <row r="6402" spans="1:18" x14ac:dyDescent="0.25">
      <c r="A6402" s="3" t="s">
        <v>6434</v>
      </c>
      <c r="B6402" s="12">
        <v>41763</v>
      </c>
      <c r="C6402" s="4" t="s">
        <v>70</v>
      </c>
      <c r="D6402" s="4">
        <v>0.9</v>
      </c>
      <c r="E6402" s="4">
        <v>61</v>
      </c>
      <c r="F6402" s="5">
        <v>0.35416666666666669</v>
      </c>
      <c r="G6402" s="6">
        <v>275</v>
      </c>
      <c r="H6402" s="7">
        <v>45375</v>
      </c>
      <c r="I6402" s="7">
        <f>FlightsPivot[[#This Row],[Total Fare]]*10%</f>
        <v>4537.5</v>
      </c>
      <c r="J6402" s="7">
        <f>FlightsPivot[[#This Row],[Total Fare]]+FlightsPivot[[#This Row],[10% tax ]]</f>
        <v>49912.5</v>
      </c>
      <c r="K6402" s="4">
        <v>5</v>
      </c>
      <c r="L6402" s="4">
        <v>2014</v>
      </c>
      <c r="M6402" t="str">
        <f>INDEX(RoutesPivot[DepAirport],MATCH($C6402,RoutesPivot[[RouteID]:[RouteID]],0))</f>
        <v>ORD</v>
      </c>
      <c r="N6402" t="str">
        <f>INDEX(RoutesPivot[AirportID],MATCH($C6402,RoutesPivot[[RouteID]:[RouteID]],0))</f>
        <v>LAS</v>
      </c>
      <c r="O6402">
        <f>INDEX(RoutesPivot[Distance],MATCH($C6402,RoutesPivot[[RouteID]:[RouteID]],0))</f>
        <v>1100</v>
      </c>
      <c r="P6402">
        <f>INDEX(RoutesPivot[ListPrice],MATCH($C6402,RoutesPivot[[RouteID]:[RouteID]],0))</f>
        <v>275</v>
      </c>
      <c r="Q6402" t="str">
        <f>INDEX(AirportPivot[AirportName],MATCH($N6402,AirportPivot[[AirportID]:[AirportID]],0))</f>
        <v>McCarran International</v>
      </c>
      <c r="R6402">
        <f>INDEX(AirportPivot[Gates (number of available)],MATCH($N6402,AirportPivot[[AirportID]:[AirportID]],0))</f>
        <v>68</v>
      </c>
    </row>
    <row r="6403" spans="1:18" x14ac:dyDescent="0.25">
      <c r="A6403" s="3" t="s">
        <v>6435</v>
      </c>
      <c r="B6403" s="12">
        <v>41656</v>
      </c>
      <c r="C6403" s="4" t="s">
        <v>17</v>
      </c>
      <c r="D6403" s="4">
        <v>4.7</v>
      </c>
      <c r="E6403" s="4">
        <v>14</v>
      </c>
      <c r="F6403" s="5">
        <v>0.625</v>
      </c>
      <c r="G6403" s="6">
        <v>350</v>
      </c>
      <c r="H6403" s="7">
        <v>64750</v>
      </c>
      <c r="I6403" s="7">
        <f>FlightsPivot[[#This Row],[Total Fare]]*10%</f>
        <v>6475</v>
      </c>
      <c r="J6403" s="7">
        <f>FlightsPivot[[#This Row],[Total Fare]]+FlightsPivot[[#This Row],[10% tax ]]</f>
        <v>71225</v>
      </c>
      <c r="K6403" s="4">
        <v>1</v>
      </c>
      <c r="L6403" s="4">
        <v>2014</v>
      </c>
      <c r="M6403" t="str">
        <f>INDEX(RoutesPivot[DepAirport],MATCH($C6403,RoutesPivot[[RouteID]:[RouteID]],0))</f>
        <v>ORD</v>
      </c>
      <c r="N6403" t="str">
        <f>INDEX(RoutesPivot[AirportID],MATCH($C6403,RoutesPivot[[RouteID]:[RouteID]],0))</f>
        <v>LAX</v>
      </c>
      <c r="O6403">
        <f>INDEX(RoutesPivot[Distance],MATCH($C6403,RoutesPivot[[RouteID]:[RouteID]],0))</f>
        <v>1518</v>
      </c>
      <c r="P6403">
        <f>INDEX(RoutesPivot[ListPrice],MATCH($C6403,RoutesPivot[[RouteID]:[RouteID]],0))</f>
        <v>350</v>
      </c>
      <c r="Q6403" t="str">
        <f>INDEX(AirportPivot[AirportName],MATCH($N6403,AirportPivot[[AirportID]:[AirportID]],0))</f>
        <v>Los Angeles International</v>
      </c>
      <c r="R6403">
        <f>INDEX(AirportPivot[Gates (number of available)],MATCH($N6403,AirportPivot[[AirportID]:[AirportID]],0))</f>
        <v>86</v>
      </c>
    </row>
    <row r="6404" spans="1:18" x14ac:dyDescent="0.25">
      <c r="A6404" s="3" t="s">
        <v>6436</v>
      </c>
      <c r="B6404" s="12">
        <v>42191</v>
      </c>
      <c r="C6404" s="4" t="s">
        <v>19</v>
      </c>
      <c r="D6404" s="4">
        <v>2.1</v>
      </c>
      <c r="E6404" s="4">
        <v>10</v>
      </c>
      <c r="F6404" s="5">
        <v>0.58333333333333337</v>
      </c>
      <c r="G6404" s="6">
        <v>220</v>
      </c>
      <c r="H6404" s="7">
        <v>40700</v>
      </c>
      <c r="I6404" s="7">
        <f>FlightsPivot[[#This Row],[Total Fare]]*10%</f>
        <v>4070</v>
      </c>
      <c r="J6404" s="7">
        <f>FlightsPivot[[#This Row],[Total Fare]]+FlightsPivot[[#This Row],[10% tax ]]</f>
        <v>44770</v>
      </c>
      <c r="K6404" s="4">
        <v>7</v>
      </c>
      <c r="L6404" s="4">
        <v>2015</v>
      </c>
      <c r="M6404" t="str">
        <f>INDEX(RoutesPivot[DepAirport],MATCH($C6404,RoutesPivot[[RouteID]:[RouteID]],0))</f>
        <v>ORD</v>
      </c>
      <c r="N6404" t="str">
        <f>INDEX(RoutesPivot[AirportID],MATCH($C6404,RoutesPivot[[RouteID]:[RouteID]],0))</f>
        <v>IAH</v>
      </c>
      <c r="O6404">
        <f>INDEX(RoutesPivot[Distance],MATCH($C6404,RoutesPivot[[RouteID]:[RouteID]],0))</f>
        <v>800</v>
      </c>
      <c r="P6404">
        <f>INDEX(RoutesPivot[ListPrice],MATCH($C6404,RoutesPivot[[RouteID]:[RouteID]],0))</f>
        <v>200</v>
      </c>
      <c r="Q6404" t="str">
        <f>INDEX(AirportPivot[AirportName],MATCH($N6404,AirportPivot[[AirportID]:[AirportID]],0))</f>
        <v>George Bush Intercontinental/Houston</v>
      </c>
      <c r="R6404">
        <f>INDEX(AirportPivot[Gates (number of available)],MATCH($N6404,AirportPivot[[AirportID]:[AirportID]],0))</f>
        <v>80</v>
      </c>
    </row>
    <row r="6405" spans="1:18" x14ac:dyDescent="0.25">
      <c r="A6405" s="3" t="s">
        <v>6437</v>
      </c>
      <c r="B6405" s="12">
        <v>42268</v>
      </c>
      <c r="C6405" s="4" t="s">
        <v>86</v>
      </c>
      <c r="D6405" s="4">
        <v>2</v>
      </c>
      <c r="E6405" s="4">
        <v>5</v>
      </c>
      <c r="F6405" s="5">
        <v>0.70833333333333337</v>
      </c>
      <c r="G6405" s="6">
        <v>115</v>
      </c>
      <c r="H6405" s="7">
        <v>21275</v>
      </c>
      <c r="I6405" s="7">
        <f>FlightsPivot[[#This Row],[Total Fare]]*10%</f>
        <v>2127.5</v>
      </c>
      <c r="J6405" s="7">
        <f>FlightsPivot[[#This Row],[Total Fare]]+FlightsPivot[[#This Row],[10% tax ]]</f>
        <v>23402.5</v>
      </c>
      <c r="K6405" s="4">
        <v>9</v>
      </c>
      <c r="L6405" s="4">
        <v>2015</v>
      </c>
      <c r="M6405" t="str">
        <f>INDEX(RoutesPivot[DepAirport],MATCH($C6405,RoutesPivot[[RouteID]:[RouteID]],0))</f>
        <v>ORD</v>
      </c>
      <c r="N6405" t="str">
        <f>INDEX(RoutesPivot[AirportID],MATCH($C6405,RoutesPivot[[RouteID]:[RouteID]],0))</f>
        <v>DTW</v>
      </c>
      <c r="O6405">
        <f>INDEX(RoutesPivot[Distance],MATCH($C6405,RoutesPivot[[RouteID]:[RouteID]],0))</f>
        <v>200</v>
      </c>
      <c r="P6405">
        <f>INDEX(RoutesPivot[ListPrice],MATCH($C6405,RoutesPivot[[RouteID]:[RouteID]],0))</f>
        <v>115</v>
      </c>
      <c r="Q6405" t="str">
        <f>INDEX(AirportPivot[AirportName],MATCH($N6405,AirportPivot[[AirportID]:[AirportID]],0))</f>
        <v>Detroit Metropolitan Wayne County</v>
      </c>
      <c r="R6405">
        <f>INDEX(AirportPivot[Gates (number of available)],MATCH($N6405,AirportPivot[[AirportID]:[AirportID]],0))</f>
        <v>60</v>
      </c>
    </row>
    <row r="6406" spans="1:18" x14ac:dyDescent="0.25">
      <c r="A6406" s="3" t="s">
        <v>6438</v>
      </c>
      <c r="B6406" s="12">
        <v>42292</v>
      </c>
      <c r="C6406" s="4" t="s">
        <v>27</v>
      </c>
      <c r="D6406" s="4">
        <v>10.199999999999999</v>
      </c>
      <c r="E6406" s="4">
        <v>25</v>
      </c>
      <c r="F6406" s="5">
        <v>0.29166666666666669</v>
      </c>
      <c r="G6406" s="6">
        <v>200</v>
      </c>
      <c r="H6406" s="7">
        <v>37000</v>
      </c>
      <c r="I6406" s="7">
        <f>FlightsPivot[[#This Row],[Total Fare]]*10%</f>
        <v>3700</v>
      </c>
      <c r="J6406" s="7">
        <f>FlightsPivot[[#This Row],[Total Fare]]+FlightsPivot[[#This Row],[10% tax ]]</f>
        <v>40700</v>
      </c>
      <c r="K6406" s="4">
        <v>10</v>
      </c>
      <c r="L6406" s="4">
        <v>2015</v>
      </c>
      <c r="M6406" t="str">
        <f>INDEX(RoutesPivot[DepAirport],MATCH($C6406,RoutesPivot[[RouteID]:[RouteID]],0))</f>
        <v>ORD</v>
      </c>
      <c r="N6406" t="str">
        <f>INDEX(RoutesPivot[AirportID],MATCH($C6406,RoutesPivot[[RouteID]:[RouteID]],0))</f>
        <v>ATL</v>
      </c>
      <c r="O6406">
        <f>INDEX(RoutesPivot[Distance],MATCH($C6406,RoutesPivot[[RouteID]:[RouteID]],0))</f>
        <v>510</v>
      </c>
      <c r="P6406">
        <f>INDEX(RoutesPivot[ListPrice],MATCH($C6406,RoutesPivot[[RouteID]:[RouteID]],0))</f>
        <v>200</v>
      </c>
      <c r="Q6406" t="str">
        <f>INDEX(AirportPivot[AirportName],MATCH($N6406,AirportPivot[[AirportID]:[AirportID]],0))</f>
        <v>Hartsfield-Jackson Atlanta International</v>
      </c>
      <c r="R6406">
        <f>INDEX(AirportPivot[Gates (number of available)],MATCH($N6406,AirportPivot[[AirportID]:[AirportID]],0))</f>
        <v>100</v>
      </c>
    </row>
    <row r="6407" spans="1:18" x14ac:dyDescent="0.25">
      <c r="A6407" s="3" t="s">
        <v>6439</v>
      </c>
      <c r="B6407" s="12">
        <v>41895</v>
      </c>
      <c r="C6407" s="4" t="s">
        <v>53</v>
      </c>
      <c r="D6407" s="4">
        <v>1.3</v>
      </c>
      <c r="E6407" s="4">
        <v>172</v>
      </c>
      <c r="F6407" s="5">
        <v>0.89583333333333337</v>
      </c>
      <c r="G6407" s="6">
        <v>300</v>
      </c>
      <c r="H6407" s="7">
        <v>49500</v>
      </c>
      <c r="I6407" s="7">
        <f>FlightsPivot[[#This Row],[Total Fare]]*10%</f>
        <v>4950</v>
      </c>
      <c r="J6407" s="7">
        <f>FlightsPivot[[#This Row],[Total Fare]]+FlightsPivot[[#This Row],[10% tax ]]</f>
        <v>54450</v>
      </c>
      <c r="K6407" s="4">
        <v>9</v>
      </c>
      <c r="L6407" s="4">
        <v>2014</v>
      </c>
      <c r="M6407" t="str">
        <f>INDEX(RoutesPivot[DepAirport],MATCH($C6407,RoutesPivot[[RouteID]:[RouteID]],0))</f>
        <v>ORD</v>
      </c>
      <c r="N6407" t="str">
        <f>INDEX(RoutesPivot[AirportID],MATCH($C6407,RoutesPivot[[RouteID]:[RouteID]],0))</f>
        <v>FLL</v>
      </c>
      <c r="O6407">
        <f>INDEX(RoutesPivot[Distance],MATCH($C6407,RoutesPivot[[RouteID]:[RouteID]],0))</f>
        <v>940</v>
      </c>
      <c r="P6407">
        <f>INDEX(RoutesPivot[ListPrice],MATCH($C6407,RoutesPivot[[RouteID]:[RouteID]],0))</f>
        <v>300</v>
      </c>
      <c r="Q6407" t="str">
        <f>INDEX(AirportPivot[AirportName],MATCH($N6407,AirportPivot[[AirportID]:[AirportID]],0))</f>
        <v>Fort Lauderdale/Hollywood International</v>
      </c>
      <c r="R6407">
        <f>INDEX(AirportPivot[Gates (number of available)],MATCH($N6407,AirportPivot[[AirportID]:[AirportID]],0))</f>
        <v>55</v>
      </c>
    </row>
    <row r="6408" spans="1:18" x14ac:dyDescent="0.25">
      <c r="A6408" s="3" t="s">
        <v>6440</v>
      </c>
      <c r="B6408" s="12">
        <v>42205</v>
      </c>
      <c r="C6408" s="4" t="s">
        <v>50</v>
      </c>
      <c r="D6408" s="4">
        <v>2.2000000000000002</v>
      </c>
      <c r="E6408" s="4">
        <v>140</v>
      </c>
      <c r="F6408" s="5">
        <v>0.83333333333333337</v>
      </c>
      <c r="G6408" s="6">
        <v>302.5</v>
      </c>
      <c r="H6408" s="7">
        <v>55962.5</v>
      </c>
      <c r="I6408" s="7">
        <f>FlightsPivot[[#This Row],[Total Fare]]*10%</f>
        <v>5596.25</v>
      </c>
      <c r="J6408" s="7">
        <f>FlightsPivot[[#This Row],[Total Fare]]+FlightsPivot[[#This Row],[10% tax ]]</f>
        <v>61558.75</v>
      </c>
      <c r="K6408" s="4">
        <v>7</v>
      </c>
      <c r="L6408" s="4">
        <v>2015</v>
      </c>
      <c r="M6408" t="str">
        <f>INDEX(RoutesPivot[DepAirport],MATCH($C6408,RoutesPivot[[RouteID]:[RouteID]],0))</f>
        <v>ORD</v>
      </c>
      <c r="N6408" t="str">
        <f>INDEX(RoutesPivot[AirportID],MATCH($C6408,RoutesPivot[[RouteID]:[RouteID]],0))</f>
        <v>LGA</v>
      </c>
      <c r="O6408">
        <f>INDEX(RoutesPivot[Distance],MATCH($C6408,RoutesPivot[[RouteID]:[RouteID]],0))</f>
        <v>610</v>
      </c>
      <c r="P6408">
        <f>INDEX(RoutesPivot[ListPrice],MATCH($C6408,RoutesPivot[[RouteID]:[RouteID]],0))</f>
        <v>275</v>
      </c>
      <c r="Q6408" t="str">
        <f>INDEX(AirportPivot[AirportName],MATCH($N6408,AirportPivot[[AirportID]:[AirportID]],0))</f>
        <v>Laguardia</v>
      </c>
      <c r="R6408">
        <f>INDEX(AirportPivot[Gates (number of available)],MATCH($N6408,AirportPivot[[AirportID]:[AirportID]],0))</f>
        <v>66</v>
      </c>
    </row>
    <row r="6409" spans="1:18" x14ac:dyDescent="0.25">
      <c r="A6409" s="3" t="s">
        <v>6441</v>
      </c>
      <c r="B6409" s="12">
        <v>41855</v>
      </c>
      <c r="C6409" s="4" t="s">
        <v>27</v>
      </c>
      <c r="D6409" s="4">
        <v>9.3000000000000007</v>
      </c>
      <c r="E6409" s="4">
        <v>135</v>
      </c>
      <c r="F6409" s="5">
        <v>0.5</v>
      </c>
      <c r="G6409" s="6">
        <v>220</v>
      </c>
      <c r="H6409" s="7">
        <v>40700</v>
      </c>
      <c r="I6409" s="7">
        <f>FlightsPivot[[#This Row],[Total Fare]]*10%</f>
        <v>4070</v>
      </c>
      <c r="J6409" s="7">
        <f>FlightsPivot[[#This Row],[Total Fare]]+FlightsPivot[[#This Row],[10% tax ]]</f>
        <v>44770</v>
      </c>
      <c r="K6409" s="4">
        <v>8</v>
      </c>
      <c r="L6409" s="4">
        <v>2014</v>
      </c>
      <c r="M6409" t="str">
        <f>INDEX(RoutesPivot[DepAirport],MATCH($C6409,RoutesPivot[[RouteID]:[RouteID]],0))</f>
        <v>ORD</v>
      </c>
      <c r="N6409" t="str">
        <f>INDEX(RoutesPivot[AirportID],MATCH($C6409,RoutesPivot[[RouteID]:[RouteID]],0))</f>
        <v>ATL</v>
      </c>
      <c r="O6409">
        <f>INDEX(RoutesPivot[Distance],MATCH($C6409,RoutesPivot[[RouteID]:[RouteID]],0))</f>
        <v>510</v>
      </c>
      <c r="P6409">
        <f>INDEX(RoutesPivot[ListPrice],MATCH($C6409,RoutesPivot[[RouteID]:[RouteID]],0))</f>
        <v>200</v>
      </c>
      <c r="Q6409" t="str">
        <f>INDEX(AirportPivot[AirportName],MATCH($N6409,AirportPivot[[AirportID]:[AirportID]],0))</f>
        <v>Hartsfield-Jackson Atlanta International</v>
      </c>
      <c r="R6409">
        <f>INDEX(AirportPivot[Gates (number of available)],MATCH($N6409,AirportPivot[[AirportID]:[AirportID]],0))</f>
        <v>100</v>
      </c>
    </row>
    <row r="6410" spans="1:18" x14ac:dyDescent="0.25">
      <c r="A6410" s="3" t="s">
        <v>6442</v>
      </c>
      <c r="B6410" s="12">
        <v>41778</v>
      </c>
      <c r="C6410" s="4" t="s">
        <v>83</v>
      </c>
      <c r="D6410" s="4">
        <v>2.7</v>
      </c>
      <c r="E6410" s="4">
        <v>203</v>
      </c>
      <c r="F6410" s="5">
        <v>0.8125</v>
      </c>
      <c r="G6410" s="6">
        <v>240</v>
      </c>
      <c r="H6410" s="7">
        <v>39600</v>
      </c>
      <c r="I6410" s="7">
        <f>FlightsPivot[[#This Row],[Total Fare]]*10%</f>
        <v>3960</v>
      </c>
      <c r="J6410" s="7">
        <f>FlightsPivot[[#This Row],[Total Fare]]+FlightsPivot[[#This Row],[10% tax ]]</f>
        <v>43560</v>
      </c>
      <c r="K6410" s="4">
        <v>5</v>
      </c>
      <c r="L6410" s="4">
        <v>2014</v>
      </c>
      <c r="M6410" t="str">
        <f>INDEX(RoutesPivot[DepAirport],MATCH($C6410,RoutesPivot[[RouteID]:[RouteID]],0))</f>
        <v>ORD</v>
      </c>
      <c r="N6410" t="str">
        <f>INDEX(RoutesPivot[AirportID],MATCH($C6410,RoutesPivot[[RouteID]:[RouteID]],0))</f>
        <v>BWI</v>
      </c>
      <c r="O6410">
        <f>INDEX(RoutesPivot[Distance],MATCH($C6410,RoutesPivot[[RouteID]:[RouteID]],0))</f>
        <v>520</v>
      </c>
      <c r="P6410">
        <f>INDEX(RoutesPivot[ListPrice],MATCH($C6410,RoutesPivot[[RouteID]:[RouteID]],0))</f>
        <v>240</v>
      </c>
      <c r="Q6410" t="str">
        <f>INDEX(AirportPivot[AirportName],MATCH($N6410,AirportPivot[[AirportID]:[AirportID]],0))</f>
        <v>Baltimore/Washington International Thurgood Marshall</v>
      </c>
      <c r="R6410">
        <f>INDEX(AirportPivot[Gates (number of available)],MATCH($N6410,AirportPivot[[AirportID]:[AirportID]],0))</f>
        <v>58</v>
      </c>
    </row>
    <row r="6411" spans="1:18" x14ac:dyDescent="0.25">
      <c r="A6411" s="3" t="s">
        <v>6443</v>
      </c>
      <c r="B6411" s="12">
        <v>41917</v>
      </c>
      <c r="C6411" s="4" t="s">
        <v>50</v>
      </c>
      <c r="D6411" s="4">
        <v>1.2</v>
      </c>
      <c r="E6411" s="4">
        <v>88</v>
      </c>
      <c r="F6411" s="5">
        <v>0.35416666666666669</v>
      </c>
      <c r="G6411" s="6">
        <v>275</v>
      </c>
      <c r="H6411" s="7">
        <v>49775</v>
      </c>
      <c r="I6411" s="7">
        <f>FlightsPivot[[#This Row],[Total Fare]]*10%</f>
        <v>4977.5</v>
      </c>
      <c r="J6411" s="7">
        <f>FlightsPivot[[#This Row],[Total Fare]]+FlightsPivot[[#This Row],[10% tax ]]</f>
        <v>54752.5</v>
      </c>
      <c r="K6411" s="4">
        <v>10</v>
      </c>
      <c r="L6411" s="4">
        <v>2014</v>
      </c>
      <c r="M6411" t="str">
        <f>INDEX(RoutesPivot[DepAirport],MATCH($C6411,RoutesPivot[[RouteID]:[RouteID]],0))</f>
        <v>ORD</v>
      </c>
      <c r="N6411" t="str">
        <f>INDEX(RoutesPivot[AirportID],MATCH($C6411,RoutesPivot[[RouteID]:[RouteID]],0))</f>
        <v>LGA</v>
      </c>
      <c r="O6411">
        <f>INDEX(RoutesPivot[Distance],MATCH($C6411,RoutesPivot[[RouteID]:[RouteID]],0))</f>
        <v>610</v>
      </c>
      <c r="P6411">
        <f>INDEX(RoutesPivot[ListPrice],MATCH($C6411,RoutesPivot[[RouteID]:[RouteID]],0))</f>
        <v>275</v>
      </c>
      <c r="Q6411" t="str">
        <f>INDEX(AirportPivot[AirportName],MATCH($N6411,AirportPivot[[AirportID]:[AirportID]],0))</f>
        <v>Laguardia</v>
      </c>
      <c r="R6411">
        <f>INDEX(AirportPivot[Gates (number of available)],MATCH($N6411,AirportPivot[[AirportID]:[AirportID]],0))</f>
        <v>66</v>
      </c>
    </row>
    <row r="6412" spans="1:18" x14ac:dyDescent="0.25">
      <c r="A6412" s="3" t="s">
        <v>6444</v>
      </c>
      <c r="B6412" s="12">
        <v>41811</v>
      </c>
      <c r="C6412" s="4" t="s">
        <v>19</v>
      </c>
      <c r="D6412" s="4">
        <v>2.6</v>
      </c>
      <c r="E6412" s="4">
        <v>186</v>
      </c>
      <c r="F6412" s="5">
        <v>0.77083333333333337</v>
      </c>
      <c r="G6412" s="6">
        <v>220</v>
      </c>
      <c r="H6412" s="7">
        <v>36300</v>
      </c>
      <c r="I6412" s="7">
        <f>FlightsPivot[[#This Row],[Total Fare]]*10%</f>
        <v>3630</v>
      </c>
      <c r="J6412" s="7">
        <f>FlightsPivot[[#This Row],[Total Fare]]+FlightsPivot[[#This Row],[10% tax ]]</f>
        <v>39930</v>
      </c>
      <c r="K6412" s="4">
        <v>6</v>
      </c>
      <c r="L6412" s="4">
        <v>2014</v>
      </c>
      <c r="M6412" t="str">
        <f>INDEX(RoutesPivot[DepAirport],MATCH($C6412,RoutesPivot[[RouteID]:[RouteID]],0))</f>
        <v>ORD</v>
      </c>
      <c r="N6412" t="str">
        <f>INDEX(RoutesPivot[AirportID],MATCH($C6412,RoutesPivot[[RouteID]:[RouteID]],0))</f>
        <v>IAH</v>
      </c>
      <c r="O6412">
        <f>INDEX(RoutesPivot[Distance],MATCH($C6412,RoutesPivot[[RouteID]:[RouteID]],0))</f>
        <v>800</v>
      </c>
      <c r="P6412">
        <f>INDEX(RoutesPivot[ListPrice],MATCH($C6412,RoutesPivot[[RouteID]:[RouteID]],0))</f>
        <v>200</v>
      </c>
      <c r="Q6412" t="str">
        <f>INDEX(AirportPivot[AirportName],MATCH($N6412,AirportPivot[[AirportID]:[AirportID]],0))</f>
        <v>George Bush Intercontinental/Houston</v>
      </c>
      <c r="R6412">
        <f>INDEX(AirportPivot[Gates (number of available)],MATCH($N6412,AirportPivot[[AirportID]:[AirportID]],0))</f>
        <v>80</v>
      </c>
    </row>
    <row r="6413" spans="1:18" x14ac:dyDescent="0.25">
      <c r="A6413" s="3" t="s">
        <v>6445</v>
      </c>
      <c r="B6413" s="12">
        <v>41781</v>
      </c>
      <c r="C6413" s="4" t="s">
        <v>80</v>
      </c>
      <c r="D6413" s="4">
        <v>2.4</v>
      </c>
      <c r="E6413" s="4">
        <v>39</v>
      </c>
      <c r="F6413" s="5">
        <v>0.41666666666666669</v>
      </c>
      <c r="G6413" s="6">
        <v>300</v>
      </c>
      <c r="H6413" s="7">
        <v>49500</v>
      </c>
      <c r="I6413" s="7">
        <f>FlightsPivot[[#This Row],[Total Fare]]*10%</f>
        <v>4950</v>
      </c>
      <c r="J6413" s="7">
        <f>FlightsPivot[[#This Row],[Total Fare]]+FlightsPivot[[#This Row],[10% tax ]]</f>
        <v>54450</v>
      </c>
      <c r="K6413" s="4">
        <v>5</v>
      </c>
      <c r="L6413" s="4">
        <v>2014</v>
      </c>
      <c r="M6413" t="str">
        <f>INDEX(RoutesPivot[DepAirport],MATCH($C6413,RoutesPivot[[RouteID]:[RouteID]],0))</f>
        <v>ORD</v>
      </c>
      <c r="N6413" t="str">
        <f>INDEX(RoutesPivot[AirportID],MATCH($C6413,RoutesPivot[[RouteID]:[RouteID]],0))</f>
        <v>MIA</v>
      </c>
      <c r="O6413">
        <f>INDEX(RoutesPivot[Distance],MATCH($C6413,RoutesPivot[[RouteID]:[RouteID]],0))</f>
        <v>1000</v>
      </c>
      <c r="P6413">
        <f>INDEX(RoutesPivot[ListPrice],MATCH($C6413,RoutesPivot[[RouteID]:[RouteID]],0))</f>
        <v>300</v>
      </c>
      <c r="Q6413" t="str">
        <f>INDEX(AirportPivot[AirportName],MATCH($N6413,AirportPivot[[AirportID]:[AirportID]],0))</f>
        <v>Miami International</v>
      </c>
      <c r="R6413">
        <f>INDEX(AirportPivot[Gates (number of available)],MATCH($N6413,AirportPivot[[AirportID]:[AirportID]],0))</f>
        <v>80</v>
      </c>
    </row>
    <row r="6414" spans="1:18" x14ac:dyDescent="0.25">
      <c r="A6414" s="3" t="s">
        <v>6446</v>
      </c>
      <c r="B6414" s="12">
        <v>42191</v>
      </c>
      <c r="C6414" s="4" t="s">
        <v>47</v>
      </c>
      <c r="D6414" s="4">
        <v>1.5</v>
      </c>
      <c r="E6414" s="4">
        <v>115</v>
      </c>
      <c r="F6414" s="5">
        <v>0.58333333333333337</v>
      </c>
      <c r="G6414" s="6">
        <v>275</v>
      </c>
      <c r="H6414" s="7">
        <v>50875</v>
      </c>
      <c r="I6414" s="7">
        <f>FlightsPivot[[#This Row],[Total Fare]]*10%</f>
        <v>5087.5</v>
      </c>
      <c r="J6414" s="7">
        <f>FlightsPivot[[#This Row],[Total Fare]]+FlightsPivot[[#This Row],[10% tax ]]</f>
        <v>55962.5</v>
      </c>
      <c r="K6414" s="4">
        <v>7</v>
      </c>
      <c r="L6414" s="4">
        <v>2015</v>
      </c>
      <c r="M6414" t="str">
        <f>INDEX(RoutesPivot[DepAirport],MATCH($C6414,RoutesPivot[[RouteID]:[RouteID]],0))</f>
        <v>ORD</v>
      </c>
      <c r="N6414" t="str">
        <f>INDEX(RoutesPivot[AirportID],MATCH($C6414,RoutesPivot[[RouteID]:[RouteID]],0))</f>
        <v>PHX</v>
      </c>
      <c r="O6414">
        <f>INDEX(RoutesPivot[Distance],MATCH($C6414,RoutesPivot[[RouteID]:[RouteID]],0))</f>
        <v>1200</v>
      </c>
      <c r="P6414">
        <f>INDEX(RoutesPivot[ListPrice],MATCH($C6414,RoutesPivot[[RouteID]:[RouteID]],0))</f>
        <v>250</v>
      </c>
      <c r="Q6414" t="str">
        <f>INDEX(AirportPivot[AirportName],MATCH($N6414,AirportPivot[[AirportID]:[AirportID]],0))</f>
        <v>Phoenix Sky Harbor International</v>
      </c>
      <c r="R6414">
        <f>INDEX(AirportPivot[Gates (number of available)],MATCH($N6414,AirportPivot[[AirportID]:[AirportID]],0))</f>
        <v>60</v>
      </c>
    </row>
    <row r="6415" spans="1:18" x14ac:dyDescent="0.25">
      <c r="A6415" s="3" t="s">
        <v>6447</v>
      </c>
      <c r="B6415" s="12">
        <v>41917</v>
      </c>
      <c r="C6415" s="4" t="s">
        <v>21</v>
      </c>
      <c r="D6415" s="4">
        <v>1.5</v>
      </c>
      <c r="E6415" s="4">
        <v>178</v>
      </c>
      <c r="F6415" s="5">
        <v>0.29166666666666669</v>
      </c>
      <c r="G6415" s="6">
        <v>125</v>
      </c>
      <c r="H6415" s="7">
        <v>20625</v>
      </c>
      <c r="I6415" s="7">
        <f>FlightsPivot[[#This Row],[Total Fare]]*10%</f>
        <v>2062.5</v>
      </c>
      <c r="J6415" s="7">
        <f>FlightsPivot[[#This Row],[Total Fare]]+FlightsPivot[[#This Row],[10% tax ]]</f>
        <v>22687.5</v>
      </c>
      <c r="K6415" s="4">
        <v>10</v>
      </c>
      <c r="L6415" s="4">
        <v>2014</v>
      </c>
      <c r="M6415" t="str">
        <f>INDEX(RoutesPivot[DepAirport],MATCH($C6415,RoutesPivot[[RouteID]:[RouteID]],0))</f>
        <v>ORD</v>
      </c>
      <c r="N6415" t="str">
        <f>INDEX(RoutesPivot[AirportID],MATCH($C6415,RoutesPivot[[RouteID]:[RouteID]],0))</f>
        <v>CLT</v>
      </c>
      <c r="O6415">
        <f>INDEX(RoutesPivot[Distance],MATCH($C6415,RoutesPivot[[RouteID]:[RouteID]],0))</f>
        <v>700</v>
      </c>
      <c r="P6415">
        <f>INDEX(RoutesPivot[ListPrice],MATCH($C6415,RoutesPivot[[RouteID]:[RouteID]],0))</f>
        <v>125</v>
      </c>
      <c r="Q6415" t="str">
        <f>INDEX(AirportPivot[AirportName],MATCH($N6415,AirportPivot[[AirportID]:[AirportID]],0))</f>
        <v>Charlotte/Douglas International</v>
      </c>
      <c r="R6415">
        <f>INDEX(AirportPivot[Gates (number of available)],MATCH($N6415,AirportPivot[[AirportID]:[AirportID]],0))</f>
        <v>65</v>
      </c>
    </row>
    <row r="6416" spans="1:18" x14ac:dyDescent="0.25">
      <c r="A6416" s="3" t="s">
        <v>6448</v>
      </c>
      <c r="B6416" s="12">
        <v>42115</v>
      </c>
      <c r="C6416" s="4" t="s">
        <v>23</v>
      </c>
      <c r="D6416" s="4">
        <v>1</v>
      </c>
      <c r="E6416" s="4">
        <v>40</v>
      </c>
      <c r="F6416" s="5">
        <v>0.33333333333333331</v>
      </c>
      <c r="G6416" s="6">
        <v>300</v>
      </c>
      <c r="H6416" s="7">
        <v>49500</v>
      </c>
      <c r="I6416" s="7">
        <f>FlightsPivot[[#This Row],[Total Fare]]*10%</f>
        <v>4950</v>
      </c>
      <c r="J6416" s="7">
        <f>FlightsPivot[[#This Row],[Total Fare]]+FlightsPivot[[#This Row],[10% tax ]]</f>
        <v>54450</v>
      </c>
      <c r="K6416" s="4">
        <v>4</v>
      </c>
      <c r="L6416" s="4">
        <v>2015</v>
      </c>
      <c r="M6416" t="str">
        <f>INDEX(RoutesPivot[DepAirport],MATCH($C6416,RoutesPivot[[RouteID]:[RouteID]],0))</f>
        <v>ORD</v>
      </c>
      <c r="N6416" t="str">
        <f>INDEX(RoutesPivot[AirportID],MATCH($C6416,RoutesPivot[[RouteID]:[RouteID]],0))</f>
        <v>DEN</v>
      </c>
      <c r="O6416">
        <f>INDEX(RoutesPivot[Distance],MATCH($C6416,RoutesPivot[[RouteID]:[RouteID]],0))</f>
        <v>800</v>
      </c>
      <c r="P6416">
        <f>INDEX(RoutesPivot[ListPrice],MATCH($C6416,RoutesPivot[[RouteID]:[RouteID]],0))</f>
        <v>300</v>
      </c>
      <c r="Q6416" t="str">
        <f>INDEX(AirportPivot[AirportName],MATCH($N6416,AirportPivot[[AirportID]:[AirportID]],0))</f>
        <v>Denver International</v>
      </c>
      <c r="R6416">
        <f>INDEX(AirportPivot[Gates (number of available)],MATCH($N6416,AirportPivot[[AirportID]:[AirportID]],0))</f>
        <v>75</v>
      </c>
    </row>
    <row r="6417" spans="1:18" x14ac:dyDescent="0.25">
      <c r="A6417" s="3" t="s">
        <v>6449</v>
      </c>
      <c r="B6417" s="12">
        <v>42049</v>
      </c>
      <c r="C6417" s="4" t="s">
        <v>33</v>
      </c>
      <c r="D6417" s="4">
        <v>2.2000000000000002</v>
      </c>
      <c r="E6417" s="4">
        <v>138</v>
      </c>
      <c r="F6417" s="5">
        <v>0.33333333333333331</v>
      </c>
      <c r="G6417" s="6">
        <v>375</v>
      </c>
      <c r="H6417" s="7">
        <v>69375</v>
      </c>
      <c r="I6417" s="7">
        <f>FlightsPivot[[#This Row],[Total Fare]]*10%</f>
        <v>6937.5</v>
      </c>
      <c r="J6417" s="7">
        <f>FlightsPivot[[#This Row],[Total Fare]]+FlightsPivot[[#This Row],[10% tax ]]</f>
        <v>76312.5</v>
      </c>
      <c r="K6417" s="4">
        <v>2</v>
      </c>
      <c r="L6417" s="4">
        <v>2015</v>
      </c>
      <c r="M6417" t="str">
        <f>INDEX(RoutesPivot[DepAirport],MATCH($C6417,RoutesPivot[[RouteID]:[RouteID]],0))</f>
        <v>ORD</v>
      </c>
      <c r="N6417" t="str">
        <f>INDEX(RoutesPivot[AirportID],MATCH($C6417,RoutesPivot[[RouteID]:[RouteID]],0))</f>
        <v>SFO</v>
      </c>
      <c r="O6417">
        <f>INDEX(RoutesPivot[Distance],MATCH($C6417,RoutesPivot[[RouteID]:[RouteID]],0))</f>
        <v>1600</v>
      </c>
      <c r="P6417">
        <f>INDEX(RoutesPivot[ListPrice],MATCH($C6417,RoutesPivot[[RouteID]:[RouteID]],0))</f>
        <v>375</v>
      </c>
      <c r="Q6417" t="str">
        <f>INDEX(AirportPivot[AirportName],MATCH($N6417,AirportPivot[[AirportID]:[AirportID]],0))</f>
        <v>San Francisco International</v>
      </c>
      <c r="R6417">
        <f>INDEX(AirportPivot[Gates (number of available)],MATCH($N6417,AirportPivot[[AirportID]:[AirportID]],0))</f>
        <v>70</v>
      </c>
    </row>
    <row r="6418" spans="1:18" x14ac:dyDescent="0.25">
      <c r="A6418" s="3" t="s">
        <v>6450</v>
      </c>
      <c r="B6418" s="12">
        <v>41886</v>
      </c>
      <c r="C6418" s="4" t="s">
        <v>27</v>
      </c>
      <c r="D6418" s="4">
        <v>8.3000000000000007</v>
      </c>
      <c r="E6418" s="4">
        <v>20</v>
      </c>
      <c r="F6418" s="5">
        <v>0.89583333333333337</v>
      </c>
      <c r="G6418" s="6">
        <v>200</v>
      </c>
      <c r="H6418" s="7">
        <v>37000</v>
      </c>
      <c r="I6418" s="7">
        <f>FlightsPivot[[#This Row],[Total Fare]]*10%</f>
        <v>3700</v>
      </c>
      <c r="J6418" s="7">
        <f>FlightsPivot[[#This Row],[Total Fare]]+FlightsPivot[[#This Row],[10% tax ]]</f>
        <v>40700</v>
      </c>
      <c r="K6418" s="4">
        <v>9</v>
      </c>
      <c r="L6418" s="4">
        <v>2014</v>
      </c>
      <c r="M6418" t="str">
        <f>INDEX(RoutesPivot[DepAirport],MATCH($C6418,RoutesPivot[[RouteID]:[RouteID]],0))</f>
        <v>ORD</v>
      </c>
      <c r="N6418" t="str">
        <f>INDEX(RoutesPivot[AirportID],MATCH($C6418,RoutesPivot[[RouteID]:[RouteID]],0))</f>
        <v>ATL</v>
      </c>
      <c r="O6418">
        <f>INDEX(RoutesPivot[Distance],MATCH($C6418,RoutesPivot[[RouteID]:[RouteID]],0))</f>
        <v>510</v>
      </c>
      <c r="P6418">
        <f>INDEX(RoutesPivot[ListPrice],MATCH($C6418,RoutesPivot[[RouteID]:[RouteID]],0))</f>
        <v>200</v>
      </c>
      <c r="Q6418" t="str">
        <f>INDEX(AirportPivot[AirportName],MATCH($N6418,AirportPivot[[AirportID]:[AirportID]],0))</f>
        <v>Hartsfield-Jackson Atlanta International</v>
      </c>
      <c r="R6418">
        <f>INDEX(AirportPivot[Gates (number of available)],MATCH($N6418,AirportPivot[[AirportID]:[AirportID]],0))</f>
        <v>100</v>
      </c>
    </row>
    <row r="6419" spans="1:18" x14ac:dyDescent="0.25">
      <c r="A6419" s="3" t="s">
        <v>6451</v>
      </c>
      <c r="B6419" s="12">
        <v>42251</v>
      </c>
      <c r="C6419" s="4" t="s">
        <v>1482</v>
      </c>
      <c r="D6419" s="4">
        <v>2.2000000000000002</v>
      </c>
      <c r="E6419" s="4">
        <v>51</v>
      </c>
      <c r="F6419" s="5">
        <v>0.75</v>
      </c>
      <c r="G6419" s="6">
        <v>5000</v>
      </c>
      <c r="H6419" s="7">
        <v>825000</v>
      </c>
      <c r="I6419" s="7">
        <f>FlightsPivot[[#This Row],[Total Fare]]*10%</f>
        <v>82500</v>
      </c>
      <c r="J6419" s="7">
        <f>FlightsPivot[[#This Row],[Total Fare]]+FlightsPivot[[#This Row],[10% tax ]]</f>
        <v>907500</v>
      </c>
      <c r="K6419" s="4">
        <v>9</v>
      </c>
      <c r="L6419" s="4">
        <v>2015</v>
      </c>
      <c r="M6419" t="str">
        <f>INDEX(RoutesPivot[DepAirport],MATCH($C6419,RoutesPivot[[RouteID]:[RouteID]],0))</f>
        <v>ORD</v>
      </c>
      <c r="N6419" t="str">
        <f>INDEX(RoutesPivot[AirportID],MATCH($C6419,RoutesPivot[[RouteID]:[RouteID]],0))</f>
        <v>DCA</v>
      </c>
      <c r="O6419">
        <f>INDEX(RoutesPivot[Distance],MATCH($C6419,RoutesPivot[[RouteID]:[RouteID]],0))</f>
        <v>600</v>
      </c>
      <c r="P6419">
        <f>INDEX(RoutesPivot[ListPrice],MATCH($C6419,RoutesPivot[[RouteID]:[RouteID]],0))</f>
        <v>5000</v>
      </c>
      <c r="Q6419" t="str">
        <f>INDEX(AirportPivot[AirportName],MATCH($N6419,AirportPivot[[AirportID]:[AirportID]],0))</f>
        <v>Ronald Reagan Washington National Airport</v>
      </c>
      <c r="R6419">
        <f>INDEX(AirportPivot[Gates (number of available)],MATCH($N6419,AirportPivot[[AirportID]:[AirportID]],0))</f>
        <v>45</v>
      </c>
    </row>
    <row r="6420" spans="1:18" x14ac:dyDescent="0.25">
      <c r="A6420" s="3" t="s">
        <v>6452</v>
      </c>
      <c r="B6420" s="12">
        <v>42283</v>
      </c>
      <c r="C6420" s="4" t="s">
        <v>15</v>
      </c>
      <c r="D6420" s="4">
        <v>1.6</v>
      </c>
      <c r="E6420" s="4">
        <v>172</v>
      </c>
      <c r="F6420" s="5">
        <v>0.79166666666666663</v>
      </c>
      <c r="G6420" s="6">
        <v>225</v>
      </c>
      <c r="H6420" s="7">
        <v>37125</v>
      </c>
      <c r="I6420" s="7">
        <f>FlightsPivot[[#This Row],[Total Fare]]*10%</f>
        <v>3712.5</v>
      </c>
      <c r="J6420" s="7">
        <f>FlightsPivot[[#This Row],[Total Fare]]+FlightsPivot[[#This Row],[10% tax ]]</f>
        <v>40837.5</v>
      </c>
      <c r="K6420" s="4">
        <v>10</v>
      </c>
      <c r="L6420" s="4">
        <v>2015</v>
      </c>
      <c r="M6420" t="str">
        <f>INDEX(RoutesPivot[DepAirport],MATCH($C6420,RoutesPivot[[RouteID]:[RouteID]],0))</f>
        <v>ORD</v>
      </c>
      <c r="N6420" t="str">
        <f>INDEX(RoutesPivot[AirportID],MATCH($C6420,RoutesPivot[[RouteID]:[RouteID]],0))</f>
        <v>EWR</v>
      </c>
      <c r="O6420">
        <f>INDEX(RoutesPivot[Distance],MATCH($C6420,RoutesPivot[[RouteID]:[RouteID]],0))</f>
        <v>600</v>
      </c>
      <c r="P6420">
        <f>INDEX(RoutesPivot[ListPrice],MATCH($C6420,RoutesPivot[[RouteID]:[RouteID]],0))</f>
        <v>225</v>
      </c>
      <c r="Q6420" t="str">
        <f>INDEX(AirportPivot[AirportName],MATCH($N6420,AirportPivot[[AirportID]:[AirportID]],0))</f>
        <v>Newark Liberty International</v>
      </c>
      <c r="R6420">
        <f>INDEX(AirportPivot[Gates (number of available)],MATCH($N6420,AirportPivot[[AirportID]:[AirportID]],0))</f>
        <v>82</v>
      </c>
    </row>
    <row r="6421" spans="1:18" x14ac:dyDescent="0.25">
      <c r="A6421" s="3" t="s">
        <v>6453</v>
      </c>
      <c r="B6421" s="12">
        <v>42015</v>
      </c>
      <c r="C6421" s="4" t="s">
        <v>27</v>
      </c>
      <c r="D6421" s="4">
        <v>9</v>
      </c>
      <c r="E6421" s="4">
        <v>192</v>
      </c>
      <c r="F6421" s="5">
        <v>0.625</v>
      </c>
      <c r="G6421" s="6">
        <v>200</v>
      </c>
      <c r="H6421" s="7">
        <v>33000</v>
      </c>
      <c r="I6421" s="7">
        <f>FlightsPivot[[#This Row],[Total Fare]]*10%</f>
        <v>3300</v>
      </c>
      <c r="J6421" s="7">
        <f>FlightsPivot[[#This Row],[Total Fare]]+FlightsPivot[[#This Row],[10% tax ]]</f>
        <v>36300</v>
      </c>
      <c r="K6421" s="4">
        <v>1</v>
      </c>
      <c r="L6421" s="4">
        <v>2015</v>
      </c>
      <c r="M6421" t="str">
        <f>INDEX(RoutesPivot[DepAirport],MATCH($C6421,RoutesPivot[[RouteID]:[RouteID]],0))</f>
        <v>ORD</v>
      </c>
      <c r="N6421" t="str">
        <f>INDEX(RoutesPivot[AirportID],MATCH($C6421,RoutesPivot[[RouteID]:[RouteID]],0))</f>
        <v>ATL</v>
      </c>
      <c r="O6421">
        <f>INDEX(RoutesPivot[Distance],MATCH($C6421,RoutesPivot[[RouteID]:[RouteID]],0))</f>
        <v>510</v>
      </c>
      <c r="P6421">
        <f>INDEX(RoutesPivot[ListPrice],MATCH($C6421,RoutesPivot[[RouteID]:[RouteID]],0))</f>
        <v>200</v>
      </c>
      <c r="Q6421" t="str">
        <f>INDEX(AirportPivot[AirportName],MATCH($N6421,AirportPivot[[AirportID]:[AirportID]],0))</f>
        <v>Hartsfield-Jackson Atlanta International</v>
      </c>
      <c r="R6421">
        <f>INDEX(AirportPivot[Gates (number of available)],MATCH($N6421,AirportPivot[[AirportID]:[AirportID]],0))</f>
        <v>100</v>
      </c>
    </row>
    <row r="6422" spans="1:18" x14ac:dyDescent="0.25">
      <c r="A6422" s="3" t="s">
        <v>6454</v>
      </c>
      <c r="B6422" s="12">
        <v>41988</v>
      </c>
      <c r="C6422" s="4" t="s">
        <v>27</v>
      </c>
      <c r="D6422" s="4">
        <v>8.1</v>
      </c>
      <c r="E6422" s="4">
        <v>196</v>
      </c>
      <c r="F6422" s="5">
        <v>0.66666666666666663</v>
      </c>
      <c r="G6422" s="6">
        <v>200</v>
      </c>
      <c r="H6422" s="7">
        <v>33000</v>
      </c>
      <c r="I6422" s="7">
        <f>FlightsPivot[[#This Row],[Total Fare]]*10%</f>
        <v>3300</v>
      </c>
      <c r="J6422" s="7">
        <f>FlightsPivot[[#This Row],[Total Fare]]+FlightsPivot[[#This Row],[10% tax ]]</f>
        <v>36300</v>
      </c>
      <c r="K6422" s="4">
        <v>12</v>
      </c>
      <c r="L6422" s="4">
        <v>2014</v>
      </c>
      <c r="M6422" t="str">
        <f>INDEX(RoutesPivot[DepAirport],MATCH($C6422,RoutesPivot[[RouteID]:[RouteID]],0))</f>
        <v>ORD</v>
      </c>
      <c r="N6422" t="str">
        <f>INDEX(RoutesPivot[AirportID],MATCH($C6422,RoutesPivot[[RouteID]:[RouteID]],0))</f>
        <v>ATL</v>
      </c>
      <c r="O6422">
        <f>INDEX(RoutesPivot[Distance],MATCH($C6422,RoutesPivot[[RouteID]:[RouteID]],0))</f>
        <v>510</v>
      </c>
      <c r="P6422">
        <f>INDEX(RoutesPivot[ListPrice],MATCH($C6422,RoutesPivot[[RouteID]:[RouteID]],0))</f>
        <v>200</v>
      </c>
      <c r="Q6422" t="str">
        <f>INDEX(AirportPivot[AirportName],MATCH($N6422,AirportPivot[[AirportID]:[AirportID]],0))</f>
        <v>Hartsfield-Jackson Atlanta International</v>
      </c>
      <c r="R6422">
        <f>INDEX(AirportPivot[Gates (number of available)],MATCH($N6422,AirportPivot[[AirportID]:[AirportID]],0))</f>
        <v>100</v>
      </c>
    </row>
    <row r="6423" spans="1:18" x14ac:dyDescent="0.25">
      <c r="A6423" s="3" t="s">
        <v>6455</v>
      </c>
      <c r="B6423" s="12">
        <v>42234</v>
      </c>
      <c r="C6423" s="4" t="s">
        <v>17</v>
      </c>
      <c r="D6423" s="4">
        <v>5.6</v>
      </c>
      <c r="E6423" s="4">
        <v>186</v>
      </c>
      <c r="F6423" s="5">
        <v>0.29166666666666669</v>
      </c>
      <c r="G6423" s="6">
        <v>385</v>
      </c>
      <c r="H6423" s="7">
        <v>63525</v>
      </c>
      <c r="I6423" s="7">
        <f>FlightsPivot[[#This Row],[Total Fare]]*10%</f>
        <v>6352.5</v>
      </c>
      <c r="J6423" s="7">
        <f>FlightsPivot[[#This Row],[Total Fare]]+FlightsPivot[[#This Row],[10% tax ]]</f>
        <v>69877.5</v>
      </c>
      <c r="K6423" s="4">
        <v>8</v>
      </c>
      <c r="L6423" s="4">
        <v>2015</v>
      </c>
      <c r="M6423" t="str">
        <f>INDEX(RoutesPivot[DepAirport],MATCH($C6423,RoutesPivot[[RouteID]:[RouteID]],0))</f>
        <v>ORD</v>
      </c>
      <c r="N6423" t="str">
        <f>INDEX(RoutesPivot[AirportID],MATCH($C6423,RoutesPivot[[RouteID]:[RouteID]],0))</f>
        <v>LAX</v>
      </c>
      <c r="O6423">
        <f>INDEX(RoutesPivot[Distance],MATCH($C6423,RoutesPivot[[RouteID]:[RouteID]],0))</f>
        <v>1518</v>
      </c>
      <c r="P6423">
        <f>INDEX(RoutesPivot[ListPrice],MATCH($C6423,RoutesPivot[[RouteID]:[RouteID]],0))</f>
        <v>350</v>
      </c>
      <c r="Q6423" t="str">
        <f>INDEX(AirportPivot[AirportName],MATCH($N6423,AirportPivot[[AirportID]:[AirportID]],0))</f>
        <v>Los Angeles International</v>
      </c>
      <c r="R6423">
        <f>INDEX(AirportPivot[Gates (number of available)],MATCH($N6423,AirportPivot[[AirportID]:[AirportID]],0))</f>
        <v>86</v>
      </c>
    </row>
    <row r="6424" spans="1:18" x14ac:dyDescent="0.25">
      <c r="A6424" s="3" t="s">
        <v>6456</v>
      </c>
      <c r="B6424" s="12">
        <v>41779</v>
      </c>
      <c r="C6424" s="4" t="s">
        <v>86</v>
      </c>
      <c r="D6424" s="4">
        <v>3.5</v>
      </c>
      <c r="E6424" s="4">
        <v>139</v>
      </c>
      <c r="F6424" s="5">
        <v>0.79166666666666663</v>
      </c>
      <c r="G6424" s="6">
        <v>115</v>
      </c>
      <c r="H6424" s="7">
        <v>21275</v>
      </c>
      <c r="I6424" s="7">
        <f>FlightsPivot[[#This Row],[Total Fare]]*10%</f>
        <v>2127.5</v>
      </c>
      <c r="J6424" s="7">
        <f>FlightsPivot[[#This Row],[Total Fare]]+FlightsPivot[[#This Row],[10% tax ]]</f>
        <v>23402.5</v>
      </c>
      <c r="K6424" s="4">
        <v>5</v>
      </c>
      <c r="L6424" s="4">
        <v>2014</v>
      </c>
      <c r="M6424" t="str">
        <f>INDEX(RoutesPivot[DepAirport],MATCH($C6424,RoutesPivot[[RouteID]:[RouteID]],0))</f>
        <v>ORD</v>
      </c>
      <c r="N6424" t="str">
        <f>INDEX(RoutesPivot[AirportID],MATCH($C6424,RoutesPivot[[RouteID]:[RouteID]],0))</f>
        <v>DTW</v>
      </c>
      <c r="O6424">
        <f>INDEX(RoutesPivot[Distance],MATCH($C6424,RoutesPivot[[RouteID]:[RouteID]],0))</f>
        <v>200</v>
      </c>
      <c r="P6424">
        <f>INDEX(RoutesPivot[ListPrice],MATCH($C6424,RoutesPivot[[RouteID]:[RouteID]],0))</f>
        <v>115</v>
      </c>
      <c r="Q6424" t="str">
        <f>INDEX(AirportPivot[AirportName],MATCH($N6424,AirportPivot[[AirportID]:[AirportID]],0))</f>
        <v>Detroit Metropolitan Wayne County</v>
      </c>
      <c r="R6424">
        <f>INDEX(AirportPivot[Gates (number of available)],MATCH($N6424,AirportPivot[[AirportID]:[AirportID]],0))</f>
        <v>60</v>
      </c>
    </row>
    <row r="6425" spans="1:18" x14ac:dyDescent="0.25">
      <c r="A6425" s="3" t="s">
        <v>6457</v>
      </c>
      <c r="B6425" s="12">
        <v>42048</v>
      </c>
      <c r="C6425" s="4" t="s">
        <v>25</v>
      </c>
      <c r="D6425" s="4">
        <v>1.6</v>
      </c>
      <c r="E6425" s="4">
        <v>167</v>
      </c>
      <c r="F6425" s="5">
        <v>0.66666666666666663</v>
      </c>
      <c r="G6425" s="6">
        <v>200</v>
      </c>
      <c r="H6425" s="7">
        <v>33000</v>
      </c>
      <c r="I6425" s="7">
        <f>FlightsPivot[[#This Row],[Total Fare]]*10%</f>
        <v>3300</v>
      </c>
      <c r="J6425" s="7">
        <f>FlightsPivot[[#This Row],[Total Fare]]+FlightsPivot[[#This Row],[10% tax ]]</f>
        <v>36300</v>
      </c>
      <c r="K6425" s="4">
        <v>2</v>
      </c>
      <c r="L6425" s="4">
        <v>2015</v>
      </c>
      <c r="M6425" t="str">
        <f>INDEX(RoutesPivot[DepAirport],MATCH($C6425,RoutesPivot[[RouteID]:[RouteID]],0))</f>
        <v>ORD</v>
      </c>
      <c r="N6425" t="str">
        <f>INDEX(RoutesPivot[AirportID],MATCH($C6425,RoutesPivot[[RouteID]:[RouteID]],0))</f>
        <v>DFW</v>
      </c>
      <c r="O6425">
        <f>INDEX(RoutesPivot[Distance],MATCH($C6425,RoutesPivot[[RouteID]:[RouteID]],0))</f>
        <v>700</v>
      </c>
      <c r="P6425">
        <f>INDEX(RoutesPivot[ListPrice],MATCH($C6425,RoutesPivot[[RouteID]:[RouteID]],0))</f>
        <v>200</v>
      </c>
      <c r="Q6425" t="str">
        <f>INDEX(AirportPivot[AirportName],MATCH($N6425,AirportPivot[[AirportID]:[AirportID]],0))</f>
        <v>Dallas/Fort Worth International</v>
      </c>
      <c r="R6425">
        <f>INDEX(AirportPivot[Gates (number of available)],MATCH($N6425,AirportPivot[[AirportID]:[AirportID]],0))</f>
        <v>130</v>
      </c>
    </row>
    <row r="6426" spans="1:18" x14ac:dyDescent="0.25">
      <c r="A6426" s="3" t="s">
        <v>6458</v>
      </c>
      <c r="B6426" s="12">
        <v>42182</v>
      </c>
      <c r="C6426" s="4" t="s">
        <v>47</v>
      </c>
      <c r="D6426" s="4">
        <v>1.5</v>
      </c>
      <c r="E6426" s="4">
        <v>49</v>
      </c>
      <c r="F6426" s="5">
        <v>0.8125</v>
      </c>
      <c r="G6426" s="6">
        <v>275</v>
      </c>
      <c r="H6426" s="7">
        <v>45375</v>
      </c>
      <c r="I6426" s="7">
        <f>FlightsPivot[[#This Row],[Total Fare]]*10%</f>
        <v>4537.5</v>
      </c>
      <c r="J6426" s="7">
        <f>FlightsPivot[[#This Row],[Total Fare]]+FlightsPivot[[#This Row],[10% tax ]]</f>
        <v>49912.5</v>
      </c>
      <c r="K6426" s="4">
        <v>6</v>
      </c>
      <c r="L6426" s="4">
        <v>2015</v>
      </c>
      <c r="M6426" t="str">
        <f>INDEX(RoutesPivot[DepAirport],MATCH($C6426,RoutesPivot[[RouteID]:[RouteID]],0))</f>
        <v>ORD</v>
      </c>
      <c r="N6426" t="str">
        <f>INDEX(RoutesPivot[AirportID],MATCH($C6426,RoutesPivot[[RouteID]:[RouteID]],0))</f>
        <v>PHX</v>
      </c>
      <c r="O6426">
        <f>INDEX(RoutesPivot[Distance],MATCH($C6426,RoutesPivot[[RouteID]:[RouteID]],0))</f>
        <v>1200</v>
      </c>
      <c r="P6426">
        <f>INDEX(RoutesPivot[ListPrice],MATCH($C6426,RoutesPivot[[RouteID]:[RouteID]],0))</f>
        <v>250</v>
      </c>
      <c r="Q6426" t="str">
        <f>INDEX(AirportPivot[AirportName],MATCH($N6426,AirportPivot[[AirportID]:[AirportID]],0))</f>
        <v>Phoenix Sky Harbor International</v>
      </c>
      <c r="R6426">
        <f>INDEX(AirportPivot[Gates (number of available)],MATCH($N6426,AirportPivot[[AirportID]:[AirportID]],0))</f>
        <v>60</v>
      </c>
    </row>
    <row r="6427" spans="1:18" x14ac:dyDescent="0.25">
      <c r="A6427" s="3" t="s">
        <v>6459</v>
      </c>
      <c r="B6427" s="12">
        <v>41969</v>
      </c>
      <c r="C6427" s="4" t="s">
        <v>33</v>
      </c>
      <c r="D6427" s="4">
        <v>3.6</v>
      </c>
      <c r="E6427" s="4">
        <v>182</v>
      </c>
      <c r="F6427" s="5">
        <v>0.72916666666666663</v>
      </c>
      <c r="G6427" s="6">
        <v>562.5</v>
      </c>
      <c r="H6427" s="7">
        <v>92812.5</v>
      </c>
      <c r="I6427" s="7">
        <f>FlightsPivot[[#This Row],[Total Fare]]*10%</f>
        <v>9281.25</v>
      </c>
      <c r="J6427" s="7">
        <f>FlightsPivot[[#This Row],[Total Fare]]+FlightsPivot[[#This Row],[10% tax ]]</f>
        <v>102093.75</v>
      </c>
      <c r="K6427" s="4">
        <v>11</v>
      </c>
      <c r="L6427" s="4">
        <v>2014</v>
      </c>
      <c r="M6427" t="str">
        <f>INDEX(RoutesPivot[DepAirport],MATCH($C6427,RoutesPivot[[RouteID]:[RouteID]],0))</f>
        <v>ORD</v>
      </c>
      <c r="N6427" t="str">
        <f>INDEX(RoutesPivot[AirportID],MATCH($C6427,RoutesPivot[[RouteID]:[RouteID]],0))</f>
        <v>SFO</v>
      </c>
      <c r="O6427">
        <f>INDEX(RoutesPivot[Distance],MATCH($C6427,RoutesPivot[[RouteID]:[RouteID]],0))</f>
        <v>1600</v>
      </c>
      <c r="P6427">
        <f>INDEX(RoutesPivot[ListPrice],MATCH($C6427,RoutesPivot[[RouteID]:[RouteID]],0))</f>
        <v>375</v>
      </c>
      <c r="Q6427" t="str">
        <f>INDEX(AirportPivot[AirportName],MATCH($N6427,AirportPivot[[AirportID]:[AirportID]],0))</f>
        <v>San Francisco International</v>
      </c>
      <c r="R6427">
        <f>INDEX(AirportPivot[Gates (number of available)],MATCH($N6427,AirportPivot[[AirportID]:[AirportID]],0))</f>
        <v>70</v>
      </c>
    </row>
    <row r="6428" spans="1:18" x14ac:dyDescent="0.25">
      <c r="A6428" s="3" t="s">
        <v>6460</v>
      </c>
      <c r="B6428" s="12">
        <v>41837</v>
      </c>
      <c r="C6428" s="4" t="s">
        <v>25</v>
      </c>
      <c r="D6428" s="4">
        <v>1.8</v>
      </c>
      <c r="E6428" s="4">
        <v>35</v>
      </c>
      <c r="F6428" s="5">
        <v>0.79166666666666663</v>
      </c>
      <c r="G6428" s="6">
        <v>220</v>
      </c>
      <c r="H6428" s="7">
        <v>40700</v>
      </c>
      <c r="I6428" s="7">
        <f>FlightsPivot[[#This Row],[Total Fare]]*10%</f>
        <v>4070</v>
      </c>
      <c r="J6428" s="7">
        <f>FlightsPivot[[#This Row],[Total Fare]]+FlightsPivot[[#This Row],[10% tax ]]</f>
        <v>44770</v>
      </c>
      <c r="K6428" s="4">
        <v>7</v>
      </c>
      <c r="L6428" s="4">
        <v>2014</v>
      </c>
      <c r="M6428" t="str">
        <f>INDEX(RoutesPivot[DepAirport],MATCH($C6428,RoutesPivot[[RouteID]:[RouteID]],0))</f>
        <v>ORD</v>
      </c>
      <c r="N6428" t="str">
        <f>INDEX(RoutesPivot[AirportID],MATCH($C6428,RoutesPivot[[RouteID]:[RouteID]],0))</f>
        <v>DFW</v>
      </c>
      <c r="O6428">
        <f>INDEX(RoutesPivot[Distance],MATCH($C6428,RoutesPivot[[RouteID]:[RouteID]],0))</f>
        <v>700</v>
      </c>
      <c r="P6428">
        <f>INDEX(RoutesPivot[ListPrice],MATCH($C6428,RoutesPivot[[RouteID]:[RouteID]],0))</f>
        <v>200</v>
      </c>
      <c r="Q6428" t="str">
        <f>INDEX(AirportPivot[AirportName],MATCH($N6428,AirportPivot[[AirportID]:[AirportID]],0))</f>
        <v>Dallas/Fort Worth International</v>
      </c>
      <c r="R6428">
        <f>INDEX(AirportPivot[Gates (number of available)],MATCH($N6428,AirportPivot[[AirportID]:[AirportID]],0))</f>
        <v>130</v>
      </c>
    </row>
    <row r="6429" spans="1:18" x14ac:dyDescent="0.25">
      <c r="A6429" s="3" t="s">
        <v>6461</v>
      </c>
      <c r="B6429" s="12">
        <v>42025</v>
      </c>
      <c r="C6429" s="4" t="s">
        <v>98</v>
      </c>
      <c r="D6429" s="4">
        <v>1.4</v>
      </c>
      <c r="E6429" s="4">
        <v>10</v>
      </c>
      <c r="F6429" s="5">
        <v>0.35416666666666669</v>
      </c>
      <c r="G6429" s="6">
        <v>275</v>
      </c>
      <c r="H6429" s="7">
        <v>50875</v>
      </c>
      <c r="I6429" s="7">
        <f>FlightsPivot[[#This Row],[Total Fare]]*10%</f>
        <v>5087.5</v>
      </c>
      <c r="J6429" s="7">
        <f>FlightsPivot[[#This Row],[Total Fare]]+FlightsPivot[[#This Row],[10% tax ]]</f>
        <v>55962.5</v>
      </c>
      <c r="K6429" s="4">
        <v>1</v>
      </c>
      <c r="L6429" s="4">
        <v>2015</v>
      </c>
      <c r="M6429" t="str">
        <f>INDEX(RoutesPivot[DepAirport],MATCH($C6429,RoutesPivot[[RouteID]:[RouteID]],0))</f>
        <v>ORD</v>
      </c>
      <c r="N6429" t="str">
        <f>INDEX(RoutesPivot[AirportID],MATCH($C6429,RoutesPivot[[RouteID]:[RouteID]],0))</f>
        <v>PHL</v>
      </c>
      <c r="O6429">
        <f>INDEX(RoutesPivot[Distance],MATCH($C6429,RoutesPivot[[RouteID]:[RouteID]],0))</f>
        <v>580</v>
      </c>
      <c r="P6429">
        <f>INDEX(RoutesPivot[ListPrice],MATCH($C6429,RoutesPivot[[RouteID]:[RouteID]],0))</f>
        <v>275</v>
      </c>
      <c r="Q6429" t="str">
        <f>INDEX(AirportPivot[AirportName],MATCH($N6429,AirportPivot[[AirportID]:[AirportID]],0))</f>
        <v>Philadelphia International</v>
      </c>
      <c r="R6429">
        <f>INDEX(AirportPivot[Gates (number of available)],MATCH($N6429,AirportPivot[[AirportID]:[AirportID]],0))</f>
        <v>89</v>
      </c>
    </row>
    <row r="6430" spans="1:18" x14ac:dyDescent="0.25">
      <c r="A6430" s="3" t="s">
        <v>6462</v>
      </c>
      <c r="B6430" s="12">
        <v>41995</v>
      </c>
      <c r="C6430" s="4" t="s">
        <v>25</v>
      </c>
      <c r="D6430" s="4">
        <v>2.7</v>
      </c>
      <c r="E6430" s="4">
        <v>17</v>
      </c>
      <c r="F6430" s="5">
        <v>0.41666666666666669</v>
      </c>
      <c r="G6430" s="6">
        <v>280</v>
      </c>
      <c r="H6430" s="7">
        <v>51800</v>
      </c>
      <c r="I6430" s="7">
        <f>FlightsPivot[[#This Row],[Total Fare]]*10%</f>
        <v>5180</v>
      </c>
      <c r="J6430" s="7">
        <f>FlightsPivot[[#This Row],[Total Fare]]+FlightsPivot[[#This Row],[10% tax ]]</f>
        <v>56980</v>
      </c>
      <c r="K6430" s="4">
        <v>12</v>
      </c>
      <c r="L6430" s="4">
        <v>2014</v>
      </c>
      <c r="M6430" t="str">
        <f>INDEX(RoutesPivot[DepAirport],MATCH($C6430,RoutesPivot[[RouteID]:[RouteID]],0))</f>
        <v>ORD</v>
      </c>
      <c r="N6430" t="str">
        <f>INDEX(RoutesPivot[AirportID],MATCH($C6430,RoutesPivot[[RouteID]:[RouteID]],0))</f>
        <v>DFW</v>
      </c>
      <c r="O6430">
        <f>INDEX(RoutesPivot[Distance],MATCH($C6430,RoutesPivot[[RouteID]:[RouteID]],0))</f>
        <v>700</v>
      </c>
      <c r="P6430">
        <f>INDEX(RoutesPivot[ListPrice],MATCH($C6430,RoutesPivot[[RouteID]:[RouteID]],0))</f>
        <v>200</v>
      </c>
      <c r="Q6430" t="str">
        <f>INDEX(AirportPivot[AirportName],MATCH($N6430,AirportPivot[[AirportID]:[AirportID]],0))</f>
        <v>Dallas/Fort Worth International</v>
      </c>
      <c r="R6430">
        <f>INDEX(AirportPivot[Gates (number of available)],MATCH($N6430,AirportPivot[[AirportID]:[AirportID]],0))</f>
        <v>130</v>
      </c>
    </row>
    <row r="6431" spans="1:18" x14ac:dyDescent="0.25">
      <c r="A6431" s="3" t="s">
        <v>6463</v>
      </c>
      <c r="B6431" s="12">
        <v>41999</v>
      </c>
      <c r="C6431" s="4" t="s">
        <v>37</v>
      </c>
      <c r="D6431" s="4">
        <v>4.8</v>
      </c>
      <c r="E6431" s="4">
        <v>113</v>
      </c>
      <c r="F6431" s="5">
        <v>0.77083333333333337</v>
      </c>
      <c r="G6431" s="6">
        <v>490</v>
      </c>
      <c r="H6431" s="7">
        <v>90650</v>
      </c>
      <c r="I6431" s="7">
        <f>FlightsPivot[[#This Row],[Total Fare]]*10%</f>
        <v>9065</v>
      </c>
      <c r="J6431" s="7">
        <f>FlightsPivot[[#This Row],[Total Fare]]+FlightsPivot[[#This Row],[10% tax ]]</f>
        <v>99715</v>
      </c>
      <c r="K6431" s="4">
        <v>12</v>
      </c>
      <c r="L6431" s="4">
        <v>2014</v>
      </c>
      <c r="M6431" t="str">
        <f>INDEX(RoutesPivot[DepAirport],MATCH($C6431,RoutesPivot[[RouteID]:[RouteID]],0))</f>
        <v>ORD</v>
      </c>
      <c r="N6431" t="str">
        <f>INDEX(RoutesPivot[AirportID],MATCH($C6431,RoutesPivot[[RouteID]:[RouteID]],0))</f>
        <v>SEA</v>
      </c>
      <c r="O6431">
        <f>INDEX(RoutesPivot[Distance],MATCH($C6431,RoutesPivot[[RouteID]:[RouteID]],0))</f>
        <v>1500</v>
      </c>
      <c r="P6431">
        <f>INDEX(RoutesPivot[ListPrice],MATCH($C6431,RoutesPivot[[RouteID]:[RouteID]],0))</f>
        <v>350</v>
      </c>
      <c r="Q6431" t="str">
        <f>INDEX(AirportPivot[AirportName],MATCH($N6431,AirportPivot[[AirportID]:[AirportID]],0))</f>
        <v>Seattle-Tacoma International</v>
      </c>
      <c r="R6431">
        <f>INDEX(AirportPivot[Gates (number of available)],MATCH($N6431,AirportPivot[[AirportID]:[AirportID]],0))</f>
        <v>58</v>
      </c>
    </row>
    <row r="6432" spans="1:18" x14ac:dyDescent="0.25">
      <c r="A6432" s="3" t="s">
        <v>6464</v>
      </c>
      <c r="B6432" s="12">
        <v>41996</v>
      </c>
      <c r="C6432" s="4" t="s">
        <v>27</v>
      </c>
      <c r="D6432" s="4">
        <v>13.5</v>
      </c>
      <c r="E6432" s="4">
        <v>11</v>
      </c>
      <c r="F6432" s="5">
        <v>0.75</v>
      </c>
      <c r="G6432" s="6">
        <v>280</v>
      </c>
      <c r="H6432" s="7">
        <v>51800</v>
      </c>
      <c r="I6432" s="7">
        <f>FlightsPivot[[#This Row],[Total Fare]]*10%</f>
        <v>5180</v>
      </c>
      <c r="J6432" s="7">
        <f>FlightsPivot[[#This Row],[Total Fare]]+FlightsPivot[[#This Row],[10% tax ]]</f>
        <v>56980</v>
      </c>
      <c r="K6432" s="4">
        <v>12</v>
      </c>
      <c r="L6432" s="4">
        <v>2014</v>
      </c>
      <c r="M6432" t="str">
        <f>INDEX(RoutesPivot[DepAirport],MATCH($C6432,RoutesPivot[[RouteID]:[RouteID]],0))</f>
        <v>ORD</v>
      </c>
      <c r="N6432" t="str">
        <f>INDEX(RoutesPivot[AirportID],MATCH($C6432,RoutesPivot[[RouteID]:[RouteID]],0))</f>
        <v>ATL</v>
      </c>
      <c r="O6432">
        <f>INDEX(RoutesPivot[Distance],MATCH($C6432,RoutesPivot[[RouteID]:[RouteID]],0))</f>
        <v>510</v>
      </c>
      <c r="P6432">
        <f>INDEX(RoutesPivot[ListPrice],MATCH($C6432,RoutesPivot[[RouteID]:[RouteID]],0))</f>
        <v>200</v>
      </c>
      <c r="Q6432" t="str">
        <f>INDEX(AirportPivot[AirportName],MATCH($N6432,AirportPivot[[AirportID]:[AirportID]],0))</f>
        <v>Hartsfield-Jackson Atlanta International</v>
      </c>
      <c r="R6432">
        <f>INDEX(AirportPivot[Gates (number of available)],MATCH($N6432,AirportPivot[[AirportID]:[AirportID]],0))</f>
        <v>100</v>
      </c>
    </row>
    <row r="6433" spans="1:18" x14ac:dyDescent="0.25">
      <c r="A6433" s="3" t="s">
        <v>6465</v>
      </c>
      <c r="B6433" s="12">
        <v>41930</v>
      </c>
      <c r="C6433" s="4" t="s">
        <v>30</v>
      </c>
      <c r="D6433" s="4">
        <v>2</v>
      </c>
      <c r="E6433" s="4">
        <v>67</v>
      </c>
      <c r="F6433" s="5">
        <v>0.85416666666666663</v>
      </c>
      <c r="G6433" s="6">
        <v>250</v>
      </c>
      <c r="H6433" s="7">
        <v>45250</v>
      </c>
      <c r="I6433" s="7">
        <f>FlightsPivot[[#This Row],[Total Fare]]*10%</f>
        <v>4525</v>
      </c>
      <c r="J6433" s="7">
        <f>FlightsPivot[[#This Row],[Total Fare]]+FlightsPivot[[#This Row],[10% tax ]]</f>
        <v>49775</v>
      </c>
      <c r="K6433" s="4">
        <v>10</v>
      </c>
      <c r="L6433" s="4">
        <v>2014</v>
      </c>
      <c r="M6433" t="str">
        <f>INDEX(RoutesPivot[DepAirport],MATCH($C6433,RoutesPivot[[RouteID]:[RouteID]],0))</f>
        <v>ORD</v>
      </c>
      <c r="N6433" t="str">
        <f>INDEX(RoutesPivot[AirportID],MATCH($C6433,RoutesPivot[[RouteID]:[RouteID]],0))</f>
        <v>MCO</v>
      </c>
      <c r="O6433">
        <f>INDEX(RoutesPivot[Distance],MATCH($C6433,RoutesPivot[[RouteID]:[RouteID]],0))</f>
        <v>850</v>
      </c>
      <c r="P6433">
        <f>INDEX(RoutesPivot[ListPrice],MATCH($C6433,RoutesPivot[[RouteID]:[RouteID]],0))</f>
        <v>250</v>
      </c>
      <c r="Q6433" t="str">
        <f>INDEX(AirportPivot[AirportName],MATCH($N6433,AirportPivot[[AirportID]:[AirportID]],0))</f>
        <v>Orlando International</v>
      </c>
      <c r="R6433">
        <f>INDEX(AirportPivot[Gates (number of available)],MATCH($N6433,AirportPivot[[AirportID]:[AirportID]],0))</f>
        <v>67</v>
      </c>
    </row>
    <row r="6434" spans="1:18" x14ac:dyDescent="0.25">
      <c r="A6434" s="3" t="s">
        <v>6466</v>
      </c>
      <c r="B6434" s="12">
        <v>42141</v>
      </c>
      <c r="C6434" s="4" t="s">
        <v>37</v>
      </c>
      <c r="D6434" s="4">
        <v>1.1000000000000001</v>
      </c>
      <c r="E6434" s="4">
        <v>20</v>
      </c>
      <c r="F6434" s="5">
        <v>0.85416666666666663</v>
      </c>
      <c r="G6434" s="6">
        <v>350</v>
      </c>
      <c r="H6434" s="7">
        <v>64750</v>
      </c>
      <c r="I6434" s="7">
        <f>FlightsPivot[[#This Row],[Total Fare]]*10%</f>
        <v>6475</v>
      </c>
      <c r="J6434" s="7">
        <f>FlightsPivot[[#This Row],[Total Fare]]+FlightsPivot[[#This Row],[10% tax ]]</f>
        <v>71225</v>
      </c>
      <c r="K6434" s="4">
        <v>5</v>
      </c>
      <c r="L6434" s="4">
        <v>2015</v>
      </c>
      <c r="M6434" t="str">
        <f>INDEX(RoutesPivot[DepAirport],MATCH($C6434,RoutesPivot[[RouteID]:[RouteID]],0))</f>
        <v>ORD</v>
      </c>
      <c r="N6434" t="str">
        <f>INDEX(RoutesPivot[AirportID],MATCH($C6434,RoutesPivot[[RouteID]:[RouteID]],0))</f>
        <v>SEA</v>
      </c>
      <c r="O6434">
        <f>INDEX(RoutesPivot[Distance],MATCH($C6434,RoutesPivot[[RouteID]:[RouteID]],0))</f>
        <v>1500</v>
      </c>
      <c r="P6434">
        <f>INDEX(RoutesPivot[ListPrice],MATCH($C6434,RoutesPivot[[RouteID]:[RouteID]],0))</f>
        <v>350</v>
      </c>
      <c r="Q6434" t="str">
        <f>INDEX(AirportPivot[AirportName],MATCH($N6434,AirportPivot[[AirportID]:[AirportID]],0))</f>
        <v>Seattle-Tacoma International</v>
      </c>
      <c r="R6434">
        <f>INDEX(AirportPivot[Gates (number of available)],MATCH($N6434,AirportPivot[[AirportID]:[AirportID]],0))</f>
        <v>58</v>
      </c>
    </row>
    <row r="6435" spans="1:18" x14ac:dyDescent="0.25">
      <c r="A6435" s="3" t="s">
        <v>6467</v>
      </c>
      <c r="B6435" s="12">
        <v>41988</v>
      </c>
      <c r="C6435" s="4" t="s">
        <v>19</v>
      </c>
      <c r="D6435" s="4">
        <v>1.8</v>
      </c>
      <c r="E6435" s="4">
        <v>47</v>
      </c>
      <c r="F6435" s="5">
        <v>0.41666666666666669</v>
      </c>
      <c r="G6435" s="6">
        <v>200</v>
      </c>
      <c r="H6435" s="7">
        <v>33000</v>
      </c>
      <c r="I6435" s="7">
        <f>FlightsPivot[[#This Row],[Total Fare]]*10%</f>
        <v>3300</v>
      </c>
      <c r="J6435" s="7">
        <f>FlightsPivot[[#This Row],[Total Fare]]+FlightsPivot[[#This Row],[10% tax ]]</f>
        <v>36300</v>
      </c>
      <c r="K6435" s="4">
        <v>12</v>
      </c>
      <c r="L6435" s="4">
        <v>2014</v>
      </c>
      <c r="M6435" t="str">
        <f>INDEX(RoutesPivot[DepAirport],MATCH($C6435,RoutesPivot[[RouteID]:[RouteID]],0))</f>
        <v>ORD</v>
      </c>
      <c r="N6435" t="str">
        <f>INDEX(RoutesPivot[AirportID],MATCH($C6435,RoutesPivot[[RouteID]:[RouteID]],0))</f>
        <v>IAH</v>
      </c>
      <c r="O6435">
        <f>INDEX(RoutesPivot[Distance],MATCH($C6435,RoutesPivot[[RouteID]:[RouteID]],0))</f>
        <v>800</v>
      </c>
      <c r="P6435">
        <f>INDEX(RoutesPivot[ListPrice],MATCH($C6435,RoutesPivot[[RouteID]:[RouteID]],0))</f>
        <v>200</v>
      </c>
      <c r="Q6435" t="str">
        <f>INDEX(AirportPivot[AirportName],MATCH($N6435,AirportPivot[[AirportID]:[AirportID]],0))</f>
        <v>George Bush Intercontinental/Houston</v>
      </c>
      <c r="R6435">
        <f>INDEX(AirportPivot[Gates (number of available)],MATCH($N6435,AirportPivot[[AirportID]:[AirportID]],0))</f>
        <v>80</v>
      </c>
    </row>
    <row r="6436" spans="1:18" x14ac:dyDescent="0.25">
      <c r="A6436" s="3" t="s">
        <v>6468</v>
      </c>
      <c r="B6436" s="12">
        <v>42293</v>
      </c>
      <c r="C6436" s="4" t="s">
        <v>15</v>
      </c>
      <c r="D6436" s="4">
        <v>2</v>
      </c>
      <c r="E6436" s="4">
        <v>5</v>
      </c>
      <c r="F6436" s="5">
        <v>0.375</v>
      </c>
      <c r="G6436" s="6">
        <v>225</v>
      </c>
      <c r="H6436" s="7">
        <v>41625</v>
      </c>
      <c r="I6436" s="7">
        <f>FlightsPivot[[#This Row],[Total Fare]]*10%</f>
        <v>4162.5</v>
      </c>
      <c r="J6436" s="7">
        <f>FlightsPivot[[#This Row],[Total Fare]]+FlightsPivot[[#This Row],[10% tax ]]</f>
        <v>45787.5</v>
      </c>
      <c r="K6436" s="4">
        <v>10</v>
      </c>
      <c r="L6436" s="4">
        <v>2015</v>
      </c>
      <c r="M6436" t="str">
        <f>INDEX(RoutesPivot[DepAirport],MATCH($C6436,RoutesPivot[[RouteID]:[RouteID]],0))</f>
        <v>ORD</v>
      </c>
      <c r="N6436" t="str">
        <f>INDEX(RoutesPivot[AirportID],MATCH($C6436,RoutesPivot[[RouteID]:[RouteID]],0))</f>
        <v>EWR</v>
      </c>
      <c r="O6436">
        <f>INDEX(RoutesPivot[Distance],MATCH($C6436,RoutesPivot[[RouteID]:[RouteID]],0))</f>
        <v>600</v>
      </c>
      <c r="P6436">
        <f>INDEX(RoutesPivot[ListPrice],MATCH($C6436,RoutesPivot[[RouteID]:[RouteID]],0))</f>
        <v>225</v>
      </c>
      <c r="Q6436" t="str">
        <f>INDEX(AirportPivot[AirportName],MATCH($N6436,AirportPivot[[AirportID]:[AirportID]],0))</f>
        <v>Newark Liberty International</v>
      </c>
      <c r="R6436">
        <f>INDEX(AirportPivot[Gates (number of available)],MATCH($N6436,AirportPivot[[AirportID]:[AirportID]],0))</f>
        <v>82</v>
      </c>
    </row>
    <row r="6437" spans="1:18" x14ac:dyDescent="0.25">
      <c r="A6437" s="3" t="s">
        <v>6469</v>
      </c>
      <c r="B6437" s="12">
        <v>41978</v>
      </c>
      <c r="C6437" s="4" t="s">
        <v>37</v>
      </c>
      <c r="D6437" s="4">
        <v>1</v>
      </c>
      <c r="E6437" s="4">
        <v>129</v>
      </c>
      <c r="F6437" s="5">
        <v>0.75</v>
      </c>
      <c r="G6437" s="6">
        <v>350</v>
      </c>
      <c r="H6437" s="7">
        <v>64750</v>
      </c>
      <c r="I6437" s="7">
        <f>FlightsPivot[[#This Row],[Total Fare]]*10%</f>
        <v>6475</v>
      </c>
      <c r="J6437" s="7">
        <f>FlightsPivot[[#This Row],[Total Fare]]+FlightsPivot[[#This Row],[10% tax ]]</f>
        <v>71225</v>
      </c>
      <c r="K6437" s="4">
        <v>12</v>
      </c>
      <c r="L6437" s="4">
        <v>2014</v>
      </c>
      <c r="M6437" t="str">
        <f>INDEX(RoutesPivot[DepAirport],MATCH($C6437,RoutesPivot[[RouteID]:[RouteID]],0))</f>
        <v>ORD</v>
      </c>
      <c r="N6437" t="str">
        <f>INDEX(RoutesPivot[AirportID],MATCH($C6437,RoutesPivot[[RouteID]:[RouteID]],0))</f>
        <v>SEA</v>
      </c>
      <c r="O6437">
        <f>INDEX(RoutesPivot[Distance],MATCH($C6437,RoutesPivot[[RouteID]:[RouteID]],0))</f>
        <v>1500</v>
      </c>
      <c r="P6437">
        <f>INDEX(RoutesPivot[ListPrice],MATCH($C6437,RoutesPivot[[RouteID]:[RouteID]],0))</f>
        <v>350</v>
      </c>
      <c r="Q6437" t="str">
        <f>INDEX(AirportPivot[AirportName],MATCH($N6437,AirportPivot[[AirportID]:[AirportID]],0))</f>
        <v>Seattle-Tacoma International</v>
      </c>
      <c r="R6437">
        <f>INDEX(AirportPivot[Gates (number of available)],MATCH($N6437,AirportPivot[[AirportID]:[AirportID]],0))</f>
        <v>58</v>
      </c>
    </row>
    <row r="6438" spans="1:18" x14ac:dyDescent="0.25">
      <c r="A6438" s="3" t="s">
        <v>6470</v>
      </c>
      <c r="B6438" s="12">
        <v>42058</v>
      </c>
      <c r="C6438" s="4" t="s">
        <v>25</v>
      </c>
      <c r="D6438" s="4">
        <v>1.9</v>
      </c>
      <c r="E6438" s="4">
        <v>7</v>
      </c>
      <c r="F6438" s="5">
        <v>0.70833333333333337</v>
      </c>
      <c r="G6438" s="6">
        <v>200</v>
      </c>
      <c r="H6438" s="7">
        <v>37000</v>
      </c>
      <c r="I6438" s="7">
        <f>FlightsPivot[[#This Row],[Total Fare]]*10%</f>
        <v>3700</v>
      </c>
      <c r="J6438" s="7">
        <f>FlightsPivot[[#This Row],[Total Fare]]+FlightsPivot[[#This Row],[10% tax ]]</f>
        <v>40700</v>
      </c>
      <c r="K6438" s="4">
        <v>2</v>
      </c>
      <c r="L6438" s="4">
        <v>2015</v>
      </c>
      <c r="M6438" t="str">
        <f>INDEX(RoutesPivot[DepAirport],MATCH($C6438,RoutesPivot[[RouteID]:[RouteID]],0))</f>
        <v>ORD</v>
      </c>
      <c r="N6438" t="str">
        <f>INDEX(RoutesPivot[AirportID],MATCH($C6438,RoutesPivot[[RouteID]:[RouteID]],0))</f>
        <v>DFW</v>
      </c>
      <c r="O6438">
        <f>INDEX(RoutesPivot[Distance],MATCH($C6438,RoutesPivot[[RouteID]:[RouteID]],0))</f>
        <v>700</v>
      </c>
      <c r="P6438">
        <f>INDEX(RoutesPivot[ListPrice],MATCH($C6438,RoutesPivot[[RouteID]:[RouteID]],0))</f>
        <v>200</v>
      </c>
      <c r="Q6438" t="str">
        <f>INDEX(AirportPivot[AirportName],MATCH($N6438,AirportPivot[[AirportID]:[AirportID]],0))</f>
        <v>Dallas/Fort Worth International</v>
      </c>
      <c r="R6438">
        <f>INDEX(AirportPivot[Gates (number of available)],MATCH($N6438,AirportPivot[[AirportID]:[AirportID]],0))</f>
        <v>130</v>
      </c>
    </row>
    <row r="6439" spans="1:18" x14ac:dyDescent="0.25">
      <c r="A6439" s="3" t="s">
        <v>6471</v>
      </c>
      <c r="B6439" s="12">
        <v>42051</v>
      </c>
      <c r="C6439" s="4" t="s">
        <v>33</v>
      </c>
      <c r="D6439" s="4">
        <v>3</v>
      </c>
      <c r="E6439" s="4">
        <v>77</v>
      </c>
      <c r="F6439" s="5">
        <v>0.375</v>
      </c>
      <c r="G6439" s="6">
        <v>375</v>
      </c>
      <c r="H6439" s="7">
        <v>67875</v>
      </c>
      <c r="I6439" s="7">
        <f>FlightsPivot[[#This Row],[Total Fare]]*10%</f>
        <v>6787.5</v>
      </c>
      <c r="J6439" s="7">
        <f>FlightsPivot[[#This Row],[Total Fare]]+FlightsPivot[[#This Row],[10% tax ]]</f>
        <v>74662.5</v>
      </c>
      <c r="K6439" s="4">
        <v>2</v>
      </c>
      <c r="L6439" s="4">
        <v>2015</v>
      </c>
      <c r="M6439" t="str">
        <f>INDEX(RoutesPivot[DepAirport],MATCH($C6439,RoutesPivot[[RouteID]:[RouteID]],0))</f>
        <v>ORD</v>
      </c>
      <c r="N6439" t="str">
        <f>INDEX(RoutesPivot[AirportID],MATCH($C6439,RoutesPivot[[RouteID]:[RouteID]],0))</f>
        <v>SFO</v>
      </c>
      <c r="O6439">
        <f>INDEX(RoutesPivot[Distance],MATCH($C6439,RoutesPivot[[RouteID]:[RouteID]],0))</f>
        <v>1600</v>
      </c>
      <c r="P6439">
        <f>INDEX(RoutesPivot[ListPrice],MATCH($C6439,RoutesPivot[[RouteID]:[RouteID]],0))</f>
        <v>375</v>
      </c>
      <c r="Q6439" t="str">
        <f>INDEX(AirportPivot[AirportName],MATCH($N6439,AirportPivot[[AirportID]:[AirportID]],0))</f>
        <v>San Francisco International</v>
      </c>
      <c r="R6439">
        <f>INDEX(AirportPivot[Gates (number of available)],MATCH($N6439,AirportPivot[[AirportID]:[AirportID]],0))</f>
        <v>70</v>
      </c>
    </row>
    <row r="6440" spans="1:18" x14ac:dyDescent="0.25">
      <c r="A6440" s="3" t="s">
        <v>6472</v>
      </c>
      <c r="B6440" s="12">
        <v>41878</v>
      </c>
      <c r="C6440" s="4" t="s">
        <v>47</v>
      </c>
      <c r="D6440" s="4">
        <v>1.8</v>
      </c>
      <c r="E6440" s="4">
        <v>200</v>
      </c>
      <c r="F6440" s="5">
        <v>0.60416666666666663</v>
      </c>
      <c r="G6440" s="6">
        <v>275</v>
      </c>
      <c r="H6440" s="7">
        <v>45375</v>
      </c>
      <c r="I6440" s="7">
        <f>FlightsPivot[[#This Row],[Total Fare]]*10%</f>
        <v>4537.5</v>
      </c>
      <c r="J6440" s="7">
        <f>FlightsPivot[[#This Row],[Total Fare]]+FlightsPivot[[#This Row],[10% tax ]]</f>
        <v>49912.5</v>
      </c>
      <c r="K6440" s="4">
        <v>8</v>
      </c>
      <c r="L6440" s="4">
        <v>2014</v>
      </c>
      <c r="M6440" t="str">
        <f>INDEX(RoutesPivot[DepAirport],MATCH($C6440,RoutesPivot[[RouteID]:[RouteID]],0))</f>
        <v>ORD</v>
      </c>
      <c r="N6440" t="str">
        <f>INDEX(RoutesPivot[AirportID],MATCH($C6440,RoutesPivot[[RouteID]:[RouteID]],0))</f>
        <v>PHX</v>
      </c>
      <c r="O6440">
        <f>INDEX(RoutesPivot[Distance],MATCH($C6440,RoutesPivot[[RouteID]:[RouteID]],0))</f>
        <v>1200</v>
      </c>
      <c r="P6440">
        <f>INDEX(RoutesPivot[ListPrice],MATCH($C6440,RoutesPivot[[RouteID]:[RouteID]],0))</f>
        <v>250</v>
      </c>
      <c r="Q6440" t="str">
        <f>INDEX(AirportPivot[AirportName],MATCH($N6440,AirportPivot[[AirportID]:[AirportID]],0))</f>
        <v>Phoenix Sky Harbor International</v>
      </c>
      <c r="R6440">
        <f>INDEX(AirportPivot[Gates (number of available)],MATCH($N6440,AirportPivot[[AirportID]:[AirportID]],0))</f>
        <v>60</v>
      </c>
    </row>
    <row r="6441" spans="1:18" x14ac:dyDescent="0.25">
      <c r="A6441" s="3" t="s">
        <v>6473</v>
      </c>
      <c r="B6441" s="12">
        <v>41985</v>
      </c>
      <c r="C6441" s="4" t="s">
        <v>86</v>
      </c>
      <c r="D6441" s="4">
        <v>1.5</v>
      </c>
      <c r="E6441" s="4">
        <v>199</v>
      </c>
      <c r="F6441" s="5">
        <v>0.64583333333333337</v>
      </c>
      <c r="G6441" s="6">
        <v>115</v>
      </c>
      <c r="H6441" s="7">
        <v>18975</v>
      </c>
      <c r="I6441" s="7">
        <f>FlightsPivot[[#This Row],[Total Fare]]*10%</f>
        <v>1897.5</v>
      </c>
      <c r="J6441" s="7">
        <f>FlightsPivot[[#This Row],[Total Fare]]+FlightsPivot[[#This Row],[10% tax ]]</f>
        <v>20872.5</v>
      </c>
      <c r="K6441" s="4">
        <v>12</v>
      </c>
      <c r="L6441" s="4">
        <v>2014</v>
      </c>
      <c r="M6441" t="str">
        <f>INDEX(RoutesPivot[DepAirport],MATCH($C6441,RoutesPivot[[RouteID]:[RouteID]],0))</f>
        <v>ORD</v>
      </c>
      <c r="N6441" t="str">
        <f>INDEX(RoutesPivot[AirportID],MATCH($C6441,RoutesPivot[[RouteID]:[RouteID]],0))</f>
        <v>DTW</v>
      </c>
      <c r="O6441">
        <f>INDEX(RoutesPivot[Distance],MATCH($C6441,RoutesPivot[[RouteID]:[RouteID]],0))</f>
        <v>200</v>
      </c>
      <c r="P6441">
        <f>INDEX(RoutesPivot[ListPrice],MATCH($C6441,RoutesPivot[[RouteID]:[RouteID]],0))</f>
        <v>115</v>
      </c>
      <c r="Q6441" t="str">
        <f>INDEX(AirportPivot[AirportName],MATCH($N6441,AirportPivot[[AirportID]:[AirportID]],0))</f>
        <v>Detroit Metropolitan Wayne County</v>
      </c>
      <c r="R6441">
        <f>INDEX(AirportPivot[Gates (number of available)],MATCH($N6441,AirportPivot[[AirportID]:[AirportID]],0))</f>
        <v>60</v>
      </c>
    </row>
    <row r="6442" spans="1:18" x14ac:dyDescent="0.25">
      <c r="A6442" s="3" t="s">
        <v>6474</v>
      </c>
      <c r="B6442" s="12">
        <v>41995</v>
      </c>
      <c r="C6442" s="4" t="s">
        <v>86</v>
      </c>
      <c r="D6442" s="4">
        <v>4.0999999999999996</v>
      </c>
      <c r="E6442" s="4">
        <v>191</v>
      </c>
      <c r="F6442" s="5">
        <v>0.8125</v>
      </c>
      <c r="G6442" s="6">
        <v>161</v>
      </c>
      <c r="H6442" s="7">
        <v>26565</v>
      </c>
      <c r="I6442" s="7">
        <f>FlightsPivot[[#This Row],[Total Fare]]*10%</f>
        <v>2656.5</v>
      </c>
      <c r="J6442" s="7">
        <f>FlightsPivot[[#This Row],[Total Fare]]+FlightsPivot[[#This Row],[10% tax ]]</f>
        <v>29221.5</v>
      </c>
      <c r="K6442" s="4">
        <v>12</v>
      </c>
      <c r="L6442" s="4">
        <v>2014</v>
      </c>
      <c r="M6442" t="str">
        <f>INDEX(RoutesPivot[DepAirport],MATCH($C6442,RoutesPivot[[RouteID]:[RouteID]],0))</f>
        <v>ORD</v>
      </c>
      <c r="N6442" t="str">
        <f>INDEX(RoutesPivot[AirportID],MATCH($C6442,RoutesPivot[[RouteID]:[RouteID]],0))</f>
        <v>DTW</v>
      </c>
      <c r="O6442">
        <f>INDEX(RoutesPivot[Distance],MATCH($C6442,RoutesPivot[[RouteID]:[RouteID]],0))</f>
        <v>200</v>
      </c>
      <c r="P6442">
        <f>INDEX(RoutesPivot[ListPrice],MATCH($C6442,RoutesPivot[[RouteID]:[RouteID]],0))</f>
        <v>115</v>
      </c>
      <c r="Q6442" t="str">
        <f>INDEX(AirportPivot[AirportName],MATCH($N6442,AirportPivot[[AirportID]:[AirportID]],0))</f>
        <v>Detroit Metropolitan Wayne County</v>
      </c>
      <c r="R6442">
        <f>INDEX(AirportPivot[Gates (number of available)],MATCH($N6442,AirportPivot[[AirportID]:[AirportID]],0))</f>
        <v>60</v>
      </c>
    </row>
    <row r="6443" spans="1:18" x14ac:dyDescent="0.25">
      <c r="A6443" s="3" t="s">
        <v>6475</v>
      </c>
      <c r="B6443" s="12">
        <v>42128</v>
      </c>
      <c r="C6443" s="4" t="s">
        <v>70</v>
      </c>
      <c r="D6443" s="4">
        <v>2.4</v>
      </c>
      <c r="E6443" s="4">
        <v>147</v>
      </c>
      <c r="F6443" s="5">
        <v>0.70833333333333337</v>
      </c>
      <c r="G6443" s="6">
        <v>275</v>
      </c>
      <c r="H6443" s="7">
        <v>50875</v>
      </c>
      <c r="I6443" s="7">
        <f>FlightsPivot[[#This Row],[Total Fare]]*10%</f>
        <v>5087.5</v>
      </c>
      <c r="J6443" s="7">
        <f>FlightsPivot[[#This Row],[Total Fare]]+FlightsPivot[[#This Row],[10% tax ]]</f>
        <v>55962.5</v>
      </c>
      <c r="K6443" s="4">
        <v>5</v>
      </c>
      <c r="L6443" s="4">
        <v>2015</v>
      </c>
      <c r="M6443" t="str">
        <f>INDEX(RoutesPivot[DepAirport],MATCH($C6443,RoutesPivot[[RouteID]:[RouteID]],0))</f>
        <v>ORD</v>
      </c>
      <c r="N6443" t="str">
        <f>INDEX(RoutesPivot[AirportID],MATCH($C6443,RoutesPivot[[RouteID]:[RouteID]],0))</f>
        <v>LAS</v>
      </c>
      <c r="O6443">
        <f>INDEX(RoutesPivot[Distance],MATCH($C6443,RoutesPivot[[RouteID]:[RouteID]],0))</f>
        <v>1100</v>
      </c>
      <c r="P6443">
        <f>INDEX(RoutesPivot[ListPrice],MATCH($C6443,RoutesPivot[[RouteID]:[RouteID]],0))</f>
        <v>275</v>
      </c>
      <c r="Q6443" t="str">
        <f>INDEX(AirportPivot[AirportName],MATCH($N6443,AirportPivot[[AirportID]:[AirportID]],0))</f>
        <v>McCarran International</v>
      </c>
      <c r="R6443">
        <f>INDEX(AirportPivot[Gates (number of available)],MATCH($N6443,AirportPivot[[AirportID]:[AirportID]],0))</f>
        <v>68</v>
      </c>
    </row>
    <row r="6444" spans="1:18" x14ac:dyDescent="0.25">
      <c r="A6444" s="3" t="s">
        <v>6476</v>
      </c>
      <c r="B6444" s="12">
        <v>41721</v>
      </c>
      <c r="C6444" s="4" t="s">
        <v>80</v>
      </c>
      <c r="D6444" s="4">
        <v>2.2000000000000002</v>
      </c>
      <c r="E6444" s="4">
        <v>57</v>
      </c>
      <c r="F6444" s="5">
        <v>0.29166666666666669</v>
      </c>
      <c r="G6444" s="6">
        <v>300</v>
      </c>
      <c r="H6444" s="7">
        <v>49500</v>
      </c>
      <c r="I6444" s="7">
        <f>FlightsPivot[[#This Row],[Total Fare]]*10%</f>
        <v>4950</v>
      </c>
      <c r="J6444" s="7">
        <f>FlightsPivot[[#This Row],[Total Fare]]+FlightsPivot[[#This Row],[10% tax ]]</f>
        <v>54450</v>
      </c>
      <c r="K6444" s="4">
        <v>3</v>
      </c>
      <c r="L6444" s="4">
        <v>2014</v>
      </c>
      <c r="M6444" t="str">
        <f>INDEX(RoutesPivot[DepAirport],MATCH($C6444,RoutesPivot[[RouteID]:[RouteID]],0))</f>
        <v>ORD</v>
      </c>
      <c r="N6444" t="str">
        <f>INDEX(RoutesPivot[AirportID],MATCH($C6444,RoutesPivot[[RouteID]:[RouteID]],0))</f>
        <v>MIA</v>
      </c>
      <c r="O6444">
        <f>INDEX(RoutesPivot[Distance],MATCH($C6444,RoutesPivot[[RouteID]:[RouteID]],0))</f>
        <v>1000</v>
      </c>
      <c r="P6444">
        <f>INDEX(RoutesPivot[ListPrice],MATCH($C6444,RoutesPivot[[RouteID]:[RouteID]],0))</f>
        <v>300</v>
      </c>
      <c r="Q6444" t="str">
        <f>INDEX(AirportPivot[AirportName],MATCH($N6444,AirportPivot[[AirportID]:[AirportID]],0))</f>
        <v>Miami International</v>
      </c>
      <c r="R6444">
        <f>INDEX(AirportPivot[Gates (number of available)],MATCH($N6444,AirportPivot[[AirportID]:[AirportID]],0))</f>
        <v>80</v>
      </c>
    </row>
    <row r="6445" spans="1:18" x14ac:dyDescent="0.25">
      <c r="A6445" s="3" t="s">
        <v>6477</v>
      </c>
      <c r="B6445" s="12">
        <v>41698</v>
      </c>
      <c r="C6445" s="4" t="s">
        <v>37</v>
      </c>
      <c r="D6445" s="4">
        <v>0.8</v>
      </c>
      <c r="E6445" s="4">
        <v>151</v>
      </c>
      <c r="F6445" s="5">
        <v>0.79166666666666663</v>
      </c>
      <c r="G6445" s="6">
        <v>350</v>
      </c>
      <c r="H6445" s="7">
        <v>64750</v>
      </c>
      <c r="I6445" s="7">
        <f>FlightsPivot[[#This Row],[Total Fare]]*10%</f>
        <v>6475</v>
      </c>
      <c r="J6445" s="7">
        <f>FlightsPivot[[#This Row],[Total Fare]]+FlightsPivot[[#This Row],[10% tax ]]</f>
        <v>71225</v>
      </c>
      <c r="K6445" s="4">
        <v>2</v>
      </c>
      <c r="L6445" s="4">
        <v>2014</v>
      </c>
      <c r="M6445" t="str">
        <f>INDEX(RoutesPivot[DepAirport],MATCH($C6445,RoutesPivot[[RouteID]:[RouteID]],0))</f>
        <v>ORD</v>
      </c>
      <c r="N6445" t="str">
        <f>INDEX(RoutesPivot[AirportID],MATCH($C6445,RoutesPivot[[RouteID]:[RouteID]],0))</f>
        <v>SEA</v>
      </c>
      <c r="O6445">
        <f>INDEX(RoutesPivot[Distance],MATCH($C6445,RoutesPivot[[RouteID]:[RouteID]],0))</f>
        <v>1500</v>
      </c>
      <c r="P6445">
        <f>INDEX(RoutesPivot[ListPrice],MATCH($C6445,RoutesPivot[[RouteID]:[RouteID]],0))</f>
        <v>350</v>
      </c>
      <c r="Q6445" t="str">
        <f>INDEX(AirportPivot[AirportName],MATCH($N6445,AirportPivot[[AirportID]:[AirportID]],0))</f>
        <v>Seattle-Tacoma International</v>
      </c>
      <c r="R6445">
        <f>INDEX(AirportPivot[Gates (number of available)],MATCH($N6445,AirportPivot[[AirportID]:[AirportID]],0))</f>
        <v>58</v>
      </c>
    </row>
    <row r="6446" spans="1:18" x14ac:dyDescent="0.25">
      <c r="A6446" s="3" t="s">
        <v>6478</v>
      </c>
      <c r="B6446" s="12">
        <v>42160</v>
      </c>
      <c r="C6446" s="4" t="s">
        <v>47</v>
      </c>
      <c r="D6446" s="4">
        <v>0.9</v>
      </c>
      <c r="E6446" s="4">
        <v>71</v>
      </c>
      <c r="F6446" s="5">
        <v>0.29166666666666669</v>
      </c>
      <c r="G6446" s="6">
        <v>275</v>
      </c>
      <c r="H6446" s="7">
        <v>49775</v>
      </c>
      <c r="I6446" s="7">
        <f>FlightsPivot[[#This Row],[Total Fare]]*10%</f>
        <v>4977.5</v>
      </c>
      <c r="J6446" s="7">
        <f>FlightsPivot[[#This Row],[Total Fare]]+FlightsPivot[[#This Row],[10% tax ]]</f>
        <v>54752.5</v>
      </c>
      <c r="K6446" s="4">
        <v>6</v>
      </c>
      <c r="L6446" s="4">
        <v>2015</v>
      </c>
      <c r="M6446" t="str">
        <f>INDEX(RoutesPivot[DepAirport],MATCH($C6446,RoutesPivot[[RouteID]:[RouteID]],0))</f>
        <v>ORD</v>
      </c>
      <c r="N6446" t="str">
        <f>INDEX(RoutesPivot[AirportID],MATCH($C6446,RoutesPivot[[RouteID]:[RouteID]],0))</f>
        <v>PHX</v>
      </c>
      <c r="O6446">
        <f>INDEX(RoutesPivot[Distance],MATCH($C6446,RoutesPivot[[RouteID]:[RouteID]],0))</f>
        <v>1200</v>
      </c>
      <c r="P6446">
        <f>INDEX(RoutesPivot[ListPrice],MATCH($C6446,RoutesPivot[[RouteID]:[RouteID]],0))</f>
        <v>250</v>
      </c>
      <c r="Q6446" t="str">
        <f>INDEX(AirportPivot[AirportName],MATCH($N6446,AirportPivot[[AirportID]:[AirportID]],0))</f>
        <v>Phoenix Sky Harbor International</v>
      </c>
      <c r="R6446">
        <f>INDEX(AirportPivot[Gates (number of available)],MATCH($N6446,AirportPivot[[AirportID]:[AirportID]],0))</f>
        <v>60</v>
      </c>
    </row>
    <row r="6447" spans="1:18" x14ac:dyDescent="0.25">
      <c r="A6447" s="3" t="s">
        <v>6479</v>
      </c>
      <c r="B6447" s="12">
        <v>42131</v>
      </c>
      <c r="C6447" s="4" t="s">
        <v>27</v>
      </c>
      <c r="D6447" s="4">
        <v>7.2</v>
      </c>
      <c r="E6447" s="4">
        <v>127</v>
      </c>
      <c r="F6447" s="5">
        <v>0.29166666666666669</v>
      </c>
      <c r="G6447" s="6">
        <v>200</v>
      </c>
      <c r="H6447" s="7">
        <v>37000</v>
      </c>
      <c r="I6447" s="7">
        <f>FlightsPivot[[#This Row],[Total Fare]]*10%</f>
        <v>3700</v>
      </c>
      <c r="J6447" s="7">
        <f>FlightsPivot[[#This Row],[Total Fare]]+FlightsPivot[[#This Row],[10% tax ]]</f>
        <v>40700</v>
      </c>
      <c r="K6447" s="4">
        <v>5</v>
      </c>
      <c r="L6447" s="4">
        <v>2015</v>
      </c>
      <c r="M6447" t="str">
        <f>INDEX(RoutesPivot[DepAirport],MATCH($C6447,RoutesPivot[[RouteID]:[RouteID]],0))</f>
        <v>ORD</v>
      </c>
      <c r="N6447" t="str">
        <f>INDEX(RoutesPivot[AirportID],MATCH($C6447,RoutesPivot[[RouteID]:[RouteID]],0))</f>
        <v>ATL</v>
      </c>
      <c r="O6447">
        <f>INDEX(RoutesPivot[Distance],MATCH($C6447,RoutesPivot[[RouteID]:[RouteID]],0))</f>
        <v>510</v>
      </c>
      <c r="P6447">
        <f>INDEX(RoutesPivot[ListPrice],MATCH($C6447,RoutesPivot[[RouteID]:[RouteID]],0))</f>
        <v>200</v>
      </c>
      <c r="Q6447" t="str">
        <f>INDEX(AirportPivot[AirportName],MATCH($N6447,AirportPivot[[AirportID]:[AirportID]],0))</f>
        <v>Hartsfield-Jackson Atlanta International</v>
      </c>
      <c r="R6447">
        <f>INDEX(AirportPivot[Gates (number of available)],MATCH($N6447,AirportPivot[[AirportID]:[AirportID]],0))</f>
        <v>100</v>
      </c>
    </row>
    <row r="6448" spans="1:18" x14ac:dyDescent="0.25">
      <c r="A6448" s="3" t="s">
        <v>6480</v>
      </c>
      <c r="B6448" s="12">
        <v>41715</v>
      </c>
      <c r="C6448" s="4" t="s">
        <v>33</v>
      </c>
      <c r="D6448" s="4">
        <v>2.7</v>
      </c>
      <c r="E6448" s="4">
        <v>19</v>
      </c>
      <c r="F6448" s="5">
        <v>0.33333333333333331</v>
      </c>
      <c r="G6448" s="6">
        <v>375</v>
      </c>
      <c r="H6448" s="7">
        <v>69375</v>
      </c>
      <c r="I6448" s="7">
        <f>FlightsPivot[[#This Row],[Total Fare]]*10%</f>
        <v>6937.5</v>
      </c>
      <c r="J6448" s="7">
        <f>FlightsPivot[[#This Row],[Total Fare]]+FlightsPivot[[#This Row],[10% tax ]]</f>
        <v>76312.5</v>
      </c>
      <c r="K6448" s="4">
        <v>3</v>
      </c>
      <c r="L6448" s="4">
        <v>2014</v>
      </c>
      <c r="M6448" t="str">
        <f>INDEX(RoutesPivot[DepAirport],MATCH($C6448,RoutesPivot[[RouteID]:[RouteID]],0))</f>
        <v>ORD</v>
      </c>
      <c r="N6448" t="str">
        <f>INDEX(RoutesPivot[AirportID],MATCH($C6448,RoutesPivot[[RouteID]:[RouteID]],0))</f>
        <v>SFO</v>
      </c>
      <c r="O6448">
        <f>INDEX(RoutesPivot[Distance],MATCH($C6448,RoutesPivot[[RouteID]:[RouteID]],0))</f>
        <v>1600</v>
      </c>
      <c r="P6448">
        <f>INDEX(RoutesPivot[ListPrice],MATCH($C6448,RoutesPivot[[RouteID]:[RouteID]],0))</f>
        <v>375</v>
      </c>
      <c r="Q6448" t="str">
        <f>INDEX(AirportPivot[AirportName],MATCH($N6448,AirportPivot[[AirportID]:[AirportID]],0))</f>
        <v>San Francisco International</v>
      </c>
      <c r="R6448">
        <f>INDEX(AirportPivot[Gates (number of available)],MATCH($N6448,AirportPivot[[AirportID]:[AirportID]],0))</f>
        <v>70</v>
      </c>
    </row>
    <row r="6449" spans="1:18" x14ac:dyDescent="0.25">
      <c r="A6449" s="3" t="s">
        <v>6481</v>
      </c>
      <c r="B6449" s="12">
        <v>42047</v>
      </c>
      <c r="C6449" s="4" t="s">
        <v>37</v>
      </c>
      <c r="D6449" s="4">
        <v>1.1000000000000001</v>
      </c>
      <c r="E6449" s="4">
        <v>170</v>
      </c>
      <c r="F6449" s="5">
        <v>0.33333333333333331</v>
      </c>
      <c r="G6449" s="6">
        <v>350</v>
      </c>
      <c r="H6449" s="7">
        <v>57750</v>
      </c>
      <c r="I6449" s="7">
        <f>FlightsPivot[[#This Row],[Total Fare]]*10%</f>
        <v>5775</v>
      </c>
      <c r="J6449" s="7">
        <f>FlightsPivot[[#This Row],[Total Fare]]+FlightsPivot[[#This Row],[10% tax ]]</f>
        <v>63525</v>
      </c>
      <c r="K6449" s="4">
        <v>2</v>
      </c>
      <c r="L6449" s="4">
        <v>2015</v>
      </c>
      <c r="M6449" t="str">
        <f>INDEX(RoutesPivot[DepAirport],MATCH($C6449,RoutesPivot[[RouteID]:[RouteID]],0))</f>
        <v>ORD</v>
      </c>
      <c r="N6449" t="str">
        <f>INDEX(RoutesPivot[AirportID],MATCH($C6449,RoutesPivot[[RouteID]:[RouteID]],0))</f>
        <v>SEA</v>
      </c>
      <c r="O6449">
        <f>INDEX(RoutesPivot[Distance],MATCH($C6449,RoutesPivot[[RouteID]:[RouteID]],0))</f>
        <v>1500</v>
      </c>
      <c r="P6449">
        <f>INDEX(RoutesPivot[ListPrice],MATCH($C6449,RoutesPivot[[RouteID]:[RouteID]],0))</f>
        <v>350</v>
      </c>
      <c r="Q6449" t="str">
        <f>INDEX(AirportPivot[AirportName],MATCH($N6449,AirportPivot[[AirportID]:[AirportID]],0))</f>
        <v>Seattle-Tacoma International</v>
      </c>
      <c r="R6449">
        <f>INDEX(AirportPivot[Gates (number of available)],MATCH($N6449,AirportPivot[[AirportID]:[AirportID]],0))</f>
        <v>58</v>
      </c>
    </row>
    <row r="6450" spans="1:18" x14ac:dyDescent="0.25">
      <c r="A6450" s="3" t="s">
        <v>6482</v>
      </c>
      <c r="B6450" s="12">
        <v>42050</v>
      </c>
      <c r="C6450" s="4" t="s">
        <v>27</v>
      </c>
      <c r="D6450" s="4">
        <v>10.8</v>
      </c>
      <c r="E6450" s="4">
        <v>164</v>
      </c>
      <c r="F6450" s="5">
        <v>0.5</v>
      </c>
      <c r="G6450" s="6">
        <v>200</v>
      </c>
      <c r="H6450" s="7">
        <v>33000</v>
      </c>
      <c r="I6450" s="7">
        <f>FlightsPivot[[#This Row],[Total Fare]]*10%</f>
        <v>3300</v>
      </c>
      <c r="J6450" s="7">
        <f>FlightsPivot[[#This Row],[Total Fare]]+FlightsPivot[[#This Row],[10% tax ]]</f>
        <v>36300</v>
      </c>
      <c r="K6450" s="4">
        <v>2</v>
      </c>
      <c r="L6450" s="4">
        <v>2015</v>
      </c>
      <c r="M6450" t="str">
        <f>INDEX(RoutesPivot[DepAirport],MATCH($C6450,RoutesPivot[[RouteID]:[RouteID]],0))</f>
        <v>ORD</v>
      </c>
      <c r="N6450" t="str">
        <f>INDEX(RoutesPivot[AirportID],MATCH($C6450,RoutesPivot[[RouteID]:[RouteID]],0))</f>
        <v>ATL</v>
      </c>
      <c r="O6450">
        <f>INDEX(RoutesPivot[Distance],MATCH($C6450,RoutesPivot[[RouteID]:[RouteID]],0))</f>
        <v>510</v>
      </c>
      <c r="P6450">
        <f>INDEX(RoutesPivot[ListPrice],MATCH($C6450,RoutesPivot[[RouteID]:[RouteID]],0))</f>
        <v>200</v>
      </c>
      <c r="Q6450" t="str">
        <f>INDEX(AirportPivot[AirportName],MATCH($N6450,AirportPivot[[AirportID]:[AirportID]],0))</f>
        <v>Hartsfield-Jackson Atlanta International</v>
      </c>
      <c r="R6450">
        <f>INDEX(AirportPivot[Gates (number of available)],MATCH($N6450,AirportPivot[[AirportID]:[AirportID]],0))</f>
        <v>100</v>
      </c>
    </row>
    <row r="6451" spans="1:18" x14ac:dyDescent="0.25">
      <c r="A6451" s="3" t="s">
        <v>6483</v>
      </c>
      <c r="B6451" s="12">
        <v>42308</v>
      </c>
      <c r="C6451" s="4" t="s">
        <v>23</v>
      </c>
      <c r="D6451" s="4">
        <v>2.7</v>
      </c>
      <c r="E6451" s="4">
        <v>118</v>
      </c>
      <c r="F6451" s="5">
        <v>0.5</v>
      </c>
      <c r="G6451" s="6">
        <v>300</v>
      </c>
      <c r="H6451" s="7">
        <v>55500</v>
      </c>
      <c r="I6451" s="7">
        <f>FlightsPivot[[#This Row],[Total Fare]]*10%</f>
        <v>5550</v>
      </c>
      <c r="J6451" s="7">
        <f>FlightsPivot[[#This Row],[Total Fare]]+FlightsPivot[[#This Row],[10% tax ]]</f>
        <v>61050</v>
      </c>
      <c r="K6451" s="4">
        <v>10</v>
      </c>
      <c r="L6451" s="4">
        <v>2015</v>
      </c>
      <c r="M6451" t="str">
        <f>INDEX(RoutesPivot[DepAirport],MATCH($C6451,RoutesPivot[[RouteID]:[RouteID]],0))</f>
        <v>ORD</v>
      </c>
      <c r="N6451" t="str">
        <f>INDEX(RoutesPivot[AirportID],MATCH($C6451,RoutesPivot[[RouteID]:[RouteID]],0))</f>
        <v>DEN</v>
      </c>
      <c r="O6451">
        <f>INDEX(RoutesPivot[Distance],MATCH($C6451,RoutesPivot[[RouteID]:[RouteID]],0))</f>
        <v>800</v>
      </c>
      <c r="P6451">
        <f>INDEX(RoutesPivot[ListPrice],MATCH($C6451,RoutesPivot[[RouteID]:[RouteID]],0))</f>
        <v>300</v>
      </c>
      <c r="Q6451" t="str">
        <f>INDEX(AirportPivot[AirportName],MATCH($N6451,AirportPivot[[AirportID]:[AirportID]],0))</f>
        <v>Denver International</v>
      </c>
      <c r="R6451">
        <f>INDEX(AirportPivot[Gates (number of available)],MATCH($N6451,AirportPivot[[AirportID]:[AirportID]],0))</f>
        <v>75</v>
      </c>
    </row>
    <row r="6452" spans="1:18" x14ac:dyDescent="0.25">
      <c r="A6452" s="3" t="s">
        <v>6484</v>
      </c>
      <c r="B6452" s="12">
        <v>42210</v>
      </c>
      <c r="C6452" s="4" t="s">
        <v>37</v>
      </c>
      <c r="D6452" s="4">
        <v>2.7</v>
      </c>
      <c r="E6452" s="4">
        <v>187</v>
      </c>
      <c r="F6452" s="5">
        <v>0.58333333333333337</v>
      </c>
      <c r="G6452" s="6">
        <v>385</v>
      </c>
      <c r="H6452" s="7">
        <v>63525</v>
      </c>
      <c r="I6452" s="7">
        <f>FlightsPivot[[#This Row],[Total Fare]]*10%</f>
        <v>6352.5</v>
      </c>
      <c r="J6452" s="7">
        <f>FlightsPivot[[#This Row],[Total Fare]]+FlightsPivot[[#This Row],[10% tax ]]</f>
        <v>69877.5</v>
      </c>
      <c r="K6452" s="4">
        <v>7</v>
      </c>
      <c r="L6452" s="4">
        <v>2015</v>
      </c>
      <c r="M6452" t="str">
        <f>INDEX(RoutesPivot[DepAirport],MATCH($C6452,RoutesPivot[[RouteID]:[RouteID]],0))</f>
        <v>ORD</v>
      </c>
      <c r="N6452" t="str">
        <f>INDEX(RoutesPivot[AirportID],MATCH($C6452,RoutesPivot[[RouteID]:[RouteID]],0))</f>
        <v>SEA</v>
      </c>
      <c r="O6452">
        <f>INDEX(RoutesPivot[Distance],MATCH($C6452,RoutesPivot[[RouteID]:[RouteID]],0))</f>
        <v>1500</v>
      </c>
      <c r="P6452">
        <f>INDEX(RoutesPivot[ListPrice],MATCH($C6452,RoutesPivot[[RouteID]:[RouteID]],0))</f>
        <v>350</v>
      </c>
      <c r="Q6452" t="str">
        <f>INDEX(AirportPivot[AirportName],MATCH($N6452,AirportPivot[[AirportID]:[AirportID]],0))</f>
        <v>Seattle-Tacoma International</v>
      </c>
      <c r="R6452">
        <f>INDEX(AirportPivot[Gates (number of available)],MATCH($N6452,AirportPivot[[AirportID]:[AirportID]],0))</f>
        <v>58</v>
      </c>
    </row>
    <row r="6453" spans="1:18" x14ac:dyDescent="0.25">
      <c r="A6453" s="3" t="s">
        <v>6485</v>
      </c>
      <c r="B6453" s="12">
        <v>42127</v>
      </c>
      <c r="C6453" s="4" t="s">
        <v>98</v>
      </c>
      <c r="D6453" s="4">
        <v>2.5</v>
      </c>
      <c r="E6453" s="4">
        <v>106</v>
      </c>
      <c r="F6453" s="5">
        <v>0.75</v>
      </c>
      <c r="G6453" s="6">
        <v>275</v>
      </c>
      <c r="H6453" s="7">
        <v>50875</v>
      </c>
      <c r="I6453" s="7">
        <f>FlightsPivot[[#This Row],[Total Fare]]*10%</f>
        <v>5087.5</v>
      </c>
      <c r="J6453" s="7">
        <f>FlightsPivot[[#This Row],[Total Fare]]+FlightsPivot[[#This Row],[10% tax ]]</f>
        <v>55962.5</v>
      </c>
      <c r="K6453" s="4">
        <v>5</v>
      </c>
      <c r="L6453" s="4">
        <v>2015</v>
      </c>
      <c r="M6453" t="str">
        <f>INDEX(RoutesPivot[DepAirport],MATCH($C6453,RoutesPivot[[RouteID]:[RouteID]],0))</f>
        <v>ORD</v>
      </c>
      <c r="N6453" t="str">
        <f>INDEX(RoutesPivot[AirportID],MATCH($C6453,RoutesPivot[[RouteID]:[RouteID]],0))</f>
        <v>PHL</v>
      </c>
      <c r="O6453">
        <f>INDEX(RoutesPivot[Distance],MATCH($C6453,RoutesPivot[[RouteID]:[RouteID]],0))</f>
        <v>580</v>
      </c>
      <c r="P6453">
        <f>INDEX(RoutesPivot[ListPrice],MATCH($C6453,RoutesPivot[[RouteID]:[RouteID]],0))</f>
        <v>275</v>
      </c>
      <c r="Q6453" t="str">
        <f>INDEX(AirportPivot[AirportName],MATCH($N6453,AirportPivot[[AirportID]:[AirportID]],0))</f>
        <v>Philadelphia International</v>
      </c>
      <c r="R6453">
        <f>INDEX(AirportPivot[Gates (number of available)],MATCH($N6453,AirportPivot[[AirportID]:[AirportID]],0))</f>
        <v>89</v>
      </c>
    </row>
    <row r="6454" spans="1:18" x14ac:dyDescent="0.25">
      <c r="A6454" s="3" t="s">
        <v>6486</v>
      </c>
      <c r="B6454" s="12">
        <v>42130</v>
      </c>
      <c r="C6454" s="4" t="s">
        <v>86</v>
      </c>
      <c r="D6454" s="4">
        <v>1.4</v>
      </c>
      <c r="E6454" s="4">
        <v>97</v>
      </c>
      <c r="F6454" s="5">
        <v>0.85416666666666663</v>
      </c>
      <c r="G6454" s="6">
        <v>115</v>
      </c>
      <c r="H6454" s="7">
        <v>21275</v>
      </c>
      <c r="I6454" s="7">
        <f>FlightsPivot[[#This Row],[Total Fare]]*10%</f>
        <v>2127.5</v>
      </c>
      <c r="J6454" s="7">
        <f>FlightsPivot[[#This Row],[Total Fare]]+FlightsPivot[[#This Row],[10% tax ]]</f>
        <v>23402.5</v>
      </c>
      <c r="K6454" s="4">
        <v>5</v>
      </c>
      <c r="L6454" s="4">
        <v>2015</v>
      </c>
      <c r="M6454" t="str">
        <f>INDEX(RoutesPivot[DepAirport],MATCH($C6454,RoutesPivot[[RouteID]:[RouteID]],0))</f>
        <v>ORD</v>
      </c>
      <c r="N6454" t="str">
        <f>INDEX(RoutesPivot[AirportID],MATCH($C6454,RoutesPivot[[RouteID]:[RouteID]],0))</f>
        <v>DTW</v>
      </c>
      <c r="O6454">
        <f>INDEX(RoutesPivot[Distance],MATCH($C6454,RoutesPivot[[RouteID]:[RouteID]],0))</f>
        <v>200</v>
      </c>
      <c r="P6454">
        <f>INDEX(RoutesPivot[ListPrice],MATCH($C6454,RoutesPivot[[RouteID]:[RouteID]],0))</f>
        <v>115</v>
      </c>
      <c r="Q6454" t="str">
        <f>INDEX(AirportPivot[AirportName],MATCH($N6454,AirportPivot[[AirportID]:[AirportID]],0))</f>
        <v>Detroit Metropolitan Wayne County</v>
      </c>
      <c r="R6454">
        <f>INDEX(AirportPivot[Gates (number of available)],MATCH($N6454,AirportPivot[[AirportID]:[AirportID]],0))</f>
        <v>60</v>
      </c>
    </row>
    <row r="6455" spans="1:18" x14ac:dyDescent="0.25">
      <c r="A6455" s="3" t="s">
        <v>6487</v>
      </c>
      <c r="B6455" s="12">
        <v>41918</v>
      </c>
      <c r="C6455" s="4" t="s">
        <v>25</v>
      </c>
      <c r="D6455" s="4">
        <v>2.5</v>
      </c>
      <c r="E6455" s="4">
        <v>11</v>
      </c>
      <c r="F6455" s="5">
        <v>0.70833333333333337</v>
      </c>
      <c r="G6455" s="6">
        <v>200</v>
      </c>
      <c r="H6455" s="7">
        <v>37000</v>
      </c>
      <c r="I6455" s="7">
        <f>FlightsPivot[[#This Row],[Total Fare]]*10%</f>
        <v>3700</v>
      </c>
      <c r="J6455" s="7">
        <f>FlightsPivot[[#This Row],[Total Fare]]+FlightsPivot[[#This Row],[10% tax ]]</f>
        <v>40700</v>
      </c>
      <c r="K6455" s="4">
        <v>10</v>
      </c>
      <c r="L6455" s="4">
        <v>2014</v>
      </c>
      <c r="M6455" t="str">
        <f>INDEX(RoutesPivot[DepAirport],MATCH($C6455,RoutesPivot[[RouteID]:[RouteID]],0))</f>
        <v>ORD</v>
      </c>
      <c r="N6455" t="str">
        <f>INDEX(RoutesPivot[AirportID],MATCH($C6455,RoutesPivot[[RouteID]:[RouteID]],0))</f>
        <v>DFW</v>
      </c>
      <c r="O6455">
        <f>INDEX(RoutesPivot[Distance],MATCH($C6455,RoutesPivot[[RouteID]:[RouteID]],0))</f>
        <v>700</v>
      </c>
      <c r="P6455">
        <f>INDEX(RoutesPivot[ListPrice],MATCH($C6455,RoutesPivot[[RouteID]:[RouteID]],0))</f>
        <v>200</v>
      </c>
      <c r="Q6455" t="str">
        <f>INDEX(AirportPivot[AirportName],MATCH($N6455,AirportPivot[[AirportID]:[AirportID]],0))</f>
        <v>Dallas/Fort Worth International</v>
      </c>
      <c r="R6455">
        <f>INDEX(AirportPivot[Gates (number of available)],MATCH($N6455,AirportPivot[[AirportID]:[AirportID]],0))</f>
        <v>130</v>
      </c>
    </row>
    <row r="6456" spans="1:18" x14ac:dyDescent="0.25">
      <c r="A6456" s="3" t="s">
        <v>6488</v>
      </c>
      <c r="B6456" s="12">
        <v>41856</v>
      </c>
      <c r="C6456" s="4" t="s">
        <v>30</v>
      </c>
      <c r="D6456" s="4">
        <v>1.5</v>
      </c>
      <c r="E6456" s="4">
        <v>152</v>
      </c>
      <c r="F6456" s="5">
        <v>0.54166666666666663</v>
      </c>
      <c r="G6456" s="6">
        <v>275</v>
      </c>
      <c r="H6456" s="7">
        <v>45375</v>
      </c>
      <c r="I6456" s="7">
        <f>FlightsPivot[[#This Row],[Total Fare]]*10%</f>
        <v>4537.5</v>
      </c>
      <c r="J6456" s="7">
        <f>FlightsPivot[[#This Row],[Total Fare]]+FlightsPivot[[#This Row],[10% tax ]]</f>
        <v>49912.5</v>
      </c>
      <c r="K6456" s="4">
        <v>8</v>
      </c>
      <c r="L6456" s="4">
        <v>2014</v>
      </c>
      <c r="M6456" t="str">
        <f>INDEX(RoutesPivot[DepAirport],MATCH($C6456,RoutesPivot[[RouteID]:[RouteID]],0))</f>
        <v>ORD</v>
      </c>
      <c r="N6456" t="str">
        <f>INDEX(RoutesPivot[AirportID],MATCH($C6456,RoutesPivot[[RouteID]:[RouteID]],0))</f>
        <v>MCO</v>
      </c>
      <c r="O6456">
        <f>INDEX(RoutesPivot[Distance],MATCH($C6456,RoutesPivot[[RouteID]:[RouteID]],0))</f>
        <v>850</v>
      </c>
      <c r="P6456">
        <f>INDEX(RoutesPivot[ListPrice],MATCH($C6456,RoutesPivot[[RouteID]:[RouteID]],0))</f>
        <v>250</v>
      </c>
      <c r="Q6456" t="str">
        <f>INDEX(AirportPivot[AirportName],MATCH($N6456,AirportPivot[[AirportID]:[AirportID]],0))</f>
        <v>Orlando International</v>
      </c>
      <c r="R6456">
        <f>INDEX(AirportPivot[Gates (number of available)],MATCH($N6456,AirportPivot[[AirportID]:[AirportID]],0))</f>
        <v>67</v>
      </c>
    </row>
    <row r="6457" spans="1:18" x14ac:dyDescent="0.25">
      <c r="A6457" s="3" t="s">
        <v>6489</v>
      </c>
      <c r="B6457" s="12">
        <v>42169</v>
      </c>
      <c r="C6457" s="4" t="s">
        <v>98</v>
      </c>
      <c r="D6457" s="4">
        <v>0.8</v>
      </c>
      <c r="E6457" s="4">
        <v>174</v>
      </c>
      <c r="F6457" s="5">
        <v>0.79166666666666663</v>
      </c>
      <c r="G6457" s="6">
        <v>302.5</v>
      </c>
      <c r="H6457" s="7">
        <v>49912.5</v>
      </c>
      <c r="I6457" s="7">
        <f>FlightsPivot[[#This Row],[Total Fare]]*10%</f>
        <v>4991.25</v>
      </c>
      <c r="J6457" s="7">
        <f>FlightsPivot[[#This Row],[Total Fare]]+FlightsPivot[[#This Row],[10% tax ]]</f>
        <v>54903.75</v>
      </c>
      <c r="K6457" s="4">
        <v>6</v>
      </c>
      <c r="L6457" s="4">
        <v>2015</v>
      </c>
      <c r="M6457" t="str">
        <f>INDEX(RoutesPivot[DepAirport],MATCH($C6457,RoutesPivot[[RouteID]:[RouteID]],0))</f>
        <v>ORD</v>
      </c>
      <c r="N6457" t="str">
        <f>INDEX(RoutesPivot[AirportID],MATCH($C6457,RoutesPivot[[RouteID]:[RouteID]],0))</f>
        <v>PHL</v>
      </c>
      <c r="O6457">
        <f>INDEX(RoutesPivot[Distance],MATCH($C6457,RoutesPivot[[RouteID]:[RouteID]],0))</f>
        <v>580</v>
      </c>
      <c r="P6457">
        <f>INDEX(RoutesPivot[ListPrice],MATCH($C6457,RoutesPivot[[RouteID]:[RouteID]],0))</f>
        <v>275</v>
      </c>
      <c r="Q6457" t="str">
        <f>INDEX(AirportPivot[AirportName],MATCH($N6457,AirportPivot[[AirportID]:[AirportID]],0))</f>
        <v>Philadelphia International</v>
      </c>
      <c r="R6457">
        <f>INDEX(AirportPivot[Gates (number of available)],MATCH($N6457,AirportPivot[[AirportID]:[AirportID]],0))</f>
        <v>89</v>
      </c>
    </row>
    <row r="6458" spans="1:18" x14ac:dyDescent="0.25">
      <c r="A6458" s="3" t="s">
        <v>6490</v>
      </c>
      <c r="B6458" s="12">
        <v>41693</v>
      </c>
      <c r="C6458" s="4" t="s">
        <v>23</v>
      </c>
      <c r="D6458" s="4">
        <v>1.4</v>
      </c>
      <c r="E6458" s="4">
        <v>22</v>
      </c>
      <c r="F6458" s="5">
        <v>0.75</v>
      </c>
      <c r="G6458" s="6">
        <v>300</v>
      </c>
      <c r="H6458" s="7">
        <v>55500</v>
      </c>
      <c r="I6458" s="7">
        <f>FlightsPivot[[#This Row],[Total Fare]]*10%</f>
        <v>5550</v>
      </c>
      <c r="J6458" s="7">
        <f>FlightsPivot[[#This Row],[Total Fare]]+FlightsPivot[[#This Row],[10% tax ]]</f>
        <v>61050</v>
      </c>
      <c r="K6458" s="4">
        <v>2</v>
      </c>
      <c r="L6458" s="4">
        <v>2014</v>
      </c>
      <c r="M6458" t="str">
        <f>INDEX(RoutesPivot[DepAirport],MATCH($C6458,RoutesPivot[[RouteID]:[RouteID]],0))</f>
        <v>ORD</v>
      </c>
      <c r="N6458" t="str">
        <f>INDEX(RoutesPivot[AirportID],MATCH($C6458,RoutesPivot[[RouteID]:[RouteID]],0))</f>
        <v>DEN</v>
      </c>
      <c r="O6458">
        <f>INDEX(RoutesPivot[Distance],MATCH($C6458,RoutesPivot[[RouteID]:[RouteID]],0))</f>
        <v>800</v>
      </c>
      <c r="P6458">
        <f>INDEX(RoutesPivot[ListPrice],MATCH($C6458,RoutesPivot[[RouteID]:[RouteID]],0))</f>
        <v>300</v>
      </c>
      <c r="Q6458" t="str">
        <f>INDEX(AirportPivot[AirportName],MATCH($N6458,AirportPivot[[AirportID]:[AirportID]],0))</f>
        <v>Denver International</v>
      </c>
      <c r="R6458">
        <f>INDEX(AirportPivot[Gates (number of available)],MATCH($N6458,AirportPivot[[AirportID]:[AirportID]],0))</f>
        <v>75</v>
      </c>
    </row>
    <row r="6459" spans="1:18" x14ac:dyDescent="0.25">
      <c r="A6459" s="3" t="s">
        <v>6491</v>
      </c>
      <c r="B6459" s="12">
        <v>42249</v>
      </c>
      <c r="C6459" s="4" t="s">
        <v>86</v>
      </c>
      <c r="D6459" s="4">
        <v>1.8</v>
      </c>
      <c r="E6459" s="4">
        <v>7</v>
      </c>
      <c r="F6459" s="5">
        <v>0.70833333333333337</v>
      </c>
      <c r="G6459" s="6">
        <v>115</v>
      </c>
      <c r="H6459" s="7">
        <v>21275</v>
      </c>
      <c r="I6459" s="7">
        <f>FlightsPivot[[#This Row],[Total Fare]]*10%</f>
        <v>2127.5</v>
      </c>
      <c r="J6459" s="7">
        <f>FlightsPivot[[#This Row],[Total Fare]]+FlightsPivot[[#This Row],[10% tax ]]</f>
        <v>23402.5</v>
      </c>
      <c r="K6459" s="4">
        <v>9</v>
      </c>
      <c r="L6459" s="4">
        <v>2015</v>
      </c>
      <c r="M6459" t="str">
        <f>INDEX(RoutesPivot[DepAirport],MATCH($C6459,RoutesPivot[[RouteID]:[RouteID]],0))</f>
        <v>ORD</v>
      </c>
      <c r="N6459" t="str">
        <f>INDEX(RoutesPivot[AirportID],MATCH($C6459,RoutesPivot[[RouteID]:[RouteID]],0))</f>
        <v>DTW</v>
      </c>
      <c r="O6459">
        <f>INDEX(RoutesPivot[Distance],MATCH($C6459,RoutesPivot[[RouteID]:[RouteID]],0))</f>
        <v>200</v>
      </c>
      <c r="P6459">
        <f>INDEX(RoutesPivot[ListPrice],MATCH($C6459,RoutesPivot[[RouteID]:[RouteID]],0))</f>
        <v>115</v>
      </c>
      <c r="Q6459" t="str">
        <f>INDEX(AirportPivot[AirportName],MATCH($N6459,AirportPivot[[AirportID]:[AirportID]],0))</f>
        <v>Detroit Metropolitan Wayne County</v>
      </c>
      <c r="R6459">
        <f>INDEX(AirportPivot[Gates (number of available)],MATCH($N6459,AirportPivot[[AirportID]:[AirportID]],0))</f>
        <v>60</v>
      </c>
    </row>
    <row r="6460" spans="1:18" x14ac:dyDescent="0.25">
      <c r="A6460" s="3" t="s">
        <v>6492</v>
      </c>
      <c r="B6460" s="12">
        <v>41847</v>
      </c>
      <c r="C6460" s="4" t="s">
        <v>40</v>
      </c>
      <c r="D6460" s="4">
        <v>2.1</v>
      </c>
      <c r="E6460" s="4">
        <v>133</v>
      </c>
      <c r="F6460" s="5">
        <v>0.79166666666666663</v>
      </c>
      <c r="G6460" s="6">
        <v>126.5</v>
      </c>
      <c r="H6460" s="7">
        <v>23402.5</v>
      </c>
      <c r="I6460" s="7">
        <f>FlightsPivot[[#This Row],[Total Fare]]*10%</f>
        <v>2340.25</v>
      </c>
      <c r="J6460" s="7">
        <f>FlightsPivot[[#This Row],[Total Fare]]+FlightsPivot[[#This Row],[10% tax ]]</f>
        <v>25742.75</v>
      </c>
      <c r="K6460" s="4">
        <v>7</v>
      </c>
      <c r="L6460" s="4">
        <v>2014</v>
      </c>
      <c r="M6460" t="str">
        <f>INDEX(RoutesPivot[DepAirport],MATCH($C6460,RoutesPivot[[RouteID]:[RouteID]],0))</f>
        <v>ORD</v>
      </c>
      <c r="N6460" t="str">
        <f>INDEX(RoutesPivot[AirportID],MATCH($C6460,RoutesPivot[[RouteID]:[RouteID]],0))</f>
        <v>MSP</v>
      </c>
      <c r="O6460">
        <f>INDEX(RoutesPivot[Distance],MATCH($C6460,RoutesPivot[[RouteID]:[RouteID]],0))</f>
        <v>300</v>
      </c>
      <c r="P6460">
        <f>INDEX(RoutesPivot[ListPrice],MATCH($C6460,RoutesPivot[[RouteID]:[RouteID]],0))</f>
        <v>115</v>
      </c>
      <c r="Q6460" t="str">
        <f>INDEX(AirportPivot[AirportName],MATCH($N6460,AirportPivot[[AirportID]:[AirportID]],0))</f>
        <v>Minneapolis-St Paul International/Wold-Chamberlain</v>
      </c>
      <c r="R6460">
        <f>INDEX(AirportPivot[Gates (number of available)],MATCH($N6460,AirportPivot[[AirportID]:[AirportID]],0))</f>
        <v>65</v>
      </c>
    </row>
    <row r="6461" spans="1:18" x14ac:dyDescent="0.25">
      <c r="A6461" s="3" t="s">
        <v>6493</v>
      </c>
      <c r="B6461" s="12">
        <v>42122</v>
      </c>
      <c r="C6461" s="4" t="s">
        <v>25</v>
      </c>
      <c r="D6461" s="4">
        <v>2.2999999999999998</v>
      </c>
      <c r="E6461" s="4">
        <v>181</v>
      </c>
      <c r="F6461" s="5">
        <v>0.66666666666666663</v>
      </c>
      <c r="G6461" s="6">
        <v>200</v>
      </c>
      <c r="H6461" s="7">
        <v>33000</v>
      </c>
      <c r="I6461" s="7">
        <f>FlightsPivot[[#This Row],[Total Fare]]*10%</f>
        <v>3300</v>
      </c>
      <c r="J6461" s="7">
        <f>FlightsPivot[[#This Row],[Total Fare]]+FlightsPivot[[#This Row],[10% tax ]]</f>
        <v>36300</v>
      </c>
      <c r="K6461" s="4">
        <v>4</v>
      </c>
      <c r="L6461" s="4">
        <v>2015</v>
      </c>
      <c r="M6461" t="str">
        <f>INDEX(RoutesPivot[DepAirport],MATCH($C6461,RoutesPivot[[RouteID]:[RouteID]],0))</f>
        <v>ORD</v>
      </c>
      <c r="N6461" t="str">
        <f>INDEX(RoutesPivot[AirportID],MATCH($C6461,RoutesPivot[[RouteID]:[RouteID]],0))</f>
        <v>DFW</v>
      </c>
      <c r="O6461">
        <f>INDEX(RoutesPivot[Distance],MATCH($C6461,RoutesPivot[[RouteID]:[RouteID]],0))</f>
        <v>700</v>
      </c>
      <c r="P6461">
        <f>INDEX(RoutesPivot[ListPrice],MATCH($C6461,RoutesPivot[[RouteID]:[RouteID]],0))</f>
        <v>200</v>
      </c>
      <c r="Q6461" t="str">
        <f>INDEX(AirportPivot[AirportName],MATCH($N6461,AirportPivot[[AirportID]:[AirportID]],0))</f>
        <v>Dallas/Fort Worth International</v>
      </c>
      <c r="R6461">
        <f>INDEX(AirportPivot[Gates (number of available)],MATCH($N6461,AirportPivot[[AirportID]:[AirportID]],0))</f>
        <v>130</v>
      </c>
    </row>
    <row r="6462" spans="1:18" x14ac:dyDescent="0.25">
      <c r="A6462" s="3" t="s">
        <v>6494</v>
      </c>
      <c r="B6462" s="12">
        <v>41865</v>
      </c>
      <c r="C6462" s="4" t="s">
        <v>23</v>
      </c>
      <c r="D6462" s="4">
        <v>1.9</v>
      </c>
      <c r="E6462" s="4">
        <v>61</v>
      </c>
      <c r="F6462" s="5">
        <v>0.8125</v>
      </c>
      <c r="G6462" s="6">
        <v>330</v>
      </c>
      <c r="H6462" s="7">
        <v>54450</v>
      </c>
      <c r="I6462" s="7">
        <f>FlightsPivot[[#This Row],[Total Fare]]*10%</f>
        <v>5445</v>
      </c>
      <c r="J6462" s="7">
        <f>FlightsPivot[[#This Row],[Total Fare]]+FlightsPivot[[#This Row],[10% tax ]]</f>
        <v>59895</v>
      </c>
      <c r="K6462" s="4">
        <v>8</v>
      </c>
      <c r="L6462" s="4">
        <v>2014</v>
      </c>
      <c r="M6462" t="str">
        <f>INDEX(RoutesPivot[DepAirport],MATCH($C6462,RoutesPivot[[RouteID]:[RouteID]],0))</f>
        <v>ORD</v>
      </c>
      <c r="N6462" t="str">
        <f>INDEX(RoutesPivot[AirportID],MATCH($C6462,RoutesPivot[[RouteID]:[RouteID]],0))</f>
        <v>DEN</v>
      </c>
      <c r="O6462">
        <f>INDEX(RoutesPivot[Distance],MATCH($C6462,RoutesPivot[[RouteID]:[RouteID]],0))</f>
        <v>800</v>
      </c>
      <c r="P6462">
        <f>INDEX(RoutesPivot[ListPrice],MATCH($C6462,RoutesPivot[[RouteID]:[RouteID]],0))</f>
        <v>300</v>
      </c>
      <c r="Q6462" t="str">
        <f>INDEX(AirportPivot[AirportName],MATCH($N6462,AirportPivot[[AirportID]:[AirportID]],0))</f>
        <v>Denver International</v>
      </c>
      <c r="R6462">
        <f>INDEX(AirportPivot[Gates (number of available)],MATCH($N6462,AirportPivot[[AirportID]:[AirportID]],0))</f>
        <v>75</v>
      </c>
    </row>
    <row r="6463" spans="1:18" x14ac:dyDescent="0.25">
      <c r="A6463" s="3" t="s">
        <v>6495</v>
      </c>
      <c r="B6463" s="12">
        <v>41972</v>
      </c>
      <c r="C6463" s="4" t="s">
        <v>17</v>
      </c>
      <c r="D6463" s="4">
        <v>10.3</v>
      </c>
      <c r="E6463" s="4">
        <v>158</v>
      </c>
      <c r="F6463" s="5">
        <v>0.60416666666666663</v>
      </c>
      <c r="G6463" s="6">
        <v>525</v>
      </c>
      <c r="H6463" s="7">
        <v>86625</v>
      </c>
      <c r="I6463" s="7">
        <f>FlightsPivot[[#This Row],[Total Fare]]*10%</f>
        <v>8662.5</v>
      </c>
      <c r="J6463" s="7">
        <f>FlightsPivot[[#This Row],[Total Fare]]+FlightsPivot[[#This Row],[10% tax ]]</f>
        <v>95287.5</v>
      </c>
      <c r="K6463" s="4">
        <v>11</v>
      </c>
      <c r="L6463" s="4">
        <v>2014</v>
      </c>
      <c r="M6463" t="str">
        <f>INDEX(RoutesPivot[DepAirport],MATCH($C6463,RoutesPivot[[RouteID]:[RouteID]],0))</f>
        <v>ORD</v>
      </c>
      <c r="N6463" t="str">
        <f>INDEX(RoutesPivot[AirportID],MATCH($C6463,RoutesPivot[[RouteID]:[RouteID]],0))</f>
        <v>LAX</v>
      </c>
      <c r="O6463">
        <f>INDEX(RoutesPivot[Distance],MATCH($C6463,RoutesPivot[[RouteID]:[RouteID]],0))</f>
        <v>1518</v>
      </c>
      <c r="P6463">
        <f>INDEX(RoutesPivot[ListPrice],MATCH($C6463,RoutesPivot[[RouteID]:[RouteID]],0))</f>
        <v>350</v>
      </c>
      <c r="Q6463" t="str">
        <f>INDEX(AirportPivot[AirportName],MATCH($N6463,AirportPivot[[AirportID]:[AirportID]],0))</f>
        <v>Los Angeles International</v>
      </c>
      <c r="R6463">
        <f>INDEX(AirportPivot[Gates (number of available)],MATCH($N6463,AirportPivot[[AirportID]:[AirportID]],0))</f>
        <v>86</v>
      </c>
    </row>
    <row r="6464" spans="1:18" x14ac:dyDescent="0.25">
      <c r="A6464" s="3" t="s">
        <v>6496</v>
      </c>
      <c r="B6464" s="12">
        <v>41969</v>
      </c>
      <c r="C6464" s="4" t="s">
        <v>27</v>
      </c>
      <c r="D6464" s="4">
        <v>17.5</v>
      </c>
      <c r="E6464" s="4">
        <v>35</v>
      </c>
      <c r="F6464" s="5">
        <v>0.8125</v>
      </c>
      <c r="G6464" s="6">
        <v>300</v>
      </c>
      <c r="H6464" s="7">
        <v>55500</v>
      </c>
      <c r="I6464" s="7">
        <f>FlightsPivot[[#This Row],[Total Fare]]*10%</f>
        <v>5550</v>
      </c>
      <c r="J6464" s="7">
        <f>FlightsPivot[[#This Row],[Total Fare]]+FlightsPivot[[#This Row],[10% tax ]]</f>
        <v>61050</v>
      </c>
      <c r="K6464" s="4">
        <v>11</v>
      </c>
      <c r="L6464" s="4">
        <v>2014</v>
      </c>
      <c r="M6464" t="str">
        <f>INDEX(RoutesPivot[DepAirport],MATCH($C6464,RoutesPivot[[RouteID]:[RouteID]],0))</f>
        <v>ORD</v>
      </c>
      <c r="N6464" t="str">
        <f>INDEX(RoutesPivot[AirportID],MATCH($C6464,RoutesPivot[[RouteID]:[RouteID]],0))</f>
        <v>ATL</v>
      </c>
      <c r="O6464">
        <f>INDEX(RoutesPivot[Distance],MATCH($C6464,RoutesPivot[[RouteID]:[RouteID]],0))</f>
        <v>510</v>
      </c>
      <c r="P6464">
        <f>INDEX(RoutesPivot[ListPrice],MATCH($C6464,RoutesPivot[[RouteID]:[RouteID]],0))</f>
        <v>200</v>
      </c>
      <c r="Q6464" t="str">
        <f>INDEX(AirportPivot[AirportName],MATCH($N6464,AirportPivot[[AirportID]:[AirportID]],0))</f>
        <v>Hartsfield-Jackson Atlanta International</v>
      </c>
      <c r="R6464">
        <f>INDEX(AirportPivot[Gates (number of available)],MATCH($N6464,AirportPivot[[AirportID]:[AirportID]],0))</f>
        <v>100</v>
      </c>
    </row>
    <row r="6465" spans="1:18" x14ac:dyDescent="0.25">
      <c r="A6465" s="3" t="s">
        <v>6497</v>
      </c>
      <c r="B6465" s="12">
        <v>41904</v>
      </c>
      <c r="C6465" s="4" t="s">
        <v>50</v>
      </c>
      <c r="D6465" s="4">
        <v>2.5</v>
      </c>
      <c r="E6465" s="4">
        <v>203</v>
      </c>
      <c r="F6465" s="5">
        <v>0.45833333333333331</v>
      </c>
      <c r="G6465" s="6">
        <v>275</v>
      </c>
      <c r="H6465" s="7">
        <v>45375</v>
      </c>
      <c r="I6465" s="7">
        <f>FlightsPivot[[#This Row],[Total Fare]]*10%</f>
        <v>4537.5</v>
      </c>
      <c r="J6465" s="7">
        <f>FlightsPivot[[#This Row],[Total Fare]]+FlightsPivot[[#This Row],[10% tax ]]</f>
        <v>49912.5</v>
      </c>
      <c r="K6465" s="4">
        <v>9</v>
      </c>
      <c r="L6465" s="4">
        <v>2014</v>
      </c>
      <c r="M6465" t="str">
        <f>INDEX(RoutesPivot[DepAirport],MATCH($C6465,RoutesPivot[[RouteID]:[RouteID]],0))</f>
        <v>ORD</v>
      </c>
      <c r="N6465" t="str">
        <f>INDEX(RoutesPivot[AirportID],MATCH($C6465,RoutesPivot[[RouteID]:[RouteID]],0))</f>
        <v>LGA</v>
      </c>
      <c r="O6465">
        <f>INDEX(RoutesPivot[Distance],MATCH($C6465,RoutesPivot[[RouteID]:[RouteID]],0))</f>
        <v>610</v>
      </c>
      <c r="P6465">
        <f>INDEX(RoutesPivot[ListPrice],MATCH($C6465,RoutesPivot[[RouteID]:[RouteID]],0))</f>
        <v>275</v>
      </c>
      <c r="Q6465" t="str">
        <f>INDEX(AirportPivot[AirportName],MATCH($N6465,AirportPivot[[AirportID]:[AirportID]],0))</f>
        <v>Laguardia</v>
      </c>
      <c r="R6465">
        <f>INDEX(AirportPivot[Gates (number of available)],MATCH($N6465,AirportPivot[[AirportID]:[AirportID]],0))</f>
        <v>66</v>
      </c>
    </row>
    <row r="6466" spans="1:18" x14ac:dyDescent="0.25">
      <c r="A6466" s="3" t="s">
        <v>6498</v>
      </c>
      <c r="B6466" s="12">
        <v>42019</v>
      </c>
      <c r="C6466" s="4" t="s">
        <v>13</v>
      </c>
      <c r="D6466" s="4">
        <v>2.8</v>
      </c>
      <c r="E6466" s="4">
        <v>90</v>
      </c>
      <c r="F6466" s="5">
        <v>0.70833333333333337</v>
      </c>
      <c r="G6466" s="6">
        <v>250</v>
      </c>
      <c r="H6466" s="7">
        <v>45250</v>
      </c>
      <c r="I6466" s="7">
        <f>FlightsPivot[[#This Row],[Total Fare]]*10%</f>
        <v>4525</v>
      </c>
      <c r="J6466" s="7">
        <f>FlightsPivot[[#This Row],[Total Fare]]+FlightsPivot[[#This Row],[10% tax ]]</f>
        <v>49775</v>
      </c>
      <c r="K6466" s="4">
        <v>1</v>
      </c>
      <c r="L6466" s="4">
        <v>2015</v>
      </c>
      <c r="M6466" t="str">
        <f>INDEX(RoutesPivot[DepAirport],MATCH($C6466,RoutesPivot[[RouteID]:[RouteID]],0))</f>
        <v>ORD</v>
      </c>
      <c r="N6466" t="str">
        <f>INDEX(RoutesPivot[AirportID],MATCH($C6466,RoutesPivot[[RouteID]:[RouteID]],0))</f>
        <v>JFK</v>
      </c>
      <c r="O6466">
        <f>INDEX(RoutesPivot[Distance],MATCH($C6466,RoutesPivot[[RouteID]:[RouteID]],0))</f>
        <v>619</v>
      </c>
      <c r="P6466">
        <f>INDEX(RoutesPivot[ListPrice],MATCH($C6466,RoutesPivot[[RouteID]:[RouteID]],0))</f>
        <v>250</v>
      </c>
      <c r="Q6466" t="str">
        <f>INDEX(AirportPivot[AirportName],MATCH($N6466,AirportPivot[[AirportID]:[AirportID]],0))</f>
        <v>John F Kennedy International</v>
      </c>
      <c r="R6466">
        <f>INDEX(AirportPivot[Gates (number of available)],MATCH($N6466,AirportPivot[[AirportID]:[AirportID]],0))</f>
        <v>120</v>
      </c>
    </row>
    <row r="6467" spans="1:18" x14ac:dyDescent="0.25">
      <c r="A6467" s="3" t="s">
        <v>6499</v>
      </c>
      <c r="B6467" s="12">
        <v>41735</v>
      </c>
      <c r="C6467" s="4" t="s">
        <v>15</v>
      </c>
      <c r="D6467" s="4">
        <v>2.2999999999999998</v>
      </c>
      <c r="E6467" s="4">
        <v>30</v>
      </c>
      <c r="F6467" s="5">
        <v>0.58333333333333337</v>
      </c>
      <c r="G6467" s="6">
        <v>225</v>
      </c>
      <c r="H6467" s="7">
        <v>41625</v>
      </c>
      <c r="I6467" s="7">
        <f>FlightsPivot[[#This Row],[Total Fare]]*10%</f>
        <v>4162.5</v>
      </c>
      <c r="J6467" s="7">
        <f>FlightsPivot[[#This Row],[Total Fare]]+FlightsPivot[[#This Row],[10% tax ]]</f>
        <v>45787.5</v>
      </c>
      <c r="K6467" s="4">
        <v>4</v>
      </c>
      <c r="L6467" s="4">
        <v>2014</v>
      </c>
      <c r="M6467" t="str">
        <f>INDEX(RoutesPivot[DepAirport],MATCH($C6467,RoutesPivot[[RouteID]:[RouteID]],0))</f>
        <v>ORD</v>
      </c>
      <c r="N6467" t="str">
        <f>INDEX(RoutesPivot[AirportID],MATCH($C6467,RoutesPivot[[RouteID]:[RouteID]],0))</f>
        <v>EWR</v>
      </c>
      <c r="O6467">
        <f>INDEX(RoutesPivot[Distance],MATCH($C6467,RoutesPivot[[RouteID]:[RouteID]],0))</f>
        <v>600</v>
      </c>
      <c r="P6467">
        <f>INDEX(RoutesPivot[ListPrice],MATCH($C6467,RoutesPivot[[RouteID]:[RouteID]],0))</f>
        <v>225</v>
      </c>
      <c r="Q6467" t="str">
        <f>INDEX(AirportPivot[AirportName],MATCH($N6467,AirportPivot[[AirportID]:[AirportID]],0))</f>
        <v>Newark Liberty International</v>
      </c>
      <c r="R6467">
        <f>INDEX(AirportPivot[Gates (number of available)],MATCH($N6467,AirportPivot[[AirportID]:[AirportID]],0))</f>
        <v>82</v>
      </c>
    </row>
    <row r="6468" spans="1:18" x14ac:dyDescent="0.25">
      <c r="A6468" s="3" t="s">
        <v>6500</v>
      </c>
      <c r="B6468" s="12">
        <v>42308</v>
      </c>
      <c r="C6468" s="4" t="s">
        <v>27</v>
      </c>
      <c r="D6468" s="4">
        <v>9.5</v>
      </c>
      <c r="E6468" s="4">
        <v>67</v>
      </c>
      <c r="F6468" s="5">
        <v>0.29166666666666669</v>
      </c>
      <c r="G6468" s="6">
        <v>200</v>
      </c>
      <c r="H6468" s="7">
        <v>36200</v>
      </c>
      <c r="I6468" s="7">
        <f>FlightsPivot[[#This Row],[Total Fare]]*10%</f>
        <v>3620</v>
      </c>
      <c r="J6468" s="7">
        <f>FlightsPivot[[#This Row],[Total Fare]]+FlightsPivot[[#This Row],[10% tax ]]</f>
        <v>39820</v>
      </c>
      <c r="K6468" s="4">
        <v>10</v>
      </c>
      <c r="L6468" s="4">
        <v>2015</v>
      </c>
      <c r="M6468" t="str">
        <f>INDEX(RoutesPivot[DepAirport],MATCH($C6468,RoutesPivot[[RouteID]:[RouteID]],0))</f>
        <v>ORD</v>
      </c>
      <c r="N6468" t="str">
        <f>INDEX(RoutesPivot[AirportID],MATCH($C6468,RoutesPivot[[RouteID]:[RouteID]],0))</f>
        <v>ATL</v>
      </c>
      <c r="O6468">
        <f>INDEX(RoutesPivot[Distance],MATCH($C6468,RoutesPivot[[RouteID]:[RouteID]],0))</f>
        <v>510</v>
      </c>
      <c r="P6468">
        <f>INDEX(RoutesPivot[ListPrice],MATCH($C6468,RoutesPivot[[RouteID]:[RouteID]],0))</f>
        <v>200</v>
      </c>
      <c r="Q6468" t="str">
        <f>INDEX(AirportPivot[AirportName],MATCH($N6468,AirportPivot[[AirportID]:[AirportID]],0))</f>
        <v>Hartsfield-Jackson Atlanta International</v>
      </c>
      <c r="R6468">
        <f>INDEX(AirportPivot[Gates (number of available)],MATCH($N6468,AirportPivot[[AirportID]:[AirportID]],0))</f>
        <v>100</v>
      </c>
    </row>
    <row r="6469" spans="1:18" x14ac:dyDescent="0.25">
      <c r="A6469" s="3" t="s">
        <v>6501</v>
      </c>
      <c r="B6469" s="12">
        <v>42003</v>
      </c>
      <c r="C6469" s="4" t="s">
        <v>11</v>
      </c>
      <c r="D6469" s="4">
        <v>1.8</v>
      </c>
      <c r="E6469" s="4">
        <v>32</v>
      </c>
      <c r="F6469" s="5">
        <v>0.29166666666666669</v>
      </c>
      <c r="G6469" s="6">
        <v>300</v>
      </c>
      <c r="H6469" s="7">
        <v>55500</v>
      </c>
      <c r="I6469" s="7">
        <f>FlightsPivot[[#This Row],[Total Fare]]*10%</f>
        <v>5550</v>
      </c>
      <c r="J6469" s="7">
        <f>FlightsPivot[[#This Row],[Total Fare]]+FlightsPivot[[#This Row],[10% tax ]]</f>
        <v>61050</v>
      </c>
      <c r="K6469" s="4">
        <v>12</v>
      </c>
      <c r="L6469" s="4">
        <v>2014</v>
      </c>
      <c r="M6469" t="str">
        <f>INDEX(RoutesPivot[DepAirport],MATCH($C6469,RoutesPivot[[RouteID]:[RouteID]],0))</f>
        <v>ORD</v>
      </c>
      <c r="N6469" t="str">
        <f>INDEX(RoutesPivot[AirportID],MATCH($C6469,RoutesPivot[[RouteID]:[RouteID]],0))</f>
        <v>BOS</v>
      </c>
      <c r="O6469">
        <f>INDEX(RoutesPivot[Distance],MATCH($C6469,RoutesPivot[[RouteID]:[RouteID]],0))</f>
        <v>730</v>
      </c>
      <c r="P6469">
        <f>INDEX(RoutesPivot[ListPrice],MATCH($C6469,RoutesPivot[[RouteID]:[RouteID]],0))</f>
        <v>300</v>
      </c>
      <c r="Q6469" t="str">
        <f>INDEX(AirportPivot[AirportName],MATCH($N6469,AirportPivot[[AirportID]:[AirportID]],0))</f>
        <v>General Edward Lawrence Logan International</v>
      </c>
      <c r="R6469">
        <f>INDEX(AirportPivot[Gates (number of available)],MATCH($N6469,AirportPivot[[AirportID]:[AirportID]],0))</f>
        <v>63</v>
      </c>
    </row>
    <row r="6470" spans="1:18" x14ac:dyDescent="0.25">
      <c r="A6470" s="3" t="s">
        <v>6502</v>
      </c>
      <c r="B6470" s="12">
        <v>41994</v>
      </c>
      <c r="C6470" s="4" t="s">
        <v>19</v>
      </c>
      <c r="D6470" s="4">
        <v>3.1</v>
      </c>
      <c r="E6470" s="4">
        <v>65</v>
      </c>
      <c r="F6470" s="5">
        <v>0.70833333333333337</v>
      </c>
      <c r="G6470" s="6">
        <v>200</v>
      </c>
      <c r="H6470" s="7">
        <v>36200</v>
      </c>
      <c r="I6470" s="7">
        <f>FlightsPivot[[#This Row],[Total Fare]]*10%</f>
        <v>3620</v>
      </c>
      <c r="J6470" s="7">
        <f>FlightsPivot[[#This Row],[Total Fare]]+FlightsPivot[[#This Row],[10% tax ]]</f>
        <v>39820</v>
      </c>
      <c r="K6470" s="4">
        <v>12</v>
      </c>
      <c r="L6470" s="4">
        <v>2014</v>
      </c>
      <c r="M6470" t="str">
        <f>INDEX(RoutesPivot[DepAirport],MATCH($C6470,RoutesPivot[[RouteID]:[RouteID]],0))</f>
        <v>ORD</v>
      </c>
      <c r="N6470" t="str">
        <f>INDEX(RoutesPivot[AirportID],MATCH($C6470,RoutesPivot[[RouteID]:[RouteID]],0))</f>
        <v>IAH</v>
      </c>
      <c r="O6470">
        <f>INDEX(RoutesPivot[Distance],MATCH($C6470,RoutesPivot[[RouteID]:[RouteID]],0))</f>
        <v>800</v>
      </c>
      <c r="P6470">
        <f>INDEX(RoutesPivot[ListPrice],MATCH($C6470,RoutesPivot[[RouteID]:[RouteID]],0))</f>
        <v>200</v>
      </c>
      <c r="Q6470" t="str">
        <f>INDEX(AirportPivot[AirportName],MATCH($N6470,AirportPivot[[AirportID]:[AirportID]],0))</f>
        <v>George Bush Intercontinental/Houston</v>
      </c>
      <c r="R6470">
        <f>INDEX(AirportPivot[Gates (number of available)],MATCH($N6470,AirportPivot[[AirportID]:[AirportID]],0))</f>
        <v>80</v>
      </c>
    </row>
    <row r="6471" spans="1:18" x14ac:dyDescent="0.25">
      <c r="A6471" s="3" t="s">
        <v>6503</v>
      </c>
      <c r="B6471" s="12">
        <v>42215</v>
      </c>
      <c r="C6471" s="4" t="s">
        <v>13</v>
      </c>
      <c r="D6471" s="4">
        <v>1.9</v>
      </c>
      <c r="E6471" s="4">
        <v>55</v>
      </c>
      <c r="F6471" s="5">
        <v>0.33333333333333331</v>
      </c>
      <c r="G6471" s="6">
        <v>275</v>
      </c>
      <c r="H6471" s="7">
        <v>45375</v>
      </c>
      <c r="I6471" s="7">
        <f>FlightsPivot[[#This Row],[Total Fare]]*10%</f>
        <v>4537.5</v>
      </c>
      <c r="J6471" s="7">
        <f>FlightsPivot[[#This Row],[Total Fare]]+FlightsPivot[[#This Row],[10% tax ]]</f>
        <v>49912.5</v>
      </c>
      <c r="K6471" s="4">
        <v>7</v>
      </c>
      <c r="L6471" s="4">
        <v>2015</v>
      </c>
      <c r="M6471" t="str">
        <f>INDEX(RoutesPivot[DepAirport],MATCH($C6471,RoutesPivot[[RouteID]:[RouteID]],0))</f>
        <v>ORD</v>
      </c>
      <c r="N6471" t="str">
        <f>INDEX(RoutesPivot[AirportID],MATCH($C6471,RoutesPivot[[RouteID]:[RouteID]],0))</f>
        <v>JFK</v>
      </c>
      <c r="O6471">
        <f>INDEX(RoutesPivot[Distance],MATCH($C6471,RoutesPivot[[RouteID]:[RouteID]],0))</f>
        <v>619</v>
      </c>
      <c r="P6471">
        <f>INDEX(RoutesPivot[ListPrice],MATCH($C6471,RoutesPivot[[RouteID]:[RouteID]],0))</f>
        <v>250</v>
      </c>
      <c r="Q6471" t="str">
        <f>INDEX(AirportPivot[AirportName],MATCH($N6471,AirportPivot[[AirportID]:[AirportID]],0))</f>
        <v>John F Kennedy International</v>
      </c>
      <c r="R6471">
        <f>INDEX(AirportPivot[Gates (number of available)],MATCH($N6471,AirportPivot[[AirportID]:[AirportID]],0))</f>
        <v>120</v>
      </c>
    </row>
    <row r="6472" spans="1:18" x14ac:dyDescent="0.25">
      <c r="A6472" s="3" t="s">
        <v>6504</v>
      </c>
      <c r="B6472" s="12">
        <v>42025</v>
      </c>
      <c r="C6472" s="4" t="s">
        <v>37</v>
      </c>
      <c r="D6472" s="4">
        <v>1.3</v>
      </c>
      <c r="E6472" s="4">
        <v>165</v>
      </c>
      <c r="F6472" s="5">
        <v>0.45833333333333331</v>
      </c>
      <c r="G6472" s="6">
        <v>350</v>
      </c>
      <c r="H6472" s="7">
        <v>57750</v>
      </c>
      <c r="I6472" s="7">
        <f>FlightsPivot[[#This Row],[Total Fare]]*10%</f>
        <v>5775</v>
      </c>
      <c r="J6472" s="7">
        <f>FlightsPivot[[#This Row],[Total Fare]]+FlightsPivot[[#This Row],[10% tax ]]</f>
        <v>63525</v>
      </c>
      <c r="K6472" s="4">
        <v>1</v>
      </c>
      <c r="L6472" s="4">
        <v>2015</v>
      </c>
      <c r="M6472" t="str">
        <f>INDEX(RoutesPivot[DepAirport],MATCH($C6472,RoutesPivot[[RouteID]:[RouteID]],0))</f>
        <v>ORD</v>
      </c>
      <c r="N6472" t="str">
        <f>INDEX(RoutesPivot[AirportID],MATCH($C6472,RoutesPivot[[RouteID]:[RouteID]],0))</f>
        <v>SEA</v>
      </c>
      <c r="O6472">
        <f>INDEX(RoutesPivot[Distance],MATCH($C6472,RoutesPivot[[RouteID]:[RouteID]],0))</f>
        <v>1500</v>
      </c>
      <c r="P6472">
        <f>INDEX(RoutesPivot[ListPrice],MATCH($C6472,RoutesPivot[[RouteID]:[RouteID]],0))</f>
        <v>350</v>
      </c>
      <c r="Q6472" t="str">
        <f>INDEX(AirportPivot[AirportName],MATCH($N6472,AirportPivot[[AirportID]:[AirportID]],0))</f>
        <v>Seattle-Tacoma International</v>
      </c>
      <c r="R6472">
        <f>INDEX(AirportPivot[Gates (number of available)],MATCH($N6472,AirportPivot[[AirportID]:[AirportID]],0))</f>
        <v>58</v>
      </c>
    </row>
    <row r="6473" spans="1:18" x14ac:dyDescent="0.25">
      <c r="A6473" s="3" t="s">
        <v>6505</v>
      </c>
      <c r="B6473" s="12">
        <v>41770</v>
      </c>
      <c r="C6473" s="4" t="s">
        <v>25</v>
      </c>
      <c r="D6473" s="4">
        <v>1.4</v>
      </c>
      <c r="E6473" s="4">
        <v>132</v>
      </c>
      <c r="F6473" s="5">
        <v>0.875</v>
      </c>
      <c r="G6473" s="6">
        <v>200</v>
      </c>
      <c r="H6473" s="7">
        <v>37000</v>
      </c>
      <c r="I6473" s="7">
        <f>FlightsPivot[[#This Row],[Total Fare]]*10%</f>
        <v>3700</v>
      </c>
      <c r="J6473" s="7">
        <f>FlightsPivot[[#This Row],[Total Fare]]+FlightsPivot[[#This Row],[10% tax ]]</f>
        <v>40700</v>
      </c>
      <c r="K6473" s="4">
        <v>5</v>
      </c>
      <c r="L6473" s="4">
        <v>2014</v>
      </c>
      <c r="M6473" t="str">
        <f>INDEX(RoutesPivot[DepAirport],MATCH($C6473,RoutesPivot[[RouteID]:[RouteID]],0))</f>
        <v>ORD</v>
      </c>
      <c r="N6473" t="str">
        <f>INDEX(RoutesPivot[AirportID],MATCH($C6473,RoutesPivot[[RouteID]:[RouteID]],0))</f>
        <v>DFW</v>
      </c>
      <c r="O6473">
        <f>INDEX(RoutesPivot[Distance],MATCH($C6473,RoutesPivot[[RouteID]:[RouteID]],0))</f>
        <v>700</v>
      </c>
      <c r="P6473">
        <f>INDEX(RoutesPivot[ListPrice],MATCH($C6473,RoutesPivot[[RouteID]:[RouteID]],0))</f>
        <v>200</v>
      </c>
      <c r="Q6473" t="str">
        <f>INDEX(AirportPivot[AirportName],MATCH($N6473,AirportPivot[[AirportID]:[AirportID]],0))</f>
        <v>Dallas/Fort Worth International</v>
      </c>
      <c r="R6473">
        <f>INDEX(AirportPivot[Gates (number of available)],MATCH($N6473,AirportPivot[[AirportID]:[AirportID]],0))</f>
        <v>130</v>
      </c>
    </row>
    <row r="6474" spans="1:18" x14ac:dyDescent="0.25">
      <c r="A6474" s="3" t="s">
        <v>6506</v>
      </c>
      <c r="B6474" s="12">
        <v>41784</v>
      </c>
      <c r="C6474" s="4" t="s">
        <v>23</v>
      </c>
      <c r="D6474" s="4">
        <v>2.6</v>
      </c>
      <c r="E6474" s="4">
        <v>154</v>
      </c>
      <c r="F6474" s="5">
        <v>0.8125</v>
      </c>
      <c r="G6474" s="6">
        <v>300</v>
      </c>
      <c r="H6474" s="7">
        <v>49500</v>
      </c>
      <c r="I6474" s="7">
        <f>FlightsPivot[[#This Row],[Total Fare]]*10%</f>
        <v>4950</v>
      </c>
      <c r="J6474" s="7">
        <f>FlightsPivot[[#This Row],[Total Fare]]+FlightsPivot[[#This Row],[10% tax ]]</f>
        <v>54450</v>
      </c>
      <c r="K6474" s="4">
        <v>5</v>
      </c>
      <c r="L6474" s="4">
        <v>2014</v>
      </c>
      <c r="M6474" t="str">
        <f>INDEX(RoutesPivot[DepAirport],MATCH($C6474,RoutesPivot[[RouteID]:[RouteID]],0))</f>
        <v>ORD</v>
      </c>
      <c r="N6474" t="str">
        <f>INDEX(RoutesPivot[AirportID],MATCH($C6474,RoutesPivot[[RouteID]:[RouteID]],0))</f>
        <v>DEN</v>
      </c>
      <c r="O6474">
        <f>INDEX(RoutesPivot[Distance],MATCH($C6474,RoutesPivot[[RouteID]:[RouteID]],0))</f>
        <v>800</v>
      </c>
      <c r="P6474">
        <f>INDEX(RoutesPivot[ListPrice],MATCH($C6474,RoutesPivot[[RouteID]:[RouteID]],0))</f>
        <v>300</v>
      </c>
      <c r="Q6474" t="str">
        <f>INDEX(AirportPivot[AirportName],MATCH($N6474,AirportPivot[[AirportID]:[AirportID]],0))</f>
        <v>Denver International</v>
      </c>
      <c r="R6474">
        <f>INDEX(AirportPivot[Gates (number of available)],MATCH($N6474,AirportPivot[[AirportID]:[AirportID]],0))</f>
        <v>75</v>
      </c>
    </row>
    <row r="6475" spans="1:18" x14ac:dyDescent="0.25">
      <c r="A6475" s="3" t="s">
        <v>6507</v>
      </c>
      <c r="B6475" s="12">
        <v>42341</v>
      </c>
      <c r="C6475" s="4" t="s">
        <v>70</v>
      </c>
      <c r="D6475" s="4">
        <v>1.5</v>
      </c>
      <c r="E6475" s="4">
        <v>185</v>
      </c>
      <c r="F6475" s="5">
        <v>0.79166666666666663</v>
      </c>
      <c r="G6475" s="6">
        <v>275</v>
      </c>
      <c r="H6475" s="7">
        <v>45375</v>
      </c>
      <c r="I6475" s="7">
        <f>FlightsPivot[[#This Row],[Total Fare]]*10%</f>
        <v>4537.5</v>
      </c>
      <c r="J6475" s="7">
        <f>FlightsPivot[[#This Row],[Total Fare]]+FlightsPivot[[#This Row],[10% tax ]]</f>
        <v>49912.5</v>
      </c>
      <c r="K6475" s="4">
        <v>12</v>
      </c>
      <c r="L6475" s="4">
        <v>2015</v>
      </c>
      <c r="M6475" t="str">
        <f>INDEX(RoutesPivot[DepAirport],MATCH($C6475,RoutesPivot[[RouteID]:[RouteID]],0))</f>
        <v>ORD</v>
      </c>
      <c r="N6475" t="str">
        <f>INDEX(RoutesPivot[AirportID],MATCH($C6475,RoutesPivot[[RouteID]:[RouteID]],0))</f>
        <v>LAS</v>
      </c>
      <c r="O6475">
        <f>INDEX(RoutesPivot[Distance],MATCH($C6475,RoutesPivot[[RouteID]:[RouteID]],0))</f>
        <v>1100</v>
      </c>
      <c r="P6475">
        <f>INDEX(RoutesPivot[ListPrice],MATCH($C6475,RoutesPivot[[RouteID]:[RouteID]],0))</f>
        <v>275</v>
      </c>
      <c r="Q6475" t="str">
        <f>INDEX(AirportPivot[AirportName],MATCH($N6475,AirportPivot[[AirportID]:[AirportID]],0))</f>
        <v>McCarran International</v>
      </c>
      <c r="R6475">
        <f>INDEX(AirportPivot[Gates (number of available)],MATCH($N6475,AirportPivot[[AirportID]:[AirportID]],0))</f>
        <v>68</v>
      </c>
    </row>
    <row r="6476" spans="1:18" x14ac:dyDescent="0.25">
      <c r="A6476" s="3" t="s">
        <v>6508</v>
      </c>
      <c r="B6476" s="12">
        <v>41874</v>
      </c>
      <c r="C6476" s="4" t="s">
        <v>86</v>
      </c>
      <c r="D6476" s="4">
        <v>3</v>
      </c>
      <c r="E6476" s="4">
        <v>22</v>
      </c>
      <c r="F6476" s="5">
        <v>0.5</v>
      </c>
      <c r="G6476" s="6">
        <v>126.5</v>
      </c>
      <c r="H6476" s="7">
        <v>23402.5</v>
      </c>
      <c r="I6476" s="7">
        <f>FlightsPivot[[#This Row],[Total Fare]]*10%</f>
        <v>2340.25</v>
      </c>
      <c r="J6476" s="7">
        <f>FlightsPivot[[#This Row],[Total Fare]]+FlightsPivot[[#This Row],[10% tax ]]</f>
        <v>25742.75</v>
      </c>
      <c r="K6476" s="4">
        <v>8</v>
      </c>
      <c r="L6476" s="4">
        <v>2014</v>
      </c>
      <c r="M6476" t="str">
        <f>INDEX(RoutesPivot[DepAirport],MATCH($C6476,RoutesPivot[[RouteID]:[RouteID]],0))</f>
        <v>ORD</v>
      </c>
      <c r="N6476" t="str">
        <f>INDEX(RoutesPivot[AirportID],MATCH($C6476,RoutesPivot[[RouteID]:[RouteID]],0))</f>
        <v>DTW</v>
      </c>
      <c r="O6476">
        <f>INDEX(RoutesPivot[Distance],MATCH($C6476,RoutesPivot[[RouteID]:[RouteID]],0))</f>
        <v>200</v>
      </c>
      <c r="P6476">
        <f>INDEX(RoutesPivot[ListPrice],MATCH($C6476,RoutesPivot[[RouteID]:[RouteID]],0))</f>
        <v>115</v>
      </c>
      <c r="Q6476" t="str">
        <f>INDEX(AirportPivot[AirportName],MATCH($N6476,AirportPivot[[AirportID]:[AirportID]],0))</f>
        <v>Detroit Metropolitan Wayne County</v>
      </c>
      <c r="R6476">
        <f>INDEX(AirportPivot[Gates (number of available)],MATCH($N6476,AirportPivot[[AirportID]:[AirportID]],0))</f>
        <v>60</v>
      </c>
    </row>
    <row r="6477" spans="1:18" x14ac:dyDescent="0.25">
      <c r="A6477" s="3" t="s">
        <v>6509</v>
      </c>
      <c r="B6477" s="12">
        <v>42204</v>
      </c>
      <c r="C6477" s="4" t="s">
        <v>53</v>
      </c>
      <c r="D6477" s="4">
        <v>1.9</v>
      </c>
      <c r="E6477" s="4">
        <v>164</v>
      </c>
      <c r="F6477" s="5">
        <v>0.70833333333333337</v>
      </c>
      <c r="G6477" s="6">
        <v>330</v>
      </c>
      <c r="H6477" s="7">
        <v>54450</v>
      </c>
      <c r="I6477" s="7">
        <f>FlightsPivot[[#This Row],[Total Fare]]*10%</f>
        <v>5445</v>
      </c>
      <c r="J6477" s="7">
        <f>FlightsPivot[[#This Row],[Total Fare]]+FlightsPivot[[#This Row],[10% tax ]]</f>
        <v>59895</v>
      </c>
      <c r="K6477" s="4">
        <v>7</v>
      </c>
      <c r="L6477" s="4">
        <v>2015</v>
      </c>
      <c r="M6477" t="str">
        <f>INDEX(RoutesPivot[DepAirport],MATCH($C6477,RoutesPivot[[RouteID]:[RouteID]],0))</f>
        <v>ORD</v>
      </c>
      <c r="N6477" t="str">
        <f>INDEX(RoutesPivot[AirportID],MATCH($C6477,RoutesPivot[[RouteID]:[RouteID]],0))</f>
        <v>FLL</v>
      </c>
      <c r="O6477">
        <f>INDEX(RoutesPivot[Distance],MATCH($C6477,RoutesPivot[[RouteID]:[RouteID]],0))</f>
        <v>940</v>
      </c>
      <c r="P6477">
        <f>INDEX(RoutesPivot[ListPrice],MATCH($C6477,RoutesPivot[[RouteID]:[RouteID]],0))</f>
        <v>300</v>
      </c>
      <c r="Q6477" t="str">
        <f>INDEX(AirportPivot[AirportName],MATCH($N6477,AirportPivot[[AirportID]:[AirportID]],0))</f>
        <v>Fort Lauderdale/Hollywood International</v>
      </c>
      <c r="R6477">
        <f>INDEX(AirportPivot[Gates (number of available)],MATCH($N6477,AirportPivot[[AirportID]:[AirportID]],0))</f>
        <v>55</v>
      </c>
    </row>
    <row r="6478" spans="1:18" x14ac:dyDescent="0.25">
      <c r="A6478" s="3" t="s">
        <v>6510</v>
      </c>
      <c r="B6478" s="12">
        <v>42150</v>
      </c>
      <c r="C6478" s="4" t="s">
        <v>11</v>
      </c>
      <c r="D6478" s="4">
        <v>2.1</v>
      </c>
      <c r="E6478" s="4">
        <v>158</v>
      </c>
      <c r="F6478" s="5">
        <v>0.33333333333333331</v>
      </c>
      <c r="G6478" s="6">
        <v>300</v>
      </c>
      <c r="H6478" s="7">
        <v>49500</v>
      </c>
      <c r="I6478" s="7">
        <f>FlightsPivot[[#This Row],[Total Fare]]*10%</f>
        <v>4950</v>
      </c>
      <c r="J6478" s="7">
        <f>FlightsPivot[[#This Row],[Total Fare]]+FlightsPivot[[#This Row],[10% tax ]]</f>
        <v>54450</v>
      </c>
      <c r="K6478" s="4">
        <v>5</v>
      </c>
      <c r="L6478" s="4">
        <v>2015</v>
      </c>
      <c r="M6478" t="str">
        <f>INDEX(RoutesPivot[DepAirport],MATCH($C6478,RoutesPivot[[RouteID]:[RouteID]],0))</f>
        <v>ORD</v>
      </c>
      <c r="N6478" t="str">
        <f>INDEX(RoutesPivot[AirportID],MATCH($C6478,RoutesPivot[[RouteID]:[RouteID]],0))</f>
        <v>BOS</v>
      </c>
      <c r="O6478">
        <f>INDEX(RoutesPivot[Distance],MATCH($C6478,RoutesPivot[[RouteID]:[RouteID]],0))</f>
        <v>730</v>
      </c>
      <c r="P6478">
        <f>INDEX(RoutesPivot[ListPrice],MATCH($C6478,RoutesPivot[[RouteID]:[RouteID]],0))</f>
        <v>300</v>
      </c>
      <c r="Q6478" t="str">
        <f>INDEX(AirportPivot[AirportName],MATCH($N6478,AirportPivot[[AirportID]:[AirportID]],0))</f>
        <v>General Edward Lawrence Logan International</v>
      </c>
      <c r="R6478">
        <f>INDEX(AirportPivot[Gates (number of available)],MATCH($N6478,AirportPivot[[AirportID]:[AirportID]],0))</f>
        <v>63</v>
      </c>
    </row>
    <row r="6479" spans="1:18" x14ac:dyDescent="0.25">
      <c r="A6479" s="3" t="s">
        <v>6511</v>
      </c>
      <c r="B6479" s="12">
        <v>42077</v>
      </c>
      <c r="C6479" s="4" t="s">
        <v>27</v>
      </c>
      <c r="D6479" s="4">
        <v>12.6</v>
      </c>
      <c r="E6479" s="4">
        <v>45</v>
      </c>
      <c r="F6479" s="5">
        <v>0.33333333333333331</v>
      </c>
      <c r="G6479" s="6">
        <v>200</v>
      </c>
      <c r="H6479" s="7">
        <v>33000</v>
      </c>
      <c r="I6479" s="7">
        <f>FlightsPivot[[#This Row],[Total Fare]]*10%</f>
        <v>3300</v>
      </c>
      <c r="J6479" s="7">
        <f>FlightsPivot[[#This Row],[Total Fare]]+FlightsPivot[[#This Row],[10% tax ]]</f>
        <v>36300</v>
      </c>
      <c r="K6479" s="4">
        <v>3</v>
      </c>
      <c r="L6479" s="4">
        <v>2015</v>
      </c>
      <c r="M6479" t="str">
        <f>INDEX(RoutesPivot[DepAirport],MATCH($C6479,RoutesPivot[[RouteID]:[RouteID]],0))</f>
        <v>ORD</v>
      </c>
      <c r="N6479" t="str">
        <f>INDEX(RoutesPivot[AirportID],MATCH($C6479,RoutesPivot[[RouteID]:[RouteID]],0))</f>
        <v>ATL</v>
      </c>
      <c r="O6479">
        <f>INDEX(RoutesPivot[Distance],MATCH($C6479,RoutesPivot[[RouteID]:[RouteID]],0))</f>
        <v>510</v>
      </c>
      <c r="P6479">
        <f>INDEX(RoutesPivot[ListPrice],MATCH($C6479,RoutesPivot[[RouteID]:[RouteID]],0))</f>
        <v>200</v>
      </c>
      <c r="Q6479" t="str">
        <f>INDEX(AirportPivot[AirportName],MATCH($N6479,AirportPivot[[AirportID]:[AirportID]],0))</f>
        <v>Hartsfield-Jackson Atlanta International</v>
      </c>
      <c r="R6479">
        <f>INDEX(AirportPivot[Gates (number of available)],MATCH($N6479,AirportPivot[[AirportID]:[AirportID]],0))</f>
        <v>100</v>
      </c>
    </row>
    <row r="6480" spans="1:18" x14ac:dyDescent="0.25">
      <c r="A6480" s="3" t="s">
        <v>6512</v>
      </c>
      <c r="B6480" s="12">
        <v>41991</v>
      </c>
      <c r="C6480" s="4" t="s">
        <v>21</v>
      </c>
      <c r="D6480" s="4">
        <v>2.7</v>
      </c>
      <c r="E6480" s="4">
        <v>49</v>
      </c>
      <c r="F6480" s="5">
        <v>0.77083333333333337</v>
      </c>
      <c r="G6480" s="6">
        <v>125</v>
      </c>
      <c r="H6480" s="7">
        <v>20625</v>
      </c>
      <c r="I6480" s="7">
        <f>FlightsPivot[[#This Row],[Total Fare]]*10%</f>
        <v>2062.5</v>
      </c>
      <c r="J6480" s="7">
        <f>FlightsPivot[[#This Row],[Total Fare]]+FlightsPivot[[#This Row],[10% tax ]]</f>
        <v>22687.5</v>
      </c>
      <c r="K6480" s="4">
        <v>12</v>
      </c>
      <c r="L6480" s="4">
        <v>2014</v>
      </c>
      <c r="M6480" t="str">
        <f>INDEX(RoutesPivot[DepAirport],MATCH($C6480,RoutesPivot[[RouteID]:[RouteID]],0))</f>
        <v>ORD</v>
      </c>
      <c r="N6480" t="str">
        <f>INDEX(RoutesPivot[AirportID],MATCH($C6480,RoutesPivot[[RouteID]:[RouteID]],0))</f>
        <v>CLT</v>
      </c>
      <c r="O6480">
        <f>INDEX(RoutesPivot[Distance],MATCH($C6480,RoutesPivot[[RouteID]:[RouteID]],0))</f>
        <v>700</v>
      </c>
      <c r="P6480">
        <f>INDEX(RoutesPivot[ListPrice],MATCH($C6480,RoutesPivot[[RouteID]:[RouteID]],0))</f>
        <v>125</v>
      </c>
      <c r="Q6480" t="str">
        <f>INDEX(AirportPivot[AirportName],MATCH($N6480,AirportPivot[[AirportID]:[AirportID]],0))</f>
        <v>Charlotte/Douglas International</v>
      </c>
      <c r="R6480">
        <f>INDEX(AirportPivot[Gates (number of available)],MATCH($N6480,AirportPivot[[AirportID]:[AirportID]],0))</f>
        <v>65</v>
      </c>
    </row>
    <row r="6481" spans="1:18" x14ac:dyDescent="0.25">
      <c r="A6481" s="3" t="s">
        <v>6513</v>
      </c>
      <c r="B6481" s="12">
        <v>41645</v>
      </c>
      <c r="C6481" s="4" t="s">
        <v>30</v>
      </c>
      <c r="D6481" s="4">
        <v>2.4</v>
      </c>
      <c r="E6481" s="4">
        <v>204</v>
      </c>
      <c r="F6481" s="5">
        <v>0.33333333333333331</v>
      </c>
      <c r="G6481" s="6">
        <v>250</v>
      </c>
      <c r="H6481" s="7">
        <v>41250</v>
      </c>
      <c r="I6481" s="7">
        <f>FlightsPivot[[#This Row],[Total Fare]]*10%</f>
        <v>4125</v>
      </c>
      <c r="J6481" s="7">
        <f>FlightsPivot[[#This Row],[Total Fare]]+FlightsPivot[[#This Row],[10% tax ]]</f>
        <v>45375</v>
      </c>
      <c r="K6481" s="4">
        <v>1</v>
      </c>
      <c r="L6481" s="4">
        <v>2014</v>
      </c>
      <c r="M6481" t="str">
        <f>INDEX(RoutesPivot[DepAirport],MATCH($C6481,RoutesPivot[[RouteID]:[RouteID]],0))</f>
        <v>ORD</v>
      </c>
      <c r="N6481" t="str">
        <f>INDEX(RoutesPivot[AirportID],MATCH($C6481,RoutesPivot[[RouteID]:[RouteID]],0))</f>
        <v>MCO</v>
      </c>
      <c r="O6481">
        <f>INDEX(RoutesPivot[Distance],MATCH($C6481,RoutesPivot[[RouteID]:[RouteID]],0))</f>
        <v>850</v>
      </c>
      <c r="P6481">
        <f>INDEX(RoutesPivot[ListPrice],MATCH($C6481,RoutesPivot[[RouteID]:[RouteID]],0))</f>
        <v>250</v>
      </c>
      <c r="Q6481" t="str">
        <f>INDEX(AirportPivot[AirportName],MATCH($N6481,AirportPivot[[AirportID]:[AirportID]],0))</f>
        <v>Orlando International</v>
      </c>
      <c r="R6481">
        <f>INDEX(AirportPivot[Gates (number of available)],MATCH($N6481,AirportPivot[[AirportID]:[AirportID]],0))</f>
        <v>67</v>
      </c>
    </row>
    <row r="6482" spans="1:18" x14ac:dyDescent="0.25">
      <c r="A6482" s="3" t="s">
        <v>6514</v>
      </c>
      <c r="B6482" s="12">
        <v>42346</v>
      </c>
      <c r="C6482" s="4" t="s">
        <v>21</v>
      </c>
      <c r="D6482" s="4">
        <v>2.1</v>
      </c>
      <c r="E6482" s="4">
        <v>149</v>
      </c>
      <c r="F6482" s="5">
        <v>0.5</v>
      </c>
      <c r="G6482" s="6">
        <v>125</v>
      </c>
      <c r="H6482" s="7">
        <v>23125</v>
      </c>
      <c r="I6482" s="7">
        <f>FlightsPivot[[#This Row],[Total Fare]]*10%</f>
        <v>2312.5</v>
      </c>
      <c r="J6482" s="7">
        <f>FlightsPivot[[#This Row],[Total Fare]]+FlightsPivot[[#This Row],[10% tax ]]</f>
        <v>25437.5</v>
      </c>
      <c r="K6482" s="4">
        <v>12</v>
      </c>
      <c r="L6482" s="4">
        <v>2015</v>
      </c>
      <c r="M6482" t="str">
        <f>INDEX(RoutesPivot[DepAirport],MATCH($C6482,RoutesPivot[[RouteID]:[RouteID]],0))</f>
        <v>ORD</v>
      </c>
      <c r="N6482" t="str">
        <f>INDEX(RoutesPivot[AirportID],MATCH($C6482,RoutesPivot[[RouteID]:[RouteID]],0))</f>
        <v>CLT</v>
      </c>
      <c r="O6482">
        <f>INDEX(RoutesPivot[Distance],MATCH($C6482,RoutesPivot[[RouteID]:[RouteID]],0))</f>
        <v>700</v>
      </c>
      <c r="P6482">
        <f>INDEX(RoutesPivot[ListPrice],MATCH($C6482,RoutesPivot[[RouteID]:[RouteID]],0))</f>
        <v>125</v>
      </c>
      <c r="Q6482" t="str">
        <f>INDEX(AirportPivot[AirportName],MATCH($N6482,AirportPivot[[AirportID]:[AirportID]],0))</f>
        <v>Charlotte/Douglas International</v>
      </c>
      <c r="R6482">
        <f>INDEX(AirportPivot[Gates (number of available)],MATCH($N6482,AirportPivot[[AirportID]:[AirportID]],0))</f>
        <v>65</v>
      </c>
    </row>
    <row r="6483" spans="1:18" x14ac:dyDescent="0.25">
      <c r="A6483" s="3" t="s">
        <v>6515</v>
      </c>
      <c r="B6483" s="12">
        <v>41967</v>
      </c>
      <c r="C6483" s="4" t="s">
        <v>13</v>
      </c>
      <c r="D6483" s="4">
        <v>4.4000000000000004</v>
      </c>
      <c r="E6483" s="4">
        <v>56</v>
      </c>
      <c r="F6483" s="5">
        <v>0.29166666666666669</v>
      </c>
      <c r="G6483" s="6">
        <v>375</v>
      </c>
      <c r="H6483" s="7">
        <v>61875</v>
      </c>
      <c r="I6483" s="7">
        <f>FlightsPivot[[#This Row],[Total Fare]]*10%</f>
        <v>6187.5</v>
      </c>
      <c r="J6483" s="7">
        <f>FlightsPivot[[#This Row],[Total Fare]]+FlightsPivot[[#This Row],[10% tax ]]</f>
        <v>68062.5</v>
      </c>
      <c r="K6483" s="4">
        <v>11</v>
      </c>
      <c r="L6483" s="4">
        <v>2014</v>
      </c>
      <c r="M6483" t="str">
        <f>INDEX(RoutesPivot[DepAirport],MATCH($C6483,RoutesPivot[[RouteID]:[RouteID]],0))</f>
        <v>ORD</v>
      </c>
      <c r="N6483" t="str">
        <f>INDEX(RoutesPivot[AirportID],MATCH($C6483,RoutesPivot[[RouteID]:[RouteID]],0))</f>
        <v>JFK</v>
      </c>
      <c r="O6483">
        <f>INDEX(RoutesPivot[Distance],MATCH($C6483,RoutesPivot[[RouteID]:[RouteID]],0))</f>
        <v>619</v>
      </c>
      <c r="P6483">
        <f>INDEX(RoutesPivot[ListPrice],MATCH($C6483,RoutesPivot[[RouteID]:[RouteID]],0))</f>
        <v>250</v>
      </c>
      <c r="Q6483" t="str">
        <f>INDEX(AirportPivot[AirportName],MATCH($N6483,AirportPivot[[AirportID]:[AirportID]],0))</f>
        <v>John F Kennedy International</v>
      </c>
      <c r="R6483">
        <f>INDEX(AirportPivot[Gates (number of available)],MATCH($N6483,AirportPivot[[AirportID]:[AirportID]],0))</f>
        <v>120</v>
      </c>
    </row>
    <row r="6484" spans="1:18" x14ac:dyDescent="0.25">
      <c r="A6484" s="3" t="s">
        <v>6516</v>
      </c>
      <c r="B6484" s="12">
        <v>42116</v>
      </c>
      <c r="C6484" s="4" t="s">
        <v>80</v>
      </c>
      <c r="D6484" s="4">
        <v>1.3</v>
      </c>
      <c r="E6484" s="4">
        <v>27</v>
      </c>
      <c r="F6484" s="5">
        <v>0.79166666666666663</v>
      </c>
      <c r="G6484" s="6">
        <v>300</v>
      </c>
      <c r="H6484" s="7">
        <v>55500</v>
      </c>
      <c r="I6484" s="7">
        <f>FlightsPivot[[#This Row],[Total Fare]]*10%</f>
        <v>5550</v>
      </c>
      <c r="J6484" s="7">
        <f>FlightsPivot[[#This Row],[Total Fare]]+FlightsPivot[[#This Row],[10% tax ]]</f>
        <v>61050</v>
      </c>
      <c r="K6484" s="4">
        <v>4</v>
      </c>
      <c r="L6484" s="4">
        <v>2015</v>
      </c>
      <c r="M6484" t="str">
        <f>INDEX(RoutesPivot[DepAirport],MATCH($C6484,RoutesPivot[[RouteID]:[RouteID]],0))</f>
        <v>ORD</v>
      </c>
      <c r="N6484" t="str">
        <f>INDEX(RoutesPivot[AirportID],MATCH($C6484,RoutesPivot[[RouteID]:[RouteID]],0))</f>
        <v>MIA</v>
      </c>
      <c r="O6484">
        <f>INDEX(RoutesPivot[Distance],MATCH($C6484,RoutesPivot[[RouteID]:[RouteID]],0))</f>
        <v>1000</v>
      </c>
      <c r="P6484">
        <f>INDEX(RoutesPivot[ListPrice],MATCH($C6484,RoutesPivot[[RouteID]:[RouteID]],0))</f>
        <v>300</v>
      </c>
      <c r="Q6484" t="str">
        <f>INDEX(AirportPivot[AirportName],MATCH($N6484,AirportPivot[[AirportID]:[AirportID]],0))</f>
        <v>Miami International</v>
      </c>
      <c r="R6484">
        <f>INDEX(AirportPivot[Gates (number of available)],MATCH($N6484,AirportPivot[[AirportID]:[AirportID]],0))</f>
        <v>80</v>
      </c>
    </row>
    <row r="6485" spans="1:18" x14ac:dyDescent="0.25">
      <c r="A6485" s="3" t="s">
        <v>6517</v>
      </c>
      <c r="B6485" s="12">
        <v>42159</v>
      </c>
      <c r="C6485" s="4" t="s">
        <v>80</v>
      </c>
      <c r="D6485" s="4">
        <v>3</v>
      </c>
      <c r="E6485" s="4">
        <v>109</v>
      </c>
      <c r="F6485" s="5">
        <v>0.66666666666666663</v>
      </c>
      <c r="G6485" s="6">
        <v>330</v>
      </c>
      <c r="H6485" s="7">
        <v>61050</v>
      </c>
      <c r="I6485" s="7">
        <f>FlightsPivot[[#This Row],[Total Fare]]*10%</f>
        <v>6105</v>
      </c>
      <c r="J6485" s="7">
        <f>FlightsPivot[[#This Row],[Total Fare]]+FlightsPivot[[#This Row],[10% tax ]]</f>
        <v>67155</v>
      </c>
      <c r="K6485" s="4">
        <v>6</v>
      </c>
      <c r="L6485" s="4">
        <v>2015</v>
      </c>
      <c r="M6485" t="str">
        <f>INDEX(RoutesPivot[DepAirport],MATCH($C6485,RoutesPivot[[RouteID]:[RouteID]],0))</f>
        <v>ORD</v>
      </c>
      <c r="N6485" t="str">
        <f>INDEX(RoutesPivot[AirportID],MATCH($C6485,RoutesPivot[[RouteID]:[RouteID]],0))</f>
        <v>MIA</v>
      </c>
      <c r="O6485">
        <f>INDEX(RoutesPivot[Distance],MATCH($C6485,RoutesPivot[[RouteID]:[RouteID]],0))</f>
        <v>1000</v>
      </c>
      <c r="P6485">
        <f>INDEX(RoutesPivot[ListPrice],MATCH($C6485,RoutesPivot[[RouteID]:[RouteID]],0))</f>
        <v>300</v>
      </c>
      <c r="Q6485" t="str">
        <f>INDEX(AirportPivot[AirportName],MATCH($N6485,AirportPivot[[AirportID]:[AirportID]],0))</f>
        <v>Miami International</v>
      </c>
      <c r="R6485">
        <f>INDEX(AirportPivot[Gates (number of available)],MATCH($N6485,AirportPivot[[AirportID]:[AirportID]],0))</f>
        <v>80</v>
      </c>
    </row>
    <row r="6486" spans="1:18" x14ac:dyDescent="0.25">
      <c r="A6486" s="3" t="s">
        <v>6518</v>
      </c>
      <c r="B6486" s="12">
        <v>41765</v>
      </c>
      <c r="C6486" s="4" t="s">
        <v>37</v>
      </c>
      <c r="D6486" s="4">
        <v>1.2</v>
      </c>
      <c r="E6486" s="4">
        <v>176</v>
      </c>
      <c r="F6486" s="5">
        <v>0.875</v>
      </c>
      <c r="G6486" s="6">
        <v>350</v>
      </c>
      <c r="H6486" s="7">
        <v>57750</v>
      </c>
      <c r="I6486" s="7">
        <f>FlightsPivot[[#This Row],[Total Fare]]*10%</f>
        <v>5775</v>
      </c>
      <c r="J6486" s="7">
        <f>FlightsPivot[[#This Row],[Total Fare]]+FlightsPivot[[#This Row],[10% tax ]]</f>
        <v>63525</v>
      </c>
      <c r="K6486" s="4">
        <v>5</v>
      </c>
      <c r="L6486" s="4">
        <v>2014</v>
      </c>
      <c r="M6486" t="str">
        <f>INDEX(RoutesPivot[DepAirport],MATCH($C6486,RoutesPivot[[RouteID]:[RouteID]],0))</f>
        <v>ORD</v>
      </c>
      <c r="N6486" t="str">
        <f>INDEX(RoutesPivot[AirportID],MATCH($C6486,RoutesPivot[[RouteID]:[RouteID]],0))</f>
        <v>SEA</v>
      </c>
      <c r="O6486">
        <f>INDEX(RoutesPivot[Distance],MATCH($C6486,RoutesPivot[[RouteID]:[RouteID]],0))</f>
        <v>1500</v>
      </c>
      <c r="P6486">
        <f>INDEX(RoutesPivot[ListPrice],MATCH($C6486,RoutesPivot[[RouteID]:[RouteID]],0))</f>
        <v>350</v>
      </c>
      <c r="Q6486" t="str">
        <f>INDEX(AirportPivot[AirportName],MATCH($N6486,AirportPivot[[AirportID]:[AirportID]],0))</f>
        <v>Seattle-Tacoma International</v>
      </c>
      <c r="R6486">
        <f>INDEX(AirportPivot[Gates (number of available)],MATCH($N6486,AirportPivot[[AirportID]:[AirportID]],0))</f>
        <v>58</v>
      </c>
    </row>
    <row r="6487" spans="1:18" x14ac:dyDescent="0.25">
      <c r="A6487" s="3" t="s">
        <v>6519</v>
      </c>
      <c r="B6487" s="12">
        <v>42135</v>
      </c>
      <c r="C6487" s="4" t="s">
        <v>27</v>
      </c>
      <c r="D6487" s="4">
        <v>9.6999999999999993</v>
      </c>
      <c r="E6487" s="4">
        <v>54</v>
      </c>
      <c r="F6487" s="5">
        <v>0.83333333333333337</v>
      </c>
      <c r="G6487" s="6">
        <v>200</v>
      </c>
      <c r="H6487" s="7">
        <v>33000</v>
      </c>
      <c r="I6487" s="7">
        <f>FlightsPivot[[#This Row],[Total Fare]]*10%</f>
        <v>3300</v>
      </c>
      <c r="J6487" s="7">
        <f>FlightsPivot[[#This Row],[Total Fare]]+FlightsPivot[[#This Row],[10% tax ]]</f>
        <v>36300</v>
      </c>
      <c r="K6487" s="4">
        <v>5</v>
      </c>
      <c r="L6487" s="4">
        <v>2015</v>
      </c>
      <c r="M6487" t="str">
        <f>INDEX(RoutesPivot[DepAirport],MATCH($C6487,RoutesPivot[[RouteID]:[RouteID]],0))</f>
        <v>ORD</v>
      </c>
      <c r="N6487" t="str">
        <f>INDEX(RoutesPivot[AirportID],MATCH($C6487,RoutesPivot[[RouteID]:[RouteID]],0))</f>
        <v>ATL</v>
      </c>
      <c r="O6487">
        <f>INDEX(RoutesPivot[Distance],MATCH($C6487,RoutesPivot[[RouteID]:[RouteID]],0))</f>
        <v>510</v>
      </c>
      <c r="P6487">
        <f>INDEX(RoutesPivot[ListPrice],MATCH($C6487,RoutesPivot[[RouteID]:[RouteID]],0))</f>
        <v>200</v>
      </c>
      <c r="Q6487" t="str">
        <f>INDEX(AirportPivot[AirportName],MATCH($N6487,AirportPivot[[AirportID]:[AirportID]],0))</f>
        <v>Hartsfield-Jackson Atlanta International</v>
      </c>
      <c r="R6487">
        <f>INDEX(AirportPivot[Gates (number of available)],MATCH($N6487,AirportPivot[[AirportID]:[AirportID]],0))</f>
        <v>100</v>
      </c>
    </row>
    <row r="6488" spans="1:18" x14ac:dyDescent="0.25">
      <c r="A6488" s="3" t="s">
        <v>6520</v>
      </c>
      <c r="B6488" s="12">
        <v>42310</v>
      </c>
      <c r="C6488" s="4" t="s">
        <v>17</v>
      </c>
      <c r="D6488" s="4">
        <v>2.2999999999999998</v>
      </c>
      <c r="E6488" s="4">
        <v>115</v>
      </c>
      <c r="F6488" s="5">
        <v>0.75</v>
      </c>
      <c r="G6488" s="6">
        <v>350</v>
      </c>
      <c r="H6488" s="7">
        <v>64750</v>
      </c>
      <c r="I6488" s="7">
        <f>FlightsPivot[[#This Row],[Total Fare]]*10%</f>
        <v>6475</v>
      </c>
      <c r="J6488" s="7">
        <f>FlightsPivot[[#This Row],[Total Fare]]+FlightsPivot[[#This Row],[10% tax ]]</f>
        <v>71225</v>
      </c>
      <c r="K6488" s="4">
        <v>11</v>
      </c>
      <c r="L6488" s="4">
        <v>2015</v>
      </c>
      <c r="M6488" t="str">
        <f>INDEX(RoutesPivot[DepAirport],MATCH($C6488,RoutesPivot[[RouteID]:[RouteID]],0))</f>
        <v>ORD</v>
      </c>
      <c r="N6488" t="str">
        <f>INDEX(RoutesPivot[AirportID],MATCH($C6488,RoutesPivot[[RouteID]:[RouteID]],0))</f>
        <v>LAX</v>
      </c>
      <c r="O6488">
        <f>INDEX(RoutesPivot[Distance],MATCH($C6488,RoutesPivot[[RouteID]:[RouteID]],0))</f>
        <v>1518</v>
      </c>
      <c r="P6488">
        <f>INDEX(RoutesPivot[ListPrice],MATCH($C6488,RoutesPivot[[RouteID]:[RouteID]],0))</f>
        <v>350</v>
      </c>
      <c r="Q6488" t="str">
        <f>INDEX(AirportPivot[AirportName],MATCH($N6488,AirportPivot[[AirportID]:[AirportID]],0))</f>
        <v>Los Angeles International</v>
      </c>
      <c r="R6488">
        <f>INDEX(AirportPivot[Gates (number of available)],MATCH($N6488,AirportPivot[[AirportID]:[AirportID]],0))</f>
        <v>86</v>
      </c>
    </row>
    <row r="6489" spans="1:18" x14ac:dyDescent="0.25">
      <c r="A6489" s="3" t="s">
        <v>6521</v>
      </c>
      <c r="B6489" s="12">
        <v>42196</v>
      </c>
      <c r="C6489" s="4" t="s">
        <v>21</v>
      </c>
      <c r="D6489" s="4">
        <v>1.4</v>
      </c>
      <c r="E6489" s="4">
        <v>140</v>
      </c>
      <c r="F6489" s="5">
        <v>0.79166666666666663</v>
      </c>
      <c r="G6489" s="6">
        <v>137.5</v>
      </c>
      <c r="H6489" s="7">
        <v>25437.5</v>
      </c>
      <c r="I6489" s="7">
        <f>FlightsPivot[[#This Row],[Total Fare]]*10%</f>
        <v>2543.75</v>
      </c>
      <c r="J6489" s="7">
        <f>FlightsPivot[[#This Row],[Total Fare]]+FlightsPivot[[#This Row],[10% tax ]]</f>
        <v>27981.25</v>
      </c>
      <c r="K6489" s="4">
        <v>7</v>
      </c>
      <c r="L6489" s="4">
        <v>2015</v>
      </c>
      <c r="M6489" t="str">
        <f>INDEX(RoutesPivot[DepAirport],MATCH($C6489,RoutesPivot[[RouteID]:[RouteID]],0))</f>
        <v>ORD</v>
      </c>
      <c r="N6489" t="str">
        <f>INDEX(RoutesPivot[AirportID],MATCH($C6489,RoutesPivot[[RouteID]:[RouteID]],0))</f>
        <v>CLT</v>
      </c>
      <c r="O6489">
        <f>INDEX(RoutesPivot[Distance],MATCH($C6489,RoutesPivot[[RouteID]:[RouteID]],0))</f>
        <v>700</v>
      </c>
      <c r="P6489">
        <f>INDEX(RoutesPivot[ListPrice],MATCH($C6489,RoutesPivot[[RouteID]:[RouteID]],0))</f>
        <v>125</v>
      </c>
      <c r="Q6489" t="str">
        <f>INDEX(AirportPivot[AirportName],MATCH($N6489,AirportPivot[[AirportID]:[AirportID]],0))</f>
        <v>Charlotte/Douglas International</v>
      </c>
      <c r="R6489">
        <f>INDEX(AirportPivot[Gates (number of available)],MATCH($N6489,AirportPivot[[AirportID]:[AirportID]],0))</f>
        <v>65</v>
      </c>
    </row>
    <row r="6490" spans="1:18" x14ac:dyDescent="0.25">
      <c r="A6490" s="3" t="s">
        <v>6522</v>
      </c>
      <c r="B6490" s="12">
        <v>42243</v>
      </c>
      <c r="C6490" s="4" t="s">
        <v>40</v>
      </c>
      <c r="D6490" s="4">
        <v>1.7</v>
      </c>
      <c r="E6490" s="4">
        <v>34</v>
      </c>
      <c r="F6490" s="5">
        <v>0.29166666666666669</v>
      </c>
      <c r="G6490" s="6">
        <v>126.5</v>
      </c>
      <c r="H6490" s="7">
        <v>23402.5</v>
      </c>
      <c r="I6490" s="7">
        <f>FlightsPivot[[#This Row],[Total Fare]]*10%</f>
        <v>2340.25</v>
      </c>
      <c r="J6490" s="7">
        <f>FlightsPivot[[#This Row],[Total Fare]]+FlightsPivot[[#This Row],[10% tax ]]</f>
        <v>25742.75</v>
      </c>
      <c r="K6490" s="4">
        <v>8</v>
      </c>
      <c r="L6490" s="4">
        <v>2015</v>
      </c>
      <c r="M6490" t="str">
        <f>INDEX(RoutesPivot[DepAirport],MATCH($C6490,RoutesPivot[[RouteID]:[RouteID]],0))</f>
        <v>ORD</v>
      </c>
      <c r="N6490" t="str">
        <f>INDEX(RoutesPivot[AirportID],MATCH($C6490,RoutesPivot[[RouteID]:[RouteID]],0))</f>
        <v>MSP</v>
      </c>
      <c r="O6490">
        <f>INDEX(RoutesPivot[Distance],MATCH($C6490,RoutesPivot[[RouteID]:[RouteID]],0))</f>
        <v>300</v>
      </c>
      <c r="P6490">
        <f>INDEX(RoutesPivot[ListPrice],MATCH($C6490,RoutesPivot[[RouteID]:[RouteID]],0))</f>
        <v>115</v>
      </c>
      <c r="Q6490" t="str">
        <f>INDEX(AirportPivot[AirportName],MATCH($N6490,AirportPivot[[AirportID]:[AirportID]],0))</f>
        <v>Minneapolis-St Paul International/Wold-Chamberlain</v>
      </c>
      <c r="R6490">
        <f>INDEX(AirportPivot[Gates (number of available)],MATCH($N6490,AirportPivot[[AirportID]:[AirportID]],0))</f>
        <v>65</v>
      </c>
    </row>
    <row r="6491" spans="1:18" x14ac:dyDescent="0.25">
      <c r="A6491" s="3" t="s">
        <v>6523</v>
      </c>
      <c r="B6491" s="12">
        <v>41709</v>
      </c>
      <c r="C6491" s="4" t="s">
        <v>21</v>
      </c>
      <c r="D6491" s="4">
        <v>2.4</v>
      </c>
      <c r="E6491" s="4">
        <v>42</v>
      </c>
      <c r="F6491" s="5">
        <v>0.58333333333333337</v>
      </c>
      <c r="G6491" s="6">
        <v>125</v>
      </c>
      <c r="H6491" s="7">
        <v>20625</v>
      </c>
      <c r="I6491" s="7">
        <f>FlightsPivot[[#This Row],[Total Fare]]*10%</f>
        <v>2062.5</v>
      </c>
      <c r="J6491" s="7">
        <f>FlightsPivot[[#This Row],[Total Fare]]+FlightsPivot[[#This Row],[10% tax ]]</f>
        <v>22687.5</v>
      </c>
      <c r="K6491" s="4">
        <v>3</v>
      </c>
      <c r="L6491" s="4">
        <v>2014</v>
      </c>
      <c r="M6491" t="str">
        <f>INDEX(RoutesPivot[DepAirport],MATCH($C6491,RoutesPivot[[RouteID]:[RouteID]],0))</f>
        <v>ORD</v>
      </c>
      <c r="N6491" t="str">
        <f>INDEX(RoutesPivot[AirportID],MATCH($C6491,RoutesPivot[[RouteID]:[RouteID]],0))</f>
        <v>CLT</v>
      </c>
      <c r="O6491">
        <f>INDEX(RoutesPivot[Distance],MATCH($C6491,RoutesPivot[[RouteID]:[RouteID]],0))</f>
        <v>700</v>
      </c>
      <c r="P6491">
        <f>INDEX(RoutesPivot[ListPrice],MATCH($C6491,RoutesPivot[[RouteID]:[RouteID]],0))</f>
        <v>125</v>
      </c>
      <c r="Q6491" t="str">
        <f>INDEX(AirportPivot[AirportName],MATCH($N6491,AirportPivot[[AirportID]:[AirportID]],0))</f>
        <v>Charlotte/Douglas International</v>
      </c>
      <c r="R6491">
        <f>INDEX(AirportPivot[Gates (number of available)],MATCH($N6491,AirportPivot[[AirportID]:[AirportID]],0))</f>
        <v>65</v>
      </c>
    </row>
    <row r="6492" spans="1:18" x14ac:dyDescent="0.25">
      <c r="A6492" s="3" t="s">
        <v>6524</v>
      </c>
      <c r="B6492" s="12">
        <v>41652</v>
      </c>
      <c r="C6492" s="4" t="s">
        <v>19</v>
      </c>
      <c r="D6492" s="4">
        <v>1.5</v>
      </c>
      <c r="E6492" s="4">
        <v>23</v>
      </c>
      <c r="F6492" s="5">
        <v>0.47916666666666669</v>
      </c>
      <c r="G6492" s="6">
        <v>200</v>
      </c>
      <c r="H6492" s="7">
        <v>37000</v>
      </c>
      <c r="I6492" s="7">
        <f>FlightsPivot[[#This Row],[Total Fare]]*10%</f>
        <v>3700</v>
      </c>
      <c r="J6492" s="7">
        <f>FlightsPivot[[#This Row],[Total Fare]]+FlightsPivot[[#This Row],[10% tax ]]</f>
        <v>40700</v>
      </c>
      <c r="K6492" s="4">
        <v>1</v>
      </c>
      <c r="L6492" s="4">
        <v>2014</v>
      </c>
      <c r="M6492" t="str">
        <f>INDEX(RoutesPivot[DepAirport],MATCH($C6492,RoutesPivot[[RouteID]:[RouteID]],0))</f>
        <v>ORD</v>
      </c>
      <c r="N6492" t="str">
        <f>INDEX(RoutesPivot[AirportID],MATCH($C6492,RoutesPivot[[RouteID]:[RouteID]],0))</f>
        <v>IAH</v>
      </c>
      <c r="O6492">
        <f>INDEX(RoutesPivot[Distance],MATCH($C6492,RoutesPivot[[RouteID]:[RouteID]],0))</f>
        <v>800</v>
      </c>
      <c r="P6492">
        <f>INDEX(RoutesPivot[ListPrice],MATCH($C6492,RoutesPivot[[RouteID]:[RouteID]],0))</f>
        <v>200</v>
      </c>
      <c r="Q6492" t="str">
        <f>INDEX(AirportPivot[AirportName],MATCH($N6492,AirportPivot[[AirportID]:[AirportID]],0))</f>
        <v>George Bush Intercontinental/Houston</v>
      </c>
      <c r="R6492">
        <f>INDEX(AirportPivot[Gates (number of available)],MATCH($N6492,AirportPivot[[AirportID]:[AirportID]],0))</f>
        <v>80</v>
      </c>
    </row>
    <row r="6493" spans="1:18" x14ac:dyDescent="0.25">
      <c r="A6493" s="3" t="s">
        <v>6525</v>
      </c>
      <c r="B6493" s="12">
        <v>41764</v>
      </c>
      <c r="C6493" s="4" t="s">
        <v>25</v>
      </c>
      <c r="D6493" s="4">
        <v>0.5</v>
      </c>
      <c r="E6493" s="4">
        <v>101</v>
      </c>
      <c r="F6493" s="5">
        <v>0.77083333333333337</v>
      </c>
      <c r="G6493" s="6">
        <v>200</v>
      </c>
      <c r="H6493" s="7">
        <v>37000</v>
      </c>
      <c r="I6493" s="7">
        <f>FlightsPivot[[#This Row],[Total Fare]]*10%</f>
        <v>3700</v>
      </c>
      <c r="J6493" s="7">
        <f>FlightsPivot[[#This Row],[Total Fare]]+FlightsPivot[[#This Row],[10% tax ]]</f>
        <v>40700</v>
      </c>
      <c r="K6493" s="4">
        <v>5</v>
      </c>
      <c r="L6493" s="4">
        <v>2014</v>
      </c>
      <c r="M6493" t="str">
        <f>INDEX(RoutesPivot[DepAirport],MATCH($C6493,RoutesPivot[[RouteID]:[RouteID]],0))</f>
        <v>ORD</v>
      </c>
      <c r="N6493" t="str">
        <f>INDEX(RoutesPivot[AirportID],MATCH($C6493,RoutesPivot[[RouteID]:[RouteID]],0))</f>
        <v>DFW</v>
      </c>
      <c r="O6493">
        <f>INDEX(RoutesPivot[Distance],MATCH($C6493,RoutesPivot[[RouteID]:[RouteID]],0))</f>
        <v>700</v>
      </c>
      <c r="P6493">
        <f>INDEX(RoutesPivot[ListPrice],MATCH($C6493,RoutesPivot[[RouteID]:[RouteID]],0))</f>
        <v>200</v>
      </c>
      <c r="Q6493" t="str">
        <f>INDEX(AirportPivot[AirportName],MATCH($N6493,AirportPivot[[AirportID]:[AirportID]],0))</f>
        <v>Dallas/Fort Worth International</v>
      </c>
      <c r="R6493">
        <f>INDEX(AirportPivot[Gates (number of available)],MATCH($N6493,AirportPivot[[AirportID]:[AirportID]],0))</f>
        <v>130</v>
      </c>
    </row>
    <row r="6494" spans="1:18" x14ac:dyDescent="0.25">
      <c r="A6494" s="3" t="s">
        <v>6526</v>
      </c>
      <c r="B6494" s="12">
        <v>42166</v>
      </c>
      <c r="C6494" s="4" t="s">
        <v>19</v>
      </c>
      <c r="D6494" s="4">
        <v>2.8</v>
      </c>
      <c r="E6494" s="4">
        <v>56</v>
      </c>
      <c r="F6494" s="5">
        <v>0.375</v>
      </c>
      <c r="G6494" s="6">
        <v>220</v>
      </c>
      <c r="H6494" s="7">
        <v>36300</v>
      </c>
      <c r="I6494" s="7">
        <f>FlightsPivot[[#This Row],[Total Fare]]*10%</f>
        <v>3630</v>
      </c>
      <c r="J6494" s="7">
        <f>FlightsPivot[[#This Row],[Total Fare]]+FlightsPivot[[#This Row],[10% tax ]]</f>
        <v>39930</v>
      </c>
      <c r="K6494" s="4">
        <v>6</v>
      </c>
      <c r="L6494" s="4">
        <v>2015</v>
      </c>
      <c r="M6494" t="str">
        <f>INDEX(RoutesPivot[DepAirport],MATCH($C6494,RoutesPivot[[RouteID]:[RouteID]],0))</f>
        <v>ORD</v>
      </c>
      <c r="N6494" t="str">
        <f>INDEX(RoutesPivot[AirportID],MATCH($C6494,RoutesPivot[[RouteID]:[RouteID]],0))</f>
        <v>IAH</v>
      </c>
      <c r="O6494">
        <f>INDEX(RoutesPivot[Distance],MATCH($C6494,RoutesPivot[[RouteID]:[RouteID]],0))</f>
        <v>800</v>
      </c>
      <c r="P6494">
        <f>INDEX(RoutesPivot[ListPrice],MATCH($C6494,RoutesPivot[[RouteID]:[RouteID]],0))</f>
        <v>200</v>
      </c>
      <c r="Q6494" t="str">
        <f>INDEX(AirportPivot[AirportName],MATCH($N6494,AirportPivot[[AirportID]:[AirportID]],0))</f>
        <v>George Bush Intercontinental/Houston</v>
      </c>
      <c r="R6494">
        <f>INDEX(AirportPivot[Gates (number of available)],MATCH($N6494,AirportPivot[[AirportID]:[AirportID]],0))</f>
        <v>80</v>
      </c>
    </row>
    <row r="6495" spans="1:18" x14ac:dyDescent="0.25">
      <c r="A6495" s="3" t="s">
        <v>6527</v>
      </c>
      <c r="B6495" s="12">
        <v>42197</v>
      </c>
      <c r="C6495" s="4" t="s">
        <v>30</v>
      </c>
      <c r="D6495" s="4">
        <v>2.7</v>
      </c>
      <c r="E6495" s="4">
        <v>115</v>
      </c>
      <c r="F6495" s="5">
        <v>0.29166666666666669</v>
      </c>
      <c r="G6495" s="6">
        <v>275</v>
      </c>
      <c r="H6495" s="7">
        <v>50875</v>
      </c>
      <c r="I6495" s="7">
        <f>FlightsPivot[[#This Row],[Total Fare]]*10%</f>
        <v>5087.5</v>
      </c>
      <c r="J6495" s="7">
        <f>FlightsPivot[[#This Row],[Total Fare]]+FlightsPivot[[#This Row],[10% tax ]]</f>
        <v>55962.5</v>
      </c>
      <c r="K6495" s="4">
        <v>7</v>
      </c>
      <c r="L6495" s="4">
        <v>2015</v>
      </c>
      <c r="M6495" t="str">
        <f>INDEX(RoutesPivot[DepAirport],MATCH($C6495,RoutesPivot[[RouteID]:[RouteID]],0))</f>
        <v>ORD</v>
      </c>
      <c r="N6495" t="str">
        <f>INDEX(RoutesPivot[AirportID],MATCH($C6495,RoutesPivot[[RouteID]:[RouteID]],0))</f>
        <v>MCO</v>
      </c>
      <c r="O6495">
        <f>INDEX(RoutesPivot[Distance],MATCH($C6495,RoutesPivot[[RouteID]:[RouteID]],0))</f>
        <v>850</v>
      </c>
      <c r="P6495">
        <f>INDEX(RoutesPivot[ListPrice],MATCH($C6495,RoutesPivot[[RouteID]:[RouteID]],0))</f>
        <v>250</v>
      </c>
      <c r="Q6495" t="str">
        <f>INDEX(AirportPivot[AirportName],MATCH($N6495,AirportPivot[[AirportID]:[AirportID]],0))</f>
        <v>Orlando International</v>
      </c>
      <c r="R6495">
        <f>INDEX(AirportPivot[Gates (number of available)],MATCH($N6495,AirportPivot[[AirportID]:[AirportID]],0))</f>
        <v>67</v>
      </c>
    </row>
    <row r="6496" spans="1:18" x14ac:dyDescent="0.25">
      <c r="A6496" s="3" t="s">
        <v>6528</v>
      </c>
      <c r="B6496" s="12">
        <v>41717</v>
      </c>
      <c r="C6496" s="4" t="s">
        <v>33</v>
      </c>
      <c r="D6496" s="4">
        <v>2.9</v>
      </c>
      <c r="E6496" s="4">
        <v>128</v>
      </c>
      <c r="F6496" s="5">
        <v>0.72916666666666663</v>
      </c>
      <c r="G6496" s="6">
        <v>375</v>
      </c>
      <c r="H6496" s="7">
        <v>69375</v>
      </c>
      <c r="I6496" s="7">
        <f>FlightsPivot[[#This Row],[Total Fare]]*10%</f>
        <v>6937.5</v>
      </c>
      <c r="J6496" s="7">
        <f>FlightsPivot[[#This Row],[Total Fare]]+FlightsPivot[[#This Row],[10% tax ]]</f>
        <v>76312.5</v>
      </c>
      <c r="K6496" s="4">
        <v>3</v>
      </c>
      <c r="L6496" s="4">
        <v>2014</v>
      </c>
      <c r="M6496" t="str">
        <f>INDEX(RoutesPivot[DepAirport],MATCH($C6496,RoutesPivot[[RouteID]:[RouteID]],0))</f>
        <v>ORD</v>
      </c>
      <c r="N6496" t="str">
        <f>INDEX(RoutesPivot[AirportID],MATCH($C6496,RoutesPivot[[RouteID]:[RouteID]],0))</f>
        <v>SFO</v>
      </c>
      <c r="O6496">
        <f>INDEX(RoutesPivot[Distance],MATCH($C6496,RoutesPivot[[RouteID]:[RouteID]],0))</f>
        <v>1600</v>
      </c>
      <c r="P6496">
        <f>INDEX(RoutesPivot[ListPrice],MATCH($C6496,RoutesPivot[[RouteID]:[RouteID]],0))</f>
        <v>375</v>
      </c>
      <c r="Q6496" t="str">
        <f>INDEX(AirportPivot[AirportName],MATCH($N6496,AirportPivot[[AirportID]:[AirportID]],0))</f>
        <v>San Francisco International</v>
      </c>
      <c r="R6496">
        <f>INDEX(AirportPivot[Gates (number of available)],MATCH($N6496,AirportPivot[[AirportID]:[AirportID]],0))</f>
        <v>70</v>
      </c>
    </row>
    <row r="6497" spans="1:18" x14ac:dyDescent="0.25">
      <c r="A6497" s="3" t="s">
        <v>6529</v>
      </c>
      <c r="B6497" s="12">
        <v>42308</v>
      </c>
      <c r="C6497" s="4" t="s">
        <v>25</v>
      </c>
      <c r="D6497" s="4">
        <v>1.9</v>
      </c>
      <c r="E6497" s="4">
        <v>161</v>
      </c>
      <c r="F6497" s="5">
        <v>0.70833333333333337</v>
      </c>
      <c r="G6497" s="6">
        <v>200</v>
      </c>
      <c r="H6497" s="7">
        <v>33000</v>
      </c>
      <c r="I6497" s="7">
        <f>FlightsPivot[[#This Row],[Total Fare]]*10%</f>
        <v>3300</v>
      </c>
      <c r="J6497" s="7">
        <f>FlightsPivot[[#This Row],[Total Fare]]+FlightsPivot[[#This Row],[10% tax ]]</f>
        <v>36300</v>
      </c>
      <c r="K6497" s="4">
        <v>10</v>
      </c>
      <c r="L6497" s="4">
        <v>2015</v>
      </c>
      <c r="M6497" t="str">
        <f>INDEX(RoutesPivot[DepAirport],MATCH($C6497,RoutesPivot[[RouteID]:[RouteID]],0))</f>
        <v>ORD</v>
      </c>
      <c r="N6497" t="str">
        <f>INDEX(RoutesPivot[AirportID],MATCH($C6497,RoutesPivot[[RouteID]:[RouteID]],0))</f>
        <v>DFW</v>
      </c>
      <c r="O6497">
        <f>INDEX(RoutesPivot[Distance],MATCH($C6497,RoutesPivot[[RouteID]:[RouteID]],0))</f>
        <v>700</v>
      </c>
      <c r="P6497">
        <f>INDEX(RoutesPivot[ListPrice],MATCH($C6497,RoutesPivot[[RouteID]:[RouteID]],0))</f>
        <v>200</v>
      </c>
      <c r="Q6497" t="str">
        <f>INDEX(AirportPivot[AirportName],MATCH($N6497,AirportPivot[[AirportID]:[AirportID]],0))</f>
        <v>Dallas/Fort Worth International</v>
      </c>
      <c r="R6497">
        <f>INDEX(AirportPivot[Gates (number of available)],MATCH($N6497,AirportPivot[[AirportID]:[AirportID]],0))</f>
        <v>130</v>
      </c>
    </row>
    <row r="6498" spans="1:18" x14ac:dyDescent="0.25">
      <c r="A6498" s="3" t="s">
        <v>6530</v>
      </c>
      <c r="B6498" s="12">
        <v>41960</v>
      </c>
      <c r="C6498" s="4" t="s">
        <v>27</v>
      </c>
      <c r="D6498" s="4">
        <v>7.7</v>
      </c>
      <c r="E6498" s="4">
        <v>47</v>
      </c>
      <c r="F6498" s="5">
        <v>0.35416666666666669</v>
      </c>
      <c r="G6498" s="6">
        <v>200</v>
      </c>
      <c r="H6498" s="7">
        <v>33000</v>
      </c>
      <c r="I6498" s="7">
        <f>FlightsPivot[[#This Row],[Total Fare]]*10%</f>
        <v>3300</v>
      </c>
      <c r="J6498" s="7">
        <f>FlightsPivot[[#This Row],[Total Fare]]+FlightsPivot[[#This Row],[10% tax ]]</f>
        <v>36300</v>
      </c>
      <c r="K6498" s="4">
        <v>11</v>
      </c>
      <c r="L6498" s="4">
        <v>2014</v>
      </c>
      <c r="M6498" t="str">
        <f>INDEX(RoutesPivot[DepAirport],MATCH($C6498,RoutesPivot[[RouteID]:[RouteID]],0))</f>
        <v>ORD</v>
      </c>
      <c r="N6498" t="str">
        <f>INDEX(RoutesPivot[AirportID],MATCH($C6498,RoutesPivot[[RouteID]:[RouteID]],0))</f>
        <v>ATL</v>
      </c>
      <c r="O6498">
        <f>INDEX(RoutesPivot[Distance],MATCH($C6498,RoutesPivot[[RouteID]:[RouteID]],0))</f>
        <v>510</v>
      </c>
      <c r="P6498">
        <f>INDEX(RoutesPivot[ListPrice],MATCH($C6498,RoutesPivot[[RouteID]:[RouteID]],0))</f>
        <v>200</v>
      </c>
      <c r="Q6498" t="str">
        <f>INDEX(AirportPivot[AirportName],MATCH($N6498,AirportPivot[[AirportID]:[AirportID]],0))</f>
        <v>Hartsfield-Jackson Atlanta International</v>
      </c>
      <c r="R6498">
        <f>INDEX(AirportPivot[Gates (number of available)],MATCH($N6498,AirportPivot[[AirportID]:[AirportID]],0))</f>
        <v>100</v>
      </c>
    </row>
    <row r="6499" spans="1:18" x14ac:dyDescent="0.25">
      <c r="A6499" s="3" t="s">
        <v>6531</v>
      </c>
      <c r="B6499" s="12">
        <v>41751</v>
      </c>
      <c r="C6499" s="4" t="s">
        <v>11</v>
      </c>
      <c r="D6499" s="4">
        <v>1.7</v>
      </c>
      <c r="E6499" s="4">
        <v>155</v>
      </c>
      <c r="F6499" s="5">
        <v>0.70833333333333337</v>
      </c>
      <c r="G6499" s="6">
        <v>300</v>
      </c>
      <c r="H6499" s="7">
        <v>49500</v>
      </c>
      <c r="I6499" s="7">
        <f>FlightsPivot[[#This Row],[Total Fare]]*10%</f>
        <v>4950</v>
      </c>
      <c r="J6499" s="7">
        <f>FlightsPivot[[#This Row],[Total Fare]]+FlightsPivot[[#This Row],[10% tax ]]</f>
        <v>54450</v>
      </c>
      <c r="K6499" s="4">
        <v>4</v>
      </c>
      <c r="L6499" s="4">
        <v>2014</v>
      </c>
      <c r="M6499" t="str">
        <f>INDEX(RoutesPivot[DepAirport],MATCH($C6499,RoutesPivot[[RouteID]:[RouteID]],0))</f>
        <v>ORD</v>
      </c>
      <c r="N6499" t="str">
        <f>INDEX(RoutesPivot[AirportID],MATCH($C6499,RoutesPivot[[RouteID]:[RouteID]],0))</f>
        <v>BOS</v>
      </c>
      <c r="O6499">
        <f>INDEX(RoutesPivot[Distance],MATCH($C6499,RoutesPivot[[RouteID]:[RouteID]],0))</f>
        <v>730</v>
      </c>
      <c r="P6499">
        <f>INDEX(RoutesPivot[ListPrice],MATCH($C6499,RoutesPivot[[RouteID]:[RouteID]],0))</f>
        <v>300</v>
      </c>
      <c r="Q6499" t="str">
        <f>INDEX(AirportPivot[AirportName],MATCH($N6499,AirportPivot[[AirportID]:[AirportID]],0))</f>
        <v>General Edward Lawrence Logan International</v>
      </c>
      <c r="R6499">
        <f>INDEX(AirportPivot[Gates (number of available)],MATCH($N6499,AirportPivot[[AirportID]:[AirportID]],0))</f>
        <v>63</v>
      </c>
    </row>
    <row r="6500" spans="1:18" x14ac:dyDescent="0.25">
      <c r="A6500" s="3" t="s">
        <v>6532</v>
      </c>
      <c r="B6500" s="12">
        <v>42094</v>
      </c>
      <c r="C6500" s="4" t="s">
        <v>80</v>
      </c>
      <c r="D6500" s="4">
        <v>1</v>
      </c>
      <c r="E6500" s="4">
        <v>90</v>
      </c>
      <c r="F6500" s="5">
        <v>0.75</v>
      </c>
      <c r="G6500" s="6">
        <v>300</v>
      </c>
      <c r="H6500" s="7">
        <v>54300</v>
      </c>
      <c r="I6500" s="7">
        <f>FlightsPivot[[#This Row],[Total Fare]]*10%</f>
        <v>5430</v>
      </c>
      <c r="J6500" s="7">
        <f>FlightsPivot[[#This Row],[Total Fare]]+FlightsPivot[[#This Row],[10% tax ]]</f>
        <v>59730</v>
      </c>
      <c r="K6500" s="4">
        <v>3</v>
      </c>
      <c r="L6500" s="4">
        <v>2015</v>
      </c>
      <c r="M6500" t="str">
        <f>INDEX(RoutesPivot[DepAirport],MATCH($C6500,RoutesPivot[[RouteID]:[RouteID]],0))</f>
        <v>ORD</v>
      </c>
      <c r="N6500" t="str">
        <f>INDEX(RoutesPivot[AirportID],MATCH($C6500,RoutesPivot[[RouteID]:[RouteID]],0))</f>
        <v>MIA</v>
      </c>
      <c r="O6500">
        <f>INDEX(RoutesPivot[Distance],MATCH($C6500,RoutesPivot[[RouteID]:[RouteID]],0))</f>
        <v>1000</v>
      </c>
      <c r="P6500">
        <f>INDEX(RoutesPivot[ListPrice],MATCH($C6500,RoutesPivot[[RouteID]:[RouteID]],0))</f>
        <v>300</v>
      </c>
      <c r="Q6500" t="str">
        <f>INDEX(AirportPivot[AirportName],MATCH($N6500,AirportPivot[[AirportID]:[AirportID]],0))</f>
        <v>Miami International</v>
      </c>
      <c r="R6500">
        <f>INDEX(AirportPivot[Gates (number of available)],MATCH($N6500,AirportPivot[[AirportID]:[AirportID]],0))</f>
        <v>80</v>
      </c>
    </row>
    <row r="6501" spans="1:18" x14ac:dyDescent="0.25">
      <c r="A6501" s="3" t="s">
        <v>6533</v>
      </c>
      <c r="B6501" s="12">
        <v>42183</v>
      </c>
      <c r="C6501" s="4" t="s">
        <v>27</v>
      </c>
      <c r="D6501" s="4">
        <v>9.9</v>
      </c>
      <c r="E6501" s="4">
        <v>109</v>
      </c>
      <c r="F6501" s="5">
        <v>0.70833333333333337</v>
      </c>
      <c r="G6501" s="6">
        <v>220</v>
      </c>
      <c r="H6501" s="7">
        <v>40700</v>
      </c>
      <c r="I6501" s="7">
        <f>FlightsPivot[[#This Row],[Total Fare]]*10%</f>
        <v>4070</v>
      </c>
      <c r="J6501" s="7">
        <f>FlightsPivot[[#This Row],[Total Fare]]+FlightsPivot[[#This Row],[10% tax ]]</f>
        <v>44770</v>
      </c>
      <c r="K6501" s="4">
        <v>6</v>
      </c>
      <c r="L6501" s="4">
        <v>2015</v>
      </c>
      <c r="M6501" t="str">
        <f>INDEX(RoutesPivot[DepAirport],MATCH($C6501,RoutesPivot[[RouteID]:[RouteID]],0))</f>
        <v>ORD</v>
      </c>
      <c r="N6501" t="str">
        <f>INDEX(RoutesPivot[AirportID],MATCH($C6501,RoutesPivot[[RouteID]:[RouteID]],0))</f>
        <v>ATL</v>
      </c>
      <c r="O6501">
        <f>INDEX(RoutesPivot[Distance],MATCH($C6501,RoutesPivot[[RouteID]:[RouteID]],0))</f>
        <v>510</v>
      </c>
      <c r="P6501">
        <f>INDEX(RoutesPivot[ListPrice],MATCH($C6501,RoutesPivot[[RouteID]:[RouteID]],0))</f>
        <v>200</v>
      </c>
      <c r="Q6501" t="str">
        <f>INDEX(AirportPivot[AirportName],MATCH($N6501,AirportPivot[[AirportID]:[AirportID]],0))</f>
        <v>Hartsfield-Jackson Atlanta International</v>
      </c>
      <c r="R6501">
        <f>INDEX(AirportPivot[Gates (number of available)],MATCH($N6501,AirportPivot[[AirportID]:[AirportID]],0))</f>
        <v>100</v>
      </c>
    </row>
    <row r="6502" spans="1:18" x14ac:dyDescent="0.25">
      <c r="A6502" s="3" t="s">
        <v>6534</v>
      </c>
      <c r="B6502" s="12">
        <v>42182</v>
      </c>
      <c r="C6502" s="4" t="s">
        <v>17</v>
      </c>
      <c r="D6502" s="4">
        <v>3.8</v>
      </c>
      <c r="E6502" s="4">
        <v>18</v>
      </c>
      <c r="F6502" s="5">
        <v>0.72916666666666663</v>
      </c>
      <c r="G6502" s="6">
        <v>385</v>
      </c>
      <c r="H6502" s="7">
        <v>71225</v>
      </c>
      <c r="I6502" s="7">
        <f>FlightsPivot[[#This Row],[Total Fare]]*10%</f>
        <v>7122.5</v>
      </c>
      <c r="J6502" s="7">
        <f>FlightsPivot[[#This Row],[Total Fare]]+FlightsPivot[[#This Row],[10% tax ]]</f>
        <v>78347.5</v>
      </c>
      <c r="K6502" s="4">
        <v>6</v>
      </c>
      <c r="L6502" s="4">
        <v>2015</v>
      </c>
      <c r="M6502" t="str">
        <f>INDEX(RoutesPivot[DepAirport],MATCH($C6502,RoutesPivot[[RouteID]:[RouteID]],0))</f>
        <v>ORD</v>
      </c>
      <c r="N6502" t="str">
        <f>INDEX(RoutesPivot[AirportID],MATCH($C6502,RoutesPivot[[RouteID]:[RouteID]],0))</f>
        <v>LAX</v>
      </c>
      <c r="O6502">
        <f>INDEX(RoutesPivot[Distance],MATCH($C6502,RoutesPivot[[RouteID]:[RouteID]],0))</f>
        <v>1518</v>
      </c>
      <c r="P6502">
        <f>INDEX(RoutesPivot[ListPrice],MATCH($C6502,RoutesPivot[[RouteID]:[RouteID]],0))</f>
        <v>350</v>
      </c>
      <c r="Q6502" t="str">
        <f>INDEX(AirportPivot[AirportName],MATCH($N6502,AirportPivot[[AirportID]:[AirportID]],0))</f>
        <v>Los Angeles International</v>
      </c>
      <c r="R6502">
        <f>INDEX(AirportPivot[Gates (number of available)],MATCH($N6502,AirportPivot[[AirportID]:[AirportID]],0))</f>
        <v>86</v>
      </c>
    </row>
    <row r="6503" spans="1:18" x14ac:dyDescent="0.25">
      <c r="A6503" s="3" t="s">
        <v>6535</v>
      </c>
      <c r="B6503" s="12">
        <v>41999</v>
      </c>
      <c r="C6503" s="4" t="s">
        <v>19</v>
      </c>
      <c r="D6503" s="4">
        <v>5.3</v>
      </c>
      <c r="E6503" s="4">
        <v>20</v>
      </c>
      <c r="F6503" s="5">
        <v>0.79166666666666663</v>
      </c>
      <c r="G6503" s="6">
        <v>280</v>
      </c>
      <c r="H6503" s="7">
        <v>51800</v>
      </c>
      <c r="I6503" s="7">
        <f>FlightsPivot[[#This Row],[Total Fare]]*10%</f>
        <v>5180</v>
      </c>
      <c r="J6503" s="7">
        <f>FlightsPivot[[#This Row],[Total Fare]]+FlightsPivot[[#This Row],[10% tax ]]</f>
        <v>56980</v>
      </c>
      <c r="K6503" s="4">
        <v>12</v>
      </c>
      <c r="L6503" s="4">
        <v>2014</v>
      </c>
      <c r="M6503" t="str">
        <f>INDEX(RoutesPivot[DepAirport],MATCH($C6503,RoutesPivot[[RouteID]:[RouteID]],0))</f>
        <v>ORD</v>
      </c>
      <c r="N6503" t="str">
        <f>INDEX(RoutesPivot[AirportID],MATCH($C6503,RoutesPivot[[RouteID]:[RouteID]],0))</f>
        <v>IAH</v>
      </c>
      <c r="O6503">
        <f>INDEX(RoutesPivot[Distance],MATCH($C6503,RoutesPivot[[RouteID]:[RouteID]],0))</f>
        <v>800</v>
      </c>
      <c r="P6503">
        <f>INDEX(RoutesPivot[ListPrice],MATCH($C6503,RoutesPivot[[RouteID]:[RouteID]],0))</f>
        <v>200</v>
      </c>
      <c r="Q6503" t="str">
        <f>INDEX(AirportPivot[AirportName],MATCH($N6503,AirportPivot[[AirportID]:[AirportID]],0))</f>
        <v>George Bush Intercontinental/Houston</v>
      </c>
      <c r="R6503">
        <f>INDEX(AirportPivot[Gates (number of available)],MATCH($N6503,AirportPivot[[AirportID]:[AirportID]],0))</f>
        <v>80</v>
      </c>
    </row>
    <row r="6504" spans="1:18" x14ac:dyDescent="0.25">
      <c r="A6504" s="3" t="s">
        <v>6536</v>
      </c>
      <c r="B6504" s="12">
        <v>41795</v>
      </c>
      <c r="C6504" s="4" t="s">
        <v>37</v>
      </c>
      <c r="D6504" s="4">
        <v>1.1000000000000001</v>
      </c>
      <c r="E6504" s="4">
        <v>34</v>
      </c>
      <c r="F6504" s="5">
        <v>0.54166666666666663</v>
      </c>
      <c r="G6504" s="6">
        <v>385</v>
      </c>
      <c r="H6504" s="7">
        <v>71225</v>
      </c>
      <c r="I6504" s="7">
        <f>FlightsPivot[[#This Row],[Total Fare]]*10%</f>
        <v>7122.5</v>
      </c>
      <c r="J6504" s="7">
        <f>FlightsPivot[[#This Row],[Total Fare]]+FlightsPivot[[#This Row],[10% tax ]]</f>
        <v>78347.5</v>
      </c>
      <c r="K6504" s="4">
        <v>6</v>
      </c>
      <c r="L6504" s="4">
        <v>2014</v>
      </c>
      <c r="M6504" t="str">
        <f>INDEX(RoutesPivot[DepAirport],MATCH($C6504,RoutesPivot[[RouteID]:[RouteID]],0))</f>
        <v>ORD</v>
      </c>
      <c r="N6504" t="str">
        <f>INDEX(RoutesPivot[AirportID],MATCH($C6504,RoutesPivot[[RouteID]:[RouteID]],0))</f>
        <v>SEA</v>
      </c>
      <c r="O6504">
        <f>INDEX(RoutesPivot[Distance],MATCH($C6504,RoutesPivot[[RouteID]:[RouteID]],0))</f>
        <v>1500</v>
      </c>
      <c r="P6504">
        <f>INDEX(RoutesPivot[ListPrice],MATCH($C6504,RoutesPivot[[RouteID]:[RouteID]],0))</f>
        <v>350</v>
      </c>
      <c r="Q6504" t="str">
        <f>INDEX(AirportPivot[AirportName],MATCH($N6504,AirportPivot[[AirportID]:[AirportID]],0))</f>
        <v>Seattle-Tacoma International</v>
      </c>
      <c r="R6504">
        <f>INDEX(AirportPivot[Gates (number of available)],MATCH($N6504,AirportPivot[[AirportID]:[AirportID]],0))</f>
        <v>58</v>
      </c>
    </row>
    <row r="6505" spans="1:18" x14ac:dyDescent="0.25">
      <c r="A6505" s="3" t="s">
        <v>6537</v>
      </c>
      <c r="B6505" s="12">
        <v>42334</v>
      </c>
      <c r="C6505" s="4" t="s">
        <v>47</v>
      </c>
      <c r="D6505" s="4">
        <v>4.5</v>
      </c>
      <c r="E6505" s="4">
        <v>170</v>
      </c>
      <c r="F6505" s="5">
        <v>0.875</v>
      </c>
      <c r="G6505" s="6">
        <v>375</v>
      </c>
      <c r="H6505" s="7">
        <v>61875</v>
      </c>
      <c r="I6505" s="7">
        <f>FlightsPivot[[#This Row],[Total Fare]]*10%</f>
        <v>6187.5</v>
      </c>
      <c r="J6505" s="7">
        <f>FlightsPivot[[#This Row],[Total Fare]]+FlightsPivot[[#This Row],[10% tax ]]</f>
        <v>68062.5</v>
      </c>
      <c r="K6505" s="4">
        <v>11</v>
      </c>
      <c r="L6505" s="4">
        <v>2015</v>
      </c>
      <c r="M6505" t="str">
        <f>INDEX(RoutesPivot[DepAirport],MATCH($C6505,RoutesPivot[[RouteID]:[RouteID]],0))</f>
        <v>ORD</v>
      </c>
      <c r="N6505" t="str">
        <f>INDEX(RoutesPivot[AirportID],MATCH($C6505,RoutesPivot[[RouteID]:[RouteID]],0))</f>
        <v>PHX</v>
      </c>
      <c r="O6505">
        <f>INDEX(RoutesPivot[Distance],MATCH($C6505,RoutesPivot[[RouteID]:[RouteID]],0))</f>
        <v>1200</v>
      </c>
      <c r="P6505">
        <f>INDEX(RoutesPivot[ListPrice],MATCH($C6505,RoutesPivot[[RouteID]:[RouteID]],0))</f>
        <v>250</v>
      </c>
      <c r="Q6505" t="str">
        <f>INDEX(AirportPivot[AirportName],MATCH($N6505,AirportPivot[[AirportID]:[AirportID]],0))</f>
        <v>Phoenix Sky Harbor International</v>
      </c>
      <c r="R6505">
        <f>INDEX(AirportPivot[Gates (number of available)],MATCH($N6505,AirportPivot[[AirportID]:[AirportID]],0))</f>
        <v>60</v>
      </c>
    </row>
    <row r="6506" spans="1:18" x14ac:dyDescent="0.25">
      <c r="A6506" s="3" t="s">
        <v>6538</v>
      </c>
      <c r="B6506" s="12">
        <v>42173</v>
      </c>
      <c r="C6506" s="4" t="s">
        <v>25</v>
      </c>
      <c r="D6506" s="4">
        <v>1.6</v>
      </c>
      <c r="E6506" s="4">
        <v>9</v>
      </c>
      <c r="F6506" s="5">
        <v>0.45833333333333331</v>
      </c>
      <c r="G6506" s="6">
        <v>220</v>
      </c>
      <c r="H6506" s="7">
        <v>40700</v>
      </c>
      <c r="I6506" s="7">
        <f>FlightsPivot[[#This Row],[Total Fare]]*10%</f>
        <v>4070</v>
      </c>
      <c r="J6506" s="7">
        <f>FlightsPivot[[#This Row],[Total Fare]]+FlightsPivot[[#This Row],[10% tax ]]</f>
        <v>44770</v>
      </c>
      <c r="K6506" s="4">
        <v>6</v>
      </c>
      <c r="L6506" s="4">
        <v>2015</v>
      </c>
      <c r="M6506" t="str">
        <f>INDEX(RoutesPivot[DepAirport],MATCH($C6506,RoutesPivot[[RouteID]:[RouteID]],0))</f>
        <v>ORD</v>
      </c>
      <c r="N6506" t="str">
        <f>INDEX(RoutesPivot[AirportID],MATCH($C6506,RoutesPivot[[RouteID]:[RouteID]],0))</f>
        <v>DFW</v>
      </c>
      <c r="O6506">
        <f>INDEX(RoutesPivot[Distance],MATCH($C6506,RoutesPivot[[RouteID]:[RouteID]],0))</f>
        <v>700</v>
      </c>
      <c r="P6506">
        <f>INDEX(RoutesPivot[ListPrice],MATCH($C6506,RoutesPivot[[RouteID]:[RouteID]],0))</f>
        <v>200</v>
      </c>
      <c r="Q6506" t="str">
        <f>INDEX(AirportPivot[AirportName],MATCH($N6506,AirportPivot[[AirportID]:[AirportID]],0))</f>
        <v>Dallas/Fort Worth International</v>
      </c>
      <c r="R6506">
        <f>INDEX(AirportPivot[Gates (number of available)],MATCH($N6506,AirportPivot[[AirportID]:[AirportID]],0))</f>
        <v>130</v>
      </c>
    </row>
    <row r="6507" spans="1:18" x14ac:dyDescent="0.25">
      <c r="A6507" s="3" t="s">
        <v>6539</v>
      </c>
      <c r="B6507" s="12">
        <v>41892</v>
      </c>
      <c r="C6507" s="4" t="s">
        <v>805</v>
      </c>
      <c r="D6507" s="4">
        <v>2.6</v>
      </c>
      <c r="E6507" s="4">
        <v>210</v>
      </c>
      <c r="F6507" s="5">
        <v>0.54166666666666663</v>
      </c>
      <c r="G6507" s="6">
        <v>290</v>
      </c>
      <c r="H6507" s="7">
        <v>47850</v>
      </c>
      <c r="I6507" s="7">
        <f>FlightsPivot[[#This Row],[Total Fare]]*10%</f>
        <v>4785</v>
      </c>
      <c r="J6507" s="7">
        <f>FlightsPivot[[#This Row],[Total Fare]]+FlightsPivot[[#This Row],[10% tax ]]</f>
        <v>52635</v>
      </c>
      <c r="K6507" s="4">
        <v>9</v>
      </c>
      <c r="L6507" s="4">
        <v>2014</v>
      </c>
      <c r="M6507" t="str">
        <f>INDEX(RoutesPivot[DepAirport],MATCH($C6507,RoutesPivot[[RouteID]:[RouteID]],0))</f>
        <v>ORD</v>
      </c>
      <c r="N6507" t="str">
        <f>INDEX(RoutesPivot[AirportID],MATCH($C6507,RoutesPivot[[RouteID]:[RouteID]],0))</f>
        <v>SLC</v>
      </c>
      <c r="O6507">
        <f>INDEX(RoutesPivot[Distance],MATCH($C6507,RoutesPivot[[RouteID]:[RouteID]],0))</f>
        <v>1000</v>
      </c>
      <c r="P6507">
        <f>INDEX(RoutesPivot[ListPrice],MATCH($C6507,RoutesPivot[[RouteID]:[RouteID]],0))</f>
        <v>290</v>
      </c>
      <c r="Q6507" t="str">
        <f>INDEX(AirportPivot[AirportName],MATCH($N6507,AirportPivot[[AirportID]:[AirportID]],0))</f>
        <v>Salt Lake City International</v>
      </c>
      <c r="R6507">
        <f>INDEX(AirportPivot[Gates (number of available)],MATCH($N6507,AirportPivot[[AirportID]:[AirportID]],0))</f>
        <v>54</v>
      </c>
    </row>
    <row r="6508" spans="1:18" x14ac:dyDescent="0.25">
      <c r="A6508" s="3" t="s">
        <v>6540</v>
      </c>
      <c r="B6508" s="12">
        <v>42193</v>
      </c>
      <c r="C6508" s="4" t="s">
        <v>17</v>
      </c>
      <c r="D6508" s="4">
        <v>4.5999999999999996</v>
      </c>
      <c r="E6508" s="4">
        <v>164</v>
      </c>
      <c r="F6508" s="5">
        <v>0.33333333333333331</v>
      </c>
      <c r="G6508" s="6">
        <v>385</v>
      </c>
      <c r="H6508" s="7">
        <v>63525</v>
      </c>
      <c r="I6508" s="7">
        <f>FlightsPivot[[#This Row],[Total Fare]]*10%</f>
        <v>6352.5</v>
      </c>
      <c r="J6508" s="7">
        <f>FlightsPivot[[#This Row],[Total Fare]]+FlightsPivot[[#This Row],[10% tax ]]</f>
        <v>69877.5</v>
      </c>
      <c r="K6508" s="4">
        <v>7</v>
      </c>
      <c r="L6508" s="4">
        <v>2015</v>
      </c>
      <c r="M6508" t="str">
        <f>INDEX(RoutesPivot[DepAirport],MATCH($C6508,RoutesPivot[[RouteID]:[RouteID]],0))</f>
        <v>ORD</v>
      </c>
      <c r="N6508" t="str">
        <f>INDEX(RoutesPivot[AirportID],MATCH($C6508,RoutesPivot[[RouteID]:[RouteID]],0))</f>
        <v>LAX</v>
      </c>
      <c r="O6508">
        <f>INDEX(RoutesPivot[Distance],MATCH($C6508,RoutesPivot[[RouteID]:[RouteID]],0))</f>
        <v>1518</v>
      </c>
      <c r="P6508">
        <f>INDEX(RoutesPivot[ListPrice],MATCH($C6508,RoutesPivot[[RouteID]:[RouteID]],0))</f>
        <v>350</v>
      </c>
      <c r="Q6508" t="str">
        <f>INDEX(AirportPivot[AirportName],MATCH($N6508,AirportPivot[[AirportID]:[AirportID]],0))</f>
        <v>Los Angeles International</v>
      </c>
      <c r="R6508">
        <f>INDEX(AirportPivot[Gates (number of available)],MATCH($N6508,AirportPivot[[AirportID]:[AirportID]],0))</f>
        <v>86</v>
      </c>
    </row>
    <row r="6509" spans="1:18" x14ac:dyDescent="0.25">
      <c r="A6509" s="3" t="s">
        <v>6541</v>
      </c>
      <c r="B6509" s="12">
        <v>42149</v>
      </c>
      <c r="C6509" s="4" t="s">
        <v>13</v>
      </c>
      <c r="D6509" s="4">
        <v>1.9</v>
      </c>
      <c r="E6509" s="4">
        <v>144</v>
      </c>
      <c r="F6509" s="5">
        <v>0.41666666666666669</v>
      </c>
      <c r="G6509" s="6">
        <v>250</v>
      </c>
      <c r="H6509" s="7">
        <v>46250</v>
      </c>
      <c r="I6509" s="7">
        <f>FlightsPivot[[#This Row],[Total Fare]]*10%</f>
        <v>4625</v>
      </c>
      <c r="J6509" s="7">
        <f>FlightsPivot[[#This Row],[Total Fare]]+FlightsPivot[[#This Row],[10% tax ]]</f>
        <v>50875</v>
      </c>
      <c r="K6509" s="4">
        <v>5</v>
      </c>
      <c r="L6509" s="4">
        <v>2015</v>
      </c>
      <c r="M6509" t="str">
        <f>INDEX(RoutesPivot[DepAirport],MATCH($C6509,RoutesPivot[[RouteID]:[RouteID]],0))</f>
        <v>ORD</v>
      </c>
      <c r="N6509" t="str">
        <f>INDEX(RoutesPivot[AirportID],MATCH($C6509,RoutesPivot[[RouteID]:[RouteID]],0))</f>
        <v>JFK</v>
      </c>
      <c r="O6509">
        <f>INDEX(RoutesPivot[Distance],MATCH($C6509,RoutesPivot[[RouteID]:[RouteID]],0))</f>
        <v>619</v>
      </c>
      <c r="P6509">
        <f>INDEX(RoutesPivot[ListPrice],MATCH($C6509,RoutesPivot[[RouteID]:[RouteID]],0))</f>
        <v>250</v>
      </c>
      <c r="Q6509" t="str">
        <f>INDEX(AirportPivot[AirportName],MATCH($N6509,AirportPivot[[AirportID]:[AirportID]],0))</f>
        <v>John F Kennedy International</v>
      </c>
      <c r="R6509">
        <f>INDEX(AirportPivot[Gates (number of available)],MATCH($N6509,AirportPivot[[AirportID]:[AirportID]],0))</f>
        <v>120</v>
      </c>
    </row>
    <row r="6510" spans="1:18" x14ac:dyDescent="0.25">
      <c r="A6510" s="3" t="s">
        <v>6542</v>
      </c>
      <c r="B6510" s="12">
        <v>41666</v>
      </c>
      <c r="C6510" s="4" t="s">
        <v>40</v>
      </c>
      <c r="D6510" s="4">
        <v>1.7</v>
      </c>
      <c r="E6510" s="4">
        <v>43</v>
      </c>
      <c r="F6510" s="5">
        <v>0.77083333333333337</v>
      </c>
      <c r="G6510" s="6">
        <v>115</v>
      </c>
      <c r="H6510" s="7">
        <v>18975</v>
      </c>
      <c r="I6510" s="7">
        <f>FlightsPivot[[#This Row],[Total Fare]]*10%</f>
        <v>1897.5</v>
      </c>
      <c r="J6510" s="7">
        <f>FlightsPivot[[#This Row],[Total Fare]]+FlightsPivot[[#This Row],[10% tax ]]</f>
        <v>20872.5</v>
      </c>
      <c r="K6510" s="4">
        <v>1</v>
      </c>
      <c r="L6510" s="4">
        <v>2014</v>
      </c>
      <c r="M6510" t="str">
        <f>INDEX(RoutesPivot[DepAirport],MATCH($C6510,RoutesPivot[[RouteID]:[RouteID]],0))</f>
        <v>ORD</v>
      </c>
      <c r="N6510" t="str">
        <f>INDEX(RoutesPivot[AirportID],MATCH($C6510,RoutesPivot[[RouteID]:[RouteID]],0))</f>
        <v>MSP</v>
      </c>
      <c r="O6510">
        <f>INDEX(RoutesPivot[Distance],MATCH($C6510,RoutesPivot[[RouteID]:[RouteID]],0))</f>
        <v>300</v>
      </c>
      <c r="P6510">
        <f>INDEX(RoutesPivot[ListPrice],MATCH($C6510,RoutesPivot[[RouteID]:[RouteID]],0))</f>
        <v>115</v>
      </c>
      <c r="Q6510" t="str">
        <f>INDEX(AirportPivot[AirportName],MATCH($N6510,AirportPivot[[AirportID]:[AirportID]],0))</f>
        <v>Minneapolis-St Paul International/Wold-Chamberlain</v>
      </c>
      <c r="R6510">
        <f>INDEX(AirportPivot[Gates (number of available)],MATCH($N6510,AirportPivot[[AirportID]:[AirportID]],0))</f>
        <v>65</v>
      </c>
    </row>
    <row r="6511" spans="1:18" x14ac:dyDescent="0.25">
      <c r="A6511" s="3" t="s">
        <v>6543</v>
      </c>
      <c r="B6511" s="12">
        <v>41960</v>
      </c>
      <c r="C6511" s="4" t="s">
        <v>53</v>
      </c>
      <c r="D6511" s="4">
        <v>2.4</v>
      </c>
      <c r="E6511" s="4">
        <v>30</v>
      </c>
      <c r="F6511" s="5">
        <v>0.29166666666666669</v>
      </c>
      <c r="G6511" s="6">
        <v>300</v>
      </c>
      <c r="H6511" s="7">
        <v>55500</v>
      </c>
      <c r="I6511" s="7">
        <f>FlightsPivot[[#This Row],[Total Fare]]*10%</f>
        <v>5550</v>
      </c>
      <c r="J6511" s="7">
        <f>FlightsPivot[[#This Row],[Total Fare]]+FlightsPivot[[#This Row],[10% tax ]]</f>
        <v>61050</v>
      </c>
      <c r="K6511" s="4">
        <v>11</v>
      </c>
      <c r="L6511" s="4">
        <v>2014</v>
      </c>
      <c r="M6511" t="str">
        <f>INDEX(RoutesPivot[DepAirport],MATCH($C6511,RoutesPivot[[RouteID]:[RouteID]],0))</f>
        <v>ORD</v>
      </c>
      <c r="N6511" t="str">
        <f>INDEX(RoutesPivot[AirportID],MATCH($C6511,RoutesPivot[[RouteID]:[RouteID]],0))</f>
        <v>FLL</v>
      </c>
      <c r="O6511">
        <f>INDEX(RoutesPivot[Distance],MATCH($C6511,RoutesPivot[[RouteID]:[RouteID]],0))</f>
        <v>940</v>
      </c>
      <c r="P6511">
        <f>INDEX(RoutesPivot[ListPrice],MATCH($C6511,RoutesPivot[[RouteID]:[RouteID]],0))</f>
        <v>300</v>
      </c>
      <c r="Q6511" t="str">
        <f>INDEX(AirportPivot[AirportName],MATCH($N6511,AirportPivot[[AirportID]:[AirportID]],0))</f>
        <v>Fort Lauderdale/Hollywood International</v>
      </c>
      <c r="R6511">
        <f>INDEX(AirportPivot[Gates (number of available)],MATCH($N6511,AirportPivot[[AirportID]:[AirportID]],0))</f>
        <v>55</v>
      </c>
    </row>
    <row r="6512" spans="1:18" x14ac:dyDescent="0.25">
      <c r="A6512" s="3" t="s">
        <v>6544</v>
      </c>
      <c r="B6512" s="12">
        <v>42331</v>
      </c>
      <c r="C6512" s="4" t="s">
        <v>40</v>
      </c>
      <c r="D6512" s="4">
        <v>4.5</v>
      </c>
      <c r="E6512" s="4">
        <v>87</v>
      </c>
      <c r="F6512" s="5">
        <v>0.75</v>
      </c>
      <c r="G6512" s="6">
        <v>172.5</v>
      </c>
      <c r="H6512" s="7">
        <v>31222.5</v>
      </c>
      <c r="I6512" s="7">
        <f>FlightsPivot[[#This Row],[Total Fare]]*10%</f>
        <v>3122.25</v>
      </c>
      <c r="J6512" s="7">
        <f>FlightsPivot[[#This Row],[Total Fare]]+FlightsPivot[[#This Row],[10% tax ]]</f>
        <v>34344.75</v>
      </c>
      <c r="K6512" s="4">
        <v>11</v>
      </c>
      <c r="L6512" s="4">
        <v>2015</v>
      </c>
      <c r="M6512" t="str">
        <f>INDEX(RoutesPivot[DepAirport],MATCH($C6512,RoutesPivot[[RouteID]:[RouteID]],0))</f>
        <v>ORD</v>
      </c>
      <c r="N6512" t="str">
        <f>INDEX(RoutesPivot[AirportID],MATCH($C6512,RoutesPivot[[RouteID]:[RouteID]],0))</f>
        <v>MSP</v>
      </c>
      <c r="O6512">
        <f>INDEX(RoutesPivot[Distance],MATCH($C6512,RoutesPivot[[RouteID]:[RouteID]],0))</f>
        <v>300</v>
      </c>
      <c r="P6512">
        <f>INDEX(RoutesPivot[ListPrice],MATCH($C6512,RoutesPivot[[RouteID]:[RouteID]],0))</f>
        <v>115</v>
      </c>
      <c r="Q6512" t="str">
        <f>INDEX(AirportPivot[AirportName],MATCH($N6512,AirportPivot[[AirportID]:[AirportID]],0))</f>
        <v>Minneapolis-St Paul International/Wold-Chamberlain</v>
      </c>
      <c r="R6512">
        <f>INDEX(AirportPivot[Gates (number of available)],MATCH($N6512,AirportPivot[[AirportID]:[AirportID]],0))</f>
        <v>65</v>
      </c>
    </row>
    <row r="6513" spans="1:18" x14ac:dyDescent="0.25">
      <c r="A6513" s="3" t="s">
        <v>6545</v>
      </c>
      <c r="B6513" s="12">
        <v>42308</v>
      </c>
      <c r="C6513" s="4" t="s">
        <v>21</v>
      </c>
      <c r="D6513" s="4">
        <v>2</v>
      </c>
      <c r="E6513" s="4">
        <v>123</v>
      </c>
      <c r="F6513" s="5">
        <v>0.83333333333333337</v>
      </c>
      <c r="G6513" s="6">
        <v>125</v>
      </c>
      <c r="H6513" s="7">
        <v>23125</v>
      </c>
      <c r="I6513" s="7">
        <f>FlightsPivot[[#This Row],[Total Fare]]*10%</f>
        <v>2312.5</v>
      </c>
      <c r="J6513" s="7">
        <f>FlightsPivot[[#This Row],[Total Fare]]+FlightsPivot[[#This Row],[10% tax ]]</f>
        <v>25437.5</v>
      </c>
      <c r="K6513" s="4">
        <v>10</v>
      </c>
      <c r="L6513" s="4">
        <v>2015</v>
      </c>
      <c r="M6513" t="str">
        <f>INDEX(RoutesPivot[DepAirport],MATCH($C6513,RoutesPivot[[RouteID]:[RouteID]],0))</f>
        <v>ORD</v>
      </c>
      <c r="N6513" t="str">
        <f>INDEX(RoutesPivot[AirportID],MATCH($C6513,RoutesPivot[[RouteID]:[RouteID]],0))</f>
        <v>CLT</v>
      </c>
      <c r="O6513">
        <f>INDEX(RoutesPivot[Distance],MATCH($C6513,RoutesPivot[[RouteID]:[RouteID]],0))</f>
        <v>700</v>
      </c>
      <c r="P6513">
        <f>INDEX(RoutesPivot[ListPrice],MATCH($C6513,RoutesPivot[[RouteID]:[RouteID]],0))</f>
        <v>125</v>
      </c>
      <c r="Q6513" t="str">
        <f>INDEX(AirportPivot[AirportName],MATCH($N6513,AirportPivot[[AirportID]:[AirportID]],0))</f>
        <v>Charlotte/Douglas International</v>
      </c>
      <c r="R6513">
        <f>INDEX(AirportPivot[Gates (number of available)],MATCH($N6513,AirportPivot[[AirportID]:[AirportID]],0))</f>
        <v>65</v>
      </c>
    </row>
    <row r="6514" spans="1:18" x14ac:dyDescent="0.25">
      <c r="A6514" s="3" t="s">
        <v>6546</v>
      </c>
      <c r="B6514" s="12">
        <v>42264</v>
      </c>
      <c r="C6514" s="4" t="s">
        <v>50</v>
      </c>
      <c r="D6514" s="4">
        <v>2.2000000000000002</v>
      </c>
      <c r="E6514" s="4">
        <v>8</v>
      </c>
      <c r="F6514" s="5">
        <v>0.33333333333333331</v>
      </c>
      <c r="G6514" s="6">
        <v>275</v>
      </c>
      <c r="H6514" s="7">
        <v>50875</v>
      </c>
      <c r="I6514" s="7">
        <f>FlightsPivot[[#This Row],[Total Fare]]*10%</f>
        <v>5087.5</v>
      </c>
      <c r="J6514" s="7">
        <f>FlightsPivot[[#This Row],[Total Fare]]+FlightsPivot[[#This Row],[10% tax ]]</f>
        <v>55962.5</v>
      </c>
      <c r="K6514" s="4">
        <v>9</v>
      </c>
      <c r="L6514" s="4">
        <v>2015</v>
      </c>
      <c r="M6514" t="str">
        <f>INDEX(RoutesPivot[DepAirport],MATCH($C6514,RoutesPivot[[RouteID]:[RouteID]],0))</f>
        <v>ORD</v>
      </c>
      <c r="N6514" t="str">
        <f>INDEX(RoutesPivot[AirportID],MATCH($C6514,RoutesPivot[[RouteID]:[RouteID]],0))</f>
        <v>LGA</v>
      </c>
      <c r="O6514">
        <f>INDEX(RoutesPivot[Distance],MATCH($C6514,RoutesPivot[[RouteID]:[RouteID]],0))</f>
        <v>610</v>
      </c>
      <c r="P6514">
        <f>INDEX(RoutesPivot[ListPrice],MATCH($C6514,RoutesPivot[[RouteID]:[RouteID]],0))</f>
        <v>275</v>
      </c>
      <c r="Q6514" t="str">
        <f>INDEX(AirportPivot[AirportName],MATCH($N6514,AirportPivot[[AirportID]:[AirportID]],0))</f>
        <v>Laguardia</v>
      </c>
      <c r="R6514">
        <f>INDEX(AirportPivot[Gates (number of available)],MATCH($N6514,AirportPivot[[AirportID]:[AirportID]],0))</f>
        <v>66</v>
      </c>
    </row>
    <row r="6515" spans="1:18" x14ac:dyDescent="0.25">
      <c r="A6515" s="3" t="s">
        <v>6547</v>
      </c>
      <c r="B6515" s="12">
        <v>42302</v>
      </c>
      <c r="C6515" s="4" t="s">
        <v>70</v>
      </c>
      <c r="D6515" s="4">
        <v>1.5</v>
      </c>
      <c r="E6515" s="4">
        <v>131</v>
      </c>
      <c r="F6515" s="5">
        <v>0.41666666666666669</v>
      </c>
      <c r="G6515" s="6">
        <v>275</v>
      </c>
      <c r="H6515" s="7">
        <v>50875</v>
      </c>
      <c r="I6515" s="7">
        <f>FlightsPivot[[#This Row],[Total Fare]]*10%</f>
        <v>5087.5</v>
      </c>
      <c r="J6515" s="7">
        <f>FlightsPivot[[#This Row],[Total Fare]]+FlightsPivot[[#This Row],[10% tax ]]</f>
        <v>55962.5</v>
      </c>
      <c r="K6515" s="4">
        <v>10</v>
      </c>
      <c r="L6515" s="4">
        <v>2015</v>
      </c>
      <c r="M6515" t="str">
        <f>INDEX(RoutesPivot[DepAirport],MATCH($C6515,RoutesPivot[[RouteID]:[RouteID]],0))</f>
        <v>ORD</v>
      </c>
      <c r="N6515" t="str">
        <f>INDEX(RoutesPivot[AirportID],MATCH($C6515,RoutesPivot[[RouteID]:[RouteID]],0))</f>
        <v>LAS</v>
      </c>
      <c r="O6515">
        <f>INDEX(RoutesPivot[Distance],MATCH($C6515,RoutesPivot[[RouteID]:[RouteID]],0))</f>
        <v>1100</v>
      </c>
      <c r="P6515">
        <f>INDEX(RoutesPivot[ListPrice],MATCH($C6515,RoutesPivot[[RouteID]:[RouteID]],0))</f>
        <v>275</v>
      </c>
      <c r="Q6515" t="str">
        <f>INDEX(AirportPivot[AirportName],MATCH($N6515,AirportPivot[[AirportID]:[AirportID]],0))</f>
        <v>McCarran International</v>
      </c>
      <c r="R6515">
        <f>INDEX(AirportPivot[Gates (number of available)],MATCH($N6515,AirportPivot[[AirportID]:[AirportID]],0))</f>
        <v>68</v>
      </c>
    </row>
    <row r="6516" spans="1:18" x14ac:dyDescent="0.25">
      <c r="A6516" s="3" t="s">
        <v>6548</v>
      </c>
      <c r="B6516" s="12">
        <v>41998</v>
      </c>
      <c r="C6516" s="4" t="s">
        <v>47</v>
      </c>
      <c r="D6516" s="4">
        <v>2.6</v>
      </c>
      <c r="E6516" s="4">
        <v>79</v>
      </c>
      <c r="F6516" s="5">
        <v>0.29166666666666669</v>
      </c>
      <c r="G6516" s="6">
        <v>350</v>
      </c>
      <c r="H6516" s="7">
        <v>63350</v>
      </c>
      <c r="I6516" s="7">
        <f>FlightsPivot[[#This Row],[Total Fare]]*10%</f>
        <v>6335</v>
      </c>
      <c r="J6516" s="7">
        <f>FlightsPivot[[#This Row],[Total Fare]]+FlightsPivot[[#This Row],[10% tax ]]</f>
        <v>69685</v>
      </c>
      <c r="K6516" s="4">
        <v>12</v>
      </c>
      <c r="L6516" s="4">
        <v>2014</v>
      </c>
      <c r="M6516" t="str">
        <f>INDEX(RoutesPivot[DepAirport],MATCH($C6516,RoutesPivot[[RouteID]:[RouteID]],0))</f>
        <v>ORD</v>
      </c>
      <c r="N6516" t="str">
        <f>INDEX(RoutesPivot[AirportID],MATCH($C6516,RoutesPivot[[RouteID]:[RouteID]],0))</f>
        <v>PHX</v>
      </c>
      <c r="O6516">
        <f>INDEX(RoutesPivot[Distance],MATCH($C6516,RoutesPivot[[RouteID]:[RouteID]],0))</f>
        <v>1200</v>
      </c>
      <c r="P6516">
        <f>INDEX(RoutesPivot[ListPrice],MATCH($C6516,RoutesPivot[[RouteID]:[RouteID]],0))</f>
        <v>250</v>
      </c>
      <c r="Q6516" t="str">
        <f>INDEX(AirportPivot[AirportName],MATCH($N6516,AirportPivot[[AirportID]:[AirportID]],0))</f>
        <v>Phoenix Sky Harbor International</v>
      </c>
      <c r="R6516">
        <f>INDEX(AirportPivot[Gates (number of available)],MATCH($N6516,AirportPivot[[AirportID]:[AirportID]],0))</f>
        <v>60</v>
      </c>
    </row>
    <row r="6517" spans="1:18" x14ac:dyDescent="0.25">
      <c r="A6517" s="3" t="s">
        <v>6549</v>
      </c>
      <c r="B6517" s="12">
        <v>41740</v>
      </c>
      <c r="C6517" s="4" t="s">
        <v>21</v>
      </c>
      <c r="D6517" s="4">
        <v>3.8</v>
      </c>
      <c r="E6517" s="4">
        <v>143</v>
      </c>
      <c r="F6517" s="5">
        <v>0.79166666666666663</v>
      </c>
      <c r="G6517" s="6">
        <v>125</v>
      </c>
      <c r="H6517" s="7">
        <v>23125</v>
      </c>
      <c r="I6517" s="7">
        <f>FlightsPivot[[#This Row],[Total Fare]]*10%</f>
        <v>2312.5</v>
      </c>
      <c r="J6517" s="7">
        <f>FlightsPivot[[#This Row],[Total Fare]]+FlightsPivot[[#This Row],[10% tax ]]</f>
        <v>25437.5</v>
      </c>
      <c r="K6517" s="4">
        <v>4</v>
      </c>
      <c r="L6517" s="4">
        <v>2014</v>
      </c>
      <c r="M6517" t="str">
        <f>INDEX(RoutesPivot[DepAirport],MATCH($C6517,RoutesPivot[[RouteID]:[RouteID]],0))</f>
        <v>ORD</v>
      </c>
      <c r="N6517" t="str">
        <f>INDEX(RoutesPivot[AirportID],MATCH($C6517,RoutesPivot[[RouteID]:[RouteID]],0))</f>
        <v>CLT</v>
      </c>
      <c r="O6517">
        <f>INDEX(RoutesPivot[Distance],MATCH($C6517,RoutesPivot[[RouteID]:[RouteID]],0))</f>
        <v>700</v>
      </c>
      <c r="P6517">
        <f>INDEX(RoutesPivot[ListPrice],MATCH($C6517,RoutesPivot[[RouteID]:[RouteID]],0))</f>
        <v>125</v>
      </c>
      <c r="Q6517" t="str">
        <f>INDEX(AirportPivot[AirportName],MATCH($N6517,AirportPivot[[AirportID]:[AirportID]],0))</f>
        <v>Charlotte/Douglas International</v>
      </c>
      <c r="R6517">
        <f>INDEX(AirportPivot[Gates (number of available)],MATCH($N6517,AirportPivot[[AirportID]:[AirportID]],0))</f>
        <v>65</v>
      </c>
    </row>
    <row r="6518" spans="1:18" x14ac:dyDescent="0.25">
      <c r="A6518" s="3" t="s">
        <v>6550</v>
      </c>
      <c r="B6518" s="12">
        <v>41834</v>
      </c>
      <c r="C6518" s="4" t="s">
        <v>40</v>
      </c>
      <c r="D6518" s="4">
        <v>2</v>
      </c>
      <c r="E6518" s="4">
        <v>106</v>
      </c>
      <c r="F6518" s="5">
        <v>0.625</v>
      </c>
      <c r="G6518" s="6">
        <v>126.5</v>
      </c>
      <c r="H6518" s="7">
        <v>23402.5</v>
      </c>
      <c r="I6518" s="7">
        <f>FlightsPivot[[#This Row],[Total Fare]]*10%</f>
        <v>2340.25</v>
      </c>
      <c r="J6518" s="7">
        <f>FlightsPivot[[#This Row],[Total Fare]]+FlightsPivot[[#This Row],[10% tax ]]</f>
        <v>25742.75</v>
      </c>
      <c r="K6518" s="4">
        <v>7</v>
      </c>
      <c r="L6518" s="4">
        <v>2014</v>
      </c>
      <c r="M6518" t="str">
        <f>INDEX(RoutesPivot[DepAirport],MATCH($C6518,RoutesPivot[[RouteID]:[RouteID]],0))</f>
        <v>ORD</v>
      </c>
      <c r="N6518" t="str">
        <f>INDEX(RoutesPivot[AirportID],MATCH($C6518,RoutesPivot[[RouteID]:[RouteID]],0))</f>
        <v>MSP</v>
      </c>
      <c r="O6518">
        <f>INDEX(RoutesPivot[Distance],MATCH($C6518,RoutesPivot[[RouteID]:[RouteID]],0))</f>
        <v>300</v>
      </c>
      <c r="P6518">
        <f>INDEX(RoutesPivot[ListPrice],MATCH($C6518,RoutesPivot[[RouteID]:[RouteID]],0))</f>
        <v>115</v>
      </c>
      <c r="Q6518" t="str">
        <f>INDEX(AirportPivot[AirportName],MATCH($N6518,AirportPivot[[AirportID]:[AirportID]],0))</f>
        <v>Minneapolis-St Paul International/Wold-Chamberlain</v>
      </c>
      <c r="R6518">
        <f>INDEX(AirportPivot[Gates (number of available)],MATCH($N6518,AirportPivot[[AirportID]:[AirportID]],0))</f>
        <v>65</v>
      </c>
    </row>
    <row r="6519" spans="1:18" x14ac:dyDescent="0.25">
      <c r="A6519" s="3" t="s">
        <v>6551</v>
      </c>
      <c r="B6519" s="12">
        <v>41703</v>
      </c>
      <c r="C6519" s="4" t="s">
        <v>27</v>
      </c>
      <c r="D6519" s="4">
        <v>8.3000000000000007</v>
      </c>
      <c r="E6519" s="4">
        <v>19</v>
      </c>
      <c r="F6519" s="5">
        <v>0.75</v>
      </c>
      <c r="G6519" s="6">
        <v>200</v>
      </c>
      <c r="H6519" s="7">
        <v>37000</v>
      </c>
      <c r="I6519" s="7">
        <f>FlightsPivot[[#This Row],[Total Fare]]*10%</f>
        <v>3700</v>
      </c>
      <c r="J6519" s="7">
        <f>FlightsPivot[[#This Row],[Total Fare]]+FlightsPivot[[#This Row],[10% tax ]]</f>
        <v>40700</v>
      </c>
      <c r="K6519" s="4">
        <v>3</v>
      </c>
      <c r="L6519" s="4">
        <v>2014</v>
      </c>
      <c r="M6519" t="str">
        <f>INDEX(RoutesPivot[DepAirport],MATCH($C6519,RoutesPivot[[RouteID]:[RouteID]],0))</f>
        <v>ORD</v>
      </c>
      <c r="N6519" t="str">
        <f>INDEX(RoutesPivot[AirportID],MATCH($C6519,RoutesPivot[[RouteID]:[RouteID]],0))</f>
        <v>ATL</v>
      </c>
      <c r="O6519">
        <f>INDEX(RoutesPivot[Distance],MATCH($C6519,RoutesPivot[[RouteID]:[RouteID]],0))</f>
        <v>510</v>
      </c>
      <c r="P6519">
        <f>INDEX(RoutesPivot[ListPrice],MATCH($C6519,RoutesPivot[[RouteID]:[RouteID]],0))</f>
        <v>200</v>
      </c>
      <c r="Q6519" t="str">
        <f>INDEX(AirportPivot[AirportName],MATCH($N6519,AirportPivot[[AirportID]:[AirportID]],0))</f>
        <v>Hartsfield-Jackson Atlanta International</v>
      </c>
      <c r="R6519">
        <f>INDEX(AirportPivot[Gates (number of available)],MATCH($N6519,AirportPivot[[AirportID]:[AirportID]],0))</f>
        <v>100</v>
      </c>
    </row>
    <row r="6520" spans="1:18" x14ac:dyDescent="0.25">
      <c r="A6520" s="3" t="s">
        <v>6552</v>
      </c>
      <c r="B6520" s="12">
        <v>41796</v>
      </c>
      <c r="C6520" s="4" t="s">
        <v>25</v>
      </c>
      <c r="D6520" s="4">
        <v>2.1</v>
      </c>
      <c r="E6520" s="4">
        <v>109</v>
      </c>
      <c r="F6520" s="5">
        <v>0.52083333333333337</v>
      </c>
      <c r="G6520" s="6">
        <v>220</v>
      </c>
      <c r="H6520" s="7">
        <v>40700</v>
      </c>
      <c r="I6520" s="7">
        <f>FlightsPivot[[#This Row],[Total Fare]]*10%</f>
        <v>4070</v>
      </c>
      <c r="J6520" s="7">
        <f>FlightsPivot[[#This Row],[Total Fare]]+FlightsPivot[[#This Row],[10% tax ]]</f>
        <v>44770</v>
      </c>
      <c r="K6520" s="4">
        <v>6</v>
      </c>
      <c r="L6520" s="4">
        <v>2014</v>
      </c>
      <c r="M6520" t="str">
        <f>INDEX(RoutesPivot[DepAirport],MATCH($C6520,RoutesPivot[[RouteID]:[RouteID]],0))</f>
        <v>ORD</v>
      </c>
      <c r="N6520" t="str">
        <f>INDEX(RoutesPivot[AirportID],MATCH($C6520,RoutesPivot[[RouteID]:[RouteID]],0))</f>
        <v>DFW</v>
      </c>
      <c r="O6520">
        <f>INDEX(RoutesPivot[Distance],MATCH($C6520,RoutesPivot[[RouteID]:[RouteID]],0))</f>
        <v>700</v>
      </c>
      <c r="P6520">
        <f>INDEX(RoutesPivot[ListPrice],MATCH($C6520,RoutesPivot[[RouteID]:[RouteID]],0))</f>
        <v>200</v>
      </c>
      <c r="Q6520" t="str">
        <f>INDEX(AirportPivot[AirportName],MATCH($N6520,AirportPivot[[AirportID]:[AirportID]],0))</f>
        <v>Dallas/Fort Worth International</v>
      </c>
      <c r="R6520">
        <f>INDEX(AirportPivot[Gates (number of available)],MATCH($N6520,AirportPivot[[AirportID]:[AirportID]],0))</f>
        <v>130</v>
      </c>
    </row>
    <row r="6521" spans="1:18" x14ac:dyDescent="0.25">
      <c r="A6521" s="3" t="s">
        <v>6553</v>
      </c>
      <c r="B6521" s="12">
        <v>41974</v>
      </c>
      <c r="C6521" s="4" t="s">
        <v>13</v>
      </c>
      <c r="D6521" s="4">
        <v>2.9</v>
      </c>
      <c r="E6521" s="4">
        <v>64</v>
      </c>
      <c r="F6521" s="5">
        <v>0.79166666666666663</v>
      </c>
      <c r="G6521" s="6">
        <v>250</v>
      </c>
      <c r="H6521" s="7">
        <v>45250</v>
      </c>
      <c r="I6521" s="7">
        <f>FlightsPivot[[#This Row],[Total Fare]]*10%</f>
        <v>4525</v>
      </c>
      <c r="J6521" s="7">
        <f>FlightsPivot[[#This Row],[Total Fare]]+FlightsPivot[[#This Row],[10% tax ]]</f>
        <v>49775</v>
      </c>
      <c r="K6521" s="4">
        <v>12</v>
      </c>
      <c r="L6521" s="4">
        <v>2014</v>
      </c>
      <c r="M6521" t="str">
        <f>INDEX(RoutesPivot[DepAirport],MATCH($C6521,RoutesPivot[[RouteID]:[RouteID]],0))</f>
        <v>ORD</v>
      </c>
      <c r="N6521" t="str">
        <f>INDEX(RoutesPivot[AirportID],MATCH($C6521,RoutesPivot[[RouteID]:[RouteID]],0))</f>
        <v>JFK</v>
      </c>
      <c r="O6521">
        <f>INDEX(RoutesPivot[Distance],MATCH($C6521,RoutesPivot[[RouteID]:[RouteID]],0))</f>
        <v>619</v>
      </c>
      <c r="P6521">
        <f>INDEX(RoutesPivot[ListPrice],MATCH($C6521,RoutesPivot[[RouteID]:[RouteID]],0))</f>
        <v>250</v>
      </c>
      <c r="Q6521" t="str">
        <f>INDEX(AirportPivot[AirportName],MATCH($N6521,AirportPivot[[AirportID]:[AirportID]],0))</f>
        <v>John F Kennedy International</v>
      </c>
      <c r="R6521">
        <f>INDEX(AirportPivot[Gates (number of available)],MATCH($N6521,AirportPivot[[AirportID]:[AirportID]],0))</f>
        <v>120</v>
      </c>
    </row>
    <row r="6522" spans="1:18" x14ac:dyDescent="0.25">
      <c r="A6522" s="3" t="s">
        <v>6554</v>
      </c>
      <c r="B6522" s="12">
        <v>41938</v>
      </c>
      <c r="C6522" s="4" t="s">
        <v>30</v>
      </c>
      <c r="D6522" s="4">
        <v>1.1000000000000001</v>
      </c>
      <c r="E6522" s="4">
        <v>77</v>
      </c>
      <c r="F6522" s="5">
        <v>0.39583333333333331</v>
      </c>
      <c r="G6522" s="6">
        <v>250</v>
      </c>
      <c r="H6522" s="7">
        <v>45250</v>
      </c>
      <c r="I6522" s="7">
        <f>FlightsPivot[[#This Row],[Total Fare]]*10%</f>
        <v>4525</v>
      </c>
      <c r="J6522" s="7">
        <f>FlightsPivot[[#This Row],[Total Fare]]+FlightsPivot[[#This Row],[10% tax ]]</f>
        <v>49775</v>
      </c>
      <c r="K6522" s="4">
        <v>10</v>
      </c>
      <c r="L6522" s="4">
        <v>2014</v>
      </c>
      <c r="M6522" t="str">
        <f>INDEX(RoutesPivot[DepAirport],MATCH($C6522,RoutesPivot[[RouteID]:[RouteID]],0))</f>
        <v>ORD</v>
      </c>
      <c r="N6522" t="str">
        <f>INDEX(RoutesPivot[AirportID],MATCH($C6522,RoutesPivot[[RouteID]:[RouteID]],0))</f>
        <v>MCO</v>
      </c>
      <c r="O6522">
        <f>INDEX(RoutesPivot[Distance],MATCH($C6522,RoutesPivot[[RouteID]:[RouteID]],0))</f>
        <v>850</v>
      </c>
      <c r="P6522">
        <f>INDEX(RoutesPivot[ListPrice],MATCH($C6522,RoutesPivot[[RouteID]:[RouteID]],0))</f>
        <v>250</v>
      </c>
      <c r="Q6522" t="str">
        <f>INDEX(AirportPivot[AirportName],MATCH($N6522,AirportPivot[[AirportID]:[AirportID]],0))</f>
        <v>Orlando International</v>
      </c>
      <c r="R6522">
        <f>INDEX(AirportPivot[Gates (number of available)],MATCH($N6522,AirportPivot[[AirportID]:[AirportID]],0))</f>
        <v>67</v>
      </c>
    </row>
    <row r="6523" spans="1:18" x14ac:dyDescent="0.25">
      <c r="A6523" s="3" t="s">
        <v>6555</v>
      </c>
      <c r="B6523" s="12">
        <v>41829</v>
      </c>
      <c r="C6523" s="4" t="s">
        <v>13</v>
      </c>
      <c r="D6523" s="4">
        <v>3.2</v>
      </c>
      <c r="E6523" s="4">
        <v>28</v>
      </c>
      <c r="F6523" s="5">
        <v>0.70833333333333337</v>
      </c>
      <c r="G6523" s="6">
        <v>275</v>
      </c>
      <c r="H6523" s="7">
        <v>50875</v>
      </c>
      <c r="I6523" s="7">
        <f>FlightsPivot[[#This Row],[Total Fare]]*10%</f>
        <v>5087.5</v>
      </c>
      <c r="J6523" s="7">
        <f>FlightsPivot[[#This Row],[Total Fare]]+FlightsPivot[[#This Row],[10% tax ]]</f>
        <v>55962.5</v>
      </c>
      <c r="K6523" s="4">
        <v>7</v>
      </c>
      <c r="L6523" s="4">
        <v>2014</v>
      </c>
      <c r="M6523" t="str">
        <f>INDEX(RoutesPivot[DepAirport],MATCH($C6523,RoutesPivot[[RouteID]:[RouteID]],0))</f>
        <v>ORD</v>
      </c>
      <c r="N6523" t="str">
        <f>INDEX(RoutesPivot[AirportID],MATCH($C6523,RoutesPivot[[RouteID]:[RouteID]],0))</f>
        <v>JFK</v>
      </c>
      <c r="O6523">
        <f>INDEX(RoutesPivot[Distance],MATCH($C6523,RoutesPivot[[RouteID]:[RouteID]],0))</f>
        <v>619</v>
      </c>
      <c r="P6523">
        <f>INDEX(RoutesPivot[ListPrice],MATCH($C6523,RoutesPivot[[RouteID]:[RouteID]],0))</f>
        <v>250</v>
      </c>
      <c r="Q6523" t="str">
        <f>INDEX(AirportPivot[AirportName],MATCH($N6523,AirportPivot[[AirportID]:[AirportID]],0))</f>
        <v>John F Kennedy International</v>
      </c>
      <c r="R6523">
        <f>INDEX(AirportPivot[Gates (number of available)],MATCH($N6523,AirportPivot[[AirportID]:[AirportID]],0))</f>
        <v>120</v>
      </c>
    </row>
    <row r="6524" spans="1:18" x14ac:dyDescent="0.25">
      <c r="A6524" s="3" t="s">
        <v>6556</v>
      </c>
      <c r="B6524" s="12">
        <v>41785</v>
      </c>
      <c r="C6524" s="4" t="s">
        <v>27</v>
      </c>
      <c r="D6524" s="4">
        <v>8.8000000000000007</v>
      </c>
      <c r="E6524" s="4">
        <v>131</v>
      </c>
      <c r="F6524" s="5">
        <v>0.72916666666666663</v>
      </c>
      <c r="G6524" s="6">
        <v>200</v>
      </c>
      <c r="H6524" s="7">
        <v>37000</v>
      </c>
      <c r="I6524" s="7">
        <f>FlightsPivot[[#This Row],[Total Fare]]*10%</f>
        <v>3700</v>
      </c>
      <c r="J6524" s="7">
        <f>FlightsPivot[[#This Row],[Total Fare]]+FlightsPivot[[#This Row],[10% tax ]]</f>
        <v>40700</v>
      </c>
      <c r="K6524" s="4">
        <v>5</v>
      </c>
      <c r="L6524" s="4">
        <v>2014</v>
      </c>
      <c r="M6524" t="str">
        <f>INDEX(RoutesPivot[DepAirport],MATCH($C6524,RoutesPivot[[RouteID]:[RouteID]],0))</f>
        <v>ORD</v>
      </c>
      <c r="N6524" t="str">
        <f>INDEX(RoutesPivot[AirportID],MATCH($C6524,RoutesPivot[[RouteID]:[RouteID]],0))</f>
        <v>ATL</v>
      </c>
      <c r="O6524">
        <f>INDEX(RoutesPivot[Distance],MATCH($C6524,RoutesPivot[[RouteID]:[RouteID]],0))</f>
        <v>510</v>
      </c>
      <c r="P6524">
        <f>INDEX(RoutesPivot[ListPrice],MATCH($C6524,RoutesPivot[[RouteID]:[RouteID]],0))</f>
        <v>200</v>
      </c>
      <c r="Q6524" t="str">
        <f>INDEX(AirportPivot[AirportName],MATCH($N6524,AirportPivot[[AirportID]:[AirportID]],0))</f>
        <v>Hartsfield-Jackson Atlanta International</v>
      </c>
      <c r="R6524">
        <f>INDEX(AirportPivot[Gates (number of available)],MATCH($N6524,AirportPivot[[AirportID]:[AirportID]],0))</f>
        <v>100</v>
      </c>
    </row>
    <row r="6525" spans="1:18" x14ac:dyDescent="0.25">
      <c r="A6525" s="3" t="s">
        <v>6557</v>
      </c>
      <c r="B6525" s="12">
        <v>41769</v>
      </c>
      <c r="C6525" s="4" t="s">
        <v>70</v>
      </c>
      <c r="D6525" s="4">
        <v>2.1</v>
      </c>
      <c r="E6525" s="4">
        <v>144</v>
      </c>
      <c r="F6525" s="5">
        <v>0.29166666666666669</v>
      </c>
      <c r="G6525" s="6">
        <v>275</v>
      </c>
      <c r="H6525" s="7">
        <v>50875</v>
      </c>
      <c r="I6525" s="7">
        <f>FlightsPivot[[#This Row],[Total Fare]]*10%</f>
        <v>5087.5</v>
      </c>
      <c r="J6525" s="7">
        <f>FlightsPivot[[#This Row],[Total Fare]]+FlightsPivot[[#This Row],[10% tax ]]</f>
        <v>55962.5</v>
      </c>
      <c r="K6525" s="4">
        <v>5</v>
      </c>
      <c r="L6525" s="4">
        <v>2014</v>
      </c>
      <c r="M6525" t="str">
        <f>INDEX(RoutesPivot[DepAirport],MATCH($C6525,RoutesPivot[[RouteID]:[RouteID]],0))</f>
        <v>ORD</v>
      </c>
      <c r="N6525" t="str">
        <f>INDEX(RoutesPivot[AirportID],MATCH($C6525,RoutesPivot[[RouteID]:[RouteID]],0))</f>
        <v>LAS</v>
      </c>
      <c r="O6525">
        <f>INDEX(RoutesPivot[Distance],MATCH($C6525,RoutesPivot[[RouteID]:[RouteID]],0))</f>
        <v>1100</v>
      </c>
      <c r="P6525">
        <f>INDEX(RoutesPivot[ListPrice],MATCH($C6525,RoutesPivot[[RouteID]:[RouteID]],0))</f>
        <v>275</v>
      </c>
      <c r="Q6525" t="str">
        <f>INDEX(AirportPivot[AirportName],MATCH($N6525,AirportPivot[[AirportID]:[AirportID]],0))</f>
        <v>McCarran International</v>
      </c>
      <c r="R6525">
        <f>INDEX(AirportPivot[Gates (number of available)],MATCH($N6525,AirportPivot[[AirportID]:[AirportID]],0))</f>
        <v>68</v>
      </c>
    </row>
    <row r="6526" spans="1:18" x14ac:dyDescent="0.25">
      <c r="A6526" s="3" t="s">
        <v>6558</v>
      </c>
      <c r="B6526" s="12">
        <v>42231</v>
      </c>
      <c r="C6526" s="4" t="s">
        <v>19</v>
      </c>
      <c r="D6526" s="4">
        <v>1.5</v>
      </c>
      <c r="E6526" s="4">
        <v>66</v>
      </c>
      <c r="F6526" s="5">
        <v>0.54166666666666663</v>
      </c>
      <c r="G6526" s="6">
        <v>220</v>
      </c>
      <c r="H6526" s="7">
        <v>39820</v>
      </c>
      <c r="I6526" s="7">
        <f>FlightsPivot[[#This Row],[Total Fare]]*10%</f>
        <v>3982</v>
      </c>
      <c r="J6526" s="7">
        <f>FlightsPivot[[#This Row],[Total Fare]]+FlightsPivot[[#This Row],[10% tax ]]</f>
        <v>43802</v>
      </c>
      <c r="K6526" s="4">
        <v>8</v>
      </c>
      <c r="L6526" s="4">
        <v>2015</v>
      </c>
      <c r="M6526" t="str">
        <f>INDEX(RoutesPivot[DepAirport],MATCH($C6526,RoutesPivot[[RouteID]:[RouteID]],0))</f>
        <v>ORD</v>
      </c>
      <c r="N6526" t="str">
        <f>INDEX(RoutesPivot[AirportID],MATCH($C6526,RoutesPivot[[RouteID]:[RouteID]],0))</f>
        <v>IAH</v>
      </c>
      <c r="O6526">
        <f>INDEX(RoutesPivot[Distance],MATCH($C6526,RoutesPivot[[RouteID]:[RouteID]],0))</f>
        <v>800</v>
      </c>
      <c r="P6526">
        <f>INDEX(RoutesPivot[ListPrice],MATCH($C6526,RoutesPivot[[RouteID]:[RouteID]],0))</f>
        <v>200</v>
      </c>
      <c r="Q6526" t="str">
        <f>INDEX(AirportPivot[AirportName],MATCH($N6526,AirportPivot[[AirportID]:[AirportID]],0))</f>
        <v>George Bush Intercontinental/Houston</v>
      </c>
      <c r="R6526">
        <f>INDEX(AirportPivot[Gates (number of available)],MATCH($N6526,AirportPivot[[AirportID]:[AirportID]],0))</f>
        <v>80</v>
      </c>
    </row>
    <row r="6527" spans="1:18" x14ac:dyDescent="0.25">
      <c r="A6527" s="3" t="s">
        <v>6559</v>
      </c>
      <c r="B6527" s="12">
        <v>42344</v>
      </c>
      <c r="C6527" s="4" t="s">
        <v>21</v>
      </c>
      <c r="D6527" s="4">
        <v>2.2000000000000002</v>
      </c>
      <c r="E6527" s="4">
        <v>95</v>
      </c>
      <c r="F6527" s="5">
        <v>0.33333333333333331</v>
      </c>
      <c r="G6527" s="6">
        <v>125</v>
      </c>
      <c r="H6527" s="7">
        <v>23125</v>
      </c>
      <c r="I6527" s="7">
        <f>FlightsPivot[[#This Row],[Total Fare]]*10%</f>
        <v>2312.5</v>
      </c>
      <c r="J6527" s="7">
        <f>FlightsPivot[[#This Row],[Total Fare]]+FlightsPivot[[#This Row],[10% tax ]]</f>
        <v>25437.5</v>
      </c>
      <c r="K6527" s="4">
        <v>12</v>
      </c>
      <c r="L6527" s="4">
        <v>2015</v>
      </c>
      <c r="M6527" t="str">
        <f>INDEX(RoutesPivot[DepAirport],MATCH($C6527,RoutesPivot[[RouteID]:[RouteID]],0))</f>
        <v>ORD</v>
      </c>
      <c r="N6527" t="str">
        <f>INDEX(RoutesPivot[AirportID],MATCH($C6527,RoutesPivot[[RouteID]:[RouteID]],0))</f>
        <v>CLT</v>
      </c>
      <c r="O6527">
        <f>INDEX(RoutesPivot[Distance],MATCH($C6527,RoutesPivot[[RouteID]:[RouteID]],0))</f>
        <v>700</v>
      </c>
      <c r="P6527">
        <f>INDEX(RoutesPivot[ListPrice],MATCH($C6527,RoutesPivot[[RouteID]:[RouteID]],0))</f>
        <v>125</v>
      </c>
      <c r="Q6527" t="str">
        <f>INDEX(AirportPivot[AirportName],MATCH($N6527,AirportPivot[[AirportID]:[AirportID]],0))</f>
        <v>Charlotte/Douglas International</v>
      </c>
      <c r="R6527">
        <f>INDEX(AirportPivot[Gates (number of available)],MATCH($N6527,AirportPivot[[AirportID]:[AirportID]],0))</f>
        <v>65</v>
      </c>
    </row>
    <row r="6528" spans="1:18" x14ac:dyDescent="0.25">
      <c r="A6528" s="3" t="s">
        <v>6560</v>
      </c>
      <c r="B6528" s="12">
        <v>41693</v>
      </c>
      <c r="C6528" s="4" t="s">
        <v>21</v>
      </c>
      <c r="D6528" s="4">
        <v>3</v>
      </c>
      <c r="E6528" s="4">
        <v>40</v>
      </c>
      <c r="F6528" s="5">
        <v>0.875</v>
      </c>
      <c r="G6528" s="6">
        <v>125</v>
      </c>
      <c r="H6528" s="7">
        <v>20625</v>
      </c>
      <c r="I6528" s="7">
        <f>FlightsPivot[[#This Row],[Total Fare]]*10%</f>
        <v>2062.5</v>
      </c>
      <c r="J6528" s="7">
        <f>FlightsPivot[[#This Row],[Total Fare]]+FlightsPivot[[#This Row],[10% tax ]]</f>
        <v>22687.5</v>
      </c>
      <c r="K6528" s="4">
        <v>2</v>
      </c>
      <c r="L6528" s="4">
        <v>2014</v>
      </c>
      <c r="M6528" t="str">
        <f>INDEX(RoutesPivot[DepAirport],MATCH($C6528,RoutesPivot[[RouteID]:[RouteID]],0))</f>
        <v>ORD</v>
      </c>
      <c r="N6528" t="str">
        <f>INDEX(RoutesPivot[AirportID],MATCH($C6528,RoutesPivot[[RouteID]:[RouteID]],0))</f>
        <v>CLT</v>
      </c>
      <c r="O6528">
        <f>INDEX(RoutesPivot[Distance],MATCH($C6528,RoutesPivot[[RouteID]:[RouteID]],0))</f>
        <v>700</v>
      </c>
      <c r="P6528">
        <f>INDEX(RoutesPivot[ListPrice],MATCH($C6528,RoutesPivot[[RouteID]:[RouteID]],0))</f>
        <v>125</v>
      </c>
      <c r="Q6528" t="str">
        <f>INDEX(AirportPivot[AirportName],MATCH($N6528,AirportPivot[[AirportID]:[AirportID]],0))</f>
        <v>Charlotte/Douglas International</v>
      </c>
      <c r="R6528">
        <f>INDEX(AirportPivot[Gates (number of available)],MATCH($N6528,AirportPivot[[AirportID]:[AirportID]],0))</f>
        <v>65</v>
      </c>
    </row>
    <row r="6529" spans="1:18" x14ac:dyDescent="0.25">
      <c r="A6529" s="3" t="s">
        <v>6561</v>
      </c>
      <c r="B6529" s="12">
        <v>41745</v>
      </c>
      <c r="C6529" s="4" t="s">
        <v>47</v>
      </c>
      <c r="D6529" s="4">
        <v>3.1</v>
      </c>
      <c r="E6529" s="4">
        <v>191</v>
      </c>
      <c r="F6529" s="5">
        <v>0.77083333333333337</v>
      </c>
      <c r="G6529" s="6">
        <v>250</v>
      </c>
      <c r="H6529" s="7">
        <v>41250</v>
      </c>
      <c r="I6529" s="7">
        <f>FlightsPivot[[#This Row],[Total Fare]]*10%</f>
        <v>4125</v>
      </c>
      <c r="J6529" s="7">
        <f>FlightsPivot[[#This Row],[Total Fare]]+FlightsPivot[[#This Row],[10% tax ]]</f>
        <v>45375</v>
      </c>
      <c r="K6529" s="4">
        <v>4</v>
      </c>
      <c r="L6529" s="4">
        <v>2014</v>
      </c>
      <c r="M6529" t="str">
        <f>INDEX(RoutesPivot[DepAirport],MATCH($C6529,RoutesPivot[[RouteID]:[RouteID]],0))</f>
        <v>ORD</v>
      </c>
      <c r="N6529" t="str">
        <f>INDEX(RoutesPivot[AirportID],MATCH($C6529,RoutesPivot[[RouteID]:[RouteID]],0))</f>
        <v>PHX</v>
      </c>
      <c r="O6529">
        <f>INDEX(RoutesPivot[Distance],MATCH($C6529,RoutesPivot[[RouteID]:[RouteID]],0))</f>
        <v>1200</v>
      </c>
      <c r="P6529">
        <f>INDEX(RoutesPivot[ListPrice],MATCH($C6529,RoutesPivot[[RouteID]:[RouteID]],0))</f>
        <v>250</v>
      </c>
      <c r="Q6529" t="str">
        <f>INDEX(AirportPivot[AirportName],MATCH($N6529,AirportPivot[[AirportID]:[AirportID]],0))</f>
        <v>Phoenix Sky Harbor International</v>
      </c>
      <c r="R6529">
        <f>INDEX(AirportPivot[Gates (number of available)],MATCH($N6529,AirportPivot[[AirportID]:[AirportID]],0))</f>
        <v>60</v>
      </c>
    </row>
    <row r="6530" spans="1:18" x14ac:dyDescent="0.25">
      <c r="A6530" s="3" t="s">
        <v>6562</v>
      </c>
      <c r="B6530" s="12">
        <v>42221</v>
      </c>
      <c r="C6530" s="4" t="s">
        <v>19</v>
      </c>
      <c r="D6530" s="4">
        <v>1.3</v>
      </c>
      <c r="E6530" s="4">
        <v>61</v>
      </c>
      <c r="F6530" s="5">
        <v>0.83333333333333337</v>
      </c>
      <c r="G6530" s="6">
        <v>220</v>
      </c>
      <c r="H6530" s="7">
        <v>36300</v>
      </c>
      <c r="I6530" s="7">
        <f>FlightsPivot[[#This Row],[Total Fare]]*10%</f>
        <v>3630</v>
      </c>
      <c r="J6530" s="7">
        <f>FlightsPivot[[#This Row],[Total Fare]]+FlightsPivot[[#This Row],[10% tax ]]</f>
        <v>39930</v>
      </c>
      <c r="K6530" s="4">
        <v>8</v>
      </c>
      <c r="L6530" s="4">
        <v>2015</v>
      </c>
      <c r="M6530" t="str">
        <f>INDEX(RoutesPivot[DepAirport],MATCH($C6530,RoutesPivot[[RouteID]:[RouteID]],0))</f>
        <v>ORD</v>
      </c>
      <c r="N6530" t="str">
        <f>INDEX(RoutesPivot[AirportID],MATCH($C6530,RoutesPivot[[RouteID]:[RouteID]],0))</f>
        <v>IAH</v>
      </c>
      <c r="O6530">
        <f>INDEX(RoutesPivot[Distance],MATCH($C6530,RoutesPivot[[RouteID]:[RouteID]],0))</f>
        <v>800</v>
      </c>
      <c r="P6530">
        <f>INDEX(RoutesPivot[ListPrice],MATCH($C6530,RoutesPivot[[RouteID]:[RouteID]],0))</f>
        <v>200</v>
      </c>
      <c r="Q6530" t="str">
        <f>INDEX(AirportPivot[AirportName],MATCH($N6530,AirportPivot[[AirportID]:[AirportID]],0))</f>
        <v>George Bush Intercontinental/Houston</v>
      </c>
      <c r="R6530">
        <f>INDEX(AirportPivot[Gates (number of available)],MATCH($N6530,AirportPivot[[AirportID]:[AirportID]],0))</f>
        <v>80</v>
      </c>
    </row>
    <row r="6531" spans="1:18" x14ac:dyDescent="0.25">
      <c r="A6531" s="3" t="s">
        <v>6563</v>
      </c>
      <c r="B6531" s="12">
        <v>41834</v>
      </c>
      <c r="C6531" s="4" t="s">
        <v>25</v>
      </c>
      <c r="D6531" s="4">
        <v>2.2000000000000002</v>
      </c>
      <c r="E6531" s="4">
        <v>60</v>
      </c>
      <c r="F6531" s="5">
        <v>0.75</v>
      </c>
      <c r="G6531" s="6">
        <v>220</v>
      </c>
      <c r="H6531" s="7">
        <v>36300</v>
      </c>
      <c r="I6531" s="7">
        <f>FlightsPivot[[#This Row],[Total Fare]]*10%</f>
        <v>3630</v>
      </c>
      <c r="J6531" s="7">
        <f>FlightsPivot[[#This Row],[Total Fare]]+FlightsPivot[[#This Row],[10% tax ]]</f>
        <v>39930</v>
      </c>
      <c r="K6531" s="4">
        <v>7</v>
      </c>
      <c r="L6531" s="4">
        <v>2014</v>
      </c>
      <c r="M6531" t="str">
        <f>INDEX(RoutesPivot[DepAirport],MATCH($C6531,RoutesPivot[[RouteID]:[RouteID]],0))</f>
        <v>ORD</v>
      </c>
      <c r="N6531" t="str">
        <f>INDEX(RoutesPivot[AirportID],MATCH($C6531,RoutesPivot[[RouteID]:[RouteID]],0))</f>
        <v>DFW</v>
      </c>
      <c r="O6531">
        <f>INDEX(RoutesPivot[Distance],MATCH($C6531,RoutesPivot[[RouteID]:[RouteID]],0))</f>
        <v>700</v>
      </c>
      <c r="P6531">
        <f>INDEX(RoutesPivot[ListPrice],MATCH($C6531,RoutesPivot[[RouteID]:[RouteID]],0))</f>
        <v>200</v>
      </c>
      <c r="Q6531" t="str">
        <f>INDEX(AirportPivot[AirportName],MATCH($N6531,AirportPivot[[AirportID]:[AirportID]],0))</f>
        <v>Dallas/Fort Worth International</v>
      </c>
      <c r="R6531">
        <f>INDEX(AirportPivot[Gates (number of available)],MATCH($N6531,AirportPivot[[AirportID]:[AirportID]],0))</f>
        <v>130</v>
      </c>
    </row>
    <row r="6532" spans="1:18" x14ac:dyDescent="0.25">
      <c r="A6532" s="3" t="s">
        <v>6564</v>
      </c>
      <c r="B6532" s="12">
        <v>42331</v>
      </c>
      <c r="C6532" s="4" t="s">
        <v>21</v>
      </c>
      <c r="D6532" s="4">
        <v>6.4</v>
      </c>
      <c r="E6532" s="4">
        <v>72</v>
      </c>
      <c r="F6532" s="5">
        <v>0.39583333333333331</v>
      </c>
      <c r="G6532" s="6">
        <v>187.5</v>
      </c>
      <c r="H6532" s="7">
        <v>33937.5</v>
      </c>
      <c r="I6532" s="7">
        <f>FlightsPivot[[#This Row],[Total Fare]]*10%</f>
        <v>3393.75</v>
      </c>
      <c r="J6532" s="7">
        <f>FlightsPivot[[#This Row],[Total Fare]]+FlightsPivot[[#This Row],[10% tax ]]</f>
        <v>37331.25</v>
      </c>
      <c r="K6532" s="4">
        <v>11</v>
      </c>
      <c r="L6532" s="4">
        <v>2015</v>
      </c>
      <c r="M6532" t="str">
        <f>INDEX(RoutesPivot[DepAirport],MATCH($C6532,RoutesPivot[[RouteID]:[RouteID]],0))</f>
        <v>ORD</v>
      </c>
      <c r="N6532" t="str">
        <f>INDEX(RoutesPivot[AirportID],MATCH($C6532,RoutesPivot[[RouteID]:[RouteID]],0))</f>
        <v>CLT</v>
      </c>
      <c r="O6532">
        <f>INDEX(RoutesPivot[Distance],MATCH($C6532,RoutesPivot[[RouteID]:[RouteID]],0))</f>
        <v>700</v>
      </c>
      <c r="P6532">
        <f>INDEX(RoutesPivot[ListPrice],MATCH($C6532,RoutesPivot[[RouteID]:[RouteID]],0))</f>
        <v>125</v>
      </c>
      <c r="Q6532" t="str">
        <f>INDEX(AirportPivot[AirportName],MATCH($N6532,AirportPivot[[AirportID]:[AirportID]],0))</f>
        <v>Charlotte/Douglas International</v>
      </c>
      <c r="R6532">
        <f>INDEX(AirportPivot[Gates (number of available)],MATCH($N6532,AirportPivot[[AirportID]:[AirportID]],0))</f>
        <v>65</v>
      </c>
    </row>
    <row r="6533" spans="1:18" x14ac:dyDescent="0.25">
      <c r="A6533" s="3" t="s">
        <v>6565</v>
      </c>
      <c r="B6533" s="12">
        <v>42309</v>
      </c>
      <c r="C6533" s="4" t="s">
        <v>19</v>
      </c>
      <c r="D6533" s="4">
        <v>2.9</v>
      </c>
      <c r="E6533" s="4">
        <v>202</v>
      </c>
      <c r="F6533" s="5">
        <v>0.375</v>
      </c>
      <c r="G6533" s="6">
        <v>200</v>
      </c>
      <c r="H6533" s="7">
        <v>33000</v>
      </c>
      <c r="I6533" s="7">
        <f>FlightsPivot[[#This Row],[Total Fare]]*10%</f>
        <v>3300</v>
      </c>
      <c r="J6533" s="7">
        <f>FlightsPivot[[#This Row],[Total Fare]]+FlightsPivot[[#This Row],[10% tax ]]</f>
        <v>36300</v>
      </c>
      <c r="K6533" s="4">
        <v>11</v>
      </c>
      <c r="L6533" s="4">
        <v>2015</v>
      </c>
      <c r="M6533" t="str">
        <f>INDEX(RoutesPivot[DepAirport],MATCH($C6533,RoutesPivot[[RouteID]:[RouteID]],0))</f>
        <v>ORD</v>
      </c>
      <c r="N6533" t="str">
        <f>INDEX(RoutesPivot[AirportID],MATCH($C6533,RoutesPivot[[RouteID]:[RouteID]],0))</f>
        <v>IAH</v>
      </c>
      <c r="O6533">
        <f>INDEX(RoutesPivot[Distance],MATCH($C6533,RoutesPivot[[RouteID]:[RouteID]],0))</f>
        <v>800</v>
      </c>
      <c r="P6533">
        <f>INDEX(RoutesPivot[ListPrice],MATCH($C6533,RoutesPivot[[RouteID]:[RouteID]],0))</f>
        <v>200</v>
      </c>
      <c r="Q6533" t="str">
        <f>INDEX(AirportPivot[AirportName],MATCH($N6533,AirportPivot[[AirportID]:[AirportID]],0))</f>
        <v>George Bush Intercontinental/Houston</v>
      </c>
      <c r="R6533">
        <f>INDEX(AirportPivot[Gates (number of available)],MATCH($N6533,AirportPivot[[AirportID]:[AirportID]],0))</f>
        <v>80</v>
      </c>
    </row>
    <row r="6534" spans="1:18" x14ac:dyDescent="0.25">
      <c r="A6534" s="3" t="s">
        <v>6566</v>
      </c>
      <c r="B6534" s="12">
        <v>42220</v>
      </c>
      <c r="C6534" s="4" t="s">
        <v>17</v>
      </c>
      <c r="D6534" s="4">
        <v>2.9</v>
      </c>
      <c r="E6534" s="4">
        <v>43</v>
      </c>
      <c r="F6534" s="5">
        <v>0.54166666666666663</v>
      </c>
      <c r="G6534" s="6">
        <v>385</v>
      </c>
      <c r="H6534" s="7">
        <v>63525</v>
      </c>
      <c r="I6534" s="7">
        <f>FlightsPivot[[#This Row],[Total Fare]]*10%</f>
        <v>6352.5</v>
      </c>
      <c r="J6534" s="7">
        <f>FlightsPivot[[#This Row],[Total Fare]]+FlightsPivot[[#This Row],[10% tax ]]</f>
        <v>69877.5</v>
      </c>
      <c r="K6534" s="4">
        <v>8</v>
      </c>
      <c r="L6534" s="4">
        <v>2015</v>
      </c>
      <c r="M6534" t="str">
        <f>INDEX(RoutesPivot[DepAirport],MATCH($C6534,RoutesPivot[[RouteID]:[RouteID]],0))</f>
        <v>ORD</v>
      </c>
      <c r="N6534" t="str">
        <f>INDEX(RoutesPivot[AirportID],MATCH($C6534,RoutesPivot[[RouteID]:[RouteID]],0))</f>
        <v>LAX</v>
      </c>
      <c r="O6534">
        <f>INDEX(RoutesPivot[Distance],MATCH($C6534,RoutesPivot[[RouteID]:[RouteID]],0))</f>
        <v>1518</v>
      </c>
      <c r="P6534">
        <f>INDEX(RoutesPivot[ListPrice],MATCH($C6534,RoutesPivot[[RouteID]:[RouteID]],0))</f>
        <v>350</v>
      </c>
      <c r="Q6534" t="str">
        <f>INDEX(AirportPivot[AirportName],MATCH($N6534,AirportPivot[[AirportID]:[AirportID]],0))</f>
        <v>Los Angeles International</v>
      </c>
      <c r="R6534">
        <f>INDEX(AirportPivot[Gates (number of available)],MATCH($N6534,AirportPivot[[AirportID]:[AirportID]],0))</f>
        <v>86</v>
      </c>
    </row>
    <row r="6535" spans="1:18" x14ac:dyDescent="0.25">
      <c r="A6535" s="3" t="s">
        <v>6567</v>
      </c>
      <c r="B6535" s="12">
        <v>42243</v>
      </c>
      <c r="C6535" s="4" t="s">
        <v>70</v>
      </c>
      <c r="D6535" s="4">
        <v>2.5</v>
      </c>
      <c r="E6535" s="4">
        <v>51</v>
      </c>
      <c r="F6535" s="5">
        <v>0.83333333333333337</v>
      </c>
      <c r="G6535" s="6">
        <v>302.5</v>
      </c>
      <c r="H6535" s="7">
        <v>49912.5</v>
      </c>
      <c r="I6535" s="7">
        <f>FlightsPivot[[#This Row],[Total Fare]]*10%</f>
        <v>4991.25</v>
      </c>
      <c r="J6535" s="7">
        <f>FlightsPivot[[#This Row],[Total Fare]]+FlightsPivot[[#This Row],[10% tax ]]</f>
        <v>54903.75</v>
      </c>
      <c r="K6535" s="4">
        <v>8</v>
      </c>
      <c r="L6535" s="4">
        <v>2015</v>
      </c>
      <c r="M6535" t="str">
        <f>INDEX(RoutesPivot[DepAirport],MATCH($C6535,RoutesPivot[[RouteID]:[RouteID]],0))</f>
        <v>ORD</v>
      </c>
      <c r="N6535" t="str">
        <f>INDEX(RoutesPivot[AirportID],MATCH($C6535,RoutesPivot[[RouteID]:[RouteID]],0))</f>
        <v>LAS</v>
      </c>
      <c r="O6535">
        <f>INDEX(RoutesPivot[Distance],MATCH($C6535,RoutesPivot[[RouteID]:[RouteID]],0))</f>
        <v>1100</v>
      </c>
      <c r="P6535">
        <f>INDEX(RoutesPivot[ListPrice],MATCH($C6535,RoutesPivot[[RouteID]:[RouteID]],0))</f>
        <v>275</v>
      </c>
      <c r="Q6535" t="str">
        <f>INDEX(AirportPivot[AirportName],MATCH($N6535,AirportPivot[[AirportID]:[AirportID]],0))</f>
        <v>McCarran International</v>
      </c>
      <c r="R6535">
        <f>INDEX(AirportPivot[Gates (number of available)],MATCH($N6535,AirportPivot[[AirportID]:[AirportID]],0))</f>
        <v>68</v>
      </c>
    </row>
    <row r="6536" spans="1:18" x14ac:dyDescent="0.25">
      <c r="A6536" s="3" t="s">
        <v>6568</v>
      </c>
      <c r="B6536" s="12">
        <v>42053</v>
      </c>
      <c r="C6536" s="4" t="s">
        <v>40</v>
      </c>
      <c r="D6536" s="4">
        <v>2.8</v>
      </c>
      <c r="E6536" s="4">
        <v>36</v>
      </c>
      <c r="F6536" s="5">
        <v>0.77083333333333337</v>
      </c>
      <c r="G6536" s="6">
        <v>115</v>
      </c>
      <c r="H6536" s="7">
        <v>18975</v>
      </c>
      <c r="I6536" s="7">
        <f>FlightsPivot[[#This Row],[Total Fare]]*10%</f>
        <v>1897.5</v>
      </c>
      <c r="J6536" s="7">
        <f>FlightsPivot[[#This Row],[Total Fare]]+FlightsPivot[[#This Row],[10% tax ]]</f>
        <v>20872.5</v>
      </c>
      <c r="K6536" s="4">
        <v>2</v>
      </c>
      <c r="L6536" s="4">
        <v>2015</v>
      </c>
      <c r="M6536" t="str">
        <f>INDEX(RoutesPivot[DepAirport],MATCH($C6536,RoutesPivot[[RouteID]:[RouteID]],0))</f>
        <v>ORD</v>
      </c>
      <c r="N6536" t="str">
        <f>INDEX(RoutesPivot[AirportID],MATCH($C6536,RoutesPivot[[RouteID]:[RouteID]],0))</f>
        <v>MSP</v>
      </c>
      <c r="O6536">
        <f>INDEX(RoutesPivot[Distance],MATCH($C6536,RoutesPivot[[RouteID]:[RouteID]],0))</f>
        <v>300</v>
      </c>
      <c r="P6536">
        <f>INDEX(RoutesPivot[ListPrice],MATCH($C6536,RoutesPivot[[RouteID]:[RouteID]],0))</f>
        <v>115</v>
      </c>
      <c r="Q6536" t="str">
        <f>INDEX(AirportPivot[AirportName],MATCH($N6536,AirportPivot[[AirportID]:[AirportID]],0))</f>
        <v>Minneapolis-St Paul International/Wold-Chamberlain</v>
      </c>
      <c r="R6536">
        <f>INDEX(AirportPivot[Gates (number of available)],MATCH($N6536,AirportPivot[[AirportID]:[AirportID]],0))</f>
        <v>65</v>
      </c>
    </row>
    <row r="6537" spans="1:18" x14ac:dyDescent="0.25">
      <c r="A6537" s="3" t="s">
        <v>6569</v>
      </c>
      <c r="B6537" s="12">
        <v>41728</v>
      </c>
      <c r="C6537" s="4" t="s">
        <v>80</v>
      </c>
      <c r="D6537" s="4">
        <v>2.7</v>
      </c>
      <c r="E6537" s="4">
        <v>209</v>
      </c>
      <c r="F6537" s="5">
        <v>0.79166666666666663</v>
      </c>
      <c r="G6537" s="6">
        <v>300</v>
      </c>
      <c r="H6537" s="7">
        <v>49500</v>
      </c>
      <c r="I6537" s="7">
        <f>FlightsPivot[[#This Row],[Total Fare]]*10%</f>
        <v>4950</v>
      </c>
      <c r="J6537" s="7">
        <f>FlightsPivot[[#This Row],[Total Fare]]+FlightsPivot[[#This Row],[10% tax ]]</f>
        <v>54450</v>
      </c>
      <c r="K6537" s="4">
        <v>3</v>
      </c>
      <c r="L6537" s="4">
        <v>2014</v>
      </c>
      <c r="M6537" t="str">
        <f>INDEX(RoutesPivot[DepAirport],MATCH($C6537,RoutesPivot[[RouteID]:[RouteID]],0))</f>
        <v>ORD</v>
      </c>
      <c r="N6537" t="str">
        <f>INDEX(RoutesPivot[AirportID],MATCH($C6537,RoutesPivot[[RouteID]:[RouteID]],0))</f>
        <v>MIA</v>
      </c>
      <c r="O6537">
        <f>INDEX(RoutesPivot[Distance],MATCH($C6537,RoutesPivot[[RouteID]:[RouteID]],0))</f>
        <v>1000</v>
      </c>
      <c r="P6537">
        <f>INDEX(RoutesPivot[ListPrice],MATCH($C6537,RoutesPivot[[RouteID]:[RouteID]],0))</f>
        <v>300</v>
      </c>
      <c r="Q6537" t="str">
        <f>INDEX(AirportPivot[AirportName],MATCH($N6537,AirportPivot[[AirportID]:[AirportID]],0))</f>
        <v>Miami International</v>
      </c>
      <c r="R6537">
        <f>INDEX(AirportPivot[Gates (number of available)],MATCH($N6537,AirportPivot[[AirportID]:[AirportID]],0))</f>
        <v>80</v>
      </c>
    </row>
    <row r="6538" spans="1:18" x14ac:dyDescent="0.25">
      <c r="A6538" s="3" t="s">
        <v>6570</v>
      </c>
      <c r="B6538" s="12">
        <v>41910</v>
      </c>
      <c r="C6538" s="4" t="s">
        <v>86</v>
      </c>
      <c r="D6538" s="4">
        <v>2.4</v>
      </c>
      <c r="E6538" s="4">
        <v>109</v>
      </c>
      <c r="F6538" s="5">
        <v>0.77083333333333337</v>
      </c>
      <c r="G6538" s="6">
        <v>115</v>
      </c>
      <c r="H6538" s="7">
        <v>21275</v>
      </c>
      <c r="I6538" s="7">
        <f>FlightsPivot[[#This Row],[Total Fare]]*10%</f>
        <v>2127.5</v>
      </c>
      <c r="J6538" s="7">
        <f>FlightsPivot[[#This Row],[Total Fare]]+FlightsPivot[[#This Row],[10% tax ]]</f>
        <v>23402.5</v>
      </c>
      <c r="K6538" s="4">
        <v>9</v>
      </c>
      <c r="L6538" s="4">
        <v>2014</v>
      </c>
      <c r="M6538" t="str">
        <f>INDEX(RoutesPivot[DepAirport],MATCH($C6538,RoutesPivot[[RouteID]:[RouteID]],0))</f>
        <v>ORD</v>
      </c>
      <c r="N6538" t="str">
        <f>INDEX(RoutesPivot[AirportID],MATCH($C6538,RoutesPivot[[RouteID]:[RouteID]],0))</f>
        <v>DTW</v>
      </c>
      <c r="O6538">
        <f>INDEX(RoutesPivot[Distance],MATCH($C6538,RoutesPivot[[RouteID]:[RouteID]],0))</f>
        <v>200</v>
      </c>
      <c r="P6538">
        <f>INDEX(RoutesPivot[ListPrice],MATCH($C6538,RoutesPivot[[RouteID]:[RouteID]],0))</f>
        <v>115</v>
      </c>
      <c r="Q6538" t="str">
        <f>INDEX(AirportPivot[AirportName],MATCH($N6538,AirportPivot[[AirportID]:[AirportID]],0))</f>
        <v>Detroit Metropolitan Wayne County</v>
      </c>
      <c r="R6538">
        <f>INDEX(AirportPivot[Gates (number of available)],MATCH($N6538,AirportPivot[[AirportID]:[AirportID]],0))</f>
        <v>60</v>
      </c>
    </row>
    <row r="6539" spans="1:18" x14ac:dyDescent="0.25">
      <c r="A6539" s="3" t="s">
        <v>6571</v>
      </c>
      <c r="B6539" s="12">
        <v>41809</v>
      </c>
      <c r="C6539" s="4" t="s">
        <v>70</v>
      </c>
      <c r="D6539" s="4">
        <v>2</v>
      </c>
      <c r="E6539" s="4">
        <v>89</v>
      </c>
      <c r="F6539" s="5">
        <v>0.83333333333333337</v>
      </c>
      <c r="G6539" s="6">
        <v>302.5</v>
      </c>
      <c r="H6539" s="7">
        <v>54752.5</v>
      </c>
      <c r="I6539" s="7">
        <f>FlightsPivot[[#This Row],[Total Fare]]*10%</f>
        <v>5475.25</v>
      </c>
      <c r="J6539" s="7">
        <f>FlightsPivot[[#This Row],[Total Fare]]+FlightsPivot[[#This Row],[10% tax ]]</f>
        <v>60227.75</v>
      </c>
      <c r="K6539" s="4">
        <v>6</v>
      </c>
      <c r="L6539" s="4">
        <v>2014</v>
      </c>
      <c r="M6539" t="str">
        <f>INDEX(RoutesPivot[DepAirport],MATCH($C6539,RoutesPivot[[RouteID]:[RouteID]],0))</f>
        <v>ORD</v>
      </c>
      <c r="N6539" t="str">
        <f>INDEX(RoutesPivot[AirportID],MATCH($C6539,RoutesPivot[[RouteID]:[RouteID]],0))</f>
        <v>LAS</v>
      </c>
      <c r="O6539">
        <f>INDEX(RoutesPivot[Distance],MATCH($C6539,RoutesPivot[[RouteID]:[RouteID]],0))</f>
        <v>1100</v>
      </c>
      <c r="P6539">
        <f>INDEX(RoutesPivot[ListPrice],MATCH($C6539,RoutesPivot[[RouteID]:[RouteID]],0))</f>
        <v>275</v>
      </c>
      <c r="Q6539" t="str">
        <f>INDEX(AirportPivot[AirportName],MATCH($N6539,AirportPivot[[AirportID]:[AirportID]],0))</f>
        <v>McCarran International</v>
      </c>
      <c r="R6539">
        <f>INDEX(AirportPivot[Gates (number of available)],MATCH($N6539,AirportPivot[[AirportID]:[AirportID]],0))</f>
        <v>68</v>
      </c>
    </row>
    <row r="6540" spans="1:18" x14ac:dyDescent="0.25">
      <c r="A6540" s="3" t="s">
        <v>6572</v>
      </c>
      <c r="B6540" s="12">
        <v>41820</v>
      </c>
      <c r="C6540" s="4" t="s">
        <v>23</v>
      </c>
      <c r="D6540" s="4">
        <v>1.6</v>
      </c>
      <c r="E6540" s="4">
        <v>49</v>
      </c>
      <c r="F6540" s="5">
        <v>0.66666666666666663</v>
      </c>
      <c r="G6540" s="6">
        <v>330</v>
      </c>
      <c r="H6540" s="7">
        <v>54450</v>
      </c>
      <c r="I6540" s="7">
        <f>FlightsPivot[[#This Row],[Total Fare]]*10%</f>
        <v>5445</v>
      </c>
      <c r="J6540" s="7">
        <f>FlightsPivot[[#This Row],[Total Fare]]+FlightsPivot[[#This Row],[10% tax ]]</f>
        <v>59895</v>
      </c>
      <c r="K6540" s="4">
        <v>6</v>
      </c>
      <c r="L6540" s="4">
        <v>2014</v>
      </c>
      <c r="M6540" t="str">
        <f>INDEX(RoutesPivot[DepAirport],MATCH($C6540,RoutesPivot[[RouteID]:[RouteID]],0))</f>
        <v>ORD</v>
      </c>
      <c r="N6540" t="str">
        <f>INDEX(RoutesPivot[AirportID],MATCH($C6540,RoutesPivot[[RouteID]:[RouteID]],0))</f>
        <v>DEN</v>
      </c>
      <c r="O6540">
        <f>INDEX(RoutesPivot[Distance],MATCH($C6540,RoutesPivot[[RouteID]:[RouteID]],0))</f>
        <v>800</v>
      </c>
      <c r="P6540">
        <f>INDEX(RoutesPivot[ListPrice],MATCH($C6540,RoutesPivot[[RouteID]:[RouteID]],0))</f>
        <v>300</v>
      </c>
      <c r="Q6540" t="str">
        <f>INDEX(AirportPivot[AirportName],MATCH($N6540,AirportPivot[[AirportID]:[AirportID]],0))</f>
        <v>Denver International</v>
      </c>
      <c r="R6540">
        <f>INDEX(AirportPivot[Gates (number of available)],MATCH($N6540,AirportPivot[[AirportID]:[AirportID]],0))</f>
        <v>75</v>
      </c>
    </row>
    <row r="6541" spans="1:18" x14ac:dyDescent="0.25">
      <c r="A6541" s="3" t="s">
        <v>6573</v>
      </c>
      <c r="B6541" s="12">
        <v>41767</v>
      </c>
      <c r="C6541" s="4" t="s">
        <v>11</v>
      </c>
      <c r="D6541" s="4">
        <v>1.6</v>
      </c>
      <c r="E6541" s="4">
        <v>1</v>
      </c>
      <c r="F6541" s="5">
        <v>0.72916666666666663</v>
      </c>
      <c r="G6541" s="6">
        <v>300</v>
      </c>
      <c r="H6541" s="7">
        <v>55500</v>
      </c>
      <c r="I6541" s="7">
        <f>FlightsPivot[[#This Row],[Total Fare]]*10%</f>
        <v>5550</v>
      </c>
      <c r="J6541" s="7">
        <f>FlightsPivot[[#This Row],[Total Fare]]+FlightsPivot[[#This Row],[10% tax ]]</f>
        <v>61050</v>
      </c>
      <c r="K6541" s="4">
        <v>5</v>
      </c>
      <c r="L6541" s="4">
        <v>2014</v>
      </c>
      <c r="M6541" t="str">
        <f>INDEX(RoutesPivot[DepAirport],MATCH($C6541,RoutesPivot[[RouteID]:[RouteID]],0))</f>
        <v>ORD</v>
      </c>
      <c r="N6541" t="str">
        <f>INDEX(RoutesPivot[AirportID],MATCH($C6541,RoutesPivot[[RouteID]:[RouteID]],0))</f>
        <v>BOS</v>
      </c>
      <c r="O6541">
        <f>INDEX(RoutesPivot[Distance],MATCH($C6541,RoutesPivot[[RouteID]:[RouteID]],0))</f>
        <v>730</v>
      </c>
      <c r="P6541">
        <f>INDEX(RoutesPivot[ListPrice],MATCH($C6541,RoutesPivot[[RouteID]:[RouteID]],0))</f>
        <v>300</v>
      </c>
      <c r="Q6541" t="str">
        <f>INDEX(AirportPivot[AirportName],MATCH($N6541,AirportPivot[[AirportID]:[AirportID]],0))</f>
        <v>General Edward Lawrence Logan International</v>
      </c>
      <c r="R6541">
        <f>INDEX(AirportPivot[Gates (number of available)],MATCH($N6541,AirportPivot[[AirportID]:[AirportID]],0))</f>
        <v>63</v>
      </c>
    </row>
    <row r="6542" spans="1:18" x14ac:dyDescent="0.25">
      <c r="A6542" s="3" t="s">
        <v>6574</v>
      </c>
      <c r="B6542" s="12">
        <v>42366</v>
      </c>
      <c r="C6542" s="4" t="s">
        <v>23</v>
      </c>
      <c r="D6542" s="4">
        <v>2.6</v>
      </c>
      <c r="E6542" s="4">
        <v>73</v>
      </c>
      <c r="F6542" s="5">
        <v>0.58333333333333337</v>
      </c>
      <c r="G6542" s="6">
        <v>300</v>
      </c>
      <c r="H6542" s="7">
        <v>54300</v>
      </c>
      <c r="I6542" s="7">
        <f>FlightsPivot[[#This Row],[Total Fare]]*10%</f>
        <v>5430</v>
      </c>
      <c r="J6542" s="7">
        <f>FlightsPivot[[#This Row],[Total Fare]]+FlightsPivot[[#This Row],[10% tax ]]</f>
        <v>59730</v>
      </c>
      <c r="K6542" s="4">
        <v>12</v>
      </c>
      <c r="L6542" s="4">
        <v>2015</v>
      </c>
      <c r="M6542" t="str">
        <f>INDEX(RoutesPivot[DepAirport],MATCH($C6542,RoutesPivot[[RouteID]:[RouteID]],0))</f>
        <v>ORD</v>
      </c>
      <c r="N6542" t="str">
        <f>INDEX(RoutesPivot[AirportID],MATCH($C6542,RoutesPivot[[RouteID]:[RouteID]],0))</f>
        <v>DEN</v>
      </c>
      <c r="O6542">
        <f>INDEX(RoutesPivot[Distance],MATCH($C6542,RoutesPivot[[RouteID]:[RouteID]],0))</f>
        <v>800</v>
      </c>
      <c r="P6542">
        <f>INDEX(RoutesPivot[ListPrice],MATCH($C6542,RoutesPivot[[RouteID]:[RouteID]],0))</f>
        <v>300</v>
      </c>
      <c r="Q6542" t="str">
        <f>INDEX(AirportPivot[AirportName],MATCH($N6542,AirportPivot[[AirportID]:[AirportID]],0))</f>
        <v>Denver International</v>
      </c>
      <c r="R6542">
        <f>INDEX(AirportPivot[Gates (number of available)],MATCH($N6542,AirportPivot[[AirportID]:[AirportID]],0))</f>
        <v>75</v>
      </c>
    </row>
    <row r="6543" spans="1:18" x14ac:dyDescent="0.25">
      <c r="A6543" s="3" t="s">
        <v>6575</v>
      </c>
      <c r="B6543" s="12">
        <v>41697</v>
      </c>
      <c r="C6543" s="4" t="s">
        <v>33</v>
      </c>
      <c r="D6543" s="4">
        <v>2.9</v>
      </c>
      <c r="E6543" s="4">
        <v>185</v>
      </c>
      <c r="F6543" s="5">
        <v>0.83333333333333337</v>
      </c>
      <c r="G6543" s="6">
        <v>375</v>
      </c>
      <c r="H6543" s="7">
        <v>61875</v>
      </c>
      <c r="I6543" s="7">
        <f>FlightsPivot[[#This Row],[Total Fare]]*10%</f>
        <v>6187.5</v>
      </c>
      <c r="J6543" s="7">
        <f>FlightsPivot[[#This Row],[Total Fare]]+FlightsPivot[[#This Row],[10% tax ]]</f>
        <v>68062.5</v>
      </c>
      <c r="K6543" s="4">
        <v>2</v>
      </c>
      <c r="L6543" s="4">
        <v>2014</v>
      </c>
      <c r="M6543" t="str">
        <f>INDEX(RoutesPivot[DepAirport],MATCH($C6543,RoutesPivot[[RouteID]:[RouteID]],0))</f>
        <v>ORD</v>
      </c>
      <c r="N6543" t="str">
        <f>INDEX(RoutesPivot[AirportID],MATCH($C6543,RoutesPivot[[RouteID]:[RouteID]],0))</f>
        <v>SFO</v>
      </c>
      <c r="O6543">
        <f>INDEX(RoutesPivot[Distance],MATCH($C6543,RoutesPivot[[RouteID]:[RouteID]],0))</f>
        <v>1600</v>
      </c>
      <c r="P6543">
        <f>INDEX(RoutesPivot[ListPrice],MATCH($C6543,RoutesPivot[[RouteID]:[RouteID]],0))</f>
        <v>375</v>
      </c>
      <c r="Q6543" t="str">
        <f>INDEX(AirportPivot[AirportName],MATCH($N6543,AirportPivot[[AirportID]:[AirportID]],0))</f>
        <v>San Francisco International</v>
      </c>
      <c r="R6543">
        <f>INDEX(AirportPivot[Gates (number of available)],MATCH($N6543,AirportPivot[[AirportID]:[AirportID]],0))</f>
        <v>70</v>
      </c>
    </row>
    <row r="6544" spans="1:18" x14ac:dyDescent="0.25">
      <c r="A6544" s="3" t="s">
        <v>6576</v>
      </c>
      <c r="B6544" s="12">
        <v>41879</v>
      </c>
      <c r="C6544" s="4" t="s">
        <v>13</v>
      </c>
      <c r="D6544" s="4">
        <v>2.5</v>
      </c>
      <c r="E6544" s="4">
        <v>182</v>
      </c>
      <c r="F6544" s="5">
        <v>0.79166666666666663</v>
      </c>
      <c r="G6544" s="6">
        <v>275</v>
      </c>
      <c r="H6544" s="7">
        <v>45375</v>
      </c>
      <c r="I6544" s="7">
        <f>FlightsPivot[[#This Row],[Total Fare]]*10%</f>
        <v>4537.5</v>
      </c>
      <c r="J6544" s="7">
        <f>FlightsPivot[[#This Row],[Total Fare]]+FlightsPivot[[#This Row],[10% tax ]]</f>
        <v>49912.5</v>
      </c>
      <c r="K6544" s="4">
        <v>8</v>
      </c>
      <c r="L6544" s="4">
        <v>2014</v>
      </c>
      <c r="M6544" t="str">
        <f>INDEX(RoutesPivot[DepAirport],MATCH($C6544,RoutesPivot[[RouteID]:[RouteID]],0))</f>
        <v>ORD</v>
      </c>
      <c r="N6544" t="str">
        <f>INDEX(RoutesPivot[AirportID],MATCH($C6544,RoutesPivot[[RouteID]:[RouteID]],0))</f>
        <v>JFK</v>
      </c>
      <c r="O6544">
        <f>INDEX(RoutesPivot[Distance],MATCH($C6544,RoutesPivot[[RouteID]:[RouteID]],0))</f>
        <v>619</v>
      </c>
      <c r="P6544">
        <f>INDEX(RoutesPivot[ListPrice],MATCH($C6544,RoutesPivot[[RouteID]:[RouteID]],0))</f>
        <v>250</v>
      </c>
      <c r="Q6544" t="str">
        <f>INDEX(AirportPivot[AirportName],MATCH($N6544,AirportPivot[[AirportID]:[AirportID]],0))</f>
        <v>John F Kennedy International</v>
      </c>
      <c r="R6544">
        <f>INDEX(AirportPivot[Gates (number of available)],MATCH($N6544,AirportPivot[[AirportID]:[AirportID]],0))</f>
        <v>120</v>
      </c>
    </row>
    <row r="6545" spans="1:18" x14ac:dyDescent="0.25">
      <c r="A6545" s="3" t="s">
        <v>6577</v>
      </c>
      <c r="B6545" s="12">
        <v>41872</v>
      </c>
      <c r="C6545" s="4" t="s">
        <v>19</v>
      </c>
      <c r="D6545" s="4">
        <v>2</v>
      </c>
      <c r="E6545" s="4">
        <v>178</v>
      </c>
      <c r="F6545" s="5">
        <v>0.375</v>
      </c>
      <c r="G6545" s="6">
        <v>220</v>
      </c>
      <c r="H6545" s="7">
        <v>36300</v>
      </c>
      <c r="I6545" s="7">
        <f>FlightsPivot[[#This Row],[Total Fare]]*10%</f>
        <v>3630</v>
      </c>
      <c r="J6545" s="7">
        <f>FlightsPivot[[#This Row],[Total Fare]]+FlightsPivot[[#This Row],[10% tax ]]</f>
        <v>39930</v>
      </c>
      <c r="K6545" s="4">
        <v>8</v>
      </c>
      <c r="L6545" s="4">
        <v>2014</v>
      </c>
      <c r="M6545" t="str">
        <f>INDEX(RoutesPivot[DepAirport],MATCH($C6545,RoutesPivot[[RouteID]:[RouteID]],0))</f>
        <v>ORD</v>
      </c>
      <c r="N6545" t="str">
        <f>INDEX(RoutesPivot[AirportID],MATCH($C6545,RoutesPivot[[RouteID]:[RouteID]],0))</f>
        <v>IAH</v>
      </c>
      <c r="O6545">
        <f>INDEX(RoutesPivot[Distance],MATCH($C6545,RoutesPivot[[RouteID]:[RouteID]],0))</f>
        <v>800</v>
      </c>
      <c r="P6545">
        <f>INDEX(RoutesPivot[ListPrice],MATCH($C6545,RoutesPivot[[RouteID]:[RouteID]],0))</f>
        <v>200</v>
      </c>
      <c r="Q6545" t="str">
        <f>INDEX(AirportPivot[AirportName],MATCH($N6545,AirportPivot[[AirportID]:[AirportID]],0))</f>
        <v>George Bush Intercontinental/Houston</v>
      </c>
      <c r="R6545">
        <f>INDEX(AirportPivot[Gates (number of available)],MATCH($N6545,AirportPivot[[AirportID]:[AirportID]],0))</f>
        <v>80</v>
      </c>
    </row>
    <row r="6546" spans="1:18" x14ac:dyDescent="0.25">
      <c r="A6546" s="3" t="s">
        <v>6578</v>
      </c>
      <c r="B6546" s="12">
        <v>41648</v>
      </c>
      <c r="C6546" s="4" t="s">
        <v>30</v>
      </c>
      <c r="D6546" s="4">
        <v>1.9</v>
      </c>
      <c r="E6546" s="4">
        <v>117</v>
      </c>
      <c r="F6546" s="5">
        <v>0.625</v>
      </c>
      <c r="G6546" s="6">
        <v>250</v>
      </c>
      <c r="H6546" s="7">
        <v>46250</v>
      </c>
      <c r="I6546" s="7">
        <f>FlightsPivot[[#This Row],[Total Fare]]*10%</f>
        <v>4625</v>
      </c>
      <c r="J6546" s="7">
        <f>FlightsPivot[[#This Row],[Total Fare]]+FlightsPivot[[#This Row],[10% tax ]]</f>
        <v>50875</v>
      </c>
      <c r="K6546" s="4">
        <v>1</v>
      </c>
      <c r="L6546" s="4">
        <v>2014</v>
      </c>
      <c r="M6546" t="str">
        <f>INDEX(RoutesPivot[DepAirport],MATCH($C6546,RoutesPivot[[RouteID]:[RouteID]],0))</f>
        <v>ORD</v>
      </c>
      <c r="N6546" t="str">
        <f>INDEX(RoutesPivot[AirportID],MATCH($C6546,RoutesPivot[[RouteID]:[RouteID]],0))</f>
        <v>MCO</v>
      </c>
      <c r="O6546">
        <f>INDEX(RoutesPivot[Distance],MATCH($C6546,RoutesPivot[[RouteID]:[RouteID]],0))</f>
        <v>850</v>
      </c>
      <c r="P6546">
        <f>INDEX(RoutesPivot[ListPrice],MATCH($C6546,RoutesPivot[[RouteID]:[RouteID]],0))</f>
        <v>250</v>
      </c>
      <c r="Q6546" t="str">
        <f>INDEX(AirportPivot[AirportName],MATCH($N6546,AirportPivot[[AirportID]:[AirportID]],0))</f>
        <v>Orlando International</v>
      </c>
      <c r="R6546">
        <f>INDEX(AirportPivot[Gates (number of available)],MATCH($N6546,AirportPivot[[AirportID]:[AirportID]],0))</f>
        <v>67</v>
      </c>
    </row>
    <row r="6547" spans="1:18" x14ac:dyDescent="0.25">
      <c r="A6547" s="3" t="s">
        <v>6579</v>
      </c>
      <c r="B6547" s="12">
        <v>41842</v>
      </c>
      <c r="C6547" s="4" t="s">
        <v>30</v>
      </c>
      <c r="D6547" s="4">
        <v>2.2000000000000002</v>
      </c>
      <c r="E6547" s="4">
        <v>167</v>
      </c>
      <c r="F6547" s="5">
        <v>0.375</v>
      </c>
      <c r="G6547" s="6">
        <v>275</v>
      </c>
      <c r="H6547" s="7">
        <v>45375</v>
      </c>
      <c r="I6547" s="7">
        <f>FlightsPivot[[#This Row],[Total Fare]]*10%</f>
        <v>4537.5</v>
      </c>
      <c r="J6547" s="7">
        <f>FlightsPivot[[#This Row],[Total Fare]]+FlightsPivot[[#This Row],[10% tax ]]</f>
        <v>49912.5</v>
      </c>
      <c r="K6547" s="4">
        <v>7</v>
      </c>
      <c r="L6547" s="4">
        <v>2014</v>
      </c>
      <c r="M6547" t="str">
        <f>INDEX(RoutesPivot[DepAirport],MATCH($C6547,RoutesPivot[[RouteID]:[RouteID]],0))</f>
        <v>ORD</v>
      </c>
      <c r="N6547" t="str">
        <f>INDEX(RoutesPivot[AirportID],MATCH($C6547,RoutesPivot[[RouteID]:[RouteID]],0))</f>
        <v>MCO</v>
      </c>
      <c r="O6547">
        <f>INDEX(RoutesPivot[Distance],MATCH($C6547,RoutesPivot[[RouteID]:[RouteID]],0))</f>
        <v>850</v>
      </c>
      <c r="P6547">
        <f>INDEX(RoutesPivot[ListPrice],MATCH($C6547,RoutesPivot[[RouteID]:[RouteID]],0))</f>
        <v>250</v>
      </c>
      <c r="Q6547" t="str">
        <f>INDEX(AirportPivot[AirportName],MATCH($N6547,AirportPivot[[AirportID]:[AirportID]],0))</f>
        <v>Orlando International</v>
      </c>
      <c r="R6547">
        <f>INDEX(AirportPivot[Gates (number of available)],MATCH($N6547,AirportPivot[[AirportID]:[AirportID]],0))</f>
        <v>67</v>
      </c>
    </row>
    <row r="6548" spans="1:18" x14ac:dyDescent="0.25">
      <c r="A6548" s="3" t="s">
        <v>6580</v>
      </c>
      <c r="B6548" s="12">
        <v>42233</v>
      </c>
      <c r="C6548" s="4" t="s">
        <v>27</v>
      </c>
      <c r="D6548" s="4">
        <v>9.3000000000000007</v>
      </c>
      <c r="E6548" s="4">
        <v>128</v>
      </c>
      <c r="F6548" s="5">
        <v>0.70833333333333337</v>
      </c>
      <c r="G6548" s="6">
        <v>220</v>
      </c>
      <c r="H6548" s="7">
        <v>40700</v>
      </c>
      <c r="I6548" s="7">
        <f>FlightsPivot[[#This Row],[Total Fare]]*10%</f>
        <v>4070</v>
      </c>
      <c r="J6548" s="7">
        <f>FlightsPivot[[#This Row],[Total Fare]]+FlightsPivot[[#This Row],[10% tax ]]</f>
        <v>44770</v>
      </c>
      <c r="K6548" s="4">
        <v>8</v>
      </c>
      <c r="L6548" s="4">
        <v>2015</v>
      </c>
      <c r="M6548" t="str">
        <f>INDEX(RoutesPivot[DepAirport],MATCH($C6548,RoutesPivot[[RouteID]:[RouteID]],0))</f>
        <v>ORD</v>
      </c>
      <c r="N6548" t="str">
        <f>INDEX(RoutesPivot[AirportID],MATCH($C6548,RoutesPivot[[RouteID]:[RouteID]],0))</f>
        <v>ATL</v>
      </c>
      <c r="O6548">
        <f>INDEX(RoutesPivot[Distance],MATCH($C6548,RoutesPivot[[RouteID]:[RouteID]],0))</f>
        <v>510</v>
      </c>
      <c r="P6548">
        <f>INDEX(RoutesPivot[ListPrice],MATCH($C6548,RoutesPivot[[RouteID]:[RouteID]],0))</f>
        <v>200</v>
      </c>
      <c r="Q6548" t="str">
        <f>INDEX(AirportPivot[AirportName],MATCH($N6548,AirportPivot[[AirportID]:[AirportID]],0))</f>
        <v>Hartsfield-Jackson Atlanta International</v>
      </c>
      <c r="R6548">
        <f>INDEX(AirportPivot[Gates (number of available)],MATCH($N6548,AirportPivot[[AirportID]:[AirportID]],0))</f>
        <v>100</v>
      </c>
    </row>
    <row r="6549" spans="1:18" x14ac:dyDescent="0.25">
      <c r="A6549" s="3" t="s">
        <v>6581</v>
      </c>
      <c r="B6549" s="12">
        <v>42035</v>
      </c>
      <c r="C6549" s="4" t="s">
        <v>70</v>
      </c>
      <c r="D6549" s="4">
        <v>3.2</v>
      </c>
      <c r="E6549" s="4">
        <v>103</v>
      </c>
      <c r="F6549" s="5">
        <v>0.70833333333333337</v>
      </c>
      <c r="G6549" s="6">
        <v>275</v>
      </c>
      <c r="H6549" s="7">
        <v>50875</v>
      </c>
      <c r="I6549" s="7">
        <f>FlightsPivot[[#This Row],[Total Fare]]*10%</f>
        <v>5087.5</v>
      </c>
      <c r="J6549" s="7">
        <f>FlightsPivot[[#This Row],[Total Fare]]+FlightsPivot[[#This Row],[10% tax ]]</f>
        <v>55962.5</v>
      </c>
      <c r="K6549" s="4">
        <v>1</v>
      </c>
      <c r="L6549" s="4">
        <v>2015</v>
      </c>
      <c r="M6549" t="str">
        <f>INDEX(RoutesPivot[DepAirport],MATCH($C6549,RoutesPivot[[RouteID]:[RouteID]],0))</f>
        <v>ORD</v>
      </c>
      <c r="N6549" t="str">
        <f>INDEX(RoutesPivot[AirportID],MATCH($C6549,RoutesPivot[[RouteID]:[RouteID]],0))</f>
        <v>LAS</v>
      </c>
      <c r="O6549">
        <f>INDEX(RoutesPivot[Distance],MATCH($C6549,RoutesPivot[[RouteID]:[RouteID]],0))</f>
        <v>1100</v>
      </c>
      <c r="P6549">
        <f>INDEX(RoutesPivot[ListPrice],MATCH($C6549,RoutesPivot[[RouteID]:[RouteID]],0))</f>
        <v>275</v>
      </c>
      <c r="Q6549" t="str">
        <f>INDEX(AirportPivot[AirportName],MATCH($N6549,AirportPivot[[AirportID]:[AirportID]],0))</f>
        <v>McCarran International</v>
      </c>
      <c r="R6549">
        <f>INDEX(AirportPivot[Gates (number of available)],MATCH($N6549,AirportPivot[[AirportID]:[AirportID]],0))</f>
        <v>68</v>
      </c>
    </row>
    <row r="6550" spans="1:18" x14ac:dyDescent="0.25">
      <c r="A6550" s="3" t="s">
        <v>6582</v>
      </c>
      <c r="B6550" s="12">
        <v>42040</v>
      </c>
      <c r="C6550" s="4" t="s">
        <v>25</v>
      </c>
      <c r="D6550" s="4">
        <v>3.4</v>
      </c>
      <c r="E6550" s="4">
        <v>193</v>
      </c>
      <c r="F6550" s="5">
        <v>0.75</v>
      </c>
      <c r="G6550" s="6">
        <v>200</v>
      </c>
      <c r="H6550" s="7">
        <v>33000</v>
      </c>
      <c r="I6550" s="7">
        <f>FlightsPivot[[#This Row],[Total Fare]]*10%</f>
        <v>3300</v>
      </c>
      <c r="J6550" s="7">
        <f>FlightsPivot[[#This Row],[Total Fare]]+FlightsPivot[[#This Row],[10% tax ]]</f>
        <v>36300</v>
      </c>
      <c r="K6550" s="4">
        <v>2</v>
      </c>
      <c r="L6550" s="4">
        <v>2015</v>
      </c>
      <c r="M6550" t="str">
        <f>INDEX(RoutesPivot[DepAirport],MATCH($C6550,RoutesPivot[[RouteID]:[RouteID]],0))</f>
        <v>ORD</v>
      </c>
      <c r="N6550" t="str">
        <f>INDEX(RoutesPivot[AirportID],MATCH($C6550,RoutesPivot[[RouteID]:[RouteID]],0))</f>
        <v>DFW</v>
      </c>
      <c r="O6550">
        <f>INDEX(RoutesPivot[Distance],MATCH($C6550,RoutesPivot[[RouteID]:[RouteID]],0))</f>
        <v>700</v>
      </c>
      <c r="P6550">
        <f>INDEX(RoutesPivot[ListPrice],MATCH($C6550,RoutesPivot[[RouteID]:[RouteID]],0))</f>
        <v>200</v>
      </c>
      <c r="Q6550" t="str">
        <f>INDEX(AirportPivot[AirportName],MATCH($N6550,AirportPivot[[AirportID]:[AirportID]],0))</f>
        <v>Dallas/Fort Worth International</v>
      </c>
      <c r="R6550">
        <f>INDEX(AirportPivot[Gates (number of available)],MATCH($N6550,AirportPivot[[AirportID]:[AirportID]],0))</f>
        <v>130</v>
      </c>
    </row>
    <row r="6551" spans="1:18" x14ac:dyDescent="0.25">
      <c r="A6551" s="3" t="s">
        <v>6583</v>
      </c>
      <c r="B6551" s="12">
        <v>41918</v>
      </c>
      <c r="C6551" s="4" t="s">
        <v>47</v>
      </c>
      <c r="D6551" s="4">
        <v>2.5</v>
      </c>
      <c r="E6551" s="4">
        <v>184</v>
      </c>
      <c r="F6551" s="5">
        <v>0.58333333333333337</v>
      </c>
      <c r="G6551" s="6">
        <v>250</v>
      </c>
      <c r="H6551" s="7">
        <v>41250</v>
      </c>
      <c r="I6551" s="7">
        <f>FlightsPivot[[#This Row],[Total Fare]]*10%</f>
        <v>4125</v>
      </c>
      <c r="J6551" s="7">
        <f>FlightsPivot[[#This Row],[Total Fare]]+FlightsPivot[[#This Row],[10% tax ]]</f>
        <v>45375</v>
      </c>
      <c r="K6551" s="4">
        <v>10</v>
      </c>
      <c r="L6551" s="4">
        <v>2014</v>
      </c>
      <c r="M6551" t="str">
        <f>INDEX(RoutesPivot[DepAirport],MATCH($C6551,RoutesPivot[[RouteID]:[RouteID]],0))</f>
        <v>ORD</v>
      </c>
      <c r="N6551" t="str">
        <f>INDEX(RoutesPivot[AirportID],MATCH($C6551,RoutesPivot[[RouteID]:[RouteID]],0))</f>
        <v>PHX</v>
      </c>
      <c r="O6551">
        <f>INDEX(RoutesPivot[Distance],MATCH($C6551,RoutesPivot[[RouteID]:[RouteID]],0))</f>
        <v>1200</v>
      </c>
      <c r="P6551">
        <f>INDEX(RoutesPivot[ListPrice],MATCH($C6551,RoutesPivot[[RouteID]:[RouteID]],0))</f>
        <v>250</v>
      </c>
      <c r="Q6551" t="str">
        <f>INDEX(AirportPivot[AirportName],MATCH($N6551,AirportPivot[[AirportID]:[AirportID]],0))</f>
        <v>Phoenix Sky Harbor International</v>
      </c>
      <c r="R6551">
        <f>INDEX(AirportPivot[Gates (number of available)],MATCH($N6551,AirportPivot[[AirportID]:[AirportID]],0))</f>
        <v>60</v>
      </c>
    </row>
    <row r="6552" spans="1:18" x14ac:dyDescent="0.25">
      <c r="A6552" s="3" t="s">
        <v>6584</v>
      </c>
      <c r="B6552" s="12">
        <v>41898</v>
      </c>
      <c r="C6552" s="4" t="s">
        <v>33</v>
      </c>
      <c r="D6552" s="4">
        <v>1.9</v>
      </c>
      <c r="E6552" s="4">
        <v>17</v>
      </c>
      <c r="F6552" s="5">
        <v>0.79166666666666663</v>
      </c>
      <c r="G6552" s="6">
        <v>375</v>
      </c>
      <c r="H6552" s="7">
        <v>69375</v>
      </c>
      <c r="I6552" s="7">
        <f>FlightsPivot[[#This Row],[Total Fare]]*10%</f>
        <v>6937.5</v>
      </c>
      <c r="J6552" s="7">
        <f>FlightsPivot[[#This Row],[Total Fare]]+FlightsPivot[[#This Row],[10% tax ]]</f>
        <v>76312.5</v>
      </c>
      <c r="K6552" s="4">
        <v>9</v>
      </c>
      <c r="L6552" s="4">
        <v>2014</v>
      </c>
      <c r="M6552" t="str">
        <f>INDEX(RoutesPivot[DepAirport],MATCH($C6552,RoutesPivot[[RouteID]:[RouteID]],0))</f>
        <v>ORD</v>
      </c>
      <c r="N6552" t="str">
        <f>INDEX(RoutesPivot[AirportID],MATCH($C6552,RoutesPivot[[RouteID]:[RouteID]],0))</f>
        <v>SFO</v>
      </c>
      <c r="O6552">
        <f>INDEX(RoutesPivot[Distance],MATCH($C6552,RoutesPivot[[RouteID]:[RouteID]],0))</f>
        <v>1600</v>
      </c>
      <c r="P6552">
        <f>INDEX(RoutesPivot[ListPrice],MATCH($C6552,RoutesPivot[[RouteID]:[RouteID]],0))</f>
        <v>375</v>
      </c>
      <c r="Q6552" t="str">
        <f>INDEX(AirportPivot[AirportName],MATCH($N6552,AirportPivot[[AirportID]:[AirportID]],0))</f>
        <v>San Francisco International</v>
      </c>
      <c r="R6552">
        <f>INDEX(AirportPivot[Gates (number of available)],MATCH($N6552,AirportPivot[[AirportID]:[AirportID]],0))</f>
        <v>70</v>
      </c>
    </row>
    <row r="6553" spans="1:18" x14ac:dyDescent="0.25">
      <c r="A6553" s="3" t="s">
        <v>6585</v>
      </c>
      <c r="B6553" s="12">
        <v>42102</v>
      </c>
      <c r="C6553" s="4" t="s">
        <v>805</v>
      </c>
      <c r="D6553" s="4">
        <v>1.8</v>
      </c>
      <c r="E6553" s="4">
        <v>65</v>
      </c>
      <c r="F6553" s="5">
        <v>0.58333333333333337</v>
      </c>
      <c r="G6553" s="6">
        <v>290</v>
      </c>
      <c r="H6553" s="7">
        <v>52490</v>
      </c>
      <c r="I6553" s="7">
        <f>FlightsPivot[[#This Row],[Total Fare]]*10%</f>
        <v>5249</v>
      </c>
      <c r="J6553" s="7">
        <f>FlightsPivot[[#This Row],[Total Fare]]+FlightsPivot[[#This Row],[10% tax ]]</f>
        <v>57739</v>
      </c>
      <c r="K6553" s="4">
        <v>4</v>
      </c>
      <c r="L6553" s="4">
        <v>2015</v>
      </c>
      <c r="M6553" t="str">
        <f>INDEX(RoutesPivot[DepAirport],MATCH($C6553,RoutesPivot[[RouteID]:[RouteID]],0))</f>
        <v>ORD</v>
      </c>
      <c r="N6553" t="str">
        <f>INDEX(RoutesPivot[AirportID],MATCH($C6553,RoutesPivot[[RouteID]:[RouteID]],0))</f>
        <v>SLC</v>
      </c>
      <c r="O6553">
        <f>INDEX(RoutesPivot[Distance],MATCH($C6553,RoutesPivot[[RouteID]:[RouteID]],0))</f>
        <v>1000</v>
      </c>
      <c r="P6553">
        <f>INDEX(RoutesPivot[ListPrice],MATCH($C6553,RoutesPivot[[RouteID]:[RouteID]],0))</f>
        <v>290</v>
      </c>
      <c r="Q6553" t="str">
        <f>INDEX(AirportPivot[AirportName],MATCH($N6553,AirportPivot[[AirportID]:[AirportID]],0))</f>
        <v>Salt Lake City International</v>
      </c>
      <c r="R6553">
        <f>INDEX(AirportPivot[Gates (number of available)],MATCH($N6553,AirportPivot[[AirportID]:[AirportID]],0))</f>
        <v>54</v>
      </c>
    </row>
    <row r="6554" spans="1:18" x14ac:dyDescent="0.25">
      <c r="A6554" s="3" t="s">
        <v>6586</v>
      </c>
      <c r="B6554" s="12">
        <v>41698</v>
      </c>
      <c r="C6554" s="4" t="s">
        <v>33</v>
      </c>
      <c r="D6554" s="4">
        <v>2</v>
      </c>
      <c r="E6554" s="4">
        <v>175</v>
      </c>
      <c r="F6554" s="5">
        <v>0.625</v>
      </c>
      <c r="G6554" s="6">
        <v>375</v>
      </c>
      <c r="H6554" s="7">
        <v>61875</v>
      </c>
      <c r="I6554" s="7">
        <f>FlightsPivot[[#This Row],[Total Fare]]*10%</f>
        <v>6187.5</v>
      </c>
      <c r="J6554" s="7">
        <f>FlightsPivot[[#This Row],[Total Fare]]+FlightsPivot[[#This Row],[10% tax ]]</f>
        <v>68062.5</v>
      </c>
      <c r="K6554" s="4">
        <v>2</v>
      </c>
      <c r="L6554" s="4">
        <v>2014</v>
      </c>
      <c r="M6554" t="str">
        <f>INDEX(RoutesPivot[DepAirport],MATCH($C6554,RoutesPivot[[RouteID]:[RouteID]],0))</f>
        <v>ORD</v>
      </c>
      <c r="N6554" t="str">
        <f>INDEX(RoutesPivot[AirportID],MATCH($C6554,RoutesPivot[[RouteID]:[RouteID]],0))</f>
        <v>SFO</v>
      </c>
      <c r="O6554">
        <f>INDEX(RoutesPivot[Distance],MATCH($C6554,RoutesPivot[[RouteID]:[RouteID]],0))</f>
        <v>1600</v>
      </c>
      <c r="P6554">
        <f>INDEX(RoutesPivot[ListPrice],MATCH($C6554,RoutesPivot[[RouteID]:[RouteID]],0))</f>
        <v>375</v>
      </c>
      <c r="Q6554" t="str">
        <f>INDEX(AirportPivot[AirportName],MATCH($N6554,AirportPivot[[AirportID]:[AirportID]],0))</f>
        <v>San Francisco International</v>
      </c>
      <c r="R6554">
        <f>INDEX(AirportPivot[Gates (number of available)],MATCH($N6554,AirportPivot[[AirportID]:[AirportID]],0))</f>
        <v>70</v>
      </c>
    </row>
    <row r="6555" spans="1:18" x14ac:dyDescent="0.25">
      <c r="A6555" s="3" t="s">
        <v>6587</v>
      </c>
      <c r="B6555" s="12">
        <v>42080</v>
      </c>
      <c r="C6555" s="4" t="s">
        <v>1482</v>
      </c>
      <c r="D6555" s="4">
        <v>1.8</v>
      </c>
      <c r="E6555" s="4">
        <v>179</v>
      </c>
      <c r="F6555" s="5">
        <v>0.45833333333333331</v>
      </c>
      <c r="G6555" s="6">
        <v>5000</v>
      </c>
      <c r="H6555" s="7">
        <v>825000</v>
      </c>
      <c r="I6555" s="7">
        <f>FlightsPivot[[#This Row],[Total Fare]]*10%</f>
        <v>82500</v>
      </c>
      <c r="J6555" s="7">
        <f>FlightsPivot[[#This Row],[Total Fare]]+FlightsPivot[[#This Row],[10% tax ]]</f>
        <v>907500</v>
      </c>
      <c r="K6555" s="4">
        <v>3</v>
      </c>
      <c r="L6555" s="4">
        <v>2015</v>
      </c>
      <c r="M6555" t="str">
        <f>INDEX(RoutesPivot[DepAirport],MATCH($C6555,RoutesPivot[[RouteID]:[RouteID]],0))</f>
        <v>ORD</v>
      </c>
      <c r="N6555" t="str">
        <f>INDEX(RoutesPivot[AirportID],MATCH($C6555,RoutesPivot[[RouteID]:[RouteID]],0))</f>
        <v>DCA</v>
      </c>
      <c r="O6555">
        <f>INDEX(RoutesPivot[Distance],MATCH($C6555,RoutesPivot[[RouteID]:[RouteID]],0))</f>
        <v>600</v>
      </c>
      <c r="P6555">
        <f>INDEX(RoutesPivot[ListPrice],MATCH($C6555,RoutesPivot[[RouteID]:[RouteID]],0))</f>
        <v>5000</v>
      </c>
      <c r="Q6555" t="str">
        <f>INDEX(AirportPivot[AirportName],MATCH($N6555,AirportPivot[[AirportID]:[AirportID]],0))</f>
        <v>Ronald Reagan Washington National Airport</v>
      </c>
      <c r="R6555">
        <f>INDEX(AirportPivot[Gates (number of available)],MATCH($N6555,AirportPivot[[AirportID]:[AirportID]],0))</f>
        <v>45</v>
      </c>
    </row>
    <row r="6556" spans="1:18" x14ac:dyDescent="0.25">
      <c r="A6556" s="3" t="s">
        <v>6588</v>
      </c>
      <c r="B6556" s="12">
        <v>41883</v>
      </c>
      <c r="C6556" s="4" t="s">
        <v>23</v>
      </c>
      <c r="D6556" s="4">
        <v>2.5</v>
      </c>
      <c r="E6556" s="4">
        <v>53</v>
      </c>
      <c r="F6556" s="5">
        <v>0.3125</v>
      </c>
      <c r="G6556" s="6">
        <v>300</v>
      </c>
      <c r="H6556" s="7">
        <v>49500</v>
      </c>
      <c r="I6556" s="7">
        <f>FlightsPivot[[#This Row],[Total Fare]]*10%</f>
        <v>4950</v>
      </c>
      <c r="J6556" s="7">
        <f>FlightsPivot[[#This Row],[Total Fare]]+FlightsPivot[[#This Row],[10% tax ]]</f>
        <v>54450</v>
      </c>
      <c r="K6556" s="4">
        <v>9</v>
      </c>
      <c r="L6556" s="4">
        <v>2014</v>
      </c>
      <c r="M6556" t="str">
        <f>INDEX(RoutesPivot[DepAirport],MATCH($C6556,RoutesPivot[[RouteID]:[RouteID]],0))</f>
        <v>ORD</v>
      </c>
      <c r="N6556" t="str">
        <f>INDEX(RoutesPivot[AirportID],MATCH($C6556,RoutesPivot[[RouteID]:[RouteID]],0))</f>
        <v>DEN</v>
      </c>
      <c r="O6556">
        <f>INDEX(RoutesPivot[Distance],MATCH($C6556,RoutesPivot[[RouteID]:[RouteID]],0))</f>
        <v>800</v>
      </c>
      <c r="P6556">
        <f>INDEX(RoutesPivot[ListPrice],MATCH($C6556,RoutesPivot[[RouteID]:[RouteID]],0))</f>
        <v>300</v>
      </c>
      <c r="Q6556" t="str">
        <f>INDEX(AirportPivot[AirportName],MATCH($N6556,AirportPivot[[AirportID]:[AirportID]],0))</f>
        <v>Denver International</v>
      </c>
      <c r="R6556">
        <f>INDEX(AirportPivot[Gates (number of available)],MATCH($N6556,AirportPivot[[AirportID]:[AirportID]],0))</f>
        <v>75</v>
      </c>
    </row>
    <row r="6557" spans="1:18" x14ac:dyDescent="0.25">
      <c r="A6557" s="3" t="s">
        <v>6589</v>
      </c>
      <c r="B6557" s="12">
        <v>41653</v>
      </c>
      <c r="C6557" s="4" t="s">
        <v>13</v>
      </c>
      <c r="D6557" s="4">
        <v>2</v>
      </c>
      <c r="E6557" s="4">
        <v>128</v>
      </c>
      <c r="F6557" s="5">
        <v>0.41666666666666669</v>
      </c>
      <c r="G6557" s="6">
        <v>250</v>
      </c>
      <c r="H6557" s="7">
        <v>46250</v>
      </c>
      <c r="I6557" s="7">
        <f>FlightsPivot[[#This Row],[Total Fare]]*10%</f>
        <v>4625</v>
      </c>
      <c r="J6557" s="7">
        <f>FlightsPivot[[#This Row],[Total Fare]]+FlightsPivot[[#This Row],[10% tax ]]</f>
        <v>50875</v>
      </c>
      <c r="K6557" s="4">
        <v>1</v>
      </c>
      <c r="L6557" s="4">
        <v>2014</v>
      </c>
      <c r="M6557" t="str">
        <f>INDEX(RoutesPivot[DepAirport],MATCH($C6557,RoutesPivot[[RouteID]:[RouteID]],0))</f>
        <v>ORD</v>
      </c>
      <c r="N6557" t="str">
        <f>INDEX(RoutesPivot[AirportID],MATCH($C6557,RoutesPivot[[RouteID]:[RouteID]],0))</f>
        <v>JFK</v>
      </c>
      <c r="O6557">
        <f>INDEX(RoutesPivot[Distance],MATCH($C6557,RoutesPivot[[RouteID]:[RouteID]],0))</f>
        <v>619</v>
      </c>
      <c r="P6557">
        <f>INDEX(RoutesPivot[ListPrice],MATCH($C6557,RoutesPivot[[RouteID]:[RouteID]],0))</f>
        <v>250</v>
      </c>
      <c r="Q6557" t="str">
        <f>INDEX(AirportPivot[AirportName],MATCH($N6557,AirportPivot[[AirportID]:[AirportID]],0))</f>
        <v>John F Kennedy International</v>
      </c>
      <c r="R6557">
        <f>INDEX(AirportPivot[Gates (number of available)],MATCH($N6557,AirportPivot[[AirportID]:[AirportID]],0))</f>
        <v>120</v>
      </c>
    </row>
    <row r="6558" spans="1:18" x14ac:dyDescent="0.25">
      <c r="A6558" s="3" t="s">
        <v>6590</v>
      </c>
      <c r="B6558" s="12">
        <v>42198</v>
      </c>
      <c r="C6558" s="4" t="s">
        <v>33</v>
      </c>
      <c r="D6558" s="4">
        <v>2</v>
      </c>
      <c r="E6558" s="4">
        <v>185</v>
      </c>
      <c r="F6558" s="5">
        <v>0.79166666666666663</v>
      </c>
      <c r="G6558" s="6">
        <v>412.5</v>
      </c>
      <c r="H6558" s="7">
        <v>68062.5</v>
      </c>
      <c r="I6558" s="7">
        <f>FlightsPivot[[#This Row],[Total Fare]]*10%</f>
        <v>6806.25</v>
      </c>
      <c r="J6558" s="7">
        <f>FlightsPivot[[#This Row],[Total Fare]]+FlightsPivot[[#This Row],[10% tax ]]</f>
        <v>74868.75</v>
      </c>
      <c r="K6558" s="4">
        <v>7</v>
      </c>
      <c r="L6558" s="4">
        <v>2015</v>
      </c>
      <c r="M6558" t="str">
        <f>INDEX(RoutesPivot[DepAirport],MATCH($C6558,RoutesPivot[[RouteID]:[RouteID]],0))</f>
        <v>ORD</v>
      </c>
      <c r="N6558" t="str">
        <f>INDEX(RoutesPivot[AirportID],MATCH($C6558,RoutesPivot[[RouteID]:[RouteID]],0))</f>
        <v>SFO</v>
      </c>
      <c r="O6558">
        <f>INDEX(RoutesPivot[Distance],MATCH($C6558,RoutesPivot[[RouteID]:[RouteID]],0))</f>
        <v>1600</v>
      </c>
      <c r="P6558">
        <f>INDEX(RoutesPivot[ListPrice],MATCH($C6558,RoutesPivot[[RouteID]:[RouteID]],0))</f>
        <v>375</v>
      </c>
      <c r="Q6558" t="str">
        <f>INDEX(AirportPivot[AirportName],MATCH($N6558,AirportPivot[[AirportID]:[AirportID]],0))</f>
        <v>San Francisco International</v>
      </c>
      <c r="R6558">
        <f>INDEX(AirportPivot[Gates (number of available)],MATCH($N6558,AirportPivot[[AirportID]:[AirportID]],0))</f>
        <v>70</v>
      </c>
    </row>
    <row r="6559" spans="1:18" x14ac:dyDescent="0.25">
      <c r="A6559" s="3" t="s">
        <v>6591</v>
      </c>
      <c r="B6559" s="12">
        <v>42112</v>
      </c>
      <c r="C6559" s="4" t="s">
        <v>21</v>
      </c>
      <c r="D6559" s="4">
        <v>1.9</v>
      </c>
      <c r="E6559" s="4">
        <v>201</v>
      </c>
      <c r="F6559" s="5">
        <v>0.72916666666666663</v>
      </c>
      <c r="G6559" s="6">
        <v>125</v>
      </c>
      <c r="H6559" s="7">
        <v>20625</v>
      </c>
      <c r="I6559" s="7">
        <f>FlightsPivot[[#This Row],[Total Fare]]*10%</f>
        <v>2062.5</v>
      </c>
      <c r="J6559" s="7">
        <f>FlightsPivot[[#This Row],[Total Fare]]+FlightsPivot[[#This Row],[10% tax ]]</f>
        <v>22687.5</v>
      </c>
      <c r="K6559" s="4">
        <v>4</v>
      </c>
      <c r="L6559" s="4">
        <v>2015</v>
      </c>
      <c r="M6559" t="str">
        <f>INDEX(RoutesPivot[DepAirport],MATCH($C6559,RoutesPivot[[RouteID]:[RouteID]],0))</f>
        <v>ORD</v>
      </c>
      <c r="N6559" t="str">
        <f>INDEX(RoutesPivot[AirportID],MATCH($C6559,RoutesPivot[[RouteID]:[RouteID]],0))</f>
        <v>CLT</v>
      </c>
      <c r="O6559">
        <f>INDEX(RoutesPivot[Distance],MATCH($C6559,RoutesPivot[[RouteID]:[RouteID]],0))</f>
        <v>700</v>
      </c>
      <c r="P6559">
        <f>INDEX(RoutesPivot[ListPrice],MATCH($C6559,RoutesPivot[[RouteID]:[RouteID]],0))</f>
        <v>125</v>
      </c>
      <c r="Q6559" t="str">
        <f>INDEX(AirportPivot[AirportName],MATCH($N6559,AirportPivot[[AirportID]:[AirportID]],0))</f>
        <v>Charlotte/Douglas International</v>
      </c>
      <c r="R6559">
        <f>INDEX(AirportPivot[Gates (number of available)],MATCH($N6559,AirportPivot[[AirportID]:[AirportID]],0))</f>
        <v>65</v>
      </c>
    </row>
    <row r="6560" spans="1:18" x14ac:dyDescent="0.25">
      <c r="A6560" s="3" t="s">
        <v>6592</v>
      </c>
      <c r="B6560" s="12">
        <v>42035</v>
      </c>
      <c r="C6560" s="4" t="s">
        <v>27</v>
      </c>
      <c r="D6560" s="4">
        <v>9.1999999999999993</v>
      </c>
      <c r="E6560" s="4">
        <v>79</v>
      </c>
      <c r="F6560" s="5">
        <v>0.70833333333333337</v>
      </c>
      <c r="G6560" s="6">
        <v>200</v>
      </c>
      <c r="H6560" s="7">
        <v>36200</v>
      </c>
      <c r="I6560" s="7">
        <f>FlightsPivot[[#This Row],[Total Fare]]*10%</f>
        <v>3620</v>
      </c>
      <c r="J6560" s="7">
        <f>FlightsPivot[[#This Row],[Total Fare]]+FlightsPivot[[#This Row],[10% tax ]]</f>
        <v>39820</v>
      </c>
      <c r="K6560" s="4">
        <v>1</v>
      </c>
      <c r="L6560" s="4">
        <v>2015</v>
      </c>
      <c r="M6560" t="str">
        <f>INDEX(RoutesPivot[DepAirport],MATCH($C6560,RoutesPivot[[RouteID]:[RouteID]],0))</f>
        <v>ORD</v>
      </c>
      <c r="N6560" t="str">
        <f>INDEX(RoutesPivot[AirportID],MATCH($C6560,RoutesPivot[[RouteID]:[RouteID]],0))</f>
        <v>ATL</v>
      </c>
      <c r="O6560">
        <f>INDEX(RoutesPivot[Distance],MATCH($C6560,RoutesPivot[[RouteID]:[RouteID]],0))</f>
        <v>510</v>
      </c>
      <c r="P6560">
        <f>INDEX(RoutesPivot[ListPrice],MATCH($C6560,RoutesPivot[[RouteID]:[RouteID]],0))</f>
        <v>200</v>
      </c>
      <c r="Q6560" t="str">
        <f>INDEX(AirportPivot[AirportName],MATCH($N6560,AirportPivot[[AirportID]:[AirportID]],0))</f>
        <v>Hartsfield-Jackson Atlanta International</v>
      </c>
      <c r="R6560">
        <f>INDEX(AirportPivot[Gates (number of available)],MATCH($N6560,AirportPivot[[AirportID]:[AirportID]],0))</f>
        <v>100</v>
      </c>
    </row>
    <row r="6561" spans="1:18" x14ac:dyDescent="0.25">
      <c r="A6561" s="3" t="s">
        <v>6593</v>
      </c>
      <c r="B6561" s="12">
        <v>41936</v>
      </c>
      <c r="C6561" s="4" t="s">
        <v>21</v>
      </c>
      <c r="D6561" s="4">
        <v>1.4</v>
      </c>
      <c r="E6561" s="4">
        <v>58</v>
      </c>
      <c r="F6561" s="5">
        <v>0.79166666666666663</v>
      </c>
      <c r="G6561" s="6">
        <v>125</v>
      </c>
      <c r="H6561" s="7">
        <v>20625</v>
      </c>
      <c r="I6561" s="7">
        <f>FlightsPivot[[#This Row],[Total Fare]]*10%</f>
        <v>2062.5</v>
      </c>
      <c r="J6561" s="7">
        <f>FlightsPivot[[#This Row],[Total Fare]]+FlightsPivot[[#This Row],[10% tax ]]</f>
        <v>22687.5</v>
      </c>
      <c r="K6561" s="4">
        <v>10</v>
      </c>
      <c r="L6561" s="4">
        <v>2014</v>
      </c>
      <c r="M6561" t="str">
        <f>INDEX(RoutesPivot[DepAirport],MATCH($C6561,RoutesPivot[[RouteID]:[RouteID]],0))</f>
        <v>ORD</v>
      </c>
      <c r="N6561" t="str">
        <f>INDEX(RoutesPivot[AirportID],MATCH($C6561,RoutesPivot[[RouteID]:[RouteID]],0))</f>
        <v>CLT</v>
      </c>
      <c r="O6561">
        <f>INDEX(RoutesPivot[Distance],MATCH($C6561,RoutesPivot[[RouteID]:[RouteID]],0))</f>
        <v>700</v>
      </c>
      <c r="P6561">
        <f>INDEX(RoutesPivot[ListPrice],MATCH($C6561,RoutesPivot[[RouteID]:[RouteID]],0))</f>
        <v>125</v>
      </c>
      <c r="Q6561" t="str">
        <f>INDEX(AirportPivot[AirportName],MATCH($N6561,AirportPivot[[AirportID]:[AirportID]],0))</f>
        <v>Charlotte/Douglas International</v>
      </c>
      <c r="R6561">
        <f>INDEX(AirportPivot[Gates (number of available)],MATCH($N6561,AirportPivot[[AirportID]:[AirportID]],0))</f>
        <v>65</v>
      </c>
    </row>
    <row r="6562" spans="1:18" x14ac:dyDescent="0.25">
      <c r="A6562" s="3" t="s">
        <v>6594</v>
      </c>
      <c r="B6562" s="12">
        <v>41827</v>
      </c>
      <c r="C6562" s="4" t="s">
        <v>23</v>
      </c>
      <c r="D6562" s="4">
        <v>3.3</v>
      </c>
      <c r="E6562" s="4">
        <v>129</v>
      </c>
      <c r="F6562" s="5">
        <v>0.70833333333333337</v>
      </c>
      <c r="G6562" s="6">
        <v>330</v>
      </c>
      <c r="H6562" s="7">
        <v>61050</v>
      </c>
      <c r="I6562" s="7">
        <f>FlightsPivot[[#This Row],[Total Fare]]*10%</f>
        <v>6105</v>
      </c>
      <c r="J6562" s="7">
        <f>FlightsPivot[[#This Row],[Total Fare]]+FlightsPivot[[#This Row],[10% tax ]]</f>
        <v>67155</v>
      </c>
      <c r="K6562" s="4">
        <v>7</v>
      </c>
      <c r="L6562" s="4">
        <v>2014</v>
      </c>
      <c r="M6562" t="str">
        <f>INDEX(RoutesPivot[DepAirport],MATCH($C6562,RoutesPivot[[RouteID]:[RouteID]],0))</f>
        <v>ORD</v>
      </c>
      <c r="N6562" t="str">
        <f>INDEX(RoutesPivot[AirportID],MATCH($C6562,RoutesPivot[[RouteID]:[RouteID]],0))</f>
        <v>DEN</v>
      </c>
      <c r="O6562">
        <f>INDEX(RoutesPivot[Distance],MATCH($C6562,RoutesPivot[[RouteID]:[RouteID]],0))</f>
        <v>800</v>
      </c>
      <c r="P6562">
        <f>INDEX(RoutesPivot[ListPrice],MATCH($C6562,RoutesPivot[[RouteID]:[RouteID]],0))</f>
        <v>300</v>
      </c>
      <c r="Q6562" t="str">
        <f>INDEX(AirportPivot[AirportName],MATCH($N6562,AirportPivot[[AirportID]:[AirportID]],0))</f>
        <v>Denver International</v>
      </c>
      <c r="R6562">
        <f>INDEX(AirportPivot[Gates (number of available)],MATCH($N6562,AirportPivot[[AirportID]:[AirportID]],0))</f>
        <v>75</v>
      </c>
    </row>
    <row r="6563" spans="1:18" x14ac:dyDescent="0.25">
      <c r="A6563" s="3" t="s">
        <v>6595</v>
      </c>
      <c r="B6563" s="12">
        <v>42109</v>
      </c>
      <c r="C6563" s="4" t="s">
        <v>25</v>
      </c>
      <c r="D6563" s="4">
        <v>2.1</v>
      </c>
      <c r="E6563" s="4">
        <v>206</v>
      </c>
      <c r="F6563" s="5">
        <v>0.77083333333333337</v>
      </c>
      <c r="G6563" s="6">
        <v>200</v>
      </c>
      <c r="H6563" s="7">
        <v>33000</v>
      </c>
      <c r="I6563" s="7">
        <f>FlightsPivot[[#This Row],[Total Fare]]*10%</f>
        <v>3300</v>
      </c>
      <c r="J6563" s="7">
        <f>FlightsPivot[[#This Row],[Total Fare]]+FlightsPivot[[#This Row],[10% tax ]]</f>
        <v>36300</v>
      </c>
      <c r="K6563" s="4">
        <v>4</v>
      </c>
      <c r="L6563" s="4">
        <v>2015</v>
      </c>
      <c r="M6563" t="str">
        <f>INDEX(RoutesPivot[DepAirport],MATCH($C6563,RoutesPivot[[RouteID]:[RouteID]],0))</f>
        <v>ORD</v>
      </c>
      <c r="N6563" t="str">
        <f>INDEX(RoutesPivot[AirportID],MATCH($C6563,RoutesPivot[[RouteID]:[RouteID]],0))</f>
        <v>DFW</v>
      </c>
      <c r="O6563">
        <f>INDEX(RoutesPivot[Distance],MATCH($C6563,RoutesPivot[[RouteID]:[RouteID]],0))</f>
        <v>700</v>
      </c>
      <c r="P6563">
        <f>INDEX(RoutesPivot[ListPrice],MATCH($C6563,RoutesPivot[[RouteID]:[RouteID]],0))</f>
        <v>200</v>
      </c>
      <c r="Q6563" t="str">
        <f>INDEX(AirportPivot[AirportName],MATCH($N6563,AirportPivot[[AirportID]:[AirportID]],0))</f>
        <v>Dallas/Fort Worth International</v>
      </c>
      <c r="R6563">
        <f>INDEX(AirportPivot[Gates (number of available)],MATCH($N6563,AirportPivot[[AirportID]:[AirportID]],0))</f>
        <v>130</v>
      </c>
    </row>
    <row r="6564" spans="1:18" x14ac:dyDescent="0.25">
      <c r="A6564" s="3" t="s">
        <v>6596</v>
      </c>
      <c r="B6564" s="12">
        <v>41940</v>
      </c>
      <c r="C6564" s="4" t="s">
        <v>33</v>
      </c>
      <c r="D6564" s="4">
        <v>2.5</v>
      </c>
      <c r="E6564" s="4">
        <v>77</v>
      </c>
      <c r="F6564" s="5">
        <v>0.375</v>
      </c>
      <c r="G6564" s="6">
        <v>375</v>
      </c>
      <c r="H6564" s="7">
        <v>67875</v>
      </c>
      <c r="I6564" s="7">
        <f>FlightsPivot[[#This Row],[Total Fare]]*10%</f>
        <v>6787.5</v>
      </c>
      <c r="J6564" s="7">
        <f>FlightsPivot[[#This Row],[Total Fare]]+FlightsPivot[[#This Row],[10% tax ]]</f>
        <v>74662.5</v>
      </c>
      <c r="K6564" s="4">
        <v>10</v>
      </c>
      <c r="L6564" s="4">
        <v>2014</v>
      </c>
      <c r="M6564" t="str">
        <f>INDEX(RoutesPivot[DepAirport],MATCH($C6564,RoutesPivot[[RouteID]:[RouteID]],0))</f>
        <v>ORD</v>
      </c>
      <c r="N6564" t="str">
        <f>INDEX(RoutesPivot[AirportID],MATCH($C6564,RoutesPivot[[RouteID]:[RouteID]],0))</f>
        <v>SFO</v>
      </c>
      <c r="O6564">
        <f>INDEX(RoutesPivot[Distance],MATCH($C6564,RoutesPivot[[RouteID]:[RouteID]],0))</f>
        <v>1600</v>
      </c>
      <c r="P6564">
        <f>INDEX(RoutesPivot[ListPrice],MATCH($C6564,RoutesPivot[[RouteID]:[RouteID]],0))</f>
        <v>375</v>
      </c>
      <c r="Q6564" t="str">
        <f>INDEX(AirportPivot[AirportName],MATCH($N6564,AirportPivot[[AirportID]:[AirportID]],0))</f>
        <v>San Francisco International</v>
      </c>
      <c r="R6564">
        <f>INDEX(AirportPivot[Gates (number of available)],MATCH($N6564,AirportPivot[[AirportID]:[AirportID]],0))</f>
        <v>70</v>
      </c>
    </row>
    <row r="6565" spans="1:18" x14ac:dyDescent="0.25">
      <c r="A6565" s="3" t="s">
        <v>6597</v>
      </c>
      <c r="B6565" s="12">
        <v>41865</v>
      </c>
      <c r="C6565" s="4" t="s">
        <v>70</v>
      </c>
      <c r="D6565" s="4">
        <v>1.9</v>
      </c>
      <c r="E6565" s="4">
        <v>73</v>
      </c>
      <c r="F6565" s="5">
        <v>0.33333333333333331</v>
      </c>
      <c r="G6565" s="6">
        <v>302.5</v>
      </c>
      <c r="H6565" s="7">
        <v>54752.5</v>
      </c>
      <c r="I6565" s="7">
        <f>FlightsPivot[[#This Row],[Total Fare]]*10%</f>
        <v>5475.25</v>
      </c>
      <c r="J6565" s="7">
        <f>FlightsPivot[[#This Row],[Total Fare]]+FlightsPivot[[#This Row],[10% tax ]]</f>
        <v>60227.75</v>
      </c>
      <c r="K6565" s="4">
        <v>8</v>
      </c>
      <c r="L6565" s="4">
        <v>2014</v>
      </c>
      <c r="M6565" t="str">
        <f>INDEX(RoutesPivot[DepAirport],MATCH($C6565,RoutesPivot[[RouteID]:[RouteID]],0))</f>
        <v>ORD</v>
      </c>
      <c r="N6565" t="str">
        <f>INDEX(RoutesPivot[AirportID],MATCH($C6565,RoutesPivot[[RouteID]:[RouteID]],0))</f>
        <v>LAS</v>
      </c>
      <c r="O6565">
        <f>INDEX(RoutesPivot[Distance],MATCH($C6565,RoutesPivot[[RouteID]:[RouteID]],0))</f>
        <v>1100</v>
      </c>
      <c r="P6565">
        <f>INDEX(RoutesPivot[ListPrice],MATCH($C6565,RoutesPivot[[RouteID]:[RouteID]],0))</f>
        <v>275</v>
      </c>
      <c r="Q6565" t="str">
        <f>INDEX(AirportPivot[AirportName],MATCH($N6565,AirportPivot[[AirportID]:[AirportID]],0))</f>
        <v>McCarran International</v>
      </c>
      <c r="R6565">
        <f>INDEX(AirportPivot[Gates (number of available)],MATCH($N6565,AirportPivot[[AirportID]:[AirportID]],0))</f>
        <v>68</v>
      </c>
    </row>
    <row r="6566" spans="1:18" x14ac:dyDescent="0.25">
      <c r="A6566" s="3" t="s">
        <v>6598</v>
      </c>
      <c r="B6566" s="12">
        <v>42001</v>
      </c>
      <c r="C6566" s="4" t="s">
        <v>30</v>
      </c>
      <c r="D6566" s="4">
        <v>4.7</v>
      </c>
      <c r="E6566" s="4">
        <v>6</v>
      </c>
      <c r="F6566" s="5">
        <v>0.29166666666666669</v>
      </c>
      <c r="G6566" s="6">
        <v>350</v>
      </c>
      <c r="H6566" s="7">
        <v>64750</v>
      </c>
      <c r="I6566" s="7">
        <f>FlightsPivot[[#This Row],[Total Fare]]*10%</f>
        <v>6475</v>
      </c>
      <c r="J6566" s="7">
        <f>FlightsPivot[[#This Row],[Total Fare]]+FlightsPivot[[#This Row],[10% tax ]]</f>
        <v>71225</v>
      </c>
      <c r="K6566" s="4">
        <v>12</v>
      </c>
      <c r="L6566" s="4">
        <v>2014</v>
      </c>
      <c r="M6566" t="str">
        <f>INDEX(RoutesPivot[DepAirport],MATCH($C6566,RoutesPivot[[RouteID]:[RouteID]],0))</f>
        <v>ORD</v>
      </c>
      <c r="N6566" t="str">
        <f>INDEX(RoutesPivot[AirportID],MATCH($C6566,RoutesPivot[[RouteID]:[RouteID]],0))</f>
        <v>MCO</v>
      </c>
      <c r="O6566">
        <f>INDEX(RoutesPivot[Distance],MATCH($C6566,RoutesPivot[[RouteID]:[RouteID]],0))</f>
        <v>850</v>
      </c>
      <c r="P6566">
        <f>INDEX(RoutesPivot[ListPrice],MATCH($C6566,RoutesPivot[[RouteID]:[RouteID]],0))</f>
        <v>250</v>
      </c>
      <c r="Q6566" t="str">
        <f>INDEX(AirportPivot[AirportName],MATCH($N6566,AirportPivot[[AirportID]:[AirportID]],0))</f>
        <v>Orlando International</v>
      </c>
      <c r="R6566">
        <f>INDEX(AirportPivot[Gates (number of available)],MATCH($N6566,AirportPivot[[AirportID]:[AirportID]],0))</f>
        <v>67</v>
      </c>
    </row>
    <row r="6567" spans="1:18" x14ac:dyDescent="0.25">
      <c r="A6567" s="3" t="s">
        <v>6599</v>
      </c>
      <c r="B6567" s="12">
        <v>42228</v>
      </c>
      <c r="C6567" s="4" t="s">
        <v>30</v>
      </c>
      <c r="D6567" s="4">
        <v>2.2000000000000002</v>
      </c>
      <c r="E6567" s="4">
        <v>98</v>
      </c>
      <c r="F6567" s="5">
        <v>0.8125</v>
      </c>
      <c r="G6567" s="6">
        <v>275</v>
      </c>
      <c r="H6567" s="7">
        <v>50875</v>
      </c>
      <c r="I6567" s="7">
        <f>FlightsPivot[[#This Row],[Total Fare]]*10%</f>
        <v>5087.5</v>
      </c>
      <c r="J6567" s="7">
        <f>FlightsPivot[[#This Row],[Total Fare]]+FlightsPivot[[#This Row],[10% tax ]]</f>
        <v>55962.5</v>
      </c>
      <c r="K6567" s="4">
        <v>8</v>
      </c>
      <c r="L6567" s="4">
        <v>2015</v>
      </c>
      <c r="M6567" t="str">
        <f>INDEX(RoutesPivot[DepAirport],MATCH($C6567,RoutesPivot[[RouteID]:[RouteID]],0))</f>
        <v>ORD</v>
      </c>
      <c r="N6567" t="str">
        <f>INDEX(RoutesPivot[AirportID],MATCH($C6567,RoutesPivot[[RouteID]:[RouteID]],0))</f>
        <v>MCO</v>
      </c>
      <c r="O6567">
        <f>INDEX(RoutesPivot[Distance],MATCH($C6567,RoutesPivot[[RouteID]:[RouteID]],0))</f>
        <v>850</v>
      </c>
      <c r="P6567">
        <f>INDEX(RoutesPivot[ListPrice],MATCH($C6567,RoutesPivot[[RouteID]:[RouteID]],0))</f>
        <v>250</v>
      </c>
      <c r="Q6567" t="str">
        <f>INDEX(AirportPivot[AirportName],MATCH($N6567,AirportPivot[[AirportID]:[AirportID]],0))</f>
        <v>Orlando International</v>
      </c>
      <c r="R6567">
        <f>INDEX(AirportPivot[Gates (number of available)],MATCH($N6567,AirportPivot[[AirportID]:[AirportID]],0))</f>
        <v>67</v>
      </c>
    </row>
    <row r="6568" spans="1:18" x14ac:dyDescent="0.25">
      <c r="A6568" s="3" t="s">
        <v>6600</v>
      </c>
      <c r="B6568" s="12">
        <v>42156</v>
      </c>
      <c r="C6568" s="4" t="s">
        <v>17</v>
      </c>
      <c r="D6568" s="4">
        <v>6.5</v>
      </c>
      <c r="E6568" s="4">
        <v>201</v>
      </c>
      <c r="F6568" s="5">
        <v>0.60416666666666663</v>
      </c>
      <c r="G6568" s="6">
        <v>385</v>
      </c>
      <c r="H6568" s="7">
        <v>63525</v>
      </c>
      <c r="I6568" s="7">
        <f>FlightsPivot[[#This Row],[Total Fare]]*10%</f>
        <v>6352.5</v>
      </c>
      <c r="J6568" s="7">
        <f>FlightsPivot[[#This Row],[Total Fare]]+FlightsPivot[[#This Row],[10% tax ]]</f>
        <v>69877.5</v>
      </c>
      <c r="K6568" s="4">
        <v>6</v>
      </c>
      <c r="L6568" s="4">
        <v>2015</v>
      </c>
      <c r="M6568" t="str">
        <f>INDEX(RoutesPivot[DepAirport],MATCH($C6568,RoutesPivot[[RouteID]:[RouteID]],0))</f>
        <v>ORD</v>
      </c>
      <c r="N6568" t="str">
        <f>INDEX(RoutesPivot[AirportID],MATCH($C6568,RoutesPivot[[RouteID]:[RouteID]],0))</f>
        <v>LAX</v>
      </c>
      <c r="O6568">
        <f>INDEX(RoutesPivot[Distance],MATCH($C6568,RoutesPivot[[RouteID]:[RouteID]],0))</f>
        <v>1518</v>
      </c>
      <c r="P6568">
        <f>INDEX(RoutesPivot[ListPrice],MATCH($C6568,RoutesPivot[[RouteID]:[RouteID]],0))</f>
        <v>350</v>
      </c>
      <c r="Q6568" t="str">
        <f>INDEX(AirportPivot[AirportName],MATCH($N6568,AirportPivot[[AirportID]:[AirportID]],0))</f>
        <v>Los Angeles International</v>
      </c>
      <c r="R6568">
        <f>INDEX(AirportPivot[Gates (number of available)],MATCH($N6568,AirportPivot[[AirportID]:[AirportID]],0))</f>
        <v>86</v>
      </c>
    </row>
    <row r="6569" spans="1:18" x14ac:dyDescent="0.25">
      <c r="A6569" s="3" t="s">
        <v>6601</v>
      </c>
      <c r="B6569" s="12">
        <v>41727</v>
      </c>
      <c r="C6569" s="4" t="s">
        <v>15</v>
      </c>
      <c r="D6569" s="4">
        <v>2.4</v>
      </c>
      <c r="E6569" s="4">
        <v>194</v>
      </c>
      <c r="F6569" s="5">
        <v>0.3125</v>
      </c>
      <c r="G6569" s="6">
        <v>225</v>
      </c>
      <c r="H6569" s="7">
        <v>37125</v>
      </c>
      <c r="I6569" s="7">
        <f>FlightsPivot[[#This Row],[Total Fare]]*10%</f>
        <v>3712.5</v>
      </c>
      <c r="J6569" s="7">
        <f>FlightsPivot[[#This Row],[Total Fare]]+FlightsPivot[[#This Row],[10% tax ]]</f>
        <v>40837.5</v>
      </c>
      <c r="K6569" s="4">
        <v>3</v>
      </c>
      <c r="L6569" s="4">
        <v>2014</v>
      </c>
      <c r="M6569" t="str">
        <f>INDEX(RoutesPivot[DepAirport],MATCH($C6569,RoutesPivot[[RouteID]:[RouteID]],0))</f>
        <v>ORD</v>
      </c>
      <c r="N6569" t="str">
        <f>INDEX(RoutesPivot[AirportID],MATCH($C6569,RoutesPivot[[RouteID]:[RouteID]],0))</f>
        <v>EWR</v>
      </c>
      <c r="O6569">
        <f>INDEX(RoutesPivot[Distance],MATCH($C6569,RoutesPivot[[RouteID]:[RouteID]],0))</f>
        <v>600</v>
      </c>
      <c r="P6569">
        <f>INDEX(RoutesPivot[ListPrice],MATCH($C6569,RoutesPivot[[RouteID]:[RouteID]],0))</f>
        <v>225</v>
      </c>
      <c r="Q6569" t="str">
        <f>INDEX(AirportPivot[AirportName],MATCH($N6569,AirportPivot[[AirportID]:[AirportID]],0))</f>
        <v>Newark Liberty International</v>
      </c>
      <c r="R6569">
        <f>INDEX(AirportPivot[Gates (number of available)],MATCH($N6569,AirportPivot[[AirportID]:[AirportID]],0))</f>
        <v>82</v>
      </c>
    </row>
    <row r="6570" spans="1:18" x14ac:dyDescent="0.25">
      <c r="A6570" s="3" t="s">
        <v>6602</v>
      </c>
      <c r="B6570" s="12">
        <v>42061</v>
      </c>
      <c r="C6570" s="4" t="s">
        <v>33</v>
      </c>
      <c r="D6570" s="4">
        <v>1</v>
      </c>
      <c r="E6570" s="4">
        <v>4</v>
      </c>
      <c r="F6570" s="5">
        <v>0.72916666666666663</v>
      </c>
      <c r="G6570" s="6">
        <v>375</v>
      </c>
      <c r="H6570" s="7">
        <v>69375</v>
      </c>
      <c r="I6570" s="7">
        <f>FlightsPivot[[#This Row],[Total Fare]]*10%</f>
        <v>6937.5</v>
      </c>
      <c r="J6570" s="7">
        <f>FlightsPivot[[#This Row],[Total Fare]]+FlightsPivot[[#This Row],[10% tax ]]</f>
        <v>76312.5</v>
      </c>
      <c r="K6570" s="4">
        <v>2</v>
      </c>
      <c r="L6570" s="4">
        <v>2015</v>
      </c>
      <c r="M6570" t="str">
        <f>INDEX(RoutesPivot[DepAirport],MATCH($C6570,RoutesPivot[[RouteID]:[RouteID]],0))</f>
        <v>ORD</v>
      </c>
      <c r="N6570" t="str">
        <f>INDEX(RoutesPivot[AirportID],MATCH($C6570,RoutesPivot[[RouteID]:[RouteID]],0))</f>
        <v>SFO</v>
      </c>
      <c r="O6570">
        <f>INDEX(RoutesPivot[Distance],MATCH($C6570,RoutesPivot[[RouteID]:[RouteID]],0))</f>
        <v>1600</v>
      </c>
      <c r="P6570">
        <f>INDEX(RoutesPivot[ListPrice],MATCH($C6570,RoutesPivot[[RouteID]:[RouteID]],0))</f>
        <v>375</v>
      </c>
      <c r="Q6570" t="str">
        <f>INDEX(AirportPivot[AirportName],MATCH($N6570,AirportPivot[[AirportID]:[AirportID]],0))</f>
        <v>San Francisco International</v>
      </c>
      <c r="R6570">
        <f>INDEX(AirportPivot[Gates (number of available)],MATCH($N6570,AirportPivot[[AirportID]:[AirportID]],0))</f>
        <v>70</v>
      </c>
    </row>
    <row r="6571" spans="1:18" x14ac:dyDescent="0.25">
      <c r="A6571" s="3" t="s">
        <v>6603</v>
      </c>
      <c r="B6571" s="12">
        <v>42077</v>
      </c>
      <c r="C6571" s="4" t="s">
        <v>70</v>
      </c>
      <c r="D6571" s="4">
        <v>2.9</v>
      </c>
      <c r="E6571" s="4">
        <v>75</v>
      </c>
      <c r="F6571" s="5">
        <v>0.58333333333333337</v>
      </c>
      <c r="G6571" s="6">
        <v>275</v>
      </c>
      <c r="H6571" s="7">
        <v>49775</v>
      </c>
      <c r="I6571" s="7">
        <f>FlightsPivot[[#This Row],[Total Fare]]*10%</f>
        <v>4977.5</v>
      </c>
      <c r="J6571" s="7">
        <f>FlightsPivot[[#This Row],[Total Fare]]+FlightsPivot[[#This Row],[10% tax ]]</f>
        <v>54752.5</v>
      </c>
      <c r="K6571" s="4">
        <v>3</v>
      </c>
      <c r="L6571" s="4">
        <v>2015</v>
      </c>
      <c r="M6571" t="str">
        <f>INDEX(RoutesPivot[DepAirport],MATCH($C6571,RoutesPivot[[RouteID]:[RouteID]],0))</f>
        <v>ORD</v>
      </c>
      <c r="N6571" t="str">
        <f>INDEX(RoutesPivot[AirportID],MATCH($C6571,RoutesPivot[[RouteID]:[RouteID]],0))</f>
        <v>LAS</v>
      </c>
      <c r="O6571">
        <f>INDEX(RoutesPivot[Distance],MATCH($C6571,RoutesPivot[[RouteID]:[RouteID]],0))</f>
        <v>1100</v>
      </c>
      <c r="P6571">
        <f>INDEX(RoutesPivot[ListPrice],MATCH($C6571,RoutesPivot[[RouteID]:[RouteID]],0))</f>
        <v>275</v>
      </c>
      <c r="Q6571" t="str">
        <f>INDEX(AirportPivot[AirportName],MATCH($N6571,AirportPivot[[AirportID]:[AirportID]],0))</f>
        <v>McCarran International</v>
      </c>
      <c r="R6571">
        <f>INDEX(AirportPivot[Gates (number of available)],MATCH($N6571,AirportPivot[[AirportID]:[AirportID]],0))</f>
        <v>68</v>
      </c>
    </row>
    <row r="6572" spans="1:18" x14ac:dyDescent="0.25">
      <c r="A6572" s="3" t="s">
        <v>6604</v>
      </c>
      <c r="B6572" s="12">
        <v>42191</v>
      </c>
      <c r="C6572" s="4" t="s">
        <v>70</v>
      </c>
      <c r="D6572" s="4">
        <v>0.5</v>
      </c>
      <c r="E6572" s="4">
        <v>188</v>
      </c>
      <c r="F6572" s="5">
        <v>0.375</v>
      </c>
      <c r="G6572" s="6">
        <v>302.5</v>
      </c>
      <c r="H6572" s="7">
        <v>49912.5</v>
      </c>
      <c r="I6572" s="7">
        <f>FlightsPivot[[#This Row],[Total Fare]]*10%</f>
        <v>4991.25</v>
      </c>
      <c r="J6572" s="7">
        <f>FlightsPivot[[#This Row],[Total Fare]]+FlightsPivot[[#This Row],[10% tax ]]</f>
        <v>54903.75</v>
      </c>
      <c r="K6572" s="4">
        <v>7</v>
      </c>
      <c r="L6572" s="4">
        <v>2015</v>
      </c>
      <c r="M6572" t="str">
        <f>INDEX(RoutesPivot[DepAirport],MATCH($C6572,RoutesPivot[[RouteID]:[RouteID]],0))</f>
        <v>ORD</v>
      </c>
      <c r="N6572" t="str">
        <f>INDEX(RoutesPivot[AirportID],MATCH($C6572,RoutesPivot[[RouteID]:[RouteID]],0))</f>
        <v>LAS</v>
      </c>
      <c r="O6572">
        <f>INDEX(RoutesPivot[Distance],MATCH($C6572,RoutesPivot[[RouteID]:[RouteID]],0))</f>
        <v>1100</v>
      </c>
      <c r="P6572">
        <f>INDEX(RoutesPivot[ListPrice],MATCH($C6572,RoutesPivot[[RouteID]:[RouteID]],0))</f>
        <v>275</v>
      </c>
      <c r="Q6572" t="str">
        <f>INDEX(AirportPivot[AirportName],MATCH($N6572,AirportPivot[[AirportID]:[AirportID]],0))</f>
        <v>McCarran International</v>
      </c>
      <c r="R6572">
        <f>INDEX(AirportPivot[Gates (number of available)],MATCH($N6572,AirportPivot[[AirportID]:[AirportID]],0))</f>
        <v>68</v>
      </c>
    </row>
    <row r="6573" spans="1:18" x14ac:dyDescent="0.25">
      <c r="A6573" s="3" t="s">
        <v>6605</v>
      </c>
      <c r="B6573" s="12">
        <v>41935</v>
      </c>
      <c r="C6573" s="4" t="s">
        <v>13</v>
      </c>
      <c r="D6573" s="4">
        <v>2.2000000000000002</v>
      </c>
      <c r="E6573" s="4">
        <v>175</v>
      </c>
      <c r="F6573" s="5">
        <v>0.77083333333333337</v>
      </c>
      <c r="G6573" s="6">
        <v>250</v>
      </c>
      <c r="H6573" s="7">
        <v>41250</v>
      </c>
      <c r="I6573" s="7">
        <f>FlightsPivot[[#This Row],[Total Fare]]*10%</f>
        <v>4125</v>
      </c>
      <c r="J6573" s="7">
        <f>FlightsPivot[[#This Row],[Total Fare]]+FlightsPivot[[#This Row],[10% tax ]]</f>
        <v>45375</v>
      </c>
      <c r="K6573" s="4">
        <v>10</v>
      </c>
      <c r="L6573" s="4">
        <v>2014</v>
      </c>
      <c r="M6573" t="str">
        <f>INDEX(RoutesPivot[DepAirport],MATCH($C6573,RoutesPivot[[RouteID]:[RouteID]],0))</f>
        <v>ORD</v>
      </c>
      <c r="N6573" t="str">
        <f>INDEX(RoutesPivot[AirportID],MATCH($C6573,RoutesPivot[[RouteID]:[RouteID]],0))</f>
        <v>JFK</v>
      </c>
      <c r="O6573">
        <f>INDEX(RoutesPivot[Distance],MATCH($C6573,RoutesPivot[[RouteID]:[RouteID]],0))</f>
        <v>619</v>
      </c>
      <c r="P6573">
        <f>INDEX(RoutesPivot[ListPrice],MATCH($C6573,RoutesPivot[[RouteID]:[RouteID]],0))</f>
        <v>250</v>
      </c>
      <c r="Q6573" t="str">
        <f>INDEX(AirportPivot[AirportName],MATCH($N6573,AirportPivot[[AirportID]:[AirportID]],0))</f>
        <v>John F Kennedy International</v>
      </c>
      <c r="R6573">
        <f>INDEX(AirportPivot[Gates (number of available)],MATCH($N6573,AirportPivot[[AirportID]:[AirportID]],0))</f>
        <v>120</v>
      </c>
    </row>
    <row r="6574" spans="1:18" x14ac:dyDescent="0.25">
      <c r="A6574" s="3" t="s">
        <v>6606</v>
      </c>
      <c r="B6574" s="12">
        <v>41838</v>
      </c>
      <c r="C6574" s="4" t="s">
        <v>17</v>
      </c>
      <c r="D6574" s="4">
        <v>4.8</v>
      </c>
      <c r="E6574" s="4">
        <v>41</v>
      </c>
      <c r="F6574" s="5">
        <v>0.70833333333333337</v>
      </c>
      <c r="G6574" s="6">
        <v>385</v>
      </c>
      <c r="H6574" s="7">
        <v>63525</v>
      </c>
      <c r="I6574" s="7">
        <f>FlightsPivot[[#This Row],[Total Fare]]*10%</f>
        <v>6352.5</v>
      </c>
      <c r="J6574" s="7">
        <f>FlightsPivot[[#This Row],[Total Fare]]+FlightsPivot[[#This Row],[10% tax ]]</f>
        <v>69877.5</v>
      </c>
      <c r="K6574" s="4">
        <v>7</v>
      </c>
      <c r="L6574" s="4">
        <v>2014</v>
      </c>
      <c r="M6574" t="str">
        <f>INDEX(RoutesPivot[DepAirport],MATCH($C6574,RoutesPivot[[RouteID]:[RouteID]],0))</f>
        <v>ORD</v>
      </c>
      <c r="N6574" t="str">
        <f>INDEX(RoutesPivot[AirportID],MATCH($C6574,RoutesPivot[[RouteID]:[RouteID]],0))</f>
        <v>LAX</v>
      </c>
      <c r="O6574">
        <f>INDEX(RoutesPivot[Distance],MATCH($C6574,RoutesPivot[[RouteID]:[RouteID]],0))</f>
        <v>1518</v>
      </c>
      <c r="P6574">
        <f>INDEX(RoutesPivot[ListPrice],MATCH($C6574,RoutesPivot[[RouteID]:[RouteID]],0))</f>
        <v>350</v>
      </c>
      <c r="Q6574" t="str">
        <f>INDEX(AirportPivot[AirportName],MATCH($N6574,AirportPivot[[AirportID]:[AirportID]],0))</f>
        <v>Los Angeles International</v>
      </c>
      <c r="R6574">
        <f>INDEX(AirportPivot[Gates (number of available)],MATCH($N6574,AirportPivot[[AirportID]:[AirportID]],0))</f>
        <v>86</v>
      </c>
    </row>
    <row r="6575" spans="1:18" x14ac:dyDescent="0.25">
      <c r="A6575" s="3" t="s">
        <v>6607</v>
      </c>
      <c r="B6575" s="12">
        <v>42172</v>
      </c>
      <c r="C6575" s="4" t="s">
        <v>47</v>
      </c>
      <c r="D6575" s="4">
        <v>1.4</v>
      </c>
      <c r="E6575" s="4">
        <v>32</v>
      </c>
      <c r="F6575" s="5">
        <v>0.77083333333333337</v>
      </c>
      <c r="G6575" s="6">
        <v>275</v>
      </c>
      <c r="H6575" s="7">
        <v>50875</v>
      </c>
      <c r="I6575" s="7">
        <f>FlightsPivot[[#This Row],[Total Fare]]*10%</f>
        <v>5087.5</v>
      </c>
      <c r="J6575" s="7">
        <f>FlightsPivot[[#This Row],[Total Fare]]+FlightsPivot[[#This Row],[10% tax ]]</f>
        <v>55962.5</v>
      </c>
      <c r="K6575" s="4">
        <v>6</v>
      </c>
      <c r="L6575" s="4">
        <v>2015</v>
      </c>
      <c r="M6575" t="str">
        <f>INDEX(RoutesPivot[DepAirport],MATCH($C6575,RoutesPivot[[RouteID]:[RouteID]],0))</f>
        <v>ORD</v>
      </c>
      <c r="N6575" t="str">
        <f>INDEX(RoutesPivot[AirportID],MATCH($C6575,RoutesPivot[[RouteID]:[RouteID]],0))</f>
        <v>PHX</v>
      </c>
      <c r="O6575">
        <f>INDEX(RoutesPivot[Distance],MATCH($C6575,RoutesPivot[[RouteID]:[RouteID]],0))</f>
        <v>1200</v>
      </c>
      <c r="P6575">
        <f>INDEX(RoutesPivot[ListPrice],MATCH($C6575,RoutesPivot[[RouteID]:[RouteID]],0))</f>
        <v>250</v>
      </c>
      <c r="Q6575" t="str">
        <f>INDEX(AirportPivot[AirportName],MATCH($N6575,AirportPivot[[AirportID]:[AirportID]],0))</f>
        <v>Phoenix Sky Harbor International</v>
      </c>
      <c r="R6575">
        <f>INDEX(AirportPivot[Gates (number of available)],MATCH($N6575,AirportPivot[[AirportID]:[AirportID]],0))</f>
        <v>60</v>
      </c>
    </row>
    <row r="6576" spans="1:18" x14ac:dyDescent="0.25">
      <c r="A6576" s="3" t="s">
        <v>6608</v>
      </c>
      <c r="B6576" s="12">
        <v>42113</v>
      </c>
      <c r="C6576" s="4" t="s">
        <v>15</v>
      </c>
      <c r="D6576" s="4">
        <v>1.9</v>
      </c>
      <c r="E6576" s="4">
        <v>101</v>
      </c>
      <c r="F6576" s="5">
        <v>0.79166666666666663</v>
      </c>
      <c r="G6576" s="6">
        <v>225</v>
      </c>
      <c r="H6576" s="7">
        <v>41625</v>
      </c>
      <c r="I6576" s="7">
        <f>FlightsPivot[[#This Row],[Total Fare]]*10%</f>
        <v>4162.5</v>
      </c>
      <c r="J6576" s="7">
        <f>FlightsPivot[[#This Row],[Total Fare]]+FlightsPivot[[#This Row],[10% tax ]]</f>
        <v>45787.5</v>
      </c>
      <c r="K6576" s="4">
        <v>4</v>
      </c>
      <c r="L6576" s="4">
        <v>2015</v>
      </c>
      <c r="M6576" t="str">
        <f>INDEX(RoutesPivot[DepAirport],MATCH($C6576,RoutesPivot[[RouteID]:[RouteID]],0))</f>
        <v>ORD</v>
      </c>
      <c r="N6576" t="str">
        <f>INDEX(RoutesPivot[AirportID],MATCH($C6576,RoutesPivot[[RouteID]:[RouteID]],0))</f>
        <v>EWR</v>
      </c>
      <c r="O6576">
        <f>INDEX(RoutesPivot[Distance],MATCH($C6576,RoutesPivot[[RouteID]:[RouteID]],0))</f>
        <v>600</v>
      </c>
      <c r="P6576">
        <f>INDEX(RoutesPivot[ListPrice],MATCH($C6576,RoutesPivot[[RouteID]:[RouteID]],0))</f>
        <v>225</v>
      </c>
      <c r="Q6576" t="str">
        <f>INDEX(AirportPivot[AirportName],MATCH($N6576,AirportPivot[[AirportID]:[AirportID]],0))</f>
        <v>Newark Liberty International</v>
      </c>
      <c r="R6576">
        <f>INDEX(AirportPivot[Gates (number of available)],MATCH($N6576,AirportPivot[[AirportID]:[AirportID]],0))</f>
        <v>82</v>
      </c>
    </row>
    <row r="6577" spans="1:18" x14ac:dyDescent="0.25">
      <c r="A6577" s="3" t="s">
        <v>6609</v>
      </c>
      <c r="B6577" s="12">
        <v>41743</v>
      </c>
      <c r="C6577" s="4" t="s">
        <v>21</v>
      </c>
      <c r="D6577" s="4">
        <v>2.6</v>
      </c>
      <c r="E6577" s="4">
        <v>116</v>
      </c>
      <c r="F6577" s="5">
        <v>0.75</v>
      </c>
      <c r="G6577" s="6">
        <v>125</v>
      </c>
      <c r="H6577" s="7">
        <v>23125</v>
      </c>
      <c r="I6577" s="7">
        <f>FlightsPivot[[#This Row],[Total Fare]]*10%</f>
        <v>2312.5</v>
      </c>
      <c r="J6577" s="7">
        <f>FlightsPivot[[#This Row],[Total Fare]]+FlightsPivot[[#This Row],[10% tax ]]</f>
        <v>25437.5</v>
      </c>
      <c r="K6577" s="4">
        <v>4</v>
      </c>
      <c r="L6577" s="4">
        <v>2014</v>
      </c>
      <c r="M6577" t="str">
        <f>INDEX(RoutesPivot[DepAirport],MATCH($C6577,RoutesPivot[[RouteID]:[RouteID]],0))</f>
        <v>ORD</v>
      </c>
      <c r="N6577" t="str">
        <f>INDEX(RoutesPivot[AirportID],MATCH($C6577,RoutesPivot[[RouteID]:[RouteID]],0))</f>
        <v>CLT</v>
      </c>
      <c r="O6577">
        <f>INDEX(RoutesPivot[Distance],MATCH($C6577,RoutesPivot[[RouteID]:[RouteID]],0))</f>
        <v>700</v>
      </c>
      <c r="P6577">
        <f>INDEX(RoutesPivot[ListPrice],MATCH($C6577,RoutesPivot[[RouteID]:[RouteID]],0))</f>
        <v>125</v>
      </c>
      <c r="Q6577" t="str">
        <f>INDEX(AirportPivot[AirportName],MATCH($N6577,AirportPivot[[AirportID]:[AirportID]],0))</f>
        <v>Charlotte/Douglas International</v>
      </c>
      <c r="R6577">
        <f>INDEX(AirportPivot[Gates (number of available)],MATCH($N6577,AirportPivot[[AirportID]:[AirportID]],0))</f>
        <v>65</v>
      </c>
    </row>
    <row r="6578" spans="1:18" x14ac:dyDescent="0.25">
      <c r="A6578" s="3" t="s">
        <v>6610</v>
      </c>
      <c r="B6578" s="12">
        <v>42012</v>
      </c>
      <c r="C6578" s="4" t="s">
        <v>15</v>
      </c>
      <c r="D6578" s="4">
        <v>0.6</v>
      </c>
      <c r="E6578" s="4">
        <v>151</v>
      </c>
      <c r="F6578" s="5">
        <v>0.77083333333333337</v>
      </c>
      <c r="G6578" s="6">
        <v>225</v>
      </c>
      <c r="H6578" s="7">
        <v>41625</v>
      </c>
      <c r="I6578" s="7">
        <f>FlightsPivot[[#This Row],[Total Fare]]*10%</f>
        <v>4162.5</v>
      </c>
      <c r="J6578" s="7">
        <f>FlightsPivot[[#This Row],[Total Fare]]+FlightsPivot[[#This Row],[10% tax ]]</f>
        <v>45787.5</v>
      </c>
      <c r="K6578" s="4">
        <v>1</v>
      </c>
      <c r="L6578" s="4">
        <v>2015</v>
      </c>
      <c r="M6578" t="str">
        <f>INDEX(RoutesPivot[DepAirport],MATCH($C6578,RoutesPivot[[RouteID]:[RouteID]],0))</f>
        <v>ORD</v>
      </c>
      <c r="N6578" t="str">
        <f>INDEX(RoutesPivot[AirportID],MATCH($C6578,RoutesPivot[[RouteID]:[RouteID]],0))</f>
        <v>EWR</v>
      </c>
      <c r="O6578">
        <f>INDEX(RoutesPivot[Distance],MATCH($C6578,RoutesPivot[[RouteID]:[RouteID]],0))</f>
        <v>600</v>
      </c>
      <c r="P6578">
        <f>INDEX(RoutesPivot[ListPrice],MATCH($C6578,RoutesPivot[[RouteID]:[RouteID]],0))</f>
        <v>225</v>
      </c>
      <c r="Q6578" t="str">
        <f>INDEX(AirportPivot[AirportName],MATCH($N6578,AirportPivot[[AirportID]:[AirportID]],0))</f>
        <v>Newark Liberty International</v>
      </c>
      <c r="R6578">
        <f>INDEX(AirportPivot[Gates (number of available)],MATCH($N6578,AirportPivot[[AirportID]:[AirportID]],0))</f>
        <v>82</v>
      </c>
    </row>
    <row r="6579" spans="1:18" x14ac:dyDescent="0.25">
      <c r="A6579" s="3" t="s">
        <v>6611</v>
      </c>
      <c r="B6579" s="12">
        <v>41669</v>
      </c>
      <c r="C6579" s="4" t="s">
        <v>27</v>
      </c>
      <c r="D6579" s="4">
        <v>11</v>
      </c>
      <c r="E6579" s="4">
        <v>139</v>
      </c>
      <c r="F6579" s="5">
        <v>0.72916666666666663</v>
      </c>
      <c r="G6579" s="6">
        <v>200</v>
      </c>
      <c r="H6579" s="7">
        <v>37000</v>
      </c>
      <c r="I6579" s="7">
        <f>FlightsPivot[[#This Row],[Total Fare]]*10%</f>
        <v>3700</v>
      </c>
      <c r="J6579" s="7">
        <f>FlightsPivot[[#This Row],[Total Fare]]+FlightsPivot[[#This Row],[10% tax ]]</f>
        <v>40700</v>
      </c>
      <c r="K6579" s="4">
        <v>1</v>
      </c>
      <c r="L6579" s="4">
        <v>2014</v>
      </c>
      <c r="M6579" t="str">
        <f>INDEX(RoutesPivot[DepAirport],MATCH($C6579,RoutesPivot[[RouteID]:[RouteID]],0))</f>
        <v>ORD</v>
      </c>
      <c r="N6579" t="str">
        <f>INDEX(RoutesPivot[AirportID],MATCH($C6579,RoutesPivot[[RouteID]:[RouteID]],0))</f>
        <v>ATL</v>
      </c>
      <c r="O6579">
        <f>INDEX(RoutesPivot[Distance],MATCH($C6579,RoutesPivot[[RouteID]:[RouteID]],0))</f>
        <v>510</v>
      </c>
      <c r="P6579">
        <f>INDEX(RoutesPivot[ListPrice],MATCH($C6579,RoutesPivot[[RouteID]:[RouteID]],0))</f>
        <v>200</v>
      </c>
      <c r="Q6579" t="str">
        <f>INDEX(AirportPivot[AirportName],MATCH($N6579,AirportPivot[[AirportID]:[AirportID]],0))</f>
        <v>Hartsfield-Jackson Atlanta International</v>
      </c>
      <c r="R6579">
        <f>INDEX(AirportPivot[Gates (number of available)],MATCH($N6579,AirportPivot[[AirportID]:[AirportID]],0))</f>
        <v>100</v>
      </c>
    </row>
    <row r="6580" spans="1:18" x14ac:dyDescent="0.25">
      <c r="A6580" s="3" t="s">
        <v>6612</v>
      </c>
      <c r="B6580" s="12">
        <v>41970</v>
      </c>
      <c r="C6580" s="4" t="s">
        <v>37</v>
      </c>
      <c r="D6580" s="4">
        <v>5.9</v>
      </c>
      <c r="E6580" s="4">
        <v>63</v>
      </c>
      <c r="F6580" s="5">
        <v>0.79166666666666663</v>
      </c>
      <c r="G6580" s="6">
        <v>525</v>
      </c>
      <c r="H6580" s="7">
        <v>95025</v>
      </c>
      <c r="I6580" s="7">
        <f>FlightsPivot[[#This Row],[Total Fare]]*10%</f>
        <v>9502.5</v>
      </c>
      <c r="J6580" s="7">
        <f>FlightsPivot[[#This Row],[Total Fare]]+FlightsPivot[[#This Row],[10% tax ]]</f>
        <v>104527.5</v>
      </c>
      <c r="K6580" s="4">
        <v>11</v>
      </c>
      <c r="L6580" s="4">
        <v>2014</v>
      </c>
      <c r="M6580" t="str">
        <f>INDEX(RoutesPivot[DepAirport],MATCH($C6580,RoutesPivot[[RouteID]:[RouteID]],0))</f>
        <v>ORD</v>
      </c>
      <c r="N6580" t="str">
        <f>INDEX(RoutesPivot[AirportID],MATCH($C6580,RoutesPivot[[RouteID]:[RouteID]],0))</f>
        <v>SEA</v>
      </c>
      <c r="O6580">
        <f>INDEX(RoutesPivot[Distance],MATCH($C6580,RoutesPivot[[RouteID]:[RouteID]],0))</f>
        <v>1500</v>
      </c>
      <c r="P6580">
        <f>INDEX(RoutesPivot[ListPrice],MATCH($C6580,RoutesPivot[[RouteID]:[RouteID]],0))</f>
        <v>350</v>
      </c>
      <c r="Q6580" t="str">
        <f>INDEX(AirportPivot[AirportName],MATCH($N6580,AirportPivot[[AirportID]:[AirportID]],0))</f>
        <v>Seattle-Tacoma International</v>
      </c>
      <c r="R6580">
        <f>INDEX(AirportPivot[Gates (number of available)],MATCH($N6580,AirportPivot[[AirportID]:[AirportID]],0))</f>
        <v>58</v>
      </c>
    </row>
    <row r="6581" spans="1:18" x14ac:dyDescent="0.25">
      <c r="A6581" s="3" t="s">
        <v>6613</v>
      </c>
      <c r="B6581" s="12">
        <v>41753</v>
      </c>
      <c r="C6581" s="4" t="s">
        <v>21</v>
      </c>
      <c r="D6581" s="4">
        <v>1.7</v>
      </c>
      <c r="E6581" s="4">
        <v>27</v>
      </c>
      <c r="F6581" s="5">
        <v>0.625</v>
      </c>
      <c r="G6581" s="6">
        <v>125</v>
      </c>
      <c r="H6581" s="7">
        <v>23125</v>
      </c>
      <c r="I6581" s="7">
        <f>FlightsPivot[[#This Row],[Total Fare]]*10%</f>
        <v>2312.5</v>
      </c>
      <c r="J6581" s="7">
        <f>FlightsPivot[[#This Row],[Total Fare]]+FlightsPivot[[#This Row],[10% tax ]]</f>
        <v>25437.5</v>
      </c>
      <c r="K6581" s="4">
        <v>4</v>
      </c>
      <c r="L6581" s="4">
        <v>2014</v>
      </c>
      <c r="M6581" t="str">
        <f>INDEX(RoutesPivot[DepAirport],MATCH($C6581,RoutesPivot[[RouteID]:[RouteID]],0))</f>
        <v>ORD</v>
      </c>
      <c r="N6581" t="str">
        <f>INDEX(RoutesPivot[AirportID],MATCH($C6581,RoutesPivot[[RouteID]:[RouteID]],0))</f>
        <v>CLT</v>
      </c>
      <c r="O6581">
        <f>INDEX(RoutesPivot[Distance],MATCH($C6581,RoutesPivot[[RouteID]:[RouteID]],0))</f>
        <v>700</v>
      </c>
      <c r="P6581">
        <f>INDEX(RoutesPivot[ListPrice],MATCH($C6581,RoutesPivot[[RouteID]:[RouteID]],0))</f>
        <v>125</v>
      </c>
      <c r="Q6581" t="str">
        <f>INDEX(AirportPivot[AirportName],MATCH($N6581,AirportPivot[[AirportID]:[AirportID]],0))</f>
        <v>Charlotte/Douglas International</v>
      </c>
      <c r="R6581">
        <f>INDEX(AirportPivot[Gates (number of available)],MATCH($N6581,AirportPivot[[AirportID]:[AirportID]],0))</f>
        <v>65</v>
      </c>
    </row>
    <row r="6582" spans="1:18" x14ac:dyDescent="0.25">
      <c r="A6582" s="3" t="s">
        <v>6614</v>
      </c>
      <c r="B6582" s="12">
        <v>41984</v>
      </c>
      <c r="C6582" s="4" t="s">
        <v>17</v>
      </c>
      <c r="D6582" s="4">
        <v>2.8</v>
      </c>
      <c r="E6582" s="4">
        <v>95</v>
      </c>
      <c r="F6582" s="5">
        <v>0.72916666666666663</v>
      </c>
      <c r="G6582" s="6">
        <v>350</v>
      </c>
      <c r="H6582" s="7">
        <v>64750</v>
      </c>
      <c r="I6582" s="7">
        <f>FlightsPivot[[#This Row],[Total Fare]]*10%</f>
        <v>6475</v>
      </c>
      <c r="J6582" s="7">
        <f>FlightsPivot[[#This Row],[Total Fare]]+FlightsPivot[[#This Row],[10% tax ]]</f>
        <v>71225</v>
      </c>
      <c r="K6582" s="4">
        <v>12</v>
      </c>
      <c r="L6582" s="4">
        <v>2014</v>
      </c>
      <c r="M6582" t="str">
        <f>INDEX(RoutesPivot[DepAirport],MATCH($C6582,RoutesPivot[[RouteID]:[RouteID]],0))</f>
        <v>ORD</v>
      </c>
      <c r="N6582" t="str">
        <f>INDEX(RoutesPivot[AirportID],MATCH($C6582,RoutesPivot[[RouteID]:[RouteID]],0))</f>
        <v>LAX</v>
      </c>
      <c r="O6582">
        <f>INDEX(RoutesPivot[Distance],MATCH($C6582,RoutesPivot[[RouteID]:[RouteID]],0))</f>
        <v>1518</v>
      </c>
      <c r="P6582">
        <f>INDEX(RoutesPivot[ListPrice],MATCH($C6582,RoutesPivot[[RouteID]:[RouteID]],0))</f>
        <v>350</v>
      </c>
      <c r="Q6582" t="str">
        <f>INDEX(AirportPivot[AirportName],MATCH($N6582,AirportPivot[[AirportID]:[AirportID]],0))</f>
        <v>Los Angeles International</v>
      </c>
      <c r="R6582">
        <f>INDEX(AirportPivot[Gates (number of available)],MATCH($N6582,AirportPivot[[AirportID]:[AirportID]],0))</f>
        <v>86</v>
      </c>
    </row>
    <row r="6583" spans="1:18" x14ac:dyDescent="0.25">
      <c r="A6583" s="3" t="s">
        <v>6615</v>
      </c>
      <c r="B6583" s="12">
        <v>41926</v>
      </c>
      <c r="C6583" s="4" t="s">
        <v>17</v>
      </c>
      <c r="D6583" s="4">
        <v>3.3</v>
      </c>
      <c r="E6583" s="4">
        <v>182</v>
      </c>
      <c r="F6583" s="5">
        <v>0.75</v>
      </c>
      <c r="G6583" s="6">
        <v>350</v>
      </c>
      <c r="H6583" s="7">
        <v>57750</v>
      </c>
      <c r="I6583" s="7">
        <f>FlightsPivot[[#This Row],[Total Fare]]*10%</f>
        <v>5775</v>
      </c>
      <c r="J6583" s="7">
        <f>FlightsPivot[[#This Row],[Total Fare]]+FlightsPivot[[#This Row],[10% tax ]]</f>
        <v>63525</v>
      </c>
      <c r="K6583" s="4">
        <v>10</v>
      </c>
      <c r="L6583" s="4">
        <v>2014</v>
      </c>
      <c r="M6583" t="str">
        <f>INDEX(RoutesPivot[DepAirport],MATCH($C6583,RoutesPivot[[RouteID]:[RouteID]],0))</f>
        <v>ORD</v>
      </c>
      <c r="N6583" t="str">
        <f>INDEX(RoutesPivot[AirportID],MATCH($C6583,RoutesPivot[[RouteID]:[RouteID]],0))</f>
        <v>LAX</v>
      </c>
      <c r="O6583">
        <f>INDEX(RoutesPivot[Distance],MATCH($C6583,RoutesPivot[[RouteID]:[RouteID]],0))</f>
        <v>1518</v>
      </c>
      <c r="P6583">
        <f>INDEX(RoutesPivot[ListPrice],MATCH($C6583,RoutesPivot[[RouteID]:[RouteID]],0))</f>
        <v>350</v>
      </c>
      <c r="Q6583" t="str">
        <f>INDEX(AirportPivot[AirportName],MATCH($N6583,AirportPivot[[AirportID]:[AirportID]],0))</f>
        <v>Los Angeles International</v>
      </c>
      <c r="R6583">
        <f>INDEX(AirportPivot[Gates (number of available)],MATCH($N6583,AirportPivot[[AirportID]:[AirportID]],0))</f>
        <v>86</v>
      </c>
    </row>
    <row r="6584" spans="1:18" x14ac:dyDescent="0.25">
      <c r="A6584" s="3" t="s">
        <v>6616</v>
      </c>
      <c r="B6584" s="12">
        <v>42363</v>
      </c>
      <c r="C6584" s="4" t="s">
        <v>25</v>
      </c>
      <c r="D6584" s="4">
        <v>3.8</v>
      </c>
      <c r="E6584" s="4">
        <v>172</v>
      </c>
      <c r="F6584" s="5">
        <v>0.8125</v>
      </c>
      <c r="G6584" s="6">
        <v>280</v>
      </c>
      <c r="H6584" s="7">
        <v>46200</v>
      </c>
      <c r="I6584" s="7">
        <f>FlightsPivot[[#This Row],[Total Fare]]*10%</f>
        <v>4620</v>
      </c>
      <c r="J6584" s="7">
        <f>FlightsPivot[[#This Row],[Total Fare]]+FlightsPivot[[#This Row],[10% tax ]]</f>
        <v>50820</v>
      </c>
      <c r="K6584" s="4">
        <v>12</v>
      </c>
      <c r="L6584" s="4">
        <v>2015</v>
      </c>
      <c r="M6584" t="str">
        <f>INDEX(RoutesPivot[DepAirport],MATCH($C6584,RoutesPivot[[RouteID]:[RouteID]],0))</f>
        <v>ORD</v>
      </c>
      <c r="N6584" t="str">
        <f>INDEX(RoutesPivot[AirportID],MATCH($C6584,RoutesPivot[[RouteID]:[RouteID]],0))</f>
        <v>DFW</v>
      </c>
      <c r="O6584">
        <f>INDEX(RoutesPivot[Distance],MATCH($C6584,RoutesPivot[[RouteID]:[RouteID]],0))</f>
        <v>700</v>
      </c>
      <c r="P6584">
        <f>INDEX(RoutesPivot[ListPrice],MATCH($C6584,RoutesPivot[[RouteID]:[RouteID]],0))</f>
        <v>200</v>
      </c>
      <c r="Q6584" t="str">
        <f>INDEX(AirportPivot[AirportName],MATCH($N6584,AirportPivot[[AirportID]:[AirportID]],0))</f>
        <v>Dallas/Fort Worth International</v>
      </c>
      <c r="R6584">
        <f>INDEX(AirportPivot[Gates (number of available)],MATCH($N6584,AirportPivot[[AirportID]:[AirportID]],0))</f>
        <v>130</v>
      </c>
    </row>
    <row r="6585" spans="1:18" x14ac:dyDescent="0.25">
      <c r="A6585" s="3" t="s">
        <v>6617</v>
      </c>
      <c r="B6585" s="12">
        <v>42262</v>
      </c>
      <c r="C6585" s="4" t="s">
        <v>70</v>
      </c>
      <c r="D6585" s="4">
        <v>2.8</v>
      </c>
      <c r="E6585" s="4">
        <v>48</v>
      </c>
      <c r="F6585" s="5">
        <v>0.3125</v>
      </c>
      <c r="G6585" s="6">
        <v>275</v>
      </c>
      <c r="H6585" s="7">
        <v>45375</v>
      </c>
      <c r="I6585" s="7">
        <f>FlightsPivot[[#This Row],[Total Fare]]*10%</f>
        <v>4537.5</v>
      </c>
      <c r="J6585" s="7">
        <f>FlightsPivot[[#This Row],[Total Fare]]+FlightsPivot[[#This Row],[10% tax ]]</f>
        <v>49912.5</v>
      </c>
      <c r="K6585" s="4">
        <v>9</v>
      </c>
      <c r="L6585" s="4">
        <v>2015</v>
      </c>
      <c r="M6585" t="str">
        <f>INDEX(RoutesPivot[DepAirport],MATCH($C6585,RoutesPivot[[RouteID]:[RouteID]],0))</f>
        <v>ORD</v>
      </c>
      <c r="N6585" t="str">
        <f>INDEX(RoutesPivot[AirportID],MATCH($C6585,RoutesPivot[[RouteID]:[RouteID]],0))</f>
        <v>LAS</v>
      </c>
      <c r="O6585">
        <f>INDEX(RoutesPivot[Distance],MATCH($C6585,RoutesPivot[[RouteID]:[RouteID]],0))</f>
        <v>1100</v>
      </c>
      <c r="P6585">
        <f>INDEX(RoutesPivot[ListPrice],MATCH($C6585,RoutesPivot[[RouteID]:[RouteID]],0))</f>
        <v>275</v>
      </c>
      <c r="Q6585" t="str">
        <f>INDEX(AirportPivot[AirportName],MATCH($N6585,AirportPivot[[AirportID]:[AirportID]],0))</f>
        <v>McCarran International</v>
      </c>
      <c r="R6585">
        <f>INDEX(AirportPivot[Gates (number of available)],MATCH($N6585,AirportPivot[[AirportID]:[AirportID]],0))</f>
        <v>68</v>
      </c>
    </row>
    <row r="6586" spans="1:18" x14ac:dyDescent="0.25">
      <c r="A6586" s="3" t="s">
        <v>6618</v>
      </c>
      <c r="B6586" s="12">
        <v>42014</v>
      </c>
      <c r="C6586" s="4" t="s">
        <v>23</v>
      </c>
      <c r="D6586" s="4">
        <v>1.5</v>
      </c>
      <c r="E6586" s="4">
        <v>194</v>
      </c>
      <c r="F6586" s="5">
        <v>0.77083333333333337</v>
      </c>
      <c r="G6586" s="6">
        <v>300</v>
      </c>
      <c r="H6586" s="7">
        <v>49500</v>
      </c>
      <c r="I6586" s="7">
        <f>FlightsPivot[[#This Row],[Total Fare]]*10%</f>
        <v>4950</v>
      </c>
      <c r="J6586" s="7">
        <f>FlightsPivot[[#This Row],[Total Fare]]+FlightsPivot[[#This Row],[10% tax ]]</f>
        <v>54450</v>
      </c>
      <c r="K6586" s="4">
        <v>1</v>
      </c>
      <c r="L6586" s="4">
        <v>2015</v>
      </c>
      <c r="M6586" t="str">
        <f>INDEX(RoutesPivot[DepAirport],MATCH($C6586,RoutesPivot[[RouteID]:[RouteID]],0))</f>
        <v>ORD</v>
      </c>
      <c r="N6586" t="str">
        <f>INDEX(RoutesPivot[AirportID],MATCH($C6586,RoutesPivot[[RouteID]:[RouteID]],0))</f>
        <v>DEN</v>
      </c>
      <c r="O6586">
        <f>INDEX(RoutesPivot[Distance],MATCH($C6586,RoutesPivot[[RouteID]:[RouteID]],0))</f>
        <v>800</v>
      </c>
      <c r="P6586">
        <f>INDEX(RoutesPivot[ListPrice],MATCH($C6586,RoutesPivot[[RouteID]:[RouteID]],0))</f>
        <v>300</v>
      </c>
      <c r="Q6586" t="str">
        <f>INDEX(AirportPivot[AirportName],MATCH($N6586,AirportPivot[[AirportID]:[AirportID]],0))</f>
        <v>Denver International</v>
      </c>
      <c r="R6586">
        <f>INDEX(AirportPivot[Gates (number of available)],MATCH($N6586,AirportPivot[[AirportID]:[AirportID]],0))</f>
        <v>75</v>
      </c>
    </row>
    <row r="6587" spans="1:18" x14ac:dyDescent="0.25">
      <c r="A6587" s="3" t="s">
        <v>6619</v>
      </c>
      <c r="B6587" s="12">
        <v>42227</v>
      </c>
      <c r="C6587" s="4" t="s">
        <v>53</v>
      </c>
      <c r="D6587" s="4">
        <v>-0.4</v>
      </c>
      <c r="E6587" s="4">
        <v>173</v>
      </c>
      <c r="F6587" s="5">
        <v>0.79166666666666663</v>
      </c>
      <c r="G6587" s="6">
        <v>330</v>
      </c>
      <c r="H6587" s="7">
        <v>54450</v>
      </c>
      <c r="I6587" s="7">
        <f>FlightsPivot[[#This Row],[Total Fare]]*10%</f>
        <v>5445</v>
      </c>
      <c r="J6587" s="7">
        <f>FlightsPivot[[#This Row],[Total Fare]]+FlightsPivot[[#This Row],[10% tax ]]</f>
        <v>59895</v>
      </c>
      <c r="K6587" s="4">
        <v>8</v>
      </c>
      <c r="L6587" s="4">
        <v>2015</v>
      </c>
      <c r="M6587" t="str">
        <f>INDEX(RoutesPivot[DepAirport],MATCH($C6587,RoutesPivot[[RouteID]:[RouteID]],0))</f>
        <v>ORD</v>
      </c>
      <c r="N6587" t="str">
        <f>INDEX(RoutesPivot[AirportID],MATCH($C6587,RoutesPivot[[RouteID]:[RouteID]],0))</f>
        <v>FLL</v>
      </c>
      <c r="O6587">
        <f>INDEX(RoutesPivot[Distance],MATCH($C6587,RoutesPivot[[RouteID]:[RouteID]],0))</f>
        <v>940</v>
      </c>
      <c r="P6587">
        <f>INDEX(RoutesPivot[ListPrice],MATCH($C6587,RoutesPivot[[RouteID]:[RouteID]],0))</f>
        <v>300</v>
      </c>
      <c r="Q6587" t="str">
        <f>INDEX(AirportPivot[AirportName],MATCH($N6587,AirportPivot[[AirportID]:[AirportID]],0))</f>
        <v>Fort Lauderdale/Hollywood International</v>
      </c>
      <c r="R6587">
        <f>INDEX(AirportPivot[Gates (number of available)],MATCH($N6587,AirportPivot[[AirportID]:[AirportID]],0))</f>
        <v>55</v>
      </c>
    </row>
    <row r="6588" spans="1:18" x14ac:dyDescent="0.25">
      <c r="A6588" s="3" t="s">
        <v>6620</v>
      </c>
      <c r="B6588" s="12">
        <v>41999</v>
      </c>
      <c r="C6588" s="4" t="s">
        <v>40</v>
      </c>
      <c r="D6588" s="4">
        <v>6.8</v>
      </c>
      <c r="E6588" s="4">
        <v>5</v>
      </c>
      <c r="F6588" s="5">
        <v>0.33333333333333331</v>
      </c>
      <c r="G6588" s="6">
        <v>161</v>
      </c>
      <c r="H6588" s="7">
        <v>29785</v>
      </c>
      <c r="I6588" s="7">
        <f>FlightsPivot[[#This Row],[Total Fare]]*10%</f>
        <v>2978.5</v>
      </c>
      <c r="J6588" s="7">
        <f>FlightsPivot[[#This Row],[Total Fare]]+FlightsPivot[[#This Row],[10% tax ]]</f>
        <v>32763.5</v>
      </c>
      <c r="K6588" s="4">
        <v>12</v>
      </c>
      <c r="L6588" s="4">
        <v>2014</v>
      </c>
      <c r="M6588" t="str">
        <f>INDEX(RoutesPivot[DepAirport],MATCH($C6588,RoutesPivot[[RouteID]:[RouteID]],0))</f>
        <v>ORD</v>
      </c>
      <c r="N6588" t="str">
        <f>INDEX(RoutesPivot[AirportID],MATCH($C6588,RoutesPivot[[RouteID]:[RouteID]],0))</f>
        <v>MSP</v>
      </c>
      <c r="O6588">
        <f>INDEX(RoutesPivot[Distance],MATCH($C6588,RoutesPivot[[RouteID]:[RouteID]],0))</f>
        <v>300</v>
      </c>
      <c r="P6588">
        <f>INDEX(RoutesPivot[ListPrice],MATCH($C6588,RoutesPivot[[RouteID]:[RouteID]],0))</f>
        <v>115</v>
      </c>
      <c r="Q6588" t="str">
        <f>INDEX(AirportPivot[AirportName],MATCH($N6588,AirportPivot[[AirportID]:[AirportID]],0))</f>
        <v>Minneapolis-St Paul International/Wold-Chamberlain</v>
      </c>
      <c r="R6588">
        <f>INDEX(AirportPivot[Gates (number of available)],MATCH($N6588,AirportPivot[[AirportID]:[AirportID]],0))</f>
        <v>65</v>
      </c>
    </row>
    <row r="6589" spans="1:18" x14ac:dyDescent="0.25">
      <c r="A6589" s="3" t="s">
        <v>6621</v>
      </c>
      <c r="B6589" s="12">
        <v>42123</v>
      </c>
      <c r="C6589" s="4" t="s">
        <v>80</v>
      </c>
      <c r="D6589" s="4">
        <v>1.7</v>
      </c>
      <c r="E6589" s="4">
        <v>111</v>
      </c>
      <c r="F6589" s="5">
        <v>0.79166666666666663</v>
      </c>
      <c r="G6589" s="6">
        <v>300</v>
      </c>
      <c r="H6589" s="7">
        <v>55500</v>
      </c>
      <c r="I6589" s="7">
        <f>FlightsPivot[[#This Row],[Total Fare]]*10%</f>
        <v>5550</v>
      </c>
      <c r="J6589" s="7">
        <f>FlightsPivot[[#This Row],[Total Fare]]+FlightsPivot[[#This Row],[10% tax ]]</f>
        <v>61050</v>
      </c>
      <c r="K6589" s="4">
        <v>4</v>
      </c>
      <c r="L6589" s="4">
        <v>2015</v>
      </c>
      <c r="M6589" t="str">
        <f>INDEX(RoutesPivot[DepAirport],MATCH($C6589,RoutesPivot[[RouteID]:[RouteID]],0))</f>
        <v>ORD</v>
      </c>
      <c r="N6589" t="str">
        <f>INDEX(RoutesPivot[AirportID],MATCH($C6589,RoutesPivot[[RouteID]:[RouteID]],0))</f>
        <v>MIA</v>
      </c>
      <c r="O6589">
        <f>INDEX(RoutesPivot[Distance],MATCH($C6589,RoutesPivot[[RouteID]:[RouteID]],0))</f>
        <v>1000</v>
      </c>
      <c r="P6589">
        <f>INDEX(RoutesPivot[ListPrice],MATCH($C6589,RoutesPivot[[RouteID]:[RouteID]],0))</f>
        <v>300</v>
      </c>
      <c r="Q6589" t="str">
        <f>INDEX(AirportPivot[AirportName],MATCH($N6589,AirportPivot[[AirportID]:[AirportID]],0))</f>
        <v>Miami International</v>
      </c>
      <c r="R6589">
        <f>INDEX(AirportPivot[Gates (number of available)],MATCH($N6589,AirportPivot[[AirportID]:[AirportID]],0))</f>
        <v>80</v>
      </c>
    </row>
    <row r="6590" spans="1:18" x14ac:dyDescent="0.25">
      <c r="A6590" s="3" t="s">
        <v>6622</v>
      </c>
      <c r="B6590" s="12">
        <v>42168</v>
      </c>
      <c r="C6590" s="4" t="s">
        <v>50</v>
      </c>
      <c r="D6590" s="4">
        <v>0.9</v>
      </c>
      <c r="E6590" s="4">
        <v>100</v>
      </c>
      <c r="F6590" s="5">
        <v>0.29166666666666669</v>
      </c>
      <c r="G6590" s="6">
        <v>302.5</v>
      </c>
      <c r="H6590" s="7">
        <v>55962.5</v>
      </c>
      <c r="I6590" s="7">
        <f>FlightsPivot[[#This Row],[Total Fare]]*10%</f>
        <v>5596.25</v>
      </c>
      <c r="J6590" s="7">
        <f>FlightsPivot[[#This Row],[Total Fare]]+FlightsPivot[[#This Row],[10% tax ]]</f>
        <v>61558.75</v>
      </c>
      <c r="K6590" s="4">
        <v>6</v>
      </c>
      <c r="L6590" s="4">
        <v>2015</v>
      </c>
      <c r="M6590" t="str">
        <f>INDEX(RoutesPivot[DepAirport],MATCH($C6590,RoutesPivot[[RouteID]:[RouteID]],0))</f>
        <v>ORD</v>
      </c>
      <c r="N6590" t="str">
        <f>INDEX(RoutesPivot[AirportID],MATCH($C6590,RoutesPivot[[RouteID]:[RouteID]],0))</f>
        <v>LGA</v>
      </c>
      <c r="O6590">
        <f>INDEX(RoutesPivot[Distance],MATCH($C6590,RoutesPivot[[RouteID]:[RouteID]],0))</f>
        <v>610</v>
      </c>
      <c r="P6590">
        <f>INDEX(RoutesPivot[ListPrice],MATCH($C6590,RoutesPivot[[RouteID]:[RouteID]],0))</f>
        <v>275</v>
      </c>
      <c r="Q6590" t="str">
        <f>INDEX(AirportPivot[AirportName],MATCH($N6590,AirportPivot[[AirportID]:[AirportID]],0))</f>
        <v>Laguardia</v>
      </c>
      <c r="R6590">
        <f>INDEX(AirportPivot[Gates (number of available)],MATCH($N6590,AirportPivot[[AirportID]:[AirportID]],0))</f>
        <v>66</v>
      </c>
    </row>
    <row r="6591" spans="1:18" x14ac:dyDescent="0.25">
      <c r="A6591" s="3" t="s">
        <v>6623</v>
      </c>
      <c r="B6591" s="12">
        <v>42251</v>
      </c>
      <c r="C6591" s="4" t="s">
        <v>13</v>
      </c>
      <c r="D6591" s="4">
        <v>1.2</v>
      </c>
      <c r="E6591" s="4">
        <v>44</v>
      </c>
      <c r="F6591" s="5">
        <v>0.29166666666666669</v>
      </c>
      <c r="G6591" s="6">
        <v>250</v>
      </c>
      <c r="H6591" s="7">
        <v>41250</v>
      </c>
      <c r="I6591" s="7">
        <f>FlightsPivot[[#This Row],[Total Fare]]*10%</f>
        <v>4125</v>
      </c>
      <c r="J6591" s="7">
        <f>FlightsPivot[[#This Row],[Total Fare]]+FlightsPivot[[#This Row],[10% tax ]]</f>
        <v>45375</v>
      </c>
      <c r="K6591" s="4">
        <v>9</v>
      </c>
      <c r="L6591" s="4">
        <v>2015</v>
      </c>
      <c r="M6591" t="str">
        <f>INDEX(RoutesPivot[DepAirport],MATCH($C6591,RoutesPivot[[RouteID]:[RouteID]],0))</f>
        <v>ORD</v>
      </c>
      <c r="N6591" t="str">
        <f>INDEX(RoutesPivot[AirportID],MATCH($C6591,RoutesPivot[[RouteID]:[RouteID]],0))</f>
        <v>JFK</v>
      </c>
      <c r="O6591">
        <f>INDEX(RoutesPivot[Distance],MATCH($C6591,RoutesPivot[[RouteID]:[RouteID]],0))</f>
        <v>619</v>
      </c>
      <c r="P6591">
        <f>INDEX(RoutesPivot[ListPrice],MATCH($C6591,RoutesPivot[[RouteID]:[RouteID]],0))</f>
        <v>250</v>
      </c>
      <c r="Q6591" t="str">
        <f>INDEX(AirportPivot[AirportName],MATCH($N6591,AirportPivot[[AirportID]:[AirportID]],0))</f>
        <v>John F Kennedy International</v>
      </c>
      <c r="R6591">
        <f>INDEX(AirportPivot[Gates (number of available)],MATCH($N6591,AirportPivot[[AirportID]:[AirportID]],0))</f>
        <v>120</v>
      </c>
    </row>
    <row r="6592" spans="1:18" x14ac:dyDescent="0.25">
      <c r="A6592" s="3" t="s">
        <v>6624</v>
      </c>
      <c r="B6592" s="12">
        <v>41866</v>
      </c>
      <c r="C6592" s="4" t="s">
        <v>23</v>
      </c>
      <c r="D6592" s="4">
        <v>2.2999999999999998</v>
      </c>
      <c r="E6592" s="4">
        <v>180</v>
      </c>
      <c r="F6592" s="5">
        <v>0.75</v>
      </c>
      <c r="G6592" s="6">
        <v>330</v>
      </c>
      <c r="H6592" s="7">
        <v>54450</v>
      </c>
      <c r="I6592" s="7">
        <f>FlightsPivot[[#This Row],[Total Fare]]*10%</f>
        <v>5445</v>
      </c>
      <c r="J6592" s="7">
        <f>FlightsPivot[[#This Row],[Total Fare]]+FlightsPivot[[#This Row],[10% tax ]]</f>
        <v>59895</v>
      </c>
      <c r="K6592" s="4">
        <v>8</v>
      </c>
      <c r="L6592" s="4">
        <v>2014</v>
      </c>
      <c r="M6592" t="str">
        <f>INDEX(RoutesPivot[DepAirport],MATCH($C6592,RoutesPivot[[RouteID]:[RouteID]],0))</f>
        <v>ORD</v>
      </c>
      <c r="N6592" t="str">
        <f>INDEX(RoutesPivot[AirportID],MATCH($C6592,RoutesPivot[[RouteID]:[RouteID]],0))</f>
        <v>DEN</v>
      </c>
      <c r="O6592">
        <f>INDEX(RoutesPivot[Distance],MATCH($C6592,RoutesPivot[[RouteID]:[RouteID]],0))</f>
        <v>800</v>
      </c>
      <c r="P6592">
        <f>INDEX(RoutesPivot[ListPrice],MATCH($C6592,RoutesPivot[[RouteID]:[RouteID]],0))</f>
        <v>300</v>
      </c>
      <c r="Q6592" t="str">
        <f>INDEX(AirportPivot[AirportName],MATCH($N6592,AirportPivot[[AirportID]:[AirportID]],0))</f>
        <v>Denver International</v>
      </c>
      <c r="R6592">
        <f>INDEX(AirportPivot[Gates (number of available)],MATCH($N6592,AirportPivot[[AirportID]:[AirportID]],0))</f>
        <v>75</v>
      </c>
    </row>
    <row r="6593" spans="1:18" x14ac:dyDescent="0.25">
      <c r="A6593" s="3" t="s">
        <v>6625</v>
      </c>
      <c r="B6593" s="12">
        <v>42163</v>
      </c>
      <c r="C6593" s="4" t="s">
        <v>23</v>
      </c>
      <c r="D6593" s="4">
        <v>1.5</v>
      </c>
      <c r="E6593" s="4">
        <v>188</v>
      </c>
      <c r="F6593" s="5">
        <v>0.33333333333333331</v>
      </c>
      <c r="G6593" s="6">
        <v>330</v>
      </c>
      <c r="H6593" s="7">
        <v>54450</v>
      </c>
      <c r="I6593" s="7">
        <f>FlightsPivot[[#This Row],[Total Fare]]*10%</f>
        <v>5445</v>
      </c>
      <c r="J6593" s="7">
        <f>FlightsPivot[[#This Row],[Total Fare]]+FlightsPivot[[#This Row],[10% tax ]]</f>
        <v>59895</v>
      </c>
      <c r="K6593" s="4">
        <v>6</v>
      </c>
      <c r="L6593" s="4">
        <v>2015</v>
      </c>
      <c r="M6593" t="str">
        <f>INDEX(RoutesPivot[DepAirport],MATCH($C6593,RoutesPivot[[RouteID]:[RouteID]],0))</f>
        <v>ORD</v>
      </c>
      <c r="N6593" t="str">
        <f>INDEX(RoutesPivot[AirportID],MATCH($C6593,RoutesPivot[[RouteID]:[RouteID]],0))</f>
        <v>DEN</v>
      </c>
      <c r="O6593">
        <f>INDEX(RoutesPivot[Distance],MATCH($C6593,RoutesPivot[[RouteID]:[RouteID]],0))</f>
        <v>800</v>
      </c>
      <c r="P6593">
        <f>INDEX(RoutesPivot[ListPrice],MATCH($C6593,RoutesPivot[[RouteID]:[RouteID]],0))</f>
        <v>300</v>
      </c>
      <c r="Q6593" t="str">
        <f>INDEX(AirportPivot[AirportName],MATCH($N6593,AirportPivot[[AirportID]:[AirportID]],0))</f>
        <v>Denver International</v>
      </c>
      <c r="R6593">
        <f>INDEX(AirportPivot[Gates (number of available)],MATCH($N6593,AirportPivot[[AirportID]:[AirportID]],0))</f>
        <v>75</v>
      </c>
    </row>
    <row r="6594" spans="1:18" x14ac:dyDescent="0.25">
      <c r="A6594" s="3" t="s">
        <v>6626</v>
      </c>
      <c r="B6594" s="12">
        <v>42364</v>
      </c>
      <c r="C6594" s="4" t="s">
        <v>37</v>
      </c>
      <c r="D6594" s="4">
        <v>5.3</v>
      </c>
      <c r="E6594" s="4">
        <v>201</v>
      </c>
      <c r="F6594" s="5">
        <v>0.41666666666666669</v>
      </c>
      <c r="G6594" s="6">
        <v>490</v>
      </c>
      <c r="H6594" s="7">
        <v>80850</v>
      </c>
      <c r="I6594" s="7">
        <f>FlightsPivot[[#This Row],[Total Fare]]*10%</f>
        <v>8085</v>
      </c>
      <c r="J6594" s="7">
        <f>FlightsPivot[[#This Row],[Total Fare]]+FlightsPivot[[#This Row],[10% tax ]]</f>
        <v>88935</v>
      </c>
      <c r="K6594" s="4">
        <v>12</v>
      </c>
      <c r="L6594" s="4">
        <v>2015</v>
      </c>
      <c r="M6594" t="str">
        <f>INDEX(RoutesPivot[DepAirport],MATCH($C6594,RoutesPivot[[RouteID]:[RouteID]],0))</f>
        <v>ORD</v>
      </c>
      <c r="N6594" t="str">
        <f>INDEX(RoutesPivot[AirportID],MATCH($C6594,RoutesPivot[[RouteID]:[RouteID]],0))</f>
        <v>SEA</v>
      </c>
      <c r="O6594">
        <f>INDEX(RoutesPivot[Distance],MATCH($C6594,RoutesPivot[[RouteID]:[RouteID]],0))</f>
        <v>1500</v>
      </c>
      <c r="P6594">
        <f>INDEX(RoutesPivot[ListPrice],MATCH($C6594,RoutesPivot[[RouteID]:[RouteID]],0))</f>
        <v>350</v>
      </c>
      <c r="Q6594" t="str">
        <f>INDEX(AirportPivot[AirportName],MATCH($N6594,AirportPivot[[AirportID]:[AirportID]],0))</f>
        <v>Seattle-Tacoma International</v>
      </c>
      <c r="R6594">
        <f>INDEX(AirportPivot[Gates (number of available)],MATCH($N6594,AirportPivot[[AirportID]:[AirportID]],0))</f>
        <v>58</v>
      </c>
    </row>
    <row r="6595" spans="1:18" x14ac:dyDescent="0.25">
      <c r="A6595" s="3" t="s">
        <v>6627</v>
      </c>
      <c r="B6595" s="12">
        <v>42243</v>
      </c>
      <c r="C6595" s="4" t="s">
        <v>70</v>
      </c>
      <c r="D6595" s="4">
        <v>1.7</v>
      </c>
      <c r="E6595" s="4">
        <v>152</v>
      </c>
      <c r="F6595" s="5">
        <v>0.29166666666666669</v>
      </c>
      <c r="G6595" s="6">
        <v>302.5</v>
      </c>
      <c r="H6595" s="7">
        <v>49912.5</v>
      </c>
      <c r="I6595" s="7">
        <f>FlightsPivot[[#This Row],[Total Fare]]*10%</f>
        <v>4991.25</v>
      </c>
      <c r="J6595" s="7">
        <f>FlightsPivot[[#This Row],[Total Fare]]+FlightsPivot[[#This Row],[10% tax ]]</f>
        <v>54903.75</v>
      </c>
      <c r="K6595" s="4">
        <v>8</v>
      </c>
      <c r="L6595" s="4">
        <v>2015</v>
      </c>
      <c r="M6595" t="str">
        <f>INDEX(RoutesPivot[DepAirport],MATCH($C6595,RoutesPivot[[RouteID]:[RouteID]],0))</f>
        <v>ORD</v>
      </c>
      <c r="N6595" t="str">
        <f>INDEX(RoutesPivot[AirportID],MATCH($C6595,RoutesPivot[[RouteID]:[RouteID]],0))</f>
        <v>LAS</v>
      </c>
      <c r="O6595">
        <f>INDEX(RoutesPivot[Distance],MATCH($C6595,RoutesPivot[[RouteID]:[RouteID]],0))</f>
        <v>1100</v>
      </c>
      <c r="P6595">
        <f>INDEX(RoutesPivot[ListPrice],MATCH($C6595,RoutesPivot[[RouteID]:[RouteID]],0))</f>
        <v>275</v>
      </c>
      <c r="Q6595" t="str">
        <f>INDEX(AirportPivot[AirportName],MATCH($N6595,AirportPivot[[AirportID]:[AirportID]],0))</f>
        <v>McCarran International</v>
      </c>
      <c r="R6595">
        <f>INDEX(AirportPivot[Gates (number of available)],MATCH($N6595,AirportPivot[[AirportID]:[AirportID]],0))</f>
        <v>68</v>
      </c>
    </row>
    <row r="6596" spans="1:18" x14ac:dyDescent="0.25">
      <c r="A6596" s="3" t="s">
        <v>6628</v>
      </c>
      <c r="B6596" s="12">
        <v>41843</v>
      </c>
      <c r="C6596" s="4" t="s">
        <v>25</v>
      </c>
      <c r="D6596" s="4">
        <v>1.6</v>
      </c>
      <c r="E6596" s="4">
        <v>194</v>
      </c>
      <c r="F6596" s="5">
        <v>0.29166666666666669</v>
      </c>
      <c r="G6596" s="6">
        <v>220</v>
      </c>
      <c r="H6596" s="7">
        <v>36300</v>
      </c>
      <c r="I6596" s="7">
        <f>FlightsPivot[[#This Row],[Total Fare]]*10%</f>
        <v>3630</v>
      </c>
      <c r="J6596" s="7">
        <f>FlightsPivot[[#This Row],[Total Fare]]+FlightsPivot[[#This Row],[10% tax ]]</f>
        <v>39930</v>
      </c>
      <c r="K6596" s="4">
        <v>7</v>
      </c>
      <c r="L6596" s="4">
        <v>2014</v>
      </c>
      <c r="M6596" t="str">
        <f>INDEX(RoutesPivot[DepAirport],MATCH($C6596,RoutesPivot[[RouteID]:[RouteID]],0))</f>
        <v>ORD</v>
      </c>
      <c r="N6596" t="str">
        <f>INDEX(RoutesPivot[AirportID],MATCH($C6596,RoutesPivot[[RouteID]:[RouteID]],0))</f>
        <v>DFW</v>
      </c>
      <c r="O6596">
        <f>INDEX(RoutesPivot[Distance],MATCH($C6596,RoutesPivot[[RouteID]:[RouteID]],0))</f>
        <v>700</v>
      </c>
      <c r="P6596">
        <f>INDEX(RoutesPivot[ListPrice],MATCH($C6596,RoutesPivot[[RouteID]:[RouteID]],0))</f>
        <v>200</v>
      </c>
      <c r="Q6596" t="str">
        <f>INDEX(AirportPivot[AirportName],MATCH($N6596,AirportPivot[[AirportID]:[AirportID]],0))</f>
        <v>Dallas/Fort Worth International</v>
      </c>
      <c r="R6596">
        <f>INDEX(AirportPivot[Gates (number of available)],MATCH($N6596,AirportPivot[[AirportID]:[AirportID]],0))</f>
        <v>130</v>
      </c>
    </row>
    <row r="6597" spans="1:18" x14ac:dyDescent="0.25">
      <c r="A6597" s="3" t="s">
        <v>6629</v>
      </c>
      <c r="B6597" s="12">
        <v>42017</v>
      </c>
      <c r="C6597" s="4" t="s">
        <v>27</v>
      </c>
      <c r="D6597" s="4">
        <v>6.5</v>
      </c>
      <c r="E6597" s="4">
        <v>174</v>
      </c>
      <c r="F6597" s="5">
        <v>0.875</v>
      </c>
      <c r="G6597" s="6">
        <v>200</v>
      </c>
      <c r="H6597" s="7">
        <v>33000</v>
      </c>
      <c r="I6597" s="7">
        <f>FlightsPivot[[#This Row],[Total Fare]]*10%</f>
        <v>3300</v>
      </c>
      <c r="J6597" s="7">
        <f>FlightsPivot[[#This Row],[Total Fare]]+FlightsPivot[[#This Row],[10% tax ]]</f>
        <v>36300</v>
      </c>
      <c r="K6597" s="4">
        <v>1</v>
      </c>
      <c r="L6597" s="4">
        <v>2015</v>
      </c>
      <c r="M6597" t="str">
        <f>INDEX(RoutesPivot[DepAirport],MATCH($C6597,RoutesPivot[[RouteID]:[RouteID]],0))</f>
        <v>ORD</v>
      </c>
      <c r="N6597" t="str">
        <f>INDEX(RoutesPivot[AirportID],MATCH($C6597,RoutesPivot[[RouteID]:[RouteID]],0))</f>
        <v>ATL</v>
      </c>
      <c r="O6597">
        <f>INDEX(RoutesPivot[Distance],MATCH($C6597,RoutesPivot[[RouteID]:[RouteID]],0))</f>
        <v>510</v>
      </c>
      <c r="P6597">
        <f>INDEX(RoutesPivot[ListPrice],MATCH($C6597,RoutesPivot[[RouteID]:[RouteID]],0))</f>
        <v>200</v>
      </c>
      <c r="Q6597" t="str">
        <f>INDEX(AirportPivot[AirportName],MATCH($N6597,AirportPivot[[AirportID]:[AirportID]],0))</f>
        <v>Hartsfield-Jackson Atlanta International</v>
      </c>
      <c r="R6597">
        <f>INDEX(AirportPivot[Gates (number of available)],MATCH($N6597,AirportPivot[[AirportID]:[AirportID]],0))</f>
        <v>100</v>
      </c>
    </row>
    <row r="6598" spans="1:18" x14ac:dyDescent="0.25">
      <c r="A6598" s="3" t="s">
        <v>6630</v>
      </c>
      <c r="B6598" s="12">
        <v>42256</v>
      </c>
      <c r="C6598" s="4" t="s">
        <v>19</v>
      </c>
      <c r="D6598" s="4">
        <v>2.5</v>
      </c>
      <c r="E6598" s="4">
        <v>200</v>
      </c>
      <c r="F6598" s="5">
        <v>0.75</v>
      </c>
      <c r="G6598" s="6">
        <v>200</v>
      </c>
      <c r="H6598" s="7">
        <v>33000</v>
      </c>
      <c r="I6598" s="7">
        <f>FlightsPivot[[#This Row],[Total Fare]]*10%</f>
        <v>3300</v>
      </c>
      <c r="J6598" s="7">
        <f>FlightsPivot[[#This Row],[Total Fare]]+FlightsPivot[[#This Row],[10% tax ]]</f>
        <v>36300</v>
      </c>
      <c r="K6598" s="4">
        <v>9</v>
      </c>
      <c r="L6598" s="4">
        <v>2015</v>
      </c>
      <c r="M6598" t="str">
        <f>INDEX(RoutesPivot[DepAirport],MATCH($C6598,RoutesPivot[[RouteID]:[RouteID]],0))</f>
        <v>ORD</v>
      </c>
      <c r="N6598" t="str">
        <f>INDEX(RoutesPivot[AirportID],MATCH($C6598,RoutesPivot[[RouteID]:[RouteID]],0))</f>
        <v>IAH</v>
      </c>
      <c r="O6598">
        <f>INDEX(RoutesPivot[Distance],MATCH($C6598,RoutesPivot[[RouteID]:[RouteID]],0))</f>
        <v>800</v>
      </c>
      <c r="P6598">
        <f>INDEX(RoutesPivot[ListPrice],MATCH($C6598,RoutesPivot[[RouteID]:[RouteID]],0))</f>
        <v>200</v>
      </c>
      <c r="Q6598" t="str">
        <f>INDEX(AirportPivot[AirportName],MATCH($N6598,AirportPivot[[AirportID]:[AirportID]],0))</f>
        <v>George Bush Intercontinental/Houston</v>
      </c>
      <c r="R6598">
        <f>INDEX(AirportPivot[Gates (number of available)],MATCH($N6598,AirportPivot[[AirportID]:[AirportID]],0))</f>
        <v>80</v>
      </c>
    </row>
    <row r="6599" spans="1:18" x14ac:dyDescent="0.25">
      <c r="A6599" s="3" t="s">
        <v>6631</v>
      </c>
      <c r="B6599" s="12">
        <v>41649</v>
      </c>
      <c r="C6599" s="4" t="s">
        <v>40</v>
      </c>
      <c r="D6599" s="4">
        <v>1.5</v>
      </c>
      <c r="E6599" s="4">
        <v>115</v>
      </c>
      <c r="F6599" s="5">
        <v>0.625</v>
      </c>
      <c r="G6599" s="6">
        <v>115</v>
      </c>
      <c r="H6599" s="7">
        <v>21275</v>
      </c>
      <c r="I6599" s="7">
        <f>FlightsPivot[[#This Row],[Total Fare]]*10%</f>
        <v>2127.5</v>
      </c>
      <c r="J6599" s="7">
        <f>FlightsPivot[[#This Row],[Total Fare]]+FlightsPivot[[#This Row],[10% tax ]]</f>
        <v>23402.5</v>
      </c>
      <c r="K6599" s="4">
        <v>1</v>
      </c>
      <c r="L6599" s="4">
        <v>2014</v>
      </c>
      <c r="M6599" t="str">
        <f>INDEX(RoutesPivot[DepAirport],MATCH($C6599,RoutesPivot[[RouteID]:[RouteID]],0))</f>
        <v>ORD</v>
      </c>
      <c r="N6599" t="str">
        <f>INDEX(RoutesPivot[AirportID],MATCH($C6599,RoutesPivot[[RouteID]:[RouteID]],0))</f>
        <v>MSP</v>
      </c>
      <c r="O6599">
        <f>INDEX(RoutesPivot[Distance],MATCH($C6599,RoutesPivot[[RouteID]:[RouteID]],0))</f>
        <v>300</v>
      </c>
      <c r="P6599">
        <f>INDEX(RoutesPivot[ListPrice],MATCH($C6599,RoutesPivot[[RouteID]:[RouteID]],0))</f>
        <v>115</v>
      </c>
      <c r="Q6599" t="str">
        <f>INDEX(AirportPivot[AirportName],MATCH($N6599,AirportPivot[[AirportID]:[AirportID]],0))</f>
        <v>Minneapolis-St Paul International/Wold-Chamberlain</v>
      </c>
      <c r="R6599">
        <f>INDEX(AirportPivot[Gates (number of available)],MATCH($N6599,AirportPivot[[AirportID]:[AirportID]],0))</f>
        <v>65</v>
      </c>
    </row>
    <row r="6600" spans="1:18" x14ac:dyDescent="0.25">
      <c r="A6600" s="3" t="s">
        <v>6632</v>
      </c>
      <c r="B6600" s="12">
        <v>41783</v>
      </c>
      <c r="C6600" s="4" t="s">
        <v>15</v>
      </c>
      <c r="D6600" s="4">
        <v>1.6</v>
      </c>
      <c r="E6600" s="4">
        <v>78</v>
      </c>
      <c r="F6600" s="5">
        <v>0.375</v>
      </c>
      <c r="G6600" s="6">
        <v>225</v>
      </c>
      <c r="H6600" s="7">
        <v>40725</v>
      </c>
      <c r="I6600" s="7">
        <f>FlightsPivot[[#This Row],[Total Fare]]*10%</f>
        <v>4072.5</v>
      </c>
      <c r="J6600" s="7">
        <f>FlightsPivot[[#This Row],[Total Fare]]+FlightsPivot[[#This Row],[10% tax ]]</f>
        <v>44797.5</v>
      </c>
      <c r="K6600" s="4">
        <v>5</v>
      </c>
      <c r="L6600" s="4">
        <v>2014</v>
      </c>
      <c r="M6600" t="str">
        <f>INDEX(RoutesPivot[DepAirport],MATCH($C6600,RoutesPivot[[RouteID]:[RouteID]],0))</f>
        <v>ORD</v>
      </c>
      <c r="N6600" t="str">
        <f>INDEX(RoutesPivot[AirportID],MATCH($C6600,RoutesPivot[[RouteID]:[RouteID]],0))</f>
        <v>EWR</v>
      </c>
      <c r="O6600">
        <f>INDEX(RoutesPivot[Distance],MATCH($C6600,RoutesPivot[[RouteID]:[RouteID]],0))</f>
        <v>600</v>
      </c>
      <c r="P6600">
        <f>INDEX(RoutesPivot[ListPrice],MATCH($C6600,RoutesPivot[[RouteID]:[RouteID]],0))</f>
        <v>225</v>
      </c>
      <c r="Q6600" t="str">
        <f>INDEX(AirportPivot[AirportName],MATCH($N6600,AirportPivot[[AirportID]:[AirportID]],0))</f>
        <v>Newark Liberty International</v>
      </c>
      <c r="R6600">
        <f>INDEX(AirportPivot[Gates (number of available)],MATCH($N6600,AirportPivot[[AirportID]:[AirportID]],0))</f>
        <v>82</v>
      </c>
    </row>
    <row r="6601" spans="1:18" x14ac:dyDescent="0.25">
      <c r="A6601" s="3" t="s">
        <v>6633</v>
      </c>
      <c r="B6601" s="12">
        <v>41929</v>
      </c>
      <c r="C6601" s="4" t="s">
        <v>23</v>
      </c>
      <c r="D6601" s="4">
        <v>2</v>
      </c>
      <c r="E6601" s="4">
        <v>67</v>
      </c>
      <c r="F6601" s="5">
        <v>0.45833333333333331</v>
      </c>
      <c r="G6601" s="6">
        <v>300</v>
      </c>
      <c r="H6601" s="7">
        <v>54300</v>
      </c>
      <c r="I6601" s="7">
        <f>FlightsPivot[[#This Row],[Total Fare]]*10%</f>
        <v>5430</v>
      </c>
      <c r="J6601" s="7">
        <f>FlightsPivot[[#This Row],[Total Fare]]+FlightsPivot[[#This Row],[10% tax ]]</f>
        <v>59730</v>
      </c>
      <c r="K6601" s="4">
        <v>10</v>
      </c>
      <c r="L6601" s="4">
        <v>2014</v>
      </c>
      <c r="M6601" t="str">
        <f>INDEX(RoutesPivot[DepAirport],MATCH($C6601,RoutesPivot[[RouteID]:[RouteID]],0))</f>
        <v>ORD</v>
      </c>
      <c r="N6601" t="str">
        <f>INDEX(RoutesPivot[AirportID],MATCH($C6601,RoutesPivot[[RouteID]:[RouteID]],0))</f>
        <v>DEN</v>
      </c>
      <c r="O6601">
        <f>INDEX(RoutesPivot[Distance],MATCH($C6601,RoutesPivot[[RouteID]:[RouteID]],0))</f>
        <v>800</v>
      </c>
      <c r="P6601">
        <f>INDEX(RoutesPivot[ListPrice],MATCH($C6601,RoutesPivot[[RouteID]:[RouteID]],0))</f>
        <v>300</v>
      </c>
      <c r="Q6601" t="str">
        <f>INDEX(AirportPivot[AirportName],MATCH($N6601,AirportPivot[[AirportID]:[AirportID]],0))</f>
        <v>Denver International</v>
      </c>
      <c r="R6601">
        <f>INDEX(AirportPivot[Gates (number of available)],MATCH($N6601,AirportPivot[[AirportID]:[AirportID]],0))</f>
        <v>75</v>
      </c>
    </row>
    <row r="6602" spans="1:18" x14ac:dyDescent="0.25">
      <c r="A6602" s="3" t="s">
        <v>6634</v>
      </c>
      <c r="B6602" s="12">
        <v>42030</v>
      </c>
      <c r="C6602" s="4" t="s">
        <v>80</v>
      </c>
      <c r="D6602" s="4">
        <v>1.3</v>
      </c>
      <c r="E6602" s="4">
        <v>40</v>
      </c>
      <c r="F6602" s="5">
        <v>0.41666666666666669</v>
      </c>
      <c r="G6602" s="6">
        <v>300</v>
      </c>
      <c r="H6602" s="7">
        <v>49500</v>
      </c>
      <c r="I6602" s="7">
        <f>FlightsPivot[[#This Row],[Total Fare]]*10%</f>
        <v>4950</v>
      </c>
      <c r="J6602" s="7">
        <f>FlightsPivot[[#This Row],[Total Fare]]+FlightsPivot[[#This Row],[10% tax ]]</f>
        <v>54450</v>
      </c>
      <c r="K6602" s="4">
        <v>1</v>
      </c>
      <c r="L6602" s="4">
        <v>2015</v>
      </c>
      <c r="M6602" t="str">
        <f>INDEX(RoutesPivot[DepAirport],MATCH($C6602,RoutesPivot[[RouteID]:[RouteID]],0))</f>
        <v>ORD</v>
      </c>
      <c r="N6602" t="str">
        <f>INDEX(RoutesPivot[AirportID],MATCH($C6602,RoutesPivot[[RouteID]:[RouteID]],0))</f>
        <v>MIA</v>
      </c>
      <c r="O6602">
        <f>INDEX(RoutesPivot[Distance],MATCH($C6602,RoutesPivot[[RouteID]:[RouteID]],0))</f>
        <v>1000</v>
      </c>
      <c r="P6602">
        <f>INDEX(RoutesPivot[ListPrice],MATCH($C6602,RoutesPivot[[RouteID]:[RouteID]],0))</f>
        <v>300</v>
      </c>
      <c r="Q6602" t="str">
        <f>INDEX(AirportPivot[AirportName],MATCH($N6602,AirportPivot[[AirportID]:[AirportID]],0))</f>
        <v>Miami International</v>
      </c>
      <c r="R6602">
        <f>INDEX(AirportPivot[Gates (number of available)],MATCH($N6602,AirportPivot[[AirportID]:[AirportID]],0))</f>
        <v>80</v>
      </c>
    </row>
    <row r="6603" spans="1:18" x14ac:dyDescent="0.25">
      <c r="A6603" s="3" t="s">
        <v>6635</v>
      </c>
      <c r="B6603" s="12">
        <v>41706</v>
      </c>
      <c r="C6603" s="4" t="s">
        <v>37</v>
      </c>
      <c r="D6603" s="4">
        <v>1.6</v>
      </c>
      <c r="E6603" s="4">
        <v>103</v>
      </c>
      <c r="F6603" s="5">
        <v>0.41666666666666669</v>
      </c>
      <c r="G6603" s="6">
        <v>350</v>
      </c>
      <c r="H6603" s="7">
        <v>64750</v>
      </c>
      <c r="I6603" s="7">
        <f>FlightsPivot[[#This Row],[Total Fare]]*10%</f>
        <v>6475</v>
      </c>
      <c r="J6603" s="7">
        <f>FlightsPivot[[#This Row],[Total Fare]]+FlightsPivot[[#This Row],[10% tax ]]</f>
        <v>71225</v>
      </c>
      <c r="K6603" s="4">
        <v>3</v>
      </c>
      <c r="L6603" s="4">
        <v>2014</v>
      </c>
      <c r="M6603" t="str">
        <f>INDEX(RoutesPivot[DepAirport],MATCH($C6603,RoutesPivot[[RouteID]:[RouteID]],0))</f>
        <v>ORD</v>
      </c>
      <c r="N6603" t="str">
        <f>INDEX(RoutesPivot[AirportID],MATCH($C6603,RoutesPivot[[RouteID]:[RouteID]],0))</f>
        <v>SEA</v>
      </c>
      <c r="O6603">
        <f>INDEX(RoutesPivot[Distance],MATCH($C6603,RoutesPivot[[RouteID]:[RouteID]],0))</f>
        <v>1500</v>
      </c>
      <c r="P6603">
        <f>INDEX(RoutesPivot[ListPrice],MATCH($C6603,RoutesPivot[[RouteID]:[RouteID]],0))</f>
        <v>350</v>
      </c>
      <c r="Q6603" t="str">
        <f>INDEX(AirportPivot[AirportName],MATCH($N6603,AirportPivot[[AirportID]:[AirportID]],0))</f>
        <v>Seattle-Tacoma International</v>
      </c>
      <c r="R6603">
        <f>INDEX(AirportPivot[Gates (number of available)],MATCH($N6603,AirportPivot[[AirportID]:[AirportID]],0))</f>
        <v>58</v>
      </c>
    </row>
    <row r="6604" spans="1:18" x14ac:dyDescent="0.25">
      <c r="A6604" s="3" t="s">
        <v>6636</v>
      </c>
      <c r="B6604" s="12">
        <v>42161</v>
      </c>
      <c r="C6604" s="4" t="s">
        <v>103</v>
      </c>
      <c r="D6604" s="4">
        <v>1.4</v>
      </c>
      <c r="E6604" s="4">
        <v>58</v>
      </c>
      <c r="F6604" s="5">
        <v>0.29166666666666669</v>
      </c>
      <c r="G6604" s="6">
        <v>330</v>
      </c>
      <c r="H6604" s="7">
        <v>54450</v>
      </c>
      <c r="I6604" s="7">
        <f>FlightsPivot[[#This Row],[Total Fare]]*10%</f>
        <v>5445</v>
      </c>
      <c r="J6604" s="7">
        <f>FlightsPivot[[#This Row],[Total Fare]]+FlightsPivot[[#This Row],[10% tax ]]</f>
        <v>59895</v>
      </c>
      <c r="K6604" s="4">
        <v>6</v>
      </c>
      <c r="L6604" s="4">
        <v>2015</v>
      </c>
      <c r="M6604" t="str">
        <f>INDEX(RoutesPivot[DepAirport],MATCH($C6604,RoutesPivot[[RouteID]:[RouteID]],0))</f>
        <v>ORD</v>
      </c>
      <c r="N6604" t="str">
        <f>INDEX(RoutesPivot[AirportID],MATCH($C6604,RoutesPivot[[RouteID]:[RouteID]],0))</f>
        <v>IAD</v>
      </c>
      <c r="O6604">
        <f>INDEX(RoutesPivot[Distance],MATCH($C6604,RoutesPivot[[RouteID]:[RouteID]],0))</f>
        <v>515</v>
      </c>
      <c r="P6604">
        <f>INDEX(RoutesPivot[ListPrice],MATCH($C6604,RoutesPivot[[RouteID]:[RouteID]],0))</f>
        <v>300</v>
      </c>
      <c r="Q6604" t="str">
        <f>INDEX(AirportPivot[AirportName],MATCH($N6604,AirportPivot[[AirportID]:[AirportID]],0))</f>
        <v>Washington Dulles International</v>
      </c>
      <c r="R6604">
        <f>INDEX(AirportPivot[Gates (number of available)],MATCH($N6604,AirportPivot[[AirportID]:[AirportID]],0))</f>
        <v>95</v>
      </c>
    </row>
    <row r="6605" spans="1:18" x14ac:dyDescent="0.25">
      <c r="A6605" s="3" t="s">
        <v>6637</v>
      </c>
      <c r="B6605" s="12">
        <v>42186</v>
      </c>
      <c r="C6605" s="4" t="s">
        <v>25</v>
      </c>
      <c r="D6605" s="4">
        <v>1.2</v>
      </c>
      <c r="E6605" s="4">
        <v>85</v>
      </c>
      <c r="F6605" s="5">
        <v>0.79166666666666663</v>
      </c>
      <c r="G6605" s="6">
        <v>220</v>
      </c>
      <c r="H6605" s="7">
        <v>39820</v>
      </c>
      <c r="I6605" s="7">
        <f>FlightsPivot[[#This Row],[Total Fare]]*10%</f>
        <v>3982</v>
      </c>
      <c r="J6605" s="7">
        <f>FlightsPivot[[#This Row],[Total Fare]]+FlightsPivot[[#This Row],[10% tax ]]</f>
        <v>43802</v>
      </c>
      <c r="K6605" s="4">
        <v>7</v>
      </c>
      <c r="L6605" s="4">
        <v>2015</v>
      </c>
      <c r="M6605" t="str">
        <f>INDEX(RoutesPivot[DepAirport],MATCH($C6605,RoutesPivot[[RouteID]:[RouteID]],0))</f>
        <v>ORD</v>
      </c>
      <c r="N6605" t="str">
        <f>INDEX(RoutesPivot[AirportID],MATCH($C6605,RoutesPivot[[RouteID]:[RouteID]],0))</f>
        <v>DFW</v>
      </c>
      <c r="O6605">
        <f>INDEX(RoutesPivot[Distance],MATCH($C6605,RoutesPivot[[RouteID]:[RouteID]],0))</f>
        <v>700</v>
      </c>
      <c r="P6605">
        <f>INDEX(RoutesPivot[ListPrice],MATCH($C6605,RoutesPivot[[RouteID]:[RouteID]],0))</f>
        <v>200</v>
      </c>
      <c r="Q6605" t="str">
        <f>INDEX(AirportPivot[AirportName],MATCH($N6605,AirportPivot[[AirportID]:[AirportID]],0))</f>
        <v>Dallas/Fort Worth International</v>
      </c>
      <c r="R6605">
        <f>INDEX(AirportPivot[Gates (number of available)],MATCH($N6605,AirportPivot[[AirportID]:[AirportID]],0))</f>
        <v>130</v>
      </c>
    </row>
    <row r="6606" spans="1:18" x14ac:dyDescent="0.25">
      <c r="A6606" s="3" t="s">
        <v>6638</v>
      </c>
      <c r="B6606" s="12">
        <v>41787</v>
      </c>
      <c r="C6606" s="4" t="s">
        <v>33</v>
      </c>
      <c r="D6606" s="4">
        <v>2.1</v>
      </c>
      <c r="E6606" s="4">
        <v>119</v>
      </c>
      <c r="F6606" s="5">
        <v>0.41666666666666669</v>
      </c>
      <c r="G6606" s="6">
        <v>375</v>
      </c>
      <c r="H6606" s="7">
        <v>69375</v>
      </c>
      <c r="I6606" s="7">
        <f>FlightsPivot[[#This Row],[Total Fare]]*10%</f>
        <v>6937.5</v>
      </c>
      <c r="J6606" s="7">
        <f>FlightsPivot[[#This Row],[Total Fare]]+FlightsPivot[[#This Row],[10% tax ]]</f>
        <v>76312.5</v>
      </c>
      <c r="K6606" s="4">
        <v>5</v>
      </c>
      <c r="L6606" s="4">
        <v>2014</v>
      </c>
      <c r="M6606" t="str">
        <f>INDEX(RoutesPivot[DepAirport],MATCH($C6606,RoutesPivot[[RouteID]:[RouteID]],0))</f>
        <v>ORD</v>
      </c>
      <c r="N6606" t="str">
        <f>INDEX(RoutesPivot[AirportID],MATCH($C6606,RoutesPivot[[RouteID]:[RouteID]],0))</f>
        <v>SFO</v>
      </c>
      <c r="O6606">
        <f>INDEX(RoutesPivot[Distance],MATCH($C6606,RoutesPivot[[RouteID]:[RouteID]],0))</f>
        <v>1600</v>
      </c>
      <c r="P6606">
        <f>INDEX(RoutesPivot[ListPrice],MATCH($C6606,RoutesPivot[[RouteID]:[RouteID]],0))</f>
        <v>375</v>
      </c>
      <c r="Q6606" t="str">
        <f>INDEX(AirportPivot[AirportName],MATCH($N6606,AirportPivot[[AirportID]:[AirportID]],0))</f>
        <v>San Francisco International</v>
      </c>
      <c r="R6606">
        <f>INDEX(AirportPivot[Gates (number of available)],MATCH($N6606,AirportPivot[[AirportID]:[AirportID]],0))</f>
        <v>70</v>
      </c>
    </row>
    <row r="6607" spans="1:18" x14ac:dyDescent="0.25">
      <c r="A6607" s="3" t="s">
        <v>6639</v>
      </c>
      <c r="B6607" s="12">
        <v>41888</v>
      </c>
      <c r="C6607" s="4" t="s">
        <v>86</v>
      </c>
      <c r="D6607" s="4">
        <v>3</v>
      </c>
      <c r="E6607" s="4">
        <v>156</v>
      </c>
      <c r="F6607" s="5">
        <v>0.33333333333333331</v>
      </c>
      <c r="G6607" s="6">
        <v>115</v>
      </c>
      <c r="H6607" s="7">
        <v>18975</v>
      </c>
      <c r="I6607" s="7">
        <f>FlightsPivot[[#This Row],[Total Fare]]*10%</f>
        <v>1897.5</v>
      </c>
      <c r="J6607" s="7">
        <f>FlightsPivot[[#This Row],[Total Fare]]+FlightsPivot[[#This Row],[10% tax ]]</f>
        <v>20872.5</v>
      </c>
      <c r="K6607" s="4">
        <v>9</v>
      </c>
      <c r="L6607" s="4">
        <v>2014</v>
      </c>
      <c r="M6607" t="str">
        <f>INDEX(RoutesPivot[DepAirport],MATCH($C6607,RoutesPivot[[RouteID]:[RouteID]],0))</f>
        <v>ORD</v>
      </c>
      <c r="N6607" t="str">
        <f>INDEX(RoutesPivot[AirportID],MATCH($C6607,RoutesPivot[[RouteID]:[RouteID]],0))</f>
        <v>DTW</v>
      </c>
      <c r="O6607">
        <f>INDEX(RoutesPivot[Distance],MATCH($C6607,RoutesPivot[[RouteID]:[RouteID]],0))</f>
        <v>200</v>
      </c>
      <c r="P6607">
        <f>INDEX(RoutesPivot[ListPrice],MATCH($C6607,RoutesPivot[[RouteID]:[RouteID]],0))</f>
        <v>115</v>
      </c>
      <c r="Q6607" t="str">
        <f>INDEX(AirportPivot[AirportName],MATCH($N6607,AirportPivot[[AirportID]:[AirportID]],0))</f>
        <v>Detroit Metropolitan Wayne County</v>
      </c>
      <c r="R6607">
        <f>INDEX(AirportPivot[Gates (number of available)],MATCH($N6607,AirportPivot[[AirportID]:[AirportID]],0))</f>
        <v>60</v>
      </c>
    </row>
    <row r="6608" spans="1:18" x14ac:dyDescent="0.25">
      <c r="A6608" s="3" t="s">
        <v>6640</v>
      </c>
      <c r="B6608" s="12">
        <v>41655</v>
      </c>
      <c r="C6608" s="4" t="s">
        <v>17</v>
      </c>
      <c r="D6608" s="4">
        <v>4.0999999999999996</v>
      </c>
      <c r="E6608" s="4">
        <v>18</v>
      </c>
      <c r="F6608" s="5">
        <v>0.33333333333333331</v>
      </c>
      <c r="G6608" s="6">
        <v>350</v>
      </c>
      <c r="H6608" s="7">
        <v>64750</v>
      </c>
      <c r="I6608" s="7">
        <f>FlightsPivot[[#This Row],[Total Fare]]*10%</f>
        <v>6475</v>
      </c>
      <c r="J6608" s="7">
        <f>FlightsPivot[[#This Row],[Total Fare]]+FlightsPivot[[#This Row],[10% tax ]]</f>
        <v>71225</v>
      </c>
      <c r="K6608" s="4">
        <v>1</v>
      </c>
      <c r="L6608" s="4">
        <v>2014</v>
      </c>
      <c r="M6608" t="str">
        <f>INDEX(RoutesPivot[DepAirport],MATCH($C6608,RoutesPivot[[RouteID]:[RouteID]],0))</f>
        <v>ORD</v>
      </c>
      <c r="N6608" t="str">
        <f>INDEX(RoutesPivot[AirportID],MATCH($C6608,RoutesPivot[[RouteID]:[RouteID]],0))</f>
        <v>LAX</v>
      </c>
      <c r="O6608">
        <f>INDEX(RoutesPivot[Distance],MATCH($C6608,RoutesPivot[[RouteID]:[RouteID]],0))</f>
        <v>1518</v>
      </c>
      <c r="P6608">
        <f>INDEX(RoutesPivot[ListPrice],MATCH($C6608,RoutesPivot[[RouteID]:[RouteID]],0))</f>
        <v>350</v>
      </c>
      <c r="Q6608" t="str">
        <f>INDEX(AirportPivot[AirportName],MATCH($N6608,AirportPivot[[AirportID]:[AirportID]],0))</f>
        <v>Los Angeles International</v>
      </c>
      <c r="R6608">
        <f>INDEX(AirportPivot[Gates (number of available)],MATCH($N6608,AirportPivot[[AirportID]:[AirportID]],0))</f>
        <v>86</v>
      </c>
    </row>
    <row r="6609" spans="1:18" x14ac:dyDescent="0.25">
      <c r="A6609" s="3" t="s">
        <v>6641</v>
      </c>
      <c r="B6609" s="12">
        <v>42165</v>
      </c>
      <c r="C6609" s="4" t="s">
        <v>37</v>
      </c>
      <c r="D6609" s="4">
        <v>1.5</v>
      </c>
      <c r="E6609" s="4">
        <v>53</v>
      </c>
      <c r="F6609" s="5">
        <v>0.75</v>
      </c>
      <c r="G6609" s="6">
        <v>385</v>
      </c>
      <c r="H6609" s="7">
        <v>63525</v>
      </c>
      <c r="I6609" s="7">
        <f>FlightsPivot[[#This Row],[Total Fare]]*10%</f>
        <v>6352.5</v>
      </c>
      <c r="J6609" s="7">
        <f>FlightsPivot[[#This Row],[Total Fare]]+FlightsPivot[[#This Row],[10% tax ]]</f>
        <v>69877.5</v>
      </c>
      <c r="K6609" s="4">
        <v>6</v>
      </c>
      <c r="L6609" s="4">
        <v>2015</v>
      </c>
      <c r="M6609" t="str">
        <f>INDEX(RoutesPivot[DepAirport],MATCH($C6609,RoutesPivot[[RouteID]:[RouteID]],0))</f>
        <v>ORD</v>
      </c>
      <c r="N6609" t="str">
        <f>INDEX(RoutesPivot[AirportID],MATCH($C6609,RoutesPivot[[RouteID]:[RouteID]],0))</f>
        <v>SEA</v>
      </c>
      <c r="O6609">
        <f>INDEX(RoutesPivot[Distance],MATCH($C6609,RoutesPivot[[RouteID]:[RouteID]],0))</f>
        <v>1500</v>
      </c>
      <c r="P6609">
        <f>INDEX(RoutesPivot[ListPrice],MATCH($C6609,RoutesPivot[[RouteID]:[RouteID]],0))</f>
        <v>350</v>
      </c>
      <c r="Q6609" t="str">
        <f>INDEX(AirportPivot[AirportName],MATCH($N6609,AirportPivot[[AirportID]:[AirportID]],0))</f>
        <v>Seattle-Tacoma International</v>
      </c>
      <c r="R6609">
        <f>INDEX(AirportPivot[Gates (number of available)],MATCH($N6609,AirportPivot[[AirportID]:[AirportID]],0))</f>
        <v>58</v>
      </c>
    </row>
    <row r="6610" spans="1:18" x14ac:dyDescent="0.25">
      <c r="A6610" s="3" t="s">
        <v>6642</v>
      </c>
      <c r="B6610" s="12">
        <v>41757</v>
      </c>
      <c r="C6610" s="4" t="s">
        <v>40</v>
      </c>
      <c r="D6610" s="4">
        <v>2.8</v>
      </c>
      <c r="E6610" s="4">
        <v>138</v>
      </c>
      <c r="F6610" s="5">
        <v>0.41666666666666669</v>
      </c>
      <c r="G6610" s="6">
        <v>115</v>
      </c>
      <c r="H6610" s="7">
        <v>21275</v>
      </c>
      <c r="I6610" s="7">
        <f>FlightsPivot[[#This Row],[Total Fare]]*10%</f>
        <v>2127.5</v>
      </c>
      <c r="J6610" s="7">
        <f>FlightsPivot[[#This Row],[Total Fare]]+FlightsPivot[[#This Row],[10% tax ]]</f>
        <v>23402.5</v>
      </c>
      <c r="K6610" s="4">
        <v>4</v>
      </c>
      <c r="L6610" s="4">
        <v>2014</v>
      </c>
      <c r="M6610" t="str">
        <f>INDEX(RoutesPivot[DepAirport],MATCH($C6610,RoutesPivot[[RouteID]:[RouteID]],0))</f>
        <v>ORD</v>
      </c>
      <c r="N6610" t="str">
        <f>INDEX(RoutesPivot[AirportID],MATCH($C6610,RoutesPivot[[RouteID]:[RouteID]],0))</f>
        <v>MSP</v>
      </c>
      <c r="O6610">
        <f>INDEX(RoutesPivot[Distance],MATCH($C6610,RoutesPivot[[RouteID]:[RouteID]],0))</f>
        <v>300</v>
      </c>
      <c r="P6610">
        <f>INDEX(RoutesPivot[ListPrice],MATCH($C6610,RoutesPivot[[RouteID]:[RouteID]],0))</f>
        <v>115</v>
      </c>
      <c r="Q6610" t="str">
        <f>INDEX(AirportPivot[AirportName],MATCH($N6610,AirportPivot[[AirportID]:[AirportID]],0))</f>
        <v>Minneapolis-St Paul International/Wold-Chamberlain</v>
      </c>
      <c r="R6610">
        <f>INDEX(AirportPivot[Gates (number of available)],MATCH($N6610,AirportPivot[[AirportID]:[AirportID]],0))</f>
        <v>65</v>
      </c>
    </row>
    <row r="6611" spans="1:18" x14ac:dyDescent="0.25">
      <c r="A6611" s="3" t="s">
        <v>6643</v>
      </c>
      <c r="B6611" s="12">
        <v>42195</v>
      </c>
      <c r="C6611" s="4" t="s">
        <v>30</v>
      </c>
      <c r="D6611" s="4">
        <v>3.2</v>
      </c>
      <c r="E6611" s="4">
        <v>119</v>
      </c>
      <c r="F6611" s="5">
        <v>0.70833333333333337</v>
      </c>
      <c r="G6611" s="6">
        <v>275</v>
      </c>
      <c r="H6611" s="7">
        <v>50875</v>
      </c>
      <c r="I6611" s="7">
        <f>FlightsPivot[[#This Row],[Total Fare]]*10%</f>
        <v>5087.5</v>
      </c>
      <c r="J6611" s="7">
        <f>FlightsPivot[[#This Row],[Total Fare]]+FlightsPivot[[#This Row],[10% tax ]]</f>
        <v>55962.5</v>
      </c>
      <c r="K6611" s="4">
        <v>7</v>
      </c>
      <c r="L6611" s="4">
        <v>2015</v>
      </c>
      <c r="M6611" t="str">
        <f>INDEX(RoutesPivot[DepAirport],MATCH($C6611,RoutesPivot[[RouteID]:[RouteID]],0))</f>
        <v>ORD</v>
      </c>
      <c r="N6611" t="str">
        <f>INDEX(RoutesPivot[AirportID],MATCH($C6611,RoutesPivot[[RouteID]:[RouteID]],0))</f>
        <v>MCO</v>
      </c>
      <c r="O6611">
        <f>INDEX(RoutesPivot[Distance],MATCH($C6611,RoutesPivot[[RouteID]:[RouteID]],0))</f>
        <v>850</v>
      </c>
      <c r="P6611">
        <f>INDEX(RoutesPivot[ListPrice],MATCH($C6611,RoutesPivot[[RouteID]:[RouteID]],0))</f>
        <v>250</v>
      </c>
      <c r="Q6611" t="str">
        <f>INDEX(AirportPivot[AirportName],MATCH($N6611,AirportPivot[[AirportID]:[AirportID]],0))</f>
        <v>Orlando International</v>
      </c>
      <c r="R6611">
        <f>INDEX(AirportPivot[Gates (number of available)],MATCH($N6611,AirportPivot[[AirportID]:[AirportID]],0))</f>
        <v>67</v>
      </c>
    </row>
    <row r="6612" spans="1:18" x14ac:dyDescent="0.25">
      <c r="A6612" s="3" t="s">
        <v>6644</v>
      </c>
      <c r="B6612" s="12">
        <v>42100</v>
      </c>
      <c r="C6612" s="4" t="s">
        <v>15</v>
      </c>
      <c r="D6612" s="4">
        <v>1.7</v>
      </c>
      <c r="E6612" s="4">
        <v>184</v>
      </c>
      <c r="F6612" s="5">
        <v>0.35416666666666669</v>
      </c>
      <c r="G6612" s="6">
        <v>225</v>
      </c>
      <c r="H6612" s="7">
        <v>37125</v>
      </c>
      <c r="I6612" s="7">
        <f>FlightsPivot[[#This Row],[Total Fare]]*10%</f>
        <v>3712.5</v>
      </c>
      <c r="J6612" s="7">
        <f>FlightsPivot[[#This Row],[Total Fare]]+FlightsPivot[[#This Row],[10% tax ]]</f>
        <v>40837.5</v>
      </c>
      <c r="K6612" s="4">
        <v>4</v>
      </c>
      <c r="L6612" s="4">
        <v>2015</v>
      </c>
      <c r="M6612" t="str">
        <f>INDEX(RoutesPivot[DepAirport],MATCH($C6612,RoutesPivot[[RouteID]:[RouteID]],0))</f>
        <v>ORD</v>
      </c>
      <c r="N6612" t="str">
        <f>INDEX(RoutesPivot[AirportID],MATCH($C6612,RoutesPivot[[RouteID]:[RouteID]],0))</f>
        <v>EWR</v>
      </c>
      <c r="O6612">
        <f>INDEX(RoutesPivot[Distance],MATCH($C6612,RoutesPivot[[RouteID]:[RouteID]],0))</f>
        <v>600</v>
      </c>
      <c r="P6612">
        <f>INDEX(RoutesPivot[ListPrice],MATCH($C6612,RoutesPivot[[RouteID]:[RouteID]],0))</f>
        <v>225</v>
      </c>
      <c r="Q6612" t="str">
        <f>INDEX(AirportPivot[AirportName],MATCH($N6612,AirportPivot[[AirportID]:[AirportID]],0))</f>
        <v>Newark Liberty International</v>
      </c>
      <c r="R6612">
        <f>INDEX(AirportPivot[Gates (number of available)],MATCH($N6612,AirportPivot[[AirportID]:[AirportID]],0))</f>
        <v>82</v>
      </c>
    </row>
    <row r="6613" spans="1:18" x14ac:dyDescent="0.25">
      <c r="A6613" s="3" t="s">
        <v>6645</v>
      </c>
      <c r="B6613" s="12">
        <v>41971</v>
      </c>
      <c r="C6613" s="4" t="s">
        <v>37</v>
      </c>
      <c r="D6613" s="4">
        <v>3.6</v>
      </c>
      <c r="E6613" s="4">
        <v>64</v>
      </c>
      <c r="F6613" s="5">
        <v>0.29166666666666669</v>
      </c>
      <c r="G6613" s="6">
        <v>525</v>
      </c>
      <c r="H6613" s="7">
        <v>95025</v>
      </c>
      <c r="I6613" s="7">
        <f>FlightsPivot[[#This Row],[Total Fare]]*10%</f>
        <v>9502.5</v>
      </c>
      <c r="J6613" s="7">
        <f>FlightsPivot[[#This Row],[Total Fare]]+FlightsPivot[[#This Row],[10% tax ]]</f>
        <v>104527.5</v>
      </c>
      <c r="K6613" s="4">
        <v>11</v>
      </c>
      <c r="L6613" s="4">
        <v>2014</v>
      </c>
      <c r="M6613" t="str">
        <f>INDEX(RoutesPivot[DepAirport],MATCH($C6613,RoutesPivot[[RouteID]:[RouteID]],0))</f>
        <v>ORD</v>
      </c>
      <c r="N6613" t="str">
        <f>INDEX(RoutesPivot[AirportID],MATCH($C6613,RoutesPivot[[RouteID]:[RouteID]],0))</f>
        <v>SEA</v>
      </c>
      <c r="O6613">
        <f>INDEX(RoutesPivot[Distance],MATCH($C6613,RoutesPivot[[RouteID]:[RouteID]],0))</f>
        <v>1500</v>
      </c>
      <c r="P6613">
        <f>INDEX(RoutesPivot[ListPrice],MATCH($C6613,RoutesPivot[[RouteID]:[RouteID]],0))</f>
        <v>350</v>
      </c>
      <c r="Q6613" t="str">
        <f>INDEX(AirportPivot[AirportName],MATCH($N6613,AirportPivot[[AirportID]:[AirportID]],0))</f>
        <v>Seattle-Tacoma International</v>
      </c>
      <c r="R6613">
        <f>INDEX(AirportPivot[Gates (number of available)],MATCH($N6613,AirportPivot[[AirportID]:[AirportID]],0))</f>
        <v>58</v>
      </c>
    </row>
    <row r="6614" spans="1:18" x14ac:dyDescent="0.25">
      <c r="A6614" s="3" t="s">
        <v>6646</v>
      </c>
      <c r="B6614" s="12">
        <v>41910</v>
      </c>
      <c r="C6614" s="4" t="s">
        <v>40</v>
      </c>
      <c r="D6614" s="4">
        <v>2.7</v>
      </c>
      <c r="E6614" s="4">
        <v>7</v>
      </c>
      <c r="F6614" s="5">
        <v>0.35416666666666669</v>
      </c>
      <c r="G6614" s="6">
        <v>115</v>
      </c>
      <c r="H6614" s="7">
        <v>21275</v>
      </c>
      <c r="I6614" s="7">
        <f>FlightsPivot[[#This Row],[Total Fare]]*10%</f>
        <v>2127.5</v>
      </c>
      <c r="J6614" s="7">
        <f>FlightsPivot[[#This Row],[Total Fare]]+FlightsPivot[[#This Row],[10% tax ]]</f>
        <v>23402.5</v>
      </c>
      <c r="K6614" s="4">
        <v>9</v>
      </c>
      <c r="L6614" s="4">
        <v>2014</v>
      </c>
      <c r="M6614" t="str">
        <f>INDEX(RoutesPivot[DepAirport],MATCH($C6614,RoutesPivot[[RouteID]:[RouteID]],0))</f>
        <v>ORD</v>
      </c>
      <c r="N6614" t="str">
        <f>INDEX(RoutesPivot[AirportID],MATCH($C6614,RoutesPivot[[RouteID]:[RouteID]],0))</f>
        <v>MSP</v>
      </c>
      <c r="O6614">
        <f>INDEX(RoutesPivot[Distance],MATCH($C6614,RoutesPivot[[RouteID]:[RouteID]],0))</f>
        <v>300</v>
      </c>
      <c r="P6614">
        <f>INDEX(RoutesPivot[ListPrice],MATCH($C6614,RoutesPivot[[RouteID]:[RouteID]],0))</f>
        <v>115</v>
      </c>
      <c r="Q6614" t="str">
        <f>INDEX(AirportPivot[AirportName],MATCH($N6614,AirportPivot[[AirportID]:[AirportID]],0))</f>
        <v>Minneapolis-St Paul International/Wold-Chamberlain</v>
      </c>
      <c r="R6614">
        <f>INDEX(AirportPivot[Gates (number of available)],MATCH($N6614,AirportPivot[[AirportID]:[AirportID]],0))</f>
        <v>65</v>
      </c>
    </row>
    <row r="6615" spans="1:18" x14ac:dyDescent="0.25">
      <c r="A6615" s="3" t="s">
        <v>6647</v>
      </c>
      <c r="B6615" s="12">
        <v>42246</v>
      </c>
      <c r="C6615" s="4" t="s">
        <v>50</v>
      </c>
      <c r="D6615" s="4">
        <v>2.2999999999999998</v>
      </c>
      <c r="E6615" s="4">
        <v>88</v>
      </c>
      <c r="F6615" s="5">
        <v>0.70833333333333337</v>
      </c>
      <c r="G6615" s="6">
        <v>302.5</v>
      </c>
      <c r="H6615" s="7">
        <v>54752.5</v>
      </c>
      <c r="I6615" s="7">
        <f>FlightsPivot[[#This Row],[Total Fare]]*10%</f>
        <v>5475.25</v>
      </c>
      <c r="J6615" s="7">
        <f>FlightsPivot[[#This Row],[Total Fare]]+FlightsPivot[[#This Row],[10% tax ]]</f>
        <v>60227.75</v>
      </c>
      <c r="K6615" s="4">
        <v>8</v>
      </c>
      <c r="L6615" s="4">
        <v>2015</v>
      </c>
      <c r="M6615" t="str">
        <f>INDEX(RoutesPivot[DepAirport],MATCH($C6615,RoutesPivot[[RouteID]:[RouteID]],0))</f>
        <v>ORD</v>
      </c>
      <c r="N6615" t="str">
        <f>INDEX(RoutesPivot[AirportID],MATCH($C6615,RoutesPivot[[RouteID]:[RouteID]],0))</f>
        <v>LGA</v>
      </c>
      <c r="O6615">
        <f>INDEX(RoutesPivot[Distance],MATCH($C6615,RoutesPivot[[RouteID]:[RouteID]],0))</f>
        <v>610</v>
      </c>
      <c r="P6615">
        <f>INDEX(RoutesPivot[ListPrice],MATCH($C6615,RoutesPivot[[RouteID]:[RouteID]],0))</f>
        <v>275</v>
      </c>
      <c r="Q6615" t="str">
        <f>INDEX(AirportPivot[AirportName],MATCH($N6615,AirportPivot[[AirportID]:[AirportID]],0))</f>
        <v>Laguardia</v>
      </c>
      <c r="R6615">
        <f>INDEX(AirportPivot[Gates (number of available)],MATCH($N6615,AirportPivot[[AirportID]:[AirportID]],0))</f>
        <v>66</v>
      </c>
    </row>
    <row r="6616" spans="1:18" x14ac:dyDescent="0.25">
      <c r="A6616" s="3" t="s">
        <v>6648</v>
      </c>
      <c r="B6616" s="12">
        <v>42363</v>
      </c>
      <c r="C6616" s="4" t="s">
        <v>37</v>
      </c>
      <c r="D6616" s="4">
        <v>5.5</v>
      </c>
      <c r="E6616" s="4">
        <v>41</v>
      </c>
      <c r="F6616" s="5">
        <v>0.33333333333333331</v>
      </c>
      <c r="G6616" s="6">
        <v>490</v>
      </c>
      <c r="H6616" s="7">
        <v>80850</v>
      </c>
      <c r="I6616" s="7">
        <f>FlightsPivot[[#This Row],[Total Fare]]*10%</f>
        <v>8085</v>
      </c>
      <c r="J6616" s="7">
        <f>FlightsPivot[[#This Row],[Total Fare]]+FlightsPivot[[#This Row],[10% tax ]]</f>
        <v>88935</v>
      </c>
      <c r="K6616" s="4">
        <v>12</v>
      </c>
      <c r="L6616" s="4">
        <v>2015</v>
      </c>
      <c r="M6616" t="str">
        <f>INDEX(RoutesPivot[DepAirport],MATCH($C6616,RoutesPivot[[RouteID]:[RouteID]],0))</f>
        <v>ORD</v>
      </c>
      <c r="N6616" t="str">
        <f>INDEX(RoutesPivot[AirportID],MATCH($C6616,RoutesPivot[[RouteID]:[RouteID]],0))</f>
        <v>SEA</v>
      </c>
      <c r="O6616">
        <f>INDEX(RoutesPivot[Distance],MATCH($C6616,RoutesPivot[[RouteID]:[RouteID]],0))</f>
        <v>1500</v>
      </c>
      <c r="P6616">
        <f>INDEX(RoutesPivot[ListPrice],MATCH($C6616,RoutesPivot[[RouteID]:[RouteID]],0))</f>
        <v>350</v>
      </c>
      <c r="Q6616" t="str">
        <f>INDEX(AirportPivot[AirportName],MATCH($N6616,AirportPivot[[AirportID]:[AirportID]],0))</f>
        <v>Seattle-Tacoma International</v>
      </c>
      <c r="R6616">
        <f>INDEX(AirportPivot[Gates (number of available)],MATCH($N6616,AirportPivot[[AirportID]:[AirportID]],0))</f>
        <v>58</v>
      </c>
    </row>
    <row r="6617" spans="1:18" x14ac:dyDescent="0.25">
      <c r="A6617" s="3" t="s">
        <v>6649</v>
      </c>
      <c r="B6617" s="12">
        <v>42013</v>
      </c>
      <c r="C6617" s="4" t="s">
        <v>80</v>
      </c>
      <c r="D6617" s="4">
        <v>1.9</v>
      </c>
      <c r="E6617" s="4">
        <v>44</v>
      </c>
      <c r="F6617" s="5">
        <v>0.29166666666666669</v>
      </c>
      <c r="G6617" s="6">
        <v>300</v>
      </c>
      <c r="H6617" s="7">
        <v>49500</v>
      </c>
      <c r="I6617" s="7">
        <f>FlightsPivot[[#This Row],[Total Fare]]*10%</f>
        <v>4950</v>
      </c>
      <c r="J6617" s="7">
        <f>FlightsPivot[[#This Row],[Total Fare]]+FlightsPivot[[#This Row],[10% tax ]]</f>
        <v>54450</v>
      </c>
      <c r="K6617" s="4">
        <v>1</v>
      </c>
      <c r="L6617" s="4">
        <v>2015</v>
      </c>
      <c r="M6617" t="str">
        <f>INDEX(RoutesPivot[DepAirport],MATCH($C6617,RoutesPivot[[RouteID]:[RouteID]],0))</f>
        <v>ORD</v>
      </c>
      <c r="N6617" t="str">
        <f>INDEX(RoutesPivot[AirportID],MATCH($C6617,RoutesPivot[[RouteID]:[RouteID]],0))</f>
        <v>MIA</v>
      </c>
      <c r="O6617">
        <f>INDEX(RoutesPivot[Distance],MATCH($C6617,RoutesPivot[[RouteID]:[RouteID]],0))</f>
        <v>1000</v>
      </c>
      <c r="P6617">
        <f>INDEX(RoutesPivot[ListPrice],MATCH($C6617,RoutesPivot[[RouteID]:[RouteID]],0))</f>
        <v>300</v>
      </c>
      <c r="Q6617" t="str">
        <f>INDEX(AirportPivot[AirportName],MATCH($N6617,AirportPivot[[AirportID]:[AirportID]],0))</f>
        <v>Miami International</v>
      </c>
      <c r="R6617">
        <f>INDEX(AirportPivot[Gates (number of available)],MATCH($N6617,AirportPivot[[AirportID]:[AirportID]],0))</f>
        <v>80</v>
      </c>
    </row>
    <row r="6618" spans="1:18" x14ac:dyDescent="0.25">
      <c r="A6618" s="3" t="s">
        <v>6650</v>
      </c>
      <c r="B6618" s="12">
        <v>42086</v>
      </c>
      <c r="C6618" s="4" t="s">
        <v>17</v>
      </c>
      <c r="D6618" s="4">
        <v>4</v>
      </c>
      <c r="E6618" s="4">
        <v>85</v>
      </c>
      <c r="F6618" s="5">
        <v>0.5</v>
      </c>
      <c r="G6618" s="6">
        <v>350</v>
      </c>
      <c r="H6618" s="7">
        <v>63350</v>
      </c>
      <c r="I6618" s="7">
        <f>FlightsPivot[[#This Row],[Total Fare]]*10%</f>
        <v>6335</v>
      </c>
      <c r="J6618" s="7">
        <f>FlightsPivot[[#This Row],[Total Fare]]+FlightsPivot[[#This Row],[10% tax ]]</f>
        <v>69685</v>
      </c>
      <c r="K6618" s="4">
        <v>3</v>
      </c>
      <c r="L6618" s="4">
        <v>2015</v>
      </c>
      <c r="M6618" t="str">
        <f>INDEX(RoutesPivot[DepAirport],MATCH($C6618,RoutesPivot[[RouteID]:[RouteID]],0))</f>
        <v>ORD</v>
      </c>
      <c r="N6618" t="str">
        <f>INDEX(RoutesPivot[AirportID],MATCH($C6618,RoutesPivot[[RouteID]:[RouteID]],0))</f>
        <v>LAX</v>
      </c>
      <c r="O6618">
        <f>INDEX(RoutesPivot[Distance],MATCH($C6618,RoutesPivot[[RouteID]:[RouteID]],0))</f>
        <v>1518</v>
      </c>
      <c r="P6618">
        <f>INDEX(RoutesPivot[ListPrice],MATCH($C6618,RoutesPivot[[RouteID]:[RouteID]],0))</f>
        <v>350</v>
      </c>
      <c r="Q6618" t="str">
        <f>INDEX(AirportPivot[AirportName],MATCH($N6618,AirportPivot[[AirportID]:[AirportID]],0))</f>
        <v>Los Angeles International</v>
      </c>
      <c r="R6618">
        <f>INDEX(AirportPivot[Gates (number of available)],MATCH($N6618,AirportPivot[[AirportID]:[AirportID]],0))</f>
        <v>86</v>
      </c>
    </row>
    <row r="6619" spans="1:18" x14ac:dyDescent="0.25">
      <c r="A6619" s="3" t="s">
        <v>6651</v>
      </c>
      <c r="B6619" s="12">
        <v>42150</v>
      </c>
      <c r="C6619" s="4" t="s">
        <v>30</v>
      </c>
      <c r="D6619" s="4">
        <v>1.3</v>
      </c>
      <c r="E6619" s="4">
        <v>199</v>
      </c>
      <c r="F6619" s="5">
        <v>0.6875</v>
      </c>
      <c r="G6619" s="6">
        <v>250</v>
      </c>
      <c r="H6619" s="7">
        <v>41250</v>
      </c>
      <c r="I6619" s="7">
        <f>FlightsPivot[[#This Row],[Total Fare]]*10%</f>
        <v>4125</v>
      </c>
      <c r="J6619" s="7">
        <f>FlightsPivot[[#This Row],[Total Fare]]+FlightsPivot[[#This Row],[10% tax ]]</f>
        <v>45375</v>
      </c>
      <c r="K6619" s="4">
        <v>5</v>
      </c>
      <c r="L6619" s="4">
        <v>2015</v>
      </c>
      <c r="M6619" t="str">
        <f>INDEX(RoutesPivot[DepAirport],MATCH($C6619,RoutesPivot[[RouteID]:[RouteID]],0))</f>
        <v>ORD</v>
      </c>
      <c r="N6619" t="str">
        <f>INDEX(RoutesPivot[AirportID],MATCH($C6619,RoutesPivot[[RouteID]:[RouteID]],0))</f>
        <v>MCO</v>
      </c>
      <c r="O6619">
        <f>INDEX(RoutesPivot[Distance],MATCH($C6619,RoutesPivot[[RouteID]:[RouteID]],0))</f>
        <v>850</v>
      </c>
      <c r="P6619">
        <f>INDEX(RoutesPivot[ListPrice],MATCH($C6619,RoutesPivot[[RouteID]:[RouteID]],0))</f>
        <v>250</v>
      </c>
      <c r="Q6619" t="str">
        <f>INDEX(AirportPivot[AirportName],MATCH($N6619,AirportPivot[[AirportID]:[AirportID]],0))</f>
        <v>Orlando International</v>
      </c>
      <c r="R6619">
        <f>INDEX(AirportPivot[Gates (number of available)],MATCH($N6619,AirportPivot[[AirportID]:[AirportID]],0))</f>
        <v>67</v>
      </c>
    </row>
    <row r="6620" spans="1:18" x14ac:dyDescent="0.25">
      <c r="A6620" s="3" t="s">
        <v>6652</v>
      </c>
      <c r="B6620" s="12">
        <v>42149</v>
      </c>
      <c r="C6620" s="4" t="s">
        <v>53</v>
      </c>
      <c r="D6620" s="4">
        <v>1.4</v>
      </c>
      <c r="E6620" s="4">
        <v>131</v>
      </c>
      <c r="F6620" s="5">
        <v>0.33333333333333331</v>
      </c>
      <c r="G6620" s="6">
        <v>300</v>
      </c>
      <c r="H6620" s="7">
        <v>55500</v>
      </c>
      <c r="I6620" s="7">
        <f>FlightsPivot[[#This Row],[Total Fare]]*10%</f>
        <v>5550</v>
      </c>
      <c r="J6620" s="7">
        <f>FlightsPivot[[#This Row],[Total Fare]]+FlightsPivot[[#This Row],[10% tax ]]</f>
        <v>61050</v>
      </c>
      <c r="K6620" s="4">
        <v>5</v>
      </c>
      <c r="L6620" s="4">
        <v>2015</v>
      </c>
      <c r="M6620" t="str">
        <f>INDEX(RoutesPivot[DepAirport],MATCH($C6620,RoutesPivot[[RouteID]:[RouteID]],0))</f>
        <v>ORD</v>
      </c>
      <c r="N6620" t="str">
        <f>INDEX(RoutesPivot[AirportID],MATCH($C6620,RoutesPivot[[RouteID]:[RouteID]],0))</f>
        <v>FLL</v>
      </c>
      <c r="O6620">
        <f>INDEX(RoutesPivot[Distance],MATCH($C6620,RoutesPivot[[RouteID]:[RouteID]],0))</f>
        <v>940</v>
      </c>
      <c r="P6620">
        <f>INDEX(RoutesPivot[ListPrice],MATCH($C6620,RoutesPivot[[RouteID]:[RouteID]],0))</f>
        <v>300</v>
      </c>
      <c r="Q6620" t="str">
        <f>INDEX(AirportPivot[AirportName],MATCH($N6620,AirportPivot[[AirportID]:[AirportID]],0))</f>
        <v>Fort Lauderdale/Hollywood International</v>
      </c>
      <c r="R6620">
        <f>INDEX(AirportPivot[Gates (number of available)],MATCH($N6620,AirportPivot[[AirportID]:[AirportID]],0))</f>
        <v>55</v>
      </c>
    </row>
    <row r="6621" spans="1:18" x14ac:dyDescent="0.25">
      <c r="A6621" s="3" t="s">
        <v>6653</v>
      </c>
      <c r="B6621" s="12">
        <v>41944</v>
      </c>
      <c r="C6621" s="4" t="s">
        <v>98</v>
      </c>
      <c r="D6621" s="4">
        <v>2</v>
      </c>
      <c r="E6621" s="4">
        <v>137</v>
      </c>
      <c r="F6621" s="5">
        <v>0.58333333333333337</v>
      </c>
      <c r="G6621" s="6">
        <v>275</v>
      </c>
      <c r="H6621" s="7">
        <v>50875</v>
      </c>
      <c r="I6621" s="7">
        <f>FlightsPivot[[#This Row],[Total Fare]]*10%</f>
        <v>5087.5</v>
      </c>
      <c r="J6621" s="7">
        <f>FlightsPivot[[#This Row],[Total Fare]]+FlightsPivot[[#This Row],[10% tax ]]</f>
        <v>55962.5</v>
      </c>
      <c r="K6621" s="4">
        <v>11</v>
      </c>
      <c r="L6621" s="4">
        <v>2014</v>
      </c>
      <c r="M6621" t="str">
        <f>INDEX(RoutesPivot[DepAirport],MATCH($C6621,RoutesPivot[[RouteID]:[RouteID]],0))</f>
        <v>ORD</v>
      </c>
      <c r="N6621" t="str">
        <f>INDEX(RoutesPivot[AirportID],MATCH($C6621,RoutesPivot[[RouteID]:[RouteID]],0))</f>
        <v>PHL</v>
      </c>
      <c r="O6621">
        <f>INDEX(RoutesPivot[Distance],MATCH($C6621,RoutesPivot[[RouteID]:[RouteID]],0))</f>
        <v>580</v>
      </c>
      <c r="P6621">
        <f>INDEX(RoutesPivot[ListPrice],MATCH($C6621,RoutesPivot[[RouteID]:[RouteID]],0))</f>
        <v>275</v>
      </c>
      <c r="Q6621" t="str">
        <f>INDEX(AirportPivot[AirportName],MATCH($N6621,AirportPivot[[AirportID]:[AirportID]],0))</f>
        <v>Philadelphia International</v>
      </c>
      <c r="R6621">
        <f>INDEX(AirportPivot[Gates (number of available)],MATCH($N6621,AirportPivot[[AirportID]:[AirportID]],0))</f>
        <v>89</v>
      </c>
    </row>
    <row r="6622" spans="1:18" x14ac:dyDescent="0.25">
      <c r="A6622" s="3" t="s">
        <v>6654</v>
      </c>
      <c r="B6622" s="12">
        <v>42082</v>
      </c>
      <c r="C6622" s="4" t="s">
        <v>21</v>
      </c>
      <c r="D6622" s="4">
        <v>1.3</v>
      </c>
      <c r="E6622" s="4">
        <v>200</v>
      </c>
      <c r="F6622" s="5">
        <v>0.70833333333333337</v>
      </c>
      <c r="G6622" s="6">
        <v>125</v>
      </c>
      <c r="H6622" s="7">
        <v>20625</v>
      </c>
      <c r="I6622" s="7">
        <f>FlightsPivot[[#This Row],[Total Fare]]*10%</f>
        <v>2062.5</v>
      </c>
      <c r="J6622" s="7">
        <f>FlightsPivot[[#This Row],[Total Fare]]+FlightsPivot[[#This Row],[10% tax ]]</f>
        <v>22687.5</v>
      </c>
      <c r="K6622" s="4">
        <v>3</v>
      </c>
      <c r="L6622" s="4">
        <v>2015</v>
      </c>
      <c r="M6622" t="str">
        <f>INDEX(RoutesPivot[DepAirport],MATCH($C6622,RoutesPivot[[RouteID]:[RouteID]],0))</f>
        <v>ORD</v>
      </c>
      <c r="N6622" t="str">
        <f>INDEX(RoutesPivot[AirportID],MATCH($C6622,RoutesPivot[[RouteID]:[RouteID]],0))</f>
        <v>CLT</v>
      </c>
      <c r="O6622">
        <f>INDEX(RoutesPivot[Distance],MATCH($C6622,RoutesPivot[[RouteID]:[RouteID]],0))</f>
        <v>700</v>
      </c>
      <c r="P6622">
        <f>INDEX(RoutesPivot[ListPrice],MATCH($C6622,RoutesPivot[[RouteID]:[RouteID]],0))</f>
        <v>125</v>
      </c>
      <c r="Q6622" t="str">
        <f>INDEX(AirportPivot[AirportName],MATCH($N6622,AirportPivot[[AirportID]:[AirportID]],0))</f>
        <v>Charlotte/Douglas International</v>
      </c>
      <c r="R6622">
        <f>INDEX(AirportPivot[Gates (number of available)],MATCH($N6622,AirportPivot[[AirportID]:[AirportID]],0))</f>
        <v>65</v>
      </c>
    </row>
    <row r="6623" spans="1:18" x14ac:dyDescent="0.25">
      <c r="A6623" s="3" t="s">
        <v>6655</v>
      </c>
      <c r="B6623" s="12">
        <v>42136</v>
      </c>
      <c r="C6623" s="4" t="s">
        <v>25</v>
      </c>
      <c r="D6623" s="4">
        <v>3</v>
      </c>
      <c r="E6623" s="4">
        <v>141</v>
      </c>
      <c r="F6623" s="5">
        <v>0.75</v>
      </c>
      <c r="G6623" s="6">
        <v>200</v>
      </c>
      <c r="H6623" s="7">
        <v>37000</v>
      </c>
      <c r="I6623" s="7">
        <f>FlightsPivot[[#This Row],[Total Fare]]*10%</f>
        <v>3700</v>
      </c>
      <c r="J6623" s="7">
        <f>FlightsPivot[[#This Row],[Total Fare]]+FlightsPivot[[#This Row],[10% tax ]]</f>
        <v>40700</v>
      </c>
      <c r="K6623" s="4">
        <v>5</v>
      </c>
      <c r="L6623" s="4">
        <v>2015</v>
      </c>
      <c r="M6623" t="str">
        <f>INDEX(RoutesPivot[DepAirport],MATCH($C6623,RoutesPivot[[RouteID]:[RouteID]],0))</f>
        <v>ORD</v>
      </c>
      <c r="N6623" t="str">
        <f>INDEX(RoutesPivot[AirportID],MATCH($C6623,RoutesPivot[[RouteID]:[RouteID]],0))</f>
        <v>DFW</v>
      </c>
      <c r="O6623">
        <f>INDEX(RoutesPivot[Distance],MATCH($C6623,RoutesPivot[[RouteID]:[RouteID]],0))</f>
        <v>700</v>
      </c>
      <c r="P6623">
        <f>INDEX(RoutesPivot[ListPrice],MATCH($C6623,RoutesPivot[[RouteID]:[RouteID]],0))</f>
        <v>200</v>
      </c>
      <c r="Q6623" t="str">
        <f>INDEX(AirportPivot[AirportName],MATCH($N6623,AirportPivot[[AirportID]:[AirportID]],0))</f>
        <v>Dallas/Fort Worth International</v>
      </c>
      <c r="R6623">
        <f>INDEX(AirportPivot[Gates (number of available)],MATCH($N6623,AirportPivot[[AirportID]:[AirportID]],0))</f>
        <v>130</v>
      </c>
    </row>
    <row r="6624" spans="1:18" x14ac:dyDescent="0.25">
      <c r="A6624" s="3" t="s">
        <v>6656</v>
      </c>
      <c r="B6624" s="12">
        <v>41967</v>
      </c>
      <c r="C6624" s="4" t="s">
        <v>80</v>
      </c>
      <c r="D6624" s="4">
        <v>4.7</v>
      </c>
      <c r="E6624" s="4">
        <v>49</v>
      </c>
      <c r="F6624" s="5">
        <v>0.33333333333333331</v>
      </c>
      <c r="G6624" s="6">
        <v>450</v>
      </c>
      <c r="H6624" s="7">
        <v>74250</v>
      </c>
      <c r="I6624" s="7">
        <f>FlightsPivot[[#This Row],[Total Fare]]*10%</f>
        <v>7425</v>
      </c>
      <c r="J6624" s="7">
        <f>FlightsPivot[[#This Row],[Total Fare]]+FlightsPivot[[#This Row],[10% tax ]]</f>
        <v>81675</v>
      </c>
      <c r="K6624" s="4">
        <v>11</v>
      </c>
      <c r="L6624" s="4">
        <v>2014</v>
      </c>
      <c r="M6624" t="str">
        <f>INDEX(RoutesPivot[DepAirport],MATCH($C6624,RoutesPivot[[RouteID]:[RouteID]],0))</f>
        <v>ORD</v>
      </c>
      <c r="N6624" t="str">
        <f>INDEX(RoutesPivot[AirportID],MATCH($C6624,RoutesPivot[[RouteID]:[RouteID]],0))</f>
        <v>MIA</v>
      </c>
      <c r="O6624">
        <f>INDEX(RoutesPivot[Distance],MATCH($C6624,RoutesPivot[[RouteID]:[RouteID]],0))</f>
        <v>1000</v>
      </c>
      <c r="P6624">
        <f>INDEX(RoutesPivot[ListPrice],MATCH($C6624,RoutesPivot[[RouteID]:[RouteID]],0))</f>
        <v>300</v>
      </c>
      <c r="Q6624" t="str">
        <f>INDEX(AirportPivot[AirportName],MATCH($N6624,AirportPivot[[AirportID]:[AirportID]],0))</f>
        <v>Miami International</v>
      </c>
      <c r="R6624">
        <f>INDEX(AirportPivot[Gates (number of available)],MATCH($N6624,AirportPivot[[AirportID]:[AirportID]],0))</f>
        <v>80</v>
      </c>
    </row>
    <row r="6625" spans="1:18" x14ac:dyDescent="0.25">
      <c r="A6625" s="3" t="s">
        <v>6657</v>
      </c>
      <c r="B6625" s="12">
        <v>42362</v>
      </c>
      <c r="C6625" s="4" t="s">
        <v>47</v>
      </c>
      <c r="D6625" s="4">
        <v>3.8</v>
      </c>
      <c r="E6625" s="4">
        <v>199</v>
      </c>
      <c r="F6625" s="5">
        <v>0.75</v>
      </c>
      <c r="G6625" s="6">
        <v>350</v>
      </c>
      <c r="H6625" s="7">
        <v>57750</v>
      </c>
      <c r="I6625" s="7">
        <f>FlightsPivot[[#This Row],[Total Fare]]*10%</f>
        <v>5775</v>
      </c>
      <c r="J6625" s="7">
        <f>FlightsPivot[[#This Row],[Total Fare]]+FlightsPivot[[#This Row],[10% tax ]]</f>
        <v>63525</v>
      </c>
      <c r="K6625" s="4">
        <v>12</v>
      </c>
      <c r="L6625" s="4">
        <v>2015</v>
      </c>
      <c r="M6625" t="str">
        <f>INDEX(RoutesPivot[DepAirport],MATCH($C6625,RoutesPivot[[RouteID]:[RouteID]],0))</f>
        <v>ORD</v>
      </c>
      <c r="N6625" t="str">
        <f>INDEX(RoutesPivot[AirportID],MATCH($C6625,RoutesPivot[[RouteID]:[RouteID]],0))</f>
        <v>PHX</v>
      </c>
      <c r="O6625">
        <f>INDEX(RoutesPivot[Distance],MATCH($C6625,RoutesPivot[[RouteID]:[RouteID]],0))</f>
        <v>1200</v>
      </c>
      <c r="P6625">
        <f>INDEX(RoutesPivot[ListPrice],MATCH($C6625,RoutesPivot[[RouteID]:[RouteID]],0))</f>
        <v>250</v>
      </c>
      <c r="Q6625" t="str">
        <f>INDEX(AirportPivot[AirportName],MATCH($N6625,AirportPivot[[AirportID]:[AirportID]],0))</f>
        <v>Phoenix Sky Harbor International</v>
      </c>
      <c r="R6625">
        <f>INDEX(AirportPivot[Gates (number of available)],MATCH($N6625,AirportPivot[[AirportID]:[AirportID]],0))</f>
        <v>60</v>
      </c>
    </row>
    <row r="6626" spans="1:18" x14ac:dyDescent="0.25">
      <c r="A6626" s="3" t="s">
        <v>6658</v>
      </c>
      <c r="B6626" s="12">
        <v>41707</v>
      </c>
      <c r="C6626" s="4" t="s">
        <v>53</v>
      </c>
      <c r="D6626" s="4">
        <v>1.6</v>
      </c>
      <c r="E6626" s="4">
        <v>23</v>
      </c>
      <c r="F6626" s="5">
        <v>0.79166666666666663</v>
      </c>
      <c r="G6626" s="6">
        <v>300</v>
      </c>
      <c r="H6626" s="7">
        <v>55500</v>
      </c>
      <c r="I6626" s="7">
        <f>FlightsPivot[[#This Row],[Total Fare]]*10%</f>
        <v>5550</v>
      </c>
      <c r="J6626" s="7">
        <f>FlightsPivot[[#This Row],[Total Fare]]+FlightsPivot[[#This Row],[10% tax ]]</f>
        <v>61050</v>
      </c>
      <c r="K6626" s="4">
        <v>3</v>
      </c>
      <c r="L6626" s="4">
        <v>2014</v>
      </c>
      <c r="M6626" t="str">
        <f>INDEX(RoutesPivot[DepAirport],MATCH($C6626,RoutesPivot[[RouteID]:[RouteID]],0))</f>
        <v>ORD</v>
      </c>
      <c r="N6626" t="str">
        <f>INDEX(RoutesPivot[AirportID],MATCH($C6626,RoutesPivot[[RouteID]:[RouteID]],0))</f>
        <v>FLL</v>
      </c>
      <c r="O6626">
        <f>INDEX(RoutesPivot[Distance],MATCH($C6626,RoutesPivot[[RouteID]:[RouteID]],0))</f>
        <v>940</v>
      </c>
      <c r="P6626">
        <f>INDEX(RoutesPivot[ListPrice],MATCH($C6626,RoutesPivot[[RouteID]:[RouteID]],0))</f>
        <v>300</v>
      </c>
      <c r="Q6626" t="str">
        <f>INDEX(AirportPivot[AirportName],MATCH($N6626,AirportPivot[[AirportID]:[AirportID]],0))</f>
        <v>Fort Lauderdale/Hollywood International</v>
      </c>
      <c r="R6626">
        <f>INDEX(AirportPivot[Gates (number of available)],MATCH($N6626,AirportPivot[[AirportID]:[AirportID]],0))</f>
        <v>55</v>
      </c>
    </row>
    <row r="6627" spans="1:18" x14ac:dyDescent="0.25">
      <c r="A6627" s="3" t="s">
        <v>6659</v>
      </c>
      <c r="B6627" s="12">
        <v>42196</v>
      </c>
      <c r="C6627" s="4" t="s">
        <v>13</v>
      </c>
      <c r="D6627" s="4">
        <v>2.9</v>
      </c>
      <c r="E6627" s="4">
        <v>78</v>
      </c>
      <c r="F6627" s="5">
        <v>0.85416666666666663</v>
      </c>
      <c r="G6627" s="6">
        <v>275</v>
      </c>
      <c r="H6627" s="7">
        <v>49775</v>
      </c>
      <c r="I6627" s="7">
        <f>FlightsPivot[[#This Row],[Total Fare]]*10%</f>
        <v>4977.5</v>
      </c>
      <c r="J6627" s="7">
        <f>FlightsPivot[[#This Row],[Total Fare]]+FlightsPivot[[#This Row],[10% tax ]]</f>
        <v>54752.5</v>
      </c>
      <c r="K6627" s="4">
        <v>7</v>
      </c>
      <c r="L6627" s="4">
        <v>2015</v>
      </c>
      <c r="M6627" t="str">
        <f>INDEX(RoutesPivot[DepAirport],MATCH($C6627,RoutesPivot[[RouteID]:[RouteID]],0))</f>
        <v>ORD</v>
      </c>
      <c r="N6627" t="str">
        <f>INDEX(RoutesPivot[AirportID],MATCH($C6627,RoutesPivot[[RouteID]:[RouteID]],0))</f>
        <v>JFK</v>
      </c>
      <c r="O6627">
        <f>INDEX(RoutesPivot[Distance],MATCH($C6627,RoutesPivot[[RouteID]:[RouteID]],0))</f>
        <v>619</v>
      </c>
      <c r="P6627">
        <f>INDEX(RoutesPivot[ListPrice],MATCH($C6627,RoutesPivot[[RouteID]:[RouteID]],0))</f>
        <v>250</v>
      </c>
      <c r="Q6627" t="str">
        <f>INDEX(AirportPivot[AirportName],MATCH($N6627,AirportPivot[[AirportID]:[AirportID]],0))</f>
        <v>John F Kennedy International</v>
      </c>
      <c r="R6627">
        <f>INDEX(AirportPivot[Gates (number of available)],MATCH($N6627,AirportPivot[[AirportID]:[AirportID]],0))</f>
        <v>120</v>
      </c>
    </row>
    <row r="6628" spans="1:18" x14ac:dyDescent="0.25">
      <c r="A6628" s="3" t="s">
        <v>6660</v>
      </c>
      <c r="B6628" s="12">
        <v>42147</v>
      </c>
      <c r="C6628" s="4" t="s">
        <v>47</v>
      </c>
      <c r="D6628" s="4">
        <v>1.9</v>
      </c>
      <c r="E6628" s="4">
        <v>184</v>
      </c>
      <c r="F6628" s="5">
        <v>0.875</v>
      </c>
      <c r="G6628" s="6">
        <v>250</v>
      </c>
      <c r="H6628" s="7">
        <v>41250</v>
      </c>
      <c r="I6628" s="7">
        <f>FlightsPivot[[#This Row],[Total Fare]]*10%</f>
        <v>4125</v>
      </c>
      <c r="J6628" s="7">
        <f>FlightsPivot[[#This Row],[Total Fare]]+FlightsPivot[[#This Row],[10% tax ]]</f>
        <v>45375</v>
      </c>
      <c r="K6628" s="4">
        <v>5</v>
      </c>
      <c r="L6628" s="4">
        <v>2015</v>
      </c>
      <c r="M6628" t="str">
        <f>INDEX(RoutesPivot[DepAirport],MATCH($C6628,RoutesPivot[[RouteID]:[RouteID]],0))</f>
        <v>ORD</v>
      </c>
      <c r="N6628" t="str">
        <f>INDEX(RoutesPivot[AirportID],MATCH($C6628,RoutesPivot[[RouteID]:[RouteID]],0))</f>
        <v>PHX</v>
      </c>
      <c r="O6628">
        <f>INDEX(RoutesPivot[Distance],MATCH($C6628,RoutesPivot[[RouteID]:[RouteID]],0))</f>
        <v>1200</v>
      </c>
      <c r="P6628">
        <f>INDEX(RoutesPivot[ListPrice],MATCH($C6628,RoutesPivot[[RouteID]:[RouteID]],0))</f>
        <v>250</v>
      </c>
      <c r="Q6628" t="str">
        <f>INDEX(AirportPivot[AirportName],MATCH($N6628,AirportPivot[[AirportID]:[AirportID]],0))</f>
        <v>Phoenix Sky Harbor International</v>
      </c>
      <c r="R6628">
        <f>INDEX(AirportPivot[Gates (number of available)],MATCH($N6628,AirportPivot[[AirportID]:[AirportID]],0))</f>
        <v>60</v>
      </c>
    </row>
    <row r="6629" spans="1:18" x14ac:dyDescent="0.25">
      <c r="A6629" s="3" t="s">
        <v>6661</v>
      </c>
      <c r="B6629" s="12">
        <v>41824</v>
      </c>
      <c r="C6629" s="4" t="s">
        <v>80</v>
      </c>
      <c r="D6629" s="4">
        <v>3.4</v>
      </c>
      <c r="E6629" s="4">
        <v>180</v>
      </c>
      <c r="F6629" s="5">
        <v>0.8125</v>
      </c>
      <c r="G6629" s="6">
        <v>330</v>
      </c>
      <c r="H6629" s="7">
        <v>54450</v>
      </c>
      <c r="I6629" s="7">
        <f>FlightsPivot[[#This Row],[Total Fare]]*10%</f>
        <v>5445</v>
      </c>
      <c r="J6629" s="7">
        <f>FlightsPivot[[#This Row],[Total Fare]]+FlightsPivot[[#This Row],[10% tax ]]</f>
        <v>59895</v>
      </c>
      <c r="K6629" s="4">
        <v>7</v>
      </c>
      <c r="L6629" s="4">
        <v>2014</v>
      </c>
      <c r="M6629" t="str">
        <f>INDEX(RoutesPivot[DepAirport],MATCH($C6629,RoutesPivot[[RouteID]:[RouteID]],0))</f>
        <v>ORD</v>
      </c>
      <c r="N6629" t="str">
        <f>INDEX(RoutesPivot[AirportID],MATCH($C6629,RoutesPivot[[RouteID]:[RouteID]],0))</f>
        <v>MIA</v>
      </c>
      <c r="O6629">
        <f>INDEX(RoutesPivot[Distance],MATCH($C6629,RoutesPivot[[RouteID]:[RouteID]],0))</f>
        <v>1000</v>
      </c>
      <c r="P6629">
        <f>INDEX(RoutesPivot[ListPrice],MATCH($C6629,RoutesPivot[[RouteID]:[RouteID]],0))</f>
        <v>300</v>
      </c>
      <c r="Q6629" t="str">
        <f>INDEX(AirportPivot[AirportName],MATCH($N6629,AirportPivot[[AirportID]:[AirportID]],0))</f>
        <v>Miami International</v>
      </c>
      <c r="R6629">
        <f>INDEX(AirportPivot[Gates (number of available)],MATCH($N6629,AirportPivot[[AirportID]:[AirportID]],0))</f>
        <v>80</v>
      </c>
    </row>
    <row r="6630" spans="1:18" x14ac:dyDescent="0.25">
      <c r="A6630" s="3" t="s">
        <v>6662</v>
      </c>
      <c r="B6630" s="12">
        <v>42005</v>
      </c>
      <c r="C6630" s="4" t="s">
        <v>33</v>
      </c>
      <c r="D6630" s="4">
        <v>2.4</v>
      </c>
      <c r="E6630" s="4">
        <v>142</v>
      </c>
      <c r="F6630" s="5">
        <v>0.79166666666666663</v>
      </c>
      <c r="G6630" s="6">
        <v>375</v>
      </c>
      <c r="H6630" s="7">
        <v>69375</v>
      </c>
      <c r="I6630" s="7">
        <f>FlightsPivot[[#This Row],[Total Fare]]*10%</f>
        <v>6937.5</v>
      </c>
      <c r="J6630" s="7">
        <f>FlightsPivot[[#This Row],[Total Fare]]+FlightsPivot[[#This Row],[10% tax ]]</f>
        <v>76312.5</v>
      </c>
      <c r="K6630" s="4">
        <v>1</v>
      </c>
      <c r="L6630" s="4">
        <v>2015</v>
      </c>
      <c r="M6630" t="str">
        <f>INDEX(RoutesPivot[DepAirport],MATCH($C6630,RoutesPivot[[RouteID]:[RouteID]],0))</f>
        <v>ORD</v>
      </c>
      <c r="N6630" t="str">
        <f>INDEX(RoutesPivot[AirportID],MATCH($C6630,RoutesPivot[[RouteID]:[RouteID]],0))</f>
        <v>SFO</v>
      </c>
      <c r="O6630">
        <f>INDEX(RoutesPivot[Distance],MATCH($C6630,RoutesPivot[[RouteID]:[RouteID]],0))</f>
        <v>1600</v>
      </c>
      <c r="P6630">
        <f>INDEX(RoutesPivot[ListPrice],MATCH($C6630,RoutesPivot[[RouteID]:[RouteID]],0))</f>
        <v>375</v>
      </c>
      <c r="Q6630" t="str">
        <f>INDEX(AirportPivot[AirportName],MATCH($N6630,AirportPivot[[AirportID]:[AirportID]],0))</f>
        <v>San Francisco International</v>
      </c>
      <c r="R6630">
        <f>INDEX(AirportPivot[Gates (number of available)],MATCH($N6630,AirportPivot[[AirportID]:[AirportID]],0))</f>
        <v>70</v>
      </c>
    </row>
    <row r="6631" spans="1:18" x14ac:dyDescent="0.25">
      <c r="A6631" s="3" t="s">
        <v>6663</v>
      </c>
      <c r="B6631" s="12">
        <v>42309</v>
      </c>
      <c r="C6631" s="4" t="s">
        <v>33</v>
      </c>
      <c r="D6631" s="4">
        <v>0.3</v>
      </c>
      <c r="E6631" s="4">
        <v>93</v>
      </c>
      <c r="F6631" s="5">
        <v>0.6875</v>
      </c>
      <c r="G6631" s="6">
        <v>375</v>
      </c>
      <c r="H6631" s="7">
        <v>69375</v>
      </c>
      <c r="I6631" s="7">
        <f>FlightsPivot[[#This Row],[Total Fare]]*10%</f>
        <v>6937.5</v>
      </c>
      <c r="J6631" s="7">
        <f>FlightsPivot[[#This Row],[Total Fare]]+FlightsPivot[[#This Row],[10% tax ]]</f>
        <v>76312.5</v>
      </c>
      <c r="K6631" s="4">
        <v>11</v>
      </c>
      <c r="L6631" s="4">
        <v>2015</v>
      </c>
      <c r="M6631" t="str">
        <f>INDEX(RoutesPivot[DepAirport],MATCH($C6631,RoutesPivot[[RouteID]:[RouteID]],0))</f>
        <v>ORD</v>
      </c>
      <c r="N6631" t="str">
        <f>INDEX(RoutesPivot[AirportID],MATCH($C6631,RoutesPivot[[RouteID]:[RouteID]],0))</f>
        <v>SFO</v>
      </c>
      <c r="O6631">
        <f>INDEX(RoutesPivot[Distance],MATCH($C6631,RoutesPivot[[RouteID]:[RouteID]],0))</f>
        <v>1600</v>
      </c>
      <c r="P6631">
        <f>INDEX(RoutesPivot[ListPrice],MATCH($C6631,RoutesPivot[[RouteID]:[RouteID]],0))</f>
        <v>375</v>
      </c>
      <c r="Q6631" t="str">
        <f>INDEX(AirportPivot[AirportName],MATCH($N6631,AirportPivot[[AirportID]:[AirportID]],0))</f>
        <v>San Francisco International</v>
      </c>
      <c r="R6631">
        <f>INDEX(AirportPivot[Gates (number of available)],MATCH($N6631,AirportPivot[[AirportID]:[AirportID]],0))</f>
        <v>70</v>
      </c>
    </row>
    <row r="6632" spans="1:18" x14ac:dyDescent="0.25">
      <c r="A6632" s="3" t="s">
        <v>6664</v>
      </c>
      <c r="B6632" s="12">
        <v>42166</v>
      </c>
      <c r="C6632" s="4" t="s">
        <v>13</v>
      </c>
      <c r="D6632" s="4">
        <v>2</v>
      </c>
      <c r="E6632" s="4">
        <v>189</v>
      </c>
      <c r="F6632" s="5">
        <v>0.75</v>
      </c>
      <c r="G6632" s="6">
        <v>275</v>
      </c>
      <c r="H6632" s="7">
        <v>45375</v>
      </c>
      <c r="I6632" s="7">
        <f>FlightsPivot[[#This Row],[Total Fare]]*10%</f>
        <v>4537.5</v>
      </c>
      <c r="J6632" s="7">
        <f>FlightsPivot[[#This Row],[Total Fare]]+FlightsPivot[[#This Row],[10% tax ]]</f>
        <v>49912.5</v>
      </c>
      <c r="K6632" s="4">
        <v>6</v>
      </c>
      <c r="L6632" s="4">
        <v>2015</v>
      </c>
      <c r="M6632" t="str">
        <f>INDEX(RoutesPivot[DepAirport],MATCH($C6632,RoutesPivot[[RouteID]:[RouteID]],0))</f>
        <v>ORD</v>
      </c>
      <c r="N6632" t="str">
        <f>INDEX(RoutesPivot[AirportID],MATCH($C6632,RoutesPivot[[RouteID]:[RouteID]],0))</f>
        <v>JFK</v>
      </c>
      <c r="O6632">
        <f>INDEX(RoutesPivot[Distance],MATCH($C6632,RoutesPivot[[RouteID]:[RouteID]],0))</f>
        <v>619</v>
      </c>
      <c r="P6632">
        <f>INDEX(RoutesPivot[ListPrice],MATCH($C6632,RoutesPivot[[RouteID]:[RouteID]],0))</f>
        <v>250</v>
      </c>
      <c r="Q6632" t="str">
        <f>INDEX(AirportPivot[AirportName],MATCH($N6632,AirportPivot[[AirportID]:[AirportID]],0))</f>
        <v>John F Kennedy International</v>
      </c>
      <c r="R6632">
        <f>INDEX(AirportPivot[Gates (number of available)],MATCH($N6632,AirportPivot[[AirportID]:[AirportID]],0))</f>
        <v>120</v>
      </c>
    </row>
    <row r="6633" spans="1:18" x14ac:dyDescent="0.25">
      <c r="A6633" s="3" t="s">
        <v>6665</v>
      </c>
      <c r="B6633" s="12">
        <v>41649</v>
      </c>
      <c r="C6633" s="4" t="s">
        <v>27</v>
      </c>
      <c r="D6633" s="4">
        <v>7.9</v>
      </c>
      <c r="E6633" s="4">
        <v>69</v>
      </c>
      <c r="F6633" s="5">
        <v>0.5</v>
      </c>
      <c r="G6633" s="6">
        <v>200</v>
      </c>
      <c r="H6633" s="7">
        <v>36200</v>
      </c>
      <c r="I6633" s="7">
        <f>FlightsPivot[[#This Row],[Total Fare]]*10%</f>
        <v>3620</v>
      </c>
      <c r="J6633" s="7">
        <f>FlightsPivot[[#This Row],[Total Fare]]+FlightsPivot[[#This Row],[10% tax ]]</f>
        <v>39820</v>
      </c>
      <c r="K6633" s="4">
        <v>1</v>
      </c>
      <c r="L6633" s="4">
        <v>2014</v>
      </c>
      <c r="M6633" t="str">
        <f>INDEX(RoutesPivot[DepAirport],MATCH($C6633,RoutesPivot[[RouteID]:[RouteID]],0))</f>
        <v>ORD</v>
      </c>
      <c r="N6633" t="str">
        <f>INDEX(RoutesPivot[AirportID],MATCH($C6633,RoutesPivot[[RouteID]:[RouteID]],0))</f>
        <v>ATL</v>
      </c>
      <c r="O6633">
        <f>INDEX(RoutesPivot[Distance],MATCH($C6633,RoutesPivot[[RouteID]:[RouteID]],0))</f>
        <v>510</v>
      </c>
      <c r="P6633">
        <f>INDEX(RoutesPivot[ListPrice],MATCH($C6633,RoutesPivot[[RouteID]:[RouteID]],0))</f>
        <v>200</v>
      </c>
      <c r="Q6633" t="str">
        <f>INDEX(AirportPivot[AirportName],MATCH($N6633,AirportPivot[[AirportID]:[AirportID]],0))</f>
        <v>Hartsfield-Jackson Atlanta International</v>
      </c>
      <c r="R6633">
        <f>INDEX(AirportPivot[Gates (number of available)],MATCH($N6633,AirportPivot[[AirportID]:[AirportID]],0))</f>
        <v>100</v>
      </c>
    </row>
    <row r="6634" spans="1:18" x14ac:dyDescent="0.25">
      <c r="A6634" s="3" t="s">
        <v>6666</v>
      </c>
      <c r="B6634" s="12">
        <v>41680</v>
      </c>
      <c r="C6634" s="4" t="s">
        <v>23</v>
      </c>
      <c r="D6634" s="4">
        <v>1.8</v>
      </c>
      <c r="E6634" s="4">
        <v>3</v>
      </c>
      <c r="F6634" s="5">
        <v>0.79166666666666663</v>
      </c>
      <c r="G6634" s="6">
        <v>300</v>
      </c>
      <c r="H6634" s="7">
        <v>55500</v>
      </c>
      <c r="I6634" s="7">
        <f>FlightsPivot[[#This Row],[Total Fare]]*10%</f>
        <v>5550</v>
      </c>
      <c r="J6634" s="7">
        <f>FlightsPivot[[#This Row],[Total Fare]]+FlightsPivot[[#This Row],[10% tax ]]</f>
        <v>61050</v>
      </c>
      <c r="K6634" s="4">
        <v>2</v>
      </c>
      <c r="L6634" s="4">
        <v>2014</v>
      </c>
      <c r="M6634" t="str">
        <f>INDEX(RoutesPivot[DepAirport],MATCH($C6634,RoutesPivot[[RouteID]:[RouteID]],0))</f>
        <v>ORD</v>
      </c>
      <c r="N6634" t="str">
        <f>INDEX(RoutesPivot[AirportID],MATCH($C6634,RoutesPivot[[RouteID]:[RouteID]],0))</f>
        <v>DEN</v>
      </c>
      <c r="O6634">
        <f>INDEX(RoutesPivot[Distance],MATCH($C6634,RoutesPivot[[RouteID]:[RouteID]],0))</f>
        <v>800</v>
      </c>
      <c r="P6634">
        <f>INDEX(RoutesPivot[ListPrice],MATCH($C6634,RoutesPivot[[RouteID]:[RouteID]],0))</f>
        <v>300</v>
      </c>
      <c r="Q6634" t="str">
        <f>INDEX(AirportPivot[AirportName],MATCH($N6634,AirportPivot[[AirportID]:[AirportID]],0))</f>
        <v>Denver International</v>
      </c>
      <c r="R6634">
        <f>INDEX(AirportPivot[Gates (number of available)],MATCH($N6634,AirportPivot[[AirportID]:[AirportID]],0))</f>
        <v>75</v>
      </c>
    </row>
    <row r="6635" spans="1:18" x14ac:dyDescent="0.25">
      <c r="A6635" s="3" t="s">
        <v>6667</v>
      </c>
      <c r="B6635" s="12">
        <v>41864</v>
      </c>
      <c r="C6635" s="4" t="s">
        <v>17</v>
      </c>
      <c r="D6635" s="4">
        <v>3.6</v>
      </c>
      <c r="E6635" s="4">
        <v>34</v>
      </c>
      <c r="F6635" s="5">
        <v>0.8125</v>
      </c>
      <c r="G6635" s="6">
        <v>385</v>
      </c>
      <c r="H6635" s="7">
        <v>71225</v>
      </c>
      <c r="I6635" s="7">
        <f>FlightsPivot[[#This Row],[Total Fare]]*10%</f>
        <v>7122.5</v>
      </c>
      <c r="J6635" s="7">
        <f>FlightsPivot[[#This Row],[Total Fare]]+FlightsPivot[[#This Row],[10% tax ]]</f>
        <v>78347.5</v>
      </c>
      <c r="K6635" s="4">
        <v>8</v>
      </c>
      <c r="L6635" s="4">
        <v>2014</v>
      </c>
      <c r="M6635" t="str">
        <f>INDEX(RoutesPivot[DepAirport],MATCH($C6635,RoutesPivot[[RouteID]:[RouteID]],0))</f>
        <v>ORD</v>
      </c>
      <c r="N6635" t="str">
        <f>INDEX(RoutesPivot[AirportID],MATCH($C6635,RoutesPivot[[RouteID]:[RouteID]],0))</f>
        <v>LAX</v>
      </c>
      <c r="O6635">
        <f>INDEX(RoutesPivot[Distance],MATCH($C6635,RoutesPivot[[RouteID]:[RouteID]],0))</f>
        <v>1518</v>
      </c>
      <c r="P6635">
        <f>INDEX(RoutesPivot[ListPrice],MATCH($C6635,RoutesPivot[[RouteID]:[RouteID]],0))</f>
        <v>350</v>
      </c>
      <c r="Q6635" t="str">
        <f>INDEX(AirportPivot[AirportName],MATCH($N6635,AirportPivot[[AirportID]:[AirportID]],0))</f>
        <v>Los Angeles International</v>
      </c>
      <c r="R6635">
        <f>INDEX(AirportPivot[Gates (number of available)],MATCH($N6635,AirportPivot[[AirportID]:[AirportID]],0))</f>
        <v>86</v>
      </c>
    </row>
    <row r="6636" spans="1:18" x14ac:dyDescent="0.25">
      <c r="A6636" s="3" t="s">
        <v>6668</v>
      </c>
      <c r="B6636" s="12">
        <v>41693</v>
      </c>
      <c r="C6636" s="4" t="s">
        <v>27</v>
      </c>
      <c r="D6636" s="4">
        <v>9.4</v>
      </c>
      <c r="E6636" s="4">
        <v>49</v>
      </c>
      <c r="F6636" s="5">
        <v>0.625</v>
      </c>
      <c r="G6636" s="6">
        <v>200</v>
      </c>
      <c r="H6636" s="7">
        <v>33000</v>
      </c>
      <c r="I6636" s="7">
        <f>FlightsPivot[[#This Row],[Total Fare]]*10%</f>
        <v>3300</v>
      </c>
      <c r="J6636" s="7">
        <f>FlightsPivot[[#This Row],[Total Fare]]+FlightsPivot[[#This Row],[10% tax ]]</f>
        <v>36300</v>
      </c>
      <c r="K6636" s="4">
        <v>2</v>
      </c>
      <c r="L6636" s="4">
        <v>2014</v>
      </c>
      <c r="M6636" t="str">
        <f>INDEX(RoutesPivot[DepAirport],MATCH($C6636,RoutesPivot[[RouteID]:[RouteID]],0))</f>
        <v>ORD</v>
      </c>
      <c r="N6636" t="str">
        <f>INDEX(RoutesPivot[AirportID],MATCH($C6636,RoutesPivot[[RouteID]:[RouteID]],0))</f>
        <v>ATL</v>
      </c>
      <c r="O6636">
        <f>INDEX(RoutesPivot[Distance],MATCH($C6636,RoutesPivot[[RouteID]:[RouteID]],0))</f>
        <v>510</v>
      </c>
      <c r="P6636">
        <f>INDEX(RoutesPivot[ListPrice],MATCH($C6636,RoutesPivot[[RouteID]:[RouteID]],0))</f>
        <v>200</v>
      </c>
      <c r="Q6636" t="str">
        <f>INDEX(AirportPivot[AirportName],MATCH($N6636,AirportPivot[[AirportID]:[AirportID]],0))</f>
        <v>Hartsfield-Jackson Atlanta International</v>
      </c>
      <c r="R6636">
        <f>INDEX(AirportPivot[Gates (number of available)],MATCH($N6636,AirportPivot[[AirportID]:[AirportID]],0))</f>
        <v>100</v>
      </c>
    </row>
    <row r="6637" spans="1:18" x14ac:dyDescent="0.25">
      <c r="A6637" s="3" t="s">
        <v>6669</v>
      </c>
      <c r="B6637" s="12">
        <v>41938</v>
      </c>
      <c r="C6637" s="4" t="s">
        <v>37</v>
      </c>
      <c r="D6637" s="4">
        <v>2</v>
      </c>
      <c r="E6637" s="4">
        <v>26</v>
      </c>
      <c r="F6637" s="5">
        <v>0.83333333333333337</v>
      </c>
      <c r="G6637" s="6">
        <v>350</v>
      </c>
      <c r="H6637" s="7">
        <v>64750</v>
      </c>
      <c r="I6637" s="7">
        <f>FlightsPivot[[#This Row],[Total Fare]]*10%</f>
        <v>6475</v>
      </c>
      <c r="J6637" s="7">
        <f>FlightsPivot[[#This Row],[Total Fare]]+FlightsPivot[[#This Row],[10% tax ]]</f>
        <v>71225</v>
      </c>
      <c r="K6637" s="4">
        <v>10</v>
      </c>
      <c r="L6637" s="4">
        <v>2014</v>
      </c>
      <c r="M6637" t="str">
        <f>INDEX(RoutesPivot[DepAirport],MATCH($C6637,RoutesPivot[[RouteID]:[RouteID]],0))</f>
        <v>ORD</v>
      </c>
      <c r="N6637" t="str">
        <f>INDEX(RoutesPivot[AirportID],MATCH($C6637,RoutesPivot[[RouteID]:[RouteID]],0))</f>
        <v>SEA</v>
      </c>
      <c r="O6637">
        <f>INDEX(RoutesPivot[Distance],MATCH($C6637,RoutesPivot[[RouteID]:[RouteID]],0))</f>
        <v>1500</v>
      </c>
      <c r="P6637">
        <f>INDEX(RoutesPivot[ListPrice],MATCH($C6637,RoutesPivot[[RouteID]:[RouteID]],0))</f>
        <v>350</v>
      </c>
      <c r="Q6637" t="str">
        <f>INDEX(AirportPivot[AirportName],MATCH($N6637,AirportPivot[[AirportID]:[AirportID]],0))</f>
        <v>Seattle-Tacoma International</v>
      </c>
      <c r="R6637">
        <f>INDEX(AirportPivot[Gates (number of available)],MATCH($N6637,AirportPivot[[AirportID]:[AirportID]],0))</f>
        <v>58</v>
      </c>
    </row>
    <row r="6638" spans="1:18" x14ac:dyDescent="0.25">
      <c r="A6638" s="3" t="s">
        <v>6670</v>
      </c>
      <c r="B6638" s="12">
        <v>42073</v>
      </c>
      <c r="C6638" s="4" t="s">
        <v>80</v>
      </c>
      <c r="D6638" s="4">
        <v>1.9</v>
      </c>
      <c r="E6638" s="4">
        <v>157</v>
      </c>
      <c r="F6638" s="5">
        <v>0.29166666666666669</v>
      </c>
      <c r="G6638" s="6">
        <v>300</v>
      </c>
      <c r="H6638" s="7">
        <v>49500</v>
      </c>
      <c r="I6638" s="7">
        <f>FlightsPivot[[#This Row],[Total Fare]]*10%</f>
        <v>4950</v>
      </c>
      <c r="J6638" s="7">
        <f>FlightsPivot[[#This Row],[Total Fare]]+FlightsPivot[[#This Row],[10% tax ]]</f>
        <v>54450</v>
      </c>
      <c r="K6638" s="4">
        <v>3</v>
      </c>
      <c r="L6638" s="4">
        <v>2015</v>
      </c>
      <c r="M6638" t="str">
        <f>INDEX(RoutesPivot[DepAirport],MATCH($C6638,RoutesPivot[[RouteID]:[RouteID]],0))</f>
        <v>ORD</v>
      </c>
      <c r="N6638" t="str">
        <f>INDEX(RoutesPivot[AirportID],MATCH($C6638,RoutesPivot[[RouteID]:[RouteID]],0))</f>
        <v>MIA</v>
      </c>
      <c r="O6638">
        <f>INDEX(RoutesPivot[Distance],MATCH($C6638,RoutesPivot[[RouteID]:[RouteID]],0))</f>
        <v>1000</v>
      </c>
      <c r="P6638">
        <f>INDEX(RoutesPivot[ListPrice],MATCH($C6638,RoutesPivot[[RouteID]:[RouteID]],0))</f>
        <v>300</v>
      </c>
      <c r="Q6638" t="str">
        <f>INDEX(AirportPivot[AirportName],MATCH($N6638,AirportPivot[[AirportID]:[AirportID]],0))</f>
        <v>Miami International</v>
      </c>
      <c r="R6638">
        <f>INDEX(AirportPivot[Gates (number of available)],MATCH($N6638,AirportPivot[[AirportID]:[AirportID]],0))</f>
        <v>80</v>
      </c>
    </row>
    <row r="6639" spans="1:18" x14ac:dyDescent="0.25">
      <c r="A6639" s="3" t="s">
        <v>6671</v>
      </c>
      <c r="B6639" s="12">
        <v>41860</v>
      </c>
      <c r="C6639" s="4" t="s">
        <v>25</v>
      </c>
      <c r="D6639" s="4">
        <v>1.2</v>
      </c>
      <c r="E6639" s="4">
        <v>209</v>
      </c>
      <c r="F6639" s="5">
        <v>0.45833333333333331</v>
      </c>
      <c r="G6639" s="6">
        <v>220</v>
      </c>
      <c r="H6639" s="7">
        <v>36300</v>
      </c>
      <c r="I6639" s="7">
        <f>FlightsPivot[[#This Row],[Total Fare]]*10%</f>
        <v>3630</v>
      </c>
      <c r="J6639" s="7">
        <f>FlightsPivot[[#This Row],[Total Fare]]+FlightsPivot[[#This Row],[10% tax ]]</f>
        <v>39930</v>
      </c>
      <c r="K6639" s="4">
        <v>8</v>
      </c>
      <c r="L6639" s="4">
        <v>2014</v>
      </c>
      <c r="M6639" t="str">
        <f>INDEX(RoutesPivot[DepAirport],MATCH($C6639,RoutesPivot[[RouteID]:[RouteID]],0))</f>
        <v>ORD</v>
      </c>
      <c r="N6639" t="str">
        <f>INDEX(RoutesPivot[AirportID],MATCH($C6639,RoutesPivot[[RouteID]:[RouteID]],0))</f>
        <v>DFW</v>
      </c>
      <c r="O6639">
        <f>INDEX(RoutesPivot[Distance],MATCH($C6639,RoutesPivot[[RouteID]:[RouteID]],0))</f>
        <v>700</v>
      </c>
      <c r="P6639">
        <f>INDEX(RoutesPivot[ListPrice],MATCH($C6639,RoutesPivot[[RouteID]:[RouteID]],0))</f>
        <v>200</v>
      </c>
      <c r="Q6639" t="str">
        <f>INDEX(AirportPivot[AirportName],MATCH($N6639,AirportPivot[[AirportID]:[AirportID]],0))</f>
        <v>Dallas/Fort Worth International</v>
      </c>
      <c r="R6639">
        <f>INDEX(AirportPivot[Gates (number of available)],MATCH($N6639,AirportPivot[[AirportID]:[AirportID]],0))</f>
        <v>130</v>
      </c>
    </row>
    <row r="6640" spans="1:18" x14ac:dyDescent="0.25">
      <c r="A6640" s="3" t="s">
        <v>6672</v>
      </c>
      <c r="B6640" s="12">
        <v>42246</v>
      </c>
      <c r="C6640" s="4" t="s">
        <v>21</v>
      </c>
      <c r="D6640" s="4">
        <v>2.6</v>
      </c>
      <c r="E6640" s="4">
        <v>198</v>
      </c>
      <c r="F6640" s="5">
        <v>0.875</v>
      </c>
      <c r="G6640" s="6">
        <v>137.5</v>
      </c>
      <c r="H6640" s="7">
        <v>22687.5</v>
      </c>
      <c r="I6640" s="7">
        <f>FlightsPivot[[#This Row],[Total Fare]]*10%</f>
        <v>2268.75</v>
      </c>
      <c r="J6640" s="7">
        <f>FlightsPivot[[#This Row],[Total Fare]]+FlightsPivot[[#This Row],[10% tax ]]</f>
        <v>24956.25</v>
      </c>
      <c r="K6640" s="4">
        <v>8</v>
      </c>
      <c r="L6640" s="4">
        <v>2015</v>
      </c>
      <c r="M6640" t="str">
        <f>INDEX(RoutesPivot[DepAirport],MATCH($C6640,RoutesPivot[[RouteID]:[RouteID]],0))</f>
        <v>ORD</v>
      </c>
      <c r="N6640" t="str">
        <f>INDEX(RoutesPivot[AirportID],MATCH($C6640,RoutesPivot[[RouteID]:[RouteID]],0))</f>
        <v>CLT</v>
      </c>
      <c r="O6640">
        <f>INDEX(RoutesPivot[Distance],MATCH($C6640,RoutesPivot[[RouteID]:[RouteID]],0))</f>
        <v>700</v>
      </c>
      <c r="P6640">
        <f>INDEX(RoutesPivot[ListPrice],MATCH($C6640,RoutesPivot[[RouteID]:[RouteID]],0))</f>
        <v>125</v>
      </c>
      <c r="Q6640" t="str">
        <f>INDEX(AirportPivot[AirportName],MATCH($N6640,AirportPivot[[AirportID]:[AirportID]],0))</f>
        <v>Charlotte/Douglas International</v>
      </c>
      <c r="R6640">
        <f>INDEX(AirportPivot[Gates (number of available)],MATCH($N6640,AirportPivot[[AirportID]:[AirportID]],0))</f>
        <v>65</v>
      </c>
    </row>
    <row r="6641" spans="1:18" x14ac:dyDescent="0.25">
      <c r="A6641" s="3" t="s">
        <v>6673</v>
      </c>
      <c r="B6641" s="12">
        <v>41875</v>
      </c>
      <c r="C6641" s="4" t="s">
        <v>53</v>
      </c>
      <c r="D6641" s="4">
        <v>1.4</v>
      </c>
      <c r="E6641" s="4">
        <v>191</v>
      </c>
      <c r="F6641" s="5">
        <v>0.77083333333333337</v>
      </c>
      <c r="G6641" s="6">
        <v>330</v>
      </c>
      <c r="H6641" s="7">
        <v>54450</v>
      </c>
      <c r="I6641" s="7">
        <f>FlightsPivot[[#This Row],[Total Fare]]*10%</f>
        <v>5445</v>
      </c>
      <c r="J6641" s="7">
        <f>FlightsPivot[[#This Row],[Total Fare]]+FlightsPivot[[#This Row],[10% tax ]]</f>
        <v>59895</v>
      </c>
      <c r="K6641" s="4">
        <v>8</v>
      </c>
      <c r="L6641" s="4">
        <v>2014</v>
      </c>
      <c r="M6641" t="str">
        <f>INDEX(RoutesPivot[DepAirport],MATCH($C6641,RoutesPivot[[RouteID]:[RouteID]],0))</f>
        <v>ORD</v>
      </c>
      <c r="N6641" t="str">
        <f>INDEX(RoutesPivot[AirportID],MATCH($C6641,RoutesPivot[[RouteID]:[RouteID]],0))</f>
        <v>FLL</v>
      </c>
      <c r="O6641">
        <f>INDEX(RoutesPivot[Distance],MATCH($C6641,RoutesPivot[[RouteID]:[RouteID]],0))</f>
        <v>940</v>
      </c>
      <c r="P6641">
        <f>INDEX(RoutesPivot[ListPrice],MATCH($C6641,RoutesPivot[[RouteID]:[RouteID]],0))</f>
        <v>300</v>
      </c>
      <c r="Q6641" t="str">
        <f>INDEX(AirportPivot[AirportName],MATCH($N6641,AirportPivot[[AirportID]:[AirportID]],0))</f>
        <v>Fort Lauderdale/Hollywood International</v>
      </c>
      <c r="R6641">
        <f>INDEX(AirportPivot[Gates (number of available)],MATCH($N6641,AirportPivot[[AirportID]:[AirportID]],0))</f>
        <v>55</v>
      </c>
    </row>
    <row r="6642" spans="1:18" x14ac:dyDescent="0.25">
      <c r="A6642" s="3" t="s">
        <v>6674</v>
      </c>
      <c r="B6642" s="12">
        <v>41711</v>
      </c>
      <c r="C6642" s="4" t="s">
        <v>27</v>
      </c>
      <c r="D6642" s="4">
        <v>12.7</v>
      </c>
      <c r="E6642" s="4">
        <v>86</v>
      </c>
      <c r="F6642" s="5">
        <v>0.35416666666666669</v>
      </c>
      <c r="G6642" s="6">
        <v>200</v>
      </c>
      <c r="H6642" s="7">
        <v>36200</v>
      </c>
      <c r="I6642" s="7">
        <f>FlightsPivot[[#This Row],[Total Fare]]*10%</f>
        <v>3620</v>
      </c>
      <c r="J6642" s="7">
        <f>FlightsPivot[[#This Row],[Total Fare]]+FlightsPivot[[#This Row],[10% tax ]]</f>
        <v>39820</v>
      </c>
      <c r="K6642" s="4">
        <v>3</v>
      </c>
      <c r="L6642" s="4">
        <v>2014</v>
      </c>
      <c r="M6642" t="str">
        <f>INDEX(RoutesPivot[DepAirport],MATCH($C6642,RoutesPivot[[RouteID]:[RouteID]],0))</f>
        <v>ORD</v>
      </c>
      <c r="N6642" t="str">
        <f>INDEX(RoutesPivot[AirportID],MATCH($C6642,RoutesPivot[[RouteID]:[RouteID]],0))</f>
        <v>ATL</v>
      </c>
      <c r="O6642">
        <f>INDEX(RoutesPivot[Distance],MATCH($C6642,RoutesPivot[[RouteID]:[RouteID]],0))</f>
        <v>510</v>
      </c>
      <c r="P6642">
        <f>INDEX(RoutesPivot[ListPrice],MATCH($C6642,RoutesPivot[[RouteID]:[RouteID]],0))</f>
        <v>200</v>
      </c>
      <c r="Q6642" t="str">
        <f>INDEX(AirportPivot[AirportName],MATCH($N6642,AirportPivot[[AirportID]:[AirportID]],0))</f>
        <v>Hartsfield-Jackson Atlanta International</v>
      </c>
      <c r="R6642">
        <f>INDEX(AirportPivot[Gates (number of available)],MATCH($N6642,AirportPivot[[AirportID]:[AirportID]],0))</f>
        <v>100</v>
      </c>
    </row>
    <row r="6643" spans="1:18" x14ac:dyDescent="0.25">
      <c r="A6643" s="3" t="s">
        <v>6675</v>
      </c>
      <c r="B6643" s="12">
        <v>41753</v>
      </c>
      <c r="C6643" s="4" t="s">
        <v>13</v>
      </c>
      <c r="D6643" s="4">
        <v>2</v>
      </c>
      <c r="E6643" s="4">
        <v>92</v>
      </c>
      <c r="F6643" s="5">
        <v>0.29166666666666669</v>
      </c>
      <c r="G6643" s="6">
        <v>250</v>
      </c>
      <c r="H6643" s="7">
        <v>46250</v>
      </c>
      <c r="I6643" s="7">
        <f>FlightsPivot[[#This Row],[Total Fare]]*10%</f>
        <v>4625</v>
      </c>
      <c r="J6643" s="7">
        <f>FlightsPivot[[#This Row],[Total Fare]]+FlightsPivot[[#This Row],[10% tax ]]</f>
        <v>50875</v>
      </c>
      <c r="K6643" s="4">
        <v>4</v>
      </c>
      <c r="L6643" s="4">
        <v>2014</v>
      </c>
      <c r="M6643" t="str">
        <f>INDEX(RoutesPivot[DepAirport],MATCH($C6643,RoutesPivot[[RouteID]:[RouteID]],0))</f>
        <v>ORD</v>
      </c>
      <c r="N6643" t="str">
        <f>INDEX(RoutesPivot[AirportID],MATCH($C6643,RoutesPivot[[RouteID]:[RouteID]],0))</f>
        <v>JFK</v>
      </c>
      <c r="O6643">
        <f>INDEX(RoutesPivot[Distance],MATCH($C6643,RoutesPivot[[RouteID]:[RouteID]],0))</f>
        <v>619</v>
      </c>
      <c r="P6643">
        <f>INDEX(RoutesPivot[ListPrice],MATCH($C6643,RoutesPivot[[RouteID]:[RouteID]],0))</f>
        <v>250</v>
      </c>
      <c r="Q6643" t="str">
        <f>INDEX(AirportPivot[AirportName],MATCH($N6643,AirportPivot[[AirportID]:[AirportID]],0))</f>
        <v>John F Kennedy International</v>
      </c>
      <c r="R6643">
        <f>INDEX(AirportPivot[Gates (number of available)],MATCH($N6643,AirportPivot[[AirportID]:[AirportID]],0))</f>
        <v>120</v>
      </c>
    </row>
    <row r="6644" spans="1:18" x14ac:dyDescent="0.25">
      <c r="A6644" s="3" t="s">
        <v>6676</v>
      </c>
      <c r="B6644" s="12">
        <v>42361</v>
      </c>
      <c r="C6644" s="4" t="s">
        <v>13</v>
      </c>
      <c r="D6644" s="4">
        <v>4.7</v>
      </c>
      <c r="E6644" s="4">
        <v>119</v>
      </c>
      <c r="F6644" s="5">
        <v>0.75</v>
      </c>
      <c r="G6644" s="6">
        <v>350</v>
      </c>
      <c r="H6644" s="7">
        <v>64750</v>
      </c>
      <c r="I6644" s="7">
        <f>FlightsPivot[[#This Row],[Total Fare]]*10%</f>
        <v>6475</v>
      </c>
      <c r="J6644" s="7">
        <f>FlightsPivot[[#This Row],[Total Fare]]+FlightsPivot[[#This Row],[10% tax ]]</f>
        <v>71225</v>
      </c>
      <c r="K6644" s="4">
        <v>12</v>
      </c>
      <c r="L6644" s="4">
        <v>2015</v>
      </c>
      <c r="M6644" t="str">
        <f>INDEX(RoutesPivot[DepAirport],MATCH($C6644,RoutesPivot[[RouteID]:[RouteID]],0))</f>
        <v>ORD</v>
      </c>
      <c r="N6644" t="str">
        <f>INDEX(RoutesPivot[AirportID],MATCH($C6644,RoutesPivot[[RouteID]:[RouteID]],0))</f>
        <v>JFK</v>
      </c>
      <c r="O6644">
        <f>INDEX(RoutesPivot[Distance],MATCH($C6644,RoutesPivot[[RouteID]:[RouteID]],0))</f>
        <v>619</v>
      </c>
      <c r="P6644">
        <f>INDEX(RoutesPivot[ListPrice],MATCH($C6644,RoutesPivot[[RouteID]:[RouteID]],0))</f>
        <v>250</v>
      </c>
      <c r="Q6644" t="str">
        <f>INDEX(AirportPivot[AirportName],MATCH($N6644,AirportPivot[[AirportID]:[AirportID]],0))</f>
        <v>John F Kennedy International</v>
      </c>
      <c r="R6644">
        <f>INDEX(AirportPivot[Gates (number of available)],MATCH($N6644,AirportPivot[[AirportID]:[AirportID]],0))</f>
        <v>120</v>
      </c>
    </row>
    <row r="6645" spans="1:18" x14ac:dyDescent="0.25">
      <c r="A6645" s="3" t="s">
        <v>6677</v>
      </c>
      <c r="B6645" s="12">
        <v>41717</v>
      </c>
      <c r="C6645" s="4" t="s">
        <v>25</v>
      </c>
      <c r="D6645" s="4">
        <v>1.9</v>
      </c>
      <c r="E6645" s="4">
        <v>114</v>
      </c>
      <c r="F6645" s="5">
        <v>0.33333333333333331</v>
      </c>
      <c r="G6645" s="6">
        <v>200</v>
      </c>
      <c r="H6645" s="7">
        <v>37000</v>
      </c>
      <c r="I6645" s="7">
        <f>FlightsPivot[[#This Row],[Total Fare]]*10%</f>
        <v>3700</v>
      </c>
      <c r="J6645" s="7">
        <f>FlightsPivot[[#This Row],[Total Fare]]+FlightsPivot[[#This Row],[10% tax ]]</f>
        <v>40700</v>
      </c>
      <c r="K6645" s="4">
        <v>3</v>
      </c>
      <c r="L6645" s="4">
        <v>2014</v>
      </c>
      <c r="M6645" t="str">
        <f>INDEX(RoutesPivot[DepAirport],MATCH($C6645,RoutesPivot[[RouteID]:[RouteID]],0))</f>
        <v>ORD</v>
      </c>
      <c r="N6645" t="str">
        <f>INDEX(RoutesPivot[AirportID],MATCH($C6645,RoutesPivot[[RouteID]:[RouteID]],0))</f>
        <v>DFW</v>
      </c>
      <c r="O6645">
        <f>INDEX(RoutesPivot[Distance],MATCH($C6645,RoutesPivot[[RouteID]:[RouteID]],0))</f>
        <v>700</v>
      </c>
      <c r="P6645">
        <f>INDEX(RoutesPivot[ListPrice],MATCH($C6645,RoutesPivot[[RouteID]:[RouteID]],0))</f>
        <v>200</v>
      </c>
      <c r="Q6645" t="str">
        <f>INDEX(AirportPivot[AirportName],MATCH($N6645,AirportPivot[[AirportID]:[AirportID]],0))</f>
        <v>Dallas/Fort Worth International</v>
      </c>
      <c r="R6645">
        <f>INDEX(AirportPivot[Gates (number of available)],MATCH($N6645,AirportPivot[[AirportID]:[AirportID]],0))</f>
        <v>130</v>
      </c>
    </row>
    <row r="6646" spans="1:18" x14ac:dyDescent="0.25">
      <c r="A6646" s="3" t="s">
        <v>6678</v>
      </c>
      <c r="B6646" s="12">
        <v>42343</v>
      </c>
      <c r="C6646" s="4" t="s">
        <v>47</v>
      </c>
      <c r="D6646" s="4">
        <v>3.1</v>
      </c>
      <c r="E6646" s="4">
        <v>159</v>
      </c>
      <c r="F6646" s="5">
        <v>0.5625</v>
      </c>
      <c r="G6646" s="6">
        <v>250</v>
      </c>
      <c r="H6646" s="7">
        <v>41250</v>
      </c>
      <c r="I6646" s="7">
        <f>FlightsPivot[[#This Row],[Total Fare]]*10%</f>
        <v>4125</v>
      </c>
      <c r="J6646" s="7">
        <f>FlightsPivot[[#This Row],[Total Fare]]+FlightsPivot[[#This Row],[10% tax ]]</f>
        <v>45375</v>
      </c>
      <c r="K6646" s="4">
        <v>12</v>
      </c>
      <c r="L6646" s="4">
        <v>2015</v>
      </c>
      <c r="M6646" t="str">
        <f>INDEX(RoutesPivot[DepAirport],MATCH($C6646,RoutesPivot[[RouteID]:[RouteID]],0))</f>
        <v>ORD</v>
      </c>
      <c r="N6646" t="str">
        <f>INDEX(RoutesPivot[AirportID],MATCH($C6646,RoutesPivot[[RouteID]:[RouteID]],0))</f>
        <v>PHX</v>
      </c>
      <c r="O6646">
        <f>INDEX(RoutesPivot[Distance],MATCH($C6646,RoutesPivot[[RouteID]:[RouteID]],0))</f>
        <v>1200</v>
      </c>
      <c r="P6646">
        <f>INDEX(RoutesPivot[ListPrice],MATCH($C6646,RoutesPivot[[RouteID]:[RouteID]],0))</f>
        <v>250</v>
      </c>
      <c r="Q6646" t="str">
        <f>INDEX(AirportPivot[AirportName],MATCH($N6646,AirportPivot[[AirportID]:[AirportID]],0))</f>
        <v>Phoenix Sky Harbor International</v>
      </c>
      <c r="R6646">
        <f>INDEX(AirportPivot[Gates (number of available)],MATCH($N6646,AirportPivot[[AirportID]:[AirportID]],0))</f>
        <v>60</v>
      </c>
    </row>
    <row r="6647" spans="1:18" x14ac:dyDescent="0.25">
      <c r="A6647" s="3" t="s">
        <v>6679</v>
      </c>
      <c r="B6647" s="12">
        <v>41897</v>
      </c>
      <c r="C6647" s="4" t="s">
        <v>37</v>
      </c>
      <c r="D6647" s="4">
        <v>1.3</v>
      </c>
      <c r="E6647" s="4">
        <v>78</v>
      </c>
      <c r="F6647" s="5">
        <v>0.72916666666666663</v>
      </c>
      <c r="G6647" s="6">
        <v>350</v>
      </c>
      <c r="H6647" s="7">
        <v>63350</v>
      </c>
      <c r="I6647" s="7">
        <f>FlightsPivot[[#This Row],[Total Fare]]*10%</f>
        <v>6335</v>
      </c>
      <c r="J6647" s="7">
        <f>FlightsPivot[[#This Row],[Total Fare]]+FlightsPivot[[#This Row],[10% tax ]]</f>
        <v>69685</v>
      </c>
      <c r="K6647" s="4">
        <v>9</v>
      </c>
      <c r="L6647" s="4">
        <v>2014</v>
      </c>
      <c r="M6647" t="str">
        <f>INDEX(RoutesPivot[DepAirport],MATCH($C6647,RoutesPivot[[RouteID]:[RouteID]],0))</f>
        <v>ORD</v>
      </c>
      <c r="N6647" t="str">
        <f>INDEX(RoutesPivot[AirportID],MATCH($C6647,RoutesPivot[[RouteID]:[RouteID]],0))</f>
        <v>SEA</v>
      </c>
      <c r="O6647">
        <f>INDEX(RoutesPivot[Distance],MATCH($C6647,RoutesPivot[[RouteID]:[RouteID]],0))</f>
        <v>1500</v>
      </c>
      <c r="P6647">
        <f>INDEX(RoutesPivot[ListPrice],MATCH($C6647,RoutesPivot[[RouteID]:[RouteID]],0))</f>
        <v>350</v>
      </c>
      <c r="Q6647" t="str">
        <f>INDEX(AirportPivot[AirportName],MATCH($N6647,AirportPivot[[AirportID]:[AirportID]],0))</f>
        <v>Seattle-Tacoma International</v>
      </c>
      <c r="R6647">
        <f>INDEX(AirportPivot[Gates (number of available)],MATCH($N6647,AirportPivot[[AirportID]:[AirportID]],0))</f>
        <v>58</v>
      </c>
    </row>
    <row r="6648" spans="1:18" x14ac:dyDescent="0.25">
      <c r="A6648" s="3" t="s">
        <v>6680</v>
      </c>
      <c r="B6648" s="12">
        <v>41647</v>
      </c>
      <c r="C6648" s="4" t="s">
        <v>47</v>
      </c>
      <c r="D6648" s="4">
        <v>1.2</v>
      </c>
      <c r="E6648" s="4">
        <v>11</v>
      </c>
      <c r="F6648" s="5">
        <v>0.70833333333333337</v>
      </c>
      <c r="G6648" s="6">
        <v>250</v>
      </c>
      <c r="H6648" s="7">
        <v>46250</v>
      </c>
      <c r="I6648" s="7">
        <f>FlightsPivot[[#This Row],[Total Fare]]*10%</f>
        <v>4625</v>
      </c>
      <c r="J6648" s="7">
        <f>FlightsPivot[[#This Row],[Total Fare]]+FlightsPivot[[#This Row],[10% tax ]]</f>
        <v>50875</v>
      </c>
      <c r="K6648" s="4">
        <v>1</v>
      </c>
      <c r="L6648" s="4">
        <v>2014</v>
      </c>
      <c r="M6648" t="str">
        <f>INDEX(RoutesPivot[DepAirport],MATCH($C6648,RoutesPivot[[RouteID]:[RouteID]],0))</f>
        <v>ORD</v>
      </c>
      <c r="N6648" t="str">
        <f>INDEX(RoutesPivot[AirportID],MATCH($C6648,RoutesPivot[[RouteID]:[RouteID]],0))</f>
        <v>PHX</v>
      </c>
      <c r="O6648">
        <f>INDEX(RoutesPivot[Distance],MATCH($C6648,RoutesPivot[[RouteID]:[RouteID]],0))</f>
        <v>1200</v>
      </c>
      <c r="P6648">
        <f>INDEX(RoutesPivot[ListPrice],MATCH($C6648,RoutesPivot[[RouteID]:[RouteID]],0))</f>
        <v>250</v>
      </c>
      <c r="Q6648" t="str">
        <f>INDEX(AirportPivot[AirportName],MATCH($N6648,AirportPivot[[AirportID]:[AirportID]],0))</f>
        <v>Phoenix Sky Harbor International</v>
      </c>
      <c r="R6648">
        <f>INDEX(AirportPivot[Gates (number of available)],MATCH($N6648,AirportPivot[[AirportID]:[AirportID]],0))</f>
        <v>60</v>
      </c>
    </row>
    <row r="6649" spans="1:18" x14ac:dyDescent="0.25">
      <c r="A6649" s="3" t="s">
        <v>6681</v>
      </c>
      <c r="B6649" s="12">
        <v>41805</v>
      </c>
      <c r="C6649" s="4" t="s">
        <v>33</v>
      </c>
      <c r="D6649" s="4">
        <v>2.5</v>
      </c>
      <c r="E6649" s="4">
        <v>104</v>
      </c>
      <c r="F6649" s="5">
        <v>0.72916666666666663</v>
      </c>
      <c r="G6649" s="6">
        <v>412.5</v>
      </c>
      <c r="H6649" s="7">
        <v>76312.5</v>
      </c>
      <c r="I6649" s="7">
        <f>FlightsPivot[[#This Row],[Total Fare]]*10%</f>
        <v>7631.25</v>
      </c>
      <c r="J6649" s="7">
        <f>FlightsPivot[[#This Row],[Total Fare]]+FlightsPivot[[#This Row],[10% tax ]]</f>
        <v>83943.75</v>
      </c>
      <c r="K6649" s="4">
        <v>6</v>
      </c>
      <c r="L6649" s="4">
        <v>2014</v>
      </c>
      <c r="M6649" t="str">
        <f>INDEX(RoutesPivot[DepAirport],MATCH($C6649,RoutesPivot[[RouteID]:[RouteID]],0))</f>
        <v>ORD</v>
      </c>
      <c r="N6649" t="str">
        <f>INDEX(RoutesPivot[AirportID],MATCH($C6649,RoutesPivot[[RouteID]:[RouteID]],0))</f>
        <v>SFO</v>
      </c>
      <c r="O6649">
        <f>INDEX(RoutesPivot[Distance],MATCH($C6649,RoutesPivot[[RouteID]:[RouteID]],0))</f>
        <v>1600</v>
      </c>
      <c r="P6649">
        <f>INDEX(RoutesPivot[ListPrice],MATCH($C6649,RoutesPivot[[RouteID]:[RouteID]],0))</f>
        <v>375</v>
      </c>
      <c r="Q6649" t="str">
        <f>INDEX(AirportPivot[AirportName],MATCH($N6649,AirportPivot[[AirportID]:[AirportID]],0))</f>
        <v>San Francisco International</v>
      </c>
      <c r="R6649">
        <f>INDEX(AirportPivot[Gates (number of available)],MATCH($N6649,AirportPivot[[AirportID]:[AirportID]],0))</f>
        <v>70</v>
      </c>
    </row>
    <row r="6650" spans="1:18" x14ac:dyDescent="0.25">
      <c r="A6650" s="3" t="s">
        <v>6682</v>
      </c>
      <c r="B6650" s="12">
        <v>42051</v>
      </c>
      <c r="C6650" s="4" t="s">
        <v>23</v>
      </c>
      <c r="D6650" s="4">
        <v>1.4</v>
      </c>
      <c r="E6650" s="4">
        <v>45</v>
      </c>
      <c r="F6650" s="5">
        <v>0.75</v>
      </c>
      <c r="G6650" s="6">
        <v>300</v>
      </c>
      <c r="H6650" s="7">
        <v>49500</v>
      </c>
      <c r="I6650" s="7">
        <f>FlightsPivot[[#This Row],[Total Fare]]*10%</f>
        <v>4950</v>
      </c>
      <c r="J6650" s="7">
        <f>FlightsPivot[[#This Row],[Total Fare]]+FlightsPivot[[#This Row],[10% tax ]]</f>
        <v>54450</v>
      </c>
      <c r="K6650" s="4">
        <v>2</v>
      </c>
      <c r="L6650" s="4">
        <v>2015</v>
      </c>
      <c r="M6650" t="str">
        <f>INDEX(RoutesPivot[DepAirport],MATCH($C6650,RoutesPivot[[RouteID]:[RouteID]],0))</f>
        <v>ORD</v>
      </c>
      <c r="N6650" t="str">
        <f>INDEX(RoutesPivot[AirportID],MATCH($C6650,RoutesPivot[[RouteID]:[RouteID]],0))</f>
        <v>DEN</v>
      </c>
      <c r="O6650">
        <f>INDEX(RoutesPivot[Distance],MATCH($C6650,RoutesPivot[[RouteID]:[RouteID]],0))</f>
        <v>800</v>
      </c>
      <c r="P6650">
        <f>INDEX(RoutesPivot[ListPrice],MATCH($C6650,RoutesPivot[[RouteID]:[RouteID]],0))</f>
        <v>300</v>
      </c>
      <c r="Q6650" t="str">
        <f>INDEX(AirportPivot[AirportName],MATCH($N6650,AirportPivot[[AirportID]:[AirportID]],0))</f>
        <v>Denver International</v>
      </c>
      <c r="R6650">
        <f>INDEX(AirportPivot[Gates (number of available)],MATCH($N6650,AirportPivot[[AirportID]:[AirportID]],0))</f>
        <v>75</v>
      </c>
    </row>
    <row r="6651" spans="1:18" x14ac:dyDescent="0.25">
      <c r="A6651" s="3" t="s">
        <v>6683</v>
      </c>
      <c r="B6651" s="12">
        <v>41963</v>
      </c>
      <c r="C6651" s="4" t="s">
        <v>103</v>
      </c>
      <c r="D6651" s="4">
        <v>3.3</v>
      </c>
      <c r="E6651" s="4">
        <v>43</v>
      </c>
      <c r="F6651" s="5">
        <v>0.66666666666666663</v>
      </c>
      <c r="G6651" s="6">
        <v>300</v>
      </c>
      <c r="H6651" s="7">
        <v>49500</v>
      </c>
      <c r="I6651" s="7">
        <f>FlightsPivot[[#This Row],[Total Fare]]*10%</f>
        <v>4950</v>
      </c>
      <c r="J6651" s="7">
        <f>FlightsPivot[[#This Row],[Total Fare]]+FlightsPivot[[#This Row],[10% tax ]]</f>
        <v>54450</v>
      </c>
      <c r="K6651" s="4">
        <v>11</v>
      </c>
      <c r="L6651" s="4">
        <v>2014</v>
      </c>
      <c r="M6651" t="str">
        <f>INDEX(RoutesPivot[DepAirport],MATCH($C6651,RoutesPivot[[RouteID]:[RouteID]],0))</f>
        <v>ORD</v>
      </c>
      <c r="N6651" t="str">
        <f>INDEX(RoutesPivot[AirportID],MATCH($C6651,RoutesPivot[[RouteID]:[RouteID]],0))</f>
        <v>IAD</v>
      </c>
      <c r="O6651">
        <f>INDEX(RoutesPivot[Distance],MATCH($C6651,RoutesPivot[[RouteID]:[RouteID]],0))</f>
        <v>515</v>
      </c>
      <c r="P6651">
        <f>INDEX(RoutesPivot[ListPrice],MATCH($C6651,RoutesPivot[[RouteID]:[RouteID]],0))</f>
        <v>300</v>
      </c>
      <c r="Q6651" t="str">
        <f>INDEX(AirportPivot[AirportName],MATCH($N6651,AirportPivot[[AirportID]:[AirportID]],0))</f>
        <v>Washington Dulles International</v>
      </c>
      <c r="R6651">
        <f>INDEX(AirportPivot[Gates (number of available)],MATCH($N6651,AirportPivot[[AirportID]:[AirportID]],0))</f>
        <v>95</v>
      </c>
    </row>
    <row r="6652" spans="1:18" x14ac:dyDescent="0.25">
      <c r="A6652" s="3" t="s">
        <v>6684</v>
      </c>
      <c r="B6652" s="12">
        <v>42253</v>
      </c>
      <c r="C6652" s="4" t="s">
        <v>33</v>
      </c>
      <c r="D6652" s="4">
        <v>1.3</v>
      </c>
      <c r="E6652" s="4">
        <v>142</v>
      </c>
      <c r="F6652" s="5">
        <v>0.75</v>
      </c>
      <c r="G6652" s="6">
        <v>375</v>
      </c>
      <c r="H6652" s="7">
        <v>69375</v>
      </c>
      <c r="I6652" s="7">
        <f>FlightsPivot[[#This Row],[Total Fare]]*10%</f>
        <v>6937.5</v>
      </c>
      <c r="J6652" s="7">
        <f>FlightsPivot[[#This Row],[Total Fare]]+FlightsPivot[[#This Row],[10% tax ]]</f>
        <v>76312.5</v>
      </c>
      <c r="K6652" s="4">
        <v>9</v>
      </c>
      <c r="L6652" s="4">
        <v>2015</v>
      </c>
      <c r="M6652" t="str">
        <f>INDEX(RoutesPivot[DepAirport],MATCH($C6652,RoutesPivot[[RouteID]:[RouteID]],0))</f>
        <v>ORD</v>
      </c>
      <c r="N6652" t="str">
        <f>INDEX(RoutesPivot[AirportID],MATCH($C6652,RoutesPivot[[RouteID]:[RouteID]],0))</f>
        <v>SFO</v>
      </c>
      <c r="O6652">
        <f>INDEX(RoutesPivot[Distance],MATCH($C6652,RoutesPivot[[RouteID]:[RouteID]],0))</f>
        <v>1600</v>
      </c>
      <c r="P6652">
        <f>INDEX(RoutesPivot[ListPrice],MATCH($C6652,RoutesPivot[[RouteID]:[RouteID]],0))</f>
        <v>375</v>
      </c>
      <c r="Q6652" t="str">
        <f>INDEX(AirportPivot[AirportName],MATCH($N6652,AirportPivot[[AirportID]:[AirportID]],0))</f>
        <v>San Francisco International</v>
      </c>
      <c r="R6652">
        <f>INDEX(AirportPivot[Gates (number of available)],MATCH($N6652,AirportPivot[[AirportID]:[AirportID]],0))</f>
        <v>70</v>
      </c>
    </row>
    <row r="6653" spans="1:18" x14ac:dyDescent="0.25">
      <c r="A6653" s="3" t="s">
        <v>6685</v>
      </c>
      <c r="B6653" s="12">
        <v>42332</v>
      </c>
      <c r="C6653" s="4" t="s">
        <v>70</v>
      </c>
      <c r="D6653" s="4">
        <v>3.3</v>
      </c>
      <c r="E6653" s="4">
        <v>170</v>
      </c>
      <c r="F6653" s="5">
        <v>0.35416666666666669</v>
      </c>
      <c r="G6653" s="6">
        <v>412.5</v>
      </c>
      <c r="H6653" s="7">
        <v>68062.5</v>
      </c>
      <c r="I6653" s="7">
        <f>FlightsPivot[[#This Row],[Total Fare]]*10%</f>
        <v>6806.25</v>
      </c>
      <c r="J6653" s="7">
        <f>FlightsPivot[[#This Row],[Total Fare]]+FlightsPivot[[#This Row],[10% tax ]]</f>
        <v>74868.75</v>
      </c>
      <c r="K6653" s="4">
        <v>11</v>
      </c>
      <c r="L6653" s="4">
        <v>2015</v>
      </c>
      <c r="M6653" t="str">
        <f>INDEX(RoutesPivot[DepAirport],MATCH($C6653,RoutesPivot[[RouteID]:[RouteID]],0))</f>
        <v>ORD</v>
      </c>
      <c r="N6653" t="str">
        <f>INDEX(RoutesPivot[AirportID],MATCH($C6653,RoutesPivot[[RouteID]:[RouteID]],0))</f>
        <v>LAS</v>
      </c>
      <c r="O6653">
        <f>INDEX(RoutesPivot[Distance],MATCH($C6653,RoutesPivot[[RouteID]:[RouteID]],0))</f>
        <v>1100</v>
      </c>
      <c r="P6653">
        <f>INDEX(RoutesPivot[ListPrice],MATCH($C6653,RoutesPivot[[RouteID]:[RouteID]],0))</f>
        <v>275</v>
      </c>
      <c r="Q6653" t="str">
        <f>INDEX(AirportPivot[AirportName],MATCH($N6653,AirportPivot[[AirportID]:[AirportID]],0))</f>
        <v>McCarran International</v>
      </c>
      <c r="R6653">
        <f>INDEX(AirportPivot[Gates (number of available)],MATCH($N6653,AirportPivot[[AirportID]:[AirportID]],0))</f>
        <v>68</v>
      </c>
    </row>
    <row r="6654" spans="1:18" x14ac:dyDescent="0.25">
      <c r="A6654" s="3" t="s">
        <v>6686</v>
      </c>
      <c r="B6654" s="12">
        <v>42343</v>
      </c>
      <c r="C6654" s="4" t="s">
        <v>13</v>
      </c>
      <c r="D6654" s="4">
        <v>2</v>
      </c>
      <c r="E6654" s="4">
        <v>205</v>
      </c>
      <c r="F6654" s="5">
        <v>0.70833333333333337</v>
      </c>
      <c r="G6654" s="6">
        <v>250</v>
      </c>
      <c r="H6654" s="7">
        <v>41250</v>
      </c>
      <c r="I6654" s="7">
        <f>FlightsPivot[[#This Row],[Total Fare]]*10%</f>
        <v>4125</v>
      </c>
      <c r="J6654" s="7">
        <f>FlightsPivot[[#This Row],[Total Fare]]+FlightsPivot[[#This Row],[10% tax ]]</f>
        <v>45375</v>
      </c>
      <c r="K6654" s="4">
        <v>12</v>
      </c>
      <c r="L6654" s="4">
        <v>2015</v>
      </c>
      <c r="M6654" t="str">
        <f>INDEX(RoutesPivot[DepAirport],MATCH($C6654,RoutesPivot[[RouteID]:[RouteID]],0))</f>
        <v>ORD</v>
      </c>
      <c r="N6654" t="str">
        <f>INDEX(RoutesPivot[AirportID],MATCH($C6654,RoutesPivot[[RouteID]:[RouteID]],0))</f>
        <v>JFK</v>
      </c>
      <c r="O6654">
        <f>INDEX(RoutesPivot[Distance],MATCH($C6654,RoutesPivot[[RouteID]:[RouteID]],0))</f>
        <v>619</v>
      </c>
      <c r="P6654">
        <f>INDEX(RoutesPivot[ListPrice],MATCH($C6654,RoutesPivot[[RouteID]:[RouteID]],0))</f>
        <v>250</v>
      </c>
      <c r="Q6654" t="str">
        <f>INDEX(AirportPivot[AirportName],MATCH($N6654,AirportPivot[[AirportID]:[AirportID]],0))</f>
        <v>John F Kennedy International</v>
      </c>
      <c r="R6654">
        <f>INDEX(AirportPivot[Gates (number of available)],MATCH($N6654,AirportPivot[[AirportID]:[AirportID]],0))</f>
        <v>120</v>
      </c>
    </row>
    <row r="6655" spans="1:18" x14ac:dyDescent="0.25">
      <c r="A6655" s="3" t="s">
        <v>6687</v>
      </c>
      <c r="B6655" s="12">
        <v>42062</v>
      </c>
      <c r="C6655" s="4" t="s">
        <v>25</v>
      </c>
      <c r="D6655" s="4">
        <v>1.3</v>
      </c>
      <c r="E6655" s="4">
        <v>7</v>
      </c>
      <c r="F6655" s="5">
        <v>0.77083333333333337</v>
      </c>
      <c r="G6655" s="6">
        <v>200</v>
      </c>
      <c r="H6655" s="7">
        <v>37000</v>
      </c>
      <c r="I6655" s="7">
        <f>FlightsPivot[[#This Row],[Total Fare]]*10%</f>
        <v>3700</v>
      </c>
      <c r="J6655" s="7">
        <f>FlightsPivot[[#This Row],[Total Fare]]+FlightsPivot[[#This Row],[10% tax ]]</f>
        <v>40700</v>
      </c>
      <c r="K6655" s="4">
        <v>2</v>
      </c>
      <c r="L6655" s="4">
        <v>2015</v>
      </c>
      <c r="M6655" t="str">
        <f>INDEX(RoutesPivot[DepAirport],MATCH($C6655,RoutesPivot[[RouteID]:[RouteID]],0))</f>
        <v>ORD</v>
      </c>
      <c r="N6655" t="str">
        <f>INDEX(RoutesPivot[AirportID],MATCH($C6655,RoutesPivot[[RouteID]:[RouteID]],0))</f>
        <v>DFW</v>
      </c>
      <c r="O6655">
        <f>INDEX(RoutesPivot[Distance],MATCH($C6655,RoutesPivot[[RouteID]:[RouteID]],0))</f>
        <v>700</v>
      </c>
      <c r="P6655">
        <f>INDEX(RoutesPivot[ListPrice],MATCH($C6655,RoutesPivot[[RouteID]:[RouteID]],0))</f>
        <v>200</v>
      </c>
      <c r="Q6655" t="str">
        <f>INDEX(AirportPivot[AirportName],MATCH($N6655,AirportPivot[[AirportID]:[AirportID]],0))</f>
        <v>Dallas/Fort Worth International</v>
      </c>
      <c r="R6655">
        <f>INDEX(AirportPivot[Gates (number of available)],MATCH($N6655,AirportPivot[[AirportID]:[AirportID]],0))</f>
        <v>130</v>
      </c>
    </row>
    <row r="6656" spans="1:18" x14ac:dyDescent="0.25">
      <c r="A6656" s="3" t="s">
        <v>6688</v>
      </c>
      <c r="B6656" s="12">
        <v>42329</v>
      </c>
      <c r="C6656" s="4" t="s">
        <v>19</v>
      </c>
      <c r="D6656" s="4">
        <v>2.4</v>
      </c>
      <c r="E6656" s="4">
        <v>42</v>
      </c>
      <c r="F6656" s="5">
        <v>0.85416666666666663</v>
      </c>
      <c r="G6656" s="6">
        <v>200</v>
      </c>
      <c r="H6656" s="7">
        <v>33000</v>
      </c>
      <c r="I6656" s="7">
        <f>FlightsPivot[[#This Row],[Total Fare]]*10%</f>
        <v>3300</v>
      </c>
      <c r="J6656" s="7">
        <f>FlightsPivot[[#This Row],[Total Fare]]+FlightsPivot[[#This Row],[10% tax ]]</f>
        <v>36300</v>
      </c>
      <c r="K6656" s="4">
        <v>11</v>
      </c>
      <c r="L6656" s="4">
        <v>2015</v>
      </c>
      <c r="M6656" t="str">
        <f>INDEX(RoutesPivot[DepAirport],MATCH($C6656,RoutesPivot[[RouteID]:[RouteID]],0))</f>
        <v>ORD</v>
      </c>
      <c r="N6656" t="str">
        <f>INDEX(RoutesPivot[AirportID],MATCH($C6656,RoutesPivot[[RouteID]:[RouteID]],0))</f>
        <v>IAH</v>
      </c>
      <c r="O6656">
        <f>INDEX(RoutesPivot[Distance],MATCH($C6656,RoutesPivot[[RouteID]:[RouteID]],0))</f>
        <v>800</v>
      </c>
      <c r="P6656">
        <f>INDEX(RoutesPivot[ListPrice],MATCH($C6656,RoutesPivot[[RouteID]:[RouteID]],0))</f>
        <v>200</v>
      </c>
      <c r="Q6656" t="str">
        <f>INDEX(AirportPivot[AirportName],MATCH($N6656,AirportPivot[[AirportID]:[AirportID]],0))</f>
        <v>George Bush Intercontinental/Houston</v>
      </c>
      <c r="R6656">
        <f>INDEX(AirportPivot[Gates (number of available)],MATCH($N6656,AirportPivot[[AirportID]:[AirportID]],0))</f>
        <v>80</v>
      </c>
    </row>
    <row r="6657" spans="1:18" x14ac:dyDescent="0.25">
      <c r="A6657" s="3" t="s">
        <v>6689</v>
      </c>
      <c r="B6657" s="12">
        <v>42333</v>
      </c>
      <c r="C6657" s="4" t="s">
        <v>23</v>
      </c>
      <c r="D6657" s="4">
        <v>4.2</v>
      </c>
      <c r="E6657" s="4">
        <v>68</v>
      </c>
      <c r="F6657" s="5">
        <v>0.625</v>
      </c>
      <c r="G6657" s="6">
        <v>450</v>
      </c>
      <c r="H6657" s="7">
        <v>81450</v>
      </c>
      <c r="I6657" s="7">
        <f>FlightsPivot[[#This Row],[Total Fare]]*10%</f>
        <v>8145</v>
      </c>
      <c r="J6657" s="7">
        <f>FlightsPivot[[#This Row],[Total Fare]]+FlightsPivot[[#This Row],[10% tax ]]</f>
        <v>89595</v>
      </c>
      <c r="K6657" s="4">
        <v>11</v>
      </c>
      <c r="L6657" s="4">
        <v>2015</v>
      </c>
      <c r="M6657" t="str">
        <f>INDEX(RoutesPivot[DepAirport],MATCH($C6657,RoutesPivot[[RouteID]:[RouteID]],0))</f>
        <v>ORD</v>
      </c>
      <c r="N6657" t="str">
        <f>INDEX(RoutesPivot[AirportID],MATCH($C6657,RoutesPivot[[RouteID]:[RouteID]],0))</f>
        <v>DEN</v>
      </c>
      <c r="O6657">
        <f>INDEX(RoutesPivot[Distance],MATCH($C6657,RoutesPivot[[RouteID]:[RouteID]],0))</f>
        <v>800</v>
      </c>
      <c r="P6657">
        <f>INDEX(RoutesPivot[ListPrice],MATCH($C6657,RoutesPivot[[RouteID]:[RouteID]],0))</f>
        <v>300</v>
      </c>
      <c r="Q6657" t="str">
        <f>INDEX(AirportPivot[AirportName],MATCH($N6657,AirportPivot[[AirportID]:[AirportID]],0))</f>
        <v>Denver International</v>
      </c>
      <c r="R6657">
        <f>INDEX(AirportPivot[Gates (number of available)],MATCH($N6657,AirportPivot[[AirportID]:[AirportID]],0))</f>
        <v>75</v>
      </c>
    </row>
    <row r="6658" spans="1:18" x14ac:dyDescent="0.25">
      <c r="A6658" s="3" t="s">
        <v>6690</v>
      </c>
      <c r="B6658" s="12">
        <v>42008</v>
      </c>
      <c r="C6658" s="4" t="s">
        <v>98</v>
      </c>
      <c r="D6658" s="4">
        <v>1.9</v>
      </c>
      <c r="E6658" s="4">
        <v>55</v>
      </c>
      <c r="F6658" s="5">
        <v>0.35416666666666669</v>
      </c>
      <c r="G6658" s="6">
        <v>275</v>
      </c>
      <c r="H6658" s="7">
        <v>45375</v>
      </c>
      <c r="I6658" s="7">
        <f>FlightsPivot[[#This Row],[Total Fare]]*10%</f>
        <v>4537.5</v>
      </c>
      <c r="J6658" s="7">
        <f>FlightsPivot[[#This Row],[Total Fare]]+FlightsPivot[[#This Row],[10% tax ]]</f>
        <v>49912.5</v>
      </c>
      <c r="K6658" s="4">
        <v>1</v>
      </c>
      <c r="L6658" s="4">
        <v>2015</v>
      </c>
      <c r="M6658" t="str">
        <f>INDEX(RoutesPivot[DepAirport],MATCH($C6658,RoutesPivot[[RouteID]:[RouteID]],0))</f>
        <v>ORD</v>
      </c>
      <c r="N6658" t="str">
        <f>INDEX(RoutesPivot[AirportID],MATCH($C6658,RoutesPivot[[RouteID]:[RouteID]],0))</f>
        <v>PHL</v>
      </c>
      <c r="O6658">
        <f>INDEX(RoutesPivot[Distance],MATCH($C6658,RoutesPivot[[RouteID]:[RouteID]],0))</f>
        <v>580</v>
      </c>
      <c r="P6658">
        <f>INDEX(RoutesPivot[ListPrice],MATCH($C6658,RoutesPivot[[RouteID]:[RouteID]],0))</f>
        <v>275</v>
      </c>
      <c r="Q6658" t="str">
        <f>INDEX(AirportPivot[AirportName],MATCH($N6658,AirportPivot[[AirportID]:[AirportID]],0))</f>
        <v>Philadelphia International</v>
      </c>
      <c r="R6658">
        <f>INDEX(AirportPivot[Gates (number of available)],MATCH($N6658,AirportPivot[[AirportID]:[AirportID]],0))</f>
        <v>89</v>
      </c>
    </row>
    <row r="6659" spans="1:18" x14ac:dyDescent="0.25">
      <c r="A6659" s="3" t="s">
        <v>6691</v>
      </c>
      <c r="B6659" s="12">
        <v>42042</v>
      </c>
      <c r="C6659" s="4" t="s">
        <v>47</v>
      </c>
      <c r="D6659" s="4">
        <v>1.9</v>
      </c>
      <c r="E6659" s="4">
        <v>113</v>
      </c>
      <c r="F6659" s="5">
        <v>0.41666666666666669</v>
      </c>
      <c r="G6659" s="6">
        <v>250</v>
      </c>
      <c r="H6659" s="7">
        <v>46250</v>
      </c>
      <c r="I6659" s="7">
        <f>FlightsPivot[[#This Row],[Total Fare]]*10%</f>
        <v>4625</v>
      </c>
      <c r="J6659" s="7">
        <f>FlightsPivot[[#This Row],[Total Fare]]+FlightsPivot[[#This Row],[10% tax ]]</f>
        <v>50875</v>
      </c>
      <c r="K6659" s="4">
        <v>2</v>
      </c>
      <c r="L6659" s="4">
        <v>2015</v>
      </c>
      <c r="M6659" t="str">
        <f>INDEX(RoutesPivot[DepAirport],MATCH($C6659,RoutesPivot[[RouteID]:[RouteID]],0))</f>
        <v>ORD</v>
      </c>
      <c r="N6659" t="str">
        <f>INDEX(RoutesPivot[AirportID],MATCH($C6659,RoutesPivot[[RouteID]:[RouteID]],0))</f>
        <v>PHX</v>
      </c>
      <c r="O6659">
        <f>INDEX(RoutesPivot[Distance],MATCH($C6659,RoutesPivot[[RouteID]:[RouteID]],0))</f>
        <v>1200</v>
      </c>
      <c r="P6659">
        <f>INDEX(RoutesPivot[ListPrice],MATCH($C6659,RoutesPivot[[RouteID]:[RouteID]],0))</f>
        <v>250</v>
      </c>
      <c r="Q6659" t="str">
        <f>INDEX(AirportPivot[AirportName],MATCH($N6659,AirportPivot[[AirportID]:[AirportID]],0))</f>
        <v>Phoenix Sky Harbor International</v>
      </c>
      <c r="R6659">
        <f>INDEX(AirportPivot[Gates (number of available)],MATCH($N6659,AirportPivot[[AirportID]:[AirportID]],0))</f>
        <v>60</v>
      </c>
    </row>
    <row r="6660" spans="1:18" x14ac:dyDescent="0.25">
      <c r="A6660" s="3" t="s">
        <v>6692</v>
      </c>
      <c r="B6660" s="12">
        <v>41969</v>
      </c>
      <c r="C6660" s="4" t="s">
        <v>23</v>
      </c>
      <c r="D6660" s="4">
        <v>6.3</v>
      </c>
      <c r="E6660" s="4">
        <v>4</v>
      </c>
      <c r="F6660" s="5">
        <v>0.33333333333333331</v>
      </c>
      <c r="G6660" s="6">
        <v>450</v>
      </c>
      <c r="H6660" s="7">
        <v>83250</v>
      </c>
      <c r="I6660" s="7">
        <f>FlightsPivot[[#This Row],[Total Fare]]*10%</f>
        <v>8325</v>
      </c>
      <c r="J6660" s="7">
        <f>FlightsPivot[[#This Row],[Total Fare]]+FlightsPivot[[#This Row],[10% tax ]]</f>
        <v>91575</v>
      </c>
      <c r="K6660" s="4">
        <v>11</v>
      </c>
      <c r="L6660" s="4">
        <v>2014</v>
      </c>
      <c r="M6660" t="str">
        <f>INDEX(RoutesPivot[DepAirport],MATCH($C6660,RoutesPivot[[RouteID]:[RouteID]],0))</f>
        <v>ORD</v>
      </c>
      <c r="N6660" t="str">
        <f>INDEX(RoutesPivot[AirportID],MATCH($C6660,RoutesPivot[[RouteID]:[RouteID]],0))</f>
        <v>DEN</v>
      </c>
      <c r="O6660">
        <f>INDEX(RoutesPivot[Distance],MATCH($C6660,RoutesPivot[[RouteID]:[RouteID]],0))</f>
        <v>800</v>
      </c>
      <c r="P6660">
        <f>INDEX(RoutesPivot[ListPrice],MATCH($C6660,RoutesPivot[[RouteID]:[RouteID]],0))</f>
        <v>300</v>
      </c>
      <c r="Q6660" t="str">
        <f>INDEX(AirportPivot[AirportName],MATCH($N6660,AirportPivot[[AirportID]:[AirportID]],0))</f>
        <v>Denver International</v>
      </c>
      <c r="R6660">
        <f>INDEX(AirportPivot[Gates (number of available)],MATCH($N6660,AirportPivot[[AirportID]:[AirportID]],0))</f>
        <v>75</v>
      </c>
    </row>
    <row r="6661" spans="1:18" x14ac:dyDescent="0.25">
      <c r="A6661" s="3" t="s">
        <v>6693</v>
      </c>
      <c r="B6661" s="12">
        <v>42099</v>
      </c>
      <c r="C6661" s="4" t="s">
        <v>47</v>
      </c>
      <c r="D6661" s="4">
        <v>0.7</v>
      </c>
      <c r="E6661" s="4">
        <v>64</v>
      </c>
      <c r="F6661" s="5">
        <v>0.54166666666666663</v>
      </c>
      <c r="G6661" s="6">
        <v>250</v>
      </c>
      <c r="H6661" s="7">
        <v>45250</v>
      </c>
      <c r="I6661" s="7">
        <f>FlightsPivot[[#This Row],[Total Fare]]*10%</f>
        <v>4525</v>
      </c>
      <c r="J6661" s="7">
        <f>FlightsPivot[[#This Row],[Total Fare]]+FlightsPivot[[#This Row],[10% tax ]]</f>
        <v>49775</v>
      </c>
      <c r="K6661" s="4">
        <v>4</v>
      </c>
      <c r="L6661" s="4">
        <v>2015</v>
      </c>
      <c r="M6661" t="str">
        <f>INDEX(RoutesPivot[DepAirport],MATCH($C6661,RoutesPivot[[RouteID]:[RouteID]],0))</f>
        <v>ORD</v>
      </c>
      <c r="N6661" t="str">
        <f>INDEX(RoutesPivot[AirportID],MATCH($C6661,RoutesPivot[[RouteID]:[RouteID]],0))</f>
        <v>PHX</v>
      </c>
      <c r="O6661">
        <f>INDEX(RoutesPivot[Distance],MATCH($C6661,RoutesPivot[[RouteID]:[RouteID]],0))</f>
        <v>1200</v>
      </c>
      <c r="P6661">
        <f>INDEX(RoutesPivot[ListPrice],MATCH($C6661,RoutesPivot[[RouteID]:[RouteID]],0))</f>
        <v>250</v>
      </c>
      <c r="Q6661" t="str">
        <f>INDEX(AirportPivot[AirportName],MATCH($N6661,AirportPivot[[AirportID]:[AirportID]],0))</f>
        <v>Phoenix Sky Harbor International</v>
      </c>
      <c r="R6661">
        <f>INDEX(AirportPivot[Gates (number of available)],MATCH($N6661,AirportPivot[[AirportID]:[AirportID]],0))</f>
        <v>60</v>
      </c>
    </row>
    <row r="6662" spans="1:18" x14ac:dyDescent="0.25">
      <c r="A6662" s="3" t="s">
        <v>6694</v>
      </c>
      <c r="B6662" s="12">
        <v>42010</v>
      </c>
      <c r="C6662" s="4" t="s">
        <v>19</v>
      </c>
      <c r="D6662" s="4">
        <v>1.3</v>
      </c>
      <c r="E6662" s="4">
        <v>204</v>
      </c>
      <c r="F6662" s="5">
        <v>0.83333333333333337</v>
      </c>
      <c r="G6662" s="6">
        <v>200</v>
      </c>
      <c r="H6662" s="7">
        <v>33000</v>
      </c>
      <c r="I6662" s="7">
        <f>FlightsPivot[[#This Row],[Total Fare]]*10%</f>
        <v>3300</v>
      </c>
      <c r="J6662" s="7">
        <f>FlightsPivot[[#This Row],[Total Fare]]+FlightsPivot[[#This Row],[10% tax ]]</f>
        <v>36300</v>
      </c>
      <c r="K6662" s="4">
        <v>1</v>
      </c>
      <c r="L6662" s="4">
        <v>2015</v>
      </c>
      <c r="M6662" t="str">
        <f>INDEX(RoutesPivot[DepAirport],MATCH($C6662,RoutesPivot[[RouteID]:[RouteID]],0))</f>
        <v>ORD</v>
      </c>
      <c r="N6662" t="str">
        <f>INDEX(RoutesPivot[AirportID],MATCH($C6662,RoutesPivot[[RouteID]:[RouteID]],0))</f>
        <v>IAH</v>
      </c>
      <c r="O6662">
        <f>INDEX(RoutesPivot[Distance],MATCH($C6662,RoutesPivot[[RouteID]:[RouteID]],0))</f>
        <v>800</v>
      </c>
      <c r="P6662">
        <f>INDEX(RoutesPivot[ListPrice],MATCH($C6662,RoutesPivot[[RouteID]:[RouteID]],0))</f>
        <v>200</v>
      </c>
      <c r="Q6662" t="str">
        <f>INDEX(AirportPivot[AirportName],MATCH($N6662,AirportPivot[[AirportID]:[AirportID]],0))</f>
        <v>George Bush Intercontinental/Houston</v>
      </c>
      <c r="R6662">
        <f>INDEX(AirportPivot[Gates (number of available)],MATCH($N6662,AirportPivot[[AirportID]:[AirportID]],0))</f>
        <v>80</v>
      </c>
    </row>
    <row r="6663" spans="1:18" x14ac:dyDescent="0.25">
      <c r="A6663" s="3" t="s">
        <v>6695</v>
      </c>
      <c r="B6663" s="12">
        <v>42179</v>
      </c>
      <c r="C6663" s="4" t="s">
        <v>17</v>
      </c>
      <c r="D6663" s="4">
        <v>6.9</v>
      </c>
      <c r="E6663" s="4">
        <v>166</v>
      </c>
      <c r="F6663" s="5">
        <v>0.77083333333333337</v>
      </c>
      <c r="G6663" s="6">
        <v>385</v>
      </c>
      <c r="H6663" s="7">
        <v>63525</v>
      </c>
      <c r="I6663" s="7">
        <f>FlightsPivot[[#This Row],[Total Fare]]*10%</f>
        <v>6352.5</v>
      </c>
      <c r="J6663" s="7">
        <f>FlightsPivot[[#This Row],[Total Fare]]+FlightsPivot[[#This Row],[10% tax ]]</f>
        <v>69877.5</v>
      </c>
      <c r="K6663" s="4">
        <v>6</v>
      </c>
      <c r="L6663" s="4">
        <v>2015</v>
      </c>
      <c r="M6663" t="str">
        <f>INDEX(RoutesPivot[DepAirport],MATCH($C6663,RoutesPivot[[RouteID]:[RouteID]],0))</f>
        <v>ORD</v>
      </c>
      <c r="N6663" t="str">
        <f>INDEX(RoutesPivot[AirportID],MATCH($C6663,RoutesPivot[[RouteID]:[RouteID]],0))</f>
        <v>LAX</v>
      </c>
      <c r="O6663">
        <f>INDEX(RoutesPivot[Distance],MATCH($C6663,RoutesPivot[[RouteID]:[RouteID]],0))</f>
        <v>1518</v>
      </c>
      <c r="P6663">
        <f>INDEX(RoutesPivot[ListPrice],MATCH($C6663,RoutesPivot[[RouteID]:[RouteID]],0))</f>
        <v>350</v>
      </c>
      <c r="Q6663" t="str">
        <f>INDEX(AirportPivot[AirportName],MATCH($N6663,AirportPivot[[AirportID]:[AirportID]],0))</f>
        <v>Los Angeles International</v>
      </c>
      <c r="R6663">
        <f>INDEX(AirportPivot[Gates (number of available)],MATCH($N6663,AirportPivot[[AirportID]:[AirportID]],0))</f>
        <v>86</v>
      </c>
    </row>
    <row r="6664" spans="1:18" x14ac:dyDescent="0.25">
      <c r="A6664" s="3" t="s">
        <v>6696</v>
      </c>
      <c r="B6664" s="12">
        <v>41866</v>
      </c>
      <c r="C6664" s="4" t="s">
        <v>27</v>
      </c>
      <c r="D6664" s="4">
        <v>10.5</v>
      </c>
      <c r="E6664" s="4">
        <v>19</v>
      </c>
      <c r="F6664" s="5">
        <v>0.29166666666666669</v>
      </c>
      <c r="G6664" s="6">
        <v>220</v>
      </c>
      <c r="H6664" s="7">
        <v>40700</v>
      </c>
      <c r="I6664" s="7">
        <f>FlightsPivot[[#This Row],[Total Fare]]*10%</f>
        <v>4070</v>
      </c>
      <c r="J6664" s="7">
        <f>FlightsPivot[[#This Row],[Total Fare]]+FlightsPivot[[#This Row],[10% tax ]]</f>
        <v>44770</v>
      </c>
      <c r="K6664" s="4">
        <v>8</v>
      </c>
      <c r="L6664" s="4">
        <v>2014</v>
      </c>
      <c r="M6664" t="str">
        <f>INDEX(RoutesPivot[DepAirport],MATCH($C6664,RoutesPivot[[RouteID]:[RouteID]],0))</f>
        <v>ORD</v>
      </c>
      <c r="N6664" t="str">
        <f>INDEX(RoutesPivot[AirportID],MATCH($C6664,RoutesPivot[[RouteID]:[RouteID]],0))</f>
        <v>ATL</v>
      </c>
      <c r="O6664">
        <f>INDEX(RoutesPivot[Distance],MATCH($C6664,RoutesPivot[[RouteID]:[RouteID]],0))</f>
        <v>510</v>
      </c>
      <c r="P6664">
        <f>INDEX(RoutesPivot[ListPrice],MATCH($C6664,RoutesPivot[[RouteID]:[RouteID]],0))</f>
        <v>200</v>
      </c>
      <c r="Q6664" t="str">
        <f>INDEX(AirportPivot[AirportName],MATCH($N6664,AirportPivot[[AirportID]:[AirportID]],0))</f>
        <v>Hartsfield-Jackson Atlanta International</v>
      </c>
      <c r="R6664">
        <f>INDEX(AirportPivot[Gates (number of available)],MATCH($N6664,AirportPivot[[AirportID]:[AirportID]],0))</f>
        <v>100</v>
      </c>
    </row>
    <row r="6665" spans="1:18" x14ac:dyDescent="0.25">
      <c r="A6665" s="3" t="s">
        <v>6697</v>
      </c>
      <c r="B6665" s="12">
        <v>41704</v>
      </c>
      <c r="C6665" s="4" t="s">
        <v>47</v>
      </c>
      <c r="D6665" s="4">
        <v>1.8</v>
      </c>
      <c r="E6665" s="4">
        <v>49</v>
      </c>
      <c r="F6665" s="5">
        <v>0.72916666666666663</v>
      </c>
      <c r="G6665" s="6">
        <v>250</v>
      </c>
      <c r="H6665" s="7">
        <v>41250</v>
      </c>
      <c r="I6665" s="7">
        <f>FlightsPivot[[#This Row],[Total Fare]]*10%</f>
        <v>4125</v>
      </c>
      <c r="J6665" s="7">
        <f>FlightsPivot[[#This Row],[Total Fare]]+FlightsPivot[[#This Row],[10% tax ]]</f>
        <v>45375</v>
      </c>
      <c r="K6665" s="4">
        <v>3</v>
      </c>
      <c r="L6665" s="4">
        <v>2014</v>
      </c>
      <c r="M6665" t="str">
        <f>INDEX(RoutesPivot[DepAirport],MATCH($C6665,RoutesPivot[[RouteID]:[RouteID]],0))</f>
        <v>ORD</v>
      </c>
      <c r="N6665" t="str">
        <f>INDEX(RoutesPivot[AirportID],MATCH($C6665,RoutesPivot[[RouteID]:[RouteID]],0))</f>
        <v>PHX</v>
      </c>
      <c r="O6665">
        <f>INDEX(RoutesPivot[Distance],MATCH($C6665,RoutesPivot[[RouteID]:[RouteID]],0))</f>
        <v>1200</v>
      </c>
      <c r="P6665">
        <f>INDEX(RoutesPivot[ListPrice],MATCH($C6665,RoutesPivot[[RouteID]:[RouteID]],0))</f>
        <v>250</v>
      </c>
      <c r="Q6665" t="str">
        <f>INDEX(AirportPivot[AirportName],MATCH($N6665,AirportPivot[[AirportID]:[AirportID]],0))</f>
        <v>Phoenix Sky Harbor International</v>
      </c>
      <c r="R6665">
        <f>INDEX(AirportPivot[Gates (number of available)],MATCH($N6665,AirportPivot[[AirportID]:[AirportID]],0))</f>
        <v>60</v>
      </c>
    </row>
    <row r="6666" spans="1:18" x14ac:dyDescent="0.25">
      <c r="A6666" s="3" t="s">
        <v>6698</v>
      </c>
      <c r="B6666" s="12">
        <v>42138</v>
      </c>
      <c r="C6666" s="4" t="s">
        <v>23</v>
      </c>
      <c r="D6666" s="4">
        <v>2.4</v>
      </c>
      <c r="E6666" s="4">
        <v>56</v>
      </c>
      <c r="F6666" s="5">
        <v>0.33333333333333331</v>
      </c>
      <c r="G6666" s="6">
        <v>300</v>
      </c>
      <c r="H6666" s="7">
        <v>49500</v>
      </c>
      <c r="I6666" s="7">
        <f>FlightsPivot[[#This Row],[Total Fare]]*10%</f>
        <v>4950</v>
      </c>
      <c r="J6666" s="7">
        <f>FlightsPivot[[#This Row],[Total Fare]]+FlightsPivot[[#This Row],[10% tax ]]</f>
        <v>54450</v>
      </c>
      <c r="K6666" s="4">
        <v>5</v>
      </c>
      <c r="L6666" s="4">
        <v>2015</v>
      </c>
      <c r="M6666" t="str">
        <f>INDEX(RoutesPivot[DepAirport],MATCH($C6666,RoutesPivot[[RouteID]:[RouteID]],0))</f>
        <v>ORD</v>
      </c>
      <c r="N6666" t="str">
        <f>INDEX(RoutesPivot[AirportID],MATCH($C6666,RoutesPivot[[RouteID]:[RouteID]],0))</f>
        <v>DEN</v>
      </c>
      <c r="O6666">
        <f>INDEX(RoutesPivot[Distance],MATCH($C6666,RoutesPivot[[RouteID]:[RouteID]],0))</f>
        <v>800</v>
      </c>
      <c r="P6666">
        <f>INDEX(RoutesPivot[ListPrice],MATCH($C6666,RoutesPivot[[RouteID]:[RouteID]],0))</f>
        <v>300</v>
      </c>
      <c r="Q6666" t="str">
        <f>INDEX(AirportPivot[AirportName],MATCH($N6666,AirportPivot[[AirportID]:[AirportID]],0))</f>
        <v>Denver International</v>
      </c>
      <c r="R6666">
        <f>INDEX(AirportPivot[Gates (number of available)],MATCH($N6666,AirportPivot[[AirportID]:[AirportID]],0))</f>
        <v>75</v>
      </c>
    </row>
    <row r="6667" spans="1:18" x14ac:dyDescent="0.25">
      <c r="A6667" s="3" t="s">
        <v>6699</v>
      </c>
      <c r="B6667" s="12">
        <v>42075</v>
      </c>
      <c r="C6667" s="4" t="s">
        <v>13</v>
      </c>
      <c r="D6667" s="4">
        <v>0.8</v>
      </c>
      <c r="E6667" s="4">
        <v>128</v>
      </c>
      <c r="F6667" s="5">
        <v>0.77083333333333337</v>
      </c>
      <c r="G6667" s="6">
        <v>250</v>
      </c>
      <c r="H6667" s="7">
        <v>46250</v>
      </c>
      <c r="I6667" s="7">
        <f>FlightsPivot[[#This Row],[Total Fare]]*10%</f>
        <v>4625</v>
      </c>
      <c r="J6667" s="7">
        <f>FlightsPivot[[#This Row],[Total Fare]]+FlightsPivot[[#This Row],[10% tax ]]</f>
        <v>50875</v>
      </c>
      <c r="K6667" s="4">
        <v>3</v>
      </c>
      <c r="L6667" s="4">
        <v>2015</v>
      </c>
      <c r="M6667" t="str">
        <f>INDEX(RoutesPivot[DepAirport],MATCH($C6667,RoutesPivot[[RouteID]:[RouteID]],0))</f>
        <v>ORD</v>
      </c>
      <c r="N6667" t="str">
        <f>INDEX(RoutesPivot[AirportID],MATCH($C6667,RoutesPivot[[RouteID]:[RouteID]],0))</f>
        <v>JFK</v>
      </c>
      <c r="O6667">
        <f>INDEX(RoutesPivot[Distance],MATCH($C6667,RoutesPivot[[RouteID]:[RouteID]],0))</f>
        <v>619</v>
      </c>
      <c r="P6667">
        <f>INDEX(RoutesPivot[ListPrice],MATCH($C6667,RoutesPivot[[RouteID]:[RouteID]],0))</f>
        <v>250</v>
      </c>
      <c r="Q6667" t="str">
        <f>INDEX(AirportPivot[AirportName],MATCH($N6667,AirportPivot[[AirportID]:[AirportID]],0))</f>
        <v>John F Kennedy International</v>
      </c>
      <c r="R6667">
        <f>INDEX(AirportPivot[Gates (number of available)],MATCH($N6667,AirportPivot[[AirportID]:[AirportID]],0))</f>
        <v>120</v>
      </c>
    </row>
    <row r="6668" spans="1:18" x14ac:dyDescent="0.25">
      <c r="A6668" s="3" t="s">
        <v>6700</v>
      </c>
      <c r="B6668" s="12">
        <v>41830</v>
      </c>
      <c r="C6668" s="4" t="s">
        <v>83</v>
      </c>
      <c r="D6668" s="4">
        <v>1.6</v>
      </c>
      <c r="E6668" s="4">
        <v>80</v>
      </c>
      <c r="F6668" s="5">
        <v>0.8125</v>
      </c>
      <c r="G6668" s="6">
        <v>264</v>
      </c>
      <c r="H6668" s="7">
        <v>47784</v>
      </c>
      <c r="I6668" s="7">
        <f>FlightsPivot[[#This Row],[Total Fare]]*10%</f>
        <v>4778.4000000000005</v>
      </c>
      <c r="J6668" s="7">
        <f>FlightsPivot[[#This Row],[Total Fare]]+FlightsPivot[[#This Row],[10% tax ]]</f>
        <v>52562.400000000001</v>
      </c>
      <c r="K6668" s="4">
        <v>7</v>
      </c>
      <c r="L6668" s="4">
        <v>2014</v>
      </c>
      <c r="M6668" t="str">
        <f>INDEX(RoutesPivot[DepAirport],MATCH($C6668,RoutesPivot[[RouteID]:[RouteID]],0))</f>
        <v>ORD</v>
      </c>
      <c r="N6668" t="str">
        <f>INDEX(RoutesPivot[AirportID],MATCH($C6668,RoutesPivot[[RouteID]:[RouteID]],0))</f>
        <v>BWI</v>
      </c>
      <c r="O6668">
        <f>INDEX(RoutesPivot[Distance],MATCH($C6668,RoutesPivot[[RouteID]:[RouteID]],0))</f>
        <v>520</v>
      </c>
      <c r="P6668">
        <f>INDEX(RoutesPivot[ListPrice],MATCH($C6668,RoutesPivot[[RouteID]:[RouteID]],0))</f>
        <v>240</v>
      </c>
      <c r="Q6668" t="str">
        <f>INDEX(AirportPivot[AirportName],MATCH($N6668,AirportPivot[[AirportID]:[AirportID]],0))</f>
        <v>Baltimore/Washington International Thurgood Marshall</v>
      </c>
      <c r="R6668">
        <f>INDEX(AirportPivot[Gates (number of available)],MATCH($N6668,AirportPivot[[AirportID]:[AirportID]],0))</f>
        <v>58</v>
      </c>
    </row>
    <row r="6669" spans="1:18" x14ac:dyDescent="0.25">
      <c r="A6669" s="3" t="s">
        <v>6701</v>
      </c>
      <c r="B6669" s="12">
        <v>41874</v>
      </c>
      <c r="C6669" s="4" t="s">
        <v>17</v>
      </c>
      <c r="D6669" s="4">
        <v>4.9000000000000004</v>
      </c>
      <c r="E6669" s="4">
        <v>127</v>
      </c>
      <c r="F6669" s="5">
        <v>0.29166666666666669</v>
      </c>
      <c r="G6669" s="6">
        <v>385</v>
      </c>
      <c r="H6669" s="7">
        <v>71225</v>
      </c>
      <c r="I6669" s="7">
        <f>FlightsPivot[[#This Row],[Total Fare]]*10%</f>
        <v>7122.5</v>
      </c>
      <c r="J6669" s="7">
        <f>FlightsPivot[[#This Row],[Total Fare]]+FlightsPivot[[#This Row],[10% tax ]]</f>
        <v>78347.5</v>
      </c>
      <c r="K6669" s="4">
        <v>8</v>
      </c>
      <c r="L6669" s="4">
        <v>2014</v>
      </c>
      <c r="M6669" t="str">
        <f>INDEX(RoutesPivot[DepAirport],MATCH($C6669,RoutesPivot[[RouteID]:[RouteID]],0))</f>
        <v>ORD</v>
      </c>
      <c r="N6669" t="str">
        <f>INDEX(RoutesPivot[AirportID],MATCH($C6669,RoutesPivot[[RouteID]:[RouteID]],0))</f>
        <v>LAX</v>
      </c>
      <c r="O6669">
        <f>INDEX(RoutesPivot[Distance],MATCH($C6669,RoutesPivot[[RouteID]:[RouteID]],0))</f>
        <v>1518</v>
      </c>
      <c r="P6669">
        <f>INDEX(RoutesPivot[ListPrice],MATCH($C6669,RoutesPivot[[RouteID]:[RouteID]],0))</f>
        <v>350</v>
      </c>
      <c r="Q6669" t="str">
        <f>INDEX(AirportPivot[AirportName],MATCH($N6669,AirportPivot[[AirportID]:[AirportID]],0))</f>
        <v>Los Angeles International</v>
      </c>
      <c r="R6669">
        <f>INDEX(AirportPivot[Gates (number of available)],MATCH($N6669,AirportPivot[[AirportID]:[AirportID]],0))</f>
        <v>86</v>
      </c>
    </row>
    <row r="6670" spans="1:18" x14ac:dyDescent="0.25">
      <c r="A6670" s="3" t="s">
        <v>6702</v>
      </c>
      <c r="B6670" s="12">
        <v>42092</v>
      </c>
      <c r="C6670" s="4" t="s">
        <v>47</v>
      </c>
      <c r="D6670" s="4">
        <v>3.1</v>
      </c>
      <c r="E6670" s="4">
        <v>8</v>
      </c>
      <c r="F6670" s="5">
        <v>0.75</v>
      </c>
      <c r="G6670" s="6">
        <v>250</v>
      </c>
      <c r="H6670" s="7">
        <v>46250</v>
      </c>
      <c r="I6670" s="7">
        <f>FlightsPivot[[#This Row],[Total Fare]]*10%</f>
        <v>4625</v>
      </c>
      <c r="J6670" s="7">
        <f>FlightsPivot[[#This Row],[Total Fare]]+FlightsPivot[[#This Row],[10% tax ]]</f>
        <v>50875</v>
      </c>
      <c r="K6670" s="4">
        <v>3</v>
      </c>
      <c r="L6670" s="4">
        <v>2015</v>
      </c>
      <c r="M6670" t="str">
        <f>INDEX(RoutesPivot[DepAirport],MATCH($C6670,RoutesPivot[[RouteID]:[RouteID]],0))</f>
        <v>ORD</v>
      </c>
      <c r="N6670" t="str">
        <f>INDEX(RoutesPivot[AirportID],MATCH($C6670,RoutesPivot[[RouteID]:[RouteID]],0))</f>
        <v>PHX</v>
      </c>
      <c r="O6670">
        <f>INDEX(RoutesPivot[Distance],MATCH($C6670,RoutesPivot[[RouteID]:[RouteID]],0))</f>
        <v>1200</v>
      </c>
      <c r="P6670">
        <f>INDEX(RoutesPivot[ListPrice],MATCH($C6670,RoutesPivot[[RouteID]:[RouteID]],0))</f>
        <v>250</v>
      </c>
      <c r="Q6670" t="str">
        <f>INDEX(AirportPivot[AirportName],MATCH($N6670,AirportPivot[[AirportID]:[AirportID]],0))</f>
        <v>Phoenix Sky Harbor International</v>
      </c>
      <c r="R6670">
        <f>INDEX(AirportPivot[Gates (number of available)],MATCH($N6670,AirportPivot[[AirportID]:[AirportID]],0))</f>
        <v>60</v>
      </c>
    </row>
    <row r="6671" spans="1:18" x14ac:dyDescent="0.25">
      <c r="A6671" s="3" t="s">
        <v>6703</v>
      </c>
      <c r="B6671" s="12">
        <v>41881</v>
      </c>
      <c r="C6671" s="4" t="s">
        <v>19</v>
      </c>
      <c r="D6671" s="4">
        <v>2.5</v>
      </c>
      <c r="E6671" s="4">
        <v>60</v>
      </c>
      <c r="F6671" s="5">
        <v>0.72916666666666663</v>
      </c>
      <c r="G6671" s="6">
        <v>220</v>
      </c>
      <c r="H6671" s="7">
        <v>36300</v>
      </c>
      <c r="I6671" s="7">
        <f>FlightsPivot[[#This Row],[Total Fare]]*10%</f>
        <v>3630</v>
      </c>
      <c r="J6671" s="7">
        <f>FlightsPivot[[#This Row],[Total Fare]]+FlightsPivot[[#This Row],[10% tax ]]</f>
        <v>39930</v>
      </c>
      <c r="K6671" s="4">
        <v>8</v>
      </c>
      <c r="L6671" s="4">
        <v>2014</v>
      </c>
      <c r="M6671" t="str">
        <f>INDEX(RoutesPivot[DepAirport],MATCH($C6671,RoutesPivot[[RouteID]:[RouteID]],0))</f>
        <v>ORD</v>
      </c>
      <c r="N6671" t="str">
        <f>INDEX(RoutesPivot[AirportID],MATCH($C6671,RoutesPivot[[RouteID]:[RouteID]],0))</f>
        <v>IAH</v>
      </c>
      <c r="O6671">
        <f>INDEX(RoutesPivot[Distance],MATCH($C6671,RoutesPivot[[RouteID]:[RouteID]],0))</f>
        <v>800</v>
      </c>
      <c r="P6671">
        <f>INDEX(RoutesPivot[ListPrice],MATCH($C6671,RoutesPivot[[RouteID]:[RouteID]],0))</f>
        <v>200</v>
      </c>
      <c r="Q6671" t="str">
        <f>INDEX(AirportPivot[AirportName],MATCH($N6671,AirportPivot[[AirportID]:[AirportID]],0))</f>
        <v>George Bush Intercontinental/Houston</v>
      </c>
      <c r="R6671">
        <f>INDEX(AirportPivot[Gates (number of available)],MATCH($N6671,AirportPivot[[AirportID]:[AirportID]],0))</f>
        <v>80</v>
      </c>
    </row>
    <row r="6672" spans="1:18" x14ac:dyDescent="0.25">
      <c r="A6672" s="3" t="s">
        <v>6704</v>
      </c>
      <c r="B6672" s="12">
        <v>41726</v>
      </c>
      <c r="C6672" s="4" t="s">
        <v>17</v>
      </c>
      <c r="D6672" s="4">
        <v>2.8</v>
      </c>
      <c r="E6672" s="4">
        <v>20</v>
      </c>
      <c r="F6672" s="5">
        <v>0.33333333333333331</v>
      </c>
      <c r="G6672" s="6">
        <v>350</v>
      </c>
      <c r="H6672" s="7">
        <v>64750</v>
      </c>
      <c r="I6672" s="7">
        <f>FlightsPivot[[#This Row],[Total Fare]]*10%</f>
        <v>6475</v>
      </c>
      <c r="J6672" s="7">
        <f>FlightsPivot[[#This Row],[Total Fare]]+FlightsPivot[[#This Row],[10% tax ]]</f>
        <v>71225</v>
      </c>
      <c r="K6672" s="4">
        <v>3</v>
      </c>
      <c r="L6672" s="4">
        <v>2014</v>
      </c>
      <c r="M6672" t="str">
        <f>INDEX(RoutesPivot[DepAirport],MATCH($C6672,RoutesPivot[[RouteID]:[RouteID]],0))</f>
        <v>ORD</v>
      </c>
      <c r="N6672" t="str">
        <f>INDEX(RoutesPivot[AirportID],MATCH($C6672,RoutesPivot[[RouteID]:[RouteID]],0))</f>
        <v>LAX</v>
      </c>
      <c r="O6672">
        <f>INDEX(RoutesPivot[Distance],MATCH($C6672,RoutesPivot[[RouteID]:[RouteID]],0))</f>
        <v>1518</v>
      </c>
      <c r="P6672">
        <f>INDEX(RoutesPivot[ListPrice],MATCH($C6672,RoutesPivot[[RouteID]:[RouteID]],0))</f>
        <v>350</v>
      </c>
      <c r="Q6672" t="str">
        <f>INDEX(AirportPivot[AirportName],MATCH($N6672,AirportPivot[[AirportID]:[AirportID]],0))</f>
        <v>Los Angeles International</v>
      </c>
      <c r="R6672">
        <f>INDEX(AirportPivot[Gates (number of available)],MATCH($N6672,AirportPivot[[AirportID]:[AirportID]],0))</f>
        <v>86</v>
      </c>
    </row>
    <row r="6673" spans="1:18" x14ac:dyDescent="0.25">
      <c r="A6673" s="3" t="s">
        <v>6705</v>
      </c>
      <c r="B6673" s="12">
        <v>42349</v>
      </c>
      <c r="C6673" s="4" t="s">
        <v>70</v>
      </c>
      <c r="D6673" s="4">
        <v>2.2999999999999998</v>
      </c>
      <c r="E6673" s="4">
        <v>173</v>
      </c>
      <c r="F6673" s="5">
        <v>0.83333333333333337</v>
      </c>
      <c r="G6673" s="6">
        <v>275</v>
      </c>
      <c r="H6673" s="7">
        <v>45375</v>
      </c>
      <c r="I6673" s="7">
        <f>FlightsPivot[[#This Row],[Total Fare]]*10%</f>
        <v>4537.5</v>
      </c>
      <c r="J6673" s="7">
        <f>FlightsPivot[[#This Row],[Total Fare]]+FlightsPivot[[#This Row],[10% tax ]]</f>
        <v>49912.5</v>
      </c>
      <c r="K6673" s="4">
        <v>12</v>
      </c>
      <c r="L6673" s="4">
        <v>2015</v>
      </c>
      <c r="M6673" t="str">
        <f>INDEX(RoutesPivot[DepAirport],MATCH($C6673,RoutesPivot[[RouteID]:[RouteID]],0))</f>
        <v>ORD</v>
      </c>
      <c r="N6673" t="str">
        <f>INDEX(RoutesPivot[AirportID],MATCH($C6673,RoutesPivot[[RouteID]:[RouteID]],0))</f>
        <v>LAS</v>
      </c>
      <c r="O6673">
        <f>INDEX(RoutesPivot[Distance],MATCH($C6673,RoutesPivot[[RouteID]:[RouteID]],0))</f>
        <v>1100</v>
      </c>
      <c r="P6673">
        <f>INDEX(RoutesPivot[ListPrice],MATCH($C6673,RoutesPivot[[RouteID]:[RouteID]],0))</f>
        <v>275</v>
      </c>
      <c r="Q6673" t="str">
        <f>INDEX(AirportPivot[AirportName],MATCH($N6673,AirportPivot[[AirportID]:[AirportID]],0))</f>
        <v>McCarran International</v>
      </c>
      <c r="R6673">
        <f>INDEX(AirportPivot[Gates (number of available)],MATCH($N6673,AirportPivot[[AirportID]:[AirportID]],0))</f>
        <v>68</v>
      </c>
    </row>
    <row r="6674" spans="1:18" x14ac:dyDescent="0.25">
      <c r="A6674" s="3" t="s">
        <v>6706</v>
      </c>
      <c r="B6674" s="12">
        <v>42293</v>
      </c>
      <c r="C6674" s="4" t="s">
        <v>25</v>
      </c>
      <c r="D6674" s="4">
        <v>1.9</v>
      </c>
      <c r="E6674" s="4">
        <v>29</v>
      </c>
      <c r="F6674" s="5">
        <v>0.79166666666666663</v>
      </c>
      <c r="G6674" s="6">
        <v>200</v>
      </c>
      <c r="H6674" s="7">
        <v>37000</v>
      </c>
      <c r="I6674" s="7">
        <f>FlightsPivot[[#This Row],[Total Fare]]*10%</f>
        <v>3700</v>
      </c>
      <c r="J6674" s="7">
        <f>FlightsPivot[[#This Row],[Total Fare]]+FlightsPivot[[#This Row],[10% tax ]]</f>
        <v>40700</v>
      </c>
      <c r="K6674" s="4">
        <v>10</v>
      </c>
      <c r="L6674" s="4">
        <v>2015</v>
      </c>
      <c r="M6674" t="str">
        <f>INDEX(RoutesPivot[DepAirport],MATCH($C6674,RoutesPivot[[RouteID]:[RouteID]],0))</f>
        <v>ORD</v>
      </c>
      <c r="N6674" t="str">
        <f>INDEX(RoutesPivot[AirportID],MATCH($C6674,RoutesPivot[[RouteID]:[RouteID]],0))</f>
        <v>DFW</v>
      </c>
      <c r="O6674">
        <f>INDEX(RoutesPivot[Distance],MATCH($C6674,RoutesPivot[[RouteID]:[RouteID]],0))</f>
        <v>700</v>
      </c>
      <c r="P6674">
        <f>INDEX(RoutesPivot[ListPrice],MATCH($C6674,RoutesPivot[[RouteID]:[RouteID]],0))</f>
        <v>200</v>
      </c>
      <c r="Q6674" t="str">
        <f>INDEX(AirportPivot[AirportName],MATCH($N6674,AirportPivot[[AirportID]:[AirportID]],0))</f>
        <v>Dallas/Fort Worth International</v>
      </c>
      <c r="R6674">
        <f>INDEX(AirportPivot[Gates (number of available)],MATCH($N6674,AirportPivot[[AirportID]:[AirportID]],0))</f>
        <v>130</v>
      </c>
    </row>
    <row r="6675" spans="1:18" x14ac:dyDescent="0.25">
      <c r="A6675" s="3" t="s">
        <v>6707</v>
      </c>
      <c r="B6675" s="12">
        <v>41971</v>
      </c>
      <c r="C6675" s="4" t="s">
        <v>40</v>
      </c>
      <c r="D6675" s="4">
        <v>4.4000000000000004</v>
      </c>
      <c r="E6675" s="4">
        <v>128</v>
      </c>
      <c r="F6675" s="5">
        <v>0.625</v>
      </c>
      <c r="G6675" s="6">
        <v>172.5</v>
      </c>
      <c r="H6675" s="7">
        <v>31912.5</v>
      </c>
      <c r="I6675" s="7">
        <f>FlightsPivot[[#This Row],[Total Fare]]*10%</f>
        <v>3191.25</v>
      </c>
      <c r="J6675" s="7">
        <f>FlightsPivot[[#This Row],[Total Fare]]+FlightsPivot[[#This Row],[10% tax ]]</f>
        <v>35103.75</v>
      </c>
      <c r="K6675" s="4">
        <v>11</v>
      </c>
      <c r="L6675" s="4">
        <v>2014</v>
      </c>
      <c r="M6675" t="str">
        <f>INDEX(RoutesPivot[DepAirport],MATCH($C6675,RoutesPivot[[RouteID]:[RouteID]],0))</f>
        <v>ORD</v>
      </c>
      <c r="N6675" t="str">
        <f>INDEX(RoutesPivot[AirportID],MATCH($C6675,RoutesPivot[[RouteID]:[RouteID]],0))</f>
        <v>MSP</v>
      </c>
      <c r="O6675">
        <f>INDEX(RoutesPivot[Distance],MATCH($C6675,RoutesPivot[[RouteID]:[RouteID]],0))</f>
        <v>300</v>
      </c>
      <c r="P6675">
        <f>INDEX(RoutesPivot[ListPrice],MATCH($C6675,RoutesPivot[[RouteID]:[RouteID]],0))</f>
        <v>115</v>
      </c>
      <c r="Q6675" t="str">
        <f>INDEX(AirportPivot[AirportName],MATCH($N6675,AirportPivot[[AirportID]:[AirportID]],0))</f>
        <v>Minneapolis-St Paul International/Wold-Chamberlain</v>
      </c>
      <c r="R6675">
        <f>INDEX(AirportPivot[Gates (number of available)],MATCH($N6675,AirportPivot[[AirportID]:[AirportID]],0))</f>
        <v>65</v>
      </c>
    </row>
    <row r="6676" spans="1:18" x14ac:dyDescent="0.25">
      <c r="A6676" s="3" t="s">
        <v>6708</v>
      </c>
      <c r="B6676" s="12">
        <v>41888</v>
      </c>
      <c r="C6676" s="4" t="s">
        <v>25</v>
      </c>
      <c r="D6676" s="4">
        <v>1.2</v>
      </c>
      <c r="E6676" s="4">
        <v>90</v>
      </c>
      <c r="F6676" s="5">
        <v>0.79166666666666663</v>
      </c>
      <c r="G6676" s="6">
        <v>200</v>
      </c>
      <c r="H6676" s="7">
        <v>36200</v>
      </c>
      <c r="I6676" s="7">
        <f>FlightsPivot[[#This Row],[Total Fare]]*10%</f>
        <v>3620</v>
      </c>
      <c r="J6676" s="7">
        <f>FlightsPivot[[#This Row],[Total Fare]]+FlightsPivot[[#This Row],[10% tax ]]</f>
        <v>39820</v>
      </c>
      <c r="K6676" s="4">
        <v>9</v>
      </c>
      <c r="L6676" s="4">
        <v>2014</v>
      </c>
      <c r="M6676" t="str">
        <f>INDEX(RoutesPivot[DepAirport],MATCH($C6676,RoutesPivot[[RouteID]:[RouteID]],0))</f>
        <v>ORD</v>
      </c>
      <c r="N6676" t="str">
        <f>INDEX(RoutesPivot[AirportID],MATCH($C6676,RoutesPivot[[RouteID]:[RouteID]],0))</f>
        <v>DFW</v>
      </c>
      <c r="O6676">
        <f>INDEX(RoutesPivot[Distance],MATCH($C6676,RoutesPivot[[RouteID]:[RouteID]],0))</f>
        <v>700</v>
      </c>
      <c r="P6676">
        <f>INDEX(RoutesPivot[ListPrice],MATCH($C6676,RoutesPivot[[RouteID]:[RouteID]],0))</f>
        <v>200</v>
      </c>
      <c r="Q6676" t="str">
        <f>INDEX(AirportPivot[AirportName],MATCH($N6676,AirportPivot[[AirportID]:[AirportID]],0))</f>
        <v>Dallas/Fort Worth International</v>
      </c>
      <c r="R6676">
        <f>INDEX(AirportPivot[Gates (number of available)],MATCH($N6676,AirportPivot[[AirportID]:[AirportID]],0))</f>
        <v>130</v>
      </c>
    </row>
    <row r="6677" spans="1:18" x14ac:dyDescent="0.25">
      <c r="A6677" s="3" t="s">
        <v>6709</v>
      </c>
      <c r="B6677" s="12">
        <v>41742</v>
      </c>
      <c r="C6677" s="4" t="s">
        <v>21</v>
      </c>
      <c r="D6677" s="4">
        <v>2.7</v>
      </c>
      <c r="E6677" s="4">
        <v>36</v>
      </c>
      <c r="F6677" s="5">
        <v>0.79166666666666663</v>
      </c>
      <c r="G6677" s="6">
        <v>125</v>
      </c>
      <c r="H6677" s="7">
        <v>20625</v>
      </c>
      <c r="I6677" s="7">
        <f>FlightsPivot[[#This Row],[Total Fare]]*10%</f>
        <v>2062.5</v>
      </c>
      <c r="J6677" s="7">
        <f>FlightsPivot[[#This Row],[Total Fare]]+FlightsPivot[[#This Row],[10% tax ]]</f>
        <v>22687.5</v>
      </c>
      <c r="K6677" s="4">
        <v>4</v>
      </c>
      <c r="L6677" s="4">
        <v>2014</v>
      </c>
      <c r="M6677" t="str">
        <f>INDEX(RoutesPivot[DepAirport],MATCH($C6677,RoutesPivot[[RouteID]:[RouteID]],0))</f>
        <v>ORD</v>
      </c>
      <c r="N6677" t="str">
        <f>INDEX(RoutesPivot[AirportID],MATCH($C6677,RoutesPivot[[RouteID]:[RouteID]],0))</f>
        <v>CLT</v>
      </c>
      <c r="O6677">
        <f>INDEX(RoutesPivot[Distance],MATCH($C6677,RoutesPivot[[RouteID]:[RouteID]],0))</f>
        <v>700</v>
      </c>
      <c r="P6677">
        <f>INDEX(RoutesPivot[ListPrice],MATCH($C6677,RoutesPivot[[RouteID]:[RouteID]],0))</f>
        <v>125</v>
      </c>
      <c r="Q6677" t="str">
        <f>INDEX(AirportPivot[AirportName],MATCH($N6677,AirportPivot[[AirportID]:[AirportID]],0))</f>
        <v>Charlotte/Douglas International</v>
      </c>
      <c r="R6677">
        <f>INDEX(AirportPivot[Gates (number of available)],MATCH($N6677,AirportPivot[[AirportID]:[AirportID]],0))</f>
        <v>65</v>
      </c>
    </row>
    <row r="6678" spans="1:18" x14ac:dyDescent="0.25">
      <c r="A6678" s="3" t="s">
        <v>6710</v>
      </c>
      <c r="B6678" s="12">
        <v>42300</v>
      </c>
      <c r="C6678" s="4" t="s">
        <v>98</v>
      </c>
      <c r="D6678" s="4">
        <v>0.8</v>
      </c>
      <c r="E6678" s="4">
        <v>27</v>
      </c>
      <c r="F6678" s="5">
        <v>0.83333333333333337</v>
      </c>
      <c r="G6678" s="6">
        <v>275</v>
      </c>
      <c r="H6678" s="7">
        <v>50875</v>
      </c>
      <c r="I6678" s="7">
        <f>FlightsPivot[[#This Row],[Total Fare]]*10%</f>
        <v>5087.5</v>
      </c>
      <c r="J6678" s="7">
        <f>FlightsPivot[[#This Row],[Total Fare]]+FlightsPivot[[#This Row],[10% tax ]]</f>
        <v>55962.5</v>
      </c>
      <c r="K6678" s="4">
        <v>10</v>
      </c>
      <c r="L6678" s="4">
        <v>2015</v>
      </c>
      <c r="M6678" t="str">
        <f>INDEX(RoutesPivot[DepAirport],MATCH($C6678,RoutesPivot[[RouteID]:[RouteID]],0))</f>
        <v>ORD</v>
      </c>
      <c r="N6678" t="str">
        <f>INDEX(RoutesPivot[AirportID],MATCH($C6678,RoutesPivot[[RouteID]:[RouteID]],0))</f>
        <v>PHL</v>
      </c>
      <c r="O6678">
        <f>INDEX(RoutesPivot[Distance],MATCH($C6678,RoutesPivot[[RouteID]:[RouteID]],0))</f>
        <v>580</v>
      </c>
      <c r="P6678">
        <f>INDEX(RoutesPivot[ListPrice],MATCH($C6678,RoutesPivot[[RouteID]:[RouteID]],0))</f>
        <v>275</v>
      </c>
      <c r="Q6678" t="str">
        <f>INDEX(AirportPivot[AirportName],MATCH($N6678,AirportPivot[[AirportID]:[AirportID]],0))</f>
        <v>Philadelphia International</v>
      </c>
      <c r="R6678">
        <f>INDEX(AirportPivot[Gates (number of available)],MATCH($N6678,AirportPivot[[AirportID]:[AirportID]],0))</f>
        <v>89</v>
      </c>
    </row>
    <row r="6679" spans="1:18" x14ac:dyDescent="0.25">
      <c r="A6679" s="3" t="s">
        <v>6711</v>
      </c>
      <c r="B6679" s="12">
        <v>42158</v>
      </c>
      <c r="C6679" s="4" t="s">
        <v>98</v>
      </c>
      <c r="D6679" s="4">
        <v>2.2000000000000002</v>
      </c>
      <c r="E6679" s="4">
        <v>54</v>
      </c>
      <c r="F6679" s="5">
        <v>0.79166666666666663</v>
      </c>
      <c r="G6679" s="6">
        <v>302.5</v>
      </c>
      <c r="H6679" s="7">
        <v>49912.5</v>
      </c>
      <c r="I6679" s="7">
        <f>FlightsPivot[[#This Row],[Total Fare]]*10%</f>
        <v>4991.25</v>
      </c>
      <c r="J6679" s="7">
        <f>FlightsPivot[[#This Row],[Total Fare]]+FlightsPivot[[#This Row],[10% tax ]]</f>
        <v>54903.75</v>
      </c>
      <c r="K6679" s="4">
        <v>6</v>
      </c>
      <c r="L6679" s="4">
        <v>2015</v>
      </c>
      <c r="M6679" t="str">
        <f>INDEX(RoutesPivot[DepAirport],MATCH($C6679,RoutesPivot[[RouteID]:[RouteID]],0))</f>
        <v>ORD</v>
      </c>
      <c r="N6679" t="str">
        <f>INDEX(RoutesPivot[AirportID],MATCH($C6679,RoutesPivot[[RouteID]:[RouteID]],0))</f>
        <v>PHL</v>
      </c>
      <c r="O6679">
        <f>INDEX(RoutesPivot[Distance],MATCH($C6679,RoutesPivot[[RouteID]:[RouteID]],0))</f>
        <v>580</v>
      </c>
      <c r="P6679">
        <f>INDEX(RoutesPivot[ListPrice],MATCH($C6679,RoutesPivot[[RouteID]:[RouteID]],0))</f>
        <v>275</v>
      </c>
      <c r="Q6679" t="str">
        <f>INDEX(AirportPivot[AirportName],MATCH($N6679,AirportPivot[[AirportID]:[AirportID]],0))</f>
        <v>Philadelphia International</v>
      </c>
      <c r="R6679">
        <f>INDEX(AirportPivot[Gates (number of available)],MATCH($N6679,AirportPivot[[AirportID]:[AirportID]],0))</f>
        <v>89</v>
      </c>
    </row>
    <row r="6680" spans="1:18" x14ac:dyDescent="0.25">
      <c r="A6680" s="3" t="s">
        <v>6712</v>
      </c>
      <c r="B6680" s="12">
        <v>42222</v>
      </c>
      <c r="C6680" s="4" t="s">
        <v>86</v>
      </c>
      <c r="D6680" s="4">
        <v>1.8</v>
      </c>
      <c r="E6680" s="4">
        <v>7</v>
      </c>
      <c r="F6680" s="5">
        <v>0.70833333333333337</v>
      </c>
      <c r="G6680" s="6">
        <v>126.5</v>
      </c>
      <c r="H6680" s="7">
        <v>23402.5</v>
      </c>
      <c r="I6680" s="7">
        <f>FlightsPivot[[#This Row],[Total Fare]]*10%</f>
        <v>2340.25</v>
      </c>
      <c r="J6680" s="7">
        <f>FlightsPivot[[#This Row],[Total Fare]]+FlightsPivot[[#This Row],[10% tax ]]</f>
        <v>25742.75</v>
      </c>
      <c r="K6680" s="4">
        <v>8</v>
      </c>
      <c r="L6680" s="4">
        <v>2015</v>
      </c>
      <c r="M6680" t="str">
        <f>INDEX(RoutesPivot[DepAirport],MATCH($C6680,RoutesPivot[[RouteID]:[RouteID]],0))</f>
        <v>ORD</v>
      </c>
      <c r="N6680" t="str">
        <f>INDEX(RoutesPivot[AirportID],MATCH($C6680,RoutesPivot[[RouteID]:[RouteID]],0))</f>
        <v>DTW</v>
      </c>
      <c r="O6680">
        <f>INDEX(RoutesPivot[Distance],MATCH($C6680,RoutesPivot[[RouteID]:[RouteID]],0))</f>
        <v>200</v>
      </c>
      <c r="P6680">
        <f>INDEX(RoutesPivot[ListPrice],MATCH($C6680,RoutesPivot[[RouteID]:[RouteID]],0))</f>
        <v>115</v>
      </c>
      <c r="Q6680" t="str">
        <f>INDEX(AirportPivot[AirportName],MATCH($N6680,AirportPivot[[AirportID]:[AirportID]],0))</f>
        <v>Detroit Metropolitan Wayne County</v>
      </c>
      <c r="R6680">
        <f>INDEX(AirportPivot[Gates (number of available)],MATCH($N6680,AirportPivot[[AirportID]:[AirportID]],0))</f>
        <v>60</v>
      </c>
    </row>
    <row r="6681" spans="1:18" x14ac:dyDescent="0.25">
      <c r="A6681" s="3" t="s">
        <v>6713</v>
      </c>
      <c r="B6681" s="12">
        <v>42152</v>
      </c>
      <c r="C6681" s="4" t="s">
        <v>103</v>
      </c>
      <c r="D6681" s="4">
        <v>1</v>
      </c>
      <c r="E6681" s="4">
        <v>200</v>
      </c>
      <c r="F6681" s="5">
        <v>0.39583333333333331</v>
      </c>
      <c r="G6681" s="6">
        <v>300</v>
      </c>
      <c r="H6681" s="7">
        <v>49500</v>
      </c>
      <c r="I6681" s="7">
        <f>FlightsPivot[[#This Row],[Total Fare]]*10%</f>
        <v>4950</v>
      </c>
      <c r="J6681" s="7">
        <f>FlightsPivot[[#This Row],[Total Fare]]+FlightsPivot[[#This Row],[10% tax ]]</f>
        <v>54450</v>
      </c>
      <c r="K6681" s="4">
        <v>5</v>
      </c>
      <c r="L6681" s="4">
        <v>2015</v>
      </c>
      <c r="M6681" t="str">
        <f>INDEX(RoutesPivot[DepAirport],MATCH($C6681,RoutesPivot[[RouteID]:[RouteID]],0))</f>
        <v>ORD</v>
      </c>
      <c r="N6681" t="str">
        <f>INDEX(RoutesPivot[AirportID],MATCH($C6681,RoutesPivot[[RouteID]:[RouteID]],0))</f>
        <v>IAD</v>
      </c>
      <c r="O6681">
        <f>INDEX(RoutesPivot[Distance],MATCH($C6681,RoutesPivot[[RouteID]:[RouteID]],0))</f>
        <v>515</v>
      </c>
      <c r="P6681">
        <f>INDEX(RoutesPivot[ListPrice],MATCH($C6681,RoutesPivot[[RouteID]:[RouteID]],0))</f>
        <v>300</v>
      </c>
      <c r="Q6681" t="str">
        <f>INDEX(AirportPivot[AirportName],MATCH($N6681,AirportPivot[[AirportID]:[AirportID]],0))</f>
        <v>Washington Dulles International</v>
      </c>
      <c r="R6681">
        <f>INDEX(AirportPivot[Gates (number of available)],MATCH($N6681,AirportPivot[[AirportID]:[AirportID]],0))</f>
        <v>95</v>
      </c>
    </row>
    <row r="6682" spans="1:18" x14ac:dyDescent="0.25">
      <c r="A6682" s="3" t="s">
        <v>6714</v>
      </c>
      <c r="B6682" s="12">
        <v>42255</v>
      </c>
      <c r="C6682" s="4" t="s">
        <v>103</v>
      </c>
      <c r="D6682" s="4">
        <v>0.8</v>
      </c>
      <c r="E6682" s="4">
        <v>98</v>
      </c>
      <c r="F6682" s="5">
        <v>0.41666666666666669</v>
      </c>
      <c r="G6682" s="6">
        <v>300</v>
      </c>
      <c r="H6682" s="7">
        <v>55500</v>
      </c>
      <c r="I6682" s="7">
        <f>FlightsPivot[[#This Row],[Total Fare]]*10%</f>
        <v>5550</v>
      </c>
      <c r="J6682" s="7">
        <f>FlightsPivot[[#This Row],[Total Fare]]+FlightsPivot[[#This Row],[10% tax ]]</f>
        <v>61050</v>
      </c>
      <c r="K6682" s="4">
        <v>9</v>
      </c>
      <c r="L6682" s="4">
        <v>2015</v>
      </c>
      <c r="M6682" t="str">
        <f>INDEX(RoutesPivot[DepAirport],MATCH($C6682,RoutesPivot[[RouteID]:[RouteID]],0))</f>
        <v>ORD</v>
      </c>
      <c r="N6682" t="str">
        <f>INDEX(RoutesPivot[AirportID],MATCH($C6682,RoutesPivot[[RouteID]:[RouteID]],0))</f>
        <v>IAD</v>
      </c>
      <c r="O6682">
        <f>INDEX(RoutesPivot[Distance],MATCH($C6682,RoutesPivot[[RouteID]:[RouteID]],0))</f>
        <v>515</v>
      </c>
      <c r="P6682">
        <f>INDEX(RoutesPivot[ListPrice],MATCH($C6682,RoutesPivot[[RouteID]:[RouteID]],0))</f>
        <v>300</v>
      </c>
      <c r="Q6682" t="str">
        <f>INDEX(AirportPivot[AirportName],MATCH($N6682,AirportPivot[[AirportID]:[AirportID]],0))</f>
        <v>Washington Dulles International</v>
      </c>
      <c r="R6682">
        <f>INDEX(AirportPivot[Gates (number of available)],MATCH($N6682,AirportPivot[[AirportID]:[AirportID]],0))</f>
        <v>95</v>
      </c>
    </row>
    <row r="6683" spans="1:18" x14ac:dyDescent="0.25">
      <c r="A6683" s="3" t="s">
        <v>6715</v>
      </c>
      <c r="B6683" s="12">
        <v>41717</v>
      </c>
      <c r="C6683" s="4" t="s">
        <v>15</v>
      </c>
      <c r="D6683" s="4">
        <v>3.1</v>
      </c>
      <c r="E6683" s="4">
        <v>189</v>
      </c>
      <c r="F6683" s="5">
        <v>0.83333333333333337</v>
      </c>
      <c r="G6683" s="6">
        <v>225</v>
      </c>
      <c r="H6683" s="7">
        <v>37125</v>
      </c>
      <c r="I6683" s="7">
        <f>FlightsPivot[[#This Row],[Total Fare]]*10%</f>
        <v>3712.5</v>
      </c>
      <c r="J6683" s="7">
        <f>FlightsPivot[[#This Row],[Total Fare]]+FlightsPivot[[#This Row],[10% tax ]]</f>
        <v>40837.5</v>
      </c>
      <c r="K6683" s="4">
        <v>3</v>
      </c>
      <c r="L6683" s="4">
        <v>2014</v>
      </c>
      <c r="M6683" t="str">
        <f>INDEX(RoutesPivot[DepAirport],MATCH($C6683,RoutesPivot[[RouteID]:[RouteID]],0))</f>
        <v>ORD</v>
      </c>
      <c r="N6683" t="str">
        <f>INDEX(RoutesPivot[AirportID],MATCH($C6683,RoutesPivot[[RouteID]:[RouteID]],0))</f>
        <v>EWR</v>
      </c>
      <c r="O6683">
        <f>INDEX(RoutesPivot[Distance],MATCH($C6683,RoutesPivot[[RouteID]:[RouteID]],0))</f>
        <v>600</v>
      </c>
      <c r="P6683">
        <f>INDEX(RoutesPivot[ListPrice],MATCH($C6683,RoutesPivot[[RouteID]:[RouteID]],0))</f>
        <v>225</v>
      </c>
      <c r="Q6683" t="str">
        <f>INDEX(AirportPivot[AirportName],MATCH($N6683,AirportPivot[[AirportID]:[AirportID]],0))</f>
        <v>Newark Liberty International</v>
      </c>
      <c r="R6683">
        <f>INDEX(AirportPivot[Gates (number of available)],MATCH($N6683,AirportPivot[[AirportID]:[AirportID]],0))</f>
        <v>82</v>
      </c>
    </row>
    <row r="6684" spans="1:18" x14ac:dyDescent="0.25">
      <c r="A6684" s="3" t="s">
        <v>6716</v>
      </c>
      <c r="B6684" s="12">
        <v>42328</v>
      </c>
      <c r="C6684" s="4" t="s">
        <v>103</v>
      </c>
      <c r="D6684" s="4">
        <v>2.5</v>
      </c>
      <c r="E6684" s="4">
        <v>210</v>
      </c>
      <c r="F6684" s="5">
        <v>0.70833333333333337</v>
      </c>
      <c r="G6684" s="6">
        <v>300</v>
      </c>
      <c r="H6684" s="7">
        <v>49500</v>
      </c>
      <c r="I6684" s="7">
        <f>FlightsPivot[[#This Row],[Total Fare]]*10%</f>
        <v>4950</v>
      </c>
      <c r="J6684" s="7">
        <f>FlightsPivot[[#This Row],[Total Fare]]+FlightsPivot[[#This Row],[10% tax ]]</f>
        <v>54450</v>
      </c>
      <c r="K6684" s="4">
        <v>11</v>
      </c>
      <c r="L6684" s="4">
        <v>2015</v>
      </c>
      <c r="M6684" t="str">
        <f>INDEX(RoutesPivot[DepAirport],MATCH($C6684,RoutesPivot[[RouteID]:[RouteID]],0))</f>
        <v>ORD</v>
      </c>
      <c r="N6684" t="str">
        <f>INDEX(RoutesPivot[AirportID],MATCH($C6684,RoutesPivot[[RouteID]:[RouteID]],0))</f>
        <v>IAD</v>
      </c>
      <c r="O6684">
        <f>INDEX(RoutesPivot[Distance],MATCH($C6684,RoutesPivot[[RouteID]:[RouteID]],0))</f>
        <v>515</v>
      </c>
      <c r="P6684">
        <f>INDEX(RoutesPivot[ListPrice],MATCH($C6684,RoutesPivot[[RouteID]:[RouteID]],0))</f>
        <v>300</v>
      </c>
      <c r="Q6684" t="str">
        <f>INDEX(AirportPivot[AirportName],MATCH($N6684,AirportPivot[[AirportID]:[AirportID]],0))</f>
        <v>Washington Dulles International</v>
      </c>
      <c r="R6684">
        <f>INDEX(AirportPivot[Gates (number of available)],MATCH($N6684,AirportPivot[[AirportID]:[AirportID]],0))</f>
        <v>95</v>
      </c>
    </row>
    <row r="6685" spans="1:18" x14ac:dyDescent="0.25">
      <c r="A6685" s="3" t="s">
        <v>6717</v>
      </c>
      <c r="B6685" s="12">
        <v>41758</v>
      </c>
      <c r="C6685" s="4" t="s">
        <v>80</v>
      </c>
      <c r="D6685" s="4">
        <v>1.2</v>
      </c>
      <c r="E6685" s="4">
        <v>118</v>
      </c>
      <c r="F6685" s="5">
        <v>0.79166666666666663</v>
      </c>
      <c r="G6685" s="6">
        <v>300</v>
      </c>
      <c r="H6685" s="7">
        <v>55500</v>
      </c>
      <c r="I6685" s="7">
        <f>FlightsPivot[[#This Row],[Total Fare]]*10%</f>
        <v>5550</v>
      </c>
      <c r="J6685" s="7">
        <f>FlightsPivot[[#This Row],[Total Fare]]+FlightsPivot[[#This Row],[10% tax ]]</f>
        <v>61050</v>
      </c>
      <c r="K6685" s="4">
        <v>4</v>
      </c>
      <c r="L6685" s="4">
        <v>2014</v>
      </c>
      <c r="M6685" t="str">
        <f>INDEX(RoutesPivot[DepAirport],MATCH($C6685,RoutesPivot[[RouteID]:[RouteID]],0))</f>
        <v>ORD</v>
      </c>
      <c r="N6685" t="str">
        <f>INDEX(RoutesPivot[AirportID],MATCH($C6685,RoutesPivot[[RouteID]:[RouteID]],0))</f>
        <v>MIA</v>
      </c>
      <c r="O6685">
        <f>INDEX(RoutesPivot[Distance],MATCH($C6685,RoutesPivot[[RouteID]:[RouteID]],0))</f>
        <v>1000</v>
      </c>
      <c r="P6685">
        <f>INDEX(RoutesPivot[ListPrice],MATCH($C6685,RoutesPivot[[RouteID]:[RouteID]],0))</f>
        <v>300</v>
      </c>
      <c r="Q6685" t="str">
        <f>INDEX(AirportPivot[AirportName],MATCH($N6685,AirportPivot[[AirportID]:[AirportID]],0))</f>
        <v>Miami International</v>
      </c>
      <c r="R6685">
        <f>INDEX(AirportPivot[Gates (number of available)],MATCH($N6685,AirportPivot[[AirportID]:[AirportID]],0))</f>
        <v>80</v>
      </c>
    </row>
    <row r="6686" spans="1:18" x14ac:dyDescent="0.25">
      <c r="A6686" s="3" t="s">
        <v>6718</v>
      </c>
      <c r="B6686" s="12">
        <v>41969</v>
      </c>
      <c r="C6686" s="4" t="s">
        <v>19</v>
      </c>
      <c r="D6686" s="4">
        <v>5.8</v>
      </c>
      <c r="E6686" s="4">
        <v>151</v>
      </c>
      <c r="F6686" s="5">
        <v>0.4375</v>
      </c>
      <c r="G6686" s="6">
        <v>300</v>
      </c>
      <c r="H6686" s="7">
        <v>55500</v>
      </c>
      <c r="I6686" s="7">
        <f>FlightsPivot[[#This Row],[Total Fare]]*10%</f>
        <v>5550</v>
      </c>
      <c r="J6686" s="7">
        <f>FlightsPivot[[#This Row],[Total Fare]]+FlightsPivot[[#This Row],[10% tax ]]</f>
        <v>61050</v>
      </c>
      <c r="K6686" s="4">
        <v>11</v>
      </c>
      <c r="L6686" s="4">
        <v>2014</v>
      </c>
      <c r="M6686" t="str">
        <f>INDEX(RoutesPivot[DepAirport],MATCH($C6686,RoutesPivot[[RouteID]:[RouteID]],0))</f>
        <v>ORD</v>
      </c>
      <c r="N6686" t="str">
        <f>INDEX(RoutesPivot[AirportID],MATCH($C6686,RoutesPivot[[RouteID]:[RouteID]],0))</f>
        <v>IAH</v>
      </c>
      <c r="O6686">
        <f>INDEX(RoutesPivot[Distance],MATCH($C6686,RoutesPivot[[RouteID]:[RouteID]],0))</f>
        <v>800</v>
      </c>
      <c r="P6686">
        <f>INDEX(RoutesPivot[ListPrice],MATCH($C6686,RoutesPivot[[RouteID]:[RouteID]],0))</f>
        <v>200</v>
      </c>
      <c r="Q6686" t="str">
        <f>INDEX(AirportPivot[AirportName],MATCH($N6686,AirportPivot[[AirportID]:[AirportID]],0))</f>
        <v>George Bush Intercontinental/Houston</v>
      </c>
      <c r="R6686">
        <f>INDEX(AirportPivot[Gates (number of available)],MATCH($N6686,AirportPivot[[AirportID]:[AirportID]],0))</f>
        <v>80</v>
      </c>
    </row>
    <row r="6687" spans="1:18" x14ac:dyDescent="0.25">
      <c r="A6687" s="3" t="s">
        <v>6719</v>
      </c>
      <c r="B6687" s="12">
        <v>42192</v>
      </c>
      <c r="C6687" s="4" t="s">
        <v>19</v>
      </c>
      <c r="D6687" s="4">
        <v>2.7</v>
      </c>
      <c r="E6687" s="4">
        <v>105</v>
      </c>
      <c r="F6687" s="5">
        <v>0.33333333333333331</v>
      </c>
      <c r="G6687" s="6">
        <v>220</v>
      </c>
      <c r="H6687" s="7">
        <v>40700</v>
      </c>
      <c r="I6687" s="7">
        <f>FlightsPivot[[#This Row],[Total Fare]]*10%</f>
        <v>4070</v>
      </c>
      <c r="J6687" s="7">
        <f>FlightsPivot[[#This Row],[Total Fare]]+FlightsPivot[[#This Row],[10% tax ]]</f>
        <v>44770</v>
      </c>
      <c r="K6687" s="4">
        <v>7</v>
      </c>
      <c r="L6687" s="4">
        <v>2015</v>
      </c>
      <c r="M6687" t="str">
        <f>INDEX(RoutesPivot[DepAirport],MATCH($C6687,RoutesPivot[[RouteID]:[RouteID]],0))</f>
        <v>ORD</v>
      </c>
      <c r="N6687" t="str">
        <f>INDEX(RoutesPivot[AirportID],MATCH($C6687,RoutesPivot[[RouteID]:[RouteID]],0))</f>
        <v>IAH</v>
      </c>
      <c r="O6687">
        <f>INDEX(RoutesPivot[Distance],MATCH($C6687,RoutesPivot[[RouteID]:[RouteID]],0))</f>
        <v>800</v>
      </c>
      <c r="P6687">
        <f>INDEX(RoutesPivot[ListPrice],MATCH($C6687,RoutesPivot[[RouteID]:[RouteID]],0))</f>
        <v>200</v>
      </c>
      <c r="Q6687" t="str">
        <f>INDEX(AirportPivot[AirportName],MATCH($N6687,AirportPivot[[AirportID]:[AirportID]],0))</f>
        <v>George Bush Intercontinental/Houston</v>
      </c>
      <c r="R6687">
        <f>INDEX(AirportPivot[Gates (number of available)],MATCH($N6687,AirportPivot[[AirportID]:[AirportID]],0))</f>
        <v>80</v>
      </c>
    </row>
    <row r="6688" spans="1:18" x14ac:dyDescent="0.25">
      <c r="A6688" s="3" t="s">
        <v>6720</v>
      </c>
      <c r="B6688" s="12">
        <v>42368</v>
      </c>
      <c r="C6688" s="4" t="s">
        <v>17</v>
      </c>
      <c r="D6688" s="4">
        <v>4.8</v>
      </c>
      <c r="E6688" s="4">
        <v>164</v>
      </c>
      <c r="F6688" s="5">
        <v>0.79166666666666663</v>
      </c>
      <c r="G6688" s="6">
        <v>350</v>
      </c>
      <c r="H6688" s="7">
        <v>57750</v>
      </c>
      <c r="I6688" s="7">
        <f>FlightsPivot[[#This Row],[Total Fare]]*10%</f>
        <v>5775</v>
      </c>
      <c r="J6688" s="7">
        <f>FlightsPivot[[#This Row],[Total Fare]]+FlightsPivot[[#This Row],[10% tax ]]</f>
        <v>63525</v>
      </c>
      <c r="K6688" s="4">
        <v>12</v>
      </c>
      <c r="L6688" s="4">
        <v>2015</v>
      </c>
      <c r="M6688" t="str">
        <f>INDEX(RoutesPivot[DepAirport],MATCH($C6688,RoutesPivot[[RouteID]:[RouteID]],0))</f>
        <v>ORD</v>
      </c>
      <c r="N6688" t="str">
        <f>INDEX(RoutesPivot[AirportID],MATCH($C6688,RoutesPivot[[RouteID]:[RouteID]],0))</f>
        <v>LAX</v>
      </c>
      <c r="O6688">
        <f>INDEX(RoutesPivot[Distance],MATCH($C6688,RoutesPivot[[RouteID]:[RouteID]],0))</f>
        <v>1518</v>
      </c>
      <c r="P6688">
        <f>INDEX(RoutesPivot[ListPrice],MATCH($C6688,RoutesPivot[[RouteID]:[RouteID]],0))</f>
        <v>350</v>
      </c>
      <c r="Q6688" t="str">
        <f>INDEX(AirportPivot[AirportName],MATCH($N6688,AirportPivot[[AirportID]:[AirportID]],0))</f>
        <v>Los Angeles International</v>
      </c>
      <c r="R6688">
        <f>INDEX(AirportPivot[Gates (number of available)],MATCH($N6688,AirportPivot[[AirportID]:[AirportID]],0))</f>
        <v>86</v>
      </c>
    </row>
    <row r="6689" spans="1:18" x14ac:dyDescent="0.25">
      <c r="A6689" s="3" t="s">
        <v>6721</v>
      </c>
      <c r="B6689" s="12">
        <v>42173</v>
      </c>
      <c r="C6689" s="4" t="s">
        <v>33</v>
      </c>
      <c r="D6689" s="4">
        <v>0.4</v>
      </c>
      <c r="E6689" s="4">
        <v>66</v>
      </c>
      <c r="F6689" s="5">
        <v>0.54166666666666663</v>
      </c>
      <c r="G6689" s="6">
        <v>412.5</v>
      </c>
      <c r="H6689" s="7">
        <v>74662.5</v>
      </c>
      <c r="I6689" s="7">
        <f>FlightsPivot[[#This Row],[Total Fare]]*10%</f>
        <v>7466.25</v>
      </c>
      <c r="J6689" s="7">
        <f>FlightsPivot[[#This Row],[Total Fare]]+FlightsPivot[[#This Row],[10% tax ]]</f>
        <v>82128.75</v>
      </c>
      <c r="K6689" s="4">
        <v>6</v>
      </c>
      <c r="L6689" s="4">
        <v>2015</v>
      </c>
      <c r="M6689" t="str">
        <f>INDEX(RoutesPivot[DepAirport],MATCH($C6689,RoutesPivot[[RouteID]:[RouteID]],0))</f>
        <v>ORD</v>
      </c>
      <c r="N6689" t="str">
        <f>INDEX(RoutesPivot[AirportID],MATCH($C6689,RoutesPivot[[RouteID]:[RouteID]],0))</f>
        <v>SFO</v>
      </c>
      <c r="O6689">
        <f>INDEX(RoutesPivot[Distance],MATCH($C6689,RoutesPivot[[RouteID]:[RouteID]],0))</f>
        <v>1600</v>
      </c>
      <c r="P6689">
        <f>INDEX(RoutesPivot[ListPrice],MATCH($C6689,RoutesPivot[[RouteID]:[RouteID]],0))</f>
        <v>375</v>
      </c>
      <c r="Q6689" t="str">
        <f>INDEX(AirportPivot[AirportName],MATCH($N6689,AirportPivot[[AirportID]:[AirportID]],0))</f>
        <v>San Francisco International</v>
      </c>
      <c r="R6689">
        <f>INDEX(AirportPivot[Gates (number of available)],MATCH($N6689,AirportPivot[[AirportID]:[AirportID]],0))</f>
        <v>70</v>
      </c>
    </row>
    <row r="6690" spans="1:18" x14ac:dyDescent="0.25">
      <c r="A6690" s="3" t="s">
        <v>6722</v>
      </c>
      <c r="B6690" s="12">
        <v>42247</v>
      </c>
      <c r="C6690" s="4" t="s">
        <v>47</v>
      </c>
      <c r="D6690" s="4">
        <v>1.9</v>
      </c>
      <c r="E6690" s="4">
        <v>154</v>
      </c>
      <c r="F6690" s="5">
        <v>0.35416666666666669</v>
      </c>
      <c r="G6690" s="6">
        <v>275</v>
      </c>
      <c r="H6690" s="7">
        <v>45375</v>
      </c>
      <c r="I6690" s="7">
        <f>FlightsPivot[[#This Row],[Total Fare]]*10%</f>
        <v>4537.5</v>
      </c>
      <c r="J6690" s="7">
        <f>FlightsPivot[[#This Row],[Total Fare]]+FlightsPivot[[#This Row],[10% tax ]]</f>
        <v>49912.5</v>
      </c>
      <c r="K6690" s="4">
        <v>8</v>
      </c>
      <c r="L6690" s="4">
        <v>2015</v>
      </c>
      <c r="M6690" t="str">
        <f>INDEX(RoutesPivot[DepAirport],MATCH($C6690,RoutesPivot[[RouteID]:[RouteID]],0))</f>
        <v>ORD</v>
      </c>
      <c r="N6690" t="str">
        <f>INDEX(RoutesPivot[AirportID],MATCH($C6690,RoutesPivot[[RouteID]:[RouteID]],0))</f>
        <v>PHX</v>
      </c>
      <c r="O6690">
        <f>INDEX(RoutesPivot[Distance],MATCH($C6690,RoutesPivot[[RouteID]:[RouteID]],0))</f>
        <v>1200</v>
      </c>
      <c r="P6690">
        <f>INDEX(RoutesPivot[ListPrice],MATCH($C6690,RoutesPivot[[RouteID]:[RouteID]],0))</f>
        <v>250</v>
      </c>
      <c r="Q6690" t="str">
        <f>INDEX(AirportPivot[AirportName],MATCH($N6690,AirportPivot[[AirportID]:[AirportID]],0))</f>
        <v>Phoenix Sky Harbor International</v>
      </c>
      <c r="R6690">
        <f>INDEX(AirportPivot[Gates (number of available)],MATCH($N6690,AirportPivot[[AirportID]:[AirportID]],0))</f>
        <v>60</v>
      </c>
    </row>
    <row r="6691" spans="1:18" x14ac:dyDescent="0.25">
      <c r="A6691" s="3" t="s">
        <v>6723</v>
      </c>
      <c r="B6691" s="12">
        <v>42182</v>
      </c>
      <c r="C6691" s="4" t="s">
        <v>53</v>
      </c>
      <c r="D6691" s="4">
        <v>2</v>
      </c>
      <c r="E6691" s="4">
        <v>124</v>
      </c>
      <c r="F6691" s="5">
        <v>0.3125</v>
      </c>
      <c r="G6691" s="6">
        <v>330</v>
      </c>
      <c r="H6691" s="7">
        <v>61050</v>
      </c>
      <c r="I6691" s="7">
        <f>FlightsPivot[[#This Row],[Total Fare]]*10%</f>
        <v>6105</v>
      </c>
      <c r="J6691" s="7">
        <f>FlightsPivot[[#This Row],[Total Fare]]+FlightsPivot[[#This Row],[10% tax ]]</f>
        <v>67155</v>
      </c>
      <c r="K6691" s="4">
        <v>6</v>
      </c>
      <c r="L6691" s="4">
        <v>2015</v>
      </c>
      <c r="M6691" t="str">
        <f>INDEX(RoutesPivot[DepAirport],MATCH($C6691,RoutesPivot[[RouteID]:[RouteID]],0))</f>
        <v>ORD</v>
      </c>
      <c r="N6691" t="str">
        <f>INDEX(RoutesPivot[AirportID],MATCH($C6691,RoutesPivot[[RouteID]:[RouteID]],0))</f>
        <v>FLL</v>
      </c>
      <c r="O6691">
        <f>INDEX(RoutesPivot[Distance],MATCH($C6691,RoutesPivot[[RouteID]:[RouteID]],0))</f>
        <v>940</v>
      </c>
      <c r="P6691">
        <f>INDEX(RoutesPivot[ListPrice],MATCH($C6691,RoutesPivot[[RouteID]:[RouteID]],0))</f>
        <v>300</v>
      </c>
      <c r="Q6691" t="str">
        <f>INDEX(AirportPivot[AirportName],MATCH($N6691,AirportPivot[[AirportID]:[AirportID]],0))</f>
        <v>Fort Lauderdale/Hollywood International</v>
      </c>
      <c r="R6691">
        <f>INDEX(AirportPivot[Gates (number of available)],MATCH($N6691,AirportPivot[[AirportID]:[AirportID]],0))</f>
        <v>55</v>
      </c>
    </row>
    <row r="6692" spans="1:18" x14ac:dyDescent="0.25">
      <c r="A6692" s="3" t="s">
        <v>6724</v>
      </c>
      <c r="B6692" s="12">
        <v>42138</v>
      </c>
      <c r="C6692" s="4" t="s">
        <v>25</v>
      </c>
      <c r="D6692" s="4">
        <v>2.4</v>
      </c>
      <c r="E6692" s="4">
        <v>23</v>
      </c>
      <c r="F6692" s="5">
        <v>0.6875</v>
      </c>
      <c r="G6692" s="6">
        <v>200</v>
      </c>
      <c r="H6692" s="7">
        <v>37000</v>
      </c>
      <c r="I6692" s="7">
        <f>FlightsPivot[[#This Row],[Total Fare]]*10%</f>
        <v>3700</v>
      </c>
      <c r="J6692" s="7">
        <f>FlightsPivot[[#This Row],[Total Fare]]+FlightsPivot[[#This Row],[10% tax ]]</f>
        <v>40700</v>
      </c>
      <c r="K6692" s="4">
        <v>5</v>
      </c>
      <c r="L6692" s="4">
        <v>2015</v>
      </c>
      <c r="M6692" t="str">
        <f>INDEX(RoutesPivot[DepAirport],MATCH($C6692,RoutesPivot[[RouteID]:[RouteID]],0))</f>
        <v>ORD</v>
      </c>
      <c r="N6692" t="str">
        <f>INDEX(RoutesPivot[AirportID],MATCH($C6692,RoutesPivot[[RouteID]:[RouteID]],0))</f>
        <v>DFW</v>
      </c>
      <c r="O6692">
        <f>INDEX(RoutesPivot[Distance],MATCH($C6692,RoutesPivot[[RouteID]:[RouteID]],0))</f>
        <v>700</v>
      </c>
      <c r="P6692">
        <f>INDEX(RoutesPivot[ListPrice],MATCH($C6692,RoutesPivot[[RouteID]:[RouteID]],0))</f>
        <v>200</v>
      </c>
      <c r="Q6692" t="str">
        <f>INDEX(AirportPivot[AirportName],MATCH($N6692,AirportPivot[[AirportID]:[AirportID]],0))</f>
        <v>Dallas/Fort Worth International</v>
      </c>
      <c r="R6692">
        <f>INDEX(AirportPivot[Gates (number of available)],MATCH($N6692,AirportPivot[[AirportID]:[AirportID]],0))</f>
        <v>130</v>
      </c>
    </row>
    <row r="6693" spans="1:18" x14ac:dyDescent="0.25">
      <c r="A6693" s="3" t="s">
        <v>6725</v>
      </c>
      <c r="B6693" s="12">
        <v>42286</v>
      </c>
      <c r="C6693" s="4" t="s">
        <v>13</v>
      </c>
      <c r="D6693" s="4">
        <v>1.7</v>
      </c>
      <c r="E6693" s="4">
        <v>8</v>
      </c>
      <c r="F6693" s="5">
        <v>0.4375</v>
      </c>
      <c r="G6693" s="6">
        <v>250</v>
      </c>
      <c r="H6693" s="7">
        <v>46250</v>
      </c>
      <c r="I6693" s="7">
        <f>FlightsPivot[[#This Row],[Total Fare]]*10%</f>
        <v>4625</v>
      </c>
      <c r="J6693" s="7">
        <f>FlightsPivot[[#This Row],[Total Fare]]+FlightsPivot[[#This Row],[10% tax ]]</f>
        <v>50875</v>
      </c>
      <c r="K6693" s="4">
        <v>10</v>
      </c>
      <c r="L6693" s="4">
        <v>2015</v>
      </c>
      <c r="M6693" t="str">
        <f>INDEX(RoutesPivot[DepAirport],MATCH($C6693,RoutesPivot[[RouteID]:[RouteID]],0))</f>
        <v>ORD</v>
      </c>
      <c r="N6693" t="str">
        <f>INDEX(RoutesPivot[AirportID],MATCH($C6693,RoutesPivot[[RouteID]:[RouteID]],0))</f>
        <v>JFK</v>
      </c>
      <c r="O6693">
        <f>INDEX(RoutesPivot[Distance],MATCH($C6693,RoutesPivot[[RouteID]:[RouteID]],0))</f>
        <v>619</v>
      </c>
      <c r="P6693">
        <f>INDEX(RoutesPivot[ListPrice],MATCH($C6693,RoutesPivot[[RouteID]:[RouteID]],0))</f>
        <v>250</v>
      </c>
      <c r="Q6693" t="str">
        <f>INDEX(AirportPivot[AirportName],MATCH($N6693,AirportPivot[[AirportID]:[AirportID]],0))</f>
        <v>John F Kennedy International</v>
      </c>
      <c r="R6693">
        <f>INDEX(AirportPivot[Gates (number of available)],MATCH($N6693,AirportPivot[[AirportID]:[AirportID]],0))</f>
        <v>120</v>
      </c>
    </row>
    <row r="6694" spans="1:18" x14ac:dyDescent="0.25">
      <c r="A6694" s="3" t="s">
        <v>6726</v>
      </c>
      <c r="B6694" s="12">
        <v>42315</v>
      </c>
      <c r="C6694" s="4" t="s">
        <v>50</v>
      </c>
      <c r="D6694" s="4">
        <v>0.9</v>
      </c>
      <c r="E6694" s="4">
        <v>90</v>
      </c>
      <c r="F6694" s="5">
        <v>0.35416666666666669</v>
      </c>
      <c r="G6694" s="6">
        <v>275</v>
      </c>
      <c r="H6694" s="7">
        <v>49775</v>
      </c>
      <c r="I6694" s="7">
        <f>FlightsPivot[[#This Row],[Total Fare]]*10%</f>
        <v>4977.5</v>
      </c>
      <c r="J6694" s="7">
        <f>FlightsPivot[[#This Row],[Total Fare]]+FlightsPivot[[#This Row],[10% tax ]]</f>
        <v>54752.5</v>
      </c>
      <c r="K6694" s="4">
        <v>11</v>
      </c>
      <c r="L6694" s="4">
        <v>2015</v>
      </c>
      <c r="M6694" t="str">
        <f>INDEX(RoutesPivot[DepAirport],MATCH($C6694,RoutesPivot[[RouteID]:[RouteID]],0))</f>
        <v>ORD</v>
      </c>
      <c r="N6694" t="str">
        <f>INDEX(RoutesPivot[AirportID],MATCH($C6694,RoutesPivot[[RouteID]:[RouteID]],0))</f>
        <v>LGA</v>
      </c>
      <c r="O6694">
        <f>INDEX(RoutesPivot[Distance],MATCH($C6694,RoutesPivot[[RouteID]:[RouteID]],0))</f>
        <v>610</v>
      </c>
      <c r="P6694">
        <f>INDEX(RoutesPivot[ListPrice],MATCH($C6694,RoutesPivot[[RouteID]:[RouteID]],0))</f>
        <v>275</v>
      </c>
      <c r="Q6694" t="str">
        <f>INDEX(AirportPivot[AirportName],MATCH($N6694,AirportPivot[[AirportID]:[AirportID]],0))</f>
        <v>Laguardia</v>
      </c>
      <c r="R6694">
        <f>INDEX(AirportPivot[Gates (number of available)],MATCH($N6694,AirportPivot[[AirportID]:[AirportID]],0))</f>
        <v>66</v>
      </c>
    </row>
    <row r="6695" spans="1:18" x14ac:dyDescent="0.25">
      <c r="A6695" s="3" t="s">
        <v>6727</v>
      </c>
      <c r="B6695" s="12">
        <v>42183</v>
      </c>
      <c r="C6695" s="4" t="s">
        <v>80</v>
      </c>
      <c r="D6695" s="4">
        <v>1.7</v>
      </c>
      <c r="E6695" s="4">
        <v>70</v>
      </c>
      <c r="F6695" s="5">
        <v>0.75</v>
      </c>
      <c r="G6695" s="6">
        <v>330</v>
      </c>
      <c r="H6695" s="7">
        <v>59730</v>
      </c>
      <c r="I6695" s="7">
        <f>FlightsPivot[[#This Row],[Total Fare]]*10%</f>
        <v>5973</v>
      </c>
      <c r="J6695" s="7">
        <f>FlightsPivot[[#This Row],[Total Fare]]+FlightsPivot[[#This Row],[10% tax ]]</f>
        <v>65703</v>
      </c>
      <c r="K6695" s="4">
        <v>6</v>
      </c>
      <c r="L6695" s="4">
        <v>2015</v>
      </c>
      <c r="M6695" t="str">
        <f>INDEX(RoutesPivot[DepAirport],MATCH($C6695,RoutesPivot[[RouteID]:[RouteID]],0))</f>
        <v>ORD</v>
      </c>
      <c r="N6695" t="str">
        <f>INDEX(RoutesPivot[AirportID],MATCH($C6695,RoutesPivot[[RouteID]:[RouteID]],0))</f>
        <v>MIA</v>
      </c>
      <c r="O6695">
        <f>INDEX(RoutesPivot[Distance],MATCH($C6695,RoutesPivot[[RouteID]:[RouteID]],0))</f>
        <v>1000</v>
      </c>
      <c r="P6695">
        <f>INDEX(RoutesPivot[ListPrice],MATCH($C6695,RoutesPivot[[RouteID]:[RouteID]],0))</f>
        <v>300</v>
      </c>
      <c r="Q6695" t="str">
        <f>INDEX(AirportPivot[AirportName],MATCH($N6695,AirportPivot[[AirportID]:[AirportID]],0))</f>
        <v>Miami International</v>
      </c>
      <c r="R6695">
        <f>INDEX(AirportPivot[Gates (number of available)],MATCH($N6695,AirportPivot[[AirportID]:[AirportID]],0))</f>
        <v>80</v>
      </c>
    </row>
    <row r="6696" spans="1:18" x14ac:dyDescent="0.25">
      <c r="A6696" s="3" t="s">
        <v>6728</v>
      </c>
      <c r="B6696" s="12">
        <v>41880</v>
      </c>
      <c r="C6696" s="4" t="s">
        <v>25</v>
      </c>
      <c r="D6696" s="4">
        <v>1.6</v>
      </c>
      <c r="E6696" s="4">
        <v>168</v>
      </c>
      <c r="F6696" s="5">
        <v>0.45833333333333331</v>
      </c>
      <c r="G6696" s="6">
        <v>220</v>
      </c>
      <c r="H6696" s="7">
        <v>36300</v>
      </c>
      <c r="I6696" s="7">
        <f>FlightsPivot[[#This Row],[Total Fare]]*10%</f>
        <v>3630</v>
      </c>
      <c r="J6696" s="7">
        <f>FlightsPivot[[#This Row],[Total Fare]]+FlightsPivot[[#This Row],[10% tax ]]</f>
        <v>39930</v>
      </c>
      <c r="K6696" s="4">
        <v>8</v>
      </c>
      <c r="L6696" s="4">
        <v>2014</v>
      </c>
      <c r="M6696" t="str">
        <f>INDEX(RoutesPivot[DepAirport],MATCH($C6696,RoutesPivot[[RouteID]:[RouteID]],0))</f>
        <v>ORD</v>
      </c>
      <c r="N6696" t="str">
        <f>INDEX(RoutesPivot[AirportID],MATCH($C6696,RoutesPivot[[RouteID]:[RouteID]],0))</f>
        <v>DFW</v>
      </c>
      <c r="O6696">
        <f>INDEX(RoutesPivot[Distance],MATCH($C6696,RoutesPivot[[RouteID]:[RouteID]],0))</f>
        <v>700</v>
      </c>
      <c r="P6696">
        <f>INDEX(RoutesPivot[ListPrice],MATCH($C6696,RoutesPivot[[RouteID]:[RouteID]],0))</f>
        <v>200</v>
      </c>
      <c r="Q6696" t="str">
        <f>INDEX(AirportPivot[AirportName],MATCH($N6696,AirportPivot[[AirportID]:[AirportID]],0))</f>
        <v>Dallas/Fort Worth International</v>
      </c>
      <c r="R6696">
        <f>INDEX(AirportPivot[Gates (number of available)],MATCH($N6696,AirportPivot[[AirportID]:[AirportID]],0))</f>
        <v>130</v>
      </c>
    </row>
    <row r="6697" spans="1:18" x14ac:dyDescent="0.25">
      <c r="A6697" s="3" t="s">
        <v>6729</v>
      </c>
      <c r="B6697" s="12">
        <v>42299</v>
      </c>
      <c r="C6697" s="4" t="s">
        <v>17</v>
      </c>
      <c r="D6697" s="4">
        <v>3.2</v>
      </c>
      <c r="E6697" s="4">
        <v>85</v>
      </c>
      <c r="F6697" s="5">
        <v>0.3125</v>
      </c>
      <c r="G6697" s="6">
        <v>350</v>
      </c>
      <c r="H6697" s="7">
        <v>63350</v>
      </c>
      <c r="I6697" s="7">
        <f>FlightsPivot[[#This Row],[Total Fare]]*10%</f>
        <v>6335</v>
      </c>
      <c r="J6697" s="7">
        <f>FlightsPivot[[#This Row],[Total Fare]]+FlightsPivot[[#This Row],[10% tax ]]</f>
        <v>69685</v>
      </c>
      <c r="K6697" s="4">
        <v>10</v>
      </c>
      <c r="L6697" s="4">
        <v>2015</v>
      </c>
      <c r="M6697" t="str">
        <f>INDEX(RoutesPivot[DepAirport],MATCH($C6697,RoutesPivot[[RouteID]:[RouteID]],0))</f>
        <v>ORD</v>
      </c>
      <c r="N6697" t="str">
        <f>INDEX(RoutesPivot[AirportID],MATCH($C6697,RoutesPivot[[RouteID]:[RouteID]],0))</f>
        <v>LAX</v>
      </c>
      <c r="O6697">
        <f>INDEX(RoutesPivot[Distance],MATCH($C6697,RoutesPivot[[RouteID]:[RouteID]],0))</f>
        <v>1518</v>
      </c>
      <c r="P6697">
        <f>INDEX(RoutesPivot[ListPrice],MATCH($C6697,RoutesPivot[[RouteID]:[RouteID]],0))</f>
        <v>350</v>
      </c>
      <c r="Q6697" t="str">
        <f>INDEX(AirportPivot[AirportName],MATCH($N6697,AirportPivot[[AirportID]:[AirportID]],0))</f>
        <v>Los Angeles International</v>
      </c>
      <c r="R6697">
        <f>INDEX(AirportPivot[Gates (number of available)],MATCH($N6697,AirportPivot[[AirportID]:[AirportID]],0))</f>
        <v>86</v>
      </c>
    </row>
    <row r="6698" spans="1:18" x14ac:dyDescent="0.25">
      <c r="A6698" s="3" t="s">
        <v>6730</v>
      </c>
      <c r="B6698" s="12">
        <v>41681</v>
      </c>
      <c r="C6698" s="4" t="s">
        <v>25</v>
      </c>
      <c r="D6698" s="4">
        <v>2.8</v>
      </c>
      <c r="E6698" s="4">
        <v>165</v>
      </c>
      <c r="F6698" s="5">
        <v>0.70833333333333337</v>
      </c>
      <c r="G6698" s="6">
        <v>200</v>
      </c>
      <c r="H6698" s="7">
        <v>33000</v>
      </c>
      <c r="I6698" s="7">
        <f>FlightsPivot[[#This Row],[Total Fare]]*10%</f>
        <v>3300</v>
      </c>
      <c r="J6698" s="7">
        <f>FlightsPivot[[#This Row],[Total Fare]]+FlightsPivot[[#This Row],[10% tax ]]</f>
        <v>36300</v>
      </c>
      <c r="K6698" s="4">
        <v>2</v>
      </c>
      <c r="L6698" s="4">
        <v>2014</v>
      </c>
      <c r="M6698" t="str">
        <f>INDEX(RoutesPivot[DepAirport],MATCH($C6698,RoutesPivot[[RouteID]:[RouteID]],0))</f>
        <v>ORD</v>
      </c>
      <c r="N6698" t="str">
        <f>INDEX(RoutesPivot[AirportID],MATCH($C6698,RoutesPivot[[RouteID]:[RouteID]],0))</f>
        <v>DFW</v>
      </c>
      <c r="O6698">
        <f>INDEX(RoutesPivot[Distance],MATCH($C6698,RoutesPivot[[RouteID]:[RouteID]],0))</f>
        <v>700</v>
      </c>
      <c r="P6698">
        <f>INDEX(RoutesPivot[ListPrice],MATCH($C6698,RoutesPivot[[RouteID]:[RouteID]],0))</f>
        <v>200</v>
      </c>
      <c r="Q6698" t="str">
        <f>INDEX(AirportPivot[AirportName],MATCH($N6698,AirportPivot[[AirportID]:[AirportID]],0))</f>
        <v>Dallas/Fort Worth International</v>
      </c>
      <c r="R6698">
        <f>INDEX(AirportPivot[Gates (number of available)],MATCH($N6698,AirportPivot[[AirportID]:[AirportID]],0))</f>
        <v>130</v>
      </c>
    </row>
    <row r="6699" spans="1:18" x14ac:dyDescent="0.25">
      <c r="A6699" s="3" t="s">
        <v>6731</v>
      </c>
      <c r="B6699" s="12">
        <v>42257</v>
      </c>
      <c r="C6699" s="4" t="s">
        <v>98</v>
      </c>
      <c r="D6699" s="4">
        <v>1.9</v>
      </c>
      <c r="E6699" s="4">
        <v>67</v>
      </c>
      <c r="F6699" s="5">
        <v>0.77083333333333337</v>
      </c>
      <c r="G6699" s="6">
        <v>275</v>
      </c>
      <c r="H6699" s="7">
        <v>49775</v>
      </c>
      <c r="I6699" s="7">
        <f>FlightsPivot[[#This Row],[Total Fare]]*10%</f>
        <v>4977.5</v>
      </c>
      <c r="J6699" s="7">
        <f>FlightsPivot[[#This Row],[Total Fare]]+FlightsPivot[[#This Row],[10% tax ]]</f>
        <v>54752.5</v>
      </c>
      <c r="K6699" s="4">
        <v>9</v>
      </c>
      <c r="L6699" s="4">
        <v>2015</v>
      </c>
      <c r="M6699" t="str">
        <f>INDEX(RoutesPivot[DepAirport],MATCH($C6699,RoutesPivot[[RouteID]:[RouteID]],0))</f>
        <v>ORD</v>
      </c>
      <c r="N6699" t="str">
        <f>INDEX(RoutesPivot[AirportID],MATCH($C6699,RoutesPivot[[RouteID]:[RouteID]],0))</f>
        <v>PHL</v>
      </c>
      <c r="O6699">
        <f>INDEX(RoutesPivot[Distance],MATCH($C6699,RoutesPivot[[RouteID]:[RouteID]],0))</f>
        <v>580</v>
      </c>
      <c r="P6699">
        <f>INDEX(RoutesPivot[ListPrice],MATCH($C6699,RoutesPivot[[RouteID]:[RouteID]],0))</f>
        <v>275</v>
      </c>
      <c r="Q6699" t="str">
        <f>INDEX(AirportPivot[AirportName],MATCH($N6699,AirportPivot[[AirportID]:[AirportID]],0))</f>
        <v>Philadelphia International</v>
      </c>
      <c r="R6699">
        <f>INDEX(AirportPivot[Gates (number of available)],MATCH($N6699,AirportPivot[[AirportID]:[AirportID]],0))</f>
        <v>89</v>
      </c>
    </row>
    <row r="6700" spans="1:18" x14ac:dyDescent="0.25">
      <c r="A6700" s="3" t="s">
        <v>6732</v>
      </c>
      <c r="B6700" s="12">
        <v>42087</v>
      </c>
      <c r="C6700" s="4" t="s">
        <v>33</v>
      </c>
      <c r="D6700" s="4">
        <v>1.6</v>
      </c>
      <c r="E6700" s="4">
        <v>155</v>
      </c>
      <c r="F6700" s="5">
        <v>0.77083333333333337</v>
      </c>
      <c r="G6700" s="6">
        <v>375</v>
      </c>
      <c r="H6700" s="7">
        <v>61875</v>
      </c>
      <c r="I6700" s="7">
        <f>FlightsPivot[[#This Row],[Total Fare]]*10%</f>
        <v>6187.5</v>
      </c>
      <c r="J6700" s="7">
        <f>FlightsPivot[[#This Row],[Total Fare]]+FlightsPivot[[#This Row],[10% tax ]]</f>
        <v>68062.5</v>
      </c>
      <c r="K6700" s="4">
        <v>3</v>
      </c>
      <c r="L6700" s="4">
        <v>2015</v>
      </c>
      <c r="M6700" t="str">
        <f>INDEX(RoutesPivot[DepAirport],MATCH($C6700,RoutesPivot[[RouteID]:[RouteID]],0))</f>
        <v>ORD</v>
      </c>
      <c r="N6700" t="str">
        <f>INDEX(RoutesPivot[AirportID],MATCH($C6700,RoutesPivot[[RouteID]:[RouteID]],0))</f>
        <v>SFO</v>
      </c>
      <c r="O6700">
        <f>INDEX(RoutesPivot[Distance],MATCH($C6700,RoutesPivot[[RouteID]:[RouteID]],0))</f>
        <v>1600</v>
      </c>
      <c r="P6700">
        <f>INDEX(RoutesPivot[ListPrice],MATCH($C6700,RoutesPivot[[RouteID]:[RouteID]],0))</f>
        <v>375</v>
      </c>
      <c r="Q6700" t="str">
        <f>INDEX(AirportPivot[AirportName],MATCH($N6700,AirportPivot[[AirportID]:[AirportID]],0))</f>
        <v>San Francisco International</v>
      </c>
      <c r="R6700">
        <f>INDEX(AirportPivot[Gates (number of available)],MATCH($N6700,AirportPivot[[AirportID]:[AirportID]],0))</f>
        <v>70</v>
      </c>
    </row>
    <row r="6701" spans="1:18" x14ac:dyDescent="0.25">
      <c r="A6701" s="3" t="s">
        <v>6733</v>
      </c>
      <c r="B6701" s="12">
        <v>42163</v>
      </c>
      <c r="C6701" s="4" t="s">
        <v>15</v>
      </c>
      <c r="D6701" s="4">
        <v>2.2000000000000002</v>
      </c>
      <c r="E6701" s="4">
        <v>70</v>
      </c>
      <c r="F6701" s="5">
        <v>0.45833333333333331</v>
      </c>
      <c r="G6701" s="6">
        <v>247.5</v>
      </c>
      <c r="H6701" s="7">
        <v>44797.5</v>
      </c>
      <c r="I6701" s="7">
        <f>FlightsPivot[[#This Row],[Total Fare]]*10%</f>
        <v>4479.75</v>
      </c>
      <c r="J6701" s="7">
        <f>FlightsPivot[[#This Row],[Total Fare]]+FlightsPivot[[#This Row],[10% tax ]]</f>
        <v>49277.25</v>
      </c>
      <c r="K6701" s="4">
        <v>6</v>
      </c>
      <c r="L6701" s="4">
        <v>2015</v>
      </c>
      <c r="M6701" t="str">
        <f>INDEX(RoutesPivot[DepAirport],MATCH($C6701,RoutesPivot[[RouteID]:[RouteID]],0))</f>
        <v>ORD</v>
      </c>
      <c r="N6701" t="str">
        <f>INDEX(RoutesPivot[AirportID],MATCH($C6701,RoutesPivot[[RouteID]:[RouteID]],0))</f>
        <v>EWR</v>
      </c>
      <c r="O6701">
        <f>INDEX(RoutesPivot[Distance],MATCH($C6701,RoutesPivot[[RouteID]:[RouteID]],0))</f>
        <v>600</v>
      </c>
      <c r="P6701">
        <f>INDEX(RoutesPivot[ListPrice],MATCH($C6701,RoutesPivot[[RouteID]:[RouteID]],0))</f>
        <v>225</v>
      </c>
      <c r="Q6701" t="str">
        <f>INDEX(AirportPivot[AirportName],MATCH($N6701,AirportPivot[[AirportID]:[AirportID]],0))</f>
        <v>Newark Liberty International</v>
      </c>
      <c r="R6701">
        <f>INDEX(AirportPivot[Gates (number of available)],MATCH($N6701,AirportPivot[[AirportID]:[AirportID]],0))</f>
        <v>82</v>
      </c>
    </row>
    <row r="6702" spans="1:18" x14ac:dyDescent="0.25">
      <c r="A6702" s="3" t="s">
        <v>6734</v>
      </c>
      <c r="B6702" s="12">
        <v>41698</v>
      </c>
      <c r="C6702" s="4" t="s">
        <v>98</v>
      </c>
      <c r="D6702" s="4">
        <v>2.1</v>
      </c>
      <c r="E6702" s="4">
        <v>43</v>
      </c>
      <c r="F6702" s="5">
        <v>0.3125</v>
      </c>
      <c r="G6702" s="6">
        <v>275</v>
      </c>
      <c r="H6702" s="7">
        <v>45375</v>
      </c>
      <c r="I6702" s="7">
        <f>FlightsPivot[[#This Row],[Total Fare]]*10%</f>
        <v>4537.5</v>
      </c>
      <c r="J6702" s="7">
        <f>FlightsPivot[[#This Row],[Total Fare]]+FlightsPivot[[#This Row],[10% tax ]]</f>
        <v>49912.5</v>
      </c>
      <c r="K6702" s="4">
        <v>2</v>
      </c>
      <c r="L6702" s="4">
        <v>2014</v>
      </c>
      <c r="M6702" t="str">
        <f>INDEX(RoutesPivot[DepAirport],MATCH($C6702,RoutesPivot[[RouteID]:[RouteID]],0))</f>
        <v>ORD</v>
      </c>
      <c r="N6702" t="str">
        <f>INDEX(RoutesPivot[AirportID],MATCH($C6702,RoutesPivot[[RouteID]:[RouteID]],0))</f>
        <v>PHL</v>
      </c>
      <c r="O6702">
        <f>INDEX(RoutesPivot[Distance],MATCH($C6702,RoutesPivot[[RouteID]:[RouteID]],0))</f>
        <v>580</v>
      </c>
      <c r="P6702">
        <f>INDEX(RoutesPivot[ListPrice],MATCH($C6702,RoutesPivot[[RouteID]:[RouteID]],0))</f>
        <v>275</v>
      </c>
      <c r="Q6702" t="str">
        <f>INDEX(AirportPivot[AirportName],MATCH($N6702,AirportPivot[[AirportID]:[AirportID]],0))</f>
        <v>Philadelphia International</v>
      </c>
      <c r="R6702">
        <f>INDEX(AirportPivot[Gates (number of available)],MATCH($N6702,AirportPivot[[AirportID]:[AirportID]],0))</f>
        <v>89</v>
      </c>
    </row>
    <row r="6703" spans="1:18" x14ac:dyDescent="0.25">
      <c r="A6703" s="3" t="s">
        <v>6735</v>
      </c>
      <c r="B6703" s="12">
        <v>42009</v>
      </c>
      <c r="C6703" s="4" t="s">
        <v>25</v>
      </c>
      <c r="D6703" s="4">
        <v>1.6</v>
      </c>
      <c r="E6703" s="4">
        <v>58</v>
      </c>
      <c r="F6703" s="5">
        <v>0.29166666666666669</v>
      </c>
      <c r="G6703" s="6">
        <v>200</v>
      </c>
      <c r="H6703" s="7">
        <v>33000</v>
      </c>
      <c r="I6703" s="7">
        <f>FlightsPivot[[#This Row],[Total Fare]]*10%</f>
        <v>3300</v>
      </c>
      <c r="J6703" s="7">
        <f>FlightsPivot[[#This Row],[Total Fare]]+FlightsPivot[[#This Row],[10% tax ]]</f>
        <v>36300</v>
      </c>
      <c r="K6703" s="4">
        <v>1</v>
      </c>
      <c r="L6703" s="4">
        <v>2015</v>
      </c>
      <c r="M6703" t="str">
        <f>INDEX(RoutesPivot[DepAirport],MATCH($C6703,RoutesPivot[[RouteID]:[RouteID]],0))</f>
        <v>ORD</v>
      </c>
      <c r="N6703" t="str">
        <f>INDEX(RoutesPivot[AirportID],MATCH($C6703,RoutesPivot[[RouteID]:[RouteID]],0))</f>
        <v>DFW</v>
      </c>
      <c r="O6703">
        <f>INDEX(RoutesPivot[Distance],MATCH($C6703,RoutesPivot[[RouteID]:[RouteID]],0))</f>
        <v>700</v>
      </c>
      <c r="P6703">
        <f>INDEX(RoutesPivot[ListPrice],MATCH($C6703,RoutesPivot[[RouteID]:[RouteID]],0))</f>
        <v>200</v>
      </c>
      <c r="Q6703" t="str">
        <f>INDEX(AirportPivot[AirportName],MATCH($N6703,AirportPivot[[AirportID]:[AirportID]],0))</f>
        <v>Dallas/Fort Worth International</v>
      </c>
      <c r="R6703">
        <f>INDEX(AirportPivot[Gates (number of available)],MATCH($N6703,AirportPivot[[AirportID]:[AirportID]],0))</f>
        <v>130</v>
      </c>
    </row>
    <row r="6704" spans="1:18" x14ac:dyDescent="0.25">
      <c r="A6704" s="3" t="s">
        <v>6736</v>
      </c>
      <c r="B6704" s="12">
        <v>42010</v>
      </c>
      <c r="C6704" s="4" t="s">
        <v>11</v>
      </c>
      <c r="D6704" s="4">
        <v>3.7</v>
      </c>
      <c r="E6704" s="4">
        <v>66</v>
      </c>
      <c r="F6704" s="5">
        <v>0.8125</v>
      </c>
      <c r="G6704" s="6">
        <v>300</v>
      </c>
      <c r="H6704" s="7">
        <v>54300</v>
      </c>
      <c r="I6704" s="7">
        <f>FlightsPivot[[#This Row],[Total Fare]]*10%</f>
        <v>5430</v>
      </c>
      <c r="J6704" s="7">
        <f>FlightsPivot[[#This Row],[Total Fare]]+FlightsPivot[[#This Row],[10% tax ]]</f>
        <v>59730</v>
      </c>
      <c r="K6704" s="4">
        <v>1</v>
      </c>
      <c r="L6704" s="4">
        <v>2015</v>
      </c>
      <c r="M6704" t="str">
        <f>INDEX(RoutesPivot[DepAirport],MATCH($C6704,RoutesPivot[[RouteID]:[RouteID]],0))</f>
        <v>ORD</v>
      </c>
      <c r="N6704" t="str">
        <f>INDEX(RoutesPivot[AirportID],MATCH($C6704,RoutesPivot[[RouteID]:[RouteID]],0))</f>
        <v>BOS</v>
      </c>
      <c r="O6704">
        <f>INDEX(RoutesPivot[Distance],MATCH($C6704,RoutesPivot[[RouteID]:[RouteID]],0))</f>
        <v>730</v>
      </c>
      <c r="P6704">
        <f>INDEX(RoutesPivot[ListPrice],MATCH($C6704,RoutesPivot[[RouteID]:[RouteID]],0))</f>
        <v>300</v>
      </c>
      <c r="Q6704" t="str">
        <f>INDEX(AirportPivot[AirportName],MATCH($N6704,AirportPivot[[AirportID]:[AirportID]],0))</f>
        <v>General Edward Lawrence Logan International</v>
      </c>
      <c r="R6704">
        <f>INDEX(AirportPivot[Gates (number of available)],MATCH($N6704,AirportPivot[[AirportID]:[AirportID]],0))</f>
        <v>63</v>
      </c>
    </row>
    <row r="6705" spans="1:18" x14ac:dyDescent="0.25">
      <c r="A6705" s="3" t="s">
        <v>6737</v>
      </c>
      <c r="B6705" s="12">
        <v>41693</v>
      </c>
      <c r="C6705" s="4" t="s">
        <v>70</v>
      </c>
      <c r="D6705" s="4">
        <v>1.7</v>
      </c>
      <c r="E6705" s="4">
        <v>208</v>
      </c>
      <c r="F6705" s="5">
        <v>0.66666666666666663</v>
      </c>
      <c r="G6705" s="6">
        <v>275</v>
      </c>
      <c r="H6705" s="7">
        <v>45375</v>
      </c>
      <c r="I6705" s="7">
        <f>FlightsPivot[[#This Row],[Total Fare]]*10%</f>
        <v>4537.5</v>
      </c>
      <c r="J6705" s="7">
        <f>FlightsPivot[[#This Row],[Total Fare]]+FlightsPivot[[#This Row],[10% tax ]]</f>
        <v>49912.5</v>
      </c>
      <c r="K6705" s="4">
        <v>2</v>
      </c>
      <c r="L6705" s="4">
        <v>2014</v>
      </c>
      <c r="M6705" t="str">
        <f>INDEX(RoutesPivot[DepAirport],MATCH($C6705,RoutesPivot[[RouteID]:[RouteID]],0))</f>
        <v>ORD</v>
      </c>
      <c r="N6705" t="str">
        <f>INDEX(RoutesPivot[AirportID],MATCH($C6705,RoutesPivot[[RouteID]:[RouteID]],0))</f>
        <v>LAS</v>
      </c>
      <c r="O6705">
        <f>INDEX(RoutesPivot[Distance],MATCH($C6705,RoutesPivot[[RouteID]:[RouteID]],0))</f>
        <v>1100</v>
      </c>
      <c r="P6705">
        <f>INDEX(RoutesPivot[ListPrice],MATCH($C6705,RoutesPivot[[RouteID]:[RouteID]],0))</f>
        <v>275</v>
      </c>
      <c r="Q6705" t="str">
        <f>INDEX(AirportPivot[AirportName],MATCH($N6705,AirportPivot[[AirportID]:[AirportID]],0))</f>
        <v>McCarran International</v>
      </c>
      <c r="R6705">
        <f>INDEX(AirportPivot[Gates (number of available)],MATCH($N6705,AirportPivot[[AirportID]:[AirportID]],0))</f>
        <v>68</v>
      </c>
    </row>
    <row r="6706" spans="1:18" x14ac:dyDescent="0.25">
      <c r="A6706" s="3" t="s">
        <v>6738</v>
      </c>
      <c r="B6706" s="12">
        <v>41942</v>
      </c>
      <c r="C6706" s="4" t="s">
        <v>50</v>
      </c>
      <c r="D6706" s="4">
        <v>2.4</v>
      </c>
      <c r="E6706" s="4">
        <v>126</v>
      </c>
      <c r="F6706" s="5">
        <v>0.33333333333333331</v>
      </c>
      <c r="G6706" s="6">
        <v>275</v>
      </c>
      <c r="H6706" s="7">
        <v>50875</v>
      </c>
      <c r="I6706" s="7">
        <f>FlightsPivot[[#This Row],[Total Fare]]*10%</f>
        <v>5087.5</v>
      </c>
      <c r="J6706" s="7">
        <f>FlightsPivot[[#This Row],[Total Fare]]+FlightsPivot[[#This Row],[10% tax ]]</f>
        <v>55962.5</v>
      </c>
      <c r="K6706" s="4">
        <v>10</v>
      </c>
      <c r="L6706" s="4">
        <v>2014</v>
      </c>
      <c r="M6706" t="str">
        <f>INDEX(RoutesPivot[DepAirport],MATCH($C6706,RoutesPivot[[RouteID]:[RouteID]],0))</f>
        <v>ORD</v>
      </c>
      <c r="N6706" t="str">
        <f>INDEX(RoutesPivot[AirportID],MATCH($C6706,RoutesPivot[[RouteID]:[RouteID]],0))</f>
        <v>LGA</v>
      </c>
      <c r="O6706">
        <f>INDEX(RoutesPivot[Distance],MATCH($C6706,RoutesPivot[[RouteID]:[RouteID]],0))</f>
        <v>610</v>
      </c>
      <c r="P6706">
        <f>INDEX(RoutesPivot[ListPrice],MATCH($C6706,RoutesPivot[[RouteID]:[RouteID]],0))</f>
        <v>275</v>
      </c>
      <c r="Q6706" t="str">
        <f>INDEX(AirportPivot[AirportName],MATCH($N6706,AirportPivot[[AirportID]:[AirportID]],0))</f>
        <v>Laguardia</v>
      </c>
      <c r="R6706">
        <f>INDEX(AirportPivot[Gates (number of available)],MATCH($N6706,AirportPivot[[AirportID]:[AirportID]],0))</f>
        <v>66</v>
      </c>
    </row>
    <row r="6707" spans="1:18" x14ac:dyDescent="0.25">
      <c r="A6707" s="3" t="s">
        <v>6739</v>
      </c>
      <c r="B6707" s="12">
        <v>41753</v>
      </c>
      <c r="C6707" s="4" t="s">
        <v>27</v>
      </c>
      <c r="D6707" s="4">
        <v>8.6999999999999993</v>
      </c>
      <c r="E6707" s="4">
        <v>95</v>
      </c>
      <c r="F6707" s="5">
        <v>0.5625</v>
      </c>
      <c r="G6707" s="6">
        <v>200</v>
      </c>
      <c r="H6707" s="7">
        <v>37000</v>
      </c>
      <c r="I6707" s="7">
        <f>FlightsPivot[[#This Row],[Total Fare]]*10%</f>
        <v>3700</v>
      </c>
      <c r="J6707" s="7">
        <f>FlightsPivot[[#This Row],[Total Fare]]+FlightsPivot[[#This Row],[10% tax ]]</f>
        <v>40700</v>
      </c>
      <c r="K6707" s="4">
        <v>4</v>
      </c>
      <c r="L6707" s="4">
        <v>2014</v>
      </c>
      <c r="M6707" t="str">
        <f>INDEX(RoutesPivot[DepAirport],MATCH($C6707,RoutesPivot[[RouteID]:[RouteID]],0))</f>
        <v>ORD</v>
      </c>
      <c r="N6707" t="str">
        <f>INDEX(RoutesPivot[AirportID],MATCH($C6707,RoutesPivot[[RouteID]:[RouteID]],0))</f>
        <v>ATL</v>
      </c>
      <c r="O6707">
        <f>INDEX(RoutesPivot[Distance],MATCH($C6707,RoutesPivot[[RouteID]:[RouteID]],0))</f>
        <v>510</v>
      </c>
      <c r="P6707">
        <f>INDEX(RoutesPivot[ListPrice],MATCH($C6707,RoutesPivot[[RouteID]:[RouteID]],0))</f>
        <v>200</v>
      </c>
      <c r="Q6707" t="str">
        <f>INDEX(AirportPivot[AirportName],MATCH($N6707,AirportPivot[[AirportID]:[AirportID]],0))</f>
        <v>Hartsfield-Jackson Atlanta International</v>
      </c>
      <c r="R6707">
        <f>INDEX(AirportPivot[Gates (number of available)],MATCH($N6707,AirportPivot[[AirportID]:[AirportID]],0))</f>
        <v>100</v>
      </c>
    </row>
    <row r="6708" spans="1:18" x14ac:dyDescent="0.25">
      <c r="A6708" s="3" t="s">
        <v>6740</v>
      </c>
      <c r="B6708" s="12">
        <v>41922</v>
      </c>
      <c r="C6708" s="4" t="s">
        <v>21</v>
      </c>
      <c r="D6708" s="4">
        <v>1.8</v>
      </c>
      <c r="E6708" s="4">
        <v>210</v>
      </c>
      <c r="F6708" s="5">
        <v>0.70833333333333337</v>
      </c>
      <c r="G6708" s="6">
        <v>125</v>
      </c>
      <c r="H6708" s="7">
        <v>20625</v>
      </c>
      <c r="I6708" s="7">
        <f>FlightsPivot[[#This Row],[Total Fare]]*10%</f>
        <v>2062.5</v>
      </c>
      <c r="J6708" s="7">
        <f>FlightsPivot[[#This Row],[Total Fare]]+FlightsPivot[[#This Row],[10% tax ]]</f>
        <v>22687.5</v>
      </c>
      <c r="K6708" s="4">
        <v>10</v>
      </c>
      <c r="L6708" s="4">
        <v>2014</v>
      </c>
      <c r="M6708" t="str">
        <f>INDEX(RoutesPivot[DepAirport],MATCH($C6708,RoutesPivot[[RouteID]:[RouteID]],0))</f>
        <v>ORD</v>
      </c>
      <c r="N6708" t="str">
        <f>INDEX(RoutesPivot[AirportID],MATCH($C6708,RoutesPivot[[RouteID]:[RouteID]],0))</f>
        <v>CLT</v>
      </c>
      <c r="O6708">
        <f>INDEX(RoutesPivot[Distance],MATCH($C6708,RoutesPivot[[RouteID]:[RouteID]],0))</f>
        <v>700</v>
      </c>
      <c r="P6708">
        <f>INDEX(RoutesPivot[ListPrice],MATCH($C6708,RoutesPivot[[RouteID]:[RouteID]],0))</f>
        <v>125</v>
      </c>
      <c r="Q6708" t="str">
        <f>INDEX(AirportPivot[AirportName],MATCH($N6708,AirportPivot[[AirportID]:[AirportID]],0))</f>
        <v>Charlotte/Douglas International</v>
      </c>
      <c r="R6708">
        <f>INDEX(AirportPivot[Gates (number of available)],MATCH($N6708,AirportPivot[[AirportID]:[AirportID]],0))</f>
        <v>65</v>
      </c>
    </row>
    <row r="6709" spans="1:18" x14ac:dyDescent="0.25">
      <c r="A6709" s="3" t="s">
        <v>6741</v>
      </c>
      <c r="B6709" s="12">
        <v>42084</v>
      </c>
      <c r="C6709" s="4" t="s">
        <v>19</v>
      </c>
      <c r="D6709" s="4">
        <v>1.8</v>
      </c>
      <c r="E6709" s="4">
        <v>160</v>
      </c>
      <c r="F6709" s="5">
        <v>0.39583333333333331</v>
      </c>
      <c r="G6709" s="6">
        <v>200</v>
      </c>
      <c r="H6709" s="7">
        <v>33000</v>
      </c>
      <c r="I6709" s="7">
        <f>FlightsPivot[[#This Row],[Total Fare]]*10%</f>
        <v>3300</v>
      </c>
      <c r="J6709" s="7">
        <f>FlightsPivot[[#This Row],[Total Fare]]+FlightsPivot[[#This Row],[10% tax ]]</f>
        <v>36300</v>
      </c>
      <c r="K6709" s="4">
        <v>3</v>
      </c>
      <c r="L6709" s="4">
        <v>2015</v>
      </c>
      <c r="M6709" t="str">
        <f>INDEX(RoutesPivot[DepAirport],MATCH($C6709,RoutesPivot[[RouteID]:[RouteID]],0))</f>
        <v>ORD</v>
      </c>
      <c r="N6709" t="str">
        <f>INDEX(RoutesPivot[AirportID],MATCH($C6709,RoutesPivot[[RouteID]:[RouteID]],0))</f>
        <v>IAH</v>
      </c>
      <c r="O6709">
        <f>INDEX(RoutesPivot[Distance],MATCH($C6709,RoutesPivot[[RouteID]:[RouteID]],0))</f>
        <v>800</v>
      </c>
      <c r="P6709">
        <f>INDEX(RoutesPivot[ListPrice],MATCH($C6709,RoutesPivot[[RouteID]:[RouteID]],0))</f>
        <v>200</v>
      </c>
      <c r="Q6709" t="str">
        <f>INDEX(AirportPivot[AirportName],MATCH($N6709,AirportPivot[[AirportID]:[AirportID]],0))</f>
        <v>George Bush Intercontinental/Houston</v>
      </c>
      <c r="R6709">
        <f>INDEX(AirportPivot[Gates (number of available)],MATCH($N6709,AirportPivot[[AirportID]:[AirportID]],0))</f>
        <v>80</v>
      </c>
    </row>
    <row r="6710" spans="1:18" x14ac:dyDescent="0.25">
      <c r="A6710" s="3" t="s">
        <v>6742</v>
      </c>
      <c r="B6710" s="12">
        <v>41840</v>
      </c>
      <c r="C6710" s="4" t="s">
        <v>13</v>
      </c>
      <c r="D6710" s="4">
        <v>2</v>
      </c>
      <c r="E6710" s="4">
        <v>169</v>
      </c>
      <c r="F6710" s="5">
        <v>0.66666666666666663</v>
      </c>
      <c r="G6710" s="6">
        <v>275</v>
      </c>
      <c r="H6710" s="7">
        <v>45375</v>
      </c>
      <c r="I6710" s="7">
        <f>FlightsPivot[[#This Row],[Total Fare]]*10%</f>
        <v>4537.5</v>
      </c>
      <c r="J6710" s="7">
        <f>FlightsPivot[[#This Row],[Total Fare]]+FlightsPivot[[#This Row],[10% tax ]]</f>
        <v>49912.5</v>
      </c>
      <c r="K6710" s="4">
        <v>7</v>
      </c>
      <c r="L6710" s="4">
        <v>2014</v>
      </c>
      <c r="M6710" t="str">
        <f>INDEX(RoutesPivot[DepAirport],MATCH($C6710,RoutesPivot[[RouteID]:[RouteID]],0))</f>
        <v>ORD</v>
      </c>
      <c r="N6710" t="str">
        <f>INDEX(RoutesPivot[AirportID],MATCH($C6710,RoutesPivot[[RouteID]:[RouteID]],0))</f>
        <v>JFK</v>
      </c>
      <c r="O6710">
        <f>INDEX(RoutesPivot[Distance],MATCH($C6710,RoutesPivot[[RouteID]:[RouteID]],0))</f>
        <v>619</v>
      </c>
      <c r="P6710">
        <f>INDEX(RoutesPivot[ListPrice],MATCH($C6710,RoutesPivot[[RouteID]:[RouteID]],0))</f>
        <v>250</v>
      </c>
      <c r="Q6710" t="str">
        <f>INDEX(AirportPivot[AirportName],MATCH($N6710,AirportPivot[[AirportID]:[AirportID]],0))</f>
        <v>John F Kennedy International</v>
      </c>
      <c r="R6710">
        <f>INDEX(AirportPivot[Gates (number of available)],MATCH($N6710,AirportPivot[[AirportID]:[AirportID]],0))</f>
        <v>120</v>
      </c>
    </row>
    <row r="6711" spans="1:18" x14ac:dyDescent="0.25">
      <c r="A6711" s="3" t="s">
        <v>6743</v>
      </c>
      <c r="B6711" s="12">
        <v>41951</v>
      </c>
      <c r="C6711" s="4" t="s">
        <v>13</v>
      </c>
      <c r="D6711" s="4">
        <v>1.6</v>
      </c>
      <c r="E6711" s="4">
        <v>18</v>
      </c>
      <c r="F6711" s="5">
        <v>0.75</v>
      </c>
      <c r="G6711" s="6">
        <v>250</v>
      </c>
      <c r="H6711" s="7">
        <v>46250</v>
      </c>
      <c r="I6711" s="7">
        <f>FlightsPivot[[#This Row],[Total Fare]]*10%</f>
        <v>4625</v>
      </c>
      <c r="J6711" s="7">
        <f>FlightsPivot[[#This Row],[Total Fare]]+FlightsPivot[[#This Row],[10% tax ]]</f>
        <v>50875</v>
      </c>
      <c r="K6711" s="4">
        <v>11</v>
      </c>
      <c r="L6711" s="4">
        <v>2014</v>
      </c>
      <c r="M6711" t="str">
        <f>INDEX(RoutesPivot[DepAirport],MATCH($C6711,RoutesPivot[[RouteID]:[RouteID]],0))</f>
        <v>ORD</v>
      </c>
      <c r="N6711" t="str">
        <f>INDEX(RoutesPivot[AirportID],MATCH($C6711,RoutesPivot[[RouteID]:[RouteID]],0))</f>
        <v>JFK</v>
      </c>
      <c r="O6711">
        <f>INDEX(RoutesPivot[Distance],MATCH($C6711,RoutesPivot[[RouteID]:[RouteID]],0))</f>
        <v>619</v>
      </c>
      <c r="P6711">
        <f>INDEX(RoutesPivot[ListPrice],MATCH($C6711,RoutesPivot[[RouteID]:[RouteID]],0))</f>
        <v>250</v>
      </c>
      <c r="Q6711" t="str">
        <f>INDEX(AirportPivot[AirportName],MATCH($N6711,AirportPivot[[AirportID]:[AirportID]],0))</f>
        <v>John F Kennedy International</v>
      </c>
      <c r="R6711">
        <f>INDEX(AirportPivot[Gates (number of available)],MATCH($N6711,AirportPivot[[AirportID]:[AirportID]],0))</f>
        <v>120</v>
      </c>
    </row>
    <row r="6712" spans="1:18" x14ac:dyDescent="0.25">
      <c r="A6712" s="3" t="s">
        <v>6744</v>
      </c>
      <c r="B6712" s="12">
        <v>42332</v>
      </c>
      <c r="C6712" s="4" t="s">
        <v>27</v>
      </c>
      <c r="D6712" s="4">
        <v>16.399999999999999</v>
      </c>
      <c r="E6712" s="4">
        <v>42</v>
      </c>
      <c r="F6712" s="5">
        <v>0.79166666666666663</v>
      </c>
      <c r="G6712" s="6">
        <v>300</v>
      </c>
      <c r="H6712" s="7">
        <v>49500</v>
      </c>
      <c r="I6712" s="7">
        <f>FlightsPivot[[#This Row],[Total Fare]]*10%</f>
        <v>4950</v>
      </c>
      <c r="J6712" s="7">
        <f>FlightsPivot[[#This Row],[Total Fare]]+FlightsPivot[[#This Row],[10% tax ]]</f>
        <v>54450</v>
      </c>
      <c r="K6712" s="4">
        <v>11</v>
      </c>
      <c r="L6712" s="4">
        <v>2015</v>
      </c>
      <c r="M6712" t="str">
        <f>INDEX(RoutesPivot[DepAirport],MATCH($C6712,RoutesPivot[[RouteID]:[RouteID]],0))</f>
        <v>ORD</v>
      </c>
      <c r="N6712" t="str">
        <f>INDEX(RoutesPivot[AirportID],MATCH($C6712,RoutesPivot[[RouteID]:[RouteID]],0))</f>
        <v>ATL</v>
      </c>
      <c r="O6712">
        <f>INDEX(RoutesPivot[Distance],MATCH($C6712,RoutesPivot[[RouteID]:[RouteID]],0))</f>
        <v>510</v>
      </c>
      <c r="P6712">
        <f>INDEX(RoutesPivot[ListPrice],MATCH($C6712,RoutesPivot[[RouteID]:[RouteID]],0))</f>
        <v>200</v>
      </c>
      <c r="Q6712" t="str">
        <f>INDEX(AirportPivot[AirportName],MATCH($N6712,AirportPivot[[AirportID]:[AirportID]],0))</f>
        <v>Hartsfield-Jackson Atlanta International</v>
      </c>
      <c r="R6712">
        <f>INDEX(AirportPivot[Gates (number of available)],MATCH($N6712,AirportPivot[[AirportID]:[AirportID]],0))</f>
        <v>100</v>
      </c>
    </row>
    <row r="6713" spans="1:18" x14ac:dyDescent="0.25">
      <c r="A6713" s="3" t="s">
        <v>6745</v>
      </c>
      <c r="B6713" s="12">
        <v>42237</v>
      </c>
      <c r="C6713" s="4" t="s">
        <v>17</v>
      </c>
      <c r="D6713" s="4">
        <v>5.6</v>
      </c>
      <c r="E6713" s="4">
        <v>157</v>
      </c>
      <c r="F6713" s="5">
        <v>0.79166666666666663</v>
      </c>
      <c r="G6713" s="6">
        <v>385</v>
      </c>
      <c r="H6713" s="7">
        <v>63525</v>
      </c>
      <c r="I6713" s="7">
        <f>FlightsPivot[[#This Row],[Total Fare]]*10%</f>
        <v>6352.5</v>
      </c>
      <c r="J6713" s="7">
        <f>FlightsPivot[[#This Row],[Total Fare]]+FlightsPivot[[#This Row],[10% tax ]]</f>
        <v>69877.5</v>
      </c>
      <c r="K6713" s="4">
        <v>8</v>
      </c>
      <c r="L6713" s="4">
        <v>2015</v>
      </c>
      <c r="M6713" t="str">
        <f>INDEX(RoutesPivot[DepAirport],MATCH($C6713,RoutesPivot[[RouteID]:[RouteID]],0))</f>
        <v>ORD</v>
      </c>
      <c r="N6713" t="str">
        <f>INDEX(RoutesPivot[AirportID],MATCH($C6713,RoutesPivot[[RouteID]:[RouteID]],0))</f>
        <v>LAX</v>
      </c>
      <c r="O6713">
        <f>INDEX(RoutesPivot[Distance],MATCH($C6713,RoutesPivot[[RouteID]:[RouteID]],0))</f>
        <v>1518</v>
      </c>
      <c r="P6713">
        <f>INDEX(RoutesPivot[ListPrice],MATCH($C6713,RoutesPivot[[RouteID]:[RouteID]],0))</f>
        <v>350</v>
      </c>
      <c r="Q6713" t="str">
        <f>INDEX(AirportPivot[AirportName],MATCH($N6713,AirportPivot[[AirportID]:[AirportID]],0))</f>
        <v>Los Angeles International</v>
      </c>
      <c r="R6713">
        <f>INDEX(AirportPivot[Gates (number of available)],MATCH($N6713,AirportPivot[[AirportID]:[AirportID]],0))</f>
        <v>86</v>
      </c>
    </row>
    <row r="6714" spans="1:18" x14ac:dyDescent="0.25">
      <c r="A6714" s="3" t="s">
        <v>6746</v>
      </c>
      <c r="B6714" s="12">
        <v>41839</v>
      </c>
      <c r="C6714" s="4" t="s">
        <v>53</v>
      </c>
      <c r="D6714" s="4">
        <v>1.5</v>
      </c>
      <c r="E6714" s="4">
        <v>171</v>
      </c>
      <c r="F6714" s="5">
        <v>0.8125</v>
      </c>
      <c r="G6714" s="6">
        <v>330</v>
      </c>
      <c r="H6714" s="7">
        <v>54450</v>
      </c>
      <c r="I6714" s="7">
        <f>FlightsPivot[[#This Row],[Total Fare]]*10%</f>
        <v>5445</v>
      </c>
      <c r="J6714" s="7">
        <f>FlightsPivot[[#This Row],[Total Fare]]+FlightsPivot[[#This Row],[10% tax ]]</f>
        <v>59895</v>
      </c>
      <c r="K6714" s="4">
        <v>7</v>
      </c>
      <c r="L6714" s="4">
        <v>2014</v>
      </c>
      <c r="M6714" t="str">
        <f>INDEX(RoutesPivot[DepAirport],MATCH($C6714,RoutesPivot[[RouteID]:[RouteID]],0))</f>
        <v>ORD</v>
      </c>
      <c r="N6714" t="str">
        <f>INDEX(RoutesPivot[AirportID],MATCH($C6714,RoutesPivot[[RouteID]:[RouteID]],0))</f>
        <v>FLL</v>
      </c>
      <c r="O6714">
        <f>INDEX(RoutesPivot[Distance],MATCH($C6714,RoutesPivot[[RouteID]:[RouteID]],0))</f>
        <v>940</v>
      </c>
      <c r="P6714">
        <f>INDEX(RoutesPivot[ListPrice],MATCH($C6714,RoutesPivot[[RouteID]:[RouteID]],0))</f>
        <v>300</v>
      </c>
      <c r="Q6714" t="str">
        <f>INDEX(AirportPivot[AirportName],MATCH($N6714,AirportPivot[[AirportID]:[AirportID]],0))</f>
        <v>Fort Lauderdale/Hollywood International</v>
      </c>
      <c r="R6714">
        <f>INDEX(AirportPivot[Gates (number of available)],MATCH($N6714,AirportPivot[[AirportID]:[AirportID]],0))</f>
        <v>55</v>
      </c>
    </row>
    <row r="6715" spans="1:18" x14ac:dyDescent="0.25">
      <c r="A6715" s="3" t="s">
        <v>6747</v>
      </c>
      <c r="B6715" s="12">
        <v>41737</v>
      </c>
      <c r="C6715" s="4" t="s">
        <v>15</v>
      </c>
      <c r="D6715" s="4">
        <v>1.7</v>
      </c>
      <c r="E6715" s="4">
        <v>159</v>
      </c>
      <c r="F6715" s="5">
        <v>0.625</v>
      </c>
      <c r="G6715" s="6">
        <v>225</v>
      </c>
      <c r="H6715" s="7">
        <v>37125</v>
      </c>
      <c r="I6715" s="7">
        <f>FlightsPivot[[#This Row],[Total Fare]]*10%</f>
        <v>3712.5</v>
      </c>
      <c r="J6715" s="7">
        <f>FlightsPivot[[#This Row],[Total Fare]]+FlightsPivot[[#This Row],[10% tax ]]</f>
        <v>40837.5</v>
      </c>
      <c r="K6715" s="4">
        <v>4</v>
      </c>
      <c r="L6715" s="4">
        <v>2014</v>
      </c>
      <c r="M6715" t="str">
        <f>INDEX(RoutesPivot[DepAirport],MATCH($C6715,RoutesPivot[[RouteID]:[RouteID]],0))</f>
        <v>ORD</v>
      </c>
      <c r="N6715" t="str">
        <f>INDEX(RoutesPivot[AirportID],MATCH($C6715,RoutesPivot[[RouteID]:[RouteID]],0))</f>
        <v>EWR</v>
      </c>
      <c r="O6715">
        <f>INDEX(RoutesPivot[Distance],MATCH($C6715,RoutesPivot[[RouteID]:[RouteID]],0))</f>
        <v>600</v>
      </c>
      <c r="P6715">
        <f>INDEX(RoutesPivot[ListPrice],MATCH($C6715,RoutesPivot[[RouteID]:[RouteID]],0))</f>
        <v>225</v>
      </c>
      <c r="Q6715" t="str">
        <f>INDEX(AirportPivot[AirportName],MATCH($N6715,AirportPivot[[AirportID]:[AirportID]],0))</f>
        <v>Newark Liberty International</v>
      </c>
      <c r="R6715">
        <f>INDEX(AirportPivot[Gates (number of available)],MATCH($N6715,AirportPivot[[AirportID]:[AirportID]],0))</f>
        <v>82</v>
      </c>
    </row>
    <row r="6716" spans="1:18" x14ac:dyDescent="0.25">
      <c r="A6716" s="3" t="s">
        <v>6748</v>
      </c>
      <c r="B6716" s="12">
        <v>41825</v>
      </c>
      <c r="C6716" s="4" t="s">
        <v>50</v>
      </c>
      <c r="D6716" s="4">
        <v>2.2999999999999998</v>
      </c>
      <c r="E6716" s="4">
        <v>36</v>
      </c>
      <c r="F6716" s="5">
        <v>0.79166666666666663</v>
      </c>
      <c r="G6716" s="6">
        <v>302.5</v>
      </c>
      <c r="H6716" s="7">
        <v>49912.5</v>
      </c>
      <c r="I6716" s="7">
        <f>FlightsPivot[[#This Row],[Total Fare]]*10%</f>
        <v>4991.25</v>
      </c>
      <c r="J6716" s="7">
        <f>FlightsPivot[[#This Row],[Total Fare]]+FlightsPivot[[#This Row],[10% tax ]]</f>
        <v>54903.75</v>
      </c>
      <c r="K6716" s="4">
        <v>7</v>
      </c>
      <c r="L6716" s="4">
        <v>2014</v>
      </c>
      <c r="M6716" t="str">
        <f>INDEX(RoutesPivot[DepAirport],MATCH($C6716,RoutesPivot[[RouteID]:[RouteID]],0))</f>
        <v>ORD</v>
      </c>
      <c r="N6716" t="str">
        <f>INDEX(RoutesPivot[AirportID],MATCH($C6716,RoutesPivot[[RouteID]:[RouteID]],0))</f>
        <v>LGA</v>
      </c>
      <c r="O6716">
        <f>INDEX(RoutesPivot[Distance],MATCH($C6716,RoutesPivot[[RouteID]:[RouteID]],0))</f>
        <v>610</v>
      </c>
      <c r="P6716">
        <f>INDEX(RoutesPivot[ListPrice],MATCH($C6716,RoutesPivot[[RouteID]:[RouteID]],0))</f>
        <v>275</v>
      </c>
      <c r="Q6716" t="str">
        <f>INDEX(AirportPivot[AirportName],MATCH($N6716,AirportPivot[[AirportID]:[AirportID]],0))</f>
        <v>Laguardia</v>
      </c>
      <c r="R6716">
        <f>INDEX(AirportPivot[Gates (number of available)],MATCH($N6716,AirportPivot[[AirportID]:[AirportID]],0))</f>
        <v>66</v>
      </c>
    </row>
    <row r="6717" spans="1:18" x14ac:dyDescent="0.25">
      <c r="A6717" s="3" t="s">
        <v>6749</v>
      </c>
      <c r="B6717" s="12">
        <v>42361</v>
      </c>
      <c r="C6717" s="4" t="s">
        <v>19</v>
      </c>
      <c r="D6717" s="4">
        <v>2.6</v>
      </c>
      <c r="E6717" s="4">
        <v>76</v>
      </c>
      <c r="F6717" s="5">
        <v>0.29166666666666669</v>
      </c>
      <c r="G6717" s="6">
        <v>280</v>
      </c>
      <c r="H6717" s="7">
        <v>50680</v>
      </c>
      <c r="I6717" s="7">
        <f>FlightsPivot[[#This Row],[Total Fare]]*10%</f>
        <v>5068</v>
      </c>
      <c r="J6717" s="7">
        <f>FlightsPivot[[#This Row],[Total Fare]]+FlightsPivot[[#This Row],[10% tax ]]</f>
        <v>55748</v>
      </c>
      <c r="K6717" s="4">
        <v>12</v>
      </c>
      <c r="L6717" s="4">
        <v>2015</v>
      </c>
      <c r="M6717" t="str">
        <f>INDEX(RoutesPivot[DepAirport],MATCH($C6717,RoutesPivot[[RouteID]:[RouteID]],0))</f>
        <v>ORD</v>
      </c>
      <c r="N6717" t="str">
        <f>INDEX(RoutesPivot[AirportID],MATCH($C6717,RoutesPivot[[RouteID]:[RouteID]],0))</f>
        <v>IAH</v>
      </c>
      <c r="O6717">
        <f>INDEX(RoutesPivot[Distance],MATCH($C6717,RoutesPivot[[RouteID]:[RouteID]],0))</f>
        <v>800</v>
      </c>
      <c r="P6717">
        <f>INDEX(RoutesPivot[ListPrice],MATCH($C6717,RoutesPivot[[RouteID]:[RouteID]],0))</f>
        <v>200</v>
      </c>
      <c r="Q6717" t="str">
        <f>INDEX(AirportPivot[AirportName],MATCH($N6717,AirportPivot[[AirportID]:[AirportID]],0))</f>
        <v>George Bush Intercontinental/Houston</v>
      </c>
      <c r="R6717">
        <f>INDEX(AirportPivot[Gates (number of available)],MATCH($N6717,AirportPivot[[AirportID]:[AirportID]],0))</f>
        <v>80</v>
      </c>
    </row>
    <row r="6718" spans="1:18" x14ac:dyDescent="0.25">
      <c r="A6718" s="3" t="s">
        <v>6750</v>
      </c>
      <c r="B6718" s="12">
        <v>42313</v>
      </c>
      <c r="C6718" s="4" t="s">
        <v>40</v>
      </c>
      <c r="D6718" s="4">
        <v>2.8</v>
      </c>
      <c r="E6718" s="4">
        <v>134</v>
      </c>
      <c r="F6718" s="5">
        <v>0.70833333333333337</v>
      </c>
      <c r="G6718" s="6">
        <v>115</v>
      </c>
      <c r="H6718" s="7">
        <v>21275</v>
      </c>
      <c r="I6718" s="7">
        <f>FlightsPivot[[#This Row],[Total Fare]]*10%</f>
        <v>2127.5</v>
      </c>
      <c r="J6718" s="7">
        <f>FlightsPivot[[#This Row],[Total Fare]]+FlightsPivot[[#This Row],[10% tax ]]</f>
        <v>23402.5</v>
      </c>
      <c r="K6718" s="4">
        <v>11</v>
      </c>
      <c r="L6718" s="4">
        <v>2015</v>
      </c>
      <c r="M6718" t="str">
        <f>INDEX(RoutesPivot[DepAirport],MATCH($C6718,RoutesPivot[[RouteID]:[RouteID]],0))</f>
        <v>ORD</v>
      </c>
      <c r="N6718" t="str">
        <f>INDEX(RoutesPivot[AirportID],MATCH($C6718,RoutesPivot[[RouteID]:[RouteID]],0))</f>
        <v>MSP</v>
      </c>
      <c r="O6718">
        <f>INDEX(RoutesPivot[Distance],MATCH($C6718,RoutesPivot[[RouteID]:[RouteID]],0))</f>
        <v>300</v>
      </c>
      <c r="P6718">
        <f>INDEX(RoutesPivot[ListPrice],MATCH($C6718,RoutesPivot[[RouteID]:[RouteID]],0))</f>
        <v>115</v>
      </c>
      <c r="Q6718" t="str">
        <f>INDEX(AirportPivot[AirportName],MATCH($N6718,AirportPivot[[AirportID]:[AirportID]],0))</f>
        <v>Minneapolis-St Paul International/Wold-Chamberlain</v>
      </c>
      <c r="R6718">
        <f>INDEX(AirportPivot[Gates (number of available)],MATCH($N6718,AirportPivot[[AirportID]:[AirportID]],0))</f>
        <v>65</v>
      </c>
    </row>
    <row r="6719" spans="1:18" x14ac:dyDescent="0.25">
      <c r="A6719" s="3" t="s">
        <v>6751</v>
      </c>
      <c r="B6719" s="12">
        <v>42175</v>
      </c>
      <c r="C6719" s="4" t="s">
        <v>37</v>
      </c>
      <c r="D6719" s="4">
        <v>1.4</v>
      </c>
      <c r="E6719" s="4">
        <v>46</v>
      </c>
      <c r="F6719" s="5">
        <v>0.5625</v>
      </c>
      <c r="G6719" s="6">
        <v>385</v>
      </c>
      <c r="H6719" s="7">
        <v>63525</v>
      </c>
      <c r="I6719" s="7">
        <f>FlightsPivot[[#This Row],[Total Fare]]*10%</f>
        <v>6352.5</v>
      </c>
      <c r="J6719" s="7">
        <f>FlightsPivot[[#This Row],[Total Fare]]+FlightsPivot[[#This Row],[10% tax ]]</f>
        <v>69877.5</v>
      </c>
      <c r="K6719" s="4">
        <v>6</v>
      </c>
      <c r="L6719" s="4">
        <v>2015</v>
      </c>
      <c r="M6719" t="str">
        <f>INDEX(RoutesPivot[DepAirport],MATCH($C6719,RoutesPivot[[RouteID]:[RouteID]],0))</f>
        <v>ORD</v>
      </c>
      <c r="N6719" t="str">
        <f>INDEX(RoutesPivot[AirportID],MATCH($C6719,RoutesPivot[[RouteID]:[RouteID]],0))</f>
        <v>SEA</v>
      </c>
      <c r="O6719">
        <f>INDEX(RoutesPivot[Distance],MATCH($C6719,RoutesPivot[[RouteID]:[RouteID]],0))</f>
        <v>1500</v>
      </c>
      <c r="P6719">
        <f>INDEX(RoutesPivot[ListPrice],MATCH($C6719,RoutesPivot[[RouteID]:[RouteID]],0))</f>
        <v>350</v>
      </c>
      <c r="Q6719" t="str">
        <f>INDEX(AirportPivot[AirportName],MATCH($N6719,AirportPivot[[AirportID]:[AirportID]],0))</f>
        <v>Seattle-Tacoma International</v>
      </c>
      <c r="R6719">
        <f>INDEX(AirportPivot[Gates (number of available)],MATCH($N6719,AirportPivot[[AirportID]:[AirportID]],0))</f>
        <v>58</v>
      </c>
    </row>
    <row r="6720" spans="1:18" x14ac:dyDescent="0.25">
      <c r="A6720" s="3" t="s">
        <v>6752</v>
      </c>
      <c r="B6720" s="12">
        <v>42300</v>
      </c>
      <c r="C6720" s="4" t="s">
        <v>40</v>
      </c>
      <c r="D6720" s="4">
        <v>0.4</v>
      </c>
      <c r="E6720" s="4">
        <v>158</v>
      </c>
      <c r="F6720" s="5">
        <v>0.33333333333333331</v>
      </c>
      <c r="G6720" s="6">
        <v>115</v>
      </c>
      <c r="H6720" s="7">
        <v>18975</v>
      </c>
      <c r="I6720" s="7">
        <f>FlightsPivot[[#This Row],[Total Fare]]*10%</f>
        <v>1897.5</v>
      </c>
      <c r="J6720" s="7">
        <f>FlightsPivot[[#This Row],[Total Fare]]+FlightsPivot[[#This Row],[10% tax ]]</f>
        <v>20872.5</v>
      </c>
      <c r="K6720" s="4">
        <v>10</v>
      </c>
      <c r="L6720" s="4">
        <v>2015</v>
      </c>
      <c r="M6720" t="str">
        <f>INDEX(RoutesPivot[DepAirport],MATCH($C6720,RoutesPivot[[RouteID]:[RouteID]],0))</f>
        <v>ORD</v>
      </c>
      <c r="N6720" t="str">
        <f>INDEX(RoutesPivot[AirportID],MATCH($C6720,RoutesPivot[[RouteID]:[RouteID]],0))</f>
        <v>MSP</v>
      </c>
      <c r="O6720">
        <f>INDEX(RoutesPivot[Distance],MATCH($C6720,RoutesPivot[[RouteID]:[RouteID]],0))</f>
        <v>300</v>
      </c>
      <c r="P6720">
        <f>INDEX(RoutesPivot[ListPrice],MATCH($C6720,RoutesPivot[[RouteID]:[RouteID]],0))</f>
        <v>115</v>
      </c>
      <c r="Q6720" t="str">
        <f>INDEX(AirportPivot[AirportName],MATCH($N6720,AirportPivot[[AirportID]:[AirportID]],0))</f>
        <v>Minneapolis-St Paul International/Wold-Chamberlain</v>
      </c>
      <c r="R6720">
        <f>INDEX(AirportPivot[Gates (number of available)],MATCH($N6720,AirportPivot[[AirportID]:[AirportID]],0))</f>
        <v>65</v>
      </c>
    </row>
    <row r="6721" spans="1:18" x14ac:dyDescent="0.25">
      <c r="A6721" s="3" t="s">
        <v>6753</v>
      </c>
      <c r="B6721" s="12">
        <v>41931</v>
      </c>
      <c r="C6721" s="4" t="s">
        <v>21</v>
      </c>
      <c r="D6721" s="4">
        <v>2.4</v>
      </c>
      <c r="E6721" s="4">
        <v>5</v>
      </c>
      <c r="F6721" s="5">
        <v>0.85416666666666663</v>
      </c>
      <c r="G6721" s="6">
        <v>125</v>
      </c>
      <c r="H6721" s="7">
        <v>23125</v>
      </c>
      <c r="I6721" s="7">
        <f>FlightsPivot[[#This Row],[Total Fare]]*10%</f>
        <v>2312.5</v>
      </c>
      <c r="J6721" s="7">
        <f>FlightsPivot[[#This Row],[Total Fare]]+FlightsPivot[[#This Row],[10% tax ]]</f>
        <v>25437.5</v>
      </c>
      <c r="K6721" s="4">
        <v>10</v>
      </c>
      <c r="L6721" s="4">
        <v>2014</v>
      </c>
      <c r="M6721" t="str">
        <f>INDEX(RoutesPivot[DepAirport],MATCH($C6721,RoutesPivot[[RouteID]:[RouteID]],0))</f>
        <v>ORD</v>
      </c>
      <c r="N6721" t="str">
        <f>INDEX(RoutesPivot[AirportID],MATCH($C6721,RoutesPivot[[RouteID]:[RouteID]],0))</f>
        <v>CLT</v>
      </c>
      <c r="O6721">
        <f>INDEX(RoutesPivot[Distance],MATCH($C6721,RoutesPivot[[RouteID]:[RouteID]],0))</f>
        <v>700</v>
      </c>
      <c r="P6721">
        <f>INDEX(RoutesPivot[ListPrice],MATCH($C6721,RoutesPivot[[RouteID]:[RouteID]],0))</f>
        <v>125</v>
      </c>
      <c r="Q6721" t="str">
        <f>INDEX(AirportPivot[AirportName],MATCH($N6721,AirportPivot[[AirportID]:[AirportID]],0))</f>
        <v>Charlotte/Douglas International</v>
      </c>
      <c r="R6721">
        <f>INDEX(AirportPivot[Gates (number of available)],MATCH($N6721,AirportPivot[[AirportID]:[AirportID]],0))</f>
        <v>65</v>
      </c>
    </row>
    <row r="6722" spans="1:18" x14ac:dyDescent="0.25">
      <c r="A6722" s="3" t="s">
        <v>6754</v>
      </c>
      <c r="B6722" s="12">
        <v>41805</v>
      </c>
      <c r="C6722" s="4" t="s">
        <v>11</v>
      </c>
      <c r="D6722" s="4">
        <v>1.6</v>
      </c>
      <c r="E6722" s="4">
        <v>98</v>
      </c>
      <c r="F6722" s="5">
        <v>0.29166666666666669</v>
      </c>
      <c r="G6722" s="6">
        <v>330</v>
      </c>
      <c r="H6722" s="7">
        <v>61050</v>
      </c>
      <c r="I6722" s="7">
        <f>FlightsPivot[[#This Row],[Total Fare]]*10%</f>
        <v>6105</v>
      </c>
      <c r="J6722" s="7">
        <f>FlightsPivot[[#This Row],[Total Fare]]+FlightsPivot[[#This Row],[10% tax ]]</f>
        <v>67155</v>
      </c>
      <c r="K6722" s="4">
        <v>6</v>
      </c>
      <c r="L6722" s="4">
        <v>2014</v>
      </c>
      <c r="M6722" t="str">
        <f>INDEX(RoutesPivot[DepAirport],MATCH($C6722,RoutesPivot[[RouteID]:[RouteID]],0))</f>
        <v>ORD</v>
      </c>
      <c r="N6722" t="str">
        <f>INDEX(RoutesPivot[AirportID],MATCH($C6722,RoutesPivot[[RouteID]:[RouteID]],0))</f>
        <v>BOS</v>
      </c>
      <c r="O6722">
        <f>INDEX(RoutesPivot[Distance],MATCH($C6722,RoutesPivot[[RouteID]:[RouteID]],0))</f>
        <v>730</v>
      </c>
      <c r="P6722">
        <f>INDEX(RoutesPivot[ListPrice],MATCH($C6722,RoutesPivot[[RouteID]:[RouteID]],0))</f>
        <v>300</v>
      </c>
      <c r="Q6722" t="str">
        <f>INDEX(AirportPivot[AirportName],MATCH($N6722,AirportPivot[[AirportID]:[AirportID]],0))</f>
        <v>General Edward Lawrence Logan International</v>
      </c>
      <c r="R6722">
        <f>INDEX(AirportPivot[Gates (number of available)],MATCH($N6722,AirportPivot[[AirportID]:[AirportID]],0))</f>
        <v>63</v>
      </c>
    </row>
    <row r="6723" spans="1:18" x14ac:dyDescent="0.25">
      <c r="A6723" s="3" t="s">
        <v>6755</v>
      </c>
      <c r="B6723" s="12">
        <v>41941</v>
      </c>
      <c r="C6723" s="4" t="s">
        <v>23</v>
      </c>
      <c r="D6723" s="4">
        <v>1</v>
      </c>
      <c r="E6723" s="4">
        <v>9</v>
      </c>
      <c r="F6723" s="5">
        <v>0.3125</v>
      </c>
      <c r="G6723" s="6">
        <v>300</v>
      </c>
      <c r="H6723" s="7">
        <v>55500</v>
      </c>
      <c r="I6723" s="7">
        <f>FlightsPivot[[#This Row],[Total Fare]]*10%</f>
        <v>5550</v>
      </c>
      <c r="J6723" s="7">
        <f>FlightsPivot[[#This Row],[Total Fare]]+FlightsPivot[[#This Row],[10% tax ]]</f>
        <v>61050</v>
      </c>
      <c r="K6723" s="4">
        <v>10</v>
      </c>
      <c r="L6723" s="4">
        <v>2014</v>
      </c>
      <c r="M6723" t="str">
        <f>INDEX(RoutesPivot[DepAirport],MATCH($C6723,RoutesPivot[[RouteID]:[RouteID]],0))</f>
        <v>ORD</v>
      </c>
      <c r="N6723" t="str">
        <f>INDEX(RoutesPivot[AirportID],MATCH($C6723,RoutesPivot[[RouteID]:[RouteID]],0))</f>
        <v>DEN</v>
      </c>
      <c r="O6723">
        <f>INDEX(RoutesPivot[Distance],MATCH($C6723,RoutesPivot[[RouteID]:[RouteID]],0))</f>
        <v>800</v>
      </c>
      <c r="P6723">
        <f>INDEX(RoutesPivot[ListPrice],MATCH($C6723,RoutesPivot[[RouteID]:[RouteID]],0))</f>
        <v>300</v>
      </c>
      <c r="Q6723" t="str">
        <f>INDEX(AirportPivot[AirportName],MATCH($N6723,AirportPivot[[AirportID]:[AirportID]],0))</f>
        <v>Denver International</v>
      </c>
      <c r="R6723">
        <f>INDEX(AirportPivot[Gates (number of available)],MATCH($N6723,AirportPivot[[AirportID]:[AirportID]],0))</f>
        <v>75</v>
      </c>
    </row>
    <row r="6724" spans="1:18" x14ac:dyDescent="0.25">
      <c r="A6724" s="3" t="s">
        <v>6756</v>
      </c>
      <c r="B6724" s="12">
        <v>42050</v>
      </c>
      <c r="C6724" s="4" t="s">
        <v>40</v>
      </c>
      <c r="D6724" s="4">
        <v>1.3</v>
      </c>
      <c r="E6724" s="4">
        <v>143</v>
      </c>
      <c r="F6724" s="5">
        <v>0.66666666666666663</v>
      </c>
      <c r="G6724" s="6">
        <v>115</v>
      </c>
      <c r="H6724" s="7">
        <v>21275</v>
      </c>
      <c r="I6724" s="7">
        <f>FlightsPivot[[#This Row],[Total Fare]]*10%</f>
        <v>2127.5</v>
      </c>
      <c r="J6724" s="7">
        <f>FlightsPivot[[#This Row],[Total Fare]]+FlightsPivot[[#This Row],[10% tax ]]</f>
        <v>23402.5</v>
      </c>
      <c r="K6724" s="4">
        <v>2</v>
      </c>
      <c r="L6724" s="4">
        <v>2015</v>
      </c>
      <c r="M6724" t="str">
        <f>INDEX(RoutesPivot[DepAirport],MATCH($C6724,RoutesPivot[[RouteID]:[RouteID]],0))</f>
        <v>ORD</v>
      </c>
      <c r="N6724" t="str">
        <f>INDEX(RoutesPivot[AirportID],MATCH($C6724,RoutesPivot[[RouteID]:[RouteID]],0))</f>
        <v>MSP</v>
      </c>
      <c r="O6724">
        <f>INDEX(RoutesPivot[Distance],MATCH($C6724,RoutesPivot[[RouteID]:[RouteID]],0))</f>
        <v>300</v>
      </c>
      <c r="P6724">
        <f>INDEX(RoutesPivot[ListPrice],MATCH($C6724,RoutesPivot[[RouteID]:[RouteID]],0))</f>
        <v>115</v>
      </c>
      <c r="Q6724" t="str">
        <f>INDEX(AirportPivot[AirportName],MATCH($N6724,AirportPivot[[AirportID]:[AirportID]],0))</f>
        <v>Minneapolis-St Paul International/Wold-Chamberlain</v>
      </c>
      <c r="R6724">
        <f>INDEX(AirportPivot[Gates (number of available)],MATCH($N6724,AirportPivot[[AirportID]:[AirportID]],0))</f>
        <v>65</v>
      </c>
    </row>
    <row r="6725" spans="1:18" x14ac:dyDescent="0.25">
      <c r="A6725" s="3" t="s">
        <v>6757</v>
      </c>
      <c r="B6725" s="12">
        <v>42244</v>
      </c>
      <c r="C6725" s="4" t="s">
        <v>53</v>
      </c>
      <c r="D6725" s="4">
        <v>2</v>
      </c>
      <c r="E6725" s="4">
        <v>65</v>
      </c>
      <c r="F6725" s="5">
        <v>0.75</v>
      </c>
      <c r="G6725" s="6">
        <v>330</v>
      </c>
      <c r="H6725" s="7">
        <v>59730</v>
      </c>
      <c r="I6725" s="7">
        <f>FlightsPivot[[#This Row],[Total Fare]]*10%</f>
        <v>5973</v>
      </c>
      <c r="J6725" s="7">
        <f>FlightsPivot[[#This Row],[Total Fare]]+FlightsPivot[[#This Row],[10% tax ]]</f>
        <v>65703</v>
      </c>
      <c r="K6725" s="4">
        <v>8</v>
      </c>
      <c r="L6725" s="4">
        <v>2015</v>
      </c>
      <c r="M6725" t="str">
        <f>INDEX(RoutesPivot[DepAirport],MATCH($C6725,RoutesPivot[[RouteID]:[RouteID]],0))</f>
        <v>ORD</v>
      </c>
      <c r="N6725" t="str">
        <f>INDEX(RoutesPivot[AirportID],MATCH($C6725,RoutesPivot[[RouteID]:[RouteID]],0))</f>
        <v>FLL</v>
      </c>
      <c r="O6725">
        <f>INDEX(RoutesPivot[Distance],MATCH($C6725,RoutesPivot[[RouteID]:[RouteID]],0))</f>
        <v>940</v>
      </c>
      <c r="P6725">
        <f>INDEX(RoutesPivot[ListPrice],MATCH($C6725,RoutesPivot[[RouteID]:[RouteID]],0))</f>
        <v>300</v>
      </c>
      <c r="Q6725" t="str">
        <f>INDEX(AirportPivot[AirportName],MATCH($N6725,AirportPivot[[AirportID]:[AirportID]],0))</f>
        <v>Fort Lauderdale/Hollywood International</v>
      </c>
      <c r="R6725">
        <f>INDEX(AirportPivot[Gates (number of available)],MATCH($N6725,AirportPivot[[AirportID]:[AirportID]],0))</f>
        <v>55</v>
      </c>
    </row>
    <row r="6726" spans="1:18" x14ac:dyDescent="0.25">
      <c r="A6726" s="3" t="s">
        <v>6758</v>
      </c>
      <c r="B6726" s="12">
        <v>42361</v>
      </c>
      <c r="C6726" s="4" t="s">
        <v>27</v>
      </c>
      <c r="D6726" s="4">
        <v>15.8</v>
      </c>
      <c r="E6726" s="4">
        <v>62</v>
      </c>
      <c r="F6726" s="5">
        <v>0.75</v>
      </c>
      <c r="G6726" s="6">
        <v>280</v>
      </c>
      <c r="H6726" s="7">
        <v>46200</v>
      </c>
      <c r="I6726" s="7">
        <f>FlightsPivot[[#This Row],[Total Fare]]*10%</f>
        <v>4620</v>
      </c>
      <c r="J6726" s="7">
        <f>FlightsPivot[[#This Row],[Total Fare]]+FlightsPivot[[#This Row],[10% tax ]]</f>
        <v>50820</v>
      </c>
      <c r="K6726" s="4">
        <v>12</v>
      </c>
      <c r="L6726" s="4">
        <v>2015</v>
      </c>
      <c r="M6726" t="str">
        <f>INDEX(RoutesPivot[DepAirport],MATCH($C6726,RoutesPivot[[RouteID]:[RouteID]],0))</f>
        <v>ORD</v>
      </c>
      <c r="N6726" t="str">
        <f>INDEX(RoutesPivot[AirportID],MATCH($C6726,RoutesPivot[[RouteID]:[RouteID]],0))</f>
        <v>ATL</v>
      </c>
      <c r="O6726">
        <f>INDEX(RoutesPivot[Distance],MATCH($C6726,RoutesPivot[[RouteID]:[RouteID]],0))</f>
        <v>510</v>
      </c>
      <c r="P6726">
        <f>INDEX(RoutesPivot[ListPrice],MATCH($C6726,RoutesPivot[[RouteID]:[RouteID]],0))</f>
        <v>200</v>
      </c>
      <c r="Q6726" t="str">
        <f>INDEX(AirportPivot[AirportName],MATCH($N6726,AirportPivot[[AirportID]:[AirportID]],0))</f>
        <v>Hartsfield-Jackson Atlanta International</v>
      </c>
      <c r="R6726">
        <f>INDEX(AirportPivot[Gates (number of available)],MATCH($N6726,AirportPivot[[AirportID]:[AirportID]],0))</f>
        <v>100</v>
      </c>
    </row>
    <row r="6727" spans="1:18" x14ac:dyDescent="0.25">
      <c r="A6727" s="3" t="s">
        <v>6759</v>
      </c>
      <c r="B6727" s="12">
        <v>41998</v>
      </c>
      <c r="C6727" s="4" t="s">
        <v>19</v>
      </c>
      <c r="D6727" s="4">
        <v>3.9</v>
      </c>
      <c r="E6727" s="4">
        <v>118</v>
      </c>
      <c r="F6727" s="5">
        <v>0.70833333333333337</v>
      </c>
      <c r="G6727" s="6">
        <v>280</v>
      </c>
      <c r="H6727" s="7">
        <v>51800</v>
      </c>
      <c r="I6727" s="7">
        <f>FlightsPivot[[#This Row],[Total Fare]]*10%</f>
        <v>5180</v>
      </c>
      <c r="J6727" s="7">
        <f>FlightsPivot[[#This Row],[Total Fare]]+FlightsPivot[[#This Row],[10% tax ]]</f>
        <v>56980</v>
      </c>
      <c r="K6727" s="4">
        <v>12</v>
      </c>
      <c r="L6727" s="4">
        <v>2014</v>
      </c>
      <c r="M6727" t="str">
        <f>INDEX(RoutesPivot[DepAirport],MATCH($C6727,RoutesPivot[[RouteID]:[RouteID]],0))</f>
        <v>ORD</v>
      </c>
      <c r="N6727" t="str">
        <f>INDEX(RoutesPivot[AirportID],MATCH($C6727,RoutesPivot[[RouteID]:[RouteID]],0))</f>
        <v>IAH</v>
      </c>
      <c r="O6727">
        <f>INDEX(RoutesPivot[Distance],MATCH($C6727,RoutesPivot[[RouteID]:[RouteID]],0))</f>
        <v>800</v>
      </c>
      <c r="P6727">
        <f>INDEX(RoutesPivot[ListPrice],MATCH($C6727,RoutesPivot[[RouteID]:[RouteID]],0))</f>
        <v>200</v>
      </c>
      <c r="Q6727" t="str">
        <f>INDEX(AirportPivot[AirportName],MATCH($N6727,AirportPivot[[AirportID]:[AirportID]],0))</f>
        <v>George Bush Intercontinental/Houston</v>
      </c>
      <c r="R6727">
        <f>INDEX(AirportPivot[Gates (number of available)],MATCH($N6727,AirportPivot[[AirportID]:[AirportID]],0))</f>
        <v>80</v>
      </c>
    </row>
    <row r="6728" spans="1:18" x14ac:dyDescent="0.25">
      <c r="A6728" s="3" t="s">
        <v>6760</v>
      </c>
      <c r="B6728" s="12">
        <v>42198</v>
      </c>
      <c r="C6728" s="4" t="s">
        <v>17</v>
      </c>
      <c r="D6728" s="4">
        <v>4.5999999999999996</v>
      </c>
      <c r="E6728" s="4">
        <v>84</v>
      </c>
      <c r="F6728" s="5">
        <v>0.77083333333333337</v>
      </c>
      <c r="G6728" s="6">
        <v>385</v>
      </c>
      <c r="H6728" s="7">
        <v>69685</v>
      </c>
      <c r="I6728" s="7">
        <f>FlightsPivot[[#This Row],[Total Fare]]*10%</f>
        <v>6968.5</v>
      </c>
      <c r="J6728" s="7">
        <f>FlightsPivot[[#This Row],[Total Fare]]+FlightsPivot[[#This Row],[10% tax ]]</f>
        <v>76653.5</v>
      </c>
      <c r="K6728" s="4">
        <v>7</v>
      </c>
      <c r="L6728" s="4">
        <v>2015</v>
      </c>
      <c r="M6728" t="str">
        <f>INDEX(RoutesPivot[DepAirport],MATCH($C6728,RoutesPivot[[RouteID]:[RouteID]],0))</f>
        <v>ORD</v>
      </c>
      <c r="N6728" t="str">
        <f>INDEX(RoutesPivot[AirportID],MATCH($C6728,RoutesPivot[[RouteID]:[RouteID]],0))</f>
        <v>LAX</v>
      </c>
      <c r="O6728">
        <f>INDEX(RoutesPivot[Distance],MATCH($C6728,RoutesPivot[[RouteID]:[RouteID]],0))</f>
        <v>1518</v>
      </c>
      <c r="P6728">
        <f>INDEX(RoutesPivot[ListPrice],MATCH($C6728,RoutesPivot[[RouteID]:[RouteID]],0))</f>
        <v>350</v>
      </c>
      <c r="Q6728" t="str">
        <f>INDEX(AirportPivot[AirportName],MATCH($N6728,AirportPivot[[AirportID]:[AirportID]],0))</f>
        <v>Los Angeles International</v>
      </c>
      <c r="R6728">
        <f>INDEX(AirportPivot[Gates (number of available)],MATCH($N6728,AirportPivot[[AirportID]:[AirportID]],0))</f>
        <v>86</v>
      </c>
    </row>
    <row r="6729" spans="1:18" x14ac:dyDescent="0.25">
      <c r="A6729" s="3" t="s">
        <v>6761</v>
      </c>
      <c r="B6729" s="12">
        <v>41949</v>
      </c>
      <c r="C6729" s="4" t="s">
        <v>13</v>
      </c>
      <c r="D6729" s="4">
        <v>1.9</v>
      </c>
      <c r="E6729" s="4">
        <v>34</v>
      </c>
      <c r="F6729" s="5">
        <v>0.79166666666666663</v>
      </c>
      <c r="G6729" s="6">
        <v>250</v>
      </c>
      <c r="H6729" s="7">
        <v>46250</v>
      </c>
      <c r="I6729" s="7">
        <f>FlightsPivot[[#This Row],[Total Fare]]*10%</f>
        <v>4625</v>
      </c>
      <c r="J6729" s="7">
        <f>FlightsPivot[[#This Row],[Total Fare]]+FlightsPivot[[#This Row],[10% tax ]]</f>
        <v>50875</v>
      </c>
      <c r="K6729" s="4">
        <v>11</v>
      </c>
      <c r="L6729" s="4">
        <v>2014</v>
      </c>
      <c r="M6729" t="str">
        <f>INDEX(RoutesPivot[DepAirport],MATCH($C6729,RoutesPivot[[RouteID]:[RouteID]],0))</f>
        <v>ORD</v>
      </c>
      <c r="N6729" t="str">
        <f>INDEX(RoutesPivot[AirportID],MATCH($C6729,RoutesPivot[[RouteID]:[RouteID]],0))</f>
        <v>JFK</v>
      </c>
      <c r="O6729">
        <f>INDEX(RoutesPivot[Distance],MATCH($C6729,RoutesPivot[[RouteID]:[RouteID]],0))</f>
        <v>619</v>
      </c>
      <c r="P6729">
        <f>INDEX(RoutesPivot[ListPrice],MATCH($C6729,RoutesPivot[[RouteID]:[RouteID]],0))</f>
        <v>250</v>
      </c>
      <c r="Q6729" t="str">
        <f>INDEX(AirportPivot[AirportName],MATCH($N6729,AirportPivot[[AirportID]:[AirportID]],0))</f>
        <v>John F Kennedy International</v>
      </c>
      <c r="R6729">
        <f>INDEX(AirportPivot[Gates (number of available)],MATCH($N6729,AirportPivot[[AirportID]:[AirportID]],0))</f>
        <v>120</v>
      </c>
    </row>
    <row r="6730" spans="1:18" x14ac:dyDescent="0.25">
      <c r="A6730" s="3" t="s">
        <v>6762</v>
      </c>
      <c r="B6730" s="12">
        <v>41972</v>
      </c>
      <c r="C6730" s="4" t="s">
        <v>86</v>
      </c>
      <c r="D6730" s="4">
        <v>3.4</v>
      </c>
      <c r="E6730" s="4">
        <v>91</v>
      </c>
      <c r="F6730" s="5">
        <v>0.45833333333333331</v>
      </c>
      <c r="G6730" s="6">
        <v>172.5</v>
      </c>
      <c r="H6730" s="7">
        <v>31912.5</v>
      </c>
      <c r="I6730" s="7">
        <f>FlightsPivot[[#This Row],[Total Fare]]*10%</f>
        <v>3191.25</v>
      </c>
      <c r="J6730" s="7">
        <f>FlightsPivot[[#This Row],[Total Fare]]+FlightsPivot[[#This Row],[10% tax ]]</f>
        <v>35103.75</v>
      </c>
      <c r="K6730" s="4">
        <v>11</v>
      </c>
      <c r="L6730" s="4">
        <v>2014</v>
      </c>
      <c r="M6730" t="str">
        <f>INDEX(RoutesPivot[DepAirport],MATCH($C6730,RoutesPivot[[RouteID]:[RouteID]],0))</f>
        <v>ORD</v>
      </c>
      <c r="N6730" t="str">
        <f>INDEX(RoutesPivot[AirportID],MATCH($C6730,RoutesPivot[[RouteID]:[RouteID]],0))</f>
        <v>DTW</v>
      </c>
      <c r="O6730">
        <f>INDEX(RoutesPivot[Distance],MATCH($C6730,RoutesPivot[[RouteID]:[RouteID]],0))</f>
        <v>200</v>
      </c>
      <c r="P6730">
        <f>INDEX(RoutesPivot[ListPrice],MATCH($C6730,RoutesPivot[[RouteID]:[RouteID]],0))</f>
        <v>115</v>
      </c>
      <c r="Q6730" t="str">
        <f>INDEX(AirportPivot[AirportName],MATCH($N6730,AirportPivot[[AirportID]:[AirportID]],0))</f>
        <v>Detroit Metropolitan Wayne County</v>
      </c>
      <c r="R6730">
        <f>INDEX(AirportPivot[Gates (number of available)],MATCH($N6730,AirportPivot[[AirportID]:[AirportID]],0))</f>
        <v>60</v>
      </c>
    </row>
    <row r="6731" spans="1:18" x14ac:dyDescent="0.25">
      <c r="A6731" s="3" t="s">
        <v>6763</v>
      </c>
      <c r="B6731" s="12">
        <v>42255</v>
      </c>
      <c r="C6731" s="4" t="s">
        <v>30</v>
      </c>
      <c r="D6731" s="4">
        <v>3</v>
      </c>
      <c r="E6731" s="4">
        <v>13</v>
      </c>
      <c r="F6731" s="5">
        <v>0.8125</v>
      </c>
      <c r="G6731" s="6">
        <v>250</v>
      </c>
      <c r="H6731" s="7">
        <v>46250</v>
      </c>
      <c r="I6731" s="7">
        <f>FlightsPivot[[#This Row],[Total Fare]]*10%</f>
        <v>4625</v>
      </c>
      <c r="J6731" s="7">
        <f>FlightsPivot[[#This Row],[Total Fare]]+FlightsPivot[[#This Row],[10% tax ]]</f>
        <v>50875</v>
      </c>
      <c r="K6731" s="4">
        <v>9</v>
      </c>
      <c r="L6731" s="4">
        <v>2015</v>
      </c>
      <c r="M6731" t="str">
        <f>INDEX(RoutesPivot[DepAirport],MATCH($C6731,RoutesPivot[[RouteID]:[RouteID]],0))</f>
        <v>ORD</v>
      </c>
      <c r="N6731" t="str">
        <f>INDEX(RoutesPivot[AirportID],MATCH($C6731,RoutesPivot[[RouteID]:[RouteID]],0))</f>
        <v>MCO</v>
      </c>
      <c r="O6731">
        <f>INDEX(RoutesPivot[Distance],MATCH($C6731,RoutesPivot[[RouteID]:[RouteID]],0))</f>
        <v>850</v>
      </c>
      <c r="P6731">
        <f>INDEX(RoutesPivot[ListPrice],MATCH($C6731,RoutesPivot[[RouteID]:[RouteID]],0))</f>
        <v>250</v>
      </c>
      <c r="Q6731" t="str">
        <f>INDEX(AirportPivot[AirportName],MATCH($N6731,AirportPivot[[AirportID]:[AirportID]],0))</f>
        <v>Orlando International</v>
      </c>
      <c r="R6731">
        <f>INDEX(AirportPivot[Gates (number of available)],MATCH($N6731,AirportPivot[[AirportID]:[AirportID]],0))</f>
        <v>67</v>
      </c>
    </row>
    <row r="6732" spans="1:18" x14ac:dyDescent="0.25">
      <c r="A6732" s="3" t="s">
        <v>6764</v>
      </c>
      <c r="B6732" s="12">
        <v>41789</v>
      </c>
      <c r="C6732" s="4" t="s">
        <v>11</v>
      </c>
      <c r="D6732" s="4">
        <v>2.2000000000000002</v>
      </c>
      <c r="E6732" s="4">
        <v>139</v>
      </c>
      <c r="F6732" s="5">
        <v>0.79166666666666663</v>
      </c>
      <c r="G6732" s="6">
        <v>300</v>
      </c>
      <c r="H6732" s="7">
        <v>55500</v>
      </c>
      <c r="I6732" s="7">
        <f>FlightsPivot[[#This Row],[Total Fare]]*10%</f>
        <v>5550</v>
      </c>
      <c r="J6732" s="7">
        <f>FlightsPivot[[#This Row],[Total Fare]]+FlightsPivot[[#This Row],[10% tax ]]</f>
        <v>61050</v>
      </c>
      <c r="K6732" s="4">
        <v>5</v>
      </c>
      <c r="L6732" s="4">
        <v>2014</v>
      </c>
      <c r="M6732" t="str">
        <f>INDEX(RoutesPivot[DepAirport],MATCH($C6732,RoutesPivot[[RouteID]:[RouteID]],0))</f>
        <v>ORD</v>
      </c>
      <c r="N6732" t="str">
        <f>INDEX(RoutesPivot[AirportID],MATCH($C6732,RoutesPivot[[RouteID]:[RouteID]],0))</f>
        <v>BOS</v>
      </c>
      <c r="O6732">
        <f>INDEX(RoutesPivot[Distance],MATCH($C6732,RoutesPivot[[RouteID]:[RouteID]],0))</f>
        <v>730</v>
      </c>
      <c r="P6732">
        <f>INDEX(RoutesPivot[ListPrice],MATCH($C6732,RoutesPivot[[RouteID]:[RouteID]],0))</f>
        <v>300</v>
      </c>
      <c r="Q6732" t="str">
        <f>INDEX(AirportPivot[AirportName],MATCH($N6732,AirportPivot[[AirportID]:[AirportID]],0))</f>
        <v>General Edward Lawrence Logan International</v>
      </c>
      <c r="R6732">
        <f>INDEX(AirportPivot[Gates (number of available)],MATCH($N6732,AirportPivot[[AirportID]:[AirportID]],0))</f>
        <v>63</v>
      </c>
    </row>
    <row r="6733" spans="1:18" x14ac:dyDescent="0.25">
      <c r="A6733" s="3" t="s">
        <v>6765</v>
      </c>
      <c r="B6733" s="12">
        <v>41968</v>
      </c>
      <c r="C6733" s="4" t="s">
        <v>27</v>
      </c>
      <c r="D6733" s="4">
        <v>16.8</v>
      </c>
      <c r="E6733" s="4">
        <v>57</v>
      </c>
      <c r="F6733" s="5">
        <v>0.8125</v>
      </c>
      <c r="G6733" s="6">
        <v>300</v>
      </c>
      <c r="H6733" s="7">
        <v>49500</v>
      </c>
      <c r="I6733" s="7">
        <f>FlightsPivot[[#This Row],[Total Fare]]*10%</f>
        <v>4950</v>
      </c>
      <c r="J6733" s="7">
        <f>FlightsPivot[[#This Row],[Total Fare]]+FlightsPivot[[#This Row],[10% tax ]]</f>
        <v>54450</v>
      </c>
      <c r="K6733" s="4">
        <v>11</v>
      </c>
      <c r="L6733" s="4">
        <v>2014</v>
      </c>
      <c r="M6733" t="str">
        <f>INDEX(RoutesPivot[DepAirport],MATCH($C6733,RoutesPivot[[RouteID]:[RouteID]],0))</f>
        <v>ORD</v>
      </c>
      <c r="N6733" t="str">
        <f>INDEX(RoutesPivot[AirportID],MATCH($C6733,RoutesPivot[[RouteID]:[RouteID]],0))</f>
        <v>ATL</v>
      </c>
      <c r="O6733">
        <f>INDEX(RoutesPivot[Distance],MATCH($C6733,RoutesPivot[[RouteID]:[RouteID]],0))</f>
        <v>510</v>
      </c>
      <c r="P6733">
        <f>INDEX(RoutesPivot[ListPrice],MATCH($C6733,RoutesPivot[[RouteID]:[RouteID]],0))</f>
        <v>200</v>
      </c>
      <c r="Q6733" t="str">
        <f>INDEX(AirportPivot[AirportName],MATCH($N6733,AirportPivot[[AirportID]:[AirportID]],0))</f>
        <v>Hartsfield-Jackson Atlanta International</v>
      </c>
      <c r="R6733">
        <f>INDEX(AirportPivot[Gates (number of available)],MATCH($N6733,AirportPivot[[AirportID]:[AirportID]],0))</f>
        <v>100</v>
      </c>
    </row>
    <row r="6734" spans="1:18" x14ac:dyDescent="0.25">
      <c r="A6734" s="3" t="s">
        <v>6766</v>
      </c>
      <c r="B6734" s="12">
        <v>42165</v>
      </c>
      <c r="C6734" s="4" t="s">
        <v>15</v>
      </c>
      <c r="D6734" s="4">
        <v>2</v>
      </c>
      <c r="E6734" s="4">
        <v>161</v>
      </c>
      <c r="F6734" s="5">
        <v>0.70833333333333337</v>
      </c>
      <c r="G6734" s="6">
        <v>247.5</v>
      </c>
      <c r="H6734" s="7">
        <v>40837.5</v>
      </c>
      <c r="I6734" s="7">
        <f>FlightsPivot[[#This Row],[Total Fare]]*10%</f>
        <v>4083.75</v>
      </c>
      <c r="J6734" s="7">
        <f>FlightsPivot[[#This Row],[Total Fare]]+FlightsPivot[[#This Row],[10% tax ]]</f>
        <v>44921.25</v>
      </c>
      <c r="K6734" s="4">
        <v>6</v>
      </c>
      <c r="L6734" s="4">
        <v>2015</v>
      </c>
      <c r="M6734" t="str">
        <f>INDEX(RoutesPivot[DepAirport],MATCH($C6734,RoutesPivot[[RouteID]:[RouteID]],0))</f>
        <v>ORD</v>
      </c>
      <c r="N6734" t="str">
        <f>INDEX(RoutesPivot[AirportID],MATCH($C6734,RoutesPivot[[RouteID]:[RouteID]],0))</f>
        <v>EWR</v>
      </c>
      <c r="O6734">
        <f>INDEX(RoutesPivot[Distance],MATCH($C6734,RoutesPivot[[RouteID]:[RouteID]],0))</f>
        <v>600</v>
      </c>
      <c r="P6734">
        <f>INDEX(RoutesPivot[ListPrice],MATCH($C6734,RoutesPivot[[RouteID]:[RouteID]],0))</f>
        <v>225</v>
      </c>
      <c r="Q6734" t="str">
        <f>INDEX(AirportPivot[AirportName],MATCH($N6734,AirportPivot[[AirportID]:[AirportID]],0))</f>
        <v>Newark Liberty International</v>
      </c>
      <c r="R6734">
        <f>INDEX(AirportPivot[Gates (number of available)],MATCH($N6734,AirportPivot[[AirportID]:[AirportID]],0))</f>
        <v>82</v>
      </c>
    </row>
    <row r="6735" spans="1:18" x14ac:dyDescent="0.25">
      <c r="A6735" s="3" t="s">
        <v>6767</v>
      </c>
      <c r="B6735" s="12">
        <v>42187</v>
      </c>
      <c r="C6735" s="4" t="s">
        <v>25</v>
      </c>
      <c r="D6735" s="4">
        <v>3.2</v>
      </c>
      <c r="E6735" s="4">
        <v>182</v>
      </c>
      <c r="F6735" s="5">
        <v>0.52083333333333337</v>
      </c>
      <c r="G6735" s="6">
        <v>220</v>
      </c>
      <c r="H6735" s="7">
        <v>36300</v>
      </c>
      <c r="I6735" s="7">
        <f>FlightsPivot[[#This Row],[Total Fare]]*10%</f>
        <v>3630</v>
      </c>
      <c r="J6735" s="7">
        <f>FlightsPivot[[#This Row],[Total Fare]]+FlightsPivot[[#This Row],[10% tax ]]</f>
        <v>39930</v>
      </c>
      <c r="K6735" s="4">
        <v>7</v>
      </c>
      <c r="L6735" s="4">
        <v>2015</v>
      </c>
      <c r="M6735" t="str">
        <f>INDEX(RoutesPivot[DepAirport],MATCH($C6735,RoutesPivot[[RouteID]:[RouteID]],0))</f>
        <v>ORD</v>
      </c>
      <c r="N6735" t="str">
        <f>INDEX(RoutesPivot[AirportID],MATCH($C6735,RoutesPivot[[RouteID]:[RouteID]],0))</f>
        <v>DFW</v>
      </c>
      <c r="O6735">
        <f>INDEX(RoutesPivot[Distance],MATCH($C6735,RoutesPivot[[RouteID]:[RouteID]],0))</f>
        <v>700</v>
      </c>
      <c r="P6735">
        <f>INDEX(RoutesPivot[ListPrice],MATCH($C6735,RoutesPivot[[RouteID]:[RouteID]],0))</f>
        <v>200</v>
      </c>
      <c r="Q6735" t="str">
        <f>INDEX(AirportPivot[AirportName],MATCH($N6735,AirportPivot[[AirportID]:[AirportID]],0))</f>
        <v>Dallas/Fort Worth International</v>
      </c>
      <c r="R6735">
        <f>INDEX(AirportPivot[Gates (number of available)],MATCH($N6735,AirportPivot[[AirportID]:[AirportID]],0))</f>
        <v>130</v>
      </c>
    </row>
    <row r="6736" spans="1:18" x14ac:dyDescent="0.25">
      <c r="A6736" s="3" t="s">
        <v>6768</v>
      </c>
      <c r="B6736" s="12">
        <v>41920</v>
      </c>
      <c r="C6736" s="4" t="s">
        <v>80</v>
      </c>
      <c r="D6736" s="4">
        <v>0.5</v>
      </c>
      <c r="E6736" s="4">
        <v>157</v>
      </c>
      <c r="F6736" s="5">
        <v>0.5625</v>
      </c>
      <c r="G6736" s="6">
        <v>300</v>
      </c>
      <c r="H6736" s="7">
        <v>49500</v>
      </c>
      <c r="I6736" s="7">
        <f>FlightsPivot[[#This Row],[Total Fare]]*10%</f>
        <v>4950</v>
      </c>
      <c r="J6736" s="7">
        <f>FlightsPivot[[#This Row],[Total Fare]]+FlightsPivot[[#This Row],[10% tax ]]</f>
        <v>54450</v>
      </c>
      <c r="K6736" s="4">
        <v>10</v>
      </c>
      <c r="L6736" s="4">
        <v>2014</v>
      </c>
      <c r="M6736" t="str">
        <f>INDEX(RoutesPivot[DepAirport],MATCH($C6736,RoutesPivot[[RouteID]:[RouteID]],0))</f>
        <v>ORD</v>
      </c>
      <c r="N6736" t="str">
        <f>INDEX(RoutesPivot[AirportID],MATCH($C6736,RoutesPivot[[RouteID]:[RouteID]],0))</f>
        <v>MIA</v>
      </c>
      <c r="O6736">
        <f>INDEX(RoutesPivot[Distance],MATCH($C6736,RoutesPivot[[RouteID]:[RouteID]],0))</f>
        <v>1000</v>
      </c>
      <c r="P6736">
        <f>INDEX(RoutesPivot[ListPrice],MATCH($C6736,RoutesPivot[[RouteID]:[RouteID]],0))</f>
        <v>300</v>
      </c>
      <c r="Q6736" t="str">
        <f>INDEX(AirportPivot[AirportName],MATCH($N6736,AirportPivot[[AirportID]:[AirportID]],0))</f>
        <v>Miami International</v>
      </c>
      <c r="R6736">
        <f>INDEX(AirportPivot[Gates (number of available)],MATCH($N6736,AirportPivot[[AirportID]:[AirportID]],0))</f>
        <v>80</v>
      </c>
    </row>
    <row r="6737" spans="1:18" x14ac:dyDescent="0.25">
      <c r="A6737" s="3" t="s">
        <v>6769</v>
      </c>
      <c r="B6737" s="12">
        <v>42161</v>
      </c>
      <c r="C6737" s="4" t="s">
        <v>25</v>
      </c>
      <c r="D6737" s="4">
        <v>2.2999999999999998</v>
      </c>
      <c r="E6737" s="4">
        <v>198</v>
      </c>
      <c r="F6737" s="5">
        <v>0.29166666666666669</v>
      </c>
      <c r="G6737" s="6">
        <v>220</v>
      </c>
      <c r="H6737" s="7">
        <v>36300</v>
      </c>
      <c r="I6737" s="7">
        <f>FlightsPivot[[#This Row],[Total Fare]]*10%</f>
        <v>3630</v>
      </c>
      <c r="J6737" s="7">
        <f>FlightsPivot[[#This Row],[Total Fare]]+FlightsPivot[[#This Row],[10% tax ]]</f>
        <v>39930</v>
      </c>
      <c r="K6737" s="4">
        <v>6</v>
      </c>
      <c r="L6737" s="4">
        <v>2015</v>
      </c>
      <c r="M6737" t="str">
        <f>INDEX(RoutesPivot[DepAirport],MATCH($C6737,RoutesPivot[[RouteID]:[RouteID]],0))</f>
        <v>ORD</v>
      </c>
      <c r="N6737" t="str">
        <f>INDEX(RoutesPivot[AirportID],MATCH($C6737,RoutesPivot[[RouteID]:[RouteID]],0))</f>
        <v>DFW</v>
      </c>
      <c r="O6737">
        <f>INDEX(RoutesPivot[Distance],MATCH($C6737,RoutesPivot[[RouteID]:[RouteID]],0))</f>
        <v>700</v>
      </c>
      <c r="P6737">
        <f>INDEX(RoutesPivot[ListPrice],MATCH($C6737,RoutesPivot[[RouteID]:[RouteID]],0))</f>
        <v>200</v>
      </c>
      <c r="Q6737" t="str">
        <f>INDEX(AirportPivot[AirportName],MATCH($N6737,AirportPivot[[AirportID]:[AirportID]],0))</f>
        <v>Dallas/Fort Worth International</v>
      </c>
      <c r="R6737">
        <f>INDEX(AirportPivot[Gates (number of available)],MATCH($N6737,AirportPivot[[AirportID]:[AirportID]],0))</f>
        <v>130</v>
      </c>
    </row>
    <row r="6738" spans="1:18" x14ac:dyDescent="0.25">
      <c r="A6738" s="3" t="s">
        <v>6770</v>
      </c>
      <c r="B6738" s="12">
        <v>42043</v>
      </c>
      <c r="C6738" s="4" t="s">
        <v>17</v>
      </c>
      <c r="D6738" s="4">
        <v>3.3</v>
      </c>
      <c r="E6738" s="4">
        <v>141</v>
      </c>
      <c r="F6738" s="5">
        <v>0.41666666666666669</v>
      </c>
      <c r="G6738" s="6">
        <v>350</v>
      </c>
      <c r="H6738" s="7">
        <v>64750</v>
      </c>
      <c r="I6738" s="7">
        <f>FlightsPivot[[#This Row],[Total Fare]]*10%</f>
        <v>6475</v>
      </c>
      <c r="J6738" s="7">
        <f>FlightsPivot[[#This Row],[Total Fare]]+FlightsPivot[[#This Row],[10% tax ]]</f>
        <v>71225</v>
      </c>
      <c r="K6738" s="4">
        <v>2</v>
      </c>
      <c r="L6738" s="4">
        <v>2015</v>
      </c>
      <c r="M6738" t="str">
        <f>INDEX(RoutesPivot[DepAirport],MATCH($C6738,RoutesPivot[[RouteID]:[RouteID]],0))</f>
        <v>ORD</v>
      </c>
      <c r="N6738" t="str">
        <f>INDEX(RoutesPivot[AirportID],MATCH($C6738,RoutesPivot[[RouteID]:[RouteID]],0))</f>
        <v>LAX</v>
      </c>
      <c r="O6738">
        <f>INDEX(RoutesPivot[Distance],MATCH($C6738,RoutesPivot[[RouteID]:[RouteID]],0))</f>
        <v>1518</v>
      </c>
      <c r="P6738">
        <f>INDEX(RoutesPivot[ListPrice],MATCH($C6738,RoutesPivot[[RouteID]:[RouteID]],0))</f>
        <v>350</v>
      </c>
      <c r="Q6738" t="str">
        <f>INDEX(AirportPivot[AirportName],MATCH($N6738,AirportPivot[[AirportID]:[AirportID]],0))</f>
        <v>Los Angeles International</v>
      </c>
      <c r="R6738">
        <f>INDEX(AirportPivot[Gates (number of available)],MATCH($N6738,AirportPivot[[AirportID]:[AirportID]],0))</f>
        <v>86</v>
      </c>
    </row>
    <row r="6739" spans="1:18" x14ac:dyDescent="0.25">
      <c r="A6739" s="3" t="s">
        <v>6771</v>
      </c>
      <c r="B6739" s="12">
        <v>42161</v>
      </c>
      <c r="C6739" s="4" t="s">
        <v>15</v>
      </c>
      <c r="D6739" s="4">
        <v>2.6</v>
      </c>
      <c r="E6739" s="4">
        <v>121</v>
      </c>
      <c r="F6739" s="5">
        <v>0.33333333333333331</v>
      </c>
      <c r="G6739" s="6">
        <v>247.5</v>
      </c>
      <c r="H6739" s="7">
        <v>45787.5</v>
      </c>
      <c r="I6739" s="7">
        <f>FlightsPivot[[#This Row],[Total Fare]]*10%</f>
        <v>4578.75</v>
      </c>
      <c r="J6739" s="7">
        <f>FlightsPivot[[#This Row],[Total Fare]]+FlightsPivot[[#This Row],[10% tax ]]</f>
        <v>50366.25</v>
      </c>
      <c r="K6739" s="4">
        <v>6</v>
      </c>
      <c r="L6739" s="4">
        <v>2015</v>
      </c>
      <c r="M6739" t="str">
        <f>INDEX(RoutesPivot[DepAirport],MATCH($C6739,RoutesPivot[[RouteID]:[RouteID]],0))</f>
        <v>ORD</v>
      </c>
      <c r="N6739" t="str">
        <f>INDEX(RoutesPivot[AirportID],MATCH($C6739,RoutesPivot[[RouteID]:[RouteID]],0))</f>
        <v>EWR</v>
      </c>
      <c r="O6739">
        <f>INDEX(RoutesPivot[Distance],MATCH($C6739,RoutesPivot[[RouteID]:[RouteID]],0))</f>
        <v>600</v>
      </c>
      <c r="P6739">
        <f>INDEX(RoutesPivot[ListPrice],MATCH($C6739,RoutesPivot[[RouteID]:[RouteID]],0))</f>
        <v>225</v>
      </c>
      <c r="Q6739" t="str">
        <f>INDEX(AirportPivot[AirportName],MATCH($N6739,AirportPivot[[AirportID]:[AirportID]],0))</f>
        <v>Newark Liberty International</v>
      </c>
      <c r="R6739">
        <f>INDEX(AirportPivot[Gates (number of available)],MATCH($N6739,AirportPivot[[AirportID]:[AirportID]],0))</f>
        <v>82</v>
      </c>
    </row>
    <row r="6740" spans="1:18" x14ac:dyDescent="0.25">
      <c r="A6740" s="3" t="s">
        <v>6772</v>
      </c>
      <c r="B6740" s="12">
        <v>42240</v>
      </c>
      <c r="C6740" s="4" t="s">
        <v>33</v>
      </c>
      <c r="D6740" s="4">
        <v>2.9</v>
      </c>
      <c r="E6740" s="4">
        <v>158</v>
      </c>
      <c r="F6740" s="5">
        <v>0.70833333333333337</v>
      </c>
      <c r="G6740" s="6">
        <v>412.5</v>
      </c>
      <c r="H6740" s="7">
        <v>68062.5</v>
      </c>
      <c r="I6740" s="7">
        <f>FlightsPivot[[#This Row],[Total Fare]]*10%</f>
        <v>6806.25</v>
      </c>
      <c r="J6740" s="7">
        <f>FlightsPivot[[#This Row],[Total Fare]]+FlightsPivot[[#This Row],[10% tax ]]</f>
        <v>74868.75</v>
      </c>
      <c r="K6740" s="4">
        <v>8</v>
      </c>
      <c r="L6740" s="4">
        <v>2015</v>
      </c>
      <c r="M6740" t="str">
        <f>INDEX(RoutesPivot[DepAirport],MATCH($C6740,RoutesPivot[[RouteID]:[RouteID]],0))</f>
        <v>ORD</v>
      </c>
      <c r="N6740" t="str">
        <f>INDEX(RoutesPivot[AirportID],MATCH($C6740,RoutesPivot[[RouteID]:[RouteID]],0))</f>
        <v>SFO</v>
      </c>
      <c r="O6740">
        <f>INDEX(RoutesPivot[Distance],MATCH($C6740,RoutesPivot[[RouteID]:[RouteID]],0))</f>
        <v>1600</v>
      </c>
      <c r="P6740">
        <f>INDEX(RoutesPivot[ListPrice],MATCH($C6740,RoutesPivot[[RouteID]:[RouteID]],0))</f>
        <v>375</v>
      </c>
      <c r="Q6740" t="str">
        <f>INDEX(AirportPivot[AirportName],MATCH($N6740,AirportPivot[[AirportID]:[AirportID]],0))</f>
        <v>San Francisco International</v>
      </c>
      <c r="R6740">
        <f>INDEX(AirportPivot[Gates (number of available)],MATCH($N6740,AirportPivot[[AirportID]:[AirportID]],0))</f>
        <v>70</v>
      </c>
    </row>
    <row r="6741" spans="1:18" x14ac:dyDescent="0.25">
      <c r="A6741" s="3" t="s">
        <v>6773</v>
      </c>
      <c r="B6741" s="12">
        <v>42318</v>
      </c>
      <c r="C6741" s="4" t="s">
        <v>86</v>
      </c>
      <c r="D6741" s="4">
        <v>1.6</v>
      </c>
      <c r="E6741" s="4">
        <v>21</v>
      </c>
      <c r="F6741" s="5">
        <v>0.89583333333333337</v>
      </c>
      <c r="G6741" s="6">
        <v>115</v>
      </c>
      <c r="H6741" s="7">
        <v>21275</v>
      </c>
      <c r="I6741" s="7">
        <f>FlightsPivot[[#This Row],[Total Fare]]*10%</f>
        <v>2127.5</v>
      </c>
      <c r="J6741" s="7">
        <f>FlightsPivot[[#This Row],[Total Fare]]+FlightsPivot[[#This Row],[10% tax ]]</f>
        <v>23402.5</v>
      </c>
      <c r="K6741" s="4">
        <v>11</v>
      </c>
      <c r="L6741" s="4">
        <v>2015</v>
      </c>
      <c r="M6741" t="str">
        <f>INDEX(RoutesPivot[DepAirport],MATCH($C6741,RoutesPivot[[RouteID]:[RouteID]],0))</f>
        <v>ORD</v>
      </c>
      <c r="N6741" t="str">
        <f>INDEX(RoutesPivot[AirportID],MATCH($C6741,RoutesPivot[[RouteID]:[RouteID]],0))</f>
        <v>DTW</v>
      </c>
      <c r="O6741">
        <f>INDEX(RoutesPivot[Distance],MATCH($C6741,RoutesPivot[[RouteID]:[RouteID]],0))</f>
        <v>200</v>
      </c>
      <c r="P6741">
        <f>INDEX(RoutesPivot[ListPrice],MATCH($C6741,RoutesPivot[[RouteID]:[RouteID]],0))</f>
        <v>115</v>
      </c>
      <c r="Q6741" t="str">
        <f>INDEX(AirportPivot[AirportName],MATCH($N6741,AirportPivot[[AirportID]:[AirportID]],0))</f>
        <v>Detroit Metropolitan Wayne County</v>
      </c>
      <c r="R6741">
        <f>INDEX(AirportPivot[Gates (number of available)],MATCH($N6741,AirportPivot[[AirportID]:[AirportID]],0))</f>
        <v>60</v>
      </c>
    </row>
    <row r="6742" spans="1:18" x14ac:dyDescent="0.25">
      <c r="A6742" s="3" t="s">
        <v>6774</v>
      </c>
      <c r="B6742" s="12">
        <v>42331</v>
      </c>
      <c r="C6742" s="4" t="s">
        <v>86</v>
      </c>
      <c r="D6742" s="4">
        <v>4.8</v>
      </c>
      <c r="E6742" s="4">
        <v>142</v>
      </c>
      <c r="F6742" s="5">
        <v>0.77083333333333337</v>
      </c>
      <c r="G6742" s="6">
        <v>172.5</v>
      </c>
      <c r="H6742" s="7">
        <v>31912.5</v>
      </c>
      <c r="I6742" s="7">
        <f>FlightsPivot[[#This Row],[Total Fare]]*10%</f>
        <v>3191.25</v>
      </c>
      <c r="J6742" s="7">
        <f>FlightsPivot[[#This Row],[Total Fare]]+FlightsPivot[[#This Row],[10% tax ]]</f>
        <v>35103.75</v>
      </c>
      <c r="K6742" s="4">
        <v>11</v>
      </c>
      <c r="L6742" s="4">
        <v>2015</v>
      </c>
      <c r="M6742" t="str">
        <f>INDEX(RoutesPivot[DepAirport],MATCH($C6742,RoutesPivot[[RouteID]:[RouteID]],0))</f>
        <v>ORD</v>
      </c>
      <c r="N6742" t="str">
        <f>INDEX(RoutesPivot[AirportID],MATCH($C6742,RoutesPivot[[RouteID]:[RouteID]],0))</f>
        <v>DTW</v>
      </c>
      <c r="O6742">
        <f>INDEX(RoutesPivot[Distance],MATCH($C6742,RoutesPivot[[RouteID]:[RouteID]],0))</f>
        <v>200</v>
      </c>
      <c r="P6742">
        <f>INDEX(RoutesPivot[ListPrice],MATCH($C6742,RoutesPivot[[RouteID]:[RouteID]],0))</f>
        <v>115</v>
      </c>
      <c r="Q6742" t="str">
        <f>INDEX(AirportPivot[AirportName],MATCH($N6742,AirportPivot[[AirportID]:[AirportID]],0))</f>
        <v>Detroit Metropolitan Wayne County</v>
      </c>
      <c r="R6742">
        <f>INDEX(AirportPivot[Gates (number of available)],MATCH($N6742,AirportPivot[[AirportID]:[AirportID]],0))</f>
        <v>60</v>
      </c>
    </row>
    <row r="6743" spans="1:18" x14ac:dyDescent="0.25">
      <c r="A6743" s="3" t="s">
        <v>6775</v>
      </c>
      <c r="B6743" s="12">
        <v>42149</v>
      </c>
      <c r="C6743" s="4" t="s">
        <v>17</v>
      </c>
      <c r="D6743" s="4">
        <v>3.4</v>
      </c>
      <c r="E6743" s="4">
        <v>5</v>
      </c>
      <c r="F6743" s="5">
        <v>0.79166666666666663</v>
      </c>
      <c r="G6743" s="6">
        <v>350</v>
      </c>
      <c r="H6743" s="7">
        <v>64750</v>
      </c>
      <c r="I6743" s="7">
        <f>FlightsPivot[[#This Row],[Total Fare]]*10%</f>
        <v>6475</v>
      </c>
      <c r="J6743" s="7">
        <f>FlightsPivot[[#This Row],[Total Fare]]+FlightsPivot[[#This Row],[10% tax ]]</f>
        <v>71225</v>
      </c>
      <c r="K6743" s="4">
        <v>5</v>
      </c>
      <c r="L6743" s="4">
        <v>2015</v>
      </c>
      <c r="M6743" t="str">
        <f>INDEX(RoutesPivot[DepAirport],MATCH($C6743,RoutesPivot[[RouteID]:[RouteID]],0))</f>
        <v>ORD</v>
      </c>
      <c r="N6743" t="str">
        <f>INDEX(RoutesPivot[AirportID],MATCH($C6743,RoutesPivot[[RouteID]:[RouteID]],0))</f>
        <v>LAX</v>
      </c>
      <c r="O6743">
        <f>INDEX(RoutesPivot[Distance],MATCH($C6743,RoutesPivot[[RouteID]:[RouteID]],0))</f>
        <v>1518</v>
      </c>
      <c r="P6743">
        <f>INDEX(RoutesPivot[ListPrice],MATCH($C6743,RoutesPivot[[RouteID]:[RouteID]],0))</f>
        <v>350</v>
      </c>
      <c r="Q6743" t="str">
        <f>INDEX(AirportPivot[AirportName],MATCH($N6743,AirportPivot[[AirportID]:[AirportID]],0))</f>
        <v>Los Angeles International</v>
      </c>
      <c r="R6743">
        <f>INDEX(AirportPivot[Gates (number of available)],MATCH($N6743,AirportPivot[[AirportID]:[AirportID]],0))</f>
        <v>86</v>
      </c>
    </row>
    <row r="6744" spans="1:18" x14ac:dyDescent="0.25">
      <c r="A6744" s="3" t="s">
        <v>6776</v>
      </c>
      <c r="B6744" s="12">
        <v>41703</v>
      </c>
      <c r="C6744" s="4" t="s">
        <v>15</v>
      </c>
      <c r="D6744" s="4">
        <v>0.6</v>
      </c>
      <c r="E6744" s="4">
        <v>29</v>
      </c>
      <c r="F6744" s="5">
        <v>0.75</v>
      </c>
      <c r="G6744" s="6">
        <v>225</v>
      </c>
      <c r="H6744" s="7">
        <v>41625</v>
      </c>
      <c r="I6744" s="7">
        <f>FlightsPivot[[#This Row],[Total Fare]]*10%</f>
        <v>4162.5</v>
      </c>
      <c r="J6744" s="7">
        <f>FlightsPivot[[#This Row],[Total Fare]]+FlightsPivot[[#This Row],[10% tax ]]</f>
        <v>45787.5</v>
      </c>
      <c r="K6744" s="4">
        <v>3</v>
      </c>
      <c r="L6744" s="4">
        <v>2014</v>
      </c>
      <c r="M6744" t="str">
        <f>INDEX(RoutesPivot[DepAirport],MATCH($C6744,RoutesPivot[[RouteID]:[RouteID]],0))</f>
        <v>ORD</v>
      </c>
      <c r="N6744" t="str">
        <f>INDEX(RoutesPivot[AirportID],MATCH($C6744,RoutesPivot[[RouteID]:[RouteID]],0))</f>
        <v>EWR</v>
      </c>
      <c r="O6744">
        <f>INDEX(RoutesPivot[Distance],MATCH($C6744,RoutesPivot[[RouteID]:[RouteID]],0))</f>
        <v>600</v>
      </c>
      <c r="P6744">
        <f>INDEX(RoutesPivot[ListPrice],MATCH($C6744,RoutesPivot[[RouteID]:[RouteID]],0))</f>
        <v>225</v>
      </c>
      <c r="Q6744" t="str">
        <f>INDEX(AirportPivot[AirportName],MATCH($N6744,AirportPivot[[AirportID]:[AirportID]],0))</f>
        <v>Newark Liberty International</v>
      </c>
      <c r="R6744">
        <f>INDEX(AirportPivot[Gates (number of available)],MATCH($N6744,AirportPivot[[AirportID]:[AirportID]],0))</f>
        <v>82</v>
      </c>
    </row>
    <row r="6745" spans="1:18" x14ac:dyDescent="0.25">
      <c r="A6745" s="3" t="s">
        <v>6777</v>
      </c>
      <c r="B6745" s="12">
        <v>42365</v>
      </c>
      <c r="C6745" s="4" t="s">
        <v>33</v>
      </c>
      <c r="D6745" s="4">
        <v>2.2999999999999998</v>
      </c>
      <c r="E6745" s="4">
        <v>210</v>
      </c>
      <c r="F6745" s="5">
        <v>0.5</v>
      </c>
      <c r="G6745" s="6">
        <v>525</v>
      </c>
      <c r="H6745" s="7">
        <v>86625</v>
      </c>
      <c r="I6745" s="7">
        <f>FlightsPivot[[#This Row],[Total Fare]]*10%</f>
        <v>8662.5</v>
      </c>
      <c r="J6745" s="7">
        <f>FlightsPivot[[#This Row],[Total Fare]]+FlightsPivot[[#This Row],[10% tax ]]</f>
        <v>95287.5</v>
      </c>
      <c r="K6745" s="4">
        <v>12</v>
      </c>
      <c r="L6745" s="4">
        <v>2015</v>
      </c>
      <c r="M6745" t="str">
        <f>INDEX(RoutesPivot[DepAirport],MATCH($C6745,RoutesPivot[[RouteID]:[RouteID]],0))</f>
        <v>ORD</v>
      </c>
      <c r="N6745" t="str">
        <f>INDEX(RoutesPivot[AirportID],MATCH($C6745,RoutesPivot[[RouteID]:[RouteID]],0))</f>
        <v>SFO</v>
      </c>
      <c r="O6745">
        <f>INDEX(RoutesPivot[Distance],MATCH($C6745,RoutesPivot[[RouteID]:[RouteID]],0))</f>
        <v>1600</v>
      </c>
      <c r="P6745">
        <f>INDEX(RoutesPivot[ListPrice],MATCH($C6745,RoutesPivot[[RouteID]:[RouteID]],0))</f>
        <v>375</v>
      </c>
      <c r="Q6745" t="str">
        <f>INDEX(AirportPivot[AirportName],MATCH($N6745,AirportPivot[[AirportID]:[AirportID]],0))</f>
        <v>San Francisco International</v>
      </c>
      <c r="R6745">
        <f>INDEX(AirportPivot[Gates (number of available)],MATCH($N6745,AirportPivot[[AirportID]:[AirportID]],0))</f>
        <v>70</v>
      </c>
    </row>
    <row r="6746" spans="1:18" x14ac:dyDescent="0.25">
      <c r="A6746" s="3" t="s">
        <v>6778</v>
      </c>
      <c r="B6746" s="12">
        <v>41909</v>
      </c>
      <c r="C6746" s="4" t="s">
        <v>27</v>
      </c>
      <c r="D6746" s="4">
        <v>10.7</v>
      </c>
      <c r="E6746" s="4">
        <v>76</v>
      </c>
      <c r="F6746" s="5">
        <v>0.75</v>
      </c>
      <c r="G6746" s="6">
        <v>200</v>
      </c>
      <c r="H6746" s="7">
        <v>36200</v>
      </c>
      <c r="I6746" s="7">
        <f>FlightsPivot[[#This Row],[Total Fare]]*10%</f>
        <v>3620</v>
      </c>
      <c r="J6746" s="7">
        <f>FlightsPivot[[#This Row],[Total Fare]]+FlightsPivot[[#This Row],[10% tax ]]</f>
        <v>39820</v>
      </c>
      <c r="K6746" s="4">
        <v>9</v>
      </c>
      <c r="L6746" s="4">
        <v>2014</v>
      </c>
      <c r="M6746" t="str">
        <f>INDEX(RoutesPivot[DepAirport],MATCH($C6746,RoutesPivot[[RouteID]:[RouteID]],0))</f>
        <v>ORD</v>
      </c>
      <c r="N6746" t="str">
        <f>INDEX(RoutesPivot[AirportID],MATCH($C6746,RoutesPivot[[RouteID]:[RouteID]],0))</f>
        <v>ATL</v>
      </c>
      <c r="O6746">
        <f>INDEX(RoutesPivot[Distance],MATCH($C6746,RoutesPivot[[RouteID]:[RouteID]],0))</f>
        <v>510</v>
      </c>
      <c r="P6746">
        <f>INDEX(RoutesPivot[ListPrice],MATCH($C6746,RoutesPivot[[RouteID]:[RouteID]],0))</f>
        <v>200</v>
      </c>
      <c r="Q6746" t="str">
        <f>INDEX(AirportPivot[AirportName],MATCH($N6746,AirportPivot[[AirportID]:[AirportID]],0))</f>
        <v>Hartsfield-Jackson Atlanta International</v>
      </c>
      <c r="R6746">
        <f>INDEX(AirportPivot[Gates (number of available)],MATCH($N6746,AirportPivot[[AirportID]:[AirportID]],0))</f>
        <v>100</v>
      </c>
    </row>
    <row r="6747" spans="1:18" x14ac:dyDescent="0.25">
      <c r="A6747" s="3" t="s">
        <v>6779</v>
      </c>
      <c r="B6747" s="12">
        <v>42053</v>
      </c>
      <c r="C6747" s="4" t="s">
        <v>40</v>
      </c>
      <c r="D6747" s="4">
        <v>3.5</v>
      </c>
      <c r="E6747" s="4">
        <v>155</v>
      </c>
      <c r="F6747" s="5">
        <v>0.66666666666666663</v>
      </c>
      <c r="G6747" s="6">
        <v>115</v>
      </c>
      <c r="H6747" s="7">
        <v>18975</v>
      </c>
      <c r="I6747" s="7">
        <f>FlightsPivot[[#This Row],[Total Fare]]*10%</f>
        <v>1897.5</v>
      </c>
      <c r="J6747" s="7">
        <f>FlightsPivot[[#This Row],[Total Fare]]+FlightsPivot[[#This Row],[10% tax ]]</f>
        <v>20872.5</v>
      </c>
      <c r="K6747" s="4">
        <v>2</v>
      </c>
      <c r="L6747" s="4">
        <v>2015</v>
      </c>
      <c r="M6747" t="str">
        <f>INDEX(RoutesPivot[DepAirport],MATCH($C6747,RoutesPivot[[RouteID]:[RouteID]],0))</f>
        <v>ORD</v>
      </c>
      <c r="N6747" t="str">
        <f>INDEX(RoutesPivot[AirportID],MATCH($C6747,RoutesPivot[[RouteID]:[RouteID]],0))</f>
        <v>MSP</v>
      </c>
      <c r="O6747">
        <f>INDEX(RoutesPivot[Distance],MATCH($C6747,RoutesPivot[[RouteID]:[RouteID]],0))</f>
        <v>300</v>
      </c>
      <c r="P6747">
        <f>INDEX(RoutesPivot[ListPrice],MATCH($C6747,RoutesPivot[[RouteID]:[RouteID]],0))</f>
        <v>115</v>
      </c>
      <c r="Q6747" t="str">
        <f>INDEX(AirportPivot[AirportName],MATCH($N6747,AirportPivot[[AirportID]:[AirportID]],0))</f>
        <v>Minneapolis-St Paul International/Wold-Chamberlain</v>
      </c>
      <c r="R6747">
        <f>INDEX(AirportPivot[Gates (number of available)],MATCH($N6747,AirportPivot[[AirportID]:[AirportID]],0))</f>
        <v>65</v>
      </c>
    </row>
    <row r="6748" spans="1:18" x14ac:dyDescent="0.25">
      <c r="A6748" s="3" t="s">
        <v>6780</v>
      </c>
      <c r="B6748" s="12">
        <v>41971</v>
      </c>
      <c r="C6748" s="4" t="s">
        <v>13</v>
      </c>
      <c r="D6748" s="4">
        <v>3.5</v>
      </c>
      <c r="E6748" s="4">
        <v>189</v>
      </c>
      <c r="F6748" s="5">
        <v>0.70833333333333337</v>
      </c>
      <c r="G6748" s="6">
        <v>375</v>
      </c>
      <c r="H6748" s="7">
        <v>61875</v>
      </c>
      <c r="I6748" s="7">
        <f>FlightsPivot[[#This Row],[Total Fare]]*10%</f>
        <v>6187.5</v>
      </c>
      <c r="J6748" s="7">
        <f>FlightsPivot[[#This Row],[Total Fare]]+FlightsPivot[[#This Row],[10% tax ]]</f>
        <v>68062.5</v>
      </c>
      <c r="K6748" s="4">
        <v>11</v>
      </c>
      <c r="L6748" s="4">
        <v>2014</v>
      </c>
      <c r="M6748" t="str">
        <f>INDEX(RoutesPivot[DepAirport],MATCH($C6748,RoutesPivot[[RouteID]:[RouteID]],0))</f>
        <v>ORD</v>
      </c>
      <c r="N6748" t="str">
        <f>INDEX(RoutesPivot[AirportID],MATCH($C6748,RoutesPivot[[RouteID]:[RouteID]],0))</f>
        <v>JFK</v>
      </c>
      <c r="O6748">
        <f>INDEX(RoutesPivot[Distance],MATCH($C6748,RoutesPivot[[RouteID]:[RouteID]],0))</f>
        <v>619</v>
      </c>
      <c r="P6748">
        <f>INDEX(RoutesPivot[ListPrice],MATCH($C6748,RoutesPivot[[RouteID]:[RouteID]],0))</f>
        <v>250</v>
      </c>
      <c r="Q6748" t="str">
        <f>INDEX(AirportPivot[AirportName],MATCH($N6748,AirportPivot[[AirportID]:[AirportID]],0))</f>
        <v>John F Kennedy International</v>
      </c>
      <c r="R6748">
        <f>INDEX(AirportPivot[Gates (number of available)],MATCH($N6748,AirportPivot[[AirportID]:[AirportID]],0))</f>
        <v>120</v>
      </c>
    </row>
    <row r="6749" spans="1:18" x14ac:dyDescent="0.25">
      <c r="A6749" s="3" t="s">
        <v>6781</v>
      </c>
      <c r="B6749" s="12">
        <v>42252</v>
      </c>
      <c r="C6749" s="4" t="s">
        <v>33</v>
      </c>
      <c r="D6749" s="4">
        <v>2.2000000000000002</v>
      </c>
      <c r="E6749" s="4">
        <v>156</v>
      </c>
      <c r="F6749" s="5">
        <v>0.8125</v>
      </c>
      <c r="G6749" s="6">
        <v>375</v>
      </c>
      <c r="H6749" s="7">
        <v>61875</v>
      </c>
      <c r="I6749" s="7">
        <f>FlightsPivot[[#This Row],[Total Fare]]*10%</f>
        <v>6187.5</v>
      </c>
      <c r="J6749" s="7">
        <f>FlightsPivot[[#This Row],[Total Fare]]+FlightsPivot[[#This Row],[10% tax ]]</f>
        <v>68062.5</v>
      </c>
      <c r="K6749" s="4">
        <v>9</v>
      </c>
      <c r="L6749" s="4">
        <v>2015</v>
      </c>
      <c r="M6749" t="str">
        <f>INDEX(RoutesPivot[DepAirport],MATCH($C6749,RoutesPivot[[RouteID]:[RouteID]],0))</f>
        <v>ORD</v>
      </c>
      <c r="N6749" t="str">
        <f>INDEX(RoutesPivot[AirportID],MATCH($C6749,RoutesPivot[[RouteID]:[RouteID]],0))</f>
        <v>SFO</v>
      </c>
      <c r="O6749">
        <f>INDEX(RoutesPivot[Distance],MATCH($C6749,RoutesPivot[[RouteID]:[RouteID]],0))</f>
        <v>1600</v>
      </c>
      <c r="P6749">
        <f>INDEX(RoutesPivot[ListPrice],MATCH($C6749,RoutesPivot[[RouteID]:[RouteID]],0))</f>
        <v>375</v>
      </c>
      <c r="Q6749" t="str">
        <f>INDEX(AirportPivot[AirportName],MATCH($N6749,AirportPivot[[AirportID]:[AirportID]],0))</f>
        <v>San Francisco International</v>
      </c>
      <c r="R6749">
        <f>INDEX(AirportPivot[Gates (number of available)],MATCH($N6749,AirportPivot[[AirportID]:[AirportID]],0))</f>
        <v>70</v>
      </c>
    </row>
    <row r="6750" spans="1:18" x14ac:dyDescent="0.25">
      <c r="A6750" s="3" t="s">
        <v>6782</v>
      </c>
      <c r="B6750" s="12">
        <v>42015</v>
      </c>
      <c r="C6750" s="4" t="s">
        <v>80</v>
      </c>
      <c r="D6750" s="4">
        <v>1.9</v>
      </c>
      <c r="E6750" s="4">
        <v>1</v>
      </c>
      <c r="F6750" s="5">
        <v>0.75</v>
      </c>
      <c r="G6750" s="6">
        <v>300</v>
      </c>
      <c r="H6750" s="7">
        <v>55500</v>
      </c>
      <c r="I6750" s="7">
        <f>FlightsPivot[[#This Row],[Total Fare]]*10%</f>
        <v>5550</v>
      </c>
      <c r="J6750" s="7">
        <f>FlightsPivot[[#This Row],[Total Fare]]+FlightsPivot[[#This Row],[10% tax ]]</f>
        <v>61050</v>
      </c>
      <c r="K6750" s="4">
        <v>1</v>
      </c>
      <c r="L6750" s="4">
        <v>2015</v>
      </c>
      <c r="M6750" t="str">
        <f>INDEX(RoutesPivot[DepAirport],MATCH($C6750,RoutesPivot[[RouteID]:[RouteID]],0))</f>
        <v>ORD</v>
      </c>
      <c r="N6750" t="str">
        <f>INDEX(RoutesPivot[AirportID],MATCH($C6750,RoutesPivot[[RouteID]:[RouteID]],0))</f>
        <v>MIA</v>
      </c>
      <c r="O6750">
        <f>INDEX(RoutesPivot[Distance],MATCH($C6750,RoutesPivot[[RouteID]:[RouteID]],0))</f>
        <v>1000</v>
      </c>
      <c r="P6750">
        <f>INDEX(RoutesPivot[ListPrice],MATCH($C6750,RoutesPivot[[RouteID]:[RouteID]],0))</f>
        <v>300</v>
      </c>
      <c r="Q6750" t="str">
        <f>INDEX(AirportPivot[AirportName],MATCH($N6750,AirportPivot[[AirportID]:[AirportID]],0))</f>
        <v>Miami International</v>
      </c>
      <c r="R6750">
        <f>INDEX(AirportPivot[Gates (number of available)],MATCH($N6750,AirportPivot[[AirportID]:[AirportID]],0))</f>
        <v>80</v>
      </c>
    </row>
    <row r="6751" spans="1:18" x14ac:dyDescent="0.25">
      <c r="A6751" s="3" t="s">
        <v>6783</v>
      </c>
      <c r="B6751" s="12">
        <v>42157</v>
      </c>
      <c r="C6751" s="4" t="s">
        <v>86</v>
      </c>
      <c r="D6751" s="4">
        <v>2</v>
      </c>
      <c r="E6751" s="4">
        <v>176</v>
      </c>
      <c r="F6751" s="5">
        <v>0.8125</v>
      </c>
      <c r="G6751" s="6">
        <v>126.5</v>
      </c>
      <c r="H6751" s="7">
        <v>20872.5</v>
      </c>
      <c r="I6751" s="7">
        <f>FlightsPivot[[#This Row],[Total Fare]]*10%</f>
        <v>2087.25</v>
      </c>
      <c r="J6751" s="7">
        <f>FlightsPivot[[#This Row],[Total Fare]]+FlightsPivot[[#This Row],[10% tax ]]</f>
        <v>22959.75</v>
      </c>
      <c r="K6751" s="4">
        <v>6</v>
      </c>
      <c r="L6751" s="4">
        <v>2015</v>
      </c>
      <c r="M6751" t="str">
        <f>INDEX(RoutesPivot[DepAirport],MATCH($C6751,RoutesPivot[[RouteID]:[RouteID]],0))</f>
        <v>ORD</v>
      </c>
      <c r="N6751" t="str">
        <f>INDEX(RoutesPivot[AirportID],MATCH($C6751,RoutesPivot[[RouteID]:[RouteID]],0))</f>
        <v>DTW</v>
      </c>
      <c r="O6751">
        <f>INDEX(RoutesPivot[Distance],MATCH($C6751,RoutesPivot[[RouteID]:[RouteID]],0))</f>
        <v>200</v>
      </c>
      <c r="P6751">
        <f>INDEX(RoutesPivot[ListPrice],MATCH($C6751,RoutesPivot[[RouteID]:[RouteID]],0))</f>
        <v>115</v>
      </c>
      <c r="Q6751" t="str">
        <f>INDEX(AirportPivot[AirportName],MATCH($N6751,AirportPivot[[AirportID]:[AirportID]],0))</f>
        <v>Detroit Metropolitan Wayne County</v>
      </c>
      <c r="R6751">
        <f>INDEX(AirportPivot[Gates (number of available)],MATCH($N6751,AirportPivot[[AirportID]:[AirportID]],0))</f>
        <v>60</v>
      </c>
    </row>
    <row r="6752" spans="1:18" x14ac:dyDescent="0.25">
      <c r="A6752" s="3" t="s">
        <v>6784</v>
      </c>
      <c r="B6752" s="12">
        <v>41817</v>
      </c>
      <c r="C6752" s="4" t="s">
        <v>37</v>
      </c>
      <c r="D6752" s="4">
        <v>2.4</v>
      </c>
      <c r="E6752" s="4">
        <v>16</v>
      </c>
      <c r="F6752" s="5">
        <v>0.75</v>
      </c>
      <c r="G6752" s="6">
        <v>385</v>
      </c>
      <c r="H6752" s="7">
        <v>71225</v>
      </c>
      <c r="I6752" s="7">
        <f>FlightsPivot[[#This Row],[Total Fare]]*10%</f>
        <v>7122.5</v>
      </c>
      <c r="J6752" s="7">
        <f>FlightsPivot[[#This Row],[Total Fare]]+FlightsPivot[[#This Row],[10% tax ]]</f>
        <v>78347.5</v>
      </c>
      <c r="K6752" s="4">
        <v>6</v>
      </c>
      <c r="L6752" s="4">
        <v>2014</v>
      </c>
      <c r="M6752" t="str">
        <f>INDEX(RoutesPivot[DepAirport],MATCH($C6752,RoutesPivot[[RouteID]:[RouteID]],0))</f>
        <v>ORD</v>
      </c>
      <c r="N6752" t="str">
        <f>INDEX(RoutesPivot[AirportID],MATCH($C6752,RoutesPivot[[RouteID]:[RouteID]],0))</f>
        <v>SEA</v>
      </c>
      <c r="O6752">
        <f>INDEX(RoutesPivot[Distance],MATCH($C6752,RoutesPivot[[RouteID]:[RouteID]],0))</f>
        <v>1500</v>
      </c>
      <c r="P6752">
        <f>INDEX(RoutesPivot[ListPrice],MATCH($C6752,RoutesPivot[[RouteID]:[RouteID]],0))</f>
        <v>350</v>
      </c>
      <c r="Q6752" t="str">
        <f>INDEX(AirportPivot[AirportName],MATCH($N6752,AirportPivot[[AirportID]:[AirportID]],0))</f>
        <v>Seattle-Tacoma International</v>
      </c>
      <c r="R6752">
        <f>INDEX(AirportPivot[Gates (number of available)],MATCH($N6752,AirportPivot[[AirportID]:[AirportID]],0))</f>
        <v>58</v>
      </c>
    </row>
    <row r="6753" spans="1:18" x14ac:dyDescent="0.25">
      <c r="A6753" s="3" t="s">
        <v>6785</v>
      </c>
      <c r="B6753" s="12">
        <v>41971</v>
      </c>
      <c r="C6753" s="4" t="s">
        <v>11</v>
      </c>
      <c r="D6753" s="4">
        <v>4.5</v>
      </c>
      <c r="E6753" s="4">
        <v>84</v>
      </c>
      <c r="F6753" s="5">
        <v>0.41666666666666669</v>
      </c>
      <c r="G6753" s="6">
        <v>450</v>
      </c>
      <c r="H6753" s="7">
        <v>81450</v>
      </c>
      <c r="I6753" s="7">
        <f>FlightsPivot[[#This Row],[Total Fare]]*10%</f>
        <v>8145</v>
      </c>
      <c r="J6753" s="7">
        <f>FlightsPivot[[#This Row],[Total Fare]]+FlightsPivot[[#This Row],[10% tax ]]</f>
        <v>89595</v>
      </c>
      <c r="K6753" s="4">
        <v>11</v>
      </c>
      <c r="L6753" s="4">
        <v>2014</v>
      </c>
      <c r="M6753" t="str">
        <f>INDEX(RoutesPivot[DepAirport],MATCH($C6753,RoutesPivot[[RouteID]:[RouteID]],0))</f>
        <v>ORD</v>
      </c>
      <c r="N6753" t="str">
        <f>INDEX(RoutesPivot[AirportID],MATCH($C6753,RoutesPivot[[RouteID]:[RouteID]],0))</f>
        <v>BOS</v>
      </c>
      <c r="O6753">
        <f>INDEX(RoutesPivot[Distance],MATCH($C6753,RoutesPivot[[RouteID]:[RouteID]],0))</f>
        <v>730</v>
      </c>
      <c r="P6753">
        <f>INDEX(RoutesPivot[ListPrice],MATCH($C6753,RoutesPivot[[RouteID]:[RouteID]],0))</f>
        <v>300</v>
      </c>
      <c r="Q6753" t="str">
        <f>INDEX(AirportPivot[AirportName],MATCH($N6753,AirportPivot[[AirportID]:[AirportID]],0))</f>
        <v>General Edward Lawrence Logan International</v>
      </c>
      <c r="R6753">
        <f>INDEX(AirportPivot[Gates (number of available)],MATCH($N6753,AirportPivot[[AirportID]:[AirportID]],0))</f>
        <v>63</v>
      </c>
    </row>
    <row r="6754" spans="1:18" x14ac:dyDescent="0.25">
      <c r="A6754" s="3" t="s">
        <v>6786</v>
      </c>
      <c r="B6754" s="12">
        <v>41686</v>
      </c>
      <c r="C6754" s="4" t="s">
        <v>21</v>
      </c>
      <c r="D6754" s="4">
        <v>2.4</v>
      </c>
      <c r="E6754" s="4">
        <v>173</v>
      </c>
      <c r="F6754" s="5">
        <v>0.70833333333333337</v>
      </c>
      <c r="G6754" s="6">
        <v>125</v>
      </c>
      <c r="H6754" s="7">
        <v>20625</v>
      </c>
      <c r="I6754" s="7">
        <f>FlightsPivot[[#This Row],[Total Fare]]*10%</f>
        <v>2062.5</v>
      </c>
      <c r="J6754" s="7">
        <f>FlightsPivot[[#This Row],[Total Fare]]+FlightsPivot[[#This Row],[10% tax ]]</f>
        <v>22687.5</v>
      </c>
      <c r="K6754" s="4">
        <v>2</v>
      </c>
      <c r="L6754" s="4">
        <v>2014</v>
      </c>
      <c r="M6754" t="str">
        <f>INDEX(RoutesPivot[DepAirport],MATCH($C6754,RoutesPivot[[RouteID]:[RouteID]],0))</f>
        <v>ORD</v>
      </c>
      <c r="N6754" t="str">
        <f>INDEX(RoutesPivot[AirportID],MATCH($C6754,RoutesPivot[[RouteID]:[RouteID]],0))</f>
        <v>CLT</v>
      </c>
      <c r="O6754">
        <f>INDEX(RoutesPivot[Distance],MATCH($C6754,RoutesPivot[[RouteID]:[RouteID]],0))</f>
        <v>700</v>
      </c>
      <c r="P6754">
        <f>INDEX(RoutesPivot[ListPrice],MATCH($C6754,RoutesPivot[[RouteID]:[RouteID]],0))</f>
        <v>125</v>
      </c>
      <c r="Q6754" t="str">
        <f>INDEX(AirportPivot[AirportName],MATCH($N6754,AirportPivot[[AirportID]:[AirportID]],0))</f>
        <v>Charlotte/Douglas International</v>
      </c>
      <c r="R6754">
        <f>INDEX(AirportPivot[Gates (number of available)],MATCH($N6754,AirportPivot[[AirportID]:[AirportID]],0))</f>
        <v>65</v>
      </c>
    </row>
    <row r="6755" spans="1:18" x14ac:dyDescent="0.25">
      <c r="A6755" s="3" t="s">
        <v>6787</v>
      </c>
      <c r="B6755" s="12">
        <v>42124</v>
      </c>
      <c r="C6755" s="4" t="s">
        <v>15</v>
      </c>
      <c r="D6755" s="4">
        <v>1.8</v>
      </c>
      <c r="E6755" s="4">
        <v>172</v>
      </c>
      <c r="F6755" s="5">
        <v>0.5625</v>
      </c>
      <c r="G6755" s="6">
        <v>225</v>
      </c>
      <c r="H6755" s="7">
        <v>37125</v>
      </c>
      <c r="I6755" s="7">
        <f>FlightsPivot[[#This Row],[Total Fare]]*10%</f>
        <v>3712.5</v>
      </c>
      <c r="J6755" s="7">
        <f>FlightsPivot[[#This Row],[Total Fare]]+FlightsPivot[[#This Row],[10% tax ]]</f>
        <v>40837.5</v>
      </c>
      <c r="K6755" s="4">
        <v>4</v>
      </c>
      <c r="L6755" s="4">
        <v>2015</v>
      </c>
      <c r="M6755" t="str">
        <f>INDEX(RoutesPivot[DepAirport],MATCH($C6755,RoutesPivot[[RouteID]:[RouteID]],0))</f>
        <v>ORD</v>
      </c>
      <c r="N6755" t="str">
        <f>INDEX(RoutesPivot[AirportID],MATCH($C6755,RoutesPivot[[RouteID]:[RouteID]],0))</f>
        <v>EWR</v>
      </c>
      <c r="O6755">
        <f>INDEX(RoutesPivot[Distance],MATCH($C6755,RoutesPivot[[RouteID]:[RouteID]],0))</f>
        <v>600</v>
      </c>
      <c r="P6755">
        <f>INDEX(RoutesPivot[ListPrice],MATCH($C6755,RoutesPivot[[RouteID]:[RouteID]],0))</f>
        <v>225</v>
      </c>
      <c r="Q6755" t="str">
        <f>INDEX(AirportPivot[AirportName],MATCH($N6755,AirportPivot[[AirportID]:[AirportID]],0))</f>
        <v>Newark Liberty International</v>
      </c>
      <c r="R6755">
        <f>INDEX(AirportPivot[Gates (number of available)],MATCH($N6755,AirportPivot[[AirportID]:[AirportID]],0))</f>
        <v>82</v>
      </c>
    </row>
    <row r="6756" spans="1:18" x14ac:dyDescent="0.25">
      <c r="A6756" s="3" t="s">
        <v>6788</v>
      </c>
      <c r="B6756" s="12">
        <v>41754</v>
      </c>
      <c r="C6756" s="4" t="s">
        <v>21</v>
      </c>
      <c r="D6756" s="4">
        <v>2.8</v>
      </c>
      <c r="E6756" s="4">
        <v>91</v>
      </c>
      <c r="F6756" s="5">
        <v>0.625</v>
      </c>
      <c r="G6756" s="6">
        <v>125</v>
      </c>
      <c r="H6756" s="7">
        <v>23125</v>
      </c>
      <c r="I6756" s="7">
        <f>FlightsPivot[[#This Row],[Total Fare]]*10%</f>
        <v>2312.5</v>
      </c>
      <c r="J6756" s="7">
        <f>FlightsPivot[[#This Row],[Total Fare]]+FlightsPivot[[#This Row],[10% tax ]]</f>
        <v>25437.5</v>
      </c>
      <c r="K6756" s="4">
        <v>4</v>
      </c>
      <c r="L6756" s="4">
        <v>2014</v>
      </c>
      <c r="M6756" t="str">
        <f>INDEX(RoutesPivot[DepAirport],MATCH($C6756,RoutesPivot[[RouteID]:[RouteID]],0))</f>
        <v>ORD</v>
      </c>
      <c r="N6756" t="str">
        <f>INDEX(RoutesPivot[AirportID],MATCH($C6756,RoutesPivot[[RouteID]:[RouteID]],0))</f>
        <v>CLT</v>
      </c>
      <c r="O6756">
        <f>INDEX(RoutesPivot[Distance],MATCH($C6756,RoutesPivot[[RouteID]:[RouteID]],0))</f>
        <v>700</v>
      </c>
      <c r="P6756">
        <f>INDEX(RoutesPivot[ListPrice],MATCH($C6756,RoutesPivot[[RouteID]:[RouteID]],0))</f>
        <v>125</v>
      </c>
      <c r="Q6756" t="str">
        <f>INDEX(AirportPivot[AirportName],MATCH($N6756,AirportPivot[[AirportID]:[AirportID]],0))</f>
        <v>Charlotte/Douglas International</v>
      </c>
      <c r="R6756">
        <f>INDEX(AirportPivot[Gates (number of available)],MATCH($N6756,AirportPivot[[AirportID]:[AirportID]],0))</f>
        <v>65</v>
      </c>
    </row>
    <row r="6757" spans="1:18" x14ac:dyDescent="0.25">
      <c r="A6757" s="3" t="s">
        <v>6789</v>
      </c>
      <c r="B6757" s="12">
        <v>42090</v>
      </c>
      <c r="C6757" s="4" t="s">
        <v>25</v>
      </c>
      <c r="D6757" s="4">
        <v>1.9</v>
      </c>
      <c r="E6757" s="4">
        <v>86</v>
      </c>
      <c r="F6757" s="5">
        <v>0.60416666666666663</v>
      </c>
      <c r="G6757" s="6">
        <v>200</v>
      </c>
      <c r="H6757" s="7">
        <v>36200</v>
      </c>
      <c r="I6757" s="7">
        <f>FlightsPivot[[#This Row],[Total Fare]]*10%</f>
        <v>3620</v>
      </c>
      <c r="J6757" s="7">
        <f>FlightsPivot[[#This Row],[Total Fare]]+FlightsPivot[[#This Row],[10% tax ]]</f>
        <v>39820</v>
      </c>
      <c r="K6757" s="4">
        <v>3</v>
      </c>
      <c r="L6757" s="4">
        <v>2015</v>
      </c>
      <c r="M6757" t="str">
        <f>INDEX(RoutesPivot[DepAirport],MATCH($C6757,RoutesPivot[[RouteID]:[RouteID]],0))</f>
        <v>ORD</v>
      </c>
      <c r="N6757" t="str">
        <f>INDEX(RoutesPivot[AirportID],MATCH($C6757,RoutesPivot[[RouteID]:[RouteID]],0))</f>
        <v>DFW</v>
      </c>
      <c r="O6757">
        <f>INDEX(RoutesPivot[Distance],MATCH($C6757,RoutesPivot[[RouteID]:[RouteID]],0))</f>
        <v>700</v>
      </c>
      <c r="P6757">
        <f>INDEX(RoutesPivot[ListPrice],MATCH($C6757,RoutesPivot[[RouteID]:[RouteID]],0))</f>
        <v>200</v>
      </c>
      <c r="Q6757" t="str">
        <f>INDEX(AirportPivot[AirportName],MATCH($N6757,AirportPivot[[AirportID]:[AirportID]],0))</f>
        <v>Dallas/Fort Worth International</v>
      </c>
      <c r="R6757">
        <f>INDEX(AirportPivot[Gates (number of available)],MATCH($N6757,AirportPivot[[AirportID]:[AirportID]],0))</f>
        <v>130</v>
      </c>
    </row>
    <row r="6758" spans="1:18" x14ac:dyDescent="0.25">
      <c r="A6758" s="3" t="s">
        <v>6790</v>
      </c>
      <c r="B6758" s="12">
        <v>41700</v>
      </c>
      <c r="C6758" s="4" t="s">
        <v>27</v>
      </c>
      <c r="D6758" s="4">
        <v>7.1</v>
      </c>
      <c r="E6758" s="4">
        <v>150</v>
      </c>
      <c r="F6758" s="5">
        <v>0.70833333333333337</v>
      </c>
      <c r="G6758" s="6">
        <v>200</v>
      </c>
      <c r="H6758" s="7">
        <v>37000</v>
      </c>
      <c r="I6758" s="7">
        <f>FlightsPivot[[#This Row],[Total Fare]]*10%</f>
        <v>3700</v>
      </c>
      <c r="J6758" s="7">
        <f>FlightsPivot[[#This Row],[Total Fare]]+FlightsPivot[[#This Row],[10% tax ]]</f>
        <v>40700</v>
      </c>
      <c r="K6758" s="4">
        <v>3</v>
      </c>
      <c r="L6758" s="4">
        <v>2014</v>
      </c>
      <c r="M6758" t="str">
        <f>INDEX(RoutesPivot[DepAirport],MATCH($C6758,RoutesPivot[[RouteID]:[RouteID]],0))</f>
        <v>ORD</v>
      </c>
      <c r="N6758" t="str">
        <f>INDEX(RoutesPivot[AirportID],MATCH($C6758,RoutesPivot[[RouteID]:[RouteID]],0))</f>
        <v>ATL</v>
      </c>
      <c r="O6758">
        <f>INDEX(RoutesPivot[Distance],MATCH($C6758,RoutesPivot[[RouteID]:[RouteID]],0))</f>
        <v>510</v>
      </c>
      <c r="P6758">
        <f>INDEX(RoutesPivot[ListPrice],MATCH($C6758,RoutesPivot[[RouteID]:[RouteID]],0))</f>
        <v>200</v>
      </c>
      <c r="Q6758" t="str">
        <f>INDEX(AirportPivot[AirportName],MATCH($N6758,AirportPivot[[AirportID]:[AirportID]],0))</f>
        <v>Hartsfield-Jackson Atlanta International</v>
      </c>
      <c r="R6758">
        <f>INDEX(AirportPivot[Gates (number of available)],MATCH($N6758,AirportPivot[[AirportID]:[AirportID]],0))</f>
        <v>100</v>
      </c>
    </row>
    <row r="6759" spans="1:18" x14ac:dyDescent="0.25">
      <c r="A6759" s="3" t="s">
        <v>6791</v>
      </c>
      <c r="B6759" s="12">
        <v>41818</v>
      </c>
      <c r="C6759" s="4" t="s">
        <v>33</v>
      </c>
      <c r="D6759" s="4">
        <v>1.1000000000000001</v>
      </c>
      <c r="E6759" s="4">
        <v>129</v>
      </c>
      <c r="F6759" s="5">
        <v>0.79166666666666663</v>
      </c>
      <c r="G6759" s="6">
        <v>412.5</v>
      </c>
      <c r="H6759" s="7">
        <v>76312.5</v>
      </c>
      <c r="I6759" s="7">
        <f>FlightsPivot[[#This Row],[Total Fare]]*10%</f>
        <v>7631.25</v>
      </c>
      <c r="J6759" s="7">
        <f>FlightsPivot[[#This Row],[Total Fare]]+FlightsPivot[[#This Row],[10% tax ]]</f>
        <v>83943.75</v>
      </c>
      <c r="K6759" s="4">
        <v>6</v>
      </c>
      <c r="L6759" s="4">
        <v>2014</v>
      </c>
      <c r="M6759" t="str">
        <f>INDEX(RoutesPivot[DepAirport],MATCH($C6759,RoutesPivot[[RouteID]:[RouteID]],0))</f>
        <v>ORD</v>
      </c>
      <c r="N6759" t="str">
        <f>INDEX(RoutesPivot[AirportID],MATCH($C6759,RoutesPivot[[RouteID]:[RouteID]],0))</f>
        <v>SFO</v>
      </c>
      <c r="O6759">
        <f>INDEX(RoutesPivot[Distance],MATCH($C6759,RoutesPivot[[RouteID]:[RouteID]],0))</f>
        <v>1600</v>
      </c>
      <c r="P6759">
        <f>INDEX(RoutesPivot[ListPrice],MATCH($C6759,RoutesPivot[[RouteID]:[RouteID]],0))</f>
        <v>375</v>
      </c>
      <c r="Q6759" t="str">
        <f>INDEX(AirportPivot[AirportName],MATCH($N6759,AirportPivot[[AirportID]:[AirportID]],0))</f>
        <v>San Francisco International</v>
      </c>
      <c r="R6759">
        <f>INDEX(AirportPivot[Gates (number of available)],MATCH($N6759,AirportPivot[[AirportID]:[AirportID]],0))</f>
        <v>70</v>
      </c>
    </row>
    <row r="6760" spans="1:18" x14ac:dyDescent="0.25">
      <c r="A6760" s="3" t="s">
        <v>6792</v>
      </c>
      <c r="B6760" s="12">
        <v>42211</v>
      </c>
      <c r="C6760" s="4" t="s">
        <v>21</v>
      </c>
      <c r="D6760" s="4">
        <v>2</v>
      </c>
      <c r="E6760" s="4">
        <v>196</v>
      </c>
      <c r="F6760" s="5">
        <v>0.3125</v>
      </c>
      <c r="G6760" s="6">
        <v>137.5</v>
      </c>
      <c r="H6760" s="7">
        <v>22687.5</v>
      </c>
      <c r="I6760" s="7">
        <f>FlightsPivot[[#This Row],[Total Fare]]*10%</f>
        <v>2268.75</v>
      </c>
      <c r="J6760" s="7">
        <f>FlightsPivot[[#This Row],[Total Fare]]+FlightsPivot[[#This Row],[10% tax ]]</f>
        <v>24956.25</v>
      </c>
      <c r="K6760" s="4">
        <v>7</v>
      </c>
      <c r="L6760" s="4">
        <v>2015</v>
      </c>
      <c r="M6760" t="str">
        <f>INDEX(RoutesPivot[DepAirport],MATCH($C6760,RoutesPivot[[RouteID]:[RouteID]],0))</f>
        <v>ORD</v>
      </c>
      <c r="N6760" t="str">
        <f>INDEX(RoutesPivot[AirportID],MATCH($C6760,RoutesPivot[[RouteID]:[RouteID]],0))</f>
        <v>CLT</v>
      </c>
      <c r="O6760">
        <f>INDEX(RoutesPivot[Distance],MATCH($C6760,RoutesPivot[[RouteID]:[RouteID]],0))</f>
        <v>700</v>
      </c>
      <c r="P6760">
        <f>INDEX(RoutesPivot[ListPrice],MATCH($C6760,RoutesPivot[[RouteID]:[RouteID]],0))</f>
        <v>125</v>
      </c>
      <c r="Q6760" t="str">
        <f>INDEX(AirportPivot[AirportName],MATCH($N6760,AirportPivot[[AirportID]:[AirportID]],0))</f>
        <v>Charlotte/Douglas International</v>
      </c>
      <c r="R6760">
        <f>INDEX(AirportPivot[Gates (number of available)],MATCH($N6760,AirportPivot[[AirportID]:[AirportID]],0))</f>
        <v>65</v>
      </c>
    </row>
    <row r="6761" spans="1:18" x14ac:dyDescent="0.25">
      <c r="A6761" s="3" t="s">
        <v>6793</v>
      </c>
      <c r="B6761" s="12">
        <v>42099</v>
      </c>
      <c r="C6761" s="4" t="s">
        <v>19</v>
      </c>
      <c r="D6761" s="4">
        <v>2.1</v>
      </c>
      <c r="E6761" s="4">
        <v>107</v>
      </c>
      <c r="F6761" s="5">
        <v>0.79166666666666663</v>
      </c>
      <c r="G6761" s="6">
        <v>200</v>
      </c>
      <c r="H6761" s="7">
        <v>37000</v>
      </c>
      <c r="I6761" s="7">
        <f>FlightsPivot[[#This Row],[Total Fare]]*10%</f>
        <v>3700</v>
      </c>
      <c r="J6761" s="7">
        <f>FlightsPivot[[#This Row],[Total Fare]]+FlightsPivot[[#This Row],[10% tax ]]</f>
        <v>40700</v>
      </c>
      <c r="K6761" s="4">
        <v>4</v>
      </c>
      <c r="L6761" s="4">
        <v>2015</v>
      </c>
      <c r="M6761" t="str">
        <f>INDEX(RoutesPivot[DepAirport],MATCH($C6761,RoutesPivot[[RouteID]:[RouteID]],0))</f>
        <v>ORD</v>
      </c>
      <c r="N6761" t="str">
        <f>INDEX(RoutesPivot[AirportID],MATCH($C6761,RoutesPivot[[RouteID]:[RouteID]],0))</f>
        <v>IAH</v>
      </c>
      <c r="O6761">
        <f>INDEX(RoutesPivot[Distance],MATCH($C6761,RoutesPivot[[RouteID]:[RouteID]],0))</f>
        <v>800</v>
      </c>
      <c r="P6761">
        <f>INDEX(RoutesPivot[ListPrice],MATCH($C6761,RoutesPivot[[RouteID]:[RouteID]],0))</f>
        <v>200</v>
      </c>
      <c r="Q6761" t="str">
        <f>INDEX(AirportPivot[AirportName],MATCH($N6761,AirportPivot[[AirportID]:[AirportID]],0))</f>
        <v>George Bush Intercontinental/Houston</v>
      </c>
      <c r="R6761">
        <f>INDEX(AirportPivot[Gates (number of available)],MATCH($N6761,AirportPivot[[AirportID]:[AirportID]],0))</f>
        <v>80</v>
      </c>
    </row>
    <row r="6762" spans="1:18" x14ac:dyDescent="0.25">
      <c r="A6762" s="3" t="s">
        <v>6794</v>
      </c>
      <c r="B6762" s="12">
        <v>41856</v>
      </c>
      <c r="C6762" s="4" t="s">
        <v>98</v>
      </c>
      <c r="D6762" s="4">
        <v>1.5</v>
      </c>
      <c r="E6762" s="4">
        <v>106</v>
      </c>
      <c r="F6762" s="5">
        <v>0.70833333333333337</v>
      </c>
      <c r="G6762" s="6">
        <v>302.5</v>
      </c>
      <c r="H6762" s="7">
        <v>55962.5</v>
      </c>
      <c r="I6762" s="7">
        <f>FlightsPivot[[#This Row],[Total Fare]]*10%</f>
        <v>5596.25</v>
      </c>
      <c r="J6762" s="7">
        <f>FlightsPivot[[#This Row],[Total Fare]]+FlightsPivot[[#This Row],[10% tax ]]</f>
        <v>61558.75</v>
      </c>
      <c r="K6762" s="4">
        <v>8</v>
      </c>
      <c r="L6762" s="4">
        <v>2014</v>
      </c>
      <c r="M6762" t="str">
        <f>INDEX(RoutesPivot[DepAirport],MATCH($C6762,RoutesPivot[[RouteID]:[RouteID]],0))</f>
        <v>ORD</v>
      </c>
      <c r="N6762" t="str">
        <f>INDEX(RoutesPivot[AirportID],MATCH($C6762,RoutesPivot[[RouteID]:[RouteID]],0))</f>
        <v>PHL</v>
      </c>
      <c r="O6762">
        <f>INDEX(RoutesPivot[Distance],MATCH($C6762,RoutesPivot[[RouteID]:[RouteID]],0))</f>
        <v>580</v>
      </c>
      <c r="P6762">
        <f>INDEX(RoutesPivot[ListPrice],MATCH($C6762,RoutesPivot[[RouteID]:[RouteID]],0))</f>
        <v>275</v>
      </c>
      <c r="Q6762" t="str">
        <f>INDEX(AirportPivot[AirportName],MATCH($N6762,AirportPivot[[AirportID]:[AirportID]],0))</f>
        <v>Philadelphia International</v>
      </c>
      <c r="R6762">
        <f>INDEX(AirportPivot[Gates (number of available)],MATCH($N6762,AirportPivot[[AirportID]:[AirportID]],0))</f>
        <v>89</v>
      </c>
    </row>
    <row r="6763" spans="1:18" x14ac:dyDescent="0.25">
      <c r="A6763" s="3" t="s">
        <v>6795</v>
      </c>
      <c r="B6763" s="12">
        <v>42007</v>
      </c>
      <c r="C6763" s="4" t="s">
        <v>98</v>
      </c>
      <c r="D6763" s="4">
        <v>2.2999999999999998</v>
      </c>
      <c r="E6763" s="4">
        <v>163</v>
      </c>
      <c r="F6763" s="5">
        <v>0.29166666666666669</v>
      </c>
      <c r="G6763" s="6">
        <v>275</v>
      </c>
      <c r="H6763" s="7">
        <v>45375</v>
      </c>
      <c r="I6763" s="7">
        <f>FlightsPivot[[#This Row],[Total Fare]]*10%</f>
        <v>4537.5</v>
      </c>
      <c r="J6763" s="7">
        <f>FlightsPivot[[#This Row],[Total Fare]]+FlightsPivot[[#This Row],[10% tax ]]</f>
        <v>49912.5</v>
      </c>
      <c r="K6763" s="4">
        <v>1</v>
      </c>
      <c r="L6763" s="4">
        <v>2015</v>
      </c>
      <c r="M6763" t="str">
        <f>INDEX(RoutesPivot[DepAirport],MATCH($C6763,RoutesPivot[[RouteID]:[RouteID]],0))</f>
        <v>ORD</v>
      </c>
      <c r="N6763" t="str">
        <f>INDEX(RoutesPivot[AirportID],MATCH($C6763,RoutesPivot[[RouteID]:[RouteID]],0))</f>
        <v>PHL</v>
      </c>
      <c r="O6763">
        <f>INDEX(RoutesPivot[Distance],MATCH($C6763,RoutesPivot[[RouteID]:[RouteID]],0))</f>
        <v>580</v>
      </c>
      <c r="P6763">
        <f>INDEX(RoutesPivot[ListPrice],MATCH($C6763,RoutesPivot[[RouteID]:[RouteID]],0))</f>
        <v>275</v>
      </c>
      <c r="Q6763" t="str">
        <f>INDEX(AirportPivot[AirportName],MATCH($N6763,AirportPivot[[AirportID]:[AirportID]],0))</f>
        <v>Philadelphia International</v>
      </c>
      <c r="R6763">
        <f>INDEX(AirportPivot[Gates (number of available)],MATCH($N6763,AirportPivot[[AirportID]:[AirportID]],0))</f>
        <v>89</v>
      </c>
    </row>
    <row r="6764" spans="1:18" x14ac:dyDescent="0.25">
      <c r="A6764" s="3" t="s">
        <v>6796</v>
      </c>
      <c r="B6764" s="12">
        <v>41967</v>
      </c>
      <c r="C6764" s="4" t="s">
        <v>25</v>
      </c>
      <c r="D6764" s="4">
        <v>3.6</v>
      </c>
      <c r="E6764" s="4">
        <v>193</v>
      </c>
      <c r="F6764" s="5">
        <v>0.79166666666666663</v>
      </c>
      <c r="G6764" s="6">
        <v>300</v>
      </c>
      <c r="H6764" s="7">
        <v>49500</v>
      </c>
      <c r="I6764" s="7">
        <f>FlightsPivot[[#This Row],[Total Fare]]*10%</f>
        <v>4950</v>
      </c>
      <c r="J6764" s="7">
        <f>FlightsPivot[[#This Row],[Total Fare]]+FlightsPivot[[#This Row],[10% tax ]]</f>
        <v>54450</v>
      </c>
      <c r="K6764" s="4">
        <v>11</v>
      </c>
      <c r="L6764" s="4">
        <v>2014</v>
      </c>
      <c r="M6764" t="str">
        <f>INDEX(RoutesPivot[DepAirport],MATCH($C6764,RoutesPivot[[RouteID]:[RouteID]],0))</f>
        <v>ORD</v>
      </c>
      <c r="N6764" t="str">
        <f>INDEX(RoutesPivot[AirportID],MATCH($C6764,RoutesPivot[[RouteID]:[RouteID]],0))</f>
        <v>DFW</v>
      </c>
      <c r="O6764">
        <f>INDEX(RoutesPivot[Distance],MATCH($C6764,RoutesPivot[[RouteID]:[RouteID]],0))</f>
        <v>700</v>
      </c>
      <c r="P6764">
        <f>INDEX(RoutesPivot[ListPrice],MATCH($C6764,RoutesPivot[[RouteID]:[RouteID]],0))</f>
        <v>200</v>
      </c>
      <c r="Q6764" t="str">
        <f>INDEX(AirportPivot[AirportName],MATCH($N6764,AirportPivot[[AirportID]:[AirportID]],0))</f>
        <v>Dallas/Fort Worth International</v>
      </c>
      <c r="R6764">
        <f>INDEX(AirportPivot[Gates (number of available)],MATCH($N6764,AirportPivot[[AirportID]:[AirportID]],0))</f>
        <v>130</v>
      </c>
    </row>
    <row r="6765" spans="1:18" x14ac:dyDescent="0.25">
      <c r="A6765" s="3" t="s">
        <v>6797</v>
      </c>
      <c r="B6765" s="12">
        <v>42193</v>
      </c>
      <c r="C6765" s="4" t="s">
        <v>21</v>
      </c>
      <c r="D6765" s="4">
        <v>1.2</v>
      </c>
      <c r="E6765" s="4">
        <v>26</v>
      </c>
      <c r="F6765" s="5">
        <v>0.75</v>
      </c>
      <c r="G6765" s="6">
        <v>137.5</v>
      </c>
      <c r="H6765" s="7">
        <v>25437.5</v>
      </c>
      <c r="I6765" s="7">
        <f>FlightsPivot[[#This Row],[Total Fare]]*10%</f>
        <v>2543.75</v>
      </c>
      <c r="J6765" s="7">
        <f>FlightsPivot[[#This Row],[Total Fare]]+FlightsPivot[[#This Row],[10% tax ]]</f>
        <v>27981.25</v>
      </c>
      <c r="K6765" s="4">
        <v>7</v>
      </c>
      <c r="L6765" s="4">
        <v>2015</v>
      </c>
      <c r="M6765" t="str">
        <f>INDEX(RoutesPivot[DepAirport],MATCH($C6765,RoutesPivot[[RouteID]:[RouteID]],0))</f>
        <v>ORD</v>
      </c>
      <c r="N6765" t="str">
        <f>INDEX(RoutesPivot[AirportID],MATCH($C6765,RoutesPivot[[RouteID]:[RouteID]],0))</f>
        <v>CLT</v>
      </c>
      <c r="O6765">
        <f>INDEX(RoutesPivot[Distance],MATCH($C6765,RoutesPivot[[RouteID]:[RouteID]],0))</f>
        <v>700</v>
      </c>
      <c r="P6765">
        <f>INDEX(RoutesPivot[ListPrice],MATCH($C6765,RoutesPivot[[RouteID]:[RouteID]],0))</f>
        <v>125</v>
      </c>
      <c r="Q6765" t="str">
        <f>INDEX(AirportPivot[AirportName],MATCH($N6765,AirportPivot[[AirportID]:[AirportID]],0))</f>
        <v>Charlotte/Douglas International</v>
      </c>
      <c r="R6765">
        <f>INDEX(AirportPivot[Gates (number of available)],MATCH($N6765,AirportPivot[[AirportID]:[AirportID]],0))</f>
        <v>65</v>
      </c>
    </row>
    <row r="6766" spans="1:18" x14ac:dyDescent="0.25">
      <c r="A6766" s="3" t="s">
        <v>6798</v>
      </c>
      <c r="B6766" s="12">
        <v>42314</v>
      </c>
      <c r="C6766" s="4" t="s">
        <v>86</v>
      </c>
      <c r="D6766" s="4">
        <v>1.3</v>
      </c>
      <c r="E6766" s="4">
        <v>15</v>
      </c>
      <c r="F6766" s="5">
        <v>0.75</v>
      </c>
      <c r="G6766" s="6">
        <v>115</v>
      </c>
      <c r="H6766" s="7">
        <v>21275</v>
      </c>
      <c r="I6766" s="7">
        <f>FlightsPivot[[#This Row],[Total Fare]]*10%</f>
        <v>2127.5</v>
      </c>
      <c r="J6766" s="7">
        <f>FlightsPivot[[#This Row],[Total Fare]]+FlightsPivot[[#This Row],[10% tax ]]</f>
        <v>23402.5</v>
      </c>
      <c r="K6766" s="4">
        <v>11</v>
      </c>
      <c r="L6766" s="4">
        <v>2015</v>
      </c>
      <c r="M6766" t="str">
        <f>INDEX(RoutesPivot[DepAirport],MATCH($C6766,RoutesPivot[[RouteID]:[RouteID]],0))</f>
        <v>ORD</v>
      </c>
      <c r="N6766" t="str">
        <f>INDEX(RoutesPivot[AirportID],MATCH($C6766,RoutesPivot[[RouteID]:[RouteID]],0))</f>
        <v>DTW</v>
      </c>
      <c r="O6766">
        <f>INDEX(RoutesPivot[Distance],MATCH($C6766,RoutesPivot[[RouteID]:[RouteID]],0))</f>
        <v>200</v>
      </c>
      <c r="P6766">
        <f>INDEX(RoutesPivot[ListPrice],MATCH($C6766,RoutesPivot[[RouteID]:[RouteID]],0))</f>
        <v>115</v>
      </c>
      <c r="Q6766" t="str">
        <f>INDEX(AirportPivot[AirportName],MATCH($N6766,AirportPivot[[AirportID]:[AirportID]],0))</f>
        <v>Detroit Metropolitan Wayne County</v>
      </c>
      <c r="R6766">
        <f>INDEX(AirportPivot[Gates (number of available)],MATCH($N6766,AirportPivot[[AirportID]:[AirportID]],0))</f>
        <v>60</v>
      </c>
    </row>
    <row r="6767" spans="1:18" x14ac:dyDescent="0.25">
      <c r="A6767" s="3" t="s">
        <v>6799</v>
      </c>
      <c r="B6767" s="12">
        <v>41853</v>
      </c>
      <c r="C6767" s="4" t="s">
        <v>15</v>
      </c>
      <c r="D6767" s="4">
        <v>3.2</v>
      </c>
      <c r="E6767" s="4">
        <v>141</v>
      </c>
      <c r="F6767" s="5">
        <v>0.77083333333333337</v>
      </c>
      <c r="G6767" s="6">
        <v>247.5</v>
      </c>
      <c r="H6767" s="7">
        <v>45787.5</v>
      </c>
      <c r="I6767" s="7">
        <f>FlightsPivot[[#This Row],[Total Fare]]*10%</f>
        <v>4578.75</v>
      </c>
      <c r="J6767" s="7">
        <f>FlightsPivot[[#This Row],[Total Fare]]+FlightsPivot[[#This Row],[10% tax ]]</f>
        <v>50366.25</v>
      </c>
      <c r="K6767" s="4">
        <v>8</v>
      </c>
      <c r="L6767" s="4">
        <v>2014</v>
      </c>
      <c r="M6767" t="str">
        <f>INDEX(RoutesPivot[DepAirport],MATCH($C6767,RoutesPivot[[RouteID]:[RouteID]],0))</f>
        <v>ORD</v>
      </c>
      <c r="N6767" t="str">
        <f>INDEX(RoutesPivot[AirportID],MATCH($C6767,RoutesPivot[[RouteID]:[RouteID]],0))</f>
        <v>EWR</v>
      </c>
      <c r="O6767">
        <f>INDEX(RoutesPivot[Distance],MATCH($C6767,RoutesPivot[[RouteID]:[RouteID]],0))</f>
        <v>600</v>
      </c>
      <c r="P6767">
        <f>INDEX(RoutesPivot[ListPrice],MATCH($C6767,RoutesPivot[[RouteID]:[RouteID]],0))</f>
        <v>225</v>
      </c>
      <c r="Q6767" t="str">
        <f>INDEX(AirportPivot[AirportName],MATCH($N6767,AirportPivot[[AirportID]:[AirportID]],0))</f>
        <v>Newark Liberty International</v>
      </c>
      <c r="R6767">
        <f>INDEX(AirportPivot[Gates (number of available)],MATCH($N6767,AirportPivot[[AirportID]:[AirportID]],0))</f>
        <v>82</v>
      </c>
    </row>
    <row r="6768" spans="1:18" x14ac:dyDescent="0.25">
      <c r="A6768" s="3" t="s">
        <v>6800</v>
      </c>
      <c r="B6768" s="12">
        <v>42193</v>
      </c>
      <c r="C6768" s="4" t="s">
        <v>33</v>
      </c>
      <c r="D6768" s="4">
        <v>3.5</v>
      </c>
      <c r="E6768" s="4">
        <v>204</v>
      </c>
      <c r="F6768" s="5">
        <v>0.39583333333333331</v>
      </c>
      <c r="G6768" s="6">
        <v>412.5</v>
      </c>
      <c r="H6768" s="7">
        <v>68062.5</v>
      </c>
      <c r="I6768" s="7">
        <f>FlightsPivot[[#This Row],[Total Fare]]*10%</f>
        <v>6806.25</v>
      </c>
      <c r="J6768" s="7">
        <f>FlightsPivot[[#This Row],[Total Fare]]+FlightsPivot[[#This Row],[10% tax ]]</f>
        <v>74868.75</v>
      </c>
      <c r="K6768" s="4">
        <v>7</v>
      </c>
      <c r="L6768" s="4">
        <v>2015</v>
      </c>
      <c r="M6768" t="str">
        <f>INDEX(RoutesPivot[DepAirport],MATCH($C6768,RoutesPivot[[RouteID]:[RouteID]],0))</f>
        <v>ORD</v>
      </c>
      <c r="N6768" t="str">
        <f>INDEX(RoutesPivot[AirportID],MATCH($C6768,RoutesPivot[[RouteID]:[RouteID]],0))</f>
        <v>SFO</v>
      </c>
      <c r="O6768">
        <f>INDEX(RoutesPivot[Distance],MATCH($C6768,RoutesPivot[[RouteID]:[RouteID]],0))</f>
        <v>1600</v>
      </c>
      <c r="P6768">
        <f>INDEX(RoutesPivot[ListPrice],MATCH($C6768,RoutesPivot[[RouteID]:[RouteID]],0))</f>
        <v>375</v>
      </c>
      <c r="Q6768" t="str">
        <f>INDEX(AirportPivot[AirportName],MATCH($N6768,AirportPivot[[AirportID]:[AirportID]],0))</f>
        <v>San Francisco International</v>
      </c>
      <c r="R6768">
        <f>INDEX(AirportPivot[Gates (number of available)],MATCH($N6768,AirportPivot[[AirportID]:[AirportID]],0))</f>
        <v>70</v>
      </c>
    </row>
    <row r="6769" spans="1:18" x14ac:dyDescent="0.25">
      <c r="A6769" s="3" t="s">
        <v>6801</v>
      </c>
      <c r="B6769" s="12">
        <v>41791</v>
      </c>
      <c r="C6769" s="4" t="s">
        <v>17</v>
      </c>
      <c r="D6769" s="4">
        <v>4.8</v>
      </c>
      <c r="E6769" s="4">
        <v>90</v>
      </c>
      <c r="F6769" s="5">
        <v>0.77083333333333337</v>
      </c>
      <c r="G6769" s="6">
        <v>385</v>
      </c>
      <c r="H6769" s="7">
        <v>69685</v>
      </c>
      <c r="I6769" s="7">
        <f>FlightsPivot[[#This Row],[Total Fare]]*10%</f>
        <v>6968.5</v>
      </c>
      <c r="J6769" s="7">
        <f>FlightsPivot[[#This Row],[Total Fare]]+FlightsPivot[[#This Row],[10% tax ]]</f>
        <v>76653.5</v>
      </c>
      <c r="K6769" s="4">
        <v>6</v>
      </c>
      <c r="L6769" s="4">
        <v>2014</v>
      </c>
      <c r="M6769" t="str">
        <f>INDEX(RoutesPivot[DepAirport],MATCH($C6769,RoutesPivot[[RouteID]:[RouteID]],0))</f>
        <v>ORD</v>
      </c>
      <c r="N6769" t="str">
        <f>INDEX(RoutesPivot[AirportID],MATCH($C6769,RoutesPivot[[RouteID]:[RouteID]],0))</f>
        <v>LAX</v>
      </c>
      <c r="O6769">
        <f>INDEX(RoutesPivot[Distance],MATCH($C6769,RoutesPivot[[RouteID]:[RouteID]],0))</f>
        <v>1518</v>
      </c>
      <c r="P6769">
        <f>INDEX(RoutesPivot[ListPrice],MATCH($C6769,RoutesPivot[[RouteID]:[RouteID]],0))</f>
        <v>350</v>
      </c>
      <c r="Q6769" t="str">
        <f>INDEX(AirportPivot[AirportName],MATCH($N6769,AirportPivot[[AirportID]:[AirportID]],0))</f>
        <v>Los Angeles International</v>
      </c>
      <c r="R6769">
        <f>INDEX(AirportPivot[Gates (number of available)],MATCH($N6769,AirportPivot[[AirportID]:[AirportID]],0))</f>
        <v>86</v>
      </c>
    </row>
    <row r="6770" spans="1:18" x14ac:dyDescent="0.25">
      <c r="A6770" s="3" t="s">
        <v>6802</v>
      </c>
      <c r="B6770" s="12">
        <v>42056</v>
      </c>
      <c r="C6770" s="4" t="s">
        <v>40</v>
      </c>
      <c r="D6770" s="4">
        <v>2.7</v>
      </c>
      <c r="E6770" s="4">
        <v>36</v>
      </c>
      <c r="F6770" s="5">
        <v>0.70833333333333337</v>
      </c>
      <c r="G6770" s="6">
        <v>115</v>
      </c>
      <c r="H6770" s="7">
        <v>18975</v>
      </c>
      <c r="I6770" s="7">
        <f>FlightsPivot[[#This Row],[Total Fare]]*10%</f>
        <v>1897.5</v>
      </c>
      <c r="J6770" s="7">
        <f>FlightsPivot[[#This Row],[Total Fare]]+FlightsPivot[[#This Row],[10% tax ]]</f>
        <v>20872.5</v>
      </c>
      <c r="K6770" s="4">
        <v>2</v>
      </c>
      <c r="L6770" s="4">
        <v>2015</v>
      </c>
      <c r="M6770" t="str">
        <f>INDEX(RoutesPivot[DepAirport],MATCH($C6770,RoutesPivot[[RouteID]:[RouteID]],0))</f>
        <v>ORD</v>
      </c>
      <c r="N6770" t="str">
        <f>INDEX(RoutesPivot[AirportID],MATCH($C6770,RoutesPivot[[RouteID]:[RouteID]],0))</f>
        <v>MSP</v>
      </c>
      <c r="O6770">
        <f>INDEX(RoutesPivot[Distance],MATCH($C6770,RoutesPivot[[RouteID]:[RouteID]],0))</f>
        <v>300</v>
      </c>
      <c r="P6770">
        <f>INDEX(RoutesPivot[ListPrice],MATCH($C6770,RoutesPivot[[RouteID]:[RouteID]],0))</f>
        <v>115</v>
      </c>
      <c r="Q6770" t="str">
        <f>INDEX(AirportPivot[AirportName],MATCH($N6770,AirportPivot[[AirportID]:[AirportID]],0))</f>
        <v>Minneapolis-St Paul International/Wold-Chamberlain</v>
      </c>
      <c r="R6770">
        <f>INDEX(AirportPivot[Gates (number of available)],MATCH($N6770,AirportPivot[[AirportID]:[AirportID]],0))</f>
        <v>65</v>
      </c>
    </row>
    <row r="6771" spans="1:18" x14ac:dyDescent="0.25">
      <c r="A6771" s="3" t="s">
        <v>6803</v>
      </c>
      <c r="B6771" s="12">
        <v>41723</v>
      </c>
      <c r="C6771" s="4" t="s">
        <v>50</v>
      </c>
      <c r="D6771" s="4">
        <v>0.9</v>
      </c>
      <c r="E6771" s="4">
        <v>20</v>
      </c>
      <c r="F6771" s="5">
        <v>0.79166666666666663</v>
      </c>
      <c r="G6771" s="6">
        <v>275</v>
      </c>
      <c r="H6771" s="7">
        <v>50875</v>
      </c>
      <c r="I6771" s="7">
        <f>FlightsPivot[[#This Row],[Total Fare]]*10%</f>
        <v>5087.5</v>
      </c>
      <c r="J6771" s="7">
        <f>FlightsPivot[[#This Row],[Total Fare]]+FlightsPivot[[#This Row],[10% tax ]]</f>
        <v>55962.5</v>
      </c>
      <c r="K6771" s="4">
        <v>3</v>
      </c>
      <c r="L6771" s="4">
        <v>2014</v>
      </c>
      <c r="M6771" t="str">
        <f>INDEX(RoutesPivot[DepAirport],MATCH($C6771,RoutesPivot[[RouteID]:[RouteID]],0))</f>
        <v>ORD</v>
      </c>
      <c r="N6771" t="str">
        <f>INDEX(RoutesPivot[AirportID],MATCH($C6771,RoutesPivot[[RouteID]:[RouteID]],0))</f>
        <v>LGA</v>
      </c>
      <c r="O6771">
        <f>INDEX(RoutesPivot[Distance],MATCH($C6771,RoutesPivot[[RouteID]:[RouteID]],0))</f>
        <v>610</v>
      </c>
      <c r="P6771">
        <f>INDEX(RoutesPivot[ListPrice],MATCH($C6771,RoutesPivot[[RouteID]:[RouteID]],0))</f>
        <v>275</v>
      </c>
      <c r="Q6771" t="str">
        <f>INDEX(AirportPivot[AirportName],MATCH($N6771,AirportPivot[[AirportID]:[AirportID]],0))</f>
        <v>Laguardia</v>
      </c>
      <c r="R6771">
        <f>INDEX(AirportPivot[Gates (number of available)],MATCH($N6771,AirportPivot[[AirportID]:[AirportID]],0))</f>
        <v>66</v>
      </c>
    </row>
    <row r="6772" spans="1:18" x14ac:dyDescent="0.25">
      <c r="A6772" s="3" t="s">
        <v>6804</v>
      </c>
      <c r="B6772" s="12">
        <v>42363</v>
      </c>
      <c r="C6772" s="4" t="s">
        <v>70</v>
      </c>
      <c r="D6772" s="4">
        <v>2.6</v>
      </c>
      <c r="E6772" s="4">
        <v>202</v>
      </c>
      <c r="F6772" s="5">
        <v>0.33333333333333331</v>
      </c>
      <c r="G6772" s="6">
        <v>385</v>
      </c>
      <c r="H6772" s="7">
        <v>63525</v>
      </c>
      <c r="I6772" s="7">
        <f>FlightsPivot[[#This Row],[Total Fare]]*10%</f>
        <v>6352.5</v>
      </c>
      <c r="J6772" s="7">
        <f>FlightsPivot[[#This Row],[Total Fare]]+FlightsPivot[[#This Row],[10% tax ]]</f>
        <v>69877.5</v>
      </c>
      <c r="K6772" s="4">
        <v>12</v>
      </c>
      <c r="L6772" s="4">
        <v>2015</v>
      </c>
      <c r="M6772" t="str">
        <f>INDEX(RoutesPivot[DepAirport],MATCH($C6772,RoutesPivot[[RouteID]:[RouteID]],0))</f>
        <v>ORD</v>
      </c>
      <c r="N6772" t="str">
        <f>INDEX(RoutesPivot[AirportID],MATCH($C6772,RoutesPivot[[RouteID]:[RouteID]],0))</f>
        <v>LAS</v>
      </c>
      <c r="O6772">
        <f>INDEX(RoutesPivot[Distance],MATCH($C6772,RoutesPivot[[RouteID]:[RouteID]],0))</f>
        <v>1100</v>
      </c>
      <c r="P6772">
        <f>INDEX(RoutesPivot[ListPrice],MATCH($C6772,RoutesPivot[[RouteID]:[RouteID]],0))</f>
        <v>275</v>
      </c>
      <c r="Q6772" t="str">
        <f>INDEX(AirportPivot[AirportName],MATCH($N6772,AirportPivot[[AirportID]:[AirportID]],0))</f>
        <v>McCarran International</v>
      </c>
      <c r="R6772">
        <f>INDEX(AirportPivot[Gates (number of available)],MATCH($N6772,AirportPivot[[AirportID]:[AirportID]],0))</f>
        <v>68</v>
      </c>
    </row>
    <row r="6773" spans="1:18" x14ac:dyDescent="0.25">
      <c r="A6773" s="3" t="s">
        <v>6805</v>
      </c>
      <c r="B6773" s="12">
        <v>41809</v>
      </c>
      <c r="C6773" s="4" t="s">
        <v>19</v>
      </c>
      <c r="D6773" s="4">
        <v>0.3</v>
      </c>
      <c r="E6773" s="4">
        <v>122</v>
      </c>
      <c r="F6773" s="5">
        <v>0.75</v>
      </c>
      <c r="G6773" s="6">
        <v>220</v>
      </c>
      <c r="H6773" s="7">
        <v>40700</v>
      </c>
      <c r="I6773" s="7">
        <f>FlightsPivot[[#This Row],[Total Fare]]*10%</f>
        <v>4070</v>
      </c>
      <c r="J6773" s="7">
        <f>FlightsPivot[[#This Row],[Total Fare]]+FlightsPivot[[#This Row],[10% tax ]]</f>
        <v>44770</v>
      </c>
      <c r="K6773" s="4">
        <v>6</v>
      </c>
      <c r="L6773" s="4">
        <v>2014</v>
      </c>
      <c r="M6773" t="str">
        <f>INDEX(RoutesPivot[DepAirport],MATCH($C6773,RoutesPivot[[RouteID]:[RouteID]],0))</f>
        <v>ORD</v>
      </c>
      <c r="N6773" t="str">
        <f>INDEX(RoutesPivot[AirportID],MATCH($C6773,RoutesPivot[[RouteID]:[RouteID]],0))</f>
        <v>IAH</v>
      </c>
      <c r="O6773">
        <f>INDEX(RoutesPivot[Distance],MATCH($C6773,RoutesPivot[[RouteID]:[RouteID]],0))</f>
        <v>800</v>
      </c>
      <c r="P6773">
        <f>INDEX(RoutesPivot[ListPrice],MATCH($C6773,RoutesPivot[[RouteID]:[RouteID]],0))</f>
        <v>200</v>
      </c>
      <c r="Q6773" t="str">
        <f>INDEX(AirportPivot[AirportName],MATCH($N6773,AirportPivot[[AirportID]:[AirportID]],0))</f>
        <v>George Bush Intercontinental/Houston</v>
      </c>
      <c r="R6773">
        <f>INDEX(AirportPivot[Gates (number of available)],MATCH($N6773,AirportPivot[[AirportID]:[AirportID]],0))</f>
        <v>80</v>
      </c>
    </row>
    <row r="6774" spans="1:18" x14ac:dyDescent="0.25">
      <c r="A6774" s="3" t="s">
        <v>6806</v>
      </c>
      <c r="B6774" s="12">
        <v>42101</v>
      </c>
      <c r="C6774" s="4" t="s">
        <v>25</v>
      </c>
      <c r="D6774" s="4">
        <v>2.4</v>
      </c>
      <c r="E6774" s="4">
        <v>135</v>
      </c>
      <c r="F6774" s="5">
        <v>0.3125</v>
      </c>
      <c r="G6774" s="6">
        <v>200</v>
      </c>
      <c r="H6774" s="7">
        <v>37000</v>
      </c>
      <c r="I6774" s="7">
        <f>FlightsPivot[[#This Row],[Total Fare]]*10%</f>
        <v>3700</v>
      </c>
      <c r="J6774" s="7">
        <f>FlightsPivot[[#This Row],[Total Fare]]+FlightsPivot[[#This Row],[10% tax ]]</f>
        <v>40700</v>
      </c>
      <c r="K6774" s="4">
        <v>4</v>
      </c>
      <c r="L6774" s="4">
        <v>2015</v>
      </c>
      <c r="M6774" t="str">
        <f>INDEX(RoutesPivot[DepAirport],MATCH($C6774,RoutesPivot[[RouteID]:[RouteID]],0))</f>
        <v>ORD</v>
      </c>
      <c r="N6774" t="str">
        <f>INDEX(RoutesPivot[AirportID],MATCH($C6774,RoutesPivot[[RouteID]:[RouteID]],0))</f>
        <v>DFW</v>
      </c>
      <c r="O6774">
        <f>INDEX(RoutesPivot[Distance],MATCH($C6774,RoutesPivot[[RouteID]:[RouteID]],0))</f>
        <v>700</v>
      </c>
      <c r="P6774">
        <f>INDEX(RoutesPivot[ListPrice],MATCH($C6774,RoutesPivot[[RouteID]:[RouteID]],0))</f>
        <v>200</v>
      </c>
      <c r="Q6774" t="str">
        <f>INDEX(AirportPivot[AirportName],MATCH($N6774,AirportPivot[[AirportID]:[AirportID]],0))</f>
        <v>Dallas/Fort Worth International</v>
      </c>
      <c r="R6774">
        <f>INDEX(AirportPivot[Gates (number of available)],MATCH($N6774,AirportPivot[[AirportID]:[AirportID]],0))</f>
        <v>130</v>
      </c>
    </row>
    <row r="6775" spans="1:18" x14ac:dyDescent="0.25">
      <c r="A6775" s="3" t="s">
        <v>6807</v>
      </c>
      <c r="B6775" s="12">
        <v>42123</v>
      </c>
      <c r="C6775" s="4" t="s">
        <v>37</v>
      </c>
      <c r="D6775" s="4">
        <v>2.2000000000000002</v>
      </c>
      <c r="E6775" s="4">
        <v>21</v>
      </c>
      <c r="F6775" s="5">
        <v>0.83333333333333337</v>
      </c>
      <c r="G6775" s="6">
        <v>350</v>
      </c>
      <c r="H6775" s="7">
        <v>64750</v>
      </c>
      <c r="I6775" s="7">
        <f>FlightsPivot[[#This Row],[Total Fare]]*10%</f>
        <v>6475</v>
      </c>
      <c r="J6775" s="7">
        <f>FlightsPivot[[#This Row],[Total Fare]]+FlightsPivot[[#This Row],[10% tax ]]</f>
        <v>71225</v>
      </c>
      <c r="K6775" s="4">
        <v>4</v>
      </c>
      <c r="L6775" s="4">
        <v>2015</v>
      </c>
      <c r="M6775" t="str">
        <f>INDEX(RoutesPivot[DepAirport],MATCH($C6775,RoutesPivot[[RouteID]:[RouteID]],0))</f>
        <v>ORD</v>
      </c>
      <c r="N6775" t="str">
        <f>INDEX(RoutesPivot[AirportID],MATCH($C6775,RoutesPivot[[RouteID]:[RouteID]],0))</f>
        <v>SEA</v>
      </c>
      <c r="O6775">
        <f>INDEX(RoutesPivot[Distance],MATCH($C6775,RoutesPivot[[RouteID]:[RouteID]],0))</f>
        <v>1500</v>
      </c>
      <c r="P6775">
        <f>INDEX(RoutesPivot[ListPrice],MATCH($C6775,RoutesPivot[[RouteID]:[RouteID]],0))</f>
        <v>350</v>
      </c>
      <c r="Q6775" t="str">
        <f>INDEX(AirportPivot[AirportName],MATCH($N6775,AirportPivot[[AirportID]:[AirportID]],0))</f>
        <v>Seattle-Tacoma International</v>
      </c>
      <c r="R6775">
        <f>INDEX(AirportPivot[Gates (number of available)],MATCH($N6775,AirportPivot[[AirportID]:[AirportID]],0))</f>
        <v>58</v>
      </c>
    </row>
    <row r="6776" spans="1:18" x14ac:dyDescent="0.25">
      <c r="A6776" s="3" t="s">
        <v>6808</v>
      </c>
      <c r="B6776" s="12">
        <v>41792</v>
      </c>
      <c r="C6776" s="4" t="s">
        <v>86</v>
      </c>
      <c r="D6776" s="4">
        <v>0.4</v>
      </c>
      <c r="E6776" s="4">
        <v>13</v>
      </c>
      <c r="F6776" s="5">
        <v>0.29166666666666669</v>
      </c>
      <c r="G6776" s="6">
        <v>126.5</v>
      </c>
      <c r="H6776" s="7">
        <v>23402.5</v>
      </c>
      <c r="I6776" s="7">
        <f>FlightsPivot[[#This Row],[Total Fare]]*10%</f>
        <v>2340.25</v>
      </c>
      <c r="J6776" s="7">
        <f>FlightsPivot[[#This Row],[Total Fare]]+FlightsPivot[[#This Row],[10% tax ]]</f>
        <v>25742.75</v>
      </c>
      <c r="K6776" s="4">
        <v>6</v>
      </c>
      <c r="L6776" s="4">
        <v>2014</v>
      </c>
      <c r="M6776" t="str">
        <f>INDEX(RoutesPivot[DepAirport],MATCH($C6776,RoutesPivot[[RouteID]:[RouteID]],0))</f>
        <v>ORD</v>
      </c>
      <c r="N6776" t="str">
        <f>INDEX(RoutesPivot[AirportID],MATCH($C6776,RoutesPivot[[RouteID]:[RouteID]],0))</f>
        <v>DTW</v>
      </c>
      <c r="O6776">
        <f>INDEX(RoutesPivot[Distance],MATCH($C6776,RoutesPivot[[RouteID]:[RouteID]],0))</f>
        <v>200</v>
      </c>
      <c r="P6776">
        <f>INDEX(RoutesPivot[ListPrice],MATCH($C6776,RoutesPivot[[RouteID]:[RouteID]],0))</f>
        <v>115</v>
      </c>
      <c r="Q6776" t="str">
        <f>INDEX(AirportPivot[AirportName],MATCH($N6776,AirportPivot[[AirportID]:[AirportID]],0))</f>
        <v>Detroit Metropolitan Wayne County</v>
      </c>
      <c r="R6776">
        <f>INDEX(AirportPivot[Gates (number of available)],MATCH($N6776,AirportPivot[[AirportID]:[AirportID]],0))</f>
        <v>60</v>
      </c>
    </row>
    <row r="6777" spans="1:18" x14ac:dyDescent="0.25">
      <c r="A6777" s="3" t="s">
        <v>6809</v>
      </c>
      <c r="B6777" s="12">
        <v>41961</v>
      </c>
      <c r="C6777" s="4" t="s">
        <v>13</v>
      </c>
      <c r="D6777" s="4">
        <v>2</v>
      </c>
      <c r="E6777" s="4">
        <v>133</v>
      </c>
      <c r="F6777" s="5">
        <v>0.83333333333333337</v>
      </c>
      <c r="G6777" s="6">
        <v>250</v>
      </c>
      <c r="H6777" s="7">
        <v>46250</v>
      </c>
      <c r="I6777" s="7">
        <f>FlightsPivot[[#This Row],[Total Fare]]*10%</f>
        <v>4625</v>
      </c>
      <c r="J6777" s="7">
        <f>FlightsPivot[[#This Row],[Total Fare]]+FlightsPivot[[#This Row],[10% tax ]]</f>
        <v>50875</v>
      </c>
      <c r="K6777" s="4">
        <v>11</v>
      </c>
      <c r="L6777" s="4">
        <v>2014</v>
      </c>
      <c r="M6777" t="str">
        <f>INDEX(RoutesPivot[DepAirport],MATCH($C6777,RoutesPivot[[RouteID]:[RouteID]],0))</f>
        <v>ORD</v>
      </c>
      <c r="N6777" t="str">
        <f>INDEX(RoutesPivot[AirportID],MATCH($C6777,RoutesPivot[[RouteID]:[RouteID]],0))</f>
        <v>JFK</v>
      </c>
      <c r="O6777">
        <f>INDEX(RoutesPivot[Distance],MATCH($C6777,RoutesPivot[[RouteID]:[RouteID]],0))</f>
        <v>619</v>
      </c>
      <c r="P6777">
        <f>INDEX(RoutesPivot[ListPrice],MATCH($C6777,RoutesPivot[[RouteID]:[RouteID]],0))</f>
        <v>250</v>
      </c>
      <c r="Q6777" t="str">
        <f>INDEX(AirportPivot[AirportName],MATCH($N6777,AirportPivot[[AirportID]:[AirportID]],0))</f>
        <v>John F Kennedy International</v>
      </c>
      <c r="R6777">
        <f>INDEX(AirportPivot[Gates (number of available)],MATCH($N6777,AirportPivot[[AirportID]:[AirportID]],0))</f>
        <v>120</v>
      </c>
    </row>
    <row r="6778" spans="1:18" x14ac:dyDescent="0.25">
      <c r="A6778" s="3" t="s">
        <v>6810</v>
      </c>
      <c r="B6778" s="12">
        <v>42149</v>
      </c>
      <c r="C6778" s="4" t="s">
        <v>33</v>
      </c>
      <c r="D6778" s="4">
        <v>1.3</v>
      </c>
      <c r="E6778" s="4">
        <v>149</v>
      </c>
      <c r="F6778" s="5">
        <v>0.70833333333333337</v>
      </c>
      <c r="G6778" s="6">
        <v>375</v>
      </c>
      <c r="H6778" s="7">
        <v>69375</v>
      </c>
      <c r="I6778" s="7">
        <f>FlightsPivot[[#This Row],[Total Fare]]*10%</f>
        <v>6937.5</v>
      </c>
      <c r="J6778" s="7">
        <f>FlightsPivot[[#This Row],[Total Fare]]+FlightsPivot[[#This Row],[10% tax ]]</f>
        <v>76312.5</v>
      </c>
      <c r="K6778" s="4">
        <v>5</v>
      </c>
      <c r="L6778" s="4">
        <v>2015</v>
      </c>
      <c r="M6778" t="str">
        <f>INDEX(RoutesPivot[DepAirport],MATCH($C6778,RoutesPivot[[RouteID]:[RouteID]],0))</f>
        <v>ORD</v>
      </c>
      <c r="N6778" t="str">
        <f>INDEX(RoutesPivot[AirportID],MATCH($C6778,RoutesPivot[[RouteID]:[RouteID]],0))</f>
        <v>SFO</v>
      </c>
      <c r="O6778">
        <f>INDEX(RoutesPivot[Distance],MATCH($C6778,RoutesPivot[[RouteID]:[RouteID]],0))</f>
        <v>1600</v>
      </c>
      <c r="P6778">
        <f>INDEX(RoutesPivot[ListPrice],MATCH($C6778,RoutesPivot[[RouteID]:[RouteID]],0))</f>
        <v>375</v>
      </c>
      <c r="Q6778" t="str">
        <f>INDEX(AirportPivot[AirportName],MATCH($N6778,AirportPivot[[AirportID]:[AirportID]],0))</f>
        <v>San Francisco International</v>
      </c>
      <c r="R6778">
        <f>INDEX(AirportPivot[Gates (number of available)],MATCH($N6778,AirportPivot[[AirportID]:[AirportID]],0))</f>
        <v>70</v>
      </c>
    </row>
    <row r="6779" spans="1:18" x14ac:dyDescent="0.25">
      <c r="A6779" s="3" t="s">
        <v>6811</v>
      </c>
      <c r="B6779" s="12">
        <v>41664</v>
      </c>
      <c r="C6779" s="4" t="s">
        <v>80</v>
      </c>
      <c r="D6779" s="4">
        <v>3.2</v>
      </c>
      <c r="E6779" s="4">
        <v>85</v>
      </c>
      <c r="F6779" s="5">
        <v>0.625</v>
      </c>
      <c r="G6779" s="6">
        <v>300</v>
      </c>
      <c r="H6779" s="7">
        <v>54300</v>
      </c>
      <c r="I6779" s="7">
        <f>FlightsPivot[[#This Row],[Total Fare]]*10%</f>
        <v>5430</v>
      </c>
      <c r="J6779" s="7">
        <f>FlightsPivot[[#This Row],[Total Fare]]+FlightsPivot[[#This Row],[10% tax ]]</f>
        <v>59730</v>
      </c>
      <c r="K6779" s="4">
        <v>1</v>
      </c>
      <c r="L6779" s="4">
        <v>2014</v>
      </c>
      <c r="M6779" t="str">
        <f>INDEX(RoutesPivot[DepAirport],MATCH($C6779,RoutesPivot[[RouteID]:[RouteID]],0))</f>
        <v>ORD</v>
      </c>
      <c r="N6779" t="str">
        <f>INDEX(RoutesPivot[AirportID],MATCH($C6779,RoutesPivot[[RouteID]:[RouteID]],0))</f>
        <v>MIA</v>
      </c>
      <c r="O6779">
        <f>INDEX(RoutesPivot[Distance],MATCH($C6779,RoutesPivot[[RouteID]:[RouteID]],0))</f>
        <v>1000</v>
      </c>
      <c r="P6779">
        <f>INDEX(RoutesPivot[ListPrice],MATCH($C6779,RoutesPivot[[RouteID]:[RouteID]],0))</f>
        <v>300</v>
      </c>
      <c r="Q6779" t="str">
        <f>INDEX(AirportPivot[AirportName],MATCH($N6779,AirportPivot[[AirportID]:[AirportID]],0))</f>
        <v>Miami International</v>
      </c>
      <c r="R6779">
        <f>INDEX(AirportPivot[Gates (number of available)],MATCH($N6779,AirportPivot[[AirportID]:[AirportID]],0))</f>
        <v>80</v>
      </c>
    </row>
    <row r="6780" spans="1:18" x14ac:dyDescent="0.25">
      <c r="A6780" s="3" t="s">
        <v>6812</v>
      </c>
      <c r="B6780" s="12">
        <v>41661</v>
      </c>
      <c r="C6780" s="4" t="s">
        <v>98</v>
      </c>
      <c r="D6780" s="4">
        <v>1.6</v>
      </c>
      <c r="E6780" s="4">
        <v>92</v>
      </c>
      <c r="F6780" s="5">
        <v>0.75</v>
      </c>
      <c r="G6780" s="6">
        <v>275</v>
      </c>
      <c r="H6780" s="7">
        <v>50875</v>
      </c>
      <c r="I6780" s="7">
        <f>FlightsPivot[[#This Row],[Total Fare]]*10%</f>
        <v>5087.5</v>
      </c>
      <c r="J6780" s="7">
        <f>FlightsPivot[[#This Row],[Total Fare]]+FlightsPivot[[#This Row],[10% tax ]]</f>
        <v>55962.5</v>
      </c>
      <c r="K6780" s="4">
        <v>1</v>
      </c>
      <c r="L6780" s="4">
        <v>2014</v>
      </c>
      <c r="M6780" t="str">
        <f>INDEX(RoutesPivot[DepAirport],MATCH($C6780,RoutesPivot[[RouteID]:[RouteID]],0))</f>
        <v>ORD</v>
      </c>
      <c r="N6780" t="str">
        <f>INDEX(RoutesPivot[AirportID],MATCH($C6780,RoutesPivot[[RouteID]:[RouteID]],0))</f>
        <v>PHL</v>
      </c>
      <c r="O6780">
        <f>INDEX(RoutesPivot[Distance],MATCH($C6780,RoutesPivot[[RouteID]:[RouteID]],0))</f>
        <v>580</v>
      </c>
      <c r="P6780">
        <f>INDEX(RoutesPivot[ListPrice],MATCH($C6780,RoutesPivot[[RouteID]:[RouteID]],0))</f>
        <v>275</v>
      </c>
      <c r="Q6780" t="str">
        <f>INDEX(AirportPivot[AirportName],MATCH($N6780,AirportPivot[[AirportID]:[AirportID]],0))</f>
        <v>Philadelphia International</v>
      </c>
      <c r="R6780">
        <f>INDEX(AirportPivot[Gates (number of available)],MATCH($N6780,AirportPivot[[AirportID]:[AirportID]],0))</f>
        <v>89</v>
      </c>
    </row>
    <row r="6781" spans="1:18" x14ac:dyDescent="0.25">
      <c r="A6781" s="3" t="s">
        <v>6813</v>
      </c>
      <c r="B6781" s="12">
        <v>42214</v>
      </c>
      <c r="C6781" s="4" t="s">
        <v>47</v>
      </c>
      <c r="D6781" s="4">
        <v>1.1000000000000001</v>
      </c>
      <c r="E6781" s="4">
        <v>180</v>
      </c>
      <c r="F6781" s="5">
        <v>0.70833333333333337</v>
      </c>
      <c r="G6781" s="6">
        <v>275</v>
      </c>
      <c r="H6781" s="7">
        <v>45375</v>
      </c>
      <c r="I6781" s="7">
        <f>FlightsPivot[[#This Row],[Total Fare]]*10%</f>
        <v>4537.5</v>
      </c>
      <c r="J6781" s="7">
        <f>FlightsPivot[[#This Row],[Total Fare]]+FlightsPivot[[#This Row],[10% tax ]]</f>
        <v>49912.5</v>
      </c>
      <c r="K6781" s="4">
        <v>7</v>
      </c>
      <c r="L6781" s="4">
        <v>2015</v>
      </c>
      <c r="M6781" t="str">
        <f>INDEX(RoutesPivot[DepAirport],MATCH($C6781,RoutesPivot[[RouteID]:[RouteID]],0))</f>
        <v>ORD</v>
      </c>
      <c r="N6781" t="str">
        <f>INDEX(RoutesPivot[AirportID],MATCH($C6781,RoutesPivot[[RouteID]:[RouteID]],0))</f>
        <v>PHX</v>
      </c>
      <c r="O6781">
        <f>INDEX(RoutesPivot[Distance],MATCH($C6781,RoutesPivot[[RouteID]:[RouteID]],0))</f>
        <v>1200</v>
      </c>
      <c r="P6781">
        <f>INDEX(RoutesPivot[ListPrice],MATCH($C6781,RoutesPivot[[RouteID]:[RouteID]],0))</f>
        <v>250</v>
      </c>
      <c r="Q6781" t="str">
        <f>INDEX(AirportPivot[AirportName],MATCH($N6781,AirportPivot[[AirportID]:[AirportID]],0))</f>
        <v>Phoenix Sky Harbor International</v>
      </c>
      <c r="R6781">
        <f>INDEX(AirportPivot[Gates (number of available)],MATCH($N6781,AirportPivot[[AirportID]:[AirportID]],0))</f>
        <v>60</v>
      </c>
    </row>
    <row r="6782" spans="1:18" x14ac:dyDescent="0.25">
      <c r="A6782" s="3" t="s">
        <v>6814</v>
      </c>
      <c r="B6782" s="12">
        <v>42218</v>
      </c>
      <c r="C6782" s="4" t="s">
        <v>15</v>
      </c>
      <c r="D6782" s="4">
        <v>2.2000000000000002</v>
      </c>
      <c r="E6782" s="4">
        <v>158</v>
      </c>
      <c r="F6782" s="5">
        <v>0.375</v>
      </c>
      <c r="G6782" s="6">
        <v>247.5</v>
      </c>
      <c r="H6782" s="7">
        <v>40837.5</v>
      </c>
      <c r="I6782" s="7">
        <f>FlightsPivot[[#This Row],[Total Fare]]*10%</f>
        <v>4083.75</v>
      </c>
      <c r="J6782" s="7">
        <f>FlightsPivot[[#This Row],[Total Fare]]+FlightsPivot[[#This Row],[10% tax ]]</f>
        <v>44921.25</v>
      </c>
      <c r="K6782" s="4">
        <v>8</v>
      </c>
      <c r="L6782" s="4">
        <v>2015</v>
      </c>
      <c r="M6782" t="str">
        <f>INDEX(RoutesPivot[DepAirport],MATCH($C6782,RoutesPivot[[RouteID]:[RouteID]],0))</f>
        <v>ORD</v>
      </c>
      <c r="N6782" t="str">
        <f>INDEX(RoutesPivot[AirportID],MATCH($C6782,RoutesPivot[[RouteID]:[RouteID]],0))</f>
        <v>EWR</v>
      </c>
      <c r="O6782">
        <f>INDEX(RoutesPivot[Distance],MATCH($C6782,RoutesPivot[[RouteID]:[RouteID]],0))</f>
        <v>600</v>
      </c>
      <c r="P6782">
        <f>INDEX(RoutesPivot[ListPrice],MATCH($C6782,RoutesPivot[[RouteID]:[RouteID]],0))</f>
        <v>225</v>
      </c>
      <c r="Q6782" t="str">
        <f>INDEX(AirportPivot[AirportName],MATCH($N6782,AirportPivot[[AirportID]:[AirportID]],0))</f>
        <v>Newark Liberty International</v>
      </c>
      <c r="R6782">
        <f>INDEX(AirportPivot[Gates (number of available)],MATCH($N6782,AirportPivot[[AirportID]:[AirportID]],0))</f>
        <v>82</v>
      </c>
    </row>
    <row r="6783" spans="1:18" x14ac:dyDescent="0.25">
      <c r="A6783" s="3" t="s">
        <v>6815</v>
      </c>
      <c r="B6783" s="12">
        <v>42208</v>
      </c>
      <c r="C6783" s="4" t="s">
        <v>13</v>
      </c>
      <c r="D6783" s="4">
        <v>2.1</v>
      </c>
      <c r="E6783" s="4">
        <v>152</v>
      </c>
      <c r="F6783" s="5">
        <v>0.79166666666666663</v>
      </c>
      <c r="G6783" s="6">
        <v>275</v>
      </c>
      <c r="H6783" s="7">
        <v>45375</v>
      </c>
      <c r="I6783" s="7">
        <f>FlightsPivot[[#This Row],[Total Fare]]*10%</f>
        <v>4537.5</v>
      </c>
      <c r="J6783" s="7">
        <f>FlightsPivot[[#This Row],[Total Fare]]+FlightsPivot[[#This Row],[10% tax ]]</f>
        <v>49912.5</v>
      </c>
      <c r="K6783" s="4">
        <v>7</v>
      </c>
      <c r="L6783" s="4">
        <v>2015</v>
      </c>
      <c r="M6783" t="str">
        <f>INDEX(RoutesPivot[DepAirport],MATCH($C6783,RoutesPivot[[RouteID]:[RouteID]],0))</f>
        <v>ORD</v>
      </c>
      <c r="N6783" t="str">
        <f>INDEX(RoutesPivot[AirportID],MATCH($C6783,RoutesPivot[[RouteID]:[RouteID]],0))</f>
        <v>JFK</v>
      </c>
      <c r="O6783">
        <f>INDEX(RoutesPivot[Distance],MATCH($C6783,RoutesPivot[[RouteID]:[RouteID]],0))</f>
        <v>619</v>
      </c>
      <c r="P6783">
        <f>INDEX(RoutesPivot[ListPrice],MATCH($C6783,RoutesPivot[[RouteID]:[RouteID]],0))</f>
        <v>250</v>
      </c>
      <c r="Q6783" t="str">
        <f>INDEX(AirportPivot[AirportName],MATCH($N6783,AirportPivot[[AirportID]:[AirportID]],0))</f>
        <v>John F Kennedy International</v>
      </c>
      <c r="R6783">
        <f>INDEX(AirportPivot[Gates (number of available)],MATCH($N6783,AirportPivot[[AirportID]:[AirportID]],0))</f>
        <v>120</v>
      </c>
    </row>
    <row r="6784" spans="1:18" x14ac:dyDescent="0.25">
      <c r="A6784" s="3" t="s">
        <v>6816</v>
      </c>
      <c r="B6784" s="12">
        <v>41987</v>
      </c>
      <c r="C6784" s="4" t="s">
        <v>13</v>
      </c>
      <c r="D6784" s="4">
        <v>0.6</v>
      </c>
      <c r="E6784" s="4">
        <v>114</v>
      </c>
      <c r="F6784" s="5">
        <v>0.29166666666666669</v>
      </c>
      <c r="G6784" s="6">
        <v>250</v>
      </c>
      <c r="H6784" s="7">
        <v>46250</v>
      </c>
      <c r="I6784" s="7">
        <f>FlightsPivot[[#This Row],[Total Fare]]*10%</f>
        <v>4625</v>
      </c>
      <c r="J6784" s="7">
        <f>FlightsPivot[[#This Row],[Total Fare]]+FlightsPivot[[#This Row],[10% tax ]]</f>
        <v>50875</v>
      </c>
      <c r="K6784" s="4">
        <v>12</v>
      </c>
      <c r="L6784" s="4">
        <v>2014</v>
      </c>
      <c r="M6784" t="str">
        <f>INDEX(RoutesPivot[DepAirport],MATCH($C6784,RoutesPivot[[RouteID]:[RouteID]],0))</f>
        <v>ORD</v>
      </c>
      <c r="N6784" t="str">
        <f>INDEX(RoutesPivot[AirportID],MATCH($C6784,RoutesPivot[[RouteID]:[RouteID]],0))</f>
        <v>JFK</v>
      </c>
      <c r="O6784">
        <f>INDEX(RoutesPivot[Distance],MATCH($C6784,RoutesPivot[[RouteID]:[RouteID]],0))</f>
        <v>619</v>
      </c>
      <c r="P6784">
        <f>INDEX(RoutesPivot[ListPrice],MATCH($C6784,RoutesPivot[[RouteID]:[RouteID]],0))</f>
        <v>250</v>
      </c>
      <c r="Q6784" t="str">
        <f>INDEX(AirportPivot[AirportName],MATCH($N6784,AirportPivot[[AirportID]:[AirportID]],0))</f>
        <v>John F Kennedy International</v>
      </c>
      <c r="R6784">
        <f>INDEX(AirportPivot[Gates (number of available)],MATCH($N6784,AirportPivot[[AirportID]:[AirportID]],0))</f>
        <v>120</v>
      </c>
    </row>
    <row r="6785" spans="1:18" x14ac:dyDescent="0.25">
      <c r="A6785" s="3" t="s">
        <v>6817</v>
      </c>
      <c r="B6785" s="12">
        <v>41700</v>
      </c>
      <c r="C6785" s="4" t="s">
        <v>70</v>
      </c>
      <c r="D6785" s="4">
        <v>1.4</v>
      </c>
      <c r="E6785" s="4">
        <v>10</v>
      </c>
      <c r="F6785" s="5">
        <v>0.83333333333333337</v>
      </c>
      <c r="G6785" s="6">
        <v>275</v>
      </c>
      <c r="H6785" s="7">
        <v>50875</v>
      </c>
      <c r="I6785" s="7">
        <f>FlightsPivot[[#This Row],[Total Fare]]*10%</f>
        <v>5087.5</v>
      </c>
      <c r="J6785" s="7">
        <f>FlightsPivot[[#This Row],[Total Fare]]+FlightsPivot[[#This Row],[10% tax ]]</f>
        <v>55962.5</v>
      </c>
      <c r="K6785" s="4">
        <v>3</v>
      </c>
      <c r="L6785" s="4">
        <v>2014</v>
      </c>
      <c r="M6785" t="str">
        <f>INDEX(RoutesPivot[DepAirport],MATCH($C6785,RoutesPivot[[RouteID]:[RouteID]],0))</f>
        <v>ORD</v>
      </c>
      <c r="N6785" t="str">
        <f>INDEX(RoutesPivot[AirportID],MATCH($C6785,RoutesPivot[[RouteID]:[RouteID]],0))</f>
        <v>LAS</v>
      </c>
      <c r="O6785">
        <f>INDEX(RoutesPivot[Distance],MATCH($C6785,RoutesPivot[[RouteID]:[RouteID]],0))</f>
        <v>1100</v>
      </c>
      <c r="P6785">
        <f>INDEX(RoutesPivot[ListPrice],MATCH($C6785,RoutesPivot[[RouteID]:[RouteID]],0))</f>
        <v>275</v>
      </c>
      <c r="Q6785" t="str">
        <f>INDEX(AirportPivot[AirportName],MATCH($N6785,AirportPivot[[AirportID]:[AirportID]],0))</f>
        <v>McCarran International</v>
      </c>
      <c r="R6785">
        <f>INDEX(AirportPivot[Gates (number of available)],MATCH($N6785,AirportPivot[[AirportID]:[AirportID]],0))</f>
        <v>68</v>
      </c>
    </row>
    <row r="6786" spans="1:18" x14ac:dyDescent="0.25">
      <c r="A6786" s="3" t="s">
        <v>6818</v>
      </c>
      <c r="B6786" s="12">
        <v>41973</v>
      </c>
      <c r="C6786" s="4" t="s">
        <v>21</v>
      </c>
      <c r="D6786" s="4">
        <v>5.3</v>
      </c>
      <c r="E6786" s="4">
        <v>72</v>
      </c>
      <c r="F6786" s="5">
        <v>0.70833333333333337</v>
      </c>
      <c r="G6786" s="6">
        <v>187.5</v>
      </c>
      <c r="H6786" s="7">
        <v>33937.5</v>
      </c>
      <c r="I6786" s="7">
        <f>FlightsPivot[[#This Row],[Total Fare]]*10%</f>
        <v>3393.75</v>
      </c>
      <c r="J6786" s="7">
        <f>FlightsPivot[[#This Row],[Total Fare]]+FlightsPivot[[#This Row],[10% tax ]]</f>
        <v>37331.25</v>
      </c>
      <c r="K6786" s="4">
        <v>11</v>
      </c>
      <c r="L6786" s="4">
        <v>2014</v>
      </c>
      <c r="M6786" t="str">
        <f>INDEX(RoutesPivot[DepAirport],MATCH($C6786,RoutesPivot[[RouteID]:[RouteID]],0))</f>
        <v>ORD</v>
      </c>
      <c r="N6786" t="str">
        <f>INDEX(RoutesPivot[AirportID],MATCH($C6786,RoutesPivot[[RouteID]:[RouteID]],0))</f>
        <v>CLT</v>
      </c>
      <c r="O6786">
        <f>INDEX(RoutesPivot[Distance],MATCH($C6786,RoutesPivot[[RouteID]:[RouteID]],0))</f>
        <v>700</v>
      </c>
      <c r="P6786">
        <f>INDEX(RoutesPivot[ListPrice],MATCH($C6786,RoutesPivot[[RouteID]:[RouteID]],0))</f>
        <v>125</v>
      </c>
      <c r="Q6786" t="str">
        <f>INDEX(AirportPivot[AirportName],MATCH($N6786,AirportPivot[[AirportID]:[AirportID]],0))</f>
        <v>Charlotte/Douglas International</v>
      </c>
      <c r="R6786">
        <f>INDEX(AirportPivot[Gates (number of available)],MATCH($N6786,AirportPivot[[AirportID]:[AirportID]],0))</f>
        <v>65</v>
      </c>
    </row>
    <row r="6787" spans="1:18" x14ac:dyDescent="0.25">
      <c r="A6787" s="3" t="s">
        <v>6819</v>
      </c>
      <c r="B6787" s="12">
        <v>42338</v>
      </c>
      <c r="C6787" s="4" t="s">
        <v>13</v>
      </c>
      <c r="D6787" s="4">
        <v>2.1</v>
      </c>
      <c r="E6787" s="4">
        <v>174</v>
      </c>
      <c r="F6787" s="5">
        <v>0.72916666666666663</v>
      </c>
      <c r="G6787" s="6">
        <v>250</v>
      </c>
      <c r="H6787" s="7">
        <v>41250</v>
      </c>
      <c r="I6787" s="7">
        <f>FlightsPivot[[#This Row],[Total Fare]]*10%</f>
        <v>4125</v>
      </c>
      <c r="J6787" s="7">
        <f>FlightsPivot[[#This Row],[Total Fare]]+FlightsPivot[[#This Row],[10% tax ]]</f>
        <v>45375</v>
      </c>
      <c r="K6787" s="4">
        <v>11</v>
      </c>
      <c r="L6787" s="4">
        <v>2015</v>
      </c>
      <c r="M6787" t="str">
        <f>INDEX(RoutesPivot[DepAirport],MATCH($C6787,RoutesPivot[[RouteID]:[RouteID]],0))</f>
        <v>ORD</v>
      </c>
      <c r="N6787" t="str">
        <f>INDEX(RoutesPivot[AirportID],MATCH($C6787,RoutesPivot[[RouteID]:[RouteID]],0))</f>
        <v>JFK</v>
      </c>
      <c r="O6787">
        <f>INDEX(RoutesPivot[Distance],MATCH($C6787,RoutesPivot[[RouteID]:[RouteID]],0))</f>
        <v>619</v>
      </c>
      <c r="P6787">
        <f>INDEX(RoutesPivot[ListPrice],MATCH($C6787,RoutesPivot[[RouteID]:[RouteID]],0))</f>
        <v>250</v>
      </c>
      <c r="Q6787" t="str">
        <f>INDEX(AirportPivot[AirportName],MATCH($N6787,AirportPivot[[AirportID]:[AirportID]],0))</f>
        <v>John F Kennedy International</v>
      </c>
      <c r="R6787">
        <f>INDEX(AirportPivot[Gates (number of available)],MATCH($N6787,AirportPivot[[AirportID]:[AirportID]],0))</f>
        <v>120</v>
      </c>
    </row>
    <row r="6788" spans="1:18" x14ac:dyDescent="0.25">
      <c r="A6788" s="3" t="s">
        <v>6820</v>
      </c>
      <c r="B6788" s="12">
        <v>41878</v>
      </c>
      <c r="C6788" s="4" t="s">
        <v>21</v>
      </c>
      <c r="D6788" s="4">
        <v>2.8</v>
      </c>
      <c r="E6788" s="4">
        <v>171</v>
      </c>
      <c r="F6788" s="5">
        <v>0.70833333333333337</v>
      </c>
      <c r="G6788" s="6">
        <v>137.5</v>
      </c>
      <c r="H6788" s="7">
        <v>22687.5</v>
      </c>
      <c r="I6788" s="7">
        <f>FlightsPivot[[#This Row],[Total Fare]]*10%</f>
        <v>2268.75</v>
      </c>
      <c r="J6788" s="7">
        <f>FlightsPivot[[#This Row],[Total Fare]]+FlightsPivot[[#This Row],[10% tax ]]</f>
        <v>24956.25</v>
      </c>
      <c r="K6788" s="4">
        <v>8</v>
      </c>
      <c r="L6788" s="4">
        <v>2014</v>
      </c>
      <c r="M6788" t="str">
        <f>INDEX(RoutesPivot[DepAirport],MATCH($C6788,RoutesPivot[[RouteID]:[RouteID]],0))</f>
        <v>ORD</v>
      </c>
      <c r="N6788" t="str">
        <f>INDEX(RoutesPivot[AirportID],MATCH($C6788,RoutesPivot[[RouteID]:[RouteID]],0))</f>
        <v>CLT</v>
      </c>
      <c r="O6788">
        <f>INDEX(RoutesPivot[Distance],MATCH($C6788,RoutesPivot[[RouteID]:[RouteID]],0))</f>
        <v>700</v>
      </c>
      <c r="P6788">
        <f>INDEX(RoutesPivot[ListPrice],MATCH($C6788,RoutesPivot[[RouteID]:[RouteID]],0))</f>
        <v>125</v>
      </c>
      <c r="Q6788" t="str">
        <f>INDEX(AirportPivot[AirportName],MATCH($N6788,AirportPivot[[AirportID]:[AirportID]],0))</f>
        <v>Charlotte/Douglas International</v>
      </c>
      <c r="R6788">
        <f>INDEX(AirportPivot[Gates (number of available)],MATCH($N6788,AirportPivot[[AirportID]:[AirportID]],0))</f>
        <v>65</v>
      </c>
    </row>
    <row r="6789" spans="1:18" x14ac:dyDescent="0.25">
      <c r="A6789" s="3" t="s">
        <v>6821</v>
      </c>
      <c r="B6789" s="12">
        <v>42086</v>
      </c>
      <c r="C6789" s="4" t="s">
        <v>33</v>
      </c>
      <c r="D6789" s="4">
        <v>1.5</v>
      </c>
      <c r="E6789" s="4">
        <v>75</v>
      </c>
      <c r="F6789" s="5">
        <v>0.58333333333333337</v>
      </c>
      <c r="G6789" s="6">
        <v>375</v>
      </c>
      <c r="H6789" s="7">
        <v>67875</v>
      </c>
      <c r="I6789" s="7">
        <f>FlightsPivot[[#This Row],[Total Fare]]*10%</f>
        <v>6787.5</v>
      </c>
      <c r="J6789" s="7">
        <f>FlightsPivot[[#This Row],[Total Fare]]+FlightsPivot[[#This Row],[10% tax ]]</f>
        <v>74662.5</v>
      </c>
      <c r="K6789" s="4">
        <v>3</v>
      </c>
      <c r="L6789" s="4">
        <v>2015</v>
      </c>
      <c r="M6789" t="str">
        <f>INDEX(RoutesPivot[DepAirport],MATCH($C6789,RoutesPivot[[RouteID]:[RouteID]],0))</f>
        <v>ORD</v>
      </c>
      <c r="N6789" t="str">
        <f>INDEX(RoutesPivot[AirportID],MATCH($C6789,RoutesPivot[[RouteID]:[RouteID]],0))</f>
        <v>SFO</v>
      </c>
      <c r="O6789">
        <f>INDEX(RoutesPivot[Distance],MATCH($C6789,RoutesPivot[[RouteID]:[RouteID]],0))</f>
        <v>1600</v>
      </c>
      <c r="P6789">
        <f>INDEX(RoutesPivot[ListPrice],MATCH($C6789,RoutesPivot[[RouteID]:[RouteID]],0))</f>
        <v>375</v>
      </c>
      <c r="Q6789" t="str">
        <f>INDEX(AirportPivot[AirportName],MATCH($N6789,AirportPivot[[AirportID]:[AirportID]],0))</f>
        <v>San Francisco International</v>
      </c>
      <c r="R6789">
        <f>INDEX(AirportPivot[Gates (number of available)],MATCH($N6789,AirportPivot[[AirportID]:[AirportID]],0))</f>
        <v>70</v>
      </c>
    </row>
    <row r="6790" spans="1:18" x14ac:dyDescent="0.25">
      <c r="A6790" s="3" t="s">
        <v>6822</v>
      </c>
      <c r="B6790" s="12">
        <v>41797</v>
      </c>
      <c r="C6790" s="4" t="s">
        <v>37</v>
      </c>
      <c r="D6790" s="4">
        <v>2.4</v>
      </c>
      <c r="E6790" s="4">
        <v>152</v>
      </c>
      <c r="F6790" s="5">
        <v>0.3125</v>
      </c>
      <c r="G6790" s="6">
        <v>385</v>
      </c>
      <c r="H6790" s="7">
        <v>63525</v>
      </c>
      <c r="I6790" s="7">
        <f>FlightsPivot[[#This Row],[Total Fare]]*10%</f>
        <v>6352.5</v>
      </c>
      <c r="J6790" s="7">
        <f>FlightsPivot[[#This Row],[Total Fare]]+FlightsPivot[[#This Row],[10% tax ]]</f>
        <v>69877.5</v>
      </c>
      <c r="K6790" s="4">
        <v>6</v>
      </c>
      <c r="L6790" s="4">
        <v>2014</v>
      </c>
      <c r="M6790" t="str">
        <f>INDEX(RoutesPivot[DepAirport],MATCH($C6790,RoutesPivot[[RouteID]:[RouteID]],0))</f>
        <v>ORD</v>
      </c>
      <c r="N6790" t="str">
        <f>INDEX(RoutesPivot[AirportID],MATCH($C6790,RoutesPivot[[RouteID]:[RouteID]],0))</f>
        <v>SEA</v>
      </c>
      <c r="O6790">
        <f>INDEX(RoutesPivot[Distance],MATCH($C6790,RoutesPivot[[RouteID]:[RouteID]],0))</f>
        <v>1500</v>
      </c>
      <c r="P6790">
        <f>INDEX(RoutesPivot[ListPrice],MATCH($C6790,RoutesPivot[[RouteID]:[RouteID]],0))</f>
        <v>350</v>
      </c>
      <c r="Q6790" t="str">
        <f>INDEX(AirportPivot[AirportName],MATCH($N6790,AirportPivot[[AirportID]:[AirportID]],0))</f>
        <v>Seattle-Tacoma International</v>
      </c>
      <c r="R6790">
        <f>INDEX(AirportPivot[Gates (number of available)],MATCH($N6790,AirportPivot[[AirportID]:[AirportID]],0))</f>
        <v>58</v>
      </c>
    </row>
    <row r="6791" spans="1:18" x14ac:dyDescent="0.25">
      <c r="A6791" s="3" t="s">
        <v>6823</v>
      </c>
      <c r="B6791" s="12">
        <v>41852</v>
      </c>
      <c r="C6791" s="4" t="s">
        <v>17</v>
      </c>
      <c r="D6791" s="4">
        <v>4.5999999999999996</v>
      </c>
      <c r="E6791" s="4">
        <v>79</v>
      </c>
      <c r="F6791" s="5">
        <v>0.85416666666666663</v>
      </c>
      <c r="G6791" s="6">
        <v>385</v>
      </c>
      <c r="H6791" s="7">
        <v>69685</v>
      </c>
      <c r="I6791" s="7">
        <f>FlightsPivot[[#This Row],[Total Fare]]*10%</f>
        <v>6968.5</v>
      </c>
      <c r="J6791" s="7">
        <f>FlightsPivot[[#This Row],[Total Fare]]+FlightsPivot[[#This Row],[10% tax ]]</f>
        <v>76653.5</v>
      </c>
      <c r="K6791" s="4">
        <v>8</v>
      </c>
      <c r="L6791" s="4">
        <v>2014</v>
      </c>
      <c r="M6791" t="str">
        <f>INDEX(RoutesPivot[DepAirport],MATCH($C6791,RoutesPivot[[RouteID]:[RouteID]],0))</f>
        <v>ORD</v>
      </c>
      <c r="N6791" t="str">
        <f>INDEX(RoutesPivot[AirportID],MATCH($C6791,RoutesPivot[[RouteID]:[RouteID]],0))</f>
        <v>LAX</v>
      </c>
      <c r="O6791">
        <f>INDEX(RoutesPivot[Distance],MATCH($C6791,RoutesPivot[[RouteID]:[RouteID]],0))</f>
        <v>1518</v>
      </c>
      <c r="P6791">
        <f>INDEX(RoutesPivot[ListPrice],MATCH($C6791,RoutesPivot[[RouteID]:[RouteID]],0))</f>
        <v>350</v>
      </c>
      <c r="Q6791" t="str">
        <f>INDEX(AirportPivot[AirportName],MATCH($N6791,AirportPivot[[AirportID]:[AirportID]],0))</f>
        <v>Los Angeles International</v>
      </c>
      <c r="R6791">
        <f>INDEX(AirportPivot[Gates (number of available)],MATCH($N6791,AirportPivot[[AirportID]:[AirportID]],0))</f>
        <v>86</v>
      </c>
    </row>
    <row r="6792" spans="1:18" x14ac:dyDescent="0.25">
      <c r="A6792" s="3" t="s">
        <v>6824</v>
      </c>
      <c r="B6792" s="12">
        <v>41811</v>
      </c>
      <c r="C6792" s="4" t="s">
        <v>98</v>
      </c>
      <c r="D6792" s="4">
        <v>1.9</v>
      </c>
      <c r="E6792" s="4">
        <v>18</v>
      </c>
      <c r="F6792" s="5">
        <v>0.83333333333333337</v>
      </c>
      <c r="G6792" s="6">
        <v>302.5</v>
      </c>
      <c r="H6792" s="7">
        <v>55962.5</v>
      </c>
      <c r="I6792" s="7">
        <f>FlightsPivot[[#This Row],[Total Fare]]*10%</f>
        <v>5596.25</v>
      </c>
      <c r="J6792" s="7">
        <f>FlightsPivot[[#This Row],[Total Fare]]+FlightsPivot[[#This Row],[10% tax ]]</f>
        <v>61558.75</v>
      </c>
      <c r="K6792" s="4">
        <v>6</v>
      </c>
      <c r="L6792" s="4">
        <v>2014</v>
      </c>
      <c r="M6792" t="str">
        <f>INDEX(RoutesPivot[DepAirport],MATCH($C6792,RoutesPivot[[RouteID]:[RouteID]],0))</f>
        <v>ORD</v>
      </c>
      <c r="N6792" t="str">
        <f>INDEX(RoutesPivot[AirportID],MATCH($C6792,RoutesPivot[[RouteID]:[RouteID]],0))</f>
        <v>PHL</v>
      </c>
      <c r="O6792">
        <f>INDEX(RoutesPivot[Distance],MATCH($C6792,RoutesPivot[[RouteID]:[RouteID]],0))</f>
        <v>580</v>
      </c>
      <c r="P6792">
        <f>INDEX(RoutesPivot[ListPrice],MATCH($C6792,RoutesPivot[[RouteID]:[RouteID]],0))</f>
        <v>275</v>
      </c>
      <c r="Q6792" t="str">
        <f>INDEX(AirportPivot[AirportName],MATCH($N6792,AirportPivot[[AirportID]:[AirportID]],0))</f>
        <v>Philadelphia International</v>
      </c>
      <c r="R6792">
        <f>INDEX(AirportPivot[Gates (number of available)],MATCH($N6792,AirportPivot[[AirportID]:[AirportID]],0))</f>
        <v>89</v>
      </c>
    </row>
    <row r="6793" spans="1:18" x14ac:dyDescent="0.25">
      <c r="A6793" s="3" t="s">
        <v>6825</v>
      </c>
      <c r="B6793" s="12">
        <v>42305</v>
      </c>
      <c r="C6793" s="4" t="s">
        <v>98</v>
      </c>
      <c r="D6793" s="4">
        <v>3.6</v>
      </c>
      <c r="E6793" s="4">
        <v>121</v>
      </c>
      <c r="F6793" s="5">
        <v>0.70833333333333337</v>
      </c>
      <c r="G6793" s="6">
        <v>275</v>
      </c>
      <c r="H6793" s="7">
        <v>50875</v>
      </c>
      <c r="I6793" s="7">
        <f>FlightsPivot[[#This Row],[Total Fare]]*10%</f>
        <v>5087.5</v>
      </c>
      <c r="J6793" s="7">
        <f>FlightsPivot[[#This Row],[Total Fare]]+FlightsPivot[[#This Row],[10% tax ]]</f>
        <v>55962.5</v>
      </c>
      <c r="K6793" s="4">
        <v>10</v>
      </c>
      <c r="L6793" s="4">
        <v>2015</v>
      </c>
      <c r="M6793" t="str">
        <f>INDEX(RoutesPivot[DepAirport],MATCH($C6793,RoutesPivot[[RouteID]:[RouteID]],0))</f>
        <v>ORD</v>
      </c>
      <c r="N6793" t="str">
        <f>INDEX(RoutesPivot[AirportID],MATCH($C6793,RoutesPivot[[RouteID]:[RouteID]],0))</f>
        <v>PHL</v>
      </c>
      <c r="O6793">
        <f>INDEX(RoutesPivot[Distance],MATCH($C6793,RoutesPivot[[RouteID]:[RouteID]],0))</f>
        <v>580</v>
      </c>
      <c r="P6793">
        <f>INDEX(RoutesPivot[ListPrice],MATCH($C6793,RoutesPivot[[RouteID]:[RouteID]],0))</f>
        <v>275</v>
      </c>
      <c r="Q6793" t="str">
        <f>INDEX(AirportPivot[AirportName],MATCH($N6793,AirportPivot[[AirportID]:[AirportID]],0))</f>
        <v>Philadelphia International</v>
      </c>
      <c r="R6793">
        <f>INDEX(AirportPivot[Gates (number of available)],MATCH($N6793,AirportPivot[[AirportID]:[AirportID]],0))</f>
        <v>89</v>
      </c>
    </row>
    <row r="6794" spans="1:18" x14ac:dyDescent="0.25">
      <c r="A6794" s="3" t="s">
        <v>6826</v>
      </c>
      <c r="B6794" s="12">
        <v>41985</v>
      </c>
      <c r="C6794" s="4" t="s">
        <v>25</v>
      </c>
      <c r="D6794" s="4">
        <v>1.9</v>
      </c>
      <c r="E6794" s="4">
        <v>165</v>
      </c>
      <c r="F6794" s="5">
        <v>0.79166666666666663</v>
      </c>
      <c r="G6794" s="6">
        <v>200</v>
      </c>
      <c r="H6794" s="7">
        <v>33000</v>
      </c>
      <c r="I6794" s="7">
        <f>FlightsPivot[[#This Row],[Total Fare]]*10%</f>
        <v>3300</v>
      </c>
      <c r="J6794" s="7">
        <f>FlightsPivot[[#This Row],[Total Fare]]+FlightsPivot[[#This Row],[10% tax ]]</f>
        <v>36300</v>
      </c>
      <c r="K6794" s="4">
        <v>12</v>
      </c>
      <c r="L6794" s="4">
        <v>2014</v>
      </c>
      <c r="M6794" t="str">
        <f>INDEX(RoutesPivot[DepAirport],MATCH($C6794,RoutesPivot[[RouteID]:[RouteID]],0))</f>
        <v>ORD</v>
      </c>
      <c r="N6794" t="str">
        <f>INDEX(RoutesPivot[AirportID],MATCH($C6794,RoutesPivot[[RouteID]:[RouteID]],0))</f>
        <v>DFW</v>
      </c>
      <c r="O6794">
        <f>INDEX(RoutesPivot[Distance],MATCH($C6794,RoutesPivot[[RouteID]:[RouteID]],0))</f>
        <v>700</v>
      </c>
      <c r="P6794">
        <f>INDEX(RoutesPivot[ListPrice],MATCH($C6794,RoutesPivot[[RouteID]:[RouteID]],0))</f>
        <v>200</v>
      </c>
      <c r="Q6794" t="str">
        <f>INDEX(AirportPivot[AirportName],MATCH($N6794,AirportPivot[[AirportID]:[AirportID]],0))</f>
        <v>Dallas/Fort Worth International</v>
      </c>
      <c r="R6794">
        <f>INDEX(AirportPivot[Gates (number of available)],MATCH($N6794,AirportPivot[[AirportID]:[AirportID]],0))</f>
        <v>130</v>
      </c>
    </row>
    <row r="6795" spans="1:18" x14ac:dyDescent="0.25">
      <c r="A6795" s="3" t="s">
        <v>6827</v>
      </c>
      <c r="B6795" s="12">
        <v>41850</v>
      </c>
      <c r="C6795" s="4" t="s">
        <v>47</v>
      </c>
      <c r="D6795" s="4">
        <v>1.7</v>
      </c>
      <c r="E6795" s="4">
        <v>96</v>
      </c>
      <c r="F6795" s="5">
        <v>0.70833333333333337</v>
      </c>
      <c r="G6795" s="6">
        <v>275</v>
      </c>
      <c r="H6795" s="7">
        <v>50875</v>
      </c>
      <c r="I6795" s="7">
        <f>FlightsPivot[[#This Row],[Total Fare]]*10%</f>
        <v>5087.5</v>
      </c>
      <c r="J6795" s="7">
        <f>FlightsPivot[[#This Row],[Total Fare]]+FlightsPivot[[#This Row],[10% tax ]]</f>
        <v>55962.5</v>
      </c>
      <c r="K6795" s="4">
        <v>7</v>
      </c>
      <c r="L6795" s="4">
        <v>2014</v>
      </c>
      <c r="M6795" t="str">
        <f>INDEX(RoutesPivot[DepAirport],MATCH($C6795,RoutesPivot[[RouteID]:[RouteID]],0))</f>
        <v>ORD</v>
      </c>
      <c r="N6795" t="str">
        <f>INDEX(RoutesPivot[AirportID],MATCH($C6795,RoutesPivot[[RouteID]:[RouteID]],0))</f>
        <v>PHX</v>
      </c>
      <c r="O6795">
        <f>INDEX(RoutesPivot[Distance],MATCH($C6795,RoutesPivot[[RouteID]:[RouteID]],0))</f>
        <v>1200</v>
      </c>
      <c r="P6795">
        <f>INDEX(RoutesPivot[ListPrice],MATCH($C6795,RoutesPivot[[RouteID]:[RouteID]],0))</f>
        <v>250</v>
      </c>
      <c r="Q6795" t="str">
        <f>INDEX(AirportPivot[AirportName],MATCH($N6795,AirportPivot[[AirportID]:[AirportID]],0))</f>
        <v>Phoenix Sky Harbor International</v>
      </c>
      <c r="R6795">
        <f>INDEX(AirportPivot[Gates (number of available)],MATCH($N6795,AirportPivot[[AirportID]:[AirportID]],0))</f>
        <v>60</v>
      </c>
    </row>
    <row r="6796" spans="1:18" x14ac:dyDescent="0.25">
      <c r="A6796" s="3" t="s">
        <v>6828</v>
      </c>
      <c r="B6796" s="12">
        <v>41871</v>
      </c>
      <c r="C6796" s="4" t="s">
        <v>70</v>
      </c>
      <c r="D6796" s="4">
        <v>2.2000000000000002</v>
      </c>
      <c r="E6796" s="4">
        <v>19</v>
      </c>
      <c r="F6796" s="5">
        <v>0.70833333333333337</v>
      </c>
      <c r="G6796" s="6">
        <v>302.5</v>
      </c>
      <c r="H6796" s="7">
        <v>55962.5</v>
      </c>
      <c r="I6796" s="7">
        <f>FlightsPivot[[#This Row],[Total Fare]]*10%</f>
        <v>5596.25</v>
      </c>
      <c r="J6796" s="7">
        <f>FlightsPivot[[#This Row],[Total Fare]]+FlightsPivot[[#This Row],[10% tax ]]</f>
        <v>61558.75</v>
      </c>
      <c r="K6796" s="4">
        <v>8</v>
      </c>
      <c r="L6796" s="4">
        <v>2014</v>
      </c>
      <c r="M6796" t="str">
        <f>INDEX(RoutesPivot[DepAirport],MATCH($C6796,RoutesPivot[[RouteID]:[RouteID]],0))</f>
        <v>ORD</v>
      </c>
      <c r="N6796" t="str">
        <f>INDEX(RoutesPivot[AirportID],MATCH($C6796,RoutesPivot[[RouteID]:[RouteID]],0))</f>
        <v>LAS</v>
      </c>
      <c r="O6796">
        <f>INDEX(RoutesPivot[Distance],MATCH($C6796,RoutesPivot[[RouteID]:[RouteID]],0))</f>
        <v>1100</v>
      </c>
      <c r="P6796">
        <f>INDEX(RoutesPivot[ListPrice],MATCH($C6796,RoutesPivot[[RouteID]:[RouteID]],0))</f>
        <v>275</v>
      </c>
      <c r="Q6796" t="str">
        <f>INDEX(AirportPivot[AirportName],MATCH($N6796,AirportPivot[[AirportID]:[AirportID]],0))</f>
        <v>McCarran International</v>
      </c>
      <c r="R6796">
        <f>INDEX(AirportPivot[Gates (number of available)],MATCH($N6796,AirportPivot[[AirportID]:[AirportID]],0))</f>
        <v>68</v>
      </c>
    </row>
    <row r="6797" spans="1:18" x14ac:dyDescent="0.25">
      <c r="A6797" s="3" t="s">
        <v>6829</v>
      </c>
      <c r="B6797" s="12">
        <v>41652</v>
      </c>
      <c r="C6797" s="4" t="s">
        <v>86</v>
      </c>
      <c r="D6797" s="4">
        <v>1.1000000000000001</v>
      </c>
      <c r="E6797" s="4">
        <v>137</v>
      </c>
      <c r="F6797" s="5">
        <v>0.29166666666666669</v>
      </c>
      <c r="G6797" s="6">
        <v>115</v>
      </c>
      <c r="H6797" s="7">
        <v>21275</v>
      </c>
      <c r="I6797" s="7">
        <f>FlightsPivot[[#This Row],[Total Fare]]*10%</f>
        <v>2127.5</v>
      </c>
      <c r="J6797" s="7">
        <f>FlightsPivot[[#This Row],[Total Fare]]+FlightsPivot[[#This Row],[10% tax ]]</f>
        <v>23402.5</v>
      </c>
      <c r="K6797" s="4">
        <v>1</v>
      </c>
      <c r="L6797" s="4">
        <v>2014</v>
      </c>
      <c r="M6797" t="str">
        <f>INDEX(RoutesPivot[DepAirport],MATCH($C6797,RoutesPivot[[RouteID]:[RouteID]],0))</f>
        <v>ORD</v>
      </c>
      <c r="N6797" t="str">
        <f>INDEX(RoutesPivot[AirportID],MATCH($C6797,RoutesPivot[[RouteID]:[RouteID]],0))</f>
        <v>DTW</v>
      </c>
      <c r="O6797">
        <f>INDEX(RoutesPivot[Distance],MATCH($C6797,RoutesPivot[[RouteID]:[RouteID]],0))</f>
        <v>200</v>
      </c>
      <c r="P6797">
        <f>INDEX(RoutesPivot[ListPrice],MATCH($C6797,RoutesPivot[[RouteID]:[RouteID]],0))</f>
        <v>115</v>
      </c>
      <c r="Q6797" t="str">
        <f>INDEX(AirportPivot[AirportName],MATCH($N6797,AirportPivot[[AirportID]:[AirportID]],0))</f>
        <v>Detroit Metropolitan Wayne County</v>
      </c>
      <c r="R6797">
        <f>INDEX(AirportPivot[Gates (number of available)],MATCH($N6797,AirportPivot[[AirportID]:[AirportID]],0))</f>
        <v>60</v>
      </c>
    </row>
    <row r="6798" spans="1:18" x14ac:dyDescent="0.25">
      <c r="A6798" s="3" t="s">
        <v>6830</v>
      </c>
      <c r="B6798" s="12">
        <v>42168</v>
      </c>
      <c r="C6798" s="4" t="s">
        <v>27</v>
      </c>
      <c r="D6798" s="4">
        <v>12.2</v>
      </c>
      <c r="E6798" s="4">
        <v>114</v>
      </c>
      <c r="F6798" s="5">
        <v>0.5</v>
      </c>
      <c r="G6798" s="6">
        <v>220</v>
      </c>
      <c r="H6798" s="7">
        <v>40700</v>
      </c>
      <c r="I6798" s="7">
        <f>FlightsPivot[[#This Row],[Total Fare]]*10%</f>
        <v>4070</v>
      </c>
      <c r="J6798" s="7">
        <f>FlightsPivot[[#This Row],[Total Fare]]+FlightsPivot[[#This Row],[10% tax ]]</f>
        <v>44770</v>
      </c>
      <c r="K6798" s="4">
        <v>6</v>
      </c>
      <c r="L6798" s="4">
        <v>2015</v>
      </c>
      <c r="M6798" t="str">
        <f>INDEX(RoutesPivot[DepAirport],MATCH($C6798,RoutesPivot[[RouteID]:[RouteID]],0))</f>
        <v>ORD</v>
      </c>
      <c r="N6798" t="str">
        <f>INDEX(RoutesPivot[AirportID],MATCH($C6798,RoutesPivot[[RouteID]:[RouteID]],0))</f>
        <v>ATL</v>
      </c>
      <c r="O6798">
        <f>INDEX(RoutesPivot[Distance],MATCH($C6798,RoutesPivot[[RouteID]:[RouteID]],0))</f>
        <v>510</v>
      </c>
      <c r="P6798">
        <f>INDEX(RoutesPivot[ListPrice],MATCH($C6798,RoutesPivot[[RouteID]:[RouteID]],0))</f>
        <v>200</v>
      </c>
      <c r="Q6798" t="str">
        <f>INDEX(AirportPivot[AirportName],MATCH($N6798,AirportPivot[[AirportID]:[AirportID]],0))</f>
        <v>Hartsfield-Jackson Atlanta International</v>
      </c>
      <c r="R6798">
        <f>INDEX(AirportPivot[Gates (number of available)],MATCH($N6798,AirportPivot[[AirportID]:[AirportID]],0))</f>
        <v>100</v>
      </c>
    </row>
    <row r="6799" spans="1:18" x14ac:dyDescent="0.25">
      <c r="A6799" s="3" t="s">
        <v>6831</v>
      </c>
      <c r="B6799" s="12">
        <v>42154</v>
      </c>
      <c r="C6799" s="4" t="s">
        <v>17</v>
      </c>
      <c r="D6799" s="4">
        <v>4.8</v>
      </c>
      <c r="E6799" s="4">
        <v>3</v>
      </c>
      <c r="F6799" s="5">
        <v>0.79166666666666663</v>
      </c>
      <c r="G6799" s="6">
        <v>350</v>
      </c>
      <c r="H6799" s="7">
        <v>64750</v>
      </c>
      <c r="I6799" s="7">
        <f>FlightsPivot[[#This Row],[Total Fare]]*10%</f>
        <v>6475</v>
      </c>
      <c r="J6799" s="7">
        <f>FlightsPivot[[#This Row],[Total Fare]]+FlightsPivot[[#This Row],[10% tax ]]</f>
        <v>71225</v>
      </c>
      <c r="K6799" s="4">
        <v>5</v>
      </c>
      <c r="L6799" s="4">
        <v>2015</v>
      </c>
      <c r="M6799" t="str">
        <f>INDEX(RoutesPivot[DepAirport],MATCH($C6799,RoutesPivot[[RouteID]:[RouteID]],0))</f>
        <v>ORD</v>
      </c>
      <c r="N6799" t="str">
        <f>INDEX(RoutesPivot[AirportID],MATCH($C6799,RoutesPivot[[RouteID]:[RouteID]],0))</f>
        <v>LAX</v>
      </c>
      <c r="O6799">
        <f>INDEX(RoutesPivot[Distance],MATCH($C6799,RoutesPivot[[RouteID]:[RouteID]],0))</f>
        <v>1518</v>
      </c>
      <c r="P6799">
        <f>INDEX(RoutesPivot[ListPrice],MATCH($C6799,RoutesPivot[[RouteID]:[RouteID]],0))</f>
        <v>350</v>
      </c>
      <c r="Q6799" t="str">
        <f>INDEX(AirportPivot[AirportName],MATCH($N6799,AirportPivot[[AirportID]:[AirportID]],0))</f>
        <v>Los Angeles International</v>
      </c>
      <c r="R6799">
        <f>INDEX(AirportPivot[Gates (number of available)],MATCH($N6799,AirportPivot[[AirportID]:[AirportID]],0))</f>
        <v>86</v>
      </c>
    </row>
    <row r="6800" spans="1:18" x14ac:dyDescent="0.25">
      <c r="A6800" s="3" t="s">
        <v>6832</v>
      </c>
      <c r="B6800" s="12">
        <v>42152</v>
      </c>
      <c r="C6800" s="4" t="s">
        <v>21</v>
      </c>
      <c r="D6800" s="4">
        <v>2.2000000000000002</v>
      </c>
      <c r="E6800" s="4">
        <v>202</v>
      </c>
      <c r="F6800" s="5">
        <v>0.75</v>
      </c>
      <c r="G6800" s="6">
        <v>125</v>
      </c>
      <c r="H6800" s="7">
        <v>20625</v>
      </c>
      <c r="I6800" s="7">
        <f>FlightsPivot[[#This Row],[Total Fare]]*10%</f>
        <v>2062.5</v>
      </c>
      <c r="J6800" s="7">
        <f>FlightsPivot[[#This Row],[Total Fare]]+FlightsPivot[[#This Row],[10% tax ]]</f>
        <v>22687.5</v>
      </c>
      <c r="K6800" s="4">
        <v>5</v>
      </c>
      <c r="L6800" s="4">
        <v>2015</v>
      </c>
      <c r="M6800" t="str">
        <f>INDEX(RoutesPivot[DepAirport],MATCH($C6800,RoutesPivot[[RouteID]:[RouteID]],0))</f>
        <v>ORD</v>
      </c>
      <c r="N6800" t="str">
        <f>INDEX(RoutesPivot[AirportID],MATCH($C6800,RoutesPivot[[RouteID]:[RouteID]],0))</f>
        <v>CLT</v>
      </c>
      <c r="O6800">
        <f>INDEX(RoutesPivot[Distance],MATCH($C6800,RoutesPivot[[RouteID]:[RouteID]],0))</f>
        <v>700</v>
      </c>
      <c r="P6800">
        <f>INDEX(RoutesPivot[ListPrice],MATCH($C6800,RoutesPivot[[RouteID]:[RouteID]],0))</f>
        <v>125</v>
      </c>
      <c r="Q6800" t="str">
        <f>INDEX(AirportPivot[AirportName],MATCH($N6800,AirportPivot[[AirportID]:[AirportID]],0))</f>
        <v>Charlotte/Douglas International</v>
      </c>
      <c r="R6800">
        <f>INDEX(AirportPivot[Gates (number of available)],MATCH($N6800,AirportPivot[[AirportID]:[AirportID]],0))</f>
        <v>65</v>
      </c>
    </row>
    <row r="6801" spans="1:18" x14ac:dyDescent="0.25">
      <c r="A6801" s="3" t="s">
        <v>6833</v>
      </c>
      <c r="B6801" s="12">
        <v>42206</v>
      </c>
      <c r="C6801" s="4" t="s">
        <v>80</v>
      </c>
      <c r="D6801" s="4">
        <v>1.5</v>
      </c>
      <c r="E6801" s="4">
        <v>156</v>
      </c>
      <c r="F6801" s="5">
        <v>0.83333333333333337</v>
      </c>
      <c r="G6801" s="6">
        <v>330</v>
      </c>
      <c r="H6801" s="7">
        <v>54450</v>
      </c>
      <c r="I6801" s="7">
        <f>FlightsPivot[[#This Row],[Total Fare]]*10%</f>
        <v>5445</v>
      </c>
      <c r="J6801" s="7">
        <f>FlightsPivot[[#This Row],[Total Fare]]+FlightsPivot[[#This Row],[10% tax ]]</f>
        <v>59895</v>
      </c>
      <c r="K6801" s="4">
        <v>7</v>
      </c>
      <c r="L6801" s="4">
        <v>2015</v>
      </c>
      <c r="M6801" t="str">
        <f>INDEX(RoutesPivot[DepAirport],MATCH($C6801,RoutesPivot[[RouteID]:[RouteID]],0))</f>
        <v>ORD</v>
      </c>
      <c r="N6801" t="str">
        <f>INDEX(RoutesPivot[AirportID],MATCH($C6801,RoutesPivot[[RouteID]:[RouteID]],0))</f>
        <v>MIA</v>
      </c>
      <c r="O6801">
        <f>INDEX(RoutesPivot[Distance],MATCH($C6801,RoutesPivot[[RouteID]:[RouteID]],0))</f>
        <v>1000</v>
      </c>
      <c r="P6801">
        <f>INDEX(RoutesPivot[ListPrice],MATCH($C6801,RoutesPivot[[RouteID]:[RouteID]],0))</f>
        <v>300</v>
      </c>
      <c r="Q6801" t="str">
        <f>INDEX(AirportPivot[AirportName],MATCH($N6801,AirportPivot[[AirportID]:[AirportID]],0))</f>
        <v>Miami International</v>
      </c>
      <c r="R6801">
        <f>INDEX(AirportPivot[Gates (number of available)],MATCH($N6801,AirportPivot[[AirportID]:[AirportID]],0))</f>
        <v>80</v>
      </c>
    </row>
    <row r="6802" spans="1:18" x14ac:dyDescent="0.25">
      <c r="A6802" s="3" t="s">
        <v>6834</v>
      </c>
      <c r="B6802" s="12">
        <v>42115</v>
      </c>
      <c r="C6802" s="4" t="s">
        <v>25</v>
      </c>
      <c r="D6802" s="4">
        <v>1.2</v>
      </c>
      <c r="E6802" s="4">
        <v>30</v>
      </c>
      <c r="F6802" s="5">
        <v>0.33333333333333331</v>
      </c>
      <c r="G6802" s="6">
        <v>200</v>
      </c>
      <c r="H6802" s="7">
        <v>37000</v>
      </c>
      <c r="I6802" s="7">
        <f>FlightsPivot[[#This Row],[Total Fare]]*10%</f>
        <v>3700</v>
      </c>
      <c r="J6802" s="7">
        <f>FlightsPivot[[#This Row],[Total Fare]]+FlightsPivot[[#This Row],[10% tax ]]</f>
        <v>40700</v>
      </c>
      <c r="K6802" s="4">
        <v>4</v>
      </c>
      <c r="L6802" s="4">
        <v>2015</v>
      </c>
      <c r="M6802" t="str">
        <f>INDEX(RoutesPivot[DepAirport],MATCH($C6802,RoutesPivot[[RouteID]:[RouteID]],0))</f>
        <v>ORD</v>
      </c>
      <c r="N6802" t="str">
        <f>INDEX(RoutesPivot[AirportID],MATCH($C6802,RoutesPivot[[RouteID]:[RouteID]],0))</f>
        <v>DFW</v>
      </c>
      <c r="O6802">
        <f>INDEX(RoutesPivot[Distance],MATCH($C6802,RoutesPivot[[RouteID]:[RouteID]],0))</f>
        <v>700</v>
      </c>
      <c r="P6802">
        <f>INDEX(RoutesPivot[ListPrice],MATCH($C6802,RoutesPivot[[RouteID]:[RouteID]],0))</f>
        <v>200</v>
      </c>
      <c r="Q6802" t="str">
        <f>INDEX(AirportPivot[AirportName],MATCH($N6802,AirportPivot[[AirportID]:[AirportID]],0))</f>
        <v>Dallas/Fort Worth International</v>
      </c>
      <c r="R6802">
        <f>INDEX(AirportPivot[Gates (number of available)],MATCH($N6802,AirportPivot[[AirportID]:[AirportID]],0))</f>
        <v>130</v>
      </c>
    </row>
    <row r="6803" spans="1:18" x14ac:dyDescent="0.25">
      <c r="A6803" s="3" t="s">
        <v>6835</v>
      </c>
      <c r="B6803" s="12">
        <v>41875</v>
      </c>
      <c r="C6803" s="4" t="s">
        <v>17</v>
      </c>
      <c r="D6803" s="4">
        <v>7.4</v>
      </c>
      <c r="E6803" s="4">
        <v>73</v>
      </c>
      <c r="F6803" s="5">
        <v>0.79166666666666663</v>
      </c>
      <c r="G6803" s="6">
        <v>385</v>
      </c>
      <c r="H6803" s="7">
        <v>69685</v>
      </c>
      <c r="I6803" s="7">
        <f>FlightsPivot[[#This Row],[Total Fare]]*10%</f>
        <v>6968.5</v>
      </c>
      <c r="J6803" s="7">
        <f>FlightsPivot[[#This Row],[Total Fare]]+FlightsPivot[[#This Row],[10% tax ]]</f>
        <v>76653.5</v>
      </c>
      <c r="K6803" s="4">
        <v>8</v>
      </c>
      <c r="L6803" s="4">
        <v>2014</v>
      </c>
      <c r="M6803" t="str">
        <f>INDEX(RoutesPivot[DepAirport],MATCH($C6803,RoutesPivot[[RouteID]:[RouteID]],0))</f>
        <v>ORD</v>
      </c>
      <c r="N6803" t="str">
        <f>INDEX(RoutesPivot[AirportID],MATCH($C6803,RoutesPivot[[RouteID]:[RouteID]],0))</f>
        <v>LAX</v>
      </c>
      <c r="O6803">
        <f>INDEX(RoutesPivot[Distance],MATCH($C6803,RoutesPivot[[RouteID]:[RouteID]],0))</f>
        <v>1518</v>
      </c>
      <c r="P6803">
        <f>INDEX(RoutesPivot[ListPrice],MATCH($C6803,RoutesPivot[[RouteID]:[RouteID]],0))</f>
        <v>350</v>
      </c>
      <c r="Q6803" t="str">
        <f>INDEX(AirportPivot[AirportName],MATCH($N6803,AirportPivot[[AirportID]:[AirportID]],0))</f>
        <v>Los Angeles International</v>
      </c>
      <c r="R6803">
        <f>INDEX(AirportPivot[Gates (number of available)],MATCH($N6803,AirportPivot[[AirportID]:[AirportID]],0))</f>
        <v>86</v>
      </c>
    </row>
    <row r="6804" spans="1:18" x14ac:dyDescent="0.25">
      <c r="A6804" s="3" t="s">
        <v>6836</v>
      </c>
      <c r="B6804" s="12">
        <v>41881</v>
      </c>
      <c r="C6804" s="4" t="s">
        <v>25</v>
      </c>
      <c r="D6804" s="4">
        <v>2.2000000000000002</v>
      </c>
      <c r="E6804" s="4">
        <v>118</v>
      </c>
      <c r="F6804" s="5">
        <v>0.29166666666666669</v>
      </c>
      <c r="G6804" s="6">
        <v>220</v>
      </c>
      <c r="H6804" s="7">
        <v>40700</v>
      </c>
      <c r="I6804" s="7">
        <f>FlightsPivot[[#This Row],[Total Fare]]*10%</f>
        <v>4070</v>
      </c>
      <c r="J6804" s="7">
        <f>FlightsPivot[[#This Row],[Total Fare]]+FlightsPivot[[#This Row],[10% tax ]]</f>
        <v>44770</v>
      </c>
      <c r="K6804" s="4">
        <v>8</v>
      </c>
      <c r="L6804" s="4">
        <v>2014</v>
      </c>
      <c r="M6804" t="str">
        <f>INDEX(RoutesPivot[DepAirport],MATCH($C6804,RoutesPivot[[RouteID]:[RouteID]],0))</f>
        <v>ORD</v>
      </c>
      <c r="N6804" t="str">
        <f>INDEX(RoutesPivot[AirportID],MATCH($C6804,RoutesPivot[[RouteID]:[RouteID]],0))</f>
        <v>DFW</v>
      </c>
      <c r="O6804">
        <f>INDEX(RoutesPivot[Distance],MATCH($C6804,RoutesPivot[[RouteID]:[RouteID]],0))</f>
        <v>700</v>
      </c>
      <c r="P6804">
        <f>INDEX(RoutesPivot[ListPrice],MATCH($C6804,RoutesPivot[[RouteID]:[RouteID]],0))</f>
        <v>200</v>
      </c>
      <c r="Q6804" t="str">
        <f>INDEX(AirportPivot[AirportName],MATCH($N6804,AirportPivot[[AirportID]:[AirportID]],0))</f>
        <v>Dallas/Fort Worth International</v>
      </c>
      <c r="R6804">
        <f>INDEX(AirportPivot[Gates (number of available)],MATCH($N6804,AirportPivot[[AirportID]:[AirportID]],0))</f>
        <v>130</v>
      </c>
    </row>
    <row r="6805" spans="1:18" x14ac:dyDescent="0.25">
      <c r="A6805" s="3" t="s">
        <v>6837</v>
      </c>
      <c r="B6805" s="12">
        <v>42016</v>
      </c>
      <c r="C6805" s="4" t="s">
        <v>86</v>
      </c>
      <c r="D6805" s="4">
        <v>3</v>
      </c>
      <c r="E6805" s="4">
        <v>63</v>
      </c>
      <c r="F6805" s="5">
        <v>0.70833333333333337</v>
      </c>
      <c r="G6805" s="6">
        <v>115</v>
      </c>
      <c r="H6805" s="7">
        <v>20815</v>
      </c>
      <c r="I6805" s="7">
        <f>FlightsPivot[[#This Row],[Total Fare]]*10%</f>
        <v>2081.5</v>
      </c>
      <c r="J6805" s="7">
        <f>FlightsPivot[[#This Row],[Total Fare]]+FlightsPivot[[#This Row],[10% tax ]]</f>
        <v>22896.5</v>
      </c>
      <c r="K6805" s="4">
        <v>1</v>
      </c>
      <c r="L6805" s="4">
        <v>2015</v>
      </c>
      <c r="M6805" t="str">
        <f>INDEX(RoutesPivot[DepAirport],MATCH($C6805,RoutesPivot[[RouteID]:[RouteID]],0))</f>
        <v>ORD</v>
      </c>
      <c r="N6805" t="str">
        <f>INDEX(RoutesPivot[AirportID],MATCH($C6805,RoutesPivot[[RouteID]:[RouteID]],0))</f>
        <v>DTW</v>
      </c>
      <c r="O6805">
        <f>INDEX(RoutesPivot[Distance],MATCH($C6805,RoutesPivot[[RouteID]:[RouteID]],0))</f>
        <v>200</v>
      </c>
      <c r="P6805">
        <f>INDEX(RoutesPivot[ListPrice],MATCH($C6805,RoutesPivot[[RouteID]:[RouteID]],0))</f>
        <v>115</v>
      </c>
      <c r="Q6805" t="str">
        <f>INDEX(AirportPivot[AirportName],MATCH($N6805,AirportPivot[[AirportID]:[AirportID]],0))</f>
        <v>Detroit Metropolitan Wayne County</v>
      </c>
      <c r="R6805">
        <f>INDEX(AirportPivot[Gates (number of available)],MATCH($N6805,AirportPivot[[AirportID]:[AirportID]],0))</f>
        <v>60</v>
      </c>
    </row>
    <row r="6806" spans="1:18" x14ac:dyDescent="0.25">
      <c r="A6806" s="3" t="s">
        <v>6838</v>
      </c>
      <c r="B6806" s="12">
        <v>42298</v>
      </c>
      <c r="C6806" s="4" t="s">
        <v>40</v>
      </c>
      <c r="D6806" s="4">
        <v>2.2000000000000002</v>
      </c>
      <c r="E6806" s="4">
        <v>117</v>
      </c>
      <c r="F6806" s="5">
        <v>0.77083333333333337</v>
      </c>
      <c r="G6806" s="6">
        <v>115</v>
      </c>
      <c r="H6806" s="7">
        <v>21275</v>
      </c>
      <c r="I6806" s="7">
        <f>FlightsPivot[[#This Row],[Total Fare]]*10%</f>
        <v>2127.5</v>
      </c>
      <c r="J6806" s="7">
        <f>FlightsPivot[[#This Row],[Total Fare]]+FlightsPivot[[#This Row],[10% tax ]]</f>
        <v>23402.5</v>
      </c>
      <c r="K6806" s="4">
        <v>10</v>
      </c>
      <c r="L6806" s="4">
        <v>2015</v>
      </c>
      <c r="M6806" t="str">
        <f>INDEX(RoutesPivot[DepAirport],MATCH($C6806,RoutesPivot[[RouteID]:[RouteID]],0))</f>
        <v>ORD</v>
      </c>
      <c r="N6806" t="str">
        <f>INDEX(RoutesPivot[AirportID],MATCH($C6806,RoutesPivot[[RouteID]:[RouteID]],0))</f>
        <v>MSP</v>
      </c>
      <c r="O6806">
        <f>INDEX(RoutesPivot[Distance],MATCH($C6806,RoutesPivot[[RouteID]:[RouteID]],0))</f>
        <v>300</v>
      </c>
      <c r="P6806">
        <f>INDEX(RoutesPivot[ListPrice],MATCH($C6806,RoutesPivot[[RouteID]:[RouteID]],0))</f>
        <v>115</v>
      </c>
      <c r="Q6806" t="str">
        <f>INDEX(AirportPivot[AirportName],MATCH($N6806,AirportPivot[[AirportID]:[AirportID]],0))</f>
        <v>Minneapolis-St Paul International/Wold-Chamberlain</v>
      </c>
      <c r="R6806">
        <f>INDEX(AirportPivot[Gates (number of available)],MATCH($N6806,AirportPivot[[AirportID]:[AirportID]],0))</f>
        <v>65</v>
      </c>
    </row>
    <row r="6807" spans="1:18" x14ac:dyDescent="0.25">
      <c r="A6807" s="3" t="s">
        <v>6839</v>
      </c>
      <c r="B6807" s="12">
        <v>42149</v>
      </c>
      <c r="C6807" s="4" t="s">
        <v>25</v>
      </c>
      <c r="D6807" s="4">
        <v>2</v>
      </c>
      <c r="E6807" s="4">
        <v>109</v>
      </c>
      <c r="F6807" s="5">
        <v>0.70833333333333337</v>
      </c>
      <c r="G6807" s="6">
        <v>200</v>
      </c>
      <c r="H6807" s="7">
        <v>37000</v>
      </c>
      <c r="I6807" s="7">
        <f>FlightsPivot[[#This Row],[Total Fare]]*10%</f>
        <v>3700</v>
      </c>
      <c r="J6807" s="7">
        <f>FlightsPivot[[#This Row],[Total Fare]]+FlightsPivot[[#This Row],[10% tax ]]</f>
        <v>40700</v>
      </c>
      <c r="K6807" s="4">
        <v>5</v>
      </c>
      <c r="L6807" s="4">
        <v>2015</v>
      </c>
      <c r="M6807" t="str">
        <f>INDEX(RoutesPivot[DepAirport],MATCH($C6807,RoutesPivot[[RouteID]:[RouteID]],0))</f>
        <v>ORD</v>
      </c>
      <c r="N6807" t="str">
        <f>INDEX(RoutesPivot[AirportID],MATCH($C6807,RoutesPivot[[RouteID]:[RouteID]],0))</f>
        <v>DFW</v>
      </c>
      <c r="O6807">
        <f>INDEX(RoutesPivot[Distance],MATCH($C6807,RoutesPivot[[RouteID]:[RouteID]],0))</f>
        <v>700</v>
      </c>
      <c r="P6807">
        <f>INDEX(RoutesPivot[ListPrice],MATCH($C6807,RoutesPivot[[RouteID]:[RouteID]],0))</f>
        <v>200</v>
      </c>
      <c r="Q6807" t="str">
        <f>INDEX(AirportPivot[AirportName],MATCH($N6807,AirportPivot[[AirportID]:[AirportID]],0))</f>
        <v>Dallas/Fort Worth International</v>
      </c>
      <c r="R6807">
        <f>INDEX(AirportPivot[Gates (number of available)],MATCH($N6807,AirportPivot[[AirportID]:[AirportID]],0))</f>
        <v>130</v>
      </c>
    </row>
    <row r="6808" spans="1:18" x14ac:dyDescent="0.25">
      <c r="A6808" s="3" t="s">
        <v>6840</v>
      </c>
      <c r="B6808" s="12">
        <v>41890</v>
      </c>
      <c r="C6808" s="4" t="s">
        <v>13</v>
      </c>
      <c r="D6808" s="4">
        <v>3.2</v>
      </c>
      <c r="E6808" s="4">
        <v>52</v>
      </c>
      <c r="F6808" s="5">
        <v>0.79166666666666663</v>
      </c>
      <c r="G6808" s="6">
        <v>250</v>
      </c>
      <c r="H6808" s="7">
        <v>41250</v>
      </c>
      <c r="I6808" s="7">
        <f>FlightsPivot[[#This Row],[Total Fare]]*10%</f>
        <v>4125</v>
      </c>
      <c r="J6808" s="7">
        <f>FlightsPivot[[#This Row],[Total Fare]]+FlightsPivot[[#This Row],[10% tax ]]</f>
        <v>45375</v>
      </c>
      <c r="K6808" s="4">
        <v>9</v>
      </c>
      <c r="L6808" s="4">
        <v>2014</v>
      </c>
      <c r="M6808" t="str">
        <f>INDEX(RoutesPivot[DepAirport],MATCH($C6808,RoutesPivot[[RouteID]:[RouteID]],0))</f>
        <v>ORD</v>
      </c>
      <c r="N6808" t="str">
        <f>INDEX(RoutesPivot[AirportID],MATCH($C6808,RoutesPivot[[RouteID]:[RouteID]],0))</f>
        <v>JFK</v>
      </c>
      <c r="O6808">
        <f>INDEX(RoutesPivot[Distance],MATCH($C6808,RoutesPivot[[RouteID]:[RouteID]],0))</f>
        <v>619</v>
      </c>
      <c r="P6808">
        <f>INDEX(RoutesPivot[ListPrice],MATCH($C6808,RoutesPivot[[RouteID]:[RouteID]],0))</f>
        <v>250</v>
      </c>
      <c r="Q6808" t="str">
        <f>INDEX(AirportPivot[AirportName],MATCH($N6808,AirportPivot[[AirportID]:[AirportID]],0))</f>
        <v>John F Kennedy International</v>
      </c>
      <c r="R6808">
        <f>INDEX(AirportPivot[Gates (number of available)],MATCH($N6808,AirportPivot[[AirportID]:[AirportID]],0))</f>
        <v>120</v>
      </c>
    </row>
    <row r="6809" spans="1:18" x14ac:dyDescent="0.25">
      <c r="A6809" s="3" t="s">
        <v>6841</v>
      </c>
      <c r="B6809" s="12">
        <v>42025</v>
      </c>
      <c r="C6809" s="4" t="s">
        <v>40</v>
      </c>
      <c r="D6809" s="4">
        <v>2.2999999999999998</v>
      </c>
      <c r="E6809" s="4">
        <v>39</v>
      </c>
      <c r="F6809" s="5">
        <v>0.79166666666666663</v>
      </c>
      <c r="G6809" s="6">
        <v>115</v>
      </c>
      <c r="H6809" s="7">
        <v>18975</v>
      </c>
      <c r="I6809" s="7">
        <f>FlightsPivot[[#This Row],[Total Fare]]*10%</f>
        <v>1897.5</v>
      </c>
      <c r="J6809" s="7">
        <f>FlightsPivot[[#This Row],[Total Fare]]+FlightsPivot[[#This Row],[10% tax ]]</f>
        <v>20872.5</v>
      </c>
      <c r="K6809" s="4">
        <v>1</v>
      </c>
      <c r="L6809" s="4">
        <v>2015</v>
      </c>
      <c r="M6809" t="str">
        <f>INDEX(RoutesPivot[DepAirport],MATCH($C6809,RoutesPivot[[RouteID]:[RouteID]],0))</f>
        <v>ORD</v>
      </c>
      <c r="N6809" t="str">
        <f>INDEX(RoutesPivot[AirportID],MATCH($C6809,RoutesPivot[[RouteID]:[RouteID]],0))</f>
        <v>MSP</v>
      </c>
      <c r="O6809">
        <f>INDEX(RoutesPivot[Distance],MATCH($C6809,RoutesPivot[[RouteID]:[RouteID]],0))</f>
        <v>300</v>
      </c>
      <c r="P6809">
        <f>INDEX(RoutesPivot[ListPrice],MATCH($C6809,RoutesPivot[[RouteID]:[RouteID]],0))</f>
        <v>115</v>
      </c>
      <c r="Q6809" t="str">
        <f>INDEX(AirportPivot[AirportName],MATCH($N6809,AirportPivot[[AirportID]:[AirportID]],0))</f>
        <v>Minneapolis-St Paul International/Wold-Chamberlain</v>
      </c>
      <c r="R6809">
        <f>INDEX(AirportPivot[Gates (number of available)],MATCH($N6809,AirportPivot[[AirportID]:[AirportID]],0))</f>
        <v>65</v>
      </c>
    </row>
    <row r="6810" spans="1:18" x14ac:dyDescent="0.25">
      <c r="A6810" s="3" t="s">
        <v>6842</v>
      </c>
      <c r="B6810" s="12">
        <v>41771</v>
      </c>
      <c r="C6810" s="4" t="s">
        <v>27</v>
      </c>
      <c r="D6810" s="4">
        <v>9.1999999999999993</v>
      </c>
      <c r="E6810" s="4">
        <v>21</v>
      </c>
      <c r="F6810" s="5">
        <v>0.83333333333333337</v>
      </c>
      <c r="G6810" s="6">
        <v>200</v>
      </c>
      <c r="H6810" s="7">
        <v>37000</v>
      </c>
      <c r="I6810" s="7">
        <f>FlightsPivot[[#This Row],[Total Fare]]*10%</f>
        <v>3700</v>
      </c>
      <c r="J6810" s="7">
        <f>FlightsPivot[[#This Row],[Total Fare]]+FlightsPivot[[#This Row],[10% tax ]]</f>
        <v>40700</v>
      </c>
      <c r="K6810" s="4">
        <v>5</v>
      </c>
      <c r="L6810" s="4">
        <v>2014</v>
      </c>
      <c r="M6810" t="str">
        <f>INDEX(RoutesPivot[DepAirport],MATCH($C6810,RoutesPivot[[RouteID]:[RouteID]],0))</f>
        <v>ORD</v>
      </c>
      <c r="N6810" t="str">
        <f>INDEX(RoutesPivot[AirportID],MATCH($C6810,RoutesPivot[[RouteID]:[RouteID]],0))</f>
        <v>ATL</v>
      </c>
      <c r="O6810">
        <f>INDEX(RoutesPivot[Distance],MATCH($C6810,RoutesPivot[[RouteID]:[RouteID]],0))</f>
        <v>510</v>
      </c>
      <c r="P6810">
        <f>INDEX(RoutesPivot[ListPrice],MATCH($C6810,RoutesPivot[[RouteID]:[RouteID]],0))</f>
        <v>200</v>
      </c>
      <c r="Q6810" t="str">
        <f>INDEX(AirportPivot[AirportName],MATCH($N6810,AirportPivot[[AirportID]:[AirportID]],0))</f>
        <v>Hartsfield-Jackson Atlanta International</v>
      </c>
      <c r="R6810">
        <f>INDEX(AirportPivot[Gates (number of available)],MATCH($N6810,AirportPivot[[AirportID]:[AirportID]],0))</f>
        <v>100</v>
      </c>
    </row>
    <row r="6811" spans="1:18" x14ac:dyDescent="0.25">
      <c r="A6811" s="3" t="s">
        <v>6843</v>
      </c>
      <c r="B6811" s="12">
        <v>41756</v>
      </c>
      <c r="C6811" s="4" t="s">
        <v>21</v>
      </c>
      <c r="D6811" s="4">
        <v>1.9</v>
      </c>
      <c r="E6811" s="4">
        <v>125</v>
      </c>
      <c r="F6811" s="5">
        <v>0.79166666666666663</v>
      </c>
      <c r="G6811" s="6">
        <v>125</v>
      </c>
      <c r="H6811" s="7">
        <v>23125</v>
      </c>
      <c r="I6811" s="7">
        <f>FlightsPivot[[#This Row],[Total Fare]]*10%</f>
        <v>2312.5</v>
      </c>
      <c r="J6811" s="7">
        <f>FlightsPivot[[#This Row],[Total Fare]]+FlightsPivot[[#This Row],[10% tax ]]</f>
        <v>25437.5</v>
      </c>
      <c r="K6811" s="4">
        <v>4</v>
      </c>
      <c r="L6811" s="4">
        <v>2014</v>
      </c>
      <c r="M6811" t="str">
        <f>INDEX(RoutesPivot[DepAirport],MATCH($C6811,RoutesPivot[[RouteID]:[RouteID]],0))</f>
        <v>ORD</v>
      </c>
      <c r="N6811" t="str">
        <f>INDEX(RoutesPivot[AirportID],MATCH($C6811,RoutesPivot[[RouteID]:[RouteID]],0))</f>
        <v>CLT</v>
      </c>
      <c r="O6811">
        <f>INDEX(RoutesPivot[Distance],MATCH($C6811,RoutesPivot[[RouteID]:[RouteID]],0))</f>
        <v>700</v>
      </c>
      <c r="P6811">
        <f>INDEX(RoutesPivot[ListPrice],MATCH($C6811,RoutesPivot[[RouteID]:[RouteID]],0))</f>
        <v>125</v>
      </c>
      <c r="Q6811" t="str">
        <f>INDEX(AirportPivot[AirportName],MATCH($N6811,AirportPivot[[AirportID]:[AirportID]],0))</f>
        <v>Charlotte/Douglas International</v>
      </c>
      <c r="R6811">
        <f>INDEX(AirportPivot[Gates (number of available)],MATCH($N6811,AirportPivot[[AirportID]:[AirportID]],0))</f>
        <v>65</v>
      </c>
    </row>
    <row r="6812" spans="1:18" x14ac:dyDescent="0.25">
      <c r="A6812" s="3" t="s">
        <v>6844</v>
      </c>
      <c r="B6812" s="12">
        <v>42108</v>
      </c>
      <c r="C6812" s="4" t="s">
        <v>13</v>
      </c>
      <c r="D6812" s="4">
        <v>1.2</v>
      </c>
      <c r="E6812" s="4">
        <v>7</v>
      </c>
      <c r="F6812" s="5">
        <v>0.6875</v>
      </c>
      <c r="G6812" s="6">
        <v>250</v>
      </c>
      <c r="H6812" s="7">
        <v>46250</v>
      </c>
      <c r="I6812" s="7">
        <f>FlightsPivot[[#This Row],[Total Fare]]*10%</f>
        <v>4625</v>
      </c>
      <c r="J6812" s="7">
        <f>FlightsPivot[[#This Row],[Total Fare]]+FlightsPivot[[#This Row],[10% tax ]]</f>
        <v>50875</v>
      </c>
      <c r="K6812" s="4">
        <v>4</v>
      </c>
      <c r="L6812" s="4">
        <v>2015</v>
      </c>
      <c r="M6812" t="str">
        <f>INDEX(RoutesPivot[DepAirport],MATCH($C6812,RoutesPivot[[RouteID]:[RouteID]],0))</f>
        <v>ORD</v>
      </c>
      <c r="N6812" t="str">
        <f>INDEX(RoutesPivot[AirportID],MATCH($C6812,RoutesPivot[[RouteID]:[RouteID]],0))</f>
        <v>JFK</v>
      </c>
      <c r="O6812">
        <f>INDEX(RoutesPivot[Distance],MATCH($C6812,RoutesPivot[[RouteID]:[RouteID]],0))</f>
        <v>619</v>
      </c>
      <c r="P6812">
        <f>INDEX(RoutesPivot[ListPrice],MATCH($C6812,RoutesPivot[[RouteID]:[RouteID]],0))</f>
        <v>250</v>
      </c>
      <c r="Q6812" t="str">
        <f>INDEX(AirportPivot[AirportName],MATCH($N6812,AirportPivot[[AirportID]:[AirportID]],0))</f>
        <v>John F Kennedy International</v>
      </c>
      <c r="R6812">
        <f>INDEX(AirportPivot[Gates (number of available)],MATCH($N6812,AirportPivot[[AirportID]:[AirportID]],0))</f>
        <v>120</v>
      </c>
    </row>
    <row r="6813" spans="1:18" x14ac:dyDescent="0.25">
      <c r="A6813" s="3" t="s">
        <v>6845</v>
      </c>
      <c r="B6813" s="12">
        <v>41806</v>
      </c>
      <c r="C6813" s="4" t="s">
        <v>80</v>
      </c>
      <c r="D6813" s="4">
        <v>1.8</v>
      </c>
      <c r="E6813" s="4">
        <v>57</v>
      </c>
      <c r="F6813" s="5">
        <v>0.79166666666666663</v>
      </c>
      <c r="G6813" s="6">
        <v>330</v>
      </c>
      <c r="H6813" s="7">
        <v>54450</v>
      </c>
      <c r="I6813" s="7">
        <f>FlightsPivot[[#This Row],[Total Fare]]*10%</f>
        <v>5445</v>
      </c>
      <c r="J6813" s="7">
        <f>FlightsPivot[[#This Row],[Total Fare]]+FlightsPivot[[#This Row],[10% tax ]]</f>
        <v>59895</v>
      </c>
      <c r="K6813" s="4">
        <v>6</v>
      </c>
      <c r="L6813" s="4">
        <v>2014</v>
      </c>
      <c r="M6813" t="str">
        <f>INDEX(RoutesPivot[DepAirport],MATCH($C6813,RoutesPivot[[RouteID]:[RouteID]],0))</f>
        <v>ORD</v>
      </c>
      <c r="N6813" t="str">
        <f>INDEX(RoutesPivot[AirportID],MATCH($C6813,RoutesPivot[[RouteID]:[RouteID]],0))</f>
        <v>MIA</v>
      </c>
      <c r="O6813">
        <f>INDEX(RoutesPivot[Distance],MATCH($C6813,RoutesPivot[[RouteID]:[RouteID]],0))</f>
        <v>1000</v>
      </c>
      <c r="P6813">
        <f>INDEX(RoutesPivot[ListPrice],MATCH($C6813,RoutesPivot[[RouteID]:[RouteID]],0))</f>
        <v>300</v>
      </c>
      <c r="Q6813" t="str">
        <f>INDEX(AirportPivot[AirportName],MATCH($N6813,AirportPivot[[AirportID]:[AirportID]],0))</f>
        <v>Miami International</v>
      </c>
      <c r="R6813">
        <f>INDEX(AirportPivot[Gates (number of available)],MATCH($N6813,AirportPivot[[AirportID]:[AirportID]],0))</f>
        <v>80</v>
      </c>
    </row>
    <row r="6814" spans="1:18" x14ac:dyDescent="0.25">
      <c r="A6814" s="3" t="s">
        <v>6846</v>
      </c>
      <c r="B6814" s="12">
        <v>42175</v>
      </c>
      <c r="C6814" s="4" t="s">
        <v>19</v>
      </c>
      <c r="D6814" s="4">
        <v>2.2999999999999998</v>
      </c>
      <c r="E6814" s="4">
        <v>100</v>
      </c>
      <c r="F6814" s="5">
        <v>0.79166666666666663</v>
      </c>
      <c r="G6814" s="6">
        <v>220</v>
      </c>
      <c r="H6814" s="7">
        <v>40700</v>
      </c>
      <c r="I6814" s="7">
        <f>FlightsPivot[[#This Row],[Total Fare]]*10%</f>
        <v>4070</v>
      </c>
      <c r="J6814" s="7">
        <f>FlightsPivot[[#This Row],[Total Fare]]+FlightsPivot[[#This Row],[10% tax ]]</f>
        <v>44770</v>
      </c>
      <c r="K6814" s="4">
        <v>6</v>
      </c>
      <c r="L6814" s="4">
        <v>2015</v>
      </c>
      <c r="M6814" t="str">
        <f>INDEX(RoutesPivot[DepAirport],MATCH($C6814,RoutesPivot[[RouteID]:[RouteID]],0))</f>
        <v>ORD</v>
      </c>
      <c r="N6814" t="str">
        <f>INDEX(RoutesPivot[AirportID],MATCH($C6814,RoutesPivot[[RouteID]:[RouteID]],0))</f>
        <v>IAH</v>
      </c>
      <c r="O6814">
        <f>INDEX(RoutesPivot[Distance],MATCH($C6814,RoutesPivot[[RouteID]:[RouteID]],0))</f>
        <v>800</v>
      </c>
      <c r="P6814">
        <f>INDEX(RoutesPivot[ListPrice],MATCH($C6814,RoutesPivot[[RouteID]:[RouteID]],0))</f>
        <v>200</v>
      </c>
      <c r="Q6814" t="str">
        <f>INDEX(AirportPivot[AirportName],MATCH($N6814,AirportPivot[[AirportID]:[AirportID]],0))</f>
        <v>George Bush Intercontinental/Houston</v>
      </c>
      <c r="R6814">
        <f>INDEX(AirportPivot[Gates (number of available)],MATCH($N6814,AirportPivot[[AirportID]:[AirportID]],0))</f>
        <v>80</v>
      </c>
    </row>
    <row r="6815" spans="1:18" x14ac:dyDescent="0.25">
      <c r="A6815" s="3" t="s">
        <v>6847</v>
      </c>
      <c r="B6815" s="12">
        <v>41678</v>
      </c>
      <c r="C6815" s="4" t="s">
        <v>70</v>
      </c>
      <c r="D6815" s="4">
        <v>2.8</v>
      </c>
      <c r="E6815" s="4">
        <v>92</v>
      </c>
      <c r="F6815" s="5">
        <v>0.85416666666666663</v>
      </c>
      <c r="G6815" s="6">
        <v>275</v>
      </c>
      <c r="H6815" s="7">
        <v>50875</v>
      </c>
      <c r="I6815" s="7">
        <f>FlightsPivot[[#This Row],[Total Fare]]*10%</f>
        <v>5087.5</v>
      </c>
      <c r="J6815" s="7">
        <f>FlightsPivot[[#This Row],[Total Fare]]+FlightsPivot[[#This Row],[10% tax ]]</f>
        <v>55962.5</v>
      </c>
      <c r="K6815" s="4">
        <v>2</v>
      </c>
      <c r="L6815" s="4">
        <v>2014</v>
      </c>
      <c r="M6815" t="str">
        <f>INDEX(RoutesPivot[DepAirport],MATCH($C6815,RoutesPivot[[RouteID]:[RouteID]],0))</f>
        <v>ORD</v>
      </c>
      <c r="N6815" t="str">
        <f>INDEX(RoutesPivot[AirportID],MATCH($C6815,RoutesPivot[[RouteID]:[RouteID]],0))</f>
        <v>LAS</v>
      </c>
      <c r="O6815">
        <f>INDEX(RoutesPivot[Distance],MATCH($C6815,RoutesPivot[[RouteID]:[RouteID]],0))</f>
        <v>1100</v>
      </c>
      <c r="P6815">
        <f>INDEX(RoutesPivot[ListPrice],MATCH($C6815,RoutesPivot[[RouteID]:[RouteID]],0))</f>
        <v>275</v>
      </c>
      <c r="Q6815" t="str">
        <f>INDEX(AirportPivot[AirportName],MATCH($N6815,AirportPivot[[AirportID]:[AirportID]],0))</f>
        <v>McCarran International</v>
      </c>
      <c r="R6815">
        <f>INDEX(AirportPivot[Gates (number of available)],MATCH($N6815,AirportPivot[[AirportID]:[AirportID]],0))</f>
        <v>68</v>
      </c>
    </row>
    <row r="6816" spans="1:18" x14ac:dyDescent="0.25">
      <c r="A6816" s="3" t="s">
        <v>6848</v>
      </c>
      <c r="B6816" s="12">
        <v>41732</v>
      </c>
      <c r="C6816" s="4" t="s">
        <v>19</v>
      </c>
      <c r="D6816" s="4">
        <v>1.9</v>
      </c>
      <c r="E6816" s="4">
        <v>1</v>
      </c>
      <c r="F6816" s="5">
        <v>0.70833333333333337</v>
      </c>
      <c r="G6816" s="6">
        <v>200</v>
      </c>
      <c r="H6816" s="7">
        <v>37000</v>
      </c>
      <c r="I6816" s="7">
        <f>FlightsPivot[[#This Row],[Total Fare]]*10%</f>
        <v>3700</v>
      </c>
      <c r="J6816" s="7">
        <f>FlightsPivot[[#This Row],[Total Fare]]+FlightsPivot[[#This Row],[10% tax ]]</f>
        <v>40700</v>
      </c>
      <c r="K6816" s="4">
        <v>4</v>
      </c>
      <c r="L6816" s="4">
        <v>2014</v>
      </c>
      <c r="M6816" t="str">
        <f>INDEX(RoutesPivot[DepAirport],MATCH($C6816,RoutesPivot[[RouteID]:[RouteID]],0))</f>
        <v>ORD</v>
      </c>
      <c r="N6816" t="str">
        <f>INDEX(RoutesPivot[AirportID],MATCH($C6816,RoutesPivot[[RouteID]:[RouteID]],0))</f>
        <v>IAH</v>
      </c>
      <c r="O6816">
        <f>INDEX(RoutesPivot[Distance],MATCH($C6816,RoutesPivot[[RouteID]:[RouteID]],0))</f>
        <v>800</v>
      </c>
      <c r="P6816">
        <f>INDEX(RoutesPivot[ListPrice],MATCH($C6816,RoutesPivot[[RouteID]:[RouteID]],0))</f>
        <v>200</v>
      </c>
      <c r="Q6816" t="str">
        <f>INDEX(AirportPivot[AirportName],MATCH($N6816,AirportPivot[[AirportID]:[AirportID]],0))</f>
        <v>George Bush Intercontinental/Houston</v>
      </c>
      <c r="R6816">
        <f>INDEX(AirportPivot[Gates (number of available)],MATCH($N6816,AirportPivot[[AirportID]:[AirportID]],0))</f>
        <v>80</v>
      </c>
    </row>
    <row r="6817" spans="1:18" x14ac:dyDescent="0.25">
      <c r="A6817" s="3" t="s">
        <v>6849</v>
      </c>
      <c r="B6817" s="12">
        <v>41842</v>
      </c>
      <c r="C6817" s="4" t="s">
        <v>70</v>
      </c>
      <c r="D6817" s="4">
        <v>1.9</v>
      </c>
      <c r="E6817" s="4">
        <v>37</v>
      </c>
      <c r="F6817" s="5">
        <v>0.77083333333333337</v>
      </c>
      <c r="G6817" s="6">
        <v>302.5</v>
      </c>
      <c r="H6817" s="7">
        <v>49912.5</v>
      </c>
      <c r="I6817" s="7">
        <f>FlightsPivot[[#This Row],[Total Fare]]*10%</f>
        <v>4991.25</v>
      </c>
      <c r="J6817" s="7">
        <f>FlightsPivot[[#This Row],[Total Fare]]+FlightsPivot[[#This Row],[10% tax ]]</f>
        <v>54903.75</v>
      </c>
      <c r="K6817" s="4">
        <v>7</v>
      </c>
      <c r="L6817" s="4">
        <v>2014</v>
      </c>
      <c r="M6817" t="str">
        <f>INDEX(RoutesPivot[DepAirport],MATCH($C6817,RoutesPivot[[RouteID]:[RouteID]],0))</f>
        <v>ORD</v>
      </c>
      <c r="N6817" t="str">
        <f>INDEX(RoutesPivot[AirportID],MATCH($C6817,RoutesPivot[[RouteID]:[RouteID]],0))</f>
        <v>LAS</v>
      </c>
      <c r="O6817">
        <f>INDEX(RoutesPivot[Distance],MATCH($C6817,RoutesPivot[[RouteID]:[RouteID]],0))</f>
        <v>1100</v>
      </c>
      <c r="P6817">
        <f>INDEX(RoutesPivot[ListPrice],MATCH($C6817,RoutesPivot[[RouteID]:[RouteID]],0))</f>
        <v>275</v>
      </c>
      <c r="Q6817" t="str">
        <f>INDEX(AirportPivot[AirportName],MATCH($N6817,AirportPivot[[AirportID]:[AirportID]],0))</f>
        <v>McCarran International</v>
      </c>
      <c r="R6817">
        <f>INDEX(AirportPivot[Gates (number of available)],MATCH($N6817,AirportPivot[[AirportID]:[AirportID]],0))</f>
        <v>68</v>
      </c>
    </row>
    <row r="6818" spans="1:18" x14ac:dyDescent="0.25">
      <c r="A6818" s="3" t="s">
        <v>6850</v>
      </c>
      <c r="B6818" s="12">
        <v>41895</v>
      </c>
      <c r="C6818" s="4" t="s">
        <v>13</v>
      </c>
      <c r="D6818" s="4">
        <v>2.1</v>
      </c>
      <c r="E6818" s="4">
        <v>9</v>
      </c>
      <c r="F6818" s="5">
        <v>0.29166666666666669</v>
      </c>
      <c r="G6818" s="6">
        <v>250</v>
      </c>
      <c r="H6818" s="7">
        <v>46250</v>
      </c>
      <c r="I6818" s="7">
        <f>FlightsPivot[[#This Row],[Total Fare]]*10%</f>
        <v>4625</v>
      </c>
      <c r="J6818" s="7">
        <f>FlightsPivot[[#This Row],[Total Fare]]+FlightsPivot[[#This Row],[10% tax ]]</f>
        <v>50875</v>
      </c>
      <c r="K6818" s="4">
        <v>9</v>
      </c>
      <c r="L6818" s="4">
        <v>2014</v>
      </c>
      <c r="M6818" t="str">
        <f>INDEX(RoutesPivot[DepAirport],MATCH($C6818,RoutesPivot[[RouteID]:[RouteID]],0))</f>
        <v>ORD</v>
      </c>
      <c r="N6818" t="str">
        <f>INDEX(RoutesPivot[AirportID],MATCH($C6818,RoutesPivot[[RouteID]:[RouteID]],0))</f>
        <v>JFK</v>
      </c>
      <c r="O6818">
        <f>INDEX(RoutesPivot[Distance],MATCH($C6818,RoutesPivot[[RouteID]:[RouteID]],0))</f>
        <v>619</v>
      </c>
      <c r="P6818">
        <f>INDEX(RoutesPivot[ListPrice],MATCH($C6818,RoutesPivot[[RouteID]:[RouteID]],0))</f>
        <v>250</v>
      </c>
      <c r="Q6818" t="str">
        <f>INDEX(AirportPivot[AirportName],MATCH($N6818,AirportPivot[[AirportID]:[AirportID]],0))</f>
        <v>John F Kennedy International</v>
      </c>
      <c r="R6818">
        <f>INDEX(AirportPivot[Gates (number of available)],MATCH($N6818,AirportPivot[[AirportID]:[AirportID]],0))</f>
        <v>120</v>
      </c>
    </row>
    <row r="6819" spans="1:18" x14ac:dyDescent="0.25">
      <c r="A6819" s="3" t="s">
        <v>6851</v>
      </c>
      <c r="B6819" s="12">
        <v>42229</v>
      </c>
      <c r="C6819" s="4" t="s">
        <v>27</v>
      </c>
      <c r="D6819" s="4">
        <v>9.9</v>
      </c>
      <c r="E6819" s="4">
        <v>151</v>
      </c>
      <c r="F6819" s="5">
        <v>0.29166666666666669</v>
      </c>
      <c r="G6819" s="6">
        <v>220</v>
      </c>
      <c r="H6819" s="7">
        <v>40700</v>
      </c>
      <c r="I6819" s="7">
        <f>FlightsPivot[[#This Row],[Total Fare]]*10%</f>
        <v>4070</v>
      </c>
      <c r="J6819" s="7">
        <f>FlightsPivot[[#This Row],[Total Fare]]+FlightsPivot[[#This Row],[10% tax ]]</f>
        <v>44770</v>
      </c>
      <c r="K6819" s="4">
        <v>8</v>
      </c>
      <c r="L6819" s="4">
        <v>2015</v>
      </c>
      <c r="M6819" t="str">
        <f>INDEX(RoutesPivot[DepAirport],MATCH($C6819,RoutesPivot[[RouteID]:[RouteID]],0))</f>
        <v>ORD</v>
      </c>
      <c r="N6819" t="str">
        <f>INDEX(RoutesPivot[AirportID],MATCH($C6819,RoutesPivot[[RouteID]:[RouteID]],0))</f>
        <v>ATL</v>
      </c>
      <c r="O6819">
        <f>INDEX(RoutesPivot[Distance],MATCH($C6819,RoutesPivot[[RouteID]:[RouteID]],0))</f>
        <v>510</v>
      </c>
      <c r="P6819">
        <f>INDEX(RoutesPivot[ListPrice],MATCH($C6819,RoutesPivot[[RouteID]:[RouteID]],0))</f>
        <v>200</v>
      </c>
      <c r="Q6819" t="str">
        <f>INDEX(AirportPivot[AirportName],MATCH($N6819,AirportPivot[[AirportID]:[AirportID]],0))</f>
        <v>Hartsfield-Jackson Atlanta International</v>
      </c>
      <c r="R6819">
        <f>INDEX(AirportPivot[Gates (number of available)],MATCH($N6819,AirportPivot[[AirportID]:[AirportID]],0))</f>
        <v>100</v>
      </c>
    </row>
    <row r="6820" spans="1:18" x14ac:dyDescent="0.25">
      <c r="A6820" s="3" t="s">
        <v>6852</v>
      </c>
      <c r="B6820" s="12">
        <v>42365</v>
      </c>
      <c r="C6820" s="4" t="s">
        <v>70</v>
      </c>
      <c r="D6820" s="4">
        <v>3.5</v>
      </c>
      <c r="E6820" s="4">
        <v>144</v>
      </c>
      <c r="F6820" s="5">
        <v>0.75</v>
      </c>
      <c r="G6820" s="6">
        <v>385</v>
      </c>
      <c r="H6820" s="7">
        <v>71225</v>
      </c>
      <c r="I6820" s="7">
        <f>FlightsPivot[[#This Row],[Total Fare]]*10%</f>
        <v>7122.5</v>
      </c>
      <c r="J6820" s="7">
        <f>FlightsPivot[[#This Row],[Total Fare]]+FlightsPivot[[#This Row],[10% tax ]]</f>
        <v>78347.5</v>
      </c>
      <c r="K6820" s="4">
        <v>12</v>
      </c>
      <c r="L6820" s="4">
        <v>2015</v>
      </c>
      <c r="M6820" t="str">
        <f>INDEX(RoutesPivot[DepAirport],MATCH($C6820,RoutesPivot[[RouteID]:[RouteID]],0))</f>
        <v>ORD</v>
      </c>
      <c r="N6820" t="str">
        <f>INDEX(RoutesPivot[AirportID],MATCH($C6820,RoutesPivot[[RouteID]:[RouteID]],0))</f>
        <v>LAS</v>
      </c>
      <c r="O6820">
        <f>INDEX(RoutesPivot[Distance],MATCH($C6820,RoutesPivot[[RouteID]:[RouteID]],0))</f>
        <v>1100</v>
      </c>
      <c r="P6820">
        <f>INDEX(RoutesPivot[ListPrice],MATCH($C6820,RoutesPivot[[RouteID]:[RouteID]],0))</f>
        <v>275</v>
      </c>
      <c r="Q6820" t="str">
        <f>INDEX(AirportPivot[AirportName],MATCH($N6820,AirportPivot[[AirportID]:[AirportID]],0))</f>
        <v>McCarran International</v>
      </c>
      <c r="R6820">
        <f>INDEX(AirportPivot[Gates (number of available)],MATCH($N6820,AirportPivot[[AirportID]:[AirportID]],0))</f>
        <v>68</v>
      </c>
    </row>
    <row r="6821" spans="1:18" x14ac:dyDescent="0.25">
      <c r="A6821" s="3" t="s">
        <v>6853</v>
      </c>
      <c r="B6821" s="12">
        <v>42000</v>
      </c>
      <c r="C6821" s="4" t="s">
        <v>70</v>
      </c>
      <c r="D6821" s="4">
        <v>3</v>
      </c>
      <c r="E6821" s="4">
        <v>145</v>
      </c>
      <c r="F6821" s="5">
        <v>0.45833333333333331</v>
      </c>
      <c r="G6821" s="6">
        <v>385</v>
      </c>
      <c r="H6821" s="7">
        <v>71225</v>
      </c>
      <c r="I6821" s="7">
        <f>FlightsPivot[[#This Row],[Total Fare]]*10%</f>
        <v>7122.5</v>
      </c>
      <c r="J6821" s="7">
        <f>FlightsPivot[[#This Row],[Total Fare]]+FlightsPivot[[#This Row],[10% tax ]]</f>
        <v>78347.5</v>
      </c>
      <c r="K6821" s="4">
        <v>12</v>
      </c>
      <c r="L6821" s="4">
        <v>2014</v>
      </c>
      <c r="M6821" t="str">
        <f>INDEX(RoutesPivot[DepAirport],MATCH($C6821,RoutesPivot[[RouteID]:[RouteID]],0))</f>
        <v>ORD</v>
      </c>
      <c r="N6821" t="str">
        <f>INDEX(RoutesPivot[AirportID],MATCH($C6821,RoutesPivot[[RouteID]:[RouteID]],0))</f>
        <v>LAS</v>
      </c>
      <c r="O6821">
        <f>INDEX(RoutesPivot[Distance],MATCH($C6821,RoutesPivot[[RouteID]:[RouteID]],0))</f>
        <v>1100</v>
      </c>
      <c r="P6821">
        <f>INDEX(RoutesPivot[ListPrice],MATCH($C6821,RoutesPivot[[RouteID]:[RouteID]],0))</f>
        <v>275</v>
      </c>
      <c r="Q6821" t="str">
        <f>INDEX(AirportPivot[AirportName],MATCH($N6821,AirportPivot[[AirportID]:[AirportID]],0))</f>
        <v>McCarran International</v>
      </c>
      <c r="R6821">
        <f>INDEX(AirportPivot[Gates (number of available)],MATCH($N6821,AirportPivot[[AirportID]:[AirportID]],0))</f>
        <v>68</v>
      </c>
    </row>
    <row r="6822" spans="1:18" x14ac:dyDescent="0.25">
      <c r="A6822" s="3" t="s">
        <v>6854</v>
      </c>
      <c r="B6822" s="12">
        <v>41687</v>
      </c>
      <c r="C6822" s="4" t="s">
        <v>33</v>
      </c>
      <c r="D6822" s="4">
        <v>2.2999999999999998</v>
      </c>
      <c r="E6822" s="4">
        <v>122</v>
      </c>
      <c r="F6822" s="5">
        <v>0.625</v>
      </c>
      <c r="G6822" s="6">
        <v>375</v>
      </c>
      <c r="H6822" s="7">
        <v>69375</v>
      </c>
      <c r="I6822" s="7">
        <f>FlightsPivot[[#This Row],[Total Fare]]*10%</f>
        <v>6937.5</v>
      </c>
      <c r="J6822" s="7">
        <f>FlightsPivot[[#This Row],[Total Fare]]+FlightsPivot[[#This Row],[10% tax ]]</f>
        <v>76312.5</v>
      </c>
      <c r="K6822" s="4">
        <v>2</v>
      </c>
      <c r="L6822" s="4">
        <v>2014</v>
      </c>
      <c r="M6822" t="str">
        <f>INDEX(RoutesPivot[DepAirport],MATCH($C6822,RoutesPivot[[RouteID]:[RouteID]],0))</f>
        <v>ORD</v>
      </c>
      <c r="N6822" t="str">
        <f>INDEX(RoutesPivot[AirportID],MATCH($C6822,RoutesPivot[[RouteID]:[RouteID]],0))</f>
        <v>SFO</v>
      </c>
      <c r="O6822">
        <f>INDEX(RoutesPivot[Distance],MATCH($C6822,RoutesPivot[[RouteID]:[RouteID]],0))</f>
        <v>1600</v>
      </c>
      <c r="P6822">
        <f>INDEX(RoutesPivot[ListPrice],MATCH($C6822,RoutesPivot[[RouteID]:[RouteID]],0))</f>
        <v>375</v>
      </c>
      <c r="Q6822" t="str">
        <f>INDEX(AirportPivot[AirportName],MATCH($N6822,AirportPivot[[AirportID]:[AirportID]],0))</f>
        <v>San Francisco International</v>
      </c>
      <c r="R6822">
        <f>INDEX(AirportPivot[Gates (number of available)],MATCH($N6822,AirportPivot[[AirportID]:[AirportID]],0))</f>
        <v>70</v>
      </c>
    </row>
    <row r="6823" spans="1:18" x14ac:dyDescent="0.25">
      <c r="A6823" s="3" t="s">
        <v>6855</v>
      </c>
      <c r="B6823" s="12">
        <v>42280</v>
      </c>
      <c r="C6823" s="4" t="s">
        <v>15</v>
      </c>
      <c r="D6823" s="4">
        <v>2.7</v>
      </c>
      <c r="E6823" s="4">
        <v>20</v>
      </c>
      <c r="F6823" s="5">
        <v>0.29166666666666669</v>
      </c>
      <c r="G6823" s="6">
        <v>225</v>
      </c>
      <c r="H6823" s="7">
        <v>41625</v>
      </c>
      <c r="I6823" s="7">
        <f>FlightsPivot[[#This Row],[Total Fare]]*10%</f>
        <v>4162.5</v>
      </c>
      <c r="J6823" s="7">
        <f>FlightsPivot[[#This Row],[Total Fare]]+FlightsPivot[[#This Row],[10% tax ]]</f>
        <v>45787.5</v>
      </c>
      <c r="K6823" s="4">
        <v>10</v>
      </c>
      <c r="L6823" s="4">
        <v>2015</v>
      </c>
      <c r="M6823" t="str">
        <f>INDEX(RoutesPivot[DepAirport],MATCH($C6823,RoutesPivot[[RouteID]:[RouteID]],0))</f>
        <v>ORD</v>
      </c>
      <c r="N6823" t="str">
        <f>INDEX(RoutesPivot[AirportID],MATCH($C6823,RoutesPivot[[RouteID]:[RouteID]],0))</f>
        <v>EWR</v>
      </c>
      <c r="O6823">
        <f>INDEX(RoutesPivot[Distance],MATCH($C6823,RoutesPivot[[RouteID]:[RouteID]],0))</f>
        <v>600</v>
      </c>
      <c r="P6823">
        <f>INDEX(RoutesPivot[ListPrice],MATCH($C6823,RoutesPivot[[RouteID]:[RouteID]],0))</f>
        <v>225</v>
      </c>
      <c r="Q6823" t="str">
        <f>INDEX(AirportPivot[AirportName],MATCH($N6823,AirportPivot[[AirportID]:[AirportID]],0))</f>
        <v>Newark Liberty International</v>
      </c>
      <c r="R6823">
        <f>INDEX(AirportPivot[Gates (number of available)],MATCH($N6823,AirportPivot[[AirportID]:[AirportID]],0))</f>
        <v>82</v>
      </c>
    </row>
    <row r="6824" spans="1:18" x14ac:dyDescent="0.25">
      <c r="A6824" s="3" t="s">
        <v>6856</v>
      </c>
      <c r="B6824" s="12">
        <v>42028</v>
      </c>
      <c r="C6824" s="4" t="s">
        <v>25</v>
      </c>
      <c r="D6824" s="4">
        <v>1.1000000000000001</v>
      </c>
      <c r="E6824" s="4">
        <v>56</v>
      </c>
      <c r="F6824" s="5">
        <v>0.79166666666666663</v>
      </c>
      <c r="G6824" s="6">
        <v>200</v>
      </c>
      <c r="H6824" s="7">
        <v>33000</v>
      </c>
      <c r="I6824" s="7">
        <f>FlightsPivot[[#This Row],[Total Fare]]*10%</f>
        <v>3300</v>
      </c>
      <c r="J6824" s="7">
        <f>FlightsPivot[[#This Row],[Total Fare]]+FlightsPivot[[#This Row],[10% tax ]]</f>
        <v>36300</v>
      </c>
      <c r="K6824" s="4">
        <v>1</v>
      </c>
      <c r="L6824" s="4">
        <v>2015</v>
      </c>
      <c r="M6824" t="str">
        <f>INDEX(RoutesPivot[DepAirport],MATCH($C6824,RoutesPivot[[RouteID]:[RouteID]],0))</f>
        <v>ORD</v>
      </c>
      <c r="N6824" t="str">
        <f>INDEX(RoutesPivot[AirportID],MATCH($C6824,RoutesPivot[[RouteID]:[RouteID]],0))</f>
        <v>DFW</v>
      </c>
      <c r="O6824">
        <f>INDEX(RoutesPivot[Distance],MATCH($C6824,RoutesPivot[[RouteID]:[RouteID]],0))</f>
        <v>700</v>
      </c>
      <c r="P6824">
        <f>INDEX(RoutesPivot[ListPrice],MATCH($C6824,RoutesPivot[[RouteID]:[RouteID]],0))</f>
        <v>200</v>
      </c>
      <c r="Q6824" t="str">
        <f>INDEX(AirportPivot[AirportName],MATCH($N6824,AirportPivot[[AirportID]:[AirportID]],0))</f>
        <v>Dallas/Fort Worth International</v>
      </c>
      <c r="R6824">
        <f>INDEX(AirportPivot[Gates (number of available)],MATCH($N6824,AirportPivot[[AirportID]:[AirportID]],0))</f>
        <v>130</v>
      </c>
    </row>
    <row r="6825" spans="1:18" x14ac:dyDescent="0.25">
      <c r="A6825" s="3" t="s">
        <v>6857</v>
      </c>
      <c r="B6825" s="12">
        <v>42078</v>
      </c>
      <c r="C6825" s="4" t="s">
        <v>53</v>
      </c>
      <c r="D6825" s="4">
        <v>2.2000000000000002</v>
      </c>
      <c r="E6825" s="4">
        <v>172</v>
      </c>
      <c r="F6825" s="5">
        <v>0.75</v>
      </c>
      <c r="G6825" s="6">
        <v>300</v>
      </c>
      <c r="H6825" s="7">
        <v>49500</v>
      </c>
      <c r="I6825" s="7">
        <f>FlightsPivot[[#This Row],[Total Fare]]*10%</f>
        <v>4950</v>
      </c>
      <c r="J6825" s="7">
        <f>FlightsPivot[[#This Row],[Total Fare]]+FlightsPivot[[#This Row],[10% tax ]]</f>
        <v>54450</v>
      </c>
      <c r="K6825" s="4">
        <v>3</v>
      </c>
      <c r="L6825" s="4">
        <v>2015</v>
      </c>
      <c r="M6825" t="str">
        <f>INDEX(RoutesPivot[DepAirport],MATCH($C6825,RoutesPivot[[RouteID]:[RouteID]],0))</f>
        <v>ORD</v>
      </c>
      <c r="N6825" t="str">
        <f>INDEX(RoutesPivot[AirportID],MATCH($C6825,RoutesPivot[[RouteID]:[RouteID]],0))</f>
        <v>FLL</v>
      </c>
      <c r="O6825">
        <f>INDEX(RoutesPivot[Distance],MATCH($C6825,RoutesPivot[[RouteID]:[RouteID]],0))</f>
        <v>940</v>
      </c>
      <c r="P6825">
        <f>INDEX(RoutesPivot[ListPrice],MATCH($C6825,RoutesPivot[[RouteID]:[RouteID]],0))</f>
        <v>300</v>
      </c>
      <c r="Q6825" t="str">
        <f>INDEX(AirportPivot[AirportName],MATCH($N6825,AirportPivot[[AirportID]:[AirportID]],0))</f>
        <v>Fort Lauderdale/Hollywood International</v>
      </c>
      <c r="R6825">
        <f>INDEX(AirportPivot[Gates (number of available)],MATCH($N6825,AirportPivot[[AirportID]:[AirportID]],0))</f>
        <v>55</v>
      </c>
    </row>
    <row r="6826" spans="1:18" x14ac:dyDescent="0.25">
      <c r="A6826" s="3" t="s">
        <v>6858</v>
      </c>
      <c r="B6826" s="12">
        <v>42095</v>
      </c>
      <c r="C6826" s="4" t="s">
        <v>17</v>
      </c>
      <c r="D6826" s="4">
        <v>1.9</v>
      </c>
      <c r="E6826" s="4">
        <v>12</v>
      </c>
      <c r="F6826" s="5">
        <v>0.70833333333333337</v>
      </c>
      <c r="G6826" s="6">
        <v>350</v>
      </c>
      <c r="H6826" s="7">
        <v>64750</v>
      </c>
      <c r="I6826" s="7">
        <f>FlightsPivot[[#This Row],[Total Fare]]*10%</f>
        <v>6475</v>
      </c>
      <c r="J6826" s="7">
        <f>FlightsPivot[[#This Row],[Total Fare]]+FlightsPivot[[#This Row],[10% tax ]]</f>
        <v>71225</v>
      </c>
      <c r="K6826" s="4">
        <v>4</v>
      </c>
      <c r="L6826" s="4">
        <v>2015</v>
      </c>
      <c r="M6826" t="str">
        <f>INDEX(RoutesPivot[DepAirport],MATCH($C6826,RoutesPivot[[RouteID]:[RouteID]],0))</f>
        <v>ORD</v>
      </c>
      <c r="N6826" t="str">
        <f>INDEX(RoutesPivot[AirportID],MATCH($C6826,RoutesPivot[[RouteID]:[RouteID]],0))</f>
        <v>LAX</v>
      </c>
      <c r="O6826">
        <f>INDEX(RoutesPivot[Distance],MATCH($C6826,RoutesPivot[[RouteID]:[RouteID]],0))</f>
        <v>1518</v>
      </c>
      <c r="P6826">
        <f>INDEX(RoutesPivot[ListPrice],MATCH($C6826,RoutesPivot[[RouteID]:[RouteID]],0))</f>
        <v>350</v>
      </c>
      <c r="Q6826" t="str">
        <f>INDEX(AirportPivot[AirportName],MATCH($N6826,AirportPivot[[AirportID]:[AirportID]],0))</f>
        <v>Los Angeles International</v>
      </c>
      <c r="R6826">
        <f>INDEX(AirportPivot[Gates (number of available)],MATCH($N6826,AirportPivot[[AirportID]:[AirportID]],0))</f>
        <v>86</v>
      </c>
    </row>
    <row r="6827" spans="1:18" x14ac:dyDescent="0.25">
      <c r="A6827" s="3" t="s">
        <v>6859</v>
      </c>
      <c r="B6827" s="12">
        <v>41970</v>
      </c>
      <c r="C6827" s="4" t="s">
        <v>17</v>
      </c>
      <c r="D6827" s="4">
        <v>8.5</v>
      </c>
      <c r="E6827" s="4">
        <v>135</v>
      </c>
      <c r="F6827" s="5">
        <v>0.70833333333333337</v>
      </c>
      <c r="G6827" s="6">
        <v>525</v>
      </c>
      <c r="H6827" s="7">
        <v>97125</v>
      </c>
      <c r="I6827" s="7">
        <f>FlightsPivot[[#This Row],[Total Fare]]*10%</f>
        <v>9712.5</v>
      </c>
      <c r="J6827" s="7">
        <f>FlightsPivot[[#This Row],[Total Fare]]+FlightsPivot[[#This Row],[10% tax ]]</f>
        <v>106837.5</v>
      </c>
      <c r="K6827" s="4">
        <v>11</v>
      </c>
      <c r="L6827" s="4">
        <v>2014</v>
      </c>
      <c r="M6827" t="str">
        <f>INDEX(RoutesPivot[DepAirport],MATCH($C6827,RoutesPivot[[RouteID]:[RouteID]],0))</f>
        <v>ORD</v>
      </c>
      <c r="N6827" t="str">
        <f>INDEX(RoutesPivot[AirportID],MATCH($C6827,RoutesPivot[[RouteID]:[RouteID]],0))</f>
        <v>LAX</v>
      </c>
      <c r="O6827">
        <f>INDEX(RoutesPivot[Distance],MATCH($C6827,RoutesPivot[[RouteID]:[RouteID]],0))</f>
        <v>1518</v>
      </c>
      <c r="P6827">
        <f>INDEX(RoutesPivot[ListPrice],MATCH($C6827,RoutesPivot[[RouteID]:[RouteID]],0))</f>
        <v>350</v>
      </c>
      <c r="Q6827" t="str">
        <f>INDEX(AirportPivot[AirportName],MATCH($N6827,AirportPivot[[AirportID]:[AirportID]],0))</f>
        <v>Los Angeles International</v>
      </c>
      <c r="R6827">
        <f>INDEX(AirportPivot[Gates (number of available)],MATCH($N6827,AirportPivot[[AirportID]:[AirportID]],0))</f>
        <v>86</v>
      </c>
    </row>
    <row r="6828" spans="1:18" x14ac:dyDescent="0.25">
      <c r="A6828" s="3" t="s">
        <v>6860</v>
      </c>
      <c r="B6828" s="12">
        <v>41710</v>
      </c>
      <c r="C6828" s="4" t="s">
        <v>15</v>
      </c>
      <c r="D6828" s="4">
        <v>2.4</v>
      </c>
      <c r="E6828" s="4">
        <v>184</v>
      </c>
      <c r="F6828" s="5">
        <v>0.625</v>
      </c>
      <c r="G6828" s="6">
        <v>225</v>
      </c>
      <c r="H6828" s="7">
        <v>37125</v>
      </c>
      <c r="I6828" s="7">
        <f>FlightsPivot[[#This Row],[Total Fare]]*10%</f>
        <v>3712.5</v>
      </c>
      <c r="J6828" s="7">
        <f>FlightsPivot[[#This Row],[Total Fare]]+FlightsPivot[[#This Row],[10% tax ]]</f>
        <v>40837.5</v>
      </c>
      <c r="K6828" s="4">
        <v>3</v>
      </c>
      <c r="L6828" s="4">
        <v>2014</v>
      </c>
      <c r="M6828" t="str">
        <f>INDEX(RoutesPivot[DepAirport],MATCH($C6828,RoutesPivot[[RouteID]:[RouteID]],0))</f>
        <v>ORD</v>
      </c>
      <c r="N6828" t="str">
        <f>INDEX(RoutesPivot[AirportID],MATCH($C6828,RoutesPivot[[RouteID]:[RouteID]],0))</f>
        <v>EWR</v>
      </c>
      <c r="O6828">
        <f>INDEX(RoutesPivot[Distance],MATCH($C6828,RoutesPivot[[RouteID]:[RouteID]],0))</f>
        <v>600</v>
      </c>
      <c r="P6828">
        <f>INDEX(RoutesPivot[ListPrice],MATCH($C6828,RoutesPivot[[RouteID]:[RouteID]],0))</f>
        <v>225</v>
      </c>
      <c r="Q6828" t="str">
        <f>INDEX(AirportPivot[AirportName],MATCH($N6828,AirportPivot[[AirportID]:[AirportID]],0))</f>
        <v>Newark Liberty International</v>
      </c>
      <c r="R6828">
        <f>INDEX(AirportPivot[Gates (number of available)],MATCH($N6828,AirportPivot[[AirportID]:[AirportID]],0))</f>
        <v>82</v>
      </c>
    </row>
    <row r="6829" spans="1:18" x14ac:dyDescent="0.25">
      <c r="A6829" s="3" t="s">
        <v>6861</v>
      </c>
      <c r="B6829" s="12">
        <v>41975</v>
      </c>
      <c r="C6829" s="4" t="s">
        <v>15</v>
      </c>
      <c r="D6829" s="4">
        <v>1.5</v>
      </c>
      <c r="E6829" s="4">
        <v>28</v>
      </c>
      <c r="F6829" s="5">
        <v>0.75</v>
      </c>
      <c r="G6829" s="6">
        <v>225</v>
      </c>
      <c r="H6829" s="7">
        <v>41625</v>
      </c>
      <c r="I6829" s="7">
        <f>FlightsPivot[[#This Row],[Total Fare]]*10%</f>
        <v>4162.5</v>
      </c>
      <c r="J6829" s="7">
        <f>FlightsPivot[[#This Row],[Total Fare]]+FlightsPivot[[#This Row],[10% tax ]]</f>
        <v>45787.5</v>
      </c>
      <c r="K6829" s="4">
        <v>12</v>
      </c>
      <c r="L6829" s="4">
        <v>2014</v>
      </c>
      <c r="M6829" t="str">
        <f>INDEX(RoutesPivot[DepAirport],MATCH($C6829,RoutesPivot[[RouteID]:[RouteID]],0))</f>
        <v>ORD</v>
      </c>
      <c r="N6829" t="str">
        <f>INDEX(RoutesPivot[AirportID],MATCH($C6829,RoutesPivot[[RouteID]:[RouteID]],0))</f>
        <v>EWR</v>
      </c>
      <c r="O6829">
        <f>INDEX(RoutesPivot[Distance],MATCH($C6829,RoutesPivot[[RouteID]:[RouteID]],0))</f>
        <v>600</v>
      </c>
      <c r="P6829">
        <f>INDEX(RoutesPivot[ListPrice],MATCH($C6829,RoutesPivot[[RouteID]:[RouteID]],0))</f>
        <v>225</v>
      </c>
      <c r="Q6829" t="str">
        <f>INDEX(AirportPivot[AirportName],MATCH($N6829,AirportPivot[[AirportID]:[AirportID]],0))</f>
        <v>Newark Liberty International</v>
      </c>
      <c r="R6829">
        <f>INDEX(AirportPivot[Gates (number of available)],MATCH($N6829,AirportPivot[[AirportID]:[AirportID]],0))</f>
        <v>82</v>
      </c>
    </row>
    <row r="6830" spans="1:18" x14ac:dyDescent="0.25">
      <c r="A6830" s="3" t="s">
        <v>6862</v>
      </c>
      <c r="B6830" s="12">
        <v>42086</v>
      </c>
      <c r="C6830" s="4" t="s">
        <v>27</v>
      </c>
      <c r="D6830" s="4">
        <v>11.4</v>
      </c>
      <c r="E6830" s="4">
        <v>114</v>
      </c>
      <c r="F6830" s="5">
        <v>0.70833333333333337</v>
      </c>
      <c r="G6830" s="6">
        <v>200</v>
      </c>
      <c r="H6830" s="7">
        <v>37000</v>
      </c>
      <c r="I6830" s="7">
        <f>FlightsPivot[[#This Row],[Total Fare]]*10%</f>
        <v>3700</v>
      </c>
      <c r="J6830" s="7">
        <f>FlightsPivot[[#This Row],[Total Fare]]+FlightsPivot[[#This Row],[10% tax ]]</f>
        <v>40700</v>
      </c>
      <c r="K6830" s="4">
        <v>3</v>
      </c>
      <c r="L6830" s="4">
        <v>2015</v>
      </c>
      <c r="M6830" t="str">
        <f>INDEX(RoutesPivot[DepAirport],MATCH($C6830,RoutesPivot[[RouteID]:[RouteID]],0))</f>
        <v>ORD</v>
      </c>
      <c r="N6830" t="str">
        <f>INDEX(RoutesPivot[AirportID],MATCH($C6830,RoutesPivot[[RouteID]:[RouteID]],0))</f>
        <v>ATL</v>
      </c>
      <c r="O6830">
        <f>INDEX(RoutesPivot[Distance],MATCH($C6830,RoutesPivot[[RouteID]:[RouteID]],0))</f>
        <v>510</v>
      </c>
      <c r="P6830">
        <f>INDEX(RoutesPivot[ListPrice],MATCH($C6830,RoutesPivot[[RouteID]:[RouteID]],0))</f>
        <v>200</v>
      </c>
      <c r="Q6830" t="str">
        <f>INDEX(AirportPivot[AirportName],MATCH($N6830,AirportPivot[[AirportID]:[AirportID]],0))</f>
        <v>Hartsfield-Jackson Atlanta International</v>
      </c>
      <c r="R6830">
        <f>INDEX(AirportPivot[Gates (number of available)],MATCH($N6830,AirportPivot[[AirportID]:[AirportID]],0))</f>
        <v>100</v>
      </c>
    </row>
    <row r="6831" spans="1:18" x14ac:dyDescent="0.25">
      <c r="A6831" s="3" t="s">
        <v>6863</v>
      </c>
      <c r="B6831" s="12">
        <v>41743</v>
      </c>
      <c r="C6831" s="4" t="s">
        <v>50</v>
      </c>
      <c r="D6831" s="4">
        <v>1.2</v>
      </c>
      <c r="E6831" s="4">
        <v>158</v>
      </c>
      <c r="F6831" s="5">
        <v>0.54166666666666663</v>
      </c>
      <c r="G6831" s="6">
        <v>275</v>
      </c>
      <c r="H6831" s="7">
        <v>45375</v>
      </c>
      <c r="I6831" s="7">
        <f>FlightsPivot[[#This Row],[Total Fare]]*10%</f>
        <v>4537.5</v>
      </c>
      <c r="J6831" s="7">
        <f>FlightsPivot[[#This Row],[Total Fare]]+FlightsPivot[[#This Row],[10% tax ]]</f>
        <v>49912.5</v>
      </c>
      <c r="K6831" s="4">
        <v>4</v>
      </c>
      <c r="L6831" s="4">
        <v>2014</v>
      </c>
      <c r="M6831" t="str">
        <f>INDEX(RoutesPivot[DepAirport],MATCH($C6831,RoutesPivot[[RouteID]:[RouteID]],0))</f>
        <v>ORD</v>
      </c>
      <c r="N6831" t="str">
        <f>INDEX(RoutesPivot[AirportID],MATCH($C6831,RoutesPivot[[RouteID]:[RouteID]],0))</f>
        <v>LGA</v>
      </c>
      <c r="O6831">
        <f>INDEX(RoutesPivot[Distance],MATCH($C6831,RoutesPivot[[RouteID]:[RouteID]],0))</f>
        <v>610</v>
      </c>
      <c r="P6831">
        <f>INDEX(RoutesPivot[ListPrice],MATCH($C6831,RoutesPivot[[RouteID]:[RouteID]],0))</f>
        <v>275</v>
      </c>
      <c r="Q6831" t="str">
        <f>INDEX(AirportPivot[AirportName],MATCH($N6831,AirportPivot[[AirportID]:[AirportID]],0))</f>
        <v>Laguardia</v>
      </c>
      <c r="R6831">
        <f>INDEX(AirportPivot[Gates (number of available)],MATCH($N6831,AirportPivot[[AirportID]:[AirportID]],0))</f>
        <v>66</v>
      </c>
    </row>
    <row r="6832" spans="1:18" x14ac:dyDescent="0.25">
      <c r="A6832" s="3" t="s">
        <v>6864</v>
      </c>
      <c r="B6832" s="12">
        <v>41756</v>
      </c>
      <c r="C6832" s="4" t="s">
        <v>17</v>
      </c>
      <c r="D6832" s="4">
        <v>3.3</v>
      </c>
      <c r="E6832" s="4">
        <v>174</v>
      </c>
      <c r="F6832" s="5">
        <v>0.375</v>
      </c>
      <c r="G6832" s="6">
        <v>350</v>
      </c>
      <c r="H6832" s="7">
        <v>57750</v>
      </c>
      <c r="I6832" s="7">
        <f>FlightsPivot[[#This Row],[Total Fare]]*10%</f>
        <v>5775</v>
      </c>
      <c r="J6832" s="7">
        <f>FlightsPivot[[#This Row],[Total Fare]]+FlightsPivot[[#This Row],[10% tax ]]</f>
        <v>63525</v>
      </c>
      <c r="K6832" s="4">
        <v>4</v>
      </c>
      <c r="L6832" s="4">
        <v>2014</v>
      </c>
      <c r="M6832" t="str">
        <f>INDEX(RoutesPivot[DepAirport],MATCH($C6832,RoutesPivot[[RouteID]:[RouteID]],0))</f>
        <v>ORD</v>
      </c>
      <c r="N6832" t="str">
        <f>INDEX(RoutesPivot[AirportID],MATCH($C6832,RoutesPivot[[RouteID]:[RouteID]],0))</f>
        <v>LAX</v>
      </c>
      <c r="O6832">
        <f>INDEX(RoutesPivot[Distance],MATCH($C6832,RoutesPivot[[RouteID]:[RouteID]],0))</f>
        <v>1518</v>
      </c>
      <c r="P6832">
        <f>INDEX(RoutesPivot[ListPrice],MATCH($C6832,RoutesPivot[[RouteID]:[RouteID]],0))</f>
        <v>350</v>
      </c>
      <c r="Q6832" t="str">
        <f>INDEX(AirportPivot[AirportName],MATCH($N6832,AirportPivot[[AirportID]:[AirportID]],0))</f>
        <v>Los Angeles International</v>
      </c>
      <c r="R6832">
        <f>INDEX(AirportPivot[Gates (number of available)],MATCH($N6832,AirportPivot[[AirportID]:[AirportID]],0))</f>
        <v>86</v>
      </c>
    </row>
    <row r="6833" spans="1:18" x14ac:dyDescent="0.25">
      <c r="A6833" s="3" t="s">
        <v>6865</v>
      </c>
      <c r="B6833" s="12">
        <v>41807</v>
      </c>
      <c r="C6833" s="4" t="s">
        <v>98</v>
      </c>
      <c r="D6833" s="4">
        <v>1.8</v>
      </c>
      <c r="E6833" s="4">
        <v>50</v>
      </c>
      <c r="F6833" s="5">
        <v>0.33333333333333331</v>
      </c>
      <c r="G6833" s="6">
        <v>302.5</v>
      </c>
      <c r="H6833" s="7">
        <v>49912.5</v>
      </c>
      <c r="I6833" s="7">
        <f>FlightsPivot[[#This Row],[Total Fare]]*10%</f>
        <v>4991.25</v>
      </c>
      <c r="J6833" s="7">
        <f>FlightsPivot[[#This Row],[Total Fare]]+FlightsPivot[[#This Row],[10% tax ]]</f>
        <v>54903.75</v>
      </c>
      <c r="K6833" s="4">
        <v>6</v>
      </c>
      <c r="L6833" s="4">
        <v>2014</v>
      </c>
      <c r="M6833" t="str">
        <f>INDEX(RoutesPivot[DepAirport],MATCH($C6833,RoutesPivot[[RouteID]:[RouteID]],0))</f>
        <v>ORD</v>
      </c>
      <c r="N6833" t="str">
        <f>INDEX(RoutesPivot[AirportID],MATCH($C6833,RoutesPivot[[RouteID]:[RouteID]],0))</f>
        <v>PHL</v>
      </c>
      <c r="O6833">
        <f>INDEX(RoutesPivot[Distance],MATCH($C6833,RoutesPivot[[RouteID]:[RouteID]],0))</f>
        <v>580</v>
      </c>
      <c r="P6833">
        <f>INDEX(RoutesPivot[ListPrice],MATCH($C6833,RoutesPivot[[RouteID]:[RouteID]],0))</f>
        <v>275</v>
      </c>
      <c r="Q6833" t="str">
        <f>INDEX(AirportPivot[AirportName],MATCH($N6833,AirportPivot[[AirportID]:[AirportID]],0))</f>
        <v>Philadelphia International</v>
      </c>
      <c r="R6833">
        <f>INDEX(AirportPivot[Gates (number of available)],MATCH($N6833,AirportPivot[[AirportID]:[AirportID]],0))</f>
        <v>89</v>
      </c>
    </row>
    <row r="6834" spans="1:18" x14ac:dyDescent="0.25">
      <c r="A6834" s="3" t="s">
        <v>6866</v>
      </c>
      <c r="B6834" s="12">
        <v>42342</v>
      </c>
      <c r="C6834" s="4" t="s">
        <v>47</v>
      </c>
      <c r="D6834" s="4">
        <v>2.6</v>
      </c>
      <c r="E6834" s="4">
        <v>162</v>
      </c>
      <c r="F6834" s="5">
        <v>0.70833333333333337</v>
      </c>
      <c r="G6834" s="6">
        <v>250</v>
      </c>
      <c r="H6834" s="7">
        <v>41250</v>
      </c>
      <c r="I6834" s="7">
        <f>FlightsPivot[[#This Row],[Total Fare]]*10%</f>
        <v>4125</v>
      </c>
      <c r="J6834" s="7">
        <f>FlightsPivot[[#This Row],[Total Fare]]+FlightsPivot[[#This Row],[10% tax ]]</f>
        <v>45375</v>
      </c>
      <c r="K6834" s="4">
        <v>12</v>
      </c>
      <c r="L6834" s="4">
        <v>2015</v>
      </c>
      <c r="M6834" t="str">
        <f>INDEX(RoutesPivot[DepAirport],MATCH($C6834,RoutesPivot[[RouteID]:[RouteID]],0))</f>
        <v>ORD</v>
      </c>
      <c r="N6834" t="str">
        <f>INDEX(RoutesPivot[AirportID],MATCH($C6834,RoutesPivot[[RouteID]:[RouteID]],0))</f>
        <v>PHX</v>
      </c>
      <c r="O6834">
        <f>INDEX(RoutesPivot[Distance],MATCH($C6834,RoutesPivot[[RouteID]:[RouteID]],0))</f>
        <v>1200</v>
      </c>
      <c r="P6834">
        <f>INDEX(RoutesPivot[ListPrice],MATCH($C6834,RoutesPivot[[RouteID]:[RouteID]],0))</f>
        <v>250</v>
      </c>
      <c r="Q6834" t="str">
        <f>INDEX(AirportPivot[AirportName],MATCH($N6834,AirportPivot[[AirportID]:[AirportID]],0))</f>
        <v>Phoenix Sky Harbor International</v>
      </c>
      <c r="R6834">
        <f>INDEX(AirportPivot[Gates (number of available)],MATCH($N6834,AirportPivot[[AirportID]:[AirportID]],0))</f>
        <v>60</v>
      </c>
    </row>
    <row r="6835" spans="1:18" x14ac:dyDescent="0.25">
      <c r="A6835" s="3" t="s">
        <v>6867</v>
      </c>
      <c r="B6835" s="12">
        <v>41649</v>
      </c>
      <c r="C6835" s="4" t="s">
        <v>11</v>
      </c>
      <c r="D6835" s="4">
        <v>2</v>
      </c>
      <c r="E6835" s="4">
        <v>48</v>
      </c>
      <c r="F6835" s="5">
        <v>0.29166666666666669</v>
      </c>
      <c r="G6835" s="6">
        <v>300</v>
      </c>
      <c r="H6835" s="7">
        <v>49500</v>
      </c>
      <c r="I6835" s="7">
        <f>FlightsPivot[[#This Row],[Total Fare]]*10%</f>
        <v>4950</v>
      </c>
      <c r="J6835" s="7">
        <f>FlightsPivot[[#This Row],[Total Fare]]+FlightsPivot[[#This Row],[10% tax ]]</f>
        <v>54450</v>
      </c>
      <c r="K6835" s="4">
        <v>1</v>
      </c>
      <c r="L6835" s="4">
        <v>2014</v>
      </c>
      <c r="M6835" t="str">
        <f>INDEX(RoutesPivot[DepAirport],MATCH($C6835,RoutesPivot[[RouteID]:[RouteID]],0))</f>
        <v>ORD</v>
      </c>
      <c r="N6835" t="str">
        <f>INDEX(RoutesPivot[AirportID],MATCH($C6835,RoutesPivot[[RouteID]:[RouteID]],0))</f>
        <v>BOS</v>
      </c>
      <c r="O6835">
        <f>INDEX(RoutesPivot[Distance],MATCH($C6835,RoutesPivot[[RouteID]:[RouteID]],0))</f>
        <v>730</v>
      </c>
      <c r="P6835">
        <f>INDEX(RoutesPivot[ListPrice],MATCH($C6835,RoutesPivot[[RouteID]:[RouteID]],0))</f>
        <v>300</v>
      </c>
      <c r="Q6835" t="str">
        <f>INDEX(AirportPivot[AirportName],MATCH($N6835,AirportPivot[[AirportID]:[AirportID]],0))</f>
        <v>General Edward Lawrence Logan International</v>
      </c>
      <c r="R6835">
        <f>INDEX(AirportPivot[Gates (number of available)],MATCH($N6835,AirportPivot[[AirportID]:[AirportID]],0))</f>
        <v>63</v>
      </c>
    </row>
    <row r="6836" spans="1:18" x14ac:dyDescent="0.25">
      <c r="A6836" s="3" t="s">
        <v>6868</v>
      </c>
      <c r="B6836" s="12">
        <v>42361</v>
      </c>
      <c r="C6836" s="4" t="s">
        <v>40</v>
      </c>
      <c r="D6836" s="4">
        <v>2.2000000000000002</v>
      </c>
      <c r="E6836" s="4">
        <v>130</v>
      </c>
      <c r="F6836" s="5">
        <v>0.35416666666666669</v>
      </c>
      <c r="G6836" s="6">
        <v>161</v>
      </c>
      <c r="H6836" s="7">
        <v>29785</v>
      </c>
      <c r="I6836" s="7">
        <f>FlightsPivot[[#This Row],[Total Fare]]*10%</f>
        <v>2978.5</v>
      </c>
      <c r="J6836" s="7">
        <f>FlightsPivot[[#This Row],[Total Fare]]+FlightsPivot[[#This Row],[10% tax ]]</f>
        <v>32763.5</v>
      </c>
      <c r="K6836" s="4">
        <v>12</v>
      </c>
      <c r="L6836" s="4">
        <v>2015</v>
      </c>
      <c r="M6836" t="str">
        <f>INDEX(RoutesPivot[DepAirport],MATCH($C6836,RoutesPivot[[RouteID]:[RouteID]],0))</f>
        <v>ORD</v>
      </c>
      <c r="N6836" t="str">
        <f>INDEX(RoutesPivot[AirportID],MATCH($C6836,RoutesPivot[[RouteID]:[RouteID]],0))</f>
        <v>MSP</v>
      </c>
      <c r="O6836">
        <f>INDEX(RoutesPivot[Distance],MATCH($C6836,RoutesPivot[[RouteID]:[RouteID]],0))</f>
        <v>300</v>
      </c>
      <c r="P6836">
        <f>INDEX(RoutesPivot[ListPrice],MATCH($C6836,RoutesPivot[[RouteID]:[RouteID]],0))</f>
        <v>115</v>
      </c>
      <c r="Q6836" t="str">
        <f>INDEX(AirportPivot[AirportName],MATCH($N6836,AirportPivot[[AirportID]:[AirportID]],0))</f>
        <v>Minneapolis-St Paul International/Wold-Chamberlain</v>
      </c>
      <c r="R6836">
        <f>INDEX(AirportPivot[Gates (number of available)],MATCH($N6836,AirportPivot[[AirportID]:[AirportID]],0))</f>
        <v>65</v>
      </c>
    </row>
    <row r="6837" spans="1:18" x14ac:dyDescent="0.25">
      <c r="A6837" s="3" t="s">
        <v>6869</v>
      </c>
      <c r="B6837" s="12">
        <v>42168</v>
      </c>
      <c r="C6837" s="4" t="s">
        <v>53</v>
      </c>
      <c r="D6837" s="4">
        <v>2.2999999999999998</v>
      </c>
      <c r="E6837" s="4">
        <v>191</v>
      </c>
      <c r="F6837" s="5">
        <v>0.58333333333333337</v>
      </c>
      <c r="G6837" s="6">
        <v>330</v>
      </c>
      <c r="H6837" s="7">
        <v>54450</v>
      </c>
      <c r="I6837" s="7">
        <f>FlightsPivot[[#This Row],[Total Fare]]*10%</f>
        <v>5445</v>
      </c>
      <c r="J6837" s="7">
        <f>FlightsPivot[[#This Row],[Total Fare]]+FlightsPivot[[#This Row],[10% tax ]]</f>
        <v>59895</v>
      </c>
      <c r="K6837" s="4">
        <v>6</v>
      </c>
      <c r="L6837" s="4">
        <v>2015</v>
      </c>
      <c r="M6837" t="str">
        <f>INDEX(RoutesPivot[DepAirport],MATCH($C6837,RoutesPivot[[RouteID]:[RouteID]],0))</f>
        <v>ORD</v>
      </c>
      <c r="N6837" t="str">
        <f>INDEX(RoutesPivot[AirportID],MATCH($C6837,RoutesPivot[[RouteID]:[RouteID]],0))</f>
        <v>FLL</v>
      </c>
      <c r="O6837">
        <f>INDEX(RoutesPivot[Distance],MATCH($C6837,RoutesPivot[[RouteID]:[RouteID]],0))</f>
        <v>940</v>
      </c>
      <c r="P6837">
        <f>INDEX(RoutesPivot[ListPrice],MATCH($C6837,RoutesPivot[[RouteID]:[RouteID]],0))</f>
        <v>300</v>
      </c>
      <c r="Q6837" t="str">
        <f>INDEX(AirportPivot[AirportName],MATCH($N6837,AirportPivot[[AirportID]:[AirportID]],0))</f>
        <v>Fort Lauderdale/Hollywood International</v>
      </c>
      <c r="R6837">
        <f>INDEX(AirportPivot[Gates (number of available)],MATCH($N6837,AirportPivot[[AirportID]:[AirportID]],0))</f>
        <v>55</v>
      </c>
    </row>
    <row r="6838" spans="1:18" x14ac:dyDescent="0.25">
      <c r="A6838" s="3" t="s">
        <v>6870</v>
      </c>
      <c r="B6838" s="12">
        <v>42364</v>
      </c>
      <c r="C6838" s="4" t="s">
        <v>13</v>
      </c>
      <c r="D6838" s="4">
        <v>2.7</v>
      </c>
      <c r="E6838" s="4">
        <v>65</v>
      </c>
      <c r="F6838" s="5">
        <v>0.3125</v>
      </c>
      <c r="G6838" s="6">
        <v>350</v>
      </c>
      <c r="H6838" s="7">
        <v>63350</v>
      </c>
      <c r="I6838" s="7">
        <f>FlightsPivot[[#This Row],[Total Fare]]*10%</f>
        <v>6335</v>
      </c>
      <c r="J6838" s="7">
        <f>FlightsPivot[[#This Row],[Total Fare]]+FlightsPivot[[#This Row],[10% tax ]]</f>
        <v>69685</v>
      </c>
      <c r="K6838" s="4">
        <v>12</v>
      </c>
      <c r="L6838" s="4">
        <v>2015</v>
      </c>
      <c r="M6838" t="str">
        <f>INDEX(RoutesPivot[DepAirport],MATCH($C6838,RoutesPivot[[RouteID]:[RouteID]],0))</f>
        <v>ORD</v>
      </c>
      <c r="N6838" t="str">
        <f>INDEX(RoutesPivot[AirportID],MATCH($C6838,RoutesPivot[[RouteID]:[RouteID]],0))</f>
        <v>JFK</v>
      </c>
      <c r="O6838">
        <f>INDEX(RoutesPivot[Distance],MATCH($C6838,RoutesPivot[[RouteID]:[RouteID]],0))</f>
        <v>619</v>
      </c>
      <c r="P6838">
        <f>INDEX(RoutesPivot[ListPrice],MATCH($C6838,RoutesPivot[[RouteID]:[RouteID]],0))</f>
        <v>250</v>
      </c>
      <c r="Q6838" t="str">
        <f>INDEX(AirportPivot[AirportName],MATCH($N6838,AirportPivot[[AirportID]:[AirportID]],0))</f>
        <v>John F Kennedy International</v>
      </c>
      <c r="R6838">
        <f>INDEX(AirportPivot[Gates (number of available)],MATCH($N6838,AirportPivot[[AirportID]:[AirportID]],0))</f>
        <v>120</v>
      </c>
    </row>
    <row r="6839" spans="1:18" x14ac:dyDescent="0.25">
      <c r="A6839" s="3" t="s">
        <v>6871</v>
      </c>
      <c r="B6839" s="12">
        <v>42285</v>
      </c>
      <c r="C6839" s="4" t="s">
        <v>25</v>
      </c>
      <c r="D6839" s="4">
        <v>1.3</v>
      </c>
      <c r="E6839" s="4">
        <v>42</v>
      </c>
      <c r="F6839" s="5">
        <v>0.33333333333333331</v>
      </c>
      <c r="G6839" s="6">
        <v>200</v>
      </c>
      <c r="H6839" s="7">
        <v>33000</v>
      </c>
      <c r="I6839" s="7">
        <f>FlightsPivot[[#This Row],[Total Fare]]*10%</f>
        <v>3300</v>
      </c>
      <c r="J6839" s="7">
        <f>FlightsPivot[[#This Row],[Total Fare]]+FlightsPivot[[#This Row],[10% tax ]]</f>
        <v>36300</v>
      </c>
      <c r="K6839" s="4">
        <v>10</v>
      </c>
      <c r="L6839" s="4">
        <v>2015</v>
      </c>
      <c r="M6839" t="str">
        <f>INDEX(RoutesPivot[DepAirport],MATCH($C6839,RoutesPivot[[RouteID]:[RouteID]],0))</f>
        <v>ORD</v>
      </c>
      <c r="N6839" t="str">
        <f>INDEX(RoutesPivot[AirportID],MATCH($C6839,RoutesPivot[[RouteID]:[RouteID]],0))</f>
        <v>DFW</v>
      </c>
      <c r="O6839">
        <f>INDEX(RoutesPivot[Distance],MATCH($C6839,RoutesPivot[[RouteID]:[RouteID]],0))</f>
        <v>700</v>
      </c>
      <c r="P6839">
        <f>INDEX(RoutesPivot[ListPrice],MATCH($C6839,RoutesPivot[[RouteID]:[RouteID]],0))</f>
        <v>200</v>
      </c>
      <c r="Q6839" t="str">
        <f>INDEX(AirportPivot[AirportName],MATCH($N6839,AirportPivot[[AirportID]:[AirportID]],0))</f>
        <v>Dallas/Fort Worth International</v>
      </c>
      <c r="R6839">
        <f>INDEX(AirportPivot[Gates (number of available)],MATCH($N6839,AirportPivot[[AirportID]:[AirportID]],0))</f>
        <v>130</v>
      </c>
    </row>
    <row r="6840" spans="1:18" x14ac:dyDescent="0.25">
      <c r="A6840" s="3" t="s">
        <v>6872</v>
      </c>
      <c r="B6840" s="12">
        <v>41839</v>
      </c>
      <c r="C6840" s="4" t="s">
        <v>80</v>
      </c>
      <c r="D6840" s="4">
        <v>2.7</v>
      </c>
      <c r="E6840" s="4">
        <v>15</v>
      </c>
      <c r="F6840" s="5">
        <v>0.4375</v>
      </c>
      <c r="G6840" s="6">
        <v>330</v>
      </c>
      <c r="H6840" s="7">
        <v>61050</v>
      </c>
      <c r="I6840" s="7">
        <f>FlightsPivot[[#This Row],[Total Fare]]*10%</f>
        <v>6105</v>
      </c>
      <c r="J6840" s="7">
        <f>FlightsPivot[[#This Row],[Total Fare]]+FlightsPivot[[#This Row],[10% tax ]]</f>
        <v>67155</v>
      </c>
      <c r="K6840" s="4">
        <v>7</v>
      </c>
      <c r="L6840" s="4">
        <v>2014</v>
      </c>
      <c r="M6840" t="str">
        <f>INDEX(RoutesPivot[DepAirport],MATCH($C6840,RoutesPivot[[RouteID]:[RouteID]],0))</f>
        <v>ORD</v>
      </c>
      <c r="N6840" t="str">
        <f>INDEX(RoutesPivot[AirportID],MATCH($C6840,RoutesPivot[[RouteID]:[RouteID]],0))</f>
        <v>MIA</v>
      </c>
      <c r="O6840">
        <f>INDEX(RoutesPivot[Distance],MATCH($C6840,RoutesPivot[[RouteID]:[RouteID]],0))</f>
        <v>1000</v>
      </c>
      <c r="P6840">
        <f>INDEX(RoutesPivot[ListPrice],MATCH($C6840,RoutesPivot[[RouteID]:[RouteID]],0))</f>
        <v>300</v>
      </c>
      <c r="Q6840" t="str">
        <f>INDEX(AirportPivot[AirportName],MATCH($N6840,AirportPivot[[AirportID]:[AirportID]],0))</f>
        <v>Miami International</v>
      </c>
      <c r="R6840">
        <f>INDEX(AirportPivot[Gates (number of available)],MATCH($N6840,AirportPivot[[AirportID]:[AirportID]],0))</f>
        <v>80</v>
      </c>
    </row>
    <row r="6841" spans="1:18" x14ac:dyDescent="0.25">
      <c r="A6841" s="3" t="s">
        <v>6873</v>
      </c>
      <c r="B6841" s="12">
        <v>42152</v>
      </c>
      <c r="C6841" s="4" t="s">
        <v>21</v>
      </c>
      <c r="D6841" s="4">
        <v>1.9</v>
      </c>
      <c r="E6841" s="4">
        <v>209</v>
      </c>
      <c r="F6841" s="5">
        <v>0.3125</v>
      </c>
      <c r="G6841" s="6">
        <v>125</v>
      </c>
      <c r="H6841" s="7">
        <v>20625</v>
      </c>
      <c r="I6841" s="7">
        <f>FlightsPivot[[#This Row],[Total Fare]]*10%</f>
        <v>2062.5</v>
      </c>
      <c r="J6841" s="7">
        <f>FlightsPivot[[#This Row],[Total Fare]]+FlightsPivot[[#This Row],[10% tax ]]</f>
        <v>22687.5</v>
      </c>
      <c r="K6841" s="4">
        <v>5</v>
      </c>
      <c r="L6841" s="4">
        <v>2015</v>
      </c>
      <c r="M6841" t="str">
        <f>INDEX(RoutesPivot[DepAirport],MATCH($C6841,RoutesPivot[[RouteID]:[RouteID]],0))</f>
        <v>ORD</v>
      </c>
      <c r="N6841" t="str">
        <f>INDEX(RoutesPivot[AirportID],MATCH($C6841,RoutesPivot[[RouteID]:[RouteID]],0))</f>
        <v>CLT</v>
      </c>
      <c r="O6841">
        <f>INDEX(RoutesPivot[Distance],MATCH($C6841,RoutesPivot[[RouteID]:[RouteID]],0))</f>
        <v>700</v>
      </c>
      <c r="P6841">
        <f>INDEX(RoutesPivot[ListPrice],MATCH($C6841,RoutesPivot[[RouteID]:[RouteID]],0))</f>
        <v>125</v>
      </c>
      <c r="Q6841" t="str">
        <f>INDEX(AirportPivot[AirportName],MATCH($N6841,AirportPivot[[AirportID]:[AirportID]],0))</f>
        <v>Charlotte/Douglas International</v>
      </c>
      <c r="R6841">
        <f>INDEX(AirportPivot[Gates (number of available)],MATCH($N6841,AirportPivot[[AirportID]:[AirportID]],0))</f>
        <v>65</v>
      </c>
    </row>
    <row r="6842" spans="1:18" x14ac:dyDescent="0.25">
      <c r="A6842" s="3" t="s">
        <v>6874</v>
      </c>
      <c r="B6842" s="12">
        <v>41866</v>
      </c>
      <c r="C6842" s="4" t="s">
        <v>27</v>
      </c>
      <c r="D6842" s="4">
        <v>10</v>
      </c>
      <c r="E6842" s="4">
        <v>134</v>
      </c>
      <c r="F6842" s="5">
        <v>0.375</v>
      </c>
      <c r="G6842" s="6">
        <v>220</v>
      </c>
      <c r="H6842" s="7">
        <v>40700</v>
      </c>
      <c r="I6842" s="7">
        <f>FlightsPivot[[#This Row],[Total Fare]]*10%</f>
        <v>4070</v>
      </c>
      <c r="J6842" s="7">
        <f>FlightsPivot[[#This Row],[Total Fare]]+FlightsPivot[[#This Row],[10% tax ]]</f>
        <v>44770</v>
      </c>
      <c r="K6842" s="4">
        <v>8</v>
      </c>
      <c r="L6842" s="4">
        <v>2014</v>
      </c>
      <c r="M6842" t="str">
        <f>INDEX(RoutesPivot[DepAirport],MATCH($C6842,RoutesPivot[[RouteID]:[RouteID]],0))</f>
        <v>ORD</v>
      </c>
      <c r="N6842" t="str">
        <f>INDEX(RoutesPivot[AirportID],MATCH($C6842,RoutesPivot[[RouteID]:[RouteID]],0))</f>
        <v>ATL</v>
      </c>
      <c r="O6842">
        <f>INDEX(RoutesPivot[Distance],MATCH($C6842,RoutesPivot[[RouteID]:[RouteID]],0))</f>
        <v>510</v>
      </c>
      <c r="P6842">
        <f>INDEX(RoutesPivot[ListPrice],MATCH($C6842,RoutesPivot[[RouteID]:[RouteID]],0))</f>
        <v>200</v>
      </c>
      <c r="Q6842" t="str">
        <f>INDEX(AirportPivot[AirportName],MATCH($N6842,AirportPivot[[AirportID]:[AirportID]],0))</f>
        <v>Hartsfield-Jackson Atlanta International</v>
      </c>
      <c r="R6842">
        <f>INDEX(AirportPivot[Gates (number of available)],MATCH($N6842,AirportPivot[[AirportID]:[AirportID]],0))</f>
        <v>100</v>
      </c>
    </row>
    <row r="6843" spans="1:18" x14ac:dyDescent="0.25">
      <c r="A6843" s="3" t="s">
        <v>6875</v>
      </c>
      <c r="B6843" s="12">
        <v>41847</v>
      </c>
      <c r="C6843" s="4" t="s">
        <v>98</v>
      </c>
      <c r="D6843" s="4">
        <v>1.1000000000000001</v>
      </c>
      <c r="E6843" s="4">
        <v>37</v>
      </c>
      <c r="F6843" s="5">
        <v>0.79166666666666663</v>
      </c>
      <c r="G6843" s="6">
        <v>302.5</v>
      </c>
      <c r="H6843" s="7">
        <v>49912.5</v>
      </c>
      <c r="I6843" s="7">
        <f>FlightsPivot[[#This Row],[Total Fare]]*10%</f>
        <v>4991.25</v>
      </c>
      <c r="J6843" s="7">
        <f>FlightsPivot[[#This Row],[Total Fare]]+FlightsPivot[[#This Row],[10% tax ]]</f>
        <v>54903.75</v>
      </c>
      <c r="K6843" s="4">
        <v>7</v>
      </c>
      <c r="L6843" s="4">
        <v>2014</v>
      </c>
      <c r="M6843" t="str">
        <f>INDEX(RoutesPivot[DepAirport],MATCH($C6843,RoutesPivot[[RouteID]:[RouteID]],0))</f>
        <v>ORD</v>
      </c>
      <c r="N6843" t="str">
        <f>INDEX(RoutesPivot[AirportID],MATCH($C6843,RoutesPivot[[RouteID]:[RouteID]],0))</f>
        <v>PHL</v>
      </c>
      <c r="O6843">
        <f>INDEX(RoutesPivot[Distance],MATCH($C6843,RoutesPivot[[RouteID]:[RouteID]],0))</f>
        <v>580</v>
      </c>
      <c r="P6843">
        <f>INDEX(RoutesPivot[ListPrice],MATCH($C6843,RoutesPivot[[RouteID]:[RouteID]],0))</f>
        <v>275</v>
      </c>
      <c r="Q6843" t="str">
        <f>INDEX(AirportPivot[AirportName],MATCH($N6843,AirportPivot[[AirportID]:[AirportID]],0))</f>
        <v>Philadelphia International</v>
      </c>
      <c r="R6843">
        <f>INDEX(AirportPivot[Gates (number of available)],MATCH($N6843,AirportPivot[[AirportID]:[AirportID]],0))</f>
        <v>89</v>
      </c>
    </row>
    <row r="6844" spans="1:18" x14ac:dyDescent="0.25">
      <c r="A6844" s="3" t="s">
        <v>6876</v>
      </c>
      <c r="B6844" s="12">
        <v>42359</v>
      </c>
      <c r="C6844" s="4" t="s">
        <v>15</v>
      </c>
      <c r="D6844" s="4">
        <v>4.7</v>
      </c>
      <c r="E6844" s="4">
        <v>204</v>
      </c>
      <c r="F6844" s="5">
        <v>0.75</v>
      </c>
      <c r="G6844" s="6">
        <v>315</v>
      </c>
      <c r="H6844" s="7">
        <v>51975</v>
      </c>
      <c r="I6844" s="7">
        <f>FlightsPivot[[#This Row],[Total Fare]]*10%</f>
        <v>5197.5</v>
      </c>
      <c r="J6844" s="7">
        <f>FlightsPivot[[#This Row],[Total Fare]]+FlightsPivot[[#This Row],[10% tax ]]</f>
        <v>57172.5</v>
      </c>
      <c r="K6844" s="4">
        <v>12</v>
      </c>
      <c r="L6844" s="4">
        <v>2015</v>
      </c>
      <c r="M6844" t="str">
        <f>INDEX(RoutesPivot[DepAirport],MATCH($C6844,RoutesPivot[[RouteID]:[RouteID]],0))</f>
        <v>ORD</v>
      </c>
      <c r="N6844" t="str">
        <f>INDEX(RoutesPivot[AirportID],MATCH($C6844,RoutesPivot[[RouteID]:[RouteID]],0))</f>
        <v>EWR</v>
      </c>
      <c r="O6844">
        <f>INDEX(RoutesPivot[Distance],MATCH($C6844,RoutesPivot[[RouteID]:[RouteID]],0))</f>
        <v>600</v>
      </c>
      <c r="P6844">
        <f>INDEX(RoutesPivot[ListPrice],MATCH($C6844,RoutesPivot[[RouteID]:[RouteID]],0))</f>
        <v>225</v>
      </c>
      <c r="Q6844" t="str">
        <f>INDEX(AirportPivot[AirportName],MATCH($N6844,AirportPivot[[AirportID]:[AirportID]],0))</f>
        <v>Newark Liberty International</v>
      </c>
      <c r="R6844">
        <f>INDEX(AirportPivot[Gates (number of available)],MATCH($N6844,AirportPivot[[AirportID]:[AirportID]],0))</f>
        <v>82</v>
      </c>
    </row>
    <row r="6845" spans="1:18" x14ac:dyDescent="0.25">
      <c r="A6845" s="3" t="s">
        <v>6877</v>
      </c>
      <c r="B6845" s="12">
        <v>42016</v>
      </c>
      <c r="C6845" s="4" t="s">
        <v>33</v>
      </c>
      <c r="D6845" s="4">
        <v>1.1000000000000001</v>
      </c>
      <c r="E6845" s="4">
        <v>89</v>
      </c>
      <c r="F6845" s="5">
        <v>0.79166666666666663</v>
      </c>
      <c r="G6845" s="6">
        <v>375</v>
      </c>
      <c r="H6845" s="7">
        <v>67875</v>
      </c>
      <c r="I6845" s="7">
        <f>FlightsPivot[[#This Row],[Total Fare]]*10%</f>
        <v>6787.5</v>
      </c>
      <c r="J6845" s="7">
        <f>FlightsPivot[[#This Row],[Total Fare]]+FlightsPivot[[#This Row],[10% tax ]]</f>
        <v>74662.5</v>
      </c>
      <c r="K6845" s="4">
        <v>1</v>
      </c>
      <c r="L6845" s="4">
        <v>2015</v>
      </c>
      <c r="M6845" t="str">
        <f>INDEX(RoutesPivot[DepAirport],MATCH($C6845,RoutesPivot[[RouteID]:[RouteID]],0))</f>
        <v>ORD</v>
      </c>
      <c r="N6845" t="str">
        <f>INDEX(RoutesPivot[AirportID],MATCH($C6845,RoutesPivot[[RouteID]:[RouteID]],0))</f>
        <v>SFO</v>
      </c>
      <c r="O6845">
        <f>INDEX(RoutesPivot[Distance],MATCH($C6845,RoutesPivot[[RouteID]:[RouteID]],0))</f>
        <v>1600</v>
      </c>
      <c r="P6845">
        <f>INDEX(RoutesPivot[ListPrice],MATCH($C6845,RoutesPivot[[RouteID]:[RouteID]],0))</f>
        <v>375</v>
      </c>
      <c r="Q6845" t="str">
        <f>INDEX(AirportPivot[AirportName],MATCH($N6845,AirportPivot[[AirportID]:[AirportID]],0))</f>
        <v>San Francisco International</v>
      </c>
      <c r="R6845">
        <f>INDEX(AirportPivot[Gates (number of available)],MATCH($N6845,AirportPivot[[AirportID]:[AirportID]],0))</f>
        <v>70</v>
      </c>
    </row>
    <row r="6846" spans="1:18" x14ac:dyDescent="0.25">
      <c r="A6846" s="3" t="s">
        <v>6878</v>
      </c>
      <c r="B6846" s="12">
        <v>42118</v>
      </c>
      <c r="C6846" s="4" t="s">
        <v>11</v>
      </c>
      <c r="D6846" s="4">
        <v>2.8</v>
      </c>
      <c r="E6846" s="4">
        <v>94</v>
      </c>
      <c r="F6846" s="5">
        <v>0.47916666666666669</v>
      </c>
      <c r="G6846" s="6">
        <v>300</v>
      </c>
      <c r="H6846" s="7">
        <v>55500</v>
      </c>
      <c r="I6846" s="7">
        <f>FlightsPivot[[#This Row],[Total Fare]]*10%</f>
        <v>5550</v>
      </c>
      <c r="J6846" s="7">
        <f>FlightsPivot[[#This Row],[Total Fare]]+FlightsPivot[[#This Row],[10% tax ]]</f>
        <v>61050</v>
      </c>
      <c r="K6846" s="4">
        <v>4</v>
      </c>
      <c r="L6846" s="4">
        <v>2015</v>
      </c>
      <c r="M6846" t="str">
        <f>INDEX(RoutesPivot[DepAirport],MATCH($C6846,RoutesPivot[[RouteID]:[RouteID]],0))</f>
        <v>ORD</v>
      </c>
      <c r="N6846" t="str">
        <f>INDEX(RoutesPivot[AirportID],MATCH($C6846,RoutesPivot[[RouteID]:[RouteID]],0))</f>
        <v>BOS</v>
      </c>
      <c r="O6846">
        <f>INDEX(RoutesPivot[Distance],MATCH($C6846,RoutesPivot[[RouteID]:[RouteID]],0))</f>
        <v>730</v>
      </c>
      <c r="P6846">
        <f>INDEX(RoutesPivot[ListPrice],MATCH($C6846,RoutesPivot[[RouteID]:[RouteID]],0))</f>
        <v>300</v>
      </c>
      <c r="Q6846" t="str">
        <f>INDEX(AirportPivot[AirportName],MATCH($N6846,AirportPivot[[AirportID]:[AirportID]],0))</f>
        <v>General Edward Lawrence Logan International</v>
      </c>
      <c r="R6846">
        <f>INDEX(AirportPivot[Gates (number of available)],MATCH($N6846,AirportPivot[[AirportID]:[AirportID]],0))</f>
        <v>63</v>
      </c>
    </row>
    <row r="6847" spans="1:18" x14ac:dyDescent="0.25">
      <c r="A6847" s="3" t="s">
        <v>6879</v>
      </c>
      <c r="B6847" s="12">
        <v>41808</v>
      </c>
      <c r="C6847" s="4" t="s">
        <v>30</v>
      </c>
      <c r="D6847" s="4">
        <v>2</v>
      </c>
      <c r="E6847" s="4">
        <v>207</v>
      </c>
      <c r="F6847" s="5">
        <v>0.58333333333333337</v>
      </c>
      <c r="G6847" s="6">
        <v>275</v>
      </c>
      <c r="H6847" s="7">
        <v>45375</v>
      </c>
      <c r="I6847" s="7">
        <f>FlightsPivot[[#This Row],[Total Fare]]*10%</f>
        <v>4537.5</v>
      </c>
      <c r="J6847" s="7">
        <f>FlightsPivot[[#This Row],[Total Fare]]+FlightsPivot[[#This Row],[10% tax ]]</f>
        <v>49912.5</v>
      </c>
      <c r="K6847" s="4">
        <v>6</v>
      </c>
      <c r="L6847" s="4">
        <v>2014</v>
      </c>
      <c r="M6847" t="str">
        <f>INDEX(RoutesPivot[DepAirport],MATCH($C6847,RoutesPivot[[RouteID]:[RouteID]],0))</f>
        <v>ORD</v>
      </c>
      <c r="N6847" t="str">
        <f>INDEX(RoutesPivot[AirportID],MATCH($C6847,RoutesPivot[[RouteID]:[RouteID]],0))</f>
        <v>MCO</v>
      </c>
      <c r="O6847">
        <f>INDEX(RoutesPivot[Distance],MATCH($C6847,RoutesPivot[[RouteID]:[RouteID]],0))</f>
        <v>850</v>
      </c>
      <c r="P6847">
        <f>INDEX(RoutesPivot[ListPrice],MATCH($C6847,RoutesPivot[[RouteID]:[RouteID]],0))</f>
        <v>250</v>
      </c>
      <c r="Q6847" t="str">
        <f>INDEX(AirportPivot[AirportName],MATCH($N6847,AirportPivot[[AirportID]:[AirportID]],0))</f>
        <v>Orlando International</v>
      </c>
      <c r="R6847">
        <f>INDEX(AirportPivot[Gates (number of available)],MATCH($N6847,AirportPivot[[AirportID]:[AirportID]],0))</f>
        <v>67</v>
      </c>
    </row>
    <row r="6848" spans="1:18" x14ac:dyDescent="0.25">
      <c r="A6848" s="3" t="s">
        <v>6880</v>
      </c>
      <c r="B6848" s="12">
        <v>41806</v>
      </c>
      <c r="C6848" s="4" t="s">
        <v>25</v>
      </c>
      <c r="D6848" s="4">
        <v>2.9</v>
      </c>
      <c r="E6848" s="4">
        <v>167</v>
      </c>
      <c r="F6848" s="5">
        <v>0.75</v>
      </c>
      <c r="G6848" s="6">
        <v>220</v>
      </c>
      <c r="H6848" s="7">
        <v>36300</v>
      </c>
      <c r="I6848" s="7">
        <f>FlightsPivot[[#This Row],[Total Fare]]*10%</f>
        <v>3630</v>
      </c>
      <c r="J6848" s="7">
        <f>FlightsPivot[[#This Row],[Total Fare]]+FlightsPivot[[#This Row],[10% tax ]]</f>
        <v>39930</v>
      </c>
      <c r="K6848" s="4">
        <v>6</v>
      </c>
      <c r="L6848" s="4">
        <v>2014</v>
      </c>
      <c r="M6848" t="str">
        <f>INDEX(RoutesPivot[DepAirport],MATCH($C6848,RoutesPivot[[RouteID]:[RouteID]],0))</f>
        <v>ORD</v>
      </c>
      <c r="N6848" t="str">
        <f>INDEX(RoutesPivot[AirportID],MATCH($C6848,RoutesPivot[[RouteID]:[RouteID]],0))</f>
        <v>DFW</v>
      </c>
      <c r="O6848">
        <f>INDEX(RoutesPivot[Distance],MATCH($C6848,RoutesPivot[[RouteID]:[RouteID]],0))</f>
        <v>700</v>
      </c>
      <c r="P6848">
        <f>INDEX(RoutesPivot[ListPrice],MATCH($C6848,RoutesPivot[[RouteID]:[RouteID]],0))</f>
        <v>200</v>
      </c>
      <c r="Q6848" t="str">
        <f>INDEX(AirportPivot[AirportName],MATCH($N6848,AirportPivot[[AirportID]:[AirportID]],0))</f>
        <v>Dallas/Fort Worth International</v>
      </c>
      <c r="R6848">
        <f>INDEX(AirportPivot[Gates (number of available)],MATCH($N6848,AirportPivot[[AirportID]:[AirportID]],0))</f>
        <v>130</v>
      </c>
    </row>
    <row r="6849" spans="1:18" x14ac:dyDescent="0.25">
      <c r="A6849" s="3" t="s">
        <v>6881</v>
      </c>
      <c r="B6849" s="12">
        <v>41708</v>
      </c>
      <c r="C6849" s="4" t="s">
        <v>37</v>
      </c>
      <c r="D6849" s="4">
        <v>1.8</v>
      </c>
      <c r="E6849" s="4">
        <v>131</v>
      </c>
      <c r="F6849" s="5">
        <v>0.4375</v>
      </c>
      <c r="G6849" s="6">
        <v>350</v>
      </c>
      <c r="H6849" s="7">
        <v>64750</v>
      </c>
      <c r="I6849" s="7">
        <f>FlightsPivot[[#This Row],[Total Fare]]*10%</f>
        <v>6475</v>
      </c>
      <c r="J6849" s="7">
        <f>FlightsPivot[[#This Row],[Total Fare]]+FlightsPivot[[#This Row],[10% tax ]]</f>
        <v>71225</v>
      </c>
      <c r="K6849" s="4">
        <v>3</v>
      </c>
      <c r="L6849" s="4">
        <v>2014</v>
      </c>
      <c r="M6849" t="str">
        <f>INDEX(RoutesPivot[DepAirport],MATCH($C6849,RoutesPivot[[RouteID]:[RouteID]],0))</f>
        <v>ORD</v>
      </c>
      <c r="N6849" t="str">
        <f>INDEX(RoutesPivot[AirportID],MATCH($C6849,RoutesPivot[[RouteID]:[RouteID]],0))</f>
        <v>SEA</v>
      </c>
      <c r="O6849">
        <f>INDEX(RoutesPivot[Distance],MATCH($C6849,RoutesPivot[[RouteID]:[RouteID]],0))</f>
        <v>1500</v>
      </c>
      <c r="P6849">
        <f>INDEX(RoutesPivot[ListPrice],MATCH($C6849,RoutesPivot[[RouteID]:[RouteID]],0))</f>
        <v>350</v>
      </c>
      <c r="Q6849" t="str">
        <f>INDEX(AirportPivot[AirportName],MATCH($N6849,AirportPivot[[AirportID]:[AirportID]],0))</f>
        <v>Seattle-Tacoma International</v>
      </c>
      <c r="R6849">
        <f>INDEX(AirportPivot[Gates (number of available)],MATCH($N6849,AirportPivot[[AirportID]:[AirportID]],0))</f>
        <v>58</v>
      </c>
    </row>
    <row r="6850" spans="1:18" x14ac:dyDescent="0.25">
      <c r="A6850" s="3" t="s">
        <v>6882</v>
      </c>
      <c r="B6850" s="12">
        <v>42201</v>
      </c>
      <c r="C6850" s="4" t="s">
        <v>37</v>
      </c>
      <c r="D6850" s="4">
        <v>2.7</v>
      </c>
      <c r="E6850" s="4">
        <v>171</v>
      </c>
      <c r="F6850" s="5">
        <v>0.72916666666666663</v>
      </c>
      <c r="G6850" s="6">
        <v>385</v>
      </c>
      <c r="H6850" s="7">
        <v>63525</v>
      </c>
      <c r="I6850" s="7">
        <f>FlightsPivot[[#This Row],[Total Fare]]*10%</f>
        <v>6352.5</v>
      </c>
      <c r="J6850" s="7">
        <f>FlightsPivot[[#This Row],[Total Fare]]+FlightsPivot[[#This Row],[10% tax ]]</f>
        <v>69877.5</v>
      </c>
      <c r="K6850" s="4">
        <v>7</v>
      </c>
      <c r="L6850" s="4">
        <v>2015</v>
      </c>
      <c r="M6850" t="str">
        <f>INDEX(RoutesPivot[DepAirport],MATCH($C6850,RoutesPivot[[RouteID]:[RouteID]],0))</f>
        <v>ORD</v>
      </c>
      <c r="N6850" t="str">
        <f>INDEX(RoutesPivot[AirportID],MATCH($C6850,RoutesPivot[[RouteID]:[RouteID]],0))</f>
        <v>SEA</v>
      </c>
      <c r="O6850">
        <f>INDEX(RoutesPivot[Distance],MATCH($C6850,RoutesPivot[[RouteID]:[RouteID]],0))</f>
        <v>1500</v>
      </c>
      <c r="P6850">
        <f>INDEX(RoutesPivot[ListPrice],MATCH($C6850,RoutesPivot[[RouteID]:[RouteID]],0))</f>
        <v>350</v>
      </c>
      <c r="Q6850" t="str">
        <f>INDEX(AirportPivot[AirportName],MATCH($N6850,AirportPivot[[AirportID]:[AirportID]],0))</f>
        <v>Seattle-Tacoma International</v>
      </c>
      <c r="R6850">
        <f>INDEX(AirportPivot[Gates (number of available)],MATCH($N6850,AirportPivot[[AirportID]:[AirportID]],0))</f>
        <v>58</v>
      </c>
    </row>
    <row r="6851" spans="1:18" x14ac:dyDescent="0.25">
      <c r="A6851" s="3" t="s">
        <v>6883</v>
      </c>
      <c r="B6851" s="12">
        <v>41684</v>
      </c>
      <c r="C6851" s="4" t="s">
        <v>11</v>
      </c>
      <c r="D6851" s="4">
        <v>1.8</v>
      </c>
      <c r="E6851" s="4">
        <v>141</v>
      </c>
      <c r="F6851" s="5">
        <v>0.75</v>
      </c>
      <c r="G6851" s="6">
        <v>300</v>
      </c>
      <c r="H6851" s="7">
        <v>55500</v>
      </c>
      <c r="I6851" s="7">
        <f>FlightsPivot[[#This Row],[Total Fare]]*10%</f>
        <v>5550</v>
      </c>
      <c r="J6851" s="7">
        <f>FlightsPivot[[#This Row],[Total Fare]]+FlightsPivot[[#This Row],[10% tax ]]</f>
        <v>61050</v>
      </c>
      <c r="K6851" s="4">
        <v>2</v>
      </c>
      <c r="L6851" s="4">
        <v>2014</v>
      </c>
      <c r="M6851" t="str">
        <f>INDEX(RoutesPivot[DepAirport],MATCH($C6851,RoutesPivot[[RouteID]:[RouteID]],0))</f>
        <v>ORD</v>
      </c>
      <c r="N6851" t="str">
        <f>INDEX(RoutesPivot[AirportID],MATCH($C6851,RoutesPivot[[RouteID]:[RouteID]],0))</f>
        <v>BOS</v>
      </c>
      <c r="O6851">
        <f>INDEX(RoutesPivot[Distance],MATCH($C6851,RoutesPivot[[RouteID]:[RouteID]],0))</f>
        <v>730</v>
      </c>
      <c r="P6851">
        <f>INDEX(RoutesPivot[ListPrice],MATCH($C6851,RoutesPivot[[RouteID]:[RouteID]],0))</f>
        <v>300</v>
      </c>
      <c r="Q6851" t="str">
        <f>INDEX(AirportPivot[AirportName],MATCH($N6851,AirportPivot[[AirportID]:[AirportID]],0))</f>
        <v>General Edward Lawrence Logan International</v>
      </c>
      <c r="R6851">
        <f>INDEX(AirportPivot[Gates (number of available)],MATCH($N6851,AirportPivot[[AirportID]:[AirportID]],0))</f>
        <v>63</v>
      </c>
    </row>
    <row r="6852" spans="1:18" x14ac:dyDescent="0.25">
      <c r="A6852" s="3" t="s">
        <v>6884</v>
      </c>
      <c r="B6852" s="12">
        <v>41652</v>
      </c>
      <c r="C6852" s="4" t="s">
        <v>25</v>
      </c>
      <c r="D6852" s="4">
        <v>1.8</v>
      </c>
      <c r="E6852" s="4">
        <v>116</v>
      </c>
      <c r="F6852" s="5">
        <v>0.5625</v>
      </c>
      <c r="G6852" s="6">
        <v>200</v>
      </c>
      <c r="H6852" s="7">
        <v>37000</v>
      </c>
      <c r="I6852" s="7">
        <f>FlightsPivot[[#This Row],[Total Fare]]*10%</f>
        <v>3700</v>
      </c>
      <c r="J6852" s="7">
        <f>FlightsPivot[[#This Row],[Total Fare]]+FlightsPivot[[#This Row],[10% tax ]]</f>
        <v>40700</v>
      </c>
      <c r="K6852" s="4">
        <v>1</v>
      </c>
      <c r="L6852" s="4">
        <v>2014</v>
      </c>
      <c r="M6852" t="str">
        <f>INDEX(RoutesPivot[DepAirport],MATCH($C6852,RoutesPivot[[RouteID]:[RouteID]],0))</f>
        <v>ORD</v>
      </c>
      <c r="N6852" t="str">
        <f>INDEX(RoutesPivot[AirportID],MATCH($C6852,RoutesPivot[[RouteID]:[RouteID]],0))</f>
        <v>DFW</v>
      </c>
      <c r="O6852">
        <f>INDEX(RoutesPivot[Distance],MATCH($C6852,RoutesPivot[[RouteID]:[RouteID]],0))</f>
        <v>700</v>
      </c>
      <c r="P6852">
        <f>INDEX(RoutesPivot[ListPrice],MATCH($C6852,RoutesPivot[[RouteID]:[RouteID]],0))</f>
        <v>200</v>
      </c>
      <c r="Q6852" t="str">
        <f>INDEX(AirportPivot[AirportName],MATCH($N6852,AirportPivot[[AirportID]:[AirportID]],0))</f>
        <v>Dallas/Fort Worth International</v>
      </c>
      <c r="R6852">
        <f>INDEX(AirportPivot[Gates (number of available)],MATCH($N6852,AirportPivot[[AirportID]:[AirportID]],0))</f>
        <v>130</v>
      </c>
    </row>
    <row r="6853" spans="1:18" x14ac:dyDescent="0.25">
      <c r="A6853" s="3" t="s">
        <v>6885</v>
      </c>
      <c r="B6853" s="12">
        <v>41835</v>
      </c>
      <c r="C6853" s="4" t="s">
        <v>21</v>
      </c>
      <c r="D6853" s="4">
        <v>3.3</v>
      </c>
      <c r="E6853" s="4">
        <v>82</v>
      </c>
      <c r="F6853" s="5">
        <v>0.29166666666666669</v>
      </c>
      <c r="G6853" s="6">
        <v>137.5</v>
      </c>
      <c r="H6853" s="7">
        <v>24887.5</v>
      </c>
      <c r="I6853" s="7">
        <f>FlightsPivot[[#This Row],[Total Fare]]*10%</f>
        <v>2488.75</v>
      </c>
      <c r="J6853" s="7">
        <f>FlightsPivot[[#This Row],[Total Fare]]+FlightsPivot[[#This Row],[10% tax ]]</f>
        <v>27376.25</v>
      </c>
      <c r="K6853" s="4">
        <v>7</v>
      </c>
      <c r="L6853" s="4">
        <v>2014</v>
      </c>
      <c r="M6853" t="str">
        <f>INDEX(RoutesPivot[DepAirport],MATCH($C6853,RoutesPivot[[RouteID]:[RouteID]],0))</f>
        <v>ORD</v>
      </c>
      <c r="N6853" t="str">
        <f>INDEX(RoutesPivot[AirportID],MATCH($C6853,RoutesPivot[[RouteID]:[RouteID]],0))</f>
        <v>CLT</v>
      </c>
      <c r="O6853">
        <f>INDEX(RoutesPivot[Distance],MATCH($C6853,RoutesPivot[[RouteID]:[RouteID]],0))</f>
        <v>700</v>
      </c>
      <c r="P6853">
        <f>INDEX(RoutesPivot[ListPrice],MATCH($C6853,RoutesPivot[[RouteID]:[RouteID]],0))</f>
        <v>125</v>
      </c>
      <c r="Q6853" t="str">
        <f>INDEX(AirportPivot[AirportName],MATCH($N6853,AirportPivot[[AirportID]:[AirportID]],0))</f>
        <v>Charlotte/Douglas International</v>
      </c>
      <c r="R6853">
        <f>INDEX(AirportPivot[Gates (number of available)],MATCH($N6853,AirportPivot[[AirportID]:[AirportID]],0))</f>
        <v>65</v>
      </c>
    </row>
    <row r="6854" spans="1:18" x14ac:dyDescent="0.25">
      <c r="A6854" s="3" t="s">
        <v>6886</v>
      </c>
      <c r="B6854" s="12">
        <v>42064</v>
      </c>
      <c r="C6854" s="4" t="s">
        <v>13</v>
      </c>
      <c r="D6854" s="4">
        <v>2.4</v>
      </c>
      <c r="E6854" s="4">
        <v>103</v>
      </c>
      <c r="F6854" s="5">
        <v>0.79166666666666663</v>
      </c>
      <c r="G6854" s="6">
        <v>250</v>
      </c>
      <c r="H6854" s="7">
        <v>46250</v>
      </c>
      <c r="I6854" s="7">
        <f>FlightsPivot[[#This Row],[Total Fare]]*10%</f>
        <v>4625</v>
      </c>
      <c r="J6854" s="7">
        <f>FlightsPivot[[#This Row],[Total Fare]]+FlightsPivot[[#This Row],[10% tax ]]</f>
        <v>50875</v>
      </c>
      <c r="K6854" s="4">
        <v>3</v>
      </c>
      <c r="L6854" s="4">
        <v>2015</v>
      </c>
      <c r="M6854" t="str">
        <f>INDEX(RoutesPivot[DepAirport],MATCH($C6854,RoutesPivot[[RouteID]:[RouteID]],0))</f>
        <v>ORD</v>
      </c>
      <c r="N6854" t="str">
        <f>INDEX(RoutesPivot[AirportID],MATCH($C6854,RoutesPivot[[RouteID]:[RouteID]],0))</f>
        <v>JFK</v>
      </c>
      <c r="O6854">
        <f>INDEX(RoutesPivot[Distance],MATCH($C6854,RoutesPivot[[RouteID]:[RouteID]],0))</f>
        <v>619</v>
      </c>
      <c r="P6854">
        <f>INDEX(RoutesPivot[ListPrice],MATCH($C6854,RoutesPivot[[RouteID]:[RouteID]],0))</f>
        <v>250</v>
      </c>
      <c r="Q6854" t="str">
        <f>INDEX(AirportPivot[AirportName],MATCH($N6854,AirportPivot[[AirportID]:[AirportID]],0))</f>
        <v>John F Kennedy International</v>
      </c>
      <c r="R6854">
        <f>INDEX(AirportPivot[Gates (number of available)],MATCH($N6854,AirportPivot[[AirportID]:[AirportID]],0))</f>
        <v>120</v>
      </c>
    </row>
    <row r="6855" spans="1:18" x14ac:dyDescent="0.25">
      <c r="A6855" s="3" t="s">
        <v>6887</v>
      </c>
      <c r="B6855" s="12">
        <v>41972</v>
      </c>
      <c r="C6855" s="4" t="s">
        <v>21</v>
      </c>
      <c r="D6855" s="4">
        <v>5.4</v>
      </c>
      <c r="E6855" s="4">
        <v>19</v>
      </c>
      <c r="F6855" s="5">
        <v>0.5</v>
      </c>
      <c r="G6855" s="6">
        <v>187.5</v>
      </c>
      <c r="H6855" s="7">
        <v>34687.5</v>
      </c>
      <c r="I6855" s="7">
        <f>FlightsPivot[[#This Row],[Total Fare]]*10%</f>
        <v>3468.75</v>
      </c>
      <c r="J6855" s="7">
        <f>FlightsPivot[[#This Row],[Total Fare]]+FlightsPivot[[#This Row],[10% tax ]]</f>
        <v>38156.25</v>
      </c>
      <c r="K6855" s="4">
        <v>11</v>
      </c>
      <c r="L6855" s="4">
        <v>2014</v>
      </c>
      <c r="M6855" t="str">
        <f>INDEX(RoutesPivot[DepAirport],MATCH($C6855,RoutesPivot[[RouteID]:[RouteID]],0))</f>
        <v>ORD</v>
      </c>
      <c r="N6855" t="str">
        <f>INDEX(RoutesPivot[AirportID],MATCH($C6855,RoutesPivot[[RouteID]:[RouteID]],0))</f>
        <v>CLT</v>
      </c>
      <c r="O6855">
        <f>INDEX(RoutesPivot[Distance],MATCH($C6855,RoutesPivot[[RouteID]:[RouteID]],0))</f>
        <v>700</v>
      </c>
      <c r="P6855">
        <f>INDEX(RoutesPivot[ListPrice],MATCH($C6855,RoutesPivot[[RouteID]:[RouteID]],0))</f>
        <v>125</v>
      </c>
      <c r="Q6855" t="str">
        <f>INDEX(AirportPivot[AirportName],MATCH($N6855,AirportPivot[[AirportID]:[AirportID]],0))</f>
        <v>Charlotte/Douglas International</v>
      </c>
      <c r="R6855">
        <f>INDEX(AirportPivot[Gates (number of available)],MATCH($N6855,AirportPivot[[AirportID]:[AirportID]],0))</f>
        <v>65</v>
      </c>
    </row>
    <row r="6856" spans="1:18" x14ac:dyDescent="0.25">
      <c r="A6856" s="3" t="s">
        <v>6888</v>
      </c>
      <c r="B6856" s="12">
        <v>42133</v>
      </c>
      <c r="C6856" s="4" t="s">
        <v>70</v>
      </c>
      <c r="D6856" s="4">
        <v>1.3</v>
      </c>
      <c r="E6856" s="4">
        <v>85</v>
      </c>
      <c r="F6856" s="5">
        <v>0.79166666666666663</v>
      </c>
      <c r="G6856" s="6">
        <v>275</v>
      </c>
      <c r="H6856" s="7">
        <v>49775</v>
      </c>
      <c r="I6856" s="7">
        <f>FlightsPivot[[#This Row],[Total Fare]]*10%</f>
        <v>4977.5</v>
      </c>
      <c r="J6856" s="7">
        <f>FlightsPivot[[#This Row],[Total Fare]]+FlightsPivot[[#This Row],[10% tax ]]</f>
        <v>54752.5</v>
      </c>
      <c r="K6856" s="4">
        <v>5</v>
      </c>
      <c r="L6856" s="4">
        <v>2015</v>
      </c>
      <c r="M6856" t="str">
        <f>INDEX(RoutesPivot[DepAirport],MATCH($C6856,RoutesPivot[[RouteID]:[RouteID]],0))</f>
        <v>ORD</v>
      </c>
      <c r="N6856" t="str">
        <f>INDEX(RoutesPivot[AirportID],MATCH($C6856,RoutesPivot[[RouteID]:[RouteID]],0))</f>
        <v>LAS</v>
      </c>
      <c r="O6856">
        <f>INDEX(RoutesPivot[Distance],MATCH($C6856,RoutesPivot[[RouteID]:[RouteID]],0))</f>
        <v>1100</v>
      </c>
      <c r="P6856">
        <f>INDEX(RoutesPivot[ListPrice],MATCH($C6856,RoutesPivot[[RouteID]:[RouteID]],0))</f>
        <v>275</v>
      </c>
      <c r="Q6856" t="str">
        <f>INDEX(AirportPivot[AirportName],MATCH($N6856,AirportPivot[[AirportID]:[AirportID]],0))</f>
        <v>McCarran International</v>
      </c>
      <c r="R6856">
        <f>INDEX(AirportPivot[Gates (number of available)],MATCH($N6856,AirportPivot[[AirportID]:[AirportID]],0))</f>
        <v>68</v>
      </c>
    </row>
    <row r="6857" spans="1:18" x14ac:dyDescent="0.25">
      <c r="A6857" s="3" t="s">
        <v>6889</v>
      </c>
      <c r="B6857" s="12">
        <v>41664</v>
      </c>
      <c r="C6857" s="4" t="s">
        <v>13</v>
      </c>
      <c r="D6857" s="4">
        <v>2.8</v>
      </c>
      <c r="E6857" s="4">
        <v>206</v>
      </c>
      <c r="F6857" s="5">
        <v>0.3125</v>
      </c>
      <c r="G6857" s="6">
        <v>250</v>
      </c>
      <c r="H6857" s="7">
        <v>41250</v>
      </c>
      <c r="I6857" s="7">
        <f>FlightsPivot[[#This Row],[Total Fare]]*10%</f>
        <v>4125</v>
      </c>
      <c r="J6857" s="7">
        <f>FlightsPivot[[#This Row],[Total Fare]]+FlightsPivot[[#This Row],[10% tax ]]</f>
        <v>45375</v>
      </c>
      <c r="K6857" s="4">
        <v>1</v>
      </c>
      <c r="L6857" s="4">
        <v>2014</v>
      </c>
      <c r="M6857" t="str">
        <f>INDEX(RoutesPivot[DepAirport],MATCH($C6857,RoutesPivot[[RouteID]:[RouteID]],0))</f>
        <v>ORD</v>
      </c>
      <c r="N6857" t="str">
        <f>INDEX(RoutesPivot[AirportID],MATCH($C6857,RoutesPivot[[RouteID]:[RouteID]],0))</f>
        <v>JFK</v>
      </c>
      <c r="O6857">
        <f>INDEX(RoutesPivot[Distance],MATCH($C6857,RoutesPivot[[RouteID]:[RouteID]],0))</f>
        <v>619</v>
      </c>
      <c r="P6857">
        <f>INDEX(RoutesPivot[ListPrice],MATCH($C6857,RoutesPivot[[RouteID]:[RouteID]],0))</f>
        <v>250</v>
      </c>
      <c r="Q6857" t="str">
        <f>INDEX(AirportPivot[AirportName],MATCH($N6857,AirportPivot[[AirportID]:[AirportID]],0))</f>
        <v>John F Kennedy International</v>
      </c>
      <c r="R6857">
        <f>INDEX(AirportPivot[Gates (number of available)],MATCH($N6857,AirportPivot[[AirportID]:[AirportID]],0))</f>
        <v>120</v>
      </c>
    </row>
    <row r="6858" spans="1:18" x14ac:dyDescent="0.25">
      <c r="A6858" s="3" t="s">
        <v>6890</v>
      </c>
      <c r="B6858" s="12">
        <v>41963</v>
      </c>
      <c r="C6858" s="4" t="s">
        <v>33</v>
      </c>
      <c r="D6858" s="4">
        <v>1.9</v>
      </c>
      <c r="E6858" s="4">
        <v>53</v>
      </c>
      <c r="F6858" s="5">
        <v>0.58333333333333337</v>
      </c>
      <c r="G6858" s="6">
        <v>375</v>
      </c>
      <c r="H6858" s="7">
        <v>61875</v>
      </c>
      <c r="I6858" s="7">
        <f>FlightsPivot[[#This Row],[Total Fare]]*10%</f>
        <v>6187.5</v>
      </c>
      <c r="J6858" s="7">
        <f>FlightsPivot[[#This Row],[Total Fare]]+FlightsPivot[[#This Row],[10% tax ]]</f>
        <v>68062.5</v>
      </c>
      <c r="K6858" s="4">
        <v>11</v>
      </c>
      <c r="L6858" s="4">
        <v>2014</v>
      </c>
      <c r="M6858" t="str">
        <f>INDEX(RoutesPivot[DepAirport],MATCH($C6858,RoutesPivot[[RouteID]:[RouteID]],0))</f>
        <v>ORD</v>
      </c>
      <c r="N6858" t="str">
        <f>INDEX(RoutesPivot[AirportID],MATCH($C6858,RoutesPivot[[RouteID]:[RouteID]],0))</f>
        <v>SFO</v>
      </c>
      <c r="O6858">
        <f>INDEX(RoutesPivot[Distance],MATCH($C6858,RoutesPivot[[RouteID]:[RouteID]],0))</f>
        <v>1600</v>
      </c>
      <c r="P6858">
        <f>INDEX(RoutesPivot[ListPrice],MATCH($C6858,RoutesPivot[[RouteID]:[RouteID]],0))</f>
        <v>375</v>
      </c>
      <c r="Q6858" t="str">
        <f>INDEX(AirportPivot[AirportName],MATCH($N6858,AirportPivot[[AirportID]:[AirportID]],0))</f>
        <v>San Francisco International</v>
      </c>
      <c r="R6858">
        <f>INDEX(AirportPivot[Gates (number of available)],MATCH($N6858,AirportPivot[[AirportID]:[AirportID]],0))</f>
        <v>70</v>
      </c>
    </row>
    <row r="6859" spans="1:18" x14ac:dyDescent="0.25">
      <c r="A6859" s="3" t="s">
        <v>6891</v>
      </c>
      <c r="B6859" s="12">
        <v>41791</v>
      </c>
      <c r="C6859" s="4" t="s">
        <v>33</v>
      </c>
      <c r="D6859" s="4">
        <v>0.8</v>
      </c>
      <c r="E6859" s="4">
        <v>172</v>
      </c>
      <c r="F6859" s="5">
        <v>0.41666666666666669</v>
      </c>
      <c r="G6859" s="6">
        <v>412.5</v>
      </c>
      <c r="H6859" s="7">
        <v>68062.5</v>
      </c>
      <c r="I6859" s="7">
        <f>FlightsPivot[[#This Row],[Total Fare]]*10%</f>
        <v>6806.25</v>
      </c>
      <c r="J6859" s="7">
        <f>FlightsPivot[[#This Row],[Total Fare]]+FlightsPivot[[#This Row],[10% tax ]]</f>
        <v>74868.75</v>
      </c>
      <c r="K6859" s="4">
        <v>6</v>
      </c>
      <c r="L6859" s="4">
        <v>2014</v>
      </c>
      <c r="M6859" t="str">
        <f>INDEX(RoutesPivot[DepAirport],MATCH($C6859,RoutesPivot[[RouteID]:[RouteID]],0))</f>
        <v>ORD</v>
      </c>
      <c r="N6859" t="str">
        <f>INDEX(RoutesPivot[AirportID],MATCH($C6859,RoutesPivot[[RouteID]:[RouteID]],0))</f>
        <v>SFO</v>
      </c>
      <c r="O6859">
        <f>INDEX(RoutesPivot[Distance],MATCH($C6859,RoutesPivot[[RouteID]:[RouteID]],0))</f>
        <v>1600</v>
      </c>
      <c r="P6859">
        <f>INDEX(RoutesPivot[ListPrice],MATCH($C6859,RoutesPivot[[RouteID]:[RouteID]],0))</f>
        <v>375</v>
      </c>
      <c r="Q6859" t="str">
        <f>INDEX(AirportPivot[AirportName],MATCH($N6859,AirportPivot[[AirportID]:[AirportID]],0))</f>
        <v>San Francisco International</v>
      </c>
      <c r="R6859">
        <f>INDEX(AirportPivot[Gates (number of available)],MATCH($N6859,AirportPivot[[AirportID]:[AirportID]],0))</f>
        <v>70</v>
      </c>
    </row>
    <row r="6860" spans="1:18" x14ac:dyDescent="0.25">
      <c r="A6860" s="3" t="s">
        <v>6892</v>
      </c>
      <c r="B6860" s="12">
        <v>42221</v>
      </c>
      <c r="C6860" s="4" t="s">
        <v>47</v>
      </c>
      <c r="D6860" s="4">
        <v>2.9</v>
      </c>
      <c r="E6860" s="4">
        <v>151</v>
      </c>
      <c r="F6860" s="5">
        <v>0.29166666666666669</v>
      </c>
      <c r="G6860" s="6">
        <v>275</v>
      </c>
      <c r="H6860" s="7">
        <v>50875</v>
      </c>
      <c r="I6860" s="7">
        <f>FlightsPivot[[#This Row],[Total Fare]]*10%</f>
        <v>5087.5</v>
      </c>
      <c r="J6860" s="7">
        <f>FlightsPivot[[#This Row],[Total Fare]]+FlightsPivot[[#This Row],[10% tax ]]</f>
        <v>55962.5</v>
      </c>
      <c r="K6860" s="4">
        <v>8</v>
      </c>
      <c r="L6860" s="4">
        <v>2015</v>
      </c>
      <c r="M6860" t="str">
        <f>INDEX(RoutesPivot[DepAirport],MATCH($C6860,RoutesPivot[[RouteID]:[RouteID]],0))</f>
        <v>ORD</v>
      </c>
      <c r="N6860" t="str">
        <f>INDEX(RoutesPivot[AirportID],MATCH($C6860,RoutesPivot[[RouteID]:[RouteID]],0))</f>
        <v>PHX</v>
      </c>
      <c r="O6860">
        <f>INDEX(RoutesPivot[Distance],MATCH($C6860,RoutesPivot[[RouteID]:[RouteID]],0))</f>
        <v>1200</v>
      </c>
      <c r="P6860">
        <f>INDEX(RoutesPivot[ListPrice],MATCH($C6860,RoutesPivot[[RouteID]:[RouteID]],0))</f>
        <v>250</v>
      </c>
      <c r="Q6860" t="str">
        <f>INDEX(AirportPivot[AirportName],MATCH($N6860,AirportPivot[[AirportID]:[AirportID]],0))</f>
        <v>Phoenix Sky Harbor International</v>
      </c>
      <c r="R6860">
        <f>INDEX(AirportPivot[Gates (number of available)],MATCH($N6860,AirportPivot[[AirportID]:[AirportID]],0))</f>
        <v>60</v>
      </c>
    </row>
    <row r="6861" spans="1:18" x14ac:dyDescent="0.25">
      <c r="A6861" s="3" t="s">
        <v>6893</v>
      </c>
      <c r="B6861" s="12">
        <v>41828</v>
      </c>
      <c r="C6861" s="4" t="s">
        <v>27</v>
      </c>
      <c r="D6861" s="4">
        <v>11.5</v>
      </c>
      <c r="E6861" s="4">
        <v>190</v>
      </c>
      <c r="F6861" s="5">
        <v>0.70833333333333337</v>
      </c>
      <c r="G6861" s="6">
        <v>220</v>
      </c>
      <c r="H6861" s="7">
        <v>36300</v>
      </c>
      <c r="I6861" s="7">
        <f>FlightsPivot[[#This Row],[Total Fare]]*10%</f>
        <v>3630</v>
      </c>
      <c r="J6861" s="7">
        <f>FlightsPivot[[#This Row],[Total Fare]]+FlightsPivot[[#This Row],[10% tax ]]</f>
        <v>39930</v>
      </c>
      <c r="K6861" s="4">
        <v>7</v>
      </c>
      <c r="L6861" s="4">
        <v>2014</v>
      </c>
      <c r="M6861" t="str">
        <f>INDEX(RoutesPivot[DepAirport],MATCH($C6861,RoutesPivot[[RouteID]:[RouteID]],0))</f>
        <v>ORD</v>
      </c>
      <c r="N6861" t="str">
        <f>INDEX(RoutesPivot[AirportID],MATCH($C6861,RoutesPivot[[RouteID]:[RouteID]],0))</f>
        <v>ATL</v>
      </c>
      <c r="O6861">
        <f>INDEX(RoutesPivot[Distance],MATCH($C6861,RoutesPivot[[RouteID]:[RouteID]],0))</f>
        <v>510</v>
      </c>
      <c r="P6861">
        <f>INDEX(RoutesPivot[ListPrice],MATCH($C6861,RoutesPivot[[RouteID]:[RouteID]],0))</f>
        <v>200</v>
      </c>
      <c r="Q6861" t="str">
        <f>INDEX(AirportPivot[AirportName],MATCH($N6861,AirportPivot[[AirportID]:[AirportID]],0))</f>
        <v>Hartsfield-Jackson Atlanta International</v>
      </c>
      <c r="R6861">
        <f>INDEX(AirportPivot[Gates (number of available)],MATCH($N6861,AirportPivot[[AirportID]:[AirportID]],0))</f>
        <v>100</v>
      </c>
    </row>
    <row r="6862" spans="1:18" x14ac:dyDescent="0.25">
      <c r="A6862" s="3" t="s">
        <v>6894</v>
      </c>
      <c r="B6862" s="12">
        <v>41887</v>
      </c>
      <c r="C6862" s="4" t="s">
        <v>27</v>
      </c>
      <c r="D6862" s="4">
        <v>9.1</v>
      </c>
      <c r="E6862" s="4">
        <v>117</v>
      </c>
      <c r="F6862" s="5">
        <v>0.83333333333333337</v>
      </c>
      <c r="G6862" s="6">
        <v>200</v>
      </c>
      <c r="H6862" s="7">
        <v>37000</v>
      </c>
      <c r="I6862" s="7">
        <f>FlightsPivot[[#This Row],[Total Fare]]*10%</f>
        <v>3700</v>
      </c>
      <c r="J6862" s="7">
        <f>FlightsPivot[[#This Row],[Total Fare]]+FlightsPivot[[#This Row],[10% tax ]]</f>
        <v>40700</v>
      </c>
      <c r="K6862" s="4">
        <v>9</v>
      </c>
      <c r="L6862" s="4">
        <v>2014</v>
      </c>
      <c r="M6862" t="str">
        <f>INDEX(RoutesPivot[DepAirport],MATCH($C6862,RoutesPivot[[RouteID]:[RouteID]],0))</f>
        <v>ORD</v>
      </c>
      <c r="N6862" t="str">
        <f>INDEX(RoutesPivot[AirportID],MATCH($C6862,RoutesPivot[[RouteID]:[RouteID]],0))</f>
        <v>ATL</v>
      </c>
      <c r="O6862">
        <f>INDEX(RoutesPivot[Distance],MATCH($C6862,RoutesPivot[[RouteID]:[RouteID]],0))</f>
        <v>510</v>
      </c>
      <c r="P6862">
        <f>INDEX(RoutesPivot[ListPrice],MATCH($C6862,RoutesPivot[[RouteID]:[RouteID]],0))</f>
        <v>200</v>
      </c>
      <c r="Q6862" t="str">
        <f>INDEX(AirportPivot[AirportName],MATCH($N6862,AirportPivot[[AirportID]:[AirportID]],0))</f>
        <v>Hartsfield-Jackson Atlanta International</v>
      </c>
      <c r="R6862">
        <f>INDEX(AirportPivot[Gates (number of available)],MATCH($N6862,AirportPivot[[AirportID]:[AirportID]],0))</f>
        <v>100</v>
      </c>
    </row>
    <row r="6863" spans="1:18" x14ac:dyDescent="0.25">
      <c r="A6863" s="3" t="s">
        <v>6895</v>
      </c>
      <c r="B6863" s="12">
        <v>41926</v>
      </c>
      <c r="C6863" s="4" t="s">
        <v>33</v>
      </c>
      <c r="D6863" s="4">
        <v>1.4</v>
      </c>
      <c r="E6863" s="4">
        <v>81</v>
      </c>
      <c r="F6863" s="5">
        <v>0.64583333333333337</v>
      </c>
      <c r="G6863" s="6">
        <v>375</v>
      </c>
      <c r="H6863" s="7">
        <v>67875</v>
      </c>
      <c r="I6863" s="7">
        <f>FlightsPivot[[#This Row],[Total Fare]]*10%</f>
        <v>6787.5</v>
      </c>
      <c r="J6863" s="7">
        <f>FlightsPivot[[#This Row],[Total Fare]]+FlightsPivot[[#This Row],[10% tax ]]</f>
        <v>74662.5</v>
      </c>
      <c r="K6863" s="4">
        <v>10</v>
      </c>
      <c r="L6863" s="4">
        <v>2014</v>
      </c>
      <c r="M6863" t="str">
        <f>INDEX(RoutesPivot[DepAirport],MATCH($C6863,RoutesPivot[[RouteID]:[RouteID]],0))</f>
        <v>ORD</v>
      </c>
      <c r="N6863" t="str">
        <f>INDEX(RoutesPivot[AirportID],MATCH($C6863,RoutesPivot[[RouteID]:[RouteID]],0))</f>
        <v>SFO</v>
      </c>
      <c r="O6863">
        <f>INDEX(RoutesPivot[Distance],MATCH($C6863,RoutesPivot[[RouteID]:[RouteID]],0))</f>
        <v>1600</v>
      </c>
      <c r="P6863">
        <f>INDEX(RoutesPivot[ListPrice],MATCH($C6863,RoutesPivot[[RouteID]:[RouteID]],0))</f>
        <v>375</v>
      </c>
      <c r="Q6863" t="str">
        <f>INDEX(AirportPivot[AirportName],MATCH($N6863,AirportPivot[[AirportID]:[AirportID]],0))</f>
        <v>San Francisco International</v>
      </c>
      <c r="R6863">
        <f>INDEX(AirportPivot[Gates (number of available)],MATCH($N6863,AirportPivot[[AirportID]:[AirportID]],0))</f>
        <v>70</v>
      </c>
    </row>
    <row r="6864" spans="1:18" x14ac:dyDescent="0.25">
      <c r="A6864" s="3" t="s">
        <v>6896</v>
      </c>
      <c r="B6864" s="12">
        <v>41973</v>
      </c>
      <c r="C6864" s="4" t="s">
        <v>21</v>
      </c>
      <c r="D6864" s="4">
        <v>5.4</v>
      </c>
      <c r="E6864" s="4">
        <v>108</v>
      </c>
      <c r="F6864" s="5">
        <v>0.77083333333333337</v>
      </c>
      <c r="G6864" s="6">
        <v>187.5</v>
      </c>
      <c r="H6864" s="7">
        <v>34687.5</v>
      </c>
      <c r="I6864" s="7">
        <f>FlightsPivot[[#This Row],[Total Fare]]*10%</f>
        <v>3468.75</v>
      </c>
      <c r="J6864" s="7">
        <f>FlightsPivot[[#This Row],[Total Fare]]+FlightsPivot[[#This Row],[10% tax ]]</f>
        <v>38156.25</v>
      </c>
      <c r="K6864" s="4">
        <v>11</v>
      </c>
      <c r="L6864" s="4">
        <v>2014</v>
      </c>
      <c r="M6864" t="str">
        <f>INDEX(RoutesPivot[DepAirport],MATCH($C6864,RoutesPivot[[RouteID]:[RouteID]],0))</f>
        <v>ORD</v>
      </c>
      <c r="N6864" t="str">
        <f>INDEX(RoutesPivot[AirportID],MATCH($C6864,RoutesPivot[[RouteID]:[RouteID]],0))</f>
        <v>CLT</v>
      </c>
      <c r="O6864">
        <f>INDEX(RoutesPivot[Distance],MATCH($C6864,RoutesPivot[[RouteID]:[RouteID]],0))</f>
        <v>700</v>
      </c>
      <c r="P6864">
        <f>INDEX(RoutesPivot[ListPrice],MATCH($C6864,RoutesPivot[[RouteID]:[RouteID]],0))</f>
        <v>125</v>
      </c>
      <c r="Q6864" t="str">
        <f>INDEX(AirportPivot[AirportName],MATCH($N6864,AirportPivot[[AirportID]:[AirportID]],0))</f>
        <v>Charlotte/Douglas International</v>
      </c>
      <c r="R6864">
        <f>INDEX(AirportPivot[Gates (number of available)],MATCH($N6864,AirportPivot[[AirportID]:[AirportID]],0))</f>
        <v>65</v>
      </c>
    </row>
    <row r="6865" spans="1:18" x14ac:dyDescent="0.25">
      <c r="A6865" s="3" t="s">
        <v>6897</v>
      </c>
      <c r="B6865" s="12">
        <v>42158</v>
      </c>
      <c r="C6865" s="4" t="s">
        <v>70</v>
      </c>
      <c r="D6865" s="4">
        <v>1.6</v>
      </c>
      <c r="E6865" s="4">
        <v>179</v>
      </c>
      <c r="F6865" s="5">
        <v>0.70833333333333337</v>
      </c>
      <c r="G6865" s="6">
        <v>302.5</v>
      </c>
      <c r="H6865" s="7">
        <v>49912.5</v>
      </c>
      <c r="I6865" s="7">
        <f>FlightsPivot[[#This Row],[Total Fare]]*10%</f>
        <v>4991.25</v>
      </c>
      <c r="J6865" s="7">
        <f>FlightsPivot[[#This Row],[Total Fare]]+FlightsPivot[[#This Row],[10% tax ]]</f>
        <v>54903.75</v>
      </c>
      <c r="K6865" s="4">
        <v>6</v>
      </c>
      <c r="L6865" s="4">
        <v>2015</v>
      </c>
      <c r="M6865" t="str">
        <f>INDEX(RoutesPivot[DepAirport],MATCH($C6865,RoutesPivot[[RouteID]:[RouteID]],0))</f>
        <v>ORD</v>
      </c>
      <c r="N6865" t="str">
        <f>INDEX(RoutesPivot[AirportID],MATCH($C6865,RoutesPivot[[RouteID]:[RouteID]],0))</f>
        <v>LAS</v>
      </c>
      <c r="O6865">
        <f>INDEX(RoutesPivot[Distance],MATCH($C6865,RoutesPivot[[RouteID]:[RouteID]],0))</f>
        <v>1100</v>
      </c>
      <c r="P6865">
        <f>INDEX(RoutesPivot[ListPrice],MATCH($C6865,RoutesPivot[[RouteID]:[RouteID]],0))</f>
        <v>275</v>
      </c>
      <c r="Q6865" t="str">
        <f>INDEX(AirportPivot[AirportName],MATCH($N6865,AirportPivot[[AirportID]:[AirportID]],0))</f>
        <v>McCarran International</v>
      </c>
      <c r="R6865">
        <f>INDEX(AirportPivot[Gates (number of available)],MATCH($N6865,AirportPivot[[AirportID]:[AirportID]],0))</f>
        <v>68</v>
      </c>
    </row>
    <row r="6866" spans="1:18" x14ac:dyDescent="0.25">
      <c r="A6866" s="3" t="s">
        <v>6898</v>
      </c>
      <c r="B6866" s="12">
        <v>42305</v>
      </c>
      <c r="C6866" s="4" t="s">
        <v>23</v>
      </c>
      <c r="D6866" s="4">
        <v>1.1000000000000001</v>
      </c>
      <c r="E6866" s="4">
        <v>116</v>
      </c>
      <c r="F6866" s="5">
        <v>0.5</v>
      </c>
      <c r="G6866" s="6">
        <v>300</v>
      </c>
      <c r="H6866" s="7">
        <v>55500</v>
      </c>
      <c r="I6866" s="7">
        <f>FlightsPivot[[#This Row],[Total Fare]]*10%</f>
        <v>5550</v>
      </c>
      <c r="J6866" s="7">
        <f>FlightsPivot[[#This Row],[Total Fare]]+FlightsPivot[[#This Row],[10% tax ]]</f>
        <v>61050</v>
      </c>
      <c r="K6866" s="4">
        <v>10</v>
      </c>
      <c r="L6866" s="4">
        <v>2015</v>
      </c>
      <c r="M6866" t="str">
        <f>INDEX(RoutesPivot[DepAirport],MATCH($C6866,RoutesPivot[[RouteID]:[RouteID]],0))</f>
        <v>ORD</v>
      </c>
      <c r="N6866" t="str">
        <f>INDEX(RoutesPivot[AirportID],MATCH($C6866,RoutesPivot[[RouteID]:[RouteID]],0))</f>
        <v>DEN</v>
      </c>
      <c r="O6866">
        <f>INDEX(RoutesPivot[Distance],MATCH($C6866,RoutesPivot[[RouteID]:[RouteID]],0))</f>
        <v>800</v>
      </c>
      <c r="P6866">
        <f>INDEX(RoutesPivot[ListPrice],MATCH($C6866,RoutesPivot[[RouteID]:[RouteID]],0))</f>
        <v>300</v>
      </c>
      <c r="Q6866" t="str">
        <f>INDEX(AirportPivot[AirportName],MATCH($N6866,AirportPivot[[AirportID]:[AirportID]],0))</f>
        <v>Denver International</v>
      </c>
      <c r="R6866">
        <f>INDEX(AirportPivot[Gates (number of available)],MATCH($N6866,AirportPivot[[AirportID]:[AirportID]],0))</f>
        <v>75</v>
      </c>
    </row>
    <row r="6867" spans="1:18" x14ac:dyDescent="0.25">
      <c r="A6867" s="3" t="s">
        <v>6899</v>
      </c>
      <c r="B6867" s="12">
        <v>42119</v>
      </c>
      <c r="C6867" s="4" t="s">
        <v>47</v>
      </c>
      <c r="D6867" s="4">
        <v>1.1000000000000001</v>
      </c>
      <c r="E6867" s="4">
        <v>97</v>
      </c>
      <c r="F6867" s="5">
        <v>0.35416666666666669</v>
      </c>
      <c r="G6867" s="6">
        <v>250</v>
      </c>
      <c r="H6867" s="7">
        <v>46250</v>
      </c>
      <c r="I6867" s="7">
        <f>FlightsPivot[[#This Row],[Total Fare]]*10%</f>
        <v>4625</v>
      </c>
      <c r="J6867" s="7">
        <f>FlightsPivot[[#This Row],[Total Fare]]+FlightsPivot[[#This Row],[10% tax ]]</f>
        <v>50875</v>
      </c>
      <c r="K6867" s="4">
        <v>4</v>
      </c>
      <c r="L6867" s="4">
        <v>2015</v>
      </c>
      <c r="M6867" t="str">
        <f>INDEX(RoutesPivot[DepAirport],MATCH($C6867,RoutesPivot[[RouteID]:[RouteID]],0))</f>
        <v>ORD</v>
      </c>
      <c r="N6867" t="str">
        <f>INDEX(RoutesPivot[AirportID],MATCH($C6867,RoutesPivot[[RouteID]:[RouteID]],0))</f>
        <v>PHX</v>
      </c>
      <c r="O6867">
        <f>INDEX(RoutesPivot[Distance],MATCH($C6867,RoutesPivot[[RouteID]:[RouteID]],0))</f>
        <v>1200</v>
      </c>
      <c r="P6867">
        <f>INDEX(RoutesPivot[ListPrice],MATCH($C6867,RoutesPivot[[RouteID]:[RouteID]],0))</f>
        <v>250</v>
      </c>
      <c r="Q6867" t="str">
        <f>INDEX(AirportPivot[AirportName],MATCH($N6867,AirportPivot[[AirportID]:[AirportID]],0))</f>
        <v>Phoenix Sky Harbor International</v>
      </c>
      <c r="R6867">
        <f>INDEX(AirportPivot[Gates (number of available)],MATCH($N6867,AirportPivot[[AirportID]:[AirportID]],0))</f>
        <v>60</v>
      </c>
    </row>
    <row r="6868" spans="1:18" x14ac:dyDescent="0.25">
      <c r="A6868" s="3" t="s">
        <v>6900</v>
      </c>
      <c r="B6868" s="12">
        <v>41959</v>
      </c>
      <c r="C6868" s="4" t="s">
        <v>23</v>
      </c>
      <c r="D6868" s="4">
        <v>1.8</v>
      </c>
      <c r="E6868" s="4">
        <v>76</v>
      </c>
      <c r="F6868" s="5">
        <v>0.70833333333333337</v>
      </c>
      <c r="G6868" s="6">
        <v>300</v>
      </c>
      <c r="H6868" s="7">
        <v>54300</v>
      </c>
      <c r="I6868" s="7">
        <f>FlightsPivot[[#This Row],[Total Fare]]*10%</f>
        <v>5430</v>
      </c>
      <c r="J6868" s="7">
        <f>FlightsPivot[[#This Row],[Total Fare]]+FlightsPivot[[#This Row],[10% tax ]]</f>
        <v>59730</v>
      </c>
      <c r="K6868" s="4">
        <v>11</v>
      </c>
      <c r="L6868" s="4">
        <v>2014</v>
      </c>
      <c r="M6868" t="str">
        <f>INDEX(RoutesPivot[DepAirport],MATCH($C6868,RoutesPivot[[RouteID]:[RouteID]],0))</f>
        <v>ORD</v>
      </c>
      <c r="N6868" t="str">
        <f>INDEX(RoutesPivot[AirportID],MATCH($C6868,RoutesPivot[[RouteID]:[RouteID]],0))</f>
        <v>DEN</v>
      </c>
      <c r="O6868">
        <f>INDEX(RoutesPivot[Distance],MATCH($C6868,RoutesPivot[[RouteID]:[RouteID]],0))</f>
        <v>800</v>
      </c>
      <c r="P6868">
        <f>INDEX(RoutesPivot[ListPrice],MATCH($C6868,RoutesPivot[[RouteID]:[RouteID]],0))</f>
        <v>300</v>
      </c>
      <c r="Q6868" t="str">
        <f>INDEX(AirportPivot[AirportName],MATCH($N6868,AirportPivot[[AirportID]:[AirportID]],0))</f>
        <v>Denver International</v>
      </c>
      <c r="R6868">
        <f>INDEX(AirportPivot[Gates (number of available)],MATCH($N6868,AirportPivot[[AirportID]:[AirportID]],0))</f>
        <v>75</v>
      </c>
    </row>
    <row r="6869" spans="1:18" x14ac:dyDescent="0.25">
      <c r="A6869" s="3" t="s">
        <v>6901</v>
      </c>
      <c r="B6869" s="12">
        <v>41809</v>
      </c>
      <c r="C6869" s="4" t="s">
        <v>86</v>
      </c>
      <c r="D6869" s="4">
        <v>2.9</v>
      </c>
      <c r="E6869" s="4">
        <v>153</v>
      </c>
      <c r="F6869" s="5">
        <v>0.54166666666666663</v>
      </c>
      <c r="G6869" s="6">
        <v>126.5</v>
      </c>
      <c r="H6869" s="7">
        <v>20872.5</v>
      </c>
      <c r="I6869" s="7">
        <f>FlightsPivot[[#This Row],[Total Fare]]*10%</f>
        <v>2087.25</v>
      </c>
      <c r="J6869" s="7">
        <f>FlightsPivot[[#This Row],[Total Fare]]+FlightsPivot[[#This Row],[10% tax ]]</f>
        <v>22959.75</v>
      </c>
      <c r="K6869" s="4">
        <v>6</v>
      </c>
      <c r="L6869" s="4">
        <v>2014</v>
      </c>
      <c r="M6869" t="str">
        <f>INDEX(RoutesPivot[DepAirport],MATCH($C6869,RoutesPivot[[RouteID]:[RouteID]],0))</f>
        <v>ORD</v>
      </c>
      <c r="N6869" t="str">
        <f>INDEX(RoutesPivot[AirportID],MATCH($C6869,RoutesPivot[[RouteID]:[RouteID]],0))</f>
        <v>DTW</v>
      </c>
      <c r="O6869">
        <f>INDEX(RoutesPivot[Distance],MATCH($C6869,RoutesPivot[[RouteID]:[RouteID]],0))</f>
        <v>200</v>
      </c>
      <c r="P6869">
        <f>INDEX(RoutesPivot[ListPrice],MATCH($C6869,RoutesPivot[[RouteID]:[RouteID]],0))</f>
        <v>115</v>
      </c>
      <c r="Q6869" t="str">
        <f>INDEX(AirportPivot[AirportName],MATCH($N6869,AirportPivot[[AirportID]:[AirportID]],0))</f>
        <v>Detroit Metropolitan Wayne County</v>
      </c>
      <c r="R6869">
        <f>INDEX(AirportPivot[Gates (number of available)],MATCH($N6869,AirportPivot[[AirportID]:[AirportID]],0))</f>
        <v>60</v>
      </c>
    </row>
    <row r="6870" spans="1:18" x14ac:dyDescent="0.25">
      <c r="A6870" s="3" t="s">
        <v>6902</v>
      </c>
      <c r="B6870" s="12">
        <v>42006</v>
      </c>
      <c r="C6870" s="4" t="s">
        <v>30</v>
      </c>
      <c r="D6870" s="4">
        <v>3.1</v>
      </c>
      <c r="E6870" s="4">
        <v>34</v>
      </c>
      <c r="F6870" s="5">
        <v>0.70833333333333337</v>
      </c>
      <c r="G6870" s="6">
        <v>250</v>
      </c>
      <c r="H6870" s="7">
        <v>46250</v>
      </c>
      <c r="I6870" s="7">
        <f>FlightsPivot[[#This Row],[Total Fare]]*10%</f>
        <v>4625</v>
      </c>
      <c r="J6870" s="7">
        <f>FlightsPivot[[#This Row],[Total Fare]]+FlightsPivot[[#This Row],[10% tax ]]</f>
        <v>50875</v>
      </c>
      <c r="K6870" s="4">
        <v>1</v>
      </c>
      <c r="L6870" s="4">
        <v>2015</v>
      </c>
      <c r="M6870" t="str">
        <f>INDEX(RoutesPivot[DepAirport],MATCH($C6870,RoutesPivot[[RouteID]:[RouteID]],0))</f>
        <v>ORD</v>
      </c>
      <c r="N6870" t="str">
        <f>INDEX(RoutesPivot[AirportID],MATCH($C6870,RoutesPivot[[RouteID]:[RouteID]],0))</f>
        <v>MCO</v>
      </c>
      <c r="O6870">
        <f>INDEX(RoutesPivot[Distance],MATCH($C6870,RoutesPivot[[RouteID]:[RouteID]],0))</f>
        <v>850</v>
      </c>
      <c r="P6870">
        <f>INDEX(RoutesPivot[ListPrice],MATCH($C6870,RoutesPivot[[RouteID]:[RouteID]],0))</f>
        <v>250</v>
      </c>
      <c r="Q6870" t="str">
        <f>INDEX(AirportPivot[AirportName],MATCH($N6870,AirportPivot[[AirportID]:[AirportID]],0))</f>
        <v>Orlando International</v>
      </c>
      <c r="R6870">
        <f>INDEX(AirportPivot[Gates (number of available)],MATCH($N6870,AirportPivot[[AirportID]:[AirportID]],0))</f>
        <v>67</v>
      </c>
    </row>
    <row r="6871" spans="1:18" x14ac:dyDescent="0.25">
      <c r="A6871" s="3" t="s">
        <v>6903</v>
      </c>
      <c r="B6871" s="12">
        <v>42164</v>
      </c>
      <c r="C6871" s="4" t="s">
        <v>17</v>
      </c>
      <c r="D6871" s="4">
        <v>4</v>
      </c>
      <c r="E6871" s="4">
        <v>83</v>
      </c>
      <c r="F6871" s="5">
        <v>0.29166666666666669</v>
      </c>
      <c r="G6871" s="6">
        <v>385</v>
      </c>
      <c r="H6871" s="7">
        <v>69685</v>
      </c>
      <c r="I6871" s="7">
        <f>FlightsPivot[[#This Row],[Total Fare]]*10%</f>
        <v>6968.5</v>
      </c>
      <c r="J6871" s="7">
        <f>FlightsPivot[[#This Row],[Total Fare]]+FlightsPivot[[#This Row],[10% tax ]]</f>
        <v>76653.5</v>
      </c>
      <c r="K6871" s="4">
        <v>6</v>
      </c>
      <c r="L6871" s="4">
        <v>2015</v>
      </c>
      <c r="M6871" t="str">
        <f>INDEX(RoutesPivot[DepAirport],MATCH($C6871,RoutesPivot[[RouteID]:[RouteID]],0))</f>
        <v>ORD</v>
      </c>
      <c r="N6871" t="str">
        <f>INDEX(RoutesPivot[AirportID],MATCH($C6871,RoutesPivot[[RouteID]:[RouteID]],0))</f>
        <v>LAX</v>
      </c>
      <c r="O6871">
        <f>INDEX(RoutesPivot[Distance],MATCH($C6871,RoutesPivot[[RouteID]:[RouteID]],0))</f>
        <v>1518</v>
      </c>
      <c r="P6871">
        <f>INDEX(RoutesPivot[ListPrice],MATCH($C6871,RoutesPivot[[RouteID]:[RouteID]],0))</f>
        <v>350</v>
      </c>
      <c r="Q6871" t="str">
        <f>INDEX(AirportPivot[AirportName],MATCH($N6871,AirportPivot[[AirportID]:[AirportID]],0))</f>
        <v>Los Angeles International</v>
      </c>
      <c r="R6871">
        <f>INDEX(AirportPivot[Gates (number of available)],MATCH($N6871,AirportPivot[[AirportID]:[AirportID]],0))</f>
        <v>86</v>
      </c>
    </row>
    <row r="6872" spans="1:18" x14ac:dyDescent="0.25">
      <c r="A6872" s="3" t="s">
        <v>6904</v>
      </c>
      <c r="B6872" s="12">
        <v>41967</v>
      </c>
      <c r="C6872" s="4" t="s">
        <v>25</v>
      </c>
      <c r="D6872" s="4">
        <v>5.8</v>
      </c>
      <c r="E6872" s="4">
        <v>33</v>
      </c>
      <c r="F6872" s="5">
        <v>0.4375</v>
      </c>
      <c r="G6872" s="6">
        <v>300</v>
      </c>
      <c r="H6872" s="7">
        <v>55500</v>
      </c>
      <c r="I6872" s="7">
        <f>FlightsPivot[[#This Row],[Total Fare]]*10%</f>
        <v>5550</v>
      </c>
      <c r="J6872" s="7">
        <f>FlightsPivot[[#This Row],[Total Fare]]+FlightsPivot[[#This Row],[10% tax ]]</f>
        <v>61050</v>
      </c>
      <c r="K6872" s="4">
        <v>11</v>
      </c>
      <c r="L6872" s="4">
        <v>2014</v>
      </c>
      <c r="M6872" t="str">
        <f>INDEX(RoutesPivot[DepAirport],MATCH($C6872,RoutesPivot[[RouteID]:[RouteID]],0))</f>
        <v>ORD</v>
      </c>
      <c r="N6872" t="str">
        <f>INDEX(RoutesPivot[AirportID],MATCH($C6872,RoutesPivot[[RouteID]:[RouteID]],0))</f>
        <v>DFW</v>
      </c>
      <c r="O6872">
        <f>INDEX(RoutesPivot[Distance],MATCH($C6872,RoutesPivot[[RouteID]:[RouteID]],0))</f>
        <v>700</v>
      </c>
      <c r="P6872">
        <f>INDEX(RoutesPivot[ListPrice],MATCH($C6872,RoutesPivot[[RouteID]:[RouteID]],0))</f>
        <v>200</v>
      </c>
      <c r="Q6872" t="str">
        <f>INDEX(AirportPivot[AirportName],MATCH($N6872,AirportPivot[[AirportID]:[AirportID]],0))</f>
        <v>Dallas/Fort Worth International</v>
      </c>
      <c r="R6872">
        <f>INDEX(AirportPivot[Gates (number of available)],MATCH($N6872,AirportPivot[[AirportID]:[AirportID]],0))</f>
        <v>130</v>
      </c>
    </row>
    <row r="6873" spans="1:18" x14ac:dyDescent="0.25">
      <c r="A6873" s="3" t="s">
        <v>6905</v>
      </c>
      <c r="B6873" s="12">
        <v>41789</v>
      </c>
      <c r="C6873" s="4" t="s">
        <v>30</v>
      </c>
      <c r="D6873" s="4">
        <v>2.4</v>
      </c>
      <c r="E6873" s="4">
        <v>1</v>
      </c>
      <c r="F6873" s="5">
        <v>0.29166666666666669</v>
      </c>
      <c r="G6873" s="6">
        <v>250</v>
      </c>
      <c r="H6873" s="7">
        <v>46250</v>
      </c>
      <c r="I6873" s="7">
        <f>FlightsPivot[[#This Row],[Total Fare]]*10%</f>
        <v>4625</v>
      </c>
      <c r="J6873" s="7">
        <f>FlightsPivot[[#This Row],[Total Fare]]+FlightsPivot[[#This Row],[10% tax ]]</f>
        <v>50875</v>
      </c>
      <c r="K6873" s="4">
        <v>5</v>
      </c>
      <c r="L6873" s="4">
        <v>2014</v>
      </c>
      <c r="M6873" t="str">
        <f>INDEX(RoutesPivot[DepAirport],MATCH($C6873,RoutesPivot[[RouteID]:[RouteID]],0))</f>
        <v>ORD</v>
      </c>
      <c r="N6873" t="str">
        <f>INDEX(RoutesPivot[AirportID],MATCH($C6873,RoutesPivot[[RouteID]:[RouteID]],0))</f>
        <v>MCO</v>
      </c>
      <c r="O6873">
        <f>INDEX(RoutesPivot[Distance],MATCH($C6873,RoutesPivot[[RouteID]:[RouteID]],0))</f>
        <v>850</v>
      </c>
      <c r="P6873">
        <f>INDEX(RoutesPivot[ListPrice],MATCH($C6873,RoutesPivot[[RouteID]:[RouteID]],0))</f>
        <v>250</v>
      </c>
      <c r="Q6873" t="str">
        <f>INDEX(AirportPivot[AirportName],MATCH($N6873,AirportPivot[[AirportID]:[AirportID]],0))</f>
        <v>Orlando International</v>
      </c>
      <c r="R6873">
        <f>INDEX(AirportPivot[Gates (number of available)],MATCH($N6873,AirportPivot[[AirportID]:[AirportID]],0))</f>
        <v>67</v>
      </c>
    </row>
    <row r="6874" spans="1:18" x14ac:dyDescent="0.25">
      <c r="A6874" s="3" t="s">
        <v>6906</v>
      </c>
      <c r="B6874" s="12">
        <v>41872</v>
      </c>
      <c r="C6874" s="4" t="s">
        <v>37</v>
      </c>
      <c r="D6874" s="4">
        <v>1.5</v>
      </c>
      <c r="E6874" s="4">
        <v>139</v>
      </c>
      <c r="F6874" s="5">
        <v>0.77083333333333337</v>
      </c>
      <c r="G6874" s="6">
        <v>385</v>
      </c>
      <c r="H6874" s="7">
        <v>71225</v>
      </c>
      <c r="I6874" s="7">
        <f>FlightsPivot[[#This Row],[Total Fare]]*10%</f>
        <v>7122.5</v>
      </c>
      <c r="J6874" s="7">
        <f>FlightsPivot[[#This Row],[Total Fare]]+FlightsPivot[[#This Row],[10% tax ]]</f>
        <v>78347.5</v>
      </c>
      <c r="K6874" s="4">
        <v>8</v>
      </c>
      <c r="L6874" s="4">
        <v>2014</v>
      </c>
      <c r="M6874" t="str">
        <f>INDEX(RoutesPivot[DepAirport],MATCH($C6874,RoutesPivot[[RouteID]:[RouteID]],0))</f>
        <v>ORD</v>
      </c>
      <c r="N6874" t="str">
        <f>INDEX(RoutesPivot[AirportID],MATCH($C6874,RoutesPivot[[RouteID]:[RouteID]],0))</f>
        <v>SEA</v>
      </c>
      <c r="O6874">
        <f>INDEX(RoutesPivot[Distance],MATCH($C6874,RoutesPivot[[RouteID]:[RouteID]],0))</f>
        <v>1500</v>
      </c>
      <c r="P6874">
        <f>INDEX(RoutesPivot[ListPrice],MATCH($C6874,RoutesPivot[[RouteID]:[RouteID]],0))</f>
        <v>350</v>
      </c>
      <c r="Q6874" t="str">
        <f>INDEX(AirportPivot[AirportName],MATCH($N6874,AirportPivot[[AirportID]:[AirportID]],0))</f>
        <v>Seattle-Tacoma International</v>
      </c>
      <c r="R6874">
        <f>INDEX(AirportPivot[Gates (number of available)],MATCH($N6874,AirportPivot[[AirportID]:[AirportID]],0))</f>
        <v>58</v>
      </c>
    </row>
    <row r="6875" spans="1:18" x14ac:dyDescent="0.25">
      <c r="A6875" s="3" t="s">
        <v>6907</v>
      </c>
      <c r="B6875" s="12">
        <v>41947</v>
      </c>
      <c r="C6875" s="4" t="s">
        <v>17</v>
      </c>
      <c r="D6875" s="4">
        <v>3.6</v>
      </c>
      <c r="E6875" s="4">
        <v>200</v>
      </c>
      <c r="F6875" s="5">
        <v>0.625</v>
      </c>
      <c r="G6875" s="6">
        <v>350</v>
      </c>
      <c r="H6875" s="7">
        <v>57750</v>
      </c>
      <c r="I6875" s="7">
        <f>FlightsPivot[[#This Row],[Total Fare]]*10%</f>
        <v>5775</v>
      </c>
      <c r="J6875" s="7">
        <f>FlightsPivot[[#This Row],[Total Fare]]+FlightsPivot[[#This Row],[10% tax ]]</f>
        <v>63525</v>
      </c>
      <c r="K6875" s="4">
        <v>11</v>
      </c>
      <c r="L6875" s="4">
        <v>2014</v>
      </c>
      <c r="M6875" t="str">
        <f>INDEX(RoutesPivot[DepAirport],MATCH($C6875,RoutesPivot[[RouteID]:[RouteID]],0))</f>
        <v>ORD</v>
      </c>
      <c r="N6875" t="str">
        <f>INDEX(RoutesPivot[AirportID],MATCH($C6875,RoutesPivot[[RouteID]:[RouteID]],0))</f>
        <v>LAX</v>
      </c>
      <c r="O6875">
        <f>INDEX(RoutesPivot[Distance],MATCH($C6875,RoutesPivot[[RouteID]:[RouteID]],0))</f>
        <v>1518</v>
      </c>
      <c r="P6875">
        <f>INDEX(RoutesPivot[ListPrice],MATCH($C6875,RoutesPivot[[RouteID]:[RouteID]],0))</f>
        <v>350</v>
      </c>
      <c r="Q6875" t="str">
        <f>INDEX(AirportPivot[AirportName],MATCH($N6875,AirportPivot[[AirportID]:[AirportID]],0))</f>
        <v>Los Angeles International</v>
      </c>
      <c r="R6875">
        <f>INDEX(AirportPivot[Gates (number of available)],MATCH($N6875,AirportPivot[[AirportID]:[AirportID]],0))</f>
        <v>86</v>
      </c>
    </row>
    <row r="6876" spans="1:18" x14ac:dyDescent="0.25">
      <c r="A6876" s="3" t="s">
        <v>6908</v>
      </c>
      <c r="B6876" s="12">
        <v>41968</v>
      </c>
      <c r="C6876" s="4" t="s">
        <v>50</v>
      </c>
      <c r="D6876" s="4">
        <v>4.3</v>
      </c>
      <c r="E6876" s="4">
        <v>178</v>
      </c>
      <c r="F6876" s="5">
        <v>0.77083333333333337</v>
      </c>
      <c r="G6876" s="6">
        <v>412.5</v>
      </c>
      <c r="H6876" s="7">
        <v>68062.5</v>
      </c>
      <c r="I6876" s="7">
        <f>FlightsPivot[[#This Row],[Total Fare]]*10%</f>
        <v>6806.25</v>
      </c>
      <c r="J6876" s="7">
        <f>FlightsPivot[[#This Row],[Total Fare]]+FlightsPivot[[#This Row],[10% tax ]]</f>
        <v>74868.75</v>
      </c>
      <c r="K6876" s="4">
        <v>11</v>
      </c>
      <c r="L6876" s="4">
        <v>2014</v>
      </c>
      <c r="M6876" t="str">
        <f>INDEX(RoutesPivot[DepAirport],MATCH($C6876,RoutesPivot[[RouteID]:[RouteID]],0))</f>
        <v>ORD</v>
      </c>
      <c r="N6876" t="str">
        <f>INDEX(RoutesPivot[AirportID],MATCH($C6876,RoutesPivot[[RouteID]:[RouteID]],0))</f>
        <v>LGA</v>
      </c>
      <c r="O6876">
        <f>INDEX(RoutesPivot[Distance],MATCH($C6876,RoutesPivot[[RouteID]:[RouteID]],0))</f>
        <v>610</v>
      </c>
      <c r="P6876">
        <f>INDEX(RoutesPivot[ListPrice],MATCH($C6876,RoutesPivot[[RouteID]:[RouteID]],0))</f>
        <v>275</v>
      </c>
      <c r="Q6876" t="str">
        <f>INDEX(AirportPivot[AirportName],MATCH($N6876,AirportPivot[[AirportID]:[AirportID]],0))</f>
        <v>Laguardia</v>
      </c>
      <c r="R6876">
        <f>INDEX(AirportPivot[Gates (number of available)],MATCH($N6876,AirportPivot[[AirportID]:[AirportID]],0))</f>
        <v>66</v>
      </c>
    </row>
    <row r="6877" spans="1:18" x14ac:dyDescent="0.25">
      <c r="A6877" s="3" t="s">
        <v>6909</v>
      </c>
      <c r="B6877" s="12">
        <v>42168</v>
      </c>
      <c r="C6877" s="4" t="s">
        <v>11</v>
      </c>
      <c r="D6877" s="4">
        <v>0.7</v>
      </c>
      <c r="E6877" s="4">
        <v>194</v>
      </c>
      <c r="F6877" s="5">
        <v>0.29166666666666669</v>
      </c>
      <c r="G6877" s="6">
        <v>330</v>
      </c>
      <c r="H6877" s="7">
        <v>54450</v>
      </c>
      <c r="I6877" s="7">
        <f>FlightsPivot[[#This Row],[Total Fare]]*10%</f>
        <v>5445</v>
      </c>
      <c r="J6877" s="7">
        <f>FlightsPivot[[#This Row],[Total Fare]]+FlightsPivot[[#This Row],[10% tax ]]</f>
        <v>59895</v>
      </c>
      <c r="K6877" s="4">
        <v>6</v>
      </c>
      <c r="L6877" s="4">
        <v>2015</v>
      </c>
      <c r="M6877" t="str">
        <f>INDEX(RoutesPivot[DepAirport],MATCH($C6877,RoutesPivot[[RouteID]:[RouteID]],0))</f>
        <v>ORD</v>
      </c>
      <c r="N6877" t="str">
        <f>INDEX(RoutesPivot[AirportID],MATCH($C6877,RoutesPivot[[RouteID]:[RouteID]],0))</f>
        <v>BOS</v>
      </c>
      <c r="O6877">
        <f>INDEX(RoutesPivot[Distance],MATCH($C6877,RoutesPivot[[RouteID]:[RouteID]],0))</f>
        <v>730</v>
      </c>
      <c r="P6877">
        <f>INDEX(RoutesPivot[ListPrice],MATCH($C6877,RoutesPivot[[RouteID]:[RouteID]],0))</f>
        <v>300</v>
      </c>
      <c r="Q6877" t="str">
        <f>INDEX(AirportPivot[AirportName],MATCH($N6877,AirportPivot[[AirportID]:[AirportID]],0))</f>
        <v>General Edward Lawrence Logan International</v>
      </c>
      <c r="R6877">
        <f>INDEX(AirportPivot[Gates (number of available)],MATCH($N6877,AirportPivot[[AirportID]:[AirportID]],0))</f>
        <v>63</v>
      </c>
    </row>
    <row r="6878" spans="1:18" x14ac:dyDescent="0.25">
      <c r="A6878" s="3" t="s">
        <v>6910</v>
      </c>
      <c r="B6878" s="12">
        <v>42334</v>
      </c>
      <c r="C6878" s="4" t="s">
        <v>25</v>
      </c>
      <c r="D6878" s="4">
        <v>5.2</v>
      </c>
      <c r="E6878" s="4">
        <v>25</v>
      </c>
      <c r="F6878" s="5">
        <v>0.29166666666666669</v>
      </c>
      <c r="G6878" s="6">
        <v>300</v>
      </c>
      <c r="H6878" s="7">
        <v>55500</v>
      </c>
      <c r="I6878" s="7">
        <f>FlightsPivot[[#This Row],[Total Fare]]*10%</f>
        <v>5550</v>
      </c>
      <c r="J6878" s="7">
        <f>FlightsPivot[[#This Row],[Total Fare]]+FlightsPivot[[#This Row],[10% tax ]]</f>
        <v>61050</v>
      </c>
      <c r="K6878" s="4">
        <v>11</v>
      </c>
      <c r="L6878" s="4">
        <v>2015</v>
      </c>
      <c r="M6878" t="str">
        <f>INDEX(RoutesPivot[DepAirport],MATCH($C6878,RoutesPivot[[RouteID]:[RouteID]],0))</f>
        <v>ORD</v>
      </c>
      <c r="N6878" t="str">
        <f>INDEX(RoutesPivot[AirportID],MATCH($C6878,RoutesPivot[[RouteID]:[RouteID]],0))</f>
        <v>DFW</v>
      </c>
      <c r="O6878">
        <f>INDEX(RoutesPivot[Distance],MATCH($C6878,RoutesPivot[[RouteID]:[RouteID]],0))</f>
        <v>700</v>
      </c>
      <c r="P6878">
        <f>INDEX(RoutesPivot[ListPrice],MATCH($C6878,RoutesPivot[[RouteID]:[RouteID]],0))</f>
        <v>200</v>
      </c>
      <c r="Q6878" t="str">
        <f>INDEX(AirportPivot[AirportName],MATCH($N6878,AirportPivot[[AirportID]:[AirportID]],0))</f>
        <v>Dallas/Fort Worth International</v>
      </c>
      <c r="R6878">
        <f>INDEX(AirportPivot[Gates (number of available)],MATCH($N6878,AirportPivot[[AirportID]:[AirportID]],0))</f>
        <v>130</v>
      </c>
    </row>
    <row r="6879" spans="1:18" x14ac:dyDescent="0.25">
      <c r="A6879" s="3" t="s">
        <v>6911</v>
      </c>
      <c r="B6879" s="12">
        <v>42284</v>
      </c>
      <c r="C6879" s="4" t="s">
        <v>27</v>
      </c>
      <c r="D6879" s="4">
        <v>10.9</v>
      </c>
      <c r="E6879" s="4">
        <v>39</v>
      </c>
      <c r="F6879" s="5">
        <v>0.35416666666666669</v>
      </c>
      <c r="G6879" s="6">
        <v>200</v>
      </c>
      <c r="H6879" s="7">
        <v>33000</v>
      </c>
      <c r="I6879" s="7">
        <f>FlightsPivot[[#This Row],[Total Fare]]*10%</f>
        <v>3300</v>
      </c>
      <c r="J6879" s="7">
        <f>FlightsPivot[[#This Row],[Total Fare]]+FlightsPivot[[#This Row],[10% tax ]]</f>
        <v>36300</v>
      </c>
      <c r="K6879" s="4">
        <v>10</v>
      </c>
      <c r="L6879" s="4">
        <v>2015</v>
      </c>
      <c r="M6879" t="str">
        <f>INDEX(RoutesPivot[DepAirport],MATCH($C6879,RoutesPivot[[RouteID]:[RouteID]],0))</f>
        <v>ORD</v>
      </c>
      <c r="N6879" t="str">
        <f>INDEX(RoutesPivot[AirportID],MATCH($C6879,RoutesPivot[[RouteID]:[RouteID]],0))</f>
        <v>ATL</v>
      </c>
      <c r="O6879">
        <f>INDEX(RoutesPivot[Distance],MATCH($C6879,RoutesPivot[[RouteID]:[RouteID]],0))</f>
        <v>510</v>
      </c>
      <c r="P6879">
        <f>INDEX(RoutesPivot[ListPrice],MATCH($C6879,RoutesPivot[[RouteID]:[RouteID]],0))</f>
        <v>200</v>
      </c>
      <c r="Q6879" t="str">
        <f>INDEX(AirportPivot[AirportName],MATCH($N6879,AirportPivot[[AirportID]:[AirportID]],0))</f>
        <v>Hartsfield-Jackson Atlanta International</v>
      </c>
      <c r="R6879">
        <f>INDEX(AirportPivot[Gates (number of available)],MATCH($N6879,AirportPivot[[AirportID]:[AirportID]],0))</f>
        <v>100</v>
      </c>
    </row>
    <row r="6880" spans="1:18" x14ac:dyDescent="0.25">
      <c r="A6880" s="3" t="s">
        <v>6912</v>
      </c>
      <c r="B6880" s="12">
        <v>41731</v>
      </c>
      <c r="C6880" s="4" t="s">
        <v>37</v>
      </c>
      <c r="D6880" s="4">
        <v>1.7</v>
      </c>
      <c r="E6880" s="4">
        <v>35</v>
      </c>
      <c r="F6880" s="5">
        <v>0.79166666666666663</v>
      </c>
      <c r="G6880" s="6">
        <v>350</v>
      </c>
      <c r="H6880" s="7">
        <v>64750</v>
      </c>
      <c r="I6880" s="7">
        <f>FlightsPivot[[#This Row],[Total Fare]]*10%</f>
        <v>6475</v>
      </c>
      <c r="J6880" s="7">
        <f>FlightsPivot[[#This Row],[Total Fare]]+FlightsPivot[[#This Row],[10% tax ]]</f>
        <v>71225</v>
      </c>
      <c r="K6880" s="4">
        <v>4</v>
      </c>
      <c r="L6880" s="4">
        <v>2014</v>
      </c>
      <c r="M6880" t="str">
        <f>INDEX(RoutesPivot[DepAirport],MATCH($C6880,RoutesPivot[[RouteID]:[RouteID]],0))</f>
        <v>ORD</v>
      </c>
      <c r="N6880" t="str">
        <f>INDEX(RoutesPivot[AirportID],MATCH($C6880,RoutesPivot[[RouteID]:[RouteID]],0))</f>
        <v>SEA</v>
      </c>
      <c r="O6880">
        <f>INDEX(RoutesPivot[Distance],MATCH($C6880,RoutesPivot[[RouteID]:[RouteID]],0))</f>
        <v>1500</v>
      </c>
      <c r="P6880">
        <f>INDEX(RoutesPivot[ListPrice],MATCH($C6880,RoutesPivot[[RouteID]:[RouteID]],0))</f>
        <v>350</v>
      </c>
      <c r="Q6880" t="str">
        <f>INDEX(AirportPivot[AirportName],MATCH($N6880,AirportPivot[[AirportID]:[AirportID]],0))</f>
        <v>Seattle-Tacoma International</v>
      </c>
      <c r="R6880">
        <f>INDEX(AirportPivot[Gates (number of available)],MATCH($N6880,AirportPivot[[AirportID]:[AirportID]],0))</f>
        <v>58</v>
      </c>
    </row>
    <row r="6881" spans="1:18" x14ac:dyDescent="0.25">
      <c r="A6881" s="3" t="s">
        <v>6913</v>
      </c>
      <c r="B6881" s="12">
        <v>41854</v>
      </c>
      <c r="C6881" s="4" t="s">
        <v>21</v>
      </c>
      <c r="D6881" s="4">
        <v>2</v>
      </c>
      <c r="E6881" s="4">
        <v>162</v>
      </c>
      <c r="F6881" s="5">
        <v>0.79166666666666663</v>
      </c>
      <c r="G6881" s="6">
        <v>137.5</v>
      </c>
      <c r="H6881" s="7">
        <v>22687.5</v>
      </c>
      <c r="I6881" s="7">
        <f>FlightsPivot[[#This Row],[Total Fare]]*10%</f>
        <v>2268.75</v>
      </c>
      <c r="J6881" s="7">
        <f>FlightsPivot[[#This Row],[Total Fare]]+FlightsPivot[[#This Row],[10% tax ]]</f>
        <v>24956.25</v>
      </c>
      <c r="K6881" s="4">
        <v>8</v>
      </c>
      <c r="L6881" s="4">
        <v>2014</v>
      </c>
      <c r="M6881" t="str">
        <f>INDEX(RoutesPivot[DepAirport],MATCH($C6881,RoutesPivot[[RouteID]:[RouteID]],0))</f>
        <v>ORD</v>
      </c>
      <c r="N6881" t="str">
        <f>INDEX(RoutesPivot[AirportID],MATCH($C6881,RoutesPivot[[RouteID]:[RouteID]],0))</f>
        <v>CLT</v>
      </c>
      <c r="O6881">
        <f>INDEX(RoutesPivot[Distance],MATCH($C6881,RoutesPivot[[RouteID]:[RouteID]],0))</f>
        <v>700</v>
      </c>
      <c r="P6881">
        <f>INDEX(RoutesPivot[ListPrice],MATCH($C6881,RoutesPivot[[RouteID]:[RouteID]],0))</f>
        <v>125</v>
      </c>
      <c r="Q6881" t="str">
        <f>INDEX(AirportPivot[AirportName],MATCH($N6881,AirportPivot[[AirportID]:[AirportID]],0))</f>
        <v>Charlotte/Douglas International</v>
      </c>
      <c r="R6881">
        <f>INDEX(AirportPivot[Gates (number of available)],MATCH($N6881,AirportPivot[[AirportID]:[AirportID]],0))</f>
        <v>65</v>
      </c>
    </row>
    <row r="6882" spans="1:18" x14ac:dyDescent="0.25">
      <c r="A6882" s="3" t="s">
        <v>6914</v>
      </c>
      <c r="B6882" s="12">
        <v>41827</v>
      </c>
      <c r="C6882" s="4" t="s">
        <v>17</v>
      </c>
      <c r="D6882" s="4">
        <v>5.0999999999999996</v>
      </c>
      <c r="E6882" s="4">
        <v>78</v>
      </c>
      <c r="F6882" s="5">
        <v>0.875</v>
      </c>
      <c r="G6882" s="6">
        <v>385</v>
      </c>
      <c r="H6882" s="7">
        <v>69685</v>
      </c>
      <c r="I6882" s="7">
        <f>FlightsPivot[[#This Row],[Total Fare]]*10%</f>
        <v>6968.5</v>
      </c>
      <c r="J6882" s="7">
        <f>FlightsPivot[[#This Row],[Total Fare]]+FlightsPivot[[#This Row],[10% tax ]]</f>
        <v>76653.5</v>
      </c>
      <c r="K6882" s="4">
        <v>7</v>
      </c>
      <c r="L6882" s="4">
        <v>2014</v>
      </c>
      <c r="M6882" t="str">
        <f>INDEX(RoutesPivot[DepAirport],MATCH($C6882,RoutesPivot[[RouteID]:[RouteID]],0))</f>
        <v>ORD</v>
      </c>
      <c r="N6882" t="str">
        <f>INDEX(RoutesPivot[AirportID],MATCH($C6882,RoutesPivot[[RouteID]:[RouteID]],0))</f>
        <v>LAX</v>
      </c>
      <c r="O6882">
        <f>INDEX(RoutesPivot[Distance],MATCH($C6882,RoutesPivot[[RouteID]:[RouteID]],0))</f>
        <v>1518</v>
      </c>
      <c r="P6882">
        <f>INDEX(RoutesPivot[ListPrice],MATCH($C6882,RoutesPivot[[RouteID]:[RouteID]],0))</f>
        <v>350</v>
      </c>
      <c r="Q6882" t="str">
        <f>INDEX(AirportPivot[AirportName],MATCH($N6882,AirportPivot[[AirportID]:[AirportID]],0))</f>
        <v>Los Angeles International</v>
      </c>
      <c r="R6882">
        <f>INDEX(AirportPivot[Gates (number of available)],MATCH($N6882,AirportPivot[[AirportID]:[AirportID]],0))</f>
        <v>86</v>
      </c>
    </row>
    <row r="6883" spans="1:18" x14ac:dyDescent="0.25">
      <c r="A6883" s="3" t="s">
        <v>6915</v>
      </c>
      <c r="B6883" s="12">
        <v>41922</v>
      </c>
      <c r="C6883" s="4" t="s">
        <v>70</v>
      </c>
      <c r="D6883" s="4">
        <v>2</v>
      </c>
      <c r="E6883" s="4">
        <v>6</v>
      </c>
      <c r="F6883" s="5">
        <v>0.45833333333333331</v>
      </c>
      <c r="G6883" s="6">
        <v>275</v>
      </c>
      <c r="H6883" s="7">
        <v>50875</v>
      </c>
      <c r="I6883" s="7">
        <f>FlightsPivot[[#This Row],[Total Fare]]*10%</f>
        <v>5087.5</v>
      </c>
      <c r="J6883" s="7">
        <f>FlightsPivot[[#This Row],[Total Fare]]+FlightsPivot[[#This Row],[10% tax ]]</f>
        <v>55962.5</v>
      </c>
      <c r="K6883" s="4">
        <v>10</v>
      </c>
      <c r="L6883" s="4">
        <v>2014</v>
      </c>
      <c r="M6883" t="str">
        <f>INDEX(RoutesPivot[DepAirport],MATCH($C6883,RoutesPivot[[RouteID]:[RouteID]],0))</f>
        <v>ORD</v>
      </c>
      <c r="N6883" t="str">
        <f>INDEX(RoutesPivot[AirportID],MATCH($C6883,RoutesPivot[[RouteID]:[RouteID]],0))</f>
        <v>LAS</v>
      </c>
      <c r="O6883">
        <f>INDEX(RoutesPivot[Distance],MATCH($C6883,RoutesPivot[[RouteID]:[RouteID]],0))</f>
        <v>1100</v>
      </c>
      <c r="P6883">
        <f>INDEX(RoutesPivot[ListPrice],MATCH($C6883,RoutesPivot[[RouteID]:[RouteID]],0))</f>
        <v>275</v>
      </c>
      <c r="Q6883" t="str">
        <f>INDEX(AirportPivot[AirportName],MATCH($N6883,AirportPivot[[AirportID]:[AirportID]],0))</f>
        <v>McCarran International</v>
      </c>
      <c r="R6883">
        <f>INDEX(AirportPivot[Gates (number of available)],MATCH($N6883,AirportPivot[[AirportID]:[AirportID]],0))</f>
        <v>68</v>
      </c>
    </row>
    <row r="6884" spans="1:18" x14ac:dyDescent="0.25">
      <c r="A6884" s="3" t="s">
        <v>6916</v>
      </c>
      <c r="B6884" s="12">
        <v>41796</v>
      </c>
      <c r="C6884" s="4" t="s">
        <v>80</v>
      </c>
      <c r="D6884" s="4">
        <v>2.5</v>
      </c>
      <c r="E6884" s="4">
        <v>141</v>
      </c>
      <c r="F6884" s="5">
        <v>0.875</v>
      </c>
      <c r="G6884" s="6">
        <v>330</v>
      </c>
      <c r="H6884" s="7">
        <v>61050</v>
      </c>
      <c r="I6884" s="7">
        <f>FlightsPivot[[#This Row],[Total Fare]]*10%</f>
        <v>6105</v>
      </c>
      <c r="J6884" s="7">
        <f>FlightsPivot[[#This Row],[Total Fare]]+FlightsPivot[[#This Row],[10% tax ]]</f>
        <v>67155</v>
      </c>
      <c r="K6884" s="4">
        <v>6</v>
      </c>
      <c r="L6884" s="4">
        <v>2014</v>
      </c>
      <c r="M6884" t="str">
        <f>INDEX(RoutesPivot[DepAirport],MATCH($C6884,RoutesPivot[[RouteID]:[RouteID]],0))</f>
        <v>ORD</v>
      </c>
      <c r="N6884" t="str">
        <f>INDEX(RoutesPivot[AirportID],MATCH($C6884,RoutesPivot[[RouteID]:[RouteID]],0))</f>
        <v>MIA</v>
      </c>
      <c r="O6884">
        <f>INDEX(RoutesPivot[Distance],MATCH($C6884,RoutesPivot[[RouteID]:[RouteID]],0))</f>
        <v>1000</v>
      </c>
      <c r="P6884">
        <f>INDEX(RoutesPivot[ListPrice],MATCH($C6884,RoutesPivot[[RouteID]:[RouteID]],0))</f>
        <v>300</v>
      </c>
      <c r="Q6884" t="str">
        <f>INDEX(AirportPivot[AirportName],MATCH($N6884,AirportPivot[[AirportID]:[AirportID]],0))</f>
        <v>Miami International</v>
      </c>
      <c r="R6884">
        <f>INDEX(AirportPivot[Gates (number of available)],MATCH($N6884,AirportPivot[[AirportID]:[AirportID]],0))</f>
        <v>80</v>
      </c>
    </row>
    <row r="6885" spans="1:18" x14ac:dyDescent="0.25">
      <c r="A6885" s="3" t="s">
        <v>6917</v>
      </c>
      <c r="B6885" s="12">
        <v>42257</v>
      </c>
      <c r="C6885" s="4" t="s">
        <v>15</v>
      </c>
      <c r="D6885" s="4">
        <v>2.1</v>
      </c>
      <c r="E6885" s="4">
        <v>109</v>
      </c>
      <c r="F6885" s="5">
        <v>0.29166666666666669</v>
      </c>
      <c r="G6885" s="6">
        <v>225</v>
      </c>
      <c r="H6885" s="7">
        <v>41625</v>
      </c>
      <c r="I6885" s="7">
        <f>FlightsPivot[[#This Row],[Total Fare]]*10%</f>
        <v>4162.5</v>
      </c>
      <c r="J6885" s="7">
        <f>FlightsPivot[[#This Row],[Total Fare]]+FlightsPivot[[#This Row],[10% tax ]]</f>
        <v>45787.5</v>
      </c>
      <c r="K6885" s="4">
        <v>9</v>
      </c>
      <c r="L6885" s="4">
        <v>2015</v>
      </c>
      <c r="M6885" t="str">
        <f>INDEX(RoutesPivot[DepAirport],MATCH($C6885,RoutesPivot[[RouteID]:[RouteID]],0))</f>
        <v>ORD</v>
      </c>
      <c r="N6885" t="str">
        <f>INDEX(RoutesPivot[AirportID],MATCH($C6885,RoutesPivot[[RouteID]:[RouteID]],0))</f>
        <v>EWR</v>
      </c>
      <c r="O6885">
        <f>INDEX(RoutesPivot[Distance],MATCH($C6885,RoutesPivot[[RouteID]:[RouteID]],0))</f>
        <v>600</v>
      </c>
      <c r="P6885">
        <f>INDEX(RoutesPivot[ListPrice],MATCH($C6885,RoutesPivot[[RouteID]:[RouteID]],0))</f>
        <v>225</v>
      </c>
      <c r="Q6885" t="str">
        <f>INDEX(AirportPivot[AirportName],MATCH($N6885,AirportPivot[[AirportID]:[AirportID]],0))</f>
        <v>Newark Liberty International</v>
      </c>
      <c r="R6885">
        <f>INDEX(AirportPivot[Gates (number of available)],MATCH($N6885,AirportPivot[[AirportID]:[AirportID]],0))</f>
        <v>82</v>
      </c>
    </row>
    <row r="6886" spans="1:18" x14ac:dyDescent="0.25">
      <c r="A6886" s="3" t="s">
        <v>6918</v>
      </c>
      <c r="B6886" s="12">
        <v>42049</v>
      </c>
      <c r="C6886" s="4" t="s">
        <v>17</v>
      </c>
      <c r="D6886" s="4">
        <v>4.5</v>
      </c>
      <c r="E6886" s="4">
        <v>105</v>
      </c>
      <c r="F6886" s="5">
        <v>0.5</v>
      </c>
      <c r="G6886" s="6">
        <v>350</v>
      </c>
      <c r="H6886" s="7">
        <v>64750</v>
      </c>
      <c r="I6886" s="7">
        <f>FlightsPivot[[#This Row],[Total Fare]]*10%</f>
        <v>6475</v>
      </c>
      <c r="J6886" s="7">
        <f>FlightsPivot[[#This Row],[Total Fare]]+FlightsPivot[[#This Row],[10% tax ]]</f>
        <v>71225</v>
      </c>
      <c r="K6886" s="4">
        <v>2</v>
      </c>
      <c r="L6886" s="4">
        <v>2015</v>
      </c>
      <c r="M6886" t="str">
        <f>INDEX(RoutesPivot[DepAirport],MATCH($C6886,RoutesPivot[[RouteID]:[RouteID]],0))</f>
        <v>ORD</v>
      </c>
      <c r="N6886" t="str">
        <f>INDEX(RoutesPivot[AirportID],MATCH($C6886,RoutesPivot[[RouteID]:[RouteID]],0))</f>
        <v>LAX</v>
      </c>
      <c r="O6886">
        <f>INDEX(RoutesPivot[Distance],MATCH($C6886,RoutesPivot[[RouteID]:[RouteID]],0))</f>
        <v>1518</v>
      </c>
      <c r="P6886">
        <f>INDEX(RoutesPivot[ListPrice],MATCH($C6886,RoutesPivot[[RouteID]:[RouteID]],0))</f>
        <v>350</v>
      </c>
      <c r="Q6886" t="str">
        <f>INDEX(AirportPivot[AirportName],MATCH($N6886,AirportPivot[[AirportID]:[AirportID]],0))</f>
        <v>Los Angeles International</v>
      </c>
      <c r="R6886">
        <f>INDEX(AirportPivot[Gates (number of available)],MATCH($N6886,AirportPivot[[AirportID]:[AirportID]],0))</f>
        <v>86</v>
      </c>
    </row>
    <row r="6887" spans="1:18" x14ac:dyDescent="0.25">
      <c r="A6887" s="3" t="s">
        <v>6919</v>
      </c>
      <c r="B6887" s="12">
        <v>41642</v>
      </c>
      <c r="C6887" s="4" t="s">
        <v>33</v>
      </c>
      <c r="D6887" s="4">
        <v>1.8</v>
      </c>
      <c r="E6887" s="4">
        <v>76</v>
      </c>
      <c r="F6887" s="5">
        <v>0.54166666666666663</v>
      </c>
      <c r="G6887" s="6">
        <v>375</v>
      </c>
      <c r="H6887" s="7">
        <v>67875</v>
      </c>
      <c r="I6887" s="7">
        <f>FlightsPivot[[#This Row],[Total Fare]]*10%</f>
        <v>6787.5</v>
      </c>
      <c r="J6887" s="7">
        <f>FlightsPivot[[#This Row],[Total Fare]]+FlightsPivot[[#This Row],[10% tax ]]</f>
        <v>74662.5</v>
      </c>
      <c r="K6887" s="4">
        <v>1</v>
      </c>
      <c r="L6887" s="4">
        <v>2014</v>
      </c>
      <c r="M6887" t="str">
        <f>INDEX(RoutesPivot[DepAirport],MATCH($C6887,RoutesPivot[[RouteID]:[RouteID]],0))</f>
        <v>ORD</v>
      </c>
      <c r="N6887" t="str">
        <f>INDEX(RoutesPivot[AirportID],MATCH($C6887,RoutesPivot[[RouteID]:[RouteID]],0))</f>
        <v>SFO</v>
      </c>
      <c r="O6887">
        <f>INDEX(RoutesPivot[Distance],MATCH($C6887,RoutesPivot[[RouteID]:[RouteID]],0))</f>
        <v>1600</v>
      </c>
      <c r="P6887">
        <f>INDEX(RoutesPivot[ListPrice],MATCH($C6887,RoutesPivot[[RouteID]:[RouteID]],0))</f>
        <v>375</v>
      </c>
      <c r="Q6887" t="str">
        <f>INDEX(AirportPivot[AirportName],MATCH($N6887,AirportPivot[[AirportID]:[AirportID]],0))</f>
        <v>San Francisco International</v>
      </c>
      <c r="R6887">
        <f>INDEX(AirportPivot[Gates (number of available)],MATCH($N6887,AirportPivot[[AirportID]:[AirportID]],0))</f>
        <v>70</v>
      </c>
    </row>
    <row r="6888" spans="1:18" x14ac:dyDescent="0.25">
      <c r="A6888" s="3" t="s">
        <v>6920</v>
      </c>
      <c r="B6888" s="12">
        <v>42319</v>
      </c>
      <c r="C6888" s="4" t="s">
        <v>80</v>
      </c>
      <c r="D6888" s="4">
        <v>2.9</v>
      </c>
      <c r="E6888" s="4">
        <v>165</v>
      </c>
      <c r="F6888" s="5">
        <v>0.83333333333333337</v>
      </c>
      <c r="G6888" s="6">
        <v>300</v>
      </c>
      <c r="H6888" s="7">
        <v>49500</v>
      </c>
      <c r="I6888" s="7">
        <f>FlightsPivot[[#This Row],[Total Fare]]*10%</f>
        <v>4950</v>
      </c>
      <c r="J6888" s="7">
        <f>FlightsPivot[[#This Row],[Total Fare]]+FlightsPivot[[#This Row],[10% tax ]]</f>
        <v>54450</v>
      </c>
      <c r="K6888" s="4">
        <v>11</v>
      </c>
      <c r="L6888" s="4">
        <v>2015</v>
      </c>
      <c r="M6888" t="str">
        <f>INDEX(RoutesPivot[DepAirport],MATCH($C6888,RoutesPivot[[RouteID]:[RouteID]],0))</f>
        <v>ORD</v>
      </c>
      <c r="N6888" t="str">
        <f>INDEX(RoutesPivot[AirportID],MATCH($C6888,RoutesPivot[[RouteID]:[RouteID]],0))</f>
        <v>MIA</v>
      </c>
      <c r="O6888">
        <f>INDEX(RoutesPivot[Distance],MATCH($C6888,RoutesPivot[[RouteID]:[RouteID]],0))</f>
        <v>1000</v>
      </c>
      <c r="P6888">
        <f>INDEX(RoutesPivot[ListPrice],MATCH($C6888,RoutesPivot[[RouteID]:[RouteID]],0))</f>
        <v>300</v>
      </c>
      <c r="Q6888" t="str">
        <f>INDEX(AirportPivot[AirportName],MATCH($N6888,AirportPivot[[AirportID]:[AirportID]],0))</f>
        <v>Miami International</v>
      </c>
      <c r="R6888">
        <f>INDEX(AirportPivot[Gates (number of available)],MATCH($N6888,AirportPivot[[AirportID]:[AirportID]],0))</f>
        <v>80</v>
      </c>
    </row>
    <row r="6889" spans="1:18" x14ac:dyDescent="0.25">
      <c r="A6889" s="3" t="s">
        <v>6921</v>
      </c>
      <c r="B6889" s="12">
        <v>42141</v>
      </c>
      <c r="C6889" s="4" t="s">
        <v>47</v>
      </c>
      <c r="D6889" s="4">
        <v>1.6</v>
      </c>
      <c r="E6889" s="4">
        <v>40</v>
      </c>
      <c r="F6889" s="5">
        <v>0.79166666666666663</v>
      </c>
      <c r="G6889" s="6">
        <v>250</v>
      </c>
      <c r="H6889" s="7">
        <v>41250</v>
      </c>
      <c r="I6889" s="7">
        <f>FlightsPivot[[#This Row],[Total Fare]]*10%</f>
        <v>4125</v>
      </c>
      <c r="J6889" s="7">
        <f>FlightsPivot[[#This Row],[Total Fare]]+FlightsPivot[[#This Row],[10% tax ]]</f>
        <v>45375</v>
      </c>
      <c r="K6889" s="4">
        <v>5</v>
      </c>
      <c r="L6889" s="4">
        <v>2015</v>
      </c>
      <c r="M6889" t="str">
        <f>INDEX(RoutesPivot[DepAirport],MATCH($C6889,RoutesPivot[[RouteID]:[RouteID]],0))</f>
        <v>ORD</v>
      </c>
      <c r="N6889" t="str">
        <f>INDEX(RoutesPivot[AirportID],MATCH($C6889,RoutesPivot[[RouteID]:[RouteID]],0))</f>
        <v>PHX</v>
      </c>
      <c r="O6889">
        <f>INDEX(RoutesPivot[Distance],MATCH($C6889,RoutesPivot[[RouteID]:[RouteID]],0))</f>
        <v>1200</v>
      </c>
      <c r="P6889">
        <f>INDEX(RoutesPivot[ListPrice],MATCH($C6889,RoutesPivot[[RouteID]:[RouteID]],0))</f>
        <v>250</v>
      </c>
      <c r="Q6889" t="str">
        <f>INDEX(AirportPivot[AirportName],MATCH($N6889,AirportPivot[[AirportID]:[AirportID]],0))</f>
        <v>Phoenix Sky Harbor International</v>
      </c>
      <c r="R6889">
        <f>INDEX(AirportPivot[Gates (number of available)],MATCH($N6889,AirportPivot[[AirportID]:[AirportID]],0))</f>
        <v>60</v>
      </c>
    </row>
    <row r="6890" spans="1:18" x14ac:dyDescent="0.25">
      <c r="A6890" s="3" t="s">
        <v>6922</v>
      </c>
      <c r="B6890" s="12">
        <v>41879</v>
      </c>
      <c r="C6890" s="4" t="s">
        <v>17</v>
      </c>
      <c r="D6890" s="4">
        <v>4</v>
      </c>
      <c r="E6890" s="4">
        <v>72</v>
      </c>
      <c r="F6890" s="5">
        <v>0.29166666666666669</v>
      </c>
      <c r="G6890" s="6">
        <v>385</v>
      </c>
      <c r="H6890" s="7">
        <v>69685</v>
      </c>
      <c r="I6890" s="7">
        <f>FlightsPivot[[#This Row],[Total Fare]]*10%</f>
        <v>6968.5</v>
      </c>
      <c r="J6890" s="7">
        <f>FlightsPivot[[#This Row],[Total Fare]]+FlightsPivot[[#This Row],[10% tax ]]</f>
        <v>76653.5</v>
      </c>
      <c r="K6890" s="4">
        <v>8</v>
      </c>
      <c r="L6890" s="4">
        <v>2014</v>
      </c>
      <c r="M6890" t="str">
        <f>INDEX(RoutesPivot[DepAirport],MATCH($C6890,RoutesPivot[[RouteID]:[RouteID]],0))</f>
        <v>ORD</v>
      </c>
      <c r="N6890" t="str">
        <f>INDEX(RoutesPivot[AirportID],MATCH($C6890,RoutesPivot[[RouteID]:[RouteID]],0))</f>
        <v>LAX</v>
      </c>
      <c r="O6890">
        <f>INDEX(RoutesPivot[Distance],MATCH($C6890,RoutesPivot[[RouteID]:[RouteID]],0))</f>
        <v>1518</v>
      </c>
      <c r="P6890">
        <f>INDEX(RoutesPivot[ListPrice],MATCH($C6890,RoutesPivot[[RouteID]:[RouteID]],0))</f>
        <v>350</v>
      </c>
      <c r="Q6890" t="str">
        <f>INDEX(AirportPivot[AirportName],MATCH($N6890,AirportPivot[[AirportID]:[AirportID]],0))</f>
        <v>Los Angeles International</v>
      </c>
      <c r="R6890">
        <f>INDEX(AirportPivot[Gates (number of available)],MATCH($N6890,AirportPivot[[AirportID]:[AirportID]],0))</f>
        <v>86</v>
      </c>
    </row>
    <row r="6891" spans="1:18" x14ac:dyDescent="0.25">
      <c r="A6891" s="3" t="s">
        <v>6923</v>
      </c>
      <c r="B6891" s="12">
        <v>42364</v>
      </c>
      <c r="C6891" s="4" t="s">
        <v>33</v>
      </c>
      <c r="D6891" s="4">
        <v>4.5</v>
      </c>
      <c r="E6891" s="4">
        <v>23</v>
      </c>
      <c r="F6891" s="5">
        <v>0.70833333333333337</v>
      </c>
      <c r="G6891" s="6">
        <v>525</v>
      </c>
      <c r="H6891" s="7">
        <v>97125</v>
      </c>
      <c r="I6891" s="7">
        <f>FlightsPivot[[#This Row],[Total Fare]]*10%</f>
        <v>9712.5</v>
      </c>
      <c r="J6891" s="7">
        <f>FlightsPivot[[#This Row],[Total Fare]]+FlightsPivot[[#This Row],[10% tax ]]</f>
        <v>106837.5</v>
      </c>
      <c r="K6891" s="4">
        <v>12</v>
      </c>
      <c r="L6891" s="4">
        <v>2015</v>
      </c>
      <c r="M6891" t="str">
        <f>INDEX(RoutesPivot[DepAirport],MATCH($C6891,RoutesPivot[[RouteID]:[RouteID]],0))</f>
        <v>ORD</v>
      </c>
      <c r="N6891" t="str">
        <f>INDEX(RoutesPivot[AirportID],MATCH($C6891,RoutesPivot[[RouteID]:[RouteID]],0))</f>
        <v>SFO</v>
      </c>
      <c r="O6891">
        <f>INDEX(RoutesPivot[Distance],MATCH($C6891,RoutesPivot[[RouteID]:[RouteID]],0))</f>
        <v>1600</v>
      </c>
      <c r="P6891">
        <f>INDEX(RoutesPivot[ListPrice],MATCH($C6891,RoutesPivot[[RouteID]:[RouteID]],0))</f>
        <v>375</v>
      </c>
      <c r="Q6891" t="str">
        <f>INDEX(AirportPivot[AirportName],MATCH($N6891,AirportPivot[[AirportID]:[AirportID]],0))</f>
        <v>San Francisco International</v>
      </c>
      <c r="R6891">
        <f>INDEX(AirportPivot[Gates (number of available)],MATCH($N6891,AirportPivot[[AirportID]:[AirportID]],0))</f>
        <v>70</v>
      </c>
    </row>
    <row r="6892" spans="1:18" x14ac:dyDescent="0.25">
      <c r="A6892" s="3" t="s">
        <v>6924</v>
      </c>
      <c r="B6892" s="12">
        <v>41845</v>
      </c>
      <c r="C6892" s="4" t="s">
        <v>86</v>
      </c>
      <c r="D6892" s="4">
        <v>1.7</v>
      </c>
      <c r="E6892" s="4">
        <v>163</v>
      </c>
      <c r="F6892" s="5">
        <v>0.625</v>
      </c>
      <c r="G6892" s="6">
        <v>126.5</v>
      </c>
      <c r="H6892" s="7">
        <v>20872.5</v>
      </c>
      <c r="I6892" s="7">
        <f>FlightsPivot[[#This Row],[Total Fare]]*10%</f>
        <v>2087.25</v>
      </c>
      <c r="J6892" s="7">
        <f>FlightsPivot[[#This Row],[Total Fare]]+FlightsPivot[[#This Row],[10% tax ]]</f>
        <v>22959.75</v>
      </c>
      <c r="K6892" s="4">
        <v>7</v>
      </c>
      <c r="L6892" s="4">
        <v>2014</v>
      </c>
      <c r="M6892" t="str">
        <f>INDEX(RoutesPivot[DepAirport],MATCH($C6892,RoutesPivot[[RouteID]:[RouteID]],0))</f>
        <v>ORD</v>
      </c>
      <c r="N6892" t="str">
        <f>INDEX(RoutesPivot[AirportID],MATCH($C6892,RoutesPivot[[RouteID]:[RouteID]],0))</f>
        <v>DTW</v>
      </c>
      <c r="O6892">
        <f>INDEX(RoutesPivot[Distance],MATCH($C6892,RoutesPivot[[RouteID]:[RouteID]],0))</f>
        <v>200</v>
      </c>
      <c r="P6892">
        <f>INDEX(RoutesPivot[ListPrice],MATCH($C6892,RoutesPivot[[RouteID]:[RouteID]],0))</f>
        <v>115</v>
      </c>
      <c r="Q6892" t="str">
        <f>INDEX(AirportPivot[AirportName],MATCH($N6892,AirportPivot[[AirportID]:[AirportID]],0))</f>
        <v>Detroit Metropolitan Wayne County</v>
      </c>
      <c r="R6892">
        <f>INDEX(AirportPivot[Gates (number of available)],MATCH($N6892,AirportPivot[[AirportID]:[AirportID]],0))</f>
        <v>60</v>
      </c>
    </row>
    <row r="6893" spans="1:18" x14ac:dyDescent="0.25">
      <c r="A6893" s="3" t="s">
        <v>6925</v>
      </c>
      <c r="B6893" s="12">
        <v>42104</v>
      </c>
      <c r="C6893" s="4" t="s">
        <v>98</v>
      </c>
      <c r="D6893" s="4">
        <v>2.6</v>
      </c>
      <c r="E6893" s="4">
        <v>133</v>
      </c>
      <c r="F6893" s="5">
        <v>0.70833333333333337</v>
      </c>
      <c r="G6893" s="6">
        <v>275</v>
      </c>
      <c r="H6893" s="7">
        <v>50875</v>
      </c>
      <c r="I6893" s="7">
        <f>FlightsPivot[[#This Row],[Total Fare]]*10%</f>
        <v>5087.5</v>
      </c>
      <c r="J6893" s="7">
        <f>FlightsPivot[[#This Row],[Total Fare]]+FlightsPivot[[#This Row],[10% tax ]]</f>
        <v>55962.5</v>
      </c>
      <c r="K6893" s="4">
        <v>4</v>
      </c>
      <c r="L6893" s="4">
        <v>2015</v>
      </c>
      <c r="M6893" t="str">
        <f>INDEX(RoutesPivot[DepAirport],MATCH($C6893,RoutesPivot[[RouteID]:[RouteID]],0))</f>
        <v>ORD</v>
      </c>
      <c r="N6893" t="str">
        <f>INDEX(RoutesPivot[AirportID],MATCH($C6893,RoutesPivot[[RouteID]:[RouteID]],0))</f>
        <v>PHL</v>
      </c>
      <c r="O6893">
        <f>INDEX(RoutesPivot[Distance],MATCH($C6893,RoutesPivot[[RouteID]:[RouteID]],0))</f>
        <v>580</v>
      </c>
      <c r="P6893">
        <f>INDEX(RoutesPivot[ListPrice],MATCH($C6893,RoutesPivot[[RouteID]:[RouteID]],0))</f>
        <v>275</v>
      </c>
      <c r="Q6893" t="str">
        <f>INDEX(AirportPivot[AirportName],MATCH($N6893,AirportPivot[[AirportID]:[AirportID]],0))</f>
        <v>Philadelphia International</v>
      </c>
      <c r="R6893">
        <f>INDEX(AirportPivot[Gates (number of available)],MATCH($N6893,AirportPivot[[AirportID]:[AirportID]],0))</f>
        <v>89</v>
      </c>
    </row>
    <row r="6894" spans="1:18" x14ac:dyDescent="0.25">
      <c r="A6894" s="3" t="s">
        <v>6926</v>
      </c>
      <c r="B6894" s="12">
        <v>42028</v>
      </c>
      <c r="C6894" s="4" t="s">
        <v>33</v>
      </c>
      <c r="D6894" s="4">
        <v>2.7</v>
      </c>
      <c r="E6894" s="4">
        <v>37</v>
      </c>
      <c r="F6894" s="5">
        <v>0.70833333333333337</v>
      </c>
      <c r="G6894" s="6">
        <v>375</v>
      </c>
      <c r="H6894" s="7">
        <v>61875</v>
      </c>
      <c r="I6894" s="7">
        <f>FlightsPivot[[#This Row],[Total Fare]]*10%</f>
        <v>6187.5</v>
      </c>
      <c r="J6894" s="7">
        <f>FlightsPivot[[#This Row],[Total Fare]]+FlightsPivot[[#This Row],[10% tax ]]</f>
        <v>68062.5</v>
      </c>
      <c r="K6894" s="4">
        <v>1</v>
      </c>
      <c r="L6894" s="4">
        <v>2015</v>
      </c>
      <c r="M6894" t="str">
        <f>INDEX(RoutesPivot[DepAirport],MATCH($C6894,RoutesPivot[[RouteID]:[RouteID]],0))</f>
        <v>ORD</v>
      </c>
      <c r="N6894" t="str">
        <f>INDEX(RoutesPivot[AirportID],MATCH($C6894,RoutesPivot[[RouteID]:[RouteID]],0))</f>
        <v>SFO</v>
      </c>
      <c r="O6894">
        <f>INDEX(RoutesPivot[Distance],MATCH($C6894,RoutesPivot[[RouteID]:[RouteID]],0))</f>
        <v>1600</v>
      </c>
      <c r="P6894">
        <f>INDEX(RoutesPivot[ListPrice],MATCH($C6894,RoutesPivot[[RouteID]:[RouteID]],0))</f>
        <v>375</v>
      </c>
      <c r="Q6894" t="str">
        <f>INDEX(AirportPivot[AirportName],MATCH($N6894,AirportPivot[[AirportID]:[AirportID]],0))</f>
        <v>San Francisco International</v>
      </c>
      <c r="R6894">
        <f>INDEX(AirportPivot[Gates (number of available)],MATCH($N6894,AirportPivot[[AirportID]:[AirportID]],0))</f>
        <v>70</v>
      </c>
    </row>
    <row r="6895" spans="1:18" x14ac:dyDescent="0.25">
      <c r="A6895" s="3" t="s">
        <v>6927</v>
      </c>
      <c r="B6895" s="12">
        <v>42065</v>
      </c>
      <c r="C6895" s="4" t="s">
        <v>50</v>
      </c>
      <c r="D6895" s="4">
        <v>1.3</v>
      </c>
      <c r="E6895" s="4">
        <v>61</v>
      </c>
      <c r="F6895" s="5">
        <v>0.70833333333333337</v>
      </c>
      <c r="G6895" s="6">
        <v>275</v>
      </c>
      <c r="H6895" s="7">
        <v>45375</v>
      </c>
      <c r="I6895" s="7">
        <f>FlightsPivot[[#This Row],[Total Fare]]*10%</f>
        <v>4537.5</v>
      </c>
      <c r="J6895" s="7">
        <f>FlightsPivot[[#This Row],[Total Fare]]+FlightsPivot[[#This Row],[10% tax ]]</f>
        <v>49912.5</v>
      </c>
      <c r="K6895" s="4">
        <v>3</v>
      </c>
      <c r="L6895" s="4">
        <v>2015</v>
      </c>
      <c r="M6895" t="str">
        <f>INDEX(RoutesPivot[DepAirport],MATCH($C6895,RoutesPivot[[RouteID]:[RouteID]],0))</f>
        <v>ORD</v>
      </c>
      <c r="N6895" t="str">
        <f>INDEX(RoutesPivot[AirportID],MATCH($C6895,RoutesPivot[[RouteID]:[RouteID]],0))</f>
        <v>LGA</v>
      </c>
      <c r="O6895">
        <f>INDEX(RoutesPivot[Distance],MATCH($C6895,RoutesPivot[[RouteID]:[RouteID]],0))</f>
        <v>610</v>
      </c>
      <c r="P6895">
        <f>INDEX(RoutesPivot[ListPrice],MATCH($C6895,RoutesPivot[[RouteID]:[RouteID]],0))</f>
        <v>275</v>
      </c>
      <c r="Q6895" t="str">
        <f>INDEX(AirportPivot[AirportName],MATCH($N6895,AirportPivot[[AirportID]:[AirportID]],0))</f>
        <v>Laguardia</v>
      </c>
      <c r="R6895">
        <f>INDEX(AirportPivot[Gates (number of available)],MATCH($N6895,AirportPivot[[AirportID]:[AirportID]],0))</f>
        <v>66</v>
      </c>
    </row>
    <row r="6896" spans="1:18" x14ac:dyDescent="0.25">
      <c r="A6896" s="3" t="s">
        <v>6928</v>
      </c>
      <c r="B6896" s="12">
        <v>42234</v>
      </c>
      <c r="C6896" s="4" t="s">
        <v>50</v>
      </c>
      <c r="D6896" s="4">
        <v>3.4</v>
      </c>
      <c r="E6896" s="4">
        <v>25</v>
      </c>
      <c r="F6896" s="5">
        <v>0.33333333333333331</v>
      </c>
      <c r="G6896" s="6">
        <v>302.5</v>
      </c>
      <c r="H6896" s="7">
        <v>55962.5</v>
      </c>
      <c r="I6896" s="7">
        <f>FlightsPivot[[#This Row],[Total Fare]]*10%</f>
        <v>5596.25</v>
      </c>
      <c r="J6896" s="7">
        <f>FlightsPivot[[#This Row],[Total Fare]]+FlightsPivot[[#This Row],[10% tax ]]</f>
        <v>61558.75</v>
      </c>
      <c r="K6896" s="4">
        <v>8</v>
      </c>
      <c r="L6896" s="4">
        <v>2015</v>
      </c>
      <c r="M6896" t="str">
        <f>INDEX(RoutesPivot[DepAirport],MATCH($C6896,RoutesPivot[[RouteID]:[RouteID]],0))</f>
        <v>ORD</v>
      </c>
      <c r="N6896" t="str">
        <f>INDEX(RoutesPivot[AirportID],MATCH($C6896,RoutesPivot[[RouteID]:[RouteID]],0))</f>
        <v>LGA</v>
      </c>
      <c r="O6896">
        <f>INDEX(RoutesPivot[Distance],MATCH($C6896,RoutesPivot[[RouteID]:[RouteID]],0))</f>
        <v>610</v>
      </c>
      <c r="P6896">
        <f>INDEX(RoutesPivot[ListPrice],MATCH($C6896,RoutesPivot[[RouteID]:[RouteID]],0))</f>
        <v>275</v>
      </c>
      <c r="Q6896" t="str">
        <f>INDEX(AirportPivot[AirportName],MATCH($N6896,AirportPivot[[AirportID]:[AirportID]],0))</f>
        <v>Laguardia</v>
      </c>
      <c r="R6896">
        <f>INDEX(AirportPivot[Gates (number of available)],MATCH($N6896,AirportPivot[[AirportID]:[AirportID]],0))</f>
        <v>66</v>
      </c>
    </row>
    <row r="6897" spans="1:18" x14ac:dyDescent="0.25">
      <c r="A6897" s="3" t="s">
        <v>6929</v>
      </c>
      <c r="B6897" s="12">
        <v>41950</v>
      </c>
      <c r="C6897" s="4" t="s">
        <v>80</v>
      </c>
      <c r="D6897" s="4">
        <v>1.8</v>
      </c>
      <c r="E6897" s="4">
        <v>125</v>
      </c>
      <c r="F6897" s="5">
        <v>0.77083333333333337</v>
      </c>
      <c r="G6897" s="6">
        <v>300</v>
      </c>
      <c r="H6897" s="7">
        <v>55500</v>
      </c>
      <c r="I6897" s="7">
        <f>FlightsPivot[[#This Row],[Total Fare]]*10%</f>
        <v>5550</v>
      </c>
      <c r="J6897" s="7">
        <f>FlightsPivot[[#This Row],[Total Fare]]+FlightsPivot[[#This Row],[10% tax ]]</f>
        <v>61050</v>
      </c>
      <c r="K6897" s="4">
        <v>11</v>
      </c>
      <c r="L6897" s="4">
        <v>2014</v>
      </c>
      <c r="M6897" t="str">
        <f>INDEX(RoutesPivot[DepAirport],MATCH($C6897,RoutesPivot[[RouteID]:[RouteID]],0))</f>
        <v>ORD</v>
      </c>
      <c r="N6897" t="str">
        <f>INDEX(RoutesPivot[AirportID],MATCH($C6897,RoutesPivot[[RouteID]:[RouteID]],0))</f>
        <v>MIA</v>
      </c>
      <c r="O6897">
        <f>INDEX(RoutesPivot[Distance],MATCH($C6897,RoutesPivot[[RouteID]:[RouteID]],0))</f>
        <v>1000</v>
      </c>
      <c r="P6897">
        <f>INDEX(RoutesPivot[ListPrice],MATCH($C6897,RoutesPivot[[RouteID]:[RouteID]],0))</f>
        <v>300</v>
      </c>
      <c r="Q6897" t="str">
        <f>INDEX(AirportPivot[AirportName],MATCH($N6897,AirportPivot[[AirportID]:[AirportID]],0))</f>
        <v>Miami International</v>
      </c>
      <c r="R6897">
        <f>INDEX(AirportPivot[Gates (number of available)],MATCH($N6897,AirportPivot[[AirportID]:[AirportID]],0))</f>
        <v>80</v>
      </c>
    </row>
    <row r="6898" spans="1:18" x14ac:dyDescent="0.25">
      <c r="A6898" s="3" t="s">
        <v>6930</v>
      </c>
      <c r="B6898" s="12">
        <v>42058</v>
      </c>
      <c r="C6898" s="4" t="s">
        <v>13</v>
      </c>
      <c r="D6898" s="4">
        <v>1.9</v>
      </c>
      <c r="E6898" s="4">
        <v>15</v>
      </c>
      <c r="F6898" s="5">
        <v>0.41666666666666669</v>
      </c>
      <c r="G6898" s="6">
        <v>250</v>
      </c>
      <c r="H6898" s="7">
        <v>46250</v>
      </c>
      <c r="I6898" s="7">
        <f>FlightsPivot[[#This Row],[Total Fare]]*10%</f>
        <v>4625</v>
      </c>
      <c r="J6898" s="7">
        <f>FlightsPivot[[#This Row],[Total Fare]]+FlightsPivot[[#This Row],[10% tax ]]</f>
        <v>50875</v>
      </c>
      <c r="K6898" s="4">
        <v>2</v>
      </c>
      <c r="L6898" s="4">
        <v>2015</v>
      </c>
      <c r="M6898" t="str">
        <f>INDEX(RoutesPivot[DepAirport],MATCH($C6898,RoutesPivot[[RouteID]:[RouteID]],0))</f>
        <v>ORD</v>
      </c>
      <c r="N6898" t="str">
        <f>INDEX(RoutesPivot[AirportID],MATCH($C6898,RoutesPivot[[RouteID]:[RouteID]],0))</f>
        <v>JFK</v>
      </c>
      <c r="O6898">
        <f>INDEX(RoutesPivot[Distance],MATCH($C6898,RoutesPivot[[RouteID]:[RouteID]],0))</f>
        <v>619</v>
      </c>
      <c r="P6898">
        <f>INDEX(RoutesPivot[ListPrice],MATCH($C6898,RoutesPivot[[RouteID]:[RouteID]],0))</f>
        <v>250</v>
      </c>
      <c r="Q6898" t="str">
        <f>INDEX(AirportPivot[AirportName],MATCH($N6898,AirportPivot[[AirportID]:[AirportID]],0))</f>
        <v>John F Kennedy International</v>
      </c>
      <c r="R6898">
        <f>INDEX(AirportPivot[Gates (number of available)],MATCH($N6898,AirportPivot[[AirportID]:[AirportID]],0))</f>
        <v>120</v>
      </c>
    </row>
    <row r="6899" spans="1:18" x14ac:dyDescent="0.25">
      <c r="A6899" s="3" t="s">
        <v>6931</v>
      </c>
      <c r="B6899" s="12">
        <v>41827</v>
      </c>
      <c r="C6899" s="4" t="s">
        <v>70</v>
      </c>
      <c r="D6899" s="4">
        <v>2.5</v>
      </c>
      <c r="E6899" s="4">
        <v>7</v>
      </c>
      <c r="F6899" s="5">
        <v>0.375</v>
      </c>
      <c r="G6899" s="6">
        <v>302.5</v>
      </c>
      <c r="H6899" s="7">
        <v>55962.5</v>
      </c>
      <c r="I6899" s="7">
        <f>FlightsPivot[[#This Row],[Total Fare]]*10%</f>
        <v>5596.25</v>
      </c>
      <c r="J6899" s="7">
        <f>FlightsPivot[[#This Row],[Total Fare]]+FlightsPivot[[#This Row],[10% tax ]]</f>
        <v>61558.75</v>
      </c>
      <c r="K6899" s="4">
        <v>7</v>
      </c>
      <c r="L6899" s="4">
        <v>2014</v>
      </c>
      <c r="M6899" t="str">
        <f>INDEX(RoutesPivot[DepAirport],MATCH($C6899,RoutesPivot[[RouteID]:[RouteID]],0))</f>
        <v>ORD</v>
      </c>
      <c r="N6899" t="str">
        <f>INDEX(RoutesPivot[AirportID],MATCH($C6899,RoutesPivot[[RouteID]:[RouteID]],0))</f>
        <v>LAS</v>
      </c>
      <c r="O6899">
        <f>INDEX(RoutesPivot[Distance],MATCH($C6899,RoutesPivot[[RouteID]:[RouteID]],0))</f>
        <v>1100</v>
      </c>
      <c r="P6899">
        <f>INDEX(RoutesPivot[ListPrice],MATCH($C6899,RoutesPivot[[RouteID]:[RouteID]],0))</f>
        <v>275</v>
      </c>
      <c r="Q6899" t="str">
        <f>INDEX(AirportPivot[AirportName],MATCH($N6899,AirportPivot[[AirportID]:[AirportID]],0))</f>
        <v>McCarran International</v>
      </c>
      <c r="R6899">
        <f>INDEX(AirportPivot[Gates (number of available)],MATCH($N6899,AirportPivot[[AirportID]:[AirportID]],0))</f>
        <v>68</v>
      </c>
    </row>
    <row r="6900" spans="1:18" x14ac:dyDescent="0.25">
      <c r="A6900" s="3" t="s">
        <v>6932</v>
      </c>
      <c r="B6900" s="12">
        <v>41701</v>
      </c>
      <c r="C6900" s="4" t="s">
        <v>27</v>
      </c>
      <c r="D6900" s="4">
        <v>7.8</v>
      </c>
      <c r="E6900" s="4">
        <v>78</v>
      </c>
      <c r="F6900" s="5">
        <v>0.75</v>
      </c>
      <c r="G6900" s="6">
        <v>200</v>
      </c>
      <c r="H6900" s="7">
        <v>36200</v>
      </c>
      <c r="I6900" s="7">
        <f>FlightsPivot[[#This Row],[Total Fare]]*10%</f>
        <v>3620</v>
      </c>
      <c r="J6900" s="7">
        <f>FlightsPivot[[#This Row],[Total Fare]]+FlightsPivot[[#This Row],[10% tax ]]</f>
        <v>39820</v>
      </c>
      <c r="K6900" s="4">
        <v>3</v>
      </c>
      <c r="L6900" s="4">
        <v>2014</v>
      </c>
      <c r="M6900" t="str">
        <f>INDEX(RoutesPivot[DepAirport],MATCH($C6900,RoutesPivot[[RouteID]:[RouteID]],0))</f>
        <v>ORD</v>
      </c>
      <c r="N6900" t="str">
        <f>INDEX(RoutesPivot[AirportID],MATCH($C6900,RoutesPivot[[RouteID]:[RouteID]],0))</f>
        <v>ATL</v>
      </c>
      <c r="O6900">
        <f>INDEX(RoutesPivot[Distance],MATCH($C6900,RoutesPivot[[RouteID]:[RouteID]],0))</f>
        <v>510</v>
      </c>
      <c r="P6900">
        <f>INDEX(RoutesPivot[ListPrice],MATCH($C6900,RoutesPivot[[RouteID]:[RouteID]],0))</f>
        <v>200</v>
      </c>
      <c r="Q6900" t="str">
        <f>INDEX(AirportPivot[AirportName],MATCH($N6900,AirportPivot[[AirportID]:[AirportID]],0))</f>
        <v>Hartsfield-Jackson Atlanta International</v>
      </c>
      <c r="R6900">
        <f>INDEX(AirportPivot[Gates (number of available)],MATCH($N6900,AirportPivot[[AirportID]:[AirportID]],0))</f>
        <v>100</v>
      </c>
    </row>
    <row r="6901" spans="1:18" x14ac:dyDescent="0.25">
      <c r="A6901" s="3" t="s">
        <v>6933</v>
      </c>
      <c r="B6901" s="12">
        <v>41738</v>
      </c>
      <c r="C6901" s="4" t="s">
        <v>23</v>
      </c>
      <c r="D6901" s="4">
        <v>1.8</v>
      </c>
      <c r="E6901" s="4">
        <v>36</v>
      </c>
      <c r="F6901" s="5">
        <v>0.33333333333333331</v>
      </c>
      <c r="G6901" s="6">
        <v>300</v>
      </c>
      <c r="H6901" s="7">
        <v>49500</v>
      </c>
      <c r="I6901" s="7">
        <f>FlightsPivot[[#This Row],[Total Fare]]*10%</f>
        <v>4950</v>
      </c>
      <c r="J6901" s="7">
        <f>FlightsPivot[[#This Row],[Total Fare]]+FlightsPivot[[#This Row],[10% tax ]]</f>
        <v>54450</v>
      </c>
      <c r="K6901" s="4">
        <v>4</v>
      </c>
      <c r="L6901" s="4">
        <v>2014</v>
      </c>
      <c r="M6901" t="str">
        <f>INDEX(RoutesPivot[DepAirport],MATCH($C6901,RoutesPivot[[RouteID]:[RouteID]],0))</f>
        <v>ORD</v>
      </c>
      <c r="N6901" t="str">
        <f>INDEX(RoutesPivot[AirportID],MATCH($C6901,RoutesPivot[[RouteID]:[RouteID]],0))</f>
        <v>DEN</v>
      </c>
      <c r="O6901">
        <f>INDEX(RoutesPivot[Distance],MATCH($C6901,RoutesPivot[[RouteID]:[RouteID]],0))</f>
        <v>800</v>
      </c>
      <c r="P6901">
        <f>INDEX(RoutesPivot[ListPrice],MATCH($C6901,RoutesPivot[[RouteID]:[RouteID]],0))</f>
        <v>300</v>
      </c>
      <c r="Q6901" t="str">
        <f>INDEX(AirportPivot[AirportName],MATCH($N6901,AirportPivot[[AirportID]:[AirportID]],0))</f>
        <v>Denver International</v>
      </c>
      <c r="R6901">
        <f>INDEX(AirportPivot[Gates (number of available)],MATCH($N6901,AirportPivot[[AirportID]:[AirportID]],0))</f>
        <v>75</v>
      </c>
    </row>
    <row r="6902" spans="1:18" x14ac:dyDescent="0.25">
      <c r="A6902" s="3" t="s">
        <v>6934</v>
      </c>
      <c r="B6902" s="12">
        <v>42300</v>
      </c>
      <c r="C6902" s="4" t="s">
        <v>13</v>
      </c>
      <c r="D6902" s="4">
        <v>2.5</v>
      </c>
      <c r="E6902" s="4">
        <v>134</v>
      </c>
      <c r="F6902" s="5">
        <v>0.64583333333333337</v>
      </c>
      <c r="G6902" s="6">
        <v>250</v>
      </c>
      <c r="H6902" s="7">
        <v>46250</v>
      </c>
      <c r="I6902" s="7">
        <f>FlightsPivot[[#This Row],[Total Fare]]*10%</f>
        <v>4625</v>
      </c>
      <c r="J6902" s="7">
        <f>FlightsPivot[[#This Row],[Total Fare]]+FlightsPivot[[#This Row],[10% tax ]]</f>
        <v>50875</v>
      </c>
      <c r="K6902" s="4">
        <v>10</v>
      </c>
      <c r="L6902" s="4">
        <v>2015</v>
      </c>
      <c r="M6902" t="str">
        <f>INDEX(RoutesPivot[DepAirport],MATCH($C6902,RoutesPivot[[RouteID]:[RouteID]],0))</f>
        <v>ORD</v>
      </c>
      <c r="N6902" t="str">
        <f>INDEX(RoutesPivot[AirportID],MATCH($C6902,RoutesPivot[[RouteID]:[RouteID]],0))</f>
        <v>JFK</v>
      </c>
      <c r="O6902">
        <f>INDEX(RoutesPivot[Distance],MATCH($C6902,RoutesPivot[[RouteID]:[RouteID]],0))</f>
        <v>619</v>
      </c>
      <c r="P6902">
        <f>INDEX(RoutesPivot[ListPrice],MATCH($C6902,RoutesPivot[[RouteID]:[RouteID]],0))</f>
        <v>250</v>
      </c>
      <c r="Q6902" t="str">
        <f>INDEX(AirportPivot[AirportName],MATCH($N6902,AirportPivot[[AirportID]:[AirportID]],0))</f>
        <v>John F Kennedy International</v>
      </c>
      <c r="R6902">
        <f>INDEX(AirportPivot[Gates (number of available)],MATCH($N6902,AirportPivot[[AirportID]:[AirportID]],0))</f>
        <v>120</v>
      </c>
    </row>
    <row r="6903" spans="1:18" x14ac:dyDescent="0.25">
      <c r="A6903" s="3" t="s">
        <v>6935</v>
      </c>
      <c r="B6903" s="12">
        <v>41740</v>
      </c>
      <c r="C6903" s="4" t="s">
        <v>80</v>
      </c>
      <c r="D6903" s="4">
        <v>2</v>
      </c>
      <c r="E6903" s="4">
        <v>38</v>
      </c>
      <c r="F6903" s="5">
        <v>0.70833333333333337</v>
      </c>
      <c r="G6903" s="6">
        <v>300</v>
      </c>
      <c r="H6903" s="7">
        <v>49500</v>
      </c>
      <c r="I6903" s="7">
        <f>FlightsPivot[[#This Row],[Total Fare]]*10%</f>
        <v>4950</v>
      </c>
      <c r="J6903" s="7">
        <f>FlightsPivot[[#This Row],[Total Fare]]+FlightsPivot[[#This Row],[10% tax ]]</f>
        <v>54450</v>
      </c>
      <c r="K6903" s="4">
        <v>4</v>
      </c>
      <c r="L6903" s="4">
        <v>2014</v>
      </c>
      <c r="M6903" t="str">
        <f>INDEX(RoutesPivot[DepAirport],MATCH($C6903,RoutesPivot[[RouteID]:[RouteID]],0))</f>
        <v>ORD</v>
      </c>
      <c r="N6903" t="str">
        <f>INDEX(RoutesPivot[AirportID],MATCH($C6903,RoutesPivot[[RouteID]:[RouteID]],0))</f>
        <v>MIA</v>
      </c>
      <c r="O6903">
        <f>INDEX(RoutesPivot[Distance],MATCH($C6903,RoutesPivot[[RouteID]:[RouteID]],0))</f>
        <v>1000</v>
      </c>
      <c r="P6903">
        <f>INDEX(RoutesPivot[ListPrice],MATCH($C6903,RoutesPivot[[RouteID]:[RouteID]],0))</f>
        <v>300</v>
      </c>
      <c r="Q6903" t="str">
        <f>INDEX(AirportPivot[AirportName],MATCH($N6903,AirportPivot[[AirportID]:[AirportID]],0))</f>
        <v>Miami International</v>
      </c>
      <c r="R6903">
        <f>INDEX(AirportPivot[Gates (number of available)],MATCH($N6903,AirportPivot[[AirportID]:[AirportID]],0))</f>
        <v>80</v>
      </c>
    </row>
    <row r="6904" spans="1:18" x14ac:dyDescent="0.25">
      <c r="A6904" s="3" t="s">
        <v>6936</v>
      </c>
      <c r="B6904" s="12">
        <v>42111</v>
      </c>
      <c r="C6904" s="4" t="s">
        <v>33</v>
      </c>
      <c r="D6904" s="4">
        <v>2.5</v>
      </c>
      <c r="E6904" s="4">
        <v>166</v>
      </c>
      <c r="F6904" s="5">
        <v>0.33333333333333331</v>
      </c>
      <c r="G6904" s="6">
        <v>375</v>
      </c>
      <c r="H6904" s="7">
        <v>61875</v>
      </c>
      <c r="I6904" s="7">
        <f>FlightsPivot[[#This Row],[Total Fare]]*10%</f>
        <v>6187.5</v>
      </c>
      <c r="J6904" s="7">
        <f>FlightsPivot[[#This Row],[Total Fare]]+FlightsPivot[[#This Row],[10% tax ]]</f>
        <v>68062.5</v>
      </c>
      <c r="K6904" s="4">
        <v>4</v>
      </c>
      <c r="L6904" s="4">
        <v>2015</v>
      </c>
      <c r="M6904" t="str">
        <f>INDEX(RoutesPivot[DepAirport],MATCH($C6904,RoutesPivot[[RouteID]:[RouteID]],0))</f>
        <v>ORD</v>
      </c>
      <c r="N6904" t="str">
        <f>INDEX(RoutesPivot[AirportID],MATCH($C6904,RoutesPivot[[RouteID]:[RouteID]],0))</f>
        <v>SFO</v>
      </c>
      <c r="O6904">
        <f>INDEX(RoutesPivot[Distance],MATCH($C6904,RoutesPivot[[RouteID]:[RouteID]],0))</f>
        <v>1600</v>
      </c>
      <c r="P6904">
        <f>INDEX(RoutesPivot[ListPrice],MATCH($C6904,RoutesPivot[[RouteID]:[RouteID]],0))</f>
        <v>375</v>
      </c>
      <c r="Q6904" t="str">
        <f>INDEX(AirportPivot[AirportName],MATCH($N6904,AirportPivot[[AirportID]:[AirportID]],0))</f>
        <v>San Francisco International</v>
      </c>
      <c r="R6904">
        <f>INDEX(AirportPivot[Gates (number of available)],MATCH($N6904,AirportPivot[[AirportID]:[AirportID]],0))</f>
        <v>70</v>
      </c>
    </row>
    <row r="6905" spans="1:18" x14ac:dyDescent="0.25">
      <c r="A6905" s="3" t="s">
        <v>6937</v>
      </c>
      <c r="B6905" s="12">
        <v>41902</v>
      </c>
      <c r="C6905" s="4" t="s">
        <v>23</v>
      </c>
      <c r="D6905" s="4">
        <v>4.3</v>
      </c>
      <c r="E6905" s="4">
        <v>87</v>
      </c>
      <c r="F6905" s="5">
        <v>0.29166666666666669</v>
      </c>
      <c r="G6905" s="6">
        <v>300</v>
      </c>
      <c r="H6905" s="7">
        <v>54300</v>
      </c>
      <c r="I6905" s="7">
        <f>FlightsPivot[[#This Row],[Total Fare]]*10%</f>
        <v>5430</v>
      </c>
      <c r="J6905" s="7">
        <f>FlightsPivot[[#This Row],[Total Fare]]+FlightsPivot[[#This Row],[10% tax ]]</f>
        <v>59730</v>
      </c>
      <c r="K6905" s="4">
        <v>9</v>
      </c>
      <c r="L6905" s="4">
        <v>2014</v>
      </c>
      <c r="M6905" t="str">
        <f>INDEX(RoutesPivot[DepAirport],MATCH($C6905,RoutesPivot[[RouteID]:[RouteID]],0))</f>
        <v>ORD</v>
      </c>
      <c r="N6905" t="str">
        <f>INDEX(RoutesPivot[AirportID],MATCH($C6905,RoutesPivot[[RouteID]:[RouteID]],0))</f>
        <v>DEN</v>
      </c>
      <c r="O6905">
        <f>INDEX(RoutesPivot[Distance],MATCH($C6905,RoutesPivot[[RouteID]:[RouteID]],0))</f>
        <v>800</v>
      </c>
      <c r="P6905">
        <f>INDEX(RoutesPivot[ListPrice],MATCH($C6905,RoutesPivot[[RouteID]:[RouteID]],0))</f>
        <v>300</v>
      </c>
      <c r="Q6905" t="str">
        <f>INDEX(AirportPivot[AirportName],MATCH($N6905,AirportPivot[[AirportID]:[AirportID]],0))</f>
        <v>Denver International</v>
      </c>
      <c r="R6905">
        <f>INDEX(AirportPivot[Gates (number of available)],MATCH($N6905,AirportPivot[[AirportID]:[AirportID]],0))</f>
        <v>75</v>
      </c>
    </row>
    <row r="6906" spans="1:18" x14ac:dyDescent="0.25">
      <c r="A6906" s="3" t="s">
        <v>6938</v>
      </c>
      <c r="B6906" s="12">
        <v>42347</v>
      </c>
      <c r="C6906" s="4" t="s">
        <v>98</v>
      </c>
      <c r="D6906" s="4">
        <v>2.5</v>
      </c>
      <c r="E6906" s="4">
        <v>10</v>
      </c>
      <c r="F6906" s="5">
        <v>0.625</v>
      </c>
      <c r="G6906" s="6">
        <v>275</v>
      </c>
      <c r="H6906" s="7">
        <v>50875</v>
      </c>
      <c r="I6906" s="7">
        <f>FlightsPivot[[#This Row],[Total Fare]]*10%</f>
        <v>5087.5</v>
      </c>
      <c r="J6906" s="7">
        <f>FlightsPivot[[#This Row],[Total Fare]]+FlightsPivot[[#This Row],[10% tax ]]</f>
        <v>55962.5</v>
      </c>
      <c r="K6906" s="4">
        <v>12</v>
      </c>
      <c r="L6906" s="4">
        <v>2015</v>
      </c>
      <c r="M6906" t="str">
        <f>INDEX(RoutesPivot[DepAirport],MATCH($C6906,RoutesPivot[[RouteID]:[RouteID]],0))</f>
        <v>ORD</v>
      </c>
      <c r="N6906" t="str">
        <f>INDEX(RoutesPivot[AirportID],MATCH($C6906,RoutesPivot[[RouteID]:[RouteID]],0))</f>
        <v>PHL</v>
      </c>
      <c r="O6906">
        <f>INDEX(RoutesPivot[Distance],MATCH($C6906,RoutesPivot[[RouteID]:[RouteID]],0))</f>
        <v>580</v>
      </c>
      <c r="P6906">
        <f>INDEX(RoutesPivot[ListPrice],MATCH($C6906,RoutesPivot[[RouteID]:[RouteID]],0))</f>
        <v>275</v>
      </c>
      <c r="Q6906" t="str">
        <f>INDEX(AirportPivot[AirportName],MATCH($N6906,AirportPivot[[AirportID]:[AirportID]],0))</f>
        <v>Philadelphia International</v>
      </c>
      <c r="R6906">
        <f>INDEX(AirportPivot[Gates (number of available)],MATCH($N6906,AirportPivot[[AirportID]:[AirportID]],0))</f>
        <v>89</v>
      </c>
    </row>
    <row r="6907" spans="1:18" x14ac:dyDescent="0.25">
      <c r="A6907" s="3" t="s">
        <v>6939</v>
      </c>
      <c r="B6907" s="12">
        <v>41726</v>
      </c>
      <c r="C6907" s="4" t="s">
        <v>70</v>
      </c>
      <c r="D6907" s="4">
        <v>2.8</v>
      </c>
      <c r="E6907" s="4">
        <v>137</v>
      </c>
      <c r="F6907" s="5">
        <v>0.29166666666666669</v>
      </c>
      <c r="G6907" s="6">
        <v>275</v>
      </c>
      <c r="H6907" s="7">
        <v>50875</v>
      </c>
      <c r="I6907" s="7">
        <f>FlightsPivot[[#This Row],[Total Fare]]*10%</f>
        <v>5087.5</v>
      </c>
      <c r="J6907" s="7">
        <f>FlightsPivot[[#This Row],[Total Fare]]+FlightsPivot[[#This Row],[10% tax ]]</f>
        <v>55962.5</v>
      </c>
      <c r="K6907" s="4">
        <v>3</v>
      </c>
      <c r="L6907" s="4">
        <v>2014</v>
      </c>
      <c r="M6907" t="str">
        <f>INDEX(RoutesPivot[DepAirport],MATCH($C6907,RoutesPivot[[RouteID]:[RouteID]],0))</f>
        <v>ORD</v>
      </c>
      <c r="N6907" t="str">
        <f>INDEX(RoutesPivot[AirportID],MATCH($C6907,RoutesPivot[[RouteID]:[RouteID]],0))</f>
        <v>LAS</v>
      </c>
      <c r="O6907">
        <f>INDEX(RoutesPivot[Distance],MATCH($C6907,RoutesPivot[[RouteID]:[RouteID]],0))</f>
        <v>1100</v>
      </c>
      <c r="P6907">
        <f>INDEX(RoutesPivot[ListPrice],MATCH($C6907,RoutesPivot[[RouteID]:[RouteID]],0))</f>
        <v>275</v>
      </c>
      <c r="Q6907" t="str">
        <f>INDEX(AirportPivot[AirportName],MATCH($N6907,AirportPivot[[AirportID]:[AirportID]],0))</f>
        <v>McCarran International</v>
      </c>
      <c r="R6907">
        <f>INDEX(AirportPivot[Gates (number of available)],MATCH($N6907,AirportPivot[[AirportID]:[AirportID]],0))</f>
        <v>68</v>
      </c>
    </row>
    <row r="6908" spans="1:18" x14ac:dyDescent="0.25">
      <c r="A6908" s="3" t="s">
        <v>6940</v>
      </c>
      <c r="B6908" s="12">
        <v>42170</v>
      </c>
      <c r="C6908" s="4" t="s">
        <v>17</v>
      </c>
      <c r="D6908" s="4">
        <v>4.5999999999999996</v>
      </c>
      <c r="E6908" s="4">
        <v>160</v>
      </c>
      <c r="F6908" s="5">
        <v>0.29166666666666669</v>
      </c>
      <c r="G6908" s="6">
        <v>385</v>
      </c>
      <c r="H6908" s="7">
        <v>63525</v>
      </c>
      <c r="I6908" s="7">
        <f>FlightsPivot[[#This Row],[Total Fare]]*10%</f>
        <v>6352.5</v>
      </c>
      <c r="J6908" s="7">
        <f>FlightsPivot[[#This Row],[Total Fare]]+FlightsPivot[[#This Row],[10% tax ]]</f>
        <v>69877.5</v>
      </c>
      <c r="K6908" s="4">
        <v>6</v>
      </c>
      <c r="L6908" s="4">
        <v>2015</v>
      </c>
      <c r="M6908" t="str">
        <f>INDEX(RoutesPivot[DepAirport],MATCH($C6908,RoutesPivot[[RouteID]:[RouteID]],0))</f>
        <v>ORD</v>
      </c>
      <c r="N6908" t="str">
        <f>INDEX(RoutesPivot[AirportID],MATCH($C6908,RoutesPivot[[RouteID]:[RouteID]],0))</f>
        <v>LAX</v>
      </c>
      <c r="O6908">
        <f>INDEX(RoutesPivot[Distance],MATCH($C6908,RoutesPivot[[RouteID]:[RouteID]],0))</f>
        <v>1518</v>
      </c>
      <c r="P6908">
        <f>INDEX(RoutesPivot[ListPrice],MATCH($C6908,RoutesPivot[[RouteID]:[RouteID]],0))</f>
        <v>350</v>
      </c>
      <c r="Q6908" t="str">
        <f>INDEX(AirportPivot[AirportName],MATCH($N6908,AirportPivot[[AirportID]:[AirportID]],0))</f>
        <v>Los Angeles International</v>
      </c>
      <c r="R6908">
        <f>INDEX(AirportPivot[Gates (number of available)],MATCH($N6908,AirportPivot[[AirportID]:[AirportID]],0))</f>
        <v>86</v>
      </c>
    </row>
    <row r="6909" spans="1:18" x14ac:dyDescent="0.25">
      <c r="A6909" s="3" t="s">
        <v>6941</v>
      </c>
      <c r="B6909" s="12">
        <v>41969</v>
      </c>
      <c r="C6909" s="4" t="s">
        <v>17</v>
      </c>
      <c r="D6909" s="4">
        <v>10.199999999999999</v>
      </c>
      <c r="E6909" s="4">
        <v>64</v>
      </c>
      <c r="F6909" s="5">
        <v>0.33333333333333331</v>
      </c>
      <c r="G6909" s="6">
        <v>525</v>
      </c>
      <c r="H6909" s="7">
        <v>95025</v>
      </c>
      <c r="I6909" s="7">
        <f>FlightsPivot[[#This Row],[Total Fare]]*10%</f>
        <v>9502.5</v>
      </c>
      <c r="J6909" s="7">
        <f>FlightsPivot[[#This Row],[Total Fare]]+FlightsPivot[[#This Row],[10% tax ]]</f>
        <v>104527.5</v>
      </c>
      <c r="K6909" s="4">
        <v>11</v>
      </c>
      <c r="L6909" s="4">
        <v>2014</v>
      </c>
      <c r="M6909" t="str">
        <f>INDEX(RoutesPivot[DepAirport],MATCH($C6909,RoutesPivot[[RouteID]:[RouteID]],0))</f>
        <v>ORD</v>
      </c>
      <c r="N6909" t="str">
        <f>INDEX(RoutesPivot[AirportID],MATCH($C6909,RoutesPivot[[RouteID]:[RouteID]],0))</f>
        <v>LAX</v>
      </c>
      <c r="O6909">
        <f>INDEX(RoutesPivot[Distance],MATCH($C6909,RoutesPivot[[RouteID]:[RouteID]],0))</f>
        <v>1518</v>
      </c>
      <c r="P6909">
        <f>INDEX(RoutesPivot[ListPrice],MATCH($C6909,RoutesPivot[[RouteID]:[RouteID]],0))</f>
        <v>350</v>
      </c>
      <c r="Q6909" t="str">
        <f>INDEX(AirportPivot[AirportName],MATCH($N6909,AirportPivot[[AirportID]:[AirportID]],0))</f>
        <v>Los Angeles International</v>
      </c>
      <c r="R6909">
        <f>INDEX(AirportPivot[Gates (number of available)],MATCH($N6909,AirportPivot[[AirportID]:[AirportID]],0))</f>
        <v>86</v>
      </c>
    </row>
    <row r="6910" spans="1:18" x14ac:dyDescent="0.25">
      <c r="A6910" s="3" t="s">
        <v>6942</v>
      </c>
      <c r="B6910" s="12">
        <v>41677</v>
      </c>
      <c r="C6910" s="4" t="s">
        <v>23</v>
      </c>
      <c r="D6910" s="4">
        <v>2.9</v>
      </c>
      <c r="E6910" s="4">
        <v>107</v>
      </c>
      <c r="F6910" s="5">
        <v>0.29166666666666669</v>
      </c>
      <c r="G6910" s="6">
        <v>300</v>
      </c>
      <c r="H6910" s="7">
        <v>55500</v>
      </c>
      <c r="I6910" s="7">
        <f>FlightsPivot[[#This Row],[Total Fare]]*10%</f>
        <v>5550</v>
      </c>
      <c r="J6910" s="7">
        <f>FlightsPivot[[#This Row],[Total Fare]]+FlightsPivot[[#This Row],[10% tax ]]</f>
        <v>61050</v>
      </c>
      <c r="K6910" s="4">
        <v>2</v>
      </c>
      <c r="L6910" s="4">
        <v>2014</v>
      </c>
      <c r="M6910" t="str">
        <f>INDEX(RoutesPivot[DepAirport],MATCH($C6910,RoutesPivot[[RouteID]:[RouteID]],0))</f>
        <v>ORD</v>
      </c>
      <c r="N6910" t="str">
        <f>INDEX(RoutesPivot[AirportID],MATCH($C6910,RoutesPivot[[RouteID]:[RouteID]],0))</f>
        <v>DEN</v>
      </c>
      <c r="O6910">
        <f>INDEX(RoutesPivot[Distance],MATCH($C6910,RoutesPivot[[RouteID]:[RouteID]],0))</f>
        <v>800</v>
      </c>
      <c r="P6910">
        <f>INDEX(RoutesPivot[ListPrice],MATCH($C6910,RoutesPivot[[RouteID]:[RouteID]],0))</f>
        <v>300</v>
      </c>
      <c r="Q6910" t="str">
        <f>INDEX(AirportPivot[AirportName],MATCH($N6910,AirportPivot[[AirportID]:[AirportID]],0))</f>
        <v>Denver International</v>
      </c>
      <c r="R6910">
        <f>INDEX(AirportPivot[Gates (number of available)],MATCH($N6910,AirportPivot[[AirportID]:[AirportID]],0))</f>
        <v>75</v>
      </c>
    </row>
    <row r="6911" spans="1:18" x14ac:dyDescent="0.25">
      <c r="A6911" s="3" t="s">
        <v>6943</v>
      </c>
      <c r="B6911" s="12">
        <v>41761</v>
      </c>
      <c r="C6911" s="4" t="s">
        <v>21</v>
      </c>
      <c r="D6911" s="4">
        <v>2.2000000000000002</v>
      </c>
      <c r="E6911" s="4">
        <v>42</v>
      </c>
      <c r="F6911" s="5">
        <v>0.3125</v>
      </c>
      <c r="G6911" s="6">
        <v>125</v>
      </c>
      <c r="H6911" s="7">
        <v>20625</v>
      </c>
      <c r="I6911" s="7">
        <f>FlightsPivot[[#This Row],[Total Fare]]*10%</f>
        <v>2062.5</v>
      </c>
      <c r="J6911" s="7">
        <f>FlightsPivot[[#This Row],[Total Fare]]+FlightsPivot[[#This Row],[10% tax ]]</f>
        <v>22687.5</v>
      </c>
      <c r="K6911" s="4">
        <v>5</v>
      </c>
      <c r="L6911" s="4">
        <v>2014</v>
      </c>
      <c r="M6911" t="str">
        <f>INDEX(RoutesPivot[DepAirport],MATCH($C6911,RoutesPivot[[RouteID]:[RouteID]],0))</f>
        <v>ORD</v>
      </c>
      <c r="N6911" t="str">
        <f>INDEX(RoutesPivot[AirportID],MATCH($C6911,RoutesPivot[[RouteID]:[RouteID]],0))</f>
        <v>CLT</v>
      </c>
      <c r="O6911">
        <f>INDEX(RoutesPivot[Distance],MATCH($C6911,RoutesPivot[[RouteID]:[RouteID]],0))</f>
        <v>700</v>
      </c>
      <c r="P6911">
        <f>INDEX(RoutesPivot[ListPrice],MATCH($C6911,RoutesPivot[[RouteID]:[RouteID]],0))</f>
        <v>125</v>
      </c>
      <c r="Q6911" t="str">
        <f>INDEX(AirportPivot[AirportName],MATCH($N6911,AirportPivot[[AirportID]:[AirportID]],0))</f>
        <v>Charlotte/Douglas International</v>
      </c>
      <c r="R6911">
        <f>INDEX(AirportPivot[Gates (number of available)],MATCH($N6911,AirportPivot[[AirportID]:[AirportID]],0))</f>
        <v>65</v>
      </c>
    </row>
    <row r="6912" spans="1:18" x14ac:dyDescent="0.25">
      <c r="A6912" s="3" t="s">
        <v>6944</v>
      </c>
      <c r="B6912" s="12">
        <v>41927</v>
      </c>
      <c r="C6912" s="4" t="s">
        <v>23</v>
      </c>
      <c r="D6912" s="4">
        <v>1.2</v>
      </c>
      <c r="E6912" s="4">
        <v>188</v>
      </c>
      <c r="F6912" s="5">
        <v>0.83333333333333337</v>
      </c>
      <c r="G6912" s="6">
        <v>300</v>
      </c>
      <c r="H6912" s="7">
        <v>49500</v>
      </c>
      <c r="I6912" s="7">
        <f>FlightsPivot[[#This Row],[Total Fare]]*10%</f>
        <v>4950</v>
      </c>
      <c r="J6912" s="7">
        <f>FlightsPivot[[#This Row],[Total Fare]]+FlightsPivot[[#This Row],[10% tax ]]</f>
        <v>54450</v>
      </c>
      <c r="K6912" s="4">
        <v>10</v>
      </c>
      <c r="L6912" s="4">
        <v>2014</v>
      </c>
      <c r="M6912" t="str">
        <f>INDEX(RoutesPivot[DepAirport],MATCH($C6912,RoutesPivot[[RouteID]:[RouteID]],0))</f>
        <v>ORD</v>
      </c>
      <c r="N6912" t="str">
        <f>INDEX(RoutesPivot[AirportID],MATCH($C6912,RoutesPivot[[RouteID]:[RouteID]],0))</f>
        <v>DEN</v>
      </c>
      <c r="O6912">
        <f>INDEX(RoutesPivot[Distance],MATCH($C6912,RoutesPivot[[RouteID]:[RouteID]],0))</f>
        <v>800</v>
      </c>
      <c r="P6912">
        <f>INDEX(RoutesPivot[ListPrice],MATCH($C6912,RoutesPivot[[RouteID]:[RouteID]],0))</f>
        <v>300</v>
      </c>
      <c r="Q6912" t="str">
        <f>INDEX(AirportPivot[AirportName],MATCH($N6912,AirportPivot[[AirportID]:[AirportID]],0))</f>
        <v>Denver International</v>
      </c>
      <c r="R6912">
        <f>INDEX(AirportPivot[Gates (number of available)],MATCH($N6912,AirportPivot[[AirportID]:[AirportID]],0))</f>
        <v>75</v>
      </c>
    </row>
    <row r="6913" spans="1:18" x14ac:dyDescent="0.25">
      <c r="A6913" s="3" t="s">
        <v>6945</v>
      </c>
      <c r="B6913" s="12">
        <v>41842</v>
      </c>
      <c r="C6913" s="4" t="s">
        <v>13</v>
      </c>
      <c r="D6913" s="4">
        <v>2.7</v>
      </c>
      <c r="E6913" s="4">
        <v>4</v>
      </c>
      <c r="F6913" s="5">
        <v>0.75</v>
      </c>
      <c r="G6913" s="6">
        <v>275</v>
      </c>
      <c r="H6913" s="7">
        <v>50875</v>
      </c>
      <c r="I6913" s="7">
        <f>FlightsPivot[[#This Row],[Total Fare]]*10%</f>
        <v>5087.5</v>
      </c>
      <c r="J6913" s="7">
        <f>FlightsPivot[[#This Row],[Total Fare]]+FlightsPivot[[#This Row],[10% tax ]]</f>
        <v>55962.5</v>
      </c>
      <c r="K6913" s="4">
        <v>7</v>
      </c>
      <c r="L6913" s="4">
        <v>2014</v>
      </c>
      <c r="M6913" t="str">
        <f>INDEX(RoutesPivot[DepAirport],MATCH($C6913,RoutesPivot[[RouteID]:[RouteID]],0))</f>
        <v>ORD</v>
      </c>
      <c r="N6913" t="str">
        <f>INDEX(RoutesPivot[AirportID],MATCH($C6913,RoutesPivot[[RouteID]:[RouteID]],0))</f>
        <v>JFK</v>
      </c>
      <c r="O6913">
        <f>INDEX(RoutesPivot[Distance],MATCH($C6913,RoutesPivot[[RouteID]:[RouteID]],0))</f>
        <v>619</v>
      </c>
      <c r="P6913">
        <f>INDEX(RoutesPivot[ListPrice],MATCH($C6913,RoutesPivot[[RouteID]:[RouteID]],0))</f>
        <v>250</v>
      </c>
      <c r="Q6913" t="str">
        <f>INDEX(AirportPivot[AirportName],MATCH($N6913,AirportPivot[[AirportID]:[AirportID]],0))</f>
        <v>John F Kennedy International</v>
      </c>
      <c r="R6913">
        <f>INDEX(AirportPivot[Gates (number of available)],MATCH($N6913,AirportPivot[[AirportID]:[AirportID]],0))</f>
        <v>120</v>
      </c>
    </row>
    <row r="6914" spans="1:18" x14ac:dyDescent="0.25">
      <c r="A6914" s="3" t="s">
        <v>6946</v>
      </c>
      <c r="B6914" s="12">
        <v>41739</v>
      </c>
      <c r="C6914" s="4" t="s">
        <v>50</v>
      </c>
      <c r="D6914" s="4">
        <v>0.9</v>
      </c>
      <c r="E6914" s="4">
        <v>174</v>
      </c>
      <c r="F6914" s="5">
        <v>0.66666666666666663</v>
      </c>
      <c r="G6914" s="6">
        <v>275</v>
      </c>
      <c r="H6914" s="7">
        <v>45375</v>
      </c>
      <c r="I6914" s="7">
        <f>FlightsPivot[[#This Row],[Total Fare]]*10%</f>
        <v>4537.5</v>
      </c>
      <c r="J6914" s="7">
        <f>FlightsPivot[[#This Row],[Total Fare]]+FlightsPivot[[#This Row],[10% tax ]]</f>
        <v>49912.5</v>
      </c>
      <c r="K6914" s="4">
        <v>4</v>
      </c>
      <c r="L6914" s="4">
        <v>2014</v>
      </c>
      <c r="M6914" t="str">
        <f>INDEX(RoutesPivot[DepAirport],MATCH($C6914,RoutesPivot[[RouteID]:[RouteID]],0))</f>
        <v>ORD</v>
      </c>
      <c r="N6914" t="str">
        <f>INDEX(RoutesPivot[AirportID],MATCH($C6914,RoutesPivot[[RouteID]:[RouteID]],0))</f>
        <v>LGA</v>
      </c>
      <c r="O6914">
        <f>INDEX(RoutesPivot[Distance],MATCH($C6914,RoutesPivot[[RouteID]:[RouteID]],0))</f>
        <v>610</v>
      </c>
      <c r="P6914">
        <f>INDEX(RoutesPivot[ListPrice],MATCH($C6914,RoutesPivot[[RouteID]:[RouteID]],0))</f>
        <v>275</v>
      </c>
      <c r="Q6914" t="str">
        <f>INDEX(AirportPivot[AirportName],MATCH($N6914,AirportPivot[[AirportID]:[AirportID]],0))</f>
        <v>Laguardia</v>
      </c>
      <c r="R6914">
        <f>INDEX(AirportPivot[Gates (number of available)],MATCH($N6914,AirportPivot[[AirportID]:[AirportID]],0))</f>
        <v>66</v>
      </c>
    </row>
    <row r="6915" spans="1:18" x14ac:dyDescent="0.25">
      <c r="A6915" s="3" t="s">
        <v>6947</v>
      </c>
      <c r="B6915" s="12">
        <v>42182</v>
      </c>
      <c r="C6915" s="4" t="s">
        <v>70</v>
      </c>
      <c r="D6915" s="4">
        <v>1.3</v>
      </c>
      <c r="E6915" s="4">
        <v>135</v>
      </c>
      <c r="F6915" s="5">
        <v>0.8125</v>
      </c>
      <c r="G6915" s="6">
        <v>302.5</v>
      </c>
      <c r="H6915" s="7">
        <v>55962.5</v>
      </c>
      <c r="I6915" s="7">
        <f>FlightsPivot[[#This Row],[Total Fare]]*10%</f>
        <v>5596.25</v>
      </c>
      <c r="J6915" s="7">
        <f>FlightsPivot[[#This Row],[Total Fare]]+FlightsPivot[[#This Row],[10% tax ]]</f>
        <v>61558.75</v>
      </c>
      <c r="K6915" s="4">
        <v>6</v>
      </c>
      <c r="L6915" s="4">
        <v>2015</v>
      </c>
      <c r="M6915" t="str">
        <f>INDEX(RoutesPivot[DepAirport],MATCH($C6915,RoutesPivot[[RouteID]:[RouteID]],0))</f>
        <v>ORD</v>
      </c>
      <c r="N6915" t="str">
        <f>INDEX(RoutesPivot[AirportID],MATCH($C6915,RoutesPivot[[RouteID]:[RouteID]],0))</f>
        <v>LAS</v>
      </c>
      <c r="O6915">
        <f>INDEX(RoutesPivot[Distance],MATCH($C6915,RoutesPivot[[RouteID]:[RouteID]],0))</f>
        <v>1100</v>
      </c>
      <c r="P6915">
        <f>INDEX(RoutesPivot[ListPrice],MATCH($C6915,RoutesPivot[[RouteID]:[RouteID]],0))</f>
        <v>275</v>
      </c>
      <c r="Q6915" t="str">
        <f>INDEX(AirportPivot[AirportName],MATCH($N6915,AirportPivot[[AirportID]:[AirportID]],0))</f>
        <v>McCarran International</v>
      </c>
      <c r="R6915">
        <f>INDEX(AirportPivot[Gates (number of available)],MATCH($N6915,AirportPivot[[AirportID]:[AirportID]],0))</f>
        <v>68</v>
      </c>
    </row>
    <row r="6916" spans="1:18" x14ac:dyDescent="0.25">
      <c r="A6916" s="3" t="s">
        <v>6948</v>
      </c>
      <c r="B6916" s="12">
        <v>41810</v>
      </c>
      <c r="C6916" s="4" t="s">
        <v>47</v>
      </c>
      <c r="D6916" s="4">
        <v>1.8</v>
      </c>
      <c r="E6916" s="4">
        <v>185</v>
      </c>
      <c r="F6916" s="5">
        <v>0.79166666666666663</v>
      </c>
      <c r="G6916" s="6">
        <v>275</v>
      </c>
      <c r="H6916" s="7">
        <v>45375</v>
      </c>
      <c r="I6916" s="7">
        <f>FlightsPivot[[#This Row],[Total Fare]]*10%</f>
        <v>4537.5</v>
      </c>
      <c r="J6916" s="7">
        <f>FlightsPivot[[#This Row],[Total Fare]]+FlightsPivot[[#This Row],[10% tax ]]</f>
        <v>49912.5</v>
      </c>
      <c r="K6916" s="4">
        <v>6</v>
      </c>
      <c r="L6916" s="4">
        <v>2014</v>
      </c>
      <c r="M6916" t="str">
        <f>INDEX(RoutesPivot[DepAirport],MATCH($C6916,RoutesPivot[[RouteID]:[RouteID]],0))</f>
        <v>ORD</v>
      </c>
      <c r="N6916" t="str">
        <f>INDEX(RoutesPivot[AirportID],MATCH($C6916,RoutesPivot[[RouteID]:[RouteID]],0))</f>
        <v>PHX</v>
      </c>
      <c r="O6916">
        <f>INDEX(RoutesPivot[Distance],MATCH($C6916,RoutesPivot[[RouteID]:[RouteID]],0))</f>
        <v>1200</v>
      </c>
      <c r="P6916">
        <f>INDEX(RoutesPivot[ListPrice],MATCH($C6916,RoutesPivot[[RouteID]:[RouteID]],0))</f>
        <v>250</v>
      </c>
      <c r="Q6916" t="str">
        <f>INDEX(AirportPivot[AirportName],MATCH($N6916,AirportPivot[[AirportID]:[AirportID]],0))</f>
        <v>Phoenix Sky Harbor International</v>
      </c>
      <c r="R6916">
        <f>INDEX(AirportPivot[Gates (number of available)],MATCH($N6916,AirportPivot[[AirportID]:[AirportID]],0))</f>
        <v>60</v>
      </c>
    </row>
    <row r="6917" spans="1:18" x14ac:dyDescent="0.25">
      <c r="A6917" s="3" t="s">
        <v>6949</v>
      </c>
      <c r="B6917" s="12">
        <v>41671</v>
      </c>
      <c r="C6917" s="4" t="s">
        <v>21</v>
      </c>
      <c r="D6917" s="4">
        <v>2.5</v>
      </c>
      <c r="E6917" s="4">
        <v>169</v>
      </c>
      <c r="F6917" s="5">
        <v>0.70833333333333337</v>
      </c>
      <c r="G6917" s="6">
        <v>125</v>
      </c>
      <c r="H6917" s="7">
        <v>20625</v>
      </c>
      <c r="I6917" s="7">
        <f>FlightsPivot[[#This Row],[Total Fare]]*10%</f>
        <v>2062.5</v>
      </c>
      <c r="J6917" s="7">
        <f>FlightsPivot[[#This Row],[Total Fare]]+FlightsPivot[[#This Row],[10% tax ]]</f>
        <v>22687.5</v>
      </c>
      <c r="K6917" s="4">
        <v>2</v>
      </c>
      <c r="L6917" s="4">
        <v>2014</v>
      </c>
      <c r="M6917" t="str">
        <f>INDEX(RoutesPivot[DepAirport],MATCH($C6917,RoutesPivot[[RouteID]:[RouteID]],0))</f>
        <v>ORD</v>
      </c>
      <c r="N6917" t="str">
        <f>INDEX(RoutesPivot[AirportID],MATCH($C6917,RoutesPivot[[RouteID]:[RouteID]],0))</f>
        <v>CLT</v>
      </c>
      <c r="O6917">
        <f>INDEX(RoutesPivot[Distance],MATCH($C6917,RoutesPivot[[RouteID]:[RouteID]],0))</f>
        <v>700</v>
      </c>
      <c r="P6917">
        <f>INDEX(RoutesPivot[ListPrice],MATCH($C6917,RoutesPivot[[RouteID]:[RouteID]],0))</f>
        <v>125</v>
      </c>
      <c r="Q6917" t="str">
        <f>INDEX(AirportPivot[AirportName],MATCH($N6917,AirportPivot[[AirportID]:[AirportID]],0))</f>
        <v>Charlotte/Douglas International</v>
      </c>
      <c r="R6917">
        <f>INDEX(AirportPivot[Gates (number of available)],MATCH($N6917,AirportPivot[[AirportID]:[AirportID]],0))</f>
        <v>65</v>
      </c>
    </row>
    <row r="6918" spans="1:18" x14ac:dyDescent="0.25">
      <c r="A6918" s="3" t="s">
        <v>6950</v>
      </c>
      <c r="B6918" s="12">
        <v>42160</v>
      </c>
      <c r="C6918" s="4" t="s">
        <v>80</v>
      </c>
      <c r="D6918" s="4">
        <v>1.4</v>
      </c>
      <c r="E6918" s="4">
        <v>77</v>
      </c>
      <c r="F6918" s="5">
        <v>0.41666666666666669</v>
      </c>
      <c r="G6918" s="6">
        <v>330</v>
      </c>
      <c r="H6918" s="7">
        <v>59730</v>
      </c>
      <c r="I6918" s="7">
        <f>FlightsPivot[[#This Row],[Total Fare]]*10%</f>
        <v>5973</v>
      </c>
      <c r="J6918" s="7">
        <f>FlightsPivot[[#This Row],[Total Fare]]+FlightsPivot[[#This Row],[10% tax ]]</f>
        <v>65703</v>
      </c>
      <c r="K6918" s="4">
        <v>6</v>
      </c>
      <c r="L6918" s="4">
        <v>2015</v>
      </c>
      <c r="M6918" t="str">
        <f>INDEX(RoutesPivot[DepAirport],MATCH($C6918,RoutesPivot[[RouteID]:[RouteID]],0))</f>
        <v>ORD</v>
      </c>
      <c r="N6918" t="str">
        <f>INDEX(RoutesPivot[AirportID],MATCH($C6918,RoutesPivot[[RouteID]:[RouteID]],0))</f>
        <v>MIA</v>
      </c>
      <c r="O6918">
        <f>INDEX(RoutesPivot[Distance],MATCH($C6918,RoutesPivot[[RouteID]:[RouteID]],0))</f>
        <v>1000</v>
      </c>
      <c r="P6918">
        <f>INDEX(RoutesPivot[ListPrice],MATCH($C6918,RoutesPivot[[RouteID]:[RouteID]],0))</f>
        <v>300</v>
      </c>
      <c r="Q6918" t="str">
        <f>INDEX(AirportPivot[AirportName],MATCH($N6918,AirportPivot[[AirportID]:[AirportID]],0))</f>
        <v>Miami International</v>
      </c>
      <c r="R6918">
        <f>INDEX(AirportPivot[Gates (number of available)],MATCH($N6918,AirportPivot[[AirportID]:[AirportID]],0))</f>
        <v>80</v>
      </c>
    </row>
    <row r="6919" spans="1:18" x14ac:dyDescent="0.25">
      <c r="A6919" s="3" t="s">
        <v>6951</v>
      </c>
      <c r="B6919" s="12">
        <v>42359</v>
      </c>
      <c r="C6919" s="4" t="s">
        <v>27</v>
      </c>
      <c r="D6919" s="4">
        <v>14.8</v>
      </c>
      <c r="E6919" s="4">
        <v>110</v>
      </c>
      <c r="F6919" s="5">
        <v>0.85416666666666663</v>
      </c>
      <c r="G6919" s="6">
        <v>280</v>
      </c>
      <c r="H6919" s="7">
        <v>51800</v>
      </c>
      <c r="I6919" s="7">
        <f>FlightsPivot[[#This Row],[Total Fare]]*10%</f>
        <v>5180</v>
      </c>
      <c r="J6919" s="7">
        <f>FlightsPivot[[#This Row],[Total Fare]]+FlightsPivot[[#This Row],[10% tax ]]</f>
        <v>56980</v>
      </c>
      <c r="K6919" s="4">
        <v>12</v>
      </c>
      <c r="L6919" s="4">
        <v>2015</v>
      </c>
      <c r="M6919" t="str">
        <f>INDEX(RoutesPivot[DepAirport],MATCH($C6919,RoutesPivot[[RouteID]:[RouteID]],0))</f>
        <v>ORD</v>
      </c>
      <c r="N6919" t="str">
        <f>INDEX(RoutesPivot[AirportID],MATCH($C6919,RoutesPivot[[RouteID]:[RouteID]],0))</f>
        <v>ATL</v>
      </c>
      <c r="O6919">
        <f>INDEX(RoutesPivot[Distance],MATCH($C6919,RoutesPivot[[RouteID]:[RouteID]],0))</f>
        <v>510</v>
      </c>
      <c r="P6919">
        <f>INDEX(RoutesPivot[ListPrice],MATCH($C6919,RoutesPivot[[RouteID]:[RouteID]],0))</f>
        <v>200</v>
      </c>
      <c r="Q6919" t="str">
        <f>INDEX(AirportPivot[AirportName],MATCH($N6919,AirportPivot[[AirportID]:[AirportID]],0))</f>
        <v>Hartsfield-Jackson Atlanta International</v>
      </c>
      <c r="R6919">
        <f>INDEX(AirportPivot[Gates (number of available)],MATCH($N6919,AirportPivot[[AirportID]:[AirportID]],0))</f>
        <v>100</v>
      </c>
    </row>
    <row r="6920" spans="1:18" x14ac:dyDescent="0.25">
      <c r="A6920" s="3" t="s">
        <v>6952</v>
      </c>
      <c r="B6920" s="12">
        <v>42139</v>
      </c>
      <c r="C6920" s="4" t="s">
        <v>13</v>
      </c>
      <c r="D6920" s="4">
        <v>1.1000000000000001</v>
      </c>
      <c r="E6920" s="4">
        <v>81</v>
      </c>
      <c r="F6920" s="5">
        <v>0.3125</v>
      </c>
      <c r="G6920" s="6">
        <v>250</v>
      </c>
      <c r="H6920" s="7">
        <v>45250</v>
      </c>
      <c r="I6920" s="7">
        <f>FlightsPivot[[#This Row],[Total Fare]]*10%</f>
        <v>4525</v>
      </c>
      <c r="J6920" s="7">
        <f>FlightsPivot[[#This Row],[Total Fare]]+FlightsPivot[[#This Row],[10% tax ]]</f>
        <v>49775</v>
      </c>
      <c r="K6920" s="4">
        <v>5</v>
      </c>
      <c r="L6920" s="4">
        <v>2015</v>
      </c>
      <c r="M6920" t="str">
        <f>INDEX(RoutesPivot[DepAirport],MATCH($C6920,RoutesPivot[[RouteID]:[RouteID]],0))</f>
        <v>ORD</v>
      </c>
      <c r="N6920" t="str">
        <f>INDEX(RoutesPivot[AirportID],MATCH($C6920,RoutesPivot[[RouteID]:[RouteID]],0))</f>
        <v>JFK</v>
      </c>
      <c r="O6920">
        <f>INDEX(RoutesPivot[Distance],MATCH($C6920,RoutesPivot[[RouteID]:[RouteID]],0))</f>
        <v>619</v>
      </c>
      <c r="P6920">
        <f>INDEX(RoutesPivot[ListPrice],MATCH($C6920,RoutesPivot[[RouteID]:[RouteID]],0))</f>
        <v>250</v>
      </c>
      <c r="Q6920" t="str">
        <f>INDEX(AirportPivot[AirportName],MATCH($N6920,AirportPivot[[AirportID]:[AirportID]],0))</f>
        <v>John F Kennedy International</v>
      </c>
      <c r="R6920">
        <f>INDEX(AirportPivot[Gates (number of available)],MATCH($N6920,AirportPivot[[AirportID]:[AirportID]],0))</f>
        <v>120</v>
      </c>
    </row>
    <row r="6921" spans="1:18" x14ac:dyDescent="0.25">
      <c r="A6921" s="3" t="s">
        <v>6953</v>
      </c>
      <c r="B6921" s="12">
        <v>41662</v>
      </c>
      <c r="C6921" s="4" t="s">
        <v>80</v>
      </c>
      <c r="D6921" s="4">
        <v>1.5</v>
      </c>
      <c r="E6921" s="4">
        <v>197</v>
      </c>
      <c r="F6921" s="5">
        <v>0.29166666666666669</v>
      </c>
      <c r="G6921" s="6">
        <v>300</v>
      </c>
      <c r="H6921" s="7">
        <v>49500</v>
      </c>
      <c r="I6921" s="7">
        <f>FlightsPivot[[#This Row],[Total Fare]]*10%</f>
        <v>4950</v>
      </c>
      <c r="J6921" s="7">
        <f>FlightsPivot[[#This Row],[Total Fare]]+FlightsPivot[[#This Row],[10% tax ]]</f>
        <v>54450</v>
      </c>
      <c r="K6921" s="4">
        <v>1</v>
      </c>
      <c r="L6921" s="4">
        <v>2014</v>
      </c>
      <c r="M6921" t="str">
        <f>INDEX(RoutesPivot[DepAirport],MATCH($C6921,RoutesPivot[[RouteID]:[RouteID]],0))</f>
        <v>ORD</v>
      </c>
      <c r="N6921" t="str">
        <f>INDEX(RoutesPivot[AirportID],MATCH($C6921,RoutesPivot[[RouteID]:[RouteID]],0))</f>
        <v>MIA</v>
      </c>
      <c r="O6921">
        <f>INDEX(RoutesPivot[Distance],MATCH($C6921,RoutesPivot[[RouteID]:[RouteID]],0))</f>
        <v>1000</v>
      </c>
      <c r="P6921">
        <f>INDEX(RoutesPivot[ListPrice],MATCH($C6921,RoutesPivot[[RouteID]:[RouteID]],0))</f>
        <v>300</v>
      </c>
      <c r="Q6921" t="str">
        <f>INDEX(AirportPivot[AirportName],MATCH($N6921,AirportPivot[[AirportID]:[AirportID]],0))</f>
        <v>Miami International</v>
      </c>
      <c r="R6921">
        <f>INDEX(AirportPivot[Gates (number of available)],MATCH($N6921,AirportPivot[[AirportID]:[AirportID]],0))</f>
        <v>80</v>
      </c>
    </row>
    <row r="6922" spans="1:18" x14ac:dyDescent="0.25">
      <c r="A6922" s="3" t="s">
        <v>6954</v>
      </c>
      <c r="B6922" s="12">
        <v>42060</v>
      </c>
      <c r="C6922" s="4" t="s">
        <v>47</v>
      </c>
      <c r="D6922" s="4">
        <v>1.7</v>
      </c>
      <c r="E6922" s="4">
        <v>172</v>
      </c>
      <c r="F6922" s="5">
        <v>0.79166666666666663</v>
      </c>
      <c r="G6922" s="6">
        <v>250</v>
      </c>
      <c r="H6922" s="7">
        <v>41250</v>
      </c>
      <c r="I6922" s="7">
        <f>FlightsPivot[[#This Row],[Total Fare]]*10%</f>
        <v>4125</v>
      </c>
      <c r="J6922" s="7">
        <f>FlightsPivot[[#This Row],[Total Fare]]+FlightsPivot[[#This Row],[10% tax ]]</f>
        <v>45375</v>
      </c>
      <c r="K6922" s="4">
        <v>2</v>
      </c>
      <c r="L6922" s="4">
        <v>2015</v>
      </c>
      <c r="M6922" t="str">
        <f>INDEX(RoutesPivot[DepAirport],MATCH($C6922,RoutesPivot[[RouteID]:[RouteID]],0))</f>
        <v>ORD</v>
      </c>
      <c r="N6922" t="str">
        <f>INDEX(RoutesPivot[AirportID],MATCH($C6922,RoutesPivot[[RouteID]:[RouteID]],0))</f>
        <v>PHX</v>
      </c>
      <c r="O6922">
        <f>INDEX(RoutesPivot[Distance],MATCH($C6922,RoutesPivot[[RouteID]:[RouteID]],0))</f>
        <v>1200</v>
      </c>
      <c r="P6922">
        <f>INDEX(RoutesPivot[ListPrice],MATCH($C6922,RoutesPivot[[RouteID]:[RouteID]],0))</f>
        <v>250</v>
      </c>
      <c r="Q6922" t="str">
        <f>INDEX(AirportPivot[AirportName],MATCH($N6922,AirportPivot[[AirportID]:[AirportID]],0))</f>
        <v>Phoenix Sky Harbor International</v>
      </c>
      <c r="R6922">
        <f>INDEX(AirportPivot[Gates (number of available)],MATCH($N6922,AirportPivot[[AirportID]:[AirportID]],0))</f>
        <v>60</v>
      </c>
    </row>
    <row r="6923" spans="1:18" x14ac:dyDescent="0.25">
      <c r="A6923" s="3" t="s">
        <v>6955</v>
      </c>
      <c r="B6923" s="12">
        <v>42305</v>
      </c>
      <c r="C6923" s="4" t="s">
        <v>23</v>
      </c>
      <c r="D6923" s="4">
        <v>3.3</v>
      </c>
      <c r="E6923" s="4">
        <v>49</v>
      </c>
      <c r="F6923" s="5">
        <v>0.77083333333333337</v>
      </c>
      <c r="G6923" s="6">
        <v>300</v>
      </c>
      <c r="H6923" s="7">
        <v>49500</v>
      </c>
      <c r="I6923" s="7">
        <f>FlightsPivot[[#This Row],[Total Fare]]*10%</f>
        <v>4950</v>
      </c>
      <c r="J6923" s="7">
        <f>FlightsPivot[[#This Row],[Total Fare]]+FlightsPivot[[#This Row],[10% tax ]]</f>
        <v>54450</v>
      </c>
      <c r="K6923" s="4">
        <v>10</v>
      </c>
      <c r="L6923" s="4">
        <v>2015</v>
      </c>
      <c r="M6923" t="str">
        <f>INDEX(RoutesPivot[DepAirport],MATCH($C6923,RoutesPivot[[RouteID]:[RouteID]],0))</f>
        <v>ORD</v>
      </c>
      <c r="N6923" t="str">
        <f>INDEX(RoutesPivot[AirportID],MATCH($C6923,RoutesPivot[[RouteID]:[RouteID]],0))</f>
        <v>DEN</v>
      </c>
      <c r="O6923">
        <f>INDEX(RoutesPivot[Distance],MATCH($C6923,RoutesPivot[[RouteID]:[RouteID]],0))</f>
        <v>800</v>
      </c>
      <c r="P6923">
        <f>INDEX(RoutesPivot[ListPrice],MATCH($C6923,RoutesPivot[[RouteID]:[RouteID]],0))</f>
        <v>300</v>
      </c>
      <c r="Q6923" t="str">
        <f>INDEX(AirportPivot[AirportName],MATCH($N6923,AirportPivot[[AirportID]:[AirportID]],0))</f>
        <v>Denver International</v>
      </c>
      <c r="R6923">
        <f>INDEX(AirportPivot[Gates (number of available)],MATCH($N6923,AirportPivot[[AirportID]:[AirportID]],0))</f>
        <v>75</v>
      </c>
    </row>
    <row r="6924" spans="1:18" x14ac:dyDescent="0.25">
      <c r="A6924" s="3" t="s">
        <v>6956</v>
      </c>
      <c r="B6924" s="12">
        <v>42219</v>
      </c>
      <c r="C6924" s="4" t="s">
        <v>33</v>
      </c>
      <c r="D6924" s="4">
        <v>1.9</v>
      </c>
      <c r="E6924" s="4">
        <v>53</v>
      </c>
      <c r="F6924" s="5">
        <v>0.89583333333333337</v>
      </c>
      <c r="G6924" s="6">
        <v>412.5</v>
      </c>
      <c r="H6924" s="7">
        <v>68062.5</v>
      </c>
      <c r="I6924" s="7">
        <f>FlightsPivot[[#This Row],[Total Fare]]*10%</f>
        <v>6806.25</v>
      </c>
      <c r="J6924" s="7">
        <f>FlightsPivot[[#This Row],[Total Fare]]+FlightsPivot[[#This Row],[10% tax ]]</f>
        <v>74868.75</v>
      </c>
      <c r="K6924" s="4">
        <v>8</v>
      </c>
      <c r="L6924" s="4">
        <v>2015</v>
      </c>
      <c r="M6924" t="str">
        <f>INDEX(RoutesPivot[DepAirport],MATCH($C6924,RoutesPivot[[RouteID]:[RouteID]],0))</f>
        <v>ORD</v>
      </c>
      <c r="N6924" t="str">
        <f>INDEX(RoutesPivot[AirportID],MATCH($C6924,RoutesPivot[[RouteID]:[RouteID]],0))</f>
        <v>SFO</v>
      </c>
      <c r="O6924">
        <f>INDEX(RoutesPivot[Distance],MATCH($C6924,RoutesPivot[[RouteID]:[RouteID]],0))</f>
        <v>1600</v>
      </c>
      <c r="P6924">
        <f>INDEX(RoutesPivot[ListPrice],MATCH($C6924,RoutesPivot[[RouteID]:[RouteID]],0))</f>
        <v>375</v>
      </c>
      <c r="Q6924" t="str">
        <f>INDEX(AirportPivot[AirportName],MATCH($N6924,AirportPivot[[AirportID]:[AirportID]],0))</f>
        <v>San Francisco International</v>
      </c>
      <c r="R6924">
        <f>INDEX(AirportPivot[Gates (number of available)],MATCH($N6924,AirportPivot[[AirportID]:[AirportID]],0))</f>
        <v>70</v>
      </c>
    </row>
    <row r="6925" spans="1:18" x14ac:dyDescent="0.25">
      <c r="A6925" s="3" t="s">
        <v>6957</v>
      </c>
      <c r="B6925" s="12">
        <v>42217</v>
      </c>
      <c r="C6925" s="4" t="s">
        <v>21</v>
      </c>
      <c r="D6925" s="4">
        <v>2.2000000000000002</v>
      </c>
      <c r="E6925" s="4">
        <v>149</v>
      </c>
      <c r="F6925" s="5">
        <v>0.85416666666666663</v>
      </c>
      <c r="G6925" s="6">
        <v>137.5</v>
      </c>
      <c r="H6925" s="7">
        <v>25437.5</v>
      </c>
      <c r="I6925" s="7">
        <f>FlightsPivot[[#This Row],[Total Fare]]*10%</f>
        <v>2543.75</v>
      </c>
      <c r="J6925" s="7">
        <f>FlightsPivot[[#This Row],[Total Fare]]+FlightsPivot[[#This Row],[10% tax ]]</f>
        <v>27981.25</v>
      </c>
      <c r="K6925" s="4">
        <v>8</v>
      </c>
      <c r="L6925" s="4">
        <v>2015</v>
      </c>
      <c r="M6925" t="str">
        <f>INDEX(RoutesPivot[DepAirport],MATCH($C6925,RoutesPivot[[RouteID]:[RouteID]],0))</f>
        <v>ORD</v>
      </c>
      <c r="N6925" t="str">
        <f>INDEX(RoutesPivot[AirportID],MATCH($C6925,RoutesPivot[[RouteID]:[RouteID]],0))</f>
        <v>CLT</v>
      </c>
      <c r="O6925">
        <f>INDEX(RoutesPivot[Distance],MATCH($C6925,RoutesPivot[[RouteID]:[RouteID]],0))</f>
        <v>700</v>
      </c>
      <c r="P6925">
        <f>INDEX(RoutesPivot[ListPrice],MATCH($C6925,RoutesPivot[[RouteID]:[RouteID]],0))</f>
        <v>125</v>
      </c>
      <c r="Q6925" t="str">
        <f>INDEX(AirportPivot[AirportName],MATCH($N6925,AirportPivot[[AirportID]:[AirportID]],0))</f>
        <v>Charlotte/Douglas International</v>
      </c>
      <c r="R6925">
        <f>INDEX(AirportPivot[Gates (number of available)],MATCH($N6925,AirportPivot[[AirportID]:[AirportID]],0))</f>
        <v>65</v>
      </c>
    </row>
    <row r="6926" spans="1:18" x14ac:dyDescent="0.25">
      <c r="A6926" s="3" t="s">
        <v>6958</v>
      </c>
      <c r="B6926" s="12">
        <v>41995</v>
      </c>
      <c r="C6926" s="4" t="s">
        <v>50</v>
      </c>
      <c r="D6926" s="4">
        <v>2.9</v>
      </c>
      <c r="E6926" s="4">
        <v>166</v>
      </c>
      <c r="F6926" s="5">
        <v>0.72916666666666663</v>
      </c>
      <c r="G6926" s="6">
        <v>385</v>
      </c>
      <c r="H6926" s="7">
        <v>63525</v>
      </c>
      <c r="I6926" s="7">
        <f>FlightsPivot[[#This Row],[Total Fare]]*10%</f>
        <v>6352.5</v>
      </c>
      <c r="J6926" s="7">
        <f>FlightsPivot[[#This Row],[Total Fare]]+FlightsPivot[[#This Row],[10% tax ]]</f>
        <v>69877.5</v>
      </c>
      <c r="K6926" s="4">
        <v>12</v>
      </c>
      <c r="L6926" s="4">
        <v>2014</v>
      </c>
      <c r="M6926" t="str">
        <f>INDEX(RoutesPivot[DepAirport],MATCH($C6926,RoutesPivot[[RouteID]:[RouteID]],0))</f>
        <v>ORD</v>
      </c>
      <c r="N6926" t="str">
        <f>INDEX(RoutesPivot[AirportID],MATCH($C6926,RoutesPivot[[RouteID]:[RouteID]],0))</f>
        <v>LGA</v>
      </c>
      <c r="O6926">
        <f>INDEX(RoutesPivot[Distance],MATCH($C6926,RoutesPivot[[RouteID]:[RouteID]],0))</f>
        <v>610</v>
      </c>
      <c r="P6926">
        <f>INDEX(RoutesPivot[ListPrice],MATCH($C6926,RoutesPivot[[RouteID]:[RouteID]],0))</f>
        <v>275</v>
      </c>
      <c r="Q6926" t="str">
        <f>INDEX(AirportPivot[AirportName],MATCH($N6926,AirportPivot[[AirportID]:[AirportID]],0))</f>
        <v>Laguardia</v>
      </c>
      <c r="R6926">
        <f>INDEX(AirportPivot[Gates (number of available)],MATCH($N6926,AirportPivot[[AirportID]:[AirportID]],0))</f>
        <v>66</v>
      </c>
    </row>
    <row r="6927" spans="1:18" x14ac:dyDescent="0.25">
      <c r="A6927" s="3" t="s">
        <v>6959</v>
      </c>
      <c r="B6927" s="12">
        <v>42267</v>
      </c>
      <c r="C6927" s="4" t="s">
        <v>15</v>
      </c>
      <c r="D6927" s="4">
        <v>1.6</v>
      </c>
      <c r="E6927" s="4">
        <v>194</v>
      </c>
      <c r="F6927" s="5">
        <v>0.33333333333333331</v>
      </c>
      <c r="G6927" s="6">
        <v>225</v>
      </c>
      <c r="H6927" s="7">
        <v>37125</v>
      </c>
      <c r="I6927" s="7">
        <f>FlightsPivot[[#This Row],[Total Fare]]*10%</f>
        <v>3712.5</v>
      </c>
      <c r="J6927" s="7">
        <f>FlightsPivot[[#This Row],[Total Fare]]+FlightsPivot[[#This Row],[10% tax ]]</f>
        <v>40837.5</v>
      </c>
      <c r="K6927" s="4">
        <v>9</v>
      </c>
      <c r="L6927" s="4">
        <v>2015</v>
      </c>
      <c r="M6927" t="str">
        <f>INDEX(RoutesPivot[DepAirport],MATCH($C6927,RoutesPivot[[RouteID]:[RouteID]],0))</f>
        <v>ORD</v>
      </c>
      <c r="N6927" t="str">
        <f>INDEX(RoutesPivot[AirportID],MATCH($C6927,RoutesPivot[[RouteID]:[RouteID]],0))</f>
        <v>EWR</v>
      </c>
      <c r="O6927">
        <f>INDEX(RoutesPivot[Distance],MATCH($C6927,RoutesPivot[[RouteID]:[RouteID]],0))</f>
        <v>600</v>
      </c>
      <c r="P6927">
        <f>INDEX(RoutesPivot[ListPrice],MATCH($C6927,RoutesPivot[[RouteID]:[RouteID]],0))</f>
        <v>225</v>
      </c>
      <c r="Q6927" t="str">
        <f>INDEX(AirportPivot[AirportName],MATCH($N6927,AirportPivot[[AirportID]:[AirportID]],0))</f>
        <v>Newark Liberty International</v>
      </c>
      <c r="R6927">
        <f>INDEX(AirportPivot[Gates (number of available)],MATCH($N6927,AirportPivot[[AirportID]:[AirportID]],0))</f>
        <v>82</v>
      </c>
    </row>
    <row r="6928" spans="1:18" x14ac:dyDescent="0.25">
      <c r="A6928" s="3" t="s">
        <v>6960</v>
      </c>
      <c r="B6928" s="12">
        <v>41999</v>
      </c>
      <c r="C6928" s="4" t="s">
        <v>50</v>
      </c>
      <c r="D6928" s="4">
        <v>3.2</v>
      </c>
      <c r="E6928" s="4">
        <v>102</v>
      </c>
      <c r="F6928" s="5">
        <v>0.75</v>
      </c>
      <c r="G6928" s="6">
        <v>385</v>
      </c>
      <c r="H6928" s="7">
        <v>71225</v>
      </c>
      <c r="I6928" s="7">
        <f>FlightsPivot[[#This Row],[Total Fare]]*10%</f>
        <v>7122.5</v>
      </c>
      <c r="J6928" s="7">
        <f>FlightsPivot[[#This Row],[Total Fare]]+FlightsPivot[[#This Row],[10% tax ]]</f>
        <v>78347.5</v>
      </c>
      <c r="K6928" s="4">
        <v>12</v>
      </c>
      <c r="L6928" s="4">
        <v>2014</v>
      </c>
      <c r="M6928" t="str">
        <f>INDEX(RoutesPivot[DepAirport],MATCH($C6928,RoutesPivot[[RouteID]:[RouteID]],0))</f>
        <v>ORD</v>
      </c>
      <c r="N6928" t="str">
        <f>INDEX(RoutesPivot[AirportID],MATCH($C6928,RoutesPivot[[RouteID]:[RouteID]],0))</f>
        <v>LGA</v>
      </c>
      <c r="O6928">
        <f>INDEX(RoutesPivot[Distance],MATCH($C6928,RoutesPivot[[RouteID]:[RouteID]],0))</f>
        <v>610</v>
      </c>
      <c r="P6928">
        <f>INDEX(RoutesPivot[ListPrice],MATCH($C6928,RoutesPivot[[RouteID]:[RouteID]],0))</f>
        <v>275</v>
      </c>
      <c r="Q6928" t="str">
        <f>INDEX(AirportPivot[AirportName],MATCH($N6928,AirportPivot[[AirportID]:[AirportID]],0))</f>
        <v>Laguardia</v>
      </c>
      <c r="R6928">
        <f>INDEX(AirportPivot[Gates (number of available)],MATCH($N6928,AirportPivot[[AirportID]:[AirportID]],0))</f>
        <v>66</v>
      </c>
    </row>
    <row r="6929" spans="1:18" x14ac:dyDescent="0.25">
      <c r="A6929" s="3" t="s">
        <v>6961</v>
      </c>
      <c r="B6929" s="12">
        <v>42186</v>
      </c>
      <c r="C6929" s="4" t="s">
        <v>40</v>
      </c>
      <c r="D6929" s="4">
        <v>1.8</v>
      </c>
      <c r="E6929" s="4">
        <v>47</v>
      </c>
      <c r="F6929" s="5">
        <v>0.77083333333333337</v>
      </c>
      <c r="G6929" s="6">
        <v>126.5</v>
      </c>
      <c r="H6929" s="7">
        <v>20872.5</v>
      </c>
      <c r="I6929" s="7">
        <f>FlightsPivot[[#This Row],[Total Fare]]*10%</f>
        <v>2087.25</v>
      </c>
      <c r="J6929" s="7">
        <f>FlightsPivot[[#This Row],[Total Fare]]+FlightsPivot[[#This Row],[10% tax ]]</f>
        <v>22959.75</v>
      </c>
      <c r="K6929" s="4">
        <v>7</v>
      </c>
      <c r="L6929" s="4">
        <v>2015</v>
      </c>
      <c r="M6929" t="str">
        <f>INDEX(RoutesPivot[DepAirport],MATCH($C6929,RoutesPivot[[RouteID]:[RouteID]],0))</f>
        <v>ORD</v>
      </c>
      <c r="N6929" t="str">
        <f>INDEX(RoutesPivot[AirportID],MATCH($C6929,RoutesPivot[[RouteID]:[RouteID]],0))</f>
        <v>MSP</v>
      </c>
      <c r="O6929">
        <f>INDEX(RoutesPivot[Distance],MATCH($C6929,RoutesPivot[[RouteID]:[RouteID]],0))</f>
        <v>300</v>
      </c>
      <c r="P6929">
        <f>INDEX(RoutesPivot[ListPrice],MATCH($C6929,RoutesPivot[[RouteID]:[RouteID]],0))</f>
        <v>115</v>
      </c>
      <c r="Q6929" t="str">
        <f>INDEX(AirportPivot[AirportName],MATCH($N6929,AirportPivot[[AirportID]:[AirportID]],0))</f>
        <v>Minneapolis-St Paul International/Wold-Chamberlain</v>
      </c>
      <c r="R6929">
        <f>INDEX(AirportPivot[Gates (number of available)],MATCH($N6929,AirportPivot[[AirportID]:[AirportID]],0))</f>
        <v>65</v>
      </c>
    </row>
    <row r="6930" spans="1:18" x14ac:dyDescent="0.25">
      <c r="A6930" s="3" t="s">
        <v>6962</v>
      </c>
      <c r="B6930" s="12">
        <v>41943</v>
      </c>
      <c r="C6930" s="4" t="s">
        <v>19</v>
      </c>
      <c r="D6930" s="4">
        <v>2.1</v>
      </c>
      <c r="E6930" s="4">
        <v>103</v>
      </c>
      <c r="F6930" s="5">
        <v>0.41666666666666669</v>
      </c>
      <c r="G6930" s="6">
        <v>200</v>
      </c>
      <c r="H6930" s="7">
        <v>37000</v>
      </c>
      <c r="I6930" s="7">
        <f>FlightsPivot[[#This Row],[Total Fare]]*10%</f>
        <v>3700</v>
      </c>
      <c r="J6930" s="7">
        <f>FlightsPivot[[#This Row],[Total Fare]]+FlightsPivot[[#This Row],[10% tax ]]</f>
        <v>40700</v>
      </c>
      <c r="K6930" s="4">
        <v>10</v>
      </c>
      <c r="L6930" s="4">
        <v>2014</v>
      </c>
      <c r="M6930" t="str">
        <f>INDEX(RoutesPivot[DepAirport],MATCH($C6930,RoutesPivot[[RouteID]:[RouteID]],0))</f>
        <v>ORD</v>
      </c>
      <c r="N6930" t="str">
        <f>INDEX(RoutesPivot[AirportID],MATCH($C6930,RoutesPivot[[RouteID]:[RouteID]],0))</f>
        <v>IAH</v>
      </c>
      <c r="O6930">
        <f>INDEX(RoutesPivot[Distance],MATCH($C6930,RoutesPivot[[RouteID]:[RouteID]],0))</f>
        <v>800</v>
      </c>
      <c r="P6930">
        <f>INDEX(RoutesPivot[ListPrice],MATCH($C6930,RoutesPivot[[RouteID]:[RouteID]],0))</f>
        <v>200</v>
      </c>
      <c r="Q6930" t="str">
        <f>INDEX(AirportPivot[AirportName],MATCH($N6930,AirportPivot[[AirportID]:[AirportID]],0))</f>
        <v>George Bush Intercontinental/Houston</v>
      </c>
      <c r="R6930">
        <f>INDEX(AirportPivot[Gates (number of available)],MATCH($N6930,AirportPivot[[AirportID]:[AirportID]],0))</f>
        <v>80</v>
      </c>
    </row>
    <row r="6931" spans="1:18" x14ac:dyDescent="0.25">
      <c r="A6931" s="3" t="s">
        <v>6963</v>
      </c>
      <c r="B6931" s="12">
        <v>42001</v>
      </c>
      <c r="C6931" s="4" t="s">
        <v>86</v>
      </c>
      <c r="D6931" s="4">
        <v>3.3</v>
      </c>
      <c r="E6931" s="4">
        <v>163</v>
      </c>
      <c r="F6931" s="5">
        <v>0.83333333333333337</v>
      </c>
      <c r="G6931" s="6">
        <v>161</v>
      </c>
      <c r="H6931" s="7">
        <v>26565</v>
      </c>
      <c r="I6931" s="7">
        <f>FlightsPivot[[#This Row],[Total Fare]]*10%</f>
        <v>2656.5</v>
      </c>
      <c r="J6931" s="7">
        <f>FlightsPivot[[#This Row],[Total Fare]]+FlightsPivot[[#This Row],[10% tax ]]</f>
        <v>29221.5</v>
      </c>
      <c r="K6931" s="4">
        <v>12</v>
      </c>
      <c r="L6931" s="4">
        <v>2014</v>
      </c>
      <c r="M6931" t="str">
        <f>INDEX(RoutesPivot[DepAirport],MATCH($C6931,RoutesPivot[[RouteID]:[RouteID]],0))</f>
        <v>ORD</v>
      </c>
      <c r="N6931" t="str">
        <f>INDEX(RoutesPivot[AirportID],MATCH($C6931,RoutesPivot[[RouteID]:[RouteID]],0))</f>
        <v>DTW</v>
      </c>
      <c r="O6931">
        <f>INDEX(RoutesPivot[Distance],MATCH($C6931,RoutesPivot[[RouteID]:[RouteID]],0))</f>
        <v>200</v>
      </c>
      <c r="P6931">
        <f>INDEX(RoutesPivot[ListPrice],MATCH($C6931,RoutesPivot[[RouteID]:[RouteID]],0))</f>
        <v>115</v>
      </c>
      <c r="Q6931" t="str">
        <f>INDEX(AirportPivot[AirportName],MATCH($N6931,AirportPivot[[AirportID]:[AirportID]],0))</f>
        <v>Detroit Metropolitan Wayne County</v>
      </c>
      <c r="R6931">
        <f>INDEX(AirportPivot[Gates (number of available)],MATCH($N6931,AirportPivot[[AirportID]:[AirportID]],0))</f>
        <v>60</v>
      </c>
    </row>
    <row r="6932" spans="1:18" x14ac:dyDescent="0.25">
      <c r="A6932" s="3" t="s">
        <v>6964</v>
      </c>
      <c r="B6932" s="12">
        <v>41833</v>
      </c>
      <c r="C6932" s="4" t="s">
        <v>47</v>
      </c>
      <c r="D6932" s="4">
        <v>1.9</v>
      </c>
      <c r="E6932" s="4">
        <v>142</v>
      </c>
      <c r="F6932" s="5">
        <v>0.5625</v>
      </c>
      <c r="G6932" s="6">
        <v>275</v>
      </c>
      <c r="H6932" s="7">
        <v>50875</v>
      </c>
      <c r="I6932" s="7">
        <f>FlightsPivot[[#This Row],[Total Fare]]*10%</f>
        <v>5087.5</v>
      </c>
      <c r="J6932" s="7">
        <f>FlightsPivot[[#This Row],[Total Fare]]+FlightsPivot[[#This Row],[10% tax ]]</f>
        <v>55962.5</v>
      </c>
      <c r="K6932" s="4">
        <v>7</v>
      </c>
      <c r="L6932" s="4">
        <v>2014</v>
      </c>
      <c r="M6932" t="str">
        <f>INDEX(RoutesPivot[DepAirport],MATCH($C6932,RoutesPivot[[RouteID]:[RouteID]],0))</f>
        <v>ORD</v>
      </c>
      <c r="N6932" t="str">
        <f>INDEX(RoutesPivot[AirportID],MATCH($C6932,RoutesPivot[[RouteID]:[RouteID]],0))</f>
        <v>PHX</v>
      </c>
      <c r="O6932">
        <f>INDEX(RoutesPivot[Distance],MATCH($C6932,RoutesPivot[[RouteID]:[RouteID]],0))</f>
        <v>1200</v>
      </c>
      <c r="P6932">
        <f>INDEX(RoutesPivot[ListPrice],MATCH($C6932,RoutesPivot[[RouteID]:[RouteID]],0))</f>
        <v>250</v>
      </c>
      <c r="Q6932" t="str">
        <f>INDEX(AirportPivot[AirportName],MATCH($N6932,AirportPivot[[AirportID]:[AirportID]],0))</f>
        <v>Phoenix Sky Harbor International</v>
      </c>
      <c r="R6932">
        <f>INDEX(AirportPivot[Gates (number of available)],MATCH($N6932,AirportPivot[[AirportID]:[AirportID]],0))</f>
        <v>60</v>
      </c>
    </row>
    <row r="6933" spans="1:18" x14ac:dyDescent="0.25">
      <c r="A6933" s="3" t="s">
        <v>6965</v>
      </c>
      <c r="B6933" s="12">
        <v>42177</v>
      </c>
      <c r="C6933" s="4" t="s">
        <v>25</v>
      </c>
      <c r="D6933" s="4">
        <v>2</v>
      </c>
      <c r="E6933" s="4">
        <v>146</v>
      </c>
      <c r="F6933" s="5">
        <v>0.75</v>
      </c>
      <c r="G6933" s="6">
        <v>220</v>
      </c>
      <c r="H6933" s="7">
        <v>40700</v>
      </c>
      <c r="I6933" s="7">
        <f>FlightsPivot[[#This Row],[Total Fare]]*10%</f>
        <v>4070</v>
      </c>
      <c r="J6933" s="7">
        <f>FlightsPivot[[#This Row],[Total Fare]]+FlightsPivot[[#This Row],[10% tax ]]</f>
        <v>44770</v>
      </c>
      <c r="K6933" s="4">
        <v>6</v>
      </c>
      <c r="L6933" s="4">
        <v>2015</v>
      </c>
      <c r="M6933" t="str">
        <f>INDEX(RoutesPivot[DepAirport],MATCH($C6933,RoutesPivot[[RouteID]:[RouteID]],0))</f>
        <v>ORD</v>
      </c>
      <c r="N6933" t="str">
        <f>INDEX(RoutesPivot[AirportID],MATCH($C6933,RoutesPivot[[RouteID]:[RouteID]],0))</f>
        <v>DFW</v>
      </c>
      <c r="O6933">
        <f>INDEX(RoutesPivot[Distance],MATCH($C6933,RoutesPivot[[RouteID]:[RouteID]],0))</f>
        <v>700</v>
      </c>
      <c r="P6933">
        <f>INDEX(RoutesPivot[ListPrice],MATCH($C6933,RoutesPivot[[RouteID]:[RouteID]],0))</f>
        <v>200</v>
      </c>
      <c r="Q6933" t="str">
        <f>INDEX(AirportPivot[AirportName],MATCH($N6933,AirportPivot[[AirportID]:[AirportID]],0))</f>
        <v>Dallas/Fort Worth International</v>
      </c>
      <c r="R6933">
        <f>INDEX(AirportPivot[Gates (number of available)],MATCH($N6933,AirportPivot[[AirportID]:[AirportID]],0))</f>
        <v>130</v>
      </c>
    </row>
    <row r="6934" spans="1:18" x14ac:dyDescent="0.25">
      <c r="A6934" s="3" t="s">
        <v>6966</v>
      </c>
      <c r="B6934" s="12">
        <v>42009</v>
      </c>
      <c r="C6934" s="4" t="s">
        <v>11</v>
      </c>
      <c r="D6934" s="4">
        <v>2.4</v>
      </c>
      <c r="E6934" s="4">
        <v>68</v>
      </c>
      <c r="F6934" s="5">
        <v>0.33333333333333331</v>
      </c>
      <c r="G6934" s="6">
        <v>300</v>
      </c>
      <c r="H6934" s="7">
        <v>54300</v>
      </c>
      <c r="I6934" s="7">
        <f>FlightsPivot[[#This Row],[Total Fare]]*10%</f>
        <v>5430</v>
      </c>
      <c r="J6934" s="7">
        <f>FlightsPivot[[#This Row],[Total Fare]]+FlightsPivot[[#This Row],[10% tax ]]</f>
        <v>59730</v>
      </c>
      <c r="K6934" s="4">
        <v>1</v>
      </c>
      <c r="L6934" s="4">
        <v>2015</v>
      </c>
      <c r="M6934" t="str">
        <f>INDEX(RoutesPivot[DepAirport],MATCH($C6934,RoutesPivot[[RouteID]:[RouteID]],0))</f>
        <v>ORD</v>
      </c>
      <c r="N6934" t="str">
        <f>INDEX(RoutesPivot[AirportID],MATCH($C6934,RoutesPivot[[RouteID]:[RouteID]],0))</f>
        <v>BOS</v>
      </c>
      <c r="O6934">
        <f>INDEX(RoutesPivot[Distance],MATCH($C6934,RoutesPivot[[RouteID]:[RouteID]],0))</f>
        <v>730</v>
      </c>
      <c r="P6934">
        <f>INDEX(RoutesPivot[ListPrice],MATCH($C6934,RoutesPivot[[RouteID]:[RouteID]],0))</f>
        <v>300</v>
      </c>
      <c r="Q6934" t="str">
        <f>INDEX(AirportPivot[AirportName],MATCH($N6934,AirportPivot[[AirportID]:[AirportID]],0))</f>
        <v>General Edward Lawrence Logan International</v>
      </c>
      <c r="R6934">
        <f>INDEX(AirportPivot[Gates (number of available)],MATCH($N6934,AirportPivot[[AirportID]:[AirportID]],0))</f>
        <v>63</v>
      </c>
    </row>
    <row r="6935" spans="1:18" x14ac:dyDescent="0.25">
      <c r="A6935" s="3" t="s">
        <v>6967</v>
      </c>
      <c r="B6935" s="12">
        <v>42041</v>
      </c>
      <c r="C6935" s="4" t="s">
        <v>25</v>
      </c>
      <c r="D6935" s="4">
        <v>2.6</v>
      </c>
      <c r="E6935" s="4">
        <v>21</v>
      </c>
      <c r="F6935" s="5">
        <v>0.45833333333333331</v>
      </c>
      <c r="G6935" s="6">
        <v>200</v>
      </c>
      <c r="H6935" s="7">
        <v>37000</v>
      </c>
      <c r="I6935" s="7">
        <f>FlightsPivot[[#This Row],[Total Fare]]*10%</f>
        <v>3700</v>
      </c>
      <c r="J6935" s="7">
        <f>FlightsPivot[[#This Row],[Total Fare]]+FlightsPivot[[#This Row],[10% tax ]]</f>
        <v>40700</v>
      </c>
      <c r="K6935" s="4">
        <v>2</v>
      </c>
      <c r="L6935" s="4">
        <v>2015</v>
      </c>
      <c r="M6935" t="str">
        <f>INDEX(RoutesPivot[DepAirport],MATCH($C6935,RoutesPivot[[RouteID]:[RouteID]],0))</f>
        <v>ORD</v>
      </c>
      <c r="N6935" t="str">
        <f>INDEX(RoutesPivot[AirportID],MATCH($C6935,RoutesPivot[[RouteID]:[RouteID]],0))</f>
        <v>DFW</v>
      </c>
      <c r="O6935">
        <f>INDEX(RoutesPivot[Distance],MATCH($C6935,RoutesPivot[[RouteID]:[RouteID]],0))</f>
        <v>700</v>
      </c>
      <c r="P6935">
        <f>INDEX(RoutesPivot[ListPrice],MATCH($C6935,RoutesPivot[[RouteID]:[RouteID]],0))</f>
        <v>200</v>
      </c>
      <c r="Q6935" t="str">
        <f>INDEX(AirportPivot[AirportName],MATCH($N6935,AirportPivot[[AirportID]:[AirportID]],0))</f>
        <v>Dallas/Fort Worth International</v>
      </c>
      <c r="R6935">
        <f>INDEX(AirportPivot[Gates (number of available)],MATCH($N6935,AirportPivot[[AirportID]:[AirportID]],0))</f>
        <v>130</v>
      </c>
    </row>
    <row r="6936" spans="1:18" x14ac:dyDescent="0.25">
      <c r="A6936" s="3" t="s">
        <v>6968</v>
      </c>
      <c r="B6936" s="12">
        <v>42109</v>
      </c>
      <c r="C6936" s="4" t="s">
        <v>47</v>
      </c>
      <c r="D6936" s="4">
        <v>1.2</v>
      </c>
      <c r="E6936" s="4">
        <v>11</v>
      </c>
      <c r="F6936" s="5">
        <v>0.5</v>
      </c>
      <c r="G6936" s="6">
        <v>250</v>
      </c>
      <c r="H6936" s="7">
        <v>46250</v>
      </c>
      <c r="I6936" s="7">
        <f>FlightsPivot[[#This Row],[Total Fare]]*10%</f>
        <v>4625</v>
      </c>
      <c r="J6936" s="7">
        <f>FlightsPivot[[#This Row],[Total Fare]]+FlightsPivot[[#This Row],[10% tax ]]</f>
        <v>50875</v>
      </c>
      <c r="K6936" s="4">
        <v>4</v>
      </c>
      <c r="L6936" s="4">
        <v>2015</v>
      </c>
      <c r="M6936" t="str">
        <f>INDEX(RoutesPivot[DepAirport],MATCH($C6936,RoutesPivot[[RouteID]:[RouteID]],0))</f>
        <v>ORD</v>
      </c>
      <c r="N6936" t="str">
        <f>INDEX(RoutesPivot[AirportID],MATCH($C6936,RoutesPivot[[RouteID]:[RouteID]],0))</f>
        <v>PHX</v>
      </c>
      <c r="O6936">
        <f>INDEX(RoutesPivot[Distance],MATCH($C6936,RoutesPivot[[RouteID]:[RouteID]],0))</f>
        <v>1200</v>
      </c>
      <c r="P6936">
        <f>INDEX(RoutesPivot[ListPrice],MATCH($C6936,RoutesPivot[[RouteID]:[RouteID]],0))</f>
        <v>250</v>
      </c>
      <c r="Q6936" t="str">
        <f>INDEX(AirportPivot[AirportName],MATCH($N6936,AirportPivot[[AirportID]:[AirportID]],0))</f>
        <v>Phoenix Sky Harbor International</v>
      </c>
      <c r="R6936">
        <f>INDEX(AirportPivot[Gates (number of available)],MATCH($N6936,AirportPivot[[AirportID]:[AirportID]],0))</f>
        <v>60</v>
      </c>
    </row>
    <row r="6937" spans="1:18" x14ac:dyDescent="0.25">
      <c r="A6937" s="3" t="s">
        <v>6969</v>
      </c>
      <c r="B6937" s="12">
        <v>41970</v>
      </c>
      <c r="C6937" s="4" t="s">
        <v>50</v>
      </c>
      <c r="D6937" s="4">
        <v>5.8</v>
      </c>
      <c r="E6937" s="4">
        <v>186</v>
      </c>
      <c r="F6937" s="5">
        <v>0.70833333333333337</v>
      </c>
      <c r="G6937" s="6">
        <v>412.5</v>
      </c>
      <c r="H6937" s="7">
        <v>68062.5</v>
      </c>
      <c r="I6937" s="7">
        <f>FlightsPivot[[#This Row],[Total Fare]]*10%</f>
        <v>6806.25</v>
      </c>
      <c r="J6937" s="7">
        <f>FlightsPivot[[#This Row],[Total Fare]]+FlightsPivot[[#This Row],[10% tax ]]</f>
        <v>74868.75</v>
      </c>
      <c r="K6937" s="4">
        <v>11</v>
      </c>
      <c r="L6937" s="4">
        <v>2014</v>
      </c>
      <c r="M6937" t="str">
        <f>INDEX(RoutesPivot[DepAirport],MATCH($C6937,RoutesPivot[[RouteID]:[RouteID]],0))</f>
        <v>ORD</v>
      </c>
      <c r="N6937" t="str">
        <f>INDEX(RoutesPivot[AirportID],MATCH($C6937,RoutesPivot[[RouteID]:[RouteID]],0))</f>
        <v>LGA</v>
      </c>
      <c r="O6937">
        <f>INDEX(RoutesPivot[Distance],MATCH($C6937,RoutesPivot[[RouteID]:[RouteID]],0))</f>
        <v>610</v>
      </c>
      <c r="P6937">
        <f>INDEX(RoutesPivot[ListPrice],MATCH($C6937,RoutesPivot[[RouteID]:[RouteID]],0))</f>
        <v>275</v>
      </c>
      <c r="Q6937" t="str">
        <f>INDEX(AirportPivot[AirportName],MATCH($N6937,AirportPivot[[AirportID]:[AirportID]],0))</f>
        <v>Laguardia</v>
      </c>
      <c r="R6937">
        <f>INDEX(AirportPivot[Gates (number of available)],MATCH($N6937,AirportPivot[[AirportID]:[AirportID]],0))</f>
        <v>66</v>
      </c>
    </row>
    <row r="6938" spans="1:18" x14ac:dyDescent="0.25">
      <c r="A6938" s="3" t="s">
        <v>6970</v>
      </c>
      <c r="B6938" s="12">
        <v>42277</v>
      </c>
      <c r="C6938" s="4" t="s">
        <v>30</v>
      </c>
      <c r="D6938" s="4">
        <v>1.7</v>
      </c>
      <c r="E6938" s="4">
        <v>43</v>
      </c>
      <c r="F6938" s="5">
        <v>0.8125</v>
      </c>
      <c r="G6938" s="6">
        <v>250</v>
      </c>
      <c r="H6938" s="7">
        <v>41250</v>
      </c>
      <c r="I6938" s="7">
        <f>FlightsPivot[[#This Row],[Total Fare]]*10%</f>
        <v>4125</v>
      </c>
      <c r="J6938" s="7">
        <f>FlightsPivot[[#This Row],[Total Fare]]+FlightsPivot[[#This Row],[10% tax ]]</f>
        <v>45375</v>
      </c>
      <c r="K6938" s="4">
        <v>9</v>
      </c>
      <c r="L6938" s="4">
        <v>2015</v>
      </c>
      <c r="M6938" t="str">
        <f>INDEX(RoutesPivot[DepAirport],MATCH($C6938,RoutesPivot[[RouteID]:[RouteID]],0))</f>
        <v>ORD</v>
      </c>
      <c r="N6938" t="str">
        <f>INDEX(RoutesPivot[AirportID],MATCH($C6938,RoutesPivot[[RouteID]:[RouteID]],0))</f>
        <v>MCO</v>
      </c>
      <c r="O6938">
        <f>INDEX(RoutesPivot[Distance],MATCH($C6938,RoutesPivot[[RouteID]:[RouteID]],0))</f>
        <v>850</v>
      </c>
      <c r="P6938">
        <f>INDEX(RoutesPivot[ListPrice],MATCH($C6938,RoutesPivot[[RouteID]:[RouteID]],0))</f>
        <v>250</v>
      </c>
      <c r="Q6938" t="str">
        <f>INDEX(AirportPivot[AirportName],MATCH($N6938,AirportPivot[[AirportID]:[AirportID]],0))</f>
        <v>Orlando International</v>
      </c>
      <c r="R6938">
        <f>INDEX(AirportPivot[Gates (number of available)],MATCH($N6938,AirportPivot[[AirportID]:[AirportID]],0))</f>
        <v>67</v>
      </c>
    </row>
    <row r="6939" spans="1:18" x14ac:dyDescent="0.25">
      <c r="A6939" s="3" t="s">
        <v>6971</v>
      </c>
      <c r="B6939" s="12">
        <v>41853</v>
      </c>
      <c r="C6939" s="4" t="s">
        <v>27</v>
      </c>
      <c r="D6939" s="4">
        <v>9.1999999999999993</v>
      </c>
      <c r="E6939" s="4">
        <v>199</v>
      </c>
      <c r="F6939" s="5">
        <v>0.33333333333333331</v>
      </c>
      <c r="G6939" s="6">
        <v>220</v>
      </c>
      <c r="H6939" s="7">
        <v>36300</v>
      </c>
      <c r="I6939" s="7">
        <f>FlightsPivot[[#This Row],[Total Fare]]*10%</f>
        <v>3630</v>
      </c>
      <c r="J6939" s="7">
        <f>FlightsPivot[[#This Row],[Total Fare]]+FlightsPivot[[#This Row],[10% tax ]]</f>
        <v>39930</v>
      </c>
      <c r="K6939" s="4">
        <v>8</v>
      </c>
      <c r="L6939" s="4">
        <v>2014</v>
      </c>
      <c r="M6939" t="str">
        <f>INDEX(RoutesPivot[DepAirport],MATCH($C6939,RoutesPivot[[RouteID]:[RouteID]],0))</f>
        <v>ORD</v>
      </c>
      <c r="N6939" t="str">
        <f>INDEX(RoutesPivot[AirportID],MATCH($C6939,RoutesPivot[[RouteID]:[RouteID]],0))</f>
        <v>ATL</v>
      </c>
      <c r="O6939">
        <f>INDEX(RoutesPivot[Distance],MATCH($C6939,RoutesPivot[[RouteID]:[RouteID]],0))</f>
        <v>510</v>
      </c>
      <c r="P6939">
        <f>INDEX(RoutesPivot[ListPrice],MATCH($C6939,RoutesPivot[[RouteID]:[RouteID]],0))</f>
        <v>200</v>
      </c>
      <c r="Q6939" t="str">
        <f>INDEX(AirportPivot[AirportName],MATCH($N6939,AirportPivot[[AirportID]:[AirportID]],0))</f>
        <v>Hartsfield-Jackson Atlanta International</v>
      </c>
      <c r="R6939">
        <f>INDEX(AirportPivot[Gates (number of available)],MATCH($N6939,AirportPivot[[AirportID]:[AirportID]],0))</f>
        <v>100</v>
      </c>
    </row>
    <row r="6940" spans="1:18" x14ac:dyDescent="0.25">
      <c r="A6940" s="3" t="s">
        <v>6972</v>
      </c>
      <c r="B6940" s="12">
        <v>42192</v>
      </c>
      <c r="C6940" s="4" t="s">
        <v>25</v>
      </c>
      <c r="D6940" s="4">
        <v>2.1</v>
      </c>
      <c r="E6940" s="4">
        <v>129</v>
      </c>
      <c r="F6940" s="5">
        <v>0.375</v>
      </c>
      <c r="G6940" s="6">
        <v>220</v>
      </c>
      <c r="H6940" s="7">
        <v>40700</v>
      </c>
      <c r="I6940" s="7">
        <f>FlightsPivot[[#This Row],[Total Fare]]*10%</f>
        <v>4070</v>
      </c>
      <c r="J6940" s="7">
        <f>FlightsPivot[[#This Row],[Total Fare]]+FlightsPivot[[#This Row],[10% tax ]]</f>
        <v>44770</v>
      </c>
      <c r="K6940" s="4">
        <v>7</v>
      </c>
      <c r="L6940" s="4">
        <v>2015</v>
      </c>
      <c r="M6940" t="str">
        <f>INDEX(RoutesPivot[DepAirport],MATCH($C6940,RoutesPivot[[RouteID]:[RouteID]],0))</f>
        <v>ORD</v>
      </c>
      <c r="N6940" t="str">
        <f>INDEX(RoutesPivot[AirportID],MATCH($C6940,RoutesPivot[[RouteID]:[RouteID]],0))</f>
        <v>DFW</v>
      </c>
      <c r="O6940">
        <f>INDEX(RoutesPivot[Distance],MATCH($C6940,RoutesPivot[[RouteID]:[RouteID]],0))</f>
        <v>700</v>
      </c>
      <c r="P6940">
        <f>INDEX(RoutesPivot[ListPrice],MATCH($C6940,RoutesPivot[[RouteID]:[RouteID]],0))</f>
        <v>200</v>
      </c>
      <c r="Q6940" t="str">
        <f>INDEX(AirportPivot[AirportName],MATCH($N6940,AirportPivot[[AirportID]:[AirportID]],0))</f>
        <v>Dallas/Fort Worth International</v>
      </c>
      <c r="R6940">
        <f>INDEX(AirportPivot[Gates (number of available)],MATCH($N6940,AirportPivot[[AirportID]:[AirportID]],0))</f>
        <v>130</v>
      </c>
    </row>
    <row r="6941" spans="1:18" x14ac:dyDescent="0.25">
      <c r="A6941" s="3" t="s">
        <v>6973</v>
      </c>
      <c r="B6941" s="12">
        <v>41971</v>
      </c>
      <c r="C6941" s="4" t="s">
        <v>70</v>
      </c>
      <c r="D6941" s="4">
        <v>4.2</v>
      </c>
      <c r="E6941" s="4">
        <v>54</v>
      </c>
      <c r="F6941" s="5">
        <v>0.29166666666666669</v>
      </c>
      <c r="G6941" s="6">
        <v>412.5</v>
      </c>
      <c r="H6941" s="7">
        <v>68062.5</v>
      </c>
      <c r="I6941" s="7">
        <f>FlightsPivot[[#This Row],[Total Fare]]*10%</f>
        <v>6806.25</v>
      </c>
      <c r="J6941" s="7">
        <f>FlightsPivot[[#This Row],[Total Fare]]+FlightsPivot[[#This Row],[10% tax ]]</f>
        <v>74868.75</v>
      </c>
      <c r="K6941" s="4">
        <v>11</v>
      </c>
      <c r="L6941" s="4">
        <v>2014</v>
      </c>
      <c r="M6941" t="str">
        <f>INDEX(RoutesPivot[DepAirport],MATCH($C6941,RoutesPivot[[RouteID]:[RouteID]],0))</f>
        <v>ORD</v>
      </c>
      <c r="N6941" t="str">
        <f>INDEX(RoutesPivot[AirportID],MATCH($C6941,RoutesPivot[[RouteID]:[RouteID]],0))</f>
        <v>LAS</v>
      </c>
      <c r="O6941">
        <f>INDEX(RoutesPivot[Distance],MATCH($C6941,RoutesPivot[[RouteID]:[RouteID]],0))</f>
        <v>1100</v>
      </c>
      <c r="P6941">
        <f>INDEX(RoutesPivot[ListPrice],MATCH($C6941,RoutesPivot[[RouteID]:[RouteID]],0))</f>
        <v>275</v>
      </c>
      <c r="Q6941" t="str">
        <f>INDEX(AirportPivot[AirportName],MATCH($N6941,AirportPivot[[AirportID]:[AirportID]],0))</f>
        <v>McCarran International</v>
      </c>
      <c r="R6941">
        <f>INDEX(AirportPivot[Gates (number of available)],MATCH($N6941,AirportPivot[[AirportID]:[AirportID]],0))</f>
        <v>68</v>
      </c>
    </row>
    <row r="6942" spans="1:18" x14ac:dyDescent="0.25">
      <c r="A6942" s="3" t="s">
        <v>6974</v>
      </c>
      <c r="B6942" s="12">
        <v>41644</v>
      </c>
      <c r="C6942" s="4" t="s">
        <v>80</v>
      </c>
      <c r="D6942" s="4">
        <v>3.2</v>
      </c>
      <c r="E6942" s="4">
        <v>190</v>
      </c>
      <c r="F6942" s="5">
        <v>0.29166666666666669</v>
      </c>
      <c r="G6942" s="6">
        <v>300</v>
      </c>
      <c r="H6942" s="7">
        <v>49500</v>
      </c>
      <c r="I6942" s="7">
        <f>FlightsPivot[[#This Row],[Total Fare]]*10%</f>
        <v>4950</v>
      </c>
      <c r="J6942" s="7">
        <f>FlightsPivot[[#This Row],[Total Fare]]+FlightsPivot[[#This Row],[10% tax ]]</f>
        <v>54450</v>
      </c>
      <c r="K6942" s="4">
        <v>1</v>
      </c>
      <c r="L6942" s="4">
        <v>2014</v>
      </c>
      <c r="M6942" t="str">
        <f>INDEX(RoutesPivot[DepAirport],MATCH($C6942,RoutesPivot[[RouteID]:[RouteID]],0))</f>
        <v>ORD</v>
      </c>
      <c r="N6942" t="str">
        <f>INDEX(RoutesPivot[AirportID],MATCH($C6942,RoutesPivot[[RouteID]:[RouteID]],0))</f>
        <v>MIA</v>
      </c>
      <c r="O6942">
        <f>INDEX(RoutesPivot[Distance],MATCH($C6942,RoutesPivot[[RouteID]:[RouteID]],0))</f>
        <v>1000</v>
      </c>
      <c r="P6942">
        <f>INDEX(RoutesPivot[ListPrice],MATCH($C6942,RoutesPivot[[RouteID]:[RouteID]],0))</f>
        <v>300</v>
      </c>
      <c r="Q6942" t="str">
        <f>INDEX(AirportPivot[AirportName],MATCH($N6942,AirportPivot[[AirportID]:[AirportID]],0))</f>
        <v>Miami International</v>
      </c>
      <c r="R6942">
        <f>INDEX(AirportPivot[Gates (number of available)],MATCH($N6942,AirportPivot[[AirportID]:[AirportID]],0))</f>
        <v>80</v>
      </c>
    </row>
    <row r="6943" spans="1:18" x14ac:dyDescent="0.25">
      <c r="A6943" s="3" t="s">
        <v>6975</v>
      </c>
      <c r="B6943" s="12">
        <v>42099</v>
      </c>
      <c r="C6943" s="4" t="s">
        <v>17</v>
      </c>
      <c r="D6943" s="4">
        <v>3.7</v>
      </c>
      <c r="E6943" s="4">
        <v>31</v>
      </c>
      <c r="F6943" s="5">
        <v>0.41666666666666669</v>
      </c>
      <c r="G6943" s="6">
        <v>350</v>
      </c>
      <c r="H6943" s="7">
        <v>64750</v>
      </c>
      <c r="I6943" s="7">
        <f>FlightsPivot[[#This Row],[Total Fare]]*10%</f>
        <v>6475</v>
      </c>
      <c r="J6943" s="7">
        <f>FlightsPivot[[#This Row],[Total Fare]]+FlightsPivot[[#This Row],[10% tax ]]</f>
        <v>71225</v>
      </c>
      <c r="K6943" s="4">
        <v>4</v>
      </c>
      <c r="L6943" s="4">
        <v>2015</v>
      </c>
      <c r="M6943" t="str">
        <f>INDEX(RoutesPivot[DepAirport],MATCH($C6943,RoutesPivot[[RouteID]:[RouteID]],0))</f>
        <v>ORD</v>
      </c>
      <c r="N6943" t="str">
        <f>INDEX(RoutesPivot[AirportID],MATCH($C6943,RoutesPivot[[RouteID]:[RouteID]],0))</f>
        <v>LAX</v>
      </c>
      <c r="O6943">
        <f>INDEX(RoutesPivot[Distance],MATCH($C6943,RoutesPivot[[RouteID]:[RouteID]],0))</f>
        <v>1518</v>
      </c>
      <c r="P6943">
        <f>INDEX(RoutesPivot[ListPrice],MATCH($C6943,RoutesPivot[[RouteID]:[RouteID]],0))</f>
        <v>350</v>
      </c>
      <c r="Q6943" t="str">
        <f>INDEX(AirportPivot[AirportName],MATCH($N6943,AirportPivot[[AirportID]:[AirportID]],0))</f>
        <v>Los Angeles International</v>
      </c>
      <c r="R6943">
        <f>INDEX(AirportPivot[Gates (number of available)],MATCH($N6943,AirportPivot[[AirportID]:[AirportID]],0))</f>
        <v>86</v>
      </c>
    </row>
    <row r="6944" spans="1:18" x14ac:dyDescent="0.25">
      <c r="A6944" s="3" t="s">
        <v>6976</v>
      </c>
      <c r="B6944" s="12">
        <v>42031</v>
      </c>
      <c r="C6944" s="4" t="s">
        <v>80</v>
      </c>
      <c r="D6944" s="4">
        <v>2.1</v>
      </c>
      <c r="E6944" s="4">
        <v>103</v>
      </c>
      <c r="F6944" s="5">
        <v>0.70833333333333337</v>
      </c>
      <c r="G6944" s="6">
        <v>300</v>
      </c>
      <c r="H6944" s="7">
        <v>55500</v>
      </c>
      <c r="I6944" s="7">
        <f>FlightsPivot[[#This Row],[Total Fare]]*10%</f>
        <v>5550</v>
      </c>
      <c r="J6944" s="7">
        <f>FlightsPivot[[#This Row],[Total Fare]]+FlightsPivot[[#This Row],[10% tax ]]</f>
        <v>61050</v>
      </c>
      <c r="K6944" s="4">
        <v>1</v>
      </c>
      <c r="L6944" s="4">
        <v>2015</v>
      </c>
      <c r="M6944" t="str">
        <f>INDEX(RoutesPivot[DepAirport],MATCH($C6944,RoutesPivot[[RouteID]:[RouteID]],0))</f>
        <v>ORD</v>
      </c>
      <c r="N6944" t="str">
        <f>INDEX(RoutesPivot[AirportID],MATCH($C6944,RoutesPivot[[RouteID]:[RouteID]],0))</f>
        <v>MIA</v>
      </c>
      <c r="O6944">
        <f>INDEX(RoutesPivot[Distance],MATCH($C6944,RoutesPivot[[RouteID]:[RouteID]],0))</f>
        <v>1000</v>
      </c>
      <c r="P6944">
        <f>INDEX(RoutesPivot[ListPrice],MATCH($C6944,RoutesPivot[[RouteID]:[RouteID]],0))</f>
        <v>300</v>
      </c>
      <c r="Q6944" t="str">
        <f>INDEX(AirportPivot[AirportName],MATCH($N6944,AirportPivot[[AirportID]:[AirportID]],0))</f>
        <v>Miami International</v>
      </c>
      <c r="R6944">
        <f>INDEX(AirportPivot[Gates (number of available)],MATCH($N6944,AirportPivot[[AirportID]:[AirportID]],0))</f>
        <v>80</v>
      </c>
    </row>
    <row r="6945" spans="1:18" x14ac:dyDescent="0.25">
      <c r="A6945" s="3" t="s">
        <v>6977</v>
      </c>
      <c r="B6945" s="12">
        <v>42264</v>
      </c>
      <c r="C6945" s="4" t="s">
        <v>21</v>
      </c>
      <c r="D6945" s="4">
        <v>2</v>
      </c>
      <c r="E6945" s="4">
        <v>22</v>
      </c>
      <c r="F6945" s="5">
        <v>0.79166666666666663</v>
      </c>
      <c r="G6945" s="6">
        <v>125</v>
      </c>
      <c r="H6945" s="7">
        <v>23125</v>
      </c>
      <c r="I6945" s="7">
        <f>FlightsPivot[[#This Row],[Total Fare]]*10%</f>
        <v>2312.5</v>
      </c>
      <c r="J6945" s="7">
        <f>FlightsPivot[[#This Row],[Total Fare]]+FlightsPivot[[#This Row],[10% tax ]]</f>
        <v>25437.5</v>
      </c>
      <c r="K6945" s="4">
        <v>9</v>
      </c>
      <c r="L6945" s="4">
        <v>2015</v>
      </c>
      <c r="M6945" t="str">
        <f>INDEX(RoutesPivot[DepAirport],MATCH($C6945,RoutesPivot[[RouteID]:[RouteID]],0))</f>
        <v>ORD</v>
      </c>
      <c r="N6945" t="str">
        <f>INDEX(RoutesPivot[AirportID],MATCH($C6945,RoutesPivot[[RouteID]:[RouteID]],0))</f>
        <v>CLT</v>
      </c>
      <c r="O6945">
        <f>INDEX(RoutesPivot[Distance],MATCH($C6945,RoutesPivot[[RouteID]:[RouteID]],0))</f>
        <v>700</v>
      </c>
      <c r="P6945">
        <f>INDEX(RoutesPivot[ListPrice],MATCH($C6945,RoutesPivot[[RouteID]:[RouteID]],0))</f>
        <v>125</v>
      </c>
      <c r="Q6945" t="str">
        <f>INDEX(AirportPivot[AirportName],MATCH($N6945,AirportPivot[[AirportID]:[AirportID]],0))</f>
        <v>Charlotte/Douglas International</v>
      </c>
      <c r="R6945">
        <f>INDEX(AirportPivot[Gates (number of available)],MATCH($N6945,AirportPivot[[AirportID]:[AirportID]],0))</f>
        <v>65</v>
      </c>
    </row>
    <row r="6946" spans="1:18" x14ac:dyDescent="0.25">
      <c r="A6946" s="3" t="s">
        <v>6978</v>
      </c>
      <c r="B6946" s="12">
        <v>41971</v>
      </c>
      <c r="C6946" s="4" t="s">
        <v>86</v>
      </c>
      <c r="D6946" s="4">
        <v>6.1</v>
      </c>
      <c r="E6946" s="4">
        <v>150</v>
      </c>
      <c r="F6946" s="5">
        <v>0.75</v>
      </c>
      <c r="G6946" s="6">
        <v>172.5</v>
      </c>
      <c r="H6946" s="7">
        <v>31912.5</v>
      </c>
      <c r="I6946" s="7">
        <f>FlightsPivot[[#This Row],[Total Fare]]*10%</f>
        <v>3191.25</v>
      </c>
      <c r="J6946" s="7">
        <f>FlightsPivot[[#This Row],[Total Fare]]+FlightsPivot[[#This Row],[10% tax ]]</f>
        <v>35103.75</v>
      </c>
      <c r="K6946" s="4">
        <v>11</v>
      </c>
      <c r="L6946" s="4">
        <v>2014</v>
      </c>
      <c r="M6946" t="str">
        <f>INDEX(RoutesPivot[DepAirport],MATCH($C6946,RoutesPivot[[RouteID]:[RouteID]],0))</f>
        <v>ORD</v>
      </c>
      <c r="N6946" t="str">
        <f>INDEX(RoutesPivot[AirportID],MATCH($C6946,RoutesPivot[[RouteID]:[RouteID]],0))</f>
        <v>DTW</v>
      </c>
      <c r="O6946">
        <f>INDEX(RoutesPivot[Distance],MATCH($C6946,RoutesPivot[[RouteID]:[RouteID]],0))</f>
        <v>200</v>
      </c>
      <c r="P6946">
        <f>INDEX(RoutesPivot[ListPrice],MATCH($C6946,RoutesPivot[[RouteID]:[RouteID]],0))</f>
        <v>115</v>
      </c>
      <c r="Q6946" t="str">
        <f>INDEX(AirportPivot[AirportName],MATCH($N6946,AirportPivot[[AirportID]:[AirportID]],0))</f>
        <v>Detroit Metropolitan Wayne County</v>
      </c>
      <c r="R6946">
        <f>INDEX(AirportPivot[Gates (number of available)],MATCH($N6946,AirportPivot[[AirportID]:[AirportID]],0))</f>
        <v>60</v>
      </c>
    </row>
    <row r="6947" spans="1:18" x14ac:dyDescent="0.25">
      <c r="A6947" s="3" t="s">
        <v>6979</v>
      </c>
      <c r="B6947" s="12">
        <v>41746</v>
      </c>
      <c r="C6947" s="4" t="s">
        <v>19</v>
      </c>
      <c r="D6947" s="4">
        <v>0.6</v>
      </c>
      <c r="E6947" s="4">
        <v>155</v>
      </c>
      <c r="F6947" s="5">
        <v>0.41666666666666669</v>
      </c>
      <c r="G6947" s="6">
        <v>200</v>
      </c>
      <c r="H6947" s="7">
        <v>33000</v>
      </c>
      <c r="I6947" s="7">
        <f>FlightsPivot[[#This Row],[Total Fare]]*10%</f>
        <v>3300</v>
      </c>
      <c r="J6947" s="7">
        <f>FlightsPivot[[#This Row],[Total Fare]]+FlightsPivot[[#This Row],[10% tax ]]</f>
        <v>36300</v>
      </c>
      <c r="K6947" s="4">
        <v>4</v>
      </c>
      <c r="L6947" s="4">
        <v>2014</v>
      </c>
      <c r="M6947" t="str">
        <f>INDEX(RoutesPivot[DepAirport],MATCH($C6947,RoutesPivot[[RouteID]:[RouteID]],0))</f>
        <v>ORD</v>
      </c>
      <c r="N6947" t="str">
        <f>INDEX(RoutesPivot[AirportID],MATCH($C6947,RoutesPivot[[RouteID]:[RouteID]],0))</f>
        <v>IAH</v>
      </c>
      <c r="O6947">
        <f>INDEX(RoutesPivot[Distance],MATCH($C6947,RoutesPivot[[RouteID]:[RouteID]],0))</f>
        <v>800</v>
      </c>
      <c r="P6947">
        <f>INDEX(RoutesPivot[ListPrice],MATCH($C6947,RoutesPivot[[RouteID]:[RouteID]],0))</f>
        <v>200</v>
      </c>
      <c r="Q6947" t="str">
        <f>INDEX(AirportPivot[AirportName],MATCH($N6947,AirportPivot[[AirportID]:[AirportID]],0))</f>
        <v>George Bush Intercontinental/Houston</v>
      </c>
      <c r="R6947">
        <f>INDEX(AirportPivot[Gates (number of available)],MATCH($N6947,AirportPivot[[AirportID]:[AirportID]],0))</f>
        <v>80</v>
      </c>
    </row>
    <row r="6948" spans="1:18" x14ac:dyDescent="0.25">
      <c r="A6948" s="3" t="s">
        <v>6980</v>
      </c>
      <c r="B6948" s="12">
        <v>41888</v>
      </c>
      <c r="C6948" s="4" t="s">
        <v>86</v>
      </c>
      <c r="D6948" s="4">
        <v>3.2</v>
      </c>
      <c r="E6948" s="4">
        <v>33</v>
      </c>
      <c r="F6948" s="5">
        <v>0.54166666666666663</v>
      </c>
      <c r="G6948" s="6">
        <v>115</v>
      </c>
      <c r="H6948" s="7">
        <v>21275</v>
      </c>
      <c r="I6948" s="7">
        <f>FlightsPivot[[#This Row],[Total Fare]]*10%</f>
        <v>2127.5</v>
      </c>
      <c r="J6948" s="7">
        <f>FlightsPivot[[#This Row],[Total Fare]]+FlightsPivot[[#This Row],[10% tax ]]</f>
        <v>23402.5</v>
      </c>
      <c r="K6948" s="4">
        <v>9</v>
      </c>
      <c r="L6948" s="4">
        <v>2014</v>
      </c>
      <c r="M6948" t="str">
        <f>INDEX(RoutesPivot[DepAirport],MATCH($C6948,RoutesPivot[[RouteID]:[RouteID]],0))</f>
        <v>ORD</v>
      </c>
      <c r="N6948" t="str">
        <f>INDEX(RoutesPivot[AirportID],MATCH($C6948,RoutesPivot[[RouteID]:[RouteID]],0))</f>
        <v>DTW</v>
      </c>
      <c r="O6948">
        <f>INDEX(RoutesPivot[Distance],MATCH($C6948,RoutesPivot[[RouteID]:[RouteID]],0))</f>
        <v>200</v>
      </c>
      <c r="P6948">
        <f>INDEX(RoutesPivot[ListPrice],MATCH($C6948,RoutesPivot[[RouteID]:[RouteID]],0))</f>
        <v>115</v>
      </c>
      <c r="Q6948" t="str">
        <f>INDEX(AirportPivot[AirportName],MATCH($N6948,AirportPivot[[AirportID]:[AirportID]],0))</f>
        <v>Detroit Metropolitan Wayne County</v>
      </c>
      <c r="R6948">
        <f>INDEX(AirportPivot[Gates (number of available)],MATCH($N6948,AirportPivot[[AirportID]:[AirportID]],0))</f>
        <v>60</v>
      </c>
    </row>
    <row r="6949" spans="1:18" x14ac:dyDescent="0.25">
      <c r="A6949" s="3" t="s">
        <v>6981</v>
      </c>
      <c r="B6949" s="12">
        <v>42162</v>
      </c>
      <c r="C6949" s="4" t="s">
        <v>40</v>
      </c>
      <c r="D6949" s="4">
        <v>1.4</v>
      </c>
      <c r="E6949" s="4">
        <v>27</v>
      </c>
      <c r="F6949" s="5">
        <v>0.5625</v>
      </c>
      <c r="G6949" s="6">
        <v>126.5</v>
      </c>
      <c r="H6949" s="7">
        <v>23402.5</v>
      </c>
      <c r="I6949" s="7">
        <f>FlightsPivot[[#This Row],[Total Fare]]*10%</f>
        <v>2340.25</v>
      </c>
      <c r="J6949" s="7">
        <f>FlightsPivot[[#This Row],[Total Fare]]+FlightsPivot[[#This Row],[10% tax ]]</f>
        <v>25742.75</v>
      </c>
      <c r="K6949" s="4">
        <v>6</v>
      </c>
      <c r="L6949" s="4">
        <v>2015</v>
      </c>
      <c r="M6949" t="str">
        <f>INDEX(RoutesPivot[DepAirport],MATCH($C6949,RoutesPivot[[RouteID]:[RouteID]],0))</f>
        <v>ORD</v>
      </c>
      <c r="N6949" t="str">
        <f>INDEX(RoutesPivot[AirportID],MATCH($C6949,RoutesPivot[[RouteID]:[RouteID]],0))</f>
        <v>MSP</v>
      </c>
      <c r="O6949">
        <f>INDEX(RoutesPivot[Distance],MATCH($C6949,RoutesPivot[[RouteID]:[RouteID]],0))</f>
        <v>300</v>
      </c>
      <c r="P6949">
        <f>INDEX(RoutesPivot[ListPrice],MATCH($C6949,RoutesPivot[[RouteID]:[RouteID]],0))</f>
        <v>115</v>
      </c>
      <c r="Q6949" t="str">
        <f>INDEX(AirportPivot[AirportName],MATCH($N6949,AirportPivot[[AirportID]:[AirportID]],0))</f>
        <v>Minneapolis-St Paul International/Wold-Chamberlain</v>
      </c>
      <c r="R6949">
        <f>INDEX(AirportPivot[Gates (number of available)],MATCH($N6949,AirportPivot[[AirportID]:[AirportID]],0))</f>
        <v>65</v>
      </c>
    </row>
    <row r="6950" spans="1:18" x14ac:dyDescent="0.25">
      <c r="A6950" s="3" t="s">
        <v>6982</v>
      </c>
      <c r="B6950" s="12">
        <v>41691</v>
      </c>
      <c r="C6950" s="4" t="s">
        <v>98</v>
      </c>
      <c r="D6950" s="4">
        <v>2.6</v>
      </c>
      <c r="E6950" s="4">
        <v>52</v>
      </c>
      <c r="F6950" s="5">
        <v>0.79166666666666663</v>
      </c>
      <c r="G6950" s="6">
        <v>275</v>
      </c>
      <c r="H6950" s="7">
        <v>45375</v>
      </c>
      <c r="I6950" s="7">
        <f>FlightsPivot[[#This Row],[Total Fare]]*10%</f>
        <v>4537.5</v>
      </c>
      <c r="J6950" s="7">
        <f>FlightsPivot[[#This Row],[Total Fare]]+FlightsPivot[[#This Row],[10% tax ]]</f>
        <v>49912.5</v>
      </c>
      <c r="K6950" s="4">
        <v>2</v>
      </c>
      <c r="L6950" s="4">
        <v>2014</v>
      </c>
      <c r="M6950" t="str">
        <f>INDEX(RoutesPivot[DepAirport],MATCH($C6950,RoutesPivot[[RouteID]:[RouteID]],0))</f>
        <v>ORD</v>
      </c>
      <c r="N6950" t="str">
        <f>INDEX(RoutesPivot[AirportID],MATCH($C6950,RoutesPivot[[RouteID]:[RouteID]],0))</f>
        <v>PHL</v>
      </c>
      <c r="O6950">
        <f>INDEX(RoutesPivot[Distance],MATCH($C6950,RoutesPivot[[RouteID]:[RouteID]],0))</f>
        <v>580</v>
      </c>
      <c r="P6950">
        <f>INDEX(RoutesPivot[ListPrice],MATCH($C6950,RoutesPivot[[RouteID]:[RouteID]],0))</f>
        <v>275</v>
      </c>
      <c r="Q6950" t="str">
        <f>INDEX(AirportPivot[AirportName],MATCH($N6950,AirportPivot[[AirportID]:[AirportID]],0))</f>
        <v>Philadelphia International</v>
      </c>
      <c r="R6950">
        <f>INDEX(AirportPivot[Gates (number of available)],MATCH($N6950,AirportPivot[[AirportID]:[AirportID]],0))</f>
        <v>89</v>
      </c>
    </row>
    <row r="6951" spans="1:18" x14ac:dyDescent="0.25">
      <c r="A6951" s="3" t="s">
        <v>6983</v>
      </c>
      <c r="B6951" s="12">
        <v>41889</v>
      </c>
      <c r="C6951" s="4" t="s">
        <v>17</v>
      </c>
      <c r="D6951" s="4">
        <v>4.9000000000000004</v>
      </c>
      <c r="E6951" s="4">
        <v>181</v>
      </c>
      <c r="F6951" s="5">
        <v>0.625</v>
      </c>
      <c r="G6951" s="6">
        <v>350</v>
      </c>
      <c r="H6951" s="7">
        <v>57750</v>
      </c>
      <c r="I6951" s="7">
        <f>FlightsPivot[[#This Row],[Total Fare]]*10%</f>
        <v>5775</v>
      </c>
      <c r="J6951" s="7">
        <f>FlightsPivot[[#This Row],[Total Fare]]+FlightsPivot[[#This Row],[10% tax ]]</f>
        <v>63525</v>
      </c>
      <c r="K6951" s="4">
        <v>9</v>
      </c>
      <c r="L6951" s="4">
        <v>2014</v>
      </c>
      <c r="M6951" t="str">
        <f>INDEX(RoutesPivot[DepAirport],MATCH($C6951,RoutesPivot[[RouteID]:[RouteID]],0))</f>
        <v>ORD</v>
      </c>
      <c r="N6951" t="str">
        <f>INDEX(RoutesPivot[AirportID],MATCH($C6951,RoutesPivot[[RouteID]:[RouteID]],0))</f>
        <v>LAX</v>
      </c>
      <c r="O6951">
        <f>INDEX(RoutesPivot[Distance],MATCH($C6951,RoutesPivot[[RouteID]:[RouteID]],0))</f>
        <v>1518</v>
      </c>
      <c r="P6951">
        <f>INDEX(RoutesPivot[ListPrice],MATCH($C6951,RoutesPivot[[RouteID]:[RouteID]],0))</f>
        <v>350</v>
      </c>
      <c r="Q6951" t="str">
        <f>INDEX(AirportPivot[AirportName],MATCH($N6951,AirportPivot[[AirportID]:[AirportID]],0))</f>
        <v>Los Angeles International</v>
      </c>
      <c r="R6951">
        <f>INDEX(AirportPivot[Gates (number of available)],MATCH($N6951,AirportPivot[[AirportID]:[AirportID]],0))</f>
        <v>86</v>
      </c>
    </row>
    <row r="6952" spans="1:18" x14ac:dyDescent="0.25">
      <c r="A6952" s="3" t="s">
        <v>6984</v>
      </c>
      <c r="B6952" s="12">
        <v>42335</v>
      </c>
      <c r="C6952" s="4" t="s">
        <v>25</v>
      </c>
      <c r="D6952" s="4">
        <v>6.2</v>
      </c>
      <c r="E6952" s="4">
        <v>78</v>
      </c>
      <c r="F6952" s="5">
        <v>0.375</v>
      </c>
      <c r="G6952" s="6">
        <v>300</v>
      </c>
      <c r="H6952" s="7">
        <v>54300</v>
      </c>
      <c r="I6952" s="7">
        <f>FlightsPivot[[#This Row],[Total Fare]]*10%</f>
        <v>5430</v>
      </c>
      <c r="J6952" s="7">
        <f>FlightsPivot[[#This Row],[Total Fare]]+FlightsPivot[[#This Row],[10% tax ]]</f>
        <v>59730</v>
      </c>
      <c r="K6952" s="4">
        <v>11</v>
      </c>
      <c r="L6952" s="4">
        <v>2015</v>
      </c>
      <c r="M6952" t="str">
        <f>INDEX(RoutesPivot[DepAirport],MATCH($C6952,RoutesPivot[[RouteID]:[RouteID]],0))</f>
        <v>ORD</v>
      </c>
      <c r="N6952" t="str">
        <f>INDEX(RoutesPivot[AirportID],MATCH($C6952,RoutesPivot[[RouteID]:[RouteID]],0))</f>
        <v>DFW</v>
      </c>
      <c r="O6952">
        <f>INDEX(RoutesPivot[Distance],MATCH($C6952,RoutesPivot[[RouteID]:[RouteID]],0))</f>
        <v>700</v>
      </c>
      <c r="P6952">
        <f>INDEX(RoutesPivot[ListPrice],MATCH($C6952,RoutesPivot[[RouteID]:[RouteID]],0))</f>
        <v>200</v>
      </c>
      <c r="Q6952" t="str">
        <f>INDEX(AirportPivot[AirportName],MATCH($N6952,AirportPivot[[AirportID]:[AirportID]],0))</f>
        <v>Dallas/Fort Worth International</v>
      </c>
      <c r="R6952">
        <f>INDEX(AirportPivot[Gates (number of available)],MATCH($N6952,AirportPivot[[AirportID]:[AirportID]],0))</f>
        <v>130</v>
      </c>
    </row>
    <row r="6953" spans="1:18" x14ac:dyDescent="0.25">
      <c r="A6953" s="3" t="s">
        <v>6985</v>
      </c>
      <c r="B6953" s="12">
        <v>42157</v>
      </c>
      <c r="C6953" s="4" t="s">
        <v>25</v>
      </c>
      <c r="D6953" s="4">
        <v>1.5</v>
      </c>
      <c r="E6953" s="4">
        <v>173</v>
      </c>
      <c r="F6953" s="5">
        <v>0.29166666666666669</v>
      </c>
      <c r="G6953" s="6">
        <v>220</v>
      </c>
      <c r="H6953" s="7">
        <v>36300</v>
      </c>
      <c r="I6953" s="7">
        <f>FlightsPivot[[#This Row],[Total Fare]]*10%</f>
        <v>3630</v>
      </c>
      <c r="J6953" s="7">
        <f>FlightsPivot[[#This Row],[Total Fare]]+FlightsPivot[[#This Row],[10% tax ]]</f>
        <v>39930</v>
      </c>
      <c r="K6953" s="4">
        <v>6</v>
      </c>
      <c r="L6953" s="4">
        <v>2015</v>
      </c>
      <c r="M6953" t="str">
        <f>INDEX(RoutesPivot[DepAirport],MATCH($C6953,RoutesPivot[[RouteID]:[RouteID]],0))</f>
        <v>ORD</v>
      </c>
      <c r="N6953" t="str">
        <f>INDEX(RoutesPivot[AirportID],MATCH($C6953,RoutesPivot[[RouteID]:[RouteID]],0))</f>
        <v>DFW</v>
      </c>
      <c r="O6953">
        <f>INDEX(RoutesPivot[Distance],MATCH($C6953,RoutesPivot[[RouteID]:[RouteID]],0))</f>
        <v>700</v>
      </c>
      <c r="P6953">
        <f>INDEX(RoutesPivot[ListPrice],MATCH($C6953,RoutesPivot[[RouteID]:[RouteID]],0))</f>
        <v>200</v>
      </c>
      <c r="Q6953" t="str">
        <f>INDEX(AirportPivot[AirportName],MATCH($N6953,AirportPivot[[AirportID]:[AirportID]],0))</f>
        <v>Dallas/Fort Worth International</v>
      </c>
      <c r="R6953">
        <f>INDEX(AirportPivot[Gates (number of available)],MATCH($N6953,AirportPivot[[AirportID]:[AirportID]],0))</f>
        <v>130</v>
      </c>
    </row>
    <row r="6954" spans="1:18" x14ac:dyDescent="0.25">
      <c r="A6954" s="3" t="s">
        <v>6986</v>
      </c>
      <c r="B6954" s="12">
        <v>41829</v>
      </c>
      <c r="C6954" s="4" t="s">
        <v>30</v>
      </c>
      <c r="D6954" s="4">
        <v>0.9</v>
      </c>
      <c r="E6954" s="4">
        <v>101</v>
      </c>
      <c r="F6954" s="5">
        <v>0.54166666666666663</v>
      </c>
      <c r="G6954" s="6">
        <v>275</v>
      </c>
      <c r="H6954" s="7">
        <v>50875</v>
      </c>
      <c r="I6954" s="7">
        <f>FlightsPivot[[#This Row],[Total Fare]]*10%</f>
        <v>5087.5</v>
      </c>
      <c r="J6954" s="7">
        <f>FlightsPivot[[#This Row],[Total Fare]]+FlightsPivot[[#This Row],[10% tax ]]</f>
        <v>55962.5</v>
      </c>
      <c r="K6954" s="4">
        <v>7</v>
      </c>
      <c r="L6954" s="4">
        <v>2014</v>
      </c>
      <c r="M6954" t="str">
        <f>INDEX(RoutesPivot[DepAirport],MATCH($C6954,RoutesPivot[[RouteID]:[RouteID]],0))</f>
        <v>ORD</v>
      </c>
      <c r="N6954" t="str">
        <f>INDEX(RoutesPivot[AirportID],MATCH($C6954,RoutesPivot[[RouteID]:[RouteID]],0))</f>
        <v>MCO</v>
      </c>
      <c r="O6954">
        <f>INDEX(RoutesPivot[Distance],MATCH($C6954,RoutesPivot[[RouteID]:[RouteID]],0))</f>
        <v>850</v>
      </c>
      <c r="P6954">
        <f>INDEX(RoutesPivot[ListPrice],MATCH($C6954,RoutesPivot[[RouteID]:[RouteID]],0))</f>
        <v>250</v>
      </c>
      <c r="Q6954" t="str">
        <f>INDEX(AirportPivot[AirportName],MATCH($N6954,AirportPivot[[AirportID]:[AirportID]],0))</f>
        <v>Orlando International</v>
      </c>
      <c r="R6954">
        <f>INDEX(AirportPivot[Gates (number of available)],MATCH($N6954,AirportPivot[[AirportID]:[AirportID]],0))</f>
        <v>67</v>
      </c>
    </row>
    <row r="6955" spans="1:18" x14ac:dyDescent="0.25">
      <c r="A6955" s="3" t="s">
        <v>6987</v>
      </c>
      <c r="B6955" s="12">
        <v>42103</v>
      </c>
      <c r="C6955" s="4" t="s">
        <v>80</v>
      </c>
      <c r="D6955" s="4">
        <v>2.6</v>
      </c>
      <c r="E6955" s="4">
        <v>170</v>
      </c>
      <c r="F6955" s="5">
        <v>0.35416666666666669</v>
      </c>
      <c r="G6955" s="6">
        <v>300</v>
      </c>
      <c r="H6955" s="7">
        <v>49500</v>
      </c>
      <c r="I6955" s="7">
        <f>FlightsPivot[[#This Row],[Total Fare]]*10%</f>
        <v>4950</v>
      </c>
      <c r="J6955" s="7">
        <f>FlightsPivot[[#This Row],[Total Fare]]+FlightsPivot[[#This Row],[10% tax ]]</f>
        <v>54450</v>
      </c>
      <c r="K6955" s="4">
        <v>4</v>
      </c>
      <c r="L6955" s="4">
        <v>2015</v>
      </c>
      <c r="M6955" t="str">
        <f>INDEX(RoutesPivot[DepAirport],MATCH($C6955,RoutesPivot[[RouteID]:[RouteID]],0))</f>
        <v>ORD</v>
      </c>
      <c r="N6955" t="str">
        <f>INDEX(RoutesPivot[AirportID],MATCH($C6955,RoutesPivot[[RouteID]:[RouteID]],0))</f>
        <v>MIA</v>
      </c>
      <c r="O6955">
        <f>INDEX(RoutesPivot[Distance],MATCH($C6955,RoutesPivot[[RouteID]:[RouteID]],0))</f>
        <v>1000</v>
      </c>
      <c r="P6955">
        <f>INDEX(RoutesPivot[ListPrice],MATCH($C6955,RoutesPivot[[RouteID]:[RouteID]],0))</f>
        <v>300</v>
      </c>
      <c r="Q6955" t="str">
        <f>INDEX(AirportPivot[AirportName],MATCH($N6955,AirportPivot[[AirportID]:[AirportID]],0))</f>
        <v>Miami International</v>
      </c>
      <c r="R6955">
        <f>INDEX(AirportPivot[Gates (number of available)],MATCH($N6955,AirportPivot[[AirportID]:[AirportID]],0))</f>
        <v>80</v>
      </c>
    </row>
    <row r="6956" spans="1:18" x14ac:dyDescent="0.25">
      <c r="A6956" s="3" t="s">
        <v>6988</v>
      </c>
      <c r="B6956" s="12">
        <v>42148</v>
      </c>
      <c r="C6956" s="4" t="s">
        <v>27</v>
      </c>
      <c r="D6956" s="4">
        <v>7.9</v>
      </c>
      <c r="E6956" s="4">
        <v>145</v>
      </c>
      <c r="F6956" s="5">
        <v>0.29166666666666669</v>
      </c>
      <c r="G6956" s="6">
        <v>200</v>
      </c>
      <c r="H6956" s="7">
        <v>37000</v>
      </c>
      <c r="I6956" s="7">
        <f>FlightsPivot[[#This Row],[Total Fare]]*10%</f>
        <v>3700</v>
      </c>
      <c r="J6956" s="7">
        <f>FlightsPivot[[#This Row],[Total Fare]]+FlightsPivot[[#This Row],[10% tax ]]</f>
        <v>40700</v>
      </c>
      <c r="K6956" s="4">
        <v>5</v>
      </c>
      <c r="L6956" s="4">
        <v>2015</v>
      </c>
      <c r="M6956" t="str">
        <f>INDEX(RoutesPivot[DepAirport],MATCH($C6956,RoutesPivot[[RouteID]:[RouteID]],0))</f>
        <v>ORD</v>
      </c>
      <c r="N6956" t="str">
        <f>INDEX(RoutesPivot[AirportID],MATCH($C6956,RoutesPivot[[RouteID]:[RouteID]],0))</f>
        <v>ATL</v>
      </c>
      <c r="O6956">
        <f>INDEX(RoutesPivot[Distance],MATCH($C6956,RoutesPivot[[RouteID]:[RouteID]],0))</f>
        <v>510</v>
      </c>
      <c r="P6956">
        <f>INDEX(RoutesPivot[ListPrice],MATCH($C6956,RoutesPivot[[RouteID]:[RouteID]],0))</f>
        <v>200</v>
      </c>
      <c r="Q6956" t="str">
        <f>INDEX(AirportPivot[AirportName],MATCH($N6956,AirportPivot[[AirportID]:[AirportID]],0))</f>
        <v>Hartsfield-Jackson Atlanta International</v>
      </c>
      <c r="R6956">
        <f>INDEX(AirportPivot[Gates (number of available)],MATCH($N6956,AirportPivot[[AirportID]:[AirportID]],0))</f>
        <v>100</v>
      </c>
    </row>
    <row r="6957" spans="1:18" x14ac:dyDescent="0.25">
      <c r="A6957" s="3" t="s">
        <v>6989</v>
      </c>
      <c r="B6957" s="12">
        <v>41879</v>
      </c>
      <c r="C6957" s="4" t="s">
        <v>15</v>
      </c>
      <c r="D6957" s="4">
        <v>1.2</v>
      </c>
      <c r="E6957" s="4">
        <v>170</v>
      </c>
      <c r="F6957" s="5">
        <v>0.33333333333333331</v>
      </c>
      <c r="G6957" s="6">
        <v>247.5</v>
      </c>
      <c r="H6957" s="7">
        <v>40837.5</v>
      </c>
      <c r="I6957" s="7">
        <f>FlightsPivot[[#This Row],[Total Fare]]*10%</f>
        <v>4083.75</v>
      </c>
      <c r="J6957" s="7">
        <f>FlightsPivot[[#This Row],[Total Fare]]+FlightsPivot[[#This Row],[10% tax ]]</f>
        <v>44921.25</v>
      </c>
      <c r="K6957" s="4">
        <v>8</v>
      </c>
      <c r="L6957" s="4">
        <v>2014</v>
      </c>
      <c r="M6957" t="str">
        <f>INDEX(RoutesPivot[DepAirport],MATCH($C6957,RoutesPivot[[RouteID]:[RouteID]],0))</f>
        <v>ORD</v>
      </c>
      <c r="N6957" t="str">
        <f>INDEX(RoutesPivot[AirportID],MATCH($C6957,RoutesPivot[[RouteID]:[RouteID]],0))</f>
        <v>EWR</v>
      </c>
      <c r="O6957">
        <f>INDEX(RoutesPivot[Distance],MATCH($C6957,RoutesPivot[[RouteID]:[RouteID]],0))</f>
        <v>600</v>
      </c>
      <c r="P6957">
        <f>INDEX(RoutesPivot[ListPrice],MATCH($C6957,RoutesPivot[[RouteID]:[RouteID]],0))</f>
        <v>225</v>
      </c>
      <c r="Q6957" t="str">
        <f>INDEX(AirportPivot[AirportName],MATCH($N6957,AirportPivot[[AirportID]:[AirportID]],0))</f>
        <v>Newark Liberty International</v>
      </c>
      <c r="R6957">
        <f>INDEX(AirportPivot[Gates (number of available)],MATCH($N6957,AirportPivot[[AirportID]:[AirportID]],0))</f>
        <v>82</v>
      </c>
    </row>
    <row r="6958" spans="1:18" x14ac:dyDescent="0.25">
      <c r="A6958" s="3" t="s">
        <v>6990</v>
      </c>
      <c r="B6958" s="12">
        <v>42014</v>
      </c>
      <c r="C6958" s="4" t="s">
        <v>33</v>
      </c>
      <c r="D6958" s="4">
        <v>2.9</v>
      </c>
      <c r="E6958" s="4">
        <v>73</v>
      </c>
      <c r="F6958" s="5">
        <v>0.85416666666666663</v>
      </c>
      <c r="G6958" s="6">
        <v>375</v>
      </c>
      <c r="H6958" s="7">
        <v>67875</v>
      </c>
      <c r="I6958" s="7">
        <f>FlightsPivot[[#This Row],[Total Fare]]*10%</f>
        <v>6787.5</v>
      </c>
      <c r="J6958" s="7">
        <f>FlightsPivot[[#This Row],[Total Fare]]+FlightsPivot[[#This Row],[10% tax ]]</f>
        <v>74662.5</v>
      </c>
      <c r="K6958" s="4">
        <v>1</v>
      </c>
      <c r="L6958" s="4">
        <v>2015</v>
      </c>
      <c r="M6958" t="str">
        <f>INDEX(RoutesPivot[DepAirport],MATCH($C6958,RoutesPivot[[RouteID]:[RouteID]],0))</f>
        <v>ORD</v>
      </c>
      <c r="N6958" t="str">
        <f>INDEX(RoutesPivot[AirportID],MATCH($C6958,RoutesPivot[[RouteID]:[RouteID]],0))</f>
        <v>SFO</v>
      </c>
      <c r="O6958">
        <f>INDEX(RoutesPivot[Distance],MATCH($C6958,RoutesPivot[[RouteID]:[RouteID]],0))</f>
        <v>1600</v>
      </c>
      <c r="P6958">
        <f>INDEX(RoutesPivot[ListPrice],MATCH($C6958,RoutesPivot[[RouteID]:[RouteID]],0))</f>
        <v>375</v>
      </c>
      <c r="Q6958" t="str">
        <f>INDEX(AirportPivot[AirportName],MATCH($N6958,AirportPivot[[AirportID]:[AirportID]],0))</f>
        <v>San Francisco International</v>
      </c>
      <c r="R6958">
        <f>INDEX(AirportPivot[Gates (number of available)],MATCH($N6958,AirportPivot[[AirportID]:[AirportID]],0))</f>
        <v>70</v>
      </c>
    </row>
    <row r="6959" spans="1:18" x14ac:dyDescent="0.25">
      <c r="A6959" s="3" t="s">
        <v>6991</v>
      </c>
      <c r="B6959" s="12">
        <v>41732</v>
      </c>
      <c r="C6959" s="4" t="s">
        <v>17</v>
      </c>
      <c r="D6959" s="4">
        <v>4.5999999999999996</v>
      </c>
      <c r="E6959" s="4">
        <v>182</v>
      </c>
      <c r="F6959" s="5">
        <v>0.77083333333333337</v>
      </c>
      <c r="G6959" s="6">
        <v>350</v>
      </c>
      <c r="H6959" s="7">
        <v>57750</v>
      </c>
      <c r="I6959" s="7">
        <f>FlightsPivot[[#This Row],[Total Fare]]*10%</f>
        <v>5775</v>
      </c>
      <c r="J6959" s="7">
        <f>FlightsPivot[[#This Row],[Total Fare]]+FlightsPivot[[#This Row],[10% tax ]]</f>
        <v>63525</v>
      </c>
      <c r="K6959" s="4">
        <v>4</v>
      </c>
      <c r="L6959" s="4">
        <v>2014</v>
      </c>
      <c r="M6959" t="str">
        <f>INDEX(RoutesPivot[DepAirport],MATCH($C6959,RoutesPivot[[RouteID]:[RouteID]],0))</f>
        <v>ORD</v>
      </c>
      <c r="N6959" t="str">
        <f>INDEX(RoutesPivot[AirportID],MATCH($C6959,RoutesPivot[[RouteID]:[RouteID]],0))</f>
        <v>LAX</v>
      </c>
      <c r="O6959">
        <f>INDEX(RoutesPivot[Distance],MATCH($C6959,RoutesPivot[[RouteID]:[RouteID]],0))</f>
        <v>1518</v>
      </c>
      <c r="P6959">
        <f>INDEX(RoutesPivot[ListPrice],MATCH($C6959,RoutesPivot[[RouteID]:[RouteID]],0))</f>
        <v>350</v>
      </c>
      <c r="Q6959" t="str">
        <f>INDEX(AirportPivot[AirportName],MATCH($N6959,AirportPivot[[AirportID]:[AirportID]],0))</f>
        <v>Los Angeles International</v>
      </c>
      <c r="R6959">
        <f>INDEX(AirportPivot[Gates (number of available)],MATCH($N6959,AirportPivot[[AirportID]:[AirportID]],0))</f>
        <v>86</v>
      </c>
    </row>
    <row r="6960" spans="1:18" x14ac:dyDescent="0.25">
      <c r="A6960" s="3" t="s">
        <v>6992</v>
      </c>
      <c r="B6960" s="12">
        <v>41796</v>
      </c>
      <c r="C6960" s="4" t="s">
        <v>13</v>
      </c>
      <c r="D6960" s="4">
        <v>2.4</v>
      </c>
      <c r="E6960" s="4">
        <v>173</v>
      </c>
      <c r="F6960" s="5">
        <v>0.5</v>
      </c>
      <c r="G6960" s="6">
        <v>275</v>
      </c>
      <c r="H6960" s="7">
        <v>45375</v>
      </c>
      <c r="I6960" s="7">
        <f>FlightsPivot[[#This Row],[Total Fare]]*10%</f>
        <v>4537.5</v>
      </c>
      <c r="J6960" s="7">
        <f>FlightsPivot[[#This Row],[Total Fare]]+FlightsPivot[[#This Row],[10% tax ]]</f>
        <v>49912.5</v>
      </c>
      <c r="K6960" s="4">
        <v>6</v>
      </c>
      <c r="L6960" s="4">
        <v>2014</v>
      </c>
      <c r="M6960" t="str">
        <f>INDEX(RoutesPivot[DepAirport],MATCH($C6960,RoutesPivot[[RouteID]:[RouteID]],0))</f>
        <v>ORD</v>
      </c>
      <c r="N6960" t="str">
        <f>INDEX(RoutesPivot[AirportID],MATCH($C6960,RoutesPivot[[RouteID]:[RouteID]],0))</f>
        <v>JFK</v>
      </c>
      <c r="O6960">
        <f>INDEX(RoutesPivot[Distance],MATCH($C6960,RoutesPivot[[RouteID]:[RouteID]],0))</f>
        <v>619</v>
      </c>
      <c r="P6960">
        <f>INDEX(RoutesPivot[ListPrice],MATCH($C6960,RoutesPivot[[RouteID]:[RouteID]],0))</f>
        <v>250</v>
      </c>
      <c r="Q6960" t="str">
        <f>INDEX(AirportPivot[AirportName],MATCH($N6960,AirportPivot[[AirportID]:[AirportID]],0))</f>
        <v>John F Kennedy International</v>
      </c>
      <c r="R6960">
        <f>INDEX(AirportPivot[Gates (number of available)],MATCH($N6960,AirportPivot[[AirportID]:[AirportID]],0))</f>
        <v>120</v>
      </c>
    </row>
    <row r="6961" spans="1:18" x14ac:dyDescent="0.25">
      <c r="A6961" s="3" t="s">
        <v>6993</v>
      </c>
      <c r="B6961" s="12">
        <v>42033</v>
      </c>
      <c r="C6961" s="4" t="s">
        <v>37</v>
      </c>
      <c r="D6961" s="4">
        <v>2.1</v>
      </c>
      <c r="E6961" s="4">
        <v>189</v>
      </c>
      <c r="F6961" s="5">
        <v>0.29166666666666669</v>
      </c>
      <c r="G6961" s="6">
        <v>350</v>
      </c>
      <c r="H6961" s="7">
        <v>57750</v>
      </c>
      <c r="I6961" s="7">
        <f>FlightsPivot[[#This Row],[Total Fare]]*10%</f>
        <v>5775</v>
      </c>
      <c r="J6961" s="7">
        <f>FlightsPivot[[#This Row],[Total Fare]]+FlightsPivot[[#This Row],[10% tax ]]</f>
        <v>63525</v>
      </c>
      <c r="K6961" s="4">
        <v>1</v>
      </c>
      <c r="L6961" s="4">
        <v>2015</v>
      </c>
      <c r="M6961" t="str">
        <f>INDEX(RoutesPivot[DepAirport],MATCH($C6961,RoutesPivot[[RouteID]:[RouteID]],0))</f>
        <v>ORD</v>
      </c>
      <c r="N6961" t="str">
        <f>INDEX(RoutesPivot[AirportID],MATCH($C6961,RoutesPivot[[RouteID]:[RouteID]],0))</f>
        <v>SEA</v>
      </c>
      <c r="O6961">
        <f>INDEX(RoutesPivot[Distance],MATCH($C6961,RoutesPivot[[RouteID]:[RouteID]],0))</f>
        <v>1500</v>
      </c>
      <c r="P6961">
        <f>INDEX(RoutesPivot[ListPrice],MATCH($C6961,RoutesPivot[[RouteID]:[RouteID]],0))</f>
        <v>350</v>
      </c>
      <c r="Q6961" t="str">
        <f>INDEX(AirportPivot[AirportName],MATCH($N6961,AirportPivot[[AirportID]:[AirportID]],0))</f>
        <v>Seattle-Tacoma International</v>
      </c>
      <c r="R6961">
        <f>INDEX(AirportPivot[Gates (number of available)],MATCH($N6961,AirportPivot[[AirportID]:[AirportID]],0))</f>
        <v>58</v>
      </c>
    </row>
    <row r="6962" spans="1:18" x14ac:dyDescent="0.25">
      <c r="A6962" s="3" t="s">
        <v>6994</v>
      </c>
      <c r="B6962" s="12">
        <v>42347</v>
      </c>
      <c r="C6962" s="4" t="s">
        <v>27</v>
      </c>
      <c r="D6962" s="4">
        <v>9.6</v>
      </c>
      <c r="E6962" s="4">
        <v>150</v>
      </c>
      <c r="F6962" s="5">
        <v>0.66666666666666663</v>
      </c>
      <c r="G6962" s="6">
        <v>200</v>
      </c>
      <c r="H6962" s="7">
        <v>37000</v>
      </c>
      <c r="I6962" s="7">
        <f>FlightsPivot[[#This Row],[Total Fare]]*10%</f>
        <v>3700</v>
      </c>
      <c r="J6962" s="7">
        <f>FlightsPivot[[#This Row],[Total Fare]]+FlightsPivot[[#This Row],[10% tax ]]</f>
        <v>40700</v>
      </c>
      <c r="K6962" s="4">
        <v>12</v>
      </c>
      <c r="L6962" s="4">
        <v>2015</v>
      </c>
      <c r="M6962" t="str">
        <f>INDEX(RoutesPivot[DepAirport],MATCH($C6962,RoutesPivot[[RouteID]:[RouteID]],0))</f>
        <v>ORD</v>
      </c>
      <c r="N6962" t="str">
        <f>INDEX(RoutesPivot[AirportID],MATCH($C6962,RoutesPivot[[RouteID]:[RouteID]],0))</f>
        <v>ATL</v>
      </c>
      <c r="O6962">
        <f>INDEX(RoutesPivot[Distance],MATCH($C6962,RoutesPivot[[RouteID]:[RouteID]],0))</f>
        <v>510</v>
      </c>
      <c r="P6962">
        <f>INDEX(RoutesPivot[ListPrice],MATCH($C6962,RoutesPivot[[RouteID]:[RouteID]],0))</f>
        <v>200</v>
      </c>
      <c r="Q6962" t="str">
        <f>INDEX(AirportPivot[AirportName],MATCH($N6962,AirportPivot[[AirportID]:[AirportID]],0))</f>
        <v>Hartsfield-Jackson Atlanta International</v>
      </c>
      <c r="R6962">
        <f>INDEX(AirportPivot[Gates (number of available)],MATCH($N6962,AirportPivot[[AirportID]:[AirportID]],0))</f>
        <v>100</v>
      </c>
    </row>
    <row r="6963" spans="1:18" x14ac:dyDescent="0.25">
      <c r="A6963" s="3" t="s">
        <v>6995</v>
      </c>
      <c r="B6963" s="12">
        <v>41935</v>
      </c>
      <c r="C6963" s="4" t="s">
        <v>70</v>
      </c>
      <c r="D6963" s="4">
        <v>1.8</v>
      </c>
      <c r="E6963" s="4">
        <v>30</v>
      </c>
      <c r="F6963" s="5">
        <v>0.33333333333333331</v>
      </c>
      <c r="G6963" s="6">
        <v>275</v>
      </c>
      <c r="H6963" s="7">
        <v>50875</v>
      </c>
      <c r="I6963" s="7">
        <f>FlightsPivot[[#This Row],[Total Fare]]*10%</f>
        <v>5087.5</v>
      </c>
      <c r="J6963" s="7">
        <f>FlightsPivot[[#This Row],[Total Fare]]+FlightsPivot[[#This Row],[10% tax ]]</f>
        <v>55962.5</v>
      </c>
      <c r="K6963" s="4">
        <v>10</v>
      </c>
      <c r="L6963" s="4">
        <v>2014</v>
      </c>
      <c r="M6963" t="str">
        <f>INDEX(RoutesPivot[DepAirport],MATCH($C6963,RoutesPivot[[RouteID]:[RouteID]],0))</f>
        <v>ORD</v>
      </c>
      <c r="N6963" t="str">
        <f>INDEX(RoutesPivot[AirportID],MATCH($C6963,RoutesPivot[[RouteID]:[RouteID]],0))</f>
        <v>LAS</v>
      </c>
      <c r="O6963">
        <f>INDEX(RoutesPivot[Distance],MATCH($C6963,RoutesPivot[[RouteID]:[RouteID]],0))</f>
        <v>1100</v>
      </c>
      <c r="P6963">
        <f>INDEX(RoutesPivot[ListPrice],MATCH($C6963,RoutesPivot[[RouteID]:[RouteID]],0))</f>
        <v>275</v>
      </c>
      <c r="Q6963" t="str">
        <f>INDEX(AirportPivot[AirportName],MATCH($N6963,AirportPivot[[AirportID]:[AirportID]],0))</f>
        <v>McCarran International</v>
      </c>
      <c r="R6963">
        <f>INDEX(AirportPivot[Gates (number of available)],MATCH($N6963,AirportPivot[[AirportID]:[AirportID]],0))</f>
        <v>68</v>
      </c>
    </row>
    <row r="6964" spans="1:18" x14ac:dyDescent="0.25">
      <c r="A6964" s="3" t="s">
        <v>6996</v>
      </c>
      <c r="B6964" s="12">
        <v>42342</v>
      </c>
      <c r="C6964" s="4" t="s">
        <v>25</v>
      </c>
      <c r="D6964" s="4">
        <v>0.7</v>
      </c>
      <c r="E6964" s="4">
        <v>103</v>
      </c>
      <c r="F6964" s="5">
        <v>0.39583333333333331</v>
      </c>
      <c r="G6964" s="6">
        <v>200</v>
      </c>
      <c r="H6964" s="7">
        <v>37000</v>
      </c>
      <c r="I6964" s="7">
        <f>FlightsPivot[[#This Row],[Total Fare]]*10%</f>
        <v>3700</v>
      </c>
      <c r="J6964" s="7">
        <f>FlightsPivot[[#This Row],[Total Fare]]+FlightsPivot[[#This Row],[10% tax ]]</f>
        <v>40700</v>
      </c>
      <c r="K6964" s="4">
        <v>12</v>
      </c>
      <c r="L6964" s="4">
        <v>2015</v>
      </c>
      <c r="M6964" t="str">
        <f>INDEX(RoutesPivot[DepAirport],MATCH($C6964,RoutesPivot[[RouteID]:[RouteID]],0))</f>
        <v>ORD</v>
      </c>
      <c r="N6964" t="str">
        <f>INDEX(RoutesPivot[AirportID],MATCH($C6964,RoutesPivot[[RouteID]:[RouteID]],0))</f>
        <v>DFW</v>
      </c>
      <c r="O6964">
        <f>INDEX(RoutesPivot[Distance],MATCH($C6964,RoutesPivot[[RouteID]:[RouteID]],0))</f>
        <v>700</v>
      </c>
      <c r="P6964">
        <f>INDEX(RoutesPivot[ListPrice],MATCH($C6964,RoutesPivot[[RouteID]:[RouteID]],0))</f>
        <v>200</v>
      </c>
      <c r="Q6964" t="str">
        <f>INDEX(AirportPivot[AirportName],MATCH($N6964,AirportPivot[[AirportID]:[AirportID]],0))</f>
        <v>Dallas/Fort Worth International</v>
      </c>
      <c r="R6964">
        <f>INDEX(AirportPivot[Gates (number of available)],MATCH($N6964,AirportPivot[[AirportID]:[AirportID]],0))</f>
        <v>130</v>
      </c>
    </row>
    <row r="6965" spans="1:18" x14ac:dyDescent="0.25">
      <c r="A6965" s="3" t="s">
        <v>6997</v>
      </c>
      <c r="B6965" s="12">
        <v>42144</v>
      </c>
      <c r="C6965" s="4" t="s">
        <v>40</v>
      </c>
      <c r="D6965" s="4">
        <v>1.6</v>
      </c>
      <c r="E6965" s="4">
        <v>175</v>
      </c>
      <c r="F6965" s="5">
        <v>0.72916666666666663</v>
      </c>
      <c r="G6965" s="6">
        <v>115</v>
      </c>
      <c r="H6965" s="7">
        <v>18975</v>
      </c>
      <c r="I6965" s="7">
        <f>FlightsPivot[[#This Row],[Total Fare]]*10%</f>
        <v>1897.5</v>
      </c>
      <c r="J6965" s="7">
        <f>FlightsPivot[[#This Row],[Total Fare]]+FlightsPivot[[#This Row],[10% tax ]]</f>
        <v>20872.5</v>
      </c>
      <c r="K6965" s="4">
        <v>5</v>
      </c>
      <c r="L6965" s="4">
        <v>2015</v>
      </c>
      <c r="M6965" t="str">
        <f>INDEX(RoutesPivot[DepAirport],MATCH($C6965,RoutesPivot[[RouteID]:[RouteID]],0))</f>
        <v>ORD</v>
      </c>
      <c r="N6965" t="str">
        <f>INDEX(RoutesPivot[AirportID],MATCH($C6965,RoutesPivot[[RouteID]:[RouteID]],0))</f>
        <v>MSP</v>
      </c>
      <c r="O6965">
        <f>INDEX(RoutesPivot[Distance],MATCH($C6965,RoutesPivot[[RouteID]:[RouteID]],0))</f>
        <v>300</v>
      </c>
      <c r="P6965">
        <f>INDEX(RoutesPivot[ListPrice],MATCH($C6965,RoutesPivot[[RouteID]:[RouteID]],0))</f>
        <v>115</v>
      </c>
      <c r="Q6965" t="str">
        <f>INDEX(AirportPivot[AirportName],MATCH($N6965,AirportPivot[[AirportID]:[AirportID]],0))</f>
        <v>Minneapolis-St Paul International/Wold-Chamberlain</v>
      </c>
      <c r="R6965">
        <f>INDEX(AirportPivot[Gates (number of available)],MATCH($N6965,AirportPivot[[AirportID]:[AirportID]],0))</f>
        <v>65</v>
      </c>
    </row>
    <row r="6966" spans="1:18" x14ac:dyDescent="0.25">
      <c r="A6966" s="3" t="s">
        <v>6998</v>
      </c>
      <c r="B6966" s="12">
        <v>41734</v>
      </c>
      <c r="C6966" s="4" t="s">
        <v>19</v>
      </c>
      <c r="D6966" s="4">
        <v>3.4</v>
      </c>
      <c r="E6966" s="4">
        <v>3</v>
      </c>
      <c r="F6966" s="5">
        <v>0.66666666666666663</v>
      </c>
      <c r="G6966" s="6">
        <v>200</v>
      </c>
      <c r="H6966" s="7">
        <v>37000</v>
      </c>
      <c r="I6966" s="7">
        <f>FlightsPivot[[#This Row],[Total Fare]]*10%</f>
        <v>3700</v>
      </c>
      <c r="J6966" s="7">
        <f>FlightsPivot[[#This Row],[Total Fare]]+FlightsPivot[[#This Row],[10% tax ]]</f>
        <v>40700</v>
      </c>
      <c r="K6966" s="4">
        <v>4</v>
      </c>
      <c r="L6966" s="4">
        <v>2014</v>
      </c>
      <c r="M6966" t="str">
        <f>INDEX(RoutesPivot[DepAirport],MATCH($C6966,RoutesPivot[[RouteID]:[RouteID]],0))</f>
        <v>ORD</v>
      </c>
      <c r="N6966" t="str">
        <f>INDEX(RoutesPivot[AirportID],MATCH($C6966,RoutesPivot[[RouteID]:[RouteID]],0))</f>
        <v>IAH</v>
      </c>
      <c r="O6966">
        <f>INDEX(RoutesPivot[Distance],MATCH($C6966,RoutesPivot[[RouteID]:[RouteID]],0))</f>
        <v>800</v>
      </c>
      <c r="P6966">
        <f>INDEX(RoutesPivot[ListPrice],MATCH($C6966,RoutesPivot[[RouteID]:[RouteID]],0))</f>
        <v>200</v>
      </c>
      <c r="Q6966" t="str">
        <f>INDEX(AirportPivot[AirportName],MATCH($N6966,AirportPivot[[AirportID]:[AirportID]],0))</f>
        <v>George Bush Intercontinental/Houston</v>
      </c>
      <c r="R6966">
        <f>INDEX(AirportPivot[Gates (number of available)],MATCH($N6966,AirportPivot[[AirportID]:[AirportID]],0))</f>
        <v>80</v>
      </c>
    </row>
    <row r="6967" spans="1:18" x14ac:dyDescent="0.25">
      <c r="A6967" s="3" t="s">
        <v>6999</v>
      </c>
      <c r="B6967" s="12">
        <v>41877</v>
      </c>
      <c r="C6967" s="4" t="s">
        <v>23</v>
      </c>
      <c r="D6967" s="4">
        <v>2.4</v>
      </c>
      <c r="E6967" s="4">
        <v>69</v>
      </c>
      <c r="F6967" s="5">
        <v>0.83333333333333337</v>
      </c>
      <c r="G6967" s="6">
        <v>330</v>
      </c>
      <c r="H6967" s="7">
        <v>59730</v>
      </c>
      <c r="I6967" s="7">
        <f>FlightsPivot[[#This Row],[Total Fare]]*10%</f>
        <v>5973</v>
      </c>
      <c r="J6967" s="7">
        <f>FlightsPivot[[#This Row],[Total Fare]]+FlightsPivot[[#This Row],[10% tax ]]</f>
        <v>65703</v>
      </c>
      <c r="K6967" s="4">
        <v>8</v>
      </c>
      <c r="L6967" s="4">
        <v>2014</v>
      </c>
      <c r="M6967" t="str">
        <f>INDEX(RoutesPivot[DepAirport],MATCH($C6967,RoutesPivot[[RouteID]:[RouteID]],0))</f>
        <v>ORD</v>
      </c>
      <c r="N6967" t="str">
        <f>INDEX(RoutesPivot[AirportID],MATCH($C6967,RoutesPivot[[RouteID]:[RouteID]],0))</f>
        <v>DEN</v>
      </c>
      <c r="O6967">
        <f>INDEX(RoutesPivot[Distance],MATCH($C6967,RoutesPivot[[RouteID]:[RouteID]],0))</f>
        <v>800</v>
      </c>
      <c r="P6967">
        <f>INDEX(RoutesPivot[ListPrice],MATCH($C6967,RoutesPivot[[RouteID]:[RouteID]],0))</f>
        <v>300</v>
      </c>
      <c r="Q6967" t="str">
        <f>INDEX(AirportPivot[AirportName],MATCH($N6967,AirportPivot[[AirportID]:[AirportID]],0))</f>
        <v>Denver International</v>
      </c>
      <c r="R6967">
        <f>INDEX(AirportPivot[Gates (number of available)],MATCH($N6967,AirportPivot[[AirportID]:[AirportID]],0))</f>
        <v>75</v>
      </c>
    </row>
    <row r="6968" spans="1:18" x14ac:dyDescent="0.25">
      <c r="A6968" s="3" t="s">
        <v>7000</v>
      </c>
      <c r="B6968" s="12">
        <v>42001</v>
      </c>
      <c r="C6968" s="4" t="s">
        <v>11</v>
      </c>
      <c r="D6968" s="4">
        <v>2.4</v>
      </c>
      <c r="E6968" s="4">
        <v>109</v>
      </c>
      <c r="F6968" s="5">
        <v>0.5</v>
      </c>
      <c r="G6968" s="6">
        <v>420</v>
      </c>
      <c r="H6968" s="7">
        <v>77700</v>
      </c>
      <c r="I6968" s="7">
        <f>FlightsPivot[[#This Row],[Total Fare]]*10%</f>
        <v>7770</v>
      </c>
      <c r="J6968" s="7">
        <f>FlightsPivot[[#This Row],[Total Fare]]+FlightsPivot[[#This Row],[10% tax ]]</f>
        <v>85470</v>
      </c>
      <c r="K6968" s="4">
        <v>12</v>
      </c>
      <c r="L6968" s="4">
        <v>2014</v>
      </c>
      <c r="M6968" t="str">
        <f>INDEX(RoutesPivot[DepAirport],MATCH($C6968,RoutesPivot[[RouteID]:[RouteID]],0))</f>
        <v>ORD</v>
      </c>
      <c r="N6968" t="str">
        <f>INDEX(RoutesPivot[AirportID],MATCH($C6968,RoutesPivot[[RouteID]:[RouteID]],0))</f>
        <v>BOS</v>
      </c>
      <c r="O6968">
        <f>INDEX(RoutesPivot[Distance],MATCH($C6968,RoutesPivot[[RouteID]:[RouteID]],0))</f>
        <v>730</v>
      </c>
      <c r="P6968">
        <f>INDEX(RoutesPivot[ListPrice],MATCH($C6968,RoutesPivot[[RouteID]:[RouteID]],0))</f>
        <v>300</v>
      </c>
      <c r="Q6968" t="str">
        <f>INDEX(AirportPivot[AirportName],MATCH($N6968,AirportPivot[[AirportID]:[AirportID]],0))</f>
        <v>General Edward Lawrence Logan International</v>
      </c>
      <c r="R6968">
        <f>INDEX(AirportPivot[Gates (number of available)],MATCH($N6968,AirportPivot[[AirportID]:[AirportID]],0))</f>
        <v>63</v>
      </c>
    </row>
    <row r="6969" spans="1:18" x14ac:dyDescent="0.25">
      <c r="A6969" s="3" t="s">
        <v>7001</v>
      </c>
      <c r="B6969" s="12">
        <v>42101</v>
      </c>
      <c r="C6969" s="4" t="s">
        <v>33</v>
      </c>
      <c r="D6969" s="4">
        <v>3.2</v>
      </c>
      <c r="E6969" s="4">
        <v>192</v>
      </c>
      <c r="F6969" s="5">
        <v>0.41666666666666669</v>
      </c>
      <c r="G6969" s="6">
        <v>375</v>
      </c>
      <c r="H6969" s="7">
        <v>61875</v>
      </c>
      <c r="I6969" s="7">
        <f>FlightsPivot[[#This Row],[Total Fare]]*10%</f>
        <v>6187.5</v>
      </c>
      <c r="J6969" s="7">
        <f>FlightsPivot[[#This Row],[Total Fare]]+FlightsPivot[[#This Row],[10% tax ]]</f>
        <v>68062.5</v>
      </c>
      <c r="K6969" s="4">
        <v>4</v>
      </c>
      <c r="L6969" s="4">
        <v>2015</v>
      </c>
      <c r="M6969" t="str">
        <f>INDEX(RoutesPivot[DepAirport],MATCH($C6969,RoutesPivot[[RouteID]:[RouteID]],0))</f>
        <v>ORD</v>
      </c>
      <c r="N6969" t="str">
        <f>INDEX(RoutesPivot[AirportID],MATCH($C6969,RoutesPivot[[RouteID]:[RouteID]],0))</f>
        <v>SFO</v>
      </c>
      <c r="O6969">
        <f>INDEX(RoutesPivot[Distance],MATCH($C6969,RoutesPivot[[RouteID]:[RouteID]],0))</f>
        <v>1600</v>
      </c>
      <c r="P6969">
        <f>INDEX(RoutesPivot[ListPrice],MATCH($C6969,RoutesPivot[[RouteID]:[RouteID]],0))</f>
        <v>375</v>
      </c>
      <c r="Q6969" t="str">
        <f>INDEX(AirportPivot[AirportName],MATCH($N6969,AirportPivot[[AirportID]:[AirportID]],0))</f>
        <v>San Francisco International</v>
      </c>
      <c r="R6969">
        <f>INDEX(AirportPivot[Gates (number of available)],MATCH($N6969,AirportPivot[[AirportID]:[AirportID]],0))</f>
        <v>70</v>
      </c>
    </row>
    <row r="6970" spans="1:18" x14ac:dyDescent="0.25">
      <c r="A6970" s="3" t="s">
        <v>7002</v>
      </c>
      <c r="B6970" s="12">
        <v>42076</v>
      </c>
      <c r="C6970" s="4" t="s">
        <v>17</v>
      </c>
      <c r="D6970" s="4">
        <v>3.9</v>
      </c>
      <c r="E6970" s="4">
        <v>187</v>
      </c>
      <c r="F6970" s="5">
        <v>0.45833333333333331</v>
      </c>
      <c r="G6970" s="6">
        <v>350</v>
      </c>
      <c r="H6970" s="7">
        <v>57750</v>
      </c>
      <c r="I6970" s="7">
        <f>FlightsPivot[[#This Row],[Total Fare]]*10%</f>
        <v>5775</v>
      </c>
      <c r="J6970" s="7">
        <f>FlightsPivot[[#This Row],[Total Fare]]+FlightsPivot[[#This Row],[10% tax ]]</f>
        <v>63525</v>
      </c>
      <c r="K6970" s="4">
        <v>3</v>
      </c>
      <c r="L6970" s="4">
        <v>2015</v>
      </c>
      <c r="M6970" t="str">
        <f>INDEX(RoutesPivot[DepAirport],MATCH($C6970,RoutesPivot[[RouteID]:[RouteID]],0))</f>
        <v>ORD</v>
      </c>
      <c r="N6970" t="str">
        <f>INDEX(RoutesPivot[AirportID],MATCH($C6970,RoutesPivot[[RouteID]:[RouteID]],0))</f>
        <v>LAX</v>
      </c>
      <c r="O6970">
        <f>INDEX(RoutesPivot[Distance],MATCH($C6970,RoutesPivot[[RouteID]:[RouteID]],0))</f>
        <v>1518</v>
      </c>
      <c r="P6970">
        <f>INDEX(RoutesPivot[ListPrice],MATCH($C6970,RoutesPivot[[RouteID]:[RouteID]],0))</f>
        <v>350</v>
      </c>
      <c r="Q6970" t="str">
        <f>INDEX(AirportPivot[AirportName],MATCH($N6970,AirportPivot[[AirportID]:[AirportID]],0))</f>
        <v>Los Angeles International</v>
      </c>
      <c r="R6970">
        <f>INDEX(AirportPivot[Gates (number of available)],MATCH($N6970,AirportPivot[[AirportID]:[AirportID]],0))</f>
        <v>86</v>
      </c>
    </row>
    <row r="6971" spans="1:18" x14ac:dyDescent="0.25">
      <c r="A6971" s="3" t="s">
        <v>7003</v>
      </c>
      <c r="B6971" s="12">
        <v>41868</v>
      </c>
      <c r="C6971" s="4" t="s">
        <v>13</v>
      </c>
      <c r="D6971" s="4">
        <v>2.9</v>
      </c>
      <c r="E6971" s="4">
        <v>159</v>
      </c>
      <c r="F6971" s="5">
        <v>0.70833333333333337</v>
      </c>
      <c r="G6971" s="6">
        <v>275</v>
      </c>
      <c r="H6971" s="7">
        <v>45375</v>
      </c>
      <c r="I6971" s="7">
        <f>FlightsPivot[[#This Row],[Total Fare]]*10%</f>
        <v>4537.5</v>
      </c>
      <c r="J6971" s="7">
        <f>FlightsPivot[[#This Row],[Total Fare]]+FlightsPivot[[#This Row],[10% tax ]]</f>
        <v>49912.5</v>
      </c>
      <c r="K6971" s="4">
        <v>8</v>
      </c>
      <c r="L6971" s="4">
        <v>2014</v>
      </c>
      <c r="M6971" t="str">
        <f>INDEX(RoutesPivot[DepAirport],MATCH($C6971,RoutesPivot[[RouteID]:[RouteID]],0))</f>
        <v>ORD</v>
      </c>
      <c r="N6971" t="str">
        <f>INDEX(RoutesPivot[AirportID],MATCH($C6971,RoutesPivot[[RouteID]:[RouteID]],0))</f>
        <v>JFK</v>
      </c>
      <c r="O6971">
        <f>INDEX(RoutesPivot[Distance],MATCH($C6971,RoutesPivot[[RouteID]:[RouteID]],0))</f>
        <v>619</v>
      </c>
      <c r="P6971">
        <f>INDEX(RoutesPivot[ListPrice],MATCH($C6971,RoutesPivot[[RouteID]:[RouteID]],0))</f>
        <v>250</v>
      </c>
      <c r="Q6971" t="str">
        <f>INDEX(AirportPivot[AirportName],MATCH($N6971,AirportPivot[[AirportID]:[AirportID]],0))</f>
        <v>John F Kennedy International</v>
      </c>
      <c r="R6971">
        <f>INDEX(AirportPivot[Gates (number of available)],MATCH($N6971,AirportPivot[[AirportID]:[AirportID]],0))</f>
        <v>120</v>
      </c>
    </row>
    <row r="6972" spans="1:18" x14ac:dyDescent="0.25">
      <c r="A6972" s="3" t="s">
        <v>7004</v>
      </c>
      <c r="B6972" s="12">
        <v>42187</v>
      </c>
      <c r="C6972" s="4" t="s">
        <v>17</v>
      </c>
      <c r="D6972" s="4">
        <v>5</v>
      </c>
      <c r="E6972" s="4">
        <v>139</v>
      </c>
      <c r="F6972" s="5">
        <v>0.29166666666666669</v>
      </c>
      <c r="G6972" s="6">
        <v>385</v>
      </c>
      <c r="H6972" s="7">
        <v>71225</v>
      </c>
      <c r="I6972" s="7">
        <f>FlightsPivot[[#This Row],[Total Fare]]*10%</f>
        <v>7122.5</v>
      </c>
      <c r="J6972" s="7">
        <f>FlightsPivot[[#This Row],[Total Fare]]+FlightsPivot[[#This Row],[10% tax ]]</f>
        <v>78347.5</v>
      </c>
      <c r="K6972" s="4">
        <v>7</v>
      </c>
      <c r="L6972" s="4">
        <v>2015</v>
      </c>
      <c r="M6972" t="str">
        <f>INDEX(RoutesPivot[DepAirport],MATCH($C6972,RoutesPivot[[RouteID]:[RouteID]],0))</f>
        <v>ORD</v>
      </c>
      <c r="N6972" t="str">
        <f>INDEX(RoutesPivot[AirportID],MATCH($C6972,RoutesPivot[[RouteID]:[RouteID]],0))</f>
        <v>LAX</v>
      </c>
      <c r="O6972">
        <f>INDEX(RoutesPivot[Distance],MATCH($C6972,RoutesPivot[[RouteID]:[RouteID]],0))</f>
        <v>1518</v>
      </c>
      <c r="P6972">
        <f>INDEX(RoutesPivot[ListPrice],MATCH($C6972,RoutesPivot[[RouteID]:[RouteID]],0))</f>
        <v>350</v>
      </c>
      <c r="Q6972" t="str">
        <f>INDEX(AirportPivot[AirportName],MATCH($N6972,AirportPivot[[AirportID]:[AirportID]],0))</f>
        <v>Los Angeles International</v>
      </c>
      <c r="R6972">
        <f>INDEX(AirportPivot[Gates (number of available)],MATCH($N6972,AirportPivot[[AirportID]:[AirportID]],0))</f>
        <v>86</v>
      </c>
    </row>
    <row r="6973" spans="1:18" x14ac:dyDescent="0.25">
      <c r="A6973" s="3" t="s">
        <v>7005</v>
      </c>
      <c r="B6973" s="12">
        <v>41902</v>
      </c>
      <c r="C6973" s="4" t="s">
        <v>17</v>
      </c>
      <c r="D6973" s="4">
        <v>5.2</v>
      </c>
      <c r="E6973" s="4">
        <v>127</v>
      </c>
      <c r="F6973" s="5">
        <v>0.83333333333333337</v>
      </c>
      <c r="G6973" s="6">
        <v>350</v>
      </c>
      <c r="H6973" s="7">
        <v>64750</v>
      </c>
      <c r="I6973" s="7">
        <f>FlightsPivot[[#This Row],[Total Fare]]*10%</f>
        <v>6475</v>
      </c>
      <c r="J6973" s="7">
        <f>FlightsPivot[[#This Row],[Total Fare]]+FlightsPivot[[#This Row],[10% tax ]]</f>
        <v>71225</v>
      </c>
      <c r="K6973" s="4">
        <v>9</v>
      </c>
      <c r="L6973" s="4">
        <v>2014</v>
      </c>
      <c r="M6973" t="str">
        <f>INDEX(RoutesPivot[DepAirport],MATCH($C6973,RoutesPivot[[RouteID]:[RouteID]],0))</f>
        <v>ORD</v>
      </c>
      <c r="N6973" t="str">
        <f>INDEX(RoutesPivot[AirportID],MATCH($C6973,RoutesPivot[[RouteID]:[RouteID]],0))</f>
        <v>LAX</v>
      </c>
      <c r="O6973">
        <f>INDEX(RoutesPivot[Distance],MATCH($C6973,RoutesPivot[[RouteID]:[RouteID]],0))</f>
        <v>1518</v>
      </c>
      <c r="P6973">
        <f>INDEX(RoutesPivot[ListPrice],MATCH($C6973,RoutesPivot[[RouteID]:[RouteID]],0))</f>
        <v>350</v>
      </c>
      <c r="Q6973" t="str">
        <f>INDEX(AirportPivot[AirportName],MATCH($N6973,AirportPivot[[AirportID]:[AirportID]],0))</f>
        <v>Los Angeles International</v>
      </c>
      <c r="R6973">
        <f>INDEX(AirportPivot[Gates (number of available)],MATCH($N6973,AirportPivot[[AirportID]:[AirportID]],0))</f>
        <v>86</v>
      </c>
    </row>
    <row r="6974" spans="1:18" x14ac:dyDescent="0.25">
      <c r="A6974" s="3" t="s">
        <v>7006</v>
      </c>
      <c r="B6974" s="12">
        <v>41837</v>
      </c>
      <c r="C6974" s="4" t="s">
        <v>13</v>
      </c>
      <c r="D6974" s="4">
        <v>2.8</v>
      </c>
      <c r="E6974" s="4">
        <v>65</v>
      </c>
      <c r="F6974" s="5">
        <v>0.79166666666666663</v>
      </c>
      <c r="G6974" s="6">
        <v>275</v>
      </c>
      <c r="H6974" s="7">
        <v>49775</v>
      </c>
      <c r="I6974" s="7">
        <f>FlightsPivot[[#This Row],[Total Fare]]*10%</f>
        <v>4977.5</v>
      </c>
      <c r="J6974" s="7">
        <f>FlightsPivot[[#This Row],[Total Fare]]+FlightsPivot[[#This Row],[10% tax ]]</f>
        <v>54752.5</v>
      </c>
      <c r="K6974" s="4">
        <v>7</v>
      </c>
      <c r="L6974" s="4">
        <v>2014</v>
      </c>
      <c r="M6974" t="str">
        <f>INDEX(RoutesPivot[DepAirport],MATCH($C6974,RoutesPivot[[RouteID]:[RouteID]],0))</f>
        <v>ORD</v>
      </c>
      <c r="N6974" t="str">
        <f>INDEX(RoutesPivot[AirportID],MATCH($C6974,RoutesPivot[[RouteID]:[RouteID]],0))</f>
        <v>JFK</v>
      </c>
      <c r="O6974">
        <f>INDEX(RoutesPivot[Distance],MATCH($C6974,RoutesPivot[[RouteID]:[RouteID]],0))</f>
        <v>619</v>
      </c>
      <c r="P6974">
        <f>INDEX(RoutesPivot[ListPrice],MATCH($C6974,RoutesPivot[[RouteID]:[RouteID]],0))</f>
        <v>250</v>
      </c>
      <c r="Q6974" t="str">
        <f>INDEX(AirportPivot[AirportName],MATCH($N6974,AirportPivot[[AirportID]:[AirportID]],0))</f>
        <v>John F Kennedy International</v>
      </c>
      <c r="R6974">
        <f>INDEX(AirportPivot[Gates (number of available)],MATCH($N6974,AirportPivot[[AirportID]:[AirportID]],0))</f>
        <v>120</v>
      </c>
    </row>
    <row r="6975" spans="1:18" x14ac:dyDescent="0.25">
      <c r="A6975" s="3" t="s">
        <v>7007</v>
      </c>
      <c r="B6975" s="12">
        <v>42024</v>
      </c>
      <c r="C6975" s="4" t="s">
        <v>30</v>
      </c>
      <c r="D6975" s="4">
        <v>1.8</v>
      </c>
      <c r="E6975" s="4">
        <v>106</v>
      </c>
      <c r="F6975" s="5">
        <v>0.79166666666666663</v>
      </c>
      <c r="G6975" s="6">
        <v>250</v>
      </c>
      <c r="H6975" s="7">
        <v>46250</v>
      </c>
      <c r="I6975" s="7">
        <f>FlightsPivot[[#This Row],[Total Fare]]*10%</f>
        <v>4625</v>
      </c>
      <c r="J6975" s="7">
        <f>FlightsPivot[[#This Row],[Total Fare]]+FlightsPivot[[#This Row],[10% tax ]]</f>
        <v>50875</v>
      </c>
      <c r="K6975" s="4">
        <v>1</v>
      </c>
      <c r="L6975" s="4">
        <v>2015</v>
      </c>
      <c r="M6975" t="str">
        <f>INDEX(RoutesPivot[DepAirport],MATCH($C6975,RoutesPivot[[RouteID]:[RouteID]],0))</f>
        <v>ORD</v>
      </c>
      <c r="N6975" t="str">
        <f>INDEX(RoutesPivot[AirportID],MATCH($C6975,RoutesPivot[[RouteID]:[RouteID]],0))</f>
        <v>MCO</v>
      </c>
      <c r="O6975">
        <f>INDEX(RoutesPivot[Distance],MATCH($C6975,RoutesPivot[[RouteID]:[RouteID]],0))</f>
        <v>850</v>
      </c>
      <c r="P6975">
        <f>INDEX(RoutesPivot[ListPrice],MATCH($C6975,RoutesPivot[[RouteID]:[RouteID]],0))</f>
        <v>250</v>
      </c>
      <c r="Q6975" t="str">
        <f>INDEX(AirportPivot[AirportName],MATCH($N6975,AirportPivot[[AirportID]:[AirportID]],0))</f>
        <v>Orlando International</v>
      </c>
      <c r="R6975">
        <f>INDEX(AirportPivot[Gates (number of available)],MATCH($N6975,AirportPivot[[AirportID]:[AirportID]],0))</f>
        <v>67</v>
      </c>
    </row>
    <row r="6976" spans="1:18" x14ac:dyDescent="0.25">
      <c r="A6976" s="3" t="s">
        <v>7008</v>
      </c>
      <c r="B6976" s="12">
        <v>42334</v>
      </c>
      <c r="C6976" s="4" t="s">
        <v>15</v>
      </c>
      <c r="D6976" s="4">
        <v>4.8</v>
      </c>
      <c r="E6976" s="4">
        <v>46</v>
      </c>
      <c r="F6976" s="5">
        <v>0.85416666666666663</v>
      </c>
      <c r="G6976" s="6">
        <v>337.5</v>
      </c>
      <c r="H6976" s="7">
        <v>55687.5</v>
      </c>
      <c r="I6976" s="7">
        <f>FlightsPivot[[#This Row],[Total Fare]]*10%</f>
        <v>5568.75</v>
      </c>
      <c r="J6976" s="7">
        <f>FlightsPivot[[#This Row],[Total Fare]]+FlightsPivot[[#This Row],[10% tax ]]</f>
        <v>61256.25</v>
      </c>
      <c r="K6976" s="4">
        <v>11</v>
      </c>
      <c r="L6976" s="4">
        <v>2015</v>
      </c>
      <c r="M6976" t="str">
        <f>INDEX(RoutesPivot[DepAirport],MATCH($C6976,RoutesPivot[[RouteID]:[RouteID]],0))</f>
        <v>ORD</v>
      </c>
      <c r="N6976" t="str">
        <f>INDEX(RoutesPivot[AirportID],MATCH($C6976,RoutesPivot[[RouteID]:[RouteID]],0))</f>
        <v>EWR</v>
      </c>
      <c r="O6976">
        <f>INDEX(RoutesPivot[Distance],MATCH($C6976,RoutesPivot[[RouteID]:[RouteID]],0))</f>
        <v>600</v>
      </c>
      <c r="P6976">
        <f>INDEX(RoutesPivot[ListPrice],MATCH($C6976,RoutesPivot[[RouteID]:[RouteID]],0))</f>
        <v>225</v>
      </c>
      <c r="Q6976" t="str">
        <f>INDEX(AirportPivot[AirportName],MATCH($N6976,AirportPivot[[AirportID]:[AirportID]],0))</f>
        <v>Newark Liberty International</v>
      </c>
      <c r="R6976">
        <f>INDEX(AirportPivot[Gates (number of available)],MATCH($N6976,AirportPivot[[AirportID]:[AirportID]],0))</f>
        <v>82</v>
      </c>
    </row>
    <row r="6977" spans="1:18" x14ac:dyDescent="0.25">
      <c r="A6977" s="3" t="s">
        <v>7009</v>
      </c>
      <c r="B6977" s="12">
        <v>42050</v>
      </c>
      <c r="C6977" s="4" t="s">
        <v>21</v>
      </c>
      <c r="D6977" s="4">
        <v>3.9</v>
      </c>
      <c r="E6977" s="4">
        <v>110</v>
      </c>
      <c r="F6977" s="5">
        <v>0.70833333333333337</v>
      </c>
      <c r="G6977" s="6">
        <v>125</v>
      </c>
      <c r="H6977" s="7">
        <v>23125</v>
      </c>
      <c r="I6977" s="7">
        <f>FlightsPivot[[#This Row],[Total Fare]]*10%</f>
        <v>2312.5</v>
      </c>
      <c r="J6977" s="7">
        <f>FlightsPivot[[#This Row],[Total Fare]]+FlightsPivot[[#This Row],[10% tax ]]</f>
        <v>25437.5</v>
      </c>
      <c r="K6977" s="4">
        <v>2</v>
      </c>
      <c r="L6977" s="4">
        <v>2015</v>
      </c>
      <c r="M6977" t="str">
        <f>INDEX(RoutesPivot[DepAirport],MATCH($C6977,RoutesPivot[[RouteID]:[RouteID]],0))</f>
        <v>ORD</v>
      </c>
      <c r="N6977" t="str">
        <f>INDEX(RoutesPivot[AirportID],MATCH($C6977,RoutesPivot[[RouteID]:[RouteID]],0))</f>
        <v>CLT</v>
      </c>
      <c r="O6977">
        <f>INDEX(RoutesPivot[Distance],MATCH($C6977,RoutesPivot[[RouteID]:[RouteID]],0))</f>
        <v>700</v>
      </c>
      <c r="P6977">
        <f>INDEX(RoutesPivot[ListPrice],MATCH($C6977,RoutesPivot[[RouteID]:[RouteID]],0))</f>
        <v>125</v>
      </c>
      <c r="Q6977" t="str">
        <f>INDEX(AirportPivot[AirportName],MATCH($N6977,AirportPivot[[AirportID]:[AirportID]],0))</f>
        <v>Charlotte/Douglas International</v>
      </c>
      <c r="R6977">
        <f>INDEX(AirportPivot[Gates (number of available)],MATCH($N6977,AirportPivot[[AirportID]:[AirportID]],0))</f>
        <v>65</v>
      </c>
    </row>
    <row r="6978" spans="1:18" x14ac:dyDescent="0.25">
      <c r="A6978" s="3" t="s">
        <v>7010</v>
      </c>
      <c r="B6978" s="12">
        <v>42093</v>
      </c>
      <c r="C6978" s="4" t="s">
        <v>80</v>
      </c>
      <c r="D6978" s="4">
        <v>2.2000000000000002</v>
      </c>
      <c r="E6978" s="4">
        <v>123</v>
      </c>
      <c r="F6978" s="5">
        <v>0.79166666666666663</v>
      </c>
      <c r="G6978" s="6">
        <v>300</v>
      </c>
      <c r="H6978" s="7">
        <v>55500</v>
      </c>
      <c r="I6978" s="7">
        <f>FlightsPivot[[#This Row],[Total Fare]]*10%</f>
        <v>5550</v>
      </c>
      <c r="J6978" s="7">
        <f>FlightsPivot[[#This Row],[Total Fare]]+FlightsPivot[[#This Row],[10% tax ]]</f>
        <v>61050</v>
      </c>
      <c r="K6978" s="4">
        <v>3</v>
      </c>
      <c r="L6978" s="4">
        <v>2015</v>
      </c>
      <c r="M6978" t="str">
        <f>INDEX(RoutesPivot[DepAirport],MATCH($C6978,RoutesPivot[[RouteID]:[RouteID]],0))</f>
        <v>ORD</v>
      </c>
      <c r="N6978" t="str">
        <f>INDEX(RoutesPivot[AirportID],MATCH($C6978,RoutesPivot[[RouteID]:[RouteID]],0))</f>
        <v>MIA</v>
      </c>
      <c r="O6978">
        <f>INDEX(RoutesPivot[Distance],MATCH($C6978,RoutesPivot[[RouteID]:[RouteID]],0))</f>
        <v>1000</v>
      </c>
      <c r="P6978">
        <f>INDEX(RoutesPivot[ListPrice],MATCH($C6978,RoutesPivot[[RouteID]:[RouteID]],0))</f>
        <v>300</v>
      </c>
      <c r="Q6978" t="str">
        <f>INDEX(AirportPivot[AirportName],MATCH($N6978,AirportPivot[[AirportID]:[AirportID]],0))</f>
        <v>Miami International</v>
      </c>
      <c r="R6978">
        <f>INDEX(AirportPivot[Gates (number of available)],MATCH($N6978,AirportPivot[[AirportID]:[AirportID]],0))</f>
        <v>80</v>
      </c>
    </row>
    <row r="6979" spans="1:18" x14ac:dyDescent="0.25">
      <c r="A6979" s="3" t="s">
        <v>7011</v>
      </c>
      <c r="B6979" s="12">
        <v>42001</v>
      </c>
      <c r="C6979" s="4" t="s">
        <v>23</v>
      </c>
      <c r="D6979" s="4">
        <v>3.9</v>
      </c>
      <c r="E6979" s="4">
        <v>29</v>
      </c>
      <c r="F6979" s="5">
        <v>0.29166666666666669</v>
      </c>
      <c r="G6979" s="6">
        <v>420</v>
      </c>
      <c r="H6979" s="7">
        <v>77700</v>
      </c>
      <c r="I6979" s="7">
        <f>FlightsPivot[[#This Row],[Total Fare]]*10%</f>
        <v>7770</v>
      </c>
      <c r="J6979" s="7">
        <f>FlightsPivot[[#This Row],[Total Fare]]+FlightsPivot[[#This Row],[10% tax ]]</f>
        <v>85470</v>
      </c>
      <c r="K6979" s="4">
        <v>12</v>
      </c>
      <c r="L6979" s="4">
        <v>2014</v>
      </c>
      <c r="M6979" t="str">
        <f>INDEX(RoutesPivot[DepAirport],MATCH($C6979,RoutesPivot[[RouteID]:[RouteID]],0))</f>
        <v>ORD</v>
      </c>
      <c r="N6979" t="str">
        <f>INDEX(RoutesPivot[AirportID],MATCH($C6979,RoutesPivot[[RouteID]:[RouteID]],0))</f>
        <v>DEN</v>
      </c>
      <c r="O6979">
        <f>INDEX(RoutesPivot[Distance],MATCH($C6979,RoutesPivot[[RouteID]:[RouteID]],0))</f>
        <v>800</v>
      </c>
      <c r="P6979">
        <f>INDEX(RoutesPivot[ListPrice],MATCH($C6979,RoutesPivot[[RouteID]:[RouteID]],0))</f>
        <v>300</v>
      </c>
      <c r="Q6979" t="str">
        <f>INDEX(AirportPivot[AirportName],MATCH($N6979,AirportPivot[[AirportID]:[AirportID]],0))</f>
        <v>Denver International</v>
      </c>
      <c r="R6979">
        <f>INDEX(AirportPivot[Gates (number of available)],MATCH($N6979,AirportPivot[[AirportID]:[AirportID]],0))</f>
        <v>75</v>
      </c>
    </row>
    <row r="6980" spans="1:18" x14ac:dyDescent="0.25">
      <c r="A6980" s="3" t="s">
        <v>7012</v>
      </c>
      <c r="B6980" s="12">
        <v>42253</v>
      </c>
      <c r="C6980" s="4" t="s">
        <v>30</v>
      </c>
      <c r="D6980" s="4">
        <v>2.6</v>
      </c>
      <c r="E6980" s="4">
        <v>199</v>
      </c>
      <c r="F6980" s="5">
        <v>0.54166666666666663</v>
      </c>
      <c r="G6980" s="6">
        <v>250</v>
      </c>
      <c r="H6980" s="7">
        <v>41250</v>
      </c>
      <c r="I6980" s="7">
        <f>FlightsPivot[[#This Row],[Total Fare]]*10%</f>
        <v>4125</v>
      </c>
      <c r="J6980" s="7">
        <f>FlightsPivot[[#This Row],[Total Fare]]+FlightsPivot[[#This Row],[10% tax ]]</f>
        <v>45375</v>
      </c>
      <c r="K6980" s="4">
        <v>9</v>
      </c>
      <c r="L6980" s="4">
        <v>2015</v>
      </c>
      <c r="M6980" t="str">
        <f>INDEX(RoutesPivot[DepAirport],MATCH($C6980,RoutesPivot[[RouteID]:[RouteID]],0))</f>
        <v>ORD</v>
      </c>
      <c r="N6980" t="str">
        <f>INDEX(RoutesPivot[AirportID],MATCH($C6980,RoutesPivot[[RouteID]:[RouteID]],0))</f>
        <v>MCO</v>
      </c>
      <c r="O6980">
        <f>INDEX(RoutesPivot[Distance],MATCH($C6980,RoutesPivot[[RouteID]:[RouteID]],0))</f>
        <v>850</v>
      </c>
      <c r="P6980">
        <f>INDEX(RoutesPivot[ListPrice],MATCH($C6980,RoutesPivot[[RouteID]:[RouteID]],0))</f>
        <v>250</v>
      </c>
      <c r="Q6980" t="str">
        <f>INDEX(AirportPivot[AirportName],MATCH($N6980,AirportPivot[[AirportID]:[AirportID]],0))</f>
        <v>Orlando International</v>
      </c>
      <c r="R6980">
        <f>INDEX(AirportPivot[Gates (number of available)],MATCH($N6980,AirportPivot[[AirportID]:[AirportID]],0))</f>
        <v>67</v>
      </c>
    </row>
    <row r="6981" spans="1:18" x14ac:dyDescent="0.25">
      <c r="A6981" s="3" t="s">
        <v>7013</v>
      </c>
      <c r="B6981" s="12">
        <v>42022</v>
      </c>
      <c r="C6981" s="4" t="s">
        <v>27</v>
      </c>
      <c r="D6981" s="4">
        <v>10.3</v>
      </c>
      <c r="E6981" s="4">
        <v>13</v>
      </c>
      <c r="F6981" s="5">
        <v>0.3125</v>
      </c>
      <c r="G6981" s="6">
        <v>200</v>
      </c>
      <c r="H6981" s="7">
        <v>37000</v>
      </c>
      <c r="I6981" s="7">
        <f>FlightsPivot[[#This Row],[Total Fare]]*10%</f>
        <v>3700</v>
      </c>
      <c r="J6981" s="7">
        <f>FlightsPivot[[#This Row],[Total Fare]]+FlightsPivot[[#This Row],[10% tax ]]</f>
        <v>40700</v>
      </c>
      <c r="K6981" s="4">
        <v>1</v>
      </c>
      <c r="L6981" s="4">
        <v>2015</v>
      </c>
      <c r="M6981" t="str">
        <f>INDEX(RoutesPivot[DepAirport],MATCH($C6981,RoutesPivot[[RouteID]:[RouteID]],0))</f>
        <v>ORD</v>
      </c>
      <c r="N6981" t="str">
        <f>INDEX(RoutesPivot[AirportID],MATCH($C6981,RoutesPivot[[RouteID]:[RouteID]],0))</f>
        <v>ATL</v>
      </c>
      <c r="O6981">
        <f>INDEX(RoutesPivot[Distance],MATCH($C6981,RoutesPivot[[RouteID]:[RouteID]],0))</f>
        <v>510</v>
      </c>
      <c r="P6981">
        <f>INDEX(RoutesPivot[ListPrice],MATCH($C6981,RoutesPivot[[RouteID]:[RouteID]],0))</f>
        <v>200</v>
      </c>
      <c r="Q6981" t="str">
        <f>INDEX(AirportPivot[AirportName],MATCH($N6981,AirportPivot[[AirportID]:[AirportID]],0))</f>
        <v>Hartsfield-Jackson Atlanta International</v>
      </c>
      <c r="R6981">
        <f>INDEX(AirportPivot[Gates (number of available)],MATCH($N6981,AirportPivot[[AirportID]:[AirportID]],0))</f>
        <v>100</v>
      </c>
    </row>
    <row r="6982" spans="1:18" x14ac:dyDescent="0.25">
      <c r="A6982" s="3" t="s">
        <v>7014</v>
      </c>
      <c r="B6982" s="12">
        <v>42016</v>
      </c>
      <c r="C6982" s="4" t="s">
        <v>13</v>
      </c>
      <c r="D6982" s="4">
        <v>1.5</v>
      </c>
      <c r="E6982" s="4">
        <v>10</v>
      </c>
      <c r="F6982" s="5">
        <v>0.79166666666666663</v>
      </c>
      <c r="G6982" s="6">
        <v>250</v>
      </c>
      <c r="H6982" s="7">
        <v>46250</v>
      </c>
      <c r="I6982" s="7">
        <f>FlightsPivot[[#This Row],[Total Fare]]*10%</f>
        <v>4625</v>
      </c>
      <c r="J6982" s="7">
        <f>FlightsPivot[[#This Row],[Total Fare]]+FlightsPivot[[#This Row],[10% tax ]]</f>
        <v>50875</v>
      </c>
      <c r="K6982" s="4">
        <v>1</v>
      </c>
      <c r="L6982" s="4">
        <v>2015</v>
      </c>
      <c r="M6982" t="str">
        <f>INDEX(RoutesPivot[DepAirport],MATCH($C6982,RoutesPivot[[RouteID]:[RouteID]],0))</f>
        <v>ORD</v>
      </c>
      <c r="N6982" t="str">
        <f>INDEX(RoutesPivot[AirportID],MATCH($C6982,RoutesPivot[[RouteID]:[RouteID]],0))</f>
        <v>JFK</v>
      </c>
      <c r="O6982">
        <f>INDEX(RoutesPivot[Distance],MATCH($C6982,RoutesPivot[[RouteID]:[RouteID]],0))</f>
        <v>619</v>
      </c>
      <c r="P6982">
        <f>INDEX(RoutesPivot[ListPrice],MATCH($C6982,RoutesPivot[[RouteID]:[RouteID]],0))</f>
        <v>250</v>
      </c>
      <c r="Q6982" t="str">
        <f>INDEX(AirportPivot[AirportName],MATCH($N6982,AirportPivot[[AirportID]:[AirportID]],0))</f>
        <v>John F Kennedy International</v>
      </c>
      <c r="R6982">
        <f>INDEX(AirportPivot[Gates (number of available)],MATCH($N6982,AirportPivot[[AirportID]:[AirportID]],0))</f>
        <v>120</v>
      </c>
    </row>
    <row r="6983" spans="1:18" x14ac:dyDescent="0.25">
      <c r="A6983" s="3" t="s">
        <v>7015</v>
      </c>
      <c r="B6983" s="12">
        <v>41799</v>
      </c>
      <c r="C6983" s="4" t="s">
        <v>11</v>
      </c>
      <c r="D6983" s="4">
        <v>3.6</v>
      </c>
      <c r="E6983" s="4">
        <v>163</v>
      </c>
      <c r="F6983" s="5">
        <v>0.5</v>
      </c>
      <c r="G6983" s="6">
        <v>330</v>
      </c>
      <c r="H6983" s="7">
        <v>54450</v>
      </c>
      <c r="I6983" s="7">
        <f>FlightsPivot[[#This Row],[Total Fare]]*10%</f>
        <v>5445</v>
      </c>
      <c r="J6983" s="7">
        <f>FlightsPivot[[#This Row],[Total Fare]]+FlightsPivot[[#This Row],[10% tax ]]</f>
        <v>59895</v>
      </c>
      <c r="K6983" s="4">
        <v>6</v>
      </c>
      <c r="L6983" s="4">
        <v>2014</v>
      </c>
      <c r="M6983" t="str">
        <f>INDEX(RoutesPivot[DepAirport],MATCH($C6983,RoutesPivot[[RouteID]:[RouteID]],0))</f>
        <v>ORD</v>
      </c>
      <c r="N6983" t="str">
        <f>INDEX(RoutesPivot[AirportID],MATCH($C6983,RoutesPivot[[RouteID]:[RouteID]],0))</f>
        <v>BOS</v>
      </c>
      <c r="O6983">
        <f>INDEX(RoutesPivot[Distance],MATCH($C6983,RoutesPivot[[RouteID]:[RouteID]],0))</f>
        <v>730</v>
      </c>
      <c r="P6983">
        <f>INDEX(RoutesPivot[ListPrice],MATCH($C6983,RoutesPivot[[RouteID]:[RouteID]],0))</f>
        <v>300</v>
      </c>
      <c r="Q6983" t="str">
        <f>INDEX(AirportPivot[AirportName],MATCH($N6983,AirportPivot[[AirportID]:[AirportID]],0))</f>
        <v>General Edward Lawrence Logan International</v>
      </c>
      <c r="R6983">
        <f>INDEX(AirportPivot[Gates (number of available)],MATCH($N6983,AirportPivot[[AirportID]:[AirportID]],0))</f>
        <v>63</v>
      </c>
    </row>
    <row r="6984" spans="1:18" x14ac:dyDescent="0.25">
      <c r="A6984" s="3" t="s">
        <v>7016</v>
      </c>
      <c r="B6984" s="12">
        <v>41963</v>
      </c>
      <c r="C6984" s="4" t="s">
        <v>27</v>
      </c>
      <c r="D6984" s="4">
        <v>8.4</v>
      </c>
      <c r="E6984" s="4">
        <v>64</v>
      </c>
      <c r="F6984" s="5">
        <v>0.8125</v>
      </c>
      <c r="G6984" s="6">
        <v>200</v>
      </c>
      <c r="H6984" s="7">
        <v>36200</v>
      </c>
      <c r="I6984" s="7">
        <f>FlightsPivot[[#This Row],[Total Fare]]*10%</f>
        <v>3620</v>
      </c>
      <c r="J6984" s="7">
        <f>FlightsPivot[[#This Row],[Total Fare]]+FlightsPivot[[#This Row],[10% tax ]]</f>
        <v>39820</v>
      </c>
      <c r="K6984" s="4">
        <v>11</v>
      </c>
      <c r="L6984" s="4">
        <v>2014</v>
      </c>
      <c r="M6984" t="str">
        <f>INDEX(RoutesPivot[DepAirport],MATCH($C6984,RoutesPivot[[RouteID]:[RouteID]],0))</f>
        <v>ORD</v>
      </c>
      <c r="N6984" t="str">
        <f>INDEX(RoutesPivot[AirportID],MATCH($C6984,RoutesPivot[[RouteID]:[RouteID]],0))</f>
        <v>ATL</v>
      </c>
      <c r="O6984">
        <f>INDEX(RoutesPivot[Distance],MATCH($C6984,RoutesPivot[[RouteID]:[RouteID]],0))</f>
        <v>510</v>
      </c>
      <c r="P6984">
        <f>INDEX(RoutesPivot[ListPrice],MATCH($C6984,RoutesPivot[[RouteID]:[RouteID]],0))</f>
        <v>200</v>
      </c>
      <c r="Q6984" t="str">
        <f>INDEX(AirportPivot[AirportName],MATCH($N6984,AirportPivot[[AirportID]:[AirportID]],0))</f>
        <v>Hartsfield-Jackson Atlanta International</v>
      </c>
      <c r="R6984">
        <f>INDEX(AirportPivot[Gates (number of available)],MATCH($N6984,AirportPivot[[AirportID]:[AirportID]],0))</f>
        <v>100</v>
      </c>
    </row>
    <row r="6985" spans="1:18" x14ac:dyDescent="0.25">
      <c r="A6985" s="3" t="s">
        <v>7017</v>
      </c>
      <c r="B6985" s="12">
        <v>42349</v>
      </c>
      <c r="C6985" s="4" t="s">
        <v>19</v>
      </c>
      <c r="D6985" s="4">
        <v>2.5</v>
      </c>
      <c r="E6985" s="4">
        <v>69</v>
      </c>
      <c r="F6985" s="5">
        <v>0.70833333333333337</v>
      </c>
      <c r="G6985" s="6">
        <v>200</v>
      </c>
      <c r="H6985" s="7">
        <v>36200</v>
      </c>
      <c r="I6985" s="7">
        <f>FlightsPivot[[#This Row],[Total Fare]]*10%</f>
        <v>3620</v>
      </c>
      <c r="J6985" s="7">
        <f>FlightsPivot[[#This Row],[Total Fare]]+FlightsPivot[[#This Row],[10% tax ]]</f>
        <v>39820</v>
      </c>
      <c r="K6985" s="4">
        <v>12</v>
      </c>
      <c r="L6985" s="4">
        <v>2015</v>
      </c>
      <c r="M6985" t="str">
        <f>INDEX(RoutesPivot[DepAirport],MATCH($C6985,RoutesPivot[[RouteID]:[RouteID]],0))</f>
        <v>ORD</v>
      </c>
      <c r="N6985" t="str">
        <f>INDEX(RoutesPivot[AirportID],MATCH($C6985,RoutesPivot[[RouteID]:[RouteID]],0))</f>
        <v>IAH</v>
      </c>
      <c r="O6985">
        <f>INDEX(RoutesPivot[Distance],MATCH($C6985,RoutesPivot[[RouteID]:[RouteID]],0))</f>
        <v>800</v>
      </c>
      <c r="P6985">
        <f>INDEX(RoutesPivot[ListPrice],MATCH($C6985,RoutesPivot[[RouteID]:[RouteID]],0))</f>
        <v>200</v>
      </c>
      <c r="Q6985" t="str">
        <f>INDEX(AirportPivot[AirportName],MATCH($N6985,AirportPivot[[AirportID]:[AirportID]],0))</f>
        <v>George Bush Intercontinental/Houston</v>
      </c>
      <c r="R6985">
        <f>INDEX(AirportPivot[Gates (number of available)],MATCH($N6985,AirportPivot[[AirportID]:[AirportID]],0))</f>
        <v>80</v>
      </c>
    </row>
    <row r="6986" spans="1:18" x14ac:dyDescent="0.25">
      <c r="A6986" s="3" t="s">
        <v>7018</v>
      </c>
      <c r="B6986" s="12">
        <v>42319</v>
      </c>
      <c r="C6986" s="4" t="s">
        <v>21</v>
      </c>
      <c r="D6986" s="4">
        <v>2.4</v>
      </c>
      <c r="E6986" s="4">
        <v>167</v>
      </c>
      <c r="F6986" s="5">
        <v>0.8125</v>
      </c>
      <c r="G6986" s="6">
        <v>125</v>
      </c>
      <c r="H6986" s="7">
        <v>20625</v>
      </c>
      <c r="I6986" s="7">
        <f>FlightsPivot[[#This Row],[Total Fare]]*10%</f>
        <v>2062.5</v>
      </c>
      <c r="J6986" s="7">
        <f>FlightsPivot[[#This Row],[Total Fare]]+FlightsPivot[[#This Row],[10% tax ]]</f>
        <v>22687.5</v>
      </c>
      <c r="K6986" s="4">
        <v>11</v>
      </c>
      <c r="L6986" s="4">
        <v>2015</v>
      </c>
      <c r="M6986" t="str">
        <f>INDEX(RoutesPivot[DepAirport],MATCH($C6986,RoutesPivot[[RouteID]:[RouteID]],0))</f>
        <v>ORD</v>
      </c>
      <c r="N6986" t="str">
        <f>INDEX(RoutesPivot[AirportID],MATCH($C6986,RoutesPivot[[RouteID]:[RouteID]],0))</f>
        <v>CLT</v>
      </c>
      <c r="O6986">
        <f>INDEX(RoutesPivot[Distance],MATCH($C6986,RoutesPivot[[RouteID]:[RouteID]],0))</f>
        <v>700</v>
      </c>
      <c r="P6986">
        <f>INDEX(RoutesPivot[ListPrice],MATCH($C6986,RoutesPivot[[RouteID]:[RouteID]],0))</f>
        <v>125</v>
      </c>
      <c r="Q6986" t="str">
        <f>INDEX(AirportPivot[AirportName],MATCH($N6986,AirportPivot[[AirportID]:[AirportID]],0))</f>
        <v>Charlotte/Douglas International</v>
      </c>
      <c r="R6986">
        <f>INDEX(AirportPivot[Gates (number of available)],MATCH($N6986,AirportPivot[[AirportID]:[AirportID]],0))</f>
        <v>65</v>
      </c>
    </row>
    <row r="6987" spans="1:18" x14ac:dyDescent="0.25">
      <c r="A6987" s="3" t="s">
        <v>7019</v>
      </c>
      <c r="B6987" s="12">
        <v>42131</v>
      </c>
      <c r="C6987" s="4" t="s">
        <v>19</v>
      </c>
      <c r="D6987" s="4">
        <v>2.2999999999999998</v>
      </c>
      <c r="E6987" s="4">
        <v>15</v>
      </c>
      <c r="F6987" s="5">
        <v>0.66666666666666663</v>
      </c>
      <c r="G6987" s="6">
        <v>200</v>
      </c>
      <c r="H6987" s="7">
        <v>37000</v>
      </c>
      <c r="I6987" s="7">
        <f>FlightsPivot[[#This Row],[Total Fare]]*10%</f>
        <v>3700</v>
      </c>
      <c r="J6987" s="7">
        <f>FlightsPivot[[#This Row],[Total Fare]]+FlightsPivot[[#This Row],[10% tax ]]</f>
        <v>40700</v>
      </c>
      <c r="K6987" s="4">
        <v>5</v>
      </c>
      <c r="L6987" s="4">
        <v>2015</v>
      </c>
      <c r="M6987" t="str">
        <f>INDEX(RoutesPivot[DepAirport],MATCH($C6987,RoutesPivot[[RouteID]:[RouteID]],0))</f>
        <v>ORD</v>
      </c>
      <c r="N6987" t="str">
        <f>INDEX(RoutesPivot[AirportID],MATCH($C6987,RoutesPivot[[RouteID]:[RouteID]],0))</f>
        <v>IAH</v>
      </c>
      <c r="O6987">
        <f>INDEX(RoutesPivot[Distance],MATCH($C6987,RoutesPivot[[RouteID]:[RouteID]],0))</f>
        <v>800</v>
      </c>
      <c r="P6987">
        <f>INDEX(RoutesPivot[ListPrice],MATCH($C6987,RoutesPivot[[RouteID]:[RouteID]],0))</f>
        <v>200</v>
      </c>
      <c r="Q6987" t="str">
        <f>INDEX(AirportPivot[AirportName],MATCH($N6987,AirportPivot[[AirportID]:[AirportID]],0))</f>
        <v>George Bush Intercontinental/Houston</v>
      </c>
      <c r="R6987">
        <f>INDEX(AirportPivot[Gates (number of available)],MATCH($N6987,AirportPivot[[AirportID]:[AirportID]],0))</f>
        <v>80</v>
      </c>
    </row>
    <row r="6988" spans="1:18" x14ac:dyDescent="0.25">
      <c r="A6988" s="3" t="s">
        <v>7020</v>
      </c>
      <c r="B6988" s="12">
        <v>41716</v>
      </c>
      <c r="C6988" s="4" t="s">
        <v>70</v>
      </c>
      <c r="D6988" s="4">
        <v>2.1</v>
      </c>
      <c r="E6988" s="4">
        <v>177</v>
      </c>
      <c r="F6988" s="5">
        <v>0.33333333333333331</v>
      </c>
      <c r="G6988" s="6">
        <v>275</v>
      </c>
      <c r="H6988" s="7">
        <v>45375</v>
      </c>
      <c r="I6988" s="7">
        <f>FlightsPivot[[#This Row],[Total Fare]]*10%</f>
        <v>4537.5</v>
      </c>
      <c r="J6988" s="7">
        <f>FlightsPivot[[#This Row],[Total Fare]]+FlightsPivot[[#This Row],[10% tax ]]</f>
        <v>49912.5</v>
      </c>
      <c r="K6988" s="4">
        <v>3</v>
      </c>
      <c r="L6988" s="4">
        <v>2014</v>
      </c>
      <c r="M6988" t="str">
        <f>INDEX(RoutesPivot[DepAirport],MATCH($C6988,RoutesPivot[[RouteID]:[RouteID]],0))</f>
        <v>ORD</v>
      </c>
      <c r="N6988" t="str">
        <f>INDEX(RoutesPivot[AirportID],MATCH($C6988,RoutesPivot[[RouteID]:[RouteID]],0))</f>
        <v>LAS</v>
      </c>
      <c r="O6988">
        <f>INDEX(RoutesPivot[Distance],MATCH($C6988,RoutesPivot[[RouteID]:[RouteID]],0))</f>
        <v>1100</v>
      </c>
      <c r="P6988">
        <f>INDEX(RoutesPivot[ListPrice],MATCH($C6988,RoutesPivot[[RouteID]:[RouteID]],0))</f>
        <v>275</v>
      </c>
      <c r="Q6988" t="str">
        <f>INDEX(AirportPivot[AirportName],MATCH($N6988,AirportPivot[[AirportID]:[AirportID]],0))</f>
        <v>McCarran International</v>
      </c>
      <c r="R6988">
        <f>INDEX(AirportPivot[Gates (number of available)],MATCH($N6988,AirportPivot[[AirportID]:[AirportID]],0))</f>
        <v>68</v>
      </c>
    </row>
    <row r="6989" spans="1:18" x14ac:dyDescent="0.25">
      <c r="A6989" s="3" t="s">
        <v>7021</v>
      </c>
      <c r="B6989" s="12">
        <v>41816</v>
      </c>
      <c r="C6989" s="4" t="s">
        <v>25</v>
      </c>
      <c r="D6989" s="4">
        <v>1.5</v>
      </c>
      <c r="E6989" s="4">
        <v>65</v>
      </c>
      <c r="F6989" s="5">
        <v>0.39583333333333331</v>
      </c>
      <c r="G6989" s="6">
        <v>220</v>
      </c>
      <c r="H6989" s="7">
        <v>39820</v>
      </c>
      <c r="I6989" s="7">
        <f>FlightsPivot[[#This Row],[Total Fare]]*10%</f>
        <v>3982</v>
      </c>
      <c r="J6989" s="7">
        <f>FlightsPivot[[#This Row],[Total Fare]]+FlightsPivot[[#This Row],[10% tax ]]</f>
        <v>43802</v>
      </c>
      <c r="K6989" s="4">
        <v>6</v>
      </c>
      <c r="L6989" s="4">
        <v>2014</v>
      </c>
      <c r="M6989" t="str">
        <f>INDEX(RoutesPivot[DepAirport],MATCH($C6989,RoutesPivot[[RouteID]:[RouteID]],0))</f>
        <v>ORD</v>
      </c>
      <c r="N6989" t="str">
        <f>INDEX(RoutesPivot[AirportID],MATCH($C6989,RoutesPivot[[RouteID]:[RouteID]],0))</f>
        <v>DFW</v>
      </c>
      <c r="O6989">
        <f>INDEX(RoutesPivot[Distance],MATCH($C6989,RoutesPivot[[RouteID]:[RouteID]],0))</f>
        <v>700</v>
      </c>
      <c r="P6989">
        <f>INDEX(RoutesPivot[ListPrice],MATCH($C6989,RoutesPivot[[RouteID]:[RouteID]],0))</f>
        <v>200</v>
      </c>
      <c r="Q6989" t="str">
        <f>INDEX(AirportPivot[AirportName],MATCH($N6989,AirportPivot[[AirportID]:[AirportID]],0))</f>
        <v>Dallas/Fort Worth International</v>
      </c>
      <c r="R6989">
        <f>INDEX(AirportPivot[Gates (number of available)],MATCH($N6989,AirportPivot[[AirportID]:[AirportID]],0))</f>
        <v>130</v>
      </c>
    </row>
    <row r="6990" spans="1:18" x14ac:dyDescent="0.25">
      <c r="A6990" s="3" t="s">
        <v>7022</v>
      </c>
      <c r="B6990" s="12">
        <v>41822</v>
      </c>
      <c r="C6990" s="4" t="s">
        <v>40</v>
      </c>
      <c r="D6990" s="4">
        <v>3.6</v>
      </c>
      <c r="E6990" s="4">
        <v>192</v>
      </c>
      <c r="F6990" s="5">
        <v>0.33333333333333331</v>
      </c>
      <c r="G6990" s="6">
        <v>126.5</v>
      </c>
      <c r="H6990" s="7">
        <v>20872.5</v>
      </c>
      <c r="I6990" s="7">
        <f>FlightsPivot[[#This Row],[Total Fare]]*10%</f>
        <v>2087.25</v>
      </c>
      <c r="J6990" s="7">
        <f>FlightsPivot[[#This Row],[Total Fare]]+FlightsPivot[[#This Row],[10% tax ]]</f>
        <v>22959.75</v>
      </c>
      <c r="K6990" s="4">
        <v>7</v>
      </c>
      <c r="L6990" s="4">
        <v>2014</v>
      </c>
      <c r="M6990" t="str">
        <f>INDEX(RoutesPivot[DepAirport],MATCH($C6990,RoutesPivot[[RouteID]:[RouteID]],0))</f>
        <v>ORD</v>
      </c>
      <c r="N6990" t="str">
        <f>INDEX(RoutesPivot[AirportID],MATCH($C6990,RoutesPivot[[RouteID]:[RouteID]],0))</f>
        <v>MSP</v>
      </c>
      <c r="O6990">
        <f>INDEX(RoutesPivot[Distance],MATCH($C6990,RoutesPivot[[RouteID]:[RouteID]],0))</f>
        <v>300</v>
      </c>
      <c r="P6990">
        <f>INDEX(RoutesPivot[ListPrice],MATCH($C6990,RoutesPivot[[RouteID]:[RouteID]],0))</f>
        <v>115</v>
      </c>
      <c r="Q6990" t="str">
        <f>INDEX(AirportPivot[AirportName],MATCH($N6990,AirportPivot[[AirportID]:[AirportID]],0))</f>
        <v>Minneapolis-St Paul International/Wold-Chamberlain</v>
      </c>
      <c r="R6990">
        <f>INDEX(AirportPivot[Gates (number of available)],MATCH($N6990,AirportPivot[[AirportID]:[AirportID]],0))</f>
        <v>65</v>
      </c>
    </row>
    <row r="6991" spans="1:18" x14ac:dyDescent="0.25">
      <c r="A6991" s="3" t="s">
        <v>7023</v>
      </c>
      <c r="B6991" s="12">
        <v>42314</v>
      </c>
      <c r="C6991" s="4" t="s">
        <v>15</v>
      </c>
      <c r="D6991" s="4">
        <v>2</v>
      </c>
      <c r="E6991" s="4">
        <v>187</v>
      </c>
      <c r="F6991" s="5">
        <v>0.3125</v>
      </c>
      <c r="G6991" s="6">
        <v>225</v>
      </c>
      <c r="H6991" s="7">
        <v>37125</v>
      </c>
      <c r="I6991" s="7">
        <f>FlightsPivot[[#This Row],[Total Fare]]*10%</f>
        <v>3712.5</v>
      </c>
      <c r="J6991" s="7">
        <f>FlightsPivot[[#This Row],[Total Fare]]+FlightsPivot[[#This Row],[10% tax ]]</f>
        <v>40837.5</v>
      </c>
      <c r="K6991" s="4">
        <v>11</v>
      </c>
      <c r="L6991" s="4">
        <v>2015</v>
      </c>
      <c r="M6991" t="str">
        <f>INDEX(RoutesPivot[DepAirport],MATCH($C6991,RoutesPivot[[RouteID]:[RouteID]],0))</f>
        <v>ORD</v>
      </c>
      <c r="N6991" t="str">
        <f>INDEX(RoutesPivot[AirportID],MATCH($C6991,RoutesPivot[[RouteID]:[RouteID]],0))</f>
        <v>EWR</v>
      </c>
      <c r="O6991">
        <f>INDEX(RoutesPivot[Distance],MATCH($C6991,RoutesPivot[[RouteID]:[RouteID]],0))</f>
        <v>600</v>
      </c>
      <c r="P6991">
        <f>INDEX(RoutesPivot[ListPrice],MATCH($C6991,RoutesPivot[[RouteID]:[RouteID]],0))</f>
        <v>225</v>
      </c>
      <c r="Q6991" t="str">
        <f>INDEX(AirportPivot[AirportName],MATCH($N6991,AirportPivot[[AirportID]:[AirportID]],0))</f>
        <v>Newark Liberty International</v>
      </c>
      <c r="R6991">
        <f>INDEX(AirportPivot[Gates (number of available)],MATCH($N6991,AirportPivot[[AirportID]:[AirportID]],0))</f>
        <v>82</v>
      </c>
    </row>
    <row r="6992" spans="1:18" x14ac:dyDescent="0.25">
      <c r="A6992" s="3" t="s">
        <v>7024</v>
      </c>
      <c r="B6992" s="12">
        <v>41941</v>
      </c>
      <c r="C6992" s="4" t="s">
        <v>33</v>
      </c>
      <c r="D6992" s="4">
        <v>2.4</v>
      </c>
      <c r="E6992" s="4">
        <v>43</v>
      </c>
      <c r="F6992" s="5">
        <v>0.375</v>
      </c>
      <c r="G6992" s="6">
        <v>375</v>
      </c>
      <c r="H6992" s="7">
        <v>61875</v>
      </c>
      <c r="I6992" s="7">
        <f>FlightsPivot[[#This Row],[Total Fare]]*10%</f>
        <v>6187.5</v>
      </c>
      <c r="J6992" s="7">
        <f>FlightsPivot[[#This Row],[Total Fare]]+FlightsPivot[[#This Row],[10% tax ]]</f>
        <v>68062.5</v>
      </c>
      <c r="K6992" s="4">
        <v>10</v>
      </c>
      <c r="L6992" s="4">
        <v>2014</v>
      </c>
      <c r="M6992" t="str">
        <f>INDEX(RoutesPivot[DepAirport],MATCH($C6992,RoutesPivot[[RouteID]:[RouteID]],0))</f>
        <v>ORD</v>
      </c>
      <c r="N6992" t="str">
        <f>INDEX(RoutesPivot[AirportID],MATCH($C6992,RoutesPivot[[RouteID]:[RouteID]],0))</f>
        <v>SFO</v>
      </c>
      <c r="O6992">
        <f>INDEX(RoutesPivot[Distance],MATCH($C6992,RoutesPivot[[RouteID]:[RouteID]],0))</f>
        <v>1600</v>
      </c>
      <c r="P6992">
        <f>INDEX(RoutesPivot[ListPrice],MATCH($C6992,RoutesPivot[[RouteID]:[RouteID]],0))</f>
        <v>375</v>
      </c>
      <c r="Q6992" t="str">
        <f>INDEX(AirportPivot[AirportName],MATCH($N6992,AirportPivot[[AirportID]:[AirportID]],0))</f>
        <v>San Francisco International</v>
      </c>
      <c r="R6992">
        <f>INDEX(AirportPivot[Gates (number of available)],MATCH($N6992,AirportPivot[[AirportID]:[AirportID]],0))</f>
        <v>70</v>
      </c>
    </row>
    <row r="6993" spans="1:18" x14ac:dyDescent="0.25">
      <c r="A6993" s="3" t="s">
        <v>7025</v>
      </c>
      <c r="B6993" s="12">
        <v>42199</v>
      </c>
      <c r="C6993" s="4" t="s">
        <v>37</v>
      </c>
      <c r="D6993" s="4">
        <v>1</v>
      </c>
      <c r="E6993" s="4">
        <v>155</v>
      </c>
      <c r="F6993" s="5">
        <v>0.79166666666666663</v>
      </c>
      <c r="G6993" s="6">
        <v>385</v>
      </c>
      <c r="H6993" s="7">
        <v>63525</v>
      </c>
      <c r="I6993" s="7">
        <f>FlightsPivot[[#This Row],[Total Fare]]*10%</f>
        <v>6352.5</v>
      </c>
      <c r="J6993" s="7">
        <f>FlightsPivot[[#This Row],[Total Fare]]+FlightsPivot[[#This Row],[10% tax ]]</f>
        <v>69877.5</v>
      </c>
      <c r="K6993" s="4">
        <v>7</v>
      </c>
      <c r="L6993" s="4">
        <v>2015</v>
      </c>
      <c r="M6993" t="str">
        <f>INDEX(RoutesPivot[DepAirport],MATCH($C6993,RoutesPivot[[RouteID]:[RouteID]],0))</f>
        <v>ORD</v>
      </c>
      <c r="N6993" t="str">
        <f>INDEX(RoutesPivot[AirportID],MATCH($C6993,RoutesPivot[[RouteID]:[RouteID]],0))</f>
        <v>SEA</v>
      </c>
      <c r="O6993">
        <f>INDEX(RoutesPivot[Distance],MATCH($C6993,RoutesPivot[[RouteID]:[RouteID]],0))</f>
        <v>1500</v>
      </c>
      <c r="P6993">
        <f>INDEX(RoutesPivot[ListPrice],MATCH($C6993,RoutesPivot[[RouteID]:[RouteID]],0))</f>
        <v>350</v>
      </c>
      <c r="Q6993" t="str">
        <f>INDEX(AirportPivot[AirportName],MATCH($N6993,AirportPivot[[AirportID]:[AirportID]],0))</f>
        <v>Seattle-Tacoma International</v>
      </c>
      <c r="R6993">
        <f>INDEX(AirportPivot[Gates (number of available)],MATCH($N6993,AirportPivot[[AirportID]:[AirportID]],0))</f>
        <v>58</v>
      </c>
    </row>
    <row r="6994" spans="1:18" x14ac:dyDescent="0.25">
      <c r="A6994" s="3" t="s">
        <v>7026</v>
      </c>
      <c r="B6994" s="12">
        <v>42076</v>
      </c>
      <c r="C6994" s="4" t="s">
        <v>17</v>
      </c>
      <c r="D6994" s="4">
        <v>4.2</v>
      </c>
      <c r="E6994" s="4">
        <v>130</v>
      </c>
      <c r="F6994" s="5">
        <v>0.47916666666666669</v>
      </c>
      <c r="G6994" s="6">
        <v>350</v>
      </c>
      <c r="H6994" s="7">
        <v>64750</v>
      </c>
      <c r="I6994" s="7">
        <f>FlightsPivot[[#This Row],[Total Fare]]*10%</f>
        <v>6475</v>
      </c>
      <c r="J6994" s="7">
        <f>FlightsPivot[[#This Row],[Total Fare]]+FlightsPivot[[#This Row],[10% tax ]]</f>
        <v>71225</v>
      </c>
      <c r="K6994" s="4">
        <v>3</v>
      </c>
      <c r="L6994" s="4">
        <v>2015</v>
      </c>
      <c r="M6994" t="str">
        <f>INDEX(RoutesPivot[DepAirport],MATCH($C6994,RoutesPivot[[RouteID]:[RouteID]],0))</f>
        <v>ORD</v>
      </c>
      <c r="N6994" t="str">
        <f>INDEX(RoutesPivot[AirportID],MATCH($C6994,RoutesPivot[[RouteID]:[RouteID]],0))</f>
        <v>LAX</v>
      </c>
      <c r="O6994">
        <f>INDEX(RoutesPivot[Distance],MATCH($C6994,RoutesPivot[[RouteID]:[RouteID]],0))</f>
        <v>1518</v>
      </c>
      <c r="P6994">
        <f>INDEX(RoutesPivot[ListPrice],MATCH($C6994,RoutesPivot[[RouteID]:[RouteID]],0))</f>
        <v>350</v>
      </c>
      <c r="Q6994" t="str">
        <f>INDEX(AirportPivot[AirportName],MATCH($N6994,AirportPivot[[AirportID]:[AirportID]],0))</f>
        <v>Los Angeles International</v>
      </c>
      <c r="R6994">
        <f>INDEX(AirportPivot[Gates (number of available)],MATCH($N6994,AirportPivot[[AirportID]:[AirportID]],0))</f>
        <v>86</v>
      </c>
    </row>
    <row r="6995" spans="1:18" x14ac:dyDescent="0.25">
      <c r="A6995" s="3" t="s">
        <v>7027</v>
      </c>
      <c r="B6995" s="12">
        <v>42245</v>
      </c>
      <c r="C6995" s="4" t="s">
        <v>27</v>
      </c>
      <c r="D6995" s="4">
        <v>5.6</v>
      </c>
      <c r="E6995" s="4">
        <v>108</v>
      </c>
      <c r="F6995" s="5">
        <v>0.875</v>
      </c>
      <c r="G6995" s="6">
        <v>220</v>
      </c>
      <c r="H6995" s="7">
        <v>40700</v>
      </c>
      <c r="I6995" s="7">
        <f>FlightsPivot[[#This Row],[Total Fare]]*10%</f>
        <v>4070</v>
      </c>
      <c r="J6995" s="7">
        <f>FlightsPivot[[#This Row],[Total Fare]]+FlightsPivot[[#This Row],[10% tax ]]</f>
        <v>44770</v>
      </c>
      <c r="K6995" s="4">
        <v>8</v>
      </c>
      <c r="L6995" s="4">
        <v>2015</v>
      </c>
      <c r="M6995" t="str">
        <f>INDEX(RoutesPivot[DepAirport],MATCH($C6995,RoutesPivot[[RouteID]:[RouteID]],0))</f>
        <v>ORD</v>
      </c>
      <c r="N6995" t="str">
        <f>INDEX(RoutesPivot[AirportID],MATCH($C6995,RoutesPivot[[RouteID]:[RouteID]],0))</f>
        <v>ATL</v>
      </c>
      <c r="O6995">
        <f>INDEX(RoutesPivot[Distance],MATCH($C6995,RoutesPivot[[RouteID]:[RouteID]],0))</f>
        <v>510</v>
      </c>
      <c r="P6995">
        <f>INDEX(RoutesPivot[ListPrice],MATCH($C6995,RoutesPivot[[RouteID]:[RouteID]],0))</f>
        <v>200</v>
      </c>
      <c r="Q6995" t="str">
        <f>INDEX(AirportPivot[AirportName],MATCH($N6995,AirportPivot[[AirportID]:[AirportID]],0))</f>
        <v>Hartsfield-Jackson Atlanta International</v>
      </c>
      <c r="R6995">
        <f>INDEX(AirportPivot[Gates (number of available)],MATCH($N6995,AirportPivot[[AirportID]:[AirportID]],0))</f>
        <v>100</v>
      </c>
    </row>
    <row r="6996" spans="1:18" x14ac:dyDescent="0.25">
      <c r="A6996" s="3" t="s">
        <v>7028</v>
      </c>
      <c r="B6996" s="12">
        <v>41843</v>
      </c>
      <c r="C6996" s="4" t="s">
        <v>25</v>
      </c>
      <c r="D6996" s="4">
        <v>1.5</v>
      </c>
      <c r="E6996" s="4">
        <v>105</v>
      </c>
      <c r="F6996" s="5">
        <v>0.66666666666666663</v>
      </c>
      <c r="G6996" s="6">
        <v>220</v>
      </c>
      <c r="H6996" s="7">
        <v>40700</v>
      </c>
      <c r="I6996" s="7">
        <f>FlightsPivot[[#This Row],[Total Fare]]*10%</f>
        <v>4070</v>
      </c>
      <c r="J6996" s="7">
        <f>FlightsPivot[[#This Row],[Total Fare]]+FlightsPivot[[#This Row],[10% tax ]]</f>
        <v>44770</v>
      </c>
      <c r="K6996" s="4">
        <v>7</v>
      </c>
      <c r="L6996" s="4">
        <v>2014</v>
      </c>
      <c r="M6996" t="str">
        <f>INDEX(RoutesPivot[DepAirport],MATCH($C6996,RoutesPivot[[RouteID]:[RouteID]],0))</f>
        <v>ORD</v>
      </c>
      <c r="N6996" t="str">
        <f>INDEX(RoutesPivot[AirportID],MATCH($C6996,RoutesPivot[[RouteID]:[RouteID]],0))</f>
        <v>DFW</v>
      </c>
      <c r="O6996">
        <f>INDEX(RoutesPivot[Distance],MATCH($C6996,RoutesPivot[[RouteID]:[RouteID]],0))</f>
        <v>700</v>
      </c>
      <c r="P6996">
        <f>INDEX(RoutesPivot[ListPrice],MATCH($C6996,RoutesPivot[[RouteID]:[RouteID]],0))</f>
        <v>200</v>
      </c>
      <c r="Q6996" t="str">
        <f>INDEX(AirportPivot[AirportName],MATCH($N6996,AirportPivot[[AirportID]:[AirportID]],0))</f>
        <v>Dallas/Fort Worth International</v>
      </c>
      <c r="R6996">
        <f>INDEX(AirportPivot[Gates (number of available)],MATCH($N6996,AirportPivot[[AirportID]:[AirportID]],0))</f>
        <v>130</v>
      </c>
    </row>
    <row r="6997" spans="1:18" x14ac:dyDescent="0.25">
      <c r="A6997" s="3" t="s">
        <v>7029</v>
      </c>
      <c r="B6997" s="12">
        <v>42230</v>
      </c>
      <c r="C6997" s="4" t="s">
        <v>13</v>
      </c>
      <c r="D6997" s="4">
        <v>1.7</v>
      </c>
      <c r="E6997" s="4">
        <v>45</v>
      </c>
      <c r="F6997" s="5">
        <v>0.3125</v>
      </c>
      <c r="G6997" s="6">
        <v>275</v>
      </c>
      <c r="H6997" s="7">
        <v>45375</v>
      </c>
      <c r="I6997" s="7">
        <f>FlightsPivot[[#This Row],[Total Fare]]*10%</f>
        <v>4537.5</v>
      </c>
      <c r="J6997" s="7">
        <f>FlightsPivot[[#This Row],[Total Fare]]+FlightsPivot[[#This Row],[10% tax ]]</f>
        <v>49912.5</v>
      </c>
      <c r="K6997" s="4">
        <v>8</v>
      </c>
      <c r="L6997" s="4">
        <v>2015</v>
      </c>
      <c r="M6997" t="str">
        <f>INDEX(RoutesPivot[DepAirport],MATCH($C6997,RoutesPivot[[RouteID]:[RouteID]],0))</f>
        <v>ORD</v>
      </c>
      <c r="N6997" t="str">
        <f>INDEX(RoutesPivot[AirportID],MATCH($C6997,RoutesPivot[[RouteID]:[RouteID]],0))</f>
        <v>JFK</v>
      </c>
      <c r="O6997">
        <f>INDEX(RoutesPivot[Distance],MATCH($C6997,RoutesPivot[[RouteID]:[RouteID]],0))</f>
        <v>619</v>
      </c>
      <c r="P6997">
        <f>INDEX(RoutesPivot[ListPrice],MATCH($C6997,RoutesPivot[[RouteID]:[RouteID]],0))</f>
        <v>250</v>
      </c>
      <c r="Q6997" t="str">
        <f>INDEX(AirportPivot[AirportName],MATCH($N6997,AirportPivot[[AirportID]:[AirportID]],0))</f>
        <v>John F Kennedy International</v>
      </c>
      <c r="R6997">
        <f>INDEX(AirportPivot[Gates (number of available)],MATCH($N6997,AirportPivot[[AirportID]:[AirportID]],0))</f>
        <v>120</v>
      </c>
    </row>
    <row r="6998" spans="1:18" x14ac:dyDescent="0.25">
      <c r="A6998" s="3" t="s">
        <v>7030</v>
      </c>
      <c r="B6998" s="12">
        <v>42210</v>
      </c>
      <c r="C6998" s="4" t="s">
        <v>27</v>
      </c>
      <c r="D6998" s="4">
        <v>10.8</v>
      </c>
      <c r="E6998" s="4">
        <v>59</v>
      </c>
      <c r="F6998" s="5">
        <v>0.66666666666666663</v>
      </c>
      <c r="G6998" s="6">
        <v>220</v>
      </c>
      <c r="H6998" s="7">
        <v>36300</v>
      </c>
      <c r="I6998" s="7">
        <f>FlightsPivot[[#This Row],[Total Fare]]*10%</f>
        <v>3630</v>
      </c>
      <c r="J6998" s="7">
        <f>FlightsPivot[[#This Row],[Total Fare]]+FlightsPivot[[#This Row],[10% tax ]]</f>
        <v>39930</v>
      </c>
      <c r="K6998" s="4">
        <v>7</v>
      </c>
      <c r="L6998" s="4">
        <v>2015</v>
      </c>
      <c r="M6998" t="str">
        <f>INDEX(RoutesPivot[DepAirport],MATCH($C6998,RoutesPivot[[RouteID]:[RouteID]],0))</f>
        <v>ORD</v>
      </c>
      <c r="N6998" t="str">
        <f>INDEX(RoutesPivot[AirportID],MATCH($C6998,RoutesPivot[[RouteID]:[RouteID]],0))</f>
        <v>ATL</v>
      </c>
      <c r="O6998">
        <f>INDEX(RoutesPivot[Distance],MATCH($C6998,RoutesPivot[[RouteID]:[RouteID]],0))</f>
        <v>510</v>
      </c>
      <c r="P6998">
        <f>INDEX(RoutesPivot[ListPrice],MATCH($C6998,RoutesPivot[[RouteID]:[RouteID]],0))</f>
        <v>200</v>
      </c>
      <c r="Q6998" t="str">
        <f>INDEX(AirportPivot[AirportName],MATCH($N6998,AirportPivot[[AirportID]:[AirportID]],0))</f>
        <v>Hartsfield-Jackson Atlanta International</v>
      </c>
      <c r="R6998">
        <f>INDEX(AirportPivot[Gates (number of available)],MATCH($N6998,AirportPivot[[AirportID]:[AirportID]],0))</f>
        <v>100</v>
      </c>
    </row>
    <row r="6999" spans="1:18" x14ac:dyDescent="0.25">
      <c r="A6999" s="3" t="s">
        <v>7031</v>
      </c>
      <c r="B6999" s="12">
        <v>42035</v>
      </c>
      <c r="C6999" s="4" t="s">
        <v>70</v>
      </c>
      <c r="D6999" s="4">
        <v>1.2</v>
      </c>
      <c r="E6999" s="4">
        <v>14</v>
      </c>
      <c r="F6999" s="5">
        <v>0.75</v>
      </c>
      <c r="G6999" s="6">
        <v>275</v>
      </c>
      <c r="H6999" s="7">
        <v>50875</v>
      </c>
      <c r="I6999" s="7">
        <f>FlightsPivot[[#This Row],[Total Fare]]*10%</f>
        <v>5087.5</v>
      </c>
      <c r="J6999" s="7">
        <f>FlightsPivot[[#This Row],[Total Fare]]+FlightsPivot[[#This Row],[10% tax ]]</f>
        <v>55962.5</v>
      </c>
      <c r="K6999" s="4">
        <v>1</v>
      </c>
      <c r="L6999" s="4">
        <v>2015</v>
      </c>
      <c r="M6999" t="str">
        <f>INDEX(RoutesPivot[DepAirport],MATCH($C6999,RoutesPivot[[RouteID]:[RouteID]],0))</f>
        <v>ORD</v>
      </c>
      <c r="N6999" t="str">
        <f>INDEX(RoutesPivot[AirportID],MATCH($C6999,RoutesPivot[[RouteID]:[RouteID]],0))</f>
        <v>LAS</v>
      </c>
      <c r="O6999">
        <f>INDEX(RoutesPivot[Distance],MATCH($C6999,RoutesPivot[[RouteID]:[RouteID]],0))</f>
        <v>1100</v>
      </c>
      <c r="P6999">
        <f>INDEX(RoutesPivot[ListPrice],MATCH($C6999,RoutesPivot[[RouteID]:[RouteID]],0))</f>
        <v>275</v>
      </c>
      <c r="Q6999" t="str">
        <f>INDEX(AirportPivot[AirportName],MATCH($N6999,AirportPivot[[AirportID]:[AirportID]],0))</f>
        <v>McCarran International</v>
      </c>
      <c r="R6999">
        <f>INDEX(AirportPivot[Gates (number of available)],MATCH($N6999,AirportPivot[[AirportID]:[AirportID]],0))</f>
        <v>68</v>
      </c>
    </row>
    <row r="7000" spans="1:18" x14ac:dyDescent="0.25">
      <c r="A7000" s="3" t="s">
        <v>7032</v>
      </c>
      <c r="B7000" s="12">
        <v>42286</v>
      </c>
      <c r="C7000" s="4" t="s">
        <v>15</v>
      </c>
      <c r="D7000" s="4">
        <v>1.1000000000000001</v>
      </c>
      <c r="E7000" s="4">
        <v>50</v>
      </c>
      <c r="F7000" s="5">
        <v>0.35416666666666669</v>
      </c>
      <c r="G7000" s="6">
        <v>225</v>
      </c>
      <c r="H7000" s="7">
        <v>37125</v>
      </c>
      <c r="I7000" s="7">
        <f>FlightsPivot[[#This Row],[Total Fare]]*10%</f>
        <v>3712.5</v>
      </c>
      <c r="J7000" s="7">
        <f>FlightsPivot[[#This Row],[Total Fare]]+FlightsPivot[[#This Row],[10% tax ]]</f>
        <v>40837.5</v>
      </c>
      <c r="K7000" s="4">
        <v>10</v>
      </c>
      <c r="L7000" s="4">
        <v>2015</v>
      </c>
      <c r="M7000" t="str">
        <f>INDEX(RoutesPivot[DepAirport],MATCH($C7000,RoutesPivot[[RouteID]:[RouteID]],0))</f>
        <v>ORD</v>
      </c>
      <c r="N7000" t="str">
        <f>INDEX(RoutesPivot[AirportID],MATCH($C7000,RoutesPivot[[RouteID]:[RouteID]],0))</f>
        <v>EWR</v>
      </c>
      <c r="O7000">
        <f>INDEX(RoutesPivot[Distance],MATCH($C7000,RoutesPivot[[RouteID]:[RouteID]],0))</f>
        <v>600</v>
      </c>
      <c r="P7000">
        <f>INDEX(RoutesPivot[ListPrice],MATCH($C7000,RoutesPivot[[RouteID]:[RouteID]],0))</f>
        <v>225</v>
      </c>
      <c r="Q7000" t="str">
        <f>INDEX(AirportPivot[AirportName],MATCH($N7000,AirportPivot[[AirportID]:[AirportID]],0))</f>
        <v>Newark Liberty International</v>
      </c>
      <c r="R7000">
        <f>INDEX(AirportPivot[Gates (number of available)],MATCH($N7000,AirportPivot[[AirportID]:[AirportID]],0))</f>
        <v>82</v>
      </c>
    </row>
    <row r="7001" spans="1:18" x14ac:dyDescent="0.25">
      <c r="A7001" s="3" t="s">
        <v>7033</v>
      </c>
      <c r="B7001" s="12">
        <v>41661</v>
      </c>
      <c r="C7001" s="4" t="s">
        <v>98</v>
      </c>
      <c r="D7001" s="4">
        <v>3</v>
      </c>
      <c r="E7001" s="4">
        <v>110</v>
      </c>
      <c r="F7001" s="5">
        <v>0.52083333333333337</v>
      </c>
      <c r="G7001" s="6">
        <v>275</v>
      </c>
      <c r="H7001" s="7">
        <v>50875</v>
      </c>
      <c r="I7001" s="7">
        <f>FlightsPivot[[#This Row],[Total Fare]]*10%</f>
        <v>5087.5</v>
      </c>
      <c r="J7001" s="7">
        <f>FlightsPivot[[#This Row],[Total Fare]]+FlightsPivot[[#This Row],[10% tax ]]</f>
        <v>55962.5</v>
      </c>
      <c r="K7001" s="4">
        <v>1</v>
      </c>
      <c r="L7001" s="4">
        <v>2014</v>
      </c>
      <c r="M7001" t="str">
        <f>INDEX(RoutesPivot[DepAirport],MATCH($C7001,RoutesPivot[[RouteID]:[RouteID]],0))</f>
        <v>ORD</v>
      </c>
      <c r="N7001" t="str">
        <f>INDEX(RoutesPivot[AirportID],MATCH($C7001,RoutesPivot[[RouteID]:[RouteID]],0))</f>
        <v>PHL</v>
      </c>
      <c r="O7001">
        <f>INDEX(RoutesPivot[Distance],MATCH($C7001,RoutesPivot[[RouteID]:[RouteID]],0))</f>
        <v>580</v>
      </c>
      <c r="P7001">
        <f>INDEX(RoutesPivot[ListPrice],MATCH($C7001,RoutesPivot[[RouteID]:[RouteID]],0))</f>
        <v>275</v>
      </c>
      <c r="Q7001" t="str">
        <f>INDEX(AirportPivot[AirportName],MATCH($N7001,AirportPivot[[AirportID]:[AirportID]],0))</f>
        <v>Philadelphia International</v>
      </c>
      <c r="R7001">
        <f>INDEX(AirportPivot[Gates (number of available)],MATCH($N7001,AirportPivot[[AirportID]:[AirportID]],0))</f>
        <v>89</v>
      </c>
    </row>
    <row r="7002" spans="1:18" x14ac:dyDescent="0.25">
      <c r="A7002" s="3" t="s">
        <v>7034</v>
      </c>
      <c r="B7002" s="12">
        <v>41822</v>
      </c>
      <c r="C7002" s="4" t="s">
        <v>47</v>
      </c>
      <c r="D7002" s="4">
        <v>2.2000000000000002</v>
      </c>
      <c r="E7002" s="4">
        <v>189</v>
      </c>
      <c r="F7002" s="5">
        <v>0.75</v>
      </c>
      <c r="G7002" s="6">
        <v>275</v>
      </c>
      <c r="H7002" s="7">
        <v>45375</v>
      </c>
      <c r="I7002" s="7">
        <f>FlightsPivot[[#This Row],[Total Fare]]*10%</f>
        <v>4537.5</v>
      </c>
      <c r="J7002" s="7">
        <f>FlightsPivot[[#This Row],[Total Fare]]+FlightsPivot[[#This Row],[10% tax ]]</f>
        <v>49912.5</v>
      </c>
      <c r="K7002" s="4">
        <v>7</v>
      </c>
      <c r="L7002" s="4">
        <v>2014</v>
      </c>
      <c r="M7002" t="str">
        <f>INDEX(RoutesPivot[DepAirport],MATCH($C7002,RoutesPivot[[RouteID]:[RouteID]],0))</f>
        <v>ORD</v>
      </c>
      <c r="N7002" t="str">
        <f>INDEX(RoutesPivot[AirportID],MATCH($C7002,RoutesPivot[[RouteID]:[RouteID]],0))</f>
        <v>PHX</v>
      </c>
      <c r="O7002">
        <f>INDEX(RoutesPivot[Distance],MATCH($C7002,RoutesPivot[[RouteID]:[RouteID]],0))</f>
        <v>1200</v>
      </c>
      <c r="P7002">
        <f>INDEX(RoutesPivot[ListPrice],MATCH($C7002,RoutesPivot[[RouteID]:[RouteID]],0))</f>
        <v>250</v>
      </c>
      <c r="Q7002" t="str">
        <f>INDEX(AirportPivot[AirportName],MATCH($N7002,AirportPivot[[AirportID]:[AirportID]],0))</f>
        <v>Phoenix Sky Harbor International</v>
      </c>
      <c r="R7002">
        <f>INDEX(AirportPivot[Gates (number of available)],MATCH($N7002,AirportPivot[[AirportID]:[AirportID]],0))</f>
        <v>60</v>
      </c>
    </row>
    <row r="7003" spans="1:18" x14ac:dyDescent="0.25">
      <c r="A7003" s="3" t="s">
        <v>7035</v>
      </c>
      <c r="B7003" s="12">
        <v>41952</v>
      </c>
      <c r="C7003" s="4" t="s">
        <v>21</v>
      </c>
      <c r="D7003" s="4">
        <v>2</v>
      </c>
      <c r="E7003" s="4">
        <v>68</v>
      </c>
      <c r="F7003" s="5">
        <v>0.70833333333333337</v>
      </c>
      <c r="G7003" s="6">
        <v>125</v>
      </c>
      <c r="H7003" s="7">
        <v>22625</v>
      </c>
      <c r="I7003" s="7">
        <f>FlightsPivot[[#This Row],[Total Fare]]*10%</f>
        <v>2262.5</v>
      </c>
      <c r="J7003" s="7">
        <f>FlightsPivot[[#This Row],[Total Fare]]+FlightsPivot[[#This Row],[10% tax ]]</f>
        <v>24887.5</v>
      </c>
      <c r="K7003" s="4">
        <v>11</v>
      </c>
      <c r="L7003" s="4">
        <v>2014</v>
      </c>
      <c r="M7003" t="str">
        <f>INDEX(RoutesPivot[DepAirport],MATCH($C7003,RoutesPivot[[RouteID]:[RouteID]],0))</f>
        <v>ORD</v>
      </c>
      <c r="N7003" t="str">
        <f>INDEX(RoutesPivot[AirportID],MATCH($C7003,RoutesPivot[[RouteID]:[RouteID]],0))</f>
        <v>CLT</v>
      </c>
      <c r="O7003">
        <f>INDEX(RoutesPivot[Distance],MATCH($C7003,RoutesPivot[[RouteID]:[RouteID]],0))</f>
        <v>700</v>
      </c>
      <c r="P7003">
        <f>INDEX(RoutesPivot[ListPrice],MATCH($C7003,RoutesPivot[[RouteID]:[RouteID]],0))</f>
        <v>125</v>
      </c>
      <c r="Q7003" t="str">
        <f>INDEX(AirportPivot[AirportName],MATCH($N7003,AirportPivot[[AirportID]:[AirportID]],0))</f>
        <v>Charlotte/Douglas International</v>
      </c>
      <c r="R7003">
        <f>INDEX(AirportPivot[Gates (number of available)],MATCH($N7003,AirportPivot[[AirportID]:[AirportID]],0))</f>
        <v>65</v>
      </c>
    </row>
    <row r="7004" spans="1:18" x14ac:dyDescent="0.25">
      <c r="A7004" s="3" t="s">
        <v>7036</v>
      </c>
      <c r="B7004" s="12">
        <v>41726</v>
      </c>
      <c r="C7004" s="4" t="s">
        <v>83</v>
      </c>
      <c r="D7004" s="4">
        <v>2</v>
      </c>
      <c r="E7004" s="4">
        <v>69</v>
      </c>
      <c r="F7004" s="5">
        <v>0.79166666666666663</v>
      </c>
      <c r="G7004" s="6">
        <v>240</v>
      </c>
      <c r="H7004" s="7">
        <v>43440</v>
      </c>
      <c r="I7004" s="7">
        <f>FlightsPivot[[#This Row],[Total Fare]]*10%</f>
        <v>4344</v>
      </c>
      <c r="J7004" s="7">
        <f>FlightsPivot[[#This Row],[Total Fare]]+FlightsPivot[[#This Row],[10% tax ]]</f>
        <v>47784</v>
      </c>
      <c r="K7004" s="4">
        <v>3</v>
      </c>
      <c r="L7004" s="4">
        <v>2014</v>
      </c>
      <c r="M7004" t="str">
        <f>INDEX(RoutesPivot[DepAirport],MATCH($C7004,RoutesPivot[[RouteID]:[RouteID]],0))</f>
        <v>ORD</v>
      </c>
      <c r="N7004" t="str">
        <f>INDEX(RoutesPivot[AirportID],MATCH($C7004,RoutesPivot[[RouteID]:[RouteID]],0))</f>
        <v>BWI</v>
      </c>
      <c r="O7004">
        <f>INDEX(RoutesPivot[Distance],MATCH($C7004,RoutesPivot[[RouteID]:[RouteID]],0))</f>
        <v>520</v>
      </c>
      <c r="P7004">
        <f>INDEX(RoutesPivot[ListPrice],MATCH($C7004,RoutesPivot[[RouteID]:[RouteID]],0))</f>
        <v>240</v>
      </c>
      <c r="Q7004" t="str">
        <f>INDEX(AirportPivot[AirportName],MATCH($N7004,AirportPivot[[AirportID]:[AirportID]],0))</f>
        <v>Baltimore/Washington International Thurgood Marshall</v>
      </c>
      <c r="R7004">
        <f>INDEX(AirportPivot[Gates (number of available)],MATCH($N7004,AirportPivot[[AirportID]:[AirportID]],0))</f>
        <v>58</v>
      </c>
    </row>
    <row r="7005" spans="1:18" x14ac:dyDescent="0.25">
      <c r="A7005" s="3" t="s">
        <v>7037</v>
      </c>
      <c r="B7005" s="12">
        <v>42311</v>
      </c>
      <c r="C7005" s="4" t="s">
        <v>50</v>
      </c>
      <c r="D7005" s="4">
        <v>1.6</v>
      </c>
      <c r="E7005" s="4">
        <v>171</v>
      </c>
      <c r="F7005" s="5">
        <v>0.70833333333333337</v>
      </c>
      <c r="G7005" s="6">
        <v>275</v>
      </c>
      <c r="H7005" s="7">
        <v>45375</v>
      </c>
      <c r="I7005" s="7">
        <f>FlightsPivot[[#This Row],[Total Fare]]*10%</f>
        <v>4537.5</v>
      </c>
      <c r="J7005" s="7">
        <f>FlightsPivot[[#This Row],[Total Fare]]+FlightsPivot[[#This Row],[10% tax ]]</f>
        <v>49912.5</v>
      </c>
      <c r="K7005" s="4">
        <v>11</v>
      </c>
      <c r="L7005" s="4">
        <v>2015</v>
      </c>
      <c r="M7005" t="str">
        <f>INDEX(RoutesPivot[DepAirport],MATCH($C7005,RoutesPivot[[RouteID]:[RouteID]],0))</f>
        <v>ORD</v>
      </c>
      <c r="N7005" t="str">
        <f>INDEX(RoutesPivot[AirportID],MATCH($C7005,RoutesPivot[[RouteID]:[RouteID]],0))</f>
        <v>LGA</v>
      </c>
      <c r="O7005">
        <f>INDEX(RoutesPivot[Distance],MATCH($C7005,RoutesPivot[[RouteID]:[RouteID]],0))</f>
        <v>610</v>
      </c>
      <c r="P7005">
        <f>INDEX(RoutesPivot[ListPrice],MATCH($C7005,RoutesPivot[[RouteID]:[RouteID]],0))</f>
        <v>275</v>
      </c>
      <c r="Q7005" t="str">
        <f>INDEX(AirportPivot[AirportName],MATCH($N7005,AirportPivot[[AirportID]:[AirportID]],0))</f>
        <v>Laguardia</v>
      </c>
      <c r="R7005">
        <f>INDEX(AirportPivot[Gates (number of available)],MATCH($N7005,AirportPivot[[AirportID]:[AirportID]],0))</f>
        <v>66</v>
      </c>
    </row>
    <row r="7006" spans="1:18" x14ac:dyDescent="0.25">
      <c r="A7006" s="3" t="s">
        <v>7038</v>
      </c>
      <c r="B7006" s="12">
        <v>42307</v>
      </c>
      <c r="C7006" s="4" t="s">
        <v>33</v>
      </c>
      <c r="D7006" s="4">
        <v>2.7</v>
      </c>
      <c r="E7006" s="4">
        <v>40</v>
      </c>
      <c r="F7006" s="5">
        <v>0.41666666666666669</v>
      </c>
      <c r="G7006" s="6">
        <v>375</v>
      </c>
      <c r="H7006" s="7">
        <v>61875</v>
      </c>
      <c r="I7006" s="7">
        <f>FlightsPivot[[#This Row],[Total Fare]]*10%</f>
        <v>6187.5</v>
      </c>
      <c r="J7006" s="7">
        <f>FlightsPivot[[#This Row],[Total Fare]]+FlightsPivot[[#This Row],[10% tax ]]</f>
        <v>68062.5</v>
      </c>
      <c r="K7006" s="4">
        <v>10</v>
      </c>
      <c r="L7006" s="4">
        <v>2015</v>
      </c>
      <c r="M7006" t="str">
        <f>INDEX(RoutesPivot[DepAirport],MATCH($C7006,RoutesPivot[[RouteID]:[RouteID]],0))</f>
        <v>ORD</v>
      </c>
      <c r="N7006" t="str">
        <f>INDEX(RoutesPivot[AirportID],MATCH($C7006,RoutesPivot[[RouteID]:[RouteID]],0))</f>
        <v>SFO</v>
      </c>
      <c r="O7006">
        <f>INDEX(RoutesPivot[Distance],MATCH($C7006,RoutesPivot[[RouteID]:[RouteID]],0))</f>
        <v>1600</v>
      </c>
      <c r="P7006">
        <f>INDEX(RoutesPivot[ListPrice],MATCH($C7006,RoutesPivot[[RouteID]:[RouteID]],0))</f>
        <v>375</v>
      </c>
      <c r="Q7006" t="str">
        <f>INDEX(AirportPivot[AirportName],MATCH($N7006,AirportPivot[[AirportID]:[AirportID]],0))</f>
        <v>San Francisco International</v>
      </c>
      <c r="R7006">
        <f>INDEX(AirportPivot[Gates (number of available)],MATCH($N7006,AirportPivot[[AirportID]:[AirportID]],0))</f>
        <v>70</v>
      </c>
    </row>
    <row r="7007" spans="1:18" x14ac:dyDescent="0.25">
      <c r="A7007" s="3" t="s">
        <v>7039</v>
      </c>
      <c r="B7007" s="12">
        <v>42192</v>
      </c>
      <c r="C7007" s="4" t="s">
        <v>23</v>
      </c>
      <c r="D7007" s="4">
        <v>2.1</v>
      </c>
      <c r="E7007" s="4">
        <v>13</v>
      </c>
      <c r="F7007" s="5">
        <v>0.70833333333333337</v>
      </c>
      <c r="G7007" s="6">
        <v>330</v>
      </c>
      <c r="H7007" s="7">
        <v>61050</v>
      </c>
      <c r="I7007" s="7">
        <f>FlightsPivot[[#This Row],[Total Fare]]*10%</f>
        <v>6105</v>
      </c>
      <c r="J7007" s="7">
        <f>FlightsPivot[[#This Row],[Total Fare]]+FlightsPivot[[#This Row],[10% tax ]]</f>
        <v>67155</v>
      </c>
      <c r="K7007" s="4">
        <v>7</v>
      </c>
      <c r="L7007" s="4">
        <v>2015</v>
      </c>
      <c r="M7007" t="str">
        <f>INDEX(RoutesPivot[DepAirport],MATCH($C7007,RoutesPivot[[RouteID]:[RouteID]],0))</f>
        <v>ORD</v>
      </c>
      <c r="N7007" t="str">
        <f>INDEX(RoutesPivot[AirportID],MATCH($C7007,RoutesPivot[[RouteID]:[RouteID]],0))</f>
        <v>DEN</v>
      </c>
      <c r="O7007">
        <f>INDEX(RoutesPivot[Distance],MATCH($C7007,RoutesPivot[[RouteID]:[RouteID]],0))</f>
        <v>800</v>
      </c>
      <c r="P7007">
        <f>INDEX(RoutesPivot[ListPrice],MATCH($C7007,RoutesPivot[[RouteID]:[RouteID]],0))</f>
        <v>300</v>
      </c>
      <c r="Q7007" t="str">
        <f>INDEX(AirportPivot[AirportName],MATCH($N7007,AirportPivot[[AirportID]:[AirportID]],0))</f>
        <v>Denver International</v>
      </c>
      <c r="R7007">
        <f>INDEX(AirportPivot[Gates (number of available)],MATCH($N7007,AirportPivot[[AirportID]:[AirportID]],0))</f>
        <v>75</v>
      </c>
    </row>
    <row r="7008" spans="1:18" x14ac:dyDescent="0.25">
      <c r="A7008" s="3" t="s">
        <v>7040</v>
      </c>
      <c r="B7008" s="12">
        <v>42003</v>
      </c>
      <c r="C7008" s="4" t="s">
        <v>13</v>
      </c>
      <c r="D7008" s="4">
        <v>1.8</v>
      </c>
      <c r="E7008" s="4">
        <v>8</v>
      </c>
      <c r="F7008" s="5">
        <v>0.33333333333333331</v>
      </c>
      <c r="G7008" s="6">
        <v>250</v>
      </c>
      <c r="H7008" s="7">
        <v>46250</v>
      </c>
      <c r="I7008" s="7">
        <f>FlightsPivot[[#This Row],[Total Fare]]*10%</f>
        <v>4625</v>
      </c>
      <c r="J7008" s="7">
        <f>FlightsPivot[[#This Row],[Total Fare]]+FlightsPivot[[#This Row],[10% tax ]]</f>
        <v>50875</v>
      </c>
      <c r="K7008" s="4">
        <v>12</v>
      </c>
      <c r="L7008" s="4">
        <v>2014</v>
      </c>
      <c r="M7008" t="str">
        <f>INDEX(RoutesPivot[DepAirport],MATCH($C7008,RoutesPivot[[RouteID]:[RouteID]],0))</f>
        <v>ORD</v>
      </c>
      <c r="N7008" t="str">
        <f>INDEX(RoutesPivot[AirportID],MATCH($C7008,RoutesPivot[[RouteID]:[RouteID]],0))</f>
        <v>JFK</v>
      </c>
      <c r="O7008">
        <f>INDEX(RoutesPivot[Distance],MATCH($C7008,RoutesPivot[[RouteID]:[RouteID]],0))</f>
        <v>619</v>
      </c>
      <c r="P7008">
        <f>INDEX(RoutesPivot[ListPrice],MATCH($C7008,RoutesPivot[[RouteID]:[RouteID]],0))</f>
        <v>250</v>
      </c>
      <c r="Q7008" t="str">
        <f>INDEX(AirportPivot[AirportName],MATCH($N7008,AirportPivot[[AirportID]:[AirportID]],0))</f>
        <v>John F Kennedy International</v>
      </c>
      <c r="R7008">
        <f>INDEX(AirportPivot[Gates (number of available)],MATCH($N7008,AirportPivot[[AirportID]:[AirportID]],0))</f>
        <v>120</v>
      </c>
    </row>
    <row r="7009" spans="1:18" x14ac:dyDescent="0.25">
      <c r="A7009" s="3" t="s">
        <v>7041</v>
      </c>
      <c r="B7009" s="12">
        <v>41882</v>
      </c>
      <c r="C7009" s="4" t="s">
        <v>17</v>
      </c>
      <c r="D7009" s="4">
        <v>3.5</v>
      </c>
      <c r="E7009" s="4">
        <v>152</v>
      </c>
      <c r="F7009" s="5">
        <v>0.29166666666666669</v>
      </c>
      <c r="G7009" s="6">
        <v>385</v>
      </c>
      <c r="H7009" s="7">
        <v>63525</v>
      </c>
      <c r="I7009" s="7">
        <f>FlightsPivot[[#This Row],[Total Fare]]*10%</f>
        <v>6352.5</v>
      </c>
      <c r="J7009" s="7">
        <f>FlightsPivot[[#This Row],[Total Fare]]+FlightsPivot[[#This Row],[10% tax ]]</f>
        <v>69877.5</v>
      </c>
      <c r="K7009" s="4">
        <v>8</v>
      </c>
      <c r="L7009" s="4">
        <v>2014</v>
      </c>
      <c r="M7009" t="str">
        <f>INDEX(RoutesPivot[DepAirport],MATCH($C7009,RoutesPivot[[RouteID]:[RouteID]],0))</f>
        <v>ORD</v>
      </c>
      <c r="N7009" t="str">
        <f>INDEX(RoutesPivot[AirportID],MATCH($C7009,RoutesPivot[[RouteID]:[RouteID]],0))</f>
        <v>LAX</v>
      </c>
      <c r="O7009">
        <f>INDEX(RoutesPivot[Distance],MATCH($C7009,RoutesPivot[[RouteID]:[RouteID]],0))</f>
        <v>1518</v>
      </c>
      <c r="P7009">
        <f>INDEX(RoutesPivot[ListPrice],MATCH($C7009,RoutesPivot[[RouteID]:[RouteID]],0))</f>
        <v>350</v>
      </c>
      <c r="Q7009" t="str">
        <f>INDEX(AirportPivot[AirportName],MATCH($N7009,AirportPivot[[AirportID]:[AirportID]],0))</f>
        <v>Los Angeles International</v>
      </c>
      <c r="R7009">
        <f>INDEX(AirportPivot[Gates (number of available)],MATCH($N7009,AirportPivot[[AirportID]:[AirportID]],0))</f>
        <v>86</v>
      </c>
    </row>
    <row r="7010" spans="1:18" x14ac:dyDescent="0.25">
      <c r="A7010" s="3" t="s">
        <v>7042</v>
      </c>
      <c r="B7010" s="12">
        <v>41884</v>
      </c>
      <c r="C7010" s="4" t="s">
        <v>21</v>
      </c>
      <c r="D7010" s="4">
        <v>2.5</v>
      </c>
      <c r="E7010" s="4">
        <v>34</v>
      </c>
      <c r="F7010" s="5">
        <v>0.29166666666666669</v>
      </c>
      <c r="G7010" s="6">
        <v>125</v>
      </c>
      <c r="H7010" s="7">
        <v>23125</v>
      </c>
      <c r="I7010" s="7">
        <f>FlightsPivot[[#This Row],[Total Fare]]*10%</f>
        <v>2312.5</v>
      </c>
      <c r="J7010" s="7">
        <f>FlightsPivot[[#This Row],[Total Fare]]+FlightsPivot[[#This Row],[10% tax ]]</f>
        <v>25437.5</v>
      </c>
      <c r="K7010" s="4">
        <v>9</v>
      </c>
      <c r="L7010" s="4">
        <v>2014</v>
      </c>
      <c r="M7010" t="str">
        <f>INDEX(RoutesPivot[DepAirport],MATCH($C7010,RoutesPivot[[RouteID]:[RouteID]],0))</f>
        <v>ORD</v>
      </c>
      <c r="N7010" t="str">
        <f>INDEX(RoutesPivot[AirportID],MATCH($C7010,RoutesPivot[[RouteID]:[RouteID]],0))</f>
        <v>CLT</v>
      </c>
      <c r="O7010">
        <f>INDEX(RoutesPivot[Distance],MATCH($C7010,RoutesPivot[[RouteID]:[RouteID]],0))</f>
        <v>700</v>
      </c>
      <c r="P7010">
        <f>INDEX(RoutesPivot[ListPrice],MATCH($C7010,RoutesPivot[[RouteID]:[RouteID]],0))</f>
        <v>125</v>
      </c>
      <c r="Q7010" t="str">
        <f>INDEX(AirportPivot[AirportName],MATCH($N7010,AirportPivot[[AirportID]:[AirportID]],0))</f>
        <v>Charlotte/Douglas International</v>
      </c>
      <c r="R7010">
        <f>INDEX(AirportPivot[Gates (number of available)],MATCH($N7010,AirportPivot[[AirportID]:[AirportID]],0))</f>
        <v>65</v>
      </c>
    </row>
    <row r="7011" spans="1:18" x14ac:dyDescent="0.25">
      <c r="A7011" s="3" t="s">
        <v>7043</v>
      </c>
      <c r="B7011" s="12">
        <v>41982</v>
      </c>
      <c r="C7011" s="4" t="s">
        <v>11</v>
      </c>
      <c r="D7011" s="4">
        <v>1.7</v>
      </c>
      <c r="E7011" s="4">
        <v>198</v>
      </c>
      <c r="F7011" s="5">
        <v>0.5625</v>
      </c>
      <c r="G7011" s="6">
        <v>300</v>
      </c>
      <c r="H7011" s="7">
        <v>49500</v>
      </c>
      <c r="I7011" s="7">
        <f>FlightsPivot[[#This Row],[Total Fare]]*10%</f>
        <v>4950</v>
      </c>
      <c r="J7011" s="7">
        <f>FlightsPivot[[#This Row],[Total Fare]]+FlightsPivot[[#This Row],[10% tax ]]</f>
        <v>54450</v>
      </c>
      <c r="K7011" s="4">
        <v>12</v>
      </c>
      <c r="L7011" s="4">
        <v>2014</v>
      </c>
      <c r="M7011" t="str">
        <f>INDEX(RoutesPivot[DepAirport],MATCH($C7011,RoutesPivot[[RouteID]:[RouteID]],0))</f>
        <v>ORD</v>
      </c>
      <c r="N7011" t="str">
        <f>INDEX(RoutesPivot[AirportID],MATCH($C7011,RoutesPivot[[RouteID]:[RouteID]],0))</f>
        <v>BOS</v>
      </c>
      <c r="O7011">
        <f>INDEX(RoutesPivot[Distance],MATCH($C7011,RoutesPivot[[RouteID]:[RouteID]],0))</f>
        <v>730</v>
      </c>
      <c r="P7011">
        <f>INDEX(RoutesPivot[ListPrice],MATCH($C7011,RoutesPivot[[RouteID]:[RouteID]],0))</f>
        <v>300</v>
      </c>
      <c r="Q7011" t="str">
        <f>INDEX(AirportPivot[AirportName],MATCH($N7011,AirportPivot[[AirportID]:[AirportID]],0))</f>
        <v>General Edward Lawrence Logan International</v>
      </c>
      <c r="R7011">
        <f>INDEX(AirportPivot[Gates (number of available)],MATCH($N7011,AirportPivot[[AirportID]:[AirportID]],0))</f>
        <v>63</v>
      </c>
    </row>
    <row r="7012" spans="1:18" x14ac:dyDescent="0.25">
      <c r="A7012" s="3" t="s">
        <v>7044</v>
      </c>
      <c r="B7012" s="12">
        <v>41848</v>
      </c>
      <c r="C7012" s="4" t="s">
        <v>21</v>
      </c>
      <c r="D7012" s="4">
        <v>2.5</v>
      </c>
      <c r="E7012" s="4">
        <v>155</v>
      </c>
      <c r="F7012" s="5">
        <v>0.70833333333333337</v>
      </c>
      <c r="G7012" s="6">
        <v>137.5</v>
      </c>
      <c r="H7012" s="7">
        <v>22687.5</v>
      </c>
      <c r="I7012" s="7">
        <f>FlightsPivot[[#This Row],[Total Fare]]*10%</f>
        <v>2268.75</v>
      </c>
      <c r="J7012" s="7">
        <f>FlightsPivot[[#This Row],[Total Fare]]+FlightsPivot[[#This Row],[10% tax ]]</f>
        <v>24956.25</v>
      </c>
      <c r="K7012" s="4">
        <v>7</v>
      </c>
      <c r="L7012" s="4">
        <v>2014</v>
      </c>
      <c r="M7012" t="str">
        <f>INDEX(RoutesPivot[DepAirport],MATCH($C7012,RoutesPivot[[RouteID]:[RouteID]],0))</f>
        <v>ORD</v>
      </c>
      <c r="N7012" t="str">
        <f>INDEX(RoutesPivot[AirportID],MATCH($C7012,RoutesPivot[[RouteID]:[RouteID]],0))</f>
        <v>CLT</v>
      </c>
      <c r="O7012">
        <f>INDEX(RoutesPivot[Distance],MATCH($C7012,RoutesPivot[[RouteID]:[RouteID]],0))</f>
        <v>700</v>
      </c>
      <c r="P7012">
        <f>INDEX(RoutesPivot[ListPrice],MATCH($C7012,RoutesPivot[[RouteID]:[RouteID]],0))</f>
        <v>125</v>
      </c>
      <c r="Q7012" t="str">
        <f>INDEX(AirportPivot[AirportName],MATCH($N7012,AirportPivot[[AirportID]:[AirportID]],0))</f>
        <v>Charlotte/Douglas International</v>
      </c>
      <c r="R7012">
        <f>INDEX(AirportPivot[Gates (number of available)],MATCH($N7012,AirportPivot[[AirportID]:[AirportID]],0))</f>
        <v>65</v>
      </c>
    </row>
    <row r="7013" spans="1:18" x14ac:dyDescent="0.25">
      <c r="A7013" s="3" t="s">
        <v>7045</v>
      </c>
      <c r="B7013" s="12">
        <v>41820</v>
      </c>
      <c r="C7013" s="4" t="s">
        <v>15</v>
      </c>
      <c r="D7013" s="4">
        <v>2.1</v>
      </c>
      <c r="E7013" s="4">
        <v>174</v>
      </c>
      <c r="F7013" s="5">
        <v>0.70833333333333337</v>
      </c>
      <c r="G7013" s="6">
        <v>247.5</v>
      </c>
      <c r="H7013" s="7">
        <v>40837.5</v>
      </c>
      <c r="I7013" s="7">
        <f>FlightsPivot[[#This Row],[Total Fare]]*10%</f>
        <v>4083.75</v>
      </c>
      <c r="J7013" s="7">
        <f>FlightsPivot[[#This Row],[Total Fare]]+FlightsPivot[[#This Row],[10% tax ]]</f>
        <v>44921.25</v>
      </c>
      <c r="K7013" s="4">
        <v>6</v>
      </c>
      <c r="L7013" s="4">
        <v>2014</v>
      </c>
      <c r="M7013" t="str">
        <f>INDEX(RoutesPivot[DepAirport],MATCH($C7013,RoutesPivot[[RouteID]:[RouteID]],0))</f>
        <v>ORD</v>
      </c>
      <c r="N7013" t="str">
        <f>INDEX(RoutesPivot[AirportID],MATCH($C7013,RoutesPivot[[RouteID]:[RouteID]],0))</f>
        <v>EWR</v>
      </c>
      <c r="O7013">
        <f>INDEX(RoutesPivot[Distance],MATCH($C7013,RoutesPivot[[RouteID]:[RouteID]],0))</f>
        <v>600</v>
      </c>
      <c r="P7013">
        <f>INDEX(RoutesPivot[ListPrice],MATCH($C7013,RoutesPivot[[RouteID]:[RouteID]],0))</f>
        <v>225</v>
      </c>
      <c r="Q7013" t="str">
        <f>INDEX(AirportPivot[AirportName],MATCH($N7013,AirportPivot[[AirportID]:[AirportID]],0))</f>
        <v>Newark Liberty International</v>
      </c>
      <c r="R7013">
        <f>INDEX(AirportPivot[Gates (number of available)],MATCH($N7013,AirportPivot[[AirportID]:[AirportID]],0))</f>
        <v>82</v>
      </c>
    </row>
    <row r="7014" spans="1:18" x14ac:dyDescent="0.25">
      <c r="A7014" s="3" t="s">
        <v>7046</v>
      </c>
      <c r="B7014" s="12">
        <v>42142</v>
      </c>
      <c r="C7014" s="4" t="s">
        <v>37</v>
      </c>
      <c r="D7014" s="4">
        <v>2.9</v>
      </c>
      <c r="E7014" s="4">
        <v>96</v>
      </c>
      <c r="F7014" s="5">
        <v>0.33333333333333331</v>
      </c>
      <c r="G7014" s="6">
        <v>350</v>
      </c>
      <c r="H7014" s="7">
        <v>64750</v>
      </c>
      <c r="I7014" s="7">
        <f>FlightsPivot[[#This Row],[Total Fare]]*10%</f>
        <v>6475</v>
      </c>
      <c r="J7014" s="7">
        <f>FlightsPivot[[#This Row],[Total Fare]]+FlightsPivot[[#This Row],[10% tax ]]</f>
        <v>71225</v>
      </c>
      <c r="K7014" s="4">
        <v>5</v>
      </c>
      <c r="L7014" s="4">
        <v>2015</v>
      </c>
      <c r="M7014" t="str">
        <f>INDEX(RoutesPivot[DepAirport],MATCH($C7014,RoutesPivot[[RouteID]:[RouteID]],0))</f>
        <v>ORD</v>
      </c>
      <c r="N7014" t="str">
        <f>INDEX(RoutesPivot[AirportID],MATCH($C7014,RoutesPivot[[RouteID]:[RouteID]],0))</f>
        <v>SEA</v>
      </c>
      <c r="O7014">
        <f>INDEX(RoutesPivot[Distance],MATCH($C7014,RoutesPivot[[RouteID]:[RouteID]],0))</f>
        <v>1500</v>
      </c>
      <c r="P7014">
        <f>INDEX(RoutesPivot[ListPrice],MATCH($C7014,RoutesPivot[[RouteID]:[RouteID]],0))</f>
        <v>350</v>
      </c>
      <c r="Q7014" t="str">
        <f>INDEX(AirportPivot[AirportName],MATCH($N7014,AirportPivot[[AirportID]:[AirportID]],0))</f>
        <v>Seattle-Tacoma International</v>
      </c>
      <c r="R7014">
        <f>INDEX(AirportPivot[Gates (number of available)],MATCH($N7014,AirportPivot[[AirportID]:[AirportID]],0))</f>
        <v>58</v>
      </c>
    </row>
    <row r="7015" spans="1:18" x14ac:dyDescent="0.25">
      <c r="A7015" s="3" t="s">
        <v>7047</v>
      </c>
      <c r="B7015" s="12">
        <v>41979</v>
      </c>
      <c r="C7015" s="4" t="s">
        <v>70</v>
      </c>
      <c r="D7015" s="4">
        <v>3</v>
      </c>
      <c r="E7015" s="4">
        <v>6</v>
      </c>
      <c r="F7015" s="5">
        <v>0.45833333333333331</v>
      </c>
      <c r="G7015" s="6">
        <v>275</v>
      </c>
      <c r="H7015" s="7">
        <v>50875</v>
      </c>
      <c r="I7015" s="7">
        <f>FlightsPivot[[#This Row],[Total Fare]]*10%</f>
        <v>5087.5</v>
      </c>
      <c r="J7015" s="7">
        <f>FlightsPivot[[#This Row],[Total Fare]]+FlightsPivot[[#This Row],[10% tax ]]</f>
        <v>55962.5</v>
      </c>
      <c r="K7015" s="4">
        <v>12</v>
      </c>
      <c r="L7015" s="4">
        <v>2014</v>
      </c>
      <c r="M7015" t="str">
        <f>INDEX(RoutesPivot[DepAirport],MATCH($C7015,RoutesPivot[[RouteID]:[RouteID]],0))</f>
        <v>ORD</v>
      </c>
      <c r="N7015" t="str">
        <f>INDEX(RoutesPivot[AirportID],MATCH($C7015,RoutesPivot[[RouteID]:[RouteID]],0))</f>
        <v>LAS</v>
      </c>
      <c r="O7015">
        <f>INDEX(RoutesPivot[Distance],MATCH($C7015,RoutesPivot[[RouteID]:[RouteID]],0))</f>
        <v>1100</v>
      </c>
      <c r="P7015">
        <f>INDEX(RoutesPivot[ListPrice],MATCH($C7015,RoutesPivot[[RouteID]:[RouteID]],0))</f>
        <v>275</v>
      </c>
      <c r="Q7015" t="str">
        <f>INDEX(AirportPivot[AirportName],MATCH($N7015,AirportPivot[[AirportID]:[AirportID]],0))</f>
        <v>McCarran International</v>
      </c>
      <c r="R7015">
        <f>INDEX(AirportPivot[Gates (number of available)],MATCH($N7015,AirportPivot[[AirportID]:[AirportID]],0))</f>
        <v>68</v>
      </c>
    </row>
    <row r="7016" spans="1:18" x14ac:dyDescent="0.25">
      <c r="A7016" s="3" t="s">
        <v>7048</v>
      </c>
      <c r="B7016" s="12">
        <v>42336</v>
      </c>
      <c r="C7016" s="4" t="s">
        <v>47</v>
      </c>
      <c r="D7016" s="4">
        <v>4.9000000000000004</v>
      </c>
      <c r="E7016" s="4">
        <v>98</v>
      </c>
      <c r="F7016" s="5">
        <v>0.75</v>
      </c>
      <c r="G7016" s="6">
        <v>375</v>
      </c>
      <c r="H7016" s="7">
        <v>69375</v>
      </c>
      <c r="I7016" s="7">
        <f>FlightsPivot[[#This Row],[Total Fare]]*10%</f>
        <v>6937.5</v>
      </c>
      <c r="J7016" s="7">
        <f>FlightsPivot[[#This Row],[Total Fare]]+FlightsPivot[[#This Row],[10% tax ]]</f>
        <v>76312.5</v>
      </c>
      <c r="K7016" s="4">
        <v>11</v>
      </c>
      <c r="L7016" s="4">
        <v>2015</v>
      </c>
      <c r="M7016" t="str">
        <f>INDEX(RoutesPivot[DepAirport],MATCH($C7016,RoutesPivot[[RouteID]:[RouteID]],0))</f>
        <v>ORD</v>
      </c>
      <c r="N7016" t="str">
        <f>INDEX(RoutesPivot[AirportID],MATCH($C7016,RoutesPivot[[RouteID]:[RouteID]],0))</f>
        <v>PHX</v>
      </c>
      <c r="O7016">
        <f>INDEX(RoutesPivot[Distance],MATCH($C7016,RoutesPivot[[RouteID]:[RouteID]],0))</f>
        <v>1200</v>
      </c>
      <c r="P7016">
        <f>INDEX(RoutesPivot[ListPrice],MATCH($C7016,RoutesPivot[[RouteID]:[RouteID]],0))</f>
        <v>250</v>
      </c>
      <c r="Q7016" t="str">
        <f>INDEX(AirportPivot[AirportName],MATCH($N7016,AirportPivot[[AirportID]:[AirportID]],0))</f>
        <v>Phoenix Sky Harbor International</v>
      </c>
      <c r="R7016">
        <f>INDEX(AirportPivot[Gates (number of available)],MATCH($N7016,AirportPivot[[AirportID]:[AirportID]],0))</f>
        <v>60</v>
      </c>
    </row>
    <row r="7017" spans="1:18" x14ac:dyDescent="0.25">
      <c r="A7017" s="3" t="s">
        <v>7049</v>
      </c>
      <c r="B7017" s="12">
        <v>42240</v>
      </c>
      <c r="C7017" s="4" t="s">
        <v>25</v>
      </c>
      <c r="D7017" s="4">
        <v>1.4</v>
      </c>
      <c r="E7017" s="4">
        <v>129</v>
      </c>
      <c r="F7017" s="5">
        <v>0.83333333333333337</v>
      </c>
      <c r="G7017" s="6">
        <v>220</v>
      </c>
      <c r="H7017" s="7">
        <v>40700</v>
      </c>
      <c r="I7017" s="7">
        <f>FlightsPivot[[#This Row],[Total Fare]]*10%</f>
        <v>4070</v>
      </c>
      <c r="J7017" s="7">
        <f>FlightsPivot[[#This Row],[Total Fare]]+FlightsPivot[[#This Row],[10% tax ]]</f>
        <v>44770</v>
      </c>
      <c r="K7017" s="4">
        <v>8</v>
      </c>
      <c r="L7017" s="4">
        <v>2015</v>
      </c>
      <c r="M7017" t="str">
        <f>INDEX(RoutesPivot[DepAirport],MATCH($C7017,RoutesPivot[[RouteID]:[RouteID]],0))</f>
        <v>ORD</v>
      </c>
      <c r="N7017" t="str">
        <f>INDEX(RoutesPivot[AirportID],MATCH($C7017,RoutesPivot[[RouteID]:[RouteID]],0))</f>
        <v>DFW</v>
      </c>
      <c r="O7017">
        <f>INDEX(RoutesPivot[Distance],MATCH($C7017,RoutesPivot[[RouteID]:[RouteID]],0))</f>
        <v>700</v>
      </c>
      <c r="P7017">
        <f>INDEX(RoutesPivot[ListPrice],MATCH($C7017,RoutesPivot[[RouteID]:[RouteID]],0))</f>
        <v>200</v>
      </c>
      <c r="Q7017" t="str">
        <f>INDEX(AirportPivot[AirportName],MATCH($N7017,AirportPivot[[AirportID]:[AirportID]],0))</f>
        <v>Dallas/Fort Worth International</v>
      </c>
      <c r="R7017">
        <f>INDEX(AirportPivot[Gates (number of available)],MATCH($N7017,AirportPivot[[AirportID]:[AirportID]],0))</f>
        <v>130</v>
      </c>
    </row>
    <row r="7018" spans="1:18" x14ac:dyDescent="0.25">
      <c r="A7018" s="3" t="s">
        <v>7050</v>
      </c>
      <c r="B7018" s="12">
        <v>42318</v>
      </c>
      <c r="C7018" s="4" t="s">
        <v>27</v>
      </c>
      <c r="D7018" s="4">
        <v>7.4</v>
      </c>
      <c r="E7018" s="4">
        <v>107</v>
      </c>
      <c r="F7018" s="5">
        <v>0.85416666666666663</v>
      </c>
      <c r="G7018" s="6">
        <v>200</v>
      </c>
      <c r="H7018" s="7">
        <v>37000</v>
      </c>
      <c r="I7018" s="7">
        <f>FlightsPivot[[#This Row],[Total Fare]]*10%</f>
        <v>3700</v>
      </c>
      <c r="J7018" s="7">
        <f>FlightsPivot[[#This Row],[Total Fare]]+FlightsPivot[[#This Row],[10% tax ]]</f>
        <v>40700</v>
      </c>
      <c r="K7018" s="4">
        <v>11</v>
      </c>
      <c r="L7018" s="4">
        <v>2015</v>
      </c>
      <c r="M7018" t="str">
        <f>INDEX(RoutesPivot[DepAirport],MATCH($C7018,RoutesPivot[[RouteID]:[RouteID]],0))</f>
        <v>ORD</v>
      </c>
      <c r="N7018" t="str">
        <f>INDEX(RoutesPivot[AirportID],MATCH($C7018,RoutesPivot[[RouteID]:[RouteID]],0))</f>
        <v>ATL</v>
      </c>
      <c r="O7018">
        <f>INDEX(RoutesPivot[Distance],MATCH($C7018,RoutesPivot[[RouteID]:[RouteID]],0))</f>
        <v>510</v>
      </c>
      <c r="P7018">
        <f>INDEX(RoutesPivot[ListPrice],MATCH($C7018,RoutesPivot[[RouteID]:[RouteID]],0))</f>
        <v>200</v>
      </c>
      <c r="Q7018" t="str">
        <f>INDEX(AirportPivot[AirportName],MATCH($N7018,AirportPivot[[AirportID]:[AirportID]],0))</f>
        <v>Hartsfield-Jackson Atlanta International</v>
      </c>
      <c r="R7018">
        <f>INDEX(AirportPivot[Gates (number of available)],MATCH($N7018,AirportPivot[[AirportID]:[AirportID]],0))</f>
        <v>100</v>
      </c>
    </row>
    <row r="7019" spans="1:18" x14ac:dyDescent="0.25">
      <c r="A7019" s="3" t="s">
        <v>7051</v>
      </c>
      <c r="B7019" s="12">
        <v>42337</v>
      </c>
      <c r="C7019" s="4" t="s">
        <v>37</v>
      </c>
      <c r="D7019" s="4">
        <v>5</v>
      </c>
      <c r="E7019" s="4">
        <v>127</v>
      </c>
      <c r="F7019" s="5">
        <v>0.72916666666666663</v>
      </c>
      <c r="G7019" s="6">
        <v>525</v>
      </c>
      <c r="H7019" s="7">
        <v>97125</v>
      </c>
      <c r="I7019" s="7">
        <f>FlightsPivot[[#This Row],[Total Fare]]*10%</f>
        <v>9712.5</v>
      </c>
      <c r="J7019" s="7">
        <f>FlightsPivot[[#This Row],[Total Fare]]+FlightsPivot[[#This Row],[10% tax ]]</f>
        <v>106837.5</v>
      </c>
      <c r="K7019" s="4">
        <v>11</v>
      </c>
      <c r="L7019" s="4">
        <v>2015</v>
      </c>
      <c r="M7019" t="str">
        <f>INDEX(RoutesPivot[DepAirport],MATCH($C7019,RoutesPivot[[RouteID]:[RouteID]],0))</f>
        <v>ORD</v>
      </c>
      <c r="N7019" t="str">
        <f>INDEX(RoutesPivot[AirportID],MATCH($C7019,RoutesPivot[[RouteID]:[RouteID]],0))</f>
        <v>SEA</v>
      </c>
      <c r="O7019">
        <f>INDEX(RoutesPivot[Distance],MATCH($C7019,RoutesPivot[[RouteID]:[RouteID]],0))</f>
        <v>1500</v>
      </c>
      <c r="P7019">
        <f>INDEX(RoutesPivot[ListPrice],MATCH($C7019,RoutesPivot[[RouteID]:[RouteID]],0))</f>
        <v>350</v>
      </c>
      <c r="Q7019" t="str">
        <f>INDEX(AirportPivot[AirportName],MATCH($N7019,AirportPivot[[AirportID]:[AirportID]],0))</f>
        <v>Seattle-Tacoma International</v>
      </c>
      <c r="R7019">
        <f>INDEX(AirportPivot[Gates (number of available)],MATCH($N7019,AirportPivot[[AirportID]:[AirportID]],0))</f>
        <v>58</v>
      </c>
    </row>
    <row r="7020" spans="1:18" x14ac:dyDescent="0.25">
      <c r="A7020" s="3" t="s">
        <v>7052</v>
      </c>
      <c r="B7020" s="12">
        <v>41885</v>
      </c>
      <c r="C7020" s="4" t="s">
        <v>27</v>
      </c>
      <c r="D7020" s="4">
        <v>7.9</v>
      </c>
      <c r="E7020" s="4">
        <v>78</v>
      </c>
      <c r="F7020" s="5">
        <v>0.625</v>
      </c>
      <c r="G7020" s="6">
        <v>200</v>
      </c>
      <c r="H7020" s="7">
        <v>36200</v>
      </c>
      <c r="I7020" s="7">
        <f>FlightsPivot[[#This Row],[Total Fare]]*10%</f>
        <v>3620</v>
      </c>
      <c r="J7020" s="7">
        <f>FlightsPivot[[#This Row],[Total Fare]]+FlightsPivot[[#This Row],[10% tax ]]</f>
        <v>39820</v>
      </c>
      <c r="K7020" s="4">
        <v>9</v>
      </c>
      <c r="L7020" s="4">
        <v>2014</v>
      </c>
      <c r="M7020" t="str">
        <f>INDEX(RoutesPivot[DepAirport],MATCH($C7020,RoutesPivot[[RouteID]:[RouteID]],0))</f>
        <v>ORD</v>
      </c>
      <c r="N7020" t="str">
        <f>INDEX(RoutesPivot[AirportID],MATCH($C7020,RoutesPivot[[RouteID]:[RouteID]],0))</f>
        <v>ATL</v>
      </c>
      <c r="O7020">
        <f>INDEX(RoutesPivot[Distance],MATCH($C7020,RoutesPivot[[RouteID]:[RouteID]],0))</f>
        <v>510</v>
      </c>
      <c r="P7020">
        <f>INDEX(RoutesPivot[ListPrice],MATCH($C7020,RoutesPivot[[RouteID]:[RouteID]],0))</f>
        <v>200</v>
      </c>
      <c r="Q7020" t="str">
        <f>INDEX(AirportPivot[AirportName],MATCH($N7020,AirportPivot[[AirportID]:[AirportID]],0))</f>
        <v>Hartsfield-Jackson Atlanta International</v>
      </c>
      <c r="R7020">
        <f>INDEX(AirportPivot[Gates (number of available)],MATCH($N7020,AirportPivot[[AirportID]:[AirportID]],0))</f>
        <v>100</v>
      </c>
    </row>
    <row r="7021" spans="1:18" x14ac:dyDescent="0.25">
      <c r="A7021" s="3" t="s">
        <v>7053</v>
      </c>
      <c r="B7021" s="12">
        <v>42262</v>
      </c>
      <c r="C7021" s="4" t="s">
        <v>27</v>
      </c>
      <c r="D7021" s="4">
        <v>9.6</v>
      </c>
      <c r="E7021" s="4">
        <v>154</v>
      </c>
      <c r="F7021" s="5">
        <v>0.79166666666666663</v>
      </c>
      <c r="G7021" s="6">
        <v>200</v>
      </c>
      <c r="H7021" s="7">
        <v>33000</v>
      </c>
      <c r="I7021" s="7">
        <f>FlightsPivot[[#This Row],[Total Fare]]*10%</f>
        <v>3300</v>
      </c>
      <c r="J7021" s="7">
        <f>FlightsPivot[[#This Row],[Total Fare]]+FlightsPivot[[#This Row],[10% tax ]]</f>
        <v>36300</v>
      </c>
      <c r="K7021" s="4">
        <v>9</v>
      </c>
      <c r="L7021" s="4">
        <v>2015</v>
      </c>
      <c r="M7021" t="str">
        <f>INDEX(RoutesPivot[DepAirport],MATCH($C7021,RoutesPivot[[RouteID]:[RouteID]],0))</f>
        <v>ORD</v>
      </c>
      <c r="N7021" t="str">
        <f>INDEX(RoutesPivot[AirportID],MATCH($C7021,RoutesPivot[[RouteID]:[RouteID]],0))</f>
        <v>ATL</v>
      </c>
      <c r="O7021">
        <f>INDEX(RoutesPivot[Distance],MATCH($C7021,RoutesPivot[[RouteID]:[RouteID]],0))</f>
        <v>510</v>
      </c>
      <c r="P7021">
        <f>INDEX(RoutesPivot[ListPrice],MATCH($C7021,RoutesPivot[[RouteID]:[RouteID]],0))</f>
        <v>200</v>
      </c>
      <c r="Q7021" t="str">
        <f>INDEX(AirportPivot[AirportName],MATCH($N7021,AirportPivot[[AirportID]:[AirportID]],0))</f>
        <v>Hartsfield-Jackson Atlanta International</v>
      </c>
      <c r="R7021">
        <f>INDEX(AirportPivot[Gates (number of available)],MATCH($N7021,AirportPivot[[AirportID]:[AirportID]],0))</f>
        <v>100</v>
      </c>
    </row>
    <row r="7022" spans="1:18" x14ac:dyDescent="0.25">
      <c r="A7022" s="3" t="s">
        <v>7054</v>
      </c>
      <c r="B7022" s="12">
        <v>41649</v>
      </c>
      <c r="C7022" s="4" t="s">
        <v>70</v>
      </c>
      <c r="D7022" s="4">
        <v>1.2</v>
      </c>
      <c r="E7022" s="4">
        <v>54</v>
      </c>
      <c r="F7022" s="5">
        <v>0.29166666666666669</v>
      </c>
      <c r="G7022" s="6">
        <v>275</v>
      </c>
      <c r="H7022" s="7">
        <v>45375</v>
      </c>
      <c r="I7022" s="7">
        <f>FlightsPivot[[#This Row],[Total Fare]]*10%</f>
        <v>4537.5</v>
      </c>
      <c r="J7022" s="7">
        <f>FlightsPivot[[#This Row],[Total Fare]]+FlightsPivot[[#This Row],[10% tax ]]</f>
        <v>49912.5</v>
      </c>
      <c r="K7022" s="4">
        <v>1</v>
      </c>
      <c r="L7022" s="4">
        <v>2014</v>
      </c>
      <c r="M7022" t="str">
        <f>INDEX(RoutesPivot[DepAirport],MATCH($C7022,RoutesPivot[[RouteID]:[RouteID]],0))</f>
        <v>ORD</v>
      </c>
      <c r="N7022" t="str">
        <f>INDEX(RoutesPivot[AirportID],MATCH($C7022,RoutesPivot[[RouteID]:[RouteID]],0))</f>
        <v>LAS</v>
      </c>
      <c r="O7022">
        <f>INDEX(RoutesPivot[Distance],MATCH($C7022,RoutesPivot[[RouteID]:[RouteID]],0))</f>
        <v>1100</v>
      </c>
      <c r="P7022">
        <f>INDEX(RoutesPivot[ListPrice],MATCH($C7022,RoutesPivot[[RouteID]:[RouteID]],0))</f>
        <v>275</v>
      </c>
      <c r="Q7022" t="str">
        <f>INDEX(AirportPivot[AirportName],MATCH($N7022,AirportPivot[[AirportID]:[AirportID]],0))</f>
        <v>McCarran International</v>
      </c>
      <c r="R7022">
        <f>INDEX(AirportPivot[Gates (number of available)],MATCH($N7022,AirportPivot[[AirportID]:[AirportID]],0))</f>
        <v>68</v>
      </c>
    </row>
    <row r="7023" spans="1:18" x14ac:dyDescent="0.25">
      <c r="A7023" s="3" t="s">
        <v>7055</v>
      </c>
      <c r="B7023" s="12">
        <v>41831</v>
      </c>
      <c r="C7023" s="4" t="s">
        <v>17</v>
      </c>
      <c r="D7023" s="4">
        <v>5.3</v>
      </c>
      <c r="E7023" s="4">
        <v>69</v>
      </c>
      <c r="F7023" s="5">
        <v>0.70833333333333337</v>
      </c>
      <c r="G7023" s="6">
        <v>385</v>
      </c>
      <c r="H7023" s="7">
        <v>69685</v>
      </c>
      <c r="I7023" s="7">
        <f>FlightsPivot[[#This Row],[Total Fare]]*10%</f>
        <v>6968.5</v>
      </c>
      <c r="J7023" s="7">
        <f>FlightsPivot[[#This Row],[Total Fare]]+FlightsPivot[[#This Row],[10% tax ]]</f>
        <v>76653.5</v>
      </c>
      <c r="K7023" s="4">
        <v>7</v>
      </c>
      <c r="L7023" s="4">
        <v>2014</v>
      </c>
      <c r="M7023" t="str">
        <f>INDEX(RoutesPivot[DepAirport],MATCH($C7023,RoutesPivot[[RouteID]:[RouteID]],0))</f>
        <v>ORD</v>
      </c>
      <c r="N7023" t="str">
        <f>INDEX(RoutesPivot[AirportID],MATCH($C7023,RoutesPivot[[RouteID]:[RouteID]],0))</f>
        <v>LAX</v>
      </c>
      <c r="O7023">
        <f>INDEX(RoutesPivot[Distance],MATCH($C7023,RoutesPivot[[RouteID]:[RouteID]],0))</f>
        <v>1518</v>
      </c>
      <c r="P7023">
        <f>INDEX(RoutesPivot[ListPrice],MATCH($C7023,RoutesPivot[[RouteID]:[RouteID]],0))</f>
        <v>350</v>
      </c>
      <c r="Q7023" t="str">
        <f>INDEX(AirportPivot[AirportName],MATCH($N7023,AirportPivot[[AirportID]:[AirportID]],0))</f>
        <v>Los Angeles International</v>
      </c>
      <c r="R7023">
        <f>INDEX(AirportPivot[Gates (number of available)],MATCH($N7023,AirportPivot[[AirportID]:[AirportID]],0))</f>
        <v>86</v>
      </c>
    </row>
    <row r="7024" spans="1:18" x14ac:dyDescent="0.25">
      <c r="A7024" s="3" t="s">
        <v>7056</v>
      </c>
      <c r="B7024" s="12">
        <v>42118</v>
      </c>
      <c r="C7024" s="4" t="s">
        <v>47</v>
      </c>
      <c r="D7024" s="4">
        <v>2.7</v>
      </c>
      <c r="E7024" s="4">
        <v>34</v>
      </c>
      <c r="F7024" s="5">
        <v>0.83333333333333337</v>
      </c>
      <c r="G7024" s="6">
        <v>250</v>
      </c>
      <c r="H7024" s="7">
        <v>46250</v>
      </c>
      <c r="I7024" s="7">
        <f>FlightsPivot[[#This Row],[Total Fare]]*10%</f>
        <v>4625</v>
      </c>
      <c r="J7024" s="7">
        <f>FlightsPivot[[#This Row],[Total Fare]]+FlightsPivot[[#This Row],[10% tax ]]</f>
        <v>50875</v>
      </c>
      <c r="K7024" s="4">
        <v>4</v>
      </c>
      <c r="L7024" s="4">
        <v>2015</v>
      </c>
      <c r="M7024" t="str">
        <f>INDEX(RoutesPivot[DepAirport],MATCH($C7024,RoutesPivot[[RouteID]:[RouteID]],0))</f>
        <v>ORD</v>
      </c>
      <c r="N7024" t="str">
        <f>INDEX(RoutesPivot[AirportID],MATCH($C7024,RoutesPivot[[RouteID]:[RouteID]],0))</f>
        <v>PHX</v>
      </c>
      <c r="O7024">
        <f>INDEX(RoutesPivot[Distance],MATCH($C7024,RoutesPivot[[RouteID]:[RouteID]],0))</f>
        <v>1200</v>
      </c>
      <c r="P7024">
        <f>INDEX(RoutesPivot[ListPrice],MATCH($C7024,RoutesPivot[[RouteID]:[RouteID]],0))</f>
        <v>250</v>
      </c>
      <c r="Q7024" t="str">
        <f>INDEX(AirportPivot[AirportName],MATCH($N7024,AirportPivot[[AirportID]:[AirportID]],0))</f>
        <v>Phoenix Sky Harbor International</v>
      </c>
      <c r="R7024">
        <f>INDEX(AirportPivot[Gates (number of available)],MATCH($N7024,AirportPivot[[AirportID]:[AirportID]],0))</f>
        <v>60</v>
      </c>
    </row>
    <row r="7025" spans="1:18" x14ac:dyDescent="0.25">
      <c r="A7025" s="3" t="s">
        <v>7057</v>
      </c>
      <c r="B7025" s="12">
        <v>41661</v>
      </c>
      <c r="C7025" s="4" t="s">
        <v>13</v>
      </c>
      <c r="D7025" s="4">
        <v>2</v>
      </c>
      <c r="E7025" s="4">
        <v>55</v>
      </c>
      <c r="F7025" s="5">
        <v>0.77083333333333337</v>
      </c>
      <c r="G7025" s="6">
        <v>250</v>
      </c>
      <c r="H7025" s="7">
        <v>41250</v>
      </c>
      <c r="I7025" s="7">
        <f>FlightsPivot[[#This Row],[Total Fare]]*10%</f>
        <v>4125</v>
      </c>
      <c r="J7025" s="7">
        <f>FlightsPivot[[#This Row],[Total Fare]]+FlightsPivot[[#This Row],[10% tax ]]</f>
        <v>45375</v>
      </c>
      <c r="K7025" s="4">
        <v>1</v>
      </c>
      <c r="L7025" s="4">
        <v>2014</v>
      </c>
      <c r="M7025" t="str">
        <f>INDEX(RoutesPivot[DepAirport],MATCH($C7025,RoutesPivot[[RouteID]:[RouteID]],0))</f>
        <v>ORD</v>
      </c>
      <c r="N7025" t="str">
        <f>INDEX(RoutesPivot[AirportID],MATCH($C7025,RoutesPivot[[RouteID]:[RouteID]],0))</f>
        <v>JFK</v>
      </c>
      <c r="O7025">
        <f>INDEX(RoutesPivot[Distance],MATCH($C7025,RoutesPivot[[RouteID]:[RouteID]],0))</f>
        <v>619</v>
      </c>
      <c r="P7025">
        <f>INDEX(RoutesPivot[ListPrice],MATCH($C7025,RoutesPivot[[RouteID]:[RouteID]],0))</f>
        <v>250</v>
      </c>
      <c r="Q7025" t="str">
        <f>INDEX(AirportPivot[AirportName],MATCH($N7025,AirportPivot[[AirportID]:[AirportID]],0))</f>
        <v>John F Kennedy International</v>
      </c>
      <c r="R7025">
        <f>INDEX(AirportPivot[Gates (number of available)],MATCH($N7025,AirportPivot[[AirportID]:[AirportID]],0))</f>
        <v>120</v>
      </c>
    </row>
    <row r="7026" spans="1:18" x14ac:dyDescent="0.25">
      <c r="A7026" s="3" t="s">
        <v>7058</v>
      </c>
      <c r="B7026" s="12">
        <v>42100</v>
      </c>
      <c r="C7026" s="4" t="s">
        <v>15</v>
      </c>
      <c r="D7026" s="4">
        <v>2.8</v>
      </c>
      <c r="E7026" s="4">
        <v>113</v>
      </c>
      <c r="F7026" s="5">
        <v>0.54166666666666663</v>
      </c>
      <c r="G7026" s="6">
        <v>225</v>
      </c>
      <c r="H7026" s="7">
        <v>41625</v>
      </c>
      <c r="I7026" s="7">
        <f>FlightsPivot[[#This Row],[Total Fare]]*10%</f>
        <v>4162.5</v>
      </c>
      <c r="J7026" s="7">
        <f>FlightsPivot[[#This Row],[Total Fare]]+FlightsPivot[[#This Row],[10% tax ]]</f>
        <v>45787.5</v>
      </c>
      <c r="K7026" s="4">
        <v>4</v>
      </c>
      <c r="L7026" s="4">
        <v>2015</v>
      </c>
      <c r="M7026" t="str">
        <f>INDEX(RoutesPivot[DepAirport],MATCH($C7026,RoutesPivot[[RouteID]:[RouteID]],0))</f>
        <v>ORD</v>
      </c>
      <c r="N7026" t="str">
        <f>INDEX(RoutesPivot[AirportID],MATCH($C7026,RoutesPivot[[RouteID]:[RouteID]],0))</f>
        <v>EWR</v>
      </c>
      <c r="O7026">
        <f>INDEX(RoutesPivot[Distance],MATCH($C7026,RoutesPivot[[RouteID]:[RouteID]],0))</f>
        <v>600</v>
      </c>
      <c r="P7026">
        <f>INDEX(RoutesPivot[ListPrice],MATCH($C7026,RoutesPivot[[RouteID]:[RouteID]],0))</f>
        <v>225</v>
      </c>
      <c r="Q7026" t="str">
        <f>INDEX(AirportPivot[AirportName],MATCH($N7026,AirportPivot[[AirportID]:[AirportID]],0))</f>
        <v>Newark Liberty International</v>
      </c>
      <c r="R7026">
        <f>INDEX(AirportPivot[Gates (number of available)],MATCH($N7026,AirportPivot[[AirportID]:[AirportID]],0))</f>
        <v>82</v>
      </c>
    </row>
    <row r="7027" spans="1:18" x14ac:dyDescent="0.25">
      <c r="A7027" s="3" t="s">
        <v>7059</v>
      </c>
      <c r="B7027" s="12">
        <v>41966</v>
      </c>
      <c r="C7027" s="4" t="s">
        <v>53</v>
      </c>
      <c r="D7027" s="4">
        <v>1.9</v>
      </c>
      <c r="E7027" s="4">
        <v>135</v>
      </c>
      <c r="F7027" s="5">
        <v>0.79166666666666663</v>
      </c>
      <c r="G7027" s="6">
        <v>300</v>
      </c>
      <c r="H7027" s="7">
        <v>55500</v>
      </c>
      <c r="I7027" s="7">
        <f>FlightsPivot[[#This Row],[Total Fare]]*10%</f>
        <v>5550</v>
      </c>
      <c r="J7027" s="7">
        <f>FlightsPivot[[#This Row],[Total Fare]]+FlightsPivot[[#This Row],[10% tax ]]</f>
        <v>61050</v>
      </c>
      <c r="K7027" s="4">
        <v>11</v>
      </c>
      <c r="L7027" s="4">
        <v>2014</v>
      </c>
      <c r="M7027" t="str">
        <f>INDEX(RoutesPivot[DepAirport],MATCH($C7027,RoutesPivot[[RouteID]:[RouteID]],0))</f>
        <v>ORD</v>
      </c>
      <c r="N7027" t="str">
        <f>INDEX(RoutesPivot[AirportID],MATCH($C7027,RoutesPivot[[RouteID]:[RouteID]],0))</f>
        <v>FLL</v>
      </c>
      <c r="O7027">
        <f>INDEX(RoutesPivot[Distance],MATCH($C7027,RoutesPivot[[RouteID]:[RouteID]],0))</f>
        <v>940</v>
      </c>
      <c r="P7027">
        <f>INDEX(RoutesPivot[ListPrice],MATCH($C7027,RoutesPivot[[RouteID]:[RouteID]],0))</f>
        <v>300</v>
      </c>
      <c r="Q7027" t="str">
        <f>INDEX(AirportPivot[AirportName],MATCH($N7027,AirportPivot[[AirportID]:[AirportID]],0))</f>
        <v>Fort Lauderdale/Hollywood International</v>
      </c>
      <c r="R7027">
        <f>INDEX(AirportPivot[Gates (number of available)],MATCH($N7027,AirportPivot[[AirportID]:[AirportID]],0))</f>
        <v>55</v>
      </c>
    </row>
    <row r="7028" spans="1:18" x14ac:dyDescent="0.25">
      <c r="A7028" s="3" t="s">
        <v>7060</v>
      </c>
      <c r="B7028" s="12">
        <v>42148</v>
      </c>
      <c r="C7028" s="4" t="s">
        <v>47</v>
      </c>
      <c r="D7028" s="4">
        <v>2.1</v>
      </c>
      <c r="E7028" s="4">
        <v>65</v>
      </c>
      <c r="F7028" s="5">
        <v>0.70833333333333337</v>
      </c>
      <c r="G7028" s="6">
        <v>250</v>
      </c>
      <c r="H7028" s="7">
        <v>45250</v>
      </c>
      <c r="I7028" s="7">
        <f>FlightsPivot[[#This Row],[Total Fare]]*10%</f>
        <v>4525</v>
      </c>
      <c r="J7028" s="7">
        <f>FlightsPivot[[#This Row],[Total Fare]]+FlightsPivot[[#This Row],[10% tax ]]</f>
        <v>49775</v>
      </c>
      <c r="K7028" s="4">
        <v>5</v>
      </c>
      <c r="L7028" s="4">
        <v>2015</v>
      </c>
      <c r="M7028" t="str">
        <f>INDEX(RoutesPivot[DepAirport],MATCH($C7028,RoutesPivot[[RouteID]:[RouteID]],0))</f>
        <v>ORD</v>
      </c>
      <c r="N7028" t="str">
        <f>INDEX(RoutesPivot[AirportID],MATCH($C7028,RoutesPivot[[RouteID]:[RouteID]],0))</f>
        <v>PHX</v>
      </c>
      <c r="O7028">
        <f>INDEX(RoutesPivot[Distance],MATCH($C7028,RoutesPivot[[RouteID]:[RouteID]],0))</f>
        <v>1200</v>
      </c>
      <c r="P7028">
        <f>INDEX(RoutesPivot[ListPrice],MATCH($C7028,RoutesPivot[[RouteID]:[RouteID]],0))</f>
        <v>250</v>
      </c>
      <c r="Q7028" t="str">
        <f>INDEX(AirportPivot[AirportName],MATCH($N7028,AirportPivot[[AirportID]:[AirportID]],0))</f>
        <v>Phoenix Sky Harbor International</v>
      </c>
      <c r="R7028">
        <f>INDEX(AirportPivot[Gates (number of available)],MATCH($N7028,AirportPivot[[AirportID]:[AirportID]],0))</f>
        <v>60</v>
      </c>
    </row>
    <row r="7029" spans="1:18" x14ac:dyDescent="0.25">
      <c r="A7029" s="3" t="s">
        <v>7061</v>
      </c>
      <c r="B7029" s="12">
        <v>41648</v>
      </c>
      <c r="C7029" s="4" t="s">
        <v>37</v>
      </c>
      <c r="D7029" s="4">
        <v>1.6</v>
      </c>
      <c r="E7029" s="4">
        <v>83</v>
      </c>
      <c r="F7029" s="5">
        <v>0.5</v>
      </c>
      <c r="G7029" s="6">
        <v>350</v>
      </c>
      <c r="H7029" s="7">
        <v>63350</v>
      </c>
      <c r="I7029" s="7">
        <f>FlightsPivot[[#This Row],[Total Fare]]*10%</f>
        <v>6335</v>
      </c>
      <c r="J7029" s="7">
        <f>FlightsPivot[[#This Row],[Total Fare]]+FlightsPivot[[#This Row],[10% tax ]]</f>
        <v>69685</v>
      </c>
      <c r="K7029" s="4">
        <v>1</v>
      </c>
      <c r="L7029" s="4">
        <v>2014</v>
      </c>
      <c r="M7029" t="str">
        <f>INDEX(RoutesPivot[DepAirport],MATCH($C7029,RoutesPivot[[RouteID]:[RouteID]],0))</f>
        <v>ORD</v>
      </c>
      <c r="N7029" t="str">
        <f>INDEX(RoutesPivot[AirportID],MATCH($C7029,RoutesPivot[[RouteID]:[RouteID]],0))</f>
        <v>SEA</v>
      </c>
      <c r="O7029">
        <f>INDEX(RoutesPivot[Distance],MATCH($C7029,RoutesPivot[[RouteID]:[RouteID]],0))</f>
        <v>1500</v>
      </c>
      <c r="P7029">
        <f>INDEX(RoutesPivot[ListPrice],MATCH($C7029,RoutesPivot[[RouteID]:[RouteID]],0))</f>
        <v>350</v>
      </c>
      <c r="Q7029" t="str">
        <f>INDEX(AirportPivot[AirportName],MATCH($N7029,AirportPivot[[AirportID]:[AirportID]],0))</f>
        <v>Seattle-Tacoma International</v>
      </c>
      <c r="R7029">
        <f>INDEX(AirportPivot[Gates (number of available)],MATCH($N7029,AirportPivot[[AirportID]:[AirportID]],0))</f>
        <v>58</v>
      </c>
    </row>
    <row r="7030" spans="1:18" x14ac:dyDescent="0.25">
      <c r="A7030" s="3" t="s">
        <v>7062</v>
      </c>
      <c r="B7030" s="12">
        <v>42313</v>
      </c>
      <c r="C7030" s="4" t="s">
        <v>70</v>
      </c>
      <c r="D7030" s="4">
        <v>1.4</v>
      </c>
      <c r="E7030" s="4">
        <v>76</v>
      </c>
      <c r="F7030" s="5">
        <v>0.29166666666666669</v>
      </c>
      <c r="G7030" s="6">
        <v>275</v>
      </c>
      <c r="H7030" s="7">
        <v>49775</v>
      </c>
      <c r="I7030" s="7">
        <f>FlightsPivot[[#This Row],[Total Fare]]*10%</f>
        <v>4977.5</v>
      </c>
      <c r="J7030" s="7">
        <f>FlightsPivot[[#This Row],[Total Fare]]+FlightsPivot[[#This Row],[10% tax ]]</f>
        <v>54752.5</v>
      </c>
      <c r="K7030" s="4">
        <v>11</v>
      </c>
      <c r="L7030" s="4">
        <v>2015</v>
      </c>
      <c r="M7030" t="str">
        <f>INDEX(RoutesPivot[DepAirport],MATCH($C7030,RoutesPivot[[RouteID]:[RouteID]],0))</f>
        <v>ORD</v>
      </c>
      <c r="N7030" t="str">
        <f>INDEX(RoutesPivot[AirportID],MATCH($C7030,RoutesPivot[[RouteID]:[RouteID]],0))</f>
        <v>LAS</v>
      </c>
      <c r="O7030">
        <f>INDEX(RoutesPivot[Distance],MATCH($C7030,RoutesPivot[[RouteID]:[RouteID]],0))</f>
        <v>1100</v>
      </c>
      <c r="P7030">
        <f>INDEX(RoutesPivot[ListPrice],MATCH($C7030,RoutesPivot[[RouteID]:[RouteID]],0))</f>
        <v>275</v>
      </c>
      <c r="Q7030" t="str">
        <f>INDEX(AirportPivot[AirportName],MATCH($N7030,AirportPivot[[AirportID]:[AirportID]],0))</f>
        <v>McCarran International</v>
      </c>
      <c r="R7030">
        <f>INDEX(AirportPivot[Gates (number of available)],MATCH($N7030,AirportPivot[[AirportID]:[AirportID]],0))</f>
        <v>68</v>
      </c>
    </row>
    <row r="7031" spans="1:18" x14ac:dyDescent="0.25">
      <c r="A7031" s="3" t="s">
        <v>7063</v>
      </c>
      <c r="B7031" s="12">
        <v>41844</v>
      </c>
      <c r="C7031" s="4" t="s">
        <v>23</v>
      </c>
      <c r="D7031" s="4">
        <v>1</v>
      </c>
      <c r="E7031" s="4">
        <v>62</v>
      </c>
      <c r="F7031" s="5">
        <v>0.33333333333333331</v>
      </c>
      <c r="G7031" s="6">
        <v>330</v>
      </c>
      <c r="H7031" s="7">
        <v>54450</v>
      </c>
      <c r="I7031" s="7">
        <f>FlightsPivot[[#This Row],[Total Fare]]*10%</f>
        <v>5445</v>
      </c>
      <c r="J7031" s="7">
        <f>FlightsPivot[[#This Row],[Total Fare]]+FlightsPivot[[#This Row],[10% tax ]]</f>
        <v>59895</v>
      </c>
      <c r="K7031" s="4">
        <v>7</v>
      </c>
      <c r="L7031" s="4">
        <v>2014</v>
      </c>
      <c r="M7031" t="str">
        <f>INDEX(RoutesPivot[DepAirport],MATCH($C7031,RoutesPivot[[RouteID]:[RouteID]],0))</f>
        <v>ORD</v>
      </c>
      <c r="N7031" t="str">
        <f>INDEX(RoutesPivot[AirportID],MATCH($C7031,RoutesPivot[[RouteID]:[RouteID]],0))</f>
        <v>DEN</v>
      </c>
      <c r="O7031">
        <f>INDEX(RoutesPivot[Distance],MATCH($C7031,RoutesPivot[[RouteID]:[RouteID]],0))</f>
        <v>800</v>
      </c>
      <c r="P7031">
        <f>INDEX(RoutesPivot[ListPrice],MATCH($C7031,RoutesPivot[[RouteID]:[RouteID]],0))</f>
        <v>300</v>
      </c>
      <c r="Q7031" t="str">
        <f>INDEX(AirportPivot[AirportName],MATCH($N7031,AirportPivot[[AirportID]:[AirportID]],0))</f>
        <v>Denver International</v>
      </c>
      <c r="R7031">
        <f>INDEX(AirportPivot[Gates (number of available)],MATCH($N7031,AirportPivot[[AirportID]:[AirportID]],0))</f>
        <v>75</v>
      </c>
    </row>
    <row r="7032" spans="1:18" x14ac:dyDescent="0.25">
      <c r="A7032" s="3" t="s">
        <v>7064</v>
      </c>
      <c r="B7032" s="12">
        <v>41682</v>
      </c>
      <c r="C7032" s="4" t="s">
        <v>103</v>
      </c>
      <c r="D7032" s="4">
        <v>1.6</v>
      </c>
      <c r="E7032" s="4">
        <v>88</v>
      </c>
      <c r="F7032" s="5">
        <v>0.33333333333333331</v>
      </c>
      <c r="G7032" s="6">
        <v>300</v>
      </c>
      <c r="H7032" s="7">
        <v>54300</v>
      </c>
      <c r="I7032" s="7">
        <f>FlightsPivot[[#This Row],[Total Fare]]*10%</f>
        <v>5430</v>
      </c>
      <c r="J7032" s="7">
        <f>FlightsPivot[[#This Row],[Total Fare]]+FlightsPivot[[#This Row],[10% tax ]]</f>
        <v>59730</v>
      </c>
      <c r="K7032" s="4">
        <v>2</v>
      </c>
      <c r="L7032" s="4">
        <v>2014</v>
      </c>
      <c r="M7032" t="str">
        <f>INDEX(RoutesPivot[DepAirport],MATCH($C7032,RoutesPivot[[RouteID]:[RouteID]],0))</f>
        <v>ORD</v>
      </c>
      <c r="N7032" t="str">
        <f>INDEX(RoutesPivot[AirportID],MATCH($C7032,RoutesPivot[[RouteID]:[RouteID]],0))</f>
        <v>IAD</v>
      </c>
      <c r="O7032">
        <f>INDEX(RoutesPivot[Distance],MATCH($C7032,RoutesPivot[[RouteID]:[RouteID]],0))</f>
        <v>515</v>
      </c>
      <c r="P7032">
        <f>INDEX(RoutesPivot[ListPrice],MATCH($C7032,RoutesPivot[[RouteID]:[RouteID]],0))</f>
        <v>300</v>
      </c>
      <c r="Q7032" t="str">
        <f>INDEX(AirportPivot[AirportName],MATCH($N7032,AirportPivot[[AirportID]:[AirportID]],0))</f>
        <v>Washington Dulles International</v>
      </c>
      <c r="R7032">
        <f>INDEX(AirportPivot[Gates (number of available)],MATCH($N7032,AirportPivot[[AirportID]:[AirportID]],0))</f>
        <v>95</v>
      </c>
    </row>
    <row r="7033" spans="1:18" x14ac:dyDescent="0.25">
      <c r="A7033" s="3" t="s">
        <v>7065</v>
      </c>
      <c r="B7033" s="12">
        <v>41971</v>
      </c>
      <c r="C7033" s="4" t="s">
        <v>53</v>
      </c>
      <c r="D7033" s="4">
        <v>5.4</v>
      </c>
      <c r="E7033" s="4">
        <v>130</v>
      </c>
      <c r="F7033" s="5">
        <v>0.70833333333333337</v>
      </c>
      <c r="G7033" s="6">
        <v>450</v>
      </c>
      <c r="H7033" s="7">
        <v>83250</v>
      </c>
      <c r="I7033" s="7">
        <f>FlightsPivot[[#This Row],[Total Fare]]*10%</f>
        <v>8325</v>
      </c>
      <c r="J7033" s="7">
        <f>FlightsPivot[[#This Row],[Total Fare]]+FlightsPivot[[#This Row],[10% tax ]]</f>
        <v>91575</v>
      </c>
      <c r="K7033" s="4">
        <v>11</v>
      </c>
      <c r="L7033" s="4">
        <v>2014</v>
      </c>
      <c r="M7033" t="str">
        <f>INDEX(RoutesPivot[DepAirport],MATCH($C7033,RoutesPivot[[RouteID]:[RouteID]],0))</f>
        <v>ORD</v>
      </c>
      <c r="N7033" t="str">
        <f>INDEX(RoutesPivot[AirportID],MATCH($C7033,RoutesPivot[[RouteID]:[RouteID]],0))</f>
        <v>FLL</v>
      </c>
      <c r="O7033">
        <f>INDEX(RoutesPivot[Distance],MATCH($C7033,RoutesPivot[[RouteID]:[RouteID]],0))</f>
        <v>940</v>
      </c>
      <c r="P7033">
        <f>INDEX(RoutesPivot[ListPrice],MATCH($C7033,RoutesPivot[[RouteID]:[RouteID]],0))</f>
        <v>300</v>
      </c>
      <c r="Q7033" t="str">
        <f>INDEX(AirportPivot[AirportName],MATCH($N7033,AirportPivot[[AirportID]:[AirportID]],0))</f>
        <v>Fort Lauderdale/Hollywood International</v>
      </c>
      <c r="R7033">
        <f>INDEX(AirportPivot[Gates (number of available)],MATCH($N7033,AirportPivot[[AirportID]:[AirportID]],0))</f>
        <v>55</v>
      </c>
    </row>
    <row r="7034" spans="1:18" x14ac:dyDescent="0.25">
      <c r="A7034" s="3" t="s">
        <v>7066</v>
      </c>
      <c r="B7034" s="12">
        <v>42085</v>
      </c>
      <c r="C7034" s="4" t="s">
        <v>37</v>
      </c>
      <c r="D7034" s="4">
        <v>2</v>
      </c>
      <c r="E7034" s="4">
        <v>25</v>
      </c>
      <c r="F7034" s="5">
        <v>0.29166666666666669</v>
      </c>
      <c r="G7034" s="6">
        <v>350</v>
      </c>
      <c r="H7034" s="7">
        <v>64750</v>
      </c>
      <c r="I7034" s="7">
        <f>FlightsPivot[[#This Row],[Total Fare]]*10%</f>
        <v>6475</v>
      </c>
      <c r="J7034" s="7">
        <f>FlightsPivot[[#This Row],[Total Fare]]+FlightsPivot[[#This Row],[10% tax ]]</f>
        <v>71225</v>
      </c>
      <c r="K7034" s="4">
        <v>3</v>
      </c>
      <c r="L7034" s="4">
        <v>2015</v>
      </c>
      <c r="M7034" t="str">
        <f>INDEX(RoutesPivot[DepAirport],MATCH($C7034,RoutesPivot[[RouteID]:[RouteID]],0))</f>
        <v>ORD</v>
      </c>
      <c r="N7034" t="str">
        <f>INDEX(RoutesPivot[AirportID],MATCH($C7034,RoutesPivot[[RouteID]:[RouteID]],0))</f>
        <v>SEA</v>
      </c>
      <c r="O7034">
        <f>INDEX(RoutesPivot[Distance],MATCH($C7034,RoutesPivot[[RouteID]:[RouteID]],0))</f>
        <v>1500</v>
      </c>
      <c r="P7034">
        <f>INDEX(RoutesPivot[ListPrice],MATCH($C7034,RoutesPivot[[RouteID]:[RouteID]],0))</f>
        <v>350</v>
      </c>
      <c r="Q7034" t="str">
        <f>INDEX(AirportPivot[AirportName],MATCH($N7034,AirportPivot[[AirportID]:[AirportID]],0))</f>
        <v>Seattle-Tacoma International</v>
      </c>
      <c r="R7034">
        <f>INDEX(AirportPivot[Gates (number of available)],MATCH($N7034,AirportPivot[[AirportID]:[AirportID]],0))</f>
        <v>58</v>
      </c>
    </row>
    <row r="7035" spans="1:18" x14ac:dyDescent="0.25">
      <c r="A7035" s="3" t="s">
        <v>7067</v>
      </c>
      <c r="B7035" s="12">
        <v>41941</v>
      </c>
      <c r="C7035" s="4" t="s">
        <v>13</v>
      </c>
      <c r="D7035" s="4">
        <v>2.2000000000000002</v>
      </c>
      <c r="E7035" s="4">
        <v>136</v>
      </c>
      <c r="F7035" s="5">
        <v>0.75</v>
      </c>
      <c r="G7035" s="6">
        <v>250</v>
      </c>
      <c r="H7035" s="7">
        <v>46250</v>
      </c>
      <c r="I7035" s="7">
        <f>FlightsPivot[[#This Row],[Total Fare]]*10%</f>
        <v>4625</v>
      </c>
      <c r="J7035" s="7">
        <f>FlightsPivot[[#This Row],[Total Fare]]+FlightsPivot[[#This Row],[10% tax ]]</f>
        <v>50875</v>
      </c>
      <c r="K7035" s="4">
        <v>10</v>
      </c>
      <c r="L7035" s="4">
        <v>2014</v>
      </c>
      <c r="M7035" t="str">
        <f>INDEX(RoutesPivot[DepAirport],MATCH($C7035,RoutesPivot[[RouteID]:[RouteID]],0))</f>
        <v>ORD</v>
      </c>
      <c r="N7035" t="str">
        <f>INDEX(RoutesPivot[AirportID],MATCH($C7035,RoutesPivot[[RouteID]:[RouteID]],0))</f>
        <v>JFK</v>
      </c>
      <c r="O7035">
        <f>INDEX(RoutesPivot[Distance],MATCH($C7035,RoutesPivot[[RouteID]:[RouteID]],0))</f>
        <v>619</v>
      </c>
      <c r="P7035">
        <f>INDEX(RoutesPivot[ListPrice],MATCH($C7035,RoutesPivot[[RouteID]:[RouteID]],0))</f>
        <v>250</v>
      </c>
      <c r="Q7035" t="str">
        <f>INDEX(AirportPivot[AirportName],MATCH($N7035,AirportPivot[[AirportID]:[AirportID]],0))</f>
        <v>John F Kennedy International</v>
      </c>
      <c r="R7035">
        <f>INDEX(AirportPivot[Gates (number of available)],MATCH($N7035,AirportPivot[[AirportID]:[AirportID]],0))</f>
        <v>120</v>
      </c>
    </row>
    <row r="7036" spans="1:18" x14ac:dyDescent="0.25">
      <c r="A7036" s="3" t="s">
        <v>7068</v>
      </c>
      <c r="B7036" s="12">
        <v>41926</v>
      </c>
      <c r="C7036" s="4" t="s">
        <v>47</v>
      </c>
      <c r="D7036" s="4">
        <v>1.2</v>
      </c>
      <c r="E7036" s="4">
        <v>16</v>
      </c>
      <c r="F7036" s="5">
        <v>0.79166666666666663</v>
      </c>
      <c r="G7036" s="6">
        <v>250</v>
      </c>
      <c r="H7036" s="7">
        <v>46250</v>
      </c>
      <c r="I7036" s="7">
        <f>FlightsPivot[[#This Row],[Total Fare]]*10%</f>
        <v>4625</v>
      </c>
      <c r="J7036" s="7">
        <f>FlightsPivot[[#This Row],[Total Fare]]+FlightsPivot[[#This Row],[10% tax ]]</f>
        <v>50875</v>
      </c>
      <c r="K7036" s="4">
        <v>10</v>
      </c>
      <c r="L7036" s="4">
        <v>2014</v>
      </c>
      <c r="M7036" t="str">
        <f>INDEX(RoutesPivot[DepAirport],MATCH($C7036,RoutesPivot[[RouteID]:[RouteID]],0))</f>
        <v>ORD</v>
      </c>
      <c r="N7036" t="str">
        <f>INDEX(RoutesPivot[AirportID],MATCH($C7036,RoutesPivot[[RouteID]:[RouteID]],0))</f>
        <v>PHX</v>
      </c>
      <c r="O7036">
        <f>INDEX(RoutesPivot[Distance],MATCH($C7036,RoutesPivot[[RouteID]:[RouteID]],0))</f>
        <v>1200</v>
      </c>
      <c r="P7036">
        <f>INDEX(RoutesPivot[ListPrice],MATCH($C7036,RoutesPivot[[RouteID]:[RouteID]],0))</f>
        <v>250</v>
      </c>
      <c r="Q7036" t="str">
        <f>INDEX(AirportPivot[AirportName],MATCH($N7036,AirportPivot[[AirportID]:[AirportID]],0))</f>
        <v>Phoenix Sky Harbor International</v>
      </c>
      <c r="R7036">
        <f>INDEX(AirportPivot[Gates (number of available)],MATCH($N7036,AirportPivot[[AirportID]:[AirportID]],0))</f>
        <v>60</v>
      </c>
    </row>
    <row r="7037" spans="1:18" x14ac:dyDescent="0.25">
      <c r="A7037" s="3" t="s">
        <v>7069</v>
      </c>
      <c r="B7037" s="12">
        <v>41766</v>
      </c>
      <c r="C7037" s="4" t="s">
        <v>40</v>
      </c>
      <c r="D7037" s="4">
        <v>2.2999999999999998</v>
      </c>
      <c r="E7037" s="4">
        <v>35</v>
      </c>
      <c r="F7037" s="5">
        <v>0.83333333333333337</v>
      </c>
      <c r="G7037" s="6">
        <v>115</v>
      </c>
      <c r="H7037" s="7">
        <v>21275</v>
      </c>
      <c r="I7037" s="7">
        <f>FlightsPivot[[#This Row],[Total Fare]]*10%</f>
        <v>2127.5</v>
      </c>
      <c r="J7037" s="7">
        <f>FlightsPivot[[#This Row],[Total Fare]]+FlightsPivot[[#This Row],[10% tax ]]</f>
        <v>23402.5</v>
      </c>
      <c r="K7037" s="4">
        <v>5</v>
      </c>
      <c r="L7037" s="4">
        <v>2014</v>
      </c>
      <c r="M7037" t="str">
        <f>INDEX(RoutesPivot[DepAirport],MATCH($C7037,RoutesPivot[[RouteID]:[RouteID]],0))</f>
        <v>ORD</v>
      </c>
      <c r="N7037" t="str">
        <f>INDEX(RoutesPivot[AirportID],MATCH($C7037,RoutesPivot[[RouteID]:[RouteID]],0))</f>
        <v>MSP</v>
      </c>
      <c r="O7037">
        <f>INDEX(RoutesPivot[Distance],MATCH($C7037,RoutesPivot[[RouteID]:[RouteID]],0))</f>
        <v>300</v>
      </c>
      <c r="P7037">
        <f>INDEX(RoutesPivot[ListPrice],MATCH($C7037,RoutesPivot[[RouteID]:[RouteID]],0))</f>
        <v>115</v>
      </c>
      <c r="Q7037" t="str">
        <f>INDEX(AirportPivot[AirportName],MATCH($N7037,AirportPivot[[AirportID]:[AirportID]],0))</f>
        <v>Minneapolis-St Paul International/Wold-Chamberlain</v>
      </c>
      <c r="R7037">
        <f>INDEX(AirportPivot[Gates (number of available)],MATCH($N7037,AirportPivot[[AirportID]:[AirportID]],0))</f>
        <v>65</v>
      </c>
    </row>
    <row r="7038" spans="1:18" x14ac:dyDescent="0.25">
      <c r="A7038" s="3" t="s">
        <v>7070</v>
      </c>
      <c r="B7038" s="12">
        <v>41706</v>
      </c>
      <c r="C7038" s="4" t="s">
        <v>83</v>
      </c>
      <c r="D7038" s="4">
        <v>1.3</v>
      </c>
      <c r="E7038" s="4">
        <v>59</v>
      </c>
      <c r="F7038" s="5">
        <v>0.625</v>
      </c>
      <c r="G7038" s="6">
        <v>240</v>
      </c>
      <c r="H7038" s="7">
        <v>39600</v>
      </c>
      <c r="I7038" s="7">
        <f>FlightsPivot[[#This Row],[Total Fare]]*10%</f>
        <v>3960</v>
      </c>
      <c r="J7038" s="7">
        <f>FlightsPivot[[#This Row],[Total Fare]]+FlightsPivot[[#This Row],[10% tax ]]</f>
        <v>43560</v>
      </c>
      <c r="K7038" s="4">
        <v>3</v>
      </c>
      <c r="L7038" s="4">
        <v>2014</v>
      </c>
      <c r="M7038" t="str">
        <f>INDEX(RoutesPivot[DepAirport],MATCH($C7038,RoutesPivot[[RouteID]:[RouteID]],0))</f>
        <v>ORD</v>
      </c>
      <c r="N7038" t="str">
        <f>INDEX(RoutesPivot[AirportID],MATCH($C7038,RoutesPivot[[RouteID]:[RouteID]],0))</f>
        <v>BWI</v>
      </c>
      <c r="O7038">
        <f>INDEX(RoutesPivot[Distance],MATCH($C7038,RoutesPivot[[RouteID]:[RouteID]],0))</f>
        <v>520</v>
      </c>
      <c r="P7038">
        <f>INDEX(RoutesPivot[ListPrice],MATCH($C7038,RoutesPivot[[RouteID]:[RouteID]],0))</f>
        <v>240</v>
      </c>
      <c r="Q7038" t="str">
        <f>INDEX(AirportPivot[AirportName],MATCH($N7038,AirportPivot[[AirportID]:[AirportID]],0))</f>
        <v>Baltimore/Washington International Thurgood Marshall</v>
      </c>
      <c r="R7038">
        <f>INDEX(AirportPivot[Gates (number of available)],MATCH($N7038,AirportPivot[[AirportID]:[AirportID]],0))</f>
        <v>58</v>
      </c>
    </row>
    <row r="7039" spans="1:18" x14ac:dyDescent="0.25">
      <c r="A7039" s="3" t="s">
        <v>7071</v>
      </c>
      <c r="B7039" s="12">
        <v>41826</v>
      </c>
      <c r="C7039" s="4" t="s">
        <v>25</v>
      </c>
      <c r="D7039" s="4">
        <v>1.8</v>
      </c>
      <c r="E7039" s="4">
        <v>176</v>
      </c>
      <c r="F7039" s="5">
        <v>0.79166666666666663</v>
      </c>
      <c r="G7039" s="6">
        <v>220</v>
      </c>
      <c r="H7039" s="7">
        <v>36300</v>
      </c>
      <c r="I7039" s="7">
        <f>FlightsPivot[[#This Row],[Total Fare]]*10%</f>
        <v>3630</v>
      </c>
      <c r="J7039" s="7">
        <f>FlightsPivot[[#This Row],[Total Fare]]+FlightsPivot[[#This Row],[10% tax ]]</f>
        <v>39930</v>
      </c>
      <c r="K7039" s="4">
        <v>7</v>
      </c>
      <c r="L7039" s="4">
        <v>2014</v>
      </c>
      <c r="M7039" t="str">
        <f>INDEX(RoutesPivot[DepAirport],MATCH($C7039,RoutesPivot[[RouteID]:[RouteID]],0))</f>
        <v>ORD</v>
      </c>
      <c r="N7039" t="str">
        <f>INDEX(RoutesPivot[AirportID],MATCH($C7039,RoutesPivot[[RouteID]:[RouteID]],0))</f>
        <v>DFW</v>
      </c>
      <c r="O7039">
        <f>INDEX(RoutesPivot[Distance],MATCH($C7039,RoutesPivot[[RouteID]:[RouteID]],0))</f>
        <v>700</v>
      </c>
      <c r="P7039">
        <f>INDEX(RoutesPivot[ListPrice],MATCH($C7039,RoutesPivot[[RouteID]:[RouteID]],0))</f>
        <v>200</v>
      </c>
      <c r="Q7039" t="str">
        <f>INDEX(AirportPivot[AirportName],MATCH($N7039,AirportPivot[[AirportID]:[AirportID]],0))</f>
        <v>Dallas/Fort Worth International</v>
      </c>
      <c r="R7039">
        <f>INDEX(AirportPivot[Gates (number of available)],MATCH($N7039,AirportPivot[[AirportID]:[AirportID]],0))</f>
        <v>130</v>
      </c>
    </row>
    <row r="7040" spans="1:18" x14ac:dyDescent="0.25">
      <c r="A7040" s="3" t="s">
        <v>7072</v>
      </c>
      <c r="B7040" s="12">
        <v>41647</v>
      </c>
      <c r="C7040" s="4" t="s">
        <v>15</v>
      </c>
      <c r="D7040" s="4">
        <v>1.5</v>
      </c>
      <c r="E7040" s="4">
        <v>1</v>
      </c>
      <c r="F7040" s="5">
        <v>0.29166666666666669</v>
      </c>
      <c r="G7040" s="6">
        <v>225</v>
      </c>
      <c r="H7040" s="7">
        <v>41625</v>
      </c>
      <c r="I7040" s="7">
        <f>FlightsPivot[[#This Row],[Total Fare]]*10%</f>
        <v>4162.5</v>
      </c>
      <c r="J7040" s="7">
        <f>FlightsPivot[[#This Row],[Total Fare]]+FlightsPivot[[#This Row],[10% tax ]]</f>
        <v>45787.5</v>
      </c>
      <c r="K7040" s="4">
        <v>1</v>
      </c>
      <c r="L7040" s="4">
        <v>2014</v>
      </c>
      <c r="M7040" t="str">
        <f>INDEX(RoutesPivot[DepAirport],MATCH($C7040,RoutesPivot[[RouteID]:[RouteID]],0))</f>
        <v>ORD</v>
      </c>
      <c r="N7040" t="str">
        <f>INDEX(RoutesPivot[AirportID],MATCH($C7040,RoutesPivot[[RouteID]:[RouteID]],0))</f>
        <v>EWR</v>
      </c>
      <c r="O7040">
        <f>INDEX(RoutesPivot[Distance],MATCH($C7040,RoutesPivot[[RouteID]:[RouteID]],0))</f>
        <v>600</v>
      </c>
      <c r="P7040">
        <f>INDEX(RoutesPivot[ListPrice],MATCH($C7040,RoutesPivot[[RouteID]:[RouteID]],0))</f>
        <v>225</v>
      </c>
      <c r="Q7040" t="str">
        <f>INDEX(AirportPivot[AirportName],MATCH($N7040,AirportPivot[[AirportID]:[AirportID]],0))</f>
        <v>Newark Liberty International</v>
      </c>
      <c r="R7040">
        <f>INDEX(AirportPivot[Gates (number of available)],MATCH($N7040,AirportPivot[[AirportID]:[AirportID]],0))</f>
        <v>82</v>
      </c>
    </row>
    <row r="7041" spans="1:18" x14ac:dyDescent="0.25">
      <c r="A7041" s="3" t="s">
        <v>7073</v>
      </c>
      <c r="B7041" s="12">
        <v>41854</v>
      </c>
      <c r="C7041" s="4" t="s">
        <v>21</v>
      </c>
      <c r="D7041" s="4">
        <v>2.4</v>
      </c>
      <c r="E7041" s="4">
        <v>200</v>
      </c>
      <c r="F7041" s="5">
        <v>0.29166666666666669</v>
      </c>
      <c r="G7041" s="6">
        <v>137.5</v>
      </c>
      <c r="H7041" s="7">
        <v>22687.5</v>
      </c>
      <c r="I7041" s="7">
        <f>FlightsPivot[[#This Row],[Total Fare]]*10%</f>
        <v>2268.75</v>
      </c>
      <c r="J7041" s="7">
        <f>FlightsPivot[[#This Row],[Total Fare]]+FlightsPivot[[#This Row],[10% tax ]]</f>
        <v>24956.25</v>
      </c>
      <c r="K7041" s="4">
        <v>8</v>
      </c>
      <c r="L7041" s="4">
        <v>2014</v>
      </c>
      <c r="M7041" t="str">
        <f>INDEX(RoutesPivot[DepAirport],MATCH($C7041,RoutesPivot[[RouteID]:[RouteID]],0))</f>
        <v>ORD</v>
      </c>
      <c r="N7041" t="str">
        <f>INDEX(RoutesPivot[AirportID],MATCH($C7041,RoutesPivot[[RouteID]:[RouteID]],0))</f>
        <v>CLT</v>
      </c>
      <c r="O7041">
        <f>INDEX(RoutesPivot[Distance],MATCH($C7041,RoutesPivot[[RouteID]:[RouteID]],0))</f>
        <v>700</v>
      </c>
      <c r="P7041">
        <f>INDEX(RoutesPivot[ListPrice],MATCH($C7041,RoutesPivot[[RouteID]:[RouteID]],0))</f>
        <v>125</v>
      </c>
      <c r="Q7041" t="str">
        <f>INDEX(AirportPivot[AirportName],MATCH($N7041,AirportPivot[[AirportID]:[AirportID]],0))</f>
        <v>Charlotte/Douglas International</v>
      </c>
      <c r="R7041">
        <f>INDEX(AirportPivot[Gates (number of available)],MATCH($N7041,AirportPivot[[AirportID]:[AirportID]],0))</f>
        <v>65</v>
      </c>
    </row>
    <row r="7042" spans="1:18" x14ac:dyDescent="0.25">
      <c r="A7042" s="3" t="s">
        <v>7074</v>
      </c>
      <c r="B7042" s="12">
        <v>42244</v>
      </c>
      <c r="C7042" s="4" t="s">
        <v>17</v>
      </c>
      <c r="D7042" s="4">
        <v>5.0999999999999996</v>
      </c>
      <c r="E7042" s="4">
        <v>132</v>
      </c>
      <c r="F7042" s="5">
        <v>0.79166666666666663</v>
      </c>
      <c r="G7042" s="6">
        <v>385</v>
      </c>
      <c r="H7042" s="7">
        <v>71225</v>
      </c>
      <c r="I7042" s="7">
        <f>FlightsPivot[[#This Row],[Total Fare]]*10%</f>
        <v>7122.5</v>
      </c>
      <c r="J7042" s="7">
        <f>FlightsPivot[[#This Row],[Total Fare]]+FlightsPivot[[#This Row],[10% tax ]]</f>
        <v>78347.5</v>
      </c>
      <c r="K7042" s="4">
        <v>8</v>
      </c>
      <c r="L7042" s="4">
        <v>2015</v>
      </c>
      <c r="M7042" t="str">
        <f>INDEX(RoutesPivot[DepAirport],MATCH($C7042,RoutesPivot[[RouteID]:[RouteID]],0))</f>
        <v>ORD</v>
      </c>
      <c r="N7042" t="str">
        <f>INDEX(RoutesPivot[AirportID],MATCH($C7042,RoutesPivot[[RouteID]:[RouteID]],0))</f>
        <v>LAX</v>
      </c>
      <c r="O7042">
        <f>INDEX(RoutesPivot[Distance],MATCH($C7042,RoutesPivot[[RouteID]:[RouteID]],0))</f>
        <v>1518</v>
      </c>
      <c r="P7042">
        <f>INDEX(RoutesPivot[ListPrice],MATCH($C7042,RoutesPivot[[RouteID]:[RouteID]],0))</f>
        <v>350</v>
      </c>
      <c r="Q7042" t="str">
        <f>INDEX(AirportPivot[AirportName],MATCH($N7042,AirportPivot[[AirportID]:[AirportID]],0))</f>
        <v>Los Angeles International</v>
      </c>
      <c r="R7042">
        <f>INDEX(AirportPivot[Gates (number of available)],MATCH($N7042,AirportPivot[[AirportID]:[AirportID]],0))</f>
        <v>86</v>
      </c>
    </row>
    <row r="7043" spans="1:18" x14ac:dyDescent="0.25">
      <c r="A7043" s="3" t="s">
        <v>7075</v>
      </c>
      <c r="B7043" s="12">
        <v>42171</v>
      </c>
      <c r="C7043" s="4" t="s">
        <v>13</v>
      </c>
      <c r="D7043" s="4">
        <v>1.9</v>
      </c>
      <c r="E7043" s="4">
        <v>180</v>
      </c>
      <c r="F7043" s="5">
        <v>0.375</v>
      </c>
      <c r="G7043" s="6">
        <v>275</v>
      </c>
      <c r="H7043" s="7">
        <v>45375</v>
      </c>
      <c r="I7043" s="7">
        <f>FlightsPivot[[#This Row],[Total Fare]]*10%</f>
        <v>4537.5</v>
      </c>
      <c r="J7043" s="7">
        <f>FlightsPivot[[#This Row],[Total Fare]]+FlightsPivot[[#This Row],[10% tax ]]</f>
        <v>49912.5</v>
      </c>
      <c r="K7043" s="4">
        <v>6</v>
      </c>
      <c r="L7043" s="4">
        <v>2015</v>
      </c>
      <c r="M7043" t="str">
        <f>INDEX(RoutesPivot[DepAirport],MATCH($C7043,RoutesPivot[[RouteID]:[RouteID]],0))</f>
        <v>ORD</v>
      </c>
      <c r="N7043" t="str">
        <f>INDEX(RoutesPivot[AirportID],MATCH($C7043,RoutesPivot[[RouteID]:[RouteID]],0))</f>
        <v>JFK</v>
      </c>
      <c r="O7043">
        <f>INDEX(RoutesPivot[Distance],MATCH($C7043,RoutesPivot[[RouteID]:[RouteID]],0))</f>
        <v>619</v>
      </c>
      <c r="P7043">
        <f>INDEX(RoutesPivot[ListPrice],MATCH($C7043,RoutesPivot[[RouteID]:[RouteID]],0))</f>
        <v>250</v>
      </c>
      <c r="Q7043" t="str">
        <f>INDEX(AirportPivot[AirportName],MATCH($N7043,AirportPivot[[AirportID]:[AirportID]],0))</f>
        <v>John F Kennedy International</v>
      </c>
      <c r="R7043">
        <f>INDEX(AirportPivot[Gates (number of available)],MATCH($N7043,AirportPivot[[AirportID]:[AirportID]],0))</f>
        <v>120</v>
      </c>
    </row>
    <row r="7044" spans="1:18" x14ac:dyDescent="0.25">
      <c r="A7044" s="3" t="s">
        <v>7076</v>
      </c>
      <c r="B7044" s="12">
        <v>42292</v>
      </c>
      <c r="C7044" s="4" t="s">
        <v>50</v>
      </c>
      <c r="D7044" s="4">
        <v>2</v>
      </c>
      <c r="E7044" s="4">
        <v>194</v>
      </c>
      <c r="F7044" s="5">
        <v>0.79166666666666663</v>
      </c>
      <c r="G7044" s="6">
        <v>275</v>
      </c>
      <c r="H7044" s="7">
        <v>45375</v>
      </c>
      <c r="I7044" s="7">
        <f>FlightsPivot[[#This Row],[Total Fare]]*10%</f>
        <v>4537.5</v>
      </c>
      <c r="J7044" s="7">
        <f>FlightsPivot[[#This Row],[Total Fare]]+FlightsPivot[[#This Row],[10% tax ]]</f>
        <v>49912.5</v>
      </c>
      <c r="K7044" s="4">
        <v>10</v>
      </c>
      <c r="L7044" s="4">
        <v>2015</v>
      </c>
      <c r="M7044" t="str">
        <f>INDEX(RoutesPivot[DepAirport],MATCH($C7044,RoutesPivot[[RouteID]:[RouteID]],0))</f>
        <v>ORD</v>
      </c>
      <c r="N7044" t="str">
        <f>INDEX(RoutesPivot[AirportID],MATCH($C7044,RoutesPivot[[RouteID]:[RouteID]],0))</f>
        <v>LGA</v>
      </c>
      <c r="O7044">
        <f>INDEX(RoutesPivot[Distance],MATCH($C7044,RoutesPivot[[RouteID]:[RouteID]],0))</f>
        <v>610</v>
      </c>
      <c r="P7044">
        <f>INDEX(RoutesPivot[ListPrice],MATCH($C7044,RoutesPivot[[RouteID]:[RouteID]],0))</f>
        <v>275</v>
      </c>
      <c r="Q7044" t="str">
        <f>INDEX(AirportPivot[AirportName],MATCH($N7044,AirportPivot[[AirportID]:[AirportID]],0))</f>
        <v>Laguardia</v>
      </c>
      <c r="R7044">
        <f>INDEX(AirportPivot[Gates (number of available)],MATCH($N7044,AirportPivot[[AirportID]:[AirportID]],0))</f>
        <v>66</v>
      </c>
    </row>
    <row r="7045" spans="1:18" x14ac:dyDescent="0.25">
      <c r="A7045" s="3" t="s">
        <v>7077</v>
      </c>
      <c r="B7045" s="12">
        <v>42340</v>
      </c>
      <c r="C7045" s="4" t="s">
        <v>21</v>
      </c>
      <c r="D7045" s="4">
        <v>2.1</v>
      </c>
      <c r="E7045" s="4">
        <v>104</v>
      </c>
      <c r="F7045" s="5">
        <v>0.5</v>
      </c>
      <c r="G7045" s="6">
        <v>125</v>
      </c>
      <c r="H7045" s="7">
        <v>23125</v>
      </c>
      <c r="I7045" s="7">
        <f>FlightsPivot[[#This Row],[Total Fare]]*10%</f>
        <v>2312.5</v>
      </c>
      <c r="J7045" s="7">
        <f>FlightsPivot[[#This Row],[Total Fare]]+FlightsPivot[[#This Row],[10% tax ]]</f>
        <v>25437.5</v>
      </c>
      <c r="K7045" s="4">
        <v>12</v>
      </c>
      <c r="L7045" s="4">
        <v>2015</v>
      </c>
      <c r="M7045" t="str">
        <f>INDEX(RoutesPivot[DepAirport],MATCH($C7045,RoutesPivot[[RouteID]:[RouteID]],0))</f>
        <v>ORD</v>
      </c>
      <c r="N7045" t="str">
        <f>INDEX(RoutesPivot[AirportID],MATCH($C7045,RoutesPivot[[RouteID]:[RouteID]],0))</f>
        <v>CLT</v>
      </c>
      <c r="O7045">
        <f>INDEX(RoutesPivot[Distance],MATCH($C7045,RoutesPivot[[RouteID]:[RouteID]],0))</f>
        <v>700</v>
      </c>
      <c r="P7045">
        <f>INDEX(RoutesPivot[ListPrice],MATCH($C7045,RoutesPivot[[RouteID]:[RouteID]],0))</f>
        <v>125</v>
      </c>
      <c r="Q7045" t="str">
        <f>INDEX(AirportPivot[AirportName],MATCH($N7045,AirportPivot[[AirportID]:[AirportID]],0))</f>
        <v>Charlotte/Douglas International</v>
      </c>
      <c r="R7045">
        <f>INDEX(AirportPivot[Gates (number of available)],MATCH($N7045,AirportPivot[[AirportID]:[AirportID]],0))</f>
        <v>65</v>
      </c>
    </row>
    <row r="7046" spans="1:18" x14ac:dyDescent="0.25">
      <c r="A7046" s="3" t="s">
        <v>7078</v>
      </c>
      <c r="B7046" s="12">
        <v>42145</v>
      </c>
      <c r="C7046" s="4" t="s">
        <v>80</v>
      </c>
      <c r="D7046" s="4">
        <v>2.2000000000000002</v>
      </c>
      <c r="E7046" s="4">
        <v>192</v>
      </c>
      <c r="F7046" s="5">
        <v>0.375</v>
      </c>
      <c r="G7046" s="6">
        <v>300</v>
      </c>
      <c r="H7046" s="7">
        <v>49500</v>
      </c>
      <c r="I7046" s="7">
        <f>FlightsPivot[[#This Row],[Total Fare]]*10%</f>
        <v>4950</v>
      </c>
      <c r="J7046" s="7">
        <f>FlightsPivot[[#This Row],[Total Fare]]+FlightsPivot[[#This Row],[10% tax ]]</f>
        <v>54450</v>
      </c>
      <c r="K7046" s="4">
        <v>5</v>
      </c>
      <c r="L7046" s="4">
        <v>2015</v>
      </c>
      <c r="M7046" t="str">
        <f>INDEX(RoutesPivot[DepAirport],MATCH($C7046,RoutesPivot[[RouteID]:[RouteID]],0))</f>
        <v>ORD</v>
      </c>
      <c r="N7046" t="str">
        <f>INDEX(RoutesPivot[AirportID],MATCH($C7046,RoutesPivot[[RouteID]:[RouteID]],0))</f>
        <v>MIA</v>
      </c>
      <c r="O7046">
        <f>INDEX(RoutesPivot[Distance],MATCH($C7046,RoutesPivot[[RouteID]:[RouteID]],0))</f>
        <v>1000</v>
      </c>
      <c r="P7046">
        <f>INDEX(RoutesPivot[ListPrice],MATCH($C7046,RoutesPivot[[RouteID]:[RouteID]],0))</f>
        <v>300</v>
      </c>
      <c r="Q7046" t="str">
        <f>INDEX(AirportPivot[AirportName],MATCH($N7046,AirportPivot[[AirportID]:[AirportID]],0))</f>
        <v>Miami International</v>
      </c>
      <c r="R7046">
        <f>INDEX(AirportPivot[Gates (number of available)],MATCH($N7046,AirportPivot[[AirportID]:[AirportID]],0))</f>
        <v>80</v>
      </c>
    </row>
    <row r="7047" spans="1:18" x14ac:dyDescent="0.25">
      <c r="A7047" s="3" t="s">
        <v>7079</v>
      </c>
      <c r="B7047" s="12">
        <v>42078</v>
      </c>
      <c r="C7047" s="4" t="s">
        <v>23</v>
      </c>
      <c r="D7047" s="4">
        <v>1.3</v>
      </c>
      <c r="E7047" s="4">
        <v>134</v>
      </c>
      <c r="F7047" s="5">
        <v>0.70833333333333337</v>
      </c>
      <c r="G7047" s="6">
        <v>300</v>
      </c>
      <c r="H7047" s="7">
        <v>55500</v>
      </c>
      <c r="I7047" s="7">
        <f>FlightsPivot[[#This Row],[Total Fare]]*10%</f>
        <v>5550</v>
      </c>
      <c r="J7047" s="7">
        <f>FlightsPivot[[#This Row],[Total Fare]]+FlightsPivot[[#This Row],[10% tax ]]</f>
        <v>61050</v>
      </c>
      <c r="K7047" s="4">
        <v>3</v>
      </c>
      <c r="L7047" s="4">
        <v>2015</v>
      </c>
      <c r="M7047" t="str">
        <f>INDEX(RoutesPivot[DepAirport],MATCH($C7047,RoutesPivot[[RouteID]:[RouteID]],0))</f>
        <v>ORD</v>
      </c>
      <c r="N7047" t="str">
        <f>INDEX(RoutesPivot[AirportID],MATCH($C7047,RoutesPivot[[RouteID]:[RouteID]],0))</f>
        <v>DEN</v>
      </c>
      <c r="O7047">
        <f>INDEX(RoutesPivot[Distance],MATCH($C7047,RoutesPivot[[RouteID]:[RouteID]],0))</f>
        <v>800</v>
      </c>
      <c r="P7047">
        <f>INDEX(RoutesPivot[ListPrice],MATCH($C7047,RoutesPivot[[RouteID]:[RouteID]],0))</f>
        <v>300</v>
      </c>
      <c r="Q7047" t="str">
        <f>INDEX(AirportPivot[AirportName],MATCH($N7047,AirportPivot[[AirportID]:[AirportID]],0))</f>
        <v>Denver International</v>
      </c>
      <c r="R7047">
        <f>INDEX(AirportPivot[Gates (number of available)],MATCH($N7047,AirportPivot[[AirportID]:[AirportID]],0))</f>
        <v>75</v>
      </c>
    </row>
    <row r="7048" spans="1:18" x14ac:dyDescent="0.25">
      <c r="A7048" s="3" t="s">
        <v>7080</v>
      </c>
      <c r="B7048" s="12">
        <v>42197</v>
      </c>
      <c r="C7048" s="4" t="s">
        <v>70</v>
      </c>
      <c r="D7048" s="4">
        <v>2.8</v>
      </c>
      <c r="E7048" s="4">
        <v>124</v>
      </c>
      <c r="F7048" s="5">
        <v>0.3125</v>
      </c>
      <c r="G7048" s="6">
        <v>302.5</v>
      </c>
      <c r="H7048" s="7">
        <v>55962.5</v>
      </c>
      <c r="I7048" s="7">
        <f>FlightsPivot[[#This Row],[Total Fare]]*10%</f>
        <v>5596.25</v>
      </c>
      <c r="J7048" s="7">
        <f>FlightsPivot[[#This Row],[Total Fare]]+FlightsPivot[[#This Row],[10% tax ]]</f>
        <v>61558.75</v>
      </c>
      <c r="K7048" s="4">
        <v>7</v>
      </c>
      <c r="L7048" s="4">
        <v>2015</v>
      </c>
      <c r="M7048" t="str">
        <f>INDEX(RoutesPivot[DepAirport],MATCH($C7048,RoutesPivot[[RouteID]:[RouteID]],0))</f>
        <v>ORD</v>
      </c>
      <c r="N7048" t="str">
        <f>INDEX(RoutesPivot[AirportID],MATCH($C7048,RoutesPivot[[RouteID]:[RouteID]],0))</f>
        <v>LAS</v>
      </c>
      <c r="O7048">
        <f>INDEX(RoutesPivot[Distance],MATCH($C7048,RoutesPivot[[RouteID]:[RouteID]],0))</f>
        <v>1100</v>
      </c>
      <c r="P7048">
        <f>INDEX(RoutesPivot[ListPrice],MATCH($C7048,RoutesPivot[[RouteID]:[RouteID]],0))</f>
        <v>275</v>
      </c>
      <c r="Q7048" t="str">
        <f>INDEX(AirportPivot[AirportName],MATCH($N7048,AirportPivot[[AirportID]:[AirportID]],0))</f>
        <v>McCarran International</v>
      </c>
      <c r="R7048">
        <f>INDEX(AirportPivot[Gates (number of available)],MATCH($N7048,AirportPivot[[AirportID]:[AirportID]],0))</f>
        <v>68</v>
      </c>
    </row>
    <row r="7049" spans="1:18" x14ac:dyDescent="0.25">
      <c r="A7049" s="3" t="s">
        <v>7081</v>
      </c>
      <c r="B7049" s="12">
        <v>41918</v>
      </c>
      <c r="C7049" s="4" t="s">
        <v>11</v>
      </c>
      <c r="D7049" s="4">
        <v>1.2</v>
      </c>
      <c r="E7049" s="4">
        <v>151</v>
      </c>
      <c r="F7049" s="5">
        <v>0.8125</v>
      </c>
      <c r="G7049" s="6">
        <v>300</v>
      </c>
      <c r="H7049" s="7">
        <v>55500</v>
      </c>
      <c r="I7049" s="7">
        <f>FlightsPivot[[#This Row],[Total Fare]]*10%</f>
        <v>5550</v>
      </c>
      <c r="J7049" s="7">
        <f>FlightsPivot[[#This Row],[Total Fare]]+FlightsPivot[[#This Row],[10% tax ]]</f>
        <v>61050</v>
      </c>
      <c r="K7049" s="4">
        <v>10</v>
      </c>
      <c r="L7049" s="4">
        <v>2014</v>
      </c>
      <c r="M7049" t="str">
        <f>INDEX(RoutesPivot[DepAirport],MATCH($C7049,RoutesPivot[[RouteID]:[RouteID]],0))</f>
        <v>ORD</v>
      </c>
      <c r="N7049" t="str">
        <f>INDEX(RoutesPivot[AirportID],MATCH($C7049,RoutesPivot[[RouteID]:[RouteID]],0))</f>
        <v>BOS</v>
      </c>
      <c r="O7049">
        <f>INDEX(RoutesPivot[Distance],MATCH($C7049,RoutesPivot[[RouteID]:[RouteID]],0))</f>
        <v>730</v>
      </c>
      <c r="P7049">
        <f>INDEX(RoutesPivot[ListPrice],MATCH($C7049,RoutesPivot[[RouteID]:[RouteID]],0))</f>
        <v>300</v>
      </c>
      <c r="Q7049" t="str">
        <f>INDEX(AirportPivot[AirportName],MATCH($N7049,AirportPivot[[AirportID]:[AirportID]],0))</f>
        <v>General Edward Lawrence Logan International</v>
      </c>
      <c r="R7049">
        <f>INDEX(AirportPivot[Gates (number of available)],MATCH($N7049,AirportPivot[[AirportID]:[AirportID]],0))</f>
        <v>63</v>
      </c>
    </row>
    <row r="7050" spans="1:18" x14ac:dyDescent="0.25">
      <c r="A7050" s="3" t="s">
        <v>7082</v>
      </c>
      <c r="B7050" s="12">
        <v>42022</v>
      </c>
      <c r="C7050" s="4" t="s">
        <v>17</v>
      </c>
      <c r="D7050" s="4">
        <v>2.4</v>
      </c>
      <c r="E7050" s="4">
        <v>89</v>
      </c>
      <c r="F7050" s="5">
        <v>0.79166666666666663</v>
      </c>
      <c r="G7050" s="6">
        <v>350</v>
      </c>
      <c r="H7050" s="7">
        <v>63350</v>
      </c>
      <c r="I7050" s="7">
        <f>FlightsPivot[[#This Row],[Total Fare]]*10%</f>
        <v>6335</v>
      </c>
      <c r="J7050" s="7">
        <f>FlightsPivot[[#This Row],[Total Fare]]+FlightsPivot[[#This Row],[10% tax ]]</f>
        <v>69685</v>
      </c>
      <c r="K7050" s="4">
        <v>1</v>
      </c>
      <c r="L7050" s="4">
        <v>2015</v>
      </c>
      <c r="M7050" t="str">
        <f>INDEX(RoutesPivot[DepAirport],MATCH($C7050,RoutesPivot[[RouteID]:[RouteID]],0))</f>
        <v>ORD</v>
      </c>
      <c r="N7050" t="str">
        <f>INDEX(RoutesPivot[AirportID],MATCH($C7050,RoutesPivot[[RouteID]:[RouteID]],0))</f>
        <v>LAX</v>
      </c>
      <c r="O7050">
        <f>INDEX(RoutesPivot[Distance],MATCH($C7050,RoutesPivot[[RouteID]:[RouteID]],0))</f>
        <v>1518</v>
      </c>
      <c r="P7050">
        <f>INDEX(RoutesPivot[ListPrice],MATCH($C7050,RoutesPivot[[RouteID]:[RouteID]],0))</f>
        <v>350</v>
      </c>
      <c r="Q7050" t="str">
        <f>INDEX(AirportPivot[AirportName],MATCH($N7050,AirportPivot[[AirportID]:[AirportID]],0))</f>
        <v>Los Angeles International</v>
      </c>
      <c r="R7050">
        <f>INDEX(AirportPivot[Gates (number of available)],MATCH($N7050,AirportPivot[[AirportID]:[AirportID]],0))</f>
        <v>86</v>
      </c>
    </row>
    <row r="7051" spans="1:18" x14ac:dyDescent="0.25">
      <c r="A7051" s="3" t="s">
        <v>7083</v>
      </c>
      <c r="B7051" s="12">
        <v>42032</v>
      </c>
      <c r="C7051" s="4" t="s">
        <v>25</v>
      </c>
      <c r="D7051" s="4">
        <v>1.7</v>
      </c>
      <c r="E7051" s="4">
        <v>15</v>
      </c>
      <c r="F7051" s="5">
        <v>0.5625</v>
      </c>
      <c r="G7051" s="6">
        <v>200</v>
      </c>
      <c r="H7051" s="7">
        <v>37000</v>
      </c>
      <c r="I7051" s="7">
        <f>FlightsPivot[[#This Row],[Total Fare]]*10%</f>
        <v>3700</v>
      </c>
      <c r="J7051" s="7">
        <f>FlightsPivot[[#This Row],[Total Fare]]+FlightsPivot[[#This Row],[10% tax ]]</f>
        <v>40700</v>
      </c>
      <c r="K7051" s="4">
        <v>1</v>
      </c>
      <c r="L7051" s="4">
        <v>2015</v>
      </c>
      <c r="M7051" t="str">
        <f>INDEX(RoutesPivot[DepAirport],MATCH($C7051,RoutesPivot[[RouteID]:[RouteID]],0))</f>
        <v>ORD</v>
      </c>
      <c r="N7051" t="str">
        <f>INDEX(RoutesPivot[AirportID],MATCH($C7051,RoutesPivot[[RouteID]:[RouteID]],0))</f>
        <v>DFW</v>
      </c>
      <c r="O7051">
        <f>INDEX(RoutesPivot[Distance],MATCH($C7051,RoutesPivot[[RouteID]:[RouteID]],0))</f>
        <v>700</v>
      </c>
      <c r="P7051">
        <f>INDEX(RoutesPivot[ListPrice],MATCH($C7051,RoutesPivot[[RouteID]:[RouteID]],0))</f>
        <v>200</v>
      </c>
      <c r="Q7051" t="str">
        <f>INDEX(AirportPivot[AirportName],MATCH($N7051,AirportPivot[[AirportID]:[AirportID]],0))</f>
        <v>Dallas/Fort Worth International</v>
      </c>
      <c r="R7051">
        <f>INDEX(AirportPivot[Gates (number of available)],MATCH($N7051,AirportPivot[[AirportID]:[AirportID]],0))</f>
        <v>130</v>
      </c>
    </row>
    <row r="7052" spans="1:18" x14ac:dyDescent="0.25">
      <c r="A7052" s="3" t="s">
        <v>7084</v>
      </c>
      <c r="B7052" s="12">
        <v>42067</v>
      </c>
      <c r="C7052" s="4" t="s">
        <v>98</v>
      </c>
      <c r="D7052" s="4">
        <v>2.7</v>
      </c>
      <c r="E7052" s="4">
        <v>27</v>
      </c>
      <c r="F7052" s="5">
        <v>0.70833333333333337</v>
      </c>
      <c r="G7052" s="6">
        <v>275</v>
      </c>
      <c r="H7052" s="7">
        <v>50875</v>
      </c>
      <c r="I7052" s="7">
        <f>FlightsPivot[[#This Row],[Total Fare]]*10%</f>
        <v>5087.5</v>
      </c>
      <c r="J7052" s="7">
        <f>FlightsPivot[[#This Row],[Total Fare]]+FlightsPivot[[#This Row],[10% tax ]]</f>
        <v>55962.5</v>
      </c>
      <c r="K7052" s="4">
        <v>3</v>
      </c>
      <c r="L7052" s="4">
        <v>2015</v>
      </c>
      <c r="M7052" t="str">
        <f>INDEX(RoutesPivot[DepAirport],MATCH($C7052,RoutesPivot[[RouteID]:[RouteID]],0))</f>
        <v>ORD</v>
      </c>
      <c r="N7052" t="str">
        <f>INDEX(RoutesPivot[AirportID],MATCH($C7052,RoutesPivot[[RouteID]:[RouteID]],0))</f>
        <v>PHL</v>
      </c>
      <c r="O7052">
        <f>INDEX(RoutesPivot[Distance],MATCH($C7052,RoutesPivot[[RouteID]:[RouteID]],0))</f>
        <v>580</v>
      </c>
      <c r="P7052">
        <f>INDEX(RoutesPivot[ListPrice],MATCH($C7052,RoutesPivot[[RouteID]:[RouteID]],0))</f>
        <v>275</v>
      </c>
      <c r="Q7052" t="str">
        <f>INDEX(AirportPivot[AirportName],MATCH($N7052,AirportPivot[[AirportID]:[AirportID]],0))</f>
        <v>Philadelphia International</v>
      </c>
      <c r="R7052">
        <f>INDEX(AirportPivot[Gates (number of available)],MATCH($N7052,AirportPivot[[AirportID]:[AirportID]],0))</f>
        <v>89</v>
      </c>
    </row>
    <row r="7053" spans="1:18" x14ac:dyDescent="0.25">
      <c r="A7053" s="3" t="s">
        <v>7085</v>
      </c>
      <c r="B7053" s="12">
        <v>42242</v>
      </c>
      <c r="C7053" s="4" t="s">
        <v>37</v>
      </c>
      <c r="D7053" s="4">
        <v>3.1</v>
      </c>
      <c r="E7053" s="4">
        <v>185</v>
      </c>
      <c r="F7053" s="5">
        <v>0.83333333333333337</v>
      </c>
      <c r="G7053" s="6">
        <v>385</v>
      </c>
      <c r="H7053" s="7">
        <v>63525</v>
      </c>
      <c r="I7053" s="7">
        <f>FlightsPivot[[#This Row],[Total Fare]]*10%</f>
        <v>6352.5</v>
      </c>
      <c r="J7053" s="7">
        <f>FlightsPivot[[#This Row],[Total Fare]]+FlightsPivot[[#This Row],[10% tax ]]</f>
        <v>69877.5</v>
      </c>
      <c r="K7053" s="4">
        <v>8</v>
      </c>
      <c r="L7053" s="4">
        <v>2015</v>
      </c>
      <c r="M7053" t="str">
        <f>INDEX(RoutesPivot[DepAirport],MATCH($C7053,RoutesPivot[[RouteID]:[RouteID]],0))</f>
        <v>ORD</v>
      </c>
      <c r="N7053" t="str">
        <f>INDEX(RoutesPivot[AirportID],MATCH($C7053,RoutesPivot[[RouteID]:[RouteID]],0))</f>
        <v>SEA</v>
      </c>
      <c r="O7053">
        <f>INDEX(RoutesPivot[Distance],MATCH($C7053,RoutesPivot[[RouteID]:[RouteID]],0))</f>
        <v>1500</v>
      </c>
      <c r="P7053">
        <f>INDEX(RoutesPivot[ListPrice],MATCH($C7053,RoutesPivot[[RouteID]:[RouteID]],0))</f>
        <v>350</v>
      </c>
      <c r="Q7053" t="str">
        <f>INDEX(AirportPivot[AirportName],MATCH($N7053,AirportPivot[[AirportID]:[AirportID]],0))</f>
        <v>Seattle-Tacoma International</v>
      </c>
      <c r="R7053">
        <f>INDEX(AirportPivot[Gates (number of available)],MATCH($N7053,AirportPivot[[AirportID]:[AirportID]],0))</f>
        <v>58</v>
      </c>
    </row>
    <row r="7054" spans="1:18" x14ac:dyDescent="0.25">
      <c r="A7054" s="3" t="s">
        <v>7086</v>
      </c>
      <c r="B7054" s="12">
        <v>42107</v>
      </c>
      <c r="C7054" s="4" t="s">
        <v>33</v>
      </c>
      <c r="D7054" s="4">
        <v>0.4</v>
      </c>
      <c r="E7054" s="4">
        <v>158</v>
      </c>
      <c r="F7054" s="5">
        <v>0.60416666666666663</v>
      </c>
      <c r="G7054" s="6">
        <v>375</v>
      </c>
      <c r="H7054" s="7">
        <v>61875</v>
      </c>
      <c r="I7054" s="7">
        <f>FlightsPivot[[#This Row],[Total Fare]]*10%</f>
        <v>6187.5</v>
      </c>
      <c r="J7054" s="7">
        <f>FlightsPivot[[#This Row],[Total Fare]]+FlightsPivot[[#This Row],[10% tax ]]</f>
        <v>68062.5</v>
      </c>
      <c r="K7054" s="4">
        <v>4</v>
      </c>
      <c r="L7054" s="4">
        <v>2015</v>
      </c>
      <c r="M7054" t="str">
        <f>INDEX(RoutesPivot[DepAirport],MATCH($C7054,RoutesPivot[[RouteID]:[RouteID]],0))</f>
        <v>ORD</v>
      </c>
      <c r="N7054" t="str">
        <f>INDEX(RoutesPivot[AirportID],MATCH($C7054,RoutesPivot[[RouteID]:[RouteID]],0))</f>
        <v>SFO</v>
      </c>
      <c r="O7054">
        <f>INDEX(RoutesPivot[Distance],MATCH($C7054,RoutesPivot[[RouteID]:[RouteID]],0))</f>
        <v>1600</v>
      </c>
      <c r="P7054">
        <f>INDEX(RoutesPivot[ListPrice],MATCH($C7054,RoutesPivot[[RouteID]:[RouteID]],0))</f>
        <v>375</v>
      </c>
      <c r="Q7054" t="str">
        <f>INDEX(AirportPivot[AirportName],MATCH($N7054,AirportPivot[[AirportID]:[AirportID]],0))</f>
        <v>San Francisco International</v>
      </c>
      <c r="R7054">
        <f>INDEX(AirportPivot[Gates (number of available)],MATCH($N7054,AirportPivot[[AirportID]:[AirportID]],0))</f>
        <v>70</v>
      </c>
    </row>
    <row r="7055" spans="1:18" x14ac:dyDescent="0.25">
      <c r="A7055" s="3" t="s">
        <v>7087</v>
      </c>
      <c r="B7055" s="12">
        <v>41820</v>
      </c>
      <c r="C7055" s="4" t="s">
        <v>30</v>
      </c>
      <c r="D7055" s="4">
        <v>1.9</v>
      </c>
      <c r="E7055" s="4">
        <v>32</v>
      </c>
      <c r="F7055" s="5">
        <v>0.75</v>
      </c>
      <c r="G7055" s="6">
        <v>275</v>
      </c>
      <c r="H7055" s="7">
        <v>50875</v>
      </c>
      <c r="I7055" s="7">
        <f>FlightsPivot[[#This Row],[Total Fare]]*10%</f>
        <v>5087.5</v>
      </c>
      <c r="J7055" s="7">
        <f>FlightsPivot[[#This Row],[Total Fare]]+FlightsPivot[[#This Row],[10% tax ]]</f>
        <v>55962.5</v>
      </c>
      <c r="K7055" s="4">
        <v>6</v>
      </c>
      <c r="L7055" s="4">
        <v>2014</v>
      </c>
      <c r="M7055" t="str">
        <f>INDEX(RoutesPivot[DepAirport],MATCH($C7055,RoutesPivot[[RouteID]:[RouteID]],0))</f>
        <v>ORD</v>
      </c>
      <c r="N7055" t="str">
        <f>INDEX(RoutesPivot[AirportID],MATCH($C7055,RoutesPivot[[RouteID]:[RouteID]],0))</f>
        <v>MCO</v>
      </c>
      <c r="O7055">
        <f>INDEX(RoutesPivot[Distance],MATCH($C7055,RoutesPivot[[RouteID]:[RouteID]],0))</f>
        <v>850</v>
      </c>
      <c r="P7055">
        <f>INDEX(RoutesPivot[ListPrice],MATCH($C7055,RoutesPivot[[RouteID]:[RouteID]],0))</f>
        <v>250</v>
      </c>
      <c r="Q7055" t="str">
        <f>INDEX(AirportPivot[AirportName],MATCH($N7055,AirportPivot[[AirportID]:[AirportID]],0))</f>
        <v>Orlando International</v>
      </c>
      <c r="R7055">
        <f>INDEX(AirportPivot[Gates (number of available)],MATCH($N7055,AirportPivot[[AirportID]:[AirportID]],0))</f>
        <v>67</v>
      </c>
    </row>
    <row r="7056" spans="1:18" x14ac:dyDescent="0.25">
      <c r="A7056" s="3" t="s">
        <v>7088</v>
      </c>
      <c r="B7056" s="12">
        <v>42365</v>
      </c>
      <c r="C7056" s="4" t="s">
        <v>80</v>
      </c>
      <c r="D7056" s="4">
        <v>6.6</v>
      </c>
      <c r="E7056" s="4">
        <v>78</v>
      </c>
      <c r="F7056" s="5">
        <v>0.35416666666666669</v>
      </c>
      <c r="G7056" s="6">
        <v>420</v>
      </c>
      <c r="H7056" s="7">
        <v>76020</v>
      </c>
      <c r="I7056" s="7">
        <f>FlightsPivot[[#This Row],[Total Fare]]*10%</f>
        <v>7602</v>
      </c>
      <c r="J7056" s="7">
        <f>FlightsPivot[[#This Row],[Total Fare]]+FlightsPivot[[#This Row],[10% tax ]]</f>
        <v>83622</v>
      </c>
      <c r="K7056" s="4">
        <v>12</v>
      </c>
      <c r="L7056" s="4">
        <v>2015</v>
      </c>
      <c r="M7056" t="str">
        <f>INDEX(RoutesPivot[DepAirport],MATCH($C7056,RoutesPivot[[RouteID]:[RouteID]],0))</f>
        <v>ORD</v>
      </c>
      <c r="N7056" t="str">
        <f>INDEX(RoutesPivot[AirportID],MATCH($C7056,RoutesPivot[[RouteID]:[RouteID]],0))</f>
        <v>MIA</v>
      </c>
      <c r="O7056">
        <f>INDEX(RoutesPivot[Distance],MATCH($C7056,RoutesPivot[[RouteID]:[RouteID]],0))</f>
        <v>1000</v>
      </c>
      <c r="P7056">
        <f>INDEX(RoutesPivot[ListPrice],MATCH($C7056,RoutesPivot[[RouteID]:[RouteID]],0))</f>
        <v>300</v>
      </c>
      <c r="Q7056" t="str">
        <f>INDEX(AirportPivot[AirportName],MATCH($N7056,AirportPivot[[AirportID]:[AirportID]],0))</f>
        <v>Miami International</v>
      </c>
      <c r="R7056">
        <f>INDEX(AirportPivot[Gates (number of available)],MATCH($N7056,AirportPivot[[AirportID]:[AirportID]],0))</f>
        <v>80</v>
      </c>
    </row>
    <row r="7057" spans="1:18" x14ac:dyDescent="0.25">
      <c r="A7057" s="3" t="s">
        <v>7089</v>
      </c>
      <c r="B7057" s="12">
        <v>41913</v>
      </c>
      <c r="C7057" s="4" t="s">
        <v>33</v>
      </c>
      <c r="D7057" s="4">
        <v>1.9</v>
      </c>
      <c r="E7057" s="4">
        <v>69</v>
      </c>
      <c r="F7057" s="5">
        <v>0.29166666666666669</v>
      </c>
      <c r="G7057" s="6">
        <v>375</v>
      </c>
      <c r="H7057" s="7">
        <v>67875</v>
      </c>
      <c r="I7057" s="7">
        <f>FlightsPivot[[#This Row],[Total Fare]]*10%</f>
        <v>6787.5</v>
      </c>
      <c r="J7057" s="7">
        <f>FlightsPivot[[#This Row],[Total Fare]]+FlightsPivot[[#This Row],[10% tax ]]</f>
        <v>74662.5</v>
      </c>
      <c r="K7057" s="4">
        <v>10</v>
      </c>
      <c r="L7057" s="4">
        <v>2014</v>
      </c>
      <c r="M7057" t="str">
        <f>INDEX(RoutesPivot[DepAirport],MATCH($C7057,RoutesPivot[[RouteID]:[RouteID]],0))</f>
        <v>ORD</v>
      </c>
      <c r="N7057" t="str">
        <f>INDEX(RoutesPivot[AirportID],MATCH($C7057,RoutesPivot[[RouteID]:[RouteID]],0))</f>
        <v>SFO</v>
      </c>
      <c r="O7057">
        <f>INDEX(RoutesPivot[Distance],MATCH($C7057,RoutesPivot[[RouteID]:[RouteID]],0))</f>
        <v>1600</v>
      </c>
      <c r="P7057">
        <f>INDEX(RoutesPivot[ListPrice],MATCH($C7057,RoutesPivot[[RouteID]:[RouteID]],0))</f>
        <v>375</v>
      </c>
      <c r="Q7057" t="str">
        <f>INDEX(AirportPivot[AirportName],MATCH($N7057,AirportPivot[[AirportID]:[AirportID]],0))</f>
        <v>San Francisco International</v>
      </c>
      <c r="R7057">
        <f>INDEX(AirportPivot[Gates (number of available)],MATCH($N7057,AirportPivot[[AirportID]:[AirportID]],0))</f>
        <v>70</v>
      </c>
    </row>
    <row r="7058" spans="1:18" x14ac:dyDescent="0.25">
      <c r="A7058" s="3" t="s">
        <v>7090</v>
      </c>
      <c r="B7058" s="12">
        <v>42183</v>
      </c>
      <c r="C7058" s="4" t="s">
        <v>40</v>
      </c>
      <c r="D7058" s="4">
        <v>1.7</v>
      </c>
      <c r="E7058" s="4">
        <v>79</v>
      </c>
      <c r="F7058" s="5">
        <v>0.72916666666666663</v>
      </c>
      <c r="G7058" s="6">
        <v>126.5</v>
      </c>
      <c r="H7058" s="7">
        <v>22896.5</v>
      </c>
      <c r="I7058" s="7">
        <f>FlightsPivot[[#This Row],[Total Fare]]*10%</f>
        <v>2289.65</v>
      </c>
      <c r="J7058" s="7">
        <f>FlightsPivot[[#This Row],[Total Fare]]+FlightsPivot[[#This Row],[10% tax ]]</f>
        <v>25186.15</v>
      </c>
      <c r="K7058" s="4">
        <v>6</v>
      </c>
      <c r="L7058" s="4">
        <v>2015</v>
      </c>
      <c r="M7058" t="str">
        <f>INDEX(RoutesPivot[DepAirport],MATCH($C7058,RoutesPivot[[RouteID]:[RouteID]],0))</f>
        <v>ORD</v>
      </c>
      <c r="N7058" t="str">
        <f>INDEX(RoutesPivot[AirportID],MATCH($C7058,RoutesPivot[[RouteID]:[RouteID]],0))</f>
        <v>MSP</v>
      </c>
      <c r="O7058">
        <f>INDEX(RoutesPivot[Distance],MATCH($C7058,RoutesPivot[[RouteID]:[RouteID]],0))</f>
        <v>300</v>
      </c>
      <c r="P7058">
        <f>INDEX(RoutesPivot[ListPrice],MATCH($C7058,RoutesPivot[[RouteID]:[RouteID]],0))</f>
        <v>115</v>
      </c>
      <c r="Q7058" t="str">
        <f>INDEX(AirportPivot[AirportName],MATCH($N7058,AirportPivot[[AirportID]:[AirportID]],0))</f>
        <v>Minneapolis-St Paul International/Wold-Chamberlain</v>
      </c>
      <c r="R7058">
        <f>INDEX(AirportPivot[Gates (number of available)],MATCH($N7058,AirportPivot[[AirportID]:[AirportID]],0))</f>
        <v>65</v>
      </c>
    </row>
    <row r="7059" spans="1:18" x14ac:dyDescent="0.25">
      <c r="A7059" s="3" t="s">
        <v>7091</v>
      </c>
      <c r="B7059" s="12">
        <v>42066</v>
      </c>
      <c r="C7059" s="4" t="s">
        <v>17</v>
      </c>
      <c r="D7059" s="4">
        <v>3.1</v>
      </c>
      <c r="E7059" s="4">
        <v>34</v>
      </c>
      <c r="F7059" s="5">
        <v>0.54166666666666663</v>
      </c>
      <c r="G7059" s="6">
        <v>350</v>
      </c>
      <c r="H7059" s="7">
        <v>64750</v>
      </c>
      <c r="I7059" s="7">
        <f>FlightsPivot[[#This Row],[Total Fare]]*10%</f>
        <v>6475</v>
      </c>
      <c r="J7059" s="7">
        <f>FlightsPivot[[#This Row],[Total Fare]]+FlightsPivot[[#This Row],[10% tax ]]</f>
        <v>71225</v>
      </c>
      <c r="K7059" s="4">
        <v>3</v>
      </c>
      <c r="L7059" s="4">
        <v>2015</v>
      </c>
      <c r="M7059" t="str">
        <f>INDEX(RoutesPivot[DepAirport],MATCH($C7059,RoutesPivot[[RouteID]:[RouteID]],0))</f>
        <v>ORD</v>
      </c>
      <c r="N7059" t="str">
        <f>INDEX(RoutesPivot[AirportID],MATCH($C7059,RoutesPivot[[RouteID]:[RouteID]],0))</f>
        <v>LAX</v>
      </c>
      <c r="O7059">
        <f>INDEX(RoutesPivot[Distance],MATCH($C7059,RoutesPivot[[RouteID]:[RouteID]],0))</f>
        <v>1518</v>
      </c>
      <c r="P7059">
        <f>INDEX(RoutesPivot[ListPrice],MATCH($C7059,RoutesPivot[[RouteID]:[RouteID]],0))</f>
        <v>350</v>
      </c>
      <c r="Q7059" t="str">
        <f>INDEX(AirportPivot[AirportName],MATCH($N7059,AirportPivot[[AirportID]:[AirportID]],0))</f>
        <v>Los Angeles International</v>
      </c>
      <c r="R7059">
        <f>INDEX(AirportPivot[Gates (number of available)],MATCH($N7059,AirportPivot[[AirportID]:[AirportID]],0))</f>
        <v>86</v>
      </c>
    </row>
    <row r="7060" spans="1:18" x14ac:dyDescent="0.25">
      <c r="A7060" s="3" t="s">
        <v>7092</v>
      </c>
      <c r="B7060" s="12">
        <v>42165</v>
      </c>
      <c r="C7060" s="4" t="s">
        <v>13</v>
      </c>
      <c r="D7060" s="4">
        <v>2.7</v>
      </c>
      <c r="E7060" s="4">
        <v>204</v>
      </c>
      <c r="F7060" s="5">
        <v>0.83333333333333337</v>
      </c>
      <c r="G7060" s="6">
        <v>275</v>
      </c>
      <c r="H7060" s="7">
        <v>45375</v>
      </c>
      <c r="I7060" s="7">
        <f>FlightsPivot[[#This Row],[Total Fare]]*10%</f>
        <v>4537.5</v>
      </c>
      <c r="J7060" s="7">
        <f>FlightsPivot[[#This Row],[Total Fare]]+FlightsPivot[[#This Row],[10% tax ]]</f>
        <v>49912.5</v>
      </c>
      <c r="K7060" s="4">
        <v>6</v>
      </c>
      <c r="L7060" s="4">
        <v>2015</v>
      </c>
      <c r="M7060" t="str">
        <f>INDEX(RoutesPivot[DepAirport],MATCH($C7060,RoutesPivot[[RouteID]:[RouteID]],0))</f>
        <v>ORD</v>
      </c>
      <c r="N7060" t="str">
        <f>INDEX(RoutesPivot[AirportID],MATCH($C7060,RoutesPivot[[RouteID]:[RouteID]],0))</f>
        <v>JFK</v>
      </c>
      <c r="O7060">
        <f>INDEX(RoutesPivot[Distance],MATCH($C7060,RoutesPivot[[RouteID]:[RouteID]],0))</f>
        <v>619</v>
      </c>
      <c r="P7060">
        <f>INDEX(RoutesPivot[ListPrice],MATCH($C7060,RoutesPivot[[RouteID]:[RouteID]],0))</f>
        <v>250</v>
      </c>
      <c r="Q7060" t="str">
        <f>INDEX(AirportPivot[AirportName],MATCH($N7060,AirportPivot[[AirportID]:[AirportID]],0))</f>
        <v>John F Kennedy International</v>
      </c>
      <c r="R7060">
        <f>INDEX(AirportPivot[Gates (number of available)],MATCH($N7060,AirportPivot[[AirportID]:[AirportID]],0))</f>
        <v>120</v>
      </c>
    </row>
    <row r="7061" spans="1:18" x14ac:dyDescent="0.25">
      <c r="A7061" s="3" t="s">
        <v>7093</v>
      </c>
      <c r="B7061" s="12">
        <v>41688</v>
      </c>
      <c r="C7061" s="4" t="s">
        <v>98</v>
      </c>
      <c r="D7061" s="4">
        <v>2</v>
      </c>
      <c r="E7061" s="4">
        <v>9</v>
      </c>
      <c r="F7061" s="5">
        <v>0.79166666666666663</v>
      </c>
      <c r="G7061" s="6">
        <v>275</v>
      </c>
      <c r="H7061" s="7">
        <v>50875</v>
      </c>
      <c r="I7061" s="7">
        <f>FlightsPivot[[#This Row],[Total Fare]]*10%</f>
        <v>5087.5</v>
      </c>
      <c r="J7061" s="7">
        <f>FlightsPivot[[#This Row],[Total Fare]]+FlightsPivot[[#This Row],[10% tax ]]</f>
        <v>55962.5</v>
      </c>
      <c r="K7061" s="4">
        <v>2</v>
      </c>
      <c r="L7061" s="4">
        <v>2014</v>
      </c>
      <c r="M7061" t="str">
        <f>INDEX(RoutesPivot[DepAirport],MATCH($C7061,RoutesPivot[[RouteID]:[RouteID]],0))</f>
        <v>ORD</v>
      </c>
      <c r="N7061" t="str">
        <f>INDEX(RoutesPivot[AirportID],MATCH($C7061,RoutesPivot[[RouteID]:[RouteID]],0))</f>
        <v>PHL</v>
      </c>
      <c r="O7061">
        <f>INDEX(RoutesPivot[Distance],MATCH($C7061,RoutesPivot[[RouteID]:[RouteID]],0))</f>
        <v>580</v>
      </c>
      <c r="P7061">
        <f>INDEX(RoutesPivot[ListPrice],MATCH($C7061,RoutesPivot[[RouteID]:[RouteID]],0))</f>
        <v>275</v>
      </c>
      <c r="Q7061" t="str">
        <f>INDEX(AirportPivot[AirportName],MATCH($N7061,AirportPivot[[AirportID]:[AirportID]],0))</f>
        <v>Philadelphia International</v>
      </c>
      <c r="R7061">
        <f>INDEX(AirportPivot[Gates (number of available)],MATCH($N7061,AirportPivot[[AirportID]:[AirportID]],0))</f>
        <v>89</v>
      </c>
    </row>
    <row r="7062" spans="1:18" x14ac:dyDescent="0.25">
      <c r="A7062" s="3" t="s">
        <v>7094</v>
      </c>
      <c r="B7062" s="12">
        <v>42155</v>
      </c>
      <c r="C7062" s="4" t="s">
        <v>13</v>
      </c>
      <c r="D7062" s="4">
        <v>2</v>
      </c>
      <c r="E7062" s="4">
        <v>199</v>
      </c>
      <c r="F7062" s="5">
        <v>0.5625</v>
      </c>
      <c r="G7062" s="6">
        <v>250</v>
      </c>
      <c r="H7062" s="7">
        <v>41250</v>
      </c>
      <c r="I7062" s="7">
        <f>FlightsPivot[[#This Row],[Total Fare]]*10%</f>
        <v>4125</v>
      </c>
      <c r="J7062" s="7">
        <f>FlightsPivot[[#This Row],[Total Fare]]+FlightsPivot[[#This Row],[10% tax ]]</f>
        <v>45375</v>
      </c>
      <c r="K7062" s="4">
        <v>5</v>
      </c>
      <c r="L7062" s="4">
        <v>2015</v>
      </c>
      <c r="M7062" t="str">
        <f>INDEX(RoutesPivot[DepAirport],MATCH($C7062,RoutesPivot[[RouteID]:[RouteID]],0))</f>
        <v>ORD</v>
      </c>
      <c r="N7062" t="str">
        <f>INDEX(RoutesPivot[AirportID],MATCH($C7062,RoutesPivot[[RouteID]:[RouteID]],0))</f>
        <v>JFK</v>
      </c>
      <c r="O7062">
        <f>INDEX(RoutesPivot[Distance],MATCH($C7062,RoutesPivot[[RouteID]:[RouteID]],0))</f>
        <v>619</v>
      </c>
      <c r="P7062">
        <f>INDEX(RoutesPivot[ListPrice],MATCH($C7062,RoutesPivot[[RouteID]:[RouteID]],0))</f>
        <v>250</v>
      </c>
      <c r="Q7062" t="str">
        <f>INDEX(AirportPivot[AirportName],MATCH($N7062,AirportPivot[[AirportID]:[AirportID]],0))</f>
        <v>John F Kennedy International</v>
      </c>
      <c r="R7062">
        <f>INDEX(AirportPivot[Gates (number of available)],MATCH($N7062,AirportPivot[[AirportID]:[AirportID]],0))</f>
        <v>120</v>
      </c>
    </row>
    <row r="7063" spans="1:18" x14ac:dyDescent="0.25">
      <c r="A7063" s="3" t="s">
        <v>7095</v>
      </c>
      <c r="B7063" s="12">
        <v>42356</v>
      </c>
      <c r="C7063" s="4" t="s">
        <v>19</v>
      </c>
      <c r="D7063" s="4">
        <v>1.9</v>
      </c>
      <c r="E7063" s="4">
        <v>107</v>
      </c>
      <c r="F7063" s="5">
        <v>0.33333333333333331</v>
      </c>
      <c r="G7063" s="6">
        <v>200</v>
      </c>
      <c r="H7063" s="7">
        <v>37000</v>
      </c>
      <c r="I7063" s="7">
        <f>FlightsPivot[[#This Row],[Total Fare]]*10%</f>
        <v>3700</v>
      </c>
      <c r="J7063" s="7">
        <f>FlightsPivot[[#This Row],[Total Fare]]+FlightsPivot[[#This Row],[10% tax ]]</f>
        <v>40700</v>
      </c>
      <c r="K7063" s="4">
        <v>12</v>
      </c>
      <c r="L7063" s="4">
        <v>2015</v>
      </c>
      <c r="M7063" t="str">
        <f>INDEX(RoutesPivot[DepAirport],MATCH($C7063,RoutesPivot[[RouteID]:[RouteID]],0))</f>
        <v>ORD</v>
      </c>
      <c r="N7063" t="str">
        <f>INDEX(RoutesPivot[AirportID],MATCH($C7063,RoutesPivot[[RouteID]:[RouteID]],0))</f>
        <v>IAH</v>
      </c>
      <c r="O7063">
        <f>INDEX(RoutesPivot[Distance],MATCH($C7063,RoutesPivot[[RouteID]:[RouteID]],0))</f>
        <v>800</v>
      </c>
      <c r="P7063">
        <f>INDEX(RoutesPivot[ListPrice],MATCH($C7063,RoutesPivot[[RouteID]:[RouteID]],0))</f>
        <v>200</v>
      </c>
      <c r="Q7063" t="str">
        <f>INDEX(AirportPivot[AirportName],MATCH($N7063,AirportPivot[[AirportID]:[AirportID]],0))</f>
        <v>George Bush Intercontinental/Houston</v>
      </c>
      <c r="R7063">
        <f>INDEX(AirportPivot[Gates (number of available)],MATCH($N7063,AirportPivot[[AirportID]:[AirportID]],0))</f>
        <v>80</v>
      </c>
    </row>
    <row r="7064" spans="1:18" x14ac:dyDescent="0.25">
      <c r="A7064" s="3" t="s">
        <v>7096</v>
      </c>
      <c r="B7064" s="12">
        <v>41874</v>
      </c>
      <c r="C7064" s="4" t="s">
        <v>33</v>
      </c>
      <c r="D7064" s="4">
        <v>1.1000000000000001</v>
      </c>
      <c r="E7064" s="4">
        <v>29</v>
      </c>
      <c r="F7064" s="5">
        <v>0.75</v>
      </c>
      <c r="G7064" s="6">
        <v>412.5</v>
      </c>
      <c r="H7064" s="7">
        <v>76312.5</v>
      </c>
      <c r="I7064" s="7">
        <f>FlightsPivot[[#This Row],[Total Fare]]*10%</f>
        <v>7631.25</v>
      </c>
      <c r="J7064" s="7">
        <f>FlightsPivot[[#This Row],[Total Fare]]+FlightsPivot[[#This Row],[10% tax ]]</f>
        <v>83943.75</v>
      </c>
      <c r="K7064" s="4">
        <v>8</v>
      </c>
      <c r="L7064" s="4">
        <v>2014</v>
      </c>
      <c r="M7064" t="str">
        <f>INDEX(RoutesPivot[DepAirport],MATCH($C7064,RoutesPivot[[RouteID]:[RouteID]],0))</f>
        <v>ORD</v>
      </c>
      <c r="N7064" t="str">
        <f>INDEX(RoutesPivot[AirportID],MATCH($C7064,RoutesPivot[[RouteID]:[RouteID]],0))</f>
        <v>SFO</v>
      </c>
      <c r="O7064">
        <f>INDEX(RoutesPivot[Distance],MATCH($C7064,RoutesPivot[[RouteID]:[RouteID]],0))</f>
        <v>1600</v>
      </c>
      <c r="P7064">
        <f>INDEX(RoutesPivot[ListPrice],MATCH($C7064,RoutesPivot[[RouteID]:[RouteID]],0))</f>
        <v>375</v>
      </c>
      <c r="Q7064" t="str">
        <f>INDEX(AirportPivot[AirportName],MATCH($N7064,AirportPivot[[AirportID]:[AirportID]],0))</f>
        <v>San Francisco International</v>
      </c>
      <c r="R7064">
        <f>INDEX(AirportPivot[Gates (number of available)],MATCH($N7064,AirportPivot[[AirportID]:[AirportID]],0))</f>
        <v>70</v>
      </c>
    </row>
    <row r="7065" spans="1:18" x14ac:dyDescent="0.25">
      <c r="A7065" s="3" t="s">
        <v>7097</v>
      </c>
      <c r="B7065" s="12">
        <v>41787</v>
      </c>
      <c r="C7065" s="4" t="s">
        <v>80</v>
      </c>
      <c r="D7065" s="4">
        <v>2</v>
      </c>
      <c r="E7065" s="4">
        <v>149</v>
      </c>
      <c r="F7065" s="5">
        <v>0.33333333333333331</v>
      </c>
      <c r="G7065" s="6">
        <v>300</v>
      </c>
      <c r="H7065" s="7">
        <v>55500</v>
      </c>
      <c r="I7065" s="7">
        <f>FlightsPivot[[#This Row],[Total Fare]]*10%</f>
        <v>5550</v>
      </c>
      <c r="J7065" s="7">
        <f>FlightsPivot[[#This Row],[Total Fare]]+FlightsPivot[[#This Row],[10% tax ]]</f>
        <v>61050</v>
      </c>
      <c r="K7065" s="4">
        <v>5</v>
      </c>
      <c r="L7065" s="4">
        <v>2014</v>
      </c>
      <c r="M7065" t="str">
        <f>INDEX(RoutesPivot[DepAirport],MATCH($C7065,RoutesPivot[[RouteID]:[RouteID]],0))</f>
        <v>ORD</v>
      </c>
      <c r="N7065" t="str">
        <f>INDEX(RoutesPivot[AirportID],MATCH($C7065,RoutesPivot[[RouteID]:[RouteID]],0))</f>
        <v>MIA</v>
      </c>
      <c r="O7065">
        <f>INDEX(RoutesPivot[Distance],MATCH($C7065,RoutesPivot[[RouteID]:[RouteID]],0))</f>
        <v>1000</v>
      </c>
      <c r="P7065">
        <f>INDEX(RoutesPivot[ListPrice],MATCH($C7065,RoutesPivot[[RouteID]:[RouteID]],0))</f>
        <v>300</v>
      </c>
      <c r="Q7065" t="str">
        <f>INDEX(AirportPivot[AirportName],MATCH($N7065,AirportPivot[[AirportID]:[AirportID]],0))</f>
        <v>Miami International</v>
      </c>
      <c r="R7065">
        <f>INDEX(AirportPivot[Gates (number of available)],MATCH($N7065,AirportPivot[[AirportID]:[AirportID]],0))</f>
        <v>80</v>
      </c>
    </row>
    <row r="7066" spans="1:18" x14ac:dyDescent="0.25">
      <c r="A7066" s="3" t="s">
        <v>7098</v>
      </c>
      <c r="B7066" s="12">
        <v>42156</v>
      </c>
      <c r="C7066" s="4" t="s">
        <v>23</v>
      </c>
      <c r="D7066" s="4">
        <v>2.4</v>
      </c>
      <c r="E7066" s="4">
        <v>43</v>
      </c>
      <c r="F7066" s="5">
        <v>0.3125</v>
      </c>
      <c r="G7066" s="6">
        <v>330</v>
      </c>
      <c r="H7066" s="7">
        <v>54450</v>
      </c>
      <c r="I7066" s="7">
        <f>FlightsPivot[[#This Row],[Total Fare]]*10%</f>
        <v>5445</v>
      </c>
      <c r="J7066" s="7">
        <f>FlightsPivot[[#This Row],[Total Fare]]+FlightsPivot[[#This Row],[10% tax ]]</f>
        <v>59895</v>
      </c>
      <c r="K7066" s="4">
        <v>6</v>
      </c>
      <c r="L7066" s="4">
        <v>2015</v>
      </c>
      <c r="M7066" t="str">
        <f>INDEX(RoutesPivot[DepAirport],MATCH($C7066,RoutesPivot[[RouteID]:[RouteID]],0))</f>
        <v>ORD</v>
      </c>
      <c r="N7066" t="str">
        <f>INDEX(RoutesPivot[AirportID],MATCH($C7066,RoutesPivot[[RouteID]:[RouteID]],0))</f>
        <v>DEN</v>
      </c>
      <c r="O7066">
        <f>INDEX(RoutesPivot[Distance],MATCH($C7066,RoutesPivot[[RouteID]:[RouteID]],0))</f>
        <v>800</v>
      </c>
      <c r="P7066">
        <f>INDEX(RoutesPivot[ListPrice],MATCH($C7066,RoutesPivot[[RouteID]:[RouteID]],0))</f>
        <v>300</v>
      </c>
      <c r="Q7066" t="str">
        <f>INDEX(AirportPivot[AirportName],MATCH($N7066,AirportPivot[[AirportID]:[AirportID]],0))</f>
        <v>Denver International</v>
      </c>
      <c r="R7066">
        <f>INDEX(AirportPivot[Gates (number of available)],MATCH($N7066,AirportPivot[[AirportID]:[AirportID]],0))</f>
        <v>75</v>
      </c>
    </row>
    <row r="7067" spans="1:18" x14ac:dyDescent="0.25">
      <c r="A7067" s="3" t="s">
        <v>7099</v>
      </c>
      <c r="B7067" s="12">
        <v>42319</v>
      </c>
      <c r="C7067" s="4" t="s">
        <v>27</v>
      </c>
      <c r="D7067" s="4">
        <v>9.1</v>
      </c>
      <c r="E7067" s="4">
        <v>196</v>
      </c>
      <c r="F7067" s="5">
        <v>0.70833333333333337</v>
      </c>
      <c r="G7067" s="6">
        <v>200</v>
      </c>
      <c r="H7067" s="7">
        <v>33000</v>
      </c>
      <c r="I7067" s="7">
        <f>FlightsPivot[[#This Row],[Total Fare]]*10%</f>
        <v>3300</v>
      </c>
      <c r="J7067" s="7">
        <f>FlightsPivot[[#This Row],[Total Fare]]+FlightsPivot[[#This Row],[10% tax ]]</f>
        <v>36300</v>
      </c>
      <c r="K7067" s="4">
        <v>11</v>
      </c>
      <c r="L7067" s="4">
        <v>2015</v>
      </c>
      <c r="M7067" t="str">
        <f>INDEX(RoutesPivot[DepAirport],MATCH($C7067,RoutesPivot[[RouteID]:[RouteID]],0))</f>
        <v>ORD</v>
      </c>
      <c r="N7067" t="str">
        <f>INDEX(RoutesPivot[AirportID],MATCH($C7067,RoutesPivot[[RouteID]:[RouteID]],0))</f>
        <v>ATL</v>
      </c>
      <c r="O7067">
        <f>INDEX(RoutesPivot[Distance],MATCH($C7067,RoutesPivot[[RouteID]:[RouteID]],0))</f>
        <v>510</v>
      </c>
      <c r="P7067">
        <f>INDEX(RoutesPivot[ListPrice],MATCH($C7067,RoutesPivot[[RouteID]:[RouteID]],0))</f>
        <v>200</v>
      </c>
      <c r="Q7067" t="str">
        <f>INDEX(AirportPivot[AirportName],MATCH($N7067,AirportPivot[[AirportID]:[AirportID]],0))</f>
        <v>Hartsfield-Jackson Atlanta International</v>
      </c>
      <c r="R7067">
        <f>INDEX(AirportPivot[Gates (number of available)],MATCH($N7067,AirportPivot[[AirportID]:[AirportID]],0))</f>
        <v>100</v>
      </c>
    </row>
    <row r="7068" spans="1:18" x14ac:dyDescent="0.25">
      <c r="A7068" s="3" t="s">
        <v>7100</v>
      </c>
      <c r="B7068" s="12">
        <v>41802</v>
      </c>
      <c r="C7068" s="4" t="s">
        <v>33</v>
      </c>
      <c r="D7068" s="4">
        <v>2.1</v>
      </c>
      <c r="E7068" s="4">
        <v>124</v>
      </c>
      <c r="F7068" s="5">
        <v>0.89583333333333337</v>
      </c>
      <c r="G7068" s="6">
        <v>412.5</v>
      </c>
      <c r="H7068" s="7">
        <v>76312.5</v>
      </c>
      <c r="I7068" s="7">
        <f>FlightsPivot[[#This Row],[Total Fare]]*10%</f>
        <v>7631.25</v>
      </c>
      <c r="J7068" s="7">
        <f>FlightsPivot[[#This Row],[Total Fare]]+FlightsPivot[[#This Row],[10% tax ]]</f>
        <v>83943.75</v>
      </c>
      <c r="K7068" s="4">
        <v>6</v>
      </c>
      <c r="L7068" s="4">
        <v>2014</v>
      </c>
      <c r="M7068" t="str">
        <f>INDEX(RoutesPivot[DepAirport],MATCH($C7068,RoutesPivot[[RouteID]:[RouteID]],0))</f>
        <v>ORD</v>
      </c>
      <c r="N7068" t="str">
        <f>INDEX(RoutesPivot[AirportID],MATCH($C7068,RoutesPivot[[RouteID]:[RouteID]],0))</f>
        <v>SFO</v>
      </c>
      <c r="O7068">
        <f>INDEX(RoutesPivot[Distance],MATCH($C7068,RoutesPivot[[RouteID]:[RouteID]],0))</f>
        <v>1600</v>
      </c>
      <c r="P7068">
        <f>INDEX(RoutesPivot[ListPrice],MATCH($C7068,RoutesPivot[[RouteID]:[RouteID]],0))</f>
        <v>375</v>
      </c>
      <c r="Q7068" t="str">
        <f>INDEX(AirportPivot[AirportName],MATCH($N7068,AirportPivot[[AirportID]:[AirportID]],0))</f>
        <v>San Francisco International</v>
      </c>
      <c r="R7068">
        <f>INDEX(AirportPivot[Gates (number of available)],MATCH($N7068,AirportPivot[[AirportID]:[AirportID]],0))</f>
        <v>70</v>
      </c>
    </row>
    <row r="7069" spans="1:18" x14ac:dyDescent="0.25">
      <c r="A7069" s="3" t="s">
        <v>7101</v>
      </c>
      <c r="B7069" s="12">
        <v>42272</v>
      </c>
      <c r="C7069" s="4" t="s">
        <v>13</v>
      </c>
      <c r="D7069" s="4">
        <v>2</v>
      </c>
      <c r="E7069" s="4">
        <v>156</v>
      </c>
      <c r="F7069" s="5">
        <v>0.83333333333333337</v>
      </c>
      <c r="G7069" s="6">
        <v>250</v>
      </c>
      <c r="H7069" s="7">
        <v>41250</v>
      </c>
      <c r="I7069" s="7">
        <f>FlightsPivot[[#This Row],[Total Fare]]*10%</f>
        <v>4125</v>
      </c>
      <c r="J7069" s="7">
        <f>FlightsPivot[[#This Row],[Total Fare]]+FlightsPivot[[#This Row],[10% tax ]]</f>
        <v>45375</v>
      </c>
      <c r="K7069" s="4">
        <v>9</v>
      </c>
      <c r="L7069" s="4">
        <v>2015</v>
      </c>
      <c r="M7069" t="str">
        <f>INDEX(RoutesPivot[DepAirport],MATCH($C7069,RoutesPivot[[RouteID]:[RouteID]],0))</f>
        <v>ORD</v>
      </c>
      <c r="N7069" t="str">
        <f>INDEX(RoutesPivot[AirportID],MATCH($C7069,RoutesPivot[[RouteID]:[RouteID]],0))</f>
        <v>JFK</v>
      </c>
      <c r="O7069">
        <f>INDEX(RoutesPivot[Distance],MATCH($C7069,RoutesPivot[[RouteID]:[RouteID]],0))</f>
        <v>619</v>
      </c>
      <c r="P7069">
        <f>INDEX(RoutesPivot[ListPrice],MATCH($C7069,RoutesPivot[[RouteID]:[RouteID]],0))</f>
        <v>250</v>
      </c>
      <c r="Q7069" t="str">
        <f>INDEX(AirportPivot[AirportName],MATCH($N7069,AirportPivot[[AirportID]:[AirportID]],0))</f>
        <v>John F Kennedy International</v>
      </c>
      <c r="R7069">
        <f>INDEX(AirportPivot[Gates (number of available)],MATCH($N7069,AirportPivot[[AirportID]:[AirportID]],0))</f>
        <v>120</v>
      </c>
    </row>
    <row r="7070" spans="1:18" x14ac:dyDescent="0.25">
      <c r="A7070" s="3" t="s">
        <v>7102</v>
      </c>
      <c r="B7070" s="12">
        <v>41849</v>
      </c>
      <c r="C7070" s="4" t="s">
        <v>21</v>
      </c>
      <c r="D7070" s="4">
        <v>3</v>
      </c>
      <c r="E7070" s="4">
        <v>204</v>
      </c>
      <c r="F7070" s="5">
        <v>0.79166666666666663</v>
      </c>
      <c r="G7070" s="6">
        <v>137.5</v>
      </c>
      <c r="H7070" s="7">
        <v>22687.5</v>
      </c>
      <c r="I7070" s="7">
        <f>FlightsPivot[[#This Row],[Total Fare]]*10%</f>
        <v>2268.75</v>
      </c>
      <c r="J7070" s="7">
        <f>FlightsPivot[[#This Row],[Total Fare]]+FlightsPivot[[#This Row],[10% tax ]]</f>
        <v>24956.25</v>
      </c>
      <c r="K7070" s="4">
        <v>7</v>
      </c>
      <c r="L7070" s="4">
        <v>2014</v>
      </c>
      <c r="M7070" t="str">
        <f>INDEX(RoutesPivot[DepAirport],MATCH($C7070,RoutesPivot[[RouteID]:[RouteID]],0))</f>
        <v>ORD</v>
      </c>
      <c r="N7070" t="str">
        <f>INDEX(RoutesPivot[AirportID],MATCH($C7070,RoutesPivot[[RouteID]:[RouteID]],0))</f>
        <v>CLT</v>
      </c>
      <c r="O7070">
        <f>INDEX(RoutesPivot[Distance],MATCH($C7070,RoutesPivot[[RouteID]:[RouteID]],0))</f>
        <v>700</v>
      </c>
      <c r="P7070">
        <f>INDEX(RoutesPivot[ListPrice],MATCH($C7070,RoutesPivot[[RouteID]:[RouteID]],0))</f>
        <v>125</v>
      </c>
      <c r="Q7070" t="str">
        <f>INDEX(AirportPivot[AirportName],MATCH($N7070,AirportPivot[[AirportID]:[AirportID]],0))</f>
        <v>Charlotte/Douglas International</v>
      </c>
      <c r="R7070">
        <f>INDEX(AirportPivot[Gates (number of available)],MATCH($N7070,AirportPivot[[AirportID]:[AirportID]],0))</f>
        <v>65</v>
      </c>
    </row>
    <row r="7071" spans="1:18" x14ac:dyDescent="0.25">
      <c r="A7071" s="3" t="s">
        <v>7103</v>
      </c>
      <c r="B7071" s="12">
        <v>41759</v>
      </c>
      <c r="C7071" s="4" t="s">
        <v>27</v>
      </c>
      <c r="D7071" s="4">
        <v>7</v>
      </c>
      <c r="E7071" s="4">
        <v>82</v>
      </c>
      <c r="F7071" s="5">
        <v>0.45833333333333331</v>
      </c>
      <c r="G7071" s="6">
        <v>200</v>
      </c>
      <c r="H7071" s="7">
        <v>36200</v>
      </c>
      <c r="I7071" s="7">
        <f>FlightsPivot[[#This Row],[Total Fare]]*10%</f>
        <v>3620</v>
      </c>
      <c r="J7071" s="7">
        <f>FlightsPivot[[#This Row],[Total Fare]]+FlightsPivot[[#This Row],[10% tax ]]</f>
        <v>39820</v>
      </c>
      <c r="K7071" s="4">
        <v>4</v>
      </c>
      <c r="L7071" s="4">
        <v>2014</v>
      </c>
      <c r="M7071" t="str">
        <f>INDEX(RoutesPivot[DepAirport],MATCH($C7071,RoutesPivot[[RouteID]:[RouteID]],0))</f>
        <v>ORD</v>
      </c>
      <c r="N7071" t="str">
        <f>INDEX(RoutesPivot[AirportID],MATCH($C7071,RoutesPivot[[RouteID]:[RouteID]],0))</f>
        <v>ATL</v>
      </c>
      <c r="O7071">
        <f>INDEX(RoutesPivot[Distance],MATCH($C7071,RoutesPivot[[RouteID]:[RouteID]],0))</f>
        <v>510</v>
      </c>
      <c r="P7071">
        <f>INDEX(RoutesPivot[ListPrice],MATCH($C7071,RoutesPivot[[RouteID]:[RouteID]],0))</f>
        <v>200</v>
      </c>
      <c r="Q7071" t="str">
        <f>INDEX(AirportPivot[AirportName],MATCH($N7071,AirportPivot[[AirportID]:[AirportID]],0))</f>
        <v>Hartsfield-Jackson Atlanta International</v>
      </c>
      <c r="R7071">
        <f>INDEX(AirportPivot[Gates (number of available)],MATCH($N7071,AirportPivot[[AirportID]:[AirportID]],0))</f>
        <v>100</v>
      </c>
    </row>
    <row r="7072" spans="1:18" x14ac:dyDescent="0.25">
      <c r="A7072" s="3" t="s">
        <v>7104</v>
      </c>
      <c r="B7072" s="12">
        <v>42014</v>
      </c>
      <c r="C7072" s="4" t="s">
        <v>19</v>
      </c>
      <c r="D7072" s="4">
        <v>1.7</v>
      </c>
      <c r="E7072" s="4">
        <v>51</v>
      </c>
      <c r="F7072" s="5">
        <v>0.66666666666666663</v>
      </c>
      <c r="G7072" s="6">
        <v>200</v>
      </c>
      <c r="H7072" s="7">
        <v>33000</v>
      </c>
      <c r="I7072" s="7">
        <f>FlightsPivot[[#This Row],[Total Fare]]*10%</f>
        <v>3300</v>
      </c>
      <c r="J7072" s="7">
        <f>FlightsPivot[[#This Row],[Total Fare]]+FlightsPivot[[#This Row],[10% tax ]]</f>
        <v>36300</v>
      </c>
      <c r="K7072" s="4">
        <v>1</v>
      </c>
      <c r="L7072" s="4">
        <v>2015</v>
      </c>
      <c r="M7072" t="str">
        <f>INDEX(RoutesPivot[DepAirport],MATCH($C7072,RoutesPivot[[RouteID]:[RouteID]],0))</f>
        <v>ORD</v>
      </c>
      <c r="N7072" t="str">
        <f>INDEX(RoutesPivot[AirportID],MATCH($C7072,RoutesPivot[[RouteID]:[RouteID]],0))</f>
        <v>IAH</v>
      </c>
      <c r="O7072">
        <f>INDEX(RoutesPivot[Distance],MATCH($C7072,RoutesPivot[[RouteID]:[RouteID]],0))</f>
        <v>800</v>
      </c>
      <c r="P7072">
        <f>INDEX(RoutesPivot[ListPrice],MATCH($C7072,RoutesPivot[[RouteID]:[RouteID]],0))</f>
        <v>200</v>
      </c>
      <c r="Q7072" t="str">
        <f>INDEX(AirportPivot[AirportName],MATCH($N7072,AirportPivot[[AirportID]:[AirportID]],0))</f>
        <v>George Bush Intercontinental/Houston</v>
      </c>
      <c r="R7072">
        <f>INDEX(AirportPivot[Gates (number of available)],MATCH($N7072,AirportPivot[[AirportID]:[AirportID]],0))</f>
        <v>80</v>
      </c>
    </row>
    <row r="7073" spans="1:18" x14ac:dyDescent="0.25">
      <c r="A7073" s="3" t="s">
        <v>7105</v>
      </c>
      <c r="B7073" s="12">
        <v>41709</v>
      </c>
      <c r="C7073" s="4" t="s">
        <v>40</v>
      </c>
      <c r="D7073" s="4">
        <v>0.7</v>
      </c>
      <c r="E7073" s="4">
        <v>69</v>
      </c>
      <c r="F7073" s="5">
        <v>0.70833333333333337</v>
      </c>
      <c r="G7073" s="6">
        <v>115</v>
      </c>
      <c r="H7073" s="7">
        <v>20815</v>
      </c>
      <c r="I7073" s="7">
        <f>FlightsPivot[[#This Row],[Total Fare]]*10%</f>
        <v>2081.5</v>
      </c>
      <c r="J7073" s="7">
        <f>FlightsPivot[[#This Row],[Total Fare]]+FlightsPivot[[#This Row],[10% tax ]]</f>
        <v>22896.5</v>
      </c>
      <c r="K7073" s="4">
        <v>3</v>
      </c>
      <c r="L7073" s="4">
        <v>2014</v>
      </c>
      <c r="M7073" t="str">
        <f>INDEX(RoutesPivot[DepAirport],MATCH($C7073,RoutesPivot[[RouteID]:[RouteID]],0))</f>
        <v>ORD</v>
      </c>
      <c r="N7073" t="str">
        <f>INDEX(RoutesPivot[AirportID],MATCH($C7073,RoutesPivot[[RouteID]:[RouteID]],0))</f>
        <v>MSP</v>
      </c>
      <c r="O7073">
        <f>INDEX(RoutesPivot[Distance],MATCH($C7073,RoutesPivot[[RouteID]:[RouteID]],0))</f>
        <v>300</v>
      </c>
      <c r="P7073">
        <f>INDEX(RoutesPivot[ListPrice],MATCH($C7073,RoutesPivot[[RouteID]:[RouteID]],0))</f>
        <v>115</v>
      </c>
      <c r="Q7073" t="str">
        <f>INDEX(AirportPivot[AirportName],MATCH($N7073,AirportPivot[[AirportID]:[AirportID]],0))</f>
        <v>Minneapolis-St Paul International/Wold-Chamberlain</v>
      </c>
      <c r="R7073">
        <f>INDEX(AirportPivot[Gates (number of available)],MATCH($N7073,AirportPivot[[AirportID]:[AirportID]],0))</f>
        <v>65</v>
      </c>
    </row>
    <row r="7074" spans="1:18" x14ac:dyDescent="0.25">
      <c r="A7074" s="3" t="s">
        <v>7106</v>
      </c>
      <c r="B7074" s="12">
        <v>42262</v>
      </c>
      <c r="C7074" s="4" t="s">
        <v>40</v>
      </c>
      <c r="D7074" s="4">
        <v>3</v>
      </c>
      <c r="E7074" s="4">
        <v>24</v>
      </c>
      <c r="F7074" s="5">
        <v>0.77083333333333337</v>
      </c>
      <c r="G7074" s="6">
        <v>115</v>
      </c>
      <c r="H7074" s="7">
        <v>21275</v>
      </c>
      <c r="I7074" s="7">
        <f>FlightsPivot[[#This Row],[Total Fare]]*10%</f>
        <v>2127.5</v>
      </c>
      <c r="J7074" s="7">
        <f>FlightsPivot[[#This Row],[Total Fare]]+FlightsPivot[[#This Row],[10% tax ]]</f>
        <v>23402.5</v>
      </c>
      <c r="K7074" s="4">
        <v>9</v>
      </c>
      <c r="L7074" s="4">
        <v>2015</v>
      </c>
      <c r="M7074" t="str">
        <f>INDEX(RoutesPivot[DepAirport],MATCH($C7074,RoutesPivot[[RouteID]:[RouteID]],0))</f>
        <v>ORD</v>
      </c>
      <c r="N7074" t="str">
        <f>INDEX(RoutesPivot[AirportID],MATCH($C7074,RoutesPivot[[RouteID]:[RouteID]],0))</f>
        <v>MSP</v>
      </c>
      <c r="O7074">
        <f>INDEX(RoutesPivot[Distance],MATCH($C7074,RoutesPivot[[RouteID]:[RouteID]],0))</f>
        <v>300</v>
      </c>
      <c r="P7074">
        <f>INDEX(RoutesPivot[ListPrice],MATCH($C7074,RoutesPivot[[RouteID]:[RouteID]],0))</f>
        <v>115</v>
      </c>
      <c r="Q7074" t="str">
        <f>INDEX(AirportPivot[AirportName],MATCH($N7074,AirportPivot[[AirportID]:[AirportID]],0))</f>
        <v>Minneapolis-St Paul International/Wold-Chamberlain</v>
      </c>
      <c r="R7074">
        <f>INDEX(AirportPivot[Gates (number of available)],MATCH($N7074,AirportPivot[[AirportID]:[AirportID]],0))</f>
        <v>65</v>
      </c>
    </row>
    <row r="7075" spans="1:18" x14ac:dyDescent="0.25">
      <c r="A7075" s="3" t="s">
        <v>7107</v>
      </c>
      <c r="B7075" s="12">
        <v>41688</v>
      </c>
      <c r="C7075" s="4" t="s">
        <v>37</v>
      </c>
      <c r="D7075" s="4">
        <v>1.7</v>
      </c>
      <c r="E7075" s="4">
        <v>189</v>
      </c>
      <c r="F7075" s="5">
        <v>0.79166666666666663</v>
      </c>
      <c r="G7075" s="6">
        <v>350</v>
      </c>
      <c r="H7075" s="7">
        <v>57750</v>
      </c>
      <c r="I7075" s="7">
        <f>FlightsPivot[[#This Row],[Total Fare]]*10%</f>
        <v>5775</v>
      </c>
      <c r="J7075" s="7">
        <f>FlightsPivot[[#This Row],[Total Fare]]+FlightsPivot[[#This Row],[10% tax ]]</f>
        <v>63525</v>
      </c>
      <c r="K7075" s="4">
        <v>2</v>
      </c>
      <c r="L7075" s="4">
        <v>2014</v>
      </c>
      <c r="M7075" t="str">
        <f>INDEX(RoutesPivot[DepAirport],MATCH($C7075,RoutesPivot[[RouteID]:[RouteID]],0))</f>
        <v>ORD</v>
      </c>
      <c r="N7075" t="str">
        <f>INDEX(RoutesPivot[AirportID],MATCH($C7075,RoutesPivot[[RouteID]:[RouteID]],0))</f>
        <v>SEA</v>
      </c>
      <c r="O7075">
        <f>INDEX(RoutesPivot[Distance],MATCH($C7075,RoutesPivot[[RouteID]:[RouteID]],0))</f>
        <v>1500</v>
      </c>
      <c r="P7075">
        <f>INDEX(RoutesPivot[ListPrice],MATCH($C7075,RoutesPivot[[RouteID]:[RouteID]],0))</f>
        <v>350</v>
      </c>
      <c r="Q7075" t="str">
        <f>INDEX(AirportPivot[AirportName],MATCH($N7075,AirportPivot[[AirportID]:[AirportID]],0))</f>
        <v>Seattle-Tacoma International</v>
      </c>
      <c r="R7075">
        <f>INDEX(AirportPivot[Gates (number of available)],MATCH($N7075,AirportPivot[[AirportID]:[AirportID]],0))</f>
        <v>58</v>
      </c>
    </row>
    <row r="7076" spans="1:18" x14ac:dyDescent="0.25">
      <c r="A7076" s="3" t="s">
        <v>7108</v>
      </c>
      <c r="B7076" s="12">
        <v>41996</v>
      </c>
      <c r="C7076" s="4" t="s">
        <v>27</v>
      </c>
      <c r="D7076" s="4">
        <v>13</v>
      </c>
      <c r="E7076" s="4">
        <v>179</v>
      </c>
      <c r="F7076" s="5">
        <v>0.47916666666666669</v>
      </c>
      <c r="G7076" s="6">
        <v>280</v>
      </c>
      <c r="H7076" s="7">
        <v>46200</v>
      </c>
      <c r="I7076" s="7">
        <f>FlightsPivot[[#This Row],[Total Fare]]*10%</f>
        <v>4620</v>
      </c>
      <c r="J7076" s="7">
        <f>FlightsPivot[[#This Row],[Total Fare]]+FlightsPivot[[#This Row],[10% tax ]]</f>
        <v>50820</v>
      </c>
      <c r="K7076" s="4">
        <v>12</v>
      </c>
      <c r="L7076" s="4">
        <v>2014</v>
      </c>
      <c r="M7076" t="str">
        <f>INDEX(RoutesPivot[DepAirport],MATCH($C7076,RoutesPivot[[RouteID]:[RouteID]],0))</f>
        <v>ORD</v>
      </c>
      <c r="N7076" t="str">
        <f>INDEX(RoutesPivot[AirportID],MATCH($C7076,RoutesPivot[[RouteID]:[RouteID]],0))</f>
        <v>ATL</v>
      </c>
      <c r="O7076">
        <f>INDEX(RoutesPivot[Distance],MATCH($C7076,RoutesPivot[[RouteID]:[RouteID]],0))</f>
        <v>510</v>
      </c>
      <c r="P7076">
        <f>INDEX(RoutesPivot[ListPrice],MATCH($C7076,RoutesPivot[[RouteID]:[RouteID]],0))</f>
        <v>200</v>
      </c>
      <c r="Q7076" t="str">
        <f>INDEX(AirportPivot[AirportName],MATCH($N7076,AirportPivot[[AirportID]:[AirportID]],0))</f>
        <v>Hartsfield-Jackson Atlanta International</v>
      </c>
      <c r="R7076">
        <f>INDEX(AirportPivot[Gates (number of available)],MATCH($N7076,AirportPivot[[AirportID]:[AirportID]],0))</f>
        <v>100</v>
      </c>
    </row>
    <row r="7077" spans="1:18" x14ac:dyDescent="0.25">
      <c r="A7077" s="3" t="s">
        <v>7109</v>
      </c>
      <c r="B7077" s="12">
        <v>41973</v>
      </c>
      <c r="C7077" s="4" t="s">
        <v>27</v>
      </c>
      <c r="D7077" s="4">
        <v>17.5</v>
      </c>
      <c r="E7077" s="4">
        <v>206</v>
      </c>
      <c r="F7077" s="5">
        <v>0.54166666666666663</v>
      </c>
      <c r="G7077" s="6">
        <v>300</v>
      </c>
      <c r="H7077" s="7">
        <v>49500</v>
      </c>
      <c r="I7077" s="7">
        <f>FlightsPivot[[#This Row],[Total Fare]]*10%</f>
        <v>4950</v>
      </c>
      <c r="J7077" s="7">
        <f>FlightsPivot[[#This Row],[Total Fare]]+FlightsPivot[[#This Row],[10% tax ]]</f>
        <v>54450</v>
      </c>
      <c r="K7077" s="4">
        <v>11</v>
      </c>
      <c r="L7077" s="4">
        <v>2014</v>
      </c>
      <c r="M7077" t="str">
        <f>INDEX(RoutesPivot[DepAirport],MATCH($C7077,RoutesPivot[[RouteID]:[RouteID]],0))</f>
        <v>ORD</v>
      </c>
      <c r="N7077" t="str">
        <f>INDEX(RoutesPivot[AirportID],MATCH($C7077,RoutesPivot[[RouteID]:[RouteID]],0))</f>
        <v>ATL</v>
      </c>
      <c r="O7077">
        <f>INDEX(RoutesPivot[Distance],MATCH($C7077,RoutesPivot[[RouteID]:[RouteID]],0))</f>
        <v>510</v>
      </c>
      <c r="P7077">
        <f>INDEX(RoutesPivot[ListPrice],MATCH($C7077,RoutesPivot[[RouteID]:[RouteID]],0))</f>
        <v>200</v>
      </c>
      <c r="Q7077" t="str">
        <f>INDEX(AirportPivot[AirportName],MATCH($N7077,AirportPivot[[AirportID]:[AirportID]],0))</f>
        <v>Hartsfield-Jackson Atlanta International</v>
      </c>
      <c r="R7077">
        <f>INDEX(AirportPivot[Gates (number of available)],MATCH($N7077,AirportPivot[[AirportID]:[AirportID]],0))</f>
        <v>100</v>
      </c>
    </row>
    <row r="7078" spans="1:18" x14ac:dyDescent="0.25">
      <c r="A7078" s="3" t="s">
        <v>7110</v>
      </c>
      <c r="B7078" s="12">
        <v>42005</v>
      </c>
      <c r="C7078" s="4" t="s">
        <v>17</v>
      </c>
      <c r="D7078" s="4">
        <v>2.9</v>
      </c>
      <c r="E7078" s="4">
        <v>36</v>
      </c>
      <c r="F7078" s="5">
        <v>0.85416666666666663</v>
      </c>
      <c r="G7078" s="6">
        <v>350</v>
      </c>
      <c r="H7078" s="7">
        <v>57750</v>
      </c>
      <c r="I7078" s="7">
        <f>FlightsPivot[[#This Row],[Total Fare]]*10%</f>
        <v>5775</v>
      </c>
      <c r="J7078" s="7">
        <f>FlightsPivot[[#This Row],[Total Fare]]+FlightsPivot[[#This Row],[10% tax ]]</f>
        <v>63525</v>
      </c>
      <c r="K7078" s="4">
        <v>1</v>
      </c>
      <c r="L7078" s="4">
        <v>2015</v>
      </c>
      <c r="M7078" t="str">
        <f>INDEX(RoutesPivot[DepAirport],MATCH($C7078,RoutesPivot[[RouteID]:[RouteID]],0))</f>
        <v>ORD</v>
      </c>
      <c r="N7078" t="str">
        <f>INDEX(RoutesPivot[AirportID],MATCH($C7078,RoutesPivot[[RouteID]:[RouteID]],0))</f>
        <v>LAX</v>
      </c>
      <c r="O7078">
        <f>INDEX(RoutesPivot[Distance],MATCH($C7078,RoutesPivot[[RouteID]:[RouteID]],0))</f>
        <v>1518</v>
      </c>
      <c r="P7078">
        <f>INDEX(RoutesPivot[ListPrice],MATCH($C7078,RoutesPivot[[RouteID]:[RouteID]],0))</f>
        <v>350</v>
      </c>
      <c r="Q7078" t="str">
        <f>INDEX(AirportPivot[AirportName],MATCH($N7078,AirportPivot[[AirportID]:[AirportID]],0))</f>
        <v>Los Angeles International</v>
      </c>
      <c r="R7078">
        <f>INDEX(AirportPivot[Gates (number of available)],MATCH($N7078,AirportPivot[[AirportID]:[AirportID]],0))</f>
        <v>86</v>
      </c>
    </row>
    <row r="7079" spans="1:18" x14ac:dyDescent="0.25">
      <c r="A7079" s="3" t="s">
        <v>7111</v>
      </c>
      <c r="B7079" s="12">
        <v>41875</v>
      </c>
      <c r="C7079" s="4" t="s">
        <v>70</v>
      </c>
      <c r="D7079" s="4">
        <v>2.4</v>
      </c>
      <c r="E7079" s="4">
        <v>150</v>
      </c>
      <c r="F7079" s="5">
        <v>0.58333333333333337</v>
      </c>
      <c r="G7079" s="6">
        <v>302.5</v>
      </c>
      <c r="H7079" s="7">
        <v>55962.5</v>
      </c>
      <c r="I7079" s="7">
        <f>FlightsPivot[[#This Row],[Total Fare]]*10%</f>
        <v>5596.25</v>
      </c>
      <c r="J7079" s="7">
        <f>FlightsPivot[[#This Row],[Total Fare]]+FlightsPivot[[#This Row],[10% tax ]]</f>
        <v>61558.75</v>
      </c>
      <c r="K7079" s="4">
        <v>8</v>
      </c>
      <c r="L7079" s="4">
        <v>2014</v>
      </c>
      <c r="M7079" t="str">
        <f>INDEX(RoutesPivot[DepAirport],MATCH($C7079,RoutesPivot[[RouteID]:[RouteID]],0))</f>
        <v>ORD</v>
      </c>
      <c r="N7079" t="str">
        <f>INDEX(RoutesPivot[AirportID],MATCH($C7079,RoutesPivot[[RouteID]:[RouteID]],0))</f>
        <v>LAS</v>
      </c>
      <c r="O7079">
        <f>INDEX(RoutesPivot[Distance],MATCH($C7079,RoutesPivot[[RouteID]:[RouteID]],0))</f>
        <v>1100</v>
      </c>
      <c r="P7079">
        <f>INDEX(RoutesPivot[ListPrice],MATCH($C7079,RoutesPivot[[RouteID]:[RouteID]],0))</f>
        <v>275</v>
      </c>
      <c r="Q7079" t="str">
        <f>INDEX(AirportPivot[AirportName],MATCH($N7079,AirportPivot[[AirportID]:[AirportID]],0))</f>
        <v>McCarran International</v>
      </c>
      <c r="R7079">
        <f>INDEX(AirportPivot[Gates (number of available)],MATCH($N7079,AirportPivot[[AirportID]:[AirportID]],0))</f>
        <v>68</v>
      </c>
    </row>
    <row r="7080" spans="1:18" x14ac:dyDescent="0.25">
      <c r="A7080" s="3" t="s">
        <v>7112</v>
      </c>
      <c r="B7080" s="12">
        <v>42060</v>
      </c>
      <c r="C7080" s="4" t="s">
        <v>30</v>
      </c>
      <c r="D7080" s="4">
        <v>2.4</v>
      </c>
      <c r="E7080" s="4">
        <v>149</v>
      </c>
      <c r="F7080" s="5">
        <v>0.85416666666666663</v>
      </c>
      <c r="G7080" s="6">
        <v>250</v>
      </c>
      <c r="H7080" s="7">
        <v>46250</v>
      </c>
      <c r="I7080" s="7">
        <f>FlightsPivot[[#This Row],[Total Fare]]*10%</f>
        <v>4625</v>
      </c>
      <c r="J7080" s="7">
        <f>FlightsPivot[[#This Row],[Total Fare]]+FlightsPivot[[#This Row],[10% tax ]]</f>
        <v>50875</v>
      </c>
      <c r="K7080" s="4">
        <v>2</v>
      </c>
      <c r="L7080" s="4">
        <v>2015</v>
      </c>
      <c r="M7080" t="str">
        <f>INDEX(RoutesPivot[DepAirport],MATCH($C7080,RoutesPivot[[RouteID]:[RouteID]],0))</f>
        <v>ORD</v>
      </c>
      <c r="N7080" t="str">
        <f>INDEX(RoutesPivot[AirportID],MATCH($C7080,RoutesPivot[[RouteID]:[RouteID]],0))</f>
        <v>MCO</v>
      </c>
      <c r="O7080">
        <f>INDEX(RoutesPivot[Distance],MATCH($C7080,RoutesPivot[[RouteID]:[RouteID]],0))</f>
        <v>850</v>
      </c>
      <c r="P7080">
        <f>INDEX(RoutesPivot[ListPrice],MATCH($C7080,RoutesPivot[[RouteID]:[RouteID]],0))</f>
        <v>250</v>
      </c>
      <c r="Q7080" t="str">
        <f>INDEX(AirportPivot[AirportName],MATCH($N7080,AirportPivot[[AirportID]:[AirportID]],0))</f>
        <v>Orlando International</v>
      </c>
      <c r="R7080">
        <f>INDEX(AirportPivot[Gates (number of available)],MATCH($N7080,AirportPivot[[AirportID]:[AirportID]],0))</f>
        <v>67</v>
      </c>
    </row>
    <row r="7081" spans="1:18" x14ac:dyDescent="0.25">
      <c r="A7081" s="3" t="s">
        <v>7113</v>
      </c>
      <c r="B7081" s="12">
        <v>41903</v>
      </c>
      <c r="C7081" s="4" t="s">
        <v>19</v>
      </c>
      <c r="D7081" s="4">
        <v>1.9</v>
      </c>
      <c r="E7081" s="4">
        <v>116</v>
      </c>
      <c r="F7081" s="5">
        <v>0.41666666666666669</v>
      </c>
      <c r="G7081" s="6">
        <v>200</v>
      </c>
      <c r="H7081" s="7">
        <v>37000</v>
      </c>
      <c r="I7081" s="7">
        <f>FlightsPivot[[#This Row],[Total Fare]]*10%</f>
        <v>3700</v>
      </c>
      <c r="J7081" s="7">
        <f>FlightsPivot[[#This Row],[Total Fare]]+FlightsPivot[[#This Row],[10% tax ]]</f>
        <v>40700</v>
      </c>
      <c r="K7081" s="4">
        <v>9</v>
      </c>
      <c r="L7081" s="4">
        <v>2014</v>
      </c>
      <c r="M7081" t="str">
        <f>INDEX(RoutesPivot[DepAirport],MATCH($C7081,RoutesPivot[[RouteID]:[RouteID]],0))</f>
        <v>ORD</v>
      </c>
      <c r="N7081" t="str">
        <f>INDEX(RoutesPivot[AirportID],MATCH($C7081,RoutesPivot[[RouteID]:[RouteID]],0))</f>
        <v>IAH</v>
      </c>
      <c r="O7081">
        <f>INDEX(RoutesPivot[Distance],MATCH($C7081,RoutesPivot[[RouteID]:[RouteID]],0))</f>
        <v>800</v>
      </c>
      <c r="P7081">
        <f>INDEX(RoutesPivot[ListPrice],MATCH($C7081,RoutesPivot[[RouteID]:[RouteID]],0))</f>
        <v>200</v>
      </c>
      <c r="Q7081" t="str">
        <f>INDEX(AirportPivot[AirportName],MATCH($N7081,AirportPivot[[AirportID]:[AirportID]],0))</f>
        <v>George Bush Intercontinental/Houston</v>
      </c>
      <c r="R7081">
        <f>INDEX(AirportPivot[Gates (number of available)],MATCH($N7081,AirportPivot[[AirportID]:[AirportID]],0))</f>
        <v>80</v>
      </c>
    </row>
    <row r="7082" spans="1:18" x14ac:dyDescent="0.25">
      <c r="A7082" s="3" t="s">
        <v>7114</v>
      </c>
      <c r="B7082" s="12">
        <v>41678</v>
      </c>
      <c r="C7082" s="4" t="s">
        <v>21</v>
      </c>
      <c r="D7082" s="4">
        <v>0.9</v>
      </c>
      <c r="E7082" s="4">
        <v>74</v>
      </c>
      <c r="F7082" s="5">
        <v>0.29166666666666669</v>
      </c>
      <c r="G7082" s="6">
        <v>125</v>
      </c>
      <c r="H7082" s="7">
        <v>22625</v>
      </c>
      <c r="I7082" s="7">
        <f>FlightsPivot[[#This Row],[Total Fare]]*10%</f>
        <v>2262.5</v>
      </c>
      <c r="J7082" s="7">
        <f>FlightsPivot[[#This Row],[Total Fare]]+FlightsPivot[[#This Row],[10% tax ]]</f>
        <v>24887.5</v>
      </c>
      <c r="K7082" s="4">
        <v>2</v>
      </c>
      <c r="L7082" s="4">
        <v>2014</v>
      </c>
      <c r="M7082" t="str">
        <f>INDEX(RoutesPivot[DepAirport],MATCH($C7082,RoutesPivot[[RouteID]:[RouteID]],0))</f>
        <v>ORD</v>
      </c>
      <c r="N7082" t="str">
        <f>INDEX(RoutesPivot[AirportID],MATCH($C7082,RoutesPivot[[RouteID]:[RouteID]],0))</f>
        <v>CLT</v>
      </c>
      <c r="O7082">
        <f>INDEX(RoutesPivot[Distance],MATCH($C7082,RoutesPivot[[RouteID]:[RouteID]],0))</f>
        <v>700</v>
      </c>
      <c r="P7082">
        <f>INDEX(RoutesPivot[ListPrice],MATCH($C7082,RoutesPivot[[RouteID]:[RouteID]],0))</f>
        <v>125</v>
      </c>
      <c r="Q7082" t="str">
        <f>INDEX(AirportPivot[AirportName],MATCH($N7082,AirportPivot[[AirportID]:[AirportID]],0))</f>
        <v>Charlotte/Douglas International</v>
      </c>
      <c r="R7082">
        <f>INDEX(AirportPivot[Gates (number of available)],MATCH($N7082,AirportPivot[[AirportID]:[AirportID]],0))</f>
        <v>65</v>
      </c>
    </row>
    <row r="7083" spans="1:18" x14ac:dyDescent="0.25">
      <c r="A7083" s="3" t="s">
        <v>7115</v>
      </c>
      <c r="B7083" s="12">
        <v>41796</v>
      </c>
      <c r="C7083" s="4" t="s">
        <v>17</v>
      </c>
      <c r="D7083" s="4">
        <v>4.8</v>
      </c>
      <c r="E7083" s="4">
        <v>53</v>
      </c>
      <c r="F7083" s="5">
        <v>0.29166666666666669</v>
      </c>
      <c r="G7083" s="6">
        <v>385</v>
      </c>
      <c r="H7083" s="7">
        <v>63525</v>
      </c>
      <c r="I7083" s="7">
        <f>FlightsPivot[[#This Row],[Total Fare]]*10%</f>
        <v>6352.5</v>
      </c>
      <c r="J7083" s="7">
        <f>FlightsPivot[[#This Row],[Total Fare]]+FlightsPivot[[#This Row],[10% tax ]]</f>
        <v>69877.5</v>
      </c>
      <c r="K7083" s="4">
        <v>6</v>
      </c>
      <c r="L7083" s="4">
        <v>2014</v>
      </c>
      <c r="M7083" t="str">
        <f>INDEX(RoutesPivot[DepAirport],MATCH($C7083,RoutesPivot[[RouteID]:[RouteID]],0))</f>
        <v>ORD</v>
      </c>
      <c r="N7083" t="str">
        <f>INDEX(RoutesPivot[AirportID],MATCH($C7083,RoutesPivot[[RouteID]:[RouteID]],0))</f>
        <v>LAX</v>
      </c>
      <c r="O7083">
        <f>INDEX(RoutesPivot[Distance],MATCH($C7083,RoutesPivot[[RouteID]:[RouteID]],0))</f>
        <v>1518</v>
      </c>
      <c r="P7083">
        <f>INDEX(RoutesPivot[ListPrice],MATCH($C7083,RoutesPivot[[RouteID]:[RouteID]],0))</f>
        <v>350</v>
      </c>
      <c r="Q7083" t="str">
        <f>INDEX(AirportPivot[AirportName],MATCH($N7083,AirportPivot[[AirportID]:[AirportID]],0))</f>
        <v>Los Angeles International</v>
      </c>
      <c r="R7083">
        <f>INDEX(AirportPivot[Gates (number of available)],MATCH($N7083,AirportPivot[[AirportID]:[AirportID]],0))</f>
        <v>86</v>
      </c>
    </row>
    <row r="7084" spans="1:18" x14ac:dyDescent="0.25">
      <c r="A7084" s="3" t="s">
        <v>7116</v>
      </c>
      <c r="B7084" s="12">
        <v>42029</v>
      </c>
      <c r="C7084" s="4" t="s">
        <v>86</v>
      </c>
      <c r="D7084" s="4">
        <v>2.6</v>
      </c>
      <c r="E7084" s="4">
        <v>117</v>
      </c>
      <c r="F7084" s="5">
        <v>0.35416666666666669</v>
      </c>
      <c r="G7084" s="6">
        <v>115</v>
      </c>
      <c r="H7084" s="7">
        <v>21275</v>
      </c>
      <c r="I7084" s="7">
        <f>FlightsPivot[[#This Row],[Total Fare]]*10%</f>
        <v>2127.5</v>
      </c>
      <c r="J7084" s="7">
        <f>FlightsPivot[[#This Row],[Total Fare]]+FlightsPivot[[#This Row],[10% tax ]]</f>
        <v>23402.5</v>
      </c>
      <c r="K7084" s="4">
        <v>1</v>
      </c>
      <c r="L7084" s="4">
        <v>2015</v>
      </c>
      <c r="M7084" t="str">
        <f>INDEX(RoutesPivot[DepAirport],MATCH($C7084,RoutesPivot[[RouteID]:[RouteID]],0))</f>
        <v>ORD</v>
      </c>
      <c r="N7084" t="str">
        <f>INDEX(RoutesPivot[AirportID],MATCH($C7084,RoutesPivot[[RouteID]:[RouteID]],0))</f>
        <v>DTW</v>
      </c>
      <c r="O7084">
        <f>INDEX(RoutesPivot[Distance],MATCH($C7084,RoutesPivot[[RouteID]:[RouteID]],0))</f>
        <v>200</v>
      </c>
      <c r="P7084">
        <f>INDEX(RoutesPivot[ListPrice],MATCH($C7084,RoutesPivot[[RouteID]:[RouteID]],0))</f>
        <v>115</v>
      </c>
      <c r="Q7084" t="str">
        <f>INDEX(AirportPivot[AirportName],MATCH($N7084,AirportPivot[[AirportID]:[AirportID]],0))</f>
        <v>Detroit Metropolitan Wayne County</v>
      </c>
      <c r="R7084">
        <f>INDEX(AirportPivot[Gates (number of available)],MATCH($N7084,AirportPivot[[AirportID]:[AirportID]],0))</f>
        <v>60</v>
      </c>
    </row>
    <row r="7085" spans="1:18" x14ac:dyDescent="0.25">
      <c r="A7085" s="3" t="s">
        <v>7117</v>
      </c>
      <c r="B7085" s="12">
        <v>41911</v>
      </c>
      <c r="C7085" s="4" t="s">
        <v>17</v>
      </c>
      <c r="D7085" s="4">
        <v>5.4</v>
      </c>
      <c r="E7085" s="4">
        <v>184</v>
      </c>
      <c r="F7085" s="5">
        <v>0.41666666666666669</v>
      </c>
      <c r="G7085" s="6">
        <v>350</v>
      </c>
      <c r="H7085" s="7">
        <v>57750</v>
      </c>
      <c r="I7085" s="7">
        <f>FlightsPivot[[#This Row],[Total Fare]]*10%</f>
        <v>5775</v>
      </c>
      <c r="J7085" s="7">
        <f>FlightsPivot[[#This Row],[Total Fare]]+FlightsPivot[[#This Row],[10% tax ]]</f>
        <v>63525</v>
      </c>
      <c r="K7085" s="4">
        <v>9</v>
      </c>
      <c r="L7085" s="4">
        <v>2014</v>
      </c>
      <c r="M7085" t="str">
        <f>INDEX(RoutesPivot[DepAirport],MATCH($C7085,RoutesPivot[[RouteID]:[RouteID]],0))</f>
        <v>ORD</v>
      </c>
      <c r="N7085" t="str">
        <f>INDEX(RoutesPivot[AirportID],MATCH($C7085,RoutesPivot[[RouteID]:[RouteID]],0))</f>
        <v>LAX</v>
      </c>
      <c r="O7085">
        <f>INDEX(RoutesPivot[Distance],MATCH($C7085,RoutesPivot[[RouteID]:[RouteID]],0))</f>
        <v>1518</v>
      </c>
      <c r="P7085">
        <f>INDEX(RoutesPivot[ListPrice],MATCH($C7085,RoutesPivot[[RouteID]:[RouteID]],0))</f>
        <v>350</v>
      </c>
      <c r="Q7085" t="str">
        <f>INDEX(AirportPivot[AirportName],MATCH($N7085,AirportPivot[[AirportID]:[AirportID]],0))</f>
        <v>Los Angeles International</v>
      </c>
      <c r="R7085">
        <f>INDEX(AirportPivot[Gates (number of available)],MATCH($N7085,AirportPivot[[AirportID]:[AirportID]],0))</f>
        <v>86</v>
      </c>
    </row>
    <row r="7086" spans="1:18" x14ac:dyDescent="0.25">
      <c r="A7086" s="3" t="s">
        <v>7118</v>
      </c>
      <c r="B7086" s="12">
        <v>41952</v>
      </c>
      <c r="C7086" s="4" t="s">
        <v>86</v>
      </c>
      <c r="D7086" s="4">
        <v>1.5</v>
      </c>
      <c r="E7086" s="4">
        <v>172</v>
      </c>
      <c r="F7086" s="5">
        <v>0.35416666666666669</v>
      </c>
      <c r="G7086" s="6">
        <v>115</v>
      </c>
      <c r="H7086" s="7">
        <v>18975</v>
      </c>
      <c r="I7086" s="7">
        <f>FlightsPivot[[#This Row],[Total Fare]]*10%</f>
        <v>1897.5</v>
      </c>
      <c r="J7086" s="7">
        <f>FlightsPivot[[#This Row],[Total Fare]]+FlightsPivot[[#This Row],[10% tax ]]</f>
        <v>20872.5</v>
      </c>
      <c r="K7086" s="4">
        <v>11</v>
      </c>
      <c r="L7086" s="4">
        <v>2014</v>
      </c>
      <c r="M7086" t="str">
        <f>INDEX(RoutesPivot[DepAirport],MATCH($C7086,RoutesPivot[[RouteID]:[RouteID]],0))</f>
        <v>ORD</v>
      </c>
      <c r="N7086" t="str">
        <f>INDEX(RoutesPivot[AirportID],MATCH($C7086,RoutesPivot[[RouteID]:[RouteID]],0))</f>
        <v>DTW</v>
      </c>
      <c r="O7086">
        <f>INDEX(RoutesPivot[Distance],MATCH($C7086,RoutesPivot[[RouteID]:[RouteID]],0))</f>
        <v>200</v>
      </c>
      <c r="P7086">
        <f>INDEX(RoutesPivot[ListPrice],MATCH($C7086,RoutesPivot[[RouteID]:[RouteID]],0))</f>
        <v>115</v>
      </c>
      <c r="Q7086" t="str">
        <f>INDEX(AirportPivot[AirportName],MATCH($N7086,AirportPivot[[AirportID]:[AirportID]],0))</f>
        <v>Detroit Metropolitan Wayne County</v>
      </c>
      <c r="R7086">
        <f>INDEX(AirportPivot[Gates (number of available)],MATCH($N7086,AirportPivot[[AirportID]:[AirportID]],0))</f>
        <v>60</v>
      </c>
    </row>
    <row r="7087" spans="1:18" x14ac:dyDescent="0.25">
      <c r="A7087" s="3" t="s">
        <v>7119</v>
      </c>
      <c r="B7087" s="12">
        <v>42158</v>
      </c>
      <c r="C7087" s="4" t="s">
        <v>17</v>
      </c>
      <c r="D7087" s="4">
        <v>4.8</v>
      </c>
      <c r="E7087" s="4">
        <v>26</v>
      </c>
      <c r="F7087" s="5">
        <v>0.75</v>
      </c>
      <c r="G7087" s="6">
        <v>385</v>
      </c>
      <c r="H7087" s="7">
        <v>71225</v>
      </c>
      <c r="I7087" s="7">
        <f>FlightsPivot[[#This Row],[Total Fare]]*10%</f>
        <v>7122.5</v>
      </c>
      <c r="J7087" s="7">
        <f>FlightsPivot[[#This Row],[Total Fare]]+FlightsPivot[[#This Row],[10% tax ]]</f>
        <v>78347.5</v>
      </c>
      <c r="K7087" s="4">
        <v>6</v>
      </c>
      <c r="L7087" s="4">
        <v>2015</v>
      </c>
      <c r="M7087" t="str">
        <f>INDEX(RoutesPivot[DepAirport],MATCH($C7087,RoutesPivot[[RouteID]:[RouteID]],0))</f>
        <v>ORD</v>
      </c>
      <c r="N7087" t="str">
        <f>INDEX(RoutesPivot[AirportID],MATCH($C7087,RoutesPivot[[RouteID]:[RouteID]],0))</f>
        <v>LAX</v>
      </c>
      <c r="O7087">
        <f>INDEX(RoutesPivot[Distance],MATCH($C7087,RoutesPivot[[RouteID]:[RouteID]],0))</f>
        <v>1518</v>
      </c>
      <c r="P7087">
        <f>INDEX(RoutesPivot[ListPrice],MATCH($C7087,RoutesPivot[[RouteID]:[RouteID]],0))</f>
        <v>350</v>
      </c>
      <c r="Q7087" t="str">
        <f>INDEX(AirportPivot[AirportName],MATCH($N7087,AirportPivot[[AirportID]:[AirportID]],0))</f>
        <v>Los Angeles International</v>
      </c>
      <c r="R7087">
        <f>INDEX(AirportPivot[Gates (number of available)],MATCH($N7087,AirportPivot[[AirportID]:[AirportID]],0))</f>
        <v>86</v>
      </c>
    </row>
    <row r="7088" spans="1:18" x14ac:dyDescent="0.25">
      <c r="A7088" s="3" t="s">
        <v>7120</v>
      </c>
      <c r="B7088" s="12">
        <v>42017</v>
      </c>
      <c r="C7088" s="4" t="s">
        <v>19</v>
      </c>
      <c r="D7088" s="4">
        <v>1.3</v>
      </c>
      <c r="E7088" s="4">
        <v>63</v>
      </c>
      <c r="F7088" s="5">
        <v>0.75</v>
      </c>
      <c r="G7088" s="6">
        <v>200</v>
      </c>
      <c r="H7088" s="7">
        <v>36200</v>
      </c>
      <c r="I7088" s="7">
        <f>FlightsPivot[[#This Row],[Total Fare]]*10%</f>
        <v>3620</v>
      </c>
      <c r="J7088" s="7">
        <f>FlightsPivot[[#This Row],[Total Fare]]+FlightsPivot[[#This Row],[10% tax ]]</f>
        <v>39820</v>
      </c>
      <c r="K7088" s="4">
        <v>1</v>
      </c>
      <c r="L7088" s="4">
        <v>2015</v>
      </c>
      <c r="M7088" t="str">
        <f>INDEX(RoutesPivot[DepAirport],MATCH($C7088,RoutesPivot[[RouteID]:[RouteID]],0))</f>
        <v>ORD</v>
      </c>
      <c r="N7088" t="str">
        <f>INDEX(RoutesPivot[AirportID],MATCH($C7088,RoutesPivot[[RouteID]:[RouteID]],0))</f>
        <v>IAH</v>
      </c>
      <c r="O7088">
        <f>INDEX(RoutesPivot[Distance],MATCH($C7088,RoutesPivot[[RouteID]:[RouteID]],0))</f>
        <v>800</v>
      </c>
      <c r="P7088">
        <f>INDEX(RoutesPivot[ListPrice],MATCH($C7088,RoutesPivot[[RouteID]:[RouteID]],0))</f>
        <v>200</v>
      </c>
      <c r="Q7088" t="str">
        <f>INDEX(AirportPivot[AirportName],MATCH($N7088,AirportPivot[[AirportID]:[AirportID]],0))</f>
        <v>George Bush Intercontinental/Houston</v>
      </c>
      <c r="R7088">
        <f>INDEX(AirportPivot[Gates (number of available)],MATCH($N7088,AirportPivot[[AirportID]:[AirportID]],0))</f>
        <v>80</v>
      </c>
    </row>
    <row r="7089" spans="1:18" x14ac:dyDescent="0.25">
      <c r="A7089" s="3" t="s">
        <v>7121</v>
      </c>
      <c r="B7089" s="12">
        <v>41970</v>
      </c>
      <c r="C7089" s="4" t="s">
        <v>47</v>
      </c>
      <c r="D7089" s="4">
        <v>6.2</v>
      </c>
      <c r="E7089" s="4">
        <v>142</v>
      </c>
      <c r="F7089" s="5">
        <v>0.72916666666666663</v>
      </c>
      <c r="G7089" s="6">
        <v>375</v>
      </c>
      <c r="H7089" s="7">
        <v>69375</v>
      </c>
      <c r="I7089" s="7">
        <f>FlightsPivot[[#This Row],[Total Fare]]*10%</f>
        <v>6937.5</v>
      </c>
      <c r="J7089" s="7">
        <f>FlightsPivot[[#This Row],[Total Fare]]+FlightsPivot[[#This Row],[10% tax ]]</f>
        <v>76312.5</v>
      </c>
      <c r="K7089" s="4">
        <v>11</v>
      </c>
      <c r="L7089" s="4">
        <v>2014</v>
      </c>
      <c r="M7089" t="str">
        <f>INDEX(RoutesPivot[DepAirport],MATCH($C7089,RoutesPivot[[RouteID]:[RouteID]],0))</f>
        <v>ORD</v>
      </c>
      <c r="N7089" t="str">
        <f>INDEX(RoutesPivot[AirportID],MATCH($C7089,RoutesPivot[[RouteID]:[RouteID]],0))</f>
        <v>PHX</v>
      </c>
      <c r="O7089">
        <f>INDEX(RoutesPivot[Distance],MATCH($C7089,RoutesPivot[[RouteID]:[RouteID]],0))</f>
        <v>1200</v>
      </c>
      <c r="P7089">
        <f>INDEX(RoutesPivot[ListPrice],MATCH($C7089,RoutesPivot[[RouteID]:[RouteID]],0))</f>
        <v>250</v>
      </c>
      <c r="Q7089" t="str">
        <f>INDEX(AirportPivot[AirportName],MATCH($N7089,AirportPivot[[AirportID]:[AirportID]],0))</f>
        <v>Phoenix Sky Harbor International</v>
      </c>
      <c r="R7089">
        <f>INDEX(AirportPivot[Gates (number of available)],MATCH($N7089,AirportPivot[[AirportID]:[AirportID]],0))</f>
        <v>60</v>
      </c>
    </row>
    <row r="7090" spans="1:18" x14ac:dyDescent="0.25">
      <c r="A7090" s="3" t="s">
        <v>7122</v>
      </c>
      <c r="B7090" s="12">
        <v>42346</v>
      </c>
      <c r="C7090" s="4" t="s">
        <v>47</v>
      </c>
      <c r="D7090" s="4">
        <v>0.8</v>
      </c>
      <c r="E7090" s="4">
        <v>54</v>
      </c>
      <c r="F7090" s="5">
        <v>0.79166666666666663</v>
      </c>
      <c r="G7090" s="6">
        <v>250</v>
      </c>
      <c r="H7090" s="7">
        <v>41250</v>
      </c>
      <c r="I7090" s="7">
        <f>FlightsPivot[[#This Row],[Total Fare]]*10%</f>
        <v>4125</v>
      </c>
      <c r="J7090" s="7">
        <f>FlightsPivot[[#This Row],[Total Fare]]+FlightsPivot[[#This Row],[10% tax ]]</f>
        <v>45375</v>
      </c>
      <c r="K7090" s="4">
        <v>12</v>
      </c>
      <c r="L7090" s="4">
        <v>2015</v>
      </c>
      <c r="M7090" t="str">
        <f>INDEX(RoutesPivot[DepAirport],MATCH($C7090,RoutesPivot[[RouteID]:[RouteID]],0))</f>
        <v>ORD</v>
      </c>
      <c r="N7090" t="str">
        <f>INDEX(RoutesPivot[AirportID],MATCH($C7090,RoutesPivot[[RouteID]:[RouteID]],0))</f>
        <v>PHX</v>
      </c>
      <c r="O7090">
        <f>INDEX(RoutesPivot[Distance],MATCH($C7090,RoutesPivot[[RouteID]:[RouteID]],0))</f>
        <v>1200</v>
      </c>
      <c r="P7090">
        <f>INDEX(RoutesPivot[ListPrice],MATCH($C7090,RoutesPivot[[RouteID]:[RouteID]],0))</f>
        <v>250</v>
      </c>
      <c r="Q7090" t="str">
        <f>INDEX(AirportPivot[AirportName],MATCH($N7090,AirportPivot[[AirportID]:[AirportID]],0))</f>
        <v>Phoenix Sky Harbor International</v>
      </c>
      <c r="R7090">
        <f>INDEX(AirportPivot[Gates (number of available)],MATCH($N7090,AirportPivot[[AirportID]:[AirportID]],0))</f>
        <v>60</v>
      </c>
    </row>
    <row r="7091" spans="1:18" x14ac:dyDescent="0.25">
      <c r="A7091" s="3" t="s">
        <v>7123</v>
      </c>
      <c r="B7091" s="12">
        <v>42006</v>
      </c>
      <c r="C7091" s="4" t="s">
        <v>98</v>
      </c>
      <c r="D7091" s="4">
        <v>1.5</v>
      </c>
      <c r="E7091" s="4">
        <v>4</v>
      </c>
      <c r="F7091" s="5">
        <v>0.83333333333333337</v>
      </c>
      <c r="G7091" s="6">
        <v>275</v>
      </c>
      <c r="H7091" s="7">
        <v>50875</v>
      </c>
      <c r="I7091" s="7">
        <f>FlightsPivot[[#This Row],[Total Fare]]*10%</f>
        <v>5087.5</v>
      </c>
      <c r="J7091" s="7">
        <f>FlightsPivot[[#This Row],[Total Fare]]+FlightsPivot[[#This Row],[10% tax ]]</f>
        <v>55962.5</v>
      </c>
      <c r="K7091" s="4">
        <v>1</v>
      </c>
      <c r="L7091" s="4">
        <v>2015</v>
      </c>
      <c r="M7091" t="str">
        <f>INDEX(RoutesPivot[DepAirport],MATCH($C7091,RoutesPivot[[RouteID]:[RouteID]],0))</f>
        <v>ORD</v>
      </c>
      <c r="N7091" t="str">
        <f>INDEX(RoutesPivot[AirportID],MATCH($C7091,RoutesPivot[[RouteID]:[RouteID]],0))</f>
        <v>PHL</v>
      </c>
      <c r="O7091">
        <f>INDEX(RoutesPivot[Distance],MATCH($C7091,RoutesPivot[[RouteID]:[RouteID]],0))</f>
        <v>580</v>
      </c>
      <c r="P7091">
        <f>INDEX(RoutesPivot[ListPrice],MATCH($C7091,RoutesPivot[[RouteID]:[RouteID]],0))</f>
        <v>275</v>
      </c>
      <c r="Q7091" t="str">
        <f>INDEX(AirportPivot[AirportName],MATCH($N7091,AirportPivot[[AirportID]:[AirportID]],0))</f>
        <v>Philadelphia International</v>
      </c>
      <c r="R7091">
        <f>INDEX(AirportPivot[Gates (number of available)],MATCH($N7091,AirportPivot[[AirportID]:[AirportID]],0))</f>
        <v>89</v>
      </c>
    </row>
    <row r="7092" spans="1:18" x14ac:dyDescent="0.25">
      <c r="A7092" s="3" t="s">
        <v>7124</v>
      </c>
      <c r="B7092" s="12">
        <v>42268</v>
      </c>
      <c r="C7092" s="4" t="s">
        <v>27</v>
      </c>
      <c r="D7092" s="4">
        <v>10.8</v>
      </c>
      <c r="E7092" s="4">
        <v>197</v>
      </c>
      <c r="F7092" s="5">
        <v>0.29166666666666669</v>
      </c>
      <c r="G7092" s="6">
        <v>200</v>
      </c>
      <c r="H7092" s="7">
        <v>33000</v>
      </c>
      <c r="I7092" s="7">
        <f>FlightsPivot[[#This Row],[Total Fare]]*10%</f>
        <v>3300</v>
      </c>
      <c r="J7092" s="7">
        <f>FlightsPivot[[#This Row],[Total Fare]]+FlightsPivot[[#This Row],[10% tax ]]</f>
        <v>36300</v>
      </c>
      <c r="K7092" s="4">
        <v>9</v>
      </c>
      <c r="L7092" s="4">
        <v>2015</v>
      </c>
      <c r="M7092" t="str">
        <f>INDEX(RoutesPivot[DepAirport],MATCH($C7092,RoutesPivot[[RouteID]:[RouteID]],0))</f>
        <v>ORD</v>
      </c>
      <c r="N7092" t="str">
        <f>INDEX(RoutesPivot[AirportID],MATCH($C7092,RoutesPivot[[RouteID]:[RouteID]],0))</f>
        <v>ATL</v>
      </c>
      <c r="O7092">
        <f>INDEX(RoutesPivot[Distance],MATCH($C7092,RoutesPivot[[RouteID]:[RouteID]],0))</f>
        <v>510</v>
      </c>
      <c r="P7092">
        <f>INDEX(RoutesPivot[ListPrice],MATCH($C7092,RoutesPivot[[RouteID]:[RouteID]],0))</f>
        <v>200</v>
      </c>
      <c r="Q7092" t="str">
        <f>INDEX(AirportPivot[AirportName],MATCH($N7092,AirportPivot[[AirportID]:[AirportID]],0))</f>
        <v>Hartsfield-Jackson Atlanta International</v>
      </c>
      <c r="R7092">
        <f>INDEX(AirportPivot[Gates (number of available)],MATCH($N7092,AirportPivot[[AirportID]:[AirportID]],0))</f>
        <v>100</v>
      </c>
    </row>
    <row r="7093" spans="1:18" x14ac:dyDescent="0.25">
      <c r="A7093" s="3" t="s">
        <v>7125</v>
      </c>
      <c r="B7093" s="12">
        <v>42041</v>
      </c>
      <c r="C7093" s="4" t="s">
        <v>47</v>
      </c>
      <c r="D7093" s="4">
        <v>1.6</v>
      </c>
      <c r="E7093" s="4">
        <v>17</v>
      </c>
      <c r="F7093" s="5">
        <v>0.33333333333333331</v>
      </c>
      <c r="G7093" s="6">
        <v>250</v>
      </c>
      <c r="H7093" s="7">
        <v>46250</v>
      </c>
      <c r="I7093" s="7">
        <f>FlightsPivot[[#This Row],[Total Fare]]*10%</f>
        <v>4625</v>
      </c>
      <c r="J7093" s="7">
        <f>FlightsPivot[[#This Row],[Total Fare]]+FlightsPivot[[#This Row],[10% tax ]]</f>
        <v>50875</v>
      </c>
      <c r="K7093" s="4">
        <v>2</v>
      </c>
      <c r="L7093" s="4">
        <v>2015</v>
      </c>
      <c r="M7093" t="str">
        <f>INDEX(RoutesPivot[DepAirport],MATCH($C7093,RoutesPivot[[RouteID]:[RouteID]],0))</f>
        <v>ORD</v>
      </c>
      <c r="N7093" t="str">
        <f>INDEX(RoutesPivot[AirportID],MATCH($C7093,RoutesPivot[[RouteID]:[RouteID]],0))</f>
        <v>PHX</v>
      </c>
      <c r="O7093">
        <f>INDEX(RoutesPivot[Distance],MATCH($C7093,RoutesPivot[[RouteID]:[RouteID]],0))</f>
        <v>1200</v>
      </c>
      <c r="P7093">
        <f>INDEX(RoutesPivot[ListPrice],MATCH($C7093,RoutesPivot[[RouteID]:[RouteID]],0))</f>
        <v>250</v>
      </c>
      <c r="Q7093" t="str">
        <f>INDEX(AirportPivot[AirportName],MATCH($N7093,AirportPivot[[AirportID]:[AirportID]],0))</f>
        <v>Phoenix Sky Harbor International</v>
      </c>
      <c r="R7093">
        <f>INDEX(AirportPivot[Gates (number of available)],MATCH($N7093,AirportPivot[[AirportID]:[AirportID]],0))</f>
        <v>60</v>
      </c>
    </row>
    <row r="7094" spans="1:18" x14ac:dyDescent="0.25">
      <c r="A7094" s="3" t="s">
        <v>7126</v>
      </c>
      <c r="B7094" s="12">
        <v>42304</v>
      </c>
      <c r="C7094" s="4" t="s">
        <v>25</v>
      </c>
      <c r="D7094" s="4">
        <v>2</v>
      </c>
      <c r="E7094" s="4">
        <v>33</v>
      </c>
      <c r="F7094" s="5">
        <v>0.79166666666666663</v>
      </c>
      <c r="G7094" s="6">
        <v>200</v>
      </c>
      <c r="H7094" s="7">
        <v>37000</v>
      </c>
      <c r="I7094" s="7">
        <f>FlightsPivot[[#This Row],[Total Fare]]*10%</f>
        <v>3700</v>
      </c>
      <c r="J7094" s="7">
        <f>FlightsPivot[[#This Row],[Total Fare]]+FlightsPivot[[#This Row],[10% tax ]]</f>
        <v>40700</v>
      </c>
      <c r="K7094" s="4">
        <v>10</v>
      </c>
      <c r="L7094" s="4">
        <v>2015</v>
      </c>
      <c r="M7094" t="str">
        <f>INDEX(RoutesPivot[DepAirport],MATCH($C7094,RoutesPivot[[RouteID]:[RouteID]],0))</f>
        <v>ORD</v>
      </c>
      <c r="N7094" t="str">
        <f>INDEX(RoutesPivot[AirportID],MATCH($C7094,RoutesPivot[[RouteID]:[RouteID]],0))</f>
        <v>DFW</v>
      </c>
      <c r="O7094">
        <f>INDEX(RoutesPivot[Distance],MATCH($C7094,RoutesPivot[[RouteID]:[RouteID]],0))</f>
        <v>700</v>
      </c>
      <c r="P7094">
        <f>INDEX(RoutesPivot[ListPrice],MATCH($C7094,RoutesPivot[[RouteID]:[RouteID]],0))</f>
        <v>200</v>
      </c>
      <c r="Q7094" t="str">
        <f>INDEX(AirportPivot[AirportName],MATCH($N7094,AirportPivot[[AirportID]:[AirportID]],0))</f>
        <v>Dallas/Fort Worth International</v>
      </c>
      <c r="R7094">
        <f>INDEX(AirportPivot[Gates (number of available)],MATCH($N7094,AirportPivot[[AirportID]:[AirportID]],0))</f>
        <v>130</v>
      </c>
    </row>
    <row r="7095" spans="1:18" x14ac:dyDescent="0.25">
      <c r="A7095" s="3" t="s">
        <v>7127</v>
      </c>
      <c r="B7095" s="12">
        <v>41964</v>
      </c>
      <c r="C7095" s="4" t="s">
        <v>33</v>
      </c>
      <c r="D7095" s="4">
        <v>0.7</v>
      </c>
      <c r="E7095" s="4">
        <v>112</v>
      </c>
      <c r="F7095" s="5">
        <v>0.5</v>
      </c>
      <c r="G7095" s="6">
        <v>375</v>
      </c>
      <c r="H7095" s="7">
        <v>69375</v>
      </c>
      <c r="I7095" s="7">
        <f>FlightsPivot[[#This Row],[Total Fare]]*10%</f>
        <v>6937.5</v>
      </c>
      <c r="J7095" s="7">
        <f>FlightsPivot[[#This Row],[Total Fare]]+FlightsPivot[[#This Row],[10% tax ]]</f>
        <v>76312.5</v>
      </c>
      <c r="K7095" s="4">
        <v>11</v>
      </c>
      <c r="L7095" s="4">
        <v>2014</v>
      </c>
      <c r="M7095" t="str">
        <f>INDEX(RoutesPivot[DepAirport],MATCH($C7095,RoutesPivot[[RouteID]:[RouteID]],0))</f>
        <v>ORD</v>
      </c>
      <c r="N7095" t="str">
        <f>INDEX(RoutesPivot[AirportID],MATCH($C7095,RoutesPivot[[RouteID]:[RouteID]],0))</f>
        <v>SFO</v>
      </c>
      <c r="O7095">
        <f>INDEX(RoutesPivot[Distance],MATCH($C7095,RoutesPivot[[RouteID]:[RouteID]],0))</f>
        <v>1600</v>
      </c>
      <c r="P7095">
        <f>INDEX(RoutesPivot[ListPrice],MATCH($C7095,RoutesPivot[[RouteID]:[RouteID]],0))</f>
        <v>375</v>
      </c>
      <c r="Q7095" t="str">
        <f>INDEX(AirportPivot[AirportName],MATCH($N7095,AirportPivot[[AirportID]:[AirportID]],0))</f>
        <v>San Francisco International</v>
      </c>
      <c r="R7095">
        <f>INDEX(AirportPivot[Gates (number of available)],MATCH($N7095,AirportPivot[[AirportID]:[AirportID]],0))</f>
        <v>70</v>
      </c>
    </row>
    <row r="7096" spans="1:18" x14ac:dyDescent="0.25">
      <c r="A7096" s="3" t="s">
        <v>7128</v>
      </c>
      <c r="B7096" s="12">
        <v>42242</v>
      </c>
      <c r="C7096" s="4" t="s">
        <v>21</v>
      </c>
      <c r="D7096" s="4">
        <v>1.9</v>
      </c>
      <c r="E7096" s="4">
        <v>145</v>
      </c>
      <c r="F7096" s="5">
        <v>0.75</v>
      </c>
      <c r="G7096" s="6">
        <v>137.5</v>
      </c>
      <c r="H7096" s="7">
        <v>25437.5</v>
      </c>
      <c r="I7096" s="7">
        <f>FlightsPivot[[#This Row],[Total Fare]]*10%</f>
        <v>2543.75</v>
      </c>
      <c r="J7096" s="7">
        <f>FlightsPivot[[#This Row],[Total Fare]]+FlightsPivot[[#This Row],[10% tax ]]</f>
        <v>27981.25</v>
      </c>
      <c r="K7096" s="4">
        <v>8</v>
      </c>
      <c r="L7096" s="4">
        <v>2015</v>
      </c>
      <c r="M7096" t="str">
        <f>INDEX(RoutesPivot[DepAirport],MATCH($C7096,RoutesPivot[[RouteID]:[RouteID]],0))</f>
        <v>ORD</v>
      </c>
      <c r="N7096" t="str">
        <f>INDEX(RoutesPivot[AirportID],MATCH($C7096,RoutesPivot[[RouteID]:[RouteID]],0))</f>
        <v>CLT</v>
      </c>
      <c r="O7096">
        <f>INDEX(RoutesPivot[Distance],MATCH($C7096,RoutesPivot[[RouteID]:[RouteID]],0))</f>
        <v>700</v>
      </c>
      <c r="P7096">
        <f>INDEX(RoutesPivot[ListPrice],MATCH($C7096,RoutesPivot[[RouteID]:[RouteID]],0))</f>
        <v>125</v>
      </c>
      <c r="Q7096" t="str">
        <f>INDEX(AirportPivot[AirportName],MATCH($N7096,AirportPivot[[AirportID]:[AirportID]],0))</f>
        <v>Charlotte/Douglas International</v>
      </c>
      <c r="R7096">
        <f>INDEX(AirportPivot[Gates (number of available)],MATCH($N7096,AirportPivot[[AirportID]:[AirportID]],0))</f>
        <v>65</v>
      </c>
    </row>
    <row r="7097" spans="1:18" x14ac:dyDescent="0.25">
      <c r="A7097" s="3" t="s">
        <v>7129</v>
      </c>
      <c r="B7097" s="12">
        <v>41701</v>
      </c>
      <c r="C7097" s="4" t="s">
        <v>27</v>
      </c>
      <c r="D7097" s="4">
        <v>10.4</v>
      </c>
      <c r="E7097" s="4">
        <v>31</v>
      </c>
      <c r="F7097" s="5">
        <v>0.33333333333333331</v>
      </c>
      <c r="G7097" s="6">
        <v>200</v>
      </c>
      <c r="H7097" s="7">
        <v>37000</v>
      </c>
      <c r="I7097" s="7">
        <f>FlightsPivot[[#This Row],[Total Fare]]*10%</f>
        <v>3700</v>
      </c>
      <c r="J7097" s="7">
        <f>FlightsPivot[[#This Row],[Total Fare]]+FlightsPivot[[#This Row],[10% tax ]]</f>
        <v>40700</v>
      </c>
      <c r="K7097" s="4">
        <v>3</v>
      </c>
      <c r="L7097" s="4">
        <v>2014</v>
      </c>
      <c r="M7097" t="str">
        <f>INDEX(RoutesPivot[DepAirport],MATCH($C7097,RoutesPivot[[RouteID]:[RouteID]],0))</f>
        <v>ORD</v>
      </c>
      <c r="N7097" t="str">
        <f>INDEX(RoutesPivot[AirportID],MATCH($C7097,RoutesPivot[[RouteID]:[RouteID]],0))</f>
        <v>ATL</v>
      </c>
      <c r="O7097">
        <f>INDEX(RoutesPivot[Distance],MATCH($C7097,RoutesPivot[[RouteID]:[RouteID]],0))</f>
        <v>510</v>
      </c>
      <c r="P7097">
        <f>INDEX(RoutesPivot[ListPrice],MATCH($C7097,RoutesPivot[[RouteID]:[RouteID]],0))</f>
        <v>200</v>
      </c>
      <c r="Q7097" t="str">
        <f>INDEX(AirportPivot[AirportName],MATCH($N7097,AirportPivot[[AirportID]:[AirportID]],0))</f>
        <v>Hartsfield-Jackson Atlanta International</v>
      </c>
      <c r="R7097">
        <f>INDEX(AirportPivot[Gates (number of available)],MATCH($N7097,AirportPivot[[AirportID]:[AirportID]],0))</f>
        <v>100</v>
      </c>
    </row>
    <row r="7098" spans="1:18" x14ac:dyDescent="0.25">
      <c r="A7098" s="3" t="s">
        <v>7130</v>
      </c>
      <c r="B7098" s="12">
        <v>42342</v>
      </c>
      <c r="C7098" s="4" t="s">
        <v>23</v>
      </c>
      <c r="D7098" s="4">
        <v>1.8</v>
      </c>
      <c r="E7098" s="4">
        <v>3</v>
      </c>
      <c r="F7098" s="5">
        <v>0.6875</v>
      </c>
      <c r="G7098" s="6">
        <v>300</v>
      </c>
      <c r="H7098" s="7">
        <v>55500</v>
      </c>
      <c r="I7098" s="7">
        <f>FlightsPivot[[#This Row],[Total Fare]]*10%</f>
        <v>5550</v>
      </c>
      <c r="J7098" s="7">
        <f>FlightsPivot[[#This Row],[Total Fare]]+FlightsPivot[[#This Row],[10% tax ]]</f>
        <v>61050</v>
      </c>
      <c r="K7098" s="4">
        <v>12</v>
      </c>
      <c r="L7098" s="4">
        <v>2015</v>
      </c>
      <c r="M7098" t="str">
        <f>INDEX(RoutesPivot[DepAirport],MATCH($C7098,RoutesPivot[[RouteID]:[RouteID]],0))</f>
        <v>ORD</v>
      </c>
      <c r="N7098" t="str">
        <f>INDEX(RoutesPivot[AirportID],MATCH($C7098,RoutesPivot[[RouteID]:[RouteID]],0))</f>
        <v>DEN</v>
      </c>
      <c r="O7098">
        <f>INDEX(RoutesPivot[Distance],MATCH($C7098,RoutesPivot[[RouteID]:[RouteID]],0))</f>
        <v>800</v>
      </c>
      <c r="P7098">
        <f>INDEX(RoutesPivot[ListPrice],MATCH($C7098,RoutesPivot[[RouteID]:[RouteID]],0))</f>
        <v>300</v>
      </c>
      <c r="Q7098" t="str">
        <f>INDEX(AirportPivot[AirportName],MATCH($N7098,AirportPivot[[AirportID]:[AirportID]],0))</f>
        <v>Denver International</v>
      </c>
      <c r="R7098">
        <f>INDEX(AirportPivot[Gates (number of available)],MATCH($N7098,AirportPivot[[AirportID]:[AirportID]],0))</f>
        <v>75</v>
      </c>
    </row>
    <row r="7099" spans="1:18" x14ac:dyDescent="0.25">
      <c r="A7099" s="3" t="s">
        <v>7131</v>
      </c>
      <c r="B7099" s="12">
        <v>41905</v>
      </c>
      <c r="C7099" s="4" t="s">
        <v>47</v>
      </c>
      <c r="D7099" s="4">
        <v>2.2000000000000002</v>
      </c>
      <c r="E7099" s="4">
        <v>102</v>
      </c>
      <c r="F7099" s="5">
        <v>0.35416666666666669</v>
      </c>
      <c r="G7099" s="6">
        <v>250</v>
      </c>
      <c r="H7099" s="7">
        <v>46250</v>
      </c>
      <c r="I7099" s="7">
        <f>FlightsPivot[[#This Row],[Total Fare]]*10%</f>
        <v>4625</v>
      </c>
      <c r="J7099" s="7">
        <f>FlightsPivot[[#This Row],[Total Fare]]+FlightsPivot[[#This Row],[10% tax ]]</f>
        <v>50875</v>
      </c>
      <c r="K7099" s="4">
        <v>9</v>
      </c>
      <c r="L7099" s="4">
        <v>2014</v>
      </c>
      <c r="M7099" t="str">
        <f>INDEX(RoutesPivot[DepAirport],MATCH($C7099,RoutesPivot[[RouteID]:[RouteID]],0))</f>
        <v>ORD</v>
      </c>
      <c r="N7099" t="str">
        <f>INDEX(RoutesPivot[AirportID],MATCH($C7099,RoutesPivot[[RouteID]:[RouteID]],0))</f>
        <v>PHX</v>
      </c>
      <c r="O7099">
        <f>INDEX(RoutesPivot[Distance],MATCH($C7099,RoutesPivot[[RouteID]:[RouteID]],0))</f>
        <v>1200</v>
      </c>
      <c r="P7099">
        <f>INDEX(RoutesPivot[ListPrice],MATCH($C7099,RoutesPivot[[RouteID]:[RouteID]],0))</f>
        <v>250</v>
      </c>
      <c r="Q7099" t="str">
        <f>INDEX(AirportPivot[AirportName],MATCH($N7099,AirportPivot[[AirportID]:[AirportID]],0))</f>
        <v>Phoenix Sky Harbor International</v>
      </c>
      <c r="R7099">
        <f>INDEX(AirportPivot[Gates (number of available)],MATCH($N7099,AirportPivot[[AirportID]:[AirportID]],0))</f>
        <v>60</v>
      </c>
    </row>
    <row r="7100" spans="1:18" x14ac:dyDescent="0.25">
      <c r="A7100" s="3" t="s">
        <v>7132</v>
      </c>
      <c r="B7100" s="12">
        <v>42350</v>
      </c>
      <c r="C7100" s="4" t="s">
        <v>13</v>
      </c>
      <c r="D7100" s="4">
        <v>2.5</v>
      </c>
      <c r="E7100" s="4">
        <v>5</v>
      </c>
      <c r="F7100" s="5">
        <v>0.75</v>
      </c>
      <c r="G7100" s="6">
        <v>250</v>
      </c>
      <c r="H7100" s="7">
        <v>46250</v>
      </c>
      <c r="I7100" s="7">
        <f>FlightsPivot[[#This Row],[Total Fare]]*10%</f>
        <v>4625</v>
      </c>
      <c r="J7100" s="7">
        <f>FlightsPivot[[#This Row],[Total Fare]]+FlightsPivot[[#This Row],[10% tax ]]</f>
        <v>50875</v>
      </c>
      <c r="K7100" s="4">
        <v>12</v>
      </c>
      <c r="L7100" s="4">
        <v>2015</v>
      </c>
      <c r="M7100" t="str">
        <f>INDEX(RoutesPivot[DepAirport],MATCH($C7100,RoutesPivot[[RouteID]:[RouteID]],0))</f>
        <v>ORD</v>
      </c>
      <c r="N7100" t="str">
        <f>INDEX(RoutesPivot[AirportID],MATCH($C7100,RoutesPivot[[RouteID]:[RouteID]],0))</f>
        <v>JFK</v>
      </c>
      <c r="O7100">
        <f>INDEX(RoutesPivot[Distance],MATCH($C7100,RoutesPivot[[RouteID]:[RouteID]],0))</f>
        <v>619</v>
      </c>
      <c r="P7100">
        <f>INDEX(RoutesPivot[ListPrice],MATCH($C7100,RoutesPivot[[RouteID]:[RouteID]],0))</f>
        <v>250</v>
      </c>
      <c r="Q7100" t="str">
        <f>INDEX(AirportPivot[AirportName],MATCH($N7100,AirportPivot[[AirportID]:[AirportID]],0))</f>
        <v>John F Kennedy International</v>
      </c>
      <c r="R7100">
        <f>INDEX(AirportPivot[Gates (number of available)],MATCH($N7100,AirportPivot[[AirportID]:[AirportID]],0))</f>
        <v>120</v>
      </c>
    </row>
    <row r="7101" spans="1:18" x14ac:dyDescent="0.25">
      <c r="A7101" s="3" t="s">
        <v>7133</v>
      </c>
      <c r="B7101" s="12">
        <v>41812</v>
      </c>
      <c r="C7101" s="4" t="s">
        <v>80</v>
      </c>
      <c r="D7101" s="4">
        <v>1.9</v>
      </c>
      <c r="E7101" s="4">
        <v>62</v>
      </c>
      <c r="F7101" s="5">
        <v>0.75</v>
      </c>
      <c r="G7101" s="6">
        <v>330</v>
      </c>
      <c r="H7101" s="7">
        <v>54450</v>
      </c>
      <c r="I7101" s="7">
        <f>FlightsPivot[[#This Row],[Total Fare]]*10%</f>
        <v>5445</v>
      </c>
      <c r="J7101" s="7">
        <f>FlightsPivot[[#This Row],[Total Fare]]+FlightsPivot[[#This Row],[10% tax ]]</f>
        <v>59895</v>
      </c>
      <c r="K7101" s="4">
        <v>6</v>
      </c>
      <c r="L7101" s="4">
        <v>2014</v>
      </c>
      <c r="M7101" t="str">
        <f>INDEX(RoutesPivot[DepAirport],MATCH($C7101,RoutesPivot[[RouteID]:[RouteID]],0))</f>
        <v>ORD</v>
      </c>
      <c r="N7101" t="str">
        <f>INDEX(RoutesPivot[AirportID],MATCH($C7101,RoutesPivot[[RouteID]:[RouteID]],0))</f>
        <v>MIA</v>
      </c>
      <c r="O7101">
        <f>INDEX(RoutesPivot[Distance],MATCH($C7101,RoutesPivot[[RouteID]:[RouteID]],0))</f>
        <v>1000</v>
      </c>
      <c r="P7101">
        <f>INDEX(RoutesPivot[ListPrice],MATCH($C7101,RoutesPivot[[RouteID]:[RouteID]],0))</f>
        <v>300</v>
      </c>
      <c r="Q7101" t="str">
        <f>INDEX(AirportPivot[AirportName],MATCH($N7101,AirportPivot[[AirportID]:[AirportID]],0))</f>
        <v>Miami International</v>
      </c>
      <c r="R7101">
        <f>INDEX(AirportPivot[Gates (number of available)],MATCH($N7101,AirportPivot[[AirportID]:[AirportID]],0))</f>
        <v>80</v>
      </c>
    </row>
    <row r="7102" spans="1:18" x14ac:dyDescent="0.25">
      <c r="A7102" s="3" t="s">
        <v>7134</v>
      </c>
      <c r="B7102" s="12">
        <v>41961</v>
      </c>
      <c r="C7102" s="4" t="s">
        <v>47</v>
      </c>
      <c r="D7102" s="4">
        <v>1.2</v>
      </c>
      <c r="E7102" s="4">
        <v>45</v>
      </c>
      <c r="F7102" s="5">
        <v>0.29166666666666669</v>
      </c>
      <c r="G7102" s="6">
        <v>250</v>
      </c>
      <c r="H7102" s="7">
        <v>41250</v>
      </c>
      <c r="I7102" s="7">
        <f>FlightsPivot[[#This Row],[Total Fare]]*10%</f>
        <v>4125</v>
      </c>
      <c r="J7102" s="7">
        <f>FlightsPivot[[#This Row],[Total Fare]]+FlightsPivot[[#This Row],[10% tax ]]</f>
        <v>45375</v>
      </c>
      <c r="K7102" s="4">
        <v>11</v>
      </c>
      <c r="L7102" s="4">
        <v>2014</v>
      </c>
      <c r="M7102" t="str">
        <f>INDEX(RoutesPivot[DepAirport],MATCH($C7102,RoutesPivot[[RouteID]:[RouteID]],0))</f>
        <v>ORD</v>
      </c>
      <c r="N7102" t="str">
        <f>INDEX(RoutesPivot[AirportID],MATCH($C7102,RoutesPivot[[RouteID]:[RouteID]],0))</f>
        <v>PHX</v>
      </c>
      <c r="O7102">
        <f>INDEX(RoutesPivot[Distance],MATCH($C7102,RoutesPivot[[RouteID]:[RouteID]],0))</f>
        <v>1200</v>
      </c>
      <c r="P7102">
        <f>INDEX(RoutesPivot[ListPrice],MATCH($C7102,RoutesPivot[[RouteID]:[RouteID]],0))</f>
        <v>250</v>
      </c>
      <c r="Q7102" t="str">
        <f>INDEX(AirportPivot[AirportName],MATCH($N7102,AirportPivot[[AirportID]:[AirportID]],0))</f>
        <v>Phoenix Sky Harbor International</v>
      </c>
      <c r="R7102">
        <f>INDEX(AirportPivot[Gates (number of available)],MATCH($N7102,AirportPivot[[AirportID]:[AirportID]],0))</f>
        <v>60</v>
      </c>
    </row>
    <row r="7103" spans="1:18" x14ac:dyDescent="0.25">
      <c r="A7103" s="3" t="s">
        <v>7135</v>
      </c>
      <c r="B7103" s="12">
        <v>41926</v>
      </c>
      <c r="C7103" s="4" t="s">
        <v>27</v>
      </c>
      <c r="D7103" s="4">
        <v>9.6</v>
      </c>
      <c r="E7103" s="4">
        <v>61</v>
      </c>
      <c r="F7103" s="5">
        <v>0.58333333333333337</v>
      </c>
      <c r="G7103" s="6">
        <v>200</v>
      </c>
      <c r="H7103" s="7">
        <v>33000</v>
      </c>
      <c r="I7103" s="7">
        <f>FlightsPivot[[#This Row],[Total Fare]]*10%</f>
        <v>3300</v>
      </c>
      <c r="J7103" s="7">
        <f>FlightsPivot[[#This Row],[Total Fare]]+FlightsPivot[[#This Row],[10% tax ]]</f>
        <v>36300</v>
      </c>
      <c r="K7103" s="4">
        <v>10</v>
      </c>
      <c r="L7103" s="4">
        <v>2014</v>
      </c>
      <c r="M7103" t="str">
        <f>INDEX(RoutesPivot[DepAirport],MATCH($C7103,RoutesPivot[[RouteID]:[RouteID]],0))</f>
        <v>ORD</v>
      </c>
      <c r="N7103" t="str">
        <f>INDEX(RoutesPivot[AirportID],MATCH($C7103,RoutesPivot[[RouteID]:[RouteID]],0))</f>
        <v>ATL</v>
      </c>
      <c r="O7103">
        <f>INDEX(RoutesPivot[Distance],MATCH($C7103,RoutesPivot[[RouteID]:[RouteID]],0))</f>
        <v>510</v>
      </c>
      <c r="P7103">
        <f>INDEX(RoutesPivot[ListPrice],MATCH($C7103,RoutesPivot[[RouteID]:[RouteID]],0))</f>
        <v>200</v>
      </c>
      <c r="Q7103" t="str">
        <f>INDEX(AirportPivot[AirportName],MATCH($N7103,AirportPivot[[AirportID]:[AirportID]],0))</f>
        <v>Hartsfield-Jackson Atlanta International</v>
      </c>
      <c r="R7103">
        <f>INDEX(AirportPivot[Gates (number of available)],MATCH($N7103,AirportPivot[[AirportID]:[AirportID]],0))</f>
        <v>100</v>
      </c>
    </row>
    <row r="7104" spans="1:18" x14ac:dyDescent="0.25">
      <c r="A7104" s="3" t="s">
        <v>7136</v>
      </c>
      <c r="B7104" s="12">
        <v>41864</v>
      </c>
      <c r="C7104" s="4" t="s">
        <v>86</v>
      </c>
      <c r="D7104" s="4">
        <v>2.9</v>
      </c>
      <c r="E7104" s="4">
        <v>8</v>
      </c>
      <c r="F7104" s="5">
        <v>0.45833333333333331</v>
      </c>
      <c r="G7104" s="6">
        <v>126.5</v>
      </c>
      <c r="H7104" s="7">
        <v>23402.5</v>
      </c>
      <c r="I7104" s="7">
        <f>FlightsPivot[[#This Row],[Total Fare]]*10%</f>
        <v>2340.25</v>
      </c>
      <c r="J7104" s="7">
        <f>FlightsPivot[[#This Row],[Total Fare]]+FlightsPivot[[#This Row],[10% tax ]]</f>
        <v>25742.75</v>
      </c>
      <c r="K7104" s="4">
        <v>8</v>
      </c>
      <c r="L7104" s="4">
        <v>2014</v>
      </c>
      <c r="M7104" t="str">
        <f>INDEX(RoutesPivot[DepAirport],MATCH($C7104,RoutesPivot[[RouteID]:[RouteID]],0))</f>
        <v>ORD</v>
      </c>
      <c r="N7104" t="str">
        <f>INDEX(RoutesPivot[AirportID],MATCH($C7104,RoutesPivot[[RouteID]:[RouteID]],0))</f>
        <v>DTW</v>
      </c>
      <c r="O7104">
        <f>INDEX(RoutesPivot[Distance],MATCH($C7104,RoutesPivot[[RouteID]:[RouteID]],0))</f>
        <v>200</v>
      </c>
      <c r="P7104">
        <f>INDEX(RoutesPivot[ListPrice],MATCH($C7104,RoutesPivot[[RouteID]:[RouteID]],0))</f>
        <v>115</v>
      </c>
      <c r="Q7104" t="str">
        <f>INDEX(AirportPivot[AirportName],MATCH($N7104,AirportPivot[[AirportID]:[AirportID]],0))</f>
        <v>Detroit Metropolitan Wayne County</v>
      </c>
      <c r="R7104">
        <f>INDEX(AirportPivot[Gates (number of available)],MATCH($N7104,AirportPivot[[AirportID]:[AirportID]],0))</f>
        <v>60</v>
      </c>
    </row>
    <row r="7105" spans="1:18" x14ac:dyDescent="0.25">
      <c r="A7105" s="3" t="s">
        <v>7137</v>
      </c>
      <c r="B7105" s="12">
        <v>42105</v>
      </c>
      <c r="C7105" s="4" t="s">
        <v>30</v>
      </c>
      <c r="D7105" s="4">
        <v>1.9</v>
      </c>
      <c r="E7105" s="4">
        <v>139</v>
      </c>
      <c r="F7105" s="5">
        <v>0.70833333333333337</v>
      </c>
      <c r="G7105" s="6">
        <v>250</v>
      </c>
      <c r="H7105" s="7">
        <v>46250</v>
      </c>
      <c r="I7105" s="7">
        <f>FlightsPivot[[#This Row],[Total Fare]]*10%</f>
        <v>4625</v>
      </c>
      <c r="J7105" s="7">
        <f>FlightsPivot[[#This Row],[Total Fare]]+FlightsPivot[[#This Row],[10% tax ]]</f>
        <v>50875</v>
      </c>
      <c r="K7105" s="4">
        <v>4</v>
      </c>
      <c r="L7105" s="4">
        <v>2015</v>
      </c>
      <c r="M7105" t="str">
        <f>INDEX(RoutesPivot[DepAirport],MATCH($C7105,RoutesPivot[[RouteID]:[RouteID]],0))</f>
        <v>ORD</v>
      </c>
      <c r="N7105" t="str">
        <f>INDEX(RoutesPivot[AirportID],MATCH($C7105,RoutesPivot[[RouteID]:[RouteID]],0))</f>
        <v>MCO</v>
      </c>
      <c r="O7105">
        <f>INDEX(RoutesPivot[Distance],MATCH($C7105,RoutesPivot[[RouteID]:[RouteID]],0))</f>
        <v>850</v>
      </c>
      <c r="P7105">
        <f>INDEX(RoutesPivot[ListPrice],MATCH($C7105,RoutesPivot[[RouteID]:[RouteID]],0))</f>
        <v>250</v>
      </c>
      <c r="Q7105" t="str">
        <f>INDEX(AirportPivot[AirportName],MATCH($N7105,AirportPivot[[AirportID]:[AirportID]],0))</f>
        <v>Orlando International</v>
      </c>
      <c r="R7105">
        <f>INDEX(AirportPivot[Gates (number of available)],MATCH($N7105,AirportPivot[[AirportID]:[AirportID]],0))</f>
        <v>67</v>
      </c>
    </row>
    <row r="7106" spans="1:18" x14ac:dyDescent="0.25">
      <c r="A7106" s="3" t="s">
        <v>7138</v>
      </c>
      <c r="B7106" s="12">
        <v>41937</v>
      </c>
      <c r="C7106" s="4" t="s">
        <v>27</v>
      </c>
      <c r="D7106" s="4">
        <v>8.1</v>
      </c>
      <c r="E7106" s="4">
        <v>12</v>
      </c>
      <c r="F7106" s="5">
        <v>0.29166666666666669</v>
      </c>
      <c r="G7106" s="6">
        <v>200</v>
      </c>
      <c r="H7106" s="7">
        <v>37000</v>
      </c>
      <c r="I7106" s="7">
        <f>FlightsPivot[[#This Row],[Total Fare]]*10%</f>
        <v>3700</v>
      </c>
      <c r="J7106" s="7">
        <f>FlightsPivot[[#This Row],[Total Fare]]+FlightsPivot[[#This Row],[10% tax ]]</f>
        <v>40700</v>
      </c>
      <c r="K7106" s="4">
        <v>10</v>
      </c>
      <c r="L7106" s="4">
        <v>2014</v>
      </c>
      <c r="M7106" t="str">
        <f>INDEX(RoutesPivot[DepAirport],MATCH($C7106,RoutesPivot[[RouteID]:[RouteID]],0))</f>
        <v>ORD</v>
      </c>
      <c r="N7106" t="str">
        <f>INDEX(RoutesPivot[AirportID],MATCH($C7106,RoutesPivot[[RouteID]:[RouteID]],0))</f>
        <v>ATL</v>
      </c>
      <c r="O7106">
        <f>INDEX(RoutesPivot[Distance],MATCH($C7106,RoutesPivot[[RouteID]:[RouteID]],0))</f>
        <v>510</v>
      </c>
      <c r="P7106">
        <f>INDEX(RoutesPivot[ListPrice],MATCH($C7106,RoutesPivot[[RouteID]:[RouteID]],0))</f>
        <v>200</v>
      </c>
      <c r="Q7106" t="str">
        <f>INDEX(AirportPivot[AirportName],MATCH($N7106,AirportPivot[[AirportID]:[AirportID]],0))</f>
        <v>Hartsfield-Jackson Atlanta International</v>
      </c>
      <c r="R7106">
        <f>INDEX(AirportPivot[Gates (number of available)],MATCH($N7106,AirportPivot[[AirportID]:[AirportID]],0))</f>
        <v>100</v>
      </c>
    </row>
    <row r="7107" spans="1:18" x14ac:dyDescent="0.25">
      <c r="A7107" s="3" t="s">
        <v>7139</v>
      </c>
      <c r="B7107" s="12">
        <v>41967</v>
      </c>
      <c r="C7107" s="4" t="s">
        <v>47</v>
      </c>
      <c r="D7107" s="4">
        <v>2.8</v>
      </c>
      <c r="E7107" s="4">
        <v>41</v>
      </c>
      <c r="F7107" s="5">
        <v>0.33333333333333331</v>
      </c>
      <c r="G7107" s="6">
        <v>375</v>
      </c>
      <c r="H7107" s="7">
        <v>61875</v>
      </c>
      <c r="I7107" s="7">
        <f>FlightsPivot[[#This Row],[Total Fare]]*10%</f>
        <v>6187.5</v>
      </c>
      <c r="J7107" s="7">
        <f>FlightsPivot[[#This Row],[Total Fare]]+FlightsPivot[[#This Row],[10% tax ]]</f>
        <v>68062.5</v>
      </c>
      <c r="K7107" s="4">
        <v>11</v>
      </c>
      <c r="L7107" s="4">
        <v>2014</v>
      </c>
      <c r="M7107" t="str">
        <f>INDEX(RoutesPivot[DepAirport],MATCH($C7107,RoutesPivot[[RouteID]:[RouteID]],0))</f>
        <v>ORD</v>
      </c>
      <c r="N7107" t="str">
        <f>INDEX(RoutesPivot[AirportID],MATCH($C7107,RoutesPivot[[RouteID]:[RouteID]],0))</f>
        <v>PHX</v>
      </c>
      <c r="O7107">
        <f>INDEX(RoutesPivot[Distance],MATCH($C7107,RoutesPivot[[RouteID]:[RouteID]],0))</f>
        <v>1200</v>
      </c>
      <c r="P7107">
        <f>INDEX(RoutesPivot[ListPrice],MATCH($C7107,RoutesPivot[[RouteID]:[RouteID]],0))</f>
        <v>250</v>
      </c>
      <c r="Q7107" t="str">
        <f>INDEX(AirportPivot[AirportName],MATCH($N7107,AirportPivot[[AirportID]:[AirportID]],0))</f>
        <v>Phoenix Sky Harbor International</v>
      </c>
      <c r="R7107">
        <f>INDEX(AirportPivot[Gates (number of available)],MATCH($N7107,AirportPivot[[AirportID]:[AirportID]],0))</f>
        <v>60</v>
      </c>
    </row>
    <row r="7108" spans="1:18" x14ac:dyDescent="0.25">
      <c r="A7108" s="3" t="s">
        <v>7140</v>
      </c>
      <c r="B7108" s="12">
        <v>41953</v>
      </c>
      <c r="C7108" s="4" t="s">
        <v>86</v>
      </c>
      <c r="D7108" s="4">
        <v>2.2999999999999998</v>
      </c>
      <c r="E7108" s="4">
        <v>83</v>
      </c>
      <c r="F7108" s="5">
        <v>0.8125</v>
      </c>
      <c r="G7108" s="6">
        <v>115</v>
      </c>
      <c r="H7108" s="7">
        <v>20815</v>
      </c>
      <c r="I7108" s="7">
        <f>FlightsPivot[[#This Row],[Total Fare]]*10%</f>
        <v>2081.5</v>
      </c>
      <c r="J7108" s="7">
        <f>FlightsPivot[[#This Row],[Total Fare]]+FlightsPivot[[#This Row],[10% tax ]]</f>
        <v>22896.5</v>
      </c>
      <c r="K7108" s="4">
        <v>11</v>
      </c>
      <c r="L7108" s="4">
        <v>2014</v>
      </c>
      <c r="M7108" t="str">
        <f>INDEX(RoutesPivot[DepAirport],MATCH($C7108,RoutesPivot[[RouteID]:[RouteID]],0))</f>
        <v>ORD</v>
      </c>
      <c r="N7108" t="str">
        <f>INDEX(RoutesPivot[AirportID],MATCH($C7108,RoutesPivot[[RouteID]:[RouteID]],0))</f>
        <v>DTW</v>
      </c>
      <c r="O7108">
        <f>INDEX(RoutesPivot[Distance],MATCH($C7108,RoutesPivot[[RouteID]:[RouteID]],0))</f>
        <v>200</v>
      </c>
      <c r="P7108">
        <f>INDEX(RoutesPivot[ListPrice],MATCH($C7108,RoutesPivot[[RouteID]:[RouteID]],0))</f>
        <v>115</v>
      </c>
      <c r="Q7108" t="str">
        <f>INDEX(AirportPivot[AirportName],MATCH($N7108,AirportPivot[[AirportID]:[AirportID]],0))</f>
        <v>Detroit Metropolitan Wayne County</v>
      </c>
      <c r="R7108">
        <f>INDEX(AirportPivot[Gates (number of available)],MATCH($N7108,AirportPivot[[AirportID]:[AirportID]],0))</f>
        <v>60</v>
      </c>
    </row>
    <row r="7109" spans="1:18" x14ac:dyDescent="0.25">
      <c r="A7109" s="3" t="s">
        <v>7141</v>
      </c>
      <c r="B7109" s="12">
        <v>42146</v>
      </c>
      <c r="C7109" s="4" t="s">
        <v>47</v>
      </c>
      <c r="D7109" s="4">
        <v>3.8</v>
      </c>
      <c r="E7109" s="4">
        <v>28</v>
      </c>
      <c r="F7109" s="5">
        <v>0.29166666666666669</v>
      </c>
      <c r="G7109" s="6">
        <v>250</v>
      </c>
      <c r="H7109" s="7">
        <v>46250</v>
      </c>
      <c r="I7109" s="7">
        <f>FlightsPivot[[#This Row],[Total Fare]]*10%</f>
        <v>4625</v>
      </c>
      <c r="J7109" s="7">
        <f>FlightsPivot[[#This Row],[Total Fare]]+FlightsPivot[[#This Row],[10% tax ]]</f>
        <v>50875</v>
      </c>
      <c r="K7109" s="4">
        <v>5</v>
      </c>
      <c r="L7109" s="4">
        <v>2015</v>
      </c>
      <c r="M7109" t="str">
        <f>INDEX(RoutesPivot[DepAirport],MATCH($C7109,RoutesPivot[[RouteID]:[RouteID]],0))</f>
        <v>ORD</v>
      </c>
      <c r="N7109" t="str">
        <f>INDEX(RoutesPivot[AirportID],MATCH($C7109,RoutesPivot[[RouteID]:[RouteID]],0))</f>
        <v>PHX</v>
      </c>
      <c r="O7109">
        <f>INDEX(RoutesPivot[Distance],MATCH($C7109,RoutesPivot[[RouteID]:[RouteID]],0))</f>
        <v>1200</v>
      </c>
      <c r="P7109">
        <f>INDEX(RoutesPivot[ListPrice],MATCH($C7109,RoutesPivot[[RouteID]:[RouteID]],0))</f>
        <v>250</v>
      </c>
      <c r="Q7109" t="str">
        <f>INDEX(AirportPivot[AirportName],MATCH($N7109,AirportPivot[[AirportID]:[AirportID]],0))</f>
        <v>Phoenix Sky Harbor International</v>
      </c>
      <c r="R7109">
        <f>INDEX(AirportPivot[Gates (number of available)],MATCH($N7109,AirportPivot[[AirportID]:[AirportID]],0))</f>
        <v>60</v>
      </c>
    </row>
    <row r="7110" spans="1:18" x14ac:dyDescent="0.25">
      <c r="A7110" s="3" t="s">
        <v>7142</v>
      </c>
      <c r="B7110" s="12">
        <v>42353</v>
      </c>
      <c r="C7110" s="4" t="s">
        <v>37</v>
      </c>
      <c r="D7110" s="4">
        <v>2</v>
      </c>
      <c r="E7110" s="4">
        <v>74</v>
      </c>
      <c r="F7110" s="5">
        <v>0.75</v>
      </c>
      <c r="G7110" s="6">
        <v>350</v>
      </c>
      <c r="H7110" s="7">
        <v>63350</v>
      </c>
      <c r="I7110" s="7">
        <f>FlightsPivot[[#This Row],[Total Fare]]*10%</f>
        <v>6335</v>
      </c>
      <c r="J7110" s="7">
        <f>FlightsPivot[[#This Row],[Total Fare]]+FlightsPivot[[#This Row],[10% tax ]]</f>
        <v>69685</v>
      </c>
      <c r="K7110" s="4">
        <v>12</v>
      </c>
      <c r="L7110" s="4">
        <v>2015</v>
      </c>
      <c r="M7110" t="str">
        <f>INDEX(RoutesPivot[DepAirport],MATCH($C7110,RoutesPivot[[RouteID]:[RouteID]],0))</f>
        <v>ORD</v>
      </c>
      <c r="N7110" t="str">
        <f>INDEX(RoutesPivot[AirportID],MATCH($C7110,RoutesPivot[[RouteID]:[RouteID]],0))</f>
        <v>SEA</v>
      </c>
      <c r="O7110">
        <f>INDEX(RoutesPivot[Distance],MATCH($C7110,RoutesPivot[[RouteID]:[RouteID]],0))</f>
        <v>1500</v>
      </c>
      <c r="P7110">
        <f>INDEX(RoutesPivot[ListPrice],MATCH($C7110,RoutesPivot[[RouteID]:[RouteID]],0))</f>
        <v>350</v>
      </c>
      <c r="Q7110" t="str">
        <f>INDEX(AirportPivot[AirportName],MATCH($N7110,AirportPivot[[AirportID]:[AirportID]],0))</f>
        <v>Seattle-Tacoma International</v>
      </c>
      <c r="R7110">
        <f>INDEX(AirportPivot[Gates (number of available)],MATCH($N7110,AirportPivot[[AirportID]:[AirportID]],0))</f>
        <v>58</v>
      </c>
    </row>
    <row r="7111" spans="1:18" x14ac:dyDescent="0.25">
      <c r="A7111" s="3" t="s">
        <v>7143</v>
      </c>
      <c r="B7111" s="12">
        <v>42028</v>
      </c>
      <c r="C7111" s="4" t="s">
        <v>40</v>
      </c>
      <c r="D7111" s="4">
        <v>1.4</v>
      </c>
      <c r="E7111" s="4">
        <v>193</v>
      </c>
      <c r="F7111" s="5">
        <v>0.70833333333333337</v>
      </c>
      <c r="G7111" s="6">
        <v>115</v>
      </c>
      <c r="H7111" s="7">
        <v>18975</v>
      </c>
      <c r="I7111" s="7">
        <f>FlightsPivot[[#This Row],[Total Fare]]*10%</f>
        <v>1897.5</v>
      </c>
      <c r="J7111" s="7">
        <f>FlightsPivot[[#This Row],[Total Fare]]+FlightsPivot[[#This Row],[10% tax ]]</f>
        <v>20872.5</v>
      </c>
      <c r="K7111" s="4">
        <v>1</v>
      </c>
      <c r="L7111" s="4">
        <v>2015</v>
      </c>
      <c r="M7111" t="str">
        <f>INDEX(RoutesPivot[DepAirport],MATCH($C7111,RoutesPivot[[RouteID]:[RouteID]],0))</f>
        <v>ORD</v>
      </c>
      <c r="N7111" t="str">
        <f>INDEX(RoutesPivot[AirportID],MATCH($C7111,RoutesPivot[[RouteID]:[RouteID]],0))</f>
        <v>MSP</v>
      </c>
      <c r="O7111">
        <f>INDEX(RoutesPivot[Distance],MATCH($C7111,RoutesPivot[[RouteID]:[RouteID]],0))</f>
        <v>300</v>
      </c>
      <c r="P7111">
        <f>INDEX(RoutesPivot[ListPrice],MATCH($C7111,RoutesPivot[[RouteID]:[RouteID]],0))</f>
        <v>115</v>
      </c>
      <c r="Q7111" t="str">
        <f>INDEX(AirportPivot[AirportName],MATCH($N7111,AirportPivot[[AirportID]:[AirportID]],0))</f>
        <v>Minneapolis-St Paul International/Wold-Chamberlain</v>
      </c>
      <c r="R7111">
        <f>INDEX(AirportPivot[Gates (number of available)],MATCH($N7111,AirportPivot[[AirportID]:[AirportID]],0))</f>
        <v>65</v>
      </c>
    </row>
    <row r="7112" spans="1:18" x14ac:dyDescent="0.25">
      <c r="A7112" s="3" t="s">
        <v>7144</v>
      </c>
      <c r="B7112" s="12">
        <v>41931</v>
      </c>
      <c r="C7112" s="4" t="s">
        <v>83</v>
      </c>
      <c r="D7112" s="4">
        <v>1.1000000000000001</v>
      </c>
      <c r="E7112" s="4">
        <v>44</v>
      </c>
      <c r="F7112" s="5">
        <v>0.29166666666666669</v>
      </c>
      <c r="G7112" s="6">
        <v>240</v>
      </c>
      <c r="H7112" s="7">
        <v>39600</v>
      </c>
      <c r="I7112" s="7">
        <f>FlightsPivot[[#This Row],[Total Fare]]*10%</f>
        <v>3960</v>
      </c>
      <c r="J7112" s="7">
        <f>FlightsPivot[[#This Row],[Total Fare]]+FlightsPivot[[#This Row],[10% tax ]]</f>
        <v>43560</v>
      </c>
      <c r="K7112" s="4">
        <v>10</v>
      </c>
      <c r="L7112" s="4">
        <v>2014</v>
      </c>
      <c r="M7112" t="str">
        <f>INDEX(RoutesPivot[DepAirport],MATCH($C7112,RoutesPivot[[RouteID]:[RouteID]],0))</f>
        <v>ORD</v>
      </c>
      <c r="N7112" t="str">
        <f>INDEX(RoutesPivot[AirportID],MATCH($C7112,RoutesPivot[[RouteID]:[RouteID]],0))</f>
        <v>BWI</v>
      </c>
      <c r="O7112">
        <f>INDEX(RoutesPivot[Distance],MATCH($C7112,RoutesPivot[[RouteID]:[RouteID]],0))</f>
        <v>520</v>
      </c>
      <c r="P7112">
        <f>INDEX(RoutesPivot[ListPrice],MATCH($C7112,RoutesPivot[[RouteID]:[RouteID]],0))</f>
        <v>240</v>
      </c>
      <c r="Q7112" t="str">
        <f>INDEX(AirportPivot[AirportName],MATCH($N7112,AirportPivot[[AirportID]:[AirportID]],0))</f>
        <v>Baltimore/Washington International Thurgood Marshall</v>
      </c>
      <c r="R7112">
        <f>INDEX(AirportPivot[Gates (number of available)],MATCH($N7112,AirportPivot[[AirportID]:[AirportID]],0))</f>
        <v>58</v>
      </c>
    </row>
    <row r="7113" spans="1:18" x14ac:dyDescent="0.25">
      <c r="A7113" s="3" t="s">
        <v>7145</v>
      </c>
      <c r="B7113" s="12">
        <v>41820</v>
      </c>
      <c r="C7113" s="4" t="s">
        <v>80</v>
      </c>
      <c r="D7113" s="4">
        <v>1.6</v>
      </c>
      <c r="E7113" s="4">
        <v>176</v>
      </c>
      <c r="F7113" s="5">
        <v>0.70833333333333337</v>
      </c>
      <c r="G7113" s="6">
        <v>330</v>
      </c>
      <c r="H7113" s="7">
        <v>54450</v>
      </c>
      <c r="I7113" s="7">
        <f>FlightsPivot[[#This Row],[Total Fare]]*10%</f>
        <v>5445</v>
      </c>
      <c r="J7113" s="7">
        <f>FlightsPivot[[#This Row],[Total Fare]]+FlightsPivot[[#This Row],[10% tax ]]</f>
        <v>59895</v>
      </c>
      <c r="K7113" s="4">
        <v>6</v>
      </c>
      <c r="L7113" s="4">
        <v>2014</v>
      </c>
      <c r="M7113" t="str">
        <f>INDEX(RoutesPivot[DepAirport],MATCH($C7113,RoutesPivot[[RouteID]:[RouteID]],0))</f>
        <v>ORD</v>
      </c>
      <c r="N7113" t="str">
        <f>INDEX(RoutesPivot[AirportID],MATCH($C7113,RoutesPivot[[RouteID]:[RouteID]],0))</f>
        <v>MIA</v>
      </c>
      <c r="O7113">
        <f>INDEX(RoutesPivot[Distance],MATCH($C7113,RoutesPivot[[RouteID]:[RouteID]],0))</f>
        <v>1000</v>
      </c>
      <c r="P7113">
        <f>INDEX(RoutesPivot[ListPrice],MATCH($C7113,RoutesPivot[[RouteID]:[RouteID]],0))</f>
        <v>300</v>
      </c>
      <c r="Q7113" t="str">
        <f>INDEX(AirportPivot[AirportName],MATCH($N7113,AirportPivot[[AirportID]:[AirportID]],0))</f>
        <v>Miami International</v>
      </c>
      <c r="R7113">
        <f>INDEX(AirportPivot[Gates (number of available)],MATCH($N7113,AirportPivot[[AirportID]:[AirportID]],0))</f>
        <v>80</v>
      </c>
    </row>
    <row r="7114" spans="1:18" x14ac:dyDescent="0.25">
      <c r="A7114" s="3" t="s">
        <v>7146</v>
      </c>
      <c r="B7114" s="12">
        <v>42188</v>
      </c>
      <c r="C7114" s="4" t="s">
        <v>70</v>
      </c>
      <c r="D7114" s="4">
        <v>2.4</v>
      </c>
      <c r="E7114" s="4">
        <v>146</v>
      </c>
      <c r="F7114" s="5">
        <v>0.875</v>
      </c>
      <c r="G7114" s="6">
        <v>302.5</v>
      </c>
      <c r="H7114" s="7">
        <v>55962.5</v>
      </c>
      <c r="I7114" s="7">
        <f>FlightsPivot[[#This Row],[Total Fare]]*10%</f>
        <v>5596.25</v>
      </c>
      <c r="J7114" s="7">
        <f>FlightsPivot[[#This Row],[Total Fare]]+FlightsPivot[[#This Row],[10% tax ]]</f>
        <v>61558.75</v>
      </c>
      <c r="K7114" s="4">
        <v>7</v>
      </c>
      <c r="L7114" s="4">
        <v>2015</v>
      </c>
      <c r="M7114" t="str">
        <f>INDEX(RoutesPivot[DepAirport],MATCH($C7114,RoutesPivot[[RouteID]:[RouteID]],0))</f>
        <v>ORD</v>
      </c>
      <c r="N7114" t="str">
        <f>INDEX(RoutesPivot[AirportID],MATCH($C7114,RoutesPivot[[RouteID]:[RouteID]],0))</f>
        <v>LAS</v>
      </c>
      <c r="O7114">
        <f>INDEX(RoutesPivot[Distance],MATCH($C7114,RoutesPivot[[RouteID]:[RouteID]],0))</f>
        <v>1100</v>
      </c>
      <c r="P7114">
        <f>INDEX(RoutesPivot[ListPrice],MATCH($C7114,RoutesPivot[[RouteID]:[RouteID]],0))</f>
        <v>275</v>
      </c>
      <c r="Q7114" t="str">
        <f>INDEX(AirportPivot[AirportName],MATCH($N7114,AirportPivot[[AirportID]:[AirportID]],0))</f>
        <v>McCarran International</v>
      </c>
      <c r="R7114">
        <f>INDEX(AirportPivot[Gates (number of available)],MATCH($N7114,AirportPivot[[AirportID]:[AirportID]],0))</f>
        <v>68</v>
      </c>
    </row>
    <row r="7115" spans="1:18" x14ac:dyDescent="0.25">
      <c r="A7115" s="3" t="s">
        <v>7147</v>
      </c>
      <c r="B7115" s="12">
        <v>42069</v>
      </c>
      <c r="C7115" s="4" t="s">
        <v>23</v>
      </c>
      <c r="D7115" s="4">
        <v>2.1</v>
      </c>
      <c r="E7115" s="4">
        <v>175</v>
      </c>
      <c r="F7115" s="5">
        <v>0.33333333333333331</v>
      </c>
      <c r="G7115" s="6">
        <v>300</v>
      </c>
      <c r="H7115" s="7">
        <v>49500</v>
      </c>
      <c r="I7115" s="7">
        <f>FlightsPivot[[#This Row],[Total Fare]]*10%</f>
        <v>4950</v>
      </c>
      <c r="J7115" s="7">
        <f>FlightsPivot[[#This Row],[Total Fare]]+FlightsPivot[[#This Row],[10% tax ]]</f>
        <v>54450</v>
      </c>
      <c r="K7115" s="4">
        <v>3</v>
      </c>
      <c r="L7115" s="4">
        <v>2015</v>
      </c>
      <c r="M7115" t="str">
        <f>INDEX(RoutesPivot[DepAirport],MATCH($C7115,RoutesPivot[[RouteID]:[RouteID]],0))</f>
        <v>ORD</v>
      </c>
      <c r="N7115" t="str">
        <f>INDEX(RoutesPivot[AirportID],MATCH($C7115,RoutesPivot[[RouteID]:[RouteID]],0))</f>
        <v>DEN</v>
      </c>
      <c r="O7115">
        <f>INDEX(RoutesPivot[Distance],MATCH($C7115,RoutesPivot[[RouteID]:[RouteID]],0))</f>
        <v>800</v>
      </c>
      <c r="P7115">
        <f>INDEX(RoutesPivot[ListPrice],MATCH($C7115,RoutesPivot[[RouteID]:[RouteID]],0))</f>
        <v>300</v>
      </c>
      <c r="Q7115" t="str">
        <f>INDEX(AirportPivot[AirportName],MATCH($N7115,AirportPivot[[AirportID]:[AirportID]],0))</f>
        <v>Denver International</v>
      </c>
      <c r="R7115">
        <f>INDEX(AirportPivot[Gates (number of available)],MATCH($N7115,AirportPivot[[AirportID]:[AirportID]],0))</f>
        <v>75</v>
      </c>
    </row>
    <row r="7116" spans="1:18" x14ac:dyDescent="0.25">
      <c r="A7116" s="3" t="s">
        <v>7148</v>
      </c>
      <c r="B7116" s="12">
        <v>42126</v>
      </c>
      <c r="C7116" s="4" t="s">
        <v>33</v>
      </c>
      <c r="D7116" s="4">
        <v>2.8</v>
      </c>
      <c r="E7116" s="4">
        <v>88</v>
      </c>
      <c r="F7116" s="5">
        <v>0.79166666666666663</v>
      </c>
      <c r="G7116" s="6">
        <v>375</v>
      </c>
      <c r="H7116" s="7">
        <v>67875</v>
      </c>
      <c r="I7116" s="7">
        <f>FlightsPivot[[#This Row],[Total Fare]]*10%</f>
        <v>6787.5</v>
      </c>
      <c r="J7116" s="7">
        <f>FlightsPivot[[#This Row],[Total Fare]]+FlightsPivot[[#This Row],[10% tax ]]</f>
        <v>74662.5</v>
      </c>
      <c r="K7116" s="4">
        <v>5</v>
      </c>
      <c r="L7116" s="4">
        <v>2015</v>
      </c>
      <c r="M7116" t="str">
        <f>INDEX(RoutesPivot[DepAirport],MATCH($C7116,RoutesPivot[[RouteID]:[RouteID]],0))</f>
        <v>ORD</v>
      </c>
      <c r="N7116" t="str">
        <f>INDEX(RoutesPivot[AirportID],MATCH($C7116,RoutesPivot[[RouteID]:[RouteID]],0))</f>
        <v>SFO</v>
      </c>
      <c r="O7116">
        <f>INDEX(RoutesPivot[Distance],MATCH($C7116,RoutesPivot[[RouteID]:[RouteID]],0))</f>
        <v>1600</v>
      </c>
      <c r="P7116">
        <f>INDEX(RoutesPivot[ListPrice],MATCH($C7116,RoutesPivot[[RouteID]:[RouteID]],0))</f>
        <v>375</v>
      </c>
      <c r="Q7116" t="str">
        <f>INDEX(AirportPivot[AirportName],MATCH($N7116,AirportPivot[[AirportID]:[AirportID]],0))</f>
        <v>San Francisco International</v>
      </c>
      <c r="R7116">
        <f>INDEX(AirportPivot[Gates (number of available)],MATCH($N7116,AirportPivot[[AirportID]:[AirportID]],0))</f>
        <v>70</v>
      </c>
    </row>
    <row r="7117" spans="1:18" x14ac:dyDescent="0.25">
      <c r="A7117" s="3" t="s">
        <v>7149</v>
      </c>
      <c r="B7117" s="12">
        <v>41854</v>
      </c>
      <c r="C7117" s="4" t="s">
        <v>70</v>
      </c>
      <c r="D7117" s="4">
        <v>2.2999999999999998</v>
      </c>
      <c r="E7117" s="4">
        <v>37</v>
      </c>
      <c r="F7117" s="5">
        <v>0.33333333333333331</v>
      </c>
      <c r="G7117" s="6">
        <v>302.5</v>
      </c>
      <c r="H7117" s="7">
        <v>49912.5</v>
      </c>
      <c r="I7117" s="7">
        <f>FlightsPivot[[#This Row],[Total Fare]]*10%</f>
        <v>4991.25</v>
      </c>
      <c r="J7117" s="7">
        <f>FlightsPivot[[#This Row],[Total Fare]]+FlightsPivot[[#This Row],[10% tax ]]</f>
        <v>54903.75</v>
      </c>
      <c r="K7117" s="4">
        <v>8</v>
      </c>
      <c r="L7117" s="4">
        <v>2014</v>
      </c>
      <c r="M7117" t="str">
        <f>INDEX(RoutesPivot[DepAirport],MATCH($C7117,RoutesPivot[[RouteID]:[RouteID]],0))</f>
        <v>ORD</v>
      </c>
      <c r="N7117" t="str">
        <f>INDEX(RoutesPivot[AirportID],MATCH($C7117,RoutesPivot[[RouteID]:[RouteID]],0))</f>
        <v>LAS</v>
      </c>
      <c r="O7117">
        <f>INDEX(RoutesPivot[Distance],MATCH($C7117,RoutesPivot[[RouteID]:[RouteID]],0))</f>
        <v>1100</v>
      </c>
      <c r="P7117">
        <f>INDEX(RoutesPivot[ListPrice],MATCH($C7117,RoutesPivot[[RouteID]:[RouteID]],0))</f>
        <v>275</v>
      </c>
      <c r="Q7117" t="str">
        <f>INDEX(AirportPivot[AirportName],MATCH($N7117,AirportPivot[[AirportID]:[AirportID]],0))</f>
        <v>McCarran International</v>
      </c>
      <c r="R7117">
        <f>INDEX(AirportPivot[Gates (number of available)],MATCH($N7117,AirportPivot[[AirportID]:[AirportID]],0))</f>
        <v>68</v>
      </c>
    </row>
    <row r="7118" spans="1:18" x14ac:dyDescent="0.25">
      <c r="A7118" s="3" t="s">
        <v>7150</v>
      </c>
      <c r="B7118" s="12">
        <v>41903</v>
      </c>
      <c r="C7118" s="4" t="s">
        <v>33</v>
      </c>
      <c r="D7118" s="4">
        <v>4</v>
      </c>
      <c r="E7118" s="4">
        <v>12</v>
      </c>
      <c r="F7118" s="5">
        <v>0.72916666666666663</v>
      </c>
      <c r="G7118" s="6">
        <v>375</v>
      </c>
      <c r="H7118" s="7">
        <v>69375</v>
      </c>
      <c r="I7118" s="7">
        <f>FlightsPivot[[#This Row],[Total Fare]]*10%</f>
        <v>6937.5</v>
      </c>
      <c r="J7118" s="7">
        <f>FlightsPivot[[#This Row],[Total Fare]]+FlightsPivot[[#This Row],[10% tax ]]</f>
        <v>76312.5</v>
      </c>
      <c r="K7118" s="4">
        <v>9</v>
      </c>
      <c r="L7118" s="4">
        <v>2014</v>
      </c>
      <c r="M7118" t="str">
        <f>INDEX(RoutesPivot[DepAirport],MATCH($C7118,RoutesPivot[[RouteID]:[RouteID]],0))</f>
        <v>ORD</v>
      </c>
      <c r="N7118" t="str">
        <f>INDEX(RoutesPivot[AirportID],MATCH($C7118,RoutesPivot[[RouteID]:[RouteID]],0))</f>
        <v>SFO</v>
      </c>
      <c r="O7118">
        <f>INDEX(RoutesPivot[Distance],MATCH($C7118,RoutesPivot[[RouteID]:[RouteID]],0))</f>
        <v>1600</v>
      </c>
      <c r="P7118">
        <f>INDEX(RoutesPivot[ListPrice],MATCH($C7118,RoutesPivot[[RouteID]:[RouteID]],0))</f>
        <v>375</v>
      </c>
      <c r="Q7118" t="str">
        <f>INDEX(AirportPivot[AirportName],MATCH($N7118,AirportPivot[[AirportID]:[AirportID]],0))</f>
        <v>San Francisco International</v>
      </c>
      <c r="R7118">
        <f>INDEX(AirportPivot[Gates (number of available)],MATCH($N7118,AirportPivot[[AirportID]:[AirportID]],0))</f>
        <v>70</v>
      </c>
    </row>
    <row r="7119" spans="1:18" x14ac:dyDescent="0.25">
      <c r="A7119" s="3" t="s">
        <v>7151</v>
      </c>
      <c r="B7119" s="12">
        <v>42211</v>
      </c>
      <c r="C7119" s="4" t="s">
        <v>50</v>
      </c>
      <c r="D7119" s="4">
        <v>1.1000000000000001</v>
      </c>
      <c r="E7119" s="4">
        <v>192</v>
      </c>
      <c r="F7119" s="5">
        <v>0.3125</v>
      </c>
      <c r="G7119" s="6">
        <v>302.5</v>
      </c>
      <c r="H7119" s="7">
        <v>49912.5</v>
      </c>
      <c r="I7119" s="7">
        <f>FlightsPivot[[#This Row],[Total Fare]]*10%</f>
        <v>4991.25</v>
      </c>
      <c r="J7119" s="7">
        <f>FlightsPivot[[#This Row],[Total Fare]]+FlightsPivot[[#This Row],[10% tax ]]</f>
        <v>54903.75</v>
      </c>
      <c r="K7119" s="4">
        <v>7</v>
      </c>
      <c r="L7119" s="4">
        <v>2015</v>
      </c>
      <c r="M7119" t="str">
        <f>INDEX(RoutesPivot[DepAirport],MATCH($C7119,RoutesPivot[[RouteID]:[RouteID]],0))</f>
        <v>ORD</v>
      </c>
      <c r="N7119" t="str">
        <f>INDEX(RoutesPivot[AirportID],MATCH($C7119,RoutesPivot[[RouteID]:[RouteID]],0))</f>
        <v>LGA</v>
      </c>
      <c r="O7119">
        <f>INDEX(RoutesPivot[Distance],MATCH($C7119,RoutesPivot[[RouteID]:[RouteID]],0))</f>
        <v>610</v>
      </c>
      <c r="P7119">
        <f>INDEX(RoutesPivot[ListPrice],MATCH($C7119,RoutesPivot[[RouteID]:[RouteID]],0))</f>
        <v>275</v>
      </c>
      <c r="Q7119" t="str">
        <f>INDEX(AirportPivot[AirportName],MATCH($N7119,AirportPivot[[AirportID]:[AirportID]],0))</f>
        <v>Laguardia</v>
      </c>
      <c r="R7119">
        <f>INDEX(AirportPivot[Gates (number of available)],MATCH($N7119,AirportPivot[[AirportID]:[AirportID]],0))</f>
        <v>66</v>
      </c>
    </row>
    <row r="7120" spans="1:18" x14ac:dyDescent="0.25">
      <c r="A7120" s="3" t="s">
        <v>7152</v>
      </c>
      <c r="B7120" s="12">
        <v>42246</v>
      </c>
      <c r="C7120" s="4" t="s">
        <v>23</v>
      </c>
      <c r="D7120" s="4">
        <v>1.2</v>
      </c>
      <c r="E7120" s="4">
        <v>193</v>
      </c>
      <c r="F7120" s="5">
        <v>0.72916666666666663</v>
      </c>
      <c r="G7120" s="6">
        <v>330</v>
      </c>
      <c r="H7120" s="7">
        <v>54450</v>
      </c>
      <c r="I7120" s="7">
        <f>FlightsPivot[[#This Row],[Total Fare]]*10%</f>
        <v>5445</v>
      </c>
      <c r="J7120" s="7">
        <f>FlightsPivot[[#This Row],[Total Fare]]+FlightsPivot[[#This Row],[10% tax ]]</f>
        <v>59895</v>
      </c>
      <c r="K7120" s="4">
        <v>8</v>
      </c>
      <c r="L7120" s="4">
        <v>2015</v>
      </c>
      <c r="M7120" t="str">
        <f>INDEX(RoutesPivot[DepAirport],MATCH($C7120,RoutesPivot[[RouteID]:[RouteID]],0))</f>
        <v>ORD</v>
      </c>
      <c r="N7120" t="str">
        <f>INDEX(RoutesPivot[AirportID],MATCH($C7120,RoutesPivot[[RouteID]:[RouteID]],0))</f>
        <v>DEN</v>
      </c>
      <c r="O7120">
        <f>INDEX(RoutesPivot[Distance],MATCH($C7120,RoutesPivot[[RouteID]:[RouteID]],0))</f>
        <v>800</v>
      </c>
      <c r="P7120">
        <f>INDEX(RoutesPivot[ListPrice],MATCH($C7120,RoutesPivot[[RouteID]:[RouteID]],0))</f>
        <v>300</v>
      </c>
      <c r="Q7120" t="str">
        <f>INDEX(AirportPivot[AirportName],MATCH($N7120,AirportPivot[[AirportID]:[AirportID]],0))</f>
        <v>Denver International</v>
      </c>
      <c r="R7120">
        <f>INDEX(AirportPivot[Gates (number of available)],MATCH($N7120,AirportPivot[[AirportID]:[AirportID]],0))</f>
        <v>75</v>
      </c>
    </row>
    <row r="7121" spans="1:18" x14ac:dyDescent="0.25">
      <c r="A7121" s="3" t="s">
        <v>7153</v>
      </c>
      <c r="B7121" s="12">
        <v>41685</v>
      </c>
      <c r="C7121" s="4" t="s">
        <v>37</v>
      </c>
      <c r="D7121" s="4">
        <v>2.9</v>
      </c>
      <c r="E7121" s="4">
        <v>197</v>
      </c>
      <c r="F7121" s="5">
        <v>0.83333333333333337</v>
      </c>
      <c r="G7121" s="6">
        <v>350</v>
      </c>
      <c r="H7121" s="7">
        <v>57750</v>
      </c>
      <c r="I7121" s="7">
        <f>FlightsPivot[[#This Row],[Total Fare]]*10%</f>
        <v>5775</v>
      </c>
      <c r="J7121" s="7">
        <f>FlightsPivot[[#This Row],[Total Fare]]+FlightsPivot[[#This Row],[10% tax ]]</f>
        <v>63525</v>
      </c>
      <c r="K7121" s="4">
        <v>2</v>
      </c>
      <c r="L7121" s="4">
        <v>2014</v>
      </c>
      <c r="M7121" t="str">
        <f>INDEX(RoutesPivot[DepAirport],MATCH($C7121,RoutesPivot[[RouteID]:[RouteID]],0))</f>
        <v>ORD</v>
      </c>
      <c r="N7121" t="str">
        <f>INDEX(RoutesPivot[AirportID],MATCH($C7121,RoutesPivot[[RouteID]:[RouteID]],0))</f>
        <v>SEA</v>
      </c>
      <c r="O7121">
        <f>INDEX(RoutesPivot[Distance],MATCH($C7121,RoutesPivot[[RouteID]:[RouteID]],0))</f>
        <v>1500</v>
      </c>
      <c r="P7121">
        <f>INDEX(RoutesPivot[ListPrice],MATCH($C7121,RoutesPivot[[RouteID]:[RouteID]],0))</f>
        <v>350</v>
      </c>
      <c r="Q7121" t="str">
        <f>INDEX(AirportPivot[AirportName],MATCH($N7121,AirportPivot[[AirportID]:[AirportID]],0))</f>
        <v>Seattle-Tacoma International</v>
      </c>
      <c r="R7121">
        <f>INDEX(AirportPivot[Gates (number of available)],MATCH($N7121,AirportPivot[[AirportID]:[AirportID]],0))</f>
        <v>58</v>
      </c>
    </row>
    <row r="7122" spans="1:18" x14ac:dyDescent="0.25">
      <c r="A7122" s="3" t="s">
        <v>7154</v>
      </c>
      <c r="B7122" s="12">
        <v>42334</v>
      </c>
      <c r="C7122" s="4" t="s">
        <v>21</v>
      </c>
      <c r="D7122" s="4">
        <v>5.9</v>
      </c>
      <c r="E7122" s="4">
        <v>34</v>
      </c>
      <c r="F7122" s="5">
        <v>0.75</v>
      </c>
      <c r="G7122" s="6">
        <v>187.5</v>
      </c>
      <c r="H7122" s="7">
        <v>34687.5</v>
      </c>
      <c r="I7122" s="7">
        <f>FlightsPivot[[#This Row],[Total Fare]]*10%</f>
        <v>3468.75</v>
      </c>
      <c r="J7122" s="7">
        <f>FlightsPivot[[#This Row],[Total Fare]]+FlightsPivot[[#This Row],[10% tax ]]</f>
        <v>38156.25</v>
      </c>
      <c r="K7122" s="4">
        <v>11</v>
      </c>
      <c r="L7122" s="4">
        <v>2015</v>
      </c>
      <c r="M7122" t="str">
        <f>INDEX(RoutesPivot[DepAirport],MATCH($C7122,RoutesPivot[[RouteID]:[RouteID]],0))</f>
        <v>ORD</v>
      </c>
      <c r="N7122" t="str">
        <f>INDEX(RoutesPivot[AirportID],MATCH($C7122,RoutesPivot[[RouteID]:[RouteID]],0))</f>
        <v>CLT</v>
      </c>
      <c r="O7122">
        <f>INDEX(RoutesPivot[Distance],MATCH($C7122,RoutesPivot[[RouteID]:[RouteID]],0))</f>
        <v>700</v>
      </c>
      <c r="P7122">
        <f>INDEX(RoutesPivot[ListPrice],MATCH($C7122,RoutesPivot[[RouteID]:[RouteID]],0))</f>
        <v>125</v>
      </c>
      <c r="Q7122" t="str">
        <f>INDEX(AirportPivot[AirportName],MATCH($N7122,AirportPivot[[AirportID]:[AirportID]],0))</f>
        <v>Charlotte/Douglas International</v>
      </c>
      <c r="R7122">
        <f>INDEX(AirportPivot[Gates (number of available)],MATCH($N7122,AirportPivot[[AirportID]:[AirportID]],0))</f>
        <v>65</v>
      </c>
    </row>
    <row r="7123" spans="1:18" x14ac:dyDescent="0.25">
      <c r="A7123" s="3" t="s">
        <v>7155</v>
      </c>
      <c r="B7123" s="12">
        <v>42071</v>
      </c>
      <c r="C7123" s="4" t="s">
        <v>23</v>
      </c>
      <c r="D7123" s="4">
        <v>2.8</v>
      </c>
      <c r="E7123" s="4">
        <v>131</v>
      </c>
      <c r="F7123" s="5">
        <v>0.375</v>
      </c>
      <c r="G7123" s="6">
        <v>300</v>
      </c>
      <c r="H7123" s="7">
        <v>55500</v>
      </c>
      <c r="I7123" s="7">
        <f>FlightsPivot[[#This Row],[Total Fare]]*10%</f>
        <v>5550</v>
      </c>
      <c r="J7123" s="7">
        <f>FlightsPivot[[#This Row],[Total Fare]]+FlightsPivot[[#This Row],[10% tax ]]</f>
        <v>61050</v>
      </c>
      <c r="K7123" s="4">
        <v>3</v>
      </c>
      <c r="L7123" s="4">
        <v>2015</v>
      </c>
      <c r="M7123" t="str">
        <f>INDEX(RoutesPivot[DepAirport],MATCH($C7123,RoutesPivot[[RouteID]:[RouteID]],0))</f>
        <v>ORD</v>
      </c>
      <c r="N7123" t="str">
        <f>INDEX(RoutesPivot[AirportID],MATCH($C7123,RoutesPivot[[RouteID]:[RouteID]],0))</f>
        <v>DEN</v>
      </c>
      <c r="O7123">
        <f>INDEX(RoutesPivot[Distance],MATCH($C7123,RoutesPivot[[RouteID]:[RouteID]],0))</f>
        <v>800</v>
      </c>
      <c r="P7123">
        <f>INDEX(RoutesPivot[ListPrice],MATCH($C7123,RoutesPivot[[RouteID]:[RouteID]],0))</f>
        <v>300</v>
      </c>
      <c r="Q7123" t="str">
        <f>INDEX(AirportPivot[AirportName],MATCH($N7123,AirportPivot[[AirportID]:[AirportID]],0))</f>
        <v>Denver International</v>
      </c>
      <c r="R7123">
        <f>INDEX(AirportPivot[Gates (number of available)],MATCH($N7123,AirportPivot[[AirportID]:[AirportID]],0))</f>
        <v>75</v>
      </c>
    </row>
    <row r="7124" spans="1:18" x14ac:dyDescent="0.25">
      <c r="A7124" s="3" t="s">
        <v>7156</v>
      </c>
      <c r="B7124" s="12">
        <v>42081</v>
      </c>
      <c r="C7124" s="4" t="s">
        <v>70</v>
      </c>
      <c r="D7124" s="4">
        <v>0.8</v>
      </c>
      <c r="E7124" s="4">
        <v>1</v>
      </c>
      <c r="F7124" s="5">
        <v>0.70833333333333337</v>
      </c>
      <c r="G7124" s="6">
        <v>275</v>
      </c>
      <c r="H7124" s="7">
        <v>50875</v>
      </c>
      <c r="I7124" s="7">
        <f>FlightsPivot[[#This Row],[Total Fare]]*10%</f>
        <v>5087.5</v>
      </c>
      <c r="J7124" s="7">
        <f>FlightsPivot[[#This Row],[Total Fare]]+FlightsPivot[[#This Row],[10% tax ]]</f>
        <v>55962.5</v>
      </c>
      <c r="K7124" s="4">
        <v>3</v>
      </c>
      <c r="L7124" s="4">
        <v>2015</v>
      </c>
      <c r="M7124" t="str">
        <f>INDEX(RoutesPivot[DepAirport],MATCH($C7124,RoutesPivot[[RouteID]:[RouteID]],0))</f>
        <v>ORD</v>
      </c>
      <c r="N7124" t="str">
        <f>INDEX(RoutesPivot[AirportID],MATCH($C7124,RoutesPivot[[RouteID]:[RouteID]],0))</f>
        <v>LAS</v>
      </c>
      <c r="O7124">
        <f>INDEX(RoutesPivot[Distance],MATCH($C7124,RoutesPivot[[RouteID]:[RouteID]],0))</f>
        <v>1100</v>
      </c>
      <c r="P7124">
        <f>INDEX(RoutesPivot[ListPrice],MATCH($C7124,RoutesPivot[[RouteID]:[RouteID]],0))</f>
        <v>275</v>
      </c>
      <c r="Q7124" t="str">
        <f>INDEX(AirportPivot[AirportName],MATCH($N7124,AirportPivot[[AirportID]:[AirportID]],0))</f>
        <v>McCarran International</v>
      </c>
      <c r="R7124">
        <f>INDEX(AirportPivot[Gates (number of available)],MATCH($N7124,AirportPivot[[AirportID]:[AirportID]],0))</f>
        <v>68</v>
      </c>
    </row>
    <row r="7125" spans="1:18" x14ac:dyDescent="0.25">
      <c r="A7125" s="3" t="s">
        <v>7157</v>
      </c>
      <c r="B7125" s="12">
        <v>41995</v>
      </c>
      <c r="C7125" s="4" t="s">
        <v>17</v>
      </c>
      <c r="D7125" s="4">
        <v>8.8000000000000007</v>
      </c>
      <c r="E7125" s="4">
        <v>54</v>
      </c>
      <c r="F7125" s="5">
        <v>0.79166666666666663</v>
      </c>
      <c r="G7125" s="6">
        <v>490</v>
      </c>
      <c r="H7125" s="7">
        <v>80850</v>
      </c>
      <c r="I7125" s="7">
        <f>FlightsPivot[[#This Row],[Total Fare]]*10%</f>
        <v>8085</v>
      </c>
      <c r="J7125" s="7">
        <f>FlightsPivot[[#This Row],[Total Fare]]+FlightsPivot[[#This Row],[10% tax ]]</f>
        <v>88935</v>
      </c>
      <c r="K7125" s="4">
        <v>12</v>
      </c>
      <c r="L7125" s="4">
        <v>2014</v>
      </c>
      <c r="M7125" t="str">
        <f>INDEX(RoutesPivot[DepAirport],MATCH($C7125,RoutesPivot[[RouteID]:[RouteID]],0))</f>
        <v>ORD</v>
      </c>
      <c r="N7125" t="str">
        <f>INDEX(RoutesPivot[AirportID],MATCH($C7125,RoutesPivot[[RouteID]:[RouteID]],0))</f>
        <v>LAX</v>
      </c>
      <c r="O7125">
        <f>INDEX(RoutesPivot[Distance],MATCH($C7125,RoutesPivot[[RouteID]:[RouteID]],0))</f>
        <v>1518</v>
      </c>
      <c r="P7125">
        <f>INDEX(RoutesPivot[ListPrice],MATCH($C7125,RoutesPivot[[RouteID]:[RouteID]],0))</f>
        <v>350</v>
      </c>
      <c r="Q7125" t="str">
        <f>INDEX(AirportPivot[AirportName],MATCH($N7125,AirportPivot[[AirportID]:[AirportID]],0))</f>
        <v>Los Angeles International</v>
      </c>
      <c r="R7125">
        <f>INDEX(AirportPivot[Gates (number of available)],MATCH($N7125,AirportPivot[[AirportID]:[AirportID]],0))</f>
        <v>86</v>
      </c>
    </row>
    <row r="7126" spans="1:18" x14ac:dyDescent="0.25">
      <c r="A7126" s="3" t="s">
        <v>7158</v>
      </c>
      <c r="B7126" s="12">
        <v>41973</v>
      </c>
      <c r="C7126" s="4" t="s">
        <v>15</v>
      </c>
      <c r="D7126" s="4">
        <v>5</v>
      </c>
      <c r="E7126" s="4">
        <v>171</v>
      </c>
      <c r="F7126" s="5">
        <v>0.83333333333333337</v>
      </c>
      <c r="G7126" s="6">
        <v>337.5</v>
      </c>
      <c r="H7126" s="7">
        <v>55687.5</v>
      </c>
      <c r="I7126" s="7">
        <f>FlightsPivot[[#This Row],[Total Fare]]*10%</f>
        <v>5568.75</v>
      </c>
      <c r="J7126" s="7">
        <f>FlightsPivot[[#This Row],[Total Fare]]+FlightsPivot[[#This Row],[10% tax ]]</f>
        <v>61256.25</v>
      </c>
      <c r="K7126" s="4">
        <v>11</v>
      </c>
      <c r="L7126" s="4">
        <v>2014</v>
      </c>
      <c r="M7126" t="str">
        <f>INDEX(RoutesPivot[DepAirport],MATCH($C7126,RoutesPivot[[RouteID]:[RouteID]],0))</f>
        <v>ORD</v>
      </c>
      <c r="N7126" t="str">
        <f>INDEX(RoutesPivot[AirportID],MATCH($C7126,RoutesPivot[[RouteID]:[RouteID]],0))</f>
        <v>EWR</v>
      </c>
      <c r="O7126">
        <f>INDEX(RoutesPivot[Distance],MATCH($C7126,RoutesPivot[[RouteID]:[RouteID]],0))</f>
        <v>600</v>
      </c>
      <c r="P7126">
        <f>INDEX(RoutesPivot[ListPrice],MATCH($C7126,RoutesPivot[[RouteID]:[RouteID]],0))</f>
        <v>225</v>
      </c>
      <c r="Q7126" t="str">
        <f>INDEX(AirportPivot[AirportName],MATCH($N7126,AirportPivot[[AirportID]:[AirportID]],0))</f>
        <v>Newark Liberty International</v>
      </c>
      <c r="R7126">
        <f>INDEX(AirportPivot[Gates (number of available)],MATCH($N7126,AirportPivot[[AirportID]:[AirportID]],0))</f>
        <v>82</v>
      </c>
    </row>
    <row r="7127" spans="1:18" x14ac:dyDescent="0.25">
      <c r="A7127" s="3" t="s">
        <v>7159</v>
      </c>
      <c r="B7127" s="12">
        <v>41931</v>
      </c>
      <c r="C7127" s="4" t="s">
        <v>27</v>
      </c>
      <c r="D7127" s="4">
        <v>8.1999999999999993</v>
      </c>
      <c r="E7127" s="4">
        <v>84</v>
      </c>
      <c r="F7127" s="5">
        <v>0.3125</v>
      </c>
      <c r="G7127" s="6">
        <v>200</v>
      </c>
      <c r="H7127" s="7">
        <v>36200</v>
      </c>
      <c r="I7127" s="7">
        <f>FlightsPivot[[#This Row],[Total Fare]]*10%</f>
        <v>3620</v>
      </c>
      <c r="J7127" s="7">
        <f>FlightsPivot[[#This Row],[Total Fare]]+FlightsPivot[[#This Row],[10% tax ]]</f>
        <v>39820</v>
      </c>
      <c r="K7127" s="4">
        <v>10</v>
      </c>
      <c r="L7127" s="4">
        <v>2014</v>
      </c>
      <c r="M7127" t="str">
        <f>INDEX(RoutesPivot[DepAirport],MATCH($C7127,RoutesPivot[[RouteID]:[RouteID]],0))</f>
        <v>ORD</v>
      </c>
      <c r="N7127" t="str">
        <f>INDEX(RoutesPivot[AirportID],MATCH($C7127,RoutesPivot[[RouteID]:[RouteID]],0))</f>
        <v>ATL</v>
      </c>
      <c r="O7127">
        <f>INDEX(RoutesPivot[Distance],MATCH($C7127,RoutesPivot[[RouteID]:[RouteID]],0))</f>
        <v>510</v>
      </c>
      <c r="P7127">
        <f>INDEX(RoutesPivot[ListPrice],MATCH($C7127,RoutesPivot[[RouteID]:[RouteID]],0))</f>
        <v>200</v>
      </c>
      <c r="Q7127" t="str">
        <f>INDEX(AirportPivot[AirportName],MATCH($N7127,AirportPivot[[AirportID]:[AirportID]],0))</f>
        <v>Hartsfield-Jackson Atlanta International</v>
      </c>
      <c r="R7127">
        <f>INDEX(AirportPivot[Gates (number of available)],MATCH($N7127,AirportPivot[[AirportID]:[AirportID]],0))</f>
        <v>100</v>
      </c>
    </row>
    <row r="7128" spans="1:18" x14ac:dyDescent="0.25">
      <c r="A7128" s="3" t="s">
        <v>7160</v>
      </c>
      <c r="B7128" s="12">
        <v>42322</v>
      </c>
      <c r="C7128" s="4" t="s">
        <v>80</v>
      </c>
      <c r="D7128" s="4">
        <v>2.8</v>
      </c>
      <c r="E7128" s="4">
        <v>205</v>
      </c>
      <c r="F7128" s="5">
        <v>0.8125</v>
      </c>
      <c r="G7128" s="6">
        <v>300</v>
      </c>
      <c r="H7128" s="7">
        <v>49500</v>
      </c>
      <c r="I7128" s="7">
        <f>FlightsPivot[[#This Row],[Total Fare]]*10%</f>
        <v>4950</v>
      </c>
      <c r="J7128" s="7">
        <f>FlightsPivot[[#This Row],[Total Fare]]+FlightsPivot[[#This Row],[10% tax ]]</f>
        <v>54450</v>
      </c>
      <c r="K7128" s="4">
        <v>11</v>
      </c>
      <c r="L7128" s="4">
        <v>2015</v>
      </c>
      <c r="M7128" t="str">
        <f>INDEX(RoutesPivot[DepAirport],MATCH($C7128,RoutesPivot[[RouteID]:[RouteID]],0))</f>
        <v>ORD</v>
      </c>
      <c r="N7128" t="str">
        <f>INDEX(RoutesPivot[AirportID],MATCH($C7128,RoutesPivot[[RouteID]:[RouteID]],0))</f>
        <v>MIA</v>
      </c>
      <c r="O7128">
        <f>INDEX(RoutesPivot[Distance],MATCH($C7128,RoutesPivot[[RouteID]:[RouteID]],0))</f>
        <v>1000</v>
      </c>
      <c r="P7128">
        <f>INDEX(RoutesPivot[ListPrice],MATCH($C7128,RoutesPivot[[RouteID]:[RouteID]],0))</f>
        <v>300</v>
      </c>
      <c r="Q7128" t="str">
        <f>INDEX(AirportPivot[AirportName],MATCH($N7128,AirportPivot[[AirportID]:[AirportID]],0))</f>
        <v>Miami International</v>
      </c>
      <c r="R7128">
        <f>INDEX(AirportPivot[Gates (number of available)],MATCH($N7128,AirportPivot[[AirportID]:[AirportID]],0))</f>
        <v>80</v>
      </c>
    </row>
    <row r="7129" spans="1:18" x14ac:dyDescent="0.25">
      <c r="A7129" s="3" t="s">
        <v>7161</v>
      </c>
      <c r="B7129" s="12">
        <v>41971</v>
      </c>
      <c r="C7129" s="4" t="s">
        <v>23</v>
      </c>
      <c r="D7129" s="4">
        <v>5.3</v>
      </c>
      <c r="E7129" s="4">
        <v>13</v>
      </c>
      <c r="F7129" s="5">
        <v>0.4375</v>
      </c>
      <c r="G7129" s="6">
        <v>450</v>
      </c>
      <c r="H7129" s="7">
        <v>83250</v>
      </c>
      <c r="I7129" s="7">
        <f>FlightsPivot[[#This Row],[Total Fare]]*10%</f>
        <v>8325</v>
      </c>
      <c r="J7129" s="7">
        <f>FlightsPivot[[#This Row],[Total Fare]]+FlightsPivot[[#This Row],[10% tax ]]</f>
        <v>91575</v>
      </c>
      <c r="K7129" s="4">
        <v>11</v>
      </c>
      <c r="L7129" s="4">
        <v>2014</v>
      </c>
      <c r="M7129" t="str">
        <f>INDEX(RoutesPivot[DepAirport],MATCH($C7129,RoutesPivot[[RouteID]:[RouteID]],0))</f>
        <v>ORD</v>
      </c>
      <c r="N7129" t="str">
        <f>INDEX(RoutesPivot[AirportID],MATCH($C7129,RoutesPivot[[RouteID]:[RouteID]],0))</f>
        <v>DEN</v>
      </c>
      <c r="O7129">
        <f>INDEX(RoutesPivot[Distance],MATCH($C7129,RoutesPivot[[RouteID]:[RouteID]],0))</f>
        <v>800</v>
      </c>
      <c r="P7129">
        <f>INDEX(RoutesPivot[ListPrice],MATCH($C7129,RoutesPivot[[RouteID]:[RouteID]],0))</f>
        <v>300</v>
      </c>
      <c r="Q7129" t="str">
        <f>INDEX(AirportPivot[AirportName],MATCH($N7129,AirportPivot[[AirportID]:[AirportID]],0))</f>
        <v>Denver International</v>
      </c>
      <c r="R7129">
        <f>INDEX(AirportPivot[Gates (number of available)],MATCH($N7129,AirportPivot[[AirportID]:[AirportID]],0))</f>
        <v>75</v>
      </c>
    </row>
    <row r="7130" spans="1:18" x14ac:dyDescent="0.25">
      <c r="A7130" s="3" t="s">
        <v>7162</v>
      </c>
      <c r="B7130" s="12">
        <v>42178</v>
      </c>
      <c r="C7130" s="4" t="s">
        <v>70</v>
      </c>
      <c r="D7130" s="4">
        <v>2.5</v>
      </c>
      <c r="E7130" s="4">
        <v>134</v>
      </c>
      <c r="F7130" s="5">
        <v>0.29166666666666669</v>
      </c>
      <c r="G7130" s="6">
        <v>302.5</v>
      </c>
      <c r="H7130" s="7">
        <v>55962.5</v>
      </c>
      <c r="I7130" s="7">
        <f>FlightsPivot[[#This Row],[Total Fare]]*10%</f>
        <v>5596.25</v>
      </c>
      <c r="J7130" s="7">
        <f>FlightsPivot[[#This Row],[Total Fare]]+FlightsPivot[[#This Row],[10% tax ]]</f>
        <v>61558.75</v>
      </c>
      <c r="K7130" s="4">
        <v>6</v>
      </c>
      <c r="L7130" s="4">
        <v>2015</v>
      </c>
      <c r="M7130" t="str">
        <f>INDEX(RoutesPivot[DepAirport],MATCH($C7130,RoutesPivot[[RouteID]:[RouteID]],0))</f>
        <v>ORD</v>
      </c>
      <c r="N7130" t="str">
        <f>INDEX(RoutesPivot[AirportID],MATCH($C7130,RoutesPivot[[RouteID]:[RouteID]],0))</f>
        <v>LAS</v>
      </c>
      <c r="O7130">
        <f>INDEX(RoutesPivot[Distance],MATCH($C7130,RoutesPivot[[RouteID]:[RouteID]],0))</f>
        <v>1100</v>
      </c>
      <c r="P7130">
        <f>INDEX(RoutesPivot[ListPrice],MATCH($C7130,RoutesPivot[[RouteID]:[RouteID]],0))</f>
        <v>275</v>
      </c>
      <c r="Q7130" t="str">
        <f>INDEX(AirportPivot[AirportName],MATCH($N7130,AirportPivot[[AirportID]:[AirportID]],0))</f>
        <v>McCarran International</v>
      </c>
      <c r="R7130">
        <f>INDEX(AirportPivot[Gates (number of available)],MATCH($N7130,AirportPivot[[AirportID]:[AirportID]],0))</f>
        <v>68</v>
      </c>
    </row>
    <row r="7131" spans="1:18" x14ac:dyDescent="0.25">
      <c r="A7131" s="3" t="s">
        <v>7163</v>
      </c>
      <c r="B7131" s="12">
        <v>41920</v>
      </c>
      <c r="C7131" s="4" t="s">
        <v>27</v>
      </c>
      <c r="D7131" s="4">
        <v>9.1</v>
      </c>
      <c r="E7131" s="4">
        <v>187</v>
      </c>
      <c r="F7131" s="5">
        <v>0.75</v>
      </c>
      <c r="G7131" s="6">
        <v>200</v>
      </c>
      <c r="H7131" s="7">
        <v>33000</v>
      </c>
      <c r="I7131" s="7">
        <f>FlightsPivot[[#This Row],[Total Fare]]*10%</f>
        <v>3300</v>
      </c>
      <c r="J7131" s="7">
        <f>FlightsPivot[[#This Row],[Total Fare]]+FlightsPivot[[#This Row],[10% tax ]]</f>
        <v>36300</v>
      </c>
      <c r="K7131" s="4">
        <v>10</v>
      </c>
      <c r="L7131" s="4">
        <v>2014</v>
      </c>
      <c r="M7131" t="str">
        <f>INDEX(RoutesPivot[DepAirport],MATCH($C7131,RoutesPivot[[RouteID]:[RouteID]],0))</f>
        <v>ORD</v>
      </c>
      <c r="N7131" t="str">
        <f>INDEX(RoutesPivot[AirportID],MATCH($C7131,RoutesPivot[[RouteID]:[RouteID]],0))</f>
        <v>ATL</v>
      </c>
      <c r="O7131">
        <f>INDEX(RoutesPivot[Distance],MATCH($C7131,RoutesPivot[[RouteID]:[RouteID]],0))</f>
        <v>510</v>
      </c>
      <c r="P7131">
        <f>INDEX(RoutesPivot[ListPrice],MATCH($C7131,RoutesPivot[[RouteID]:[RouteID]],0))</f>
        <v>200</v>
      </c>
      <c r="Q7131" t="str">
        <f>INDEX(AirportPivot[AirportName],MATCH($N7131,AirportPivot[[AirportID]:[AirportID]],0))</f>
        <v>Hartsfield-Jackson Atlanta International</v>
      </c>
      <c r="R7131">
        <f>INDEX(AirportPivot[Gates (number of available)],MATCH($N7131,AirportPivot[[AirportID]:[AirportID]],0))</f>
        <v>100</v>
      </c>
    </row>
    <row r="7132" spans="1:18" x14ac:dyDescent="0.25">
      <c r="A7132" s="3" t="s">
        <v>7164</v>
      </c>
      <c r="B7132" s="12">
        <v>41681</v>
      </c>
      <c r="C7132" s="4" t="s">
        <v>33</v>
      </c>
      <c r="D7132" s="4">
        <v>2.2000000000000002</v>
      </c>
      <c r="E7132" s="4">
        <v>164</v>
      </c>
      <c r="F7132" s="5">
        <v>0.72916666666666663</v>
      </c>
      <c r="G7132" s="6">
        <v>375</v>
      </c>
      <c r="H7132" s="7">
        <v>61875</v>
      </c>
      <c r="I7132" s="7">
        <f>FlightsPivot[[#This Row],[Total Fare]]*10%</f>
        <v>6187.5</v>
      </c>
      <c r="J7132" s="7">
        <f>FlightsPivot[[#This Row],[Total Fare]]+FlightsPivot[[#This Row],[10% tax ]]</f>
        <v>68062.5</v>
      </c>
      <c r="K7132" s="4">
        <v>2</v>
      </c>
      <c r="L7132" s="4">
        <v>2014</v>
      </c>
      <c r="M7132" t="str">
        <f>INDEX(RoutesPivot[DepAirport],MATCH($C7132,RoutesPivot[[RouteID]:[RouteID]],0))</f>
        <v>ORD</v>
      </c>
      <c r="N7132" t="str">
        <f>INDEX(RoutesPivot[AirportID],MATCH($C7132,RoutesPivot[[RouteID]:[RouteID]],0))</f>
        <v>SFO</v>
      </c>
      <c r="O7132">
        <f>INDEX(RoutesPivot[Distance],MATCH($C7132,RoutesPivot[[RouteID]:[RouteID]],0))</f>
        <v>1600</v>
      </c>
      <c r="P7132">
        <f>INDEX(RoutesPivot[ListPrice],MATCH($C7132,RoutesPivot[[RouteID]:[RouteID]],0))</f>
        <v>375</v>
      </c>
      <c r="Q7132" t="str">
        <f>INDEX(AirportPivot[AirportName],MATCH($N7132,AirportPivot[[AirportID]:[AirportID]],0))</f>
        <v>San Francisco International</v>
      </c>
      <c r="R7132">
        <f>INDEX(AirportPivot[Gates (number of available)],MATCH($N7132,AirportPivot[[AirportID]:[AirportID]],0))</f>
        <v>70</v>
      </c>
    </row>
    <row r="7133" spans="1:18" x14ac:dyDescent="0.25">
      <c r="A7133" s="3" t="s">
        <v>7165</v>
      </c>
      <c r="B7133" s="12">
        <v>42352</v>
      </c>
      <c r="C7133" s="4" t="s">
        <v>15</v>
      </c>
      <c r="D7133" s="4">
        <v>0.4</v>
      </c>
      <c r="E7133" s="4">
        <v>106</v>
      </c>
      <c r="F7133" s="5">
        <v>0.33333333333333331</v>
      </c>
      <c r="G7133" s="6">
        <v>225</v>
      </c>
      <c r="H7133" s="7">
        <v>41625</v>
      </c>
      <c r="I7133" s="7">
        <f>FlightsPivot[[#This Row],[Total Fare]]*10%</f>
        <v>4162.5</v>
      </c>
      <c r="J7133" s="7">
        <f>FlightsPivot[[#This Row],[Total Fare]]+FlightsPivot[[#This Row],[10% tax ]]</f>
        <v>45787.5</v>
      </c>
      <c r="K7133" s="4">
        <v>12</v>
      </c>
      <c r="L7133" s="4">
        <v>2015</v>
      </c>
      <c r="M7133" t="str">
        <f>INDEX(RoutesPivot[DepAirport],MATCH($C7133,RoutesPivot[[RouteID]:[RouteID]],0))</f>
        <v>ORD</v>
      </c>
      <c r="N7133" t="str">
        <f>INDEX(RoutesPivot[AirportID],MATCH($C7133,RoutesPivot[[RouteID]:[RouteID]],0))</f>
        <v>EWR</v>
      </c>
      <c r="O7133">
        <f>INDEX(RoutesPivot[Distance],MATCH($C7133,RoutesPivot[[RouteID]:[RouteID]],0))</f>
        <v>600</v>
      </c>
      <c r="P7133">
        <f>INDEX(RoutesPivot[ListPrice],MATCH($C7133,RoutesPivot[[RouteID]:[RouteID]],0))</f>
        <v>225</v>
      </c>
      <c r="Q7133" t="str">
        <f>INDEX(AirportPivot[AirportName],MATCH($N7133,AirportPivot[[AirportID]:[AirportID]],0))</f>
        <v>Newark Liberty International</v>
      </c>
      <c r="R7133">
        <f>INDEX(AirportPivot[Gates (number of available)],MATCH($N7133,AirportPivot[[AirportID]:[AirportID]],0))</f>
        <v>82</v>
      </c>
    </row>
    <row r="7134" spans="1:18" x14ac:dyDescent="0.25">
      <c r="A7134" s="3" t="s">
        <v>7166</v>
      </c>
      <c r="B7134" s="12">
        <v>41863</v>
      </c>
      <c r="C7134" s="4" t="s">
        <v>25</v>
      </c>
      <c r="D7134" s="4">
        <v>3.4</v>
      </c>
      <c r="E7134" s="4">
        <v>207</v>
      </c>
      <c r="F7134" s="5">
        <v>0.77083333333333337</v>
      </c>
      <c r="G7134" s="6">
        <v>220</v>
      </c>
      <c r="H7134" s="7">
        <v>36300</v>
      </c>
      <c r="I7134" s="7">
        <f>FlightsPivot[[#This Row],[Total Fare]]*10%</f>
        <v>3630</v>
      </c>
      <c r="J7134" s="7">
        <f>FlightsPivot[[#This Row],[Total Fare]]+FlightsPivot[[#This Row],[10% tax ]]</f>
        <v>39930</v>
      </c>
      <c r="K7134" s="4">
        <v>8</v>
      </c>
      <c r="L7134" s="4">
        <v>2014</v>
      </c>
      <c r="M7134" t="str">
        <f>INDEX(RoutesPivot[DepAirport],MATCH($C7134,RoutesPivot[[RouteID]:[RouteID]],0))</f>
        <v>ORD</v>
      </c>
      <c r="N7134" t="str">
        <f>INDEX(RoutesPivot[AirportID],MATCH($C7134,RoutesPivot[[RouteID]:[RouteID]],0))</f>
        <v>DFW</v>
      </c>
      <c r="O7134">
        <f>INDEX(RoutesPivot[Distance],MATCH($C7134,RoutesPivot[[RouteID]:[RouteID]],0))</f>
        <v>700</v>
      </c>
      <c r="P7134">
        <f>INDEX(RoutesPivot[ListPrice],MATCH($C7134,RoutesPivot[[RouteID]:[RouteID]],0))</f>
        <v>200</v>
      </c>
      <c r="Q7134" t="str">
        <f>INDEX(AirportPivot[AirportName],MATCH($N7134,AirportPivot[[AirportID]:[AirportID]],0))</f>
        <v>Dallas/Fort Worth International</v>
      </c>
      <c r="R7134">
        <f>INDEX(AirportPivot[Gates (number of available)],MATCH($N7134,AirportPivot[[AirportID]:[AirportID]],0))</f>
        <v>130</v>
      </c>
    </row>
    <row r="7135" spans="1:18" x14ac:dyDescent="0.25">
      <c r="A7135" s="3" t="s">
        <v>7167</v>
      </c>
      <c r="B7135" s="12">
        <v>42337</v>
      </c>
      <c r="C7135" s="4" t="s">
        <v>103</v>
      </c>
      <c r="D7135" s="4">
        <v>3.7</v>
      </c>
      <c r="E7135" s="4">
        <v>151</v>
      </c>
      <c r="F7135" s="5">
        <v>0.75</v>
      </c>
      <c r="G7135" s="6">
        <v>450</v>
      </c>
      <c r="H7135" s="7">
        <v>83250</v>
      </c>
      <c r="I7135" s="7">
        <f>FlightsPivot[[#This Row],[Total Fare]]*10%</f>
        <v>8325</v>
      </c>
      <c r="J7135" s="7">
        <f>FlightsPivot[[#This Row],[Total Fare]]+FlightsPivot[[#This Row],[10% tax ]]</f>
        <v>91575</v>
      </c>
      <c r="K7135" s="4">
        <v>11</v>
      </c>
      <c r="L7135" s="4">
        <v>2015</v>
      </c>
      <c r="M7135" t="str">
        <f>INDEX(RoutesPivot[DepAirport],MATCH($C7135,RoutesPivot[[RouteID]:[RouteID]],0))</f>
        <v>ORD</v>
      </c>
      <c r="N7135" t="str">
        <f>INDEX(RoutesPivot[AirportID],MATCH($C7135,RoutesPivot[[RouteID]:[RouteID]],0))</f>
        <v>IAD</v>
      </c>
      <c r="O7135">
        <f>INDEX(RoutesPivot[Distance],MATCH($C7135,RoutesPivot[[RouteID]:[RouteID]],0))</f>
        <v>515</v>
      </c>
      <c r="P7135">
        <f>INDEX(RoutesPivot[ListPrice],MATCH($C7135,RoutesPivot[[RouteID]:[RouteID]],0))</f>
        <v>300</v>
      </c>
      <c r="Q7135" t="str">
        <f>INDEX(AirportPivot[AirportName],MATCH($N7135,AirportPivot[[AirportID]:[AirportID]],0))</f>
        <v>Washington Dulles International</v>
      </c>
      <c r="R7135">
        <f>INDEX(AirportPivot[Gates (number of available)],MATCH($N7135,AirportPivot[[AirportID]:[AirportID]],0))</f>
        <v>95</v>
      </c>
    </row>
    <row r="7136" spans="1:18" x14ac:dyDescent="0.25">
      <c r="A7136" s="3" t="s">
        <v>7168</v>
      </c>
      <c r="B7136" s="12">
        <v>42333</v>
      </c>
      <c r="C7136" s="4" t="s">
        <v>13</v>
      </c>
      <c r="D7136" s="4">
        <v>4.5999999999999996</v>
      </c>
      <c r="E7136" s="4">
        <v>181</v>
      </c>
      <c r="F7136" s="5">
        <v>0.29166666666666669</v>
      </c>
      <c r="G7136" s="6">
        <v>375</v>
      </c>
      <c r="H7136" s="7">
        <v>61875</v>
      </c>
      <c r="I7136" s="7">
        <f>FlightsPivot[[#This Row],[Total Fare]]*10%</f>
        <v>6187.5</v>
      </c>
      <c r="J7136" s="7">
        <f>FlightsPivot[[#This Row],[Total Fare]]+FlightsPivot[[#This Row],[10% tax ]]</f>
        <v>68062.5</v>
      </c>
      <c r="K7136" s="4">
        <v>11</v>
      </c>
      <c r="L7136" s="4">
        <v>2015</v>
      </c>
      <c r="M7136" t="str">
        <f>INDEX(RoutesPivot[DepAirport],MATCH($C7136,RoutesPivot[[RouteID]:[RouteID]],0))</f>
        <v>ORD</v>
      </c>
      <c r="N7136" t="str">
        <f>INDEX(RoutesPivot[AirportID],MATCH($C7136,RoutesPivot[[RouteID]:[RouteID]],0))</f>
        <v>JFK</v>
      </c>
      <c r="O7136">
        <f>INDEX(RoutesPivot[Distance],MATCH($C7136,RoutesPivot[[RouteID]:[RouteID]],0))</f>
        <v>619</v>
      </c>
      <c r="P7136">
        <f>INDEX(RoutesPivot[ListPrice],MATCH($C7136,RoutesPivot[[RouteID]:[RouteID]],0))</f>
        <v>250</v>
      </c>
      <c r="Q7136" t="str">
        <f>INDEX(AirportPivot[AirportName],MATCH($N7136,AirportPivot[[AirportID]:[AirportID]],0))</f>
        <v>John F Kennedy International</v>
      </c>
      <c r="R7136">
        <f>INDEX(AirportPivot[Gates (number of available)],MATCH($N7136,AirportPivot[[AirportID]:[AirportID]],0))</f>
        <v>120</v>
      </c>
    </row>
    <row r="7137" spans="1:18" x14ac:dyDescent="0.25">
      <c r="A7137" s="3" t="s">
        <v>7169</v>
      </c>
      <c r="B7137" s="12">
        <v>42194</v>
      </c>
      <c r="C7137" s="4" t="s">
        <v>17</v>
      </c>
      <c r="D7137" s="4">
        <v>5.8</v>
      </c>
      <c r="E7137" s="4">
        <v>50</v>
      </c>
      <c r="F7137" s="5">
        <v>0.29166666666666669</v>
      </c>
      <c r="G7137" s="6">
        <v>385</v>
      </c>
      <c r="H7137" s="7">
        <v>63525</v>
      </c>
      <c r="I7137" s="7">
        <f>FlightsPivot[[#This Row],[Total Fare]]*10%</f>
        <v>6352.5</v>
      </c>
      <c r="J7137" s="7">
        <f>FlightsPivot[[#This Row],[Total Fare]]+FlightsPivot[[#This Row],[10% tax ]]</f>
        <v>69877.5</v>
      </c>
      <c r="K7137" s="4">
        <v>7</v>
      </c>
      <c r="L7137" s="4">
        <v>2015</v>
      </c>
      <c r="M7137" t="str">
        <f>INDEX(RoutesPivot[DepAirport],MATCH($C7137,RoutesPivot[[RouteID]:[RouteID]],0))</f>
        <v>ORD</v>
      </c>
      <c r="N7137" t="str">
        <f>INDEX(RoutesPivot[AirportID],MATCH($C7137,RoutesPivot[[RouteID]:[RouteID]],0))</f>
        <v>LAX</v>
      </c>
      <c r="O7137">
        <f>INDEX(RoutesPivot[Distance],MATCH($C7137,RoutesPivot[[RouteID]:[RouteID]],0))</f>
        <v>1518</v>
      </c>
      <c r="P7137">
        <f>INDEX(RoutesPivot[ListPrice],MATCH($C7137,RoutesPivot[[RouteID]:[RouteID]],0))</f>
        <v>350</v>
      </c>
      <c r="Q7137" t="str">
        <f>INDEX(AirportPivot[AirportName],MATCH($N7137,AirportPivot[[AirportID]:[AirportID]],0))</f>
        <v>Los Angeles International</v>
      </c>
      <c r="R7137">
        <f>INDEX(AirportPivot[Gates (number of available)],MATCH($N7137,AirportPivot[[AirportID]:[AirportID]],0))</f>
        <v>86</v>
      </c>
    </row>
    <row r="7138" spans="1:18" x14ac:dyDescent="0.25">
      <c r="A7138" s="3" t="s">
        <v>7170</v>
      </c>
      <c r="B7138" s="12">
        <v>41921</v>
      </c>
      <c r="C7138" s="4" t="s">
        <v>17</v>
      </c>
      <c r="D7138" s="4">
        <v>4.2</v>
      </c>
      <c r="E7138" s="4">
        <v>94</v>
      </c>
      <c r="F7138" s="5">
        <v>0.79166666666666663</v>
      </c>
      <c r="G7138" s="6">
        <v>350</v>
      </c>
      <c r="H7138" s="7">
        <v>64750</v>
      </c>
      <c r="I7138" s="7">
        <f>FlightsPivot[[#This Row],[Total Fare]]*10%</f>
        <v>6475</v>
      </c>
      <c r="J7138" s="7">
        <f>FlightsPivot[[#This Row],[Total Fare]]+FlightsPivot[[#This Row],[10% tax ]]</f>
        <v>71225</v>
      </c>
      <c r="K7138" s="4">
        <v>10</v>
      </c>
      <c r="L7138" s="4">
        <v>2014</v>
      </c>
      <c r="M7138" t="str">
        <f>INDEX(RoutesPivot[DepAirport],MATCH($C7138,RoutesPivot[[RouteID]:[RouteID]],0))</f>
        <v>ORD</v>
      </c>
      <c r="N7138" t="str">
        <f>INDEX(RoutesPivot[AirportID],MATCH($C7138,RoutesPivot[[RouteID]:[RouteID]],0))</f>
        <v>LAX</v>
      </c>
      <c r="O7138">
        <f>INDEX(RoutesPivot[Distance],MATCH($C7138,RoutesPivot[[RouteID]:[RouteID]],0))</f>
        <v>1518</v>
      </c>
      <c r="P7138">
        <f>INDEX(RoutesPivot[ListPrice],MATCH($C7138,RoutesPivot[[RouteID]:[RouteID]],0))</f>
        <v>350</v>
      </c>
      <c r="Q7138" t="str">
        <f>INDEX(AirportPivot[AirportName],MATCH($N7138,AirportPivot[[AirportID]:[AirportID]],0))</f>
        <v>Los Angeles International</v>
      </c>
      <c r="R7138">
        <f>INDEX(AirportPivot[Gates (number of available)],MATCH($N7138,AirportPivot[[AirportID]:[AirportID]],0))</f>
        <v>86</v>
      </c>
    </row>
    <row r="7139" spans="1:18" x14ac:dyDescent="0.25">
      <c r="A7139" s="3" t="s">
        <v>7171</v>
      </c>
      <c r="B7139" s="12">
        <v>42127</v>
      </c>
      <c r="C7139" s="4" t="s">
        <v>33</v>
      </c>
      <c r="D7139" s="4">
        <v>1.8</v>
      </c>
      <c r="E7139" s="4">
        <v>77</v>
      </c>
      <c r="F7139" s="5">
        <v>0.3125</v>
      </c>
      <c r="G7139" s="6">
        <v>375</v>
      </c>
      <c r="H7139" s="7">
        <v>67875</v>
      </c>
      <c r="I7139" s="7">
        <f>FlightsPivot[[#This Row],[Total Fare]]*10%</f>
        <v>6787.5</v>
      </c>
      <c r="J7139" s="7">
        <f>FlightsPivot[[#This Row],[Total Fare]]+FlightsPivot[[#This Row],[10% tax ]]</f>
        <v>74662.5</v>
      </c>
      <c r="K7139" s="4">
        <v>5</v>
      </c>
      <c r="L7139" s="4">
        <v>2015</v>
      </c>
      <c r="M7139" t="str">
        <f>INDEX(RoutesPivot[DepAirport],MATCH($C7139,RoutesPivot[[RouteID]:[RouteID]],0))</f>
        <v>ORD</v>
      </c>
      <c r="N7139" t="str">
        <f>INDEX(RoutesPivot[AirportID],MATCH($C7139,RoutesPivot[[RouteID]:[RouteID]],0))</f>
        <v>SFO</v>
      </c>
      <c r="O7139">
        <f>INDEX(RoutesPivot[Distance],MATCH($C7139,RoutesPivot[[RouteID]:[RouteID]],0))</f>
        <v>1600</v>
      </c>
      <c r="P7139">
        <f>INDEX(RoutesPivot[ListPrice],MATCH($C7139,RoutesPivot[[RouteID]:[RouteID]],0))</f>
        <v>375</v>
      </c>
      <c r="Q7139" t="str">
        <f>INDEX(AirportPivot[AirportName],MATCH($N7139,AirportPivot[[AirportID]:[AirportID]],0))</f>
        <v>San Francisco International</v>
      </c>
      <c r="R7139">
        <f>INDEX(AirportPivot[Gates (number of available)],MATCH($N7139,AirportPivot[[AirportID]:[AirportID]],0))</f>
        <v>70</v>
      </c>
    </row>
    <row r="7140" spans="1:18" x14ac:dyDescent="0.25">
      <c r="A7140" s="3" t="s">
        <v>7172</v>
      </c>
      <c r="B7140" s="12">
        <v>42225</v>
      </c>
      <c r="C7140" s="4" t="s">
        <v>30</v>
      </c>
      <c r="D7140" s="4">
        <v>2.1</v>
      </c>
      <c r="E7140" s="4">
        <v>107</v>
      </c>
      <c r="F7140" s="5">
        <v>0.3125</v>
      </c>
      <c r="G7140" s="6">
        <v>275</v>
      </c>
      <c r="H7140" s="7">
        <v>50875</v>
      </c>
      <c r="I7140" s="7">
        <f>FlightsPivot[[#This Row],[Total Fare]]*10%</f>
        <v>5087.5</v>
      </c>
      <c r="J7140" s="7">
        <f>FlightsPivot[[#This Row],[Total Fare]]+FlightsPivot[[#This Row],[10% tax ]]</f>
        <v>55962.5</v>
      </c>
      <c r="K7140" s="4">
        <v>8</v>
      </c>
      <c r="L7140" s="4">
        <v>2015</v>
      </c>
      <c r="M7140" t="str">
        <f>INDEX(RoutesPivot[DepAirport],MATCH($C7140,RoutesPivot[[RouteID]:[RouteID]],0))</f>
        <v>ORD</v>
      </c>
      <c r="N7140" t="str">
        <f>INDEX(RoutesPivot[AirportID],MATCH($C7140,RoutesPivot[[RouteID]:[RouteID]],0))</f>
        <v>MCO</v>
      </c>
      <c r="O7140">
        <f>INDEX(RoutesPivot[Distance],MATCH($C7140,RoutesPivot[[RouteID]:[RouteID]],0))</f>
        <v>850</v>
      </c>
      <c r="P7140">
        <f>INDEX(RoutesPivot[ListPrice],MATCH($C7140,RoutesPivot[[RouteID]:[RouteID]],0))</f>
        <v>250</v>
      </c>
      <c r="Q7140" t="str">
        <f>INDEX(AirportPivot[AirportName],MATCH($N7140,AirportPivot[[AirportID]:[AirportID]],0))</f>
        <v>Orlando International</v>
      </c>
      <c r="R7140">
        <f>INDEX(AirportPivot[Gates (number of available)],MATCH($N7140,AirportPivot[[AirportID]:[AirportID]],0))</f>
        <v>67</v>
      </c>
    </row>
    <row r="7141" spans="1:18" x14ac:dyDescent="0.25">
      <c r="A7141" s="3" t="s">
        <v>7173</v>
      </c>
      <c r="B7141" s="12">
        <v>42245</v>
      </c>
      <c r="C7141" s="4" t="s">
        <v>21</v>
      </c>
      <c r="D7141" s="4">
        <v>3</v>
      </c>
      <c r="E7141" s="4">
        <v>37</v>
      </c>
      <c r="F7141" s="5">
        <v>0.29166666666666669</v>
      </c>
      <c r="G7141" s="6">
        <v>137.5</v>
      </c>
      <c r="H7141" s="7">
        <v>22687.5</v>
      </c>
      <c r="I7141" s="7">
        <f>FlightsPivot[[#This Row],[Total Fare]]*10%</f>
        <v>2268.75</v>
      </c>
      <c r="J7141" s="7">
        <f>FlightsPivot[[#This Row],[Total Fare]]+FlightsPivot[[#This Row],[10% tax ]]</f>
        <v>24956.25</v>
      </c>
      <c r="K7141" s="4">
        <v>8</v>
      </c>
      <c r="L7141" s="4">
        <v>2015</v>
      </c>
      <c r="M7141" t="str">
        <f>INDEX(RoutesPivot[DepAirport],MATCH($C7141,RoutesPivot[[RouteID]:[RouteID]],0))</f>
        <v>ORD</v>
      </c>
      <c r="N7141" t="str">
        <f>INDEX(RoutesPivot[AirportID],MATCH($C7141,RoutesPivot[[RouteID]:[RouteID]],0))</f>
        <v>CLT</v>
      </c>
      <c r="O7141">
        <f>INDEX(RoutesPivot[Distance],MATCH($C7141,RoutesPivot[[RouteID]:[RouteID]],0))</f>
        <v>700</v>
      </c>
      <c r="P7141">
        <f>INDEX(RoutesPivot[ListPrice],MATCH($C7141,RoutesPivot[[RouteID]:[RouteID]],0))</f>
        <v>125</v>
      </c>
      <c r="Q7141" t="str">
        <f>INDEX(AirportPivot[AirportName],MATCH($N7141,AirportPivot[[AirportID]:[AirportID]],0))</f>
        <v>Charlotte/Douglas International</v>
      </c>
      <c r="R7141">
        <f>INDEX(AirportPivot[Gates (number of available)],MATCH($N7141,AirportPivot[[AirportID]:[AirportID]],0))</f>
        <v>65</v>
      </c>
    </row>
    <row r="7142" spans="1:18" x14ac:dyDescent="0.25">
      <c r="A7142" s="3" t="s">
        <v>7174</v>
      </c>
      <c r="B7142" s="12">
        <v>42283</v>
      </c>
      <c r="C7142" s="4" t="s">
        <v>47</v>
      </c>
      <c r="D7142" s="4">
        <v>1.8</v>
      </c>
      <c r="E7142" s="4">
        <v>113</v>
      </c>
      <c r="F7142" s="5">
        <v>0.625</v>
      </c>
      <c r="G7142" s="6">
        <v>250</v>
      </c>
      <c r="H7142" s="7">
        <v>46250</v>
      </c>
      <c r="I7142" s="7">
        <f>FlightsPivot[[#This Row],[Total Fare]]*10%</f>
        <v>4625</v>
      </c>
      <c r="J7142" s="7">
        <f>FlightsPivot[[#This Row],[Total Fare]]+FlightsPivot[[#This Row],[10% tax ]]</f>
        <v>50875</v>
      </c>
      <c r="K7142" s="4">
        <v>10</v>
      </c>
      <c r="L7142" s="4">
        <v>2015</v>
      </c>
      <c r="M7142" t="str">
        <f>INDEX(RoutesPivot[DepAirport],MATCH($C7142,RoutesPivot[[RouteID]:[RouteID]],0))</f>
        <v>ORD</v>
      </c>
      <c r="N7142" t="str">
        <f>INDEX(RoutesPivot[AirportID],MATCH($C7142,RoutesPivot[[RouteID]:[RouteID]],0))</f>
        <v>PHX</v>
      </c>
      <c r="O7142">
        <f>INDEX(RoutesPivot[Distance],MATCH($C7142,RoutesPivot[[RouteID]:[RouteID]],0))</f>
        <v>1200</v>
      </c>
      <c r="P7142">
        <f>INDEX(RoutesPivot[ListPrice],MATCH($C7142,RoutesPivot[[RouteID]:[RouteID]],0))</f>
        <v>250</v>
      </c>
      <c r="Q7142" t="str">
        <f>INDEX(AirportPivot[AirportName],MATCH($N7142,AirportPivot[[AirportID]:[AirportID]],0))</f>
        <v>Phoenix Sky Harbor International</v>
      </c>
      <c r="R7142">
        <f>INDEX(AirportPivot[Gates (number of available)],MATCH($N7142,AirportPivot[[AirportID]:[AirportID]],0))</f>
        <v>60</v>
      </c>
    </row>
    <row r="7143" spans="1:18" x14ac:dyDescent="0.25">
      <c r="A7143" s="3" t="s">
        <v>7175</v>
      </c>
      <c r="B7143" s="12">
        <v>42341</v>
      </c>
      <c r="C7143" s="4" t="s">
        <v>27</v>
      </c>
      <c r="D7143" s="4">
        <v>7</v>
      </c>
      <c r="E7143" s="4">
        <v>183</v>
      </c>
      <c r="F7143" s="5">
        <v>0.79166666666666663</v>
      </c>
      <c r="G7143" s="6">
        <v>200</v>
      </c>
      <c r="H7143" s="7">
        <v>33000</v>
      </c>
      <c r="I7143" s="7">
        <f>FlightsPivot[[#This Row],[Total Fare]]*10%</f>
        <v>3300</v>
      </c>
      <c r="J7143" s="7">
        <f>FlightsPivot[[#This Row],[Total Fare]]+FlightsPivot[[#This Row],[10% tax ]]</f>
        <v>36300</v>
      </c>
      <c r="K7143" s="4">
        <v>12</v>
      </c>
      <c r="L7143" s="4">
        <v>2015</v>
      </c>
      <c r="M7143" t="str">
        <f>INDEX(RoutesPivot[DepAirport],MATCH($C7143,RoutesPivot[[RouteID]:[RouteID]],0))</f>
        <v>ORD</v>
      </c>
      <c r="N7143" t="str">
        <f>INDEX(RoutesPivot[AirportID],MATCH($C7143,RoutesPivot[[RouteID]:[RouteID]],0))</f>
        <v>ATL</v>
      </c>
      <c r="O7143">
        <f>INDEX(RoutesPivot[Distance],MATCH($C7143,RoutesPivot[[RouteID]:[RouteID]],0))</f>
        <v>510</v>
      </c>
      <c r="P7143">
        <f>INDEX(RoutesPivot[ListPrice],MATCH($C7143,RoutesPivot[[RouteID]:[RouteID]],0))</f>
        <v>200</v>
      </c>
      <c r="Q7143" t="str">
        <f>INDEX(AirportPivot[AirportName],MATCH($N7143,AirportPivot[[AirportID]:[AirportID]],0))</f>
        <v>Hartsfield-Jackson Atlanta International</v>
      </c>
      <c r="R7143">
        <f>INDEX(AirportPivot[Gates (number of available)],MATCH($N7143,AirportPivot[[AirportID]:[AirportID]],0))</f>
        <v>100</v>
      </c>
    </row>
    <row r="7144" spans="1:18" x14ac:dyDescent="0.25">
      <c r="A7144" s="3" t="s">
        <v>7176</v>
      </c>
      <c r="B7144" s="12">
        <v>42321</v>
      </c>
      <c r="C7144" s="4" t="s">
        <v>19</v>
      </c>
      <c r="D7144" s="4">
        <v>2.7</v>
      </c>
      <c r="E7144" s="4">
        <v>27</v>
      </c>
      <c r="F7144" s="5">
        <v>0.54166666666666663</v>
      </c>
      <c r="G7144" s="6">
        <v>200</v>
      </c>
      <c r="H7144" s="7">
        <v>37000</v>
      </c>
      <c r="I7144" s="7">
        <f>FlightsPivot[[#This Row],[Total Fare]]*10%</f>
        <v>3700</v>
      </c>
      <c r="J7144" s="7">
        <f>FlightsPivot[[#This Row],[Total Fare]]+FlightsPivot[[#This Row],[10% tax ]]</f>
        <v>40700</v>
      </c>
      <c r="K7144" s="4">
        <v>11</v>
      </c>
      <c r="L7144" s="4">
        <v>2015</v>
      </c>
      <c r="M7144" t="str">
        <f>INDEX(RoutesPivot[DepAirport],MATCH($C7144,RoutesPivot[[RouteID]:[RouteID]],0))</f>
        <v>ORD</v>
      </c>
      <c r="N7144" t="str">
        <f>INDEX(RoutesPivot[AirportID],MATCH($C7144,RoutesPivot[[RouteID]:[RouteID]],0))</f>
        <v>IAH</v>
      </c>
      <c r="O7144">
        <f>INDEX(RoutesPivot[Distance],MATCH($C7144,RoutesPivot[[RouteID]:[RouteID]],0))</f>
        <v>800</v>
      </c>
      <c r="P7144">
        <f>INDEX(RoutesPivot[ListPrice],MATCH($C7144,RoutesPivot[[RouteID]:[RouteID]],0))</f>
        <v>200</v>
      </c>
      <c r="Q7144" t="str">
        <f>INDEX(AirportPivot[AirportName],MATCH($N7144,AirportPivot[[AirportID]:[AirportID]],0))</f>
        <v>George Bush Intercontinental/Houston</v>
      </c>
      <c r="R7144">
        <f>INDEX(AirportPivot[Gates (number of available)],MATCH($N7144,AirportPivot[[AirportID]:[AirportID]],0))</f>
        <v>80</v>
      </c>
    </row>
    <row r="7145" spans="1:18" x14ac:dyDescent="0.25">
      <c r="A7145" s="3" t="s">
        <v>7177</v>
      </c>
      <c r="B7145" s="12">
        <v>42155</v>
      </c>
      <c r="C7145" s="4" t="s">
        <v>25</v>
      </c>
      <c r="D7145" s="4">
        <v>1</v>
      </c>
      <c r="E7145" s="4">
        <v>78</v>
      </c>
      <c r="F7145" s="5">
        <v>0.29166666666666669</v>
      </c>
      <c r="G7145" s="6">
        <v>200</v>
      </c>
      <c r="H7145" s="7">
        <v>36200</v>
      </c>
      <c r="I7145" s="7">
        <f>FlightsPivot[[#This Row],[Total Fare]]*10%</f>
        <v>3620</v>
      </c>
      <c r="J7145" s="7">
        <f>FlightsPivot[[#This Row],[Total Fare]]+FlightsPivot[[#This Row],[10% tax ]]</f>
        <v>39820</v>
      </c>
      <c r="K7145" s="4">
        <v>5</v>
      </c>
      <c r="L7145" s="4">
        <v>2015</v>
      </c>
      <c r="M7145" t="str">
        <f>INDEX(RoutesPivot[DepAirport],MATCH($C7145,RoutesPivot[[RouteID]:[RouteID]],0))</f>
        <v>ORD</v>
      </c>
      <c r="N7145" t="str">
        <f>INDEX(RoutesPivot[AirportID],MATCH($C7145,RoutesPivot[[RouteID]:[RouteID]],0))</f>
        <v>DFW</v>
      </c>
      <c r="O7145">
        <f>INDEX(RoutesPivot[Distance],MATCH($C7145,RoutesPivot[[RouteID]:[RouteID]],0))</f>
        <v>700</v>
      </c>
      <c r="P7145">
        <f>INDEX(RoutesPivot[ListPrice],MATCH($C7145,RoutesPivot[[RouteID]:[RouteID]],0))</f>
        <v>200</v>
      </c>
      <c r="Q7145" t="str">
        <f>INDEX(AirportPivot[AirportName],MATCH($N7145,AirportPivot[[AirportID]:[AirportID]],0))</f>
        <v>Dallas/Fort Worth International</v>
      </c>
      <c r="R7145">
        <f>INDEX(AirportPivot[Gates (number of available)],MATCH($N7145,AirportPivot[[AirportID]:[AirportID]],0))</f>
        <v>130</v>
      </c>
    </row>
    <row r="7146" spans="1:18" x14ac:dyDescent="0.25">
      <c r="A7146" s="3" t="s">
        <v>7178</v>
      </c>
      <c r="B7146" s="12">
        <v>42229</v>
      </c>
      <c r="C7146" s="4" t="s">
        <v>17</v>
      </c>
      <c r="D7146" s="4">
        <v>4.2</v>
      </c>
      <c r="E7146" s="4">
        <v>106</v>
      </c>
      <c r="F7146" s="5">
        <v>0.72916666666666663</v>
      </c>
      <c r="G7146" s="6">
        <v>385</v>
      </c>
      <c r="H7146" s="7">
        <v>71225</v>
      </c>
      <c r="I7146" s="7">
        <f>FlightsPivot[[#This Row],[Total Fare]]*10%</f>
        <v>7122.5</v>
      </c>
      <c r="J7146" s="7">
        <f>FlightsPivot[[#This Row],[Total Fare]]+FlightsPivot[[#This Row],[10% tax ]]</f>
        <v>78347.5</v>
      </c>
      <c r="K7146" s="4">
        <v>8</v>
      </c>
      <c r="L7146" s="4">
        <v>2015</v>
      </c>
      <c r="M7146" t="str">
        <f>INDEX(RoutesPivot[DepAirport],MATCH($C7146,RoutesPivot[[RouteID]:[RouteID]],0))</f>
        <v>ORD</v>
      </c>
      <c r="N7146" t="str">
        <f>INDEX(RoutesPivot[AirportID],MATCH($C7146,RoutesPivot[[RouteID]:[RouteID]],0))</f>
        <v>LAX</v>
      </c>
      <c r="O7146">
        <f>INDEX(RoutesPivot[Distance],MATCH($C7146,RoutesPivot[[RouteID]:[RouteID]],0))</f>
        <v>1518</v>
      </c>
      <c r="P7146">
        <f>INDEX(RoutesPivot[ListPrice],MATCH($C7146,RoutesPivot[[RouteID]:[RouteID]],0))</f>
        <v>350</v>
      </c>
      <c r="Q7146" t="str">
        <f>INDEX(AirportPivot[AirportName],MATCH($N7146,AirportPivot[[AirportID]:[AirportID]],0))</f>
        <v>Los Angeles International</v>
      </c>
      <c r="R7146">
        <f>INDEX(AirportPivot[Gates (number of available)],MATCH($N7146,AirportPivot[[AirportID]:[AirportID]],0))</f>
        <v>86</v>
      </c>
    </row>
    <row r="7147" spans="1:18" x14ac:dyDescent="0.25">
      <c r="A7147" s="3" t="s">
        <v>7179</v>
      </c>
      <c r="B7147" s="12">
        <v>41719</v>
      </c>
      <c r="C7147" s="4" t="s">
        <v>15</v>
      </c>
      <c r="D7147" s="4">
        <v>1.4</v>
      </c>
      <c r="E7147" s="4">
        <v>157</v>
      </c>
      <c r="F7147" s="5">
        <v>0.75</v>
      </c>
      <c r="G7147" s="6">
        <v>225</v>
      </c>
      <c r="H7147" s="7">
        <v>37125</v>
      </c>
      <c r="I7147" s="7">
        <f>FlightsPivot[[#This Row],[Total Fare]]*10%</f>
        <v>3712.5</v>
      </c>
      <c r="J7147" s="7">
        <f>FlightsPivot[[#This Row],[Total Fare]]+FlightsPivot[[#This Row],[10% tax ]]</f>
        <v>40837.5</v>
      </c>
      <c r="K7147" s="4">
        <v>3</v>
      </c>
      <c r="L7147" s="4">
        <v>2014</v>
      </c>
      <c r="M7147" t="str">
        <f>INDEX(RoutesPivot[DepAirport],MATCH($C7147,RoutesPivot[[RouteID]:[RouteID]],0))</f>
        <v>ORD</v>
      </c>
      <c r="N7147" t="str">
        <f>INDEX(RoutesPivot[AirportID],MATCH($C7147,RoutesPivot[[RouteID]:[RouteID]],0))</f>
        <v>EWR</v>
      </c>
      <c r="O7147">
        <f>INDEX(RoutesPivot[Distance],MATCH($C7147,RoutesPivot[[RouteID]:[RouteID]],0))</f>
        <v>600</v>
      </c>
      <c r="P7147">
        <f>INDEX(RoutesPivot[ListPrice],MATCH($C7147,RoutesPivot[[RouteID]:[RouteID]],0))</f>
        <v>225</v>
      </c>
      <c r="Q7147" t="str">
        <f>INDEX(AirportPivot[AirportName],MATCH($N7147,AirportPivot[[AirportID]:[AirportID]],0))</f>
        <v>Newark Liberty International</v>
      </c>
      <c r="R7147">
        <f>INDEX(AirportPivot[Gates (number of available)],MATCH($N7147,AirportPivot[[AirportID]:[AirportID]],0))</f>
        <v>82</v>
      </c>
    </row>
    <row r="7148" spans="1:18" x14ac:dyDescent="0.25">
      <c r="A7148" s="3" t="s">
        <v>7180</v>
      </c>
      <c r="B7148" s="12">
        <v>42333</v>
      </c>
      <c r="C7148" s="4" t="s">
        <v>21</v>
      </c>
      <c r="D7148" s="4">
        <v>5.4</v>
      </c>
      <c r="E7148" s="4">
        <v>135</v>
      </c>
      <c r="F7148" s="5">
        <v>0.6875</v>
      </c>
      <c r="G7148" s="6">
        <v>187.5</v>
      </c>
      <c r="H7148" s="7">
        <v>34687.5</v>
      </c>
      <c r="I7148" s="7">
        <f>FlightsPivot[[#This Row],[Total Fare]]*10%</f>
        <v>3468.75</v>
      </c>
      <c r="J7148" s="7">
        <f>FlightsPivot[[#This Row],[Total Fare]]+FlightsPivot[[#This Row],[10% tax ]]</f>
        <v>38156.25</v>
      </c>
      <c r="K7148" s="4">
        <v>11</v>
      </c>
      <c r="L7148" s="4">
        <v>2015</v>
      </c>
      <c r="M7148" t="str">
        <f>INDEX(RoutesPivot[DepAirport],MATCH($C7148,RoutesPivot[[RouteID]:[RouteID]],0))</f>
        <v>ORD</v>
      </c>
      <c r="N7148" t="str">
        <f>INDEX(RoutesPivot[AirportID],MATCH($C7148,RoutesPivot[[RouteID]:[RouteID]],0))</f>
        <v>CLT</v>
      </c>
      <c r="O7148">
        <f>INDEX(RoutesPivot[Distance],MATCH($C7148,RoutesPivot[[RouteID]:[RouteID]],0))</f>
        <v>700</v>
      </c>
      <c r="P7148">
        <f>INDEX(RoutesPivot[ListPrice],MATCH($C7148,RoutesPivot[[RouteID]:[RouteID]],0))</f>
        <v>125</v>
      </c>
      <c r="Q7148" t="str">
        <f>INDEX(AirportPivot[AirportName],MATCH($N7148,AirportPivot[[AirportID]:[AirportID]],0))</f>
        <v>Charlotte/Douglas International</v>
      </c>
      <c r="R7148">
        <f>INDEX(AirportPivot[Gates (number of available)],MATCH($N7148,AirportPivot[[AirportID]:[AirportID]],0))</f>
        <v>65</v>
      </c>
    </row>
    <row r="7149" spans="1:18" x14ac:dyDescent="0.25">
      <c r="A7149" s="3" t="s">
        <v>7181</v>
      </c>
      <c r="B7149" s="12">
        <v>41745</v>
      </c>
      <c r="C7149" s="4" t="s">
        <v>17</v>
      </c>
      <c r="D7149" s="4">
        <v>4.8</v>
      </c>
      <c r="E7149" s="4">
        <v>9</v>
      </c>
      <c r="F7149" s="5">
        <v>0.79166666666666663</v>
      </c>
      <c r="G7149" s="6">
        <v>350</v>
      </c>
      <c r="H7149" s="7">
        <v>64750</v>
      </c>
      <c r="I7149" s="7">
        <f>FlightsPivot[[#This Row],[Total Fare]]*10%</f>
        <v>6475</v>
      </c>
      <c r="J7149" s="7">
        <f>FlightsPivot[[#This Row],[Total Fare]]+FlightsPivot[[#This Row],[10% tax ]]</f>
        <v>71225</v>
      </c>
      <c r="K7149" s="4">
        <v>4</v>
      </c>
      <c r="L7149" s="4">
        <v>2014</v>
      </c>
      <c r="M7149" t="str">
        <f>INDEX(RoutesPivot[DepAirport],MATCH($C7149,RoutesPivot[[RouteID]:[RouteID]],0))</f>
        <v>ORD</v>
      </c>
      <c r="N7149" t="str">
        <f>INDEX(RoutesPivot[AirportID],MATCH($C7149,RoutesPivot[[RouteID]:[RouteID]],0))</f>
        <v>LAX</v>
      </c>
      <c r="O7149">
        <f>INDEX(RoutesPivot[Distance],MATCH($C7149,RoutesPivot[[RouteID]:[RouteID]],0))</f>
        <v>1518</v>
      </c>
      <c r="P7149">
        <f>INDEX(RoutesPivot[ListPrice],MATCH($C7149,RoutesPivot[[RouteID]:[RouteID]],0))</f>
        <v>350</v>
      </c>
      <c r="Q7149" t="str">
        <f>INDEX(AirportPivot[AirportName],MATCH($N7149,AirportPivot[[AirportID]:[AirportID]],0))</f>
        <v>Los Angeles International</v>
      </c>
      <c r="R7149">
        <f>INDEX(AirportPivot[Gates (number of available)],MATCH($N7149,AirportPivot[[AirportID]:[AirportID]],0))</f>
        <v>86</v>
      </c>
    </row>
    <row r="7150" spans="1:18" x14ac:dyDescent="0.25">
      <c r="A7150" s="3" t="s">
        <v>7182</v>
      </c>
      <c r="B7150" s="12">
        <v>41717</v>
      </c>
      <c r="C7150" s="4" t="s">
        <v>37</v>
      </c>
      <c r="D7150" s="4">
        <v>1.6</v>
      </c>
      <c r="E7150" s="4">
        <v>38</v>
      </c>
      <c r="F7150" s="5">
        <v>0.75</v>
      </c>
      <c r="G7150" s="6">
        <v>350</v>
      </c>
      <c r="H7150" s="7">
        <v>57750</v>
      </c>
      <c r="I7150" s="7">
        <f>FlightsPivot[[#This Row],[Total Fare]]*10%</f>
        <v>5775</v>
      </c>
      <c r="J7150" s="7">
        <f>FlightsPivot[[#This Row],[Total Fare]]+FlightsPivot[[#This Row],[10% tax ]]</f>
        <v>63525</v>
      </c>
      <c r="K7150" s="4">
        <v>3</v>
      </c>
      <c r="L7150" s="4">
        <v>2014</v>
      </c>
      <c r="M7150" t="str">
        <f>INDEX(RoutesPivot[DepAirport],MATCH($C7150,RoutesPivot[[RouteID]:[RouteID]],0))</f>
        <v>ORD</v>
      </c>
      <c r="N7150" t="str">
        <f>INDEX(RoutesPivot[AirportID],MATCH($C7150,RoutesPivot[[RouteID]:[RouteID]],0))</f>
        <v>SEA</v>
      </c>
      <c r="O7150">
        <f>INDEX(RoutesPivot[Distance],MATCH($C7150,RoutesPivot[[RouteID]:[RouteID]],0))</f>
        <v>1500</v>
      </c>
      <c r="P7150">
        <f>INDEX(RoutesPivot[ListPrice],MATCH($C7150,RoutesPivot[[RouteID]:[RouteID]],0))</f>
        <v>350</v>
      </c>
      <c r="Q7150" t="str">
        <f>INDEX(AirportPivot[AirportName],MATCH($N7150,AirportPivot[[AirportID]:[AirportID]],0))</f>
        <v>Seattle-Tacoma International</v>
      </c>
      <c r="R7150">
        <f>INDEX(AirportPivot[Gates (number of available)],MATCH($N7150,AirportPivot[[AirportID]:[AirportID]],0))</f>
        <v>58</v>
      </c>
    </row>
    <row r="7151" spans="1:18" x14ac:dyDescent="0.25">
      <c r="A7151" s="3" t="s">
        <v>7183</v>
      </c>
      <c r="B7151" s="12">
        <v>42087</v>
      </c>
      <c r="C7151" s="4" t="s">
        <v>80</v>
      </c>
      <c r="D7151" s="4">
        <v>2.4</v>
      </c>
      <c r="E7151" s="4">
        <v>125</v>
      </c>
      <c r="F7151" s="5">
        <v>0.35416666666666669</v>
      </c>
      <c r="G7151" s="6">
        <v>300</v>
      </c>
      <c r="H7151" s="7">
        <v>55500</v>
      </c>
      <c r="I7151" s="7">
        <f>FlightsPivot[[#This Row],[Total Fare]]*10%</f>
        <v>5550</v>
      </c>
      <c r="J7151" s="7">
        <f>FlightsPivot[[#This Row],[Total Fare]]+FlightsPivot[[#This Row],[10% tax ]]</f>
        <v>61050</v>
      </c>
      <c r="K7151" s="4">
        <v>3</v>
      </c>
      <c r="L7151" s="4">
        <v>2015</v>
      </c>
      <c r="M7151" t="str">
        <f>INDEX(RoutesPivot[DepAirport],MATCH($C7151,RoutesPivot[[RouteID]:[RouteID]],0))</f>
        <v>ORD</v>
      </c>
      <c r="N7151" t="str">
        <f>INDEX(RoutesPivot[AirportID],MATCH($C7151,RoutesPivot[[RouteID]:[RouteID]],0))</f>
        <v>MIA</v>
      </c>
      <c r="O7151">
        <f>INDEX(RoutesPivot[Distance],MATCH($C7151,RoutesPivot[[RouteID]:[RouteID]],0))</f>
        <v>1000</v>
      </c>
      <c r="P7151">
        <f>INDEX(RoutesPivot[ListPrice],MATCH($C7151,RoutesPivot[[RouteID]:[RouteID]],0))</f>
        <v>300</v>
      </c>
      <c r="Q7151" t="str">
        <f>INDEX(AirportPivot[AirportName],MATCH($N7151,AirportPivot[[AirportID]:[AirportID]],0))</f>
        <v>Miami International</v>
      </c>
      <c r="R7151">
        <f>INDEX(AirportPivot[Gates (number of available)],MATCH($N7151,AirportPivot[[AirportID]:[AirportID]],0))</f>
        <v>80</v>
      </c>
    </row>
    <row r="7152" spans="1:18" x14ac:dyDescent="0.25">
      <c r="A7152" s="3" t="s">
        <v>7184</v>
      </c>
      <c r="B7152" s="12">
        <v>41818</v>
      </c>
      <c r="C7152" s="4" t="s">
        <v>25</v>
      </c>
      <c r="D7152" s="4">
        <v>1.7</v>
      </c>
      <c r="E7152" s="4">
        <v>118</v>
      </c>
      <c r="F7152" s="5">
        <v>0.625</v>
      </c>
      <c r="G7152" s="6">
        <v>220</v>
      </c>
      <c r="H7152" s="7">
        <v>40700</v>
      </c>
      <c r="I7152" s="7">
        <f>FlightsPivot[[#This Row],[Total Fare]]*10%</f>
        <v>4070</v>
      </c>
      <c r="J7152" s="7">
        <f>FlightsPivot[[#This Row],[Total Fare]]+FlightsPivot[[#This Row],[10% tax ]]</f>
        <v>44770</v>
      </c>
      <c r="K7152" s="4">
        <v>6</v>
      </c>
      <c r="L7152" s="4">
        <v>2014</v>
      </c>
      <c r="M7152" t="str">
        <f>INDEX(RoutesPivot[DepAirport],MATCH($C7152,RoutesPivot[[RouteID]:[RouteID]],0))</f>
        <v>ORD</v>
      </c>
      <c r="N7152" t="str">
        <f>INDEX(RoutesPivot[AirportID],MATCH($C7152,RoutesPivot[[RouteID]:[RouteID]],0))</f>
        <v>DFW</v>
      </c>
      <c r="O7152">
        <f>INDEX(RoutesPivot[Distance],MATCH($C7152,RoutesPivot[[RouteID]:[RouteID]],0))</f>
        <v>700</v>
      </c>
      <c r="P7152">
        <f>INDEX(RoutesPivot[ListPrice],MATCH($C7152,RoutesPivot[[RouteID]:[RouteID]],0))</f>
        <v>200</v>
      </c>
      <c r="Q7152" t="str">
        <f>INDEX(AirportPivot[AirportName],MATCH($N7152,AirportPivot[[AirportID]:[AirportID]],0))</f>
        <v>Dallas/Fort Worth International</v>
      </c>
      <c r="R7152">
        <f>INDEX(AirportPivot[Gates (number of available)],MATCH($N7152,AirportPivot[[AirportID]:[AirportID]],0))</f>
        <v>130</v>
      </c>
    </row>
    <row r="7153" spans="1:18" x14ac:dyDescent="0.25">
      <c r="A7153" s="3" t="s">
        <v>7185</v>
      </c>
      <c r="B7153" s="12">
        <v>41870</v>
      </c>
      <c r="C7153" s="4" t="s">
        <v>17</v>
      </c>
      <c r="D7153" s="4">
        <v>5.4</v>
      </c>
      <c r="E7153" s="4">
        <v>72</v>
      </c>
      <c r="F7153" s="5">
        <v>0.375</v>
      </c>
      <c r="G7153" s="6">
        <v>385</v>
      </c>
      <c r="H7153" s="7">
        <v>69685</v>
      </c>
      <c r="I7153" s="7">
        <f>FlightsPivot[[#This Row],[Total Fare]]*10%</f>
        <v>6968.5</v>
      </c>
      <c r="J7153" s="7">
        <f>FlightsPivot[[#This Row],[Total Fare]]+FlightsPivot[[#This Row],[10% tax ]]</f>
        <v>76653.5</v>
      </c>
      <c r="K7153" s="4">
        <v>8</v>
      </c>
      <c r="L7153" s="4">
        <v>2014</v>
      </c>
      <c r="M7153" t="str">
        <f>INDEX(RoutesPivot[DepAirport],MATCH($C7153,RoutesPivot[[RouteID]:[RouteID]],0))</f>
        <v>ORD</v>
      </c>
      <c r="N7153" t="str">
        <f>INDEX(RoutesPivot[AirportID],MATCH($C7153,RoutesPivot[[RouteID]:[RouteID]],0))</f>
        <v>LAX</v>
      </c>
      <c r="O7153">
        <f>INDEX(RoutesPivot[Distance],MATCH($C7153,RoutesPivot[[RouteID]:[RouteID]],0))</f>
        <v>1518</v>
      </c>
      <c r="P7153">
        <f>INDEX(RoutesPivot[ListPrice],MATCH($C7153,RoutesPivot[[RouteID]:[RouteID]],0))</f>
        <v>350</v>
      </c>
      <c r="Q7153" t="str">
        <f>INDEX(AirportPivot[AirportName],MATCH($N7153,AirportPivot[[AirportID]:[AirportID]],0))</f>
        <v>Los Angeles International</v>
      </c>
      <c r="R7153">
        <f>INDEX(AirportPivot[Gates (number of available)],MATCH($N7153,AirportPivot[[AirportID]:[AirportID]],0))</f>
        <v>86</v>
      </c>
    </row>
    <row r="7154" spans="1:18" x14ac:dyDescent="0.25">
      <c r="A7154" s="3" t="s">
        <v>7186</v>
      </c>
      <c r="B7154" s="12">
        <v>41772</v>
      </c>
      <c r="C7154" s="4" t="s">
        <v>30</v>
      </c>
      <c r="D7154" s="4">
        <v>1.5</v>
      </c>
      <c r="E7154" s="4">
        <v>87</v>
      </c>
      <c r="F7154" s="5">
        <v>0.35416666666666669</v>
      </c>
      <c r="G7154" s="6">
        <v>250</v>
      </c>
      <c r="H7154" s="7">
        <v>45250</v>
      </c>
      <c r="I7154" s="7">
        <f>FlightsPivot[[#This Row],[Total Fare]]*10%</f>
        <v>4525</v>
      </c>
      <c r="J7154" s="7">
        <f>FlightsPivot[[#This Row],[Total Fare]]+FlightsPivot[[#This Row],[10% tax ]]</f>
        <v>49775</v>
      </c>
      <c r="K7154" s="4">
        <v>5</v>
      </c>
      <c r="L7154" s="4">
        <v>2014</v>
      </c>
      <c r="M7154" t="str">
        <f>INDEX(RoutesPivot[DepAirport],MATCH($C7154,RoutesPivot[[RouteID]:[RouteID]],0))</f>
        <v>ORD</v>
      </c>
      <c r="N7154" t="str">
        <f>INDEX(RoutesPivot[AirportID],MATCH($C7154,RoutesPivot[[RouteID]:[RouteID]],0))</f>
        <v>MCO</v>
      </c>
      <c r="O7154">
        <f>INDEX(RoutesPivot[Distance],MATCH($C7154,RoutesPivot[[RouteID]:[RouteID]],0))</f>
        <v>850</v>
      </c>
      <c r="P7154">
        <f>INDEX(RoutesPivot[ListPrice],MATCH($C7154,RoutesPivot[[RouteID]:[RouteID]],0))</f>
        <v>250</v>
      </c>
      <c r="Q7154" t="str">
        <f>INDEX(AirportPivot[AirportName],MATCH($N7154,AirportPivot[[AirportID]:[AirportID]],0))</f>
        <v>Orlando International</v>
      </c>
      <c r="R7154">
        <f>INDEX(AirportPivot[Gates (number of available)],MATCH($N7154,AirportPivot[[AirportID]:[AirportID]],0))</f>
        <v>67</v>
      </c>
    </row>
    <row r="7155" spans="1:18" x14ac:dyDescent="0.25">
      <c r="A7155" s="3" t="s">
        <v>7187</v>
      </c>
      <c r="B7155" s="12">
        <v>42121</v>
      </c>
      <c r="C7155" s="4" t="s">
        <v>25</v>
      </c>
      <c r="D7155" s="4">
        <v>1.4</v>
      </c>
      <c r="E7155" s="4">
        <v>116</v>
      </c>
      <c r="F7155" s="5">
        <v>0.72916666666666663</v>
      </c>
      <c r="G7155" s="6">
        <v>200</v>
      </c>
      <c r="H7155" s="7">
        <v>37000</v>
      </c>
      <c r="I7155" s="7">
        <f>FlightsPivot[[#This Row],[Total Fare]]*10%</f>
        <v>3700</v>
      </c>
      <c r="J7155" s="7">
        <f>FlightsPivot[[#This Row],[Total Fare]]+FlightsPivot[[#This Row],[10% tax ]]</f>
        <v>40700</v>
      </c>
      <c r="K7155" s="4">
        <v>4</v>
      </c>
      <c r="L7155" s="4">
        <v>2015</v>
      </c>
      <c r="M7155" t="str">
        <f>INDEX(RoutesPivot[DepAirport],MATCH($C7155,RoutesPivot[[RouteID]:[RouteID]],0))</f>
        <v>ORD</v>
      </c>
      <c r="N7155" t="str">
        <f>INDEX(RoutesPivot[AirportID],MATCH($C7155,RoutesPivot[[RouteID]:[RouteID]],0))</f>
        <v>DFW</v>
      </c>
      <c r="O7155">
        <f>INDEX(RoutesPivot[Distance],MATCH($C7155,RoutesPivot[[RouteID]:[RouteID]],0))</f>
        <v>700</v>
      </c>
      <c r="P7155">
        <f>INDEX(RoutesPivot[ListPrice],MATCH($C7155,RoutesPivot[[RouteID]:[RouteID]],0))</f>
        <v>200</v>
      </c>
      <c r="Q7155" t="str">
        <f>INDEX(AirportPivot[AirportName],MATCH($N7155,AirportPivot[[AirportID]:[AirportID]],0))</f>
        <v>Dallas/Fort Worth International</v>
      </c>
      <c r="R7155">
        <f>INDEX(AirportPivot[Gates (number of available)],MATCH($N7155,AirportPivot[[AirportID]:[AirportID]],0))</f>
        <v>130</v>
      </c>
    </row>
    <row r="7156" spans="1:18" x14ac:dyDescent="0.25">
      <c r="A7156" s="3" t="s">
        <v>7188</v>
      </c>
      <c r="B7156" s="12">
        <v>42351</v>
      </c>
      <c r="C7156" s="4" t="s">
        <v>27</v>
      </c>
      <c r="D7156" s="4">
        <v>9.4</v>
      </c>
      <c r="E7156" s="4">
        <v>51</v>
      </c>
      <c r="F7156" s="5">
        <v>0.70833333333333337</v>
      </c>
      <c r="G7156" s="6">
        <v>200</v>
      </c>
      <c r="H7156" s="7">
        <v>33000</v>
      </c>
      <c r="I7156" s="7">
        <f>FlightsPivot[[#This Row],[Total Fare]]*10%</f>
        <v>3300</v>
      </c>
      <c r="J7156" s="7">
        <f>FlightsPivot[[#This Row],[Total Fare]]+FlightsPivot[[#This Row],[10% tax ]]</f>
        <v>36300</v>
      </c>
      <c r="K7156" s="4">
        <v>12</v>
      </c>
      <c r="L7156" s="4">
        <v>2015</v>
      </c>
      <c r="M7156" t="str">
        <f>INDEX(RoutesPivot[DepAirport],MATCH($C7156,RoutesPivot[[RouteID]:[RouteID]],0))</f>
        <v>ORD</v>
      </c>
      <c r="N7156" t="str">
        <f>INDEX(RoutesPivot[AirportID],MATCH($C7156,RoutesPivot[[RouteID]:[RouteID]],0))</f>
        <v>ATL</v>
      </c>
      <c r="O7156">
        <f>INDEX(RoutesPivot[Distance],MATCH($C7156,RoutesPivot[[RouteID]:[RouteID]],0))</f>
        <v>510</v>
      </c>
      <c r="P7156">
        <f>INDEX(RoutesPivot[ListPrice],MATCH($C7156,RoutesPivot[[RouteID]:[RouteID]],0))</f>
        <v>200</v>
      </c>
      <c r="Q7156" t="str">
        <f>INDEX(AirportPivot[AirportName],MATCH($N7156,AirportPivot[[AirportID]:[AirportID]],0))</f>
        <v>Hartsfield-Jackson Atlanta International</v>
      </c>
      <c r="R7156">
        <f>INDEX(AirportPivot[Gates (number of available)],MATCH($N7156,AirportPivot[[AirportID]:[AirportID]],0))</f>
        <v>100</v>
      </c>
    </row>
    <row r="7157" spans="1:18" x14ac:dyDescent="0.25">
      <c r="A7157" s="3" t="s">
        <v>7189</v>
      </c>
      <c r="B7157" s="12">
        <v>41845</v>
      </c>
      <c r="C7157" s="4" t="s">
        <v>80</v>
      </c>
      <c r="D7157" s="4">
        <v>2.2000000000000002</v>
      </c>
      <c r="E7157" s="4">
        <v>37</v>
      </c>
      <c r="F7157" s="5">
        <v>0.79166666666666663</v>
      </c>
      <c r="G7157" s="6">
        <v>330</v>
      </c>
      <c r="H7157" s="7">
        <v>54450</v>
      </c>
      <c r="I7157" s="7">
        <f>FlightsPivot[[#This Row],[Total Fare]]*10%</f>
        <v>5445</v>
      </c>
      <c r="J7157" s="7">
        <f>FlightsPivot[[#This Row],[Total Fare]]+FlightsPivot[[#This Row],[10% tax ]]</f>
        <v>59895</v>
      </c>
      <c r="K7157" s="4">
        <v>7</v>
      </c>
      <c r="L7157" s="4">
        <v>2014</v>
      </c>
      <c r="M7157" t="str">
        <f>INDEX(RoutesPivot[DepAirport],MATCH($C7157,RoutesPivot[[RouteID]:[RouteID]],0))</f>
        <v>ORD</v>
      </c>
      <c r="N7157" t="str">
        <f>INDEX(RoutesPivot[AirportID],MATCH($C7157,RoutesPivot[[RouteID]:[RouteID]],0))</f>
        <v>MIA</v>
      </c>
      <c r="O7157">
        <f>INDEX(RoutesPivot[Distance],MATCH($C7157,RoutesPivot[[RouteID]:[RouteID]],0))</f>
        <v>1000</v>
      </c>
      <c r="P7157">
        <f>INDEX(RoutesPivot[ListPrice],MATCH($C7157,RoutesPivot[[RouteID]:[RouteID]],0))</f>
        <v>300</v>
      </c>
      <c r="Q7157" t="str">
        <f>INDEX(AirportPivot[AirportName],MATCH($N7157,AirportPivot[[AirportID]:[AirportID]],0))</f>
        <v>Miami International</v>
      </c>
      <c r="R7157">
        <f>INDEX(AirportPivot[Gates (number of available)],MATCH($N7157,AirportPivot[[AirportID]:[AirportID]],0))</f>
        <v>80</v>
      </c>
    </row>
    <row r="7158" spans="1:18" x14ac:dyDescent="0.25">
      <c r="A7158" s="3" t="s">
        <v>7190</v>
      </c>
      <c r="B7158" s="12">
        <v>41981</v>
      </c>
      <c r="C7158" s="4" t="s">
        <v>23</v>
      </c>
      <c r="D7158" s="4">
        <v>1.7</v>
      </c>
      <c r="E7158" s="4">
        <v>148</v>
      </c>
      <c r="F7158" s="5">
        <v>0.64583333333333337</v>
      </c>
      <c r="G7158" s="6">
        <v>300</v>
      </c>
      <c r="H7158" s="7">
        <v>55500</v>
      </c>
      <c r="I7158" s="7">
        <f>FlightsPivot[[#This Row],[Total Fare]]*10%</f>
        <v>5550</v>
      </c>
      <c r="J7158" s="7">
        <f>FlightsPivot[[#This Row],[Total Fare]]+FlightsPivot[[#This Row],[10% tax ]]</f>
        <v>61050</v>
      </c>
      <c r="K7158" s="4">
        <v>12</v>
      </c>
      <c r="L7158" s="4">
        <v>2014</v>
      </c>
      <c r="M7158" t="str">
        <f>INDEX(RoutesPivot[DepAirport],MATCH($C7158,RoutesPivot[[RouteID]:[RouteID]],0))</f>
        <v>ORD</v>
      </c>
      <c r="N7158" t="str">
        <f>INDEX(RoutesPivot[AirportID],MATCH($C7158,RoutesPivot[[RouteID]:[RouteID]],0))</f>
        <v>DEN</v>
      </c>
      <c r="O7158">
        <f>INDEX(RoutesPivot[Distance],MATCH($C7158,RoutesPivot[[RouteID]:[RouteID]],0))</f>
        <v>800</v>
      </c>
      <c r="P7158">
        <f>INDEX(RoutesPivot[ListPrice],MATCH($C7158,RoutesPivot[[RouteID]:[RouteID]],0))</f>
        <v>300</v>
      </c>
      <c r="Q7158" t="str">
        <f>INDEX(AirportPivot[AirportName],MATCH($N7158,AirportPivot[[AirportID]:[AirportID]],0))</f>
        <v>Denver International</v>
      </c>
      <c r="R7158">
        <f>INDEX(AirportPivot[Gates (number of available)],MATCH($N7158,AirportPivot[[AirportID]:[AirportID]],0))</f>
        <v>75</v>
      </c>
    </row>
    <row r="7159" spans="1:18" x14ac:dyDescent="0.25">
      <c r="A7159" s="3" t="s">
        <v>7191</v>
      </c>
      <c r="B7159" s="12">
        <v>42276</v>
      </c>
      <c r="C7159" s="4" t="s">
        <v>21</v>
      </c>
      <c r="D7159" s="4">
        <v>2.2999999999999998</v>
      </c>
      <c r="E7159" s="4">
        <v>179</v>
      </c>
      <c r="F7159" s="5">
        <v>0.70833333333333337</v>
      </c>
      <c r="G7159" s="6">
        <v>125</v>
      </c>
      <c r="H7159" s="7">
        <v>20625</v>
      </c>
      <c r="I7159" s="7">
        <f>FlightsPivot[[#This Row],[Total Fare]]*10%</f>
        <v>2062.5</v>
      </c>
      <c r="J7159" s="7">
        <f>FlightsPivot[[#This Row],[Total Fare]]+FlightsPivot[[#This Row],[10% tax ]]</f>
        <v>22687.5</v>
      </c>
      <c r="K7159" s="4">
        <v>9</v>
      </c>
      <c r="L7159" s="4">
        <v>2015</v>
      </c>
      <c r="M7159" t="str">
        <f>INDEX(RoutesPivot[DepAirport],MATCH($C7159,RoutesPivot[[RouteID]:[RouteID]],0))</f>
        <v>ORD</v>
      </c>
      <c r="N7159" t="str">
        <f>INDEX(RoutesPivot[AirportID],MATCH($C7159,RoutesPivot[[RouteID]:[RouteID]],0))</f>
        <v>CLT</v>
      </c>
      <c r="O7159">
        <f>INDEX(RoutesPivot[Distance],MATCH($C7159,RoutesPivot[[RouteID]:[RouteID]],0))</f>
        <v>700</v>
      </c>
      <c r="P7159">
        <f>INDEX(RoutesPivot[ListPrice],MATCH($C7159,RoutesPivot[[RouteID]:[RouteID]],0))</f>
        <v>125</v>
      </c>
      <c r="Q7159" t="str">
        <f>INDEX(AirportPivot[AirportName],MATCH($N7159,AirportPivot[[AirportID]:[AirportID]],0))</f>
        <v>Charlotte/Douglas International</v>
      </c>
      <c r="R7159">
        <f>INDEX(AirportPivot[Gates (number of available)],MATCH($N7159,AirportPivot[[AirportID]:[AirportID]],0))</f>
        <v>65</v>
      </c>
    </row>
    <row r="7160" spans="1:18" x14ac:dyDescent="0.25">
      <c r="A7160" s="3" t="s">
        <v>7192</v>
      </c>
      <c r="B7160" s="12">
        <v>41669</v>
      </c>
      <c r="C7160" s="4" t="s">
        <v>37</v>
      </c>
      <c r="D7160" s="4">
        <v>3</v>
      </c>
      <c r="E7160" s="4">
        <v>83</v>
      </c>
      <c r="F7160" s="5">
        <v>0.72916666666666663</v>
      </c>
      <c r="G7160" s="6">
        <v>350</v>
      </c>
      <c r="H7160" s="7">
        <v>63350</v>
      </c>
      <c r="I7160" s="7">
        <f>FlightsPivot[[#This Row],[Total Fare]]*10%</f>
        <v>6335</v>
      </c>
      <c r="J7160" s="7">
        <f>FlightsPivot[[#This Row],[Total Fare]]+FlightsPivot[[#This Row],[10% tax ]]</f>
        <v>69685</v>
      </c>
      <c r="K7160" s="4">
        <v>1</v>
      </c>
      <c r="L7160" s="4">
        <v>2014</v>
      </c>
      <c r="M7160" t="str">
        <f>INDEX(RoutesPivot[DepAirport],MATCH($C7160,RoutesPivot[[RouteID]:[RouteID]],0))</f>
        <v>ORD</v>
      </c>
      <c r="N7160" t="str">
        <f>INDEX(RoutesPivot[AirportID],MATCH($C7160,RoutesPivot[[RouteID]:[RouteID]],0))</f>
        <v>SEA</v>
      </c>
      <c r="O7160">
        <f>INDEX(RoutesPivot[Distance],MATCH($C7160,RoutesPivot[[RouteID]:[RouteID]],0))</f>
        <v>1500</v>
      </c>
      <c r="P7160">
        <f>INDEX(RoutesPivot[ListPrice],MATCH($C7160,RoutesPivot[[RouteID]:[RouteID]],0))</f>
        <v>350</v>
      </c>
      <c r="Q7160" t="str">
        <f>INDEX(AirportPivot[AirportName],MATCH($N7160,AirportPivot[[AirportID]:[AirportID]],0))</f>
        <v>Seattle-Tacoma International</v>
      </c>
      <c r="R7160">
        <f>INDEX(AirportPivot[Gates (number of available)],MATCH($N7160,AirportPivot[[AirportID]:[AirportID]],0))</f>
        <v>58</v>
      </c>
    </row>
    <row r="7161" spans="1:18" x14ac:dyDescent="0.25">
      <c r="A7161" s="3" t="s">
        <v>7193</v>
      </c>
      <c r="B7161" s="12">
        <v>41748</v>
      </c>
      <c r="C7161" s="4" t="s">
        <v>13</v>
      </c>
      <c r="D7161" s="4">
        <v>1.7</v>
      </c>
      <c r="E7161" s="4">
        <v>57</v>
      </c>
      <c r="F7161" s="5">
        <v>0.8125</v>
      </c>
      <c r="G7161" s="6">
        <v>250</v>
      </c>
      <c r="H7161" s="7">
        <v>41250</v>
      </c>
      <c r="I7161" s="7">
        <f>FlightsPivot[[#This Row],[Total Fare]]*10%</f>
        <v>4125</v>
      </c>
      <c r="J7161" s="7">
        <f>FlightsPivot[[#This Row],[Total Fare]]+FlightsPivot[[#This Row],[10% tax ]]</f>
        <v>45375</v>
      </c>
      <c r="K7161" s="4">
        <v>4</v>
      </c>
      <c r="L7161" s="4">
        <v>2014</v>
      </c>
      <c r="M7161" t="str">
        <f>INDEX(RoutesPivot[DepAirport],MATCH($C7161,RoutesPivot[[RouteID]:[RouteID]],0))</f>
        <v>ORD</v>
      </c>
      <c r="N7161" t="str">
        <f>INDEX(RoutesPivot[AirportID],MATCH($C7161,RoutesPivot[[RouteID]:[RouteID]],0))</f>
        <v>JFK</v>
      </c>
      <c r="O7161">
        <f>INDEX(RoutesPivot[Distance],MATCH($C7161,RoutesPivot[[RouteID]:[RouteID]],0))</f>
        <v>619</v>
      </c>
      <c r="P7161">
        <f>INDEX(RoutesPivot[ListPrice],MATCH($C7161,RoutesPivot[[RouteID]:[RouteID]],0))</f>
        <v>250</v>
      </c>
      <c r="Q7161" t="str">
        <f>INDEX(AirportPivot[AirportName],MATCH($N7161,AirportPivot[[AirportID]:[AirportID]],0))</f>
        <v>John F Kennedy International</v>
      </c>
      <c r="R7161">
        <f>INDEX(AirportPivot[Gates (number of available)],MATCH($N7161,AirportPivot[[AirportID]:[AirportID]],0))</f>
        <v>120</v>
      </c>
    </row>
    <row r="7162" spans="1:18" x14ac:dyDescent="0.25">
      <c r="A7162" s="3" t="s">
        <v>7194</v>
      </c>
      <c r="B7162" s="12">
        <v>41670</v>
      </c>
      <c r="C7162" s="4" t="s">
        <v>86</v>
      </c>
      <c r="D7162" s="4">
        <v>1.9</v>
      </c>
      <c r="E7162" s="4">
        <v>157</v>
      </c>
      <c r="F7162" s="5">
        <v>0.29166666666666669</v>
      </c>
      <c r="G7162" s="6">
        <v>115</v>
      </c>
      <c r="H7162" s="7">
        <v>18975</v>
      </c>
      <c r="I7162" s="7">
        <f>FlightsPivot[[#This Row],[Total Fare]]*10%</f>
        <v>1897.5</v>
      </c>
      <c r="J7162" s="7">
        <f>FlightsPivot[[#This Row],[Total Fare]]+FlightsPivot[[#This Row],[10% tax ]]</f>
        <v>20872.5</v>
      </c>
      <c r="K7162" s="4">
        <v>1</v>
      </c>
      <c r="L7162" s="4">
        <v>2014</v>
      </c>
      <c r="M7162" t="str">
        <f>INDEX(RoutesPivot[DepAirport],MATCH($C7162,RoutesPivot[[RouteID]:[RouteID]],0))</f>
        <v>ORD</v>
      </c>
      <c r="N7162" t="str">
        <f>INDEX(RoutesPivot[AirportID],MATCH($C7162,RoutesPivot[[RouteID]:[RouteID]],0))</f>
        <v>DTW</v>
      </c>
      <c r="O7162">
        <f>INDEX(RoutesPivot[Distance],MATCH($C7162,RoutesPivot[[RouteID]:[RouteID]],0))</f>
        <v>200</v>
      </c>
      <c r="P7162">
        <f>INDEX(RoutesPivot[ListPrice],MATCH($C7162,RoutesPivot[[RouteID]:[RouteID]],0))</f>
        <v>115</v>
      </c>
      <c r="Q7162" t="str">
        <f>INDEX(AirportPivot[AirportName],MATCH($N7162,AirportPivot[[AirportID]:[AirportID]],0))</f>
        <v>Detroit Metropolitan Wayne County</v>
      </c>
      <c r="R7162">
        <f>INDEX(AirportPivot[Gates (number of available)],MATCH($N7162,AirportPivot[[AirportID]:[AirportID]],0))</f>
        <v>60</v>
      </c>
    </row>
    <row r="7163" spans="1:18" x14ac:dyDescent="0.25">
      <c r="A7163" s="3" t="s">
        <v>7195</v>
      </c>
      <c r="B7163" s="12">
        <v>41899</v>
      </c>
      <c r="C7163" s="4" t="s">
        <v>37</v>
      </c>
      <c r="D7163" s="4">
        <v>2.7</v>
      </c>
      <c r="E7163" s="4">
        <v>138</v>
      </c>
      <c r="F7163" s="5">
        <v>0.375</v>
      </c>
      <c r="G7163" s="6">
        <v>350</v>
      </c>
      <c r="H7163" s="7">
        <v>64750</v>
      </c>
      <c r="I7163" s="7">
        <f>FlightsPivot[[#This Row],[Total Fare]]*10%</f>
        <v>6475</v>
      </c>
      <c r="J7163" s="7">
        <f>FlightsPivot[[#This Row],[Total Fare]]+FlightsPivot[[#This Row],[10% tax ]]</f>
        <v>71225</v>
      </c>
      <c r="K7163" s="4">
        <v>9</v>
      </c>
      <c r="L7163" s="4">
        <v>2014</v>
      </c>
      <c r="M7163" t="str">
        <f>INDEX(RoutesPivot[DepAirport],MATCH($C7163,RoutesPivot[[RouteID]:[RouteID]],0))</f>
        <v>ORD</v>
      </c>
      <c r="N7163" t="str">
        <f>INDEX(RoutesPivot[AirportID],MATCH($C7163,RoutesPivot[[RouteID]:[RouteID]],0))</f>
        <v>SEA</v>
      </c>
      <c r="O7163">
        <f>INDEX(RoutesPivot[Distance],MATCH($C7163,RoutesPivot[[RouteID]:[RouteID]],0))</f>
        <v>1500</v>
      </c>
      <c r="P7163">
        <f>INDEX(RoutesPivot[ListPrice],MATCH($C7163,RoutesPivot[[RouteID]:[RouteID]],0))</f>
        <v>350</v>
      </c>
      <c r="Q7163" t="str">
        <f>INDEX(AirportPivot[AirportName],MATCH($N7163,AirportPivot[[AirportID]:[AirportID]],0))</f>
        <v>Seattle-Tacoma International</v>
      </c>
      <c r="R7163">
        <f>INDEX(AirportPivot[Gates (number of available)],MATCH($N7163,AirportPivot[[AirportID]:[AirportID]],0))</f>
        <v>58</v>
      </c>
    </row>
    <row r="7164" spans="1:18" x14ac:dyDescent="0.25">
      <c r="A7164" s="3" t="s">
        <v>7196</v>
      </c>
      <c r="B7164" s="12">
        <v>42025</v>
      </c>
      <c r="C7164" s="4" t="s">
        <v>37</v>
      </c>
      <c r="D7164" s="4">
        <v>1.2</v>
      </c>
      <c r="E7164" s="4">
        <v>123</v>
      </c>
      <c r="F7164" s="5">
        <v>0.83333333333333337</v>
      </c>
      <c r="G7164" s="6">
        <v>350</v>
      </c>
      <c r="H7164" s="7">
        <v>64750</v>
      </c>
      <c r="I7164" s="7">
        <f>FlightsPivot[[#This Row],[Total Fare]]*10%</f>
        <v>6475</v>
      </c>
      <c r="J7164" s="7">
        <f>FlightsPivot[[#This Row],[Total Fare]]+FlightsPivot[[#This Row],[10% tax ]]</f>
        <v>71225</v>
      </c>
      <c r="K7164" s="4">
        <v>1</v>
      </c>
      <c r="L7164" s="4">
        <v>2015</v>
      </c>
      <c r="M7164" t="str">
        <f>INDEX(RoutesPivot[DepAirport],MATCH($C7164,RoutesPivot[[RouteID]:[RouteID]],0))</f>
        <v>ORD</v>
      </c>
      <c r="N7164" t="str">
        <f>INDEX(RoutesPivot[AirportID],MATCH($C7164,RoutesPivot[[RouteID]:[RouteID]],0))</f>
        <v>SEA</v>
      </c>
      <c r="O7164">
        <f>INDEX(RoutesPivot[Distance],MATCH($C7164,RoutesPivot[[RouteID]:[RouteID]],0))</f>
        <v>1500</v>
      </c>
      <c r="P7164">
        <f>INDEX(RoutesPivot[ListPrice],MATCH($C7164,RoutesPivot[[RouteID]:[RouteID]],0))</f>
        <v>350</v>
      </c>
      <c r="Q7164" t="str">
        <f>INDEX(AirportPivot[AirportName],MATCH($N7164,AirportPivot[[AirportID]:[AirportID]],0))</f>
        <v>Seattle-Tacoma International</v>
      </c>
      <c r="R7164">
        <f>INDEX(AirportPivot[Gates (number of available)],MATCH($N7164,AirportPivot[[AirportID]:[AirportID]],0))</f>
        <v>58</v>
      </c>
    </row>
    <row r="7165" spans="1:18" x14ac:dyDescent="0.25">
      <c r="A7165" s="3" t="s">
        <v>7197</v>
      </c>
      <c r="B7165" s="12">
        <v>42359</v>
      </c>
      <c r="C7165" s="4" t="s">
        <v>13</v>
      </c>
      <c r="D7165" s="4">
        <v>3.6</v>
      </c>
      <c r="E7165" s="4">
        <v>153</v>
      </c>
      <c r="F7165" s="5">
        <v>0.75</v>
      </c>
      <c r="G7165" s="6">
        <v>350</v>
      </c>
      <c r="H7165" s="7">
        <v>57750</v>
      </c>
      <c r="I7165" s="7">
        <f>FlightsPivot[[#This Row],[Total Fare]]*10%</f>
        <v>5775</v>
      </c>
      <c r="J7165" s="7">
        <f>FlightsPivot[[#This Row],[Total Fare]]+FlightsPivot[[#This Row],[10% tax ]]</f>
        <v>63525</v>
      </c>
      <c r="K7165" s="4">
        <v>12</v>
      </c>
      <c r="L7165" s="4">
        <v>2015</v>
      </c>
      <c r="M7165" t="str">
        <f>INDEX(RoutesPivot[DepAirport],MATCH($C7165,RoutesPivot[[RouteID]:[RouteID]],0))</f>
        <v>ORD</v>
      </c>
      <c r="N7165" t="str">
        <f>INDEX(RoutesPivot[AirportID],MATCH($C7165,RoutesPivot[[RouteID]:[RouteID]],0))</f>
        <v>JFK</v>
      </c>
      <c r="O7165">
        <f>INDEX(RoutesPivot[Distance],MATCH($C7165,RoutesPivot[[RouteID]:[RouteID]],0))</f>
        <v>619</v>
      </c>
      <c r="P7165">
        <f>INDEX(RoutesPivot[ListPrice],MATCH($C7165,RoutesPivot[[RouteID]:[RouteID]],0))</f>
        <v>250</v>
      </c>
      <c r="Q7165" t="str">
        <f>INDEX(AirportPivot[AirportName],MATCH($N7165,AirportPivot[[AirportID]:[AirportID]],0))</f>
        <v>John F Kennedy International</v>
      </c>
      <c r="R7165">
        <f>INDEX(AirportPivot[Gates (number of available)],MATCH($N7165,AirportPivot[[AirportID]:[AirportID]],0))</f>
        <v>120</v>
      </c>
    </row>
    <row r="7166" spans="1:18" x14ac:dyDescent="0.25">
      <c r="A7166" s="3" t="s">
        <v>7198</v>
      </c>
      <c r="B7166" s="12">
        <v>42108</v>
      </c>
      <c r="C7166" s="4" t="s">
        <v>27</v>
      </c>
      <c r="D7166" s="4">
        <v>8.3000000000000007</v>
      </c>
      <c r="E7166" s="4">
        <v>203</v>
      </c>
      <c r="F7166" s="5">
        <v>0.83333333333333337</v>
      </c>
      <c r="G7166" s="6">
        <v>200</v>
      </c>
      <c r="H7166" s="7">
        <v>33000</v>
      </c>
      <c r="I7166" s="7">
        <f>FlightsPivot[[#This Row],[Total Fare]]*10%</f>
        <v>3300</v>
      </c>
      <c r="J7166" s="7">
        <f>FlightsPivot[[#This Row],[Total Fare]]+FlightsPivot[[#This Row],[10% tax ]]</f>
        <v>36300</v>
      </c>
      <c r="K7166" s="4">
        <v>4</v>
      </c>
      <c r="L7166" s="4">
        <v>2015</v>
      </c>
      <c r="M7166" t="str">
        <f>INDEX(RoutesPivot[DepAirport],MATCH($C7166,RoutesPivot[[RouteID]:[RouteID]],0))</f>
        <v>ORD</v>
      </c>
      <c r="N7166" t="str">
        <f>INDEX(RoutesPivot[AirportID],MATCH($C7166,RoutesPivot[[RouteID]:[RouteID]],0))</f>
        <v>ATL</v>
      </c>
      <c r="O7166">
        <f>INDEX(RoutesPivot[Distance],MATCH($C7166,RoutesPivot[[RouteID]:[RouteID]],0))</f>
        <v>510</v>
      </c>
      <c r="P7166">
        <f>INDEX(RoutesPivot[ListPrice],MATCH($C7166,RoutesPivot[[RouteID]:[RouteID]],0))</f>
        <v>200</v>
      </c>
      <c r="Q7166" t="str">
        <f>INDEX(AirportPivot[AirportName],MATCH($N7166,AirportPivot[[AirportID]:[AirportID]],0))</f>
        <v>Hartsfield-Jackson Atlanta International</v>
      </c>
      <c r="R7166">
        <f>INDEX(AirportPivot[Gates (number of available)],MATCH($N7166,AirportPivot[[AirportID]:[AirportID]],0))</f>
        <v>100</v>
      </c>
    </row>
    <row r="7167" spans="1:18" x14ac:dyDescent="0.25">
      <c r="A7167" s="3" t="s">
        <v>7199</v>
      </c>
      <c r="B7167" s="12">
        <v>41689</v>
      </c>
      <c r="C7167" s="4" t="s">
        <v>27</v>
      </c>
      <c r="D7167" s="4">
        <v>9.4</v>
      </c>
      <c r="E7167" s="4">
        <v>49</v>
      </c>
      <c r="F7167" s="5">
        <v>0.79166666666666663</v>
      </c>
      <c r="G7167" s="6">
        <v>200</v>
      </c>
      <c r="H7167" s="7">
        <v>33000</v>
      </c>
      <c r="I7167" s="7">
        <f>FlightsPivot[[#This Row],[Total Fare]]*10%</f>
        <v>3300</v>
      </c>
      <c r="J7167" s="7">
        <f>FlightsPivot[[#This Row],[Total Fare]]+FlightsPivot[[#This Row],[10% tax ]]</f>
        <v>36300</v>
      </c>
      <c r="K7167" s="4">
        <v>2</v>
      </c>
      <c r="L7167" s="4">
        <v>2014</v>
      </c>
      <c r="M7167" t="str">
        <f>INDEX(RoutesPivot[DepAirport],MATCH($C7167,RoutesPivot[[RouteID]:[RouteID]],0))</f>
        <v>ORD</v>
      </c>
      <c r="N7167" t="str">
        <f>INDEX(RoutesPivot[AirportID],MATCH($C7167,RoutesPivot[[RouteID]:[RouteID]],0))</f>
        <v>ATL</v>
      </c>
      <c r="O7167">
        <f>INDEX(RoutesPivot[Distance],MATCH($C7167,RoutesPivot[[RouteID]:[RouteID]],0))</f>
        <v>510</v>
      </c>
      <c r="P7167">
        <f>INDEX(RoutesPivot[ListPrice],MATCH($C7167,RoutesPivot[[RouteID]:[RouteID]],0))</f>
        <v>200</v>
      </c>
      <c r="Q7167" t="str">
        <f>INDEX(AirportPivot[AirportName],MATCH($N7167,AirportPivot[[AirportID]:[AirportID]],0))</f>
        <v>Hartsfield-Jackson Atlanta International</v>
      </c>
      <c r="R7167">
        <f>INDEX(AirportPivot[Gates (number of available)],MATCH($N7167,AirportPivot[[AirportID]:[AirportID]],0))</f>
        <v>100</v>
      </c>
    </row>
    <row r="7168" spans="1:18" x14ac:dyDescent="0.25">
      <c r="A7168" s="3" t="s">
        <v>7200</v>
      </c>
      <c r="B7168" s="12">
        <v>42236</v>
      </c>
      <c r="C7168" s="4" t="s">
        <v>80</v>
      </c>
      <c r="D7168" s="4">
        <v>1.9</v>
      </c>
      <c r="E7168" s="4">
        <v>205</v>
      </c>
      <c r="F7168" s="5">
        <v>0.47916666666666669</v>
      </c>
      <c r="G7168" s="6">
        <v>330</v>
      </c>
      <c r="H7168" s="7">
        <v>54450</v>
      </c>
      <c r="I7168" s="7">
        <f>FlightsPivot[[#This Row],[Total Fare]]*10%</f>
        <v>5445</v>
      </c>
      <c r="J7168" s="7">
        <f>FlightsPivot[[#This Row],[Total Fare]]+FlightsPivot[[#This Row],[10% tax ]]</f>
        <v>59895</v>
      </c>
      <c r="K7168" s="4">
        <v>8</v>
      </c>
      <c r="L7168" s="4">
        <v>2015</v>
      </c>
      <c r="M7168" t="str">
        <f>INDEX(RoutesPivot[DepAirport],MATCH($C7168,RoutesPivot[[RouteID]:[RouteID]],0))</f>
        <v>ORD</v>
      </c>
      <c r="N7168" t="str">
        <f>INDEX(RoutesPivot[AirportID],MATCH($C7168,RoutesPivot[[RouteID]:[RouteID]],0))</f>
        <v>MIA</v>
      </c>
      <c r="O7168">
        <f>INDEX(RoutesPivot[Distance],MATCH($C7168,RoutesPivot[[RouteID]:[RouteID]],0))</f>
        <v>1000</v>
      </c>
      <c r="P7168">
        <f>INDEX(RoutesPivot[ListPrice],MATCH($C7168,RoutesPivot[[RouteID]:[RouteID]],0))</f>
        <v>300</v>
      </c>
      <c r="Q7168" t="str">
        <f>INDEX(AirportPivot[AirportName],MATCH($N7168,AirportPivot[[AirportID]:[AirportID]],0))</f>
        <v>Miami International</v>
      </c>
      <c r="R7168">
        <f>INDEX(AirportPivot[Gates (number of available)],MATCH($N7168,AirportPivot[[AirportID]:[AirportID]],0))</f>
        <v>80</v>
      </c>
    </row>
    <row r="7169" spans="1:18" x14ac:dyDescent="0.25">
      <c r="A7169" s="3" t="s">
        <v>7201</v>
      </c>
      <c r="B7169" s="12">
        <v>41747</v>
      </c>
      <c r="C7169" s="4" t="s">
        <v>25</v>
      </c>
      <c r="D7169" s="4">
        <v>1.5</v>
      </c>
      <c r="E7169" s="4">
        <v>140</v>
      </c>
      <c r="F7169" s="5">
        <v>0.85416666666666663</v>
      </c>
      <c r="G7169" s="6">
        <v>200</v>
      </c>
      <c r="H7169" s="7">
        <v>37000</v>
      </c>
      <c r="I7169" s="7">
        <f>FlightsPivot[[#This Row],[Total Fare]]*10%</f>
        <v>3700</v>
      </c>
      <c r="J7169" s="7">
        <f>FlightsPivot[[#This Row],[Total Fare]]+FlightsPivot[[#This Row],[10% tax ]]</f>
        <v>40700</v>
      </c>
      <c r="K7169" s="4">
        <v>4</v>
      </c>
      <c r="L7169" s="4">
        <v>2014</v>
      </c>
      <c r="M7169" t="str">
        <f>INDEX(RoutesPivot[DepAirport],MATCH($C7169,RoutesPivot[[RouteID]:[RouteID]],0))</f>
        <v>ORD</v>
      </c>
      <c r="N7169" t="str">
        <f>INDEX(RoutesPivot[AirportID],MATCH($C7169,RoutesPivot[[RouteID]:[RouteID]],0))</f>
        <v>DFW</v>
      </c>
      <c r="O7169">
        <f>INDEX(RoutesPivot[Distance],MATCH($C7169,RoutesPivot[[RouteID]:[RouteID]],0))</f>
        <v>700</v>
      </c>
      <c r="P7169">
        <f>INDEX(RoutesPivot[ListPrice],MATCH($C7169,RoutesPivot[[RouteID]:[RouteID]],0))</f>
        <v>200</v>
      </c>
      <c r="Q7169" t="str">
        <f>INDEX(AirportPivot[AirportName],MATCH($N7169,AirportPivot[[AirportID]:[AirportID]],0))</f>
        <v>Dallas/Fort Worth International</v>
      </c>
      <c r="R7169">
        <f>INDEX(AirportPivot[Gates (number of available)],MATCH($N7169,AirportPivot[[AirportID]:[AirportID]],0))</f>
        <v>130</v>
      </c>
    </row>
    <row r="7170" spans="1:18" x14ac:dyDescent="0.25">
      <c r="A7170" s="3" t="s">
        <v>7202</v>
      </c>
      <c r="B7170" s="12">
        <v>41668</v>
      </c>
      <c r="C7170" s="4" t="s">
        <v>86</v>
      </c>
      <c r="D7170" s="4">
        <v>2.2999999999999998</v>
      </c>
      <c r="E7170" s="4">
        <v>139</v>
      </c>
      <c r="F7170" s="5">
        <v>0.33333333333333331</v>
      </c>
      <c r="G7170" s="6">
        <v>115</v>
      </c>
      <c r="H7170" s="7">
        <v>21275</v>
      </c>
      <c r="I7170" s="7">
        <f>FlightsPivot[[#This Row],[Total Fare]]*10%</f>
        <v>2127.5</v>
      </c>
      <c r="J7170" s="7">
        <f>FlightsPivot[[#This Row],[Total Fare]]+FlightsPivot[[#This Row],[10% tax ]]</f>
        <v>23402.5</v>
      </c>
      <c r="K7170" s="4">
        <v>1</v>
      </c>
      <c r="L7170" s="4">
        <v>2014</v>
      </c>
      <c r="M7170" t="str">
        <f>INDEX(RoutesPivot[DepAirport],MATCH($C7170,RoutesPivot[[RouteID]:[RouteID]],0))</f>
        <v>ORD</v>
      </c>
      <c r="N7170" t="str">
        <f>INDEX(RoutesPivot[AirportID],MATCH($C7170,RoutesPivot[[RouteID]:[RouteID]],0))</f>
        <v>DTW</v>
      </c>
      <c r="O7170">
        <f>INDEX(RoutesPivot[Distance],MATCH($C7170,RoutesPivot[[RouteID]:[RouteID]],0))</f>
        <v>200</v>
      </c>
      <c r="P7170">
        <f>INDEX(RoutesPivot[ListPrice],MATCH($C7170,RoutesPivot[[RouteID]:[RouteID]],0))</f>
        <v>115</v>
      </c>
      <c r="Q7170" t="str">
        <f>INDEX(AirportPivot[AirportName],MATCH($N7170,AirportPivot[[AirportID]:[AirportID]],0))</f>
        <v>Detroit Metropolitan Wayne County</v>
      </c>
      <c r="R7170">
        <f>INDEX(AirportPivot[Gates (number of available)],MATCH($N7170,AirportPivot[[AirportID]:[AirportID]],0))</f>
        <v>60</v>
      </c>
    </row>
    <row r="7171" spans="1:18" x14ac:dyDescent="0.25">
      <c r="A7171" s="3" t="s">
        <v>7203</v>
      </c>
      <c r="B7171" s="12">
        <v>41914</v>
      </c>
      <c r="C7171" s="4" t="s">
        <v>70</v>
      </c>
      <c r="D7171" s="4">
        <v>1.7</v>
      </c>
      <c r="E7171" s="4">
        <v>31</v>
      </c>
      <c r="F7171" s="5">
        <v>0.77083333333333337</v>
      </c>
      <c r="G7171" s="6">
        <v>275</v>
      </c>
      <c r="H7171" s="7">
        <v>50875</v>
      </c>
      <c r="I7171" s="7">
        <f>FlightsPivot[[#This Row],[Total Fare]]*10%</f>
        <v>5087.5</v>
      </c>
      <c r="J7171" s="7">
        <f>FlightsPivot[[#This Row],[Total Fare]]+FlightsPivot[[#This Row],[10% tax ]]</f>
        <v>55962.5</v>
      </c>
      <c r="K7171" s="4">
        <v>10</v>
      </c>
      <c r="L7171" s="4">
        <v>2014</v>
      </c>
      <c r="M7171" t="str">
        <f>INDEX(RoutesPivot[DepAirport],MATCH($C7171,RoutesPivot[[RouteID]:[RouteID]],0))</f>
        <v>ORD</v>
      </c>
      <c r="N7171" t="str">
        <f>INDEX(RoutesPivot[AirportID],MATCH($C7171,RoutesPivot[[RouteID]:[RouteID]],0))</f>
        <v>LAS</v>
      </c>
      <c r="O7171">
        <f>INDEX(RoutesPivot[Distance],MATCH($C7171,RoutesPivot[[RouteID]:[RouteID]],0))</f>
        <v>1100</v>
      </c>
      <c r="P7171">
        <f>INDEX(RoutesPivot[ListPrice],MATCH($C7171,RoutesPivot[[RouteID]:[RouteID]],0))</f>
        <v>275</v>
      </c>
      <c r="Q7171" t="str">
        <f>INDEX(AirportPivot[AirportName],MATCH($N7171,AirportPivot[[AirportID]:[AirportID]],0))</f>
        <v>McCarran International</v>
      </c>
      <c r="R7171">
        <f>INDEX(AirportPivot[Gates (number of available)],MATCH($N7171,AirportPivot[[AirportID]:[AirportID]],0))</f>
        <v>68</v>
      </c>
    </row>
    <row r="7172" spans="1:18" x14ac:dyDescent="0.25">
      <c r="A7172" s="3" t="s">
        <v>7204</v>
      </c>
      <c r="B7172" s="12">
        <v>42018</v>
      </c>
      <c r="C7172" s="4" t="s">
        <v>33</v>
      </c>
      <c r="D7172" s="4">
        <v>2.1</v>
      </c>
      <c r="E7172" s="4">
        <v>104</v>
      </c>
      <c r="F7172" s="5">
        <v>0.77083333333333337</v>
      </c>
      <c r="G7172" s="6">
        <v>375</v>
      </c>
      <c r="H7172" s="7">
        <v>69375</v>
      </c>
      <c r="I7172" s="7">
        <f>FlightsPivot[[#This Row],[Total Fare]]*10%</f>
        <v>6937.5</v>
      </c>
      <c r="J7172" s="7">
        <f>FlightsPivot[[#This Row],[Total Fare]]+FlightsPivot[[#This Row],[10% tax ]]</f>
        <v>76312.5</v>
      </c>
      <c r="K7172" s="4">
        <v>1</v>
      </c>
      <c r="L7172" s="4">
        <v>2015</v>
      </c>
      <c r="M7172" t="str">
        <f>INDEX(RoutesPivot[DepAirport],MATCH($C7172,RoutesPivot[[RouteID]:[RouteID]],0))</f>
        <v>ORD</v>
      </c>
      <c r="N7172" t="str">
        <f>INDEX(RoutesPivot[AirportID],MATCH($C7172,RoutesPivot[[RouteID]:[RouteID]],0))</f>
        <v>SFO</v>
      </c>
      <c r="O7172">
        <f>INDEX(RoutesPivot[Distance],MATCH($C7172,RoutesPivot[[RouteID]:[RouteID]],0))</f>
        <v>1600</v>
      </c>
      <c r="P7172">
        <f>INDEX(RoutesPivot[ListPrice],MATCH($C7172,RoutesPivot[[RouteID]:[RouteID]],0))</f>
        <v>375</v>
      </c>
      <c r="Q7172" t="str">
        <f>INDEX(AirportPivot[AirportName],MATCH($N7172,AirportPivot[[AirportID]:[AirportID]],0))</f>
        <v>San Francisco International</v>
      </c>
      <c r="R7172">
        <f>INDEX(AirportPivot[Gates (number of available)],MATCH($N7172,AirportPivot[[AirportID]:[AirportID]],0))</f>
        <v>70</v>
      </c>
    </row>
    <row r="7173" spans="1:18" x14ac:dyDescent="0.25">
      <c r="A7173" s="3" t="s">
        <v>7205</v>
      </c>
      <c r="B7173" s="12">
        <v>41823</v>
      </c>
      <c r="C7173" s="4" t="s">
        <v>13</v>
      </c>
      <c r="D7173" s="4">
        <v>2.2999999999999998</v>
      </c>
      <c r="E7173" s="4">
        <v>199</v>
      </c>
      <c r="F7173" s="5">
        <v>0.3125</v>
      </c>
      <c r="G7173" s="6">
        <v>275</v>
      </c>
      <c r="H7173" s="7">
        <v>45375</v>
      </c>
      <c r="I7173" s="7">
        <f>FlightsPivot[[#This Row],[Total Fare]]*10%</f>
        <v>4537.5</v>
      </c>
      <c r="J7173" s="7">
        <f>FlightsPivot[[#This Row],[Total Fare]]+FlightsPivot[[#This Row],[10% tax ]]</f>
        <v>49912.5</v>
      </c>
      <c r="K7173" s="4">
        <v>7</v>
      </c>
      <c r="L7173" s="4">
        <v>2014</v>
      </c>
      <c r="M7173" t="str">
        <f>INDEX(RoutesPivot[DepAirport],MATCH($C7173,RoutesPivot[[RouteID]:[RouteID]],0))</f>
        <v>ORD</v>
      </c>
      <c r="N7173" t="str">
        <f>INDEX(RoutesPivot[AirportID],MATCH($C7173,RoutesPivot[[RouteID]:[RouteID]],0))</f>
        <v>JFK</v>
      </c>
      <c r="O7173">
        <f>INDEX(RoutesPivot[Distance],MATCH($C7173,RoutesPivot[[RouteID]:[RouteID]],0))</f>
        <v>619</v>
      </c>
      <c r="P7173">
        <f>INDEX(RoutesPivot[ListPrice],MATCH($C7173,RoutesPivot[[RouteID]:[RouteID]],0))</f>
        <v>250</v>
      </c>
      <c r="Q7173" t="str">
        <f>INDEX(AirportPivot[AirportName],MATCH($N7173,AirportPivot[[AirportID]:[AirportID]],0))</f>
        <v>John F Kennedy International</v>
      </c>
      <c r="R7173">
        <f>INDEX(AirportPivot[Gates (number of available)],MATCH($N7173,AirportPivot[[AirportID]:[AirportID]],0))</f>
        <v>120</v>
      </c>
    </row>
    <row r="7174" spans="1:18" x14ac:dyDescent="0.25">
      <c r="A7174" s="3" t="s">
        <v>7206</v>
      </c>
      <c r="B7174" s="12">
        <v>42081</v>
      </c>
      <c r="C7174" s="4" t="s">
        <v>27</v>
      </c>
      <c r="D7174" s="4">
        <v>8.6</v>
      </c>
      <c r="E7174" s="4">
        <v>55</v>
      </c>
      <c r="F7174" s="5">
        <v>0.75</v>
      </c>
      <c r="G7174" s="6">
        <v>200</v>
      </c>
      <c r="H7174" s="7">
        <v>33000</v>
      </c>
      <c r="I7174" s="7">
        <f>FlightsPivot[[#This Row],[Total Fare]]*10%</f>
        <v>3300</v>
      </c>
      <c r="J7174" s="7">
        <f>FlightsPivot[[#This Row],[Total Fare]]+FlightsPivot[[#This Row],[10% tax ]]</f>
        <v>36300</v>
      </c>
      <c r="K7174" s="4">
        <v>3</v>
      </c>
      <c r="L7174" s="4">
        <v>2015</v>
      </c>
      <c r="M7174" t="str">
        <f>INDEX(RoutesPivot[DepAirport],MATCH($C7174,RoutesPivot[[RouteID]:[RouteID]],0))</f>
        <v>ORD</v>
      </c>
      <c r="N7174" t="str">
        <f>INDEX(RoutesPivot[AirportID],MATCH($C7174,RoutesPivot[[RouteID]:[RouteID]],0))</f>
        <v>ATL</v>
      </c>
      <c r="O7174">
        <f>INDEX(RoutesPivot[Distance],MATCH($C7174,RoutesPivot[[RouteID]:[RouteID]],0))</f>
        <v>510</v>
      </c>
      <c r="P7174">
        <f>INDEX(RoutesPivot[ListPrice],MATCH($C7174,RoutesPivot[[RouteID]:[RouteID]],0))</f>
        <v>200</v>
      </c>
      <c r="Q7174" t="str">
        <f>INDEX(AirportPivot[AirportName],MATCH($N7174,AirportPivot[[AirportID]:[AirportID]],0))</f>
        <v>Hartsfield-Jackson Atlanta International</v>
      </c>
      <c r="R7174">
        <f>INDEX(AirportPivot[Gates (number of available)],MATCH($N7174,AirportPivot[[AirportID]:[AirportID]],0))</f>
        <v>100</v>
      </c>
    </row>
    <row r="7175" spans="1:18" x14ac:dyDescent="0.25">
      <c r="A7175" s="3" t="s">
        <v>7207</v>
      </c>
      <c r="B7175" s="12">
        <v>42318</v>
      </c>
      <c r="C7175" s="4" t="s">
        <v>30</v>
      </c>
      <c r="D7175" s="4">
        <v>1.9</v>
      </c>
      <c r="E7175" s="4">
        <v>64</v>
      </c>
      <c r="F7175" s="5">
        <v>0.79166666666666663</v>
      </c>
      <c r="G7175" s="6">
        <v>250</v>
      </c>
      <c r="H7175" s="7">
        <v>45250</v>
      </c>
      <c r="I7175" s="7">
        <f>FlightsPivot[[#This Row],[Total Fare]]*10%</f>
        <v>4525</v>
      </c>
      <c r="J7175" s="7">
        <f>FlightsPivot[[#This Row],[Total Fare]]+FlightsPivot[[#This Row],[10% tax ]]</f>
        <v>49775</v>
      </c>
      <c r="K7175" s="4">
        <v>11</v>
      </c>
      <c r="L7175" s="4">
        <v>2015</v>
      </c>
      <c r="M7175" t="str">
        <f>INDEX(RoutesPivot[DepAirport],MATCH($C7175,RoutesPivot[[RouteID]:[RouteID]],0))</f>
        <v>ORD</v>
      </c>
      <c r="N7175" t="str">
        <f>INDEX(RoutesPivot[AirportID],MATCH($C7175,RoutesPivot[[RouteID]:[RouteID]],0))</f>
        <v>MCO</v>
      </c>
      <c r="O7175">
        <f>INDEX(RoutesPivot[Distance],MATCH($C7175,RoutesPivot[[RouteID]:[RouteID]],0))</f>
        <v>850</v>
      </c>
      <c r="P7175">
        <f>INDEX(RoutesPivot[ListPrice],MATCH($C7175,RoutesPivot[[RouteID]:[RouteID]],0))</f>
        <v>250</v>
      </c>
      <c r="Q7175" t="str">
        <f>INDEX(AirportPivot[AirportName],MATCH($N7175,AirportPivot[[AirportID]:[AirportID]],0))</f>
        <v>Orlando International</v>
      </c>
      <c r="R7175">
        <f>INDEX(AirportPivot[Gates (number of available)],MATCH($N7175,AirportPivot[[AirportID]:[AirportID]],0))</f>
        <v>67</v>
      </c>
    </row>
    <row r="7176" spans="1:18" x14ac:dyDescent="0.25">
      <c r="A7176" s="3" t="s">
        <v>7208</v>
      </c>
      <c r="B7176" s="12">
        <v>41878</v>
      </c>
      <c r="C7176" s="4" t="s">
        <v>11</v>
      </c>
      <c r="D7176" s="4">
        <v>1.7</v>
      </c>
      <c r="E7176" s="4">
        <v>107</v>
      </c>
      <c r="F7176" s="5">
        <v>0.29166666666666669</v>
      </c>
      <c r="G7176" s="6">
        <v>330</v>
      </c>
      <c r="H7176" s="7">
        <v>61050</v>
      </c>
      <c r="I7176" s="7">
        <f>FlightsPivot[[#This Row],[Total Fare]]*10%</f>
        <v>6105</v>
      </c>
      <c r="J7176" s="7">
        <f>FlightsPivot[[#This Row],[Total Fare]]+FlightsPivot[[#This Row],[10% tax ]]</f>
        <v>67155</v>
      </c>
      <c r="K7176" s="4">
        <v>8</v>
      </c>
      <c r="L7176" s="4">
        <v>2014</v>
      </c>
      <c r="M7176" t="str">
        <f>INDEX(RoutesPivot[DepAirport],MATCH($C7176,RoutesPivot[[RouteID]:[RouteID]],0))</f>
        <v>ORD</v>
      </c>
      <c r="N7176" t="str">
        <f>INDEX(RoutesPivot[AirportID],MATCH($C7176,RoutesPivot[[RouteID]:[RouteID]],0))</f>
        <v>BOS</v>
      </c>
      <c r="O7176">
        <f>INDEX(RoutesPivot[Distance],MATCH($C7176,RoutesPivot[[RouteID]:[RouteID]],0))</f>
        <v>730</v>
      </c>
      <c r="P7176">
        <f>INDEX(RoutesPivot[ListPrice],MATCH($C7176,RoutesPivot[[RouteID]:[RouteID]],0))</f>
        <v>300</v>
      </c>
      <c r="Q7176" t="str">
        <f>INDEX(AirportPivot[AirportName],MATCH($N7176,AirportPivot[[AirportID]:[AirportID]],0))</f>
        <v>General Edward Lawrence Logan International</v>
      </c>
      <c r="R7176">
        <f>INDEX(AirportPivot[Gates (number of available)],MATCH($N7176,AirportPivot[[AirportID]:[AirportID]],0))</f>
        <v>63</v>
      </c>
    </row>
    <row r="7177" spans="1:18" x14ac:dyDescent="0.25">
      <c r="A7177" s="3" t="s">
        <v>7209</v>
      </c>
      <c r="B7177" s="12">
        <v>41660</v>
      </c>
      <c r="C7177" s="4" t="s">
        <v>15</v>
      </c>
      <c r="D7177" s="4">
        <v>2.8</v>
      </c>
      <c r="E7177" s="4">
        <v>135</v>
      </c>
      <c r="F7177" s="5">
        <v>0.85416666666666663</v>
      </c>
      <c r="G7177" s="6">
        <v>225</v>
      </c>
      <c r="H7177" s="7">
        <v>41625</v>
      </c>
      <c r="I7177" s="7">
        <f>FlightsPivot[[#This Row],[Total Fare]]*10%</f>
        <v>4162.5</v>
      </c>
      <c r="J7177" s="7">
        <f>FlightsPivot[[#This Row],[Total Fare]]+FlightsPivot[[#This Row],[10% tax ]]</f>
        <v>45787.5</v>
      </c>
      <c r="K7177" s="4">
        <v>1</v>
      </c>
      <c r="L7177" s="4">
        <v>2014</v>
      </c>
      <c r="M7177" t="str">
        <f>INDEX(RoutesPivot[DepAirport],MATCH($C7177,RoutesPivot[[RouteID]:[RouteID]],0))</f>
        <v>ORD</v>
      </c>
      <c r="N7177" t="str">
        <f>INDEX(RoutesPivot[AirportID],MATCH($C7177,RoutesPivot[[RouteID]:[RouteID]],0))</f>
        <v>EWR</v>
      </c>
      <c r="O7177">
        <f>INDEX(RoutesPivot[Distance],MATCH($C7177,RoutesPivot[[RouteID]:[RouteID]],0))</f>
        <v>600</v>
      </c>
      <c r="P7177">
        <f>INDEX(RoutesPivot[ListPrice],MATCH($C7177,RoutesPivot[[RouteID]:[RouteID]],0))</f>
        <v>225</v>
      </c>
      <c r="Q7177" t="str">
        <f>INDEX(AirportPivot[AirportName],MATCH($N7177,AirportPivot[[AirportID]:[AirportID]],0))</f>
        <v>Newark Liberty International</v>
      </c>
      <c r="R7177">
        <f>INDEX(AirportPivot[Gates (number of available)],MATCH($N7177,AirportPivot[[AirportID]:[AirportID]],0))</f>
        <v>82</v>
      </c>
    </row>
    <row r="7178" spans="1:18" x14ac:dyDescent="0.25">
      <c r="A7178" s="3" t="s">
        <v>7210</v>
      </c>
      <c r="B7178" s="12">
        <v>42235</v>
      </c>
      <c r="C7178" s="4" t="s">
        <v>33</v>
      </c>
      <c r="D7178" s="4">
        <v>3.1</v>
      </c>
      <c r="E7178" s="4">
        <v>41</v>
      </c>
      <c r="F7178" s="5">
        <v>0.85416666666666663</v>
      </c>
      <c r="G7178" s="6">
        <v>412.5</v>
      </c>
      <c r="H7178" s="7">
        <v>68062.5</v>
      </c>
      <c r="I7178" s="7">
        <f>FlightsPivot[[#This Row],[Total Fare]]*10%</f>
        <v>6806.25</v>
      </c>
      <c r="J7178" s="7">
        <f>FlightsPivot[[#This Row],[Total Fare]]+FlightsPivot[[#This Row],[10% tax ]]</f>
        <v>74868.75</v>
      </c>
      <c r="K7178" s="4">
        <v>8</v>
      </c>
      <c r="L7178" s="4">
        <v>2015</v>
      </c>
      <c r="M7178" t="str">
        <f>INDEX(RoutesPivot[DepAirport],MATCH($C7178,RoutesPivot[[RouteID]:[RouteID]],0))</f>
        <v>ORD</v>
      </c>
      <c r="N7178" t="str">
        <f>INDEX(RoutesPivot[AirportID],MATCH($C7178,RoutesPivot[[RouteID]:[RouteID]],0))</f>
        <v>SFO</v>
      </c>
      <c r="O7178">
        <f>INDEX(RoutesPivot[Distance],MATCH($C7178,RoutesPivot[[RouteID]:[RouteID]],0))</f>
        <v>1600</v>
      </c>
      <c r="P7178">
        <f>INDEX(RoutesPivot[ListPrice],MATCH($C7178,RoutesPivot[[RouteID]:[RouteID]],0))</f>
        <v>375</v>
      </c>
      <c r="Q7178" t="str">
        <f>INDEX(AirportPivot[AirportName],MATCH($N7178,AirportPivot[[AirportID]:[AirportID]],0))</f>
        <v>San Francisco International</v>
      </c>
      <c r="R7178">
        <f>INDEX(AirportPivot[Gates (number of available)],MATCH($N7178,AirportPivot[[AirportID]:[AirportID]],0))</f>
        <v>70</v>
      </c>
    </row>
    <row r="7179" spans="1:18" x14ac:dyDescent="0.25">
      <c r="A7179" s="3" t="s">
        <v>7211</v>
      </c>
      <c r="B7179" s="12">
        <v>41643</v>
      </c>
      <c r="C7179" s="4" t="s">
        <v>30</v>
      </c>
      <c r="D7179" s="4">
        <v>2.2000000000000002</v>
      </c>
      <c r="E7179" s="4">
        <v>137</v>
      </c>
      <c r="F7179" s="5">
        <v>0.83333333333333337</v>
      </c>
      <c r="G7179" s="6">
        <v>250</v>
      </c>
      <c r="H7179" s="7">
        <v>46250</v>
      </c>
      <c r="I7179" s="7">
        <f>FlightsPivot[[#This Row],[Total Fare]]*10%</f>
        <v>4625</v>
      </c>
      <c r="J7179" s="7">
        <f>FlightsPivot[[#This Row],[Total Fare]]+FlightsPivot[[#This Row],[10% tax ]]</f>
        <v>50875</v>
      </c>
      <c r="K7179" s="4">
        <v>1</v>
      </c>
      <c r="L7179" s="4">
        <v>2014</v>
      </c>
      <c r="M7179" t="str">
        <f>INDEX(RoutesPivot[DepAirport],MATCH($C7179,RoutesPivot[[RouteID]:[RouteID]],0))</f>
        <v>ORD</v>
      </c>
      <c r="N7179" t="str">
        <f>INDEX(RoutesPivot[AirportID],MATCH($C7179,RoutesPivot[[RouteID]:[RouteID]],0))</f>
        <v>MCO</v>
      </c>
      <c r="O7179">
        <f>INDEX(RoutesPivot[Distance],MATCH($C7179,RoutesPivot[[RouteID]:[RouteID]],0))</f>
        <v>850</v>
      </c>
      <c r="P7179">
        <f>INDEX(RoutesPivot[ListPrice],MATCH($C7179,RoutesPivot[[RouteID]:[RouteID]],0))</f>
        <v>250</v>
      </c>
      <c r="Q7179" t="str">
        <f>INDEX(AirportPivot[AirportName],MATCH($N7179,AirportPivot[[AirportID]:[AirportID]],0))</f>
        <v>Orlando International</v>
      </c>
      <c r="R7179">
        <f>INDEX(AirportPivot[Gates (number of available)],MATCH($N7179,AirportPivot[[AirportID]:[AirportID]],0))</f>
        <v>67</v>
      </c>
    </row>
    <row r="7180" spans="1:18" x14ac:dyDescent="0.25">
      <c r="A7180" s="3" t="s">
        <v>7212</v>
      </c>
      <c r="B7180" s="12">
        <v>42010</v>
      </c>
      <c r="C7180" s="4" t="s">
        <v>17</v>
      </c>
      <c r="D7180" s="4">
        <v>5.7</v>
      </c>
      <c r="E7180" s="4">
        <v>58</v>
      </c>
      <c r="F7180" s="5">
        <v>0.375</v>
      </c>
      <c r="G7180" s="6">
        <v>350</v>
      </c>
      <c r="H7180" s="7">
        <v>57750</v>
      </c>
      <c r="I7180" s="7">
        <f>FlightsPivot[[#This Row],[Total Fare]]*10%</f>
        <v>5775</v>
      </c>
      <c r="J7180" s="7">
        <f>FlightsPivot[[#This Row],[Total Fare]]+FlightsPivot[[#This Row],[10% tax ]]</f>
        <v>63525</v>
      </c>
      <c r="K7180" s="4">
        <v>1</v>
      </c>
      <c r="L7180" s="4">
        <v>2015</v>
      </c>
      <c r="M7180" t="str">
        <f>INDEX(RoutesPivot[DepAirport],MATCH($C7180,RoutesPivot[[RouteID]:[RouteID]],0))</f>
        <v>ORD</v>
      </c>
      <c r="N7180" t="str">
        <f>INDEX(RoutesPivot[AirportID],MATCH($C7180,RoutesPivot[[RouteID]:[RouteID]],0))</f>
        <v>LAX</v>
      </c>
      <c r="O7180">
        <f>INDEX(RoutesPivot[Distance],MATCH($C7180,RoutesPivot[[RouteID]:[RouteID]],0))</f>
        <v>1518</v>
      </c>
      <c r="P7180">
        <f>INDEX(RoutesPivot[ListPrice],MATCH($C7180,RoutesPivot[[RouteID]:[RouteID]],0))</f>
        <v>350</v>
      </c>
      <c r="Q7180" t="str">
        <f>INDEX(AirportPivot[AirportName],MATCH($N7180,AirportPivot[[AirportID]:[AirportID]],0))</f>
        <v>Los Angeles International</v>
      </c>
      <c r="R7180">
        <f>INDEX(AirportPivot[Gates (number of available)],MATCH($N7180,AirportPivot[[AirportID]:[AirportID]],0))</f>
        <v>86</v>
      </c>
    </row>
    <row r="7181" spans="1:18" x14ac:dyDescent="0.25">
      <c r="A7181" s="3" t="s">
        <v>7213</v>
      </c>
      <c r="B7181" s="12">
        <v>41835</v>
      </c>
      <c r="C7181" s="4" t="s">
        <v>21</v>
      </c>
      <c r="D7181" s="4">
        <v>4.5</v>
      </c>
      <c r="E7181" s="4">
        <v>18</v>
      </c>
      <c r="F7181" s="5">
        <v>0.5</v>
      </c>
      <c r="G7181" s="6">
        <v>137.5</v>
      </c>
      <c r="H7181" s="7">
        <v>25437.5</v>
      </c>
      <c r="I7181" s="7">
        <f>FlightsPivot[[#This Row],[Total Fare]]*10%</f>
        <v>2543.75</v>
      </c>
      <c r="J7181" s="7">
        <f>FlightsPivot[[#This Row],[Total Fare]]+FlightsPivot[[#This Row],[10% tax ]]</f>
        <v>27981.25</v>
      </c>
      <c r="K7181" s="4">
        <v>7</v>
      </c>
      <c r="L7181" s="4">
        <v>2014</v>
      </c>
      <c r="M7181" t="str">
        <f>INDEX(RoutesPivot[DepAirport],MATCH($C7181,RoutesPivot[[RouteID]:[RouteID]],0))</f>
        <v>ORD</v>
      </c>
      <c r="N7181" t="str">
        <f>INDEX(RoutesPivot[AirportID],MATCH($C7181,RoutesPivot[[RouteID]:[RouteID]],0))</f>
        <v>CLT</v>
      </c>
      <c r="O7181">
        <f>INDEX(RoutesPivot[Distance],MATCH($C7181,RoutesPivot[[RouteID]:[RouteID]],0))</f>
        <v>700</v>
      </c>
      <c r="P7181">
        <f>INDEX(RoutesPivot[ListPrice],MATCH($C7181,RoutesPivot[[RouteID]:[RouteID]],0))</f>
        <v>125</v>
      </c>
      <c r="Q7181" t="str">
        <f>INDEX(AirportPivot[AirportName],MATCH($N7181,AirportPivot[[AirportID]:[AirportID]],0))</f>
        <v>Charlotte/Douglas International</v>
      </c>
      <c r="R7181">
        <f>INDEX(AirportPivot[Gates (number of available)],MATCH($N7181,AirportPivot[[AirportID]:[AirportID]],0))</f>
        <v>65</v>
      </c>
    </row>
    <row r="7182" spans="1:18" x14ac:dyDescent="0.25">
      <c r="A7182" s="3" t="s">
        <v>7214</v>
      </c>
      <c r="B7182" s="12">
        <v>42210</v>
      </c>
      <c r="C7182" s="4" t="s">
        <v>21</v>
      </c>
      <c r="D7182" s="4">
        <v>1.2</v>
      </c>
      <c r="E7182" s="4">
        <v>109</v>
      </c>
      <c r="F7182" s="5">
        <v>0.33333333333333331</v>
      </c>
      <c r="G7182" s="6">
        <v>137.5</v>
      </c>
      <c r="H7182" s="7">
        <v>25437.5</v>
      </c>
      <c r="I7182" s="7">
        <f>FlightsPivot[[#This Row],[Total Fare]]*10%</f>
        <v>2543.75</v>
      </c>
      <c r="J7182" s="7">
        <f>FlightsPivot[[#This Row],[Total Fare]]+FlightsPivot[[#This Row],[10% tax ]]</f>
        <v>27981.25</v>
      </c>
      <c r="K7182" s="4">
        <v>7</v>
      </c>
      <c r="L7182" s="4">
        <v>2015</v>
      </c>
      <c r="M7182" t="str">
        <f>INDEX(RoutesPivot[DepAirport],MATCH($C7182,RoutesPivot[[RouteID]:[RouteID]],0))</f>
        <v>ORD</v>
      </c>
      <c r="N7182" t="str">
        <f>INDEX(RoutesPivot[AirportID],MATCH($C7182,RoutesPivot[[RouteID]:[RouteID]],0))</f>
        <v>CLT</v>
      </c>
      <c r="O7182">
        <f>INDEX(RoutesPivot[Distance],MATCH($C7182,RoutesPivot[[RouteID]:[RouteID]],0))</f>
        <v>700</v>
      </c>
      <c r="P7182">
        <f>INDEX(RoutesPivot[ListPrice],MATCH($C7182,RoutesPivot[[RouteID]:[RouteID]],0))</f>
        <v>125</v>
      </c>
      <c r="Q7182" t="str">
        <f>INDEX(AirportPivot[AirportName],MATCH($N7182,AirportPivot[[AirportID]:[AirportID]],0))</f>
        <v>Charlotte/Douglas International</v>
      </c>
      <c r="R7182">
        <f>INDEX(AirportPivot[Gates (number of available)],MATCH($N7182,AirportPivot[[AirportID]:[AirportID]],0))</f>
        <v>65</v>
      </c>
    </row>
    <row r="7183" spans="1:18" x14ac:dyDescent="0.25">
      <c r="A7183" s="3" t="s">
        <v>7215</v>
      </c>
      <c r="B7183" s="12">
        <v>42085</v>
      </c>
      <c r="C7183" s="4" t="s">
        <v>19</v>
      </c>
      <c r="D7183" s="4">
        <v>1</v>
      </c>
      <c r="E7183" s="4">
        <v>209</v>
      </c>
      <c r="F7183" s="5">
        <v>0.8125</v>
      </c>
      <c r="G7183" s="6">
        <v>200</v>
      </c>
      <c r="H7183" s="7">
        <v>33000</v>
      </c>
      <c r="I7183" s="7">
        <f>FlightsPivot[[#This Row],[Total Fare]]*10%</f>
        <v>3300</v>
      </c>
      <c r="J7183" s="7">
        <f>FlightsPivot[[#This Row],[Total Fare]]+FlightsPivot[[#This Row],[10% tax ]]</f>
        <v>36300</v>
      </c>
      <c r="K7183" s="4">
        <v>3</v>
      </c>
      <c r="L7183" s="4">
        <v>2015</v>
      </c>
      <c r="M7183" t="str">
        <f>INDEX(RoutesPivot[DepAirport],MATCH($C7183,RoutesPivot[[RouteID]:[RouteID]],0))</f>
        <v>ORD</v>
      </c>
      <c r="N7183" t="str">
        <f>INDEX(RoutesPivot[AirportID],MATCH($C7183,RoutesPivot[[RouteID]:[RouteID]],0))</f>
        <v>IAH</v>
      </c>
      <c r="O7183">
        <f>INDEX(RoutesPivot[Distance],MATCH($C7183,RoutesPivot[[RouteID]:[RouteID]],0))</f>
        <v>800</v>
      </c>
      <c r="P7183">
        <f>INDEX(RoutesPivot[ListPrice],MATCH($C7183,RoutesPivot[[RouteID]:[RouteID]],0))</f>
        <v>200</v>
      </c>
      <c r="Q7183" t="str">
        <f>INDEX(AirportPivot[AirportName],MATCH($N7183,AirportPivot[[AirportID]:[AirportID]],0))</f>
        <v>George Bush Intercontinental/Houston</v>
      </c>
      <c r="R7183">
        <f>INDEX(AirportPivot[Gates (number of available)],MATCH($N7183,AirportPivot[[AirportID]:[AirportID]],0))</f>
        <v>80</v>
      </c>
    </row>
    <row r="7184" spans="1:18" x14ac:dyDescent="0.25">
      <c r="A7184" s="3" t="s">
        <v>7216</v>
      </c>
      <c r="B7184" s="12">
        <v>42168</v>
      </c>
      <c r="C7184" s="4" t="s">
        <v>17</v>
      </c>
      <c r="D7184" s="4">
        <v>7.2</v>
      </c>
      <c r="E7184" s="4">
        <v>57</v>
      </c>
      <c r="F7184" s="5">
        <v>0.79166666666666663</v>
      </c>
      <c r="G7184" s="6">
        <v>385</v>
      </c>
      <c r="H7184" s="7">
        <v>63525</v>
      </c>
      <c r="I7184" s="7">
        <f>FlightsPivot[[#This Row],[Total Fare]]*10%</f>
        <v>6352.5</v>
      </c>
      <c r="J7184" s="7">
        <f>FlightsPivot[[#This Row],[Total Fare]]+FlightsPivot[[#This Row],[10% tax ]]</f>
        <v>69877.5</v>
      </c>
      <c r="K7184" s="4">
        <v>6</v>
      </c>
      <c r="L7184" s="4">
        <v>2015</v>
      </c>
      <c r="M7184" t="str">
        <f>INDEX(RoutesPivot[DepAirport],MATCH($C7184,RoutesPivot[[RouteID]:[RouteID]],0))</f>
        <v>ORD</v>
      </c>
      <c r="N7184" t="str">
        <f>INDEX(RoutesPivot[AirportID],MATCH($C7184,RoutesPivot[[RouteID]:[RouteID]],0))</f>
        <v>LAX</v>
      </c>
      <c r="O7184">
        <f>INDEX(RoutesPivot[Distance],MATCH($C7184,RoutesPivot[[RouteID]:[RouteID]],0))</f>
        <v>1518</v>
      </c>
      <c r="P7184">
        <f>INDEX(RoutesPivot[ListPrice],MATCH($C7184,RoutesPivot[[RouteID]:[RouteID]],0))</f>
        <v>350</v>
      </c>
      <c r="Q7184" t="str">
        <f>INDEX(AirportPivot[AirportName],MATCH($N7184,AirportPivot[[AirportID]:[AirportID]],0))</f>
        <v>Los Angeles International</v>
      </c>
      <c r="R7184">
        <f>INDEX(AirportPivot[Gates (number of available)],MATCH($N7184,AirportPivot[[AirportID]:[AirportID]],0))</f>
        <v>86</v>
      </c>
    </row>
    <row r="7185" spans="1:18" x14ac:dyDescent="0.25">
      <c r="A7185" s="3" t="s">
        <v>7217</v>
      </c>
      <c r="B7185" s="12">
        <v>42167</v>
      </c>
      <c r="C7185" s="4" t="s">
        <v>47</v>
      </c>
      <c r="D7185" s="4">
        <v>2.2000000000000002</v>
      </c>
      <c r="E7185" s="4">
        <v>153</v>
      </c>
      <c r="F7185" s="5">
        <v>0.79166666666666663</v>
      </c>
      <c r="G7185" s="6">
        <v>275</v>
      </c>
      <c r="H7185" s="7">
        <v>45375</v>
      </c>
      <c r="I7185" s="7">
        <f>FlightsPivot[[#This Row],[Total Fare]]*10%</f>
        <v>4537.5</v>
      </c>
      <c r="J7185" s="7">
        <f>FlightsPivot[[#This Row],[Total Fare]]+FlightsPivot[[#This Row],[10% tax ]]</f>
        <v>49912.5</v>
      </c>
      <c r="K7185" s="4">
        <v>6</v>
      </c>
      <c r="L7185" s="4">
        <v>2015</v>
      </c>
      <c r="M7185" t="str">
        <f>INDEX(RoutesPivot[DepAirport],MATCH($C7185,RoutesPivot[[RouteID]:[RouteID]],0))</f>
        <v>ORD</v>
      </c>
      <c r="N7185" t="str">
        <f>INDEX(RoutesPivot[AirportID],MATCH($C7185,RoutesPivot[[RouteID]:[RouteID]],0))</f>
        <v>PHX</v>
      </c>
      <c r="O7185">
        <f>INDEX(RoutesPivot[Distance],MATCH($C7185,RoutesPivot[[RouteID]:[RouteID]],0))</f>
        <v>1200</v>
      </c>
      <c r="P7185">
        <f>INDEX(RoutesPivot[ListPrice],MATCH($C7185,RoutesPivot[[RouteID]:[RouteID]],0))</f>
        <v>250</v>
      </c>
      <c r="Q7185" t="str">
        <f>INDEX(AirportPivot[AirportName],MATCH($N7185,AirportPivot[[AirportID]:[AirportID]],0))</f>
        <v>Phoenix Sky Harbor International</v>
      </c>
      <c r="R7185">
        <f>INDEX(AirportPivot[Gates (number of available)],MATCH($N7185,AirportPivot[[AirportID]:[AirportID]],0))</f>
        <v>60</v>
      </c>
    </row>
    <row r="7186" spans="1:18" x14ac:dyDescent="0.25">
      <c r="A7186" s="3" t="s">
        <v>7218</v>
      </c>
      <c r="B7186" s="12">
        <v>42282</v>
      </c>
      <c r="C7186" s="4" t="s">
        <v>13</v>
      </c>
      <c r="D7186" s="4">
        <v>1.2</v>
      </c>
      <c r="E7186" s="4">
        <v>114</v>
      </c>
      <c r="F7186" s="5">
        <v>0.58333333333333337</v>
      </c>
      <c r="G7186" s="6">
        <v>250</v>
      </c>
      <c r="H7186" s="7">
        <v>46250</v>
      </c>
      <c r="I7186" s="7">
        <f>FlightsPivot[[#This Row],[Total Fare]]*10%</f>
        <v>4625</v>
      </c>
      <c r="J7186" s="7">
        <f>FlightsPivot[[#This Row],[Total Fare]]+FlightsPivot[[#This Row],[10% tax ]]</f>
        <v>50875</v>
      </c>
      <c r="K7186" s="4">
        <v>10</v>
      </c>
      <c r="L7186" s="4">
        <v>2015</v>
      </c>
      <c r="M7186" t="str">
        <f>INDEX(RoutesPivot[DepAirport],MATCH($C7186,RoutesPivot[[RouteID]:[RouteID]],0))</f>
        <v>ORD</v>
      </c>
      <c r="N7186" t="str">
        <f>INDEX(RoutesPivot[AirportID],MATCH($C7186,RoutesPivot[[RouteID]:[RouteID]],0))</f>
        <v>JFK</v>
      </c>
      <c r="O7186">
        <f>INDEX(RoutesPivot[Distance],MATCH($C7186,RoutesPivot[[RouteID]:[RouteID]],0))</f>
        <v>619</v>
      </c>
      <c r="P7186">
        <f>INDEX(RoutesPivot[ListPrice],MATCH($C7186,RoutesPivot[[RouteID]:[RouteID]],0))</f>
        <v>250</v>
      </c>
      <c r="Q7186" t="str">
        <f>INDEX(AirportPivot[AirportName],MATCH($N7186,AirportPivot[[AirportID]:[AirportID]],0))</f>
        <v>John F Kennedy International</v>
      </c>
      <c r="R7186">
        <f>INDEX(AirportPivot[Gates (number of available)],MATCH($N7186,AirportPivot[[AirportID]:[AirportID]],0))</f>
        <v>120</v>
      </c>
    </row>
    <row r="7187" spans="1:18" x14ac:dyDescent="0.25">
      <c r="A7187" s="3" t="s">
        <v>7219</v>
      </c>
      <c r="B7187" s="12">
        <v>42276</v>
      </c>
      <c r="C7187" s="4" t="s">
        <v>98</v>
      </c>
      <c r="D7187" s="4">
        <v>2.9</v>
      </c>
      <c r="E7187" s="4">
        <v>116</v>
      </c>
      <c r="F7187" s="5">
        <v>0.5</v>
      </c>
      <c r="G7187" s="6">
        <v>275</v>
      </c>
      <c r="H7187" s="7">
        <v>50875</v>
      </c>
      <c r="I7187" s="7">
        <f>FlightsPivot[[#This Row],[Total Fare]]*10%</f>
        <v>5087.5</v>
      </c>
      <c r="J7187" s="7">
        <f>FlightsPivot[[#This Row],[Total Fare]]+FlightsPivot[[#This Row],[10% tax ]]</f>
        <v>55962.5</v>
      </c>
      <c r="K7187" s="4">
        <v>9</v>
      </c>
      <c r="L7187" s="4">
        <v>2015</v>
      </c>
      <c r="M7187" t="str">
        <f>INDEX(RoutesPivot[DepAirport],MATCH($C7187,RoutesPivot[[RouteID]:[RouteID]],0))</f>
        <v>ORD</v>
      </c>
      <c r="N7187" t="str">
        <f>INDEX(RoutesPivot[AirportID],MATCH($C7187,RoutesPivot[[RouteID]:[RouteID]],0))</f>
        <v>PHL</v>
      </c>
      <c r="O7187">
        <f>INDEX(RoutesPivot[Distance],MATCH($C7187,RoutesPivot[[RouteID]:[RouteID]],0))</f>
        <v>580</v>
      </c>
      <c r="P7187">
        <f>INDEX(RoutesPivot[ListPrice],MATCH($C7187,RoutesPivot[[RouteID]:[RouteID]],0))</f>
        <v>275</v>
      </c>
      <c r="Q7187" t="str">
        <f>INDEX(AirportPivot[AirportName],MATCH($N7187,AirportPivot[[AirportID]:[AirportID]],0))</f>
        <v>Philadelphia International</v>
      </c>
      <c r="R7187">
        <f>INDEX(AirportPivot[Gates (number of available)],MATCH($N7187,AirportPivot[[AirportID]:[AirportID]],0))</f>
        <v>89</v>
      </c>
    </row>
    <row r="7188" spans="1:18" x14ac:dyDescent="0.25">
      <c r="A7188" s="3" t="s">
        <v>7220</v>
      </c>
      <c r="B7188" s="12">
        <v>42361</v>
      </c>
      <c r="C7188" s="4" t="s">
        <v>17</v>
      </c>
      <c r="D7188" s="4">
        <v>7.1</v>
      </c>
      <c r="E7188" s="4">
        <v>113</v>
      </c>
      <c r="F7188" s="5">
        <v>0.75</v>
      </c>
      <c r="G7188" s="6">
        <v>490</v>
      </c>
      <c r="H7188" s="7">
        <v>90650</v>
      </c>
      <c r="I7188" s="7">
        <f>FlightsPivot[[#This Row],[Total Fare]]*10%</f>
        <v>9065</v>
      </c>
      <c r="J7188" s="7">
        <f>FlightsPivot[[#This Row],[Total Fare]]+FlightsPivot[[#This Row],[10% tax ]]</f>
        <v>99715</v>
      </c>
      <c r="K7188" s="4">
        <v>12</v>
      </c>
      <c r="L7188" s="4">
        <v>2015</v>
      </c>
      <c r="M7188" t="str">
        <f>INDEX(RoutesPivot[DepAirport],MATCH($C7188,RoutesPivot[[RouteID]:[RouteID]],0))</f>
        <v>ORD</v>
      </c>
      <c r="N7188" t="str">
        <f>INDEX(RoutesPivot[AirportID],MATCH($C7188,RoutesPivot[[RouteID]:[RouteID]],0))</f>
        <v>LAX</v>
      </c>
      <c r="O7188">
        <f>INDEX(RoutesPivot[Distance],MATCH($C7188,RoutesPivot[[RouteID]:[RouteID]],0))</f>
        <v>1518</v>
      </c>
      <c r="P7188">
        <f>INDEX(RoutesPivot[ListPrice],MATCH($C7188,RoutesPivot[[RouteID]:[RouteID]],0))</f>
        <v>350</v>
      </c>
      <c r="Q7188" t="str">
        <f>INDEX(AirportPivot[AirportName],MATCH($N7188,AirportPivot[[AirportID]:[AirportID]],0))</f>
        <v>Los Angeles International</v>
      </c>
      <c r="R7188">
        <f>INDEX(AirportPivot[Gates (number of available)],MATCH($N7188,AirportPivot[[AirportID]:[AirportID]],0))</f>
        <v>86</v>
      </c>
    </row>
    <row r="7189" spans="1:18" x14ac:dyDescent="0.25">
      <c r="A7189" s="3" t="s">
        <v>7221</v>
      </c>
      <c r="B7189" s="12">
        <v>41960</v>
      </c>
      <c r="C7189" s="4" t="s">
        <v>98</v>
      </c>
      <c r="D7189" s="4">
        <v>1.7</v>
      </c>
      <c r="E7189" s="4">
        <v>151</v>
      </c>
      <c r="F7189" s="5">
        <v>0.875</v>
      </c>
      <c r="G7189" s="6">
        <v>275</v>
      </c>
      <c r="H7189" s="7">
        <v>50875</v>
      </c>
      <c r="I7189" s="7">
        <f>FlightsPivot[[#This Row],[Total Fare]]*10%</f>
        <v>5087.5</v>
      </c>
      <c r="J7189" s="7">
        <f>FlightsPivot[[#This Row],[Total Fare]]+FlightsPivot[[#This Row],[10% tax ]]</f>
        <v>55962.5</v>
      </c>
      <c r="K7189" s="4">
        <v>11</v>
      </c>
      <c r="L7189" s="4">
        <v>2014</v>
      </c>
      <c r="M7189" t="str">
        <f>INDEX(RoutesPivot[DepAirport],MATCH($C7189,RoutesPivot[[RouteID]:[RouteID]],0))</f>
        <v>ORD</v>
      </c>
      <c r="N7189" t="str">
        <f>INDEX(RoutesPivot[AirportID],MATCH($C7189,RoutesPivot[[RouteID]:[RouteID]],0))</f>
        <v>PHL</v>
      </c>
      <c r="O7189">
        <f>INDEX(RoutesPivot[Distance],MATCH($C7189,RoutesPivot[[RouteID]:[RouteID]],0))</f>
        <v>580</v>
      </c>
      <c r="P7189">
        <f>INDEX(RoutesPivot[ListPrice],MATCH($C7189,RoutesPivot[[RouteID]:[RouteID]],0))</f>
        <v>275</v>
      </c>
      <c r="Q7189" t="str">
        <f>INDEX(AirportPivot[AirportName],MATCH($N7189,AirportPivot[[AirportID]:[AirportID]],0))</f>
        <v>Philadelphia International</v>
      </c>
      <c r="R7189">
        <f>INDEX(AirportPivot[Gates (number of available)],MATCH($N7189,AirportPivot[[AirportID]:[AirportID]],0))</f>
        <v>89</v>
      </c>
    </row>
    <row r="7190" spans="1:18" x14ac:dyDescent="0.25">
      <c r="A7190" s="3" t="s">
        <v>7222</v>
      </c>
      <c r="B7190" s="12">
        <v>41709</v>
      </c>
      <c r="C7190" s="4" t="s">
        <v>83</v>
      </c>
      <c r="D7190" s="4">
        <v>3.1</v>
      </c>
      <c r="E7190" s="4">
        <v>200</v>
      </c>
      <c r="F7190" s="5">
        <v>0.79166666666666663</v>
      </c>
      <c r="G7190" s="6">
        <v>240</v>
      </c>
      <c r="H7190" s="7">
        <v>39600</v>
      </c>
      <c r="I7190" s="7">
        <f>FlightsPivot[[#This Row],[Total Fare]]*10%</f>
        <v>3960</v>
      </c>
      <c r="J7190" s="7">
        <f>FlightsPivot[[#This Row],[Total Fare]]+FlightsPivot[[#This Row],[10% tax ]]</f>
        <v>43560</v>
      </c>
      <c r="K7190" s="4">
        <v>3</v>
      </c>
      <c r="L7190" s="4">
        <v>2014</v>
      </c>
      <c r="M7190" t="str">
        <f>INDEX(RoutesPivot[DepAirport],MATCH($C7190,RoutesPivot[[RouteID]:[RouteID]],0))</f>
        <v>ORD</v>
      </c>
      <c r="N7190" t="str">
        <f>INDEX(RoutesPivot[AirportID],MATCH($C7190,RoutesPivot[[RouteID]:[RouteID]],0))</f>
        <v>BWI</v>
      </c>
      <c r="O7190">
        <f>INDEX(RoutesPivot[Distance],MATCH($C7190,RoutesPivot[[RouteID]:[RouteID]],0))</f>
        <v>520</v>
      </c>
      <c r="P7190">
        <f>INDEX(RoutesPivot[ListPrice],MATCH($C7190,RoutesPivot[[RouteID]:[RouteID]],0))</f>
        <v>240</v>
      </c>
      <c r="Q7190" t="str">
        <f>INDEX(AirportPivot[AirportName],MATCH($N7190,AirportPivot[[AirportID]:[AirportID]],0))</f>
        <v>Baltimore/Washington International Thurgood Marshall</v>
      </c>
      <c r="R7190">
        <f>INDEX(AirportPivot[Gates (number of available)],MATCH($N7190,AirportPivot[[AirportID]:[AirportID]],0))</f>
        <v>58</v>
      </c>
    </row>
    <row r="7191" spans="1:18" x14ac:dyDescent="0.25">
      <c r="A7191" s="3" t="s">
        <v>7223</v>
      </c>
      <c r="B7191" s="12">
        <v>42349</v>
      </c>
      <c r="C7191" s="4" t="s">
        <v>50</v>
      </c>
      <c r="D7191" s="4">
        <v>2.2999999999999998</v>
      </c>
      <c r="E7191" s="4">
        <v>106</v>
      </c>
      <c r="F7191" s="5">
        <v>0.54166666666666663</v>
      </c>
      <c r="G7191" s="6">
        <v>275</v>
      </c>
      <c r="H7191" s="7">
        <v>50875</v>
      </c>
      <c r="I7191" s="7">
        <f>FlightsPivot[[#This Row],[Total Fare]]*10%</f>
        <v>5087.5</v>
      </c>
      <c r="J7191" s="7">
        <f>FlightsPivot[[#This Row],[Total Fare]]+FlightsPivot[[#This Row],[10% tax ]]</f>
        <v>55962.5</v>
      </c>
      <c r="K7191" s="4">
        <v>12</v>
      </c>
      <c r="L7191" s="4">
        <v>2015</v>
      </c>
      <c r="M7191" t="str">
        <f>INDEX(RoutesPivot[DepAirport],MATCH($C7191,RoutesPivot[[RouteID]:[RouteID]],0))</f>
        <v>ORD</v>
      </c>
      <c r="N7191" t="str">
        <f>INDEX(RoutesPivot[AirportID],MATCH($C7191,RoutesPivot[[RouteID]:[RouteID]],0))</f>
        <v>LGA</v>
      </c>
      <c r="O7191">
        <f>INDEX(RoutesPivot[Distance],MATCH($C7191,RoutesPivot[[RouteID]:[RouteID]],0))</f>
        <v>610</v>
      </c>
      <c r="P7191">
        <f>INDEX(RoutesPivot[ListPrice],MATCH($C7191,RoutesPivot[[RouteID]:[RouteID]],0))</f>
        <v>275</v>
      </c>
      <c r="Q7191" t="str">
        <f>INDEX(AirportPivot[AirportName],MATCH($N7191,AirportPivot[[AirportID]:[AirportID]],0))</f>
        <v>Laguardia</v>
      </c>
      <c r="R7191">
        <f>INDEX(AirportPivot[Gates (number of available)],MATCH($N7191,AirportPivot[[AirportID]:[AirportID]],0))</f>
        <v>66</v>
      </c>
    </row>
    <row r="7192" spans="1:18" x14ac:dyDescent="0.25">
      <c r="A7192" s="3" t="s">
        <v>7224</v>
      </c>
      <c r="B7192" s="12">
        <v>42238</v>
      </c>
      <c r="C7192" s="4" t="s">
        <v>47</v>
      </c>
      <c r="D7192" s="4">
        <v>2.4</v>
      </c>
      <c r="E7192" s="4">
        <v>48</v>
      </c>
      <c r="F7192" s="5">
        <v>0.79166666666666663</v>
      </c>
      <c r="G7192" s="6">
        <v>275</v>
      </c>
      <c r="H7192" s="7">
        <v>45375</v>
      </c>
      <c r="I7192" s="7">
        <f>FlightsPivot[[#This Row],[Total Fare]]*10%</f>
        <v>4537.5</v>
      </c>
      <c r="J7192" s="7">
        <f>FlightsPivot[[#This Row],[Total Fare]]+FlightsPivot[[#This Row],[10% tax ]]</f>
        <v>49912.5</v>
      </c>
      <c r="K7192" s="4">
        <v>8</v>
      </c>
      <c r="L7192" s="4">
        <v>2015</v>
      </c>
      <c r="M7192" t="str">
        <f>INDEX(RoutesPivot[DepAirport],MATCH($C7192,RoutesPivot[[RouteID]:[RouteID]],0))</f>
        <v>ORD</v>
      </c>
      <c r="N7192" t="str">
        <f>INDEX(RoutesPivot[AirportID],MATCH($C7192,RoutesPivot[[RouteID]:[RouteID]],0))</f>
        <v>PHX</v>
      </c>
      <c r="O7192">
        <f>INDEX(RoutesPivot[Distance],MATCH($C7192,RoutesPivot[[RouteID]:[RouteID]],0))</f>
        <v>1200</v>
      </c>
      <c r="P7192">
        <f>INDEX(RoutesPivot[ListPrice],MATCH($C7192,RoutesPivot[[RouteID]:[RouteID]],0))</f>
        <v>250</v>
      </c>
      <c r="Q7192" t="str">
        <f>INDEX(AirportPivot[AirportName],MATCH($N7192,AirportPivot[[AirportID]:[AirportID]],0))</f>
        <v>Phoenix Sky Harbor International</v>
      </c>
      <c r="R7192">
        <f>INDEX(AirportPivot[Gates (number of available)],MATCH($N7192,AirportPivot[[AirportID]:[AirportID]],0))</f>
        <v>60</v>
      </c>
    </row>
    <row r="7193" spans="1:18" x14ac:dyDescent="0.25">
      <c r="A7193" s="3" t="s">
        <v>7225</v>
      </c>
      <c r="B7193" s="12">
        <v>41998</v>
      </c>
      <c r="C7193" s="4" t="s">
        <v>86</v>
      </c>
      <c r="D7193" s="4">
        <v>1</v>
      </c>
      <c r="E7193" s="4">
        <v>173</v>
      </c>
      <c r="F7193" s="5">
        <v>0.58333333333333337</v>
      </c>
      <c r="G7193" s="6">
        <v>161</v>
      </c>
      <c r="H7193" s="7">
        <v>26565</v>
      </c>
      <c r="I7193" s="7">
        <f>FlightsPivot[[#This Row],[Total Fare]]*10%</f>
        <v>2656.5</v>
      </c>
      <c r="J7193" s="7">
        <f>FlightsPivot[[#This Row],[Total Fare]]+FlightsPivot[[#This Row],[10% tax ]]</f>
        <v>29221.5</v>
      </c>
      <c r="K7193" s="4">
        <v>12</v>
      </c>
      <c r="L7193" s="4">
        <v>2014</v>
      </c>
      <c r="M7193" t="str">
        <f>INDEX(RoutesPivot[DepAirport],MATCH($C7193,RoutesPivot[[RouteID]:[RouteID]],0))</f>
        <v>ORD</v>
      </c>
      <c r="N7193" t="str">
        <f>INDEX(RoutesPivot[AirportID],MATCH($C7193,RoutesPivot[[RouteID]:[RouteID]],0))</f>
        <v>DTW</v>
      </c>
      <c r="O7193">
        <f>INDEX(RoutesPivot[Distance],MATCH($C7193,RoutesPivot[[RouteID]:[RouteID]],0))</f>
        <v>200</v>
      </c>
      <c r="P7193">
        <f>INDEX(RoutesPivot[ListPrice],MATCH($C7193,RoutesPivot[[RouteID]:[RouteID]],0))</f>
        <v>115</v>
      </c>
      <c r="Q7193" t="str">
        <f>INDEX(AirportPivot[AirportName],MATCH($N7193,AirportPivot[[AirportID]:[AirportID]],0))</f>
        <v>Detroit Metropolitan Wayne County</v>
      </c>
      <c r="R7193">
        <f>INDEX(AirportPivot[Gates (number of available)],MATCH($N7193,AirportPivot[[AirportID]:[AirportID]],0))</f>
        <v>60</v>
      </c>
    </row>
    <row r="7194" spans="1:18" x14ac:dyDescent="0.25">
      <c r="A7194" s="3" t="s">
        <v>7226</v>
      </c>
      <c r="B7194" s="12">
        <v>42149</v>
      </c>
      <c r="C7194" s="4" t="s">
        <v>30</v>
      </c>
      <c r="D7194" s="4">
        <v>1.4</v>
      </c>
      <c r="E7194" s="4">
        <v>193</v>
      </c>
      <c r="F7194" s="5">
        <v>0.33333333333333331</v>
      </c>
      <c r="G7194" s="6">
        <v>250</v>
      </c>
      <c r="H7194" s="7">
        <v>41250</v>
      </c>
      <c r="I7194" s="7">
        <f>FlightsPivot[[#This Row],[Total Fare]]*10%</f>
        <v>4125</v>
      </c>
      <c r="J7194" s="7">
        <f>FlightsPivot[[#This Row],[Total Fare]]+FlightsPivot[[#This Row],[10% tax ]]</f>
        <v>45375</v>
      </c>
      <c r="K7194" s="4">
        <v>5</v>
      </c>
      <c r="L7194" s="4">
        <v>2015</v>
      </c>
      <c r="M7194" t="str">
        <f>INDEX(RoutesPivot[DepAirport],MATCH($C7194,RoutesPivot[[RouteID]:[RouteID]],0))</f>
        <v>ORD</v>
      </c>
      <c r="N7194" t="str">
        <f>INDEX(RoutesPivot[AirportID],MATCH($C7194,RoutesPivot[[RouteID]:[RouteID]],0))</f>
        <v>MCO</v>
      </c>
      <c r="O7194">
        <f>INDEX(RoutesPivot[Distance],MATCH($C7194,RoutesPivot[[RouteID]:[RouteID]],0))</f>
        <v>850</v>
      </c>
      <c r="P7194">
        <f>INDEX(RoutesPivot[ListPrice],MATCH($C7194,RoutesPivot[[RouteID]:[RouteID]],0))</f>
        <v>250</v>
      </c>
      <c r="Q7194" t="str">
        <f>INDEX(AirportPivot[AirportName],MATCH($N7194,AirportPivot[[AirportID]:[AirportID]],0))</f>
        <v>Orlando International</v>
      </c>
      <c r="R7194">
        <f>INDEX(AirportPivot[Gates (number of available)],MATCH($N7194,AirportPivot[[AirportID]:[AirportID]],0))</f>
        <v>67</v>
      </c>
    </row>
    <row r="7195" spans="1:18" x14ac:dyDescent="0.25">
      <c r="A7195" s="3" t="s">
        <v>7227</v>
      </c>
      <c r="B7195" s="12">
        <v>41916</v>
      </c>
      <c r="C7195" s="4" t="s">
        <v>25</v>
      </c>
      <c r="D7195" s="4">
        <v>1.4</v>
      </c>
      <c r="E7195" s="4">
        <v>40</v>
      </c>
      <c r="F7195" s="5">
        <v>0.39583333333333331</v>
      </c>
      <c r="G7195" s="6">
        <v>200</v>
      </c>
      <c r="H7195" s="7">
        <v>33000</v>
      </c>
      <c r="I7195" s="7">
        <f>FlightsPivot[[#This Row],[Total Fare]]*10%</f>
        <v>3300</v>
      </c>
      <c r="J7195" s="7">
        <f>FlightsPivot[[#This Row],[Total Fare]]+FlightsPivot[[#This Row],[10% tax ]]</f>
        <v>36300</v>
      </c>
      <c r="K7195" s="4">
        <v>10</v>
      </c>
      <c r="L7195" s="4">
        <v>2014</v>
      </c>
      <c r="M7195" t="str">
        <f>INDEX(RoutesPivot[DepAirport],MATCH($C7195,RoutesPivot[[RouteID]:[RouteID]],0))</f>
        <v>ORD</v>
      </c>
      <c r="N7195" t="str">
        <f>INDEX(RoutesPivot[AirportID],MATCH($C7195,RoutesPivot[[RouteID]:[RouteID]],0))</f>
        <v>DFW</v>
      </c>
      <c r="O7195">
        <f>INDEX(RoutesPivot[Distance],MATCH($C7195,RoutesPivot[[RouteID]:[RouteID]],0))</f>
        <v>700</v>
      </c>
      <c r="P7195">
        <f>INDEX(RoutesPivot[ListPrice],MATCH($C7195,RoutesPivot[[RouteID]:[RouteID]],0))</f>
        <v>200</v>
      </c>
      <c r="Q7195" t="str">
        <f>INDEX(AirportPivot[AirportName],MATCH($N7195,AirportPivot[[AirportID]:[AirportID]],0))</f>
        <v>Dallas/Fort Worth International</v>
      </c>
      <c r="R7195">
        <f>INDEX(AirportPivot[Gates (number of available)],MATCH($N7195,AirportPivot[[AirportID]:[AirportID]],0))</f>
        <v>130</v>
      </c>
    </row>
    <row r="7196" spans="1:18" x14ac:dyDescent="0.25">
      <c r="A7196" s="3" t="s">
        <v>7228</v>
      </c>
      <c r="B7196" s="12">
        <v>41825</v>
      </c>
      <c r="C7196" s="4" t="s">
        <v>19</v>
      </c>
      <c r="D7196" s="4">
        <v>2.1</v>
      </c>
      <c r="E7196" s="4">
        <v>156</v>
      </c>
      <c r="F7196" s="5">
        <v>0.70833333333333337</v>
      </c>
      <c r="G7196" s="6">
        <v>220</v>
      </c>
      <c r="H7196" s="7">
        <v>36300</v>
      </c>
      <c r="I7196" s="7">
        <f>FlightsPivot[[#This Row],[Total Fare]]*10%</f>
        <v>3630</v>
      </c>
      <c r="J7196" s="7">
        <f>FlightsPivot[[#This Row],[Total Fare]]+FlightsPivot[[#This Row],[10% tax ]]</f>
        <v>39930</v>
      </c>
      <c r="K7196" s="4">
        <v>7</v>
      </c>
      <c r="L7196" s="4">
        <v>2014</v>
      </c>
      <c r="M7196" t="str">
        <f>INDEX(RoutesPivot[DepAirport],MATCH($C7196,RoutesPivot[[RouteID]:[RouteID]],0))</f>
        <v>ORD</v>
      </c>
      <c r="N7196" t="str">
        <f>INDEX(RoutesPivot[AirportID],MATCH($C7196,RoutesPivot[[RouteID]:[RouteID]],0))</f>
        <v>IAH</v>
      </c>
      <c r="O7196">
        <f>INDEX(RoutesPivot[Distance],MATCH($C7196,RoutesPivot[[RouteID]:[RouteID]],0))</f>
        <v>800</v>
      </c>
      <c r="P7196">
        <f>INDEX(RoutesPivot[ListPrice],MATCH($C7196,RoutesPivot[[RouteID]:[RouteID]],0))</f>
        <v>200</v>
      </c>
      <c r="Q7196" t="str">
        <f>INDEX(AirportPivot[AirportName],MATCH($N7196,AirportPivot[[AirportID]:[AirportID]],0))</f>
        <v>George Bush Intercontinental/Houston</v>
      </c>
      <c r="R7196">
        <f>INDEX(AirportPivot[Gates (number of available)],MATCH($N7196,AirportPivot[[AirportID]:[AirportID]],0))</f>
        <v>80</v>
      </c>
    </row>
    <row r="7197" spans="1:18" x14ac:dyDescent="0.25">
      <c r="A7197" s="3" t="s">
        <v>7229</v>
      </c>
      <c r="B7197" s="12">
        <v>42302</v>
      </c>
      <c r="C7197" s="4" t="s">
        <v>17</v>
      </c>
      <c r="D7197" s="4">
        <v>5.5</v>
      </c>
      <c r="E7197" s="4">
        <v>146</v>
      </c>
      <c r="F7197" s="5">
        <v>0.58333333333333337</v>
      </c>
      <c r="G7197" s="6">
        <v>350</v>
      </c>
      <c r="H7197" s="7">
        <v>64750</v>
      </c>
      <c r="I7197" s="7">
        <f>FlightsPivot[[#This Row],[Total Fare]]*10%</f>
        <v>6475</v>
      </c>
      <c r="J7197" s="7">
        <f>FlightsPivot[[#This Row],[Total Fare]]+FlightsPivot[[#This Row],[10% tax ]]</f>
        <v>71225</v>
      </c>
      <c r="K7197" s="4">
        <v>10</v>
      </c>
      <c r="L7197" s="4">
        <v>2015</v>
      </c>
      <c r="M7197" t="str">
        <f>INDEX(RoutesPivot[DepAirport],MATCH($C7197,RoutesPivot[[RouteID]:[RouteID]],0))</f>
        <v>ORD</v>
      </c>
      <c r="N7197" t="str">
        <f>INDEX(RoutesPivot[AirportID],MATCH($C7197,RoutesPivot[[RouteID]:[RouteID]],0))</f>
        <v>LAX</v>
      </c>
      <c r="O7197">
        <f>INDEX(RoutesPivot[Distance],MATCH($C7197,RoutesPivot[[RouteID]:[RouteID]],0))</f>
        <v>1518</v>
      </c>
      <c r="P7197">
        <f>INDEX(RoutesPivot[ListPrice],MATCH($C7197,RoutesPivot[[RouteID]:[RouteID]],0))</f>
        <v>350</v>
      </c>
      <c r="Q7197" t="str">
        <f>INDEX(AirportPivot[AirportName],MATCH($N7197,AirportPivot[[AirportID]:[AirportID]],0))</f>
        <v>Los Angeles International</v>
      </c>
      <c r="R7197">
        <f>INDEX(AirportPivot[Gates (number of available)],MATCH($N7197,AirportPivot[[AirportID]:[AirportID]],0))</f>
        <v>86</v>
      </c>
    </row>
    <row r="7198" spans="1:18" x14ac:dyDescent="0.25">
      <c r="A7198" s="3" t="s">
        <v>7230</v>
      </c>
      <c r="B7198" s="12">
        <v>41672</v>
      </c>
      <c r="C7198" s="4" t="s">
        <v>21</v>
      </c>
      <c r="D7198" s="4">
        <v>1.3</v>
      </c>
      <c r="E7198" s="4">
        <v>50</v>
      </c>
      <c r="F7198" s="5">
        <v>0.75</v>
      </c>
      <c r="G7198" s="6">
        <v>125</v>
      </c>
      <c r="H7198" s="7">
        <v>20625</v>
      </c>
      <c r="I7198" s="7">
        <f>FlightsPivot[[#This Row],[Total Fare]]*10%</f>
        <v>2062.5</v>
      </c>
      <c r="J7198" s="7">
        <f>FlightsPivot[[#This Row],[Total Fare]]+FlightsPivot[[#This Row],[10% tax ]]</f>
        <v>22687.5</v>
      </c>
      <c r="K7198" s="4">
        <v>2</v>
      </c>
      <c r="L7198" s="4">
        <v>2014</v>
      </c>
      <c r="M7198" t="str">
        <f>INDEX(RoutesPivot[DepAirport],MATCH($C7198,RoutesPivot[[RouteID]:[RouteID]],0))</f>
        <v>ORD</v>
      </c>
      <c r="N7198" t="str">
        <f>INDEX(RoutesPivot[AirportID],MATCH($C7198,RoutesPivot[[RouteID]:[RouteID]],0))</f>
        <v>CLT</v>
      </c>
      <c r="O7198">
        <f>INDEX(RoutesPivot[Distance],MATCH($C7198,RoutesPivot[[RouteID]:[RouteID]],0))</f>
        <v>700</v>
      </c>
      <c r="P7198">
        <f>INDEX(RoutesPivot[ListPrice],MATCH($C7198,RoutesPivot[[RouteID]:[RouteID]],0))</f>
        <v>125</v>
      </c>
      <c r="Q7198" t="str">
        <f>INDEX(AirportPivot[AirportName],MATCH($N7198,AirportPivot[[AirportID]:[AirportID]],0))</f>
        <v>Charlotte/Douglas International</v>
      </c>
      <c r="R7198">
        <f>INDEX(AirportPivot[Gates (number of available)],MATCH($N7198,AirportPivot[[AirportID]:[AirportID]],0))</f>
        <v>65</v>
      </c>
    </row>
    <row r="7199" spans="1:18" x14ac:dyDescent="0.25">
      <c r="A7199" s="3" t="s">
        <v>7231</v>
      </c>
      <c r="B7199" s="12">
        <v>42074</v>
      </c>
      <c r="C7199" s="4" t="s">
        <v>80</v>
      </c>
      <c r="D7199" s="4">
        <v>2.6</v>
      </c>
      <c r="E7199" s="4">
        <v>189</v>
      </c>
      <c r="F7199" s="5">
        <v>0.29166666666666669</v>
      </c>
      <c r="G7199" s="6">
        <v>300</v>
      </c>
      <c r="H7199" s="7">
        <v>49500</v>
      </c>
      <c r="I7199" s="7">
        <f>FlightsPivot[[#This Row],[Total Fare]]*10%</f>
        <v>4950</v>
      </c>
      <c r="J7199" s="7">
        <f>FlightsPivot[[#This Row],[Total Fare]]+FlightsPivot[[#This Row],[10% tax ]]</f>
        <v>54450</v>
      </c>
      <c r="K7199" s="4">
        <v>3</v>
      </c>
      <c r="L7199" s="4">
        <v>2015</v>
      </c>
      <c r="M7199" t="str">
        <f>INDEX(RoutesPivot[DepAirport],MATCH($C7199,RoutesPivot[[RouteID]:[RouteID]],0))</f>
        <v>ORD</v>
      </c>
      <c r="N7199" t="str">
        <f>INDEX(RoutesPivot[AirportID],MATCH($C7199,RoutesPivot[[RouteID]:[RouteID]],0))</f>
        <v>MIA</v>
      </c>
      <c r="O7199">
        <f>INDEX(RoutesPivot[Distance],MATCH($C7199,RoutesPivot[[RouteID]:[RouteID]],0))</f>
        <v>1000</v>
      </c>
      <c r="P7199">
        <f>INDEX(RoutesPivot[ListPrice],MATCH($C7199,RoutesPivot[[RouteID]:[RouteID]],0))</f>
        <v>300</v>
      </c>
      <c r="Q7199" t="str">
        <f>INDEX(AirportPivot[AirportName],MATCH($N7199,AirportPivot[[AirportID]:[AirportID]],0))</f>
        <v>Miami International</v>
      </c>
      <c r="R7199">
        <f>INDEX(AirportPivot[Gates (number of available)],MATCH($N7199,AirportPivot[[AirportID]:[AirportID]],0))</f>
        <v>80</v>
      </c>
    </row>
    <row r="7200" spans="1:18" x14ac:dyDescent="0.25">
      <c r="A7200" s="3" t="s">
        <v>7232</v>
      </c>
      <c r="B7200" s="12">
        <v>41791</v>
      </c>
      <c r="C7200" s="4" t="s">
        <v>98</v>
      </c>
      <c r="D7200" s="4">
        <v>1.7</v>
      </c>
      <c r="E7200" s="4">
        <v>197</v>
      </c>
      <c r="F7200" s="5">
        <v>0.8125</v>
      </c>
      <c r="G7200" s="6">
        <v>302.5</v>
      </c>
      <c r="H7200" s="7">
        <v>49912.5</v>
      </c>
      <c r="I7200" s="7">
        <f>FlightsPivot[[#This Row],[Total Fare]]*10%</f>
        <v>4991.25</v>
      </c>
      <c r="J7200" s="7">
        <f>FlightsPivot[[#This Row],[Total Fare]]+FlightsPivot[[#This Row],[10% tax ]]</f>
        <v>54903.75</v>
      </c>
      <c r="K7200" s="4">
        <v>6</v>
      </c>
      <c r="L7200" s="4">
        <v>2014</v>
      </c>
      <c r="M7200" t="str">
        <f>INDEX(RoutesPivot[DepAirport],MATCH($C7200,RoutesPivot[[RouteID]:[RouteID]],0))</f>
        <v>ORD</v>
      </c>
      <c r="N7200" t="str">
        <f>INDEX(RoutesPivot[AirportID],MATCH($C7200,RoutesPivot[[RouteID]:[RouteID]],0))</f>
        <v>PHL</v>
      </c>
      <c r="O7200">
        <f>INDEX(RoutesPivot[Distance],MATCH($C7200,RoutesPivot[[RouteID]:[RouteID]],0))</f>
        <v>580</v>
      </c>
      <c r="P7200">
        <f>INDEX(RoutesPivot[ListPrice],MATCH($C7200,RoutesPivot[[RouteID]:[RouteID]],0))</f>
        <v>275</v>
      </c>
      <c r="Q7200" t="str">
        <f>INDEX(AirportPivot[AirportName],MATCH($N7200,AirportPivot[[AirportID]:[AirportID]],0))</f>
        <v>Philadelphia International</v>
      </c>
      <c r="R7200">
        <f>INDEX(AirportPivot[Gates (number of available)],MATCH($N7200,AirportPivot[[AirportID]:[AirportID]],0))</f>
        <v>89</v>
      </c>
    </row>
    <row r="7201" spans="1:18" x14ac:dyDescent="0.25">
      <c r="A7201" s="3" t="s">
        <v>7233</v>
      </c>
      <c r="B7201" s="12">
        <v>41697</v>
      </c>
      <c r="C7201" s="4" t="s">
        <v>13</v>
      </c>
      <c r="D7201" s="4">
        <v>1.2</v>
      </c>
      <c r="E7201" s="4">
        <v>70</v>
      </c>
      <c r="F7201" s="5">
        <v>0.52083333333333337</v>
      </c>
      <c r="G7201" s="6">
        <v>250</v>
      </c>
      <c r="H7201" s="7">
        <v>45250</v>
      </c>
      <c r="I7201" s="7">
        <f>FlightsPivot[[#This Row],[Total Fare]]*10%</f>
        <v>4525</v>
      </c>
      <c r="J7201" s="7">
        <f>FlightsPivot[[#This Row],[Total Fare]]+FlightsPivot[[#This Row],[10% tax ]]</f>
        <v>49775</v>
      </c>
      <c r="K7201" s="4">
        <v>2</v>
      </c>
      <c r="L7201" s="4">
        <v>2014</v>
      </c>
      <c r="M7201" t="str">
        <f>INDEX(RoutesPivot[DepAirport],MATCH($C7201,RoutesPivot[[RouteID]:[RouteID]],0))</f>
        <v>ORD</v>
      </c>
      <c r="N7201" t="str">
        <f>INDEX(RoutesPivot[AirportID],MATCH($C7201,RoutesPivot[[RouteID]:[RouteID]],0))</f>
        <v>JFK</v>
      </c>
      <c r="O7201">
        <f>INDEX(RoutesPivot[Distance],MATCH($C7201,RoutesPivot[[RouteID]:[RouteID]],0))</f>
        <v>619</v>
      </c>
      <c r="P7201">
        <f>INDEX(RoutesPivot[ListPrice],MATCH($C7201,RoutesPivot[[RouteID]:[RouteID]],0))</f>
        <v>250</v>
      </c>
      <c r="Q7201" t="str">
        <f>INDEX(AirportPivot[AirportName],MATCH($N7201,AirportPivot[[AirportID]:[AirportID]],0))</f>
        <v>John F Kennedy International</v>
      </c>
      <c r="R7201">
        <f>INDEX(AirportPivot[Gates (number of available)],MATCH($N7201,AirportPivot[[AirportID]:[AirportID]],0))</f>
        <v>120</v>
      </c>
    </row>
    <row r="7202" spans="1:18" x14ac:dyDescent="0.25">
      <c r="A7202" s="3" t="s">
        <v>7234</v>
      </c>
      <c r="B7202" s="12">
        <v>42059</v>
      </c>
      <c r="C7202" s="4" t="s">
        <v>50</v>
      </c>
      <c r="D7202" s="4">
        <v>3.7</v>
      </c>
      <c r="E7202" s="4">
        <v>118</v>
      </c>
      <c r="F7202" s="5">
        <v>0.52083333333333337</v>
      </c>
      <c r="G7202" s="6">
        <v>275</v>
      </c>
      <c r="H7202" s="7">
        <v>50875</v>
      </c>
      <c r="I7202" s="7">
        <f>FlightsPivot[[#This Row],[Total Fare]]*10%</f>
        <v>5087.5</v>
      </c>
      <c r="J7202" s="7">
        <f>FlightsPivot[[#This Row],[Total Fare]]+FlightsPivot[[#This Row],[10% tax ]]</f>
        <v>55962.5</v>
      </c>
      <c r="K7202" s="4">
        <v>2</v>
      </c>
      <c r="L7202" s="4">
        <v>2015</v>
      </c>
      <c r="M7202" t="str">
        <f>INDEX(RoutesPivot[DepAirport],MATCH($C7202,RoutesPivot[[RouteID]:[RouteID]],0))</f>
        <v>ORD</v>
      </c>
      <c r="N7202" t="str">
        <f>INDEX(RoutesPivot[AirportID],MATCH($C7202,RoutesPivot[[RouteID]:[RouteID]],0))</f>
        <v>LGA</v>
      </c>
      <c r="O7202">
        <f>INDEX(RoutesPivot[Distance],MATCH($C7202,RoutesPivot[[RouteID]:[RouteID]],0))</f>
        <v>610</v>
      </c>
      <c r="P7202">
        <f>INDEX(RoutesPivot[ListPrice],MATCH($C7202,RoutesPivot[[RouteID]:[RouteID]],0))</f>
        <v>275</v>
      </c>
      <c r="Q7202" t="str">
        <f>INDEX(AirportPivot[AirportName],MATCH($N7202,AirportPivot[[AirportID]:[AirportID]],0))</f>
        <v>Laguardia</v>
      </c>
      <c r="R7202">
        <f>INDEX(AirportPivot[Gates (number of available)],MATCH($N7202,AirportPivot[[AirportID]:[AirportID]],0))</f>
        <v>66</v>
      </c>
    </row>
    <row r="7203" spans="1:18" x14ac:dyDescent="0.25">
      <c r="A7203" s="3" t="s">
        <v>7235</v>
      </c>
      <c r="B7203" s="12">
        <v>41744</v>
      </c>
      <c r="C7203" s="4" t="s">
        <v>11</v>
      </c>
      <c r="D7203" s="4">
        <v>1.3</v>
      </c>
      <c r="E7203" s="4">
        <v>156</v>
      </c>
      <c r="F7203" s="5">
        <v>0.79166666666666663</v>
      </c>
      <c r="G7203" s="6">
        <v>300</v>
      </c>
      <c r="H7203" s="7">
        <v>49500</v>
      </c>
      <c r="I7203" s="7">
        <f>FlightsPivot[[#This Row],[Total Fare]]*10%</f>
        <v>4950</v>
      </c>
      <c r="J7203" s="7">
        <f>FlightsPivot[[#This Row],[Total Fare]]+FlightsPivot[[#This Row],[10% tax ]]</f>
        <v>54450</v>
      </c>
      <c r="K7203" s="4">
        <v>4</v>
      </c>
      <c r="L7203" s="4">
        <v>2014</v>
      </c>
      <c r="M7203" t="str">
        <f>INDEX(RoutesPivot[DepAirport],MATCH($C7203,RoutesPivot[[RouteID]:[RouteID]],0))</f>
        <v>ORD</v>
      </c>
      <c r="N7203" t="str">
        <f>INDEX(RoutesPivot[AirportID],MATCH($C7203,RoutesPivot[[RouteID]:[RouteID]],0))</f>
        <v>BOS</v>
      </c>
      <c r="O7203">
        <f>INDEX(RoutesPivot[Distance],MATCH($C7203,RoutesPivot[[RouteID]:[RouteID]],0))</f>
        <v>730</v>
      </c>
      <c r="P7203">
        <f>INDEX(RoutesPivot[ListPrice],MATCH($C7203,RoutesPivot[[RouteID]:[RouteID]],0))</f>
        <v>300</v>
      </c>
      <c r="Q7203" t="str">
        <f>INDEX(AirportPivot[AirportName],MATCH($N7203,AirportPivot[[AirportID]:[AirportID]],0))</f>
        <v>General Edward Lawrence Logan International</v>
      </c>
      <c r="R7203">
        <f>INDEX(AirportPivot[Gates (number of available)],MATCH($N7203,AirportPivot[[AirportID]:[AirportID]],0))</f>
        <v>63</v>
      </c>
    </row>
    <row r="7204" spans="1:18" x14ac:dyDescent="0.25">
      <c r="A7204" s="3" t="s">
        <v>7236</v>
      </c>
      <c r="B7204" s="12">
        <v>42171</v>
      </c>
      <c r="C7204" s="4" t="s">
        <v>70</v>
      </c>
      <c r="D7204" s="4">
        <v>2.7</v>
      </c>
      <c r="E7204" s="4">
        <v>91</v>
      </c>
      <c r="F7204" s="5">
        <v>0.35416666666666669</v>
      </c>
      <c r="G7204" s="6">
        <v>302.5</v>
      </c>
      <c r="H7204" s="7">
        <v>55962.5</v>
      </c>
      <c r="I7204" s="7">
        <f>FlightsPivot[[#This Row],[Total Fare]]*10%</f>
        <v>5596.25</v>
      </c>
      <c r="J7204" s="7">
        <f>FlightsPivot[[#This Row],[Total Fare]]+FlightsPivot[[#This Row],[10% tax ]]</f>
        <v>61558.75</v>
      </c>
      <c r="K7204" s="4">
        <v>6</v>
      </c>
      <c r="L7204" s="4">
        <v>2015</v>
      </c>
      <c r="M7204" t="str">
        <f>INDEX(RoutesPivot[DepAirport],MATCH($C7204,RoutesPivot[[RouteID]:[RouteID]],0))</f>
        <v>ORD</v>
      </c>
      <c r="N7204" t="str">
        <f>INDEX(RoutesPivot[AirportID],MATCH($C7204,RoutesPivot[[RouteID]:[RouteID]],0))</f>
        <v>LAS</v>
      </c>
      <c r="O7204">
        <f>INDEX(RoutesPivot[Distance],MATCH($C7204,RoutesPivot[[RouteID]:[RouteID]],0))</f>
        <v>1100</v>
      </c>
      <c r="P7204">
        <f>INDEX(RoutesPivot[ListPrice],MATCH($C7204,RoutesPivot[[RouteID]:[RouteID]],0))</f>
        <v>275</v>
      </c>
      <c r="Q7204" t="str">
        <f>INDEX(AirportPivot[AirportName],MATCH($N7204,AirportPivot[[AirportID]:[AirportID]],0))</f>
        <v>McCarran International</v>
      </c>
      <c r="R7204">
        <f>INDEX(AirportPivot[Gates (number of available)],MATCH($N7204,AirportPivot[[AirportID]:[AirportID]],0))</f>
        <v>68</v>
      </c>
    </row>
    <row r="7205" spans="1:18" x14ac:dyDescent="0.25">
      <c r="A7205" s="3" t="s">
        <v>7237</v>
      </c>
      <c r="B7205" s="12">
        <v>42310</v>
      </c>
      <c r="C7205" s="4" t="s">
        <v>21</v>
      </c>
      <c r="D7205" s="4">
        <v>3.3</v>
      </c>
      <c r="E7205" s="4">
        <v>15</v>
      </c>
      <c r="F7205" s="5">
        <v>0.47916666666666669</v>
      </c>
      <c r="G7205" s="6">
        <v>125</v>
      </c>
      <c r="H7205" s="7">
        <v>23125</v>
      </c>
      <c r="I7205" s="7">
        <f>FlightsPivot[[#This Row],[Total Fare]]*10%</f>
        <v>2312.5</v>
      </c>
      <c r="J7205" s="7">
        <f>FlightsPivot[[#This Row],[Total Fare]]+FlightsPivot[[#This Row],[10% tax ]]</f>
        <v>25437.5</v>
      </c>
      <c r="K7205" s="4">
        <v>11</v>
      </c>
      <c r="L7205" s="4">
        <v>2015</v>
      </c>
      <c r="M7205" t="str">
        <f>INDEX(RoutesPivot[DepAirport],MATCH($C7205,RoutesPivot[[RouteID]:[RouteID]],0))</f>
        <v>ORD</v>
      </c>
      <c r="N7205" t="str">
        <f>INDEX(RoutesPivot[AirportID],MATCH($C7205,RoutesPivot[[RouteID]:[RouteID]],0))</f>
        <v>CLT</v>
      </c>
      <c r="O7205">
        <f>INDEX(RoutesPivot[Distance],MATCH($C7205,RoutesPivot[[RouteID]:[RouteID]],0))</f>
        <v>700</v>
      </c>
      <c r="P7205">
        <f>INDEX(RoutesPivot[ListPrice],MATCH($C7205,RoutesPivot[[RouteID]:[RouteID]],0))</f>
        <v>125</v>
      </c>
      <c r="Q7205" t="str">
        <f>INDEX(AirportPivot[AirportName],MATCH($N7205,AirportPivot[[AirportID]:[AirportID]],0))</f>
        <v>Charlotte/Douglas International</v>
      </c>
      <c r="R7205">
        <f>INDEX(AirportPivot[Gates (number of available)],MATCH($N7205,AirportPivot[[AirportID]:[AirportID]],0))</f>
        <v>65</v>
      </c>
    </row>
    <row r="7206" spans="1:18" x14ac:dyDescent="0.25">
      <c r="A7206" s="3" t="s">
        <v>7238</v>
      </c>
      <c r="B7206" s="12">
        <v>42346</v>
      </c>
      <c r="C7206" s="4" t="s">
        <v>47</v>
      </c>
      <c r="D7206" s="4">
        <v>2.8</v>
      </c>
      <c r="E7206" s="4">
        <v>81</v>
      </c>
      <c r="F7206" s="5">
        <v>0.33333333333333331</v>
      </c>
      <c r="G7206" s="6">
        <v>250</v>
      </c>
      <c r="H7206" s="7">
        <v>45250</v>
      </c>
      <c r="I7206" s="7">
        <f>FlightsPivot[[#This Row],[Total Fare]]*10%</f>
        <v>4525</v>
      </c>
      <c r="J7206" s="7">
        <f>FlightsPivot[[#This Row],[Total Fare]]+FlightsPivot[[#This Row],[10% tax ]]</f>
        <v>49775</v>
      </c>
      <c r="K7206" s="4">
        <v>12</v>
      </c>
      <c r="L7206" s="4">
        <v>2015</v>
      </c>
      <c r="M7206" t="str">
        <f>INDEX(RoutesPivot[DepAirport],MATCH($C7206,RoutesPivot[[RouteID]:[RouteID]],0))</f>
        <v>ORD</v>
      </c>
      <c r="N7206" t="str">
        <f>INDEX(RoutesPivot[AirportID],MATCH($C7206,RoutesPivot[[RouteID]:[RouteID]],0))</f>
        <v>PHX</v>
      </c>
      <c r="O7206">
        <f>INDEX(RoutesPivot[Distance],MATCH($C7206,RoutesPivot[[RouteID]:[RouteID]],0))</f>
        <v>1200</v>
      </c>
      <c r="P7206">
        <f>INDEX(RoutesPivot[ListPrice],MATCH($C7206,RoutesPivot[[RouteID]:[RouteID]],0))</f>
        <v>250</v>
      </c>
      <c r="Q7206" t="str">
        <f>INDEX(AirportPivot[AirportName],MATCH($N7206,AirportPivot[[AirportID]:[AirportID]],0))</f>
        <v>Phoenix Sky Harbor International</v>
      </c>
      <c r="R7206">
        <f>INDEX(AirportPivot[Gates (number of available)],MATCH($N7206,AirportPivot[[AirportID]:[AirportID]],0))</f>
        <v>60</v>
      </c>
    </row>
    <row r="7207" spans="1:18" x14ac:dyDescent="0.25">
      <c r="A7207" s="3" t="s">
        <v>7239</v>
      </c>
      <c r="B7207" s="12">
        <v>41870</v>
      </c>
      <c r="C7207" s="4" t="s">
        <v>80</v>
      </c>
      <c r="D7207" s="4">
        <v>0.1</v>
      </c>
      <c r="E7207" s="4">
        <v>150</v>
      </c>
      <c r="F7207" s="5">
        <v>0.77083333333333337</v>
      </c>
      <c r="G7207" s="6">
        <v>330</v>
      </c>
      <c r="H7207" s="7">
        <v>61050</v>
      </c>
      <c r="I7207" s="7">
        <f>FlightsPivot[[#This Row],[Total Fare]]*10%</f>
        <v>6105</v>
      </c>
      <c r="J7207" s="7">
        <f>FlightsPivot[[#This Row],[Total Fare]]+FlightsPivot[[#This Row],[10% tax ]]</f>
        <v>67155</v>
      </c>
      <c r="K7207" s="4">
        <v>8</v>
      </c>
      <c r="L7207" s="4">
        <v>2014</v>
      </c>
      <c r="M7207" t="str">
        <f>INDEX(RoutesPivot[DepAirport],MATCH($C7207,RoutesPivot[[RouteID]:[RouteID]],0))</f>
        <v>ORD</v>
      </c>
      <c r="N7207" t="str">
        <f>INDEX(RoutesPivot[AirportID],MATCH($C7207,RoutesPivot[[RouteID]:[RouteID]],0))</f>
        <v>MIA</v>
      </c>
      <c r="O7207">
        <f>INDEX(RoutesPivot[Distance],MATCH($C7207,RoutesPivot[[RouteID]:[RouteID]],0))</f>
        <v>1000</v>
      </c>
      <c r="P7207">
        <f>INDEX(RoutesPivot[ListPrice],MATCH($C7207,RoutesPivot[[RouteID]:[RouteID]],0))</f>
        <v>300</v>
      </c>
      <c r="Q7207" t="str">
        <f>INDEX(AirportPivot[AirportName],MATCH($N7207,AirportPivot[[AirportID]:[AirportID]],0))</f>
        <v>Miami International</v>
      </c>
      <c r="R7207">
        <f>INDEX(AirportPivot[Gates (number of available)],MATCH($N7207,AirportPivot[[AirportID]:[AirportID]],0))</f>
        <v>80</v>
      </c>
    </row>
    <row r="7208" spans="1:18" x14ac:dyDescent="0.25">
      <c r="A7208" s="3" t="s">
        <v>7240</v>
      </c>
      <c r="B7208" s="12">
        <v>41891</v>
      </c>
      <c r="C7208" s="4" t="s">
        <v>40</v>
      </c>
      <c r="D7208" s="4">
        <v>1.9</v>
      </c>
      <c r="E7208" s="4">
        <v>161</v>
      </c>
      <c r="F7208" s="5">
        <v>0.75</v>
      </c>
      <c r="G7208" s="6">
        <v>115</v>
      </c>
      <c r="H7208" s="7">
        <v>18975</v>
      </c>
      <c r="I7208" s="7">
        <f>FlightsPivot[[#This Row],[Total Fare]]*10%</f>
        <v>1897.5</v>
      </c>
      <c r="J7208" s="7">
        <f>FlightsPivot[[#This Row],[Total Fare]]+FlightsPivot[[#This Row],[10% tax ]]</f>
        <v>20872.5</v>
      </c>
      <c r="K7208" s="4">
        <v>9</v>
      </c>
      <c r="L7208" s="4">
        <v>2014</v>
      </c>
      <c r="M7208" t="str">
        <f>INDEX(RoutesPivot[DepAirport],MATCH($C7208,RoutesPivot[[RouteID]:[RouteID]],0))</f>
        <v>ORD</v>
      </c>
      <c r="N7208" t="str">
        <f>INDEX(RoutesPivot[AirportID],MATCH($C7208,RoutesPivot[[RouteID]:[RouteID]],0))</f>
        <v>MSP</v>
      </c>
      <c r="O7208">
        <f>INDEX(RoutesPivot[Distance],MATCH($C7208,RoutesPivot[[RouteID]:[RouteID]],0))</f>
        <v>300</v>
      </c>
      <c r="P7208">
        <f>INDEX(RoutesPivot[ListPrice],MATCH($C7208,RoutesPivot[[RouteID]:[RouteID]],0))</f>
        <v>115</v>
      </c>
      <c r="Q7208" t="str">
        <f>INDEX(AirportPivot[AirportName],MATCH($N7208,AirportPivot[[AirportID]:[AirportID]],0))</f>
        <v>Minneapolis-St Paul International/Wold-Chamberlain</v>
      </c>
      <c r="R7208">
        <f>INDEX(AirportPivot[Gates (number of available)],MATCH($N7208,AirportPivot[[AirportID]:[AirportID]],0))</f>
        <v>65</v>
      </c>
    </row>
    <row r="7209" spans="1:18" x14ac:dyDescent="0.25">
      <c r="A7209" s="3" t="s">
        <v>7241</v>
      </c>
      <c r="B7209" s="12">
        <v>41908</v>
      </c>
      <c r="C7209" s="4" t="s">
        <v>33</v>
      </c>
      <c r="D7209" s="4">
        <v>2.2999999999999998</v>
      </c>
      <c r="E7209" s="4">
        <v>102</v>
      </c>
      <c r="F7209" s="5">
        <v>0.29166666666666669</v>
      </c>
      <c r="G7209" s="6">
        <v>375</v>
      </c>
      <c r="H7209" s="7">
        <v>69375</v>
      </c>
      <c r="I7209" s="7">
        <f>FlightsPivot[[#This Row],[Total Fare]]*10%</f>
        <v>6937.5</v>
      </c>
      <c r="J7209" s="7">
        <f>FlightsPivot[[#This Row],[Total Fare]]+FlightsPivot[[#This Row],[10% tax ]]</f>
        <v>76312.5</v>
      </c>
      <c r="K7209" s="4">
        <v>9</v>
      </c>
      <c r="L7209" s="4">
        <v>2014</v>
      </c>
      <c r="M7209" t="str">
        <f>INDEX(RoutesPivot[DepAirport],MATCH($C7209,RoutesPivot[[RouteID]:[RouteID]],0))</f>
        <v>ORD</v>
      </c>
      <c r="N7209" t="str">
        <f>INDEX(RoutesPivot[AirportID],MATCH($C7209,RoutesPivot[[RouteID]:[RouteID]],0))</f>
        <v>SFO</v>
      </c>
      <c r="O7209">
        <f>INDEX(RoutesPivot[Distance],MATCH($C7209,RoutesPivot[[RouteID]:[RouteID]],0))</f>
        <v>1600</v>
      </c>
      <c r="P7209">
        <f>INDEX(RoutesPivot[ListPrice],MATCH($C7209,RoutesPivot[[RouteID]:[RouteID]],0))</f>
        <v>375</v>
      </c>
      <c r="Q7209" t="str">
        <f>INDEX(AirportPivot[AirportName],MATCH($N7209,AirportPivot[[AirportID]:[AirportID]],0))</f>
        <v>San Francisco International</v>
      </c>
      <c r="R7209">
        <f>INDEX(AirportPivot[Gates (number of available)],MATCH($N7209,AirportPivot[[AirportID]:[AirportID]],0))</f>
        <v>70</v>
      </c>
    </row>
    <row r="7210" spans="1:18" x14ac:dyDescent="0.25">
      <c r="A7210" s="3" t="s">
        <v>7242</v>
      </c>
      <c r="B7210" s="12">
        <v>41832</v>
      </c>
      <c r="C7210" s="4" t="s">
        <v>33</v>
      </c>
      <c r="D7210" s="4">
        <v>2</v>
      </c>
      <c r="E7210" s="4">
        <v>97</v>
      </c>
      <c r="F7210" s="5">
        <v>0.72916666666666663</v>
      </c>
      <c r="G7210" s="6">
        <v>412.5</v>
      </c>
      <c r="H7210" s="7">
        <v>76312.5</v>
      </c>
      <c r="I7210" s="7">
        <f>FlightsPivot[[#This Row],[Total Fare]]*10%</f>
        <v>7631.25</v>
      </c>
      <c r="J7210" s="7">
        <f>FlightsPivot[[#This Row],[Total Fare]]+FlightsPivot[[#This Row],[10% tax ]]</f>
        <v>83943.75</v>
      </c>
      <c r="K7210" s="4">
        <v>7</v>
      </c>
      <c r="L7210" s="4">
        <v>2014</v>
      </c>
      <c r="M7210" t="str">
        <f>INDEX(RoutesPivot[DepAirport],MATCH($C7210,RoutesPivot[[RouteID]:[RouteID]],0))</f>
        <v>ORD</v>
      </c>
      <c r="N7210" t="str">
        <f>INDEX(RoutesPivot[AirportID],MATCH($C7210,RoutesPivot[[RouteID]:[RouteID]],0))</f>
        <v>SFO</v>
      </c>
      <c r="O7210">
        <f>INDEX(RoutesPivot[Distance],MATCH($C7210,RoutesPivot[[RouteID]:[RouteID]],0))</f>
        <v>1600</v>
      </c>
      <c r="P7210">
        <f>INDEX(RoutesPivot[ListPrice],MATCH($C7210,RoutesPivot[[RouteID]:[RouteID]],0))</f>
        <v>375</v>
      </c>
      <c r="Q7210" t="str">
        <f>INDEX(AirportPivot[AirportName],MATCH($N7210,AirportPivot[[AirportID]:[AirportID]],0))</f>
        <v>San Francisco International</v>
      </c>
      <c r="R7210">
        <f>INDEX(AirportPivot[Gates (number of available)],MATCH($N7210,AirportPivot[[AirportID]:[AirportID]],0))</f>
        <v>70</v>
      </c>
    </row>
    <row r="7211" spans="1:18" x14ac:dyDescent="0.25">
      <c r="A7211" s="3" t="s">
        <v>7243</v>
      </c>
      <c r="B7211" s="12">
        <v>41862</v>
      </c>
      <c r="C7211" s="4" t="s">
        <v>47</v>
      </c>
      <c r="D7211" s="4">
        <v>2.4</v>
      </c>
      <c r="E7211" s="4">
        <v>147</v>
      </c>
      <c r="F7211" s="5">
        <v>0.70833333333333337</v>
      </c>
      <c r="G7211" s="6">
        <v>275</v>
      </c>
      <c r="H7211" s="7">
        <v>50875</v>
      </c>
      <c r="I7211" s="7">
        <f>FlightsPivot[[#This Row],[Total Fare]]*10%</f>
        <v>5087.5</v>
      </c>
      <c r="J7211" s="7">
        <f>FlightsPivot[[#This Row],[Total Fare]]+FlightsPivot[[#This Row],[10% tax ]]</f>
        <v>55962.5</v>
      </c>
      <c r="K7211" s="4">
        <v>8</v>
      </c>
      <c r="L7211" s="4">
        <v>2014</v>
      </c>
      <c r="M7211" t="str">
        <f>INDEX(RoutesPivot[DepAirport],MATCH($C7211,RoutesPivot[[RouteID]:[RouteID]],0))</f>
        <v>ORD</v>
      </c>
      <c r="N7211" t="str">
        <f>INDEX(RoutesPivot[AirportID],MATCH($C7211,RoutesPivot[[RouteID]:[RouteID]],0))</f>
        <v>PHX</v>
      </c>
      <c r="O7211">
        <f>INDEX(RoutesPivot[Distance],MATCH($C7211,RoutesPivot[[RouteID]:[RouteID]],0))</f>
        <v>1200</v>
      </c>
      <c r="P7211">
        <f>INDEX(RoutesPivot[ListPrice],MATCH($C7211,RoutesPivot[[RouteID]:[RouteID]],0))</f>
        <v>250</v>
      </c>
      <c r="Q7211" t="str">
        <f>INDEX(AirportPivot[AirportName],MATCH($N7211,AirportPivot[[AirportID]:[AirportID]],0))</f>
        <v>Phoenix Sky Harbor International</v>
      </c>
      <c r="R7211">
        <f>INDEX(AirportPivot[Gates (number of available)],MATCH($N7211,AirportPivot[[AirportID]:[AirportID]],0))</f>
        <v>60</v>
      </c>
    </row>
    <row r="7212" spans="1:18" x14ac:dyDescent="0.25">
      <c r="A7212" s="3" t="s">
        <v>7244</v>
      </c>
      <c r="B7212" s="12">
        <v>42314</v>
      </c>
      <c r="C7212" s="4" t="s">
        <v>70</v>
      </c>
      <c r="D7212" s="4">
        <v>2.2000000000000002</v>
      </c>
      <c r="E7212" s="4">
        <v>31</v>
      </c>
      <c r="F7212" s="5">
        <v>0.75</v>
      </c>
      <c r="G7212" s="6">
        <v>275</v>
      </c>
      <c r="H7212" s="7">
        <v>50875</v>
      </c>
      <c r="I7212" s="7">
        <f>FlightsPivot[[#This Row],[Total Fare]]*10%</f>
        <v>5087.5</v>
      </c>
      <c r="J7212" s="7">
        <f>FlightsPivot[[#This Row],[Total Fare]]+FlightsPivot[[#This Row],[10% tax ]]</f>
        <v>55962.5</v>
      </c>
      <c r="K7212" s="4">
        <v>11</v>
      </c>
      <c r="L7212" s="4">
        <v>2015</v>
      </c>
      <c r="M7212" t="str">
        <f>INDEX(RoutesPivot[DepAirport],MATCH($C7212,RoutesPivot[[RouteID]:[RouteID]],0))</f>
        <v>ORD</v>
      </c>
      <c r="N7212" t="str">
        <f>INDEX(RoutesPivot[AirportID],MATCH($C7212,RoutesPivot[[RouteID]:[RouteID]],0))</f>
        <v>LAS</v>
      </c>
      <c r="O7212">
        <f>INDEX(RoutesPivot[Distance],MATCH($C7212,RoutesPivot[[RouteID]:[RouteID]],0))</f>
        <v>1100</v>
      </c>
      <c r="P7212">
        <f>INDEX(RoutesPivot[ListPrice],MATCH($C7212,RoutesPivot[[RouteID]:[RouteID]],0))</f>
        <v>275</v>
      </c>
      <c r="Q7212" t="str">
        <f>INDEX(AirportPivot[AirportName],MATCH($N7212,AirportPivot[[AirportID]:[AirportID]],0))</f>
        <v>McCarran International</v>
      </c>
      <c r="R7212">
        <f>INDEX(AirportPivot[Gates (number of available)],MATCH($N7212,AirportPivot[[AirportID]:[AirportID]],0))</f>
        <v>68</v>
      </c>
    </row>
    <row r="7213" spans="1:18" x14ac:dyDescent="0.25">
      <c r="A7213" s="3" t="s">
        <v>7245</v>
      </c>
      <c r="B7213" s="12">
        <v>41745</v>
      </c>
      <c r="C7213" s="4" t="s">
        <v>40</v>
      </c>
      <c r="D7213" s="4">
        <v>1.9</v>
      </c>
      <c r="E7213" s="4">
        <v>115</v>
      </c>
      <c r="F7213" s="5">
        <v>0.29166666666666669</v>
      </c>
      <c r="G7213" s="6">
        <v>115</v>
      </c>
      <c r="H7213" s="7">
        <v>21275</v>
      </c>
      <c r="I7213" s="7">
        <f>FlightsPivot[[#This Row],[Total Fare]]*10%</f>
        <v>2127.5</v>
      </c>
      <c r="J7213" s="7">
        <f>FlightsPivot[[#This Row],[Total Fare]]+FlightsPivot[[#This Row],[10% tax ]]</f>
        <v>23402.5</v>
      </c>
      <c r="K7213" s="4">
        <v>4</v>
      </c>
      <c r="L7213" s="4">
        <v>2014</v>
      </c>
      <c r="M7213" t="str">
        <f>INDEX(RoutesPivot[DepAirport],MATCH($C7213,RoutesPivot[[RouteID]:[RouteID]],0))</f>
        <v>ORD</v>
      </c>
      <c r="N7213" t="str">
        <f>INDEX(RoutesPivot[AirportID],MATCH($C7213,RoutesPivot[[RouteID]:[RouteID]],0))</f>
        <v>MSP</v>
      </c>
      <c r="O7213">
        <f>INDEX(RoutesPivot[Distance],MATCH($C7213,RoutesPivot[[RouteID]:[RouteID]],0))</f>
        <v>300</v>
      </c>
      <c r="P7213">
        <f>INDEX(RoutesPivot[ListPrice],MATCH($C7213,RoutesPivot[[RouteID]:[RouteID]],0))</f>
        <v>115</v>
      </c>
      <c r="Q7213" t="str">
        <f>INDEX(AirportPivot[AirportName],MATCH($N7213,AirportPivot[[AirportID]:[AirportID]],0))</f>
        <v>Minneapolis-St Paul International/Wold-Chamberlain</v>
      </c>
      <c r="R7213">
        <f>INDEX(AirportPivot[Gates (number of available)],MATCH($N7213,AirportPivot[[AirportID]:[AirportID]],0))</f>
        <v>65</v>
      </c>
    </row>
    <row r="7214" spans="1:18" x14ac:dyDescent="0.25">
      <c r="A7214" s="3" t="s">
        <v>7246</v>
      </c>
      <c r="B7214" s="12">
        <v>41748</v>
      </c>
      <c r="C7214" s="4" t="s">
        <v>37</v>
      </c>
      <c r="D7214" s="4">
        <v>2.6</v>
      </c>
      <c r="E7214" s="4">
        <v>6</v>
      </c>
      <c r="F7214" s="5">
        <v>0.58333333333333337</v>
      </c>
      <c r="G7214" s="6">
        <v>350</v>
      </c>
      <c r="H7214" s="7">
        <v>64750</v>
      </c>
      <c r="I7214" s="7">
        <f>FlightsPivot[[#This Row],[Total Fare]]*10%</f>
        <v>6475</v>
      </c>
      <c r="J7214" s="7">
        <f>FlightsPivot[[#This Row],[Total Fare]]+FlightsPivot[[#This Row],[10% tax ]]</f>
        <v>71225</v>
      </c>
      <c r="K7214" s="4">
        <v>4</v>
      </c>
      <c r="L7214" s="4">
        <v>2014</v>
      </c>
      <c r="M7214" t="str">
        <f>INDEX(RoutesPivot[DepAirport],MATCH($C7214,RoutesPivot[[RouteID]:[RouteID]],0))</f>
        <v>ORD</v>
      </c>
      <c r="N7214" t="str">
        <f>INDEX(RoutesPivot[AirportID],MATCH($C7214,RoutesPivot[[RouteID]:[RouteID]],0))</f>
        <v>SEA</v>
      </c>
      <c r="O7214">
        <f>INDEX(RoutesPivot[Distance],MATCH($C7214,RoutesPivot[[RouteID]:[RouteID]],0))</f>
        <v>1500</v>
      </c>
      <c r="P7214">
        <f>INDEX(RoutesPivot[ListPrice],MATCH($C7214,RoutesPivot[[RouteID]:[RouteID]],0))</f>
        <v>350</v>
      </c>
      <c r="Q7214" t="str">
        <f>INDEX(AirportPivot[AirportName],MATCH($N7214,AirportPivot[[AirportID]:[AirportID]],0))</f>
        <v>Seattle-Tacoma International</v>
      </c>
      <c r="R7214">
        <f>INDEX(AirportPivot[Gates (number of available)],MATCH($N7214,AirportPivot[[AirportID]:[AirportID]],0))</f>
        <v>58</v>
      </c>
    </row>
    <row r="7215" spans="1:18" x14ac:dyDescent="0.25">
      <c r="A7215" s="3" t="s">
        <v>7247</v>
      </c>
      <c r="B7215" s="12">
        <v>41691</v>
      </c>
      <c r="C7215" s="4" t="s">
        <v>25</v>
      </c>
      <c r="D7215" s="4">
        <v>1.9</v>
      </c>
      <c r="E7215" s="4">
        <v>145</v>
      </c>
      <c r="F7215" s="5">
        <v>0.8125</v>
      </c>
      <c r="G7215" s="6">
        <v>200</v>
      </c>
      <c r="H7215" s="7">
        <v>37000</v>
      </c>
      <c r="I7215" s="7">
        <f>FlightsPivot[[#This Row],[Total Fare]]*10%</f>
        <v>3700</v>
      </c>
      <c r="J7215" s="7">
        <f>FlightsPivot[[#This Row],[Total Fare]]+FlightsPivot[[#This Row],[10% tax ]]</f>
        <v>40700</v>
      </c>
      <c r="K7215" s="4">
        <v>2</v>
      </c>
      <c r="L7215" s="4">
        <v>2014</v>
      </c>
      <c r="M7215" t="str">
        <f>INDEX(RoutesPivot[DepAirport],MATCH($C7215,RoutesPivot[[RouteID]:[RouteID]],0))</f>
        <v>ORD</v>
      </c>
      <c r="N7215" t="str">
        <f>INDEX(RoutesPivot[AirportID],MATCH($C7215,RoutesPivot[[RouteID]:[RouteID]],0))</f>
        <v>DFW</v>
      </c>
      <c r="O7215">
        <f>INDEX(RoutesPivot[Distance],MATCH($C7215,RoutesPivot[[RouteID]:[RouteID]],0))</f>
        <v>700</v>
      </c>
      <c r="P7215">
        <f>INDEX(RoutesPivot[ListPrice],MATCH($C7215,RoutesPivot[[RouteID]:[RouteID]],0))</f>
        <v>200</v>
      </c>
      <c r="Q7215" t="str">
        <f>INDEX(AirportPivot[AirportName],MATCH($N7215,AirportPivot[[AirportID]:[AirportID]],0))</f>
        <v>Dallas/Fort Worth International</v>
      </c>
      <c r="R7215">
        <f>INDEX(AirportPivot[Gates (number of available)],MATCH($N7215,AirportPivot[[AirportID]:[AirportID]],0))</f>
        <v>130</v>
      </c>
    </row>
    <row r="7216" spans="1:18" x14ac:dyDescent="0.25">
      <c r="A7216" s="3" t="s">
        <v>7248</v>
      </c>
      <c r="B7216" s="12">
        <v>41949</v>
      </c>
      <c r="C7216" s="4" t="s">
        <v>27</v>
      </c>
      <c r="D7216" s="4">
        <v>10.8</v>
      </c>
      <c r="E7216" s="4">
        <v>138</v>
      </c>
      <c r="F7216" s="5">
        <v>0.75</v>
      </c>
      <c r="G7216" s="6">
        <v>200</v>
      </c>
      <c r="H7216" s="7">
        <v>37000</v>
      </c>
      <c r="I7216" s="7">
        <f>FlightsPivot[[#This Row],[Total Fare]]*10%</f>
        <v>3700</v>
      </c>
      <c r="J7216" s="7">
        <f>FlightsPivot[[#This Row],[Total Fare]]+FlightsPivot[[#This Row],[10% tax ]]</f>
        <v>40700</v>
      </c>
      <c r="K7216" s="4">
        <v>11</v>
      </c>
      <c r="L7216" s="4">
        <v>2014</v>
      </c>
      <c r="M7216" t="str">
        <f>INDEX(RoutesPivot[DepAirport],MATCH($C7216,RoutesPivot[[RouteID]:[RouteID]],0))</f>
        <v>ORD</v>
      </c>
      <c r="N7216" t="str">
        <f>INDEX(RoutesPivot[AirportID],MATCH($C7216,RoutesPivot[[RouteID]:[RouteID]],0))</f>
        <v>ATL</v>
      </c>
      <c r="O7216">
        <f>INDEX(RoutesPivot[Distance],MATCH($C7216,RoutesPivot[[RouteID]:[RouteID]],0))</f>
        <v>510</v>
      </c>
      <c r="P7216">
        <f>INDEX(RoutesPivot[ListPrice],MATCH($C7216,RoutesPivot[[RouteID]:[RouteID]],0))</f>
        <v>200</v>
      </c>
      <c r="Q7216" t="str">
        <f>INDEX(AirportPivot[AirportName],MATCH($N7216,AirportPivot[[AirportID]:[AirportID]],0))</f>
        <v>Hartsfield-Jackson Atlanta International</v>
      </c>
      <c r="R7216">
        <f>INDEX(AirportPivot[Gates (number of available)],MATCH($N7216,AirportPivot[[AirportID]:[AirportID]],0))</f>
        <v>100</v>
      </c>
    </row>
    <row r="7217" spans="1:18" x14ac:dyDescent="0.25">
      <c r="A7217" s="3" t="s">
        <v>7249</v>
      </c>
      <c r="B7217" s="12">
        <v>41969</v>
      </c>
      <c r="C7217" s="4" t="s">
        <v>33</v>
      </c>
      <c r="D7217" s="4">
        <v>4.5</v>
      </c>
      <c r="E7217" s="4">
        <v>30</v>
      </c>
      <c r="F7217" s="5">
        <v>0.375</v>
      </c>
      <c r="G7217" s="6">
        <v>562.5</v>
      </c>
      <c r="H7217" s="7">
        <v>104062.5</v>
      </c>
      <c r="I7217" s="7">
        <f>FlightsPivot[[#This Row],[Total Fare]]*10%</f>
        <v>10406.25</v>
      </c>
      <c r="J7217" s="7">
        <f>FlightsPivot[[#This Row],[Total Fare]]+FlightsPivot[[#This Row],[10% tax ]]</f>
        <v>114468.75</v>
      </c>
      <c r="K7217" s="4">
        <v>11</v>
      </c>
      <c r="L7217" s="4">
        <v>2014</v>
      </c>
      <c r="M7217" t="str">
        <f>INDEX(RoutesPivot[DepAirport],MATCH($C7217,RoutesPivot[[RouteID]:[RouteID]],0))</f>
        <v>ORD</v>
      </c>
      <c r="N7217" t="str">
        <f>INDEX(RoutesPivot[AirportID],MATCH($C7217,RoutesPivot[[RouteID]:[RouteID]],0))</f>
        <v>SFO</v>
      </c>
      <c r="O7217">
        <f>INDEX(RoutesPivot[Distance],MATCH($C7217,RoutesPivot[[RouteID]:[RouteID]],0))</f>
        <v>1600</v>
      </c>
      <c r="P7217">
        <f>INDEX(RoutesPivot[ListPrice],MATCH($C7217,RoutesPivot[[RouteID]:[RouteID]],0))</f>
        <v>375</v>
      </c>
      <c r="Q7217" t="str">
        <f>INDEX(AirportPivot[AirportName],MATCH($N7217,AirportPivot[[AirportID]:[AirportID]],0))</f>
        <v>San Francisco International</v>
      </c>
      <c r="R7217">
        <f>INDEX(AirportPivot[Gates (number of available)],MATCH($N7217,AirportPivot[[AirportID]:[AirportID]],0))</f>
        <v>70</v>
      </c>
    </row>
    <row r="7218" spans="1:18" x14ac:dyDescent="0.25">
      <c r="A7218" s="3" t="s">
        <v>7250</v>
      </c>
      <c r="B7218" s="12">
        <v>41756</v>
      </c>
      <c r="C7218" s="4" t="s">
        <v>33</v>
      </c>
      <c r="D7218" s="4">
        <v>1.1000000000000001</v>
      </c>
      <c r="E7218" s="4">
        <v>140</v>
      </c>
      <c r="F7218" s="5">
        <v>0.45833333333333331</v>
      </c>
      <c r="G7218" s="6">
        <v>375</v>
      </c>
      <c r="H7218" s="7">
        <v>69375</v>
      </c>
      <c r="I7218" s="7">
        <f>FlightsPivot[[#This Row],[Total Fare]]*10%</f>
        <v>6937.5</v>
      </c>
      <c r="J7218" s="7">
        <f>FlightsPivot[[#This Row],[Total Fare]]+FlightsPivot[[#This Row],[10% tax ]]</f>
        <v>76312.5</v>
      </c>
      <c r="K7218" s="4">
        <v>4</v>
      </c>
      <c r="L7218" s="4">
        <v>2014</v>
      </c>
      <c r="M7218" t="str">
        <f>INDEX(RoutesPivot[DepAirport],MATCH($C7218,RoutesPivot[[RouteID]:[RouteID]],0))</f>
        <v>ORD</v>
      </c>
      <c r="N7218" t="str">
        <f>INDEX(RoutesPivot[AirportID],MATCH($C7218,RoutesPivot[[RouteID]:[RouteID]],0))</f>
        <v>SFO</v>
      </c>
      <c r="O7218">
        <f>INDEX(RoutesPivot[Distance],MATCH($C7218,RoutesPivot[[RouteID]:[RouteID]],0))</f>
        <v>1600</v>
      </c>
      <c r="P7218">
        <f>INDEX(RoutesPivot[ListPrice],MATCH($C7218,RoutesPivot[[RouteID]:[RouteID]],0))</f>
        <v>375</v>
      </c>
      <c r="Q7218" t="str">
        <f>INDEX(AirportPivot[AirportName],MATCH($N7218,AirportPivot[[AirportID]:[AirportID]],0))</f>
        <v>San Francisco International</v>
      </c>
      <c r="R7218">
        <f>INDEX(AirportPivot[Gates (number of available)],MATCH($N7218,AirportPivot[[AirportID]:[AirportID]],0))</f>
        <v>70</v>
      </c>
    </row>
    <row r="7219" spans="1:18" x14ac:dyDescent="0.25">
      <c r="A7219" s="3" t="s">
        <v>7251</v>
      </c>
      <c r="B7219" s="12">
        <v>41753</v>
      </c>
      <c r="C7219" s="4" t="s">
        <v>27</v>
      </c>
      <c r="D7219" s="4">
        <v>9.3000000000000007</v>
      </c>
      <c r="E7219" s="4">
        <v>138</v>
      </c>
      <c r="F7219" s="5">
        <v>0.77083333333333337</v>
      </c>
      <c r="G7219" s="6">
        <v>200</v>
      </c>
      <c r="H7219" s="7">
        <v>37000</v>
      </c>
      <c r="I7219" s="7">
        <f>FlightsPivot[[#This Row],[Total Fare]]*10%</f>
        <v>3700</v>
      </c>
      <c r="J7219" s="7">
        <f>FlightsPivot[[#This Row],[Total Fare]]+FlightsPivot[[#This Row],[10% tax ]]</f>
        <v>40700</v>
      </c>
      <c r="K7219" s="4">
        <v>4</v>
      </c>
      <c r="L7219" s="4">
        <v>2014</v>
      </c>
      <c r="M7219" t="str">
        <f>INDEX(RoutesPivot[DepAirport],MATCH($C7219,RoutesPivot[[RouteID]:[RouteID]],0))</f>
        <v>ORD</v>
      </c>
      <c r="N7219" t="str">
        <f>INDEX(RoutesPivot[AirportID],MATCH($C7219,RoutesPivot[[RouteID]:[RouteID]],0))</f>
        <v>ATL</v>
      </c>
      <c r="O7219">
        <f>INDEX(RoutesPivot[Distance],MATCH($C7219,RoutesPivot[[RouteID]:[RouteID]],0))</f>
        <v>510</v>
      </c>
      <c r="P7219">
        <f>INDEX(RoutesPivot[ListPrice],MATCH($C7219,RoutesPivot[[RouteID]:[RouteID]],0))</f>
        <v>200</v>
      </c>
      <c r="Q7219" t="str">
        <f>INDEX(AirportPivot[AirportName],MATCH($N7219,AirportPivot[[AirportID]:[AirportID]],0))</f>
        <v>Hartsfield-Jackson Atlanta International</v>
      </c>
      <c r="R7219">
        <f>INDEX(AirportPivot[Gates (number of available)],MATCH($N7219,AirportPivot[[AirportID]:[AirportID]],0))</f>
        <v>100</v>
      </c>
    </row>
    <row r="7220" spans="1:18" x14ac:dyDescent="0.25">
      <c r="A7220" s="3" t="s">
        <v>7252</v>
      </c>
      <c r="B7220" s="12">
        <v>42262</v>
      </c>
      <c r="C7220" s="4" t="s">
        <v>33</v>
      </c>
      <c r="D7220" s="4">
        <v>3.7</v>
      </c>
      <c r="E7220" s="4">
        <v>97</v>
      </c>
      <c r="F7220" s="5">
        <v>0.72916666666666663</v>
      </c>
      <c r="G7220" s="6">
        <v>375</v>
      </c>
      <c r="H7220" s="7">
        <v>69375</v>
      </c>
      <c r="I7220" s="7">
        <f>FlightsPivot[[#This Row],[Total Fare]]*10%</f>
        <v>6937.5</v>
      </c>
      <c r="J7220" s="7">
        <f>FlightsPivot[[#This Row],[Total Fare]]+FlightsPivot[[#This Row],[10% tax ]]</f>
        <v>76312.5</v>
      </c>
      <c r="K7220" s="4">
        <v>9</v>
      </c>
      <c r="L7220" s="4">
        <v>2015</v>
      </c>
      <c r="M7220" t="str">
        <f>INDEX(RoutesPivot[DepAirport],MATCH($C7220,RoutesPivot[[RouteID]:[RouteID]],0))</f>
        <v>ORD</v>
      </c>
      <c r="N7220" t="str">
        <f>INDEX(RoutesPivot[AirportID],MATCH($C7220,RoutesPivot[[RouteID]:[RouteID]],0))</f>
        <v>SFO</v>
      </c>
      <c r="O7220">
        <f>INDEX(RoutesPivot[Distance],MATCH($C7220,RoutesPivot[[RouteID]:[RouteID]],0))</f>
        <v>1600</v>
      </c>
      <c r="P7220">
        <f>INDEX(RoutesPivot[ListPrice],MATCH($C7220,RoutesPivot[[RouteID]:[RouteID]],0))</f>
        <v>375</v>
      </c>
      <c r="Q7220" t="str">
        <f>INDEX(AirportPivot[AirportName],MATCH($N7220,AirportPivot[[AirportID]:[AirportID]],0))</f>
        <v>San Francisco International</v>
      </c>
      <c r="R7220">
        <f>INDEX(AirportPivot[Gates (number of available)],MATCH($N7220,AirportPivot[[AirportID]:[AirportID]],0))</f>
        <v>70</v>
      </c>
    </row>
    <row r="7221" spans="1:18" x14ac:dyDescent="0.25">
      <c r="A7221" s="3" t="s">
        <v>7253</v>
      </c>
      <c r="B7221" s="12">
        <v>42181</v>
      </c>
      <c r="C7221" s="4" t="s">
        <v>47</v>
      </c>
      <c r="D7221" s="4">
        <v>2.7</v>
      </c>
      <c r="E7221" s="4">
        <v>194</v>
      </c>
      <c r="F7221" s="5">
        <v>0.75</v>
      </c>
      <c r="G7221" s="6">
        <v>275</v>
      </c>
      <c r="H7221" s="7">
        <v>45375</v>
      </c>
      <c r="I7221" s="7">
        <f>FlightsPivot[[#This Row],[Total Fare]]*10%</f>
        <v>4537.5</v>
      </c>
      <c r="J7221" s="7">
        <f>FlightsPivot[[#This Row],[Total Fare]]+FlightsPivot[[#This Row],[10% tax ]]</f>
        <v>49912.5</v>
      </c>
      <c r="K7221" s="4">
        <v>6</v>
      </c>
      <c r="L7221" s="4">
        <v>2015</v>
      </c>
      <c r="M7221" t="str">
        <f>INDEX(RoutesPivot[DepAirport],MATCH($C7221,RoutesPivot[[RouteID]:[RouteID]],0))</f>
        <v>ORD</v>
      </c>
      <c r="N7221" t="str">
        <f>INDEX(RoutesPivot[AirportID],MATCH($C7221,RoutesPivot[[RouteID]:[RouteID]],0))</f>
        <v>PHX</v>
      </c>
      <c r="O7221">
        <f>INDEX(RoutesPivot[Distance],MATCH($C7221,RoutesPivot[[RouteID]:[RouteID]],0))</f>
        <v>1200</v>
      </c>
      <c r="P7221">
        <f>INDEX(RoutesPivot[ListPrice],MATCH($C7221,RoutesPivot[[RouteID]:[RouteID]],0))</f>
        <v>250</v>
      </c>
      <c r="Q7221" t="str">
        <f>INDEX(AirportPivot[AirportName],MATCH($N7221,AirportPivot[[AirportID]:[AirportID]],0))</f>
        <v>Phoenix Sky Harbor International</v>
      </c>
      <c r="R7221">
        <f>INDEX(AirportPivot[Gates (number of available)],MATCH($N7221,AirportPivot[[AirportID]:[AirportID]],0))</f>
        <v>60</v>
      </c>
    </row>
    <row r="7222" spans="1:18" x14ac:dyDescent="0.25">
      <c r="A7222" s="3" t="s">
        <v>7254</v>
      </c>
      <c r="B7222" s="12">
        <v>41807</v>
      </c>
      <c r="C7222" s="4" t="s">
        <v>25</v>
      </c>
      <c r="D7222" s="4">
        <v>1.8</v>
      </c>
      <c r="E7222" s="4">
        <v>154</v>
      </c>
      <c r="F7222" s="5">
        <v>0.79166666666666663</v>
      </c>
      <c r="G7222" s="6">
        <v>220</v>
      </c>
      <c r="H7222" s="7">
        <v>36300</v>
      </c>
      <c r="I7222" s="7">
        <f>FlightsPivot[[#This Row],[Total Fare]]*10%</f>
        <v>3630</v>
      </c>
      <c r="J7222" s="7">
        <f>FlightsPivot[[#This Row],[Total Fare]]+FlightsPivot[[#This Row],[10% tax ]]</f>
        <v>39930</v>
      </c>
      <c r="K7222" s="4">
        <v>6</v>
      </c>
      <c r="L7222" s="4">
        <v>2014</v>
      </c>
      <c r="M7222" t="str">
        <f>INDEX(RoutesPivot[DepAirport],MATCH($C7222,RoutesPivot[[RouteID]:[RouteID]],0))</f>
        <v>ORD</v>
      </c>
      <c r="N7222" t="str">
        <f>INDEX(RoutesPivot[AirportID],MATCH($C7222,RoutesPivot[[RouteID]:[RouteID]],0))</f>
        <v>DFW</v>
      </c>
      <c r="O7222">
        <f>INDEX(RoutesPivot[Distance],MATCH($C7222,RoutesPivot[[RouteID]:[RouteID]],0))</f>
        <v>700</v>
      </c>
      <c r="P7222">
        <f>INDEX(RoutesPivot[ListPrice],MATCH($C7222,RoutesPivot[[RouteID]:[RouteID]],0))</f>
        <v>200</v>
      </c>
      <c r="Q7222" t="str">
        <f>INDEX(AirportPivot[AirportName],MATCH($N7222,AirportPivot[[AirportID]:[AirportID]],0))</f>
        <v>Dallas/Fort Worth International</v>
      </c>
      <c r="R7222">
        <f>INDEX(AirportPivot[Gates (number of available)],MATCH($N7222,AirportPivot[[AirportID]:[AirportID]],0))</f>
        <v>130</v>
      </c>
    </row>
    <row r="7223" spans="1:18" x14ac:dyDescent="0.25">
      <c r="A7223" s="3" t="s">
        <v>7255</v>
      </c>
      <c r="B7223" s="12">
        <v>42241</v>
      </c>
      <c r="C7223" s="4" t="s">
        <v>15</v>
      </c>
      <c r="D7223" s="4">
        <v>1.2</v>
      </c>
      <c r="E7223" s="4">
        <v>167</v>
      </c>
      <c r="F7223" s="5">
        <v>0.83333333333333337</v>
      </c>
      <c r="G7223" s="6">
        <v>247.5</v>
      </c>
      <c r="H7223" s="7">
        <v>40837.5</v>
      </c>
      <c r="I7223" s="7">
        <f>FlightsPivot[[#This Row],[Total Fare]]*10%</f>
        <v>4083.75</v>
      </c>
      <c r="J7223" s="7">
        <f>FlightsPivot[[#This Row],[Total Fare]]+FlightsPivot[[#This Row],[10% tax ]]</f>
        <v>44921.25</v>
      </c>
      <c r="K7223" s="4">
        <v>8</v>
      </c>
      <c r="L7223" s="4">
        <v>2015</v>
      </c>
      <c r="M7223" t="str">
        <f>INDEX(RoutesPivot[DepAirport],MATCH($C7223,RoutesPivot[[RouteID]:[RouteID]],0))</f>
        <v>ORD</v>
      </c>
      <c r="N7223" t="str">
        <f>INDEX(RoutesPivot[AirportID],MATCH($C7223,RoutesPivot[[RouteID]:[RouteID]],0))</f>
        <v>EWR</v>
      </c>
      <c r="O7223">
        <f>INDEX(RoutesPivot[Distance],MATCH($C7223,RoutesPivot[[RouteID]:[RouteID]],0))</f>
        <v>600</v>
      </c>
      <c r="P7223">
        <f>INDEX(RoutesPivot[ListPrice],MATCH($C7223,RoutesPivot[[RouteID]:[RouteID]],0))</f>
        <v>225</v>
      </c>
      <c r="Q7223" t="str">
        <f>INDEX(AirportPivot[AirportName],MATCH($N7223,AirportPivot[[AirportID]:[AirportID]],0))</f>
        <v>Newark Liberty International</v>
      </c>
      <c r="R7223">
        <f>INDEX(AirportPivot[Gates (number of available)],MATCH($N7223,AirportPivot[[AirportID]:[AirportID]],0))</f>
        <v>82</v>
      </c>
    </row>
    <row r="7224" spans="1:18" x14ac:dyDescent="0.25">
      <c r="A7224" s="3" t="s">
        <v>7256</v>
      </c>
      <c r="B7224" s="12">
        <v>41852</v>
      </c>
      <c r="C7224" s="4" t="s">
        <v>25</v>
      </c>
      <c r="D7224" s="4">
        <v>1.6</v>
      </c>
      <c r="E7224" s="4">
        <v>113</v>
      </c>
      <c r="F7224" s="5">
        <v>0.72916666666666663</v>
      </c>
      <c r="G7224" s="6">
        <v>220</v>
      </c>
      <c r="H7224" s="7">
        <v>40700</v>
      </c>
      <c r="I7224" s="7">
        <f>FlightsPivot[[#This Row],[Total Fare]]*10%</f>
        <v>4070</v>
      </c>
      <c r="J7224" s="7">
        <f>FlightsPivot[[#This Row],[Total Fare]]+FlightsPivot[[#This Row],[10% tax ]]</f>
        <v>44770</v>
      </c>
      <c r="K7224" s="4">
        <v>8</v>
      </c>
      <c r="L7224" s="4">
        <v>2014</v>
      </c>
      <c r="M7224" t="str">
        <f>INDEX(RoutesPivot[DepAirport],MATCH($C7224,RoutesPivot[[RouteID]:[RouteID]],0))</f>
        <v>ORD</v>
      </c>
      <c r="N7224" t="str">
        <f>INDEX(RoutesPivot[AirportID],MATCH($C7224,RoutesPivot[[RouteID]:[RouteID]],0))</f>
        <v>DFW</v>
      </c>
      <c r="O7224">
        <f>INDEX(RoutesPivot[Distance],MATCH($C7224,RoutesPivot[[RouteID]:[RouteID]],0))</f>
        <v>700</v>
      </c>
      <c r="P7224">
        <f>INDEX(RoutesPivot[ListPrice],MATCH($C7224,RoutesPivot[[RouteID]:[RouteID]],0))</f>
        <v>200</v>
      </c>
      <c r="Q7224" t="str">
        <f>INDEX(AirportPivot[AirportName],MATCH($N7224,AirportPivot[[AirportID]:[AirportID]],0))</f>
        <v>Dallas/Fort Worth International</v>
      </c>
      <c r="R7224">
        <f>INDEX(AirportPivot[Gates (number of available)],MATCH($N7224,AirportPivot[[AirportID]:[AirportID]],0))</f>
        <v>130</v>
      </c>
    </row>
    <row r="7225" spans="1:18" x14ac:dyDescent="0.25">
      <c r="A7225" s="3" t="s">
        <v>7257</v>
      </c>
      <c r="B7225" s="12">
        <v>42120</v>
      </c>
      <c r="C7225" s="4" t="s">
        <v>17</v>
      </c>
      <c r="D7225" s="4">
        <v>4.8</v>
      </c>
      <c r="E7225" s="4">
        <v>21</v>
      </c>
      <c r="F7225" s="5">
        <v>0.83333333333333337</v>
      </c>
      <c r="G7225" s="6">
        <v>350</v>
      </c>
      <c r="H7225" s="7">
        <v>64750</v>
      </c>
      <c r="I7225" s="7">
        <f>FlightsPivot[[#This Row],[Total Fare]]*10%</f>
        <v>6475</v>
      </c>
      <c r="J7225" s="7">
        <f>FlightsPivot[[#This Row],[Total Fare]]+FlightsPivot[[#This Row],[10% tax ]]</f>
        <v>71225</v>
      </c>
      <c r="K7225" s="4">
        <v>4</v>
      </c>
      <c r="L7225" s="4">
        <v>2015</v>
      </c>
      <c r="M7225" t="str">
        <f>INDEX(RoutesPivot[DepAirport],MATCH($C7225,RoutesPivot[[RouteID]:[RouteID]],0))</f>
        <v>ORD</v>
      </c>
      <c r="N7225" t="str">
        <f>INDEX(RoutesPivot[AirportID],MATCH($C7225,RoutesPivot[[RouteID]:[RouteID]],0))</f>
        <v>LAX</v>
      </c>
      <c r="O7225">
        <f>INDEX(RoutesPivot[Distance],MATCH($C7225,RoutesPivot[[RouteID]:[RouteID]],0))</f>
        <v>1518</v>
      </c>
      <c r="P7225">
        <f>INDEX(RoutesPivot[ListPrice],MATCH($C7225,RoutesPivot[[RouteID]:[RouteID]],0))</f>
        <v>350</v>
      </c>
      <c r="Q7225" t="str">
        <f>INDEX(AirportPivot[AirportName],MATCH($N7225,AirportPivot[[AirportID]:[AirportID]],0))</f>
        <v>Los Angeles International</v>
      </c>
      <c r="R7225">
        <f>INDEX(AirportPivot[Gates (number of available)],MATCH($N7225,AirportPivot[[AirportID]:[AirportID]],0))</f>
        <v>86</v>
      </c>
    </row>
    <row r="7226" spans="1:18" x14ac:dyDescent="0.25">
      <c r="A7226" s="3" t="s">
        <v>7258</v>
      </c>
      <c r="B7226" s="12">
        <v>42274</v>
      </c>
      <c r="C7226" s="4" t="s">
        <v>30</v>
      </c>
      <c r="D7226" s="4">
        <v>3</v>
      </c>
      <c r="E7226" s="4">
        <v>116</v>
      </c>
      <c r="F7226" s="5">
        <v>0.29166666666666669</v>
      </c>
      <c r="G7226" s="6">
        <v>250</v>
      </c>
      <c r="H7226" s="7">
        <v>46250</v>
      </c>
      <c r="I7226" s="7">
        <f>FlightsPivot[[#This Row],[Total Fare]]*10%</f>
        <v>4625</v>
      </c>
      <c r="J7226" s="7">
        <f>FlightsPivot[[#This Row],[Total Fare]]+FlightsPivot[[#This Row],[10% tax ]]</f>
        <v>50875</v>
      </c>
      <c r="K7226" s="4">
        <v>9</v>
      </c>
      <c r="L7226" s="4">
        <v>2015</v>
      </c>
      <c r="M7226" t="str">
        <f>INDEX(RoutesPivot[DepAirport],MATCH($C7226,RoutesPivot[[RouteID]:[RouteID]],0))</f>
        <v>ORD</v>
      </c>
      <c r="N7226" t="str">
        <f>INDEX(RoutesPivot[AirportID],MATCH($C7226,RoutesPivot[[RouteID]:[RouteID]],0))</f>
        <v>MCO</v>
      </c>
      <c r="O7226">
        <f>INDEX(RoutesPivot[Distance],MATCH($C7226,RoutesPivot[[RouteID]:[RouteID]],0))</f>
        <v>850</v>
      </c>
      <c r="P7226">
        <f>INDEX(RoutesPivot[ListPrice],MATCH($C7226,RoutesPivot[[RouteID]:[RouteID]],0))</f>
        <v>250</v>
      </c>
      <c r="Q7226" t="str">
        <f>INDEX(AirportPivot[AirportName],MATCH($N7226,AirportPivot[[AirportID]:[AirportID]],0))</f>
        <v>Orlando International</v>
      </c>
      <c r="R7226">
        <f>INDEX(AirportPivot[Gates (number of available)],MATCH($N7226,AirportPivot[[AirportID]:[AirportID]],0))</f>
        <v>67</v>
      </c>
    </row>
    <row r="7227" spans="1:18" x14ac:dyDescent="0.25">
      <c r="A7227" s="3" t="s">
        <v>7259</v>
      </c>
      <c r="B7227" s="12">
        <v>41940</v>
      </c>
      <c r="C7227" s="4" t="s">
        <v>17</v>
      </c>
      <c r="D7227" s="4">
        <v>5.0999999999999996</v>
      </c>
      <c r="E7227" s="4">
        <v>154</v>
      </c>
      <c r="F7227" s="5">
        <v>0.3125</v>
      </c>
      <c r="G7227" s="6">
        <v>350</v>
      </c>
      <c r="H7227" s="7">
        <v>57750</v>
      </c>
      <c r="I7227" s="7">
        <f>FlightsPivot[[#This Row],[Total Fare]]*10%</f>
        <v>5775</v>
      </c>
      <c r="J7227" s="7">
        <f>FlightsPivot[[#This Row],[Total Fare]]+FlightsPivot[[#This Row],[10% tax ]]</f>
        <v>63525</v>
      </c>
      <c r="K7227" s="4">
        <v>10</v>
      </c>
      <c r="L7227" s="4">
        <v>2014</v>
      </c>
      <c r="M7227" t="str">
        <f>INDEX(RoutesPivot[DepAirport],MATCH($C7227,RoutesPivot[[RouteID]:[RouteID]],0))</f>
        <v>ORD</v>
      </c>
      <c r="N7227" t="str">
        <f>INDEX(RoutesPivot[AirportID],MATCH($C7227,RoutesPivot[[RouteID]:[RouteID]],0))</f>
        <v>LAX</v>
      </c>
      <c r="O7227">
        <f>INDEX(RoutesPivot[Distance],MATCH($C7227,RoutesPivot[[RouteID]:[RouteID]],0))</f>
        <v>1518</v>
      </c>
      <c r="P7227">
        <f>INDEX(RoutesPivot[ListPrice],MATCH($C7227,RoutesPivot[[RouteID]:[RouteID]],0))</f>
        <v>350</v>
      </c>
      <c r="Q7227" t="str">
        <f>INDEX(AirportPivot[AirportName],MATCH($N7227,AirportPivot[[AirportID]:[AirportID]],0))</f>
        <v>Los Angeles International</v>
      </c>
      <c r="R7227">
        <f>INDEX(AirportPivot[Gates (number of available)],MATCH($N7227,AirportPivot[[AirportID]:[AirportID]],0))</f>
        <v>86</v>
      </c>
    </row>
    <row r="7228" spans="1:18" x14ac:dyDescent="0.25">
      <c r="A7228" s="3" t="s">
        <v>7260</v>
      </c>
      <c r="B7228" s="12">
        <v>41733</v>
      </c>
      <c r="C7228" s="4" t="s">
        <v>37</v>
      </c>
      <c r="D7228" s="4">
        <v>1.8</v>
      </c>
      <c r="E7228" s="4">
        <v>91</v>
      </c>
      <c r="F7228" s="5">
        <v>0.35416666666666669</v>
      </c>
      <c r="G7228" s="6">
        <v>350</v>
      </c>
      <c r="H7228" s="7">
        <v>64750</v>
      </c>
      <c r="I7228" s="7">
        <f>FlightsPivot[[#This Row],[Total Fare]]*10%</f>
        <v>6475</v>
      </c>
      <c r="J7228" s="7">
        <f>FlightsPivot[[#This Row],[Total Fare]]+FlightsPivot[[#This Row],[10% tax ]]</f>
        <v>71225</v>
      </c>
      <c r="K7228" s="4">
        <v>4</v>
      </c>
      <c r="L7228" s="4">
        <v>2014</v>
      </c>
      <c r="M7228" t="str">
        <f>INDEX(RoutesPivot[DepAirport],MATCH($C7228,RoutesPivot[[RouteID]:[RouteID]],0))</f>
        <v>ORD</v>
      </c>
      <c r="N7228" t="str">
        <f>INDEX(RoutesPivot[AirportID],MATCH($C7228,RoutesPivot[[RouteID]:[RouteID]],0))</f>
        <v>SEA</v>
      </c>
      <c r="O7228">
        <f>INDEX(RoutesPivot[Distance],MATCH($C7228,RoutesPivot[[RouteID]:[RouteID]],0))</f>
        <v>1500</v>
      </c>
      <c r="P7228">
        <f>INDEX(RoutesPivot[ListPrice],MATCH($C7228,RoutesPivot[[RouteID]:[RouteID]],0))</f>
        <v>350</v>
      </c>
      <c r="Q7228" t="str">
        <f>INDEX(AirportPivot[AirportName],MATCH($N7228,AirportPivot[[AirportID]:[AirportID]],0))</f>
        <v>Seattle-Tacoma International</v>
      </c>
      <c r="R7228">
        <f>INDEX(AirportPivot[Gates (number of available)],MATCH($N7228,AirportPivot[[AirportID]:[AirportID]],0))</f>
        <v>58</v>
      </c>
    </row>
    <row r="7229" spans="1:18" x14ac:dyDescent="0.25">
      <c r="A7229" s="3" t="s">
        <v>7261</v>
      </c>
      <c r="B7229" s="12">
        <v>41968</v>
      </c>
      <c r="C7229" s="4" t="s">
        <v>23</v>
      </c>
      <c r="D7229" s="4">
        <v>5</v>
      </c>
      <c r="E7229" s="4">
        <v>78</v>
      </c>
      <c r="F7229" s="5">
        <v>0.875</v>
      </c>
      <c r="G7229" s="6">
        <v>450</v>
      </c>
      <c r="H7229" s="7">
        <v>81450</v>
      </c>
      <c r="I7229" s="7">
        <f>FlightsPivot[[#This Row],[Total Fare]]*10%</f>
        <v>8145</v>
      </c>
      <c r="J7229" s="7">
        <f>FlightsPivot[[#This Row],[Total Fare]]+FlightsPivot[[#This Row],[10% tax ]]</f>
        <v>89595</v>
      </c>
      <c r="K7229" s="4">
        <v>11</v>
      </c>
      <c r="L7229" s="4">
        <v>2014</v>
      </c>
      <c r="M7229" t="str">
        <f>INDEX(RoutesPivot[DepAirport],MATCH($C7229,RoutesPivot[[RouteID]:[RouteID]],0))</f>
        <v>ORD</v>
      </c>
      <c r="N7229" t="str">
        <f>INDEX(RoutesPivot[AirportID],MATCH($C7229,RoutesPivot[[RouteID]:[RouteID]],0))</f>
        <v>DEN</v>
      </c>
      <c r="O7229">
        <f>INDEX(RoutesPivot[Distance],MATCH($C7229,RoutesPivot[[RouteID]:[RouteID]],0))</f>
        <v>800</v>
      </c>
      <c r="P7229">
        <f>INDEX(RoutesPivot[ListPrice],MATCH($C7229,RoutesPivot[[RouteID]:[RouteID]],0))</f>
        <v>300</v>
      </c>
      <c r="Q7229" t="str">
        <f>INDEX(AirportPivot[AirportName],MATCH($N7229,AirportPivot[[AirportID]:[AirportID]],0))</f>
        <v>Denver International</v>
      </c>
      <c r="R7229">
        <f>INDEX(AirportPivot[Gates (number of available)],MATCH($N7229,AirportPivot[[AirportID]:[AirportID]],0))</f>
        <v>75</v>
      </c>
    </row>
    <row r="7230" spans="1:18" x14ac:dyDescent="0.25">
      <c r="A7230" s="3" t="s">
        <v>7262</v>
      </c>
      <c r="B7230" s="12">
        <v>41872</v>
      </c>
      <c r="C7230" s="4" t="s">
        <v>47</v>
      </c>
      <c r="D7230" s="4">
        <v>2.4</v>
      </c>
      <c r="E7230" s="4">
        <v>137</v>
      </c>
      <c r="F7230" s="5">
        <v>0.70833333333333337</v>
      </c>
      <c r="G7230" s="6">
        <v>275</v>
      </c>
      <c r="H7230" s="7">
        <v>50875</v>
      </c>
      <c r="I7230" s="7">
        <f>FlightsPivot[[#This Row],[Total Fare]]*10%</f>
        <v>5087.5</v>
      </c>
      <c r="J7230" s="7">
        <f>FlightsPivot[[#This Row],[Total Fare]]+FlightsPivot[[#This Row],[10% tax ]]</f>
        <v>55962.5</v>
      </c>
      <c r="K7230" s="4">
        <v>8</v>
      </c>
      <c r="L7230" s="4">
        <v>2014</v>
      </c>
      <c r="M7230" t="str">
        <f>INDEX(RoutesPivot[DepAirport],MATCH($C7230,RoutesPivot[[RouteID]:[RouteID]],0))</f>
        <v>ORD</v>
      </c>
      <c r="N7230" t="str">
        <f>INDEX(RoutesPivot[AirportID],MATCH($C7230,RoutesPivot[[RouteID]:[RouteID]],0))</f>
        <v>PHX</v>
      </c>
      <c r="O7230">
        <f>INDEX(RoutesPivot[Distance],MATCH($C7230,RoutesPivot[[RouteID]:[RouteID]],0))</f>
        <v>1200</v>
      </c>
      <c r="P7230">
        <f>INDEX(RoutesPivot[ListPrice],MATCH($C7230,RoutesPivot[[RouteID]:[RouteID]],0))</f>
        <v>250</v>
      </c>
      <c r="Q7230" t="str">
        <f>INDEX(AirportPivot[AirportName],MATCH($N7230,AirportPivot[[AirportID]:[AirportID]],0))</f>
        <v>Phoenix Sky Harbor International</v>
      </c>
      <c r="R7230">
        <f>INDEX(AirportPivot[Gates (number of available)],MATCH($N7230,AirportPivot[[AirportID]:[AirportID]],0))</f>
        <v>60</v>
      </c>
    </row>
    <row r="7231" spans="1:18" x14ac:dyDescent="0.25">
      <c r="A7231" s="3" t="s">
        <v>7263</v>
      </c>
      <c r="B7231" s="12">
        <v>41795</v>
      </c>
      <c r="C7231" s="4" t="s">
        <v>33</v>
      </c>
      <c r="D7231" s="4">
        <v>1.7</v>
      </c>
      <c r="E7231" s="4">
        <v>20</v>
      </c>
      <c r="F7231" s="5">
        <v>0.875</v>
      </c>
      <c r="G7231" s="6">
        <v>412.5</v>
      </c>
      <c r="H7231" s="7">
        <v>76312.5</v>
      </c>
      <c r="I7231" s="7">
        <f>FlightsPivot[[#This Row],[Total Fare]]*10%</f>
        <v>7631.25</v>
      </c>
      <c r="J7231" s="7">
        <f>FlightsPivot[[#This Row],[Total Fare]]+FlightsPivot[[#This Row],[10% tax ]]</f>
        <v>83943.75</v>
      </c>
      <c r="K7231" s="4">
        <v>6</v>
      </c>
      <c r="L7231" s="4">
        <v>2014</v>
      </c>
      <c r="M7231" t="str">
        <f>INDEX(RoutesPivot[DepAirport],MATCH($C7231,RoutesPivot[[RouteID]:[RouteID]],0))</f>
        <v>ORD</v>
      </c>
      <c r="N7231" t="str">
        <f>INDEX(RoutesPivot[AirportID],MATCH($C7231,RoutesPivot[[RouteID]:[RouteID]],0))</f>
        <v>SFO</v>
      </c>
      <c r="O7231">
        <f>INDEX(RoutesPivot[Distance],MATCH($C7231,RoutesPivot[[RouteID]:[RouteID]],0))</f>
        <v>1600</v>
      </c>
      <c r="P7231">
        <f>INDEX(RoutesPivot[ListPrice],MATCH($C7231,RoutesPivot[[RouteID]:[RouteID]],0))</f>
        <v>375</v>
      </c>
      <c r="Q7231" t="str">
        <f>INDEX(AirportPivot[AirportName],MATCH($N7231,AirportPivot[[AirportID]:[AirportID]],0))</f>
        <v>San Francisco International</v>
      </c>
      <c r="R7231">
        <f>INDEX(AirportPivot[Gates (number of available)],MATCH($N7231,AirportPivot[[AirportID]:[AirportID]],0))</f>
        <v>70</v>
      </c>
    </row>
    <row r="7232" spans="1:18" x14ac:dyDescent="0.25">
      <c r="A7232" s="3" t="s">
        <v>7264</v>
      </c>
      <c r="B7232" s="12">
        <v>41840</v>
      </c>
      <c r="C7232" s="4" t="s">
        <v>23</v>
      </c>
      <c r="D7232" s="4">
        <v>2</v>
      </c>
      <c r="E7232" s="4">
        <v>125</v>
      </c>
      <c r="F7232" s="5">
        <v>0.70833333333333337</v>
      </c>
      <c r="G7232" s="6">
        <v>330</v>
      </c>
      <c r="H7232" s="7">
        <v>61050</v>
      </c>
      <c r="I7232" s="7">
        <f>FlightsPivot[[#This Row],[Total Fare]]*10%</f>
        <v>6105</v>
      </c>
      <c r="J7232" s="7">
        <f>FlightsPivot[[#This Row],[Total Fare]]+FlightsPivot[[#This Row],[10% tax ]]</f>
        <v>67155</v>
      </c>
      <c r="K7232" s="4">
        <v>7</v>
      </c>
      <c r="L7232" s="4">
        <v>2014</v>
      </c>
      <c r="M7232" t="str">
        <f>INDEX(RoutesPivot[DepAirport],MATCH($C7232,RoutesPivot[[RouteID]:[RouteID]],0))</f>
        <v>ORD</v>
      </c>
      <c r="N7232" t="str">
        <f>INDEX(RoutesPivot[AirportID],MATCH($C7232,RoutesPivot[[RouteID]:[RouteID]],0))</f>
        <v>DEN</v>
      </c>
      <c r="O7232">
        <f>INDEX(RoutesPivot[Distance],MATCH($C7232,RoutesPivot[[RouteID]:[RouteID]],0))</f>
        <v>800</v>
      </c>
      <c r="P7232">
        <f>INDEX(RoutesPivot[ListPrice],MATCH($C7232,RoutesPivot[[RouteID]:[RouteID]],0))</f>
        <v>300</v>
      </c>
      <c r="Q7232" t="str">
        <f>INDEX(AirportPivot[AirportName],MATCH($N7232,AirportPivot[[AirportID]:[AirportID]],0))</f>
        <v>Denver International</v>
      </c>
      <c r="R7232">
        <f>INDEX(AirportPivot[Gates (number of available)],MATCH($N7232,AirportPivot[[AirportID]:[AirportID]],0))</f>
        <v>75</v>
      </c>
    </row>
    <row r="7233" spans="1:18" x14ac:dyDescent="0.25">
      <c r="A7233" s="3" t="s">
        <v>7265</v>
      </c>
      <c r="B7233" s="12">
        <v>42124</v>
      </c>
      <c r="C7233" s="4" t="s">
        <v>86</v>
      </c>
      <c r="D7233" s="4">
        <v>1.6</v>
      </c>
      <c r="E7233" s="4">
        <v>81</v>
      </c>
      <c r="F7233" s="5">
        <v>0.72916666666666663</v>
      </c>
      <c r="G7233" s="6">
        <v>115</v>
      </c>
      <c r="H7233" s="7">
        <v>20815</v>
      </c>
      <c r="I7233" s="7">
        <f>FlightsPivot[[#This Row],[Total Fare]]*10%</f>
        <v>2081.5</v>
      </c>
      <c r="J7233" s="7">
        <f>FlightsPivot[[#This Row],[Total Fare]]+FlightsPivot[[#This Row],[10% tax ]]</f>
        <v>22896.5</v>
      </c>
      <c r="K7233" s="4">
        <v>4</v>
      </c>
      <c r="L7233" s="4">
        <v>2015</v>
      </c>
      <c r="M7233" t="str">
        <f>INDEX(RoutesPivot[DepAirport],MATCH($C7233,RoutesPivot[[RouteID]:[RouteID]],0))</f>
        <v>ORD</v>
      </c>
      <c r="N7233" t="str">
        <f>INDEX(RoutesPivot[AirportID],MATCH($C7233,RoutesPivot[[RouteID]:[RouteID]],0))</f>
        <v>DTW</v>
      </c>
      <c r="O7233">
        <f>INDEX(RoutesPivot[Distance],MATCH($C7233,RoutesPivot[[RouteID]:[RouteID]],0))</f>
        <v>200</v>
      </c>
      <c r="P7233">
        <f>INDEX(RoutesPivot[ListPrice],MATCH($C7233,RoutesPivot[[RouteID]:[RouteID]],0))</f>
        <v>115</v>
      </c>
      <c r="Q7233" t="str">
        <f>INDEX(AirportPivot[AirportName],MATCH($N7233,AirportPivot[[AirportID]:[AirportID]],0))</f>
        <v>Detroit Metropolitan Wayne County</v>
      </c>
      <c r="R7233">
        <f>INDEX(AirportPivot[Gates (number of available)],MATCH($N7233,AirportPivot[[AirportID]:[AirportID]],0))</f>
        <v>60</v>
      </c>
    </row>
    <row r="7234" spans="1:18" x14ac:dyDescent="0.25">
      <c r="A7234" s="3" t="s">
        <v>7266</v>
      </c>
      <c r="B7234" s="12">
        <v>42182</v>
      </c>
      <c r="C7234" s="4" t="s">
        <v>15</v>
      </c>
      <c r="D7234" s="4">
        <v>1.9</v>
      </c>
      <c r="E7234" s="4">
        <v>24</v>
      </c>
      <c r="F7234" s="5">
        <v>0.29166666666666669</v>
      </c>
      <c r="G7234" s="6">
        <v>247.5</v>
      </c>
      <c r="H7234" s="7">
        <v>45787.5</v>
      </c>
      <c r="I7234" s="7">
        <f>FlightsPivot[[#This Row],[Total Fare]]*10%</f>
        <v>4578.75</v>
      </c>
      <c r="J7234" s="7">
        <f>FlightsPivot[[#This Row],[Total Fare]]+FlightsPivot[[#This Row],[10% tax ]]</f>
        <v>50366.25</v>
      </c>
      <c r="K7234" s="4">
        <v>6</v>
      </c>
      <c r="L7234" s="4">
        <v>2015</v>
      </c>
      <c r="M7234" t="str">
        <f>INDEX(RoutesPivot[DepAirport],MATCH($C7234,RoutesPivot[[RouteID]:[RouteID]],0))</f>
        <v>ORD</v>
      </c>
      <c r="N7234" t="str">
        <f>INDEX(RoutesPivot[AirportID],MATCH($C7234,RoutesPivot[[RouteID]:[RouteID]],0))</f>
        <v>EWR</v>
      </c>
      <c r="O7234">
        <f>INDEX(RoutesPivot[Distance],MATCH($C7234,RoutesPivot[[RouteID]:[RouteID]],0))</f>
        <v>600</v>
      </c>
      <c r="P7234">
        <f>INDEX(RoutesPivot[ListPrice],MATCH($C7234,RoutesPivot[[RouteID]:[RouteID]],0))</f>
        <v>225</v>
      </c>
      <c r="Q7234" t="str">
        <f>INDEX(AirportPivot[AirportName],MATCH($N7234,AirportPivot[[AirportID]:[AirportID]],0))</f>
        <v>Newark Liberty International</v>
      </c>
      <c r="R7234">
        <f>INDEX(AirportPivot[Gates (number of available)],MATCH($N7234,AirportPivot[[AirportID]:[AirportID]],0))</f>
        <v>82</v>
      </c>
    </row>
    <row r="7235" spans="1:18" x14ac:dyDescent="0.25">
      <c r="A7235" s="3" t="s">
        <v>7267</v>
      </c>
      <c r="B7235" s="12">
        <v>42206</v>
      </c>
      <c r="C7235" s="4" t="s">
        <v>47</v>
      </c>
      <c r="D7235" s="4">
        <v>2.5</v>
      </c>
      <c r="E7235" s="4">
        <v>42</v>
      </c>
      <c r="F7235" s="5">
        <v>0.33333333333333331</v>
      </c>
      <c r="G7235" s="6">
        <v>275</v>
      </c>
      <c r="H7235" s="7">
        <v>45375</v>
      </c>
      <c r="I7235" s="7">
        <f>FlightsPivot[[#This Row],[Total Fare]]*10%</f>
        <v>4537.5</v>
      </c>
      <c r="J7235" s="7">
        <f>FlightsPivot[[#This Row],[Total Fare]]+FlightsPivot[[#This Row],[10% tax ]]</f>
        <v>49912.5</v>
      </c>
      <c r="K7235" s="4">
        <v>7</v>
      </c>
      <c r="L7235" s="4">
        <v>2015</v>
      </c>
      <c r="M7235" t="str">
        <f>INDEX(RoutesPivot[DepAirport],MATCH($C7235,RoutesPivot[[RouteID]:[RouteID]],0))</f>
        <v>ORD</v>
      </c>
      <c r="N7235" t="str">
        <f>INDEX(RoutesPivot[AirportID],MATCH($C7235,RoutesPivot[[RouteID]:[RouteID]],0))</f>
        <v>PHX</v>
      </c>
      <c r="O7235">
        <f>INDEX(RoutesPivot[Distance],MATCH($C7235,RoutesPivot[[RouteID]:[RouteID]],0))</f>
        <v>1200</v>
      </c>
      <c r="P7235">
        <f>INDEX(RoutesPivot[ListPrice],MATCH($C7235,RoutesPivot[[RouteID]:[RouteID]],0))</f>
        <v>250</v>
      </c>
      <c r="Q7235" t="str">
        <f>INDEX(AirportPivot[AirportName],MATCH($N7235,AirportPivot[[AirportID]:[AirportID]],0))</f>
        <v>Phoenix Sky Harbor International</v>
      </c>
      <c r="R7235">
        <f>INDEX(AirportPivot[Gates (number of available)],MATCH($N7235,AirportPivot[[AirportID]:[AirportID]],0))</f>
        <v>60</v>
      </c>
    </row>
    <row r="7236" spans="1:18" x14ac:dyDescent="0.25">
      <c r="A7236" s="3" t="s">
        <v>7268</v>
      </c>
      <c r="B7236" s="12">
        <v>41992</v>
      </c>
      <c r="C7236" s="4" t="s">
        <v>25</v>
      </c>
      <c r="D7236" s="4">
        <v>3</v>
      </c>
      <c r="E7236" s="4">
        <v>92</v>
      </c>
      <c r="F7236" s="5">
        <v>0.89583333333333337</v>
      </c>
      <c r="G7236" s="6">
        <v>200</v>
      </c>
      <c r="H7236" s="7">
        <v>37000</v>
      </c>
      <c r="I7236" s="7">
        <f>FlightsPivot[[#This Row],[Total Fare]]*10%</f>
        <v>3700</v>
      </c>
      <c r="J7236" s="7">
        <f>FlightsPivot[[#This Row],[Total Fare]]+FlightsPivot[[#This Row],[10% tax ]]</f>
        <v>40700</v>
      </c>
      <c r="K7236" s="4">
        <v>12</v>
      </c>
      <c r="L7236" s="4">
        <v>2014</v>
      </c>
      <c r="M7236" t="str">
        <f>INDEX(RoutesPivot[DepAirport],MATCH($C7236,RoutesPivot[[RouteID]:[RouteID]],0))</f>
        <v>ORD</v>
      </c>
      <c r="N7236" t="str">
        <f>INDEX(RoutesPivot[AirportID],MATCH($C7236,RoutesPivot[[RouteID]:[RouteID]],0))</f>
        <v>DFW</v>
      </c>
      <c r="O7236">
        <f>INDEX(RoutesPivot[Distance],MATCH($C7236,RoutesPivot[[RouteID]:[RouteID]],0))</f>
        <v>700</v>
      </c>
      <c r="P7236">
        <f>INDEX(RoutesPivot[ListPrice],MATCH($C7236,RoutesPivot[[RouteID]:[RouteID]],0))</f>
        <v>200</v>
      </c>
      <c r="Q7236" t="str">
        <f>INDEX(AirportPivot[AirportName],MATCH($N7236,AirportPivot[[AirportID]:[AirportID]],0))</f>
        <v>Dallas/Fort Worth International</v>
      </c>
      <c r="R7236">
        <f>INDEX(AirportPivot[Gates (number of available)],MATCH($N7236,AirportPivot[[AirportID]:[AirportID]],0))</f>
        <v>130</v>
      </c>
    </row>
    <row r="7237" spans="1:18" x14ac:dyDescent="0.25">
      <c r="A7237" s="3" t="s">
        <v>7269</v>
      </c>
      <c r="B7237" s="12">
        <v>42089</v>
      </c>
      <c r="C7237" s="4" t="s">
        <v>17</v>
      </c>
      <c r="D7237" s="4">
        <v>4</v>
      </c>
      <c r="E7237" s="4">
        <v>128</v>
      </c>
      <c r="F7237" s="5">
        <v>0.70833333333333337</v>
      </c>
      <c r="G7237" s="6">
        <v>350</v>
      </c>
      <c r="H7237" s="7">
        <v>64750</v>
      </c>
      <c r="I7237" s="7">
        <f>FlightsPivot[[#This Row],[Total Fare]]*10%</f>
        <v>6475</v>
      </c>
      <c r="J7237" s="7">
        <f>FlightsPivot[[#This Row],[Total Fare]]+FlightsPivot[[#This Row],[10% tax ]]</f>
        <v>71225</v>
      </c>
      <c r="K7237" s="4">
        <v>3</v>
      </c>
      <c r="L7237" s="4">
        <v>2015</v>
      </c>
      <c r="M7237" t="str">
        <f>INDEX(RoutesPivot[DepAirport],MATCH($C7237,RoutesPivot[[RouteID]:[RouteID]],0))</f>
        <v>ORD</v>
      </c>
      <c r="N7237" t="str">
        <f>INDEX(RoutesPivot[AirportID],MATCH($C7237,RoutesPivot[[RouteID]:[RouteID]],0))</f>
        <v>LAX</v>
      </c>
      <c r="O7237">
        <f>INDEX(RoutesPivot[Distance],MATCH($C7237,RoutesPivot[[RouteID]:[RouteID]],0))</f>
        <v>1518</v>
      </c>
      <c r="P7237">
        <f>INDEX(RoutesPivot[ListPrice],MATCH($C7237,RoutesPivot[[RouteID]:[RouteID]],0))</f>
        <v>350</v>
      </c>
      <c r="Q7237" t="str">
        <f>INDEX(AirportPivot[AirportName],MATCH($N7237,AirportPivot[[AirportID]:[AirportID]],0))</f>
        <v>Los Angeles International</v>
      </c>
      <c r="R7237">
        <f>INDEX(AirportPivot[Gates (number of available)],MATCH($N7237,AirportPivot[[AirportID]:[AirportID]],0))</f>
        <v>86</v>
      </c>
    </row>
    <row r="7238" spans="1:18" x14ac:dyDescent="0.25">
      <c r="A7238" s="3" t="s">
        <v>7270</v>
      </c>
      <c r="B7238" s="12">
        <v>42000</v>
      </c>
      <c r="C7238" s="4" t="s">
        <v>27</v>
      </c>
      <c r="D7238" s="4">
        <v>15.6</v>
      </c>
      <c r="E7238" s="4">
        <v>88</v>
      </c>
      <c r="F7238" s="5">
        <v>0.5</v>
      </c>
      <c r="G7238" s="6">
        <v>280</v>
      </c>
      <c r="H7238" s="7">
        <v>50680</v>
      </c>
      <c r="I7238" s="7">
        <f>FlightsPivot[[#This Row],[Total Fare]]*10%</f>
        <v>5068</v>
      </c>
      <c r="J7238" s="7">
        <f>FlightsPivot[[#This Row],[Total Fare]]+FlightsPivot[[#This Row],[10% tax ]]</f>
        <v>55748</v>
      </c>
      <c r="K7238" s="4">
        <v>12</v>
      </c>
      <c r="L7238" s="4">
        <v>2014</v>
      </c>
      <c r="M7238" t="str">
        <f>INDEX(RoutesPivot[DepAirport],MATCH($C7238,RoutesPivot[[RouteID]:[RouteID]],0))</f>
        <v>ORD</v>
      </c>
      <c r="N7238" t="str">
        <f>INDEX(RoutesPivot[AirportID],MATCH($C7238,RoutesPivot[[RouteID]:[RouteID]],0))</f>
        <v>ATL</v>
      </c>
      <c r="O7238">
        <f>INDEX(RoutesPivot[Distance],MATCH($C7238,RoutesPivot[[RouteID]:[RouteID]],0))</f>
        <v>510</v>
      </c>
      <c r="P7238">
        <f>INDEX(RoutesPivot[ListPrice],MATCH($C7238,RoutesPivot[[RouteID]:[RouteID]],0))</f>
        <v>200</v>
      </c>
      <c r="Q7238" t="str">
        <f>INDEX(AirportPivot[AirportName],MATCH($N7238,AirportPivot[[AirportID]:[AirportID]],0))</f>
        <v>Hartsfield-Jackson Atlanta International</v>
      </c>
      <c r="R7238">
        <f>INDEX(AirportPivot[Gates (number of available)],MATCH($N7238,AirportPivot[[AirportID]:[AirportID]],0))</f>
        <v>100</v>
      </c>
    </row>
    <row r="7239" spans="1:18" x14ac:dyDescent="0.25">
      <c r="A7239" s="3" t="s">
        <v>7271</v>
      </c>
      <c r="B7239" s="12">
        <v>41875</v>
      </c>
      <c r="C7239" s="4" t="s">
        <v>23</v>
      </c>
      <c r="D7239" s="4">
        <v>2.2999999999999998</v>
      </c>
      <c r="E7239" s="4">
        <v>97</v>
      </c>
      <c r="F7239" s="5">
        <v>0.375</v>
      </c>
      <c r="G7239" s="6">
        <v>330</v>
      </c>
      <c r="H7239" s="7">
        <v>61050</v>
      </c>
      <c r="I7239" s="7">
        <f>FlightsPivot[[#This Row],[Total Fare]]*10%</f>
        <v>6105</v>
      </c>
      <c r="J7239" s="7">
        <f>FlightsPivot[[#This Row],[Total Fare]]+FlightsPivot[[#This Row],[10% tax ]]</f>
        <v>67155</v>
      </c>
      <c r="K7239" s="4">
        <v>8</v>
      </c>
      <c r="L7239" s="4">
        <v>2014</v>
      </c>
      <c r="M7239" t="str">
        <f>INDEX(RoutesPivot[DepAirport],MATCH($C7239,RoutesPivot[[RouteID]:[RouteID]],0))</f>
        <v>ORD</v>
      </c>
      <c r="N7239" t="str">
        <f>INDEX(RoutesPivot[AirportID],MATCH($C7239,RoutesPivot[[RouteID]:[RouteID]],0))</f>
        <v>DEN</v>
      </c>
      <c r="O7239">
        <f>INDEX(RoutesPivot[Distance],MATCH($C7239,RoutesPivot[[RouteID]:[RouteID]],0))</f>
        <v>800</v>
      </c>
      <c r="P7239">
        <f>INDEX(RoutesPivot[ListPrice],MATCH($C7239,RoutesPivot[[RouteID]:[RouteID]],0))</f>
        <v>300</v>
      </c>
      <c r="Q7239" t="str">
        <f>INDEX(AirportPivot[AirportName],MATCH($N7239,AirportPivot[[AirportID]:[AirportID]],0))</f>
        <v>Denver International</v>
      </c>
      <c r="R7239">
        <f>INDEX(AirportPivot[Gates (number of available)],MATCH($N7239,AirportPivot[[AirportID]:[AirportID]],0))</f>
        <v>75</v>
      </c>
    </row>
    <row r="7240" spans="1:18" x14ac:dyDescent="0.25">
      <c r="A7240" s="3" t="s">
        <v>7272</v>
      </c>
      <c r="B7240" s="12">
        <v>42365</v>
      </c>
      <c r="C7240" s="4" t="s">
        <v>23</v>
      </c>
      <c r="D7240" s="4">
        <v>4.8</v>
      </c>
      <c r="E7240" s="4">
        <v>161</v>
      </c>
      <c r="F7240" s="5">
        <v>0.70833333333333337</v>
      </c>
      <c r="G7240" s="6">
        <v>420</v>
      </c>
      <c r="H7240" s="7">
        <v>69300</v>
      </c>
      <c r="I7240" s="7">
        <f>FlightsPivot[[#This Row],[Total Fare]]*10%</f>
        <v>6930</v>
      </c>
      <c r="J7240" s="7">
        <f>FlightsPivot[[#This Row],[Total Fare]]+FlightsPivot[[#This Row],[10% tax ]]</f>
        <v>76230</v>
      </c>
      <c r="K7240" s="4">
        <v>12</v>
      </c>
      <c r="L7240" s="4">
        <v>2015</v>
      </c>
      <c r="M7240" t="str">
        <f>INDEX(RoutesPivot[DepAirport],MATCH($C7240,RoutesPivot[[RouteID]:[RouteID]],0))</f>
        <v>ORD</v>
      </c>
      <c r="N7240" t="str">
        <f>INDEX(RoutesPivot[AirportID],MATCH($C7240,RoutesPivot[[RouteID]:[RouteID]],0))</f>
        <v>DEN</v>
      </c>
      <c r="O7240">
        <f>INDEX(RoutesPivot[Distance],MATCH($C7240,RoutesPivot[[RouteID]:[RouteID]],0))</f>
        <v>800</v>
      </c>
      <c r="P7240">
        <f>INDEX(RoutesPivot[ListPrice],MATCH($C7240,RoutesPivot[[RouteID]:[RouteID]],0))</f>
        <v>300</v>
      </c>
      <c r="Q7240" t="str">
        <f>INDEX(AirportPivot[AirportName],MATCH($N7240,AirportPivot[[AirportID]:[AirportID]],0))</f>
        <v>Denver International</v>
      </c>
      <c r="R7240">
        <f>INDEX(AirportPivot[Gates (number of available)],MATCH($N7240,AirportPivot[[AirportID]:[AirportID]],0))</f>
        <v>75</v>
      </c>
    </row>
    <row r="7241" spans="1:18" x14ac:dyDescent="0.25">
      <c r="A7241" s="3" t="s">
        <v>7273</v>
      </c>
      <c r="B7241" s="12">
        <v>41879</v>
      </c>
      <c r="C7241" s="4" t="s">
        <v>33</v>
      </c>
      <c r="D7241" s="4">
        <v>2.1</v>
      </c>
      <c r="E7241" s="4">
        <v>145</v>
      </c>
      <c r="F7241" s="5">
        <v>0.5</v>
      </c>
      <c r="G7241" s="6">
        <v>412.5</v>
      </c>
      <c r="H7241" s="7">
        <v>76312.5</v>
      </c>
      <c r="I7241" s="7">
        <f>FlightsPivot[[#This Row],[Total Fare]]*10%</f>
        <v>7631.25</v>
      </c>
      <c r="J7241" s="7">
        <f>FlightsPivot[[#This Row],[Total Fare]]+FlightsPivot[[#This Row],[10% tax ]]</f>
        <v>83943.75</v>
      </c>
      <c r="K7241" s="4">
        <v>8</v>
      </c>
      <c r="L7241" s="4">
        <v>2014</v>
      </c>
      <c r="M7241" t="str">
        <f>INDEX(RoutesPivot[DepAirport],MATCH($C7241,RoutesPivot[[RouteID]:[RouteID]],0))</f>
        <v>ORD</v>
      </c>
      <c r="N7241" t="str">
        <f>INDEX(RoutesPivot[AirportID],MATCH($C7241,RoutesPivot[[RouteID]:[RouteID]],0))</f>
        <v>SFO</v>
      </c>
      <c r="O7241">
        <f>INDEX(RoutesPivot[Distance],MATCH($C7241,RoutesPivot[[RouteID]:[RouteID]],0))</f>
        <v>1600</v>
      </c>
      <c r="P7241">
        <f>INDEX(RoutesPivot[ListPrice],MATCH($C7241,RoutesPivot[[RouteID]:[RouteID]],0))</f>
        <v>375</v>
      </c>
      <c r="Q7241" t="str">
        <f>INDEX(AirportPivot[AirportName],MATCH($N7241,AirportPivot[[AirportID]:[AirportID]],0))</f>
        <v>San Francisco International</v>
      </c>
      <c r="R7241">
        <f>INDEX(AirportPivot[Gates (number of available)],MATCH($N7241,AirportPivot[[AirportID]:[AirportID]],0))</f>
        <v>70</v>
      </c>
    </row>
    <row r="7242" spans="1:18" x14ac:dyDescent="0.25">
      <c r="A7242" s="3" t="s">
        <v>7274</v>
      </c>
      <c r="B7242" s="12">
        <v>41918</v>
      </c>
      <c r="C7242" s="4" t="s">
        <v>33</v>
      </c>
      <c r="D7242" s="4">
        <v>1.6</v>
      </c>
      <c r="E7242" s="4">
        <v>106</v>
      </c>
      <c r="F7242" s="5">
        <v>0.75</v>
      </c>
      <c r="G7242" s="6">
        <v>375</v>
      </c>
      <c r="H7242" s="7">
        <v>69375</v>
      </c>
      <c r="I7242" s="7">
        <f>FlightsPivot[[#This Row],[Total Fare]]*10%</f>
        <v>6937.5</v>
      </c>
      <c r="J7242" s="7">
        <f>FlightsPivot[[#This Row],[Total Fare]]+FlightsPivot[[#This Row],[10% tax ]]</f>
        <v>76312.5</v>
      </c>
      <c r="K7242" s="4">
        <v>10</v>
      </c>
      <c r="L7242" s="4">
        <v>2014</v>
      </c>
      <c r="M7242" t="str">
        <f>INDEX(RoutesPivot[DepAirport],MATCH($C7242,RoutesPivot[[RouteID]:[RouteID]],0))</f>
        <v>ORD</v>
      </c>
      <c r="N7242" t="str">
        <f>INDEX(RoutesPivot[AirportID],MATCH($C7242,RoutesPivot[[RouteID]:[RouteID]],0))</f>
        <v>SFO</v>
      </c>
      <c r="O7242">
        <f>INDEX(RoutesPivot[Distance],MATCH($C7242,RoutesPivot[[RouteID]:[RouteID]],0))</f>
        <v>1600</v>
      </c>
      <c r="P7242">
        <f>INDEX(RoutesPivot[ListPrice],MATCH($C7242,RoutesPivot[[RouteID]:[RouteID]],0))</f>
        <v>375</v>
      </c>
      <c r="Q7242" t="str">
        <f>INDEX(AirportPivot[AirportName],MATCH($N7242,AirportPivot[[AirportID]:[AirportID]],0))</f>
        <v>San Francisco International</v>
      </c>
      <c r="R7242">
        <f>INDEX(AirportPivot[Gates (number of available)],MATCH($N7242,AirportPivot[[AirportID]:[AirportID]],0))</f>
        <v>70</v>
      </c>
    </row>
    <row r="7243" spans="1:18" x14ac:dyDescent="0.25">
      <c r="A7243" s="3" t="s">
        <v>7275</v>
      </c>
      <c r="B7243" s="12">
        <v>42228</v>
      </c>
      <c r="C7243" s="4" t="s">
        <v>50</v>
      </c>
      <c r="D7243" s="4">
        <v>2.6</v>
      </c>
      <c r="E7243" s="4">
        <v>133</v>
      </c>
      <c r="F7243" s="5">
        <v>0.45833333333333331</v>
      </c>
      <c r="G7243" s="6">
        <v>302.5</v>
      </c>
      <c r="H7243" s="7">
        <v>55962.5</v>
      </c>
      <c r="I7243" s="7">
        <f>FlightsPivot[[#This Row],[Total Fare]]*10%</f>
        <v>5596.25</v>
      </c>
      <c r="J7243" s="7">
        <f>FlightsPivot[[#This Row],[Total Fare]]+FlightsPivot[[#This Row],[10% tax ]]</f>
        <v>61558.75</v>
      </c>
      <c r="K7243" s="4">
        <v>8</v>
      </c>
      <c r="L7243" s="4">
        <v>2015</v>
      </c>
      <c r="M7243" t="str">
        <f>INDEX(RoutesPivot[DepAirport],MATCH($C7243,RoutesPivot[[RouteID]:[RouteID]],0))</f>
        <v>ORD</v>
      </c>
      <c r="N7243" t="str">
        <f>INDEX(RoutesPivot[AirportID],MATCH($C7243,RoutesPivot[[RouteID]:[RouteID]],0))</f>
        <v>LGA</v>
      </c>
      <c r="O7243">
        <f>INDEX(RoutesPivot[Distance],MATCH($C7243,RoutesPivot[[RouteID]:[RouteID]],0))</f>
        <v>610</v>
      </c>
      <c r="P7243">
        <f>INDEX(RoutesPivot[ListPrice],MATCH($C7243,RoutesPivot[[RouteID]:[RouteID]],0))</f>
        <v>275</v>
      </c>
      <c r="Q7243" t="str">
        <f>INDEX(AirportPivot[AirportName],MATCH($N7243,AirportPivot[[AirportID]:[AirportID]],0))</f>
        <v>Laguardia</v>
      </c>
      <c r="R7243">
        <f>INDEX(AirportPivot[Gates (number of available)],MATCH($N7243,AirportPivot[[AirportID]:[AirportID]],0))</f>
        <v>66</v>
      </c>
    </row>
    <row r="7244" spans="1:18" x14ac:dyDescent="0.25">
      <c r="A7244" s="3" t="s">
        <v>7276</v>
      </c>
      <c r="B7244" s="12">
        <v>42116</v>
      </c>
      <c r="C7244" s="4" t="s">
        <v>80</v>
      </c>
      <c r="D7244" s="4">
        <v>1</v>
      </c>
      <c r="E7244" s="4">
        <v>129</v>
      </c>
      <c r="F7244" s="5">
        <v>0.29166666666666669</v>
      </c>
      <c r="G7244" s="6">
        <v>300</v>
      </c>
      <c r="H7244" s="7">
        <v>55500</v>
      </c>
      <c r="I7244" s="7">
        <f>FlightsPivot[[#This Row],[Total Fare]]*10%</f>
        <v>5550</v>
      </c>
      <c r="J7244" s="7">
        <f>FlightsPivot[[#This Row],[Total Fare]]+FlightsPivot[[#This Row],[10% tax ]]</f>
        <v>61050</v>
      </c>
      <c r="K7244" s="4">
        <v>4</v>
      </c>
      <c r="L7244" s="4">
        <v>2015</v>
      </c>
      <c r="M7244" t="str">
        <f>INDEX(RoutesPivot[DepAirport],MATCH($C7244,RoutesPivot[[RouteID]:[RouteID]],0))</f>
        <v>ORD</v>
      </c>
      <c r="N7244" t="str">
        <f>INDEX(RoutesPivot[AirportID],MATCH($C7244,RoutesPivot[[RouteID]:[RouteID]],0))</f>
        <v>MIA</v>
      </c>
      <c r="O7244">
        <f>INDEX(RoutesPivot[Distance],MATCH($C7244,RoutesPivot[[RouteID]:[RouteID]],0))</f>
        <v>1000</v>
      </c>
      <c r="P7244">
        <f>INDEX(RoutesPivot[ListPrice],MATCH($C7244,RoutesPivot[[RouteID]:[RouteID]],0))</f>
        <v>300</v>
      </c>
      <c r="Q7244" t="str">
        <f>INDEX(AirportPivot[AirportName],MATCH($N7244,AirportPivot[[AirportID]:[AirportID]],0))</f>
        <v>Miami International</v>
      </c>
      <c r="R7244">
        <f>INDEX(AirportPivot[Gates (number of available)],MATCH($N7244,AirportPivot[[AirportID]:[AirportID]],0))</f>
        <v>80</v>
      </c>
    </row>
    <row r="7245" spans="1:18" x14ac:dyDescent="0.25">
      <c r="A7245" s="3" t="s">
        <v>7277</v>
      </c>
      <c r="B7245" s="12">
        <v>41800</v>
      </c>
      <c r="C7245" s="4" t="s">
        <v>25</v>
      </c>
      <c r="D7245" s="4">
        <v>2.7</v>
      </c>
      <c r="E7245" s="4">
        <v>16</v>
      </c>
      <c r="F7245" s="5">
        <v>0.70833333333333337</v>
      </c>
      <c r="G7245" s="6">
        <v>220</v>
      </c>
      <c r="H7245" s="7">
        <v>40700</v>
      </c>
      <c r="I7245" s="7">
        <f>FlightsPivot[[#This Row],[Total Fare]]*10%</f>
        <v>4070</v>
      </c>
      <c r="J7245" s="7">
        <f>FlightsPivot[[#This Row],[Total Fare]]+FlightsPivot[[#This Row],[10% tax ]]</f>
        <v>44770</v>
      </c>
      <c r="K7245" s="4">
        <v>6</v>
      </c>
      <c r="L7245" s="4">
        <v>2014</v>
      </c>
      <c r="M7245" t="str">
        <f>INDEX(RoutesPivot[DepAirport],MATCH($C7245,RoutesPivot[[RouteID]:[RouteID]],0))</f>
        <v>ORD</v>
      </c>
      <c r="N7245" t="str">
        <f>INDEX(RoutesPivot[AirportID],MATCH($C7245,RoutesPivot[[RouteID]:[RouteID]],0))</f>
        <v>DFW</v>
      </c>
      <c r="O7245">
        <f>INDEX(RoutesPivot[Distance],MATCH($C7245,RoutesPivot[[RouteID]:[RouteID]],0))</f>
        <v>700</v>
      </c>
      <c r="P7245">
        <f>INDEX(RoutesPivot[ListPrice],MATCH($C7245,RoutesPivot[[RouteID]:[RouteID]],0))</f>
        <v>200</v>
      </c>
      <c r="Q7245" t="str">
        <f>INDEX(AirportPivot[AirportName],MATCH($N7245,AirportPivot[[AirportID]:[AirportID]],0))</f>
        <v>Dallas/Fort Worth International</v>
      </c>
      <c r="R7245">
        <f>INDEX(AirportPivot[Gates (number of available)],MATCH($N7245,AirportPivot[[AirportID]:[AirportID]],0))</f>
        <v>130</v>
      </c>
    </row>
    <row r="7246" spans="1:18" x14ac:dyDescent="0.25">
      <c r="A7246" s="3" t="s">
        <v>7278</v>
      </c>
      <c r="B7246" s="12">
        <v>42109</v>
      </c>
      <c r="C7246" s="4" t="s">
        <v>13</v>
      </c>
      <c r="D7246" s="4">
        <v>2.4</v>
      </c>
      <c r="E7246" s="4">
        <v>131</v>
      </c>
      <c r="F7246" s="5">
        <v>0.29166666666666669</v>
      </c>
      <c r="G7246" s="6">
        <v>250</v>
      </c>
      <c r="H7246" s="7">
        <v>46250</v>
      </c>
      <c r="I7246" s="7">
        <f>FlightsPivot[[#This Row],[Total Fare]]*10%</f>
        <v>4625</v>
      </c>
      <c r="J7246" s="7">
        <f>FlightsPivot[[#This Row],[Total Fare]]+FlightsPivot[[#This Row],[10% tax ]]</f>
        <v>50875</v>
      </c>
      <c r="K7246" s="4">
        <v>4</v>
      </c>
      <c r="L7246" s="4">
        <v>2015</v>
      </c>
      <c r="M7246" t="str">
        <f>INDEX(RoutesPivot[DepAirport],MATCH($C7246,RoutesPivot[[RouteID]:[RouteID]],0))</f>
        <v>ORD</v>
      </c>
      <c r="N7246" t="str">
        <f>INDEX(RoutesPivot[AirportID],MATCH($C7246,RoutesPivot[[RouteID]:[RouteID]],0))</f>
        <v>JFK</v>
      </c>
      <c r="O7246">
        <f>INDEX(RoutesPivot[Distance],MATCH($C7246,RoutesPivot[[RouteID]:[RouteID]],0))</f>
        <v>619</v>
      </c>
      <c r="P7246">
        <f>INDEX(RoutesPivot[ListPrice],MATCH($C7246,RoutesPivot[[RouteID]:[RouteID]],0))</f>
        <v>250</v>
      </c>
      <c r="Q7246" t="str">
        <f>INDEX(AirportPivot[AirportName],MATCH($N7246,AirportPivot[[AirportID]:[AirportID]],0))</f>
        <v>John F Kennedy International</v>
      </c>
      <c r="R7246">
        <f>INDEX(AirportPivot[Gates (number of available)],MATCH($N7246,AirportPivot[[AirportID]:[AirportID]],0))</f>
        <v>120</v>
      </c>
    </row>
    <row r="7247" spans="1:18" x14ac:dyDescent="0.25">
      <c r="A7247" s="3" t="s">
        <v>7279</v>
      </c>
      <c r="B7247" s="12">
        <v>42256</v>
      </c>
      <c r="C7247" s="4" t="s">
        <v>19</v>
      </c>
      <c r="D7247" s="4">
        <v>2.7</v>
      </c>
      <c r="E7247" s="4">
        <v>27</v>
      </c>
      <c r="F7247" s="5">
        <v>0.29166666666666669</v>
      </c>
      <c r="G7247" s="6">
        <v>200</v>
      </c>
      <c r="H7247" s="7">
        <v>37000</v>
      </c>
      <c r="I7247" s="7">
        <f>FlightsPivot[[#This Row],[Total Fare]]*10%</f>
        <v>3700</v>
      </c>
      <c r="J7247" s="7">
        <f>FlightsPivot[[#This Row],[Total Fare]]+FlightsPivot[[#This Row],[10% tax ]]</f>
        <v>40700</v>
      </c>
      <c r="K7247" s="4">
        <v>9</v>
      </c>
      <c r="L7247" s="4">
        <v>2015</v>
      </c>
      <c r="M7247" t="str">
        <f>INDEX(RoutesPivot[DepAirport],MATCH($C7247,RoutesPivot[[RouteID]:[RouteID]],0))</f>
        <v>ORD</v>
      </c>
      <c r="N7247" t="str">
        <f>INDEX(RoutesPivot[AirportID],MATCH($C7247,RoutesPivot[[RouteID]:[RouteID]],0))</f>
        <v>IAH</v>
      </c>
      <c r="O7247">
        <f>INDEX(RoutesPivot[Distance],MATCH($C7247,RoutesPivot[[RouteID]:[RouteID]],0))</f>
        <v>800</v>
      </c>
      <c r="P7247">
        <f>INDEX(RoutesPivot[ListPrice],MATCH($C7247,RoutesPivot[[RouteID]:[RouteID]],0))</f>
        <v>200</v>
      </c>
      <c r="Q7247" t="str">
        <f>INDEX(AirportPivot[AirportName],MATCH($N7247,AirportPivot[[AirportID]:[AirportID]],0))</f>
        <v>George Bush Intercontinental/Houston</v>
      </c>
      <c r="R7247">
        <f>INDEX(AirportPivot[Gates (number of available)],MATCH($N7247,AirportPivot[[AirportID]:[AirportID]],0))</f>
        <v>80</v>
      </c>
    </row>
    <row r="7248" spans="1:18" x14ac:dyDescent="0.25">
      <c r="A7248" s="3" t="s">
        <v>7280</v>
      </c>
      <c r="B7248" s="12">
        <v>41918</v>
      </c>
      <c r="C7248" s="4" t="s">
        <v>98</v>
      </c>
      <c r="D7248" s="4">
        <v>1.8</v>
      </c>
      <c r="E7248" s="4">
        <v>3</v>
      </c>
      <c r="F7248" s="5">
        <v>0.70833333333333337</v>
      </c>
      <c r="G7248" s="6">
        <v>275</v>
      </c>
      <c r="H7248" s="7">
        <v>50875</v>
      </c>
      <c r="I7248" s="7">
        <f>FlightsPivot[[#This Row],[Total Fare]]*10%</f>
        <v>5087.5</v>
      </c>
      <c r="J7248" s="7">
        <f>FlightsPivot[[#This Row],[Total Fare]]+FlightsPivot[[#This Row],[10% tax ]]</f>
        <v>55962.5</v>
      </c>
      <c r="K7248" s="4">
        <v>10</v>
      </c>
      <c r="L7248" s="4">
        <v>2014</v>
      </c>
      <c r="M7248" t="str">
        <f>INDEX(RoutesPivot[DepAirport],MATCH($C7248,RoutesPivot[[RouteID]:[RouteID]],0))</f>
        <v>ORD</v>
      </c>
      <c r="N7248" t="str">
        <f>INDEX(RoutesPivot[AirportID],MATCH($C7248,RoutesPivot[[RouteID]:[RouteID]],0))</f>
        <v>PHL</v>
      </c>
      <c r="O7248">
        <f>INDEX(RoutesPivot[Distance],MATCH($C7248,RoutesPivot[[RouteID]:[RouteID]],0))</f>
        <v>580</v>
      </c>
      <c r="P7248">
        <f>INDEX(RoutesPivot[ListPrice],MATCH($C7248,RoutesPivot[[RouteID]:[RouteID]],0))</f>
        <v>275</v>
      </c>
      <c r="Q7248" t="str">
        <f>INDEX(AirportPivot[AirportName],MATCH($N7248,AirportPivot[[AirportID]:[AirportID]],0))</f>
        <v>Philadelphia International</v>
      </c>
      <c r="R7248">
        <f>INDEX(AirportPivot[Gates (number of available)],MATCH($N7248,AirportPivot[[AirportID]:[AirportID]],0))</f>
        <v>89</v>
      </c>
    </row>
    <row r="7249" spans="1:18" x14ac:dyDescent="0.25">
      <c r="A7249" s="3" t="s">
        <v>7281</v>
      </c>
      <c r="B7249" s="12">
        <v>42076</v>
      </c>
      <c r="C7249" s="4" t="s">
        <v>19</v>
      </c>
      <c r="D7249" s="4">
        <v>3.7</v>
      </c>
      <c r="E7249" s="4">
        <v>98</v>
      </c>
      <c r="F7249" s="5">
        <v>0.75</v>
      </c>
      <c r="G7249" s="6">
        <v>200</v>
      </c>
      <c r="H7249" s="7">
        <v>37000</v>
      </c>
      <c r="I7249" s="7">
        <f>FlightsPivot[[#This Row],[Total Fare]]*10%</f>
        <v>3700</v>
      </c>
      <c r="J7249" s="7">
        <f>FlightsPivot[[#This Row],[Total Fare]]+FlightsPivot[[#This Row],[10% tax ]]</f>
        <v>40700</v>
      </c>
      <c r="K7249" s="4">
        <v>3</v>
      </c>
      <c r="L7249" s="4">
        <v>2015</v>
      </c>
      <c r="M7249" t="str">
        <f>INDEX(RoutesPivot[DepAirport],MATCH($C7249,RoutesPivot[[RouteID]:[RouteID]],0))</f>
        <v>ORD</v>
      </c>
      <c r="N7249" t="str">
        <f>INDEX(RoutesPivot[AirportID],MATCH($C7249,RoutesPivot[[RouteID]:[RouteID]],0))</f>
        <v>IAH</v>
      </c>
      <c r="O7249">
        <f>INDEX(RoutesPivot[Distance],MATCH($C7249,RoutesPivot[[RouteID]:[RouteID]],0))</f>
        <v>800</v>
      </c>
      <c r="P7249">
        <f>INDEX(RoutesPivot[ListPrice],MATCH($C7249,RoutesPivot[[RouteID]:[RouteID]],0))</f>
        <v>200</v>
      </c>
      <c r="Q7249" t="str">
        <f>INDEX(AirportPivot[AirportName],MATCH($N7249,AirportPivot[[AirportID]:[AirportID]],0))</f>
        <v>George Bush Intercontinental/Houston</v>
      </c>
      <c r="R7249">
        <f>INDEX(AirportPivot[Gates (number of available)],MATCH($N7249,AirportPivot[[AirportID]:[AirportID]],0))</f>
        <v>80</v>
      </c>
    </row>
    <row r="7250" spans="1:18" x14ac:dyDescent="0.25">
      <c r="A7250" s="3" t="s">
        <v>7282</v>
      </c>
      <c r="B7250" s="12">
        <v>41905</v>
      </c>
      <c r="C7250" s="4" t="s">
        <v>13</v>
      </c>
      <c r="D7250" s="4">
        <v>2.6</v>
      </c>
      <c r="E7250" s="4">
        <v>150</v>
      </c>
      <c r="F7250" s="5">
        <v>0.39583333333333331</v>
      </c>
      <c r="G7250" s="6">
        <v>250</v>
      </c>
      <c r="H7250" s="7">
        <v>46250</v>
      </c>
      <c r="I7250" s="7">
        <f>FlightsPivot[[#This Row],[Total Fare]]*10%</f>
        <v>4625</v>
      </c>
      <c r="J7250" s="7">
        <f>FlightsPivot[[#This Row],[Total Fare]]+FlightsPivot[[#This Row],[10% tax ]]</f>
        <v>50875</v>
      </c>
      <c r="K7250" s="4">
        <v>9</v>
      </c>
      <c r="L7250" s="4">
        <v>2014</v>
      </c>
      <c r="M7250" t="str">
        <f>INDEX(RoutesPivot[DepAirport],MATCH($C7250,RoutesPivot[[RouteID]:[RouteID]],0))</f>
        <v>ORD</v>
      </c>
      <c r="N7250" t="str">
        <f>INDEX(RoutesPivot[AirportID],MATCH($C7250,RoutesPivot[[RouteID]:[RouteID]],0))</f>
        <v>JFK</v>
      </c>
      <c r="O7250">
        <f>INDEX(RoutesPivot[Distance],MATCH($C7250,RoutesPivot[[RouteID]:[RouteID]],0))</f>
        <v>619</v>
      </c>
      <c r="P7250">
        <f>INDEX(RoutesPivot[ListPrice],MATCH($C7250,RoutesPivot[[RouteID]:[RouteID]],0))</f>
        <v>250</v>
      </c>
      <c r="Q7250" t="str">
        <f>INDEX(AirportPivot[AirportName],MATCH($N7250,AirportPivot[[AirportID]:[AirportID]],0))</f>
        <v>John F Kennedy International</v>
      </c>
      <c r="R7250">
        <f>INDEX(AirportPivot[Gates (number of available)],MATCH($N7250,AirportPivot[[AirportID]:[AirportID]],0))</f>
        <v>120</v>
      </c>
    </row>
    <row r="7251" spans="1:18" x14ac:dyDescent="0.25">
      <c r="A7251" s="3" t="s">
        <v>7283</v>
      </c>
      <c r="B7251" s="12">
        <v>42366</v>
      </c>
      <c r="C7251" s="4" t="s">
        <v>19</v>
      </c>
      <c r="D7251" s="4">
        <v>1.6</v>
      </c>
      <c r="E7251" s="4">
        <v>45</v>
      </c>
      <c r="F7251" s="5">
        <v>0.79166666666666663</v>
      </c>
      <c r="G7251" s="6">
        <v>200</v>
      </c>
      <c r="H7251" s="7">
        <v>33000</v>
      </c>
      <c r="I7251" s="7">
        <f>FlightsPivot[[#This Row],[Total Fare]]*10%</f>
        <v>3300</v>
      </c>
      <c r="J7251" s="7">
        <f>FlightsPivot[[#This Row],[Total Fare]]+FlightsPivot[[#This Row],[10% tax ]]</f>
        <v>36300</v>
      </c>
      <c r="K7251" s="4">
        <v>12</v>
      </c>
      <c r="L7251" s="4">
        <v>2015</v>
      </c>
      <c r="M7251" t="str">
        <f>INDEX(RoutesPivot[DepAirport],MATCH($C7251,RoutesPivot[[RouteID]:[RouteID]],0))</f>
        <v>ORD</v>
      </c>
      <c r="N7251" t="str">
        <f>INDEX(RoutesPivot[AirportID],MATCH($C7251,RoutesPivot[[RouteID]:[RouteID]],0))</f>
        <v>IAH</v>
      </c>
      <c r="O7251">
        <f>INDEX(RoutesPivot[Distance],MATCH($C7251,RoutesPivot[[RouteID]:[RouteID]],0))</f>
        <v>800</v>
      </c>
      <c r="P7251">
        <f>INDEX(RoutesPivot[ListPrice],MATCH($C7251,RoutesPivot[[RouteID]:[RouteID]],0))</f>
        <v>200</v>
      </c>
      <c r="Q7251" t="str">
        <f>INDEX(AirportPivot[AirportName],MATCH($N7251,AirportPivot[[AirportID]:[AirportID]],0))</f>
        <v>George Bush Intercontinental/Houston</v>
      </c>
      <c r="R7251">
        <f>INDEX(AirportPivot[Gates (number of available)],MATCH($N7251,AirportPivot[[AirportID]:[AirportID]],0))</f>
        <v>80</v>
      </c>
    </row>
    <row r="7252" spans="1:18" x14ac:dyDescent="0.25">
      <c r="A7252" s="3" t="s">
        <v>7284</v>
      </c>
      <c r="B7252" s="12">
        <v>41889</v>
      </c>
      <c r="C7252" s="4" t="s">
        <v>37</v>
      </c>
      <c r="D7252" s="4">
        <v>0.2</v>
      </c>
      <c r="E7252" s="4">
        <v>137</v>
      </c>
      <c r="F7252" s="5">
        <v>0.875</v>
      </c>
      <c r="G7252" s="6">
        <v>350</v>
      </c>
      <c r="H7252" s="7">
        <v>64750</v>
      </c>
      <c r="I7252" s="7">
        <f>FlightsPivot[[#This Row],[Total Fare]]*10%</f>
        <v>6475</v>
      </c>
      <c r="J7252" s="7">
        <f>FlightsPivot[[#This Row],[Total Fare]]+FlightsPivot[[#This Row],[10% tax ]]</f>
        <v>71225</v>
      </c>
      <c r="K7252" s="4">
        <v>9</v>
      </c>
      <c r="L7252" s="4">
        <v>2014</v>
      </c>
      <c r="M7252" t="str">
        <f>INDEX(RoutesPivot[DepAirport],MATCH($C7252,RoutesPivot[[RouteID]:[RouteID]],0))</f>
        <v>ORD</v>
      </c>
      <c r="N7252" t="str">
        <f>INDEX(RoutesPivot[AirportID],MATCH($C7252,RoutesPivot[[RouteID]:[RouteID]],0))</f>
        <v>SEA</v>
      </c>
      <c r="O7252">
        <f>INDEX(RoutesPivot[Distance],MATCH($C7252,RoutesPivot[[RouteID]:[RouteID]],0))</f>
        <v>1500</v>
      </c>
      <c r="P7252">
        <f>INDEX(RoutesPivot[ListPrice],MATCH($C7252,RoutesPivot[[RouteID]:[RouteID]],0))</f>
        <v>350</v>
      </c>
      <c r="Q7252" t="str">
        <f>INDEX(AirportPivot[AirportName],MATCH($N7252,AirportPivot[[AirportID]:[AirportID]],0))</f>
        <v>Seattle-Tacoma International</v>
      </c>
      <c r="R7252">
        <f>INDEX(AirportPivot[Gates (number of available)],MATCH($N7252,AirportPivot[[AirportID]:[AirportID]],0))</f>
        <v>58</v>
      </c>
    </row>
    <row r="7253" spans="1:18" x14ac:dyDescent="0.25">
      <c r="A7253" s="3" t="s">
        <v>7285</v>
      </c>
      <c r="B7253" s="12">
        <v>41860</v>
      </c>
      <c r="C7253" s="4" t="s">
        <v>50</v>
      </c>
      <c r="D7253" s="4">
        <v>2.1</v>
      </c>
      <c r="E7253" s="4">
        <v>161</v>
      </c>
      <c r="F7253" s="5">
        <v>0.64583333333333337</v>
      </c>
      <c r="G7253" s="6">
        <v>302.5</v>
      </c>
      <c r="H7253" s="7">
        <v>49912.5</v>
      </c>
      <c r="I7253" s="7">
        <f>FlightsPivot[[#This Row],[Total Fare]]*10%</f>
        <v>4991.25</v>
      </c>
      <c r="J7253" s="7">
        <f>FlightsPivot[[#This Row],[Total Fare]]+FlightsPivot[[#This Row],[10% tax ]]</f>
        <v>54903.75</v>
      </c>
      <c r="K7253" s="4">
        <v>8</v>
      </c>
      <c r="L7253" s="4">
        <v>2014</v>
      </c>
      <c r="M7253" t="str">
        <f>INDEX(RoutesPivot[DepAirport],MATCH($C7253,RoutesPivot[[RouteID]:[RouteID]],0))</f>
        <v>ORD</v>
      </c>
      <c r="N7253" t="str">
        <f>INDEX(RoutesPivot[AirportID],MATCH($C7253,RoutesPivot[[RouteID]:[RouteID]],0))</f>
        <v>LGA</v>
      </c>
      <c r="O7253">
        <f>INDEX(RoutesPivot[Distance],MATCH($C7253,RoutesPivot[[RouteID]:[RouteID]],0))</f>
        <v>610</v>
      </c>
      <c r="P7253">
        <f>INDEX(RoutesPivot[ListPrice],MATCH($C7253,RoutesPivot[[RouteID]:[RouteID]],0))</f>
        <v>275</v>
      </c>
      <c r="Q7253" t="str">
        <f>INDEX(AirportPivot[AirportName],MATCH($N7253,AirportPivot[[AirportID]:[AirportID]],0))</f>
        <v>Laguardia</v>
      </c>
      <c r="R7253">
        <f>INDEX(AirportPivot[Gates (number of available)],MATCH($N7253,AirportPivot[[AirportID]:[AirportID]],0))</f>
        <v>66</v>
      </c>
    </row>
    <row r="7254" spans="1:18" x14ac:dyDescent="0.25">
      <c r="A7254" s="3" t="s">
        <v>7286</v>
      </c>
      <c r="B7254" s="12">
        <v>42184</v>
      </c>
      <c r="C7254" s="4" t="s">
        <v>13</v>
      </c>
      <c r="D7254" s="4">
        <v>2.1</v>
      </c>
      <c r="E7254" s="4">
        <v>169</v>
      </c>
      <c r="F7254" s="5">
        <v>0.29166666666666669</v>
      </c>
      <c r="G7254" s="6">
        <v>275</v>
      </c>
      <c r="H7254" s="7">
        <v>45375</v>
      </c>
      <c r="I7254" s="7">
        <f>FlightsPivot[[#This Row],[Total Fare]]*10%</f>
        <v>4537.5</v>
      </c>
      <c r="J7254" s="7">
        <f>FlightsPivot[[#This Row],[Total Fare]]+FlightsPivot[[#This Row],[10% tax ]]</f>
        <v>49912.5</v>
      </c>
      <c r="K7254" s="4">
        <v>6</v>
      </c>
      <c r="L7254" s="4">
        <v>2015</v>
      </c>
      <c r="M7254" t="str">
        <f>INDEX(RoutesPivot[DepAirport],MATCH($C7254,RoutesPivot[[RouteID]:[RouteID]],0))</f>
        <v>ORD</v>
      </c>
      <c r="N7254" t="str">
        <f>INDEX(RoutesPivot[AirportID],MATCH($C7254,RoutesPivot[[RouteID]:[RouteID]],0))</f>
        <v>JFK</v>
      </c>
      <c r="O7254">
        <f>INDEX(RoutesPivot[Distance],MATCH($C7254,RoutesPivot[[RouteID]:[RouteID]],0))</f>
        <v>619</v>
      </c>
      <c r="P7254">
        <f>INDEX(RoutesPivot[ListPrice],MATCH($C7254,RoutesPivot[[RouteID]:[RouteID]],0))</f>
        <v>250</v>
      </c>
      <c r="Q7254" t="str">
        <f>INDEX(AirportPivot[AirportName],MATCH($N7254,AirportPivot[[AirportID]:[AirportID]],0))</f>
        <v>John F Kennedy International</v>
      </c>
      <c r="R7254">
        <f>INDEX(AirportPivot[Gates (number of available)],MATCH($N7254,AirportPivot[[AirportID]:[AirportID]],0))</f>
        <v>120</v>
      </c>
    </row>
    <row r="7255" spans="1:18" x14ac:dyDescent="0.25">
      <c r="A7255" s="3" t="s">
        <v>7287</v>
      </c>
      <c r="B7255" s="12">
        <v>41938</v>
      </c>
      <c r="C7255" s="4" t="s">
        <v>13</v>
      </c>
      <c r="D7255" s="4">
        <v>2.5</v>
      </c>
      <c r="E7255" s="4">
        <v>37</v>
      </c>
      <c r="F7255" s="5">
        <v>0.29166666666666669</v>
      </c>
      <c r="G7255" s="6">
        <v>250</v>
      </c>
      <c r="H7255" s="7">
        <v>41250</v>
      </c>
      <c r="I7255" s="7">
        <f>FlightsPivot[[#This Row],[Total Fare]]*10%</f>
        <v>4125</v>
      </c>
      <c r="J7255" s="7">
        <f>FlightsPivot[[#This Row],[Total Fare]]+FlightsPivot[[#This Row],[10% tax ]]</f>
        <v>45375</v>
      </c>
      <c r="K7255" s="4">
        <v>10</v>
      </c>
      <c r="L7255" s="4">
        <v>2014</v>
      </c>
      <c r="M7255" t="str">
        <f>INDEX(RoutesPivot[DepAirport],MATCH($C7255,RoutesPivot[[RouteID]:[RouteID]],0))</f>
        <v>ORD</v>
      </c>
      <c r="N7255" t="str">
        <f>INDEX(RoutesPivot[AirportID],MATCH($C7255,RoutesPivot[[RouteID]:[RouteID]],0))</f>
        <v>JFK</v>
      </c>
      <c r="O7255">
        <f>INDEX(RoutesPivot[Distance],MATCH($C7255,RoutesPivot[[RouteID]:[RouteID]],0))</f>
        <v>619</v>
      </c>
      <c r="P7255">
        <f>INDEX(RoutesPivot[ListPrice],MATCH($C7255,RoutesPivot[[RouteID]:[RouteID]],0))</f>
        <v>250</v>
      </c>
      <c r="Q7255" t="str">
        <f>INDEX(AirportPivot[AirportName],MATCH($N7255,AirportPivot[[AirportID]:[AirportID]],0))</f>
        <v>John F Kennedy International</v>
      </c>
      <c r="R7255">
        <f>INDEX(AirportPivot[Gates (number of available)],MATCH($N7255,AirportPivot[[AirportID]:[AirportID]],0))</f>
        <v>120</v>
      </c>
    </row>
    <row r="7256" spans="1:18" x14ac:dyDescent="0.25">
      <c r="A7256" s="3" t="s">
        <v>7288</v>
      </c>
      <c r="B7256" s="12">
        <v>41682</v>
      </c>
      <c r="C7256" s="4" t="s">
        <v>25</v>
      </c>
      <c r="D7256" s="4">
        <v>2.2000000000000002</v>
      </c>
      <c r="E7256" s="4">
        <v>107</v>
      </c>
      <c r="F7256" s="5">
        <v>0.33333333333333331</v>
      </c>
      <c r="G7256" s="6">
        <v>200</v>
      </c>
      <c r="H7256" s="7">
        <v>37000</v>
      </c>
      <c r="I7256" s="7">
        <f>FlightsPivot[[#This Row],[Total Fare]]*10%</f>
        <v>3700</v>
      </c>
      <c r="J7256" s="7">
        <f>FlightsPivot[[#This Row],[Total Fare]]+FlightsPivot[[#This Row],[10% tax ]]</f>
        <v>40700</v>
      </c>
      <c r="K7256" s="4">
        <v>2</v>
      </c>
      <c r="L7256" s="4">
        <v>2014</v>
      </c>
      <c r="M7256" t="str">
        <f>INDEX(RoutesPivot[DepAirport],MATCH($C7256,RoutesPivot[[RouteID]:[RouteID]],0))</f>
        <v>ORD</v>
      </c>
      <c r="N7256" t="str">
        <f>INDEX(RoutesPivot[AirportID],MATCH($C7256,RoutesPivot[[RouteID]:[RouteID]],0))</f>
        <v>DFW</v>
      </c>
      <c r="O7256">
        <f>INDEX(RoutesPivot[Distance],MATCH($C7256,RoutesPivot[[RouteID]:[RouteID]],0))</f>
        <v>700</v>
      </c>
      <c r="P7256">
        <f>INDEX(RoutesPivot[ListPrice],MATCH($C7256,RoutesPivot[[RouteID]:[RouteID]],0))</f>
        <v>200</v>
      </c>
      <c r="Q7256" t="str">
        <f>INDEX(AirportPivot[AirportName],MATCH($N7256,AirportPivot[[AirportID]:[AirportID]],0))</f>
        <v>Dallas/Fort Worth International</v>
      </c>
      <c r="R7256">
        <f>INDEX(AirportPivot[Gates (number of available)],MATCH($N7256,AirportPivot[[AirportID]:[AirportID]],0))</f>
        <v>130</v>
      </c>
    </row>
    <row r="7257" spans="1:18" x14ac:dyDescent="0.25">
      <c r="A7257" s="3" t="s">
        <v>7289</v>
      </c>
      <c r="B7257" s="12">
        <v>41782</v>
      </c>
      <c r="C7257" s="4" t="s">
        <v>25</v>
      </c>
      <c r="D7257" s="4">
        <v>2.2000000000000002</v>
      </c>
      <c r="E7257" s="4">
        <v>59</v>
      </c>
      <c r="F7257" s="5">
        <v>0.79166666666666663</v>
      </c>
      <c r="G7257" s="6">
        <v>200</v>
      </c>
      <c r="H7257" s="7">
        <v>33000</v>
      </c>
      <c r="I7257" s="7">
        <f>FlightsPivot[[#This Row],[Total Fare]]*10%</f>
        <v>3300</v>
      </c>
      <c r="J7257" s="7">
        <f>FlightsPivot[[#This Row],[Total Fare]]+FlightsPivot[[#This Row],[10% tax ]]</f>
        <v>36300</v>
      </c>
      <c r="K7257" s="4">
        <v>5</v>
      </c>
      <c r="L7257" s="4">
        <v>2014</v>
      </c>
      <c r="M7257" t="str">
        <f>INDEX(RoutesPivot[DepAirport],MATCH($C7257,RoutesPivot[[RouteID]:[RouteID]],0))</f>
        <v>ORD</v>
      </c>
      <c r="N7257" t="str">
        <f>INDEX(RoutesPivot[AirportID],MATCH($C7257,RoutesPivot[[RouteID]:[RouteID]],0))</f>
        <v>DFW</v>
      </c>
      <c r="O7257">
        <f>INDEX(RoutesPivot[Distance],MATCH($C7257,RoutesPivot[[RouteID]:[RouteID]],0))</f>
        <v>700</v>
      </c>
      <c r="P7257">
        <f>INDEX(RoutesPivot[ListPrice],MATCH($C7257,RoutesPivot[[RouteID]:[RouteID]],0))</f>
        <v>200</v>
      </c>
      <c r="Q7257" t="str">
        <f>INDEX(AirportPivot[AirportName],MATCH($N7257,AirportPivot[[AirportID]:[AirportID]],0))</f>
        <v>Dallas/Fort Worth International</v>
      </c>
      <c r="R7257">
        <f>INDEX(AirportPivot[Gates (number of available)],MATCH($N7257,AirportPivot[[AirportID]:[AirportID]],0))</f>
        <v>130</v>
      </c>
    </row>
    <row r="7258" spans="1:18" x14ac:dyDescent="0.25">
      <c r="A7258" s="3" t="s">
        <v>7290</v>
      </c>
      <c r="B7258" s="12">
        <v>42122</v>
      </c>
      <c r="C7258" s="4" t="s">
        <v>23</v>
      </c>
      <c r="D7258" s="4">
        <v>1.8</v>
      </c>
      <c r="E7258" s="4">
        <v>201</v>
      </c>
      <c r="F7258" s="5">
        <v>0.75</v>
      </c>
      <c r="G7258" s="6">
        <v>300</v>
      </c>
      <c r="H7258" s="7">
        <v>49500</v>
      </c>
      <c r="I7258" s="7">
        <f>FlightsPivot[[#This Row],[Total Fare]]*10%</f>
        <v>4950</v>
      </c>
      <c r="J7258" s="7">
        <f>FlightsPivot[[#This Row],[Total Fare]]+FlightsPivot[[#This Row],[10% tax ]]</f>
        <v>54450</v>
      </c>
      <c r="K7258" s="4">
        <v>4</v>
      </c>
      <c r="L7258" s="4">
        <v>2015</v>
      </c>
      <c r="M7258" t="str">
        <f>INDEX(RoutesPivot[DepAirport],MATCH($C7258,RoutesPivot[[RouteID]:[RouteID]],0))</f>
        <v>ORD</v>
      </c>
      <c r="N7258" t="str">
        <f>INDEX(RoutesPivot[AirportID],MATCH($C7258,RoutesPivot[[RouteID]:[RouteID]],0))</f>
        <v>DEN</v>
      </c>
      <c r="O7258">
        <f>INDEX(RoutesPivot[Distance],MATCH($C7258,RoutesPivot[[RouteID]:[RouteID]],0))</f>
        <v>800</v>
      </c>
      <c r="P7258">
        <f>INDEX(RoutesPivot[ListPrice],MATCH($C7258,RoutesPivot[[RouteID]:[RouteID]],0))</f>
        <v>300</v>
      </c>
      <c r="Q7258" t="str">
        <f>INDEX(AirportPivot[AirportName],MATCH($N7258,AirportPivot[[AirportID]:[AirportID]],0))</f>
        <v>Denver International</v>
      </c>
      <c r="R7258">
        <f>INDEX(AirportPivot[Gates (number of available)],MATCH($N7258,AirportPivot[[AirportID]:[AirportID]],0))</f>
        <v>75</v>
      </c>
    </row>
    <row r="7259" spans="1:18" x14ac:dyDescent="0.25">
      <c r="A7259" s="3" t="s">
        <v>7291</v>
      </c>
      <c r="B7259" s="12">
        <v>42161</v>
      </c>
      <c r="C7259" s="4" t="s">
        <v>37</v>
      </c>
      <c r="D7259" s="4">
        <v>3.2</v>
      </c>
      <c r="E7259" s="4">
        <v>207</v>
      </c>
      <c r="F7259" s="5">
        <v>0.3125</v>
      </c>
      <c r="G7259" s="6">
        <v>385</v>
      </c>
      <c r="H7259" s="7">
        <v>63525</v>
      </c>
      <c r="I7259" s="7">
        <f>FlightsPivot[[#This Row],[Total Fare]]*10%</f>
        <v>6352.5</v>
      </c>
      <c r="J7259" s="7">
        <f>FlightsPivot[[#This Row],[Total Fare]]+FlightsPivot[[#This Row],[10% tax ]]</f>
        <v>69877.5</v>
      </c>
      <c r="K7259" s="4">
        <v>6</v>
      </c>
      <c r="L7259" s="4">
        <v>2015</v>
      </c>
      <c r="M7259" t="str">
        <f>INDEX(RoutesPivot[DepAirport],MATCH($C7259,RoutesPivot[[RouteID]:[RouteID]],0))</f>
        <v>ORD</v>
      </c>
      <c r="N7259" t="str">
        <f>INDEX(RoutesPivot[AirportID],MATCH($C7259,RoutesPivot[[RouteID]:[RouteID]],0))</f>
        <v>SEA</v>
      </c>
      <c r="O7259">
        <f>INDEX(RoutesPivot[Distance],MATCH($C7259,RoutesPivot[[RouteID]:[RouteID]],0))</f>
        <v>1500</v>
      </c>
      <c r="P7259">
        <f>INDEX(RoutesPivot[ListPrice],MATCH($C7259,RoutesPivot[[RouteID]:[RouteID]],0))</f>
        <v>350</v>
      </c>
      <c r="Q7259" t="str">
        <f>INDEX(AirportPivot[AirportName],MATCH($N7259,AirportPivot[[AirportID]:[AirportID]],0))</f>
        <v>Seattle-Tacoma International</v>
      </c>
      <c r="R7259">
        <f>INDEX(AirportPivot[Gates (number of available)],MATCH($N7259,AirportPivot[[AirportID]:[AirportID]],0))</f>
        <v>58</v>
      </c>
    </row>
    <row r="7260" spans="1:18" x14ac:dyDescent="0.25">
      <c r="A7260" s="3" t="s">
        <v>7292</v>
      </c>
      <c r="B7260" s="12">
        <v>41822</v>
      </c>
      <c r="C7260" s="4" t="s">
        <v>33</v>
      </c>
      <c r="D7260" s="4">
        <v>1.1000000000000001</v>
      </c>
      <c r="E7260" s="4">
        <v>149</v>
      </c>
      <c r="F7260" s="5">
        <v>0.79166666666666663</v>
      </c>
      <c r="G7260" s="6">
        <v>412.5</v>
      </c>
      <c r="H7260" s="7">
        <v>76312.5</v>
      </c>
      <c r="I7260" s="7">
        <f>FlightsPivot[[#This Row],[Total Fare]]*10%</f>
        <v>7631.25</v>
      </c>
      <c r="J7260" s="7">
        <f>FlightsPivot[[#This Row],[Total Fare]]+FlightsPivot[[#This Row],[10% tax ]]</f>
        <v>83943.75</v>
      </c>
      <c r="K7260" s="4">
        <v>7</v>
      </c>
      <c r="L7260" s="4">
        <v>2014</v>
      </c>
      <c r="M7260" t="str">
        <f>INDEX(RoutesPivot[DepAirport],MATCH($C7260,RoutesPivot[[RouteID]:[RouteID]],0))</f>
        <v>ORD</v>
      </c>
      <c r="N7260" t="str">
        <f>INDEX(RoutesPivot[AirportID],MATCH($C7260,RoutesPivot[[RouteID]:[RouteID]],0))</f>
        <v>SFO</v>
      </c>
      <c r="O7260">
        <f>INDEX(RoutesPivot[Distance],MATCH($C7260,RoutesPivot[[RouteID]:[RouteID]],0))</f>
        <v>1600</v>
      </c>
      <c r="P7260">
        <f>INDEX(RoutesPivot[ListPrice],MATCH($C7260,RoutesPivot[[RouteID]:[RouteID]],0))</f>
        <v>375</v>
      </c>
      <c r="Q7260" t="str">
        <f>INDEX(AirportPivot[AirportName],MATCH($N7260,AirportPivot[[AirportID]:[AirportID]],0))</f>
        <v>San Francisco International</v>
      </c>
      <c r="R7260">
        <f>INDEX(AirportPivot[Gates (number of available)],MATCH($N7260,AirportPivot[[AirportID]:[AirportID]],0))</f>
        <v>70</v>
      </c>
    </row>
    <row r="7261" spans="1:18" x14ac:dyDescent="0.25">
      <c r="A7261" s="3" t="s">
        <v>7293</v>
      </c>
      <c r="B7261" s="12">
        <v>42217</v>
      </c>
      <c r="C7261" s="4" t="s">
        <v>70</v>
      </c>
      <c r="D7261" s="4">
        <v>1.4</v>
      </c>
      <c r="E7261" s="4">
        <v>77</v>
      </c>
      <c r="F7261" s="5">
        <v>0.75</v>
      </c>
      <c r="G7261" s="6">
        <v>302.5</v>
      </c>
      <c r="H7261" s="7">
        <v>54752.5</v>
      </c>
      <c r="I7261" s="7">
        <f>FlightsPivot[[#This Row],[Total Fare]]*10%</f>
        <v>5475.25</v>
      </c>
      <c r="J7261" s="7">
        <f>FlightsPivot[[#This Row],[Total Fare]]+FlightsPivot[[#This Row],[10% tax ]]</f>
        <v>60227.75</v>
      </c>
      <c r="K7261" s="4">
        <v>8</v>
      </c>
      <c r="L7261" s="4">
        <v>2015</v>
      </c>
      <c r="M7261" t="str">
        <f>INDEX(RoutesPivot[DepAirport],MATCH($C7261,RoutesPivot[[RouteID]:[RouteID]],0))</f>
        <v>ORD</v>
      </c>
      <c r="N7261" t="str">
        <f>INDEX(RoutesPivot[AirportID],MATCH($C7261,RoutesPivot[[RouteID]:[RouteID]],0))</f>
        <v>LAS</v>
      </c>
      <c r="O7261">
        <f>INDEX(RoutesPivot[Distance],MATCH($C7261,RoutesPivot[[RouteID]:[RouteID]],0))</f>
        <v>1100</v>
      </c>
      <c r="P7261">
        <f>INDEX(RoutesPivot[ListPrice],MATCH($C7261,RoutesPivot[[RouteID]:[RouteID]],0))</f>
        <v>275</v>
      </c>
      <c r="Q7261" t="str">
        <f>INDEX(AirportPivot[AirportName],MATCH($N7261,AirportPivot[[AirportID]:[AirportID]],0))</f>
        <v>McCarran International</v>
      </c>
      <c r="R7261">
        <f>INDEX(AirportPivot[Gates (number of available)],MATCH($N7261,AirportPivot[[AirportID]:[AirportID]],0))</f>
        <v>68</v>
      </c>
    </row>
    <row r="7262" spans="1:18" x14ac:dyDescent="0.25">
      <c r="A7262" s="3" t="s">
        <v>7294</v>
      </c>
      <c r="B7262" s="12">
        <v>42237</v>
      </c>
      <c r="C7262" s="4" t="s">
        <v>15</v>
      </c>
      <c r="D7262" s="4">
        <v>2.7</v>
      </c>
      <c r="E7262" s="4">
        <v>187</v>
      </c>
      <c r="F7262" s="5">
        <v>0.625</v>
      </c>
      <c r="G7262" s="6">
        <v>247.5</v>
      </c>
      <c r="H7262" s="7">
        <v>40837.5</v>
      </c>
      <c r="I7262" s="7">
        <f>FlightsPivot[[#This Row],[Total Fare]]*10%</f>
        <v>4083.75</v>
      </c>
      <c r="J7262" s="7">
        <f>FlightsPivot[[#This Row],[Total Fare]]+FlightsPivot[[#This Row],[10% tax ]]</f>
        <v>44921.25</v>
      </c>
      <c r="K7262" s="4">
        <v>8</v>
      </c>
      <c r="L7262" s="4">
        <v>2015</v>
      </c>
      <c r="M7262" t="str">
        <f>INDEX(RoutesPivot[DepAirport],MATCH($C7262,RoutesPivot[[RouteID]:[RouteID]],0))</f>
        <v>ORD</v>
      </c>
      <c r="N7262" t="str">
        <f>INDEX(RoutesPivot[AirportID],MATCH($C7262,RoutesPivot[[RouteID]:[RouteID]],0))</f>
        <v>EWR</v>
      </c>
      <c r="O7262">
        <f>INDEX(RoutesPivot[Distance],MATCH($C7262,RoutesPivot[[RouteID]:[RouteID]],0))</f>
        <v>600</v>
      </c>
      <c r="P7262">
        <f>INDEX(RoutesPivot[ListPrice],MATCH($C7262,RoutesPivot[[RouteID]:[RouteID]],0))</f>
        <v>225</v>
      </c>
      <c r="Q7262" t="str">
        <f>INDEX(AirportPivot[AirportName],MATCH($N7262,AirportPivot[[AirportID]:[AirportID]],0))</f>
        <v>Newark Liberty International</v>
      </c>
      <c r="R7262">
        <f>INDEX(AirportPivot[Gates (number of available)],MATCH($N7262,AirportPivot[[AirportID]:[AirportID]],0))</f>
        <v>82</v>
      </c>
    </row>
    <row r="7263" spans="1:18" x14ac:dyDescent="0.25">
      <c r="A7263" s="3" t="s">
        <v>7295</v>
      </c>
      <c r="B7263" s="12">
        <v>42062</v>
      </c>
      <c r="C7263" s="4" t="s">
        <v>83</v>
      </c>
      <c r="D7263" s="4">
        <v>1.4</v>
      </c>
      <c r="E7263" s="4">
        <v>163</v>
      </c>
      <c r="F7263" s="5">
        <v>0.79166666666666663</v>
      </c>
      <c r="G7263" s="6">
        <v>240</v>
      </c>
      <c r="H7263" s="7">
        <v>39600</v>
      </c>
      <c r="I7263" s="7">
        <f>FlightsPivot[[#This Row],[Total Fare]]*10%</f>
        <v>3960</v>
      </c>
      <c r="J7263" s="7">
        <f>FlightsPivot[[#This Row],[Total Fare]]+FlightsPivot[[#This Row],[10% tax ]]</f>
        <v>43560</v>
      </c>
      <c r="K7263" s="4">
        <v>2</v>
      </c>
      <c r="L7263" s="4">
        <v>2015</v>
      </c>
      <c r="M7263" t="str">
        <f>INDEX(RoutesPivot[DepAirport],MATCH($C7263,RoutesPivot[[RouteID]:[RouteID]],0))</f>
        <v>ORD</v>
      </c>
      <c r="N7263" t="str">
        <f>INDEX(RoutesPivot[AirportID],MATCH($C7263,RoutesPivot[[RouteID]:[RouteID]],0))</f>
        <v>BWI</v>
      </c>
      <c r="O7263">
        <f>INDEX(RoutesPivot[Distance],MATCH($C7263,RoutesPivot[[RouteID]:[RouteID]],0))</f>
        <v>520</v>
      </c>
      <c r="P7263">
        <f>INDEX(RoutesPivot[ListPrice],MATCH($C7263,RoutesPivot[[RouteID]:[RouteID]],0))</f>
        <v>240</v>
      </c>
      <c r="Q7263" t="str">
        <f>INDEX(AirportPivot[AirportName],MATCH($N7263,AirportPivot[[AirportID]:[AirportID]],0))</f>
        <v>Baltimore/Washington International Thurgood Marshall</v>
      </c>
      <c r="R7263">
        <f>INDEX(AirportPivot[Gates (number of available)],MATCH($N7263,AirportPivot[[AirportID]:[AirportID]],0))</f>
        <v>58</v>
      </c>
    </row>
    <row r="7264" spans="1:18" x14ac:dyDescent="0.25">
      <c r="A7264" s="3" t="s">
        <v>7296</v>
      </c>
      <c r="B7264" s="12">
        <v>41708</v>
      </c>
      <c r="C7264" s="4" t="s">
        <v>47</v>
      </c>
      <c r="D7264" s="4">
        <v>2</v>
      </c>
      <c r="E7264" s="4">
        <v>17</v>
      </c>
      <c r="F7264" s="5">
        <v>0.75</v>
      </c>
      <c r="G7264" s="6">
        <v>250</v>
      </c>
      <c r="H7264" s="7">
        <v>46250</v>
      </c>
      <c r="I7264" s="7">
        <f>FlightsPivot[[#This Row],[Total Fare]]*10%</f>
        <v>4625</v>
      </c>
      <c r="J7264" s="7">
        <f>FlightsPivot[[#This Row],[Total Fare]]+FlightsPivot[[#This Row],[10% tax ]]</f>
        <v>50875</v>
      </c>
      <c r="K7264" s="4">
        <v>3</v>
      </c>
      <c r="L7264" s="4">
        <v>2014</v>
      </c>
      <c r="M7264" t="str">
        <f>INDEX(RoutesPivot[DepAirport],MATCH($C7264,RoutesPivot[[RouteID]:[RouteID]],0))</f>
        <v>ORD</v>
      </c>
      <c r="N7264" t="str">
        <f>INDEX(RoutesPivot[AirportID],MATCH($C7264,RoutesPivot[[RouteID]:[RouteID]],0))</f>
        <v>PHX</v>
      </c>
      <c r="O7264">
        <f>INDEX(RoutesPivot[Distance],MATCH($C7264,RoutesPivot[[RouteID]:[RouteID]],0))</f>
        <v>1200</v>
      </c>
      <c r="P7264">
        <f>INDEX(RoutesPivot[ListPrice],MATCH($C7264,RoutesPivot[[RouteID]:[RouteID]],0))</f>
        <v>250</v>
      </c>
      <c r="Q7264" t="str">
        <f>INDEX(AirportPivot[AirportName],MATCH($N7264,AirportPivot[[AirportID]:[AirportID]],0))</f>
        <v>Phoenix Sky Harbor International</v>
      </c>
      <c r="R7264">
        <f>INDEX(AirportPivot[Gates (number of available)],MATCH($N7264,AirportPivot[[AirportID]:[AirportID]],0))</f>
        <v>60</v>
      </c>
    </row>
    <row r="7265" spans="1:18" x14ac:dyDescent="0.25">
      <c r="A7265" s="3" t="s">
        <v>7297</v>
      </c>
      <c r="B7265" s="12">
        <v>41829</v>
      </c>
      <c r="C7265" s="4" t="s">
        <v>70</v>
      </c>
      <c r="D7265" s="4">
        <v>1.3</v>
      </c>
      <c r="E7265" s="4">
        <v>69</v>
      </c>
      <c r="F7265" s="5">
        <v>0.70833333333333337</v>
      </c>
      <c r="G7265" s="6">
        <v>302.5</v>
      </c>
      <c r="H7265" s="7">
        <v>54752.5</v>
      </c>
      <c r="I7265" s="7">
        <f>FlightsPivot[[#This Row],[Total Fare]]*10%</f>
        <v>5475.25</v>
      </c>
      <c r="J7265" s="7">
        <f>FlightsPivot[[#This Row],[Total Fare]]+FlightsPivot[[#This Row],[10% tax ]]</f>
        <v>60227.75</v>
      </c>
      <c r="K7265" s="4">
        <v>7</v>
      </c>
      <c r="L7265" s="4">
        <v>2014</v>
      </c>
      <c r="M7265" t="str">
        <f>INDEX(RoutesPivot[DepAirport],MATCH($C7265,RoutesPivot[[RouteID]:[RouteID]],0))</f>
        <v>ORD</v>
      </c>
      <c r="N7265" t="str">
        <f>INDEX(RoutesPivot[AirportID],MATCH($C7265,RoutesPivot[[RouteID]:[RouteID]],0))</f>
        <v>LAS</v>
      </c>
      <c r="O7265">
        <f>INDEX(RoutesPivot[Distance],MATCH($C7265,RoutesPivot[[RouteID]:[RouteID]],0))</f>
        <v>1100</v>
      </c>
      <c r="P7265">
        <f>INDEX(RoutesPivot[ListPrice],MATCH($C7265,RoutesPivot[[RouteID]:[RouteID]],0))</f>
        <v>275</v>
      </c>
      <c r="Q7265" t="str">
        <f>INDEX(AirportPivot[AirportName],MATCH($N7265,AirportPivot[[AirportID]:[AirportID]],0))</f>
        <v>McCarran International</v>
      </c>
      <c r="R7265">
        <f>INDEX(AirportPivot[Gates (number of available)],MATCH($N7265,AirportPivot[[AirportID]:[AirportID]],0))</f>
        <v>68</v>
      </c>
    </row>
    <row r="7266" spans="1:18" x14ac:dyDescent="0.25">
      <c r="A7266" s="3" t="s">
        <v>7298</v>
      </c>
      <c r="B7266" s="12">
        <v>41714</v>
      </c>
      <c r="C7266" s="4" t="s">
        <v>17</v>
      </c>
      <c r="D7266" s="4">
        <v>3.1</v>
      </c>
      <c r="E7266" s="4">
        <v>3</v>
      </c>
      <c r="F7266" s="5">
        <v>0.41666666666666669</v>
      </c>
      <c r="G7266" s="6">
        <v>350</v>
      </c>
      <c r="H7266" s="7">
        <v>64750</v>
      </c>
      <c r="I7266" s="7">
        <f>FlightsPivot[[#This Row],[Total Fare]]*10%</f>
        <v>6475</v>
      </c>
      <c r="J7266" s="7">
        <f>FlightsPivot[[#This Row],[Total Fare]]+FlightsPivot[[#This Row],[10% tax ]]</f>
        <v>71225</v>
      </c>
      <c r="K7266" s="4">
        <v>3</v>
      </c>
      <c r="L7266" s="4">
        <v>2014</v>
      </c>
      <c r="M7266" t="str">
        <f>INDEX(RoutesPivot[DepAirport],MATCH($C7266,RoutesPivot[[RouteID]:[RouteID]],0))</f>
        <v>ORD</v>
      </c>
      <c r="N7266" t="str">
        <f>INDEX(RoutesPivot[AirportID],MATCH($C7266,RoutesPivot[[RouteID]:[RouteID]],0))</f>
        <v>LAX</v>
      </c>
      <c r="O7266">
        <f>INDEX(RoutesPivot[Distance],MATCH($C7266,RoutesPivot[[RouteID]:[RouteID]],0))</f>
        <v>1518</v>
      </c>
      <c r="P7266">
        <f>INDEX(RoutesPivot[ListPrice],MATCH($C7266,RoutesPivot[[RouteID]:[RouteID]],0))</f>
        <v>350</v>
      </c>
      <c r="Q7266" t="str">
        <f>INDEX(AirportPivot[AirportName],MATCH($N7266,AirportPivot[[AirportID]:[AirportID]],0))</f>
        <v>Los Angeles International</v>
      </c>
      <c r="R7266">
        <f>INDEX(AirportPivot[Gates (number of available)],MATCH($N7266,AirportPivot[[AirportID]:[AirportID]],0))</f>
        <v>86</v>
      </c>
    </row>
    <row r="7267" spans="1:18" x14ac:dyDescent="0.25">
      <c r="A7267" s="3" t="s">
        <v>7299</v>
      </c>
      <c r="B7267" s="12">
        <v>42368</v>
      </c>
      <c r="C7267" s="4" t="s">
        <v>47</v>
      </c>
      <c r="D7267" s="4">
        <v>2.1</v>
      </c>
      <c r="E7267" s="4">
        <v>57</v>
      </c>
      <c r="F7267" s="5">
        <v>0.29166666666666669</v>
      </c>
      <c r="G7267" s="6">
        <v>250</v>
      </c>
      <c r="H7267" s="7">
        <v>41250</v>
      </c>
      <c r="I7267" s="7">
        <f>FlightsPivot[[#This Row],[Total Fare]]*10%</f>
        <v>4125</v>
      </c>
      <c r="J7267" s="7">
        <f>FlightsPivot[[#This Row],[Total Fare]]+FlightsPivot[[#This Row],[10% tax ]]</f>
        <v>45375</v>
      </c>
      <c r="K7267" s="4">
        <v>12</v>
      </c>
      <c r="L7267" s="4">
        <v>2015</v>
      </c>
      <c r="M7267" t="str">
        <f>INDEX(RoutesPivot[DepAirport],MATCH($C7267,RoutesPivot[[RouteID]:[RouteID]],0))</f>
        <v>ORD</v>
      </c>
      <c r="N7267" t="str">
        <f>INDEX(RoutesPivot[AirportID],MATCH($C7267,RoutesPivot[[RouteID]:[RouteID]],0))</f>
        <v>PHX</v>
      </c>
      <c r="O7267">
        <f>INDEX(RoutesPivot[Distance],MATCH($C7267,RoutesPivot[[RouteID]:[RouteID]],0))</f>
        <v>1200</v>
      </c>
      <c r="P7267">
        <f>INDEX(RoutesPivot[ListPrice],MATCH($C7267,RoutesPivot[[RouteID]:[RouteID]],0))</f>
        <v>250</v>
      </c>
      <c r="Q7267" t="str">
        <f>INDEX(AirportPivot[AirportName],MATCH($N7267,AirportPivot[[AirportID]:[AirportID]],0))</f>
        <v>Phoenix Sky Harbor International</v>
      </c>
      <c r="R7267">
        <f>INDEX(AirportPivot[Gates (number of available)],MATCH($N7267,AirportPivot[[AirportID]:[AirportID]],0))</f>
        <v>60</v>
      </c>
    </row>
    <row r="7268" spans="1:18" x14ac:dyDescent="0.25">
      <c r="A7268" s="3" t="s">
        <v>7300</v>
      </c>
      <c r="B7268" s="12">
        <v>41994</v>
      </c>
      <c r="C7268" s="4" t="s">
        <v>70</v>
      </c>
      <c r="D7268" s="4">
        <v>3.9</v>
      </c>
      <c r="E7268" s="4">
        <v>13</v>
      </c>
      <c r="F7268" s="5">
        <v>0.625</v>
      </c>
      <c r="G7268" s="6">
        <v>275</v>
      </c>
      <c r="H7268" s="7">
        <v>50875</v>
      </c>
      <c r="I7268" s="7">
        <f>FlightsPivot[[#This Row],[Total Fare]]*10%</f>
        <v>5087.5</v>
      </c>
      <c r="J7268" s="7">
        <f>FlightsPivot[[#This Row],[Total Fare]]+FlightsPivot[[#This Row],[10% tax ]]</f>
        <v>55962.5</v>
      </c>
      <c r="K7268" s="4">
        <v>12</v>
      </c>
      <c r="L7268" s="4">
        <v>2014</v>
      </c>
      <c r="M7268" t="str">
        <f>INDEX(RoutesPivot[DepAirport],MATCH($C7268,RoutesPivot[[RouteID]:[RouteID]],0))</f>
        <v>ORD</v>
      </c>
      <c r="N7268" t="str">
        <f>INDEX(RoutesPivot[AirportID],MATCH($C7268,RoutesPivot[[RouteID]:[RouteID]],0))</f>
        <v>LAS</v>
      </c>
      <c r="O7268">
        <f>INDEX(RoutesPivot[Distance],MATCH($C7268,RoutesPivot[[RouteID]:[RouteID]],0))</f>
        <v>1100</v>
      </c>
      <c r="P7268">
        <f>INDEX(RoutesPivot[ListPrice],MATCH($C7268,RoutesPivot[[RouteID]:[RouteID]],0))</f>
        <v>275</v>
      </c>
      <c r="Q7268" t="str">
        <f>INDEX(AirportPivot[AirportName],MATCH($N7268,AirportPivot[[AirportID]:[AirportID]],0))</f>
        <v>McCarran International</v>
      </c>
      <c r="R7268">
        <f>INDEX(AirportPivot[Gates (number of available)],MATCH($N7268,AirportPivot[[AirportID]:[AirportID]],0))</f>
        <v>68</v>
      </c>
    </row>
    <row r="7269" spans="1:18" x14ac:dyDescent="0.25">
      <c r="A7269" s="3" t="s">
        <v>7301</v>
      </c>
      <c r="B7269" s="12">
        <v>41835</v>
      </c>
      <c r="C7269" s="4" t="s">
        <v>25</v>
      </c>
      <c r="D7269" s="4">
        <v>1.6</v>
      </c>
      <c r="E7269" s="4">
        <v>54</v>
      </c>
      <c r="F7269" s="5">
        <v>0.70833333333333337</v>
      </c>
      <c r="G7269" s="6">
        <v>220</v>
      </c>
      <c r="H7269" s="7">
        <v>36300</v>
      </c>
      <c r="I7269" s="7">
        <f>FlightsPivot[[#This Row],[Total Fare]]*10%</f>
        <v>3630</v>
      </c>
      <c r="J7269" s="7">
        <f>FlightsPivot[[#This Row],[Total Fare]]+FlightsPivot[[#This Row],[10% tax ]]</f>
        <v>39930</v>
      </c>
      <c r="K7269" s="4">
        <v>7</v>
      </c>
      <c r="L7269" s="4">
        <v>2014</v>
      </c>
      <c r="M7269" t="str">
        <f>INDEX(RoutesPivot[DepAirport],MATCH($C7269,RoutesPivot[[RouteID]:[RouteID]],0))</f>
        <v>ORD</v>
      </c>
      <c r="N7269" t="str">
        <f>INDEX(RoutesPivot[AirportID],MATCH($C7269,RoutesPivot[[RouteID]:[RouteID]],0))</f>
        <v>DFW</v>
      </c>
      <c r="O7269">
        <f>INDEX(RoutesPivot[Distance],MATCH($C7269,RoutesPivot[[RouteID]:[RouteID]],0))</f>
        <v>700</v>
      </c>
      <c r="P7269">
        <f>INDEX(RoutesPivot[ListPrice],MATCH($C7269,RoutesPivot[[RouteID]:[RouteID]],0))</f>
        <v>200</v>
      </c>
      <c r="Q7269" t="str">
        <f>INDEX(AirportPivot[AirportName],MATCH($N7269,AirportPivot[[AirportID]:[AirportID]],0))</f>
        <v>Dallas/Fort Worth International</v>
      </c>
      <c r="R7269">
        <f>INDEX(AirportPivot[Gates (number of available)],MATCH($N7269,AirportPivot[[AirportID]:[AirportID]],0))</f>
        <v>130</v>
      </c>
    </row>
    <row r="7270" spans="1:18" x14ac:dyDescent="0.25">
      <c r="A7270" s="3" t="s">
        <v>7302</v>
      </c>
      <c r="B7270" s="12">
        <v>42335</v>
      </c>
      <c r="C7270" s="4" t="s">
        <v>37</v>
      </c>
      <c r="D7270" s="4">
        <v>7.7</v>
      </c>
      <c r="E7270" s="4">
        <v>116</v>
      </c>
      <c r="F7270" s="5">
        <v>0.72916666666666663</v>
      </c>
      <c r="G7270" s="6">
        <v>525</v>
      </c>
      <c r="H7270" s="7">
        <v>97125</v>
      </c>
      <c r="I7270" s="7">
        <f>FlightsPivot[[#This Row],[Total Fare]]*10%</f>
        <v>9712.5</v>
      </c>
      <c r="J7270" s="7">
        <f>FlightsPivot[[#This Row],[Total Fare]]+FlightsPivot[[#This Row],[10% tax ]]</f>
        <v>106837.5</v>
      </c>
      <c r="K7270" s="4">
        <v>11</v>
      </c>
      <c r="L7270" s="4">
        <v>2015</v>
      </c>
      <c r="M7270" t="str">
        <f>INDEX(RoutesPivot[DepAirport],MATCH($C7270,RoutesPivot[[RouteID]:[RouteID]],0))</f>
        <v>ORD</v>
      </c>
      <c r="N7270" t="str">
        <f>INDEX(RoutesPivot[AirportID],MATCH($C7270,RoutesPivot[[RouteID]:[RouteID]],0))</f>
        <v>SEA</v>
      </c>
      <c r="O7270">
        <f>INDEX(RoutesPivot[Distance],MATCH($C7270,RoutesPivot[[RouteID]:[RouteID]],0))</f>
        <v>1500</v>
      </c>
      <c r="P7270">
        <f>INDEX(RoutesPivot[ListPrice],MATCH($C7270,RoutesPivot[[RouteID]:[RouteID]],0))</f>
        <v>350</v>
      </c>
      <c r="Q7270" t="str">
        <f>INDEX(AirportPivot[AirportName],MATCH($N7270,AirportPivot[[AirportID]:[AirportID]],0))</f>
        <v>Seattle-Tacoma International</v>
      </c>
      <c r="R7270">
        <f>INDEX(AirportPivot[Gates (number of available)],MATCH($N7270,AirportPivot[[AirportID]:[AirportID]],0))</f>
        <v>58</v>
      </c>
    </row>
    <row r="7271" spans="1:18" x14ac:dyDescent="0.25">
      <c r="A7271" s="3" t="s">
        <v>7303</v>
      </c>
      <c r="B7271" s="12">
        <v>41788</v>
      </c>
      <c r="C7271" s="4" t="s">
        <v>23</v>
      </c>
      <c r="D7271" s="4">
        <v>1.8</v>
      </c>
      <c r="E7271" s="4">
        <v>59</v>
      </c>
      <c r="F7271" s="5">
        <v>0.75</v>
      </c>
      <c r="G7271" s="6">
        <v>300</v>
      </c>
      <c r="H7271" s="7">
        <v>49500</v>
      </c>
      <c r="I7271" s="7">
        <f>FlightsPivot[[#This Row],[Total Fare]]*10%</f>
        <v>4950</v>
      </c>
      <c r="J7271" s="7">
        <f>FlightsPivot[[#This Row],[Total Fare]]+FlightsPivot[[#This Row],[10% tax ]]</f>
        <v>54450</v>
      </c>
      <c r="K7271" s="4">
        <v>5</v>
      </c>
      <c r="L7271" s="4">
        <v>2014</v>
      </c>
      <c r="M7271" t="str">
        <f>INDEX(RoutesPivot[DepAirport],MATCH($C7271,RoutesPivot[[RouteID]:[RouteID]],0))</f>
        <v>ORD</v>
      </c>
      <c r="N7271" t="str">
        <f>INDEX(RoutesPivot[AirportID],MATCH($C7271,RoutesPivot[[RouteID]:[RouteID]],0))</f>
        <v>DEN</v>
      </c>
      <c r="O7271">
        <f>INDEX(RoutesPivot[Distance],MATCH($C7271,RoutesPivot[[RouteID]:[RouteID]],0))</f>
        <v>800</v>
      </c>
      <c r="P7271">
        <f>INDEX(RoutesPivot[ListPrice],MATCH($C7271,RoutesPivot[[RouteID]:[RouteID]],0))</f>
        <v>300</v>
      </c>
      <c r="Q7271" t="str">
        <f>INDEX(AirportPivot[AirportName],MATCH($N7271,AirportPivot[[AirportID]:[AirportID]],0))</f>
        <v>Denver International</v>
      </c>
      <c r="R7271">
        <f>INDEX(AirportPivot[Gates (number of available)],MATCH($N7271,AirportPivot[[AirportID]:[AirportID]],0))</f>
        <v>75</v>
      </c>
    </row>
    <row r="7272" spans="1:18" x14ac:dyDescent="0.25">
      <c r="A7272" s="3" t="s">
        <v>7304</v>
      </c>
      <c r="B7272" s="12">
        <v>41853</v>
      </c>
      <c r="C7272" s="4" t="s">
        <v>27</v>
      </c>
      <c r="D7272" s="4">
        <v>10.1</v>
      </c>
      <c r="E7272" s="4">
        <v>190</v>
      </c>
      <c r="F7272" s="5">
        <v>0.875</v>
      </c>
      <c r="G7272" s="6">
        <v>220</v>
      </c>
      <c r="H7272" s="7">
        <v>36300</v>
      </c>
      <c r="I7272" s="7">
        <f>FlightsPivot[[#This Row],[Total Fare]]*10%</f>
        <v>3630</v>
      </c>
      <c r="J7272" s="7">
        <f>FlightsPivot[[#This Row],[Total Fare]]+FlightsPivot[[#This Row],[10% tax ]]</f>
        <v>39930</v>
      </c>
      <c r="K7272" s="4">
        <v>8</v>
      </c>
      <c r="L7272" s="4">
        <v>2014</v>
      </c>
      <c r="M7272" t="str">
        <f>INDEX(RoutesPivot[DepAirport],MATCH($C7272,RoutesPivot[[RouteID]:[RouteID]],0))</f>
        <v>ORD</v>
      </c>
      <c r="N7272" t="str">
        <f>INDEX(RoutesPivot[AirportID],MATCH($C7272,RoutesPivot[[RouteID]:[RouteID]],0))</f>
        <v>ATL</v>
      </c>
      <c r="O7272">
        <f>INDEX(RoutesPivot[Distance],MATCH($C7272,RoutesPivot[[RouteID]:[RouteID]],0))</f>
        <v>510</v>
      </c>
      <c r="P7272">
        <f>INDEX(RoutesPivot[ListPrice],MATCH($C7272,RoutesPivot[[RouteID]:[RouteID]],0))</f>
        <v>200</v>
      </c>
      <c r="Q7272" t="str">
        <f>INDEX(AirportPivot[AirportName],MATCH($N7272,AirportPivot[[AirportID]:[AirportID]],0))</f>
        <v>Hartsfield-Jackson Atlanta International</v>
      </c>
      <c r="R7272">
        <f>INDEX(AirportPivot[Gates (number of available)],MATCH($N7272,AirportPivot[[AirportID]:[AirportID]],0))</f>
        <v>100</v>
      </c>
    </row>
    <row r="7273" spans="1:18" x14ac:dyDescent="0.25">
      <c r="A7273" s="3" t="s">
        <v>7305</v>
      </c>
      <c r="B7273" s="12">
        <v>42357</v>
      </c>
      <c r="C7273" s="4" t="s">
        <v>27</v>
      </c>
      <c r="D7273" s="4">
        <v>8.8000000000000007</v>
      </c>
      <c r="E7273" s="4">
        <v>89</v>
      </c>
      <c r="F7273" s="5">
        <v>0.75</v>
      </c>
      <c r="G7273" s="6">
        <v>200</v>
      </c>
      <c r="H7273" s="7">
        <v>36200</v>
      </c>
      <c r="I7273" s="7">
        <f>FlightsPivot[[#This Row],[Total Fare]]*10%</f>
        <v>3620</v>
      </c>
      <c r="J7273" s="7">
        <f>FlightsPivot[[#This Row],[Total Fare]]+FlightsPivot[[#This Row],[10% tax ]]</f>
        <v>39820</v>
      </c>
      <c r="K7273" s="4">
        <v>12</v>
      </c>
      <c r="L7273" s="4">
        <v>2015</v>
      </c>
      <c r="M7273" t="str">
        <f>INDEX(RoutesPivot[DepAirport],MATCH($C7273,RoutesPivot[[RouteID]:[RouteID]],0))</f>
        <v>ORD</v>
      </c>
      <c r="N7273" t="str">
        <f>INDEX(RoutesPivot[AirportID],MATCH($C7273,RoutesPivot[[RouteID]:[RouteID]],0))</f>
        <v>ATL</v>
      </c>
      <c r="O7273">
        <f>INDEX(RoutesPivot[Distance],MATCH($C7273,RoutesPivot[[RouteID]:[RouteID]],0))</f>
        <v>510</v>
      </c>
      <c r="P7273">
        <f>INDEX(RoutesPivot[ListPrice],MATCH($C7273,RoutesPivot[[RouteID]:[RouteID]],0))</f>
        <v>200</v>
      </c>
      <c r="Q7273" t="str">
        <f>INDEX(AirportPivot[AirportName],MATCH($N7273,AirportPivot[[AirportID]:[AirportID]],0))</f>
        <v>Hartsfield-Jackson Atlanta International</v>
      </c>
      <c r="R7273">
        <f>INDEX(AirportPivot[Gates (number of available)],MATCH($N7273,AirportPivot[[AirportID]:[AirportID]],0))</f>
        <v>100</v>
      </c>
    </row>
    <row r="7274" spans="1:18" x14ac:dyDescent="0.25">
      <c r="A7274" s="3" t="s">
        <v>7306</v>
      </c>
      <c r="B7274" s="12">
        <v>41847</v>
      </c>
      <c r="C7274" s="4" t="s">
        <v>17</v>
      </c>
      <c r="D7274" s="4">
        <v>3.4</v>
      </c>
      <c r="E7274" s="4">
        <v>144</v>
      </c>
      <c r="F7274" s="5">
        <v>0.33333333333333331</v>
      </c>
      <c r="G7274" s="6">
        <v>385</v>
      </c>
      <c r="H7274" s="7">
        <v>71225</v>
      </c>
      <c r="I7274" s="7">
        <f>FlightsPivot[[#This Row],[Total Fare]]*10%</f>
        <v>7122.5</v>
      </c>
      <c r="J7274" s="7">
        <f>FlightsPivot[[#This Row],[Total Fare]]+FlightsPivot[[#This Row],[10% tax ]]</f>
        <v>78347.5</v>
      </c>
      <c r="K7274" s="4">
        <v>7</v>
      </c>
      <c r="L7274" s="4">
        <v>2014</v>
      </c>
      <c r="M7274" t="str">
        <f>INDEX(RoutesPivot[DepAirport],MATCH($C7274,RoutesPivot[[RouteID]:[RouteID]],0))</f>
        <v>ORD</v>
      </c>
      <c r="N7274" t="str">
        <f>INDEX(RoutesPivot[AirportID],MATCH($C7274,RoutesPivot[[RouteID]:[RouteID]],0))</f>
        <v>LAX</v>
      </c>
      <c r="O7274">
        <f>INDEX(RoutesPivot[Distance],MATCH($C7274,RoutesPivot[[RouteID]:[RouteID]],0))</f>
        <v>1518</v>
      </c>
      <c r="P7274">
        <f>INDEX(RoutesPivot[ListPrice],MATCH($C7274,RoutesPivot[[RouteID]:[RouteID]],0))</f>
        <v>350</v>
      </c>
      <c r="Q7274" t="str">
        <f>INDEX(AirportPivot[AirportName],MATCH($N7274,AirportPivot[[AirportID]:[AirportID]],0))</f>
        <v>Los Angeles International</v>
      </c>
      <c r="R7274">
        <f>INDEX(AirportPivot[Gates (number of available)],MATCH($N7274,AirportPivot[[AirportID]:[AirportID]],0))</f>
        <v>86</v>
      </c>
    </row>
    <row r="7275" spans="1:18" x14ac:dyDescent="0.25">
      <c r="A7275" s="3" t="s">
        <v>7307</v>
      </c>
      <c r="B7275" s="12">
        <v>41665</v>
      </c>
      <c r="C7275" s="4" t="s">
        <v>15</v>
      </c>
      <c r="D7275" s="4">
        <v>2.4</v>
      </c>
      <c r="E7275" s="4">
        <v>89</v>
      </c>
      <c r="F7275" s="5">
        <v>0.5</v>
      </c>
      <c r="G7275" s="6">
        <v>225</v>
      </c>
      <c r="H7275" s="7">
        <v>40725</v>
      </c>
      <c r="I7275" s="7">
        <f>FlightsPivot[[#This Row],[Total Fare]]*10%</f>
        <v>4072.5</v>
      </c>
      <c r="J7275" s="7">
        <f>FlightsPivot[[#This Row],[Total Fare]]+FlightsPivot[[#This Row],[10% tax ]]</f>
        <v>44797.5</v>
      </c>
      <c r="K7275" s="4">
        <v>1</v>
      </c>
      <c r="L7275" s="4">
        <v>2014</v>
      </c>
      <c r="M7275" t="str">
        <f>INDEX(RoutesPivot[DepAirport],MATCH($C7275,RoutesPivot[[RouteID]:[RouteID]],0))</f>
        <v>ORD</v>
      </c>
      <c r="N7275" t="str">
        <f>INDEX(RoutesPivot[AirportID],MATCH($C7275,RoutesPivot[[RouteID]:[RouteID]],0))</f>
        <v>EWR</v>
      </c>
      <c r="O7275">
        <f>INDEX(RoutesPivot[Distance],MATCH($C7275,RoutesPivot[[RouteID]:[RouteID]],0))</f>
        <v>600</v>
      </c>
      <c r="P7275">
        <f>INDEX(RoutesPivot[ListPrice],MATCH($C7275,RoutesPivot[[RouteID]:[RouteID]],0))</f>
        <v>225</v>
      </c>
      <c r="Q7275" t="str">
        <f>INDEX(AirportPivot[AirportName],MATCH($N7275,AirportPivot[[AirportID]:[AirportID]],0))</f>
        <v>Newark Liberty International</v>
      </c>
      <c r="R7275">
        <f>INDEX(AirportPivot[Gates (number of available)],MATCH($N7275,AirportPivot[[AirportID]:[AirportID]],0))</f>
        <v>82</v>
      </c>
    </row>
    <row r="7276" spans="1:18" x14ac:dyDescent="0.25">
      <c r="A7276" s="3" t="s">
        <v>7308</v>
      </c>
      <c r="B7276" s="12">
        <v>41913</v>
      </c>
      <c r="C7276" s="4" t="s">
        <v>80</v>
      </c>
      <c r="D7276" s="4">
        <v>2.9</v>
      </c>
      <c r="E7276" s="4">
        <v>104</v>
      </c>
      <c r="F7276" s="5">
        <v>0.45833333333333331</v>
      </c>
      <c r="G7276" s="6">
        <v>300</v>
      </c>
      <c r="H7276" s="7">
        <v>55500</v>
      </c>
      <c r="I7276" s="7">
        <f>FlightsPivot[[#This Row],[Total Fare]]*10%</f>
        <v>5550</v>
      </c>
      <c r="J7276" s="7">
        <f>FlightsPivot[[#This Row],[Total Fare]]+FlightsPivot[[#This Row],[10% tax ]]</f>
        <v>61050</v>
      </c>
      <c r="K7276" s="4">
        <v>10</v>
      </c>
      <c r="L7276" s="4">
        <v>2014</v>
      </c>
      <c r="M7276" t="str">
        <f>INDEX(RoutesPivot[DepAirport],MATCH($C7276,RoutesPivot[[RouteID]:[RouteID]],0))</f>
        <v>ORD</v>
      </c>
      <c r="N7276" t="str">
        <f>INDEX(RoutesPivot[AirportID],MATCH($C7276,RoutesPivot[[RouteID]:[RouteID]],0))</f>
        <v>MIA</v>
      </c>
      <c r="O7276">
        <f>INDEX(RoutesPivot[Distance],MATCH($C7276,RoutesPivot[[RouteID]:[RouteID]],0))</f>
        <v>1000</v>
      </c>
      <c r="P7276">
        <f>INDEX(RoutesPivot[ListPrice],MATCH($C7276,RoutesPivot[[RouteID]:[RouteID]],0))</f>
        <v>300</v>
      </c>
      <c r="Q7276" t="str">
        <f>INDEX(AirportPivot[AirportName],MATCH($N7276,AirportPivot[[AirportID]:[AirportID]],0))</f>
        <v>Miami International</v>
      </c>
      <c r="R7276">
        <f>INDEX(AirportPivot[Gates (number of available)],MATCH($N7276,AirportPivot[[AirportID]:[AirportID]],0))</f>
        <v>80</v>
      </c>
    </row>
    <row r="7277" spans="1:18" x14ac:dyDescent="0.25">
      <c r="A7277" s="3" t="s">
        <v>7309</v>
      </c>
      <c r="B7277" s="12">
        <v>41732</v>
      </c>
      <c r="C7277" s="4" t="s">
        <v>40</v>
      </c>
      <c r="D7277" s="4">
        <v>0.2</v>
      </c>
      <c r="E7277" s="4">
        <v>202</v>
      </c>
      <c r="F7277" s="5">
        <v>0.83333333333333337</v>
      </c>
      <c r="G7277" s="6">
        <v>115</v>
      </c>
      <c r="H7277" s="7">
        <v>18975</v>
      </c>
      <c r="I7277" s="7">
        <f>FlightsPivot[[#This Row],[Total Fare]]*10%</f>
        <v>1897.5</v>
      </c>
      <c r="J7277" s="7">
        <f>FlightsPivot[[#This Row],[Total Fare]]+FlightsPivot[[#This Row],[10% tax ]]</f>
        <v>20872.5</v>
      </c>
      <c r="K7277" s="4">
        <v>4</v>
      </c>
      <c r="L7277" s="4">
        <v>2014</v>
      </c>
      <c r="M7277" t="str">
        <f>INDEX(RoutesPivot[DepAirport],MATCH($C7277,RoutesPivot[[RouteID]:[RouteID]],0))</f>
        <v>ORD</v>
      </c>
      <c r="N7277" t="str">
        <f>INDEX(RoutesPivot[AirportID],MATCH($C7277,RoutesPivot[[RouteID]:[RouteID]],0))</f>
        <v>MSP</v>
      </c>
      <c r="O7277">
        <f>INDEX(RoutesPivot[Distance],MATCH($C7277,RoutesPivot[[RouteID]:[RouteID]],0))</f>
        <v>300</v>
      </c>
      <c r="P7277">
        <f>INDEX(RoutesPivot[ListPrice],MATCH($C7277,RoutesPivot[[RouteID]:[RouteID]],0))</f>
        <v>115</v>
      </c>
      <c r="Q7277" t="str">
        <f>INDEX(AirportPivot[AirportName],MATCH($N7277,AirportPivot[[AirportID]:[AirportID]],0))</f>
        <v>Minneapolis-St Paul International/Wold-Chamberlain</v>
      </c>
      <c r="R7277">
        <f>INDEX(AirportPivot[Gates (number of available)],MATCH($N7277,AirportPivot[[AirportID]:[AirportID]],0))</f>
        <v>65</v>
      </c>
    </row>
    <row r="7278" spans="1:18" x14ac:dyDescent="0.25">
      <c r="A7278" s="3" t="s">
        <v>7310</v>
      </c>
      <c r="B7278" s="12">
        <v>42224</v>
      </c>
      <c r="C7278" s="4" t="s">
        <v>19</v>
      </c>
      <c r="D7278" s="4">
        <v>2.5</v>
      </c>
      <c r="E7278" s="4">
        <v>179</v>
      </c>
      <c r="F7278" s="5">
        <v>0.77083333333333337</v>
      </c>
      <c r="G7278" s="6">
        <v>220</v>
      </c>
      <c r="H7278" s="7">
        <v>36300</v>
      </c>
      <c r="I7278" s="7">
        <f>FlightsPivot[[#This Row],[Total Fare]]*10%</f>
        <v>3630</v>
      </c>
      <c r="J7278" s="7">
        <f>FlightsPivot[[#This Row],[Total Fare]]+FlightsPivot[[#This Row],[10% tax ]]</f>
        <v>39930</v>
      </c>
      <c r="K7278" s="4">
        <v>8</v>
      </c>
      <c r="L7278" s="4">
        <v>2015</v>
      </c>
      <c r="M7278" t="str">
        <f>INDEX(RoutesPivot[DepAirport],MATCH($C7278,RoutesPivot[[RouteID]:[RouteID]],0))</f>
        <v>ORD</v>
      </c>
      <c r="N7278" t="str">
        <f>INDEX(RoutesPivot[AirportID],MATCH($C7278,RoutesPivot[[RouteID]:[RouteID]],0))</f>
        <v>IAH</v>
      </c>
      <c r="O7278">
        <f>INDEX(RoutesPivot[Distance],MATCH($C7278,RoutesPivot[[RouteID]:[RouteID]],0))</f>
        <v>800</v>
      </c>
      <c r="P7278">
        <f>INDEX(RoutesPivot[ListPrice],MATCH($C7278,RoutesPivot[[RouteID]:[RouteID]],0))</f>
        <v>200</v>
      </c>
      <c r="Q7278" t="str">
        <f>INDEX(AirportPivot[AirportName],MATCH($N7278,AirportPivot[[AirportID]:[AirportID]],0))</f>
        <v>George Bush Intercontinental/Houston</v>
      </c>
      <c r="R7278">
        <f>INDEX(AirportPivot[Gates (number of available)],MATCH($N7278,AirportPivot[[AirportID]:[AirportID]],0))</f>
        <v>80</v>
      </c>
    </row>
    <row r="7279" spans="1:18" x14ac:dyDescent="0.25">
      <c r="A7279" s="3" t="s">
        <v>7311</v>
      </c>
      <c r="B7279" s="12">
        <v>42362</v>
      </c>
      <c r="C7279" s="4" t="s">
        <v>86</v>
      </c>
      <c r="D7279" s="4">
        <v>4.3</v>
      </c>
      <c r="E7279" s="4">
        <v>17</v>
      </c>
      <c r="F7279" s="5">
        <v>0.72916666666666663</v>
      </c>
      <c r="G7279" s="6">
        <v>161</v>
      </c>
      <c r="H7279" s="7">
        <v>29785</v>
      </c>
      <c r="I7279" s="7">
        <f>FlightsPivot[[#This Row],[Total Fare]]*10%</f>
        <v>2978.5</v>
      </c>
      <c r="J7279" s="7">
        <f>FlightsPivot[[#This Row],[Total Fare]]+FlightsPivot[[#This Row],[10% tax ]]</f>
        <v>32763.5</v>
      </c>
      <c r="K7279" s="4">
        <v>12</v>
      </c>
      <c r="L7279" s="4">
        <v>2015</v>
      </c>
      <c r="M7279" t="str">
        <f>INDEX(RoutesPivot[DepAirport],MATCH($C7279,RoutesPivot[[RouteID]:[RouteID]],0))</f>
        <v>ORD</v>
      </c>
      <c r="N7279" t="str">
        <f>INDEX(RoutesPivot[AirportID],MATCH($C7279,RoutesPivot[[RouteID]:[RouteID]],0))</f>
        <v>DTW</v>
      </c>
      <c r="O7279">
        <f>INDEX(RoutesPivot[Distance],MATCH($C7279,RoutesPivot[[RouteID]:[RouteID]],0))</f>
        <v>200</v>
      </c>
      <c r="P7279">
        <f>INDEX(RoutesPivot[ListPrice],MATCH($C7279,RoutesPivot[[RouteID]:[RouteID]],0))</f>
        <v>115</v>
      </c>
      <c r="Q7279" t="str">
        <f>INDEX(AirportPivot[AirportName],MATCH($N7279,AirportPivot[[AirportID]:[AirportID]],0))</f>
        <v>Detroit Metropolitan Wayne County</v>
      </c>
      <c r="R7279">
        <f>INDEX(AirportPivot[Gates (number of available)],MATCH($N7279,AirportPivot[[AirportID]:[AirportID]],0))</f>
        <v>60</v>
      </c>
    </row>
    <row r="7280" spans="1:18" x14ac:dyDescent="0.25">
      <c r="A7280" s="3" t="s">
        <v>7312</v>
      </c>
      <c r="B7280" s="12">
        <v>41834</v>
      </c>
      <c r="C7280" s="4" t="s">
        <v>25</v>
      </c>
      <c r="D7280" s="4">
        <v>3.9</v>
      </c>
      <c r="E7280" s="4">
        <v>76</v>
      </c>
      <c r="F7280" s="5">
        <v>0.29166666666666669</v>
      </c>
      <c r="G7280" s="6">
        <v>220</v>
      </c>
      <c r="H7280" s="7">
        <v>39820</v>
      </c>
      <c r="I7280" s="7">
        <f>FlightsPivot[[#This Row],[Total Fare]]*10%</f>
        <v>3982</v>
      </c>
      <c r="J7280" s="7">
        <f>FlightsPivot[[#This Row],[Total Fare]]+FlightsPivot[[#This Row],[10% tax ]]</f>
        <v>43802</v>
      </c>
      <c r="K7280" s="4">
        <v>7</v>
      </c>
      <c r="L7280" s="4">
        <v>2014</v>
      </c>
      <c r="M7280" t="str">
        <f>INDEX(RoutesPivot[DepAirport],MATCH($C7280,RoutesPivot[[RouteID]:[RouteID]],0))</f>
        <v>ORD</v>
      </c>
      <c r="N7280" t="str">
        <f>INDEX(RoutesPivot[AirportID],MATCH($C7280,RoutesPivot[[RouteID]:[RouteID]],0))</f>
        <v>DFW</v>
      </c>
      <c r="O7280">
        <f>INDEX(RoutesPivot[Distance],MATCH($C7280,RoutesPivot[[RouteID]:[RouteID]],0))</f>
        <v>700</v>
      </c>
      <c r="P7280">
        <f>INDEX(RoutesPivot[ListPrice],MATCH($C7280,RoutesPivot[[RouteID]:[RouteID]],0))</f>
        <v>200</v>
      </c>
      <c r="Q7280" t="str">
        <f>INDEX(AirportPivot[AirportName],MATCH($N7280,AirportPivot[[AirportID]:[AirportID]],0))</f>
        <v>Dallas/Fort Worth International</v>
      </c>
      <c r="R7280">
        <f>INDEX(AirportPivot[Gates (number of available)],MATCH($N7280,AirportPivot[[AirportID]:[AirportID]],0))</f>
        <v>130</v>
      </c>
    </row>
    <row r="7281" spans="1:18" x14ac:dyDescent="0.25">
      <c r="A7281" s="3" t="s">
        <v>7313</v>
      </c>
      <c r="B7281" s="12">
        <v>42244</v>
      </c>
      <c r="C7281" s="4" t="s">
        <v>83</v>
      </c>
      <c r="D7281" s="4">
        <v>2.6</v>
      </c>
      <c r="E7281" s="4">
        <v>116</v>
      </c>
      <c r="F7281" s="5">
        <v>0.29166666666666669</v>
      </c>
      <c r="G7281" s="6">
        <v>264</v>
      </c>
      <c r="H7281" s="7">
        <v>48840</v>
      </c>
      <c r="I7281" s="7">
        <f>FlightsPivot[[#This Row],[Total Fare]]*10%</f>
        <v>4884</v>
      </c>
      <c r="J7281" s="7">
        <f>FlightsPivot[[#This Row],[Total Fare]]+FlightsPivot[[#This Row],[10% tax ]]</f>
        <v>53724</v>
      </c>
      <c r="K7281" s="4">
        <v>8</v>
      </c>
      <c r="L7281" s="4">
        <v>2015</v>
      </c>
      <c r="M7281" t="str">
        <f>INDEX(RoutesPivot[DepAirport],MATCH($C7281,RoutesPivot[[RouteID]:[RouteID]],0))</f>
        <v>ORD</v>
      </c>
      <c r="N7281" t="str">
        <f>INDEX(RoutesPivot[AirportID],MATCH($C7281,RoutesPivot[[RouteID]:[RouteID]],0))</f>
        <v>BWI</v>
      </c>
      <c r="O7281">
        <f>INDEX(RoutesPivot[Distance],MATCH($C7281,RoutesPivot[[RouteID]:[RouteID]],0))</f>
        <v>520</v>
      </c>
      <c r="P7281">
        <f>INDEX(RoutesPivot[ListPrice],MATCH($C7281,RoutesPivot[[RouteID]:[RouteID]],0))</f>
        <v>240</v>
      </c>
      <c r="Q7281" t="str">
        <f>INDEX(AirportPivot[AirportName],MATCH($N7281,AirportPivot[[AirportID]:[AirportID]],0))</f>
        <v>Baltimore/Washington International Thurgood Marshall</v>
      </c>
      <c r="R7281">
        <f>INDEX(AirportPivot[Gates (number of available)],MATCH($N7281,AirportPivot[[AirportID]:[AirportID]],0))</f>
        <v>58</v>
      </c>
    </row>
    <row r="7282" spans="1:18" x14ac:dyDescent="0.25">
      <c r="A7282" s="3" t="s">
        <v>7314</v>
      </c>
      <c r="B7282" s="12">
        <v>42211</v>
      </c>
      <c r="C7282" s="4" t="s">
        <v>17</v>
      </c>
      <c r="D7282" s="4">
        <v>5</v>
      </c>
      <c r="E7282" s="4">
        <v>49</v>
      </c>
      <c r="F7282" s="5">
        <v>0.79166666666666663</v>
      </c>
      <c r="G7282" s="6">
        <v>385</v>
      </c>
      <c r="H7282" s="7">
        <v>63525</v>
      </c>
      <c r="I7282" s="7">
        <f>FlightsPivot[[#This Row],[Total Fare]]*10%</f>
        <v>6352.5</v>
      </c>
      <c r="J7282" s="7">
        <f>FlightsPivot[[#This Row],[Total Fare]]+FlightsPivot[[#This Row],[10% tax ]]</f>
        <v>69877.5</v>
      </c>
      <c r="K7282" s="4">
        <v>7</v>
      </c>
      <c r="L7282" s="4">
        <v>2015</v>
      </c>
      <c r="M7282" t="str">
        <f>INDEX(RoutesPivot[DepAirport],MATCH($C7282,RoutesPivot[[RouteID]:[RouteID]],0))</f>
        <v>ORD</v>
      </c>
      <c r="N7282" t="str">
        <f>INDEX(RoutesPivot[AirportID],MATCH($C7282,RoutesPivot[[RouteID]:[RouteID]],0))</f>
        <v>LAX</v>
      </c>
      <c r="O7282">
        <f>INDEX(RoutesPivot[Distance],MATCH($C7282,RoutesPivot[[RouteID]:[RouteID]],0))</f>
        <v>1518</v>
      </c>
      <c r="P7282">
        <f>INDEX(RoutesPivot[ListPrice],MATCH($C7282,RoutesPivot[[RouteID]:[RouteID]],0))</f>
        <v>350</v>
      </c>
      <c r="Q7282" t="str">
        <f>INDEX(AirportPivot[AirportName],MATCH($N7282,AirportPivot[[AirportID]:[AirportID]],0))</f>
        <v>Los Angeles International</v>
      </c>
      <c r="R7282">
        <f>INDEX(AirportPivot[Gates (number of available)],MATCH($N7282,AirportPivot[[AirportID]:[AirportID]],0))</f>
        <v>86</v>
      </c>
    </row>
    <row r="7283" spans="1:18" x14ac:dyDescent="0.25">
      <c r="A7283" s="3" t="s">
        <v>7315</v>
      </c>
      <c r="B7283" s="12">
        <v>41855</v>
      </c>
      <c r="C7283" s="4" t="s">
        <v>23</v>
      </c>
      <c r="D7283" s="4">
        <v>2.2999999999999998</v>
      </c>
      <c r="E7283" s="4">
        <v>100</v>
      </c>
      <c r="F7283" s="5">
        <v>0.72916666666666663</v>
      </c>
      <c r="G7283" s="6">
        <v>330</v>
      </c>
      <c r="H7283" s="7">
        <v>61050</v>
      </c>
      <c r="I7283" s="7">
        <f>FlightsPivot[[#This Row],[Total Fare]]*10%</f>
        <v>6105</v>
      </c>
      <c r="J7283" s="7">
        <f>FlightsPivot[[#This Row],[Total Fare]]+FlightsPivot[[#This Row],[10% tax ]]</f>
        <v>67155</v>
      </c>
      <c r="K7283" s="4">
        <v>8</v>
      </c>
      <c r="L7283" s="4">
        <v>2014</v>
      </c>
      <c r="M7283" t="str">
        <f>INDEX(RoutesPivot[DepAirport],MATCH($C7283,RoutesPivot[[RouteID]:[RouteID]],0))</f>
        <v>ORD</v>
      </c>
      <c r="N7283" t="str">
        <f>INDEX(RoutesPivot[AirportID],MATCH($C7283,RoutesPivot[[RouteID]:[RouteID]],0))</f>
        <v>DEN</v>
      </c>
      <c r="O7283">
        <f>INDEX(RoutesPivot[Distance],MATCH($C7283,RoutesPivot[[RouteID]:[RouteID]],0))</f>
        <v>800</v>
      </c>
      <c r="P7283">
        <f>INDEX(RoutesPivot[ListPrice],MATCH($C7283,RoutesPivot[[RouteID]:[RouteID]],0))</f>
        <v>300</v>
      </c>
      <c r="Q7283" t="str">
        <f>INDEX(AirportPivot[AirportName],MATCH($N7283,AirportPivot[[AirportID]:[AirportID]],0))</f>
        <v>Denver International</v>
      </c>
      <c r="R7283">
        <f>INDEX(AirportPivot[Gates (number of available)],MATCH($N7283,AirportPivot[[AirportID]:[AirportID]],0))</f>
        <v>75</v>
      </c>
    </row>
    <row r="7284" spans="1:18" x14ac:dyDescent="0.25">
      <c r="A7284" s="3" t="s">
        <v>7316</v>
      </c>
      <c r="B7284" s="12">
        <v>42281</v>
      </c>
      <c r="C7284" s="4" t="s">
        <v>23</v>
      </c>
      <c r="D7284" s="4">
        <v>1.6</v>
      </c>
      <c r="E7284" s="4">
        <v>125</v>
      </c>
      <c r="F7284" s="5">
        <v>0.75</v>
      </c>
      <c r="G7284" s="6">
        <v>300</v>
      </c>
      <c r="H7284" s="7">
        <v>55500</v>
      </c>
      <c r="I7284" s="7">
        <f>FlightsPivot[[#This Row],[Total Fare]]*10%</f>
        <v>5550</v>
      </c>
      <c r="J7284" s="7">
        <f>FlightsPivot[[#This Row],[Total Fare]]+FlightsPivot[[#This Row],[10% tax ]]</f>
        <v>61050</v>
      </c>
      <c r="K7284" s="4">
        <v>10</v>
      </c>
      <c r="L7284" s="4">
        <v>2015</v>
      </c>
      <c r="M7284" t="str">
        <f>INDEX(RoutesPivot[DepAirport],MATCH($C7284,RoutesPivot[[RouteID]:[RouteID]],0))</f>
        <v>ORD</v>
      </c>
      <c r="N7284" t="str">
        <f>INDEX(RoutesPivot[AirportID],MATCH($C7284,RoutesPivot[[RouteID]:[RouteID]],0))</f>
        <v>DEN</v>
      </c>
      <c r="O7284">
        <f>INDEX(RoutesPivot[Distance],MATCH($C7284,RoutesPivot[[RouteID]:[RouteID]],0))</f>
        <v>800</v>
      </c>
      <c r="P7284">
        <f>INDEX(RoutesPivot[ListPrice],MATCH($C7284,RoutesPivot[[RouteID]:[RouteID]],0))</f>
        <v>300</v>
      </c>
      <c r="Q7284" t="str">
        <f>INDEX(AirportPivot[AirportName],MATCH($N7284,AirportPivot[[AirportID]:[AirportID]],0))</f>
        <v>Denver International</v>
      </c>
      <c r="R7284">
        <f>INDEX(AirportPivot[Gates (number of available)],MATCH($N7284,AirportPivot[[AirportID]:[AirportID]],0))</f>
        <v>75</v>
      </c>
    </row>
    <row r="7285" spans="1:18" x14ac:dyDescent="0.25">
      <c r="A7285" s="3" t="s">
        <v>7317</v>
      </c>
      <c r="B7285" s="12">
        <v>42179</v>
      </c>
      <c r="C7285" s="4" t="s">
        <v>80</v>
      </c>
      <c r="D7285" s="4">
        <v>2.4</v>
      </c>
      <c r="E7285" s="4">
        <v>57</v>
      </c>
      <c r="F7285" s="5">
        <v>0.77083333333333337</v>
      </c>
      <c r="G7285" s="6">
        <v>330</v>
      </c>
      <c r="H7285" s="7">
        <v>54450</v>
      </c>
      <c r="I7285" s="7">
        <f>FlightsPivot[[#This Row],[Total Fare]]*10%</f>
        <v>5445</v>
      </c>
      <c r="J7285" s="7">
        <f>FlightsPivot[[#This Row],[Total Fare]]+FlightsPivot[[#This Row],[10% tax ]]</f>
        <v>59895</v>
      </c>
      <c r="K7285" s="4">
        <v>6</v>
      </c>
      <c r="L7285" s="4">
        <v>2015</v>
      </c>
      <c r="M7285" t="str">
        <f>INDEX(RoutesPivot[DepAirport],MATCH($C7285,RoutesPivot[[RouteID]:[RouteID]],0))</f>
        <v>ORD</v>
      </c>
      <c r="N7285" t="str">
        <f>INDEX(RoutesPivot[AirportID],MATCH($C7285,RoutesPivot[[RouteID]:[RouteID]],0))</f>
        <v>MIA</v>
      </c>
      <c r="O7285">
        <f>INDEX(RoutesPivot[Distance],MATCH($C7285,RoutesPivot[[RouteID]:[RouteID]],0))</f>
        <v>1000</v>
      </c>
      <c r="P7285">
        <f>INDEX(RoutesPivot[ListPrice],MATCH($C7285,RoutesPivot[[RouteID]:[RouteID]],0))</f>
        <v>300</v>
      </c>
      <c r="Q7285" t="str">
        <f>INDEX(AirportPivot[AirportName],MATCH($N7285,AirportPivot[[AirportID]:[AirportID]],0))</f>
        <v>Miami International</v>
      </c>
      <c r="R7285">
        <f>INDEX(AirportPivot[Gates (number of available)],MATCH($N7285,AirportPivot[[AirportID]:[AirportID]],0))</f>
        <v>80</v>
      </c>
    </row>
    <row r="7286" spans="1:18" x14ac:dyDescent="0.25">
      <c r="A7286" s="3" t="s">
        <v>7318</v>
      </c>
      <c r="B7286" s="12">
        <v>42223</v>
      </c>
      <c r="C7286" s="4" t="s">
        <v>33</v>
      </c>
      <c r="D7286" s="4">
        <v>1.9</v>
      </c>
      <c r="E7286" s="4">
        <v>91</v>
      </c>
      <c r="F7286" s="5">
        <v>0.77083333333333337</v>
      </c>
      <c r="G7286" s="6">
        <v>412.5</v>
      </c>
      <c r="H7286" s="7">
        <v>76312.5</v>
      </c>
      <c r="I7286" s="7">
        <f>FlightsPivot[[#This Row],[Total Fare]]*10%</f>
        <v>7631.25</v>
      </c>
      <c r="J7286" s="7">
        <f>FlightsPivot[[#This Row],[Total Fare]]+FlightsPivot[[#This Row],[10% tax ]]</f>
        <v>83943.75</v>
      </c>
      <c r="K7286" s="4">
        <v>8</v>
      </c>
      <c r="L7286" s="4">
        <v>2015</v>
      </c>
      <c r="M7286" t="str">
        <f>INDEX(RoutesPivot[DepAirport],MATCH($C7286,RoutesPivot[[RouteID]:[RouteID]],0))</f>
        <v>ORD</v>
      </c>
      <c r="N7286" t="str">
        <f>INDEX(RoutesPivot[AirportID],MATCH($C7286,RoutesPivot[[RouteID]:[RouteID]],0))</f>
        <v>SFO</v>
      </c>
      <c r="O7286">
        <f>INDEX(RoutesPivot[Distance],MATCH($C7286,RoutesPivot[[RouteID]:[RouteID]],0))</f>
        <v>1600</v>
      </c>
      <c r="P7286">
        <f>INDEX(RoutesPivot[ListPrice],MATCH($C7286,RoutesPivot[[RouteID]:[RouteID]],0))</f>
        <v>375</v>
      </c>
      <c r="Q7286" t="str">
        <f>INDEX(AirportPivot[AirportName],MATCH($N7286,AirportPivot[[AirportID]:[AirportID]],0))</f>
        <v>San Francisco International</v>
      </c>
      <c r="R7286">
        <f>INDEX(AirportPivot[Gates (number of available)],MATCH($N7286,AirportPivot[[AirportID]:[AirportID]],0))</f>
        <v>70</v>
      </c>
    </row>
    <row r="7287" spans="1:18" x14ac:dyDescent="0.25">
      <c r="A7287" s="3" t="s">
        <v>7319</v>
      </c>
      <c r="B7287" s="12">
        <v>42160</v>
      </c>
      <c r="C7287" s="4" t="s">
        <v>47</v>
      </c>
      <c r="D7287" s="4">
        <v>2.5</v>
      </c>
      <c r="E7287" s="4">
        <v>68</v>
      </c>
      <c r="F7287" s="5">
        <v>0.83333333333333337</v>
      </c>
      <c r="G7287" s="6">
        <v>275</v>
      </c>
      <c r="H7287" s="7">
        <v>49775</v>
      </c>
      <c r="I7287" s="7">
        <f>FlightsPivot[[#This Row],[Total Fare]]*10%</f>
        <v>4977.5</v>
      </c>
      <c r="J7287" s="7">
        <f>FlightsPivot[[#This Row],[Total Fare]]+FlightsPivot[[#This Row],[10% tax ]]</f>
        <v>54752.5</v>
      </c>
      <c r="K7287" s="4">
        <v>6</v>
      </c>
      <c r="L7287" s="4">
        <v>2015</v>
      </c>
      <c r="M7287" t="str">
        <f>INDEX(RoutesPivot[DepAirport],MATCH($C7287,RoutesPivot[[RouteID]:[RouteID]],0))</f>
        <v>ORD</v>
      </c>
      <c r="N7287" t="str">
        <f>INDEX(RoutesPivot[AirportID],MATCH($C7287,RoutesPivot[[RouteID]:[RouteID]],0))</f>
        <v>PHX</v>
      </c>
      <c r="O7287">
        <f>INDEX(RoutesPivot[Distance],MATCH($C7287,RoutesPivot[[RouteID]:[RouteID]],0))</f>
        <v>1200</v>
      </c>
      <c r="P7287">
        <f>INDEX(RoutesPivot[ListPrice],MATCH($C7287,RoutesPivot[[RouteID]:[RouteID]],0))</f>
        <v>250</v>
      </c>
      <c r="Q7287" t="str">
        <f>INDEX(AirportPivot[AirportName],MATCH($N7287,AirportPivot[[AirportID]:[AirportID]],0))</f>
        <v>Phoenix Sky Harbor International</v>
      </c>
      <c r="R7287">
        <f>INDEX(AirportPivot[Gates (number of available)],MATCH($N7287,AirportPivot[[AirportID]:[AirportID]],0))</f>
        <v>60</v>
      </c>
    </row>
    <row r="7288" spans="1:18" x14ac:dyDescent="0.25">
      <c r="A7288" s="3" t="s">
        <v>7320</v>
      </c>
      <c r="B7288" s="12">
        <v>42014</v>
      </c>
      <c r="C7288" s="4" t="s">
        <v>17</v>
      </c>
      <c r="D7288" s="4">
        <v>3.9</v>
      </c>
      <c r="E7288" s="4">
        <v>136</v>
      </c>
      <c r="F7288" s="5">
        <v>0.79166666666666663</v>
      </c>
      <c r="G7288" s="6">
        <v>350</v>
      </c>
      <c r="H7288" s="7">
        <v>64750</v>
      </c>
      <c r="I7288" s="7">
        <f>FlightsPivot[[#This Row],[Total Fare]]*10%</f>
        <v>6475</v>
      </c>
      <c r="J7288" s="7">
        <f>FlightsPivot[[#This Row],[Total Fare]]+FlightsPivot[[#This Row],[10% tax ]]</f>
        <v>71225</v>
      </c>
      <c r="K7288" s="4">
        <v>1</v>
      </c>
      <c r="L7288" s="4">
        <v>2015</v>
      </c>
      <c r="M7288" t="str">
        <f>INDEX(RoutesPivot[DepAirport],MATCH($C7288,RoutesPivot[[RouteID]:[RouteID]],0))</f>
        <v>ORD</v>
      </c>
      <c r="N7288" t="str">
        <f>INDEX(RoutesPivot[AirportID],MATCH($C7288,RoutesPivot[[RouteID]:[RouteID]],0))</f>
        <v>LAX</v>
      </c>
      <c r="O7288">
        <f>INDEX(RoutesPivot[Distance],MATCH($C7288,RoutesPivot[[RouteID]:[RouteID]],0))</f>
        <v>1518</v>
      </c>
      <c r="P7288">
        <f>INDEX(RoutesPivot[ListPrice],MATCH($C7288,RoutesPivot[[RouteID]:[RouteID]],0))</f>
        <v>350</v>
      </c>
      <c r="Q7288" t="str">
        <f>INDEX(AirportPivot[AirportName],MATCH($N7288,AirportPivot[[AirportID]:[AirportID]],0))</f>
        <v>Los Angeles International</v>
      </c>
      <c r="R7288">
        <f>INDEX(AirportPivot[Gates (number of available)],MATCH($N7288,AirportPivot[[AirportID]:[AirportID]],0))</f>
        <v>86</v>
      </c>
    </row>
    <row r="7289" spans="1:18" x14ac:dyDescent="0.25">
      <c r="A7289" s="3" t="s">
        <v>7321</v>
      </c>
      <c r="B7289" s="12">
        <v>42199</v>
      </c>
      <c r="C7289" s="4" t="s">
        <v>19</v>
      </c>
      <c r="D7289" s="4">
        <v>1</v>
      </c>
      <c r="E7289" s="4">
        <v>143</v>
      </c>
      <c r="F7289" s="5">
        <v>0.8125</v>
      </c>
      <c r="G7289" s="6">
        <v>220</v>
      </c>
      <c r="H7289" s="7">
        <v>40700</v>
      </c>
      <c r="I7289" s="7">
        <f>FlightsPivot[[#This Row],[Total Fare]]*10%</f>
        <v>4070</v>
      </c>
      <c r="J7289" s="7">
        <f>FlightsPivot[[#This Row],[Total Fare]]+FlightsPivot[[#This Row],[10% tax ]]</f>
        <v>44770</v>
      </c>
      <c r="K7289" s="4">
        <v>7</v>
      </c>
      <c r="L7289" s="4">
        <v>2015</v>
      </c>
      <c r="M7289" t="str">
        <f>INDEX(RoutesPivot[DepAirport],MATCH($C7289,RoutesPivot[[RouteID]:[RouteID]],0))</f>
        <v>ORD</v>
      </c>
      <c r="N7289" t="str">
        <f>INDEX(RoutesPivot[AirportID],MATCH($C7289,RoutesPivot[[RouteID]:[RouteID]],0))</f>
        <v>IAH</v>
      </c>
      <c r="O7289">
        <f>INDEX(RoutesPivot[Distance],MATCH($C7289,RoutesPivot[[RouteID]:[RouteID]],0))</f>
        <v>800</v>
      </c>
      <c r="P7289">
        <f>INDEX(RoutesPivot[ListPrice],MATCH($C7289,RoutesPivot[[RouteID]:[RouteID]],0))</f>
        <v>200</v>
      </c>
      <c r="Q7289" t="str">
        <f>INDEX(AirportPivot[AirportName],MATCH($N7289,AirportPivot[[AirportID]:[AirportID]],0))</f>
        <v>George Bush Intercontinental/Houston</v>
      </c>
      <c r="R7289">
        <f>INDEX(AirportPivot[Gates (number of available)],MATCH($N7289,AirportPivot[[AirportID]:[AirportID]],0))</f>
        <v>80</v>
      </c>
    </row>
    <row r="7290" spans="1:18" x14ac:dyDescent="0.25">
      <c r="A7290" s="3" t="s">
        <v>7322</v>
      </c>
      <c r="B7290" s="12">
        <v>41868</v>
      </c>
      <c r="C7290" s="4" t="s">
        <v>98</v>
      </c>
      <c r="D7290" s="4">
        <v>2.4</v>
      </c>
      <c r="E7290" s="4">
        <v>168</v>
      </c>
      <c r="F7290" s="5">
        <v>0.4375</v>
      </c>
      <c r="G7290" s="6">
        <v>302.5</v>
      </c>
      <c r="H7290" s="7">
        <v>49912.5</v>
      </c>
      <c r="I7290" s="7">
        <f>FlightsPivot[[#This Row],[Total Fare]]*10%</f>
        <v>4991.25</v>
      </c>
      <c r="J7290" s="7">
        <f>FlightsPivot[[#This Row],[Total Fare]]+FlightsPivot[[#This Row],[10% tax ]]</f>
        <v>54903.75</v>
      </c>
      <c r="K7290" s="4">
        <v>8</v>
      </c>
      <c r="L7290" s="4">
        <v>2014</v>
      </c>
      <c r="M7290" t="str">
        <f>INDEX(RoutesPivot[DepAirport],MATCH($C7290,RoutesPivot[[RouteID]:[RouteID]],0))</f>
        <v>ORD</v>
      </c>
      <c r="N7290" t="str">
        <f>INDEX(RoutesPivot[AirportID],MATCH($C7290,RoutesPivot[[RouteID]:[RouteID]],0))</f>
        <v>PHL</v>
      </c>
      <c r="O7290">
        <f>INDEX(RoutesPivot[Distance],MATCH($C7290,RoutesPivot[[RouteID]:[RouteID]],0))</f>
        <v>580</v>
      </c>
      <c r="P7290">
        <f>INDEX(RoutesPivot[ListPrice],MATCH($C7290,RoutesPivot[[RouteID]:[RouteID]],0))</f>
        <v>275</v>
      </c>
      <c r="Q7290" t="str">
        <f>INDEX(AirportPivot[AirportName],MATCH($N7290,AirportPivot[[AirportID]:[AirportID]],0))</f>
        <v>Philadelphia International</v>
      </c>
      <c r="R7290">
        <f>INDEX(AirportPivot[Gates (number of available)],MATCH($N7290,AirportPivot[[AirportID]:[AirportID]],0))</f>
        <v>89</v>
      </c>
    </row>
    <row r="7291" spans="1:18" x14ac:dyDescent="0.25">
      <c r="A7291" s="3" t="s">
        <v>7323</v>
      </c>
      <c r="B7291" s="12">
        <v>41872</v>
      </c>
      <c r="C7291" s="4" t="s">
        <v>25</v>
      </c>
      <c r="D7291" s="4">
        <v>1.5</v>
      </c>
      <c r="E7291" s="4">
        <v>25</v>
      </c>
      <c r="F7291" s="5">
        <v>0.45833333333333331</v>
      </c>
      <c r="G7291" s="6">
        <v>220</v>
      </c>
      <c r="H7291" s="7">
        <v>40700</v>
      </c>
      <c r="I7291" s="7">
        <f>FlightsPivot[[#This Row],[Total Fare]]*10%</f>
        <v>4070</v>
      </c>
      <c r="J7291" s="7">
        <f>FlightsPivot[[#This Row],[Total Fare]]+FlightsPivot[[#This Row],[10% tax ]]</f>
        <v>44770</v>
      </c>
      <c r="K7291" s="4">
        <v>8</v>
      </c>
      <c r="L7291" s="4">
        <v>2014</v>
      </c>
      <c r="M7291" t="str">
        <f>INDEX(RoutesPivot[DepAirport],MATCH($C7291,RoutesPivot[[RouteID]:[RouteID]],0))</f>
        <v>ORD</v>
      </c>
      <c r="N7291" t="str">
        <f>INDEX(RoutesPivot[AirportID],MATCH($C7291,RoutesPivot[[RouteID]:[RouteID]],0))</f>
        <v>DFW</v>
      </c>
      <c r="O7291">
        <f>INDEX(RoutesPivot[Distance],MATCH($C7291,RoutesPivot[[RouteID]:[RouteID]],0))</f>
        <v>700</v>
      </c>
      <c r="P7291">
        <f>INDEX(RoutesPivot[ListPrice],MATCH($C7291,RoutesPivot[[RouteID]:[RouteID]],0))</f>
        <v>200</v>
      </c>
      <c r="Q7291" t="str">
        <f>INDEX(AirportPivot[AirportName],MATCH($N7291,AirportPivot[[AirportID]:[AirportID]],0))</f>
        <v>Dallas/Fort Worth International</v>
      </c>
      <c r="R7291">
        <f>INDEX(AirportPivot[Gates (number of available)],MATCH($N7291,AirportPivot[[AirportID]:[AirportID]],0))</f>
        <v>130</v>
      </c>
    </row>
    <row r="7292" spans="1:18" x14ac:dyDescent="0.25">
      <c r="A7292" s="3" t="s">
        <v>7324</v>
      </c>
      <c r="B7292" s="12">
        <v>42258</v>
      </c>
      <c r="C7292" s="4" t="s">
        <v>30</v>
      </c>
      <c r="D7292" s="4">
        <v>0.5</v>
      </c>
      <c r="E7292" s="4">
        <v>15</v>
      </c>
      <c r="F7292" s="5">
        <v>0.79166666666666663</v>
      </c>
      <c r="G7292" s="6">
        <v>250</v>
      </c>
      <c r="H7292" s="7">
        <v>46250</v>
      </c>
      <c r="I7292" s="7">
        <f>FlightsPivot[[#This Row],[Total Fare]]*10%</f>
        <v>4625</v>
      </c>
      <c r="J7292" s="7">
        <f>FlightsPivot[[#This Row],[Total Fare]]+FlightsPivot[[#This Row],[10% tax ]]</f>
        <v>50875</v>
      </c>
      <c r="K7292" s="4">
        <v>9</v>
      </c>
      <c r="L7292" s="4">
        <v>2015</v>
      </c>
      <c r="M7292" t="str">
        <f>INDEX(RoutesPivot[DepAirport],MATCH($C7292,RoutesPivot[[RouteID]:[RouteID]],0))</f>
        <v>ORD</v>
      </c>
      <c r="N7292" t="str">
        <f>INDEX(RoutesPivot[AirportID],MATCH($C7292,RoutesPivot[[RouteID]:[RouteID]],0))</f>
        <v>MCO</v>
      </c>
      <c r="O7292">
        <f>INDEX(RoutesPivot[Distance],MATCH($C7292,RoutesPivot[[RouteID]:[RouteID]],0))</f>
        <v>850</v>
      </c>
      <c r="P7292">
        <f>INDEX(RoutesPivot[ListPrice],MATCH($C7292,RoutesPivot[[RouteID]:[RouteID]],0))</f>
        <v>250</v>
      </c>
      <c r="Q7292" t="str">
        <f>INDEX(AirportPivot[AirportName],MATCH($N7292,AirportPivot[[AirportID]:[AirportID]],0))</f>
        <v>Orlando International</v>
      </c>
      <c r="R7292">
        <f>INDEX(AirportPivot[Gates (number of available)],MATCH($N7292,AirportPivot[[AirportID]:[AirportID]],0))</f>
        <v>67</v>
      </c>
    </row>
    <row r="7293" spans="1:18" x14ac:dyDescent="0.25">
      <c r="A7293" s="3" t="s">
        <v>7325</v>
      </c>
      <c r="B7293" s="12">
        <v>41950</v>
      </c>
      <c r="C7293" s="4" t="s">
        <v>13</v>
      </c>
      <c r="D7293" s="4">
        <v>3.2</v>
      </c>
      <c r="E7293" s="4">
        <v>122</v>
      </c>
      <c r="F7293" s="5">
        <v>0.41666666666666669</v>
      </c>
      <c r="G7293" s="6">
        <v>250</v>
      </c>
      <c r="H7293" s="7">
        <v>46250</v>
      </c>
      <c r="I7293" s="7">
        <f>FlightsPivot[[#This Row],[Total Fare]]*10%</f>
        <v>4625</v>
      </c>
      <c r="J7293" s="7">
        <f>FlightsPivot[[#This Row],[Total Fare]]+FlightsPivot[[#This Row],[10% tax ]]</f>
        <v>50875</v>
      </c>
      <c r="K7293" s="4">
        <v>11</v>
      </c>
      <c r="L7293" s="4">
        <v>2014</v>
      </c>
      <c r="M7293" t="str">
        <f>INDEX(RoutesPivot[DepAirport],MATCH($C7293,RoutesPivot[[RouteID]:[RouteID]],0))</f>
        <v>ORD</v>
      </c>
      <c r="N7293" t="str">
        <f>INDEX(RoutesPivot[AirportID],MATCH($C7293,RoutesPivot[[RouteID]:[RouteID]],0))</f>
        <v>JFK</v>
      </c>
      <c r="O7293">
        <f>INDEX(RoutesPivot[Distance],MATCH($C7293,RoutesPivot[[RouteID]:[RouteID]],0))</f>
        <v>619</v>
      </c>
      <c r="P7293">
        <f>INDEX(RoutesPivot[ListPrice],MATCH($C7293,RoutesPivot[[RouteID]:[RouteID]],0))</f>
        <v>250</v>
      </c>
      <c r="Q7293" t="str">
        <f>INDEX(AirportPivot[AirportName],MATCH($N7293,AirportPivot[[AirportID]:[AirportID]],0))</f>
        <v>John F Kennedy International</v>
      </c>
      <c r="R7293">
        <f>INDEX(AirportPivot[Gates (number of available)],MATCH($N7293,AirportPivot[[AirportID]:[AirportID]],0))</f>
        <v>120</v>
      </c>
    </row>
    <row r="7294" spans="1:18" x14ac:dyDescent="0.25">
      <c r="A7294" s="3" t="s">
        <v>7326</v>
      </c>
      <c r="B7294" s="12">
        <v>41766</v>
      </c>
      <c r="C7294" s="4" t="s">
        <v>27</v>
      </c>
      <c r="D7294" s="4">
        <v>9.9</v>
      </c>
      <c r="E7294" s="4">
        <v>123</v>
      </c>
      <c r="F7294" s="5">
        <v>0.75</v>
      </c>
      <c r="G7294" s="6">
        <v>200</v>
      </c>
      <c r="H7294" s="7">
        <v>37000</v>
      </c>
      <c r="I7294" s="7">
        <f>FlightsPivot[[#This Row],[Total Fare]]*10%</f>
        <v>3700</v>
      </c>
      <c r="J7294" s="7">
        <f>FlightsPivot[[#This Row],[Total Fare]]+FlightsPivot[[#This Row],[10% tax ]]</f>
        <v>40700</v>
      </c>
      <c r="K7294" s="4">
        <v>5</v>
      </c>
      <c r="L7294" s="4">
        <v>2014</v>
      </c>
      <c r="M7294" t="str">
        <f>INDEX(RoutesPivot[DepAirport],MATCH($C7294,RoutesPivot[[RouteID]:[RouteID]],0))</f>
        <v>ORD</v>
      </c>
      <c r="N7294" t="str">
        <f>INDEX(RoutesPivot[AirportID],MATCH($C7294,RoutesPivot[[RouteID]:[RouteID]],0))</f>
        <v>ATL</v>
      </c>
      <c r="O7294">
        <f>INDEX(RoutesPivot[Distance],MATCH($C7294,RoutesPivot[[RouteID]:[RouteID]],0))</f>
        <v>510</v>
      </c>
      <c r="P7294">
        <f>INDEX(RoutesPivot[ListPrice],MATCH($C7294,RoutesPivot[[RouteID]:[RouteID]],0))</f>
        <v>200</v>
      </c>
      <c r="Q7294" t="str">
        <f>INDEX(AirportPivot[AirportName],MATCH($N7294,AirportPivot[[AirportID]:[AirportID]],0))</f>
        <v>Hartsfield-Jackson Atlanta International</v>
      </c>
      <c r="R7294">
        <f>INDEX(AirportPivot[Gates (number of available)],MATCH($N7294,AirportPivot[[AirportID]:[AirportID]],0))</f>
        <v>100</v>
      </c>
    </row>
    <row r="7295" spans="1:18" x14ac:dyDescent="0.25">
      <c r="A7295" s="3" t="s">
        <v>7327</v>
      </c>
      <c r="B7295" s="12">
        <v>42346</v>
      </c>
      <c r="C7295" s="4" t="s">
        <v>23</v>
      </c>
      <c r="D7295" s="4">
        <v>1.1000000000000001</v>
      </c>
      <c r="E7295" s="4">
        <v>97</v>
      </c>
      <c r="F7295" s="5">
        <v>0.60416666666666663</v>
      </c>
      <c r="G7295" s="6">
        <v>300</v>
      </c>
      <c r="H7295" s="7">
        <v>55500</v>
      </c>
      <c r="I7295" s="7">
        <f>FlightsPivot[[#This Row],[Total Fare]]*10%</f>
        <v>5550</v>
      </c>
      <c r="J7295" s="7">
        <f>FlightsPivot[[#This Row],[Total Fare]]+FlightsPivot[[#This Row],[10% tax ]]</f>
        <v>61050</v>
      </c>
      <c r="K7295" s="4">
        <v>12</v>
      </c>
      <c r="L7295" s="4">
        <v>2015</v>
      </c>
      <c r="M7295" t="str">
        <f>INDEX(RoutesPivot[DepAirport],MATCH($C7295,RoutesPivot[[RouteID]:[RouteID]],0))</f>
        <v>ORD</v>
      </c>
      <c r="N7295" t="str">
        <f>INDEX(RoutesPivot[AirportID],MATCH($C7295,RoutesPivot[[RouteID]:[RouteID]],0))</f>
        <v>DEN</v>
      </c>
      <c r="O7295">
        <f>INDEX(RoutesPivot[Distance],MATCH($C7295,RoutesPivot[[RouteID]:[RouteID]],0))</f>
        <v>800</v>
      </c>
      <c r="P7295">
        <f>INDEX(RoutesPivot[ListPrice],MATCH($C7295,RoutesPivot[[RouteID]:[RouteID]],0))</f>
        <v>300</v>
      </c>
      <c r="Q7295" t="str">
        <f>INDEX(AirportPivot[AirportName],MATCH($N7295,AirportPivot[[AirportID]:[AirportID]],0))</f>
        <v>Denver International</v>
      </c>
      <c r="R7295">
        <f>INDEX(AirportPivot[Gates (number of available)],MATCH($N7295,AirportPivot[[AirportID]:[AirportID]],0))</f>
        <v>75</v>
      </c>
    </row>
    <row r="7296" spans="1:18" x14ac:dyDescent="0.25">
      <c r="A7296" s="3" t="s">
        <v>7328</v>
      </c>
      <c r="B7296" s="12">
        <v>42362</v>
      </c>
      <c r="C7296" s="4" t="s">
        <v>37</v>
      </c>
      <c r="D7296" s="4">
        <v>2</v>
      </c>
      <c r="E7296" s="4">
        <v>106</v>
      </c>
      <c r="F7296" s="5">
        <v>0.5</v>
      </c>
      <c r="G7296" s="6">
        <v>490</v>
      </c>
      <c r="H7296" s="7">
        <v>90650</v>
      </c>
      <c r="I7296" s="7">
        <f>FlightsPivot[[#This Row],[Total Fare]]*10%</f>
        <v>9065</v>
      </c>
      <c r="J7296" s="7">
        <f>FlightsPivot[[#This Row],[Total Fare]]+FlightsPivot[[#This Row],[10% tax ]]</f>
        <v>99715</v>
      </c>
      <c r="K7296" s="4">
        <v>12</v>
      </c>
      <c r="L7296" s="4">
        <v>2015</v>
      </c>
      <c r="M7296" t="str">
        <f>INDEX(RoutesPivot[DepAirport],MATCH($C7296,RoutesPivot[[RouteID]:[RouteID]],0))</f>
        <v>ORD</v>
      </c>
      <c r="N7296" t="str">
        <f>INDEX(RoutesPivot[AirportID],MATCH($C7296,RoutesPivot[[RouteID]:[RouteID]],0))</f>
        <v>SEA</v>
      </c>
      <c r="O7296">
        <f>INDEX(RoutesPivot[Distance],MATCH($C7296,RoutesPivot[[RouteID]:[RouteID]],0))</f>
        <v>1500</v>
      </c>
      <c r="P7296">
        <f>INDEX(RoutesPivot[ListPrice],MATCH($C7296,RoutesPivot[[RouteID]:[RouteID]],0))</f>
        <v>350</v>
      </c>
      <c r="Q7296" t="str">
        <f>INDEX(AirportPivot[AirportName],MATCH($N7296,AirportPivot[[AirportID]:[AirportID]],0))</f>
        <v>Seattle-Tacoma International</v>
      </c>
      <c r="R7296">
        <f>INDEX(AirportPivot[Gates (number of available)],MATCH($N7296,AirportPivot[[AirportID]:[AirportID]],0))</f>
        <v>58</v>
      </c>
    </row>
    <row r="7297" spans="1:18" x14ac:dyDescent="0.25">
      <c r="A7297" s="3" t="s">
        <v>7329</v>
      </c>
      <c r="B7297" s="12">
        <v>42327</v>
      </c>
      <c r="C7297" s="4" t="s">
        <v>33</v>
      </c>
      <c r="D7297" s="4">
        <v>3</v>
      </c>
      <c r="E7297" s="4">
        <v>153</v>
      </c>
      <c r="F7297" s="5">
        <v>0.5625</v>
      </c>
      <c r="G7297" s="6">
        <v>375</v>
      </c>
      <c r="H7297" s="7">
        <v>61875</v>
      </c>
      <c r="I7297" s="7">
        <f>FlightsPivot[[#This Row],[Total Fare]]*10%</f>
        <v>6187.5</v>
      </c>
      <c r="J7297" s="7">
        <f>FlightsPivot[[#This Row],[Total Fare]]+FlightsPivot[[#This Row],[10% tax ]]</f>
        <v>68062.5</v>
      </c>
      <c r="K7297" s="4">
        <v>11</v>
      </c>
      <c r="L7297" s="4">
        <v>2015</v>
      </c>
      <c r="M7297" t="str">
        <f>INDEX(RoutesPivot[DepAirport],MATCH($C7297,RoutesPivot[[RouteID]:[RouteID]],0))</f>
        <v>ORD</v>
      </c>
      <c r="N7297" t="str">
        <f>INDEX(RoutesPivot[AirportID],MATCH($C7297,RoutesPivot[[RouteID]:[RouteID]],0))</f>
        <v>SFO</v>
      </c>
      <c r="O7297">
        <f>INDEX(RoutesPivot[Distance],MATCH($C7297,RoutesPivot[[RouteID]:[RouteID]],0))</f>
        <v>1600</v>
      </c>
      <c r="P7297">
        <f>INDEX(RoutesPivot[ListPrice],MATCH($C7297,RoutesPivot[[RouteID]:[RouteID]],0))</f>
        <v>375</v>
      </c>
      <c r="Q7297" t="str">
        <f>INDEX(AirportPivot[AirportName],MATCH($N7297,AirportPivot[[AirportID]:[AirportID]],0))</f>
        <v>San Francisco International</v>
      </c>
      <c r="R7297">
        <f>INDEX(AirportPivot[Gates (number of available)],MATCH($N7297,AirportPivot[[AirportID]:[AirportID]],0))</f>
        <v>70</v>
      </c>
    </row>
    <row r="7298" spans="1:18" x14ac:dyDescent="0.25">
      <c r="A7298" s="3" t="s">
        <v>7330</v>
      </c>
      <c r="B7298" s="12">
        <v>42107</v>
      </c>
      <c r="C7298" s="4" t="s">
        <v>80</v>
      </c>
      <c r="D7298" s="4">
        <v>2</v>
      </c>
      <c r="E7298" s="4">
        <v>210</v>
      </c>
      <c r="F7298" s="5">
        <v>0.75</v>
      </c>
      <c r="G7298" s="6">
        <v>300</v>
      </c>
      <c r="H7298" s="7">
        <v>49500</v>
      </c>
      <c r="I7298" s="7">
        <f>FlightsPivot[[#This Row],[Total Fare]]*10%</f>
        <v>4950</v>
      </c>
      <c r="J7298" s="7">
        <f>FlightsPivot[[#This Row],[Total Fare]]+FlightsPivot[[#This Row],[10% tax ]]</f>
        <v>54450</v>
      </c>
      <c r="K7298" s="4">
        <v>4</v>
      </c>
      <c r="L7298" s="4">
        <v>2015</v>
      </c>
      <c r="M7298" t="str">
        <f>INDEX(RoutesPivot[DepAirport],MATCH($C7298,RoutesPivot[[RouteID]:[RouteID]],0))</f>
        <v>ORD</v>
      </c>
      <c r="N7298" t="str">
        <f>INDEX(RoutesPivot[AirportID],MATCH($C7298,RoutesPivot[[RouteID]:[RouteID]],0))</f>
        <v>MIA</v>
      </c>
      <c r="O7298">
        <f>INDEX(RoutesPivot[Distance],MATCH($C7298,RoutesPivot[[RouteID]:[RouteID]],0))</f>
        <v>1000</v>
      </c>
      <c r="P7298">
        <f>INDEX(RoutesPivot[ListPrice],MATCH($C7298,RoutesPivot[[RouteID]:[RouteID]],0))</f>
        <v>300</v>
      </c>
      <c r="Q7298" t="str">
        <f>INDEX(AirportPivot[AirportName],MATCH($N7298,AirportPivot[[AirportID]:[AirportID]],0))</f>
        <v>Miami International</v>
      </c>
      <c r="R7298">
        <f>INDEX(AirportPivot[Gates (number of available)],MATCH($N7298,AirportPivot[[AirportID]:[AirportID]],0))</f>
        <v>80</v>
      </c>
    </row>
    <row r="7299" spans="1:18" x14ac:dyDescent="0.25">
      <c r="A7299" s="3" t="s">
        <v>7331</v>
      </c>
      <c r="B7299" s="12">
        <v>41737</v>
      </c>
      <c r="C7299" s="4" t="s">
        <v>33</v>
      </c>
      <c r="D7299" s="4">
        <v>1.9</v>
      </c>
      <c r="E7299" s="4">
        <v>118</v>
      </c>
      <c r="F7299" s="5">
        <v>0.72916666666666663</v>
      </c>
      <c r="G7299" s="6">
        <v>375</v>
      </c>
      <c r="H7299" s="7">
        <v>69375</v>
      </c>
      <c r="I7299" s="7">
        <f>FlightsPivot[[#This Row],[Total Fare]]*10%</f>
        <v>6937.5</v>
      </c>
      <c r="J7299" s="7">
        <f>FlightsPivot[[#This Row],[Total Fare]]+FlightsPivot[[#This Row],[10% tax ]]</f>
        <v>76312.5</v>
      </c>
      <c r="K7299" s="4">
        <v>4</v>
      </c>
      <c r="L7299" s="4">
        <v>2014</v>
      </c>
      <c r="M7299" t="str">
        <f>INDEX(RoutesPivot[DepAirport],MATCH($C7299,RoutesPivot[[RouteID]:[RouteID]],0))</f>
        <v>ORD</v>
      </c>
      <c r="N7299" t="str">
        <f>INDEX(RoutesPivot[AirportID],MATCH($C7299,RoutesPivot[[RouteID]:[RouteID]],0))</f>
        <v>SFO</v>
      </c>
      <c r="O7299">
        <f>INDEX(RoutesPivot[Distance],MATCH($C7299,RoutesPivot[[RouteID]:[RouteID]],0))</f>
        <v>1600</v>
      </c>
      <c r="P7299">
        <f>INDEX(RoutesPivot[ListPrice],MATCH($C7299,RoutesPivot[[RouteID]:[RouteID]],0))</f>
        <v>375</v>
      </c>
      <c r="Q7299" t="str">
        <f>INDEX(AirportPivot[AirportName],MATCH($N7299,AirportPivot[[AirportID]:[AirportID]],0))</f>
        <v>San Francisco International</v>
      </c>
      <c r="R7299">
        <f>INDEX(AirportPivot[Gates (number of available)],MATCH($N7299,AirportPivot[[AirportID]:[AirportID]],0))</f>
        <v>70</v>
      </c>
    </row>
    <row r="7300" spans="1:18" x14ac:dyDescent="0.25">
      <c r="A7300" s="3" t="s">
        <v>7332</v>
      </c>
      <c r="B7300" s="12">
        <v>42263</v>
      </c>
      <c r="C7300" s="4" t="s">
        <v>15</v>
      </c>
      <c r="D7300" s="4">
        <v>1.4</v>
      </c>
      <c r="E7300" s="4">
        <v>191</v>
      </c>
      <c r="F7300" s="5">
        <v>0.29166666666666669</v>
      </c>
      <c r="G7300" s="6">
        <v>225</v>
      </c>
      <c r="H7300" s="7">
        <v>37125</v>
      </c>
      <c r="I7300" s="7">
        <f>FlightsPivot[[#This Row],[Total Fare]]*10%</f>
        <v>3712.5</v>
      </c>
      <c r="J7300" s="7">
        <f>FlightsPivot[[#This Row],[Total Fare]]+FlightsPivot[[#This Row],[10% tax ]]</f>
        <v>40837.5</v>
      </c>
      <c r="K7300" s="4">
        <v>9</v>
      </c>
      <c r="L7300" s="4">
        <v>2015</v>
      </c>
      <c r="M7300" t="str">
        <f>INDEX(RoutesPivot[DepAirport],MATCH($C7300,RoutesPivot[[RouteID]:[RouteID]],0))</f>
        <v>ORD</v>
      </c>
      <c r="N7300" t="str">
        <f>INDEX(RoutesPivot[AirportID],MATCH($C7300,RoutesPivot[[RouteID]:[RouteID]],0))</f>
        <v>EWR</v>
      </c>
      <c r="O7300">
        <f>INDEX(RoutesPivot[Distance],MATCH($C7300,RoutesPivot[[RouteID]:[RouteID]],0))</f>
        <v>600</v>
      </c>
      <c r="P7300">
        <f>INDEX(RoutesPivot[ListPrice],MATCH($C7300,RoutesPivot[[RouteID]:[RouteID]],0))</f>
        <v>225</v>
      </c>
      <c r="Q7300" t="str">
        <f>INDEX(AirportPivot[AirportName],MATCH($N7300,AirportPivot[[AirportID]:[AirportID]],0))</f>
        <v>Newark Liberty International</v>
      </c>
      <c r="R7300">
        <f>INDEX(AirportPivot[Gates (number of available)],MATCH($N7300,AirportPivot[[AirportID]:[AirportID]],0))</f>
        <v>82</v>
      </c>
    </row>
    <row r="7301" spans="1:18" x14ac:dyDescent="0.25">
      <c r="A7301" s="3" t="s">
        <v>7333</v>
      </c>
      <c r="B7301" s="12">
        <v>41801</v>
      </c>
      <c r="C7301" s="4" t="s">
        <v>30</v>
      </c>
      <c r="D7301" s="4">
        <v>1.5</v>
      </c>
      <c r="E7301" s="4">
        <v>168</v>
      </c>
      <c r="F7301" s="5">
        <v>0.375</v>
      </c>
      <c r="G7301" s="6">
        <v>275</v>
      </c>
      <c r="H7301" s="7">
        <v>45375</v>
      </c>
      <c r="I7301" s="7">
        <f>FlightsPivot[[#This Row],[Total Fare]]*10%</f>
        <v>4537.5</v>
      </c>
      <c r="J7301" s="7">
        <f>FlightsPivot[[#This Row],[Total Fare]]+FlightsPivot[[#This Row],[10% tax ]]</f>
        <v>49912.5</v>
      </c>
      <c r="K7301" s="4">
        <v>6</v>
      </c>
      <c r="L7301" s="4">
        <v>2014</v>
      </c>
      <c r="M7301" t="str">
        <f>INDEX(RoutesPivot[DepAirport],MATCH($C7301,RoutesPivot[[RouteID]:[RouteID]],0))</f>
        <v>ORD</v>
      </c>
      <c r="N7301" t="str">
        <f>INDEX(RoutesPivot[AirportID],MATCH($C7301,RoutesPivot[[RouteID]:[RouteID]],0))</f>
        <v>MCO</v>
      </c>
      <c r="O7301">
        <f>INDEX(RoutesPivot[Distance],MATCH($C7301,RoutesPivot[[RouteID]:[RouteID]],0))</f>
        <v>850</v>
      </c>
      <c r="P7301">
        <f>INDEX(RoutesPivot[ListPrice],MATCH($C7301,RoutesPivot[[RouteID]:[RouteID]],0))</f>
        <v>250</v>
      </c>
      <c r="Q7301" t="str">
        <f>INDEX(AirportPivot[AirportName],MATCH($N7301,AirportPivot[[AirportID]:[AirportID]],0))</f>
        <v>Orlando International</v>
      </c>
      <c r="R7301">
        <f>INDEX(AirportPivot[Gates (number of available)],MATCH($N7301,AirportPivot[[AirportID]:[AirportID]],0))</f>
        <v>67</v>
      </c>
    </row>
    <row r="7302" spans="1:18" x14ac:dyDescent="0.25">
      <c r="A7302" s="3" t="s">
        <v>7334</v>
      </c>
      <c r="B7302" s="12">
        <v>41704</v>
      </c>
      <c r="C7302" s="4" t="s">
        <v>30</v>
      </c>
      <c r="D7302" s="4">
        <v>0.8</v>
      </c>
      <c r="E7302" s="4">
        <v>98</v>
      </c>
      <c r="F7302" s="5">
        <v>0.625</v>
      </c>
      <c r="G7302" s="6">
        <v>250</v>
      </c>
      <c r="H7302" s="7">
        <v>46250</v>
      </c>
      <c r="I7302" s="7">
        <f>FlightsPivot[[#This Row],[Total Fare]]*10%</f>
        <v>4625</v>
      </c>
      <c r="J7302" s="7">
        <f>FlightsPivot[[#This Row],[Total Fare]]+FlightsPivot[[#This Row],[10% tax ]]</f>
        <v>50875</v>
      </c>
      <c r="K7302" s="4">
        <v>3</v>
      </c>
      <c r="L7302" s="4">
        <v>2014</v>
      </c>
      <c r="M7302" t="str">
        <f>INDEX(RoutesPivot[DepAirport],MATCH($C7302,RoutesPivot[[RouteID]:[RouteID]],0))</f>
        <v>ORD</v>
      </c>
      <c r="N7302" t="str">
        <f>INDEX(RoutesPivot[AirportID],MATCH($C7302,RoutesPivot[[RouteID]:[RouteID]],0))</f>
        <v>MCO</v>
      </c>
      <c r="O7302">
        <f>INDEX(RoutesPivot[Distance],MATCH($C7302,RoutesPivot[[RouteID]:[RouteID]],0))</f>
        <v>850</v>
      </c>
      <c r="P7302">
        <f>INDEX(RoutesPivot[ListPrice],MATCH($C7302,RoutesPivot[[RouteID]:[RouteID]],0))</f>
        <v>250</v>
      </c>
      <c r="Q7302" t="str">
        <f>INDEX(AirportPivot[AirportName],MATCH($N7302,AirportPivot[[AirportID]:[AirportID]],0))</f>
        <v>Orlando International</v>
      </c>
      <c r="R7302">
        <f>INDEX(AirportPivot[Gates (number of available)],MATCH($N7302,AirportPivot[[AirportID]:[AirportID]],0))</f>
        <v>67</v>
      </c>
    </row>
    <row r="7303" spans="1:18" x14ac:dyDescent="0.25">
      <c r="A7303" s="3" t="s">
        <v>7335</v>
      </c>
      <c r="B7303" s="12">
        <v>42032</v>
      </c>
      <c r="C7303" s="4" t="s">
        <v>15</v>
      </c>
      <c r="D7303" s="4">
        <v>2.1</v>
      </c>
      <c r="E7303" s="4">
        <v>183</v>
      </c>
      <c r="F7303" s="5">
        <v>0.75</v>
      </c>
      <c r="G7303" s="6">
        <v>225</v>
      </c>
      <c r="H7303" s="7">
        <v>37125</v>
      </c>
      <c r="I7303" s="7">
        <f>FlightsPivot[[#This Row],[Total Fare]]*10%</f>
        <v>3712.5</v>
      </c>
      <c r="J7303" s="7">
        <f>FlightsPivot[[#This Row],[Total Fare]]+FlightsPivot[[#This Row],[10% tax ]]</f>
        <v>40837.5</v>
      </c>
      <c r="K7303" s="4">
        <v>1</v>
      </c>
      <c r="L7303" s="4">
        <v>2015</v>
      </c>
      <c r="M7303" t="str">
        <f>INDEX(RoutesPivot[DepAirport],MATCH($C7303,RoutesPivot[[RouteID]:[RouteID]],0))</f>
        <v>ORD</v>
      </c>
      <c r="N7303" t="str">
        <f>INDEX(RoutesPivot[AirportID],MATCH($C7303,RoutesPivot[[RouteID]:[RouteID]],0))</f>
        <v>EWR</v>
      </c>
      <c r="O7303">
        <f>INDEX(RoutesPivot[Distance],MATCH($C7303,RoutesPivot[[RouteID]:[RouteID]],0))</f>
        <v>600</v>
      </c>
      <c r="P7303">
        <f>INDEX(RoutesPivot[ListPrice],MATCH($C7303,RoutesPivot[[RouteID]:[RouteID]],0))</f>
        <v>225</v>
      </c>
      <c r="Q7303" t="str">
        <f>INDEX(AirportPivot[AirportName],MATCH($N7303,AirportPivot[[AirportID]:[AirportID]],0))</f>
        <v>Newark Liberty International</v>
      </c>
      <c r="R7303">
        <f>INDEX(AirportPivot[Gates (number of available)],MATCH($N7303,AirportPivot[[AirportID]:[AirportID]],0))</f>
        <v>82</v>
      </c>
    </row>
    <row r="7304" spans="1:18" x14ac:dyDescent="0.25">
      <c r="A7304" s="3" t="s">
        <v>7336</v>
      </c>
      <c r="B7304" s="12">
        <v>42204</v>
      </c>
      <c r="C7304" s="4" t="s">
        <v>15</v>
      </c>
      <c r="D7304" s="4">
        <v>2.5</v>
      </c>
      <c r="E7304" s="4">
        <v>111</v>
      </c>
      <c r="F7304" s="5">
        <v>0.33333333333333331</v>
      </c>
      <c r="G7304" s="6">
        <v>247.5</v>
      </c>
      <c r="H7304" s="7">
        <v>45787.5</v>
      </c>
      <c r="I7304" s="7">
        <f>FlightsPivot[[#This Row],[Total Fare]]*10%</f>
        <v>4578.75</v>
      </c>
      <c r="J7304" s="7">
        <f>FlightsPivot[[#This Row],[Total Fare]]+FlightsPivot[[#This Row],[10% tax ]]</f>
        <v>50366.25</v>
      </c>
      <c r="K7304" s="4">
        <v>7</v>
      </c>
      <c r="L7304" s="4">
        <v>2015</v>
      </c>
      <c r="M7304" t="str">
        <f>INDEX(RoutesPivot[DepAirport],MATCH($C7304,RoutesPivot[[RouteID]:[RouteID]],0))</f>
        <v>ORD</v>
      </c>
      <c r="N7304" t="str">
        <f>INDEX(RoutesPivot[AirportID],MATCH($C7304,RoutesPivot[[RouteID]:[RouteID]],0))</f>
        <v>EWR</v>
      </c>
      <c r="O7304">
        <f>INDEX(RoutesPivot[Distance],MATCH($C7304,RoutesPivot[[RouteID]:[RouteID]],0))</f>
        <v>600</v>
      </c>
      <c r="P7304">
        <f>INDEX(RoutesPivot[ListPrice],MATCH($C7304,RoutesPivot[[RouteID]:[RouteID]],0))</f>
        <v>225</v>
      </c>
      <c r="Q7304" t="str">
        <f>INDEX(AirportPivot[AirportName],MATCH($N7304,AirportPivot[[AirportID]:[AirportID]],0))</f>
        <v>Newark Liberty International</v>
      </c>
      <c r="R7304">
        <f>INDEX(AirportPivot[Gates (number of available)],MATCH($N7304,AirportPivot[[AirportID]:[AirportID]],0))</f>
        <v>82</v>
      </c>
    </row>
    <row r="7305" spans="1:18" x14ac:dyDescent="0.25">
      <c r="A7305" s="3" t="s">
        <v>7337</v>
      </c>
      <c r="B7305" s="12">
        <v>42064</v>
      </c>
      <c r="C7305" s="4" t="s">
        <v>27</v>
      </c>
      <c r="D7305" s="4">
        <v>9.5</v>
      </c>
      <c r="E7305" s="4">
        <v>181</v>
      </c>
      <c r="F7305" s="5">
        <v>0.79166666666666663</v>
      </c>
      <c r="G7305" s="6">
        <v>200</v>
      </c>
      <c r="H7305" s="7">
        <v>33000</v>
      </c>
      <c r="I7305" s="7">
        <f>FlightsPivot[[#This Row],[Total Fare]]*10%</f>
        <v>3300</v>
      </c>
      <c r="J7305" s="7">
        <f>FlightsPivot[[#This Row],[Total Fare]]+FlightsPivot[[#This Row],[10% tax ]]</f>
        <v>36300</v>
      </c>
      <c r="K7305" s="4">
        <v>3</v>
      </c>
      <c r="L7305" s="4">
        <v>2015</v>
      </c>
      <c r="M7305" t="str">
        <f>INDEX(RoutesPivot[DepAirport],MATCH($C7305,RoutesPivot[[RouteID]:[RouteID]],0))</f>
        <v>ORD</v>
      </c>
      <c r="N7305" t="str">
        <f>INDEX(RoutesPivot[AirportID],MATCH($C7305,RoutesPivot[[RouteID]:[RouteID]],0))</f>
        <v>ATL</v>
      </c>
      <c r="O7305">
        <f>INDEX(RoutesPivot[Distance],MATCH($C7305,RoutesPivot[[RouteID]:[RouteID]],0))</f>
        <v>510</v>
      </c>
      <c r="P7305">
        <f>INDEX(RoutesPivot[ListPrice],MATCH($C7305,RoutesPivot[[RouteID]:[RouteID]],0))</f>
        <v>200</v>
      </c>
      <c r="Q7305" t="str">
        <f>INDEX(AirportPivot[AirportName],MATCH($N7305,AirportPivot[[AirportID]:[AirportID]],0))</f>
        <v>Hartsfield-Jackson Atlanta International</v>
      </c>
      <c r="R7305">
        <f>INDEX(AirportPivot[Gates (number of available)],MATCH($N7305,AirportPivot[[AirportID]:[AirportID]],0))</f>
        <v>100</v>
      </c>
    </row>
    <row r="7306" spans="1:18" x14ac:dyDescent="0.25">
      <c r="A7306" s="3" t="s">
        <v>7338</v>
      </c>
      <c r="B7306" s="12">
        <v>41658</v>
      </c>
      <c r="C7306" s="4" t="s">
        <v>37</v>
      </c>
      <c r="D7306" s="4">
        <v>2.8</v>
      </c>
      <c r="E7306" s="4">
        <v>187</v>
      </c>
      <c r="F7306" s="5">
        <v>0.5</v>
      </c>
      <c r="G7306" s="6">
        <v>350</v>
      </c>
      <c r="H7306" s="7">
        <v>57750</v>
      </c>
      <c r="I7306" s="7">
        <f>FlightsPivot[[#This Row],[Total Fare]]*10%</f>
        <v>5775</v>
      </c>
      <c r="J7306" s="7">
        <f>FlightsPivot[[#This Row],[Total Fare]]+FlightsPivot[[#This Row],[10% tax ]]</f>
        <v>63525</v>
      </c>
      <c r="K7306" s="4">
        <v>1</v>
      </c>
      <c r="L7306" s="4">
        <v>2014</v>
      </c>
      <c r="M7306" t="str">
        <f>INDEX(RoutesPivot[DepAirport],MATCH($C7306,RoutesPivot[[RouteID]:[RouteID]],0))</f>
        <v>ORD</v>
      </c>
      <c r="N7306" t="str">
        <f>INDEX(RoutesPivot[AirportID],MATCH($C7306,RoutesPivot[[RouteID]:[RouteID]],0))</f>
        <v>SEA</v>
      </c>
      <c r="O7306">
        <f>INDEX(RoutesPivot[Distance],MATCH($C7306,RoutesPivot[[RouteID]:[RouteID]],0))</f>
        <v>1500</v>
      </c>
      <c r="P7306">
        <f>INDEX(RoutesPivot[ListPrice],MATCH($C7306,RoutesPivot[[RouteID]:[RouteID]],0))</f>
        <v>350</v>
      </c>
      <c r="Q7306" t="str">
        <f>INDEX(AirportPivot[AirportName],MATCH($N7306,AirportPivot[[AirportID]:[AirportID]],0))</f>
        <v>Seattle-Tacoma International</v>
      </c>
      <c r="R7306">
        <f>INDEX(AirportPivot[Gates (number of available)],MATCH($N7306,AirportPivot[[AirportID]:[AirportID]],0))</f>
        <v>58</v>
      </c>
    </row>
    <row r="7307" spans="1:18" x14ac:dyDescent="0.25">
      <c r="A7307" s="3" t="s">
        <v>7339</v>
      </c>
      <c r="B7307" s="12">
        <v>42066</v>
      </c>
      <c r="C7307" s="4" t="s">
        <v>70</v>
      </c>
      <c r="D7307" s="4">
        <v>2.2000000000000002</v>
      </c>
      <c r="E7307" s="4">
        <v>76</v>
      </c>
      <c r="F7307" s="5">
        <v>0.72916666666666663</v>
      </c>
      <c r="G7307" s="6">
        <v>275</v>
      </c>
      <c r="H7307" s="7">
        <v>49775</v>
      </c>
      <c r="I7307" s="7">
        <f>FlightsPivot[[#This Row],[Total Fare]]*10%</f>
        <v>4977.5</v>
      </c>
      <c r="J7307" s="7">
        <f>FlightsPivot[[#This Row],[Total Fare]]+FlightsPivot[[#This Row],[10% tax ]]</f>
        <v>54752.5</v>
      </c>
      <c r="K7307" s="4">
        <v>3</v>
      </c>
      <c r="L7307" s="4">
        <v>2015</v>
      </c>
      <c r="M7307" t="str">
        <f>INDEX(RoutesPivot[DepAirport],MATCH($C7307,RoutesPivot[[RouteID]:[RouteID]],0))</f>
        <v>ORD</v>
      </c>
      <c r="N7307" t="str">
        <f>INDEX(RoutesPivot[AirportID],MATCH($C7307,RoutesPivot[[RouteID]:[RouteID]],0))</f>
        <v>LAS</v>
      </c>
      <c r="O7307">
        <f>INDEX(RoutesPivot[Distance],MATCH($C7307,RoutesPivot[[RouteID]:[RouteID]],0))</f>
        <v>1100</v>
      </c>
      <c r="P7307">
        <f>INDEX(RoutesPivot[ListPrice],MATCH($C7307,RoutesPivot[[RouteID]:[RouteID]],0))</f>
        <v>275</v>
      </c>
      <c r="Q7307" t="str">
        <f>INDEX(AirportPivot[AirportName],MATCH($N7307,AirportPivot[[AirportID]:[AirportID]],0))</f>
        <v>McCarran International</v>
      </c>
      <c r="R7307">
        <f>INDEX(AirportPivot[Gates (number of available)],MATCH($N7307,AirportPivot[[AirportID]:[AirportID]],0))</f>
        <v>68</v>
      </c>
    </row>
    <row r="7308" spans="1:18" x14ac:dyDescent="0.25">
      <c r="A7308" s="3" t="s">
        <v>7340</v>
      </c>
      <c r="B7308" s="12">
        <v>42360</v>
      </c>
      <c r="C7308" s="4" t="s">
        <v>80</v>
      </c>
      <c r="D7308" s="4">
        <v>4.5</v>
      </c>
      <c r="E7308" s="4">
        <v>188</v>
      </c>
      <c r="F7308" s="5">
        <v>0.33333333333333331</v>
      </c>
      <c r="G7308" s="6">
        <v>420</v>
      </c>
      <c r="H7308" s="7">
        <v>69300</v>
      </c>
      <c r="I7308" s="7">
        <f>FlightsPivot[[#This Row],[Total Fare]]*10%</f>
        <v>6930</v>
      </c>
      <c r="J7308" s="7">
        <f>FlightsPivot[[#This Row],[Total Fare]]+FlightsPivot[[#This Row],[10% tax ]]</f>
        <v>76230</v>
      </c>
      <c r="K7308" s="4">
        <v>12</v>
      </c>
      <c r="L7308" s="4">
        <v>2015</v>
      </c>
      <c r="M7308" t="str">
        <f>INDEX(RoutesPivot[DepAirport],MATCH($C7308,RoutesPivot[[RouteID]:[RouteID]],0))</f>
        <v>ORD</v>
      </c>
      <c r="N7308" t="str">
        <f>INDEX(RoutesPivot[AirportID],MATCH($C7308,RoutesPivot[[RouteID]:[RouteID]],0))</f>
        <v>MIA</v>
      </c>
      <c r="O7308">
        <f>INDEX(RoutesPivot[Distance],MATCH($C7308,RoutesPivot[[RouteID]:[RouteID]],0))</f>
        <v>1000</v>
      </c>
      <c r="P7308">
        <f>INDEX(RoutesPivot[ListPrice],MATCH($C7308,RoutesPivot[[RouteID]:[RouteID]],0))</f>
        <v>300</v>
      </c>
      <c r="Q7308" t="str">
        <f>INDEX(AirportPivot[AirportName],MATCH($N7308,AirportPivot[[AirportID]:[AirportID]],0))</f>
        <v>Miami International</v>
      </c>
      <c r="R7308">
        <f>INDEX(AirportPivot[Gates (number of available)],MATCH($N7308,AirportPivot[[AirportID]:[AirportID]],0))</f>
        <v>80</v>
      </c>
    </row>
    <row r="7309" spans="1:18" x14ac:dyDescent="0.25">
      <c r="A7309" s="3" t="s">
        <v>7341</v>
      </c>
      <c r="B7309" s="12">
        <v>42234</v>
      </c>
      <c r="C7309" s="4" t="s">
        <v>47</v>
      </c>
      <c r="D7309" s="4">
        <v>2.6</v>
      </c>
      <c r="E7309" s="4">
        <v>143</v>
      </c>
      <c r="F7309" s="5">
        <v>0.3125</v>
      </c>
      <c r="G7309" s="6">
        <v>275</v>
      </c>
      <c r="H7309" s="7">
        <v>50875</v>
      </c>
      <c r="I7309" s="7">
        <f>FlightsPivot[[#This Row],[Total Fare]]*10%</f>
        <v>5087.5</v>
      </c>
      <c r="J7309" s="7">
        <f>FlightsPivot[[#This Row],[Total Fare]]+FlightsPivot[[#This Row],[10% tax ]]</f>
        <v>55962.5</v>
      </c>
      <c r="K7309" s="4">
        <v>8</v>
      </c>
      <c r="L7309" s="4">
        <v>2015</v>
      </c>
      <c r="M7309" t="str">
        <f>INDEX(RoutesPivot[DepAirport],MATCH($C7309,RoutesPivot[[RouteID]:[RouteID]],0))</f>
        <v>ORD</v>
      </c>
      <c r="N7309" t="str">
        <f>INDEX(RoutesPivot[AirportID],MATCH($C7309,RoutesPivot[[RouteID]:[RouteID]],0))</f>
        <v>PHX</v>
      </c>
      <c r="O7309">
        <f>INDEX(RoutesPivot[Distance],MATCH($C7309,RoutesPivot[[RouteID]:[RouteID]],0))</f>
        <v>1200</v>
      </c>
      <c r="P7309">
        <f>INDEX(RoutesPivot[ListPrice],MATCH($C7309,RoutesPivot[[RouteID]:[RouteID]],0))</f>
        <v>250</v>
      </c>
      <c r="Q7309" t="str">
        <f>INDEX(AirportPivot[AirportName],MATCH($N7309,AirportPivot[[AirportID]:[AirportID]],0))</f>
        <v>Phoenix Sky Harbor International</v>
      </c>
      <c r="R7309">
        <f>INDEX(AirportPivot[Gates (number of available)],MATCH($N7309,AirportPivot[[AirportID]:[AirportID]],0))</f>
        <v>60</v>
      </c>
    </row>
    <row r="7310" spans="1:18" x14ac:dyDescent="0.25">
      <c r="A7310" s="3" t="s">
        <v>7342</v>
      </c>
      <c r="B7310" s="12">
        <v>41728</v>
      </c>
      <c r="C7310" s="4" t="s">
        <v>23</v>
      </c>
      <c r="D7310" s="4">
        <v>1.1000000000000001</v>
      </c>
      <c r="E7310" s="4">
        <v>141</v>
      </c>
      <c r="F7310" s="5">
        <v>0.79166666666666663</v>
      </c>
      <c r="G7310" s="6">
        <v>300</v>
      </c>
      <c r="H7310" s="7">
        <v>55500</v>
      </c>
      <c r="I7310" s="7">
        <f>FlightsPivot[[#This Row],[Total Fare]]*10%</f>
        <v>5550</v>
      </c>
      <c r="J7310" s="7">
        <f>FlightsPivot[[#This Row],[Total Fare]]+FlightsPivot[[#This Row],[10% tax ]]</f>
        <v>61050</v>
      </c>
      <c r="K7310" s="4">
        <v>3</v>
      </c>
      <c r="L7310" s="4">
        <v>2014</v>
      </c>
      <c r="M7310" t="str">
        <f>INDEX(RoutesPivot[DepAirport],MATCH($C7310,RoutesPivot[[RouteID]:[RouteID]],0))</f>
        <v>ORD</v>
      </c>
      <c r="N7310" t="str">
        <f>INDEX(RoutesPivot[AirportID],MATCH($C7310,RoutesPivot[[RouteID]:[RouteID]],0))</f>
        <v>DEN</v>
      </c>
      <c r="O7310">
        <f>INDEX(RoutesPivot[Distance],MATCH($C7310,RoutesPivot[[RouteID]:[RouteID]],0))</f>
        <v>800</v>
      </c>
      <c r="P7310">
        <f>INDEX(RoutesPivot[ListPrice],MATCH($C7310,RoutesPivot[[RouteID]:[RouteID]],0))</f>
        <v>300</v>
      </c>
      <c r="Q7310" t="str">
        <f>INDEX(AirportPivot[AirportName],MATCH($N7310,AirportPivot[[AirportID]:[AirportID]],0))</f>
        <v>Denver International</v>
      </c>
      <c r="R7310">
        <f>INDEX(AirportPivot[Gates (number of available)],MATCH($N7310,AirportPivot[[AirportID]:[AirportID]],0))</f>
        <v>75</v>
      </c>
    </row>
    <row r="7311" spans="1:18" x14ac:dyDescent="0.25">
      <c r="A7311" s="3" t="s">
        <v>7343</v>
      </c>
      <c r="B7311" s="12">
        <v>41824</v>
      </c>
      <c r="C7311" s="4" t="s">
        <v>13</v>
      </c>
      <c r="D7311" s="4">
        <v>2.5</v>
      </c>
      <c r="E7311" s="4">
        <v>209</v>
      </c>
      <c r="F7311" s="5">
        <v>0.79166666666666663</v>
      </c>
      <c r="G7311" s="6">
        <v>275</v>
      </c>
      <c r="H7311" s="7">
        <v>45375</v>
      </c>
      <c r="I7311" s="7">
        <f>FlightsPivot[[#This Row],[Total Fare]]*10%</f>
        <v>4537.5</v>
      </c>
      <c r="J7311" s="7">
        <f>FlightsPivot[[#This Row],[Total Fare]]+FlightsPivot[[#This Row],[10% tax ]]</f>
        <v>49912.5</v>
      </c>
      <c r="K7311" s="4">
        <v>7</v>
      </c>
      <c r="L7311" s="4">
        <v>2014</v>
      </c>
      <c r="M7311" t="str">
        <f>INDEX(RoutesPivot[DepAirport],MATCH($C7311,RoutesPivot[[RouteID]:[RouteID]],0))</f>
        <v>ORD</v>
      </c>
      <c r="N7311" t="str">
        <f>INDEX(RoutesPivot[AirportID],MATCH($C7311,RoutesPivot[[RouteID]:[RouteID]],0))</f>
        <v>JFK</v>
      </c>
      <c r="O7311">
        <f>INDEX(RoutesPivot[Distance],MATCH($C7311,RoutesPivot[[RouteID]:[RouteID]],0))</f>
        <v>619</v>
      </c>
      <c r="P7311">
        <f>INDEX(RoutesPivot[ListPrice],MATCH($C7311,RoutesPivot[[RouteID]:[RouteID]],0))</f>
        <v>250</v>
      </c>
      <c r="Q7311" t="str">
        <f>INDEX(AirportPivot[AirportName],MATCH($N7311,AirportPivot[[AirportID]:[AirportID]],0))</f>
        <v>John F Kennedy International</v>
      </c>
      <c r="R7311">
        <f>INDEX(AirportPivot[Gates (number of available)],MATCH($N7311,AirportPivot[[AirportID]:[AirportID]],0))</f>
        <v>120</v>
      </c>
    </row>
    <row r="7312" spans="1:18" x14ac:dyDescent="0.25">
      <c r="A7312" s="3" t="s">
        <v>7344</v>
      </c>
      <c r="B7312" s="12">
        <v>42348</v>
      </c>
      <c r="C7312" s="4" t="s">
        <v>11</v>
      </c>
      <c r="D7312" s="4">
        <v>3.3</v>
      </c>
      <c r="E7312" s="4">
        <v>131</v>
      </c>
      <c r="F7312" s="5">
        <v>0.29166666666666669</v>
      </c>
      <c r="G7312" s="6">
        <v>300</v>
      </c>
      <c r="H7312" s="7">
        <v>55500</v>
      </c>
      <c r="I7312" s="7">
        <f>FlightsPivot[[#This Row],[Total Fare]]*10%</f>
        <v>5550</v>
      </c>
      <c r="J7312" s="7">
        <f>FlightsPivot[[#This Row],[Total Fare]]+FlightsPivot[[#This Row],[10% tax ]]</f>
        <v>61050</v>
      </c>
      <c r="K7312" s="4">
        <v>12</v>
      </c>
      <c r="L7312" s="4">
        <v>2015</v>
      </c>
      <c r="M7312" t="str">
        <f>INDEX(RoutesPivot[DepAirport],MATCH($C7312,RoutesPivot[[RouteID]:[RouteID]],0))</f>
        <v>ORD</v>
      </c>
      <c r="N7312" t="str">
        <f>INDEX(RoutesPivot[AirportID],MATCH($C7312,RoutesPivot[[RouteID]:[RouteID]],0))</f>
        <v>BOS</v>
      </c>
      <c r="O7312">
        <f>INDEX(RoutesPivot[Distance],MATCH($C7312,RoutesPivot[[RouteID]:[RouteID]],0))</f>
        <v>730</v>
      </c>
      <c r="P7312">
        <f>INDEX(RoutesPivot[ListPrice],MATCH($C7312,RoutesPivot[[RouteID]:[RouteID]],0))</f>
        <v>300</v>
      </c>
      <c r="Q7312" t="str">
        <f>INDEX(AirportPivot[AirportName],MATCH($N7312,AirportPivot[[AirportID]:[AirportID]],0))</f>
        <v>General Edward Lawrence Logan International</v>
      </c>
      <c r="R7312">
        <f>INDEX(AirportPivot[Gates (number of available)],MATCH($N7312,AirportPivot[[AirportID]:[AirportID]],0))</f>
        <v>63</v>
      </c>
    </row>
    <row r="7313" spans="1:18" x14ac:dyDescent="0.25">
      <c r="A7313" s="3" t="s">
        <v>7345</v>
      </c>
      <c r="B7313" s="12">
        <v>41972</v>
      </c>
      <c r="C7313" s="4" t="s">
        <v>103</v>
      </c>
      <c r="D7313" s="4">
        <v>3.9</v>
      </c>
      <c r="E7313" s="4">
        <v>89</v>
      </c>
      <c r="F7313" s="5">
        <v>0.72916666666666663</v>
      </c>
      <c r="G7313" s="6">
        <v>450</v>
      </c>
      <c r="H7313" s="7">
        <v>81450</v>
      </c>
      <c r="I7313" s="7">
        <f>FlightsPivot[[#This Row],[Total Fare]]*10%</f>
        <v>8145</v>
      </c>
      <c r="J7313" s="7">
        <f>FlightsPivot[[#This Row],[Total Fare]]+FlightsPivot[[#This Row],[10% tax ]]</f>
        <v>89595</v>
      </c>
      <c r="K7313" s="4">
        <v>11</v>
      </c>
      <c r="L7313" s="4">
        <v>2014</v>
      </c>
      <c r="M7313" t="str">
        <f>INDEX(RoutesPivot[DepAirport],MATCH($C7313,RoutesPivot[[RouteID]:[RouteID]],0))</f>
        <v>ORD</v>
      </c>
      <c r="N7313" t="str">
        <f>INDEX(RoutesPivot[AirportID],MATCH($C7313,RoutesPivot[[RouteID]:[RouteID]],0))</f>
        <v>IAD</v>
      </c>
      <c r="O7313">
        <f>INDEX(RoutesPivot[Distance],MATCH($C7313,RoutesPivot[[RouteID]:[RouteID]],0))</f>
        <v>515</v>
      </c>
      <c r="P7313">
        <f>INDEX(RoutesPivot[ListPrice],MATCH($C7313,RoutesPivot[[RouteID]:[RouteID]],0))</f>
        <v>300</v>
      </c>
      <c r="Q7313" t="str">
        <f>INDEX(AirportPivot[AirportName],MATCH($N7313,AirportPivot[[AirportID]:[AirportID]],0))</f>
        <v>Washington Dulles International</v>
      </c>
      <c r="R7313">
        <f>INDEX(AirportPivot[Gates (number of available)],MATCH($N7313,AirportPivot[[AirportID]:[AirportID]],0))</f>
        <v>95</v>
      </c>
    </row>
    <row r="7314" spans="1:18" x14ac:dyDescent="0.25">
      <c r="A7314" s="3" t="s">
        <v>7346</v>
      </c>
      <c r="B7314" s="12">
        <v>42093</v>
      </c>
      <c r="C7314" s="4" t="s">
        <v>47</v>
      </c>
      <c r="D7314" s="4">
        <v>2.5</v>
      </c>
      <c r="E7314" s="4">
        <v>192</v>
      </c>
      <c r="F7314" s="5">
        <v>0.33333333333333331</v>
      </c>
      <c r="G7314" s="6">
        <v>250</v>
      </c>
      <c r="H7314" s="7">
        <v>41250</v>
      </c>
      <c r="I7314" s="7">
        <f>FlightsPivot[[#This Row],[Total Fare]]*10%</f>
        <v>4125</v>
      </c>
      <c r="J7314" s="7">
        <f>FlightsPivot[[#This Row],[Total Fare]]+FlightsPivot[[#This Row],[10% tax ]]</f>
        <v>45375</v>
      </c>
      <c r="K7314" s="4">
        <v>3</v>
      </c>
      <c r="L7314" s="4">
        <v>2015</v>
      </c>
      <c r="M7314" t="str">
        <f>INDEX(RoutesPivot[DepAirport],MATCH($C7314,RoutesPivot[[RouteID]:[RouteID]],0))</f>
        <v>ORD</v>
      </c>
      <c r="N7314" t="str">
        <f>INDEX(RoutesPivot[AirportID],MATCH($C7314,RoutesPivot[[RouteID]:[RouteID]],0))</f>
        <v>PHX</v>
      </c>
      <c r="O7314">
        <f>INDEX(RoutesPivot[Distance],MATCH($C7314,RoutesPivot[[RouteID]:[RouteID]],0))</f>
        <v>1200</v>
      </c>
      <c r="P7314">
        <f>INDEX(RoutesPivot[ListPrice],MATCH($C7314,RoutesPivot[[RouteID]:[RouteID]],0))</f>
        <v>250</v>
      </c>
      <c r="Q7314" t="str">
        <f>INDEX(AirportPivot[AirportName],MATCH($N7314,AirportPivot[[AirportID]:[AirportID]],0))</f>
        <v>Phoenix Sky Harbor International</v>
      </c>
      <c r="R7314">
        <f>INDEX(AirportPivot[Gates (number of available)],MATCH($N7314,AirportPivot[[AirportID]:[AirportID]],0))</f>
        <v>60</v>
      </c>
    </row>
    <row r="7315" spans="1:18" x14ac:dyDescent="0.25">
      <c r="A7315" s="3" t="s">
        <v>7347</v>
      </c>
      <c r="B7315" s="12">
        <v>42277</v>
      </c>
      <c r="C7315" s="4" t="s">
        <v>21</v>
      </c>
      <c r="D7315" s="4">
        <v>1.8</v>
      </c>
      <c r="E7315" s="4">
        <v>117</v>
      </c>
      <c r="F7315" s="5">
        <v>0.75</v>
      </c>
      <c r="G7315" s="6">
        <v>125</v>
      </c>
      <c r="H7315" s="7">
        <v>23125</v>
      </c>
      <c r="I7315" s="7">
        <f>FlightsPivot[[#This Row],[Total Fare]]*10%</f>
        <v>2312.5</v>
      </c>
      <c r="J7315" s="7">
        <f>FlightsPivot[[#This Row],[Total Fare]]+FlightsPivot[[#This Row],[10% tax ]]</f>
        <v>25437.5</v>
      </c>
      <c r="K7315" s="4">
        <v>9</v>
      </c>
      <c r="L7315" s="4">
        <v>2015</v>
      </c>
      <c r="M7315" t="str">
        <f>INDEX(RoutesPivot[DepAirport],MATCH($C7315,RoutesPivot[[RouteID]:[RouteID]],0))</f>
        <v>ORD</v>
      </c>
      <c r="N7315" t="str">
        <f>INDEX(RoutesPivot[AirportID],MATCH($C7315,RoutesPivot[[RouteID]:[RouteID]],0))</f>
        <v>CLT</v>
      </c>
      <c r="O7315">
        <f>INDEX(RoutesPivot[Distance],MATCH($C7315,RoutesPivot[[RouteID]:[RouteID]],0))</f>
        <v>700</v>
      </c>
      <c r="P7315">
        <f>INDEX(RoutesPivot[ListPrice],MATCH($C7315,RoutesPivot[[RouteID]:[RouteID]],0))</f>
        <v>125</v>
      </c>
      <c r="Q7315" t="str">
        <f>INDEX(AirportPivot[AirportName],MATCH($N7315,AirportPivot[[AirportID]:[AirportID]],0))</f>
        <v>Charlotte/Douglas International</v>
      </c>
      <c r="R7315">
        <f>INDEX(AirportPivot[Gates (number of available)],MATCH($N7315,AirportPivot[[AirportID]:[AirportID]],0))</f>
        <v>65</v>
      </c>
    </row>
    <row r="7316" spans="1:18" x14ac:dyDescent="0.25">
      <c r="A7316" s="3" t="s">
        <v>7348</v>
      </c>
      <c r="B7316" s="12">
        <v>42001</v>
      </c>
      <c r="C7316" s="4" t="s">
        <v>80</v>
      </c>
      <c r="D7316" s="4">
        <v>5</v>
      </c>
      <c r="E7316" s="4">
        <v>92</v>
      </c>
      <c r="F7316" s="5">
        <v>0.5</v>
      </c>
      <c r="G7316" s="6">
        <v>420</v>
      </c>
      <c r="H7316" s="7">
        <v>77700</v>
      </c>
      <c r="I7316" s="7">
        <f>FlightsPivot[[#This Row],[Total Fare]]*10%</f>
        <v>7770</v>
      </c>
      <c r="J7316" s="7">
        <f>FlightsPivot[[#This Row],[Total Fare]]+FlightsPivot[[#This Row],[10% tax ]]</f>
        <v>85470</v>
      </c>
      <c r="K7316" s="4">
        <v>12</v>
      </c>
      <c r="L7316" s="4">
        <v>2014</v>
      </c>
      <c r="M7316" t="str">
        <f>INDEX(RoutesPivot[DepAirport],MATCH($C7316,RoutesPivot[[RouteID]:[RouteID]],0))</f>
        <v>ORD</v>
      </c>
      <c r="N7316" t="str">
        <f>INDEX(RoutesPivot[AirportID],MATCH($C7316,RoutesPivot[[RouteID]:[RouteID]],0))</f>
        <v>MIA</v>
      </c>
      <c r="O7316">
        <f>INDEX(RoutesPivot[Distance],MATCH($C7316,RoutesPivot[[RouteID]:[RouteID]],0))</f>
        <v>1000</v>
      </c>
      <c r="P7316">
        <f>INDEX(RoutesPivot[ListPrice],MATCH($C7316,RoutesPivot[[RouteID]:[RouteID]],0))</f>
        <v>300</v>
      </c>
      <c r="Q7316" t="str">
        <f>INDEX(AirportPivot[AirportName],MATCH($N7316,AirportPivot[[AirportID]:[AirportID]],0))</f>
        <v>Miami International</v>
      </c>
      <c r="R7316">
        <f>INDEX(AirportPivot[Gates (number of available)],MATCH($N7316,AirportPivot[[AirportID]:[AirportID]],0))</f>
        <v>80</v>
      </c>
    </row>
    <row r="7317" spans="1:18" x14ac:dyDescent="0.25">
      <c r="A7317" s="3" t="s">
        <v>7349</v>
      </c>
      <c r="B7317" s="12">
        <v>42235</v>
      </c>
      <c r="C7317" s="4" t="s">
        <v>1482</v>
      </c>
      <c r="D7317" s="4">
        <v>1.8</v>
      </c>
      <c r="E7317" s="4">
        <v>88</v>
      </c>
      <c r="F7317" s="5">
        <v>0.75</v>
      </c>
      <c r="G7317" s="6">
        <v>5500</v>
      </c>
      <c r="H7317" s="7">
        <v>995500</v>
      </c>
      <c r="I7317" s="7">
        <f>FlightsPivot[[#This Row],[Total Fare]]*10%</f>
        <v>99550</v>
      </c>
      <c r="J7317" s="7">
        <f>FlightsPivot[[#This Row],[Total Fare]]+FlightsPivot[[#This Row],[10% tax ]]</f>
        <v>1095050</v>
      </c>
      <c r="K7317" s="4">
        <v>8</v>
      </c>
      <c r="L7317" s="4">
        <v>2015</v>
      </c>
      <c r="M7317" t="str">
        <f>INDEX(RoutesPivot[DepAirport],MATCH($C7317,RoutesPivot[[RouteID]:[RouteID]],0))</f>
        <v>ORD</v>
      </c>
      <c r="N7317" t="str">
        <f>INDEX(RoutesPivot[AirportID],MATCH($C7317,RoutesPivot[[RouteID]:[RouteID]],0))</f>
        <v>DCA</v>
      </c>
      <c r="O7317">
        <f>INDEX(RoutesPivot[Distance],MATCH($C7317,RoutesPivot[[RouteID]:[RouteID]],0))</f>
        <v>600</v>
      </c>
      <c r="P7317">
        <f>INDEX(RoutesPivot[ListPrice],MATCH($C7317,RoutesPivot[[RouteID]:[RouteID]],0))</f>
        <v>5000</v>
      </c>
      <c r="Q7317" t="str">
        <f>INDEX(AirportPivot[AirportName],MATCH($N7317,AirportPivot[[AirportID]:[AirportID]],0))</f>
        <v>Ronald Reagan Washington National Airport</v>
      </c>
      <c r="R7317">
        <f>INDEX(AirportPivot[Gates (number of available)],MATCH($N7317,AirportPivot[[AirportID]:[AirportID]],0))</f>
        <v>45</v>
      </c>
    </row>
    <row r="7318" spans="1:18" x14ac:dyDescent="0.25">
      <c r="A7318" s="3" t="s">
        <v>7350</v>
      </c>
      <c r="B7318" s="12">
        <v>41879</v>
      </c>
      <c r="C7318" s="4" t="s">
        <v>13</v>
      </c>
      <c r="D7318" s="4">
        <v>3.1</v>
      </c>
      <c r="E7318" s="4">
        <v>71</v>
      </c>
      <c r="F7318" s="5">
        <v>0.70833333333333337</v>
      </c>
      <c r="G7318" s="6">
        <v>275</v>
      </c>
      <c r="H7318" s="7">
        <v>49775</v>
      </c>
      <c r="I7318" s="7">
        <f>FlightsPivot[[#This Row],[Total Fare]]*10%</f>
        <v>4977.5</v>
      </c>
      <c r="J7318" s="7">
        <f>FlightsPivot[[#This Row],[Total Fare]]+FlightsPivot[[#This Row],[10% tax ]]</f>
        <v>54752.5</v>
      </c>
      <c r="K7318" s="4">
        <v>8</v>
      </c>
      <c r="L7318" s="4">
        <v>2014</v>
      </c>
      <c r="M7318" t="str">
        <f>INDEX(RoutesPivot[DepAirport],MATCH($C7318,RoutesPivot[[RouteID]:[RouteID]],0))</f>
        <v>ORD</v>
      </c>
      <c r="N7318" t="str">
        <f>INDEX(RoutesPivot[AirportID],MATCH($C7318,RoutesPivot[[RouteID]:[RouteID]],0))</f>
        <v>JFK</v>
      </c>
      <c r="O7318">
        <f>INDEX(RoutesPivot[Distance],MATCH($C7318,RoutesPivot[[RouteID]:[RouteID]],0))</f>
        <v>619</v>
      </c>
      <c r="P7318">
        <f>INDEX(RoutesPivot[ListPrice],MATCH($C7318,RoutesPivot[[RouteID]:[RouteID]],0))</f>
        <v>250</v>
      </c>
      <c r="Q7318" t="str">
        <f>INDEX(AirportPivot[AirportName],MATCH($N7318,AirportPivot[[AirportID]:[AirportID]],0))</f>
        <v>John F Kennedy International</v>
      </c>
      <c r="R7318">
        <f>INDEX(AirportPivot[Gates (number of available)],MATCH($N7318,AirportPivot[[AirportID]:[AirportID]],0))</f>
        <v>120</v>
      </c>
    </row>
    <row r="7319" spans="1:18" x14ac:dyDescent="0.25">
      <c r="A7319" s="3" t="s">
        <v>7351</v>
      </c>
      <c r="B7319" s="12">
        <v>42019</v>
      </c>
      <c r="C7319" s="4" t="s">
        <v>83</v>
      </c>
      <c r="D7319" s="4">
        <v>2.2999999999999998</v>
      </c>
      <c r="E7319" s="4">
        <v>146</v>
      </c>
      <c r="F7319" s="5">
        <v>0.29166666666666669</v>
      </c>
      <c r="G7319" s="6">
        <v>240</v>
      </c>
      <c r="H7319" s="7">
        <v>44400</v>
      </c>
      <c r="I7319" s="7">
        <f>FlightsPivot[[#This Row],[Total Fare]]*10%</f>
        <v>4440</v>
      </c>
      <c r="J7319" s="7">
        <f>FlightsPivot[[#This Row],[Total Fare]]+FlightsPivot[[#This Row],[10% tax ]]</f>
        <v>48840</v>
      </c>
      <c r="K7319" s="4">
        <v>1</v>
      </c>
      <c r="L7319" s="4">
        <v>2015</v>
      </c>
      <c r="M7319" t="str">
        <f>INDEX(RoutesPivot[DepAirport],MATCH($C7319,RoutesPivot[[RouteID]:[RouteID]],0))</f>
        <v>ORD</v>
      </c>
      <c r="N7319" t="str">
        <f>INDEX(RoutesPivot[AirportID],MATCH($C7319,RoutesPivot[[RouteID]:[RouteID]],0))</f>
        <v>BWI</v>
      </c>
      <c r="O7319">
        <f>INDEX(RoutesPivot[Distance],MATCH($C7319,RoutesPivot[[RouteID]:[RouteID]],0))</f>
        <v>520</v>
      </c>
      <c r="P7319">
        <f>INDEX(RoutesPivot[ListPrice],MATCH($C7319,RoutesPivot[[RouteID]:[RouteID]],0))</f>
        <v>240</v>
      </c>
      <c r="Q7319" t="str">
        <f>INDEX(AirportPivot[AirportName],MATCH($N7319,AirportPivot[[AirportID]:[AirportID]],0))</f>
        <v>Baltimore/Washington International Thurgood Marshall</v>
      </c>
      <c r="R7319">
        <f>INDEX(AirportPivot[Gates (number of available)],MATCH($N7319,AirportPivot[[AirportID]:[AirportID]],0))</f>
        <v>58</v>
      </c>
    </row>
    <row r="7320" spans="1:18" x14ac:dyDescent="0.25">
      <c r="A7320" s="3" t="s">
        <v>7352</v>
      </c>
      <c r="B7320" s="12">
        <v>42133</v>
      </c>
      <c r="C7320" s="4" t="s">
        <v>21</v>
      </c>
      <c r="D7320" s="4">
        <v>1.8</v>
      </c>
      <c r="E7320" s="4">
        <v>54</v>
      </c>
      <c r="F7320" s="5">
        <v>0.66666666666666663</v>
      </c>
      <c r="G7320" s="6">
        <v>125</v>
      </c>
      <c r="H7320" s="7">
        <v>20625</v>
      </c>
      <c r="I7320" s="7">
        <f>FlightsPivot[[#This Row],[Total Fare]]*10%</f>
        <v>2062.5</v>
      </c>
      <c r="J7320" s="7">
        <f>FlightsPivot[[#This Row],[Total Fare]]+FlightsPivot[[#This Row],[10% tax ]]</f>
        <v>22687.5</v>
      </c>
      <c r="K7320" s="4">
        <v>5</v>
      </c>
      <c r="L7320" s="4">
        <v>2015</v>
      </c>
      <c r="M7320" t="str">
        <f>INDEX(RoutesPivot[DepAirport],MATCH($C7320,RoutesPivot[[RouteID]:[RouteID]],0))</f>
        <v>ORD</v>
      </c>
      <c r="N7320" t="str">
        <f>INDEX(RoutesPivot[AirportID],MATCH($C7320,RoutesPivot[[RouteID]:[RouteID]],0))</f>
        <v>CLT</v>
      </c>
      <c r="O7320">
        <f>INDEX(RoutesPivot[Distance],MATCH($C7320,RoutesPivot[[RouteID]:[RouteID]],0))</f>
        <v>700</v>
      </c>
      <c r="P7320">
        <f>INDEX(RoutesPivot[ListPrice],MATCH($C7320,RoutesPivot[[RouteID]:[RouteID]],0))</f>
        <v>125</v>
      </c>
      <c r="Q7320" t="str">
        <f>INDEX(AirportPivot[AirportName],MATCH($N7320,AirportPivot[[AirportID]:[AirportID]],0))</f>
        <v>Charlotte/Douglas International</v>
      </c>
      <c r="R7320">
        <f>INDEX(AirportPivot[Gates (number of available)],MATCH($N7320,AirportPivot[[AirportID]:[AirportID]],0))</f>
        <v>65</v>
      </c>
    </row>
    <row r="7321" spans="1:18" x14ac:dyDescent="0.25">
      <c r="A7321" s="3" t="s">
        <v>7353</v>
      </c>
      <c r="B7321" s="12">
        <v>42342</v>
      </c>
      <c r="C7321" s="4" t="s">
        <v>98</v>
      </c>
      <c r="D7321" s="4">
        <v>2.2999999999999998</v>
      </c>
      <c r="E7321" s="4">
        <v>95</v>
      </c>
      <c r="F7321" s="5">
        <v>0.83333333333333337</v>
      </c>
      <c r="G7321" s="6">
        <v>275</v>
      </c>
      <c r="H7321" s="7">
        <v>50875</v>
      </c>
      <c r="I7321" s="7">
        <f>FlightsPivot[[#This Row],[Total Fare]]*10%</f>
        <v>5087.5</v>
      </c>
      <c r="J7321" s="7">
        <f>FlightsPivot[[#This Row],[Total Fare]]+FlightsPivot[[#This Row],[10% tax ]]</f>
        <v>55962.5</v>
      </c>
      <c r="K7321" s="4">
        <v>12</v>
      </c>
      <c r="L7321" s="4">
        <v>2015</v>
      </c>
      <c r="M7321" t="str">
        <f>INDEX(RoutesPivot[DepAirport],MATCH($C7321,RoutesPivot[[RouteID]:[RouteID]],0))</f>
        <v>ORD</v>
      </c>
      <c r="N7321" t="str">
        <f>INDEX(RoutesPivot[AirportID],MATCH($C7321,RoutesPivot[[RouteID]:[RouteID]],0))</f>
        <v>PHL</v>
      </c>
      <c r="O7321">
        <f>INDEX(RoutesPivot[Distance],MATCH($C7321,RoutesPivot[[RouteID]:[RouteID]],0))</f>
        <v>580</v>
      </c>
      <c r="P7321">
        <f>INDEX(RoutesPivot[ListPrice],MATCH($C7321,RoutesPivot[[RouteID]:[RouteID]],0))</f>
        <v>275</v>
      </c>
      <c r="Q7321" t="str">
        <f>INDEX(AirportPivot[AirportName],MATCH($N7321,AirportPivot[[AirportID]:[AirportID]],0))</f>
        <v>Philadelphia International</v>
      </c>
      <c r="R7321">
        <f>INDEX(AirportPivot[Gates (number of available)],MATCH($N7321,AirportPivot[[AirportID]:[AirportID]],0))</f>
        <v>89</v>
      </c>
    </row>
    <row r="7322" spans="1:18" x14ac:dyDescent="0.25">
      <c r="A7322" s="3" t="s">
        <v>7354</v>
      </c>
      <c r="B7322" s="12">
        <v>41828</v>
      </c>
      <c r="C7322" s="4" t="s">
        <v>21</v>
      </c>
      <c r="D7322" s="4">
        <v>2.9</v>
      </c>
      <c r="E7322" s="4">
        <v>178</v>
      </c>
      <c r="F7322" s="5">
        <v>0.33333333333333331</v>
      </c>
      <c r="G7322" s="6">
        <v>137.5</v>
      </c>
      <c r="H7322" s="7">
        <v>22687.5</v>
      </c>
      <c r="I7322" s="7">
        <f>FlightsPivot[[#This Row],[Total Fare]]*10%</f>
        <v>2268.75</v>
      </c>
      <c r="J7322" s="7">
        <f>FlightsPivot[[#This Row],[Total Fare]]+FlightsPivot[[#This Row],[10% tax ]]</f>
        <v>24956.25</v>
      </c>
      <c r="K7322" s="4">
        <v>7</v>
      </c>
      <c r="L7322" s="4">
        <v>2014</v>
      </c>
      <c r="M7322" t="str">
        <f>INDEX(RoutesPivot[DepAirport],MATCH($C7322,RoutesPivot[[RouteID]:[RouteID]],0))</f>
        <v>ORD</v>
      </c>
      <c r="N7322" t="str">
        <f>INDEX(RoutesPivot[AirportID],MATCH($C7322,RoutesPivot[[RouteID]:[RouteID]],0))</f>
        <v>CLT</v>
      </c>
      <c r="O7322">
        <f>INDEX(RoutesPivot[Distance],MATCH($C7322,RoutesPivot[[RouteID]:[RouteID]],0))</f>
        <v>700</v>
      </c>
      <c r="P7322">
        <f>INDEX(RoutesPivot[ListPrice],MATCH($C7322,RoutesPivot[[RouteID]:[RouteID]],0))</f>
        <v>125</v>
      </c>
      <c r="Q7322" t="str">
        <f>INDEX(AirportPivot[AirportName],MATCH($N7322,AirportPivot[[AirportID]:[AirportID]],0))</f>
        <v>Charlotte/Douglas International</v>
      </c>
      <c r="R7322">
        <f>INDEX(AirportPivot[Gates (number of available)],MATCH($N7322,AirportPivot[[AirportID]:[AirportID]],0))</f>
        <v>65</v>
      </c>
    </row>
    <row r="7323" spans="1:18" x14ac:dyDescent="0.25">
      <c r="A7323" s="3" t="s">
        <v>7355</v>
      </c>
      <c r="B7323" s="12">
        <v>42292</v>
      </c>
      <c r="C7323" s="4" t="s">
        <v>23</v>
      </c>
      <c r="D7323" s="4">
        <v>1.3</v>
      </c>
      <c r="E7323" s="4">
        <v>183</v>
      </c>
      <c r="F7323" s="5">
        <v>0.83333333333333337</v>
      </c>
      <c r="G7323" s="6">
        <v>300</v>
      </c>
      <c r="H7323" s="7">
        <v>49500</v>
      </c>
      <c r="I7323" s="7">
        <f>FlightsPivot[[#This Row],[Total Fare]]*10%</f>
        <v>4950</v>
      </c>
      <c r="J7323" s="7">
        <f>FlightsPivot[[#This Row],[Total Fare]]+FlightsPivot[[#This Row],[10% tax ]]</f>
        <v>54450</v>
      </c>
      <c r="K7323" s="4">
        <v>10</v>
      </c>
      <c r="L7323" s="4">
        <v>2015</v>
      </c>
      <c r="M7323" t="str">
        <f>INDEX(RoutesPivot[DepAirport],MATCH($C7323,RoutesPivot[[RouteID]:[RouteID]],0))</f>
        <v>ORD</v>
      </c>
      <c r="N7323" t="str">
        <f>INDEX(RoutesPivot[AirportID],MATCH($C7323,RoutesPivot[[RouteID]:[RouteID]],0))</f>
        <v>DEN</v>
      </c>
      <c r="O7323">
        <f>INDEX(RoutesPivot[Distance],MATCH($C7323,RoutesPivot[[RouteID]:[RouteID]],0))</f>
        <v>800</v>
      </c>
      <c r="P7323">
        <f>INDEX(RoutesPivot[ListPrice],MATCH($C7323,RoutesPivot[[RouteID]:[RouteID]],0))</f>
        <v>300</v>
      </c>
      <c r="Q7323" t="str">
        <f>INDEX(AirportPivot[AirportName],MATCH($N7323,AirportPivot[[AirportID]:[AirportID]],0))</f>
        <v>Denver International</v>
      </c>
      <c r="R7323">
        <f>INDEX(AirportPivot[Gates (number of available)],MATCH($N7323,AirportPivot[[AirportID]:[AirportID]],0))</f>
        <v>75</v>
      </c>
    </row>
    <row r="7324" spans="1:18" x14ac:dyDescent="0.25">
      <c r="A7324" s="3" t="s">
        <v>7356</v>
      </c>
      <c r="B7324" s="12">
        <v>42191</v>
      </c>
      <c r="C7324" s="4" t="s">
        <v>27</v>
      </c>
      <c r="D7324" s="4">
        <v>10.6</v>
      </c>
      <c r="E7324" s="4">
        <v>32</v>
      </c>
      <c r="F7324" s="5">
        <v>0.75</v>
      </c>
      <c r="G7324" s="6">
        <v>220</v>
      </c>
      <c r="H7324" s="7">
        <v>40700</v>
      </c>
      <c r="I7324" s="7">
        <f>FlightsPivot[[#This Row],[Total Fare]]*10%</f>
        <v>4070</v>
      </c>
      <c r="J7324" s="7">
        <f>FlightsPivot[[#This Row],[Total Fare]]+FlightsPivot[[#This Row],[10% tax ]]</f>
        <v>44770</v>
      </c>
      <c r="K7324" s="4">
        <v>7</v>
      </c>
      <c r="L7324" s="4">
        <v>2015</v>
      </c>
      <c r="M7324" t="str">
        <f>INDEX(RoutesPivot[DepAirport],MATCH($C7324,RoutesPivot[[RouteID]:[RouteID]],0))</f>
        <v>ORD</v>
      </c>
      <c r="N7324" t="str">
        <f>INDEX(RoutesPivot[AirportID],MATCH($C7324,RoutesPivot[[RouteID]:[RouteID]],0))</f>
        <v>ATL</v>
      </c>
      <c r="O7324">
        <f>INDEX(RoutesPivot[Distance],MATCH($C7324,RoutesPivot[[RouteID]:[RouteID]],0))</f>
        <v>510</v>
      </c>
      <c r="P7324">
        <f>INDEX(RoutesPivot[ListPrice],MATCH($C7324,RoutesPivot[[RouteID]:[RouteID]],0))</f>
        <v>200</v>
      </c>
      <c r="Q7324" t="str">
        <f>INDEX(AirportPivot[AirportName],MATCH($N7324,AirportPivot[[AirportID]:[AirportID]],0))</f>
        <v>Hartsfield-Jackson Atlanta International</v>
      </c>
      <c r="R7324">
        <f>INDEX(AirportPivot[Gates (number of available)],MATCH($N7324,AirportPivot[[AirportID]:[AirportID]],0))</f>
        <v>100</v>
      </c>
    </row>
    <row r="7325" spans="1:18" x14ac:dyDescent="0.25">
      <c r="A7325" s="3" t="s">
        <v>7357</v>
      </c>
      <c r="B7325" s="12">
        <v>41968</v>
      </c>
      <c r="C7325" s="4" t="s">
        <v>19</v>
      </c>
      <c r="D7325" s="4">
        <v>6.2</v>
      </c>
      <c r="E7325" s="4">
        <v>207</v>
      </c>
      <c r="F7325" s="5">
        <v>0.29166666666666669</v>
      </c>
      <c r="G7325" s="6">
        <v>300</v>
      </c>
      <c r="H7325" s="7">
        <v>49500</v>
      </c>
      <c r="I7325" s="7">
        <f>FlightsPivot[[#This Row],[Total Fare]]*10%</f>
        <v>4950</v>
      </c>
      <c r="J7325" s="7">
        <f>FlightsPivot[[#This Row],[Total Fare]]+FlightsPivot[[#This Row],[10% tax ]]</f>
        <v>54450</v>
      </c>
      <c r="K7325" s="4">
        <v>11</v>
      </c>
      <c r="L7325" s="4">
        <v>2014</v>
      </c>
      <c r="M7325" t="str">
        <f>INDEX(RoutesPivot[DepAirport],MATCH($C7325,RoutesPivot[[RouteID]:[RouteID]],0))</f>
        <v>ORD</v>
      </c>
      <c r="N7325" t="str">
        <f>INDEX(RoutesPivot[AirportID],MATCH($C7325,RoutesPivot[[RouteID]:[RouteID]],0))</f>
        <v>IAH</v>
      </c>
      <c r="O7325">
        <f>INDEX(RoutesPivot[Distance],MATCH($C7325,RoutesPivot[[RouteID]:[RouteID]],0))</f>
        <v>800</v>
      </c>
      <c r="P7325">
        <f>INDEX(RoutesPivot[ListPrice],MATCH($C7325,RoutesPivot[[RouteID]:[RouteID]],0))</f>
        <v>200</v>
      </c>
      <c r="Q7325" t="str">
        <f>INDEX(AirportPivot[AirportName],MATCH($N7325,AirportPivot[[AirportID]:[AirportID]],0))</f>
        <v>George Bush Intercontinental/Houston</v>
      </c>
      <c r="R7325">
        <f>INDEX(AirportPivot[Gates (number of available)],MATCH($N7325,AirportPivot[[AirportID]:[AirportID]],0))</f>
        <v>80</v>
      </c>
    </row>
    <row r="7326" spans="1:18" x14ac:dyDescent="0.25">
      <c r="A7326" s="3" t="s">
        <v>7358</v>
      </c>
      <c r="B7326" s="12">
        <v>42128</v>
      </c>
      <c r="C7326" s="4" t="s">
        <v>33</v>
      </c>
      <c r="D7326" s="4">
        <v>2.8</v>
      </c>
      <c r="E7326" s="4">
        <v>117</v>
      </c>
      <c r="F7326" s="5">
        <v>0.77083333333333337</v>
      </c>
      <c r="G7326" s="6">
        <v>375</v>
      </c>
      <c r="H7326" s="7">
        <v>69375</v>
      </c>
      <c r="I7326" s="7">
        <f>FlightsPivot[[#This Row],[Total Fare]]*10%</f>
        <v>6937.5</v>
      </c>
      <c r="J7326" s="7">
        <f>FlightsPivot[[#This Row],[Total Fare]]+FlightsPivot[[#This Row],[10% tax ]]</f>
        <v>76312.5</v>
      </c>
      <c r="K7326" s="4">
        <v>5</v>
      </c>
      <c r="L7326" s="4">
        <v>2015</v>
      </c>
      <c r="M7326" t="str">
        <f>INDEX(RoutesPivot[DepAirport],MATCH($C7326,RoutesPivot[[RouteID]:[RouteID]],0))</f>
        <v>ORD</v>
      </c>
      <c r="N7326" t="str">
        <f>INDEX(RoutesPivot[AirportID],MATCH($C7326,RoutesPivot[[RouteID]:[RouteID]],0))</f>
        <v>SFO</v>
      </c>
      <c r="O7326">
        <f>INDEX(RoutesPivot[Distance],MATCH($C7326,RoutesPivot[[RouteID]:[RouteID]],0))</f>
        <v>1600</v>
      </c>
      <c r="P7326">
        <f>INDEX(RoutesPivot[ListPrice],MATCH($C7326,RoutesPivot[[RouteID]:[RouteID]],0))</f>
        <v>375</v>
      </c>
      <c r="Q7326" t="str">
        <f>INDEX(AirportPivot[AirportName],MATCH($N7326,AirportPivot[[AirportID]:[AirportID]],0))</f>
        <v>San Francisco International</v>
      </c>
      <c r="R7326">
        <f>INDEX(AirportPivot[Gates (number of available)],MATCH($N7326,AirportPivot[[AirportID]:[AirportID]],0))</f>
        <v>70</v>
      </c>
    </row>
    <row r="7327" spans="1:18" x14ac:dyDescent="0.25">
      <c r="A7327" s="3" t="s">
        <v>7359</v>
      </c>
      <c r="B7327" s="12">
        <v>41653</v>
      </c>
      <c r="C7327" s="4" t="s">
        <v>47</v>
      </c>
      <c r="D7327" s="4">
        <v>1</v>
      </c>
      <c r="E7327" s="4">
        <v>159</v>
      </c>
      <c r="F7327" s="5">
        <v>0.60416666666666663</v>
      </c>
      <c r="G7327" s="6">
        <v>250</v>
      </c>
      <c r="H7327" s="7">
        <v>41250</v>
      </c>
      <c r="I7327" s="7">
        <f>FlightsPivot[[#This Row],[Total Fare]]*10%</f>
        <v>4125</v>
      </c>
      <c r="J7327" s="7">
        <f>FlightsPivot[[#This Row],[Total Fare]]+FlightsPivot[[#This Row],[10% tax ]]</f>
        <v>45375</v>
      </c>
      <c r="K7327" s="4">
        <v>1</v>
      </c>
      <c r="L7327" s="4">
        <v>2014</v>
      </c>
      <c r="M7327" t="str">
        <f>INDEX(RoutesPivot[DepAirport],MATCH($C7327,RoutesPivot[[RouteID]:[RouteID]],0))</f>
        <v>ORD</v>
      </c>
      <c r="N7327" t="str">
        <f>INDEX(RoutesPivot[AirportID],MATCH($C7327,RoutesPivot[[RouteID]:[RouteID]],0))</f>
        <v>PHX</v>
      </c>
      <c r="O7327">
        <f>INDEX(RoutesPivot[Distance],MATCH($C7327,RoutesPivot[[RouteID]:[RouteID]],0))</f>
        <v>1200</v>
      </c>
      <c r="P7327">
        <f>INDEX(RoutesPivot[ListPrice],MATCH($C7327,RoutesPivot[[RouteID]:[RouteID]],0))</f>
        <v>250</v>
      </c>
      <c r="Q7327" t="str">
        <f>INDEX(AirportPivot[AirportName],MATCH($N7327,AirportPivot[[AirportID]:[AirportID]],0))</f>
        <v>Phoenix Sky Harbor International</v>
      </c>
      <c r="R7327">
        <f>INDEX(AirportPivot[Gates (number of available)],MATCH($N7327,AirportPivot[[AirportID]:[AirportID]],0))</f>
        <v>60</v>
      </c>
    </row>
    <row r="7328" spans="1:18" x14ac:dyDescent="0.25">
      <c r="A7328" s="3" t="s">
        <v>7360</v>
      </c>
      <c r="B7328" s="12">
        <v>42249</v>
      </c>
      <c r="C7328" s="4" t="s">
        <v>33</v>
      </c>
      <c r="D7328" s="4">
        <v>1.9</v>
      </c>
      <c r="E7328" s="4">
        <v>47</v>
      </c>
      <c r="F7328" s="5">
        <v>0.33333333333333331</v>
      </c>
      <c r="G7328" s="6">
        <v>375</v>
      </c>
      <c r="H7328" s="7">
        <v>61875</v>
      </c>
      <c r="I7328" s="7">
        <f>FlightsPivot[[#This Row],[Total Fare]]*10%</f>
        <v>6187.5</v>
      </c>
      <c r="J7328" s="7">
        <f>FlightsPivot[[#This Row],[Total Fare]]+FlightsPivot[[#This Row],[10% tax ]]</f>
        <v>68062.5</v>
      </c>
      <c r="K7328" s="4">
        <v>9</v>
      </c>
      <c r="L7328" s="4">
        <v>2015</v>
      </c>
      <c r="M7328" t="str">
        <f>INDEX(RoutesPivot[DepAirport],MATCH($C7328,RoutesPivot[[RouteID]:[RouteID]],0))</f>
        <v>ORD</v>
      </c>
      <c r="N7328" t="str">
        <f>INDEX(RoutesPivot[AirportID],MATCH($C7328,RoutesPivot[[RouteID]:[RouteID]],0))</f>
        <v>SFO</v>
      </c>
      <c r="O7328">
        <f>INDEX(RoutesPivot[Distance],MATCH($C7328,RoutesPivot[[RouteID]:[RouteID]],0))</f>
        <v>1600</v>
      </c>
      <c r="P7328">
        <f>INDEX(RoutesPivot[ListPrice],MATCH($C7328,RoutesPivot[[RouteID]:[RouteID]],0))</f>
        <v>375</v>
      </c>
      <c r="Q7328" t="str">
        <f>INDEX(AirportPivot[AirportName],MATCH($N7328,AirportPivot[[AirportID]:[AirportID]],0))</f>
        <v>San Francisco International</v>
      </c>
      <c r="R7328">
        <f>INDEX(AirportPivot[Gates (number of available)],MATCH($N7328,AirportPivot[[AirportID]:[AirportID]],0))</f>
        <v>70</v>
      </c>
    </row>
    <row r="7329" spans="1:18" x14ac:dyDescent="0.25">
      <c r="A7329" s="3" t="s">
        <v>7361</v>
      </c>
      <c r="B7329" s="12">
        <v>42224</v>
      </c>
      <c r="C7329" s="4" t="s">
        <v>11</v>
      </c>
      <c r="D7329" s="4">
        <v>2.6</v>
      </c>
      <c r="E7329" s="4">
        <v>187</v>
      </c>
      <c r="F7329" s="5">
        <v>0.33333333333333331</v>
      </c>
      <c r="G7329" s="6">
        <v>330</v>
      </c>
      <c r="H7329" s="7">
        <v>54450</v>
      </c>
      <c r="I7329" s="7">
        <f>FlightsPivot[[#This Row],[Total Fare]]*10%</f>
        <v>5445</v>
      </c>
      <c r="J7329" s="7">
        <f>FlightsPivot[[#This Row],[Total Fare]]+FlightsPivot[[#This Row],[10% tax ]]</f>
        <v>59895</v>
      </c>
      <c r="K7329" s="4">
        <v>8</v>
      </c>
      <c r="L7329" s="4">
        <v>2015</v>
      </c>
      <c r="M7329" t="str">
        <f>INDEX(RoutesPivot[DepAirport],MATCH($C7329,RoutesPivot[[RouteID]:[RouteID]],0))</f>
        <v>ORD</v>
      </c>
      <c r="N7329" t="str">
        <f>INDEX(RoutesPivot[AirportID],MATCH($C7329,RoutesPivot[[RouteID]:[RouteID]],0))</f>
        <v>BOS</v>
      </c>
      <c r="O7329">
        <f>INDEX(RoutesPivot[Distance],MATCH($C7329,RoutesPivot[[RouteID]:[RouteID]],0))</f>
        <v>730</v>
      </c>
      <c r="P7329">
        <f>INDEX(RoutesPivot[ListPrice],MATCH($C7329,RoutesPivot[[RouteID]:[RouteID]],0))</f>
        <v>300</v>
      </c>
      <c r="Q7329" t="str">
        <f>INDEX(AirportPivot[AirportName],MATCH($N7329,AirportPivot[[AirportID]:[AirportID]],0))</f>
        <v>General Edward Lawrence Logan International</v>
      </c>
      <c r="R7329">
        <f>INDEX(AirportPivot[Gates (number of available)],MATCH($N7329,AirportPivot[[AirportID]:[AirportID]],0))</f>
        <v>63</v>
      </c>
    </row>
    <row r="7330" spans="1:18" x14ac:dyDescent="0.25">
      <c r="A7330" s="3" t="s">
        <v>7362</v>
      </c>
      <c r="B7330" s="12">
        <v>42171</v>
      </c>
      <c r="C7330" s="4" t="s">
        <v>13</v>
      </c>
      <c r="D7330" s="4">
        <v>2.1</v>
      </c>
      <c r="E7330" s="4">
        <v>21</v>
      </c>
      <c r="F7330" s="5">
        <v>0.83333333333333337</v>
      </c>
      <c r="G7330" s="6">
        <v>275</v>
      </c>
      <c r="H7330" s="7">
        <v>50875</v>
      </c>
      <c r="I7330" s="7">
        <f>FlightsPivot[[#This Row],[Total Fare]]*10%</f>
        <v>5087.5</v>
      </c>
      <c r="J7330" s="7">
        <f>FlightsPivot[[#This Row],[Total Fare]]+FlightsPivot[[#This Row],[10% tax ]]</f>
        <v>55962.5</v>
      </c>
      <c r="K7330" s="4">
        <v>6</v>
      </c>
      <c r="L7330" s="4">
        <v>2015</v>
      </c>
      <c r="M7330" t="str">
        <f>INDEX(RoutesPivot[DepAirport],MATCH($C7330,RoutesPivot[[RouteID]:[RouteID]],0))</f>
        <v>ORD</v>
      </c>
      <c r="N7330" t="str">
        <f>INDEX(RoutesPivot[AirportID],MATCH($C7330,RoutesPivot[[RouteID]:[RouteID]],0))</f>
        <v>JFK</v>
      </c>
      <c r="O7330">
        <f>INDEX(RoutesPivot[Distance],MATCH($C7330,RoutesPivot[[RouteID]:[RouteID]],0))</f>
        <v>619</v>
      </c>
      <c r="P7330">
        <f>INDEX(RoutesPivot[ListPrice],MATCH($C7330,RoutesPivot[[RouteID]:[RouteID]],0))</f>
        <v>250</v>
      </c>
      <c r="Q7330" t="str">
        <f>INDEX(AirportPivot[AirportName],MATCH($N7330,AirportPivot[[AirportID]:[AirportID]],0))</f>
        <v>John F Kennedy International</v>
      </c>
      <c r="R7330">
        <f>INDEX(AirportPivot[Gates (number of available)],MATCH($N7330,AirportPivot[[AirportID]:[AirportID]],0))</f>
        <v>120</v>
      </c>
    </row>
    <row r="7331" spans="1:18" x14ac:dyDescent="0.25">
      <c r="A7331" s="3" t="s">
        <v>7363</v>
      </c>
      <c r="B7331" s="12">
        <v>42228</v>
      </c>
      <c r="C7331" s="4" t="s">
        <v>103</v>
      </c>
      <c r="D7331" s="4">
        <v>2.2000000000000002</v>
      </c>
      <c r="E7331" s="4">
        <v>56</v>
      </c>
      <c r="F7331" s="5">
        <v>0.54166666666666663</v>
      </c>
      <c r="G7331" s="6">
        <v>330</v>
      </c>
      <c r="H7331" s="7">
        <v>54450</v>
      </c>
      <c r="I7331" s="7">
        <f>FlightsPivot[[#This Row],[Total Fare]]*10%</f>
        <v>5445</v>
      </c>
      <c r="J7331" s="7">
        <f>FlightsPivot[[#This Row],[Total Fare]]+FlightsPivot[[#This Row],[10% tax ]]</f>
        <v>59895</v>
      </c>
      <c r="K7331" s="4">
        <v>8</v>
      </c>
      <c r="L7331" s="4">
        <v>2015</v>
      </c>
      <c r="M7331" t="str">
        <f>INDEX(RoutesPivot[DepAirport],MATCH($C7331,RoutesPivot[[RouteID]:[RouteID]],0))</f>
        <v>ORD</v>
      </c>
      <c r="N7331" t="str">
        <f>INDEX(RoutesPivot[AirportID],MATCH($C7331,RoutesPivot[[RouteID]:[RouteID]],0))</f>
        <v>IAD</v>
      </c>
      <c r="O7331">
        <f>INDEX(RoutesPivot[Distance],MATCH($C7331,RoutesPivot[[RouteID]:[RouteID]],0))</f>
        <v>515</v>
      </c>
      <c r="P7331">
        <f>INDEX(RoutesPivot[ListPrice],MATCH($C7331,RoutesPivot[[RouteID]:[RouteID]],0))</f>
        <v>300</v>
      </c>
      <c r="Q7331" t="str">
        <f>INDEX(AirportPivot[AirportName],MATCH($N7331,AirportPivot[[AirportID]:[AirportID]],0))</f>
        <v>Washington Dulles International</v>
      </c>
      <c r="R7331">
        <f>INDEX(AirportPivot[Gates (number of available)],MATCH($N7331,AirportPivot[[AirportID]:[AirportID]],0))</f>
        <v>95</v>
      </c>
    </row>
    <row r="7332" spans="1:18" x14ac:dyDescent="0.25">
      <c r="A7332" s="3" t="s">
        <v>7364</v>
      </c>
      <c r="B7332" s="12">
        <v>41928</v>
      </c>
      <c r="C7332" s="4" t="s">
        <v>27</v>
      </c>
      <c r="D7332" s="4">
        <v>10.6</v>
      </c>
      <c r="E7332" s="4">
        <v>120</v>
      </c>
      <c r="F7332" s="5">
        <v>0.75</v>
      </c>
      <c r="G7332" s="6">
        <v>200</v>
      </c>
      <c r="H7332" s="7">
        <v>37000</v>
      </c>
      <c r="I7332" s="7">
        <f>FlightsPivot[[#This Row],[Total Fare]]*10%</f>
        <v>3700</v>
      </c>
      <c r="J7332" s="7">
        <f>FlightsPivot[[#This Row],[Total Fare]]+FlightsPivot[[#This Row],[10% tax ]]</f>
        <v>40700</v>
      </c>
      <c r="K7332" s="4">
        <v>10</v>
      </c>
      <c r="L7332" s="4">
        <v>2014</v>
      </c>
      <c r="M7332" t="str">
        <f>INDEX(RoutesPivot[DepAirport],MATCH($C7332,RoutesPivot[[RouteID]:[RouteID]],0))</f>
        <v>ORD</v>
      </c>
      <c r="N7332" t="str">
        <f>INDEX(RoutesPivot[AirportID],MATCH($C7332,RoutesPivot[[RouteID]:[RouteID]],0))</f>
        <v>ATL</v>
      </c>
      <c r="O7332">
        <f>INDEX(RoutesPivot[Distance],MATCH($C7332,RoutesPivot[[RouteID]:[RouteID]],0))</f>
        <v>510</v>
      </c>
      <c r="P7332">
        <f>INDEX(RoutesPivot[ListPrice],MATCH($C7332,RoutesPivot[[RouteID]:[RouteID]],0))</f>
        <v>200</v>
      </c>
      <c r="Q7332" t="str">
        <f>INDEX(AirportPivot[AirportName],MATCH($N7332,AirportPivot[[AirportID]:[AirportID]],0))</f>
        <v>Hartsfield-Jackson Atlanta International</v>
      </c>
      <c r="R7332">
        <f>INDEX(AirportPivot[Gates (number of available)],MATCH($N7332,AirportPivot[[AirportID]:[AirportID]],0))</f>
        <v>100</v>
      </c>
    </row>
    <row r="7333" spans="1:18" x14ac:dyDescent="0.25">
      <c r="A7333" s="3" t="s">
        <v>7365</v>
      </c>
      <c r="B7333" s="12">
        <v>42054</v>
      </c>
      <c r="C7333" s="4" t="s">
        <v>98</v>
      </c>
      <c r="D7333" s="4">
        <v>2.9</v>
      </c>
      <c r="E7333" s="4">
        <v>5</v>
      </c>
      <c r="F7333" s="5">
        <v>0.75</v>
      </c>
      <c r="G7333" s="6">
        <v>275</v>
      </c>
      <c r="H7333" s="7">
        <v>50875</v>
      </c>
      <c r="I7333" s="7">
        <f>FlightsPivot[[#This Row],[Total Fare]]*10%</f>
        <v>5087.5</v>
      </c>
      <c r="J7333" s="7">
        <f>FlightsPivot[[#This Row],[Total Fare]]+FlightsPivot[[#This Row],[10% tax ]]</f>
        <v>55962.5</v>
      </c>
      <c r="K7333" s="4">
        <v>2</v>
      </c>
      <c r="L7333" s="4">
        <v>2015</v>
      </c>
      <c r="M7333" t="str">
        <f>INDEX(RoutesPivot[DepAirport],MATCH($C7333,RoutesPivot[[RouteID]:[RouteID]],0))</f>
        <v>ORD</v>
      </c>
      <c r="N7333" t="str">
        <f>INDEX(RoutesPivot[AirportID],MATCH($C7333,RoutesPivot[[RouteID]:[RouteID]],0))</f>
        <v>PHL</v>
      </c>
      <c r="O7333">
        <f>INDEX(RoutesPivot[Distance],MATCH($C7333,RoutesPivot[[RouteID]:[RouteID]],0))</f>
        <v>580</v>
      </c>
      <c r="P7333">
        <f>INDEX(RoutesPivot[ListPrice],MATCH($C7333,RoutesPivot[[RouteID]:[RouteID]],0))</f>
        <v>275</v>
      </c>
      <c r="Q7333" t="str">
        <f>INDEX(AirportPivot[AirportName],MATCH($N7333,AirportPivot[[AirportID]:[AirportID]],0))</f>
        <v>Philadelphia International</v>
      </c>
      <c r="R7333">
        <f>INDEX(AirportPivot[Gates (number of available)],MATCH($N7333,AirportPivot[[AirportID]:[AirportID]],0))</f>
        <v>89</v>
      </c>
    </row>
    <row r="7334" spans="1:18" x14ac:dyDescent="0.25">
      <c r="A7334" s="3" t="s">
        <v>7366</v>
      </c>
      <c r="B7334" s="12">
        <v>42360</v>
      </c>
      <c r="C7334" s="4" t="s">
        <v>30</v>
      </c>
      <c r="D7334" s="4">
        <v>3.4</v>
      </c>
      <c r="E7334" s="4">
        <v>28</v>
      </c>
      <c r="F7334" s="5">
        <v>0.70833333333333337</v>
      </c>
      <c r="G7334" s="6">
        <v>350</v>
      </c>
      <c r="H7334" s="7">
        <v>64750</v>
      </c>
      <c r="I7334" s="7">
        <f>FlightsPivot[[#This Row],[Total Fare]]*10%</f>
        <v>6475</v>
      </c>
      <c r="J7334" s="7">
        <f>FlightsPivot[[#This Row],[Total Fare]]+FlightsPivot[[#This Row],[10% tax ]]</f>
        <v>71225</v>
      </c>
      <c r="K7334" s="4">
        <v>12</v>
      </c>
      <c r="L7334" s="4">
        <v>2015</v>
      </c>
      <c r="M7334" t="str">
        <f>INDEX(RoutesPivot[DepAirport],MATCH($C7334,RoutesPivot[[RouteID]:[RouteID]],0))</f>
        <v>ORD</v>
      </c>
      <c r="N7334" t="str">
        <f>INDEX(RoutesPivot[AirportID],MATCH($C7334,RoutesPivot[[RouteID]:[RouteID]],0))</f>
        <v>MCO</v>
      </c>
      <c r="O7334">
        <f>INDEX(RoutesPivot[Distance],MATCH($C7334,RoutesPivot[[RouteID]:[RouteID]],0))</f>
        <v>850</v>
      </c>
      <c r="P7334">
        <f>INDEX(RoutesPivot[ListPrice],MATCH($C7334,RoutesPivot[[RouteID]:[RouteID]],0))</f>
        <v>250</v>
      </c>
      <c r="Q7334" t="str">
        <f>INDEX(AirportPivot[AirportName],MATCH($N7334,AirportPivot[[AirportID]:[AirportID]],0))</f>
        <v>Orlando International</v>
      </c>
      <c r="R7334">
        <f>INDEX(AirportPivot[Gates (number of available)],MATCH($N7334,AirportPivot[[AirportID]:[AirportID]],0))</f>
        <v>67</v>
      </c>
    </row>
    <row r="7335" spans="1:18" x14ac:dyDescent="0.25">
      <c r="A7335" s="3" t="s">
        <v>7367</v>
      </c>
      <c r="B7335" s="12">
        <v>41785</v>
      </c>
      <c r="C7335" s="4" t="s">
        <v>47</v>
      </c>
      <c r="D7335" s="4">
        <v>3.6</v>
      </c>
      <c r="E7335" s="4">
        <v>41</v>
      </c>
      <c r="F7335" s="5">
        <v>0.41666666666666669</v>
      </c>
      <c r="G7335" s="6">
        <v>250</v>
      </c>
      <c r="H7335" s="7">
        <v>41250</v>
      </c>
      <c r="I7335" s="7">
        <f>FlightsPivot[[#This Row],[Total Fare]]*10%</f>
        <v>4125</v>
      </c>
      <c r="J7335" s="7">
        <f>FlightsPivot[[#This Row],[Total Fare]]+FlightsPivot[[#This Row],[10% tax ]]</f>
        <v>45375</v>
      </c>
      <c r="K7335" s="4">
        <v>5</v>
      </c>
      <c r="L7335" s="4">
        <v>2014</v>
      </c>
      <c r="M7335" t="str">
        <f>INDEX(RoutesPivot[DepAirport],MATCH($C7335,RoutesPivot[[RouteID]:[RouteID]],0))</f>
        <v>ORD</v>
      </c>
      <c r="N7335" t="str">
        <f>INDEX(RoutesPivot[AirportID],MATCH($C7335,RoutesPivot[[RouteID]:[RouteID]],0))</f>
        <v>PHX</v>
      </c>
      <c r="O7335">
        <f>INDEX(RoutesPivot[Distance],MATCH($C7335,RoutesPivot[[RouteID]:[RouteID]],0))</f>
        <v>1200</v>
      </c>
      <c r="P7335">
        <f>INDEX(RoutesPivot[ListPrice],MATCH($C7335,RoutesPivot[[RouteID]:[RouteID]],0))</f>
        <v>250</v>
      </c>
      <c r="Q7335" t="str">
        <f>INDEX(AirportPivot[AirportName],MATCH($N7335,AirportPivot[[AirportID]:[AirportID]],0))</f>
        <v>Phoenix Sky Harbor International</v>
      </c>
      <c r="R7335">
        <f>INDEX(AirportPivot[Gates (number of available)],MATCH($N7335,AirportPivot[[AirportID]:[AirportID]],0))</f>
        <v>60</v>
      </c>
    </row>
    <row r="7336" spans="1:18" x14ac:dyDescent="0.25">
      <c r="A7336" s="3" t="s">
        <v>7368</v>
      </c>
      <c r="B7336" s="12">
        <v>41946</v>
      </c>
      <c r="C7336" s="4" t="s">
        <v>25</v>
      </c>
      <c r="D7336" s="4">
        <v>1.5</v>
      </c>
      <c r="E7336" s="4">
        <v>130</v>
      </c>
      <c r="F7336" s="5">
        <v>0.79166666666666663</v>
      </c>
      <c r="G7336" s="6">
        <v>200</v>
      </c>
      <c r="H7336" s="7">
        <v>37000</v>
      </c>
      <c r="I7336" s="7">
        <f>FlightsPivot[[#This Row],[Total Fare]]*10%</f>
        <v>3700</v>
      </c>
      <c r="J7336" s="7">
        <f>FlightsPivot[[#This Row],[Total Fare]]+FlightsPivot[[#This Row],[10% tax ]]</f>
        <v>40700</v>
      </c>
      <c r="K7336" s="4">
        <v>11</v>
      </c>
      <c r="L7336" s="4">
        <v>2014</v>
      </c>
      <c r="M7336" t="str">
        <f>INDEX(RoutesPivot[DepAirport],MATCH($C7336,RoutesPivot[[RouteID]:[RouteID]],0))</f>
        <v>ORD</v>
      </c>
      <c r="N7336" t="str">
        <f>INDEX(RoutesPivot[AirportID],MATCH($C7336,RoutesPivot[[RouteID]:[RouteID]],0))</f>
        <v>DFW</v>
      </c>
      <c r="O7336">
        <f>INDEX(RoutesPivot[Distance],MATCH($C7336,RoutesPivot[[RouteID]:[RouteID]],0))</f>
        <v>700</v>
      </c>
      <c r="P7336">
        <f>INDEX(RoutesPivot[ListPrice],MATCH($C7336,RoutesPivot[[RouteID]:[RouteID]],0))</f>
        <v>200</v>
      </c>
      <c r="Q7336" t="str">
        <f>INDEX(AirportPivot[AirportName],MATCH($N7336,AirportPivot[[AirportID]:[AirportID]],0))</f>
        <v>Dallas/Fort Worth International</v>
      </c>
      <c r="R7336">
        <f>INDEX(AirportPivot[Gates (number of available)],MATCH($N7336,AirportPivot[[AirportID]:[AirportID]],0))</f>
        <v>130</v>
      </c>
    </row>
    <row r="7337" spans="1:18" x14ac:dyDescent="0.25">
      <c r="A7337" s="3" t="s">
        <v>7369</v>
      </c>
      <c r="B7337" s="12">
        <v>41642</v>
      </c>
      <c r="C7337" s="4" t="s">
        <v>47</v>
      </c>
      <c r="D7337" s="4">
        <v>0.9</v>
      </c>
      <c r="E7337" s="4">
        <v>107</v>
      </c>
      <c r="F7337" s="5">
        <v>0.70833333333333337</v>
      </c>
      <c r="G7337" s="6">
        <v>250</v>
      </c>
      <c r="H7337" s="7">
        <v>46250</v>
      </c>
      <c r="I7337" s="7">
        <f>FlightsPivot[[#This Row],[Total Fare]]*10%</f>
        <v>4625</v>
      </c>
      <c r="J7337" s="7">
        <f>FlightsPivot[[#This Row],[Total Fare]]+FlightsPivot[[#This Row],[10% tax ]]</f>
        <v>50875</v>
      </c>
      <c r="K7337" s="4">
        <v>1</v>
      </c>
      <c r="L7337" s="4">
        <v>2014</v>
      </c>
      <c r="M7337" t="str">
        <f>INDEX(RoutesPivot[DepAirport],MATCH($C7337,RoutesPivot[[RouteID]:[RouteID]],0))</f>
        <v>ORD</v>
      </c>
      <c r="N7337" t="str">
        <f>INDEX(RoutesPivot[AirportID],MATCH($C7337,RoutesPivot[[RouteID]:[RouteID]],0))</f>
        <v>PHX</v>
      </c>
      <c r="O7337">
        <f>INDEX(RoutesPivot[Distance],MATCH($C7337,RoutesPivot[[RouteID]:[RouteID]],0))</f>
        <v>1200</v>
      </c>
      <c r="P7337">
        <f>INDEX(RoutesPivot[ListPrice],MATCH($C7337,RoutesPivot[[RouteID]:[RouteID]],0))</f>
        <v>250</v>
      </c>
      <c r="Q7337" t="str">
        <f>INDEX(AirportPivot[AirportName],MATCH($N7337,AirportPivot[[AirportID]:[AirportID]],0))</f>
        <v>Phoenix Sky Harbor International</v>
      </c>
      <c r="R7337">
        <f>INDEX(AirportPivot[Gates (number of available)],MATCH($N7337,AirportPivot[[AirportID]:[AirportID]],0))</f>
        <v>60</v>
      </c>
    </row>
    <row r="7338" spans="1:18" x14ac:dyDescent="0.25">
      <c r="A7338" s="3" t="s">
        <v>7370</v>
      </c>
      <c r="B7338" s="12">
        <v>41782</v>
      </c>
      <c r="C7338" s="4" t="s">
        <v>80</v>
      </c>
      <c r="D7338" s="4">
        <v>1.9</v>
      </c>
      <c r="E7338" s="4">
        <v>96</v>
      </c>
      <c r="F7338" s="5">
        <v>0.29166666666666669</v>
      </c>
      <c r="G7338" s="6">
        <v>300</v>
      </c>
      <c r="H7338" s="7">
        <v>55500</v>
      </c>
      <c r="I7338" s="7">
        <f>FlightsPivot[[#This Row],[Total Fare]]*10%</f>
        <v>5550</v>
      </c>
      <c r="J7338" s="7">
        <f>FlightsPivot[[#This Row],[Total Fare]]+FlightsPivot[[#This Row],[10% tax ]]</f>
        <v>61050</v>
      </c>
      <c r="K7338" s="4">
        <v>5</v>
      </c>
      <c r="L7338" s="4">
        <v>2014</v>
      </c>
      <c r="M7338" t="str">
        <f>INDEX(RoutesPivot[DepAirport],MATCH($C7338,RoutesPivot[[RouteID]:[RouteID]],0))</f>
        <v>ORD</v>
      </c>
      <c r="N7338" t="str">
        <f>INDEX(RoutesPivot[AirportID],MATCH($C7338,RoutesPivot[[RouteID]:[RouteID]],0))</f>
        <v>MIA</v>
      </c>
      <c r="O7338">
        <f>INDEX(RoutesPivot[Distance],MATCH($C7338,RoutesPivot[[RouteID]:[RouteID]],0))</f>
        <v>1000</v>
      </c>
      <c r="P7338">
        <f>INDEX(RoutesPivot[ListPrice],MATCH($C7338,RoutesPivot[[RouteID]:[RouteID]],0))</f>
        <v>300</v>
      </c>
      <c r="Q7338" t="str">
        <f>INDEX(AirportPivot[AirportName],MATCH($N7338,AirportPivot[[AirportID]:[AirportID]],0))</f>
        <v>Miami International</v>
      </c>
      <c r="R7338">
        <f>INDEX(AirportPivot[Gates (number of available)],MATCH($N7338,AirportPivot[[AirportID]:[AirportID]],0))</f>
        <v>80</v>
      </c>
    </row>
    <row r="7339" spans="1:18" x14ac:dyDescent="0.25">
      <c r="A7339" s="3" t="s">
        <v>7371</v>
      </c>
      <c r="B7339" s="12">
        <v>41653</v>
      </c>
      <c r="C7339" s="4" t="s">
        <v>17</v>
      </c>
      <c r="D7339" s="4">
        <v>3.9</v>
      </c>
      <c r="E7339" s="4">
        <v>48</v>
      </c>
      <c r="F7339" s="5">
        <v>0.29166666666666669</v>
      </c>
      <c r="G7339" s="6">
        <v>350</v>
      </c>
      <c r="H7339" s="7">
        <v>57750</v>
      </c>
      <c r="I7339" s="7">
        <f>FlightsPivot[[#This Row],[Total Fare]]*10%</f>
        <v>5775</v>
      </c>
      <c r="J7339" s="7">
        <f>FlightsPivot[[#This Row],[Total Fare]]+FlightsPivot[[#This Row],[10% tax ]]</f>
        <v>63525</v>
      </c>
      <c r="K7339" s="4">
        <v>1</v>
      </c>
      <c r="L7339" s="4">
        <v>2014</v>
      </c>
      <c r="M7339" t="str">
        <f>INDEX(RoutesPivot[DepAirport],MATCH($C7339,RoutesPivot[[RouteID]:[RouteID]],0))</f>
        <v>ORD</v>
      </c>
      <c r="N7339" t="str">
        <f>INDEX(RoutesPivot[AirportID],MATCH($C7339,RoutesPivot[[RouteID]:[RouteID]],0))</f>
        <v>LAX</v>
      </c>
      <c r="O7339">
        <f>INDEX(RoutesPivot[Distance],MATCH($C7339,RoutesPivot[[RouteID]:[RouteID]],0))</f>
        <v>1518</v>
      </c>
      <c r="P7339">
        <f>INDEX(RoutesPivot[ListPrice],MATCH($C7339,RoutesPivot[[RouteID]:[RouteID]],0))</f>
        <v>350</v>
      </c>
      <c r="Q7339" t="str">
        <f>INDEX(AirportPivot[AirportName],MATCH($N7339,AirportPivot[[AirportID]:[AirportID]],0))</f>
        <v>Los Angeles International</v>
      </c>
      <c r="R7339">
        <f>INDEX(AirportPivot[Gates (number of available)],MATCH($N7339,AirportPivot[[AirportID]:[AirportID]],0))</f>
        <v>86</v>
      </c>
    </row>
    <row r="7340" spans="1:18" x14ac:dyDescent="0.25">
      <c r="A7340" s="3" t="s">
        <v>7372</v>
      </c>
      <c r="B7340" s="12">
        <v>41886</v>
      </c>
      <c r="C7340" s="4" t="s">
        <v>25</v>
      </c>
      <c r="D7340" s="4">
        <v>1.8</v>
      </c>
      <c r="E7340" s="4">
        <v>92</v>
      </c>
      <c r="F7340" s="5">
        <v>0.79166666666666663</v>
      </c>
      <c r="G7340" s="6">
        <v>200</v>
      </c>
      <c r="H7340" s="7">
        <v>37000</v>
      </c>
      <c r="I7340" s="7">
        <f>FlightsPivot[[#This Row],[Total Fare]]*10%</f>
        <v>3700</v>
      </c>
      <c r="J7340" s="7">
        <f>FlightsPivot[[#This Row],[Total Fare]]+FlightsPivot[[#This Row],[10% tax ]]</f>
        <v>40700</v>
      </c>
      <c r="K7340" s="4">
        <v>9</v>
      </c>
      <c r="L7340" s="4">
        <v>2014</v>
      </c>
      <c r="M7340" t="str">
        <f>INDEX(RoutesPivot[DepAirport],MATCH($C7340,RoutesPivot[[RouteID]:[RouteID]],0))</f>
        <v>ORD</v>
      </c>
      <c r="N7340" t="str">
        <f>INDEX(RoutesPivot[AirportID],MATCH($C7340,RoutesPivot[[RouteID]:[RouteID]],0))</f>
        <v>DFW</v>
      </c>
      <c r="O7340">
        <f>INDEX(RoutesPivot[Distance],MATCH($C7340,RoutesPivot[[RouteID]:[RouteID]],0))</f>
        <v>700</v>
      </c>
      <c r="P7340">
        <f>INDEX(RoutesPivot[ListPrice],MATCH($C7340,RoutesPivot[[RouteID]:[RouteID]],0))</f>
        <v>200</v>
      </c>
      <c r="Q7340" t="str">
        <f>INDEX(AirportPivot[AirportName],MATCH($N7340,AirportPivot[[AirportID]:[AirportID]],0))</f>
        <v>Dallas/Fort Worth International</v>
      </c>
      <c r="R7340">
        <f>INDEX(AirportPivot[Gates (number of available)],MATCH($N7340,AirportPivot[[AirportID]:[AirportID]],0))</f>
        <v>130</v>
      </c>
    </row>
    <row r="7341" spans="1:18" x14ac:dyDescent="0.25">
      <c r="A7341" s="3" t="s">
        <v>7373</v>
      </c>
      <c r="B7341" s="12">
        <v>42163</v>
      </c>
      <c r="C7341" s="4" t="s">
        <v>30</v>
      </c>
      <c r="D7341" s="4">
        <v>2.1</v>
      </c>
      <c r="E7341" s="4">
        <v>69</v>
      </c>
      <c r="F7341" s="5">
        <v>0.70833333333333337</v>
      </c>
      <c r="G7341" s="6">
        <v>275</v>
      </c>
      <c r="H7341" s="7">
        <v>49775</v>
      </c>
      <c r="I7341" s="7">
        <f>FlightsPivot[[#This Row],[Total Fare]]*10%</f>
        <v>4977.5</v>
      </c>
      <c r="J7341" s="7">
        <f>FlightsPivot[[#This Row],[Total Fare]]+FlightsPivot[[#This Row],[10% tax ]]</f>
        <v>54752.5</v>
      </c>
      <c r="K7341" s="4">
        <v>6</v>
      </c>
      <c r="L7341" s="4">
        <v>2015</v>
      </c>
      <c r="M7341" t="str">
        <f>INDEX(RoutesPivot[DepAirport],MATCH($C7341,RoutesPivot[[RouteID]:[RouteID]],0))</f>
        <v>ORD</v>
      </c>
      <c r="N7341" t="str">
        <f>INDEX(RoutesPivot[AirportID],MATCH($C7341,RoutesPivot[[RouteID]:[RouteID]],0))</f>
        <v>MCO</v>
      </c>
      <c r="O7341">
        <f>INDEX(RoutesPivot[Distance],MATCH($C7341,RoutesPivot[[RouteID]:[RouteID]],0))</f>
        <v>850</v>
      </c>
      <c r="P7341">
        <f>INDEX(RoutesPivot[ListPrice],MATCH($C7341,RoutesPivot[[RouteID]:[RouteID]],0))</f>
        <v>250</v>
      </c>
      <c r="Q7341" t="str">
        <f>INDEX(AirportPivot[AirportName],MATCH($N7341,AirportPivot[[AirportID]:[AirportID]],0))</f>
        <v>Orlando International</v>
      </c>
      <c r="R7341">
        <f>INDEX(AirportPivot[Gates (number of available)],MATCH($N7341,AirportPivot[[AirportID]:[AirportID]],0))</f>
        <v>67</v>
      </c>
    </row>
    <row r="7342" spans="1:18" x14ac:dyDescent="0.25">
      <c r="A7342" s="3" t="s">
        <v>7374</v>
      </c>
      <c r="B7342" s="12">
        <v>41817</v>
      </c>
      <c r="C7342" s="4" t="s">
        <v>98</v>
      </c>
      <c r="D7342" s="4">
        <v>3.1</v>
      </c>
      <c r="E7342" s="4">
        <v>157</v>
      </c>
      <c r="F7342" s="5">
        <v>0.54166666666666663</v>
      </c>
      <c r="G7342" s="6">
        <v>302.5</v>
      </c>
      <c r="H7342" s="7">
        <v>49912.5</v>
      </c>
      <c r="I7342" s="7">
        <f>FlightsPivot[[#This Row],[Total Fare]]*10%</f>
        <v>4991.25</v>
      </c>
      <c r="J7342" s="7">
        <f>FlightsPivot[[#This Row],[Total Fare]]+FlightsPivot[[#This Row],[10% tax ]]</f>
        <v>54903.75</v>
      </c>
      <c r="K7342" s="4">
        <v>6</v>
      </c>
      <c r="L7342" s="4">
        <v>2014</v>
      </c>
      <c r="M7342" t="str">
        <f>INDEX(RoutesPivot[DepAirport],MATCH($C7342,RoutesPivot[[RouteID]:[RouteID]],0))</f>
        <v>ORD</v>
      </c>
      <c r="N7342" t="str">
        <f>INDEX(RoutesPivot[AirportID],MATCH($C7342,RoutesPivot[[RouteID]:[RouteID]],0))</f>
        <v>PHL</v>
      </c>
      <c r="O7342">
        <f>INDEX(RoutesPivot[Distance],MATCH($C7342,RoutesPivot[[RouteID]:[RouteID]],0))</f>
        <v>580</v>
      </c>
      <c r="P7342">
        <f>INDEX(RoutesPivot[ListPrice],MATCH($C7342,RoutesPivot[[RouteID]:[RouteID]],0))</f>
        <v>275</v>
      </c>
      <c r="Q7342" t="str">
        <f>INDEX(AirportPivot[AirportName],MATCH($N7342,AirportPivot[[AirportID]:[AirportID]],0))</f>
        <v>Philadelphia International</v>
      </c>
      <c r="R7342">
        <f>INDEX(AirportPivot[Gates (number of available)],MATCH($N7342,AirportPivot[[AirportID]:[AirportID]],0))</f>
        <v>89</v>
      </c>
    </row>
    <row r="7343" spans="1:18" x14ac:dyDescent="0.25">
      <c r="A7343" s="3" t="s">
        <v>7375</v>
      </c>
      <c r="B7343" s="12">
        <v>42256</v>
      </c>
      <c r="C7343" s="4" t="s">
        <v>21</v>
      </c>
      <c r="D7343" s="4">
        <v>2.5</v>
      </c>
      <c r="E7343" s="4">
        <v>187</v>
      </c>
      <c r="F7343" s="5">
        <v>0.33333333333333331</v>
      </c>
      <c r="G7343" s="6">
        <v>125</v>
      </c>
      <c r="H7343" s="7">
        <v>20625</v>
      </c>
      <c r="I7343" s="7">
        <f>FlightsPivot[[#This Row],[Total Fare]]*10%</f>
        <v>2062.5</v>
      </c>
      <c r="J7343" s="7">
        <f>FlightsPivot[[#This Row],[Total Fare]]+FlightsPivot[[#This Row],[10% tax ]]</f>
        <v>22687.5</v>
      </c>
      <c r="K7343" s="4">
        <v>9</v>
      </c>
      <c r="L7343" s="4">
        <v>2015</v>
      </c>
      <c r="M7343" t="str">
        <f>INDEX(RoutesPivot[DepAirport],MATCH($C7343,RoutesPivot[[RouteID]:[RouteID]],0))</f>
        <v>ORD</v>
      </c>
      <c r="N7343" t="str">
        <f>INDEX(RoutesPivot[AirportID],MATCH($C7343,RoutesPivot[[RouteID]:[RouteID]],0))</f>
        <v>CLT</v>
      </c>
      <c r="O7343">
        <f>INDEX(RoutesPivot[Distance],MATCH($C7343,RoutesPivot[[RouteID]:[RouteID]],0))</f>
        <v>700</v>
      </c>
      <c r="P7343">
        <f>INDEX(RoutesPivot[ListPrice],MATCH($C7343,RoutesPivot[[RouteID]:[RouteID]],0))</f>
        <v>125</v>
      </c>
      <c r="Q7343" t="str">
        <f>INDEX(AirportPivot[AirportName],MATCH($N7343,AirportPivot[[AirportID]:[AirportID]],0))</f>
        <v>Charlotte/Douglas International</v>
      </c>
      <c r="R7343">
        <f>INDEX(AirportPivot[Gates (number of available)],MATCH($N7343,AirportPivot[[AirportID]:[AirportID]],0))</f>
        <v>65</v>
      </c>
    </row>
    <row r="7344" spans="1:18" x14ac:dyDescent="0.25">
      <c r="A7344" s="3" t="s">
        <v>7376</v>
      </c>
      <c r="B7344" s="12">
        <v>41814</v>
      </c>
      <c r="C7344" s="4" t="s">
        <v>21</v>
      </c>
      <c r="D7344" s="4">
        <v>1.6</v>
      </c>
      <c r="E7344" s="4">
        <v>210</v>
      </c>
      <c r="F7344" s="5">
        <v>0.70833333333333337</v>
      </c>
      <c r="G7344" s="6">
        <v>137.5</v>
      </c>
      <c r="H7344" s="7">
        <v>22687.5</v>
      </c>
      <c r="I7344" s="7">
        <f>FlightsPivot[[#This Row],[Total Fare]]*10%</f>
        <v>2268.75</v>
      </c>
      <c r="J7344" s="7">
        <f>FlightsPivot[[#This Row],[Total Fare]]+FlightsPivot[[#This Row],[10% tax ]]</f>
        <v>24956.25</v>
      </c>
      <c r="K7344" s="4">
        <v>6</v>
      </c>
      <c r="L7344" s="4">
        <v>2014</v>
      </c>
      <c r="M7344" t="str">
        <f>INDEX(RoutesPivot[DepAirport],MATCH($C7344,RoutesPivot[[RouteID]:[RouteID]],0))</f>
        <v>ORD</v>
      </c>
      <c r="N7344" t="str">
        <f>INDEX(RoutesPivot[AirportID],MATCH($C7344,RoutesPivot[[RouteID]:[RouteID]],0))</f>
        <v>CLT</v>
      </c>
      <c r="O7344">
        <f>INDEX(RoutesPivot[Distance],MATCH($C7344,RoutesPivot[[RouteID]:[RouteID]],0))</f>
        <v>700</v>
      </c>
      <c r="P7344">
        <f>INDEX(RoutesPivot[ListPrice],MATCH($C7344,RoutesPivot[[RouteID]:[RouteID]],0))</f>
        <v>125</v>
      </c>
      <c r="Q7344" t="str">
        <f>INDEX(AirportPivot[AirportName],MATCH($N7344,AirportPivot[[AirportID]:[AirportID]],0))</f>
        <v>Charlotte/Douglas International</v>
      </c>
      <c r="R7344">
        <f>INDEX(AirportPivot[Gates (number of available)],MATCH($N7344,AirportPivot[[AirportID]:[AirportID]],0))</f>
        <v>65</v>
      </c>
    </row>
    <row r="7345" spans="1:18" x14ac:dyDescent="0.25">
      <c r="A7345" s="3" t="s">
        <v>7377</v>
      </c>
      <c r="B7345" s="12">
        <v>42138</v>
      </c>
      <c r="C7345" s="4" t="s">
        <v>21</v>
      </c>
      <c r="D7345" s="4">
        <v>3.5</v>
      </c>
      <c r="E7345" s="4">
        <v>2</v>
      </c>
      <c r="F7345" s="5">
        <v>0.70833333333333337</v>
      </c>
      <c r="G7345" s="6">
        <v>125</v>
      </c>
      <c r="H7345" s="7">
        <v>23125</v>
      </c>
      <c r="I7345" s="7">
        <f>FlightsPivot[[#This Row],[Total Fare]]*10%</f>
        <v>2312.5</v>
      </c>
      <c r="J7345" s="7">
        <f>FlightsPivot[[#This Row],[Total Fare]]+FlightsPivot[[#This Row],[10% tax ]]</f>
        <v>25437.5</v>
      </c>
      <c r="K7345" s="4">
        <v>5</v>
      </c>
      <c r="L7345" s="4">
        <v>2015</v>
      </c>
      <c r="M7345" t="str">
        <f>INDEX(RoutesPivot[DepAirport],MATCH($C7345,RoutesPivot[[RouteID]:[RouteID]],0))</f>
        <v>ORD</v>
      </c>
      <c r="N7345" t="str">
        <f>INDEX(RoutesPivot[AirportID],MATCH($C7345,RoutesPivot[[RouteID]:[RouteID]],0))</f>
        <v>CLT</v>
      </c>
      <c r="O7345">
        <f>INDEX(RoutesPivot[Distance],MATCH($C7345,RoutesPivot[[RouteID]:[RouteID]],0))</f>
        <v>700</v>
      </c>
      <c r="P7345">
        <f>INDEX(RoutesPivot[ListPrice],MATCH($C7345,RoutesPivot[[RouteID]:[RouteID]],0))</f>
        <v>125</v>
      </c>
      <c r="Q7345" t="str">
        <f>INDEX(AirportPivot[AirportName],MATCH($N7345,AirportPivot[[AirportID]:[AirportID]],0))</f>
        <v>Charlotte/Douglas International</v>
      </c>
      <c r="R7345">
        <f>INDEX(AirportPivot[Gates (number of available)],MATCH($N7345,AirportPivot[[AirportID]:[AirportID]],0))</f>
        <v>65</v>
      </c>
    </row>
    <row r="7346" spans="1:18" x14ac:dyDescent="0.25">
      <c r="A7346" s="3" t="s">
        <v>7378</v>
      </c>
      <c r="B7346" s="12">
        <v>42140</v>
      </c>
      <c r="C7346" s="4" t="s">
        <v>17</v>
      </c>
      <c r="D7346" s="4">
        <v>4.9000000000000004</v>
      </c>
      <c r="E7346" s="4">
        <v>50</v>
      </c>
      <c r="F7346" s="5">
        <v>0.85416666666666663</v>
      </c>
      <c r="G7346" s="6">
        <v>350</v>
      </c>
      <c r="H7346" s="7">
        <v>57750</v>
      </c>
      <c r="I7346" s="7">
        <f>FlightsPivot[[#This Row],[Total Fare]]*10%</f>
        <v>5775</v>
      </c>
      <c r="J7346" s="7">
        <f>FlightsPivot[[#This Row],[Total Fare]]+FlightsPivot[[#This Row],[10% tax ]]</f>
        <v>63525</v>
      </c>
      <c r="K7346" s="4">
        <v>5</v>
      </c>
      <c r="L7346" s="4">
        <v>2015</v>
      </c>
      <c r="M7346" t="str">
        <f>INDEX(RoutesPivot[DepAirport],MATCH($C7346,RoutesPivot[[RouteID]:[RouteID]],0))</f>
        <v>ORD</v>
      </c>
      <c r="N7346" t="str">
        <f>INDEX(RoutesPivot[AirportID],MATCH($C7346,RoutesPivot[[RouteID]:[RouteID]],0))</f>
        <v>LAX</v>
      </c>
      <c r="O7346">
        <f>INDEX(RoutesPivot[Distance],MATCH($C7346,RoutesPivot[[RouteID]:[RouteID]],0))</f>
        <v>1518</v>
      </c>
      <c r="P7346">
        <f>INDEX(RoutesPivot[ListPrice],MATCH($C7346,RoutesPivot[[RouteID]:[RouteID]],0))</f>
        <v>350</v>
      </c>
      <c r="Q7346" t="str">
        <f>INDEX(AirportPivot[AirportName],MATCH($N7346,AirportPivot[[AirportID]:[AirportID]],0))</f>
        <v>Los Angeles International</v>
      </c>
      <c r="R7346">
        <f>INDEX(AirportPivot[Gates (number of available)],MATCH($N7346,AirportPivot[[AirportID]:[AirportID]],0))</f>
        <v>86</v>
      </c>
    </row>
    <row r="7347" spans="1:18" x14ac:dyDescent="0.25">
      <c r="A7347" s="3" t="s">
        <v>7379</v>
      </c>
      <c r="B7347" s="12">
        <v>41696</v>
      </c>
      <c r="C7347" s="4" t="s">
        <v>33</v>
      </c>
      <c r="D7347" s="4">
        <v>0.8</v>
      </c>
      <c r="E7347" s="4">
        <v>101</v>
      </c>
      <c r="F7347" s="5">
        <v>0.79166666666666663</v>
      </c>
      <c r="G7347" s="6">
        <v>375</v>
      </c>
      <c r="H7347" s="7">
        <v>69375</v>
      </c>
      <c r="I7347" s="7">
        <f>FlightsPivot[[#This Row],[Total Fare]]*10%</f>
        <v>6937.5</v>
      </c>
      <c r="J7347" s="7">
        <f>FlightsPivot[[#This Row],[Total Fare]]+FlightsPivot[[#This Row],[10% tax ]]</f>
        <v>76312.5</v>
      </c>
      <c r="K7347" s="4">
        <v>2</v>
      </c>
      <c r="L7347" s="4">
        <v>2014</v>
      </c>
      <c r="M7347" t="str">
        <f>INDEX(RoutesPivot[DepAirport],MATCH($C7347,RoutesPivot[[RouteID]:[RouteID]],0))</f>
        <v>ORD</v>
      </c>
      <c r="N7347" t="str">
        <f>INDEX(RoutesPivot[AirportID],MATCH($C7347,RoutesPivot[[RouteID]:[RouteID]],0))</f>
        <v>SFO</v>
      </c>
      <c r="O7347">
        <f>INDEX(RoutesPivot[Distance],MATCH($C7347,RoutesPivot[[RouteID]:[RouteID]],0))</f>
        <v>1600</v>
      </c>
      <c r="P7347">
        <f>INDEX(RoutesPivot[ListPrice],MATCH($C7347,RoutesPivot[[RouteID]:[RouteID]],0))</f>
        <v>375</v>
      </c>
      <c r="Q7347" t="str">
        <f>INDEX(AirportPivot[AirportName],MATCH($N7347,AirportPivot[[AirportID]:[AirportID]],0))</f>
        <v>San Francisco International</v>
      </c>
      <c r="R7347">
        <f>INDEX(AirportPivot[Gates (number of available)],MATCH($N7347,AirportPivot[[AirportID]:[AirportID]],0))</f>
        <v>70</v>
      </c>
    </row>
    <row r="7348" spans="1:18" x14ac:dyDescent="0.25">
      <c r="A7348" s="3" t="s">
        <v>7380</v>
      </c>
      <c r="B7348" s="12">
        <v>41970</v>
      </c>
      <c r="C7348" s="4" t="s">
        <v>33</v>
      </c>
      <c r="D7348" s="4">
        <v>4.4000000000000004</v>
      </c>
      <c r="E7348" s="4">
        <v>169</v>
      </c>
      <c r="F7348" s="5">
        <v>0.5</v>
      </c>
      <c r="G7348" s="6">
        <v>562.5</v>
      </c>
      <c r="H7348" s="7">
        <v>92812.5</v>
      </c>
      <c r="I7348" s="7">
        <f>FlightsPivot[[#This Row],[Total Fare]]*10%</f>
        <v>9281.25</v>
      </c>
      <c r="J7348" s="7">
        <f>FlightsPivot[[#This Row],[Total Fare]]+FlightsPivot[[#This Row],[10% tax ]]</f>
        <v>102093.75</v>
      </c>
      <c r="K7348" s="4">
        <v>11</v>
      </c>
      <c r="L7348" s="4">
        <v>2014</v>
      </c>
      <c r="M7348" t="str">
        <f>INDEX(RoutesPivot[DepAirport],MATCH($C7348,RoutesPivot[[RouteID]:[RouteID]],0))</f>
        <v>ORD</v>
      </c>
      <c r="N7348" t="str">
        <f>INDEX(RoutesPivot[AirportID],MATCH($C7348,RoutesPivot[[RouteID]:[RouteID]],0))</f>
        <v>SFO</v>
      </c>
      <c r="O7348">
        <f>INDEX(RoutesPivot[Distance],MATCH($C7348,RoutesPivot[[RouteID]:[RouteID]],0))</f>
        <v>1600</v>
      </c>
      <c r="P7348">
        <f>INDEX(RoutesPivot[ListPrice],MATCH($C7348,RoutesPivot[[RouteID]:[RouteID]],0))</f>
        <v>375</v>
      </c>
      <c r="Q7348" t="str">
        <f>INDEX(AirportPivot[AirportName],MATCH($N7348,AirportPivot[[AirportID]:[AirportID]],0))</f>
        <v>San Francisco International</v>
      </c>
      <c r="R7348">
        <f>INDEX(AirportPivot[Gates (number of available)],MATCH($N7348,AirportPivot[[AirportID]:[AirportID]],0))</f>
        <v>70</v>
      </c>
    </row>
    <row r="7349" spans="1:18" x14ac:dyDescent="0.25">
      <c r="A7349" s="3" t="s">
        <v>7381</v>
      </c>
      <c r="B7349" s="12">
        <v>42208</v>
      </c>
      <c r="C7349" s="4" t="s">
        <v>37</v>
      </c>
      <c r="D7349" s="4">
        <v>2.2000000000000002</v>
      </c>
      <c r="E7349" s="4">
        <v>59</v>
      </c>
      <c r="F7349" s="5">
        <v>0.41666666666666669</v>
      </c>
      <c r="G7349" s="6">
        <v>385</v>
      </c>
      <c r="H7349" s="7">
        <v>63525</v>
      </c>
      <c r="I7349" s="7">
        <f>FlightsPivot[[#This Row],[Total Fare]]*10%</f>
        <v>6352.5</v>
      </c>
      <c r="J7349" s="7">
        <f>FlightsPivot[[#This Row],[Total Fare]]+FlightsPivot[[#This Row],[10% tax ]]</f>
        <v>69877.5</v>
      </c>
      <c r="K7349" s="4">
        <v>7</v>
      </c>
      <c r="L7349" s="4">
        <v>2015</v>
      </c>
      <c r="M7349" t="str">
        <f>INDEX(RoutesPivot[DepAirport],MATCH($C7349,RoutesPivot[[RouteID]:[RouteID]],0))</f>
        <v>ORD</v>
      </c>
      <c r="N7349" t="str">
        <f>INDEX(RoutesPivot[AirportID],MATCH($C7349,RoutesPivot[[RouteID]:[RouteID]],0))</f>
        <v>SEA</v>
      </c>
      <c r="O7349">
        <f>INDEX(RoutesPivot[Distance],MATCH($C7349,RoutesPivot[[RouteID]:[RouteID]],0))</f>
        <v>1500</v>
      </c>
      <c r="P7349">
        <f>INDEX(RoutesPivot[ListPrice],MATCH($C7349,RoutesPivot[[RouteID]:[RouteID]],0))</f>
        <v>350</v>
      </c>
      <c r="Q7349" t="str">
        <f>INDEX(AirportPivot[AirportName],MATCH($N7349,AirportPivot[[AirportID]:[AirportID]],0))</f>
        <v>Seattle-Tacoma International</v>
      </c>
      <c r="R7349">
        <f>INDEX(AirportPivot[Gates (number of available)],MATCH($N7349,AirportPivot[[AirportID]:[AirportID]],0))</f>
        <v>58</v>
      </c>
    </row>
    <row r="7350" spans="1:18" x14ac:dyDescent="0.25">
      <c r="A7350" s="3" t="s">
        <v>7382</v>
      </c>
      <c r="B7350" s="12">
        <v>41785</v>
      </c>
      <c r="C7350" s="4" t="s">
        <v>13</v>
      </c>
      <c r="D7350" s="4">
        <v>1.6</v>
      </c>
      <c r="E7350" s="4">
        <v>126</v>
      </c>
      <c r="F7350" s="5">
        <v>0.6875</v>
      </c>
      <c r="G7350" s="6">
        <v>250</v>
      </c>
      <c r="H7350" s="7">
        <v>46250</v>
      </c>
      <c r="I7350" s="7">
        <f>FlightsPivot[[#This Row],[Total Fare]]*10%</f>
        <v>4625</v>
      </c>
      <c r="J7350" s="7">
        <f>FlightsPivot[[#This Row],[Total Fare]]+FlightsPivot[[#This Row],[10% tax ]]</f>
        <v>50875</v>
      </c>
      <c r="K7350" s="4">
        <v>5</v>
      </c>
      <c r="L7350" s="4">
        <v>2014</v>
      </c>
      <c r="M7350" t="str">
        <f>INDEX(RoutesPivot[DepAirport],MATCH($C7350,RoutesPivot[[RouteID]:[RouteID]],0))</f>
        <v>ORD</v>
      </c>
      <c r="N7350" t="str">
        <f>INDEX(RoutesPivot[AirportID],MATCH($C7350,RoutesPivot[[RouteID]:[RouteID]],0))</f>
        <v>JFK</v>
      </c>
      <c r="O7350">
        <f>INDEX(RoutesPivot[Distance],MATCH($C7350,RoutesPivot[[RouteID]:[RouteID]],0))</f>
        <v>619</v>
      </c>
      <c r="P7350">
        <f>INDEX(RoutesPivot[ListPrice],MATCH($C7350,RoutesPivot[[RouteID]:[RouteID]],0))</f>
        <v>250</v>
      </c>
      <c r="Q7350" t="str">
        <f>INDEX(AirportPivot[AirportName],MATCH($N7350,AirportPivot[[AirportID]:[AirportID]],0))</f>
        <v>John F Kennedy International</v>
      </c>
      <c r="R7350">
        <f>INDEX(AirportPivot[Gates (number of available)],MATCH($N7350,AirportPivot[[AirportID]:[AirportID]],0))</f>
        <v>120</v>
      </c>
    </row>
    <row r="7351" spans="1:18" x14ac:dyDescent="0.25">
      <c r="A7351" s="3" t="s">
        <v>7383</v>
      </c>
      <c r="B7351" s="12">
        <v>42238</v>
      </c>
      <c r="C7351" s="4" t="s">
        <v>40</v>
      </c>
      <c r="D7351" s="4">
        <v>2.5</v>
      </c>
      <c r="E7351" s="4">
        <v>52</v>
      </c>
      <c r="F7351" s="5">
        <v>0.33333333333333331</v>
      </c>
      <c r="G7351" s="6">
        <v>126.5</v>
      </c>
      <c r="H7351" s="7">
        <v>20872.5</v>
      </c>
      <c r="I7351" s="7">
        <f>FlightsPivot[[#This Row],[Total Fare]]*10%</f>
        <v>2087.25</v>
      </c>
      <c r="J7351" s="7">
        <f>FlightsPivot[[#This Row],[Total Fare]]+FlightsPivot[[#This Row],[10% tax ]]</f>
        <v>22959.75</v>
      </c>
      <c r="K7351" s="4">
        <v>8</v>
      </c>
      <c r="L7351" s="4">
        <v>2015</v>
      </c>
      <c r="M7351" t="str">
        <f>INDEX(RoutesPivot[DepAirport],MATCH($C7351,RoutesPivot[[RouteID]:[RouteID]],0))</f>
        <v>ORD</v>
      </c>
      <c r="N7351" t="str">
        <f>INDEX(RoutesPivot[AirportID],MATCH($C7351,RoutesPivot[[RouteID]:[RouteID]],0))</f>
        <v>MSP</v>
      </c>
      <c r="O7351">
        <f>INDEX(RoutesPivot[Distance],MATCH($C7351,RoutesPivot[[RouteID]:[RouteID]],0))</f>
        <v>300</v>
      </c>
      <c r="P7351">
        <f>INDEX(RoutesPivot[ListPrice],MATCH($C7351,RoutesPivot[[RouteID]:[RouteID]],0))</f>
        <v>115</v>
      </c>
      <c r="Q7351" t="str">
        <f>INDEX(AirportPivot[AirportName],MATCH($N7351,AirportPivot[[AirportID]:[AirportID]],0))</f>
        <v>Minneapolis-St Paul International/Wold-Chamberlain</v>
      </c>
      <c r="R7351">
        <f>INDEX(AirportPivot[Gates (number of available)],MATCH($N7351,AirportPivot[[AirportID]:[AirportID]],0))</f>
        <v>65</v>
      </c>
    </row>
    <row r="7352" spans="1:18" x14ac:dyDescent="0.25">
      <c r="A7352" s="3" t="s">
        <v>7384</v>
      </c>
      <c r="B7352" s="12">
        <v>41852</v>
      </c>
      <c r="C7352" s="4" t="s">
        <v>37</v>
      </c>
      <c r="D7352" s="4">
        <v>1.2</v>
      </c>
      <c r="E7352" s="4">
        <v>46</v>
      </c>
      <c r="F7352" s="5">
        <v>0.33333333333333331</v>
      </c>
      <c r="G7352" s="6">
        <v>385</v>
      </c>
      <c r="H7352" s="7">
        <v>63525</v>
      </c>
      <c r="I7352" s="7">
        <f>FlightsPivot[[#This Row],[Total Fare]]*10%</f>
        <v>6352.5</v>
      </c>
      <c r="J7352" s="7">
        <f>FlightsPivot[[#This Row],[Total Fare]]+FlightsPivot[[#This Row],[10% tax ]]</f>
        <v>69877.5</v>
      </c>
      <c r="K7352" s="4">
        <v>8</v>
      </c>
      <c r="L7352" s="4">
        <v>2014</v>
      </c>
      <c r="M7352" t="str">
        <f>INDEX(RoutesPivot[DepAirport],MATCH($C7352,RoutesPivot[[RouteID]:[RouteID]],0))</f>
        <v>ORD</v>
      </c>
      <c r="N7352" t="str">
        <f>INDEX(RoutesPivot[AirportID],MATCH($C7352,RoutesPivot[[RouteID]:[RouteID]],0))</f>
        <v>SEA</v>
      </c>
      <c r="O7352">
        <f>INDEX(RoutesPivot[Distance],MATCH($C7352,RoutesPivot[[RouteID]:[RouteID]],0))</f>
        <v>1500</v>
      </c>
      <c r="P7352">
        <f>INDEX(RoutesPivot[ListPrice],MATCH($C7352,RoutesPivot[[RouteID]:[RouteID]],0))</f>
        <v>350</v>
      </c>
      <c r="Q7352" t="str">
        <f>INDEX(AirportPivot[AirportName],MATCH($N7352,AirportPivot[[AirportID]:[AirportID]],0))</f>
        <v>Seattle-Tacoma International</v>
      </c>
      <c r="R7352">
        <f>INDEX(AirportPivot[Gates (number of available)],MATCH($N7352,AirportPivot[[AirportID]:[AirportID]],0))</f>
        <v>58</v>
      </c>
    </row>
    <row r="7353" spans="1:18" x14ac:dyDescent="0.25">
      <c r="A7353" s="3" t="s">
        <v>7385</v>
      </c>
      <c r="B7353" s="12">
        <v>42360</v>
      </c>
      <c r="C7353" s="4" t="s">
        <v>27</v>
      </c>
      <c r="D7353" s="4">
        <v>9.3000000000000007</v>
      </c>
      <c r="E7353" s="4">
        <v>36</v>
      </c>
      <c r="F7353" s="5">
        <v>0.75</v>
      </c>
      <c r="G7353" s="6">
        <v>280</v>
      </c>
      <c r="H7353" s="7">
        <v>46200</v>
      </c>
      <c r="I7353" s="7">
        <f>FlightsPivot[[#This Row],[Total Fare]]*10%</f>
        <v>4620</v>
      </c>
      <c r="J7353" s="7">
        <f>FlightsPivot[[#This Row],[Total Fare]]+FlightsPivot[[#This Row],[10% tax ]]</f>
        <v>50820</v>
      </c>
      <c r="K7353" s="4">
        <v>12</v>
      </c>
      <c r="L7353" s="4">
        <v>2015</v>
      </c>
      <c r="M7353" t="str">
        <f>INDEX(RoutesPivot[DepAirport],MATCH($C7353,RoutesPivot[[RouteID]:[RouteID]],0))</f>
        <v>ORD</v>
      </c>
      <c r="N7353" t="str">
        <f>INDEX(RoutesPivot[AirportID],MATCH($C7353,RoutesPivot[[RouteID]:[RouteID]],0))</f>
        <v>ATL</v>
      </c>
      <c r="O7353">
        <f>INDEX(RoutesPivot[Distance],MATCH($C7353,RoutesPivot[[RouteID]:[RouteID]],0))</f>
        <v>510</v>
      </c>
      <c r="P7353">
        <f>INDEX(RoutesPivot[ListPrice],MATCH($C7353,RoutesPivot[[RouteID]:[RouteID]],0))</f>
        <v>200</v>
      </c>
      <c r="Q7353" t="str">
        <f>INDEX(AirportPivot[AirportName],MATCH($N7353,AirportPivot[[AirportID]:[AirportID]],0))</f>
        <v>Hartsfield-Jackson Atlanta International</v>
      </c>
      <c r="R7353">
        <f>INDEX(AirportPivot[Gates (number of available)],MATCH($N7353,AirportPivot[[AirportID]:[AirportID]],0))</f>
        <v>100</v>
      </c>
    </row>
    <row r="7354" spans="1:18" x14ac:dyDescent="0.25">
      <c r="A7354" s="3" t="s">
        <v>7386</v>
      </c>
      <c r="B7354" s="12">
        <v>42080</v>
      </c>
      <c r="C7354" s="4" t="s">
        <v>23</v>
      </c>
      <c r="D7354" s="4">
        <v>2.8</v>
      </c>
      <c r="E7354" s="4">
        <v>163</v>
      </c>
      <c r="F7354" s="5">
        <v>0.33333333333333331</v>
      </c>
      <c r="G7354" s="6">
        <v>300</v>
      </c>
      <c r="H7354" s="7">
        <v>49500</v>
      </c>
      <c r="I7354" s="7">
        <f>FlightsPivot[[#This Row],[Total Fare]]*10%</f>
        <v>4950</v>
      </c>
      <c r="J7354" s="7">
        <f>FlightsPivot[[#This Row],[Total Fare]]+FlightsPivot[[#This Row],[10% tax ]]</f>
        <v>54450</v>
      </c>
      <c r="K7354" s="4">
        <v>3</v>
      </c>
      <c r="L7354" s="4">
        <v>2015</v>
      </c>
      <c r="M7354" t="str">
        <f>INDEX(RoutesPivot[DepAirport],MATCH($C7354,RoutesPivot[[RouteID]:[RouteID]],0))</f>
        <v>ORD</v>
      </c>
      <c r="N7354" t="str">
        <f>INDEX(RoutesPivot[AirportID],MATCH($C7354,RoutesPivot[[RouteID]:[RouteID]],0))</f>
        <v>DEN</v>
      </c>
      <c r="O7354">
        <f>INDEX(RoutesPivot[Distance],MATCH($C7354,RoutesPivot[[RouteID]:[RouteID]],0))</f>
        <v>800</v>
      </c>
      <c r="P7354">
        <f>INDEX(RoutesPivot[ListPrice],MATCH($C7354,RoutesPivot[[RouteID]:[RouteID]],0))</f>
        <v>300</v>
      </c>
      <c r="Q7354" t="str">
        <f>INDEX(AirportPivot[AirportName],MATCH($N7354,AirportPivot[[AirportID]:[AirportID]],0))</f>
        <v>Denver International</v>
      </c>
      <c r="R7354">
        <f>INDEX(AirportPivot[Gates (number of available)],MATCH($N7354,AirportPivot[[AirportID]:[AirportID]],0))</f>
        <v>75</v>
      </c>
    </row>
    <row r="7355" spans="1:18" x14ac:dyDescent="0.25">
      <c r="A7355" s="3" t="s">
        <v>7387</v>
      </c>
      <c r="B7355" s="12">
        <v>41815</v>
      </c>
      <c r="C7355" s="4" t="s">
        <v>27</v>
      </c>
      <c r="D7355" s="4">
        <v>10.3</v>
      </c>
      <c r="E7355" s="4">
        <v>132</v>
      </c>
      <c r="F7355" s="5">
        <v>0.79166666666666663</v>
      </c>
      <c r="G7355" s="6">
        <v>220</v>
      </c>
      <c r="H7355" s="7">
        <v>40700</v>
      </c>
      <c r="I7355" s="7">
        <f>FlightsPivot[[#This Row],[Total Fare]]*10%</f>
        <v>4070</v>
      </c>
      <c r="J7355" s="7">
        <f>FlightsPivot[[#This Row],[Total Fare]]+FlightsPivot[[#This Row],[10% tax ]]</f>
        <v>44770</v>
      </c>
      <c r="K7355" s="4">
        <v>6</v>
      </c>
      <c r="L7355" s="4">
        <v>2014</v>
      </c>
      <c r="M7355" t="str">
        <f>INDEX(RoutesPivot[DepAirport],MATCH($C7355,RoutesPivot[[RouteID]:[RouteID]],0))</f>
        <v>ORD</v>
      </c>
      <c r="N7355" t="str">
        <f>INDEX(RoutesPivot[AirportID],MATCH($C7355,RoutesPivot[[RouteID]:[RouteID]],0))</f>
        <v>ATL</v>
      </c>
      <c r="O7355">
        <f>INDEX(RoutesPivot[Distance],MATCH($C7355,RoutesPivot[[RouteID]:[RouteID]],0))</f>
        <v>510</v>
      </c>
      <c r="P7355">
        <f>INDEX(RoutesPivot[ListPrice],MATCH($C7355,RoutesPivot[[RouteID]:[RouteID]],0))</f>
        <v>200</v>
      </c>
      <c r="Q7355" t="str">
        <f>INDEX(AirportPivot[AirportName],MATCH($N7355,AirportPivot[[AirportID]:[AirportID]],0))</f>
        <v>Hartsfield-Jackson Atlanta International</v>
      </c>
      <c r="R7355">
        <f>INDEX(AirportPivot[Gates (number of available)],MATCH($N7355,AirportPivot[[AirportID]:[AirportID]],0))</f>
        <v>100</v>
      </c>
    </row>
    <row r="7356" spans="1:18" x14ac:dyDescent="0.25">
      <c r="A7356" s="3" t="s">
        <v>7388</v>
      </c>
      <c r="B7356" s="12">
        <v>42089</v>
      </c>
      <c r="C7356" s="4" t="s">
        <v>98</v>
      </c>
      <c r="D7356" s="4">
        <v>1.3</v>
      </c>
      <c r="E7356" s="4">
        <v>205</v>
      </c>
      <c r="F7356" s="5">
        <v>0.35416666666666669</v>
      </c>
      <c r="G7356" s="6">
        <v>275</v>
      </c>
      <c r="H7356" s="7">
        <v>45375</v>
      </c>
      <c r="I7356" s="7">
        <f>FlightsPivot[[#This Row],[Total Fare]]*10%</f>
        <v>4537.5</v>
      </c>
      <c r="J7356" s="7">
        <f>FlightsPivot[[#This Row],[Total Fare]]+FlightsPivot[[#This Row],[10% tax ]]</f>
        <v>49912.5</v>
      </c>
      <c r="K7356" s="4">
        <v>3</v>
      </c>
      <c r="L7356" s="4">
        <v>2015</v>
      </c>
      <c r="M7356" t="str">
        <f>INDEX(RoutesPivot[DepAirport],MATCH($C7356,RoutesPivot[[RouteID]:[RouteID]],0))</f>
        <v>ORD</v>
      </c>
      <c r="N7356" t="str">
        <f>INDEX(RoutesPivot[AirportID],MATCH($C7356,RoutesPivot[[RouteID]:[RouteID]],0))</f>
        <v>PHL</v>
      </c>
      <c r="O7356">
        <f>INDEX(RoutesPivot[Distance],MATCH($C7356,RoutesPivot[[RouteID]:[RouteID]],0))</f>
        <v>580</v>
      </c>
      <c r="P7356">
        <f>INDEX(RoutesPivot[ListPrice],MATCH($C7356,RoutesPivot[[RouteID]:[RouteID]],0))</f>
        <v>275</v>
      </c>
      <c r="Q7356" t="str">
        <f>INDEX(AirportPivot[AirportName],MATCH($N7356,AirportPivot[[AirportID]:[AirportID]],0))</f>
        <v>Philadelphia International</v>
      </c>
      <c r="R7356">
        <f>INDEX(AirportPivot[Gates (number of available)],MATCH($N7356,AirportPivot[[AirportID]:[AirportID]],0))</f>
        <v>89</v>
      </c>
    </row>
    <row r="7357" spans="1:18" x14ac:dyDescent="0.25">
      <c r="A7357" s="3" t="s">
        <v>7389</v>
      </c>
      <c r="B7357" s="12">
        <v>41756</v>
      </c>
      <c r="C7357" s="4" t="s">
        <v>27</v>
      </c>
      <c r="D7357" s="4">
        <v>6.9</v>
      </c>
      <c r="E7357" s="4">
        <v>175</v>
      </c>
      <c r="F7357" s="5">
        <v>0.89583333333333337</v>
      </c>
      <c r="G7357" s="6">
        <v>200</v>
      </c>
      <c r="H7357" s="7">
        <v>33000</v>
      </c>
      <c r="I7357" s="7">
        <f>FlightsPivot[[#This Row],[Total Fare]]*10%</f>
        <v>3300</v>
      </c>
      <c r="J7357" s="7">
        <f>FlightsPivot[[#This Row],[Total Fare]]+FlightsPivot[[#This Row],[10% tax ]]</f>
        <v>36300</v>
      </c>
      <c r="K7357" s="4">
        <v>4</v>
      </c>
      <c r="L7357" s="4">
        <v>2014</v>
      </c>
      <c r="M7357" t="str">
        <f>INDEX(RoutesPivot[DepAirport],MATCH($C7357,RoutesPivot[[RouteID]:[RouteID]],0))</f>
        <v>ORD</v>
      </c>
      <c r="N7357" t="str">
        <f>INDEX(RoutesPivot[AirportID],MATCH($C7357,RoutesPivot[[RouteID]:[RouteID]],0))</f>
        <v>ATL</v>
      </c>
      <c r="O7357">
        <f>INDEX(RoutesPivot[Distance],MATCH($C7357,RoutesPivot[[RouteID]:[RouteID]],0))</f>
        <v>510</v>
      </c>
      <c r="P7357">
        <f>INDEX(RoutesPivot[ListPrice],MATCH($C7357,RoutesPivot[[RouteID]:[RouteID]],0))</f>
        <v>200</v>
      </c>
      <c r="Q7357" t="str">
        <f>INDEX(AirportPivot[AirportName],MATCH($N7357,AirportPivot[[AirportID]:[AirportID]],0))</f>
        <v>Hartsfield-Jackson Atlanta International</v>
      </c>
      <c r="R7357">
        <f>INDEX(AirportPivot[Gates (number of available)],MATCH($N7357,AirportPivot[[AirportID]:[AirportID]],0))</f>
        <v>100</v>
      </c>
    </row>
    <row r="7358" spans="1:18" x14ac:dyDescent="0.25">
      <c r="A7358" s="3" t="s">
        <v>7390</v>
      </c>
      <c r="B7358" s="12">
        <v>42210</v>
      </c>
      <c r="C7358" s="4" t="s">
        <v>19</v>
      </c>
      <c r="D7358" s="4">
        <v>1.9</v>
      </c>
      <c r="E7358" s="4">
        <v>107</v>
      </c>
      <c r="F7358" s="5">
        <v>0.72916666666666663</v>
      </c>
      <c r="G7358" s="6">
        <v>220</v>
      </c>
      <c r="H7358" s="7">
        <v>40700</v>
      </c>
      <c r="I7358" s="7">
        <f>FlightsPivot[[#This Row],[Total Fare]]*10%</f>
        <v>4070</v>
      </c>
      <c r="J7358" s="7">
        <f>FlightsPivot[[#This Row],[Total Fare]]+FlightsPivot[[#This Row],[10% tax ]]</f>
        <v>44770</v>
      </c>
      <c r="K7358" s="4">
        <v>7</v>
      </c>
      <c r="L7358" s="4">
        <v>2015</v>
      </c>
      <c r="M7358" t="str">
        <f>INDEX(RoutesPivot[DepAirport],MATCH($C7358,RoutesPivot[[RouteID]:[RouteID]],0))</f>
        <v>ORD</v>
      </c>
      <c r="N7358" t="str">
        <f>INDEX(RoutesPivot[AirportID],MATCH($C7358,RoutesPivot[[RouteID]:[RouteID]],0))</f>
        <v>IAH</v>
      </c>
      <c r="O7358">
        <f>INDEX(RoutesPivot[Distance],MATCH($C7358,RoutesPivot[[RouteID]:[RouteID]],0))</f>
        <v>800</v>
      </c>
      <c r="P7358">
        <f>INDEX(RoutesPivot[ListPrice],MATCH($C7358,RoutesPivot[[RouteID]:[RouteID]],0))</f>
        <v>200</v>
      </c>
      <c r="Q7358" t="str">
        <f>INDEX(AirportPivot[AirportName],MATCH($N7358,AirportPivot[[AirportID]:[AirportID]],0))</f>
        <v>George Bush Intercontinental/Houston</v>
      </c>
      <c r="R7358">
        <f>INDEX(AirportPivot[Gates (number of available)],MATCH($N7358,AirportPivot[[AirportID]:[AirportID]],0))</f>
        <v>80</v>
      </c>
    </row>
    <row r="7359" spans="1:18" x14ac:dyDescent="0.25">
      <c r="A7359" s="3" t="s">
        <v>7391</v>
      </c>
      <c r="B7359" s="12">
        <v>41751</v>
      </c>
      <c r="C7359" s="4" t="s">
        <v>17</v>
      </c>
      <c r="D7359" s="4">
        <v>5.6</v>
      </c>
      <c r="E7359" s="4">
        <v>65</v>
      </c>
      <c r="F7359" s="5">
        <v>0.79166666666666663</v>
      </c>
      <c r="G7359" s="6">
        <v>350</v>
      </c>
      <c r="H7359" s="7">
        <v>63350</v>
      </c>
      <c r="I7359" s="7">
        <f>FlightsPivot[[#This Row],[Total Fare]]*10%</f>
        <v>6335</v>
      </c>
      <c r="J7359" s="7">
        <f>FlightsPivot[[#This Row],[Total Fare]]+FlightsPivot[[#This Row],[10% tax ]]</f>
        <v>69685</v>
      </c>
      <c r="K7359" s="4">
        <v>4</v>
      </c>
      <c r="L7359" s="4">
        <v>2014</v>
      </c>
      <c r="M7359" t="str">
        <f>INDEX(RoutesPivot[DepAirport],MATCH($C7359,RoutesPivot[[RouteID]:[RouteID]],0))</f>
        <v>ORD</v>
      </c>
      <c r="N7359" t="str">
        <f>INDEX(RoutesPivot[AirportID],MATCH($C7359,RoutesPivot[[RouteID]:[RouteID]],0))</f>
        <v>LAX</v>
      </c>
      <c r="O7359">
        <f>INDEX(RoutesPivot[Distance],MATCH($C7359,RoutesPivot[[RouteID]:[RouteID]],0))</f>
        <v>1518</v>
      </c>
      <c r="P7359">
        <f>INDEX(RoutesPivot[ListPrice],MATCH($C7359,RoutesPivot[[RouteID]:[RouteID]],0))</f>
        <v>350</v>
      </c>
      <c r="Q7359" t="str">
        <f>INDEX(AirportPivot[AirportName],MATCH($N7359,AirportPivot[[AirportID]:[AirportID]],0))</f>
        <v>Los Angeles International</v>
      </c>
      <c r="R7359">
        <f>INDEX(AirportPivot[Gates (number of available)],MATCH($N7359,AirportPivot[[AirportID]:[AirportID]],0))</f>
        <v>86</v>
      </c>
    </row>
    <row r="7360" spans="1:18" x14ac:dyDescent="0.25">
      <c r="A7360" s="3" t="s">
        <v>7392</v>
      </c>
      <c r="B7360" s="12">
        <v>42365</v>
      </c>
      <c r="C7360" s="4" t="s">
        <v>23</v>
      </c>
      <c r="D7360" s="4">
        <v>2.1</v>
      </c>
      <c r="E7360" s="4">
        <v>160</v>
      </c>
      <c r="F7360" s="5">
        <v>0.83333333333333337</v>
      </c>
      <c r="G7360" s="6">
        <v>420</v>
      </c>
      <c r="H7360" s="7">
        <v>69300</v>
      </c>
      <c r="I7360" s="7">
        <f>FlightsPivot[[#This Row],[Total Fare]]*10%</f>
        <v>6930</v>
      </c>
      <c r="J7360" s="7">
        <f>FlightsPivot[[#This Row],[Total Fare]]+FlightsPivot[[#This Row],[10% tax ]]</f>
        <v>76230</v>
      </c>
      <c r="K7360" s="4">
        <v>12</v>
      </c>
      <c r="L7360" s="4">
        <v>2015</v>
      </c>
      <c r="M7360" t="str">
        <f>INDEX(RoutesPivot[DepAirport],MATCH($C7360,RoutesPivot[[RouteID]:[RouteID]],0))</f>
        <v>ORD</v>
      </c>
      <c r="N7360" t="str">
        <f>INDEX(RoutesPivot[AirportID],MATCH($C7360,RoutesPivot[[RouteID]:[RouteID]],0))</f>
        <v>DEN</v>
      </c>
      <c r="O7360">
        <f>INDEX(RoutesPivot[Distance],MATCH($C7360,RoutesPivot[[RouteID]:[RouteID]],0))</f>
        <v>800</v>
      </c>
      <c r="P7360">
        <f>INDEX(RoutesPivot[ListPrice],MATCH($C7360,RoutesPivot[[RouteID]:[RouteID]],0))</f>
        <v>300</v>
      </c>
      <c r="Q7360" t="str">
        <f>INDEX(AirportPivot[AirportName],MATCH($N7360,AirportPivot[[AirportID]:[AirportID]],0))</f>
        <v>Denver International</v>
      </c>
      <c r="R7360">
        <f>INDEX(AirportPivot[Gates (number of available)],MATCH($N7360,AirportPivot[[AirportID]:[AirportID]],0))</f>
        <v>75</v>
      </c>
    </row>
    <row r="7361" spans="1:18" x14ac:dyDescent="0.25">
      <c r="A7361" s="3" t="s">
        <v>7393</v>
      </c>
      <c r="B7361" s="12">
        <v>41764</v>
      </c>
      <c r="C7361" s="4" t="s">
        <v>25</v>
      </c>
      <c r="D7361" s="4">
        <v>2.2999999999999998</v>
      </c>
      <c r="E7361" s="4">
        <v>184</v>
      </c>
      <c r="F7361" s="5">
        <v>0.77083333333333337</v>
      </c>
      <c r="G7361" s="6">
        <v>200</v>
      </c>
      <c r="H7361" s="7">
        <v>33000</v>
      </c>
      <c r="I7361" s="7">
        <f>FlightsPivot[[#This Row],[Total Fare]]*10%</f>
        <v>3300</v>
      </c>
      <c r="J7361" s="7">
        <f>FlightsPivot[[#This Row],[Total Fare]]+FlightsPivot[[#This Row],[10% tax ]]</f>
        <v>36300</v>
      </c>
      <c r="K7361" s="4">
        <v>5</v>
      </c>
      <c r="L7361" s="4">
        <v>2014</v>
      </c>
      <c r="M7361" t="str">
        <f>INDEX(RoutesPivot[DepAirport],MATCH($C7361,RoutesPivot[[RouteID]:[RouteID]],0))</f>
        <v>ORD</v>
      </c>
      <c r="N7361" t="str">
        <f>INDEX(RoutesPivot[AirportID],MATCH($C7361,RoutesPivot[[RouteID]:[RouteID]],0))</f>
        <v>DFW</v>
      </c>
      <c r="O7361">
        <f>INDEX(RoutesPivot[Distance],MATCH($C7361,RoutesPivot[[RouteID]:[RouteID]],0))</f>
        <v>700</v>
      </c>
      <c r="P7361">
        <f>INDEX(RoutesPivot[ListPrice],MATCH($C7361,RoutesPivot[[RouteID]:[RouteID]],0))</f>
        <v>200</v>
      </c>
      <c r="Q7361" t="str">
        <f>INDEX(AirportPivot[AirportName],MATCH($N7361,AirportPivot[[AirportID]:[AirportID]],0))</f>
        <v>Dallas/Fort Worth International</v>
      </c>
      <c r="R7361">
        <f>INDEX(AirportPivot[Gates (number of available)],MATCH($N7361,AirportPivot[[AirportID]:[AirportID]],0))</f>
        <v>130</v>
      </c>
    </row>
    <row r="7362" spans="1:18" x14ac:dyDescent="0.25">
      <c r="A7362" s="3" t="s">
        <v>7394</v>
      </c>
      <c r="B7362" s="12">
        <v>42053</v>
      </c>
      <c r="C7362" s="4" t="s">
        <v>17</v>
      </c>
      <c r="D7362" s="4">
        <v>3.2</v>
      </c>
      <c r="E7362" s="4">
        <v>44</v>
      </c>
      <c r="F7362" s="5">
        <v>0.60416666666666663</v>
      </c>
      <c r="G7362" s="6">
        <v>350</v>
      </c>
      <c r="H7362" s="7">
        <v>57750</v>
      </c>
      <c r="I7362" s="7">
        <f>FlightsPivot[[#This Row],[Total Fare]]*10%</f>
        <v>5775</v>
      </c>
      <c r="J7362" s="7">
        <f>FlightsPivot[[#This Row],[Total Fare]]+FlightsPivot[[#This Row],[10% tax ]]</f>
        <v>63525</v>
      </c>
      <c r="K7362" s="4">
        <v>2</v>
      </c>
      <c r="L7362" s="4">
        <v>2015</v>
      </c>
      <c r="M7362" t="str">
        <f>INDEX(RoutesPivot[DepAirport],MATCH($C7362,RoutesPivot[[RouteID]:[RouteID]],0))</f>
        <v>ORD</v>
      </c>
      <c r="N7362" t="str">
        <f>INDEX(RoutesPivot[AirportID],MATCH($C7362,RoutesPivot[[RouteID]:[RouteID]],0))</f>
        <v>LAX</v>
      </c>
      <c r="O7362">
        <f>INDEX(RoutesPivot[Distance],MATCH($C7362,RoutesPivot[[RouteID]:[RouteID]],0))</f>
        <v>1518</v>
      </c>
      <c r="P7362">
        <f>INDEX(RoutesPivot[ListPrice],MATCH($C7362,RoutesPivot[[RouteID]:[RouteID]],0))</f>
        <v>350</v>
      </c>
      <c r="Q7362" t="str">
        <f>INDEX(AirportPivot[AirportName],MATCH($N7362,AirportPivot[[AirportID]:[AirportID]],0))</f>
        <v>Los Angeles International</v>
      </c>
      <c r="R7362">
        <f>INDEX(AirportPivot[Gates (number of available)],MATCH($N7362,AirportPivot[[AirportID]:[AirportID]],0))</f>
        <v>86</v>
      </c>
    </row>
    <row r="7363" spans="1:18" x14ac:dyDescent="0.25">
      <c r="A7363" s="3" t="s">
        <v>7395</v>
      </c>
      <c r="B7363" s="12">
        <v>42002</v>
      </c>
      <c r="C7363" s="4" t="s">
        <v>47</v>
      </c>
      <c r="D7363" s="4">
        <v>0.5</v>
      </c>
      <c r="E7363" s="4">
        <v>191</v>
      </c>
      <c r="F7363" s="5">
        <v>0.58333333333333337</v>
      </c>
      <c r="G7363" s="6">
        <v>250</v>
      </c>
      <c r="H7363" s="7">
        <v>41250</v>
      </c>
      <c r="I7363" s="7">
        <f>FlightsPivot[[#This Row],[Total Fare]]*10%</f>
        <v>4125</v>
      </c>
      <c r="J7363" s="7">
        <f>FlightsPivot[[#This Row],[Total Fare]]+FlightsPivot[[#This Row],[10% tax ]]</f>
        <v>45375</v>
      </c>
      <c r="K7363" s="4">
        <v>12</v>
      </c>
      <c r="L7363" s="4">
        <v>2014</v>
      </c>
      <c r="M7363" t="str">
        <f>INDEX(RoutesPivot[DepAirport],MATCH($C7363,RoutesPivot[[RouteID]:[RouteID]],0))</f>
        <v>ORD</v>
      </c>
      <c r="N7363" t="str">
        <f>INDEX(RoutesPivot[AirportID],MATCH($C7363,RoutesPivot[[RouteID]:[RouteID]],0))</f>
        <v>PHX</v>
      </c>
      <c r="O7363">
        <f>INDEX(RoutesPivot[Distance],MATCH($C7363,RoutesPivot[[RouteID]:[RouteID]],0))</f>
        <v>1200</v>
      </c>
      <c r="P7363">
        <f>INDEX(RoutesPivot[ListPrice],MATCH($C7363,RoutesPivot[[RouteID]:[RouteID]],0))</f>
        <v>250</v>
      </c>
      <c r="Q7363" t="str">
        <f>INDEX(AirportPivot[AirportName],MATCH($N7363,AirportPivot[[AirportID]:[AirportID]],0))</f>
        <v>Phoenix Sky Harbor International</v>
      </c>
      <c r="R7363">
        <f>INDEX(AirportPivot[Gates (number of available)],MATCH($N7363,AirportPivot[[AirportID]:[AirportID]],0))</f>
        <v>60</v>
      </c>
    </row>
    <row r="7364" spans="1:18" x14ac:dyDescent="0.25">
      <c r="A7364" s="3" t="s">
        <v>7396</v>
      </c>
      <c r="B7364" s="12">
        <v>41675</v>
      </c>
      <c r="C7364" s="4" t="s">
        <v>21</v>
      </c>
      <c r="D7364" s="4">
        <v>1.2</v>
      </c>
      <c r="E7364" s="4">
        <v>36</v>
      </c>
      <c r="F7364" s="5">
        <v>0.70833333333333337</v>
      </c>
      <c r="G7364" s="6">
        <v>125</v>
      </c>
      <c r="H7364" s="7">
        <v>20625</v>
      </c>
      <c r="I7364" s="7">
        <f>FlightsPivot[[#This Row],[Total Fare]]*10%</f>
        <v>2062.5</v>
      </c>
      <c r="J7364" s="7">
        <f>FlightsPivot[[#This Row],[Total Fare]]+FlightsPivot[[#This Row],[10% tax ]]</f>
        <v>22687.5</v>
      </c>
      <c r="K7364" s="4">
        <v>2</v>
      </c>
      <c r="L7364" s="4">
        <v>2014</v>
      </c>
      <c r="M7364" t="str">
        <f>INDEX(RoutesPivot[DepAirport],MATCH($C7364,RoutesPivot[[RouteID]:[RouteID]],0))</f>
        <v>ORD</v>
      </c>
      <c r="N7364" t="str">
        <f>INDEX(RoutesPivot[AirportID],MATCH($C7364,RoutesPivot[[RouteID]:[RouteID]],0))</f>
        <v>CLT</v>
      </c>
      <c r="O7364">
        <f>INDEX(RoutesPivot[Distance],MATCH($C7364,RoutesPivot[[RouteID]:[RouteID]],0))</f>
        <v>700</v>
      </c>
      <c r="P7364">
        <f>INDEX(RoutesPivot[ListPrice],MATCH($C7364,RoutesPivot[[RouteID]:[RouteID]],0))</f>
        <v>125</v>
      </c>
      <c r="Q7364" t="str">
        <f>INDEX(AirportPivot[AirportName],MATCH($N7364,AirportPivot[[AirportID]:[AirportID]],0))</f>
        <v>Charlotte/Douglas International</v>
      </c>
      <c r="R7364">
        <f>INDEX(AirportPivot[Gates (number of available)],MATCH($N7364,AirportPivot[[AirportID]:[AirportID]],0))</f>
        <v>65</v>
      </c>
    </row>
    <row r="7365" spans="1:18" x14ac:dyDescent="0.25">
      <c r="A7365" s="3" t="s">
        <v>7397</v>
      </c>
      <c r="B7365" s="12">
        <v>42170</v>
      </c>
      <c r="C7365" s="4" t="s">
        <v>47</v>
      </c>
      <c r="D7365" s="4">
        <v>2.2999999999999998</v>
      </c>
      <c r="E7365" s="4">
        <v>133</v>
      </c>
      <c r="F7365" s="5">
        <v>0.33333333333333331</v>
      </c>
      <c r="G7365" s="6">
        <v>275</v>
      </c>
      <c r="H7365" s="7">
        <v>50875</v>
      </c>
      <c r="I7365" s="7">
        <f>FlightsPivot[[#This Row],[Total Fare]]*10%</f>
        <v>5087.5</v>
      </c>
      <c r="J7365" s="7">
        <f>FlightsPivot[[#This Row],[Total Fare]]+FlightsPivot[[#This Row],[10% tax ]]</f>
        <v>55962.5</v>
      </c>
      <c r="K7365" s="4">
        <v>6</v>
      </c>
      <c r="L7365" s="4">
        <v>2015</v>
      </c>
      <c r="M7365" t="str">
        <f>INDEX(RoutesPivot[DepAirport],MATCH($C7365,RoutesPivot[[RouteID]:[RouteID]],0))</f>
        <v>ORD</v>
      </c>
      <c r="N7365" t="str">
        <f>INDEX(RoutesPivot[AirportID],MATCH($C7365,RoutesPivot[[RouteID]:[RouteID]],0))</f>
        <v>PHX</v>
      </c>
      <c r="O7365">
        <f>INDEX(RoutesPivot[Distance],MATCH($C7365,RoutesPivot[[RouteID]:[RouteID]],0))</f>
        <v>1200</v>
      </c>
      <c r="P7365">
        <f>INDEX(RoutesPivot[ListPrice],MATCH($C7365,RoutesPivot[[RouteID]:[RouteID]],0))</f>
        <v>250</v>
      </c>
      <c r="Q7365" t="str">
        <f>INDEX(AirportPivot[AirportName],MATCH($N7365,AirportPivot[[AirportID]:[AirportID]],0))</f>
        <v>Phoenix Sky Harbor International</v>
      </c>
      <c r="R7365">
        <f>INDEX(AirportPivot[Gates (number of available)],MATCH($N7365,AirportPivot[[AirportID]:[AirportID]],0))</f>
        <v>60</v>
      </c>
    </row>
    <row r="7366" spans="1:18" x14ac:dyDescent="0.25">
      <c r="A7366" s="3" t="s">
        <v>7398</v>
      </c>
      <c r="B7366" s="12">
        <v>42186</v>
      </c>
      <c r="C7366" s="4" t="s">
        <v>27</v>
      </c>
      <c r="D7366" s="4">
        <v>9.9</v>
      </c>
      <c r="E7366" s="4">
        <v>27</v>
      </c>
      <c r="F7366" s="5">
        <v>0.70833333333333337</v>
      </c>
      <c r="G7366" s="6">
        <v>220</v>
      </c>
      <c r="H7366" s="7">
        <v>40700</v>
      </c>
      <c r="I7366" s="7">
        <f>FlightsPivot[[#This Row],[Total Fare]]*10%</f>
        <v>4070</v>
      </c>
      <c r="J7366" s="7">
        <f>FlightsPivot[[#This Row],[Total Fare]]+FlightsPivot[[#This Row],[10% tax ]]</f>
        <v>44770</v>
      </c>
      <c r="K7366" s="4">
        <v>7</v>
      </c>
      <c r="L7366" s="4">
        <v>2015</v>
      </c>
      <c r="M7366" t="str">
        <f>INDEX(RoutesPivot[DepAirport],MATCH($C7366,RoutesPivot[[RouteID]:[RouteID]],0))</f>
        <v>ORD</v>
      </c>
      <c r="N7366" t="str">
        <f>INDEX(RoutesPivot[AirportID],MATCH($C7366,RoutesPivot[[RouteID]:[RouteID]],0))</f>
        <v>ATL</v>
      </c>
      <c r="O7366">
        <f>INDEX(RoutesPivot[Distance],MATCH($C7366,RoutesPivot[[RouteID]:[RouteID]],0))</f>
        <v>510</v>
      </c>
      <c r="P7366">
        <f>INDEX(RoutesPivot[ListPrice],MATCH($C7366,RoutesPivot[[RouteID]:[RouteID]],0))</f>
        <v>200</v>
      </c>
      <c r="Q7366" t="str">
        <f>INDEX(AirportPivot[AirportName],MATCH($N7366,AirportPivot[[AirportID]:[AirportID]],0))</f>
        <v>Hartsfield-Jackson Atlanta International</v>
      </c>
      <c r="R7366">
        <f>INDEX(AirportPivot[Gates (number of available)],MATCH($N7366,AirportPivot[[AirportID]:[AirportID]],0))</f>
        <v>100</v>
      </c>
    </row>
    <row r="7367" spans="1:18" x14ac:dyDescent="0.25">
      <c r="A7367" s="3" t="s">
        <v>7399</v>
      </c>
      <c r="B7367" s="12">
        <v>42097</v>
      </c>
      <c r="C7367" s="4" t="s">
        <v>15</v>
      </c>
      <c r="D7367" s="4">
        <v>3.8</v>
      </c>
      <c r="E7367" s="4">
        <v>17</v>
      </c>
      <c r="F7367" s="5">
        <v>0.77083333333333337</v>
      </c>
      <c r="G7367" s="6">
        <v>225</v>
      </c>
      <c r="H7367" s="7">
        <v>41625</v>
      </c>
      <c r="I7367" s="7">
        <f>FlightsPivot[[#This Row],[Total Fare]]*10%</f>
        <v>4162.5</v>
      </c>
      <c r="J7367" s="7">
        <f>FlightsPivot[[#This Row],[Total Fare]]+FlightsPivot[[#This Row],[10% tax ]]</f>
        <v>45787.5</v>
      </c>
      <c r="K7367" s="4">
        <v>4</v>
      </c>
      <c r="L7367" s="4">
        <v>2015</v>
      </c>
      <c r="M7367" t="str">
        <f>INDEX(RoutesPivot[DepAirport],MATCH($C7367,RoutesPivot[[RouteID]:[RouteID]],0))</f>
        <v>ORD</v>
      </c>
      <c r="N7367" t="str">
        <f>INDEX(RoutesPivot[AirportID],MATCH($C7367,RoutesPivot[[RouteID]:[RouteID]],0))</f>
        <v>EWR</v>
      </c>
      <c r="O7367">
        <f>INDEX(RoutesPivot[Distance],MATCH($C7367,RoutesPivot[[RouteID]:[RouteID]],0))</f>
        <v>600</v>
      </c>
      <c r="P7367">
        <f>INDEX(RoutesPivot[ListPrice],MATCH($C7367,RoutesPivot[[RouteID]:[RouteID]],0))</f>
        <v>225</v>
      </c>
      <c r="Q7367" t="str">
        <f>INDEX(AirportPivot[AirportName],MATCH($N7367,AirportPivot[[AirportID]:[AirportID]],0))</f>
        <v>Newark Liberty International</v>
      </c>
      <c r="R7367">
        <f>INDEX(AirportPivot[Gates (number of available)],MATCH($N7367,AirportPivot[[AirportID]:[AirportID]],0))</f>
        <v>82</v>
      </c>
    </row>
    <row r="7368" spans="1:18" x14ac:dyDescent="0.25">
      <c r="A7368" s="3" t="s">
        <v>7400</v>
      </c>
      <c r="B7368" s="12">
        <v>42193</v>
      </c>
      <c r="C7368" s="4" t="s">
        <v>80</v>
      </c>
      <c r="D7368" s="4">
        <v>1.9</v>
      </c>
      <c r="E7368" s="4">
        <v>146</v>
      </c>
      <c r="F7368" s="5">
        <v>0.79166666666666663</v>
      </c>
      <c r="G7368" s="6">
        <v>330</v>
      </c>
      <c r="H7368" s="7">
        <v>61050</v>
      </c>
      <c r="I7368" s="7">
        <f>FlightsPivot[[#This Row],[Total Fare]]*10%</f>
        <v>6105</v>
      </c>
      <c r="J7368" s="7">
        <f>FlightsPivot[[#This Row],[Total Fare]]+FlightsPivot[[#This Row],[10% tax ]]</f>
        <v>67155</v>
      </c>
      <c r="K7368" s="4">
        <v>7</v>
      </c>
      <c r="L7368" s="4">
        <v>2015</v>
      </c>
      <c r="M7368" t="str">
        <f>INDEX(RoutesPivot[DepAirport],MATCH($C7368,RoutesPivot[[RouteID]:[RouteID]],0))</f>
        <v>ORD</v>
      </c>
      <c r="N7368" t="str">
        <f>INDEX(RoutesPivot[AirportID],MATCH($C7368,RoutesPivot[[RouteID]:[RouteID]],0))</f>
        <v>MIA</v>
      </c>
      <c r="O7368">
        <f>INDEX(RoutesPivot[Distance],MATCH($C7368,RoutesPivot[[RouteID]:[RouteID]],0))</f>
        <v>1000</v>
      </c>
      <c r="P7368">
        <f>INDEX(RoutesPivot[ListPrice],MATCH($C7368,RoutesPivot[[RouteID]:[RouteID]],0))</f>
        <v>300</v>
      </c>
      <c r="Q7368" t="str">
        <f>INDEX(AirportPivot[AirportName],MATCH($N7368,AirportPivot[[AirportID]:[AirportID]],0))</f>
        <v>Miami International</v>
      </c>
      <c r="R7368">
        <f>INDEX(AirportPivot[Gates (number of available)],MATCH($N7368,AirportPivot[[AirportID]:[AirportID]],0))</f>
        <v>80</v>
      </c>
    </row>
    <row r="7369" spans="1:18" x14ac:dyDescent="0.25">
      <c r="A7369" s="3" t="s">
        <v>7401</v>
      </c>
      <c r="B7369" s="12">
        <v>42221</v>
      </c>
      <c r="C7369" s="4" t="s">
        <v>25</v>
      </c>
      <c r="D7369" s="4">
        <v>2.7</v>
      </c>
      <c r="E7369" s="4">
        <v>209</v>
      </c>
      <c r="F7369" s="5">
        <v>0.35416666666666669</v>
      </c>
      <c r="G7369" s="6">
        <v>220</v>
      </c>
      <c r="H7369" s="7">
        <v>36300</v>
      </c>
      <c r="I7369" s="7">
        <f>FlightsPivot[[#This Row],[Total Fare]]*10%</f>
        <v>3630</v>
      </c>
      <c r="J7369" s="7">
        <f>FlightsPivot[[#This Row],[Total Fare]]+FlightsPivot[[#This Row],[10% tax ]]</f>
        <v>39930</v>
      </c>
      <c r="K7369" s="4">
        <v>8</v>
      </c>
      <c r="L7369" s="4">
        <v>2015</v>
      </c>
      <c r="M7369" t="str">
        <f>INDEX(RoutesPivot[DepAirport],MATCH($C7369,RoutesPivot[[RouteID]:[RouteID]],0))</f>
        <v>ORD</v>
      </c>
      <c r="N7369" t="str">
        <f>INDEX(RoutesPivot[AirportID],MATCH($C7369,RoutesPivot[[RouteID]:[RouteID]],0))</f>
        <v>DFW</v>
      </c>
      <c r="O7369">
        <f>INDEX(RoutesPivot[Distance],MATCH($C7369,RoutesPivot[[RouteID]:[RouteID]],0))</f>
        <v>700</v>
      </c>
      <c r="P7369">
        <f>INDEX(RoutesPivot[ListPrice],MATCH($C7369,RoutesPivot[[RouteID]:[RouteID]],0))</f>
        <v>200</v>
      </c>
      <c r="Q7369" t="str">
        <f>INDEX(AirportPivot[AirportName],MATCH($N7369,AirportPivot[[AirportID]:[AirportID]],0))</f>
        <v>Dallas/Fort Worth International</v>
      </c>
      <c r="R7369">
        <f>INDEX(AirportPivot[Gates (number of available)],MATCH($N7369,AirportPivot[[AirportID]:[AirportID]],0))</f>
        <v>130</v>
      </c>
    </row>
    <row r="7370" spans="1:18" x14ac:dyDescent="0.25">
      <c r="A7370" s="3" t="s">
        <v>7402</v>
      </c>
      <c r="B7370" s="12">
        <v>42336</v>
      </c>
      <c r="C7370" s="4" t="s">
        <v>70</v>
      </c>
      <c r="D7370" s="4">
        <v>6.4</v>
      </c>
      <c r="E7370" s="4">
        <v>58</v>
      </c>
      <c r="F7370" s="5">
        <v>0.8125</v>
      </c>
      <c r="G7370" s="6">
        <v>412.5</v>
      </c>
      <c r="H7370" s="7">
        <v>68062.5</v>
      </c>
      <c r="I7370" s="7">
        <f>FlightsPivot[[#This Row],[Total Fare]]*10%</f>
        <v>6806.25</v>
      </c>
      <c r="J7370" s="7">
        <f>FlightsPivot[[#This Row],[Total Fare]]+FlightsPivot[[#This Row],[10% tax ]]</f>
        <v>74868.75</v>
      </c>
      <c r="K7370" s="4">
        <v>11</v>
      </c>
      <c r="L7370" s="4">
        <v>2015</v>
      </c>
      <c r="M7370" t="str">
        <f>INDEX(RoutesPivot[DepAirport],MATCH($C7370,RoutesPivot[[RouteID]:[RouteID]],0))</f>
        <v>ORD</v>
      </c>
      <c r="N7370" t="str">
        <f>INDEX(RoutesPivot[AirportID],MATCH($C7370,RoutesPivot[[RouteID]:[RouteID]],0))</f>
        <v>LAS</v>
      </c>
      <c r="O7370">
        <f>INDEX(RoutesPivot[Distance],MATCH($C7370,RoutesPivot[[RouteID]:[RouteID]],0))</f>
        <v>1100</v>
      </c>
      <c r="P7370">
        <f>INDEX(RoutesPivot[ListPrice],MATCH($C7370,RoutesPivot[[RouteID]:[RouteID]],0))</f>
        <v>275</v>
      </c>
      <c r="Q7370" t="str">
        <f>INDEX(AirportPivot[AirportName],MATCH($N7370,AirportPivot[[AirportID]:[AirportID]],0))</f>
        <v>McCarran International</v>
      </c>
      <c r="R7370">
        <f>INDEX(AirportPivot[Gates (number of available)],MATCH($N7370,AirportPivot[[AirportID]:[AirportID]],0))</f>
        <v>68</v>
      </c>
    </row>
    <row r="7371" spans="1:18" x14ac:dyDescent="0.25">
      <c r="A7371" s="3" t="s">
        <v>7403</v>
      </c>
      <c r="B7371" s="12">
        <v>42357</v>
      </c>
      <c r="C7371" s="4" t="s">
        <v>13</v>
      </c>
      <c r="D7371" s="4">
        <v>2.1</v>
      </c>
      <c r="E7371" s="4">
        <v>91</v>
      </c>
      <c r="F7371" s="5">
        <v>0.3125</v>
      </c>
      <c r="G7371" s="6">
        <v>250</v>
      </c>
      <c r="H7371" s="7">
        <v>46250</v>
      </c>
      <c r="I7371" s="7">
        <f>FlightsPivot[[#This Row],[Total Fare]]*10%</f>
        <v>4625</v>
      </c>
      <c r="J7371" s="7">
        <f>FlightsPivot[[#This Row],[Total Fare]]+FlightsPivot[[#This Row],[10% tax ]]</f>
        <v>50875</v>
      </c>
      <c r="K7371" s="4">
        <v>12</v>
      </c>
      <c r="L7371" s="4">
        <v>2015</v>
      </c>
      <c r="M7371" t="str">
        <f>INDEX(RoutesPivot[DepAirport],MATCH($C7371,RoutesPivot[[RouteID]:[RouteID]],0))</f>
        <v>ORD</v>
      </c>
      <c r="N7371" t="str">
        <f>INDEX(RoutesPivot[AirportID],MATCH($C7371,RoutesPivot[[RouteID]:[RouteID]],0))</f>
        <v>JFK</v>
      </c>
      <c r="O7371">
        <f>INDEX(RoutesPivot[Distance],MATCH($C7371,RoutesPivot[[RouteID]:[RouteID]],0))</f>
        <v>619</v>
      </c>
      <c r="P7371">
        <f>INDEX(RoutesPivot[ListPrice],MATCH($C7371,RoutesPivot[[RouteID]:[RouteID]],0))</f>
        <v>250</v>
      </c>
      <c r="Q7371" t="str">
        <f>INDEX(AirportPivot[AirportName],MATCH($N7371,AirportPivot[[AirportID]:[AirportID]],0))</f>
        <v>John F Kennedy International</v>
      </c>
      <c r="R7371">
        <f>INDEX(AirportPivot[Gates (number of available)],MATCH($N7371,AirportPivot[[AirportID]:[AirportID]],0))</f>
        <v>120</v>
      </c>
    </row>
    <row r="7372" spans="1:18" x14ac:dyDescent="0.25">
      <c r="A7372" s="3" t="s">
        <v>7404</v>
      </c>
      <c r="B7372" s="12">
        <v>41870</v>
      </c>
      <c r="C7372" s="4" t="s">
        <v>70</v>
      </c>
      <c r="D7372" s="4">
        <v>1</v>
      </c>
      <c r="E7372" s="4">
        <v>31</v>
      </c>
      <c r="F7372" s="5">
        <v>0.79166666666666663</v>
      </c>
      <c r="G7372" s="6">
        <v>302.5</v>
      </c>
      <c r="H7372" s="7">
        <v>55962.5</v>
      </c>
      <c r="I7372" s="7">
        <f>FlightsPivot[[#This Row],[Total Fare]]*10%</f>
        <v>5596.25</v>
      </c>
      <c r="J7372" s="7">
        <f>FlightsPivot[[#This Row],[Total Fare]]+FlightsPivot[[#This Row],[10% tax ]]</f>
        <v>61558.75</v>
      </c>
      <c r="K7372" s="4">
        <v>8</v>
      </c>
      <c r="L7372" s="4">
        <v>2014</v>
      </c>
      <c r="M7372" t="str">
        <f>INDEX(RoutesPivot[DepAirport],MATCH($C7372,RoutesPivot[[RouteID]:[RouteID]],0))</f>
        <v>ORD</v>
      </c>
      <c r="N7372" t="str">
        <f>INDEX(RoutesPivot[AirportID],MATCH($C7372,RoutesPivot[[RouteID]:[RouteID]],0))</f>
        <v>LAS</v>
      </c>
      <c r="O7372">
        <f>INDEX(RoutesPivot[Distance],MATCH($C7372,RoutesPivot[[RouteID]:[RouteID]],0))</f>
        <v>1100</v>
      </c>
      <c r="P7372">
        <f>INDEX(RoutesPivot[ListPrice],MATCH($C7372,RoutesPivot[[RouteID]:[RouteID]],0))</f>
        <v>275</v>
      </c>
      <c r="Q7372" t="str">
        <f>INDEX(AirportPivot[AirportName],MATCH($N7372,AirportPivot[[AirportID]:[AirportID]],0))</f>
        <v>McCarran International</v>
      </c>
      <c r="R7372">
        <f>INDEX(AirportPivot[Gates (number of available)],MATCH($N7372,AirportPivot[[AirportID]:[AirportID]],0))</f>
        <v>68</v>
      </c>
    </row>
    <row r="7373" spans="1:18" x14ac:dyDescent="0.25">
      <c r="A7373" s="3" t="s">
        <v>7405</v>
      </c>
      <c r="B7373" s="12">
        <v>42152</v>
      </c>
      <c r="C7373" s="4" t="s">
        <v>27</v>
      </c>
      <c r="D7373" s="4">
        <v>8.4</v>
      </c>
      <c r="E7373" s="4">
        <v>22</v>
      </c>
      <c r="F7373" s="5">
        <v>0.85416666666666663</v>
      </c>
      <c r="G7373" s="6">
        <v>200</v>
      </c>
      <c r="H7373" s="7">
        <v>37000</v>
      </c>
      <c r="I7373" s="7">
        <f>FlightsPivot[[#This Row],[Total Fare]]*10%</f>
        <v>3700</v>
      </c>
      <c r="J7373" s="7">
        <f>FlightsPivot[[#This Row],[Total Fare]]+FlightsPivot[[#This Row],[10% tax ]]</f>
        <v>40700</v>
      </c>
      <c r="K7373" s="4">
        <v>5</v>
      </c>
      <c r="L7373" s="4">
        <v>2015</v>
      </c>
      <c r="M7373" t="str">
        <f>INDEX(RoutesPivot[DepAirport],MATCH($C7373,RoutesPivot[[RouteID]:[RouteID]],0))</f>
        <v>ORD</v>
      </c>
      <c r="N7373" t="str">
        <f>INDEX(RoutesPivot[AirportID],MATCH($C7373,RoutesPivot[[RouteID]:[RouteID]],0))</f>
        <v>ATL</v>
      </c>
      <c r="O7373">
        <f>INDEX(RoutesPivot[Distance],MATCH($C7373,RoutesPivot[[RouteID]:[RouteID]],0))</f>
        <v>510</v>
      </c>
      <c r="P7373">
        <f>INDEX(RoutesPivot[ListPrice],MATCH($C7373,RoutesPivot[[RouteID]:[RouteID]],0))</f>
        <v>200</v>
      </c>
      <c r="Q7373" t="str">
        <f>INDEX(AirportPivot[AirportName],MATCH($N7373,AirportPivot[[AirportID]:[AirportID]],0))</f>
        <v>Hartsfield-Jackson Atlanta International</v>
      </c>
      <c r="R7373">
        <f>INDEX(AirportPivot[Gates (number of available)],MATCH($N7373,AirportPivot[[AirportID]:[AirportID]],0))</f>
        <v>100</v>
      </c>
    </row>
    <row r="7374" spans="1:18" x14ac:dyDescent="0.25">
      <c r="A7374" s="3" t="s">
        <v>7406</v>
      </c>
      <c r="B7374" s="12">
        <v>41714</v>
      </c>
      <c r="C7374" s="4" t="s">
        <v>50</v>
      </c>
      <c r="D7374" s="4">
        <v>2.2999999999999998</v>
      </c>
      <c r="E7374" s="4">
        <v>141</v>
      </c>
      <c r="F7374" s="5">
        <v>0.29166666666666669</v>
      </c>
      <c r="G7374" s="6">
        <v>275</v>
      </c>
      <c r="H7374" s="7">
        <v>50875</v>
      </c>
      <c r="I7374" s="7">
        <f>FlightsPivot[[#This Row],[Total Fare]]*10%</f>
        <v>5087.5</v>
      </c>
      <c r="J7374" s="7">
        <f>FlightsPivot[[#This Row],[Total Fare]]+FlightsPivot[[#This Row],[10% tax ]]</f>
        <v>55962.5</v>
      </c>
      <c r="K7374" s="4">
        <v>3</v>
      </c>
      <c r="L7374" s="4">
        <v>2014</v>
      </c>
      <c r="M7374" t="str">
        <f>INDEX(RoutesPivot[DepAirport],MATCH($C7374,RoutesPivot[[RouteID]:[RouteID]],0))</f>
        <v>ORD</v>
      </c>
      <c r="N7374" t="str">
        <f>INDEX(RoutesPivot[AirportID],MATCH($C7374,RoutesPivot[[RouteID]:[RouteID]],0))</f>
        <v>LGA</v>
      </c>
      <c r="O7374">
        <f>INDEX(RoutesPivot[Distance],MATCH($C7374,RoutesPivot[[RouteID]:[RouteID]],0))</f>
        <v>610</v>
      </c>
      <c r="P7374">
        <f>INDEX(RoutesPivot[ListPrice],MATCH($C7374,RoutesPivot[[RouteID]:[RouteID]],0))</f>
        <v>275</v>
      </c>
      <c r="Q7374" t="str">
        <f>INDEX(AirportPivot[AirportName],MATCH($N7374,AirportPivot[[AirportID]:[AirportID]],0))</f>
        <v>Laguardia</v>
      </c>
      <c r="R7374">
        <f>INDEX(AirportPivot[Gates (number of available)],MATCH($N7374,AirportPivot[[AirportID]:[AirportID]],0))</f>
        <v>66</v>
      </c>
    </row>
    <row r="7375" spans="1:18" x14ac:dyDescent="0.25">
      <c r="A7375" s="3" t="s">
        <v>7407</v>
      </c>
      <c r="B7375" s="12">
        <v>41767</v>
      </c>
      <c r="C7375" s="4" t="s">
        <v>27</v>
      </c>
      <c r="D7375" s="4">
        <v>10</v>
      </c>
      <c r="E7375" s="4">
        <v>195</v>
      </c>
      <c r="F7375" s="5">
        <v>0.75</v>
      </c>
      <c r="G7375" s="6">
        <v>200</v>
      </c>
      <c r="H7375" s="7">
        <v>33000</v>
      </c>
      <c r="I7375" s="7">
        <f>FlightsPivot[[#This Row],[Total Fare]]*10%</f>
        <v>3300</v>
      </c>
      <c r="J7375" s="7">
        <f>FlightsPivot[[#This Row],[Total Fare]]+FlightsPivot[[#This Row],[10% tax ]]</f>
        <v>36300</v>
      </c>
      <c r="K7375" s="4">
        <v>5</v>
      </c>
      <c r="L7375" s="4">
        <v>2014</v>
      </c>
      <c r="M7375" t="str">
        <f>INDEX(RoutesPivot[DepAirport],MATCH($C7375,RoutesPivot[[RouteID]:[RouteID]],0))</f>
        <v>ORD</v>
      </c>
      <c r="N7375" t="str">
        <f>INDEX(RoutesPivot[AirportID],MATCH($C7375,RoutesPivot[[RouteID]:[RouteID]],0))</f>
        <v>ATL</v>
      </c>
      <c r="O7375">
        <f>INDEX(RoutesPivot[Distance],MATCH($C7375,RoutesPivot[[RouteID]:[RouteID]],0))</f>
        <v>510</v>
      </c>
      <c r="P7375">
        <f>INDEX(RoutesPivot[ListPrice],MATCH($C7375,RoutesPivot[[RouteID]:[RouteID]],0))</f>
        <v>200</v>
      </c>
      <c r="Q7375" t="str">
        <f>INDEX(AirportPivot[AirportName],MATCH($N7375,AirportPivot[[AirportID]:[AirportID]],0))</f>
        <v>Hartsfield-Jackson Atlanta International</v>
      </c>
      <c r="R7375">
        <f>INDEX(AirportPivot[Gates (number of available)],MATCH($N7375,AirportPivot[[AirportID]:[AirportID]],0))</f>
        <v>100</v>
      </c>
    </row>
    <row r="7376" spans="1:18" x14ac:dyDescent="0.25">
      <c r="A7376" s="3" t="s">
        <v>7408</v>
      </c>
      <c r="B7376" s="12">
        <v>42229</v>
      </c>
      <c r="C7376" s="4" t="s">
        <v>70</v>
      </c>
      <c r="D7376" s="4">
        <v>0.7</v>
      </c>
      <c r="E7376" s="4">
        <v>206</v>
      </c>
      <c r="F7376" s="5">
        <v>0.41666666666666669</v>
      </c>
      <c r="G7376" s="6">
        <v>302.5</v>
      </c>
      <c r="H7376" s="7">
        <v>49912.5</v>
      </c>
      <c r="I7376" s="7">
        <f>FlightsPivot[[#This Row],[Total Fare]]*10%</f>
        <v>4991.25</v>
      </c>
      <c r="J7376" s="7">
        <f>FlightsPivot[[#This Row],[Total Fare]]+FlightsPivot[[#This Row],[10% tax ]]</f>
        <v>54903.75</v>
      </c>
      <c r="K7376" s="4">
        <v>8</v>
      </c>
      <c r="L7376" s="4">
        <v>2015</v>
      </c>
      <c r="M7376" t="str">
        <f>INDEX(RoutesPivot[DepAirport],MATCH($C7376,RoutesPivot[[RouteID]:[RouteID]],0))</f>
        <v>ORD</v>
      </c>
      <c r="N7376" t="str">
        <f>INDEX(RoutesPivot[AirportID],MATCH($C7376,RoutesPivot[[RouteID]:[RouteID]],0))</f>
        <v>LAS</v>
      </c>
      <c r="O7376">
        <f>INDEX(RoutesPivot[Distance],MATCH($C7376,RoutesPivot[[RouteID]:[RouteID]],0))</f>
        <v>1100</v>
      </c>
      <c r="P7376">
        <f>INDEX(RoutesPivot[ListPrice],MATCH($C7376,RoutesPivot[[RouteID]:[RouteID]],0))</f>
        <v>275</v>
      </c>
      <c r="Q7376" t="str">
        <f>INDEX(AirportPivot[AirportName],MATCH($N7376,AirportPivot[[AirportID]:[AirportID]],0))</f>
        <v>McCarran International</v>
      </c>
      <c r="R7376">
        <f>INDEX(AirportPivot[Gates (number of available)],MATCH($N7376,AirportPivot[[AirportID]:[AirportID]],0))</f>
        <v>68</v>
      </c>
    </row>
    <row r="7377" spans="1:18" x14ac:dyDescent="0.25">
      <c r="A7377" s="3" t="s">
        <v>7409</v>
      </c>
      <c r="B7377" s="12">
        <v>41745</v>
      </c>
      <c r="C7377" s="4" t="s">
        <v>70</v>
      </c>
      <c r="D7377" s="4">
        <v>1.9</v>
      </c>
      <c r="E7377" s="4">
        <v>180</v>
      </c>
      <c r="F7377" s="5">
        <v>0.625</v>
      </c>
      <c r="G7377" s="6">
        <v>275</v>
      </c>
      <c r="H7377" s="7">
        <v>45375</v>
      </c>
      <c r="I7377" s="7">
        <f>FlightsPivot[[#This Row],[Total Fare]]*10%</f>
        <v>4537.5</v>
      </c>
      <c r="J7377" s="7">
        <f>FlightsPivot[[#This Row],[Total Fare]]+FlightsPivot[[#This Row],[10% tax ]]</f>
        <v>49912.5</v>
      </c>
      <c r="K7377" s="4">
        <v>4</v>
      </c>
      <c r="L7377" s="4">
        <v>2014</v>
      </c>
      <c r="M7377" t="str">
        <f>INDEX(RoutesPivot[DepAirport],MATCH($C7377,RoutesPivot[[RouteID]:[RouteID]],0))</f>
        <v>ORD</v>
      </c>
      <c r="N7377" t="str">
        <f>INDEX(RoutesPivot[AirportID],MATCH($C7377,RoutesPivot[[RouteID]:[RouteID]],0))</f>
        <v>LAS</v>
      </c>
      <c r="O7377">
        <f>INDEX(RoutesPivot[Distance],MATCH($C7377,RoutesPivot[[RouteID]:[RouteID]],0))</f>
        <v>1100</v>
      </c>
      <c r="P7377">
        <f>INDEX(RoutesPivot[ListPrice],MATCH($C7377,RoutesPivot[[RouteID]:[RouteID]],0))</f>
        <v>275</v>
      </c>
      <c r="Q7377" t="str">
        <f>INDEX(AirportPivot[AirportName],MATCH($N7377,AirportPivot[[AirportID]:[AirportID]],0))</f>
        <v>McCarran International</v>
      </c>
      <c r="R7377">
        <f>INDEX(AirportPivot[Gates (number of available)],MATCH($N7377,AirportPivot[[AirportID]:[AirportID]],0))</f>
        <v>68</v>
      </c>
    </row>
    <row r="7378" spans="1:18" x14ac:dyDescent="0.25">
      <c r="A7378" s="3" t="s">
        <v>7410</v>
      </c>
      <c r="B7378" s="12">
        <v>42003</v>
      </c>
      <c r="C7378" s="4" t="s">
        <v>21</v>
      </c>
      <c r="D7378" s="4">
        <v>1.4</v>
      </c>
      <c r="E7378" s="4">
        <v>178</v>
      </c>
      <c r="F7378" s="5">
        <v>0.8125</v>
      </c>
      <c r="G7378" s="6">
        <v>125</v>
      </c>
      <c r="H7378" s="7">
        <v>20625</v>
      </c>
      <c r="I7378" s="7">
        <f>FlightsPivot[[#This Row],[Total Fare]]*10%</f>
        <v>2062.5</v>
      </c>
      <c r="J7378" s="7">
        <f>FlightsPivot[[#This Row],[Total Fare]]+FlightsPivot[[#This Row],[10% tax ]]</f>
        <v>22687.5</v>
      </c>
      <c r="K7378" s="4">
        <v>12</v>
      </c>
      <c r="L7378" s="4">
        <v>2014</v>
      </c>
      <c r="M7378" t="str">
        <f>INDEX(RoutesPivot[DepAirport],MATCH($C7378,RoutesPivot[[RouteID]:[RouteID]],0))</f>
        <v>ORD</v>
      </c>
      <c r="N7378" t="str">
        <f>INDEX(RoutesPivot[AirportID],MATCH($C7378,RoutesPivot[[RouteID]:[RouteID]],0))</f>
        <v>CLT</v>
      </c>
      <c r="O7378">
        <f>INDEX(RoutesPivot[Distance],MATCH($C7378,RoutesPivot[[RouteID]:[RouteID]],0))</f>
        <v>700</v>
      </c>
      <c r="P7378">
        <f>INDEX(RoutesPivot[ListPrice],MATCH($C7378,RoutesPivot[[RouteID]:[RouteID]],0))</f>
        <v>125</v>
      </c>
      <c r="Q7378" t="str">
        <f>INDEX(AirportPivot[AirportName],MATCH($N7378,AirportPivot[[AirportID]:[AirportID]],0))</f>
        <v>Charlotte/Douglas International</v>
      </c>
      <c r="R7378">
        <f>INDEX(AirportPivot[Gates (number of available)],MATCH($N7378,AirportPivot[[AirportID]:[AirportID]],0))</f>
        <v>65</v>
      </c>
    </row>
    <row r="7379" spans="1:18" x14ac:dyDescent="0.25">
      <c r="A7379" s="3" t="s">
        <v>7411</v>
      </c>
      <c r="B7379" s="12">
        <v>41695</v>
      </c>
      <c r="C7379" s="4" t="s">
        <v>13</v>
      </c>
      <c r="D7379" s="4">
        <v>1.5</v>
      </c>
      <c r="E7379" s="4">
        <v>118</v>
      </c>
      <c r="F7379" s="5">
        <v>0.33333333333333331</v>
      </c>
      <c r="G7379" s="6">
        <v>250</v>
      </c>
      <c r="H7379" s="7">
        <v>46250</v>
      </c>
      <c r="I7379" s="7">
        <f>FlightsPivot[[#This Row],[Total Fare]]*10%</f>
        <v>4625</v>
      </c>
      <c r="J7379" s="7">
        <f>FlightsPivot[[#This Row],[Total Fare]]+FlightsPivot[[#This Row],[10% tax ]]</f>
        <v>50875</v>
      </c>
      <c r="K7379" s="4">
        <v>2</v>
      </c>
      <c r="L7379" s="4">
        <v>2014</v>
      </c>
      <c r="M7379" t="str">
        <f>INDEX(RoutesPivot[DepAirport],MATCH($C7379,RoutesPivot[[RouteID]:[RouteID]],0))</f>
        <v>ORD</v>
      </c>
      <c r="N7379" t="str">
        <f>INDEX(RoutesPivot[AirportID],MATCH($C7379,RoutesPivot[[RouteID]:[RouteID]],0))</f>
        <v>JFK</v>
      </c>
      <c r="O7379">
        <f>INDEX(RoutesPivot[Distance],MATCH($C7379,RoutesPivot[[RouteID]:[RouteID]],0))</f>
        <v>619</v>
      </c>
      <c r="P7379">
        <f>INDEX(RoutesPivot[ListPrice],MATCH($C7379,RoutesPivot[[RouteID]:[RouteID]],0))</f>
        <v>250</v>
      </c>
      <c r="Q7379" t="str">
        <f>INDEX(AirportPivot[AirportName],MATCH($N7379,AirportPivot[[AirportID]:[AirportID]],0))</f>
        <v>John F Kennedy International</v>
      </c>
      <c r="R7379">
        <f>INDEX(AirportPivot[Gates (number of available)],MATCH($N7379,AirportPivot[[AirportID]:[AirportID]],0))</f>
        <v>120</v>
      </c>
    </row>
    <row r="7380" spans="1:18" x14ac:dyDescent="0.25">
      <c r="A7380" s="3" t="s">
        <v>7412</v>
      </c>
      <c r="B7380" s="12">
        <v>42355</v>
      </c>
      <c r="C7380" s="4" t="s">
        <v>21</v>
      </c>
      <c r="D7380" s="4">
        <v>1.5</v>
      </c>
      <c r="E7380" s="4">
        <v>155</v>
      </c>
      <c r="F7380" s="5">
        <v>0.70833333333333337</v>
      </c>
      <c r="G7380" s="6">
        <v>125</v>
      </c>
      <c r="H7380" s="7">
        <v>20625</v>
      </c>
      <c r="I7380" s="7">
        <f>FlightsPivot[[#This Row],[Total Fare]]*10%</f>
        <v>2062.5</v>
      </c>
      <c r="J7380" s="7">
        <f>FlightsPivot[[#This Row],[Total Fare]]+FlightsPivot[[#This Row],[10% tax ]]</f>
        <v>22687.5</v>
      </c>
      <c r="K7380" s="4">
        <v>12</v>
      </c>
      <c r="L7380" s="4">
        <v>2015</v>
      </c>
      <c r="M7380" t="str">
        <f>INDEX(RoutesPivot[DepAirport],MATCH($C7380,RoutesPivot[[RouteID]:[RouteID]],0))</f>
        <v>ORD</v>
      </c>
      <c r="N7380" t="str">
        <f>INDEX(RoutesPivot[AirportID],MATCH($C7380,RoutesPivot[[RouteID]:[RouteID]],0))</f>
        <v>CLT</v>
      </c>
      <c r="O7380">
        <f>INDEX(RoutesPivot[Distance],MATCH($C7380,RoutesPivot[[RouteID]:[RouteID]],0))</f>
        <v>700</v>
      </c>
      <c r="P7380">
        <f>INDEX(RoutesPivot[ListPrice],MATCH($C7380,RoutesPivot[[RouteID]:[RouteID]],0))</f>
        <v>125</v>
      </c>
      <c r="Q7380" t="str">
        <f>INDEX(AirportPivot[AirportName],MATCH($N7380,AirportPivot[[AirportID]:[AirportID]],0))</f>
        <v>Charlotte/Douglas International</v>
      </c>
      <c r="R7380">
        <f>INDEX(AirportPivot[Gates (number of available)],MATCH($N7380,AirportPivot[[AirportID]:[AirportID]],0))</f>
        <v>65</v>
      </c>
    </row>
    <row r="7381" spans="1:18" x14ac:dyDescent="0.25">
      <c r="A7381" s="3" t="s">
        <v>7413</v>
      </c>
      <c r="B7381" s="12">
        <v>42047</v>
      </c>
      <c r="C7381" s="4" t="s">
        <v>11</v>
      </c>
      <c r="D7381" s="4">
        <v>1.9</v>
      </c>
      <c r="E7381" s="4">
        <v>194</v>
      </c>
      <c r="F7381" s="5">
        <v>0.8125</v>
      </c>
      <c r="G7381" s="6">
        <v>300</v>
      </c>
      <c r="H7381" s="7">
        <v>49500</v>
      </c>
      <c r="I7381" s="7">
        <f>FlightsPivot[[#This Row],[Total Fare]]*10%</f>
        <v>4950</v>
      </c>
      <c r="J7381" s="7">
        <f>FlightsPivot[[#This Row],[Total Fare]]+FlightsPivot[[#This Row],[10% tax ]]</f>
        <v>54450</v>
      </c>
      <c r="K7381" s="4">
        <v>2</v>
      </c>
      <c r="L7381" s="4">
        <v>2015</v>
      </c>
      <c r="M7381" t="str">
        <f>INDEX(RoutesPivot[DepAirport],MATCH($C7381,RoutesPivot[[RouteID]:[RouteID]],0))</f>
        <v>ORD</v>
      </c>
      <c r="N7381" t="str">
        <f>INDEX(RoutesPivot[AirportID],MATCH($C7381,RoutesPivot[[RouteID]:[RouteID]],0))</f>
        <v>BOS</v>
      </c>
      <c r="O7381">
        <f>INDEX(RoutesPivot[Distance],MATCH($C7381,RoutesPivot[[RouteID]:[RouteID]],0))</f>
        <v>730</v>
      </c>
      <c r="P7381">
        <f>INDEX(RoutesPivot[ListPrice],MATCH($C7381,RoutesPivot[[RouteID]:[RouteID]],0))</f>
        <v>300</v>
      </c>
      <c r="Q7381" t="str">
        <f>INDEX(AirportPivot[AirportName],MATCH($N7381,AirportPivot[[AirportID]:[AirportID]],0))</f>
        <v>General Edward Lawrence Logan International</v>
      </c>
      <c r="R7381">
        <f>INDEX(AirportPivot[Gates (number of available)],MATCH($N7381,AirportPivot[[AirportID]:[AirportID]],0))</f>
        <v>63</v>
      </c>
    </row>
    <row r="7382" spans="1:18" x14ac:dyDescent="0.25">
      <c r="A7382" s="3" t="s">
        <v>7414</v>
      </c>
      <c r="B7382" s="12">
        <v>42294</v>
      </c>
      <c r="C7382" s="4" t="s">
        <v>13</v>
      </c>
      <c r="D7382" s="4">
        <v>1.3</v>
      </c>
      <c r="E7382" s="4">
        <v>184</v>
      </c>
      <c r="F7382" s="5">
        <v>0.75</v>
      </c>
      <c r="G7382" s="6">
        <v>250</v>
      </c>
      <c r="H7382" s="7">
        <v>41250</v>
      </c>
      <c r="I7382" s="7">
        <f>FlightsPivot[[#This Row],[Total Fare]]*10%</f>
        <v>4125</v>
      </c>
      <c r="J7382" s="7">
        <f>FlightsPivot[[#This Row],[Total Fare]]+FlightsPivot[[#This Row],[10% tax ]]</f>
        <v>45375</v>
      </c>
      <c r="K7382" s="4">
        <v>10</v>
      </c>
      <c r="L7382" s="4">
        <v>2015</v>
      </c>
      <c r="M7382" t="str">
        <f>INDEX(RoutesPivot[DepAirport],MATCH($C7382,RoutesPivot[[RouteID]:[RouteID]],0))</f>
        <v>ORD</v>
      </c>
      <c r="N7382" t="str">
        <f>INDEX(RoutesPivot[AirportID],MATCH($C7382,RoutesPivot[[RouteID]:[RouteID]],0))</f>
        <v>JFK</v>
      </c>
      <c r="O7382">
        <f>INDEX(RoutesPivot[Distance],MATCH($C7382,RoutesPivot[[RouteID]:[RouteID]],0))</f>
        <v>619</v>
      </c>
      <c r="P7382">
        <f>INDEX(RoutesPivot[ListPrice],MATCH($C7382,RoutesPivot[[RouteID]:[RouteID]],0))</f>
        <v>250</v>
      </c>
      <c r="Q7382" t="str">
        <f>INDEX(AirportPivot[AirportName],MATCH($N7382,AirportPivot[[AirportID]:[AirportID]],0))</f>
        <v>John F Kennedy International</v>
      </c>
      <c r="R7382">
        <f>INDEX(AirportPivot[Gates (number of available)],MATCH($N7382,AirportPivot[[AirportID]:[AirportID]],0))</f>
        <v>120</v>
      </c>
    </row>
    <row r="7383" spans="1:18" x14ac:dyDescent="0.25">
      <c r="A7383" s="3" t="s">
        <v>7415</v>
      </c>
      <c r="B7383" s="12">
        <v>42061</v>
      </c>
      <c r="C7383" s="4" t="s">
        <v>23</v>
      </c>
      <c r="D7383" s="4">
        <v>0.7</v>
      </c>
      <c r="E7383" s="4">
        <v>90</v>
      </c>
      <c r="F7383" s="5">
        <v>0.54166666666666663</v>
      </c>
      <c r="G7383" s="6">
        <v>300</v>
      </c>
      <c r="H7383" s="7">
        <v>54300</v>
      </c>
      <c r="I7383" s="7">
        <f>FlightsPivot[[#This Row],[Total Fare]]*10%</f>
        <v>5430</v>
      </c>
      <c r="J7383" s="7">
        <f>FlightsPivot[[#This Row],[Total Fare]]+FlightsPivot[[#This Row],[10% tax ]]</f>
        <v>59730</v>
      </c>
      <c r="K7383" s="4">
        <v>2</v>
      </c>
      <c r="L7383" s="4">
        <v>2015</v>
      </c>
      <c r="M7383" t="str">
        <f>INDEX(RoutesPivot[DepAirport],MATCH($C7383,RoutesPivot[[RouteID]:[RouteID]],0))</f>
        <v>ORD</v>
      </c>
      <c r="N7383" t="str">
        <f>INDEX(RoutesPivot[AirportID],MATCH($C7383,RoutesPivot[[RouteID]:[RouteID]],0))</f>
        <v>DEN</v>
      </c>
      <c r="O7383">
        <f>INDEX(RoutesPivot[Distance],MATCH($C7383,RoutesPivot[[RouteID]:[RouteID]],0))</f>
        <v>800</v>
      </c>
      <c r="P7383">
        <f>INDEX(RoutesPivot[ListPrice],MATCH($C7383,RoutesPivot[[RouteID]:[RouteID]],0))</f>
        <v>300</v>
      </c>
      <c r="Q7383" t="str">
        <f>INDEX(AirportPivot[AirportName],MATCH($N7383,AirportPivot[[AirportID]:[AirportID]],0))</f>
        <v>Denver International</v>
      </c>
      <c r="R7383">
        <f>INDEX(AirportPivot[Gates (number of available)],MATCH($N7383,AirportPivot[[AirportID]:[AirportID]],0))</f>
        <v>75</v>
      </c>
    </row>
    <row r="7384" spans="1:18" x14ac:dyDescent="0.25">
      <c r="A7384" s="3" t="s">
        <v>7416</v>
      </c>
      <c r="B7384" s="12">
        <v>41657</v>
      </c>
      <c r="C7384" s="4" t="s">
        <v>17</v>
      </c>
      <c r="D7384" s="4">
        <v>4.7</v>
      </c>
      <c r="E7384" s="4">
        <v>152</v>
      </c>
      <c r="F7384" s="5">
        <v>0.8125</v>
      </c>
      <c r="G7384" s="6">
        <v>350</v>
      </c>
      <c r="H7384" s="7">
        <v>57750</v>
      </c>
      <c r="I7384" s="7">
        <f>FlightsPivot[[#This Row],[Total Fare]]*10%</f>
        <v>5775</v>
      </c>
      <c r="J7384" s="7">
        <f>FlightsPivot[[#This Row],[Total Fare]]+FlightsPivot[[#This Row],[10% tax ]]</f>
        <v>63525</v>
      </c>
      <c r="K7384" s="4">
        <v>1</v>
      </c>
      <c r="L7384" s="4">
        <v>2014</v>
      </c>
      <c r="M7384" t="str">
        <f>INDEX(RoutesPivot[DepAirport],MATCH($C7384,RoutesPivot[[RouteID]:[RouteID]],0))</f>
        <v>ORD</v>
      </c>
      <c r="N7384" t="str">
        <f>INDEX(RoutesPivot[AirportID],MATCH($C7384,RoutesPivot[[RouteID]:[RouteID]],0))</f>
        <v>LAX</v>
      </c>
      <c r="O7384">
        <f>INDEX(RoutesPivot[Distance],MATCH($C7384,RoutesPivot[[RouteID]:[RouteID]],0))</f>
        <v>1518</v>
      </c>
      <c r="P7384">
        <f>INDEX(RoutesPivot[ListPrice],MATCH($C7384,RoutesPivot[[RouteID]:[RouteID]],0))</f>
        <v>350</v>
      </c>
      <c r="Q7384" t="str">
        <f>INDEX(AirportPivot[AirportName],MATCH($N7384,AirportPivot[[AirportID]:[AirportID]],0))</f>
        <v>Los Angeles International</v>
      </c>
      <c r="R7384">
        <f>INDEX(AirportPivot[Gates (number of available)],MATCH($N7384,AirportPivot[[AirportID]:[AirportID]],0))</f>
        <v>86</v>
      </c>
    </row>
    <row r="7385" spans="1:18" x14ac:dyDescent="0.25">
      <c r="A7385" s="3" t="s">
        <v>7417</v>
      </c>
      <c r="B7385" s="12">
        <v>42213</v>
      </c>
      <c r="C7385" s="4" t="s">
        <v>13</v>
      </c>
      <c r="D7385" s="4">
        <v>2.6</v>
      </c>
      <c r="E7385" s="4">
        <v>104</v>
      </c>
      <c r="F7385" s="5">
        <v>0.375</v>
      </c>
      <c r="G7385" s="6">
        <v>275</v>
      </c>
      <c r="H7385" s="7">
        <v>50875</v>
      </c>
      <c r="I7385" s="7">
        <f>FlightsPivot[[#This Row],[Total Fare]]*10%</f>
        <v>5087.5</v>
      </c>
      <c r="J7385" s="7">
        <f>FlightsPivot[[#This Row],[Total Fare]]+FlightsPivot[[#This Row],[10% tax ]]</f>
        <v>55962.5</v>
      </c>
      <c r="K7385" s="4">
        <v>7</v>
      </c>
      <c r="L7385" s="4">
        <v>2015</v>
      </c>
      <c r="M7385" t="str">
        <f>INDEX(RoutesPivot[DepAirport],MATCH($C7385,RoutesPivot[[RouteID]:[RouteID]],0))</f>
        <v>ORD</v>
      </c>
      <c r="N7385" t="str">
        <f>INDEX(RoutesPivot[AirportID],MATCH($C7385,RoutesPivot[[RouteID]:[RouteID]],0))</f>
        <v>JFK</v>
      </c>
      <c r="O7385">
        <f>INDEX(RoutesPivot[Distance],MATCH($C7385,RoutesPivot[[RouteID]:[RouteID]],0))</f>
        <v>619</v>
      </c>
      <c r="P7385">
        <f>INDEX(RoutesPivot[ListPrice],MATCH($C7385,RoutesPivot[[RouteID]:[RouteID]],0))</f>
        <v>250</v>
      </c>
      <c r="Q7385" t="str">
        <f>INDEX(AirportPivot[AirportName],MATCH($N7385,AirportPivot[[AirportID]:[AirportID]],0))</f>
        <v>John F Kennedy International</v>
      </c>
      <c r="R7385">
        <f>INDEX(AirportPivot[Gates (number of available)],MATCH($N7385,AirportPivot[[AirportID]:[AirportID]],0))</f>
        <v>120</v>
      </c>
    </row>
    <row r="7386" spans="1:18" x14ac:dyDescent="0.25">
      <c r="A7386" s="3" t="s">
        <v>7418</v>
      </c>
      <c r="B7386" s="12">
        <v>42176</v>
      </c>
      <c r="C7386" s="4" t="s">
        <v>70</v>
      </c>
      <c r="D7386" s="4">
        <v>2.1</v>
      </c>
      <c r="E7386" s="4">
        <v>21</v>
      </c>
      <c r="F7386" s="5">
        <v>0.8125</v>
      </c>
      <c r="G7386" s="6">
        <v>302.5</v>
      </c>
      <c r="H7386" s="7">
        <v>55962.5</v>
      </c>
      <c r="I7386" s="7">
        <f>FlightsPivot[[#This Row],[Total Fare]]*10%</f>
        <v>5596.25</v>
      </c>
      <c r="J7386" s="7">
        <f>FlightsPivot[[#This Row],[Total Fare]]+FlightsPivot[[#This Row],[10% tax ]]</f>
        <v>61558.75</v>
      </c>
      <c r="K7386" s="4">
        <v>6</v>
      </c>
      <c r="L7386" s="4">
        <v>2015</v>
      </c>
      <c r="M7386" t="str">
        <f>INDEX(RoutesPivot[DepAirport],MATCH($C7386,RoutesPivot[[RouteID]:[RouteID]],0))</f>
        <v>ORD</v>
      </c>
      <c r="N7386" t="str">
        <f>INDEX(RoutesPivot[AirportID],MATCH($C7386,RoutesPivot[[RouteID]:[RouteID]],0))</f>
        <v>LAS</v>
      </c>
      <c r="O7386">
        <f>INDEX(RoutesPivot[Distance],MATCH($C7386,RoutesPivot[[RouteID]:[RouteID]],0))</f>
        <v>1100</v>
      </c>
      <c r="P7386">
        <f>INDEX(RoutesPivot[ListPrice],MATCH($C7386,RoutesPivot[[RouteID]:[RouteID]],0))</f>
        <v>275</v>
      </c>
      <c r="Q7386" t="str">
        <f>INDEX(AirportPivot[AirportName],MATCH($N7386,AirportPivot[[AirportID]:[AirportID]],0))</f>
        <v>McCarran International</v>
      </c>
      <c r="R7386">
        <f>INDEX(AirportPivot[Gates (number of available)],MATCH($N7386,AirportPivot[[AirportID]:[AirportID]],0))</f>
        <v>68</v>
      </c>
    </row>
    <row r="7387" spans="1:18" x14ac:dyDescent="0.25">
      <c r="A7387" s="3" t="s">
        <v>7419</v>
      </c>
      <c r="B7387" s="12">
        <v>42340</v>
      </c>
      <c r="C7387" s="4" t="s">
        <v>13</v>
      </c>
      <c r="D7387" s="4">
        <v>2.1</v>
      </c>
      <c r="E7387" s="4">
        <v>98</v>
      </c>
      <c r="F7387" s="5">
        <v>0.4375</v>
      </c>
      <c r="G7387" s="6">
        <v>250</v>
      </c>
      <c r="H7387" s="7">
        <v>46250</v>
      </c>
      <c r="I7387" s="7">
        <f>FlightsPivot[[#This Row],[Total Fare]]*10%</f>
        <v>4625</v>
      </c>
      <c r="J7387" s="7">
        <f>FlightsPivot[[#This Row],[Total Fare]]+FlightsPivot[[#This Row],[10% tax ]]</f>
        <v>50875</v>
      </c>
      <c r="K7387" s="4">
        <v>12</v>
      </c>
      <c r="L7387" s="4">
        <v>2015</v>
      </c>
      <c r="M7387" t="str">
        <f>INDEX(RoutesPivot[DepAirport],MATCH($C7387,RoutesPivot[[RouteID]:[RouteID]],0))</f>
        <v>ORD</v>
      </c>
      <c r="N7387" t="str">
        <f>INDEX(RoutesPivot[AirportID],MATCH($C7387,RoutesPivot[[RouteID]:[RouteID]],0))</f>
        <v>JFK</v>
      </c>
      <c r="O7387">
        <f>INDEX(RoutesPivot[Distance],MATCH($C7387,RoutesPivot[[RouteID]:[RouteID]],0))</f>
        <v>619</v>
      </c>
      <c r="P7387">
        <f>INDEX(RoutesPivot[ListPrice],MATCH($C7387,RoutesPivot[[RouteID]:[RouteID]],0))</f>
        <v>250</v>
      </c>
      <c r="Q7387" t="str">
        <f>INDEX(AirportPivot[AirportName],MATCH($N7387,AirportPivot[[AirportID]:[AirportID]],0))</f>
        <v>John F Kennedy International</v>
      </c>
      <c r="R7387">
        <f>INDEX(AirportPivot[Gates (number of available)],MATCH($N7387,AirportPivot[[AirportID]:[AirportID]],0))</f>
        <v>120</v>
      </c>
    </row>
    <row r="7388" spans="1:18" x14ac:dyDescent="0.25">
      <c r="A7388" s="3" t="s">
        <v>7420</v>
      </c>
      <c r="B7388" s="12">
        <v>41864</v>
      </c>
      <c r="C7388" s="4" t="s">
        <v>21</v>
      </c>
      <c r="D7388" s="4">
        <v>1.6</v>
      </c>
      <c r="E7388" s="4">
        <v>162</v>
      </c>
      <c r="F7388" s="5">
        <v>0.83333333333333337</v>
      </c>
      <c r="G7388" s="6">
        <v>137.5</v>
      </c>
      <c r="H7388" s="7">
        <v>22687.5</v>
      </c>
      <c r="I7388" s="7">
        <f>FlightsPivot[[#This Row],[Total Fare]]*10%</f>
        <v>2268.75</v>
      </c>
      <c r="J7388" s="7">
        <f>FlightsPivot[[#This Row],[Total Fare]]+FlightsPivot[[#This Row],[10% tax ]]</f>
        <v>24956.25</v>
      </c>
      <c r="K7388" s="4">
        <v>8</v>
      </c>
      <c r="L7388" s="4">
        <v>2014</v>
      </c>
      <c r="M7388" t="str">
        <f>INDEX(RoutesPivot[DepAirport],MATCH($C7388,RoutesPivot[[RouteID]:[RouteID]],0))</f>
        <v>ORD</v>
      </c>
      <c r="N7388" t="str">
        <f>INDEX(RoutesPivot[AirportID],MATCH($C7388,RoutesPivot[[RouteID]:[RouteID]],0))</f>
        <v>CLT</v>
      </c>
      <c r="O7388">
        <f>INDEX(RoutesPivot[Distance],MATCH($C7388,RoutesPivot[[RouteID]:[RouteID]],0))</f>
        <v>700</v>
      </c>
      <c r="P7388">
        <f>INDEX(RoutesPivot[ListPrice],MATCH($C7388,RoutesPivot[[RouteID]:[RouteID]],0))</f>
        <v>125</v>
      </c>
      <c r="Q7388" t="str">
        <f>INDEX(AirportPivot[AirportName],MATCH($N7388,AirportPivot[[AirportID]:[AirportID]],0))</f>
        <v>Charlotte/Douglas International</v>
      </c>
      <c r="R7388">
        <f>INDEX(AirportPivot[Gates (number of available)],MATCH($N7388,AirportPivot[[AirportID]:[AirportID]],0))</f>
        <v>65</v>
      </c>
    </row>
    <row r="7389" spans="1:18" x14ac:dyDescent="0.25">
      <c r="A7389" s="3" t="s">
        <v>7421</v>
      </c>
      <c r="B7389" s="12">
        <v>41880</v>
      </c>
      <c r="C7389" s="4" t="s">
        <v>21</v>
      </c>
      <c r="D7389" s="4">
        <v>2.2999999999999998</v>
      </c>
      <c r="E7389" s="4">
        <v>45</v>
      </c>
      <c r="F7389" s="5">
        <v>0.5</v>
      </c>
      <c r="G7389" s="6">
        <v>137.5</v>
      </c>
      <c r="H7389" s="7">
        <v>22687.5</v>
      </c>
      <c r="I7389" s="7">
        <f>FlightsPivot[[#This Row],[Total Fare]]*10%</f>
        <v>2268.75</v>
      </c>
      <c r="J7389" s="7">
        <f>FlightsPivot[[#This Row],[Total Fare]]+FlightsPivot[[#This Row],[10% tax ]]</f>
        <v>24956.25</v>
      </c>
      <c r="K7389" s="4">
        <v>8</v>
      </c>
      <c r="L7389" s="4">
        <v>2014</v>
      </c>
      <c r="M7389" t="str">
        <f>INDEX(RoutesPivot[DepAirport],MATCH($C7389,RoutesPivot[[RouteID]:[RouteID]],0))</f>
        <v>ORD</v>
      </c>
      <c r="N7389" t="str">
        <f>INDEX(RoutesPivot[AirportID],MATCH($C7389,RoutesPivot[[RouteID]:[RouteID]],0))</f>
        <v>CLT</v>
      </c>
      <c r="O7389">
        <f>INDEX(RoutesPivot[Distance],MATCH($C7389,RoutesPivot[[RouteID]:[RouteID]],0))</f>
        <v>700</v>
      </c>
      <c r="P7389">
        <f>INDEX(RoutesPivot[ListPrice],MATCH($C7389,RoutesPivot[[RouteID]:[RouteID]],0))</f>
        <v>125</v>
      </c>
      <c r="Q7389" t="str">
        <f>INDEX(AirportPivot[AirportName],MATCH($N7389,AirportPivot[[AirportID]:[AirportID]],0))</f>
        <v>Charlotte/Douglas International</v>
      </c>
      <c r="R7389">
        <f>INDEX(AirportPivot[Gates (number of available)],MATCH($N7389,AirportPivot[[AirportID]:[AirportID]],0))</f>
        <v>65</v>
      </c>
    </row>
    <row r="7390" spans="1:18" x14ac:dyDescent="0.25">
      <c r="A7390" s="3" t="s">
        <v>7422</v>
      </c>
      <c r="B7390" s="12">
        <v>41698</v>
      </c>
      <c r="C7390" s="4" t="s">
        <v>21</v>
      </c>
      <c r="D7390" s="4">
        <v>2.4</v>
      </c>
      <c r="E7390" s="4">
        <v>134</v>
      </c>
      <c r="F7390" s="5">
        <v>0.52083333333333337</v>
      </c>
      <c r="G7390" s="6">
        <v>125</v>
      </c>
      <c r="H7390" s="7">
        <v>23125</v>
      </c>
      <c r="I7390" s="7">
        <f>FlightsPivot[[#This Row],[Total Fare]]*10%</f>
        <v>2312.5</v>
      </c>
      <c r="J7390" s="7">
        <f>FlightsPivot[[#This Row],[Total Fare]]+FlightsPivot[[#This Row],[10% tax ]]</f>
        <v>25437.5</v>
      </c>
      <c r="K7390" s="4">
        <v>2</v>
      </c>
      <c r="L7390" s="4">
        <v>2014</v>
      </c>
      <c r="M7390" t="str">
        <f>INDEX(RoutesPivot[DepAirport],MATCH($C7390,RoutesPivot[[RouteID]:[RouteID]],0))</f>
        <v>ORD</v>
      </c>
      <c r="N7390" t="str">
        <f>INDEX(RoutesPivot[AirportID],MATCH($C7390,RoutesPivot[[RouteID]:[RouteID]],0))</f>
        <v>CLT</v>
      </c>
      <c r="O7390">
        <f>INDEX(RoutesPivot[Distance],MATCH($C7390,RoutesPivot[[RouteID]:[RouteID]],0))</f>
        <v>700</v>
      </c>
      <c r="P7390">
        <f>INDEX(RoutesPivot[ListPrice],MATCH($C7390,RoutesPivot[[RouteID]:[RouteID]],0))</f>
        <v>125</v>
      </c>
      <c r="Q7390" t="str">
        <f>INDEX(AirportPivot[AirportName],MATCH($N7390,AirportPivot[[AirportID]:[AirportID]],0))</f>
        <v>Charlotte/Douglas International</v>
      </c>
      <c r="R7390">
        <f>INDEX(AirportPivot[Gates (number of available)],MATCH($N7390,AirportPivot[[AirportID]:[AirportID]],0))</f>
        <v>65</v>
      </c>
    </row>
    <row r="7391" spans="1:18" x14ac:dyDescent="0.25">
      <c r="A7391" s="3" t="s">
        <v>7423</v>
      </c>
      <c r="B7391" s="12">
        <v>42312</v>
      </c>
      <c r="C7391" s="4" t="s">
        <v>33</v>
      </c>
      <c r="D7391" s="4">
        <v>1.9</v>
      </c>
      <c r="E7391" s="4">
        <v>110</v>
      </c>
      <c r="F7391" s="5">
        <v>0.66666666666666663</v>
      </c>
      <c r="G7391" s="6">
        <v>375</v>
      </c>
      <c r="H7391" s="7">
        <v>69375</v>
      </c>
      <c r="I7391" s="7">
        <f>FlightsPivot[[#This Row],[Total Fare]]*10%</f>
        <v>6937.5</v>
      </c>
      <c r="J7391" s="7">
        <f>FlightsPivot[[#This Row],[Total Fare]]+FlightsPivot[[#This Row],[10% tax ]]</f>
        <v>76312.5</v>
      </c>
      <c r="K7391" s="4">
        <v>11</v>
      </c>
      <c r="L7391" s="4">
        <v>2015</v>
      </c>
      <c r="M7391" t="str">
        <f>INDEX(RoutesPivot[DepAirport],MATCH($C7391,RoutesPivot[[RouteID]:[RouteID]],0))</f>
        <v>ORD</v>
      </c>
      <c r="N7391" t="str">
        <f>INDEX(RoutesPivot[AirportID],MATCH($C7391,RoutesPivot[[RouteID]:[RouteID]],0))</f>
        <v>SFO</v>
      </c>
      <c r="O7391">
        <f>INDEX(RoutesPivot[Distance],MATCH($C7391,RoutesPivot[[RouteID]:[RouteID]],0))</f>
        <v>1600</v>
      </c>
      <c r="P7391">
        <f>INDEX(RoutesPivot[ListPrice],MATCH($C7391,RoutesPivot[[RouteID]:[RouteID]],0))</f>
        <v>375</v>
      </c>
      <c r="Q7391" t="str">
        <f>INDEX(AirportPivot[AirportName],MATCH($N7391,AirportPivot[[AirportID]:[AirportID]],0))</f>
        <v>San Francisco International</v>
      </c>
      <c r="R7391">
        <f>INDEX(AirportPivot[Gates (number of available)],MATCH($N7391,AirportPivot[[AirportID]:[AirportID]],0))</f>
        <v>70</v>
      </c>
    </row>
    <row r="7392" spans="1:18" x14ac:dyDescent="0.25">
      <c r="A7392" s="3" t="s">
        <v>7424</v>
      </c>
      <c r="B7392" s="12">
        <v>42208</v>
      </c>
      <c r="C7392" s="4" t="s">
        <v>103</v>
      </c>
      <c r="D7392" s="4">
        <v>1.1000000000000001</v>
      </c>
      <c r="E7392" s="4">
        <v>150</v>
      </c>
      <c r="F7392" s="5">
        <v>0.47916666666666669</v>
      </c>
      <c r="G7392" s="6">
        <v>330</v>
      </c>
      <c r="H7392" s="7">
        <v>61050</v>
      </c>
      <c r="I7392" s="7">
        <f>FlightsPivot[[#This Row],[Total Fare]]*10%</f>
        <v>6105</v>
      </c>
      <c r="J7392" s="7">
        <f>FlightsPivot[[#This Row],[Total Fare]]+FlightsPivot[[#This Row],[10% tax ]]</f>
        <v>67155</v>
      </c>
      <c r="K7392" s="4">
        <v>7</v>
      </c>
      <c r="L7392" s="4">
        <v>2015</v>
      </c>
      <c r="M7392" t="str">
        <f>INDEX(RoutesPivot[DepAirport],MATCH($C7392,RoutesPivot[[RouteID]:[RouteID]],0))</f>
        <v>ORD</v>
      </c>
      <c r="N7392" t="str">
        <f>INDEX(RoutesPivot[AirportID],MATCH($C7392,RoutesPivot[[RouteID]:[RouteID]],0))</f>
        <v>IAD</v>
      </c>
      <c r="O7392">
        <f>INDEX(RoutesPivot[Distance],MATCH($C7392,RoutesPivot[[RouteID]:[RouteID]],0))</f>
        <v>515</v>
      </c>
      <c r="P7392">
        <f>INDEX(RoutesPivot[ListPrice],MATCH($C7392,RoutesPivot[[RouteID]:[RouteID]],0))</f>
        <v>300</v>
      </c>
      <c r="Q7392" t="str">
        <f>INDEX(AirportPivot[AirportName],MATCH($N7392,AirportPivot[[AirportID]:[AirportID]],0))</f>
        <v>Washington Dulles International</v>
      </c>
      <c r="R7392">
        <f>INDEX(AirportPivot[Gates (number of available)],MATCH($N7392,AirportPivot[[AirportID]:[AirportID]],0))</f>
        <v>95</v>
      </c>
    </row>
    <row r="7393" spans="1:18" x14ac:dyDescent="0.25">
      <c r="A7393" s="3" t="s">
        <v>7425</v>
      </c>
      <c r="B7393" s="12">
        <v>42157</v>
      </c>
      <c r="C7393" s="4" t="s">
        <v>23</v>
      </c>
      <c r="D7393" s="4">
        <v>2.6</v>
      </c>
      <c r="E7393" s="4">
        <v>72</v>
      </c>
      <c r="F7393" s="5">
        <v>0.625</v>
      </c>
      <c r="G7393" s="6">
        <v>330</v>
      </c>
      <c r="H7393" s="7">
        <v>59730</v>
      </c>
      <c r="I7393" s="7">
        <f>FlightsPivot[[#This Row],[Total Fare]]*10%</f>
        <v>5973</v>
      </c>
      <c r="J7393" s="7">
        <f>FlightsPivot[[#This Row],[Total Fare]]+FlightsPivot[[#This Row],[10% tax ]]</f>
        <v>65703</v>
      </c>
      <c r="K7393" s="4">
        <v>6</v>
      </c>
      <c r="L7393" s="4">
        <v>2015</v>
      </c>
      <c r="M7393" t="str">
        <f>INDEX(RoutesPivot[DepAirport],MATCH($C7393,RoutesPivot[[RouteID]:[RouteID]],0))</f>
        <v>ORD</v>
      </c>
      <c r="N7393" t="str">
        <f>INDEX(RoutesPivot[AirportID],MATCH($C7393,RoutesPivot[[RouteID]:[RouteID]],0))</f>
        <v>DEN</v>
      </c>
      <c r="O7393">
        <f>INDEX(RoutesPivot[Distance],MATCH($C7393,RoutesPivot[[RouteID]:[RouteID]],0))</f>
        <v>800</v>
      </c>
      <c r="P7393">
        <f>INDEX(RoutesPivot[ListPrice],MATCH($C7393,RoutesPivot[[RouteID]:[RouteID]],0))</f>
        <v>300</v>
      </c>
      <c r="Q7393" t="str">
        <f>INDEX(AirportPivot[AirportName],MATCH($N7393,AirportPivot[[AirportID]:[AirportID]],0))</f>
        <v>Denver International</v>
      </c>
      <c r="R7393">
        <f>INDEX(AirportPivot[Gates (number of available)],MATCH($N7393,AirportPivot[[AirportID]:[AirportID]],0))</f>
        <v>75</v>
      </c>
    </row>
    <row r="7394" spans="1:18" x14ac:dyDescent="0.25">
      <c r="A7394" s="3" t="s">
        <v>7426</v>
      </c>
      <c r="B7394" s="12">
        <v>41807</v>
      </c>
      <c r="C7394" s="4" t="s">
        <v>19</v>
      </c>
      <c r="D7394" s="4">
        <v>1.9</v>
      </c>
      <c r="E7394" s="4">
        <v>67</v>
      </c>
      <c r="F7394" s="5">
        <v>0.3125</v>
      </c>
      <c r="G7394" s="6">
        <v>220</v>
      </c>
      <c r="H7394" s="7">
        <v>39820</v>
      </c>
      <c r="I7394" s="7">
        <f>FlightsPivot[[#This Row],[Total Fare]]*10%</f>
        <v>3982</v>
      </c>
      <c r="J7394" s="7">
        <f>FlightsPivot[[#This Row],[Total Fare]]+FlightsPivot[[#This Row],[10% tax ]]</f>
        <v>43802</v>
      </c>
      <c r="K7394" s="4">
        <v>6</v>
      </c>
      <c r="L7394" s="4">
        <v>2014</v>
      </c>
      <c r="M7394" t="str">
        <f>INDEX(RoutesPivot[DepAirport],MATCH($C7394,RoutesPivot[[RouteID]:[RouteID]],0))</f>
        <v>ORD</v>
      </c>
      <c r="N7394" t="str">
        <f>INDEX(RoutesPivot[AirportID],MATCH($C7394,RoutesPivot[[RouteID]:[RouteID]],0))</f>
        <v>IAH</v>
      </c>
      <c r="O7394">
        <f>INDEX(RoutesPivot[Distance],MATCH($C7394,RoutesPivot[[RouteID]:[RouteID]],0))</f>
        <v>800</v>
      </c>
      <c r="P7394">
        <f>INDEX(RoutesPivot[ListPrice],MATCH($C7394,RoutesPivot[[RouteID]:[RouteID]],0))</f>
        <v>200</v>
      </c>
      <c r="Q7394" t="str">
        <f>INDEX(AirportPivot[AirportName],MATCH($N7394,AirportPivot[[AirportID]:[AirportID]],0))</f>
        <v>George Bush Intercontinental/Houston</v>
      </c>
      <c r="R7394">
        <f>INDEX(AirportPivot[Gates (number of available)],MATCH($N7394,AirportPivot[[AirportID]:[AirportID]],0))</f>
        <v>80</v>
      </c>
    </row>
    <row r="7395" spans="1:18" x14ac:dyDescent="0.25">
      <c r="A7395" s="3" t="s">
        <v>7427</v>
      </c>
      <c r="B7395" s="12">
        <v>41847</v>
      </c>
      <c r="C7395" s="4" t="s">
        <v>70</v>
      </c>
      <c r="D7395" s="4">
        <v>2.6</v>
      </c>
      <c r="E7395" s="4">
        <v>74</v>
      </c>
      <c r="F7395" s="5">
        <v>0.8125</v>
      </c>
      <c r="G7395" s="6">
        <v>302.5</v>
      </c>
      <c r="H7395" s="7">
        <v>54752.5</v>
      </c>
      <c r="I7395" s="7">
        <f>FlightsPivot[[#This Row],[Total Fare]]*10%</f>
        <v>5475.25</v>
      </c>
      <c r="J7395" s="7">
        <f>FlightsPivot[[#This Row],[Total Fare]]+FlightsPivot[[#This Row],[10% tax ]]</f>
        <v>60227.75</v>
      </c>
      <c r="K7395" s="4">
        <v>7</v>
      </c>
      <c r="L7395" s="4">
        <v>2014</v>
      </c>
      <c r="M7395" t="str">
        <f>INDEX(RoutesPivot[DepAirport],MATCH($C7395,RoutesPivot[[RouteID]:[RouteID]],0))</f>
        <v>ORD</v>
      </c>
      <c r="N7395" t="str">
        <f>INDEX(RoutesPivot[AirportID],MATCH($C7395,RoutesPivot[[RouteID]:[RouteID]],0))</f>
        <v>LAS</v>
      </c>
      <c r="O7395">
        <f>INDEX(RoutesPivot[Distance],MATCH($C7395,RoutesPivot[[RouteID]:[RouteID]],0))</f>
        <v>1100</v>
      </c>
      <c r="P7395">
        <f>INDEX(RoutesPivot[ListPrice],MATCH($C7395,RoutesPivot[[RouteID]:[RouteID]],0))</f>
        <v>275</v>
      </c>
      <c r="Q7395" t="str">
        <f>INDEX(AirportPivot[AirportName],MATCH($N7395,AirportPivot[[AirportID]:[AirportID]],0))</f>
        <v>McCarran International</v>
      </c>
      <c r="R7395">
        <f>INDEX(AirportPivot[Gates (number of available)],MATCH($N7395,AirportPivot[[AirportID]:[AirportID]],0))</f>
        <v>68</v>
      </c>
    </row>
    <row r="7396" spans="1:18" x14ac:dyDescent="0.25">
      <c r="A7396" s="3" t="s">
        <v>7428</v>
      </c>
      <c r="B7396" s="12">
        <v>41685</v>
      </c>
      <c r="C7396" s="4" t="s">
        <v>13</v>
      </c>
      <c r="D7396" s="4">
        <v>2.5</v>
      </c>
      <c r="E7396" s="4">
        <v>130</v>
      </c>
      <c r="F7396" s="5">
        <v>0.5</v>
      </c>
      <c r="G7396" s="6">
        <v>250</v>
      </c>
      <c r="H7396" s="7">
        <v>46250</v>
      </c>
      <c r="I7396" s="7">
        <f>FlightsPivot[[#This Row],[Total Fare]]*10%</f>
        <v>4625</v>
      </c>
      <c r="J7396" s="7">
        <f>FlightsPivot[[#This Row],[Total Fare]]+FlightsPivot[[#This Row],[10% tax ]]</f>
        <v>50875</v>
      </c>
      <c r="K7396" s="4">
        <v>2</v>
      </c>
      <c r="L7396" s="4">
        <v>2014</v>
      </c>
      <c r="M7396" t="str">
        <f>INDEX(RoutesPivot[DepAirport],MATCH($C7396,RoutesPivot[[RouteID]:[RouteID]],0))</f>
        <v>ORD</v>
      </c>
      <c r="N7396" t="str">
        <f>INDEX(RoutesPivot[AirportID],MATCH($C7396,RoutesPivot[[RouteID]:[RouteID]],0))</f>
        <v>JFK</v>
      </c>
      <c r="O7396">
        <f>INDEX(RoutesPivot[Distance],MATCH($C7396,RoutesPivot[[RouteID]:[RouteID]],0))</f>
        <v>619</v>
      </c>
      <c r="P7396">
        <f>INDEX(RoutesPivot[ListPrice],MATCH($C7396,RoutesPivot[[RouteID]:[RouteID]],0))</f>
        <v>250</v>
      </c>
      <c r="Q7396" t="str">
        <f>INDEX(AirportPivot[AirportName],MATCH($N7396,AirportPivot[[AirportID]:[AirportID]],0))</f>
        <v>John F Kennedy International</v>
      </c>
      <c r="R7396">
        <f>INDEX(AirportPivot[Gates (number of available)],MATCH($N7396,AirportPivot[[AirportID]:[AirportID]],0))</f>
        <v>120</v>
      </c>
    </row>
    <row r="7397" spans="1:18" x14ac:dyDescent="0.25">
      <c r="A7397" s="3" t="s">
        <v>7429</v>
      </c>
      <c r="B7397" s="12">
        <v>42194</v>
      </c>
      <c r="C7397" s="4" t="s">
        <v>27</v>
      </c>
      <c r="D7397" s="4">
        <v>10</v>
      </c>
      <c r="E7397" s="4">
        <v>6</v>
      </c>
      <c r="F7397" s="5">
        <v>0.75</v>
      </c>
      <c r="G7397" s="6">
        <v>220</v>
      </c>
      <c r="H7397" s="7">
        <v>40700</v>
      </c>
      <c r="I7397" s="7">
        <f>FlightsPivot[[#This Row],[Total Fare]]*10%</f>
        <v>4070</v>
      </c>
      <c r="J7397" s="7">
        <f>FlightsPivot[[#This Row],[Total Fare]]+FlightsPivot[[#This Row],[10% tax ]]</f>
        <v>44770</v>
      </c>
      <c r="K7397" s="4">
        <v>7</v>
      </c>
      <c r="L7397" s="4">
        <v>2015</v>
      </c>
      <c r="M7397" t="str">
        <f>INDEX(RoutesPivot[DepAirport],MATCH($C7397,RoutesPivot[[RouteID]:[RouteID]],0))</f>
        <v>ORD</v>
      </c>
      <c r="N7397" t="str">
        <f>INDEX(RoutesPivot[AirportID],MATCH($C7397,RoutesPivot[[RouteID]:[RouteID]],0))</f>
        <v>ATL</v>
      </c>
      <c r="O7397">
        <f>INDEX(RoutesPivot[Distance],MATCH($C7397,RoutesPivot[[RouteID]:[RouteID]],0))</f>
        <v>510</v>
      </c>
      <c r="P7397">
        <f>INDEX(RoutesPivot[ListPrice],MATCH($C7397,RoutesPivot[[RouteID]:[RouteID]],0))</f>
        <v>200</v>
      </c>
      <c r="Q7397" t="str">
        <f>INDEX(AirportPivot[AirportName],MATCH($N7397,AirportPivot[[AirportID]:[AirportID]],0))</f>
        <v>Hartsfield-Jackson Atlanta International</v>
      </c>
      <c r="R7397">
        <f>INDEX(AirportPivot[Gates (number of available)],MATCH($N7397,AirportPivot[[AirportID]:[AirportID]],0))</f>
        <v>100</v>
      </c>
    </row>
    <row r="7398" spans="1:18" x14ac:dyDescent="0.25">
      <c r="A7398" s="3" t="s">
        <v>7430</v>
      </c>
      <c r="B7398" s="12">
        <v>41882</v>
      </c>
      <c r="C7398" s="4" t="s">
        <v>15</v>
      </c>
      <c r="D7398" s="4">
        <v>1.1000000000000001</v>
      </c>
      <c r="E7398" s="4">
        <v>92</v>
      </c>
      <c r="F7398" s="5">
        <v>0.72916666666666663</v>
      </c>
      <c r="G7398" s="6">
        <v>247.5</v>
      </c>
      <c r="H7398" s="7">
        <v>45787.5</v>
      </c>
      <c r="I7398" s="7">
        <f>FlightsPivot[[#This Row],[Total Fare]]*10%</f>
        <v>4578.75</v>
      </c>
      <c r="J7398" s="7">
        <f>FlightsPivot[[#This Row],[Total Fare]]+FlightsPivot[[#This Row],[10% tax ]]</f>
        <v>50366.25</v>
      </c>
      <c r="K7398" s="4">
        <v>8</v>
      </c>
      <c r="L7398" s="4">
        <v>2014</v>
      </c>
      <c r="M7398" t="str">
        <f>INDEX(RoutesPivot[DepAirport],MATCH($C7398,RoutesPivot[[RouteID]:[RouteID]],0))</f>
        <v>ORD</v>
      </c>
      <c r="N7398" t="str">
        <f>INDEX(RoutesPivot[AirportID],MATCH($C7398,RoutesPivot[[RouteID]:[RouteID]],0))</f>
        <v>EWR</v>
      </c>
      <c r="O7398">
        <f>INDEX(RoutesPivot[Distance],MATCH($C7398,RoutesPivot[[RouteID]:[RouteID]],0))</f>
        <v>600</v>
      </c>
      <c r="P7398">
        <f>INDEX(RoutesPivot[ListPrice],MATCH($C7398,RoutesPivot[[RouteID]:[RouteID]],0))</f>
        <v>225</v>
      </c>
      <c r="Q7398" t="str">
        <f>INDEX(AirportPivot[AirportName],MATCH($N7398,AirportPivot[[AirportID]:[AirportID]],0))</f>
        <v>Newark Liberty International</v>
      </c>
      <c r="R7398">
        <f>INDEX(AirportPivot[Gates (number of available)],MATCH($N7398,AirportPivot[[AirportID]:[AirportID]],0))</f>
        <v>82</v>
      </c>
    </row>
    <row r="7399" spans="1:18" x14ac:dyDescent="0.25">
      <c r="A7399" s="3" t="s">
        <v>7431</v>
      </c>
      <c r="B7399" s="12">
        <v>41817</v>
      </c>
      <c r="C7399" s="4" t="s">
        <v>37</v>
      </c>
      <c r="D7399" s="4">
        <v>2.1</v>
      </c>
      <c r="E7399" s="4">
        <v>13</v>
      </c>
      <c r="F7399" s="5">
        <v>0.75</v>
      </c>
      <c r="G7399" s="6">
        <v>385</v>
      </c>
      <c r="H7399" s="7">
        <v>71225</v>
      </c>
      <c r="I7399" s="7">
        <f>FlightsPivot[[#This Row],[Total Fare]]*10%</f>
        <v>7122.5</v>
      </c>
      <c r="J7399" s="7">
        <f>FlightsPivot[[#This Row],[Total Fare]]+FlightsPivot[[#This Row],[10% tax ]]</f>
        <v>78347.5</v>
      </c>
      <c r="K7399" s="4">
        <v>6</v>
      </c>
      <c r="L7399" s="4">
        <v>2014</v>
      </c>
      <c r="M7399" t="str">
        <f>INDEX(RoutesPivot[DepAirport],MATCH($C7399,RoutesPivot[[RouteID]:[RouteID]],0))</f>
        <v>ORD</v>
      </c>
      <c r="N7399" t="str">
        <f>INDEX(RoutesPivot[AirportID],MATCH($C7399,RoutesPivot[[RouteID]:[RouteID]],0))</f>
        <v>SEA</v>
      </c>
      <c r="O7399">
        <f>INDEX(RoutesPivot[Distance],MATCH($C7399,RoutesPivot[[RouteID]:[RouteID]],0))</f>
        <v>1500</v>
      </c>
      <c r="P7399">
        <f>INDEX(RoutesPivot[ListPrice],MATCH($C7399,RoutesPivot[[RouteID]:[RouteID]],0))</f>
        <v>350</v>
      </c>
      <c r="Q7399" t="str">
        <f>INDEX(AirportPivot[AirportName],MATCH($N7399,AirportPivot[[AirportID]:[AirportID]],0))</f>
        <v>Seattle-Tacoma International</v>
      </c>
      <c r="R7399">
        <f>INDEX(AirportPivot[Gates (number of available)],MATCH($N7399,AirportPivot[[AirportID]:[AirportID]],0))</f>
        <v>58</v>
      </c>
    </row>
    <row r="7400" spans="1:18" x14ac:dyDescent="0.25">
      <c r="A7400" s="3" t="s">
        <v>7432</v>
      </c>
      <c r="B7400" s="12">
        <v>42345</v>
      </c>
      <c r="C7400" s="4" t="s">
        <v>37</v>
      </c>
      <c r="D7400" s="4">
        <v>2.8</v>
      </c>
      <c r="E7400" s="4">
        <v>162</v>
      </c>
      <c r="F7400" s="5">
        <v>0.54166666666666663</v>
      </c>
      <c r="G7400" s="6">
        <v>350</v>
      </c>
      <c r="H7400" s="7">
        <v>57750</v>
      </c>
      <c r="I7400" s="7">
        <f>FlightsPivot[[#This Row],[Total Fare]]*10%</f>
        <v>5775</v>
      </c>
      <c r="J7400" s="7">
        <f>FlightsPivot[[#This Row],[Total Fare]]+FlightsPivot[[#This Row],[10% tax ]]</f>
        <v>63525</v>
      </c>
      <c r="K7400" s="4">
        <v>12</v>
      </c>
      <c r="L7400" s="4">
        <v>2015</v>
      </c>
      <c r="M7400" t="str">
        <f>INDEX(RoutesPivot[DepAirport],MATCH($C7400,RoutesPivot[[RouteID]:[RouteID]],0))</f>
        <v>ORD</v>
      </c>
      <c r="N7400" t="str">
        <f>INDEX(RoutesPivot[AirportID],MATCH($C7400,RoutesPivot[[RouteID]:[RouteID]],0))</f>
        <v>SEA</v>
      </c>
      <c r="O7400">
        <f>INDEX(RoutesPivot[Distance],MATCH($C7400,RoutesPivot[[RouteID]:[RouteID]],0))</f>
        <v>1500</v>
      </c>
      <c r="P7400">
        <f>INDEX(RoutesPivot[ListPrice],MATCH($C7400,RoutesPivot[[RouteID]:[RouteID]],0))</f>
        <v>350</v>
      </c>
      <c r="Q7400" t="str">
        <f>INDEX(AirportPivot[AirportName],MATCH($N7400,AirportPivot[[AirportID]:[AirportID]],0))</f>
        <v>Seattle-Tacoma International</v>
      </c>
      <c r="R7400">
        <f>INDEX(AirportPivot[Gates (number of available)],MATCH($N7400,AirportPivot[[AirportID]:[AirportID]],0))</f>
        <v>58</v>
      </c>
    </row>
    <row r="7401" spans="1:18" x14ac:dyDescent="0.25">
      <c r="A7401" s="3" t="s">
        <v>7433</v>
      </c>
      <c r="B7401" s="12">
        <v>42317</v>
      </c>
      <c r="C7401" s="4" t="s">
        <v>37</v>
      </c>
      <c r="D7401" s="4">
        <v>2</v>
      </c>
      <c r="E7401" s="4">
        <v>116</v>
      </c>
      <c r="F7401" s="5">
        <v>0.35416666666666669</v>
      </c>
      <c r="G7401" s="6">
        <v>350</v>
      </c>
      <c r="H7401" s="7">
        <v>64750</v>
      </c>
      <c r="I7401" s="7">
        <f>FlightsPivot[[#This Row],[Total Fare]]*10%</f>
        <v>6475</v>
      </c>
      <c r="J7401" s="7">
        <f>FlightsPivot[[#This Row],[Total Fare]]+FlightsPivot[[#This Row],[10% tax ]]</f>
        <v>71225</v>
      </c>
      <c r="K7401" s="4">
        <v>11</v>
      </c>
      <c r="L7401" s="4">
        <v>2015</v>
      </c>
      <c r="M7401" t="str">
        <f>INDEX(RoutesPivot[DepAirport],MATCH($C7401,RoutesPivot[[RouteID]:[RouteID]],0))</f>
        <v>ORD</v>
      </c>
      <c r="N7401" t="str">
        <f>INDEX(RoutesPivot[AirportID],MATCH($C7401,RoutesPivot[[RouteID]:[RouteID]],0))</f>
        <v>SEA</v>
      </c>
      <c r="O7401">
        <f>INDEX(RoutesPivot[Distance],MATCH($C7401,RoutesPivot[[RouteID]:[RouteID]],0))</f>
        <v>1500</v>
      </c>
      <c r="P7401">
        <f>INDEX(RoutesPivot[ListPrice],MATCH($C7401,RoutesPivot[[RouteID]:[RouteID]],0))</f>
        <v>350</v>
      </c>
      <c r="Q7401" t="str">
        <f>INDEX(AirportPivot[AirportName],MATCH($N7401,AirportPivot[[AirportID]:[AirportID]],0))</f>
        <v>Seattle-Tacoma International</v>
      </c>
      <c r="R7401">
        <f>INDEX(AirportPivot[Gates (number of available)],MATCH($N7401,AirportPivot[[AirportID]:[AirportID]],0))</f>
        <v>58</v>
      </c>
    </row>
    <row r="7402" spans="1:18" x14ac:dyDescent="0.25">
      <c r="A7402" s="3" t="s">
        <v>7434</v>
      </c>
      <c r="B7402" s="12">
        <v>42265</v>
      </c>
      <c r="C7402" s="4" t="s">
        <v>13</v>
      </c>
      <c r="D7402" s="4">
        <v>1.7</v>
      </c>
      <c r="E7402" s="4">
        <v>143</v>
      </c>
      <c r="F7402" s="5">
        <v>0.70833333333333337</v>
      </c>
      <c r="G7402" s="6">
        <v>250</v>
      </c>
      <c r="H7402" s="7">
        <v>46250</v>
      </c>
      <c r="I7402" s="7">
        <f>FlightsPivot[[#This Row],[Total Fare]]*10%</f>
        <v>4625</v>
      </c>
      <c r="J7402" s="7">
        <f>FlightsPivot[[#This Row],[Total Fare]]+FlightsPivot[[#This Row],[10% tax ]]</f>
        <v>50875</v>
      </c>
      <c r="K7402" s="4">
        <v>9</v>
      </c>
      <c r="L7402" s="4">
        <v>2015</v>
      </c>
      <c r="M7402" t="str">
        <f>INDEX(RoutesPivot[DepAirport],MATCH($C7402,RoutesPivot[[RouteID]:[RouteID]],0))</f>
        <v>ORD</v>
      </c>
      <c r="N7402" t="str">
        <f>INDEX(RoutesPivot[AirportID],MATCH($C7402,RoutesPivot[[RouteID]:[RouteID]],0))</f>
        <v>JFK</v>
      </c>
      <c r="O7402">
        <f>INDEX(RoutesPivot[Distance],MATCH($C7402,RoutesPivot[[RouteID]:[RouteID]],0))</f>
        <v>619</v>
      </c>
      <c r="P7402">
        <f>INDEX(RoutesPivot[ListPrice],MATCH($C7402,RoutesPivot[[RouteID]:[RouteID]],0))</f>
        <v>250</v>
      </c>
      <c r="Q7402" t="str">
        <f>INDEX(AirportPivot[AirportName],MATCH($N7402,AirportPivot[[AirportID]:[AirportID]],0))</f>
        <v>John F Kennedy International</v>
      </c>
      <c r="R7402">
        <f>INDEX(AirportPivot[Gates (number of available)],MATCH($N7402,AirportPivot[[AirportID]:[AirportID]],0))</f>
        <v>120</v>
      </c>
    </row>
    <row r="7403" spans="1:18" x14ac:dyDescent="0.25">
      <c r="A7403" s="3" t="s">
        <v>7435</v>
      </c>
      <c r="B7403" s="12">
        <v>41949</v>
      </c>
      <c r="C7403" s="4" t="s">
        <v>47</v>
      </c>
      <c r="D7403" s="4">
        <v>2.9</v>
      </c>
      <c r="E7403" s="4">
        <v>88</v>
      </c>
      <c r="F7403" s="5">
        <v>0.60416666666666663</v>
      </c>
      <c r="G7403" s="6">
        <v>250</v>
      </c>
      <c r="H7403" s="7">
        <v>45250</v>
      </c>
      <c r="I7403" s="7">
        <f>FlightsPivot[[#This Row],[Total Fare]]*10%</f>
        <v>4525</v>
      </c>
      <c r="J7403" s="7">
        <f>FlightsPivot[[#This Row],[Total Fare]]+FlightsPivot[[#This Row],[10% tax ]]</f>
        <v>49775</v>
      </c>
      <c r="K7403" s="4">
        <v>11</v>
      </c>
      <c r="L7403" s="4">
        <v>2014</v>
      </c>
      <c r="M7403" t="str">
        <f>INDEX(RoutesPivot[DepAirport],MATCH($C7403,RoutesPivot[[RouteID]:[RouteID]],0))</f>
        <v>ORD</v>
      </c>
      <c r="N7403" t="str">
        <f>INDEX(RoutesPivot[AirportID],MATCH($C7403,RoutesPivot[[RouteID]:[RouteID]],0))</f>
        <v>PHX</v>
      </c>
      <c r="O7403">
        <f>INDEX(RoutesPivot[Distance],MATCH($C7403,RoutesPivot[[RouteID]:[RouteID]],0))</f>
        <v>1200</v>
      </c>
      <c r="P7403">
        <f>INDEX(RoutesPivot[ListPrice],MATCH($C7403,RoutesPivot[[RouteID]:[RouteID]],0))</f>
        <v>250</v>
      </c>
      <c r="Q7403" t="str">
        <f>INDEX(AirportPivot[AirportName],MATCH($N7403,AirportPivot[[AirportID]:[AirportID]],0))</f>
        <v>Phoenix Sky Harbor International</v>
      </c>
      <c r="R7403">
        <f>INDEX(AirportPivot[Gates (number of available)],MATCH($N7403,AirportPivot[[AirportID]:[AirportID]],0))</f>
        <v>60</v>
      </c>
    </row>
    <row r="7404" spans="1:18" x14ac:dyDescent="0.25">
      <c r="A7404" s="3" t="s">
        <v>7436</v>
      </c>
      <c r="B7404" s="12">
        <v>41752</v>
      </c>
      <c r="C7404" s="4" t="s">
        <v>50</v>
      </c>
      <c r="D7404" s="4">
        <v>0.5</v>
      </c>
      <c r="E7404" s="4">
        <v>186</v>
      </c>
      <c r="F7404" s="5">
        <v>0.83333333333333337</v>
      </c>
      <c r="G7404" s="6">
        <v>275</v>
      </c>
      <c r="H7404" s="7">
        <v>45375</v>
      </c>
      <c r="I7404" s="7">
        <f>FlightsPivot[[#This Row],[Total Fare]]*10%</f>
        <v>4537.5</v>
      </c>
      <c r="J7404" s="7">
        <f>FlightsPivot[[#This Row],[Total Fare]]+FlightsPivot[[#This Row],[10% tax ]]</f>
        <v>49912.5</v>
      </c>
      <c r="K7404" s="4">
        <v>4</v>
      </c>
      <c r="L7404" s="4">
        <v>2014</v>
      </c>
      <c r="M7404" t="str">
        <f>INDEX(RoutesPivot[DepAirport],MATCH($C7404,RoutesPivot[[RouteID]:[RouteID]],0))</f>
        <v>ORD</v>
      </c>
      <c r="N7404" t="str">
        <f>INDEX(RoutesPivot[AirportID],MATCH($C7404,RoutesPivot[[RouteID]:[RouteID]],0))</f>
        <v>LGA</v>
      </c>
      <c r="O7404">
        <f>INDEX(RoutesPivot[Distance],MATCH($C7404,RoutesPivot[[RouteID]:[RouteID]],0))</f>
        <v>610</v>
      </c>
      <c r="P7404">
        <f>INDEX(RoutesPivot[ListPrice],MATCH($C7404,RoutesPivot[[RouteID]:[RouteID]],0))</f>
        <v>275</v>
      </c>
      <c r="Q7404" t="str">
        <f>INDEX(AirportPivot[AirportName],MATCH($N7404,AirportPivot[[AirportID]:[AirportID]],0))</f>
        <v>Laguardia</v>
      </c>
      <c r="R7404">
        <f>INDEX(AirportPivot[Gates (number of available)],MATCH($N7404,AirportPivot[[AirportID]:[AirportID]],0))</f>
        <v>66</v>
      </c>
    </row>
    <row r="7405" spans="1:18" x14ac:dyDescent="0.25">
      <c r="A7405" s="3" t="s">
        <v>7437</v>
      </c>
      <c r="B7405" s="12">
        <v>42156</v>
      </c>
      <c r="C7405" s="4" t="s">
        <v>15</v>
      </c>
      <c r="D7405" s="4">
        <v>2.4</v>
      </c>
      <c r="E7405" s="4">
        <v>9</v>
      </c>
      <c r="F7405" s="5">
        <v>0.29166666666666669</v>
      </c>
      <c r="G7405" s="6">
        <v>247.5</v>
      </c>
      <c r="H7405" s="7">
        <v>45787.5</v>
      </c>
      <c r="I7405" s="7">
        <f>FlightsPivot[[#This Row],[Total Fare]]*10%</f>
        <v>4578.75</v>
      </c>
      <c r="J7405" s="7">
        <f>FlightsPivot[[#This Row],[Total Fare]]+FlightsPivot[[#This Row],[10% tax ]]</f>
        <v>50366.25</v>
      </c>
      <c r="K7405" s="4">
        <v>6</v>
      </c>
      <c r="L7405" s="4">
        <v>2015</v>
      </c>
      <c r="M7405" t="str">
        <f>INDEX(RoutesPivot[DepAirport],MATCH($C7405,RoutesPivot[[RouteID]:[RouteID]],0))</f>
        <v>ORD</v>
      </c>
      <c r="N7405" t="str">
        <f>INDEX(RoutesPivot[AirportID],MATCH($C7405,RoutesPivot[[RouteID]:[RouteID]],0))</f>
        <v>EWR</v>
      </c>
      <c r="O7405">
        <f>INDEX(RoutesPivot[Distance],MATCH($C7405,RoutesPivot[[RouteID]:[RouteID]],0))</f>
        <v>600</v>
      </c>
      <c r="P7405">
        <f>INDEX(RoutesPivot[ListPrice],MATCH($C7405,RoutesPivot[[RouteID]:[RouteID]],0))</f>
        <v>225</v>
      </c>
      <c r="Q7405" t="str">
        <f>INDEX(AirportPivot[AirportName],MATCH($N7405,AirportPivot[[AirportID]:[AirportID]],0))</f>
        <v>Newark Liberty International</v>
      </c>
      <c r="R7405">
        <f>INDEX(AirportPivot[Gates (number of available)],MATCH($N7405,AirportPivot[[AirportID]:[AirportID]],0))</f>
        <v>82</v>
      </c>
    </row>
    <row r="7406" spans="1:18" x14ac:dyDescent="0.25">
      <c r="A7406" s="3" t="s">
        <v>7438</v>
      </c>
      <c r="B7406" s="12">
        <v>41969</v>
      </c>
      <c r="C7406" s="4" t="s">
        <v>13</v>
      </c>
      <c r="D7406" s="4">
        <v>1.8</v>
      </c>
      <c r="E7406" s="4">
        <v>210</v>
      </c>
      <c r="F7406" s="5">
        <v>0.75</v>
      </c>
      <c r="G7406" s="6">
        <v>375</v>
      </c>
      <c r="H7406" s="7">
        <v>61875</v>
      </c>
      <c r="I7406" s="7">
        <f>FlightsPivot[[#This Row],[Total Fare]]*10%</f>
        <v>6187.5</v>
      </c>
      <c r="J7406" s="7">
        <f>FlightsPivot[[#This Row],[Total Fare]]+FlightsPivot[[#This Row],[10% tax ]]</f>
        <v>68062.5</v>
      </c>
      <c r="K7406" s="4">
        <v>11</v>
      </c>
      <c r="L7406" s="4">
        <v>2014</v>
      </c>
      <c r="M7406" t="str">
        <f>INDEX(RoutesPivot[DepAirport],MATCH($C7406,RoutesPivot[[RouteID]:[RouteID]],0))</f>
        <v>ORD</v>
      </c>
      <c r="N7406" t="str">
        <f>INDEX(RoutesPivot[AirportID],MATCH($C7406,RoutesPivot[[RouteID]:[RouteID]],0))</f>
        <v>JFK</v>
      </c>
      <c r="O7406">
        <f>INDEX(RoutesPivot[Distance],MATCH($C7406,RoutesPivot[[RouteID]:[RouteID]],0))</f>
        <v>619</v>
      </c>
      <c r="P7406">
        <f>INDEX(RoutesPivot[ListPrice],MATCH($C7406,RoutesPivot[[RouteID]:[RouteID]],0))</f>
        <v>250</v>
      </c>
      <c r="Q7406" t="str">
        <f>INDEX(AirportPivot[AirportName],MATCH($N7406,AirportPivot[[AirportID]:[AirportID]],0))</f>
        <v>John F Kennedy International</v>
      </c>
      <c r="R7406">
        <f>INDEX(AirportPivot[Gates (number of available)],MATCH($N7406,AirportPivot[[AirportID]:[AirportID]],0))</f>
        <v>120</v>
      </c>
    </row>
    <row r="7407" spans="1:18" x14ac:dyDescent="0.25">
      <c r="A7407" s="3" t="s">
        <v>7439</v>
      </c>
      <c r="B7407" s="12">
        <v>42069</v>
      </c>
      <c r="C7407" s="4" t="s">
        <v>25</v>
      </c>
      <c r="D7407" s="4">
        <v>1.9</v>
      </c>
      <c r="E7407" s="4">
        <v>66</v>
      </c>
      <c r="F7407" s="5">
        <v>0.77083333333333337</v>
      </c>
      <c r="G7407" s="6">
        <v>200</v>
      </c>
      <c r="H7407" s="7">
        <v>36200</v>
      </c>
      <c r="I7407" s="7">
        <f>FlightsPivot[[#This Row],[Total Fare]]*10%</f>
        <v>3620</v>
      </c>
      <c r="J7407" s="7">
        <f>FlightsPivot[[#This Row],[Total Fare]]+FlightsPivot[[#This Row],[10% tax ]]</f>
        <v>39820</v>
      </c>
      <c r="K7407" s="4">
        <v>3</v>
      </c>
      <c r="L7407" s="4">
        <v>2015</v>
      </c>
      <c r="M7407" t="str">
        <f>INDEX(RoutesPivot[DepAirport],MATCH($C7407,RoutesPivot[[RouteID]:[RouteID]],0))</f>
        <v>ORD</v>
      </c>
      <c r="N7407" t="str">
        <f>INDEX(RoutesPivot[AirportID],MATCH($C7407,RoutesPivot[[RouteID]:[RouteID]],0))</f>
        <v>DFW</v>
      </c>
      <c r="O7407">
        <f>INDEX(RoutesPivot[Distance],MATCH($C7407,RoutesPivot[[RouteID]:[RouteID]],0))</f>
        <v>700</v>
      </c>
      <c r="P7407">
        <f>INDEX(RoutesPivot[ListPrice],MATCH($C7407,RoutesPivot[[RouteID]:[RouteID]],0))</f>
        <v>200</v>
      </c>
      <c r="Q7407" t="str">
        <f>INDEX(AirportPivot[AirportName],MATCH($N7407,AirportPivot[[AirportID]:[AirportID]],0))</f>
        <v>Dallas/Fort Worth International</v>
      </c>
      <c r="R7407">
        <f>INDEX(AirportPivot[Gates (number of available)],MATCH($N7407,AirportPivot[[AirportID]:[AirportID]],0))</f>
        <v>130</v>
      </c>
    </row>
    <row r="7408" spans="1:18" x14ac:dyDescent="0.25">
      <c r="A7408" s="3" t="s">
        <v>7440</v>
      </c>
      <c r="B7408" s="12">
        <v>41863</v>
      </c>
      <c r="C7408" s="4" t="s">
        <v>19</v>
      </c>
      <c r="D7408" s="4">
        <v>2.7</v>
      </c>
      <c r="E7408" s="4">
        <v>43</v>
      </c>
      <c r="F7408" s="5">
        <v>0.79166666666666663</v>
      </c>
      <c r="G7408" s="6">
        <v>220</v>
      </c>
      <c r="H7408" s="7">
        <v>36300</v>
      </c>
      <c r="I7408" s="7">
        <f>FlightsPivot[[#This Row],[Total Fare]]*10%</f>
        <v>3630</v>
      </c>
      <c r="J7408" s="7">
        <f>FlightsPivot[[#This Row],[Total Fare]]+FlightsPivot[[#This Row],[10% tax ]]</f>
        <v>39930</v>
      </c>
      <c r="K7408" s="4">
        <v>8</v>
      </c>
      <c r="L7408" s="4">
        <v>2014</v>
      </c>
      <c r="M7408" t="str">
        <f>INDEX(RoutesPivot[DepAirport],MATCH($C7408,RoutesPivot[[RouteID]:[RouteID]],0))</f>
        <v>ORD</v>
      </c>
      <c r="N7408" t="str">
        <f>INDEX(RoutesPivot[AirportID],MATCH($C7408,RoutesPivot[[RouteID]:[RouteID]],0))</f>
        <v>IAH</v>
      </c>
      <c r="O7408">
        <f>INDEX(RoutesPivot[Distance],MATCH($C7408,RoutesPivot[[RouteID]:[RouteID]],0))</f>
        <v>800</v>
      </c>
      <c r="P7408">
        <f>INDEX(RoutesPivot[ListPrice],MATCH($C7408,RoutesPivot[[RouteID]:[RouteID]],0))</f>
        <v>200</v>
      </c>
      <c r="Q7408" t="str">
        <f>INDEX(AirportPivot[AirportName],MATCH($N7408,AirportPivot[[AirportID]:[AirportID]],0))</f>
        <v>George Bush Intercontinental/Houston</v>
      </c>
      <c r="R7408">
        <f>INDEX(AirportPivot[Gates (number of available)],MATCH($N7408,AirportPivot[[AirportID]:[AirportID]],0))</f>
        <v>80</v>
      </c>
    </row>
    <row r="7409" spans="1:18" x14ac:dyDescent="0.25">
      <c r="A7409" s="3" t="s">
        <v>7441</v>
      </c>
      <c r="B7409" s="12">
        <v>41958</v>
      </c>
      <c r="C7409" s="4" t="s">
        <v>80</v>
      </c>
      <c r="D7409" s="4">
        <v>2.1</v>
      </c>
      <c r="E7409" s="4">
        <v>102</v>
      </c>
      <c r="F7409" s="5">
        <v>0.79166666666666663</v>
      </c>
      <c r="G7409" s="6">
        <v>300</v>
      </c>
      <c r="H7409" s="7">
        <v>55500</v>
      </c>
      <c r="I7409" s="7">
        <f>FlightsPivot[[#This Row],[Total Fare]]*10%</f>
        <v>5550</v>
      </c>
      <c r="J7409" s="7">
        <f>FlightsPivot[[#This Row],[Total Fare]]+FlightsPivot[[#This Row],[10% tax ]]</f>
        <v>61050</v>
      </c>
      <c r="K7409" s="4">
        <v>11</v>
      </c>
      <c r="L7409" s="4">
        <v>2014</v>
      </c>
      <c r="M7409" t="str">
        <f>INDEX(RoutesPivot[DepAirport],MATCH($C7409,RoutesPivot[[RouteID]:[RouteID]],0))</f>
        <v>ORD</v>
      </c>
      <c r="N7409" t="str">
        <f>INDEX(RoutesPivot[AirportID],MATCH($C7409,RoutesPivot[[RouteID]:[RouteID]],0))</f>
        <v>MIA</v>
      </c>
      <c r="O7409">
        <f>INDEX(RoutesPivot[Distance],MATCH($C7409,RoutesPivot[[RouteID]:[RouteID]],0))</f>
        <v>1000</v>
      </c>
      <c r="P7409">
        <f>INDEX(RoutesPivot[ListPrice],MATCH($C7409,RoutesPivot[[RouteID]:[RouteID]],0))</f>
        <v>300</v>
      </c>
      <c r="Q7409" t="str">
        <f>INDEX(AirportPivot[AirportName],MATCH($N7409,AirportPivot[[AirportID]:[AirportID]],0))</f>
        <v>Miami International</v>
      </c>
      <c r="R7409">
        <f>INDEX(AirportPivot[Gates (number of available)],MATCH($N7409,AirportPivot[[AirportID]:[AirportID]],0))</f>
        <v>80</v>
      </c>
    </row>
    <row r="7410" spans="1:18" x14ac:dyDescent="0.25">
      <c r="A7410" s="3" t="s">
        <v>7442</v>
      </c>
      <c r="B7410" s="12">
        <v>41720</v>
      </c>
      <c r="C7410" s="4" t="s">
        <v>40</v>
      </c>
      <c r="D7410" s="4">
        <v>2.5</v>
      </c>
      <c r="E7410" s="4">
        <v>37</v>
      </c>
      <c r="F7410" s="5">
        <v>0.70833333333333337</v>
      </c>
      <c r="G7410" s="6">
        <v>115</v>
      </c>
      <c r="H7410" s="7">
        <v>18975</v>
      </c>
      <c r="I7410" s="7">
        <f>FlightsPivot[[#This Row],[Total Fare]]*10%</f>
        <v>1897.5</v>
      </c>
      <c r="J7410" s="7">
        <f>FlightsPivot[[#This Row],[Total Fare]]+FlightsPivot[[#This Row],[10% tax ]]</f>
        <v>20872.5</v>
      </c>
      <c r="K7410" s="4">
        <v>3</v>
      </c>
      <c r="L7410" s="4">
        <v>2014</v>
      </c>
      <c r="M7410" t="str">
        <f>INDEX(RoutesPivot[DepAirport],MATCH($C7410,RoutesPivot[[RouteID]:[RouteID]],0))</f>
        <v>ORD</v>
      </c>
      <c r="N7410" t="str">
        <f>INDEX(RoutesPivot[AirportID],MATCH($C7410,RoutesPivot[[RouteID]:[RouteID]],0))</f>
        <v>MSP</v>
      </c>
      <c r="O7410">
        <f>INDEX(RoutesPivot[Distance],MATCH($C7410,RoutesPivot[[RouteID]:[RouteID]],0))</f>
        <v>300</v>
      </c>
      <c r="P7410">
        <f>INDEX(RoutesPivot[ListPrice],MATCH($C7410,RoutesPivot[[RouteID]:[RouteID]],0))</f>
        <v>115</v>
      </c>
      <c r="Q7410" t="str">
        <f>INDEX(AirportPivot[AirportName],MATCH($N7410,AirportPivot[[AirportID]:[AirportID]],0))</f>
        <v>Minneapolis-St Paul International/Wold-Chamberlain</v>
      </c>
      <c r="R7410">
        <f>INDEX(AirportPivot[Gates (number of available)],MATCH($N7410,AirportPivot[[AirportID]:[AirportID]],0))</f>
        <v>65</v>
      </c>
    </row>
    <row r="7411" spans="1:18" x14ac:dyDescent="0.25">
      <c r="A7411" s="3" t="s">
        <v>7443</v>
      </c>
      <c r="B7411" s="12">
        <v>41852</v>
      </c>
      <c r="C7411" s="4" t="s">
        <v>30</v>
      </c>
      <c r="D7411" s="4">
        <v>1.9</v>
      </c>
      <c r="E7411" s="4">
        <v>16</v>
      </c>
      <c r="F7411" s="5">
        <v>0.85416666666666663</v>
      </c>
      <c r="G7411" s="6">
        <v>275</v>
      </c>
      <c r="H7411" s="7">
        <v>50875</v>
      </c>
      <c r="I7411" s="7">
        <f>FlightsPivot[[#This Row],[Total Fare]]*10%</f>
        <v>5087.5</v>
      </c>
      <c r="J7411" s="7">
        <f>FlightsPivot[[#This Row],[Total Fare]]+FlightsPivot[[#This Row],[10% tax ]]</f>
        <v>55962.5</v>
      </c>
      <c r="K7411" s="4">
        <v>8</v>
      </c>
      <c r="L7411" s="4">
        <v>2014</v>
      </c>
      <c r="M7411" t="str">
        <f>INDEX(RoutesPivot[DepAirport],MATCH($C7411,RoutesPivot[[RouteID]:[RouteID]],0))</f>
        <v>ORD</v>
      </c>
      <c r="N7411" t="str">
        <f>INDEX(RoutesPivot[AirportID],MATCH($C7411,RoutesPivot[[RouteID]:[RouteID]],0))</f>
        <v>MCO</v>
      </c>
      <c r="O7411">
        <f>INDEX(RoutesPivot[Distance],MATCH($C7411,RoutesPivot[[RouteID]:[RouteID]],0))</f>
        <v>850</v>
      </c>
      <c r="P7411">
        <f>INDEX(RoutesPivot[ListPrice],MATCH($C7411,RoutesPivot[[RouteID]:[RouteID]],0))</f>
        <v>250</v>
      </c>
      <c r="Q7411" t="str">
        <f>INDEX(AirportPivot[AirportName],MATCH($N7411,AirportPivot[[AirportID]:[AirportID]],0))</f>
        <v>Orlando International</v>
      </c>
      <c r="R7411">
        <f>INDEX(AirportPivot[Gates (number of available)],MATCH($N7411,AirportPivot[[AirportID]:[AirportID]],0))</f>
        <v>67</v>
      </c>
    </row>
    <row r="7412" spans="1:18" x14ac:dyDescent="0.25">
      <c r="A7412" s="3" t="s">
        <v>7444</v>
      </c>
      <c r="B7412" s="12">
        <v>41774</v>
      </c>
      <c r="C7412" s="4" t="s">
        <v>30</v>
      </c>
      <c r="D7412" s="4">
        <v>2.2000000000000002</v>
      </c>
      <c r="E7412" s="4">
        <v>109</v>
      </c>
      <c r="F7412" s="5">
        <v>0.79166666666666663</v>
      </c>
      <c r="G7412" s="6">
        <v>250</v>
      </c>
      <c r="H7412" s="7">
        <v>46250</v>
      </c>
      <c r="I7412" s="7">
        <f>FlightsPivot[[#This Row],[Total Fare]]*10%</f>
        <v>4625</v>
      </c>
      <c r="J7412" s="7">
        <f>FlightsPivot[[#This Row],[Total Fare]]+FlightsPivot[[#This Row],[10% tax ]]</f>
        <v>50875</v>
      </c>
      <c r="K7412" s="4">
        <v>5</v>
      </c>
      <c r="L7412" s="4">
        <v>2014</v>
      </c>
      <c r="M7412" t="str">
        <f>INDEX(RoutesPivot[DepAirport],MATCH($C7412,RoutesPivot[[RouteID]:[RouteID]],0))</f>
        <v>ORD</v>
      </c>
      <c r="N7412" t="str">
        <f>INDEX(RoutesPivot[AirportID],MATCH($C7412,RoutesPivot[[RouteID]:[RouteID]],0))</f>
        <v>MCO</v>
      </c>
      <c r="O7412">
        <f>INDEX(RoutesPivot[Distance],MATCH($C7412,RoutesPivot[[RouteID]:[RouteID]],0))</f>
        <v>850</v>
      </c>
      <c r="P7412">
        <f>INDEX(RoutesPivot[ListPrice],MATCH($C7412,RoutesPivot[[RouteID]:[RouteID]],0))</f>
        <v>250</v>
      </c>
      <c r="Q7412" t="str">
        <f>INDEX(AirportPivot[AirportName],MATCH($N7412,AirportPivot[[AirportID]:[AirportID]],0))</f>
        <v>Orlando International</v>
      </c>
      <c r="R7412">
        <f>INDEX(AirportPivot[Gates (number of available)],MATCH($N7412,AirportPivot[[AirportID]:[AirportID]],0))</f>
        <v>67</v>
      </c>
    </row>
    <row r="7413" spans="1:18" x14ac:dyDescent="0.25">
      <c r="A7413" s="3" t="s">
        <v>7445</v>
      </c>
      <c r="B7413" s="12">
        <v>42252</v>
      </c>
      <c r="C7413" s="4" t="s">
        <v>19</v>
      </c>
      <c r="D7413" s="4">
        <v>1.7</v>
      </c>
      <c r="E7413" s="4">
        <v>65</v>
      </c>
      <c r="F7413" s="5">
        <v>0.75</v>
      </c>
      <c r="G7413" s="6">
        <v>200</v>
      </c>
      <c r="H7413" s="7">
        <v>36200</v>
      </c>
      <c r="I7413" s="7">
        <f>FlightsPivot[[#This Row],[Total Fare]]*10%</f>
        <v>3620</v>
      </c>
      <c r="J7413" s="7">
        <f>FlightsPivot[[#This Row],[Total Fare]]+FlightsPivot[[#This Row],[10% tax ]]</f>
        <v>39820</v>
      </c>
      <c r="K7413" s="4">
        <v>9</v>
      </c>
      <c r="L7413" s="4">
        <v>2015</v>
      </c>
      <c r="M7413" t="str">
        <f>INDEX(RoutesPivot[DepAirport],MATCH($C7413,RoutesPivot[[RouteID]:[RouteID]],0))</f>
        <v>ORD</v>
      </c>
      <c r="N7413" t="str">
        <f>INDEX(RoutesPivot[AirportID],MATCH($C7413,RoutesPivot[[RouteID]:[RouteID]],0))</f>
        <v>IAH</v>
      </c>
      <c r="O7413">
        <f>INDEX(RoutesPivot[Distance],MATCH($C7413,RoutesPivot[[RouteID]:[RouteID]],0))</f>
        <v>800</v>
      </c>
      <c r="P7413">
        <f>INDEX(RoutesPivot[ListPrice],MATCH($C7413,RoutesPivot[[RouteID]:[RouteID]],0))</f>
        <v>200</v>
      </c>
      <c r="Q7413" t="str">
        <f>INDEX(AirportPivot[AirportName],MATCH($N7413,AirportPivot[[AirportID]:[AirportID]],0))</f>
        <v>George Bush Intercontinental/Houston</v>
      </c>
      <c r="R7413">
        <f>INDEX(AirportPivot[Gates (number of available)],MATCH($N7413,AirportPivot[[AirportID]:[AirportID]],0))</f>
        <v>80</v>
      </c>
    </row>
    <row r="7414" spans="1:18" x14ac:dyDescent="0.25">
      <c r="A7414" s="3" t="s">
        <v>7446</v>
      </c>
      <c r="B7414" s="12">
        <v>41729</v>
      </c>
      <c r="C7414" s="4" t="s">
        <v>13</v>
      </c>
      <c r="D7414" s="4">
        <v>2</v>
      </c>
      <c r="E7414" s="4">
        <v>165</v>
      </c>
      <c r="F7414" s="5">
        <v>0.45833333333333331</v>
      </c>
      <c r="G7414" s="6">
        <v>250</v>
      </c>
      <c r="H7414" s="7">
        <v>41250</v>
      </c>
      <c r="I7414" s="7">
        <f>FlightsPivot[[#This Row],[Total Fare]]*10%</f>
        <v>4125</v>
      </c>
      <c r="J7414" s="7">
        <f>FlightsPivot[[#This Row],[Total Fare]]+FlightsPivot[[#This Row],[10% tax ]]</f>
        <v>45375</v>
      </c>
      <c r="K7414" s="4">
        <v>3</v>
      </c>
      <c r="L7414" s="4">
        <v>2014</v>
      </c>
      <c r="M7414" t="str">
        <f>INDEX(RoutesPivot[DepAirport],MATCH($C7414,RoutesPivot[[RouteID]:[RouteID]],0))</f>
        <v>ORD</v>
      </c>
      <c r="N7414" t="str">
        <f>INDEX(RoutesPivot[AirportID],MATCH($C7414,RoutesPivot[[RouteID]:[RouteID]],0))</f>
        <v>JFK</v>
      </c>
      <c r="O7414">
        <f>INDEX(RoutesPivot[Distance],MATCH($C7414,RoutesPivot[[RouteID]:[RouteID]],0))</f>
        <v>619</v>
      </c>
      <c r="P7414">
        <f>INDEX(RoutesPivot[ListPrice],MATCH($C7414,RoutesPivot[[RouteID]:[RouteID]],0))</f>
        <v>250</v>
      </c>
      <c r="Q7414" t="str">
        <f>INDEX(AirportPivot[AirportName],MATCH($N7414,AirportPivot[[AirportID]:[AirportID]],0))</f>
        <v>John F Kennedy International</v>
      </c>
      <c r="R7414">
        <f>INDEX(AirportPivot[Gates (number of available)],MATCH($N7414,AirportPivot[[AirportID]:[AirportID]],0))</f>
        <v>120</v>
      </c>
    </row>
    <row r="7415" spans="1:18" x14ac:dyDescent="0.25">
      <c r="A7415" s="3" t="s">
        <v>7447</v>
      </c>
      <c r="B7415" s="12">
        <v>41806</v>
      </c>
      <c r="C7415" s="4" t="s">
        <v>15</v>
      </c>
      <c r="D7415" s="4">
        <v>1.6</v>
      </c>
      <c r="E7415" s="4">
        <v>22</v>
      </c>
      <c r="F7415" s="5">
        <v>0.72916666666666663</v>
      </c>
      <c r="G7415" s="6">
        <v>247.5</v>
      </c>
      <c r="H7415" s="7">
        <v>45787.5</v>
      </c>
      <c r="I7415" s="7">
        <f>FlightsPivot[[#This Row],[Total Fare]]*10%</f>
        <v>4578.75</v>
      </c>
      <c r="J7415" s="7">
        <f>FlightsPivot[[#This Row],[Total Fare]]+FlightsPivot[[#This Row],[10% tax ]]</f>
        <v>50366.25</v>
      </c>
      <c r="K7415" s="4">
        <v>6</v>
      </c>
      <c r="L7415" s="4">
        <v>2014</v>
      </c>
      <c r="M7415" t="str">
        <f>INDEX(RoutesPivot[DepAirport],MATCH($C7415,RoutesPivot[[RouteID]:[RouteID]],0))</f>
        <v>ORD</v>
      </c>
      <c r="N7415" t="str">
        <f>INDEX(RoutesPivot[AirportID],MATCH($C7415,RoutesPivot[[RouteID]:[RouteID]],0))</f>
        <v>EWR</v>
      </c>
      <c r="O7415">
        <f>INDEX(RoutesPivot[Distance],MATCH($C7415,RoutesPivot[[RouteID]:[RouteID]],0))</f>
        <v>600</v>
      </c>
      <c r="P7415">
        <f>INDEX(RoutesPivot[ListPrice],MATCH($C7415,RoutesPivot[[RouteID]:[RouteID]],0))</f>
        <v>225</v>
      </c>
      <c r="Q7415" t="str">
        <f>INDEX(AirportPivot[AirportName],MATCH($N7415,AirportPivot[[AirportID]:[AirportID]],0))</f>
        <v>Newark Liberty International</v>
      </c>
      <c r="R7415">
        <f>INDEX(AirportPivot[Gates (number of available)],MATCH($N7415,AirportPivot[[AirportID]:[AirportID]],0))</f>
        <v>82</v>
      </c>
    </row>
    <row r="7416" spans="1:18" x14ac:dyDescent="0.25">
      <c r="A7416" s="3" t="s">
        <v>7448</v>
      </c>
      <c r="B7416" s="12">
        <v>41966</v>
      </c>
      <c r="C7416" s="4" t="s">
        <v>11</v>
      </c>
      <c r="D7416" s="4">
        <v>2.8</v>
      </c>
      <c r="E7416" s="4">
        <v>74</v>
      </c>
      <c r="F7416" s="5">
        <v>0.33333333333333331</v>
      </c>
      <c r="G7416" s="6">
        <v>300</v>
      </c>
      <c r="H7416" s="7">
        <v>54300</v>
      </c>
      <c r="I7416" s="7">
        <f>FlightsPivot[[#This Row],[Total Fare]]*10%</f>
        <v>5430</v>
      </c>
      <c r="J7416" s="7">
        <f>FlightsPivot[[#This Row],[Total Fare]]+FlightsPivot[[#This Row],[10% tax ]]</f>
        <v>59730</v>
      </c>
      <c r="K7416" s="4">
        <v>11</v>
      </c>
      <c r="L7416" s="4">
        <v>2014</v>
      </c>
      <c r="M7416" t="str">
        <f>INDEX(RoutesPivot[DepAirport],MATCH($C7416,RoutesPivot[[RouteID]:[RouteID]],0))</f>
        <v>ORD</v>
      </c>
      <c r="N7416" t="str">
        <f>INDEX(RoutesPivot[AirportID],MATCH($C7416,RoutesPivot[[RouteID]:[RouteID]],0))</f>
        <v>BOS</v>
      </c>
      <c r="O7416">
        <f>INDEX(RoutesPivot[Distance],MATCH($C7416,RoutesPivot[[RouteID]:[RouteID]],0))</f>
        <v>730</v>
      </c>
      <c r="P7416">
        <f>INDEX(RoutesPivot[ListPrice],MATCH($C7416,RoutesPivot[[RouteID]:[RouteID]],0))</f>
        <v>300</v>
      </c>
      <c r="Q7416" t="str">
        <f>INDEX(AirportPivot[AirportName],MATCH($N7416,AirportPivot[[AirportID]:[AirportID]],0))</f>
        <v>General Edward Lawrence Logan International</v>
      </c>
      <c r="R7416">
        <f>INDEX(AirportPivot[Gates (number of available)],MATCH($N7416,AirportPivot[[AirportID]:[AirportID]],0))</f>
        <v>63</v>
      </c>
    </row>
    <row r="7417" spans="1:18" x14ac:dyDescent="0.25">
      <c r="A7417" s="3" t="s">
        <v>7449</v>
      </c>
      <c r="B7417" s="12">
        <v>41983</v>
      </c>
      <c r="C7417" s="4" t="s">
        <v>17</v>
      </c>
      <c r="D7417" s="4">
        <v>3.1</v>
      </c>
      <c r="E7417" s="4">
        <v>99</v>
      </c>
      <c r="F7417" s="5">
        <v>0.58333333333333337</v>
      </c>
      <c r="G7417" s="6">
        <v>350</v>
      </c>
      <c r="H7417" s="7">
        <v>64750</v>
      </c>
      <c r="I7417" s="7">
        <f>FlightsPivot[[#This Row],[Total Fare]]*10%</f>
        <v>6475</v>
      </c>
      <c r="J7417" s="7">
        <f>FlightsPivot[[#This Row],[Total Fare]]+FlightsPivot[[#This Row],[10% tax ]]</f>
        <v>71225</v>
      </c>
      <c r="K7417" s="4">
        <v>12</v>
      </c>
      <c r="L7417" s="4">
        <v>2014</v>
      </c>
      <c r="M7417" t="str">
        <f>INDEX(RoutesPivot[DepAirport],MATCH($C7417,RoutesPivot[[RouteID]:[RouteID]],0))</f>
        <v>ORD</v>
      </c>
      <c r="N7417" t="str">
        <f>INDEX(RoutesPivot[AirportID],MATCH($C7417,RoutesPivot[[RouteID]:[RouteID]],0))</f>
        <v>LAX</v>
      </c>
      <c r="O7417">
        <f>INDEX(RoutesPivot[Distance],MATCH($C7417,RoutesPivot[[RouteID]:[RouteID]],0))</f>
        <v>1518</v>
      </c>
      <c r="P7417">
        <f>INDEX(RoutesPivot[ListPrice],MATCH($C7417,RoutesPivot[[RouteID]:[RouteID]],0))</f>
        <v>350</v>
      </c>
      <c r="Q7417" t="str">
        <f>INDEX(AirportPivot[AirportName],MATCH($N7417,AirportPivot[[AirportID]:[AirportID]],0))</f>
        <v>Los Angeles International</v>
      </c>
      <c r="R7417">
        <f>INDEX(AirportPivot[Gates (number of available)],MATCH($N7417,AirportPivot[[AirportID]:[AirportID]],0))</f>
        <v>86</v>
      </c>
    </row>
    <row r="7418" spans="1:18" x14ac:dyDescent="0.25">
      <c r="A7418" s="3" t="s">
        <v>7450</v>
      </c>
      <c r="B7418" s="12">
        <v>42228</v>
      </c>
      <c r="C7418" s="4" t="s">
        <v>50</v>
      </c>
      <c r="D7418" s="4">
        <v>2.5</v>
      </c>
      <c r="E7418" s="4">
        <v>149</v>
      </c>
      <c r="F7418" s="5">
        <v>0.75</v>
      </c>
      <c r="G7418" s="6">
        <v>302.5</v>
      </c>
      <c r="H7418" s="7">
        <v>55962.5</v>
      </c>
      <c r="I7418" s="7">
        <f>FlightsPivot[[#This Row],[Total Fare]]*10%</f>
        <v>5596.25</v>
      </c>
      <c r="J7418" s="7">
        <f>FlightsPivot[[#This Row],[Total Fare]]+FlightsPivot[[#This Row],[10% tax ]]</f>
        <v>61558.75</v>
      </c>
      <c r="K7418" s="4">
        <v>8</v>
      </c>
      <c r="L7418" s="4">
        <v>2015</v>
      </c>
      <c r="M7418" t="str">
        <f>INDEX(RoutesPivot[DepAirport],MATCH($C7418,RoutesPivot[[RouteID]:[RouteID]],0))</f>
        <v>ORD</v>
      </c>
      <c r="N7418" t="str">
        <f>INDEX(RoutesPivot[AirportID],MATCH($C7418,RoutesPivot[[RouteID]:[RouteID]],0))</f>
        <v>LGA</v>
      </c>
      <c r="O7418">
        <f>INDEX(RoutesPivot[Distance],MATCH($C7418,RoutesPivot[[RouteID]:[RouteID]],0))</f>
        <v>610</v>
      </c>
      <c r="P7418">
        <f>INDEX(RoutesPivot[ListPrice],MATCH($C7418,RoutesPivot[[RouteID]:[RouteID]],0))</f>
        <v>275</v>
      </c>
      <c r="Q7418" t="str">
        <f>INDEX(AirportPivot[AirportName],MATCH($N7418,AirportPivot[[AirportID]:[AirportID]],0))</f>
        <v>Laguardia</v>
      </c>
      <c r="R7418">
        <f>INDEX(AirportPivot[Gates (number of available)],MATCH($N7418,AirportPivot[[AirportID]:[AirportID]],0))</f>
        <v>66</v>
      </c>
    </row>
    <row r="7419" spans="1:18" x14ac:dyDescent="0.25">
      <c r="A7419" s="3" t="s">
        <v>7451</v>
      </c>
      <c r="B7419" s="12">
        <v>41868</v>
      </c>
      <c r="C7419" s="4" t="s">
        <v>11</v>
      </c>
      <c r="D7419" s="4">
        <v>3.2</v>
      </c>
      <c r="E7419" s="4">
        <v>181</v>
      </c>
      <c r="F7419" s="5">
        <v>0.625</v>
      </c>
      <c r="G7419" s="6">
        <v>330</v>
      </c>
      <c r="H7419" s="7">
        <v>54450</v>
      </c>
      <c r="I7419" s="7">
        <f>FlightsPivot[[#This Row],[Total Fare]]*10%</f>
        <v>5445</v>
      </c>
      <c r="J7419" s="7">
        <f>FlightsPivot[[#This Row],[Total Fare]]+FlightsPivot[[#This Row],[10% tax ]]</f>
        <v>59895</v>
      </c>
      <c r="K7419" s="4">
        <v>8</v>
      </c>
      <c r="L7419" s="4">
        <v>2014</v>
      </c>
      <c r="M7419" t="str">
        <f>INDEX(RoutesPivot[DepAirport],MATCH($C7419,RoutesPivot[[RouteID]:[RouteID]],0))</f>
        <v>ORD</v>
      </c>
      <c r="N7419" t="str">
        <f>INDEX(RoutesPivot[AirportID],MATCH($C7419,RoutesPivot[[RouteID]:[RouteID]],0))</f>
        <v>BOS</v>
      </c>
      <c r="O7419">
        <f>INDEX(RoutesPivot[Distance],MATCH($C7419,RoutesPivot[[RouteID]:[RouteID]],0))</f>
        <v>730</v>
      </c>
      <c r="P7419">
        <f>INDEX(RoutesPivot[ListPrice],MATCH($C7419,RoutesPivot[[RouteID]:[RouteID]],0))</f>
        <v>300</v>
      </c>
      <c r="Q7419" t="str">
        <f>INDEX(AirportPivot[AirportName],MATCH($N7419,AirportPivot[[AirportID]:[AirportID]],0))</f>
        <v>General Edward Lawrence Logan International</v>
      </c>
      <c r="R7419">
        <f>INDEX(AirportPivot[Gates (number of available)],MATCH($N7419,AirportPivot[[AirportID]:[AirportID]],0))</f>
        <v>63</v>
      </c>
    </row>
    <row r="7420" spans="1:18" x14ac:dyDescent="0.25">
      <c r="A7420" s="3" t="s">
        <v>7452</v>
      </c>
      <c r="B7420" s="12">
        <v>42207</v>
      </c>
      <c r="C7420" s="4" t="s">
        <v>27</v>
      </c>
      <c r="D7420" s="4">
        <v>10.6</v>
      </c>
      <c r="E7420" s="4">
        <v>125</v>
      </c>
      <c r="F7420" s="5">
        <v>0.875</v>
      </c>
      <c r="G7420" s="6">
        <v>220</v>
      </c>
      <c r="H7420" s="7">
        <v>40700</v>
      </c>
      <c r="I7420" s="7">
        <f>FlightsPivot[[#This Row],[Total Fare]]*10%</f>
        <v>4070</v>
      </c>
      <c r="J7420" s="7">
        <f>FlightsPivot[[#This Row],[Total Fare]]+FlightsPivot[[#This Row],[10% tax ]]</f>
        <v>44770</v>
      </c>
      <c r="K7420" s="4">
        <v>7</v>
      </c>
      <c r="L7420" s="4">
        <v>2015</v>
      </c>
      <c r="M7420" t="str">
        <f>INDEX(RoutesPivot[DepAirport],MATCH($C7420,RoutesPivot[[RouteID]:[RouteID]],0))</f>
        <v>ORD</v>
      </c>
      <c r="N7420" t="str">
        <f>INDEX(RoutesPivot[AirportID],MATCH($C7420,RoutesPivot[[RouteID]:[RouteID]],0))</f>
        <v>ATL</v>
      </c>
      <c r="O7420">
        <f>INDEX(RoutesPivot[Distance],MATCH($C7420,RoutesPivot[[RouteID]:[RouteID]],0))</f>
        <v>510</v>
      </c>
      <c r="P7420">
        <f>INDEX(RoutesPivot[ListPrice],MATCH($C7420,RoutesPivot[[RouteID]:[RouteID]],0))</f>
        <v>200</v>
      </c>
      <c r="Q7420" t="str">
        <f>INDEX(AirportPivot[AirportName],MATCH($N7420,AirportPivot[[AirportID]:[AirportID]],0))</f>
        <v>Hartsfield-Jackson Atlanta International</v>
      </c>
      <c r="R7420">
        <f>INDEX(AirportPivot[Gates (number of available)],MATCH($N7420,AirportPivot[[AirportID]:[AirportID]],0))</f>
        <v>100</v>
      </c>
    </row>
    <row r="7421" spans="1:18" x14ac:dyDescent="0.25">
      <c r="A7421" s="3" t="s">
        <v>7453</v>
      </c>
      <c r="B7421" s="12">
        <v>42326</v>
      </c>
      <c r="C7421" s="4" t="s">
        <v>98</v>
      </c>
      <c r="D7421" s="4">
        <v>1.9</v>
      </c>
      <c r="E7421" s="4">
        <v>68</v>
      </c>
      <c r="F7421" s="5">
        <v>0.625</v>
      </c>
      <c r="G7421" s="6">
        <v>275</v>
      </c>
      <c r="H7421" s="7">
        <v>49775</v>
      </c>
      <c r="I7421" s="7">
        <f>FlightsPivot[[#This Row],[Total Fare]]*10%</f>
        <v>4977.5</v>
      </c>
      <c r="J7421" s="7">
        <f>FlightsPivot[[#This Row],[Total Fare]]+FlightsPivot[[#This Row],[10% tax ]]</f>
        <v>54752.5</v>
      </c>
      <c r="K7421" s="4">
        <v>11</v>
      </c>
      <c r="L7421" s="4">
        <v>2015</v>
      </c>
      <c r="M7421" t="str">
        <f>INDEX(RoutesPivot[DepAirport],MATCH($C7421,RoutesPivot[[RouteID]:[RouteID]],0))</f>
        <v>ORD</v>
      </c>
      <c r="N7421" t="str">
        <f>INDEX(RoutesPivot[AirportID],MATCH($C7421,RoutesPivot[[RouteID]:[RouteID]],0))</f>
        <v>PHL</v>
      </c>
      <c r="O7421">
        <f>INDEX(RoutesPivot[Distance],MATCH($C7421,RoutesPivot[[RouteID]:[RouteID]],0))</f>
        <v>580</v>
      </c>
      <c r="P7421">
        <f>INDEX(RoutesPivot[ListPrice],MATCH($C7421,RoutesPivot[[RouteID]:[RouteID]],0))</f>
        <v>275</v>
      </c>
      <c r="Q7421" t="str">
        <f>INDEX(AirportPivot[AirportName],MATCH($N7421,AirportPivot[[AirportID]:[AirportID]],0))</f>
        <v>Philadelphia International</v>
      </c>
      <c r="R7421">
        <f>INDEX(AirportPivot[Gates (number of available)],MATCH($N7421,AirportPivot[[AirportID]:[AirportID]],0))</f>
        <v>89</v>
      </c>
    </row>
    <row r="7422" spans="1:18" x14ac:dyDescent="0.25">
      <c r="A7422" s="3" t="s">
        <v>7454</v>
      </c>
      <c r="B7422" s="12">
        <v>41902</v>
      </c>
      <c r="C7422" s="4" t="s">
        <v>25</v>
      </c>
      <c r="D7422" s="4">
        <v>0.5</v>
      </c>
      <c r="E7422" s="4">
        <v>137</v>
      </c>
      <c r="F7422" s="5">
        <v>0.54166666666666663</v>
      </c>
      <c r="G7422" s="6">
        <v>200</v>
      </c>
      <c r="H7422" s="7">
        <v>37000</v>
      </c>
      <c r="I7422" s="7">
        <f>FlightsPivot[[#This Row],[Total Fare]]*10%</f>
        <v>3700</v>
      </c>
      <c r="J7422" s="7">
        <f>FlightsPivot[[#This Row],[Total Fare]]+FlightsPivot[[#This Row],[10% tax ]]</f>
        <v>40700</v>
      </c>
      <c r="K7422" s="4">
        <v>9</v>
      </c>
      <c r="L7422" s="4">
        <v>2014</v>
      </c>
      <c r="M7422" t="str">
        <f>INDEX(RoutesPivot[DepAirport],MATCH($C7422,RoutesPivot[[RouteID]:[RouteID]],0))</f>
        <v>ORD</v>
      </c>
      <c r="N7422" t="str">
        <f>INDEX(RoutesPivot[AirportID],MATCH($C7422,RoutesPivot[[RouteID]:[RouteID]],0))</f>
        <v>DFW</v>
      </c>
      <c r="O7422">
        <f>INDEX(RoutesPivot[Distance],MATCH($C7422,RoutesPivot[[RouteID]:[RouteID]],0))</f>
        <v>700</v>
      </c>
      <c r="P7422">
        <f>INDEX(RoutesPivot[ListPrice],MATCH($C7422,RoutesPivot[[RouteID]:[RouteID]],0))</f>
        <v>200</v>
      </c>
      <c r="Q7422" t="str">
        <f>INDEX(AirportPivot[AirportName],MATCH($N7422,AirportPivot[[AirportID]:[AirportID]],0))</f>
        <v>Dallas/Fort Worth International</v>
      </c>
      <c r="R7422">
        <f>INDEX(AirportPivot[Gates (number of available)],MATCH($N7422,AirportPivot[[AirportID]:[AirportID]],0))</f>
        <v>130</v>
      </c>
    </row>
    <row r="7423" spans="1:18" x14ac:dyDescent="0.25">
      <c r="A7423" s="3" t="s">
        <v>7455</v>
      </c>
      <c r="B7423" s="12">
        <v>42008</v>
      </c>
      <c r="C7423" s="4" t="s">
        <v>17</v>
      </c>
      <c r="D7423" s="4">
        <v>3.2</v>
      </c>
      <c r="E7423" s="4">
        <v>68</v>
      </c>
      <c r="F7423" s="5">
        <v>0.3125</v>
      </c>
      <c r="G7423" s="6">
        <v>350</v>
      </c>
      <c r="H7423" s="7">
        <v>63350</v>
      </c>
      <c r="I7423" s="7">
        <f>FlightsPivot[[#This Row],[Total Fare]]*10%</f>
        <v>6335</v>
      </c>
      <c r="J7423" s="7">
        <f>FlightsPivot[[#This Row],[Total Fare]]+FlightsPivot[[#This Row],[10% tax ]]</f>
        <v>69685</v>
      </c>
      <c r="K7423" s="4">
        <v>1</v>
      </c>
      <c r="L7423" s="4">
        <v>2015</v>
      </c>
      <c r="M7423" t="str">
        <f>INDEX(RoutesPivot[DepAirport],MATCH($C7423,RoutesPivot[[RouteID]:[RouteID]],0))</f>
        <v>ORD</v>
      </c>
      <c r="N7423" t="str">
        <f>INDEX(RoutesPivot[AirportID],MATCH($C7423,RoutesPivot[[RouteID]:[RouteID]],0))</f>
        <v>LAX</v>
      </c>
      <c r="O7423">
        <f>INDEX(RoutesPivot[Distance],MATCH($C7423,RoutesPivot[[RouteID]:[RouteID]],0))</f>
        <v>1518</v>
      </c>
      <c r="P7423">
        <f>INDEX(RoutesPivot[ListPrice],MATCH($C7423,RoutesPivot[[RouteID]:[RouteID]],0))</f>
        <v>350</v>
      </c>
      <c r="Q7423" t="str">
        <f>INDEX(AirportPivot[AirportName],MATCH($N7423,AirportPivot[[AirportID]:[AirportID]],0))</f>
        <v>Los Angeles International</v>
      </c>
      <c r="R7423">
        <f>INDEX(AirportPivot[Gates (number of available)],MATCH($N7423,AirportPivot[[AirportID]:[AirportID]],0))</f>
        <v>86</v>
      </c>
    </row>
    <row r="7424" spans="1:18" x14ac:dyDescent="0.25">
      <c r="A7424" s="3" t="s">
        <v>7456</v>
      </c>
      <c r="B7424" s="12">
        <v>41955</v>
      </c>
      <c r="C7424" s="4" t="s">
        <v>13</v>
      </c>
      <c r="D7424" s="4">
        <v>3.4</v>
      </c>
      <c r="E7424" s="4">
        <v>125</v>
      </c>
      <c r="F7424" s="5">
        <v>0.6875</v>
      </c>
      <c r="G7424" s="6">
        <v>250</v>
      </c>
      <c r="H7424" s="7">
        <v>46250</v>
      </c>
      <c r="I7424" s="7">
        <f>FlightsPivot[[#This Row],[Total Fare]]*10%</f>
        <v>4625</v>
      </c>
      <c r="J7424" s="7">
        <f>FlightsPivot[[#This Row],[Total Fare]]+FlightsPivot[[#This Row],[10% tax ]]</f>
        <v>50875</v>
      </c>
      <c r="K7424" s="4">
        <v>11</v>
      </c>
      <c r="L7424" s="4">
        <v>2014</v>
      </c>
      <c r="M7424" t="str">
        <f>INDEX(RoutesPivot[DepAirport],MATCH($C7424,RoutesPivot[[RouteID]:[RouteID]],0))</f>
        <v>ORD</v>
      </c>
      <c r="N7424" t="str">
        <f>INDEX(RoutesPivot[AirportID],MATCH($C7424,RoutesPivot[[RouteID]:[RouteID]],0))</f>
        <v>JFK</v>
      </c>
      <c r="O7424">
        <f>INDEX(RoutesPivot[Distance],MATCH($C7424,RoutesPivot[[RouteID]:[RouteID]],0))</f>
        <v>619</v>
      </c>
      <c r="P7424">
        <f>INDEX(RoutesPivot[ListPrice],MATCH($C7424,RoutesPivot[[RouteID]:[RouteID]],0))</f>
        <v>250</v>
      </c>
      <c r="Q7424" t="str">
        <f>INDEX(AirportPivot[AirportName],MATCH($N7424,AirportPivot[[AirportID]:[AirportID]],0))</f>
        <v>John F Kennedy International</v>
      </c>
      <c r="R7424">
        <f>INDEX(AirportPivot[Gates (number of available)],MATCH($N7424,AirportPivot[[AirportID]:[AirportID]],0))</f>
        <v>120</v>
      </c>
    </row>
    <row r="7425" spans="1:18" x14ac:dyDescent="0.25">
      <c r="A7425" s="3" t="s">
        <v>7457</v>
      </c>
      <c r="B7425" s="12">
        <v>41833</v>
      </c>
      <c r="C7425" s="4" t="s">
        <v>25</v>
      </c>
      <c r="D7425" s="4">
        <v>2.2999999999999998</v>
      </c>
      <c r="E7425" s="4">
        <v>72</v>
      </c>
      <c r="F7425" s="5">
        <v>0.83333333333333337</v>
      </c>
      <c r="G7425" s="6">
        <v>220</v>
      </c>
      <c r="H7425" s="7">
        <v>39820</v>
      </c>
      <c r="I7425" s="7">
        <f>FlightsPivot[[#This Row],[Total Fare]]*10%</f>
        <v>3982</v>
      </c>
      <c r="J7425" s="7">
        <f>FlightsPivot[[#This Row],[Total Fare]]+FlightsPivot[[#This Row],[10% tax ]]</f>
        <v>43802</v>
      </c>
      <c r="K7425" s="4">
        <v>7</v>
      </c>
      <c r="L7425" s="4">
        <v>2014</v>
      </c>
      <c r="M7425" t="str">
        <f>INDEX(RoutesPivot[DepAirport],MATCH($C7425,RoutesPivot[[RouteID]:[RouteID]],0))</f>
        <v>ORD</v>
      </c>
      <c r="N7425" t="str">
        <f>INDEX(RoutesPivot[AirportID],MATCH($C7425,RoutesPivot[[RouteID]:[RouteID]],0))</f>
        <v>DFW</v>
      </c>
      <c r="O7425">
        <f>INDEX(RoutesPivot[Distance],MATCH($C7425,RoutesPivot[[RouteID]:[RouteID]],0))</f>
        <v>700</v>
      </c>
      <c r="P7425">
        <f>INDEX(RoutesPivot[ListPrice],MATCH($C7425,RoutesPivot[[RouteID]:[RouteID]],0))</f>
        <v>200</v>
      </c>
      <c r="Q7425" t="str">
        <f>INDEX(AirportPivot[AirportName],MATCH($N7425,AirportPivot[[AirportID]:[AirportID]],0))</f>
        <v>Dallas/Fort Worth International</v>
      </c>
      <c r="R7425">
        <f>INDEX(AirportPivot[Gates (number of available)],MATCH($N7425,AirportPivot[[AirportID]:[AirportID]],0))</f>
        <v>130</v>
      </c>
    </row>
    <row r="7426" spans="1:18" x14ac:dyDescent="0.25">
      <c r="A7426" s="3" t="s">
        <v>7458</v>
      </c>
      <c r="B7426" s="12">
        <v>41888</v>
      </c>
      <c r="C7426" s="4" t="s">
        <v>19</v>
      </c>
      <c r="D7426" s="4">
        <v>2</v>
      </c>
      <c r="E7426" s="4">
        <v>187</v>
      </c>
      <c r="F7426" s="5">
        <v>0.70833333333333337</v>
      </c>
      <c r="G7426" s="6">
        <v>200</v>
      </c>
      <c r="H7426" s="7">
        <v>33000</v>
      </c>
      <c r="I7426" s="7">
        <f>FlightsPivot[[#This Row],[Total Fare]]*10%</f>
        <v>3300</v>
      </c>
      <c r="J7426" s="7">
        <f>FlightsPivot[[#This Row],[Total Fare]]+FlightsPivot[[#This Row],[10% tax ]]</f>
        <v>36300</v>
      </c>
      <c r="K7426" s="4">
        <v>9</v>
      </c>
      <c r="L7426" s="4">
        <v>2014</v>
      </c>
      <c r="M7426" t="str">
        <f>INDEX(RoutesPivot[DepAirport],MATCH($C7426,RoutesPivot[[RouteID]:[RouteID]],0))</f>
        <v>ORD</v>
      </c>
      <c r="N7426" t="str">
        <f>INDEX(RoutesPivot[AirportID],MATCH($C7426,RoutesPivot[[RouteID]:[RouteID]],0))</f>
        <v>IAH</v>
      </c>
      <c r="O7426">
        <f>INDEX(RoutesPivot[Distance],MATCH($C7426,RoutesPivot[[RouteID]:[RouteID]],0))</f>
        <v>800</v>
      </c>
      <c r="P7426">
        <f>INDEX(RoutesPivot[ListPrice],MATCH($C7426,RoutesPivot[[RouteID]:[RouteID]],0))</f>
        <v>200</v>
      </c>
      <c r="Q7426" t="str">
        <f>INDEX(AirportPivot[AirportName],MATCH($N7426,AirportPivot[[AirportID]:[AirportID]],0))</f>
        <v>George Bush Intercontinental/Houston</v>
      </c>
      <c r="R7426">
        <f>INDEX(AirportPivot[Gates (number of available)],MATCH($N7426,AirportPivot[[AirportID]:[AirportID]],0))</f>
        <v>80</v>
      </c>
    </row>
    <row r="7427" spans="1:18" x14ac:dyDescent="0.25">
      <c r="A7427" s="3" t="s">
        <v>7459</v>
      </c>
      <c r="B7427" s="12">
        <v>41935</v>
      </c>
      <c r="C7427" s="4" t="s">
        <v>25</v>
      </c>
      <c r="D7427" s="4">
        <v>0.5</v>
      </c>
      <c r="E7427" s="4">
        <v>86</v>
      </c>
      <c r="F7427" s="5">
        <v>0.5</v>
      </c>
      <c r="G7427" s="6">
        <v>200</v>
      </c>
      <c r="H7427" s="7">
        <v>36200</v>
      </c>
      <c r="I7427" s="7">
        <f>FlightsPivot[[#This Row],[Total Fare]]*10%</f>
        <v>3620</v>
      </c>
      <c r="J7427" s="7">
        <f>FlightsPivot[[#This Row],[Total Fare]]+FlightsPivot[[#This Row],[10% tax ]]</f>
        <v>39820</v>
      </c>
      <c r="K7427" s="4">
        <v>10</v>
      </c>
      <c r="L7427" s="4">
        <v>2014</v>
      </c>
      <c r="M7427" t="str">
        <f>INDEX(RoutesPivot[DepAirport],MATCH($C7427,RoutesPivot[[RouteID]:[RouteID]],0))</f>
        <v>ORD</v>
      </c>
      <c r="N7427" t="str">
        <f>INDEX(RoutesPivot[AirportID],MATCH($C7427,RoutesPivot[[RouteID]:[RouteID]],0))</f>
        <v>DFW</v>
      </c>
      <c r="O7427">
        <f>INDEX(RoutesPivot[Distance],MATCH($C7427,RoutesPivot[[RouteID]:[RouteID]],0))</f>
        <v>700</v>
      </c>
      <c r="P7427">
        <f>INDEX(RoutesPivot[ListPrice],MATCH($C7427,RoutesPivot[[RouteID]:[RouteID]],0))</f>
        <v>200</v>
      </c>
      <c r="Q7427" t="str">
        <f>INDEX(AirportPivot[AirportName],MATCH($N7427,AirportPivot[[AirportID]:[AirportID]],0))</f>
        <v>Dallas/Fort Worth International</v>
      </c>
      <c r="R7427">
        <f>INDEX(AirportPivot[Gates (number of available)],MATCH($N7427,AirportPivot[[AirportID]:[AirportID]],0))</f>
        <v>130</v>
      </c>
    </row>
    <row r="7428" spans="1:18" x14ac:dyDescent="0.25">
      <c r="A7428" s="3" t="s">
        <v>7460</v>
      </c>
      <c r="B7428" s="12">
        <v>42173</v>
      </c>
      <c r="C7428" s="4" t="s">
        <v>47</v>
      </c>
      <c r="D7428" s="4">
        <v>2.1</v>
      </c>
      <c r="E7428" s="4">
        <v>185</v>
      </c>
      <c r="F7428" s="5">
        <v>0.72916666666666663</v>
      </c>
      <c r="G7428" s="6">
        <v>275</v>
      </c>
      <c r="H7428" s="7">
        <v>45375</v>
      </c>
      <c r="I7428" s="7">
        <f>FlightsPivot[[#This Row],[Total Fare]]*10%</f>
        <v>4537.5</v>
      </c>
      <c r="J7428" s="7">
        <f>FlightsPivot[[#This Row],[Total Fare]]+FlightsPivot[[#This Row],[10% tax ]]</f>
        <v>49912.5</v>
      </c>
      <c r="K7428" s="4">
        <v>6</v>
      </c>
      <c r="L7428" s="4">
        <v>2015</v>
      </c>
      <c r="M7428" t="str">
        <f>INDEX(RoutesPivot[DepAirport],MATCH($C7428,RoutesPivot[[RouteID]:[RouteID]],0))</f>
        <v>ORD</v>
      </c>
      <c r="N7428" t="str">
        <f>INDEX(RoutesPivot[AirportID],MATCH($C7428,RoutesPivot[[RouteID]:[RouteID]],0))</f>
        <v>PHX</v>
      </c>
      <c r="O7428">
        <f>INDEX(RoutesPivot[Distance],MATCH($C7428,RoutesPivot[[RouteID]:[RouteID]],0))</f>
        <v>1200</v>
      </c>
      <c r="P7428">
        <f>INDEX(RoutesPivot[ListPrice],MATCH($C7428,RoutesPivot[[RouteID]:[RouteID]],0))</f>
        <v>250</v>
      </c>
      <c r="Q7428" t="str">
        <f>INDEX(AirportPivot[AirportName],MATCH($N7428,AirportPivot[[AirportID]:[AirportID]],0))</f>
        <v>Phoenix Sky Harbor International</v>
      </c>
      <c r="R7428">
        <f>INDEX(AirportPivot[Gates (number of available)],MATCH($N7428,AirportPivot[[AirportID]:[AirportID]],0))</f>
        <v>60</v>
      </c>
    </row>
    <row r="7429" spans="1:18" x14ac:dyDescent="0.25">
      <c r="A7429" s="3" t="s">
        <v>7461</v>
      </c>
      <c r="B7429" s="12">
        <v>42217</v>
      </c>
      <c r="C7429" s="4" t="s">
        <v>86</v>
      </c>
      <c r="D7429" s="4">
        <v>1.8</v>
      </c>
      <c r="E7429" s="4">
        <v>21</v>
      </c>
      <c r="F7429" s="5">
        <v>0.33333333333333331</v>
      </c>
      <c r="G7429" s="6">
        <v>126.5</v>
      </c>
      <c r="H7429" s="7">
        <v>23402.5</v>
      </c>
      <c r="I7429" s="7">
        <f>FlightsPivot[[#This Row],[Total Fare]]*10%</f>
        <v>2340.25</v>
      </c>
      <c r="J7429" s="7">
        <f>FlightsPivot[[#This Row],[Total Fare]]+FlightsPivot[[#This Row],[10% tax ]]</f>
        <v>25742.75</v>
      </c>
      <c r="K7429" s="4">
        <v>8</v>
      </c>
      <c r="L7429" s="4">
        <v>2015</v>
      </c>
      <c r="M7429" t="str">
        <f>INDEX(RoutesPivot[DepAirport],MATCH($C7429,RoutesPivot[[RouteID]:[RouteID]],0))</f>
        <v>ORD</v>
      </c>
      <c r="N7429" t="str">
        <f>INDEX(RoutesPivot[AirportID],MATCH($C7429,RoutesPivot[[RouteID]:[RouteID]],0))</f>
        <v>DTW</v>
      </c>
      <c r="O7429">
        <f>INDEX(RoutesPivot[Distance],MATCH($C7429,RoutesPivot[[RouteID]:[RouteID]],0))</f>
        <v>200</v>
      </c>
      <c r="P7429">
        <f>INDEX(RoutesPivot[ListPrice],MATCH($C7429,RoutesPivot[[RouteID]:[RouteID]],0))</f>
        <v>115</v>
      </c>
      <c r="Q7429" t="str">
        <f>INDEX(AirportPivot[AirportName],MATCH($N7429,AirportPivot[[AirportID]:[AirportID]],0))</f>
        <v>Detroit Metropolitan Wayne County</v>
      </c>
      <c r="R7429">
        <f>INDEX(AirportPivot[Gates (number of available)],MATCH($N7429,AirportPivot[[AirportID]:[AirportID]],0))</f>
        <v>60</v>
      </c>
    </row>
    <row r="7430" spans="1:18" x14ac:dyDescent="0.25">
      <c r="A7430" s="3" t="s">
        <v>7462</v>
      </c>
      <c r="B7430" s="12">
        <v>41860</v>
      </c>
      <c r="C7430" s="4" t="s">
        <v>21</v>
      </c>
      <c r="D7430" s="4">
        <v>3.1</v>
      </c>
      <c r="E7430" s="4">
        <v>15</v>
      </c>
      <c r="F7430" s="5">
        <v>0.83333333333333337</v>
      </c>
      <c r="G7430" s="6">
        <v>137.5</v>
      </c>
      <c r="H7430" s="7">
        <v>25437.5</v>
      </c>
      <c r="I7430" s="7">
        <f>FlightsPivot[[#This Row],[Total Fare]]*10%</f>
        <v>2543.75</v>
      </c>
      <c r="J7430" s="7">
        <f>FlightsPivot[[#This Row],[Total Fare]]+FlightsPivot[[#This Row],[10% tax ]]</f>
        <v>27981.25</v>
      </c>
      <c r="K7430" s="4">
        <v>8</v>
      </c>
      <c r="L7430" s="4">
        <v>2014</v>
      </c>
      <c r="M7430" t="str">
        <f>INDEX(RoutesPivot[DepAirport],MATCH($C7430,RoutesPivot[[RouteID]:[RouteID]],0))</f>
        <v>ORD</v>
      </c>
      <c r="N7430" t="str">
        <f>INDEX(RoutesPivot[AirportID],MATCH($C7430,RoutesPivot[[RouteID]:[RouteID]],0))</f>
        <v>CLT</v>
      </c>
      <c r="O7430">
        <f>INDEX(RoutesPivot[Distance],MATCH($C7430,RoutesPivot[[RouteID]:[RouteID]],0))</f>
        <v>700</v>
      </c>
      <c r="P7430">
        <f>INDEX(RoutesPivot[ListPrice],MATCH($C7430,RoutesPivot[[RouteID]:[RouteID]],0))</f>
        <v>125</v>
      </c>
      <c r="Q7430" t="str">
        <f>INDEX(AirportPivot[AirportName],MATCH($N7430,AirportPivot[[AirportID]:[AirportID]],0))</f>
        <v>Charlotte/Douglas International</v>
      </c>
      <c r="R7430">
        <f>INDEX(AirportPivot[Gates (number of available)],MATCH($N7430,AirportPivot[[AirportID]:[AirportID]],0))</f>
        <v>65</v>
      </c>
    </row>
    <row r="7431" spans="1:18" x14ac:dyDescent="0.25">
      <c r="A7431" s="3" t="s">
        <v>7463</v>
      </c>
      <c r="B7431" s="12">
        <v>41871</v>
      </c>
      <c r="C7431" s="4" t="s">
        <v>70</v>
      </c>
      <c r="D7431" s="4">
        <v>2.2999999999999998</v>
      </c>
      <c r="E7431" s="4">
        <v>93</v>
      </c>
      <c r="F7431" s="5">
        <v>0.625</v>
      </c>
      <c r="G7431" s="6">
        <v>302.5</v>
      </c>
      <c r="H7431" s="7">
        <v>55962.5</v>
      </c>
      <c r="I7431" s="7">
        <f>FlightsPivot[[#This Row],[Total Fare]]*10%</f>
        <v>5596.25</v>
      </c>
      <c r="J7431" s="7">
        <f>FlightsPivot[[#This Row],[Total Fare]]+FlightsPivot[[#This Row],[10% tax ]]</f>
        <v>61558.75</v>
      </c>
      <c r="K7431" s="4">
        <v>8</v>
      </c>
      <c r="L7431" s="4">
        <v>2014</v>
      </c>
      <c r="M7431" t="str">
        <f>INDEX(RoutesPivot[DepAirport],MATCH($C7431,RoutesPivot[[RouteID]:[RouteID]],0))</f>
        <v>ORD</v>
      </c>
      <c r="N7431" t="str">
        <f>INDEX(RoutesPivot[AirportID],MATCH($C7431,RoutesPivot[[RouteID]:[RouteID]],0))</f>
        <v>LAS</v>
      </c>
      <c r="O7431">
        <f>INDEX(RoutesPivot[Distance],MATCH($C7431,RoutesPivot[[RouteID]:[RouteID]],0))</f>
        <v>1100</v>
      </c>
      <c r="P7431">
        <f>INDEX(RoutesPivot[ListPrice],MATCH($C7431,RoutesPivot[[RouteID]:[RouteID]],0))</f>
        <v>275</v>
      </c>
      <c r="Q7431" t="str">
        <f>INDEX(AirportPivot[AirportName],MATCH($N7431,AirportPivot[[AirportID]:[AirportID]],0))</f>
        <v>McCarran International</v>
      </c>
      <c r="R7431">
        <f>INDEX(AirportPivot[Gates (number of available)],MATCH($N7431,AirportPivot[[AirportID]:[AirportID]],0))</f>
        <v>68</v>
      </c>
    </row>
    <row r="7432" spans="1:18" x14ac:dyDescent="0.25">
      <c r="A7432" s="3" t="s">
        <v>7464</v>
      </c>
      <c r="B7432" s="12">
        <v>42315</v>
      </c>
      <c r="C7432" s="4" t="s">
        <v>23</v>
      </c>
      <c r="D7432" s="4">
        <v>2.7</v>
      </c>
      <c r="E7432" s="4">
        <v>129</v>
      </c>
      <c r="F7432" s="5">
        <v>0.70833333333333337</v>
      </c>
      <c r="G7432" s="6">
        <v>300</v>
      </c>
      <c r="H7432" s="7">
        <v>55500</v>
      </c>
      <c r="I7432" s="7">
        <f>FlightsPivot[[#This Row],[Total Fare]]*10%</f>
        <v>5550</v>
      </c>
      <c r="J7432" s="7">
        <f>FlightsPivot[[#This Row],[Total Fare]]+FlightsPivot[[#This Row],[10% tax ]]</f>
        <v>61050</v>
      </c>
      <c r="K7432" s="4">
        <v>11</v>
      </c>
      <c r="L7432" s="4">
        <v>2015</v>
      </c>
      <c r="M7432" t="str">
        <f>INDEX(RoutesPivot[DepAirport],MATCH($C7432,RoutesPivot[[RouteID]:[RouteID]],0))</f>
        <v>ORD</v>
      </c>
      <c r="N7432" t="str">
        <f>INDEX(RoutesPivot[AirportID],MATCH($C7432,RoutesPivot[[RouteID]:[RouteID]],0))</f>
        <v>DEN</v>
      </c>
      <c r="O7432">
        <f>INDEX(RoutesPivot[Distance],MATCH($C7432,RoutesPivot[[RouteID]:[RouteID]],0))</f>
        <v>800</v>
      </c>
      <c r="P7432">
        <f>INDEX(RoutesPivot[ListPrice],MATCH($C7432,RoutesPivot[[RouteID]:[RouteID]],0))</f>
        <v>300</v>
      </c>
      <c r="Q7432" t="str">
        <f>INDEX(AirportPivot[AirportName],MATCH($N7432,AirportPivot[[AirportID]:[AirportID]],0))</f>
        <v>Denver International</v>
      </c>
      <c r="R7432">
        <f>INDEX(AirportPivot[Gates (number of available)],MATCH($N7432,AirportPivot[[AirportID]:[AirportID]],0))</f>
        <v>75</v>
      </c>
    </row>
    <row r="7433" spans="1:18" x14ac:dyDescent="0.25">
      <c r="A7433" s="3" t="s">
        <v>7465</v>
      </c>
      <c r="B7433" s="12">
        <v>42019</v>
      </c>
      <c r="C7433" s="4" t="s">
        <v>33</v>
      </c>
      <c r="D7433" s="4">
        <v>1.4</v>
      </c>
      <c r="E7433" s="4">
        <v>108</v>
      </c>
      <c r="F7433" s="5">
        <v>0.3125</v>
      </c>
      <c r="G7433" s="6">
        <v>375</v>
      </c>
      <c r="H7433" s="7">
        <v>69375</v>
      </c>
      <c r="I7433" s="7">
        <f>FlightsPivot[[#This Row],[Total Fare]]*10%</f>
        <v>6937.5</v>
      </c>
      <c r="J7433" s="7">
        <f>FlightsPivot[[#This Row],[Total Fare]]+FlightsPivot[[#This Row],[10% tax ]]</f>
        <v>76312.5</v>
      </c>
      <c r="K7433" s="4">
        <v>1</v>
      </c>
      <c r="L7433" s="4">
        <v>2015</v>
      </c>
      <c r="M7433" t="str">
        <f>INDEX(RoutesPivot[DepAirport],MATCH($C7433,RoutesPivot[[RouteID]:[RouteID]],0))</f>
        <v>ORD</v>
      </c>
      <c r="N7433" t="str">
        <f>INDEX(RoutesPivot[AirportID],MATCH($C7433,RoutesPivot[[RouteID]:[RouteID]],0))</f>
        <v>SFO</v>
      </c>
      <c r="O7433">
        <f>INDEX(RoutesPivot[Distance],MATCH($C7433,RoutesPivot[[RouteID]:[RouteID]],0))</f>
        <v>1600</v>
      </c>
      <c r="P7433">
        <f>INDEX(RoutesPivot[ListPrice],MATCH($C7433,RoutesPivot[[RouteID]:[RouteID]],0))</f>
        <v>375</v>
      </c>
      <c r="Q7433" t="str">
        <f>INDEX(AirportPivot[AirportName],MATCH($N7433,AirportPivot[[AirportID]:[AirportID]],0))</f>
        <v>San Francisco International</v>
      </c>
      <c r="R7433">
        <f>INDEX(AirportPivot[Gates (number of available)],MATCH($N7433,AirportPivot[[AirportID]:[AirportID]],0))</f>
        <v>70</v>
      </c>
    </row>
    <row r="7434" spans="1:18" x14ac:dyDescent="0.25">
      <c r="A7434" s="3" t="s">
        <v>7466</v>
      </c>
      <c r="B7434" s="12">
        <v>42268</v>
      </c>
      <c r="C7434" s="4" t="s">
        <v>21</v>
      </c>
      <c r="D7434" s="4">
        <v>2.4</v>
      </c>
      <c r="E7434" s="4">
        <v>98</v>
      </c>
      <c r="F7434" s="5">
        <v>0.625</v>
      </c>
      <c r="G7434" s="6">
        <v>125</v>
      </c>
      <c r="H7434" s="7">
        <v>23125</v>
      </c>
      <c r="I7434" s="7">
        <f>FlightsPivot[[#This Row],[Total Fare]]*10%</f>
        <v>2312.5</v>
      </c>
      <c r="J7434" s="7">
        <f>FlightsPivot[[#This Row],[Total Fare]]+FlightsPivot[[#This Row],[10% tax ]]</f>
        <v>25437.5</v>
      </c>
      <c r="K7434" s="4">
        <v>9</v>
      </c>
      <c r="L7434" s="4">
        <v>2015</v>
      </c>
      <c r="M7434" t="str">
        <f>INDEX(RoutesPivot[DepAirport],MATCH($C7434,RoutesPivot[[RouteID]:[RouteID]],0))</f>
        <v>ORD</v>
      </c>
      <c r="N7434" t="str">
        <f>INDEX(RoutesPivot[AirportID],MATCH($C7434,RoutesPivot[[RouteID]:[RouteID]],0))</f>
        <v>CLT</v>
      </c>
      <c r="O7434">
        <f>INDEX(RoutesPivot[Distance],MATCH($C7434,RoutesPivot[[RouteID]:[RouteID]],0))</f>
        <v>700</v>
      </c>
      <c r="P7434">
        <f>INDEX(RoutesPivot[ListPrice],MATCH($C7434,RoutesPivot[[RouteID]:[RouteID]],0))</f>
        <v>125</v>
      </c>
      <c r="Q7434" t="str">
        <f>INDEX(AirportPivot[AirportName],MATCH($N7434,AirportPivot[[AirportID]:[AirportID]],0))</f>
        <v>Charlotte/Douglas International</v>
      </c>
      <c r="R7434">
        <f>INDEX(AirportPivot[Gates (number of available)],MATCH($N7434,AirportPivot[[AirportID]:[AirportID]],0))</f>
        <v>65</v>
      </c>
    </row>
    <row r="7435" spans="1:18" x14ac:dyDescent="0.25">
      <c r="A7435" s="3" t="s">
        <v>7467</v>
      </c>
      <c r="B7435" s="12">
        <v>41729</v>
      </c>
      <c r="C7435" s="4" t="s">
        <v>47</v>
      </c>
      <c r="D7435" s="4">
        <v>1.4</v>
      </c>
      <c r="E7435" s="4">
        <v>188</v>
      </c>
      <c r="F7435" s="5">
        <v>0.79166666666666663</v>
      </c>
      <c r="G7435" s="6">
        <v>250</v>
      </c>
      <c r="H7435" s="7">
        <v>41250</v>
      </c>
      <c r="I7435" s="7">
        <f>FlightsPivot[[#This Row],[Total Fare]]*10%</f>
        <v>4125</v>
      </c>
      <c r="J7435" s="7">
        <f>FlightsPivot[[#This Row],[Total Fare]]+FlightsPivot[[#This Row],[10% tax ]]</f>
        <v>45375</v>
      </c>
      <c r="K7435" s="4">
        <v>3</v>
      </c>
      <c r="L7435" s="4">
        <v>2014</v>
      </c>
      <c r="M7435" t="str">
        <f>INDEX(RoutesPivot[DepAirport],MATCH($C7435,RoutesPivot[[RouteID]:[RouteID]],0))</f>
        <v>ORD</v>
      </c>
      <c r="N7435" t="str">
        <f>INDEX(RoutesPivot[AirportID],MATCH($C7435,RoutesPivot[[RouteID]:[RouteID]],0))</f>
        <v>PHX</v>
      </c>
      <c r="O7435">
        <f>INDEX(RoutesPivot[Distance],MATCH($C7435,RoutesPivot[[RouteID]:[RouteID]],0))</f>
        <v>1200</v>
      </c>
      <c r="P7435">
        <f>INDEX(RoutesPivot[ListPrice],MATCH($C7435,RoutesPivot[[RouteID]:[RouteID]],0))</f>
        <v>250</v>
      </c>
      <c r="Q7435" t="str">
        <f>INDEX(AirportPivot[AirportName],MATCH($N7435,AirportPivot[[AirportID]:[AirportID]],0))</f>
        <v>Phoenix Sky Harbor International</v>
      </c>
      <c r="R7435">
        <f>INDEX(AirportPivot[Gates (number of available)],MATCH($N7435,AirportPivot[[AirportID]:[AirportID]],0))</f>
        <v>60</v>
      </c>
    </row>
    <row r="7436" spans="1:18" x14ac:dyDescent="0.25">
      <c r="A7436" s="3" t="s">
        <v>7468</v>
      </c>
      <c r="B7436" s="12">
        <v>41720</v>
      </c>
      <c r="C7436" s="4" t="s">
        <v>19</v>
      </c>
      <c r="D7436" s="4">
        <v>1.3</v>
      </c>
      <c r="E7436" s="4">
        <v>133</v>
      </c>
      <c r="F7436" s="5">
        <v>0.625</v>
      </c>
      <c r="G7436" s="6">
        <v>200</v>
      </c>
      <c r="H7436" s="7">
        <v>37000</v>
      </c>
      <c r="I7436" s="7">
        <f>FlightsPivot[[#This Row],[Total Fare]]*10%</f>
        <v>3700</v>
      </c>
      <c r="J7436" s="7">
        <f>FlightsPivot[[#This Row],[Total Fare]]+FlightsPivot[[#This Row],[10% tax ]]</f>
        <v>40700</v>
      </c>
      <c r="K7436" s="4">
        <v>3</v>
      </c>
      <c r="L7436" s="4">
        <v>2014</v>
      </c>
      <c r="M7436" t="str">
        <f>INDEX(RoutesPivot[DepAirport],MATCH($C7436,RoutesPivot[[RouteID]:[RouteID]],0))</f>
        <v>ORD</v>
      </c>
      <c r="N7436" t="str">
        <f>INDEX(RoutesPivot[AirportID],MATCH($C7436,RoutesPivot[[RouteID]:[RouteID]],0))</f>
        <v>IAH</v>
      </c>
      <c r="O7436">
        <f>INDEX(RoutesPivot[Distance],MATCH($C7436,RoutesPivot[[RouteID]:[RouteID]],0))</f>
        <v>800</v>
      </c>
      <c r="P7436">
        <f>INDEX(RoutesPivot[ListPrice],MATCH($C7436,RoutesPivot[[RouteID]:[RouteID]],0))</f>
        <v>200</v>
      </c>
      <c r="Q7436" t="str">
        <f>INDEX(AirportPivot[AirportName],MATCH($N7436,AirportPivot[[AirportID]:[AirportID]],0))</f>
        <v>George Bush Intercontinental/Houston</v>
      </c>
      <c r="R7436">
        <f>INDEX(AirportPivot[Gates (number of available)],MATCH($N7436,AirportPivot[[AirportID]:[AirportID]],0))</f>
        <v>80</v>
      </c>
    </row>
    <row r="7437" spans="1:18" x14ac:dyDescent="0.25">
      <c r="A7437" s="3" t="s">
        <v>7469</v>
      </c>
      <c r="B7437" s="12">
        <v>41653</v>
      </c>
      <c r="C7437" s="4" t="s">
        <v>33</v>
      </c>
      <c r="D7437" s="4">
        <v>1.9</v>
      </c>
      <c r="E7437" s="4">
        <v>177</v>
      </c>
      <c r="F7437" s="5">
        <v>0.3125</v>
      </c>
      <c r="G7437" s="6">
        <v>375</v>
      </c>
      <c r="H7437" s="7">
        <v>61875</v>
      </c>
      <c r="I7437" s="7">
        <f>FlightsPivot[[#This Row],[Total Fare]]*10%</f>
        <v>6187.5</v>
      </c>
      <c r="J7437" s="7">
        <f>FlightsPivot[[#This Row],[Total Fare]]+FlightsPivot[[#This Row],[10% tax ]]</f>
        <v>68062.5</v>
      </c>
      <c r="K7437" s="4">
        <v>1</v>
      </c>
      <c r="L7437" s="4">
        <v>2014</v>
      </c>
      <c r="M7437" t="str">
        <f>INDEX(RoutesPivot[DepAirport],MATCH($C7437,RoutesPivot[[RouteID]:[RouteID]],0))</f>
        <v>ORD</v>
      </c>
      <c r="N7437" t="str">
        <f>INDEX(RoutesPivot[AirportID],MATCH($C7437,RoutesPivot[[RouteID]:[RouteID]],0))</f>
        <v>SFO</v>
      </c>
      <c r="O7437">
        <f>INDEX(RoutesPivot[Distance],MATCH($C7437,RoutesPivot[[RouteID]:[RouteID]],0))</f>
        <v>1600</v>
      </c>
      <c r="P7437">
        <f>INDEX(RoutesPivot[ListPrice],MATCH($C7437,RoutesPivot[[RouteID]:[RouteID]],0))</f>
        <v>375</v>
      </c>
      <c r="Q7437" t="str">
        <f>INDEX(AirportPivot[AirportName],MATCH($N7437,AirportPivot[[AirportID]:[AirportID]],0))</f>
        <v>San Francisco International</v>
      </c>
      <c r="R7437">
        <f>INDEX(AirportPivot[Gates (number of available)],MATCH($N7437,AirportPivot[[AirportID]:[AirportID]],0))</f>
        <v>70</v>
      </c>
    </row>
    <row r="7438" spans="1:18" x14ac:dyDescent="0.25">
      <c r="A7438" s="3" t="s">
        <v>7470</v>
      </c>
      <c r="B7438" s="12">
        <v>41705</v>
      </c>
      <c r="C7438" s="4" t="s">
        <v>33</v>
      </c>
      <c r="D7438" s="4">
        <v>2.7</v>
      </c>
      <c r="E7438" s="4">
        <v>97</v>
      </c>
      <c r="F7438" s="5">
        <v>0.35416666666666669</v>
      </c>
      <c r="G7438" s="6">
        <v>375</v>
      </c>
      <c r="H7438" s="7">
        <v>69375</v>
      </c>
      <c r="I7438" s="7">
        <f>FlightsPivot[[#This Row],[Total Fare]]*10%</f>
        <v>6937.5</v>
      </c>
      <c r="J7438" s="7">
        <f>FlightsPivot[[#This Row],[Total Fare]]+FlightsPivot[[#This Row],[10% tax ]]</f>
        <v>76312.5</v>
      </c>
      <c r="K7438" s="4">
        <v>3</v>
      </c>
      <c r="L7438" s="4">
        <v>2014</v>
      </c>
      <c r="M7438" t="str">
        <f>INDEX(RoutesPivot[DepAirport],MATCH($C7438,RoutesPivot[[RouteID]:[RouteID]],0))</f>
        <v>ORD</v>
      </c>
      <c r="N7438" t="str">
        <f>INDEX(RoutesPivot[AirportID],MATCH($C7438,RoutesPivot[[RouteID]:[RouteID]],0))</f>
        <v>SFO</v>
      </c>
      <c r="O7438">
        <f>INDEX(RoutesPivot[Distance],MATCH($C7438,RoutesPivot[[RouteID]:[RouteID]],0))</f>
        <v>1600</v>
      </c>
      <c r="P7438">
        <f>INDEX(RoutesPivot[ListPrice],MATCH($C7438,RoutesPivot[[RouteID]:[RouteID]],0))</f>
        <v>375</v>
      </c>
      <c r="Q7438" t="str">
        <f>INDEX(AirportPivot[AirportName],MATCH($N7438,AirportPivot[[AirportID]:[AirportID]],0))</f>
        <v>San Francisco International</v>
      </c>
      <c r="R7438">
        <f>INDEX(AirportPivot[Gates (number of available)],MATCH($N7438,AirportPivot[[AirportID]:[AirportID]],0))</f>
        <v>70</v>
      </c>
    </row>
    <row r="7439" spans="1:18" x14ac:dyDescent="0.25">
      <c r="A7439" s="3" t="s">
        <v>7471</v>
      </c>
      <c r="B7439" s="12">
        <v>42127</v>
      </c>
      <c r="C7439" s="4" t="s">
        <v>25</v>
      </c>
      <c r="D7439" s="4">
        <v>1.3</v>
      </c>
      <c r="E7439" s="4">
        <v>45</v>
      </c>
      <c r="F7439" s="5">
        <v>0.83333333333333337</v>
      </c>
      <c r="G7439" s="6">
        <v>200</v>
      </c>
      <c r="H7439" s="7">
        <v>33000</v>
      </c>
      <c r="I7439" s="7">
        <f>FlightsPivot[[#This Row],[Total Fare]]*10%</f>
        <v>3300</v>
      </c>
      <c r="J7439" s="7">
        <f>FlightsPivot[[#This Row],[Total Fare]]+FlightsPivot[[#This Row],[10% tax ]]</f>
        <v>36300</v>
      </c>
      <c r="K7439" s="4">
        <v>5</v>
      </c>
      <c r="L7439" s="4">
        <v>2015</v>
      </c>
      <c r="M7439" t="str">
        <f>INDEX(RoutesPivot[DepAirport],MATCH($C7439,RoutesPivot[[RouteID]:[RouteID]],0))</f>
        <v>ORD</v>
      </c>
      <c r="N7439" t="str">
        <f>INDEX(RoutesPivot[AirportID],MATCH($C7439,RoutesPivot[[RouteID]:[RouteID]],0))</f>
        <v>DFW</v>
      </c>
      <c r="O7439">
        <f>INDEX(RoutesPivot[Distance],MATCH($C7439,RoutesPivot[[RouteID]:[RouteID]],0))</f>
        <v>700</v>
      </c>
      <c r="P7439">
        <f>INDEX(RoutesPivot[ListPrice],MATCH($C7439,RoutesPivot[[RouteID]:[RouteID]],0))</f>
        <v>200</v>
      </c>
      <c r="Q7439" t="str">
        <f>INDEX(AirportPivot[AirportName],MATCH($N7439,AirportPivot[[AirportID]:[AirportID]],0))</f>
        <v>Dallas/Fort Worth International</v>
      </c>
      <c r="R7439">
        <f>INDEX(AirportPivot[Gates (number of available)],MATCH($N7439,AirportPivot[[AirportID]:[AirportID]],0))</f>
        <v>130</v>
      </c>
    </row>
    <row r="7440" spans="1:18" x14ac:dyDescent="0.25">
      <c r="A7440" s="3" t="s">
        <v>7472</v>
      </c>
      <c r="B7440" s="12">
        <v>42125</v>
      </c>
      <c r="C7440" s="4" t="s">
        <v>80</v>
      </c>
      <c r="D7440" s="4">
        <v>2.1</v>
      </c>
      <c r="E7440" s="4">
        <v>119</v>
      </c>
      <c r="F7440" s="5">
        <v>0.83333333333333337</v>
      </c>
      <c r="G7440" s="6">
        <v>300</v>
      </c>
      <c r="H7440" s="7">
        <v>55500</v>
      </c>
      <c r="I7440" s="7">
        <f>FlightsPivot[[#This Row],[Total Fare]]*10%</f>
        <v>5550</v>
      </c>
      <c r="J7440" s="7">
        <f>FlightsPivot[[#This Row],[Total Fare]]+FlightsPivot[[#This Row],[10% tax ]]</f>
        <v>61050</v>
      </c>
      <c r="K7440" s="4">
        <v>5</v>
      </c>
      <c r="L7440" s="4">
        <v>2015</v>
      </c>
      <c r="M7440" t="str">
        <f>INDEX(RoutesPivot[DepAirport],MATCH($C7440,RoutesPivot[[RouteID]:[RouteID]],0))</f>
        <v>ORD</v>
      </c>
      <c r="N7440" t="str">
        <f>INDEX(RoutesPivot[AirportID],MATCH($C7440,RoutesPivot[[RouteID]:[RouteID]],0))</f>
        <v>MIA</v>
      </c>
      <c r="O7440">
        <f>INDEX(RoutesPivot[Distance],MATCH($C7440,RoutesPivot[[RouteID]:[RouteID]],0))</f>
        <v>1000</v>
      </c>
      <c r="P7440">
        <f>INDEX(RoutesPivot[ListPrice],MATCH($C7440,RoutesPivot[[RouteID]:[RouteID]],0))</f>
        <v>300</v>
      </c>
      <c r="Q7440" t="str">
        <f>INDEX(AirportPivot[AirportName],MATCH($N7440,AirportPivot[[AirportID]:[AirportID]],0))</f>
        <v>Miami International</v>
      </c>
      <c r="R7440">
        <f>INDEX(AirportPivot[Gates (number of available)],MATCH($N7440,AirportPivot[[AirportID]:[AirportID]],0))</f>
        <v>80</v>
      </c>
    </row>
    <row r="7441" spans="1:18" x14ac:dyDescent="0.25">
      <c r="A7441" s="3" t="s">
        <v>7473</v>
      </c>
      <c r="B7441" s="12">
        <v>42261</v>
      </c>
      <c r="C7441" s="4" t="s">
        <v>47</v>
      </c>
      <c r="D7441" s="4">
        <v>2.9</v>
      </c>
      <c r="E7441" s="4">
        <v>167</v>
      </c>
      <c r="F7441" s="5">
        <v>0.29166666666666669</v>
      </c>
      <c r="G7441" s="6">
        <v>250</v>
      </c>
      <c r="H7441" s="7">
        <v>41250</v>
      </c>
      <c r="I7441" s="7">
        <f>FlightsPivot[[#This Row],[Total Fare]]*10%</f>
        <v>4125</v>
      </c>
      <c r="J7441" s="7">
        <f>FlightsPivot[[#This Row],[Total Fare]]+FlightsPivot[[#This Row],[10% tax ]]</f>
        <v>45375</v>
      </c>
      <c r="K7441" s="4">
        <v>9</v>
      </c>
      <c r="L7441" s="4">
        <v>2015</v>
      </c>
      <c r="M7441" t="str">
        <f>INDEX(RoutesPivot[DepAirport],MATCH($C7441,RoutesPivot[[RouteID]:[RouteID]],0))</f>
        <v>ORD</v>
      </c>
      <c r="N7441" t="str">
        <f>INDEX(RoutesPivot[AirportID],MATCH($C7441,RoutesPivot[[RouteID]:[RouteID]],0))</f>
        <v>PHX</v>
      </c>
      <c r="O7441">
        <f>INDEX(RoutesPivot[Distance],MATCH($C7441,RoutesPivot[[RouteID]:[RouteID]],0))</f>
        <v>1200</v>
      </c>
      <c r="P7441">
        <f>INDEX(RoutesPivot[ListPrice],MATCH($C7441,RoutesPivot[[RouteID]:[RouteID]],0))</f>
        <v>250</v>
      </c>
      <c r="Q7441" t="str">
        <f>INDEX(AirportPivot[AirportName],MATCH($N7441,AirportPivot[[AirportID]:[AirportID]],0))</f>
        <v>Phoenix Sky Harbor International</v>
      </c>
      <c r="R7441">
        <f>INDEX(AirportPivot[Gates (number of available)],MATCH($N7441,AirportPivot[[AirportID]:[AirportID]],0))</f>
        <v>60</v>
      </c>
    </row>
    <row r="7442" spans="1:18" x14ac:dyDescent="0.25">
      <c r="A7442" s="3" t="s">
        <v>7474</v>
      </c>
      <c r="B7442" s="12">
        <v>42015</v>
      </c>
      <c r="C7442" s="4" t="s">
        <v>17</v>
      </c>
      <c r="D7442" s="4">
        <v>3.9</v>
      </c>
      <c r="E7442" s="4">
        <v>157</v>
      </c>
      <c r="F7442" s="5">
        <v>0.83333333333333337</v>
      </c>
      <c r="G7442" s="6">
        <v>350</v>
      </c>
      <c r="H7442" s="7">
        <v>57750</v>
      </c>
      <c r="I7442" s="7">
        <f>FlightsPivot[[#This Row],[Total Fare]]*10%</f>
        <v>5775</v>
      </c>
      <c r="J7442" s="7">
        <f>FlightsPivot[[#This Row],[Total Fare]]+FlightsPivot[[#This Row],[10% tax ]]</f>
        <v>63525</v>
      </c>
      <c r="K7442" s="4">
        <v>1</v>
      </c>
      <c r="L7442" s="4">
        <v>2015</v>
      </c>
      <c r="M7442" t="str">
        <f>INDEX(RoutesPivot[DepAirport],MATCH($C7442,RoutesPivot[[RouteID]:[RouteID]],0))</f>
        <v>ORD</v>
      </c>
      <c r="N7442" t="str">
        <f>INDEX(RoutesPivot[AirportID],MATCH($C7442,RoutesPivot[[RouteID]:[RouteID]],0))</f>
        <v>LAX</v>
      </c>
      <c r="O7442">
        <f>INDEX(RoutesPivot[Distance],MATCH($C7442,RoutesPivot[[RouteID]:[RouteID]],0))</f>
        <v>1518</v>
      </c>
      <c r="P7442">
        <f>INDEX(RoutesPivot[ListPrice],MATCH($C7442,RoutesPivot[[RouteID]:[RouteID]],0))</f>
        <v>350</v>
      </c>
      <c r="Q7442" t="str">
        <f>INDEX(AirportPivot[AirportName],MATCH($N7442,AirportPivot[[AirportID]:[AirportID]],0))</f>
        <v>Los Angeles International</v>
      </c>
      <c r="R7442">
        <f>INDEX(AirportPivot[Gates (number of available)],MATCH($N7442,AirportPivot[[AirportID]:[AirportID]],0))</f>
        <v>86</v>
      </c>
    </row>
    <row r="7443" spans="1:18" x14ac:dyDescent="0.25">
      <c r="A7443" s="3" t="s">
        <v>7475</v>
      </c>
      <c r="B7443" s="12">
        <v>42348</v>
      </c>
      <c r="C7443" s="4" t="s">
        <v>33</v>
      </c>
      <c r="D7443" s="4">
        <v>2.7</v>
      </c>
      <c r="E7443" s="4">
        <v>192</v>
      </c>
      <c r="F7443" s="5">
        <v>0.83333333333333337</v>
      </c>
      <c r="G7443" s="6">
        <v>375</v>
      </c>
      <c r="H7443" s="7">
        <v>61875</v>
      </c>
      <c r="I7443" s="7">
        <f>FlightsPivot[[#This Row],[Total Fare]]*10%</f>
        <v>6187.5</v>
      </c>
      <c r="J7443" s="7">
        <f>FlightsPivot[[#This Row],[Total Fare]]+FlightsPivot[[#This Row],[10% tax ]]</f>
        <v>68062.5</v>
      </c>
      <c r="K7443" s="4">
        <v>12</v>
      </c>
      <c r="L7443" s="4">
        <v>2015</v>
      </c>
      <c r="M7443" t="str">
        <f>INDEX(RoutesPivot[DepAirport],MATCH($C7443,RoutesPivot[[RouteID]:[RouteID]],0))</f>
        <v>ORD</v>
      </c>
      <c r="N7443" t="str">
        <f>INDEX(RoutesPivot[AirportID],MATCH($C7443,RoutesPivot[[RouteID]:[RouteID]],0))</f>
        <v>SFO</v>
      </c>
      <c r="O7443">
        <f>INDEX(RoutesPivot[Distance],MATCH($C7443,RoutesPivot[[RouteID]:[RouteID]],0))</f>
        <v>1600</v>
      </c>
      <c r="P7443">
        <f>INDEX(RoutesPivot[ListPrice],MATCH($C7443,RoutesPivot[[RouteID]:[RouteID]],0))</f>
        <v>375</v>
      </c>
      <c r="Q7443" t="str">
        <f>INDEX(AirportPivot[AirportName],MATCH($N7443,AirportPivot[[AirportID]:[AirportID]],0))</f>
        <v>San Francisco International</v>
      </c>
      <c r="R7443">
        <f>INDEX(AirportPivot[Gates (number of available)],MATCH($N7443,AirportPivot[[AirportID]:[AirportID]],0))</f>
        <v>70</v>
      </c>
    </row>
    <row r="7444" spans="1:18" x14ac:dyDescent="0.25">
      <c r="A7444" s="3" t="s">
        <v>7476</v>
      </c>
      <c r="B7444" s="12">
        <v>41879</v>
      </c>
      <c r="C7444" s="4" t="s">
        <v>21</v>
      </c>
      <c r="D7444" s="4">
        <v>2.2999999999999998</v>
      </c>
      <c r="E7444" s="4">
        <v>132</v>
      </c>
      <c r="F7444" s="5">
        <v>0.41666666666666669</v>
      </c>
      <c r="G7444" s="6">
        <v>137.5</v>
      </c>
      <c r="H7444" s="7">
        <v>25437.5</v>
      </c>
      <c r="I7444" s="7">
        <f>FlightsPivot[[#This Row],[Total Fare]]*10%</f>
        <v>2543.75</v>
      </c>
      <c r="J7444" s="7">
        <f>FlightsPivot[[#This Row],[Total Fare]]+FlightsPivot[[#This Row],[10% tax ]]</f>
        <v>27981.25</v>
      </c>
      <c r="K7444" s="4">
        <v>8</v>
      </c>
      <c r="L7444" s="4">
        <v>2014</v>
      </c>
      <c r="M7444" t="str">
        <f>INDEX(RoutesPivot[DepAirport],MATCH($C7444,RoutesPivot[[RouteID]:[RouteID]],0))</f>
        <v>ORD</v>
      </c>
      <c r="N7444" t="str">
        <f>INDEX(RoutesPivot[AirportID],MATCH($C7444,RoutesPivot[[RouteID]:[RouteID]],0))</f>
        <v>CLT</v>
      </c>
      <c r="O7444">
        <f>INDEX(RoutesPivot[Distance],MATCH($C7444,RoutesPivot[[RouteID]:[RouteID]],0))</f>
        <v>700</v>
      </c>
      <c r="P7444">
        <f>INDEX(RoutesPivot[ListPrice],MATCH($C7444,RoutesPivot[[RouteID]:[RouteID]],0))</f>
        <v>125</v>
      </c>
      <c r="Q7444" t="str">
        <f>INDEX(AirportPivot[AirportName],MATCH($N7444,AirportPivot[[AirportID]:[AirportID]],0))</f>
        <v>Charlotte/Douglas International</v>
      </c>
      <c r="R7444">
        <f>INDEX(AirportPivot[Gates (number of available)],MATCH($N7444,AirportPivot[[AirportID]:[AirportID]],0))</f>
        <v>65</v>
      </c>
    </row>
    <row r="7445" spans="1:18" x14ac:dyDescent="0.25">
      <c r="A7445" s="3" t="s">
        <v>7477</v>
      </c>
      <c r="B7445" s="12">
        <v>41691</v>
      </c>
      <c r="C7445" s="4" t="s">
        <v>25</v>
      </c>
      <c r="D7445" s="4">
        <v>3.3</v>
      </c>
      <c r="E7445" s="4">
        <v>47</v>
      </c>
      <c r="F7445" s="5">
        <v>0.29166666666666669</v>
      </c>
      <c r="G7445" s="6">
        <v>200</v>
      </c>
      <c r="H7445" s="7">
        <v>33000</v>
      </c>
      <c r="I7445" s="7">
        <f>FlightsPivot[[#This Row],[Total Fare]]*10%</f>
        <v>3300</v>
      </c>
      <c r="J7445" s="7">
        <f>FlightsPivot[[#This Row],[Total Fare]]+FlightsPivot[[#This Row],[10% tax ]]</f>
        <v>36300</v>
      </c>
      <c r="K7445" s="4">
        <v>2</v>
      </c>
      <c r="L7445" s="4">
        <v>2014</v>
      </c>
      <c r="M7445" t="str">
        <f>INDEX(RoutesPivot[DepAirport],MATCH($C7445,RoutesPivot[[RouteID]:[RouteID]],0))</f>
        <v>ORD</v>
      </c>
      <c r="N7445" t="str">
        <f>INDEX(RoutesPivot[AirportID],MATCH($C7445,RoutesPivot[[RouteID]:[RouteID]],0))</f>
        <v>DFW</v>
      </c>
      <c r="O7445">
        <f>INDEX(RoutesPivot[Distance],MATCH($C7445,RoutesPivot[[RouteID]:[RouteID]],0))</f>
        <v>700</v>
      </c>
      <c r="P7445">
        <f>INDEX(RoutesPivot[ListPrice],MATCH($C7445,RoutesPivot[[RouteID]:[RouteID]],0))</f>
        <v>200</v>
      </c>
      <c r="Q7445" t="str">
        <f>INDEX(AirportPivot[AirportName],MATCH($N7445,AirportPivot[[AirportID]:[AirportID]],0))</f>
        <v>Dallas/Fort Worth International</v>
      </c>
      <c r="R7445">
        <f>INDEX(AirportPivot[Gates (number of available)],MATCH($N7445,AirportPivot[[AirportID]:[AirportID]],0))</f>
        <v>130</v>
      </c>
    </row>
    <row r="7446" spans="1:18" x14ac:dyDescent="0.25">
      <c r="A7446" s="3" t="s">
        <v>7478</v>
      </c>
      <c r="B7446" s="12">
        <v>42229</v>
      </c>
      <c r="C7446" s="4" t="s">
        <v>98</v>
      </c>
      <c r="D7446" s="4">
        <v>0.8</v>
      </c>
      <c r="E7446" s="4">
        <v>147</v>
      </c>
      <c r="F7446" s="5">
        <v>0.8125</v>
      </c>
      <c r="G7446" s="6">
        <v>302.5</v>
      </c>
      <c r="H7446" s="7">
        <v>55962.5</v>
      </c>
      <c r="I7446" s="7">
        <f>FlightsPivot[[#This Row],[Total Fare]]*10%</f>
        <v>5596.25</v>
      </c>
      <c r="J7446" s="7">
        <f>FlightsPivot[[#This Row],[Total Fare]]+FlightsPivot[[#This Row],[10% tax ]]</f>
        <v>61558.75</v>
      </c>
      <c r="K7446" s="4">
        <v>8</v>
      </c>
      <c r="L7446" s="4">
        <v>2015</v>
      </c>
      <c r="M7446" t="str">
        <f>INDEX(RoutesPivot[DepAirport],MATCH($C7446,RoutesPivot[[RouteID]:[RouteID]],0))</f>
        <v>ORD</v>
      </c>
      <c r="N7446" t="str">
        <f>INDEX(RoutesPivot[AirportID],MATCH($C7446,RoutesPivot[[RouteID]:[RouteID]],0))</f>
        <v>PHL</v>
      </c>
      <c r="O7446">
        <f>INDEX(RoutesPivot[Distance],MATCH($C7446,RoutesPivot[[RouteID]:[RouteID]],0))</f>
        <v>580</v>
      </c>
      <c r="P7446">
        <f>INDEX(RoutesPivot[ListPrice],MATCH($C7446,RoutesPivot[[RouteID]:[RouteID]],0))</f>
        <v>275</v>
      </c>
      <c r="Q7446" t="str">
        <f>INDEX(AirportPivot[AirportName],MATCH($N7446,AirportPivot[[AirportID]:[AirportID]],0))</f>
        <v>Philadelphia International</v>
      </c>
      <c r="R7446">
        <f>INDEX(AirportPivot[Gates (number of available)],MATCH($N7446,AirportPivot[[AirportID]:[AirportID]],0))</f>
        <v>89</v>
      </c>
    </row>
    <row r="7447" spans="1:18" x14ac:dyDescent="0.25">
      <c r="A7447" s="3" t="s">
        <v>7479</v>
      </c>
      <c r="B7447" s="12">
        <v>41907</v>
      </c>
      <c r="C7447" s="4" t="s">
        <v>23</v>
      </c>
      <c r="D7447" s="4">
        <v>2.2999999999999998</v>
      </c>
      <c r="E7447" s="4">
        <v>84</v>
      </c>
      <c r="F7447" s="5">
        <v>0.54166666666666663</v>
      </c>
      <c r="G7447" s="6">
        <v>300</v>
      </c>
      <c r="H7447" s="7">
        <v>54300</v>
      </c>
      <c r="I7447" s="7">
        <f>FlightsPivot[[#This Row],[Total Fare]]*10%</f>
        <v>5430</v>
      </c>
      <c r="J7447" s="7">
        <f>FlightsPivot[[#This Row],[Total Fare]]+FlightsPivot[[#This Row],[10% tax ]]</f>
        <v>59730</v>
      </c>
      <c r="K7447" s="4">
        <v>9</v>
      </c>
      <c r="L7447" s="4">
        <v>2014</v>
      </c>
      <c r="M7447" t="str">
        <f>INDEX(RoutesPivot[DepAirport],MATCH($C7447,RoutesPivot[[RouteID]:[RouteID]],0))</f>
        <v>ORD</v>
      </c>
      <c r="N7447" t="str">
        <f>INDEX(RoutesPivot[AirportID],MATCH($C7447,RoutesPivot[[RouteID]:[RouteID]],0))</f>
        <v>DEN</v>
      </c>
      <c r="O7447">
        <f>INDEX(RoutesPivot[Distance],MATCH($C7447,RoutesPivot[[RouteID]:[RouteID]],0))</f>
        <v>800</v>
      </c>
      <c r="P7447">
        <f>INDEX(RoutesPivot[ListPrice],MATCH($C7447,RoutesPivot[[RouteID]:[RouteID]],0))</f>
        <v>300</v>
      </c>
      <c r="Q7447" t="str">
        <f>INDEX(AirportPivot[AirportName],MATCH($N7447,AirportPivot[[AirportID]:[AirportID]],0))</f>
        <v>Denver International</v>
      </c>
      <c r="R7447">
        <f>INDEX(AirportPivot[Gates (number of available)],MATCH($N7447,AirportPivot[[AirportID]:[AirportID]],0))</f>
        <v>75</v>
      </c>
    </row>
    <row r="7448" spans="1:18" x14ac:dyDescent="0.25">
      <c r="A7448" s="3" t="s">
        <v>7480</v>
      </c>
      <c r="B7448" s="12">
        <v>41752</v>
      </c>
      <c r="C7448" s="4" t="s">
        <v>98</v>
      </c>
      <c r="D7448" s="4">
        <v>1.8</v>
      </c>
      <c r="E7448" s="4">
        <v>89</v>
      </c>
      <c r="F7448" s="5">
        <v>0.41666666666666669</v>
      </c>
      <c r="G7448" s="6">
        <v>275</v>
      </c>
      <c r="H7448" s="7">
        <v>49775</v>
      </c>
      <c r="I7448" s="7">
        <f>FlightsPivot[[#This Row],[Total Fare]]*10%</f>
        <v>4977.5</v>
      </c>
      <c r="J7448" s="7">
        <f>FlightsPivot[[#This Row],[Total Fare]]+FlightsPivot[[#This Row],[10% tax ]]</f>
        <v>54752.5</v>
      </c>
      <c r="K7448" s="4">
        <v>4</v>
      </c>
      <c r="L7448" s="4">
        <v>2014</v>
      </c>
      <c r="M7448" t="str">
        <f>INDEX(RoutesPivot[DepAirport],MATCH($C7448,RoutesPivot[[RouteID]:[RouteID]],0))</f>
        <v>ORD</v>
      </c>
      <c r="N7448" t="str">
        <f>INDEX(RoutesPivot[AirportID],MATCH($C7448,RoutesPivot[[RouteID]:[RouteID]],0))</f>
        <v>PHL</v>
      </c>
      <c r="O7448">
        <f>INDEX(RoutesPivot[Distance],MATCH($C7448,RoutesPivot[[RouteID]:[RouteID]],0))</f>
        <v>580</v>
      </c>
      <c r="P7448">
        <f>INDEX(RoutesPivot[ListPrice],MATCH($C7448,RoutesPivot[[RouteID]:[RouteID]],0))</f>
        <v>275</v>
      </c>
      <c r="Q7448" t="str">
        <f>INDEX(AirportPivot[AirportName],MATCH($N7448,AirportPivot[[AirportID]:[AirportID]],0))</f>
        <v>Philadelphia International</v>
      </c>
      <c r="R7448">
        <f>INDEX(AirportPivot[Gates (number of available)],MATCH($N7448,AirportPivot[[AirportID]:[AirportID]],0))</f>
        <v>89</v>
      </c>
    </row>
    <row r="7449" spans="1:18" x14ac:dyDescent="0.25">
      <c r="A7449" s="3" t="s">
        <v>7481</v>
      </c>
      <c r="B7449" s="12">
        <v>42145</v>
      </c>
      <c r="C7449" s="4" t="s">
        <v>25</v>
      </c>
      <c r="D7449" s="4">
        <v>1.3</v>
      </c>
      <c r="E7449" s="4">
        <v>150</v>
      </c>
      <c r="F7449" s="5">
        <v>0.5</v>
      </c>
      <c r="G7449" s="6">
        <v>200</v>
      </c>
      <c r="H7449" s="7">
        <v>37000</v>
      </c>
      <c r="I7449" s="7">
        <f>FlightsPivot[[#This Row],[Total Fare]]*10%</f>
        <v>3700</v>
      </c>
      <c r="J7449" s="7">
        <f>FlightsPivot[[#This Row],[Total Fare]]+FlightsPivot[[#This Row],[10% tax ]]</f>
        <v>40700</v>
      </c>
      <c r="K7449" s="4">
        <v>5</v>
      </c>
      <c r="L7449" s="4">
        <v>2015</v>
      </c>
      <c r="M7449" t="str">
        <f>INDEX(RoutesPivot[DepAirport],MATCH($C7449,RoutesPivot[[RouteID]:[RouteID]],0))</f>
        <v>ORD</v>
      </c>
      <c r="N7449" t="str">
        <f>INDEX(RoutesPivot[AirportID],MATCH($C7449,RoutesPivot[[RouteID]:[RouteID]],0))</f>
        <v>DFW</v>
      </c>
      <c r="O7449">
        <f>INDEX(RoutesPivot[Distance],MATCH($C7449,RoutesPivot[[RouteID]:[RouteID]],0))</f>
        <v>700</v>
      </c>
      <c r="P7449">
        <f>INDEX(RoutesPivot[ListPrice],MATCH($C7449,RoutesPivot[[RouteID]:[RouteID]],0))</f>
        <v>200</v>
      </c>
      <c r="Q7449" t="str">
        <f>INDEX(AirportPivot[AirportName],MATCH($N7449,AirportPivot[[AirportID]:[AirportID]],0))</f>
        <v>Dallas/Fort Worth International</v>
      </c>
      <c r="R7449">
        <f>INDEX(AirportPivot[Gates (number of available)],MATCH($N7449,AirportPivot[[AirportID]:[AirportID]],0))</f>
        <v>130</v>
      </c>
    </row>
    <row r="7450" spans="1:18" x14ac:dyDescent="0.25">
      <c r="A7450" s="3" t="s">
        <v>7482</v>
      </c>
      <c r="B7450" s="12">
        <v>42332</v>
      </c>
      <c r="C7450" s="4" t="s">
        <v>17</v>
      </c>
      <c r="D7450" s="4">
        <v>10.199999999999999</v>
      </c>
      <c r="E7450" s="4">
        <v>113</v>
      </c>
      <c r="F7450" s="5">
        <v>0.33333333333333331</v>
      </c>
      <c r="G7450" s="6">
        <v>525</v>
      </c>
      <c r="H7450" s="7">
        <v>97125</v>
      </c>
      <c r="I7450" s="7">
        <f>FlightsPivot[[#This Row],[Total Fare]]*10%</f>
        <v>9712.5</v>
      </c>
      <c r="J7450" s="7">
        <f>FlightsPivot[[#This Row],[Total Fare]]+FlightsPivot[[#This Row],[10% tax ]]</f>
        <v>106837.5</v>
      </c>
      <c r="K7450" s="4">
        <v>11</v>
      </c>
      <c r="L7450" s="4">
        <v>2015</v>
      </c>
      <c r="M7450" t="str">
        <f>INDEX(RoutesPivot[DepAirport],MATCH($C7450,RoutesPivot[[RouteID]:[RouteID]],0))</f>
        <v>ORD</v>
      </c>
      <c r="N7450" t="str">
        <f>INDEX(RoutesPivot[AirportID],MATCH($C7450,RoutesPivot[[RouteID]:[RouteID]],0))</f>
        <v>LAX</v>
      </c>
      <c r="O7450">
        <f>INDEX(RoutesPivot[Distance],MATCH($C7450,RoutesPivot[[RouteID]:[RouteID]],0))</f>
        <v>1518</v>
      </c>
      <c r="P7450">
        <f>INDEX(RoutesPivot[ListPrice],MATCH($C7450,RoutesPivot[[RouteID]:[RouteID]],0))</f>
        <v>350</v>
      </c>
      <c r="Q7450" t="str">
        <f>INDEX(AirportPivot[AirportName],MATCH($N7450,AirportPivot[[AirportID]:[AirportID]],0))</f>
        <v>Los Angeles International</v>
      </c>
      <c r="R7450">
        <f>INDEX(AirportPivot[Gates (number of available)],MATCH($N7450,AirportPivot[[AirportID]:[AirportID]],0))</f>
        <v>86</v>
      </c>
    </row>
    <row r="7451" spans="1:18" x14ac:dyDescent="0.25">
      <c r="A7451" s="3" t="s">
        <v>7483</v>
      </c>
      <c r="B7451" s="12">
        <v>41843</v>
      </c>
      <c r="C7451" s="4" t="s">
        <v>27</v>
      </c>
      <c r="D7451" s="4">
        <v>9.8000000000000007</v>
      </c>
      <c r="E7451" s="4">
        <v>42</v>
      </c>
      <c r="F7451" s="5">
        <v>0.70833333333333337</v>
      </c>
      <c r="G7451" s="6">
        <v>220</v>
      </c>
      <c r="H7451" s="7">
        <v>36300</v>
      </c>
      <c r="I7451" s="7">
        <f>FlightsPivot[[#This Row],[Total Fare]]*10%</f>
        <v>3630</v>
      </c>
      <c r="J7451" s="7">
        <f>FlightsPivot[[#This Row],[Total Fare]]+FlightsPivot[[#This Row],[10% tax ]]</f>
        <v>39930</v>
      </c>
      <c r="K7451" s="4">
        <v>7</v>
      </c>
      <c r="L7451" s="4">
        <v>2014</v>
      </c>
      <c r="M7451" t="str">
        <f>INDEX(RoutesPivot[DepAirport],MATCH($C7451,RoutesPivot[[RouteID]:[RouteID]],0))</f>
        <v>ORD</v>
      </c>
      <c r="N7451" t="str">
        <f>INDEX(RoutesPivot[AirportID],MATCH($C7451,RoutesPivot[[RouteID]:[RouteID]],0))</f>
        <v>ATL</v>
      </c>
      <c r="O7451">
        <f>INDEX(RoutesPivot[Distance],MATCH($C7451,RoutesPivot[[RouteID]:[RouteID]],0))</f>
        <v>510</v>
      </c>
      <c r="P7451">
        <f>INDEX(RoutesPivot[ListPrice],MATCH($C7451,RoutesPivot[[RouteID]:[RouteID]],0))</f>
        <v>200</v>
      </c>
      <c r="Q7451" t="str">
        <f>INDEX(AirportPivot[AirportName],MATCH($N7451,AirportPivot[[AirportID]:[AirportID]],0))</f>
        <v>Hartsfield-Jackson Atlanta International</v>
      </c>
      <c r="R7451">
        <f>INDEX(AirportPivot[Gates (number of available)],MATCH($N7451,AirportPivot[[AirportID]:[AirportID]],0))</f>
        <v>100</v>
      </c>
    </row>
    <row r="7452" spans="1:18" x14ac:dyDescent="0.25">
      <c r="A7452" s="3" t="s">
        <v>7484</v>
      </c>
      <c r="B7452" s="12">
        <v>41650</v>
      </c>
      <c r="C7452" s="4" t="s">
        <v>37</v>
      </c>
      <c r="D7452" s="4">
        <v>1.9</v>
      </c>
      <c r="E7452" s="4">
        <v>182</v>
      </c>
      <c r="F7452" s="5">
        <v>0.77083333333333337</v>
      </c>
      <c r="G7452" s="6">
        <v>350</v>
      </c>
      <c r="H7452" s="7">
        <v>57750</v>
      </c>
      <c r="I7452" s="7">
        <f>FlightsPivot[[#This Row],[Total Fare]]*10%</f>
        <v>5775</v>
      </c>
      <c r="J7452" s="7">
        <f>FlightsPivot[[#This Row],[Total Fare]]+FlightsPivot[[#This Row],[10% tax ]]</f>
        <v>63525</v>
      </c>
      <c r="K7452" s="4">
        <v>1</v>
      </c>
      <c r="L7452" s="4">
        <v>2014</v>
      </c>
      <c r="M7452" t="str">
        <f>INDEX(RoutesPivot[DepAirport],MATCH($C7452,RoutesPivot[[RouteID]:[RouteID]],0))</f>
        <v>ORD</v>
      </c>
      <c r="N7452" t="str">
        <f>INDEX(RoutesPivot[AirportID],MATCH($C7452,RoutesPivot[[RouteID]:[RouteID]],0))</f>
        <v>SEA</v>
      </c>
      <c r="O7452">
        <f>INDEX(RoutesPivot[Distance],MATCH($C7452,RoutesPivot[[RouteID]:[RouteID]],0))</f>
        <v>1500</v>
      </c>
      <c r="P7452">
        <f>INDEX(RoutesPivot[ListPrice],MATCH($C7452,RoutesPivot[[RouteID]:[RouteID]],0))</f>
        <v>350</v>
      </c>
      <c r="Q7452" t="str">
        <f>INDEX(AirportPivot[AirportName],MATCH($N7452,AirportPivot[[AirportID]:[AirportID]],0))</f>
        <v>Seattle-Tacoma International</v>
      </c>
      <c r="R7452">
        <f>INDEX(AirportPivot[Gates (number of available)],MATCH($N7452,AirportPivot[[AirportID]:[AirportID]],0))</f>
        <v>58</v>
      </c>
    </row>
    <row r="7453" spans="1:18" x14ac:dyDescent="0.25">
      <c r="A7453" s="3" t="s">
        <v>7485</v>
      </c>
      <c r="B7453" s="12">
        <v>42355</v>
      </c>
      <c r="C7453" s="4" t="s">
        <v>80</v>
      </c>
      <c r="D7453" s="4">
        <v>1.8</v>
      </c>
      <c r="E7453" s="4">
        <v>119</v>
      </c>
      <c r="F7453" s="5">
        <v>0.8125</v>
      </c>
      <c r="G7453" s="6">
        <v>300</v>
      </c>
      <c r="H7453" s="7">
        <v>55500</v>
      </c>
      <c r="I7453" s="7">
        <f>FlightsPivot[[#This Row],[Total Fare]]*10%</f>
        <v>5550</v>
      </c>
      <c r="J7453" s="7">
        <f>FlightsPivot[[#This Row],[Total Fare]]+FlightsPivot[[#This Row],[10% tax ]]</f>
        <v>61050</v>
      </c>
      <c r="K7453" s="4">
        <v>12</v>
      </c>
      <c r="L7453" s="4">
        <v>2015</v>
      </c>
      <c r="M7453" t="str">
        <f>INDEX(RoutesPivot[DepAirport],MATCH($C7453,RoutesPivot[[RouteID]:[RouteID]],0))</f>
        <v>ORD</v>
      </c>
      <c r="N7453" t="str">
        <f>INDEX(RoutesPivot[AirportID],MATCH($C7453,RoutesPivot[[RouteID]:[RouteID]],0))</f>
        <v>MIA</v>
      </c>
      <c r="O7453">
        <f>INDEX(RoutesPivot[Distance],MATCH($C7453,RoutesPivot[[RouteID]:[RouteID]],0))</f>
        <v>1000</v>
      </c>
      <c r="P7453">
        <f>INDEX(RoutesPivot[ListPrice],MATCH($C7453,RoutesPivot[[RouteID]:[RouteID]],0))</f>
        <v>300</v>
      </c>
      <c r="Q7453" t="str">
        <f>INDEX(AirportPivot[AirportName],MATCH($N7453,AirportPivot[[AirportID]:[AirportID]],0))</f>
        <v>Miami International</v>
      </c>
      <c r="R7453">
        <f>INDEX(AirportPivot[Gates (number of available)],MATCH($N7453,AirportPivot[[AirportID]:[AirportID]],0))</f>
        <v>80</v>
      </c>
    </row>
    <row r="7454" spans="1:18" x14ac:dyDescent="0.25">
      <c r="A7454" s="3" t="s">
        <v>7486</v>
      </c>
      <c r="B7454" s="12">
        <v>41802</v>
      </c>
      <c r="C7454" s="4" t="s">
        <v>21</v>
      </c>
      <c r="D7454" s="4">
        <v>2.8</v>
      </c>
      <c r="E7454" s="4">
        <v>133</v>
      </c>
      <c r="F7454" s="5">
        <v>0.5625</v>
      </c>
      <c r="G7454" s="6">
        <v>137.5</v>
      </c>
      <c r="H7454" s="7">
        <v>25437.5</v>
      </c>
      <c r="I7454" s="7">
        <f>FlightsPivot[[#This Row],[Total Fare]]*10%</f>
        <v>2543.75</v>
      </c>
      <c r="J7454" s="7">
        <f>FlightsPivot[[#This Row],[Total Fare]]+FlightsPivot[[#This Row],[10% tax ]]</f>
        <v>27981.25</v>
      </c>
      <c r="K7454" s="4">
        <v>6</v>
      </c>
      <c r="L7454" s="4">
        <v>2014</v>
      </c>
      <c r="M7454" t="str">
        <f>INDEX(RoutesPivot[DepAirport],MATCH($C7454,RoutesPivot[[RouteID]:[RouteID]],0))</f>
        <v>ORD</v>
      </c>
      <c r="N7454" t="str">
        <f>INDEX(RoutesPivot[AirportID],MATCH($C7454,RoutesPivot[[RouteID]:[RouteID]],0))</f>
        <v>CLT</v>
      </c>
      <c r="O7454">
        <f>INDEX(RoutesPivot[Distance],MATCH($C7454,RoutesPivot[[RouteID]:[RouteID]],0))</f>
        <v>700</v>
      </c>
      <c r="P7454">
        <f>INDEX(RoutesPivot[ListPrice],MATCH($C7454,RoutesPivot[[RouteID]:[RouteID]],0))</f>
        <v>125</v>
      </c>
      <c r="Q7454" t="str">
        <f>INDEX(AirportPivot[AirportName],MATCH($N7454,AirportPivot[[AirportID]:[AirportID]],0))</f>
        <v>Charlotte/Douglas International</v>
      </c>
      <c r="R7454">
        <f>INDEX(AirportPivot[Gates (number of available)],MATCH($N7454,AirportPivot[[AirportID]:[AirportID]],0))</f>
        <v>65</v>
      </c>
    </row>
    <row r="7455" spans="1:18" x14ac:dyDescent="0.25">
      <c r="A7455" s="3" t="s">
        <v>7487</v>
      </c>
      <c r="B7455" s="12">
        <v>42082</v>
      </c>
      <c r="C7455" s="4" t="s">
        <v>13</v>
      </c>
      <c r="D7455" s="4">
        <v>2.1</v>
      </c>
      <c r="E7455" s="4">
        <v>116</v>
      </c>
      <c r="F7455" s="5">
        <v>0.70833333333333337</v>
      </c>
      <c r="G7455" s="6">
        <v>250</v>
      </c>
      <c r="H7455" s="7">
        <v>46250</v>
      </c>
      <c r="I7455" s="7">
        <f>FlightsPivot[[#This Row],[Total Fare]]*10%</f>
        <v>4625</v>
      </c>
      <c r="J7455" s="7">
        <f>FlightsPivot[[#This Row],[Total Fare]]+FlightsPivot[[#This Row],[10% tax ]]</f>
        <v>50875</v>
      </c>
      <c r="K7455" s="4">
        <v>3</v>
      </c>
      <c r="L7455" s="4">
        <v>2015</v>
      </c>
      <c r="M7455" t="str">
        <f>INDEX(RoutesPivot[DepAirport],MATCH($C7455,RoutesPivot[[RouteID]:[RouteID]],0))</f>
        <v>ORD</v>
      </c>
      <c r="N7455" t="str">
        <f>INDEX(RoutesPivot[AirportID],MATCH($C7455,RoutesPivot[[RouteID]:[RouteID]],0))</f>
        <v>JFK</v>
      </c>
      <c r="O7455">
        <f>INDEX(RoutesPivot[Distance],MATCH($C7455,RoutesPivot[[RouteID]:[RouteID]],0))</f>
        <v>619</v>
      </c>
      <c r="P7455">
        <f>INDEX(RoutesPivot[ListPrice],MATCH($C7455,RoutesPivot[[RouteID]:[RouteID]],0))</f>
        <v>250</v>
      </c>
      <c r="Q7455" t="str">
        <f>INDEX(AirportPivot[AirportName],MATCH($N7455,AirportPivot[[AirportID]:[AirportID]],0))</f>
        <v>John F Kennedy International</v>
      </c>
      <c r="R7455">
        <f>INDEX(AirportPivot[Gates (number of available)],MATCH($N7455,AirportPivot[[AirportID]:[AirportID]],0))</f>
        <v>120</v>
      </c>
    </row>
    <row r="7456" spans="1:18" x14ac:dyDescent="0.25">
      <c r="A7456" s="3" t="s">
        <v>7488</v>
      </c>
      <c r="B7456" s="12">
        <v>41864</v>
      </c>
      <c r="C7456" s="4" t="s">
        <v>47</v>
      </c>
      <c r="D7456" s="4">
        <v>2.6</v>
      </c>
      <c r="E7456" s="4">
        <v>199</v>
      </c>
      <c r="F7456" s="5">
        <v>0.29166666666666669</v>
      </c>
      <c r="G7456" s="6">
        <v>275</v>
      </c>
      <c r="H7456" s="7">
        <v>45375</v>
      </c>
      <c r="I7456" s="7">
        <f>FlightsPivot[[#This Row],[Total Fare]]*10%</f>
        <v>4537.5</v>
      </c>
      <c r="J7456" s="7">
        <f>FlightsPivot[[#This Row],[Total Fare]]+FlightsPivot[[#This Row],[10% tax ]]</f>
        <v>49912.5</v>
      </c>
      <c r="K7456" s="4">
        <v>8</v>
      </c>
      <c r="L7456" s="4">
        <v>2014</v>
      </c>
      <c r="M7456" t="str">
        <f>INDEX(RoutesPivot[DepAirport],MATCH($C7456,RoutesPivot[[RouteID]:[RouteID]],0))</f>
        <v>ORD</v>
      </c>
      <c r="N7456" t="str">
        <f>INDEX(RoutesPivot[AirportID],MATCH($C7456,RoutesPivot[[RouteID]:[RouteID]],0))</f>
        <v>PHX</v>
      </c>
      <c r="O7456">
        <f>INDEX(RoutesPivot[Distance],MATCH($C7456,RoutesPivot[[RouteID]:[RouteID]],0))</f>
        <v>1200</v>
      </c>
      <c r="P7456">
        <f>INDEX(RoutesPivot[ListPrice],MATCH($C7456,RoutesPivot[[RouteID]:[RouteID]],0))</f>
        <v>250</v>
      </c>
      <c r="Q7456" t="str">
        <f>INDEX(AirportPivot[AirportName],MATCH($N7456,AirportPivot[[AirportID]:[AirportID]],0))</f>
        <v>Phoenix Sky Harbor International</v>
      </c>
      <c r="R7456">
        <f>INDEX(AirportPivot[Gates (number of available)],MATCH($N7456,AirportPivot[[AirportID]:[AirportID]],0))</f>
        <v>60</v>
      </c>
    </row>
    <row r="7457" spans="1:18" x14ac:dyDescent="0.25">
      <c r="A7457" s="3" t="s">
        <v>7489</v>
      </c>
      <c r="B7457" s="12">
        <v>41710</v>
      </c>
      <c r="C7457" s="4" t="s">
        <v>25</v>
      </c>
      <c r="D7457" s="4">
        <v>2.5</v>
      </c>
      <c r="E7457" s="4">
        <v>62</v>
      </c>
      <c r="F7457" s="5">
        <v>0.45833333333333331</v>
      </c>
      <c r="G7457" s="6">
        <v>200</v>
      </c>
      <c r="H7457" s="7">
        <v>33000</v>
      </c>
      <c r="I7457" s="7">
        <f>FlightsPivot[[#This Row],[Total Fare]]*10%</f>
        <v>3300</v>
      </c>
      <c r="J7457" s="7">
        <f>FlightsPivot[[#This Row],[Total Fare]]+FlightsPivot[[#This Row],[10% tax ]]</f>
        <v>36300</v>
      </c>
      <c r="K7457" s="4">
        <v>3</v>
      </c>
      <c r="L7457" s="4">
        <v>2014</v>
      </c>
      <c r="M7457" t="str">
        <f>INDEX(RoutesPivot[DepAirport],MATCH($C7457,RoutesPivot[[RouteID]:[RouteID]],0))</f>
        <v>ORD</v>
      </c>
      <c r="N7457" t="str">
        <f>INDEX(RoutesPivot[AirportID],MATCH($C7457,RoutesPivot[[RouteID]:[RouteID]],0))</f>
        <v>DFW</v>
      </c>
      <c r="O7457">
        <f>INDEX(RoutesPivot[Distance],MATCH($C7457,RoutesPivot[[RouteID]:[RouteID]],0))</f>
        <v>700</v>
      </c>
      <c r="P7457">
        <f>INDEX(RoutesPivot[ListPrice],MATCH($C7457,RoutesPivot[[RouteID]:[RouteID]],0))</f>
        <v>200</v>
      </c>
      <c r="Q7457" t="str">
        <f>INDEX(AirportPivot[AirportName],MATCH($N7457,AirportPivot[[AirportID]:[AirportID]],0))</f>
        <v>Dallas/Fort Worth International</v>
      </c>
      <c r="R7457">
        <f>INDEX(AirportPivot[Gates (number of available)],MATCH($N7457,AirportPivot[[AirportID]:[AirportID]],0))</f>
        <v>130</v>
      </c>
    </row>
    <row r="7458" spans="1:18" x14ac:dyDescent="0.25">
      <c r="A7458" s="3" t="s">
        <v>7490</v>
      </c>
      <c r="B7458" s="12">
        <v>41715</v>
      </c>
      <c r="C7458" s="4" t="s">
        <v>17</v>
      </c>
      <c r="D7458" s="4">
        <v>3.7</v>
      </c>
      <c r="E7458" s="4">
        <v>189</v>
      </c>
      <c r="F7458" s="5">
        <v>0.8125</v>
      </c>
      <c r="G7458" s="6">
        <v>350</v>
      </c>
      <c r="H7458" s="7">
        <v>57750</v>
      </c>
      <c r="I7458" s="7">
        <f>FlightsPivot[[#This Row],[Total Fare]]*10%</f>
        <v>5775</v>
      </c>
      <c r="J7458" s="7">
        <f>FlightsPivot[[#This Row],[Total Fare]]+FlightsPivot[[#This Row],[10% tax ]]</f>
        <v>63525</v>
      </c>
      <c r="K7458" s="4">
        <v>3</v>
      </c>
      <c r="L7458" s="4">
        <v>2014</v>
      </c>
      <c r="M7458" t="str">
        <f>INDEX(RoutesPivot[DepAirport],MATCH($C7458,RoutesPivot[[RouteID]:[RouteID]],0))</f>
        <v>ORD</v>
      </c>
      <c r="N7458" t="str">
        <f>INDEX(RoutesPivot[AirportID],MATCH($C7458,RoutesPivot[[RouteID]:[RouteID]],0))</f>
        <v>LAX</v>
      </c>
      <c r="O7458">
        <f>INDEX(RoutesPivot[Distance],MATCH($C7458,RoutesPivot[[RouteID]:[RouteID]],0))</f>
        <v>1518</v>
      </c>
      <c r="P7458">
        <f>INDEX(RoutesPivot[ListPrice],MATCH($C7458,RoutesPivot[[RouteID]:[RouteID]],0))</f>
        <v>350</v>
      </c>
      <c r="Q7458" t="str">
        <f>INDEX(AirportPivot[AirportName],MATCH($N7458,AirportPivot[[AirportID]:[AirportID]],0))</f>
        <v>Los Angeles International</v>
      </c>
      <c r="R7458">
        <f>INDEX(AirportPivot[Gates (number of available)],MATCH($N7458,AirportPivot[[AirportID]:[AirportID]],0))</f>
        <v>86</v>
      </c>
    </row>
    <row r="7459" spans="1:18" x14ac:dyDescent="0.25">
      <c r="A7459" s="3" t="s">
        <v>7491</v>
      </c>
      <c r="B7459" s="12">
        <v>42087</v>
      </c>
      <c r="C7459" s="4" t="s">
        <v>11</v>
      </c>
      <c r="D7459" s="4">
        <v>1.8</v>
      </c>
      <c r="E7459" s="4">
        <v>206</v>
      </c>
      <c r="F7459" s="5">
        <v>0.77083333333333337</v>
      </c>
      <c r="G7459" s="6">
        <v>300</v>
      </c>
      <c r="H7459" s="7">
        <v>49500</v>
      </c>
      <c r="I7459" s="7">
        <f>FlightsPivot[[#This Row],[Total Fare]]*10%</f>
        <v>4950</v>
      </c>
      <c r="J7459" s="7">
        <f>FlightsPivot[[#This Row],[Total Fare]]+FlightsPivot[[#This Row],[10% tax ]]</f>
        <v>54450</v>
      </c>
      <c r="K7459" s="4">
        <v>3</v>
      </c>
      <c r="L7459" s="4">
        <v>2015</v>
      </c>
      <c r="M7459" t="str">
        <f>INDEX(RoutesPivot[DepAirport],MATCH($C7459,RoutesPivot[[RouteID]:[RouteID]],0))</f>
        <v>ORD</v>
      </c>
      <c r="N7459" t="str">
        <f>INDEX(RoutesPivot[AirportID],MATCH($C7459,RoutesPivot[[RouteID]:[RouteID]],0))</f>
        <v>BOS</v>
      </c>
      <c r="O7459">
        <f>INDEX(RoutesPivot[Distance],MATCH($C7459,RoutesPivot[[RouteID]:[RouteID]],0))</f>
        <v>730</v>
      </c>
      <c r="P7459">
        <f>INDEX(RoutesPivot[ListPrice],MATCH($C7459,RoutesPivot[[RouteID]:[RouteID]],0))</f>
        <v>300</v>
      </c>
      <c r="Q7459" t="str">
        <f>INDEX(AirportPivot[AirportName],MATCH($N7459,AirportPivot[[AirportID]:[AirportID]],0))</f>
        <v>General Edward Lawrence Logan International</v>
      </c>
      <c r="R7459">
        <f>INDEX(AirportPivot[Gates (number of available)],MATCH($N7459,AirportPivot[[AirportID]:[AirportID]],0))</f>
        <v>63</v>
      </c>
    </row>
    <row r="7460" spans="1:18" x14ac:dyDescent="0.25">
      <c r="A7460" s="3" t="s">
        <v>7492</v>
      </c>
      <c r="B7460" s="12">
        <v>41995</v>
      </c>
      <c r="C7460" s="4" t="s">
        <v>13</v>
      </c>
      <c r="D7460" s="4">
        <v>2.9</v>
      </c>
      <c r="E7460" s="4">
        <v>9</v>
      </c>
      <c r="F7460" s="5">
        <v>0.29166666666666669</v>
      </c>
      <c r="G7460" s="6">
        <v>350</v>
      </c>
      <c r="H7460" s="7">
        <v>64750</v>
      </c>
      <c r="I7460" s="7">
        <f>FlightsPivot[[#This Row],[Total Fare]]*10%</f>
        <v>6475</v>
      </c>
      <c r="J7460" s="7">
        <f>FlightsPivot[[#This Row],[Total Fare]]+FlightsPivot[[#This Row],[10% tax ]]</f>
        <v>71225</v>
      </c>
      <c r="K7460" s="4">
        <v>12</v>
      </c>
      <c r="L7460" s="4">
        <v>2014</v>
      </c>
      <c r="M7460" t="str">
        <f>INDEX(RoutesPivot[DepAirport],MATCH($C7460,RoutesPivot[[RouteID]:[RouteID]],0))</f>
        <v>ORD</v>
      </c>
      <c r="N7460" t="str">
        <f>INDEX(RoutesPivot[AirportID],MATCH($C7460,RoutesPivot[[RouteID]:[RouteID]],0))</f>
        <v>JFK</v>
      </c>
      <c r="O7460">
        <f>INDEX(RoutesPivot[Distance],MATCH($C7460,RoutesPivot[[RouteID]:[RouteID]],0))</f>
        <v>619</v>
      </c>
      <c r="P7460">
        <f>INDEX(RoutesPivot[ListPrice],MATCH($C7460,RoutesPivot[[RouteID]:[RouteID]],0))</f>
        <v>250</v>
      </c>
      <c r="Q7460" t="str">
        <f>INDEX(AirportPivot[AirportName],MATCH($N7460,AirportPivot[[AirportID]:[AirportID]],0))</f>
        <v>John F Kennedy International</v>
      </c>
      <c r="R7460">
        <f>INDEX(AirportPivot[Gates (number of available)],MATCH($N7460,AirportPivot[[AirportID]:[AirportID]],0))</f>
        <v>120</v>
      </c>
    </row>
    <row r="7461" spans="1:18" x14ac:dyDescent="0.25">
      <c r="A7461" s="3" t="s">
        <v>7493</v>
      </c>
      <c r="B7461" s="12">
        <v>42235</v>
      </c>
      <c r="C7461" s="4" t="s">
        <v>47</v>
      </c>
      <c r="D7461" s="4">
        <v>2.8</v>
      </c>
      <c r="E7461" s="4">
        <v>192</v>
      </c>
      <c r="F7461" s="5">
        <v>0.75</v>
      </c>
      <c r="G7461" s="6">
        <v>275</v>
      </c>
      <c r="H7461" s="7">
        <v>45375</v>
      </c>
      <c r="I7461" s="7">
        <f>FlightsPivot[[#This Row],[Total Fare]]*10%</f>
        <v>4537.5</v>
      </c>
      <c r="J7461" s="7">
        <f>FlightsPivot[[#This Row],[Total Fare]]+FlightsPivot[[#This Row],[10% tax ]]</f>
        <v>49912.5</v>
      </c>
      <c r="K7461" s="4">
        <v>8</v>
      </c>
      <c r="L7461" s="4">
        <v>2015</v>
      </c>
      <c r="M7461" t="str">
        <f>INDEX(RoutesPivot[DepAirport],MATCH($C7461,RoutesPivot[[RouteID]:[RouteID]],0))</f>
        <v>ORD</v>
      </c>
      <c r="N7461" t="str">
        <f>INDEX(RoutesPivot[AirportID],MATCH($C7461,RoutesPivot[[RouteID]:[RouteID]],0))</f>
        <v>PHX</v>
      </c>
      <c r="O7461">
        <f>INDEX(RoutesPivot[Distance],MATCH($C7461,RoutesPivot[[RouteID]:[RouteID]],0))</f>
        <v>1200</v>
      </c>
      <c r="P7461">
        <f>INDEX(RoutesPivot[ListPrice],MATCH($C7461,RoutesPivot[[RouteID]:[RouteID]],0))</f>
        <v>250</v>
      </c>
      <c r="Q7461" t="str">
        <f>INDEX(AirportPivot[AirportName],MATCH($N7461,AirportPivot[[AirportID]:[AirportID]],0))</f>
        <v>Phoenix Sky Harbor International</v>
      </c>
      <c r="R7461">
        <f>INDEX(AirportPivot[Gates (number of available)],MATCH($N7461,AirportPivot[[AirportID]:[AirportID]],0))</f>
        <v>60</v>
      </c>
    </row>
    <row r="7462" spans="1:18" x14ac:dyDescent="0.25">
      <c r="A7462" s="3" t="s">
        <v>7494</v>
      </c>
      <c r="B7462" s="12">
        <v>42178</v>
      </c>
      <c r="C7462" s="4" t="s">
        <v>17</v>
      </c>
      <c r="D7462" s="4">
        <v>4.7</v>
      </c>
      <c r="E7462" s="4">
        <v>181</v>
      </c>
      <c r="F7462" s="5">
        <v>0.79166666666666663</v>
      </c>
      <c r="G7462" s="6">
        <v>385</v>
      </c>
      <c r="H7462" s="7">
        <v>63525</v>
      </c>
      <c r="I7462" s="7">
        <f>FlightsPivot[[#This Row],[Total Fare]]*10%</f>
        <v>6352.5</v>
      </c>
      <c r="J7462" s="7">
        <f>FlightsPivot[[#This Row],[Total Fare]]+FlightsPivot[[#This Row],[10% tax ]]</f>
        <v>69877.5</v>
      </c>
      <c r="K7462" s="4">
        <v>6</v>
      </c>
      <c r="L7462" s="4">
        <v>2015</v>
      </c>
      <c r="M7462" t="str">
        <f>INDEX(RoutesPivot[DepAirport],MATCH($C7462,RoutesPivot[[RouteID]:[RouteID]],0))</f>
        <v>ORD</v>
      </c>
      <c r="N7462" t="str">
        <f>INDEX(RoutesPivot[AirportID],MATCH($C7462,RoutesPivot[[RouteID]:[RouteID]],0))</f>
        <v>LAX</v>
      </c>
      <c r="O7462">
        <f>INDEX(RoutesPivot[Distance],MATCH($C7462,RoutesPivot[[RouteID]:[RouteID]],0))</f>
        <v>1518</v>
      </c>
      <c r="P7462">
        <f>INDEX(RoutesPivot[ListPrice],MATCH($C7462,RoutesPivot[[RouteID]:[RouteID]],0))</f>
        <v>350</v>
      </c>
      <c r="Q7462" t="str">
        <f>INDEX(AirportPivot[AirportName],MATCH($N7462,AirportPivot[[AirportID]:[AirportID]],0))</f>
        <v>Los Angeles International</v>
      </c>
      <c r="R7462">
        <f>INDEX(AirportPivot[Gates (number of available)],MATCH($N7462,AirportPivot[[AirportID]:[AirportID]],0))</f>
        <v>86</v>
      </c>
    </row>
    <row r="7463" spans="1:18" x14ac:dyDescent="0.25">
      <c r="A7463" s="3" t="s">
        <v>7495</v>
      </c>
      <c r="B7463" s="12">
        <v>41897</v>
      </c>
      <c r="C7463" s="4" t="s">
        <v>21</v>
      </c>
      <c r="D7463" s="4">
        <v>2</v>
      </c>
      <c r="E7463" s="4">
        <v>162</v>
      </c>
      <c r="F7463" s="5">
        <v>0.625</v>
      </c>
      <c r="G7463" s="6">
        <v>125</v>
      </c>
      <c r="H7463" s="7">
        <v>20625</v>
      </c>
      <c r="I7463" s="7">
        <f>FlightsPivot[[#This Row],[Total Fare]]*10%</f>
        <v>2062.5</v>
      </c>
      <c r="J7463" s="7">
        <f>FlightsPivot[[#This Row],[Total Fare]]+FlightsPivot[[#This Row],[10% tax ]]</f>
        <v>22687.5</v>
      </c>
      <c r="K7463" s="4">
        <v>9</v>
      </c>
      <c r="L7463" s="4">
        <v>2014</v>
      </c>
      <c r="M7463" t="str">
        <f>INDEX(RoutesPivot[DepAirport],MATCH($C7463,RoutesPivot[[RouteID]:[RouteID]],0))</f>
        <v>ORD</v>
      </c>
      <c r="N7463" t="str">
        <f>INDEX(RoutesPivot[AirportID],MATCH($C7463,RoutesPivot[[RouteID]:[RouteID]],0))</f>
        <v>CLT</v>
      </c>
      <c r="O7463">
        <f>INDEX(RoutesPivot[Distance],MATCH($C7463,RoutesPivot[[RouteID]:[RouteID]],0))</f>
        <v>700</v>
      </c>
      <c r="P7463">
        <f>INDEX(RoutesPivot[ListPrice],MATCH($C7463,RoutesPivot[[RouteID]:[RouteID]],0))</f>
        <v>125</v>
      </c>
      <c r="Q7463" t="str">
        <f>INDEX(AirportPivot[AirportName],MATCH($N7463,AirportPivot[[AirportID]:[AirportID]],0))</f>
        <v>Charlotte/Douglas International</v>
      </c>
      <c r="R7463">
        <f>INDEX(AirportPivot[Gates (number of available)],MATCH($N7463,AirportPivot[[AirportID]:[AirportID]],0))</f>
        <v>65</v>
      </c>
    </row>
    <row r="7464" spans="1:18" x14ac:dyDescent="0.25">
      <c r="A7464" s="3" t="s">
        <v>7496</v>
      </c>
      <c r="B7464" s="12">
        <v>41904</v>
      </c>
      <c r="C7464" s="4" t="s">
        <v>70</v>
      </c>
      <c r="D7464" s="4">
        <v>2.8</v>
      </c>
      <c r="E7464" s="4">
        <v>139</v>
      </c>
      <c r="F7464" s="5">
        <v>0.54166666666666663</v>
      </c>
      <c r="G7464" s="6">
        <v>275</v>
      </c>
      <c r="H7464" s="7">
        <v>50875</v>
      </c>
      <c r="I7464" s="7">
        <f>FlightsPivot[[#This Row],[Total Fare]]*10%</f>
        <v>5087.5</v>
      </c>
      <c r="J7464" s="7">
        <f>FlightsPivot[[#This Row],[Total Fare]]+FlightsPivot[[#This Row],[10% tax ]]</f>
        <v>55962.5</v>
      </c>
      <c r="K7464" s="4">
        <v>9</v>
      </c>
      <c r="L7464" s="4">
        <v>2014</v>
      </c>
      <c r="M7464" t="str">
        <f>INDEX(RoutesPivot[DepAirport],MATCH($C7464,RoutesPivot[[RouteID]:[RouteID]],0))</f>
        <v>ORD</v>
      </c>
      <c r="N7464" t="str">
        <f>INDEX(RoutesPivot[AirportID],MATCH($C7464,RoutesPivot[[RouteID]:[RouteID]],0))</f>
        <v>LAS</v>
      </c>
      <c r="O7464">
        <f>INDEX(RoutesPivot[Distance],MATCH($C7464,RoutesPivot[[RouteID]:[RouteID]],0))</f>
        <v>1100</v>
      </c>
      <c r="P7464">
        <f>INDEX(RoutesPivot[ListPrice],MATCH($C7464,RoutesPivot[[RouteID]:[RouteID]],0))</f>
        <v>275</v>
      </c>
      <c r="Q7464" t="str">
        <f>INDEX(AirportPivot[AirportName],MATCH($N7464,AirportPivot[[AirportID]:[AirportID]],0))</f>
        <v>McCarran International</v>
      </c>
      <c r="R7464">
        <f>INDEX(AirportPivot[Gates (number of available)],MATCH($N7464,AirportPivot[[AirportID]:[AirportID]],0))</f>
        <v>68</v>
      </c>
    </row>
    <row r="7465" spans="1:18" x14ac:dyDescent="0.25">
      <c r="A7465" s="3" t="s">
        <v>7497</v>
      </c>
      <c r="B7465" s="12">
        <v>41787</v>
      </c>
      <c r="C7465" s="4" t="s">
        <v>37</v>
      </c>
      <c r="D7465" s="4">
        <v>1.8</v>
      </c>
      <c r="E7465" s="4">
        <v>198</v>
      </c>
      <c r="F7465" s="5">
        <v>0.85416666666666663</v>
      </c>
      <c r="G7465" s="6">
        <v>350</v>
      </c>
      <c r="H7465" s="7">
        <v>57750</v>
      </c>
      <c r="I7465" s="7">
        <f>FlightsPivot[[#This Row],[Total Fare]]*10%</f>
        <v>5775</v>
      </c>
      <c r="J7465" s="7">
        <f>FlightsPivot[[#This Row],[Total Fare]]+FlightsPivot[[#This Row],[10% tax ]]</f>
        <v>63525</v>
      </c>
      <c r="K7465" s="4">
        <v>5</v>
      </c>
      <c r="L7465" s="4">
        <v>2014</v>
      </c>
      <c r="M7465" t="str">
        <f>INDEX(RoutesPivot[DepAirport],MATCH($C7465,RoutesPivot[[RouteID]:[RouteID]],0))</f>
        <v>ORD</v>
      </c>
      <c r="N7465" t="str">
        <f>INDEX(RoutesPivot[AirportID],MATCH($C7465,RoutesPivot[[RouteID]:[RouteID]],0))</f>
        <v>SEA</v>
      </c>
      <c r="O7465">
        <f>INDEX(RoutesPivot[Distance],MATCH($C7465,RoutesPivot[[RouteID]:[RouteID]],0))</f>
        <v>1500</v>
      </c>
      <c r="P7465">
        <f>INDEX(RoutesPivot[ListPrice],MATCH($C7465,RoutesPivot[[RouteID]:[RouteID]],0))</f>
        <v>350</v>
      </c>
      <c r="Q7465" t="str">
        <f>INDEX(AirportPivot[AirportName],MATCH($N7465,AirportPivot[[AirportID]:[AirportID]],0))</f>
        <v>Seattle-Tacoma International</v>
      </c>
      <c r="R7465">
        <f>INDEX(AirportPivot[Gates (number of available)],MATCH($N7465,AirportPivot[[AirportID]:[AirportID]],0))</f>
        <v>58</v>
      </c>
    </row>
    <row r="7466" spans="1:18" x14ac:dyDescent="0.25">
      <c r="A7466" s="3" t="s">
        <v>7498</v>
      </c>
      <c r="B7466" s="12">
        <v>41858</v>
      </c>
      <c r="C7466" s="4" t="s">
        <v>30</v>
      </c>
      <c r="D7466" s="4">
        <v>1.9</v>
      </c>
      <c r="E7466" s="4">
        <v>126</v>
      </c>
      <c r="F7466" s="5">
        <v>0.77083333333333337</v>
      </c>
      <c r="G7466" s="6">
        <v>275</v>
      </c>
      <c r="H7466" s="7">
        <v>50875</v>
      </c>
      <c r="I7466" s="7">
        <f>FlightsPivot[[#This Row],[Total Fare]]*10%</f>
        <v>5087.5</v>
      </c>
      <c r="J7466" s="7">
        <f>FlightsPivot[[#This Row],[Total Fare]]+FlightsPivot[[#This Row],[10% tax ]]</f>
        <v>55962.5</v>
      </c>
      <c r="K7466" s="4">
        <v>8</v>
      </c>
      <c r="L7466" s="4">
        <v>2014</v>
      </c>
      <c r="M7466" t="str">
        <f>INDEX(RoutesPivot[DepAirport],MATCH($C7466,RoutesPivot[[RouteID]:[RouteID]],0))</f>
        <v>ORD</v>
      </c>
      <c r="N7466" t="str">
        <f>INDEX(RoutesPivot[AirportID],MATCH($C7466,RoutesPivot[[RouteID]:[RouteID]],0))</f>
        <v>MCO</v>
      </c>
      <c r="O7466">
        <f>INDEX(RoutesPivot[Distance],MATCH($C7466,RoutesPivot[[RouteID]:[RouteID]],0))</f>
        <v>850</v>
      </c>
      <c r="P7466">
        <f>INDEX(RoutesPivot[ListPrice],MATCH($C7466,RoutesPivot[[RouteID]:[RouteID]],0))</f>
        <v>250</v>
      </c>
      <c r="Q7466" t="str">
        <f>INDEX(AirportPivot[AirportName],MATCH($N7466,AirportPivot[[AirportID]:[AirportID]],0))</f>
        <v>Orlando International</v>
      </c>
      <c r="R7466">
        <f>INDEX(AirportPivot[Gates (number of available)],MATCH($N7466,AirportPivot[[AirportID]:[AirportID]],0))</f>
        <v>67</v>
      </c>
    </row>
    <row r="7467" spans="1:18" x14ac:dyDescent="0.25">
      <c r="A7467" s="3" t="s">
        <v>7499</v>
      </c>
      <c r="B7467" s="12">
        <v>41765</v>
      </c>
      <c r="C7467" s="4" t="s">
        <v>15</v>
      </c>
      <c r="D7467" s="4">
        <v>2</v>
      </c>
      <c r="E7467" s="4">
        <v>159</v>
      </c>
      <c r="F7467" s="5">
        <v>0.29166666666666669</v>
      </c>
      <c r="G7467" s="6">
        <v>225</v>
      </c>
      <c r="H7467" s="7">
        <v>37125</v>
      </c>
      <c r="I7467" s="7">
        <f>FlightsPivot[[#This Row],[Total Fare]]*10%</f>
        <v>3712.5</v>
      </c>
      <c r="J7467" s="7">
        <f>FlightsPivot[[#This Row],[Total Fare]]+FlightsPivot[[#This Row],[10% tax ]]</f>
        <v>40837.5</v>
      </c>
      <c r="K7467" s="4">
        <v>5</v>
      </c>
      <c r="L7467" s="4">
        <v>2014</v>
      </c>
      <c r="M7467" t="str">
        <f>INDEX(RoutesPivot[DepAirport],MATCH($C7467,RoutesPivot[[RouteID]:[RouteID]],0))</f>
        <v>ORD</v>
      </c>
      <c r="N7467" t="str">
        <f>INDEX(RoutesPivot[AirportID],MATCH($C7467,RoutesPivot[[RouteID]:[RouteID]],0))</f>
        <v>EWR</v>
      </c>
      <c r="O7467">
        <f>INDEX(RoutesPivot[Distance],MATCH($C7467,RoutesPivot[[RouteID]:[RouteID]],0))</f>
        <v>600</v>
      </c>
      <c r="P7467">
        <f>INDEX(RoutesPivot[ListPrice],MATCH($C7467,RoutesPivot[[RouteID]:[RouteID]],0))</f>
        <v>225</v>
      </c>
      <c r="Q7467" t="str">
        <f>INDEX(AirportPivot[AirportName],MATCH($N7467,AirportPivot[[AirportID]:[AirportID]],0))</f>
        <v>Newark Liberty International</v>
      </c>
      <c r="R7467">
        <f>INDEX(AirportPivot[Gates (number of available)],MATCH($N7467,AirportPivot[[AirportID]:[AirportID]],0))</f>
        <v>82</v>
      </c>
    </row>
    <row r="7468" spans="1:18" x14ac:dyDescent="0.25">
      <c r="A7468" s="3" t="s">
        <v>7500</v>
      </c>
      <c r="B7468" s="12">
        <v>41857</v>
      </c>
      <c r="C7468" s="4" t="s">
        <v>21</v>
      </c>
      <c r="D7468" s="4">
        <v>0.6</v>
      </c>
      <c r="E7468" s="4">
        <v>179</v>
      </c>
      <c r="F7468" s="5">
        <v>0.41666666666666669</v>
      </c>
      <c r="G7468" s="6">
        <v>137.5</v>
      </c>
      <c r="H7468" s="7">
        <v>22687.5</v>
      </c>
      <c r="I7468" s="7">
        <f>FlightsPivot[[#This Row],[Total Fare]]*10%</f>
        <v>2268.75</v>
      </c>
      <c r="J7468" s="7">
        <f>FlightsPivot[[#This Row],[Total Fare]]+FlightsPivot[[#This Row],[10% tax ]]</f>
        <v>24956.25</v>
      </c>
      <c r="K7468" s="4">
        <v>8</v>
      </c>
      <c r="L7468" s="4">
        <v>2014</v>
      </c>
      <c r="M7468" t="str">
        <f>INDEX(RoutesPivot[DepAirport],MATCH($C7468,RoutesPivot[[RouteID]:[RouteID]],0))</f>
        <v>ORD</v>
      </c>
      <c r="N7468" t="str">
        <f>INDEX(RoutesPivot[AirportID],MATCH($C7468,RoutesPivot[[RouteID]:[RouteID]],0))</f>
        <v>CLT</v>
      </c>
      <c r="O7468">
        <f>INDEX(RoutesPivot[Distance],MATCH($C7468,RoutesPivot[[RouteID]:[RouteID]],0))</f>
        <v>700</v>
      </c>
      <c r="P7468">
        <f>INDEX(RoutesPivot[ListPrice],MATCH($C7468,RoutesPivot[[RouteID]:[RouteID]],0))</f>
        <v>125</v>
      </c>
      <c r="Q7468" t="str">
        <f>INDEX(AirportPivot[AirportName],MATCH($N7468,AirportPivot[[AirportID]:[AirportID]],0))</f>
        <v>Charlotte/Douglas International</v>
      </c>
      <c r="R7468">
        <f>INDEX(AirportPivot[Gates (number of available)],MATCH($N7468,AirportPivot[[AirportID]:[AirportID]],0))</f>
        <v>65</v>
      </c>
    </row>
    <row r="7469" spans="1:18" x14ac:dyDescent="0.25">
      <c r="A7469" s="3" t="s">
        <v>7501</v>
      </c>
      <c r="B7469" s="12">
        <v>42257</v>
      </c>
      <c r="C7469" s="4" t="s">
        <v>17</v>
      </c>
      <c r="D7469" s="4">
        <v>3.2</v>
      </c>
      <c r="E7469" s="4">
        <v>94</v>
      </c>
      <c r="F7469" s="5">
        <v>0.70833333333333337</v>
      </c>
      <c r="G7469" s="6">
        <v>350</v>
      </c>
      <c r="H7469" s="7">
        <v>64750</v>
      </c>
      <c r="I7469" s="7">
        <f>FlightsPivot[[#This Row],[Total Fare]]*10%</f>
        <v>6475</v>
      </c>
      <c r="J7469" s="7">
        <f>FlightsPivot[[#This Row],[Total Fare]]+FlightsPivot[[#This Row],[10% tax ]]</f>
        <v>71225</v>
      </c>
      <c r="K7469" s="4">
        <v>9</v>
      </c>
      <c r="L7469" s="4">
        <v>2015</v>
      </c>
      <c r="M7469" t="str">
        <f>INDEX(RoutesPivot[DepAirport],MATCH($C7469,RoutesPivot[[RouteID]:[RouteID]],0))</f>
        <v>ORD</v>
      </c>
      <c r="N7469" t="str">
        <f>INDEX(RoutesPivot[AirportID],MATCH($C7469,RoutesPivot[[RouteID]:[RouteID]],0))</f>
        <v>LAX</v>
      </c>
      <c r="O7469">
        <f>INDEX(RoutesPivot[Distance],MATCH($C7469,RoutesPivot[[RouteID]:[RouteID]],0))</f>
        <v>1518</v>
      </c>
      <c r="P7469">
        <f>INDEX(RoutesPivot[ListPrice],MATCH($C7469,RoutesPivot[[RouteID]:[RouteID]],0))</f>
        <v>350</v>
      </c>
      <c r="Q7469" t="str">
        <f>INDEX(AirportPivot[AirportName],MATCH($N7469,AirportPivot[[AirportID]:[AirportID]],0))</f>
        <v>Los Angeles International</v>
      </c>
      <c r="R7469">
        <f>INDEX(AirportPivot[Gates (number of available)],MATCH($N7469,AirportPivot[[AirportID]:[AirportID]],0))</f>
        <v>86</v>
      </c>
    </row>
    <row r="7470" spans="1:18" x14ac:dyDescent="0.25">
      <c r="A7470" s="3" t="s">
        <v>7502</v>
      </c>
      <c r="B7470" s="12">
        <v>41892</v>
      </c>
      <c r="C7470" s="4" t="s">
        <v>13</v>
      </c>
      <c r="D7470" s="4">
        <v>1.4</v>
      </c>
      <c r="E7470" s="4">
        <v>185</v>
      </c>
      <c r="F7470" s="5">
        <v>0.64583333333333337</v>
      </c>
      <c r="G7470" s="6">
        <v>250</v>
      </c>
      <c r="H7470" s="7">
        <v>41250</v>
      </c>
      <c r="I7470" s="7">
        <f>FlightsPivot[[#This Row],[Total Fare]]*10%</f>
        <v>4125</v>
      </c>
      <c r="J7470" s="7">
        <f>FlightsPivot[[#This Row],[Total Fare]]+FlightsPivot[[#This Row],[10% tax ]]</f>
        <v>45375</v>
      </c>
      <c r="K7470" s="4">
        <v>9</v>
      </c>
      <c r="L7470" s="4">
        <v>2014</v>
      </c>
      <c r="M7470" t="str">
        <f>INDEX(RoutesPivot[DepAirport],MATCH($C7470,RoutesPivot[[RouteID]:[RouteID]],0))</f>
        <v>ORD</v>
      </c>
      <c r="N7470" t="str">
        <f>INDEX(RoutesPivot[AirportID],MATCH($C7470,RoutesPivot[[RouteID]:[RouteID]],0))</f>
        <v>JFK</v>
      </c>
      <c r="O7470">
        <f>INDEX(RoutesPivot[Distance],MATCH($C7470,RoutesPivot[[RouteID]:[RouteID]],0))</f>
        <v>619</v>
      </c>
      <c r="P7470">
        <f>INDEX(RoutesPivot[ListPrice],MATCH($C7470,RoutesPivot[[RouteID]:[RouteID]],0))</f>
        <v>250</v>
      </c>
      <c r="Q7470" t="str">
        <f>INDEX(AirportPivot[AirportName],MATCH($N7470,AirportPivot[[AirportID]:[AirportID]],0))</f>
        <v>John F Kennedy International</v>
      </c>
      <c r="R7470">
        <f>INDEX(AirportPivot[Gates (number of available)],MATCH($N7470,AirportPivot[[AirportID]:[AirportID]],0))</f>
        <v>120</v>
      </c>
    </row>
    <row r="7471" spans="1:18" x14ac:dyDescent="0.25">
      <c r="A7471" s="3" t="s">
        <v>7503</v>
      </c>
      <c r="B7471" s="12">
        <v>42220</v>
      </c>
      <c r="C7471" s="4" t="s">
        <v>19</v>
      </c>
      <c r="D7471" s="4">
        <v>2.4</v>
      </c>
      <c r="E7471" s="4">
        <v>22</v>
      </c>
      <c r="F7471" s="5">
        <v>0.85416666666666663</v>
      </c>
      <c r="G7471" s="6">
        <v>220</v>
      </c>
      <c r="H7471" s="7">
        <v>40700</v>
      </c>
      <c r="I7471" s="7">
        <f>FlightsPivot[[#This Row],[Total Fare]]*10%</f>
        <v>4070</v>
      </c>
      <c r="J7471" s="7">
        <f>FlightsPivot[[#This Row],[Total Fare]]+FlightsPivot[[#This Row],[10% tax ]]</f>
        <v>44770</v>
      </c>
      <c r="K7471" s="4">
        <v>8</v>
      </c>
      <c r="L7471" s="4">
        <v>2015</v>
      </c>
      <c r="M7471" t="str">
        <f>INDEX(RoutesPivot[DepAirport],MATCH($C7471,RoutesPivot[[RouteID]:[RouteID]],0))</f>
        <v>ORD</v>
      </c>
      <c r="N7471" t="str">
        <f>INDEX(RoutesPivot[AirportID],MATCH($C7471,RoutesPivot[[RouteID]:[RouteID]],0))</f>
        <v>IAH</v>
      </c>
      <c r="O7471">
        <f>INDEX(RoutesPivot[Distance],MATCH($C7471,RoutesPivot[[RouteID]:[RouteID]],0))</f>
        <v>800</v>
      </c>
      <c r="P7471">
        <f>INDEX(RoutesPivot[ListPrice],MATCH($C7471,RoutesPivot[[RouteID]:[RouteID]],0))</f>
        <v>200</v>
      </c>
      <c r="Q7471" t="str">
        <f>INDEX(AirportPivot[AirportName],MATCH($N7471,AirportPivot[[AirportID]:[AirportID]],0))</f>
        <v>George Bush Intercontinental/Houston</v>
      </c>
      <c r="R7471">
        <f>INDEX(AirportPivot[Gates (number of available)],MATCH($N7471,AirportPivot[[AirportID]:[AirportID]],0))</f>
        <v>80</v>
      </c>
    </row>
    <row r="7472" spans="1:18" x14ac:dyDescent="0.25">
      <c r="A7472" s="3" t="s">
        <v>7504</v>
      </c>
      <c r="B7472" s="12">
        <v>42166</v>
      </c>
      <c r="C7472" s="4" t="s">
        <v>30</v>
      </c>
      <c r="D7472" s="4">
        <v>2.8</v>
      </c>
      <c r="E7472" s="4">
        <v>51</v>
      </c>
      <c r="F7472" s="5">
        <v>0.83333333333333337</v>
      </c>
      <c r="G7472" s="6">
        <v>275</v>
      </c>
      <c r="H7472" s="7">
        <v>45375</v>
      </c>
      <c r="I7472" s="7">
        <f>FlightsPivot[[#This Row],[Total Fare]]*10%</f>
        <v>4537.5</v>
      </c>
      <c r="J7472" s="7">
        <f>FlightsPivot[[#This Row],[Total Fare]]+FlightsPivot[[#This Row],[10% tax ]]</f>
        <v>49912.5</v>
      </c>
      <c r="K7472" s="4">
        <v>6</v>
      </c>
      <c r="L7472" s="4">
        <v>2015</v>
      </c>
      <c r="M7472" t="str">
        <f>INDEX(RoutesPivot[DepAirport],MATCH($C7472,RoutesPivot[[RouteID]:[RouteID]],0))</f>
        <v>ORD</v>
      </c>
      <c r="N7472" t="str">
        <f>INDEX(RoutesPivot[AirportID],MATCH($C7472,RoutesPivot[[RouteID]:[RouteID]],0))</f>
        <v>MCO</v>
      </c>
      <c r="O7472">
        <f>INDEX(RoutesPivot[Distance],MATCH($C7472,RoutesPivot[[RouteID]:[RouteID]],0))</f>
        <v>850</v>
      </c>
      <c r="P7472">
        <f>INDEX(RoutesPivot[ListPrice],MATCH($C7472,RoutesPivot[[RouteID]:[RouteID]],0))</f>
        <v>250</v>
      </c>
      <c r="Q7472" t="str">
        <f>INDEX(AirportPivot[AirportName],MATCH($N7472,AirportPivot[[AirportID]:[AirportID]],0))</f>
        <v>Orlando International</v>
      </c>
      <c r="R7472">
        <f>INDEX(AirportPivot[Gates (number of available)],MATCH($N7472,AirportPivot[[AirportID]:[AirportID]],0))</f>
        <v>67</v>
      </c>
    </row>
    <row r="7473" spans="1:18" x14ac:dyDescent="0.25">
      <c r="A7473" s="3" t="s">
        <v>7505</v>
      </c>
      <c r="B7473" s="12">
        <v>42360</v>
      </c>
      <c r="C7473" s="4" t="s">
        <v>11</v>
      </c>
      <c r="D7473" s="4">
        <v>4.9000000000000004</v>
      </c>
      <c r="E7473" s="4">
        <v>163</v>
      </c>
      <c r="F7473" s="5">
        <v>0.54166666666666663</v>
      </c>
      <c r="G7473" s="6">
        <v>420</v>
      </c>
      <c r="H7473" s="7">
        <v>69300</v>
      </c>
      <c r="I7473" s="7">
        <f>FlightsPivot[[#This Row],[Total Fare]]*10%</f>
        <v>6930</v>
      </c>
      <c r="J7473" s="7">
        <f>FlightsPivot[[#This Row],[Total Fare]]+FlightsPivot[[#This Row],[10% tax ]]</f>
        <v>76230</v>
      </c>
      <c r="K7473" s="4">
        <v>12</v>
      </c>
      <c r="L7473" s="4">
        <v>2015</v>
      </c>
      <c r="M7473" t="str">
        <f>INDEX(RoutesPivot[DepAirport],MATCH($C7473,RoutesPivot[[RouteID]:[RouteID]],0))</f>
        <v>ORD</v>
      </c>
      <c r="N7473" t="str">
        <f>INDEX(RoutesPivot[AirportID],MATCH($C7473,RoutesPivot[[RouteID]:[RouteID]],0))</f>
        <v>BOS</v>
      </c>
      <c r="O7473">
        <f>INDEX(RoutesPivot[Distance],MATCH($C7473,RoutesPivot[[RouteID]:[RouteID]],0))</f>
        <v>730</v>
      </c>
      <c r="P7473">
        <f>INDEX(RoutesPivot[ListPrice],MATCH($C7473,RoutesPivot[[RouteID]:[RouteID]],0))</f>
        <v>300</v>
      </c>
      <c r="Q7473" t="str">
        <f>INDEX(AirportPivot[AirportName],MATCH($N7473,AirportPivot[[AirportID]:[AirportID]],0))</f>
        <v>General Edward Lawrence Logan International</v>
      </c>
      <c r="R7473">
        <f>INDEX(AirportPivot[Gates (number of available)],MATCH($N7473,AirportPivot[[AirportID]:[AirportID]],0))</f>
        <v>63</v>
      </c>
    </row>
    <row r="7474" spans="1:18" x14ac:dyDescent="0.25">
      <c r="A7474" s="3" t="s">
        <v>7506</v>
      </c>
      <c r="B7474" s="12">
        <v>42241</v>
      </c>
      <c r="C7474" s="4" t="s">
        <v>50</v>
      </c>
      <c r="D7474" s="4">
        <v>3</v>
      </c>
      <c r="E7474" s="4">
        <v>60</v>
      </c>
      <c r="F7474" s="5">
        <v>0.375</v>
      </c>
      <c r="G7474" s="6">
        <v>302.5</v>
      </c>
      <c r="H7474" s="7">
        <v>49912.5</v>
      </c>
      <c r="I7474" s="7">
        <f>FlightsPivot[[#This Row],[Total Fare]]*10%</f>
        <v>4991.25</v>
      </c>
      <c r="J7474" s="7">
        <f>FlightsPivot[[#This Row],[Total Fare]]+FlightsPivot[[#This Row],[10% tax ]]</f>
        <v>54903.75</v>
      </c>
      <c r="K7474" s="4">
        <v>8</v>
      </c>
      <c r="L7474" s="4">
        <v>2015</v>
      </c>
      <c r="M7474" t="str">
        <f>INDEX(RoutesPivot[DepAirport],MATCH($C7474,RoutesPivot[[RouteID]:[RouteID]],0))</f>
        <v>ORD</v>
      </c>
      <c r="N7474" t="str">
        <f>INDEX(RoutesPivot[AirportID],MATCH($C7474,RoutesPivot[[RouteID]:[RouteID]],0))</f>
        <v>LGA</v>
      </c>
      <c r="O7474">
        <f>INDEX(RoutesPivot[Distance],MATCH($C7474,RoutesPivot[[RouteID]:[RouteID]],0))</f>
        <v>610</v>
      </c>
      <c r="P7474">
        <f>INDEX(RoutesPivot[ListPrice],MATCH($C7474,RoutesPivot[[RouteID]:[RouteID]],0))</f>
        <v>275</v>
      </c>
      <c r="Q7474" t="str">
        <f>INDEX(AirportPivot[AirportName],MATCH($N7474,AirportPivot[[AirportID]:[AirportID]],0))</f>
        <v>Laguardia</v>
      </c>
      <c r="R7474">
        <f>INDEX(AirportPivot[Gates (number of available)],MATCH($N7474,AirportPivot[[AirportID]:[AirportID]],0))</f>
        <v>66</v>
      </c>
    </row>
    <row r="7475" spans="1:18" x14ac:dyDescent="0.25">
      <c r="A7475" s="3" t="s">
        <v>7507</v>
      </c>
      <c r="B7475" s="12">
        <v>41974</v>
      </c>
      <c r="C7475" s="4" t="s">
        <v>47</v>
      </c>
      <c r="D7475" s="4">
        <v>2.8</v>
      </c>
      <c r="E7475" s="4">
        <v>145</v>
      </c>
      <c r="F7475" s="5">
        <v>0.72916666666666663</v>
      </c>
      <c r="G7475" s="6">
        <v>250</v>
      </c>
      <c r="H7475" s="7">
        <v>46250</v>
      </c>
      <c r="I7475" s="7">
        <f>FlightsPivot[[#This Row],[Total Fare]]*10%</f>
        <v>4625</v>
      </c>
      <c r="J7475" s="7">
        <f>FlightsPivot[[#This Row],[Total Fare]]+FlightsPivot[[#This Row],[10% tax ]]</f>
        <v>50875</v>
      </c>
      <c r="K7475" s="4">
        <v>12</v>
      </c>
      <c r="L7475" s="4">
        <v>2014</v>
      </c>
      <c r="M7475" t="str">
        <f>INDEX(RoutesPivot[DepAirport],MATCH($C7475,RoutesPivot[[RouteID]:[RouteID]],0))</f>
        <v>ORD</v>
      </c>
      <c r="N7475" t="str">
        <f>INDEX(RoutesPivot[AirportID],MATCH($C7475,RoutesPivot[[RouteID]:[RouteID]],0))</f>
        <v>PHX</v>
      </c>
      <c r="O7475">
        <f>INDEX(RoutesPivot[Distance],MATCH($C7475,RoutesPivot[[RouteID]:[RouteID]],0))</f>
        <v>1200</v>
      </c>
      <c r="P7475">
        <f>INDEX(RoutesPivot[ListPrice],MATCH($C7475,RoutesPivot[[RouteID]:[RouteID]],0))</f>
        <v>250</v>
      </c>
      <c r="Q7475" t="str">
        <f>INDEX(AirportPivot[AirportName],MATCH($N7475,AirportPivot[[AirportID]:[AirportID]],0))</f>
        <v>Phoenix Sky Harbor International</v>
      </c>
      <c r="R7475">
        <f>INDEX(AirportPivot[Gates (number of available)],MATCH($N7475,AirportPivot[[AirportID]:[AirportID]],0))</f>
        <v>60</v>
      </c>
    </row>
    <row r="7476" spans="1:18" x14ac:dyDescent="0.25">
      <c r="A7476" s="3" t="s">
        <v>7508</v>
      </c>
      <c r="B7476" s="12">
        <v>41980</v>
      </c>
      <c r="C7476" s="4" t="s">
        <v>27</v>
      </c>
      <c r="D7476" s="4">
        <v>10.7</v>
      </c>
      <c r="E7476" s="4">
        <v>160</v>
      </c>
      <c r="F7476" s="5">
        <v>0.77083333333333337</v>
      </c>
      <c r="G7476" s="6">
        <v>200</v>
      </c>
      <c r="H7476" s="7">
        <v>33000</v>
      </c>
      <c r="I7476" s="7">
        <f>FlightsPivot[[#This Row],[Total Fare]]*10%</f>
        <v>3300</v>
      </c>
      <c r="J7476" s="7">
        <f>FlightsPivot[[#This Row],[Total Fare]]+FlightsPivot[[#This Row],[10% tax ]]</f>
        <v>36300</v>
      </c>
      <c r="K7476" s="4">
        <v>12</v>
      </c>
      <c r="L7476" s="4">
        <v>2014</v>
      </c>
      <c r="M7476" t="str">
        <f>INDEX(RoutesPivot[DepAirport],MATCH($C7476,RoutesPivot[[RouteID]:[RouteID]],0))</f>
        <v>ORD</v>
      </c>
      <c r="N7476" t="str">
        <f>INDEX(RoutesPivot[AirportID],MATCH($C7476,RoutesPivot[[RouteID]:[RouteID]],0))</f>
        <v>ATL</v>
      </c>
      <c r="O7476">
        <f>INDEX(RoutesPivot[Distance],MATCH($C7476,RoutesPivot[[RouteID]:[RouteID]],0))</f>
        <v>510</v>
      </c>
      <c r="P7476">
        <f>INDEX(RoutesPivot[ListPrice],MATCH($C7476,RoutesPivot[[RouteID]:[RouteID]],0))</f>
        <v>200</v>
      </c>
      <c r="Q7476" t="str">
        <f>INDEX(AirportPivot[AirportName],MATCH($N7476,AirportPivot[[AirportID]:[AirportID]],0))</f>
        <v>Hartsfield-Jackson Atlanta International</v>
      </c>
      <c r="R7476">
        <f>INDEX(AirportPivot[Gates (number of available)],MATCH($N7476,AirportPivot[[AirportID]:[AirportID]],0))</f>
        <v>100</v>
      </c>
    </row>
    <row r="7477" spans="1:18" x14ac:dyDescent="0.25">
      <c r="A7477" s="3" t="s">
        <v>7509</v>
      </c>
      <c r="B7477" s="12">
        <v>41832</v>
      </c>
      <c r="C7477" s="4" t="s">
        <v>86</v>
      </c>
      <c r="D7477" s="4">
        <v>1.6</v>
      </c>
      <c r="E7477" s="4">
        <v>135</v>
      </c>
      <c r="F7477" s="5">
        <v>0.52083333333333337</v>
      </c>
      <c r="G7477" s="6">
        <v>126.5</v>
      </c>
      <c r="H7477" s="7">
        <v>23402.5</v>
      </c>
      <c r="I7477" s="7">
        <f>FlightsPivot[[#This Row],[Total Fare]]*10%</f>
        <v>2340.25</v>
      </c>
      <c r="J7477" s="7">
        <f>FlightsPivot[[#This Row],[Total Fare]]+FlightsPivot[[#This Row],[10% tax ]]</f>
        <v>25742.75</v>
      </c>
      <c r="K7477" s="4">
        <v>7</v>
      </c>
      <c r="L7477" s="4">
        <v>2014</v>
      </c>
      <c r="M7477" t="str">
        <f>INDEX(RoutesPivot[DepAirport],MATCH($C7477,RoutesPivot[[RouteID]:[RouteID]],0))</f>
        <v>ORD</v>
      </c>
      <c r="N7477" t="str">
        <f>INDEX(RoutesPivot[AirportID],MATCH($C7477,RoutesPivot[[RouteID]:[RouteID]],0))</f>
        <v>DTW</v>
      </c>
      <c r="O7477">
        <f>INDEX(RoutesPivot[Distance],MATCH($C7477,RoutesPivot[[RouteID]:[RouteID]],0))</f>
        <v>200</v>
      </c>
      <c r="P7477">
        <f>INDEX(RoutesPivot[ListPrice],MATCH($C7477,RoutesPivot[[RouteID]:[RouteID]],0))</f>
        <v>115</v>
      </c>
      <c r="Q7477" t="str">
        <f>INDEX(AirportPivot[AirportName],MATCH($N7477,AirportPivot[[AirportID]:[AirportID]],0))</f>
        <v>Detroit Metropolitan Wayne County</v>
      </c>
      <c r="R7477">
        <f>INDEX(AirportPivot[Gates (number of available)],MATCH($N7477,AirportPivot[[AirportID]:[AirportID]],0))</f>
        <v>60</v>
      </c>
    </row>
    <row r="7478" spans="1:18" x14ac:dyDescent="0.25">
      <c r="A7478" s="3" t="s">
        <v>7510</v>
      </c>
      <c r="B7478" s="12">
        <v>42234</v>
      </c>
      <c r="C7478" s="4" t="s">
        <v>53</v>
      </c>
      <c r="D7478" s="4">
        <v>2.5</v>
      </c>
      <c r="E7478" s="4">
        <v>64</v>
      </c>
      <c r="F7478" s="5">
        <v>0.79166666666666663</v>
      </c>
      <c r="G7478" s="6">
        <v>330</v>
      </c>
      <c r="H7478" s="7">
        <v>59730</v>
      </c>
      <c r="I7478" s="7">
        <f>FlightsPivot[[#This Row],[Total Fare]]*10%</f>
        <v>5973</v>
      </c>
      <c r="J7478" s="7">
        <f>FlightsPivot[[#This Row],[Total Fare]]+FlightsPivot[[#This Row],[10% tax ]]</f>
        <v>65703</v>
      </c>
      <c r="K7478" s="4">
        <v>8</v>
      </c>
      <c r="L7478" s="4">
        <v>2015</v>
      </c>
      <c r="M7478" t="str">
        <f>INDEX(RoutesPivot[DepAirport],MATCH($C7478,RoutesPivot[[RouteID]:[RouteID]],0))</f>
        <v>ORD</v>
      </c>
      <c r="N7478" t="str">
        <f>INDEX(RoutesPivot[AirportID],MATCH($C7478,RoutesPivot[[RouteID]:[RouteID]],0))</f>
        <v>FLL</v>
      </c>
      <c r="O7478">
        <f>INDEX(RoutesPivot[Distance],MATCH($C7478,RoutesPivot[[RouteID]:[RouteID]],0))</f>
        <v>940</v>
      </c>
      <c r="P7478">
        <f>INDEX(RoutesPivot[ListPrice],MATCH($C7478,RoutesPivot[[RouteID]:[RouteID]],0))</f>
        <v>300</v>
      </c>
      <c r="Q7478" t="str">
        <f>INDEX(AirportPivot[AirportName],MATCH($N7478,AirportPivot[[AirportID]:[AirportID]],0))</f>
        <v>Fort Lauderdale/Hollywood International</v>
      </c>
      <c r="R7478">
        <f>INDEX(AirportPivot[Gates (number of available)],MATCH($N7478,AirportPivot[[AirportID]:[AirportID]],0))</f>
        <v>55</v>
      </c>
    </row>
    <row r="7479" spans="1:18" x14ac:dyDescent="0.25">
      <c r="A7479" s="3" t="s">
        <v>7511</v>
      </c>
      <c r="B7479" s="12">
        <v>41736</v>
      </c>
      <c r="C7479" s="4" t="s">
        <v>13</v>
      </c>
      <c r="D7479" s="4">
        <v>1.7</v>
      </c>
      <c r="E7479" s="4">
        <v>115</v>
      </c>
      <c r="F7479" s="5">
        <v>0.70833333333333337</v>
      </c>
      <c r="G7479" s="6">
        <v>250</v>
      </c>
      <c r="H7479" s="7">
        <v>46250</v>
      </c>
      <c r="I7479" s="7">
        <f>FlightsPivot[[#This Row],[Total Fare]]*10%</f>
        <v>4625</v>
      </c>
      <c r="J7479" s="7">
        <f>FlightsPivot[[#This Row],[Total Fare]]+FlightsPivot[[#This Row],[10% tax ]]</f>
        <v>50875</v>
      </c>
      <c r="K7479" s="4">
        <v>4</v>
      </c>
      <c r="L7479" s="4">
        <v>2014</v>
      </c>
      <c r="M7479" t="str">
        <f>INDEX(RoutesPivot[DepAirport],MATCH($C7479,RoutesPivot[[RouteID]:[RouteID]],0))</f>
        <v>ORD</v>
      </c>
      <c r="N7479" t="str">
        <f>INDEX(RoutesPivot[AirportID],MATCH($C7479,RoutesPivot[[RouteID]:[RouteID]],0))</f>
        <v>JFK</v>
      </c>
      <c r="O7479">
        <f>INDEX(RoutesPivot[Distance],MATCH($C7479,RoutesPivot[[RouteID]:[RouteID]],0))</f>
        <v>619</v>
      </c>
      <c r="P7479">
        <f>INDEX(RoutesPivot[ListPrice],MATCH($C7479,RoutesPivot[[RouteID]:[RouteID]],0))</f>
        <v>250</v>
      </c>
      <c r="Q7479" t="str">
        <f>INDEX(AirportPivot[AirportName],MATCH($N7479,AirportPivot[[AirportID]:[AirportID]],0))</f>
        <v>John F Kennedy International</v>
      </c>
      <c r="R7479">
        <f>INDEX(AirportPivot[Gates (number of available)],MATCH($N7479,AirportPivot[[AirportID]:[AirportID]],0))</f>
        <v>120</v>
      </c>
    </row>
    <row r="7480" spans="1:18" x14ac:dyDescent="0.25">
      <c r="A7480" s="3" t="s">
        <v>7512</v>
      </c>
      <c r="B7480" s="12">
        <v>41793</v>
      </c>
      <c r="C7480" s="4" t="s">
        <v>17</v>
      </c>
      <c r="D7480" s="4">
        <v>5.4</v>
      </c>
      <c r="E7480" s="4">
        <v>63</v>
      </c>
      <c r="F7480" s="5">
        <v>0.70833333333333337</v>
      </c>
      <c r="G7480" s="6">
        <v>385</v>
      </c>
      <c r="H7480" s="7">
        <v>69685</v>
      </c>
      <c r="I7480" s="7">
        <f>FlightsPivot[[#This Row],[Total Fare]]*10%</f>
        <v>6968.5</v>
      </c>
      <c r="J7480" s="7">
        <f>FlightsPivot[[#This Row],[Total Fare]]+FlightsPivot[[#This Row],[10% tax ]]</f>
        <v>76653.5</v>
      </c>
      <c r="K7480" s="4">
        <v>6</v>
      </c>
      <c r="L7480" s="4">
        <v>2014</v>
      </c>
      <c r="M7480" t="str">
        <f>INDEX(RoutesPivot[DepAirport],MATCH($C7480,RoutesPivot[[RouteID]:[RouteID]],0))</f>
        <v>ORD</v>
      </c>
      <c r="N7480" t="str">
        <f>INDEX(RoutesPivot[AirportID],MATCH($C7480,RoutesPivot[[RouteID]:[RouteID]],0))</f>
        <v>LAX</v>
      </c>
      <c r="O7480">
        <f>INDEX(RoutesPivot[Distance],MATCH($C7480,RoutesPivot[[RouteID]:[RouteID]],0))</f>
        <v>1518</v>
      </c>
      <c r="P7480">
        <f>INDEX(RoutesPivot[ListPrice],MATCH($C7480,RoutesPivot[[RouteID]:[RouteID]],0))</f>
        <v>350</v>
      </c>
      <c r="Q7480" t="str">
        <f>INDEX(AirportPivot[AirportName],MATCH($N7480,AirportPivot[[AirportID]:[AirportID]],0))</f>
        <v>Los Angeles International</v>
      </c>
      <c r="R7480">
        <f>INDEX(AirportPivot[Gates (number of available)],MATCH($N7480,AirportPivot[[AirportID]:[AirportID]],0))</f>
        <v>86</v>
      </c>
    </row>
    <row r="7481" spans="1:18" x14ac:dyDescent="0.25">
      <c r="A7481" s="3" t="s">
        <v>7513</v>
      </c>
      <c r="B7481" s="12">
        <v>42272</v>
      </c>
      <c r="C7481" s="4" t="s">
        <v>40</v>
      </c>
      <c r="D7481" s="4">
        <v>1.1000000000000001</v>
      </c>
      <c r="E7481" s="4">
        <v>203</v>
      </c>
      <c r="F7481" s="5">
        <v>0.70833333333333337</v>
      </c>
      <c r="G7481" s="6">
        <v>115</v>
      </c>
      <c r="H7481" s="7">
        <v>18975</v>
      </c>
      <c r="I7481" s="7">
        <f>FlightsPivot[[#This Row],[Total Fare]]*10%</f>
        <v>1897.5</v>
      </c>
      <c r="J7481" s="7">
        <f>FlightsPivot[[#This Row],[Total Fare]]+FlightsPivot[[#This Row],[10% tax ]]</f>
        <v>20872.5</v>
      </c>
      <c r="K7481" s="4">
        <v>9</v>
      </c>
      <c r="L7481" s="4">
        <v>2015</v>
      </c>
      <c r="M7481" t="str">
        <f>INDEX(RoutesPivot[DepAirport],MATCH($C7481,RoutesPivot[[RouteID]:[RouteID]],0))</f>
        <v>ORD</v>
      </c>
      <c r="N7481" t="str">
        <f>INDEX(RoutesPivot[AirportID],MATCH($C7481,RoutesPivot[[RouteID]:[RouteID]],0))</f>
        <v>MSP</v>
      </c>
      <c r="O7481">
        <f>INDEX(RoutesPivot[Distance],MATCH($C7481,RoutesPivot[[RouteID]:[RouteID]],0))</f>
        <v>300</v>
      </c>
      <c r="P7481">
        <f>INDEX(RoutesPivot[ListPrice],MATCH($C7481,RoutesPivot[[RouteID]:[RouteID]],0))</f>
        <v>115</v>
      </c>
      <c r="Q7481" t="str">
        <f>INDEX(AirportPivot[AirportName],MATCH($N7481,AirportPivot[[AirportID]:[AirportID]],0))</f>
        <v>Minneapolis-St Paul International/Wold-Chamberlain</v>
      </c>
      <c r="R7481">
        <f>INDEX(AirportPivot[Gates (number of available)],MATCH($N7481,AirportPivot[[AirportID]:[AirportID]],0))</f>
        <v>65</v>
      </c>
    </row>
    <row r="7482" spans="1:18" x14ac:dyDescent="0.25">
      <c r="A7482" s="3" t="s">
        <v>7514</v>
      </c>
      <c r="B7482" s="12">
        <v>41811</v>
      </c>
      <c r="C7482" s="4" t="s">
        <v>27</v>
      </c>
      <c r="D7482" s="4">
        <v>8.6999999999999993</v>
      </c>
      <c r="E7482" s="4">
        <v>106</v>
      </c>
      <c r="F7482" s="5">
        <v>0.47916666666666669</v>
      </c>
      <c r="G7482" s="6">
        <v>220</v>
      </c>
      <c r="H7482" s="7">
        <v>40700</v>
      </c>
      <c r="I7482" s="7">
        <f>FlightsPivot[[#This Row],[Total Fare]]*10%</f>
        <v>4070</v>
      </c>
      <c r="J7482" s="7">
        <f>FlightsPivot[[#This Row],[Total Fare]]+FlightsPivot[[#This Row],[10% tax ]]</f>
        <v>44770</v>
      </c>
      <c r="K7482" s="4">
        <v>6</v>
      </c>
      <c r="L7482" s="4">
        <v>2014</v>
      </c>
      <c r="M7482" t="str">
        <f>INDEX(RoutesPivot[DepAirport],MATCH($C7482,RoutesPivot[[RouteID]:[RouteID]],0))</f>
        <v>ORD</v>
      </c>
      <c r="N7482" t="str">
        <f>INDEX(RoutesPivot[AirportID],MATCH($C7482,RoutesPivot[[RouteID]:[RouteID]],0))</f>
        <v>ATL</v>
      </c>
      <c r="O7482">
        <f>INDEX(RoutesPivot[Distance],MATCH($C7482,RoutesPivot[[RouteID]:[RouteID]],0))</f>
        <v>510</v>
      </c>
      <c r="P7482">
        <f>INDEX(RoutesPivot[ListPrice],MATCH($C7482,RoutesPivot[[RouteID]:[RouteID]],0))</f>
        <v>200</v>
      </c>
      <c r="Q7482" t="str">
        <f>INDEX(AirportPivot[AirportName],MATCH($N7482,AirportPivot[[AirportID]:[AirportID]],0))</f>
        <v>Hartsfield-Jackson Atlanta International</v>
      </c>
      <c r="R7482">
        <f>INDEX(AirportPivot[Gates (number of available)],MATCH($N7482,AirportPivot[[AirportID]:[AirportID]],0))</f>
        <v>100</v>
      </c>
    </row>
    <row r="7483" spans="1:18" x14ac:dyDescent="0.25">
      <c r="A7483" s="3" t="s">
        <v>7515</v>
      </c>
      <c r="B7483" s="12">
        <v>42311</v>
      </c>
      <c r="C7483" s="4" t="s">
        <v>21</v>
      </c>
      <c r="D7483" s="4">
        <v>2.2000000000000002</v>
      </c>
      <c r="E7483" s="4">
        <v>10</v>
      </c>
      <c r="F7483" s="5">
        <v>0.83333333333333337</v>
      </c>
      <c r="G7483" s="6">
        <v>125</v>
      </c>
      <c r="H7483" s="7">
        <v>23125</v>
      </c>
      <c r="I7483" s="7">
        <f>FlightsPivot[[#This Row],[Total Fare]]*10%</f>
        <v>2312.5</v>
      </c>
      <c r="J7483" s="7">
        <f>FlightsPivot[[#This Row],[Total Fare]]+FlightsPivot[[#This Row],[10% tax ]]</f>
        <v>25437.5</v>
      </c>
      <c r="K7483" s="4">
        <v>11</v>
      </c>
      <c r="L7483" s="4">
        <v>2015</v>
      </c>
      <c r="M7483" t="str">
        <f>INDEX(RoutesPivot[DepAirport],MATCH($C7483,RoutesPivot[[RouteID]:[RouteID]],0))</f>
        <v>ORD</v>
      </c>
      <c r="N7483" t="str">
        <f>INDEX(RoutesPivot[AirportID],MATCH($C7483,RoutesPivot[[RouteID]:[RouteID]],0))</f>
        <v>CLT</v>
      </c>
      <c r="O7483">
        <f>INDEX(RoutesPivot[Distance],MATCH($C7483,RoutesPivot[[RouteID]:[RouteID]],0))</f>
        <v>700</v>
      </c>
      <c r="P7483">
        <f>INDEX(RoutesPivot[ListPrice],MATCH($C7483,RoutesPivot[[RouteID]:[RouteID]],0))</f>
        <v>125</v>
      </c>
      <c r="Q7483" t="str">
        <f>INDEX(AirportPivot[AirportName],MATCH($N7483,AirportPivot[[AirportID]:[AirportID]],0))</f>
        <v>Charlotte/Douglas International</v>
      </c>
      <c r="R7483">
        <f>INDEX(AirportPivot[Gates (number of available)],MATCH($N7483,AirportPivot[[AirportID]:[AirportID]],0))</f>
        <v>65</v>
      </c>
    </row>
    <row r="7484" spans="1:18" x14ac:dyDescent="0.25">
      <c r="A7484" s="3" t="s">
        <v>7516</v>
      </c>
      <c r="B7484" s="12">
        <v>41860</v>
      </c>
      <c r="C7484" s="4" t="s">
        <v>27</v>
      </c>
      <c r="D7484" s="4">
        <v>8.6</v>
      </c>
      <c r="E7484" s="4">
        <v>12</v>
      </c>
      <c r="F7484" s="5">
        <v>0.85416666666666663</v>
      </c>
      <c r="G7484" s="6">
        <v>220</v>
      </c>
      <c r="H7484" s="7">
        <v>40700</v>
      </c>
      <c r="I7484" s="7">
        <f>FlightsPivot[[#This Row],[Total Fare]]*10%</f>
        <v>4070</v>
      </c>
      <c r="J7484" s="7">
        <f>FlightsPivot[[#This Row],[Total Fare]]+FlightsPivot[[#This Row],[10% tax ]]</f>
        <v>44770</v>
      </c>
      <c r="K7484" s="4">
        <v>8</v>
      </c>
      <c r="L7484" s="4">
        <v>2014</v>
      </c>
      <c r="M7484" t="str">
        <f>INDEX(RoutesPivot[DepAirport],MATCH($C7484,RoutesPivot[[RouteID]:[RouteID]],0))</f>
        <v>ORD</v>
      </c>
      <c r="N7484" t="str">
        <f>INDEX(RoutesPivot[AirportID],MATCH($C7484,RoutesPivot[[RouteID]:[RouteID]],0))</f>
        <v>ATL</v>
      </c>
      <c r="O7484">
        <f>INDEX(RoutesPivot[Distance],MATCH($C7484,RoutesPivot[[RouteID]:[RouteID]],0))</f>
        <v>510</v>
      </c>
      <c r="P7484">
        <f>INDEX(RoutesPivot[ListPrice],MATCH($C7484,RoutesPivot[[RouteID]:[RouteID]],0))</f>
        <v>200</v>
      </c>
      <c r="Q7484" t="str">
        <f>INDEX(AirportPivot[AirportName],MATCH($N7484,AirportPivot[[AirportID]:[AirportID]],0))</f>
        <v>Hartsfield-Jackson Atlanta International</v>
      </c>
      <c r="R7484">
        <f>INDEX(AirportPivot[Gates (number of available)],MATCH($N7484,AirportPivot[[AirportID]:[AirportID]],0))</f>
        <v>100</v>
      </c>
    </row>
    <row r="7485" spans="1:18" x14ac:dyDescent="0.25">
      <c r="A7485" s="3" t="s">
        <v>7517</v>
      </c>
      <c r="B7485" s="12">
        <v>41961</v>
      </c>
      <c r="C7485" s="4" t="s">
        <v>40</v>
      </c>
      <c r="D7485" s="4">
        <v>2.4</v>
      </c>
      <c r="E7485" s="4">
        <v>116</v>
      </c>
      <c r="F7485" s="5">
        <v>0.72916666666666663</v>
      </c>
      <c r="G7485" s="6">
        <v>115</v>
      </c>
      <c r="H7485" s="7">
        <v>21275</v>
      </c>
      <c r="I7485" s="7">
        <f>FlightsPivot[[#This Row],[Total Fare]]*10%</f>
        <v>2127.5</v>
      </c>
      <c r="J7485" s="7">
        <f>FlightsPivot[[#This Row],[Total Fare]]+FlightsPivot[[#This Row],[10% tax ]]</f>
        <v>23402.5</v>
      </c>
      <c r="K7485" s="4">
        <v>11</v>
      </c>
      <c r="L7485" s="4">
        <v>2014</v>
      </c>
      <c r="M7485" t="str">
        <f>INDEX(RoutesPivot[DepAirport],MATCH($C7485,RoutesPivot[[RouteID]:[RouteID]],0))</f>
        <v>ORD</v>
      </c>
      <c r="N7485" t="str">
        <f>INDEX(RoutesPivot[AirportID],MATCH($C7485,RoutesPivot[[RouteID]:[RouteID]],0))</f>
        <v>MSP</v>
      </c>
      <c r="O7485">
        <f>INDEX(RoutesPivot[Distance],MATCH($C7485,RoutesPivot[[RouteID]:[RouteID]],0))</f>
        <v>300</v>
      </c>
      <c r="P7485">
        <f>INDEX(RoutesPivot[ListPrice],MATCH($C7485,RoutesPivot[[RouteID]:[RouteID]],0))</f>
        <v>115</v>
      </c>
      <c r="Q7485" t="str">
        <f>INDEX(AirportPivot[AirportName],MATCH($N7485,AirportPivot[[AirportID]:[AirportID]],0))</f>
        <v>Minneapolis-St Paul International/Wold-Chamberlain</v>
      </c>
      <c r="R7485">
        <f>INDEX(AirportPivot[Gates (number of available)],MATCH($N7485,AirportPivot[[AirportID]:[AirportID]],0))</f>
        <v>65</v>
      </c>
    </row>
    <row r="7486" spans="1:18" x14ac:dyDescent="0.25">
      <c r="A7486" s="3" t="s">
        <v>7518</v>
      </c>
      <c r="B7486" s="12">
        <v>41727</v>
      </c>
      <c r="C7486" s="4" t="s">
        <v>15</v>
      </c>
      <c r="D7486" s="4">
        <v>0.5</v>
      </c>
      <c r="E7486" s="4">
        <v>140</v>
      </c>
      <c r="F7486" s="5">
        <v>0.35416666666666669</v>
      </c>
      <c r="G7486" s="6">
        <v>225</v>
      </c>
      <c r="H7486" s="7">
        <v>41625</v>
      </c>
      <c r="I7486" s="7">
        <f>FlightsPivot[[#This Row],[Total Fare]]*10%</f>
        <v>4162.5</v>
      </c>
      <c r="J7486" s="7">
        <f>FlightsPivot[[#This Row],[Total Fare]]+FlightsPivot[[#This Row],[10% tax ]]</f>
        <v>45787.5</v>
      </c>
      <c r="K7486" s="4">
        <v>3</v>
      </c>
      <c r="L7486" s="4">
        <v>2014</v>
      </c>
      <c r="M7486" t="str">
        <f>INDEX(RoutesPivot[DepAirport],MATCH($C7486,RoutesPivot[[RouteID]:[RouteID]],0))</f>
        <v>ORD</v>
      </c>
      <c r="N7486" t="str">
        <f>INDEX(RoutesPivot[AirportID],MATCH($C7486,RoutesPivot[[RouteID]:[RouteID]],0))</f>
        <v>EWR</v>
      </c>
      <c r="O7486">
        <f>INDEX(RoutesPivot[Distance],MATCH($C7486,RoutesPivot[[RouteID]:[RouteID]],0))</f>
        <v>600</v>
      </c>
      <c r="P7486">
        <f>INDEX(RoutesPivot[ListPrice],MATCH($C7486,RoutesPivot[[RouteID]:[RouteID]],0))</f>
        <v>225</v>
      </c>
      <c r="Q7486" t="str">
        <f>INDEX(AirportPivot[AirportName],MATCH($N7486,AirportPivot[[AirportID]:[AirportID]],0))</f>
        <v>Newark Liberty International</v>
      </c>
      <c r="R7486">
        <f>INDEX(AirportPivot[Gates (number of available)],MATCH($N7486,AirportPivot[[AirportID]:[AirportID]],0))</f>
        <v>82</v>
      </c>
    </row>
    <row r="7487" spans="1:18" x14ac:dyDescent="0.25">
      <c r="A7487" s="3" t="s">
        <v>7519</v>
      </c>
      <c r="B7487" s="12">
        <v>42123</v>
      </c>
      <c r="C7487" s="4" t="s">
        <v>80</v>
      </c>
      <c r="D7487" s="4">
        <v>2.2000000000000002</v>
      </c>
      <c r="E7487" s="4">
        <v>142</v>
      </c>
      <c r="F7487" s="5">
        <v>0.5</v>
      </c>
      <c r="G7487" s="6">
        <v>300</v>
      </c>
      <c r="H7487" s="7">
        <v>55500</v>
      </c>
      <c r="I7487" s="7">
        <f>FlightsPivot[[#This Row],[Total Fare]]*10%</f>
        <v>5550</v>
      </c>
      <c r="J7487" s="7">
        <f>FlightsPivot[[#This Row],[Total Fare]]+FlightsPivot[[#This Row],[10% tax ]]</f>
        <v>61050</v>
      </c>
      <c r="K7487" s="4">
        <v>4</v>
      </c>
      <c r="L7487" s="4">
        <v>2015</v>
      </c>
      <c r="M7487" t="str">
        <f>INDEX(RoutesPivot[DepAirport],MATCH($C7487,RoutesPivot[[RouteID]:[RouteID]],0))</f>
        <v>ORD</v>
      </c>
      <c r="N7487" t="str">
        <f>INDEX(RoutesPivot[AirportID],MATCH($C7487,RoutesPivot[[RouteID]:[RouteID]],0))</f>
        <v>MIA</v>
      </c>
      <c r="O7487">
        <f>INDEX(RoutesPivot[Distance],MATCH($C7487,RoutesPivot[[RouteID]:[RouteID]],0))</f>
        <v>1000</v>
      </c>
      <c r="P7487">
        <f>INDEX(RoutesPivot[ListPrice],MATCH($C7487,RoutesPivot[[RouteID]:[RouteID]],0))</f>
        <v>300</v>
      </c>
      <c r="Q7487" t="str">
        <f>INDEX(AirportPivot[AirportName],MATCH($N7487,AirportPivot[[AirportID]:[AirportID]],0))</f>
        <v>Miami International</v>
      </c>
      <c r="R7487">
        <f>INDEX(AirportPivot[Gates (number of available)],MATCH($N7487,AirportPivot[[AirportID]:[AirportID]],0))</f>
        <v>80</v>
      </c>
    </row>
    <row r="7488" spans="1:18" x14ac:dyDescent="0.25">
      <c r="A7488" s="3" t="s">
        <v>7520</v>
      </c>
      <c r="B7488" s="12">
        <v>42169</v>
      </c>
      <c r="C7488" s="4" t="s">
        <v>47</v>
      </c>
      <c r="D7488" s="4">
        <v>1.7</v>
      </c>
      <c r="E7488" s="4">
        <v>20</v>
      </c>
      <c r="F7488" s="5">
        <v>0.33333333333333331</v>
      </c>
      <c r="G7488" s="6">
        <v>275</v>
      </c>
      <c r="H7488" s="7">
        <v>50875</v>
      </c>
      <c r="I7488" s="7">
        <f>FlightsPivot[[#This Row],[Total Fare]]*10%</f>
        <v>5087.5</v>
      </c>
      <c r="J7488" s="7">
        <f>FlightsPivot[[#This Row],[Total Fare]]+FlightsPivot[[#This Row],[10% tax ]]</f>
        <v>55962.5</v>
      </c>
      <c r="K7488" s="4">
        <v>6</v>
      </c>
      <c r="L7488" s="4">
        <v>2015</v>
      </c>
      <c r="M7488" t="str">
        <f>INDEX(RoutesPivot[DepAirport],MATCH($C7488,RoutesPivot[[RouteID]:[RouteID]],0))</f>
        <v>ORD</v>
      </c>
      <c r="N7488" t="str">
        <f>INDEX(RoutesPivot[AirportID],MATCH($C7488,RoutesPivot[[RouteID]:[RouteID]],0))</f>
        <v>PHX</v>
      </c>
      <c r="O7488">
        <f>INDEX(RoutesPivot[Distance],MATCH($C7488,RoutesPivot[[RouteID]:[RouteID]],0))</f>
        <v>1200</v>
      </c>
      <c r="P7488">
        <f>INDEX(RoutesPivot[ListPrice],MATCH($C7488,RoutesPivot[[RouteID]:[RouteID]],0))</f>
        <v>250</v>
      </c>
      <c r="Q7488" t="str">
        <f>INDEX(AirportPivot[AirportName],MATCH($N7488,AirportPivot[[AirportID]:[AirportID]],0))</f>
        <v>Phoenix Sky Harbor International</v>
      </c>
      <c r="R7488">
        <f>INDEX(AirportPivot[Gates (number of available)],MATCH($N7488,AirportPivot[[AirportID]:[AirportID]],0))</f>
        <v>60</v>
      </c>
    </row>
    <row r="7489" spans="1:18" x14ac:dyDescent="0.25">
      <c r="A7489" s="3" t="s">
        <v>7521</v>
      </c>
      <c r="B7489" s="12">
        <v>42108</v>
      </c>
      <c r="C7489" s="4" t="s">
        <v>21</v>
      </c>
      <c r="D7489" s="4">
        <v>1.5</v>
      </c>
      <c r="E7489" s="4">
        <v>9</v>
      </c>
      <c r="F7489" s="5">
        <v>0.72916666666666663</v>
      </c>
      <c r="G7489" s="6">
        <v>125</v>
      </c>
      <c r="H7489" s="7">
        <v>23125</v>
      </c>
      <c r="I7489" s="7">
        <f>FlightsPivot[[#This Row],[Total Fare]]*10%</f>
        <v>2312.5</v>
      </c>
      <c r="J7489" s="7">
        <f>FlightsPivot[[#This Row],[Total Fare]]+FlightsPivot[[#This Row],[10% tax ]]</f>
        <v>25437.5</v>
      </c>
      <c r="K7489" s="4">
        <v>4</v>
      </c>
      <c r="L7489" s="4">
        <v>2015</v>
      </c>
      <c r="M7489" t="str">
        <f>INDEX(RoutesPivot[DepAirport],MATCH($C7489,RoutesPivot[[RouteID]:[RouteID]],0))</f>
        <v>ORD</v>
      </c>
      <c r="N7489" t="str">
        <f>INDEX(RoutesPivot[AirportID],MATCH($C7489,RoutesPivot[[RouteID]:[RouteID]],0))</f>
        <v>CLT</v>
      </c>
      <c r="O7489">
        <f>INDEX(RoutesPivot[Distance],MATCH($C7489,RoutesPivot[[RouteID]:[RouteID]],0))</f>
        <v>700</v>
      </c>
      <c r="P7489">
        <f>INDEX(RoutesPivot[ListPrice],MATCH($C7489,RoutesPivot[[RouteID]:[RouteID]],0))</f>
        <v>125</v>
      </c>
      <c r="Q7489" t="str">
        <f>INDEX(AirportPivot[AirportName],MATCH($N7489,AirportPivot[[AirportID]:[AirportID]],0))</f>
        <v>Charlotte/Douglas International</v>
      </c>
      <c r="R7489">
        <f>INDEX(AirportPivot[Gates (number of available)],MATCH($N7489,AirportPivot[[AirportID]:[AirportID]],0))</f>
        <v>65</v>
      </c>
    </row>
    <row r="7490" spans="1:18" x14ac:dyDescent="0.25">
      <c r="A7490" s="3" t="s">
        <v>7522</v>
      </c>
      <c r="B7490" s="12">
        <v>41798</v>
      </c>
      <c r="C7490" s="4" t="s">
        <v>47</v>
      </c>
      <c r="D7490" s="4">
        <v>1.8</v>
      </c>
      <c r="E7490" s="4">
        <v>68</v>
      </c>
      <c r="F7490" s="5">
        <v>0.54166666666666663</v>
      </c>
      <c r="G7490" s="6">
        <v>275</v>
      </c>
      <c r="H7490" s="7">
        <v>49775</v>
      </c>
      <c r="I7490" s="7">
        <f>FlightsPivot[[#This Row],[Total Fare]]*10%</f>
        <v>4977.5</v>
      </c>
      <c r="J7490" s="7">
        <f>FlightsPivot[[#This Row],[Total Fare]]+FlightsPivot[[#This Row],[10% tax ]]</f>
        <v>54752.5</v>
      </c>
      <c r="K7490" s="4">
        <v>6</v>
      </c>
      <c r="L7490" s="4">
        <v>2014</v>
      </c>
      <c r="M7490" t="str">
        <f>INDEX(RoutesPivot[DepAirport],MATCH($C7490,RoutesPivot[[RouteID]:[RouteID]],0))</f>
        <v>ORD</v>
      </c>
      <c r="N7490" t="str">
        <f>INDEX(RoutesPivot[AirportID],MATCH($C7490,RoutesPivot[[RouteID]:[RouteID]],0))</f>
        <v>PHX</v>
      </c>
      <c r="O7490">
        <f>INDEX(RoutesPivot[Distance],MATCH($C7490,RoutesPivot[[RouteID]:[RouteID]],0))</f>
        <v>1200</v>
      </c>
      <c r="P7490">
        <f>INDEX(RoutesPivot[ListPrice],MATCH($C7490,RoutesPivot[[RouteID]:[RouteID]],0))</f>
        <v>250</v>
      </c>
      <c r="Q7490" t="str">
        <f>INDEX(AirportPivot[AirportName],MATCH($N7490,AirportPivot[[AirportID]:[AirportID]],0))</f>
        <v>Phoenix Sky Harbor International</v>
      </c>
      <c r="R7490">
        <f>INDEX(AirportPivot[Gates (number of available)],MATCH($N7490,AirportPivot[[AirportID]:[AirportID]],0))</f>
        <v>60</v>
      </c>
    </row>
    <row r="7491" spans="1:18" x14ac:dyDescent="0.25">
      <c r="A7491" s="3" t="s">
        <v>7523</v>
      </c>
      <c r="B7491" s="12">
        <v>41833</v>
      </c>
      <c r="C7491" s="4" t="s">
        <v>11</v>
      </c>
      <c r="D7491" s="4">
        <v>2.2999999999999998</v>
      </c>
      <c r="E7491" s="4">
        <v>55</v>
      </c>
      <c r="F7491" s="5">
        <v>0.75</v>
      </c>
      <c r="G7491" s="6">
        <v>330</v>
      </c>
      <c r="H7491" s="7">
        <v>54450</v>
      </c>
      <c r="I7491" s="7">
        <f>FlightsPivot[[#This Row],[Total Fare]]*10%</f>
        <v>5445</v>
      </c>
      <c r="J7491" s="7">
        <f>FlightsPivot[[#This Row],[Total Fare]]+FlightsPivot[[#This Row],[10% tax ]]</f>
        <v>59895</v>
      </c>
      <c r="K7491" s="4">
        <v>7</v>
      </c>
      <c r="L7491" s="4">
        <v>2014</v>
      </c>
      <c r="M7491" t="str">
        <f>INDEX(RoutesPivot[DepAirport],MATCH($C7491,RoutesPivot[[RouteID]:[RouteID]],0))</f>
        <v>ORD</v>
      </c>
      <c r="N7491" t="str">
        <f>INDEX(RoutesPivot[AirportID],MATCH($C7491,RoutesPivot[[RouteID]:[RouteID]],0))</f>
        <v>BOS</v>
      </c>
      <c r="O7491">
        <f>INDEX(RoutesPivot[Distance],MATCH($C7491,RoutesPivot[[RouteID]:[RouteID]],0))</f>
        <v>730</v>
      </c>
      <c r="P7491">
        <f>INDEX(RoutesPivot[ListPrice],MATCH($C7491,RoutesPivot[[RouteID]:[RouteID]],0))</f>
        <v>300</v>
      </c>
      <c r="Q7491" t="str">
        <f>INDEX(AirportPivot[AirportName],MATCH($N7491,AirportPivot[[AirportID]:[AirportID]],0))</f>
        <v>General Edward Lawrence Logan International</v>
      </c>
      <c r="R7491">
        <f>INDEX(AirportPivot[Gates (number of available)],MATCH($N7491,AirportPivot[[AirportID]:[AirportID]],0))</f>
        <v>63</v>
      </c>
    </row>
    <row r="7492" spans="1:18" x14ac:dyDescent="0.25">
      <c r="A7492" s="3" t="s">
        <v>7524</v>
      </c>
      <c r="B7492" s="12">
        <v>41983</v>
      </c>
      <c r="C7492" s="4" t="s">
        <v>86</v>
      </c>
      <c r="D7492" s="4">
        <v>1</v>
      </c>
      <c r="E7492" s="4">
        <v>172</v>
      </c>
      <c r="F7492" s="5">
        <v>0.72916666666666663</v>
      </c>
      <c r="G7492" s="6">
        <v>115</v>
      </c>
      <c r="H7492" s="7">
        <v>18975</v>
      </c>
      <c r="I7492" s="7">
        <f>FlightsPivot[[#This Row],[Total Fare]]*10%</f>
        <v>1897.5</v>
      </c>
      <c r="J7492" s="7">
        <f>FlightsPivot[[#This Row],[Total Fare]]+FlightsPivot[[#This Row],[10% tax ]]</f>
        <v>20872.5</v>
      </c>
      <c r="K7492" s="4">
        <v>12</v>
      </c>
      <c r="L7492" s="4">
        <v>2014</v>
      </c>
      <c r="M7492" t="str">
        <f>INDEX(RoutesPivot[DepAirport],MATCH($C7492,RoutesPivot[[RouteID]:[RouteID]],0))</f>
        <v>ORD</v>
      </c>
      <c r="N7492" t="str">
        <f>INDEX(RoutesPivot[AirportID],MATCH($C7492,RoutesPivot[[RouteID]:[RouteID]],0))</f>
        <v>DTW</v>
      </c>
      <c r="O7492">
        <f>INDEX(RoutesPivot[Distance],MATCH($C7492,RoutesPivot[[RouteID]:[RouteID]],0))</f>
        <v>200</v>
      </c>
      <c r="P7492">
        <f>INDEX(RoutesPivot[ListPrice],MATCH($C7492,RoutesPivot[[RouteID]:[RouteID]],0))</f>
        <v>115</v>
      </c>
      <c r="Q7492" t="str">
        <f>INDEX(AirportPivot[AirportName],MATCH($N7492,AirportPivot[[AirportID]:[AirportID]],0))</f>
        <v>Detroit Metropolitan Wayne County</v>
      </c>
      <c r="R7492">
        <f>INDEX(AirportPivot[Gates (number of available)],MATCH($N7492,AirportPivot[[AirportID]:[AirportID]],0))</f>
        <v>60</v>
      </c>
    </row>
    <row r="7493" spans="1:18" x14ac:dyDescent="0.25">
      <c r="A7493" s="3" t="s">
        <v>7525</v>
      </c>
      <c r="B7493" s="12">
        <v>41823</v>
      </c>
      <c r="C7493" s="4" t="s">
        <v>33</v>
      </c>
      <c r="D7493" s="4">
        <v>2.5</v>
      </c>
      <c r="E7493" s="4">
        <v>102</v>
      </c>
      <c r="F7493" s="5">
        <v>0.70833333333333337</v>
      </c>
      <c r="G7493" s="6">
        <v>412.5</v>
      </c>
      <c r="H7493" s="7">
        <v>76312.5</v>
      </c>
      <c r="I7493" s="7">
        <f>FlightsPivot[[#This Row],[Total Fare]]*10%</f>
        <v>7631.25</v>
      </c>
      <c r="J7493" s="7">
        <f>FlightsPivot[[#This Row],[Total Fare]]+FlightsPivot[[#This Row],[10% tax ]]</f>
        <v>83943.75</v>
      </c>
      <c r="K7493" s="4">
        <v>7</v>
      </c>
      <c r="L7493" s="4">
        <v>2014</v>
      </c>
      <c r="M7493" t="str">
        <f>INDEX(RoutesPivot[DepAirport],MATCH($C7493,RoutesPivot[[RouteID]:[RouteID]],0))</f>
        <v>ORD</v>
      </c>
      <c r="N7493" t="str">
        <f>INDEX(RoutesPivot[AirportID],MATCH($C7493,RoutesPivot[[RouteID]:[RouteID]],0))</f>
        <v>SFO</v>
      </c>
      <c r="O7493">
        <f>INDEX(RoutesPivot[Distance],MATCH($C7493,RoutesPivot[[RouteID]:[RouteID]],0))</f>
        <v>1600</v>
      </c>
      <c r="P7493">
        <f>INDEX(RoutesPivot[ListPrice],MATCH($C7493,RoutesPivot[[RouteID]:[RouteID]],0))</f>
        <v>375</v>
      </c>
      <c r="Q7493" t="str">
        <f>INDEX(AirportPivot[AirportName],MATCH($N7493,AirportPivot[[AirportID]:[AirportID]],0))</f>
        <v>San Francisco International</v>
      </c>
      <c r="R7493">
        <f>INDEX(AirportPivot[Gates (number of available)],MATCH($N7493,AirportPivot[[AirportID]:[AirportID]],0))</f>
        <v>70</v>
      </c>
    </row>
    <row r="7494" spans="1:18" x14ac:dyDescent="0.25">
      <c r="A7494" s="3" t="s">
        <v>7526</v>
      </c>
      <c r="B7494" s="12">
        <v>42027</v>
      </c>
      <c r="C7494" s="4" t="s">
        <v>17</v>
      </c>
      <c r="D7494" s="4">
        <v>4.4000000000000004</v>
      </c>
      <c r="E7494" s="4">
        <v>146</v>
      </c>
      <c r="F7494" s="5">
        <v>0.33333333333333331</v>
      </c>
      <c r="G7494" s="6">
        <v>350</v>
      </c>
      <c r="H7494" s="7">
        <v>64750</v>
      </c>
      <c r="I7494" s="7">
        <f>FlightsPivot[[#This Row],[Total Fare]]*10%</f>
        <v>6475</v>
      </c>
      <c r="J7494" s="7">
        <f>FlightsPivot[[#This Row],[Total Fare]]+FlightsPivot[[#This Row],[10% tax ]]</f>
        <v>71225</v>
      </c>
      <c r="K7494" s="4">
        <v>1</v>
      </c>
      <c r="L7494" s="4">
        <v>2015</v>
      </c>
      <c r="M7494" t="str">
        <f>INDEX(RoutesPivot[DepAirport],MATCH($C7494,RoutesPivot[[RouteID]:[RouteID]],0))</f>
        <v>ORD</v>
      </c>
      <c r="N7494" t="str">
        <f>INDEX(RoutesPivot[AirportID],MATCH($C7494,RoutesPivot[[RouteID]:[RouteID]],0))</f>
        <v>LAX</v>
      </c>
      <c r="O7494">
        <f>INDEX(RoutesPivot[Distance],MATCH($C7494,RoutesPivot[[RouteID]:[RouteID]],0))</f>
        <v>1518</v>
      </c>
      <c r="P7494">
        <f>INDEX(RoutesPivot[ListPrice],MATCH($C7494,RoutesPivot[[RouteID]:[RouteID]],0))</f>
        <v>350</v>
      </c>
      <c r="Q7494" t="str">
        <f>INDEX(AirportPivot[AirportName],MATCH($N7494,AirportPivot[[AirportID]:[AirportID]],0))</f>
        <v>Los Angeles International</v>
      </c>
      <c r="R7494">
        <f>INDEX(AirportPivot[Gates (number of available)],MATCH($N7494,AirportPivot[[AirportID]:[AirportID]],0))</f>
        <v>86</v>
      </c>
    </row>
    <row r="7495" spans="1:18" x14ac:dyDescent="0.25">
      <c r="A7495" s="3" t="s">
        <v>7527</v>
      </c>
      <c r="B7495" s="12">
        <v>41926</v>
      </c>
      <c r="C7495" s="4" t="s">
        <v>98</v>
      </c>
      <c r="D7495" s="4">
        <v>1.8</v>
      </c>
      <c r="E7495" s="4">
        <v>44</v>
      </c>
      <c r="F7495" s="5">
        <v>0.66666666666666663</v>
      </c>
      <c r="G7495" s="6">
        <v>275</v>
      </c>
      <c r="H7495" s="7">
        <v>45375</v>
      </c>
      <c r="I7495" s="7">
        <f>FlightsPivot[[#This Row],[Total Fare]]*10%</f>
        <v>4537.5</v>
      </c>
      <c r="J7495" s="7">
        <f>FlightsPivot[[#This Row],[Total Fare]]+FlightsPivot[[#This Row],[10% tax ]]</f>
        <v>49912.5</v>
      </c>
      <c r="K7495" s="4">
        <v>10</v>
      </c>
      <c r="L7495" s="4">
        <v>2014</v>
      </c>
      <c r="M7495" t="str">
        <f>INDEX(RoutesPivot[DepAirport],MATCH($C7495,RoutesPivot[[RouteID]:[RouteID]],0))</f>
        <v>ORD</v>
      </c>
      <c r="N7495" t="str">
        <f>INDEX(RoutesPivot[AirportID],MATCH($C7495,RoutesPivot[[RouteID]:[RouteID]],0))</f>
        <v>PHL</v>
      </c>
      <c r="O7495">
        <f>INDEX(RoutesPivot[Distance],MATCH($C7495,RoutesPivot[[RouteID]:[RouteID]],0))</f>
        <v>580</v>
      </c>
      <c r="P7495">
        <f>INDEX(RoutesPivot[ListPrice],MATCH($C7495,RoutesPivot[[RouteID]:[RouteID]],0))</f>
        <v>275</v>
      </c>
      <c r="Q7495" t="str">
        <f>INDEX(AirportPivot[AirportName],MATCH($N7495,AirportPivot[[AirportID]:[AirportID]],0))</f>
        <v>Philadelphia International</v>
      </c>
      <c r="R7495">
        <f>INDEX(AirportPivot[Gates (number of available)],MATCH($N7495,AirportPivot[[AirportID]:[AirportID]],0))</f>
        <v>89</v>
      </c>
    </row>
    <row r="7496" spans="1:18" x14ac:dyDescent="0.25">
      <c r="A7496" s="3" t="s">
        <v>7528</v>
      </c>
      <c r="B7496" s="12">
        <v>42141</v>
      </c>
      <c r="C7496" s="4" t="s">
        <v>80</v>
      </c>
      <c r="D7496" s="4">
        <v>1.8</v>
      </c>
      <c r="E7496" s="4">
        <v>46</v>
      </c>
      <c r="F7496" s="5">
        <v>0.75</v>
      </c>
      <c r="G7496" s="6">
        <v>300</v>
      </c>
      <c r="H7496" s="7">
        <v>49500</v>
      </c>
      <c r="I7496" s="7">
        <f>FlightsPivot[[#This Row],[Total Fare]]*10%</f>
        <v>4950</v>
      </c>
      <c r="J7496" s="7">
        <f>FlightsPivot[[#This Row],[Total Fare]]+FlightsPivot[[#This Row],[10% tax ]]</f>
        <v>54450</v>
      </c>
      <c r="K7496" s="4">
        <v>5</v>
      </c>
      <c r="L7496" s="4">
        <v>2015</v>
      </c>
      <c r="M7496" t="str">
        <f>INDEX(RoutesPivot[DepAirport],MATCH($C7496,RoutesPivot[[RouteID]:[RouteID]],0))</f>
        <v>ORD</v>
      </c>
      <c r="N7496" t="str">
        <f>INDEX(RoutesPivot[AirportID],MATCH($C7496,RoutesPivot[[RouteID]:[RouteID]],0))</f>
        <v>MIA</v>
      </c>
      <c r="O7496">
        <f>INDEX(RoutesPivot[Distance],MATCH($C7496,RoutesPivot[[RouteID]:[RouteID]],0))</f>
        <v>1000</v>
      </c>
      <c r="P7496">
        <f>INDEX(RoutesPivot[ListPrice],MATCH($C7496,RoutesPivot[[RouteID]:[RouteID]],0))</f>
        <v>300</v>
      </c>
      <c r="Q7496" t="str">
        <f>INDEX(AirportPivot[AirportName],MATCH($N7496,AirportPivot[[AirportID]:[AirportID]],0))</f>
        <v>Miami International</v>
      </c>
      <c r="R7496">
        <f>INDEX(AirportPivot[Gates (number of available)],MATCH($N7496,AirportPivot[[AirportID]:[AirportID]],0))</f>
        <v>80</v>
      </c>
    </row>
    <row r="7497" spans="1:18" x14ac:dyDescent="0.25">
      <c r="A7497" s="3" t="s">
        <v>7529</v>
      </c>
      <c r="B7497" s="12">
        <v>41681</v>
      </c>
      <c r="C7497" s="4" t="s">
        <v>21</v>
      </c>
      <c r="D7497" s="4">
        <v>2.2999999999999998</v>
      </c>
      <c r="E7497" s="4">
        <v>153</v>
      </c>
      <c r="F7497" s="5">
        <v>0.45833333333333331</v>
      </c>
      <c r="G7497" s="6">
        <v>125</v>
      </c>
      <c r="H7497" s="7">
        <v>20625</v>
      </c>
      <c r="I7497" s="7">
        <f>FlightsPivot[[#This Row],[Total Fare]]*10%</f>
        <v>2062.5</v>
      </c>
      <c r="J7497" s="7">
        <f>FlightsPivot[[#This Row],[Total Fare]]+FlightsPivot[[#This Row],[10% tax ]]</f>
        <v>22687.5</v>
      </c>
      <c r="K7497" s="4">
        <v>2</v>
      </c>
      <c r="L7497" s="4">
        <v>2014</v>
      </c>
      <c r="M7497" t="str">
        <f>INDEX(RoutesPivot[DepAirport],MATCH($C7497,RoutesPivot[[RouteID]:[RouteID]],0))</f>
        <v>ORD</v>
      </c>
      <c r="N7497" t="str">
        <f>INDEX(RoutesPivot[AirportID],MATCH($C7497,RoutesPivot[[RouteID]:[RouteID]],0))</f>
        <v>CLT</v>
      </c>
      <c r="O7497">
        <f>INDEX(RoutesPivot[Distance],MATCH($C7497,RoutesPivot[[RouteID]:[RouteID]],0))</f>
        <v>700</v>
      </c>
      <c r="P7497">
        <f>INDEX(RoutesPivot[ListPrice],MATCH($C7497,RoutesPivot[[RouteID]:[RouteID]],0))</f>
        <v>125</v>
      </c>
      <c r="Q7497" t="str">
        <f>INDEX(AirportPivot[AirportName],MATCH($N7497,AirportPivot[[AirportID]:[AirportID]],0))</f>
        <v>Charlotte/Douglas International</v>
      </c>
      <c r="R7497">
        <f>INDEX(AirportPivot[Gates (number of available)],MATCH($N7497,AirportPivot[[AirportID]:[AirportID]],0))</f>
        <v>65</v>
      </c>
    </row>
    <row r="7498" spans="1:18" x14ac:dyDescent="0.25">
      <c r="A7498" s="3" t="s">
        <v>7530</v>
      </c>
      <c r="B7498" s="12">
        <v>42087</v>
      </c>
      <c r="C7498" s="4" t="s">
        <v>17</v>
      </c>
      <c r="D7498" s="4">
        <v>2.9</v>
      </c>
      <c r="E7498" s="4">
        <v>189</v>
      </c>
      <c r="F7498" s="5">
        <v>0.33333333333333331</v>
      </c>
      <c r="G7498" s="6">
        <v>350</v>
      </c>
      <c r="H7498" s="7">
        <v>57750</v>
      </c>
      <c r="I7498" s="7">
        <f>FlightsPivot[[#This Row],[Total Fare]]*10%</f>
        <v>5775</v>
      </c>
      <c r="J7498" s="7">
        <f>FlightsPivot[[#This Row],[Total Fare]]+FlightsPivot[[#This Row],[10% tax ]]</f>
        <v>63525</v>
      </c>
      <c r="K7498" s="4">
        <v>3</v>
      </c>
      <c r="L7498" s="4">
        <v>2015</v>
      </c>
      <c r="M7498" t="str">
        <f>INDEX(RoutesPivot[DepAirport],MATCH($C7498,RoutesPivot[[RouteID]:[RouteID]],0))</f>
        <v>ORD</v>
      </c>
      <c r="N7498" t="str">
        <f>INDEX(RoutesPivot[AirportID],MATCH($C7498,RoutesPivot[[RouteID]:[RouteID]],0))</f>
        <v>LAX</v>
      </c>
      <c r="O7498">
        <f>INDEX(RoutesPivot[Distance],MATCH($C7498,RoutesPivot[[RouteID]:[RouteID]],0))</f>
        <v>1518</v>
      </c>
      <c r="P7498">
        <f>INDEX(RoutesPivot[ListPrice],MATCH($C7498,RoutesPivot[[RouteID]:[RouteID]],0))</f>
        <v>350</v>
      </c>
      <c r="Q7498" t="str">
        <f>INDEX(AirportPivot[AirportName],MATCH($N7498,AirportPivot[[AirportID]:[AirportID]],0))</f>
        <v>Los Angeles International</v>
      </c>
      <c r="R7498">
        <f>INDEX(AirportPivot[Gates (number of available)],MATCH($N7498,AirportPivot[[AirportID]:[AirportID]],0))</f>
        <v>86</v>
      </c>
    </row>
    <row r="7499" spans="1:18" x14ac:dyDescent="0.25">
      <c r="A7499" s="3" t="s">
        <v>7531</v>
      </c>
      <c r="B7499" s="12">
        <v>42221</v>
      </c>
      <c r="C7499" s="4" t="s">
        <v>50</v>
      </c>
      <c r="D7499" s="4">
        <v>2.7</v>
      </c>
      <c r="E7499" s="4">
        <v>21</v>
      </c>
      <c r="F7499" s="5">
        <v>0.72916666666666663</v>
      </c>
      <c r="G7499" s="6">
        <v>302.5</v>
      </c>
      <c r="H7499" s="7">
        <v>55962.5</v>
      </c>
      <c r="I7499" s="7">
        <f>FlightsPivot[[#This Row],[Total Fare]]*10%</f>
        <v>5596.25</v>
      </c>
      <c r="J7499" s="7">
        <f>FlightsPivot[[#This Row],[Total Fare]]+FlightsPivot[[#This Row],[10% tax ]]</f>
        <v>61558.75</v>
      </c>
      <c r="K7499" s="4">
        <v>8</v>
      </c>
      <c r="L7499" s="4">
        <v>2015</v>
      </c>
      <c r="M7499" t="str">
        <f>INDEX(RoutesPivot[DepAirport],MATCH($C7499,RoutesPivot[[RouteID]:[RouteID]],0))</f>
        <v>ORD</v>
      </c>
      <c r="N7499" t="str">
        <f>INDEX(RoutesPivot[AirportID],MATCH($C7499,RoutesPivot[[RouteID]:[RouteID]],0))</f>
        <v>LGA</v>
      </c>
      <c r="O7499">
        <f>INDEX(RoutesPivot[Distance],MATCH($C7499,RoutesPivot[[RouteID]:[RouteID]],0))</f>
        <v>610</v>
      </c>
      <c r="P7499">
        <f>INDEX(RoutesPivot[ListPrice],MATCH($C7499,RoutesPivot[[RouteID]:[RouteID]],0))</f>
        <v>275</v>
      </c>
      <c r="Q7499" t="str">
        <f>INDEX(AirportPivot[AirportName],MATCH($N7499,AirportPivot[[AirportID]:[AirportID]],0))</f>
        <v>Laguardia</v>
      </c>
      <c r="R7499">
        <f>INDEX(AirportPivot[Gates (number of available)],MATCH($N7499,AirportPivot[[AirportID]:[AirportID]],0))</f>
        <v>66</v>
      </c>
    </row>
    <row r="7500" spans="1:18" x14ac:dyDescent="0.25">
      <c r="A7500" s="3" t="s">
        <v>7532</v>
      </c>
      <c r="B7500" s="12">
        <v>41686</v>
      </c>
      <c r="C7500" s="4" t="s">
        <v>37</v>
      </c>
      <c r="D7500" s="4">
        <v>1.6</v>
      </c>
      <c r="E7500" s="4">
        <v>3</v>
      </c>
      <c r="F7500" s="5">
        <v>0.72916666666666663</v>
      </c>
      <c r="G7500" s="6">
        <v>350</v>
      </c>
      <c r="H7500" s="7">
        <v>64750</v>
      </c>
      <c r="I7500" s="7">
        <f>FlightsPivot[[#This Row],[Total Fare]]*10%</f>
        <v>6475</v>
      </c>
      <c r="J7500" s="7">
        <f>FlightsPivot[[#This Row],[Total Fare]]+FlightsPivot[[#This Row],[10% tax ]]</f>
        <v>71225</v>
      </c>
      <c r="K7500" s="4">
        <v>2</v>
      </c>
      <c r="L7500" s="4">
        <v>2014</v>
      </c>
      <c r="M7500" t="str">
        <f>INDEX(RoutesPivot[DepAirport],MATCH($C7500,RoutesPivot[[RouteID]:[RouteID]],0))</f>
        <v>ORD</v>
      </c>
      <c r="N7500" t="str">
        <f>INDEX(RoutesPivot[AirportID],MATCH($C7500,RoutesPivot[[RouteID]:[RouteID]],0))</f>
        <v>SEA</v>
      </c>
      <c r="O7500">
        <f>INDEX(RoutesPivot[Distance],MATCH($C7500,RoutesPivot[[RouteID]:[RouteID]],0))</f>
        <v>1500</v>
      </c>
      <c r="P7500">
        <f>INDEX(RoutesPivot[ListPrice],MATCH($C7500,RoutesPivot[[RouteID]:[RouteID]],0))</f>
        <v>350</v>
      </c>
      <c r="Q7500" t="str">
        <f>INDEX(AirportPivot[AirportName],MATCH($N7500,AirportPivot[[AirportID]:[AirportID]],0))</f>
        <v>Seattle-Tacoma International</v>
      </c>
      <c r="R7500">
        <f>INDEX(AirportPivot[Gates (number of available)],MATCH($N7500,AirportPivot[[AirportID]:[AirportID]],0))</f>
        <v>58</v>
      </c>
    </row>
    <row r="7501" spans="1:18" x14ac:dyDescent="0.25">
      <c r="A7501" s="3" t="s">
        <v>7533</v>
      </c>
      <c r="B7501" s="12">
        <v>42057</v>
      </c>
      <c r="C7501" s="4" t="s">
        <v>53</v>
      </c>
      <c r="D7501" s="4">
        <v>2.8</v>
      </c>
      <c r="E7501" s="4">
        <v>41</v>
      </c>
      <c r="F7501" s="5">
        <v>0.58333333333333337</v>
      </c>
      <c r="G7501" s="6">
        <v>300</v>
      </c>
      <c r="H7501" s="7">
        <v>49500</v>
      </c>
      <c r="I7501" s="7">
        <f>FlightsPivot[[#This Row],[Total Fare]]*10%</f>
        <v>4950</v>
      </c>
      <c r="J7501" s="7">
        <f>FlightsPivot[[#This Row],[Total Fare]]+FlightsPivot[[#This Row],[10% tax ]]</f>
        <v>54450</v>
      </c>
      <c r="K7501" s="4">
        <v>2</v>
      </c>
      <c r="L7501" s="4">
        <v>2015</v>
      </c>
      <c r="M7501" t="str">
        <f>INDEX(RoutesPivot[DepAirport],MATCH($C7501,RoutesPivot[[RouteID]:[RouteID]],0))</f>
        <v>ORD</v>
      </c>
      <c r="N7501" t="str">
        <f>INDEX(RoutesPivot[AirportID],MATCH($C7501,RoutesPivot[[RouteID]:[RouteID]],0))</f>
        <v>FLL</v>
      </c>
      <c r="O7501">
        <f>INDEX(RoutesPivot[Distance],MATCH($C7501,RoutesPivot[[RouteID]:[RouteID]],0))</f>
        <v>940</v>
      </c>
      <c r="P7501">
        <f>INDEX(RoutesPivot[ListPrice],MATCH($C7501,RoutesPivot[[RouteID]:[RouteID]],0))</f>
        <v>300</v>
      </c>
      <c r="Q7501" t="str">
        <f>INDEX(AirportPivot[AirportName],MATCH($N7501,AirportPivot[[AirportID]:[AirportID]],0))</f>
        <v>Fort Lauderdale/Hollywood International</v>
      </c>
      <c r="R7501">
        <f>INDEX(AirportPivot[Gates (number of available)],MATCH($N7501,AirportPivot[[AirportID]:[AirportID]],0))</f>
        <v>55</v>
      </c>
    </row>
    <row r="7502" spans="1:18" x14ac:dyDescent="0.25">
      <c r="A7502" s="3" t="s">
        <v>7534</v>
      </c>
      <c r="B7502" s="12">
        <v>42332</v>
      </c>
      <c r="C7502" s="4" t="s">
        <v>27</v>
      </c>
      <c r="D7502" s="4">
        <v>17.7</v>
      </c>
      <c r="E7502" s="4">
        <v>83</v>
      </c>
      <c r="F7502" s="5">
        <v>0.77083333333333337</v>
      </c>
      <c r="G7502" s="6">
        <v>300</v>
      </c>
      <c r="H7502" s="7">
        <v>54300</v>
      </c>
      <c r="I7502" s="7">
        <f>FlightsPivot[[#This Row],[Total Fare]]*10%</f>
        <v>5430</v>
      </c>
      <c r="J7502" s="7">
        <f>FlightsPivot[[#This Row],[Total Fare]]+FlightsPivot[[#This Row],[10% tax ]]</f>
        <v>59730</v>
      </c>
      <c r="K7502" s="4">
        <v>11</v>
      </c>
      <c r="L7502" s="4">
        <v>2015</v>
      </c>
      <c r="M7502" t="str">
        <f>INDEX(RoutesPivot[DepAirport],MATCH($C7502,RoutesPivot[[RouteID]:[RouteID]],0))</f>
        <v>ORD</v>
      </c>
      <c r="N7502" t="str">
        <f>INDEX(RoutesPivot[AirportID],MATCH($C7502,RoutesPivot[[RouteID]:[RouteID]],0))</f>
        <v>ATL</v>
      </c>
      <c r="O7502">
        <f>INDEX(RoutesPivot[Distance],MATCH($C7502,RoutesPivot[[RouteID]:[RouteID]],0))</f>
        <v>510</v>
      </c>
      <c r="P7502">
        <f>INDEX(RoutesPivot[ListPrice],MATCH($C7502,RoutesPivot[[RouteID]:[RouteID]],0))</f>
        <v>200</v>
      </c>
      <c r="Q7502" t="str">
        <f>INDEX(AirportPivot[AirportName],MATCH($N7502,AirportPivot[[AirportID]:[AirportID]],0))</f>
        <v>Hartsfield-Jackson Atlanta International</v>
      </c>
      <c r="R7502">
        <f>INDEX(AirportPivot[Gates (number of available)],MATCH($N7502,AirportPivot[[AirportID]:[AirportID]],0))</f>
        <v>100</v>
      </c>
    </row>
    <row r="7503" spans="1:18" x14ac:dyDescent="0.25">
      <c r="A7503" s="3" t="s">
        <v>7535</v>
      </c>
      <c r="B7503" s="12">
        <v>41868</v>
      </c>
      <c r="C7503" s="4" t="s">
        <v>70</v>
      </c>
      <c r="D7503" s="4">
        <v>2.7</v>
      </c>
      <c r="E7503" s="4">
        <v>148</v>
      </c>
      <c r="F7503" s="5">
        <v>0.75</v>
      </c>
      <c r="G7503" s="6">
        <v>302.5</v>
      </c>
      <c r="H7503" s="7">
        <v>55962.5</v>
      </c>
      <c r="I7503" s="7">
        <f>FlightsPivot[[#This Row],[Total Fare]]*10%</f>
        <v>5596.25</v>
      </c>
      <c r="J7503" s="7">
        <f>FlightsPivot[[#This Row],[Total Fare]]+FlightsPivot[[#This Row],[10% tax ]]</f>
        <v>61558.75</v>
      </c>
      <c r="K7503" s="4">
        <v>8</v>
      </c>
      <c r="L7503" s="4">
        <v>2014</v>
      </c>
      <c r="M7503" t="str">
        <f>INDEX(RoutesPivot[DepAirport],MATCH($C7503,RoutesPivot[[RouteID]:[RouteID]],0))</f>
        <v>ORD</v>
      </c>
      <c r="N7503" t="str">
        <f>INDEX(RoutesPivot[AirportID],MATCH($C7503,RoutesPivot[[RouteID]:[RouteID]],0))</f>
        <v>LAS</v>
      </c>
      <c r="O7503">
        <f>INDEX(RoutesPivot[Distance],MATCH($C7503,RoutesPivot[[RouteID]:[RouteID]],0))</f>
        <v>1100</v>
      </c>
      <c r="P7503">
        <f>INDEX(RoutesPivot[ListPrice],MATCH($C7503,RoutesPivot[[RouteID]:[RouteID]],0))</f>
        <v>275</v>
      </c>
      <c r="Q7503" t="str">
        <f>INDEX(AirportPivot[AirportName],MATCH($N7503,AirportPivot[[AirportID]:[AirportID]],0))</f>
        <v>McCarran International</v>
      </c>
      <c r="R7503">
        <f>INDEX(AirportPivot[Gates (number of available)],MATCH($N7503,AirportPivot[[AirportID]:[AirportID]],0))</f>
        <v>68</v>
      </c>
    </row>
    <row r="7504" spans="1:18" x14ac:dyDescent="0.25">
      <c r="A7504" s="3" t="s">
        <v>7536</v>
      </c>
      <c r="B7504" s="12">
        <v>42188</v>
      </c>
      <c r="C7504" s="4" t="s">
        <v>27</v>
      </c>
      <c r="D7504" s="4">
        <v>11.5</v>
      </c>
      <c r="E7504" s="4">
        <v>198</v>
      </c>
      <c r="F7504" s="5">
        <v>0.70833333333333337</v>
      </c>
      <c r="G7504" s="6">
        <v>220</v>
      </c>
      <c r="H7504" s="7">
        <v>36300</v>
      </c>
      <c r="I7504" s="7">
        <f>FlightsPivot[[#This Row],[Total Fare]]*10%</f>
        <v>3630</v>
      </c>
      <c r="J7504" s="7">
        <f>FlightsPivot[[#This Row],[Total Fare]]+FlightsPivot[[#This Row],[10% tax ]]</f>
        <v>39930</v>
      </c>
      <c r="K7504" s="4">
        <v>7</v>
      </c>
      <c r="L7504" s="4">
        <v>2015</v>
      </c>
      <c r="M7504" t="str">
        <f>INDEX(RoutesPivot[DepAirport],MATCH($C7504,RoutesPivot[[RouteID]:[RouteID]],0))</f>
        <v>ORD</v>
      </c>
      <c r="N7504" t="str">
        <f>INDEX(RoutesPivot[AirportID],MATCH($C7504,RoutesPivot[[RouteID]:[RouteID]],0))</f>
        <v>ATL</v>
      </c>
      <c r="O7504">
        <f>INDEX(RoutesPivot[Distance],MATCH($C7504,RoutesPivot[[RouteID]:[RouteID]],0))</f>
        <v>510</v>
      </c>
      <c r="P7504">
        <f>INDEX(RoutesPivot[ListPrice],MATCH($C7504,RoutesPivot[[RouteID]:[RouteID]],0))</f>
        <v>200</v>
      </c>
      <c r="Q7504" t="str">
        <f>INDEX(AirportPivot[AirportName],MATCH($N7504,AirportPivot[[AirportID]:[AirportID]],0))</f>
        <v>Hartsfield-Jackson Atlanta International</v>
      </c>
      <c r="R7504">
        <f>INDEX(AirportPivot[Gates (number of available)],MATCH($N7504,AirportPivot[[AirportID]:[AirportID]],0))</f>
        <v>100</v>
      </c>
    </row>
    <row r="7505" spans="1:18" x14ac:dyDescent="0.25">
      <c r="A7505" s="3" t="s">
        <v>7537</v>
      </c>
      <c r="B7505" s="12">
        <v>42271</v>
      </c>
      <c r="C7505" s="4" t="s">
        <v>21</v>
      </c>
      <c r="D7505" s="4">
        <v>2.2999999999999998</v>
      </c>
      <c r="E7505" s="4">
        <v>9</v>
      </c>
      <c r="F7505" s="5">
        <v>0.75</v>
      </c>
      <c r="G7505" s="6">
        <v>125</v>
      </c>
      <c r="H7505" s="7">
        <v>23125</v>
      </c>
      <c r="I7505" s="7">
        <f>FlightsPivot[[#This Row],[Total Fare]]*10%</f>
        <v>2312.5</v>
      </c>
      <c r="J7505" s="7">
        <f>FlightsPivot[[#This Row],[Total Fare]]+FlightsPivot[[#This Row],[10% tax ]]</f>
        <v>25437.5</v>
      </c>
      <c r="K7505" s="4">
        <v>9</v>
      </c>
      <c r="L7505" s="4">
        <v>2015</v>
      </c>
      <c r="M7505" t="str">
        <f>INDEX(RoutesPivot[DepAirport],MATCH($C7505,RoutesPivot[[RouteID]:[RouteID]],0))</f>
        <v>ORD</v>
      </c>
      <c r="N7505" t="str">
        <f>INDEX(RoutesPivot[AirportID],MATCH($C7505,RoutesPivot[[RouteID]:[RouteID]],0))</f>
        <v>CLT</v>
      </c>
      <c r="O7505">
        <f>INDEX(RoutesPivot[Distance],MATCH($C7505,RoutesPivot[[RouteID]:[RouteID]],0))</f>
        <v>700</v>
      </c>
      <c r="P7505">
        <f>INDEX(RoutesPivot[ListPrice],MATCH($C7505,RoutesPivot[[RouteID]:[RouteID]],0))</f>
        <v>125</v>
      </c>
      <c r="Q7505" t="str">
        <f>INDEX(AirportPivot[AirportName],MATCH($N7505,AirportPivot[[AirportID]:[AirportID]],0))</f>
        <v>Charlotte/Douglas International</v>
      </c>
      <c r="R7505">
        <f>INDEX(AirportPivot[Gates (number of available)],MATCH($N7505,AirportPivot[[AirportID]:[AirportID]],0))</f>
        <v>65</v>
      </c>
    </row>
    <row r="7506" spans="1:18" x14ac:dyDescent="0.25">
      <c r="A7506" s="3" t="s">
        <v>7538</v>
      </c>
      <c r="B7506" s="12">
        <v>42174</v>
      </c>
      <c r="C7506" s="4" t="s">
        <v>70</v>
      </c>
      <c r="D7506" s="4">
        <v>1.8</v>
      </c>
      <c r="E7506" s="4">
        <v>169</v>
      </c>
      <c r="F7506" s="5">
        <v>0.33333333333333331</v>
      </c>
      <c r="G7506" s="6">
        <v>302.5</v>
      </c>
      <c r="H7506" s="7">
        <v>49912.5</v>
      </c>
      <c r="I7506" s="7">
        <f>FlightsPivot[[#This Row],[Total Fare]]*10%</f>
        <v>4991.25</v>
      </c>
      <c r="J7506" s="7">
        <f>FlightsPivot[[#This Row],[Total Fare]]+FlightsPivot[[#This Row],[10% tax ]]</f>
        <v>54903.75</v>
      </c>
      <c r="K7506" s="4">
        <v>6</v>
      </c>
      <c r="L7506" s="4">
        <v>2015</v>
      </c>
      <c r="M7506" t="str">
        <f>INDEX(RoutesPivot[DepAirport],MATCH($C7506,RoutesPivot[[RouteID]:[RouteID]],0))</f>
        <v>ORD</v>
      </c>
      <c r="N7506" t="str">
        <f>INDEX(RoutesPivot[AirportID],MATCH($C7506,RoutesPivot[[RouteID]:[RouteID]],0))</f>
        <v>LAS</v>
      </c>
      <c r="O7506">
        <f>INDEX(RoutesPivot[Distance],MATCH($C7506,RoutesPivot[[RouteID]:[RouteID]],0))</f>
        <v>1100</v>
      </c>
      <c r="P7506">
        <f>INDEX(RoutesPivot[ListPrice],MATCH($C7506,RoutesPivot[[RouteID]:[RouteID]],0))</f>
        <v>275</v>
      </c>
      <c r="Q7506" t="str">
        <f>INDEX(AirportPivot[AirportName],MATCH($N7506,AirportPivot[[AirportID]:[AirportID]],0))</f>
        <v>McCarran International</v>
      </c>
      <c r="R7506">
        <f>INDEX(AirportPivot[Gates (number of available)],MATCH($N7506,AirportPivot[[AirportID]:[AirportID]],0))</f>
        <v>68</v>
      </c>
    </row>
    <row r="7507" spans="1:18" x14ac:dyDescent="0.25">
      <c r="A7507" s="3" t="s">
        <v>7539</v>
      </c>
      <c r="B7507" s="12">
        <v>42325</v>
      </c>
      <c r="C7507" s="4" t="s">
        <v>50</v>
      </c>
      <c r="D7507" s="4">
        <v>1.9</v>
      </c>
      <c r="E7507" s="4">
        <v>145</v>
      </c>
      <c r="F7507" s="5">
        <v>0.75</v>
      </c>
      <c r="G7507" s="6">
        <v>275</v>
      </c>
      <c r="H7507" s="7">
        <v>50875</v>
      </c>
      <c r="I7507" s="7">
        <f>FlightsPivot[[#This Row],[Total Fare]]*10%</f>
        <v>5087.5</v>
      </c>
      <c r="J7507" s="7">
        <f>FlightsPivot[[#This Row],[Total Fare]]+FlightsPivot[[#This Row],[10% tax ]]</f>
        <v>55962.5</v>
      </c>
      <c r="K7507" s="4">
        <v>11</v>
      </c>
      <c r="L7507" s="4">
        <v>2015</v>
      </c>
      <c r="M7507" t="str">
        <f>INDEX(RoutesPivot[DepAirport],MATCH($C7507,RoutesPivot[[RouteID]:[RouteID]],0))</f>
        <v>ORD</v>
      </c>
      <c r="N7507" t="str">
        <f>INDEX(RoutesPivot[AirportID],MATCH($C7507,RoutesPivot[[RouteID]:[RouteID]],0))</f>
        <v>LGA</v>
      </c>
      <c r="O7507">
        <f>INDEX(RoutesPivot[Distance],MATCH($C7507,RoutesPivot[[RouteID]:[RouteID]],0))</f>
        <v>610</v>
      </c>
      <c r="P7507">
        <f>INDEX(RoutesPivot[ListPrice],MATCH($C7507,RoutesPivot[[RouteID]:[RouteID]],0))</f>
        <v>275</v>
      </c>
      <c r="Q7507" t="str">
        <f>INDEX(AirportPivot[AirportName],MATCH($N7507,AirportPivot[[AirportID]:[AirportID]],0))</f>
        <v>Laguardia</v>
      </c>
      <c r="R7507">
        <f>INDEX(AirportPivot[Gates (number of available)],MATCH($N7507,AirportPivot[[AirportID]:[AirportID]],0))</f>
        <v>66</v>
      </c>
    </row>
    <row r="7508" spans="1:18" x14ac:dyDescent="0.25">
      <c r="A7508" s="3" t="s">
        <v>7540</v>
      </c>
      <c r="B7508" s="12">
        <v>41713</v>
      </c>
      <c r="C7508" s="4" t="s">
        <v>1482</v>
      </c>
      <c r="D7508" s="4">
        <v>1.8</v>
      </c>
      <c r="E7508" s="4">
        <v>54</v>
      </c>
      <c r="F7508" s="5">
        <v>0.625</v>
      </c>
      <c r="G7508" s="6">
        <v>5000</v>
      </c>
      <c r="H7508" s="7">
        <v>825000</v>
      </c>
      <c r="I7508" s="7">
        <f>FlightsPivot[[#This Row],[Total Fare]]*10%</f>
        <v>82500</v>
      </c>
      <c r="J7508" s="7">
        <f>FlightsPivot[[#This Row],[Total Fare]]+FlightsPivot[[#This Row],[10% tax ]]</f>
        <v>907500</v>
      </c>
      <c r="K7508" s="4">
        <v>3</v>
      </c>
      <c r="L7508" s="4">
        <v>2014</v>
      </c>
      <c r="M7508" t="str">
        <f>INDEX(RoutesPivot[DepAirport],MATCH($C7508,RoutesPivot[[RouteID]:[RouteID]],0))</f>
        <v>ORD</v>
      </c>
      <c r="N7508" t="str">
        <f>INDEX(RoutesPivot[AirportID],MATCH($C7508,RoutesPivot[[RouteID]:[RouteID]],0))</f>
        <v>DCA</v>
      </c>
      <c r="O7508">
        <f>INDEX(RoutesPivot[Distance],MATCH($C7508,RoutesPivot[[RouteID]:[RouteID]],0))</f>
        <v>600</v>
      </c>
      <c r="P7508">
        <f>INDEX(RoutesPivot[ListPrice],MATCH($C7508,RoutesPivot[[RouteID]:[RouteID]],0))</f>
        <v>5000</v>
      </c>
      <c r="Q7508" t="str">
        <f>INDEX(AirportPivot[AirportName],MATCH($N7508,AirportPivot[[AirportID]:[AirportID]],0))</f>
        <v>Ronald Reagan Washington National Airport</v>
      </c>
      <c r="R7508">
        <f>INDEX(AirportPivot[Gates (number of available)],MATCH($N7508,AirportPivot[[AirportID]:[AirportID]],0))</f>
        <v>45</v>
      </c>
    </row>
    <row r="7509" spans="1:18" x14ac:dyDescent="0.25">
      <c r="A7509" s="3" t="s">
        <v>7541</v>
      </c>
      <c r="B7509" s="12">
        <v>41676</v>
      </c>
      <c r="C7509" s="4" t="s">
        <v>33</v>
      </c>
      <c r="D7509" s="4">
        <v>3</v>
      </c>
      <c r="E7509" s="4">
        <v>172</v>
      </c>
      <c r="F7509" s="5">
        <v>0.625</v>
      </c>
      <c r="G7509" s="6">
        <v>375</v>
      </c>
      <c r="H7509" s="7">
        <v>61875</v>
      </c>
      <c r="I7509" s="7">
        <f>FlightsPivot[[#This Row],[Total Fare]]*10%</f>
        <v>6187.5</v>
      </c>
      <c r="J7509" s="7">
        <f>FlightsPivot[[#This Row],[Total Fare]]+FlightsPivot[[#This Row],[10% tax ]]</f>
        <v>68062.5</v>
      </c>
      <c r="K7509" s="4">
        <v>2</v>
      </c>
      <c r="L7509" s="4">
        <v>2014</v>
      </c>
      <c r="M7509" t="str">
        <f>INDEX(RoutesPivot[DepAirport],MATCH($C7509,RoutesPivot[[RouteID]:[RouteID]],0))</f>
        <v>ORD</v>
      </c>
      <c r="N7509" t="str">
        <f>INDEX(RoutesPivot[AirportID],MATCH($C7509,RoutesPivot[[RouteID]:[RouteID]],0))</f>
        <v>SFO</v>
      </c>
      <c r="O7509">
        <f>INDEX(RoutesPivot[Distance],MATCH($C7509,RoutesPivot[[RouteID]:[RouteID]],0))</f>
        <v>1600</v>
      </c>
      <c r="P7509">
        <f>INDEX(RoutesPivot[ListPrice],MATCH($C7509,RoutesPivot[[RouteID]:[RouteID]],0))</f>
        <v>375</v>
      </c>
      <c r="Q7509" t="str">
        <f>INDEX(AirportPivot[AirportName],MATCH($N7509,AirportPivot[[AirportID]:[AirportID]],0))</f>
        <v>San Francisco International</v>
      </c>
      <c r="R7509">
        <f>INDEX(AirportPivot[Gates (number of available)],MATCH($N7509,AirportPivot[[AirportID]:[AirportID]],0))</f>
        <v>70</v>
      </c>
    </row>
    <row r="7510" spans="1:18" x14ac:dyDescent="0.25">
      <c r="A7510" s="3" t="s">
        <v>7542</v>
      </c>
      <c r="B7510" s="12">
        <v>42347</v>
      </c>
      <c r="C7510" s="4" t="s">
        <v>23</v>
      </c>
      <c r="D7510" s="4">
        <v>2.2000000000000002</v>
      </c>
      <c r="E7510" s="4">
        <v>19</v>
      </c>
      <c r="F7510" s="5">
        <v>0.77083333333333337</v>
      </c>
      <c r="G7510" s="6">
        <v>300</v>
      </c>
      <c r="H7510" s="7">
        <v>55500</v>
      </c>
      <c r="I7510" s="7">
        <f>FlightsPivot[[#This Row],[Total Fare]]*10%</f>
        <v>5550</v>
      </c>
      <c r="J7510" s="7">
        <f>FlightsPivot[[#This Row],[Total Fare]]+FlightsPivot[[#This Row],[10% tax ]]</f>
        <v>61050</v>
      </c>
      <c r="K7510" s="4">
        <v>12</v>
      </c>
      <c r="L7510" s="4">
        <v>2015</v>
      </c>
      <c r="M7510" t="str">
        <f>INDEX(RoutesPivot[DepAirport],MATCH($C7510,RoutesPivot[[RouteID]:[RouteID]],0))</f>
        <v>ORD</v>
      </c>
      <c r="N7510" t="str">
        <f>INDEX(RoutesPivot[AirportID],MATCH($C7510,RoutesPivot[[RouteID]:[RouteID]],0))</f>
        <v>DEN</v>
      </c>
      <c r="O7510">
        <f>INDEX(RoutesPivot[Distance],MATCH($C7510,RoutesPivot[[RouteID]:[RouteID]],0))</f>
        <v>800</v>
      </c>
      <c r="P7510">
        <f>INDEX(RoutesPivot[ListPrice],MATCH($C7510,RoutesPivot[[RouteID]:[RouteID]],0))</f>
        <v>300</v>
      </c>
      <c r="Q7510" t="str">
        <f>INDEX(AirportPivot[AirportName],MATCH($N7510,AirportPivot[[AirportID]:[AirportID]],0))</f>
        <v>Denver International</v>
      </c>
      <c r="R7510">
        <f>INDEX(AirportPivot[Gates (number of available)],MATCH($N7510,AirportPivot[[AirportID]:[AirportID]],0))</f>
        <v>75</v>
      </c>
    </row>
    <row r="7511" spans="1:18" x14ac:dyDescent="0.25">
      <c r="A7511" s="3" t="s">
        <v>7543</v>
      </c>
      <c r="B7511" s="12">
        <v>41829</v>
      </c>
      <c r="C7511" s="4" t="s">
        <v>47</v>
      </c>
      <c r="D7511" s="4">
        <v>1.9</v>
      </c>
      <c r="E7511" s="4">
        <v>103</v>
      </c>
      <c r="F7511" s="5">
        <v>0.29166666666666669</v>
      </c>
      <c r="G7511" s="6">
        <v>275</v>
      </c>
      <c r="H7511" s="7">
        <v>50875</v>
      </c>
      <c r="I7511" s="7">
        <f>FlightsPivot[[#This Row],[Total Fare]]*10%</f>
        <v>5087.5</v>
      </c>
      <c r="J7511" s="7">
        <f>FlightsPivot[[#This Row],[Total Fare]]+FlightsPivot[[#This Row],[10% tax ]]</f>
        <v>55962.5</v>
      </c>
      <c r="K7511" s="4">
        <v>7</v>
      </c>
      <c r="L7511" s="4">
        <v>2014</v>
      </c>
      <c r="M7511" t="str">
        <f>INDEX(RoutesPivot[DepAirport],MATCH($C7511,RoutesPivot[[RouteID]:[RouteID]],0))</f>
        <v>ORD</v>
      </c>
      <c r="N7511" t="str">
        <f>INDEX(RoutesPivot[AirportID],MATCH($C7511,RoutesPivot[[RouteID]:[RouteID]],0))</f>
        <v>PHX</v>
      </c>
      <c r="O7511">
        <f>INDEX(RoutesPivot[Distance],MATCH($C7511,RoutesPivot[[RouteID]:[RouteID]],0))</f>
        <v>1200</v>
      </c>
      <c r="P7511">
        <f>INDEX(RoutesPivot[ListPrice],MATCH($C7511,RoutesPivot[[RouteID]:[RouteID]],0))</f>
        <v>250</v>
      </c>
      <c r="Q7511" t="str">
        <f>INDEX(AirportPivot[AirportName],MATCH($N7511,AirportPivot[[AirportID]:[AirportID]],0))</f>
        <v>Phoenix Sky Harbor International</v>
      </c>
      <c r="R7511">
        <f>INDEX(AirportPivot[Gates (number of available)],MATCH($N7511,AirportPivot[[AirportID]:[AirportID]],0))</f>
        <v>60</v>
      </c>
    </row>
    <row r="7512" spans="1:18" x14ac:dyDescent="0.25">
      <c r="A7512" s="3" t="s">
        <v>7544</v>
      </c>
      <c r="B7512" s="12">
        <v>41861</v>
      </c>
      <c r="C7512" s="4" t="s">
        <v>98</v>
      </c>
      <c r="D7512" s="4">
        <v>3.1</v>
      </c>
      <c r="E7512" s="4">
        <v>47</v>
      </c>
      <c r="F7512" s="5">
        <v>0.72916666666666663</v>
      </c>
      <c r="G7512" s="6">
        <v>302.5</v>
      </c>
      <c r="H7512" s="7">
        <v>49912.5</v>
      </c>
      <c r="I7512" s="7">
        <f>FlightsPivot[[#This Row],[Total Fare]]*10%</f>
        <v>4991.25</v>
      </c>
      <c r="J7512" s="7">
        <f>FlightsPivot[[#This Row],[Total Fare]]+FlightsPivot[[#This Row],[10% tax ]]</f>
        <v>54903.75</v>
      </c>
      <c r="K7512" s="4">
        <v>8</v>
      </c>
      <c r="L7512" s="4">
        <v>2014</v>
      </c>
      <c r="M7512" t="str">
        <f>INDEX(RoutesPivot[DepAirport],MATCH($C7512,RoutesPivot[[RouteID]:[RouteID]],0))</f>
        <v>ORD</v>
      </c>
      <c r="N7512" t="str">
        <f>INDEX(RoutesPivot[AirportID],MATCH($C7512,RoutesPivot[[RouteID]:[RouteID]],0))</f>
        <v>PHL</v>
      </c>
      <c r="O7512">
        <f>INDEX(RoutesPivot[Distance],MATCH($C7512,RoutesPivot[[RouteID]:[RouteID]],0))</f>
        <v>580</v>
      </c>
      <c r="P7512">
        <f>INDEX(RoutesPivot[ListPrice],MATCH($C7512,RoutesPivot[[RouteID]:[RouteID]],0))</f>
        <v>275</v>
      </c>
      <c r="Q7512" t="str">
        <f>INDEX(AirportPivot[AirportName],MATCH($N7512,AirportPivot[[AirportID]:[AirportID]],0))</f>
        <v>Philadelphia International</v>
      </c>
      <c r="R7512">
        <f>INDEX(AirportPivot[Gates (number of available)],MATCH($N7512,AirportPivot[[AirportID]:[AirportID]],0))</f>
        <v>89</v>
      </c>
    </row>
    <row r="7513" spans="1:18" x14ac:dyDescent="0.25">
      <c r="A7513" s="3" t="s">
        <v>7545</v>
      </c>
      <c r="B7513" s="12">
        <v>41884</v>
      </c>
      <c r="C7513" s="4" t="s">
        <v>70</v>
      </c>
      <c r="D7513" s="4">
        <v>0.4</v>
      </c>
      <c r="E7513" s="4">
        <v>128</v>
      </c>
      <c r="F7513" s="5">
        <v>0.70833333333333337</v>
      </c>
      <c r="G7513" s="6">
        <v>275</v>
      </c>
      <c r="H7513" s="7">
        <v>50875</v>
      </c>
      <c r="I7513" s="7">
        <f>FlightsPivot[[#This Row],[Total Fare]]*10%</f>
        <v>5087.5</v>
      </c>
      <c r="J7513" s="7">
        <f>FlightsPivot[[#This Row],[Total Fare]]+FlightsPivot[[#This Row],[10% tax ]]</f>
        <v>55962.5</v>
      </c>
      <c r="K7513" s="4">
        <v>9</v>
      </c>
      <c r="L7513" s="4">
        <v>2014</v>
      </c>
      <c r="M7513" t="str">
        <f>INDEX(RoutesPivot[DepAirport],MATCH($C7513,RoutesPivot[[RouteID]:[RouteID]],0))</f>
        <v>ORD</v>
      </c>
      <c r="N7513" t="str">
        <f>INDEX(RoutesPivot[AirportID],MATCH($C7513,RoutesPivot[[RouteID]:[RouteID]],0))</f>
        <v>LAS</v>
      </c>
      <c r="O7513">
        <f>INDEX(RoutesPivot[Distance],MATCH($C7513,RoutesPivot[[RouteID]:[RouteID]],0))</f>
        <v>1100</v>
      </c>
      <c r="P7513">
        <f>INDEX(RoutesPivot[ListPrice],MATCH($C7513,RoutesPivot[[RouteID]:[RouteID]],0))</f>
        <v>275</v>
      </c>
      <c r="Q7513" t="str">
        <f>INDEX(AirportPivot[AirportName],MATCH($N7513,AirportPivot[[AirportID]:[AirportID]],0))</f>
        <v>McCarran International</v>
      </c>
      <c r="R7513">
        <f>INDEX(AirportPivot[Gates (number of available)],MATCH($N7513,AirportPivot[[AirportID]:[AirportID]],0))</f>
        <v>68</v>
      </c>
    </row>
    <row r="7514" spans="1:18" x14ac:dyDescent="0.25">
      <c r="A7514" s="3" t="s">
        <v>7546</v>
      </c>
      <c r="B7514" s="12">
        <v>41673</v>
      </c>
      <c r="C7514" s="4" t="s">
        <v>86</v>
      </c>
      <c r="D7514" s="4">
        <v>3.5</v>
      </c>
      <c r="E7514" s="4">
        <v>70</v>
      </c>
      <c r="F7514" s="5">
        <v>0.875</v>
      </c>
      <c r="G7514" s="6">
        <v>115</v>
      </c>
      <c r="H7514" s="7">
        <v>20815</v>
      </c>
      <c r="I7514" s="7">
        <f>FlightsPivot[[#This Row],[Total Fare]]*10%</f>
        <v>2081.5</v>
      </c>
      <c r="J7514" s="7">
        <f>FlightsPivot[[#This Row],[Total Fare]]+FlightsPivot[[#This Row],[10% tax ]]</f>
        <v>22896.5</v>
      </c>
      <c r="K7514" s="4">
        <v>2</v>
      </c>
      <c r="L7514" s="4">
        <v>2014</v>
      </c>
      <c r="M7514" t="str">
        <f>INDEX(RoutesPivot[DepAirport],MATCH($C7514,RoutesPivot[[RouteID]:[RouteID]],0))</f>
        <v>ORD</v>
      </c>
      <c r="N7514" t="str">
        <f>INDEX(RoutesPivot[AirportID],MATCH($C7514,RoutesPivot[[RouteID]:[RouteID]],0))</f>
        <v>DTW</v>
      </c>
      <c r="O7514">
        <f>INDEX(RoutesPivot[Distance],MATCH($C7514,RoutesPivot[[RouteID]:[RouteID]],0))</f>
        <v>200</v>
      </c>
      <c r="P7514">
        <f>INDEX(RoutesPivot[ListPrice],MATCH($C7514,RoutesPivot[[RouteID]:[RouteID]],0))</f>
        <v>115</v>
      </c>
      <c r="Q7514" t="str">
        <f>INDEX(AirportPivot[AirportName],MATCH($N7514,AirportPivot[[AirportID]:[AirportID]],0))</f>
        <v>Detroit Metropolitan Wayne County</v>
      </c>
      <c r="R7514">
        <f>INDEX(AirportPivot[Gates (number of available)],MATCH($N7514,AirportPivot[[AirportID]:[AirportID]],0))</f>
        <v>60</v>
      </c>
    </row>
    <row r="7515" spans="1:18" x14ac:dyDescent="0.25">
      <c r="A7515" s="3" t="s">
        <v>7547</v>
      </c>
      <c r="B7515" s="12">
        <v>41692</v>
      </c>
      <c r="C7515" s="4" t="s">
        <v>23</v>
      </c>
      <c r="D7515" s="4">
        <v>1.6</v>
      </c>
      <c r="E7515" s="4">
        <v>84</v>
      </c>
      <c r="F7515" s="5">
        <v>0.83333333333333337</v>
      </c>
      <c r="G7515" s="6">
        <v>300</v>
      </c>
      <c r="H7515" s="7">
        <v>54300</v>
      </c>
      <c r="I7515" s="7">
        <f>FlightsPivot[[#This Row],[Total Fare]]*10%</f>
        <v>5430</v>
      </c>
      <c r="J7515" s="7">
        <f>FlightsPivot[[#This Row],[Total Fare]]+FlightsPivot[[#This Row],[10% tax ]]</f>
        <v>59730</v>
      </c>
      <c r="K7515" s="4">
        <v>2</v>
      </c>
      <c r="L7515" s="4">
        <v>2014</v>
      </c>
      <c r="M7515" t="str">
        <f>INDEX(RoutesPivot[DepAirport],MATCH($C7515,RoutesPivot[[RouteID]:[RouteID]],0))</f>
        <v>ORD</v>
      </c>
      <c r="N7515" t="str">
        <f>INDEX(RoutesPivot[AirportID],MATCH($C7515,RoutesPivot[[RouteID]:[RouteID]],0))</f>
        <v>DEN</v>
      </c>
      <c r="O7515">
        <f>INDEX(RoutesPivot[Distance],MATCH($C7515,RoutesPivot[[RouteID]:[RouteID]],0))</f>
        <v>800</v>
      </c>
      <c r="P7515">
        <f>INDEX(RoutesPivot[ListPrice],MATCH($C7515,RoutesPivot[[RouteID]:[RouteID]],0))</f>
        <v>300</v>
      </c>
      <c r="Q7515" t="str">
        <f>INDEX(AirportPivot[AirportName],MATCH($N7515,AirportPivot[[AirportID]:[AirportID]],0))</f>
        <v>Denver International</v>
      </c>
      <c r="R7515">
        <f>INDEX(AirportPivot[Gates (number of available)],MATCH($N7515,AirportPivot[[AirportID]:[AirportID]],0))</f>
        <v>75</v>
      </c>
    </row>
    <row r="7516" spans="1:18" x14ac:dyDescent="0.25">
      <c r="A7516" s="3" t="s">
        <v>7548</v>
      </c>
      <c r="B7516" s="12">
        <v>42335</v>
      </c>
      <c r="C7516" s="4" t="s">
        <v>805</v>
      </c>
      <c r="D7516" s="4">
        <v>3.4</v>
      </c>
      <c r="E7516" s="4">
        <v>57</v>
      </c>
      <c r="F7516" s="5">
        <v>0.77083333333333337</v>
      </c>
      <c r="G7516" s="6">
        <v>435</v>
      </c>
      <c r="H7516" s="7">
        <v>71775</v>
      </c>
      <c r="I7516" s="7">
        <f>FlightsPivot[[#This Row],[Total Fare]]*10%</f>
        <v>7177.5</v>
      </c>
      <c r="J7516" s="7">
        <f>FlightsPivot[[#This Row],[Total Fare]]+FlightsPivot[[#This Row],[10% tax ]]</f>
        <v>78952.5</v>
      </c>
      <c r="K7516" s="4">
        <v>11</v>
      </c>
      <c r="L7516" s="4">
        <v>2015</v>
      </c>
      <c r="M7516" t="str">
        <f>INDEX(RoutesPivot[DepAirport],MATCH($C7516,RoutesPivot[[RouteID]:[RouteID]],0))</f>
        <v>ORD</v>
      </c>
      <c r="N7516" t="str">
        <f>INDEX(RoutesPivot[AirportID],MATCH($C7516,RoutesPivot[[RouteID]:[RouteID]],0))</f>
        <v>SLC</v>
      </c>
      <c r="O7516">
        <f>INDEX(RoutesPivot[Distance],MATCH($C7516,RoutesPivot[[RouteID]:[RouteID]],0))</f>
        <v>1000</v>
      </c>
      <c r="P7516">
        <f>INDEX(RoutesPivot[ListPrice],MATCH($C7516,RoutesPivot[[RouteID]:[RouteID]],0))</f>
        <v>290</v>
      </c>
      <c r="Q7516" t="str">
        <f>INDEX(AirportPivot[AirportName],MATCH($N7516,AirportPivot[[AirportID]:[AirportID]],0))</f>
        <v>Salt Lake City International</v>
      </c>
      <c r="R7516">
        <f>INDEX(AirportPivot[Gates (number of available)],MATCH($N7516,AirportPivot[[AirportID]:[AirportID]],0))</f>
        <v>54</v>
      </c>
    </row>
    <row r="7517" spans="1:18" x14ac:dyDescent="0.25">
      <c r="A7517" s="3" t="s">
        <v>7549</v>
      </c>
      <c r="B7517" s="12">
        <v>42261</v>
      </c>
      <c r="C7517" s="4" t="s">
        <v>33</v>
      </c>
      <c r="D7517" s="4">
        <v>1.6</v>
      </c>
      <c r="E7517" s="4">
        <v>81</v>
      </c>
      <c r="F7517" s="5">
        <v>0.85416666666666663</v>
      </c>
      <c r="G7517" s="6">
        <v>375</v>
      </c>
      <c r="H7517" s="7">
        <v>67875</v>
      </c>
      <c r="I7517" s="7">
        <f>FlightsPivot[[#This Row],[Total Fare]]*10%</f>
        <v>6787.5</v>
      </c>
      <c r="J7517" s="7">
        <f>FlightsPivot[[#This Row],[Total Fare]]+FlightsPivot[[#This Row],[10% tax ]]</f>
        <v>74662.5</v>
      </c>
      <c r="K7517" s="4">
        <v>9</v>
      </c>
      <c r="L7517" s="4">
        <v>2015</v>
      </c>
      <c r="M7517" t="str">
        <f>INDEX(RoutesPivot[DepAirport],MATCH($C7517,RoutesPivot[[RouteID]:[RouteID]],0))</f>
        <v>ORD</v>
      </c>
      <c r="N7517" t="str">
        <f>INDEX(RoutesPivot[AirportID],MATCH($C7517,RoutesPivot[[RouteID]:[RouteID]],0))</f>
        <v>SFO</v>
      </c>
      <c r="O7517">
        <f>INDEX(RoutesPivot[Distance],MATCH($C7517,RoutesPivot[[RouteID]:[RouteID]],0))</f>
        <v>1600</v>
      </c>
      <c r="P7517">
        <f>INDEX(RoutesPivot[ListPrice],MATCH($C7517,RoutesPivot[[RouteID]:[RouteID]],0))</f>
        <v>375</v>
      </c>
      <c r="Q7517" t="str">
        <f>INDEX(AirportPivot[AirportName],MATCH($N7517,AirportPivot[[AirportID]:[AirportID]],0))</f>
        <v>San Francisco International</v>
      </c>
      <c r="R7517">
        <f>INDEX(AirportPivot[Gates (number of available)],MATCH($N7517,AirportPivot[[AirportID]:[AirportID]],0))</f>
        <v>70</v>
      </c>
    </row>
    <row r="7518" spans="1:18" x14ac:dyDescent="0.25">
      <c r="A7518" s="3" t="s">
        <v>7550</v>
      </c>
      <c r="B7518" s="12">
        <v>42367</v>
      </c>
      <c r="C7518" s="4" t="s">
        <v>27</v>
      </c>
      <c r="D7518" s="4">
        <v>11.1</v>
      </c>
      <c r="E7518" s="4">
        <v>185</v>
      </c>
      <c r="F7518" s="5">
        <v>0.79166666666666663</v>
      </c>
      <c r="G7518" s="6">
        <v>200</v>
      </c>
      <c r="H7518" s="7">
        <v>33000</v>
      </c>
      <c r="I7518" s="7">
        <f>FlightsPivot[[#This Row],[Total Fare]]*10%</f>
        <v>3300</v>
      </c>
      <c r="J7518" s="7">
        <f>FlightsPivot[[#This Row],[Total Fare]]+FlightsPivot[[#This Row],[10% tax ]]</f>
        <v>36300</v>
      </c>
      <c r="K7518" s="4">
        <v>12</v>
      </c>
      <c r="L7518" s="4">
        <v>2015</v>
      </c>
      <c r="M7518" t="str">
        <f>INDEX(RoutesPivot[DepAirport],MATCH($C7518,RoutesPivot[[RouteID]:[RouteID]],0))</f>
        <v>ORD</v>
      </c>
      <c r="N7518" t="str">
        <f>INDEX(RoutesPivot[AirportID],MATCH($C7518,RoutesPivot[[RouteID]:[RouteID]],0))</f>
        <v>ATL</v>
      </c>
      <c r="O7518">
        <f>INDEX(RoutesPivot[Distance],MATCH($C7518,RoutesPivot[[RouteID]:[RouteID]],0))</f>
        <v>510</v>
      </c>
      <c r="P7518">
        <f>INDEX(RoutesPivot[ListPrice],MATCH($C7518,RoutesPivot[[RouteID]:[RouteID]],0))</f>
        <v>200</v>
      </c>
      <c r="Q7518" t="str">
        <f>INDEX(AirportPivot[AirportName],MATCH($N7518,AirportPivot[[AirportID]:[AirportID]],0))</f>
        <v>Hartsfield-Jackson Atlanta International</v>
      </c>
      <c r="R7518">
        <f>INDEX(AirportPivot[Gates (number of available)],MATCH($N7518,AirportPivot[[AirportID]:[AirportID]],0))</f>
        <v>100</v>
      </c>
    </row>
    <row r="7519" spans="1:18" x14ac:dyDescent="0.25">
      <c r="A7519" s="3" t="s">
        <v>7551</v>
      </c>
      <c r="B7519" s="12">
        <v>42317</v>
      </c>
      <c r="C7519" s="4" t="s">
        <v>23</v>
      </c>
      <c r="D7519" s="4">
        <v>1.4</v>
      </c>
      <c r="E7519" s="4">
        <v>31</v>
      </c>
      <c r="F7519" s="5">
        <v>0.3125</v>
      </c>
      <c r="G7519" s="6">
        <v>300</v>
      </c>
      <c r="H7519" s="7">
        <v>55500</v>
      </c>
      <c r="I7519" s="7">
        <f>FlightsPivot[[#This Row],[Total Fare]]*10%</f>
        <v>5550</v>
      </c>
      <c r="J7519" s="7">
        <f>FlightsPivot[[#This Row],[Total Fare]]+FlightsPivot[[#This Row],[10% tax ]]</f>
        <v>61050</v>
      </c>
      <c r="K7519" s="4">
        <v>11</v>
      </c>
      <c r="L7519" s="4">
        <v>2015</v>
      </c>
      <c r="M7519" t="str">
        <f>INDEX(RoutesPivot[DepAirport],MATCH($C7519,RoutesPivot[[RouteID]:[RouteID]],0))</f>
        <v>ORD</v>
      </c>
      <c r="N7519" t="str">
        <f>INDEX(RoutesPivot[AirportID],MATCH($C7519,RoutesPivot[[RouteID]:[RouteID]],0))</f>
        <v>DEN</v>
      </c>
      <c r="O7519">
        <f>INDEX(RoutesPivot[Distance],MATCH($C7519,RoutesPivot[[RouteID]:[RouteID]],0))</f>
        <v>800</v>
      </c>
      <c r="P7519">
        <f>INDEX(RoutesPivot[ListPrice],MATCH($C7519,RoutesPivot[[RouteID]:[RouteID]],0))</f>
        <v>300</v>
      </c>
      <c r="Q7519" t="str">
        <f>INDEX(AirportPivot[AirportName],MATCH($N7519,AirportPivot[[AirportID]:[AirportID]],0))</f>
        <v>Denver International</v>
      </c>
      <c r="R7519">
        <f>INDEX(AirportPivot[Gates (number of available)],MATCH($N7519,AirportPivot[[AirportID]:[AirportID]],0))</f>
        <v>75</v>
      </c>
    </row>
    <row r="7520" spans="1:18" x14ac:dyDescent="0.25">
      <c r="A7520" s="3" t="s">
        <v>7552</v>
      </c>
      <c r="B7520" s="12">
        <v>41977</v>
      </c>
      <c r="C7520" s="4" t="s">
        <v>27</v>
      </c>
      <c r="D7520" s="4">
        <v>7.5</v>
      </c>
      <c r="E7520" s="4">
        <v>44</v>
      </c>
      <c r="F7520" s="5">
        <v>0.70833333333333337</v>
      </c>
      <c r="G7520" s="6">
        <v>200</v>
      </c>
      <c r="H7520" s="7">
        <v>33000</v>
      </c>
      <c r="I7520" s="7">
        <f>FlightsPivot[[#This Row],[Total Fare]]*10%</f>
        <v>3300</v>
      </c>
      <c r="J7520" s="7">
        <f>FlightsPivot[[#This Row],[Total Fare]]+FlightsPivot[[#This Row],[10% tax ]]</f>
        <v>36300</v>
      </c>
      <c r="K7520" s="4">
        <v>12</v>
      </c>
      <c r="L7520" s="4">
        <v>2014</v>
      </c>
      <c r="M7520" t="str">
        <f>INDEX(RoutesPivot[DepAirport],MATCH($C7520,RoutesPivot[[RouteID]:[RouteID]],0))</f>
        <v>ORD</v>
      </c>
      <c r="N7520" t="str">
        <f>INDEX(RoutesPivot[AirportID],MATCH($C7520,RoutesPivot[[RouteID]:[RouteID]],0))</f>
        <v>ATL</v>
      </c>
      <c r="O7520">
        <f>INDEX(RoutesPivot[Distance],MATCH($C7520,RoutesPivot[[RouteID]:[RouteID]],0))</f>
        <v>510</v>
      </c>
      <c r="P7520">
        <f>INDEX(RoutesPivot[ListPrice],MATCH($C7520,RoutesPivot[[RouteID]:[RouteID]],0))</f>
        <v>200</v>
      </c>
      <c r="Q7520" t="str">
        <f>INDEX(AirportPivot[AirportName],MATCH($N7520,AirportPivot[[AirportID]:[AirportID]],0))</f>
        <v>Hartsfield-Jackson Atlanta International</v>
      </c>
      <c r="R7520">
        <f>INDEX(AirportPivot[Gates (number of available)],MATCH($N7520,AirportPivot[[AirportID]:[AirportID]],0))</f>
        <v>100</v>
      </c>
    </row>
    <row r="7521" spans="1:18" x14ac:dyDescent="0.25">
      <c r="A7521" s="3" t="s">
        <v>7553</v>
      </c>
      <c r="B7521" s="12">
        <v>41896</v>
      </c>
      <c r="C7521" s="4" t="s">
        <v>23</v>
      </c>
      <c r="D7521" s="4">
        <v>2</v>
      </c>
      <c r="E7521" s="4">
        <v>154</v>
      </c>
      <c r="F7521" s="5">
        <v>0.29166666666666669</v>
      </c>
      <c r="G7521" s="6">
        <v>300</v>
      </c>
      <c r="H7521" s="7">
        <v>49500</v>
      </c>
      <c r="I7521" s="7">
        <f>FlightsPivot[[#This Row],[Total Fare]]*10%</f>
        <v>4950</v>
      </c>
      <c r="J7521" s="7">
        <f>FlightsPivot[[#This Row],[Total Fare]]+FlightsPivot[[#This Row],[10% tax ]]</f>
        <v>54450</v>
      </c>
      <c r="K7521" s="4">
        <v>9</v>
      </c>
      <c r="L7521" s="4">
        <v>2014</v>
      </c>
      <c r="M7521" t="str">
        <f>INDEX(RoutesPivot[DepAirport],MATCH($C7521,RoutesPivot[[RouteID]:[RouteID]],0))</f>
        <v>ORD</v>
      </c>
      <c r="N7521" t="str">
        <f>INDEX(RoutesPivot[AirportID],MATCH($C7521,RoutesPivot[[RouteID]:[RouteID]],0))</f>
        <v>DEN</v>
      </c>
      <c r="O7521">
        <f>INDEX(RoutesPivot[Distance],MATCH($C7521,RoutesPivot[[RouteID]:[RouteID]],0))</f>
        <v>800</v>
      </c>
      <c r="P7521">
        <f>INDEX(RoutesPivot[ListPrice],MATCH($C7521,RoutesPivot[[RouteID]:[RouteID]],0))</f>
        <v>300</v>
      </c>
      <c r="Q7521" t="str">
        <f>INDEX(AirportPivot[AirportName],MATCH($N7521,AirportPivot[[AirportID]:[AirportID]],0))</f>
        <v>Denver International</v>
      </c>
      <c r="R7521">
        <f>INDEX(AirportPivot[Gates (number of available)],MATCH($N7521,AirportPivot[[AirportID]:[AirportID]],0))</f>
        <v>75</v>
      </c>
    </row>
    <row r="7522" spans="1:18" x14ac:dyDescent="0.25">
      <c r="A7522" s="3" t="s">
        <v>7554</v>
      </c>
      <c r="B7522" s="12">
        <v>42049</v>
      </c>
      <c r="C7522" s="4" t="s">
        <v>21</v>
      </c>
      <c r="D7522" s="4">
        <v>3.3</v>
      </c>
      <c r="E7522" s="4">
        <v>21</v>
      </c>
      <c r="F7522" s="5">
        <v>0.35416666666666669</v>
      </c>
      <c r="G7522" s="6">
        <v>125</v>
      </c>
      <c r="H7522" s="7">
        <v>23125</v>
      </c>
      <c r="I7522" s="7">
        <f>FlightsPivot[[#This Row],[Total Fare]]*10%</f>
        <v>2312.5</v>
      </c>
      <c r="J7522" s="7">
        <f>FlightsPivot[[#This Row],[Total Fare]]+FlightsPivot[[#This Row],[10% tax ]]</f>
        <v>25437.5</v>
      </c>
      <c r="K7522" s="4">
        <v>2</v>
      </c>
      <c r="L7522" s="4">
        <v>2015</v>
      </c>
      <c r="M7522" t="str">
        <f>INDEX(RoutesPivot[DepAirport],MATCH($C7522,RoutesPivot[[RouteID]:[RouteID]],0))</f>
        <v>ORD</v>
      </c>
      <c r="N7522" t="str">
        <f>INDEX(RoutesPivot[AirportID],MATCH($C7522,RoutesPivot[[RouteID]:[RouteID]],0))</f>
        <v>CLT</v>
      </c>
      <c r="O7522">
        <f>INDEX(RoutesPivot[Distance],MATCH($C7522,RoutesPivot[[RouteID]:[RouteID]],0))</f>
        <v>700</v>
      </c>
      <c r="P7522">
        <f>INDEX(RoutesPivot[ListPrice],MATCH($C7522,RoutesPivot[[RouteID]:[RouteID]],0))</f>
        <v>125</v>
      </c>
      <c r="Q7522" t="str">
        <f>INDEX(AirportPivot[AirportName],MATCH($N7522,AirportPivot[[AirportID]:[AirportID]],0))</f>
        <v>Charlotte/Douglas International</v>
      </c>
      <c r="R7522">
        <f>INDEX(AirportPivot[Gates (number of available)],MATCH($N7522,AirportPivot[[AirportID]:[AirportID]],0))</f>
        <v>65</v>
      </c>
    </row>
    <row r="7523" spans="1:18" x14ac:dyDescent="0.25">
      <c r="A7523" s="3" t="s">
        <v>7555</v>
      </c>
      <c r="B7523" s="12">
        <v>42188</v>
      </c>
      <c r="C7523" s="4" t="s">
        <v>27</v>
      </c>
      <c r="D7523" s="4">
        <v>7</v>
      </c>
      <c r="E7523" s="4">
        <v>29</v>
      </c>
      <c r="F7523" s="5">
        <v>0.29166666666666669</v>
      </c>
      <c r="G7523" s="6">
        <v>220</v>
      </c>
      <c r="H7523" s="7">
        <v>40700</v>
      </c>
      <c r="I7523" s="7">
        <f>FlightsPivot[[#This Row],[Total Fare]]*10%</f>
        <v>4070</v>
      </c>
      <c r="J7523" s="7">
        <f>FlightsPivot[[#This Row],[Total Fare]]+FlightsPivot[[#This Row],[10% tax ]]</f>
        <v>44770</v>
      </c>
      <c r="K7523" s="4">
        <v>7</v>
      </c>
      <c r="L7523" s="4">
        <v>2015</v>
      </c>
      <c r="M7523" t="str">
        <f>INDEX(RoutesPivot[DepAirport],MATCH($C7523,RoutesPivot[[RouteID]:[RouteID]],0))</f>
        <v>ORD</v>
      </c>
      <c r="N7523" t="str">
        <f>INDEX(RoutesPivot[AirportID],MATCH($C7523,RoutesPivot[[RouteID]:[RouteID]],0))</f>
        <v>ATL</v>
      </c>
      <c r="O7523">
        <f>INDEX(RoutesPivot[Distance],MATCH($C7523,RoutesPivot[[RouteID]:[RouteID]],0))</f>
        <v>510</v>
      </c>
      <c r="P7523">
        <f>INDEX(RoutesPivot[ListPrice],MATCH($C7523,RoutesPivot[[RouteID]:[RouteID]],0))</f>
        <v>200</v>
      </c>
      <c r="Q7523" t="str">
        <f>INDEX(AirportPivot[AirportName],MATCH($N7523,AirportPivot[[AirportID]:[AirportID]],0))</f>
        <v>Hartsfield-Jackson Atlanta International</v>
      </c>
      <c r="R7523">
        <f>INDEX(AirportPivot[Gates (number of available)],MATCH($N7523,AirportPivot[[AirportID]:[AirportID]],0))</f>
        <v>100</v>
      </c>
    </row>
    <row r="7524" spans="1:18" x14ac:dyDescent="0.25">
      <c r="A7524" s="3" t="s">
        <v>7556</v>
      </c>
      <c r="B7524" s="12">
        <v>41970</v>
      </c>
      <c r="C7524" s="4" t="s">
        <v>21</v>
      </c>
      <c r="D7524" s="4">
        <v>6.8</v>
      </c>
      <c r="E7524" s="4">
        <v>6</v>
      </c>
      <c r="F7524" s="5">
        <v>0.72916666666666663</v>
      </c>
      <c r="G7524" s="6">
        <v>187.5</v>
      </c>
      <c r="H7524" s="7">
        <v>34687.5</v>
      </c>
      <c r="I7524" s="7">
        <f>FlightsPivot[[#This Row],[Total Fare]]*10%</f>
        <v>3468.75</v>
      </c>
      <c r="J7524" s="7">
        <f>FlightsPivot[[#This Row],[Total Fare]]+FlightsPivot[[#This Row],[10% tax ]]</f>
        <v>38156.25</v>
      </c>
      <c r="K7524" s="4">
        <v>11</v>
      </c>
      <c r="L7524" s="4">
        <v>2014</v>
      </c>
      <c r="M7524" t="str">
        <f>INDEX(RoutesPivot[DepAirport],MATCH($C7524,RoutesPivot[[RouteID]:[RouteID]],0))</f>
        <v>ORD</v>
      </c>
      <c r="N7524" t="str">
        <f>INDEX(RoutesPivot[AirportID],MATCH($C7524,RoutesPivot[[RouteID]:[RouteID]],0))</f>
        <v>CLT</v>
      </c>
      <c r="O7524">
        <f>INDEX(RoutesPivot[Distance],MATCH($C7524,RoutesPivot[[RouteID]:[RouteID]],0))</f>
        <v>700</v>
      </c>
      <c r="P7524">
        <f>INDEX(RoutesPivot[ListPrice],MATCH($C7524,RoutesPivot[[RouteID]:[RouteID]],0))</f>
        <v>125</v>
      </c>
      <c r="Q7524" t="str">
        <f>INDEX(AirportPivot[AirportName],MATCH($N7524,AirportPivot[[AirportID]:[AirportID]],0))</f>
        <v>Charlotte/Douglas International</v>
      </c>
      <c r="R7524">
        <f>INDEX(AirportPivot[Gates (number of available)],MATCH($N7524,AirportPivot[[AirportID]:[AirportID]],0))</f>
        <v>65</v>
      </c>
    </row>
    <row r="7525" spans="1:18" x14ac:dyDescent="0.25">
      <c r="A7525" s="3" t="s">
        <v>7557</v>
      </c>
      <c r="B7525" s="12">
        <v>41996</v>
      </c>
      <c r="C7525" s="4" t="s">
        <v>98</v>
      </c>
      <c r="D7525" s="4">
        <v>3.5</v>
      </c>
      <c r="E7525" s="4">
        <v>84</v>
      </c>
      <c r="F7525" s="5">
        <v>0.77083333333333337</v>
      </c>
      <c r="G7525" s="6">
        <v>385</v>
      </c>
      <c r="H7525" s="7">
        <v>69685</v>
      </c>
      <c r="I7525" s="7">
        <f>FlightsPivot[[#This Row],[Total Fare]]*10%</f>
        <v>6968.5</v>
      </c>
      <c r="J7525" s="7">
        <f>FlightsPivot[[#This Row],[Total Fare]]+FlightsPivot[[#This Row],[10% tax ]]</f>
        <v>76653.5</v>
      </c>
      <c r="K7525" s="4">
        <v>12</v>
      </c>
      <c r="L7525" s="4">
        <v>2014</v>
      </c>
      <c r="M7525" t="str">
        <f>INDEX(RoutesPivot[DepAirport],MATCH($C7525,RoutesPivot[[RouteID]:[RouteID]],0))</f>
        <v>ORD</v>
      </c>
      <c r="N7525" t="str">
        <f>INDEX(RoutesPivot[AirportID],MATCH($C7525,RoutesPivot[[RouteID]:[RouteID]],0))</f>
        <v>PHL</v>
      </c>
      <c r="O7525">
        <f>INDEX(RoutesPivot[Distance],MATCH($C7525,RoutesPivot[[RouteID]:[RouteID]],0))</f>
        <v>580</v>
      </c>
      <c r="P7525">
        <f>INDEX(RoutesPivot[ListPrice],MATCH($C7525,RoutesPivot[[RouteID]:[RouteID]],0))</f>
        <v>275</v>
      </c>
      <c r="Q7525" t="str">
        <f>INDEX(AirportPivot[AirportName],MATCH($N7525,AirportPivot[[AirportID]:[AirportID]],0))</f>
        <v>Philadelphia International</v>
      </c>
      <c r="R7525">
        <f>INDEX(AirportPivot[Gates (number of available)],MATCH($N7525,AirportPivot[[AirportID]:[AirportID]],0))</f>
        <v>89</v>
      </c>
    </row>
    <row r="7526" spans="1:18" x14ac:dyDescent="0.25">
      <c r="A7526" s="3" t="s">
        <v>7558</v>
      </c>
      <c r="B7526" s="12">
        <v>42133</v>
      </c>
      <c r="C7526" s="4" t="s">
        <v>30</v>
      </c>
      <c r="D7526" s="4">
        <v>3</v>
      </c>
      <c r="E7526" s="4">
        <v>72</v>
      </c>
      <c r="F7526" s="5">
        <v>0.60416666666666663</v>
      </c>
      <c r="G7526" s="6">
        <v>250</v>
      </c>
      <c r="H7526" s="7">
        <v>45250</v>
      </c>
      <c r="I7526" s="7">
        <f>FlightsPivot[[#This Row],[Total Fare]]*10%</f>
        <v>4525</v>
      </c>
      <c r="J7526" s="7">
        <f>FlightsPivot[[#This Row],[Total Fare]]+FlightsPivot[[#This Row],[10% tax ]]</f>
        <v>49775</v>
      </c>
      <c r="K7526" s="4">
        <v>5</v>
      </c>
      <c r="L7526" s="4">
        <v>2015</v>
      </c>
      <c r="M7526" t="str">
        <f>INDEX(RoutesPivot[DepAirport],MATCH($C7526,RoutesPivot[[RouteID]:[RouteID]],0))</f>
        <v>ORD</v>
      </c>
      <c r="N7526" t="str">
        <f>INDEX(RoutesPivot[AirportID],MATCH($C7526,RoutesPivot[[RouteID]:[RouteID]],0))</f>
        <v>MCO</v>
      </c>
      <c r="O7526">
        <f>INDEX(RoutesPivot[Distance],MATCH($C7526,RoutesPivot[[RouteID]:[RouteID]],0))</f>
        <v>850</v>
      </c>
      <c r="P7526">
        <f>INDEX(RoutesPivot[ListPrice],MATCH($C7526,RoutesPivot[[RouteID]:[RouteID]],0))</f>
        <v>250</v>
      </c>
      <c r="Q7526" t="str">
        <f>INDEX(AirportPivot[AirportName],MATCH($N7526,AirportPivot[[AirportID]:[AirportID]],0))</f>
        <v>Orlando International</v>
      </c>
      <c r="R7526">
        <f>INDEX(AirportPivot[Gates (number of available)],MATCH($N7526,AirportPivot[[AirportID]:[AirportID]],0))</f>
        <v>67</v>
      </c>
    </row>
    <row r="7527" spans="1:18" x14ac:dyDescent="0.25">
      <c r="A7527" s="3" t="s">
        <v>7559</v>
      </c>
      <c r="B7527" s="12">
        <v>41891</v>
      </c>
      <c r="C7527" s="4" t="s">
        <v>50</v>
      </c>
      <c r="D7527" s="4">
        <v>1.2</v>
      </c>
      <c r="E7527" s="4">
        <v>42</v>
      </c>
      <c r="F7527" s="5">
        <v>0.35416666666666669</v>
      </c>
      <c r="G7527" s="6">
        <v>275</v>
      </c>
      <c r="H7527" s="7">
        <v>45375</v>
      </c>
      <c r="I7527" s="7">
        <f>FlightsPivot[[#This Row],[Total Fare]]*10%</f>
        <v>4537.5</v>
      </c>
      <c r="J7527" s="7">
        <f>FlightsPivot[[#This Row],[Total Fare]]+FlightsPivot[[#This Row],[10% tax ]]</f>
        <v>49912.5</v>
      </c>
      <c r="K7527" s="4">
        <v>9</v>
      </c>
      <c r="L7527" s="4">
        <v>2014</v>
      </c>
      <c r="M7527" t="str">
        <f>INDEX(RoutesPivot[DepAirport],MATCH($C7527,RoutesPivot[[RouteID]:[RouteID]],0))</f>
        <v>ORD</v>
      </c>
      <c r="N7527" t="str">
        <f>INDEX(RoutesPivot[AirportID],MATCH($C7527,RoutesPivot[[RouteID]:[RouteID]],0))</f>
        <v>LGA</v>
      </c>
      <c r="O7527">
        <f>INDEX(RoutesPivot[Distance],MATCH($C7527,RoutesPivot[[RouteID]:[RouteID]],0))</f>
        <v>610</v>
      </c>
      <c r="P7527">
        <f>INDEX(RoutesPivot[ListPrice],MATCH($C7527,RoutesPivot[[RouteID]:[RouteID]],0))</f>
        <v>275</v>
      </c>
      <c r="Q7527" t="str">
        <f>INDEX(AirportPivot[AirportName],MATCH($N7527,AirportPivot[[AirportID]:[AirportID]],0))</f>
        <v>Laguardia</v>
      </c>
      <c r="R7527">
        <f>INDEX(AirportPivot[Gates (number of available)],MATCH($N7527,AirportPivot[[AirportID]:[AirportID]],0))</f>
        <v>66</v>
      </c>
    </row>
    <row r="7528" spans="1:18" x14ac:dyDescent="0.25">
      <c r="A7528" s="3" t="s">
        <v>7560</v>
      </c>
      <c r="B7528" s="12">
        <v>42334</v>
      </c>
      <c r="C7528" s="4" t="s">
        <v>80</v>
      </c>
      <c r="D7528" s="4">
        <v>4.9000000000000004</v>
      </c>
      <c r="E7528" s="4">
        <v>13</v>
      </c>
      <c r="F7528" s="5">
        <v>0.3125</v>
      </c>
      <c r="G7528" s="6">
        <v>450</v>
      </c>
      <c r="H7528" s="7">
        <v>83250</v>
      </c>
      <c r="I7528" s="7">
        <f>FlightsPivot[[#This Row],[Total Fare]]*10%</f>
        <v>8325</v>
      </c>
      <c r="J7528" s="7">
        <f>FlightsPivot[[#This Row],[Total Fare]]+FlightsPivot[[#This Row],[10% tax ]]</f>
        <v>91575</v>
      </c>
      <c r="K7528" s="4">
        <v>11</v>
      </c>
      <c r="L7528" s="4">
        <v>2015</v>
      </c>
      <c r="M7528" t="str">
        <f>INDEX(RoutesPivot[DepAirport],MATCH($C7528,RoutesPivot[[RouteID]:[RouteID]],0))</f>
        <v>ORD</v>
      </c>
      <c r="N7528" t="str">
        <f>INDEX(RoutesPivot[AirportID],MATCH($C7528,RoutesPivot[[RouteID]:[RouteID]],0))</f>
        <v>MIA</v>
      </c>
      <c r="O7528">
        <f>INDEX(RoutesPivot[Distance],MATCH($C7528,RoutesPivot[[RouteID]:[RouteID]],0))</f>
        <v>1000</v>
      </c>
      <c r="P7528">
        <f>INDEX(RoutesPivot[ListPrice],MATCH($C7528,RoutesPivot[[RouteID]:[RouteID]],0))</f>
        <v>300</v>
      </c>
      <c r="Q7528" t="str">
        <f>INDEX(AirportPivot[AirportName],MATCH($N7528,AirportPivot[[AirportID]:[AirportID]],0))</f>
        <v>Miami International</v>
      </c>
      <c r="R7528">
        <f>INDEX(AirportPivot[Gates (number of available)],MATCH($N7528,AirportPivot[[AirportID]:[AirportID]],0))</f>
        <v>80</v>
      </c>
    </row>
    <row r="7529" spans="1:18" x14ac:dyDescent="0.25">
      <c r="A7529" s="3" t="s">
        <v>7561</v>
      </c>
      <c r="B7529" s="12">
        <v>42256</v>
      </c>
      <c r="C7529" s="4" t="s">
        <v>98</v>
      </c>
      <c r="D7529" s="4">
        <v>2.5</v>
      </c>
      <c r="E7529" s="4">
        <v>32</v>
      </c>
      <c r="F7529" s="5">
        <v>0.29166666666666669</v>
      </c>
      <c r="G7529" s="6">
        <v>275</v>
      </c>
      <c r="H7529" s="7">
        <v>50875</v>
      </c>
      <c r="I7529" s="7">
        <f>FlightsPivot[[#This Row],[Total Fare]]*10%</f>
        <v>5087.5</v>
      </c>
      <c r="J7529" s="7">
        <f>FlightsPivot[[#This Row],[Total Fare]]+FlightsPivot[[#This Row],[10% tax ]]</f>
        <v>55962.5</v>
      </c>
      <c r="K7529" s="4">
        <v>9</v>
      </c>
      <c r="L7529" s="4">
        <v>2015</v>
      </c>
      <c r="M7529" t="str">
        <f>INDEX(RoutesPivot[DepAirport],MATCH($C7529,RoutesPivot[[RouteID]:[RouteID]],0))</f>
        <v>ORD</v>
      </c>
      <c r="N7529" t="str">
        <f>INDEX(RoutesPivot[AirportID],MATCH($C7529,RoutesPivot[[RouteID]:[RouteID]],0))</f>
        <v>PHL</v>
      </c>
      <c r="O7529">
        <f>INDEX(RoutesPivot[Distance],MATCH($C7529,RoutesPivot[[RouteID]:[RouteID]],0))</f>
        <v>580</v>
      </c>
      <c r="P7529">
        <f>INDEX(RoutesPivot[ListPrice],MATCH($C7529,RoutesPivot[[RouteID]:[RouteID]],0))</f>
        <v>275</v>
      </c>
      <c r="Q7529" t="str">
        <f>INDEX(AirportPivot[AirportName],MATCH($N7529,AirportPivot[[AirportID]:[AirportID]],0))</f>
        <v>Philadelphia International</v>
      </c>
      <c r="R7529">
        <f>INDEX(AirportPivot[Gates (number of available)],MATCH($N7529,AirportPivot[[AirportID]:[AirportID]],0))</f>
        <v>89</v>
      </c>
    </row>
    <row r="7530" spans="1:18" x14ac:dyDescent="0.25">
      <c r="A7530" s="3" t="s">
        <v>7562</v>
      </c>
      <c r="B7530" s="12">
        <v>42128</v>
      </c>
      <c r="C7530" s="4" t="s">
        <v>50</v>
      </c>
      <c r="D7530" s="4">
        <v>1.8</v>
      </c>
      <c r="E7530" s="4">
        <v>83</v>
      </c>
      <c r="F7530" s="5">
        <v>0.79166666666666663</v>
      </c>
      <c r="G7530" s="6">
        <v>275</v>
      </c>
      <c r="H7530" s="7">
        <v>49775</v>
      </c>
      <c r="I7530" s="7">
        <f>FlightsPivot[[#This Row],[Total Fare]]*10%</f>
        <v>4977.5</v>
      </c>
      <c r="J7530" s="7">
        <f>FlightsPivot[[#This Row],[Total Fare]]+FlightsPivot[[#This Row],[10% tax ]]</f>
        <v>54752.5</v>
      </c>
      <c r="K7530" s="4">
        <v>5</v>
      </c>
      <c r="L7530" s="4">
        <v>2015</v>
      </c>
      <c r="M7530" t="str">
        <f>INDEX(RoutesPivot[DepAirport],MATCH($C7530,RoutesPivot[[RouteID]:[RouteID]],0))</f>
        <v>ORD</v>
      </c>
      <c r="N7530" t="str">
        <f>INDEX(RoutesPivot[AirportID],MATCH($C7530,RoutesPivot[[RouteID]:[RouteID]],0))</f>
        <v>LGA</v>
      </c>
      <c r="O7530">
        <f>INDEX(RoutesPivot[Distance],MATCH($C7530,RoutesPivot[[RouteID]:[RouteID]],0))</f>
        <v>610</v>
      </c>
      <c r="P7530">
        <f>INDEX(RoutesPivot[ListPrice],MATCH($C7530,RoutesPivot[[RouteID]:[RouteID]],0))</f>
        <v>275</v>
      </c>
      <c r="Q7530" t="str">
        <f>INDEX(AirportPivot[AirportName],MATCH($N7530,AirportPivot[[AirportID]:[AirportID]],0))</f>
        <v>Laguardia</v>
      </c>
      <c r="R7530">
        <f>INDEX(AirportPivot[Gates (number of available)],MATCH($N7530,AirportPivot[[AirportID]:[AirportID]],0))</f>
        <v>66</v>
      </c>
    </row>
    <row r="7531" spans="1:18" x14ac:dyDescent="0.25">
      <c r="A7531" s="3" t="s">
        <v>7563</v>
      </c>
      <c r="B7531" s="12">
        <v>41888</v>
      </c>
      <c r="C7531" s="4" t="s">
        <v>23</v>
      </c>
      <c r="D7531" s="4">
        <v>2.1</v>
      </c>
      <c r="E7531" s="4">
        <v>20</v>
      </c>
      <c r="F7531" s="5">
        <v>0.375</v>
      </c>
      <c r="G7531" s="6">
        <v>300</v>
      </c>
      <c r="H7531" s="7">
        <v>55500</v>
      </c>
      <c r="I7531" s="7">
        <f>FlightsPivot[[#This Row],[Total Fare]]*10%</f>
        <v>5550</v>
      </c>
      <c r="J7531" s="7">
        <f>FlightsPivot[[#This Row],[Total Fare]]+FlightsPivot[[#This Row],[10% tax ]]</f>
        <v>61050</v>
      </c>
      <c r="K7531" s="4">
        <v>9</v>
      </c>
      <c r="L7531" s="4">
        <v>2014</v>
      </c>
      <c r="M7531" t="str">
        <f>INDEX(RoutesPivot[DepAirport],MATCH($C7531,RoutesPivot[[RouteID]:[RouteID]],0))</f>
        <v>ORD</v>
      </c>
      <c r="N7531" t="str">
        <f>INDEX(RoutesPivot[AirportID],MATCH($C7531,RoutesPivot[[RouteID]:[RouteID]],0))</f>
        <v>DEN</v>
      </c>
      <c r="O7531">
        <f>INDEX(RoutesPivot[Distance],MATCH($C7531,RoutesPivot[[RouteID]:[RouteID]],0))</f>
        <v>800</v>
      </c>
      <c r="P7531">
        <f>INDEX(RoutesPivot[ListPrice],MATCH($C7531,RoutesPivot[[RouteID]:[RouteID]],0))</f>
        <v>300</v>
      </c>
      <c r="Q7531" t="str">
        <f>INDEX(AirportPivot[AirportName],MATCH($N7531,AirportPivot[[AirportID]:[AirportID]],0))</f>
        <v>Denver International</v>
      </c>
      <c r="R7531">
        <f>INDEX(AirportPivot[Gates (number of available)],MATCH($N7531,AirportPivot[[AirportID]:[AirportID]],0))</f>
        <v>75</v>
      </c>
    </row>
    <row r="7532" spans="1:18" x14ac:dyDescent="0.25">
      <c r="A7532" s="3" t="s">
        <v>7564</v>
      </c>
      <c r="B7532" s="12">
        <v>42226</v>
      </c>
      <c r="C7532" s="4" t="s">
        <v>98</v>
      </c>
      <c r="D7532" s="4">
        <v>1.8</v>
      </c>
      <c r="E7532" s="4">
        <v>201</v>
      </c>
      <c r="F7532" s="5">
        <v>0.33333333333333331</v>
      </c>
      <c r="G7532" s="6">
        <v>302.5</v>
      </c>
      <c r="H7532" s="7">
        <v>49912.5</v>
      </c>
      <c r="I7532" s="7">
        <f>FlightsPivot[[#This Row],[Total Fare]]*10%</f>
        <v>4991.25</v>
      </c>
      <c r="J7532" s="7">
        <f>FlightsPivot[[#This Row],[Total Fare]]+FlightsPivot[[#This Row],[10% tax ]]</f>
        <v>54903.75</v>
      </c>
      <c r="K7532" s="4">
        <v>8</v>
      </c>
      <c r="L7532" s="4">
        <v>2015</v>
      </c>
      <c r="M7532" t="str">
        <f>INDEX(RoutesPivot[DepAirport],MATCH($C7532,RoutesPivot[[RouteID]:[RouteID]],0))</f>
        <v>ORD</v>
      </c>
      <c r="N7532" t="str">
        <f>INDEX(RoutesPivot[AirportID],MATCH($C7532,RoutesPivot[[RouteID]:[RouteID]],0))</f>
        <v>PHL</v>
      </c>
      <c r="O7532">
        <f>INDEX(RoutesPivot[Distance],MATCH($C7532,RoutesPivot[[RouteID]:[RouteID]],0))</f>
        <v>580</v>
      </c>
      <c r="P7532">
        <f>INDEX(RoutesPivot[ListPrice],MATCH($C7532,RoutesPivot[[RouteID]:[RouteID]],0))</f>
        <v>275</v>
      </c>
      <c r="Q7532" t="str">
        <f>INDEX(AirportPivot[AirportName],MATCH($N7532,AirportPivot[[AirportID]:[AirportID]],0))</f>
        <v>Philadelphia International</v>
      </c>
      <c r="R7532">
        <f>INDEX(AirportPivot[Gates (number of available)],MATCH($N7532,AirportPivot[[AirportID]:[AirportID]],0))</f>
        <v>89</v>
      </c>
    </row>
    <row r="7533" spans="1:18" x14ac:dyDescent="0.25">
      <c r="A7533" s="3" t="s">
        <v>7565</v>
      </c>
      <c r="B7533" s="12">
        <v>41817</v>
      </c>
      <c r="C7533" s="4" t="s">
        <v>11</v>
      </c>
      <c r="D7533" s="4">
        <v>1</v>
      </c>
      <c r="E7533" s="4">
        <v>159</v>
      </c>
      <c r="F7533" s="5">
        <v>0.33333333333333331</v>
      </c>
      <c r="G7533" s="6">
        <v>330</v>
      </c>
      <c r="H7533" s="7">
        <v>54450</v>
      </c>
      <c r="I7533" s="7">
        <f>FlightsPivot[[#This Row],[Total Fare]]*10%</f>
        <v>5445</v>
      </c>
      <c r="J7533" s="7">
        <f>FlightsPivot[[#This Row],[Total Fare]]+FlightsPivot[[#This Row],[10% tax ]]</f>
        <v>59895</v>
      </c>
      <c r="K7533" s="4">
        <v>6</v>
      </c>
      <c r="L7533" s="4">
        <v>2014</v>
      </c>
      <c r="M7533" t="str">
        <f>INDEX(RoutesPivot[DepAirport],MATCH($C7533,RoutesPivot[[RouteID]:[RouteID]],0))</f>
        <v>ORD</v>
      </c>
      <c r="N7533" t="str">
        <f>INDEX(RoutesPivot[AirportID],MATCH($C7533,RoutesPivot[[RouteID]:[RouteID]],0))</f>
        <v>BOS</v>
      </c>
      <c r="O7533">
        <f>INDEX(RoutesPivot[Distance],MATCH($C7533,RoutesPivot[[RouteID]:[RouteID]],0))</f>
        <v>730</v>
      </c>
      <c r="P7533">
        <f>INDEX(RoutesPivot[ListPrice],MATCH($C7533,RoutesPivot[[RouteID]:[RouteID]],0))</f>
        <v>300</v>
      </c>
      <c r="Q7533" t="str">
        <f>INDEX(AirportPivot[AirportName],MATCH($N7533,AirportPivot[[AirportID]:[AirportID]],0))</f>
        <v>General Edward Lawrence Logan International</v>
      </c>
      <c r="R7533">
        <f>INDEX(AirportPivot[Gates (number of available)],MATCH($N7533,AirportPivot[[AirportID]:[AirportID]],0))</f>
        <v>63</v>
      </c>
    </row>
    <row r="7534" spans="1:18" x14ac:dyDescent="0.25">
      <c r="A7534" s="3" t="s">
        <v>7566</v>
      </c>
      <c r="B7534" s="12">
        <v>42157</v>
      </c>
      <c r="C7534" s="4" t="s">
        <v>37</v>
      </c>
      <c r="D7534" s="4">
        <v>4.0999999999999996</v>
      </c>
      <c r="E7534" s="4">
        <v>147</v>
      </c>
      <c r="F7534" s="5">
        <v>0.75</v>
      </c>
      <c r="G7534" s="6">
        <v>385</v>
      </c>
      <c r="H7534" s="7">
        <v>71225</v>
      </c>
      <c r="I7534" s="7">
        <f>FlightsPivot[[#This Row],[Total Fare]]*10%</f>
        <v>7122.5</v>
      </c>
      <c r="J7534" s="7">
        <f>FlightsPivot[[#This Row],[Total Fare]]+FlightsPivot[[#This Row],[10% tax ]]</f>
        <v>78347.5</v>
      </c>
      <c r="K7534" s="4">
        <v>6</v>
      </c>
      <c r="L7534" s="4">
        <v>2015</v>
      </c>
      <c r="M7534" t="str">
        <f>INDEX(RoutesPivot[DepAirport],MATCH($C7534,RoutesPivot[[RouteID]:[RouteID]],0))</f>
        <v>ORD</v>
      </c>
      <c r="N7534" t="str">
        <f>INDEX(RoutesPivot[AirportID],MATCH($C7534,RoutesPivot[[RouteID]:[RouteID]],0))</f>
        <v>SEA</v>
      </c>
      <c r="O7534">
        <f>INDEX(RoutesPivot[Distance],MATCH($C7534,RoutesPivot[[RouteID]:[RouteID]],0))</f>
        <v>1500</v>
      </c>
      <c r="P7534">
        <f>INDEX(RoutesPivot[ListPrice],MATCH($C7534,RoutesPivot[[RouteID]:[RouteID]],0))</f>
        <v>350</v>
      </c>
      <c r="Q7534" t="str">
        <f>INDEX(AirportPivot[AirportName],MATCH($N7534,AirportPivot[[AirportID]:[AirportID]],0))</f>
        <v>Seattle-Tacoma International</v>
      </c>
      <c r="R7534">
        <f>INDEX(AirportPivot[Gates (number of available)],MATCH($N7534,AirportPivot[[AirportID]:[AirportID]],0))</f>
        <v>58</v>
      </c>
    </row>
    <row r="7535" spans="1:18" x14ac:dyDescent="0.25">
      <c r="A7535" s="3" t="s">
        <v>7567</v>
      </c>
      <c r="B7535" s="12">
        <v>42251</v>
      </c>
      <c r="C7535" s="4" t="s">
        <v>33</v>
      </c>
      <c r="D7535" s="4">
        <v>1.7</v>
      </c>
      <c r="E7535" s="4">
        <v>139</v>
      </c>
      <c r="F7535" s="5">
        <v>0.875</v>
      </c>
      <c r="G7535" s="6">
        <v>375</v>
      </c>
      <c r="H7535" s="7">
        <v>69375</v>
      </c>
      <c r="I7535" s="7">
        <f>FlightsPivot[[#This Row],[Total Fare]]*10%</f>
        <v>6937.5</v>
      </c>
      <c r="J7535" s="7">
        <f>FlightsPivot[[#This Row],[Total Fare]]+FlightsPivot[[#This Row],[10% tax ]]</f>
        <v>76312.5</v>
      </c>
      <c r="K7535" s="4">
        <v>9</v>
      </c>
      <c r="L7535" s="4">
        <v>2015</v>
      </c>
      <c r="M7535" t="str">
        <f>INDEX(RoutesPivot[DepAirport],MATCH($C7535,RoutesPivot[[RouteID]:[RouteID]],0))</f>
        <v>ORD</v>
      </c>
      <c r="N7535" t="str">
        <f>INDEX(RoutesPivot[AirportID],MATCH($C7535,RoutesPivot[[RouteID]:[RouteID]],0))</f>
        <v>SFO</v>
      </c>
      <c r="O7535">
        <f>INDEX(RoutesPivot[Distance],MATCH($C7535,RoutesPivot[[RouteID]:[RouteID]],0))</f>
        <v>1600</v>
      </c>
      <c r="P7535">
        <f>INDEX(RoutesPivot[ListPrice],MATCH($C7535,RoutesPivot[[RouteID]:[RouteID]],0))</f>
        <v>375</v>
      </c>
      <c r="Q7535" t="str">
        <f>INDEX(AirportPivot[AirportName],MATCH($N7535,AirportPivot[[AirportID]:[AirportID]],0))</f>
        <v>San Francisco International</v>
      </c>
      <c r="R7535">
        <f>INDEX(AirportPivot[Gates (number of available)],MATCH($N7535,AirportPivot[[AirportID]:[AirportID]],0))</f>
        <v>70</v>
      </c>
    </row>
    <row r="7536" spans="1:18" x14ac:dyDescent="0.25">
      <c r="A7536" s="3" t="s">
        <v>7568</v>
      </c>
      <c r="B7536" s="12">
        <v>42140</v>
      </c>
      <c r="C7536" s="4" t="s">
        <v>98</v>
      </c>
      <c r="D7536" s="4">
        <v>2.1</v>
      </c>
      <c r="E7536" s="4">
        <v>187</v>
      </c>
      <c r="F7536" s="5">
        <v>0.8125</v>
      </c>
      <c r="G7536" s="6">
        <v>275</v>
      </c>
      <c r="H7536" s="7">
        <v>45375</v>
      </c>
      <c r="I7536" s="7">
        <f>FlightsPivot[[#This Row],[Total Fare]]*10%</f>
        <v>4537.5</v>
      </c>
      <c r="J7536" s="7">
        <f>FlightsPivot[[#This Row],[Total Fare]]+FlightsPivot[[#This Row],[10% tax ]]</f>
        <v>49912.5</v>
      </c>
      <c r="K7536" s="4">
        <v>5</v>
      </c>
      <c r="L7536" s="4">
        <v>2015</v>
      </c>
      <c r="M7536" t="str">
        <f>INDEX(RoutesPivot[DepAirport],MATCH($C7536,RoutesPivot[[RouteID]:[RouteID]],0))</f>
        <v>ORD</v>
      </c>
      <c r="N7536" t="str">
        <f>INDEX(RoutesPivot[AirportID],MATCH($C7536,RoutesPivot[[RouteID]:[RouteID]],0))</f>
        <v>PHL</v>
      </c>
      <c r="O7536">
        <f>INDEX(RoutesPivot[Distance],MATCH($C7536,RoutesPivot[[RouteID]:[RouteID]],0))</f>
        <v>580</v>
      </c>
      <c r="P7536">
        <f>INDEX(RoutesPivot[ListPrice],MATCH($C7536,RoutesPivot[[RouteID]:[RouteID]],0))</f>
        <v>275</v>
      </c>
      <c r="Q7536" t="str">
        <f>INDEX(AirportPivot[AirportName],MATCH($N7536,AirportPivot[[AirportID]:[AirportID]],0))</f>
        <v>Philadelphia International</v>
      </c>
      <c r="R7536">
        <f>INDEX(AirportPivot[Gates (number of available)],MATCH($N7536,AirportPivot[[AirportID]:[AirportID]],0))</f>
        <v>89</v>
      </c>
    </row>
    <row r="7537" spans="1:18" x14ac:dyDescent="0.25">
      <c r="A7537" s="3" t="s">
        <v>7569</v>
      </c>
      <c r="B7537" s="12">
        <v>41849</v>
      </c>
      <c r="C7537" s="4" t="s">
        <v>27</v>
      </c>
      <c r="D7537" s="4">
        <v>10.5</v>
      </c>
      <c r="E7537" s="4">
        <v>106</v>
      </c>
      <c r="F7537" s="5">
        <v>0.29166666666666669</v>
      </c>
      <c r="G7537" s="6">
        <v>220</v>
      </c>
      <c r="H7537" s="7">
        <v>40700</v>
      </c>
      <c r="I7537" s="7">
        <f>FlightsPivot[[#This Row],[Total Fare]]*10%</f>
        <v>4070</v>
      </c>
      <c r="J7537" s="7">
        <f>FlightsPivot[[#This Row],[Total Fare]]+FlightsPivot[[#This Row],[10% tax ]]</f>
        <v>44770</v>
      </c>
      <c r="K7537" s="4">
        <v>7</v>
      </c>
      <c r="L7537" s="4">
        <v>2014</v>
      </c>
      <c r="M7537" t="str">
        <f>INDEX(RoutesPivot[DepAirport],MATCH($C7537,RoutesPivot[[RouteID]:[RouteID]],0))</f>
        <v>ORD</v>
      </c>
      <c r="N7537" t="str">
        <f>INDEX(RoutesPivot[AirportID],MATCH($C7537,RoutesPivot[[RouteID]:[RouteID]],0))</f>
        <v>ATL</v>
      </c>
      <c r="O7537">
        <f>INDEX(RoutesPivot[Distance],MATCH($C7537,RoutesPivot[[RouteID]:[RouteID]],0))</f>
        <v>510</v>
      </c>
      <c r="P7537">
        <f>INDEX(RoutesPivot[ListPrice],MATCH($C7537,RoutesPivot[[RouteID]:[RouteID]],0))</f>
        <v>200</v>
      </c>
      <c r="Q7537" t="str">
        <f>INDEX(AirportPivot[AirportName],MATCH($N7537,AirportPivot[[AirportID]:[AirportID]],0))</f>
        <v>Hartsfield-Jackson Atlanta International</v>
      </c>
      <c r="R7537">
        <f>INDEX(AirportPivot[Gates (number of available)],MATCH($N7537,AirportPivot[[AirportID]:[AirportID]],0))</f>
        <v>100</v>
      </c>
    </row>
    <row r="7538" spans="1:18" x14ac:dyDescent="0.25">
      <c r="A7538" s="3" t="s">
        <v>7570</v>
      </c>
      <c r="B7538" s="12">
        <v>41886</v>
      </c>
      <c r="C7538" s="4" t="s">
        <v>33</v>
      </c>
      <c r="D7538" s="4">
        <v>3.4</v>
      </c>
      <c r="E7538" s="4">
        <v>76</v>
      </c>
      <c r="F7538" s="5">
        <v>0.75</v>
      </c>
      <c r="G7538" s="6">
        <v>375</v>
      </c>
      <c r="H7538" s="7">
        <v>67875</v>
      </c>
      <c r="I7538" s="7">
        <f>FlightsPivot[[#This Row],[Total Fare]]*10%</f>
        <v>6787.5</v>
      </c>
      <c r="J7538" s="7">
        <f>FlightsPivot[[#This Row],[Total Fare]]+FlightsPivot[[#This Row],[10% tax ]]</f>
        <v>74662.5</v>
      </c>
      <c r="K7538" s="4">
        <v>9</v>
      </c>
      <c r="L7538" s="4">
        <v>2014</v>
      </c>
      <c r="M7538" t="str">
        <f>INDEX(RoutesPivot[DepAirport],MATCH($C7538,RoutesPivot[[RouteID]:[RouteID]],0))</f>
        <v>ORD</v>
      </c>
      <c r="N7538" t="str">
        <f>INDEX(RoutesPivot[AirportID],MATCH($C7538,RoutesPivot[[RouteID]:[RouteID]],0))</f>
        <v>SFO</v>
      </c>
      <c r="O7538">
        <f>INDEX(RoutesPivot[Distance],MATCH($C7538,RoutesPivot[[RouteID]:[RouteID]],0))</f>
        <v>1600</v>
      </c>
      <c r="P7538">
        <f>INDEX(RoutesPivot[ListPrice],MATCH($C7538,RoutesPivot[[RouteID]:[RouteID]],0))</f>
        <v>375</v>
      </c>
      <c r="Q7538" t="str">
        <f>INDEX(AirportPivot[AirportName],MATCH($N7538,AirportPivot[[AirportID]:[AirportID]],0))</f>
        <v>San Francisco International</v>
      </c>
      <c r="R7538">
        <f>INDEX(AirportPivot[Gates (number of available)],MATCH($N7538,AirportPivot[[AirportID]:[AirportID]],0))</f>
        <v>70</v>
      </c>
    </row>
    <row r="7539" spans="1:18" x14ac:dyDescent="0.25">
      <c r="A7539" s="3" t="s">
        <v>7571</v>
      </c>
      <c r="B7539" s="12">
        <v>41771</v>
      </c>
      <c r="C7539" s="4" t="s">
        <v>30</v>
      </c>
      <c r="D7539" s="4">
        <v>3.2</v>
      </c>
      <c r="E7539" s="4">
        <v>169</v>
      </c>
      <c r="F7539" s="5">
        <v>0.6875</v>
      </c>
      <c r="G7539" s="6">
        <v>250</v>
      </c>
      <c r="H7539" s="7">
        <v>41250</v>
      </c>
      <c r="I7539" s="7">
        <f>FlightsPivot[[#This Row],[Total Fare]]*10%</f>
        <v>4125</v>
      </c>
      <c r="J7539" s="7">
        <f>FlightsPivot[[#This Row],[Total Fare]]+FlightsPivot[[#This Row],[10% tax ]]</f>
        <v>45375</v>
      </c>
      <c r="K7539" s="4">
        <v>5</v>
      </c>
      <c r="L7539" s="4">
        <v>2014</v>
      </c>
      <c r="M7539" t="str">
        <f>INDEX(RoutesPivot[DepAirport],MATCH($C7539,RoutesPivot[[RouteID]:[RouteID]],0))</f>
        <v>ORD</v>
      </c>
      <c r="N7539" t="str">
        <f>INDEX(RoutesPivot[AirportID],MATCH($C7539,RoutesPivot[[RouteID]:[RouteID]],0))</f>
        <v>MCO</v>
      </c>
      <c r="O7539">
        <f>INDEX(RoutesPivot[Distance],MATCH($C7539,RoutesPivot[[RouteID]:[RouteID]],0))</f>
        <v>850</v>
      </c>
      <c r="P7539">
        <f>INDEX(RoutesPivot[ListPrice],MATCH($C7539,RoutesPivot[[RouteID]:[RouteID]],0))</f>
        <v>250</v>
      </c>
      <c r="Q7539" t="str">
        <f>INDEX(AirportPivot[AirportName],MATCH($N7539,AirportPivot[[AirportID]:[AirportID]],0))</f>
        <v>Orlando International</v>
      </c>
      <c r="R7539">
        <f>INDEX(AirportPivot[Gates (number of available)],MATCH($N7539,AirportPivot[[AirportID]:[AirportID]],0))</f>
        <v>67</v>
      </c>
    </row>
    <row r="7540" spans="1:18" x14ac:dyDescent="0.25">
      <c r="A7540" s="3" t="s">
        <v>7572</v>
      </c>
      <c r="B7540" s="12">
        <v>42026</v>
      </c>
      <c r="C7540" s="4" t="s">
        <v>25</v>
      </c>
      <c r="D7540" s="4">
        <v>2.6</v>
      </c>
      <c r="E7540" s="4">
        <v>89</v>
      </c>
      <c r="F7540" s="5">
        <v>0.75</v>
      </c>
      <c r="G7540" s="6">
        <v>200</v>
      </c>
      <c r="H7540" s="7">
        <v>36200</v>
      </c>
      <c r="I7540" s="7">
        <f>FlightsPivot[[#This Row],[Total Fare]]*10%</f>
        <v>3620</v>
      </c>
      <c r="J7540" s="7">
        <f>FlightsPivot[[#This Row],[Total Fare]]+FlightsPivot[[#This Row],[10% tax ]]</f>
        <v>39820</v>
      </c>
      <c r="K7540" s="4">
        <v>1</v>
      </c>
      <c r="L7540" s="4">
        <v>2015</v>
      </c>
      <c r="M7540" t="str">
        <f>INDEX(RoutesPivot[DepAirport],MATCH($C7540,RoutesPivot[[RouteID]:[RouteID]],0))</f>
        <v>ORD</v>
      </c>
      <c r="N7540" t="str">
        <f>INDEX(RoutesPivot[AirportID],MATCH($C7540,RoutesPivot[[RouteID]:[RouteID]],0))</f>
        <v>DFW</v>
      </c>
      <c r="O7540">
        <f>INDEX(RoutesPivot[Distance],MATCH($C7540,RoutesPivot[[RouteID]:[RouteID]],0))</f>
        <v>700</v>
      </c>
      <c r="P7540">
        <f>INDEX(RoutesPivot[ListPrice],MATCH($C7540,RoutesPivot[[RouteID]:[RouteID]],0))</f>
        <v>200</v>
      </c>
      <c r="Q7540" t="str">
        <f>INDEX(AirportPivot[AirportName],MATCH($N7540,AirportPivot[[AirportID]:[AirportID]],0))</f>
        <v>Dallas/Fort Worth International</v>
      </c>
      <c r="R7540">
        <f>INDEX(AirportPivot[Gates (number of available)],MATCH($N7540,AirportPivot[[AirportID]:[AirportID]],0))</f>
        <v>130</v>
      </c>
    </row>
    <row r="7541" spans="1:18" x14ac:dyDescent="0.25">
      <c r="A7541" s="3" t="s">
        <v>7573</v>
      </c>
      <c r="B7541" s="12">
        <v>41942</v>
      </c>
      <c r="C7541" s="4" t="s">
        <v>33</v>
      </c>
      <c r="D7541" s="4">
        <v>2.2999999999999998</v>
      </c>
      <c r="E7541" s="4">
        <v>23</v>
      </c>
      <c r="F7541" s="5">
        <v>0.75</v>
      </c>
      <c r="G7541" s="6">
        <v>375</v>
      </c>
      <c r="H7541" s="7">
        <v>69375</v>
      </c>
      <c r="I7541" s="7">
        <f>FlightsPivot[[#This Row],[Total Fare]]*10%</f>
        <v>6937.5</v>
      </c>
      <c r="J7541" s="7">
        <f>FlightsPivot[[#This Row],[Total Fare]]+FlightsPivot[[#This Row],[10% tax ]]</f>
        <v>76312.5</v>
      </c>
      <c r="K7541" s="4">
        <v>10</v>
      </c>
      <c r="L7541" s="4">
        <v>2014</v>
      </c>
      <c r="M7541" t="str">
        <f>INDEX(RoutesPivot[DepAirport],MATCH($C7541,RoutesPivot[[RouteID]:[RouteID]],0))</f>
        <v>ORD</v>
      </c>
      <c r="N7541" t="str">
        <f>INDEX(RoutesPivot[AirportID],MATCH($C7541,RoutesPivot[[RouteID]:[RouteID]],0))</f>
        <v>SFO</v>
      </c>
      <c r="O7541">
        <f>INDEX(RoutesPivot[Distance],MATCH($C7541,RoutesPivot[[RouteID]:[RouteID]],0))</f>
        <v>1600</v>
      </c>
      <c r="P7541">
        <f>INDEX(RoutesPivot[ListPrice],MATCH($C7541,RoutesPivot[[RouteID]:[RouteID]],0))</f>
        <v>375</v>
      </c>
      <c r="Q7541" t="str">
        <f>INDEX(AirportPivot[AirportName],MATCH($N7541,AirportPivot[[AirportID]:[AirportID]],0))</f>
        <v>San Francisco International</v>
      </c>
      <c r="R7541">
        <f>INDEX(AirportPivot[Gates (number of available)],MATCH($N7541,AirportPivot[[AirportID]:[AirportID]],0))</f>
        <v>70</v>
      </c>
    </row>
    <row r="7542" spans="1:18" x14ac:dyDescent="0.25">
      <c r="A7542" s="3" t="s">
        <v>7574</v>
      </c>
      <c r="B7542" s="12">
        <v>42342</v>
      </c>
      <c r="C7542" s="4" t="s">
        <v>11</v>
      </c>
      <c r="D7542" s="4">
        <v>3.6</v>
      </c>
      <c r="E7542" s="4">
        <v>141</v>
      </c>
      <c r="F7542" s="5">
        <v>0.75</v>
      </c>
      <c r="G7542" s="6">
        <v>300</v>
      </c>
      <c r="H7542" s="7">
        <v>55500</v>
      </c>
      <c r="I7542" s="7">
        <f>FlightsPivot[[#This Row],[Total Fare]]*10%</f>
        <v>5550</v>
      </c>
      <c r="J7542" s="7">
        <f>FlightsPivot[[#This Row],[Total Fare]]+FlightsPivot[[#This Row],[10% tax ]]</f>
        <v>61050</v>
      </c>
      <c r="K7542" s="4">
        <v>12</v>
      </c>
      <c r="L7542" s="4">
        <v>2015</v>
      </c>
      <c r="M7542" t="str">
        <f>INDEX(RoutesPivot[DepAirport],MATCH($C7542,RoutesPivot[[RouteID]:[RouteID]],0))</f>
        <v>ORD</v>
      </c>
      <c r="N7542" t="str">
        <f>INDEX(RoutesPivot[AirportID],MATCH($C7542,RoutesPivot[[RouteID]:[RouteID]],0))</f>
        <v>BOS</v>
      </c>
      <c r="O7542">
        <f>INDEX(RoutesPivot[Distance],MATCH($C7542,RoutesPivot[[RouteID]:[RouteID]],0))</f>
        <v>730</v>
      </c>
      <c r="P7542">
        <f>INDEX(RoutesPivot[ListPrice],MATCH($C7542,RoutesPivot[[RouteID]:[RouteID]],0))</f>
        <v>300</v>
      </c>
      <c r="Q7542" t="str">
        <f>INDEX(AirportPivot[AirportName],MATCH($N7542,AirportPivot[[AirportID]:[AirportID]],0))</f>
        <v>General Edward Lawrence Logan International</v>
      </c>
      <c r="R7542">
        <f>INDEX(AirportPivot[Gates (number of available)],MATCH($N7542,AirportPivot[[AirportID]:[AirportID]],0))</f>
        <v>63</v>
      </c>
    </row>
    <row r="7543" spans="1:18" x14ac:dyDescent="0.25">
      <c r="A7543" s="3" t="s">
        <v>7575</v>
      </c>
      <c r="B7543" s="12">
        <v>42207</v>
      </c>
      <c r="C7543" s="4" t="s">
        <v>23</v>
      </c>
      <c r="D7543" s="4">
        <v>2.5</v>
      </c>
      <c r="E7543" s="4">
        <v>192</v>
      </c>
      <c r="F7543" s="5">
        <v>0.3125</v>
      </c>
      <c r="G7543" s="6">
        <v>330</v>
      </c>
      <c r="H7543" s="7">
        <v>54450</v>
      </c>
      <c r="I7543" s="7">
        <f>FlightsPivot[[#This Row],[Total Fare]]*10%</f>
        <v>5445</v>
      </c>
      <c r="J7543" s="7">
        <f>FlightsPivot[[#This Row],[Total Fare]]+FlightsPivot[[#This Row],[10% tax ]]</f>
        <v>59895</v>
      </c>
      <c r="K7543" s="4">
        <v>7</v>
      </c>
      <c r="L7543" s="4">
        <v>2015</v>
      </c>
      <c r="M7543" t="str">
        <f>INDEX(RoutesPivot[DepAirport],MATCH($C7543,RoutesPivot[[RouteID]:[RouteID]],0))</f>
        <v>ORD</v>
      </c>
      <c r="N7543" t="str">
        <f>INDEX(RoutesPivot[AirportID],MATCH($C7543,RoutesPivot[[RouteID]:[RouteID]],0))</f>
        <v>DEN</v>
      </c>
      <c r="O7543">
        <f>INDEX(RoutesPivot[Distance],MATCH($C7543,RoutesPivot[[RouteID]:[RouteID]],0))</f>
        <v>800</v>
      </c>
      <c r="P7543">
        <f>INDEX(RoutesPivot[ListPrice],MATCH($C7543,RoutesPivot[[RouteID]:[RouteID]],0))</f>
        <v>300</v>
      </c>
      <c r="Q7543" t="str">
        <f>INDEX(AirportPivot[AirportName],MATCH($N7543,AirportPivot[[AirportID]:[AirportID]],0))</f>
        <v>Denver International</v>
      </c>
      <c r="R7543">
        <f>INDEX(AirportPivot[Gates (number of available)],MATCH($N7543,AirportPivot[[AirportID]:[AirportID]],0))</f>
        <v>75</v>
      </c>
    </row>
    <row r="7544" spans="1:18" x14ac:dyDescent="0.25">
      <c r="A7544" s="3" t="s">
        <v>7576</v>
      </c>
      <c r="B7544" s="12">
        <v>41759</v>
      </c>
      <c r="C7544" s="4" t="s">
        <v>13</v>
      </c>
      <c r="D7544" s="4">
        <v>3.5</v>
      </c>
      <c r="E7544" s="4">
        <v>188</v>
      </c>
      <c r="F7544" s="5">
        <v>0.83333333333333337</v>
      </c>
      <c r="G7544" s="6">
        <v>250</v>
      </c>
      <c r="H7544" s="7">
        <v>41250</v>
      </c>
      <c r="I7544" s="7">
        <f>FlightsPivot[[#This Row],[Total Fare]]*10%</f>
        <v>4125</v>
      </c>
      <c r="J7544" s="7">
        <f>FlightsPivot[[#This Row],[Total Fare]]+FlightsPivot[[#This Row],[10% tax ]]</f>
        <v>45375</v>
      </c>
      <c r="K7544" s="4">
        <v>4</v>
      </c>
      <c r="L7544" s="4">
        <v>2014</v>
      </c>
      <c r="M7544" t="str">
        <f>INDEX(RoutesPivot[DepAirport],MATCH($C7544,RoutesPivot[[RouteID]:[RouteID]],0))</f>
        <v>ORD</v>
      </c>
      <c r="N7544" t="str">
        <f>INDEX(RoutesPivot[AirportID],MATCH($C7544,RoutesPivot[[RouteID]:[RouteID]],0))</f>
        <v>JFK</v>
      </c>
      <c r="O7544">
        <f>INDEX(RoutesPivot[Distance],MATCH($C7544,RoutesPivot[[RouteID]:[RouteID]],0))</f>
        <v>619</v>
      </c>
      <c r="P7544">
        <f>INDEX(RoutesPivot[ListPrice],MATCH($C7544,RoutesPivot[[RouteID]:[RouteID]],0))</f>
        <v>250</v>
      </c>
      <c r="Q7544" t="str">
        <f>INDEX(AirportPivot[AirportName],MATCH($N7544,AirportPivot[[AirportID]:[AirportID]],0))</f>
        <v>John F Kennedy International</v>
      </c>
      <c r="R7544">
        <f>INDEX(AirportPivot[Gates (number of available)],MATCH($N7544,AirportPivot[[AirportID]:[AirportID]],0))</f>
        <v>120</v>
      </c>
    </row>
    <row r="7545" spans="1:18" x14ac:dyDescent="0.25">
      <c r="A7545" s="3" t="s">
        <v>7577</v>
      </c>
      <c r="B7545" s="12">
        <v>42115</v>
      </c>
      <c r="C7545" s="4" t="s">
        <v>13</v>
      </c>
      <c r="D7545" s="4">
        <v>1.8</v>
      </c>
      <c r="E7545" s="4">
        <v>9</v>
      </c>
      <c r="F7545" s="5">
        <v>0.70833333333333337</v>
      </c>
      <c r="G7545" s="6">
        <v>250</v>
      </c>
      <c r="H7545" s="7">
        <v>46250</v>
      </c>
      <c r="I7545" s="7">
        <f>FlightsPivot[[#This Row],[Total Fare]]*10%</f>
        <v>4625</v>
      </c>
      <c r="J7545" s="7">
        <f>FlightsPivot[[#This Row],[Total Fare]]+FlightsPivot[[#This Row],[10% tax ]]</f>
        <v>50875</v>
      </c>
      <c r="K7545" s="4">
        <v>4</v>
      </c>
      <c r="L7545" s="4">
        <v>2015</v>
      </c>
      <c r="M7545" t="str">
        <f>INDEX(RoutesPivot[DepAirport],MATCH($C7545,RoutesPivot[[RouteID]:[RouteID]],0))</f>
        <v>ORD</v>
      </c>
      <c r="N7545" t="str">
        <f>INDEX(RoutesPivot[AirportID],MATCH($C7545,RoutesPivot[[RouteID]:[RouteID]],0))</f>
        <v>JFK</v>
      </c>
      <c r="O7545">
        <f>INDEX(RoutesPivot[Distance],MATCH($C7545,RoutesPivot[[RouteID]:[RouteID]],0))</f>
        <v>619</v>
      </c>
      <c r="P7545">
        <f>INDEX(RoutesPivot[ListPrice],MATCH($C7545,RoutesPivot[[RouteID]:[RouteID]],0))</f>
        <v>250</v>
      </c>
      <c r="Q7545" t="str">
        <f>INDEX(AirportPivot[AirportName],MATCH($N7545,AirportPivot[[AirportID]:[AirportID]],0))</f>
        <v>John F Kennedy International</v>
      </c>
      <c r="R7545">
        <f>INDEX(AirportPivot[Gates (number of available)],MATCH($N7545,AirportPivot[[AirportID]:[AirportID]],0))</f>
        <v>120</v>
      </c>
    </row>
    <row r="7546" spans="1:18" x14ac:dyDescent="0.25">
      <c r="A7546" s="3" t="s">
        <v>7578</v>
      </c>
      <c r="B7546" s="12">
        <v>41908</v>
      </c>
      <c r="C7546" s="4" t="s">
        <v>37</v>
      </c>
      <c r="D7546" s="4">
        <v>3</v>
      </c>
      <c r="E7546" s="4">
        <v>81</v>
      </c>
      <c r="F7546" s="5">
        <v>0.79166666666666663</v>
      </c>
      <c r="G7546" s="6">
        <v>350</v>
      </c>
      <c r="H7546" s="7">
        <v>63350</v>
      </c>
      <c r="I7546" s="7">
        <f>FlightsPivot[[#This Row],[Total Fare]]*10%</f>
        <v>6335</v>
      </c>
      <c r="J7546" s="7">
        <f>FlightsPivot[[#This Row],[Total Fare]]+FlightsPivot[[#This Row],[10% tax ]]</f>
        <v>69685</v>
      </c>
      <c r="K7546" s="4">
        <v>9</v>
      </c>
      <c r="L7546" s="4">
        <v>2014</v>
      </c>
      <c r="M7546" t="str">
        <f>INDEX(RoutesPivot[DepAirport],MATCH($C7546,RoutesPivot[[RouteID]:[RouteID]],0))</f>
        <v>ORD</v>
      </c>
      <c r="N7546" t="str">
        <f>INDEX(RoutesPivot[AirportID],MATCH($C7546,RoutesPivot[[RouteID]:[RouteID]],0))</f>
        <v>SEA</v>
      </c>
      <c r="O7546">
        <f>INDEX(RoutesPivot[Distance],MATCH($C7546,RoutesPivot[[RouteID]:[RouteID]],0))</f>
        <v>1500</v>
      </c>
      <c r="P7546">
        <f>INDEX(RoutesPivot[ListPrice],MATCH($C7546,RoutesPivot[[RouteID]:[RouteID]],0))</f>
        <v>350</v>
      </c>
      <c r="Q7546" t="str">
        <f>INDEX(AirportPivot[AirportName],MATCH($N7546,AirportPivot[[AirportID]:[AirportID]],0))</f>
        <v>Seattle-Tacoma International</v>
      </c>
      <c r="R7546">
        <f>INDEX(AirportPivot[Gates (number of available)],MATCH($N7546,AirportPivot[[AirportID]:[AirportID]],0))</f>
        <v>58</v>
      </c>
    </row>
    <row r="7547" spans="1:18" x14ac:dyDescent="0.25">
      <c r="A7547" s="3" t="s">
        <v>7579</v>
      </c>
      <c r="B7547" s="12">
        <v>42339</v>
      </c>
      <c r="C7547" s="4" t="s">
        <v>70</v>
      </c>
      <c r="D7547" s="4">
        <v>2.4</v>
      </c>
      <c r="E7547" s="4">
        <v>14</v>
      </c>
      <c r="F7547" s="5">
        <v>0.79166666666666663</v>
      </c>
      <c r="G7547" s="6">
        <v>275</v>
      </c>
      <c r="H7547" s="7">
        <v>50875</v>
      </c>
      <c r="I7547" s="7">
        <f>FlightsPivot[[#This Row],[Total Fare]]*10%</f>
        <v>5087.5</v>
      </c>
      <c r="J7547" s="7">
        <f>FlightsPivot[[#This Row],[Total Fare]]+FlightsPivot[[#This Row],[10% tax ]]</f>
        <v>55962.5</v>
      </c>
      <c r="K7547" s="4">
        <v>12</v>
      </c>
      <c r="L7547" s="4">
        <v>2015</v>
      </c>
      <c r="M7547" t="str">
        <f>INDEX(RoutesPivot[DepAirport],MATCH($C7547,RoutesPivot[[RouteID]:[RouteID]],0))</f>
        <v>ORD</v>
      </c>
      <c r="N7547" t="str">
        <f>INDEX(RoutesPivot[AirportID],MATCH($C7547,RoutesPivot[[RouteID]:[RouteID]],0))</f>
        <v>LAS</v>
      </c>
      <c r="O7547">
        <f>INDEX(RoutesPivot[Distance],MATCH($C7547,RoutesPivot[[RouteID]:[RouteID]],0))</f>
        <v>1100</v>
      </c>
      <c r="P7547">
        <f>INDEX(RoutesPivot[ListPrice],MATCH($C7547,RoutesPivot[[RouteID]:[RouteID]],0))</f>
        <v>275</v>
      </c>
      <c r="Q7547" t="str">
        <f>INDEX(AirportPivot[AirportName],MATCH($N7547,AirportPivot[[AirportID]:[AirportID]],0))</f>
        <v>McCarran International</v>
      </c>
      <c r="R7547">
        <f>INDEX(AirportPivot[Gates (number of available)],MATCH($N7547,AirportPivot[[AirportID]:[AirportID]],0))</f>
        <v>68</v>
      </c>
    </row>
    <row r="7548" spans="1:18" x14ac:dyDescent="0.25">
      <c r="A7548" s="3" t="s">
        <v>7580</v>
      </c>
      <c r="B7548" s="12">
        <v>42290</v>
      </c>
      <c r="C7548" s="4" t="s">
        <v>27</v>
      </c>
      <c r="D7548" s="4">
        <v>9.1</v>
      </c>
      <c r="E7548" s="4">
        <v>96</v>
      </c>
      <c r="F7548" s="5">
        <v>0.72916666666666663</v>
      </c>
      <c r="G7548" s="6">
        <v>200</v>
      </c>
      <c r="H7548" s="7">
        <v>37000</v>
      </c>
      <c r="I7548" s="7">
        <f>FlightsPivot[[#This Row],[Total Fare]]*10%</f>
        <v>3700</v>
      </c>
      <c r="J7548" s="7">
        <f>FlightsPivot[[#This Row],[Total Fare]]+FlightsPivot[[#This Row],[10% tax ]]</f>
        <v>40700</v>
      </c>
      <c r="K7548" s="4">
        <v>10</v>
      </c>
      <c r="L7548" s="4">
        <v>2015</v>
      </c>
      <c r="M7548" t="str">
        <f>INDEX(RoutesPivot[DepAirport],MATCH($C7548,RoutesPivot[[RouteID]:[RouteID]],0))</f>
        <v>ORD</v>
      </c>
      <c r="N7548" t="str">
        <f>INDEX(RoutesPivot[AirportID],MATCH($C7548,RoutesPivot[[RouteID]:[RouteID]],0))</f>
        <v>ATL</v>
      </c>
      <c r="O7548">
        <f>INDEX(RoutesPivot[Distance],MATCH($C7548,RoutesPivot[[RouteID]:[RouteID]],0))</f>
        <v>510</v>
      </c>
      <c r="P7548">
        <f>INDEX(RoutesPivot[ListPrice],MATCH($C7548,RoutesPivot[[RouteID]:[RouteID]],0))</f>
        <v>200</v>
      </c>
      <c r="Q7548" t="str">
        <f>INDEX(AirportPivot[AirportName],MATCH($N7548,AirportPivot[[AirportID]:[AirportID]],0))</f>
        <v>Hartsfield-Jackson Atlanta International</v>
      </c>
      <c r="R7548">
        <f>INDEX(AirportPivot[Gates (number of available)],MATCH($N7548,AirportPivot[[AirportID]:[AirportID]],0))</f>
        <v>100</v>
      </c>
    </row>
    <row r="7549" spans="1:18" x14ac:dyDescent="0.25">
      <c r="A7549" s="3" t="s">
        <v>7581</v>
      </c>
      <c r="B7549" s="12">
        <v>42308</v>
      </c>
      <c r="C7549" s="4" t="s">
        <v>80</v>
      </c>
      <c r="D7549" s="4">
        <v>1.5</v>
      </c>
      <c r="E7549" s="4">
        <v>173</v>
      </c>
      <c r="F7549" s="5">
        <v>0.66666666666666663</v>
      </c>
      <c r="G7549" s="6">
        <v>300</v>
      </c>
      <c r="H7549" s="7">
        <v>49500</v>
      </c>
      <c r="I7549" s="7">
        <f>FlightsPivot[[#This Row],[Total Fare]]*10%</f>
        <v>4950</v>
      </c>
      <c r="J7549" s="7">
        <f>FlightsPivot[[#This Row],[Total Fare]]+FlightsPivot[[#This Row],[10% tax ]]</f>
        <v>54450</v>
      </c>
      <c r="K7549" s="4">
        <v>10</v>
      </c>
      <c r="L7549" s="4">
        <v>2015</v>
      </c>
      <c r="M7549" t="str">
        <f>INDEX(RoutesPivot[DepAirport],MATCH($C7549,RoutesPivot[[RouteID]:[RouteID]],0))</f>
        <v>ORD</v>
      </c>
      <c r="N7549" t="str">
        <f>INDEX(RoutesPivot[AirportID],MATCH($C7549,RoutesPivot[[RouteID]:[RouteID]],0))</f>
        <v>MIA</v>
      </c>
      <c r="O7549">
        <f>INDEX(RoutesPivot[Distance],MATCH($C7549,RoutesPivot[[RouteID]:[RouteID]],0))</f>
        <v>1000</v>
      </c>
      <c r="P7549">
        <f>INDEX(RoutesPivot[ListPrice],MATCH($C7549,RoutesPivot[[RouteID]:[RouteID]],0))</f>
        <v>300</v>
      </c>
      <c r="Q7549" t="str">
        <f>INDEX(AirportPivot[AirportName],MATCH($N7549,AirportPivot[[AirportID]:[AirportID]],0))</f>
        <v>Miami International</v>
      </c>
      <c r="R7549">
        <f>INDEX(AirportPivot[Gates (number of available)],MATCH($N7549,AirportPivot[[AirportID]:[AirportID]],0))</f>
        <v>80</v>
      </c>
    </row>
    <row r="7550" spans="1:18" x14ac:dyDescent="0.25">
      <c r="A7550" s="3" t="s">
        <v>7582</v>
      </c>
      <c r="B7550" s="12">
        <v>41976</v>
      </c>
      <c r="C7550" s="4" t="s">
        <v>47</v>
      </c>
      <c r="D7550" s="4">
        <v>2.4</v>
      </c>
      <c r="E7550" s="4">
        <v>34</v>
      </c>
      <c r="F7550" s="5">
        <v>0.79166666666666663</v>
      </c>
      <c r="G7550" s="6">
        <v>250</v>
      </c>
      <c r="H7550" s="7">
        <v>46250</v>
      </c>
      <c r="I7550" s="7">
        <f>FlightsPivot[[#This Row],[Total Fare]]*10%</f>
        <v>4625</v>
      </c>
      <c r="J7550" s="7">
        <f>FlightsPivot[[#This Row],[Total Fare]]+FlightsPivot[[#This Row],[10% tax ]]</f>
        <v>50875</v>
      </c>
      <c r="K7550" s="4">
        <v>12</v>
      </c>
      <c r="L7550" s="4">
        <v>2014</v>
      </c>
      <c r="M7550" t="str">
        <f>INDEX(RoutesPivot[DepAirport],MATCH($C7550,RoutesPivot[[RouteID]:[RouteID]],0))</f>
        <v>ORD</v>
      </c>
      <c r="N7550" t="str">
        <f>INDEX(RoutesPivot[AirportID],MATCH($C7550,RoutesPivot[[RouteID]:[RouteID]],0))</f>
        <v>PHX</v>
      </c>
      <c r="O7550">
        <f>INDEX(RoutesPivot[Distance],MATCH($C7550,RoutesPivot[[RouteID]:[RouteID]],0))</f>
        <v>1200</v>
      </c>
      <c r="P7550">
        <f>INDEX(RoutesPivot[ListPrice],MATCH($C7550,RoutesPivot[[RouteID]:[RouteID]],0))</f>
        <v>250</v>
      </c>
      <c r="Q7550" t="str">
        <f>INDEX(AirportPivot[AirportName],MATCH($N7550,AirportPivot[[AirportID]:[AirportID]],0))</f>
        <v>Phoenix Sky Harbor International</v>
      </c>
      <c r="R7550">
        <f>INDEX(AirportPivot[Gates (number of available)],MATCH($N7550,AirportPivot[[AirportID]:[AirportID]],0))</f>
        <v>60</v>
      </c>
    </row>
    <row r="7551" spans="1:18" x14ac:dyDescent="0.25">
      <c r="A7551" s="3" t="s">
        <v>7583</v>
      </c>
      <c r="B7551" s="12">
        <v>42157</v>
      </c>
      <c r="C7551" s="4" t="s">
        <v>17</v>
      </c>
      <c r="D7551" s="4">
        <v>6.4</v>
      </c>
      <c r="E7551" s="4">
        <v>17</v>
      </c>
      <c r="F7551" s="5">
        <v>0.66666666666666663</v>
      </c>
      <c r="G7551" s="6">
        <v>385</v>
      </c>
      <c r="H7551" s="7">
        <v>71225</v>
      </c>
      <c r="I7551" s="7">
        <f>FlightsPivot[[#This Row],[Total Fare]]*10%</f>
        <v>7122.5</v>
      </c>
      <c r="J7551" s="7">
        <f>FlightsPivot[[#This Row],[Total Fare]]+FlightsPivot[[#This Row],[10% tax ]]</f>
        <v>78347.5</v>
      </c>
      <c r="K7551" s="4">
        <v>6</v>
      </c>
      <c r="L7551" s="4">
        <v>2015</v>
      </c>
      <c r="M7551" t="str">
        <f>INDEX(RoutesPivot[DepAirport],MATCH($C7551,RoutesPivot[[RouteID]:[RouteID]],0))</f>
        <v>ORD</v>
      </c>
      <c r="N7551" t="str">
        <f>INDEX(RoutesPivot[AirportID],MATCH($C7551,RoutesPivot[[RouteID]:[RouteID]],0))</f>
        <v>LAX</v>
      </c>
      <c r="O7551">
        <f>INDEX(RoutesPivot[Distance],MATCH($C7551,RoutesPivot[[RouteID]:[RouteID]],0))</f>
        <v>1518</v>
      </c>
      <c r="P7551">
        <f>INDEX(RoutesPivot[ListPrice],MATCH($C7551,RoutesPivot[[RouteID]:[RouteID]],0))</f>
        <v>350</v>
      </c>
      <c r="Q7551" t="str">
        <f>INDEX(AirportPivot[AirportName],MATCH($N7551,AirportPivot[[AirportID]:[AirportID]],0))</f>
        <v>Los Angeles International</v>
      </c>
      <c r="R7551">
        <f>INDEX(AirportPivot[Gates (number of available)],MATCH($N7551,AirportPivot[[AirportID]:[AirportID]],0))</f>
        <v>86</v>
      </c>
    </row>
    <row r="7552" spans="1:18" x14ac:dyDescent="0.25">
      <c r="A7552" s="3" t="s">
        <v>7584</v>
      </c>
      <c r="B7552" s="12">
        <v>42001</v>
      </c>
      <c r="C7552" s="4" t="s">
        <v>27</v>
      </c>
      <c r="D7552" s="4">
        <v>14.9</v>
      </c>
      <c r="E7552" s="4">
        <v>77</v>
      </c>
      <c r="F7552" s="5">
        <v>0.58333333333333337</v>
      </c>
      <c r="G7552" s="6">
        <v>280</v>
      </c>
      <c r="H7552" s="7">
        <v>50680</v>
      </c>
      <c r="I7552" s="7">
        <f>FlightsPivot[[#This Row],[Total Fare]]*10%</f>
        <v>5068</v>
      </c>
      <c r="J7552" s="7">
        <f>FlightsPivot[[#This Row],[Total Fare]]+FlightsPivot[[#This Row],[10% tax ]]</f>
        <v>55748</v>
      </c>
      <c r="K7552" s="4">
        <v>12</v>
      </c>
      <c r="L7552" s="4">
        <v>2014</v>
      </c>
      <c r="M7552" t="str">
        <f>INDEX(RoutesPivot[DepAirport],MATCH($C7552,RoutesPivot[[RouteID]:[RouteID]],0))</f>
        <v>ORD</v>
      </c>
      <c r="N7552" t="str">
        <f>INDEX(RoutesPivot[AirportID],MATCH($C7552,RoutesPivot[[RouteID]:[RouteID]],0))</f>
        <v>ATL</v>
      </c>
      <c r="O7552">
        <f>INDEX(RoutesPivot[Distance],MATCH($C7552,RoutesPivot[[RouteID]:[RouteID]],0))</f>
        <v>510</v>
      </c>
      <c r="P7552">
        <f>INDEX(RoutesPivot[ListPrice],MATCH($C7552,RoutesPivot[[RouteID]:[RouteID]],0))</f>
        <v>200</v>
      </c>
      <c r="Q7552" t="str">
        <f>INDEX(AirportPivot[AirportName],MATCH($N7552,AirportPivot[[AirportID]:[AirportID]],0))</f>
        <v>Hartsfield-Jackson Atlanta International</v>
      </c>
      <c r="R7552">
        <f>INDEX(AirportPivot[Gates (number of available)],MATCH($N7552,AirportPivot[[AirportID]:[AirportID]],0))</f>
        <v>100</v>
      </c>
    </row>
    <row r="7553" spans="1:18" x14ac:dyDescent="0.25">
      <c r="A7553" s="3" t="s">
        <v>7585</v>
      </c>
      <c r="B7553" s="12">
        <v>42139</v>
      </c>
      <c r="C7553" s="4" t="s">
        <v>13</v>
      </c>
      <c r="D7553" s="4">
        <v>1.6</v>
      </c>
      <c r="E7553" s="4">
        <v>52</v>
      </c>
      <c r="F7553" s="5">
        <v>0.875</v>
      </c>
      <c r="G7553" s="6">
        <v>250</v>
      </c>
      <c r="H7553" s="7">
        <v>41250</v>
      </c>
      <c r="I7553" s="7">
        <f>FlightsPivot[[#This Row],[Total Fare]]*10%</f>
        <v>4125</v>
      </c>
      <c r="J7553" s="7">
        <f>FlightsPivot[[#This Row],[Total Fare]]+FlightsPivot[[#This Row],[10% tax ]]</f>
        <v>45375</v>
      </c>
      <c r="K7553" s="4">
        <v>5</v>
      </c>
      <c r="L7553" s="4">
        <v>2015</v>
      </c>
      <c r="M7553" t="str">
        <f>INDEX(RoutesPivot[DepAirport],MATCH($C7553,RoutesPivot[[RouteID]:[RouteID]],0))</f>
        <v>ORD</v>
      </c>
      <c r="N7553" t="str">
        <f>INDEX(RoutesPivot[AirportID],MATCH($C7553,RoutesPivot[[RouteID]:[RouteID]],0))</f>
        <v>JFK</v>
      </c>
      <c r="O7553">
        <f>INDEX(RoutesPivot[Distance],MATCH($C7553,RoutesPivot[[RouteID]:[RouteID]],0))</f>
        <v>619</v>
      </c>
      <c r="P7553">
        <f>INDEX(RoutesPivot[ListPrice],MATCH($C7553,RoutesPivot[[RouteID]:[RouteID]],0))</f>
        <v>250</v>
      </c>
      <c r="Q7553" t="str">
        <f>INDEX(AirportPivot[AirportName],MATCH($N7553,AirportPivot[[AirportID]:[AirportID]],0))</f>
        <v>John F Kennedy International</v>
      </c>
      <c r="R7553">
        <f>INDEX(AirportPivot[Gates (number of available)],MATCH($N7553,AirportPivot[[AirportID]:[AirportID]],0))</f>
        <v>120</v>
      </c>
    </row>
    <row r="7554" spans="1:18" x14ac:dyDescent="0.25">
      <c r="A7554" s="3" t="s">
        <v>7586</v>
      </c>
      <c r="B7554" s="12">
        <v>42124</v>
      </c>
      <c r="C7554" s="4" t="s">
        <v>50</v>
      </c>
      <c r="D7554" s="4">
        <v>2.4</v>
      </c>
      <c r="E7554" s="4">
        <v>55</v>
      </c>
      <c r="F7554" s="5">
        <v>0.70833333333333337</v>
      </c>
      <c r="G7554" s="6">
        <v>275</v>
      </c>
      <c r="H7554" s="7">
        <v>45375</v>
      </c>
      <c r="I7554" s="7">
        <f>FlightsPivot[[#This Row],[Total Fare]]*10%</f>
        <v>4537.5</v>
      </c>
      <c r="J7554" s="7">
        <f>FlightsPivot[[#This Row],[Total Fare]]+FlightsPivot[[#This Row],[10% tax ]]</f>
        <v>49912.5</v>
      </c>
      <c r="K7554" s="4">
        <v>4</v>
      </c>
      <c r="L7554" s="4">
        <v>2015</v>
      </c>
      <c r="M7554" t="str">
        <f>INDEX(RoutesPivot[DepAirport],MATCH($C7554,RoutesPivot[[RouteID]:[RouteID]],0))</f>
        <v>ORD</v>
      </c>
      <c r="N7554" t="str">
        <f>INDEX(RoutesPivot[AirportID],MATCH($C7554,RoutesPivot[[RouteID]:[RouteID]],0))</f>
        <v>LGA</v>
      </c>
      <c r="O7554">
        <f>INDEX(RoutesPivot[Distance],MATCH($C7554,RoutesPivot[[RouteID]:[RouteID]],0))</f>
        <v>610</v>
      </c>
      <c r="P7554">
        <f>INDEX(RoutesPivot[ListPrice],MATCH($C7554,RoutesPivot[[RouteID]:[RouteID]],0))</f>
        <v>275</v>
      </c>
      <c r="Q7554" t="str">
        <f>INDEX(AirportPivot[AirportName],MATCH($N7554,AirportPivot[[AirportID]:[AirportID]],0))</f>
        <v>Laguardia</v>
      </c>
      <c r="R7554">
        <f>INDEX(AirportPivot[Gates (number of available)],MATCH($N7554,AirportPivot[[AirportID]:[AirportID]],0))</f>
        <v>66</v>
      </c>
    </row>
    <row r="7555" spans="1:18" x14ac:dyDescent="0.25">
      <c r="A7555" s="3" t="s">
        <v>7587</v>
      </c>
      <c r="B7555" s="12">
        <v>42314</v>
      </c>
      <c r="C7555" s="4" t="s">
        <v>23</v>
      </c>
      <c r="D7555" s="4">
        <v>1.8</v>
      </c>
      <c r="E7555" s="4">
        <v>9</v>
      </c>
      <c r="F7555" s="5">
        <v>0.33333333333333331</v>
      </c>
      <c r="G7555" s="6">
        <v>300</v>
      </c>
      <c r="H7555" s="7">
        <v>55500</v>
      </c>
      <c r="I7555" s="7">
        <f>FlightsPivot[[#This Row],[Total Fare]]*10%</f>
        <v>5550</v>
      </c>
      <c r="J7555" s="7">
        <f>FlightsPivot[[#This Row],[Total Fare]]+FlightsPivot[[#This Row],[10% tax ]]</f>
        <v>61050</v>
      </c>
      <c r="K7555" s="4">
        <v>11</v>
      </c>
      <c r="L7555" s="4">
        <v>2015</v>
      </c>
      <c r="M7555" t="str">
        <f>INDEX(RoutesPivot[DepAirport],MATCH($C7555,RoutesPivot[[RouteID]:[RouteID]],0))</f>
        <v>ORD</v>
      </c>
      <c r="N7555" t="str">
        <f>INDEX(RoutesPivot[AirportID],MATCH($C7555,RoutesPivot[[RouteID]:[RouteID]],0))</f>
        <v>DEN</v>
      </c>
      <c r="O7555">
        <f>INDEX(RoutesPivot[Distance],MATCH($C7555,RoutesPivot[[RouteID]:[RouteID]],0))</f>
        <v>800</v>
      </c>
      <c r="P7555">
        <f>INDEX(RoutesPivot[ListPrice],MATCH($C7555,RoutesPivot[[RouteID]:[RouteID]],0))</f>
        <v>300</v>
      </c>
      <c r="Q7555" t="str">
        <f>INDEX(AirportPivot[AirportName],MATCH($N7555,AirportPivot[[AirportID]:[AirportID]],0))</f>
        <v>Denver International</v>
      </c>
      <c r="R7555">
        <f>INDEX(AirportPivot[Gates (number of available)],MATCH($N7555,AirportPivot[[AirportID]:[AirportID]],0))</f>
        <v>75</v>
      </c>
    </row>
    <row r="7556" spans="1:18" x14ac:dyDescent="0.25">
      <c r="A7556" s="3" t="s">
        <v>7588</v>
      </c>
      <c r="B7556" s="12">
        <v>41684</v>
      </c>
      <c r="C7556" s="4" t="s">
        <v>27</v>
      </c>
      <c r="D7556" s="4">
        <v>10.7</v>
      </c>
      <c r="E7556" s="4">
        <v>181</v>
      </c>
      <c r="F7556" s="5">
        <v>0.70833333333333337</v>
      </c>
      <c r="G7556" s="6">
        <v>200</v>
      </c>
      <c r="H7556" s="7">
        <v>33000</v>
      </c>
      <c r="I7556" s="7">
        <f>FlightsPivot[[#This Row],[Total Fare]]*10%</f>
        <v>3300</v>
      </c>
      <c r="J7556" s="7">
        <f>FlightsPivot[[#This Row],[Total Fare]]+FlightsPivot[[#This Row],[10% tax ]]</f>
        <v>36300</v>
      </c>
      <c r="K7556" s="4">
        <v>2</v>
      </c>
      <c r="L7556" s="4">
        <v>2014</v>
      </c>
      <c r="M7556" t="str">
        <f>INDEX(RoutesPivot[DepAirport],MATCH($C7556,RoutesPivot[[RouteID]:[RouteID]],0))</f>
        <v>ORD</v>
      </c>
      <c r="N7556" t="str">
        <f>INDEX(RoutesPivot[AirportID],MATCH($C7556,RoutesPivot[[RouteID]:[RouteID]],0))</f>
        <v>ATL</v>
      </c>
      <c r="O7556">
        <f>INDEX(RoutesPivot[Distance],MATCH($C7556,RoutesPivot[[RouteID]:[RouteID]],0))</f>
        <v>510</v>
      </c>
      <c r="P7556">
        <f>INDEX(RoutesPivot[ListPrice],MATCH($C7556,RoutesPivot[[RouteID]:[RouteID]],0))</f>
        <v>200</v>
      </c>
      <c r="Q7556" t="str">
        <f>INDEX(AirportPivot[AirportName],MATCH($N7556,AirportPivot[[AirportID]:[AirportID]],0))</f>
        <v>Hartsfield-Jackson Atlanta International</v>
      </c>
      <c r="R7556">
        <f>INDEX(AirportPivot[Gates (number of available)],MATCH($N7556,AirportPivot[[AirportID]:[AirportID]],0))</f>
        <v>100</v>
      </c>
    </row>
    <row r="7557" spans="1:18" x14ac:dyDescent="0.25">
      <c r="A7557" s="3" t="s">
        <v>7589</v>
      </c>
      <c r="B7557" s="12">
        <v>41974</v>
      </c>
      <c r="C7557" s="4" t="s">
        <v>50</v>
      </c>
      <c r="D7557" s="4">
        <v>1.5</v>
      </c>
      <c r="E7557" s="4">
        <v>95</v>
      </c>
      <c r="F7557" s="5">
        <v>0.83333333333333337</v>
      </c>
      <c r="G7557" s="6">
        <v>275</v>
      </c>
      <c r="H7557" s="7">
        <v>50875</v>
      </c>
      <c r="I7557" s="7">
        <f>FlightsPivot[[#This Row],[Total Fare]]*10%</f>
        <v>5087.5</v>
      </c>
      <c r="J7557" s="7">
        <f>FlightsPivot[[#This Row],[Total Fare]]+FlightsPivot[[#This Row],[10% tax ]]</f>
        <v>55962.5</v>
      </c>
      <c r="K7557" s="4">
        <v>12</v>
      </c>
      <c r="L7557" s="4">
        <v>2014</v>
      </c>
      <c r="M7557" t="str">
        <f>INDEX(RoutesPivot[DepAirport],MATCH($C7557,RoutesPivot[[RouteID]:[RouteID]],0))</f>
        <v>ORD</v>
      </c>
      <c r="N7557" t="str">
        <f>INDEX(RoutesPivot[AirportID],MATCH($C7557,RoutesPivot[[RouteID]:[RouteID]],0))</f>
        <v>LGA</v>
      </c>
      <c r="O7557">
        <f>INDEX(RoutesPivot[Distance],MATCH($C7557,RoutesPivot[[RouteID]:[RouteID]],0))</f>
        <v>610</v>
      </c>
      <c r="P7557">
        <f>INDEX(RoutesPivot[ListPrice],MATCH($C7557,RoutesPivot[[RouteID]:[RouteID]],0))</f>
        <v>275</v>
      </c>
      <c r="Q7557" t="str">
        <f>INDEX(AirportPivot[AirportName],MATCH($N7557,AirportPivot[[AirportID]:[AirportID]],0))</f>
        <v>Laguardia</v>
      </c>
      <c r="R7557">
        <f>INDEX(AirportPivot[Gates (number of available)],MATCH($N7557,AirportPivot[[AirportID]:[AirportID]],0))</f>
        <v>66</v>
      </c>
    </row>
    <row r="7558" spans="1:18" x14ac:dyDescent="0.25">
      <c r="A7558" s="3" t="s">
        <v>7590</v>
      </c>
      <c r="B7558" s="12">
        <v>41997</v>
      </c>
      <c r="C7558" s="4" t="s">
        <v>80</v>
      </c>
      <c r="D7558" s="4">
        <v>2.8</v>
      </c>
      <c r="E7558" s="4">
        <v>198</v>
      </c>
      <c r="F7558" s="5">
        <v>0.83333333333333337</v>
      </c>
      <c r="G7558" s="6">
        <v>420</v>
      </c>
      <c r="H7558" s="7">
        <v>69300</v>
      </c>
      <c r="I7558" s="7">
        <f>FlightsPivot[[#This Row],[Total Fare]]*10%</f>
        <v>6930</v>
      </c>
      <c r="J7558" s="7">
        <f>FlightsPivot[[#This Row],[Total Fare]]+FlightsPivot[[#This Row],[10% tax ]]</f>
        <v>76230</v>
      </c>
      <c r="K7558" s="4">
        <v>12</v>
      </c>
      <c r="L7558" s="4">
        <v>2014</v>
      </c>
      <c r="M7558" t="str">
        <f>INDEX(RoutesPivot[DepAirport],MATCH($C7558,RoutesPivot[[RouteID]:[RouteID]],0))</f>
        <v>ORD</v>
      </c>
      <c r="N7558" t="str">
        <f>INDEX(RoutesPivot[AirportID],MATCH($C7558,RoutesPivot[[RouteID]:[RouteID]],0))</f>
        <v>MIA</v>
      </c>
      <c r="O7558">
        <f>INDEX(RoutesPivot[Distance],MATCH($C7558,RoutesPivot[[RouteID]:[RouteID]],0))</f>
        <v>1000</v>
      </c>
      <c r="P7558">
        <f>INDEX(RoutesPivot[ListPrice],MATCH($C7558,RoutesPivot[[RouteID]:[RouteID]],0))</f>
        <v>300</v>
      </c>
      <c r="Q7558" t="str">
        <f>INDEX(AirportPivot[AirportName],MATCH($N7558,AirportPivot[[AirportID]:[AirportID]],0))</f>
        <v>Miami International</v>
      </c>
      <c r="R7558">
        <f>INDEX(AirportPivot[Gates (number of available)],MATCH($N7558,AirportPivot[[AirportID]:[AirportID]],0))</f>
        <v>80</v>
      </c>
    </row>
    <row r="7559" spans="1:18" x14ac:dyDescent="0.25">
      <c r="A7559" s="3" t="s">
        <v>7591</v>
      </c>
      <c r="B7559" s="12">
        <v>42028</v>
      </c>
      <c r="C7559" s="4" t="s">
        <v>37</v>
      </c>
      <c r="D7559" s="4">
        <v>2.1</v>
      </c>
      <c r="E7559" s="4">
        <v>140</v>
      </c>
      <c r="F7559" s="5">
        <v>0.72916666666666663</v>
      </c>
      <c r="G7559" s="6">
        <v>350</v>
      </c>
      <c r="H7559" s="7">
        <v>64750</v>
      </c>
      <c r="I7559" s="7">
        <f>FlightsPivot[[#This Row],[Total Fare]]*10%</f>
        <v>6475</v>
      </c>
      <c r="J7559" s="7">
        <f>FlightsPivot[[#This Row],[Total Fare]]+FlightsPivot[[#This Row],[10% tax ]]</f>
        <v>71225</v>
      </c>
      <c r="K7559" s="4">
        <v>1</v>
      </c>
      <c r="L7559" s="4">
        <v>2015</v>
      </c>
      <c r="M7559" t="str">
        <f>INDEX(RoutesPivot[DepAirport],MATCH($C7559,RoutesPivot[[RouteID]:[RouteID]],0))</f>
        <v>ORD</v>
      </c>
      <c r="N7559" t="str">
        <f>INDEX(RoutesPivot[AirportID],MATCH($C7559,RoutesPivot[[RouteID]:[RouteID]],0))</f>
        <v>SEA</v>
      </c>
      <c r="O7559">
        <f>INDEX(RoutesPivot[Distance],MATCH($C7559,RoutesPivot[[RouteID]:[RouteID]],0))</f>
        <v>1500</v>
      </c>
      <c r="P7559">
        <f>INDEX(RoutesPivot[ListPrice],MATCH($C7559,RoutesPivot[[RouteID]:[RouteID]],0))</f>
        <v>350</v>
      </c>
      <c r="Q7559" t="str">
        <f>INDEX(AirportPivot[AirportName],MATCH($N7559,AirportPivot[[AirportID]:[AirportID]],0))</f>
        <v>Seattle-Tacoma International</v>
      </c>
      <c r="R7559">
        <f>INDEX(AirportPivot[Gates (number of available)],MATCH($N7559,AirportPivot[[AirportID]:[AirportID]],0))</f>
        <v>58</v>
      </c>
    </row>
    <row r="7560" spans="1:18" x14ac:dyDescent="0.25">
      <c r="A7560" s="3" t="s">
        <v>7592</v>
      </c>
      <c r="B7560" s="12">
        <v>41856</v>
      </c>
      <c r="C7560" s="4" t="s">
        <v>33</v>
      </c>
      <c r="D7560" s="4">
        <v>2.2999999999999998</v>
      </c>
      <c r="E7560" s="4">
        <v>60</v>
      </c>
      <c r="F7560" s="5">
        <v>0.29166666666666669</v>
      </c>
      <c r="G7560" s="6">
        <v>412.5</v>
      </c>
      <c r="H7560" s="7">
        <v>68062.5</v>
      </c>
      <c r="I7560" s="7">
        <f>FlightsPivot[[#This Row],[Total Fare]]*10%</f>
        <v>6806.25</v>
      </c>
      <c r="J7560" s="7">
        <f>FlightsPivot[[#This Row],[Total Fare]]+FlightsPivot[[#This Row],[10% tax ]]</f>
        <v>74868.75</v>
      </c>
      <c r="K7560" s="4">
        <v>8</v>
      </c>
      <c r="L7560" s="4">
        <v>2014</v>
      </c>
      <c r="M7560" t="str">
        <f>INDEX(RoutesPivot[DepAirport],MATCH($C7560,RoutesPivot[[RouteID]:[RouteID]],0))</f>
        <v>ORD</v>
      </c>
      <c r="N7560" t="str">
        <f>INDEX(RoutesPivot[AirportID],MATCH($C7560,RoutesPivot[[RouteID]:[RouteID]],0))</f>
        <v>SFO</v>
      </c>
      <c r="O7560">
        <f>INDEX(RoutesPivot[Distance],MATCH($C7560,RoutesPivot[[RouteID]:[RouteID]],0))</f>
        <v>1600</v>
      </c>
      <c r="P7560">
        <f>INDEX(RoutesPivot[ListPrice],MATCH($C7560,RoutesPivot[[RouteID]:[RouteID]],0))</f>
        <v>375</v>
      </c>
      <c r="Q7560" t="str">
        <f>INDEX(AirportPivot[AirportName],MATCH($N7560,AirportPivot[[AirportID]:[AirportID]],0))</f>
        <v>San Francisco International</v>
      </c>
      <c r="R7560">
        <f>INDEX(AirportPivot[Gates (number of available)],MATCH($N7560,AirportPivot[[AirportID]:[AirportID]],0))</f>
        <v>70</v>
      </c>
    </row>
    <row r="7561" spans="1:18" x14ac:dyDescent="0.25">
      <c r="A7561" s="3" t="s">
        <v>7593</v>
      </c>
      <c r="B7561" s="12">
        <v>41781</v>
      </c>
      <c r="C7561" s="4" t="s">
        <v>25</v>
      </c>
      <c r="D7561" s="4">
        <v>2.7</v>
      </c>
      <c r="E7561" s="4">
        <v>75</v>
      </c>
      <c r="F7561" s="5">
        <v>0.83333333333333337</v>
      </c>
      <c r="G7561" s="6">
        <v>200</v>
      </c>
      <c r="H7561" s="7">
        <v>36200</v>
      </c>
      <c r="I7561" s="7">
        <f>FlightsPivot[[#This Row],[Total Fare]]*10%</f>
        <v>3620</v>
      </c>
      <c r="J7561" s="7">
        <f>FlightsPivot[[#This Row],[Total Fare]]+FlightsPivot[[#This Row],[10% tax ]]</f>
        <v>39820</v>
      </c>
      <c r="K7561" s="4">
        <v>5</v>
      </c>
      <c r="L7561" s="4">
        <v>2014</v>
      </c>
      <c r="M7561" t="str">
        <f>INDEX(RoutesPivot[DepAirport],MATCH($C7561,RoutesPivot[[RouteID]:[RouteID]],0))</f>
        <v>ORD</v>
      </c>
      <c r="N7561" t="str">
        <f>INDEX(RoutesPivot[AirportID],MATCH($C7561,RoutesPivot[[RouteID]:[RouteID]],0))</f>
        <v>DFW</v>
      </c>
      <c r="O7561">
        <f>INDEX(RoutesPivot[Distance],MATCH($C7561,RoutesPivot[[RouteID]:[RouteID]],0))</f>
        <v>700</v>
      </c>
      <c r="P7561">
        <f>INDEX(RoutesPivot[ListPrice],MATCH($C7561,RoutesPivot[[RouteID]:[RouteID]],0))</f>
        <v>200</v>
      </c>
      <c r="Q7561" t="str">
        <f>INDEX(AirportPivot[AirportName],MATCH($N7561,AirportPivot[[AirportID]:[AirportID]],0))</f>
        <v>Dallas/Fort Worth International</v>
      </c>
      <c r="R7561">
        <f>INDEX(AirportPivot[Gates (number of available)],MATCH($N7561,AirportPivot[[AirportID]:[AirportID]],0))</f>
        <v>130</v>
      </c>
    </row>
    <row r="7562" spans="1:18" x14ac:dyDescent="0.25">
      <c r="A7562" s="3" t="s">
        <v>7594</v>
      </c>
      <c r="B7562" s="12">
        <v>42237</v>
      </c>
      <c r="C7562" s="4" t="s">
        <v>27</v>
      </c>
      <c r="D7562" s="4">
        <v>10.5</v>
      </c>
      <c r="E7562" s="4">
        <v>7</v>
      </c>
      <c r="F7562" s="5">
        <v>0.77083333333333337</v>
      </c>
      <c r="G7562" s="6">
        <v>220</v>
      </c>
      <c r="H7562" s="7">
        <v>40700</v>
      </c>
      <c r="I7562" s="7">
        <f>FlightsPivot[[#This Row],[Total Fare]]*10%</f>
        <v>4070</v>
      </c>
      <c r="J7562" s="7">
        <f>FlightsPivot[[#This Row],[Total Fare]]+FlightsPivot[[#This Row],[10% tax ]]</f>
        <v>44770</v>
      </c>
      <c r="K7562" s="4">
        <v>8</v>
      </c>
      <c r="L7562" s="4">
        <v>2015</v>
      </c>
      <c r="M7562" t="str">
        <f>INDEX(RoutesPivot[DepAirport],MATCH($C7562,RoutesPivot[[RouteID]:[RouteID]],0))</f>
        <v>ORD</v>
      </c>
      <c r="N7562" t="str">
        <f>INDEX(RoutesPivot[AirportID],MATCH($C7562,RoutesPivot[[RouteID]:[RouteID]],0))</f>
        <v>ATL</v>
      </c>
      <c r="O7562">
        <f>INDEX(RoutesPivot[Distance],MATCH($C7562,RoutesPivot[[RouteID]:[RouteID]],0))</f>
        <v>510</v>
      </c>
      <c r="P7562">
        <f>INDEX(RoutesPivot[ListPrice],MATCH($C7562,RoutesPivot[[RouteID]:[RouteID]],0))</f>
        <v>200</v>
      </c>
      <c r="Q7562" t="str">
        <f>INDEX(AirportPivot[AirportName],MATCH($N7562,AirportPivot[[AirportID]:[AirportID]],0))</f>
        <v>Hartsfield-Jackson Atlanta International</v>
      </c>
      <c r="R7562">
        <f>INDEX(AirportPivot[Gates (number of available)],MATCH($N7562,AirportPivot[[AirportID]:[AirportID]],0))</f>
        <v>100</v>
      </c>
    </row>
    <row r="7563" spans="1:18" x14ac:dyDescent="0.25">
      <c r="A7563" s="3" t="s">
        <v>7595</v>
      </c>
      <c r="B7563" s="12">
        <v>41897</v>
      </c>
      <c r="C7563" s="4" t="s">
        <v>19</v>
      </c>
      <c r="D7563" s="4">
        <v>1.6</v>
      </c>
      <c r="E7563" s="4">
        <v>37</v>
      </c>
      <c r="F7563" s="5">
        <v>0.875</v>
      </c>
      <c r="G7563" s="6">
        <v>200</v>
      </c>
      <c r="H7563" s="7">
        <v>33000</v>
      </c>
      <c r="I7563" s="7">
        <f>FlightsPivot[[#This Row],[Total Fare]]*10%</f>
        <v>3300</v>
      </c>
      <c r="J7563" s="7">
        <f>FlightsPivot[[#This Row],[Total Fare]]+FlightsPivot[[#This Row],[10% tax ]]</f>
        <v>36300</v>
      </c>
      <c r="K7563" s="4">
        <v>9</v>
      </c>
      <c r="L7563" s="4">
        <v>2014</v>
      </c>
      <c r="M7563" t="str">
        <f>INDEX(RoutesPivot[DepAirport],MATCH($C7563,RoutesPivot[[RouteID]:[RouteID]],0))</f>
        <v>ORD</v>
      </c>
      <c r="N7563" t="str">
        <f>INDEX(RoutesPivot[AirportID],MATCH($C7563,RoutesPivot[[RouteID]:[RouteID]],0))</f>
        <v>IAH</v>
      </c>
      <c r="O7563">
        <f>INDEX(RoutesPivot[Distance],MATCH($C7563,RoutesPivot[[RouteID]:[RouteID]],0))</f>
        <v>800</v>
      </c>
      <c r="P7563">
        <f>INDEX(RoutesPivot[ListPrice],MATCH($C7563,RoutesPivot[[RouteID]:[RouteID]],0))</f>
        <v>200</v>
      </c>
      <c r="Q7563" t="str">
        <f>INDEX(AirportPivot[AirportName],MATCH($N7563,AirportPivot[[AirportID]:[AirportID]],0))</f>
        <v>George Bush Intercontinental/Houston</v>
      </c>
      <c r="R7563">
        <f>INDEX(AirportPivot[Gates (number of available)],MATCH($N7563,AirportPivot[[AirportID]:[AirportID]],0))</f>
        <v>80</v>
      </c>
    </row>
    <row r="7564" spans="1:18" x14ac:dyDescent="0.25">
      <c r="A7564" s="3" t="s">
        <v>7596</v>
      </c>
      <c r="B7564" s="12">
        <v>42163</v>
      </c>
      <c r="C7564" s="4" t="s">
        <v>47</v>
      </c>
      <c r="D7564" s="4">
        <v>1.6</v>
      </c>
      <c r="E7564" s="4">
        <v>122</v>
      </c>
      <c r="F7564" s="5">
        <v>0.72916666666666663</v>
      </c>
      <c r="G7564" s="6">
        <v>275</v>
      </c>
      <c r="H7564" s="7">
        <v>50875</v>
      </c>
      <c r="I7564" s="7">
        <f>FlightsPivot[[#This Row],[Total Fare]]*10%</f>
        <v>5087.5</v>
      </c>
      <c r="J7564" s="7">
        <f>FlightsPivot[[#This Row],[Total Fare]]+FlightsPivot[[#This Row],[10% tax ]]</f>
        <v>55962.5</v>
      </c>
      <c r="K7564" s="4">
        <v>6</v>
      </c>
      <c r="L7564" s="4">
        <v>2015</v>
      </c>
      <c r="M7564" t="str">
        <f>INDEX(RoutesPivot[DepAirport],MATCH($C7564,RoutesPivot[[RouteID]:[RouteID]],0))</f>
        <v>ORD</v>
      </c>
      <c r="N7564" t="str">
        <f>INDEX(RoutesPivot[AirportID],MATCH($C7564,RoutesPivot[[RouteID]:[RouteID]],0))</f>
        <v>PHX</v>
      </c>
      <c r="O7564">
        <f>INDEX(RoutesPivot[Distance],MATCH($C7564,RoutesPivot[[RouteID]:[RouteID]],0))</f>
        <v>1200</v>
      </c>
      <c r="P7564">
        <f>INDEX(RoutesPivot[ListPrice],MATCH($C7564,RoutesPivot[[RouteID]:[RouteID]],0))</f>
        <v>250</v>
      </c>
      <c r="Q7564" t="str">
        <f>INDEX(AirportPivot[AirportName],MATCH($N7564,AirportPivot[[AirportID]:[AirportID]],0))</f>
        <v>Phoenix Sky Harbor International</v>
      </c>
      <c r="R7564">
        <f>INDEX(AirportPivot[Gates (number of available)],MATCH($N7564,AirportPivot[[AirportID]:[AirportID]],0))</f>
        <v>60</v>
      </c>
    </row>
    <row r="7565" spans="1:18" x14ac:dyDescent="0.25">
      <c r="A7565" s="3" t="s">
        <v>7597</v>
      </c>
      <c r="B7565" s="12">
        <v>42265</v>
      </c>
      <c r="C7565" s="4" t="s">
        <v>27</v>
      </c>
      <c r="D7565" s="4">
        <v>7.8</v>
      </c>
      <c r="E7565" s="4">
        <v>90</v>
      </c>
      <c r="F7565" s="5">
        <v>0.70833333333333337</v>
      </c>
      <c r="G7565" s="6">
        <v>200</v>
      </c>
      <c r="H7565" s="7">
        <v>36200</v>
      </c>
      <c r="I7565" s="7">
        <f>FlightsPivot[[#This Row],[Total Fare]]*10%</f>
        <v>3620</v>
      </c>
      <c r="J7565" s="7">
        <f>FlightsPivot[[#This Row],[Total Fare]]+FlightsPivot[[#This Row],[10% tax ]]</f>
        <v>39820</v>
      </c>
      <c r="K7565" s="4">
        <v>9</v>
      </c>
      <c r="L7565" s="4">
        <v>2015</v>
      </c>
      <c r="M7565" t="str">
        <f>INDEX(RoutesPivot[DepAirport],MATCH($C7565,RoutesPivot[[RouteID]:[RouteID]],0))</f>
        <v>ORD</v>
      </c>
      <c r="N7565" t="str">
        <f>INDEX(RoutesPivot[AirportID],MATCH($C7565,RoutesPivot[[RouteID]:[RouteID]],0))</f>
        <v>ATL</v>
      </c>
      <c r="O7565">
        <f>INDEX(RoutesPivot[Distance],MATCH($C7565,RoutesPivot[[RouteID]:[RouteID]],0))</f>
        <v>510</v>
      </c>
      <c r="P7565">
        <f>INDEX(RoutesPivot[ListPrice],MATCH($C7565,RoutesPivot[[RouteID]:[RouteID]],0))</f>
        <v>200</v>
      </c>
      <c r="Q7565" t="str">
        <f>INDEX(AirportPivot[AirportName],MATCH($N7565,AirportPivot[[AirportID]:[AirportID]],0))</f>
        <v>Hartsfield-Jackson Atlanta International</v>
      </c>
      <c r="R7565">
        <f>INDEX(AirportPivot[Gates (number of available)],MATCH($N7565,AirportPivot[[AirportID]:[AirportID]],0))</f>
        <v>100</v>
      </c>
    </row>
    <row r="7566" spans="1:18" x14ac:dyDescent="0.25">
      <c r="A7566" s="3" t="s">
        <v>7598</v>
      </c>
      <c r="B7566" s="12">
        <v>42157</v>
      </c>
      <c r="C7566" s="4" t="s">
        <v>80</v>
      </c>
      <c r="D7566" s="4">
        <v>0.7</v>
      </c>
      <c r="E7566" s="4">
        <v>22</v>
      </c>
      <c r="F7566" s="5">
        <v>0.875</v>
      </c>
      <c r="G7566" s="6">
        <v>330</v>
      </c>
      <c r="H7566" s="7">
        <v>61050</v>
      </c>
      <c r="I7566" s="7">
        <f>FlightsPivot[[#This Row],[Total Fare]]*10%</f>
        <v>6105</v>
      </c>
      <c r="J7566" s="7">
        <f>FlightsPivot[[#This Row],[Total Fare]]+FlightsPivot[[#This Row],[10% tax ]]</f>
        <v>67155</v>
      </c>
      <c r="K7566" s="4">
        <v>6</v>
      </c>
      <c r="L7566" s="4">
        <v>2015</v>
      </c>
      <c r="M7566" t="str">
        <f>INDEX(RoutesPivot[DepAirport],MATCH($C7566,RoutesPivot[[RouteID]:[RouteID]],0))</f>
        <v>ORD</v>
      </c>
      <c r="N7566" t="str">
        <f>INDEX(RoutesPivot[AirportID],MATCH($C7566,RoutesPivot[[RouteID]:[RouteID]],0))</f>
        <v>MIA</v>
      </c>
      <c r="O7566">
        <f>INDEX(RoutesPivot[Distance],MATCH($C7566,RoutesPivot[[RouteID]:[RouteID]],0))</f>
        <v>1000</v>
      </c>
      <c r="P7566">
        <f>INDEX(RoutesPivot[ListPrice],MATCH($C7566,RoutesPivot[[RouteID]:[RouteID]],0))</f>
        <v>300</v>
      </c>
      <c r="Q7566" t="str">
        <f>INDEX(AirportPivot[AirportName],MATCH($N7566,AirportPivot[[AirportID]:[AirportID]],0))</f>
        <v>Miami International</v>
      </c>
      <c r="R7566">
        <f>INDEX(AirportPivot[Gates (number of available)],MATCH($N7566,AirportPivot[[AirportID]:[AirportID]],0))</f>
        <v>80</v>
      </c>
    </row>
    <row r="7567" spans="1:18" x14ac:dyDescent="0.25">
      <c r="A7567" s="3" t="s">
        <v>7599</v>
      </c>
      <c r="B7567" s="12">
        <v>41984</v>
      </c>
      <c r="C7567" s="4" t="s">
        <v>53</v>
      </c>
      <c r="D7567" s="4">
        <v>2</v>
      </c>
      <c r="E7567" s="4">
        <v>127</v>
      </c>
      <c r="F7567" s="5">
        <v>0.72916666666666663</v>
      </c>
      <c r="G7567" s="6">
        <v>300</v>
      </c>
      <c r="H7567" s="7">
        <v>55500</v>
      </c>
      <c r="I7567" s="7">
        <f>FlightsPivot[[#This Row],[Total Fare]]*10%</f>
        <v>5550</v>
      </c>
      <c r="J7567" s="7">
        <f>FlightsPivot[[#This Row],[Total Fare]]+FlightsPivot[[#This Row],[10% tax ]]</f>
        <v>61050</v>
      </c>
      <c r="K7567" s="4">
        <v>12</v>
      </c>
      <c r="L7567" s="4">
        <v>2014</v>
      </c>
      <c r="M7567" t="str">
        <f>INDEX(RoutesPivot[DepAirport],MATCH($C7567,RoutesPivot[[RouteID]:[RouteID]],0))</f>
        <v>ORD</v>
      </c>
      <c r="N7567" t="str">
        <f>INDEX(RoutesPivot[AirportID],MATCH($C7567,RoutesPivot[[RouteID]:[RouteID]],0))</f>
        <v>FLL</v>
      </c>
      <c r="O7567">
        <f>INDEX(RoutesPivot[Distance],MATCH($C7567,RoutesPivot[[RouteID]:[RouteID]],0))</f>
        <v>940</v>
      </c>
      <c r="P7567">
        <f>INDEX(RoutesPivot[ListPrice],MATCH($C7567,RoutesPivot[[RouteID]:[RouteID]],0))</f>
        <v>300</v>
      </c>
      <c r="Q7567" t="str">
        <f>INDEX(AirportPivot[AirportName],MATCH($N7567,AirportPivot[[AirportID]:[AirportID]],0))</f>
        <v>Fort Lauderdale/Hollywood International</v>
      </c>
      <c r="R7567">
        <f>INDEX(AirportPivot[Gates (number of available)],MATCH($N7567,AirportPivot[[AirportID]:[AirportID]],0))</f>
        <v>55</v>
      </c>
    </row>
    <row r="7568" spans="1:18" x14ac:dyDescent="0.25">
      <c r="A7568" s="3" t="s">
        <v>7600</v>
      </c>
      <c r="B7568" s="12">
        <v>42025</v>
      </c>
      <c r="C7568" s="4" t="s">
        <v>37</v>
      </c>
      <c r="D7568" s="4">
        <v>3.2</v>
      </c>
      <c r="E7568" s="4">
        <v>184</v>
      </c>
      <c r="F7568" s="5">
        <v>0.6875</v>
      </c>
      <c r="G7568" s="6">
        <v>350</v>
      </c>
      <c r="H7568" s="7">
        <v>57750</v>
      </c>
      <c r="I7568" s="7">
        <f>FlightsPivot[[#This Row],[Total Fare]]*10%</f>
        <v>5775</v>
      </c>
      <c r="J7568" s="7">
        <f>FlightsPivot[[#This Row],[Total Fare]]+FlightsPivot[[#This Row],[10% tax ]]</f>
        <v>63525</v>
      </c>
      <c r="K7568" s="4">
        <v>1</v>
      </c>
      <c r="L7568" s="4">
        <v>2015</v>
      </c>
      <c r="M7568" t="str">
        <f>INDEX(RoutesPivot[DepAirport],MATCH($C7568,RoutesPivot[[RouteID]:[RouteID]],0))</f>
        <v>ORD</v>
      </c>
      <c r="N7568" t="str">
        <f>INDEX(RoutesPivot[AirportID],MATCH($C7568,RoutesPivot[[RouteID]:[RouteID]],0))</f>
        <v>SEA</v>
      </c>
      <c r="O7568">
        <f>INDEX(RoutesPivot[Distance],MATCH($C7568,RoutesPivot[[RouteID]:[RouteID]],0))</f>
        <v>1500</v>
      </c>
      <c r="P7568">
        <f>INDEX(RoutesPivot[ListPrice],MATCH($C7568,RoutesPivot[[RouteID]:[RouteID]],0))</f>
        <v>350</v>
      </c>
      <c r="Q7568" t="str">
        <f>INDEX(AirportPivot[AirportName],MATCH($N7568,AirportPivot[[AirportID]:[AirportID]],0))</f>
        <v>Seattle-Tacoma International</v>
      </c>
      <c r="R7568">
        <f>INDEX(AirportPivot[Gates (number of available)],MATCH($N7568,AirportPivot[[AirportID]:[AirportID]],0))</f>
        <v>58</v>
      </c>
    </row>
    <row r="7569" spans="1:18" x14ac:dyDescent="0.25">
      <c r="A7569" s="3" t="s">
        <v>7601</v>
      </c>
      <c r="B7569" s="12">
        <v>42327</v>
      </c>
      <c r="C7569" s="4" t="s">
        <v>98</v>
      </c>
      <c r="D7569" s="4">
        <v>1.7</v>
      </c>
      <c r="E7569" s="4">
        <v>54</v>
      </c>
      <c r="F7569" s="5">
        <v>0.75</v>
      </c>
      <c r="G7569" s="6">
        <v>275</v>
      </c>
      <c r="H7569" s="7">
        <v>45375</v>
      </c>
      <c r="I7569" s="7">
        <f>FlightsPivot[[#This Row],[Total Fare]]*10%</f>
        <v>4537.5</v>
      </c>
      <c r="J7569" s="7">
        <f>FlightsPivot[[#This Row],[Total Fare]]+FlightsPivot[[#This Row],[10% tax ]]</f>
        <v>49912.5</v>
      </c>
      <c r="K7569" s="4">
        <v>11</v>
      </c>
      <c r="L7569" s="4">
        <v>2015</v>
      </c>
      <c r="M7569" t="str">
        <f>INDEX(RoutesPivot[DepAirport],MATCH($C7569,RoutesPivot[[RouteID]:[RouteID]],0))</f>
        <v>ORD</v>
      </c>
      <c r="N7569" t="str">
        <f>INDEX(RoutesPivot[AirportID],MATCH($C7569,RoutesPivot[[RouteID]:[RouteID]],0))</f>
        <v>PHL</v>
      </c>
      <c r="O7569">
        <f>INDEX(RoutesPivot[Distance],MATCH($C7569,RoutesPivot[[RouteID]:[RouteID]],0))</f>
        <v>580</v>
      </c>
      <c r="P7569">
        <f>INDEX(RoutesPivot[ListPrice],MATCH($C7569,RoutesPivot[[RouteID]:[RouteID]],0))</f>
        <v>275</v>
      </c>
      <c r="Q7569" t="str">
        <f>INDEX(AirportPivot[AirportName],MATCH($N7569,AirportPivot[[AirportID]:[AirportID]],0))</f>
        <v>Philadelphia International</v>
      </c>
      <c r="R7569">
        <f>INDEX(AirportPivot[Gates (number of available)],MATCH($N7569,AirportPivot[[AirportID]:[AirportID]],0))</f>
        <v>89</v>
      </c>
    </row>
    <row r="7570" spans="1:18" x14ac:dyDescent="0.25">
      <c r="A7570" s="3" t="s">
        <v>7602</v>
      </c>
      <c r="B7570" s="12">
        <v>41738</v>
      </c>
      <c r="C7570" s="4" t="s">
        <v>19</v>
      </c>
      <c r="D7570" s="4">
        <v>2.6</v>
      </c>
      <c r="E7570" s="4">
        <v>194</v>
      </c>
      <c r="F7570" s="5">
        <v>0.5</v>
      </c>
      <c r="G7570" s="6">
        <v>200</v>
      </c>
      <c r="H7570" s="7">
        <v>33000</v>
      </c>
      <c r="I7570" s="7">
        <f>FlightsPivot[[#This Row],[Total Fare]]*10%</f>
        <v>3300</v>
      </c>
      <c r="J7570" s="7">
        <f>FlightsPivot[[#This Row],[Total Fare]]+FlightsPivot[[#This Row],[10% tax ]]</f>
        <v>36300</v>
      </c>
      <c r="K7570" s="4">
        <v>4</v>
      </c>
      <c r="L7570" s="4">
        <v>2014</v>
      </c>
      <c r="M7570" t="str">
        <f>INDEX(RoutesPivot[DepAirport],MATCH($C7570,RoutesPivot[[RouteID]:[RouteID]],0))</f>
        <v>ORD</v>
      </c>
      <c r="N7570" t="str">
        <f>INDEX(RoutesPivot[AirportID],MATCH($C7570,RoutesPivot[[RouteID]:[RouteID]],0))</f>
        <v>IAH</v>
      </c>
      <c r="O7570">
        <f>INDEX(RoutesPivot[Distance],MATCH($C7570,RoutesPivot[[RouteID]:[RouteID]],0))</f>
        <v>800</v>
      </c>
      <c r="P7570">
        <f>INDEX(RoutesPivot[ListPrice],MATCH($C7570,RoutesPivot[[RouteID]:[RouteID]],0))</f>
        <v>200</v>
      </c>
      <c r="Q7570" t="str">
        <f>INDEX(AirportPivot[AirportName],MATCH($N7570,AirportPivot[[AirportID]:[AirportID]],0))</f>
        <v>George Bush Intercontinental/Houston</v>
      </c>
      <c r="R7570">
        <f>INDEX(AirportPivot[Gates (number of available)],MATCH($N7570,AirportPivot[[AirportID]:[AirportID]],0))</f>
        <v>80</v>
      </c>
    </row>
    <row r="7571" spans="1:18" x14ac:dyDescent="0.25">
      <c r="A7571" s="3" t="s">
        <v>7603</v>
      </c>
      <c r="B7571" s="12">
        <v>41819</v>
      </c>
      <c r="C7571" s="4" t="s">
        <v>13</v>
      </c>
      <c r="D7571" s="4">
        <v>1.3</v>
      </c>
      <c r="E7571" s="4">
        <v>205</v>
      </c>
      <c r="F7571" s="5">
        <v>0.47916666666666669</v>
      </c>
      <c r="G7571" s="6">
        <v>275</v>
      </c>
      <c r="H7571" s="7">
        <v>45375</v>
      </c>
      <c r="I7571" s="7">
        <f>FlightsPivot[[#This Row],[Total Fare]]*10%</f>
        <v>4537.5</v>
      </c>
      <c r="J7571" s="7">
        <f>FlightsPivot[[#This Row],[Total Fare]]+FlightsPivot[[#This Row],[10% tax ]]</f>
        <v>49912.5</v>
      </c>
      <c r="K7571" s="4">
        <v>6</v>
      </c>
      <c r="L7571" s="4">
        <v>2014</v>
      </c>
      <c r="M7571" t="str">
        <f>INDEX(RoutesPivot[DepAirport],MATCH($C7571,RoutesPivot[[RouteID]:[RouteID]],0))</f>
        <v>ORD</v>
      </c>
      <c r="N7571" t="str">
        <f>INDEX(RoutesPivot[AirportID],MATCH($C7571,RoutesPivot[[RouteID]:[RouteID]],0))</f>
        <v>JFK</v>
      </c>
      <c r="O7571">
        <f>INDEX(RoutesPivot[Distance],MATCH($C7571,RoutesPivot[[RouteID]:[RouteID]],0))</f>
        <v>619</v>
      </c>
      <c r="P7571">
        <f>INDEX(RoutesPivot[ListPrice],MATCH($C7571,RoutesPivot[[RouteID]:[RouteID]],0))</f>
        <v>250</v>
      </c>
      <c r="Q7571" t="str">
        <f>INDEX(AirportPivot[AirportName],MATCH($N7571,AirportPivot[[AirportID]:[AirportID]],0))</f>
        <v>John F Kennedy International</v>
      </c>
      <c r="R7571">
        <f>INDEX(AirportPivot[Gates (number of available)],MATCH($N7571,AirportPivot[[AirportID]:[AirportID]],0))</f>
        <v>120</v>
      </c>
    </row>
    <row r="7572" spans="1:18" x14ac:dyDescent="0.25">
      <c r="A7572" s="3" t="s">
        <v>7604</v>
      </c>
      <c r="B7572" s="12">
        <v>42021</v>
      </c>
      <c r="C7572" s="4" t="s">
        <v>11</v>
      </c>
      <c r="D7572" s="4">
        <v>3.3</v>
      </c>
      <c r="E7572" s="4">
        <v>128</v>
      </c>
      <c r="F7572" s="5">
        <v>0.70833333333333337</v>
      </c>
      <c r="G7572" s="6">
        <v>300</v>
      </c>
      <c r="H7572" s="7">
        <v>55500</v>
      </c>
      <c r="I7572" s="7">
        <f>FlightsPivot[[#This Row],[Total Fare]]*10%</f>
        <v>5550</v>
      </c>
      <c r="J7572" s="7">
        <f>FlightsPivot[[#This Row],[Total Fare]]+FlightsPivot[[#This Row],[10% tax ]]</f>
        <v>61050</v>
      </c>
      <c r="K7572" s="4">
        <v>1</v>
      </c>
      <c r="L7572" s="4">
        <v>2015</v>
      </c>
      <c r="M7572" t="str">
        <f>INDEX(RoutesPivot[DepAirport],MATCH($C7572,RoutesPivot[[RouteID]:[RouteID]],0))</f>
        <v>ORD</v>
      </c>
      <c r="N7572" t="str">
        <f>INDEX(RoutesPivot[AirportID],MATCH($C7572,RoutesPivot[[RouteID]:[RouteID]],0))</f>
        <v>BOS</v>
      </c>
      <c r="O7572">
        <f>INDEX(RoutesPivot[Distance],MATCH($C7572,RoutesPivot[[RouteID]:[RouteID]],0))</f>
        <v>730</v>
      </c>
      <c r="P7572">
        <f>INDEX(RoutesPivot[ListPrice],MATCH($C7572,RoutesPivot[[RouteID]:[RouteID]],0))</f>
        <v>300</v>
      </c>
      <c r="Q7572" t="str">
        <f>INDEX(AirportPivot[AirportName],MATCH($N7572,AirportPivot[[AirportID]:[AirportID]],0))</f>
        <v>General Edward Lawrence Logan International</v>
      </c>
      <c r="R7572">
        <f>INDEX(AirportPivot[Gates (number of available)],MATCH($N7572,AirportPivot[[AirportID]:[AirportID]],0))</f>
        <v>63</v>
      </c>
    </row>
    <row r="7573" spans="1:18" x14ac:dyDescent="0.25">
      <c r="A7573" s="3" t="s">
        <v>7605</v>
      </c>
      <c r="B7573" s="12">
        <v>42040</v>
      </c>
      <c r="C7573" s="4" t="s">
        <v>70</v>
      </c>
      <c r="D7573" s="4">
        <v>2.2999999999999998</v>
      </c>
      <c r="E7573" s="4">
        <v>70</v>
      </c>
      <c r="F7573" s="5">
        <v>0.29166666666666669</v>
      </c>
      <c r="G7573" s="6">
        <v>275</v>
      </c>
      <c r="H7573" s="7">
        <v>49775</v>
      </c>
      <c r="I7573" s="7">
        <f>FlightsPivot[[#This Row],[Total Fare]]*10%</f>
        <v>4977.5</v>
      </c>
      <c r="J7573" s="7">
        <f>FlightsPivot[[#This Row],[Total Fare]]+FlightsPivot[[#This Row],[10% tax ]]</f>
        <v>54752.5</v>
      </c>
      <c r="K7573" s="4">
        <v>2</v>
      </c>
      <c r="L7573" s="4">
        <v>2015</v>
      </c>
      <c r="M7573" t="str">
        <f>INDEX(RoutesPivot[DepAirport],MATCH($C7573,RoutesPivot[[RouteID]:[RouteID]],0))</f>
        <v>ORD</v>
      </c>
      <c r="N7573" t="str">
        <f>INDEX(RoutesPivot[AirportID],MATCH($C7573,RoutesPivot[[RouteID]:[RouteID]],0))</f>
        <v>LAS</v>
      </c>
      <c r="O7573">
        <f>INDEX(RoutesPivot[Distance],MATCH($C7573,RoutesPivot[[RouteID]:[RouteID]],0))</f>
        <v>1100</v>
      </c>
      <c r="P7573">
        <f>INDEX(RoutesPivot[ListPrice],MATCH($C7573,RoutesPivot[[RouteID]:[RouteID]],0))</f>
        <v>275</v>
      </c>
      <c r="Q7573" t="str">
        <f>INDEX(AirportPivot[AirportName],MATCH($N7573,AirportPivot[[AirportID]:[AirportID]],0))</f>
        <v>McCarran International</v>
      </c>
      <c r="R7573">
        <f>INDEX(AirportPivot[Gates (number of available)],MATCH($N7573,AirportPivot[[AirportID]:[AirportID]],0))</f>
        <v>68</v>
      </c>
    </row>
    <row r="7574" spans="1:18" x14ac:dyDescent="0.25">
      <c r="A7574" s="3" t="s">
        <v>7606</v>
      </c>
      <c r="B7574" s="12">
        <v>42276</v>
      </c>
      <c r="C7574" s="4" t="s">
        <v>47</v>
      </c>
      <c r="D7574" s="4">
        <v>2.8</v>
      </c>
      <c r="E7574" s="4">
        <v>115</v>
      </c>
      <c r="F7574" s="5">
        <v>0.29166666666666669</v>
      </c>
      <c r="G7574" s="6">
        <v>250</v>
      </c>
      <c r="H7574" s="7">
        <v>46250</v>
      </c>
      <c r="I7574" s="7">
        <f>FlightsPivot[[#This Row],[Total Fare]]*10%</f>
        <v>4625</v>
      </c>
      <c r="J7574" s="7">
        <f>FlightsPivot[[#This Row],[Total Fare]]+FlightsPivot[[#This Row],[10% tax ]]</f>
        <v>50875</v>
      </c>
      <c r="K7574" s="4">
        <v>9</v>
      </c>
      <c r="L7574" s="4">
        <v>2015</v>
      </c>
      <c r="M7574" t="str">
        <f>INDEX(RoutesPivot[DepAirport],MATCH($C7574,RoutesPivot[[RouteID]:[RouteID]],0))</f>
        <v>ORD</v>
      </c>
      <c r="N7574" t="str">
        <f>INDEX(RoutesPivot[AirportID],MATCH($C7574,RoutesPivot[[RouteID]:[RouteID]],0))</f>
        <v>PHX</v>
      </c>
      <c r="O7574">
        <f>INDEX(RoutesPivot[Distance],MATCH($C7574,RoutesPivot[[RouteID]:[RouteID]],0))</f>
        <v>1200</v>
      </c>
      <c r="P7574">
        <f>INDEX(RoutesPivot[ListPrice],MATCH($C7574,RoutesPivot[[RouteID]:[RouteID]],0))</f>
        <v>250</v>
      </c>
      <c r="Q7574" t="str">
        <f>INDEX(AirportPivot[AirportName],MATCH($N7574,AirportPivot[[AirportID]:[AirportID]],0))</f>
        <v>Phoenix Sky Harbor International</v>
      </c>
      <c r="R7574">
        <f>INDEX(AirportPivot[Gates (number of available)],MATCH($N7574,AirportPivot[[AirportID]:[AirportID]],0))</f>
        <v>60</v>
      </c>
    </row>
    <row r="7575" spans="1:18" x14ac:dyDescent="0.25">
      <c r="A7575" s="3" t="s">
        <v>7607</v>
      </c>
      <c r="B7575" s="12">
        <v>42312</v>
      </c>
      <c r="C7575" s="4" t="s">
        <v>23</v>
      </c>
      <c r="D7575" s="4">
        <v>1.9</v>
      </c>
      <c r="E7575" s="4">
        <v>171</v>
      </c>
      <c r="F7575" s="5">
        <v>0.41666666666666669</v>
      </c>
      <c r="G7575" s="6">
        <v>300</v>
      </c>
      <c r="H7575" s="7">
        <v>49500</v>
      </c>
      <c r="I7575" s="7">
        <f>FlightsPivot[[#This Row],[Total Fare]]*10%</f>
        <v>4950</v>
      </c>
      <c r="J7575" s="7">
        <f>FlightsPivot[[#This Row],[Total Fare]]+FlightsPivot[[#This Row],[10% tax ]]</f>
        <v>54450</v>
      </c>
      <c r="K7575" s="4">
        <v>11</v>
      </c>
      <c r="L7575" s="4">
        <v>2015</v>
      </c>
      <c r="M7575" t="str">
        <f>INDEX(RoutesPivot[DepAirport],MATCH($C7575,RoutesPivot[[RouteID]:[RouteID]],0))</f>
        <v>ORD</v>
      </c>
      <c r="N7575" t="str">
        <f>INDEX(RoutesPivot[AirportID],MATCH($C7575,RoutesPivot[[RouteID]:[RouteID]],0))</f>
        <v>DEN</v>
      </c>
      <c r="O7575">
        <f>INDEX(RoutesPivot[Distance],MATCH($C7575,RoutesPivot[[RouteID]:[RouteID]],0))</f>
        <v>800</v>
      </c>
      <c r="P7575">
        <f>INDEX(RoutesPivot[ListPrice],MATCH($C7575,RoutesPivot[[RouteID]:[RouteID]],0))</f>
        <v>300</v>
      </c>
      <c r="Q7575" t="str">
        <f>INDEX(AirportPivot[AirportName],MATCH($N7575,AirportPivot[[AirportID]:[AirportID]],0))</f>
        <v>Denver International</v>
      </c>
      <c r="R7575">
        <f>INDEX(AirportPivot[Gates (number of available)],MATCH($N7575,AirportPivot[[AirportID]:[AirportID]],0))</f>
        <v>75</v>
      </c>
    </row>
    <row r="7576" spans="1:18" x14ac:dyDescent="0.25">
      <c r="A7576" s="3" t="s">
        <v>7608</v>
      </c>
      <c r="B7576" s="12">
        <v>41891</v>
      </c>
      <c r="C7576" s="4" t="s">
        <v>21</v>
      </c>
      <c r="D7576" s="4">
        <v>1.9</v>
      </c>
      <c r="E7576" s="4">
        <v>118</v>
      </c>
      <c r="F7576" s="5">
        <v>0.79166666666666663</v>
      </c>
      <c r="G7576" s="6">
        <v>125</v>
      </c>
      <c r="H7576" s="7">
        <v>23125</v>
      </c>
      <c r="I7576" s="7">
        <f>FlightsPivot[[#This Row],[Total Fare]]*10%</f>
        <v>2312.5</v>
      </c>
      <c r="J7576" s="7">
        <f>FlightsPivot[[#This Row],[Total Fare]]+FlightsPivot[[#This Row],[10% tax ]]</f>
        <v>25437.5</v>
      </c>
      <c r="K7576" s="4">
        <v>9</v>
      </c>
      <c r="L7576" s="4">
        <v>2014</v>
      </c>
      <c r="M7576" t="str">
        <f>INDEX(RoutesPivot[DepAirport],MATCH($C7576,RoutesPivot[[RouteID]:[RouteID]],0))</f>
        <v>ORD</v>
      </c>
      <c r="N7576" t="str">
        <f>INDEX(RoutesPivot[AirportID],MATCH($C7576,RoutesPivot[[RouteID]:[RouteID]],0))</f>
        <v>CLT</v>
      </c>
      <c r="O7576">
        <f>INDEX(RoutesPivot[Distance],MATCH($C7576,RoutesPivot[[RouteID]:[RouteID]],0))</f>
        <v>700</v>
      </c>
      <c r="P7576">
        <f>INDEX(RoutesPivot[ListPrice],MATCH($C7576,RoutesPivot[[RouteID]:[RouteID]],0))</f>
        <v>125</v>
      </c>
      <c r="Q7576" t="str">
        <f>INDEX(AirportPivot[AirportName],MATCH($N7576,AirportPivot[[AirportID]:[AirportID]],0))</f>
        <v>Charlotte/Douglas International</v>
      </c>
      <c r="R7576">
        <f>INDEX(AirportPivot[Gates (number of available)],MATCH($N7576,AirportPivot[[AirportID]:[AirportID]],0))</f>
        <v>65</v>
      </c>
    </row>
    <row r="7577" spans="1:18" x14ac:dyDescent="0.25">
      <c r="A7577" s="3" t="s">
        <v>7609</v>
      </c>
      <c r="B7577" s="12">
        <v>41870</v>
      </c>
      <c r="C7577" s="4" t="s">
        <v>19</v>
      </c>
      <c r="D7577" s="4">
        <v>2.7</v>
      </c>
      <c r="E7577" s="4">
        <v>192</v>
      </c>
      <c r="F7577" s="5">
        <v>0.33333333333333331</v>
      </c>
      <c r="G7577" s="6">
        <v>220</v>
      </c>
      <c r="H7577" s="7">
        <v>36300</v>
      </c>
      <c r="I7577" s="7">
        <f>FlightsPivot[[#This Row],[Total Fare]]*10%</f>
        <v>3630</v>
      </c>
      <c r="J7577" s="7">
        <f>FlightsPivot[[#This Row],[Total Fare]]+FlightsPivot[[#This Row],[10% tax ]]</f>
        <v>39930</v>
      </c>
      <c r="K7577" s="4">
        <v>8</v>
      </c>
      <c r="L7577" s="4">
        <v>2014</v>
      </c>
      <c r="M7577" t="str">
        <f>INDEX(RoutesPivot[DepAirport],MATCH($C7577,RoutesPivot[[RouteID]:[RouteID]],0))</f>
        <v>ORD</v>
      </c>
      <c r="N7577" t="str">
        <f>INDEX(RoutesPivot[AirportID],MATCH($C7577,RoutesPivot[[RouteID]:[RouteID]],0))</f>
        <v>IAH</v>
      </c>
      <c r="O7577">
        <f>INDEX(RoutesPivot[Distance],MATCH($C7577,RoutesPivot[[RouteID]:[RouteID]],0))</f>
        <v>800</v>
      </c>
      <c r="P7577">
        <f>INDEX(RoutesPivot[ListPrice],MATCH($C7577,RoutesPivot[[RouteID]:[RouteID]],0))</f>
        <v>200</v>
      </c>
      <c r="Q7577" t="str">
        <f>INDEX(AirportPivot[AirportName],MATCH($N7577,AirportPivot[[AirportID]:[AirportID]],0))</f>
        <v>George Bush Intercontinental/Houston</v>
      </c>
      <c r="R7577">
        <f>INDEX(AirportPivot[Gates (number of available)],MATCH($N7577,AirportPivot[[AirportID]:[AirportID]],0))</f>
        <v>80</v>
      </c>
    </row>
    <row r="7578" spans="1:18" x14ac:dyDescent="0.25">
      <c r="A7578" s="3" t="s">
        <v>7610</v>
      </c>
      <c r="B7578" s="12">
        <v>41936</v>
      </c>
      <c r="C7578" s="4" t="s">
        <v>47</v>
      </c>
      <c r="D7578" s="4">
        <v>2.7</v>
      </c>
      <c r="E7578" s="4">
        <v>165</v>
      </c>
      <c r="F7578" s="5">
        <v>0.29166666666666669</v>
      </c>
      <c r="G7578" s="6">
        <v>250</v>
      </c>
      <c r="H7578" s="7">
        <v>41250</v>
      </c>
      <c r="I7578" s="7">
        <f>FlightsPivot[[#This Row],[Total Fare]]*10%</f>
        <v>4125</v>
      </c>
      <c r="J7578" s="7">
        <f>FlightsPivot[[#This Row],[Total Fare]]+FlightsPivot[[#This Row],[10% tax ]]</f>
        <v>45375</v>
      </c>
      <c r="K7578" s="4">
        <v>10</v>
      </c>
      <c r="L7578" s="4">
        <v>2014</v>
      </c>
      <c r="M7578" t="str">
        <f>INDEX(RoutesPivot[DepAirport],MATCH($C7578,RoutesPivot[[RouteID]:[RouteID]],0))</f>
        <v>ORD</v>
      </c>
      <c r="N7578" t="str">
        <f>INDEX(RoutesPivot[AirportID],MATCH($C7578,RoutesPivot[[RouteID]:[RouteID]],0))</f>
        <v>PHX</v>
      </c>
      <c r="O7578">
        <f>INDEX(RoutesPivot[Distance],MATCH($C7578,RoutesPivot[[RouteID]:[RouteID]],0))</f>
        <v>1200</v>
      </c>
      <c r="P7578">
        <f>INDEX(RoutesPivot[ListPrice],MATCH($C7578,RoutesPivot[[RouteID]:[RouteID]],0))</f>
        <v>250</v>
      </c>
      <c r="Q7578" t="str">
        <f>INDEX(AirportPivot[AirportName],MATCH($N7578,AirportPivot[[AirportID]:[AirportID]],0))</f>
        <v>Phoenix Sky Harbor International</v>
      </c>
      <c r="R7578">
        <f>INDEX(AirportPivot[Gates (number of available)],MATCH($N7578,AirportPivot[[AirportID]:[AirportID]],0))</f>
        <v>60</v>
      </c>
    </row>
    <row r="7579" spans="1:18" x14ac:dyDescent="0.25">
      <c r="A7579" s="3" t="s">
        <v>7611</v>
      </c>
      <c r="B7579" s="12">
        <v>41862</v>
      </c>
      <c r="C7579" s="4" t="s">
        <v>47</v>
      </c>
      <c r="D7579" s="4">
        <v>3.3</v>
      </c>
      <c r="E7579" s="4">
        <v>209</v>
      </c>
      <c r="F7579" s="5">
        <v>0.70833333333333337</v>
      </c>
      <c r="G7579" s="6">
        <v>275</v>
      </c>
      <c r="H7579" s="7">
        <v>45375</v>
      </c>
      <c r="I7579" s="7">
        <f>FlightsPivot[[#This Row],[Total Fare]]*10%</f>
        <v>4537.5</v>
      </c>
      <c r="J7579" s="7">
        <f>FlightsPivot[[#This Row],[Total Fare]]+FlightsPivot[[#This Row],[10% tax ]]</f>
        <v>49912.5</v>
      </c>
      <c r="K7579" s="4">
        <v>8</v>
      </c>
      <c r="L7579" s="4">
        <v>2014</v>
      </c>
      <c r="M7579" t="str">
        <f>INDEX(RoutesPivot[DepAirport],MATCH($C7579,RoutesPivot[[RouteID]:[RouteID]],0))</f>
        <v>ORD</v>
      </c>
      <c r="N7579" t="str">
        <f>INDEX(RoutesPivot[AirportID],MATCH($C7579,RoutesPivot[[RouteID]:[RouteID]],0))</f>
        <v>PHX</v>
      </c>
      <c r="O7579">
        <f>INDEX(RoutesPivot[Distance],MATCH($C7579,RoutesPivot[[RouteID]:[RouteID]],0))</f>
        <v>1200</v>
      </c>
      <c r="P7579">
        <f>INDEX(RoutesPivot[ListPrice],MATCH($C7579,RoutesPivot[[RouteID]:[RouteID]],0))</f>
        <v>250</v>
      </c>
      <c r="Q7579" t="str">
        <f>INDEX(AirportPivot[AirportName],MATCH($N7579,AirportPivot[[AirportID]:[AirportID]],0))</f>
        <v>Phoenix Sky Harbor International</v>
      </c>
      <c r="R7579">
        <f>INDEX(AirportPivot[Gates (number of available)],MATCH($N7579,AirportPivot[[AirportID]:[AirportID]],0))</f>
        <v>60</v>
      </c>
    </row>
    <row r="7580" spans="1:18" x14ac:dyDescent="0.25">
      <c r="A7580" s="3" t="s">
        <v>7612</v>
      </c>
      <c r="B7580" s="12">
        <v>42231</v>
      </c>
      <c r="C7580" s="4" t="s">
        <v>80</v>
      </c>
      <c r="D7580" s="4">
        <v>2</v>
      </c>
      <c r="E7580" s="4">
        <v>5</v>
      </c>
      <c r="F7580" s="5">
        <v>0.33333333333333331</v>
      </c>
      <c r="G7580" s="6">
        <v>330</v>
      </c>
      <c r="H7580" s="7">
        <v>61050</v>
      </c>
      <c r="I7580" s="7">
        <f>FlightsPivot[[#This Row],[Total Fare]]*10%</f>
        <v>6105</v>
      </c>
      <c r="J7580" s="7">
        <f>FlightsPivot[[#This Row],[Total Fare]]+FlightsPivot[[#This Row],[10% tax ]]</f>
        <v>67155</v>
      </c>
      <c r="K7580" s="4">
        <v>8</v>
      </c>
      <c r="L7580" s="4">
        <v>2015</v>
      </c>
      <c r="M7580" t="str">
        <f>INDEX(RoutesPivot[DepAirport],MATCH($C7580,RoutesPivot[[RouteID]:[RouteID]],0))</f>
        <v>ORD</v>
      </c>
      <c r="N7580" t="str">
        <f>INDEX(RoutesPivot[AirportID],MATCH($C7580,RoutesPivot[[RouteID]:[RouteID]],0))</f>
        <v>MIA</v>
      </c>
      <c r="O7580">
        <f>INDEX(RoutesPivot[Distance],MATCH($C7580,RoutesPivot[[RouteID]:[RouteID]],0))</f>
        <v>1000</v>
      </c>
      <c r="P7580">
        <f>INDEX(RoutesPivot[ListPrice],MATCH($C7580,RoutesPivot[[RouteID]:[RouteID]],0))</f>
        <v>300</v>
      </c>
      <c r="Q7580" t="str">
        <f>INDEX(AirportPivot[AirportName],MATCH($N7580,AirportPivot[[AirportID]:[AirportID]],0))</f>
        <v>Miami International</v>
      </c>
      <c r="R7580">
        <f>INDEX(AirportPivot[Gates (number of available)],MATCH($N7580,AirportPivot[[AirportID]:[AirportID]],0))</f>
        <v>80</v>
      </c>
    </row>
    <row r="7581" spans="1:18" x14ac:dyDescent="0.25">
      <c r="A7581" s="3" t="s">
        <v>7613</v>
      </c>
      <c r="B7581" s="12">
        <v>41943</v>
      </c>
      <c r="C7581" s="4" t="s">
        <v>21</v>
      </c>
      <c r="D7581" s="4">
        <v>2</v>
      </c>
      <c r="E7581" s="4">
        <v>159</v>
      </c>
      <c r="F7581" s="5">
        <v>0.35416666666666669</v>
      </c>
      <c r="G7581" s="6">
        <v>125</v>
      </c>
      <c r="H7581" s="7">
        <v>20625</v>
      </c>
      <c r="I7581" s="7">
        <f>FlightsPivot[[#This Row],[Total Fare]]*10%</f>
        <v>2062.5</v>
      </c>
      <c r="J7581" s="7">
        <f>FlightsPivot[[#This Row],[Total Fare]]+FlightsPivot[[#This Row],[10% tax ]]</f>
        <v>22687.5</v>
      </c>
      <c r="K7581" s="4">
        <v>10</v>
      </c>
      <c r="L7581" s="4">
        <v>2014</v>
      </c>
      <c r="M7581" t="str">
        <f>INDEX(RoutesPivot[DepAirport],MATCH($C7581,RoutesPivot[[RouteID]:[RouteID]],0))</f>
        <v>ORD</v>
      </c>
      <c r="N7581" t="str">
        <f>INDEX(RoutesPivot[AirportID],MATCH($C7581,RoutesPivot[[RouteID]:[RouteID]],0))</f>
        <v>CLT</v>
      </c>
      <c r="O7581">
        <f>INDEX(RoutesPivot[Distance],MATCH($C7581,RoutesPivot[[RouteID]:[RouteID]],0))</f>
        <v>700</v>
      </c>
      <c r="P7581">
        <f>INDEX(RoutesPivot[ListPrice],MATCH($C7581,RoutesPivot[[RouteID]:[RouteID]],0))</f>
        <v>125</v>
      </c>
      <c r="Q7581" t="str">
        <f>INDEX(AirportPivot[AirportName],MATCH($N7581,AirportPivot[[AirportID]:[AirportID]],0))</f>
        <v>Charlotte/Douglas International</v>
      </c>
      <c r="R7581">
        <f>INDEX(AirportPivot[Gates (number of available)],MATCH($N7581,AirportPivot[[AirportID]:[AirportID]],0))</f>
        <v>65</v>
      </c>
    </row>
    <row r="7582" spans="1:18" x14ac:dyDescent="0.25">
      <c r="A7582" s="3" t="s">
        <v>7614</v>
      </c>
      <c r="B7582" s="12">
        <v>42243</v>
      </c>
      <c r="C7582" s="4" t="s">
        <v>23</v>
      </c>
      <c r="D7582" s="4">
        <v>2.8</v>
      </c>
      <c r="E7582" s="4">
        <v>210</v>
      </c>
      <c r="F7582" s="5">
        <v>0.79166666666666663</v>
      </c>
      <c r="G7582" s="6">
        <v>330</v>
      </c>
      <c r="H7582" s="7">
        <v>54450</v>
      </c>
      <c r="I7582" s="7">
        <f>FlightsPivot[[#This Row],[Total Fare]]*10%</f>
        <v>5445</v>
      </c>
      <c r="J7582" s="7">
        <f>FlightsPivot[[#This Row],[Total Fare]]+FlightsPivot[[#This Row],[10% tax ]]</f>
        <v>59895</v>
      </c>
      <c r="K7582" s="4">
        <v>8</v>
      </c>
      <c r="L7582" s="4">
        <v>2015</v>
      </c>
      <c r="M7582" t="str">
        <f>INDEX(RoutesPivot[DepAirport],MATCH($C7582,RoutesPivot[[RouteID]:[RouteID]],0))</f>
        <v>ORD</v>
      </c>
      <c r="N7582" t="str">
        <f>INDEX(RoutesPivot[AirportID],MATCH($C7582,RoutesPivot[[RouteID]:[RouteID]],0))</f>
        <v>DEN</v>
      </c>
      <c r="O7582">
        <f>INDEX(RoutesPivot[Distance],MATCH($C7582,RoutesPivot[[RouteID]:[RouteID]],0))</f>
        <v>800</v>
      </c>
      <c r="P7582">
        <f>INDEX(RoutesPivot[ListPrice],MATCH($C7582,RoutesPivot[[RouteID]:[RouteID]],0))</f>
        <v>300</v>
      </c>
      <c r="Q7582" t="str">
        <f>INDEX(AirportPivot[AirportName],MATCH($N7582,AirportPivot[[AirportID]:[AirportID]],0))</f>
        <v>Denver International</v>
      </c>
      <c r="R7582">
        <f>INDEX(AirportPivot[Gates (number of available)],MATCH($N7582,AirportPivot[[AirportID]:[AirportID]],0))</f>
        <v>75</v>
      </c>
    </row>
    <row r="7583" spans="1:18" x14ac:dyDescent="0.25">
      <c r="A7583" s="3" t="s">
        <v>7615</v>
      </c>
      <c r="B7583" s="12">
        <v>42360</v>
      </c>
      <c r="C7583" s="4" t="s">
        <v>21</v>
      </c>
      <c r="D7583" s="4">
        <v>2.9</v>
      </c>
      <c r="E7583" s="4">
        <v>86</v>
      </c>
      <c r="F7583" s="5">
        <v>0.5</v>
      </c>
      <c r="G7583" s="6">
        <v>175</v>
      </c>
      <c r="H7583" s="7">
        <v>31675</v>
      </c>
      <c r="I7583" s="7">
        <f>FlightsPivot[[#This Row],[Total Fare]]*10%</f>
        <v>3167.5</v>
      </c>
      <c r="J7583" s="7">
        <f>FlightsPivot[[#This Row],[Total Fare]]+FlightsPivot[[#This Row],[10% tax ]]</f>
        <v>34842.5</v>
      </c>
      <c r="K7583" s="4">
        <v>12</v>
      </c>
      <c r="L7583" s="4">
        <v>2015</v>
      </c>
      <c r="M7583" t="str">
        <f>INDEX(RoutesPivot[DepAirport],MATCH($C7583,RoutesPivot[[RouteID]:[RouteID]],0))</f>
        <v>ORD</v>
      </c>
      <c r="N7583" t="str">
        <f>INDEX(RoutesPivot[AirportID],MATCH($C7583,RoutesPivot[[RouteID]:[RouteID]],0))</f>
        <v>CLT</v>
      </c>
      <c r="O7583">
        <f>INDEX(RoutesPivot[Distance],MATCH($C7583,RoutesPivot[[RouteID]:[RouteID]],0))</f>
        <v>700</v>
      </c>
      <c r="P7583">
        <f>INDEX(RoutesPivot[ListPrice],MATCH($C7583,RoutesPivot[[RouteID]:[RouteID]],0))</f>
        <v>125</v>
      </c>
      <c r="Q7583" t="str">
        <f>INDEX(AirportPivot[AirportName],MATCH($N7583,AirportPivot[[AirportID]:[AirportID]],0))</f>
        <v>Charlotte/Douglas International</v>
      </c>
      <c r="R7583">
        <f>INDEX(AirportPivot[Gates (number of available)],MATCH($N7583,AirportPivot[[AirportID]:[AirportID]],0))</f>
        <v>65</v>
      </c>
    </row>
    <row r="7584" spans="1:18" x14ac:dyDescent="0.25">
      <c r="A7584" s="3" t="s">
        <v>7616</v>
      </c>
      <c r="B7584" s="12">
        <v>42204</v>
      </c>
      <c r="C7584" s="4" t="s">
        <v>83</v>
      </c>
      <c r="D7584" s="4">
        <v>1.9</v>
      </c>
      <c r="E7584" s="4">
        <v>94</v>
      </c>
      <c r="F7584" s="5">
        <v>0.77083333333333337</v>
      </c>
      <c r="G7584" s="6">
        <v>264</v>
      </c>
      <c r="H7584" s="7">
        <v>48840</v>
      </c>
      <c r="I7584" s="7">
        <f>FlightsPivot[[#This Row],[Total Fare]]*10%</f>
        <v>4884</v>
      </c>
      <c r="J7584" s="7">
        <f>FlightsPivot[[#This Row],[Total Fare]]+FlightsPivot[[#This Row],[10% tax ]]</f>
        <v>53724</v>
      </c>
      <c r="K7584" s="4">
        <v>7</v>
      </c>
      <c r="L7584" s="4">
        <v>2015</v>
      </c>
      <c r="M7584" t="str">
        <f>INDEX(RoutesPivot[DepAirport],MATCH($C7584,RoutesPivot[[RouteID]:[RouteID]],0))</f>
        <v>ORD</v>
      </c>
      <c r="N7584" t="str">
        <f>INDEX(RoutesPivot[AirportID],MATCH($C7584,RoutesPivot[[RouteID]:[RouteID]],0))</f>
        <v>BWI</v>
      </c>
      <c r="O7584">
        <f>INDEX(RoutesPivot[Distance],MATCH($C7584,RoutesPivot[[RouteID]:[RouteID]],0))</f>
        <v>520</v>
      </c>
      <c r="P7584">
        <f>INDEX(RoutesPivot[ListPrice],MATCH($C7584,RoutesPivot[[RouteID]:[RouteID]],0))</f>
        <v>240</v>
      </c>
      <c r="Q7584" t="str">
        <f>INDEX(AirportPivot[AirportName],MATCH($N7584,AirportPivot[[AirportID]:[AirportID]],0))</f>
        <v>Baltimore/Washington International Thurgood Marshall</v>
      </c>
      <c r="R7584">
        <f>INDEX(AirportPivot[Gates (number of available)],MATCH($N7584,AirportPivot[[AirportID]:[AirportID]],0))</f>
        <v>58</v>
      </c>
    </row>
    <row r="7585" spans="1:18" x14ac:dyDescent="0.25">
      <c r="A7585" s="3" t="s">
        <v>7617</v>
      </c>
      <c r="B7585" s="12">
        <v>42166</v>
      </c>
      <c r="C7585" s="4" t="s">
        <v>13</v>
      </c>
      <c r="D7585" s="4">
        <v>2.5</v>
      </c>
      <c r="E7585" s="4">
        <v>108</v>
      </c>
      <c r="F7585" s="5">
        <v>0.70833333333333337</v>
      </c>
      <c r="G7585" s="6">
        <v>275</v>
      </c>
      <c r="H7585" s="7">
        <v>50875</v>
      </c>
      <c r="I7585" s="7">
        <f>FlightsPivot[[#This Row],[Total Fare]]*10%</f>
        <v>5087.5</v>
      </c>
      <c r="J7585" s="7">
        <f>FlightsPivot[[#This Row],[Total Fare]]+FlightsPivot[[#This Row],[10% tax ]]</f>
        <v>55962.5</v>
      </c>
      <c r="K7585" s="4">
        <v>6</v>
      </c>
      <c r="L7585" s="4">
        <v>2015</v>
      </c>
      <c r="M7585" t="str">
        <f>INDEX(RoutesPivot[DepAirport],MATCH($C7585,RoutesPivot[[RouteID]:[RouteID]],0))</f>
        <v>ORD</v>
      </c>
      <c r="N7585" t="str">
        <f>INDEX(RoutesPivot[AirportID],MATCH($C7585,RoutesPivot[[RouteID]:[RouteID]],0))</f>
        <v>JFK</v>
      </c>
      <c r="O7585">
        <f>INDEX(RoutesPivot[Distance],MATCH($C7585,RoutesPivot[[RouteID]:[RouteID]],0))</f>
        <v>619</v>
      </c>
      <c r="P7585">
        <f>INDEX(RoutesPivot[ListPrice],MATCH($C7585,RoutesPivot[[RouteID]:[RouteID]],0))</f>
        <v>250</v>
      </c>
      <c r="Q7585" t="str">
        <f>INDEX(AirportPivot[AirportName],MATCH($N7585,AirportPivot[[AirportID]:[AirportID]],0))</f>
        <v>John F Kennedy International</v>
      </c>
      <c r="R7585">
        <f>INDEX(AirportPivot[Gates (number of available)],MATCH($N7585,AirportPivot[[AirportID]:[AirportID]],0))</f>
        <v>120</v>
      </c>
    </row>
    <row r="7586" spans="1:18" x14ac:dyDescent="0.25">
      <c r="A7586" s="3" t="s">
        <v>7618</v>
      </c>
      <c r="B7586" s="12">
        <v>42259</v>
      </c>
      <c r="C7586" s="4" t="s">
        <v>17</v>
      </c>
      <c r="D7586" s="4">
        <v>3</v>
      </c>
      <c r="E7586" s="4">
        <v>42</v>
      </c>
      <c r="F7586" s="5">
        <v>0.625</v>
      </c>
      <c r="G7586" s="6">
        <v>350</v>
      </c>
      <c r="H7586" s="7">
        <v>57750</v>
      </c>
      <c r="I7586" s="7">
        <f>FlightsPivot[[#This Row],[Total Fare]]*10%</f>
        <v>5775</v>
      </c>
      <c r="J7586" s="7">
        <f>FlightsPivot[[#This Row],[Total Fare]]+FlightsPivot[[#This Row],[10% tax ]]</f>
        <v>63525</v>
      </c>
      <c r="K7586" s="4">
        <v>9</v>
      </c>
      <c r="L7586" s="4">
        <v>2015</v>
      </c>
      <c r="M7586" t="str">
        <f>INDEX(RoutesPivot[DepAirport],MATCH($C7586,RoutesPivot[[RouteID]:[RouteID]],0))</f>
        <v>ORD</v>
      </c>
      <c r="N7586" t="str">
        <f>INDEX(RoutesPivot[AirportID],MATCH($C7586,RoutesPivot[[RouteID]:[RouteID]],0))</f>
        <v>LAX</v>
      </c>
      <c r="O7586">
        <f>INDEX(RoutesPivot[Distance],MATCH($C7586,RoutesPivot[[RouteID]:[RouteID]],0))</f>
        <v>1518</v>
      </c>
      <c r="P7586">
        <f>INDEX(RoutesPivot[ListPrice],MATCH($C7586,RoutesPivot[[RouteID]:[RouteID]],0))</f>
        <v>350</v>
      </c>
      <c r="Q7586" t="str">
        <f>INDEX(AirportPivot[AirportName],MATCH($N7586,AirportPivot[[AirportID]:[AirportID]],0))</f>
        <v>Los Angeles International</v>
      </c>
      <c r="R7586">
        <f>INDEX(AirportPivot[Gates (number of available)],MATCH($N7586,AirportPivot[[AirportID]:[AirportID]],0))</f>
        <v>86</v>
      </c>
    </row>
    <row r="7587" spans="1:18" x14ac:dyDescent="0.25">
      <c r="A7587" s="3" t="s">
        <v>7619</v>
      </c>
      <c r="B7587" s="12">
        <v>41966</v>
      </c>
      <c r="C7587" s="4" t="s">
        <v>11</v>
      </c>
      <c r="D7587" s="4">
        <v>1.9</v>
      </c>
      <c r="E7587" s="4">
        <v>89</v>
      </c>
      <c r="F7587" s="5">
        <v>0.70833333333333337</v>
      </c>
      <c r="G7587" s="6">
        <v>300</v>
      </c>
      <c r="H7587" s="7">
        <v>54300</v>
      </c>
      <c r="I7587" s="7">
        <f>FlightsPivot[[#This Row],[Total Fare]]*10%</f>
        <v>5430</v>
      </c>
      <c r="J7587" s="7">
        <f>FlightsPivot[[#This Row],[Total Fare]]+FlightsPivot[[#This Row],[10% tax ]]</f>
        <v>59730</v>
      </c>
      <c r="K7587" s="4">
        <v>11</v>
      </c>
      <c r="L7587" s="4">
        <v>2014</v>
      </c>
      <c r="M7587" t="str">
        <f>INDEX(RoutesPivot[DepAirport],MATCH($C7587,RoutesPivot[[RouteID]:[RouteID]],0))</f>
        <v>ORD</v>
      </c>
      <c r="N7587" t="str">
        <f>INDEX(RoutesPivot[AirportID],MATCH($C7587,RoutesPivot[[RouteID]:[RouteID]],0))</f>
        <v>BOS</v>
      </c>
      <c r="O7587">
        <f>INDEX(RoutesPivot[Distance],MATCH($C7587,RoutesPivot[[RouteID]:[RouteID]],0))</f>
        <v>730</v>
      </c>
      <c r="P7587">
        <f>INDEX(RoutesPivot[ListPrice],MATCH($C7587,RoutesPivot[[RouteID]:[RouteID]],0))</f>
        <v>300</v>
      </c>
      <c r="Q7587" t="str">
        <f>INDEX(AirportPivot[AirportName],MATCH($N7587,AirportPivot[[AirportID]:[AirportID]],0))</f>
        <v>General Edward Lawrence Logan International</v>
      </c>
      <c r="R7587">
        <f>INDEX(AirportPivot[Gates (number of available)],MATCH($N7587,AirportPivot[[AirportID]:[AirportID]],0))</f>
        <v>63</v>
      </c>
    </row>
    <row r="7588" spans="1:18" x14ac:dyDescent="0.25">
      <c r="A7588" s="3" t="s">
        <v>7620</v>
      </c>
      <c r="B7588" s="12">
        <v>42233</v>
      </c>
      <c r="C7588" s="4" t="s">
        <v>37</v>
      </c>
      <c r="D7588" s="4">
        <v>2.9</v>
      </c>
      <c r="E7588" s="4">
        <v>92</v>
      </c>
      <c r="F7588" s="5">
        <v>0.33333333333333331</v>
      </c>
      <c r="G7588" s="6">
        <v>385</v>
      </c>
      <c r="H7588" s="7">
        <v>71225</v>
      </c>
      <c r="I7588" s="7">
        <f>FlightsPivot[[#This Row],[Total Fare]]*10%</f>
        <v>7122.5</v>
      </c>
      <c r="J7588" s="7">
        <f>FlightsPivot[[#This Row],[Total Fare]]+FlightsPivot[[#This Row],[10% tax ]]</f>
        <v>78347.5</v>
      </c>
      <c r="K7588" s="4">
        <v>8</v>
      </c>
      <c r="L7588" s="4">
        <v>2015</v>
      </c>
      <c r="M7588" t="str">
        <f>INDEX(RoutesPivot[DepAirport],MATCH($C7588,RoutesPivot[[RouteID]:[RouteID]],0))</f>
        <v>ORD</v>
      </c>
      <c r="N7588" t="str">
        <f>INDEX(RoutesPivot[AirportID],MATCH($C7588,RoutesPivot[[RouteID]:[RouteID]],0))</f>
        <v>SEA</v>
      </c>
      <c r="O7588">
        <f>INDEX(RoutesPivot[Distance],MATCH($C7588,RoutesPivot[[RouteID]:[RouteID]],0))</f>
        <v>1500</v>
      </c>
      <c r="P7588">
        <f>INDEX(RoutesPivot[ListPrice],MATCH($C7588,RoutesPivot[[RouteID]:[RouteID]],0))</f>
        <v>350</v>
      </c>
      <c r="Q7588" t="str">
        <f>INDEX(AirportPivot[AirportName],MATCH($N7588,AirportPivot[[AirportID]:[AirportID]],0))</f>
        <v>Seattle-Tacoma International</v>
      </c>
      <c r="R7588">
        <f>INDEX(AirportPivot[Gates (number of available)],MATCH($N7588,AirportPivot[[AirportID]:[AirportID]],0))</f>
        <v>58</v>
      </c>
    </row>
    <row r="7589" spans="1:18" x14ac:dyDescent="0.25">
      <c r="A7589" s="3" t="s">
        <v>7621</v>
      </c>
      <c r="B7589" s="12">
        <v>41682</v>
      </c>
      <c r="C7589" s="4" t="s">
        <v>86</v>
      </c>
      <c r="D7589" s="4">
        <v>3</v>
      </c>
      <c r="E7589" s="4">
        <v>137</v>
      </c>
      <c r="F7589" s="5">
        <v>0.29166666666666669</v>
      </c>
      <c r="G7589" s="6">
        <v>115</v>
      </c>
      <c r="H7589" s="7">
        <v>21275</v>
      </c>
      <c r="I7589" s="7">
        <f>FlightsPivot[[#This Row],[Total Fare]]*10%</f>
        <v>2127.5</v>
      </c>
      <c r="J7589" s="7">
        <f>FlightsPivot[[#This Row],[Total Fare]]+FlightsPivot[[#This Row],[10% tax ]]</f>
        <v>23402.5</v>
      </c>
      <c r="K7589" s="4">
        <v>2</v>
      </c>
      <c r="L7589" s="4">
        <v>2014</v>
      </c>
      <c r="M7589" t="str">
        <f>INDEX(RoutesPivot[DepAirport],MATCH($C7589,RoutesPivot[[RouteID]:[RouteID]],0))</f>
        <v>ORD</v>
      </c>
      <c r="N7589" t="str">
        <f>INDEX(RoutesPivot[AirportID],MATCH($C7589,RoutesPivot[[RouteID]:[RouteID]],0))</f>
        <v>DTW</v>
      </c>
      <c r="O7589">
        <f>INDEX(RoutesPivot[Distance],MATCH($C7589,RoutesPivot[[RouteID]:[RouteID]],0))</f>
        <v>200</v>
      </c>
      <c r="P7589">
        <f>INDEX(RoutesPivot[ListPrice],MATCH($C7589,RoutesPivot[[RouteID]:[RouteID]],0))</f>
        <v>115</v>
      </c>
      <c r="Q7589" t="str">
        <f>INDEX(AirportPivot[AirportName],MATCH($N7589,AirportPivot[[AirportID]:[AirportID]],0))</f>
        <v>Detroit Metropolitan Wayne County</v>
      </c>
      <c r="R7589">
        <f>INDEX(AirportPivot[Gates (number of available)],MATCH($N7589,AirportPivot[[AirportID]:[AirportID]],0))</f>
        <v>60</v>
      </c>
    </row>
    <row r="7590" spans="1:18" x14ac:dyDescent="0.25">
      <c r="A7590" s="3" t="s">
        <v>7622</v>
      </c>
      <c r="B7590" s="12">
        <v>42331</v>
      </c>
      <c r="C7590" s="4" t="s">
        <v>30</v>
      </c>
      <c r="D7590" s="4">
        <v>7</v>
      </c>
      <c r="E7590" s="4">
        <v>99</v>
      </c>
      <c r="F7590" s="5">
        <v>0.70833333333333337</v>
      </c>
      <c r="G7590" s="6">
        <v>375</v>
      </c>
      <c r="H7590" s="7">
        <v>69375</v>
      </c>
      <c r="I7590" s="7">
        <f>FlightsPivot[[#This Row],[Total Fare]]*10%</f>
        <v>6937.5</v>
      </c>
      <c r="J7590" s="7">
        <f>FlightsPivot[[#This Row],[Total Fare]]+FlightsPivot[[#This Row],[10% tax ]]</f>
        <v>76312.5</v>
      </c>
      <c r="K7590" s="4">
        <v>11</v>
      </c>
      <c r="L7590" s="4">
        <v>2015</v>
      </c>
      <c r="M7590" t="str">
        <f>INDEX(RoutesPivot[DepAirport],MATCH($C7590,RoutesPivot[[RouteID]:[RouteID]],0))</f>
        <v>ORD</v>
      </c>
      <c r="N7590" t="str">
        <f>INDEX(RoutesPivot[AirportID],MATCH($C7590,RoutesPivot[[RouteID]:[RouteID]],0))</f>
        <v>MCO</v>
      </c>
      <c r="O7590">
        <f>INDEX(RoutesPivot[Distance],MATCH($C7590,RoutesPivot[[RouteID]:[RouteID]],0))</f>
        <v>850</v>
      </c>
      <c r="P7590">
        <f>INDEX(RoutesPivot[ListPrice],MATCH($C7590,RoutesPivot[[RouteID]:[RouteID]],0))</f>
        <v>250</v>
      </c>
      <c r="Q7590" t="str">
        <f>INDEX(AirportPivot[AirportName],MATCH($N7590,AirportPivot[[AirportID]:[AirportID]],0))</f>
        <v>Orlando International</v>
      </c>
      <c r="R7590">
        <f>INDEX(AirportPivot[Gates (number of available)],MATCH($N7590,AirportPivot[[AirportID]:[AirportID]],0))</f>
        <v>67</v>
      </c>
    </row>
    <row r="7591" spans="1:18" x14ac:dyDescent="0.25">
      <c r="A7591" s="3" t="s">
        <v>7623</v>
      </c>
      <c r="B7591" s="12">
        <v>42205</v>
      </c>
      <c r="C7591" s="4" t="s">
        <v>47</v>
      </c>
      <c r="D7591" s="4">
        <v>1.2</v>
      </c>
      <c r="E7591" s="4">
        <v>84</v>
      </c>
      <c r="F7591" s="5">
        <v>0.79166666666666663</v>
      </c>
      <c r="G7591" s="6">
        <v>275</v>
      </c>
      <c r="H7591" s="7">
        <v>49775</v>
      </c>
      <c r="I7591" s="7">
        <f>FlightsPivot[[#This Row],[Total Fare]]*10%</f>
        <v>4977.5</v>
      </c>
      <c r="J7591" s="7">
        <f>FlightsPivot[[#This Row],[Total Fare]]+FlightsPivot[[#This Row],[10% tax ]]</f>
        <v>54752.5</v>
      </c>
      <c r="K7591" s="4">
        <v>7</v>
      </c>
      <c r="L7591" s="4">
        <v>2015</v>
      </c>
      <c r="M7591" t="str">
        <f>INDEX(RoutesPivot[DepAirport],MATCH($C7591,RoutesPivot[[RouteID]:[RouteID]],0))</f>
        <v>ORD</v>
      </c>
      <c r="N7591" t="str">
        <f>INDEX(RoutesPivot[AirportID],MATCH($C7591,RoutesPivot[[RouteID]:[RouteID]],0))</f>
        <v>PHX</v>
      </c>
      <c r="O7591">
        <f>INDEX(RoutesPivot[Distance],MATCH($C7591,RoutesPivot[[RouteID]:[RouteID]],0))</f>
        <v>1200</v>
      </c>
      <c r="P7591">
        <f>INDEX(RoutesPivot[ListPrice],MATCH($C7591,RoutesPivot[[RouteID]:[RouteID]],0))</f>
        <v>250</v>
      </c>
      <c r="Q7591" t="str">
        <f>INDEX(AirportPivot[AirportName],MATCH($N7591,AirportPivot[[AirportID]:[AirportID]],0))</f>
        <v>Phoenix Sky Harbor International</v>
      </c>
      <c r="R7591">
        <f>INDEX(AirportPivot[Gates (number of available)],MATCH($N7591,AirportPivot[[AirportID]:[AirportID]],0))</f>
        <v>60</v>
      </c>
    </row>
    <row r="7592" spans="1:18" x14ac:dyDescent="0.25">
      <c r="A7592" s="3" t="s">
        <v>7624</v>
      </c>
      <c r="B7592" s="12">
        <v>41791</v>
      </c>
      <c r="C7592" s="4" t="s">
        <v>47</v>
      </c>
      <c r="D7592" s="4">
        <v>1.7</v>
      </c>
      <c r="E7592" s="4">
        <v>68</v>
      </c>
      <c r="F7592" s="5">
        <v>0.29166666666666669</v>
      </c>
      <c r="G7592" s="6">
        <v>275</v>
      </c>
      <c r="H7592" s="7">
        <v>49775</v>
      </c>
      <c r="I7592" s="7">
        <f>FlightsPivot[[#This Row],[Total Fare]]*10%</f>
        <v>4977.5</v>
      </c>
      <c r="J7592" s="7">
        <f>FlightsPivot[[#This Row],[Total Fare]]+FlightsPivot[[#This Row],[10% tax ]]</f>
        <v>54752.5</v>
      </c>
      <c r="K7592" s="4">
        <v>6</v>
      </c>
      <c r="L7592" s="4">
        <v>2014</v>
      </c>
      <c r="M7592" t="str">
        <f>INDEX(RoutesPivot[DepAirport],MATCH($C7592,RoutesPivot[[RouteID]:[RouteID]],0))</f>
        <v>ORD</v>
      </c>
      <c r="N7592" t="str">
        <f>INDEX(RoutesPivot[AirportID],MATCH($C7592,RoutesPivot[[RouteID]:[RouteID]],0))</f>
        <v>PHX</v>
      </c>
      <c r="O7592">
        <f>INDEX(RoutesPivot[Distance],MATCH($C7592,RoutesPivot[[RouteID]:[RouteID]],0))</f>
        <v>1200</v>
      </c>
      <c r="P7592">
        <f>INDEX(RoutesPivot[ListPrice],MATCH($C7592,RoutesPivot[[RouteID]:[RouteID]],0))</f>
        <v>250</v>
      </c>
      <c r="Q7592" t="str">
        <f>INDEX(AirportPivot[AirportName],MATCH($N7592,AirportPivot[[AirportID]:[AirportID]],0))</f>
        <v>Phoenix Sky Harbor International</v>
      </c>
      <c r="R7592">
        <f>INDEX(AirportPivot[Gates (number of available)],MATCH($N7592,AirportPivot[[AirportID]:[AirportID]],0))</f>
        <v>60</v>
      </c>
    </row>
    <row r="7593" spans="1:18" x14ac:dyDescent="0.25">
      <c r="A7593" s="3" t="s">
        <v>7625</v>
      </c>
      <c r="B7593" s="12">
        <v>42315</v>
      </c>
      <c r="C7593" s="4" t="s">
        <v>53</v>
      </c>
      <c r="D7593" s="4">
        <v>2.1</v>
      </c>
      <c r="E7593" s="4">
        <v>13</v>
      </c>
      <c r="F7593" s="5">
        <v>0.75</v>
      </c>
      <c r="G7593" s="6">
        <v>300</v>
      </c>
      <c r="H7593" s="7">
        <v>55500</v>
      </c>
      <c r="I7593" s="7">
        <f>FlightsPivot[[#This Row],[Total Fare]]*10%</f>
        <v>5550</v>
      </c>
      <c r="J7593" s="7">
        <f>FlightsPivot[[#This Row],[Total Fare]]+FlightsPivot[[#This Row],[10% tax ]]</f>
        <v>61050</v>
      </c>
      <c r="K7593" s="4">
        <v>11</v>
      </c>
      <c r="L7593" s="4">
        <v>2015</v>
      </c>
      <c r="M7593" t="str">
        <f>INDEX(RoutesPivot[DepAirport],MATCH($C7593,RoutesPivot[[RouteID]:[RouteID]],0))</f>
        <v>ORD</v>
      </c>
      <c r="N7593" t="str">
        <f>INDEX(RoutesPivot[AirportID],MATCH($C7593,RoutesPivot[[RouteID]:[RouteID]],0))</f>
        <v>FLL</v>
      </c>
      <c r="O7593">
        <f>INDEX(RoutesPivot[Distance],MATCH($C7593,RoutesPivot[[RouteID]:[RouteID]],0))</f>
        <v>940</v>
      </c>
      <c r="P7593">
        <f>INDEX(RoutesPivot[ListPrice],MATCH($C7593,RoutesPivot[[RouteID]:[RouteID]],0))</f>
        <v>300</v>
      </c>
      <c r="Q7593" t="str">
        <f>INDEX(AirportPivot[AirportName],MATCH($N7593,AirportPivot[[AirportID]:[AirportID]],0))</f>
        <v>Fort Lauderdale/Hollywood International</v>
      </c>
      <c r="R7593">
        <f>INDEX(AirportPivot[Gates (number of available)],MATCH($N7593,AirportPivot[[AirportID]:[AirportID]],0))</f>
        <v>55</v>
      </c>
    </row>
    <row r="7594" spans="1:18" x14ac:dyDescent="0.25">
      <c r="A7594" s="3" t="s">
        <v>7626</v>
      </c>
      <c r="B7594" s="12">
        <v>42301</v>
      </c>
      <c r="C7594" s="4" t="s">
        <v>86</v>
      </c>
      <c r="D7594" s="4">
        <v>1.5</v>
      </c>
      <c r="E7594" s="4">
        <v>160</v>
      </c>
      <c r="F7594" s="5">
        <v>0.3125</v>
      </c>
      <c r="G7594" s="6">
        <v>115</v>
      </c>
      <c r="H7594" s="7">
        <v>18975</v>
      </c>
      <c r="I7594" s="7">
        <f>FlightsPivot[[#This Row],[Total Fare]]*10%</f>
        <v>1897.5</v>
      </c>
      <c r="J7594" s="7">
        <f>FlightsPivot[[#This Row],[Total Fare]]+FlightsPivot[[#This Row],[10% tax ]]</f>
        <v>20872.5</v>
      </c>
      <c r="K7594" s="4">
        <v>10</v>
      </c>
      <c r="L7594" s="4">
        <v>2015</v>
      </c>
      <c r="M7594" t="str">
        <f>INDEX(RoutesPivot[DepAirport],MATCH($C7594,RoutesPivot[[RouteID]:[RouteID]],0))</f>
        <v>ORD</v>
      </c>
      <c r="N7594" t="str">
        <f>INDEX(RoutesPivot[AirportID],MATCH($C7594,RoutesPivot[[RouteID]:[RouteID]],0))</f>
        <v>DTW</v>
      </c>
      <c r="O7594">
        <f>INDEX(RoutesPivot[Distance],MATCH($C7594,RoutesPivot[[RouteID]:[RouteID]],0))</f>
        <v>200</v>
      </c>
      <c r="P7594">
        <f>INDEX(RoutesPivot[ListPrice],MATCH($C7594,RoutesPivot[[RouteID]:[RouteID]],0))</f>
        <v>115</v>
      </c>
      <c r="Q7594" t="str">
        <f>INDEX(AirportPivot[AirportName],MATCH($N7594,AirportPivot[[AirportID]:[AirportID]],0))</f>
        <v>Detroit Metropolitan Wayne County</v>
      </c>
      <c r="R7594">
        <f>INDEX(AirportPivot[Gates (number of available)],MATCH($N7594,AirportPivot[[AirportID]:[AirportID]],0))</f>
        <v>60</v>
      </c>
    </row>
    <row r="7595" spans="1:18" x14ac:dyDescent="0.25">
      <c r="A7595" s="3" t="s">
        <v>7627</v>
      </c>
      <c r="B7595" s="12">
        <v>41850</v>
      </c>
      <c r="C7595" s="4" t="s">
        <v>17</v>
      </c>
      <c r="D7595" s="4">
        <v>5.6</v>
      </c>
      <c r="E7595" s="4">
        <v>179</v>
      </c>
      <c r="F7595" s="5">
        <v>0.79166666666666663</v>
      </c>
      <c r="G7595" s="6">
        <v>385</v>
      </c>
      <c r="H7595" s="7">
        <v>63525</v>
      </c>
      <c r="I7595" s="7">
        <f>FlightsPivot[[#This Row],[Total Fare]]*10%</f>
        <v>6352.5</v>
      </c>
      <c r="J7595" s="7">
        <f>FlightsPivot[[#This Row],[Total Fare]]+FlightsPivot[[#This Row],[10% tax ]]</f>
        <v>69877.5</v>
      </c>
      <c r="K7595" s="4">
        <v>7</v>
      </c>
      <c r="L7595" s="4">
        <v>2014</v>
      </c>
      <c r="M7595" t="str">
        <f>INDEX(RoutesPivot[DepAirport],MATCH($C7595,RoutesPivot[[RouteID]:[RouteID]],0))</f>
        <v>ORD</v>
      </c>
      <c r="N7595" t="str">
        <f>INDEX(RoutesPivot[AirportID],MATCH($C7595,RoutesPivot[[RouteID]:[RouteID]],0))</f>
        <v>LAX</v>
      </c>
      <c r="O7595">
        <f>INDEX(RoutesPivot[Distance],MATCH($C7595,RoutesPivot[[RouteID]:[RouteID]],0))</f>
        <v>1518</v>
      </c>
      <c r="P7595">
        <f>INDEX(RoutesPivot[ListPrice],MATCH($C7595,RoutesPivot[[RouteID]:[RouteID]],0))</f>
        <v>350</v>
      </c>
      <c r="Q7595" t="str">
        <f>INDEX(AirportPivot[AirportName],MATCH($N7595,AirportPivot[[AirportID]:[AirportID]],0))</f>
        <v>Los Angeles International</v>
      </c>
      <c r="R7595">
        <f>INDEX(AirportPivot[Gates (number of available)],MATCH($N7595,AirportPivot[[AirportID]:[AirportID]],0))</f>
        <v>86</v>
      </c>
    </row>
    <row r="7596" spans="1:18" x14ac:dyDescent="0.25">
      <c r="A7596" s="3" t="s">
        <v>7628</v>
      </c>
      <c r="B7596" s="12">
        <v>42359</v>
      </c>
      <c r="C7596" s="4" t="s">
        <v>47</v>
      </c>
      <c r="D7596" s="4">
        <v>4.2</v>
      </c>
      <c r="E7596" s="4">
        <v>80</v>
      </c>
      <c r="F7596" s="5">
        <v>0.3125</v>
      </c>
      <c r="G7596" s="6">
        <v>350</v>
      </c>
      <c r="H7596" s="7">
        <v>63350</v>
      </c>
      <c r="I7596" s="7">
        <f>FlightsPivot[[#This Row],[Total Fare]]*10%</f>
        <v>6335</v>
      </c>
      <c r="J7596" s="7">
        <f>FlightsPivot[[#This Row],[Total Fare]]+FlightsPivot[[#This Row],[10% tax ]]</f>
        <v>69685</v>
      </c>
      <c r="K7596" s="4">
        <v>12</v>
      </c>
      <c r="L7596" s="4">
        <v>2015</v>
      </c>
      <c r="M7596" t="str">
        <f>INDEX(RoutesPivot[DepAirport],MATCH($C7596,RoutesPivot[[RouteID]:[RouteID]],0))</f>
        <v>ORD</v>
      </c>
      <c r="N7596" t="str">
        <f>INDEX(RoutesPivot[AirportID],MATCH($C7596,RoutesPivot[[RouteID]:[RouteID]],0))</f>
        <v>PHX</v>
      </c>
      <c r="O7596">
        <f>INDEX(RoutesPivot[Distance],MATCH($C7596,RoutesPivot[[RouteID]:[RouteID]],0))</f>
        <v>1200</v>
      </c>
      <c r="P7596">
        <f>INDEX(RoutesPivot[ListPrice],MATCH($C7596,RoutesPivot[[RouteID]:[RouteID]],0))</f>
        <v>250</v>
      </c>
      <c r="Q7596" t="str">
        <f>INDEX(AirportPivot[AirportName],MATCH($N7596,AirportPivot[[AirportID]:[AirportID]],0))</f>
        <v>Phoenix Sky Harbor International</v>
      </c>
      <c r="R7596">
        <f>INDEX(AirportPivot[Gates (number of available)],MATCH($N7596,AirportPivot[[AirportID]:[AirportID]],0))</f>
        <v>60</v>
      </c>
    </row>
    <row r="7597" spans="1:18" x14ac:dyDescent="0.25">
      <c r="A7597" s="3" t="s">
        <v>7629</v>
      </c>
      <c r="B7597" s="12">
        <v>41818</v>
      </c>
      <c r="C7597" s="4" t="s">
        <v>23</v>
      </c>
      <c r="D7597" s="4">
        <v>2</v>
      </c>
      <c r="E7597" s="4">
        <v>34</v>
      </c>
      <c r="F7597" s="5">
        <v>0.66666666666666663</v>
      </c>
      <c r="G7597" s="6">
        <v>330</v>
      </c>
      <c r="H7597" s="7">
        <v>61050</v>
      </c>
      <c r="I7597" s="7">
        <f>FlightsPivot[[#This Row],[Total Fare]]*10%</f>
        <v>6105</v>
      </c>
      <c r="J7597" s="7">
        <f>FlightsPivot[[#This Row],[Total Fare]]+FlightsPivot[[#This Row],[10% tax ]]</f>
        <v>67155</v>
      </c>
      <c r="K7597" s="4">
        <v>6</v>
      </c>
      <c r="L7597" s="4">
        <v>2014</v>
      </c>
      <c r="M7597" t="str">
        <f>INDEX(RoutesPivot[DepAirport],MATCH($C7597,RoutesPivot[[RouteID]:[RouteID]],0))</f>
        <v>ORD</v>
      </c>
      <c r="N7597" t="str">
        <f>INDEX(RoutesPivot[AirportID],MATCH($C7597,RoutesPivot[[RouteID]:[RouteID]],0))</f>
        <v>DEN</v>
      </c>
      <c r="O7597">
        <f>INDEX(RoutesPivot[Distance],MATCH($C7597,RoutesPivot[[RouteID]:[RouteID]],0))</f>
        <v>800</v>
      </c>
      <c r="P7597">
        <f>INDEX(RoutesPivot[ListPrice],MATCH($C7597,RoutesPivot[[RouteID]:[RouteID]],0))</f>
        <v>300</v>
      </c>
      <c r="Q7597" t="str">
        <f>INDEX(AirportPivot[AirportName],MATCH($N7597,AirportPivot[[AirportID]:[AirportID]],0))</f>
        <v>Denver International</v>
      </c>
      <c r="R7597">
        <f>INDEX(AirportPivot[Gates (number of available)],MATCH($N7597,AirportPivot[[AirportID]:[AirportID]],0))</f>
        <v>75</v>
      </c>
    </row>
    <row r="7598" spans="1:18" x14ac:dyDescent="0.25">
      <c r="A7598" s="3" t="s">
        <v>7630</v>
      </c>
      <c r="B7598" s="12">
        <v>41662</v>
      </c>
      <c r="C7598" s="4" t="s">
        <v>53</v>
      </c>
      <c r="D7598" s="4">
        <v>1.6</v>
      </c>
      <c r="E7598" s="4">
        <v>147</v>
      </c>
      <c r="F7598" s="5">
        <v>0.39583333333333331</v>
      </c>
      <c r="G7598" s="6">
        <v>300</v>
      </c>
      <c r="H7598" s="7">
        <v>55500</v>
      </c>
      <c r="I7598" s="7">
        <f>FlightsPivot[[#This Row],[Total Fare]]*10%</f>
        <v>5550</v>
      </c>
      <c r="J7598" s="7">
        <f>FlightsPivot[[#This Row],[Total Fare]]+FlightsPivot[[#This Row],[10% tax ]]</f>
        <v>61050</v>
      </c>
      <c r="K7598" s="4">
        <v>1</v>
      </c>
      <c r="L7598" s="4">
        <v>2014</v>
      </c>
      <c r="M7598" t="str">
        <f>INDEX(RoutesPivot[DepAirport],MATCH($C7598,RoutesPivot[[RouteID]:[RouteID]],0))</f>
        <v>ORD</v>
      </c>
      <c r="N7598" t="str">
        <f>INDEX(RoutesPivot[AirportID],MATCH($C7598,RoutesPivot[[RouteID]:[RouteID]],0))</f>
        <v>FLL</v>
      </c>
      <c r="O7598">
        <f>INDEX(RoutesPivot[Distance],MATCH($C7598,RoutesPivot[[RouteID]:[RouteID]],0))</f>
        <v>940</v>
      </c>
      <c r="P7598">
        <f>INDEX(RoutesPivot[ListPrice],MATCH($C7598,RoutesPivot[[RouteID]:[RouteID]],0))</f>
        <v>300</v>
      </c>
      <c r="Q7598" t="str">
        <f>INDEX(AirportPivot[AirportName],MATCH($N7598,AirportPivot[[AirportID]:[AirportID]],0))</f>
        <v>Fort Lauderdale/Hollywood International</v>
      </c>
      <c r="R7598">
        <f>INDEX(AirportPivot[Gates (number of available)],MATCH($N7598,AirportPivot[[AirportID]:[AirportID]],0))</f>
        <v>55</v>
      </c>
    </row>
    <row r="7599" spans="1:18" x14ac:dyDescent="0.25">
      <c r="A7599" s="3" t="s">
        <v>7631</v>
      </c>
      <c r="B7599" s="12">
        <v>41972</v>
      </c>
      <c r="C7599" s="4" t="s">
        <v>33</v>
      </c>
      <c r="D7599" s="4">
        <v>4.7</v>
      </c>
      <c r="E7599" s="4">
        <v>102</v>
      </c>
      <c r="F7599" s="5">
        <v>0.66666666666666663</v>
      </c>
      <c r="G7599" s="6">
        <v>562.5</v>
      </c>
      <c r="H7599" s="7">
        <v>104062.5</v>
      </c>
      <c r="I7599" s="7">
        <f>FlightsPivot[[#This Row],[Total Fare]]*10%</f>
        <v>10406.25</v>
      </c>
      <c r="J7599" s="7">
        <f>FlightsPivot[[#This Row],[Total Fare]]+FlightsPivot[[#This Row],[10% tax ]]</f>
        <v>114468.75</v>
      </c>
      <c r="K7599" s="4">
        <v>11</v>
      </c>
      <c r="L7599" s="4">
        <v>2014</v>
      </c>
      <c r="M7599" t="str">
        <f>INDEX(RoutesPivot[DepAirport],MATCH($C7599,RoutesPivot[[RouteID]:[RouteID]],0))</f>
        <v>ORD</v>
      </c>
      <c r="N7599" t="str">
        <f>INDEX(RoutesPivot[AirportID],MATCH($C7599,RoutesPivot[[RouteID]:[RouteID]],0))</f>
        <v>SFO</v>
      </c>
      <c r="O7599">
        <f>INDEX(RoutesPivot[Distance],MATCH($C7599,RoutesPivot[[RouteID]:[RouteID]],0))</f>
        <v>1600</v>
      </c>
      <c r="P7599">
        <f>INDEX(RoutesPivot[ListPrice],MATCH($C7599,RoutesPivot[[RouteID]:[RouteID]],0))</f>
        <v>375</v>
      </c>
      <c r="Q7599" t="str">
        <f>INDEX(AirportPivot[AirportName],MATCH($N7599,AirportPivot[[AirportID]:[AirportID]],0))</f>
        <v>San Francisco International</v>
      </c>
      <c r="R7599">
        <f>INDEX(AirportPivot[Gates (number of available)],MATCH($N7599,AirportPivot[[AirportID]:[AirportID]],0))</f>
        <v>70</v>
      </c>
    </row>
    <row r="7600" spans="1:18" x14ac:dyDescent="0.25">
      <c r="A7600" s="3" t="s">
        <v>7632</v>
      </c>
      <c r="B7600" s="12">
        <v>41705</v>
      </c>
      <c r="C7600" s="4" t="s">
        <v>33</v>
      </c>
      <c r="D7600" s="4">
        <v>0.8</v>
      </c>
      <c r="E7600" s="4">
        <v>132</v>
      </c>
      <c r="F7600" s="5">
        <v>0.70833333333333337</v>
      </c>
      <c r="G7600" s="6">
        <v>375</v>
      </c>
      <c r="H7600" s="7">
        <v>69375</v>
      </c>
      <c r="I7600" s="7">
        <f>FlightsPivot[[#This Row],[Total Fare]]*10%</f>
        <v>6937.5</v>
      </c>
      <c r="J7600" s="7">
        <f>FlightsPivot[[#This Row],[Total Fare]]+FlightsPivot[[#This Row],[10% tax ]]</f>
        <v>76312.5</v>
      </c>
      <c r="K7600" s="4">
        <v>3</v>
      </c>
      <c r="L7600" s="4">
        <v>2014</v>
      </c>
      <c r="M7600" t="str">
        <f>INDEX(RoutesPivot[DepAirport],MATCH($C7600,RoutesPivot[[RouteID]:[RouteID]],0))</f>
        <v>ORD</v>
      </c>
      <c r="N7600" t="str">
        <f>INDEX(RoutesPivot[AirportID],MATCH($C7600,RoutesPivot[[RouteID]:[RouteID]],0))</f>
        <v>SFO</v>
      </c>
      <c r="O7600">
        <f>INDEX(RoutesPivot[Distance],MATCH($C7600,RoutesPivot[[RouteID]:[RouteID]],0))</f>
        <v>1600</v>
      </c>
      <c r="P7600">
        <f>INDEX(RoutesPivot[ListPrice],MATCH($C7600,RoutesPivot[[RouteID]:[RouteID]],0))</f>
        <v>375</v>
      </c>
      <c r="Q7600" t="str">
        <f>INDEX(AirportPivot[AirportName],MATCH($N7600,AirportPivot[[AirportID]:[AirportID]],0))</f>
        <v>San Francisco International</v>
      </c>
      <c r="R7600">
        <f>INDEX(AirportPivot[Gates (number of available)],MATCH($N7600,AirportPivot[[AirportID]:[AirportID]],0))</f>
        <v>70</v>
      </c>
    </row>
    <row r="7601" spans="1:18" x14ac:dyDescent="0.25">
      <c r="A7601" s="3" t="s">
        <v>7633</v>
      </c>
      <c r="B7601" s="12">
        <v>41835</v>
      </c>
      <c r="C7601" s="4" t="s">
        <v>27</v>
      </c>
      <c r="D7601" s="4">
        <v>10.7</v>
      </c>
      <c r="E7601" s="4">
        <v>124</v>
      </c>
      <c r="F7601" s="5">
        <v>0.54166666666666663</v>
      </c>
      <c r="G7601" s="6">
        <v>220</v>
      </c>
      <c r="H7601" s="7">
        <v>40700</v>
      </c>
      <c r="I7601" s="7">
        <f>FlightsPivot[[#This Row],[Total Fare]]*10%</f>
        <v>4070</v>
      </c>
      <c r="J7601" s="7">
        <f>FlightsPivot[[#This Row],[Total Fare]]+FlightsPivot[[#This Row],[10% tax ]]</f>
        <v>44770</v>
      </c>
      <c r="K7601" s="4">
        <v>7</v>
      </c>
      <c r="L7601" s="4">
        <v>2014</v>
      </c>
      <c r="M7601" t="str">
        <f>INDEX(RoutesPivot[DepAirport],MATCH($C7601,RoutesPivot[[RouteID]:[RouteID]],0))</f>
        <v>ORD</v>
      </c>
      <c r="N7601" t="str">
        <f>INDEX(RoutesPivot[AirportID],MATCH($C7601,RoutesPivot[[RouteID]:[RouteID]],0))</f>
        <v>ATL</v>
      </c>
      <c r="O7601">
        <f>INDEX(RoutesPivot[Distance],MATCH($C7601,RoutesPivot[[RouteID]:[RouteID]],0))</f>
        <v>510</v>
      </c>
      <c r="P7601">
        <f>INDEX(RoutesPivot[ListPrice],MATCH($C7601,RoutesPivot[[RouteID]:[RouteID]],0))</f>
        <v>200</v>
      </c>
      <c r="Q7601" t="str">
        <f>INDEX(AirportPivot[AirportName],MATCH($N7601,AirportPivot[[AirportID]:[AirportID]],0))</f>
        <v>Hartsfield-Jackson Atlanta International</v>
      </c>
      <c r="R7601">
        <f>INDEX(AirportPivot[Gates (number of available)],MATCH($N7601,AirportPivot[[AirportID]:[AirportID]],0))</f>
        <v>100</v>
      </c>
    </row>
    <row r="7602" spans="1:18" x14ac:dyDescent="0.25">
      <c r="A7602" s="3" t="s">
        <v>7634</v>
      </c>
      <c r="B7602" s="12">
        <v>42337</v>
      </c>
      <c r="C7602" s="4" t="s">
        <v>40</v>
      </c>
      <c r="D7602" s="4">
        <v>3.9</v>
      </c>
      <c r="E7602" s="4">
        <v>41</v>
      </c>
      <c r="F7602" s="5">
        <v>0.29166666666666669</v>
      </c>
      <c r="G7602" s="6">
        <v>172.5</v>
      </c>
      <c r="H7602" s="7">
        <v>28462.5</v>
      </c>
      <c r="I7602" s="7">
        <f>FlightsPivot[[#This Row],[Total Fare]]*10%</f>
        <v>2846.25</v>
      </c>
      <c r="J7602" s="7">
        <f>FlightsPivot[[#This Row],[Total Fare]]+FlightsPivot[[#This Row],[10% tax ]]</f>
        <v>31308.75</v>
      </c>
      <c r="K7602" s="4">
        <v>11</v>
      </c>
      <c r="L7602" s="4">
        <v>2015</v>
      </c>
      <c r="M7602" t="str">
        <f>INDEX(RoutesPivot[DepAirport],MATCH($C7602,RoutesPivot[[RouteID]:[RouteID]],0))</f>
        <v>ORD</v>
      </c>
      <c r="N7602" t="str">
        <f>INDEX(RoutesPivot[AirportID],MATCH($C7602,RoutesPivot[[RouteID]:[RouteID]],0))</f>
        <v>MSP</v>
      </c>
      <c r="O7602">
        <f>INDEX(RoutesPivot[Distance],MATCH($C7602,RoutesPivot[[RouteID]:[RouteID]],0))</f>
        <v>300</v>
      </c>
      <c r="P7602">
        <f>INDEX(RoutesPivot[ListPrice],MATCH($C7602,RoutesPivot[[RouteID]:[RouteID]],0))</f>
        <v>115</v>
      </c>
      <c r="Q7602" t="str">
        <f>INDEX(AirportPivot[AirportName],MATCH($N7602,AirportPivot[[AirportID]:[AirportID]],0))</f>
        <v>Minneapolis-St Paul International/Wold-Chamberlain</v>
      </c>
      <c r="R7602">
        <f>INDEX(AirportPivot[Gates (number of available)],MATCH($N7602,AirportPivot[[AirportID]:[AirportID]],0))</f>
        <v>65</v>
      </c>
    </row>
    <row r="7603" spans="1:18" x14ac:dyDescent="0.25">
      <c r="A7603" s="3" t="s">
        <v>7635</v>
      </c>
      <c r="B7603" s="12">
        <v>41864</v>
      </c>
      <c r="C7603" s="4" t="s">
        <v>50</v>
      </c>
      <c r="D7603" s="4">
        <v>1.1000000000000001</v>
      </c>
      <c r="E7603" s="4">
        <v>195</v>
      </c>
      <c r="F7603" s="5">
        <v>0.625</v>
      </c>
      <c r="G7603" s="6">
        <v>302.5</v>
      </c>
      <c r="H7603" s="7">
        <v>49912.5</v>
      </c>
      <c r="I7603" s="7">
        <f>FlightsPivot[[#This Row],[Total Fare]]*10%</f>
        <v>4991.25</v>
      </c>
      <c r="J7603" s="7">
        <f>FlightsPivot[[#This Row],[Total Fare]]+FlightsPivot[[#This Row],[10% tax ]]</f>
        <v>54903.75</v>
      </c>
      <c r="K7603" s="4">
        <v>8</v>
      </c>
      <c r="L7603" s="4">
        <v>2014</v>
      </c>
      <c r="M7603" t="str">
        <f>INDEX(RoutesPivot[DepAirport],MATCH($C7603,RoutesPivot[[RouteID]:[RouteID]],0))</f>
        <v>ORD</v>
      </c>
      <c r="N7603" t="str">
        <f>INDEX(RoutesPivot[AirportID],MATCH($C7603,RoutesPivot[[RouteID]:[RouteID]],0))</f>
        <v>LGA</v>
      </c>
      <c r="O7603">
        <f>INDEX(RoutesPivot[Distance],MATCH($C7603,RoutesPivot[[RouteID]:[RouteID]],0))</f>
        <v>610</v>
      </c>
      <c r="P7603">
        <f>INDEX(RoutesPivot[ListPrice],MATCH($C7603,RoutesPivot[[RouteID]:[RouteID]],0))</f>
        <v>275</v>
      </c>
      <c r="Q7603" t="str">
        <f>INDEX(AirportPivot[AirportName],MATCH($N7603,AirportPivot[[AirportID]:[AirportID]],0))</f>
        <v>Laguardia</v>
      </c>
      <c r="R7603">
        <f>INDEX(AirportPivot[Gates (number of available)],MATCH($N7603,AirportPivot[[AirportID]:[AirportID]],0))</f>
        <v>66</v>
      </c>
    </row>
    <row r="7604" spans="1:18" x14ac:dyDescent="0.25">
      <c r="A7604" s="3" t="s">
        <v>7636</v>
      </c>
      <c r="B7604" s="12">
        <v>41725</v>
      </c>
      <c r="C7604" s="4" t="s">
        <v>21</v>
      </c>
      <c r="D7604" s="4">
        <v>1.7</v>
      </c>
      <c r="E7604" s="4">
        <v>85</v>
      </c>
      <c r="F7604" s="5">
        <v>0.79166666666666663</v>
      </c>
      <c r="G7604" s="6">
        <v>125</v>
      </c>
      <c r="H7604" s="7">
        <v>22625</v>
      </c>
      <c r="I7604" s="7">
        <f>FlightsPivot[[#This Row],[Total Fare]]*10%</f>
        <v>2262.5</v>
      </c>
      <c r="J7604" s="7">
        <f>FlightsPivot[[#This Row],[Total Fare]]+FlightsPivot[[#This Row],[10% tax ]]</f>
        <v>24887.5</v>
      </c>
      <c r="K7604" s="4">
        <v>3</v>
      </c>
      <c r="L7604" s="4">
        <v>2014</v>
      </c>
      <c r="M7604" t="str">
        <f>INDEX(RoutesPivot[DepAirport],MATCH($C7604,RoutesPivot[[RouteID]:[RouteID]],0))</f>
        <v>ORD</v>
      </c>
      <c r="N7604" t="str">
        <f>INDEX(RoutesPivot[AirportID],MATCH($C7604,RoutesPivot[[RouteID]:[RouteID]],0))</f>
        <v>CLT</v>
      </c>
      <c r="O7604">
        <f>INDEX(RoutesPivot[Distance],MATCH($C7604,RoutesPivot[[RouteID]:[RouteID]],0))</f>
        <v>700</v>
      </c>
      <c r="P7604">
        <f>INDEX(RoutesPivot[ListPrice],MATCH($C7604,RoutesPivot[[RouteID]:[RouteID]],0))</f>
        <v>125</v>
      </c>
      <c r="Q7604" t="str">
        <f>INDEX(AirportPivot[AirportName],MATCH($N7604,AirportPivot[[AirportID]:[AirportID]],0))</f>
        <v>Charlotte/Douglas International</v>
      </c>
      <c r="R7604">
        <f>INDEX(AirportPivot[Gates (number of available)],MATCH($N7604,AirportPivot[[AirportID]:[AirportID]],0))</f>
        <v>65</v>
      </c>
    </row>
    <row r="7605" spans="1:18" x14ac:dyDescent="0.25">
      <c r="A7605" s="3" t="s">
        <v>7637</v>
      </c>
      <c r="B7605" s="12">
        <v>42021</v>
      </c>
      <c r="C7605" s="4" t="s">
        <v>27</v>
      </c>
      <c r="D7605" s="4">
        <v>12.6</v>
      </c>
      <c r="E7605" s="4">
        <v>100</v>
      </c>
      <c r="F7605" s="5">
        <v>0.70833333333333337</v>
      </c>
      <c r="G7605" s="6">
        <v>200</v>
      </c>
      <c r="H7605" s="7">
        <v>37000</v>
      </c>
      <c r="I7605" s="7">
        <f>FlightsPivot[[#This Row],[Total Fare]]*10%</f>
        <v>3700</v>
      </c>
      <c r="J7605" s="7">
        <f>FlightsPivot[[#This Row],[Total Fare]]+FlightsPivot[[#This Row],[10% tax ]]</f>
        <v>40700</v>
      </c>
      <c r="K7605" s="4">
        <v>1</v>
      </c>
      <c r="L7605" s="4">
        <v>2015</v>
      </c>
      <c r="M7605" t="str">
        <f>INDEX(RoutesPivot[DepAirport],MATCH($C7605,RoutesPivot[[RouteID]:[RouteID]],0))</f>
        <v>ORD</v>
      </c>
      <c r="N7605" t="str">
        <f>INDEX(RoutesPivot[AirportID],MATCH($C7605,RoutesPivot[[RouteID]:[RouteID]],0))</f>
        <v>ATL</v>
      </c>
      <c r="O7605">
        <f>INDEX(RoutesPivot[Distance],MATCH($C7605,RoutesPivot[[RouteID]:[RouteID]],0))</f>
        <v>510</v>
      </c>
      <c r="P7605">
        <f>INDEX(RoutesPivot[ListPrice],MATCH($C7605,RoutesPivot[[RouteID]:[RouteID]],0))</f>
        <v>200</v>
      </c>
      <c r="Q7605" t="str">
        <f>INDEX(AirportPivot[AirportName],MATCH($N7605,AirportPivot[[AirportID]:[AirportID]],0))</f>
        <v>Hartsfield-Jackson Atlanta International</v>
      </c>
      <c r="R7605">
        <f>INDEX(AirportPivot[Gates (number of available)],MATCH($N7605,AirportPivot[[AirportID]:[AirportID]],0))</f>
        <v>100</v>
      </c>
    </row>
    <row r="7606" spans="1:18" x14ac:dyDescent="0.25">
      <c r="A7606" s="3" t="s">
        <v>7638</v>
      </c>
      <c r="B7606" s="12">
        <v>42331</v>
      </c>
      <c r="C7606" s="4" t="s">
        <v>15</v>
      </c>
      <c r="D7606" s="4">
        <v>3.7</v>
      </c>
      <c r="E7606" s="4">
        <v>120</v>
      </c>
      <c r="F7606" s="5">
        <v>0.3125</v>
      </c>
      <c r="G7606" s="6">
        <v>337.5</v>
      </c>
      <c r="H7606" s="7">
        <v>62437.5</v>
      </c>
      <c r="I7606" s="7">
        <f>FlightsPivot[[#This Row],[Total Fare]]*10%</f>
        <v>6243.75</v>
      </c>
      <c r="J7606" s="7">
        <f>FlightsPivot[[#This Row],[Total Fare]]+FlightsPivot[[#This Row],[10% tax ]]</f>
        <v>68681.25</v>
      </c>
      <c r="K7606" s="4">
        <v>11</v>
      </c>
      <c r="L7606" s="4">
        <v>2015</v>
      </c>
      <c r="M7606" t="str">
        <f>INDEX(RoutesPivot[DepAirport],MATCH($C7606,RoutesPivot[[RouteID]:[RouteID]],0))</f>
        <v>ORD</v>
      </c>
      <c r="N7606" t="str">
        <f>INDEX(RoutesPivot[AirportID],MATCH($C7606,RoutesPivot[[RouteID]:[RouteID]],0))</f>
        <v>EWR</v>
      </c>
      <c r="O7606">
        <f>INDEX(RoutesPivot[Distance],MATCH($C7606,RoutesPivot[[RouteID]:[RouteID]],0))</f>
        <v>600</v>
      </c>
      <c r="P7606">
        <f>INDEX(RoutesPivot[ListPrice],MATCH($C7606,RoutesPivot[[RouteID]:[RouteID]],0))</f>
        <v>225</v>
      </c>
      <c r="Q7606" t="str">
        <f>INDEX(AirportPivot[AirportName],MATCH($N7606,AirportPivot[[AirportID]:[AirportID]],0))</f>
        <v>Newark Liberty International</v>
      </c>
      <c r="R7606">
        <f>INDEX(AirportPivot[Gates (number of available)],MATCH($N7606,AirportPivot[[AirportID]:[AirportID]],0))</f>
        <v>82</v>
      </c>
    </row>
    <row r="7607" spans="1:18" x14ac:dyDescent="0.25">
      <c r="A7607" s="3" t="s">
        <v>7639</v>
      </c>
      <c r="B7607" s="12">
        <v>41664</v>
      </c>
      <c r="C7607" s="4" t="s">
        <v>86</v>
      </c>
      <c r="D7607" s="4">
        <v>2</v>
      </c>
      <c r="E7607" s="4">
        <v>84</v>
      </c>
      <c r="F7607" s="5">
        <v>0.35416666666666669</v>
      </c>
      <c r="G7607" s="6">
        <v>115</v>
      </c>
      <c r="H7607" s="7">
        <v>20815</v>
      </c>
      <c r="I7607" s="7">
        <f>FlightsPivot[[#This Row],[Total Fare]]*10%</f>
        <v>2081.5</v>
      </c>
      <c r="J7607" s="7">
        <f>FlightsPivot[[#This Row],[Total Fare]]+FlightsPivot[[#This Row],[10% tax ]]</f>
        <v>22896.5</v>
      </c>
      <c r="K7607" s="4">
        <v>1</v>
      </c>
      <c r="L7607" s="4">
        <v>2014</v>
      </c>
      <c r="M7607" t="str">
        <f>INDEX(RoutesPivot[DepAirport],MATCH($C7607,RoutesPivot[[RouteID]:[RouteID]],0))</f>
        <v>ORD</v>
      </c>
      <c r="N7607" t="str">
        <f>INDEX(RoutesPivot[AirportID],MATCH($C7607,RoutesPivot[[RouteID]:[RouteID]],0))</f>
        <v>DTW</v>
      </c>
      <c r="O7607">
        <f>INDEX(RoutesPivot[Distance],MATCH($C7607,RoutesPivot[[RouteID]:[RouteID]],0))</f>
        <v>200</v>
      </c>
      <c r="P7607">
        <f>INDEX(RoutesPivot[ListPrice],MATCH($C7607,RoutesPivot[[RouteID]:[RouteID]],0))</f>
        <v>115</v>
      </c>
      <c r="Q7607" t="str">
        <f>INDEX(AirportPivot[AirportName],MATCH($N7607,AirportPivot[[AirportID]:[AirportID]],0))</f>
        <v>Detroit Metropolitan Wayne County</v>
      </c>
      <c r="R7607">
        <f>INDEX(AirportPivot[Gates (number of available)],MATCH($N7607,AirportPivot[[AirportID]:[AirportID]],0))</f>
        <v>60</v>
      </c>
    </row>
    <row r="7608" spans="1:18" x14ac:dyDescent="0.25">
      <c r="A7608" s="3" t="s">
        <v>7640</v>
      </c>
      <c r="B7608" s="12">
        <v>42157</v>
      </c>
      <c r="C7608" s="4" t="s">
        <v>50</v>
      </c>
      <c r="D7608" s="4">
        <v>1.8</v>
      </c>
      <c r="E7608" s="4">
        <v>99</v>
      </c>
      <c r="F7608" s="5">
        <v>0.79166666666666663</v>
      </c>
      <c r="G7608" s="6">
        <v>302.5</v>
      </c>
      <c r="H7608" s="7">
        <v>55962.5</v>
      </c>
      <c r="I7608" s="7">
        <f>FlightsPivot[[#This Row],[Total Fare]]*10%</f>
        <v>5596.25</v>
      </c>
      <c r="J7608" s="7">
        <f>FlightsPivot[[#This Row],[Total Fare]]+FlightsPivot[[#This Row],[10% tax ]]</f>
        <v>61558.75</v>
      </c>
      <c r="K7608" s="4">
        <v>6</v>
      </c>
      <c r="L7608" s="4">
        <v>2015</v>
      </c>
      <c r="M7608" t="str">
        <f>INDEX(RoutesPivot[DepAirport],MATCH($C7608,RoutesPivot[[RouteID]:[RouteID]],0))</f>
        <v>ORD</v>
      </c>
      <c r="N7608" t="str">
        <f>INDEX(RoutesPivot[AirportID],MATCH($C7608,RoutesPivot[[RouteID]:[RouteID]],0))</f>
        <v>LGA</v>
      </c>
      <c r="O7608">
        <f>INDEX(RoutesPivot[Distance],MATCH($C7608,RoutesPivot[[RouteID]:[RouteID]],0))</f>
        <v>610</v>
      </c>
      <c r="P7608">
        <f>INDEX(RoutesPivot[ListPrice],MATCH($C7608,RoutesPivot[[RouteID]:[RouteID]],0))</f>
        <v>275</v>
      </c>
      <c r="Q7608" t="str">
        <f>INDEX(AirportPivot[AirportName],MATCH($N7608,AirportPivot[[AirportID]:[AirportID]],0))</f>
        <v>Laguardia</v>
      </c>
      <c r="R7608">
        <f>INDEX(AirportPivot[Gates (number of available)],MATCH($N7608,AirportPivot[[AirportID]:[AirportID]],0))</f>
        <v>66</v>
      </c>
    </row>
    <row r="7609" spans="1:18" x14ac:dyDescent="0.25">
      <c r="A7609" s="3" t="s">
        <v>7641</v>
      </c>
      <c r="B7609" s="12">
        <v>41886</v>
      </c>
      <c r="C7609" s="4" t="s">
        <v>23</v>
      </c>
      <c r="D7609" s="4">
        <v>1.9</v>
      </c>
      <c r="E7609" s="4">
        <v>155</v>
      </c>
      <c r="F7609" s="5">
        <v>0.625</v>
      </c>
      <c r="G7609" s="6">
        <v>300</v>
      </c>
      <c r="H7609" s="7">
        <v>49500</v>
      </c>
      <c r="I7609" s="7">
        <f>FlightsPivot[[#This Row],[Total Fare]]*10%</f>
        <v>4950</v>
      </c>
      <c r="J7609" s="7">
        <f>FlightsPivot[[#This Row],[Total Fare]]+FlightsPivot[[#This Row],[10% tax ]]</f>
        <v>54450</v>
      </c>
      <c r="K7609" s="4">
        <v>9</v>
      </c>
      <c r="L7609" s="4">
        <v>2014</v>
      </c>
      <c r="M7609" t="str">
        <f>INDEX(RoutesPivot[DepAirport],MATCH($C7609,RoutesPivot[[RouteID]:[RouteID]],0))</f>
        <v>ORD</v>
      </c>
      <c r="N7609" t="str">
        <f>INDEX(RoutesPivot[AirportID],MATCH($C7609,RoutesPivot[[RouteID]:[RouteID]],0))</f>
        <v>DEN</v>
      </c>
      <c r="O7609">
        <f>INDEX(RoutesPivot[Distance],MATCH($C7609,RoutesPivot[[RouteID]:[RouteID]],0))</f>
        <v>800</v>
      </c>
      <c r="P7609">
        <f>INDEX(RoutesPivot[ListPrice],MATCH($C7609,RoutesPivot[[RouteID]:[RouteID]],0))</f>
        <v>300</v>
      </c>
      <c r="Q7609" t="str">
        <f>INDEX(AirportPivot[AirportName],MATCH($N7609,AirportPivot[[AirportID]:[AirportID]],0))</f>
        <v>Denver International</v>
      </c>
      <c r="R7609">
        <f>INDEX(AirportPivot[Gates (number of available)],MATCH($N7609,AirportPivot[[AirportID]:[AirportID]],0))</f>
        <v>75</v>
      </c>
    </row>
    <row r="7610" spans="1:18" x14ac:dyDescent="0.25">
      <c r="A7610" s="3" t="s">
        <v>7642</v>
      </c>
      <c r="B7610" s="12">
        <v>41989</v>
      </c>
      <c r="C7610" s="4" t="s">
        <v>86</v>
      </c>
      <c r="D7610" s="4">
        <v>3.1</v>
      </c>
      <c r="E7610" s="4">
        <v>193</v>
      </c>
      <c r="F7610" s="5">
        <v>0.35416666666666669</v>
      </c>
      <c r="G7610" s="6">
        <v>115</v>
      </c>
      <c r="H7610" s="7">
        <v>18975</v>
      </c>
      <c r="I7610" s="7">
        <f>FlightsPivot[[#This Row],[Total Fare]]*10%</f>
        <v>1897.5</v>
      </c>
      <c r="J7610" s="7">
        <f>FlightsPivot[[#This Row],[Total Fare]]+FlightsPivot[[#This Row],[10% tax ]]</f>
        <v>20872.5</v>
      </c>
      <c r="K7610" s="4">
        <v>12</v>
      </c>
      <c r="L7610" s="4">
        <v>2014</v>
      </c>
      <c r="M7610" t="str">
        <f>INDEX(RoutesPivot[DepAirport],MATCH($C7610,RoutesPivot[[RouteID]:[RouteID]],0))</f>
        <v>ORD</v>
      </c>
      <c r="N7610" t="str">
        <f>INDEX(RoutesPivot[AirportID],MATCH($C7610,RoutesPivot[[RouteID]:[RouteID]],0))</f>
        <v>DTW</v>
      </c>
      <c r="O7610">
        <f>INDEX(RoutesPivot[Distance],MATCH($C7610,RoutesPivot[[RouteID]:[RouteID]],0))</f>
        <v>200</v>
      </c>
      <c r="P7610">
        <f>INDEX(RoutesPivot[ListPrice],MATCH($C7610,RoutesPivot[[RouteID]:[RouteID]],0))</f>
        <v>115</v>
      </c>
      <c r="Q7610" t="str">
        <f>INDEX(AirportPivot[AirportName],MATCH($N7610,AirportPivot[[AirportID]:[AirportID]],0))</f>
        <v>Detroit Metropolitan Wayne County</v>
      </c>
      <c r="R7610">
        <f>INDEX(AirportPivot[Gates (number of available)],MATCH($N7610,AirportPivot[[AirportID]:[AirportID]],0))</f>
        <v>60</v>
      </c>
    </row>
    <row r="7611" spans="1:18" x14ac:dyDescent="0.25">
      <c r="A7611" s="3" t="s">
        <v>7643</v>
      </c>
      <c r="B7611" s="12">
        <v>41927</v>
      </c>
      <c r="C7611" s="4" t="s">
        <v>40</v>
      </c>
      <c r="D7611" s="4">
        <v>0.2</v>
      </c>
      <c r="E7611" s="4">
        <v>115</v>
      </c>
      <c r="F7611" s="5">
        <v>0.52083333333333337</v>
      </c>
      <c r="G7611" s="6">
        <v>115</v>
      </c>
      <c r="H7611" s="7">
        <v>21275</v>
      </c>
      <c r="I7611" s="7">
        <f>FlightsPivot[[#This Row],[Total Fare]]*10%</f>
        <v>2127.5</v>
      </c>
      <c r="J7611" s="7">
        <f>FlightsPivot[[#This Row],[Total Fare]]+FlightsPivot[[#This Row],[10% tax ]]</f>
        <v>23402.5</v>
      </c>
      <c r="K7611" s="4">
        <v>10</v>
      </c>
      <c r="L7611" s="4">
        <v>2014</v>
      </c>
      <c r="M7611" t="str">
        <f>INDEX(RoutesPivot[DepAirport],MATCH($C7611,RoutesPivot[[RouteID]:[RouteID]],0))</f>
        <v>ORD</v>
      </c>
      <c r="N7611" t="str">
        <f>INDEX(RoutesPivot[AirportID],MATCH($C7611,RoutesPivot[[RouteID]:[RouteID]],0))</f>
        <v>MSP</v>
      </c>
      <c r="O7611">
        <f>INDEX(RoutesPivot[Distance],MATCH($C7611,RoutesPivot[[RouteID]:[RouteID]],0))</f>
        <v>300</v>
      </c>
      <c r="P7611">
        <f>INDEX(RoutesPivot[ListPrice],MATCH($C7611,RoutesPivot[[RouteID]:[RouteID]],0))</f>
        <v>115</v>
      </c>
      <c r="Q7611" t="str">
        <f>INDEX(AirportPivot[AirportName],MATCH($N7611,AirportPivot[[AirportID]:[AirportID]],0))</f>
        <v>Minneapolis-St Paul International/Wold-Chamberlain</v>
      </c>
      <c r="R7611">
        <f>INDEX(AirportPivot[Gates (number of available)],MATCH($N7611,AirportPivot[[AirportID]:[AirportID]],0))</f>
        <v>65</v>
      </c>
    </row>
    <row r="7612" spans="1:18" x14ac:dyDescent="0.25">
      <c r="A7612" s="3" t="s">
        <v>7644</v>
      </c>
      <c r="B7612" s="12">
        <v>41709</v>
      </c>
      <c r="C7612" s="4" t="s">
        <v>30</v>
      </c>
      <c r="D7612" s="4">
        <v>2.9</v>
      </c>
      <c r="E7612" s="4">
        <v>123</v>
      </c>
      <c r="F7612" s="5">
        <v>0.41666666666666669</v>
      </c>
      <c r="G7612" s="6">
        <v>250</v>
      </c>
      <c r="H7612" s="7">
        <v>46250</v>
      </c>
      <c r="I7612" s="7">
        <f>FlightsPivot[[#This Row],[Total Fare]]*10%</f>
        <v>4625</v>
      </c>
      <c r="J7612" s="7">
        <f>FlightsPivot[[#This Row],[Total Fare]]+FlightsPivot[[#This Row],[10% tax ]]</f>
        <v>50875</v>
      </c>
      <c r="K7612" s="4">
        <v>3</v>
      </c>
      <c r="L7612" s="4">
        <v>2014</v>
      </c>
      <c r="M7612" t="str">
        <f>INDEX(RoutesPivot[DepAirport],MATCH($C7612,RoutesPivot[[RouteID]:[RouteID]],0))</f>
        <v>ORD</v>
      </c>
      <c r="N7612" t="str">
        <f>INDEX(RoutesPivot[AirportID],MATCH($C7612,RoutesPivot[[RouteID]:[RouteID]],0))</f>
        <v>MCO</v>
      </c>
      <c r="O7612">
        <f>INDEX(RoutesPivot[Distance],MATCH($C7612,RoutesPivot[[RouteID]:[RouteID]],0))</f>
        <v>850</v>
      </c>
      <c r="P7612">
        <f>INDEX(RoutesPivot[ListPrice],MATCH($C7612,RoutesPivot[[RouteID]:[RouteID]],0))</f>
        <v>250</v>
      </c>
      <c r="Q7612" t="str">
        <f>INDEX(AirportPivot[AirportName],MATCH($N7612,AirportPivot[[AirportID]:[AirportID]],0))</f>
        <v>Orlando International</v>
      </c>
      <c r="R7612">
        <f>INDEX(AirportPivot[Gates (number of available)],MATCH($N7612,AirportPivot[[AirportID]:[AirportID]],0))</f>
        <v>67</v>
      </c>
    </row>
    <row r="7613" spans="1:18" x14ac:dyDescent="0.25">
      <c r="A7613" s="3" t="s">
        <v>7645</v>
      </c>
      <c r="B7613" s="12">
        <v>42252</v>
      </c>
      <c r="C7613" s="4" t="s">
        <v>23</v>
      </c>
      <c r="D7613" s="4">
        <v>2.7</v>
      </c>
      <c r="E7613" s="4">
        <v>174</v>
      </c>
      <c r="F7613" s="5">
        <v>0.79166666666666663</v>
      </c>
      <c r="G7613" s="6">
        <v>300</v>
      </c>
      <c r="H7613" s="7">
        <v>49500</v>
      </c>
      <c r="I7613" s="7">
        <f>FlightsPivot[[#This Row],[Total Fare]]*10%</f>
        <v>4950</v>
      </c>
      <c r="J7613" s="7">
        <f>FlightsPivot[[#This Row],[Total Fare]]+FlightsPivot[[#This Row],[10% tax ]]</f>
        <v>54450</v>
      </c>
      <c r="K7613" s="4">
        <v>9</v>
      </c>
      <c r="L7613" s="4">
        <v>2015</v>
      </c>
      <c r="M7613" t="str">
        <f>INDEX(RoutesPivot[DepAirport],MATCH($C7613,RoutesPivot[[RouteID]:[RouteID]],0))</f>
        <v>ORD</v>
      </c>
      <c r="N7613" t="str">
        <f>INDEX(RoutesPivot[AirportID],MATCH($C7613,RoutesPivot[[RouteID]:[RouteID]],0))</f>
        <v>DEN</v>
      </c>
      <c r="O7613">
        <f>INDEX(RoutesPivot[Distance],MATCH($C7613,RoutesPivot[[RouteID]:[RouteID]],0))</f>
        <v>800</v>
      </c>
      <c r="P7613">
        <f>INDEX(RoutesPivot[ListPrice],MATCH($C7613,RoutesPivot[[RouteID]:[RouteID]],0))</f>
        <v>300</v>
      </c>
      <c r="Q7613" t="str">
        <f>INDEX(AirportPivot[AirportName],MATCH($N7613,AirportPivot[[AirportID]:[AirportID]],0))</f>
        <v>Denver International</v>
      </c>
      <c r="R7613">
        <f>INDEX(AirportPivot[Gates (number of available)],MATCH($N7613,AirportPivot[[AirportID]:[AirportID]],0))</f>
        <v>75</v>
      </c>
    </row>
    <row r="7614" spans="1:18" x14ac:dyDescent="0.25">
      <c r="A7614" s="3" t="s">
        <v>7646</v>
      </c>
      <c r="B7614" s="12">
        <v>42010</v>
      </c>
      <c r="C7614" s="4" t="s">
        <v>40</v>
      </c>
      <c r="D7614" s="4">
        <v>1.8</v>
      </c>
      <c r="E7614" s="4">
        <v>133</v>
      </c>
      <c r="F7614" s="5">
        <v>0.79166666666666663</v>
      </c>
      <c r="G7614" s="6">
        <v>115</v>
      </c>
      <c r="H7614" s="7">
        <v>21275</v>
      </c>
      <c r="I7614" s="7">
        <f>FlightsPivot[[#This Row],[Total Fare]]*10%</f>
        <v>2127.5</v>
      </c>
      <c r="J7614" s="7">
        <f>FlightsPivot[[#This Row],[Total Fare]]+FlightsPivot[[#This Row],[10% tax ]]</f>
        <v>23402.5</v>
      </c>
      <c r="K7614" s="4">
        <v>1</v>
      </c>
      <c r="L7614" s="4">
        <v>2015</v>
      </c>
      <c r="M7614" t="str">
        <f>INDEX(RoutesPivot[DepAirport],MATCH($C7614,RoutesPivot[[RouteID]:[RouteID]],0))</f>
        <v>ORD</v>
      </c>
      <c r="N7614" t="str">
        <f>INDEX(RoutesPivot[AirportID],MATCH($C7614,RoutesPivot[[RouteID]:[RouteID]],0))</f>
        <v>MSP</v>
      </c>
      <c r="O7614">
        <f>INDEX(RoutesPivot[Distance],MATCH($C7614,RoutesPivot[[RouteID]:[RouteID]],0))</f>
        <v>300</v>
      </c>
      <c r="P7614">
        <f>INDEX(RoutesPivot[ListPrice],MATCH($C7614,RoutesPivot[[RouteID]:[RouteID]],0))</f>
        <v>115</v>
      </c>
      <c r="Q7614" t="str">
        <f>INDEX(AirportPivot[AirportName],MATCH($N7614,AirportPivot[[AirportID]:[AirportID]],0))</f>
        <v>Minneapolis-St Paul International/Wold-Chamberlain</v>
      </c>
      <c r="R7614">
        <f>INDEX(AirportPivot[Gates (number of available)],MATCH($N7614,AirportPivot[[AirportID]:[AirportID]],0))</f>
        <v>65</v>
      </c>
    </row>
    <row r="7615" spans="1:18" x14ac:dyDescent="0.25">
      <c r="A7615" s="3" t="s">
        <v>7647</v>
      </c>
      <c r="B7615" s="12">
        <v>42249</v>
      </c>
      <c r="C7615" s="4" t="s">
        <v>80</v>
      </c>
      <c r="D7615" s="4">
        <v>2.7</v>
      </c>
      <c r="E7615" s="4">
        <v>108</v>
      </c>
      <c r="F7615" s="5">
        <v>0.70833333333333337</v>
      </c>
      <c r="G7615" s="6">
        <v>300</v>
      </c>
      <c r="H7615" s="7">
        <v>55500</v>
      </c>
      <c r="I7615" s="7">
        <f>FlightsPivot[[#This Row],[Total Fare]]*10%</f>
        <v>5550</v>
      </c>
      <c r="J7615" s="7">
        <f>FlightsPivot[[#This Row],[Total Fare]]+FlightsPivot[[#This Row],[10% tax ]]</f>
        <v>61050</v>
      </c>
      <c r="K7615" s="4">
        <v>9</v>
      </c>
      <c r="L7615" s="4">
        <v>2015</v>
      </c>
      <c r="M7615" t="str">
        <f>INDEX(RoutesPivot[DepAirport],MATCH($C7615,RoutesPivot[[RouteID]:[RouteID]],0))</f>
        <v>ORD</v>
      </c>
      <c r="N7615" t="str">
        <f>INDEX(RoutesPivot[AirportID],MATCH($C7615,RoutesPivot[[RouteID]:[RouteID]],0))</f>
        <v>MIA</v>
      </c>
      <c r="O7615">
        <f>INDEX(RoutesPivot[Distance],MATCH($C7615,RoutesPivot[[RouteID]:[RouteID]],0))</f>
        <v>1000</v>
      </c>
      <c r="P7615">
        <f>INDEX(RoutesPivot[ListPrice],MATCH($C7615,RoutesPivot[[RouteID]:[RouteID]],0))</f>
        <v>300</v>
      </c>
      <c r="Q7615" t="str">
        <f>INDEX(AirportPivot[AirportName],MATCH($N7615,AirportPivot[[AirportID]:[AirportID]],0))</f>
        <v>Miami International</v>
      </c>
      <c r="R7615">
        <f>INDEX(AirportPivot[Gates (number of available)],MATCH($N7615,AirportPivot[[AirportID]:[AirportID]],0))</f>
        <v>80</v>
      </c>
    </row>
    <row r="7616" spans="1:18" x14ac:dyDescent="0.25">
      <c r="A7616" s="3" t="s">
        <v>7648</v>
      </c>
      <c r="B7616" s="12">
        <v>41729</v>
      </c>
      <c r="C7616" s="4" t="s">
        <v>80</v>
      </c>
      <c r="D7616" s="4">
        <v>1.7</v>
      </c>
      <c r="E7616" s="4">
        <v>62</v>
      </c>
      <c r="F7616" s="5">
        <v>0.33333333333333331</v>
      </c>
      <c r="G7616" s="6">
        <v>300</v>
      </c>
      <c r="H7616" s="7">
        <v>49500</v>
      </c>
      <c r="I7616" s="7">
        <f>FlightsPivot[[#This Row],[Total Fare]]*10%</f>
        <v>4950</v>
      </c>
      <c r="J7616" s="7">
        <f>FlightsPivot[[#This Row],[Total Fare]]+FlightsPivot[[#This Row],[10% tax ]]</f>
        <v>54450</v>
      </c>
      <c r="K7616" s="4">
        <v>3</v>
      </c>
      <c r="L7616" s="4">
        <v>2014</v>
      </c>
      <c r="M7616" t="str">
        <f>INDEX(RoutesPivot[DepAirport],MATCH($C7616,RoutesPivot[[RouteID]:[RouteID]],0))</f>
        <v>ORD</v>
      </c>
      <c r="N7616" t="str">
        <f>INDEX(RoutesPivot[AirportID],MATCH($C7616,RoutesPivot[[RouteID]:[RouteID]],0))</f>
        <v>MIA</v>
      </c>
      <c r="O7616">
        <f>INDEX(RoutesPivot[Distance],MATCH($C7616,RoutesPivot[[RouteID]:[RouteID]],0))</f>
        <v>1000</v>
      </c>
      <c r="P7616">
        <f>INDEX(RoutesPivot[ListPrice],MATCH($C7616,RoutesPivot[[RouteID]:[RouteID]],0))</f>
        <v>300</v>
      </c>
      <c r="Q7616" t="str">
        <f>INDEX(AirportPivot[AirportName],MATCH($N7616,AirportPivot[[AirportID]:[AirportID]],0))</f>
        <v>Miami International</v>
      </c>
      <c r="R7616">
        <f>INDEX(AirportPivot[Gates (number of available)],MATCH($N7616,AirportPivot[[AirportID]:[AirportID]],0))</f>
        <v>80</v>
      </c>
    </row>
    <row r="7617" spans="1:18" x14ac:dyDescent="0.25">
      <c r="A7617" s="3" t="s">
        <v>7649</v>
      </c>
      <c r="B7617" s="12">
        <v>41683</v>
      </c>
      <c r="C7617" s="4" t="s">
        <v>25</v>
      </c>
      <c r="D7617" s="4">
        <v>2.2000000000000002</v>
      </c>
      <c r="E7617" s="4">
        <v>121</v>
      </c>
      <c r="F7617" s="5">
        <v>0.70833333333333337</v>
      </c>
      <c r="G7617" s="6">
        <v>200</v>
      </c>
      <c r="H7617" s="7">
        <v>37000</v>
      </c>
      <c r="I7617" s="7">
        <f>FlightsPivot[[#This Row],[Total Fare]]*10%</f>
        <v>3700</v>
      </c>
      <c r="J7617" s="7">
        <f>FlightsPivot[[#This Row],[Total Fare]]+FlightsPivot[[#This Row],[10% tax ]]</f>
        <v>40700</v>
      </c>
      <c r="K7617" s="4">
        <v>2</v>
      </c>
      <c r="L7617" s="4">
        <v>2014</v>
      </c>
      <c r="M7617" t="str">
        <f>INDEX(RoutesPivot[DepAirport],MATCH($C7617,RoutesPivot[[RouteID]:[RouteID]],0))</f>
        <v>ORD</v>
      </c>
      <c r="N7617" t="str">
        <f>INDEX(RoutesPivot[AirportID],MATCH($C7617,RoutesPivot[[RouteID]:[RouteID]],0))</f>
        <v>DFW</v>
      </c>
      <c r="O7617">
        <f>INDEX(RoutesPivot[Distance],MATCH($C7617,RoutesPivot[[RouteID]:[RouteID]],0))</f>
        <v>700</v>
      </c>
      <c r="P7617">
        <f>INDEX(RoutesPivot[ListPrice],MATCH($C7617,RoutesPivot[[RouteID]:[RouteID]],0))</f>
        <v>200</v>
      </c>
      <c r="Q7617" t="str">
        <f>INDEX(AirportPivot[AirportName],MATCH($N7617,AirportPivot[[AirportID]:[AirportID]],0))</f>
        <v>Dallas/Fort Worth International</v>
      </c>
      <c r="R7617">
        <f>INDEX(AirportPivot[Gates (number of available)],MATCH($N7617,AirportPivot[[AirportID]:[AirportID]],0))</f>
        <v>130</v>
      </c>
    </row>
    <row r="7618" spans="1:18" x14ac:dyDescent="0.25">
      <c r="A7618" s="3" t="s">
        <v>7650</v>
      </c>
      <c r="B7618" s="12">
        <v>41905</v>
      </c>
      <c r="C7618" s="4" t="s">
        <v>47</v>
      </c>
      <c r="D7618" s="4">
        <v>1.6</v>
      </c>
      <c r="E7618" s="4">
        <v>178</v>
      </c>
      <c r="F7618" s="5">
        <v>0.72916666666666663</v>
      </c>
      <c r="G7618" s="6">
        <v>250</v>
      </c>
      <c r="H7618" s="7">
        <v>41250</v>
      </c>
      <c r="I7618" s="7">
        <f>FlightsPivot[[#This Row],[Total Fare]]*10%</f>
        <v>4125</v>
      </c>
      <c r="J7618" s="7">
        <f>FlightsPivot[[#This Row],[Total Fare]]+FlightsPivot[[#This Row],[10% tax ]]</f>
        <v>45375</v>
      </c>
      <c r="K7618" s="4">
        <v>9</v>
      </c>
      <c r="L7618" s="4">
        <v>2014</v>
      </c>
      <c r="M7618" t="str">
        <f>INDEX(RoutesPivot[DepAirport],MATCH($C7618,RoutesPivot[[RouteID]:[RouteID]],0))</f>
        <v>ORD</v>
      </c>
      <c r="N7618" t="str">
        <f>INDEX(RoutesPivot[AirportID],MATCH($C7618,RoutesPivot[[RouteID]:[RouteID]],0))</f>
        <v>PHX</v>
      </c>
      <c r="O7618">
        <f>INDEX(RoutesPivot[Distance],MATCH($C7618,RoutesPivot[[RouteID]:[RouteID]],0))</f>
        <v>1200</v>
      </c>
      <c r="P7618">
        <f>INDEX(RoutesPivot[ListPrice],MATCH($C7618,RoutesPivot[[RouteID]:[RouteID]],0))</f>
        <v>250</v>
      </c>
      <c r="Q7618" t="str">
        <f>INDEX(AirportPivot[AirportName],MATCH($N7618,AirportPivot[[AirportID]:[AirportID]],0))</f>
        <v>Phoenix Sky Harbor International</v>
      </c>
      <c r="R7618">
        <f>INDEX(AirportPivot[Gates (number of available)],MATCH($N7618,AirportPivot[[AirportID]:[AirportID]],0))</f>
        <v>60</v>
      </c>
    </row>
    <row r="7619" spans="1:18" x14ac:dyDescent="0.25">
      <c r="A7619" s="3" t="s">
        <v>7651</v>
      </c>
      <c r="B7619" s="12">
        <v>41707</v>
      </c>
      <c r="C7619" s="4" t="s">
        <v>19</v>
      </c>
      <c r="D7619" s="4">
        <v>2.6</v>
      </c>
      <c r="E7619" s="4">
        <v>53</v>
      </c>
      <c r="F7619" s="5">
        <v>0.70833333333333337</v>
      </c>
      <c r="G7619" s="6">
        <v>200</v>
      </c>
      <c r="H7619" s="7">
        <v>33000</v>
      </c>
      <c r="I7619" s="7">
        <f>FlightsPivot[[#This Row],[Total Fare]]*10%</f>
        <v>3300</v>
      </c>
      <c r="J7619" s="7">
        <f>FlightsPivot[[#This Row],[Total Fare]]+FlightsPivot[[#This Row],[10% tax ]]</f>
        <v>36300</v>
      </c>
      <c r="K7619" s="4">
        <v>3</v>
      </c>
      <c r="L7619" s="4">
        <v>2014</v>
      </c>
      <c r="M7619" t="str">
        <f>INDEX(RoutesPivot[DepAirport],MATCH($C7619,RoutesPivot[[RouteID]:[RouteID]],0))</f>
        <v>ORD</v>
      </c>
      <c r="N7619" t="str">
        <f>INDEX(RoutesPivot[AirportID],MATCH($C7619,RoutesPivot[[RouteID]:[RouteID]],0))</f>
        <v>IAH</v>
      </c>
      <c r="O7619">
        <f>INDEX(RoutesPivot[Distance],MATCH($C7619,RoutesPivot[[RouteID]:[RouteID]],0))</f>
        <v>800</v>
      </c>
      <c r="P7619">
        <f>INDEX(RoutesPivot[ListPrice],MATCH($C7619,RoutesPivot[[RouteID]:[RouteID]],0))</f>
        <v>200</v>
      </c>
      <c r="Q7619" t="str">
        <f>INDEX(AirportPivot[AirportName],MATCH($N7619,AirportPivot[[AirportID]:[AirportID]],0))</f>
        <v>George Bush Intercontinental/Houston</v>
      </c>
      <c r="R7619">
        <f>INDEX(AirportPivot[Gates (number of available)],MATCH($N7619,AirportPivot[[AirportID]:[AirportID]],0))</f>
        <v>80</v>
      </c>
    </row>
    <row r="7620" spans="1:18" x14ac:dyDescent="0.25">
      <c r="A7620" s="3" t="s">
        <v>7652</v>
      </c>
      <c r="B7620" s="12">
        <v>41742</v>
      </c>
      <c r="C7620" s="4" t="s">
        <v>17</v>
      </c>
      <c r="D7620" s="4">
        <v>3.1</v>
      </c>
      <c r="E7620" s="4">
        <v>9</v>
      </c>
      <c r="F7620" s="5">
        <v>0.72916666666666663</v>
      </c>
      <c r="G7620" s="6">
        <v>350</v>
      </c>
      <c r="H7620" s="7">
        <v>64750</v>
      </c>
      <c r="I7620" s="7">
        <f>FlightsPivot[[#This Row],[Total Fare]]*10%</f>
        <v>6475</v>
      </c>
      <c r="J7620" s="7">
        <f>FlightsPivot[[#This Row],[Total Fare]]+FlightsPivot[[#This Row],[10% tax ]]</f>
        <v>71225</v>
      </c>
      <c r="K7620" s="4">
        <v>4</v>
      </c>
      <c r="L7620" s="4">
        <v>2014</v>
      </c>
      <c r="M7620" t="str">
        <f>INDEX(RoutesPivot[DepAirport],MATCH($C7620,RoutesPivot[[RouteID]:[RouteID]],0))</f>
        <v>ORD</v>
      </c>
      <c r="N7620" t="str">
        <f>INDEX(RoutesPivot[AirportID],MATCH($C7620,RoutesPivot[[RouteID]:[RouteID]],0))</f>
        <v>LAX</v>
      </c>
      <c r="O7620">
        <f>INDEX(RoutesPivot[Distance],MATCH($C7620,RoutesPivot[[RouteID]:[RouteID]],0))</f>
        <v>1518</v>
      </c>
      <c r="P7620">
        <f>INDEX(RoutesPivot[ListPrice],MATCH($C7620,RoutesPivot[[RouteID]:[RouteID]],0))</f>
        <v>350</v>
      </c>
      <c r="Q7620" t="str">
        <f>INDEX(AirportPivot[AirportName],MATCH($N7620,AirportPivot[[AirportID]:[AirportID]],0))</f>
        <v>Los Angeles International</v>
      </c>
      <c r="R7620">
        <f>INDEX(AirportPivot[Gates (number of available)],MATCH($N7620,AirportPivot[[AirportID]:[AirportID]],0))</f>
        <v>86</v>
      </c>
    </row>
    <row r="7621" spans="1:18" x14ac:dyDescent="0.25">
      <c r="A7621" s="3" t="s">
        <v>7653</v>
      </c>
      <c r="B7621" s="12">
        <v>42193</v>
      </c>
      <c r="C7621" s="4" t="s">
        <v>37</v>
      </c>
      <c r="D7621" s="4">
        <v>0.8</v>
      </c>
      <c r="E7621" s="4">
        <v>140</v>
      </c>
      <c r="F7621" s="5">
        <v>0.64583333333333337</v>
      </c>
      <c r="G7621" s="6">
        <v>385</v>
      </c>
      <c r="H7621" s="7">
        <v>71225</v>
      </c>
      <c r="I7621" s="7">
        <f>FlightsPivot[[#This Row],[Total Fare]]*10%</f>
        <v>7122.5</v>
      </c>
      <c r="J7621" s="7">
        <f>FlightsPivot[[#This Row],[Total Fare]]+FlightsPivot[[#This Row],[10% tax ]]</f>
        <v>78347.5</v>
      </c>
      <c r="K7621" s="4">
        <v>7</v>
      </c>
      <c r="L7621" s="4">
        <v>2015</v>
      </c>
      <c r="M7621" t="str">
        <f>INDEX(RoutesPivot[DepAirport],MATCH($C7621,RoutesPivot[[RouteID]:[RouteID]],0))</f>
        <v>ORD</v>
      </c>
      <c r="N7621" t="str">
        <f>INDEX(RoutesPivot[AirportID],MATCH($C7621,RoutesPivot[[RouteID]:[RouteID]],0))</f>
        <v>SEA</v>
      </c>
      <c r="O7621">
        <f>INDEX(RoutesPivot[Distance],MATCH($C7621,RoutesPivot[[RouteID]:[RouteID]],0))</f>
        <v>1500</v>
      </c>
      <c r="P7621">
        <f>INDEX(RoutesPivot[ListPrice],MATCH($C7621,RoutesPivot[[RouteID]:[RouteID]],0))</f>
        <v>350</v>
      </c>
      <c r="Q7621" t="str">
        <f>INDEX(AirportPivot[AirportName],MATCH($N7621,AirportPivot[[AirportID]:[AirportID]],0))</f>
        <v>Seattle-Tacoma International</v>
      </c>
      <c r="R7621">
        <f>INDEX(AirportPivot[Gates (number of available)],MATCH($N7621,AirportPivot[[AirportID]:[AirportID]],0))</f>
        <v>58</v>
      </c>
    </row>
    <row r="7622" spans="1:18" x14ac:dyDescent="0.25">
      <c r="A7622" s="3" t="s">
        <v>7654</v>
      </c>
      <c r="B7622" s="12">
        <v>42016</v>
      </c>
      <c r="C7622" s="4" t="s">
        <v>13</v>
      </c>
      <c r="D7622" s="4">
        <v>2.4</v>
      </c>
      <c r="E7622" s="4">
        <v>188</v>
      </c>
      <c r="F7622" s="5">
        <v>0.41666666666666669</v>
      </c>
      <c r="G7622" s="6">
        <v>250</v>
      </c>
      <c r="H7622" s="7">
        <v>41250</v>
      </c>
      <c r="I7622" s="7">
        <f>FlightsPivot[[#This Row],[Total Fare]]*10%</f>
        <v>4125</v>
      </c>
      <c r="J7622" s="7">
        <f>FlightsPivot[[#This Row],[Total Fare]]+FlightsPivot[[#This Row],[10% tax ]]</f>
        <v>45375</v>
      </c>
      <c r="K7622" s="4">
        <v>1</v>
      </c>
      <c r="L7622" s="4">
        <v>2015</v>
      </c>
      <c r="M7622" t="str">
        <f>INDEX(RoutesPivot[DepAirport],MATCH($C7622,RoutesPivot[[RouteID]:[RouteID]],0))</f>
        <v>ORD</v>
      </c>
      <c r="N7622" t="str">
        <f>INDEX(RoutesPivot[AirportID],MATCH($C7622,RoutesPivot[[RouteID]:[RouteID]],0))</f>
        <v>JFK</v>
      </c>
      <c r="O7622">
        <f>INDEX(RoutesPivot[Distance],MATCH($C7622,RoutesPivot[[RouteID]:[RouteID]],0))</f>
        <v>619</v>
      </c>
      <c r="P7622">
        <f>INDEX(RoutesPivot[ListPrice],MATCH($C7622,RoutesPivot[[RouteID]:[RouteID]],0))</f>
        <v>250</v>
      </c>
      <c r="Q7622" t="str">
        <f>INDEX(AirportPivot[AirportName],MATCH($N7622,AirportPivot[[AirportID]:[AirportID]],0))</f>
        <v>John F Kennedy International</v>
      </c>
      <c r="R7622">
        <f>INDEX(AirportPivot[Gates (number of available)],MATCH($N7622,AirportPivot[[AirportID]:[AirportID]],0))</f>
        <v>120</v>
      </c>
    </row>
    <row r="7623" spans="1:18" x14ac:dyDescent="0.25">
      <c r="A7623" s="3" t="s">
        <v>7655</v>
      </c>
      <c r="B7623" s="12">
        <v>42168</v>
      </c>
      <c r="C7623" s="4" t="s">
        <v>30</v>
      </c>
      <c r="D7623" s="4">
        <v>1.3</v>
      </c>
      <c r="E7623" s="4">
        <v>139</v>
      </c>
      <c r="F7623" s="5">
        <v>0.8125</v>
      </c>
      <c r="G7623" s="6">
        <v>275</v>
      </c>
      <c r="H7623" s="7">
        <v>50875</v>
      </c>
      <c r="I7623" s="7">
        <f>FlightsPivot[[#This Row],[Total Fare]]*10%</f>
        <v>5087.5</v>
      </c>
      <c r="J7623" s="7">
        <f>FlightsPivot[[#This Row],[Total Fare]]+FlightsPivot[[#This Row],[10% tax ]]</f>
        <v>55962.5</v>
      </c>
      <c r="K7623" s="4">
        <v>6</v>
      </c>
      <c r="L7623" s="4">
        <v>2015</v>
      </c>
      <c r="M7623" t="str">
        <f>INDEX(RoutesPivot[DepAirport],MATCH($C7623,RoutesPivot[[RouteID]:[RouteID]],0))</f>
        <v>ORD</v>
      </c>
      <c r="N7623" t="str">
        <f>INDEX(RoutesPivot[AirportID],MATCH($C7623,RoutesPivot[[RouteID]:[RouteID]],0))</f>
        <v>MCO</v>
      </c>
      <c r="O7623">
        <f>INDEX(RoutesPivot[Distance],MATCH($C7623,RoutesPivot[[RouteID]:[RouteID]],0))</f>
        <v>850</v>
      </c>
      <c r="P7623">
        <f>INDEX(RoutesPivot[ListPrice],MATCH($C7623,RoutesPivot[[RouteID]:[RouteID]],0))</f>
        <v>250</v>
      </c>
      <c r="Q7623" t="str">
        <f>INDEX(AirportPivot[AirportName],MATCH($N7623,AirportPivot[[AirportID]:[AirportID]],0))</f>
        <v>Orlando International</v>
      </c>
      <c r="R7623">
        <f>INDEX(AirportPivot[Gates (number of available)],MATCH($N7623,AirportPivot[[AirportID]:[AirportID]],0))</f>
        <v>67</v>
      </c>
    </row>
    <row r="7624" spans="1:18" x14ac:dyDescent="0.25">
      <c r="A7624" s="3" t="s">
        <v>7656</v>
      </c>
      <c r="B7624" s="12">
        <v>41661</v>
      </c>
      <c r="C7624" s="4" t="s">
        <v>50</v>
      </c>
      <c r="D7624" s="4">
        <v>0.8</v>
      </c>
      <c r="E7624" s="4">
        <v>89</v>
      </c>
      <c r="F7624" s="5">
        <v>0.64583333333333337</v>
      </c>
      <c r="G7624" s="6">
        <v>275</v>
      </c>
      <c r="H7624" s="7">
        <v>49775</v>
      </c>
      <c r="I7624" s="7">
        <f>FlightsPivot[[#This Row],[Total Fare]]*10%</f>
        <v>4977.5</v>
      </c>
      <c r="J7624" s="7">
        <f>FlightsPivot[[#This Row],[Total Fare]]+FlightsPivot[[#This Row],[10% tax ]]</f>
        <v>54752.5</v>
      </c>
      <c r="K7624" s="4">
        <v>1</v>
      </c>
      <c r="L7624" s="4">
        <v>2014</v>
      </c>
      <c r="M7624" t="str">
        <f>INDEX(RoutesPivot[DepAirport],MATCH($C7624,RoutesPivot[[RouteID]:[RouteID]],0))</f>
        <v>ORD</v>
      </c>
      <c r="N7624" t="str">
        <f>INDEX(RoutesPivot[AirportID],MATCH($C7624,RoutesPivot[[RouteID]:[RouteID]],0))</f>
        <v>LGA</v>
      </c>
      <c r="O7624">
        <f>INDEX(RoutesPivot[Distance],MATCH($C7624,RoutesPivot[[RouteID]:[RouteID]],0))</f>
        <v>610</v>
      </c>
      <c r="P7624">
        <f>INDEX(RoutesPivot[ListPrice],MATCH($C7624,RoutesPivot[[RouteID]:[RouteID]],0))</f>
        <v>275</v>
      </c>
      <c r="Q7624" t="str">
        <f>INDEX(AirportPivot[AirportName],MATCH($N7624,AirportPivot[[AirportID]:[AirportID]],0))</f>
        <v>Laguardia</v>
      </c>
      <c r="R7624">
        <f>INDEX(AirportPivot[Gates (number of available)],MATCH($N7624,AirportPivot[[AirportID]:[AirportID]],0))</f>
        <v>66</v>
      </c>
    </row>
    <row r="7625" spans="1:18" x14ac:dyDescent="0.25">
      <c r="A7625" s="3" t="s">
        <v>7657</v>
      </c>
      <c r="B7625" s="12">
        <v>41761</v>
      </c>
      <c r="C7625" s="4" t="s">
        <v>86</v>
      </c>
      <c r="D7625" s="4">
        <v>1.3</v>
      </c>
      <c r="E7625" s="4">
        <v>200</v>
      </c>
      <c r="F7625" s="5">
        <v>0.29166666666666669</v>
      </c>
      <c r="G7625" s="6">
        <v>115</v>
      </c>
      <c r="H7625" s="7">
        <v>18975</v>
      </c>
      <c r="I7625" s="7">
        <f>FlightsPivot[[#This Row],[Total Fare]]*10%</f>
        <v>1897.5</v>
      </c>
      <c r="J7625" s="7">
        <f>FlightsPivot[[#This Row],[Total Fare]]+FlightsPivot[[#This Row],[10% tax ]]</f>
        <v>20872.5</v>
      </c>
      <c r="K7625" s="4">
        <v>5</v>
      </c>
      <c r="L7625" s="4">
        <v>2014</v>
      </c>
      <c r="M7625" t="str">
        <f>INDEX(RoutesPivot[DepAirport],MATCH($C7625,RoutesPivot[[RouteID]:[RouteID]],0))</f>
        <v>ORD</v>
      </c>
      <c r="N7625" t="str">
        <f>INDEX(RoutesPivot[AirportID],MATCH($C7625,RoutesPivot[[RouteID]:[RouteID]],0))</f>
        <v>DTW</v>
      </c>
      <c r="O7625">
        <f>INDEX(RoutesPivot[Distance],MATCH($C7625,RoutesPivot[[RouteID]:[RouteID]],0))</f>
        <v>200</v>
      </c>
      <c r="P7625">
        <f>INDEX(RoutesPivot[ListPrice],MATCH($C7625,RoutesPivot[[RouteID]:[RouteID]],0))</f>
        <v>115</v>
      </c>
      <c r="Q7625" t="str">
        <f>INDEX(AirportPivot[AirportName],MATCH($N7625,AirportPivot[[AirportID]:[AirportID]],0))</f>
        <v>Detroit Metropolitan Wayne County</v>
      </c>
      <c r="R7625">
        <f>INDEX(AirportPivot[Gates (number of available)],MATCH($N7625,AirportPivot[[AirportID]:[AirportID]],0))</f>
        <v>60</v>
      </c>
    </row>
    <row r="7626" spans="1:18" x14ac:dyDescent="0.25">
      <c r="A7626" s="3" t="s">
        <v>7658</v>
      </c>
      <c r="B7626" s="12">
        <v>41974</v>
      </c>
      <c r="C7626" s="4" t="s">
        <v>11</v>
      </c>
      <c r="D7626" s="4">
        <v>1.5</v>
      </c>
      <c r="E7626" s="4">
        <v>130</v>
      </c>
      <c r="F7626" s="5">
        <v>0.54166666666666663</v>
      </c>
      <c r="G7626" s="6">
        <v>300</v>
      </c>
      <c r="H7626" s="7">
        <v>55500</v>
      </c>
      <c r="I7626" s="7">
        <f>FlightsPivot[[#This Row],[Total Fare]]*10%</f>
        <v>5550</v>
      </c>
      <c r="J7626" s="7">
        <f>FlightsPivot[[#This Row],[Total Fare]]+FlightsPivot[[#This Row],[10% tax ]]</f>
        <v>61050</v>
      </c>
      <c r="K7626" s="4">
        <v>12</v>
      </c>
      <c r="L7626" s="4">
        <v>2014</v>
      </c>
      <c r="M7626" t="str">
        <f>INDEX(RoutesPivot[DepAirport],MATCH($C7626,RoutesPivot[[RouteID]:[RouteID]],0))</f>
        <v>ORD</v>
      </c>
      <c r="N7626" t="str">
        <f>INDEX(RoutesPivot[AirportID],MATCH($C7626,RoutesPivot[[RouteID]:[RouteID]],0))</f>
        <v>BOS</v>
      </c>
      <c r="O7626">
        <f>INDEX(RoutesPivot[Distance],MATCH($C7626,RoutesPivot[[RouteID]:[RouteID]],0))</f>
        <v>730</v>
      </c>
      <c r="P7626">
        <f>INDEX(RoutesPivot[ListPrice],MATCH($C7626,RoutesPivot[[RouteID]:[RouteID]],0))</f>
        <v>300</v>
      </c>
      <c r="Q7626" t="str">
        <f>INDEX(AirportPivot[AirportName],MATCH($N7626,AirportPivot[[AirportID]:[AirportID]],0))</f>
        <v>General Edward Lawrence Logan International</v>
      </c>
      <c r="R7626">
        <f>INDEX(AirportPivot[Gates (number of available)],MATCH($N7626,AirportPivot[[AirportID]:[AirportID]],0))</f>
        <v>63</v>
      </c>
    </row>
    <row r="7627" spans="1:18" x14ac:dyDescent="0.25">
      <c r="A7627" s="3" t="s">
        <v>7659</v>
      </c>
      <c r="B7627" s="12">
        <v>41990</v>
      </c>
      <c r="C7627" s="4" t="s">
        <v>23</v>
      </c>
      <c r="D7627" s="4">
        <v>0.9</v>
      </c>
      <c r="E7627" s="4">
        <v>16</v>
      </c>
      <c r="F7627" s="5">
        <v>0.625</v>
      </c>
      <c r="G7627" s="6">
        <v>300</v>
      </c>
      <c r="H7627" s="7">
        <v>55500</v>
      </c>
      <c r="I7627" s="7">
        <f>FlightsPivot[[#This Row],[Total Fare]]*10%</f>
        <v>5550</v>
      </c>
      <c r="J7627" s="7">
        <f>FlightsPivot[[#This Row],[Total Fare]]+FlightsPivot[[#This Row],[10% tax ]]</f>
        <v>61050</v>
      </c>
      <c r="K7627" s="4">
        <v>12</v>
      </c>
      <c r="L7627" s="4">
        <v>2014</v>
      </c>
      <c r="M7627" t="str">
        <f>INDEX(RoutesPivot[DepAirport],MATCH($C7627,RoutesPivot[[RouteID]:[RouteID]],0))</f>
        <v>ORD</v>
      </c>
      <c r="N7627" t="str">
        <f>INDEX(RoutesPivot[AirportID],MATCH($C7627,RoutesPivot[[RouteID]:[RouteID]],0))</f>
        <v>DEN</v>
      </c>
      <c r="O7627">
        <f>INDEX(RoutesPivot[Distance],MATCH($C7627,RoutesPivot[[RouteID]:[RouteID]],0))</f>
        <v>800</v>
      </c>
      <c r="P7627">
        <f>INDEX(RoutesPivot[ListPrice],MATCH($C7627,RoutesPivot[[RouteID]:[RouteID]],0))</f>
        <v>300</v>
      </c>
      <c r="Q7627" t="str">
        <f>INDEX(AirportPivot[AirportName],MATCH($N7627,AirportPivot[[AirportID]:[AirportID]],0))</f>
        <v>Denver International</v>
      </c>
      <c r="R7627">
        <f>INDEX(AirportPivot[Gates (number of available)],MATCH($N7627,AirportPivot[[AirportID]:[AirportID]],0))</f>
        <v>75</v>
      </c>
    </row>
    <row r="7628" spans="1:18" x14ac:dyDescent="0.25">
      <c r="A7628" s="3" t="s">
        <v>7660</v>
      </c>
      <c r="B7628" s="12">
        <v>42337</v>
      </c>
      <c r="C7628" s="4" t="s">
        <v>17</v>
      </c>
      <c r="D7628" s="4">
        <v>10.4</v>
      </c>
      <c r="E7628" s="4">
        <v>21</v>
      </c>
      <c r="F7628" s="5">
        <v>0.70833333333333337</v>
      </c>
      <c r="G7628" s="6">
        <v>525</v>
      </c>
      <c r="H7628" s="7">
        <v>97125</v>
      </c>
      <c r="I7628" s="7">
        <f>FlightsPivot[[#This Row],[Total Fare]]*10%</f>
        <v>9712.5</v>
      </c>
      <c r="J7628" s="7">
        <f>FlightsPivot[[#This Row],[Total Fare]]+FlightsPivot[[#This Row],[10% tax ]]</f>
        <v>106837.5</v>
      </c>
      <c r="K7628" s="4">
        <v>11</v>
      </c>
      <c r="L7628" s="4">
        <v>2015</v>
      </c>
      <c r="M7628" t="str">
        <f>INDEX(RoutesPivot[DepAirport],MATCH($C7628,RoutesPivot[[RouteID]:[RouteID]],0))</f>
        <v>ORD</v>
      </c>
      <c r="N7628" t="str">
        <f>INDEX(RoutesPivot[AirportID],MATCH($C7628,RoutesPivot[[RouteID]:[RouteID]],0))</f>
        <v>LAX</v>
      </c>
      <c r="O7628">
        <f>INDEX(RoutesPivot[Distance],MATCH($C7628,RoutesPivot[[RouteID]:[RouteID]],0))</f>
        <v>1518</v>
      </c>
      <c r="P7628">
        <f>INDEX(RoutesPivot[ListPrice],MATCH($C7628,RoutesPivot[[RouteID]:[RouteID]],0))</f>
        <v>350</v>
      </c>
      <c r="Q7628" t="str">
        <f>INDEX(AirportPivot[AirportName],MATCH($N7628,AirportPivot[[AirportID]:[AirportID]],0))</f>
        <v>Los Angeles International</v>
      </c>
      <c r="R7628">
        <f>INDEX(AirportPivot[Gates (number of available)],MATCH($N7628,AirportPivot[[AirportID]:[AirportID]],0))</f>
        <v>86</v>
      </c>
    </row>
    <row r="7629" spans="1:18" x14ac:dyDescent="0.25">
      <c r="A7629" s="3" t="s">
        <v>7661</v>
      </c>
      <c r="B7629" s="12">
        <v>42151</v>
      </c>
      <c r="C7629" s="4" t="s">
        <v>33</v>
      </c>
      <c r="D7629" s="4">
        <v>1.1000000000000001</v>
      </c>
      <c r="E7629" s="4">
        <v>70</v>
      </c>
      <c r="F7629" s="5">
        <v>0.625</v>
      </c>
      <c r="G7629" s="6">
        <v>375</v>
      </c>
      <c r="H7629" s="7">
        <v>67875</v>
      </c>
      <c r="I7629" s="7">
        <f>FlightsPivot[[#This Row],[Total Fare]]*10%</f>
        <v>6787.5</v>
      </c>
      <c r="J7629" s="7">
        <f>FlightsPivot[[#This Row],[Total Fare]]+FlightsPivot[[#This Row],[10% tax ]]</f>
        <v>74662.5</v>
      </c>
      <c r="K7629" s="4">
        <v>5</v>
      </c>
      <c r="L7629" s="4">
        <v>2015</v>
      </c>
      <c r="M7629" t="str">
        <f>INDEX(RoutesPivot[DepAirport],MATCH($C7629,RoutesPivot[[RouteID]:[RouteID]],0))</f>
        <v>ORD</v>
      </c>
      <c r="N7629" t="str">
        <f>INDEX(RoutesPivot[AirportID],MATCH($C7629,RoutesPivot[[RouteID]:[RouteID]],0))</f>
        <v>SFO</v>
      </c>
      <c r="O7629">
        <f>INDEX(RoutesPivot[Distance],MATCH($C7629,RoutesPivot[[RouteID]:[RouteID]],0))</f>
        <v>1600</v>
      </c>
      <c r="P7629">
        <f>INDEX(RoutesPivot[ListPrice],MATCH($C7629,RoutesPivot[[RouteID]:[RouteID]],0))</f>
        <v>375</v>
      </c>
      <c r="Q7629" t="str">
        <f>INDEX(AirportPivot[AirportName],MATCH($N7629,AirportPivot[[AirportID]:[AirportID]],0))</f>
        <v>San Francisco International</v>
      </c>
      <c r="R7629">
        <f>INDEX(AirportPivot[Gates (number of available)],MATCH($N7629,AirportPivot[[AirportID]:[AirportID]],0))</f>
        <v>70</v>
      </c>
    </row>
    <row r="7630" spans="1:18" x14ac:dyDescent="0.25">
      <c r="A7630" s="3" t="s">
        <v>7662</v>
      </c>
      <c r="B7630" s="12">
        <v>41821</v>
      </c>
      <c r="C7630" s="4" t="s">
        <v>103</v>
      </c>
      <c r="D7630" s="4">
        <v>1</v>
      </c>
      <c r="E7630" s="4">
        <v>209</v>
      </c>
      <c r="F7630" s="5">
        <v>0.45833333333333331</v>
      </c>
      <c r="G7630" s="6">
        <v>330</v>
      </c>
      <c r="H7630" s="7">
        <v>54450</v>
      </c>
      <c r="I7630" s="7">
        <f>FlightsPivot[[#This Row],[Total Fare]]*10%</f>
        <v>5445</v>
      </c>
      <c r="J7630" s="7">
        <f>FlightsPivot[[#This Row],[Total Fare]]+FlightsPivot[[#This Row],[10% tax ]]</f>
        <v>59895</v>
      </c>
      <c r="K7630" s="4">
        <v>7</v>
      </c>
      <c r="L7630" s="4">
        <v>2014</v>
      </c>
      <c r="M7630" t="str">
        <f>INDEX(RoutesPivot[DepAirport],MATCH($C7630,RoutesPivot[[RouteID]:[RouteID]],0))</f>
        <v>ORD</v>
      </c>
      <c r="N7630" t="str">
        <f>INDEX(RoutesPivot[AirportID],MATCH($C7630,RoutesPivot[[RouteID]:[RouteID]],0))</f>
        <v>IAD</v>
      </c>
      <c r="O7630">
        <f>INDEX(RoutesPivot[Distance],MATCH($C7630,RoutesPivot[[RouteID]:[RouteID]],0))</f>
        <v>515</v>
      </c>
      <c r="P7630">
        <f>INDEX(RoutesPivot[ListPrice],MATCH($C7630,RoutesPivot[[RouteID]:[RouteID]],0))</f>
        <v>300</v>
      </c>
      <c r="Q7630" t="str">
        <f>INDEX(AirportPivot[AirportName],MATCH($N7630,AirportPivot[[AirportID]:[AirportID]],0))</f>
        <v>Washington Dulles International</v>
      </c>
      <c r="R7630">
        <f>INDEX(AirportPivot[Gates (number of available)],MATCH($N7630,AirportPivot[[AirportID]:[AirportID]],0))</f>
        <v>95</v>
      </c>
    </row>
    <row r="7631" spans="1:18" x14ac:dyDescent="0.25">
      <c r="A7631" s="3" t="s">
        <v>7663</v>
      </c>
      <c r="B7631" s="12">
        <v>42159</v>
      </c>
      <c r="C7631" s="4" t="s">
        <v>98</v>
      </c>
      <c r="D7631" s="4">
        <v>1.6</v>
      </c>
      <c r="E7631" s="4">
        <v>20</v>
      </c>
      <c r="F7631" s="5">
        <v>0.29166666666666669</v>
      </c>
      <c r="G7631" s="6">
        <v>302.5</v>
      </c>
      <c r="H7631" s="7">
        <v>55962.5</v>
      </c>
      <c r="I7631" s="7">
        <f>FlightsPivot[[#This Row],[Total Fare]]*10%</f>
        <v>5596.25</v>
      </c>
      <c r="J7631" s="7">
        <f>FlightsPivot[[#This Row],[Total Fare]]+FlightsPivot[[#This Row],[10% tax ]]</f>
        <v>61558.75</v>
      </c>
      <c r="K7631" s="4">
        <v>6</v>
      </c>
      <c r="L7631" s="4">
        <v>2015</v>
      </c>
      <c r="M7631" t="str">
        <f>INDEX(RoutesPivot[DepAirport],MATCH($C7631,RoutesPivot[[RouteID]:[RouteID]],0))</f>
        <v>ORD</v>
      </c>
      <c r="N7631" t="str">
        <f>INDEX(RoutesPivot[AirportID],MATCH($C7631,RoutesPivot[[RouteID]:[RouteID]],0))</f>
        <v>PHL</v>
      </c>
      <c r="O7631">
        <f>INDEX(RoutesPivot[Distance],MATCH($C7631,RoutesPivot[[RouteID]:[RouteID]],0))</f>
        <v>580</v>
      </c>
      <c r="P7631">
        <f>INDEX(RoutesPivot[ListPrice],MATCH($C7631,RoutesPivot[[RouteID]:[RouteID]],0))</f>
        <v>275</v>
      </c>
      <c r="Q7631" t="str">
        <f>INDEX(AirportPivot[AirportName],MATCH($N7631,AirportPivot[[AirportID]:[AirportID]],0))</f>
        <v>Philadelphia International</v>
      </c>
      <c r="R7631">
        <f>INDEX(AirportPivot[Gates (number of available)],MATCH($N7631,AirportPivot[[AirportID]:[AirportID]],0))</f>
        <v>89</v>
      </c>
    </row>
    <row r="7632" spans="1:18" x14ac:dyDescent="0.25">
      <c r="A7632" s="3" t="s">
        <v>7664</v>
      </c>
      <c r="B7632" s="12">
        <v>41761</v>
      </c>
      <c r="C7632" s="4" t="s">
        <v>27</v>
      </c>
      <c r="D7632" s="4">
        <v>7.3</v>
      </c>
      <c r="E7632" s="4">
        <v>85</v>
      </c>
      <c r="F7632" s="5">
        <v>0.33333333333333331</v>
      </c>
      <c r="G7632" s="6">
        <v>200</v>
      </c>
      <c r="H7632" s="7">
        <v>36200</v>
      </c>
      <c r="I7632" s="7">
        <f>FlightsPivot[[#This Row],[Total Fare]]*10%</f>
        <v>3620</v>
      </c>
      <c r="J7632" s="7">
        <f>FlightsPivot[[#This Row],[Total Fare]]+FlightsPivot[[#This Row],[10% tax ]]</f>
        <v>39820</v>
      </c>
      <c r="K7632" s="4">
        <v>5</v>
      </c>
      <c r="L7632" s="4">
        <v>2014</v>
      </c>
      <c r="M7632" t="str">
        <f>INDEX(RoutesPivot[DepAirport],MATCH($C7632,RoutesPivot[[RouteID]:[RouteID]],0))</f>
        <v>ORD</v>
      </c>
      <c r="N7632" t="str">
        <f>INDEX(RoutesPivot[AirportID],MATCH($C7632,RoutesPivot[[RouteID]:[RouteID]],0))</f>
        <v>ATL</v>
      </c>
      <c r="O7632">
        <f>INDEX(RoutesPivot[Distance],MATCH($C7632,RoutesPivot[[RouteID]:[RouteID]],0))</f>
        <v>510</v>
      </c>
      <c r="P7632">
        <f>INDEX(RoutesPivot[ListPrice],MATCH($C7632,RoutesPivot[[RouteID]:[RouteID]],0))</f>
        <v>200</v>
      </c>
      <c r="Q7632" t="str">
        <f>INDEX(AirportPivot[AirportName],MATCH($N7632,AirportPivot[[AirportID]:[AirportID]],0))</f>
        <v>Hartsfield-Jackson Atlanta International</v>
      </c>
      <c r="R7632">
        <f>INDEX(AirportPivot[Gates (number of available)],MATCH($N7632,AirportPivot[[AirportID]:[AirportID]],0))</f>
        <v>100</v>
      </c>
    </row>
    <row r="7633" spans="1:18" x14ac:dyDescent="0.25">
      <c r="A7633" s="3" t="s">
        <v>7665</v>
      </c>
      <c r="B7633" s="12">
        <v>42166</v>
      </c>
      <c r="C7633" s="4" t="s">
        <v>33</v>
      </c>
      <c r="D7633" s="4">
        <v>1.4</v>
      </c>
      <c r="E7633" s="4">
        <v>175</v>
      </c>
      <c r="F7633" s="5">
        <v>0.375</v>
      </c>
      <c r="G7633" s="6">
        <v>412.5</v>
      </c>
      <c r="H7633" s="7">
        <v>68062.5</v>
      </c>
      <c r="I7633" s="7">
        <f>FlightsPivot[[#This Row],[Total Fare]]*10%</f>
        <v>6806.25</v>
      </c>
      <c r="J7633" s="7">
        <f>FlightsPivot[[#This Row],[Total Fare]]+FlightsPivot[[#This Row],[10% tax ]]</f>
        <v>74868.75</v>
      </c>
      <c r="K7633" s="4">
        <v>6</v>
      </c>
      <c r="L7633" s="4">
        <v>2015</v>
      </c>
      <c r="M7633" t="str">
        <f>INDEX(RoutesPivot[DepAirport],MATCH($C7633,RoutesPivot[[RouteID]:[RouteID]],0))</f>
        <v>ORD</v>
      </c>
      <c r="N7633" t="str">
        <f>INDEX(RoutesPivot[AirportID],MATCH($C7633,RoutesPivot[[RouteID]:[RouteID]],0))</f>
        <v>SFO</v>
      </c>
      <c r="O7633">
        <f>INDEX(RoutesPivot[Distance],MATCH($C7633,RoutesPivot[[RouteID]:[RouteID]],0))</f>
        <v>1600</v>
      </c>
      <c r="P7633">
        <f>INDEX(RoutesPivot[ListPrice],MATCH($C7633,RoutesPivot[[RouteID]:[RouteID]],0))</f>
        <v>375</v>
      </c>
      <c r="Q7633" t="str">
        <f>INDEX(AirportPivot[AirportName],MATCH($N7633,AirportPivot[[AirportID]:[AirportID]],0))</f>
        <v>San Francisco International</v>
      </c>
      <c r="R7633">
        <f>INDEX(AirportPivot[Gates (number of available)],MATCH($N7633,AirportPivot[[AirportID]:[AirportID]],0))</f>
        <v>70</v>
      </c>
    </row>
    <row r="7634" spans="1:18" x14ac:dyDescent="0.25">
      <c r="A7634" s="3" t="s">
        <v>7666</v>
      </c>
      <c r="B7634" s="12">
        <v>41871</v>
      </c>
      <c r="C7634" s="4" t="s">
        <v>70</v>
      </c>
      <c r="D7634" s="4">
        <v>1.9</v>
      </c>
      <c r="E7634" s="4">
        <v>60</v>
      </c>
      <c r="F7634" s="5">
        <v>0.72916666666666663</v>
      </c>
      <c r="G7634" s="6">
        <v>302.5</v>
      </c>
      <c r="H7634" s="7">
        <v>49912.5</v>
      </c>
      <c r="I7634" s="7">
        <f>FlightsPivot[[#This Row],[Total Fare]]*10%</f>
        <v>4991.25</v>
      </c>
      <c r="J7634" s="7">
        <f>FlightsPivot[[#This Row],[Total Fare]]+FlightsPivot[[#This Row],[10% tax ]]</f>
        <v>54903.75</v>
      </c>
      <c r="K7634" s="4">
        <v>8</v>
      </c>
      <c r="L7634" s="4">
        <v>2014</v>
      </c>
      <c r="M7634" t="str">
        <f>INDEX(RoutesPivot[DepAirport],MATCH($C7634,RoutesPivot[[RouteID]:[RouteID]],0))</f>
        <v>ORD</v>
      </c>
      <c r="N7634" t="str">
        <f>INDEX(RoutesPivot[AirportID],MATCH($C7634,RoutesPivot[[RouteID]:[RouteID]],0))</f>
        <v>LAS</v>
      </c>
      <c r="O7634">
        <f>INDEX(RoutesPivot[Distance],MATCH($C7634,RoutesPivot[[RouteID]:[RouteID]],0))</f>
        <v>1100</v>
      </c>
      <c r="P7634">
        <f>INDEX(RoutesPivot[ListPrice],MATCH($C7634,RoutesPivot[[RouteID]:[RouteID]],0))</f>
        <v>275</v>
      </c>
      <c r="Q7634" t="str">
        <f>INDEX(AirportPivot[AirportName],MATCH($N7634,AirportPivot[[AirportID]:[AirportID]],0))</f>
        <v>McCarran International</v>
      </c>
      <c r="R7634">
        <f>INDEX(AirportPivot[Gates (number of available)],MATCH($N7634,AirportPivot[[AirportID]:[AirportID]],0))</f>
        <v>68</v>
      </c>
    </row>
    <row r="7635" spans="1:18" x14ac:dyDescent="0.25">
      <c r="A7635" s="3" t="s">
        <v>7667</v>
      </c>
      <c r="B7635" s="12">
        <v>41970</v>
      </c>
      <c r="C7635" s="4" t="s">
        <v>40</v>
      </c>
      <c r="D7635" s="4">
        <v>2.6</v>
      </c>
      <c r="E7635" s="4">
        <v>23</v>
      </c>
      <c r="F7635" s="5">
        <v>0.41666666666666669</v>
      </c>
      <c r="G7635" s="6">
        <v>172.5</v>
      </c>
      <c r="H7635" s="7">
        <v>31912.5</v>
      </c>
      <c r="I7635" s="7">
        <f>FlightsPivot[[#This Row],[Total Fare]]*10%</f>
        <v>3191.25</v>
      </c>
      <c r="J7635" s="7">
        <f>FlightsPivot[[#This Row],[Total Fare]]+FlightsPivot[[#This Row],[10% tax ]]</f>
        <v>35103.75</v>
      </c>
      <c r="K7635" s="4">
        <v>11</v>
      </c>
      <c r="L7635" s="4">
        <v>2014</v>
      </c>
      <c r="M7635" t="str">
        <f>INDEX(RoutesPivot[DepAirport],MATCH($C7635,RoutesPivot[[RouteID]:[RouteID]],0))</f>
        <v>ORD</v>
      </c>
      <c r="N7635" t="str">
        <f>INDEX(RoutesPivot[AirportID],MATCH($C7635,RoutesPivot[[RouteID]:[RouteID]],0))</f>
        <v>MSP</v>
      </c>
      <c r="O7635">
        <f>INDEX(RoutesPivot[Distance],MATCH($C7635,RoutesPivot[[RouteID]:[RouteID]],0))</f>
        <v>300</v>
      </c>
      <c r="P7635">
        <f>INDEX(RoutesPivot[ListPrice],MATCH($C7635,RoutesPivot[[RouteID]:[RouteID]],0))</f>
        <v>115</v>
      </c>
      <c r="Q7635" t="str">
        <f>INDEX(AirportPivot[AirportName],MATCH($N7635,AirportPivot[[AirportID]:[AirportID]],0))</f>
        <v>Minneapolis-St Paul International/Wold-Chamberlain</v>
      </c>
      <c r="R7635">
        <f>INDEX(AirportPivot[Gates (number of available)],MATCH($N7635,AirportPivot[[AirportID]:[AirportID]],0))</f>
        <v>65</v>
      </c>
    </row>
    <row r="7636" spans="1:18" x14ac:dyDescent="0.25">
      <c r="A7636" s="3" t="s">
        <v>7668</v>
      </c>
      <c r="B7636" s="12">
        <v>41819</v>
      </c>
      <c r="C7636" s="4" t="s">
        <v>17</v>
      </c>
      <c r="D7636" s="4">
        <v>5.5</v>
      </c>
      <c r="E7636" s="4">
        <v>50</v>
      </c>
      <c r="F7636" s="5">
        <v>0.41666666666666669</v>
      </c>
      <c r="G7636" s="6">
        <v>385</v>
      </c>
      <c r="H7636" s="7">
        <v>63525</v>
      </c>
      <c r="I7636" s="7">
        <f>FlightsPivot[[#This Row],[Total Fare]]*10%</f>
        <v>6352.5</v>
      </c>
      <c r="J7636" s="7">
        <f>FlightsPivot[[#This Row],[Total Fare]]+FlightsPivot[[#This Row],[10% tax ]]</f>
        <v>69877.5</v>
      </c>
      <c r="K7636" s="4">
        <v>6</v>
      </c>
      <c r="L7636" s="4">
        <v>2014</v>
      </c>
      <c r="M7636" t="str">
        <f>INDEX(RoutesPivot[DepAirport],MATCH($C7636,RoutesPivot[[RouteID]:[RouteID]],0))</f>
        <v>ORD</v>
      </c>
      <c r="N7636" t="str">
        <f>INDEX(RoutesPivot[AirportID],MATCH($C7636,RoutesPivot[[RouteID]:[RouteID]],0))</f>
        <v>LAX</v>
      </c>
      <c r="O7636">
        <f>INDEX(RoutesPivot[Distance],MATCH($C7636,RoutesPivot[[RouteID]:[RouteID]],0))</f>
        <v>1518</v>
      </c>
      <c r="P7636">
        <f>INDEX(RoutesPivot[ListPrice],MATCH($C7636,RoutesPivot[[RouteID]:[RouteID]],0))</f>
        <v>350</v>
      </c>
      <c r="Q7636" t="str">
        <f>INDEX(AirportPivot[AirportName],MATCH($N7636,AirportPivot[[AirportID]:[AirportID]],0))</f>
        <v>Los Angeles International</v>
      </c>
      <c r="R7636">
        <f>INDEX(AirportPivot[Gates (number of available)],MATCH($N7636,AirportPivot[[AirportID]:[AirportID]],0))</f>
        <v>86</v>
      </c>
    </row>
    <row r="7637" spans="1:18" x14ac:dyDescent="0.25">
      <c r="A7637" s="3" t="s">
        <v>7669</v>
      </c>
      <c r="B7637" s="12">
        <v>42185</v>
      </c>
      <c r="C7637" s="4" t="s">
        <v>70</v>
      </c>
      <c r="D7637" s="4">
        <v>2.6</v>
      </c>
      <c r="E7637" s="4">
        <v>61</v>
      </c>
      <c r="F7637" s="5">
        <v>0.29166666666666669</v>
      </c>
      <c r="G7637" s="6">
        <v>302.5</v>
      </c>
      <c r="H7637" s="7">
        <v>49912.5</v>
      </c>
      <c r="I7637" s="7">
        <f>FlightsPivot[[#This Row],[Total Fare]]*10%</f>
        <v>4991.25</v>
      </c>
      <c r="J7637" s="7">
        <f>FlightsPivot[[#This Row],[Total Fare]]+FlightsPivot[[#This Row],[10% tax ]]</f>
        <v>54903.75</v>
      </c>
      <c r="K7637" s="4">
        <v>6</v>
      </c>
      <c r="L7637" s="4">
        <v>2015</v>
      </c>
      <c r="M7637" t="str">
        <f>INDEX(RoutesPivot[DepAirport],MATCH($C7637,RoutesPivot[[RouteID]:[RouteID]],0))</f>
        <v>ORD</v>
      </c>
      <c r="N7637" t="str">
        <f>INDEX(RoutesPivot[AirportID],MATCH($C7637,RoutesPivot[[RouteID]:[RouteID]],0))</f>
        <v>LAS</v>
      </c>
      <c r="O7637">
        <f>INDEX(RoutesPivot[Distance],MATCH($C7637,RoutesPivot[[RouteID]:[RouteID]],0))</f>
        <v>1100</v>
      </c>
      <c r="P7637">
        <f>INDEX(RoutesPivot[ListPrice],MATCH($C7637,RoutesPivot[[RouteID]:[RouteID]],0))</f>
        <v>275</v>
      </c>
      <c r="Q7637" t="str">
        <f>INDEX(AirportPivot[AirportName],MATCH($N7637,AirportPivot[[AirportID]:[AirportID]],0))</f>
        <v>McCarran International</v>
      </c>
      <c r="R7637">
        <f>INDEX(AirportPivot[Gates (number of available)],MATCH($N7637,AirportPivot[[AirportID]:[AirportID]],0))</f>
        <v>68</v>
      </c>
    </row>
    <row r="7638" spans="1:18" x14ac:dyDescent="0.25">
      <c r="A7638" s="3" t="s">
        <v>7670</v>
      </c>
      <c r="B7638" s="12">
        <v>42301</v>
      </c>
      <c r="C7638" s="4" t="s">
        <v>80</v>
      </c>
      <c r="D7638" s="4">
        <v>2</v>
      </c>
      <c r="E7638" s="4">
        <v>18</v>
      </c>
      <c r="F7638" s="5">
        <v>0.79166666666666663</v>
      </c>
      <c r="G7638" s="6">
        <v>300</v>
      </c>
      <c r="H7638" s="7">
        <v>55500</v>
      </c>
      <c r="I7638" s="7">
        <f>FlightsPivot[[#This Row],[Total Fare]]*10%</f>
        <v>5550</v>
      </c>
      <c r="J7638" s="7">
        <f>FlightsPivot[[#This Row],[Total Fare]]+FlightsPivot[[#This Row],[10% tax ]]</f>
        <v>61050</v>
      </c>
      <c r="K7638" s="4">
        <v>10</v>
      </c>
      <c r="L7638" s="4">
        <v>2015</v>
      </c>
      <c r="M7638" t="str">
        <f>INDEX(RoutesPivot[DepAirport],MATCH($C7638,RoutesPivot[[RouteID]:[RouteID]],0))</f>
        <v>ORD</v>
      </c>
      <c r="N7638" t="str">
        <f>INDEX(RoutesPivot[AirportID],MATCH($C7638,RoutesPivot[[RouteID]:[RouteID]],0))</f>
        <v>MIA</v>
      </c>
      <c r="O7638">
        <f>INDEX(RoutesPivot[Distance],MATCH($C7638,RoutesPivot[[RouteID]:[RouteID]],0))</f>
        <v>1000</v>
      </c>
      <c r="P7638">
        <f>INDEX(RoutesPivot[ListPrice],MATCH($C7638,RoutesPivot[[RouteID]:[RouteID]],0))</f>
        <v>300</v>
      </c>
      <c r="Q7638" t="str">
        <f>INDEX(AirportPivot[AirportName],MATCH($N7638,AirportPivot[[AirportID]:[AirportID]],0))</f>
        <v>Miami International</v>
      </c>
      <c r="R7638">
        <f>INDEX(AirportPivot[Gates (number of available)],MATCH($N7638,AirportPivot[[AirportID]:[AirportID]],0))</f>
        <v>80</v>
      </c>
    </row>
    <row r="7639" spans="1:18" x14ac:dyDescent="0.25">
      <c r="A7639" s="3" t="s">
        <v>7671</v>
      </c>
      <c r="B7639" s="12">
        <v>42016</v>
      </c>
      <c r="C7639" s="4" t="s">
        <v>47</v>
      </c>
      <c r="D7639" s="4">
        <v>1.3</v>
      </c>
      <c r="E7639" s="4">
        <v>33</v>
      </c>
      <c r="F7639" s="5">
        <v>0.64583333333333337</v>
      </c>
      <c r="G7639" s="6">
        <v>250</v>
      </c>
      <c r="H7639" s="7">
        <v>46250</v>
      </c>
      <c r="I7639" s="7">
        <f>FlightsPivot[[#This Row],[Total Fare]]*10%</f>
        <v>4625</v>
      </c>
      <c r="J7639" s="7">
        <f>FlightsPivot[[#This Row],[Total Fare]]+FlightsPivot[[#This Row],[10% tax ]]</f>
        <v>50875</v>
      </c>
      <c r="K7639" s="4">
        <v>1</v>
      </c>
      <c r="L7639" s="4">
        <v>2015</v>
      </c>
      <c r="M7639" t="str">
        <f>INDEX(RoutesPivot[DepAirport],MATCH($C7639,RoutesPivot[[RouteID]:[RouteID]],0))</f>
        <v>ORD</v>
      </c>
      <c r="N7639" t="str">
        <f>INDEX(RoutesPivot[AirportID],MATCH($C7639,RoutesPivot[[RouteID]:[RouteID]],0))</f>
        <v>PHX</v>
      </c>
      <c r="O7639">
        <f>INDEX(RoutesPivot[Distance],MATCH($C7639,RoutesPivot[[RouteID]:[RouteID]],0))</f>
        <v>1200</v>
      </c>
      <c r="P7639">
        <f>INDEX(RoutesPivot[ListPrice],MATCH($C7639,RoutesPivot[[RouteID]:[RouteID]],0))</f>
        <v>250</v>
      </c>
      <c r="Q7639" t="str">
        <f>INDEX(AirportPivot[AirportName],MATCH($N7639,AirportPivot[[AirportID]:[AirportID]],0))</f>
        <v>Phoenix Sky Harbor International</v>
      </c>
      <c r="R7639">
        <f>INDEX(AirportPivot[Gates (number of available)],MATCH($N7639,AirportPivot[[AirportID]:[AirportID]],0))</f>
        <v>60</v>
      </c>
    </row>
    <row r="7640" spans="1:18" x14ac:dyDescent="0.25">
      <c r="A7640" s="3" t="s">
        <v>7672</v>
      </c>
      <c r="B7640" s="12">
        <v>41768</v>
      </c>
      <c r="C7640" s="4" t="s">
        <v>33</v>
      </c>
      <c r="D7640" s="4">
        <v>2.2000000000000002</v>
      </c>
      <c r="E7640" s="4">
        <v>46</v>
      </c>
      <c r="F7640" s="5">
        <v>0.79166666666666663</v>
      </c>
      <c r="G7640" s="6">
        <v>375</v>
      </c>
      <c r="H7640" s="7">
        <v>61875</v>
      </c>
      <c r="I7640" s="7">
        <f>FlightsPivot[[#This Row],[Total Fare]]*10%</f>
        <v>6187.5</v>
      </c>
      <c r="J7640" s="7">
        <f>FlightsPivot[[#This Row],[Total Fare]]+FlightsPivot[[#This Row],[10% tax ]]</f>
        <v>68062.5</v>
      </c>
      <c r="K7640" s="4">
        <v>5</v>
      </c>
      <c r="L7640" s="4">
        <v>2014</v>
      </c>
      <c r="M7640" t="str">
        <f>INDEX(RoutesPivot[DepAirport],MATCH($C7640,RoutesPivot[[RouteID]:[RouteID]],0))</f>
        <v>ORD</v>
      </c>
      <c r="N7640" t="str">
        <f>INDEX(RoutesPivot[AirportID],MATCH($C7640,RoutesPivot[[RouteID]:[RouteID]],0))</f>
        <v>SFO</v>
      </c>
      <c r="O7640">
        <f>INDEX(RoutesPivot[Distance],MATCH($C7640,RoutesPivot[[RouteID]:[RouteID]],0))</f>
        <v>1600</v>
      </c>
      <c r="P7640">
        <f>INDEX(RoutesPivot[ListPrice],MATCH($C7640,RoutesPivot[[RouteID]:[RouteID]],0))</f>
        <v>375</v>
      </c>
      <c r="Q7640" t="str">
        <f>INDEX(AirportPivot[AirportName],MATCH($N7640,AirportPivot[[AirportID]:[AirportID]],0))</f>
        <v>San Francisco International</v>
      </c>
      <c r="R7640">
        <f>INDEX(AirportPivot[Gates (number of available)],MATCH($N7640,AirportPivot[[AirportID]:[AirportID]],0))</f>
        <v>70</v>
      </c>
    </row>
    <row r="7641" spans="1:18" x14ac:dyDescent="0.25">
      <c r="A7641" s="3" t="s">
        <v>7673</v>
      </c>
      <c r="B7641" s="12">
        <v>41662</v>
      </c>
      <c r="C7641" s="4" t="s">
        <v>15</v>
      </c>
      <c r="D7641" s="4">
        <v>2.6</v>
      </c>
      <c r="E7641" s="4">
        <v>186</v>
      </c>
      <c r="F7641" s="5">
        <v>0.625</v>
      </c>
      <c r="G7641" s="6">
        <v>225</v>
      </c>
      <c r="H7641" s="7">
        <v>37125</v>
      </c>
      <c r="I7641" s="7">
        <f>FlightsPivot[[#This Row],[Total Fare]]*10%</f>
        <v>3712.5</v>
      </c>
      <c r="J7641" s="7">
        <f>FlightsPivot[[#This Row],[Total Fare]]+FlightsPivot[[#This Row],[10% tax ]]</f>
        <v>40837.5</v>
      </c>
      <c r="K7641" s="4">
        <v>1</v>
      </c>
      <c r="L7641" s="4">
        <v>2014</v>
      </c>
      <c r="M7641" t="str">
        <f>INDEX(RoutesPivot[DepAirport],MATCH($C7641,RoutesPivot[[RouteID]:[RouteID]],0))</f>
        <v>ORD</v>
      </c>
      <c r="N7641" t="str">
        <f>INDEX(RoutesPivot[AirportID],MATCH($C7641,RoutesPivot[[RouteID]:[RouteID]],0))</f>
        <v>EWR</v>
      </c>
      <c r="O7641">
        <f>INDEX(RoutesPivot[Distance],MATCH($C7641,RoutesPivot[[RouteID]:[RouteID]],0))</f>
        <v>600</v>
      </c>
      <c r="P7641">
        <f>INDEX(RoutesPivot[ListPrice],MATCH($C7641,RoutesPivot[[RouteID]:[RouteID]],0))</f>
        <v>225</v>
      </c>
      <c r="Q7641" t="str">
        <f>INDEX(AirportPivot[AirportName],MATCH($N7641,AirportPivot[[AirportID]:[AirportID]],0))</f>
        <v>Newark Liberty International</v>
      </c>
      <c r="R7641">
        <f>INDEX(AirportPivot[Gates (number of available)],MATCH($N7641,AirportPivot[[AirportID]:[AirportID]],0))</f>
        <v>82</v>
      </c>
    </row>
    <row r="7642" spans="1:18" x14ac:dyDescent="0.25">
      <c r="A7642" s="3" t="s">
        <v>7674</v>
      </c>
      <c r="B7642" s="12">
        <v>41843</v>
      </c>
      <c r="C7642" s="4" t="s">
        <v>13</v>
      </c>
      <c r="D7642" s="4">
        <v>1.5</v>
      </c>
      <c r="E7642" s="4">
        <v>192</v>
      </c>
      <c r="F7642" s="5">
        <v>0.75</v>
      </c>
      <c r="G7642" s="6">
        <v>275</v>
      </c>
      <c r="H7642" s="7">
        <v>45375</v>
      </c>
      <c r="I7642" s="7">
        <f>FlightsPivot[[#This Row],[Total Fare]]*10%</f>
        <v>4537.5</v>
      </c>
      <c r="J7642" s="7">
        <f>FlightsPivot[[#This Row],[Total Fare]]+FlightsPivot[[#This Row],[10% tax ]]</f>
        <v>49912.5</v>
      </c>
      <c r="K7642" s="4">
        <v>7</v>
      </c>
      <c r="L7642" s="4">
        <v>2014</v>
      </c>
      <c r="M7642" t="str">
        <f>INDEX(RoutesPivot[DepAirport],MATCH($C7642,RoutesPivot[[RouteID]:[RouteID]],0))</f>
        <v>ORD</v>
      </c>
      <c r="N7642" t="str">
        <f>INDEX(RoutesPivot[AirportID],MATCH($C7642,RoutesPivot[[RouteID]:[RouteID]],0))</f>
        <v>JFK</v>
      </c>
      <c r="O7642">
        <f>INDEX(RoutesPivot[Distance],MATCH($C7642,RoutesPivot[[RouteID]:[RouteID]],0))</f>
        <v>619</v>
      </c>
      <c r="P7642">
        <f>INDEX(RoutesPivot[ListPrice],MATCH($C7642,RoutesPivot[[RouteID]:[RouteID]],0))</f>
        <v>250</v>
      </c>
      <c r="Q7642" t="str">
        <f>INDEX(AirportPivot[AirportName],MATCH($N7642,AirportPivot[[AirportID]:[AirportID]],0))</f>
        <v>John F Kennedy International</v>
      </c>
      <c r="R7642">
        <f>INDEX(AirportPivot[Gates (number of available)],MATCH($N7642,AirportPivot[[AirportID]:[AirportID]],0))</f>
        <v>120</v>
      </c>
    </row>
    <row r="7643" spans="1:18" x14ac:dyDescent="0.25">
      <c r="A7643" s="3" t="s">
        <v>7675</v>
      </c>
      <c r="B7643" s="12">
        <v>41730</v>
      </c>
      <c r="C7643" s="4" t="s">
        <v>21</v>
      </c>
      <c r="D7643" s="4">
        <v>1.6</v>
      </c>
      <c r="E7643" s="4">
        <v>81</v>
      </c>
      <c r="F7643" s="5">
        <v>0.70833333333333337</v>
      </c>
      <c r="G7643" s="6">
        <v>125</v>
      </c>
      <c r="H7643" s="7">
        <v>22625</v>
      </c>
      <c r="I7643" s="7">
        <f>FlightsPivot[[#This Row],[Total Fare]]*10%</f>
        <v>2262.5</v>
      </c>
      <c r="J7643" s="7">
        <f>FlightsPivot[[#This Row],[Total Fare]]+FlightsPivot[[#This Row],[10% tax ]]</f>
        <v>24887.5</v>
      </c>
      <c r="K7643" s="4">
        <v>4</v>
      </c>
      <c r="L7643" s="4">
        <v>2014</v>
      </c>
      <c r="M7643" t="str">
        <f>INDEX(RoutesPivot[DepAirport],MATCH($C7643,RoutesPivot[[RouteID]:[RouteID]],0))</f>
        <v>ORD</v>
      </c>
      <c r="N7643" t="str">
        <f>INDEX(RoutesPivot[AirportID],MATCH($C7643,RoutesPivot[[RouteID]:[RouteID]],0))</f>
        <v>CLT</v>
      </c>
      <c r="O7643">
        <f>INDEX(RoutesPivot[Distance],MATCH($C7643,RoutesPivot[[RouteID]:[RouteID]],0))</f>
        <v>700</v>
      </c>
      <c r="P7643">
        <f>INDEX(RoutesPivot[ListPrice],MATCH($C7643,RoutesPivot[[RouteID]:[RouteID]],0))</f>
        <v>125</v>
      </c>
      <c r="Q7643" t="str">
        <f>INDEX(AirportPivot[AirportName],MATCH($N7643,AirportPivot[[AirportID]:[AirportID]],0))</f>
        <v>Charlotte/Douglas International</v>
      </c>
      <c r="R7643">
        <f>INDEX(AirportPivot[Gates (number of available)],MATCH($N7643,AirportPivot[[AirportID]:[AirportID]],0))</f>
        <v>65</v>
      </c>
    </row>
    <row r="7644" spans="1:18" x14ac:dyDescent="0.25">
      <c r="A7644" s="3" t="s">
        <v>7676</v>
      </c>
      <c r="B7644" s="12">
        <v>41967</v>
      </c>
      <c r="C7644" s="4" t="s">
        <v>17</v>
      </c>
      <c r="D7644" s="4">
        <v>10</v>
      </c>
      <c r="E7644" s="4">
        <v>83</v>
      </c>
      <c r="F7644" s="5">
        <v>0.75</v>
      </c>
      <c r="G7644" s="6">
        <v>525</v>
      </c>
      <c r="H7644" s="7">
        <v>95025</v>
      </c>
      <c r="I7644" s="7">
        <f>FlightsPivot[[#This Row],[Total Fare]]*10%</f>
        <v>9502.5</v>
      </c>
      <c r="J7644" s="7">
        <f>FlightsPivot[[#This Row],[Total Fare]]+FlightsPivot[[#This Row],[10% tax ]]</f>
        <v>104527.5</v>
      </c>
      <c r="K7644" s="4">
        <v>11</v>
      </c>
      <c r="L7644" s="4">
        <v>2014</v>
      </c>
      <c r="M7644" t="str">
        <f>INDEX(RoutesPivot[DepAirport],MATCH($C7644,RoutesPivot[[RouteID]:[RouteID]],0))</f>
        <v>ORD</v>
      </c>
      <c r="N7644" t="str">
        <f>INDEX(RoutesPivot[AirportID],MATCH($C7644,RoutesPivot[[RouteID]:[RouteID]],0))</f>
        <v>LAX</v>
      </c>
      <c r="O7644">
        <f>INDEX(RoutesPivot[Distance],MATCH($C7644,RoutesPivot[[RouteID]:[RouteID]],0))</f>
        <v>1518</v>
      </c>
      <c r="P7644">
        <f>INDEX(RoutesPivot[ListPrice],MATCH($C7644,RoutesPivot[[RouteID]:[RouteID]],0))</f>
        <v>350</v>
      </c>
      <c r="Q7644" t="str">
        <f>INDEX(AirportPivot[AirportName],MATCH($N7644,AirportPivot[[AirportID]:[AirportID]],0))</f>
        <v>Los Angeles International</v>
      </c>
      <c r="R7644">
        <f>INDEX(AirportPivot[Gates (number of available)],MATCH($N7644,AirportPivot[[AirportID]:[AirportID]],0))</f>
        <v>86</v>
      </c>
    </row>
    <row r="7645" spans="1:18" x14ac:dyDescent="0.25">
      <c r="A7645" s="3" t="s">
        <v>7677</v>
      </c>
      <c r="B7645" s="12">
        <v>42148</v>
      </c>
      <c r="C7645" s="4" t="s">
        <v>27</v>
      </c>
      <c r="D7645" s="4">
        <v>10.8</v>
      </c>
      <c r="E7645" s="4">
        <v>176</v>
      </c>
      <c r="F7645" s="5">
        <v>0.29166666666666669</v>
      </c>
      <c r="G7645" s="6">
        <v>200</v>
      </c>
      <c r="H7645" s="7">
        <v>33000</v>
      </c>
      <c r="I7645" s="7">
        <f>FlightsPivot[[#This Row],[Total Fare]]*10%</f>
        <v>3300</v>
      </c>
      <c r="J7645" s="7">
        <f>FlightsPivot[[#This Row],[Total Fare]]+FlightsPivot[[#This Row],[10% tax ]]</f>
        <v>36300</v>
      </c>
      <c r="K7645" s="4">
        <v>5</v>
      </c>
      <c r="L7645" s="4">
        <v>2015</v>
      </c>
      <c r="M7645" t="str">
        <f>INDEX(RoutesPivot[DepAirport],MATCH($C7645,RoutesPivot[[RouteID]:[RouteID]],0))</f>
        <v>ORD</v>
      </c>
      <c r="N7645" t="str">
        <f>INDEX(RoutesPivot[AirportID],MATCH($C7645,RoutesPivot[[RouteID]:[RouteID]],0))</f>
        <v>ATL</v>
      </c>
      <c r="O7645">
        <f>INDEX(RoutesPivot[Distance],MATCH($C7645,RoutesPivot[[RouteID]:[RouteID]],0))</f>
        <v>510</v>
      </c>
      <c r="P7645">
        <f>INDEX(RoutesPivot[ListPrice],MATCH($C7645,RoutesPivot[[RouteID]:[RouteID]],0))</f>
        <v>200</v>
      </c>
      <c r="Q7645" t="str">
        <f>INDEX(AirportPivot[AirportName],MATCH($N7645,AirportPivot[[AirportID]:[AirportID]],0))</f>
        <v>Hartsfield-Jackson Atlanta International</v>
      </c>
      <c r="R7645">
        <f>INDEX(AirportPivot[Gates (number of available)],MATCH($N7645,AirportPivot[[AirportID]:[AirportID]],0))</f>
        <v>100</v>
      </c>
    </row>
    <row r="7646" spans="1:18" x14ac:dyDescent="0.25">
      <c r="A7646" s="3" t="s">
        <v>7678</v>
      </c>
      <c r="B7646" s="12">
        <v>41865</v>
      </c>
      <c r="C7646" s="4" t="s">
        <v>11</v>
      </c>
      <c r="D7646" s="4">
        <v>1.5</v>
      </c>
      <c r="E7646" s="4">
        <v>193</v>
      </c>
      <c r="F7646" s="5">
        <v>0.85416666666666663</v>
      </c>
      <c r="G7646" s="6">
        <v>330</v>
      </c>
      <c r="H7646" s="7">
        <v>54450</v>
      </c>
      <c r="I7646" s="7">
        <f>FlightsPivot[[#This Row],[Total Fare]]*10%</f>
        <v>5445</v>
      </c>
      <c r="J7646" s="7">
        <f>FlightsPivot[[#This Row],[Total Fare]]+FlightsPivot[[#This Row],[10% tax ]]</f>
        <v>59895</v>
      </c>
      <c r="K7646" s="4">
        <v>8</v>
      </c>
      <c r="L7646" s="4">
        <v>2014</v>
      </c>
      <c r="M7646" t="str">
        <f>INDEX(RoutesPivot[DepAirport],MATCH($C7646,RoutesPivot[[RouteID]:[RouteID]],0))</f>
        <v>ORD</v>
      </c>
      <c r="N7646" t="str">
        <f>INDEX(RoutesPivot[AirportID],MATCH($C7646,RoutesPivot[[RouteID]:[RouteID]],0))</f>
        <v>BOS</v>
      </c>
      <c r="O7646">
        <f>INDEX(RoutesPivot[Distance],MATCH($C7646,RoutesPivot[[RouteID]:[RouteID]],0))</f>
        <v>730</v>
      </c>
      <c r="P7646">
        <f>INDEX(RoutesPivot[ListPrice],MATCH($C7646,RoutesPivot[[RouteID]:[RouteID]],0))</f>
        <v>300</v>
      </c>
      <c r="Q7646" t="str">
        <f>INDEX(AirportPivot[AirportName],MATCH($N7646,AirportPivot[[AirportID]:[AirportID]],0))</f>
        <v>General Edward Lawrence Logan International</v>
      </c>
      <c r="R7646">
        <f>INDEX(AirportPivot[Gates (number of available)],MATCH($N7646,AirportPivot[[AirportID]:[AirportID]],0))</f>
        <v>63</v>
      </c>
    </row>
    <row r="7647" spans="1:18" x14ac:dyDescent="0.25">
      <c r="A7647" s="3" t="s">
        <v>7679</v>
      </c>
      <c r="B7647" s="12">
        <v>41680</v>
      </c>
      <c r="C7647" s="4" t="s">
        <v>25</v>
      </c>
      <c r="D7647" s="4">
        <v>2.2999999999999998</v>
      </c>
      <c r="E7647" s="4">
        <v>185</v>
      </c>
      <c r="F7647" s="5">
        <v>0.85416666666666663</v>
      </c>
      <c r="G7647" s="6">
        <v>200</v>
      </c>
      <c r="H7647" s="7">
        <v>33000</v>
      </c>
      <c r="I7647" s="7">
        <f>FlightsPivot[[#This Row],[Total Fare]]*10%</f>
        <v>3300</v>
      </c>
      <c r="J7647" s="7">
        <f>FlightsPivot[[#This Row],[Total Fare]]+FlightsPivot[[#This Row],[10% tax ]]</f>
        <v>36300</v>
      </c>
      <c r="K7647" s="4">
        <v>2</v>
      </c>
      <c r="L7647" s="4">
        <v>2014</v>
      </c>
      <c r="M7647" t="str">
        <f>INDEX(RoutesPivot[DepAirport],MATCH($C7647,RoutesPivot[[RouteID]:[RouteID]],0))</f>
        <v>ORD</v>
      </c>
      <c r="N7647" t="str">
        <f>INDEX(RoutesPivot[AirportID],MATCH($C7647,RoutesPivot[[RouteID]:[RouteID]],0))</f>
        <v>DFW</v>
      </c>
      <c r="O7647">
        <f>INDEX(RoutesPivot[Distance],MATCH($C7647,RoutesPivot[[RouteID]:[RouteID]],0))</f>
        <v>700</v>
      </c>
      <c r="P7647">
        <f>INDEX(RoutesPivot[ListPrice],MATCH($C7647,RoutesPivot[[RouteID]:[RouteID]],0))</f>
        <v>200</v>
      </c>
      <c r="Q7647" t="str">
        <f>INDEX(AirportPivot[AirportName],MATCH($N7647,AirportPivot[[AirportID]:[AirportID]],0))</f>
        <v>Dallas/Fort Worth International</v>
      </c>
      <c r="R7647">
        <f>INDEX(AirportPivot[Gates (number of available)],MATCH($N7647,AirportPivot[[AirportID]:[AirportID]],0))</f>
        <v>130</v>
      </c>
    </row>
    <row r="7648" spans="1:18" x14ac:dyDescent="0.25">
      <c r="A7648" s="3" t="s">
        <v>7680</v>
      </c>
      <c r="B7648" s="12">
        <v>41925</v>
      </c>
      <c r="C7648" s="4" t="s">
        <v>50</v>
      </c>
      <c r="D7648" s="4">
        <v>1.8</v>
      </c>
      <c r="E7648" s="4">
        <v>57</v>
      </c>
      <c r="F7648" s="5">
        <v>0.29166666666666669</v>
      </c>
      <c r="G7648" s="6">
        <v>275</v>
      </c>
      <c r="H7648" s="7">
        <v>45375</v>
      </c>
      <c r="I7648" s="7">
        <f>FlightsPivot[[#This Row],[Total Fare]]*10%</f>
        <v>4537.5</v>
      </c>
      <c r="J7648" s="7">
        <f>FlightsPivot[[#This Row],[Total Fare]]+FlightsPivot[[#This Row],[10% tax ]]</f>
        <v>49912.5</v>
      </c>
      <c r="K7648" s="4">
        <v>10</v>
      </c>
      <c r="L7648" s="4">
        <v>2014</v>
      </c>
      <c r="M7648" t="str">
        <f>INDEX(RoutesPivot[DepAirport],MATCH($C7648,RoutesPivot[[RouteID]:[RouteID]],0))</f>
        <v>ORD</v>
      </c>
      <c r="N7648" t="str">
        <f>INDEX(RoutesPivot[AirportID],MATCH($C7648,RoutesPivot[[RouteID]:[RouteID]],0))</f>
        <v>LGA</v>
      </c>
      <c r="O7648">
        <f>INDEX(RoutesPivot[Distance],MATCH($C7648,RoutesPivot[[RouteID]:[RouteID]],0))</f>
        <v>610</v>
      </c>
      <c r="P7648">
        <f>INDEX(RoutesPivot[ListPrice],MATCH($C7648,RoutesPivot[[RouteID]:[RouteID]],0))</f>
        <v>275</v>
      </c>
      <c r="Q7648" t="str">
        <f>INDEX(AirportPivot[AirportName],MATCH($N7648,AirportPivot[[AirportID]:[AirportID]],0))</f>
        <v>Laguardia</v>
      </c>
      <c r="R7648">
        <f>INDEX(AirportPivot[Gates (number of available)],MATCH($N7648,AirportPivot[[AirportID]:[AirportID]],0))</f>
        <v>66</v>
      </c>
    </row>
    <row r="7649" spans="1:18" x14ac:dyDescent="0.25">
      <c r="A7649" s="3" t="s">
        <v>7681</v>
      </c>
      <c r="B7649" s="12">
        <v>41848</v>
      </c>
      <c r="C7649" s="4" t="s">
        <v>86</v>
      </c>
      <c r="D7649" s="4">
        <v>2.7</v>
      </c>
      <c r="E7649" s="4">
        <v>30</v>
      </c>
      <c r="F7649" s="5">
        <v>0.39583333333333331</v>
      </c>
      <c r="G7649" s="6">
        <v>126.5</v>
      </c>
      <c r="H7649" s="7">
        <v>23402.5</v>
      </c>
      <c r="I7649" s="7">
        <f>FlightsPivot[[#This Row],[Total Fare]]*10%</f>
        <v>2340.25</v>
      </c>
      <c r="J7649" s="7">
        <f>FlightsPivot[[#This Row],[Total Fare]]+FlightsPivot[[#This Row],[10% tax ]]</f>
        <v>25742.75</v>
      </c>
      <c r="K7649" s="4">
        <v>7</v>
      </c>
      <c r="L7649" s="4">
        <v>2014</v>
      </c>
      <c r="M7649" t="str">
        <f>INDEX(RoutesPivot[DepAirport],MATCH($C7649,RoutesPivot[[RouteID]:[RouteID]],0))</f>
        <v>ORD</v>
      </c>
      <c r="N7649" t="str">
        <f>INDEX(RoutesPivot[AirportID],MATCH($C7649,RoutesPivot[[RouteID]:[RouteID]],0))</f>
        <v>DTW</v>
      </c>
      <c r="O7649">
        <f>INDEX(RoutesPivot[Distance],MATCH($C7649,RoutesPivot[[RouteID]:[RouteID]],0))</f>
        <v>200</v>
      </c>
      <c r="P7649">
        <f>INDEX(RoutesPivot[ListPrice],MATCH($C7649,RoutesPivot[[RouteID]:[RouteID]],0))</f>
        <v>115</v>
      </c>
      <c r="Q7649" t="str">
        <f>INDEX(AirportPivot[AirportName],MATCH($N7649,AirportPivot[[AirportID]:[AirportID]],0))</f>
        <v>Detroit Metropolitan Wayne County</v>
      </c>
      <c r="R7649">
        <f>INDEX(AirportPivot[Gates (number of available)],MATCH($N7649,AirportPivot[[AirportID]:[AirportID]],0))</f>
        <v>60</v>
      </c>
    </row>
    <row r="7650" spans="1:18" x14ac:dyDescent="0.25">
      <c r="A7650" s="3" t="s">
        <v>7682</v>
      </c>
      <c r="B7650" s="12">
        <v>41833</v>
      </c>
      <c r="C7650" s="4" t="s">
        <v>33</v>
      </c>
      <c r="D7650" s="4">
        <v>1.6</v>
      </c>
      <c r="E7650" s="4">
        <v>92</v>
      </c>
      <c r="F7650" s="5">
        <v>0.60416666666666663</v>
      </c>
      <c r="G7650" s="6">
        <v>412.5</v>
      </c>
      <c r="H7650" s="7">
        <v>76312.5</v>
      </c>
      <c r="I7650" s="7">
        <f>FlightsPivot[[#This Row],[Total Fare]]*10%</f>
        <v>7631.25</v>
      </c>
      <c r="J7650" s="7">
        <f>FlightsPivot[[#This Row],[Total Fare]]+FlightsPivot[[#This Row],[10% tax ]]</f>
        <v>83943.75</v>
      </c>
      <c r="K7650" s="4">
        <v>7</v>
      </c>
      <c r="L7650" s="4">
        <v>2014</v>
      </c>
      <c r="M7650" t="str">
        <f>INDEX(RoutesPivot[DepAirport],MATCH($C7650,RoutesPivot[[RouteID]:[RouteID]],0))</f>
        <v>ORD</v>
      </c>
      <c r="N7650" t="str">
        <f>INDEX(RoutesPivot[AirportID],MATCH($C7650,RoutesPivot[[RouteID]:[RouteID]],0))</f>
        <v>SFO</v>
      </c>
      <c r="O7650">
        <f>INDEX(RoutesPivot[Distance],MATCH($C7650,RoutesPivot[[RouteID]:[RouteID]],0))</f>
        <v>1600</v>
      </c>
      <c r="P7650">
        <f>INDEX(RoutesPivot[ListPrice],MATCH($C7650,RoutesPivot[[RouteID]:[RouteID]],0))</f>
        <v>375</v>
      </c>
      <c r="Q7650" t="str">
        <f>INDEX(AirportPivot[AirportName],MATCH($N7650,AirportPivot[[AirportID]:[AirportID]],0))</f>
        <v>San Francisco International</v>
      </c>
      <c r="R7650">
        <f>INDEX(AirportPivot[Gates (number of available)],MATCH($N7650,AirportPivot[[AirportID]:[AirportID]],0))</f>
        <v>70</v>
      </c>
    </row>
    <row r="7651" spans="1:18" x14ac:dyDescent="0.25">
      <c r="A7651" s="3" t="s">
        <v>7683</v>
      </c>
      <c r="B7651" s="12">
        <v>42351</v>
      </c>
      <c r="C7651" s="4" t="s">
        <v>70</v>
      </c>
      <c r="D7651" s="4">
        <v>1.5</v>
      </c>
      <c r="E7651" s="4">
        <v>152</v>
      </c>
      <c r="F7651" s="5">
        <v>0.66666666666666663</v>
      </c>
      <c r="G7651" s="6">
        <v>275</v>
      </c>
      <c r="H7651" s="7">
        <v>45375</v>
      </c>
      <c r="I7651" s="7">
        <f>FlightsPivot[[#This Row],[Total Fare]]*10%</f>
        <v>4537.5</v>
      </c>
      <c r="J7651" s="7">
        <f>FlightsPivot[[#This Row],[Total Fare]]+FlightsPivot[[#This Row],[10% tax ]]</f>
        <v>49912.5</v>
      </c>
      <c r="K7651" s="4">
        <v>12</v>
      </c>
      <c r="L7651" s="4">
        <v>2015</v>
      </c>
      <c r="M7651" t="str">
        <f>INDEX(RoutesPivot[DepAirport],MATCH($C7651,RoutesPivot[[RouteID]:[RouteID]],0))</f>
        <v>ORD</v>
      </c>
      <c r="N7651" t="str">
        <f>INDEX(RoutesPivot[AirportID],MATCH($C7651,RoutesPivot[[RouteID]:[RouteID]],0))</f>
        <v>LAS</v>
      </c>
      <c r="O7651">
        <f>INDEX(RoutesPivot[Distance],MATCH($C7651,RoutesPivot[[RouteID]:[RouteID]],0))</f>
        <v>1100</v>
      </c>
      <c r="P7651">
        <f>INDEX(RoutesPivot[ListPrice],MATCH($C7651,RoutesPivot[[RouteID]:[RouteID]],0))</f>
        <v>275</v>
      </c>
      <c r="Q7651" t="str">
        <f>INDEX(AirportPivot[AirportName],MATCH($N7651,AirportPivot[[AirportID]:[AirportID]],0))</f>
        <v>McCarran International</v>
      </c>
      <c r="R7651">
        <f>INDEX(AirportPivot[Gates (number of available)],MATCH($N7651,AirportPivot[[AirportID]:[AirportID]],0))</f>
        <v>68</v>
      </c>
    </row>
    <row r="7652" spans="1:18" x14ac:dyDescent="0.25">
      <c r="A7652" s="3" t="s">
        <v>7684</v>
      </c>
      <c r="B7652" s="12">
        <v>42264</v>
      </c>
      <c r="C7652" s="4" t="s">
        <v>80</v>
      </c>
      <c r="D7652" s="4">
        <v>2.6</v>
      </c>
      <c r="E7652" s="4">
        <v>167</v>
      </c>
      <c r="F7652" s="5">
        <v>0.75</v>
      </c>
      <c r="G7652" s="6">
        <v>300</v>
      </c>
      <c r="H7652" s="7">
        <v>49500</v>
      </c>
      <c r="I7652" s="7">
        <f>FlightsPivot[[#This Row],[Total Fare]]*10%</f>
        <v>4950</v>
      </c>
      <c r="J7652" s="7">
        <f>FlightsPivot[[#This Row],[Total Fare]]+FlightsPivot[[#This Row],[10% tax ]]</f>
        <v>54450</v>
      </c>
      <c r="K7652" s="4">
        <v>9</v>
      </c>
      <c r="L7652" s="4">
        <v>2015</v>
      </c>
      <c r="M7652" t="str">
        <f>INDEX(RoutesPivot[DepAirport],MATCH($C7652,RoutesPivot[[RouteID]:[RouteID]],0))</f>
        <v>ORD</v>
      </c>
      <c r="N7652" t="str">
        <f>INDEX(RoutesPivot[AirportID],MATCH($C7652,RoutesPivot[[RouteID]:[RouteID]],0))</f>
        <v>MIA</v>
      </c>
      <c r="O7652">
        <f>INDEX(RoutesPivot[Distance],MATCH($C7652,RoutesPivot[[RouteID]:[RouteID]],0))</f>
        <v>1000</v>
      </c>
      <c r="P7652">
        <f>INDEX(RoutesPivot[ListPrice],MATCH($C7652,RoutesPivot[[RouteID]:[RouteID]],0))</f>
        <v>300</v>
      </c>
      <c r="Q7652" t="str">
        <f>INDEX(AirportPivot[AirportName],MATCH($N7652,AirportPivot[[AirportID]:[AirportID]],0))</f>
        <v>Miami International</v>
      </c>
      <c r="R7652">
        <f>INDEX(AirportPivot[Gates (number of available)],MATCH($N7652,AirportPivot[[AirportID]:[AirportID]],0))</f>
        <v>80</v>
      </c>
    </row>
    <row r="7653" spans="1:18" x14ac:dyDescent="0.25">
      <c r="A7653" s="3" t="s">
        <v>7685</v>
      </c>
      <c r="B7653" s="12">
        <v>42244</v>
      </c>
      <c r="C7653" s="4" t="s">
        <v>15</v>
      </c>
      <c r="D7653" s="4">
        <v>1.3</v>
      </c>
      <c r="E7653" s="4">
        <v>79</v>
      </c>
      <c r="F7653" s="5">
        <v>0.79166666666666663</v>
      </c>
      <c r="G7653" s="6">
        <v>247.5</v>
      </c>
      <c r="H7653" s="7">
        <v>44797.5</v>
      </c>
      <c r="I7653" s="7">
        <f>FlightsPivot[[#This Row],[Total Fare]]*10%</f>
        <v>4479.75</v>
      </c>
      <c r="J7653" s="7">
        <f>FlightsPivot[[#This Row],[Total Fare]]+FlightsPivot[[#This Row],[10% tax ]]</f>
        <v>49277.25</v>
      </c>
      <c r="K7653" s="4">
        <v>8</v>
      </c>
      <c r="L7653" s="4">
        <v>2015</v>
      </c>
      <c r="M7653" t="str">
        <f>INDEX(RoutesPivot[DepAirport],MATCH($C7653,RoutesPivot[[RouteID]:[RouteID]],0))</f>
        <v>ORD</v>
      </c>
      <c r="N7653" t="str">
        <f>INDEX(RoutesPivot[AirportID],MATCH($C7653,RoutesPivot[[RouteID]:[RouteID]],0))</f>
        <v>EWR</v>
      </c>
      <c r="O7653">
        <f>INDEX(RoutesPivot[Distance],MATCH($C7653,RoutesPivot[[RouteID]:[RouteID]],0))</f>
        <v>600</v>
      </c>
      <c r="P7653">
        <f>INDEX(RoutesPivot[ListPrice],MATCH($C7653,RoutesPivot[[RouteID]:[RouteID]],0))</f>
        <v>225</v>
      </c>
      <c r="Q7653" t="str">
        <f>INDEX(AirportPivot[AirportName],MATCH($N7653,AirportPivot[[AirportID]:[AirportID]],0))</f>
        <v>Newark Liberty International</v>
      </c>
      <c r="R7653">
        <f>INDEX(AirportPivot[Gates (number of available)],MATCH($N7653,AirportPivot[[AirportID]:[AirportID]],0))</f>
        <v>82</v>
      </c>
    </row>
    <row r="7654" spans="1:18" x14ac:dyDescent="0.25">
      <c r="A7654" s="3" t="s">
        <v>7686</v>
      </c>
      <c r="B7654" s="12">
        <v>42329</v>
      </c>
      <c r="C7654" s="4" t="s">
        <v>33</v>
      </c>
      <c r="D7654" s="4">
        <v>1.7</v>
      </c>
      <c r="E7654" s="4">
        <v>11</v>
      </c>
      <c r="F7654" s="5">
        <v>0.83333333333333337</v>
      </c>
      <c r="G7654" s="6">
        <v>375</v>
      </c>
      <c r="H7654" s="7">
        <v>69375</v>
      </c>
      <c r="I7654" s="7">
        <f>FlightsPivot[[#This Row],[Total Fare]]*10%</f>
        <v>6937.5</v>
      </c>
      <c r="J7654" s="7">
        <f>FlightsPivot[[#This Row],[Total Fare]]+FlightsPivot[[#This Row],[10% tax ]]</f>
        <v>76312.5</v>
      </c>
      <c r="K7654" s="4">
        <v>11</v>
      </c>
      <c r="L7654" s="4">
        <v>2015</v>
      </c>
      <c r="M7654" t="str">
        <f>INDEX(RoutesPivot[DepAirport],MATCH($C7654,RoutesPivot[[RouteID]:[RouteID]],0))</f>
        <v>ORD</v>
      </c>
      <c r="N7654" t="str">
        <f>INDEX(RoutesPivot[AirportID],MATCH($C7654,RoutesPivot[[RouteID]:[RouteID]],0))</f>
        <v>SFO</v>
      </c>
      <c r="O7654">
        <f>INDEX(RoutesPivot[Distance],MATCH($C7654,RoutesPivot[[RouteID]:[RouteID]],0))</f>
        <v>1600</v>
      </c>
      <c r="P7654">
        <f>INDEX(RoutesPivot[ListPrice],MATCH($C7654,RoutesPivot[[RouteID]:[RouteID]],0))</f>
        <v>375</v>
      </c>
      <c r="Q7654" t="str">
        <f>INDEX(AirportPivot[AirportName],MATCH($N7654,AirportPivot[[AirportID]:[AirportID]],0))</f>
        <v>San Francisco International</v>
      </c>
      <c r="R7654">
        <f>INDEX(AirportPivot[Gates (number of available)],MATCH($N7654,AirportPivot[[AirportID]:[AirportID]],0))</f>
        <v>70</v>
      </c>
    </row>
    <row r="7655" spans="1:18" x14ac:dyDescent="0.25">
      <c r="A7655" s="3" t="s">
        <v>7687</v>
      </c>
      <c r="B7655" s="12">
        <v>42159</v>
      </c>
      <c r="C7655" s="4" t="s">
        <v>19</v>
      </c>
      <c r="D7655" s="4">
        <v>1.5</v>
      </c>
      <c r="E7655" s="4">
        <v>22</v>
      </c>
      <c r="F7655" s="5">
        <v>0.75</v>
      </c>
      <c r="G7655" s="6">
        <v>220</v>
      </c>
      <c r="H7655" s="7">
        <v>40700</v>
      </c>
      <c r="I7655" s="7">
        <f>FlightsPivot[[#This Row],[Total Fare]]*10%</f>
        <v>4070</v>
      </c>
      <c r="J7655" s="7">
        <f>FlightsPivot[[#This Row],[Total Fare]]+FlightsPivot[[#This Row],[10% tax ]]</f>
        <v>44770</v>
      </c>
      <c r="K7655" s="4">
        <v>6</v>
      </c>
      <c r="L7655" s="4">
        <v>2015</v>
      </c>
      <c r="M7655" t="str">
        <f>INDEX(RoutesPivot[DepAirport],MATCH($C7655,RoutesPivot[[RouteID]:[RouteID]],0))</f>
        <v>ORD</v>
      </c>
      <c r="N7655" t="str">
        <f>INDEX(RoutesPivot[AirportID],MATCH($C7655,RoutesPivot[[RouteID]:[RouteID]],0))</f>
        <v>IAH</v>
      </c>
      <c r="O7655">
        <f>INDEX(RoutesPivot[Distance],MATCH($C7655,RoutesPivot[[RouteID]:[RouteID]],0))</f>
        <v>800</v>
      </c>
      <c r="P7655">
        <f>INDEX(RoutesPivot[ListPrice],MATCH($C7655,RoutesPivot[[RouteID]:[RouteID]],0))</f>
        <v>200</v>
      </c>
      <c r="Q7655" t="str">
        <f>INDEX(AirportPivot[AirportName],MATCH($N7655,AirportPivot[[AirportID]:[AirportID]],0))</f>
        <v>George Bush Intercontinental/Houston</v>
      </c>
      <c r="R7655">
        <f>INDEX(AirportPivot[Gates (number of available)],MATCH($N7655,AirportPivot[[AirportID]:[AirportID]],0))</f>
        <v>80</v>
      </c>
    </row>
    <row r="7656" spans="1:18" x14ac:dyDescent="0.25">
      <c r="A7656" s="3" t="s">
        <v>7688</v>
      </c>
      <c r="B7656" s="12">
        <v>42213</v>
      </c>
      <c r="C7656" s="4" t="s">
        <v>37</v>
      </c>
      <c r="D7656" s="4">
        <v>2.2000000000000002</v>
      </c>
      <c r="E7656" s="4">
        <v>99</v>
      </c>
      <c r="F7656" s="5">
        <v>0.83333333333333337</v>
      </c>
      <c r="G7656" s="6">
        <v>385</v>
      </c>
      <c r="H7656" s="7">
        <v>71225</v>
      </c>
      <c r="I7656" s="7">
        <f>FlightsPivot[[#This Row],[Total Fare]]*10%</f>
        <v>7122.5</v>
      </c>
      <c r="J7656" s="7">
        <f>FlightsPivot[[#This Row],[Total Fare]]+FlightsPivot[[#This Row],[10% tax ]]</f>
        <v>78347.5</v>
      </c>
      <c r="K7656" s="4">
        <v>7</v>
      </c>
      <c r="L7656" s="4">
        <v>2015</v>
      </c>
      <c r="M7656" t="str">
        <f>INDEX(RoutesPivot[DepAirport],MATCH($C7656,RoutesPivot[[RouteID]:[RouteID]],0))</f>
        <v>ORD</v>
      </c>
      <c r="N7656" t="str">
        <f>INDEX(RoutesPivot[AirportID],MATCH($C7656,RoutesPivot[[RouteID]:[RouteID]],0))</f>
        <v>SEA</v>
      </c>
      <c r="O7656">
        <f>INDEX(RoutesPivot[Distance],MATCH($C7656,RoutesPivot[[RouteID]:[RouteID]],0))</f>
        <v>1500</v>
      </c>
      <c r="P7656">
        <f>INDEX(RoutesPivot[ListPrice],MATCH($C7656,RoutesPivot[[RouteID]:[RouteID]],0))</f>
        <v>350</v>
      </c>
      <c r="Q7656" t="str">
        <f>INDEX(AirportPivot[AirportName],MATCH($N7656,AirportPivot[[AirportID]:[AirportID]],0))</f>
        <v>Seattle-Tacoma International</v>
      </c>
      <c r="R7656">
        <f>INDEX(AirportPivot[Gates (number of available)],MATCH($N7656,AirportPivot[[AirportID]:[AirportID]],0))</f>
        <v>58</v>
      </c>
    </row>
    <row r="7657" spans="1:18" x14ac:dyDescent="0.25">
      <c r="A7657" s="3" t="s">
        <v>7689</v>
      </c>
      <c r="B7657" s="12">
        <v>41677</v>
      </c>
      <c r="C7657" s="4" t="s">
        <v>30</v>
      </c>
      <c r="D7657" s="4">
        <v>2.8</v>
      </c>
      <c r="E7657" s="4">
        <v>136</v>
      </c>
      <c r="F7657" s="5">
        <v>0.70833333333333337</v>
      </c>
      <c r="G7657" s="6">
        <v>250</v>
      </c>
      <c r="H7657" s="7">
        <v>46250</v>
      </c>
      <c r="I7657" s="7">
        <f>FlightsPivot[[#This Row],[Total Fare]]*10%</f>
        <v>4625</v>
      </c>
      <c r="J7657" s="7">
        <f>FlightsPivot[[#This Row],[Total Fare]]+FlightsPivot[[#This Row],[10% tax ]]</f>
        <v>50875</v>
      </c>
      <c r="K7657" s="4">
        <v>2</v>
      </c>
      <c r="L7657" s="4">
        <v>2014</v>
      </c>
      <c r="M7657" t="str">
        <f>INDEX(RoutesPivot[DepAirport],MATCH($C7657,RoutesPivot[[RouteID]:[RouteID]],0))</f>
        <v>ORD</v>
      </c>
      <c r="N7657" t="str">
        <f>INDEX(RoutesPivot[AirportID],MATCH($C7657,RoutesPivot[[RouteID]:[RouteID]],0))</f>
        <v>MCO</v>
      </c>
      <c r="O7657">
        <f>INDEX(RoutesPivot[Distance],MATCH($C7657,RoutesPivot[[RouteID]:[RouteID]],0))</f>
        <v>850</v>
      </c>
      <c r="P7657">
        <f>INDEX(RoutesPivot[ListPrice],MATCH($C7657,RoutesPivot[[RouteID]:[RouteID]],0))</f>
        <v>250</v>
      </c>
      <c r="Q7657" t="str">
        <f>INDEX(AirportPivot[AirportName],MATCH($N7657,AirportPivot[[AirportID]:[AirportID]],0))</f>
        <v>Orlando International</v>
      </c>
      <c r="R7657">
        <f>INDEX(AirportPivot[Gates (number of available)],MATCH($N7657,AirportPivot[[AirportID]:[AirportID]],0))</f>
        <v>67</v>
      </c>
    </row>
    <row r="7658" spans="1:18" x14ac:dyDescent="0.25">
      <c r="A7658" s="3" t="s">
        <v>7690</v>
      </c>
      <c r="B7658" s="12">
        <v>41896</v>
      </c>
      <c r="C7658" s="4" t="s">
        <v>17</v>
      </c>
      <c r="D7658" s="4">
        <v>5.2</v>
      </c>
      <c r="E7658" s="4">
        <v>195</v>
      </c>
      <c r="F7658" s="5">
        <v>0.89583333333333337</v>
      </c>
      <c r="G7658" s="6">
        <v>350</v>
      </c>
      <c r="H7658" s="7">
        <v>57750</v>
      </c>
      <c r="I7658" s="7">
        <f>FlightsPivot[[#This Row],[Total Fare]]*10%</f>
        <v>5775</v>
      </c>
      <c r="J7658" s="7">
        <f>FlightsPivot[[#This Row],[Total Fare]]+FlightsPivot[[#This Row],[10% tax ]]</f>
        <v>63525</v>
      </c>
      <c r="K7658" s="4">
        <v>9</v>
      </c>
      <c r="L7658" s="4">
        <v>2014</v>
      </c>
      <c r="M7658" t="str">
        <f>INDEX(RoutesPivot[DepAirport],MATCH($C7658,RoutesPivot[[RouteID]:[RouteID]],0))</f>
        <v>ORD</v>
      </c>
      <c r="N7658" t="str">
        <f>INDEX(RoutesPivot[AirportID],MATCH($C7658,RoutesPivot[[RouteID]:[RouteID]],0))</f>
        <v>LAX</v>
      </c>
      <c r="O7658">
        <f>INDEX(RoutesPivot[Distance],MATCH($C7658,RoutesPivot[[RouteID]:[RouteID]],0))</f>
        <v>1518</v>
      </c>
      <c r="P7658">
        <f>INDEX(RoutesPivot[ListPrice],MATCH($C7658,RoutesPivot[[RouteID]:[RouteID]],0))</f>
        <v>350</v>
      </c>
      <c r="Q7658" t="str">
        <f>INDEX(AirportPivot[AirportName],MATCH($N7658,AirportPivot[[AirportID]:[AirportID]],0))</f>
        <v>Los Angeles International</v>
      </c>
      <c r="R7658">
        <f>INDEX(AirportPivot[Gates (number of available)],MATCH($N7658,AirportPivot[[AirportID]:[AirportID]],0))</f>
        <v>86</v>
      </c>
    </row>
    <row r="7659" spans="1:18" x14ac:dyDescent="0.25">
      <c r="A7659" s="3" t="s">
        <v>7691</v>
      </c>
      <c r="B7659" s="12">
        <v>41709</v>
      </c>
      <c r="C7659" s="4" t="s">
        <v>37</v>
      </c>
      <c r="D7659" s="4">
        <v>1.9</v>
      </c>
      <c r="E7659" s="4">
        <v>78</v>
      </c>
      <c r="F7659" s="5">
        <v>0.29166666666666669</v>
      </c>
      <c r="G7659" s="6">
        <v>350</v>
      </c>
      <c r="H7659" s="7">
        <v>63350</v>
      </c>
      <c r="I7659" s="7">
        <f>FlightsPivot[[#This Row],[Total Fare]]*10%</f>
        <v>6335</v>
      </c>
      <c r="J7659" s="7">
        <f>FlightsPivot[[#This Row],[Total Fare]]+FlightsPivot[[#This Row],[10% tax ]]</f>
        <v>69685</v>
      </c>
      <c r="K7659" s="4">
        <v>3</v>
      </c>
      <c r="L7659" s="4">
        <v>2014</v>
      </c>
      <c r="M7659" t="str">
        <f>INDEX(RoutesPivot[DepAirport],MATCH($C7659,RoutesPivot[[RouteID]:[RouteID]],0))</f>
        <v>ORD</v>
      </c>
      <c r="N7659" t="str">
        <f>INDEX(RoutesPivot[AirportID],MATCH($C7659,RoutesPivot[[RouteID]:[RouteID]],0))</f>
        <v>SEA</v>
      </c>
      <c r="O7659">
        <f>INDEX(RoutesPivot[Distance],MATCH($C7659,RoutesPivot[[RouteID]:[RouteID]],0))</f>
        <v>1500</v>
      </c>
      <c r="P7659">
        <f>INDEX(RoutesPivot[ListPrice],MATCH($C7659,RoutesPivot[[RouteID]:[RouteID]],0))</f>
        <v>350</v>
      </c>
      <c r="Q7659" t="str">
        <f>INDEX(AirportPivot[AirportName],MATCH($N7659,AirportPivot[[AirportID]:[AirportID]],0))</f>
        <v>Seattle-Tacoma International</v>
      </c>
      <c r="R7659">
        <f>INDEX(AirportPivot[Gates (number of available)],MATCH($N7659,AirportPivot[[AirportID]:[AirportID]],0))</f>
        <v>58</v>
      </c>
    </row>
    <row r="7660" spans="1:18" x14ac:dyDescent="0.25">
      <c r="A7660" s="3" t="s">
        <v>7692</v>
      </c>
      <c r="B7660" s="12">
        <v>41862</v>
      </c>
      <c r="C7660" s="4" t="s">
        <v>17</v>
      </c>
      <c r="D7660" s="4">
        <v>6.1</v>
      </c>
      <c r="E7660" s="4">
        <v>5</v>
      </c>
      <c r="F7660" s="5">
        <v>0.8125</v>
      </c>
      <c r="G7660" s="6">
        <v>385</v>
      </c>
      <c r="H7660" s="7">
        <v>71225</v>
      </c>
      <c r="I7660" s="7">
        <f>FlightsPivot[[#This Row],[Total Fare]]*10%</f>
        <v>7122.5</v>
      </c>
      <c r="J7660" s="7">
        <f>FlightsPivot[[#This Row],[Total Fare]]+FlightsPivot[[#This Row],[10% tax ]]</f>
        <v>78347.5</v>
      </c>
      <c r="K7660" s="4">
        <v>8</v>
      </c>
      <c r="L7660" s="4">
        <v>2014</v>
      </c>
      <c r="M7660" t="str">
        <f>INDEX(RoutesPivot[DepAirport],MATCH($C7660,RoutesPivot[[RouteID]:[RouteID]],0))</f>
        <v>ORD</v>
      </c>
      <c r="N7660" t="str">
        <f>INDEX(RoutesPivot[AirportID],MATCH($C7660,RoutesPivot[[RouteID]:[RouteID]],0))</f>
        <v>LAX</v>
      </c>
      <c r="O7660">
        <f>INDEX(RoutesPivot[Distance],MATCH($C7660,RoutesPivot[[RouteID]:[RouteID]],0))</f>
        <v>1518</v>
      </c>
      <c r="P7660">
        <f>INDEX(RoutesPivot[ListPrice],MATCH($C7660,RoutesPivot[[RouteID]:[RouteID]],0))</f>
        <v>350</v>
      </c>
      <c r="Q7660" t="str">
        <f>INDEX(AirportPivot[AirportName],MATCH($N7660,AirportPivot[[AirportID]:[AirportID]],0))</f>
        <v>Los Angeles International</v>
      </c>
      <c r="R7660">
        <f>INDEX(AirportPivot[Gates (number of available)],MATCH($N7660,AirportPivot[[AirportID]:[AirportID]],0))</f>
        <v>86</v>
      </c>
    </row>
    <row r="7661" spans="1:18" x14ac:dyDescent="0.25">
      <c r="A7661" s="3" t="s">
        <v>7693</v>
      </c>
      <c r="B7661" s="12">
        <v>41998</v>
      </c>
      <c r="C7661" s="4" t="s">
        <v>17</v>
      </c>
      <c r="D7661" s="4">
        <v>10.1</v>
      </c>
      <c r="E7661" s="4">
        <v>105</v>
      </c>
      <c r="F7661" s="5">
        <v>0.33333333333333331</v>
      </c>
      <c r="G7661" s="6">
        <v>490</v>
      </c>
      <c r="H7661" s="7">
        <v>90650</v>
      </c>
      <c r="I7661" s="7">
        <f>FlightsPivot[[#This Row],[Total Fare]]*10%</f>
        <v>9065</v>
      </c>
      <c r="J7661" s="7">
        <f>FlightsPivot[[#This Row],[Total Fare]]+FlightsPivot[[#This Row],[10% tax ]]</f>
        <v>99715</v>
      </c>
      <c r="K7661" s="4">
        <v>12</v>
      </c>
      <c r="L7661" s="4">
        <v>2014</v>
      </c>
      <c r="M7661" t="str">
        <f>INDEX(RoutesPivot[DepAirport],MATCH($C7661,RoutesPivot[[RouteID]:[RouteID]],0))</f>
        <v>ORD</v>
      </c>
      <c r="N7661" t="str">
        <f>INDEX(RoutesPivot[AirportID],MATCH($C7661,RoutesPivot[[RouteID]:[RouteID]],0))</f>
        <v>LAX</v>
      </c>
      <c r="O7661">
        <f>INDEX(RoutesPivot[Distance],MATCH($C7661,RoutesPivot[[RouteID]:[RouteID]],0))</f>
        <v>1518</v>
      </c>
      <c r="P7661">
        <f>INDEX(RoutesPivot[ListPrice],MATCH($C7661,RoutesPivot[[RouteID]:[RouteID]],0))</f>
        <v>350</v>
      </c>
      <c r="Q7661" t="str">
        <f>INDEX(AirportPivot[AirportName],MATCH($N7661,AirportPivot[[AirportID]:[AirportID]],0))</f>
        <v>Los Angeles International</v>
      </c>
      <c r="R7661">
        <f>INDEX(AirportPivot[Gates (number of available)],MATCH($N7661,AirportPivot[[AirportID]:[AirportID]],0))</f>
        <v>86</v>
      </c>
    </row>
    <row r="7662" spans="1:18" x14ac:dyDescent="0.25">
      <c r="A7662" s="3" t="s">
        <v>7694</v>
      </c>
      <c r="B7662" s="12">
        <v>41667</v>
      </c>
      <c r="C7662" s="4" t="s">
        <v>13</v>
      </c>
      <c r="D7662" s="4">
        <v>1.2</v>
      </c>
      <c r="E7662" s="4">
        <v>76</v>
      </c>
      <c r="F7662" s="5">
        <v>0.70833333333333337</v>
      </c>
      <c r="G7662" s="6">
        <v>250</v>
      </c>
      <c r="H7662" s="7">
        <v>45250</v>
      </c>
      <c r="I7662" s="7">
        <f>FlightsPivot[[#This Row],[Total Fare]]*10%</f>
        <v>4525</v>
      </c>
      <c r="J7662" s="7">
        <f>FlightsPivot[[#This Row],[Total Fare]]+FlightsPivot[[#This Row],[10% tax ]]</f>
        <v>49775</v>
      </c>
      <c r="K7662" s="4">
        <v>1</v>
      </c>
      <c r="L7662" s="4">
        <v>2014</v>
      </c>
      <c r="M7662" t="str">
        <f>INDEX(RoutesPivot[DepAirport],MATCH($C7662,RoutesPivot[[RouteID]:[RouteID]],0))</f>
        <v>ORD</v>
      </c>
      <c r="N7662" t="str">
        <f>INDEX(RoutesPivot[AirportID],MATCH($C7662,RoutesPivot[[RouteID]:[RouteID]],0))</f>
        <v>JFK</v>
      </c>
      <c r="O7662">
        <f>INDEX(RoutesPivot[Distance],MATCH($C7662,RoutesPivot[[RouteID]:[RouteID]],0))</f>
        <v>619</v>
      </c>
      <c r="P7662">
        <f>INDEX(RoutesPivot[ListPrice],MATCH($C7662,RoutesPivot[[RouteID]:[RouteID]],0))</f>
        <v>250</v>
      </c>
      <c r="Q7662" t="str">
        <f>INDEX(AirportPivot[AirportName],MATCH($N7662,AirportPivot[[AirportID]:[AirportID]],0))</f>
        <v>John F Kennedy International</v>
      </c>
      <c r="R7662">
        <f>INDEX(AirportPivot[Gates (number of available)],MATCH($N7662,AirportPivot[[AirportID]:[AirportID]],0))</f>
        <v>120</v>
      </c>
    </row>
    <row r="7663" spans="1:18" x14ac:dyDescent="0.25">
      <c r="A7663" s="3" t="s">
        <v>7695</v>
      </c>
      <c r="B7663" s="12">
        <v>42232</v>
      </c>
      <c r="C7663" s="4" t="s">
        <v>33</v>
      </c>
      <c r="D7663" s="4">
        <v>2.2999999999999998</v>
      </c>
      <c r="E7663" s="4">
        <v>173</v>
      </c>
      <c r="F7663" s="5">
        <v>0.58333333333333337</v>
      </c>
      <c r="G7663" s="6">
        <v>412.5</v>
      </c>
      <c r="H7663" s="7">
        <v>68062.5</v>
      </c>
      <c r="I7663" s="7">
        <f>FlightsPivot[[#This Row],[Total Fare]]*10%</f>
        <v>6806.25</v>
      </c>
      <c r="J7663" s="7">
        <f>FlightsPivot[[#This Row],[Total Fare]]+FlightsPivot[[#This Row],[10% tax ]]</f>
        <v>74868.75</v>
      </c>
      <c r="K7663" s="4">
        <v>8</v>
      </c>
      <c r="L7663" s="4">
        <v>2015</v>
      </c>
      <c r="M7663" t="str">
        <f>INDEX(RoutesPivot[DepAirport],MATCH($C7663,RoutesPivot[[RouteID]:[RouteID]],0))</f>
        <v>ORD</v>
      </c>
      <c r="N7663" t="str">
        <f>INDEX(RoutesPivot[AirportID],MATCH($C7663,RoutesPivot[[RouteID]:[RouteID]],0))</f>
        <v>SFO</v>
      </c>
      <c r="O7663">
        <f>INDEX(RoutesPivot[Distance],MATCH($C7663,RoutesPivot[[RouteID]:[RouteID]],0))</f>
        <v>1600</v>
      </c>
      <c r="P7663">
        <f>INDEX(RoutesPivot[ListPrice],MATCH($C7663,RoutesPivot[[RouteID]:[RouteID]],0))</f>
        <v>375</v>
      </c>
      <c r="Q7663" t="str">
        <f>INDEX(AirportPivot[AirportName],MATCH($N7663,AirportPivot[[AirportID]:[AirportID]],0))</f>
        <v>San Francisco International</v>
      </c>
      <c r="R7663">
        <f>INDEX(AirportPivot[Gates (number of available)],MATCH($N7663,AirportPivot[[AirportID]:[AirportID]],0))</f>
        <v>70</v>
      </c>
    </row>
    <row r="7664" spans="1:18" x14ac:dyDescent="0.25">
      <c r="A7664" s="3" t="s">
        <v>7696</v>
      </c>
      <c r="B7664" s="12">
        <v>42157</v>
      </c>
      <c r="C7664" s="4" t="s">
        <v>37</v>
      </c>
      <c r="D7664" s="4">
        <v>3.3</v>
      </c>
      <c r="E7664" s="4">
        <v>189</v>
      </c>
      <c r="F7664" s="5">
        <v>0.75</v>
      </c>
      <c r="G7664" s="6">
        <v>385</v>
      </c>
      <c r="H7664" s="7">
        <v>63525</v>
      </c>
      <c r="I7664" s="7">
        <f>FlightsPivot[[#This Row],[Total Fare]]*10%</f>
        <v>6352.5</v>
      </c>
      <c r="J7664" s="7">
        <f>FlightsPivot[[#This Row],[Total Fare]]+FlightsPivot[[#This Row],[10% tax ]]</f>
        <v>69877.5</v>
      </c>
      <c r="K7664" s="4">
        <v>6</v>
      </c>
      <c r="L7664" s="4">
        <v>2015</v>
      </c>
      <c r="M7664" t="str">
        <f>INDEX(RoutesPivot[DepAirport],MATCH($C7664,RoutesPivot[[RouteID]:[RouteID]],0))</f>
        <v>ORD</v>
      </c>
      <c r="N7664" t="str">
        <f>INDEX(RoutesPivot[AirportID],MATCH($C7664,RoutesPivot[[RouteID]:[RouteID]],0))</f>
        <v>SEA</v>
      </c>
      <c r="O7664">
        <f>INDEX(RoutesPivot[Distance],MATCH($C7664,RoutesPivot[[RouteID]:[RouteID]],0))</f>
        <v>1500</v>
      </c>
      <c r="P7664">
        <f>INDEX(RoutesPivot[ListPrice],MATCH($C7664,RoutesPivot[[RouteID]:[RouteID]],0))</f>
        <v>350</v>
      </c>
      <c r="Q7664" t="str">
        <f>INDEX(AirportPivot[AirportName],MATCH($N7664,AirportPivot[[AirportID]:[AirportID]],0))</f>
        <v>Seattle-Tacoma International</v>
      </c>
      <c r="R7664">
        <f>INDEX(AirportPivot[Gates (number of available)],MATCH($N7664,AirportPivot[[AirportID]:[AirportID]],0))</f>
        <v>58</v>
      </c>
    </row>
    <row r="7665" spans="1:18" x14ac:dyDescent="0.25">
      <c r="A7665" s="3" t="s">
        <v>7697</v>
      </c>
      <c r="B7665" s="12">
        <v>41658</v>
      </c>
      <c r="C7665" s="4" t="s">
        <v>21</v>
      </c>
      <c r="D7665" s="4">
        <v>1</v>
      </c>
      <c r="E7665" s="4">
        <v>73</v>
      </c>
      <c r="F7665" s="5">
        <v>0.8125</v>
      </c>
      <c r="G7665" s="6">
        <v>125</v>
      </c>
      <c r="H7665" s="7">
        <v>22625</v>
      </c>
      <c r="I7665" s="7">
        <f>FlightsPivot[[#This Row],[Total Fare]]*10%</f>
        <v>2262.5</v>
      </c>
      <c r="J7665" s="7">
        <f>FlightsPivot[[#This Row],[Total Fare]]+FlightsPivot[[#This Row],[10% tax ]]</f>
        <v>24887.5</v>
      </c>
      <c r="K7665" s="4">
        <v>1</v>
      </c>
      <c r="L7665" s="4">
        <v>2014</v>
      </c>
      <c r="M7665" t="str">
        <f>INDEX(RoutesPivot[DepAirport],MATCH($C7665,RoutesPivot[[RouteID]:[RouteID]],0))</f>
        <v>ORD</v>
      </c>
      <c r="N7665" t="str">
        <f>INDEX(RoutesPivot[AirportID],MATCH($C7665,RoutesPivot[[RouteID]:[RouteID]],0))</f>
        <v>CLT</v>
      </c>
      <c r="O7665">
        <f>INDEX(RoutesPivot[Distance],MATCH($C7665,RoutesPivot[[RouteID]:[RouteID]],0))</f>
        <v>700</v>
      </c>
      <c r="P7665">
        <f>INDEX(RoutesPivot[ListPrice],MATCH($C7665,RoutesPivot[[RouteID]:[RouteID]],0))</f>
        <v>125</v>
      </c>
      <c r="Q7665" t="str">
        <f>INDEX(AirportPivot[AirportName],MATCH($N7665,AirportPivot[[AirportID]:[AirportID]],0))</f>
        <v>Charlotte/Douglas International</v>
      </c>
      <c r="R7665">
        <f>INDEX(AirportPivot[Gates (number of available)],MATCH($N7665,AirportPivot[[AirportID]:[AirportID]],0))</f>
        <v>65</v>
      </c>
    </row>
    <row r="7666" spans="1:18" x14ac:dyDescent="0.25">
      <c r="A7666" s="3" t="s">
        <v>7698</v>
      </c>
      <c r="B7666" s="12">
        <v>42187</v>
      </c>
      <c r="C7666" s="4" t="s">
        <v>33</v>
      </c>
      <c r="D7666" s="4">
        <v>1.8</v>
      </c>
      <c r="E7666" s="4">
        <v>13</v>
      </c>
      <c r="F7666" s="5">
        <v>0.75</v>
      </c>
      <c r="G7666" s="6">
        <v>412.5</v>
      </c>
      <c r="H7666" s="7">
        <v>76312.5</v>
      </c>
      <c r="I7666" s="7">
        <f>FlightsPivot[[#This Row],[Total Fare]]*10%</f>
        <v>7631.25</v>
      </c>
      <c r="J7666" s="7">
        <f>FlightsPivot[[#This Row],[Total Fare]]+FlightsPivot[[#This Row],[10% tax ]]</f>
        <v>83943.75</v>
      </c>
      <c r="K7666" s="4">
        <v>7</v>
      </c>
      <c r="L7666" s="4">
        <v>2015</v>
      </c>
      <c r="M7666" t="str">
        <f>INDEX(RoutesPivot[DepAirport],MATCH($C7666,RoutesPivot[[RouteID]:[RouteID]],0))</f>
        <v>ORD</v>
      </c>
      <c r="N7666" t="str">
        <f>INDEX(RoutesPivot[AirportID],MATCH($C7666,RoutesPivot[[RouteID]:[RouteID]],0))</f>
        <v>SFO</v>
      </c>
      <c r="O7666">
        <f>INDEX(RoutesPivot[Distance],MATCH($C7666,RoutesPivot[[RouteID]:[RouteID]],0))</f>
        <v>1600</v>
      </c>
      <c r="P7666">
        <f>INDEX(RoutesPivot[ListPrice],MATCH($C7666,RoutesPivot[[RouteID]:[RouteID]],0))</f>
        <v>375</v>
      </c>
      <c r="Q7666" t="str">
        <f>INDEX(AirportPivot[AirportName],MATCH($N7666,AirportPivot[[AirportID]:[AirportID]],0))</f>
        <v>San Francisco International</v>
      </c>
      <c r="R7666">
        <f>INDEX(AirportPivot[Gates (number of available)],MATCH($N7666,AirportPivot[[AirportID]:[AirportID]],0))</f>
        <v>70</v>
      </c>
    </row>
    <row r="7667" spans="1:18" x14ac:dyDescent="0.25">
      <c r="A7667" s="3" t="s">
        <v>7699</v>
      </c>
      <c r="B7667" s="12">
        <v>42158</v>
      </c>
      <c r="C7667" s="4" t="s">
        <v>23</v>
      </c>
      <c r="D7667" s="4">
        <v>2.2000000000000002</v>
      </c>
      <c r="E7667" s="4">
        <v>48</v>
      </c>
      <c r="F7667" s="5">
        <v>0.3125</v>
      </c>
      <c r="G7667" s="6">
        <v>330</v>
      </c>
      <c r="H7667" s="7">
        <v>54450</v>
      </c>
      <c r="I7667" s="7">
        <f>FlightsPivot[[#This Row],[Total Fare]]*10%</f>
        <v>5445</v>
      </c>
      <c r="J7667" s="7">
        <f>FlightsPivot[[#This Row],[Total Fare]]+FlightsPivot[[#This Row],[10% tax ]]</f>
        <v>59895</v>
      </c>
      <c r="K7667" s="4">
        <v>6</v>
      </c>
      <c r="L7667" s="4">
        <v>2015</v>
      </c>
      <c r="M7667" t="str">
        <f>INDEX(RoutesPivot[DepAirport],MATCH($C7667,RoutesPivot[[RouteID]:[RouteID]],0))</f>
        <v>ORD</v>
      </c>
      <c r="N7667" t="str">
        <f>INDEX(RoutesPivot[AirportID],MATCH($C7667,RoutesPivot[[RouteID]:[RouteID]],0))</f>
        <v>DEN</v>
      </c>
      <c r="O7667">
        <f>INDEX(RoutesPivot[Distance],MATCH($C7667,RoutesPivot[[RouteID]:[RouteID]],0))</f>
        <v>800</v>
      </c>
      <c r="P7667">
        <f>INDEX(RoutesPivot[ListPrice],MATCH($C7667,RoutesPivot[[RouteID]:[RouteID]],0))</f>
        <v>300</v>
      </c>
      <c r="Q7667" t="str">
        <f>INDEX(AirportPivot[AirportName],MATCH($N7667,AirportPivot[[AirportID]:[AirportID]],0))</f>
        <v>Denver International</v>
      </c>
      <c r="R7667">
        <f>INDEX(AirportPivot[Gates (number of available)],MATCH($N7667,AirportPivot[[AirportID]:[AirportID]],0))</f>
        <v>75</v>
      </c>
    </row>
    <row r="7668" spans="1:18" x14ac:dyDescent="0.25">
      <c r="A7668" s="3" t="s">
        <v>7700</v>
      </c>
      <c r="B7668" s="12">
        <v>41893</v>
      </c>
      <c r="C7668" s="4" t="s">
        <v>47</v>
      </c>
      <c r="D7668" s="4">
        <v>2.5</v>
      </c>
      <c r="E7668" s="4">
        <v>100</v>
      </c>
      <c r="F7668" s="5">
        <v>0.875</v>
      </c>
      <c r="G7668" s="6">
        <v>250</v>
      </c>
      <c r="H7668" s="7">
        <v>46250</v>
      </c>
      <c r="I7668" s="7">
        <f>FlightsPivot[[#This Row],[Total Fare]]*10%</f>
        <v>4625</v>
      </c>
      <c r="J7668" s="7">
        <f>FlightsPivot[[#This Row],[Total Fare]]+FlightsPivot[[#This Row],[10% tax ]]</f>
        <v>50875</v>
      </c>
      <c r="K7668" s="4">
        <v>9</v>
      </c>
      <c r="L7668" s="4">
        <v>2014</v>
      </c>
      <c r="M7668" t="str">
        <f>INDEX(RoutesPivot[DepAirport],MATCH($C7668,RoutesPivot[[RouteID]:[RouteID]],0))</f>
        <v>ORD</v>
      </c>
      <c r="N7668" t="str">
        <f>INDEX(RoutesPivot[AirportID],MATCH($C7668,RoutesPivot[[RouteID]:[RouteID]],0))</f>
        <v>PHX</v>
      </c>
      <c r="O7668">
        <f>INDEX(RoutesPivot[Distance],MATCH($C7668,RoutesPivot[[RouteID]:[RouteID]],0))</f>
        <v>1200</v>
      </c>
      <c r="P7668">
        <f>INDEX(RoutesPivot[ListPrice],MATCH($C7668,RoutesPivot[[RouteID]:[RouteID]],0))</f>
        <v>250</v>
      </c>
      <c r="Q7668" t="str">
        <f>INDEX(AirportPivot[AirportName],MATCH($N7668,AirportPivot[[AirportID]:[AirportID]],0))</f>
        <v>Phoenix Sky Harbor International</v>
      </c>
      <c r="R7668">
        <f>INDEX(AirportPivot[Gates (number of available)],MATCH($N7668,AirportPivot[[AirportID]:[AirportID]],0))</f>
        <v>60</v>
      </c>
    </row>
    <row r="7669" spans="1:18" x14ac:dyDescent="0.25">
      <c r="A7669" s="3" t="s">
        <v>7701</v>
      </c>
      <c r="B7669" s="12">
        <v>41872</v>
      </c>
      <c r="C7669" s="4" t="s">
        <v>21</v>
      </c>
      <c r="D7669" s="4">
        <v>3.3</v>
      </c>
      <c r="E7669" s="4">
        <v>6</v>
      </c>
      <c r="F7669" s="5">
        <v>0.79166666666666663</v>
      </c>
      <c r="G7669" s="6">
        <v>137.5</v>
      </c>
      <c r="H7669" s="7">
        <v>25437.5</v>
      </c>
      <c r="I7669" s="7">
        <f>FlightsPivot[[#This Row],[Total Fare]]*10%</f>
        <v>2543.75</v>
      </c>
      <c r="J7669" s="7">
        <f>FlightsPivot[[#This Row],[Total Fare]]+FlightsPivot[[#This Row],[10% tax ]]</f>
        <v>27981.25</v>
      </c>
      <c r="K7669" s="4">
        <v>8</v>
      </c>
      <c r="L7669" s="4">
        <v>2014</v>
      </c>
      <c r="M7669" t="str">
        <f>INDEX(RoutesPivot[DepAirport],MATCH($C7669,RoutesPivot[[RouteID]:[RouteID]],0))</f>
        <v>ORD</v>
      </c>
      <c r="N7669" t="str">
        <f>INDEX(RoutesPivot[AirportID],MATCH($C7669,RoutesPivot[[RouteID]:[RouteID]],0))</f>
        <v>CLT</v>
      </c>
      <c r="O7669">
        <f>INDEX(RoutesPivot[Distance],MATCH($C7669,RoutesPivot[[RouteID]:[RouteID]],0))</f>
        <v>700</v>
      </c>
      <c r="P7669">
        <f>INDEX(RoutesPivot[ListPrice],MATCH($C7669,RoutesPivot[[RouteID]:[RouteID]],0))</f>
        <v>125</v>
      </c>
      <c r="Q7669" t="str">
        <f>INDEX(AirportPivot[AirportName],MATCH($N7669,AirportPivot[[AirportID]:[AirportID]],0))</f>
        <v>Charlotte/Douglas International</v>
      </c>
      <c r="R7669">
        <f>INDEX(AirportPivot[Gates (number of available)],MATCH($N7669,AirportPivot[[AirportID]:[AirportID]],0))</f>
        <v>65</v>
      </c>
    </row>
    <row r="7670" spans="1:18" x14ac:dyDescent="0.25">
      <c r="A7670" s="3" t="s">
        <v>7702</v>
      </c>
      <c r="B7670" s="12">
        <v>41875</v>
      </c>
      <c r="C7670" s="4" t="s">
        <v>17</v>
      </c>
      <c r="D7670" s="4">
        <v>4</v>
      </c>
      <c r="E7670" s="4">
        <v>141</v>
      </c>
      <c r="F7670" s="5">
        <v>0.33333333333333331</v>
      </c>
      <c r="G7670" s="6">
        <v>385</v>
      </c>
      <c r="H7670" s="7">
        <v>71225</v>
      </c>
      <c r="I7670" s="7">
        <f>FlightsPivot[[#This Row],[Total Fare]]*10%</f>
        <v>7122.5</v>
      </c>
      <c r="J7670" s="7">
        <f>FlightsPivot[[#This Row],[Total Fare]]+FlightsPivot[[#This Row],[10% tax ]]</f>
        <v>78347.5</v>
      </c>
      <c r="K7670" s="4">
        <v>8</v>
      </c>
      <c r="L7670" s="4">
        <v>2014</v>
      </c>
      <c r="M7670" t="str">
        <f>INDEX(RoutesPivot[DepAirport],MATCH($C7670,RoutesPivot[[RouteID]:[RouteID]],0))</f>
        <v>ORD</v>
      </c>
      <c r="N7670" t="str">
        <f>INDEX(RoutesPivot[AirportID],MATCH($C7670,RoutesPivot[[RouteID]:[RouteID]],0))</f>
        <v>LAX</v>
      </c>
      <c r="O7670">
        <f>INDEX(RoutesPivot[Distance],MATCH($C7670,RoutesPivot[[RouteID]:[RouteID]],0))</f>
        <v>1518</v>
      </c>
      <c r="P7670">
        <f>INDEX(RoutesPivot[ListPrice],MATCH($C7670,RoutesPivot[[RouteID]:[RouteID]],0))</f>
        <v>350</v>
      </c>
      <c r="Q7670" t="str">
        <f>INDEX(AirportPivot[AirportName],MATCH($N7670,AirportPivot[[AirportID]:[AirportID]],0))</f>
        <v>Los Angeles International</v>
      </c>
      <c r="R7670">
        <f>INDEX(AirportPivot[Gates (number of available)],MATCH($N7670,AirportPivot[[AirportID]:[AirportID]],0))</f>
        <v>86</v>
      </c>
    </row>
    <row r="7671" spans="1:18" x14ac:dyDescent="0.25">
      <c r="A7671" s="3" t="s">
        <v>7703</v>
      </c>
      <c r="B7671" s="12">
        <v>42298</v>
      </c>
      <c r="C7671" s="4" t="s">
        <v>70</v>
      </c>
      <c r="D7671" s="4">
        <v>2.1</v>
      </c>
      <c r="E7671" s="4">
        <v>179</v>
      </c>
      <c r="F7671" s="5">
        <v>0.83333333333333337</v>
      </c>
      <c r="G7671" s="6">
        <v>275</v>
      </c>
      <c r="H7671" s="7">
        <v>45375</v>
      </c>
      <c r="I7671" s="7">
        <f>FlightsPivot[[#This Row],[Total Fare]]*10%</f>
        <v>4537.5</v>
      </c>
      <c r="J7671" s="7">
        <f>FlightsPivot[[#This Row],[Total Fare]]+FlightsPivot[[#This Row],[10% tax ]]</f>
        <v>49912.5</v>
      </c>
      <c r="K7671" s="4">
        <v>10</v>
      </c>
      <c r="L7671" s="4">
        <v>2015</v>
      </c>
      <c r="M7671" t="str">
        <f>INDEX(RoutesPivot[DepAirport],MATCH($C7671,RoutesPivot[[RouteID]:[RouteID]],0))</f>
        <v>ORD</v>
      </c>
      <c r="N7671" t="str">
        <f>INDEX(RoutesPivot[AirportID],MATCH($C7671,RoutesPivot[[RouteID]:[RouteID]],0))</f>
        <v>LAS</v>
      </c>
      <c r="O7671">
        <f>INDEX(RoutesPivot[Distance],MATCH($C7671,RoutesPivot[[RouteID]:[RouteID]],0))</f>
        <v>1100</v>
      </c>
      <c r="P7671">
        <f>INDEX(RoutesPivot[ListPrice],MATCH($C7671,RoutesPivot[[RouteID]:[RouteID]],0))</f>
        <v>275</v>
      </c>
      <c r="Q7671" t="str">
        <f>INDEX(AirportPivot[AirportName],MATCH($N7671,AirportPivot[[AirportID]:[AirportID]],0))</f>
        <v>McCarran International</v>
      </c>
      <c r="R7671">
        <f>INDEX(AirportPivot[Gates (number of available)],MATCH($N7671,AirportPivot[[AirportID]:[AirportID]],0))</f>
        <v>68</v>
      </c>
    </row>
    <row r="7672" spans="1:18" x14ac:dyDescent="0.25">
      <c r="A7672" s="3" t="s">
        <v>7704</v>
      </c>
      <c r="B7672" s="12">
        <v>41808</v>
      </c>
      <c r="C7672" s="4" t="s">
        <v>21</v>
      </c>
      <c r="D7672" s="4">
        <v>3.4</v>
      </c>
      <c r="E7672" s="4">
        <v>125</v>
      </c>
      <c r="F7672" s="5">
        <v>0.33333333333333331</v>
      </c>
      <c r="G7672" s="6">
        <v>137.5</v>
      </c>
      <c r="H7672" s="7">
        <v>25437.5</v>
      </c>
      <c r="I7672" s="7">
        <f>FlightsPivot[[#This Row],[Total Fare]]*10%</f>
        <v>2543.75</v>
      </c>
      <c r="J7672" s="7">
        <f>FlightsPivot[[#This Row],[Total Fare]]+FlightsPivot[[#This Row],[10% tax ]]</f>
        <v>27981.25</v>
      </c>
      <c r="K7672" s="4">
        <v>6</v>
      </c>
      <c r="L7672" s="4">
        <v>2014</v>
      </c>
      <c r="M7672" t="str">
        <f>INDEX(RoutesPivot[DepAirport],MATCH($C7672,RoutesPivot[[RouteID]:[RouteID]],0))</f>
        <v>ORD</v>
      </c>
      <c r="N7672" t="str">
        <f>INDEX(RoutesPivot[AirportID],MATCH($C7672,RoutesPivot[[RouteID]:[RouteID]],0))</f>
        <v>CLT</v>
      </c>
      <c r="O7672">
        <f>INDEX(RoutesPivot[Distance],MATCH($C7672,RoutesPivot[[RouteID]:[RouteID]],0))</f>
        <v>700</v>
      </c>
      <c r="P7672">
        <f>INDEX(RoutesPivot[ListPrice],MATCH($C7672,RoutesPivot[[RouteID]:[RouteID]],0))</f>
        <v>125</v>
      </c>
      <c r="Q7672" t="str">
        <f>INDEX(AirportPivot[AirportName],MATCH($N7672,AirportPivot[[AirportID]:[AirportID]],0))</f>
        <v>Charlotte/Douglas International</v>
      </c>
      <c r="R7672">
        <f>INDEX(AirportPivot[Gates (number of available)],MATCH($N7672,AirportPivot[[AirportID]:[AirportID]],0))</f>
        <v>65</v>
      </c>
    </row>
    <row r="7673" spans="1:18" x14ac:dyDescent="0.25">
      <c r="A7673" s="3" t="s">
        <v>7705</v>
      </c>
      <c r="B7673" s="12">
        <v>42234</v>
      </c>
      <c r="C7673" s="4" t="s">
        <v>11</v>
      </c>
      <c r="D7673" s="4">
        <v>1.6</v>
      </c>
      <c r="E7673" s="4">
        <v>58</v>
      </c>
      <c r="F7673" s="5">
        <v>0.72916666666666663</v>
      </c>
      <c r="G7673" s="6">
        <v>330</v>
      </c>
      <c r="H7673" s="7">
        <v>54450</v>
      </c>
      <c r="I7673" s="7">
        <f>FlightsPivot[[#This Row],[Total Fare]]*10%</f>
        <v>5445</v>
      </c>
      <c r="J7673" s="7">
        <f>FlightsPivot[[#This Row],[Total Fare]]+FlightsPivot[[#This Row],[10% tax ]]</f>
        <v>59895</v>
      </c>
      <c r="K7673" s="4">
        <v>8</v>
      </c>
      <c r="L7673" s="4">
        <v>2015</v>
      </c>
      <c r="M7673" t="str">
        <f>INDEX(RoutesPivot[DepAirport],MATCH($C7673,RoutesPivot[[RouteID]:[RouteID]],0))</f>
        <v>ORD</v>
      </c>
      <c r="N7673" t="str">
        <f>INDEX(RoutesPivot[AirportID],MATCH($C7673,RoutesPivot[[RouteID]:[RouteID]],0))</f>
        <v>BOS</v>
      </c>
      <c r="O7673">
        <f>INDEX(RoutesPivot[Distance],MATCH($C7673,RoutesPivot[[RouteID]:[RouteID]],0))</f>
        <v>730</v>
      </c>
      <c r="P7673">
        <f>INDEX(RoutesPivot[ListPrice],MATCH($C7673,RoutesPivot[[RouteID]:[RouteID]],0))</f>
        <v>300</v>
      </c>
      <c r="Q7673" t="str">
        <f>INDEX(AirportPivot[AirportName],MATCH($N7673,AirportPivot[[AirportID]:[AirportID]],0))</f>
        <v>General Edward Lawrence Logan International</v>
      </c>
      <c r="R7673">
        <f>INDEX(AirportPivot[Gates (number of available)],MATCH($N7673,AirportPivot[[AirportID]:[AirportID]],0))</f>
        <v>63</v>
      </c>
    </row>
    <row r="7674" spans="1:18" x14ac:dyDescent="0.25">
      <c r="A7674" s="3" t="s">
        <v>7706</v>
      </c>
      <c r="B7674" s="12">
        <v>41818</v>
      </c>
      <c r="C7674" s="4" t="s">
        <v>86</v>
      </c>
      <c r="D7674" s="4">
        <v>1.1000000000000001</v>
      </c>
      <c r="E7674" s="4">
        <v>89</v>
      </c>
      <c r="F7674" s="5">
        <v>0.85416666666666663</v>
      </c>
      <c r="G7674" s="6">
        <v>126.5</v>
      </c>
      <c r="H7674" s="7">
        <v>22896.5</v>
      </c>
      <c r="I7674" s="7">
        <f>FlightsPivot[[#This Row],[Total Fare]]*10%</f>
        <v>2289.65</v>
      </c>
      <c r="J7674" s="7">
        <f>FlightsPivot[[#This Row],[Total Fare]]+FlightsPivot[[#This Row],[10% tax ]]</f>
        <v>25186.15</v>
      </c>
      <c r="K7674" s="4">
        <v>6</v>
      </c>
      <c r="L7674" s="4">
        <v>2014</v>
      </c>
      <c r="M7674" t="str">
        <f>INDEX(RoutesPivot[DepAirport],MATCH($C7674,RoutesPivot[[RouteID]:[RouteID]],0))</f>
        <v>ORD</v>
      </c>
      <c r="N7674" t="str">
        <f>INDEX(RoutesPivot[AirportID],MATCH($C7674,RoutesPivot[[RouteID]:[RouteID]],0))</f>
        <v>DTW</v>
      </c>
      <c r="O7674">
        <f>INDEX(RoutesPivot[Distance],MATCH($C7674,RoutesPivot[[RouteID]:[RouteID]],0))</f>
        <v>200</v>
      </c>
      <c r="P7674">
        <f>INDEX(RoutesPivot[ListPrice],MATCH($C7674,RoutesPivot[[RouteID]:[RouteID]],0))</f>
        <v>115</v>
      </c>
      <c r="Q7674" t="str">
        <f>INDEX(AirportPivot[AirportName],MATCH($N7674,AirportPivot[[AirportID]:[AirportID]],0))</f>
        <v>Detroit Metropolitan Wayne County</v>
      </c>
      <c r="R7674">
        <f>INDEX(AirportPivot[Gates (number of available)],MATCH($N7674,AirportPivot[[AirportID]:[AirportID]],0))</f>
        <v>60</v>
      </c>
    </row>
    <row r="7675" spans="1:18" x14ac:dyDescent="0.25">
      <c r="A7675" s="3" t="s">
        <v>7707</v>
      </c>
      <c r="B7675" s="12">
        <v>42014</v>
      </c>
      <c r="C7675" s="4" t="s">
        <v>21</v>
      </c>
      <c r="D7675" s="4">
        <v>1.9</v>
      </c>
      <c r="E7675" s="4">
        <v>38</v>
      </c>
      <c r="F7675" s="5">
        <v>0.79166666666666663</v>
      </c>
      <c r="G7675" s="6">
        <v>125</v>
      </c>
      <c r="H7675" s="7">
        <v>20625</v>
      </c>
      <c r="I7675" s="7">
        <f>FlightsPivot[[#This Row],[Total Fare]]*10%</f>
        <v>2062.5</v>
      </c>
      <c r="J7675" s="7">
        <f>FlightsPivot[[#This Row],[Total Fare]]+FlightsPivot[[#This Row],[10% tax ]]</f>
        <v>22687.5</v>
      </c>
      <c r="K7675" s="4">
        <v>1</v>
      </c>
      <c r="L7675" s="4">
        <v>2015</v>
      </c>
      <c r="M7675" t="str">
        <f>INDEX(RoutesPivot[DepAirport],MATCH($C7675,RoutesPivot[[RouteID]:[RouteID]],0))</f>
        <v>ORD</v>
      </c>
      <c r="N7675" t="str">
        <f>INDEX(RoutesPivot[AirportID],MATCH($C7675,RoutesPivot[[RouteID]:[RouteID]],0))</f>
        <v>CLT</v>
      </c>
      <c r="O7675">
        <f>INDEX(RoutesPivot[Distance],MATCH($C7675,RoutesPivot[[RouteID]:[RouteID]],0))</f>
        <v>700</v>
      </c>
      <c r="P7675">
        <f>INDEX(RoutesPivot[ListPrice],MATCH($C7675,RoutesPivot[[RouteID]:[RouteID]],0))</f>
        <v>125</v>
      </c>
      <c r="Q7675" t="str">
        <f>INDEX(AirportPivot[AirportName],MATCH($N7675,AirportPivot[[AirportID]:[AirportID]],0))</f>
        <v>Charlotte/Douglas International</v>
      </c>
      <c r="R7675">
        <f>INDEX(AirportPivot[Gates (number of available)],MATCH($N7675,AirportPivot[[AirportID]:[AirportID]],0))</f>
        <v>65</v>
      </c>
    </row>
    <row r="7676" spans="1:18" x14ac:dyDescent="0.25">
      <c r="A7676" s="3" t="s">
        <v>7708</v>
      </c>
      <c r="B7676" s="12">
        <v>41731</v>
      </c>
      <c r="C7676" s="4" t="s">
        <v>11</v>
      </c>
      <c r="D7676" s="4">
        <v>2.5</v>
      </c>
      <c r="E7676" s="4">
        <v>34</v>
      </c>
      <c r="F7676" s="5">
        <v>0.75</v>
      </c>
      <c r="G7676" s="6">
        <v>300</v>
      </c>
      <c r="H7676" s="7">
        <v>55500</v>
      </c>
      <c r="I7676" s="7">
        <f>FlightsPivot[[#This Row],[Total Fare]]*10%</f>
        <v>5550</v>
      </c>
      <c r="J7676" s="7">
        <f>FlightsPivot[[#This Row],[Total Fare]]+FlightsPivot[[#This Row],[10% tax ]]</f>
        <v>61050</v>
      </c>
      <c r="K7676" s="4">
        <v>4</v>
      </c>
      <c r="L7676" s="4">
        <v>2014</v>
      </c>
      <c r="M7676" t="str">
        <f>INDEX(RoutesPivot[DepAirport],MATCH($C7676,RoutesPivot[[RouteID]:[RouteID]],0))</f>
        <v>ORD</v>
      </c>
      <c r="N7676" t="str">
        <f>INDEX(RoutesPivot[AirportID],MATCH($C7676,RoutesPivot[[RouteID]:[RouteID]],0))</f>
        <v>BOS</v>
      </c>
      <c r="O7676">
        <f>INDEX(RoutesPivot[Distance],MATCH($C7676,RoutesPivot[[RouteID]:[RouteID]],0))</f>
        <v>730</v>
      </c>
      <c r="P7676">
        <f>INDEX(RoutesPivot[ListPrice],MATCH($C7676,RoutesPivot[[RouteID]:[RouteID]],0))</f>
        <v>300</v>
      </c>
      <c r="Q7676" t="str">
        <f>INDEX(AirportPivot[AirportName],MATCH($N7676,AirportPivot[[AirportID]:[AirportID]],0))</f>
        <v>General Edward Lawrence Logan International</v>
      </c>
      <c r="R7676">
        <f>INDEX(AirportPivot[Gates (number of available)],MATCH($N7676,AirportPivot[[AirportID]:[AirportID]],0))</f>
        <v>63</v>
      </c>
    </row>
    <row r="7677" spans="1:18" x14ac:dyDescent="0.25">
      <c r="A7677" s="3" t="s">
        <v>7709</v>
      </c>
      <c r="B7677" s="12">
        <v>42145</v>
      </c>
      <c r="C7677" s="4" t="s">
        <v>80</v>
      </c>
      <c r="D7677" s="4">
        <v>1.8</v>
      </c>
      <c r="E7677" s="4">
        <v>153</v>
      </c>
      <c r="F7677" s="5">
        <v>0.6875</v>
      </c>
      <c r="G7677" s="6">
        <v>300</v>
      </c>
      <c r="H7677" s="7">
        <v>49500</v>
      </c>
      <c r="I7677" s="7">
        <f>FlightsPivot[[#This Row],[Total Fare]]*10%</f>
        <v>4950</v>
      </c>
      <c r="J7677" s="7">
        <f>FlightsPivot[[#This Row],[Total Fare]]+FlightsPivot[[#This Row],[10% tax ]]</f>
        <v>54450</v>
      </c>
      <c r="K7677" s="4">
        <v>5</v>
      </c>
      <c r="L7677" s="4">
        <v>2015</v>
      </c>
      <c r="M7677" t="str">
        <f>INDEX(RoutesPivot[DepAirport],MATCH($C7677,RoutesPivot[[RouteID]:[RouteID]],0))</f>
        <v>ORD</v>
      </c>
      <c r="N7677" t="str">
        <f>INDEX(RoutesPivot[AirportID],MATCH($C7677,RoutesPivot[[RouteID]:[RouteID]],0))</f>
        <v>MIA</v>
      </c>
      <c r="O7677">
        <f>INDEX(RoutesPivot[Distance],MATCH($C7677,RoutesPivot[[RouteID]:[RouteID]],0))</f>
        <v>1000</v>
      </c>
      <c r="P7677">
        <f>INDEX(RoutesPivot[ListPrice],MATCH($C7677,RoutesPivot[[RouteID]:[RouteID]],0))</f>
        <v>300</v>
      </c>
      <c r="Q7677" t="str">
        <f>INDEX(AirportPivot[AirportName],MATCH($N7677,AirportPivot[[AirportID]:[AirportID]],0))</f>
        <v>Miami International</v>
      </c>
      <c r="R7677">
        <f>INDEX(AirportPivot[Gates (number of available)],MATCH($N7677,AirportPivot[[AirportID]:[AirportID]],0))</f>
        <v>80</v>
      </c>
    </row>
    <row r="7678" spans="1:18" x14ac:dyDescent="0.25">
      <c r="A7678" s="3" t="s">
        <v>7710</v>
      </c>
      <c r="B7678" s="12">
        <v>42365</v>
      </c>
      <c r="C7678" s="4" t="s">
        <v>70</v>
      </c>
      <c r="D7678" s="4">
        <v>2.7</v>
      </c>
      <c r="E7678" s="4">
        <v>97</v>
      </c>
      <c r="F7678" s="5">
        <v>0.79166666666666663</v>
      </c>
      <c r="G7678" s="6">
        <v>385</v>
      </c>
      <c r="H7678" s="7">
        <v>71225</v>
      </c>
      <c r="I7678" s="7">
        <f>FlightsPivot[[#This Row],[Total Fare]]*10%</f>
        <v>7122.5</v>
      </c>
      <c r="J7678" s="7">
        <f>FlightsPivot[[#This Row],[Total Fare]]+FlightsPivot[[#This Row],[10% tax ]]</f>
        <v>78347.5</v>
      </c>
      <c r="K7678" s="4">
        <v>12</v>
      </c>
      <c r="L7678" s="4">
        <v>2015</v>
      </c>
      <c r="M7678" t="str">
        <f>INDEX(RoutesPivot[DepAirport],MATCH($C7678,RoutesPivot[[RouteID]:[RouteID]],0))</f>
        <v>ORD</v>
      </c>
      <c r="N7678" t="str">
        <f>INDEX(RoutesPivot[AirportID],MATCH($C7678,RoutesPivot[[RouteID]:[RouteID]],0))</f>
        <v>LAS</v>
      </c>
      <c r="O7678">
        <f>INDEX(RoutesPivot[Distance],MATCH($C7678,RoutesPivot[[RouteID]:[RouteID]],0))</f>
        <v>1100</v>
      </c>
      <c r="P7678">
        <f>INDEX(RoutesPivot[ListPrice],MATCH($C7678,RoutesPivot[[RouteID]:[RouteID]],0))</f>
        <v>275</v>
      </c>
      <c r="Q7678" t="str">
        <f>INDEX(AirportPivot[AirportName],MATCH($N7678,AirportPivot[[AirportID]:[AirportID]],0))</f>
        <v>McCarran International</v>
      </c>
      <c r="R7678">
        <f>INDEX(AirportPivot[Gates (number of available)],MATCH($N7678,AirportPivot[[AirportID]:[AirportID]],0))</f>
        <v>68</v>
      </c>
    </row>
    <row r="7679" spans="1:18" x14ac:dyDescent="0.25">
      <c r="A7679" s="3" t="s">
        <v>7711</v>
      </c>
      <c r="B7679" s="12">
        <v>42178</v>
      </c>
      <c r="C7679" s="4" t="s">
        <v>37</v>
      </c>
      <c r="D7679" s="4">
        <v>1.2</v>
      </c>
      <c r="E7679" s="4">
        <v>115</v>
      </c>
      <c r="F7679" s="5">
        <v>0.35416666666666669</v>
      </c>
      <c r="G7679" s="6">
        <v>385</v>
      </c>
      <c r="H7679" s="7">
        <v>71225</v>
      </c>
      <c r="I7679" s="7">
        <f>FlightsPivot[[#This Row],[Total Fare]]*10%</f>
        <v>7122.5</v>
      </c>
      <c r="J7679" s="7">
        <f>FlightsPivot[[#This Row],[Total Fare]]+FlightsPivot[[#This Row],[10% tax ]]</f>
        <v>78347.5</v>
      </c>
      <c r="K7679" s="4">
        <v>6</v>
      </c>
      <c r="L7679" s="4">
        <v>2015</v>
      </c>
      <c r="M7679" t="str">
        <f>INDEX(RoutesPivot[DepAirport],MATCH($C7679,RoutesPivot[[RouteID]:[RouteID]],0))</f>
        <v>ORD</v>
      </c>
      <c r="N7679" t="str">
        <f>INDEX(RoutesPivot[AirportID],MATCH($C7679,RoutesPivot[[RouteID]:[RouteID]],0))</f>
        <v>SEA</v>
      </c>
      <c r="O7679">
        <f>INDEX(RoutesPivot[Distance],MATCH($C7679,RoutesPivot[[RouteID]:[RouteID]],0))</f>
        <v>1500</v>
      </c>
      <c r="P7679">
        <f>INDEX(RoutesPivot[ListPrice],MATCH($C7679,RoutesPivot[[RouteID]:[RouteID]],0))</f>
        <v>350</v>
      </c>
      <c r="Q7679" t="str">
        <f>INDEX(AirportPivot[AirportName],MATCH($N7679,AirportPivot[[AirportID]:[AirportID]],0))</f>
        <v>Seattle-Tacoma International</v>
      </c>
      <c r="R7679">
        <f>INDEX(AirportPivot[Gates (number of available)],MATCH($N7679,AirportPivot[[AirportID]:[AirportID]],0))</f>
        <v>58</v>
      </c>
    </row>
    <row r="7680" spans="1:18" x14ac:dyDescent="0.25">
      <c r="A7680" s="3" t="s">
        <v>7712</v>
      </c>
      <c r="B7680" s="12">
        <v>42009</v>
      </c>
      <c r="C7680" s="4" t="s">
        <v>70</v>
      </c>
      <c r="D7680" s="4">
        <v>2.4</v>
      </c>
      <c r="E7680" s="4">
        <v>111</v>
      </c>
      <c r="F7680" s="5">
        <v>0.75</v>
      </c>
      <c r="G7680" s="6">
        <v>275</v>
      </c>
      <c r="H7680" s="7">
        <v>50875</v>
      </c>
      <c r="I7680" s="7">
        <f>FlightsPivot[[#This Row],[Total Fare]]*10%</f>
        <v>5087.5</v>
      </c>
      <c r="J7680" s="7">
        <f>FlightsPivot[[#This Row],[Total Fare]]+FlightsPivot[[#This Row],[10% tax ]]</f>
        <v>55962.5</v>
      </c>
      <c r="K7680" s="4">
        <v>1</v>
      </c>
      <c r="L7680" s="4">
        <v>2015</v>
      </c>
      <c r="M7680" t="str">
        <f>INDEX(RoutesPivot[DepAirport],MATCH($C7680,RoutesPivot[[RouteID]:[RouteID]],0))</f>
        <v>ORD</v>
      </c>
      <c r="N7680" t="str">
        <f>INDEX(RoutesPivot[AirportID],MATCH($C7680,RoutesPivot[[RouteID]:[RouteID]],0))</f>
        <v>LAS</v>
      </c>
      <c r="O7680">
        <f>INDEX(RoutesPivot[Distance],MATCH($C7680,RoutesPivot[[RouteID]:[RouteID]],0))</f>
        <v>1100</v>
      </c>
      <c r="P7680">
        <f>INDEX(RoutesPivot[ListPrice],MATCH($C7680,RoutesPivot[[RouteID]:[RouteID]],0))</f>
        <v>275</v>
      </c>
      <c r="Q7680" t="str">
        <f>INDEX(AirportPivot[AirportName],MATCH($N7680,AirportPivot[[AirportID]:[AirportID]],0))</f>
        <v>McCarran International</v>
      </c>
      <c r="R7680">
        <f>INDEX(AirportPivot[Gates (number of available)],MATCH($N7680,AirportPivot[[AirportID]:[AirportID]],0))</f>
        <v>68</v>
      </c>
    </row>
    <row r="7681" spans="1:18" x14ac:dyDescent="0.25">
      <c r="A7681" s="3" t="s">
        <v>7713</v>
      </c>
      <c r="B7681" s="12">
        <v>41975</v>
      </c>
      <c r="C7681" s="4" t="s">
        <v>98</v>
      </c>
      <c r="D7681" s="4">
        <v>2.7</v>
      </c>
      <c r="E7681" s="4">
        <v>81</v>
      </c>
      <c r="F7681" s="5">
        <v>0.5</v>
      </c>
      <c r="G7681" s="6">
        <v>275</v>
      </c>
      <c r="H7681" s="7">
        <v>49775</v>
      </c>
      <c r="I7681" s="7">
        <f>FlightsPivot[[#This Row],[Total Fare]]*10%</f>
        <v>4977.5</v>
      </c>
      <c r="J7681" s="7">
        <f>FlightsPivot[[#This Row],[Total Fare]]+FlightsPivot[[#This Row],[10% tax ]]</f>
        <v>54752.5</v>
      </c>
      <c r="K7681" s="4">
        <v>12</v>
      </c>
      <c r="L7681" s="4">
        <v>2014</v>
      </c>
      <c r="M7681" t="str">
        <f>INDEX(RoutesPivot[DepAirport],MATCH($C7681,RoutesPivot[[RouteID]:[RouteID]],0))</f>
        <v>ORD</v>
      </c>
      <c r="N7681" t="str">
        <f>INDEX(RoutesPivot[AirportID],MATCH($C7681,RoutesPivot[[RouteID]:[RouteID]],0))</f>
        <v>PHL</v>
      </c>
      <c r="O7681">
        <f>INDEX(RoutesPivot[Distance],MATCH($C7681,RoutesPivot[[RouteID]:[RouteID]],0))</f>
        <v>580</v>
      </c>
      <c r="P7681">
        <f>INDEX(RoutesPivot[ListPrice],MATCH($C7681,RoutesPivot[[RouteID]:[RouteID]],0))</f>
        <v>275</v>
      </c>
      <c r="Q7681" t="str">
        <f>INDEX(AirportPivot[AirportName],MATCH($N7681,AirportPivot[[AirportID]:[AirportID]],0))</f>
        <v>Philadelphia International</v>
      </c>
      <c r="R7681">
        <f>INDEX(AirportPivot[Gates (number of available)],MATCH($N7681,AirportPivot[[AirportID]:[AirportID]],0))</f>
        <v>89</v>
      </c>
    </row>
    <row r="7682" spans="1:18" x14ac:dyDescent="0.25">
      <c r="A7682" s="3" t="s">
        <v>7714</v>
      </c>
      <c r="B7682" s="12">
        <v>41906</v>
      </c>
      <c r="C7682" s="4" t="s">
        <v>11</v>
      </c>
      <c r="D7682" s="4">
        <v>2.6</v>
      </c>
      <c r="E7682" s="4">
        <v>143</v>
      </c>
      <c r="F7682" s="5">
        <v>0.8125</v>
      </c>
      <c r="G7682" s="6">
        <v>300</v>
      </c>
      <c r="H7682" s="7">
        <v>55500</v>
      </c>
      <c r="I7682" s="7">
        <f>FlightsPivot[[#This Row],[Total Fare]]*10%</f>
        <v>5550</v>
      </c>
      <c r="J7682" s="7">
        <f>FlightsPivot[[#This Row],[Total Fare]]+FlightsPivot[[#This Row],[10% tax ]]</f>
        <v>61050</v>
      </c>
      <c r="K7682" s="4">
        <v>9</v>
      </c>
      <c r="L7682" s="4">
        <v>2014</v>
      </c>
      <c r="M7682" t="str">
        <f>INDEX(RoutesPivot[DepAirport],MATCH($C7682,RoutesPivot[[RouteID]:[RouteID]],0))</f>
        <v>ORD</v>
      </c>
      <c r="N7682" t="str">
        <f>INDEX(RoutesPivot[AirportID],MATCH($C7682,RoutesPivot[[RouteID]:[RouteID]],0))</f>
        <v>BOS</v>
      </c>
      <c r="O7682">
        <f>INDEX(RoutesPivot[Distance],MATCH($C7682,RoutesPivot[[RouteID]:[RouteID]],0))</f>
        <v>730</v>
      </c>
      <c r="P7682">
        <f>INDEX(RoutesPivot[ListPrice],MATCH($C7682,RoutesPivot[[RouteID]:[RouteID]],0))</f>
        <v>300</v>
      </c>
      <c r="Q7682" t="str">
        <f>INDEX(AirportPivot[AirportName],MATCH($N7682,AirportPivot[[AirportID]:[AirportID]],0))</f>
        <v>General Edward Lawrence Logan International</v>
      </c>
      <c r="R7682">
        <f>INDEX(AirportPivot[Gates (number of available)],MATCH($N7682,AirportPivot[[AirportID]:[AirportID]],0))</f>
        <v>63</v>
      </c>
    </row>
    <row r="7683" spans="1:18" x14ac:dyDescent="0.25">
      <c r="A7683" s="3" t="s">
        <v>7715</v>
      </c>
      <c r="B7683" s="12">
        <v>41737</v>
      </c>
      <c r="C7683" s="4" t="s">
        <v>21</v>
      </c>
      <c r="D7683" s="4">
        <v>2.4</v>
      </c>
      <c r="E7683" s="4">
        <v>190</v>
      </c>
      <c r="F7683" s="5">
        <v>0.3125</v>
      </c>
      <c r="G7683" s="6">
        <v>125</v>
      </c>
      <c r="H7683" s="7">
        <v>20625</v>
      </c>
      <c r="I7683" s="7">
        <f>FlightsPivot[[#This Row],[Total Fare]]*10%</f>
        <v>2062.5</v>
      </c>
      <c r="J7683" s="7">
        <f>FlightsPivot[[#This Row],[Total Fare]]+FlightsPivot[[#This Row],[10% tax ]]</f>
        <v>22687.5</v>
      </c>
      <c r="K7683" s="4">
        <v>4</v>
      </c>
      <c r="L7683" s="4">
        <v>2014</v>
      </c>
      <c r="M7683" t="str">
        <f>INDEX(RoutesPivot[DepAirport],MATCH($C7683,RoutesPivot[[RouteID]:[RouteID]],0))</f>
        <v>ORD</v>
      </c>
      <c r="N7683" t="str">
        <f>INDEX(RoutesPivot[AirportID],MATCH($C7683,RoutesPivot[[RouteID]:[RouteID]],0))</f>
        <v>CLT</v>
      </c>
      <c r="O7683">
        <f>INDEX(RoutesPivot[Distance],MATCH($C7683,RoutesPivot[[RouteID]:[RouteID]],0))</f>
        <v>700</v>
      </c>
      <c r="P7683">
        <f>INDEX(RoutesPivot[ListPrice],MATCH($C7683,RoutesPivot[[RouteID]:[RouteID]],0))</f>
        <v>125</v>
      </c>
      <c r="Q7683" t="str">
        <f>INDEX(AirportPivot[AirportName],MATCH($N7683,AirportPivot[[AirportID]:[AirportID]],0))</f>
        <v>Charlotte/Douglas International</v>
      </c>
      <c r="R7683">
        <f>INDEX(AirportPivot[Gates (number of available)],MATCH($N7683,AirportPivot[[AirportID]:[AirportID]],0))</f>
        <v>65</v>
      </c>
    </row>
    <row r="7684" spans="1:18" x14ac:dyDescent="0.25">
      <c r="A7684" s="3" t="s">
        <v>7716</v>
      </c>
      <c r="B7684" s="12">
        <v>41901</v>
      </c>
      <c r="C7684" s="4" t="s">
        <v>21</v>
      </c>
      <c r="D7684" s="4">
        <v>1.6</v>
      </c>
      <c r="E7684" s="4">
        <v>201</v>
      </c>
      <c r="F7684" s="5">
        <v>0.54166666666666663</v>
      </c>
      <c r="G7684" s="6">
        <v>125</v>
      </c>
      <c r="H7684" s="7">
        <v>20625</v>
      </c>
      <c r="I7684" s="7">
        <f>FlightsPivot[[#This Row],[Total Fare]]*10%</f>
        <v>2062.5</v>
      </c>
      <c r="J7684" s="7">
        <f>FlightsPivot[[#This Row],[Total Fare]]+FlightsPivot[[#This Row],[10% tax ]]</f>
        <v>22687.5</v>
      </c>
      <c r="K7684" s="4">
        <v>9</v>
      </c>
      <c r="L7684" s="4">
        <v>2014</v>
      </c>
      <c r="M7684" t="str">
        <f>INDEX(RoutesPivot[DepAirport],MATCH($C7684,RoutesPivot[[RouteID]:[RouteID]],0))</f>
        <v>ORD</v>
      </c>
      <c r="N7684" t="str">
        <f>INDEX(RoutesPivot[AirportID],MATCH($C7684,RoutesPivot[[RouteID]:[RouteID]],0))</f>
        <v>CLT</v>
      </c>
      <c r="O7684">
        <f>INDEX(RoutesPivot[Distance],MATCH($C7684,RoutesPivot[[RouteID]:[RouteID]],0))</f>
        <v>700</v>
      </c>
      <c r="P7684">
        <f>INDEX(RoutesPivot[ListPrice],MATCH($C7684,RoutesPivot[[RouteID]:[RouteID]],0))</f>
        <v>125</v>
      </c>
      <c r="Q7684" t="str">
        <f>INDEX(AirportPivot[AirportName],MATCH($N7684,AirportPivot[[AirportID]:[AirportID]],0))</f>
        <v>Charlotte/Douglas International</v>
      </c>
      <c r="R7684">
        <f>INDEX(AirportPivot[Gates (number of available)],MATCH($N7684,AirportPivot[[AirportID]:[AirportID]],0))</f>
        <v>65</v>
      </c>
    </row>
    <row r="7685" spans="1:18" x14ac:dyDescent="0.25">
      <c r="A7685" s="3" t="s">
        <v>7717</v>
      </c>
      <c r="B7685" s="12">
        <v>42315</v>
      </c>
      <c r="C7685" s="4" t="s">
        <v>11</v>
      </c>
      <c r="D7685" s="4">
        <v>1</v>
      </c>
      <c r="E7685" s="4">
        <v>157</v>
      </c>
      <c r="F7685" s="5">
        <v>0.33333333333333331</v>
      </c>
      <c r="G7685" s="6">
        <v>300</v>
      </c>
      <c r="H7685" s="7">
        <v>49500</v>
      </c>
      <c r="I7685" s="7">
        <f>FlightsPivot[[#This Row],[Total Fare]]*10%</f>
        <v>4950</v>
      </c>
      <c r="J7685" s="7">
        <f>FlightsPivot[[#This Row],[Total Fare]]+FlightsPivot[[#This Row],[10% tax ]]</f>
        <v>54450</v>
      </c>
      <c r="K7685" s="4">
        <v>11</v>
      </c>
      <c r="L7685" s="4">
        <v>2015</v>
      </c>
      <c r="M7685" t="str">
        <f>INDEX(RoutesPivot[DepAirport],MATCH($C7685,RoutesPivot[[RouteID]:[RouteID]],0))</f>
        <v>ORD</v>
      </c>
      <c r="N7685" t="str">
        <f>INDEX(RoutesPivot[AirportID],MATCH($C7685,RoutesPivot[[RouteID]:[RouteID]],0))</f>
        <v>BOS</v>
      </c>
      <c r="O7685">
        <f>INDEX(RoutesPivot[Distance],MATCH($C7685,RoutesPivot[[RouteID]:[RouteID]],0))</f>
        <v>730</v>
      </c>
      <c r="P7685">
        <f>INDEX(RoutesPivot[ListPrice],MATCH($C7685,RoutesPivot[[RouteID]:[RouteID]],0))</f>
        <v>300</v>
      </c>
      <c r="Q7685" t="str">
        <f>INDEX(AirportPivot[AirportName],MATCH($N7685,AirportPivot[[AirportID]:[AirportID]],0))</f>
        <v>General Edward Lawrence Logan International</v>
      </c>
      <c r="R7685">
        <f>INDEX(AirportPivot[Gates (number of available)],MATCH($N7685,AirportPivot[[AirportID]:[AirportID]],0))</f>
        <v>63</v>
      </c>
    </row>
    <row r="7686" spans="1:18" x14ac:dyDescent="0.25">
      <c r="A7686" s="3" t="s">
        <v>7718</v>
      </c>
      <c r="B7686" s="12">
        <v>41717</v>
      </c>
      <c r="C7686" s="4" t="s">
        <v>30</v>
      </c>
      <c r="D7686" s="4">
        <v>2</v>
      </c>
      <c r="E7686" s="4">
        <v>12</v>
      </c>
      <c r="F7686" s="5">
        <v>0.70833333333333337</v>
      </c>
      <c r="G7686" s="6">
        <v>250</v>
      </c>
      <c r="H7686" s="7">
        <v>46250</v>
      </c>
      <c r="I7686" s="7">
        <f>FlightsPivot[[#This Row],[Total Fare]]*10%</f>
        <v>4625</v>
      </c>
      <c r="J7686" s="7">
        <f>FlightsPivot[[#This Row],[Total Fare]]+FlightsPivot[[#This Row],[10% tax ]]</f>
        <v>50875</v>
      </c>
      <c r="K7686" s="4">
        <v>3</v>
      </c>
      <c r="L7686" s="4">
        <v>2014</v>
      </c>
      <c r="M7686" t="str">
        <f>INDEX(RoutesPivot[DepAirport],MATCH($C7686,RoutesPivot[[RouteID]:[RouteID]],0))</f>
        <v>ORD</v>
      </c>
      <c r="N7686" t="str">
        <f>INDEX(RoutesPivot[AirportID],MATCH($C7686,RoutesPivot[[RouteID]:[RouteID]],0))</f>
        <v>MCO</v>
      </c>
      <c r="O7686">
        <f>INDEX(RoutesPivot[Distance],MATCH($C7686,RoutesPivot[[RouteID]:[RouteID]],0))</f>
        <v>850</v>
      </c>
      <c r="P7686">
        <f>INDEX(RoutesPivot[ListPrice],MATCH($C7686,RoutesPivot[[RouteID]:[RouteID]],0))</f>
        <v>250</v>
      </c>
      <c r="Q7686" t="str">
        <f>INDEX(AirportPivot[AirportName],MATCH($N7686,AirportPivot[[AirportID]:[AirportID]],0))</f>
        <v>Orlando International</v>
      </c>
      <c r="R7686">
        <f>INDEX(AirportPivot[Gates (number of available)],MATCH($N7686,AirportPivot[[AirportID]:[AirportID]],0))</f>
        <v>67</v>
      </c>
    </row>
    <row r="7687" spans="1:18" x14ac:dyDescent="0.25">
      <c r="A7687" s="3" t="s">
        <v>7719</v>
      </c>
      <c r="B7687" s="12">
        <v>41909</v>
      </c>
      <c r="C7687" s="4" t="s">
        <v>13</v>
      </c>
      <c r="D7687" s="4">
        <v>3.5</v>
      </c>
      <c r="E7687" s="4">
        <v>158</v>
      </c>
      <c r="F7687" s="5">
        <v>0.70833333333333337</v>
      </c>
      <c r="G7687" s="6">
        <v>250</v>
      </c>
      <c r="H7687" s="7">
        <v>41250</v>
      </c>
      <c r="I7687" s="7">
        <f>FlightsPivot[[#This Row],[Total Fare]]*10%</f>
        <v>4125</v>
      </c>
      <c r="J7687" s="7">
        <f>FlightsPivot[[#This Row],[Total Fare]]+FlightsPivot[[#This Row],[10% tax ]]</f>
        <v>45375</v>
      </c>
      <c r="K7687" s="4">
        <v>9</v>
      </c>
      <c r="L7687" s="4">
        <v>2014</v>
      </c>
      <c r="M7687" t="str">
        <f>INDEX(RoutesPivot[DepAirport],MATCH($C7687,RoutesPivot[[RouteID]:[RouteID]],0))</f>
        <v>ORD</v>
      </c>
      <c r="N7687" t="str">
        <f>INDEX(RoutesPivot[AirportID],MATCH($C7687,RoutesPivot[[RouteID]:[RouteID]],0))</f>
        <v>JFK</v>
      </c>
      <c r="O7687">
        <f>INDEX(RoutesPivot[Distance],MATCH($C7687,RoutesPivot[[RouteID]:[RouteID]],0))</f>
        <v>619</v>
      </c>
      <c r="P7687">
        <f>INDEX(RoutesPivot[ListPrice],MATCH($C7687,RoutesPivot[[RouteID]:[RouteID]],0))</f>
        <v>250</v>
      </c>
      <c r="Q7687" t="str">
        <f>INDEX(AirportPivot[AirportName],MATCH($N7687,AirportPivot[[AirportID]:[AirportID]],0))</f>
        <v>John F Kennedy International</v>
      </c>
      <c r="R7687">
        <f>INDEX(AirportPivot[Gates (number of available)],MATCH($N7687,AirportPivot[[AirportID]:[AirportID]],0))</f>
        <v>120</v>
      </c>
    </row>
    <row r="7688" spans="1:18" x14ac:dyDescent="0.25">
      <c r="A7688" s="3" t="s">
        <v>7720</v>
      </c>
      <c r="B7688" s="12">
        <v>42316</v>
      </c>
      <c r="C7688" s="4" t="s">
        <v>33</v>
      </c>
      <c r="D7688" s="4">
        <v>2.1</v>
      </c>
      <c r="E7688" s="4">
        <v>112</v>
      </c>
      <c r="F7688" s="5">
        <v>0.72916666666666663</v>
      </c>
      <c r="G7688" s="6">
        <v>375</v>
      </c>
      <c r="H7688" s="7">
        <v>69375</v>
      </c>
      <c r="I7688" s="7">
        <f>FlightsPivot[[#This Row],[Total Fare]]*10%</f>
        <v>6937.5</v>
      </c>
      <c r="J7688" s="7">
        <f>FlightsPivot[[#This Row],[Total Fare]]+FlightsPivot[[#This Row],[10% tax ]]</f>
        <v>76312.5</v>
      </c>
      <c r="K7688" s="4">
        <v>11</v>
      </c>
      <c r="L7688" s="4">
        <v>2015</v>
      </c>
      <c r="M7688" t="str">
        <f>INDEX(RoutesPivot[DepAirport],MATCH($C7688,RoutesPivot[[RouteID]:[RouteID]],0))</f>
        <v>ORD</v>
      </c>
      <c r="N7688" t="str">
        <f>INDEX(RoutesPivot[AirportID],MATCH($C7688,RoutesPivot[[RouteID]:[RouteID]],0))</f>
        <v>SFO</v>
      </c>
      <c r="O7688">
        <f>INDEX(RoutesPivot[Distance],MATCH($C7688,RoutesPivot[[RouteID]:[RouteID]],0))</f>
        <v>1600</v>
      </c>
      <c r="P7688">
        <f>INDEX(RoutesPivot[ListPrice],MATCH($C7688,RoutesPivot[[RouteID]:[RouteID]],0))</f>
        <v>375</v>
      </c>
      <c r="Q7688" t="str">
        <f>INDEX(AirportPivot[AirportName],MATCH($N7688,AirportPivot[[AirportID]:[AirportID]],0))</f>
        <v>San Francisco International</v>
      </c>
      <c r="R7688">
        <f>INDEX(AirportPivot[Gates (number of available)],MATCH($N7688,AirportPivot[[AirportID]:[AirportID]],0))</f>
        <v>70</v>
      </c>
    </row>
    <row r="7689" spans="1:18" x14ac:dyDescent="0.25">
      <c r="A7689" s="3" t="s">
        <v>7721</v>
      </c>
      <c r="B7689" s="12">
        <v>42274</v>
      </c>
      <c r="C7689" s="4" t="s">
        <v>27</v>
      </c>
      <c r="D7689" s="4">
        <v>11.3</v>
      </c>
      <c r="E7689" s="4">
        <v>29</v>
      </c>
      <c r="F7689" s="5">
        <v>0.45833333333333331</v>
      </c>
      <c r="G7689" s="6">
        <v>200</v>
      </c>
      <c r="H7689" s="7">
        <v>37000</v>
      </c>
      <c r="I7689" s="7">
        <f>FlightsPivot[[#This Row],[Total Fare]]*10%</f>
        <v>3700</v>
      </c>
      <c r="J7689" s="7">
        <f>FlightsPivot[[#This Row],[Total Fare]]+FlightsPivot[[#This Row],[10% tax ]]</f>
        <v>40700</v>
      </c>
      <c r="K7689" s="4">
        <v>9</v>
      </c>
      <c r="L7689" s="4">
        <v>2015</v>
      </c>
      <c r="M7689" t="str">
        <f>INDEX(RoutesPivot[DepAirport],MATCH($C7689,RoutesPivot[[RouteID]:[RouteID]],0))</f>
        <v>ORD</v>
      </c>
      <c r="N7689" t="str">
        <f>INDEX(RoutesPivot[AirportID],MATCH($C7689,RoutesPivot[[RouteID]:[RouteID]],0))</f>
        <v>ATL</v>
      </c>
      <c r="O7689">
        <f>INDEX(RoutesPivot[Distance],MATCH($C7689,RoutesPivot[[RouteID]:[RouteID]],0))</f>
        <v>510</v>
      </c>
      <c r="P7689">
        <f>INDEX(RoutesPivot[ListPrice],MATCH($C7689,RoutesPivot[[RouteID]:[RouteID]],0))</f>
        <v>200</v>
      </c>
      <c r="Q7689" t="str">
        <f>INDEX(AirportPivot[AirportName],MATCH($N7689,AirportPivot[[AirportID]:[AirportID]],0))</f>
        <v>Hartsfield-Jackson Atlanta International</v>
      </c>
      <c r="R7689">
        <f>INDEX(AirportPivot[Gates (number of available)],MATCH($N7689,AirportPivot[[AirportID]:[AirportID]],0))</f>
        <v>100</v>
      </c>
    </row>
    <row r="7690" spans="1:18" x14ac:dyDescent="0.25">
      <c r="A7690" s="3" t="s">
        <v>7722</v>
      </c>
      <c r="B7690" s="12">
        <v>41959</v>
      </c>
      <c r="C7690" s="4" t="s">
        <v>98</v>
      </c>
      <c r="D7690" s="4">
        <v>3.9</v>
      </c>
      <c r="E7690" s="4">
        <v>188</v>
      </c>
      <c r="F7690" s="5">
        <v>0.70833333333333337</v>
      </c>
      <c r="G7690" s="6">
        <v>275</v>
      </c>
      <c r="H7690" s="7">
        <v>45375</v>
      </c>
      <c r="I7690" s="7">
        <f>FlightsPivot[[#This Row],[Total Fare]]*10%</f>
        <v>4537.5</v>
      </c>
      <c r="J7690" s="7">
        <f>FlightsPivot[[#This Row],[Total Fare]]+FlightsPivot[[#This Row],[10% tax ]]</f>
        <v>49912.5</v>
      </c>
      <c r="K7690" s="4">
        <v>11</v>
      </c>
      <c r="L7690" s="4">
        <v>2014</v>
      </c>
      <c r="M7690" t="str">
        <f>INDEX(RoutesPivot[DepAirport],MATCH($C7690,RoutesPivot[[RouteID]:[RouteID]],0))</f>
        <v>ORD</v>
      </c>
      <c r="N7690" t="str">
        <f>INDEX(RoutesPivot[AirportID],MATCH($C7690,RoutesPivot[[RouteID]:[RouteID]],0))</f>
        <v>PHL</v>
      </c>
      <c r="O7690">
        <f>INDEX(RoutesPivot[Distance],MATCH($C7690,RoutesPivot[[RouteID]:[RouteID]],0))</f>
        <v>580</v>
      </c>
      <c r="P7690">
        <f>INDEX(RoutesPivot[ListPrice],MATCH($C7690,RoutesPivot[[RouteID]:[RouteID]],0))</f>
        <v>275</v>
      </c>
      <c r="Q7690" t="str">
        <f>INDEX(AirportPivot[AirportName],MATCH($N7690,AirportPivot[[AirportID]:[AirportID]],0))</f>
        <v>Philadelphia International</v>
      </c>
      <c r="R7690">
        <f>INDEX(AirportPivot[Gates (number of available)],MATCH($N7690,AirportPivot[[AirportID]:[AirportID]],0))</f>
        <v>89</v>
      </c>
    </row>
    <row r="7691" spans="1:18" x14ac:dyDescent="0.25">
      <c r="A7691" s="3" t="s">
        <v>7723</v>
      </c>
      <c r="B7691" s="12">
        <v>42153</v>
      </c>
      <c r="C7691" s="4" t="s">
        <v>23</v>
      </c>
      <c r="D7691" s="4">
        <v>2.4</v>
      </c>
      <c r="E7691" s="4">
        <v>198</v>
      </c>
      <c r="F7691" s="5">
        <v>0.33333333333333331</v>
      </c>
      <c r="G7691" s="6">
        <v>300</v>
      </c>
      <c r="H7691" s="7">
        <v>49500</v>
      </c>
      <c r="I7691" s="7">
        <f>FlightsPivot[[#This Row],[Total Fare]]*10%</f>
        <v>4950</v>
      </c>
      <c r="J7691" s="7">
        <f>FlightsPivot[[#This Row],[Total Fare]]+FlightsPivot[[#This Row],[10% tax ]]</f>
        <v>54450</v>
      </c>
      <c r="K7691" s="4">
        <v>5</v>
      </c>
      <c r="L7691" s="4">
        <v>2015</v>
      </c>
      <c r="M7691" t="str">
        <f>INDEX(RoutesPivot[DepAirport],MATCH($C7691,RoutesPivot[[RouteID]:[RouteID]],0))</f>
        <v>ORD</v>
      </c>
      <c r="N7691" t="str">
        <f>INDEX(RoutesPivot[AirportID],MATCH($C7691,RoutesPivot[[RouteID]:[RouteID]],0))</f>
        <v>DEN</v>
      </c>
      <c r="O7691">
        <f>INDEX(RoutesPivot[Distance],MATCH($C7691,RoutesPivot[[RouteID]:[RouteID]],0))</f>
        <v>800</v>
      </c>
      <c r="P7691">
        <f>INDEX(RoutesPivot[ListPrice],MATCH($C7691,RoutesPivot[[RouteID]:[RouteID]],0))</f>
        <v>300</v>
      </c>
      <c r="Q7691" t="str">
        <f>INDEX(AirportPivot[AirportName],MATCH($N7691,AirportPivot[[AirportID]:[AirportID]],0))</f>
        <v>Denver International</v>
      </c>
      <c r="R7691">
        <f>INDEX(AirportPivot[Gates (number of available)],MATCH($N7691,AirportPivot[[AirportID]:[AirportID]],0))</f>
        <v>75</v>
      </c>
    </row>
    <row r="7692" spans="1:18" x14ac:dyDescent="0.25">
      <c r="A7692" s="3" t="s">
        <v>7724</v>
      </c>
      <c r="B7692" s="12">
        <v>41699</v>
      </c>
      <c r="C7692" s="4" t="s">
        <v>17</v>
      </c>
      <c r="D7692" s="4">
        <v>4.5</v>
      </c>
      <c r="E7692" s="4">
        <v>187</v>
      </c>
      <c r="F7692" s="5">
        <v>0.66666666666666663</v>
      </c>
      <c r="G7692" s="6">
        <v>350</v>
      </c>
      <c r="H7692" s="7">
        <v>57750</v>
      </c>
      <c r="I7692" s="7">
        <f>FlightsPivot[[#This Row],[Total Fare]]*10%</f>
        <v>5775</v>
      </c>
      <c r="J7692" s="7">
        <f>FlightsPivot[[#This Row],[Total Fare]]+FlightsPivot[[#This Row],[10% tax ]]</f>
        <v>63525</v>
      </c>
      <c r="K7692" s="4">
        <v>3</v>
      </c>
      <c r="L7692" s="4">
        <v>2014</v>
      </c>
      <c r="M7692" t="str">
        <f>INDEX(RoutesPivot[DepAirport],MATCH($C7692,RoutesPivot[[RouteID]:[RouteID]],0))</f>
        <v>ORD</v>
      </c>
      <c r="N7692" t="str">
        <f>INDEX(RoutesPivot[AirportID],MATCH($C7692,RoutesPivot[[RouteID]:[RouteID]],0))</f>
        <v>LAX</v>
      </c>
      <c r="O7692">
        <f>INDEX(RoutesPivot[Distance],MATCH($C7692,RoutesPivot[[RouteID]:[RouteID]],0))</f>
        <v>1518</v>
      </c>
      <c r="P7692">
        <f>INDEX(RoutesPivot[ListPrice],MATCH($C7692,RoutesPivot[[RouteID]:[RouteID]],0))</f>
        <v>350</v>
      </c>
      <c r="Q7692" t="str">
        <f>INDEX(AirportPivot[AirportName],MATCH($N7692,AirportPivot[[AirportID]:[AirportID]],0))</f>
        <v>Los Angeles International</v>
      </c>
      <c r="R7692">
        <f>INDEX(AirportPivot[Gates (number of available)],MATCH($N7692,AirportPivot[[AirportID]:[AirportID]],0))</f>
        <v>86</v>
      </c>
    </row>
    <row r="7693" spans="1:18" x14ac:dyDescent="0.25">
      <c r="A7693" s="3" t="s">
        <v>7725</v>
      </c>
      <c r="B7693" s="12">
        <v>41852</v>
      </c>
      <c r="C7693" s="4" t="s">
        <v>25</v>
      </c>
      <c r="D7693" s="4">
        <v>2.9</v>
      </c>
      <c r="E7693" s="4">
        <v>45</v>
      </c>
      <c r="F7693" s="5">
        <v>0.70833333333333337</v>
      </c>
      <c r="G7693" s="6">
        <v>220</v>
      </c>
      <c r="H7693" s="7">
        <v>36300</v>
      </c>
      <c r="I7693" s="7">
        <f>FlightsPivot[[#This Row],[Total Fare]]*10%</f>
        <v>3630</v>
      </c>
      <c r="J7693" s="7">
        <f>FlightsPivot[[#This Row],[Total Fare]]+FlightsPivot[[#This Row],[10% tax ]]</f>
        <v>39930</v>
      </c>
      <c r="K7693" s="4">
        <v>8</v>
      </c>
      <c r="L7693" s="4">
        <v>2014</v>
      </c>
      <c r="M7693" t="str">
        <f>INDEX(RoutesPivot[DepAirport],MATCH($C7693,RoutesPivot[[RouteID]:[RouteID]],0))</f>
        <v>ORD</v>
      </c>
      <c r="N7693" t="str">
        <f>INDEX(RoutesPivot[AirportID],MATCH($C7693,RoutesPivot[[RouteID]:[RouteID]],0))</f>
        <v>DFW</v>
      </c>
      <c r="O7693">
        <f>INDEX(RoutesPivot[Distance],MATCH($C7693,RoutesPivot[[RouteID]:[RouteID]],0))</f>
        <v>700</v>
      </c>
      <c r="P7693">
        <f>INDEX(RoutesPivot[ListPrice],MATCH($C7693,RoutesPivot[[RouteID]:[RouteID]],0))</f>
        <v>200</v>
      </c>
      <c r="Q7693" t="str">
        <f>INDEX(AirportPivot[AirportName],MATCH($N7693,AirportPivot[[AirportID]:[AirportID]],0))</f>
        <v>Dallas/Fort Worth International</v>
      </c>
      <c r="R7693">
        <f>INDEX(AirportPivot[Gates (number of available)],MATCH($N7693,AirportPivot[[AirportID]:[AirportID]],0))</f>
        <v>130</v>
      </c>
    </row>
    <row r="7694" spans="1:18" x14ac:dyDescent="0.25">
      <c r="A7694" s="3" t="s">
        <v>7726</v>
      </c>
      <c r="B7694" s="12">
        <v>42075</v>
      </c>
      <c r="C7694" s="4" t="s">
        <v>27</v>
      </c>
      <c r="D7694" s="4">
        <v>9.3000000000000007</v>
      </c>
      <c r="E7694" s="4">
        <v>105</v>
      </c>
      <c r="F7694" s="5">
        <v>0.75</v>
      </c>
      <c r="G7694" s="6">
        <v>200</v>
      </c>
      <c r="H7694" s="7">
        <v>37000</v>
      </c>
      <c r="I7694" s="7">
        <f>FlightsPivot[[#This Row],[Total Fare]]*10%</f>
        <v>3700</v>
      </c>
      <c r="J7694" s="7">
        <f>FlightsPivot[[#This Row],[Total Fare]]+FlightsPivot[[#This Row],[10% tax ]]</f>
        <v>40700</v>
      </c>
      <c r="K7694" s="4">
        <v>3</v>
      </c>
      <c r="L7694" s="4">
        <v>2015</v>
      </c>
      <c r="M7694" t="str">
        <f>INDEX(RoutesPivot[DepAirport],MATCH($C7694,RoutesPivot[[RouteID]:[RouteID]],0))</f>
        <v>ORD</v>
      </c>
      <c r="N7694" t="str">
        <f>INDEX(RoutesPivot[AirportID],MATCH($C7694,RoutesPivot[[RouteID]:[RouteID]],0))</f>
        <v>ATL</v>
      </c>
      <c r="O7694">
        <f>INDEX(RoutesPivot[Distance],MATCH($C7694,RoutesPivot[[RouteID]:[RouteID]],0))</f>
        <v>510</v>
      </c>
      <c r="P7694">
        <f>INDEX(RoutesPivot[ListPrice],MATCH($C7694,RoutesPivot[[RouteID]:[RouteID]],0))</f>
        <v>200</v>
      </c>
      <c r="Q7694" t="str">
        <f>INDEX(AirportPivot[AirportName],MATCH($N7694,AirportPivot[[AirportID]:[AirportID]],0))</f>
        <v>Hartsfield-Jackson Atlanta International</v>
      </c>
      <c r="R7694">
        <f>INDEX(AirportPivot[Gates (number of available)],MATCH($N7694,AirportPivot[[AirportID]:[AirportID]],0))</f>
        <v>100</v>
      </c>
    </row>
    <row r="7695" spans="1:18" x14ac:dyDescent="0.25">
      <c r="A7695" s="3" t="s">
        <v>7727</v>
      </c>
      <c r="B7695" s="12">
        <v>41822</v>
      </c>
      <c r="C7695" s="4" t="s">
        <v>37</v>
      </c>
      <c r="D7695" s="4">
        <v>1.6</v>
      </c>
      <c r="E7695" s="4">
        <v>40</v>
      </c>
      <c r="F7695" s="5">
        <v>0.29166666666666669</v>
      </c>
      <c r="G7695" s="6">
        <v>385</v>
      </c>
      <c r="H7695" s="7">
        <v>63525</v>
      </c>
      <c r="I7695" s="7">
        <f>FlightsPivot[[#This Row],[Total Fare]]*10%</f>
        <v>6352.5</v>
      </c>
      <c r="J7695" s="7">
        <f>FlightsPivot[[#This Row],[Total Fare]]+FlightsPivot[[#This Row],[10% tax ]]</f>
        <v>69877.5</v>
      </c>
      <c r="K7695" s="4">
        <v>7</v>
      </c>
      <c r="L7695" s="4">
        <v>2014</v>
      </c>
      <c r="M7695" t="str">
        <f>INDEX(RoutesPivot[DepAirport],MATCH($C7695,RoutesPivot[[RouteID]:[RouteID]],0))</f>
        <v>ORD</v>
      </c>
      <c r="N7695" t="str">
        <f>INDEX(RoutesPivot[AirportID],MATCH($C7695,RoutesPivot[[RouteID]:[RouteID]],0))</f>
        <v>SEA</v>
      </c>
      <c r="O7695">
        <f>INDEX(RoutesPivot[Distance],MATCH($C7695,RoutesPivot[[RouteID]:[RouteID]],0))</f>
        <v>1500</v>
      </c>
      <c r="P7695">
        <f>INDEX(RoutesPivot[ListPrice],MATCH($C7695,RoutesPivot[[RouteID]:[RouteID]],0))</f>
        <v>350</v>
      </c>
      <c r="Q7695" t="str">
        <f>INDEX(AirportPivot[AirportName],MATCH($N7695,AirportPivot[[AirportID]:[AirportID]],0))</f>
        <v>Seattle-Tacoma International</v>
      </c>
      <c r="R7695">
        <f>INDEX(AirportPivot[Gates (number of available)],MATCH($N7695,AirportPivot[[AirportID]:[AirportID]],0))</f>
        <v>58</v>
      </c>
    </row>
    <row r="7696" spans="1:18" x14ac:dyDescent="0.25">
      <c r="A7696" s="3" t="s">
        <v>7728</v>
      </c>
      <c r="B7696" s="12">
        <v>41954</v>
      </c>
      <c r="C7696" s="4" t="s">
        <v>33</v>
      </c>
      <c r="D7696" s="4">
        <v>2.9</v>
      </c>
      <c r="E7696" s="4">
        <v>197</v>
      </c>
      <c r="F7696" s="5">
        <v>0.29166666666666669</v>
      </c>
      <c r="G7696" s="6">
        <v>375</v>
      </c>
      <c r="H7696" s="7">
        <v>61875</v>
      </c>
      <c r="I7696" s="7">
        <f>FlightsPivot[[#This Row],[Total Fare]]*10%</f>
        <v>6187.5</v>
      </c>
      <c r="J7696" s="7">
        <f>FlightsPivot[[#This Row],[Total Fare]]+FlightsPivot[[#This Row],[10% tax ]]</f>
        <v>68062.5</v>
      </c>
      <c r="K7696" s="4">
        <v>11</v>
      </c>
      <c r="L7696" s="4">
        <v>2014</v>
      </c>
      <c r="M7696" t="str">
        <f>INDEX(RoutesPivot[DepAirport],MATCH($C7696,RoutesPivot[[RouteID]:[RouteID]],0))</f>
        <v>ORD</v>
      </c>
      <c r="N7696" t="str">
        <f>INDEX(RoutesPivot[AirportID],MATCH($C7696,RoutesPivot[[RouteID]:[RouteID]],0))</f>
        <v>SFO</v>
      </c>
      <c r="O7696">
        <f>INDEX(RoutesPivot[Distance],MATCH($C7696,RoutesPivot[[RouteID]:[RouteID]],0))</f>
        <v>1600</v>
      </c>
      <c r="P7696">
        <f>INDEX(RoutesPivot[ListPrice],MATCH($C7696,RoutesPivot[[RouteID]:[RouteID]],0))</f>
        <v>375</v>
      </c>
      <c r="Q7696" t="str">
        <f>INDEX(AirportPivot[AirportName],MATCH($N7696,AirportPivot[[AirportID]:[AirportID]],0))</f>
        <v>San Francisco International</v>
      </c>
      <c r="R7696">
        <f>INDEX(AirportPivot[Gates (number of available)],MATCH($N7696,AirportPivot[[AirportID]:[AirportID]],0))</f>
        <v>70</v>
      </c>
    </row>
    <row r="7697" spans="1:18" x14ac:dyDescent="0.25">
      <c r="A7697" s="3" t="s">
        <v>7729</v>
      </c>
      <c r="B7697" s="12">
        <v>41698</v>
      </c>
      <c r="C7697" s="4" t="s">
        <v>13</v>
      </c>
      <c r="D7697" s="4">
        <v>1.6</v>
      </c>
      <c r="E7697" s="4">
        <v>54</v>
      </c>
      <c r="F7697" s="5">
        <v>0.70833333333333337</v>
      </c>
      <c r="G7697" s="6">
        <v>250</v>
      </c>
      <c r="H7697" s="7">
        <v>41250</v>
      </c>
      <c r="I7697" s="7">
        <f>FlightsPivot[[#This Row],[Total Fare]]*10%</f>
        <v>4125</v>
      </c>
      <c r="J7697" s="7">
        <f>FlightsPivot[[#This Row],[Total Fare]]+FlightsPivot[[#This Row],[10% tax ]]</f>
        <v>45375</v>
      </c>
      <c r="K7697" s="4">
        <v>2</v>
      </c>
      <c r="L7697" s="4">
        <v>2014</v>
      </c>
      <c r="M7697" t="str">
        <f>INDEX(RoutesPivot[DepAirport],MATCH($C7697,RoutesPivot[[RouteID]:[RouteID]],0))</f>
        <v>ORD</v>
      </c>
      <c r="N7697" t="str">
        <f>INDEX(RoutesPivot[AirportID],MATCH($C7697,RoutesPivot[[RouteID]:[RouteID]],0))</f>
        <v>JFK</v>
      </c>
      <c r="O7697">
        <f>INDEX(RoutesPivot[Distance],MATCH($C7697,RoutesPivot[[RouteID]:[RouteID]],0))</f>
        <v>619</v>
      </c>
      <c r="P7697">
        <f>INDEX(RoutesPivot[ListPrice],MATCH($C7697,RoutesPivot[[RouteID]:[RouteID]],0))</f>
        <v>250</v>
      </c>
      <c r="Q7697" t="str">
        <f>INDEX(AirportPivot[AirportName],MATCH($N7697,AirportPivot[[AirportID]:[AirportID]],0))</f>
        <v>John F Kennedy International</v>
      </c>
      <c r="R7697">
        <f>INDEX(AirportPivot[Gates (number of available)],MATCH($N7697,AirportPivot[[AirportID]:[AirportID]],0))</f>
        <v>120</v>
      </c>
    </row>
    <row r="7698" spans="1:18" x14ac:dyDescent="0.25">
      <c r="A7698" s="3" t="s">
        <v>7730</v>
      </c>
      <c r="B7698" s="12">
        <v>42317</v>
      </c>
      <c r="C7698" s="4" t="s">
        <v>47</v>
      </c>
      <c r="D7698" s="4">
        <v>1.9</v>
      </c>
      <c r="E7698" s="4">
        <v>121</v>
      </c>
      <c r="F7698" s="5">
        <v>0.83333333333333337</v>
      </c>
      <c r="G7698" s="6">
        <v>250</v>
      </c>
      <c r="H7698" s="7">
        <v>46250</v>
      </c>
      <c r="I7698" s="7">
        <f>FlightsPivot[[#This Row],[Total Fare]]*10%</f>
        <v>4625</v>
      </c>
      <c r="J7698" s="7">
        <f>FlightsPivot[[#This Row],[Total Fare]]+FlightsPivot[[#This Row],[10% tax ]]</f>
        <v>50875</v>
      </c>
      <c r="K7698" s="4">
        <v>11</v>
      </c>
      <c r="L7698" s="4">
        <v>2015</v>
      </c>
      <c r="M7698" t="str">
        <f>INDEX(RoutesPivot[DepAirport],MATCH($C7698,RoutesPivot[[RouteID]:[RouteID]],0))</f>
        <v>ORD</v>
      </c>
      <c r="N7698" t="str">
        <f>INDEX(RoutesPivot[AirportID],MATCH($C7698,RoutesPivot[[RouteID]:[RouteID]],0))</f>
        <v>PHX</v>
      </c>
      <c r="O7698">
        <f>INDEX(RoutesPivot[Distance],MATCH($C7698,RoutesPivot[[RouteID]:[RouteID]],0))</f>
        <v>1200</v>
      </c>
      <c r="P7698">
        <f>INDEX(RoutesPivot[ListPrice],MATCH($C7698,RoutesPivot[[RouteID]:[RouteID]],0))</f>
        <v>250</v>
      </c>
      <c r="Q7698" t="str">
        <f>INDEX(AirportPivot[AirportName],MATCH($N7698,AirportPivot[[AirportID]:[AirportID]],0))</f>
        <v>Phoenix Sky Harbor International</v>
      </c>
      <c r="R7698">
        <f>INDEX(AirportPivot[Gates (number of available)],MATCH($N7698,AirportPivot[[AirportID]:[AirportID]],0))</f>
        <v>60</v>
      </c>
    </row>
    <row r="7699" spans="1:18" x14ac:dyDescent="0.25">
      <c r="A7699" s="3" t="s">
        <v>7731</v>
      </c>
      <c r="B7699" s="12">
        <v>41693</v>
      </c>
      <c r="C7699" s="4" t="s">
        <v>27</v>
      </c>
      <c r="D7699" s="4">
        <v>9.1</v>
      </c>
      <c r="E7699" s="4">
        <v>97</v>
      </c>
      <c r="F7699" s="5">
        <v>0.29166666666666669</v>
      </c>
      <c r="G7699" s="6">
        <v>200</v>
      </c>
      <c r="H7699" s="7">
        <v>37000</v>
      </c>
      <c r="I7699" s="7">
        <f>FlightsPivot[[#This Row],[Total Fare]]*10%</f>
        <v>3700</v>
      </c>
      <c r="J7699" s="7">
        <f>FlightsPivot[[#This Row],[Total Fare]]+FlightsPivot[[#This Row],[10% tax ]]</f>
        <v>40700</v>
      </c>
      <c r="K7699" s="4">
        <v>2</v>
      </c>
      <c r="L7699" s="4">
        <v>2014</v>
      </c>
      <c r="M7699" t="str">
        <f>INDEX(RoutesPivot[DepAirport],MATCH($C7699,RoutesPivot[[RouteID]:[RouteID]],0))</f>
        <v>ORD</v>
      </c>
      <c r="N7699" t="str">
        <f>INDEX(RoutesPivot[AirportID],MATCH($C7699,RoutesPivot[[RouteID]:[RouteID]],0))</f>
        <v>ATL</v>
      </c>
      <c r="O7699">
        <f>INDEX(RoutesPivot[Distance],MATCH($C7699,RoutesPivot[[RouteID]:[RouteID]],0))</f>
        <v>510</v>
      </c>
      <c r="P7699">
        <f>INDEX(RoutesPivot[ListPrice],MATCH($C7699,RoutesPivot[[RouteID]:[RouteID]],0))</f>
        <v>200</v>
      </c>
      <c r="Q7699" t="str">
        <f>INDEX(AirportPivot[AirportName],MATCH($N7699,AirportPivot[[AirportID]:[AirportID]],0))</f>
        <v>Hartsfield-Jackson Atlanta International</v>
      </c>
      <c r="R7699">
        <f>INDEX(AirportPivot[Gates (number of available)],MATCH($N7699,AirportPivot[[AirportID]:[AirportID]],0))</f>
        <v>100</v>
      </c>
    </row>
    <row r="7700" spans="1:18" x14ac:dyDescent="0.25">
      <c r="A7700" s="3" t="s">
        <v>7732</v>
      </c>
      <c r="B7700" s="12">
        <v>41710</v>
      </c>
      <c r="C7700" s="4" t="s">
        <v>33</v>
      </c>
      <c r="D7700" s="4">
        <v>0.5</v>
      </c>
      <c r="E7700" s="4">
        <v>85</v>
      </c>
      <c r="F7700" s="5">
        <v>0.58333333333333337</v>
      </c>
      <c r="G7700" s="6">
        <v>375</v>
      </c>
      <c r="H7700" s="7">
        <v>67875</v>
      </c>
      <c r="I7700" s="7">
        <f>FlightsPivot[[#This Row],[Total Fare]]*10%</f>
        <v>6787.5</v>
      </c>
      <c r="J7700" s="7">
        <f>FlightsPivot[[#This Row],[Total Fare]]+FlightsPivot[[#This Row],[10% tax ]]</f>
        <v>74662.5</v>
      </c>
      <c r="K7700" s="4">
        <v>3</v>
      </c>
      <c r="L7700" s="4">
        <v>2014</v>
      </c>
      <c r="M7700" t="str">
        <f>INDEX(RoutesPivot[DepAirport],MATCH($C7700,RoutesPivot[[RouteID]:[RouteID]],0))</f>
        <v>ORD</v>
      </c>
      <c r="N7700" t="str">
        <f>INDEX(RoutesPivot[AirportID],MATCH($C7700,RoutesPivot[[RouteID]:[RouteID]],0))</f>
        <v>SFO</v>
      </c>
      <c r="O7700">
        <f>INDEX(RoutesPivot[Distance],MATCH($C7700,RoutesPivot[[RouteID]:[RouteID]],0))</f>
        <v>1600</v>
      </c>
      <c r="P7700">
        <f>INDEX(RoutesPivot[ListPrice],MATCH($C7700,RoutesPivot[[RouteID]:[RouteID]],0))</f>
        <v>375</v>
      </c>
      <c r="Q7700" t="str">
        <f>INDEX(AirportPivot[AirportName],MATCH($N7700,AirportPivot[[AirportID]:[AirportID]],0))</f>
        <v>San Francisco International</v>
      </c>
      <c r="R7700">
        <f>INDEX(AirportPivot[Gates (number of available)],MATCH($N7700,AirportPivot[[AirportID]:[AirportID]],0))</f>
        <v>70</v>
      </c>
    </row>
    <row r="7701" spans="1:18" x14ac:dyDescent="0.25">
      <c r="A7701" s="3" t="s">
        <v>7733</v>
      </c>
      <c r="B7701" s="12">
        <v>41717</v>
      </c>
      <c r="C7701" s="4" t="s">
        <v>53</v>
      </c>
      <c r="D7701" s="4">
        <v>1.8</v>
      </c>
      <c r="E7701" s="4">
        <v>176</v>
      </c>
      <c r="F7701" s="5">
        <v>0.75</v>
      </c>
      <c r="G7701" s="6">
        <v>300</v>
      </c>
      <c r="H7701" s="7">
        <v>49500</v>
      </c>
      <c r="I7701" s="7">
        <f>FlightsPivot[[#This Row],[Total Fare]]*10%</f>
        <v>4950</v>
      </c>
      <c r="J7701" s="7">
        <f>FlightsPivot[[#This Row],[Total Fare]]+FlightsPivot[[#This Row],[10% tax ]]</f>
        <v>54450</v>
      </c>
      <c r="K7701" s="4">
        <v>3</v>
      </c>
      <c r="L7701" s="4">
        <v>2014</v>
      </c>
      <c r="M7701" t="str">
        <f>INDEX(RoutesPivot[DepAirport],MATCH($C7701,RoutesPivot[[RouteID]:[RouteID]],0))</f>
        <v>ORD</v>
      </c>
      <c r="N7701" t="str">
        <f>INDEX(RoutesPivot[AirportID],MATCH($C7701,RoutesPivot[[RouteID]:[RouteID]],0))</f>
        <v>FLL</v>
      </c>
      <c r="O7701">
        <f>INDEX(RoutesPivot[Distance],MATCH($C7701,RoutesPivot[[RouteID]:[RouteID]],0))</f>
        <v>940</v>
      </c>
      <c r="P7701">
        <f>INDEX(RoutesPivot[ListPrice],MATCH($C7701,RoutesPivot[[RouteID]:[RouteID]],0))</f>
        <v>300</v>
      </c>
      <c r="Q7701" t="str">
        <f>INDEX(AirportPivot[AirportName],MATCH($N7701,AirportPivot[[AirportID]:[AirportID]],0))</f>
        <v>Fort Lauderdale/Hollywood International</v>
      </c>
      <c r="R7701">
        <f>INDEX(AirportPivot[Gates (number of available)],MATCH($N7701,AirportPivot[[AirportID]:[AirportID]],0))</f>
        <v>55</v>
      </c>
    </row>
    <row r="7702" spans="1:18" x14ac:dyDescent="0.25">
      <c r="A7702" s="3" t="s">
        <v>7734</v>
      </c>
      <c r="B7702" s="12">
        <v>41895</v>
      </c>
      <c r="C7702" s="4" t="s">
        <v>11</v>
      </c>
      <c r="D7702" s="4">
        <v>2.7</v>
      </c>
      <c r="E7702" s="4">
        <v>66</v>
      </c>
      <c r="F7702" s="5">
        <v>0.77083333333333337</v>
      </c>
      <c r="G7702" s="6">
        <v>300</v>
      </c>
      <c r="H7702" s="7">
        <v>54300</v>
      </c>
      <c r="I7702" s="7">
        <f>FlightsPivot[[#This Row],[Total Fare]]*10%</f>
        <v>5430</v>
      </c>
      <c r="J7702" s="7">
        <f>FlightsPivot[[#This Row],[Total Fare]]+FlightsPivot[[#This Row],[10% tax ]]</f>
        <v>59730</v>
      </c>
      <c r="K7702" s="4">
        <v>9</v>
      </c>
      <c r="L7702" s="4">
        <v>2014</v>
      </c>
      <c r="M7702" t="str">
        <f>INDEX(RoutesPivot[DepAirport],MATCH($C7702,RoutesPivot[[RouteID]:[RouteID]],0))</f>
        <v>ORD</v>
      </c>
      <c r="N7702" t="str">
        <f>INDEX(RoutesPivot[AirportID],MATCH($C7702,RoutesPivot[[RouteID]:[RouteID]],0))</f>
        <v>BOS</v>
      </c>
      <c r="O7702">
        <f>INDEX(RoutesPivot[Distance],MATCH($C7702,RoutesPivot[[RouteID]:[RouteID]],0))</f>
        <v>730</v>
      </c>
      <c r="P7702">
        <f>INDEX(RoutesPivot[ListPrice],MATCH($C7702,RoutesPivot[[RouteID]:[RouteID]],0))</f>
        <v>300</v>
      </c>
      <c r="Q7702" t="str">
        <f>INDEX(AirportPivot[AirportName],MATCH($N7702,AirportPivot[[AirportID]:[AirportID]],0))</f>
        <v>General Edward Lawrence Logan International</v>
      </c>
      <c r="R7702">
        <f>INDEX(AirportPivot[Gates (number of available)],MATCH($N7702,AirportPivot[[AirportID]:[AirportID]],0))</f>
        <v>63</v>
      </c>
    </row>
    <row r="7703" spans="1:18" x14ac:dyDescent="0.25">
      <c r="A7703" s="3" t="s">
        <v>7735</v>
      </c>
      <c r="B7703" s="12">
        <v>41796</v>
      </c>
      <c r="C7703" s="4" t="s">
        <v>13</v>
      </c>
      <c r="D7703" s="4">
        <v>2.2999999999999998</v>
      </c>
      <c r="E7703" s="4">
        <v>164</v>
      </c>
      <c r="F7703" s="5">
        <v>0.77083333333333337</v>
      </c>
      <c r="G7703" s="6">
        <v>275</v>
      </c>
      <c r="H7703" s="7">
        <v>45375</v>
      </c>
      <c r="I7703" s="7">
        <f>FlightsPivot[[#This Row],[Total Fare]]*10%</f>
        <v>4537.5</v>
      </c>
      <c r="J7703" s="7">
        <f>FlightsPivot[[#This Row],[Total Fare]]+FlightsPivot[[#This Row],[10% tax ]]</f>
        <v>49912.5</v>
      </c>
      <c r="K7703" s="4">
        <v>6</v>
      </c>
      <c r="L7703" s="4">
        <v>2014</v>
      </c>
      <c r="M7703" t="str">
        <f>INDEX(RoutesPivot[DepAirport],MATCH($C7703,RoutesPivot[[RouteID]:[RouteID]],0))</f>
        <v>ORD</v>
      </c>
      <c r="N7703" t="str">
        <f>INDEX(RoutesPivot[AirportID],MATCH($C7703,RoutesPivot[[RouteID]:[RouteID]],0))</f>
        <v>JFK</v>
      </c>
      <c r="O7703">
        <f>INDEX(RoutesPivot[Distance],MATCH($C7703,RoutesPivot[[RouteID]:[RouteID]],0))</f>
        <v>619</v>
      </c>
      <c r="P7703">
        <f>INDEX(RoutesPivot[ListPrice],MATCH($C7703,RoutesPivot[[RouteID]:[RouteID]],0))</f>
        <v>250</v>
      </c>
      <c r="Q7703" t="str">
        <f>INDEX(AirportPivot[AirportName],MATCH($N7703,AirportPivot[[AirportID]:[AirportID]],0))</f>
        <v>John F Kennedy International</v>
      </c>
      <c r="R7703">
        <f>INDEX(AirportPivot[Gates (number of available)],MATCH($N7703,AirportPivot[[AirportID]:[AirportID]],0))</f>
        <v>120</v>
      </c>
    </row>
    <row r="7704" spans="1:18" x14ac:dyDescent="0.25">
      <c r="A7704" s="3" t="s">
        <v>7736</v>
      </c>
      <c r="B7704" s="12">
        <v>42287</v>
      </c>
      <c r="C7704" s="4" t="s">
        <v>17</v>
      </c>
      <c r="D7704" s="4">
        <v>3.7</v>
      </c>
      <c r="E7704" s="4">
        <v>210</v>
      </c>
      <c r="F7704" s="5">
        <v>0.4375</v>
      </c>
      <c r="G7704" s="6">
        <v>350</v>
      </c>
      <c r="H7704" s="7">
        <v>57750</v>
      </c>
      <c r="I7704" s="7">
        <f>FlightsPivot[[#This Row],[Total Fare]]*10%</f>
        <v>5775</v>
      </c>
      <c r="J7704" s="7">
        <f>FlightsPivot[[#This Row],[Total Fare]]+FlightsPivot[[#This Row],[10% tax ]]</f>
        <v>63525</v>
      </c>
      <c r="K7704" s="4">
        <v>10</v>
      </c>
      <c r="L7704" s="4">
        <v>2015</v>
      </c>
      <c r="M7704" t="str">
        <f>INDEX(RoutesPivot[DepAirport],MATCH($C7704,RoutesPivot[[RouteID]:[RouteID]],0))</f>
        <v>ORD</v>
      </c>
      <c r="N7704" t="str">
        <f>INDEX(RoutesPivot[AirportID],MATCH($C7704,RoutesPivot[[RouteID]:[RouteID]],0))</f>
        <v>LAX</v>
      </c>
      <c r="O7704">
        <f>INDEX(RoutesPivot[Distance],MATCH($C7704,RoutesPivot[[RouteID]:[RouteID]],0))</f>
        <v>1518</v>
      </c>
      <c r="P7704">
        <f>INDEX(RoutesPivot[ListPrice],MATCH($C7704,RoutesPivot[[RouteID]:[RouteID]],0))</f>
        <v>350</v>
      </c>
      <c r="Q7704" t="str">
        <f>INDEX(AirportPivot[AirportName],MATCH($N7704,AirportPivot[[AirportID]:[AirportID]],0))</f>
        <v>Los Angeles International</v>
      </c>
      <c r="R7704">
        <f>INDEX(AirportPivot[Gates (number of available)],MATCH($N7704,AirportPivot[[AirportID]:[AirportID]],0))</f>
        <v>86</v>
      </c>
    </row>
    <row r="7705" spans="1:18" x14ac:dyDescent="0.25">
      <c r="A7705" s="3" t="s">
        <v>7737</v>
      </c>
      <c r="B7705" s="12">
        <v>41965</v>
      </c>
      <c r="C7705" s="4" t="s">
        <v>13</v>
      </c>
      <c r="D7705" s="4">
        <v>1.1000000000000001</v>
      </c>
      <c r="E7705" s="4">
        <v>16</v>
      </c>
      <c r="F7705" s="5">
        <v>0.58333333333333337</v>
      </c>
      <c r="G7705" s="6">
        <v>250</v>
      </c>
      <c r="H7705" s="7">
        <v>46250</v>
      </c>
      <c r="I7705" s="7">
        <f>FlightsPivot[[#This Row],[Total Fare]]*10%</f>
        <v>4625</v>
      </c>
      <c r="J7705" s="7">
        <f>FlightsPivot[[#This Row],[Total Fare]]+FlightsPivot[[#This Row],[10% tax ]]</f>
        <v>50875</v>
      </c>
      <c r="K7705" s="4">
        <v>11</v>
      </c>
      <c r="L7705" s="4">
        <v>2014</v>
      </c>
      <c r="M7705" t="str">
        <f>INDEX(RoutesPivot[DepAirport],MATCH($C7705,RoutesPivot[[RouteID]:[RouteID]],0))</f>
        <v>ORD</v>
      </c>
      <c r="N7705" t="str">
        <f>INDEX(RoutesPivot[AirportID],MATCH($C7705,RoutesPivot[[RouteID]:[RouteID]],0))</f>
        <v>JFK</v>
      </c>
      <c r="O7705">
        <f>INDEX(RoutesPivot[Distance],MATCH($C7705,RoutesPivot[[RouteID]:[RouteID]],0))</f>
        <v>619</v>
      </c>
      <c r="P7705">
        <f>INDEX(RoutesPivot[ListPrice],MATCH($C7705,RoutesPivot[[RouteID]:[RouteID]],0))</f>
        <v>250</v>
      </c>
      <c r="Q7705" t="str">
        <f>INDEX(AirportPivot[AirportName],MATCH($N7705,AirportPivot[[AirportID]:[AirportID]],0))</f>
        <v>John F Kennedy International</v>
      </c>
      <c r="R7705">
        <f>INDEX(AirportPivot[Gates (number of available)],MATCH($N7705,AirportPivot[[AirportID]:[AirportID]],0))</f>
        <v>120</v>
      </c>
    </row>
    <row r="7706" spans="1:18" x14ac:dyDescent="0.25">
      <c r="A7706" s="3" t="s">
        <v>7738</v>
      </c>
      <c r="B7706" s="12">
        <v>41729</v>
      </c>
      <c r="C7706" s="4" t="s">
        <v>37</v>
      </c>
      <c r="D7706" s="4">
        <v>1.8</v>
      </c>
      <c r="E7706" s="4">
        <v>98</v>
      </c>
      <c r="F7706" s="5">
        <v>0.47916666666666669</v>
      </c>
      <c r="G7706" s="6">
        <v>350</v>
      </c>
      <c r="H7706" s="7">
        <v>64750</v>
      </c>
      <c r="I7706" s="7">
        <f>FlightsPivot[[#This Row],[Total Fare]]*10%</f>
        <v>6475</v>
      </c>
      <c r="J7706" s="7">
        <f>FlightsPivot[[#This Row],[Total Fare]]+FlightsPivot[[#This Row],[10% tax ]]</f>
        <v>71225</v>
      </c>
      <c r="K7706" s="4">
        <v>3</v>
      </c>
      <c r="L7706" s="4">
        <v>2014</v>
      </c>
      <c r="M7706" t="str">
        <f>INDEX(RoutesPivot[DepAirport],MATCH($C7706,RoutesPivot[[RouteID]:[RouteID]],0))</f>
        <v>ORD</v>
      </c>
      <c r="N7706" t="str">
        <f>INDEX(RoutesPivot[AirportID],MATCH($C7706,RoutesPivot[[RouteID]:[RouteID]],0))</f>
        <v>SEA</v>
      </c>
      <c r="O7706">
        <f>INDEX(RoutesPivot[Distance],MATCH($C7706,RoutesPivot[[RouteID]:[RouteID]],0))</f>
        <v>1500</v>
      </c>
      <c r="P7706">
        <f>INDEX(RoutesPivot[ListPrice],MATCH($C7706,RoutesPivot[[RouteID]:[RouteID]],0))</f>
        <v>350</v>
      </c>
      <c r="Q7706" t="str">
        <f>INDEX(AirportPivot[AirportName],MATCH($N7706,AirportPivot[[AirportID]:[AirportID]],0))</f>
        <v>Seattle-Tacoma International</v>
      </c>
      <c r="R7706">
        <f>INDEX(AirportPivot[Gates (number of available)],MATCH($N7706,AirportPivot[[AirportID]:[AirportID]],0))</f>
        <v>58</v>
      </c>
    </row>
    <row r="7707" spans="1:18" x14ac:dyDescent="0.25">
      <c r="A7707" s="3" t="s">
        <v>7739</v>
      </c>
      <c r="B7707" s="12">
        <v>42038</v>
      </c>
      <c r="C7707" s="4" t="s">
        <v>83</v>
      </c>
      <c r="D7707" s="4">
        <v>1.7</v>
      </c>
      <c r="E7707" s="4">
        <v>101</v>
      </c>
      <c r="F7707" s="5">
        <v>0.70833333333333337</v>
      </c>
      <c r="G7707" s="6">
        <v>240</v>
      </c>
      <c r="H7707" s="7">
        <v>44400</v>
      </c>
      <c r="I7707" s="7">
        <f>FlightsPivot[[#This Row],[Total Fare]]*10%</f>
        <v>4440</v>
      </c>
      <c r="J7707" s="7">
        <f>FlightsPivot[[#This Row],[Total Fare]]+FlightsPivot[[#This Row],[10% tax ]]</f>
        <v>48840</v>
      </c>
      <c r="K7707" s="4">
        <v>2</v>
      </c>
      <c r="L7707" s="4">
        <v>2015</v>
      </c>
      <c r="M7707" t="str">
        <f>INDEX(RoutesPivot[DepAirport],MATCH($C7707,RoutesPivot[[RouteID]:[RouteID]],0))</f>
        <v>ORD</v>
      </c>
      <c r="N7707" t="str">
        <f>INDEX(RoutesPivot[AirportID],MATCH($C7707,RoutesPivot[[RouteID]:[RouteID]],0))</f>
        <v>BWI</v>
      </c>
      <c r="O7707">
        <f>INDEX(RoutesPivot[Distance],MATCH($C7707,RoutesPivot[[RouteID]:[RouteID]],0))</f>
        <v>520</v>
      </c>
      <c r="P7707">
        <f>INDEX(RoutesPivot[ListPrice],MATCH($C7707,RoutesPivot[[RouteID]:[RouteID]],0))</f>
        <v>240</v>
      </c>
      <c r="Q7707" t="str">
        <f>INDEX(AirportPivot[AirportName],MATCH($N7707,AirportPivot[[AirportID]:[AirportID]],0))</f>
        <v>Baltimore/Washington International Thurgood Marshall</v>
      </c>
      <c r="R7707">
        <f>INDEX(AirportPivot[Gates (number of available)],MATCH($N7707,AirportPivot[[AirportID]:[AirportID]],0))</f>
        <v>58</v>
      </c>
    </row>
    <row r="7708" spans="1:18" x14ac:dyDescent="0.25">
      <c r="A7708" s="3" t="s">
        <v>7740</v>
      </c>
      <c r="B7708" s="12">
        <v>41834</v>
      </c>
      <c r="C7708" s="4" t="s">
        <v>47</v>
      </c>
      <c r="D7708" s="4">
        <v>0.6</v>
      </c>
      <c r="E7708" s="4">
        <v>65</v>
      </c>
      <c r="F7708" s="5">
        <v>0.75</v>
      </c>
      <c r="G7708" s="6">
        <v>275</v>
      </c>
      <c r="H7708" s="7">
        <v>49775</v>
      </c>
      <c r="I7708" s="7">
        <f>FlightsPivot[[#This Row],[Total Fare]]*10%</f>
        <v>4977.5</v>
      </c>
      <c r="J7708" s="7">
        <f>FlightsPivot[[#This Row],[Total Fare]]+FlightsPivot[[#This Row],[10% tax ]]</f>
        <v>54752.5</v>
      </c>
      <c r="K7708" s="4">
        <v>7</v>
      </c>
      <c r="L7708" s="4">
        <v>2014</v>
      </c>
      <c r="M7708" t="str">
        <f>INDEX(RoutesPivot[DepAirport],MATCH($C7708,RoutesPivot[[RouteID]:[RouteID]],0))</f>
        <v>ORD</v>
      </c>
      <c r="N7708" t="str">
        <f>INDEX(RoutesPivot[AirportID],MATCH($C7708,RoutesPivot[[RouteID]:[RouteID]],0))</f>
        <v>PHX</v>
      </c>
      <c r="O7708">
        <f>INDEX(RoutesPivot[Distance],MATCH($C7708,RoutesPivot[[RouteID]:[RouteID]],0))</f>
        <v>1200</v>
      </c>
      <c r="P7708">
        <f>INDEX(RoutesPivot[ListPrice],MATCH($C7708,RoutesPivot[[RouteID]:[RouteID]],0))</f>
        <v>250</v>
      </c>
      <c r="Q7708" t="str">
        <f>INDEX(AirportPivot[AirportName],MATCH($N7708,AirportPivot[[AirportID]:[AirportID]],0))</f>
        <v>Phoenix Sky Harbor International</v>
      </c>
      <c r="R7708">
        <f>INDEX(AirportPivot[Gates (number of available)],MATCH($N7708,AirportPivot[[AirportID]:[AirportID]],0))</f>
        <v>60</v>
      </c>
    </row>
    <row r="7709" spans="1:18" x14ac:dyDescent="0.25">
      <c r="A7709" s="3" t="s">
        <v>7741</v>
      </c>
      <c r="B7709" s="12">
        <v>42020</v>
      </c>
      <c r="C7709" s="4" t="s">
        <v>70</v>
      </c>
      <c r="D7709" s="4">
        <v>2.7</v>
      </c>
      <c r="E7709" s="4">
        <v>107</v>
      </c>
      <c r="F7709" s="5">
        <v>0.79166666666666663</v>
      </c>
      <c r="G7709" s="6">
        <v>275</v>
      </c>
      <c r="H7709" s="7">
        <v>50875</v>
      </c>
      <c r="I7709" s="7">
        <f>FlightsPivot[[#This Row],[Total Fare]]*10%</f>
        <v>5087.5</v>
      </c>
      <c r="J7709" s="7">
        <f>FlightsPivot[[#This Row],[Total Fare]]+FlightsPivot[[#This Row],[10% tax ]]</f>
        <v>55962.5</v>
      </c>
      <c r="K7709" s="4">
        <v>1</v>
      </c>
      <c r="L7709" s="4">
        <v>2015</v>
      </c>
      <c r="M7709" t="str">
        <f>INDEX(RoutesPivot[DepAirport],MATCH($C7709,RoutesPivot[[RouteID]:[RouteID]],0))</f>
        <v>ORD</v>
      </c>
      <c r="N7709" t="str">
        <f>INDEX(RoutesPivot[AirportID],MATCH($C7709,RoutesPivot[[RouteID]:[RouteID]],0))</f>
        <v>LAS</v>
      </c>
      <c r="O7709">
        <f>INDEX(RoutesPivot[Distance],MATCH($C7709,RoutesPivot[[RouteID]:[RouteID]],0))</f>
        <v>1100</v>
      </c>
      <c r="P7709">
        <f>INDEX(RoutesPivot[ListPrice],MATCH($C7709,RoutesPivot[[RouteID]:[RouteID]],0))</f>
        <v>275</v>
      </c>
      <c r="Q7709" t="str">
        <f>INDEX(AirportPivot[AirportName],MATCH($N7709,AirportPivot[[AirportID]:[AirportID]],0))</f>
        <v>McCarran International</v>
      </c>
      <c r="R7709">
        <f>INDEX(AirportPivot[Gates (number of available)],MATCH($N7709,AirportPivot[[AirportID]:[AirportID]],0))</f>
        <v>68</v>
      </c>
    </row>
    <row r="7710" spans="1:18" x14ac:dyDescent="0.25">
      <c r="A7710" s="3" t="s">
        <v>7742</v>
      </c>
      <c r="B7710" s="12">
        <v>42324</v>
      </c>
      <c r="C7710" s="4" t="s">
        <v>25</v>
      </c>
      <c r="D7710" s="4">
        <v>0.3</v>
      </c>
      <c r="E7710" s="4">
        <v>187</v>
      </c>
      <c r="F7710" s="5">
        <v>0.8125</v>
      </c>
      <c r="G7710" s="6">
        <v>200</v>
      </c>
      <c r="H7710" s="7">
        <v>33000</v>
      </c>
      <c r="I7710" s="7">
        <f>FlightsPivot[[#This Row],[Total Fare]]*10%</f>
        <v>3300</v>
      </c>
      <c r="J7710" s="7">
        <f>FlightsPivot[[#This Row],[Total Fare]]+FlightsPivot[[#This Row],[10% tax ]]</f>
        <v>36300</v>
      </c>
      <c r="K7710" s="4">
        <v>11</v>
      </c>
      <c r="L7710" s="4">
        <v>2015</v>
      </c>
      <c r="M7710" t="str">
        <f>INDEX(RoutesPivot[DepAirport],MATCH($C7710,RoutesPivot[[RouteID]:[RouteID]],0))</f>
        <v>ORD</v>
      </c>
      <c r="N7710" t="str">
        <f>INDEX(RoutesPivot[AirportID],MATCH($C7710,RoutesPivot[[RouteID]:[RouteID]],0))</f>
        <v>DFW</v>
      </c>
      <c r="O7710">
        <f>INDEX(RoutesPivot[Distance],MATCH($C7710,RoutesPivot[[RouteID]:[RouteID]],0))</f>
        <v>700</v>
      </c>
      <c r="P7710">
        <f>INDEX(RoutesPivot[ListPrice],MATCH($C7710,RoutesPivot[[RouteID]:[RouteID]],0))</f>
        <v>200</v>
      </c>
      <c r="Q7710" t="str">
        <f>INDEX(AirportPivot[AirportName],MATCH($N7710,AirportPivot[[AirportID]:[AirportID]],0))</f>
        <v>Dallas/Fort Worth International</v>
      </c>
      <c r="R7710">
        <f>INDEX(AirportPivot[Gates (number of available)],MATCH($N7710,AirportPivot[[AirportID]:[AirportID]],0))</f>
        <v>130</v>
      </c>
    </row>
    <row r="7711" spans="1:18" x14ac:dyDescent="0.25">
      <c r="A7711" s="3" t="s">
        <v>7743</v>
      </c>
      <c r="B7711" s="12">
        <v>42336</v>
      </c>
      <c r="C7711" s="4" t="s">
        <v>15</v>
      </c>
      <c r="D7711" s="4">
        <v>4.5999999999999996</v>
      </c>
      <c r="E7711" s="4">
        <v>41</v>
      </c>
      <c r="F7711" s="5">
        <v>0.58333333333333337</v>
      </c>
      <c r="G7711" s="6">
        <v>337.5</v>
      </c>
      <c r="H7711" s="7">
        <v>55687.5</v>
      </c>
      <c r="I7711" s="7">
        <f>FlightsPivot[[#This Row],[Total Fare]]*10%</f>
        <v>5568.75</v>
      </c>
      <c r="J7711" s="7">
        <f>FlightsPivot[[#This Row],[Total Fare]]+FlightsPivot[[#This Row],[10% tax ]]</f>
        <v>61256.25</v>
      </c>
      <c r="K7711" s="4">
        <v>11</v>
      </c>
      <c r="L7711" s="4">
        <v>2015</v>
      </c>
      <c r="M7711" t="str">
        <f>INDEX(RoutesPivot[DepAirport],MATCH($C7711,RoutesPivot[[RouteID]:[RouteID]],0))</f>
        <v>ORD</v>
      </c>
      <c r="N7711" t="str">
        <f>INDEX(RoutesPivot[AirportID],MATCH($C7711,RoutesPivot[[RouteID]:[RouteID]],0))</f>
        <v>EWR</v>
      </c>
      <c r="O7711">
        <f>INDEX(RoutesPivot[Distance],MATCH($C7711,RoutesPivot[[RouteID]:[RouteID]],0))</f>
        <v>600</v>
      </c>
      <c r="P7711">
        <f>INDEX(RoutesPivot[ListPrice],MATCH($C7711,RoutesPivot[[RouteID]:[RouteID]],0))</f>
        <v>225</v>
      </c>
      <c r="Q7711" t="str">
        <f>INDEX(AirportPivot[AirportName],MATCH($N7711,AirportPivot[[AirportID]:[AirportID]],0))</f>
        <v>Newark Liberty International</v>
      </c>
      <c r="R7711">
        <f>INDEX(AirportPivot[Gates (number of available)],MATCH($N7711,AirportPivot[[AirportID]:[AirportID]],0))</f>
        <v>82</v>
      </c>
    </row>
    <row r="7712" spans="1:18" x14ac:dyDescent="0.25">
      <c r="A7712" s="3" t="s">
        <v>7744</v>
      </c>
      <c r="B7712" s="12">
        <v>42312</v>
      </c>
      <c r="C7712" s="4" t="s">
        <v>17</v>
      </c>
      <c r="D7712" s="4">
        <v>2.2999999999999998</v>
      </c>
      <c r="E7712" s="4">
        <v>108</v>
      </c>
      <c r="F7712" s="5">
        <v>0.85416666666666663</v>
      </c>
      <c r="G7712" s="6">
        <v>350</v>
      </c>
      <c r="H7712" s="7">
        <v>64750</v>
      </c>
      <c r="I7712" s="7">
        <f>FlightsPivot[[#This Row],[Total Fare]]*10%</f>
        <v>6475</v>
      </c>
      <c r="J7712" s="7">
        <f>FlightsPivot[[#This Row],[Total Fare]]+FlightsPivot[[#This Row],[10% tax ]]</f>
        <v>71225</v>
      </c>
      <c r="K7712" s="4">
        <v>11</v>
      </c>
      <c r="L7712" s="4">
        <v>2015</v>
      </c>
      <c r="M7712" t="str">
        <f>INDEX(RoutesPivot[DepAirport],MATCH($C7712,RoutesPivot[[RouteID]:[RouteID]],0))</f>
        <v>ORD</v>
      </c>
      <c r="N7712" t="str">
        <f>INDEX(RoutesPivot[AirportID],MATCH($C7712,RoutesPivot[[RouteID]:[RouteID]],0))</f>
        <v>LAX</v>
      </c>
      <c r="O7712">
        <f>INDEX(RoutesPivot[Distance],MATCH($C7712,RoutesPivot[[RouteID]:[RouteID]],0))</f>
        <v>1518</v>
      </c>
      <c r="P7712">
        <f>INDEX(RoutesPivot[ListPrice],MATCH($C7712,RoutesPivot[[RouteID]:[RouteID]],0))</f>
        <v>350</v>
      </c>
      <c r="Q7712" t="str">
        <f>INDEX(AirportPivot[AirportName],MATCH($N7712,AirportPivot[[AirportID]:[AirportID]],0))</f>
        <v>Los Angeles International</v>
      </c>
      <c r="R7712">
        <f>INDEX(AirportPivot[Gates (number of available)],MATCH($N7712,AirportPivot[[AirportID]:[AirportID]],0))</f>
        <v>86</v>
      </c>
    </row>
    <row r="7713" spans="1:18" x14ac:dyDescent="0.25">
      <c r="A7713" s="3" t="s">
        <v>7745</v>
      </c>
      <c r="B7713" s="12">
        <v>42237</v>
      </c>
      <c r="C7713" s="4" t="s">
        <v>23</v>
      </c>
      <c r="D7713" s="4">
        <v>3.4</v>
      </c>
      <c r="E7713" s="4">
        <v>146</v>
      </c>
      <c r="F7713" s="5">
        <v>0.29166666666666669</v>
      </c>
      <c r="G7713" s="6">
        <v>330</v>
      </c>
      <c r="H7713" s="7">
        <v>61050</v>
      </c>
      <c r="I7713" s="7">
        <f>FlightsPivot[[#This Row],[Total Fare]]*10%</f>
        <v>6105</v>
      </c>
      <c r="J7713" s="7">
        <f>FlightsPivot[[#This Row],[Total Fare]]+FlightsPivot[[#This Row],[10% tax ]]</f>
        <v>67155</v>
      </c>
      <c r="K7713" s="4">
        <v>8</v>
      </c>
      <c r="L7713" s="4">
        <v>2015</v>
      </c>
      <c r="M7713" t="str">
        <f>INDEX(RoutesPivot[DepAirport],MATCH($C7713,RoutesPivot[[RouteID]:[RouteID]],0))</f>
        <v>ORD</v>
      </c>
      <c r="N7713" t="str">
        <f>INDEX(RoutesPivot[AirportID],MATCH($C7713,RoutesPivot[[RouteID]:[RouteID]],0))</f>
        <v>DEN</v>
      </c>
      <c r="O7713">
        <f>INDEX(RoutesPivot[Distance],MATCH($C7713,RoutesPivot[[RouteID]:[RouteID]],0))</f>
        <v>800</v>
      </c>
      <c r="P7713">
        <f>INDEX(RoutesPivot[ListPrice],MATCH($C7713,RoutesPivot[[RouteID]:[RouteID]],0))</f>
        <v>300</v>
      </c>
      <c r="Q7713" t="str">
        <f>INDEX(AirportPivot[AirportName],MATCH($N7713,AirportPivot[[AirportID]:[AirportID]],0))</f>
        <v>Denver International</v>
      </c>
      <c r="R7713">
        <f>INDEX(AirportPivot[Gates (number of available)],MATCH($N7713,AirportPivot[[AirportID]:[AirportID]],0))</f>
        <v>75</v>
      </c>
    </row>
    <row r="7714" spans="1:18" x14ac:dyDescent="0.25">
      <c r="A7714" s="3" t="s">
        <v>7746</v>
      </c>
      <c r="B7714" s="12">
        <v>42174</v>
      </c>
      <c r="C7714" s="4" t="s">
        <v>15</v>
      </c>
      <c r="D7714" s="4">
        <v>3.7</v>
      </c>
      <c r="E7714" s="4">
        <v>119</v>
      </c>
      <c r="F7714" s="5">
        <v>0.29166666666666669</v>
      </c>
      <c r="G7714" s="6">
        <v>247.5</v>
      </c>
      <c r="H7714" s="7">
        <v>45787.5</v>
      </c>
      <c r="I7714" s="7">
        <f>FlightsPivot[[#This Row],[Total Fare]]*10%</f>
        <v>4578.75</v>
      </c>
      <c r="J7714" s="7">
        <f>FlightsPivot[[#This Row],[Total Fare]]+FlightsPivot[[#This Row],[10% tax ]]</f>
        <v>50366.25</v>
      </c>
      <c r="K7714" s="4">
        <v>6</v>
      </c>
      <c r="L7714" s="4">
        <v>2015</v>
      </c>
      <c r="M7714" t="str">
        <f>INDEX(RoutesPivot[DepAirport],MATCH($C7714,RoutesPivot[[RouteID]:[RouteID]],0))</f>
        <v>ORD</v>
      </c>
      <c r="N7714" t="str">
        <f>INDEX(RoutesPivot[AirportID],MATCH($C7714,RoutesPivot[[RouteID]:[RouteID]],0))</f>
        <v>EWR</v>
      </c>
      <c r="O7714">
        <f>INDEX(RoutesPivot[Distance],MATCH($C7714,RoutesPivot[[RouteID]:[RouteID]],0))</f>
        <v>600</v>
      </c>
      <c r="P7714">
        <f>INDEX(RoutesPivot[ListPrice],MATCH($C7714,RoutesPivot[[RouteID]:[RouteID]],0))</f>
        <v>225</v>
      </c>
      <c r="Q7714" t="str">
        <f>INDEX(AirportPivot[AirportName],MATCH($N7714,AirportPivot[[AirportID]:[AirportID]],0))</f>
        <v>Newark Liberty International</v>
      </c>
      <c r="R7714">
        <f>INDEX(AirportPivot[Gates (number of available)],MATCH($N7714,AirportPivot[[AirportID]:[AirportID]],0))</f>
        <v>82</v>
      </c>
    </row>
    <row r="7715" spans="1:18" x14ac:dyDescent="0.25">
      <c r="A7715" s="3" t="s">
        <v>7747</v>
      </c>
      <c r="B7715" s="12">
        <v>41755</v>
      </c>
      <c r="C7715" s="4" t="s">
        <v>47</v>
      </c>
      <c r="D7715" s="4">
        <v>2.5</v>
      </c>
      <c r="E7715" s="4">
        <v>82</v>
      </c>
      <c r="F7715" s="5">
        <v>0.83333333333333337</v>
      </c>
      <c r="G7715" s="6">
        <v>250</v>
      </c>
      <c r="H7715" s="7">
        <v>45250</v>
      </c>
      <c r="I7715" s="7">
        <f>FlightsPivot[[#This Row],[Total Fare]]*10%</f>
        <v>4525</v>
      </c>
      <c r="J7715" s="7">
        <f>FlightsPivot[[#This Row],[Total Fare]]+FlightsPivot[[#This Row],[10% tax ]]</f>
        <v>49775</v>
      </c>
      <c r="K7715" s="4">
        <v>4</v>
      </c>
      <c r="L7715" s="4">
        <v>2014</v>
      </c>
      <c r="M7715" t="str">
        <f>INDEX(RoutesPivot[DepAirport],MATCH($C7715,RoutesPivot[[RouteID]:[RouteID]],0))</f>
        <v>ORD</v>
      </c>
      <c r="N7715" t="str">
        <f>INDEX(RoutesPivot[AirportID],MATCH($C7715,RoutesPivot[[RouteID]:[RouteID]],0))</f>
        <v>PHX</v>
      </c>
      <c r="O7715">
        <f>INDEX(RoutesPivot[Distance],MATCH($C7715,RoutesPivot[[RouteID]:[RouteID]],0))</f>
        <v>1200</v>
      </c>
      <c r="P7715">
        <f>INDEX(RoutesPivot[ListPrice],MATCH($C7715,RoutesPivot[[RouteID]:[RouteID]],0))</f>
        <v>250</v>
      </c>
      <c r="Q7715" t="str">
        <f>INDEX(AirportPivot[AirportName],MATCH($N7715,AirportPivot[[AirportID]:[AirportID]],0))</f>
        <v>Phoenix Sky Harbor International</v>
      </c>
      <c r="R7715">
        <f>INDEX(AirportPivot[Gates (number of available)],MATCH($N7715,AirportPivot[[AirportID]:[AirportID]],0))</f>
        <v>60</v>
      </c>
    </row>
    <row r="7716" spans="1:18" x14ac:dyDescent="0.25">
      <c r="A7716" s="3" t="s">
        <v>7748</v>
      </c>
      <c r="B7716" s="12">
        <v>41713</v>
      </c>
      <c r="C7716" s="4" t="s">
        <v>80</v>
      </c>
      <c r="D7716" s="4">
        <v>1</v>
      </c>
      <c r="E7716" s="4">
        <v>172</v>
      </c>
      <c r="F7716" s="5">
        <v>0.625</v>
      </c>
      <c r="G7716" s="6">
        <v>300</v>
      </c>
      <c r="H7716" s="7">
        <v>49500</v>
      </c>
      <c r="I7716" s="7">
        <f>FlightsPivot[[#This Row],[Total Fare]]*10%</f>
        <v>4950</v>
      </c>
      <c r="J7716" s="7">
        <f>FlightsPivot[[#This Row],[Total Fare]]+FlightsPivot[[#This Row],[10% tax ]]</f>
        <v>54450</v>
      </c>
      <c r="K7716" s="4">
        <v>3</v>
      </c>
      <c r="L7716" s="4">
        <v>2014</v>
      </c>
      <c r="M7716" t="str">
        <f>INDEX(RoutesPivot[DepAirport],MATCH($C7716,RoutesPivot[[RouteID]:[RouteID]],0))</f>
        <v>ORD</v>
      </c>
      <c r="N7716" t="str">
        <f>INDEX(RoutesPivot[AirportID],MATCH($C7716,RoutesPivot[[RouteID]:[RouteID]],0))</f>
        <v>MIA</v>
      </c>
      <c r="O7716">
        <f>INDEX(RoutesPivot[Distance],MATCH($C7716,RoutesPivot[[RouteID]:[RouteID]],0))</f>
        <v>1000</v>
      </c>
      <c r="P7716">
        <f>INDEX(RoutesPivot[ListPrice],MATCH($C7716,RoutesPivot[[RouteID]:[RouteID]],0))</f>
        <v>300</v>
      </c>
      <c r="Q7716" t="str">
        <f>INDEX(AirportPivot[AirportName],MATCH($N7716,AirportPivot[[AirportID]:[AirportID]],0))</f>
        <v>Miami International</v>
      </c>
      <c r="R7716">
        <f>INDEX(AirportPivot[Gates (number of available)],MATCH($N7716,AirportPivot[[AirportID]:[AirportID]],0))</f>
        <v>80</v>
      </c>
    </row>
    <row r="7717" spans="1:18" x14ac:dyDescent="0.25">
      <c r="A7717" s="3" t="s">
        <v>7749</v>
      </c>
      <c r="B7717" s="12">
        <v>41894</v>
      </c>
      <c r="C7717" s="4" t="s">
        <v>86</v>
      </c>
      <c r="D7717" s="4">
        <v>2.1</v>
      </c>
      <c r="E7717" s="4">
        <v>87</v>
      </c>
      <c r="F7717" s="5">
        <v>0.66666666666666663</v>
      </c>
      <c r="G7717" s="6">
        <v>115</v>
      </c>
      <c r="H7717" s="7">
        <v>20815</v>
      </c>
      <c r="I7717" s="7">
        <f>FlightsPivot[[#This Row],[Total Fare]]*10%</f>
        <v>2081.5</v>
      </c>
      <c r="J7717" s="7">
        <f>FlightsPivot[[#This Row],[Total Fare]]+FlightsPivot[[#This Row],[10% tax ]]</f>
        <v>22896.5</v>
      </c>
      <c r="K7717" s="4">
        <v>9</v>
      </c>
      <c r="L7717" s="4">
        <v>2014</v>
      </c>
      <c r="M7717" t="str">
        <f>INDEX(RoutesPivot[DepAirport],MATCH($C7717,RoutesPivot[[RouteID]:[RouteID]],0))</f>
        <v>ORD</v>
      </c>
      <c r="N7717" t="str">
        <f>INDEX(RoutesPivot[AirportID],MATCH($C7717,RoutesPivot[[RouteID]:[RouteID]],0))</f>
        <v>DTW</v>
      </c>
      <c r="O7717">
        <f>INDEX(RoutesPivot[Distance],MATCH($C7717,RoutesPivot[[RouteID]:[RouteID]],0))</f>
        <v>200</v>
      </c>
      <c r="P7717">
        <f>INDEX(RoutesPivot[ListPrice],MATCH($C7717,RoutesPivot[[RouteID]:[RouteID]],0))</f>
        <v>115</v>
      </c>
      <c r="Q7717" t="str">
        <f>INDEX(AirportPivot[AirportName],MATCH($N7717,AirportPivot[[AirportID]:[AirportID]],0))</f>
        <v>Detroit Metropolitan Wayne County</v>
      </c>
      <c r="R7717">
        <f>INDEX(AirportPivot[Gates (number of available)],MATCH($N7717,AirportPivot[[AirportID]:[AirportID]],0))</f>
        <v>60</v>
      </c>
    </row>
    <row r="7718" spans="1:18" x14ac:dyDescent="0.25">
      <c r="A7718" s="3" t="s">
        <v>7750</v>
      </c>
      <c r="B7718" s="12">
        <v>42102</v>
      </c>
      <c r="C7718" s="4" t="s">
        <v>15</v>
      </c>
      <c r="D7718" s="4">
        <v>1.5</v>
      </c>
      <c r="E7718" s="4">
        <v>10</v>
      </c>
      <c r="F7718" s="5">
        <v>0.75</v>
      </c>
      <c r="G7718" s="6">
        <v>225</v>
      </c>
      <c r="H7718" s="7">
        <v>41625</v>
      </c>
      <c r="I7718" s="7">
        <f>FlightsPivot[[#This Row],[Total Fare]]*10%</f>
        <v>4162.5</v>
      </c>
      <c r="J7718" s="7">
        <f>FlightsPivot[[#This Row],[Total Fare]]+FlightsPivot[[#This Row],[10% tax ]]</f>
        <v>45787.5</v>
      </c>
      <c r="K7718" s="4">
        <v>4</v>
      </c>
      <c r="L7718" s="4">
        <v>2015</v>
      </c>
      <c r="M7718" t="str">
        <f>INDEX(RoutesPivot[DepAirport],MATCH($C7718,RoutesPivot[[RouteID]:[RouteID]],0))</f>
        <v>ORD</v>
      </c>
      <c r="N7718" t="str">
        <f>INDEX(RoutesPivot[AirportID],MATCH($C7718,RoutesPivot[[RouteID]:[RouteID]],0))</f>
        <v>EWR</v>
      </c>
      <c r="O7718">
        <f>INDEX(RoutesPivot[Distance],MATCH($C7718,RoutesPivot[[RouteID]:[RouteID]],0))</f>
        <v>600</v>
      </c>
      <c r="P7718">
        <f>INDEX(RoutesPivot[ListPrice],MATCH($C7718,RoutesPivot[[RouteID]:[RouteID]],0))</f>
        <v>225</v>
      </c>
      <c r="Q7718" t="str">
        <f>INDEX(AirportPivot[AirportName],MATCH($N7718,AirportPivot[[AirportID]:[AirportID]],0))</f>
        <v>Newark Liberty International</v>
      </c>
      <c r="R7718">
        <f>INDEX(AirportPivot[Gates (number of available)],MATCH($N7718,AirportPivot[[AirportID]:[AirportID]],0))</f>
        <v>82</v>
      </c>
    </row>
    <row r="7719" spans="1:18" x14ac:dyDescent="0.25">
      <c r="A7719" s="3" t="s">
        <v>7751</v>
      </c>
      <c r="B7719" s="12">
        <v>41944</v>
      </c>
      <c r="C7719" s="4" t="s">
        <v>33</v>
      </c>
      <c r="D7719" s="4">
        <v>2.1</v>
      </c>
      <c r="E7719" s="4">
        <v>117</v>
      </c>
      <c r="F7719" s="5">
        <v>0.79166666666666663</v>
      </c>
      <c r="G7719" s="6">
        <v>375</v>
      </c>
      <c r="H7719" s="7">
        <v>69375</v>
      </c>
      <c r="I7719" s="7">
        <f>FlightsPivot[[#This Row],[Total Fare]]*10%</f>
        <v>6937.5</v>
      </c>
      <c r="J7719" s="7">
        <f>FlightsPivot[[#This Row],[Total Fare]]+FlightsPivot[[#This Row],[10% tax ]]</f>
        <v>76312.5</v>
      </c>
      <c r="K7719" s="4">
        <v>11</v>
      </c>
      <c r="L7719" s="4">
        <v>2014</v>
      </c>
      <c r="M7719" t="str">
        <f>INDEX(RoutesPivot[DepAirport],MATCH($C7719,RoutesPivot[[RouteID]:[RouteID]],0))</f>
        <v>ORD</v>
      </c>
      <c r="N7719" t="str">
        <f>INDEX(RoutesPivot[AirportID],MATCH($C7719,RoutesPivot[[RouteID]:[RouteID]],0))</f>
        <v>SFO</v>
      </c>
      <c r="O7719">
        <f>INDEX(RoutesPivot[Distance],MATCH($C7719,RoutesPivot[[RouteID]:[RouteID]],0))</f>
        <v>1600</v>
      </c>
      <c r="P7719">
        <f>INDEX(RoutesPivot[ListPrice],MATCH($C7719,RoutesPivot[[RouteID]:[RouteID]],0))</f>
        <v>375</v>
      </c>
      <c r="Q7719" t="str">
        <f>INDEX(AirportPivot[AirportName],MATCH($N7719,AirportPivot[[AirportID]:[AirportID]],0))</f>
        <v>San Francisco International</v>
      </c>
      <c r="R7719">
        <f>INDEX(AirportPivot[Gates (number of available)],MATCH($N7719,AirportPivot[[AirportID]:[AirportID]],0))</f>
        <v>70</v>
      </c>
    </row>
    <row r="7720" spans="1:18" x14ac:dyDescent="0.25">
      <c r="A7720" s="3" t="s">
        <v>7752</v>
      </c>
      <c r="B7720" s="12">
        <v>41731</v>
      </c>
      <c r="C7720" s="4" t="s">
        <v>33</v>
      </c>
      <c r="D7720" s="4">
        <v>2.4</v>
      </c>
      <c r="E7720" s="4">
        <v>122</v>
      </c>
      <c r="F7720" s="5">
        <v>0.29166666666666669</v>
      </c>
      <c r="G7720" s="6">
        <v>375</v>
      </c>
      <c r="H7720" s="7">
        <v>69375</v>
      </c>
      <c r="I7720" s="7">
        <f>FlightsPivot[[#This Row],[Total Fare]]*10%</f>
        <v>6937.5</v>
      </c>
      <c r="J7720" s="7">
        <f>FlightsPivot[[#This Row],[Total Fare]]+FlightsPivot[[#This Row],[10% tax ]]</f>
        <v>76312.5</v>
      </c>
      <c r="K7720" s="4">
        <v>4</v>
      </c>
      <c r="L7720" s="4">
        <v>2014</v>
      </c>
      <c r="M7720" t="str">
        <f>INDEX(RoutesPivot[DepAirport],MATCH($C7720,RoutesPivot[[RouteID]:[RouteID]],0))</f>
        <v>ORD</v>
      </c>
      <c r="N7720" t="str">
        <f>INDEX(RoutesPivot[AirportID],MATCH($C7720,RoutesPivot[[RouteID]:[RouteID]],0))</f>
        <v>SFO</v>
      </c>
      <c r="O7720">
        <f>INDEX(RoutesPivot[Distance],MATCH($C7720,RoutesPivot[[RouteID]:[RouteID]],0))</f>
        <v>1600</v>
      </c>
      <c r="P7720">
        <f>INDEX(RoutesPivot[ListPrice],MATCH($C7720,RoutesPivot[[RouteID]:[RouteID]],0))</f>
        <v>375</v>
      </c>
      <c r="Q7720" t="str">
        <f>INDEX(AirportPivot[AirportName],MATCH($N7720,AirportPivot[[AirportID]:[AirportID]],0))</f>
        <v>San Francisco International</v>
      </c>
      <c r="R7720">
        <f>INDEX(AirportPivot[Gates (number of available)],MATCH($N7720,AirportPivot[[AirportID]:[AirportID]],0))</f>
        <v>70</v>
      </c>
    </row>
    <row r="7721" spans="1:18" x14ac:dyDescent="0.25">
      <c r="A7721" s="3" t="s">
        <v>7753</v>
      </c>
      <c r="B7721" s="12">
        <v>41761</v>
      </c>
      <c r="C7721" s="4" t="s">
        <v>17</v>
      </c>
      <c r="D7721" s="4">
        <v>3.3</v>
      </c>
      <c r="E7721" s="4">
        <v>16</v>
      </c>
      <c r="F7721" s="5">
        <v>0.41666666666666669</v>
      </c>
      <c r="G7721" s="6">
        <v>350</v>
      </c>
      <c r="H7721" s="7">
        <v>64750</v>
      </c>
      <c r="I7721" s="7">
        <f>FlightsPivot[[#This Row],[Total Fare]]*10%</f>
        <v>6475</v>
      </c>
      <c r="J7721" s="7">
        <f>FlightsPivot[[#This Row],[Total Fare]]+FlightsPivot[[#This Row],[10% tax ]]</f>
        <v>71225</v>
      </c>
      <c r="K7721" s="4">
        <v>5</v>
      </c>
      <c r="L7721" s="4">
        <v>2014</v>
      </c>
      <c r="M7721" t="str">
        <f>INDEX(RoutesPivot[DepAirport],MATCH($C7721,RoutesPivot[[RouteID]:[RouteID]],0))</f>
        <v>ORD</v>
      </c>
      <c r="N7721" t="str">
        <f>INDEX(RoutesPivot[AirportID],MATCH($C7721,RoutesPivot[[RouteID]:[RouteID]],0))</f>
        <v>LAX</v>
      </c>
      <c r="O7721">
        <f>INDEX(RoutesPivot[Distance],MATCH($C7721,RoutesPivot[[RouteID]:[RouteID]],0))</f>
        <v>1518</v>
      </c>
      <c r="P7721">
        <f>INDEX(RoutesPivot[ListPrice],MATCH($C7721,RoutesPivot[[RouteID]:[RouteID]],0))</f>
        <v>350</v>
      </c>
      <c r="Q7721" t="str">
        <f>INDEX(AirportPivot[AirportName],MATCH($N7721,AirportPivot[[AirportID]:[AirportID]],0))</f>
        <v>Los Angeles International</v>
      </c>
      <c r="R7721">
        <f>INDEX(AirportPivot[Gates (number of available)],MATCH($N7721,AirportPivot[[AirportID]:[AirportID]],0))</f>
        <v>86</v>
      </c>
    </row>
    <row r="7722" spans="1:18" x14ac:dyDescent="0.25">
      <c r="A7722" s="3" t="s">
        <v>7754</v>
      </c>
      <c r="B7722" s="12">
        <v>42189</v>
      </c>
      <c r="C7722" s="4" t="s">
        <v>80</v>
      </c>
      <c r="D7722" s="4">
        <v>2.2000000000000002</v>
      </c>
      <c r="E7722" s="4">
        <v>198</v>
      </c>
      <c r="F7722" s="5">
        <v>0.70833333333333337</v>
      </c>
      <c r="G7722" s="6">
        <v>330</v>
      </c>
      <c r="H7722" s="7">
        <v>54450</v>
      </c>
      <c r="I7722" s="7">
        <f>FlightsPivot[[#This Row],[Total Fare]]*10%</f>
        <v>5445</v>
      </c>
      <c r="J7722" s="7">
        <f>FlightsPivot[[#This Row],[Total Fare]]+FlightsPivot[[#This Row],[10% tax ]]</f>
        <v>59895</v>
      </c>
      <c r="K7722" s="4">
        <v>7</v>
      </c>
      <c r="L7722" s="4">
        <v>2015</v>
      </c>
      <c r="M7722" t="str">
        <f>INDEX(RoutesPivot[DepAirport],MATCH($C7722,RoutesPivot[[RouteID]:[RouteID]],0))</f>
        <v>ORD</v>
      </c>
      <c r="N7722" t="str">
        <f>INDEX(RoutesPivot[AirportID],MATCH($C7722,RoutesPivot[[RouteID]:[RouteID]],0))</f>
        <v>MIA</v>
      </c>
      <c r="O7722">
        <f>INDEX(RoutesPivot[Distance],MATCH($C7722,RoutesPivot[[RouteID]:[RouteID]],0))</f>
        <v>1000</v>
      </c>
      <c r="P7722">
        <f>INDEX(RoutesPivot[ListPrice],MATCH($C7722,RoutesPivot[[RouteID]:[RouteID]],0))</f>
        <v>300</v>
      </c>
      <c r="Q7722" t="str">
        <f>INDEX(AirportPivot[AirportName],MATCH($N7722,AirportPivot[[AirportID]:[AirportID]],0))</f>
        <v>Miami International</v>
      </c>
      <c r="R7722">
        <f>INDEX(AirportPivot[Gates (number of available)],MATCH($N7722,AirportPivot[[AirportID]:[AirportID]],0))</f>
        <v>80</v>
      </c>
    </row>
    <row r="7723" spans="1:18" x14ac:dyDescent="0.25">
      <c r="A7723" s="3" t="s">
        <v>7755</v>
      </c>
      <c r="B7723" s="12">
        <v>42190</v>
      </c>
      <c r="C7723" s="4" t="s">
        <v>37</v>
      </c>
      <c r="D7723" s="4">
        <v>1.7</v>
      </c>
      <c r="E7723" s="4">
        <v>145</v>
      </c>
      <c r="F7723" s="5">
        <v>0.72916666666666663</v>
      </c>
      <c r="G7723" s="6">
        <v>385</v>
      </c>
      <c r="H7723" s="7">
        <v>71225</v>
      </c>
      <c r="I7723" s="7">
        <f>FlightsPivot[[#This Row],[Total Fare]]*10%</f>
        <v>7122.5</v>
      </c>
      <c r="J7723" s="7">
        <f>FlightsPivot[[#This Row],[Total Fare]]+FlightsPivot[[#This Row],[10% tax ]]</f>
        <v>78347.5</v>
      </c>
      <c r="K7723" s="4">
        <v>7</v>
      </c>
      <c r="L7723" s="4">
        <v>2015</v>
      </c>
      <c r="M7723" t="str">
        <f>INDEX(RoutesPivot[DepAirport],MATCH($C7723,RoutesPivot[[RouteID]:[RouteID]],0))</f>
        <v>ORD</v>
      </c>
      <c r="N7723" t="str">
        <f>INDEX(RoutesPivot[AirportID],MATCH($C7723,RoutesPivot[[RouteID]:[RouteID]],0))</f>
        <v>SEA</v>
      </c>
      <c r="O7723">
        <f>INDEX(RoutesPivot[Distance],MATCH($C7723,RoutesPivot[[RouteID]:[RouteID]],0))</f>
        <v>1500</v>
      </c>
      <c r="P7723">
        <f>INDEX(RoutesPivot[ListPrice],MATCH($C7723,RoutesPivot[[RouteID]:[RouteID]],0))</f>
        <v>350</v>
      </c>
      <c r="Q7723" t="str">
        <f>INDEX(AirportPivot[AirportName],MATCH($N7723,AirportPivot[[AirportID]:[AirportID]],0))</f>
        <v>Seattle-Tacoma International</v>
      </c>
      <c r="R7723">
        <f>INDEX(AirportPivot[Gates (number of available)],MATCH($N7723,AirportPivot[[AirportID]:[AirportID]],0))</f>
        <v>58</v>
      </c>
    </row>
    <row r="7724" spans="1:18" x14ac:dyDescent="0.25">
      <c r="A7724" s="3" t="s">
        <v>7756</v>
      </c>
      <c r="B7724" s="12">
        <v>41958</v>
      </c>
      <c r="C7724" s="4" t="s">
        <v>70</v>
      </c>
      <c r="D7724" s="4">
        <v>1.5</v>
      </c>
      <c r="E7724" s="4">
        <v>40</v>
      </c>
      <c r="F7724" s="5">
        <v>0.41666666666666669</v>
      </c>
      <c r="G7724" s="6">
        <v>275</v>
      </c>
      <c r="H7724" s="7">
        <v>45375</v>
      </c>
      <c r="I7724" s="7">
        <f>FlightsPivot[[#This Row],[Total Fare]]*10%</f>
        <v>4537.5</v>
      </c>
      <c r="J7724" s="7">
        <f>FlightsPivot[[#This Row],[Total Fare]]+FlightsPivot[[#This Row],[10% tax ]]</f>
        <v>49912.5</v>
      </c>
      <c r="K7724" s="4">
        <v>11</v>
      </c>
      <c r="L7724" s="4">
        <v>2014</v>
      </c>
      <c r="M7724" t="str">
        <f>INDEX(RoutesPivot[DepAirport],MATCH($C7724,RoutesPivot[[RouteID]:[RouteID]],0))</f>
        <v>ORD</v>
      </c>
      <c r="N7724" t="str">
        <f>INDEX(RoutesPivot[AirportID],MATCH($C7724,RoutesPivot[[RouteID]:[RouteID]],0))</f>
        <v>LAS</v>
      </c>
      <c r="O7724">
        <f>INDEX(RoutesPivot[Distance],MATCH($C7724,RoutesPivot[[RouteID]:[RouteID]],0))</f>
        <v>1100</v>
      </c>
      <c r="P7724">
        <f>INDEX(RoutesPivot[ListPrice],MATCH($C7724,RoutesPivot[[RouteID]:[RouteID]],0))</f>
        <v>275</v>
      </c>
      <c r="Q7724" t="str">
        <f>INDEX(AirportPivot[AirportName],MATCH($N7724,AirportPivot[[AirportID]:[AirportID]],0))</f>
        <v>McCarran International</v>
      </c>
      <c r="R7724">
        <f>INDEX(AirportPivot[Gates (number of available)],MATCH($N7724,AirportPivot[[AirportID]:[AirportID]],0))</f>
        <v>68</v>
      </c>
    </row>
    <row r="7725" spans="1:18" x14ac:dyDescent="0.25">
      <c r="A7725" s="3" t="s">
        <v>7757</v>
      </c>
      <c r="B7725" s="12">
        <v>42186</v>
      </c>
      <c r="C7725" s="4" t="s">
        <v>19</v>
      </c>
      <c r="D7725" s="4">
        <v>1.4</v>
      </c>
      <c r="E7725" s="4">
        <v>142</v>
      </c>
      <c r="F7725" s="5">
        <v>0.79166666666666663</v>
      </c>
      <c r="G7725" s="6">
        <v>220</v>
      </c>
      <c r="H7725" s="7">
        <v>40700</v>
      </c>
      <c r="I7725" s="7">
        <f>FlightsPivot[[#This Row],[Total Fare]]*10%</f>
        <v>4070</v>
      </c>
      <c r="J7725" s="7">
        <f>FlightsPivot[[#This Row],[Total Fare]]+FlightsPivot[[#This Row],[10% tax ]]</f>
        <v>44770</v>
      </c>
      <c r="K7725" s="4">
        <v>7</v>
      </c>
      <c r="L7725" s="4">
        <v>2015</v>
      </c>
      <c r="M7725" t="str">
        <f>INDEX(RoutesPivot[DepAirport],MATCH($C7725,RoutesPivot[[RouteID]:[RouteID]],0))</f>
        <v>ORD</v>
      </c>
      <c r="N7725" t="str">
        <f>INDEX(RoutesPivot[AirportID],MATCH($C7725,RoutesPivot[[RouteID]:[RouteID]],0))</f>
        <v>IAH</v>
      </c>
      <c r="O7725">
        <f>INDEX(RoutesPivot[Distance],MATCH($C7725,RoutesPivot[[RouteID]:[RouteID]],0))</f>
        <v>800</v>
      </c>
      <c r="P7725">
        <f>INDEX(RoutesPivot[ListPrice],MATCH($C7725,RoutesPivot[[RouteID]:[RouteID]],0))</f>
        <v>200</v>
      </c>
      <c r="Q7725" t="str">
        <f>INDEX(AirportPivot[AirportName],MATCH($N7725,AirportPivot[[AirportID]:[AirportID]],0))</f>
        <v>George Bush Intercontinental/Houston</v>
      </c>
      <c r="R7725">
        <f>INDEX(AirportPivot[Gates (number of available)],MATCH($N7725,AirportPivot[[AirportID]:[AirportID]],0))</f>
        <v>80</v>
      </c>
    </row>
    <row r="7726" spans="1:18" x14ac:dyDescent="0.25">
      <c r="A7726" s="3" t="s">
        <v>7758</v>
      </c>
      <c r="B7726" s="12">
        <v>41795</v>
      </c>
      <c r="C7726" s="4" t="s">
        <v>33</v>
      </c>
      <c r="D7726" s="4">
        <v>2.6</v>
      </c>
      <c r="E7726" s="4">
        <v>72</v>
      </c>
      <c r="F7726" s="5">
        <v>0.45833333333333331</v>
      </c>
      <c r="G7726" s="6">
        <v>412.5</v>
      </c>
      <c r="H7726" s="7">
        <v>74662.5</v>
      </c>
      <c r="I7726" s="7">
        <f>FlightsPivot[[#This Row],[Total Fare]]*10%</f>
        <v>7466.25</v>
      </c>
      <c r="J7726" s="7">
        <f>FlightsPivot[[#This Row],[Total Fare]]+FlightsPivot[[#This Row],[10% tax ]]</f>
        <v>82128.75</v>
      </c>
      <c r="K7726" s="4">
        <v>6</v>
      </c>
      <c r="L7726" s="4">
        <v>2014</v>
      </c>
      <c r="M7726" t="str">
        <f>INDEX(RoutesPivot[DepAirport],MATCH($C7726,RoutesPivot[[RouteID]:[RouteID]],0))</f>
        <v>ORD</v>
      </c>
      <c r="N7726" t="str">
        <f>INDEX(RoutesPivot[AirportID],MATCH($C7726,RoutesPivot[[RouteID]:[RouteID]],0))</f>
        <v>SFO</v>
      </c>
      <c r="O7726">
        <f>INDEX(RoutesPivot[Distance],MATCH($C7726,RoutesPivot[[RouteID]:[RouteID]],0))</f>
        <v>1600</v>
      </c>
      <c r="P7726">
        <f>INDEX(RoutesPivot[ListPrice],MATCH($C7726,RoutesPivot[[RouteID]:[RouteID]],0))</f>
        <v>375</v>
      </c>
      <c r="Q7726" t="str">
        <f>INDEX(AirportPivot[AirportName],MATCH($N7726,AirportPivot[[AirportID]:[AirportID]],0))</f>
        <v>San Francisco International</v>
      </c>
      <c r="R7726">
        <f>INDEX(AirportPivot[Gates (number of available)],MATCH($N7726,AirportPivot[[AirportID]:[AirportID]],0))</f>
        <v>70</v>
      </c>
    </row>
    <row r="7727" spans="1:18" x14ac:dyDescent="0.25">
      <c r="A7727" s="3" t="s">
        <v>7759</v>
      </c>
      <c r="B7727" s="12">
        <v>41821</v>
      </c>
      <c r="C7727" s="4" t="s">
        <v>23</v>
      </c>
      <c r="D7727" s="4">
        <v>1.4</v>
      </c>
      <c r="E7727" s="4">
        <v>69</v>
      </c>
      <c r="F7727" s="5">
        <v>0.70833333333333337</v>
      </c>
      <c r="G7727" s="6">
        <v>330</v>
      </c>
      <c r="H7727" s="7">
        <v>59730</v>
      </c>
      <c r="I7727" s="7">
        <f>FlightsPivot[[#This Row],[Total Fare]]*10%</f>
        <v>5973</v>
      </c>
      <c r="J7727" s="7">
        <f>FlightsPivot[[#This Row],[Total Fare]]+FlightsPivot[[#This Row],[10% tax ]]</f>
        <v>65703</v>
      </c>
      <c r="K7727" s="4">
        <v>7</v>
      </c>
      <c r="L7727" s="4">
        <v>2014</v>
      </c>
      <c r="M7727" t="str">
        <f>INDEX(RoutesPivot[DepAirport],MATCH($C7727,RoutesPivot[[RouteID]:[RouteID]],0))</f>
        <v>ORD</v>
      </c>
      <c r="N7727" t="str">
        <f>INDEX(RoutesPivot[AirportID],MATCH($C7727,RoutesPivot[[RouteID]:[RouteID]],0))</f>
        <v>DEN</v>
      </c>
      <c r="O7727">
        <f>INDEX(RoutesPivot[Distance],MATCH($C7727,RoutesPivot[[RouteID]:[RouteID]],0))</f>
        <v>800</v>
      </c>
      <c r="P7727">
        <f>INDEX(RoutesPivot[ListPrice],MATCH($C7727,RoutesPivot[[RouteID]:[RouteID]],0))</f>
        <v>300</v>
      </c>
      <c r="Q7727" t="str">
        <f>INDEX(AirportPivot[AirportName],MATCH($N7727,AirportPivot[[AirportID]:[AirportID]],0))</f>
        <v>Denver International</v>
      </c>
      <c r="R7727">
        <f>INDEX(AirportPivot[Gates (number of available)],MATCH($N7727,AirportPivot[[AirportID]:[AirportID]],0))</f>
        <v>75</v>
      </c>
    </row>
    <row r="7728" spans="1:18" x14ac:dyDescent="0.25">
      <c r="A7728" s="3" t="s">
        <v>7760</v>
      </c>
      <c r="B7728" s="12">
        <v>41918</v>
      </c>
      <c r="C7728" s="4" t="s">
        <v>19</v>
      </c>
      <c r="D7728" s="4">
        <v>2.6</v>
      </c>
      <c r="E7728" s="4">
        <v>35</v>
      </c>
      <c r="F7728" s="5">
        <v>0.625</v>
      </c>
      <c r="G7728" s="6">
        <v>200</v>
      </c>
      <c r="H7728" s="7">
        <v>37000</v>
      </c>
      <c r="I7728" s="7">
        <f>FlightsPivot[[#This Row],[Total Fare]]*10%</f>
        <v>3700</v>
      </c>
      <c r="J7728" s="7">
        <f>FlightsPivot[[#This Row],[Total Fare]]+FlightsPivot[[#This Row],[10% tax ]]</f>
        <v>40700</v>
      </c>
      <c r="K7728" s="4">
        <v>10</v>
      </c>
      <c r="L7728" s="4">
        <v>2014</v>
      </c>
      <c r="M7728" t="str">
        <f>INDEX(RoutesPivot[DepAirport],MATCH($C7728,RoutesPivot[[RouteID]:[RouteID]],0))</f>
        <v>ORD</v>
      </c>
      <c r="N7728" t="str">
        <f>INDEX(RoutesPivot[AirportID],MATCH($C7728,RoutesPivot[[RouteID]:[RouteID]],0))</f>
        <v>IAH</v>
      </c>
      <c r="O7728">
        <f>INDEX(RoutesPivot[Distance],MATCH($C7728,RoutesPivot[[RouteID]:[RouteID]],0))</f>
        <v>800</v>
      </c>
      <c r="P7728">
        <f>INDEX(RoutesPivot[ListPrice],MATCH($C7728,RoutesPivot[[RouteID]:[RouteID]],0))</f>
        <v>200</v>
      </c>
      <c r="Q7728" t="str">
        <f>INDEX(AirportPivot[AirportName],MATCH($N7728,AirportPivot[[AirportID]:[AirportID]],0))</f>
        <v>George Bush Intercontinental/Houston</v>
      </c>
      <c r="R7728">
        <f>INDEX(AirportPivot[Gates (number of available)],MATCH($N7728,AirportPivot[[AirportID]:[AirportID]],0))</f>
        <v>80</v>
      </c>
    </row>
    <row r="7729" spans="1:18" x14ac:dyDescent="0.25">
      <c r="A7729" s="3" t="s">
        <v>7761</v>
      </c>
      <c r="B7729" s="12">
        <v>41849</v>
      </c>
      <c r="C7729" s="4" t="s">
        <v>86</v>
      </c>
      <c r="D7729" s="4">
        <v>2.5</v>
      </c>
      <c r="E7729" s="4">
        <v>169</v>
      </c>
      <c r="F7729" s="5">
        <v>0.75</v>
      </c>
      <c r="G7729" s="6">
        <v>126.5</v>
      </c>
      <c r="H7729" s="7">
        <v>20872.5</v>
      </c>
      <c r="I7729" s="7">
        <f>FlightsPivot[[#This Row],[Total Fare]]*10%</f>
        <v>2087.25</v>
      </c>
      <c r="J7729" s="7">
        <f>FlightsPivot[[#This Row],[Total Fare]]+FlightsPivot[[#This Row],[10% tax ]]</f>
        <v>22959.75</v>
      </c>
      <c r="K7729" s="4">
        <v>7</v>
      </c>
      <c r="L7729" s="4">
        <v>2014</v>
      </c>
      <c r="M7729" t="str">
        <f>INDEX(RoutesPivot[DepAirport],MATCH($C7729,RoutesPivot[[RouteID]:[RouteID]],0))</f>
        <v>ORD</v>
      </c>
      <c r="N7729" t="str">
        <f>INDEX(RoutesPivot[AirportID],MATCH($C7729,RoutesPivot[[RouteID]:[RouteID]],0))</f>
        <v>DTW</v>
      </c>
      <c r="O7729">
        <f>INDEX(RoutesPivot[Distance],MATCH($C7729,RoutesPivot[[RouteID]:[RouteID]],0))</f>
        <v>200</v>
      </c>
      <c r="P7729">
        <f>INDEX(RoutesPivot[ListPrice],MATCH($C7729,RoutesPivot[[RouteID]:[RouteID]],0))</f>
        <v>115</v>
      </c>
      <c r="Q7729" t="str">
        <f>INDEX(AirportPivot[AirportName],MATCH($N7729,AirportPivot[[AirportID]:[AirportID]],0))</f>
        <v>Detroit Metropolitan Wayne County</v>
      </c>
      <c r="R7729">
        <f>INDEX(AirportPivot[Gates (number of available)],MATCH($N7729,AirportPivot[[AirportID]:[AirportID]],0))</f>
        <v>60</v>
      </c>
    </row>
    <row r="7730" spans="1:18" x14ac:dyDescent="0.25">
      <c r="A7730" s="3" t="s">
        <v>7762</v>
      </c>
      <c r="B7730" s="12">
        <v>42055</v>
      </c>
      <c r="C7730" s="4" t="s">
        <v>37</v>
      </c>
      <c r="D7730" s="4">
        <v>1.6</v>
      </c>
      <c r="E7730" s="4">
        <v>63</v>
      </c>
      <c r="F7730" s="5">
        <v>0.72916666666666663</v>
      </c>
      <c r="G7730" s="6">
        <v>350</v>
      </c>
      <c r="H7730" s="7">
        <v>63350</v>
      </c>
      <c r="I7730" s="7">
        <f>FlightsPivot[[#This Row],[Total Fare]]*10%</f>
        <v>6335</v>
      </c>
      <c r="J7730" s="7">
        <f>FlightsPivot[[#This Row],[Total Fare]]+FlightsPivot[[#This Row],[10% tax ]]</f>
        <v>69685</v>
      </c>
      <c r="K7730" s="4">
        <v>2</v>
      </c>
      <c r="L7730" s="4">
        <v>2015</v>
      </c>
      <c r="M7730" t="str">
        <f>INDEX(RoutesPivot[DepAirport],MATCH($C7730,RoutesPivot[[RouteID]:[RouteID]],0))</f>
        <v>ORD</v>
      </c>
      <c r="N7730" t="str">
        <f>INDEX(RoutesPivot[AirportID],MATCH($C7730,RoutesPivot[[RouteID]:[RouteID]],0))</f>
        <v>SEA</v>
      </c>
      <c r="O7730">
        <f>INDEX(RoutesPivot[Distance],MATCH($C7730,RoutesPivot[[RouteID]:[RouteID]],0))</f>
        <v>1500</v>
      </c>
      <c r="P7730">
        <f>INDEX(RoutesPivot[ListPrice],MATCH($C7730,RoutesPivot[[RouteID]:[RouteID]],0))</f>
        <v>350</v>
      </c>
      <c r="Q7730" t="str">
        <f>INDEX(AirportPivot[AirportName],MATCH($N7730,AirportPivot[[AirportID]:[AirportID]],0))</f>
        <v>Seattle-Tacoma International</v>
      </c>
      <c r="R7730">
        <f>INDEX(AirportPivot[Gates (number of available)],MATCH($N7730,AirportPivot[[AirportID]:[AirportID]],0))</f>
        <v>58</v>
      </c>
    </row>
    <row r="7731" spans="1:18" x14ac:dyDescent="0.25">
      <c r="A7731" s="3" t="s">
        <v>7763</v>
      </c>
      <c r="B7731" s="12">
        <v>42031</v>
      </c>
      <c r="C7731" s="4" t="s">
        <v>103</v>
      </c>
      <c r="D7731" s="4">
        <v>2.1</v>
      </c>
      <c r="E7731" s="4">
        <v>18</v>
      </c>
      <c r="F7731" s="5">
        <v>0.8125</v>
      </c>
      <c r="G7731" s="6">
        <v>300</v>
      </c>
      <c r="H7731" s="7">
        <v>55500</v>
      </c>
      <c r="I7731" s="7">
        <f>FlightsPivot[[#This Row],[Total Fare]]*10%</f>
        <v>5550</v>
      </c>
      <c r="J7731" s="7">
        <f>FlightsPivot[[#This Row],[Total Fare]]+FlightsPivot[[#This Row],[10% tax ]]</f>
        <v>61050</v>
      </c>
      <c r="K7731" s="4">
        <v>1</v>
      </c>
      <c r="L7731" s="4">
        <v>2015</v>
      </c>
      <c r="M7731" t="str">
        <f>INDEX(RoutesPivot[DepAirport],MATCH($C7731,RoutesPivot[[RouteID]:[RouteID]],0))</f>
        <v>ORD</v>
      </c>
      <c r="N7731" t="str">
        <f>INDEX(RoutesPivot[AirportID],MATCH($C7731,RoutesPivot[[RouteID]:[RouteID]],0))</f>
        <v>IAD</v>
      </c>
      <c r="O7731">
        <f>INDEX(RoutesPivot[Distance],MATCH($C7731,RoutesPivot[[RouteID]:[RouteID]],0))</f>
        <v>515</v>
      </c>
      <c r="P7731">
        <f>INDEX(RoutesPivot[ListPrice],MATCH($C7731,RoutesPivot[[RouteID]:[RouteID]],0))</f>
        <v>300</v>
      </c>
      <c r="Q7731" t="str">
        <f>INDEX(AirportPivot[AirportName],MATCH($N7731,AirportPivot[[AirportID]:[AirportID]],0))</f>
        <v>Washington Dulles International</v>
      </c>
      <c r="R7731">
        <f>INDEX(AirportPivot[Gates (number of available)],MATCH($N7731,AirportPivot[[AirportID]:[AirportID]],0))</f>
        <v>95</v>
      </c>
    </row>
    <row r="7732" spans="1:18" x14ac:dyDescent="0.25">
      <c r="A7732" s="3" t="s">
        <v>7764</v>
      </c>
      <c r="B7732" s="12">
        <v>42196</v>
      </c>
      <c r="C7732" s="4" t="s">
        <v>13</v>
      </c>
      <c r="D7732" s="4">
        <v>1.2</v>
      </c>
      <c r="E7732" s="4">
        <v>113</v>
      </c>
      <c r="F7732" s="5">
        <v>0.5</v>
      </c>
      <c r="G7732" s="6">
        <v>275</v>
      </c>
      <c r="H7732" s="7">
        <v>50875</v>
      </c>
      <c r="I7732" s="7">
        <f>FlightsPivot[[#This Row],[Total Fare]]*10%</f>
        <v>5087.5</v>
      </c>
      <c r="J7732" s="7">
        <f>FlightsPivot[[#This Row],[Total Fare]]+FlightsPivot[[#This Row],[10% tax ]]</f>
        <v>55962.5</v>
      </c>
      <c r="K7732" s="4">
        <v>7</v>
      </c>
      <c r="L7732" s="4">
        <v>2015</v>
      </c>
      <c r="M7732" t="str">
        <f>INDEX(RoutesPivot[DepAirport],MATCH($C7732,RoutesPivot[[RouteID]:[RouteID]],0))</f>
        <v>ORD</v>
      </c>
      <c r="N7732" t="str">
        <f>INDEX(RoutesPivot[AirportID],MATCH($C7732,RoutesPivot[[RouteID]:[RouteID]],0))</f>
        <v>JFK</v>
      </c>
      <c r="O7732">
        <f>INDEX(RoutesPivot[Distance],MATCH($C7732,RoutesPivot[[RouteID]:[RouteID]],0))</f>
        <v>619</v>
      </c>
      <c r="P7732">
        <f>INDEX(RoutesPivot[ListPrice],MATCH($C7732,RoutesPivot[[RouteID]:[RouteID]],0))</f>
        <v>250</v>
      </c>
      <c r="Q7732" t="str">
        <f>INDEX(AirportPivot[AirportName],MATCH($N7732,AirportPivot[[AirportID]:[AirportID]],0))</f>
        <v>John F Kennedy International</v>
      </c>
      <c r="R7732">
        <f>INDEX(AirportPivot[Gates (number of available)],MATCH($N7732,AirportPivot[[AirportID]:[AirportID]],0))</f>
        <v>120</v>
      </c>
    </row>
    <row r="7733" spans="1:18" x14ac:dyDescent="0.25">
      <c r="A7733" s="3" t="s">
        <v>7765</v>
      </c>
      <c r="B7733" s="12">
        <v>42346</v>
      </c>
      <c r="C7733" s="4" t="s">
        <v>17</v>
      </c>
      <c r="D7733" s="4">
        <v>5.4</v>
      </c>
      <c r="E7733" s="4">
        <v>162</v>
      </c>
      <c r="F7733" s="5">
        <v>0.29166666666666669</v>
      </c>
      <c r="G7733" s="6">
        <v>350</v>
      </c>
      <c r="H7733" s="7">
        <v>57750</v>
      </c>
      <c r="I7733" s="7">
        <f>FlightsPivot[[#This Row],[Total Fare]]*10%</f>
        <v>5775</v>
      </c>
      <c r="J7733" s="7">
        <f>FlightsPivot[[#This Row],[Total Fare]]+FlightsPivot[[#This Row],[10% tax ]]</f>
        <v>63525</v>
      </c>
      <c r="K7733" s="4">
        <v>12</v>
      </c>
      <c r="L7733" s="4">
        <v>2015</v>
      </c>
      <c r="M7733" t="str">
        <f>INDEX(RoutesPivot[DepAirport],MATCH($C7733,RoutesPivot[[RouteID]:[RouteID]],0))</f>
        <v>ORD</v>
      </c>
      <c r="N7733" t="str">
        <f>INDEX(RoutesPivot[AirportID],MATCH($C7733,RoutesPivot[[RouteID]:[RouteID]],0))</f>
        <v>LAX</v>
      </c>
      <c r="O7733">
        <f>INDEX(RoutesPivot[Distance],MATCH($C7733,RoutesPivot[[RouteID]:[RouteID]],0))</f>
        <v>1518</v>
      </c>
      <c r="P7733">
        <f>INDEX(RoutesPivot[ListPrice],MATCH($C7733,RoutesPivot[[RouteID]:[RouteID]],0))</f>
        <v>350</v>
      </c>
      <c r="Q7733" t="str">
        <f>INDEX(AirportPivot[AirportName],MATCH($N7733,AirportPivot[[AirportID]:[AirportID]],0))</f>
        <v>Los Angeles International</v>
      </c>
      <c r="R7733">
        <f>INDEX(AirportPivot[Gates (number of available)],MATCH($N7733,AirportPivot[[AirportID]:[AirportID]],0))</f>
        <v>86</v>
      </c>
    </row>
    <row r="7734" spans="1:18" x14ac:dyDescent="0.25">
      <c r="A7734" s="3" t="s">
        <v>7766</v>
      </c>
      <c r="B7734" s="12">
        <v>41773</v>
      </c>
      <c r="C7734" s="4" t="s">
        <v>23</v>
      </c>
      <c r="D7734" s="4">
        <v>1.9</v>
      </c>
      <c r="E7734" s="4">
        <v>142</v>
      </c>
      <c r="F7734" s="5">
        <v>0.875</v>
      </c>
      <c r="G7734" s="6">
        <v>300</v>
      </c>
      <c r="H7734" s="7">
        <v>55500</v>
      </c>
      <c r="I7734" s="7">
        <f>FlightsPivot[[#This Row],[Total Fare]]*10%</f>
        <v>5550</v>
      </c>
      <c r="J7734" s="7">
        <f>FlightsPivot[[#This Row],[Total Fare]]+FlightsPivot[[#This Row],[10% tax ]]</f>
        <v>61050</v>
      </c>
      <c r="K7734" s="4">
        <v>5</v>
      </c>
      <c r="L7734" s="4">
        <v>2014</v>
      </c>
      <c r="M7734" t="str">
        <f>INDEX(RoutesPivot[DepAirport],MATCH($C7734,RoutesPivot[[RouteID]:[RouteID]],0))</f>
        <v>ORD</v>
      </c>
      <c r="N7734" t="str">
        <f>INDEX(RoutesPivot[AirportID],MATCH($C7734,RoutesPivot[[RouteID]:[RouteID]],0))</f>
        <v>DEN</v>
      </c>
      <c r="O7734">
        <f>INDEX(RoutesPivot[Distance],MATCH($C7734,RoutesPivot[[RouteID]:[RouteID]],0))</f>
        <v>800</v>
      </c>
      <c r="P7734">
        <f>INDEX(RoutesPivot[ListPrice],MATCH($C7734,RoutesPivot[[RouteID]:[RouteID]],0))</f>
        <v>300</v>
      </c>
      <c r="Q7734" t="str">
        <f>INDEX(AirportPivot[AirportName],MATCH($N7734,AirportPivot[[AirportID]:[AirportID]],0))</f>
        <v>Denver International</v>
      </c>
      <c r="R7734">
        <f>INDEX(AirportPivot[Gates (number of available)],MATCH($N7734,AirportPivot[[AirportID]:[AirportID]],0))</f>
        <v>75</v>
      </c>
    </row>
    <row r="7735" spans="1:18" x14ac:dyDescent="0.25">
      <c r="A7735" s="3" t="s">
        <v>7767</v>
      </c>
      <c r="B7735" s="12">
        <v>42203</v>
      </c>
      <c r="C7735" s="4" t="s">
        <v>86</v>
      </c>
      <c r="D7735" s="4">
        <v>2.1</v>
      </c>
      <c r="E7735" s="4">
        <v>101</v>
      </c>
      <c r="F7735" s="5">
        <v>0.29166666666666669</v>
      </c>
      <c r="G7735" s="6">
        <v>126.5</v>
      </c>
      <c r="H7735" s="7">
        <v>23402.5</v>
      </c>
      <c r="I7735" s="7">
        <f>FlightsPivot[[#This Row],[Total Fare]]*10%</f>
        <v>2340.25</v>
      </c>
      <c r="J7735" s="7">
        <f>FlightsPivot[[#This Row],[Total Fare]]+FlightsPivot[[#This Row],[10% tax ]]</f>
        <v>25742.75</v>
      </c>
      <c r="K7735" s="4">
        <v>7</v>
      </c>
      <c r="L7735" s="4">
        <v>2015</v>
      </c>
      <c r="M7735" t="str">
        <f>INDEX(RoutesPivot[DepAirport],MATCH($C7735,RoutesPivot[[RouteID]:[RouteID]],0))</f>
        <v>ORD</v>
      </c>
      <c r="N7735" t="str">
        <f>INDEX(RoutesPivot[AirportID],MATCH($C7735,RoutesPivot[[RouteID]:[RouteID]],0))</f>
        <v>DTW</v>
      </c>
      <c r="O7735">
        <f>INDEX(RoutesPivot[Distance],MATCH($C7735,RoutesPivot[[RouteID]:[RouteID]],0))</f>
        <v>200</v>
      </c>
      <c r="P7735">
        <f>INDEX(RoutesPivot[ListPrice],MATCH($C7735,RoutesPivot[[RouteID]:[RouteID]],0))</f>
        <v>115</v>
      </c>
      <c r="Q7735" t="str">
        <f>INDEX(AirportPivot[AirportName],MATCH($N7735,AirportPivot[[AirportID]:[AirportID]],0))</f>
        <v>Detroit Metropolitan Wayne County</v>
      </c>
      <c r="R7735">
        <f>INDEX(AirportPivot[Gates (number of available)],MATCH($N7735,AirportPivot[[AirportID]:[AirportID]],0))</f>
        <v>60</v>
      </c>
    </row>
    <row r="7736" spans="1:18" x14ac:dyDescent="0.25">
      <c r="A7736" s="3" t="s">
        <v>7768</v>
      </c>
      <c r="B7736" s="12">
        <v>41779</v>
      </c>
      <c r="C7736" s="4" t="s">
        <v>25</v>
      </c>
      <c r="D7736" s="4">
        <v>2.6</v>
      </c>
      <c r="E7736" s="4">
        <v>45</v>
      </c>
      <c r="F7736" s="5">
        <v>0.625</v>
      </c>
      <c r="G7736" s="6">
        <v>200</v>
      </c>
      <c r="H7736" s="7">
        <v>33000</v>
      </c>
      <c r="I7736" s="7">
        <f>FlightsPivot[[#This Row],[Total Fare]]*10%</f>
        <v>3300</v>
      </c>
      <c r="J7736" s="7">
        <f>FlightsPivot[[#This Row],[Total Fare]]+FlightsPivot[[#This Row],[10% tax ]]</f>
        <v>36300</v>
      </c>
      <c r="K7736" s="4">
        <v>5</v>
      </c>
      <c r="L7736" s="4">
        <v>2014</v>
      </c>
      <c r="M7736" t="str">
        <f>INDEX(RoutesPivot[DepAirport],MATCH($C7736,RoutesPivot[[RouteID]:[RouteID]],0))</f>
        <v>ORD</v>
      </c>
      <c r="N7736" t="str">
        <f>INDEX(RoutesPivot[AirportID],MATCH($C7736,RoutesPivot[[RouteID]:[RouteID]],0))</f>
        <v>DFW</v>
      </c>
      <c r="O7736">
        <f>INDEX(RoutesPivot[Distance],MATCH($C7736,RoutesPivot[[RouteID]:[RouteID]],0))</f>
        <v>700</v>
      </c>
      <c r="P7736">
        <f>INDEX(RoutesPivot[ListPrice],MATCH($C7736,RoutesPivot[[RouteID]:[RouteID]],0))</f>
        <v>200</v>
      </c>
      <c r="Q7736" t="str">
        <f>INDEX(AirportPivot[AirportName],MATCH($N7736,AirportPivot[[AirportID]:[AirportID]],0))</f>
        <v>Dallas/Fort Worth International</v>
      </c>
      <c r="R7736">
        <f>INDEX(AirportPivot[Gates (number of available)],MATCH($N7736,AirportPivot[[AirportID]:[AirportID]],0))</f>
        <v>130</v>
      </c>
    </row>
    <row r="7737" spans="1:18" x14ac:dyDescent="0.25">
      <c r="A7737" s="3" t="s">
        <v>7769</v>
      </c>
      <c r="B7737" s="12">
        <v>41748</v>
      </c>
      <c r="C7737" s="4" t="s">
        <v>23</v>
      </c>
      <c r="D7737" s="4">
        <v>3</v>
      </c>
      <c r="E7737" s="4">
        <v>189</v>
      </c>
      <c r="F7737" s="5">
        <v>0.75</v>
      </c>
      <c r="G7737" s="6">
        <v>300</v>
      </c>
      <c r="H7737" s="7">
        <v>49500</v>
      </c>
      <c r="I7737" s="7">
        <f>FlightsPivot[[#This Row],[Total Fare]]*10%</f>
        <v>4950</v>
      </c>
      <c r="J7737" s="7">
        <f>FlightsPivot[[#This Row],[Total Fare]]+FlightsPivot[[#This Row],[10% tax ]]</f>
        <v>54450</v>
      </c>
      <c r="K7737" s="4">
        <v>4</v>
      </c>
      <c r="L7737" s="4">
        <v>2014</v>
      </c>
      <c r="M7737" t="str">
        <f>INDEX(RoutesPivot[DepAirport],MATCH($C7737,RoutesPivot[[RouteID]:[RouteID]],0))</f>
        <v>ORD</v>
      </c>
      <c r="N7737" t="str">
        <f>INDEX(RoutesPivot[AirportID],MATCH($C7737,RoutesPivot[[RouteID]:[RouteID]],0))</f>
        <v>DEN</v>
      </c>
      <c r="O7737">
        <f>INDEX(RoutesPivot[Distance],MATCH($C7737,RoutesPivot[[RouteID]:[RouteID]],0))</f>
        <v>800</v>
      </c>
      <c r="P7737">
        <f>INDEX(RoutesPivot[ListPrice],MATCH($C7737,RoutesPivot[[RouteID]:[RouteID]],0))</f>
        <v>300</v>
      </c>
      <c r="Q7737" t="str">
        <f>INDEX(AirportPivot[AirportName],MATCH($N7737,AirportPivot[[AirportID]:[AirportID]],0))</f>
        <v>Denver International</v>
      </c>
      <c r="R7737">
        <f>INDEX(AirportPivot[Gates (number of available)],MATCH($N7737,AirportPivot[[AirportID]:[AirportID]],0))</f>
        <v>75</v>
      </c>
    </row>
    <row r="7738" spans="1:18" x14ac:dyDescent="0.25">
      <c r="A7738" s="3" t="s">
        <v>7770</v>
      </c>
      <c r="B7738" s="12">
        <v>42027</v>
      </c>
      <c r="C7738" s="4" t="s">
        <v>50</v>
      </c>
      <c r="D7738" s="4">
        <v>2.1</v>
      </c>
      <c r="E7738" s="4">
        <v>47</v>
      </c>
      <c r="F7738" s="5">
        <v>0.77083333333333337</v>
      </c>
      <c r="G7738" s="6">
        <v>275</v>
      </c>
      <c r="H7738" s="7">
        <v>45375</v>
      </c>
      <c r="I7738" s="7">
        <f>FlightsPivot[[#This Row],[Total Fare]]*10%</f>
        <v>4537.5</v>
      </c>
      <c r="J7738" s="7">
        <f>FlightsPivot[[#This Row],[Total Fare]]+FlightsPivot[[#This Row],[10% tax ]]</f>
        <v>49912.5</v>
      </c>
      <c r="K7738" s="4">
        <v>1</v>
      </c>
      <c r="L7738" s="4">
        <v>2015</v>
      </c>
      <c r="M7738" t="str">
        <f>INDEX(RoutesPivot[DepAirport],MATCH($C7738,RoutesPivot[[RouteID]:[RouteID]],0))</f>
        <v>ORD</v>
      </c>
      <c r="N7738" t="str">
        <f>INDEX(RoutesPivot[AirportID],MATCH($C7738,RoutesPivot[[RouteID]:[RouteID]],0))</f>
        <v>LGA</v>
      </c>
      <c r="O7738">
        <f>INDEX(RoutesPivot[Distance],MATCH($C7738,RoutesPivot[[RouteID]:[RouteID]],0))</f>
        <v>610</v>
      </c>
      <c r="P7738">
        <f>INDEX(RoutesPivot[ListPrice],MATCH($C7738,RoutesPivot[[RouteID]:[RouteID]],0))</f>
        <v>275</v>
      </c>
      <c r="Q7738" t="str">
        <f>INDEX(AirportPivot[AirportName],MATCH($N7738,AirportPivot[[AirportID]:[AirportID]],0))</f>
        <v>Laguardia</v>
      </c>
      <c r="R7738">
        <f>INDEX(AirportPivot[Gates (number of available)],MATCH($N7738,AirportPivot[[AirportID]:[AirportID]],0))</f>
        <v>66</v>
      </c>
    </row>
    <row r="7739" spans="1:18" x14ac:dyDescent="0.25">
      <c r="A7739" s="3" t="s">
        <v>7771</v>
      </c>
      <c r="B7739" s="12">
        <v>41742</v>
      </c>
      <c r="C7739" s="4" t="s">
        <v>11</v>
      </c>
      <c r="D7739" s="4">
        <v>3.9</v>
      </c>
      <c r="E7739" s="4">
        <v>38</v>
      </c>
      <c r="F7739" s="5">
        <v>0.70833333333333337</v>
      </c>
      <c r="G7739" s="6">
        <v>300</v>
      </c>
      <c r="H7739" s="7">
        <v>49500</v>
      </c>
      <c r="I7739" s="7">
        <f>FlightsPivot[[#This Row],[Total Fare]]*10%</f>
        <v>4950</v>
      </c>
      <c r="J7739" s="7">
        <f>FlightsPivot[[#This Row],[Total Fare]]+FlightsPivot[[#This Row],[10% tax ]]</f>
        <v>54450</v>
      </c>
      <c r="K7739" s="4">
        <v>4</v>
      </c>
      <c r="L7739" s="4">
        <v>2014</v>
      </c>
      <c r="M7739" t="str">
        <f>INDEX(RoutesPivot[DepAirport],MATCH($C7739,RoutesPivot[[RouteID]:[RouteID]],0))</f>
        <v>ORD</v>
      </c>
      <c r="N7739" t="str">
        <f>INDEX(RoutesPivot[AirportID],MATCH($C7739,RoutesPivot[[RouteID]:[RouteID]],0))</f>
        <v>BOS</v>
      </c>
      <c r="O7739">
        <f>INDEX(RoutesPivot[Distance],MATCH($C7739,RoutesPivot[[RouteID]:[RouteID]],0))</f>
        <v>730</v>
      </c>
      <c r="P7739">
        <f>INDEX(RoutesPivot[ListPrice],MATCH($C7739,RoutesPivot[[RouteID]:[RouteID]],0))</f>
        <v>300</v>
      </c>
      <c r="Q7739" t="str">
        <f>INDEX(AirportPivot[AirportName],MATCH($N7739,AirportPivot[[AirportID]:[AirportID]],0))</f>
        <v>General Edward Lawrence Logan International</v>
      </c>
      <c r="R7739">
        <f>INDEX(AirportPivot[Gates (number of available)],MATCH($N7739,AirportPivot[[AirportID]:[AirportID]],0))</f>
        <v>63</v>
      </c>
    </row>
    <row r="7740" spans="1:18" x14ac:dyDescent="0.25">
      <c r="A7740" s="3" t="s">
        <v>7772</v>
      </c>
      <c r="B7740" s="12">
        <v>42103</v>
      </c>
      <c r="C7740" s="4" t="s">
        <v>80</v>
      </c>
      <c r="D7740" s="4">
        <v>1.4</v>
      </c>
      <c r="E7740" s="4">
        <v>103</v>
      </c>
      <c r="F7740" s="5">
        <v>0.29166666666666669</v>
      </c>
      <c r="G7740" s="6">
        <v>300</v>
      </c>
      <c r="H7740" s="7">
        <v>55500</v>
      </c>
      <c r="I7740" s="7">
        <f>FlightsPivot[[#This Row],[Total Fare]]*10%</f>
        <v>5550</v>
      </c>
      <c r="J7740" s="7">
        <f>FlightsPivot[[#This Row],[Total Fare]]+FlightsPivot[[#This Row],[10% tax ]]</f>
        <v>61050</v>
      </c>
      <c r="K7740" s="4">
        <v>4</v>
      </c>
      <c r="L7740" s="4">
        <v>2015</v>
      </c>
      <c r="M7740" t="str">
        <f>INDEX(RoutesPivot[DepAirport],MATCH($C7740,RoutesPivot[[RouteID]:[RouteID]],0))</f>
        <v>ORD</v>
      </c>
      <c r="N7740" t="str">
        <f>INDEX(RoutesPivot[AirportID],MATCH($C7740,RoutesPivot[[RouteID]:[RouteID]],0))</f>
        <v>MIA</v>
      </c>
      <c r="O7740">
        <f>INDEX(RoutesPivot[Distance],MATCH($C7740,RoutesPivot[[RouteID]:[RouteID]],0))</f>
        <v>1000</v>
      </c>
      <c r="P7740">
        <f>INDEX(RoutesPivot[ListPrice],MATCH($C7740,RoutesPivot[[RouteID]:[RouteID]],0))</f>
        <v>300</v>
      </c>
      <c r="Q7740" t="str">
        <f>INDEX(AirportPivot[AirportName],MATCH($N7740,AirportPivot[[AirportID]:[AirportID]],0))</f>
        <v>Miami International</v>
      </c>
      <c r="R7740">
        <f>INDEX(AirportPivot[Gates (number of available)],MATCH($N7740,AirportPivot[[AirportID]:[AirportID]],0))</f>
        <v>80</v>
      </c>
    </row>
    <row r="7741" spans="1:18" x14ac:dyDescent="0.25">
      <c r="A7741" s="3" t="s">
        <v>7773</v>
      </c>
      <c r="B7741" s="12">
        <v>42296</v>
      </c>
      <c r="C7741" s="4" t="s">
        <v>21</v>
      </c>
      <c r="D7741" s="4">
        <v>2.8</v>
      </c>
      <c r="E7741" s="4">
        <v>20</v>
      </c>
      <c r="F7741" s="5">
        <v>0.33333333333333331</v>
      </c>
      <c r="G7741" s="6">
        <v>125</v>
      </c>
      <c r="H7741" s="7">
        <v>23125</v>
      </c>
      <c r="I7741" s="7">
        <f>FlightsPivot[[#This Row],[Total Fare]]*10%</f>
        <v>2312.5</v>
      </c>
      <c r="J7741" s="7">
        <f>FlightsPivot[[#This Row],[Total Fare]]+FlightsPivot[[#This Row],[10% tax ]]</f>
        <v>25437.5</v>
      </c>
      <c r="K7741" s="4">
        <v>10</v>
      </c>
      <c r="L7741" s="4">
        <v>2015</v>
      </c>
      <c r="M7741" t="str">
        <f>INDEX(RoutesPivot[DepAirport],MATCH($C7741,RoutesPivot[[RouteID]:[RouteID]],0))</f>
        <v>ORD</v>
      </c>
      <c r="N7741" t="str">
        <f>INDEX(RoutesPivot[AirportID],MATCH($C7741,RoutesPivot[[RouteID]:[RouteID]],0))</f>
        <v>CLT</v>
      </c>
      <c r="O7741">
        <f>INDEX(RoutesPivot[Distance],MATCH($C7741,RoutesPivot[[RouteID]:[RouteID]],0))</f>
        <v>700</v>
      </c>
      <c r="P7741">
        <f>INDEX(RoutesPivot[ListPrice],MATCH($C7741,RoutesPivot[[RouteID]:[RouteID]],0))</f>
        <v>125</v>
      </c>
      <c r="Q7741" t="str">
        <f>INDEX(AirportPivot[AirportName],MATCH($N7741,AirportPivot[[AirportID]:[AirportID]],0))</f>
        <v>Charlotte/Douglas International</v>
      </c>
      <c r="R7741">
        <f>INDEX(AirportPivot[Gates (number of available)],MATCH($N7741,AirportPivot[[AirportID]:[AirportID]],0))</f>
        <v>65</v>
      </c>
    </row>
    <row r="7742" spans="1:18" x14ac:dyDescent="0.25">
      <c r="A7742" s="3" t="s">
        <v>7774</v>
      </c>
      <c r="B7742" s="12">
        <v>41973</v>
      </c>
      <c r="C7742" s="4" t="s">
        <v>23</v>
      </c>
      <c r="D7742" s="4">
        <v>3.3</v>
      </c>
      <c r="E7742" s="4">
        <v>149</v>
      </c>
      <c r="F7742" s="5">
        <v>0.33333333333333331</v>
      </c>
      <c r="G7742" s="6">
        <v>450</v>
      </c>
      <c r="H7742" s="7">
        <v>83250</v>
      </c>
      <c r="I7742" s="7">
        <f>FlightsPivot[[#This Row],[Total Fare]]*10%</f>
        <v>8325</v>
      </c>
      <c r="J7742" s="7">
        <f>FlightsPivot[[#This Row],[Total Fare]]+FlightsPivot[[#This Row],[10% tax ]]</f>
        <v>91575</v>
      </c>
      <c r="K7742" s="4">
        <v>11</v>
      </c>
      <c r="L7742" s="4">
        <v>2014</v>
      </c>
      <c r="M7742" t="str">
        <f>INDEX(RoutesPivot[DepAirport],MATCH($C7742,RoutesPivot[[RouteID]:[RouteID]],0))</f>
        <v>ORD</v>
      </c>
      <c r="N7742" t="str">
        <f>INDEX(RoutesPivot[AirportID],MATCH($C7742,RoutesPivot[[RouteID]:[RouteID]],0))</f>
        <v>DEN</v>
      </c>
      <c r="O7742">
        <f>INDEX(RoutesPivot[Distance],MATCH($C7742,RoutesPivot[[RouteID]:[RouteID]],0))</f>
        <v>800</v>
      </c>
      <c r="P7742">
        <f>INDEX(RoutesPivot[ListPrice],MATCH($C7742,RoutesPivot[[RouteID]:[RouteID]],0))</f>
        <v>300</v>
      </c>
      <c r="Q7742" t="str">
        <f>INDEX(AirportPivot[AirportName],MATCH($N7742,AirportPivot[[AirportID]:[AirportID]],0))</f>
        <v>Denver International</v>
      </c>
      <c r="R7742">
        <f>INDEX(AirportPivot[Gates (number of available)],MATCH($N7742,AirportPivot[[AirportID]:[AirportID]],0))</f>
        <v>75</v>
      </c>
    </row>
    <row r="7743" spans="1:18" x14ac:dyDescent="0.25">
      <c r="A7743" s="3" t="s">
        <v>7775</v>
      </c>
      <c r="B7743" s="12">
        <v>41970</v>
      </c>
      <c r="C7743" s="4" t="s">
        <v>33</v>
      </c>
      <c r="D7743" s="4">
        <v>7.2</v>
      </c>
      <c r="E7743" s="4">
        <v>120</v>
      </c>
      <c r="F7743" s="5">
        <v>0.29166666666666669</v>
      </c>
      <c r="G7743" s="6">
        <v>562.5</v>
      </c>
      <c r="H7743" s="7">
        <v>104062.5</v>
      </c>
      <c r="I7743" s="7">
        <f>FlightsPivot[[#This Row],[Total Fare]]*10%</f>
        <v>10406.25</v>
      </c>
      <c r="J7743" s="7">
        <f>FlightsPivot[[#This Row],[Total Fare]]+FlightsPivot[[#This Row],[10% tax ]]</f>
        <v>114468.75</v>
      </c>
      <c r="K7743" s="4">
        <v>11</v>
      </c>
      <c r="L7743" s="4">
        <v>2014</v>
      </c>
      <c r="M7743" t="str">
        <f>INDEX(RoutesPivot[DepAirport],MATCH($C7743,RoutesPivot[[RouteID]:[RouteID]],0))</f>
        <v>ORD</v>
      </c>
      <c r="N7743" t="str">
        <f>INDEX(RoutesPivot[AirportID],MATCH($C7743,RoutesPivot[[RouteID]:[RouteID]],0))</f>
        <v>SFO</v>
      </c>
      <c r="O7743">
        <f>INDEX(RoutesPivot[Distance],MATCH($C7743,RoutesPivot[[RouteID]:[RouteID]],0))</f>
        <v>1600</v>
      </c>
      <c r="P7743">
        <f>INDEX(RoutesPivot[ListPrice],MATCH($C7743,RoutesPivot[[RouteID]:[RouteID]],0))</f>
        <v>375</v>
      </c>
      <c r="Q7743" t="str">
        <f>INDEX(AirportPivot[AirportName],MATCH($N7743,AirportPivot[[AirportID]:[AirportID]],0))</f>
        <v>San Francisco International</v>
      </c>
      <c r="R7743">
        <f>INDEX(AirportPivot[Gates (number of available)],MATCH($N7743,AirportPivot[[AirportID]:[AirportID]],0))</f>
        <v>70</v>
      </c>
    </row>
    <row r="7744" spans="1:18" x14ac:dyDescent="0.25">
      <c r="A7744" s="3" t="s">
        <v>7776</v>
      </c>
      <c r="B7744" s="12">
        <v>41850</v>
      </c>
      <c r="C7744" s="4" t="s">
        <v>23</v>
      </c>
      <c r="D7744" s="4">
        <v>1.7</v>
      </c>
      <c r="E7744" s="4">
        <v>140</v>
      </c>
      <c r="F7744" s="5">
        <v>0.625</v>
      </c>
      <c r="G7744" s="6">
        <v>330</v>
      </c>
      <c r="H7744" s="7">
        <v>61050</v>
      </c>
      <c r="I7744" s="7">
        <f>FlightsPivot[[#This Row],[Total Fare]]*10%</f>
        <v>6105</v>
      </c>
      <c r="J7744" s="7">
        <f>FlightsPivot[[#This Row],[Total Fare]]+FlightsPivot[[#This Row],[10% tax ]]</f>
        <v>67155</v>
      </c>
      <c r="K7744" s="4">
        <v>7</v>
      </c>
      <c r="L7744" s="4">
        <v>2014</v>
      </c>
      <c r="M7744" t="str">
        <f>INDEX(RoutesPivot[DepAirport],MATCH($C7744,RoutesPivot[[RouteID]:[RouteID]],0))</f>
        <v>ORD</v>
      </c>
      <c r="N7744" t="str">
        <f>INDEX(RoutesPivot[AirportID],MATCH($C7744,RoutesPivot[[RouteID]:[RouteID]],0))</f>
        <v>DEN</v>
      </c>
      <c r="O7744">
        <f>INDEX(RoutesPivot[Distance],MATCH($C7744,RoutesPivot[[RouteID]:[RouteID]],0))</f>
        <v>800</v>
      </c>
      <c r="P7744">
        <f>INDEX(RoutesPivot[ListPrice],MATCH($C7744,RoutesPivot[[RouteID]:[RouteID]],0))</f>
        <v>300</v>
      </c>
      <c r="Q7744" t="str">
        <f>INDEX(AirportPivot[AirportName],MATCH($N7744,AirportPivot[[AirportID]:[AirportID]],0))</f>
        <v>Denver International</v>
      </c>
      <c r="R7744">
        <f>INDEX(AirportPivot[Gates (number of available)],MATCH($N7744,AirportPivot[[AirportID]:[AirportID]],0))</f>
        <v>75</v>
      </c>
    </row>
    <row r="7745" spans="1:18" x14ac:dyDescent="0.25">
      <c r="A7745" s="3" t="s">
        <v>7777</v>
      </c>
      <c r="B7745" s="12">
        <v>42098</v>
      </c>
      <c r="C7745" s="4" t="s">
        <v>17</v>
      </c>
      <c r="D7745" s="4">
        <v>4.7</v>
      </c>
      <c r="E7745" s="4">
        <v>164</v>
      </c>
      <c r="F7745" s="5">
        <v>0.79166666666666663</v>
      </c>
      <c r="G7745" s="6">
        <v>350</v>
      </c>
      <c r="H7745" s="7">
        <v>57750</v>
      </c>
      <c r="I7745" s="7">
        <f>FlightsPivot[[#This Row],[Total Fare]]*10%</f>
        <v>5775</v>
      </c>
      <c r="J7745" s="7">
        <f>FlightsPivot[[#This Row],[Total Fare]]+FlightsPivot[[#This Row],[10% tax ]]</f>
        <v>63525</v>
      </c>
      <c r="K7745" s="4">
        <v>4</v>
      </c>
      <c r="L7745" s="4">
        <v>2015</v>
      </c>
      <c r="M7745" t="str">
        <f>INDEX(RoutesPivot[DepAirport],MATCH($C7745,RoutesPivot[[RouteID]:[RouteID]],0))</f>
        <v>ORD</v>
      </c>
      <c r="N7745" t="str">
        <f>INDEX(RoutesPivot[AirportID],MATCH($C7745,RoutesPivot[[RouteID]:[RouteID]],0))</f>
        <v>LAX</v>
      </c>
      <c r="O7745">
        <f>INDEX(RoutesPivot[Distance],MATCH($C7745,RoutesPivot[[RouteID]:[RouteID]],0))</f>
        <v>1518</v>
      </c>
      <c r="P7745">
        <f>INDEX(RoutesPivot[ListPrice],MATCH($C7745,RoutesPivot[[RouteID]:[RouteID]],0))</f>
        <v>350</v>
      </c>
      <c r="Q7745" t="str">
        <f>INDEX(AirportPivot[AirportName],MATCH($N7745,AirportPivot[[AirportID]:[AirportID]],0))</f>
        <v>Los Angeles International</v>
      </c>
      <c r="R7745">
        <f>INDEX(AirportPivot[Gates (number of available)],MATCH($N7745,AirportPivot[[AirportID]:[AirportID]],0))</f>
        <v>86</v>
      </c>
    </row>
    <row r="7746" spans="1:18" x14ac:dyDescent="0.25">
      <c r="A7746" s="3" t="s">
        <v>7778</v>
      </c>
      <c r="B7746" s="12">
        <v>41951</v>
      </c>
      <c r="C7746" s="4" t="s">
        <v>70</v>
      </c>
      <c r="D7746" s="4">
        <v>1.3</v>
      </c>
      <c r="E7746" s="4">
        <v>110</v>
      </c>
      <c r="F7746" s="5">
        <v>0.5</v>
      </c>
      <c r="G7746" s="6">
        <v>275</v>
      </c>
      <c r="H7746" s="7">
        <v>50875</v>
      </c>
      <c r="I7746" s="7">
        <f>FlightsPivot[[#This Row],[Total Fare]]*10%</f>
        <v>5087.5</v>
      </c>
      <c r="J7746" s="7">
        <f>FlightsPivot[[#This Row],[Total Fare]]+FlightsPivot[[#This Row],[10% tax ]]</f>
        <v>55962.5</v>
      </c>
      <c r="K7746" s="4">
        <v>11</v>
      </c>
      <c r="L7746" s="4">
        <v>2014</v>
      </c>
      <c r="M7746" t="str">
        <f>INDEX(RoutesPivot[DepAirport],MATCH($C7746,RoutesPivot[[RouteID]:[RouteID]],0))</f>
        <v>ORD</v>
      </c>
      <c r="N7746" t="str">
        <f>INDEX(RoutesPivot[AirportID],MATCH($C7746,RoutesPivot[[RouteID]:[RouteID]],0))</f>
        <v>LAS</v>
      </c>
      <c r="O7746">
        <f>INDEX(RoutesPivot[Distance],MATCH($C7746,RoutesPivot[[RouteID]:[RouteID]],0))</f>
        <v>1100</v>
      </c>
      <c r="P7746">
        <f>INDEX(RoutesPivot[ListPrice],MATCH($C7746,RoutesPivot[[RouteID]:[RouteID]],0))</f>
        <v>275</v>
      </c>
      <c r="Q7746" t="str">
        <f>INDEX(AirportPivot[AirportName],MATCH($N7746,AirportPivot[[AirportID]:[AirportID]],0))</f>
        <v>McCarran International</v>
      </c>
      <c r="R7746">
        <f>INDEX(AirportPivot[Gates (number of available)],MATCH($N7746,AirportPivot[[AirportID]:[AirportID]],0))</f>
        <v>68</v>
      </c>
    </row>
    <row r="7747" spans="1:18" x14ac:dyDescent="0.25">
      <c r="A7747" s="3" t="s">
        <v>7779</v>
      </c>
      <c r="B7747" s="12">
        <v>41806</v>
      </c>
      <c r="C7747" s="4" t="s">
        <v>19</v>
      </c>
      <c r="D7747" s="4">
        <v>1.4</v>
      </c>
      <c r="E7747" s="4">
        <v>147</v>
      </c>
      <c r="F7747" s="5">
        <v>0.54166666666666663</v>
      </c>
      <c r="G7747" s="6">
        <v>220</v>
      </c>
      <c r="H7747" s="7">
        <v>40700</v>
      </c>
      <c r="I7747" s="7">
        <f>FlightsPivot[[#This Row],[Total Fare]]*10%</f>
        <v>4070</v>
      </c>
      <c r="J7747" s="7">
        <f>FlightsPivot[[#This Row],[Total Fare]]+FlightsPivot[[#This Row],[10% tax ]]</f>
        <v>44770</v>
      </c>
      <c r="K7747" s="4">
        <v>6</v>
      </c>
      <c r="L7747" s="4">
        <v>2014</v>
      </c>
      <c r="M7747" t="str">
        <f>INDEX(RoutesPivot[DepAirport],MATCH($C7747,RoutesPivot[[RouteID]:[RouteID]],0))</f>
        <v>ORD</v>
      </c>
      <c r="N7747" t="str">
        <f>INDEX(RoutesPivot[AirportID],MATCH($C7747,RoutesPivot[[RouteID]:[RouteID]],0))</f>
        <v>IAH</v>
      </c>
      <c r="O7747">
        <f>INDEX(RoutesPivot[Distance],MATCH($C7747,RoutesPivot[[RouteID]:[RouteID]],0))</f>
        <v>800</v>
      </c>
      <c r="P7747">
        <f>INDEX(RoutesPivot[ListPrice],MATCH($C7747,RoutesPivot[[RouteID]:[RouteID]],0))</f>
        <v>200</v>
      </c>
      <c r="Q7747" t="str">
        <f>INDEX(AirportPivot[AirportName],MATCH($N7747,AirportPivot[[AirportID]:[AirportID]],0))</f>
        <v>George Bush Intercontinental/Houston</v>
      </c>
      <c r="R7747">
        <f>INDEX(AirportPivot[Gates (number of available)],MATCH($N7747,AirportPivot[[AirportID]:[AirportID]],0))</f>
        <v>80</v>
      </c>
    </row>
    <row r="7748" spans="1:18" x14ac:dyDescent="0.25">
      <c r="A7748" s="3" t="s">
        <v>7780</v>
      </c>
      <c r="B7748" s="12">
        <v>42183</v>
      </c>
      <c r="C7748" s="4" t="s">
        <v>23</v>
      </c>
      <c r="D7748" s="4">
        <v>2.4</v>
      </c>
      <c r="E7748" s="4">
        <v>21</v>
      </c>
      <c r="F7748" s="5">
        <v>0.33333333333333331</v>
      </c>
      <c r="G7748" s="6">
        <v>330</v>
      </c>
      <c r="H7748" s="7">
        <v>61050</v>
      </c>
      <c r="I7748" s="7">
        <f>FlightsPivot[[#This Row],[Total Fare]]*10%</f>
        <v>6105</v>
      </c>
      <c r="J7748" s="7">
        <f>FlightsPivot[[#This Row],[Total Fare]]+FlightsPivot[[#This Row],[10% tax ]]</f>
        <v>67155</v>
      </c>
      <c r="K7748" s="4">
        <v>6</v>
      </c>
      <c r="L7748" s="4">
        <v>2015</v>
      </c>
      <c r="M7748" t="str">
        <f>INDEX(RoutesPivot[DepAirport],MATCH($C7748,RoutesPivot[[RouteID]:[RouteID]],0))</f>
        <v>ORD</v>
      </c>
      <c r="N7748" t="str">
        <f>INDEX(RoutesPivot[AirportID],MATCH($C7748,RoutesPivot[[RouteID]:[RouteID]],0))</f>
        <v>DEN</v>
      </c>
      <c r="O7748">
        <f>INDEX(RoutesPivot[Distance],MATCH($C7748,RoutesPivot[[RouteID]:[RouteID]],0))</f>
        <v>800</v>
      </c>
      <c r="P7748">
        <f>INDEX(RoutesPivot[ListPrice],MATCH($C7748,RoutesPivot[[RouteID]:[RouteID]],0))</f>
        <v>300</v>
      </c>
      <c r="Q7748" t="str">
        <f>INDEX(AirportPivot[AirportName],MATCH($N7748,AirportPivot[[AirportID]:[AirportID]],0))</f>
        <v>Denver International</v>
      </c>
      <c r="R7748">
        <f>INDEX(AirportPivot[Gates (number of available)],MATCH($N7748,AirportPivot[[AirportID]:[AirportID]],0))</f>
        <v>75</v>
      </c>
    </row>
    <row r="7749" spans="1:18" x14ac:dyDescent="0.25">
      <c r="A7749" s="3" t="s">
        <v>7781</v>
      </c>
      <c r="B7749" s="12">
        <v>42239</v>
      </c>
      <c r="C7749" s="4" t="s">
        <v>23</v>
      </c>
      <c r="D7749" s="4">
        <v>0.8</v>
      </c>
      <c r="E7749" s="4">
        <v>210</v>
      </c>
      <c r="F7749" s="5">
        <v>0.375</v>
      </c>
      <c r="G7749" s="6">
        <v>330</v>
      </c>
      <c r="H7749" s="7">
        <v>54450</v>
      </c>
      <c r="I7749" s="7">
        <f>FlightsPivot[[#This Row],[Total Fare]]*10%</f>
        <v>5445</v>
      </c>
      <c r="J7749" s="7">
        <f>FlightsPivot[[#This Row],[Total Fare]]+FlightsPivot[[#This Row],[10% tax ]]</f>
        <v>59895</v>
      </c>
      <c r="K7749" s="4">
        <v>8</v>
      </c>
      <c r="L7749" s="4">
        <v>2015</v>
      </c>
      <c r="M7749" t="str">
        <f>INDEX(RoutesPivot[DepAirport],MATCH($C7749,RoutesPivot[[RouteID]:[RouteID]],0))</f>
        <v>ORD</v>
      </c>
      <c r="N7749" t="str">
        <f>INDEX(RoutesPivot[AirportID],MATCH($C7749,RoutesPivot[[RouteID]:[RouteID]],0))</f>
        <v>DEN</v>
      </c>
      <c r="O7749">
        <f>INDEX(RoutesPivot[Distance],MATCH($C7749,RoutesPivot[[RouteID]:[RouteID]],0))</f>
        <v>800</v>
      </c>
      <c r="P7749">
        <f>INDEX(RoutesPivot[ListPrice],MATCH($C7749,RoutesPivot[[RouteID]:[RouteID]],0))</f>
        <v>300</v>
      </c>
      <c r="Q7749" t="str">
        <f>INDEX(AirportPivot[AirportName],MATCH($N7749,AirportPivot[[AirportID]:[AirportID]],0))</f>
        <v>Denver International</v>
      </c>
      <c r="R7749">
        <f>INDEX(AirportPivot[Gates (number of available)],MATCH($N7749,AirportPivot[[AirportID]:[AirportID]],0))</f>
        <v>75</v>
      </c>
    </row>
    <row r="7750" spans="1:18" x14ac:dyDescent="0.25">
      <c r="A7750" s="3" t="s">
        <v>7782</v>
      </c>
      <c r="B7750" s="12">
        <v>41844</v>
      </c>
      <c r="C7750" s="4" t="s">
        <v>25</v>
      </c>
      <c r="D7750" s="4">
        <v>1.6</v>
      </c>
      <c r="E7750" s="4">
        <v>122</v>
      </c>
      <c r="F7750" s="5">
        <v>0.29166666666666669</v>
      </c>
      <c r="G7750" s="6">
        <v>220</v>
      </c>
      <c r="H7750" s="7">
        <v>40700</v>
      </c>
      <c r="I7750" s="7">
        <f>FlightsPivot[[#This Row],[Total Fare]]*10%</f>
        <v>4070</v>
      </c>
      <c r="J7750" s="7">
        <f>FlightsPivot[[#This Row],[Total Fare]]+FlightsPivot[[#This Row],[10% tax ]]</f>
        <v>44770</v>
      </c>
      <c r="K7750" s="4">
        <v>7</v>
      </c>
      <c r="L7750" s="4">
        <v>2014</v>
      </c>
      <c r="M7750" t="str">
        <f>INDEX(RoutesPivot[DepAirport],MATCH($C7750,RoutesPivot[[RouteID]:[RouteID]],0))</f>
        <v>ORD</v>
      </c>
      <c r="N7750" t="str">
        <f>INDEX(RoutesPivot[AirportID],MATCH($C7750,RoutesPivot[[RouteID]:[RouteID]],0))</f>
        <v>DFW</v>
      </c>
      <c r="O7750">
        <f>INDEX(RoutesPivot[Distance],MATCH($C7750,RoutesPivot[[RouteID]:[RouteID]],0))</f>
        <v>700</v>
      </c>
      <c r="P7750">
        <f>INDEX(RoutesPivot[ListPrice],MATCH($C7750,RoutesPivot[[RouteID]:[RouteID]],0))</f>
        <v>200</v>
      </c>
      <c r="Q7750" t="str">
        <f>INDEX(AirportPivot[AirportName],MATCH($N7750,AirportPivot[[AirportID]:[AirportID]],0))</f>
        <v>Dallas/Fort Worth International</v>
      </c>
      <c r="R7750">
        <f>INDEX(AirportPivot[Gates (number of available)],MATCH($N7750,AirportPivot[[AirportID]:[AirportID]],0))</f>
        <v>130</v>
      </c>
    </row>
    <row r="7751" spans="1:18" x14ac:dyDescent="0.25">
      <c r="A7751" s="3" t="s">
        <v>7783</v>
      </c>
      <c r="B7751" s="12">
        <v>42169</v>
      </c>
      <c r="C7751" s="4" t="s">
        <v>37</v>
      </c>
      <c r="D7751" s="4">
        <v>1.1000000000000001</v>
      </c>
      <c r="E7751" s="4">
        <v>67</v>
      </c>
      <c r="F7751" s="5">
        <v>0.3125</v>
      </c>
      <c r="G7751" s="6">
        <v>385</v>
      </c>
      <c r="H7751" s="7">
        <v>69685</v>
      </c>
      <c r="I7751" s="7">
        <f>FlightsPivot[[#This Row],[Total Fare]]*10%</f>
        <v>6968.5</v>
      </c>
      <c r="J7751" s="7">
        <f>FlightsPivot[[#This Row],[Total Fare]]+FlightsPivot[[#This Row],[10% tax ]]</f>
        <v>76653.5</v>
      </c>
      <c r="K7751" s="4">
        <v>6</v>
      </c>
      <c r="L7751" s="4">
        <v>2015</v>
      </c>
      <c r="M7751" t="str">
        <f>INDEX(RoutesPivot[DepAirport],MATCH($C7751,RoutesPivot[[RouteID]:[RouteID]],0))</f>
        <v>ORD</v>
      </c>
      <c r="N7751" t="str">
        <f>INDEX(RoutesPivot[AirportID],MATCH($C7751,RoutesPivot[[RouteID]:[RouteID]],0))</f>
        <v>SEA</v>
      </c>
      <c r="O7751">
        <f>INDEX(RoutesPivot[Distance],MATCH($C7751,RoutesPivot[[RouteID]:[RouteID]],0))</f>
        <v>1500</v>
      </c>
      <c r="P7751">
        <f>INDEX(RoutesPivot[ListPrice],MATCH($C7751,RoutesPivot[[RouteID]:[RouteID]],0))</f>
        <v>350</v>
      </c>
      <c r="Q7751" t="str">
        <f>INDEX(AirportPivot[AirportName],MATCH($N7751,AirportPivot[[AirportID]:[AirportID]],0))</f>
        <v>Seattle-Tacoma International</v>
      </c>
      <c r="R7751">
        <f>INDEX(AirportPivot[Gates (number of available)],MATCH($N7751,AirportPivot[[AirportID]:[AirportID]],0))</f>
        <v>58</v>
      </c>
    </row>
    <row r="7752" spans="1:18" x14ac:dyDescent="0.25">
      <c r="A7752" s="3" t="s">
        <v>7784</v>
      </c>
      <c r="B7752" s="12">
        <v>42063</v>
      </c>
      <c r="C7752" s="4" t="s">
        <v>98</v>
      </c>
      <c r="D7752" s="4">
        <v>2.1</v>
      </c>
      <c r="E7752" s="4">
        <v>5</v>
      </c>
      <c r="F7752" s="5">
        <v>0.77083333333333337</v>
      </c>
      <c r="G7752" s="6">
        <v>275</v>
      </c>
      <c r="H7752" s="7">
        <v>50875</v>
      </c>
      <c r="I7752" s="7">
        <f>FlightsPivot[[#This Row],[Total Fare]]*10%</f>
        <v>5087.5</v>
      </c>
      <c r="J7752" s="7">
        <f>FlightsPivot[[#This Row],[Total Fare]]+FlightsPivot[[#This Row],[10% tax ]]</f>
        <v>55962.5</v>
      </c>
      <c r="K7752" s="4">
        <v>2</v>
      </c>
      <c r="L7752" s="4">
        <v>2015</v>
      </c>
      <c r="M7752" t="str">
        <f>INDEX(RoutesPivot[DepAirport],MATCH($C7752,RoutesPivot[[RouteID]:[RouteID]],0))</f>
        <v>ORD</v>
      </c>
      <c r="N7752" t="str">
        <f>INDEX(RoutesPivot[AirportID],MATCH($C7752,RoutesPivot[[RouteID]:[RouteID]],0))</f>
        <v>PHL</v>
      </c>
      <c r="O7752">
        <f>INDEX(RoutesPivot[Distance],MATCH($C7752,RoutesPivot[[RouteID]:[RouteID]],0))</f>
        <v>580</v>
      </c>
      <c r="P7752">
        <f>INDEX(RoutesPivot[ListPrice],MATCH($C7752,RoutesPivot[[RouteID]:[RouteID]],0))</f>
        <v>275</v>
      </c>
      <c r="Q7752" t="str">
        <f>INDEX(AirportPivot[AirportName],MATCH($N7752,AirportPivot[[AirportID]:[AirportID]],0))</f>
        <v>Philadelphia International</v>
      </c>
      <c r="R7752">
        <f>INDEX(AirportPivot[Gates (number of available)],MATCH($N7752,AirportPivot[[AirportID]:[AirportID]],0))</f>
        <v>89</v>
      </c>
    </row>
    <row r="7753" spans="1:18" x14ac:dyDescent="0.25">
      <c r="A7753" s="3" t="s">
        <v>7785</v>
      </c>
      <c r="B7753" s="12">
        <v>42193</v>
      </c>
      <c r="C7753" s="4" t="s">
        <v>13</v>
      </c>
      <c r="D7753" s="4">
        <v>0.7</v>
      </c>
      <c r="E7753" s="4">
        <v>167</v>
      </c>
      <c r="F7753" s="5">
        <v>0.35416666666666669</v>
      </c>
      <c r="G7753" s="6">
        <v>275</v>
      </c>
      <c r="H7753" s="7">
        <v>45375</v>
      </c>
      <c r="I7753" s="7">
        <f>FlightsPivot[[#This Row],[Total Fare]]*10%</f>
        <v>4537.5</v>
      </c>
      <c r="J7753" s="7">
        <f>FlightsPivot[[#This Row],[Total Fare]]+FlightsPivot[[#This Row],[10% tax ]]</f>
        <v>49912.5</v>
      </c>
      <c r="K7753" s="4">
        <v>7</v>
      </c>
      <c r="L7753" s="4">
        <v>2015</v>
      </c>
      <c r="M7753" t="str">
        <f>INDEX(RoutesPivot[DepAirport],MATCH($C7753,RoutesPivot[[RouteID]:[RouteID]],0))</f>
        <v>ORD</v>
      </c>
      <c r="N7753" t="str">
        <f>INDEX(RoutesPivot[AirportID],MATCH($C7753,RoutesPivot[[RouteID]:[RouteID]],0))</f>
        <v>JFK</v>
      </c>
      <c r="O7753">
        <f>INDEX(RoutesPivot[Distance],MATCH($C7753,RoutesPivot[[RouteID]:[RouteID]],0))</f>
        <v>619</v>
      </c>
      <c r="P7753">
        <f>INDEX(RoutesPivot[ListPrice],MATCH($C7753,RoutesPivot[[RouteID]:[RouteID]],0))</f>
        <v>250</v>
      </c>
      <c r="Q7753" t="str">
        <f>INDEX(AirportPivot[AirportName],MATCH($N7753,AirportPivot[[AirportID]:[AirportID]],0))</f>
        <v>John F Kennedy International</v>
      </c>
      <c r="R7753">
        <f>INDEX(AirportPivot[Gates (number of available)],MATCH($N7753,AirportPivot[[AirportID]:[AirportID]],0))</f>
        <v>120</v>
      </c>
    </row>
    <row r="7754" spans="1:18" x14ac:dyDescent="0.25">
      <c r="A7754" s="3" t="s">
        <v>7786</v>
      </c>
      <c r="B7754" s="12">
        <v>41853</v>
      </c>
      <c r="C7754" s="4" t="s">
        <v>86</v>
      </c>
      <c r="D7754" s="4">
        <v>2.5</v>
      </c>
      <c r="E7754" s="4">
        <v>42</v>
      </c>
      <c r="F7754" s="5">
        <v>0.8125</v>
      </c>
      <c r="G7754" s="6">
        <v>126.5</v>
      </c>
      <c r="H7754" s="7">
        <v>20872.5</v>
      </c>
      <c r="I7754" s="7">
        <f>FlightsPivot[[#This Row],[Total Fare]]*10%</f>
        <v>2087.25</v>
      </c>
      <c r="J7754" s="7">
        <f>FlightsPivot[[#This Row],[Total Fare]]+FlightsPivot[[#This Row],[10% tax ]]</f>
        <v>22959.75</v>
      </c>
      <c r="K7754" s="4">
        <v>8</v>
      </c>
      <c r="L7754" s="4">
        <v>2014</v>
      </c>
      <c r="M7754" t="str">
        <f>INDEX(RoutesPivot[DepAirport],MATCH($C7754,RoutesPivot[[RouteID]:[RouteID]],0))</f>
        <v>ORD</v>
      </c>
      <c r="N7754" t="str">
        <f>INDEX(RoutesPivot[AirportID],MATCH($C7754,RoutesPivot[[RouteID]:[RouteID]],0))</f>
        <v>DTW</v>
      </c>
      <c r="O7754">
        <f>INDEX(RoutesPivot[Distance],MATCH($C7754,RoutesPivot[[RouteID]:[RouteID]],0))</f>
        <v>200</v>
      </c>
      <c r="P7754">
        <f>INDEX(RoutesPivot[ListPrice],MATCH($C7754,RoutesPivot[[RouteID]:[RouteID]],0))</f>
        <v>115</v>
      </c>
      <c r="Q7754" t="str">
        <f>INDEX(AirportPivot[AirportName],MATCH($N7754,AirportPivot[[AirportID]:[AirportID]],0))</f>
        <v>Detroit Metropolitan Wayne County</v>
      </c>
      <c r="R7754">
        <f>INDEX(AirportPivot[Gates (number of available)],MATCH($N7754,AirportPivot[[AirportID]:[AirportID]],0))</f>
        <v>60</v>
      </c>
    </row>
    <row r="7755" spans="1:18" x14ac:dyDescent="0.25">
      <c r="A7755" s="3" t="s">
        <v>7787</v>
      </c>
      <c r="B7755" s="12">
        <v>41945</v>
      </c>
      <c r="C7755" s="4" t="s">
        <v>21</v>
      </c>
      <c r="D7755" s="4">
        <v>2.2000000000000002</v>
      </c>
      <c r="E7755" s="4">
        <v>152</v>
      </c>
      <c r="F7755" s="5">
        <v>0.89583333333333337</v>
      </c>
      <c r="G7755" s="6">
        <v>125</v>
      </c>
      <c r="H7755" s="7">
        <v>20625</v>
      </c>
      <c r="I7755" s="7">
        <f>FlightsPivot[[#This Row],[Total Fare]]*10%</f>
        <v>2062.5</v>
      </c>
      <c r="J7755" s="7">
        <f>FlightsPivot[[#This Row],[Total Fare]]+FlightsPivot[[#This Row],[10% tax ]]</f>
        <v>22687.5</v>
      </c>
      <c r="K7755" s="4">
        <v>11</v>
      </c>
      <c r="L7755" s="4">
        <v>2014</v>
      </c>
      <c r="M7755" t="str">
        <f>INDEX(RoutesPivot[DepAirport],MATCH($C7755,RoutesPivot[[RouteID]:[RouteID]],0))</f>
        <v>ORD</v>
      </c>
      <c r="N7755" t="str">
        <f>INDEX(RoutesPivot[AirportID],MATCH($C7755,RoutesPivot[[RouteID]:[RouteID]],0))</f>
        <v>CLT</v>
      </c>
      <c r="O7755">
        <f>INDEX(RoutesPivot[Distance],MATCH($C7755,RoutesPivot[[RouteID]:[RouteID]],0))</f>
        <v>700</v>
      </c>
      <c r="P7755">
        <f>INDEX(RoutesPivot[ListPrice],MATCH($C7755,RoutesPivot[[RouteID]:[RouteID]],0))</f>
        <v>125</v>
      </c>
      <c r="Q7755" t="str">
        <f>INDEX(AirportPivot[AirportName],MATCH($N7755,AirportPivot[[AirportID]:[AirportID]],0))</f>
        <v>Charlotte/Douglas International</v>
      </c>
      <c r="R7755">
        <f>INDEX(AirportPivot[Gates (number of available)],MATCH($N7755,AirportPivot[[AirportID]:[AirportID]],0))</f>
        <v>65</v>
      </c>
    </row>
    <row r="7756" spans="1:18" x14ac:dyDescent="0.25">
      <c r="A7756" s="3" t="s">
        <v>7788</v>
      </c>
      <c r="B7756" s="12">
        <v>41876</v>
      </c>
      <c r="C7756" s="4" t="s">
        <v>15</v>
      </c>
      <c r="D7756" s="4">
        <v>1.5</v>
      </c>
      <c r="E7756" s="4">
        <v>77</v>
      </c>
      <c r="F7756" s="5">
        <v>0.29166666666666669</v>
      </c>
      <c r="G7756" s="6">
        <v>247.5</v>
      </c>
      <c r="H7756" s="7">
        <v>44797.5</v>
      </c>
      <c r="I7756" s="7">
        <f>FlightsPivot[[#This Row],[Total Fare]]*10%</f>
        <v>4479.75</v>
      </c>
      <c r="J7756" s="7">
        <f>FlightsPivot[[#This Row],[Total Fare]]+FlightsPivot[[#This Row],[10% tax ]]</f>
        <v>49277.25</v>
      </c>
      <c r="K7756" s="4">
        <v>8</v>
      </c>
      <c r="L7756" s="4">
        <v>2014</v>
      </c>
      <c r="M7756" t="str">
        <f>INDEX(RoutesPivot[DepAirport],MATCH($C7756,RoutesPivot[[RouteID]:[RouteID]],0))</f>
        <v>ORD</v>
      </c>
      <c r="N7756" t="str">
        <f>INDEX(RoutesPivot[AirportID],MATCH($C7756,RoutesPivot[[RouteID]:[RouteID]],0))</f>
        <v>EWR</v>
      </c>
      <c r="O7756">
        <f>INDEX(RoutesPivot[Distance],MATCH($C7756,RoutesPivot[[RouteID]:[RouteID]],0))</f>
        <v>600</v>
      </c>
      <c r="P7756">
        <f>INDEX(RoutesPivot[ListPrice],MATCH($C7756,RoutesPivot[[RouteID]:[RouteID]],0))</f>
        <v>225</v>
      </c>
      <c r="Q7756" t="str">
        <f>INDEX(AirportPivot[AirportName],MATCH($N7756,AirportPivot[[AirportID]:[AirportID]],0))</f>
        <v>Newark Liberty International</v>
      </c>
      <c r="R7756">
        <f>INDEX(AirportPivot[Gates (number of available)],MATCH($N7756,AirportPivot[[AirportID]:[AirportID]],0))</f>
        <v>82</v>
      </c>
    </row>
    <row r="7757" spans="1:18" x14ac:dyDescent="0.25">
      <c r="A7757" s="3" t="s">
        <v>7789</v>
      </c>
      <c r="B7757" s="12">
        <v>42161</v>
      </c>
      <c r="C7757" s="4" t="s">
        <v>27</v>
      </c>
      <c r="D7757" s="4">
        <v>11.1</v>
      </c>
      <c r="E7757" s="4">
        <v>4</v>
      </c>
      <c r="F7757" s="5">
        <v>0.33333333333333331</v>
      </c>
      <c r="G7757" s="6">
        <v>220</v>
      </c>
      <c r="H7757" s="7">
        <v>40700</v>
      </c>
      <c r="I7757" s="7">
        <f>FlightsPivot[[#This Row],[Total Fare]]*10%</f>
        <v>4070</v>
      </c>
      <c r="J7757" s="7">
        <f>FlightsPivot[[#This Row],[Total Fare]]+FlightsPivot[[#This Row],[10% tax ]]</f>
        <v>44770</v>
      </c>
      <c r="K7757" s="4">
        <v>6</v>
      </c>
      <c r="L7757" s="4">
        <v>2015</v>
      </c>
      <c r="M7757" t="str">
        <f>INDEX(RoutesPivot[DepAirport],MATCH($C7757,RoutesPivot[[RouteID]:[RouteID]],0))</f>
        <v>ORD</v>
      </c>
      <c r="N7757" t="str">
        <f>INDEX(RoutesPivot[AirportID],MATCH($C7757,RoutesPivot[[RouteID]:[RouteID]],0))</f>
        <v>ATL</v>
      </c>
      <c r="O7757">
        <f>INDEX(RoutesPivot[Distance],MATCH($C7757,RoutesPivot[[RouteID]:[RouteID]],0))</f>
        <v>510</v>
      </c>
      <c r="P7757">
        <f>INDEX(RoutesPivot[ListPrice],MATCH($C7757,RoutesPivot[[RouteID]:[RouteID]],0))</f>
        <v>200</v>
      </c>
      <c r="Q7757" t="str">
        <f>INDEX(AirportPivot[AirportName],MATCH($N7757,AirportPivot[[AirportID]:[AirportID]],0))</f>
        <v>Hartsfield-Jackson Atlanta International</v>
      </c>
      <c r="R7757">
        <f>INDEX(AirportPivot[Gates (number of available)],MATCH($N7757,AirportPivot[[AirportID]:[AirportID]],0))</f>
        <v>100</v>
      </c>
    </row>
    <row r="7758" spans="1:18" x14ac:dyDescent="0.25">
      <c r="A7758" s="3" t="s">
        <v>7790</v>
      </c>
      <c r="B7758" s="12">
        <v>41845</v>
      </c>
      <c r="C7758" s="4" t="s">
        <v>40</v>
      </c>
      <c r="D7758" s="4">
        <v>2.1</v>
      </c>
      <c r="E7758" s="4">
        <v>19</v>
      </c>
      <c r="F7758" s="5">
        <v>0.4375</v>
      </c>
      <c r="G7758" s="6">
        <v>126.5</v>
      </c>
      <c r="H7758" s="7">
        <v>23402.5</v>
      </c>
      <c r="I7758" s="7">
        <f>FlightsPivot[[#This Row],[Total Fare]]*10%</f>
        <v>2340.25</v>
      </c>
      <c r="J7758" s="7">
        <f>FlightsPivot[[#This Row],[Total Fare]]+FlightsPivot[[#This Row],[10% tax ]]</f>
        <v>25742.75</v>
      </c>
      <c r="K7758" s="4">
        <v>7</v>
      </c>
      <c r="L7758" s="4">
        <v>2014</v>
      </c>
      <c r="M7758" t="str">
        <f>INDEX(RoutesPivot[DepAirport],MATCH($C7758,RoutesPivot[[RouteID]:[RouteID]],0))</f>
        <v>ORD</v>
      </c>
      <c r="N7758" t="str">
        <f>INDEX(RoutesPivot[AirportID],MATCH($C7758,RoutesPivot[[RouteID]:[RouteID]],0))</f>
        <v>MSP</v>
      </c>
      <c r="O7758">
        <f>INDEX(RoutesPivot[Distance],MATCH($C7758,RoutesPivot[[RouteID]:[RouteID]],0))</f>
        <v>300</v>
      </c>
      <c r="P7758">
        <f>INDEX(RoutesPivot[ListPrice],MATCH($C7758,RoutesPivot[[RouteID]:[RouteID]],0))</f>
        <v>115</v>
      </c>
      <c r="Q7758" t="str">
        <f>INDEX(AirportPivot[AirportName],MATCH($N7758,AirportPivot[[AirportID]:[AirportID]],0))</f>
        <v>Minneapolis-St Paul International/Wold-Chamberlain</v>
      </c>
      <c r="R7758">
        <f>INDEX(AirportPivot[Gates (number of available)],MATCH($N7758,AirportPivot[[AirportID]:[AirportID]],0))</f>
        <v>65</v>
      </c>
    </row>
    <row r="7759" spans="1:18" x14ac:dyDescent="0.25">
      <c r="A7759" s="3" t="s">
        <v>7791</v>
      </c>
      <c r="B7759" s="12">
        <v>41851</v>
      </c>
      <c r="C7759" s="4" t="s">
        <v>23</v>
      </c>
      <c r="D7759" s="4">
        <v>1.6</v>
      </c>
      <c r="E7759" s="4">
        <v>178</v>
      </c>
      <c r="F7759" s="5">
        <v>0.66666666666666663</v>
      </c>
      <c r="G7759" s="6">
        <v>330</v>
      </c>
      <c r="H7759" s="7">
        <v>54450</v>
      </c>
      <c r="I7759" s="7">
        <f>FlightsPivot[[#This Row],[Total Fare]]*10%</f>
        <v>5445</v>
      </c>
      <c r="J7759" s="7">
        <f>FlightsPivot[[#This Row],[Total Fare]]+FlightsPivot[[#This Row],[10% tax ]]</f>
        <v>59895</v>
      </c>
      <c r="K7759" s="4">
        <v>7</v>
      </c>
      <c r="L7759" s="4">
        <v>2014</v>
      </c>
      <c r="M7759" t="str">
        <f>INDEX(RoutesPivot[DepAirport],MATCH($C7759,RoutesPivot[[RouteID]:[RouteID]],0))</f>
        <v>ORD</v>
      </c>
      <c r="N7759" t="str">
        <f>INDEX(RoutesPivot[AirportID],MATCH($C7759,RoutesPivot[[RouteID]:[RouteID]],0))</f>
        <v>DEN</v>
      </c>
      <c r="O7759">
        <f>INDEX(RoutesPivot[Distance],MATCH($C7759,RoutesPivot[[RouteID]:[RouteID]],0))</f>
        <v>800</v>
      </c>
      <c r="P7759">
        <f>INDEX(RoutesPivot[ListPrice],MATCH($C7759,RoutesPivot[[RouteID]:[RouteID]],0))</f>
        <v>300</v>
      </c>
      <c r="Q7759" t="str">
        <f>INDEX(AirportPivot[AirportName],MATCH($N7759,AirportPivot[[AirportID]:[AirportID]],0))</f>
        <v>Denver International</v>
      </c>
      <c r="R7759">
        <f>INDEX(AirportPivot[Gates (number of available)],MATCH($N7759,AirportPivot[[AirportID]:[AirportID]],0))</f>
        <v>75</v>
      </c>
    </row>
    <row r="7760" spans="1:18" x14ac:dyDescent="0.25">
      <c r="A7760" s="3" t="s">
        <v>7792</v>
      </c>
      <c r="B7760" s="12">
        <v>41765</v>
      </c>
      <c r="C7760" s="4" t="s">
        <v>98</v>
      </c>
      <c r="D7760" s="4">
        <v>1.4</v>
      </c>
      <c r="E7760" s="4">
        <v>120</v>
      </c>
      <c r="F7760" s="5">
        <v>0.58333333333333337</v>
      </c>
      <c r="G7760" s="6">
        <v>275</v>
      </c>
      <c r="H7760" s="7">
        <v>50875</v>
      </c>
      <c r="I7760" s="7">
        <f>FlightsPivot[[#This Row],[Total Fare]]*10%</f>
        <v>5087.5</v>
      </c>
      <c r="J7760" s="7">
        <f>FlightsPivot[[#This Row],[Total Fare]]+FlightsPivot[[#This Row],[10% tax ]]</f>
        <v>55962.5</v>
      </c>
      <c r="K7760" s="4">
        <v>5</v>
      </c>
      <c r="L7760" s="4">
        <v>2014</v>
      </c>
      <c r="M7760" t="str">
        <f>INDEX(RoutesPivot[DepAirport],MATCH($C7760,RoutesPivot[[RouteID]:[RouteID]],0))</f>
        <v>ORD</v>
      </c>
      <c r="N7760" t="str">
        <f>INDEX(RoutesPivot[AirportID],MATCH($C7760,RoutesPivot[[RouteID]:[RouteID]],0))</f>
        <v>PHL</v>
      </c>
      <c r="O7760">
        <f>INDEX(RoutesPivot[Distance],MATCH($C7760,RoutesPivot[[RouteID]:[RouteID]],0))</f>
        <v>580</v>
      </c>
      <c r="P7760">
        <f>INDEX(RoutesPivot[ListPrice],MATCH($C7760,RoutesPivot[[RouteID]:[RouteID]],0))</f>
        <v>275</v>
      </c>
      <c r="Q7760" t="str">
        <f>INDEX(AirportPivot[AirportName],MATCH($N7760,AirportPivot[[AirportID]:[AirportID]],0))</f>
        <v>Philadelphia International</v>
      </c>
      <c r="R7760">
        <f>INDEX(AirportPivot[Gates (number of available)],MATCH($N7760,AirportPivot[[AirportID]:[AirportID]],0))</f>
        <v>89</v>
      </c>
    </row>
    <row r="7761" spans="1:18" x14ac:dyDescent="0.25">
      <c r="A7761" s="3" t="s">
        <v>7793</v>
      </c>
      <c r="B7761" s="12">
        <v>42321</v>
      </c>
      <c r="C7761" s="4" t="s">
        <v>21</v>
      </c>
      <c r="D7761" s="4">
        <v>1.2</v>
      </c>
      <c r="E7761" s="4">
        <v>51</v>
      </c>
      <c r="F7761" s="5">
        <v>0.54166666666666663</v>
      </c>
      <c r="G7761" s="6">
        <v>125</v>
      </c>
      <c r="H7761" s="7">
        <v>20625</v>
      </c>
      <c r="I7761" s="7">
        <f>FlightsPivot[[#This Row],[Total Fare]]*10%</f>
        <v>2062.5</v>
      </c>
      <c r="J7761" s="7">
        <f>FlightsPivot[[#This Row],[Total Fare]]+FlightsPivot[[#This Row],[10% tax ]]</f>
        <v>22687.5</v>
      </c>
      <c r="K7761" s="4">
        <v>11</v>
      </c>
      <c r="L7761" s="4">
        <v>2015</v>
      </c>
      <c r="M7761" t="str">
        <f>INDEX(RoutesPivot[DepAirport],MATCH($C7761,RoutesPivot[[RouteID]:[RouteID]],0))</f>
        <v>ORD</v>
      </c>
      <c r="N7761" t="str">
        <f>INDEX(RoutesPivot[AirportID],MATCH($C7761,RoutesPivot[[RouteID]:[RouteID]],0))</f>
        <v>CLT</v>
      </c>
      <c r="O7761">
        <f>INDEX(RoutesPivot[Distance],MATCH($C7761,RoutesPivot[[RouteID]:[RouteID]],0))</f>
        <v>700</v>
      </c>
      <c r="P7761">
        <f>INDEX(RoutesPivot[ListPrice],MATCH($C7761,RoutesPivot[[RouteID]:[RouteID]],0))</f>
        <v>125</v>
      </c>
      <c r="Q7761" t="str">
        <f>INDEX(AirportPivot[AirportName],MATCH($N7761,AirportPivot[[AirportID]:[AirportID]],0))</f>
        <v>Charlotte/Douglas International</v>
      </c>
      <c r="R7761">
        <f>INDEX(AirportPivot[Gates (number of available)],MATCH($N7761,AirportPivot[[AirportID]:[AirportID]],0))</f>
        <v>65</v>
      </c>
    </row>
    <row r="7762" spans="1:18" x14ac:dyDescent="0.25">
      <c r="A7762" s="3" t="s">
        <v>7794</v>
      </c>
      <c r="B7762" s="12">
        <v>42196</v>
      </c>
      <c r="C7762" s="4" t="s">
        <v>11</v>
      </c>
      <c r="D7762" s="4">
        <v>1.1000000000000001</v>
      </c>
      <c r="E7762" s="4">
        <v>75</v>
      </c>
      <c r="F7762" s="5">
        <v>0.75</v>
      </c>
      <c r="G7762" s="6">
        <v>330</v>
      </c>
      <c r="H7762" s="7">
        <v>59730</v>
      </c>
      <c r="I7762" s="7">
        <f>FlightsPivot[[#This Row],[Total Fare]]*10%</f>
        <v>5973</v>
      </c>
      <c r="J7762" s="7">
        <f>FlightsPivot[[#This Row],[Total Fare]]+FlightsPivot[[#This Row],[10% tax ]]</f>
        <v>65703</v>
      </c>
      <c r="K7762" s="4">
        <v>7</v>
      </c>
      <c r="L7762" s="4">
        <v>2015</v>
      </c>
      <c r="M7762" t="str">
        <f>INDEX(RoutesPivot[DepAirport],MATCH($C7762,RoutesPivot[[RouteID]:[RouteID]],0))</f>
        <v>ORD</v>
      </c>
      <c r="N7762" t="str">
        <f>INDEX(RoutesPivot[AirportID],MATCH($C7762,RoutesPivot[[RouteID]:[RouteID]],0))</f>
        <v>BOS</v>
      </c>
      <c r="O7762">
        <f>INDEX(RoutesPivot[Distance],MATCH($C7762,RoutesPivot[[RouteID]:[RouteID]],0))</f>
        <v>730</v>
      </c>
      <c r="P7762">
        <f>INDEX(RoutesPivot[ListPrice],MATCH($C7762,RoutesPivot[[RouteID]:[RouteID]],0))</f>
        <v>300</v>
      </c>
      <c r="Q7762" t="str">
        <f>INDEX(AirportPivot[AirportName],MATCH($N7762,AirportPivot[[AirportID]:[AirportID]],0))</f>
        <v>General Edward Lawrence Logan International</v>
      </c>
      <c r="R7762">
        <f>INDEX(AirportPivot[Gates (number of available)],MATCH($N7762,AirportPivot[[AirportID]:[AirportID]],0))</f>
        <v>63</v>
      </c>
    </row>
    <row r="7763" spans="1:18" x14ac:dyDescent="0.25">
      <c r="A7763" s="3" t="s">
        <v>7795</v>
      </c>
      <c r="B7763" s="12">
        <v>42206</v>
      </c>
      <c r="C7763" s="4" t="s">
        <v>11</v>
      </c>
      <c r="D7763" s="4">
        <v>2.2000000000000002</v>
      </c>
      <c r="E7763" s="4">
        <v>140</v>
      </c>
      <c r="F7763" s="5">
        <v>0.79166666666666663</v>
      </c>
      <c r="G7763" s="6">
        <v>330</v>
      </c>
      <c r="H7763" s="7">
        <v>61050</v>
      </c>
      <c r="I7763" s="7">
        <f>FlightsPivot[[#This Row],[Total Fare]]*10%</f>
        <v>6105</v>
      </c>
      <c r="J7763" s="7">
        <f>FlightsPivot[[#This Row],[Total Fare]]+FlightsPivot[[#This Row],[10% tax ]]</f>
        <v>67155</v>
      </c>
      <c r="K7763" s="4">
        <v>7</v>
      </c>
      <c r="L7763" s="4">
        <v>2015</v>
      </c>
      <c r="M7763" t="str">
        <f>INDEX(RoutesPivot[DepAirport],MATCH($C7763,RoutesPivot[[RouteID]:[RouteID]],0))</f>
        <v>ORD</v>
      </c>
      <c r="N7763" t="str">
        <f>INDEX(RoutesPivot[AirportID],MATCH($C7763,RoutesPivot[[RouteID]:[RouteID]],0))</f>
        <v>BOS</v>
      </c>
      <c r="O7763">
        <f>INDEX(RoutesPivot[Distance],MATCH($C7763,RoutesPivot[[RouteID]:[RouteID]],0))</f>
        <v>730</v>
      </c>
      <c r="P7763">
        <f>INDEX(RoutesPivot[ListPrice],MATCH($C7763,RoutesPivot[[RouteID]:[RouteID]],0))</f>
        <v>300</v>
      </c>
      <c r="Q7763" t="str">
        <f>INDEX(AirportPivot[AirportName],MATCH($N7763,AirportPivot[[AirportID]:[AirportID]],0))</f>
        <v>General Edward Lawrence Logan International</v>
      </c>
      <c r="R7763">
        <f>INDEX(AirportPivot[Gates (number of available)],MATCH($N7763,AirportPivot[[AirportID]:[AirportID]],0))</f>
        <v>63</v>
      </c>
    </row>
    <row r="7764" spans="1:18" x14ac:dyDescent="0.25">
      <c r="A7764" s="3" t="s">
        <v>7796</v>
      </c>
      <c r="B7764" s="12">
        <v>41967</v>
      </c>
      <c r="C7764" s="4" t="s">
        <v>37</v>
      </c>
      <c r="D7764" s="4">
        <v>2.4</v>
      </c>
      <c r="E7764" s="4">
        <v>13</v>
      </c>
      <c r="F7764" s="5">
        <v>0.66666666666666663</v>
      </c>
      <c r="G7764" s="6">
        <v>525</v>
      </c>
      <c r="H7764" s="7">
        <v>97125</v>
      </c>
      <c r="I7764" s="7">
        <f>FlightsPivot[[#This Row],[Total Fare]]*10%</f>
        <v>9712.5</v>
      </c>
      <c r="J7764" s="7">
        <f>FlightsPivot[[#This Row],[Total Fare]]+FlightsPivot[[#This Row],[10% tax ]]</f>
        <v>106837.5</v>
      </c>
      <c r="K7764" s="4">
        <v>11</v>
      </c>
      <c r="L7764" s="4">
        <v>2014</v>
      </c>
      <c r="M7764" t="str">
        <f>INDEX(RoutesPivot[DepAirport],MATCH($C7764,RoutesPivot[[RouteID]:[RouteID]],0))</f>
        <v>ORD</v>
      </c>
      <c r="N7764" t="str">
        <f>INDEX(RoutesPivot[AirportID],MATCH($C7764,RoutesPivot[[RouteID]:[RouteID]],0))</f>
        <v>SEA</v>
      </c>
      <c r="O7764">
        <f>INDEX(RoutesPivot[Distance],MATCH($C7764,RoutesPivot[[RouteID]:[RouteID]],0))</f>
        <v>1500</v>
      </c>
      <c r="P7764">
        <f>INDEX(RoutesPivot[ListPrice],MATCH($C7764,RoutesPivot[[RouteID]:[RouteID]],0))</f>
        <v>350</v>
      </c>
      <c r="Q7764" t="str">
        <f>INDEX(AirportPivot[AirportName],MATCH($N7764,AirportPivot[[AirportID]:[AirportID]],0))</f>
        <v>Seattle-Tacoma International</v>
      </c>
      <c r="R7764">
        <f>INDEX(AirportPivot[Gates (number of available)],MATCH($N7764,AirportPivot[[AirportID]:[AirportID]],0))</f>
        <v>58</v>
      </c>
    </row>
    <row r="7765" spans="1:18" x14ac:dyDescent="0.25">
      <c r="A7765" s="3" t="s">
        <v>7797</v>
      </c>
      <c r="B7765" s="12">
        <v>41808</v>
      </c>
      <c r="C7765" s="4" t="s">
        <v>11</v>
      </c>
      <c r="D7765" s="4">
        <v>2.8</v>
      </c>
      <c r="E7765" s="4">
        <v>35</v>
      </c>
      <c r="F7765" s="5">
        <v>0.33333333333333331</v>
      </c>
      <c r="G7765" s="6">
        <v>330</v>
      </c>
      <c r="H7765" s="7">
        <v>61050</v>
      </c>
      <c r="I7765" s="7">
        <f>FlightsPivot[[#This Row],[Total Fare]]*10%</f>
        <v>6105</v>
      </c>
      <c r="J7765" s="7">
        <f>FlightsPivot[[#This Row],[Total Fare]]+FlightsPivot[[#This Row],[10% tax ]]</f>
        <v>67155</v>
      </c>
      <c r="K7765" s="4">
        <v>6</v>
      </c>
      <c r="L7765" s="4">
        <v>2014</v>
      </c>
      <c r="M7765" t="str">
        <f>INDEX(RoutesPivot[DepAirport],MATCH($C7765,RoutesPivot[[RouteID]:[RouteID]],0))</f>
        <v>ORD</v>
      </c>
      <c r="N7765" t="str">
        <f>INDEX(RoutesPivot[AirportID],MATCH($C7765,RoutesPivot[[RouteID]:[RouteID]],0))</f>
        <v>BOS</v>
      </c>
      <c r="O7765">
        <f>INDEX(RoutesPivot[Distance],MATCH($C7765,RoutesPivot[[RouteID]:[RouteID]],0))</f>
        <v>730</v>
      </c>
      <c r="P7765">
        <f>INDEX(RoutesPivot[ListPrice],MATCH($C7765,RoutesPivot[[RouteID]:[RouteID]],0))</f>
        <v>300</v>
      </c>
      <c r="Q7765" t="str">
        <f>INDEX(AirportPivot[AirportName],MATCH($N7765,AirportPivot[[AirportID]:[AirportID]],0))</f>
        <v>General Edward Lawrence Logan International</v>
      </c>
      <c r="R7765">
        <f>INDEX(AirportPivot[Gates (number of available)],MATCH($N7765,AirportPivot[[AirportID]:[AirportID]],0))</f>
        <v>63</v>
      </c>
    </row>
    <row r="7766" spans="1:18" x14ac:dyDescent="0.25">
      <c r="A7766" s="3" t="s">
        <v>7798</v>
      </c>
      <c r="B7766" s="12">
        <v>42294</v>
      </c>
      <c r="C7766" s="4" t="s">
        <v>98</v>
      </c>
      <c r="D7766" s="4">
        <v>1.7</v>
      </c>
      <c r="E7766" s="4">
        <v>148</v>
      </c>
      <c r="F7766" s="5">
        <v>0.875</v>
      </c>
      <c r="G7766" s="6">
        <v>275</v>
      </c>
      <c r="H7766" s="7">
        <v>50875</v>
      </c>
      <c r="I7766" s="7">
        <f>FlightsPivot[[#This Row],[Total Fare]]*10%</f>
        <v>5087.5</v>
      </c>
      <c r="J7766" s="7">
        <f>FlightsPivot[[#This Row],[Total Fare]]+FlightsPivot[[#This Row],[10% tax ]]</f>
        <v>55962.5</v>
      </c>
      <c r="K7766" s="4">
        <v>10</v>
      </c>
      <c r="L7766" s="4">
        <v>2015</v>
      </c>
      <c r="M7766" t="str">
        <f>INDEX(RoutesPivot[DepAirport],MATCH($C7766,RoutesPivot[[RouteID]:[RouteID]],0))</f>
        <v>ORD</v>
      </c>
      <c r="N7766" t="str">
        <f>INDEX(RoutesPivot[AirportID],MATCH($C7766,RoutesPivot[[RouteID]:[RouteID]],0))</f>
        <v>PHL</v>
      </c>
      <c r="O7766">
        <f>INDEX(RoutesPivot[Distance],MATCH($C7766,RoutesPivot[[RouteID]:[RouteID]],0))</f>
        <v>580</v>
      </c>
      <c r="P7766">
        <f>INDEX(RoutesPivot[ListPrice],MATCH($C7766,RoutesPivot[[RouteID]:[RouteID]],0))</f>
        <v>275</v>
      </c>
      <c r="Q7766" t="str">
        <f>INDEX(AirportPivot[AirportName],MATCH($N7766,AirportPivot[[AirportID]:[AirportID]],0))</f>
        <v>Philadelphia International</v>
      </c>
      <c r="R7766">
        <f>INDEX(AirportPivot[Gates (number of available)],MATCH($N7766,AirportPivot[[AirportID]:[AirportID]],0))</f>
        <v>89</v>
      </c>
    </row>
    <row r="7767" spans="1:18" x14ac:dyDescent="0.25">
      <c r="A7767" s="3" t="s">
        <v>7799</v>
      </c>
      <c r="B7767" s="12">
        <v>41754</v>
      </c>
      <c r="C7767" s="4" t="s">
        <v>103</v>
      </c>
      <c r="D7767" s="4">
        <v>3.4</v>
      </c>
      <c r="E7767" s="4">
        <v>89</v>
      </c>
      <c r="F7767" s="5">
        <v>0.66666666666666663</v>
      </c>
      <c r="G7767" s="6">
        <v>300</v>
      </c>
      <c r="H7767" s="7">
        <v>54300</v>
      </c>
      <c r="I7767" s="7">
        <f>FlightsPivot[[#This Row],[Total Fare]]*10%</f>
        <v>5430</v>
      </c>
      <c r="J7767" s="7">
        <f>FlightsPivot[[#This Row],[Total Fare]]+FlightsPivot[[#This Row],[10% tax ]]</f>
        <v>59730</v>
      </c>
      <c r="K7767" s="4">
        <v>4</v>
      </c>
      <c r="L7767" s="4">
        <v>2014</v>
      </c>
      <c r="M7767" t="str">
        <f>INDEX(RoutesPivot[DepAirport],MATCH($C7767,RoutesPivot[[RouteID]:[RouteID]],0))</f>
        <v>ORD</v>
      </c>
      <c r="N7767" t="str">
        <f>INDEX(RoutesPivot[AirportID],MATCH($C7767,RoutesPivot[[RouteID]:[RouteID]],0))</f>
        <v>IAD</v>
      </c>
      <c r="O7767">
        <f>INDEX(RoutesPivot[Distance],MATCH($C7767,RoutesPivot[[RouteID]:[RouteID]],0))</f>
        <v>515</v>
      </c>
      <c r="P7767">
        <f>INDEX(RoutesPivot[ListPrice],MATCH($C7767,RoutesPivot[[RouteID]:[RouteID]],0))</f>
        <v>300</v>
      </c>
      <c r="Q7767" t="str">
        <f>INDEX(AirportPivot[AirportName],MATCH($N7767,AirportPivot[[AirportID]:[AirportID]],0))</f>
        <v>Washington Dulles International</v>
      </c>
      <c r="R7767">
        <f>INDEX(AirportPivot[Gates (number of available)],MATCH($N7767,AirportPivot[[AirportID]:[AirportID]],0))</f>
        <v>95</v>
      </c>
    </row>
    <row r="7768" spans="1:18" x14ac:dyDescent="0.25">
      <c r="A7768" s="3" t="s">
        <v>7800</v>
      </c>
      <c r="B7768" s="12">
        <v>41873</v>
      </c>
      <c r="C7768" s="4" t="s">
        <v>15</v>
      </c>
      <c r="D7768" s="4">
        <v>1.9</v>
      </c>
      <c r="E7768" s="4">
        <v>43</v>
      </c>
      <c r="F7768" s="5">
        <v>0.79166666666666663</v>
      </c>
      <c r="G7768" s="6">
        <v>247.5</v>
      </c>
      <c r="H7768" s="7">
        <v>40837.5</v>
      </c>
      <c r="I7768" s="7">
        <f>FlightsPivot[[#This Row],[Total Fare]]*10%</f>
        <v>4083.75</v>
      </c>
      <c r="J7768" s="7">
        <f>FlightsPivot[[#This Row],[Total Fare]]+FlightsPivot[[#This Row],[10% tax ]]</f>
        <v>44921.25</v>
      </c>
      <c r="K7768" s="4">
        <v>8</v>
      </c>
      <c r="L7768" s="4">
        <v>2014</v>
      </c>
      <c r="M7768" t="str">
        <f>INDEX(RoutesPivot[DepAirport],MATCH($C7768,RoutesPivot[[RouteID]:[RouteID]],0))</f>
        <v>ORD</v>
      </c>
      <c r="N7768" t="str">
        <f>INDEX(RoutesPivot[AirportID],MATCH($C7768,RoutesPivot[[RouteID]:[RouteID]],0))</f>
        <v>EWR</v>
      </c>
      <c r="O7768">
        <f>INDEX(RoutesPivot[Distance],MATCH($C7768,RoutesPivot[[RouteID]:[RouteID]],0))</f>
        <v>600</v>
      </c>
      <c r="P7768">
        <f>INDEX(RoutesPivot[ListPrice],MATCH($C7768,RoutesPivot[[RouteID]:[RouteID]],0))</f>
        <v>225</v>
      </c>
      <c r="Q7768" t="str">
        <f>INDEX(AirportPivot[AirportName],MATCH($N7768,AirportPivot[[AirportID]:[AirportID]],0))</f>
        <v>Newark Liberty International</v>
      </c>
      <c r="R7768">
        <f>INDEX(AirportPivot[Gates (number of available)],MATCH($N7768,AirportPivot[[AirportID]:[AirportID]],0))</f>
        <v>82</v>
      </c>
    </row>
    <row r="7769" spans="1:18" x14ac:dyDescent="0.25">
      <c r="A7769" s="3" t="s">
        <v>7801</v>
      </c>
      <c r="B7769" s="12">
        <v>41660</v>
      </c>
      <c r="C7769" s="4" t="s">
        <v>27</v>
      </c>
      <c r="D7769" s="4">
        <v>6.6</v>
      </c>
      <c r="E7769" s="4">
        <v>154</v>
      </c>
      <c r="F7769" s="5">
        <v>0.625</v>
      </c>
      <c r="G7769" s="6">
        <v>200</v>
      </c>
      <c r="H7769" s="7">
        <v>33000</v>
      </c>
      <c r="I7769" s="7">
        <f>FlightsPivot[[#This Row],[Total Fare]]*10%</f>
        <v>3300</v>
      </c>
      <c r="J7769" s="7">
        <f>FlightsPivot[[#This Row],[Total Fare]]+FlightsPivot[[#This Row],[10% tax ]]</f>
        <v>36300</v>
      </c>
      <c r="K7769" s="4">
        <v>1</v>
      </c>
      <c r="L7769" s="4">
        <v>2014</v>
      </c>
      <c r="M7769" t="str">
        <f>INDEX(RoutesPivot[DepAirport],MATCH($C7769,RoutesPivot[[RouteID]:[RouteID]],0))</f>
        <v>ORD</v>
      </c>
      <c r="N7769" t="str">
        <f>INDEX(RoutesPivot[AirportID],MATCH($C7769,RoutesPivot[[RouteID]:[RouteID]],0))</f>
        <v>ATL</v>
      </c>
      <c r="O7769">
        <f>INDEX(RoutesPivot[Distance],MATCH($C7769,RoutesPivot[[RouteID]:[RouteID]],0))</f>
        <v>510</v>
      </c>
      <c r="P7769">
        <f>INDEX(RoutesPivot[ListPrice],MATCH($C7769,RoutesPivot[[RouteID]:[RouteID]],0))</f>
        <v>200</v>
      </c>
      <c r="Q7769" t="str">
        <f>INDEX(AirportPivot[AirportName],MATCH($N7769,AirportPivot[[AirportID]:[AirportID]],0))</f>
        <v>Hartsfield-Jackson Atlanta International</v>
      </c>
      <c r="R7769">
        <f>INDEX(AirportPivot[Gates (number of available)],MATCH($N7769,AirportPivot[[AirportID]:[AirportID]],0))</f>
        <v>100</v>
      </c>
    </row>
    <row r="7770" spans="1:18" x14ac:dyDescent="0.25">
      <c r="A7770" s="3" t="s">
        <v>7802</v>
      </c>
      <c r="B7770" s="12">
        <v>42324</v>
      </c>
      <c r="C7770" s="4" t="s">
        <v>27</v>
      </c>
      <c r="D7770" s="4">
        <v>7.9</v>
      </c>
      <c r="E7770" s="4">
        <v>24</v>
      </c>
      <c r="F7770" s="5">
        <v>0.29166666666666669</v>
      </c>
      <c r="G7770" s="6">
        <v>200</v>
      </c>
      <c r="H7770" s="7">
        <v>37000</v>
      </c>
      <c r="I7770" s="7">
        <f>FlightsPivot[[#This Row],[Total Fare]]*10%</f>
        <v>3700</v>
      </c>
      <c r="J7770" s="7">
        <f>FlightsPivot[[#This Row],[Total Fare]]+FlightsPivot[[#This Row],[10% tax ]]</f>
        <v>40700</v>
      </c>
      <c r="K7770" s="4">
        <v>11</v>
      </c>
      <c r="L7770" s="4">
        <v>2015</v>
      </c>
      <c r="M7770" t="str">
        <f>INDEX(RoutesPivot[DepAirport],MATCH($C7770,RoutesPivot[[RouteID]:[RouteID]],0))</f>
        <v>ORD</v>
      </c>
      <c r="N7770" t="str">
        <f>INDEX(RoutesPivot[AirportID],MATCH($C7770,RoutesPivot[[RouteID]:[RouteID]],0))</f>
        <v>ATL</v>
      </c>
      <c r="O7770">
        <f>INDEX(RoutesPivot[Distance],MATCH($C7770,RoutesPivot[[RouteID]:[RouteID]],0))</f>
        <v>510</v>
      </c>
      <c r="P7770">
        <f>INDEX(RoutesPivot[ListPrice],MATCH($C7770,RoutesPivot[[RouteID]:[RouteID]],0))</f>
        <v>200</v>
      </c>
      <c r="Q7770" t="str">
        <f>INDEX(AirportPivot[AirportName],MATCH($N7770,AirportPivot[[AirportID]:[AirportID]],0))</f>
        <v>Hartsfield-Jackson Atlanta International</v>
      </c>
      <c r="R7770">
        <f>INDEX(AirportPivot[Gates (number of available)],MATCH($N7770,AirportPivot[[AirportID]:[AirportID]],0))</f>
        <v>100</v>
      </c>
    </row>
    <row r="7771" spans="1:18" x14ac:dyDescent="0.25">
      <c r="A7771" s="3" t="s">
        <v>7803</v>
      </c>
      <c r="B7771" s="12">
        <v>41795</v>
      </c>
      <c r="C7771" s="4" t="s">
        <v>27</v>
      </c>
      <c r="D7771" s="4">
        <v>11.1</v>
      </c>
      <c r="E7771" s="4">
        <v>134</v>
      </c>
      <c r="F7771" s="5">
        <v>0.75</v>
      </c>
      <c r="G7771" s="6">
        <v>220</v>
      </c>
      <c r="H7771" s="7">
        <v>40700</v>
      </c>
      <c r="I7771" s="7">
        <f>FlightsPivot[[#This Row],[Total Fare]]*10%</f>
        <v>4070</v>
      </c>
      <c r="J7771" s="7">
        <f>FlightsPivot[[#This Row],[Total Fare]]+FlightsPivot[[#This Row],[10% tax ]]</f>
        <v>44770</v>
      </c>
      <c r="K7771" s="4">
        <v>6</v>
      </c>
      <c r="L7771" s="4">
        <v>2014</v>
      </c>
      <c r="M7771" t="str">
        <f>INDEX(RoutesPivot[DepAirport],MATCH($C7771,RoutesPivot[[RouteID]:[RouteID]],0))</f>
        <v>ORD</v>
      </c>
      <c r="N7771" t="str">
        <f>INDEX(RoutesPivot[AirportID],MATCH($C7771,RoutesPivot[[RouteID]:[RouteID]],0))</f>
        <v>ATL</v>
      </c>
      <c r="O7771">
        <f>INDEX(RoutesPivot[Distance],MATCH($C7771,RoutesPivot[[RouteID]:[RouteID]],0))</f>
        <v>510</v>
      </c>
      <c r="P7771">
        <f>INDEX(RoutesPivot[ListPrice],MATCH($C7771,RoutesPivot[[RouteID]:[RouteID]],0))</f>
        <v>200</v>
      </c>
      <c r="Q7771" t="str">
        <f>INDEX(AirportPivot[AirportName],MATCH($N7771,AirportPivot[[AirportID]:[AirportID]],0))</f>
        <v>Hartsfield-Jackson Atlanta International</v>
      </c>
      <c r="R7771">
        <f>INDEX(AirportPivot[Gates (number of available)],MATCH($N7771,AirportPivot[[AirportID]:[AirportID]],0))</f>
        <v>100</v>
      </c>
    </row>
    <row r="7772" spans="1:18" x14ac:dyDescent="0.25">
      <c r="A7772" s="3" t="s">
        <v>7804</v>
      </c>
      <c r="B7772" s="12">
        <v>41648</v>
      </c>
      <c r="C7772" s="4" t="s">
        <v>19</v>
      </c>
      <c r="D7772" s="4">
        <v>1.8</v>
      </c>
      <c r="E7772" s="4">
        <v>23</v>
      </c>
      <c r="F7772" s="5">
        <v>0.79166666666666663</v>
      </c>
      <c r="G7772" s="6">
        <v>200</v>
      </c>
      <c r="H7772" s="7">
        <v>37000</v>
      </c>
      <c r="I7772" s="7">
        <f>FlightsPivot[[#This Row],[Total Fare]]*10%</f>
        <v>3700</v>
      </c>
      <c r="J7772" s="7">
        <f>FlightsPivot[[#This Row],[Total Fare]]+FlightsPivot[[#This Row],[10% tax ]]</f>
        <v>40700</v>
      </c>
      <c r="K7772" s="4">
        <v>1</v>
      </c>
      <c r="L7772" s="4">
        <v>2014</v>
      </c>
      <c r="M7772" t="str">
        <f>INDEX(RoutesPivot[DepAirport],MATCH($C7772,RoutesPivot[[RouteID]:[RouteID]],0))</f>
        <v>ORD</v>
      </c>
      <c r="N7772" t="str">
        <f>INDEX(RoutesPivot[AirportID],MATCH($C7772,RoutesPivot[[RouteID]:[RouteID]],0))</f>
        <v>IAH</v>
      </c>
      <c r="O7772">
        <f>INDEX(RoutesPivot[Distance],MATCH($C7772,RoutesPivot[[RouteID]:[RouteID]],0))</f>
        <v>800</v>
      </c>
      <c r="P7772">
        <f>INDEX(RoutesPivot[ListPrice],MATCH($C7772,RoutesPivot[[RouteID]:[RouteID]],0))</f>
        <v>200</v>
      </c>
      <c r="Q7772" t="str">
        <f>INDEX(AirportPivot[AirportName],MATCH($N7772,AirportPivot[[AirportID]:[AirportID]],0))</f>
        <v>George Bush Intercontinental/Houston</v>
      </c>
      <c r="R7772">
        <f>INDEX(AirportPivot[Gates (number of available)],MATCH($N7772,AirportPivot[[AirportID]:[AirportID]],0))</f>
        <v>80</v>
      </c>
    </row>
    <row r="7773" spans="1:18" x14ac:dyDescent="0.25">
      <c r="A7773" s="3" t="s">
        <v>7805</v>
      </c>
      <c r="B7773" s="12">
        <v>42137</v>
      </c>
      <c r="C7773" s="4" t="s">
        <v>15</v>
      </c>
      <c r="D7773" s="4">
        <v>1.6</v>
      </c>
      <c r="E7773" s="4">
        <v>126</v>
      </c>
      <c r="F7773" s="5">
        <v>0.79166666666666663</v>
      </c>
      <c r="G7773" s="6">
        <v>225</v>
      </c>
      <c r="H7773" s="7">
        <v>41625</v>
      </c>
      <c r="I7773" s="7">
        <f>FlightsPivot[[#This Row],[Total Fare]]*10%</f>
        <v>4162.5</v>
      </c>
      <c r="J7773" s="7">
        <f>FlightsPivot[[#This Row],[Total Fare]]+FlightsPivot[[#This Row],[10% tax ]]</f>
        <v>45787.5</v>
      </c>
      <c r="K7773" s="4">
        <v>5</v>
      </c>
      <c r="L7773" s="4">
        <v>2015</v>
      </c>
      <c r="M7773" t="str">
        <f>INDEX(RoutesPivot[DepAirport],MATCH($C7773,RoutesPivot[[RouteID]:[RouteID]],0))</f>
        <v>ORD</v>
      </c>
      <c r="N7773" t="str">
        <f>INDEX(RoutesPivot[AirportID],MATCH($C7773,RoutesPivot[[RouteID]:[RouteID]],0))</f>
        <v>EWR</v>
      </c>
      <c r="O7773">
        <f>INDEX(RoutesPivot[Distance],MATCH($C7773,RoutesPivot[[RouteID]:[RouteID]],0))</f>
        <v>600</v>
      </c>
      <c r="P7773">
        <f>INDEX(RoutesPivot[ListPrice],MATCH($C7773,RoutesPivot[[RouteID]:[RouteID]],0))</f>
        <v>225</v>
      </c>
      <c r="Q7773" t="str">
        <f>INDEX(AirportPivot[AirportName],MATCH($N7773,AirportPivot[[AirportID]:[AirportID]],0))</f>
        <v>Newark Liberty International</v>
      </c>
      <c r="R7773">
        <f>INDEX(AirportPivot[Gates (number of available)],MATCH($N7773,AirportPivot[[AirportID]:[AirportID]],0))</f>
        <v>82</v>
      </c>
    </row>
    <row r="7774" spans="1:18" x14ac:dyDescent="0.25">
      <c r="A7774" s="3" t="s">
        <v>7806</v>
      </c>
      <c r="B7774" s="12">
        <v>41828</v>
      </c>
      <c r="C7774" s="4" t="s">
        <v>13</v>
      </c>
      <c r="D7774" s="4">
        <v>3</v>
      </c>
      <c r="E7774" s="4">
        <v>93</v>
      </c>
      <c r="F7774" s="5">
        <v>0.72916666666666663</v>
      </c>
      <c r="G7774" s="6">
        <v>275</v>
      </c>
      <c r="H7774" s="7">
        <v>50875</v>
      </c>
      <c r="I7774" s="7">
        <f>FlightsPivot[[#This Row],[Total Fare]]*10%</f>
        <v>5087.5</v>
      </c>
      <c r="J7774" s="7">
        <f>FlightsPivot[[#This Row],[Total Fare]]+FlightsPivot[[#This Row],[10% tax ]]</f>
        <v>55962.5</v>
      </c>
      <c r="K7774" s="4">
        <v>7</v>
      </c>
      <c r="L7774" s="4">
        <v>2014</v>
      </c>
      <c r="M7774" t="str">
        <f>INDEX(RoutesPivot[DepAirport],MATCH($C7774,RoutesPivot[[RouteID]:[RouteID]],0))</f>
        <v>ORD</v>
      </c>
      <c r="N7774" t="str">
        <f>INDEX(RoutesPivot[AirportID],MATCH($C7774,RoutesPivot[[RouteID]:[RouteID]],0))</f>
        <v>JFK</v>
      </c>
      <c r="O7774">
        <f>INDEX(RoutesPivot[Distance],MATCH($C7774,RoutesPivot[[RouteID]:[RouteID]],0))</f>
        <v>619</v>
      </c>
      <c r="P7774">
        <f>INDEX(RoutesPivot[ListPrice],MATCH($C7774,RoutesPivot[[RouteID]:[RouteID]],0))</f>
        <v>250</v>
      </c>
      <c r="Q7774" t="str">
        <f>INDEX(AirportPivot[AirportName],MATCH($N7774,AirportPivot[[AirportID]:[AirportID]],0))</f>
        <v>John F Kennedy International</v>
      </c>
      <c r="R7774">
        <f>INDEX(AirportPivot[Gates (number of available)],MATCH($N7774,AirportPivot[[AirportID]:[AirportID]],0))</f>
        <v>120</v>
      </c>
    </row>
    <row r="7775" spans="1:18" x14ac:dyDescent="0.25">
      <c r="A7775" s="3" t="s">
        <v>7807</v>
      </c>
      <c r="B7775" s="12">
        <v>42207</v>
      </c>
      <c r="C7775" s="4" t="s">
        <v>33</v>
      </c>
      <c r="D7775" s="4">
        <v>2.8</v>
      </c>
      <c r="E7775" s="4">
        <v>171</v>
      </c>
      <c r="F7775" s="5">
        <v>0.4375</v>
      </c>
      <c r="G7775" s="6">
        <v>412.5</v>
      </c>
      <c r="H7775" s="7">
        <v>68062.5</v>
      </c>
      <c r="I7775" s="7">
        <f>FlightsPivot[[#This Row],[Total Fare]]*10%</f>
        <v>6806.25</v>
      </c>
      <c r="J7775" s="7">
        <f>FlightsPivot[[#This Row],[Total Fare]]+FlightsPivot[[#This Row],[10% tax ]]</f>
        <v>74868.75</v>
      </c>
      <c r="K7775" s="4">
        <v>7</v>
      </c>
      <c r="L7775" s="4">
        <v>2015</v>
      </c>
      <c r="M7775" t="str">
        <f>INDEX(RoutesPivot[DepAirport],MATCH($C7775,RoutesPivot[[RouteID]:[RouteID]],0))</f>
        <v>ORD</v>
      </c>
      <c r="N7775" t="str">
        <f>INDEX(RoutesPivot[AirportID],MATCH($C7775,RoutesPivot[[RouteID]:[RouteID]],0))</f>
        <v>SFO</v>
      </c>
      <c r="O7775">
        <f>INDEX(RoutesPivot[Distance],MATCH($C7775,RoutesPivot[[RouteID]:[RouteID]],0))</f>
        <v>1600</v>
      </c>
      <c r="P7775">
        <f>INDEX(RoutesPivot[ListPrice],MATCH($C7775,RoutesPivot[[RouteID]:[RouteID]],0))</f>
        <v>375</v>
      </c>
      <c r="Q7775" t="str">
        <f>INDEX(AirportPivot[AirportName],MATCH($N7775,AirportPivot[[AirportID]:[AirportID]],0))</f>
        <v>San Francisco International</v>
      </c>
      <c r="R7775">
        <f>INDEX(AirportPivot[Gates (number of available)],MATCH($N7775,AirportPivot[[AirportID]:[AirportID]],0))</f>
        <v>70</v>
      </c>
    </row>
    <row r="7776" spans="1:18" x14ac:dyDescent="0.25">
      <c r="A7776" s="3" t="s">
        <v>7808</v>
      </c>
      <c r="B7776" s="12">
        <v>42088</v>
      </c>
      <c r="C7776" s="4" t="s">
        <v>19</v>
      </c>
      <c r="D7776" s="4">
        <v>3.2</v>
      </c>
      <c r="E7776" s="4">
        <v>129</v>
      </c>
      <c r="F7776" s="5">
        <v>0.39583333333333331</v>
      </c>
      <c r="G7776" s="6">
        <v>200</v>
      </c>
      <c r="H7776" s="7">
        <v>37000</v>
      </c>
      <c r="I7776" s="7">
        <f>FlightsPivot[[#This Row],[Total Fare]]*10%</f>
        <v>3700</v>
      </c>
      <c r="J7776" s="7">
        <f>FlightsPivot[[#This Row],[Total Fare]]+FlightsPivot[[#This Row],[10% tax ]]</f>
        <v>40700</v>
      </c>
      <c r="K7776" s="4">
        <v>3</v>
      </c>
      <c r="L7776" s="4">
        <v>2015</v>
      </c>
      <c r="M7776" t="str">
        <f>INDEX(RoutesPivot[DepAirport],MATCH($C7776,RoutesPivot[[RouteID]:[RouteID]],0))</f>
        <v>ORD</v>
      </c>
      <c r="N7776" t="str">
        <f>INDEX(RoutesPivot[AirportID],MATCH($C7776,RoutesPivot[[RouteID]:[RouteID]],0))</f>
        <v>IAH</v>
      </c>
      <c r="O7776">
        <f>INDEX(RoutesPivot[Distance],MATCH($C7776,RoutesPivot[[RouteID]:[RouteID]],0))</f>
        <v>800</v>
      </c>
      <c r="P7776">
        <f>INDEX(RoutesPivot[ListPrice],MATCH($C7776,RoutesPivot[[RouteID]:[RouteID]],0))</f>
        <v>200</v>
      </c>
      <c r="Q7776" t="str">
        <f>INDEX(AirportPivot[AirportName],MATCH($N7776,AirportPivot[[AirportID]:[AirportID]],0))</f>
        <v>George Bush Intercontinental/Houston</v>
      </c>
      <c r="R7776">
        <f>INDEX(AirportPivot[Gates (number of available)],MATCH($N7776,AirportPivot[[AirportID]:[AirportID]],0))</f>
        <v>80</v>
      </c>
    </row>
    <row r="7777" spans="1:18" x14ac:dyDescent="0.25">
      <c r="A7777" s="3" t="s">
        <v>7809</v>
      </c>
      <c r="B7777" s="12">
        <v>42206</v>
      </c>
      <c r="C7777" s="4" t="s">
        <v>70</v>
      </c>
      <c r="D7777" s="4">
        <v>2.2999999999999998</v>
      </c>
      <c r="E7777" s="4">
        <v>180</v>
      </c>
      <c r="F7777" s="5">
        <v>0.375</v>
      </c>
      <c r="G7777" s="6">
        <v>302.5</v>
      </c>
      <c r="H7777" s="7">
        <v>49912.5</v>
      </c>
      <c r="I7777" s="7">
        <f>FlightsPivot[[#This Row],[Total Fare]]*10%</f>
        <v>4991.25</v>
      </c>
      <c r="J7777" s="7">
        <f>FlightsPivot[[#This Row],[Total Fare]]+FlightsPivot[[#This Row],[10% tax ]]</f>
        <v>54903.75</v>
      </c>
      <c r="K7777" s="4">
        <v>7</v>
      </c>
      <c r="L7777" s="4">
        <v>2015</v>
      </c>
      <c r="M7777" t="str">
        <f>INDEX(RoutesPivot[DepAirport],MATCH($C7777,RoutesPivot[[RouteID]:[RouteID]],0))</f>
        <v>ORD</v>
      </c>
      <c r="N7777" t="str">
        <f>INDEX(RoutesPivot[AirportID],MATCH($C7777,RoutesPivot[[RouteID]:[RouteID]],0))</f>
        <v>LAS</v>
      </c>
      <c r="O7777">
        <f>INDEX(RoutesPivot[Distance],MATCH($C7777,RoutesPivot[[RouteID]:[RouteID]],0))</f>
        <v>1100</v>
      </c>
      <c r="P7777">
        <f>INDEX(RoutesPivot[ListPrice],MATCH($C7777,RoutesPivot[[RouteID]:[RouteID]],0))</f>
        <v>275</v>
      </c>
      <c r="Q7777" t="str">
        <f>INDEX(AirportPivot[AirportName],MATCH($N7777,AirportPivot[[AirportID]:[AirportID]],0))</f>
        <v>McCarran International</v>
      </c>
      <c r="R7777">
        <f>INDEX(AirportPivot[Gates (number of available)],MATCH($N7777,AirportPivot[[AirportID]:[AirportID]],0))</f>
        <v>68</v>
      </c>
    </row>
    <row r="7778" spans="1:18" x14ac:dyDescent="0.25">
      <c r="A7778" s="3" t="s">
        <v>7810</v>
      </c>
      <c r="B7778" s="12">
        <v>42151</v>
      </c>
      <c r="C7778" s="4" t="s">
        <v>11</v>
      </c>
      <c r="D7778" s="4">
        <v>2.8</v>
      </c>
      <c r="E7778" s="4">
        <v>8</v>
      </c>
      <c r="F7778" s="5">
        <v>0.29166666666666669</v>
      </c>
      <c r="G7778" s="6">
        <v>300</v>
      </c>
      <c r="H7778" s="7">
        <v>55500</v>
      </c>
      <c r="I7778" s="7">
        <f>FlightsPivot[[#This Row],[Total Fare]]*10%</f>
        <v>5550</v>
      </c>
      <c r="J7778" s="7">
        <f>FlightsPivot[[#This Row],[Total Fare]]+FlightsPivot[[#This Row],[10% tax ]]</f>
        <v>61050</v>
      </c>
      <c r="K7778" s="4">
        <v>5</v>
      </c>
      <c r="L7778" s="4">
        <v>2015</v>
      </c>
      <c r="M7778" t="str">
        <f>INDEX(RoutesPivot[DepAirport],MATCH($C7778,RoutesPivot[[RouteID]:[RouteID]],0))</f>
        <v>ORD</v>
      </c>
      <c r="N7778" t="str">
        <f>INDEX(RoutesPivot[AirportID],MATCH($C7778,RoutesPivot[[RouteID]:[RouteID]],0))</f>
        <v>BOS</v>
      </c>
      <c r="O7778">
        <f>INDEX(RoutesPivot[Distance],MATCH($C7778,RoutesPivot[[RouteID]:[RouteID]],0))</f>
        <v>730</v>
      </c>
      <c r="P7778">
        <f>INDEX(RoutesPivot[ListPrice],MATCH($C7778,RoutesPivot[[RouteID]:[RouteID]],0))</f>
        <v>300</v>
      </c>
      <c r="Q7778" t="str">
        <f>INDEX(AirportPivot[AirportName],MATCH($N7778,AirportPivot[[AirportID]:[AirportID]],0))</f>
        <v>General Edward Lawrence Logan International</v>
      </c>
      <c r="R7778">
        <f>INDEX(AirportPivot[Gates (number of available)],MATCH($N7778,AirportPivot[[AirportID]:[AirportID]],0))</f>
        <v>63</v>
      </c>
    </row>
    <row r="7779" spans="1:18" x14ac:dyDescent="0.25">
      <c r="A7779" s="3" t="s">
        <v>7811</v>
      </c>
      <c r="B7779" s="12">
        <v>41661</v>
      </c>
      <c r="C7779" s="4" t="s">
        <v>13</v>
      </c>
      <c r="D7779" s="4">
        <v>2.2000000000000002</v>
      </c>
      <c r="E7779" s="4">
        <v>86</v>
      </c>
      <c r="F7779" s="5">
        <v>0.33333333333333331</v>
      </c>
      <c r="G7779" s="6">
        <v>250</v>
      </c>
      <c r="H7779" s="7">
        <v>45250</v>
      </c>
      <c r="I7779" s="7">
        <f>FlightsPivot[[#This Row],[Total Fare]]*10%</f>
        <v>4525</v>
      </c>
      <c r="J7779" s="7">
        <f>FlightsPivot[[#This Row],[Total Fare]]+FlightsPivot[[#This Row],[10% tax ]]</f>
        <v>49775</v>
      </c>
      <c r="K7779" s="4">
        <v>1</v>
      </c>
      <c r="L7779" s="4">
        <v>2014</v>
      </c>
      <c r="M7779" t="str">
        <f>INDEX(RoutesPivot[DepAirport],MATCH($C7779,RoutesPivot[[RouteID]:[RouteID]],0))</f>
        <v>ORD</v>
      </c>
      <c r="N7779" t="str">
        <f>INDEX(RoutesPivot[AirportID],MATCH($C7779,RoutesPivot[[RouteID]:[RouteID]],0))</f>
        <v>JFK</v>
      </c>
      <c r="O7779">
        <f>INDEX(RoutesPivot[Distance],MATCH($C7779,RoutesPivot[[RouteID]:[RouteID]],0))</f>
        <v>619</v>
      </c>
      <c r="P7779">
        <f>INDEX(RoutesPivot[ListPrice],MATCH($C7779,RoutesPivot[[RouteID]:[RouteID]],0))</f>
        <v>250</v>
      </c>
      <c r="Q7779" t="str">
        <f>INDEX(AirportPivot[AirportName],MATCH($N7779,AirportPivot[[AirportID]:[AirportID]],0))</f>
        <v>John F Kennedy International</v>
      </c>
      <c r="R7779">
        <f>INDEX(AirportPivot[Gates (number of available)],MATCH($N7779,AirportPivot[[AirportID]:[AirportID]],0))</f>
        <v>120</v>
      </c>
    </row>
    <row r="7780" spans="1:18" x14ac:dyDescent="0.25">
      <c r="A7780" s="3" t="s">
        <v>7812</v>
      </c>
      <c r="B7780" s="12">
        <v>41812</v>
      </c>
      <c r="C7780" s="4" t="s">
        <v>86</v>
      </c>
      <c r="D7780" s="4">
        <v>0.5</v>
      </c>
      <c r="E7780" s="4">
        <v>57</v>
      </c>
      <c r="F7780" s="5">
        <v>0.3125</v>
      </c>
      <c r="G7780" s="6">
        <v>126.5</v>
      </c>
      <c r="H7780" s="7">
        <v>20872.5</v>
      </c>
      <c r="I7780" s="7">
        <f>FlightsPivot[[#This Row],[Total Fare]]*10%</f>
        <v>2087.25</v>
      </c>
      <c r="J7780" s="7">
        <f>FlightsPivot[[#This Row],[Total Fare]]+FlightsPivot[[#This Row],[10% tax ]]</f>
        <v>22959.75</v>
      </c>
      <c r="K7780" s="4">
        <v>6</v>
      </c>
      <c r="L7780" s="4">
        <v>2014</v>
      </c>
      <c r="M7780" t="str">
        <f>INDEX(RoutesPivot[DepAirport],MATCH($C7780,RoutesPivot[[RouteID]:[RouteID]],0))</f>
        <v>ORD</v>
      </c>
      <c r="N7780" t="str">
        <f>INDEX(RoutesPivot[AirportID],MATCH($C7780,RoutesPivot[[RouteID]:[RouteID]],0))</f>
        <v>DTW</v>
      </c>
      <c r="O7780">
        <f>INDEX(RoutesPivot[Distance],MATCH($C7780,RoutesPivot[[RouteID]:[RouteID]],0))</f>
        <v>200</v>
      </c>
      <c r="P7780">
        <f>INDEX(RoutesPivot[ListPrice],MATCH($C7780,RoutesPivot[[RouteID]:[RouteID]],0))</f>
        <v>115</v>
      </c>
      <c r="Q7780" t="str">
        <f>INDEX(AirportPivot[AirportName],MATCH($N7780,AirportPivot[[AirportID]:[AirportID]],0))</f>
        <v>Detroit Metropolitan Wayne County</v>
      </c>
      <c r="R7780">
        <f>INDEX(AirportPivot[Gates (number of available)],MATCH($N7780,AirportPivot[[AirportID]:[AirportID]],0))</f>
        <v>60</v>
      </c>
    </row>
    <row r="7781" spans="1:18" x14ac:dyDescent="0.25">
      <c r="A7781" s="3" t="s">
        <v>7813</v>
      </c>
      <c r="B7781" s="12">
        <v>41838</v>
      </c>
      <c r="C7781" s="4" t="s">
        <v>11</v>
      </c>
      <c r="D7781" s="4">
        <v>0.9</v>
      </c>
      <c r="E7781" s="4">
        <v>88</v>
      </c>
      <c r="F7781" s="5">
        <v>0.33333333333333331</v>
      </c>
      <c r="G7781" s="6">
        <v>330</v>
      </c>
      <c r="H7781" s="7">
        <v>59730</v>
      </c>
      <c r="I7781" s="7">
        <f>FlightsPivot[[#This Row],[Total Fare]]*10%</f>
        <v>5973</v>
      </c>
      <c r="J7781" s="7">
        <f>FlightsPivot[[#This Row],[Total Fare]]+FlightsPivot[[#This Row],[10% tax ]]</f>
        <v>65703</v>
      </c>
      <c r="K7781" s="4">
        <v>7</v>
      </c>
      <c r="L7781" s="4">
        <v>2014</v>
      </c>
      <c r="M7781" t="str">
        <f>INDEX(RoutesPivot[DepAirport],MATCH($C7781,RoutesPivot[[RouteID]:[RouteID]],0))</f>
        <v>ORD</v>
      </c>
      <c r="N7781" t="str">
        <f>INDEX(RoutesPivot[AirportID],MATCH($C7781,RoutesPivot[[RouteID]:[RouteID]],0))</f>
        <v>BOS</v>
      </c>
      <c r="O7781">
        <f>INDEX(RoutesPivot[Distance],MATCH($C7781,RoutesPivot[[RouteID]:[RouteID]],0))</f>
        <v>730</v>
      </c>
      <c r="P7781">
        <f>INDEX(RoutesPivot[ListPrice],MATCH($C7781,RoutesPivot[[RouteID]:[RouteID]],0))</f>
        <v>300</v>
      </c>
      <c r="Q7781" t="str">
        <f>INDEX(AirportPivot[AirportName],MATCH($N7781,AirportPivot[[AirportID]:[AirportID]],0))</f>
        <v>General Edward Lawrence Logan International</v>
      </c>
      <c r="R7781">
        <f>INDEX(AirportPivot[Gates (number of available)],MATCH($N7781,AirportPivot[[AirportID]:[AirportID]],0))</f>
        <v>63</v>
      </c>
    </row>
    <row r="7782" spans="1:18" x14ac:dyDescent="0.25">
      <c r="A7782" s="3" t="s">
        <v>7814</v>
      </c>
      <c r="B7782" s="12">
        <v>41705</v>
      </c>
      <c r="C7782" s="4" t="s">
        <v>21</v>
      </c>
      <c r="D7782" s="4">
        <v>-0.6</v>
      </c>
      <c r="E7782" s="4">
        <v>68</v>
      </c>
      <c r="F7782" s="5">
        <v>0.6875</v>
      </c>
      <c r="G7782" s="6">
        <v>125</v>
      </c>
      <c r="H7782" s="7">
        <v>22625</v>
      </c>
      <c r="I7782" s="7">
        <f>FlightsPivot[[#This Row],[Total Fare]]*10%</f>
        <v>2262.5</v>
      </c>
      <c r="J7782" s="7">
        <f>FlightsPivot[[#This Row],[Total Fare]]+FlightsPivot[[#This Row],[10% tax ]]</f>
        <v>24887.5</v>
      </c>
      <c r="K7782" s="4">
        <v>3</v>
      </c>
      <c r="L7782" s="4">
        <v>2014</v>
      </c>
      <c r="M7782" t="str">
        <f>INDEX(RoutesPivot[DepAirport],MATCH($C7782,RoutesPivot[[RouteID]:[RouteID]],0))</f>
        <v>ORD</v>
      </c>
      <c r="N7782" t="str">
        <f>INDEX(RoutesPivot[AirportID],MATCH($C7782,RoutesPivot[[RouteID]:[RouteID]],0))</f>
        <v>CLT</v>
      </c>
      <c r="O7782">
        <f>INDEX(RoutesPivot[Distance],MATCH($C7782,RoutesPivot[[RouteID]:[RouteID]],0))</f>
        <v>700</v>
      </c>
      <c r="P7782">
        <f>INDEX(RoutesPivot[ListPrice],MATCH($C7782,RoutesPivot[[RouteID]:[RouteID]],0))</f>
        <v>125</v>
      </c>
      <c r="Q7782" t="str">
        <f>INDEX(AirportPivot[AirportName],MATCH($N7782,AirportPivot[[AirportID]:[AirportID]],0))</f>
        <v>Charlotte/Douglas International</v>
      </c>
      <c r="R7782">
        <f>INDEX(AirportPivot[Gates (number of available)],MATCH($N7782,AirportPivot[[AirportID]:[AirportID]],0))</f>
        <v>65</v>
      </c>
    </row>
    <row r="7783" spans="1:18" x14ac:dyDescent="0.25">
      <c r="A7783" s="3" t="s">
        <v>7815</v>
      </c>
      <c r="B7783" s="12">
        <v>42286</v>
      </c>
      <c r="C7783" s="4" t="s">
        <v>98</v>
      </c>
      <c r="D7783" s="4">
        <v>3.4</v>
      </c>
      <c r="E7783" s="4">
        <v>132</v>
      </c>
      <c r="F7783" s="5">
        <v>0.70833333333333337</v>
      </c>
      <c r="G7783" s="6">
        <v>275</v>
      </c>
      <c r="H7783" s="7">
        <v>50875</v>
      </c>
      <c r="I7783" s="7">
        <f>FlightsPivot[[#This Row],[Total Fare]]*10%</f>
        <v>5087.5</v>
      </c>
      <c r="J7783" s="7">
        <f>FlightsPivot[[#This Row],[Total Fare]]+FlightsPivot[[#This Row],[10% tax ]]</f>
        <v>55962.5</v>
      </c>
      <c r="K7783" s="4">
        <v>10</v>
      </c>
      <c r="L7783" s="4">
        <v>2015</v>
      </c>
      <c r="M7783" t="str">
        <f>INDEX(RoutesPivot[DepAirport],MATCH($C7783,RoutesPivot[[RouteID]:[RouteID]],0))</f>
        <v>ORD</v>
      </c>
      <c r="N7783" t="str">
        <f>INDEX(RoutesPivot[AirportID],MATCH($C7783,RoutesPivot[[RouteID]:[RouteID]],0))</f>
        <v>PHL</v>
      </c>
      <c r="O7783">
        <f>INDEX(RoutesPivot[Distance],MATCH($C7783,RoutesPivot[[RouteID]:[RouteID]],0))</f>
        <v>580</v>
      </c>
      <c r="P7783">
        <f>INDEX(RoutesPivot[ListPrice],MATCH($C7783,RoutesPivot[[RouteID]:[RouteID]],0))</f>
        <v>275</v>
      </c>
      <c r="Q7783" t="str">
        <f>INDEX(AirportPivot[AirportName],MATCH($N7783,AirportPivot[[AirportID]:[AirportID]],0))</f>
        <v>Philadelphia International</v>
      </c>
      <c r="R7783">
        <f>INDEX(AirportPivot[Gates (number of available)],MATCH($N7783,AirportPivot[[AirportID]:[AirportID]],0))</f>
        <v>89</v>
      </c>
    </row>
    <row r="7784" spans="1:18" x14ac:dyDescent="0.25">
      <c r="A7784" s="3" t="s">
        <v>7816</v>
      </c>
      <c r="B7784" s="12">
        <v>41650</v>
      </c>
      <c r="C7784" s="4" t="s">
        <v>25</v>
      </c>
      <c r="D7784" s="4">
        <v>3.8</v>
      </c>
      <c r="E7784" s="4">
        <v>20</v>
      </c>
      <c r="F7784" s="5">
        <v>0.33333333333333331</v>
      </c>
      <c r="G7784" s="6">
        <v>200</v>
      </c>
      <c r="H7784" s="7">
        <v>37000</v>
      </c>
      <c r="I7784" s="7">
        <f>FlightsPivot[[#This Row],[Total Fare]]*10%</f>
        <v>3700</v>
      </c>
      <c r="J7784" s="7">
        <f>FlightsPivot[[#This Row],[Total Fare]]+FlightsPivot[[#This Row],[10% tax ]]</f>
        <v>40700</v>
      </c>
      <c r="K7784" s="4">
        <v>1</v>
      </c>
      <c r="L7784" s="4">
        <v>2014</v>
      </c>
      <c r="M7784" t="str">
        <f>INDEX(RoutesPivot[DepAirport],MATCH($C7784,RoutesPivot[[RouteID]:[RouteID]],0))</f>
        <v>ORD</v>
      </c>
      <c r="N7784" t="str">
        <f>INDEX(RoutesPivot[AirportID],MATCH($C7784,RoutesPivot[[RouteID]:[RouteID]],0))</f>
        <v>DFW</v>
      </c>
      <c r="O7784">
        <f>INDEX(RoutesPivot[Distance],MATCH($C7784,RoutesPivot[[RouteID]:[RouteID]],0))</f>
        <v>700</v>
      </c>
      <c r="P7784">
        <f>INDEX(RoutesPivot[ListPrice],MATCH($C7784,RoutesPivot[[RouteID]:[RouteID]],0))</f>
        <v>200</v>
      </c>
      <c r="Q7784" t="str">
        <f>INDEX(AirportPivot[AirportName],MATCH($N7784,AirportPivot[[AirportID]:[AirportID]],0))</f>
        <v>Dallas/Fort Worth International</v>
      </c>
      <c r="R7784">
        <f>INDEX(AirportPivot[Gates (number of available)],MATCH($N7784,AirportPivot[[AirportID]:[AirportID]],0))</f>
        <v>130</v>
      </c>
    </row>
    <row r="7785" spans="1:18" x14ac:dyDescent="0.25">
      <c r="A7785" s="3" t="s">
        <v>7817</v>
      </c>
      <c r="B7785" s="12">
        <v>42329</v>
      </c>
      <c r="C7785" s="4" t="s">
        <v>15</v>
      </c>
      <c r="D7785" s="4">
        <v>2.9</v>
      </c>
      <c r="E7785" s="4">
        <v>72</v>
      </c>
      <c r="F7785" s="5">
        <v>0.45833333333333331</v>
      </c>
      <c r="G7785" s="6">
        <v>225</v>
      </c>
      <c r="H7785" s="7">
        <v>40725</v>
      </c>
      <c r="I7785" s="7">
        <f>FlightsPivot[[#This Row],[Total Fare]]*10%</f>
        <v>4072.5</v>
      </c>
      <c r="J7785" s="7">
        <f>FlightsPivot[[#This Row],[Total Fare]]+FlightsPivot[[#This Row],[10% tax ]]</f>
        <v>44797.5</v>
      </c>
      <c r="K7785" s="4">
        <v>11</v>
      </c>
      <c r="L7785" s="4">
        <v>2015</v>
      </c>
      <c r="M7785" t="str">
        <f>INDEX(RoutesPivot[DepAirport],MATCH($C7785,RoutesPivot[[RouteID]:[RouteID]],0))</f>
        <v>ORD</v>
      </c>
      <c r="N7785" t="str">
        <f>INDEX(RoutesPivot[AirportID],MATCH($C7785,RoutesPivot[[RouteID]:[RouteID]],0))</f>
        <v>EWR</v>
      </c>
      <c r="O7785">
        <f>INDEX(RoutesPivot[Distance],MATCH($C7785,RoutesPivot[[RouteID]:[RouteID]],0))</f>
        <v>600</v>
      </c>
      <c r="P7785">
        <f>INDEX(RoutesPivot[ListPrice],MATCH($C7785,RoutesPivot[[RouteID]:[RouteID]],0))</f>
        <v>225</v>
      </c>
      <c r="Q7785" t="str">
        <f>INDEX(AirportPivot[AirportName],MATCH($N7785,AirportPivot[[AirportID]:[AirportID]],0))</f>
        <v>Newark Liberty International</v>
      </c>
      <c r="R7785">
        <f>INDEX(AirportPivot[Gates (number of available)],MATCH($N7785,AirportPivot[[AirportID]:[AirportID]],0))</f>
        <v>82</v>
      </c>
    </row>
    <row r="7786" spans="1:18" x14ac:dyDescent="0.25">
      <c r="A7786" s="3" t="s">
        <v>7818</v>
      </c>
      <c r="B7786" s="12">
        <v>41745</v>
      </c>
      <c r="C7786" s="4" t="s">
        <v>25</v>
      </c>
      <c r="D7786" s="4">
        <v>3.8</v>
      </c>
      <c r="E7786" s="4">
        <v>78</v>
      </c>
      <c r="F7786" s="5">
        <v>0.54166666666666663</v>
      </c>
      <c r="G7786" s="6">
        <v>200</v>
      </c>
      <c r="H7786" s="7">
        <v>36200</v>
      </c>
      <c r="I7786" s="7">
        <f>FlightsPivot[[#This Row],[Total Fare]]*10%</f>
        <v>3620</v>
      </c>
      <c r="J7786" s="7">
        <f>FlightsPivot[[#This Row],[Total Fare]]+FlightsPivot[[#This Row],[10% tax ]]</f>
        <v>39820</v>
      </c>
      <c r="K7786" s="4">
        <v>4</v>
      </c>
      <c r="L7786" s="4">
        <v>2014</v>
      </c>
      <c r="M7786" t="str">
        <f>INDEX(RoutesPivot[DepAirport],MATCH($C7786,RoutesPivot[[RouteID]:[RouteID]],0))</f>
        <v>ORD</v>
      </c>
      <c r="N7786" t="str">
        <f>INDEX(RoutesPivot[AirportID],MATCH($C7786,RoutesPivot[[RouteID]:[RouteID]],0))</f>
        <v>DFW</v>
      </c>
      <c r="O7786">
        <f>INDEX(RoutesPivot[Distance],MATCH($C7786,RoutesPivot[[RouteID]:[RouteID]],0))</f>
        <v>700</v>
      </c>
      <c r="P7786">
        <f>INDEX(RoutesPivot[ListPrice],MATCH($C7786,RoutesPivot[[RouteID]:[RouteID]],0))</f>
        <v>200</v>
      </c>
      <c r="Q7786" t="str">
        <f>INDEX(AirportPivot[AirportName],MATCH($N7786,AirportPivot[[AirportID]:[AirportID]],0))</f>
        <v>Dallas/Fort Worth International</v>
      </c>
      <c r="R7786">
        <f>INDEX(AirportPivot[Gates (number of available)],MATCH($N7786,AirportPivot[[AirportID]:[AirportID]],0))</f>
        <v>130</v>
      </c>
    </row>
    <row r="7787" spans="1:18" x14ac:dyDescent="0.25">
      <c r="A7787" s="3" t="s">
        <v>7819</v>
      </c>
      <c r="B7787" s="12">
        <v>41833</v>
      </c>
      <c r="C7787" s="4" t="s">
        <v>21</v>
      </c>
      <c r="D7787" s="4">
        <v>3.7</v>
      </c>
      <c r="E7787" s="4">
        <v>152</v>
      </c>
      <c r="F7787" s="5">
        <v>0.83333333333333337</v>
      </c>
      <c r="G7787" s="6">
        <v>137.5</v>
      </c>
      <c r="H7787" s="7">
        <v>22687.5</v>
      </c>
      <c r="I7787" s="7">
        <f>FlightsPivot[[#This Row],[Total Fare]]*10%</f>
        <v>2268.75</v>
      </c>
      <c r="J7787" s="7">
        <f>FlightsPivot[[#This Row],[Total Fare]]+FlightsPivot[[#This Row],[10% tax ]]</f>
        <v>24956.25</v>
      </c>
      <c r="K7787" s="4">
        <v>7</v>
      </c>
      <c r="L7787" s="4">
        <v>2014</v>
      </c>
      <c r="M7787" t="str">
        <f>INDEX(RoutesPivot[DepAirport],MATCH($C7787,RoutesPivot[[RouteID]:[RouteID]],0))</f>
        <v>ORD</v>
      </c>
      <c r="N7787" t="str">
        <f>INDEX(RoutesPivot[AirportID],MATCH($C7787,RoutesPivot[[RouteID]:[RouteID]],0))</f>
        <v>CLT</v>
      </c>
      <c r="O7787">
        <f>INDEX(RoutesPivot[Distance],MATCH($C7787,RoutesPivot[[RouteID]:[RouteID]],0))</f>
        <v>700</v>
      </c>
      <c r="P7787">
        <f>INDEX(RoutesPivot[ListPrice],MATCH($C7787,RoutesPivot[[RouteID]:[RouteID]],0))</f>
        <v>125</v>
      </c>
      <c r="Q7787" t="str">
        <f>INDEX(AirportPivot[AirportName],MATCH($N7787,AirportPivot[[AirportID]:[AirportID]],0))</f>
        <v>Charlotte/Douglas International</v>
      </c>
      <c r="R7787">
        <f>INDEX(AirportPivot[Gates (number of available)],MATCH($N7787,AirportPivot[[AirportID]:[AirportID]],0))</f>
        <v>65</v>
      </c>
    </row>
    <row r="7788" spans="1:18" x14ac:dyDescent="0.25">
      <c r="A7788" s="3" t="s">
        <v>7820</v>
      </c>
      <c r="B7788" s="12">
        <v>42351</v>
      </c>
      <c r="C7788" s="4" t="s">
        <v>98</v>
      </c>
      <c r="D7788" s="4">
        <v>0.6</v>
      </c>
      <c r="E7788" s="4">
        <v>206</v>
      </c>
      <c r="F7788" s="5">
        <v>0.4375</v>
      </c>
      <c r="G7788" s="6">
        <v>275</v>
      </c>
      <c r="H7788" s="7">
        <v>45375</v>
      </c>
      <c r="I7788" s="7">
        <f>FlightsPivot[[#This Row],[Total Fare]]*10%</f>
        <v>4537.5</v>
      </c>
      <c r="J7788" s="7">
        <f>FlightsPivot[[#This Row],[Total Fare]]+FlightsPivot[[#This Row],[10% tax ]]</f>
        <v>49912.5</v>
      </c>
      <c r="K7788" s="4">
        <v>12</v>
      </c>
      <c r="L7788" s="4">
        <v>2015</v>
      </c>
      <c r="M7788" t="str">
        <f>INDEX(RoutesPivot[DepAirport],MATCH($C7788,RoutesPivot[[RouteID]:[RouteID]],0))</f>
        <v>ORD</v>
      </c>
      <c r="N7788" t="str">
        <f>INDEX(RoutesPivot[AirportID],MATCH($C7788,RoutesPivot[[RouteID]:[RouteID]],0))</f>
        <v>PHL</v>
      </c>
      <c r="O7788">
        <f>INDEX(RoutesPivot[Distance],MATCH($C7788,RoutesPivot[[RouteID]:[RouteID]],0))</f>
        <v>580</v>
      </c>
      <c r="P7788">
        <f>INDEX(RoutesPivot[ListPrice],MATCH($C7788,RoutesPivot[[RouteID]:[RouteID]],0))</f>
        <v>275</v>
      </c>
      <c r="Q7788" t="str">
        <f>INDEX(AirportPivot[AirportName],MATCH($N7788,AirportPivot[[AirportID]:[AirportID]],0))</f>
        <v>Philadelphia International</v>
      </c>
      <c r="R7788">
        <f>INDEX(AirportPivot[Gates (number of available)],MATCH($N7788,AirportPivot[[AirportID]:[AirportID]],0))</f>
        <v>89</v>
      </c>
    </row>
    <row r="7789" spans="1:18" x14ac:dyDescent="0.25">
      <c r="A7789" s="3" t="s">
        <v>7821</v>
      </c>
      <c r="B7789" s="12">
        <v>41990</v>
      </c>
      <c r="C7789" s="4" t="s">
        <v>80</v>
      </c>
      <c r="D7789" s="4">
        <v>2.2999999999999998</v>
      </c>
      <c r="E7789" s="4">
        <v>135</v>
      </c>
      <c r="F7789" s="5">
        <v>0.77083333333333337</v>
      </c>
      <c r="G7789" s="6">
        <v>300</v>
      </c>
      <c r="H7789" s="7">
        <v>55500</v>
      </c>
      <c r="I7789" s="7">
        <f>FlightsPivot[[#This Row],[Total Fare]]*10%</f>
        <v>5550</v>
      </c>
      <c r="J7789" s="7">
        <f>FlightsPivot[[#This Row],[Total Fare]]+FlightsPivot[[#This Row],[10% tax ]]</f>
        <v>61050</v>
      </c>
      <c r="K7789" s="4">
        <v>12</v>
      </c>
      <c r="L7789" s="4">
        <v>2014</v>
      </c>
      <c r="M7789" t="str">
        <f>INDEX(RoutesPivot[DepAirport],MATCH($C7789,RoutesPivot[[RouteID]:[RouteID]],0))</f>
        <v>ORD</v>
      </c>
      <c r="N7789" t="str">
        <f>INDEX(RoutesPivot[AirportID],MATCH($C7789,RoutesPivot[[RouteID]:[RouteID]],0))</f>
        <v>MIA</v>
      </c>
      <c r="O7789">
        <f>INDEX(RoutesPivot[Distance],MATCH($C7789,RoutesPivot[[RouteID]:[RouteID]],0))</f>
        <v>1000</v>
      </c>
      <c r="P7789">
        <f>INDEX(RoutesPivot[ListPrice],MATCH($C7789,RoutesPivot[[RouteID]:[RouteID]],0))</f>
        <v>300</v>
      </c>
      <c r="Q7789" t="str">
        <f>INDEX(AirportPivot[AirportName],MATCH($N7789,AirportPivot[[AirportID]:[AirportID]],0))</f>
        <v>Miami International</v>
      </c>
      <c r="R7789">
        <f>INDEX(AirportPivot[Gates (number of available)],MATCH($N7789,AirportPivot[[AirportID]:[AirportID]],0))</f>
        <v>80</v>
      </c>
    </row>
    <row r="7790" spans="1:18" x14ac:dyDescent="0.25">
      <c r="A7790" s="3" t="s">
        <v>7822</v>
      </c>
      <c r="B7790" s="12">
        <v>42164</v>
      </c>
      <c r="C7790" s="4" t="s">
        <v>13</v>
      </c>
      <c r="D7790" s="4">
        <v>0.2</v>
      </c>
      <c r="E7790" s="4">
        <v>107</v>
      </c>
      <c r="F7790" s="5">
        <v>0.29166666666666669</v>
      </c>
      <c r="G7790" s="6">
        <v>275</v>
      </c>
      <c r="H7790" s="7">
        <v>50875</v>
      </c>
      <c r="I7790" s="7">
        <f>FlightsPivot[[#This Row],[Total Fare]]*10%</f>
        <v>5087.5</v>
      </c>
      <c r="J7790" s="7">
        <f>FlightsPivot[[#This Row],[Total Fare]]+FlightsPivot[[#This Row],[10% tax ]]</f>
        <v>55962.5</v>
      </c>
      <c r="K7790" s="4">
        <v>6</v>
      </c>
      <c r="L7790" s="4">
        <v>2015</v>
      </c>
      <c r="M7790" t="str">
        <f>INDEX(RoutesPivot[DepAirport],MATCH($C7790,RoutesPivot[[RouteID]:[RouteID]],0))</f>
        <v>ORD</v>
      </c>
      <c r="N7790" t="str">
        <f>INDEX(RoutesPivot[AirportID],MATCH($C7790,RoutesPivot[[RouteID]:[RouteID]],0))</f>
        <v>JFK</v>
      </c>
      <c r="O7790">
        <f>INDEX(RoutesPivot[Distance],MATCH($C7790,RoutesPivot[[RouteID]:[RouteID]],0))</f>
        <v>619</v>
      </c>
      <c r="P7790">
        <f>INDEX(RoutesPivot[ListPrice],MATCH($C7790,RoutesPivot[[RouteID]:[RouteID]],0))</f>
        <v>250</v>
      </c>
      <c r="Q7790" t="str">
        <f>INDEX(AirportPivot[AirportName],MATCH($N7790,AirportPivot[[AirportID]:[AirportID]],0))</f>
        <v>John F Kennedy International</v>
      </c>
      <c r="R7790">
        <f>INDEX(AirportPivot[Gates (number of available)],MATCH($N7790,AirportPivot[[AirportID]:[AirportID]],0))</f>
        <v>120</v>
      </c>
    </row>
    <row r="7791" spans="1:18" x14ac:dyDescent="0.25">
      <c r="A7791" s="3" t="s">
        <v>7823</v>
      </c>
      <c r="B7791" s="12">
        <v>42193</v>
      </c>
      <c r="C7791" s="4" t="s">
        <v>47</v>
      </c>
      <c r="D7791" s="4">
        <v>2.7</v>
      </c>
      <c r="E7791" s="4">
        <v>84</v>
      </c>
      <c r="F7791" s="5">
        <v>0.29166666666666669</v>
      </c>
      <c r="G7791" s="6">
        <v>275</v>
      </c>
      <c r="H7791" s="7">
        <v>49775</v>
      </c>
      <c r="I7791" s="7">
        <f>FlightsPivot[[#This Row],[Total Fare]]*10%</f>
        <v>4977.5</v>
      </c>
      <c r="J7791" s="7">
        <f>FlightsPivot[[#This Row],[Total Fare]]+FlightsPivot[[#This Row],[10% tax ]]</f>
        <v>54752.5</v>
      </c>
      <c r="K7791" s="4">
        <v>7</v>
      </c>
      <c r="L7791" s="4">
        <v>2015</v>
      </c>
      <c r="M7791" t="str">
        <f>INDEX(RoutesPivot[DepAirport],MATCH($C7791,RoutesPivot[[RouteID]:[RouteID]],0))</f>
        <v>ORD</v>
      </c>
      <c r="N7791" t="str">
        <f>INDEX(RoutesPivot[AirportID],MATCH($C7791,RoutesPivot[[RouteID]:[RouteID]],0))</f>
        <v>PHX</v>
      </c>
      <c r="O7791">
        <f>INDEX(RoutesPivot[Distance],MATCH($C7791,RoutesPivot[[RouteID]:[RouteID]],0))</f>
        <v>1200</v>
      </c>
      <c r="P7791">
        <f>INDEX(RoutesPivot[ListPrice],MATCH($C7791,RoutesPivot[[RouteID]:[RouteID]],0))</f>
        <v>250</v>
      </c>
      <c r="Q7791" t="str">
        <f>INDEX(AirportPivot[AirportName],MATCH($N7791,AirportPivot[[AirportID]:[AirportID]],0))</f>
        <v>Phoenix Sky Harbor International</v>
      </c>
      <c r="R7791">
        <f>INDEX(AirportPivot[Gates (number of available)],MATCH($N7791,AirportPivot[[AirportID]:[AirportID]],0))</f>
        <v>60</v>
      </c>
    </row>
    <row r="7792" spans="1:18" x14ac:dyDescent="0.25">
      <c r="A7792" s="3" t="s">
        <v>7824</v>
      </c>
      <c r="B7792" s="12">
        <v>42196</v>
      </c>
      <c r="C7792" s="4" t="s">
        <v>37</v>
      </c>
      <c r="D7792" s="4">
        <v>1.4</v>
      </c>
      <c r="E7792" s="4">
        <v>41</v>
      </c>
      <c r="F7792" s="5">
        <v>0.83333333333333337</v>
      </c>
      <c r="G7792" s="6">
        <v>385</v>
      </c>
      <c r="H7792" s="7">
        <v>63525</v>
      </c>
      <c r="I7792" s="7">
        <f>FlightsPivot[[#This Row],[Total Fare]]*10%</f>
        <v>6352.5</v>
      </c>
      <c r="J7792" s="7">
        <f>FlightsPivot[[#This Row],[Total Fare]]+FlightsPivot[[#This Row],[10% tax ]]</f>
        <v>69877.5</v>
      </c>
      <c r="K7792" s="4">
        <v>7</v>
      </c>
      <c r="L7792" s="4">
        <v>2015</v>
      </c>
      <c r="M7792" t="str">
        <f>INDEX(RoutesPivot[DepAirport],MATCH($C7792,RoutesPivot[[RouteID]:[RouteID]],0))</f>
        <v>ORD</v>
      </c>
      <c r="N7792" t="str">
        <f>INDEX(RoutesPivot[AirportID],MATCH($C7792,RoutesPivot[[RouteID]:[RouteID]],0))</f>
        <v>SEA</v>
      </c>
      <c r="O7792">
        <f>INDEX(RoutesPivot[Distance],MATCH($C7792,RoutesPivot[[RouteID]:[RouteID]],0))</f>
        <v>1500</v>
      </c>
      <c r="P7792">
        <f>INDEX(RoutesPivot[ListPrice],MATCH($C7792,RoutesPivot[[RouteID]:[RouteID]],0))</f>
        <v>350</v>
      </c>
      <c r="Q7792" t="str">
        <f>INDEX(AirportPivot[AirportName],MATCH($N7792,AirportPivot[[AirportID]:[AirportID]],0))</f>
        <v>Seattle-Tacoma International</v>
      </c>
      <c r="R7792">
        <f>INDEX(AirportPivot[Gates (number of available)],MATCH($N7792,AirportPivot[[AirportID]:[AirportID]],0))</f>
        <v>58</v>
      </c>
    </row>
    <row r="7793" spans="1:18" x14ac:dyDescent="0.25">
      <c r="A7793" s="3" t="s">
        <v>7825</v>
      </c>
      <c r="B7793" s="12">
        <v>41790</v>
      </c>
      <c r="C7793" s="4" t="s">
        <v>11</v>
      </c>
      <c r="D7793" s="4">
        <v>0.9</v>
      </c>
      <c r="E7793" s="4">
        <v>130</v>
      </c>
      <c r="F7793" s="5">
        <v>0.5</v>
      </c>
      <c r="G7793" s="6">
        <v>300</v>
      </c>
      <c r="H7793" s="7">
        <v>55500</v>
      </c>
      <c r="I7793" s="7">
        <f>FlightsPivot[[#This Row],[Total Fare]]*10%</f>
        <v>5550</v>
      </c>
      <c r="J7793" s="7">
        <f>FlightsPivot[[#This Row],[Total Fare]]+FlightsPivot[[#This Row],[10% tax ]]</f>
        <v>61050</v>
      </c>
      <c r="K7793" s="4">
        <v>5</v>
      </c>
      <c r="L7793" s="4">
        <v>2014</v>
      </c>
      <c r="M7793" t="str">
        <f>INDEX(RoutesPivot[DepAirport],MATCH($C7793,RoutesPivot[[RouteID]:[RouteID]],0))</f>
        <v>ORD</v>
      </c>
      <c r="N7793" t="str">
        <f>INDEX(RoutesPivot[AirportID],MATCH($C7793,RoutesPivot[[RouteID]:[RouteID]],0))</f>
        <v>BOS</v>
      </c>
      <c r="O7793">
        <f>INDEX(RoutesPivot[Distance],MATCH($C7793,RoutesPivot[[RouteID]:[RouteID]],0))</f>
        <v>730</v>
      </c>
      <c r="P7793">
        <f>INDEX(RoutesPivot[ListPrice],MATCH($C7793,RoutesPivot[[RouteID]:[RouteID]],0))</f>
        <v>300</v>
      </c>
      <c r="Q7793" t="str">
        <f>INDEX(AirportPivot[AirportName],MATCH($N7793,AirportPivot[[AirportID]:[AirportID]],0))</f>
        <v>General Edward Lawrence Logan International</v>
      </c>
      <c r="R7793">
        <f>INDEX(AirportPivot[Gates (number of available)],MATCH($N7793,AirportPivot[[AirportID]:[AirportID]],0))</f>
        <v>63</v>
      </c>
    </row>
    <row r="7794" spans="1:18" x14ac:dyDescent="0.25">
      <c r="A7794" s="3" t="s">
        <v>7826</v>
      </c>
      <c r="B7794" s="12">
        <v>41777</v>
      </c>
      <c r="C7794" s="4" t="s">
        <v>37</v>
      </c>
      <c r="D7794" s="4">
        <v>1.7</v>
      </c>
      <c r="E7794" s="4">
        <v>50</v>
      </c>
      <c r="F7794" s="5">
        <v>0.54166666666666663</v>
      </c>
      <c r="G7794" s="6">
        <v>350</v>
      </c>
      <c r="H7794" s="7">
        <v>57750</v>
      </c>
      <c r="I7794" s="7">
        <f>FlightsPivot[[#This Row],[Total Fare]]*10%</f>
        <v>5775</v>
      </c>
      <c r="J7794" s="7">
        <f>FlightsPivot[[#This Row],[Total Fare]]+FlightsPivot[[#This Row],[10% tax ]]</f>
        <v>63525</v>
      </c>
      <c r="K7794" s="4">
        <v>5</v>
      </c>
      <c r="L7794" s="4">
        <v>2014</v>
      </c>
      <c r="M7794" t="str">
        <f>INDEX(RoutesPivot[DepAirport],MATCH($C7794,RoutesPivot[[RouteID]:[RouteID]],0))</f>
        <v>ORD</v>
      </c>
      <c r="N7794" t="str">
        <f>INDEX(RoutesPivot[AirportID],MATCH($C7794,RoutesPivot[[RouteID]:[RouteID]],0))</f>
        <v>SEA</v>
      </c>
      <c r="O7794">
        <f>INDEX(RoutesPivot[Distance],MATCH($C7794,RoutesPivot[[RouteID]:[RouteID]],0))</f>
        <v>1500</v>
      </c>
      <c r="P7794">
        <f>INDEX(RoutesPivot[ListPrice],MATCH($C7794,RoutesPivot[[RouteID]:[RouteID]],0))</f>
        <v>350</v>
      </c>
      <c r="Q7794" t="str">
        <f>INDEX(AirportPivot[AirportName],MATCH($N7794,AirportPivot[[AirportID]:[AirportID]],0))</f>
        <v>Seattle-Tacoma International</v>
      </c>
      <c r="R7794">
        <f>INDEX(AirportPivot[Gates (number of available)],MATCH($N7794,AirportPivot[[AirportID]:[AirportID]],0))</f>
        <v>58</v>
      </c>
    </row>
    <row r="7795" spans="1:18" x14ac:dyDescent="0.25">
      <c r="A7795" s="3" t="s">
        <v>7827</v>
      </c>
      <c r="B7795" s="12">
        <v>41662</v>
      </c>
      <c r="C7795" s="4" t="s">
        <v>13</v>
      </c>
      <c r="D7795" s="4">
        <v>2.2999999999999998</v>
      </c>
      <c r="E7795" s="4">
        <v>138</v>
      </c>
      <c r="F7795" s="5">
        <v>0.5</v>
      </c>
      <c r="G7795" s="6">
        <v>250</v>
      </c>
      <c r="H7795" s="7">
        <v>46250</v>
      </c>
      <c r="I7795" s="7">
        <f>FlightsPivot[[#This Row],[Total Fare]]*10%</f>
        <v>4625</v>
      </c>
      <c r="J7795" s="7">
        <f>FlightsPivot[[#This Row],[Total Fare]]+FlightsPivot[[#This Row],[10% tax ]]</f>
        <v>50875</v>
      </c>
      <c r="K7795" s="4">
        <v>1</v>
      </c>
      <c r="L7795" s="4">
        <v>2014</v>
      </c>
      <c r="M7795" t="str">
        <f>INDEX(RoutesPivot[DepAirport],MATCH($C7795,RoutesPivot[[RouteID]:[RouteID]],0))</f>
        <v>ORD</v>
      </c>
      <c r="N7795" t="str">
        <f>INDEX(RoutesPivot[AirportID],MATCH($C7795,RoutesPivot[[RouteID]:[RouteID]],0))</f>
        <v>JFK</v>
      </c>
      <c r="O7795">
        <f>INDEX(RoutesPivot[Distance],MATCH($C7795,RoutesPivot[[RouteID]:[RouteID]],0))</f>
        <v>619</v>
      </c>
      <c r="P7795">
        <f>INDEX(RoutesPivot[ListPrice],MATCH($C7795,RoutesPivot[[RouteID]:[RouteID]],0))</f>
        <v>250</v>
      </c>
      <c r="Q7795" t="str">
        <f>INDEX(AirportPivot[AirportName],MATCH($N7795,AirportPivot[[AirportID]:[AirportID]],0))</f>
        <v>John F Kennedy International</v>
      </c>
      <c r="R7795">
        <f>INDEX(AirportPivot[Gates (number of available)],MATCH($N7795,AirportPivot[[AirportID]:[AirportID]],0))</f>
        <v>120</v>
      </c>
    </row>
    <row r="7796" spans="1:18" x14ac:dyDescent="0.25">
      <c r="A7796" s="3" t="s">
        <v>7828</v>
      </c>
      <c r="B7796" s="12">
        <v>41953</v>
      </c>
      <c r="C7796" s="4" t="s">
        <v>13</v>
      </c>
      <c r="D7796" s="4">
        <v>2.5</v>
      </c>
      <c r="E7796" s="4">
        <v>118</v>
      </c>
      <c r="F7796" s="5">
        <v>0.75</v>
      </c>
      <c r="G7796" s="6">
        <v>250</v>
      </c>
      <c r="H7796" s="7">
        <v>46250</v>
      </c>
      <c r="I7796" s="7">
        <f>FlightsPivot[[#This Row],[Total Fare]]*10%</f>
        <v>4625</v>
      </c>
      <c r="J7796" s="7">
        <f>FlightsPivot[[#This Row],[Total Fare]]+FlightsPivot[[#This Row],[10% tax ]]</f>
        <v>50875</v>
      </c>
      <c r="K7796" s="4">
        <v>11</v>
      </c>
      <c r="L7796" s="4">
        <v>2014</v>
      </c>
      <c r="M7796" t="str">
        <f>INDEX(RoutesPivot[DepAirport],MATCH($C7796,RoutesPivot[[RouteID]:[RouteID]],0))</f>
        <v>ORD</v>
      </c>
      <c r="N7796" t="str">
        <f>INDEX(RoutesPivot[AirportID],MATCH($C7796,RoutesPivot[[RouteID]:[RouteID]],0))</f>
        <v>JFK</v>
      </c>
      <c r="O7796">
        <f>INDEX(RoutesPivot[Distance],MATCH($C7796,RoutesPivot[[RouteID]:[RouteID]],0))</f>
        <v>619</v>
      </c>
      <c r="P7796">
        <f>INDEX(RoutesPivot[ListPrice],MATCH($C7796,RoutesPivot[[RouteID]:[RouteID]],0))</f>
        <v>250</v>
      </c>
      <c r="Q7796" t="str">
        <f>INDEX(AirportPivot[AirportName],MATCH($N7796,AirportPivot[[AirportID]:[AirportID]],0))</f>
        <v>John F Kennedy International</v>
      </c>
      <c r="R7796">
        <f>INDEX(AirportPivot[Gates (number of available)],MATCH($N7796,AirportPivot[[AirportID]:[AirportID]],0))</f>
        <v>120</v>
      </c>
    </row>
    <row r="7797" spans="1:18" x14ac:dyDescent="0.25">
      <c r="A7797" s="3" t="s">
        <v>7829</v>
      </c>
      <c r="B7797" s="12">
        <v>42193</v>
      </c>
      <c r="C7797" s="4" t="s">
        <v>40</v>
      </c>
      <c r="D7797" s="4">
        <v>2.1</v>
      </c>
      <c r="E7797" s="4">
        <v>185</v>
      </c>
      <c r="F7797" s="5">
        <v>0.79166666666666663</v>
      </c>
      <c r="G7797" s="6">
        <v>126.5</v>
      </c>
      <c r="H7797" s="7">
        <v>20872.5</v>
      </c>
      <c r="I7797" s="7">
        <f>FlightsPivot[[#This Row],[Total Fare]]*10%</f>
        <v>2087.25</v>
      </c>
      <c r="J7797" s="7">
        <f>FlightsPivot[[#This Row],[Total Fare]]+FlightsPivot[[#This Row],[10% tax ]]</f>
        <v>22959.75</v>
      </c>
      <c r="K7797" s="4">
        <v>7</v>
      </c>
      <c r="L7797" s="4">
        <v>2015</v>
      </c>
      <c r="M7797" t="str">
        <f>INDEX(RoutesPivot[DepAirport],MATCH($C7797,RoutesPivot[[RouteID]:[RouteID]],0))</f>
        <v>ORD</v>
      </c>
      <c r="N7797" t="str">
        <f>INDEX(RoutesPivot[AirportID],MATCH($C7797,RoutesPivot[[RouteID]:[RouteID]],0))</f>
        <v>MSP</v>
      </c>
      <c r="O7797">
        <f>INDEX(RoutesPivot[Distance],MATCH($C7797,RoutesPivot[[RouteID]:[RouteID]],0))</f>
        <v>300</v>
      </c>
      <c r="P7797">
        <f>INDEX(RoutesPivot[ListPrice],MATCH($C7797,RoutesPivot[[RouteID]:[RouteID]],0))</f>
        <v>115</v>
      </c>
      <c r="Q7797" t="str">
        <f>INDEX(AirportPivot[AirportName],MATCH($N7797,AirportPivot[[AirportID]:[AirportID]],0))</f>
        <v>Minneapolis-St Paul International/Wold-Chamberlain</v>
      </c>
      <c r="R7797">
        <f>INDEX(AirportPivot[Gates (number of available)],MATCH($N7797,AirportPivot[[AirportID]:[AirportID]],0))</f>
        <v>65</v>
      </c>
    </row>
    <row r="7798" spans="1:18" x14ac:dyDescent="0.25">
      <c r="A7798" s="3" t="s">
        <v>7830</v>
      </c>
      <c r="B7798" s="12">
        <v>42325</v>
      </c>
      <c r="C7798" s="4" t="s">
        <v>70</v>
      </c>
      <c r="D7798" s="4">
        <v>2.5</v>
      </c>
      <c r="E7798" s="4">
        <v>4</v>
      </c>
      <c r="F7798" s="5">
        <v>0.33333333333333331</v>
      </c>
      <c r="G7798" s="6">
        <v>275</v>
      </c>
      <c r="H7798" s="7">
        <v>50875</v>
      </c>
      <c r="I7798" s="7">
        <f>FlightsPivot[[#This Row],[Total Fare]]*10%</f>
        <v>5087.5</v>
      </c>
      <c r="J7798" s="7">
        <f>FlightsPivot[[#This Row],[Total Fare]]+FlightsPivot[[#This Row],[10% tax ]]</f>
        <v>55962.5</v>
      </c>
      <c r="K7798" s="4">
        <v>11</v>
      </c>
      <c r="L7798" s="4">
        <v>2015</v>
      </c>
      <c r="M7798" t="str">
        <f>INDEX(RoutesPivot[DepAirport],MATCH($C7798,RoutesPivot[[RouteID]:[RouteID]],0))</f>
        <v>ORD</v>
      </c>
      <c r="N7798" t="str">
        <f>INDEX(RoutesPivot[AirportID],MATCH($C7798,RoutesPivot[[RouteID]:[RouteID]],0))</f>
        <v>LAS</v>
      </c>
      <c r="O7798">
        <f>INDEX(RoutesPivot[Distance],MATCH($C7798,RoutesPivot[[RouteID]:[RouteID]],0))</f>
        <v>1100</v>
      </c>
      <c r="P7798">
        <f>INDEX(RoutesPivot[ListPrice],MATCH($C7798,RoutesPivot[[RouteID]:[RouteID]],0))</f>
        <v>275</v>
      </c>
      <c r="Q7798" t="str">
        <f>INDEX(AirportPivot[AirportName],MATCH($N7798,AirportPivot[[AirportID]:[AirportID]],0))</f>
        <v>McCarran International</v>
      </c>
      <c r="R7798">
        <f>INDEX(AirportPivot[Gates (number of available)],MATCH($N7798,AirportPivot[[AirportID]:[AirportID]],0))</f>
        <v>68</v>
      </c>
    </row>
    <row r="7799" spans="1:18" x14ac:dyDescent="0.25">
      <c r="A7799" s="3" t="s">
        <v>7831</v>
      </c>
      <c r="B7799" s="12">
        <v>42335</v>
      </c>
      <c r="C7799" s="4" t="s">
        <v>50</v>
      </c>
      <c r="D7799" s="4">
        <v>5.5</v>
      </c>
      <c r="E7799" s="4">
        <v>164</v>
      </c>
      <c r="F7799" s="5">
        <v>0.66666666666666663</v>
      </c>
      <c r="G7799" s="6">
        <v>412.5</v>
      </c>
      <c r="H7799" s="7">
        <v>68062.5</v>
      </c>
      <c r="I7799" s="7">
        <f>FlightsPivot[[#This Row],[Total Fare]]*10%</f>
        <v>6806.25</v>
      </c>
      <c r="J7799" s="7">
        <f>FlightsPivot[[#This Row],[Total Fare]]+FlightsPivot[[#This Row],[10% tax ]]</f>
        <v>74868.75</v>
      </c>
      <c r="K7799" s="4">
        <v>11</v>
      </c>
      <c r="L7799" s="4">
        <v>2015</v>
      </c>
      <c r="M7799" t="str">
        <f>INDEX(RoutesPivot[DepAirport],MATCH($C7799,RoutesPivot[[RouteID]:[RouteID]],0))</f>
        <v>ORD</v>
      </c>
      <c r="N7799" t="str">
        <f>INDEX(RoutesPivot[AirportID],MATCH($C7799,RoutesPivot[[RouteID]:[RouteID]],0))</f>
        <v>LGA</v>
      </c>
      <c r="O7799">
        <f>INDEX(RoutesPivot[Distance],MATCH($C7799,RoutesPivot[[RouteID]:[RouteID]],0))</f>
        <v>610</v>
      </c>
      <c r="P7799">
        <f>INDEX(RoutesPivot[ListPrice],MATCH($C7799,RoutesPivot[[RouteID]:[RouteID]],0))</f>
        <v>275</v>
      </c>
      <c r="Q7799" t="str">
        <f>INDEX(AirportPivot[AirportName],MATCH($N7799,AirportPivot[[AirportID]:[AirportID]],0))</f>
        <v>Laguardia</v>
      </c>
      <c r="R7799">
        <f>INDEX(AirportPivot[Gates (number of available)],MATCH($N7799,AirportPivot[[AirportID]:[AirportID]],0))</f>
        <v>66</v>
      </c>
    </row>
    <row r="7800" spans="1:18" x14ac:dyDescent="0.25">
      <c r="A7800" s="3" t="s">
        <v>7832</v>
      </c>
      <c r="B7800" s="12">
        <v>42045</v>
      </c>
      <c r="C7800" s="4" t="s">
        <v>40</v>
      </c>
      <c r="D7800" s="4">
        <v>2.9</v>
      </c>
      <c r="E7800" s="4">
        <v>54</v>
      </c>
      <c r="F7800" s="5">
        <v>0.83333333333333337</v>
      </c>
      <c r="G7800" s="6">
        <v>115</v>
      </c>
      <c r="H7800" s="7">
        <v>18975</v>
      </c>
      <c r="I7800" s="7">
        <f>FlightsPivot[[#This Row],[Total Fare]]*10%</f>
        <v>1897.5</v>
      </c>
      <c r="J7800" s="7">
        <f>FlightsPivot[[#This Row],[Total Fare]]+FlightsPivot[[#This Row],[10% tax ]]</f>
        <v>20872.5</v>
      </c>
      <c r="K7800" s="4">
        <v>2</v>
      </c>
      <c r="L7800" s="4">
        <v>2015</v>
      </c>
      <c r="M7800" t="str">
        <f>INDEX(RoutesPivot[DepAirport],MATCH($C7800,RoutesPivot[[RouteID]:[RouteID]],0))</f>
        <v>ORD</v>
      </c>
      <c r="N7800" t="str">
        <f>INDEX(RoutesPivot[AirportID],MATCH($C7800,RoutesPivot[[RouteID]:[RouteID]],0))</f>
        <v>MSP</v>
      </c>
      <c r="O7800">
        <f>INDEX(RoutesPivot[Distance],MATCH($C7800,RoutesPivot[[RouteID]:[RouteID]],0))</f>
        <v>300</v>
      </c>
      <c r="P7800">
        <f>INDEX(RoutesPivot[ListPrice],MATCH($C7800,RoutesPivot[[RouteID]:[RouteID]],0))</f>
        <v>115</v>
      </c>
      <c r="Q7800" t="str">
        <f>INDEX(AirportPivot[AirportName],MATCH($N7800,AirportPivot[[AirportID]:[AirportID]],0))</f>
        <v>Minneapolis-St Paul International/Wold-Chamberlain</v>
      </c>
      <c r="R7800">
        <f>INDEX(AirportPivot[Gates (number of available)],MATCH($N7800,AirportPivot[[AirportID]:[AirportID]],0))</f>
        <v>65</v>
      </c>
    </row>
    <row r="7801" spans="1:18" x14ac:dyDescent="0.25">
      <c r="A7801" s="3" t="s">
        <v>7833</v>
      </c>
      <c r="B7801" s="12">
        <v>42223</v>
      </c>
      <c r="C7801" s="4" t="s">
        <v>21</v>
      </c>
      <c r="D7801" s="4">
        <v>3.5</v>
      </c>
      <c r="E7801" s="4">
        <v>108</v>
      </c>
      <c r="F7801" s="5">
        <v>0.75</v>
      </c>
      <c r="G7801" s="6">
        <v>137.5</v>
      </c>
      <c r="H7801" s="7">
        <v>25437.5</v>
      </c>
      <c r="I7801" s="7">
        <f>FlightsPivot[[#This Row],[Total Fare]]*10%</f>
        <v>2543.75</v>
      </c>
      <c r="J7801" s="7">
        <f>FlightsPivot[[#This Row],[Total Fare]]+FlightsPivot[[#This Row],[10% tax ]]</f>
        <v>27981.25</v>
      </c>
      <c r="K7801" s="4">
        <v>8</v>
      </c>
      <c r="L7801" s="4">
        <v>2015</v>
      </c>
      <c r="M7801" t="str">
        <f>INDEX(RoutesPivot[DepAirport],MATCH($C7801,RoutesPivot[[RouteID]:[RouteID]],0))</f>
        <v>ORD</v>
      </c>
      <c r="N7801" t="str">
        <f>INDEX(RoutesPivot[AirportID],MATCH($C7801,RoutesPivot[[RouteID]:[RouteID]],0))</f>
        <v>CLT</v>
      </c>
      <c r="O7801">
        <f>INDEX(RoutesPivot[Distance],MATCH($C7801,RoutesPivot[[RouteID]:[RouteID]],0))</f>
        <v>700</v>
      </c>
      <c r="P7801">
        <f>INDEX(RoutesPivot[ListPrice],MATCH($C7801,RoutesPivot[[RouteID]:[RouteID]],0))</f>
        <v>125</v>
      </c>
      <c r="Q7801" t="str">
        <f>INDEX(AirportPivot[AirportName],MATCH($N7801,AirportPivot[[AirportID]:[AirportID]],0))</f>
        <v>Charlotte/Douglas International</v>
      </c>
      <c r="R7801">
        <f>INDEX(AirportPivot[Gates (number of available)],MATCH($N7801,AirportPivot[[AirportID]:[AirportID]],0))</f>
        <v>65</v>
      </c>
    </row>
    <row r="7802" spans="1:18" x14ac:dyDescent="0.25">
      <c r="A7802" s="3" t="s">
        <v>7834</v>
      </c>
      <c r="B7802" s="12">
        <v>42050</v>
      </c>
      <c r="C7802" s="4" t="s">
        <v>17</v>
      </c>
      <c r="D7802" s="4">
        <v>4.5999999999999996</v>
      </c>
      <c r="E7802" s="4">
        <v>18</v>
      </c>
      <c r="F7802" s="5">
        <v>0.35416666666666669</v>
      </c>
      <c r="G7802" s="6">
        <v>350</v>
      </c>
      <c r="H7802" s="7">
        <v>64750</v>
      </c>
      <c r="I7802" s="7">
        <f>FlightsPivot[[#This Row],[Total Fare]]*10%</f>
        <v>6475</v>
      </c>
      <c r="J7802" s="7">
        <f>FlightsPivot[[#This Row],[Total Fare]]+FlightsPivot[[#This Row],[10% tax ]]</f>
        <v>71225</v>
      </c>
      <c r="K7802" s="4">
        <v>2</v>
      </c>
      <c r="L7802" s="4">
        <v>2015</v>
      </c>
      <c r="M7802" t="str">
        <f>INDEX(RoutesPivot[DepAirport],MATCH($C7802,RoutesPivot[[RouteID]:[RouteID]],0))</f>
        <v>ORD</v>
      </c>
      <c r="N7802" t="str">
        <f>INDEX(RoutesPivot[AirportID],MATCH($C7802,RoutesPivot[[RouteID]:[RouteID]],0))</f>
        <v>LAX</v>
      </c>
      <c r="O7802">
        <f>INDEX(RoutesPivot[Distance],MATCH($C7802,RoutesPivot[[RouteID]:[RouteID]],0))</f>
        <v>1518</v>
      </c>
      <c r="P7802">
        <f>INDEX(RoutesPivot[ListPrice],MATCH($C7802,RoutesPivot[[RouteID]:[RouteID]],0))</f>
        <v>350</v>
      </c>
      <c r="Q7802" t="str">
        <f>INDEX(AirportPivot[AirportName],MATCH($N7802,AirportPivot[[AirportID]:[AirportID]],0))</f>
        <v>Los Angeles International</v>
      </c>
      <c r="R7802">
        <f>INDEX(AirportPivot[Gates (number of available)],MATCH($N7802,AirportPivot[[AirportID]:[AirportID]],0))</f>
        <v>86</v>
      </c>
    </row>
    <row r="7803" spans="1:18" x14ac:dyDescent="0.25">
      <c r="A7803" s="3" t="s">
        <v>7835</v>
      </c>
      <c r="B7803" s="12">
        <v>42119</v>
      </c>
      <c r="C7803" s="4" t="s">
        <v>25</v>
      </c>
      <c r="D7803" s="4">
        <v>2.7</v>
      </c>
      <c r="E7803" s="4">
        <v>186</v>
      </c>
      <c r="F7803" s="5">
        <v>0.83333333333333337</v>
      </c>
      <c r="G7803" s="6">
        <v>200</v>
      </c>
      <c r="H7803" s="7">
        <v>33000</v>
      </c>
      <c r="I7803" s="7">
        <f>FlightsPivot[[#This Row],[Total Fare]]*10%</f>
        <v>3300</v>
      </c>
      <c r="J7803" s="7">
        <f>FlightsPivot[[#This Row],[Total Fare]]+FlightsPivot[[#This Row],[10% tax ]]</f>
        <v>36300</v>
      </c>
      <c r="K7803" s="4">
        <v>4</v>
      </c>
      <c r="L7803" s="4">
        <v>2015</v>
      </c>
      <c r="M7803" t="str">
        <f>INDEX(RoutesPivot[DepAirport],MATCH($C7803,RoutesPivot[[RouteID]:[RouteID]],0))</f>
        <v>ORD</v>
      </c>
      <c r="N7803" t="str">
        <f>INDEX(RoutesPivot[AirportID],MATCH($C7803,RoutesPivot[[RouteID]:[RouteID]],0))</f>
        <v>DFW</v>
      </c>
      <c r="O7803">
        <f>INDEX(RoutesPivot[Distance],MATCH($C7803,RoutesPivot[[RouteID]:[RouteID]],0))</f>
        <v>700</v>
      </c>
      <c r="P7803">
        <f>INDEX(RoutesPivot[ListPrice],MATCH($C7803,RoutesPivot[[RouteID]:[RouteID]],0))</f>
        <v>200</v>
      </c>
      <c r="Q7803" t="str">
        <f>INDEX(AirportPivot[AirportName],MATCH($N7803,AirportPivot[[AirportID]:[AirportID]],0))</f>
        <v>Dallas/Fort Worth International</v>
      </c>
      <c r="R7803">
        <f>INDEX(AirportPivot[Gates (number of available)],MATCH($N7803,AirportPivot[[AirportID]:[AirportID]],0))</f>
        <v>130</v>
      </c>
    </row>
    <row r="7804" spans="1:18" x14ac:dyDescent="0.25">
      <c r="A7804" s="3" t="s">
        <v>7836</v>
      </c>
      <c r="B7804" s="12">
        <v>41878</v>
      </c>
      <c r="C7804" s="4" t="s">
        <v>19</v>
      </c>
      <c r="D7804" s="4">
        <v>2.7</v>
      </c>
      <c r="E7804" s="4">
        <v>152</v>
      </c>
      <c r="F7804" s="5">
        <v>0.29166666666666669</v>
      </c>
      <c r="G7804" s="6">
        <v>220</v>
      </c>
      <c r="H7804" s="7">
        <v>36300</v>
      </c>
      <c r="I7804" s="7">
        <f>FlightsPivot[[#This Row],[Total Fare]]*10%</f>
        <v>3630</v>
      </c>
      <c r="J7804" s="7">
        <f>FlightsPivot[[#This Row],[Total Fare]]+FlightsPivot[[#This Row],[10% tax ]]</f>
        <v>39930</v>
      </c>
      <c r="K7804" s="4">
        <v>8</v>
      </c>
      <c r="L7804" s="4">
        <v>2014</v>
      </c>
      <c r="M7804" t="str">
        <f>INDEX(RoutesPivot[DepAirport],MATCH($C7804,RoutesPivot[[RouteID]:[RouteID]],0))</f>
        <v>ORD</v>
      </c>
      <c r="N7804" t="str">
        <f>INDEX(RoutesPivot[AirportID],MATCH($C7804,RoutesPivot[[RouteID]:[RouteID]],0))</f>
        <v>IAH</v>
      </c>
      <c r="O7804">
        <f>INDEX(RoutesPivot[Distance],MATCH($C7804,RoutesPivot[[RouteID]:[RouteID]],0))</f>
        <v>800</v>
      </c>
      <c r="P7804">
        <f>INDEX(RoutesPivot[ListPrice],MATCH($C7804,RoutesPivot[[RouteID]:[RouteID]],0))</f>
        <v>200</v>
      </c>
      <c r="Q7804" t="str">
        <f>INDEX(AirportPivot[AirportName],MATCH($N7804,AirportPivot[[AirportID]:[AirportID]],0))</f>
        <v>George Bush Intercontinental/Houston</v>
      </c>
      <c r="R7804">
        <f>INDEX(AirportPivot[Gates (number of available)],MATCH($N7804,AirportPivot[[AirportID]:[AirportID]],0))</f>
        <v>80</v>
      </c>
    </row>
    <row r="7805" spans="1:18" x14ac:dyDescent="0.25">
      <c r="A7805" s="3" t="s">
        <v>7837</v>
      </c>
      <c r="B7805" s="12">
        <v>41929</v>
      </c>
      <c r="C7805" s="4" t="s">
        <v>19</v>
      </c>
      <c r="D7805" s="4">
        <v>3.3</v>
      </c>
      <c r="E7805" s="4">
        <v>75</v>
      </c>
      <c r="F7805" s="5">
        <v>0.875</v>
      </c>
      <c r="G7805" s="6">
        <v>200</v>
      </c>
      <c r="H7805" s="7">
        <v>36200</v>
      </c>
      <c r="I7805" s="7">
        <f>FlightsPivot[[#This Row],[Total Fare]]*10%</f>
        <v>3620</v>
      </c>
      <c r="J7805" s="7">
        <f>FlightsPivot[[#This Row],[Total Fare]]+FlightsPivot[[#This Row],[10% tax ]]</f>
        <v>39820</v>
      </c>
      <c r="K7805" s="4">
        <v>10</v>
      </c>
      <c r="L7805" s="4">
        <v>2014</v>
      </c>
      <c r="M7805" t="str">
        <f>INDEX(RoutesPivot[DepAirport],MATCH($C7805,RoutesPivot[[RouteID]:[RouteID]],0))</f>
        <v>ORD</v>
      </c>
      <c r="N7805" t="str">
        <f>INDEX(RoutesPivot[AirportID],MATCH($C7805,RoutesPivot[[RouteID]:[RouteID]],0))</f>
        <v>IAH</v>
      </c>
      <c r="O7805">
        <f>INDEX(RoutesPivot[Distance],MATCH($C7805,RoutesPivot[[RouteID]:[RouteID]],0))</f>
        <v>800</v>
      </c>
      <c r="P7805">
        <f>INDEX(RoutesPivot[ListPrice],MATCH($C7805,RoutesPivot[[RouteID]:[RouteID]],0))</f>
        <v>200</v>
      </c>
      <c r="Q7805" t="str">
        <f>INDEX(AirportPivot[AirportName],MATCH($N7805,AirportPivot[[AirportID]:[AirportID]],0))</f>
        <v>George Bush Intercontinental/Houston</v>
      </c>
      <c r="R7805">
        <f>INDEX(AirportPivot[Gates (number of available)],MATCH($N7805,AirportPivot[[AirportID]:[AirportID]],0))</f>
        <v>80</v>
      </c>
    </row>
    <row r="7806" spans="1:18" x14ac:dyDescent="0.25">
      <c r="A7806" s="3" t="s">
        <v>7838</v>
      </c>
      <c r="B7806" s="12">
        <v>42328</v>
      </c>
      <c r="C7806" s="4" t="s">
        <v>33</v>
      </c>
      <c r="D7806" s="4">
        <v>3</v>
      </c>
      <c r="E7806" s="4">
        <v>1</v>
      </c>
      <c r="F7806" s="5">
        <v>0.72916666666666663</v>
      </c>
      <c r="G7806" s="6">
        <v>375</v>
      </c>
      <c r="H7806" s="7">
        <v>69375</v>
      </c>
      <c r="I7806" s="7">
        <f>FlightsPivot[[#This Row],[Total Fare]]*10%</f>
        <v>6937.5</v>
      </c>
      <c r="J7806" s="7">
        <f>FlightsPivot[[#This Row],[Total Fare]]+FlightsPivot[[#This Row],[10% tax ]]</f>
        <v>76312.5</v>
      </c>
      <c r="K7806" s="4">
        <v>11</v>
      </c>
      <c r="L7806" s="4">
        <v>2015</v>
      </c>
      <c r="M7806" t="str">
        <f>INDEX(RoutesPivot[DepAirport],MATCH($C7806,RoutesPivot[[RouteID]:[RouteID]],0))</f>
        <v>ORD</v>
      </c>
      <c r="N7806" t="str">
        <f>INDEX(RoutesPivot[AirportID],MATCH($C7806,RoutesPivot[[RouteID]:[RouteID]],0))</f>
        <v>SFO</v>
      </c>
      <c r="O7806">
        <f>INDEX(RoutesPivot[Distance],MATCH($C7806,RoutesPivot[[RouteID]:[RouteID]],0))</f>
        <v>1600</v>
      </c>
      <c r="P7806">
        <f>INDEX(RoutesPivot[ListPrice],MATCH($C7806,RoutesPivot[[RouteID]:[RouteID]],0))</f>
        <v>375</v>
      </c>
      <c r="Q7806" t="str">
        <f>INDEX(AirportPivot[AirportName],MATCH($N7806,AirportPivot[[AirportID]:[AirportID]],0))</f>
        <v>San Francisco International</v>
      </c>
      <c r="R7806">
        <f>INDEX(AirportPivot[Gates (number of available)],MATCH($N7806,AirportPivot[[AirportID]:[AirportID]],0))</f>
        <v>70</v>
      </c>
    </row>
    <row r="7807" spans="1:18" x14ac:dyDescent="0.25">
      <c r="A7807" s="3" t="s">
        <v>7839</v>
      </c>
      <c r="B7807" s="12">
        <v>41819</v>
      </c>
      <c r="C7807" s="4" t="s">
        <v>33</v>
      </c>
      <c r="D7807" s="4">
        <v>2.6</v>
      </c>
      <c r="E7807" s="4">
        <v>107</v>
      </c>
      <c r="F7807" s="5">
        <v>0.8125</v>
      </c>
      <c r="G7807" s="6">
        <v>412.5</v>
      </c>
      <c r="H7807" s="7">
        <v>76312.5</v>
      </c>
      <c r="I7807" s="7">
        <f>FlightsPivot[[#This Row],[Total Fare]]*10%</f>
        <v>7631.25</v>
      </c>
      <c r="J7807" s="7">
        <f>FlightsPivot[[#This Row],[Total Fare]]+FlightsPivot[[#This Row],[10% tax ]]</f>
        <v>83943.75</v>
      </c>
      <c r="K7807" s="4">
        <v>6</v>
      </c>
      <c r="L7807" s="4">
        <v>2014</v>
      </c>
      <c r="M7807" t="str">
        <f>INDEX(RoutesPivot[DepAirport],MATCH($C7807,RoutesPivot[[RouteID]:[RouteID]],0))</f>
        <v>ORD</v>
      </c>
      <c r="N7807" t="str">
        <f>INDEX(RoutesPivot[AirportID],MATCH($C7807,RoutesPivot[[RouteID]:[RouteID]],0))</f>
        <v>SFO</v>
      </c>
      <c r="O7807">
        <f>INDEX(RoutesPivot[Distance],MATCH($C7807,RoutesPivot[[RouteID]:[RouteID]],0))</f>
        <v>1600</v>
      </c>
      <c r="P7807">
        <f>INDEX(RoutesPivot[ListPrice],MATCH($C7807,RoutesPivot[[RouteID]:[RouteID]],0))</f>
        <v>375</v>
      </c>
      <c r="Q7807" t="str">
        <f>INDEX(AirportPivot[AirportName],MATCH($N7807,AirportPivot[[AirportID]:[AirportID]],0))</f>
        <v>San Francisco International</v>
      </c>
      <c r="R7807">
        <f>INDEX(AirportPivot[Gates (number of available)],MATCH($N7807,AirportPivot[[AirportID]:[AirportID]],0))</f>
        <v>70</v>
      </c>
    </row>
    <row r="7808" spans="1:18" x14ac:dyDescent="0.25">
      <c r="A7808" s="3" t="s">
        <v>7840</v>
      </c>
      <c r="B7808" s="12">
        <v>41991</v>
      </c>
      <c r="C7808" s="4" t="s">
        <v>33</v>
      </c>
      <c r="D7808" s="4">
        <v>1.9</v>
      </c>
      <c r="E7808" s="4">
        <v>58</v>
      </c>
      <c r="F7808" s="5">
        <v>0.75</v>
      </c>
      <c r="G7808" s="6">
        <v>375</v>
      </c>
      <c r="H7808" s="7">
        <v>61875</v>
      </c>
      <c r="I7808" s="7">
        <f>FlightsPivot[[#This Row],[Total Fare]]*10%</f>
        <v>6187.5</v>
      </c>
      <c r="J7808" s="7">
        <f>FlightsPivot[[#This Row],[Total Fare]]+FlightsPivot[[#This Row],[10% tax ]]</f>
        <v>68062.5</v>
      </c>
      <c r="K7808" s="4">
        <v>12</v>
      </c>
      <c r="L7808" s="4">
        <v>2014</v>
      </c>
      <c r="M7808" t="str">
        <f>INDEX(RoutesPivot[DepAirport],MATCH($C7808,RoutesPivot[[RouteID]:[RouteID]],0))</f>
        <v>ORD</v>
      </c>
      <c r="N7808" t="str">
        <f>INDEX(RoutesPivot[AirportID],MATCH($C7808,RoutesPivot[[RouteID]:[RouteID]],0))</f>
        <v>SFO</v>
      </c>
      <c r="O7808">
        <f>INDEX(RoutesPivot[Distance],MATCH($C7808,RoutesPivot[[RouteID]:[RouteID]],0))</f>
        <v>1600</v>
      </c>
      <c r="P7808">
        <f>INDEX(RoutesPivot[ListPrice],MATCH($C7808,RoutesPivot[[RouteID]:[RouteID]],0))</f>
        <v>375</v>
      </c>
      <c r="Q7808" t="str">
        <f>INDEX(AirportPivot[AirportName],MATCH($N7808,AirportPivot[[AirportID]:[AirportID]],0))</f>
        <v>San Francisco International</v>
      </c>
      <c r="R7808">
        <f>INDEX(AirportPivot[Gates (number of available)],MATCH($N7808,AirportPivot[[AirportID]:[AirportID]],0))</f>
        <v>70</v>
      </c>
    </row>
    <row r="7809" spans="1:18" x14ac:dyDescent="0.25">
      <c r="A7809" s="3" t="s">
        <v>7841</v>
      </c>
      <c r="B7809" s="12">
        <v>42059</v>
      </c>
      <c r="C7809" s="4" t="s">
        <v>80</v>
      </c>
      <c r="D7809" s="4">
        <v>2.1</v>
      </c>
      <c r="E7809" s="4">
        <v>171</v>
      </c>
      <c r="F7809" s="5">
        <v>0.70833333333333337</v>
      </c>
      <c r="G7809" s="6">
        <v>300</v>
      </c>
      <c r="H7809" s="7">
        <v>49500</v>
      </c>
      <c r="I7809" s="7">
        <f>FlightsPivot[[#This Row],[Total Fare]]*10%</f>
        <v>4950</v>
      </c>
      <c r="J7809" s="7">
        <f>FlightsPivot[[#This Row],[Total Fare]]+FlightsPivot[[#This Row],[10% tax ]]</f>
        <v>54450</v>
      </c>
      <c r="K7809" s="4">
        <v>2</v>
      </c>
      <c r="L7809" s="4">
        <v>2015</v>
      </c>
      <c r="M7809" t="str">
        <f>INDEX(RoutesPivot[DepAirport],MATCH($C7809,RoutesPivot[[RouteID]:[RouteID]],0))</f>
        <v>ORD</v>
      </c>
      <c r="N7809" t="str">
        <f>INDEX(RoutesPivot[AirportID],MATCH($C7809,RoutesPivot[[RouteID]:[RouteID]],0))</f>
        <v>MIA</v>
      </c>
      <c r="O7809">
        <f>INDEX(RoutesPivot[Distance],MATCH($C7809,RoutesPivot[[RouteID]:[RouteID]],0))</f>
        <v>1000</v>
      </c>
      <c r="P7809">
        <f>INDEX(RoutesPivot[ListPrice],MATCH($C7809,RoutesPivot[[RouteID]:[RouteID]],0))</f>
        <v>300</v>
      </c>
      <c r="Q7809" t="str">
        <f>INDEX(AirportPivot[AirportName],MATCH($N7809,AirportPivot[[AirportID]:[AirportID]],0))</f>
        <v>Miami International</v>
      </c>
      <c r="R7809">
        <f>INDEX(AirportPivot[Gates (number of available)],MATCH($N7809,AirportPivot[[AirportID]:[AirportID]],0))</f>
        <v>80</v>
      </c>
    </row>
    <row r="7810" spans="1:18" x14ac:dyDescent="0.25">
      <c r="A7810" s="3" t="s">
        <v>7842</v>
      </c>
      <c r="B7810" s="12">
        <v>41668</v>
      </c>
      <c r="C7810" s="4" t="s">
        <v>33</v>
      </c>
      <c r="D7810" s="4">
        <v>2.1</v>
      </c>
      <c r="E7810" s="4">
        <v>98</v>
      </c>
      <c r="F7810" s="5">
        <v>0.33333333333333331</v>
      </c>
      <c r="G7810" s="6">
        <v>375</v>
      </c>
      <c r="H7810" s="7">
        <v>69375</v>
      </c>
      <c r="I7810" s="7">
        <f>FlightsPivot[[#This Row],[Total Fare]]*10%</f>
        <v>6937.5</v>
      </c>
      <c r="J7810" s="7">
        <f>FlightsPivot[[#This Row],[Total Fare]]+FlightsPivot[[#This Row],[10% tax ]]</f>
        <v>76312.5</v>
      </c>
      <c r="K7810" s="4">
        <v>1</v>
      </c>
      <c r="L7810" s="4">
        <v>2014</v>
      </c>
      <c r="M7810" t="str">
        <f>INDEX(RoutesPivot[DepAirport],MATCH($C7810,RoutesPivot[[RouteID]:[RouteID]],0))</f>
        <v>ORD</v>
      </c>
      <c r="N7810" t="str">
        <f>INDEX(RoutesPivot[AirportID],MATCH($C7810,RoutesPivot[[RouteID]:[RouteID]],0))</f>
        <v>SFO</v>
      </c>
      <c r="O7810">
        <f>INDEX(RoutesPivot[Distance],MATCH($C7810,RoutesPivot[[RouteID]:[RouteID]],0))</f>
        <v>1600</v>
      </c>
      <c r="P7810">
        <f>INDEX(RoutesPivot[ListPrice],MATCH($C7810,RoutesPivot[[RouteID]:[RouteID]],0))</f>
        <v>375</v>
      </c>
      <c r="Q7810" t="str">
        <f>INDEX(AirportPivot[AirportName],MATCH($N7810,AirportPivot[[AirportID]:[AirportID]],0))</f>
        <v>San Francisco International</v>
      </c>
      <c r="R7810">
        <f>INDEX(AirportPivot[Gates (number of available)],MATCH($N7810,AirportPivot[[AirportID]:[AirportID]],0))</f>
        <v>70</v>
      </c>
    </row>
    <row r="7811" spans="1:18" x14ac:dyDescent="0.25">
      <c r="A7811" s="3" t="s">
        <v>7843</v>
      </c>
      <c r="B7811" s="12">
        <v>41858</v>
      </c>
      <c r="C7811" s="4" t="s">
        <v>25</v>
      </c>
      <c r="D7811" s="4">
        <v>1.9</v>
      </c>
      <c r="E7811" s="4">
        <v>62</v>
      </c>
      <c r="F7811" s="5">
        <v>0.29166666666666669</v>
      </c>
      <c r="G7811" s="6">
        <v>220</v>
      </c>
      <c r="H7811" s="7">
        <v>36300</v>
      </c>
      <c r="I7811" s="7">
        <f>FlightsPivot[[#This Row],[Total Fare]]*10%</f>
        <v>3630</v>
      </c>
      <c r="J7811" s="7">
        <f>FlightsPivot[[#This Row],[Total Fare]]+FlightsPivot[[#This Row],[10% tax ]]</f>
        <v>39930</v>
      </c>
      <c r="K7811" s="4">
        <v>8</v>
      </c>
      <c r="L7811" s="4">
        <v>2014</v>
      </c>
      <c r="M7811" t="str">
        <f>INDEX(RoutesPivot[DepAirport],MATCH($C7811,RoutesPivot[[RouteID]:[RouteID]],0))</f>
        <v>ORD</v>
      </c>
      <c r="N7811" t="str">
        <f>INDEX(RoutesPivot[AirportID],MATCH($C7811,RoutesPivot[[RouteID]:[RouteID]],0))</f>
        <v>DFW</v>
      </c>
      <c r="O7811">
        <f>INDEX(RoutesPivot[Distance],MATCH($C7811,RoutesPivot[[RouteID]:[RouteID]],0))</f>
        <v>700</v>
      </c>
      <c r="P7811">
        <f>INDEX(RoutesPivot[ListPrice],MATCH($C7811,RoutesPivot[[RouteID]:[RouteID]],0))</f>
        <v>200</v>
      </c>
      <c r="Q7811" t="str">
        <f>INDEX(AirportPivot[AirportName],MATCH($N7811,AirportPivot[[AirportID]:[AirportID]],0))</f>
        <v>Dallas/Fort Worth International</v>
      </c>
      <c r="R7811">
        <f>INDEX(AirportPivot[Gates (number of available)],MATCH($N7811,AirportPivot[[AirportID]:[AirportID]],0))</f>
        <v>130</v>
      </c>
    </row>
    <row r="7812" spans="1:18" x14ac:dyDescent="0.25">
      <c r="A7812" s="3" t="s">
        <v>7844</v>
      </c>
      <c r="B7812" s="12">
        <v>41918</v>
      </c>
      <c r="C7812" s="4" t="s">
        <v>37</v>
      </c>
      <c r="D7812" s="4">
        <v>3.6</v>
      </c>
      <c r="E7812" s="4">
        <v>137</v>
      </c>
      <c r="F7812" s="5">
        <v>0.70833333333333337</v>
      </c>
      <c r="G7812" s="6">
        <v>350</v>
      </c>
      <c r="H7812" s="7">
        <v>64750</v>
      </c>
      <c r="I7812" s="7">
        <f>FlightsPivot[[#This Row],[Total Fare]]*10%</f>
        <v>6475</v>
      </c>
      <c r="J7812" s="7">
        <f>FlightsPivot[[#This Row],[Total Fare]]+FlightsPivot[[#This Row],[10% tax ]]</f>
        <v>71225</v>
      </c>
      <c r="K7812" s="4">
        <v>10</v>
      </c>
      <c r="L7812" s="4">
        <v>2014</v>
      </c>
      <c r="M7812" t="str">
        <f>INDEX(RoutesPivot[DepAirport],MATCH($C7812,RoutesPivot[[RouteID]:[RouteID]],0))</f>
        <v>ORD</v>
      </c>
      <c r="N7812" t="str">
        <f>INDEX(RoutesPivot[AirportID],MATCH($C7812,RoutesPivot[[RouteID]:[RouteID]],0))</f>
        <v>SEA</v>
      </c>
      <c r="O7812">
        <f>INDEX(RoutesPivot[Distance],MATCH($C7812,RoutesPivot[[RouteID]:[RouteID]],0))</f>
        <v>1500</v>
      </c>
      <c r="P7812">
        <f>INDEX(RoutesPivot[ListPrice],MATCH($C7812,RoutesPivot[[RouteID]:[RouteID]],0))</f>
        <v>350</v>
      </c>
      <c r="Q7812" t="str">
        <f>INDEX(AirportPivot[AirportName],MATCH($N7812,AirportPivot[[AirportID]:[AirportID]],0))</f>
        <v>Seattle-Tacoma International</v>
      </c>
      <c r="R7812">
        <f>INDEX(AirportPivot[Gates (number of available)],MATCH($N7812,AirportPivot[[AirportID]:[AirportID]],0))</f>
        <v>58</v>
      </c>
    </row>
    <row r="7813" spans="1:18" x14ac:dyDescent="0.25">
      <c r="A7813" s="3" t="s">
        <v>7845</v>
      </c>
      <c r="B7813" s="12">
        <v>41658</v>
      </c>
      <c r="C7813" s="4" t="s">
        <v>86</v>
      </c>
      <c r="D7813" s="4">
        <v>1.7</v>
      </c>
      <c r="E7813" s="4">
        <v>210</v>
      </c>
      <c r="F7813" s="5">
        <v>0.6875</v>
      </c>
      <c r="G7813" s="6">
        <v>115</v>
      </c>
      <c r="H7813" s="7">
        <v>18975</v>
      </c>
      <c r="I7813" s="7">
        <f>FlightsPivot[[#This Row],[Total Fare]]*10%</f>
        <v>1897.5</v>
      </c>
      <c r="J7813" s="7">
        <f>FlightsPivot[[#This Row],[Total Fare]]+FlightsPivot[[#This Row],[10% tax ]]</f>
        <v>20872.5</v>
      </c>
      <c r="K7813" s="4">
        <v>1</v>
      </c>
      <c r="L7813" s="4">
        <v>2014</v>
      </c>
      <c r="M7813" t="str">
        <f>INDEX(RoutesPivot[DepAirport],MATCH($C7813,RoutesPivot[[RouteID]:[RouteID]],0))</f>
        <v>ORD</v>
      </c>
      <c r="N7813" t="str">
        <f>INDEX(RoutesPivot[AirportID],MATCH($C7813,RoutesPivot[[RouteID]:[RouteID]],0))</f>
        <v>DTW</v>
      </c>
      <c r="O7813">
        <f>INDEX(RoutesPivot[Distance],MATCH($C7813,RoutesPivot[[RouteID]:[RouteID]],0))</f>
        <v>200</v>
      </c>
      <c r="P7813">
        <f>INDEX(RoutesPivot[ListPrice],MATCH($C7813,RoutesPivot[[RouteID]:[RouteID]],0))</f>
        <v>115</v>
      </c>
      <c r="Q7813" t="str">
        <f>INDEX(AirportPivot[AirportName],MATCH($N7813,AirportPivot[[AirportID]:[AirportID]],0))</f>
        <v>Detroit Metropolitan Wayne County</v>
      </c>
      <c r="R7813">
        <f>INDEX(AirportPivot[Gates (number of available)],MATCH($N7813,AirportPivot[[AirportID]:[AirportID]],0))</f>
        <v>60</v>
      </c>
    </row>
    <row r="7814" spans="1:18" x14ac:dyDescent="0.25">
      <c r="A7814" s="3" t="s">
        <v>7846</v>
      </c>
      <c r="B7814" s="12">
        <v>41826</v>
      </c>
      <c r="C7814" s="4" t="s">
        <v>53</v>
      </c>
      <c r="D7814" s="4">
        <v>2.7</v>
      </c>
      <c r="E7814" s="4">
        <v>96</v>
      </c>
      <c r="F7814" s="5">
        <v>0.625</v>
      </c>
      <c r="G7814" s="6">
        <v>330</v>
      </c>
      <c r="H7814" s="7">
        <v>61050</v>
      </c>
      <c r="I7814" s="7">
        <f>FlightsPivot[[#This Row],[Total Fare]]*10%</f>
        <v>6105</v>
      </c>
      <c r="J7814" s="7">
        <f>FlightsPivot[[#This Row],[Total Fare]]+FlightsPivot[[#This Row],[10% tax ]]</f>
        <v>67155</v>
      </c>
      <c r="K7814" s="4">
        <v>7</v>
      </c>
      <c r="L7814" s="4">
        <v>2014</v>
      </c>
      <c r="M7814" t="str">
        <f>INDEX(RoutesPivot[DepAirport],MATCH($C7814,RoutesPivot[[RouteID]:[RouteID]],0))</f>
        <v>ORD</v>
      </c>
      <c r="N7814" t="str">
        <f>INDEX(RoutesPivot[AirportID],MATCH($C7814,RoutesPivot[[RouteID]:[RouteID]],0))</f>
        <v>FLL</v>
      </c>
      <c r="O7814">
        <f>INDEX(RoutesPivot[Distance],MATCH($C7814,RoutesPivot[[RouteID]:[RouteID]],0))</f>
        <v>940</v>
      </c>
      <c r="P7814">
        <f>INDEX(RoutesPivot[ListPrice],MATCH($C7814,RoutesPivot[[RouteID]:[RouteID]],0))</f>
        <v>300</v>
      </c>
      <c r="Q7814" t="str">
        <f>INDEX(AirportPivot[AirportName],MATCH($N7814,AirportPivot[[AirportID]:[AirportID]],0))</f>
        <v>Fort Lauderdale/Hollywood International</v>
      </c>
      <c r="R7814">
        <f>INDEX(AirportPivot[Gates (number of available)],MATCH($N7814,AirportPivot[[AirportID]:[AirportID]],0))</f>
        <v>55</v>
      </c>
    </row>
    <row r="7815" spans="1:18" x14ac:dyDescent="0.25">
      <c r="A7815" s="3" t="s">
        <v>7847</v>
      </c>
      <c r="B7815" s="12">
        <v>41881</v>
      </c>
      <c r="C7815" s="4" t="s">
        <v>13</v>
      </c>
      <c r="D7815" s="4">
        <v>1.3</v>
      </c>
      <c r="E7815" s="4">
        <v>70</v>
      </c>
      <c r="F7815" s="5">
        <v>0.29166666666666669</v>
      </c>
      <c r="G7815" s="6">
        <v>275</v>
      </c>
      <c r="H7815" s="7">
        <v>49775</v>
      </c>
      <c r="I7815" s="7">
        <f>FlightsPivot[[#This Row],[Total Fare]]*10%</f>
        <v>4977.5</v>
      </c>
      <c r="J7815" s="7">
        <f>FlightsPivot[[#This Row],[Total Fare]]+FlightsPivot[[#This Row],[10% tax ]]</f>
        <v>54752.5</v>
      </c>
      <c r="K7815" s="4">
        <v>8</v>
      </c>
      <c r="L7815" s="4">
        <v>2014</v>
      </c>
      <c r="M7815" t="str">
        <f>INDEX(RoutesPivot[DepAirport],MATCH($C7815,RoutesPivot[[RouteID]:[RouteID]],0))</f>
        <v>ORD</v>
      </c>
      <c r="N7815" t="str">
        <f>INDEX(RoutesPivot[AirportID],MATCH($C7815,RoutesPivot[[RouteID]:[RouteID]],0))</f>
        <v>JFK</v>
      </c>
      <c r="O7815">
        <f>INDEX(RoutesPivot[Distance],MATCH($C7815,RoutesPivot[[RouteID]:[RouteID]],0))</f>
        <v>619</v>
      </c>
      <c r="P7815">
        <f>INDEX(RoutesPivot[ListPrice],MATCH($C7815,RoutesPivot[[RouteID]:[RouteID]],0))</f>
        <v>250</v>
      </c>
      <c r="Q7815" t="str">
        <f>INDEX(AirportPivot[AirportName],MATCH($N7815,AirportPivot[[AirportID]:[AirportID]],0))</f>
        <v>John F Kennedy International</v>
      </c>
      <c r="R7815">
        <f>INDEX(AirportPivot[Gates (number of available)],MATCH($N7815,AirportPivot[[AirportID]:[AirportID]],0))</f>
        <v>120</v>
      </c>
    </row>
    <row r="7816" spans="1:18" x14ac:dyDescent="0.25">
      <c r="A7816" s="3" t="s">
        <v>7848</v>
      </c>
      <c r="B7816" s="12">
        <v>42325</v>
      </c>
      <c r="C7816" s="4" t="s">
        <v>23</v>
      </c>
      <c r="D7816" s="4">
        <v>3.3</v>
      </c>
      <c r="E7816" s="4">
        <v>97</v>
      </c>
      <c r="F7816" s="5">
        <v>0.54166666666666663</v>
      </c>
      <c r="G7816" s="6">
        <v>300</v>
      </c>
      <c r="H7816" s="7">
        <v>55500</v>
      </c>
      <c r="I7816" s="7">
        <f>FlightsPivot[[#This Row],[Total Fare]]*10%</f>
        <v>5550</v>
      </c>
      <c r="J7816" s="7">
        <f>FlightsPivot[[#This Row],[Total Fare]]+FlightsPivot[[#This Row],[10% tax ]]</f>
        <v>61050</v>
      </c>
      <c r="K7816" s="4">
        <v>11</v>
      </c>
      <c r="L7816" s="4">
        <v>2015</v>
      </c>
      <c r="M7816" t="str">
        <f>INDEX(RoutesPivot[DepAirport],MATCH($C7816,RoutesPivot[[RouteID]:[RouteID]],0))</f>
        <v>ORD</v>
      </c>
      <c r="N7816" t="str">
        <f>INDEX(RoutesPivot[AirportID],MATCH($C7816,RoutesPivot[[RouteID]:[RouteID]],0))</f>
        <v>DEN</v>
      </c>
      <c r="O7816">
        <f>INDEX(RoutesPivot[Distance],MATCH($C7816,RoutesPivot[[RouteID]:[RouteID]],0))</f>
        <v>800</v>
      </c>
      <c r="P7816">
        <f>INDEX(RoutesPivot[ListPrice],MATCH($C7816,RoutesPivot[[RouteID]:[RouteID]],0))</f>
        <v>300</v>
      </c>
      <c r="Q7816" t="str">
        <f>INDEX(AirportPivot[AirportName],MATCH($N7816,AirportPivot[[AirportID]:[AirportID]],0))</f>
        <v>Denver International</v>
      </c>
      <c r="R7816">
        <f>INDEX(AirportPivot[Gates (number of available)],MATCH($N7816,AirportPivot[[AirportID]:[AirportID]],0))</f>
        <v>75</v>
      </c>
    </row>
    <row r="7817" spans="1:18" x14ac:dyDescent="0.25">
      <c r="A7817" s="3" t="s">
        <v>7849</v>
      </c>
      <c r="B7817" s="12">
        <v>42255</v>
      </c>
      <c r="C7817" s="4" t="s">
        <v>25</v>
      </c>
      <c r="D7817" s="4">
        <v>3</v>
      </c>
      <c r="E7817" s="4">
        <v>120</v>
      </c>
      <c r="F7817" s="5">
        <v>0.875</v>
      </c>
      <c r="G7817" s="6">
        <v>200</v>
      </c>
      <c r="H7817" s="7">
        <v>37000</v>
      </c>
      <c r="I7817" s="7">
        <f>FlightsPivot[[#This Row],[Total Fare]]*10%</f>
        <v>3700</v>
      </c>
      <c r="J7817" s="7">
        <f>FlightsPivot[[#This Row],[Total Fare]]+FlightsPivot[[#This Row],[10% tax ]]</f>
        <v>40700</v>
      </c>
      <c r="K7817" s="4">
        <v>9</v>
      </c>
      <c r="L7817" s="4">
        <v>2015</v>
      </c>
      <c r="M7817" t="str">
        <f>INDEX(RoutesPivot[DepAirport],MATCH($C7817,RoutesPivot[[RouteID]:[RouteID]],0))</f>
        <v>ORD</v>
      </c>
      <c r="N7817" t="str">
        <f>INDEX(RoutesPivot[AirportID],MATCH($C7817,RoutesPivot[[RouteID]:[RouteID]],0))</f>
        <v>DFW</v>
      </c>
      <c r="O7817">
        <f>INDEX(RoutesPivot[Distance],MATCH($C7817,RoutesPivot[[RouteID]:[RouteID]],0))</f>
        <v>700</v>
      </c>
      <c r="P7817">
        <f>INDEX(RoutesPivot[ListPrice],MATCH($C7817,RoutesPivot[[RouteID]:[RouteID]],0))</f>
        <v>200</v>
      </c>
      <c r="Q7817" t="str">
        <f>INDEX(AirportPivot[AirportName],MATCH($N7817,AirportPivot[[AirportID]:[AirportID]],0))</f>
        <v>Dallas/Fort Worth International</v>
      </c>
      <c r="R7817">
        <f>INDEX(AirportPivot[Gates (number of available)],MATCH($N7817,AirportPivot[[AirportID]:[AirportID]],0))</f>
        <v>130</v>
      </c>
    </row>
    <row r="7818" spans="1:18" x14ac:dyDescent="0.25">
      <c r="A7818" s="3" t="s">
        <v>7850</v>
      </c>
      <c r="B7818" s="12">
        <v>41812</v>
      </c>
      <c r="C7818" s="4" t="s">
        <v>98</v>
      </c>
      <c r="D7818" s="4">
        <v>1.5</v>
      </c>
      <c r="E7818" s="4">
        <v>11</v>
      </c>
      <c r="F7818" s="5">
        <v>0.4375</v>
      </c>
      <c r="G7818" s="6">
        <v>302.5</v>
      </c>
      <c r="H7818" s="7">
        <v>55962.5</v>
      </c>
      <c r="I7818" s="7">
        <f>FlightsPivot[[#This Row],[Total Fare]]*10%</f>
        <v>5596.25</v>
      </c>
      <c r="J7818" s="7">
        <f>FlightsPivot[[#This Row],[Total Fare]]+FlightsPivot[[#This Row],[10% tax ]]</f>
        <v>61558.75</v>
      </c>
      <c r="K7818" s="4">
        <v>6</v>
      </c>
      <c r="L7818" s="4">
        <v>2014</v>
      </c>
      <c r="M7818" t="str">
        <f>INDEX(RoutesPivot[DepAirport],MATCH($C7818,RoutesPivot[[RouteID]:[RouteID]],0))</f>
        <v>ORD</v>
      </c>
      <c r="N7818" t="str">
        <f>INDEX(RoutesPivot[AirportID],MATCH($C7818,RoutesPivot[[RouteID]:[RouteID]],0))</f>
        <v>PHL</v>
      </c>
      <c r="O7818">
        <f>INDEX(RoutesPivot[Distance],MATCH($C7818,RoutesPivot[[RouteID]:[RouteID]],0))</f>
        <v>580</v>
      </c>
      <c r="P7818">
        <f>INDEX(RoutesPivot[ListPrice],MATCH($C7818,RoutesPivot[[RouteID]:[RouteID]],0))</f>
        <v>275</v>
      </c>
      <c r="Q7818" t="str">
        <f>INDEX(AirportPivot[AirportName],MATCH($N7818,AirportPivot[[AirportID]:[AirportID]],0))</f>
        <v>Philadelphia International</v>
      </c>
      <c r="R7818">
        <f>INDEX(AirportPivot[Gates (number of available)],MATCH($N7818,AirportPivot[[AirportID]:[AirportID]],0))</f>
        <v>89</v>
      </c>
    </row>
    <row r="7819" spans="1:18" x14ac:dyDescent="0.25">
      <c r="A7819" s="3" t="s">
        <v>7851</v>
      </c>
      <c r="B7819" s="12">
        <v>41808</v>
      </c>
      <c r="C7819" s="4" t="s">
        <v>47</v>
      </c>
      <c r="D7819" s="4">
        <v>2.8</v>
      </c>
      <c r="E7819" s="4">
        <v>139</v>
      </c>
      <c r="F7819" s="5">
        <v>0.625</v>
      </c>
      <c r="G7819" s="6">
        <v>275</v>
      </c>
      <c r="H7819" s="7">
        <v>50875</v>
      </c>
      <c r="I7819" s="7">
        <f>FlightsPivot[[#This Row],[Total Fare]]*10%</f>
        <v>5087.5</v>
      </c>
      <c r="J7819" s="7">
        <f>FlightsPivot[[#This Row],[Total Fare]]+FlightsPivot[[#This Row],[10% tax ]]</f>
        <v>55962.5</v>
      </c>
      <c r="K7819" s="4">
        <v>6</v>
      </c>
      <c r="L7819" s="4">
        <v>2014</v>
      </c>
      <c r="M7819" t="str">
        <f>INDEX(RoutesPivot[DepAirport],MATCH($C7819,RoutesPivot[[RouteID]:[RouteID]],0))</f>
        <v>ORD</v>
      </c>
      <c r="N7819" t="str">
        <f>INDEX(RoutesPivot[AirportID],MATCH($C7819,RoutesPivot[[RouteID]:[RouteID]],0))</f>
        <v>PHX</v>
      </c>
      <c r="O7819">
        <f>INDEX(RoutesPivot[Distance],MATCH($C7819,RoutesPivot[[RouteID]:[RouteID]],0))</f>
        <v>1200</v>
      </c>
      <c r="P7819">
        <f>INDEX(RoutesPivot[ListPrice],MATCH($C7819,RoutesPivot[[RouteID]:[RouteID]],0))</f>
        <v>250</v>
      </c>
      <c r="Q7819" t="str">
        <f>INDEX(AirportPivot[AirportName],MATCH($N7819,AirportPivot[[AirportID]:[AirportID]],0))</f>
        <v>Phoenix Sky Harbor International</v>
      </c>
      <c r="R7819">
        <f>INDEX(AirportPivot[Gates (number of available)],MATCH($N7819,AirportPivot[[AirportID]:[AirportID]],0))</f>
        <v>60</v>
      </c>
    </row>
    <row r="7820" spans="1:18" x14ac:dyDescent="0.25">
      <c r="A7820" s="3" t="s">
        <v>7852</v>
      </c>
      <c r="B7820" s="12">
        <v>41705</v>
      </c>
      <c r="C7820" s="4" t="s">
        <v>15</v>
      </c>
      <c r="D7820" s="4">
        <v>0.5</v>
      </c>
      <c r="E7820" s="4">
        <v>121</v>
      </c>
      <c r="F7820" s="5">
        <v>0.41666666666666669</v>
      </c>
      <c r="G7820" s="6">
        <v>225</v>
      </c>
      <c r="H7820" s="7">
        <v>41625</v>
      </c>
      <c r="I7820" s="7">
        <f>FlightsPivot[[#This Row],[Total Fare]]*10%</f>
        <v>4162.5</v>
      </c>
      <c r="J7820" s="7">
        <f>FlightsPivot[[#This Row],[Total Fare]]+FlightsPivot[[#This Row],[10% tax ]]</f>
        <v>45787.5</v>
      </c>
      <c r="K7820" s="4">
        <v>3</v>
      </c>
      <c r="L7820" s="4">
        <v>2014</v>
      </c>
      <c r="M7820" t="str">
        <f>INDEX(RoutesPivot[DepAirport],MATCH($C7820,RoutesPivot[[RouteID]:[RouteID]],0))</f>
        <v>ORD</v>
      </c>
      <c r="N7820" t="str">
        <f>INDEX(RoutesPivot[AirportID],MATCH($C7820,RoutesPivot[[RouteID]:[RouteID]],0))</f>
        <v>EWR</v>
      </c>
      <c r="O7820">
        <f>INDEX(RoutesPivot[Distance],MATCH($C7820,RoutesPivot[[RouteID]:[RouteID]],0))</f>
        <v>600</v>
      </c>
      <c r="P7820">
        <f>INDEX(RoutesPivot[ListPrice],MATCH($C7820,RoutesPivot[[RouteID]:[RouteID]],0))</f>
        <v>225</v>
      </c>
      <c r="Q7820" t="str">
        <f>INDEX(AirportPivot[AirportName],MATCH($N7820,AirportPivot[[AirportID]:[AirportID]],0))</f>
        <v>Newark Liberty International</v>
      </c>
      <c r="R7820">
        <f>INDEX(AirportPivot[Gates (number of available)],MATCH($N7820,AirportPivot[[AirportID]:[AirportID]],0))</f>
        <v>82</v>
      </c>
    </row>
    <row r="7821" spans="1:18" x14ac:dyDescent="0.25">
      <c r="A7821" s="3" t="s">
        <v>7853</v>
      </c>
      <c r="B7821" s="12">
        <v>42114</v>
      </c>
      <c r="C7821" s="4" t="s">
        <v>21</v>
      </c>
      <c r="D7821" s="4">
        <v>1.7</v>
      </c>
      <c r="E7821" s="4">
        <v>209</v>
      </c>
      <c r="F7821" s="5">
        <v>0.72916666666666663</v>
      </c>
      <c r="G7821" s="6">
        <v>125</v>
      </c>
      <c r="H7821" s="7">
        <v>20625</v>
      </c>
      <c r="I7821" s="7">
        <f>FlightsPivot[[#This Row],[Total Fare]]*10%</f>
        <v>2062.5</v>
      </c>
      <c r="J7821" s="7">
        <f>FlightsPivot[[#This Row],[Total Fare]]+FlightsPivot[[#This Row],[10% tax ]]</f>
        <v>22687.5</v>
      </c>
      <c r="K7821" s="4">
        <v>4</v>
      </c>
      <c r="L7821" s="4">
        <v>2015</v>
      </c>
      <c r="M7821" t="str">
        <f>INDEX(RoutesPivot[DepAirport],MATCH($C7821,RoutesPivot[[RouteID]:[RouteID]],0))</f>
        <v>ORD</v>
      </c>
      <c r="N7821" t="str">
        <f>INDEX(RoutesPivot[AirportID],MATCH($C7821,RoutesPivot[[RouteID]:[RouteID]],0))</f>
        <v>CLT</v>
      </c>
      <c r="O7821">
        <f>INDEX(RoutesPivot[Distance],MATCH($C7821,RoutesPivot[[RouteID]:[RouteID]],0))</f>
        <v>700</v>
      </c>
      <c r="P7821">
        <f>INDEX(RoutesPivot[ListPrice],MATCH($C7821,RoutesPivot[[RouteID]:[RouteID]],0))</f>
        <v>125</v>
      </c>
      <c r="Q7821" t="str">
        <f>INDEX(AirportPivot[AirportName],MATCH($N7821,AirportPivot[[AirportID]:[AirportID]],0))</f>
        <v>Charlotte/Douglas International</v>
      </c>
      <c r="R7821">
        <f>INDEX(AirportPivot[Gates (number of available)],MATCH($N7821,AirportPivot[[AirportID]:[AirportID]],0))</f>
        <v>65</v>
      </c>
    </row>
    <row r="7822" spans="1:18" x14ac:dyDescent="0.25">
      <c r="A7822" s="3" t="s">
        <v>7854</v>
      </c>
      <c r="B7822" s="12">
        <v>41956</v>
      </c>
      <c r="C7822" s="4" t="s">
        <v>33</v>
      </c>
      <c r="D7822" s="4">
        <v>2.7</v>
      </c>
      <c r="E7822" s="4">
        <v>118</v>
      </c>
      <c r="F7822" s="5">
        <v>0.54166666666666663</v>
      </c>
      <c r="G7822" s="6">
        <v>375</v>
      </c>
      <c r="H7822" s="7">
        <v>69375</v>
      </c>
      <c r="I7822" s="7">
        <f>FlightsPivot[[#This Row],[Total Fare]]*10%</f>
        <v>6937.5</v>
      </c>
      <c r="J7822" s="7">
        <f>FlightsPivot[[#This Row],[Total Fare]]+FlightsPivot[[#This Row],[10% tax ]]</f>
        <v>76312.5</v>
      </c>
      <c r="K7822" s="4">
        <v>11</v>
      </c>
      <c r="L7822" s="4">
        <v>2014</v>
      </c>
      <c r="M7822" t="str">
        <f>INDEX(RoutesPivot[DepAirport],MATCH($C7822,RoutesPivot[[RouteID]:[RouteID]],0))</f>
        <v>ORD</v>
      </c>
      <c r="N7822" t="str">
        <f>INDEX(RoutesPivot[AirportID],MATCH($C7822,RoutesPivot[[RouteID]:[RouteID]],0))</f>
        <v>SFO</v>
      </c>
      <c r="O7822">
        <f>INDEX(RoutesPivot[Distance],MATCH($C7822,RoutesPivot[[RouteID]:[RouteID]],0))</f>
        <v>1600</v>
      </c>
      <c r="P7822">
        <f>INDEX(RoutesPivot[ListPrice],MATCH($C7822,RoutesPivot[[RouteID]:[RouteID]],0))</f>
        <v>375</v>
      </c>
      <c r="Q7822" t="str">
        <f>INDEX(AirportPivot[AirportName],MATCH($N7822,AirportPivot[[AirportID]:[AirportID]],0))</f>
        <v>San Francisco International</v>
      </c>
      <c r="R7822">
        <f>INDEX(AirportPivot[Gates (number of available)],MATCH($N7822,AirportPivot[[AirportID]:[AirportID]],0))</f>
        <v>70</v>
      </c>
    </row>
    <row r="7823" spans="1:18" x14ac:dyDescent="0.25">
      <c r="A7823" s="3" t="s">
        <v>7855</v>
      </c>
      <c r="B7823" s="12">
        <v>41859</v>
      </c>
      <c r="C7823" s="4" t="s">
        <v>15</v>
      </c>
      <c r="D7823" s="4">
        <v>2</v>
      </c>
      <c r="E7823" s="4">
        <v>26</v>
      </c>
      <c r="F7823" s="5">
        <v>0.64583333333333337</v>
      </c>
      <c r="G7823" s="6">
        <v>247.5</v>
      </c>
      <c r="H7823" s="7">
        <v>45787.5</v>
      </c>
      <c r="I7823" s="7">
        <f>FlightsPivot[[#This Row],[Total Fare]]*10%</f>
        <v>4578.75</v>
      </c>
      <c r="J7823" s="7">
        <f>FlightsPivot[[#This Row],[Total Fare]]+FlightsPivot[[#This Row],[10% tax ]]</f>
        <v>50366.25</v>
      </c>
      <c r="K7823" s="4">
        <v>8</v>
      </c>
      <c r="L7823" s="4">
        <v>2014</v>
      </c>
      <c r="M7823" t="str">
        <f>INDEX(RoutesPivot[DepAirport],MATCH($C7823,RoutesPivot[[RouteID]:[RouteID]],0))</f>
        <v>ORD</v>
      </c>
      <c r="N7823" t="str">
        <f>INDEX(RoutesPivot[AirportID],MATCH($C7823,RoutesPivot[[RouteID]:[RouteID]],0))</f>
        <v>EWR</v>
      </c>
      <c r="O7823">
        <f>INDEX(RoutesPivot[Distance],MATCH($C7823,RoutesPivot[[RouteID]:[RouteID]],0))</f>
        <v>600</v>
      </c>
      <c r="P7823">
        <f>INDEX(RoutesPivot[ListPrice],MATCH($C7823,RoutesPivot[[RouteID]:[RouteID]],0))</f>
        <v>225</v>
      </c>
      <c r="Q7823" t="str">
        <f>INDEX(AirportPivot[AirportName],MATCH($N7823,AirportPivot[[AirportID]:[AirportID]],0))</f>
        <v>Newark Liberty International</v>
      </c>
      <c r="R7823">
        <f>INDEX(AirportPivot[Gates (number of available)],MATCH($N7823,AirportPivot[[AirportID]:[AirportID]],0))</f>
        <v>82</v>
      </c>
    </row>
    <row r="7824" spans="1:18" x14ac:dyDescent="0.25">
      <c r="A7824" s="3" t="s">
        <v>7856</v>
      </c>
      <c r="B7824" s="12">
        <v>42179</v>
      </c>
      <c r="C7824" s="4" t="s">
        <v>23</v>
      </c>
      <c r="D7824" s="4">
        <v>1.9</v>
      </c>
      <c r="E7824" s="4">
        <v>181</v>
      </c>
      <c r="F7824" s="5">
        <v>0.72916666666666663</v>
      </c>
      <c r="G7824" s="6">
        <v>330</v>
      </c>
      <c r="H7824" s="7">
        <v>54450</v>
      </c>
      <c r="I7824" s="7">
        <f>FlightsPivot[[#This Row],[Total Fare]]*10%</f>
        <v>5445</v>
      </c>
      <c r="J7824" s="7">
        <f>FlightsPivot[[#This Row],[Total Fare]]+FlightsPivot[[#This Row],[10% tax ]]</f>
        <v>59895</v>
      </c>
      <c r="K7824" s="4">
        <v>6</v>
      </c>
      <c r="L7824" s="4">
        <v>2015</v>
      </c>
      <c r="M7824" t="str">
        <f>INDEX(RoutesPivot[DepAirport],MATCH($C7824,RoutesPivot[[RouteID]:[RouteID]],0))</f>
        <v>ORD</v>
      </c>
      <c r="N7824" t="str">
        <f>INDEX(RoutesPivot[AirportID],MATCH($C7824,RoutesPivot[[RouteID]:[RouteID]],0))</f>
        <v>DEN</v>
      </c>
      <c r="O7824">
        <f>INDEX(RoutesPivot[Distance],MATCH($C7824,RoutesPivot[[RouteID]:[RouteID]],0))</f>
        <v>800</v>
      </c>
      <c r="P7824">
        <f>INDEX(RoutesPivot[ListPrice],MATCH($C7824,RoutesPivot[[RouteID]:[RouteID]],0))</f>
        <v>300</v>
      </c>
      <c r="Q7824" t="str">
        <f>INDEX(AirportPivot[AirportName],MATCH($N7824,AirportPivot[[AirportID]:[AirportID]],0))</f>
        <v>Denver International</v>
      </c>
      <c r="R7824">
        <f>INDEX(AirportPivot[Gates (number of available)],MATCH($N7824,AirportPivot[[AirportID]:[AirportID]],0))</f>
        <v>75</v>
      </c>
    </row>
    <row r="7825" spans="1:18" x14ac:dyDescent="0.25">
      <c r="A7825" s="3" t="s">
        <v>7857</v>
      </c>
      <c r="B7825" s="12">
        <v>41955</v>
      </c>
      <c r="C7825" s="4" t="s">
        <v>27</v>
      </c>
      <c r="D7825" s="4">
        <v>9.6999999999999993</v>
      </c>
      <c r="E7825" s="4">
        <v>204</v>
      </c>
      <c r="F7825" s="5">
        <v>0.79166666666666663</v>
      </c>
      <c r="G7825" s="6">
        <v>200</v>
      </c>
      <c r="H7825" s="7">
        <v>33000</v>
      </c>
      <c r="I7825" s="7">
        <f>FlightsPivot[[#This Row],[Total Fare]]*10%</f>
        <v>3300</v>
      </c>
      <c r="J7825" s="7">
        <f>FlightsPivot[[#This Row],[Total Fare]]+FlightsPivot[[#This Row],[10% tax ]]</f>
        <v>36300</v>
      </c>
      <c r="K7825" s="4">
        <v>11</v>
      </c>
      <c r="L7825" s="4">
        <v>2014</v>
      </c>
      <c r="M7825" t="str">
        <f>INDEX(RoutesPivot[DepAirport],MATCH($C7825,RoutesPivot[[RouteID]:[RouteID]],0))</f>
        <v>ORD</v>
      </c>
      <c r="N7825" t="str">
        <f>INDEX(RoutesPivot[AirportID],MATCH($C7825,RoutesPivot[[RouteID]:[RouteID]],0))</f>
        <v>ATL</v>
      </c>
      <c r="O7825">
        <f>INDEX(RoutesPivot[Distance],MATCH($C7825,RoutesPivot[[RouteID]:[RouteID]],0))</f>
        <v>510</v>
      </c>
      <c r="P7825">
        <f>INDEX(RoutesPivot[ListPrice],MATCH($C7825,RoutesPivot[[RouteID]:[RouteID]],0))</f>
        <v>200</v>
      </c>
      <c r="Q7825" t="str">
        <f>INDEX(AirportPivot[AirportName],MATCH($N7825,AirportPivot[[AirportID]:[AirportID]],0))</f>
        <v>Hartsfield-Jackson Atlanta International</v>
      </c>
      <c r="R7825">
        <f>INDEX(AirportPivot[Gates (number of available)],MATCH($N7825,AirportPivot[[AirportID]:[AirportID]],0))</f>
        <v>100</v>
      </c>
    </row>
    <row r="7826" spans="1:18" x14ac:dyDescent="0.25">
      <c r="A7826" s="3" t="s">
        <v>7858</v>
      </c>
      <c r="B7826" s="12">
        <v>41770</v>
      </c>
      <c r="C7826" s="4" t="s">
        <v>40</v>
      </c>
      <c r="D7826" s="4">
        <v>2.1</v>
      </c>
      <c r="E7826" s="4">
        <v>126</v>
      </c>
      <c r="F7826" s="5">
        <v>0.8125</v>
      </c>
      <c r="G7826" s="6">
        <v>115</v>
      </c>
      <c r="H7826" s="7">
        <v>21275</v>
      </c>
      <c r="I7826" s="7">
        <f>FlightsPivot[[#This Row],[Total Fare]]*10%</f>
        <v>2127.5</v>
      </c>
      <c r="J7826" s="7">
        <f>FlightsPivot[[#This Row],[Total Fare]]+FlightsPivot[[#This Row],[10% tax ]]</f>
        <v>23402.5</v>
      </c>
      <c r="K7826" s="4">
        <v>5</v>
      </c>
      <c r="L7826" s="4">
        <v>2014</v>
      </c>
      <c r="M7826" t="str">
        <f>INDEX(RoutesPivot[DepAirport],MATCH($C7826,RoutesPivot[[RouteID]:[RouteID]],0))</f>
        <v>ORD</v>
      </c>
      <c r="N7826" t="str">
        <f>INDEX(RoutesPivot[AirportID],MATCH($C7826,RoutesPivot[[RouteID]:[RouteID]],0))</f>
        <v>MSP</v>
      </c>
      <c r="O7826">
        <f>INDEX(RoutesPivot[Distance],MATCH($C7826,RoutesPivot[[RouteID]:[RouteID]],0))</f>
        <v>300</v>
      </c>
      <c r="P7826">
        <f>INDEX(RoutesPivot[ListPrice],MATCH($C7826,RoutesPivot[[RouteID]:[RouteID]],0))</f>
        <v>115</v>
      </c>
      <c r="Q7826" t="str">
        <f>INDEX(AirportPivot[AirportName],MATCH($N7826,AirportPivot[[AirportID]:[AirportID]],0))</f>
        <v>Minneapolis-St Paul International/Wold-Chamberlain</v>
      </c>
      <c r="R7826">
        <f>INDEX(AirportPivot[Gates (number of available)],MATCH($N7826,AirportPivot[[AirportID]:[AirportID]],0))</f>
        <v>65</v>
      </c>
    </row>
    <row r="7827" spans="1:18" x14ac:dyDescent="0.25">
      <c r="A7827" s="3" t="s">
        <v>7859</v>
      </c>
      <c r="B7827" s="12">
        <v>41699</v>
      </c>
      <c r="C7827" s="4" t="s">
        <v>47</v>
      </c>
      <c r="D7827" s="4">
        <v>1.2</v>
      </c>
      <c r="E7827" s="4">
        <v>61</v>
      </c>
      <c r="F7827" s="5">
        <v>0.79166666666666663</v>
      </c>
      <c r="G7827" s="6">
        <v>250</v>
      </c>
      <c r="H7827" s="7">
        <v>41250</v>
      </c>
      <c r="I7827" s="7">
        <f>FlightsPivot[[#This Row],[Total Fare]]*10%</f>
        <v>4125</v>
      </c>
      <c r="J7827" s="7">
        <f>FlightsPivot[[#This Row],[Total Fare]]+FlightsPivot[[#This Row],[10% tax ]]</f>
        <v>45375</v>
      </c>
      <c r="K7827" s="4">
        <v>3</v>
      </c>
      <c r="L7827" s="4">
        <v>2014</v>
      </c>
      <c r="M7827" t="str">
        <f>INDEX(RoutesPivot[DepAirport],MATCH($C7827,RoutesPivot[[RouteID]:[RouteID]],0))</f>
        <v>ORD</v>
      </c>
      <c r="N7827" t="str">
        <f>INDEX(RoutesPivot[AirportID],MATCH($C7827,RoutesPivot[[RouteID]:[RouteID]],0))</f>
        <v>PHX</v>
      </c>
      <c r="O7827">
        <f>INDEX(RoutesPivot[Distance],MATCH($C7827,RoutesPivot[[RouteID]:[RouteID]],0))</f>
        <v>1200</v>
      </c>
      <c r="P7827">
        <f>INDEX(RoutesPivot[ListPrice],MATCH($C7827,RoutesPivot[[RouteID]:[RouteID]],0))</f>
        <v>250</v>
      </c>
      <c r="Q7827" t="str">
        <f>INDEX(AirportPivot[AirportName],MATCH($N7827,AirportPivot[[AirportID]:[AirportID]],0))</f>
        <v>Phoenix Sky Harbor International</v>
      </c>
      <c r="R7827">
        <f>INDEX(AirportPivot[Gates (number of available)],MATCH($N7827,AirportPivot[[AirportID]:[AirportID]],0))</f>
        <v>60</v>
      </c>
    </row>
    <row r="7828" spans="1:18" x14ac:dyDescent="0.25">
      <c r="A7828" s="3" t="s">
        <v>7860</v>
      </c>
      <c r="B7828" s="12">
        <v>42149</v>
      </c>
      <c r="C7828" s="4" t="s">
        <v>40</v>
      </c>
      <c r="D7828" s="4">
        <v>2.2999999999999998</v>
      </c>
      <c r="E7828" s="4">
        <v>28</v>
      </c>
      <c r="F7828" s="5">
        <v>0.77083333333333337</v>
      </c>
      <c r="G7828" s="6">
        <v>115</v>
      </c>
      <c r="H7828" s="7">
        <v>21275</v>
      </c>
      <c r="I7828" s="7">
        <f>FlightsPivot[[#This Row],[Total Fare]]*10%</f>
        <v>2127.5</v>
      </c>
      <c r="J7828" s="7">
        <f>FlightsPivot[[#This Row],[Total Fare]]+FlightsPivot[[#This Row],[10% tax ]]</f>
        <v>23402.5</v>
      </c>
      <c r="K7828" s="4">
        <v>5</v>
      </c>
      <c r="L7828" s="4">
        <v>2015</v>
      </c>
      <c r="M7828" t="str">
        <f>INDEX(RoutesPivot[DepAirport],MATCH($C7828,RoutesPivot[[RouteID]:[RouteID]],0))</f>
        <v>ORD</v>
      </c>
      <c r="N7828" t="str">
        <f>INDEX(RoutesPivot[AirportID],MATCH($C7828,RoutesPivot[[RouteID]:[RouteID]],0))</f>
        <v>MSP</v>
      </c>
      <c r="O7828">
        <f>INDEX(RoutesPivot[Distance],MATCH($C7828,RoutesPivot[[RouteID]:[RouteID]],0))</f>
        <v>300</v>
      </c>
      <c r="P7828">
        <f>INDEX(RoutesPivot[ListPrice],MATCH($C7828,RoutesPivot[[RouteID]:[RouteID]],0))</f>
        <v>115</v>
      </c>
      <c r="Q7828" t="str">
        <f>INDEX(AirportPivot[AirportName],MATCH($N7828,AirportPivot[[AirportID]:[AirportID]],0))</f>
        <v>Minneapolis-St Paul International/Wold-Chamberlain</v>
      </c>
      <c r="R7828">
        <f>INDEX(AirportPivot[Gates (number of available)],MATCH($N7828,AirportPivot[[AirportID]:[AirportID]],0))</f>
        <v>65</v>
      </c>
    </row>
    <row r="7829" spans="1:18" x14ac:dyDescent="0.25">
      <c r="A7829" s="3" t="s">
        <v>7861</v>
      </c>
      <c r="B7829" s="12">
        <v>42222</v>
      </c>
      <c r="C7829" s="4" t="s">
        <v>98</v>
      </c>
      <c r="D7829" s="4">
        <v>1.4</v>
      </c>
      <c r="E7829" s="4">
        <v>126</v>
      </c>
      <c r="F7829" s="5">
        <v>0.75</v>
      </c>
      <c r="G7829" s="6">
        <v>302.5</v>
      </c>
      <c r="H7829" s="7">
        <v>55962.5</v>
      </c>
      <c r="I7829" s="7">
        <f>FlightsPivot[[#This Row],[Total Fare]]*10%</f>
        <v>5596.25</v>
      </c>
      <c r="J7829" s="7">
        <f>FlightsPivot[[#This Row],[Total Fare]]+FlightsPivot[[#This Row],[10% tax ]]</f>
        <v>61558.75</v>
      </c>
      <c r="K7829" s="4">
        <v>8</v>
      </c>
      <c r="L7829" s="4">
        <v>2015</v>
      </c>
      <c r="M7829" t="str">
        <f>INDEX(RoutesPivot[DepAirport],MATCH($C7829,RoutesPivot[[RouteID]:[RouteID]],0))</f>
        <v>ORD</v>
      </c>
      <c r="N7829" t="str">
        <f>INDEX(RoutesPivot[AirportID],MATCH($C7829,RoutesPivot[[RouteID]:[RouteID]],0))</f>
        <v>PHL</v>
      </c>
      <c r="O7829">
        <f>INDEX(RoutesPivot[Distance],MATCH($C7829,RoutesPivot[[RouteID]:[RouteID]],0))</f>
        <v>580</v>
      </c>
      <c r="P7829">
        <f>INDEX(RoutesPivot[ListPrice],MATCH($C7829,RoutesPivot[[RouteID]:[RouteID]],0))</f>
        <v>275</v>
      </c>
      <c r="Q7829" t="str">
        <f>INDEX(AirportPivot[AirportName],MATCH($N7829,AirportPivot[[AirportID]:[AirportID]],0))</f>
        <v>Philadelphia International</v>
      </c>
      <c r="R7829">
        <f>INDEX(AirportPivot[Gates (number of available)],MATCH($N7829,AirportPivot[[AirportID]:[AirportID]],0))</f>
        <v>89</v>
      </c>
    </row>
    <row r="7830" spans="1:18" x14ac:dyDescent="0.25">
      <c r="A7830" s="3" t="s">
        <v>7862</v>
      </c>
      <c r="B7830" s="12">
        <v>42027</v>
      </c>
      <c r="C7830" s="4" t="s">
        <v>47</v>
      </c>
      <c r="D7830" s="4">
        <v>2.7</v>
      </c>
      <c r="E7830" s="4">
        <v>22</v>
      </c>
      <c r="F7830" s="5">
        <v>0.29166666666666669</v>
      </c>
      <c r="G7830" s="6">
        <v>250</v>
      </c>
      <c r="H7830" s="7">
        <v>46250</v>
      </c>
      <c r="I7830" s="7">
        <f>FlightsPivot[[#This Row],[Total Fare]]*10%</f>
        <v>4625</v>
      </c>
      <c r="J7830" s="7">
        <f>FlightsPivot[[#This Row],[Total Fare]]+FlightsPivot[[#This Row],[10% tax ]]</f>
        <v>50875</v>
      </c>
      <c r="K7830" s="4">
        <v>1</v>
      </c>
      <c r="L7830" s="4">
        <v>2015</v>
      </c>
      <c r="M7830" t="str">
        <f>INDEX(RoutesPivot[DepAirport],MATCH($C7830,RoutesPivot[[RouteID]:[RouteID]],0))</f>
        <v>ORD</v>
      </c>
      <c r="N7830" t="str">
        <f>INDEX(RoutesPivot[AirportID],MATCH($C7830,RoutesPivot[[RouteID]:[RouteID]],0))</f>
        <v>PHX</v>
      </c>
      <c r="O7830">
        <f>INDEX(RoutesPivot[Distance],MATCH($C7830,RoutesPivot[[RouteID]:[RouteID]],0))</f>
        <v>1200</v>
      </c>
      <c r="P7830">
        <f>INDEX(RoutesPivot[ListPrice],MATCH($C7830,RoutesPivot[[RouteID]:[RouteID]],0))</f>
        <v>250</v>
      </c>
      <c r="Q7830" t="str">
        <f>INDEX(AirportPivot[AirportName],MATCH($N7830,AirportPivot[[AirportID]:[AirportID]],0))</f>
        <v>Phoenix Sky Harbor International</v>
      </c>
      <c r="R7830">
        <f>INDEX(AirportPivot[Gates (number of available)],MATCH($N7830,AirportPivot[[AirportID]:[AirportID]],0))</f>
        <v>60</v>
      </c>
    </row>
    <row r="7831" spans="1:18" x14ac:dyDescent="0.25">
      <c r="A7831" s="3" t="s">
        <v>7863</v>
      </c>
      <c r="B7831" s="12">
        <v>41952</v>
      </c>
      <c r="C7831" s="4" t="s">
        <v>98</v>
      </c>
      <c r="D7831" s="4">
        <v>1</v>
      </c>
      <c r="E7831" s="4">
        <v>61</v>
      </c>
      <c r="F7831" s="5">
        <v>0.29166666666666669</v>
      </c>
      <c r="G7831" s="6">
        <v>275</v>
      </c>
      <c r="H7831" s="7">
        <v>45375</v>
      </c>
      <c r="I7831" s="7">
        <f>FlightsPivot[[#This Row],[Total Fare]]*10%</f>
        <v>4537.5</v>
      </c>
      <c r="J7831" s="7">
        <f>FlightsPivot[[#This Row],[Total Fare]]+FlightsPivot[[#This Row],[10% tax ]]</f>
        <v>49912.5</v>
      </c>
      <c r="K7831" s="4">
        <v>11</v>
      </c>
      <c r="L7831" s="4">
        <v>2014</v>
      </c>
      <c r="M7831" t="str">
        <f>INDEX(RoutesPivot[DepAirport],MATCH($C7831,RoutesPivot[[RouteID]:[RouteID]],0))</f>
        <v>ORD</v>
      </c>
      <c r="N7831" t="str">
        <f>INDEX(RoutesPivot[AirportID],MATCH($C7831,RoutesPivot[[RouteID]:[RouteID]],0))</f>
        <v>PHL</v>
      </c>
      <c r="O7831">
        <f>INDEX(RoutesPivot[Distance],MATCH($C7831,RoutesPivot[[RouteID]:[RouteID]],0))</f>
        <v>580</v>
      </c>
      <c r="P7831">
        <f>INDEX(RoutesPivot[ListPrice],MATCH($C7831,RoutesPivot[[RouteID]:[RouteID]],0))</f>
        <v>275</v>
      </c>
      <c r="Q7831" t="str">
        <f>INDEX(AirportPivot[AirportName],MATCH($N7831,AirportPivot[[AirportID]:[AirportID]],0))</f>
        <v>Philadelphia International</v>
      </c>
      <c r="R7831">
        <f>INDEX(AirportPivot[Gates (number of available)],MATCH($N7831,AirportPivot[[AirportID]:[AirportID]],0))</f>
        <v>89</v>
      </c>
    </row>
    <row r="7832" spans="1:18" x14ac:dyDescent="0.25">
      <c r="A7832" s="3" t="s">
        <v>7864</v>
      </c>
      <c r="B7832" s="12">
        <v>42183</v>
      </c>
      <c r="C7832" s="4" t="s">
        <v>33</v>
      </c>
      <c r="D7832" s="4">
        <v>1.6</v>
      </c>
      <c r="E7832" s="4">
        <v>167</v>
      </c>
      <c r="F7832" s="5">
        <v>0.41666666666666669</v>
      </c>
      <c r="G7832" s="6">
        <v>412.5</v>
      </c>
      <c r="H7832" s="7">
        <v>68062.5</v>
      </c>
      <c r="I7832" s="7">
        <f>FlightsPivot[[#This Row],[Total Fare]]*10%</f>
        <v>6806.25</v>
      </c>
      <c r="J7832" s="7">
        <f>FlightsPivot[[#This Row],[Total Fare]]+FlightsPivot[[#This Row],[10% tax ]]</f>
        <v>74868.75</v>
      </c>
      <c r="K7832" s="4">
        <v>6</v>
      </c>
      <c r="L7832" s="4">
        <v>2015</v>
      </c>
      <c r="M7832" t="str">
        <f>INDEX(RoutesPivot[DepAirport],MATCH($C7832,RoutesPivot[[RouteID]:[RouteID]],0))</f>
        <v>ORD</v>
      </c>
      <c r="N7832" t="str">
        <f>INDEX(RoutesPivot[AirportID],MATCH($C7832,RoutesPivot[[RouteID]:[RouteID]],0))</f>
        <v>SFO</v>
      </c>
      <c r="O7832">
        <f>INDEX(RoutesPivot[Distance],MATCH($C7832,RoutesPivot[[RouteID]:[RouteID]],0))</f>
        <v>1600</v>
      </c>
      <c r="P7832">
        <f>INDEX(RoutesPivot[ListPrice],MATCH($C7832,RoutesPivot[[RouteID]:[RouteID]],0))</f>
        <v>375</v>
      </c>
      <c r="Q7832" t="str">
        <f>INDEX(AirportPivot[AirportName],MATCH($N7832,AirportPivot[[AirportID]:[AirportID]],0))</f>
        <v>San Francisco International</v>
      </c>
      <c r="R7832">
        <f>INDEX(AirportPivot[Gates (number of available)],MATCH($N7832,AirportPivot[[AirportID]:[AirportID]],0))</f>
        <v>70</v>
      </c>
    </row>
    <row r="7833" spans="1:18" x14ac:dyDescent="0.25">
      <c r="A7833" s="3" t="s">
        <v>7865</v>
      </c>
      <c r="B7833" s="12">
        <v>42034</v>
      </c>
      <c r="C7833" s="4" t="s">
        <v>70</v>
      </c>
      <c r="D7833" s="4">
        <v>2.2999999999999998</v>
      </c>
      <c r="E7833" s="4">
        <v>32</v>
      </c>
      <c r="F7833" s="5">
        <v>0.29166666666666669</v>
      </c>
      <c r="G7833" s="6">
        <v>275</v>
      </c>
      <c r="H7833" s="7">
        <v>50875</v>
      </c>
      <c r="I7833" s="7">
        <f>FlightsPivot[[#This Row],[Total Fare]]*10%</f>
        <v>5087.5</v>
      </c>
      <c r="J7833" s="7">
        <f>FlightsPivot[[#This Row],[Total Fare]]+FlightsPivot[[#This Row],[10% tax ]]</f>
        <v>55962.5</v>
      </c>
      <c r="K7833" s="4">
        <v>1</v>
      </c>
      <c r="L7833" s="4">
        <v>2015</v>
      </c>
      <c r="M7833" t="str">
        <f>INDEX(RoutesPivot[DepAirport],MATCH($C7833,RoutesPivot[[RouteID]:[RouteID]],0))</f>
        <v>ORD</v>
      </c>
      <c r="N7833" t="str">
        <f>INDEX(RoutesPivot[AirportID],MATCH($C7833,RoutesPivot[[RouteID]:[RouteID]],0))</f>
        <v>LAS</v>
      </c>
      <c r="O7833">
        <f>INDEX(RoutesPivot[Distance],MATCH($C7833,RoutesPivot[[RouteID]:[RouteID]],0))</f>
        <v>1100</v>
      </c>
      <c r="P7833">
        <f>INDEX(RoutesPivot[ListPrice],MATCH($C7833,RoutesPivot[[RouteID]:[RouteID]],0))</f>
        <v>275</v>
      </c>
      <c r="Q7833" t="str">
        <f>INDEX(AirportPivot[AirportName],MATCH($N7833,AirportPivot[[AirportID]:[AirportID]],0))</f>
        <v>McCarran International</v>
      </c>
      <c r="R7833">
        <f>INDEX(AirportPivot[Gates (number of available)],MATCH($N7833,AirportPivot[[AirportID]:[AirportID]],0))</f>
        <v>68</v>
      </c>
    </row>
    <row r="7834" spans="1:18" x14ac:dyDescent="0.25">
      <c r="A7834" s="3" t="s">
        <v>7866</v>
      </c>
      <c r="B7834" s="12">
        <v>41769</v>
      </c>
      <c r="C7834" s="4" t="s">
        <v>23</v>
      </c>
      <c r="D7834" s="4">
        <v>1.5</v>
      </c>
      <c r="E7834" s="4">
        <v>122</v>
      </c>
      <c r="F7834" s="5">
        <v>0.60416666666666663</v>
      </c>
      <c r="G7834" s="6">
        <v>300</v>
      </c>
      <c r="H7834" s="7">
        <v>55500</v>
      </c>
      <c r="I7834" s="7">
        <f>FlightsPivot[[#This Row],[Total Fare]]*10%</f>
        <v>5550</v>
      </c>
      <c r="J7834" s="7">
        <f>FlightsPivot[[#This Row],[Total Fare]]+FlightsPivot[[#This Row],[10% tax ]]</f>
        <v>61050</v>
      </c>
      <c r="K7834" s="4">
        <v>5</v>
      </c>
      <c r="L7834" s="4">
        <v>2014</v>
      </c>
      <c r="M7834" t="str">
        <f>INDEX(RoutesPivot[DepAirport],MATCH($C7834,RoutesPivot[[RouteID]:[RouteID]],0))</f>
        <v>ORD</v>
      </c>
      <c r="N7834" t="str">
        <f>INDEX(RoutesPivot[AirportID],MATCH($C7834,RoutesPivot[[RouteID]:[RouteID]],0))</f>
        <v>DEN</v>
      </c>
      <c r="O7834">
        <f>INDEX(RoutesPivot[Distance],MATCH($C7834,RoutesPivot[[RouteID]:[RouteID]],0))</f>
        <v>800</v>
      </c>
      <c r="P7834">
        <f>INDEX(RoutesPivot[ListPrice],MATCH($C7834,RoutesPivot[[RouteID]:[RouteID]],0))</f>
        <v>300</v>
      </c>
      <c r="Q7834" t="str">
        <f>INDEX(AirportPivot[AirportName],MATCH($N7834,AirportPivot[[AirportID]:[AirportID]],0))</f>
        <v>Denver International</v>
      </c>
      <c r="R7834">
        <f>INDEX(AirportPivot[Gates (number of available)],MATCH($N7834,AirportPivot[[AirportID]:[AirportID]],0))</f>
        <v>75</v>
      </c>
    </row>
    <row r="7835" spans="1:18" x14ac:dyDescent="0.25">
      <c r="A7835" s="3" t="s">
        <v>7867</v>
      </c>
      <c r="B7835" s="12">
        <v>42217</v>
      </c>
      <c r="C7835" s="4" t="s">
        <v>30</v>
      </c>
      <c r="D7835" s="4">
        <v>1.9</v>
      </c>
      <c r="E7835" s="4">
        <v>182</v>
      </c>
      <c r="F7835" s="5">
        <v>0.79166666666666663</v>
      </c>
      <c r="G7835" s="6">
        <v>275</v>
      </c>
      <c r="H7835" s="7">
        <v>45375</v>
      </c>
      <c r="I7835" s="7">
        <f>FlightsPivot[[#This Row],[Total Fare]]*10%</f>
        <v>4537.5</v>
      </c>
      <c r="J7835" s="7">
        <f>FlightsPivot[[#This Row],[Total Fare]]+FlightsPivot[[#This Row],[10% tax ]]</f>
        <v>49912.5</v>
      </c>
      <c r="K7835" s="4">
        <v>8</v>
      </c>
      <c r="L7835" s="4">
        <v>2015</v>
      </c>
      <c r="M7835" t="str">
        <f>INDEX(RoutesPivot[DepAirport],MATCH($C7835,RoutesPivot[[RouteID]:[RouteID]],0))</f>
        <v>ORD</v>
      </c>
      <c r="N7835" t="str">
        <f>INDEX(RoutesPivot[AirportID],MATCH($C7835,RoutesPivot[[RouteID]:[RouteID]],0))</f>
        <v>MCO</v>
      </c>
      <c r="O7835">
        <f>INDEX(RoutesPivot[Distance],MATCH($C7835,RoutesPivot[[RouteID]:[RouteID]],0))</f>
        <v>850</v>
      </c>
      <c r="P7835">
        <f>INDEX(RoutesPivot[ListPrice],MATCH($C7835,RoutesPivot[[RouteID]:[RouteID]],0))</f>
        <v>250</v>
      </c>
      <c r="Q7835" t="str">
        <f>INDEX(AirportPivot[AirportName],MATCH($N7835,AirportPivot[[AirportID]:[AirportID]],0))</f>
        <v>Orlando International</v>
      </c>
      <c r="R7835">
        <f>INDEX(AirportPivot[Gates (number of available)],MATCH($N7835,AirportPivot[[AirportID]:[AirportID]],0))</f>
        <v>67</v>
      </c>
    </row>
    <row r="7836" spans="1:18" x14ac:dyDescent="0.25">
      <c r="A7836" s="3" t="s">
        <v>7868</v>
      </c>
      <c r="B7836" s="12">
        <v>42032</v>
      </c>
      <c r="C7836" s="4" t="s">
        <v>80</v>
      </c>
      <c r="D7836" s="4">
        <v>1.3</v>
      </c>
      <c r="E7836" s="4">
        <v>132</v>
      </c>
      <c r="F7836" s="5">
        <v>0.875</v>
      </c>
      <c r="G7836" s="6">
        <v>300</v>
      </c>
      <c r="H7836" s="7">
        <v>55500</v>
      </c>
      <c r="I7836" s="7">
        <f>FlightsPivot[[#This Row],[Total Fare]]*10%</f>
        <v>5550</v>
      </c>
      <c r="J7836" s="7">
        <f>FlightsPivot[[#This Row],[Total Fare]]+FlightsPivot[[#This Row],[10% tax ]]</f>
        <v>61050</v>
      </c>
      <c r="K7836" s="4">
        <v>1</v>
      </c>
      <c r="L7836" s="4">
        <v>2015</v>
      </c>
      <c r="M7836" t="str">
        <f>INDEX(RoutesPivot[DepAirport],MATCH($C7836,RoutesPivot[[RouteID]:[RouteID]],0))</f>
        <v>ORD</v>
      </c>
      <c r="N7836" t="str">
        <f>INDEX(RoutesPivot[AirportID],MATCH($C7836,RoutesPivot[[RouteID]:[RouteID]],0))</f>
        <v>MIA</v>
      </c>
      <c r="O7836">
        <f>INDEX(RoutesPivot[Distance],MATCH($C7836,RoutesPivot[[RouteID]:[RouteID]],0))</f>
        <v>1000</v>
      </c>
      <c r="P7836">
        <f>INDEX(RoutesPivot[ListPrice],MATCH($C7836,RoutesPivot[[RouteID]:[RouteID]],0))</f>
        <v>300</v>
      </c>
      <c r="Q7836" t="str">
        <f>INDEX(AirportPivot[AirportName],MATCH($N7836,AirportPivot[[AirportID]:[AirportID]],0))</f>
        <v>Miami International</v>
      </c>
      <c r="R7836">
        <f>INDEX(AirportPivot[Gates (number of available)],MATCH($N7836,AirportPivot[[AirportID]:[AirportID]],0))</f>
        <v>80</v>
      </c>
    </row>
    <row r="7837" spans="1:18" x14ac:dyDescent="0.25">
      <c r="A7837" s="3" t="s">
        <v>7869</v>
      </c>
      <c r="B7837" s="12">
        <v>41765</v>
      </c>
      <c r="C7837" s="4" t="s">
        <v>33</v>
      </c>
      <c r="D7837" s="4">
        <v>1.5</v>
      </c>
      <c r="E7837" s="4">
        <v>57</v>
      </c>
      <c r="F7837" s="5">
        <v>0.3125</v>
      </c>
      <c r="G7837" s="6">
        <v>375</v>
      </c>
      <c r="H7837" s="7">
        <v>61875</v>
      </c>
      <c r="I7837" s="7">
        <f>FlightsPivot[[#This Row],[Total Fare]]*10%</f>
        <v>6187.5</v>
      </c>
      <c r="J7837" s="7">
        <f>FlightsPivot[[#This Row],[Total Fare]]+FlightsPivot[[#This Row],[10% tax ]]</f>
        <v>68062.5</v>
      </c>
      <c r="K7837" s="4">
        <v>5</v>
      </c>
      <c r="L7837" s="4">
        <v>2014</v>
      </c>
      <c r="M7837" t="str">
        <f>INDEX(RoutesPivot[DepAirport],MATCH($C7837,RoutesPivot[[RouteID]:[RouteID]],0))</f>
        <v>ORD</v>
      </c>
      <c r="N7837" t="str">
        <f>INDEX(RoutesPivot[AirportID],MATCH($C7837,RoutesPivot[[RouteID]:[RouteID]],0))</f>
        <v>SFO</v>
      </c>
      <c r="O7837">
        <f>INDEX(RoutesPivot[Distance],MATCH($C7837,RoutesPivot[[RouteID]:[RouteID]],0))</f>
        <v>1600</v>
      </c>
      <c r="P7837">
        <f>INDEX(RoutesPivot[ListPrice],MATCH($C7837,RoutesPivot[[RouteID]:[RouteID]],0))</f>
        <v>375</v>
      </c>
      <c r="Q7837" t="str">
        <f>INDEX(AirportPivot[AirportName],MATCH($N7837,AirportPivot[[AirportID]:[AirportID]],0))</f>
        <v>San Francisco International</v>
      </c>
      <c r="R7837">
        <f>INDEX(AirportPivot[Gates (number of available)],MATCH($N7837,AirportPivot[[AirportID]:[AirportID]],0))</f>
        <v>70</v>
      </c>
    </row>
    <row r="7838" spans="1:18" x14ac:dyDescent="0.25">
      <c r="A7838" s="3" t="s">
        <v>7870</v>
      </c>
      <c r="B7838" s="12">
        <v>41842</v>
      </c>
      <c r="C7838" s="4" t="s">
        <v>40</v>
      </c>
      <c r="D7838" s="4">
        <v>0.3</v>
      </c>
      <c r="E7838" s="4">
        <v>183</v>
      </c>
      <c r="F7838" s="5">
        <v>0.79166666666666663</v>
      </c>
      <c r="G7838" s="6">
        <v>126.5</v>
      </c>
      <c r="H7838" s="7">
        <v>20872.5</v>
      </c>
      <c r="I7838" s="7">
        <f>FlightsPivot[[#This Row],[Total Fare]]*10%</f>
        <v>2087.25</v>
      </c>
      <c r="J7838" s="7">
        <f>FlightsPivot[[#This Row],[Total Fare]]+FlightsPivot[[#This Row],[10% tax ]]</f>
        <v>22959.75</v>
      </c>
      <c r="K7838" s="4">
        <v>7</v>
      </c>
      <c r="L7838" s="4">
        <v>2014</v>
      </c>
      <c r="M7838" t="str">
        <f>INDEX(RoutesPivot[DepAirport],MATCH($C7838,RoutesPivot[[RouteID]:[RouteID]],0))</f>
        <v>ORD</v>
      </c>
      <c r="N7838" t="str">
        <f>INDEX(RoutesPivot[AirportID],MATCH($C7838,RoutesPivot[[RouteID]:[RouteID]],0))</f>
        <v>MSP</v>
      </c>
      <c r="O7838">
        <f>INDEX(RoutesPivot[Distance],MATCH($C7838,RoutesPivot[[RouteID]:[RouteID]],0))</f>
        <v>300</v>
      </c>
      <c r="P7838">
        <f>INDEX(RoutesPivot[ListPrice],MATCH($C7838,RoutesPivot[[RouteID]:[RouteID]],0))</f>
        <v>115</v>
      </c>
      <c r="Q7838" t="str">
        <f>INDEX(AirportPivot[AirportName],MATCH($N7838,AirportPivot[[AirportID]:[AirportID]],0))</f>
        <v>Minneapolis-St Paul International/Wold-Chamberlain</v>
      </c>
      <c r="R7838">
        <f>INDEX(AirportPivot[Gates (number of available)],MATCH($N7838,AirportPivot[[AirportID]:[AirportID]],0))</f>
        <v>65</v>
      </c>
    </row>
    <row r="7839" spans="1:18" x14ac:dyDescent="0.25">
      <c r="A7839" s="3" t="s">
        <v>7871</v>
      </c>
      <c r="B7839" s="12">
        <v>41654</v>
      </c>
      <c r="C7839" s="4" t="s">
        <v>19</v>
      </c>
      <c r="D7839" s="4">
        <v>0.9</v>
      </c>
      <c r="E7839" s="4">
        <v>162</v>
      </c>
      <c r="F7839" s="5">
        <v>0.79166666666666663</v>
      </c>
      <c r="G7839" s="6">
        <v>200</v>
      </c>
      <c r="H7839" s="7">
        <v>33000</v>
      </c>
      <c r="I7839" s="7">
        <f>FlightsPivot[[#This Row],[Total Fare]]*10%</f>
        <v>3300</v>
      </c>
      <c r="J7839" s="7">
        <f>FlightsPivot[[#This Row],[Total Fare]]+FlightsPivot[[#This Row],[10% tax ]]</f>
        <v>36300</v>
      </c>
      <c r="K7839" s="4">
        <v>1</v>
      </c>
      <c r="L7839" s="4">
        <v>2014</v>
      </c>
      <c r="M7839" t="str">
        <f>INDEX(RoutesPivot[DepAirport],MATCH($C7839,RoutesPivot[[RouteID]:[RouteID]],0))</f>
        <v>ORD</v>
      </c>
      <c r="N7839" t="str">
        <f>INDEX(RoutesPivot[AirportID],MATCH($C7839,RoutesPivot[[RouteID]:[RouteID]],0))</f>
        <v>IAH</v>
      </c>
      <c r="O7839">
        <f>INDEX(RoutesPivot[Distance],MATCH($C7839,RoutesPivot[[RouteID]:[RouteID]],0))</f>
        <v>800</v>
      </c>
      <c r="P7839">
        <f>INDEX(RoutesPivot[ListPrice],MATCH($C7839,RoutesPivot[[RouteID]:[RouteID]],0))</f>
        <v>200</v>
      </c>
      <c r="Q7839" t="str">
        <f>INDEX(AirportPivot[AirportName],MATCH($N7839,AirportPivot[[AirportID]:[AirportID]],0))</f>
        <v>George Bush Intercontinental/Houston</v>
      </c>
      <c r="R7839">
        <f>INDEX(AirportPivot[Gates (number of available)],MATCH($N7839,AirportPivot[[AirportID]:[AirportID]],0))</f>
        <v>80</v>
      </c>
    </row>
    <row r="7840" spans="1:18" x14ac:dyDescent="0.25">
      <c r="A7840" s="3" t="s">
        <v>7872</v>
      </c>
      <c r="B7840" s="12">
        <v>42030</v>
      </c>
      <c r="C7840" s="4" t="s">
        <v>23</v>
      </c>
      <c r="D7840" s="4">
        <v>2.7</v>
      </c>
      <c r="E7840" s="4">
        <v>35</v>
      </c>
      <c r="F7840" s="5">
        <v>0.83333333333333337</v>
      </c>
      <c r="G7840" s="6">
        <v>300</v>
      </c>
      <c r="H7840" s="7">
        <v>55500</v>
      </c>
      <c r="I7840" s="7">
        <f>FlightsPivot[[#This Row],[Total Fare]]*10%</f>
        <v>5550</v>
      </c>
      <c r="J7840" s="7">
        <f>FlightsPivot[[#This Row],[Total Fare]]+FlightsPivot[[#This Row],[10% tax ]]</f>
        <v>61050</v>
      </c>
      <c r="K7840" s="4">
        <v>1</v>
      </c>
      <c r="L7840" s="4">
        <v>2015</v>
      </c>
      <c r="M7840" t="str">
        <f>INDEX(RoutesPivot[DepAirport],MATCH($C7840,RoutesPivot[[RouteID]:[RouteID]],0))</f>
        <v>ORD</v>
      </c>
      <c r="N7840" t="str">
        <f>INDEX(RoutesPivot[AirportID],MATCH($C7840,RoutesPivot[[RouteID]:[RouteID]],0))</f>
        <v>DEN</v>
      </c>
      <c r="O7840">
        <f>INDEX(RoutesPivot[Distance],MATCH($C7840,RoutesPivot[[RouteID]:[RouteID]],0))</f>
        <v>800</v>
      </c>
      <c r="P7840">
        <f>INDEX(RoutesPivot[ListPrice],MATCH($C7840,RoutesPivot[[RouteID]:[RouteID]],0))</f>
        <v>300</v>
      </c>
      <c r="Q7840" t="str">
        <f>INDEX(AirportPivot[AirportName],MATCH($N7840,AirportPivot[[AirportID]:[AirportID]],0))</f>
        <v>Denver International</v>
      </c>
      <c r="R7840">
        <f>INDEX(AirportPivot[Gates (number of available)],MATCH($N7840,AirportPivot[[AirportID]:[AirportID]],0))</f>
        <v>75</v>
      </c>
    </row>
    <row r="7841" spans="1:18" x14ac:dyDescent="0.25">
      <c r="A7841" s="3" t="s">
        <v>7873</v>
      </c>
      <c r="B7841" s="12">
        <v>42087</v>
      </c>
      <c r="C7841" s="4" t="s">
        <v>86</v>
      </c>
      <c r="D7841" s="4">
        <v>1.7</v>
      </c>
      <c r="E7841" s="4">
        <v>197</v>
      </c>
      <c r="F7841" s="5">
        <v>0.79166666666666663</v>
      </c>
      <c r="G7841" s="6">
        <v>115</v>
      </c>
      <c r="H7841" s="7">
        <v>18975</v>
      </c>
      <c r="I7841" s="7">
        <f>FlightsPivot[[#This Row],[Total Fare]]*10%</f>
        <v>1897.5</v>
      </c>
      <c r="J7841" s="7">
        <f>FlightsPivot[[#This Row],[Total Fare]]+FlightsPivot[[#This Row],[10% tax ]]</f>
        <v>20872.5</v>
      </c>
      <c r="K7841" s="4">
        <v>3</v>
      </c>
      <c r="L7841" s="4">
        <v>2015</v>
      </c>
      <c r="M7841" t="str">
        <f>INDEX(RoutesPivot[DepAirport],MATCH($C7841,RoutesPivot[[RouteID]:[RouteID]],0))</f>
        <v>ORD</v>
      </c>
      <c r="N7841" t="str">
        <f>INDEX(RoutesPivot[AirportID],MATCH($C7841,RoutesPivot[[RouteID]:[RouteID]],0))</f>
        <v>DTW</v>
      </c>
      <c r="O7841">
        <f>INDEX(RoutesPivot[Distance],MATCH($C7841,RoutesPivot[[RouteID]:[RouteID]],0))</f>
        <v>200</v>
      </c>
      <c r="P7841">
        <f>INDEX(RoutesPivot[ListPrice],MATCH($C7841,RoutesPivot[[RouteID]:[RouteID]],0))</f>
        <v>115</v>
      </c>
      <c r="Q7841" t="str">
        <f>INDEX(AirportPivot[AirportName],MATCH($N7841,AirportPivot[[AirportID]:[AirportID]],0))</f>
        <v>Detroit Metropolitan Wayne County</v>
      </c>
      <c r="R7841">
        <f>INDEX(AirportPivot[Gates (number of available)],MATCH($N7841,AirportPivot[[AirportID]:[AirportID]],0))</f>
        <v>60</v>
      </c>
    </row>
    <row r="7842" spans="1:18" x14ac:dyDescent="0.25">
      <c r="A7842" s="3" t="s">
        <v>7874</v>
      </c>
      <c r="B7842" s="12">
        <v>41970</v>
      </c>
      <c r="C7842" s="4" t="s">
        <v>33</v>
      </c>
      <c r="D7842" s="4">
        <v>7.4</v>
      </c>
      <c r="E7842" s="4">
        <v>147</v>
      </c>
      <c r="F7842" s="5">
        <v>0.66666666666666663</v>
      </c>
      <c r="G7842" s="6">
        <v>562.5</v>
      </c>
      <c r="H7842" s="7">
        <v>104062.5</v>
      </c>
      <c r="I7842" s="7">
        <f>FlightsPivot[[#This Row],[Total Fare]]*10%</f>
        <v>10406.25</v>
      </c>
      <c r="J7842" s="7">
        <f>FlightsPivot[[#This Row],[Total Fare]]+FlightsPivot[[#This Row],[10% tax ]]</f>
        <v>114468.75</v>
      </c>
      <c r="K7842" s="4">
        <v>11</v>
      </c>
      <c r="L7842" s="4">
        <v>2014</v>
      </c>
      <c r="M7842" t="str">
        <f>INDEX(RoutesPivot[DepAirport],MATCH($C7842,RoutesPivot[[RouteID]:[RouteID]],0))</f>
        <v>ORD</v>
      </c>
      <c r="N7842" t="str">
        <f>INDEX(RoutesPivot[AirportID],MATCH($C7842,RoutesPivot[[RouteID]:[RouteID]],0))</f>
        <v>SFO</v>
      </c>
      <c r="O7842">
        <f>INDEX(RoutesPivot[Distance],MATCH($C7842,RoutesPivot[[RouteID]:[RouteID]],0))</f>
        <v>1600</v>
      </c>
      <c r="P7842">
        <f>INDEX(RoutesPivot[ListPrice],MATCH($C7842,RoutesPivot[[RouteID]:[RouteID]],0))</f>
        <v>375</v>
      </c>
      <c r="Q7842" t="str">
        <f>INDEX(AirportPivot[AirportName],MATCH($N7842,AirportPivot[[AirportID]:[AirportID]],0))</f>
        <v>San Francisco International</v>
      </c>
      <c r="R7842">
        <f>INDEX(AirportPivot[Gates (number of available)],MATCH($N7842,AirportPivot[[AirportID]:[AirportID]],0))</f>
        <v>70</v>
      </c>
    </row>
    <row r="7843" spans="1:18" x14ac:dyDescent="0.25">
      <c r="A7843" s="3" t="s">
        <v>7875</v>
      </c>
      <c r="B7843" s="12">
        <v>41770</v>
      </c>
      <c r="C7843" s="4" t="s">
        <v>47</v>
      </c>
      <c r="D7843" s="4">
        <v>-0.1</v>
      </c>
      <c r="E7843" s="4">
        <v>113</v>
      </c>
      <c r="F7843" s="5">
        <v>0.64583333333333337</v>
      </c>
      <c r="G7843" s="6">
        <v>250</v>
      </c>
      <c r="H7843" s="7">
        <v>46250</v>
      </c>
      <c r="I7843" s="7">
        <f>FlightsPivot[[#This Row],[Total Fare]]*10%</f>
        <v>4625</v>
      </c>
      <c r="J7843" s="7">
        <f>FlightsPivot[[#This Row],[Total Fare]]+FlightsPivot[[#This Row],[10% tax ]]</f>
        <v>50875</v>
      </c>
      <c r="K7843" s="4">
        <v>5</v>
      </c>
      <c r="L7843" s="4">
        <v>2014</v>
      </c>
      <c r="M7843" t="str">
        <f>INDEX(RoutesPivot[DepAirport],MATCH($C7843,RoutesPivot[[RouteID]:[RouteID]],0))</f>
        <v>ORD</v>
      </c>
      <c r="N7843" t="str">
        <f>INDEX(RoutesPivot[AirportID],MATCH($C7843,RoutesPivot[[RouteID]:[RouteID]],0))</f>
        <v>PHX</v>
      </c>
      <c r="O7843">
        <f>INDEX(RoutesPivot[Distance],MATCH($C7843,RoutesPivot[[RouteID]:[RouteID]],0))</f>
        <v>1200</v>
      </c>
      <c r="P7843">
        <f>INDEX(RoutesPivot[ListPrice],MATCH($C7843,RoutesPivot[[RouteID]:[RouteID]],0))</f>
        <v>250</v>
      </c>
      <c r="Q7843" t="str">
        <f>INDEX(AirportPivot[AirportName],MATCH($N7843,AirportPivot[[AirportID]:[AirportID]],0))</f>
        <v>Phoenix Sky Harbor International</v>
      </c>
      <c r="R7843">
        <f>INDEX(AirportPivot[Gates (number of available)],MATCH($N7843,AirportPivot[[AirportID]:[AirportID]],0))</f>
        <v>60</v>
      </c>
    </row>
    <row r="7844" spans="1:18" x14ac:dyDescent="0.25">
      <c r="A7844" s="3" t="s">
        <v>7876</v>
      </c>
      <c r="B7844" s="12">
        <v>42073</v>
      </c>
      <c r="C7844" s="4" t="s">
        <v>21</v>
      </c>
      <c r="D7844" s="4">
        <v>2</v>
      </c>
      <c r="E7844" s="4">
        <v>142</v>
      </c>
      <c r="F7844" s="5">
        <v>0.70833333333333337</v>
      </c>
      <c r="G7844" s="6">
        <v>125</v>
      </c>
      <c r="H7844" s="7">
        <v>23125</v>
      </c>
      <c r="I7844" s="7">
        <f>FlightsPivot[[#This Row],[Total Fare]]*10%</f>
        <v>2312.5</v>
      </c>
      <c r="J7844" s="7">
        <f>FlightsPivot[[#This Row],[Total Fare]]+FlightsPivot[[#This Row],[10% tax ]]</f>
        <v>25437.5</v>
      </c>
      <c r="K7844" s="4">
        <v>3</v>
      </c>
      <c r="L7844" s="4">
        <v>2015</v>
      </c>
      <c r="M7844" t="str">
        <f>INDEX(RoutesPivot[DepAirport],MATCH($C7844,RoutesPivot[[RouteID]:[RouteID]],0))</f>
        <v>ORD</v>
      </c>
      <c r="N7844" t="str">
        <f>INDEX(RoutesPivot[AirportID],MATCH($C7844,RoutesPivot[[RouteID]:[RouteID]],0))</f>
        <v>CLT</v>
      </c>
      <c r="O7844">
        <f>INDEX(RoutesPivot[Distance],MATCH($C7844,RoutesPivot[[RouteID]:[RouteID]],0))</f>
        <v>700</v>
      </c>
      <c r="P7844">
        <f>INDEX(RoutesPivot[ListPrice],MATCH($C7844,RoutesPivot[[RouteID]:[RouteID]],0))</f>
        <v>125</v>
      </c>
      <c r="Q7844" t="str">
        <f>INDEX(AirportPivot[AirportName],MATCH($N7844,AirportPivot[[AirportID]:[AirportID]],0))</f>
        <v>Charlotte/Douglas International</v>
      </c>
      <c r="R7844">
        <f>INDEX(AirportPivot[Gates (number of available)],MATCH($N7844,AirportPivot[[AirportID]:[AirportID]],0))</f>
        <v>65</v>
      </c>
    </row>
    <row r="7845" spans="1:18" x14ac:dyDescent="0.25">
      <c r="A7845" s="3" t="s">
        <v>7877</v>
      </c>
      <c r="B7845" s="12">
        <v>41878</v>
      </c>
      <c r="C7845" s="4" t="s">
        <v>37</v>
      </c>
      <c r="D7845" s="4">
        <v>2</v>
      </c>
      <c r="E7845" s="4">
        <v>144</v>
      </c>
      <c r="F7845" s="5">
        <v>0.8125</v>
      </c>
      <c r="G7845" s="6">
        <v>385</v>
      </c>
      <c r="H7845" s="7">
        <v>71225</v>
      </c>
      <c r="I7845" s="7">
        <f>FlightsPivot[[#This Row],[Total Fare]]*10%</f>
        <v>7122.5</v>
      </c>
      <c r="J7845" s="7">
        <f>FlightsPivot[[#This Row],[Total Fare]]+FlightsPivot[[#This Row],[10% tax ]]</f>
        <v>78347.5</v>
      </c>
      <c r="K7845" s="4">
        <v>8</v>
      </c>
      <c r="L7845" s="4">
        <v>2014</v>
      </c>
      <c r="M7845" t="str">
        <f>INDEX(RoutesPivot[DepAirport],MATCH($C7845,RoutesPivot[[RouteID]:[RouteID]],0))</f>
        <v>ORD</v>
      </c>
      <c r="N7845" t="str">
        <f>INDEX(RoutesPivot[AirportID],MATCH($C7845,RoutesPivot[[RouteID]:[RouteID]],0))</f>
        <v>SEA</v>
      </c>
      <c r="O7845">
        <f>INDEX(RoutesPivot[Distance],MATCH($C7845,RoutesPivot[[RouteID]:[RouteID]],0))</f>
        <v>1500</v>
      </c>
      <c r="P7845">
        <f>INDEX(RoutesPivot[ListPrice],MATCH($C7845,RoutesPivot[[RouteID]:[RouteID]],0))</f>
        <v>350</v>
      </c>
      <c r="Q7845" t="str">
        <f>INDEX(AirportPivot[AirportName],MATCH($N7845,AirportPivot[[AirportID]:[AirportID]],0))</f>
        <v>Seattle-Tacoma International</v>
      </c>
      <c r="R7845">
        <f>INDEX(AirportPivot[Gates (number of available)],MATCH($N7845,AirportPivot[[AirportID]:[AirportID]],0))</f>
        <v>58</v>
      </c>
    </row>
    <row r="7846" spans="1:18" x14ac:dyDescent="0.25">
      <c r="A7846" s="3" t="s">
        <v>7878</v>
      </c>
      <c r="B7846" s="12">
        <v>42287</v>
      </c>
      <c r="C7846" s="4" t="s">
        <v>19</v>
      </c>
      <c r="D7846" s="4">
        <v>2.4</v>
      </c>
      <c r="E7846" s="4">
        <v>146</v>
      </c>
      <c r="F7846" s="5">
        <v>0.79166666666666663</v>
      </c>
      <c r="G7846" s="6">
        <v>200</v>
      </c>
      <c r="H7846" s="7">
        <v>37000</v>
      </c>
      <c r="I7846" s="7">
        <f>FlightsPivot[[#This Row],[Total Fare]]*10%</f>
        <v>3700</v>
      </c>
      <c r="J7846" s="7">
        <f>FlightsPivot[[#This Row],[Total Fare]]+FlightsPivot[[#This Row],[10% tax ]]</f>
        <v>40700</v>
      </c>
      <c r="K7846" s="4">
        <v>10</v>
      </c>
      <c r="L7846" s="4">
        <v>2015</v>
      </c>
      <c r="M7846" t="str">
        <f>INDEX(RoutesPivot[DepAirport],MATCH($C7846,RoutesPivot[[RouteID]:[RouteID]],0))</f>
        <v>ORD</v>
      </c>
      <c r="N7846" t="str">
        <f>INDEX(RoutesPivot[AirportID],MATCH($C7846,RoutesPivot[[RouteID]:[RouteID]],0))</f>
        <v>IAH</v>
      </c>
      <c r="O7846">
        <f>INDEX(RoutesPivot[Distance],MATCH($C7846,RoutesPivot[[RouteID]:[RouteID]],0))</f>
        <v>800</v>
      </c>
      <c r="P7846">
        <f>INDEX(RoutesPivot[ListPrice],MATCH($C7846,RoutesPivot[[RouteID]:[RouteID]],0))</f>
        <v>200</v>
      </c>
      <c r="Q7846" t="str">
        <f>INDEX(AirportPivot[AirportName],MATCH($N7846,AirportPivot[[AirportID]:[AirportID]],0))</f>
        <v>George Bush Intercontinental/Houston</v>
      </c>
      <c r="R7846">
        <f>INDEX(AirportPivot[Gates (number of available)],MATCH($N7846,AirportPivot[[AirportID]:[AirportID]],0))</f>
        <v>80</v>
      </c>
    </row>
    <row r="7847" spans="1:18" x14ac:dyDescent="0.25">
      <c r="A7847" s="3" t="s">
        <v>7879</v>
      </c>
      <c r="B7847" s="12">
        <v>41804</v>
      </c>
      <c r="C7847" s="4" t="s">
        <v>40</v>
      </c>
      <c r="D7847" s="4">
        <v>2.9</v>
      </c>
      <c r="E7847" s="4">
        <v>128</v>
      </c>
      <c r="F7847" s="5">
        <v>0.70833333333333337</v>
      </c>
      <c r="G7847" s="6">
        <v>126.5</v>
      </c>
      <c r="H7847" s="7">
        <v>23402.5</v>
      </c>
      <c r="I7847" s="7">
        <f>FlightsPivot[[#This Row],[Total Fare]]*10%</f>
        <v>2340.25</v>
      </c>
      <c r="J7847" s="7">
        <f>FlightsPivot[[#This Row],[Total Fare]]+FlightsPivot[[#This Row],[10% tax ]]</f>
        <v>25742.75</v>
      </c>
      <c r="K7847" s="4">
        <v>6</v>
      </c>
      <c r="L7847" s="4">
        <v>2014</v>
      </c>
      <c r="M7847" t="str">
        <f>INDEX(RoutesPivot[DepAirport],MATCH($C7847,RoutesPivot[[RouteID]:[RouteID]],0))</f>
        <v>ORD</v>
      </c>
      <c r="N7847" t="str">
        <f>INDEX(RoutesPivot[AirportID],MATCH($C7847,RoutesPivot[[RouteID]:[RouteID]],0))</f>
        <v>MSP</v>
      </c>
      <c r="O7847">
        <f>INDEX(RoutesPivot[Distance],MATCH($C7847,RoutesPivot[[RouteID]:[RouteID]],0))</f>
        <v>300</v>
      </c>
      <c r="P7847">
        <f>INDEX(RoutesPivot[ListPrice],MATCH($C7847,RoutesPivot[[RouteID]:[RouteID]],0))</f>
        <v>115</v>
      </c>
      <c r="Q7847" t="str">
        <f>INDEX(AirportPivot[AirportName],MATCH($N7847,AirportPivot[[AirportID]:[AirportID]],0))</f>
        <v>Minneapolis-St Paul International/Wold-Chamberlain</v>
      </c>
      <c r="R7847">
        <f>INDEX(AirportPivot[Gates (number of available)],MATCH($N7847,AirportPivot[[AirportID]:[AirportID]],0))</f>
        <v>65</v>
      </c>
    </row>
    <row r="7848" spans="1:18" x14ac:dyDescent="0.25">
      <c r="A7848" s="3" t="s">
        <v>7880</v>
      </c>
      <c r="B7848" s="12">
        <v>41695</v>
      </c>
      <c r="C7848" s="4" t="s">
        <v>86</v>
      </c>
      <c r="D7848" s="4">
        <v>2.4</v>
      </c>
      <c r="E7848" s="4">
        <v>80</v>
      </c>
      <c r="F7848" s="5">
        <v>0.64583333333333337</v>
      </c>
      <c r="G7848" s="6">
        <v>115</v>
      </c>
      <c r="H7848" s="7">
        <v>20815</v>
      </c>
      <c r="I7848" s="7">
        <f>FlightsPivot[[#This Row],[Total Fare]]*10%</f>
        <v>2081.5</v>
      </c>
      <c r="J7848" s="7">
        <f>FlightsPivot[[#This Row],[Total Fare]]+FlightsPivot[[#This Row],[10% tax ]]</f>
        <v>22896.5</v>
      </c>
      <c r="K7848" s="4">
        <v>2</v>
      </c>
      <c r="L7848" s="4">
        <v>2014</v>
      </c>
      <c r="M7848" t="str">
        <f>INDEX(RoutesPivot[DepAirport],MATCH($C7848,RoutesPivot[[RouteID]:[RouteID]],0))</f>
        <v>ORD</v>
      </c>
      <c r="N7848" t="str">
        <f>INDEX(RoutesPivot[AirportID],MATCH($C7848,RoutesPivot[[RouteID]:[RouteID]],0))</f>
        <v>DTW</v>
      </c>
      <c r="O7848">
        <f>INDEX(RoutesPivot[Distance],MATCH($C7848,RoutesPivot[[RouteID]:[RouteID]],0))</f>
        <v>200</v>
      </c>
      <c r="P7848">
        <f>INDEX(RoutesPivot[ListPrice],MATCH($C7848,RoutesPivot[[RouteID]:[RouteID]],0))</f>
        <v>115</v>
      </c>
      <c r="Q7848" t="str">
        <f>INDEX(AirportPivot[AirportName],MATCH($N7848,AirportPivot[[AirportID]:[AirportID]],0))</f>
        <v>Detroit Metropolitan Wayne County</v>
      </c>
      <c r="R7848">
        <f>INDEX(AirportPivot[Gates (number of available)],MATCH($N7848,AirportPivot[[AirportID]:[AirportID]],0))</f>
        <v>60</v>
      </c>
    </row>
    <row r="7849" spans="1:18" x14ac:dyDescent="0.25">
      <c r="A7849" s="3" t="s">
        <v>7881</v>
      </c>
      <c r="B7849" s="12">
        <v>41641</v>
      </c>
      <c r="C7849" s="4" t="s">
        <v>86</v>
      </c>
      <c r="D7849" s="4">
        <v>1.8</v>
      </c>
      <c r="E7849" s="4">
        <v>152</v>
      </c>
      <c r="F7849" s="5">
        <v>0.72916666666666663</v>
      </c>
      <c r="G7849" s="6">
        <v>115</v>
      </c>
      <c r="H7849" s="7">
        <v>18975</v>
      </c>
      <c r="I7849" s="7">
        <f>FlightsPivot[[#This Row],[Total Fare]]*10%</f>
        <v>1897.5</v>
      </c>
      <c r="J7849" s="7">
        <f>FlightsPivot[[#This Row],[Total Fare]]+FlightsPivot[[#This Row],[10% tax ]]</f>
        <v>20872.5</v>
      </c>
      <c r="K7849" s="4">
        <v>1</v>
      </c>
      <c r="L7849" s="4">
        <v>2014</v>
      </c>
      <c r="M7849" t="str">
        <f>INDEX(RoutesPivot[DepAirport],MATCH($C7849,RoutesPivot[[RouteID]:[RouteID]],0))</f>
        <v>ORD</v>
      </c>
      <c r="N7849" t="str">
        <f>INDEX(RoutesPivot[AirportID],MATCH($C7849,RoutesPivot[[RouteID]:[RouteID]],0))</f>
        <v>DTW</v>
      </c>
      <c r="O7849">
        <f>INDEX(RoutesPivot[Distance],MATCH($C7849,RoutesPivot[[RouteID]:[RouteID]],0))</f>
        <v>200</v>
      </c>
      <c r="P7849">
        <f>INDEX(RoutesPivot[ListPrice],MATCH($C7849,RoutesPivot[[RouteID]:[RouteID]],0))</f>
        <v>115</v>
      </c>
      <c r="Q7849" t="str">
        <f>INDEX(AirportPivot[AirportName],MATCH($N7849,AirportPivot[[AirportID]:[AirportID]],0))</f>
        <v>Detroit Metropolitan Wayne County</v>
      </c>
      <c r="R7849">
        <f>INDEX(AirportPivot[Gates (number of available)],MATCH($N7849,AirportPivot[[AirportID]:[AirportID]],0))</f>
        <v>60</v>
      </c>
    </row>
    <row r="7850" spans="1:18" x14ac:dyDescent="0.25">
      <c r="A7850" s="3" t="s">
        <v>7882</v>
      </c>
      <c r="B7850" s="12">
        <v>41666</v>
      </c>
      <c r="C7850" s="4" t="s">
        <v>19</v>
      </c>
      <c r="D7850" s="4">
        <v>2.1</v>
      </c>
      <c r="E7850" s="4">
        <v>14</v>
      </c>
      <c r="F7850" s="5">
        <v>0.5</v>
      </c>
      <c r="G7850" s="6">
        <v>200</v>
      </c>
      <c r="H7850" s="7">
        <v>37000</v>
      </c>
      <c r="I7850" s="7">
        <f>FlightsPivot[[#This Row],[Total Fare]]*10%</f>
        <v>3700</v>
      </c>
      <c r="J7850" s="7">
        <f>FlightsPivot[[#This Row],[Total Fare]]+FlightsPivot[[#This Row],[10% tax ]]</f>
        <v>40700</v>
      </c>
      <c r="K7850" s="4">
        <v>1</v>
      </c>
      <c r="L7850" s="4">
        <v>2014</v>
      </c>
      <c r="M7850" t="str">
        <f>INDEX(RoutesPivot[DepAirport],MATCH($C7850,RoutesPivot[[RouteID]:[RouteID]],0))</f>
        <v>ORD</v>
      </c>
      <c r="N7850" t="str">
        <f>INDEX(RoutesPivot[AirportID],MATCH($C7850,RoutesPivot[[RouteID]:[RouteID]],0))</f>
        <v>IAH</v>
      </c>
      <c r="O7850">
        <f>INDEX(RoutesPivot[Distance],MATCH($C7850,RoutesPivot[[RouteID]:[RouteID]],0))</f>
        <v>800</v>
      </c>
      <c r="P7850">
        <f>INDEX(RoutesPivot[ListPrice],MATCH($C7850,RoutesPivot[[RouteID]:[RouteID]],0))</f>
        <v>200</v>
      </c>
      <c r="Q7850" t="str">
        <f>INDEX(AirportPivot[AirportName],MATCH($N7850,AirportPivot[[AirportID]:[AirportID]],0))</f>
        <v>George Bush Intercontinental/Houston</v>
      </c>
      <c r="R7850">
        <f>INDEX(AirportPivot[Gates (number of available)],MATCH($N7850,AirportPivot[[AirportID]:[AirportID]],0))</f>
        <v>80</v>
      </c>
    </row>
    <row r="7851" spans="1:18" x14ac:dyDescent="0.25">
      <c r="A7851" s="3" t="s">
        <v>7883</v>
      </c>
      <c r="B7851" s="12">
        <v>42044</v>
      </c>
      <c r="C7851" s="4" t="s">
        <v>21</v>
      </c>
      <c r="D7851" s="4">
        <v>1.6</v>
      </c>
      <c r="E7851" s="4">
        <v>173</v>
      </c>
      <c r="F7851" s="5">
        <v>0.54166666666666663</v>
      </c>
      <c r="G7851" s="6">
        <v>125</v>
      </c>
      <c r="H7851" s="7">
        <v>20625</v>
      </c>
      <c r="I7851" s="7">
        <f>FlightsPivot[[#This Row],[Total Fare]]*10%</f>
        <v>2062.5</v>
      </c>
      <c r="J7851" s="7">
        <f>FlightsPivot[[#This Row],[Total Fare]]+FlightsPivot[[#This Row],[10% tax ]]</f>
        <v>22687.5</v>
      </c>
      <c r="K7851" s="4">
        <v>2</v>
      </c>
      <c r="L7851" s="4">
        <v>2015</v>
      </c>
      <c r="M7851" t="str">
        <f>INDEX(RoutesPivot[DepAirport],MATCH($C7851,RoutesPivot[[RouteID]:[RouteID]],0))</f>
        <v>ORD</v>
      </c>
      <c r="N7851" t="str">
        <f>INDEX(RoutesPivot[AirportID],MATCH($C7851,RoutesPivot[[RouteID]:[RouteID]],0))</f>
        <v>CLT</v>
      </c>
      <c r="O7851">
        <f>INDEX(RoutesPivot[Distance],MATCH($C7851,RoutesPivot[[RouteID]:[RouteID]],0))</f>
        <v>700</v>
      </c>
      <c r="P7851">
        <f>INDEX(RoutesPivot[ListPrice],MATCH($C7851,RoutesPivot[[RouteID]:[RouteID]],0))</f>
        <v>125</v>
      </c>
      <c r="Q7851" t="str">
        <f>INDEX(AirportPivot[AirportName],MATCH($N7851,AirportPivot[[AirportID]:[AirportID]],0))</f>
        <v>Charlotte/Douglas International</v>
      </c>
      <c r="R7851">
        <f>INDEX(AirportPivot[Gates (number of available)],MATCH($N7851,AirportPivot[[AirportID]:[AirportID]],0))</f>
        <v>65</v>
      </c>
    </row>
    <row r="7852" spans="1:18" x14ac:dyDescent="0.25">
      <c r="A7852" s="3" t="s">
        <v>7884</v>
      </c>
      <c r="B7852" s="12">
        <v>41934</v>
      </c>
      <c r="C7852" s="4" t="s">
        <v>86</v>
      </c>
      <c r="D7852" s="4">
        <v>2.4</v>
      </c>
      <c r="E7852" s="4">
        <v>81</v>
      </c>
      <c r="F7852" s="5">
        <v>0.39583333333333331</v>
      </c>
      <c r="G7852" s="6">
        <v>115</v>
      </c>
      <c r="H7852" s="7">
        <v>20815</v>
      </c>
      <c r="I7852" s="7">
        <f>FlightsPivot[[#This Row],[Total Fare]]*10%</f>
        <v>2081.5</v>
      </c>
      <c r="J7852" s="7">
        <f>FlightsPivot[[#This Row],[Total Fare]]+FlightsPivot[[#This Row],[10% tax ]]</f>
        <v>22896.5</v>
      </c>
      <c r="K7852" s="4">
        <v>10</v>
      </c>
      <c r="L7852" s="4">
        <v>2014</v>
      </c>
      <c r="M7852" t="str">
        <f>INDEX(RoutesPivot[DepAirport],MATCH($C7852,RoutesPivot[[RouteID]:[RouteID]],0))</f>
        <v>ORD</v>
      </c>
      <c r="N7852" t="str">
        <f>INDEX(RoutesPivot[AirportID],MATCH($C7852,RoutesPivot[[RouteID]:[RouteID]],0))</f>
        <v>DTW</v>
      </c>
      <c r="O7852">
        <f>INDEX(RoutesPivot[Distance],MATCH($C7852,RoutesPivot[[RouteID]:[RouteID]],0))</f>
        <v>200</v>
      </c>
      <c r="P7852">
        <f>INDEX(RoutesPivot[ListPrice],MATCH($C7852,RoutesPivot[[RouteID]:[RouteID]],0))</f>
        <v>115</v>
      </c>
      <c r="Q7852" t="str">
        <f>INDEX(AirportPivot[AirportName],MATCH($N7852,AirportPivot[[AirportID]:[AirportID]],0))</f>
        <v>Detroit Metropolitan Wayne County</v>
      </c>
      <c r="R7852">
        <f>INDEX(AirportPivot[Gates (number of available)],MATCH($N7852,AirportPivot[[AirportID]:[AirportID]],0))</f>
        <v>60</v>
      </c>
    </row>
    <row r="7853" spans="1:18" x14ac:dyDescent="0.25">
      <c r="A7853" s="3" t="s">
        <v>7885</v>
      </c>
      <c r="B7853" s="12">
        <v>42231</v>
      </c>
      <c r="C7853" s="4" t="s">
        <v>25</v>
      </c>
      <c r="D7853" s="4">
        <v>0.6</v>
      </c>
      <c r="E7853" s="4">
        <v>195</v>
      </c>
      <c r="F7853" s="5">
        <v>0.5625</v>
      </c>
      <c r="G7853" s="6">
        <v>220</v>
      </c>
      <c r="H7853" s="7">
        <v>36300</v>
      </c>
      <c r="I7853" s="7">
        <f>FlightsPivot[[#This Row],[Total Fare]]*10%</f>
        <v>3630</v>
      </c>
      <c r="J7853" s="7">
        <f>FlightsPivot[[#This Row],[Total Fare]]+FlightsPivot[[#This Row],[10% tax ]]</f>
        <v>39930</v>
      </c>
      <c r="K7853" s="4">
        <v>8</v>
      </c>
      <c r="L7853" s="4">
        <v>2015</v>
      </c>
      <c r="M7853" t="str">
        <f>INDEX(RoutesPivot[DepAirport],MATCH($C7853,RoutesPivot[[RouteID]:[RouteID]],0))</f>
        <v>ORD</v>
      </c>
      <c r="N7853" t="str">
        <f>INDEX(RoutesPivot[AirportID],MATCH($C7853,RoutesPivot[[RouteID]:[RouteID]],0))</f>
        <v>DFW</v>
      </c>
      <c r="O7853">
        <f>INDEX(RoutesPivot[Distance],MATCH($C7853,RoutesPivot[[RouteID]:[RouteID]],0))</f>
        <v>700</v>
      </c>
      <c r="P7853">
        <f>INDEX(RoutesPivot[ListPrice],MATCH($C7853,RoutesPivot[[RouteID]:[RouteID]],0))</f>
        <v>200</v>
      </c>
      <c r="Q7853" t="str">
        <f>INDEX(AirportPivot[AirportName],MATCH($N7853,AirportPivot[[AirportID]:[AirportID]],0))</f>
        <v>Dallas/Fort Worth International</v>
      </c>
      <c r="R7853">
        <f>INDEX(AirportPivot[Gates (number of available)],MATCH($N7853,AirportPivot[[AirportID]:[AirportID]],0))</f>
        <v>130</v>
      </c>
    </row>
    <row r="7854" spans="1:18" x14ac:dyDescent="0.25">
      <c r="A7854" s="3" t="s">
        <v>7886</v>
      </c>
      <c r="B7854" s="12">
        <v>42293</v>
      </c>
      <c r="C7854" s="4" t="s">
        <v>13</v>
      </c>
      <c r="D7854" s="4">
        <v>2</v>
      </c>
      <c r="E7854" s="4">
        <v>20</v>
      </c>
      <c r="F7854" s="5">
        <v>0.75</v>
      </c>
      <c r="G7854" s="6">
        <v>250</v>
      </c>
      <c r="H7854" s="7">
        <v>46250</v>
      </c>
      <c r="I7854" s="7">
        <f>FlightsPivot[[#This Row],[Total Fare]]*10%</f>
        <v>4625</v>
      </c>
      <c r="J7854" s="7">
        <f>FlightsPivot[[#This Row],[Total Fare]]+FlightsPivot[[#This Row],[10% tax ]]</f>
        <v>50875</v>
      </c>
      <c r="K7854" s="4">
        <v>10</v>
      </c>
      <c r="L7854" s="4">
        <v>2015</v>
      </c>
      <c r="M7854" t="str">
        <f>INDEX(RoutesPivot[DepAirport],MATCH($C7854,RoutesPivot[[RouteID]:[RouteID]],0))</f>
        <v>ORD</v>
      </c>
      <c r="N7854" t="str">
        <f>INDEX(RoutesPivot[AirportID],MATCH($C7854,RoutesPivot[[RouteID]:[RouteID]],0))</f>
        <v>JFK</v>
      </c>
      <c r="O7854">
        <f>INDEX(RoutesPivot[Distance],MATCH($C7854,RoutesPivot[[RouteID]:[RouteID]],0))</f>
        <v>619</v>
      </c>
      <c r="P7854">
        <f>INDEX(RoutesPivot[ListPrice],MATCH($C7854,RoutesPivot[[RouteID]:[RouteID]],0))</f>
        <v>250</v>
      </c>
      <c r="Q7854" t="str">
        <f>INDEX(AirportPivot[AirportName],MATCH($N7854,AirportPivot[[AirportID]:[AirportID]],0))</f>
        <v>John F Kennedy International</v>
      </c>
      <c r="R7854">
        <f>INDEX(AirportPivot[Gates (number of available)],MATCH($N7854,AirportPivot[[AirportID]:[AirportID]],0))</f>
        <v>120</v>
      </c>
    </row>
    <row r="7855" spans="1:18" x14ac:dyDescent="0.25">
      <c r="A7855" s="3" t="s">
        <v>7887</v>
      </c>
      <c r="B7855" s="12">
        <v>41732</v>
      </c>
      <c r="C7855" s="4" t="s">
        <v>17</v>
      </c>
      <c r="D7855" s="4">
        <v>5.0999999999999996</v>
      </c>
      <c r="E7855" s="4">
        <v>114</v>
      </c>
      <c r="F7855" s="5">
        <v>0.75</v>
      </c>
      <c r="G7855" s="6">
        <v>350</v>
      </c>
      <c r="H7855" s="7">
        <v>64750</v>
      </c>
      <c r="I7855" s="7">
        <f>FlightsPivot[[#This Row],[Total Fare]]*10%</f>
        <v>6475</v>
      </c>
      <c r="J7855" s="7">
        <f>FlightsPivot[[#This Row],[Total Fare]]+FlightsPivot[[#This Row],[10% tax ]]</f>
        <v>71225</v>
      </c>
      <c r="K7855" s="4">
        <v>4</v>
      </c>
      <c r="L7855" s="4">
        <v>2014</v>
      </c>
      <c r="M7855" t="str">
        <f>INDEX(RoutesPivot[DepAirport],MATCH($C7855,RoutesPivot[[RouteID]:[RouteID]],0))</f>
        <v>ORD</v>
      </c>
      <c r="N7855" t="str">
        <f>INDEX(RoutesPivot[AirportID],MATCH($C7855,RoutesPivot[[RouteID]:[RouteID]],0))</f>
        <v>LAX</v>
      </c>
      <c r="O7855">
        <f>INDEX(RoutesPivot[Distance],MATCH($C7855,RoutesPivot[[RouteID]:[RouteID]],0))</f>
        <v>1518</v>
      </c>
      <c r="P7855">
        <f>INDEX(RoutesPivot[ListPrice],MATCH($C7855,RoutesPivot[[RouteID]:[RouteID]],0))</f>
        <v>350</v>
      </c>
      <c r="Q7855" t="str">
        <f>INDEX(AirportPivot[AirportName],MATCH($N7855,AirportPivot[[AirportID]:[AirportID]],0))</f>
        <v>Los Angeles International</v>
      </c>
      <c r="R7855">
        <f>INDEX(AirportPivot[Gates (number of available)],MATCH($N7855,AirportPivot[[AirportID]:[AirportID]],0))</f>
        <v>86</v>
      </c>
    </row>
    <row r="7856" spans="1:18" x14ac:dyDescent="0.25">
      <c r="A7856" s="3" t="s">
        <v>7888</v>
      </c>
      <c r="B7856" s="12">
        <v>42256</v>
      </c>
      <c r="C7856" s="4" t="s">
        <v>98</v>
      </c>
      <c r="D7856" s="4">
        <v>1.6</v>
      </c>
      <c r="E7856" s="4">
        <v>74</v>
      </c>
      <c r="F7856" s="5">
        <v>0.58333333333333337</v>
      </c>
      <c r="G7856" s="6">
        <v>275</v>
      </c>
      <c r="H7856" s="7">
        <v>49775</v>
      </c>
      <c r="I7856" s="7">
        <f>FlightsPivot[[#This Row],[Total Fare]]*10%</f>
        <v>4977.5</v>
      </c>
      <c r="J7856" s="7">
        <f>FlightsPivot[[#This Row],[Total Fare]]+FlightsPivot[[#This Row],[10% tax ]]</f>
        <v>54752.5</v>
      </c>
      <c r="K7856" s="4">
        <v>9</v>
      </c>
      <c r="L7856" s="4">
        <v>2015</v>
      </c>
      <c r="M7856" t="str">
        <f>INDEX(RoutesPivot[DepAirport],MATCH($C7856,RoutesPivot[[RouteID]:[RouteID]],0))</f>
        <v>ORD</v>
      </c>
      <c r="N7856" t="str">
        <f>INDEX(RoutesPivot[AirportID],MATCH($C7856,RoutesPivot[[RouteID]:[RouteID]],0))</f>
        <v>PHL</v>
      </c>
      <c r="O7856">
        <f>INDEX(RoutesPivot[Distance],MATCH($C7856,RoutesPivot[[RouteID]:[RouteID]],0))</f>
        <v>580</v>
      </c>
      <c r="P7856">
        <f>INDEX(RoutesPivot[ListPrice],MATCH($C7856,RoutesPivot[[RouteID]:[RouteID]],0))</f>
        <v>275</v>
      </c>
      <c r="Q7856" t="str">
        <f>INDEX(AirportPivot[AirportName],MATCH($N7856,AirportPivot[[AirportID]:[AirportID]],0))</f>
        <v>Philadelphia International</v>
      </c>
      <c r="R7856">
        <f>INDEX(AirportPivot[Gates (number of available)],MATCH($N7856,AirportPivot[[AirportID]:[AirportID]],0))</f>
        <v>89</v>
      </c>
    </row>
    <row r="7857" spans="1:18" x14ac:dyDescent="0.25">
      <c r="A7857" s="3" t="s">
        <v>7889</v>
      </c>
      <c r="B7857" s="12">
        <v>41998</v>
      </c>
      <c r="C7857" s="4" t="s">
        <v>25</v>
      </c>
      <c r="D7857" s="4">
        <v>3.4</v>
      </c>
      <c r="E7857" s="4">
        <v>198</v>
      </c>
      <c r="F7857" s="5">
        <v>0.89583333333333337</v>
      </c>
      <c r="G7857" s="6">
        <v>280</v>
      </c>
      <c r="H7857" s="7">
        <v>46200</v>
      </c>
      <c r="I7857" s="7">
        <f>FlightsPivot[[#This Row],[Total Fare]]*10%</f>
        <v>4620</v>
      </c>
      <c r="J7857" s="7">
        <f>FlightsPivot[[#This Row],[Total Fare]]+FlightsPivot[[#This Row],[10% tax ]]</f>
        <v>50820</v>
      </c>
      <c r="K7857" s="4">
        <v>12</v>
      </c>
      <c r="L7857" s="4">
        <v>2014</v>
      </c>
      <c r="M7857" t="str">
        <f>INDEX(RoutesPivot[DepAirport],MATCH($C7857,RoutesPivot[[RouteID]:[RouteID]],0))</f>
        <v>ORD</v>
      </c>
      <c r="N7857" t="str">
        <f>INDEX(RoutesPivot[AirportID],MATCH($C7857,RoutesPivot[[RouteID]:[RouteID]],0))</f>
        <v>DFW</v>
      </c>
      <c r="O7857">
        <f>INDEX(RoutesPivot[Distance],MATCH($C7857,RoutesPivot[[RouteID]:[RouteID]],0))</f>
        <v>700</v>
      </c>
      <c r="P7857">
        <f>INDEX(RoutesPivot[ListPrice],MATCH($C7857,RoutesPivot[[RouteID]:[RouteID]],0))</f>
        <v>200</v>
      </c>
      <c r="Q7857" t="str">
        <f>INDEX(AirportPivot[AirportName],MATCH($N7857,AirportPivot[[AirportID]:[AirportID]],0))</f>
        <v>Dallas/Fort Worth International</v>
      </c>
      <c r="R7857">
        <f>INDEX(AirportPivot[Gates (number of available)],MATCH($N7857,AirportPivot[[AirportID]:[AirportID]],0))</f>
        <v>130</v>
      </c>
    </row>
    <row r="7858" spans="1:18" x14ac:dyDescent="0.25">
      <c r="A7858" s="3" t="s">
        <v>7890</v>
      </c>
      <c r="B7858" s="12">
        <v>42298</v>
      </c>
      <c r="C7858" s="4" t="s">
        <v>70</v>
      </c>
      <c r="D7858" s="4">
        <v>0.7</v>
      </c>
      <c r="E7858" s="4">
        <v>172</v>
      </c>
      <c r="F7858" s="5">
        <v>0.70833333333333337</v>
      </c>
      <c r="G7858" s="6">
        <v>275</v>
      </c>
      <c r="H7858" s="7">
        <v>45375</v>
      </c>
      <c r="I7858" s="7">
        <f>FlightsPivot[[#This Row],[Total Fare]]*10%</f>
        <v>4537.5</v>
      </c>
      <c r="J7858" s="7">
        <f>FlightsPivot[[#This Row],[Total Fare]]+FlightsPivot[[#This Row],[10% tax ]]</f>
        <v>49912.5</v>
      </c>
      <c r="K7858" s="4">
        <v>10</v>
      </c>
      <c r="L7858" s="4">
        <v>2015</v>
      </c>
      <c r="M7858" t="str">
        <f>INDEX(RoutesPivot[DepAirport],MATCH($C7858,RoutesPivot[[RouteID]:[RouteID]],0))</f>
        <v>ORD</v>
      </c>
      <c r="N7858" t="str">
        <f>INDEX(RoutesPivot[AirportID],MATCH($C7858,RoutesPivot[[RouteID]:[RouteID]],0))</f>
        <v>LAS</v>
      </c>
      <c r="O7858">
        <f>INDEX(RoutesPivot[Distance],MATCH($C7858,RoutesPivot[[RouteID]:[RouteID]],0))</f>
        <v>1100</v>
      </c>
      <c r="P7858">
        <f>INDEX(RoutesPivot[ListPrice],MATCH($C7858,RoutesPivot[[RouteID]:[RouteID]],0))</f>
        <v>275</v>
      </c>
      <c r="Q7858" t="str">
        <f>INDEX(AirportPivot[AirportName],MATCH($N7858,AirportPivot[[AirportID]:[AirportID]],0))</f>
        <v>McCarran International</v>
      </c>
      <c r="R7858">
        <f>INDEX(AirportPivot[Gates (number of available)],MATCH($N7858,AirportPivot[[AirportID]:[AirportID]],0))</f>
        <v>68</v>
      </c>
    </row>
    <row r="7859" spans="1:18" x14ac:dyDescent="0.25">
      <c r="A7859" s="3" t="s">
        <v>7891</v>
      </c>
      <c r="B7859" s="12">
        <v>42234</v>
      </c>
      <c r="C7859" s="4" t="s">
        <v>40</v>
      </c>
      <c r="D7859" s="4">
        <v>2.2999999999999998</v>
      </c>
      <c r="E7859" s="4">
        <v>144</v>
      </c>
      <c r="F7859" s="5">
        <v>0.70833333333333337</v>
      </c>
      <c r="G7859" s="6">
        <v>126.5</v>
      </c>
      <c r="H7859" s="7">
        <v>23402.5</v>
      </c>
      <c r="I7859" s="7">
        <f>FlightsPivot[[#This Row],[Total Fare]]*10%</f>
        <v>2340.25</v>
      </c>
      <c r="J7859" s="7">
        <f>FlightsPivot[[#This Row],[Total Fare]]+FlightsPivot[[#This Row],[10% tax ]]</f>
        <v>25742.75</v>
      </c>
      <c r="K7859" s="4">
        <v>8</v>
      </c>
      <c r="L7859" s="4">
        <v>2015</v>
      </c>
      <c r="M7859" t="str">
        <f>INDEX(RoutesPivot[DepAirport],MATCH($C7859,RoutesPivot[[RouteID]:[RouteID]],0))</f>
        <v>ORD</v>
      </c>
      <c r="N7859" t="str">
        <f>INDEX(RoutesPivot[AirportID],MATCH($C7859,RoutesPivot[[RouteID]:[RouteID]],0))</f>
        <v>MSP</v>
      </c>
      <c r="O7859">
        <f>INDEX(RoutesPivot[Distance],MATCH($C7859,RoutesPivot[[RouteID]:[RouteID]],0))</f>
        <v>300</v>
      </c>
      <c r="P7859">
        <f>INDEX(RoutesPivot[ListPrice],MATCH($C7859,RoutesPivot[[RouteID]:[RouteID]],0))</f>
        <v>115</v>
      </c>
      <c r="Q7859" t="str">
        <f>INDEX(AirportPivot[AirportName],MATCH($N7859,AirportPivot[[AirportID]:[AirportID]],0))</f>
        <v>Minneapolis-St Paul International/Wold-Chamberlain</v>
      </c>
      <c r="R7859">
        <f>INDEX(AirportPivot[Gates (number of available)],MATCH($N7859,AirportPivot[[AirportID]:[AirportID]],0))</f>
        <v>65</v>
      </c>
    </row>
    <row r="7860" spans="1:18" x14ac:dyDescent="0.25">
      <c r="A7860" s="3" t="s">
        <v>7892</v>
      </c>
      <c r="B7860" s="12">
        <v>42335</v>
      </c>
      <c r="C7860" s="4" t="s">
        <v>23</v>
      </c>
      <c r="D7860" s="4">
        <v>5.8</v>
      </c>
      <c r="E7860" s="4">
        <v>49</v>
      </c>
      <c r="F7860" s="5">
        <v>0.79166666666666663</v>
      </c>
      <c r="G7860" s="6">
        <v>450</v>
      </c>
      <c r="H7860" s="7">
        <v>74250</v>
      </c>
      <c r="I7860" s="7">
        <f>FlightsPivot[[#This Row],[Total Fare]]*10%</f>
        <v>7425</v>
      </c>
      <c r="J7860" s="7">
        <f>FlightsPivot[[#This Row],[Total Fare]]+FlightsPivot[[#This Row],[10% tax ]]</f>
        <v>81675</v>
      </c>
      <c r="K7860" s="4">
        <v>11</v>
      </c>
      <c r="L7860" s="4">
        <v>2015</v>
      </c>
      <c r="M7860" t="str">
        <f>INDEX(RoutesPivot[DepAirport],MATCH($C7860,RoutesPivot[[RouteID]:[RouteID]],0))</f>
        <v>ORD</v>
      </c>
      <c r="N7860" t="str">
        <f>INDEX(RoutesPivot[AirportID],MATCH($C7860,RoutesPivot[[RouteID]:[RouteID]],0))</f>
        <v>DEN</v>
      </c>
      <c r="O7860">
        <f>INDEX(RoutesPivot[Distance],MATCH($C7860,RoutesPivot[[RouteID]:[RouteID]],0))</f>
        <v>800</v>
      </c>
      <c r="P7860">
        <f>INDEX(RoutesPivot[ListPrice],MATCH($C7860,RoutesPivot[[RouteID]:[RouteID]],0))</f>
        <v>300</v>
      </c>
      <c r="Q7860" t="str">
        <f>INDEX(AirportPivot[AirportName],MATCH($N7860,AirportPivot[[AirportID]:[AirportID]],0))</f>
        <v>Denver International</v>
      </c>
      <c r="R7860">
        <f>INDEX(AirportPivot[Gates (number of available)],MATCH($N7860,AirportPivot[[AirportID]:[AirportID]],0))</f>
        <v>75</v>
      </c>
    </row>
    <row r="7861" spans="1:18" x14ac:dyDescent="0.25">
      <c r="A7861" s="3" t="s">
        <v>7893</v>
      </c>
      <c r="B7861" s="12">
        <v>41939</v>
      </c>
      <c r="C7861" s="4" t="s">
        <v>13</v>
      </c>
      <c r="D7861" s="4">
        <v>3.7</v>
      </c>
      <c r="E7861" s="4">
        <v>16</v>
      </c>
      <c r="F7861" s="5">
        <v>0.45833333333333331</v>
      </c>
      <c r="G7861" s="6">
        <v>250</v>
      </c>
      <c r="H7861" s="7">
        <v>46250</v>
      </c>
      <c r="I7861" s="7">
        <f>FlightsPivot[[#This Row],[Total Fare]]*10%</f>
        <v>4625</v>
      </c>
      <c r="J7861" s="7">
        <f>FlightsPivot[[#This Row],[Total Fare]]+FlightsPivot[[#This Row],[10% tax ]]</f>
        <v>50875</v>
      </c>
      <c r="K7861" s="4">
        <v>10</v>
      </c>
      <c r="L7861" s="4">
        <v>2014</v>
      </c>
      <c r="M7861" t="str">
        <f>INDEX(RoutesPivot[DepAirport],MATCH($C7861,RoutesPivot[[RouteID]:[RouteID]],0))</f>
        <v>ORD</v>
      </c>
      <c r="N7861" t="str">
        <f>INDEX(RoutesPivot[AirportID],MATCH($C7861,RoutesPivot[[RouteID]:[RouteID]],0))</f>
        <v>JFK</v>
      </c>
      <c r="O7861">
        <f>INDEX(RoutesPivot[Distance],MATCH($C7861,RoutesPivot[[RouteID]:[RouteID]],0))</f>
        <v>619</v>
      </c>
      <c r="P7861">
        <f>INDEX(RoutesPivot[ListPrice],MATCH($C7861,RoutesPivot[[RouteID]:[RouteID]],0))</f>
        <v>250</v>
      </c>
      <c r="Q7861" t="str">
        <f>INDEX(AirportPivot[AirportName],MATCH($N7861,AirportPivot[[AirportID]:[AirportID]],0))</f>
        <v>John F Kennedy International</v>
      </c>
      <c r="R7861">
        <f>INDEX(AirportPivot[Gates (number of available)],MATCH($N7861,AirportPivot[[AirportID]:[AirportID]],0))</f>
        <v>120</v>
      </c>
    </row>
    <row r="7862" spans="1:18" x14ac:dyDescent="0.25">
      <c r="A7862" s="3" t="s">
        <v>7894</v>
      </c>
      <c r="B7862" s="12">
        <v>42175</v>
      </c>
      <c r="C7862" s="4" t="s">
        <v>13</v>
      </c>
      <c r="D7862" s="4">
        <v>2.8</v>
      </c>
      <c r="E7862" s="4">
        <v>59</v>
      </c>
      <c r="F7862" s="5">
        <v>0.625</v>
      </c>
      <c r="G7862" s="6">
        <v>275</v>
      </c>
      <c r="H7862" s="7">
        <v>45375</v>
      </c>
      <c r="I7862" s="7">
        <f>FlightsPivot[[#This Row],[Total Fare]]*10%</f>
        <v>4537.5</v>
      </c>
      <c r="J7862" s="7">
        <f>FlightsPivot[[#This Row],[Total Fare]]+FlightsPivot[[#This Row],[10% tax ]]</f>
        <v>49912.5</v>
      </c>
      <c r="K7862" s="4">
        <v>6</v>
      </c>
      <c r="L7862" s="4">
        <v>2015</v>
      </c>
      <c r="M7862" t="str">
        <f>INDEX(RoutesPivot[DepAirport],MATCH($C7862,RoutesPivot[[RouteID]:[RouteID]],0))</f>
        <v>ORD</v>
      </c>
      <c r="N7862" t="str">
        <f>INDEX(RoutesPivot[AirportID],MATCH($C7862,RoutesPivot[[RouteID]:[RouteID]],0))</f>
        <v>JFK</v>
      </c>
      <c r="O7862">
        <f>INDEX(RoutesPivot[Distance],MATCH($C7862,RoutesPivot[[RouteID]:[RouteID]],0))</f>
        <v>619</v>
      </c>
      <c r="P7862">
        <f>INDEX(RoutesPivot[ListPrice],MATCH($C7862,RoutesPivot[[RouteID]:[RouteID]],0))</f>
        <v>250</v>
      </c>
      <c r="Q7862" t="str">
        <f>INDEX(AirportPivot[AirportName],MATCH($N7862,AirportPivot[[AirportID]:[AirportID]],0))</f>
        <v>John F Kennedy International</v>
      </c>
      <c r="R7862">
        <f>INDEX(AirportPivot[Gates (number of available)],MATCH($N7862,AirportPivot[[AirportID]:[AirportID]],0))</f>
        <v>120</v>
      </c>
    </row>
    <row r="7863" spans="1:18" x14ac:dyDescent="0.25">
      <c r="A7863" s="3" t="s">
        <v>7895</v>
      </c>
      <c r="B7863" s="12">
        <v>41741</v>
      </c>
      <c r="C7863" s="4" t="s">
        <v>80</v>
      </c>
      <c r="D7863" s="4">
        <v>1.2</v>
      </c>
      <c r="E7863" s="4">
        <v>134</v>
      </c>
      <c r="F7863" s="5">
        <v>0.375</v>
      </c>
      <c r="G7863" s="6">
        <v>300</v>
      </c>
      <c r="H7863" s="7">
        <v>55500</v>
      </c>
      <c r="I7863" s="7">
        <f>FlightsPivot[[#This Row],[Total Fare]]*10%</f>
        <v>5550</v>
      </c>
      <c r="J7863" s="7">
        <f>FlightsPivot[[#This Row],[Total Fare]]+FlightsPivot[[#This Row],[10% tax ]]</f>
        <v>61050</v>
      </c>
      <c r="K7863" s="4">
        <v>4</v>
      </c>
      <c r="L7863" s="4">
        <v>2014</v>
      </c>
      <c r="M7863" t="str">
        <f>INDEX(RoutesPivot[DepAirport],MATCH($C7863,RoutesPivot[[RouteID]:[RouteID]],0))</f>
        <v>ORD</v>
      </c>
      <c r="N7863" t="str">
        <f>INDEX(RoutesPivot[AirportID],MATCH($C7863,RoutesPivot[[RouteID]:[RouteID]],0))</f>
        <v>MIA</v>
      </c>
      <c r="O7863">
        <f>INDEX(RoutesPivot[Distance],MATCH($C7863,RoutesPivot[[RouteID]:[RouteID]],0))</f>
        <v>1000</v>
      </c>
      <c r="P7863">
        <f>INDEX(RoutesPivot[ListPrice],MATCH($C7863,RoutesPivot[[RouteID]:[RouteID]],0))</f>
        <v>300</v>
      </c>
      <c r="Q7863" t="str">
        <f>INDEX(AirportPivot[AirportName],MATCH($N7863,AirportPivot[[AirportID]:[AirportID]],0))</f>
        <v>Miami International</v>
      </c>
      <c r="R7863">
        <f>INDEX(AirportPivot[Gates (number of available)],MATCH($N7863,AirportPivot[[AirportID]:[AirportID]],0))</f>
        <v>80</v>
      </c>
    </row>
    <row r="7864" spans="1:18" x14ac:dyDescent="0.25">
      <c r="A7864" s="3" t="s">
        <v>7896</v>
      </c>
      <c r="B7864" s="12">
        <v>42287</v>
      </c>
      <c r="C7864" s="4" t="s">
        <v>13</v>
      </c>
      <c r="D7864" s="4">
        <v>2.5</v>
      </c>
      <c r="E7864" s="4">
        <v>161</v>
      </c>
      <c r="F7864" s="5">
        <v>0.33333333333333331</v>
      </c>
      <c r="G7864" s="6">
        <v>250</v>
      </c>
      <c r="H7864" s="7">
        <v>41250</v>
      </c>
      <c r="I7864" s="7">
        <f>FlightsPivot[[#This Row],[Total Fare]]*10%</f>
        <v>4125</v>
      </c>
      <c r="J7864" s="7">
        <f>FlightsPivot[[#This Row],[Total Fare]]+FlightsPivot[[#This Row],[10% tax ]]</f>
        <v>45375</v>
      </c>
      <c r="K7864" s="4">
        <v>10</v>
      </c>
      <c r="L7864" s="4">
        <v>2015</v>
      </c>
      <c r="M7864" t="str">
        <f>INDEX(RoutesPivot[DepAirport],MATCH($C7864,RoutesPivot[[RouteID]:[RouteID]],0))</f>
        <v>ORD</v>
      </c>
      <c r="N7864" t="str">
        <f>INDEX(RoutesPivot[AirportID],MATCH($C7864,RoutesPivot[[RouteID]:[RouteID]],0))</f>
        <v>JFK</v>
      </c>
      <c r="O7864">
        <f>INDEX(RoutesPivot[Distance],MATCH($C7864,RoutesPivot[[RouteID]:[RouteID]],0))</f>
        <v>619</v>
      </c>
      <c r="P7864">
        <f>INDEX(RoutesPivot[ListPrice],MATCH($C7864,RoutesPivot[[RouteID]:[RouteID]],0))</f>
        <v>250</v>
      </c>
      <c r="Q7864" t="str">
        <f>INDEX(AirportPivot[AirportName],MATCH($N7864,AirportPivot[[AirportID]:[AirportID]],0))</f>
        <v>John F Kennedy International</v>
      </c>
      <c r="R7864">
        <f>INDEX(AirportPivot[Gates (number of available)],MATCH($N7864,AirportPivot[[AirportID]:[AirportID]],0))</f>
        <v>120</v>
      </c>
    </row>
    <row r="7865" spans="1:18" x14ac:dyDescent="0.25">
      <c r="A7865" s="3" t="s">
        <v>7897</v>
      </c>
      <c r="B7865" s="12">
        <v>41845</v>
      </c>
      <c r="C7865" s="4" t="s">
        <v>33</v>
      </c>
      <c r="D7865" s="4">
        <v>2.4</v>
      </c>
      <c r="E7865" s="4">
        <v>78</v>
      </c>
      <c r="F7865" s="5">
        <v>0.83333333333333337</v>
      </c>
      <c r="G7865" s="6">
        <v>412.5</v>
      </c>
      <c r="H7865" s="7">
        <v>74662.5</v>
      </c>
      <c r="I7865" s="7">
        <f>FlightsPivot[[#This Row],[Total Fare]]*10%</f>
        <v>7466.25</v>
      </c>
      <c r="J7865" s="7">
        <f>FlightsPivot[[#This Row],[Total Fare]]+FlightsPivot[[#This Row],[10% tax ]]</f>
        <v>82128.75</v>
      </c>
      <c r="K7865" s="4">
        <v>7</v>
      </c>
      <c r="L7865" s="4">
        <v>2014</v>
      </c>
      <c r="M7865" t="str">
        <f>INDEX(RoutesPivot[DepAirport],MATCH($C7865,RoutesPivot[[RouteID]:[RouteID]],0))</f>
        <v>ORD</v>
      </c>
      <c r="N7865" t="str">
        <f>INDEX(RoutesPivot[AirportID],MATCH($C7865,RoutesPivot[[RouteID]:[RouteID]],0))</f>
        <v>SFO</v>
      </c>
      <c r="O7865">
        <f>INDEX(RoutesPivot[Distance],MATCH($C7865,RoutesPivot[[RouteID]:[RouteID]],0))</f>
        <v>1600</v>
      </c>
      <c r="P7865">
        <f>INDEX(RoutesPivot[ListPrice],MATCH($C7865,RoutesPivot[[RouteID]:[RouteID]],0))</f>
        <v>375</v>
      </c>
      <c r="Q7865" t="str">
        <f>INDEX(AirportPivot[AirportName],MATCH($N7865,AirportPivot[[AirportID]:[AirportID]],0))</f>
        <v>San Francisco International</v>
      </c>
      <c r="R7865">
        <f>INDEX(AirportPivot[Gates (number of available)],MATCH($N7865,AirportPivot[[AirportID]:[AirportID]],0))</f>
        <v>70</v>
      </c>
    </row>
    <row r="7866" spans="1:18" x14ac:dyDescent="0.25">
      <c r="A7866" s="3" t="s">
        <v>7898</v>
      </c>
      <c r="B7866" s="12">
        <v>41746</v>
      </c>
      <c r="C7866" s="4" t="s">
        <v>86</v>
      </c>
      <c r="D7866" s="4">
        <v>1.3</v>
      </c>
      <c r="E7866" s="4">
        <v>115</v>
      </c>
      <c r="F7866" s="5">
        <v>0.3125</v>
      </c>
      <c r="G7866" s="6">
        <v>115</v>
      </c>
      <c r="H7866" s="7">
        <v>21275</v>
      </c>
      <c r="I7866" s="7">
        <f>FlightsPivot[[#This Row],[Total Fare]]*10%</f>
        <v>2127.5</v>
      </c>
      <c r="J7866" s="7">
        <f>FlightsPivot[[#This Row],[Total Fare]]+FlightsPivot[[#This Row],[10% tax ]]</f>
        <v>23402.5</v>
      </c>
      <c r="K7866" s="4">
        <v>4</v>
      </c>
      <c r="L7866" s="4">
        <v>2014</v>
      </c>
      <c r="M7866" t="str">
        <f>INDEX(RoutesPivot[DepAirport],MATCH($C7866,RoutesPivot[[RouteID]:[RouteID]],0))</f>
        <v>ORD</v>
      </c>
      <c r="N7866" t="str">
        <f>INDEX(RoutesPivot[AirportID],MATCH($C7866,RoutesPivot[[RouteID]:[RouteID]],0))</f>
        <v>DTW</v>
      </c>
      <c r="O7866">
        <f>INDEX(RoutesPivot[Distance],MATCH($C7866,RoutesPivot[[RouteID]:[RouteID]],0))</f>
        <v>200</v>
      </c>
      <c r="P7866">
        <f>INDEX(RoutesPivot[ListPrice],MATCH($C7866,RoutesPivot[[RouteID]:[RouteID]],0))</f>
        <v>115</v>
      </c>
      <c r="Q7866" t="str">
        <f>INDEX(AirportPivot[AirportName],MATCH($N7866,AirportPivot[[AirportID]:[AirportID]],0))</f>
        <v>Detroit Metropolitan Wayne County</v>
      </c>
      <c r="R7866">
        <f>INDEX(AirportPivot[Gates (number of available)],MATCH($N7866,AirportPivot[[AirportID]:[AirportID]],0))</f>
        <v>60</v>
      </c>
    </row>
    <row r="7867" spans="1:18" x14ac:dyDescent="0.25">
      <c r="A7867" s="3" t="s">
        <v>7899</v>
      </c>
      <c r="B7867" s="12">
        <v>42163</v>
      </c>
      <c r="C7867" s="4" t="s">
        <v>53</v>
      </c>
      <c r="D7867" s="4">
        <v>3.4</v>
      </c>
      <c r="E7867" s="4">
        <v>6</v>
      </c>
      <c r="F7867" s="5">
        <v>0.75</v>
      </c>
      <c r="G7867" s="6">
        <v>330</v>
      </c>
      <c r="H7867" s="7">
        <v>61050</v>
      </c>
      <c r="I7867" s="7">
        <f>FlightsPivot[[#This Row],[Total Fare]]*10%</f>
        <v>6105</v>
      </c>
      <c r="J7867" s="7">
        <f>FlightsPivot[[#This Row],[Total Fare]]+FlightsPivot[[#This Row],[10% tax ]]</f>
        <v>67155</v>
      </c>
      <c r="K7867" s="4">
        <v>6</v>
      </c>
      <c r="L7867" s="4">
        <v>2015</v>
      </c>
      <c r="M7867" t="str">
        <f>INDEX(RoutesPivot[DepAirport],MATCH($C7867,RoutesPivot[[RouteID]:[RouteID]],0))</f>
        <v>ORD</v>
      </c>
      <c r="N7867" t="str">
        <f>INDEX(RoutesPivot[AirportID],MATCH($C7867,RoutesPivot[[RouteID]:[RouteID]],0))</f>
        <v>FLL</v>
      </c>
      <c r="O7867">
        <f>INDEX(RoutesPivot[Distance],MATCH($C7867,RoutesPivot[[RouteID]:[RouteID]],0))</f>
        <v>940</v>
      </c>
      <c r="P7867">
        <f>INDEX(RoutesPivot[ListPrice],MATCH($C7867,RoutesPivot[[RouteID]:[RouteID]],0))</f>
        <v>300</v>
      </c>
      <c r="Q7867" t="str">
        <f>INDEX(AirportPivot[AirportName],MATCH($N7867,AirportPivot[[AirportID]:[AirportID]],0))</f>
        <v>Fort Lauderdale/Hollywood International</v>
      </c>
      <c r="R7867">
        <f>INDEX(AirportPivot[Gates (number of available)],MATCH($N7867,AirportPivot[[AirportID]:[AirportID]],0))</f>
        <v>55</v>
      </c>
    </row>
    <row r="7868" spans="1:18" x14ac:dyDescent="0.25">
      <c r="A7868" s="3" t="s">
        <v>7900</v>
      </c>
      <c r="B7868" s="12">
        <v>41713</v>
      </c>
      <c r="C7868" s="4" t="s">
        <v>33</v>
      </c>
      <c r="D7868" s="4">
        <v>2.1</v>
      </c>
      <c r="E7868" s="4">
        <v>97</v>
      </c>
      <c r="F7868" s="5">
        <v>0.70833333333333337</v>
      </c>
      <c r="G7868" s="6">
        <v>375</v>
      </c>
      <c r="H7868" s="7">
        <v>69375</v>
      </c>
      <c r="I7868" s="7">
        <f>FlightsPivot[[#This Row],[Total Fare]]*10%</f>
        <v>6937.5</v>
      </c>
      <c r="J7868" s="7">
        <f>FlightsPivot[[#This Row],[Total Fare]]+FlightsPivot[[#This Row],[10% tax ]]</f>
        <v>76312.5</v>
      </c>
      <c r="K7868" s="4">
        <v>3</v>
      </c>
      <c r="L7868" s="4">
        <v>2014</v>
      </c>
      <c r="M7868" t="str">
        <f>INDEX(RoutesPivot[DepAirport],MATCH($C7868,RoutesPivot[[RouteID]:[RouteID]],0))</f>
        <v>ORD</v>
      </c>
      <c r="N7868" t="str">
        <f>INDEX(RoutesPivot[AirportID],MATCH($C7868,RoutesPivot[[RouteID]:[RouteID]],0))</f>
        <v>SFO</v>
      </c>
      <c r="O7868">
        <f>INDEX(RoutesPivot[Distance],MATCH($C7868,RoutesPivot[[RouteID]:[RouteID]],0))</f>
        <v>1600</v>
      </c>
      <c r="P7868">
        <f>INDEX(RoutesPivot[ListPrice],MATCH($C7868,RoutesPivot[[RouteID]:[RouteID]],0))</f>
        <v>375</v>
      </c>
      <c r="Q7868" t="str">
        <f>INDEX(AirportPivot[AirportName],MATCH($N7868,AirportPivot[[AirportID]:[AirportID]],0))</f>
        <v>San Francisco International</v>
      </c>
      <c r="R7868">
        <f>INDEX(AirportPivot[Gates (number of available)],MATCH($N7868,AirportPivot[[AirportID]:[AirportID]],0))</f>
        <v>70</v>
      </c>
    </row>
    <row r="7869" spans="1:18" x14ac:dyDescent="0.25">
      <c r="A7869" s="3" t="s">
        <v>7901</v>
      </c>
      <c r="B7869" s="12">
        <v>41913</v>
      </c>
      <c r="C7869" s="4" t="s">
        <v>27</v>
      </c>
      <c r="D7869" s="4">
        <v>10.8</v>
      </c>
      <c r="E7869" s="4">
        <v>4</v>
      </c>
      <c r="F7869" s="5">
        <v>0.70833333333333337</v>
      </c>
      <c r="G7869" s="6">
        <v>200</v>
      </c>
      <c r="H7869" s="7">
        <v>37000</v>
      </c>
      <c r="I7869" s="7">
        <f>FlightsPivot[[#This Row],[Total Fare]]*10%</f>
        <v>3700</v>
      </c>
      <c r="J7869" s="7">
        <f>FlightsPivot[[#This Row],[Total Fare]]+FlightsPivot[[#This Row],[10% tax ]]</f>
        <v>40700</v>
      </c>
      <c r="K7869" s="4">
        <v>10</v>
      </c>
      <c r="L7869" s="4">
        <v>2014</v>
      </c>
      <c r="M7869" t="str">
        <f>INDEX(RoutesPivot[DepAirport],MATCH($C7869,RoutesPivot[[RouteID]:[RouteID]],0))</f>
        <v>ORD</v>
      </c>
      <c r="N7869" t="str">
        <f>INDEX(RoutesPivot[AirportID],MATCH($C7869,RoutesPivot[[RouteID]:[RouteID]],0))</f>
        <v>ATL</v>
      </c>
      <c r="O7869">
        <f>INDEX(RoutesPivot[Distance],MATCH($C7869,RoutesPivot[[RouteID]:[RouteID]],0))</f>
        <v>510</v>
      </c>
      <c r="P7869">
        <f>INDEX(RoutesPivot[ListPrice],MATCH($C7869,RoutesPivot[[RouteID]:[RouteID]],0))</f>
        <v>200</v>
      </c>
      <c r="Q7869" t="str">
        <f>INDEX(AirportPivot[AirportName],MATCH($N7869,AirportPivot[[AirportID]:[AirportID]],0))</f>
        <v>Hartsfield-Jackson Atlanta International</v>
      </c>
      <c r="R7869">
        <f>INDEX(AirportPivot[Gates (number of available)],MATCH($N7869,AirportPivot[[AirportID]:[AirportID]],0))</f>
        <v>100</v>
      </c>
    </row>
    <row r="7870" spans="1:18" x14ac:dyDescent="0.25">
      <c r="A7870" s="3" t="s">
        <v>7902</v>
      </c>
      <c r="B7870" s="12">
        <v>41769</v>
      </c>
      <c r="C7870" s="4" t="s">
        <v>15</v>
      </c>
      <c r="D7870" s="4">
        <v>1.9</v>
      </c>
      <c r="E7870" s="4">
        <v>44</v>
      </c>
      <c r="F7870" s="5">
        <v>0.79166666666666663</v>
      </c>
      <c r="G7870" s="6">
        <v>225</v>
      </c>
      <c r="H7870" s="7">
        <v>37125</v>
      </c>
      <c r="I7870" s="7">
        <f>FlightsPivot[[#This Row],[Total Fare]]*10%</f>
        <v>3712.5</v>
      </c>
      <c r="J7870" s="7">
        <f>FlightsPivot[[#This Row],[Total Fare]]+FlightsPivot[[#This Row],[10% tax ]]</f>
        <v>40837.5</v>
      </c>
      <c r="K7870" s="4">
        <v>5</v>
      </c>
      <c r="L7870" s="4">
        <v>2014</v>
      </c>
      <c r="M7870" t="str">
        <f>INDEX(RoutesPivot[DepAirport],MATCH($C7870,RoutesPivot[[RouteID]:[RouteID]],0))</f>
        <v>ORD</v>
      </c>
      <c r="N7870" t="str">
        <f>INDEX(RoutesPivot[AirportID],MATCH($C7870,RoutesPivot[[RouteID]:[RouteID]],0))</f>
        <v>EWR</v>
      </c>
      <c r="O7870">
        <f>INDEX(RoutesPivot[Distance],MATCH($C7870,RoutesPivot[[RouteID]:[RouteID]],0))</f>
        <v>600</v>
      </c>
      <c r="P7870">
        <f>INDEX(RoutesPivot[ListPrice],MATCH($C7870,RoutesPivot[[RouteID]:[RouteID]],0))</f>
        <v>225</v>
      </c>
      <c r="Q7870" t="str">
        <f>INDEX(AirportPivot[AirportName],MATCH($N7870,AirportPivot[[AirportID]:[AirportID]],0))</f>
        <v>Newark Liberty International</v>
      </c>
      <c r="R7870">
        <f>INDEX(AirportPivot[Gates (number of available)],MATCH($N7870,AirportPivot[[AirportID]:[AirportID]],0))</f>
        <v>82</v>
      </c>
    </row>
    <row r="7871" spans="1:18" x14ac:dyDescent="0.25">
      <c r="A7871" s="3" t="s">
        <v>7903</v>
      </c>
      <c r="B7871" s="12">
        <v>41969</v>
      </c>
      <c r="C7871" s="4" t="s">
        <v>47</v>
      </c>
      <c r="D7871" s="4">
        <v>5.2</v>
      </c>
      <c r="E7871" s="4">
        <v>31</v>
      </c>
      <c r="F7871" s="5">
        <v>0.375</v>
      </c>
      <c r="G7871" s="6">
        <v>375</v>
      </c>
      <c r="H7871" s="7">
        <v>69375</v>
      </c>
      <c r="I7871" s="7">
        <f>FlightsPivot[[#This Row],[Total Fare]]*10%</f>
        <v>6937.5</v>
      </c>
      <c r="J7871" s="7">
        <f>FlightsPivot[[#This Row],[Total Fare]]+FlightsPivot[[#This Row],[10% tax ]]</f>
        <v>76312.5</v>
      </c>
      <c r="K7871" s="4">
        <v>11</v>
      </c>
      <c r="L7871" s="4">
        <v>2014</v>
      </c>
      <c r="M7871" t="str">
        <f>INDEX(RoutesPivot[DepAirport],MATCH($C7871,RoutesPivot[[RouteID]:[RouteID]],0))</f>
        <v>ORD</v>
      </c>
      <c r="N7871" t="str">
        <f>INDEX(RoutesPivot[AirportID],MATCH($C7871,RoutesPivot[[RouteID]:[RouteID]],0))</f>
        <v>PHX</v>
      </c>
      <c r="O7871">
        <f>INDEX(RoutesPivot[Distance],MATCH($C7871,RoutesPivot[[RouteID]:[RouteID]],0))</f>
        <v>1200</v>
      </c>
      <c r="P7871">
        <f>INDEX(RoutesPivot[ListPrice],MATCH($C7871,RoutesPivot[[RouteID]:[RouteID]],0))</f>
        <v>250</v>
      </c>
      <c r="Q7871" t="str">
        <f>INDEX(AirportPivot[AirportName],MATCH($N7871,AirportPivot[[AirportID]:[AirportID]],0))</f>
        <v>Phoenix Sky Harbor International</v>
      </c>
      <c r="R7871">
        <f>INDEX(AirportPivot[Gates (number of available)],MATCH($N7871,AirportPivot[[AirportID]:[AirportID]],0))</f>
        <v>60</v>
      </c>
    </row>
    <row r="7872" spans="1:18" x14ac:dyDescent="0.25">
      <c r="A7872" s="3" t="s">
        <v>7904</v>
      </c>
      <c r="B7872" s="12">
        <v>42359</v>
      </c>
      <c r="C7872" s="4" t="s">
        <v>98</v>
      </c>
      <c r="D7872" s="4">
        <v>3</v>
      </c>
      <c r="E7872" s="4">
        <v>126</v>
      </c>
      <c r="F7872" s="5">
        <v>0.29166666666666669</v>
      </c>
      <c r="G7872" s="6">
        <v>385</v>
      </c>
      <c r="H7872" s="7">
        <v>71225</v>
      </c>
      <c r="I7872" s="7">
        <f>FlightsPivot[[#This Row],[Total Fare]]*10%</f>
        <v>7122.5</v>
      </c>
      <c r="J7872" s="7">
        <f>FlightsPivot[[#This Row],[Total Fare]]+FlightsPivot[[#This Row],[10% tax ]]</f>
        <v>78347.5</v>
      </c>
      <c r="K7872" s="4">
        <v>12</v>
      </c>
      <c r="L7872" s="4">
        <v>2015</v>
      </c>
      <c r="M7872" t="str">
        <f>INDEX(RoutesPivot[DepAirport],MATCH($C7872,RoutesPivot[[RouteID]:[RouteID]],0))</f>
        <v>ORD</v>
      </c>
      <c r="N7872" t="str">
        <f>INDEX(RoutesPivot[AirportID],MATCH($C7872,RoutesPivot[[RouteID]:[RouteID]],0))</f>
        <v>PHL</v>
      </c>
      <c r="O7872">
        <f>INDEX(RoutesPivot[Distance],MATCH($C7872,RoutesPivot[[RouteID]:[RouteID]],0))</f>
        <v>580</v>
      </c>
      <c r="P7872">
        <f>INDEX(RoutesPivot[ListPrice],MATCH($C7872,RoutesPivot[[RouteID]:[RouteID]],0))</f>
        <v>275</v>
      </c>
      <c r="Q7872" t="str">
        <f>INDEX(AirportPivot[AirportName],MATCH($N7872,AirportPivot[[AirportID]:[AirportID]],0))</f>
        <v>Philadelphia International</v>
      </c>
      <c r="R7872">
        <f>INDEX(AirportPivot[Gates (number of available)],MATCH($N7872,AirportPivot[[AirportID]:[AirportID]],0))</f>
        <v>89</v>
      </c>
    </row>
    <row r="7873" spans="1:18" x14ac:dyDescent="0.25">
      <c r="A7873" s="3" t="s">
        <v>7905</v>
      </c>
      <c r="B7873" s="12">
        <v>41740</v>
      </c>
      <c r="C7873" s="4" t="s">
        <v>23</v>
      </c>
      <c r="D7873" s="4">
        <v>1.6</v>
      </c>
      <c r="E7873" s="4">
        <v>158</v>
      </c>
      <c r="F7873" s="5">
        <v>0.70833333333333337</v>
      </c>
      <c r="G7873" s="6">
        <v>300</v>
      </c>
      <c r="H7873" s="7">
        <v>49500</v>
      </c>
      <c r="I7873" s="7">
        <f>FlightsPivot[[#This Row],[Total Fare]]*10%</f>
        <v>4950</v>
      </c>
      <c r="J7873" s="7">
        <f>FlightsPivot[[#This Row],[Total Fare]]+FlightsPivot[[#This Row],[10% tax ]]</f>
        <v>54450</v>
      </c>
      <c r="K7873" s="4">
        <v>4</v>
      </c>
      <c r="L7873" s="4">
        <v>2014</v>
      </c>
      <c r="M7873" t="str">
        <f>INDEX(RoutesPivot[DepAirport],MATCH($C7873,RoutesPivot[[RouteID]:[RouteID]],0))</f>
        <v>ORD</v>
      </c>
      <c r="N7873" t="str">
        <f>INDEX(RoutesPivot[AirportID],MATCH($C7873,RoutesPivot[[RouteID]:[RouteID]],0))</f>
        <v>DEN</v>
      </c>
      <c r="O7873">
        <f>INDEX(RoutesPivot[Distance],MATCH($C7873,RoutesPivot[[RouteID]:[RouteID]],0))</f>
        <v>800</v>
      </c>
      <c r="P7873">
        <f>INDEX(RoutesPivot[ListPrice],MATCH($C7873,RoutesPivot[[RouteID]:[RouteID]],0))</f>
        <v>300</v>
      </c>
      <c r="Q7873" t="str">
        <f>INDEX(AirportPivot[AirportName],MATCH($N7873,AirportPivot[[AirportID]:[AirportID]],0))</f>
        <v>Denver International</v>
      </c>
      <c r="R7873">
        <f>INDEX(AirportPivot[Gates (number of available)],MATCH($N7873,AirportPivot[[AirportID]:[AirportID]],0))</f>
        <v>75</v>
      </c>
    </row>
    <row r="7874" spans="1:18" x14ac:dyDescent="0.25">
      <c r="A7874" s="3" t="s">
        <v>7906</v>
      </c>
      <c r="B7874" s="12">
        <v>41647</v>
      </c>
      <c r="C7874" s="4" t="s">
        <v>40</v>
      </c>
      <c r="D7874" s="4">
        <v>0.9</v>
      </c>
      <c r="E7874" s="4">
        <v>43</v>
      </c>
      <c r="F7874" s="5">
        <v>0.33333333333333331</v>
      </c>
      <c r="G7874" s="6">
        <v>115</v>
      </c>
      <c r="H7874" s="7">
        <v>18975</v>
      </c>
      <c r="I7874" s="7">
        <f>FlightsPivot[[#This Row],[Total Fare]]*10%</f>
        <v>1897.5</v>
      </c>
      <c r="J7874" s="7">
        <f>FlightsPivot[[#This Row],[Total Fare]]+FlightsPivot[[#This Row],[10% tax ]]</f>
        <v>20872.5</v>
      </c>
      <c r="K7874" s="4">
        <v>1</v>
      </c>
      <c r="L7874" s="4">
        <v>2014</v>
      </c>
      <c r="M7874" t="str">
        <f>INDEX(RoutesPivot[DepAirport],MATCH($C7874,RoutesPivot[[RouteID]:[RouteID]],0))</f>
        <v>ORD</v>
      </c>
      <c r="N7874" t="str">
        <f>INDEX(RoutesPivot[AirportID],MATCH($C7874,RoutesPivot[[RouteID]:[RouteID]],0))</f>
        <v>MSP</v>
      </c>
      <c r="O7874">
        <f>INDEX(RoutesPivot[Distance],MATCH($C7874,RoutesPivot[[RouteID]:[RouteID]],0))</f>
        <v>300</v>
      </c>
      <c r="P7874">
        <f>INDEX(RoutesPivot[ListPrice],MATCH($C7874,RoutesPivot[[RouteID]:[RouteID]],0))</f>
        <v>115</v>
      </c>
      <c r="Q7874" t="str">
        <f>INDEX(AirportPivot[AirportName],MATCH($N7874,AirportPivot[[AirportID]:[AirportID]],0))</f>
        <v>Minneapolis-St Paul International/Wold-Chamberlain</v>
      </c>
      <c r="R7874">
        <f>INDEX(AirportPivot[Gates (number of available)],MATCH($N7874,AirportPivot[[AirportID]:[AirportID]],0))</f>
        <v>65</v>
      </c>
    </row>
    <row r="7875" spans="1:18" x14ac:dyDescent="0.25">
      <c r="A7875" s="3" t="s">
        <v>7907</v>
      </c>
      <c r="B7875" s="12">
        <v>41654</v>
      </c>
      <c r="C7875" s="4" t="s">
        <v>17</v>
      </c>
      <c r="D7875" s="4">
        <v>3.6</v>
      </c>
      <c r="E7875" s="4">
        <v>80</v>
      </c>
      <c r="F7875" s="5">
        <v>0.33333333333333331</v>
      </c>
      <c r="G7875" s="6">
        <v>350</v>
      </c>
      <c r="H7875" s="7">
        <v>63350</v>
      </c>
      <c r="I7875" s="7">
        <f>FlightsPivot[[#This Row],[Total Fare]]*10%</f>
        <v>6335</v>
      </c>
      <c r="J7875" s="7">
        <f>FlightsPivot[[#This Row],[Total Fare]]+FlightsPivot[[#This Row],[10% tax ]]</f>
        <v>69685</v>
      </c>
      <c r="K7875" s="4">
        <v>1</v>
      </c>
      <c r="L7875" s="4">
        <v>2014</v>
      </c>
      <c r="M7875" t="str">
        <f>INDEX(RoutesPivot[DepAirport],MATCH($C7875,RoutesPivot[[RouteID]:[RouteID]],0))</f>
        <v>ORD</v>
      </c>
      <c r="N7875" t="str">
        <f>INDEX(RoutesPivot[AirportID],MATCH($C7875,RoutesPivot[[RouteID]:[RouteID]],0))</f>
        <v>LAX</v>
      </c>
      <c r="O7875">
        <f>INDEX(RoutesPivot[Distance],MATCH($C7875,RoutesPivot[[RouteID]:[RouteID]],0))</f>
        <v>1518</v>
      </c>
      <c r="P7875">
        <f>INDEX(RoutesPivot[ListPrice],MATCH($C7875,RoutesPivot[[RouteID]:[RouteID]],0))</f>
        <v>350</v>
      </c>
      <c r="Q7875" t="str">
        <f>INDEX(AirportPivot[AirportName],MATCH($N7875,AirportPivot[[AirportID]:[AirportID]],0))</f>
        <v>Los Angeles International</v>
      </c>
      <c r="R7875">
        <f>INDEX(AirportPivot[Gates (number of available)],MATCH($N7875,AirportPivot[[AirportID]:[AirportID]],0))</f>
        <v>86</v>
      </c>
    </row>
    <row r="7876" spans="1:18" x14ac:dyDescent="0.25">
      <c r="A7876" s="3" t="s">
        <v>7908</v>
      </c>
      <c r="B7876" s="12">
        <v>41758</v>
      </c>
      <c r="C7876" s="4" t="s">
        <v>13</v>
      </c>
      <c r="D7876" s="4">
        <v>2.8</v>
      </c>
      <c r="E7876" s="4">
        <v>113</v>
      </c>
      <c r="F7876" s="5">
        <v>0.79166666666666663</v>
      </c>
      <c r="G7876" s="6">
        <v>250</v>
      </c>
      <c r="H7876" s="7">
        <v>46250</v>
      </c>
      <c r="I7876" s="7">
        <f>FlightsPivot[[#This Row],[Total Fare]]*10%</f>
        <v>4625</v>
      </c>
      <c r="J7876" s="7">
        <f>FlightsPivot[[#This Row],[Total Fare]]+FlightsPivot[[#This Row],[10% tax ]]</f>
        <v>50875</v>
      </c>
      <c r="K7876" s="4">
        <v>4</v>
      </c>
      <c r="L7876" s="4">
        <v>2014</v>
      </c>
      <c r="M7876" t="str">
        <f>INDEX(RoutesPivot[DepAirport],MATCH($C7876,RoutesPivot[[RouteID]:[RouteID]],0))</f>
        <v>ORD</v>
      </c>
      <c r="N7876" t="str">
        <f>INDEX(RoutesPivot[AirportID],MATCH($C7876,RoutesPivot[[RouteID]:[RouteID]],0))</f>
        <v>JFK</v>
      </c>
      <c r="O7876">
        <f>INDEX(RoutesPivot[Distance],MATCH($C7876,RoutesPivot[[RouteID]:[RouteID]],0))</f>
        <v>619</v>
      </c>
      <c r="P7876">
        <f>INDEX(RoutesPivot[ListPrice],MATCH($C7876,RoutesPivot[[RouteID]:[RouteID]],0))</f>
        <v>250</v>
      </c>
      <c r="Q7876" t="str">
        <f>INDEX(AirportPivot[AirportName],MATCH($N7876,AirportPivot[[AirportID]:[AirportID]],0))</f>
        <v>John F Kennedy International</v>
      </c>
      <c r="R7876">
        <f>INDEX(AirportPivot[Gates (number of available)],MATCH($N7876,AirportPivot[[AirportID]:[AirportID]],0))</f>
        <v>120</v>
      </c>
    </row>
    <row r="7877" spans="1:18" x14ac:dyDescent="0.25">
      <c r="A7877" s="3" t="s">
        <v>7909</v>
      </c>
      <c r="B7877" s="12">
        <v>42001</v>
      </c>
      <c r="C7877" s="4" t="s">
        <v>86</v>
      </c>
      <c r="D7877" s="4">
        <v>4.2</v>
      </c>
      <c r="E7877" s="4">
        <v>103</v>
      </c>
      <c r="F7877" s="5">
        <v>0.54166666666666663</v>
      </c>
      <c r="G7877" s="6">
        <v>161</v>
      </c>
      <c r="H7877" s="7">
        <v>29785</v>
      </c>
      <c r="I7877" s="7">
        <f>FlightsPivot[[#This Row],[Total Fare]]*10%</f>
        <v>2978.5</v>
      </c>
      <c r="J7877" s="7">
        <f>FlightsPivot[[#This Row],[Total Fare]]+FlightsPivot[[#This Row],[10% tax ]]</f>
        <v>32763.5</v>
      </c>
      <c r="K7877" s="4">
        <v>12</v>
      </c>
      <c r="L7877" s="4">
        <v>2014</v>
      </c>
      <c r="M7877" t="str">
        <f>INDEX(RoutesPivot[DepAirport],MATCH($C7877,RoutesPivot[[RouteID]:[RouteID]],0))</f>
        <v>ORD</v>
      </c>
      <c r="N7877" t="str">
        <f>INDEX(RoutesPivot[AirportID],MATCH($C7877,RoutesPivot[[RouteID]:[RouteID]],0))</f>
        <v>DTW</v>
      </c>
      <c r="O7877">
        <f>INDEX(RoutesPivot[Distance],MATCH($C7877,RoutesPivot[[RouteID]:[RouteID]],0))</f>
        <v>200</v>
      </c>
      <c r="P7877">
        <f>INDEX(RoutesPivot[ListPrice],MATCH($C7877,RoutesPivot[[RouteID]:[RouteID]],0))</f>
        <v>115</v>
      </c>
      <c r="Q7877" t="str">
        <f>INDEX(AirportPivot[AirportName],MATCH($N7877,AirportPivot[[AirportID]:[AirportID]],0))</f>
        <v>Detroit Metropolitan Wayne County</v>
      </c>
      <c r="R7877">
        <f>INDEX(AirportPivot[Gates (number of available)],MATCH($N7877,AirportPivot[[AirportID]:[AirportID]],0))</f>
        <v>60</v>
      </c>
    </row>
    <row r="7878" spans="1:18" x14ac:dyDescent="0.25">
      <c r="A7878" s="3" t="s">
        <v>7910</v>
      </c>
      <c r="B7878" s="12">
        <v>41676</v>
      </c>
      <c r="C7878" s="4" t="s">
        <v>50</v>
      </c>
      <c r="D7878" s="4">
        <v>1.3</v>
      </c>
      <c r="E7878" s="4">
        <v>132</v>
      </c>
      <c r="F7878" s="5">
        <v>0.375</v>
      </c>
      <c r="G7878" s="6">
        <v>275</v>
      </c>
      <c r="H7878" s="7">
        <v>50875</v>
      </c>
      <c r="I7878" s="7">
        <f>FlightsPivot[[#This Row],[Total Fare]]*10%</f>
        <v>5087.5</v>
      </c>
      <c r="J7878" s="7">
        <f>FlightsPivot[[#This Row],[Total Fare]]+FlightsPivot[[#This Row],[10% tax ]]</f>
        <v>55962.5</v>
      </c>
      <c r="K7878" s="4">
        <v>2</v>
      </c>
      <c r="L7878" s="4">
        <v>2014</v>
      </c>
      <c r="M7878" t="str">
        <f>INDEX(RoutesPivot[DepAirport],MATCH($C7878,RoutesPivot[[RouteID]:[RouteID]],0))</f>
        <v>ORD</v>
      </c>
      <c r="N7878" t="str">
        <f>INDEX(RoutesPivot[AirportID],MATCH($C7878,RoutesPivot[[RouteID]:[RouteID]],0))</f>
        <v>LGA</v>
      </c>
      <c r="O7878">
        <f>INDEX(RoutesPivot[Distance],MATCH($C7878,RoutesPivot[[RouteID]:[RouteID]],0))</f>
        <v>610</v>
      </c>
      <c r="P7878">
        <f>INDEX(RoutesPivot[ListPrice],MATCH($C7878,RoutesPivot[[RouteID]:[RouteID]],0))</f>
        <v>275</v>
      </c>
      <c r="Q7878" t="str">
        <f>INDEX(AirportPivot[AirportName],MATCH($N7878,AirportPivot[[AirportID]:[AirportID]],0))</f>
        <v>Laguardia</v>
      </c>
      <c r="R7878">
        <f>INDEX(AirportPivot[Gates (number of available)],MATCH($N7878,AirportPivot[[AirportID]:[AirportID]],0))</f>
        <v>66</v>
      </c>
    </row>
    <row r="7879" spans="1:18" x14ac:dyDescent="0.25">
      <c r="A7879" s="3" t="s">
        <v>7911</v>
      </c>
      <c r="B7879" s="12">
        <v>42150</v>
      </c>
      <c r="C7879" s="4" t="s">
        <v>23</v>
      </c>
      <c r="D7879" s="4">
        <v>1.5</v>
      </c>
      <c r="E7879" s="4">
        <v>24</v>
      </c>
      <c r="F7879" s="5">
        <v>0.8125</v>
      </c>
      <c r="G7879" s="6">
        <v>300</v>
      </c>
      <c r="H7879" s="7">
        <v>55500</v>
      </c>
      <c r="I7879" s="7">
        <f>FlightsPivot[[#This Row],[Total Fare]]*10%</f>
        <v>5550</v>
      </c>
      <c r="J7879" s="7">
        <f>FlightsPivot[[#This Row],[Total Fare]]+FlightsPivot[[#This Row],[10% tax ]]</f>
        <v>61050</v>
      </c>
      <c r="K7879" s="4">
        <v>5</v>
      </c>
      <c r="L7879" s="4">
        <v>2015</v>
      </c>
      <c r="M7879" t="str">
        <f>INDEX(RoutesPivot[DepAirport],MATCH($C7879,RoutesPivot[[RouteID]:[RouteID]],0))</f>
        <v>ORD</v>
      </c>
      <c r="N7879" t="str">
        <f>INDEX(RoutesPivot[AirportID],MATCH($C7879,RoutesPivot[[RouteID]:[RouteID]],0))</f>
        <v>DEN</v>
      </c>
      <c r="O7879">
        <f>INDEX(RoutesPivot[Distance],MATCH($C7879,RoutesPivot[[RouteID]:[RouteID]],0))</f>
        <v>800</v>
      </c>
      <c r="P7879">
        <f>INDEX(RoutesPivot[ListPrice],MATCH($C7879,RoutesPivot[[RouteID]:[RouteID]],0))</f>
        <v>300</v>
      </c>
      <c r="Q7879" t="str">
        <f>INDEX(AirportPivot[AirportName],MATCH($N7879,AirportPivot[[AirportID]:[AirportID]],0))</f>
        <v>Denver International</v>
      </c>
      <c r="R7879">
        <f>INDEX(AirportPivot[Gates (number of available)],MATCH($N7879,AirportPivot[[AirportID]:[AirportID]],0))</f>
        <v>75</v>
      </c>
    </row>
    <row r="7880" spans="1:18" x14ac:dyDescent="0.25">
      <c r="A7880" s="3" t="s">
        <v>7912</v>
      </c>
      <c r="B7880" s="12">
        <v>41774</v>
      </c>
      <c r="C7880" s="4" t="s">
        <v>47</v>
      </c>
      <c r="D7880" s="4">
        <v>1.7</v>
      </c>
      <c r="E7880" s="4">
        <v>152</v>
      </c>
      <c r="F7880" s="5">
        <v>0.4375</v>
      </c>
      <c r="G7880" s="6">
        <v>250</v>
      </c>
      <c r="H7880" s="7">
        <v>41250</v>
      </c>
      <c r="I7880" s="7">
        <f>FlightsPivot[[#This Row],[Total Fare]]*10%</f>
        <v>4125</v>
      </c>
      <c r="J7880" s="7">
        <f>FlightsPivot[[#This Row],[Total Fare]]+FlightsPivot[[#This Row],[10% tax ]]</f>
        <v>45375</v>
      </c>
      <c r="K7880" s="4">
        <v>5</v>
      </c>
      <c r="L7880" s="4">
        <v>2014</v>
      </c>
      <c r="M7880" t="str">
        <f>INDEX(RoutesPivot[DepAirport],MATCH($C7880,RoutesPivot[[RouteID]:[RouteID]],0))</f>
        <v>ORD</v>
      </c>
      <c r="N7880" t="str">
        <f>INDEX(RoutesPivot[AirportID],MATCH($C7880,RoutesPivot[[RouteID]:[RouteID]],0))</f>
        <v>PHX</v>
      </c>
      <c r="O7880">
        <f>INDEX(RoutesPivot[Distance],MATCH($C7880,RoutesPivot[[RouteID]:[RouteID]],0))</f>
        <v>1200</v>
      </c>
      <c r="P7880">
        <f>INDEX(RoutesPivot[ListPrice],MATCH($C7880,RoutesPivot[[RouteID]:[RouteID]],0))</f>
        <v>250</v>
      </c>
      <c r="Q7880" t="str">
        <f>INDEX(AirportPivot[AirportName],MATCH($N7880,AirportPivot[[AirportID]:[AirportID]],0))</f>
        <v>Phoenix Sky Harbor International</v>
      </c>
      <c r="R7880">
        <f>INDEX(AirportPivot[Gates (number of available)],MATCH($N7880,AirportPivot[[AirportID]:[AirportID]],0))</f>
        <v>60</v>
      </c>
    </row>
    <row r="7881" spans="1:18" x14ac:dyDescent="0.25">
      <c r="A7881" s="3" t="s">
        <v>7913</v>
      </c>
      <c r="B7881" s="12">
        <v>42313</v>
      </c>
      <c r="C7881" s="4" t="s">
        <v>11</v>
      </c>
      <c r="D7881" s="4">
        <v>1.3</v>
      </c>
      <c r="E7881" s="4">
        <v>21</v>
      </c>
      <c r="F7881" s="5">
        <v>0.41666666666666669</v>
      </c>
      <c r="G7881" s="6">
        <v>300</v>
      </c>
      <c r="H7881" s="7">
        <v>55500</v>
      </c>
      <c r="I7881" s="7">
        <f>FlightsPivot[[#This Row],[Total Fare]]*10%</f>
        <v>5550</v>
      </c>
      <c r="J7881" s="7">
        <f>FlightsPivot[[#This Row],[Total Fare]]+FlightsPivot[[#This Row],[10% tax ]]</f>
        <v>61050</v>
      </c>
      <c r="K7881" s="4">
        <v>11</v>
      </c>
      <c r="L7881" s="4">
        <v>2015</v>
      </c>
      <c r="M7881" t="str">
        <f>INDEX(RoutesPivot[DepAirport],MATCH($C7881,RoutesPivot[[RouteID]:[RouteID]],0))</f>
        <v>ORD</v>
      </c>
      <c r="N7881" t="str">
        <f>INDEX(RoutesPivot[AirportID],MATCH($C7881,RoutesPivot[[RouteID]:[RouteID]],0))</f>
        <v>BOS</v>
      </c>
      <c r="O7881">
        <f>INDEX(RoutesPivot[Distance],MATCH($C7881,RoutesPivot[[RouteID]:[RouteID]],0))</f>
        <v>730</v>
      </c>
      <c r="P7881">
        <f>INDEX(RoutesPivot[ListPrice],MATCH($C7881,RoutesPivot[[RouteID]:[RouteID]],0))</f>
        <v>300</v>
      </c>
      <c r="Q7881" t="str">
        <f>INDEX(AirportPivot[AirportName],MATCH($N7881,AirportPivot[[AirportID]:[AirportID]],0))</f>
        <v>General Edward Lawrence Logan International</v>
      </c>
      <c r="R7881">
        <f>INDEX(AirportPivot[Gates (number of available)],MATCH($N7881,AirportPivot[[AirportID]:[AirportID]],0))</f>
        <v>63</v>
      </c>
    </row>
    <row r="7882" spans="1:18" x14ac:dyDescent="0.25">
      <c r="A7882" s="3" t="s">
        <v>7914</v>
      </c>
      <c r="B7882" s="12">
        <v>41862</v>
      </c>
      <c r="C7882" s="4" t="s">
        <v>19</v>
      </c>
      <c r="D7882" s="4">
        <v>2.2999999999999998</v>
      </c>
      <c r="E7882" s="4">
        <v>208</v>
      </c>
      <c r="F7882" s="5">
        <v>0.8125</v>
      </c>
      <c r="G7882" s="6">
        <v>220</v>
      </c>
      <c r="H7882" s="7">
        <v>36300</v>
      </c>
      <c r="I7882" s="7">
        <f>FlightsPivot[[#This Row],[Total Fare]]*10%</f>
        <v>3630</v>
      </c>
      <c r="J7882" s="7">
        <f>FlightsPivot[[#This Row],[Total Fare]]+FlightsPivot[[#This Row],[10% tax ]]</f>
        <v>39930</v>
      </c>
      <c r="K7882" s="4">
        <v>8</v>
      </c>
      <c r="L7882" s="4">
        <v>2014</v>
      </c>
      <c r="M7882" t="str">
        <f>INDEX(RoutesPivot[DepAirport],MATCH($C7882,RoutesPivot[[RouteID]:[RouteID]],0))</f>
        <v>ORD</v>
      </c>
      <c r="N7882" t="str">
        <f>INDEX(RoutesPivot[AirportID],MATCH($C7882,RoutesPivot[[RouteID]:[RouteID]],0))</f>
        <v>IAH</v>
      </c>
      <c r="O7882">
        <f>INDEX(RoutesPivot[Distance],MATCH($C7882,RoutesPivot[[RouteID]:[RouteID]],0))</f>
        <v>800</v>
      </c>
      <c r="P7882">
        <f>INDEX(RoutesPivot[ListPrice],MATCH($C7882,RoutesPivot[[RouteID]:[RouteID]],0))</f>
        <v>200</v>
      </c>
      <c r="Q7882" t="str">
        <f>INDEX(AirportPivot[AirportName],MATCH($N7882,AirportPivot[[AirportID]:[AirportID]],0))</f>
        <v>George Bush Intercontinental/Houston</v>
      </c>
      <c r="R7882">
        <f>INDEX(AirportPivot[Gates (number of available)],MATCH($N7882,AirportPivot[[AirportID]:[AirportID]],0))</f>
        <v>80</v>
      </c>
    </row>
    <row r="7883" spans="1:18" x14ac:dyDescent="0.25">
      <c r="A7883" s="3" t="s">
        <v>7915</v>
      </c>
      <c r="B7883" s="12">
        <v>41869</v>
      </c>
      <c r="C7883" s="4" t="s">
        <v>27</v>
      </c>
      <c r="D7883" s="4">
        <v>9.3000000000000007</v>
      </c>
      <c r="E7883" s="4">
        <v>69</v>
      </c>
      <c r="F7883" s="5">
        <v>0.5</v>
      </c>
      <c r="G7883" s="6">
        <v>220</v>
      </c>
      <c r="H7883" s="7">
        <v>39820</v>
      </c>
      <c r="I7883" s="7">
        <f>FlightsPivot[[#This Row],[Total Fare]]*10%</f>
        <v>3982</v>
      </c>
      <c r="J7883" s="7">
        <f>FlightsPivot[[#This Row],[Total Fare]]+FlightsPivot[[#This Row],[10% tax ]]</f>
        <v>43802</v>
      </c>
      <c r="K7883" s="4">
        <v>8</v>
      </c>
      <c r="L7883" s="4">
        <v>2014</v>
      </c>
      <c r="M7883" t="str">
        <f>INDEX(RoutesPivot[DepAirport],MATCH($C7883,RoutesPivot[[RouteID]:[RouteID]],0))</f>
        <v>ORD</v>
      </c>
      <c r="N7883" t="str">
        <f>INDEX(RoutesPivot[AirportID],MATCH($C7883,RoutesPivot[[RouteID]:[RouteID]],0))</f>
        <v>ATL</v>
      </c>
      <c r="O7883">
        <f>INDEX(RoutesPivot[Distance],MATCH($C7883,RoutesPivot[[RouteID]:[RouteID]],0))</f>
        <v>510</v>
      </c>
      <c r="P7883">
        <f>INDEX(RoutesPivot[ListPrice],MATCH($C7883,RoutesPivot[[RouteID]:[RouteID]],0))</f>
        <v>200</v>
      </c>
      <c r="Q7883" t="str">
        <f>INDEX(AirportPivot[AirportName],MATCH($N7883,AirportPivot[[AirportID]:[AirportID]],0))</f>
        <v>Hartsfield-Jackson Atlanta International</v>
      </c>
      <c r="R7883">
        <f>INDEX(AirportPivot[Gates (number of available)],MATCH($N7883,AirportPivot[[AirportID]:[AirportID]],0))</f>
        <v>100</v>
      </c>
    </row>
    <row r="7884" spans="1:18" x14ac:dyDescent="0.25">
      <c r="A7884" s="3" t="s">
        <v>7916</v>
      </c>
      <c r="B7884" s="12">
        <v>42268</v>
      </c>
      <c r="C7884" s="4" t="s">
        <v>11</v>
      </c>
      <c r="D7884" s="4">
        <v>1.6</v>
      </c>
      <c r="E7884" s="4">
        <v>184</v>
      </c>
      <c r="F7884" s="5">
        <v>0.8125</v>
      </c>
      <c r="G7884" s="6">
        <v>300</v>
      </c>
      <c r="H7884" s="7">
        <v>49500</v>
      </c>
      <c r="I7884" s="7">
        <f>FlightsPivot[[#This Row],[Total Fare]]*10%</f>
        <v>4950</v>
      </c>
      <c r="J7884" s="7">
        <f>FlightsPivot[[#This Row],[Total Fare]]+FlightsPivot[[#This Row],[10% tax ]]</f>
        <v>54450</v>
      </c>
      <c r="K7884" s="4">
        <v>9</v>
      </c>
      <c r="L7884" s="4">
        <v>2015</v>
      </c>
      <c r="M7884" t="str">
        <f>INDEX(RoutesPivot[DepAirport],MATCH($C7884,RoutesPivot[[RouteID]:[RouteID]],0))</f>
        <v>ORD</v>
      </c>
      <c r="N7884" t="str">
        <f>INDEX(RoutesPivot[AirportID],MATCH($C7884,RoutesPivot[[RouteID]:[RouteID]],0))</f>
        <v>BOS</v>
      </c>
      <c r="O7884">
        <f>INDEX(RoutesPivot[Distance],MATCH($C7884,RoutesPivot[[RouteID]:[RouteID]],0))</f>
        <v>730</v>
      </c>
      <c r="P7884">
        <f>INDEX(RoutesPivot[ListPrice],MATCH($C7884,RoutesPivot[[RouteID]:[RouteID]],0))</f>
        <v>300</v>
      </c>
      <c r="Q7884" t="str">
        <f>INDEX(AirportPivot[AirportName],MATCH($N7884,AirportPivot[[AirportID]:[AirportID]],0))</f>
        <v>General Edward Lawrence Logan International</v>
      </c>
      <c r="R7884">
        <f>INDEX(AirportPivot[Gates (number of available)],MATCH($N7884,AirportPivot[[AirportID]:[AirportID]],0))</f>
        <v>63</v>
      </c>
    </row>
    <row r="7885" spans="1:18" x14ac:dyDescent="0.25">
      <c r="A7885" s="3" t="s">
        <v>7917</v>
      </c>
      <c r="B7885" s="12">
        <v>41938</v>
      </c>
      <c r="C7885" s="4" t="s">
        <v>19</v>
      </c>
      <c r="D7885" s="4">
        <v>3.5</v>
      </c>
      <c r="E7885" s="4">
        <v>116</v>
      </c>
      <c r="F7885" s="5">
        <v>0.39583333333333331</v>
      </c>
      <c r="G7885" s="6">
        <v>200</v>
      </c>
      <c r="H7885" s="7">
        <v>37000</v>
      </c>
      <c r="I7885" s="7">
        <f>FlightsPivot[[#This Row],[Total Fare]]*10%</f>
        <v>3700</v>
      </c>
      <c r="J7885" s="7">
        <f>FlightsPivot[[#This Row],[Total Fare]]+FlightsPivot[[#This Row],[10% tax ]]</f>
        <v>40700</v>
      </c>
      <c r="K7885" s="4">
        <v>10</v>
      </c>
      <c r="L7885" s="4">
        <v>2014</v>
      </c>
      <c r="M7885" t="str">
        <f>INDEX(RoutesPivot[DepAirport],MATCH($C7885,RoutesPivot[[RouteID]:[RouteID]],0))</f>
        <v>ORD</v>
      </c>
      <c r="N7885" t="str">
        <f>INDEX(RoutesPivot[AirportID],MATCH($C7885,RoutesPivot[[RouteID]:[RouteID]],0))</f>
        <v>IAH</v>
      </c>
      <c r="O7885">
        <f>INDEX(RoutesPivot[Distance],MATCH($C7885,RoutesPivot[[RouteID]:[RouteID]],0))</f>
        <v>800</v>
      </c>
      <c r="P7885">
        <f>INDEX(RoutesPivot[ListPrice],MATCH($C7885,RoutesPivot[[RouteID]:[RouteID]],0))</f>
        <v>200</v>
      </c>
      <c r="Q7885" t="str">
        <f>INDEX(AirportPivot[AirportName],MATCH($N7885,AirportPivot[[AirportID]:[AirportID]],0))</f>
        <v>George Bush Intercontinental/Houston</v>
      </c>
      <c r="R7885">
        <f>INDEX(AirportPivot[Gates (number of available)],MATCH($N7885,AirportPivot[[AirportID]:[AirportID]],0))</f>
        <v>80</v>
      </c>
    </row>
    <row r="7886" spans="1:18" x14ac:dyDescent="0.25">
      <c r="A7886" s="3" t="s">
        <v>7918</v>
      </c>
      <c r="B7886" s="12">
        <v>42038</v>
      </c>
      <c r="C7886" s="4" t="s">
        <v>17</v>
      </c>
      <c r="D7886" s="4">
        <v>5.7</v>
      </c>
      <c r="E7886" s="4">
        <v>78</v>
      </c>
      <c r="F7886" s="5">
        <v>0.79166666666666663</v>
      </c>
      <c r="G7886" s="6">
        <v>350</v>
      </c>
      <c r="H7886" s="7">
        <v>63350</v>
      </c>
      <c r="I7886" s="7">
        <f>FlightsPivot[[#This Row],[Total Fare]]*10%</f>
        <v>6335</v>
      </c>
      <c r="J7886" s="7">
        <f>FlightsPivot[[#This Row],[Total Fare]]+FlightsPivot[[#This Row],[10% tax ]]</f>
        <v>69685</v>
      </c>
      <c r="K7886" s="4">
        <v>2</v>
      </c>
      <c r="L7886" s="4">
        <v>2015</v>
      </c>
      <c r="M7886" t="str">
        <f>INDEX(RoutesPivot[DepAirport],MATCH($C7886,RoutesPivot[[RouteID]:[RouteID]],0))</f>
        <v>ORD</v>
      </c>
      <c r="N7886" t="str">
        <f>INDEX(RoutesPivot[AirportID],MATCH($C7886,RoutesPivot[[RouteID]:[RouteID]],0))</f>
        <v>LAX</v>
      </c>
      <c r="O7886">
        <f>INDEX(RoutesPivot[Distance],MATCH($C7886,RoutesPivot[[RouteID]:[RouteID]],0))</f>
        <v>1518</v>
      </c>
      <c r="P7886">
        <f>INDEX(RoutesPivot[ListPrice],MATCH($C7886,RoutesPivot[[RouteID]:[RouteID]],0))</f>
        <v>350</v>
      </c>
      <c r="Q7886" t="str">
        <f>INDEX(AirportPivot[AirportName],MATCH($N7886,AirportPivot[[AirportID]:[AirportID]],0))</f>
        <v>Los Angeles International</v>
      </c>
      <c r="R7886">
        <f>INDEX(AirportPivot[Gates (number of available)],MATCH($N7886,AirportPivot[[AirportID]:[AirportID]],0))</f>
        <v>86</v>
      </c>
    </row>
    <row r="7887" spans="1:18" x14ac:dyDescent="0.25">
      <c r="A7887" s="3" t="s">
        <v>7919</v>
      </c>
      <c r="B7887" s="12">
        <v>41888</v>
      </c>
      <c r="C7887" s="4" t="s">
        <v>21</v>
      </c>
      <c r="D7887" s="4">
        <v>1.4</v>
      </c>
      <c r="E7887" s="4">
        <v>107</v>
      </c>
      <c r="F7887" s="5">
        <v>0.3125</v>
      </c>
      <c r="G7887" s="6">
        <v>125</v>
      </c>
      <c r="H7887" s="7">
        <v>23125</v>
      </c>
      <c r="I7887" s="7">
        <f>FlightsPivot[[#This Row],[Total Fare]]*10%</f>
        <v>2312.5</v>
      </c>
      <c r="J7887" s="7">
        <f>FlightsPivot[[#This Row],[Total Fare]]+FlightsPivot[[#This Row],[10% tax ]]</f>
        <v>25437.5</v>
      </c>
      <c r="K7887" s="4">
        <v>9</v>
      </c>
      <c r="L7887" s="4">
        <v>2014</v>
      </c>
      <c r="M7887" t="str">
        <f>INDEX(RoutesPivot[DepAirport],MATCH($C7887,RoutesPivot[[RouteID]:[RouteID]],0))</f>
        <v>ORD</v>
      </c>
      <c r="N7887" t="str">
        <f>INDEX(RoutesPivot[AirportID],MATCH($C7887,RoutesPivot[[RouteID]:[RouteID]],0))</f>
        <v>CLT</v>
      </c>
      <c r="O7887">
        <f>INDEX(RoutesPivot[Distance],MATCH($C7887,RoutesPivot[[RouteID]:[RouteID]],0))</f>
        <v>700</v>
      </c>
      <c r="P7887">
        <f>INDEX(RoutesPivot[ListPrice],MATCH($C7887,RoutesPivot[[RouteID]:[RouteID]],0))</f>
        <v>125</v>
      </c>
      <c r="Q7887" t="str">
        <f>INDEX(AirportPivot[AirportName],MATCH($N7887,AirportPivot[[AirportID]:[AirportID]],0))</f>
        <v>Charlotte/Douglas International</v>
      </c>
      <c r="R7887">
        <f>INDEX(AirportPivot[Gates (number of available)],MATCH($N7887,AirportPivot[[AirportID]:[AirportID]],0))</f>
        <v>65</v>
      </c>
    </row>
    <row r="7888" spans="1:18" x14ac:dyDescent="0.25">
      <c r="A7888" s="3" t="s">
        <v>7920</v>
      </c>
      <c r="B7888" s="12">
        <v>41665</v>
      </c>
      <c r="C7888" s="4" t="s">
        <v>25</v>
      </c>
      <c r="D7888" s="4">
        <v>3.3</v>
      </c>
      <c r="E7888" s="4">
        <v>48</v>
      </c>
      <c r="F7888" s="5">
        <v>0.79166666666666663</v>
      </c>
      <c r="G7888" s="6">
        <v>200</v>
      </c>
      <c r="H7888" s="7">
        <v>33000</v>
      </c>
      <c r="I7888" s="7">
        <f>FlightsPivot[[#This Row],[Total Fare]]*10%</f>
        <v>3300</v>
      </c>
      <c r="J7888" s="7">
        <f>FlightsPivot[[#This Row],[Total Fare]]+FlightsPivot[[#This Row],[10% tax ]]</f>
        <v>36300</v>
      </c>
      <c r="K7888" s="4">
        <v>1</v>
      </c>
      <c r="L7888" s="4">
        <v>2014</v>
      </c>
      <c r="M7888" t="str">
        <f>INDEX(RoutesPivot[DepAirport],MATCH($C7888,RoutesPivot[[RouteID]:[RouteID]],0))</f>
        <v>ORD</v>
      </c>
      <c r="N7888" t="str">
        <f>INDEX(RoutesPivot[AirportID],MATCH($C7888,RoutesPivot[[RouteID]:[RouteID]],0))</f>
        <v>DFW</v>
      </c>
      <c r="O7888">
        <f>INDEX(RoutesPivot[Distance],MATCH($C7888,RoutesPivot[[RouteID]:[RouteID]],0))</f>
        <v>700</v>
      </c>
      <c r="P7888">
        <f>INDEX(RoutesPivot[ListPrice],MATCH($C7888,RoutesPivot[[RouteID]:[RouteID]],0))</f>
        <v>200</v>
      </c>
      <c r="Q7888" t="str">
        <f>INDEX(AirportPivot[AirportName],MATCH($N7888,AirportPivot[[AirportID]:[AirportID]],0))</f>
        <v>Dallas/Fort Worth International</v>
      </c>
      <c r="R7888">
        <f>INDEX(AirportPivot[Gates (number of available)],MATCH($N7888,AirportPivot[[AirportID]:[AirportID]],0))</f>
        <v>130</v>
      </c>
    </row>
    <row r="7889" spans="1:18" x14ac:dyDescent="0.25">
      <c r="A7889" s="3" t="s">
        <v>7921</v>
      </c>
      <c r="B7889" s="12">
        <v>41934</v>
      </c>
      <c r="C7889" s="4" t="s">
        <v>23</v>
      </c>
      <c r="D7889" s="4">
        <v>1.8</v>
      </c>
      <c r="E7889" s="4">
        <v>56</v>
      </c>
      <c r="F7889" s="5">
        <v>0.29166666666666669</v>
      </c>
      <c r="G7889" s="6">
        <v>300</v>
      </c>
      <c r="H7889" s="7">
        <v>49500</v>
      </c>
      <c r="I7889" s="7">
        <f>FlightsPivot[[#This Row],[Total Fare]]*10%</f>
        <v>4950</v>
      </c>
      <c r="J7889" s="7">
        <f>FlightsPivot[[#This Row],[Total Fare]]+FlightsPivot[[#This Row],[10% tax ]]</f>
        <v>54450</v>
      </c>
      <c r="K7889" s="4">
        <v>10</v>
      </c>
      <c r="L7889" s="4">
        <v>2014</v>
      </c>
      <c r="M7889" t="str">
        <f>INDEX(RoutesPivot[DepAirport],MATCH($C7889,RoutesPivot[[RouteID]:[RouteID]],0))</f>
        <v>ORD</v>
      </c>
      <c r="N7889" t="str">
        <f>INDEX(RoutesPivot[AirportID],MATCH($C7889,RoutesPivot[[RouteID]:[RouteID]],0))</f>
        <v>DEN</v>
      </c>
      <c r="O7889">
        <f>INDEX(RoutesPivot[Distance],MATCH($C7889,RoutesPivot[[RouteID]:[RouteID]],0))</f>
        <v>800</v>
      </c>
      <c r="P7889">
        <f>INDEX(RoutesPivot[ListPrice],MATCH($C7889,RoutesPivot[[RouteID]:[RouteID]],0))</f>
        <v>300</v>
      </c>
      <c r="Q7889" t="str">
        <f>INDEX(AirportPivot[AirportName],MATCH($N7889,AirportPivot[[AirportID]:[AirportID]],0))</f>
        <v>Denver International</v>
      </c>
      <c r="R7889">
        <f>INDEX(AirportPivot[Gates (number of available)],MATCH($N7889,AirportPivot[[AirportID]:[AirportID]],0))</f>
        <v>75</v>
      </c>
    </row>
    <row r="7890" spans="1:18" x14ac:dyDescent="0.25">
      <c r="A7890" s="3" t="s">
        <v>7922</v>
      </c>
      <c r="B7890" s="12">
        <v>41893</v>
      </c>
      <c r="C7890" s="4" t="s">
        <v>80</v>
      </c>
      <c r="D7890" s="4">
        <v>1.6</v>
      </c>
      <c r="E7890" s="4">
        <v>136</v>
      </c>
      <c r="F7890" s="5">
        <v>0.5</v>
      </c>
      <c r="G7890" s="6">
        <v>300</v>
      </c>
      <c r="H7890" s="7">
        <v>55500</v>
      </c>
      <c r="I7890" s="7">
        <f>FlightsPivot[[#This Row],[Total Fare]]*10%</f>
        <v>5550</v>
      </c>
      <c r="J7890" s="7">
        <f>FlightsPivot[[#This Row],[Total Fare]]+FlightsPivot[[#This Row],[10% tax ]]</f>
        <v>61050</v>
      </c>
      <c r="K7890" s="4">
        <v>9</v>
      </c>
      <c r="L7890" s="4">
        <v>2014</v>
      </c>
      <c r="M7890" t="str">
        <f>INDEX(RoutesPivot[DepAirport],MATCH($C7890,RoutesPivot[[RouteID]:[RouteID]],0))</f>
        <v>ORD</v>
      </c>
      <c r="N7890" t="str">
        <f>INDEX(RoutesPivot[AirportID],MATCH($C7890,RoutesPivot[[RouteID]:[RouteID]],0))</f>
        <v>MIA</v>
      </c>
      <c r="O7890">
        <f>INDEX(RoutesPivot[Distance],MATCH($C7890,RoutesPivot[[RouteID]:[RouteID]],0))</f>
        <v>1000</v>
      </c>
      <c r="P7890">
        <f>INDEX(RoutesPivot[ListPrice],MATCH($C7890,RoutesPivot[[RouteID]:[RouteID]],0))</f>
        <v>300</v>
      </c>
      <c r="Q7890" t="str">
        <f>INDEX(AirportPivot[AirportName],MATCH($N7890,AirportPivot[[AirportID]:[AirportID]],0))</f>
        <v>Miami International</v>
      </c>
      <c r="R7890">
        <f>INDEX(AirportPivot[Gates (number of available)],MATCH($N7890,AirportPivot[[AirportID]:[AirportID]],0))</f>
        <v>80</v>
      </c>
    </row>
    <row r="7891" spans="1:18" x14ac:dyDescent="0.25">
      <c r="A7891" s="3" t="s">
        <v>7923</v>
      </c>
      <c r="B7891" s="12">
        <v>41731</v>
      </c>
      <c r="C7891" s="4" t="s">
        <v>47</v>
      </c>
      <c r="D7891" s="4">
        <v>2.5</v>
      </c>
      <c r="E7891" s="4">
        <v>76</v>
      </c>
      <c r="F7891" s="5">
        <v>0.6875</v>
      </c>
      <c r="G7891" s="6">
        <v>250</v>
      </c>
      <c r="H7891" s="7">
        <v>45250</v>
      </c>
      <c r="I7891" s="7">
        <f>FlightsPivot[[#This Row],[Total Fare]]*10%</f>
        <v>4525</v>
      </c>
      <c r="J7891" s="7">
        <f>FlightsPivot[[#This Row],[Total Fare]]+FlightsPivot[[#This Row],[10% tax ]]</f>
        <v>49775</v>
      </c>
      <c r="K7891" s="4">
        <v>4</v>
      </c>
      <c r="L7891" s="4">
        <v>2014</v>
      </c>
      <c r="M7891" t="str">
        <f>INDEX(RoutesPivot[DepAirport],MATCH($C7891,RoutesPivot[[RouteID]:[RouteID]],0))</f>
        <v>ORD</v>
      </c>
      <c r="N7891" t="str">
        <f>INDEX(RoutesPivot[AirportID],MATCH($C7891,RoutesPivot[[RouteID]:[RouteID]],0))</f>
        <v>PHX</v>
      </c>
      <c r="O7891">
        <f>INDEX(RoutesPivot[Distance],MATCH($C7891,RoutesPivot[[RouteID]:[RouteID]],0))</f>
        <v>1200</v>
      </c>
      <c r="P7891">
        <f>INDEX(RoutesPivot[ListPrice],MATCH($C7891,RoutesPivot[[RouteID]:[RouteID]],0))</f>
        <v>250</v>
      </c>
      <c r="Q7891" t="str">
        <f>INDEX(AirportPivot[AirportName],MATCH($N7891,AirportPivot[[AirportID]:[AirportID]],0))</f>
        <v>Phoenix Sky Harbor International</v>
      </c>
      <c r="R7891">
        <f>INDEX(AirportPivot[Gates (number of available)],MATCH($N7891,AirportPivot[[AirportID]:[AirportID]],0))</f>
        <v>60</v>
      </c>
    </row>
    <row r="7892" spans="1:18" x14ac:dyDescent="0.25">
      <c r="A7892" s="3" t="s">
        <v>7924</v>
      </c>
      <c r="B7892" s="12">
        <v>42207</v>
      </c>
      <c r="C7892" s="4" t="s">
        <v>70</v>
      </c>
      <c r="D7892" s="4">
        <v>2</v>
      </c>
      <c r="E7892" s="4">
        <v>182</v>
      </c>
      <c r="F7892" s="5">
        <v>0.33333333333333331</v>
      </c>
      <c r="G7892" s="6">
        <v>302.5</v>
      </c>
      <c r="H7892" s="7">
        <v>49912.5</v>
      </c>
      <c r="I7892" s="7">
        <f>FlightsPivot[[#This Row],[Total Fare]]*10%</f>
        <v>4991.25</v>
      </c>
      <c r="J7892" s="7">
        <f>FlightsPivot[[#This Row],[Total Fare]]+FlightsPivot[[#This Row],[10% tax ]]</f>
        <v>54903.75</v>
      </c>
      <c r="K7892" s="4">
        <v>7</v>
      </c>
      <c r="L7892" s="4">
        <v>2015</v>
      </c>
      <c r="M7892" t="str">
        <f>INDEX(RoutesPivot[DepAirport],MATCH($C7892,RoutesPivot[[RouteID]:[RouteID]],0))</f>
        <v>ORD</v>
      </c>
      <c r="N7892" t="str">
        <f>INDEX(RoutesPivot[AirportID],MATCH($C7892,RoutesPivot[[RouteID]:[RouteID]],0))</f>
        <v>LAS</v>
      </c>
      <c r="O7892">
        <f>INDEX(RoutesPivot[Distance],MATCH($C7892,RoutesPivot[[RouteID]:[RouteID]],0))</f>
        <v>1100</v>
      </c>
      <c r="P7892">
        <f>INDEX(RoutesPivot[ListPrice],MATCH($C7892,RoutesPivot[[RouteID]:[RouteID]],0))</f>
        <v>275</v>
      </c>
      <c r="Q7892" t="str">
        <f>INDEX(AirportPivot[AirportName],MATCH($N7892,AirportPivot[[AirportID]:[AirportID]],0))</f>
        <v>McCarran International</v>
      </c>
      <c r="R7892">
        <f>INDEX(AirportPivot[Gates (number of available)],MATCH($N7892,AirportPivot[[AirportID]:[AirportID]],0))</f>
        <v>68</v>
      </c>
    </row>
    <row r="7893" spans="1:18" x14ac:dyDescent="0.25">
      <c r="A7893" s="3" t="s">
        <v>7925</v>
      </c>
      <c r="B7893" s="12">
        <v>41835</v>
      </c>
      <c r="C7893" s="4" t="s">
        <v>25</v>
      </c>
      <c r="D7893" s="4">
        <v>1.6</v>
      </c>
      <c r="E7893" s="4">
        <v>103</v>
      </c>
      <c r="F7893" s="5">
        <v>0.60416666666666663</v>
      </c>
      <c r="G7893" s="6">
        <v>220</v>
      </c>
      <c r="H7893" s="7">
        <v>40700</v>
      </c>
      <c r="I7893" s="7">
        <f>FlightsPivot[[#This Row],[Total Fare]]*10%</f>
        <v>4070</v>
      </c>
      <c r="J7893" s="7">
        <f>FlightsPivot[[#This Row],[Total Fare]]+FlightsPivot[[#This Row],[10% tax ]]</f>
        <v>44770</v>
      </c>
      <c r="K7893" s="4">
        <v>7</v>
      </c>
      <c r="L7893" s="4">
        <v>2014</v>
      </c>
      <c r="M7893" t="str">
        <f>INDEX(RoutesPivot[DepAirport],MATCH($C7893,RoutesPivot[[RouteID]:[RouteID]],0))</f>
        <v>ORD</v>
      </c>
      <c r="N7893" t="str">
        <f>INDEX(RoutesPivot[AirportID],MATCH($C7893,RoutesPivot[[RouteID]:[RouteID]],0))</f>
        <v>DFW</v>
      </c>
      <c r="O7893">
        <f>INDEX(RoutesPivot[Distance],MATCH($C7893,RoutesPivot[[RouteID]:[RouteID]],0))</f>
        <v>700</v>
      </c>
      <c r="P7893">
        <f>INDEX(RoutesPivot[ListPrice],MATCH($C7893,RoutesPivot[[RouteID]:[RouteID]],0))</f>
        <v>200</v>
      </c>
      <c r="Q7893" t="str">
        <f>INDEX(AirportPivot[AirportName],MATCH($N7893,AirportPivot[[AirportID]:[AirportID]],0))</f>
        <v>Dallas/Fort Worth International</v>
      </c>
      <c r="R7893">
        <f>INDEX(AirportPivot[Gates (number of available)],MATCH($N7893,AirportPivot[[AirportID]:[AirportID]],0))</f>
        <v>130</v>
      </c>
    </row>
    <row r="7894" spans="1:18" x14ac:dyDescent="0.25">
      <c r="A7894" s="3" t="s">
        <v>7926</v>
      </c>
      <c r="B7894" s="12">
        <v>42260</v>
      </c>
      <c r="C7894" s="4" t="s">
        <v>13</v>
      </c>
      <c r="D7894" s="4">
        <v>2.1</v>
      </c>
      <c r="E7894" s="4">
        <v>6</v>
      </c>
      <c r="F7894" s="5">
        <v>0.70833333333333337</v>
      </c>
      <c r="G7894" s="6">
        <v>250</v>
      </c>
      <c r="H7894" s="7">
        <v>46250</v>
      </c>
      <c r="I7894" s="7">
        <f>FlightsPivot[[#This Row],[Total Fare]]*10%</f>
        <v>4625</v>
      </c>
      <c r="J7894" s="7">
        <f>FlightsPivot[[#This Row],[Total Fare]]+FlightsPivot[[#This Row],[10% tax ]]</f>
        <v>50875</v>
      </c>
      <c r="K7894" s="4">
        <v>9</v>
      </c>
      <c r="L7894" s="4">
        <v>2015</v>
      </c>
      <c r="M7894" t="str">
        <f>INDEX(RoutesPivot[DepAirport],MATCH($C7894,RoutesPivot[[RouteID]:[RouteID]],0))</f>
        <v>ORD</v>
      </c>
      <c r="N7894" t="str">
        <f>INDEX(RoutesPivot[AirportID],MATCH($C7894,RoutesPivot[[RouteID]:[RouteID]],0))</f>
        <v>JFK</v>
      </c>
      <c r="O7894">
        <f>INDEX(RoutesPivot[Distance],MATCH($C7894,RoutesPivot[[RouteID]:[RouteID]],0))</f>
        <v>619</v>
      </c>
      <c r="P7894">
        <f>INDEX(RoutesPivot[ListPrice],MATCH($C7894,RoutesPivot[[RouteID]:[RouteID]],0))</f>
        <v>250</v>
      </c>
      <c r="Q7894" t="str">
        <f>INDEX(AirportPivot[AirportName],MATCH($N7894,AirportPivot[[AirportID]:[AirportID]],0))</f>
        <v>John F Kennedy International</v>
      </c>
      <c r="R7894">
        <f>INDEX(AirportPivot[Gates (number of available)],MATCH($N7894,AirportPivot[[AirportID]:[AirportID]],0))</f>
        <v>120</v>
      </c>
    </row>
    <row r="7895" spans="1:18" x14ac:dyDescent="0.25">
      <c r="A7895" s="3" t="s">
        <v>7927</v>
      </c>
      <c r="B7895" s="12">
        <v>41858</v>
      </c>
      <c r="C7895" s="4" t="s">
        <v>25</v>
      </c>
      <c r="D7895" s="4">
        <v>2.2999999999999998</v>
      </c>
      <c r="E7895" s="4">
        <v>3</v>
      </c>
      <c r="F7895" s="5">
        <v>0.33333333333333331</v>
      </c>
      <c r="G7895" s="6">
        <v>220</v>
      </c>
      <c r="H7895" s="7">
        <v>40700</v>
      </c>
      <c r="I7895" s="7">
        <f>FlightsPivot[[#This Row],[Total Fare]]*10%</f>
        <v>4070</v>
      </c>
      <c r="J7895" s="7">
        <f>FlightsPivot[[#This Row],[Total Fare]]+FlightsPivot[[#This Row],[10% tax ]]</f>
        <v>44770</v>
      </c>
      <c r="K7895" s="4">
        <v>8</v>
      </c>
      <c r="L7895" s="4">
        <v>2014</v>
      </c>
      <c r="M7895" t="str">
        <f>INDEX(RoutesPivot[DepAirport],MATCH($C7895,RoutesPivot[[RouteID]:[RouteID]],0))</f>
        <v>ORD</v>
      </c>
      <c r="N7895" t="str">
        <f>INDEX(RoutesPivot[AirportID],MATCH($C7895,RoutesPivot[[RouteID]:[RouteID]],0))</f>
        <v>DFW</v>
      </c>
      <c r="O7895">
        <f>INDEX(RoutesPivot[Distance],MATCH($C7895,RoutesPivot[[RouteID]:[RouteID]],0))</f>
        <v>700</v>
      </c>
      <c r="P7895">
        <f>INDEX(RoutesPivot[ListPrice],MATCH($C7895,RoutesPivot[[RouteID]:[RouteID]],0))</f>
        <v>200</v>
      </c>
      <c r="Q7895" t="str">
        <f>INDEX(AirportPivot[AirportName],MATCH($N7895,AirportPivot[[AirportID]:[AirportID]],0))</f>
        <v>Dallas/Fort Worth International</v>
      </c>
      <c r="R7895">
        <f>INDEX(AirportPivot[Gates (number of available)],MATCH($N7895,AirportPivot[[AirportID]:[AirportID]],0))</f>
        <v>130</v>
      </c>
    </row>
    <row r="7896" spans="1:18" x14ac:dyDescent="0.25">
      <c r="A7896" s="3" t="s">
        <v>7928</v>
      </c>
      <c r="B7896" s="12">
        <v>41993</v>
      </c>
      <c r="C7896" s="4" t="s">
        <v>80</v>
      </c>
      <c r="D7896" s="4">
        <v>0.9</v>
      </c>
      <c r="E7896" s="4">
        <v>12</v>
      </c>
      <c r="F7896" s="5">
        <v>0.41666666666666669</v>
      </c>
      <c r="G7896" s="6">
        <v>300</v>
      </c>
      <c r="H7896" s="7">
        <v>55500</v>
      </c>
      <c r="I7896" s="7">
        <f>FlightsPivot[[#This Row],[Total Fare]]*10%</f>
        <v>5550</v>
      </c>
      <c r="J7896" s="7">
        <f>FlightsPivot[[#This Row],[Total Fare]]+FlightsPivot[[#This Row],[10% tax ]]</f>
        <v>61050</v>
      </c>
      <c r="K7896" s="4">
        <v>12</v>
      </c>
      <c r="L7896" s="4">
        <v>2014</v>
      </c>
      <c r="M7896" t="str">
        <f>INDEX(RoutesPivot[DepAirport],MATCH($C7896,RoutesPivot[[RouteID]:[RouteID]],0))</f>
        <v>ORD</v>
      </c>
      <c r="N7896" t="str">
        <f>INDEX(RoutesPivot[AirportID],MATCH($C7896,RoutesPivot[[RouteID]:[RouteID]],0))</f>
        <v>MIA</v>
      </c>
      <c r="O7896">
        <f>INDEX(RoutesPivot[Distance],MATCH($C7896,RoutesPivot[[RouteID]:[RouteID]],0))</f>
        <v>1000</v>
      </c>
      <c r="P7896">
        <f>INDEX(RoutesPivot[ListPrice],MATCH($C7896,RoutesPivot[[RouteID]:[RouteID]],0))</f>
        <v>300</v>
      </c>
      <c r="Q7896" t="str">
        <f>INDEX(AirportPivot[AirportName],MATCH($N7896,AirportPivot[[AirportID]:[AirportID]],0))</f>
        <v>Miami International</v>
      </c>
      <c r="R7896">
        <f>INDEX(AirportPivot[Gates (number of available)],MATCH($N7896,AirportPivot[[AirportID]:[AirportID]],0))</f>
        <v>80</v>
      </c>
    </row>
    <row r="7897" spans="1:18" x14ac:dyDescent="0.25">
      <c r="A7897" s="3" t="s">
        <v>7929</v>
      </c>
      <c r="B7897" s="12">
        <v>41725</v>
      </c>
      <c r="C7897" s="4" t="s">
        <v>21</v>
      </c>
      <c r="D7897" s="4">
        <v>2.1</v>
      </c>
      <c r="E7897" s="4">
        <v>4</v>
      </c>
      <c r="F7897" s="5">
        <v>0.8125</v>
      </c>
      <c r="G7897" s="6">
        <v>125</v>
      </c>
      <c r="H7897" s="7">
        <v>23125</v>
      </c>
      <c r="I7897" s="7">
        <f>FlightsPivot[[#This Row],[Total Fare]]*10%</f>
        <v>2312.5</v>
      </c>
      <c r="J7897" s="7">
        <f>FlightsPivot[[#This Row],[Total Fare]]+FlightsPivot[[#This Row],[10% tax ]]</f>
        <v>25437.5</v>
      </c>
      <c r="K7897" s="4">
        <v>3</v>
      </c>
      <c r="L7897" s="4">
        <v>2014</v>
      </c>
      <c r="M7897" t="str">
        <f>INDEX(RoutesPivot[DepAirport],MATCH($C7897,RoutesPivot[[RouteID]:[RouteID]],0))</f>
        <v>ORD</v>
      </c>
      <c r="N7897" t="str">
        <f>INDEX(RoutesPivot[AirportID],MATCH($C7897,RoutesPivot[[RouteID]:[RouteID]],0))</f>
        <v>CLT</v>
      </c>
      <c r="O7897">
        <f>INDEX(RoutesPivot[Distance],MATCH($C7897,RoutesPivot[[RouteID]:[RouteID]],0))</f>
        <v>700</v>
      </c>
      <c r="P7897">
        <f>INDEX(RoutesPivot[ListPrice],MATCH($C7897,RoutesPivot[[RouteID]:[RouteID]],0))</f>
        <v>125</v>
      </c>
      <c r="Q7897" t="str">
        <f>INDEX(AirportPivot[AirportName],MATCH($N7897,AirportPivot[[AirportID]:[AirportID]],0))</f>
        <v>Charlotte/Douglas International</v>
      </c>
      <c r="R7897">
        <f>INDEX(AirportPivot[Gates (number of available)],MATCH($N7897,AirportPivot[[AirportID]:[AirportID]],0))</f>
        <v>65</v>
      </c>
    </row>
    <row r="7898" spans="1:18" x14ac:dyDescent="0.25">
      <c r="A7898" s="3" t="s">
        <v>7930</v>
      </c>
      <c r="B7898" s="12">
        <v>41716</v>
      </c>
      <c r="C7898" s="4" t="s">
        <v>19</v>
      </c>
      <c r="D7898" s="4">
        <v>2.2000000000000002</v>
      </c>
      <c r="E7898" s="4">
        <v>206</v>
      </c>
      <c r="F7898" s="5">
        <v>0.75</v>
      </c>
      <c r="G7898" s="6">
        <v>200</v>
      </c>
      <c r="H7898" s="7">
        <v>33000</v>
      </c>
      <c r="I7898" s="7">
        <f>FlightsPivot[[#This Row],[Total Fare]]*10%</f>
        <v>3300</v>
      </c>
      <c r="J7898" s="7">
        <f>FlightsPivot[[#This Row],[Total Fare]]+FlightsPivot[[#This Row],[10% tax ]]</f>
        <v>36300</v>
      </c>
      <c r="K7898" s="4">
        <v>3</v>
      </c>
      <c r="L7898" s="4">
        <v>2014</v>
      </c>
      <c r="M7898" t="str">
        <f>INDEX(RoutesPivot[DepAirport],MATCH($C7898,RoutesPivot[[RouteID]:[RouteID]],0))</f>
        <v>ORD</v>
      </c>
      <c r="N7898" t="str">
        <f>INDEX(RoutesPivot[AirportID],MATCH($C7898,RoutesPivot[[RouteID]:[RouteID]],0))</f>
        <v>IAH</v>
      </c>
      <c r="O7898">
        <f>INDEX(RoutesPivot[Distance],MATCH($C7898,RoutesPivot[[RouteID]:[RouteID]],0))</f>
        <v>800</v>
      </c>
      <c r="P7898">
        <f>INDEX(RoutesPivot[ListPrice],MATCH($C7898,RoutesPivot[[RouteID]:[RouteID]],0))</f>
        <v>200</v>
      </c>
      <c r="Q7898" t="str">
        <f>INDEX(AirportPivot[AirportName],MATCH($N7898,AirportPivot[[AirportID]:[AirportID]],0))</f>
        <v>George Bush Intercontinental/Houston</v>
      </c>
      <c r="R7898">
        <f>INDEX(AirportPivot[Gates (number of available)],MATCH($N7898,AirportPivot[[AirportID]:[AirportID]],0))</f>
        <v>80</v>
      </c>
    </row>
    <row r="7899" spans="1:18" x14ac:dyDescent="0.25">
      <c r="A7899" s="3" t="s">
        <v>7931</v>
      </c>
      <c r="B7899" s="12">
        <v>42360</v>
      </c>
      <c r="C7899" s="4" t="s">
        <v>70</v>
      </c>
      <c r="D7899" s="4">
        <v>1.5</v>
      </c>
      <c r="E7899" s="4">
        <v>72</v>
      </c>
      <c r="F7899" s="5">
        <v>0.83333333333333337</v>
      </c>
      <c r="G7899" s="6">
        <v>385</v>
      </c>
      <c r="H7899" s="7">
        <v>69685</v>
      </c>
      <c r="I7899" s="7">
        <f>FlightsPivot[[#This Row],[Total Fare]]*10%</f>
        <v>6968.5</v>
      </c>
      <c r="J7899" s="7">
        <f>FlightsPivot[[#This Row],[Total Fare]]+FlightsPivot[[#This Row],[10% tax ]]</f>
        <v>76653.5</v>
      </c>
      <c r="K7899" s="4">
        <v>12</v>
      </c>
      <c r="L7899" s="4">
        <v>2015</v>
      </c>
      <c r="M7899" t="str">
        <f>INDEX(RoutesPivot[DepAirport],MATCH($C7899,RoutesPivot[[RouteID]:[RouteID]],0))</f>
        <v>ORD</v>
      </c>
      <c r="N7899" t="str">
        <f>INDEX(RoutesPivot[AirportID],MATCH($C7899,RoutesPivot[[RouteID]:[RouteID]],0))</f>
        <v>LAS</v>
      </c>
      <c r="O7899">
        <f>INDEX(RoutesPivot[Distance],MATCH($C7899,RoutesPivot[[RouteID]:[RouteID]],0))</f>
        <v>1100</v>
      </c>
      <c r="P7899">
        <f>INDEX(RoutesPivot[ListPrice],MATCH($C7899,RoutesPivot[[RouteID]:[RouteID]],0))</f>
        <v>275</v>
      </c>
      <c r="Q7899" t="str">
        <f>INDEX(AirportPivot[AirportName],MATCH($N7899,AirportPivot[[AirportID]:[AirportID]],0))</f>
        <v>McCarran International</v>
      </c>
      <c r="R7899">
        <f>INDEX(AirportPivot[Gates (number of available)],MATCH($N7899,AirportPivot[[AirportID]:[AirportID]],0))</f>
        <v>68</v>
      </c>
    </row>
    <row r="7900" spans="1:18" x14ac:dyDescent="0.25">
      <c r="A7900" s="3" t="s">
        <v>7932</v>
      </c>
      <c r="B7900" s="12">
        <v>41993</v>
      </c>
      <c r="C7900" s="4" t="s">
        <v>17</v>
      </c>
      <c r="D7900" s="4">
        <v>5.2</v>
      </c>
      <c r="E7900" s="4">
        <v>42</v>
      </c>
      <c r="F7900" s="5">
        <v>0.75</v>
      </c>
      <c r="G7900" s="6">
        <v>350</v>
      </c>
      <c r="H7900" s="7">
        <v>57750</v>
      </c>
      <c r="I7900" s="7">
        <f>FlightsPivot[[#This Row],[Total Fare]]*10%</f>
        <v>5775</v>
      </c>
      <c r="J7900" s="7">
        <f>FlightsPivot[[#This Row],[Total Fare]]+FlightsPivot[[#This Row],[10% tax ]]</f>
        <v>63525</v>
      </c>
      <c r="K7900" s="4">
        <v>12</v>
      </c>
      <c r="L7900" s="4">
        <v>2014</v>
      </c>
      <c r="M7900" t="str">
        <f>INDEX(RoutesPivot[DepAirport],MATCH($C7900,RoutesPivot[[RouteID]:[RouteID]],0))</f>
        <v>ORD</v>
      </c>
      <c r="N7900" t="str">
        <f>INDEX(RoutesPivot[AirportID],MATCH($C7900,RoutesPivot[[RouteID]:[RouteID]],0))</f>
        <v>LAX</v>
      </c>
      <c r="O7900">
        <f>INDEX(RoutesPivot[Distance],MATCH($C7900,RoutesPivot[[RouteID]:[RouteID]],0))</f>
        <v>1518</v>
      </c>
      <c r="P7900">
        <f>INDEX(RoutesPivot[ListPrice],MATCH($C7900,RoutesPivot[[RouteID]:[RouteID]],0))</f>
        <v>350</v>
      </c>
      <c r="Q7900" t="str">
        <f>INDEX(AirportPivot[AirportName],MATCH($N7900,AirportPivot[[AirportID]:[AirportID]],0))</f>
        <v>Los Angeles International</v>
      </c>
      <c r="R7900">
        <f>INDEX(AirportPivot[Gates (number of available)],MATCH($N7900,AirportPivot[[AirportID]:[AirportID]],0))</f>
        <v>86</v>
      </c>
    </row>
    <row r="7901" spans="1:18" x14ac:dyDescent="0.25">
      <c r="A7901" s="3" t="s">
        <v>7933</v>
      </c>
      <c r="B7901" s="12">
        <v>41885</v>
      </c>
      <c r="C7901" s="4" t="s">
        <v>103</v>
      </c>
      <c r="D7901" s="4">
        <v>1.9</v>
      </c>
      <c r="E7901" s="4">
        <v>90</v>
      </c>
      <c r="F7901" s="5">
        <v>0.77083333333333337</v>
      </c>
      <c r="G7901" s="6">
        <v>300</v>
      </c>
      <c r="H7901" s="7">
        <v>54300</v>
      </c>
      <c r="I7901" s="7">
        <f>FlightsPivot[[#This Row],[Total Fare]]*10%</f>
        <v>5430</v>
      </c>
      <c r="J7901" s="7">
        <f>FlightsPivot[[#This Row],[Total Fare]]+FlightsPivot[[#This Row],[10% tax ]]</f>
        <v>59730</v>
      </c>
      <c r="K7901" s="4">
        <v>9</v>
      </c>
      <c r="L7901" s="4">
        <v>2014</v>
      </c>
      <c r="M7901" t="str">
        <f>INDEX(RoutesPivot[DepAirport],MATCH($C7901,RoutesPivot[[RouteID]:[RouteID]],0))</f>
        <v>ORD</v>
      </c>
      <c r="N7901" t="str">
        <f>INDEX(RoutesPivot[AirportID],MATCH($C7901,RoutesPivot[[RouteID]:[RouteID]],0))</f>
        <v>IAD</v>
      </c>
      <c r="O7901">
        <f>INDEX(RoutesPivot[Distance],MATCH($C7901,RoutesPivot[[RouteID]:[RouteID]],0))</f>
        <v>515</v>
      </c>
      <c r="P7901">
        <f>INDEX(RoutesPivot[ListPrice],MATCH($C7901,RoutesPivot[[RouteID]:[RouteID]],0))</f>
        <v>300</v>
      </c>
      <c r="Q7901" t="str">
        <f>INDEX(AirportPivot[AirportName],MATCH($N7901,AirportPivot[[AirportID]:[AirportID]],0))</f>
        <v>Washington Dulles International</v>
      </c>
      <c r="R7901">
        <f>INDEX(AirportPivot[Gates (number of available)],MATCH($N7901,AirportPivot[[AirportID]:[AirportID]],0))</f>
        <v>95</v>
      </c>
    </row>
    <row r="7902" spans="1:18" x14ac:dyDescent="0.25">
      <c r="A7902" s="3" t="s">
        <v>7934</v>
      </c>
      <c r="B7902" s="12">
        <v>42245</v>
      </c>
      <c r="C7902" s="4" t="s">
        <v>37</v>
      </c>
      <c r="D7902" s="4">
        <v>1.9</v>
      </c>
      <c r="E7902" s="4">
        <v>23</v>
      </c>
      <c r="F7902" s="5">
        <v>0.8125</v>
      </c>
      <c r="G7902" s="6">
        <v>385</v>
      </c>
      <c r="H7902" s="7">
        <v>71225</v>
      </c>
      <c r="I7902" s="7">
        <f>FlightsPivot[[#This Row],[Total Fare]]*10%</f>
        <v>7122.5</v>
      </c>
      <c r="J7902" s="7">
        <f>FlightsPivot[[#This Row],[Total Fare]]+FlightsPivot[[#This Row],[10% tax ]]</f>
        <v>78347.5</v>
      </c>
      <c r="K7902" s="4">
        <v>8</v>
      </c>
      <c r="L7902" s="4">
        <v>2015</v>
      </c>
      <c r="M7902" t="str">
        <f>INDEX(RoutesPivot[DepAirport],MATCH($C7902,RoutesPivot[[RouteID]:[RouteID]],0))</f>
        <v>ORD</v>
      </c>
      <c r="N7902" t="str">
        <f>INDEX(RoutesPivot[AirportID],MATCH($C7902,RoutesPivot[[RouteID]:[RouteID]],0))</f>
        <v>SEA</v>
      </c>
      <c r="O7902">
        <f>INDEX(RoutesPivot[Distance],MATCH($C7902,RoutesPivot[[RouteID]:[RouteID]],0))</f>
        <v>1500</v>
      </c>
      <c r="P7902">
        <f>INDEX(RoutesPivot[ListPrice],MATCH($C7902,RoutesPivot[[RouteID]:[RouteID]],0))</f>
        <v>350</v>
      </c>
      <c r="Q7902" t="str">
        <f>INDEX(AirportPivot[AirportName],MATCH($N7902,AirportPivot[[AirportID]:[AirportID]],0))</f>
        <v>Seattle-Tacoma International</v>
      </c>
      <c r="R7902">
        <f>INDEX(AirportPivot[Gates (number of available)],MATCH($N7902,AirportPivot[[AirportID]:[AirportID]],0))</f>
        <v>58</v>
      </c>
    </row>
    <row r="7903" spans="1:18" x14ac:dyDescent="0.25">
      <c r="A7903" s="3" t="s">
        <v>7935</v>
      </c>
      <c r="B7903" s="12">
        <v>42089</v>
      </c>
      <c r="C7903" s="4" t="s">
        <v>27</v>
      </c>
      <c r="D7903" s="4">
        <v>10</v>
      </c>
      <c r="E7903" s="4">
        <v>16</v>
      </c>
      <c r="F7903" s="5">
        <v>0.29166666666666669</v>
      </c>
      <c r="G7903" s="6">
        <v>200</v>
      </c>
      <c r="H7903" s="7">
        <v>37000</v>
      </c>
      <c r="I7903" s="7">
        <f>FlightsPivot[[#This Row],[Total Fare]]*10%</f>
        <v>3700</v>
      </c>
      <c r="J7903" s="7">
        <f>FlightsPivot[[#This Row],[Total Fare]]+FlightsPivot[[#This Row],[10% tax ]]</f>
        <v>40700</v>
      </c>
      <c r="K7903" s="4">
        <v>3</v>
      </c>
      <c r="L7903" s="4">
        <v>2015</v>
      </c>
      <c r="M7903" t="str">
        <f>INDEX(RoutesPivot[DepAirport],MATCH($C7903,RoutesPivot[[RouteID]:[RouteID]],0))</f>
        <v>ORD</v>
      </c>
      <c r="N7903" t="str">
        <f>INDEX(RoutesPivot[AirportID],MATCH($C7903,RoutesPivot[[RouteID]:[RouteID]],0))</f>
        <v>ATL</v>
      </c>
      <c r="O7903">
        <f>INDEX(RoutesPivot[Distance],MATCH($C7903,RoutesPivot[[RouteID]:[RouteID]],0))</f>
        <v>510</v>
      </c>
      <c r="P7903">
        <f>INDEX(RoutesPivot[ListPrice],MATCH($C7903,RoutesPivot[[RouteID]:[RouteID]],0))</f>
        <v>200</v>
      </c>
      <c r="Q7903" t="str">
        <f>INDEX(AirportPivot[AirportName],MATCH($N7903,AirportPivot[[AirportID]:[AirportID]],0))</f>
        <v>Hartsfield-Jackson Atlanta International</v>
      </c>
      <c r="R7903">
        <f>INDEX(AirportPivot[Gates (number of available)],MATCH($N7903,AirportPivot[[AirportID]:[AirportID]],0))</f>
        <v>100</v>
      </c>
    </row>
    <row r="7904" spans="1:18" x14ac:dyDescent="0.25">
      <c r="A7904" s="3" t="s">
        <v>7936</v>
      </c>
      <c r="B7904" s="12">
        <v>41906</v>
      </c>
      <c r="C7904" s="4" t="s">
        <v>50</v>
      </c>
      <c r="D7904" s="4">
        <v>1.6</v>
      </c>
      <c r="E7904" s="4">
        <v>93</v>
      </c>
      <c r="F7904" s="5">
        <v>0.625</v>
      </c>
      <c r="G7904" s="6">
        <v>275</v>
      </c>
      <c r="H7904" s="7">
        <v>50875</v>
      </c>
      <c r="I7904" s="7">
        <f>FlightsPivot[[#This Row],[Total Fare]]*10%</f>
        <v>5087.5</v>
      </c>
      <c r="J7904" s="7">
        <f>FlightsPivot[[#This Row],[Total Fare]]+FlightsPivot[[#This Row],[10% tax ]]</f>
        <v>55962.5</v>
      </c>
      <c r="K7904" s="4">
        <v>9</v>
      </c>
      <c r="L7904" s="4">
        <v>2014</v>
      </c>
      <c r="M7904" t="str">
        <f>INDEX(RoutesPivot[DepAirport],MATCH($C7904,RoutesPivot[[RouteID]:[RouteID]],0))</f>
        <v>ORD</v>
      </c>
      <c r="N7904" t="str">
        <f>INDEX(RoutesPivot[AirportID],MATCH($C7904,RoutesPivot[[RouteID]:[RouteID]],0))</f>
        <v>LGA</v>
      </c>
      <c r="O7904">
        <f>INDEX(RoutesPivot[Distance],MATCH($C7904,RoutesPivot[[RouteID]:[RouteID]],0))</f>
        <v>610</v>
      </c>
      <c r="P7904">
        <f>INDEX(RoutesPivot[ListPrice],MATCH($C7904,RoutesPivot[[RouteID]:[RouteID]],0))</f>
        <v>275</v>
      </c>
      <c r="Q7904" t="str">
        <f>INDEX(AirportPivot[AirportName],MATCH($N7904,AirportPivot[[AirportID]:[AirportID]],0))</f>
        <v>Laguardia</v>
      </c>
      <c r="R7904">
        <f>INDEX(AirportPivot[Gates (number of available)],MATCH($N7904,AirportPivot[[AirportID]:[AirportID]],0))</f>
        <v>66</v>
      </c>
    </row>
    <row r="7905" spans="1:18" x14ac:dyDescent="0.25">
      <c r="A7905" s="3" t="s">
        <v>7937</v>
      </c>
      <c r="B7905" s="12">
        <v>42173</v>
      </c>
      <c r="C7905" s="4" t="s">
        <v>30</v>
      </c>
      <c r="D7905" s="4">
        <v>2</v>
      </c>
      <c r="E7905" s="4">
        <v>122</v>
      </c>
      <c r="F7905" s="5">
        <v>0.29166666666666669</v>
      </c>
      <c r="G7905" s="6">
        <v>275</v>
      </c>
      <c r="H7905" s="7">
        <v>50875</v>
      </c>
      <c r="I7905" s="7">
        <f>FlightsPivot[[#This Row],[Total Fare]]*10%</f>
        <v>5087.5</v>
      </c>
      <c r="J7905" s="7">
        <f>FlightsPivot[[#This Row],[Total Fare]]+FlightsPivot[[#This Row],[10% tax ]]</f>
        <v>55962.5</v>
      </c>
      <c r="K7905" s="4">
        <v>6</v>
      </c>
      <c r="L7905" s="4">
        <v>2015</v>
      </c>
      <c r="M7905" t="str">
        <f>INDEX(RoutesPivot[DepAirport],MATCH($C7905,RoutesPivot[[RouteID]:[RouteID]],0))</f>
        <v>ORD</v>
      </c>
      <c r="N7905" t="str">
        <f>INDEX(RoutesPivot[AirportID],MATCH($C7905,RoutesPivot[[RouteID]:[RouteID]],0))</f>
        <v>MCO</v>
      </c>
      <c r="O7905">
        <f>INDEX(RoutesPivot[Distance],MATCH($C7905,RoutesPivot[[RouteID]:[RouteID]],0))</f>
        <v>850</v>
      </c>
      <c r="P7905">
        <f>INDEX(RoutesPivot[ListPrice],MATCH($C7905,RoutesPivot[[RouteID]:[RouteID]],0))</f>
        <v>250</v>
      </c>
      <c r="Q7905" t="str">
        <f>INDEX(AirportPivot[AirportName],MATCH($N7905,AirportPivot[[AirportID]:[AirportID]],0))</f>
        <v>Orlando International</v>
      </c>
      <c r="R7905">
        <f>INDEX(AirportPivot[Gates (number of available)],MATCH($N7905,AirportPivot[[AirportID]:[AirportID]],0))</f>
        <v>67</v>
      </c>
    </row>
    <row r="7906" spans="1:18" x14ac:dyDescent="0.25">
      <c r="A7906" s="3" t="s">
        <v>7938</v>
      </c>
      <c r="B7906" s="12">
        <v>42337</v>
      </c>
      <c r="C7906" s="4" t="s">
        <v>70</v>
      </c>
      <c r="D7906" s="4">
        <v>4.7</v>
      </c>
      <c r="E7906" s="4">
        <v>40</v>
      </c>
      <c r="F7906" s="5">
        <v>0.29166666666666669</v>
      </c>
      <c r="G7906" s="6">
        <v>412.5</v>
      </c>
      <c r="H7906" s="7">
        <v>68062.5</v>
      </c>
      <c r="I7906" s="7">
        <f>FlightsPivot[[#This Row],[Total Fare]]*10%</f>
        <v>6806.25</v>
      </c>
      <c r="J7906" s="7">
        <f>FlightsPivot[[#This Row],[Total Fare]]+FlightsPivot[[#This Row],[10% tax ]]</f>
        <v>74868.75</v>
      </c>
      <c r="K7906" s="4">
        <v>11</v>
      </c>
      <c r="L7906" s="4">
        <v>2015</v>
      </c>
      <c r="M7906" t="str">
        <f>INDEX(RoutesPivot[DepAirport],MATCH($C7906,RoutesPivot[[RouteID]:[RouteID]],0))</f>
        <v>ORD</v>
      </c>
      <c r="N7906" t="str">
        <f>INDEX(RoutesPivot[AirportID],MATCH($C7906,RoutesPivot[[RouteID]:[RouteID]],0))</f>
        <v>LAS</v>
      </c>
      <c r="O7906">
        <f>INDEX(RoutesPivot[Distance],MATCH($C7906,RoutesPivot[[RouteID]:[RouteID]],0))</f>
        <v>1100</v>
      </c>
      <c r="P7906">
        <f>INDEX(RoutesPivot[ListPrice],MATCH($C7906,RoutesPivot[[RouteID]:[RouteID]],0))</f>
        <v>275</v>
      </c>
      <c r="Q7906" t="str">
        <f>INDEX(AirportPivot[AirportName],MATCH($N7906,AirportPivot[[AirportID]:[AirportID]],0))</f>
        <v>McCarran International</v>
      </c>
      <c r="R7906">
        <f>INDEX(AirportPivot[Gates (number of available)],MATCH($N7906,AirportPivot[[AirportID]:[AirportID]],0))</f>
        <v>68</v>
      </c>
    </row>
    <row r="7907" spans="1:18" x14ac:dyDescent="0.25">
      <c r="A7907" s="3" t="s">
        <v>7939</v>
      </c>
      <c r="B7907" s="12">
        <v>42226</v>
      </c>
      <c r="C7907" s="4" t="s">
        <v>80</v>
      </c>
      <c r="D7907" s="4">
        <v>1.3</v>
      </c>
      <c r="E7907" s="4">
        <v>116</v>
      </c>
      <c r="F7907" s="5">
        <v>0.54166666666666663</v>
      </c>
      <c r="G7907" s="6">
        <v>330</v>
      </c>
      <c r="H7907" s="7">
        <v>61050</v>
      </c>
      <c r="I7907" s="7">
        <f>FlightsPivot[[#This Row],[Total Fare]]*10%</f>
        <v>6105</v>
      </c>
      <c r="J7907" s="7">
        <f>FlightsPivot[[#This Row],[Total Fare]]+FlightsPivot[[#This Row],[10% tax ]]</f>
        <v>67155</v>
      </c>
      <c r="K7907" s="4">
        <v>8</v>
      </c>
      <c r="L7907" s="4">
        <v>2015</v>
      </c>
      <c r="M7907" t="str">
        <f>INDEX(RoutesPivot[DepAirport],MATCH($C7907,RoutesPivot[[RouteID]:[RouteID]],0))</f>
        <v>ORD</v>
      </c>
      <c r="N7907" t="str">
        <f>INDEX(RoutesPivot[AirportID],MATCH($C7907,RoutesPivot[[RouteID]:[RouteID]],0))</f>
        <v>MIA</v>
      </c>
      <c r="O7907">
        <f>INDEX(RoutesPivot[Distance],MATCH($C7907,RoutesPivot[[RouteID]:[RouteID]],0))</f>
        <v>1000</v>
      </c>
      <c r="P7907">
        <f>INDEX(RoutesPivot[ListPrice],MATCH($C7907,RoutesPivot[[RouteID]:[RouteID]],0))</f>
        <v>300</v>
      </c>
      <c r="Q7907" t="str">
        <f>INDEX(AirportPivot[AirportName],MATCH($N7907,AirportPivot[[AirportID]:[AirportID]],0))</f>
        <v>Miami International</v>
      </c>
      <c r="R7907">
        <f>INDEX(AirportPivot[Gates (number of available)],MATCH($N7907,AirportPivot[[AirportID]:[AirportID]],0))</f>
        <v>80</v>
      </c>
    </row>
    <row r="7908" spans="1:18" x14ac:dyDescent="0.25">
      <c r="A7908" s="3" t="s">
        <v>7940</v>
      </c>
      <c r="B7908" s="12">
        <v>41722</v>
      </c>
      <c r="C7908" s="4" t="s">
        <v>37</v>
      </c>
      <c r="D7908" s="4">
        <v>2</v>
      </c>
      <c r="E7908" s="4">
        <v>112</v>
      </c>
      <c r="F7908" s="5">
        <v>0.29166666666666669</v>
      </c>
      <c r="G7908" s="6">
        <v>350</v>
      </c>
      <c r="H7908" s="7">
        <v>64750</v>
      </c>
      <c r="I7908" s="7">
        <f>FlightsPivot[[#This Row],[Total Fare]]*10%</f>
        <v>6475</v>
      </c>
      <c r="J7908" s="7">
        <f>FlightsPivot[[#This Row],[Total Fare]]+FlightsPivot[[#This Row],[10% tax ]]</f>
        <v>71225</v>
      </c>
      <c r="K7908" s="4">
        <v>3</v>
      </c>
      <c r="L7908" s="4">
        <v>2014</v>
      </c>
      <c r="M7908" t="str">
        <f>INDEX(RoutesPivot[DepAirport],MATCH($C7908,RoutesPivot[[RouteID]:[RouteID]],0))</f>
        <v>ORD</v>
      </c>
      <c r="N7908" t="str">
        <f>INDEX(RoutesPivot[AirportID],MATCH($C7908,RoutesPivot[[RouteID]:[RouteID]],0))</f>
        <v>SEA</v>
      </c>
      <c r="O7908">
        <f>INDEX(RoutesPivot[Distance],MATCH($C7908,RoutesPivot[[RouteID]:[RouteID]],0))</f>
        <v>1500</v>
      </c>
      <c r="P7908">
        <f>INDEX(RoutesPivot[ListPrice],MATCH($C7908,RoutesPivot[[RouteID]:[RouteID]],0))</f>
        <v>350</v>
      </c>
      <c r="Q7908" t="str">
        <f>INDEX(AirportPivot[AirportName],MATCH($N7908,AirportPivot[[AirportID]:[AirportID]],0))</f>
        <v>Seattle-Tacoma International</v>
      </c>
      <c r="R7908">
        <f>INDEX(AirportPivot[Gates (number of available)],MATCH($N7908,AirportPivot[[AirportID]:[AirportID]],0))</f>
        <v>58</v>
      </c>
    </row>
    <row r="7909" spans="1:18" x14ac:dyDescent="0.25">
      <c r="A7909" s="3" t="s">
        <v>7941</v>
      </c>
      <c r="B7909" s="12">
        <v>41797</v>
      </c>
      <c r="C7909" s="4" t="s">
        <v>11</v>
      </c>
      <c r="D7909" s="4">
        <v>1.1000000000000001</v>
      </c>
      <c r="E7909" s="4">
        <v>22</v>
      </c>
      <c r="F7909" s="5">
        <v>0.70833333333333337</v>
      </c>
      <c r="G7909" s="6">
        <v>330</v>
      </c>
      <c r="H7909" s="7">
        <v>61050</v>
      </c>
      <c r="I7909" s="7">
        <f>FlightsPivot[[#This Row],[Total Fare]]*10%</f>
        <v>6105</v>
      </c>
      <c r="J7909" s="7">
        <f>FlightsPivot[[#This Row],[Total Fare]]+FlightsPivot[[#This Row],[10% tax ]]</f>
        <v>67155</v>
      </c>
      <c r="K7909" s="4">
        <v>6</v>
      </c>
      <c r="L7909" s="4">
        <v>2014</v>
      </c>
      <c r="M7909" t="str">
        <f>INDEX(RoutesPivot[DepAirport],MATCH($C7909,RoutesPivot[[RouteID]:[RouteID]],0))</f>
        <v>ORD</v>
      </c>
      <c r="N7909" t="str">
        <f>INDEX(RoutesPivot[AirportID],MATCH($C7909,RoutesPivot[[RouteID]:[RouteID]],0))</f>
        <v>BOS</v>
      </c>
      <c r="O7909">
        <f>INDEX(RoutesPivot[Distance],MATCH($C7909,RoutesPivot[[RouteID]:[RouteID]],0))</f>
        <v>730</v>
      </c>
      <c r="P7909">
        <f>INDEX(RoutesPivot[ListPrice],MATCH($C7909,RoutesPivot[[RouteID]:[RouteID]],0))</f>
        <v>300</v>
      </c>
      <c r="Q7909" t="str">
        <f>INDEX(AirportPivot[AirportName],MATCH($N7909,AirportPivot[[AirportID]:[AirportID]],0))</f>
        <v>General Edward Lawrence Logan International</v>
      </c>
      <c r="R7909">
        <f>INDEX(AirportPivot[Gates (number of available)],MATCH($N7909,AirportPivot[[AirportID]:[AirportID]],0))</f>
        <v>63</v>
      </c>
    </row>
    <row r="7910" spans="1:18" x14ac:dyDescent="0.25">
      <c r="A7910" s="3" t="s">
        <v>7942</v>
      </c>
      <c r="B7910" s="12">
        <v>41793</v>
      </c>
      <c r="C7910" s="4" t="s">
        <v>13</v>
      </c>
      <c r="D7910" s="4">
        <v>2.1</v>
      </c>
      <c r="E7910" s="4">
        <v>103</v>
      </c>
      <c r="F7910" s="5">
        <v>0.41666666666666669</v>
      </c>
      <c r="G7910" s="6">
        <v>275</v>
      </c>
      <c r="H7910" s="7">
        <v>50875</v>
      </c>
      <c r="I7910" s="7">
        <f>FlightsPivot[[#This Row],[Total Fare]]*10%</f>
        <v>5087.5</v>
      </c>
      <c r="J7910" s="7">
        <f>FlightsPivot[[#This Row],[Total Fare]]+FlightsPivot[[#This Row],[10% tax ]]</f>
        <v>55962.5</v>
      </c>
      <c r="K7910" s="4">
        <v>6</v>
      </c>
      <c r="L7910" s="4">
        <v>2014</v>
      </c>
      <c r="M7910" t="str">
        <f>INDEX(RoutesPivot[DepAirport],MATCH($C7910,RoutesPivot[[RouteID]:[RouteID]],0))</f>
        <v>ORD</v>
      </c>
      <c r="N7910" t="str">
        <f>INDEX(RoutesPivot[AirportID],MATCH($C7910,RoutesPivot[[RouteID]:[RouteID]],0))</f>
        <v>JFK</v>
      </c>
      <c r="O7910">
        <f>INDEX(RoutesPivot[Distance],MATCH($C7910,RoutesPivot[[RouteID]:[RouteID]],0))</f>
        <v>619</v>
      </c>
      <c r="P7910">
        <f>INDEX(RoutesPivot[ListPrice],MATCH($C7910,RoutesPivot[[RouteID]:[RouteID]],0))</f>
        <v>250</v>
      </c>
      <c r="Q7910" t="str">
        <f>INDEX(AirportPivot[AirportName],MATCH($N7910,AirportPivot[[AirportID]:[AirportID]],0))</f>
        <v>John F Kennedy International</v>
      </c>
      <c r="R7910">
        <f>INDEX(AirportPivot[Gates (number of available)],MATCH($N7910,AirportPivot[[AirportID]:[AirportID]],0))</f>
        <v>120</v>
      </c>
    </row>
    <row r="7911" spans="1:18" x14ac:dyDescent="0.25">
      <c r="A7911" s="3" t="s">
        <v>7943</v>
      </c>
      <c r="B7911" s="12">
        <v>41791</v>
      </c>
      <c r="C7911" s="4" t="s">
        <v>13</v>
      </c>
      <c r="D7911" s="4">
        <v>2.1</v>
      </c>
      <c r="E7911" s="4">
        <v>155</v>
      </c>
      <c r="F7911" s="5">
        <v>0.5</v>
      </c>
      <c r="G7911" s="6">
        <v>275</v>
      </c>
      <c r="H7911" s="7">
        <v>45375</v>
      </c>
      <c r="I7911" s="7">
        <f>FlightsPivot[[#This Row],[Total Fare]]*10%</f>
        <v>4537.5</v>
      </c>
      <c r="J7911" s="7">
        <f>FlightsPivot[[#This Row],[Total Fare]]+FlightsPivot[[#This Row],[10% tax ]]</f>
        <v>49912.5</v>
      </c>
      <c r="K7911" s="4">
        <v>6</v>
      </c>
      <c r="L7911" s="4">
        <v>2014</v>
      </c>
      <c r="M7911" t="str">
        <f>INDEX(RoutesPivot[DepAirport],MATCH($C7911,RoutesPivot[[RouteID]:[RouteID]],0))</f>
        <v>ORD</v>
      </c>
      <c r="N7911" t="str">
        <f>INDEX(RoutesPivot[AirportID],MATCH($C7911,RoutesPivot[[RouteID]:[RouteID]],0))</f>
        <v>JFK</v>
      </c>
      <c r="O7911">
        <f>INDEX(RoutesPivot[Distance],MATCH($C7911,RoutesPivot[[RouteID]:[RouteID]],0))</f>
        <v>619</v>
      </c>
      <c r="P7911">
        <f>INDEX(RoutesPivot[ListPrice],MATCH($C7911,RoutesPivot[[RouteID]:[RouteID]],0))</f>
        <v>250</v>
      </c>
      <c r="Q7911" t="str">
        <f>INDEX(AirportPivot[AirportName],MATCH($N7911,AirportPivot[[AirportID]:[AirportID]],0))</f>
        <v>John F Kennedy International</v>
      </c>
      <c r="R7911">
        <f>INDEX(AirportPivot[Gates (number of available)],MATCH($N7911,AirportPivot[[AirportID]:[AirportID]],0))</f>
        <v>120</v>
      </c>
    </row>
    <row r="7912" spans="1:18" x14ac:dyDescent="0.25">
      <c r="A7912" s="3" t="s">
        <v>7944</v>
      </c>
      <c r="B7912" s="12">
        <v>41713</v>
      </c>
      <c r="C7912" s="4" t="s">
        <v>103</v>
      </c>
      <c r="D7912" s="4">
        <v>2.6</v>
      </c>
      <c r="E7912" s="4">
        <v>189</v>
      </c>
      <c r="F7912" s="5">
        <v>0.35416666666666669</v>
      </c>
      <c r="G7912" s="6">
        <v>300</v>
      </c>
      <c r="H7912" s="7">
        <v>49500</v>
      </c>
      <c r="I7912" s="7">
        <f>FlightsPivot[[#This Row],[Total Fare]]*10%</f>
        <v>4950</v>
      </c>
      <c r="J7912" s="7">
        <f>FlightsPivot[[#This Row],[Total Fare]]+FlightsPivot[[#This Row],[10% tax ]]</f>
        <v>54450</v>
      </c>
      <c r="K7912" s="4">
        <v>3</v>
      </c>
      <c r="L7912" s="4">
        <v>2014</v>
      </c>
      <c r="M7912" t="str">
        <f>INDEX(RoutesPivot[DepAirport],MATCH($C7912,RoutesPivot[[RouteID]:[RouteID]],0))</f>
        <v>ORD</v>
      </c>
      <c r="N7912" t="str">
        <f>INDEX(RoutesPivot[AirportID],MATCH($C7912,RoutesPivot[[RouteID]:[RouteID]],0))</f>
        <v>IAD</v>
      </c>
      <c r="O7912">
        <f>INDEX(RoutesPivot[Distance],MATCH($C7912,RoutesPivot[[RouteID]:[RouteID]],0))</f>
        <v>515</v>
      </c>
      <c r="P7912">
        <f>INDEX(RoutesPivot[ListPrice],MATCH($C7912,RoutesPivot[[RouteID]:[RouteID]],0))</f>
        <v>300</v>
      </c>
      <c r="Q7912" t="str">
        <f>INDEX(AirportPivot[AirportName],MATCH($N7912,AirportPivot[[AirportID]:[AirportID]],0))</f>
        <v>Washington Dulles International</v>
      </c>
      <c r="R7912">
        <f>INDEX(AirportPivot[Gates (number of available)],MATCH($N7912,AirportPivot[[AirportID]:[AirportID]],0))</f>
        <v>95</v>
      </c>
    </row>
    <row r="7913" spans="1:18" x14ac:dyDescent="0.25">
      <c r="A7913" s="3" t="s">
        <v>7945</v>
      </c>
      <c r="B7913" s="12">
        <v>41772</v>
      </c>
      <c r="C7913" s="4" t="s">
        <v>80</v>
      </c>
      <c r="D7913" s="4">
        <v>1.5</v>
      </c>
      <c r="E7913" s="4">
        <v>130</v>
      </c>
      <c r="F7913" s="5">
        <v>0.8125</v>
      </c>
      <c r="G7913" s="6">
        <v>300</v>
      </c>
      <c r="H7913" s="7">
        <v>55500</v>
      </c>
      <c r="I7913" s="7">
        <f>FlightsPivot[[#This Row],[Total Fare]]*10%</f>
        <v>5550</v>
      </c>
      <c r="J7913" s="7">
        <f>FlightsPivot[[#This Row],[Total Fare]]+FlightsPivot[[#This Row],[10% tax ]]</f>
        <v>61050</v>
      </c>
      <c r="K7913" s="4">
        <v>5</v>
      </c>
      <c r="L7913" s="4">
        <v>2014</v>
      </c>
      <c r="M7913" t="str">
        <f>INDEX(RoutesPivot[DepAirport],MATCH($C7913,RoutesPivot[[RouteID]:[RouteID]],0))</f>
        <v>ORD</v>
      </c>
      <c r="N7913" t="str">
        <f>INDEX(RoutesPivot[AirportID],MATCH($C7913,RoutesPivot[[RouteID]:[RouteID]],0))</f>
        <v>MIA</v>
      </c>
      <c r="O7913">
        <f>INDEX(RoutesPivot[Distance],MATCH($C7913,RoutesPivot[[RouteID]:[RouteID]],0))</f>
        <v>1000</v>
      </c>
      <c r="P7913">
        <f>INDEX(RoutesPivot[ListPrice],MATCH($C7913,RoutesPivot[[RouteID]:[RouteID]],0))</f>
        <v>300</v>
      </c>
      <c r="Q7913" t="str">
        <f>INDEX(AirportPivot[AirportName],MATCH($N7913,AirportPivot[[AirportID]:[AirportID]],0))</f>
        <v>Miami International</v>
      </c>
      <c r="R7913">
        <f>INDEX(AirportPivot[Gates (number of available)],MATCH($N7913,AirportPivot[[AirportID]:[AirportID]],0))</f>
        <v>80</v>
      </c>
    </row>
    <row r="7914" spans="1:18" x14ac:dyDescent="0.25">
      <c r="A7914" s="3" t="s">
        <v>7946</v>
      </c>
      <c r="B7914" s="12">
        <v>41935</v>
      </c>
      <c r="C7914" s="4" t="s">
        <v>19</v>
      </c>
      <c r="D7914" s="4">
        <v>1.7</v>
      </c>
      <c r="E7914" s="4">
        <v>139</v>
      </c>
      <c r="F7914" s="5">
        <v>0.29166666666666669</v>
      </c>
      <c r="G7914" s="6">
        <v>200</v>
      </c>
      <c r="H7914" s="7">
        <v>37000</v>
      </c>
      <c r="I7914" s="7">
        <f>FlightsPivot[[#This Row],[Total Fare]]*10%</f>
        <v>3700</v>
      </c>
      <c r="J7914" s="7">
        <f>FlightsPivot[[#This Row],[Total Fare]]+FlightsPivot[[#This Row],[10% tax ]]</f>
        <v>40700</v>
      </c>
      <c r="K7914" s="4">
        <v>10</v>
      </c>
      <c r="L7914" s="4">
        <v>2014</v>
      </c>
      <c r="M7914" t="str">
        <f>INDEX(RoutesPivot[DepAirport],MATCH($C7914,RoutesPivot[[RouteID]:[RouteID]],0))</f>
        <v>ORD</v>
      </c>
      <c r="N7914" t="str">
        <f>INDEX(RoutesPivot[AirportID],MATCH($C7914,RoutesPivot[[RouteID]:[RouteID]],0))</f>
        <v>IAH</v>
      </c>
      <c r="O7914">
        <f>INDEX(RoutesPivot[Distance],MATCH($C7914,RoutesPivot[[RouteID]:[RouteID]],0))</f>
        <v>800</v>
      </c>
      <c r="P7914">
        <f>INDEX(RoutesPivot[ListPrice],MATCH($C7914,RoutesPivot[[RouteID]:[RouteID]],0))</f>
        <v>200</v>
      </c>
      <c r="Q7914" t="str">
        <f>INDEX(AirportPivot[AirportName],MATCH($N7914,AirportPivot[[AirportID]:[AirportID]],0))</f>
        <v>George Bush Intercontinental/Houston</v>
      </c>
      <c r="R7914">
        <f>INDEX(AirportPivot[Gates (number of available)],MATCH($N7914,AirportPivot[[AirportID]:[AirportID]],0))</f>
        <v>80</v>
      </c>
    </row>
    <row r="7915" spans="1:18" x14ac:dyDescent="0.25">
      <c r="A7915" s="3" t="s">
        <v>7947</v>
      </c>
      <c r="B7915" s="12">
        <v>41830</v>
      </c>
      <c r="C7915" s="4" t="s">
        <v>98</v>
      </c>
      <c r="D7915" s="4">
        <v>1.3</v>
      </c>
      <c r="E7915" s="4">
        <v>167</v>
      </c>
      <c r="F7915" s="5">
        <v>0.70833333333333337</v>
      </c>
      <c r="G7915" s="6">
        <v>302.5</v>
      </c>
      <c r="H7915" s="7">
        <v>49912.5</v>
      </c>
      <c r="I7915" s="7">
        <f>FlightsPivot[[#This Row],[Total Fare]]*10%</f>
        <v>4991.25</v>
      </c>
      <c r="J7915" s="7">
        <f>FlightsPivot[[#This Row],[Total Fare]]+FlightsPivot[[#This Row],[10% tax ]]</f>
        <v>54903.75</v>
      </c>
      <c r="K7915" s="4">
        <v>7</v>
      </c>
      <c r="L7915" s="4">
        <v>2014</v>
      </c>
      <c r="M7915" t="str">
        <f>INDEX(RoutesPivot[DepAirport],MATCH($C7915,RoutesPivot[[RouteID]:[RouteID]],0))</f>
        <v>ORD</v>
      </c>
      <c r="N7915" t="str">
        <f>INDEX(RoutesPivot[AirportID],MATCH($C7915,RoutesPivot[[RouteID]:[RouteID]],0))</f>
        <v>PHL</v>
      </c>
      <c r="O7915">
        <f>INDEX(RoutesPivot[Distance],MATCH($C7915,RoutesPivot[[RouteID]:[RouteID]],0))</f>
        <v>580</v>
      </c>
      <c r="P7915">
        <f>INDEX(RoutesPivot[ListPrice],MATCH($C7915,RoutesPivot[[RouteID]:[RouteID]],0))</f>
        <v>275</v>
      </c>
      <c r="Q7915" t="str">
        <f>INDEX(AirportPivot[AirportName],MATCH($N7915,AirportPivot[[AirportID]:[AirportID]],0))</f>
        <v>Philadelphia International</v>
      </c>
      <c r="R7915">
        <f>INDEX(AirportPivot[Gates (number of available)],MATCH($N7915,AirportPivot[[AirportID]:[AirportID]],0))</f>
        <v>89</v>
      </c>
    </row>
    <row r="7916" spans="1:18" x14ac:dyDescent="0.25">
      <c r="A7916" s="3" t="s">
        <v>7948</v>
      </c>
      <c r="B7916" s="12">
        <v>42219</v>
      </c>
      <c r="C7916" s="4" t="s">
        <v>33</v>
      </c>
      <c r="D7916" s="4">
        <v>2.1</v>
      </c>
      <c r="E7916" s="4">
        <v>43</v>
      </c>
      <c r="F7916" s="5">
        <v>0.70833333333333337</v>
      </c>
      <c r="G7916" s="6">
        <v>412.5</v>
      </c>
      <c r="H7916" s="7">
        <v>68062.5</v>
      </c>
      <c r="I7916" s="7">
        <f>FlightsPivot[[#This Row],[Total Fare]]*10%</f>
        <v>6806.25</v>
      </c>
      <c r="J7916" s="7">
        <f>FlightsPivot[[#This Row],[Total Fare]]+FlightsPivot[[#This Row],[10% tax ]]</f>
        <v>74868.75</v>
      </c>
      <c r="K7916" s="4">
        <v>8</v>
      </c>
      <c r="L7916" s="4">
        <v>2015</v>
      </c>
      <c r="M7916" t="str">
        <f>INDEX(RoutesPivot[DepAirport],MATCH($C7916,RoutesPivot[[RouteID]:[RouteID]],0))</f>
        <v>ORD</v>
      </c>
      <c r="N7916" t="str">
        <f>INDEX(RoutesPivot[AirportID],MATCH($C7916,RoutesPivot[[RouteID]:[RouteID]],0))</f>
        <v>SFO</v>
      </c>
      <c r="O7916">
        <f>INDEX(RoutesPivot[Distance],MATCH($C7916,RoutesPivot[[RouteID]:[RouteID]],0))</f>
        <v>1600</v>
      </c>
      <c r="P7916">
        <f>INDEX(RoutesPivot[ListPrice],MATCH($C7916,RoutesPivot[[RouteID]:[RouteID]],0))</f>
        <v>375</v>
      </c>
      <c r="Q7916" t="str">
        <f>INDEX(AirportPivot[AirportName],MATCH($N7916,AirportPivot[[AirportID]:[AirportID]],0))</f>
        <v>San Francisco International</v>
      </c>
      <c r="R7916">
        <f>INDEX(AirportPivot[Gates (number of available)],MATCH($N7916,AirportPivot[[AirportID]:[AirportID]],0))</f>
        <v>70</v>
      </c>
    </row>
    <row r="7917" spans="1:18" x14ac:dyDescent="0.25">
      <c r="A7917" s="3" t="s">
        <v>7949</v>
      </c>
      <c r="B7917" s="12">
        <v>42052</v>
      </c>
      <c r="C7917" s="4" t="s">
        <v>19</v>
      </c>
      <c r="D7917" s="4">
        <v>2.2999999999999998</v>
      </c>
      <c r="E7917" s="4">
        <v>99</v>
      </c>
      <c r="F7917" s="5">
        <v>0.70833333333333337</v>
      </c>
      <c r="G7917" s="6">
        <v>200</v>
      </c>
      <c r="H7917" s="7">
        <v>37000</v>
      </c>
      <c r="I7917" s="7">
        <f>FlightsPivot[[#This Row],[Total Fare]]*10%</f>
        <v>3700</v>
      </c>
      <c r="J7917" s="7">
        <f>FlightsPivot[[#This Row],[Total Fare]]+FlightsPivot[[#This Row],[10% tax ]]</f>
        <v>40700</v>
      </c>
      <c r="K7917" s="4">
        <v>2</v>
      </c>
      <c r="L7917" s="4">
        <v>2015</v>
      </c>
      <c r="M7917" t="str">
        <f>INDEX(RoutesPivot[DepAirport],MATCH($C7917,RoutesPivot[[RouteID]:[RouteID]],0))</f>
        <v>ORD</v>
      </c>
      <c r="N7917" t="str">
        <f>INDEX(RoutesPivot[AirportID],MATCH($C7917,RoutesPivot[[RouteID]:[RouteID]],0))</f>
        <v>IAH</v>
      </c>
      <c r="O7917">
        <f>INDEX(RoutesPivot[Distance],MATCH($C7917,RoutesPivot[[RouteID]:[RouteID]],0))</f>
        <v>800</v>
      </c>
      <c r="P7917">
        <f>INDEX(RoutesPivot[ListPrice],MATCH($C7917,RoutesPivot[[RouteID]:[RouteID]],0))</f>
        <v>200</v>
      </c>
      <c r="Q7917" t="str">
        <f>INDEX(AirportPivot[AirportName],MATCH($N7917,AirportPivot[[AirportID]:[AirportID]],0))</f>
        <v>George Bush Intercontinental/Houston</v>
      </c>
      <c r="R7917">
        <f>INDEX(AirportPivot[Gates (number of available)],MATCH($N7917,AirportPivot[[AirportID]:[AirportID]],0))</f>
        <v>80</v>
      </c>
    </row>
    <row r="7918" spans="1:18" x14ac:dyDescent="0.25">
      <c r="A7918" s="3" t="s">
        <v>7950</v>
      </c>
      <c r="B7918" s="12">
        <v>41858</v>
      </c>
      <c r="C7918" s="4" t="s">
        <v>53</v>
      </c>
      <c r="D7918" s="4">
        <v>2.5</v>
      </c>
      <c r="E7918" s="4">
        <v>31</v>
      </c>
      <c r="F7918" s="5">
        <v>0.625</v>
      </c>
      <c r="G7918" s="6">
        <v>330</v>
      </c>
      <c r="H7918" s="7">
        <v>61050</v>
      </c>
      <c r="I7918" s="7">
        <f>FlightsPivot[[#This Row],[Total Fare]]*10%</f>
        <v>6105</v>
      </c>
      <c r="J7918" s="7">
        <f>FlightsPivot[[#This Row],[Total Fare]]+FlightsPivot[[#This Row],[10% tax ]]</f>
        <v>67155</v>
      </c>
      <c r="K7918" s="4">
        <v>8</v>
      </c>
      <c r="L7918" s="4">
        <v>2014</v>
      </c>
      <c r="M7918" t="str">
        <f>INDEX(RoutesPivot[DepAirport],MATCH($C7918,RoutesPivot[[RouteID]:[RouteID]],0))</f>
        <v>ORD</v>
      </c>
      <c r="N7918" t="str">
        <f>INDEX(RoutesPivot[AirportID],MATCH($C7918,RoutesPivot[[RouteID]:[RouteID]],0))</f>
        <v>FLL</v>
      </c>
      <c r="O7918">
        <f>INDEX(RoutesPivot[Distance],MATCH($C7918,RoutesPivot[[RouteID]:[RouteID]],0))</f>
        <v>940</v>
      </c>
      <c r="P7918">
        <f>INDEX(RoutesPivot[ListPrice],MATCH($C7918,RoutesPivot[[RouteID]:[RouteID]],0))</f>
        <v>300</v>
      </c>
      <c r="Q7918" t="str">
        <f>INDEX(AirportPivot[AirportName],MATCH($N7918,AirportPivot[[AirportID]:[AirportID]],0))</f>
        <v>Fort Lauderdale/Hollywood International</v>
      </c>
      <c r="R7918">
        <f>INDEX(AirportPivot[Gates (number of available)],MATCH($N7918,AirportPivot[[AirportID]:[AirportID]],0))</f>
        <v>55</v>
      </c>
    </row>
    <row r="7919" spans="1:18" x14ac:dyDescent="0.25">
      <c r="A7919" s="3" t="s">
        <v>7951</v>
      </c>
      <c r="B7919" s="12">
        <v>41910</v>
      </c>
      <c r="C7919" s="4" t="s">
        <v>37</v>
      </c>
      <c r="D7919" s="4">
        <v>3.1</v>
      </c>
      <c r="E7919" s="4">
        <v>118</v>
      </c>
      <c r="F7919" s="5">
        <v>0.3125</v>
      </c>
      <c r="G7919" s="6">
        <v>350</v>
      </c>
      <c r="H7919" s="7">
        <v>64750</v>
      </c>
      <c r="I7919" s="7">
        <f>FlightsPivot[[#This Row],[Total Fare]]*10%</f>
        <v>6475</v>
      </c>
      <c r="J7919" s="7">
        <f>FlightsPivot[[#This Row],[Total Fare]]+FlightsPivot[[#This Row],[10% tax ]]</f>
        <v>71225</v>
      </c>
      <c r="K7919" s="4">
        <v>9</v>
      </c>
      <c r="L7919" s="4">
        <v>2014</v>
      </c>
      <c r="M7919" t="str">
        <f>INDEX(RoutesPivot[DepAirport],MATCH($C7919,RoutesPivot[[RouteID]:[RouteID]],0))</f>
        <v>ORD</v>
      </c>
      <c r="N7919" t="str">
        <f>INDEX(RoutesPivot[AirportID],MATCH($C7919,RoutesPivot[[RouteID]:[RouteID]],0))</f>
        <v>SEA</v>
      </c>
      <c r="O7919">
        <f>INDEX(RoutesPivot[Distance],MATCH($C7919,RoutesPivot[[RouteID]:[RouteID]],0))</f>
        <v>1500</v>
      </c>
      <c r="P7919">
        <f>INDEX(RoutesPivot[ListPrice],MATCH($C7919,RoutesPivot[[RouteID]:[RouteID]],0))</f>
        <v>350</v>
      </c>
      <c r="Q7919" t="str">
        <f>INDEX(AirportPivot[AirportName],MATCH($N7919,AirportPivot[[AirportID]:[AirportID]],0))</f>
        <v>Seattle-Tacoma International</v>
      </c>
      <c r="R7919">
        <f>INDEX(AirportPivot[Gates (number of available)],MATCH($N7919,AirportPivot[[AirportID]:[AirportID]],0))</f>
        <v>58</v>
      </c>
    </row>
    <row r="7920" spans="1:18" x14ac:dyDescent="0.25">
      <c r="A7920" s="3" t="s">
        <v>7952</v>
      </c>
      <c r="B7920" s="12">
        <v>41989</v>
      </c>
      <c r="C7920" s="4" t="s">
        <v>21</v>
      </c>
      <c r="D7920" s="4">
        <v>2.5</v>
      </c>
      <c r="E7920" s="4">
        <v>132</v>
      </c>
      <c r="F7920" s="5">
        <v>0.5625</v>
      </c>
      <c r="G7920" s="6">
        <v>125</v>
      </c>
      <c r="H7920" s="7">
        <v>23125</v>
      </c>
      <c r="I7920" s="7">
        <f>FlightsPivot[[#This Row],[Total Fare]]*10%</f>
        <v>2312.5</v>
      </c>
      <c r="J7920" s="7">
        <f>FlightsPivot[[#This Row],[Total Fare]]+FlightsPivot[[#This Row],[10% tax ]]</f>
        <v>25437.5</v>
      </c>
      <c r="K7920" s="4">
        <v>12</v>
      </c>
      <c r="L7920" s="4">
        <v>2014</v>
      </c>
      <c r="M7920" t="str">
        <f>INDEX(RoutesPivot[DepAirport],MATCH($C7920,RoutesPivot[[RouteID]:[RouteID]],0))</f>
        <v>ORD</v>
      </c>
      <c r="N7920" t="str">
        <f>INDEX(RoutesPivot[AirportID],MATCH($C7920,RoutesPivot[[RouteID]:[RouteID]],0))</f>
        <v>CLT</v>
      </c>
      <c r="O7920">
        <f>INDEX(RoutesPivot[Distance],MATCH($C7920,RoutesPivot[[RouteID]:[RouteID]],0))</f>
        <v>700</v>
      </c>
      <c r="P7920">
        <f>INDEX(RoutesPivot[ListPrice],MATCH($C7920,RoutesPivot[[RouteID]:[RouteID]],0))</f>
        <v>125</v>
      </c>
      <c r="Q7920" t="str">
        <f>INDEX(AirportPivot[AirportName],MATCH($N7920,AirportPivot[[AirportID]:[AirportID]],0))</f>
        <v>Charlotte/Douglas International</v>
      </c>
      <c r="R7920">
        <f>INDEX(AirportPivot[Gates (number of available)],MATCH($N7920,AirportPivot[[AirportID]:[AirportID]],0))</f>
        <v>65</v>
      </c>
    </row>
    <row r="7921" spans="1:18" x14ac:dyDescent="0.25">
      <c r="A7921" s="3" t="s">
        <v>7953</v>
      </c>
      <c r="B7921" s="12">
        <v>42225</v>
      </c>
      <c r="C7921" s="4" t="s">
        <v>23</v>
      </c>
      <c r="D7921" s="4">
        <v>1.4</v>
      </c>
      <c r="E7921" s="4">
        <v>192</v>
      </c>
      <c r="F7921" s="5">
        <v>0.79166666666666663</v>
      </c>
      <c r="G7921" s="6">
        <v>330</v>
      </c>
      <c r="H7921" s="7">
        <v>54450</v>
      </c>
      <c r="I7921" s="7">
        <f>FlightsPivot[[#This Row],[Total Fare]]*10%</f>
        <v>5445</v>
      </c>
      <c r="J7921" s="7">
        <f>FlightsPivot[[#This Row],[Total Fare]]+FlightsPivot[[#This Row],[10% tax ]]</f>
        <v>59895</v>
      </c>
      <c r="K7921" s="4">
        <v>8</v>
      </c>
      <c r="L7921" s="4">
        <v>2015</v>
      </c>
      <c r="M7921" t="str">
        <f>INDEX(RoutesPivot[DepAirport],MATCH($C7921,RoutesPivot[[RouteID]:[RouteID]],0))</f>
        <v>ORD</v>
      </c>
      <c r="N7921" t="str">
        <f>INDEX(RoutesPivot[AirportID],MATCH($C7921,RoutesPivot[[RouteID]:[RouteID]],0))</f>
        <v>DEN</v>
      </c>
      <c r="O7921">
        <f>INDEX(RoutesPivot[Distance],MATCH($C7921,RoutesPivot[[RouteID]:[RouteID]],0))</f>
        <v>800</v>
      </c>
      <c r="P7921">
        <f>INDEX(RoutesPivot[ListPrice],MATCH($C7921,RoutesPivot[[RouteID]:[RouteID]],0))</f>
        <v>300</v>
      </c>
      <c r="Q7921" t="str">
        <f>INDEX(AirportPivot[AirportName],MATCH($N7921,AirportPivot[[AirportID]:[AirportID]],0))</f>
        <v>Denver International</v>
      </c>
      <c r="R7921">
        <f>INDEX(AirportPivot[Gates (number of available)],MATCH($N7921,AirportPivot[[AirportID]:[AirportID]],0))</f>
        <v>75</v>
      </c>
    </row>
    <row r="7922" spans="1:18" x14ac:dyDescent="0.25">
      <c r="A7922" s="3" t="s">
        <v>7954</v>
      </c>
      <c r="B7922" s="12">
        <v>41828</v>
      </c>
      <c r="C7922" s="4" t="s">
        <v>30</v>
      </c>
      <c r="D7922" s="4">
        <v>3.1</v>
      </c>
      <c r="E7922" s="4">
        <v>23</v>
      </c>
      <c r="F7922" s="5">
        <v>0.8125</v>
      </c>
      <c r="G7922" s="6">
        <v>275</v>
      </c>
      <c r="H7922" s="7">
        <v>50875</v>
      </c>
      <c r="I7922" s="7">
        <f>FlightsPivot[[#This Row],[Total Fare]]*10%</f>
        <v>5087.5</v>
      </c>
      <c r="J7922" s="7">
        <f>FlightsPivot[[#This Row],[Total Fare]]+FlightsPivot[[#This Row],[10% tax ]]</f>
        <v>55962.5</v>
      </c>
      <c r="K7922" s="4">
        <v>7</v>
      </c>
      <c r="L7922" s="4">
        <v>2014</v>
      </c>
      <c r="M7922" t="str">
        <f>INDEX(RoutesPivot[DepAirport],MATCH($C7922,RoutesPivot[[RouteID]:[RouteID]],0))</f>
        <v>ORD</v>
      </c>
      <c r="N7922" t="str">
        <f>INDEX(RoutesPivot[AirportID],MATCH($C7922,RoutesPivot[[RouteID]:[RouteID]],0))</f>
        <v>MCO</v>
      </c>
      <c r="O7922">
        <f>INDEX(RoutesPivot[Distance],MATCH($C7922,RoutesPivot[[RouteID]:[RouteID]],0))</f>
        <v>850</v>
      </c>
      <c r="P7922">
        <f>INDEX(RoutesPivot[ListPrice],MATCH($C7922,RoutesPivot[[RouteID]:[RouteID]],0))</f>
        <v>250</v>
      </c>
      <c r="Q7922" t="str">
        <f>INDEX(AirportPivot[AirportName],MATCH($N7922,AirportPivot[[AirportID]:[AirportID]],0))</f>
        <v>Orlando International</v>
      </c>
      <c r="R7922">
        <f>INDEX(AirportPivot[Gates (number of available)],MATCH($N7922,AirportPivot[[AirportID]:[AirportID]],0))</f>
        <v>67</v>
      </c>
    </row>
    <row r="7923" spans="1:18" x14ac:dyDescent="0.25">
      <c r="A7923" s="3" t="s">
        <v>7955</v>
      </c>
      <c r="B7923" s="12">
        <v>41832</v>
      </c>
      <c r="C7923" s="4" t="s">
        <v>25</v>
      </c>
      <c r="D7923" s="4">
        <v>2.7</v>
      </c>
      <c r="E7923" s="4">
        <v>49</v>
      </c>
      <c r="F7923" s="5">
        <v>0.33333333333333331</v>
      </c>
      <c r="G7923" s="6">
        <v>220</v>
      </c>
      <c r="H7923" s="7">
        <v>36300</v>
      </c>
      <c r="I7923" s="7">
        <f>FlightsPivot[[#This Row],[Total Fare]]*10%</f>
        <v>3630</v>
      </c>
      <c r="J7923" s="7">
        <f>FlightsPivot[[#This Row],[Total Fare]]+FlightsPivot[[#This Row],[10% tax ]]</f>
        <v>39930</v>
      </c>
      <c r="K7923" s="4">
        <v>7</v>
      </c>
      <c r="L7923" s="4">
        <v>2014</v>
      </c>
      <c r="M7923" t="str">
        <f>INDEX(RoutesPivot[DepAirport],MATCH($C7923,RoutesPivot[[RouteID]:[RouteID]],0))</f>
        <v>ORD</v>
      </c>
      <c r="N7923" t="str">
        <f>INDEX(RoutesPivot[AirportID],MATCH($C7923,RoutesPivot[[RouteID]:[RouteID]],0))</f>
        <v>DFW</v>
      </c>
      <c r="O7923">
        <f>INDEX(RoutesPivot[Distance],MATCH($C7923,RoutesPivot[[RouteID]:[RouteID]],0))</f>
        <v>700</v>
      </c>
      <c r="P7923">
        <f>INDEX(RoutesPivot[ListPrice],MATCH($C7923,RoutesPivot[[RouteID]:[RouteID]],0))</f>
        <v>200</v>
      </c>
      <c r="Q7923" t="str">
        <f>INDEX(AirportPivot[AirportName],MATCH($N7923,AirportPivot[[AirportID]:[AirportID]],0))</f>
        <v>Dallas/Fort Worth International</v>
      </c>
      <c r="R7923">
        <f>INDEX(AirportPivot[Gates (number of available)],MATCH($N7923,AirportPivot[[AirportID]:[AirportID]],0))</f>
        <v>130</v>
      </c>
    </row>
    <row r="7924" spans="1:18" x14ac:dyDescent="0.25">
      <c r="A7924" s="3" t="s">
        <v>7956</v>
      </c>
      <c r="B7924" s="12">
        <v>41819</v>
      </c>
      <c r="C7924" s="4" t="s">
        <v>70</v>
      </c>
      <c r="D7924" s="4">
        <v>1.6</v>
      </c>
      <c r="E7924" s="4">
        <v>1</v>
      </c>
      <c r="F7924" s="5">
        <v>0.66666666666666663</v>
      </c>
      <c r="G7924" s="6">
        <v>302.5</v>
      </c>
      <c r="H7924" s="7">
        <v>55962.5</v>
      </c>
      <c r="I7924" s="7">
        <f>FlightsPivot[[#This Row],[Total Fare]]*10%</f>
        <v>5596.25</v>
      </c>
      <c r="J7924" s="7">
        <f>FlightsPivot[[#This Row],[Total Fare]]+FlightsPivot[[#This Row],[10% tax ]]</f>
        <v>61558.75</v>
      </c>
      <c r="K7924" s="4">
        <v>6</v>
      </c>
      <c r="L7924" s="4">
        <v>2014</v>
      </c>
      <c r="M7924" t="str">
        <f>INDEX(RoutesPivot[DepAirport],MATCH($C7924,RoutesPivot[[RouteID]:[RouteID]],0))</f>
        <v>ORD</v>
      </c>
      <c r="N7924" t="str">
        <f>INDEX(RoutesPivot[AirportID],MATCH($C7924,RoutesPivot[[RouteID]:[RouteID]],0))</f>
        <v>LAS</v>
      </c>
      <c r="O7924">
        <f>INDEX(RoutesPivot[Distance],MATCH($C7924,RoutesPivot[[RouteID]:[RouteID]],0))</f>
        <v>1100</v>
      </c>
      <c r="P7924">
        <f>INDEX(RoutesPivot[ListPrice],MATCH($C7924,RoutesPivot[[RouteID]:[RouteID]],0))</f>
        <v>275</v>
      </c>
      <c r="Q7924" t="str">
        <f>INDEX(AirportPivot[AirportName],MATCH($N7924,AirportPivot[[AirportID]:[AirportID]],0))</f>
        <v>McCarran International</v>
      </c>
      <c r="R7924">
        <f>INDEX(AirportPivot[Gates (number of available)],MATCH($N7924,AirportPivot[[AirportID]:[AirportID]],0))</f>
        <v>68</v>
      </c>
    </row>
    <row r="7925" spans="1:18" x14ac:dyDescent="0.25">
      <c r="A7925" s="3" t="s">
        <v>7957</v>
      </c>
      <c r="B7925" s="12">
        <v>42279</v>
      </c>
      <c r="C7925" s="4" t="s">
        <v>37</v>
      </c>
      <c r="D7925" s="4">
        <v>2.7</v>
      </c>
      <c r="E7925" s="4">
        <v>75</v>
      </c>
      <c r="F7925" s="5">
        <v>0.66666666666666663</v>
      </c>
      <c r="G7925" s="6">
        <v>350</v>
      </c>
      <c r="H7925" s="7">
        <v>63350</v>
      </c>
      <c r="I7925" s="7">
        <f>FlightsPivot[[#This Row],[Total Fare]]*10%</f>
        <v>6335</v>
      </c>
      <c r="J7925" s="7">
        <f>FlightsPivot[[#This Row],[Total Fare]]+FlightsPivot[[#This Row],[10% tax ]]</f>
        <v>69685</v>
      </c>
      <c r="K7925" s="4">
        <v>10</v>
      </c>
      <c r="L7925" s="4">
        <v>2015</v>
      </c>
      <c r="M7925" t="str">
        <f>INDEX(RoutesPivot[DepAirport],MATCH($C7925,RoutesPivot[[RouteID]:[RouteID]],0))</f>
        <v>ORD</v>
      </c>
      <c r="N7925" t="str">
        <f>INDEX(RoutesPivot[AirportID],MATCH($C7925,RoutesPivot[[RouteID]:[RouteID]],0))</f>
        <v>SEA</v>
      </c>
      <c r="O7925">
        <f>INDEX(RoutesPivot[Distance],MATCH($C7925,RoutesPivot[[RouteID]:[RouteID]],0))</f>
        <v>1500</v>
      </c>
      <c r="P7925">
        <f>INDEX(RoutesPivot[ListPrice],MATCH($C7925,RoutesPivot[[RouteID]:[RouteID]],0))</f>
        <v>350</v>
      </c>
      <c r="Q7925" t="str">
        <f>INDEX(AirportPivot[AirportName],MATCH($N7925,AirportPivot[[AirportID]:[AirportID]],0))</f>
        <v>Seattle-Tacoma International</v>
      </c>
      <c r="R7925">
        <f>INDEX(AirportPivot[Gates (number of available)],MATCH($N7925,AirportPivot[[AirportID]:[AirportID]],0))</f>
        <v>58</v>
      </c>
    </row>
    <row r="7926" spans="1:18" x14ac:dyDescent="0.25">
      <c r="A7926" s="3" t="s">
        <v>7958</v>
      </c>
      <c r="B7926" s="12">
        <v>42034</v>
      </c>
      <c r="C7926" s="4" t="s">
        <v>27</v>
      </c>
      <c r="D7926" s="4">
        <v>10.7</v>
      </c>
      <c r="E7926" s="4">
        <v>116</v>
      </c>
      <c r="F7926" s="5">
        <v>0.29166666666666669</v>
      </c>
      <c r="G7926" s="6">
        <v>200</v>
      </c>
      <c r="H7926" s="7">
        <v>37000</v>
      </c>
      <c r="I7926" s="7">
        <f>FlightsPivot[[#This Row],[Total Fare]]*10%</f>
        <v>3700</v>
      </c>
      <c r="J7926" s="7">
        <f>FlightsPivot[[#This Row],[Total Fare]]+FlightsPivot[[#This Row],[10% tax ]]</f>
        <v>40700</v>
      </c>
      <c r="K7926" s="4">
        <v>1</v>
      </c>
      <c r="L7926" s="4">
        <v>2015</v>
      </c>
      <c r="M7926" t="str">
        <f>INDEX(RoutesPivot[DepAirport],MATCH($C7926,RoutesPivot[[RouteID]:[RouteID]],0))</f>
        <v>ORD</v>
      </c>
      <c r="N7926" t="str">
        <f>INDEX(RoutesPivot[AirportID],MATCH($C7926,RoutesPivot[[RouteID]:[RouteID]],0))</f>
        <v>ATL</v>
      </c>
      <c r="O7926">
        <f>INDEX(RoutesPivot[Distance],MATCH($C7926,RoutesPivot[[RouteID]:[RouteID]],0))</f>
        <v>510</v>
      </c>
      <c r="P7926">
        <f>INDEX(RoutesPivot[ListPrice],MATCH($C7926,RoutesPivot[[RouteID]:[RouteID]],0))</f>
        <v>200</v>
      </c>
      <c r="Q7926" t="str">
        <f>INDEX(AirportPivot[AirportName],MATCH($N7926,AirportPivot[[AirportID]:[AirportID]],0))</f>
        <v>Hartsfield-Jackson Atlanta International</v>
      </c>
      <c r="R7926">
        <f>INDEX(AirportPivot[Gates (number of available)],MATCH($N7926,AirportPivot[[AirportID]:[AirportID]],0))</f>
        <v>100</v>
      </c>
    </row>
    <row r="7927" spans="1:18" x14ac:dyDescent="0.25">
      <c r="A7927" s="3" t="s">
        <v>7959</v>
      </c>
      <c r="B7927" s="12">
        <v>41803</v>
      </c>
      <c r="C7927" s="4" t="s">
        <v>25</v>
      </c>
      <c r="D7927" s="4">
        <v>2.8</v>
      </c>
      <c r="E7927" s="4">
        <v>50</v>
      </c>
      <c r="F7927" s="5">
        <v>0.29166666666666669</v>
      </c>
      <c r="G7927" s="6">
        <v>220</v>
      </c>
      <c r="H7927" s="7">
        <v>36300</v>
      </c>
      <c r="I7927" s="7">
        <f>FlightsPivot[[#This Row],[Total Fare]]*10%</f>
        <v>3630</v>
      </c>
      <c r="J7927" s="7">
        <f>FlightsPivot[[#This Row],[Total Fare]]+FlightsPivot[[#This Row],[10% tax ]]</f>
        <v>39930</v>
      </c>
      <c r="K7927" s="4">
        <v>6</v>
      </c>
      <c r="L7927" s="4">
        <v>2014</v>
      </c>
      <c r="M7927" t="str">
        <f>INDEX(RoutesPivot[DepAirport],MATCH($C7927,RoutesPivot[[RouteID]:[RouteID]],0))</f>
        <v>ORD</v>
      </c>
      <c r="N7927" t="str">
        <f>INDEX(RoutesPivot[AirportID],MATCH($C7927,RoutesPivot[[RouteID]:[RouteID]],0))</f>
        <v>DFW</v>
      </c>
      <c r="O7927">
        <f>INDEX(RoutesPivot[Distance],MATCH($C7927,RoutesPivot[[RouteID]:[RouteID]],0))</f>
        <v>700</v>
      </c>
      <c r="P7927">
        <f>INDEX(RoutesPivot[ListPrice],MATCH($C7927,RoutesPivot[[RouteID]:[RouteID]],0))</f>
        <v>200</v>
      </c>
      <c r="Q7927" t="str">
        <f>INDEX(AirportPivot[AirportName],MATCH($N7927,AirportPivot[[AirportID]:[AirportID]],0))</f>
        <v>Dallas/Fort Worth International</v>
      </c>
      <c r="R7927">
        <f>INDEX(AirportPivot[Gates (number of available)],MATCH($N7927,AirportPivot[[AirportID]:[AirportID]],0))</f>
        <v>130</v>
      </c>
    </row>
    <row r="7928" spans="1:18" x14ac:dyDescent="0.25">
      <c r="A7928" s="3" t="s">
        <v>7960</v>
      </c>
      <c r="B7928" s="12">
        <v>42160</v>
      </c>
      <c r="C7928" s="4" t="s">
        <v>13</v>
      </c>
      <c r="D7928" s="4">
        <v>3.3</v>
      </c>
      <c r="E7928" s="4">
        <v>175</v>
      </c>
      <c r="F7928" s="5">
        <v>0.70833333333333337</v>
      </c>
      <c r="G7928" s="6">
        <v>275</v>
      </c>
      <c r="H7928" s="7">
        <v>45375</v>
      </c>
      <c r="I7928" s="7">
        <f>FlightsPivot[[#This Row],[Total Fare]]*10%</f>
        <v>4537.5</v>
      </c>
      <c r="J7928" s="7">
        <f>FlightsPivot[[#This Row],[Total Fare]]+FlightsPivot[[#This Row],[10% tax ]]</f>
        <v>49912.5</v>
      </c>
      <c r="K7928" s="4">
        <v>6</v>
      </c>
      <c r="L7928" s="4">
        <v>2015</v>
      </c>
      <c r="M7928" t="str">
        <f>INDEX(RoutesPivot[DepAirport],MATCH($C7928,RoutesPivot[[RouteID]:[RouteID]],0))</f>
        <v>ORD</v>
      </c>
      <c r="N7928" t="str">
        <f>INDEX(RoutesPivot[AirportID],MATCH($C7928,RoutesPivot[[RouteID]:[RouteID]],0))</f>
        <v>JFK</v>
      </c>
      <c r="O7928">
        <f>INDEX(RoutesPivot[Distance],MATCH($C7928,RoutesPivot[[RouteID]:[RouteID]],0))</f>
        <v>619</v>
      </c>
      <c r="P7928">
        <f>INDEX(RoutesPivot[ListPrice],MATCH($C7928,RoutesPivot[[RouteID]:[RouteID]],0))</f>
        <v>250</v>
      </c>
      <c r="Q7928" t="str">
        <f>INDEX(AirportPivot[AirportName],MATCH($N7928,AirportPivot[[AirportID]:[AirportID]],0))</f>
        <v>John F Kennedy International</v>
      </c>
      <c r="R7928">
        <f>INDEX(AirportPivot[Gates (number of available)],MATCH($N7928,AirportPivot[[AirportID]:[AirportID]],0))</f>
        <v>120</v>
      </c>
    </row>
    <row r="7929" spans="1:18" x14ac:dyDescent="0.25">
      <c r="A7929" s="3" t="s">
        <v>7961</v>
      </c>
      <c r="B7929" s="12">
        <v>42243</v>
      </c>
      <c r="C7929" s="4" t="s">
        <v>70</v>
      </c>
      <c r="D7929" s="4">
        <v>0.8</v>
      </c>
      <c r="E7929" s="4">
        <v>194</v>
      </c>
      <c r="F7929" s="5">
        <v>0.54166666666666663</v>
      </c>
      <c r="G7929" s="6">
        <v>302.5</v>
      </c>
      <c r="H7929" s="7">
        <v>49912.5</v>
      </c>
      <c r="I7929" s="7">
        <f>FlightsPivot[[#This Row],[Total Fare]]*10%</f>
        <v>4991.25</v>
      </c>
      <c r="J7929" s="7">
        <f>FlightsPivot[[#This Row],[Total Fare]]+FlightsPivot[[#This Row],[10% tax ]]</f>
        <v>54903.75</v>
      </c>
      <c r="K7929" s="4">
        <v>8</v>
      </c>
      <c r="L7929" s="4">
        <v>2015</v>
      </c>
      <c r="M7929" t="str">
        <f>INDEX(RoutesPivot[DepAirport],MATCH($C7929,RoutesPivot[[RouteID]:[RouteID]],0))</f>
        <v>ORD</v>
      </c>
      <c r="N7929" t="str">
        <f>INDEX(RoutesPivot[AirportID],MATCH($C7929,RoutesPivot[[RouteID]:[RouteID]],0))</f>
        <v>LAS</v>
      </c>
      <c r="O7929">
        <f>INDEX(RoutesPivot[Distance],MATCH($C7929,RoutesPivot[[RouteID]:[RouteID]],0))</f>
        <v>1100</v>
      </c>
      <c r="P7929">
        <f>INDEX(RoutesPivot[ListPrice],MATCH($C7929,RoutesPivot[[RouteID]:[RouteID]],0))</f>
        <v>275</v>
      </c>
      <c r="Q7929" t="str">
        <f>INDEX(AirportPivot[AirportName],MATCH($N7929,AirportPivot[[AirportID]:[AirportID]],0))</f>
        <v>McCarran International</v>
      </c>
      <c r="R7929">
        <f>INDEX(AirportPivot[Gates (number of available)],MATCH($N7929,AirportPivot[[AirportID]:[AirportID]],0))</f>
        <v>68</v>
      </c>
    </row>
    <row r="7930" spans="1:18" x14ac:dyDescent="0.25">
      <c r="A7930" s="3" t="s">
        <v>7962</v>
      </c>
      <c r="B7930" s="12">
        <v>42116</v>
      </c>
      <c r="C7930" s="4" t="s">
        <v>40</v>
      </c>
      <c r="D7930" s="4">
        <v>2.1</v>
      </c>
      <c r="E7930" s="4">
        <v>112</v>
      </c>
      <c r="F7930" s="5">
        <v>0.29166666666666669</v>
      </c>
      <c r="G7930" s="6">
        <v>115</v>
      </c>
      <c r="H7930" s="7">
        <v>21275</v>
      </c>
      <c r="I7930" s="7">
        <f>FlightsPivot[[#This Row],[Total Fare]]*10%</f>
        <v>2127.5</v>
      </c>
      <c r="J7930" s="7">
        <f>FlightsPivot[[#This Row],[Total Fare]]+FlightsPivot[[#This Row],[10% tax ]]</f>
        <v>23402.5</v>
      </c>
      <c r="K7930" s="4">
        <v>4</v>
      </c>
      <c r="L7930" s="4">
        <v>2015</v>
      </c>
      <c r="M7930" t="str">
        <f>INDEX(RoutesPivot[DepAirport],MATCH($C7930,RoutesPivot[[RouteID]:[RouteID]],0))</f>
        <v>ORD</v>
      </c>
      <c r="N7930" t="str">
        <f>INDEX(RoutesPivot[AirportID],MATCH($C7930,RoutesPivot[[RouteID]:[RouteID]],0))</f>
        <v>MSP</v>
      </c>
      <c r="O7930">
        <f>INDEX(RoutesPivot[Distance],MATCH($C7930,RoutesPivot[[RouteID]:[RouteID]],0))</f>
        <v>300</v>
      </c>
      <c r="P7930">
        <f>INDEX(RoutesPivot[ListPrice],MATCH($C7930,RoutesPivot[[RouteID]:[RouteID]],0))</f>
        <v>115</v>
      </c>
      <c r="Q7930" t="str">
        <f>INDEX(AirportPivot[AirportName],MATCH($N7930,AirportPivot[[AirportID]:[AirportID]],0))</f>
        <v>Minneapolis-St Paul International/Wold-Chamberlain</v>
      </c>
      <c r="R7930">
        <f>INDEX(AirportPivot[Gates (number of available)],MATCH($N7930,AirportPivot[[AirportID]:[AirportID]],0))</f>
        <v>65</v>
      </c>
    </row>
    <row r="7931" spans="1:18" x14ac:dyDescent="0.25">
      <c r="A7931" s="3" t="s">
        <v>7963</v>
      </c>
      <c r="B7931" s="12">
        <v>41708</v>
      </c>
      <c r="C7931" s="4" t="s">
        <v>33</v>
      </c>
      <c r="D7931" s="4">
        <v>2.2999999999999998</v>
      </c>
      <c r="E7931" s="4">
        <v>59</v>
      </c>
      <c r="F7931" s="5">
        <v>0.33333333333333331</v>
      </c>
      <c r="G7931" s="6">
        <v>375</v>
      </c>
      <c r="H7931" s="7">
        <v>61875</v>
      </c>
      <c r="I7931" s="7">
        <f>FlightsPivot[[#This Row],[Total Fare]]*10%</f>
        <v>6187.5</v>
      </c>
      <c r="J7931" s="7">
        <f>FlightsPivot[[#This Row],[Total Fare]]+FlightsPivot[[#This Row],[10% tax ]]</f>
        <v>68062.5</v>
      </c>
      <c r="K7931" s="4">
        <v>3</v>
      </c>
      <c r="L7931" s="4">
        <v>2014</v>
      </c>
      <c r="M7931" t="str">
        <f>INDEX(RoutesPivot[DepAirport],MATCH($C7931,RoutesPivot[[RouteID]:[RouteID]],0))</f>
        <v>ORD</v>
      </c>
      <c r="N7931" t="str">
        <f>INDEX(RoutesPivot[AirportID],MATCH($C7931,RoutesPivot[[RouteID]:[RouteID]],0))</f>
        <v>SFO</v>
      </c>
      <c r="O7931">
        <f>INDEX(RoutesPivot[Distance],MATCH($C7931,RoutesPivot[[RouteID]:[RouteID]],0))</f>
        <v>1600</v>
      </c>
      <c r="P7931">
        <f>INDEX(RoutesPivot[ListPrice],MATCH($C7931,RoutesPivot[[RouteID]:[RouteID]],0))</f>
        <v>375</v>
      </c>
      <c r="Q7931" t="str">
        <f>INDEX(AirportPivot[AirportName],MATCH($N7931,AirportPivot[[AirportID]:[AirportID]],0))</f>
        <v>San Francisco International</v>
      </c>
      <c r="R7931">
        <f>INDEX(AirportPivot[Gates (number of available)],MATCH($N7931,AirportPivot[[AirportID]:[AirportID]],0))</f>
        <v>70</v>
      </c>
    </row>
    <row r="7932" spans="1:18" x14ac:dyDescent="0.25">
      <c r="A7932" s="3" t="s">
        <v>7964</v>
      </c>
      <c r="B7932" s="12">
        <v>41737</v>
      </c>
      <c r="C7932" s="4" t="s">
        <v>98</v>
      </c>
      <c r="D7932" s="4">
        <v>3.8</v>
      </c>
      <c r="E7932" s="4">
        <v>101</v>
      </c>
      <c r="F7932" s="5">
        <v>0.75</v>
      </c>
      <c r="G7932" s="6">
        <v>275</v>
      </c>
      <c r="H7932" s="7">
        <v>50875</v>
      </c>
      <c r="I7932" s="7">
        <f>FlightsPivot[[#This Row],[Total Fare]]*10%</f>
        <v>5087.5</v>
      </c>
      <c r="J7932" s="7">
        <f>FlightsPivot[[#This Row],[Total Fare]]+FlightsPivot[[#This Row],[10% tax ]]</f>
        <v>55962.5</v>
      </c>
      <c r="K7932" s="4">
        <v>4</v>
      </c>
      <c r="L7932" s="4">
        <v>2014</v>
      </c>
      <c r="M7932" t="str">
        <f>INDEX(RoutesPivot[DepAirport],MATCH($C7932,RoutesPivot[[RouteID]:[RouteID]],0))</f>
        <v>ORD</v>
      </c>
      <c r="N7932" t="str">
        <f>INDEX(RoutesPivot[AirportID],MATCH($C7932,RoutesPivot[[RouteID]:[RouteID]],0))</f>
        <v>PHL</v>
      </c>
      <c r="O7932">
        <f>INDEX(RoutesPivot[Distance],MATCH($C7932,RoutesPivot[[RouteID]:[RouteID]],0))</f>
        <v>580</v>
      </c>
      <c r="P7932">
        <f>INDEX(RoutesPivot[ListPrice],MATCH($C7932,RoutesPivot[[RouteID]:[RouteID]],0))</f>
        <v>275</v>
      </c>
      <c r="Q7932" t="str">
        <f>INDEX(AirportPivot[AirportName],MATCH($N7932,AirportPivot[[AirportID]:[AirportID]],0))</f>
        <v>Philadelphia International</v>
      </c>
      <c r="R7932">
        <f>INDEX(AirportPivot[Gates (number of available)],MATCH($N7932,AirportPivot[[AirportID]:[AirportID]],0))</f>
        <v>89</v>
      </c>
    </row>
    <row r="7933" spans="1:18" x14ac:dyDescent="0.25">
      <c r="A7933" s="3" t="s">
        <v>7965</v>
      </c>
      <c r="B7933" s="12">
        <v>41932</v>
      </c>
      <c r="C7933" s="4" t="s">
        <v>23</v>
      </c>
      <c r="D7933" s="4">
        <v>0.9</v>
      </c>
      <c r="E7933" s="4">
        <v>8</v>
      </c>
      <c r="F7933" s="5">
        <v>0.66666666666666663</v>
      </c>
      <c r="G7933" s="6">
        <v>300</v>
      </c>
      <c r="H7933" s="7">
        <v>55500</v>
      </c>
      <c r="I7933" s="7">
        <f>FlightsPivot[[#This Row],[Total Fare]]*10%</f>
        <v>5550</v>
      </c>
      <c r="J7933" s="7">
        <f>FlightsPivot[[#This Row],[Total Fare]]+FlightsPivot[[#This Row],[10% tax ]]</f>
        <v>61050</v>
      </c>
      <c r="K7933" s="4">
        <v>10</v>
      </c>
      <c r="L7933" s="4">
        <v>2014</v>
      </c>
      <c r="M7933" t="str">
        <f>INDEX(RoutesPivot[DepAirport],MATCH($C7933,RoutesPivot[[RouteID]:[RouteID]],0))</f>
        <v>ORD</v>
      </c>
      <c r="N7933" t="str">
        <f>INDEX(RoutesPivot[AirportID],MATCH($C7933,RoutesPivot[[RouteID]:[RouteID]],0))</f>
        <v>DEN</v>
      </c>
      <c r="O7933">
        <f>INDEX(RoutesPivot[Distance],MATCH($C7933,RoutesPivot[[RouteID]:[RouteID]],0))</f>
        <v>800</v>
      </c>
      <c r="P7933">
        <f>INDEX(RoutesPivot[ListPrice],MATCH($C7933,RoutesPivot[[RouteID]:[RouteID]],0))</f>
        <v>300</v>
      </c>
      <c r="Q7933" t="str">
        <f>INDEX(AirportPivot[AirportName],MATCH($N7933,AirportPivot[[AirportID]:[AirportID]],0))</f>
        <v>Denver International</v>
      </c>
      <c r="R7933">
        <f>INDEX(AirportPivot[Gates (number of available)],MATCH($N7933,AirportPivot[[AirportID]:[AirportID]],0))</f>
        <v>75</v>
      </c>
    </row>
    <row r="7934" spans="1:18" x14ac:dyDescent="0.25">
      <c r="A7934" s="3" t="s">
        <v>7966</v>
      </c>
      <c r="B7934" s="12">
        <v>41968</v>
      </c>
      <c r="C7934" s="4" t="s">
        <v>80</v>
      </c>
      <c r="D7934" s="4">
        <v>7</v>
      </c>
      <c r="E7934" s="4">
        <v>52</v>
      </c>
      <c r="F7934" s="5">
        <v>0.29166666666666669</v>
      </c>
      <c r="G7934" s="6">
        <v>450</v>
      </c>
      <c r="H7934" s="7">
        <v>74250</v>
      </c>
      <c r="I7934" s="7">
        <f>FlightsPivot[[#This Row],[Total Fare]]*10%</f>
        <v>7425</v>
      </c>
      <c r="J7934" s="7">
        <f>FlightsPivot[[#This Row],[Total Fare]]+FlightsPivot[[#This Row],[10% tax ]]</f>
        <v>81675</v>
      </c>
      <c r="K7934" s="4">
        <v>11</v>
      </c>
      <c r="L7934" s="4">
        <v>2014</v>
      </c>
      <c r="M7934" t="str">
        <f>INDEX(RoutesPivot[DepAirport],MATCH($C7934,RoutesPivot[[RouteID]:[RouteID]],0))</f>
        <v>ORD</v>
      </c>
      <c r="N7934" t="str">
        <f>INDEX(RoutesPivot[AirportID],MATCH($C7934,RoutesPivot[[RouteID]:[RouteID]],0))</f>
        <v>MIA</v>
      </c>
      <c r="O7934">
        <f>INDEX(RoutesPivot[Distance],MATCH($C7934,RoutesPivot[[RouteID]:[RouteID]],0))</f>
        <v>1000</v>
      </c>
      <c r="P7934">
        <f>INDEX(RoutesPivot[ListPrice],MATCH($C7934,RoutesPivot[[RouteID]:[RouteID]],0))</f>
        <v>300</v>
      </c>
      <c r="Q7934" t="str">
        <f>INDEX(AirportPivot[AirportName],MATCH($N7934,AirportPivot[[AirportID]:[AirportID]],0))</f>
        <v>Miami International</v>
      </c>
      <c r="R7934">
        <f>INDEX(AirportPivot[Gates (number of available)],MATCH($N7934,AirportPivot[[AirportID]:[AirportID]],0))</f>
        <v>80</v>
      </c>
    </row>
    <row r="7935" spans="1:18" x14ac:dyDescent="0.25">
      <c r="A7935" s="3" t="s">
        <v>7967</v>
      </c>
      <c r="B7935" s="12">
        <v>41844</v>
      </c>
      <c r="C7935" s="4" t="s">
        <v>25</v>
      </c>
      <c r="D7935" s="4">
        <v>2.2000000000000002</v>
      </c>
      <c r="E7935" s="4">
        <v>153</v>
      </c>
      <c r="F7935" s="5">
        <v>0.875</v>
      </c>
      <c r="G7935" s="6">
        <v>220</v>
      </c>
      <c r="H7935" s="7">
        <v>36300</v>
      </c>
      <c r="I7935" s="7">
        <f>FlightsPivot[[#This Row],[Total Fare]]*10%</f>
        <v>3630</v>
      </c>
      <c r="J7935" s="7">
        <f>FlightsPivot[[#This Row],[Total Fare]]+FlightsPivot[[#This Row],[10% tax ]]</f>
        <v>39930</v>
      </c>
      <c r="K7935" s="4">
        <v>7</v>
      </c>
      <c r="L7935" s="4">
        <v>2014</v>
      </c>
      <c r="M7935" t="str">
        <f>INDEX(RoutesPivot[DepAirport],MATCH($C7935,RoutesPivot[[RouteID]:[RouteID]],0))</f>
        <v>ORD</v>
      </c>
      <c r="N7935" t="str">
        <f>INDEX(RoutesPivot[AirportID],MATCH($C7935,RoutesPivot[[RouteID]:[RouteID]],0))</f>
        <v>DFW</v>
      </c>
      <c r="O7935">
        <f>INDEX(RoutesPivot[Distance],MATCH($C7935,RoutesPivot[[RouteID]:[RouteID]],0))</f>
        <v>700</v>
      </c>
      <c r="P7935">
        <f>INDEX(RoutesPivot[ListPrice],MATCH($C7935,RoutesPivot[[RouteID]:[RouteID]],0))</f>
        <v>200</v>
      </c>
      <c r="Q7935" t="str">
        <f>INDEX(AirportPivot[AirportName],MATCH($N7935,AirportPivot[[AirportID]:[AirportID]],0))</f>
        <v>Dallas/Fort Worth International</v>
      </c>
      <c r="R7935">
        <f>INDEX(AirportPivot[Gates (number of available)],MATCH($N7935,AirportPivot[[AirportID]:[AirportID]],0))</f>
        <v>130</v>
      </c>
    </row>
    <row r="7936" spans="1:18" x14ac:dyDescent="0.25">
      <c r="A7936" s="3" t="s">
        <v>7968</v>
      </c>
      <c r="B7936" s="12">
        <v>41867</v>
      </c>
      <c r="C7936" s="4" t="s">
        <v>27</v>
      </c>
      <c r="D7936" s="4">
        <v>12.6</v>
      </c>
      <c r="E7936" s="4">
        <v>48</v>
      </c>
      <c r="F7936" s="5">
        <v>0.83333333333333337</v>
      </c>
      <c r="G7936" s="6">
        <v>220</v>
      </c>
      <c r="H7936" s="7">
        <v>36300</v>
      </c>
      <c r="I7936" s="7">
        <f>FlightsPivot[[#This Row],[Total Fare]]*10%</f>
        <v>3630</v>
      </c>
      <c r="J7936" s="7">
        <f>FlightsPivot[[#This Row],[Total Fare]]+FlightsPivot[[#This Row],[10% tax ]]</f>
        <v>39930</v>
      </c>
      <c r="K7936" s="4">
        <v>8</v>
      </c>
      <c r="L7936" s="4">
        <v>2014</v>
      </c>
      <c r="M7936" t="str">
        <f>INDEX(RoutesPivot[DepAirport],MATCH($C7936,RoutesPivot[[RouteID]:[RouteID]],0))</f>
        <v>ORD</v>
      </c>
      <c r="N7936" t="str">
        <f>INDEX(RoutesPivot[AirportID],MATCH($C7936,RoutesPivot[[RouteID]:[RouteID]],0))</f>
        <v>ATL</v>
      </c>
      <c r="O7936">
        <f>INDEX(RoutesPivot[Distance],MATCH($C7936,RoutesPivot[[RouteID]:[RouteID]],0))</f>
        <v>510</v>
      </c>
      <c r="P7936">
        <f>INDEX(RoutesPivot[ListPrice],MATCH($C7936,RoutesPivot[[RouteID]:[RouteID]],0))</f>
        <v>200</v>
      </c>
      <c r="Q7936" t="str">
        <f>INDEX(AirportPivot[AirportName],MATCH($N7936,AirportPivot[[AirportID]:[AirportID]],0))</f>
        <v>Hartsfield-Jackson Atlanta International</v>
      </c>
      <c r="R7936">
        <f>INDEX(AirportPivot[Gates (number of available)],MATCH($N7936,AirportPivot[[AirportID]:[AirportID]],0))</f>
        <v>100</v>
      </c>
    </row>
    <row r="7937" spans="1:18" x14ac:dyDescent="0.25">
      <c r="A7937" s="3" t="s">
        <v>7969</v>
      </c>
      <c r="B7937" s="12">
        <v>42000</v>
      </c>
      <c r="C7937" s="4" t="s">
        <v>98</v>
      </c>
      <c r="D7937" s="4">
        <v>2.9</v>
      </c>
      <c r="E7937" s="4">
        <v>195</v>
      </c>
      <c r="F7937" s="5">
        <v>0.5</v>
      </c>
      <c r="G7937" s="6">
        <v>385</v>
      </c>
      <c r="H7937" s="7">
        <v>63525</v>
      </c>
      <c r="I7937" s="7">
        <f>FlightsPivot[[#This Row],[Total Fare]]*10%</f>
        <v>6352.5</v>
      </c>
      <c r="J7937" s="7">
        <f>FlightsPivot[[#This Row],[Total Fare]]+FlightsPivot[[#This Row],[10% tax ]]</f>
        <v>69877.5</v>
      </c>
      <c r="K7937" s="4">
        <v>12</v>
      </c>
      <c r="L7937" s="4">
        <v>2014</v>
      </c>
      <c r="M7937" t="str">
        <f>INDEX(RoutesPivot[DepAirport],MATCH($C7937,RoutesPivot[[RouteID]:[RouteID]],0))</f>
        <v>ORD</v>
      </c>
      <c r="N7937" t="str">
        <f>INDEX(RoutesPivot[AirportID],MATCH($C7937,RoutesPivot[[RouteID]:[RouteID]],0))</f>
        <v>PHL</v>
      </c>
      <c r="O7937">
        <f>INDEX(RoutesPivot[Distance],MATCH($C7937,RoutesPivot[[RouteID]:[RouteID]],0))</f>
        <v>580</v>
      </c>
      <c r="P7937">
        <f>INDEX(RoutesPivot[ListPrice],MATCH($C7937,RoutesPivot[[RouteID]:[RouteID]],0))</f>
        <v>275</v>
      </c>
      <c r="Q7937" t="str">
        <f>INDEX(AirportPivot[AirportName],MATCH($N7937,AirportPivot[[AirportID]:[AirportID]],0))</f>
        <v>Philadelphia International</v>
      </c>
      <c r="R7937">
        <f>INDEX(AirportPivot[Gates (number of available)],MATCH($N7937,AirportPivot[[AirportID]:[AirportID]],0))</f>
        <v>89</v>
      </c>
    </row>
    <row r="7938" spans="1:18" x14ac:dyDescent="0.25">
      <c r="A7938" s="3" t="s">
        <v>7970</v>
      </c>
      <c r="B7938" s="12">
        <v>41792</v>
      </c>
      <c r="C7938" s="4" t="s">
        <v>13</v>
      </c>
      <c r="D7938" s="4">
        <v>0.8</v>
      </c>
      <c r="E7938" s="4">
        <v>71</v>
      </c>
      <c r="F7938" s="5">
        <v>0.70833333333333337</v>
      </c>
      <c r="G7938" s="6">
        <v>275</v>
      </c>
      <c r="H7938" s="7">
        <v>49775</v>
      </c>
      <c r="I7938" s="7">
        <f>FlightsPivot[[#This Row],[Total Fare]]*10%</f>
        <v>4977.5</v>
      </c>
      <c r="J7938" s="7">
        <f>FlightsPivot[[#This Row],[Total Fare]]+FlightsPivot[[#This Row],[10% tax ]]</f>
        <v>54752.5</v>
      </c>
      <c r="K7938" s="4">
        <v>6</v>
      </c>
      <c r="L7938" s="4">
        <v>2014</v>
      </c>
      <c r="M7938" t="str">
        <f>INDEX(RoutesPivot[DepAirport],MATCH($C7938,RoutesPivot[[RouteID]:[RouteID]],0))</f>
        <v>ORD</v>
      </c>
      <c r="N7938" t="str">
        <f>INDEX(RoutesPivot[AirportID],MATCH($C7938,RoutesPivot[[RouteID]:[RouteID]],0))</f>
        <v>JFK</v>
      </c>
      <c r="O7938">
        <f>INDEX(RoutesPivot[Distance],MATCH($C7938,RoutesPivot[[RouteID]:[RouteID]],0))</f>
        <v>619</v>
      </c>
      <c r="P7938">
        <f>INDEX(RoutesPivot[ListPrice],MATCH($C7938,RoutesPivot[[RouteID]:[RouteID]],0))</f>
        <v>250</v>
      </c>
      <c r="Q7938" t="str">
        <f>INDEX(AirportPivot[AirportName],MATCH($N7938,AirportPivot[[AirportID]:[AirportID]],0))</f>
        <v>John F Kennedy International</v>
      </c>
      <c r="R7938">
        <f>INDEX(AirportPivot[Gates (number of available)],MATCH($N7938,AirportPivot[[AirportID]:[AirportID]],0))</f>
        <v>120</v>
      </c>
    </row>
    <row r="7939" spans="1:18" x14ac:dyDescent="0.25">
      <c r="A7939" s="3" t="s">
        <v>7971</v>
      </c>
      <c r="B7939" s="12">
        <v>42345</v>
      </c>
      <c r="C7939" s="4" t="s">
        <v>50</v>
      </c>
      <c r="D7939" s="4">
        <v>0.9</v>
      </c>
      <c r="E7939" s="4">
        <v>181</v>
      </c>
      <c r="F7939" s="5">
        <v>0.83333333333333337</v>
      </c>
      <c r="G7939" s="6">
        <v>275</v>
      </c>
      <c r="H7939" s="7">
        <v>45375</v>
      </c>
      <c r="I7939" s="7">
        <f>FlightsPivot[[#This Row],[Total Fare]]*10%</f>
        <v>4537.5</v>
      </c>
      <c r="J7939" s="7">
        <f>FlightsPivot[[#This Row],[Total Fare]]+FlightsPivot[[#This Row],[10% tax ]]</f>
        <v>49912.5</v>
      </c>
      <c r="K7939" s="4">
        <v>12</v>
      </c>
      <c r="L7939" s="4">
        <v>2015</v>
      </c>
      <c r="M7939" t="str">
        <f>INDEX(RoutesPivot[DepAirport],MATCH($C7939,RoutesPivot[[RouteID]:[RouteID]],0))</f>
        <v>ORD</v>
      </c>
      <c r="N7939" t="str">
        <f>INDEX(RoutesPivot[AirportID],MATCH($C7939,RoutesPivot[[RouteID]:[RouteID]],0))</f>
        <v>LGA</v>
      </c>
      <c r="O7939">
        <f>INDEX(RoutesPivot[Distance],MATCH($C7939,RoutesPivot[[RouteID]:[RouteID]],0))</f>
        <v>610</v>
      </c>
      <c r="P7939">
        <f>INDEX(RoutesPivot[ListPrice],MATCH($C7939,RoutesPivot[[RouteID]:[RouteID]],0))</f>
        <v>275</v>
      </c>
      <c r="Q7939" t="str">
        <f>INDEX(AirportPivot[AirportName],MATCH($N7939,AirportPivot[[AirportID]:[AirportID]],0))</f>
        <v>Laguardia</v>
      </c>
      <c r="R7939">
        <f>INDEX(AirportPivot[Gates (number of available)],MATCH($N7939,AirportPivot[[AirportID]:[AirportID]],0))</f>
        <v>66</v>
      </c>
    </row>
    <row r="7940" spans="1:18" x14ac:dyDescent="0.25">
      <c r="A7940" s="3" t="s">
        <v>7972</v>
      </c>
      <c r="B7940" s="12">
        <v>41840</v>
      </c>
      <c r="C7940" s="4" t="s">
        <v>25</v>
      </c>
      <c r="D7940" s="4">
        <v>2</v>
      </c>
      <c r="E7940" s="4">
        <v>147</v>
      </c>
      <c r="F7940" s="5">
        <v>0.83333333333333337</v>
      </c>
      <c r="G7940" s="6">
        <v>220</v>
      </c>
      <c r="H7940" s="7">
        <v>40700</v>
      </c>
      <c r="I7940" s="7">
        <f>FlightsPivot[[#This Row],[Total Fare]]*10%</f>
        <v>4070</v>
      </c>
      <c r="J7940" s="7">
        <f>FlightsPivot[[#This Row],[Total Fare]]+FlightsPivot[[#This Row],[10% tax ]]</f>
        <v>44770</v>
      </c>
      <c r="K7940" s="4">
        <v>7</v>
      </c>
      <c r="L7940" s="4">
        <v>2014</v>
      </c>
      <c r="M7940" t="str">
        <f>INDEX(RoutesPivot[DepAirport],MATCH($C7940,RoutesPivot[[RouteID]:[RouteID]],0))</f>
        <v>ORD</v>
      </c>
      <c r="N7940" t="str">
        <f>INDEX(RoutesPivot[AirportID],MATCH($C7940,RoutesPivot[[RouteID]:[RouteID]],0))</f>
        <v>DFW</v>
      </c>
      <c r="O7940">
        <f>INDEX(RoutesPivot[Distance],MATCH($C7940,RoutesPivot[[RouteID]:[RouteID]],0))</f>
        <v>700</v>
      </c>
      <c r="P7940">
        <f>INDEX(RoutesPivot[ListPrice],MATCH($C7940,RoutesPivot[[RouteID]:[RouteID]],0))</f>
        <v>200</v>
      </c>
      <c r="Q7940" t="str">
        <f>INDEX(AirportPivot[AirportName],MATCH($N7940,AirportPivot[[AirportID]:[AirportID]],0))</f>
        <v>Dallas/Fort Worth International</v>
      </c>
      <c r="R7940">
        <f>INDEX(AirportPivot[Gates (number of available)],MATCH($N7940,AirportPivot[[AirportID]:[AirportID]],0))</f>
        <v>130</v>
      </c>
    </row>
    <row r="7941" spans="1:18" x14ac:dyDescent="0.25">
      <c r="A7941" s="3" t="s">
        <v>7973</v>
      </c>
      <c r="B7941" s="12">
        <v>41761</v>
      </c>
      <c r="C7941" s="4" t="s">
        <v>27</v>
      </c>
      <c r="D7941" s="4">
        <v>10.5</v>
      </c>
      <c r="E7941" s="4">
        <v>189</v>
      </c>
      <c r="F7941" s="5">
        <v>0.41666666666666669</v>
      </c>
      <c r="G7941" s="6">
        <v>200</v>
      </c>
      <c r="H7941" s="7">
        <v>33000</v>
      </c>
      <c r="I7941" s="7">
        <f>FlightsPivot[[#This Row],[Total Fare]]*10%</f>
        <v>3300</v>
      </c>
      <c r="J7941" s="7">
        <f>FlightsPivot[[#This Row],[Total Fare]]+FlightsPivot[[#This Row],[10% tax ]]</f>
        <v>36300</v>
      </c>
      <c r="K7941" s="4">
        <v>5</v>
      </c>
      <c r="L7941" s="4">
        <v>2014</v>
      </c>
      <c r="M7941" t="str">
        <f>INDEX(RoutesPivot[DepAirport],MATCH($C7941,RoutesPivot[[RouteID]:[RouteID]],0))</f>
        <v>ORD</v>
      </c>
      <c r="N7941" t="str">
        <f>INDEX(RoutesPivot[AirportID],MATCH($C7941,RoutesPivot[[RouteID]:[RouteID]],0))</f>
        <v>ATL</v>
      </c>
      <c r="O7941">
        <f>INDEX(RoutesPivot[Distance],MATCH($C7941,RoutesPivot[[RouteID]:[RouteID]],0))</f>
        <v>510</v>
      </c>
      <c r="P7941">
        <f>INDEX(RoutesPivot[ListPrice],MATCH($C7941,RoutesPivot[[RouteID]:[RouteID]],0))</f>
        <v>200</v>
      </c>
      <c r="Q7941" t="str">
        <f>INDEX(AirportPivot[AirportName],MATCH($N7941,AirportPivot[[AirportID]:[AirportID]],0))</f>
        <v>Hartsfield-Jackson Atlanta International</v>
      </c>
      <c r="R7941">
        <f>INDEX(AirportPivot[Gates (number of available)],MATCH($N7941,AirportPivot[[AirportID]:[AirportID]],0))</f>
        <v>100</v>
      </c>
    </row>
    <row r="7942" spans="1:18" x14ac:dyDescent="0.25">
      <c r="A7942" s="3" t="s">
        <v>7974</v>
      </c>
      <c r="B7942" s="12">
        <v>42090</v>
      </c>
      <c r="C7942" s="4" t="s">
        <v>17</v>
      </c>
      <c r="D7942" s="4">
        <v>5.3</v>
      </c>
      <c r="E7942" s="4">
        <v>141</v>
      </c>
      <c r="F7942" s="5">
        <v>0.75</v>
      </c>
      <c r="G7942" s="6">
        <v>350</v>
      </c>
      <c r="H7942" s="7">
        <v>64750</v>
      </c>
      <c r="I7942" s="7">
        <f>FlightsPivot[[#This Row],[Total Fare]]*10%</f>
        <v>6475</v>
      </c>
      <c r="J7942" s="7">
        <f>FlightsPivot[[#This Row],[Total Fare]]+FlightsPivot[[#This Row],[10% tax ]]</f>
        <v>71225</v>
      </c>
      <c r="K7942" s="4">
        <v>3</v>
      </c>
      <c r="L7942" s="4">
        <v>2015</v>
      </c>
      <c r="M7942" t="str">
        <f>INDEX(RoutesPivot[DepAirport],MATCH($C7942,RoutesPivot[[RouteID]:[RouteID]],0))</f>
        <v>ORD</v>
      </c>
      <c r="N7942" t="str">
        <f>INDEX(RoutesPivot[AirportID],MATCH($C7942,RoutesPivot[[RouteID]:[RouteID]],0))</f>
        <v>LAX</v>
      </c>
      <c r="O7942">
        <f>INDEX(RoutesPivot[Distance],MATCH($C7942,RoutesPivot[[RouteID]:[RouteID]],0))</f>
        <v>1518</v>
      </c>
      <c r="P7942">
        <f>INDEX(RoutesPivot[ListPrice],MATCH($C7942,RoutesPivot[[RouteID]:[RouteID]],0))</f>
        <v>350</v>
      </c>
      <c r="Q7942" t="str">
        <f>INDEX(AirportPivot[AirportName],MATCH($N7942,AirportPivot[[AirportID]:[AirportID]],0))</f>
        <v>Los Angeles International</v>
      </c>
      <c r="R7942">
        <f>INDEX(AirportPivot[Gates (number of available)],MATCH($N7942,AirportPivot[[AirportID]:[AirportID]],0))</f>
        <v>86</v>
      </c>
    </row>
    <row r="7943" spans="1:18" x14ac:dyDescent="0.25">
      <c r="A7943" s="3" t="s">
        <v>7975</v>
      </c>
      <c r="B7943" s="12">
        <v>42220</v>
      </c>
      <c r="C7943" s="4" t="s">
        <v>30</v>
      </c>
      <c r="D7943" s="4">
        <v>1.4</v>
      </c>
      <c r="E7943" s="4">
        <v>150</v>
      </c>
      <c r="F7943" s="5">
        <v>0.45833333333333331</v>
      </c>
      <c r="G7943" s="6">
        <v>275</v>
      </c>
      <c r="H7943" s="7">
        <v>50875</v>
      </c>
      <c r="I7943" s="7">
        <f>FlightsPivot[[#This Row],[Total Fare]]*10%</f>
        <v>5087.5</v>
      </c>
      <c r="J7943" s="7">
        <f>FlightsPivot[[#This Row],[Total Fare]]+FlightsPivot[[#This Row],[10% tax ]]</f>
        <v>55962.5</v>
      </c>
      <c r="K7943" s="4">
        <v>8</v>
      </c>
      <c r="L7943" s="4">
        <v>2015</v>
      </c>
      <c r="M7943" t="str">
        <f>INDEX(RoutesPivot[DepAirport],MATCH($C7943,RoutesPivot[[RouteID]:[RouteID]],0))</f>
        <v>ORD</v>
      </c>
      <c r="N7943" t="str">
        <f>INDEX(RoutesPivot[AirportID],MATCH($C7943,RoutesPivot[[RouteID]:[RouteID]],0))</f>
        <v>MCO</v>
      </c>
      <c r="O7943">
        <f>INDEX(RoutesPivot[Distance],MATCH($C7943,RoutesPivot[[RouteID]:[RouteID]],0))</f>
        <v>850</v>
      </c>
      <c r="P7943">
        <f>INDEX(RoutesPivot[ListPrice],MATCH($C7943,RoutesPivot[[RouteID]:[RouteID]],0))</f>
        <v>250</v>
      </c>
      <c r="Q7943" t="str">
        <f>INDEX(AirportPivot[AirportName],MATCH($N7943,AirportPivot[[AirportID]:[AirportID]],0))</f>
        <v>Orlando International</v>
      </c>
      <c r="R7943">
        <f>INDEX(AirportPivot[Gates (number of available)],MATCH($N7943,AirportPivot[[AirportID]:[AirportID]],0))</f>
        <v>67</v>
      </c>
    </row>
    <row r="7944" spans="1:18" x14ac:dyDescent="0.25">
      <c r="A7944" s="3" t="s">
        <v>7976</v>
      </c>
      <c r="B7944" s="12">
        <v>41809</v>
      </c>
      <c r="C7944" s="4" t="s">
        <v>70</v>
      </c>
      <c r="D7944" s="4">
        <v>2.2999999999999998</v>
      </c>
      <c r="E7944" s="4">
        <v>144</v>
      </c>
      <c r="F7944" s="5">
        <v>0.70833333333333337</v>
      </c>
      <c r="G7944" s="6">
        <v>302.5</v>
      </c>
      <c r="H7944" s="7">
        <v>55962.5</v>
      </c>
      <c r="I7944" s="7">
        <f>FlightsPivot[[#This Row],[Total Fare]]*10%</f>
        <v>5596.25</v>
      </c>
      <c r="J7944" s="7">
        <f>FlightsPivot[[#This Row],[Total Fare]]+FlightsPivot[[#This Row],[10% tax ]]</f>
        <v>61558.75</v>
      </c>
      <c r="K7944" s="4">
        <v>6</v>
      </c>
      <c r="L7944" s="4">
        <v>2014</v>
      </c>
      <c r="M7944" t="str">
        <f>INDEX(RoutesPivot[DepAirport],MATCH($C7944,RoutesPivot[[RouteID]:[RouteID]],0))</f>
        <v>ORD</v>
      </c>
      <c r="N7944" t="str">
        <f>INDEX(RoutesPivot[AirportID],MATCH($C7944,RoutesPivot[[RouteID]:[RouteID]],0))</f>
        <v>LAS</v>
      </c>
      <c r="O7944">
        <f>INDEX(RoutesPivot[Distance],MATCH($C7944,RoutesPivot[[RouteID]:[RouteID]],0))</f>
        <v>1100</v>
      </c>
      <c r="P7944">
        <f>INDEX(RoutesPivot[ListPrice],MATCH($C7944,RoutesPivot[[RouteID]:[RouteID]],0))</f>
        <v>275</v>
      </c>
      <c r="Q7944" t="str">
        <f>INDEX(AirportPivot[AirportName],MATCH($N7944,AirportPivot[[AirportID]:[AirportID]],0))</f>
        <v>McCarran International</v>
      </c>
      <c r="R7944">
        <f>INDEX(AirportPivot[Gates (number of available)],MATCH($N7944,AirportPivot[[AirportID]:[AirportID]],0))</f>
        <v>68</v>
      </c>
    </row>
    <row r="7945" spans="1:18" x14ac:dyDescent="0.25">
      <c r="A7945" s="3" t="s">
        <v>7977</v>
      </c>
      <c r="B7945" s="12">
        <v>41926</v>
      </c>
      <c r="C7945" s="4" t="s">
        <v>83</v>
      </c>
      <c r="D7945" s="4">
        <v>2.7</v>
      </c>
      <c r="E7945" s="4">
        <v>102</v>
      </c>
      <c r="F7945" s="5">
        <v>0.29166666666666669</v>
      </c>
      <c r="G7945" s="6">
        <v>240</v>
      </c>
      <c r="H7945" s="7">
        <v>44400</v>
      </c>
      <c r="I7945" s="7">
        <f>FlightsPivot[[#This Row],[Total Fare]]*10%</f>
        <v>4440</v>
      </c>
      <c r="J7945" s="7">
        <f>FlightsPivot[[#This Row],[Total Fare]]+FlightsPivot[[#This Row],[10% tax ]]</f>
        <v>48840</v>
      </c>
      <c r="K7945" s="4">
        <v>10</v>
      </c>
      <c r="L7945" s="4">
        <v>2014</v>
      </c>
      <c r="M7945" t="str">
        <f>INDEX(RoutesPivot[DepAirport],MATCH($C7945,RoutesPivot[[RouteID]:[RouteID]],0))</f>
        <v>ORD</v>
      </c>
      <c r="N7945" t="str">
        <f>INDEX(RoutesPivot[AirportID],MATCH($C7945,RoutesPivot[[RouteID]:[RouteID]],0))</f>
        <v>BWI</v>
      </c>
      <c r="O7945">
        <f>INDEX(RoutesPivot[Distance],MATCH($C7945,RoutesPivot[[RouteID]:[RouteID]],0))</f>
        <v>520</v>
      </c>
      <c r="P7945">
        <f>INDEX(RoutesPivot[ListPrice],MATCH($C7945,RoutesPivot[[RouteID]:[RouteID]],0))</f>
        <v>240</v>
      </c>
      <c r="Q7945" t="str">
        <f>INDEX(AirportPivot[AirportName],MATCH($N7945,AirportPivot[[AirportID]:[AirportID]],0))</f>
        <v>Baltimore/Washington International Thurgood Marshall</v>
      </c>
      <c r="R7945">
        <f>INDEX(AirportPivot[Gates (number of available)],MATCH($N7945,AirportPivot[[AirportID]:[AirportID]],0))</f>
        <v>58</v>
      </c>
    </row>
    <row r="7946" spans="1:18" x14ac:dyDescent="0.25">
      <c r="A7946" s="3" t="s">
        <v>7978</v>
      </c>
      <c r="B7946" s="12">
        <v>42220</v>
      </c>
      <c r="C7946" s="4" t="s">
        <v>33</v>
      </c>
      <c r="D7946" s="4">
        <v>2.7</v>
      </c>
      <c r="E7946" s="4">
        <v>84</v>
      </c>
      <c r="F7946" s="5">
        <v>0.85416666666666663</v>
      </c>
      <c r="G7946" s="6">
        <v>412.5</v>
      </c>
      <c r="H7946" s="7">
        <v>74662.5</v>
      </c>
      <c r="I7946" s="7">
        <f>FlightsPivot[[#This Row],[Total Fare]]*10%</f>
        <v>7466.25</v>
      </c>
      <c r="J7946" s="7">
        <f>FlightsPivot[[#This Row],[Total Fare]]+FlightsPivot[[#This Row],[10% tax ]]</f>
        <v>82128.75</v>
      </c>
      <c r="K7946" s="4">
        <v>8</v>
      </c>
      <c r="L7946" s="4">
        <v>2015</v>
      </c>
      <c r="M7946" t="str">
        <f>INDEX(RoutesPivot[DepAirport],MATCH($C7946,RoutesPivot[[RouteID]:[RouteID]],0))</f>
        <v>ORD</v>
      </c>
      <c r="N7946" t="str">
        <f>INDEX(RoutesPivot[AirportID],MATCH($C7946,RoutesPivot[[RouteID]:[RouteID]],0))</f>
        <v>SFO</v>
      </c>
      <c r="O7946">
        <f>INDEX(RoutesPivot[Distance],MATCH($C7946,RoutesPivot[[RouteID]:[RouteID]],0))</f>
        <v>1600</v>
      </c>
      <c r="P7946">
        <f>INDEX(RoutesPivot[ListPrice],MATCH($C7946,RoutesPivot[[RouteID]:[RouteID]],0))</f>
        <v>375</v>
      </c>
      <c r="Q7946" t="str">
        <f>INDEX(AirportPivot[AirportName],MATCH($N7946,AirportPivot[[AirportID]:[AirportID]],0))</f>
        <v>San Francisco International</v>
      </c>
      <c r="R7946">
        <f>INDEX(AirportPivot[Gates (number of available)],MATCH($N7946,AirportPivot[[AirportID]:[AirportID]],0))</f>
        <v>70</v>
      </c>
    </row>
    <row r="7947" spans="1:18" x14ac:dyDescent="0.25">
      <c r="A7947" s="3" t="s">
        <v>7979</v>
      </c>
      <c r="B7947" s="12">
        <v>42231</v>
      </c>
      <c r="C7947" s="4" t="s">
        <v>17</v>
      </c>
      <c r="D7947" s="4">
        <v>4.7</v>
      </c>
      <c r="E7947" s="4">
        <v>1</v>
      </c>
      <c r="F7947" s="5">
        <v>0.79166666666666663</v>
      </c>
      <c r="G7947" s="6">
        <v>385</v>
      </c>
      <c r="H7947" s="7">
        <v>71225</v>
      </c>
      <c r="I7947" s="7">
        <f>FlightsPivot[[#This Row],[Total Fare]]*10%</f>
        <v>7122.5</v>
      </c>
      <c r="J7947" s="7">
        <f>FlightsPivot[[#This Row],[Total Fare]]+FlightsPivot[[#This Row],[10% tax ]]</f>
        <v>78347.5</v>
      </c>
      <c r="K7947" s="4">
        <v>8</v>
      </c>
      <c r="L7947" s="4">
        <v>2015</v>
      </c>
      <c r="M7947" t="str">
        <f>INDEX(RoutesPivot[DepAirport],MATCH($C7947,RoutesPivot[[RouteID]:[RouteID]],0))</f>
        <v>ORD</v>
      </c>
      <c r="N7947" t="str">
        <f>INDEX(RoutesPivot[AirportID],MATCH($C7947,RoutesPivot[[RouteID]:[RouteID]],0))</f>
        <v>LAX</v>
      </c>
      <c r="O7947">
        <f>INDEX(RoutesPivot[Distance],MATCH($C7947,RoutesPivot[[RouteID]:[RouteID]],0))</f>
        <v>1518</v>
      </c>
      <c r="P7947">
        <f>INDEX(RoutesPivot[ListPrice],MATCH($C7947,RoutesPivot[[RouteID]:[RouteID]],0))</f>
        <v>350</v>
      </c>
      <c r="Q7947" t="str">
        <f>INDEX(AirportPivot[AirportName],MATCH($N7947,AirportPivot[[AirportID]:[AirportID]],0))</f>
        <v>Los Angeles International</v>
      </c>
      <c r="R7947">
        <f>INDEX(AirportPivot[Gates (number of available)],MATCH($N7947,AirportPivot[[AirportID]:[AirportID]],0))</f>
        <v>86</v>
      </c>
    </row>
    <row r="7948" spans="1:18" x14ac:dyDescent="0.25">
      <c r="A7948" s="3" t="s">
        <v>7980</v>
      </c>
      <c r="B7948" s="12">
        <v>42307</v>
      </c>
      <c r="C7948" s="4" t="s">
        <v>50</v>
      </c>
      <c r="D7948" s="4">
        <v>3.5</v>
      </c>
      <c r="E7948" s="4">
        <v>200</v>
      </c>
      <c r="F7948" s="5">
        <v>0.54166666666666663</v>
      </c>
      <c r="G7948" s="6">
        <v>275</v>
      </c>
      <c r="H7948" s="7">
        <v>45375</v>
      </c>
      <c r="I7948" s="7">
        <f>FlightsPivot[[#This Row],[Total Fare]]*10%</f>
        <v>4537.5</v>
      </c>
      <c r="J7948" s="7">
        <f>FlightsPivot[[#This Row],[Total Fare]]+FlightsPivot[[#This Row],[10% tax ]]</f>
        <v>49912.5</v>
      </c>
      <c r="K7948" s="4">
        <v>10</v>
      </c>
      <c r="L7948" s="4">
        <v>2015</v>
      </c>
      <c r="M7948" t="str">
        <f>INDEX(RoutesPivot[DepAirport],MATCH($C7948,RoutesPivot[[RouteID]:[RouteID]],0))</f>
        <v>ORD</v>
      </c>
      <c r="N7948" t="str">
        <f>INDEX(RoutesPivot[AirportID],MATCH($C7948,RoutesPivot[[RouteID]:[RouteID]],0))</f>
        <v>LGA</v>
      </c>
      <c r="O7948">
        <f>INDEX(RoutesPivot[Distance],MATCH($C7948,RoutesPivot[[RouteID]:[RouteID]],0))</f>
        <v>610</v>
      </c>
      <c r="P7948">
        <f>INDEX(RoutesPivot[ListPrice],MATCH($C7948,RoutesPivot[[RouteID]:[RouteID]],0))</f>
        <v>275</v>
      </c>
      <c r="Q7948" t="str">
        <f>INDEX(AirportPivot[AirportName],MATCH($N7948,AirportPivot[[AirportID]:[AirportID]],0))</f>
        <v>Laguardia</v>
      </c>
      <c r="R7948">
        <f>INDEX(AirportPivot[Gates (number of available)],MATCH($N7948,AirportPivot[[AirportID]:[AirportID]],0))</f>
        <v>66</v>
      </c>
    </row>
    <row r="7949" spans="1:18" x14ac:dyDescent="0.25">
      <c r="A7949" s="3" t="s">
        <v>7981</v>
      </c>
      <c r="B7949" s="12">
        <v>41732</v>
      </c>
      <c r="C7949" s="4" t="s">
        <v>11</v>
      </c>
      <c r="D7949" s="4">
        <v>3.5</v>
      </c>
      <c r="E7949" s="4">
        <v>165</v>
      </c>
      <c r="F7949" s="5">
        <v>0.35416666666666669</v>
      </c>
      <c r="G7949" s="6">
        <v>300</v>
      </c>
      <c r="H7949" s="7">
        <v>49500</v>
      </c>
      <c r="I7949" s="7">
        <f>FlightsPivot[[#This Row],[Total Fare]]*10%</f>
        <v>4950</v>
      </c>
      <c r="J7949" s="7">
        <f>FlightsPivot[[#This Row],[Total Fare]]+FlightsPivot[[#This Row],[10% tax ]]</f>
        <v>54450</v>
      </c>
      <c r="K7949" s="4">
        <v>4</v>
      </c>
      <c r="L7949" s="4">
        <v>2014</v>
      </c>
      <c r="M7949" t="str">
        <f>INDEX(RoutesPivot[DepAirport],MATCH($C7949,RoutesPivot[[RouteID]:[RouteID]],0))</f>
        <v>ORD</v>
      </c>
      <c r="N7949" t="str">
        <f>INDEX(RoutesPivot[AirportID],MATCH($C7949,RoutesPivot[[RouteID]:[RouteID]],0))</f>
        <v>BOS</v>
      </c>
      <c r="O7949">
        <f>INDEX(RoutesPivot[Distance],MATCH($C7949,RoutesPivot[[RouteID]:[RouteID]],0))</f>
        <v>730</v>
      </c>
      <c r="P7949">
        <f>INDEX(RoutesPivot[ListPrice],MATCH($C7949,RoutesPivot[[RouteID]:[RouteID]],0))</f>
        <v>300</v>
      </c>
      <c r="Q7949" t="str">
        <f>INDEX(AirportPivot[AirportName],MATCH($N7949,AirportPivot[[AirportID]:[AirportID]],0))</f>
        <v>General Edward Lawrence Logan International</v>
      </c>
      <c r="R7949">
        <f>INDEX(AirportPivot[Gates (number of available)],MATCH($N7949,AirportPivot[[AirportID]:[AirportID]],0))</f>
        <v>63</v>
      </c>
    </row>
    <row r="7950" spans="1:18" x14ac:dyDescent="0.25">
      <c r="A7950" s="3" t="s">
        <v>7982</v>
      </c>
      <c r="B7950" s="12">
        <v>42139</v>
      </c>
      <c r="C7950" s="4" t="s">
        <v>47</v>
      </c>
      <c r="D7950" s="4">
        <v>2.1</v>
      </c>
      <c r="E7950" s="4">
        <v>40</v>
      </c>
      <c r="F7950" s="5">
        <v>0.79166666666666663</v>
      </c>
      <c r="G7950" s="6">
        <v>250</v>
      </c>
      <c r="H7950" s="7">
        <v>41250</v>
      </c>
      <c r="I7950" s="7">
        <f>FlightsPivot[[#This Row],[Total Fare]]*10%</f>
        <v>4125</v>
      </c>
      <c r="J7950" s="7">
        <f>FlightsPivot[[#This Row],[Total Fare]]+FlightsPivot[[#This Row],[10% tax ]]</f>
        <v>45375</v>
      </c>
      <c r="K7950" s="4">
        <v>5</v>
      </c>
      <c r="L7950" s="4">
        <v>2015</v>
      </c>
      <c r="M7950" t="str">
        <f>INDEX(RoutesPivot[DepAirport],MATCH($C7950,RoutesPivot[[RouteID]:[RouteID]],0))</f>
        <v>ORD</v>
      </c>
      <c r="N7950" t="str">
        <f>INDEX(RoutesPivot[AirportID],MATCH($C7950,RoutesPivot[[RouteID]:[RouteID]],0))</f>
        <v>PHX</v>
      </c>
      <c r="O7950">
        <f>INDEX(RoutesPivot[Distance],MATCH($C7950,RoutesPivot[[RouteID]:[RouteID]],0))</f>
        <v>1200</v>
      </c>
      <c r="P7950">
        <f>INDEX(RoutesPivot[ListPrice],MATCH($C7950,RoutesPivot[[RouteID]:[RouteID]],0))</f>
        <v>250</v>
      </c>
      <c r="Q7950" t="str">
        <f>INDEX(AirportPivot[AirportName],MATCH($N7950,AirportPivot[[AirportID]:[AirportID]],0))</f>
        <v>Phoenix Sky Harbor International</v>
      </c>
      <c r="R7950">
        <f>INDEX(AirportPivot[Gates (number of available)],MATCH($N7950,AirportPivot[[AirportID]:[AirportID]],0))</f>
        <v>60</v>
      </c>
    </row>
    <row r="7951" spans="1:18" x14ac:dyDescent="0.25">
      <c r="A7951" s="3" t="s">
        <v>7983</v>
      </c>
      <c r="B7951" s="12">
        <v>42201</v>
      </c>
      <c r="C7951" s="4" t="s">
        <v>70</v>
      </c>
      <c r="D7951" s="4">
        <v>1.4</v>
      </c>
      <c r="E7951" s="4">
        <v>76</v>
      </c>
      <c r="F7951" s="5">
        <v>0.79166666666666663</v>
      </c>
      <c r="G7951" s="6">
        <v>302.5</v>
      </c>
      <c r="H7951" s="7">
        <v>54752.5</v>
      </c>
      <c r="I7951" s="7">
        <f>FlightsPivot[[#This Row],[Total Fare]]*10%</f>
        <v>5475.25</v>
      </c>
      <c r="J7951" s="7">
        <f>FlightsPivot[[#This Row],[Total Fare]]+FlightsPivot[[#This Row],[10% tax ]]</f>
        <v>60227.75</v>
      </c>
      <c r="K7951" s="4">
        <v>7</v>
      </c>
      <c r="L7951" s="4">
        <v>2015</v>
      </c>
      <c r="M7951" t="str">
        <f>INDEX(RoutesPivot[DepAirport],MATCH($C7951,RoutesPivot[[RouteID]:[RouteID]],0))</f>
        <v>ORD</v>
      </c>
      <c r="N7951" t="str">
        <f>INDEX(RoutesPivot[AirportID],MATCH($C7951,RoutesPivot[[RouteID]:[RouteID]],0))</f>
        <v>LAS</v>
      </c>
      <c r="O7951">
        <f>INDEX(RoutesPivot[Distance],MATCH($C7951,RoutesPivot[[RouteID]:[RouteID]],0))</f>
        <v>1100</v>
      </c>
      <c r="P7951">
        <f>INDEX(RoutesPivot[ListPrice],MATCH($C7951,RoutesPivot[[RouteID]:[RouteID]],0))</f>
        <v>275</v>
      </c>
      <c r="Q7951" t="str">
        <f>INDEX(AirportPivot[AirportName],MATCH($N7951,AirportPivot[[AirportID]:[AirportID]],0))</f>
        <v>McCarran International</v>
      </c>
      <c r="R7951">
        <f>INDEX(AirportPivot[Gates (number of available)],MATCH($N7951,AirportPivot[[AirportID]:[AirportID]],0))</f>
        <v>68</v>
      </c>
    </row>
    <row r="7952" spans="1:18" x14ac:dyDescent="0.25">
      <c r="A7952" s="3" t="s">
        <v>7984</v>
      </c>
      <c r="B7952" s="12">
        <v>41935</v>
      </c>
      <c r="C7952" s="4" t="s">
        <v>27</v>
      </c>
      <c r="D7952" s="4">
        <v>11.4</v>
      </c>
      <c r="E7952" s="4">
        <v>89</v>
      </c>
      <c r="F7952" s="5">
        <v>0.75</v>
      </c>
      <c r="G7952" s="6">
        <v>200</v>
      </c>
      <c r="H7952" s="7">
        <v>36200</v>
      </c>
      <c r="I7952" s="7">
        <f>FlightsPivot[[#This Row],[Total Fare]]*10%</f>
        <v>3620</v>
      </c>
      <c r="J7952" s="7">
        <f>FlightsPivot[[#This Row],[Total Fare]]+FlightsPivot[[#This Row],[10% tax ]]</f>
        <v>39820</v>
      </c>
      <c r="K7952" s="4">
        <v>10</v>
      </c>
      <c r="L7952" s="4">
        <v>2014</v>
      </c>
      <c r="M7952" t="str">
        <f>INDEX(RoutesPivot[DepAirport],MATCH($C7952,RoutesPivot[[RouteID]:[RouteID]],0))</f>
        <v>ORD</v>
      </c>
      <c r="N7952" t="str">
        <f>INDEX(RoutesPivot[AirportID],MATCH($C7952,RoutesPivot[[RouteID]:[RouteID]],0))</f>
        <v>ATL</v>
      </c>
      <c r="O7952">
        <f>INDEX(RoutesPivot[Distance],MATCH($C7952,RoutesPivot[[RouteID]:[RouteID]],0))</f>
        <v>510</v>
      </c>
      <c r="P7952">
        <f>INDEX(RoutesPivot[ListPrice],MATCH($C7952,RoutesPivot[[RouteID]:[RouteID]],0))</f>
        <v>200</v>
      </c>
      <c r="Q7952" t="str">
        <f>INDEX(AirportPivot[AirportName],MATCH($N7952,AirportPivot[[AirportID]:[AirportID]],0))</f>
        <v>Hartsfield-Jackson Atlanta International</v>
      </c>
      <c r="R7952">
        <f>INDEX(AirportPivot[Gates (number of available)],MATCH($N7952,AirportPivot[[AirportID]:[AirportID]],0))</f>
        <v>100</v>
      </c>
    </row>
    <row r="7953" spans="1:18" x14ac:dyDescent="0.25">
      <c r="A7953" s="3" t="s">
        <v>7985</v>
      </c>
      <c r="B7953" s="12">
        <v>41804</v>
      </c>
      <c r="C7953" s="4" t="s">
        <v>15</v>
      </c>
      <c r="D7953" s="4">
        <v>2.5</v>
      </c>
      <c r="E7953" s="4">
        <v>116</v>
      </c>
      <c r="F7953" s="5">
        <v>0.41666666666666669</v>
      </c>
      <c r="G7953" s="6">
        <v>247.5</v>
      </c>
      <c r="H7953" s="7">
        <v>45787.5</v>
      </c>
      <c r="I7953" s="7">
        <f>FlightsPivot[[#This Row],[Total Fare]]*10%</f>
        <v>4578.75</v>
      </c>
      <c r="J7953" s="7">
        <f>FlightsPivot[[#This Row],[Total Fare]]+FlightsPivot[[#This Row],[10% tax ]]</f>
        <v>50366.25</v>
      </c>
      <c r="K7953" s="4">
        <v>6</v>
      </c>
      <c r="L7953" s="4">
        <v>2014</v>
      </c>
      <c r="M7953" t="str">
        <f>INDEX(RoutesPivot[DepAirport],MATCH($C7953,RoutesPivot[[RouteID]:[RouteID]],0))</f>
        <v>ORD</v>
      </c>
      <c r="N7953" t="str">
        <f>INDEX(RoutesPivot[AirportID],MATCH($C7953,RoutesPivot[[RouteID]:[RouteID]],0))</f>
        <v>EWR</v>
      </c>
      <c r="O7953">
        <f>INDEX(RoutesPivot[Distance],MATCH($C7953,RoutesPivot[[RouteID]:[RouteID]],0))</f>
        <v>600</v>
      </c>
      <c r="P7953">
        <f>INDEX(RoutesPivot[ListPrice],MATCH($C7953,RoutesPivot[[RouteID]:[RouteID]],0))</f>
        <v>225</v>
      </c>
      <c r="Q7953" t="str">
        <f>INDEX(AirportPivot[AirportName],MATCH($N7953,AirportPivot[[AirportID]:[AirportID]],0))</f>
        <v>Newark Liberty International</v>
      </c>
      <c r="R7953">
        <f>INDEX(AirportPivot[Gates (number of available)],MATCH($N7953,AirportPivot[[AirportID]:[AirportID]],0))</f>
        <v>82</v>
      </c>
    </row>
    <row r="7954" spans="1:18" x14ac:dyDescent="0.25">
      <c r="A7954" s="3" t="s">
        <v>7986</v>
      </c>
      <c r="B7954" s="12">
        <v>42093</v>
      </c>
      <c r="C7954" s="4" t="s">
        <v>80</v>
      </c>
      <c r="D7954" s="4">
        <v>1</v>
      </c>
      <c r="E7954" s="4">
        <v>46</v>
      </c>
      <c r="F7954" s="5">
        <v>0.75</v>
      </c>
      <c r="G7954" s="6">
        <v>300</v>
      </c>
      <c r="H7954" s="7">
        <v>49500</v>
      </c>
      <c r="I7954" s="7">
        <f>FlightsPivot[[#This Row],[Total Fare]]*10%</f>
        <v>4950</v>
      </c>
      <c r="J7954" s="7">
        <f>FlightsPivot[[#This Row],[Total Fare]]+FlightsPivot[[#This Row],[10% tax ]]</f>
        <v>54450</v>
      </c>
      <c r="K7954" s="4">
        <v>3</v>
      </c>
      <c r="L7954" s="4">
        <v>2015</v>
      </c>
      <c r="M7954" t="str">
        <f>INDEX(RoutesPivot[DepAirport],MATCH($C7954,RoutesPivot[[RouteID]:[RouteID]],0))</f>
        <v>ORD</v>
      </c>
      <c r="N7954" t="str">
        <f>INDEX(RoutesPivot[AirportID],MATCH($C7954,RoutesPivot[[RouteID]:[RouteID]],0))</f>
        <v>MIA</v>
      </c>
      <c r="O7954">
        <f>INDEX(RoutesPivot[Distance],MATCH($C7954,RoutesPivot[[RouteID]:[RouteID]],0))</f>
        <v>1000</v>
      </c>
      <c r="P7954">
        <f>INDEX(RoutesPivot[ListPrice],MATCH($C7954,RoutesPivot[[RouteID]:[RouteID]],0))</f>
        <v>300</v>
      </c>
      <c r="Q7954" t="str">
        <f>INDEX(AirportPivot[AirportName],MATCH($N7954,AirportPivot[[AirportID]:[AirportID]],0))</f>
        <v>Miami International</v>
      </c>
      <c r="R7954">
        <f>INDEX(AirportPivot[Gates (number of available)],MATCH($N7954,AirportPivot[[AirportID]:[AirportID]],0))</f>
        <v>80</v>
      </c>
    </row>
    <row r="7955" spans="1:18" x14ac:dyDescent="0.25">
      <c r="A7955" s="3" t="s">
        <v>7987</v>
      </c>
      <c r="B7955" s="12">
        <v>42147</v>
      </c>
      <c r="C7955" s="4" t="s">
        <v>50</v>
      </c>
      <c r="D7955" s="4">
        <v>1.3</v>
      </c>
      <c r="E7955" s="4">
        <v>125</v>
      </c>
      <c r="F7955" s="5">
        <v>0.75</v>
      </c>
      <c r="G7955" s="6">
        <v>275</v>
      </c>
      <c r="H7955" s="7">
        <v>50875</v>
      </c>
      <c r="I7955" s="7">
        <f>FlightsPivot[[#This Row],[Total Fare]]*10%</f>
        <v>5087.5</v>
      </c>
      <c r="J7955" s="7">
        <f>FlightsPivot[[#This Row],[Total Fare]]+FlightsPivot[[#This Row],[10% tax ]]</f>
        <v>55962.5</v>
      </c>
      <c r="K7955" s="4">
        <v>5</v>
      </c>
      <c r="L7955" s="4">
        <v>2015</v>
      </c>
      <c r="M7955" t="str">
        <f>INDEX(RoutesPivot[DepAirport],MATCH($C7955,RoutesPivot[[RouteID]:[RouteID]],0))</f>
        <v>ORD</v>
      </c>
      <c r="N7955" t="str">
        <f>INDEX(RoutesPivot[AirportID],MATCH($C7955,RoutesPivot[[RouteID]:[RouteID]],0))</f>
        <v>LGA</v>
      </c>
      <c r="O7955">
        <f>INDEX(RoutesPivot[Distance],MATCH($C7955,RoutesPivot[[RouteID]:[RouteID]],0))</f>
        <v>610</v>
      </c>
      <c r="P7955">
        <f>INDEX(RoutesPivot[ListPrice],MATCH($C7955,RoutesPivot[[RouteID]:[RouteID]],0))</f>
        <v>275</v>
      </c>
      <c r="Q7955" t="str">
        <f>INDEX(AirportPivot[AirportName],MATCH($N7955,AirportPivot[[AirportID]:[AirportID]],0))</f>
        <v>Laguardia</v>
      </c>
      <c r="R7955">
        <f>INDEX(AirportPivot[Gates (number of available)],MATCH($N7955,AirportPivot[[AirportID]:[AirportID]],0))</f>
        <v>66</v>
      </c>
    </row>
    <row r="7956" spans="1:18" x14ac:dyDescent="0.25">
      <c r="A7956" s="3" t="s">
        <v>7988</v>
      </c>
      <c r="B7956" s="12">
        <v>42218</v>
      </c>
      <c r="C7956" s="4" t="s">
        <v>98</v>
      </c>
      <c r="D7956" s="4">
        <v>2.6</v>
      </c>
      <c r="E7956" s="4">
        <v>142</v>
      </c>
      <c r="F7956" s="5">
        <v>0.89583333333333337</v>
      </c>
      <c r="G7956" s="6">
        <v>302.5</v>
      </c>
      <c r="H7956" s="7">
        <v>55962.5</v>
      </c>
      <c r="I7956" s="7">
        <f>FlightsPivot[[#This Row],[Total Fare]]*10%</f>
        <v>5596.25</v>
      </c>
      <c r="J7956" s="7">
        <f>FlightsPivot[[#This Row],[Total Fare]]+FlightsPivot[[#This Row],[10% tax ]]</f>
        <v>61558.75</v>
      </c>
      <c r="K7956" s="4">
        <v>8</v>
      </c>
      <c r="L7956" s="4">
        <v>2015</v>
      </c>
      <c r="M7956" t="str">
        <f>INDEX(RoutesPivot[DepAirport],MATCH($C7956,RoutesPivot[[RouteID]:[RouteID]],0))</f>
        <v>ORD</v>
      </c>
      <c r="N7956" t="str">
        <f>INDEX(RoutesPivot[AirportID],MATCH($C7956,RoutesPivot[[RouteID]:[RouteID]],0))</f>
        <v>PHL</v>
      </c>
      <c r="O7956">
        <f>INDEX(RoutesPivot[Distance],MATCH($C7956,RoutesPivot[[RouteID]:[RouteID]],0))</f>
        <v>580</v>
      </c>
      <c r="P7956">
        <f>INDEX(RoutesPivot[ListPrice],MATCH($C7956,RoutesPivot[[RouteID]:[RouteID]],0))</f>
        <v>275</v>
      </c>
      <c r="Q7956" t="str">
        <f>INDEX(AirportPivot[AirportName],MATCH($N7956,AirportPivot[[AirportID]:[AirportID]],0))</f>
        <v>Philadelphia International</v>
      </c>
      <c r="R7956">
        <f>INDEX(AirportPivot[Gates (number of available)],MATCH($N7956,AirportPivot[[AirportID]:[AirportID]],0))</f>
        <v>89</v>
      </c>
    </row>
    <row r="7957" spans="1:18" x14ac:dyDescent="0.25">
      <c r="A7957" s="3" t="s">
        <v>7989</v>
      </c>
      <c r="B7957" s="12">
        <v>42209</v>
      </c>
      <c r="C7957" s="4" t="s">
        <v>23</v>
      </c>
      <c r="D7957" s="4">
        <v>1.4</v>
      </c>
      <c r="E7957" s="4">
        <v>135</v>
      </c>
      <c r="F7957" s="5">
        <v>0.5625</v>
      </c>
      <c r="G7957" s="6">
        <v>330</v>
      </c>
      <c r="H7957" s="7">
        <v>61050</v>
      </c>
      <c r="I7957" s="7">
        <f>FlightsPivot[[#This Row],[Total Fare]]*10%</f>
        <v>6105</v>
      </c>
      <c r="J7957" s="7">
        <f>FlightsPivot[[#This Row],[Total Fare]]+FlightsPivot[[#This Row],[10% tax ]]</f>
        <v>67155</v>
      </c>
      <c r="K7957" s="4">
        <v>7</v>
      </c>
      <c r="L7957" s="4">
        <v>2015</v>
      </c>
      <c r="M7957" t="str">
        <f>INDEX(RoutesPivot[DepAirport],MATCH($C7957,RoutesPivot[[RouteID]:[RouteID]],0))</f>
        <v>ORD</v>
      </c>
      <c r="N7957" t="str">
        <f>INDEX(RoutesPivot[AirportID],MATCH($C7957,RoutesPivot[[RouteID]:[RouteID]],0))</f>
        <v>DEN</v>
      </c>
      <c r="O7957">
        <f>INDEX(RoutesPivot[Distance],MATCH($C7957,RoutesPivot[[RouteID]:[RouteID]],0))</f>
        <v>800</v>
      </c>
      <c r="P7957">
        <f>INDEX(RoutesPivot[ListPrice],MATCH($C7957,RoutesPivot[[RouteID]:[RouteID]],0))</f>
        <v>300</v>
      </c>
      <c r="Q7957" t="str">
        <f>INDEX(AirportPivot[AirportName],MATCH($N7957,AirportPivot[[AirportID]:[AirportID]],0))</f>
        <v>Denver International</v>
      </c>
      <c r="R7957">
        <f>INDEX(AirportPivot[Gates (number of available)],MATCH($N7957,AirportPivot[[AirportID]:[AirportID]],0))</f>
        <v>75</v>
      </c>
    </row>
    <row r="7958" spans="1:18" x14ac:dyDescent="0.25">
      <c r="A7958" s="3" t="s">
        <v>7990</v>
      </c>
      <c r="B7958" s="12">
        <v>42331</v>
      </c>
      <c r="C7958" s="4" t="s">
        <v>47</v>
      </c>
      <c r="D7958" s="4">
        <v>7.3</v>
      </c>
      <c r="E7958" s="4">
        <v>183</v>
      </c>
      <c r="F7958" s="5">
        <v>0.35416666666666669</v>
      </c>
      <c r="G7958" s="6">
        <v>375</v>
      </c>
      <c r="H7958" s="7">
        <v>61875</v>
      </c>
      <c r="I7958" s="7">
        <f>FlightsPivot[[#This Row],[Total Fare]]*10%</f>
        <v>6187.5</v>
      </c>
      <c r="J7958" s="7">
        <f>FlightsPivot[[#This Row],[Total Fare]]+FlightsPivot[[#This Row],[10% tax ]]</f>
        <v>68062.5</v>
      </c>
      <c r="K7958" s="4">
        <v>11</v>
      </c>
      <c r="L7958" s="4">
        <v>2015</v>
      </c>
      <c r="M7958" t="str">
        <f>INDEX(RoutesPivot[DepAirport],MATCH($C7958,RoutesPivot[[RouteID]:[RouteID]],0))</f>
        <v>ORD</v>
      </c>
      <c r="N7958" t="str">
        <f>INDEX(RoutesPivot[AirportID],MATCH($C7958,RoutesPivot[[RouteID]:[RouteID]],0))</f>
        <v>PHX</v>
      </c>
      <c r="O7958">
        <f>INDEX(RoutesPivot[Distance],MATCH($C7958,RoutesPivot[[RouteID]:[RouteID]],0))</f>
        <v>1200</v>
      </c>
      <c r="P7958">
        <f>INDEX(RoutesPivot[ListPrice],MATCH($C7958,RoutesPivot[[RouteID]:[RouteID]],0))</f>
        <v>250</v>
      </c>
      <c r="Q7958" t="str">
        <f>INDEX(AirportPivot[AirportName],MATCH($N7958,AirportPivot[[AirportID]:[AirportID]],0))</f>
        <v>Phoenix Sky Harbor International</v>
      </c>
      <c r="R7958">
        <f>INDEX(AirportPivot[Gates (number of available)],MATCH($N7958,AirportPivot[[AirportID]:[AirportID]],0))</f>
        <v>60</v>
      </c>
    </row>
    <row r="7959" spans="1:18" x14ac:dyDescent="0.25">
      <c r="A7959" s="3" t="s">
        <v>7991</v>
      </c>
      <c r="B7959" s="12">
        <v>41645</v>
      </c>
      <c r="C7959" s="4" t="s">
        <v>30</v>
      </c>
      <c r="D7959" s="4">
        <v>2.5</v>
      </c>
      <c r="E7959" s="4">
        <v>89</v>
      </c>
      <c r="F7959" s="5">
        <v>0.58333333333333337</v>
      </c>
      <c r="G7959" s="6">
        <v>250</v>
      </c>
      <c r="H7959" s="7">
        <v>45250</v>
      </c>
      <c r="I7959" s="7">
        <f>FlightsPivot[[#This Row],[Total Fare]]*10%</f>
        <v>4525</v>
      </c>
      <c r="J7959" s="7">
        <f>FlightsPivot[[#This Row],[Total Fare]]+FlightsPivot[[#This Row],[10% tax ]]</f>
        <v>49775</v>
      </c>
      <c r="K7959" s="4">
        <v>1</v>
      </c>
      <c r="L7959" s="4">
        <v>2014</v>
      </c>
      <c r="M7959" t="str">
        <f>INDEX(RoutesPivot[DepAirport],MATCH($C7959,RoutesPivot[[RouteID]:[RouteID]],0))</f>
        <v>ORD</v>
      </c>
      <c r="N7959" t="str">
        <f>INDEX(RoutesPivot[AirportID],MATCH($C7959,RoutesPivot[[RouteID]:[RouteID]],0))</f>
        <v>MCO</v>
      </c>
      <c r="O7959">
        <f>INDEX(RoutesPivot[Distance],MATCH($C7959,RoutesPivot[[RouteID]:[RouteID]],0))</f>
        <v>850</v>
      </c>
      <c r="P7959">
        <f>INDEX(RoutesPivot[ListPrice],MATCH($C7959,RoutesPivot[[RouteID]:[RouteID]],0))</f>
        <v>250</v>
      </c>
      <c r="Q7959" t="str">
        <f>INDEX(AirportPivot[AirportName],MATCH($N7959,AirportPivot[[AirportID]:[AirportID]],0))</f>
        <v>Orlando International</v>
      </c>
      <c r="R7959">
        <f>INDEX(AirportPivot[Gates (number of available)],MATCH($N7959,AirportPivot[[AirportID]:[AirportID]],0))</f>
        <v>67</v>
      </c>
    </row>
    <row r="7960" spans="1:18" x14ac:dyDescent="0.25">
      <c r="A7960" s="3" t="s">
        <v>7992</v>
      </c>
      <c r="B7960" s="12">
        <v>41845</v>
      </c>
      <c r="C7960" s="4" t="s">
        <v>25</v>
      </c>
      <c r="D7960" s="4">
        <v>2.5</v>
      </c>
      <c r="E7960" s="4">
        <v>21</v>
      </c>
      <c r="F7960" s="5">
        <v>0.66666666666666663</v>
      </c>
      <c r="G7960" s="6">
        <v>220</v>
      </c>
      <c r="H7960" s="7">
        <v>40700</v>
      </c>
      <c r="I7960" s="7">
        <f>FlightsPivot[[#This Row],[Total Fare]]*10%</f>
        <v>4070</v>
      </c>
      <c r="J7960" s="7">
        <f>FlightsPivot[[#This Row],[Total Fare]]+FlightsPivot[[#This Row],[10% tax ]]</f>
        <v>44770</v>
      </c>
      <c r="K7960" s="4">
        <v>7</v>
      </c>
      <c r="L7960" s="4">
        <v>2014</v>
      </c>
      <c r="M7960" t="str">
        <f>INDEX(RoutesPivot[DepAirport],MATCH($C7960,RoutesPivot[[RouteID]:[RouteID]],0))</f>
        <v>ORD</v>
      </c>
      <c r="N7960" t="str">
        <f>INDEX(RoutesPivot[AirportID],MATCH($C7960,RoutesPivot[[RouteID]:[RouteID]],0))</f>
        <v>DFW</v>
      </c>
      <c r="O7960">
        <f>INDEX(RoutesPivot[Distance],MATCH($C7960,RoutesPivot[[RouteID]:[RouteID]],0))</f>
        <v>700</v>
      </c>
      <c r="P7960">
        <f>INDEX(RoutesPivot[ListPrice],MATCH($C7960,RoutesPivot[[RouteID]:[RouteID]],0))</f>
        <v>200</v>
      </c>
      <c r="Q7960" t="str">
        <f>INDEX(AirportPivot[AirportName],MATCH($N7960,AirportPivot[[AirportID]:[AirportID]],0))</f>
        <v>Dallas/Fort Worth International</v>
      </c>
      <c r="R7960">
        <f>INDEX(AirportPivot[Gates (number of available)],MATCH($N7960,AirportPivot[[AirportID]:[AirportID]],0))</f>
        <v>130</v>
      </c>
    </row>
    <row r="7961" spans="1:18" x14ac:dyDescent="0.25">
      <c r="A7961" s="3" t="s">
        <v>7993</v>
      </c>
      <c r="B7961" s="12">
        <v>42303</v>
      </c>
      <c r="C7961" s="4" t="s">
        <v>30</v>
      </c>
      <c r="D7961" s="4">
        <v>1.5</v>
      </c>
      <c r="E7961" s="4">
        <v>103</v>
      </c>
      <c r="F7961" s="5">
        <v>0.54166666666666663</v>
      </c>
      <c r="G7961" s="6">
        <v>250</v>
      </c>
      <c r="H7961" s="7">
        <v>46250</v>
      </c>
      <c r="I7961" s="7">
        <f>FlightsPivot[[#This Row],[Total Fare]]*10%</f>
        <v>4625</v>
      </c>
      <c r="J7961" s="7">
        <f>FlightsPivot[[#This Row],[Total Fare]]+FlightsPivot[[#This Row],[10% tax ]]</f>
        <v>50875</v>
      </c>
      <c r="K7961" s="4">
        <v>10</v>
      </c>
      <c r="L7961" s="4">
        <v>2015</v>
      </c>
      <c r="M7961" t="str">
        <f>INDEX(RoutesPivot[DepAirport],MATCH($C7961,RoutesPivot[[RouteID]:[RouteID]],0))</f>
        <v>ORD</v>
      </c>
      <c r="N7961" t="str">
        <f>INDEX(RoutesPivot[AirportID],MATCH($C7961,RoutesPivot[[RouteID]:[RouteID]],0))</f>
        <v>MCO</v>
      </c>
      <c r="O7961">
        <f>INDEX(RoutesPivot[Distance],MATCH($C7961,RoutesPivot[[RouteID]:[RouteID]],0))</f>
        <v>850</v>
      </c>
      <c r="P7961">
        <f>INDEX(RoutesPivot[ListPrice],MATCH($C7961,RoutesPivot[[RouteID]:[RouteID]],0))</f>
        <v>250</v>
      </c>
      <c r="Q7961" t="str">
        <f>INDEX(AirportPivot[AirportName],MATCH($N7961,AirportPivot[[AirportID]:[AirportID]],0))</f>
        <v>Orlando International</v>
      </c>
      <c r="R7961">
        <f>INDEX(AirportPivot[Gates (number of available)],MATCH($N7961,AirportPivot[[AirportID]:[AirportID]],0))</f>
        <v>67</v>
      </c>
    </row>
    <row r="7962" spans="1:18" x14ac:dyDescent="0.25">
      <c r="A7962" s="3" t="s">
        <v>7994</v>
      </c>
      <c r="B7962" s="12">
        <v>42256</v>
      </c>
      <c r="C7962" s="4" t="s">
        <v>98</v>
      </c>
      <c r="D7962" s="4">
        <v>2.4</v>
      </c>
      <c r="E7962" s="4">
        <v>155</v>
      </c>
      <c r="F7962" s="5">
        <v>0.33333333333333331</v>
      </c>
      <c r="G7962" s="6">
        <v>275</v>
      </c>
      <c r="H7962" s="7">
        <v>45375</v>
      </c>
      <c r="I7962" s="7">
        <f>FlightsPivot[[#This Row],[Total Fare]]*10%</f>
        <v>4537.5</v>
      </c>
      <c r="J7962" s="7">
        <f>FlightsPivot[[#This Row],[Total Fare]]+FlightsPivot[[#This Row],[10% tax ]]</f>
        <v>49912.5</v>
      </c>
      <c r="K7962" s="4">
        <v>9</v>
      </c>
      <c r="L7962" s="4">
        <v>2015</v>
      </c>
      <c r="M7962" t="str">
        <f>INDEX(RoutesPivot[DepAirport],MATCH($C7962,RoutesPivot[[RouteID]:[RouteID]],0))</f>
        <v>ORD</v>
      </c>
      <c r="N7962" t="str">
        <f>INDEX(RoutesPivot[AirportID],MATCH($C7962,RoutesPivot[[RouteID]:[RouteID]],0))</f>
        <v>PHL</v>
      </c>
      <c r="O7962">
        <f>INDEX(RoutesPivot[Distance],MATCH($C7962,RoutesPivot[[RouteID]:[RouteID]],0))</f>
        <v>580</v>
      </c>
      <c r="P7962">
        <f>INDEX(RoutesPivot[ListPrice],MATCH($C7962,RoutesPivot[[RouteID]:[RouteID]],0))</f>
        <v>275</v>
      </c>
      <c r="Q7962" t="str">
        <f>INDEX(AirportPivot[AirportName],MATCH($N7962,AirportPivot[[AirportID]:[AirportID]],0))</f>
        <v>Philadelphia International</v>
      </c>
      <c r="R7962">
        <f>INDEX(AirportPivot[Gates (number of available)],MATCH($N7962,AirportPivot[[AirportID]:[AirportID]],0))</f>
        <v>89</v>
      </c>
    </row>
    <row r="7963" spans="1:18" x14ac:dyDescent="0.25">
      <c r="A7963" s="3" t="s">
        <v>7995</v>
      </c>
      <c r="B7963" s="12">
        <v>41658</v>
      </c>
      <c r="C7963" s="4" t="s">
        <v>53</v>
      </c>
      <c r="D7963" s="4">
        <v>2.2000000000000002</v>
      </c>
      <c r="E7963" s="4">
        <v>58</v>
      </c>
      <c r="F7963" s="5">
        <v>0.33333333333333331</v>
      </c>
      <c r="G7963" s="6">
        <v>300</v>
      </c>
      <c r="H7963" s="7">
        <v>49500</v>
      </c>
      <c r="I7963" s="7">
        <f>FlightsPivot[[#This Row],[Total Fare]]*10%</f>
        <v>4950</v>
      </c>
      <c r="J7963" s="7">
        <f>FlightsPivot[[#This Row],[Total Fare]]+FlightsPivot[[#This Row],[10% tax ]]</f>
        <v>54450</v>
      </c>
      <c r="K7963" s="4">
        <v>1</v>
      </c>
      <c r="L7963" s="4">
        <v>2014</v>
      </c>
      <c r="M7963" t="str">
        <f>INDEX(RoutesPivot[DepAirport],MATCH($C7963,RoutesPivot[[RouteID]:[RouteID]],0))</f>
        <v>ORD</v>
      </c>
      <c r="N7963" t="str">
        <f>INDEX(RoutesPivot[AirportID],MATCH($C7963,RoutesPivot[[RouteID]:[RouteID]],0))</f>
        <v>FLL</v>
      </c>
      <c r="O7963">
        <f>INDEX(RoutesPivot[Distance],MATCH($C7963,RoutesPivot[[RouteID]:[RouteID]],0))</f>
        <v>940</v>
      </c>
      <c r="P7963">
        <f>INDEX(RoutesPivot[ListPrice],MATCH($C7963,RoutesPivot[[RouteID]:[RouteID]],0))</f>
        <v>300</v>
      </c>
      <c r="Q7963" t="str">
        <f>INDEX(AirportPivot[AirportName],MATCH($N7963,AirportPivot[[AirportID]:[AirportID]],0))</f>
        <v>Fort Lauderdale/Hollywood International</v>
      </c>
      <c r="R7963">
        <f>INDEX(AirportPivot[Gates (number of available)],MATCH($N7963,AirportPivot[[AirportID]:[AirportID]],0))</f>
        <v>55</v>
      </c>
    </row>
    <row r="7964" spans="1:18" x14ac:dyDescent="0.25">
      <c r="A7964" s="3" t="s">
        <v>7996</v>
      </c>
      <c r="B7964" s="12">
        <v>42340</v>
      </c>
      <c r="C7964" s="4" t="s">
        <v>70</v>
      </c>
      <c r="D7964" s="4">
        <v>0.9</v>
      </c>
      <c r="E7964" s="4">
        <v>38</v>
      </c>
      <c r="F7964" s="5">
        <v>0.77083333333333337</v>
      </c>
      <c r="G7964" s="6">
        <v>275</v>
      </c>
      <c r="H7964" s="7">
        <v>45375</v>
      </c>
      <c r="I7964" s="7">
        <f>FlightsPivot[[#This Row],[Total Fare]]*10%</f>
        <v>4537.5</v>
      </c>
      <c r="J7964" s="7">
        <f>FlightsPivot[[#This Row],[Total Fare]]+FlightsPivot[[#This Row],[10% tax ]]</f>
        <v>49912.5</v>
      </c>
      <c r="K7964" s="4">
        <v>12</v>
      </c>
      <c r="L7964" s="4">
        <v>2015</v>
      </c>
      <c r="M7964" t="str">
        <f>INDEX(RoutesPivot[DepAirport],MATCH($C7964,RoutesPivot[[RouteID]:[RouteID]],0))</f>
        <v>ORD</v>
      </c>
      <c r="N7964" t="str">
        <f>INDEX(RoutesPivot[AirportID],MATCH($C7964,RoutesPivot[[RouteID]:[RouteID]],0))</f>
        <v>LAS</v>
      </c>
      <c r="O7964">
        <f>INDEX(RoutesPivot[Distance],MATCH($C7964,RoutesPivot[[RouteID]:[RouteID]],0))</f>
        <v>1100</v>
      </c>
      <c r="P7964">
        <f>INDEX(RoutesPivot[ListPrice],MATCH($C7964,RoutesPivot[[RouteID]:[RouteID]],0))</f>
        <v>275</v>
      </c>
      <c r="Q7964" t="str">
        <f>INDEX(AirportPivot[AirportName],MATCH($N7964,AirportPivot[[AirportID]:[AirportID]],0))</f>
        <v>McCarran International</v>
      </c>
      <c r="R7964">
        <f>INDEX(AirportPivot[Gates (number of available)],MATCH($N7964,AirportPivot[[AirportID]:[AirportID]],0))</f>
        <v>68</v>
      </c>
    </row>
    <row r="7965" spans="1:18" x14ac:dyDescent="0.25">
      <c r="A7965" s="3" t="s">
        <v>7997</v>
      </c>
      <c r="B7965" s="12">
        <v>42036</v>
      </c>
      <c r="C7965" s="4" t="s">
        <v>47</v>
      </c>
      <c r="D7965" s="4">
        <v>2.5</v>
      </c>
      <c r="E7965" s="4">
        <v>19</v>
      </c>
      <c r="F7965" s="5">
        <v>0.75</v>
      </c>
      <c r="G7965" s="6">
        <v>250</v>
      </c>
      <c r="H7965" s="7">
        <v>46250</v>
      </c>
      <c r="I7965" s="7">
        <f>FlightsPivot[[#This Row],[Total Fare]]*10%</f>
        <v>4625</v>
      </c>
      <c r="J7965" s="7">
        <f>FlightsPivot[[#This Row],[Total Fare]]+FlightsPivot[[#This Row],[10% tax ]]</f>
        <v>50875</v>
      </c>
      <c r="K7965" s="4">
        <v>2</v>
      </c>
      <c r="L7965" s="4">
        <v>2015</v>
      </c>
      <c r="M7965" t="str">
        <f>INDEX(RoutesPivot[DepAirport],MATCH($C7965,RoutesPivot[[RouteID]:[RouteID]],0))</f>
        <v>ORD</v>
      </c>
      <c r="N7965" t="str">
        <f>INDEX(RoutesPivot[AirportID],MATCH($C7965,RoutesPivot[[RouteID]:[RouteID]],0))</f>
        <v>PHX</v>
      </c>
      <c r="O7965">
        <f>INDEX(RoutesPivot[Distance],MATCH($C7965,RoutesPivot[[RouteID]:[RouteID]],0))</f>
        <v>1200</v>
      </c>
      <c r="P7965">
        <f>INDEX(RoutesPivot[ListPrice],MATCH($C7965,RoutesPivot[[RouteID]:[RouteID]],0))</f>
        <v>250</v>
      </c>
      <c r="Q7965" t="str">
        <f>INDEX(AirportPivot[AirportName],MATCH($N7965,AirportPivot[[AirportID]:[AirportID]],0))</f>
        <v>Phoenix Sky Harbor International</v>
      </c>
      <c r="R7965">
        <f>INDEX(AirportPivot[Gates (number of available)],MATCH($N7965,AirportPivot[[AirportID]:[AirportID]],0))</f>
        <v>60</v>
      </c>
    </row>
    <row r="7966" spans="1:18" x14ac:dyDescent="0.25">
      <c r="A7966" s="3" t="s">
        <v>7998</v>
      </c>
      <c r="B7966" s="12">
        <v>42153</v>
      </c>
      <c r="C7966" s="4" t="s">
        <v>27</v>
      </c>
      <c r="D7966" s="4">
        <v>12.4</v>
      </c>
      <c r="E7966" s="4">
        <v>16</v>
      </c>
      <c r="F7966" s="5">
        <v>0.33333333333333331</v>
      </c>
      <c r="G7966" s="6">
        <v>200</v>
      </c>
      <c r="H7966" s="7">
        <v>37000</v>
      </c>
      <c r="I7966" s="7">
        <f>FlightsPivot[[#This Row],[Total Fare]]*10%</f>
        <v>3700</v>
      </c>
      <c r="J7966" s="7">
        <f>FlightsPivot[[#This Row],[Total Fare]]+FlightsPivot[[#This Row],[10% tax ]]</f>
        <v>40700</v>
      </c>
      <c r="K7966" s="4">
        <v>5</v>
      </c>
      <c r="L7966" s="4">
        <v>2015</v>
      </c>
      <c r="M7966" t="str">
        <f>INDEX(RoutesPivot[DepAirport],MATCH($C7966,RoutesPivot[[RouteID]:[RouteID]],0))</f>
        <v>ORD</v>
      </c>
      <c r="N7966" t="str">
        <f>INDEX(RoutesPivot[AirportID],MATCH($C7966,RoutesPivot[[RouteID]:[RouteID]],0))</f>
        <v>ATL</v>
      </c>
      <c r="O7966">
        <f>INDEX(RoutesPivot[Distance],MATCH($C7966,RoutesPivot[[RouteID]:[RouteID]],0))</f>
        <v>510</v>
      </c>
      <c r="P7966">
        <f>INDEX(RoutesPivot[ListPrice],MATCH($C7966,RoutesPivot[[RouteID]:[RouteID]],0))</f>
        <v>200</v>
      </c>
      <c r="Q7966" t="str">
        <f>INDEX(AirportPivot[AirportName],MATCH($N7966,AirportPivot[[AirportID]:[AirportID]],0))</f>
        <v>Hartsfield-Jackson Atlanta International</v>
      </c>
      <c r="R7966">
        <f>INDEX(AirportPivot[Gates (number of available)],MATCH($N7966,AirportPivot[[AirportID]:[AirportID]],0))</f>
        <v>100</v>
      </c>
    </row>
    <row r="7967" spans="1:18" x14ac:dyDescent="0.25">
      <c r="A7967" s="3" t="s">
        <v>7999</v>
      </c>
      <c r="B7967" s="12">
        <v>42342</v>
      </c>
      <c r="C7967" s="4" t="s">
        <v>33</v>
      </c>
      <c r="D7967" s="4">
        <v>4</v>
      </c>
      <c r="E7967" s="4">
        <v>1</v>
      </c>
      <c r="F7967" s="5">
        <v>0.5</v>
      </c>
      <c r="G7967" s="6">
        <v>375</v>
      </c>
      <c r="H7967" s="7">
        <v>69375</v>
      </c>
      <c r="I7967" s="7">
        <f>FlightsPivot[[#This Row],[Total Fare]]*10%</f>
        <v>6937.5</v>
      </c>
      <c r="J7967" s="7">
        <f>FlightsPivot[[#This Row],[Total Fare]]+FlightsPivot[[#This Row],[10% tax ]]</f>
        <v>76312.5</v>
      </c>
      <c r="K7967" s="4">
        <v>12</v>
      </c>
      <c r="L7967" s="4">
        <v>2015</v>
      </c>
      <c r="M7967" t="str">
        <f>INDEX(RoutesPivot[DepAirport],MATCH($C7967,RoutesPivot[[RouteID]:[RouteID]],0))</f>
        <v>ORD</v>
      </c>
      <c r="N7967" t="str">
        <f>INDEX(RoutesPivot[AirportID],MATCH($C7967,RoutesPivot[[RouteID]:[RouteID]],0))</f>
        <v>SFO</v>
      </c>
      <c r="O7967">
        <f>INDEX(RoutesPivot[Distance],MATCH($C7967,RoutesPivot[[RouteID]:[RouteID]],0))</f>
        <v>1600</v>
      </c>
      <c r="P7967">
        <f>INDEX(RoutesPivot[ListPrice],MATCH($C7967,RoutesPivot[[RouteID]:[RouteID]],0))</f>
        <v>375</v>
      </c>
      <c r="Q7967" t="str">
        <f>INDEX(AirportPivot[AirportName],MATCH($N7967,AirportPivot[[AirportID]:[AirportID]],0))</f>
        <v>San Francisco International</v>
      </c>
      <c r="R7967">
        <f>INDEX(AirportPivot[Gates (number of available)],MATCH($N7967,AirportPivot[[AirportID]:[AirportID]],0))</f>
        <v>70</v>
      </c>
    </row>
    <row r="7968" spans="1:18" x14ac:dyDescent="0.25">
      <c r="A7968" s="3" t="s">
        <v>8000</v>
      </c>
      <c r="B7968" s="12">
        <v>42290</v>
      </c>
      <c r="C7968" s="4" t="s">
        <v>47</v>
      </c>
      <c r="D7968" s="4">
        <v>1.8</v>
      </c>
      <c r="E7968" s="4">
        <v>52</v>
      </c>
      <c r="F7968" s="5">
        <v>0.5625</v>
      </c>
      <c r="G7968" s="6">
        <v>250</v>
      </c>
      <c r="H7968" s="7">
        <v>41250</v>
      </c>
      <c r="I7968" s="7">
        <f>FlightsPivot[[#This Row],[Total Fare]]*10%</f>
        <v>4125</v>
      </c>
      <c r="J7968" s="7">
        <f>FlightsPivot[[#This Row],[Total Fare]]+FlightsPivot[[#This Row],[10% tax ]]</f>
        <v>45375</v>
      </c>
      <c r="K7968" s="4">
        <v>10</v>
      </c>
      <c r="L7968" s="4">
        <v>2015</v>
      </c>
      <c r="M7968" t="str">
        <f>INDEX(RoutesPivot[DepAirport],MATCH($C7968,RoutesPivot[[RouteID]:[RouteID]],0))</f>
        <v>ORD</v>
      </c>
      <c r="N7968" t="str">
        <f>INDEX(RoutesPivot[AirportID],MATCH($C7968,RoutesPivot[[RouteID]:[RouteID]],0))</f>
        <v>PHX</v>
      </c>
      <c r="O7968">
        <f>INDEX(RoutesPivot[Distance],MATCH($C7968,RoutesPivot[[RouteID]:[RouteID]],0))</f>
        <v>1200</v>
      </c>
      <c r="P7968">
        <f>INDEX(RoutesPivot[ListPrice],MATCH($C7968,RoutesPivot[[RouteID]:[RouteID]],0))</f>
        <v>250</v>
      </c>
      <c r="Q7968" t="str">
        <f>INDEX(AirportPivot[AirportName],MATCH($N7968,AirportPivot[[AirportID]:[AirportID]],0))</f>
        <v>Phoenix Sky Harbor International</v>
      </c>
      <c r="R7968">
        <f>INDEX(AirportPivot[Gates (number of available)],MATCH($N7968,AirportPivot[[AirportID]:[AirportID]],0))</f>
        <v>60</v>
      </c>
    </row>
    <row r="7969" spans="1:18" x14ac:dyDescent="0.25">
      <c r="A7969" s="3" t="s">
        <v>8001</v>
      </c>
      <c r="B7969" s="12">
        <v>41946</v>
      </c>
      <c r="C7969" s="4" t="s">
        <v>47</v>
      </c>
      <c r="D7969" s="4">
        <v>0.1</v>
      </c>
      <c r="E7969" s="4">
        <v>50</v>
      </c>
      <c r="F7969" s="5">
        <v>0.29166666666666669</v>
      </c>
      <c r="G7969" s="6">
        <v>250</v>
      </c>
      <c r="H7969" s="7">
        <v>41250</v>
      </c>
      <c r="I7969" s="7">
        <f>FlightsPivot[[#This Row],[Total Fare]]*10%</f>
        <v>4125</v>
      </c>
      <c r="J7969" s="7">
        <f>FlightsPivot[[#This Row],[Total Fare]]+FlightsPivot[[#This Row],[10% tax ]]</f>
        <v>45375</v>
      </c>
      <c r="K7969" s="4">
        <v>11</v>
      </c>
      <c r="L7969" s="4">
        <v>2014</v>
      </c>
      <c r="M7969" t="str">
        <f>INDEX(RoutesPivot[DepAirport],MATCH($C7969,RoutesPivot[[RouteID]:[RouteID]],0))</f>
        <v>ORD</v>
      </c>
      <c r="N7969" t="str">
        <f>INDEX(RoutesPivot[AirportID],MATCH($C7969,RoutesPivot[[RouteID]:[RouteID]],0))</f>
        <v>PHX</v>
      </c>
      <c r="O7969">
        <f>INDEX(RoutesPivot[Distance],MATCH($C7969,RoutesPivot[[RouteID]:[RouteID]],0))</f>
        <v>1200</v>
      </c>
      <c r="P7969">
        <f>INDEX(RoutesPivot[ListPrice],MATCH($C7969,RoutesPivot[[RouteID]:[RouteID]],0))</f>
        <v>250</v>
      </c>
      <c r="Q7969" t="str">
        <f>INDEX(AirportPivot[AirportName],MATCH($N7969,AirportPivot[[AirportID]:[AirportID]],0))</f>
        <v>Phoenix Sky Harbor International</v>
      </c>
      <c r="R7969">
        <f>INDEX(AirportPivot[Gates (number of available)],MATCH($N7969,AirportPivot[[AirportID]:[AirportID]],0))</f>
        <v>60</v>
      </c>
    </row>
    <row r="7970" spans="1:18" x14ac:dyDescent="0.25">
      <c r="A7970" s="3" t="s">
        <v>8002</v>
      </c>
      <c r="B7970" s="12">
        <v>42141</v>
      </c>
      <c r="C7970" s="4" t="s">
        <v>19</v>
      </c>
      <c r="D7970" s="4">
        <v>1.5</v>
      </c>
      <c r="E7970" s="4">
        <v>111</v>
      </c>
      <c r="F7970" s="5">
        <v>0.33333333333333331</v>
      </c>
      <c r="G7970" s="6">
        <v>200</v>
      </c>
      <c r="H7970" s="7">
        <v>37000</v>
      </c>
      <c r="I7970" s="7">
        <f>FlightsPivot[[#This Row],[Total Fare]]*10%</f>
        <v>3700</v>
      </c>
      <c r="J7970" s="7">
        <f>FlightsPivot[[#This Row],[Total Fare]]+FlightsPivot[[#This Row],[10% tax ]]</f>
        <v>40700</v>
      </c>
      <c r="K7970" s="4">
        <v>5</v>
      </c>
      <c r="L7970" s="4">
        <v>2015</v>
      </c>
      <c r="M7970" t="str">
        <f>INDEX(RoutesPivot[DepAirport],MATCH($C7970,RoutesPivot[[RouteID]:[RouteID]],0))</f>
        <v>ORD</v>
      </c>
      <c r="N7970" t="str">
        <f>INDEX(RoutesPivot[AirportID],MATCH($C7970,RoutesPivot[[RouteID]:[RouteID]],0))</f>
        <v>IAH</v>
      </c>
      <c r="O7970">
        <f>INDEX(RoutesPivot[Distance],MATCH($C7970,RoutesPivot[[RouteID]:[RouteID]],0))</f>
        <v>800</v>
      </c>
      <c r="P7970">
        <f>INDEX(RoutesPivot[ListPrice],MATCH($C7970,RoutesPivot[[RouteID]:[RouteID]],0))</f>
        <v>200</v>
      </c>
      <c r="Q7970" t="str">
        <f>INDEX(AirportPivot[AirportName],MATCH($N7970,AirportPivot[[AirportID]:[AirportID]],0))</f>
        <v>George Bush Intercontinental/Houston</v>
      </c>
      <c r="R7970">
        <f>INDEX(AirportPivot[Gates (number of available)],MATCH($N7970,AirportPivot[[AirportID]:[AirportID]],0))</f>
        <v>80</v>
      </c>
    </row>
    <row r="7971" spans="1:18" x14ac:dyDescent="0.25">
      <c r="A7971" s="3" t="s">
        <v>8003</v>
      </c>
      <c r="B7971" s="12">
        <v>42320</v>
      </c>
      <c r="C7971" s="4" t="s">
        <v>25</v>
      </c>
      <c r="D7971" s="4">
        <v>2.2000000000000002</v>
      </c>
      <c r="E7971" s="4">
        <v>108</v>
      </c>
      <c r="F7971" s="5">
        <v>0.75</v>
      </c>
      <c r="G7971" s="6">
        <v>200</v>
      </c>
      <c r="H7971" s="7">
        <v>37000</v>
      </c>
      <c r="I7971" s="7">
        <f>FlightsPivot[[#This Row],[Total Fare]]*10%</f>
        <v>3700</v>
      </c>
      <c r="J7971" s="7">
        <f>FlightsPivot[[#This Row],[Total Fare]]+FlightsPivot[[#This Row],[10% tax ]]</f>
        <v>40700</v>
      </c>
      <c r="K7971" s="4">
        <v>11</v>
      </c>
      <c r="L7971" s="4">
        <v>2015</v>
      </c>
      <c r="M7971" t="str">
        <f>INDEX(RoutesPivot[DepAirport],MATCH($C7971,RoutesPivot[[RouteID]:[RouteID]],0))</f>
        <v>ORD</v>
      </c>
      <c r="N7971" t="str">
        <f>INDEX(RoutesPivot[AirportID],MATCH($C7971,RoutesPivot[[RouteID]:[RouteID]],0))</f>
        <v>DFW</v>
      </c>
      <c r="O7971">
        <f>INDEX(RoutesPivot[Distance],MATCH($C7971,RoutesPivot[[RouteID]:[RouteID]],0))</f>
        <v>700</v>
      </c>
      <c r="P7971">
        <f>INDEX(RoutesPivot[ListPrice],MATCH($C7971,RoutesPivot[[RouteID]:[RouteID]],0))</f>
        <v>200</v>
      </c>
      <c r="Q7971" t="str">
        <f>INDEX(AirportPivot[AirportName],MATCH($N7971,AirportPivot[[AirportID]:[AirportID]],0))</f>
        <v>Dallas/Fort Worth International</v>
      </c>
      <c r="R7971">
        <f>INDEX(AirportPivot[Gates (number of available)],MATCH($N7971,AirportPivot[[AirportID]:[AirportID]],0))</f>
        <v>130</v>
      </c>
    </row>
    <row r="7972" spans="1:18" x14ac:dyDescent="0.25">
      <c r="A7972" s="3" t="s">
        <v>8004</v>
      </c>
      <c r="B7972" s="12">
        <v>41803</v>
      </c>
      <c r="C7972" s="4" t="s">
        <v>17</v>
      </c>
      <c r="D7972" s="4">
        <v>4</v>
      </c>
      <c r="E7972" s="4">
        <v>128</v>
      </c>
      <c r="F7972" s="5">
        <v>0.33333333333333331</v>
      </c>
      <c r="G7972" s="6">
        <v>385</v>
      </c>
      <c r="H7972" s="7">
        <v>71225</v>
      </c>
      <c r="I7972" s="7">
        <f>FlightsPivot[[#This Row],[Total Fare]]*10%</f>
        <v>7122.5</v>
      </c>
      <c r="J7972" s="7">
        <f>FlightsPivot[[#This Row],[Total Fare]]+FlightsPivot[[#This Row],[10% tax ]]</f>
        <v>78347.5</v>
      </c>
      <c r="K7972" s="4">
        <v>6</v>
      </c>
      <c r="L7972" s="4">
        <v>2014</v>
      </c>
      <c r="M7972" t="str">
        <f>INDEX(RoutesPivot[DepAirport],MATCH($C7972,RoutesPivot[[RouteID]:[RouteID]],0))</f>
        <v>ORD</v>
      </c>
      <c r="N7972" t="str">
        <f>INDEX(RoutesPivot[AirportID],MATCH($C7972,RoutesPivot[[RouteID]:[RouteID]],0))</f>
        <v>LAX</v>
      </c>
      <c r="O7972">
        <f>INDEX(RoutesPivot[Distance],MATCH($C7972,RoutesPivot[[RouteID]:[RouteID]],0))</f>
        <v>1518</v>
      </c>
      <c r="P7972">
        <f>INDEX(RoutesPivot[ListPrice],MATCH($C7972,RoutesPivot[[RouteID]:[RouteID]],0))</f>
        <v>350</v>
      </c>
      <c r="Q7972" t="str">
        <f>INDEX(AirportPivot[AirportName],MATCH($N7972,AirportPivot[[AirportID]:[AirportID]],0))</f>
        <v>Los Angeles International</v>
      </c>
      <c r="R7972">
        <f>INDEX(AirportPivot[Gates (number of available)],MATCH($N7972,AirportPivot[[AirportID]:[AirportID]],0))</f>
        <v>86</v>
      </c>
    </row>
    <row r="7973" spans="1:18" x14ac:dyDescent="0.25">
      <c r="A7973" s="3" t="s">
        <v>8005</v>
      </c>
      <c r="B7973" s="12">
        <v>42308</v>
      </c>
      <c r="C7973" s="4" t="s">
        <v>17</v>
      </c>
      <c r="D7973" s="4">
        <v>5.2</v>
      </c>
      <c r="E7973" s="4">
        <v>172</v>
      </c>
      <c r="F7973" s="5">
        <v>0.29166666666666669</v>
      </c>
      <c r="G7973" s="6">
        <v>350</v>
      </c>
      <c r="H7973" s="7">
        <v>57750</v>
      </c>
      <c r="I7973" s="7">
        <f>FlightsPivot[[#This Row],[Total Fare]]*10%</f>
        <v>5775</v>
      </c>
      <c r="J7973" s="7">
        <f>FlightsPivot[[#This Row],[Total Fare]]+FlightsPivot[[#This Row],[10% tax ]]</f>
        <v>63525</v>
      </c>
      <c r="K7973" s="4">
        <v>10</v>
      </c>
      <c r="L7973" s="4">
        <v>2015</v>
      </c>
      <c r="M7973" t="str">
        <f>INDEX(RoutesPivot[DepAirport],MATCH($C7973,RoutesPivot[[RouteID]:[RouteID]],0))</f>
        <v>ORD</v>
      </c>
      <c r="N7973" t="str">
        <f>INDEX(RoutesPivot[AirportID],MATCH($C7973,RoutesPivot[[RouteID]:[RouteID]],0))</f>
        <v>LAX</v>
      </c>
      <c r="O7973">
        <f>INDEX(RoutesPivot[Distance],MATCH($C7973,RoutesPivot[[RouteID]:[RouteID]],0))</f>
        <v>1518</v>
      </c>
      <c r="P7973">
        <f>INDEX(RoutesPivot[ListPrice],MATCH($C7973,RoutesPivot[[RouteID]:[RouteID]],0))</f>
        <v>350</v>
      </c>
      <c r="Q7973" t="str">
        <f>INDEX(AirportPivot[AirportName],MATCH($N7973,AirportPivot[[AirportID]:[AirportID]],0))</f>
        <v>Los Angeles International</v>
      </c>
      <c r="R7973">
        <f>INDEX(AirportPivot[Gates (number of available)],MATCH($N7973,AirportPivot[[AirportID]:[AirportID]],0))</f>
        <v>86</v>
      </c>
    </row>
    <row r="7974" spans="1:18" x14ac:dyDescent="0.25">
      <c r="A7974" s="3" t="s">
        <v>8006</v>
      </c>
      <c r="B7974" s="12">
        <v>41905</v>
      </c>
      <c r="C7974" s="4" t="s">
        <v>27</v>
      </c>
      <c r="D7974" s="4">
        <v>7.8</v>
      </c>
      <c r="E7974" s="4">
        <v>86</v>
      </c>
      <c r="F7974" s="5">
        <v>0.375</v>
      </c>
      <c r="G7974" s="6">
        <v>200</v>
      </c>
      <c r="H7974" s="7">
        <v>36200</v>
      </c>
      <c r="I7974" s="7">
        <f>FlightsPivot[[#This Row],[Total Fare]]*10%</f>
        <v>3620</v>
      </c>
      <c r="J7974" s="7">
        <f>FlightsPivot[[#This Row],[Total Fare]]+FlightsPivot[[#This Row],[10% tax ]]</f>
        <v>39820</v>
      </c>
      <c r="K7974" s="4">
        <v>9</v>
      </c>
      <c r="L7974" s="4">
        <v>2014</v>
      </c>
      <c r="M7974" t="str">
        <f>INDEX(RoutesPivot[DepAirport],MATCH($C7974,RoutesPivot[[RouteID]:[RouteID]],0))</f>
        <v>ORD</v>
      </c>
      <c r="N7974" t="str">
        <f>INDEX(RoutesPivot[AirportID],MATCH($C7974,RoutesPivot[[RouteID]:[RouteID]],0))</f>
        <v>ATL</v>
      </c>
      <c r="O7974">
        <f>INDEX(RoutesPivot[Distance],MATCH($C7974,RoutesPivot[[RouteID]:[RouteID]],0))</f>
        <v>510</v>
      </c>
      <c r="P7974">
        <f>INDEX(RoutesPivot[ListPrice],MATCH($C7974,RoutesPivot[[RouteID]:[RouteID]],0))</f>
        <v>200</v>
      </c>
      <c r="Q7974" t="str">
        <f>INDEX(AirportPivot[AirportName],MATCH($N7974,AirportPivot[[AirportID]:[AirportID]],0))</f>
        <v>Hartsfield-Jackson Atlanta International</v>
      </c>
      <c r="R7974">
        <f>INDEX(AirportPivot[Gates (number of available)],MATCH($N7974,AirportPivot[[AirportID]:[AirportID]],0))</f>
        <v>100</v>
      </c>
    </row>
    <row r="7975" spans="1:18" x14ac:dyDescent="0.25">
      <c r="A7975" s="3" t="s">
        <v>8007</v>
      </c>
      <c r="B7975" s="12">
        <v>41941</v>
      </c>
      <c r="C7975" s="4" t="s">
        <v>15</v>
      </c>
      <c r="D7975" s="4">
        <v>2</v>
      </c>
      <c r="E7975" s="4">
        <v>47</v>
      </c>
      <c r="F7975" s="5">
        <v>0.875</v>
      </c>
      <c r="G7975" s="6">
        <v>225</v>
      </c>
      <c r="H7975" s="7">
        <v>37125</v>
      </c>
      <c r="I7975" s="7">
        <f>FlightsPivot[[#This Row],[Total Fare]]*10%</f>
        <v>3712.5</v>
      </c>
      <c r="J7975" s="7">
        <f>FlightsPivot[[#This Row],[Total Fare]]+FlightsPivot[[#This Row],[10% tax ]]</f>
        <v>40837.5</v>
      </c>
      <c r="K7975" s="4">
        <v>10</v>
      </c>
      <c r="L7975" s="4">
        <v>2014</v>
      </c>
      <c r="M7975" t="str">
        <f>INDEX(RoutesPivot[DepAirport],MATCH($C7975,RoutesPivot[[RouteID]:[RouteID]],0))</f>
        <v>ORD</v>
      </c>
      <c r="N7975" t="str">
        <f>INDEX(RoutesPivot[AirportID],MATCH($C7975,RoutesPivot[[RouteID]:[RouteID]],0))</f>
        <v>EWR</v>
      </c>
      <c r="O7975">
        <f>INDEX(RoutesPivot[Distance],MATCH($C7975,RoutesPivot[[RouteID]:[RouteID]],0))</f>
        <v>600</v>
      </c>
      <c r="P7975">
        <f>INDEX(RoutesPivot[ListPrice],MATCH($C7975,RoutesPivot[[RouteID]:[RouteID]],0))</f>
        <v>225</v>
      </c>
      <c r="Q7975" t="str">
        <f>INDEX(AirportPivot[AirportName],MATCH($N7975,AirportPivot[[AirportID]:[AirportID]],0))</f>
        <v>Newark Liberty International</v>
      </c>
      <c r="R7975">
        <f>INDEX(AirportPivot[Gates (number of available)],MATCH($N7975,AirportPivot[[AirportID]:[AirportID]],0))</f>
        <v>82</v>
      </c>
    </row>
    <row r="7976" spans="1:18" x14ac:dyDescent="0.25">
      <c r="A7976" s="3" t="s">
        <v>8008</v>
      </c>
      <c r="B7976" s="12">
        <v>41729</v>
      </c>
      <c r="C7976" s="4" t="s">
        <v>30</v>
      </c>
      <c r="D7976" s="4">
        <v>1.9</v>
      </c>
      <c r="E7976" s="4">
        <v>70</v>
      </c>
      <c r="F7976" s="5">
        <v>0.33333333333333331</v>
      </c>
      <c r="G7976" s="6">
        <v>250</v>
      </c>
      <c r="H7976" s="7">
        <v>45250</v>
      </c>
      <c r="I7976" s="7">
        <f>FlightsPivot[[#This Row],[Total Fare]]*10%</f>
        <v>4525</v>
      </c>
      <c r="J7976" s="7">
        <f>FlightsPivot[[#This Row],[Total Fare]]+FlightsPivot[[#This Row],[10% tax ]]</f>
        <v>49775</v>
      </c>
      <c r="K7976" s="4">
        <v>3</v>
      </c>
      <c r="L7976" s="4">
        <v>2014</v>
      </c>
      <c r="M7976" t="str">
        <f>INDEX(RoutesPivot[DepAirport],MATCH($C7976,RoutesPivot[[RouteID]:[RouteID]],0))</f>
        <v>ORD</v>
      </c>
      <c r="N7976" t="str">
        <f>INDEX(RoutesPivot[AirportID],MATCH($C7976,RoutesPivot[[RouteID]:[RouteID]],0))</f>
        <v>MCO</v>
      </c>
      <c r="O7976">
        <f>INDEX(RoutesPivot[Distance],MATCH($C7976,RoutesPivot[[RouteID]:[RouteID]],0))</f>
        <v>850</v>
      </c>
      <c r="P7976">
        <f>INDEX(RoutesPivot[ListPrice],MATCH($C7976,RoutesPivot[[RouteID]:[RouteID]],0))</f>
        <v>250</v>
      </c>
      <c r="Q7976" t="str">
        <f>INDEX(AirportPivot[AirportName],MATCH($N7976,AirportPivot[[AirportID]:[AirportID]],0))</f>
        <v>Orlando International</v>
      </c>
      <c r="R7976">
        <f>INDEX(AirportPivot[Gates (number of available)],MATCH($N7976,AirportPivot[[AirportID]:[AirportID]],0))</f>
        <v>67</v>
      </c>
    </row>
    <row r="7977" spans="1:18" x14ac:dyDescent="0.25">
      <c r="A7977" s="3" t="s">
        <v>8009</v>
      </c>
      <c r="B7977" s="12">
        <v>42186</v>
      </c>
      <c r="C7977" s="4" t="s">
        <v>21</v>
      </c>
      <c r="D7977" s="4">
        <v>2.2999999999999998</v>
      </c>
      <c r="E7977" s="4">
        <v>179</v>
      </c>
      <c r="F7977" s="5">
        <v>0.75</v>
      </c>
      <c r="G7977" s="6">
        <v>137.5</v>
      </c>
      <c r="H7977" s="7">
        <v>22687.5</v>
      </c>
      <c r="I7977" s="7">
        <f>FlightsPivot[[#This Row],[Total Fare]]*10%</f>
        <v>2268.75</v>
      </c>
      <c r="J7977" s="7">
        <f>FlightsPivot[[#This Row],[Total Fare]]+FlightsPivot[[#This Row],[10% tax ]]</f>
        <v>24956.25</v>
      </c>
      <c r="K7977" s="4">
        <v>7</v>
      </c>
      <c r="L7977" s="4">
        <v>2015</v>
      </c>
      <c r="M7977" t="str">
        <f>INDEX(RoutesPivot[DepAirport],MATCH($C7977,RoutesPivot[[RouteID]:[RouteID]],0))</f>
        <v>ORD</v>
      </c>
      <c r="N7977" t="str">
        <f>INDEX(RoutesPivot[AirportID],MATCH($C7977,RoutesPivot[[RouteID]:[RouteID]],0))</f>
        <v>CLT</v>
      </c>
      <c r="O7977">
        <f>INDEX(RoutesPivot[Distance],MATCH($C7977,RoutesPivot[[RouteID]:[RouteID]],0))</f>
        <v>700</v>
      </c>
      <c r="P7977">
        <f>INDEX(RoutesPivot[ListPrice],MATCH($C7977,RoutesPivot[[RouteID]:[RouteID]],0))</f>
        <v>125</v>
      </c>
      <c r="Q7977" t="str">
        <f>INDEX(AirportPivot[AirportName],MATCH($N7977,AirportPivot[[AirportID]:[AirportID]],0))</f>
        <v>Charlotte/Douglas International</v>
      </c>
      <c r="R7977">
        <f>INDEX(AirportPivot[Gates (number of available)],MATCH($N7977,AirportPivot[[AirportID]:[AirportID]],0))</f>
        <v>65</v>
      </c>
    </row>
    <row r="7978" spans="1:18" x14ac:dyDescent="0.25">
      <c r="A7978" s="3" t="s">
        <v>8010</v>
      </c>
      <c r="B7978" s="12">
        <v>41679</v>
      </c>
      <c r="C7978" s="4" t="s">
        <v>80</v>
      </c>
      <c r="D7978" s="4">
        <v>0.6</v>
      </c>
      <c r="E7978" s="4">
        <v>31</v>
      </c>
      <c r="F7978" s="5">
        <v>0.66666666666666663</v>
      </c>
      <c r="G7978" s="6">
        <v>300</v>
      </c>
      <c r="H7978" s="7">
        <v>55500</v>
      </c>
      <c r="I7978" s="7">
        <f>FlightsPivot[[#This Row],[Total Fare]]*10%</f>
        <v>5550</v>
      </c>
      <c r="J7978" s="7">
        <f>FlightsPivot[[#This Row],[Total Fare]]+FlightsPivot[[#This Row],[10% tax ]]</f>
        <v>61050</v>
      </c>
      <c r="K7978" s="4">
        <v>2</v>
      </c>
      <c r="L7978" s="4">
        <v>2014</v>
      </c>
      <c r="M7978" t="str">
        <f>INDEX(RoutesPivot[DepAirport],MATCH($C7978,RoutesPivot[[RouteID]:[RouteID]],0))</f>
        <v>ORD</v>
      </c>
      <c r="N7978" t="str">
        <f>INDEX(RoutesPivot[AirportID],MATCH($C7978,RoutesPivot[[RouteID]:[RouteID]],0))</f>
        <v>MIA</v>
      </c>
      <c r="O7978">
        <f>INDEX(RoutesPivot[Distance],MATCH($C7978,RoutesPivot[[RouteID]:[RouteID]],0))</f>
        <v>1000</v>
      </c>
      <c r="P7978">
        <f>INDEX(RoutesPivot[ListPrice],MATCH($C7978,RoutesPivot[[RouteID]:[RouteID]],0))</f>
        <v>300</v>
      </c>
      <c r="Q7978" t="str">
        <f>INDEX(AirportPivot[AirportName],MATCH($N7978,AirportPivot[[AirportID]:[AirportID]],0))</f>
        <v>Miami International</v>
      </c>
      <c r="R7978">
        <f>INDEX(AirportPivot[Gates (number of available)],MATCH($N7978,AirportPivot[[AirportID]:[AirportID]],0))</f>
        <v>80</v>
      </c>
    </row>
    <row r="7979" spans="1:18" x14ac:dyDescent="0.25">
      <c r="A7979" s="3" t="s">
        <v>8011</v>
      </c>
      <c r="B7979" s="12">
        <v>41729</v>
      </c>
      <c r="C7979" s="4" t="s">
        <v>70</v>
      </c>
      <c r="D7979" s="4">
        <v>2.9</v>
      </c>
      <c r="E7979" s="4">
        <v>194</v>
      </c>
      <c r="F7979" s="5">
        <v>0.29166666666666669</v>
      </c>
      <c r="G7979" s="6">
        <v>275</v>
      </c>
      <c r="H7979" s="7">
        <v>45375</v>
      </c>
      <c r="I7979" s="7">
        <f>FlightsPivot[[#This Row],[Total Fare]]*10%</f>
        <v>4537.5</v>
      </c>
      <c r="J7979" s="7">
        <f>FlightsPivot[[#This Row],[Total Fare]]+FlightsPivot[[#This Row],[10% tax ]]</f>
        <v>49912.5</v>
      </c>
      <c r="K7979" s="4">
        <v>3</v>
      </c>
      <c r="L7979" s="4">
        <v>2014</v>
      </c>
      <c r="M7979" t="str">
        <f>INDEX(RoutesPivot[DepAirport],MATCH($C7979,RoutesPivot[[RouteID]:[RouteID]],0))</f>
        <v>ORD</v>
      </c>
      <c r="N7979" t="str">
        <f>INDEX(RoutesPivot[AirportID],MATCH($C7979,RoutesPivot[[RouteID]:[RouteID]],0))</f>
        <v>LAS</v>
      </c>
      <c r="O7979">
        <f>INDEX(RoutesPivot[Distance],MATCH($C7979,RoutesPivot[[RouteID]:[RouteID]],0))</f>
        <v>1100</v>
      </c>
      <c r="P7979">
        <f>INDEX(RoutesPivot[ListPrice],MATCH($C7979,RoutesPivot[[RouteID]:[RouteID]],0))</f>
        <v>275</v>
      </c>
      <c r="Q7979" t="str">
        <f>INDEX(AirportPivot[AirportName],MATCH($N7979,AirportPivot[[AirportID]:[AirportID]],0))</f>
        <v>McCarran International</v>
      </c>
      <c r="R7979">
        <f>INDEX(AirportPivot[Gates (number of available)],MATCH($N7979,AirportPivot[[AirportID]:[AirportID]],0))</f>
        <v>68</v>
      </c>
    </row>
    <row r="7980" spans="1:18" x14ac:dyDescent="0.25">
      <c r="A7980" s="3" t="s">
        <v>8012</v>
      </c>
      <c r="B7980" s="12">
        <v>41733</v>
      </c>
      <c r="C7980" s="4" t="s">
        <v>25</v>
      </c>
      <c r="D7980" s="4">
        <v>1.7</v>
      </c>
      <c r="E7980" s="4">
        <v>61</v>
      </c>
      <c r="F7980" s="5">
        <v>0.5</v>
      </c>
      <c r="G7980" s="6">
        <v>200</v>
      </c>
      <c r="H7980" s="7">
        <v>33000</v>
      </c>
      <c r="I7980" s="7">
        <f>FlightsPivot[[#This Row],[Total Fare]]*10%</f>
        <v>3300</v>
      </c>
      <c r="J7980" s="7">
        <f>FlightsPivot[[#This Row],[Total Fare]]+FlightsPivot[[#This Row],[10% tax ]]</f>
        <v>36300</v>
      </c>
      <c r="K7980" s="4">
        <v>4</v>
      </c>
      <c r="L7980" s="4">
        <v>2014</v>
      </c>
      <c r="M7980" t="str">
        <f>INDEX(RoutesPivot[DepAirport],MATCH($C7980,RoutesPivot[[RouteID]:[RouteID]],0))</f>
        <v>ORD</v>
      </c>
      <c r="N7980" t="str">
        <f>INDEX(RoutesPivot[AirportID],MATCH($C7980,RoutesPivot[[RouteID]:[RouteID]],0))</f>
        <v>DFW</v>
      </c>
      <c r="O7980">
        <f>INDEX(RoutesPivot[Distance],MATCH($C7980,RoutesPivot[[RouteID]:[RouteID]],0))</f>
        <v>700</v>
      </c>
      <c r="P7980">
        <f>INDEX(RoutesPivot[ListPrice],MATCH($C7980,RoutesPivot[[RouteID]:[RouteID]],0))</f>
        <v>200</v>
      </c>
      <c r="Q7980" t="str">
        <f>INDEX(AirportPivot[AirportName],MATCH($N7980,AirportPivot[[AirportID]:[AirportID]],0))</f>
        <v>Dallas/Fort Worth International</v>
      </c>
      <c r="R7980">
        <f>INDEX(AirportPivot[Gates (number of available)],MATCH($N7980,AirportPivot[[AirportID]:[AirportID]],0))</f>
        <v>130</v>
      </c>
    </row>
    <row r="7981" spans="1:18" x14ac:dyDescent="0.25">
      <c r="A7981" s="3" t="s">
        <v>8013</v>
      </c>
      <c r="B7981" s="12">
        <v>41907</v>
      </c>
      <c r="C7981" s="4" t="s">
        <v>27</v>
      </c>
      <c r="D7981" s="4">
        <v>4.8</v>
      </c>
      <c r="E7981" s="4">
        <v>108</v>
      </c>
      <c r="F7981" s="5">
        <v>0.29166666666666669</v>
      </c>
      <c r="G7981" s="6">
        <v>200</v>
      </c>
      <c r="H7981" s="7">
        <v>37000</v>
      </c>
      <c r="I7981" s="7">
        <f>FlightsPivot[[#This Row],[Total Fare]]*10%</f>
        <v>3700</v>
      </c>
      <c r="J7981" s="7">
        <f>FlightsPivot[[#This Row],[Total Fare]]+FlightsPivot[[#This Row],[10% tax ]]</f>
        <v>40700</v>
      </c>
      <c r="K7981" s="4">
        <v>9</v>
      </c>
      <c r="L7981" s="4">
        <v>2014</v>
      </c>
      <c r="M7981" t="str">
        <f>INDEX(RoutesPivot[DepAirport],MATCH($C7981,RoutesPivot[[RouteID]:[RouteID]],0))</f>
        <v>ORD</v>
      </c>
      <c r="N7981" t="str">
        <f>INDEX(RoutesPivot[AirportID],MATCH($C7981,RoutesPivot[[RouteID]:[RouteID]],0))</f>
        <v>ATL</v>
      </c>
      <c r="O7981">
        <f>INDEX(RoutesPivot[Distance],MATCH($C7981,RoutesPivot[[RouteID]:[RouteID]],0))</f>
        <v>510</v>
      </c>
      <c r="P7981">
        <f>INDEX(RoutesPivot[ListPrice],MATCH($C7981,RoutesPivot[[RouteID]:[RouteID]],0))</f>
        <v>200</v>
      </c>
      <c r="Q7981" t="str">
        <f>INDEX(AirportPivot[AirportName],MATCH($N7981,AirportPivot[[AirportID]:[AirportID]],0))</f>
        <v>Hartsfield-Jackson Atlanta International</v>
      </c>
      <c r="R7981">
        <f>INDEX(AirportPivot[Gates (number of available)],MATCH($N7981,AirportPivot[[AirportID]:[AirportID]],0))</f>
        <v>100</v>
      </c>
    </row>
    <row r="7982" spans="1:18" x14ac:dyDescent="0.25">
      <c r="A7982" s="3" t="s">
        <v>8014</v>
      </c>
      <c r="B7982" s="12">
        <v>42184</v>
      </c>
      <c r="C7982" s="4" t="s">
        <v>21</v>
      </c>
      <c r="D7982" s="4">
        <v>2.2999999999999998</v>
      </c>
      <c r="E7982" s="4">
        <v>79</v>
      </c>
      <c r="F7982" s="5">
        <v>0.33333333333333331</v>
      </c>
      <c r="G7982" s="6">
        <v>137.5</v>
      </c>
      <c r="H7982" s="7">
        <v>24887.5</v>
      </c>
      <c r="I7982" s="7">
        <f>FlightsPivot[[#This Row],[Total Fare]]*10%</f>
        <v>2488.75</v>
      </c>
      <c r="J7982" s="7">
        <f>FlightsPivot[[#This Row],[Total Fare]]+FlightsPivot[[#This Row],[10% tax ]]</f>
        <v>27376.25</v>
      </c>
      <c r="K7982" s="4">
        <v>6</v>
      </c>
      <c r="L7982" s="4">
        <v>2015</v>
      </c>
      <c r="M7982" t="str">
        <f>INDEX(RoutesPivot[DepAirport],MATCH($C7982,RoutesPivot[[RouteID]:[RouteID]],0))</f>
        <v>ORD</v>
      </c>
      <c r="N7982" t="str">
        <f>INDEX(RoutesPivot[AirportID],MATCH($C7982,RoutesPivot[[RouteID]:[RouteID]],0))</f>
        <v>CLT</v>
      </c>
      <c r="O7982">
        <f>INDEX(RoutesPivot[Distance],MATCH($C7982,RoutesPivot[[RouteID]:[RouteID]],0))</f>
        <v>700</v>
      </c>
      <c r="P7982">
        <f>INDEX(RoutesPivot[ListPrice],MATCH($C7982,RoutesPivot[[RouteID]:[RouteID]],0))</f>
        <v>125</v>
      </c>
      <c r="Q7982" t="str">
        <f>INDEX(AirportPivot[AirportName],MATCH($N7982,AirportPivot[[AirportID]:[AirportID]],0))</f>
        <v>Charlotte/Douglas International</v>
      </c>
      <c r="R7982">
        <f>INDEX(AirportPivot[Gates (number of available)],MATCH($N7982,AirportPivot[[AirportID]:[AirportID]],0))</f>
        <v>65</v>
      </c>
    </row>
    <row r="7983" spans="1:18" x14ac:dyDescent="0.25">
      <c r="A7983" s="3" t="s">
        <v>8015</v>
      </c>
      <c r="B7983" s="12">
        <v>41644</v>
      </c>
      <c r="C7983" s="4" t="s">
        <v>33</v>
      </c>
      <c r="D7983" s="4">
        <v>1.6</v>
      </c>
      <c r="E7983" s="4">
        <v>21</v>
      </c>
      <c r="F7983" s="5">
        <v>0.45833333333333331</v>
      </c>
      <c r="G7983" s="6">
        <v>375</v>
      </c>
      <c r="H7983" s="7">
        <v>69375</v>
      </c>
      <c r="I7983" s="7">
        <f>FlightsPivot[[#This Row],[Total Fare]]*10%</f>
        <v>6937.5</v>
      </c>
      <c r="J7983" s="7">
        <f>FlightsPivot[[#This Row],[Total Fare]]+FlightsPivot[[#This Row],[10% tax ]]</f>
        <v>76312.5</v>
      </c>
      <c r="K7983" s="4">
        <v>1</v>
      </c>
      <c r="L7983" s="4">
        <v>2014</v>
      </c>
      <c r="M7983" t="str">
        <f>INDEX(RoutesPivot[DepAirport],MATCH($C7983,RoutesPivot[[RouteID]:[RouteID]],0))</f>
        <v>ORD</v>
      </c>
      <c r="N7983" t="str">
        <f>INDEX(RoutesPivot[AirportID],MATCH($C7983,RoutesPivot[[RouteID]:[RouteID]],0))</f>
        <v>SFO</v>
      </c>
      <c r="O7983">
        <f>INDEX(RoutesPivot[Distance],MATCH($C7983,RoutesPivot[[RouteID]:[RouteID]],0))</f>
        <v>1600</v>
      </c>
      <c r="P7983">
        <f>INDEX(RoutesPivot[ListPrice],MATCH($C7983,RoutesPivot[[RouteID]:[RouteID]],0))</f>
        <v>375</v>
      </c>
      <c r="Q7983" t="str">
        <f>INDEX(AirportPivot[AirportName],MATCH($N7983,AirportPivot[[AirportID]:[AirportID]],0))</f>
        <v>San Francisco International</v>
      </c>
      <c r="R7983">
        <f>INDEX(AirportPivot[Gates (number of available)],MATCH($N7983,AirportPivot[[AirportID]:[AirportID]],0))</f>
        <v>70</v>
      </c>
    </row>
    <row r="7984" spans="1:18" x14ac:dyDescent="0.25">
      <c r="A7984" s="3" t="s">
        <v>8016</v>
      </c>
      <c r="B7984" s="12">
        <v>42229</v>
      </c>
      <c r="C7984" s="4" t="s">
        <v>47</v>
      </c>
      <c r="D7984" s="4">
        <v>2.2000000000000002</v>
      </c>
      <c r="E7984" s="4">
        <v>169</v>
      </c>
      <c r="F7984" s="5">
        <v>0.54166666666666663</v>
      </c>
      <c r="G7984" s="6">
        <v>275</v>
      </c>
      <c r="H7984" s="7">
        <v>45375</v>
      </c>
      <c r="I7984" s="7">
        <f>FlightsPivot[[#This Row],[Total Fare]]*10%</f>
        <v>4537.5</v>
      </c>
      <c r="J7984" s="7">
        <f>FlightsPivot[[#This Row],[Total Fare]]+FlightsPivot[[#This Row],[10% tax ]]</f>
        <v>49912.5</v>
      </c>
      <c r="K7984" s="4">
        <v>8</v>
      </c>
      <c r="L7984" s="4">
        <v>2015</v>
      </c>
      <c r="M7984" t="str">
        <f>INDEX(RoutesPivot[DepAirport],MATCH($C7984,RoutesPivot[[RouteID]:[RouteID]],0))</f>
        <v>ORD</v>
      </c>
      <c r="N7984" t="str">
        <f>INDEX(RoutesPivot[AirportID],MATCH($C7984,RoutesPivot[[RouteID]:[RouteID]],0))</f>
        <v>PHX</v>
      </c>
      <c r="O7984">
        <f>INDEX(RoutesPivot[Distance],MATCH($C7984,RoutesPivot[[RouteID]:[RouteID]],0))</f>
        <v>1200</v>
      </c>
      <c r="P7984">
        <f>INDEX(RoutesPivot[ListPrice],MATCH($C7984,RoutesPivot[[RouteID]:[RouteID]],0))</f>
        <v>250</v>
      </c>
      <c r="Q7984" t="str">
        <f>INDEX(AirportPivot[AirportName],MATCH($N7984,AirportPivot[[AirportID]:[AirportID]],0))</f>
        <v>Phoenix Sky Harbor International</v>
      </c>
      <c r="R7984">
        <f>INDEX(AirportPivot[Gates (number of available)],MATCH($N7984,AirportPivot[[AirportID]:[AirportID]],0))</f>
        <v>60</v>
      </c>
    </row>
    <row r="7985" spans="1:18" x14ac:dyDescent="0.25">
      <c r="A7985" s="3" t="s">
        <v>8017</v>
      </c>
      <c r="B7985" s="12">
        <v>41753</v>
      </c>
      <c r="C7985" s="4" t="s">
        <v>27</v>
      </c>
      <c r="D7985" s="4">
        <v>8.1999999999999993</v>
      </c>
      <c r="E7985" s="4">
        <v>90</v>
      </c>
      <c r="F7985" s="5">
        <v>0.79166666666666663</v>
      </c>
      <c r="G7985" s="6">
        <v>200</v>
      </c>
      <c r="H7985" s="7">
        <v>36200</v>
      </c>
      <c r="I7985" s="7">
        <f>FlightsPivot[[#This Row],[Total Fare]]*10%</f>
        <v>3620</v>
      </c>
      <c r="J7985" s="7">
        <f>FlightsPivot[[#This Row],[Total Fare]]+FlightsPivot[[#This Row],[10% tax ]]</f>
        <v>39820</v>
      </c>
      <c r="K7985" s="4">
        <v>4</v>
      </c>
      <c r="L7985" s="4">
        <v>2014</v>
      </c>
      <c r="M7985" t="str">
        <f>INDEX(RoutesPivot[DepAirport],MATCH($C7985,RoutesPivot[[RouteID]:[RouteID]],0))</f>
        <v>ORD</v>
      </c>
      <c r="N7985" t="str">
        <f>INDEX(RoutesPivot[AirportID],MATCH($C7985,RoutesPivot[[RouteID]:[RouteID]],0))</f>
        <v>ATL</v>
      </c>
      <c r="O7985">
        <f>INDEX(RoutesPivot[Distance],MATCH($C7985,RoutesPivot[[RouteID]:[RouteID]],0))</f>
        <v>510</v>
      </c>
      <c r="P7985">
        <f>INDEX(RoutesPivot[ListPrice],MATCH($C7985,RoutesPivot[[RouteID]:[RouteID]],0))</f>
        <v>200</v>
      </c>
      <c r="Q7985" t="str">
        <f>INDEX(AirportPivot[AirportName],MATCH($N7985,AirportPivot[[AirportID]:[AirportID]],0))</f>
        <v>Hartsfield-Jackson Atlanta International</v>
      </c>
      <c r="R7985">
        <f>INDEX(AirportPivot[Gates (number of available)],MATCH($N7985,AirportPivot[[AirportID]:[AirportID]],0))</f>
        <v>100</v>
      </c>
    </row>
    <row r="7986" spans="1:18" x14ac:dyDescent="0.25">
      <c r="A7986" s="3" t="s">
        <v>8018</v>
      </c>
      <c r="B7986" s="12">
        <v>41957</v>
      </c>
      <c r="C7986" s="4" t="s">
        <v>11</v>
      </c>
      <c r="D7986" s="4">
        <v>2.5</v>
      </c>
      <c r="E7986" s="4">
        <v>96</v>
      </c>
      <c r="F7986" s="5">
        <v>0.625</v>
      </c>
      <c r="G7986" s="6">
        <v>300</v>
      </c>
      <c r="H7986" s="7">
        <v>55500</v>
      </c>
      <c r="I7986" s="7">
        <f>FlightsPivot[[#This Row],[Total Fare]]*10%</f>
        <v>5550</v>
      </c>
      <c r="J7986" s="7">
        <f>FlightsPivot[[#This Row],[Total Fare]]+FlightsPivot[[#This Row],[10% tax ]]</f>
        <v>61050</v>
      </c>
      <c r="K7986" s="4">
        <v>11</v>
      </c>
      <c r="L7986" s="4">
        <v>2014</v>
      </c>
      <c r="M7986" t="str">
        <f>INDEX(RoutesPivot[DepAirport],MATCH($C7986,RoutesPivot[[RouteID]:[RouteID]],0))</f>
        <v>ORD</v>
      </c>
      <c r="N7986" t="str">
        <f>INDEX(RoutesPivot[AirportID],MATCH($C7986,RoutesPivot[[RouteID]:[RouteID]],0))</f>
        <v>BOS</v>
      </c>
      <c r="O7986">
        <f>INDEX(RoutesPivot[Distance],MATCH($C7986,RoutesPivot[[RouteID]:[RouteID]],0))</f>
        <v>730</v>
      </c>
      <c r="P7986">
        <f>INDEX(RoutesPivot[ListPrice],MATCH($C7986,RoutesPivot[[RouteID]:[RouteID]],0))</f>
        <v>300</v>
      </c>
      <c r="Q7986" t="str">
        <f>INDEX(AirportPivot[AirportName],MATCH($N7986,AirportPivot[[AirportID]:[AirportID]],0))</f>
        <v>General Edward Lawrence Logan International</v>
      </c>
      <c r="R7986">
        <f>INDEX(AirportPivot[Gates (number of available)],MATCH($N7986,AirportPivot[[AirportID]:[AirportID]],0))</f>
        <v>63</v>
      </c>
    </row>
    <row r="7987" spans="1:18" x14ac:dyDescent="0.25">
      <c r="A7987" s="3" t="s">
        <v>8019</v>
      </c>
      <c r="B7987" s="12">
        <v>41895</v>
      </c>
      <c r="C7987" s="4" t="s">
        <v>80</v>
      </c>
      <c r="D7987" s="4">
        <v>2.2000000000000002</v>
      </c>
      <c r="E7987" s="4">
        <v>152</v>
      </c>
      <c r="F7987" s="5">
        <v>0.75</v>
      </c>
      <c r="G7987" s="6">
        <v>300</v>
      </c>
      <c r="H7987" s="7">
        <v>49500</v>
      </c>
      <c r="I7987" s="7">
        <f>FlightsPivot[[#This Row],[Total Fare]]*10%</f>
        <v>4950</v>
      </c>
      <c r="J7987" s="7">
        <f>FlightsPivot[[#This Row],[Total Fare]]+FlightsPivot[[#This Row],[10% tax ]]</f>
        <v>54450</v>
      </c>
      <c r="K7987" s="4">
        <v>9</v>
      </c>
      <c r="L7987" s="4">
        <v>2014</v>
      </c>
      <c r="M7987" t="str">
        <f>INDEX(RoutesPivot[DepAirport],MATCH($C7987,RoutesPivot[[RouteID]:[RouteID]],0))</f>
        <v>ORD</v>
      </c>
      <c r="N7987" t="str">
        <f>INDEX(RoutesPivot[AirportID],MATCH($C7987,RoutesPivot[[RouteID]:[RouteID]],0))</f>
        <v>MIA</v>
      </c>
      <c r="O7987">
        <f>INDEX(RoutesPivot[Distance],MATCH($C7987,RoutesPivot[[RouteID]:[RouteID]],0))</f>
        <v>1000</v>
      </c>
      <c r="P7987">
        <f>INDEX(RoutesPivot[ListPrice],MATCH($C7987,RoutesPivot[[RouteID]:[RouteID]],0))</f>
        <v>300</v>
      </c>
      <c r="Q7987" t="str">
        <f>INDEX(AirportPivot[AirportName],MATCH($N7987,AirportPivot[[AirportID]:[AirportID]],0))</f>
        <v>Miami International</v>
      </c>
      <c r="R7987">
        <f>INDEX(AirportPivot[Gates (number of available)],MATCH($N7987,AirportPivot[[AirportID]:[AirportID]],0))</f>
        <v>80</v>
      </c>
    </row>
    <row r="7988" spans="1:18" x14ac:dyDescent="0.25">
      <c r="A7988" s="3" t="s">
        <v>8020</v>
      </c>
      <c r="B7988" s="12">
        <v>41775</v>
      </c>
      <c r="C7988" s="4" t="s">
        <v>13</v>
      </c>
      <c r="D7988" s="4">
        <v>2.8</v>
      </c>
      <c r="E7988" s="4">
        <v>29</v>
      </c>
      <c r="F7988" s="5">
        <v>0.85416666666666663</v>
      </c>
      <c r="G7988" s="6">
        <v>250</v>
      </c>
      <c r="H7988" s="7">
        <v>46250</v>
      </c>
      <c r="I7988" s="7">
        <f>FlightsPivot[[#This Row],[Total Fare]]*10%</f>
        <v>4625</v>
      </c>
      <c r="J7988" s="7">
        <f>FlightsPivot[[#This Row],[Total Fare]]+FlightsPivot[[#This Row],[10% tax ]]</f>
        <v>50875</v>
      </c>
      <c r="K7988" s="4">
        <v>5</v>
      </c>
      <c r="L7988" s="4">
        <v>2014</v>
      </c>
      <c r="M7988" t="str">
        <f>INDEX(RoutesPivot[DepAirport],MATCH($C7988,RoutesPivot[[RouteID]:[RouteID]],0))</f>
        <v>ORD</v>
      </c>
      <c r="N7988" t="str">
        <f>INDEX(RoutesPivot[AirportID],MATCH($C7988,RoutesPivot[[RouteID]:[RouteID]],0))</f>
        <v>JFK</v>
      </c>
      <c r="O7988">
        <f>INDEX(RoutesPivot[Distance],MATCH($C7988,RoutesPivot[[RouteID]:[RouteID]],0))</f>
        <v>619</v>
      </c>
      <c r="P7988">
        <f>INDEX(RoutesPivot[ListPrice],MATCH($C7988,RoutesPivot[[RouteID]:[RouteID]],0))</f>
        <v>250</v>
      </c>
      <c r="Q7988" t="str">
        <f>INDEX(AirportPivot[AirportName],MATCH($N7988,AirportPivot[[AirportID]:[AirportID]],0))</f>
        <v>John F Kennedy International</v>
      </c>
      <c r="R7988">
        <f>INDEX(AirportPivot[Gates (number of available)],MATCH($N7988,AirportPivot[[AirportID]:[AirportID]],0))</f>
        <v>120</v>
      </c>
    </row>
    <row r="7989" spans="1:18" x14ac:dyDescent="0.25">
      <c r="A7989" s="3" t="s">
        <v>8021</v>
      </c>
      <c r="B7989" s="12">
        <v>41968</v>
      </c>
      <c r="C7989" s="4" t="s">
        <v>30</v>
      </c>
      <c r="D7989" s="4">
        <v>5.2</v>
      </c>
      <c r="E7989" s="4">
        <v>37</v>
      </c>
      <c r="F7989" s="5">
        <v>0.29166666666666669</v>
      </c>
      <c r="G7989" s="6">
        <v>375</v>
      </c>
      <c r="H7989" s="7">
        <v>61875</v>
      </c>
      <c r="I7989" s="7">
        <f>FlightsPivot[[#This Row],[Total Fare]]*10%</f>
        <v>6187.5</v>
      </c>
      <c r="J7989" s="7">
        <f>FlightsPivot[[#This Row],[Total Fare]]+FlightsPivot[[#This Row],[10% tax ]]</f>
        <v>68062.5</v>
      </c>
      <c r="K7989" s="4">
        <v>11</v>
      </c>
      <c r="L7989" s="4">
        <v>2014</v>
      </c>
      <c r="M7989" t="str">
        <f>INDEX(RoutesPivot[DepAirport],MATCH($C7989,RoutesPivot[[RouteID]:[RouteID]],0))</f>
        <v>ORD</v>
      </c>
      <c r="N7989" t="str">
        <f>INDEX(RoutesPivot[AirportID],MATCH($C7989,RoutesPivot[[RouteID]:[RouteID]],0))</f>
        <v>MCO</v>
      </c>
      <c r="O7989">
        <f>INDEX(RoutesPivot[Distance],MATCH($C7989,RoutesPivot[[RouteID]:[RouteID]],0))</f>
        <v>850</v>
      </c>
      <c r="P7989">
        <f>INDEX(RoutesPivot[ListPrice],MATCH($C7989,RoutesPivot[[RouteID]:[RouteID]],0))</f>
        <v>250</v>
      </c>
      <c r="Q7989" t="str">
        <f>INDEX(AirportPivot[AirportName],MATCH($N7989,AirportPivot[[AirportID]:[AirportID]],0))</f>
        <v>Orlando International</v>
      </c>
      <c r="R7989">
        <f>INDEX(AirportPivot[Gates (number of available)],MATCH($N7989,AirportPivot[[AirportID]:[AirportID]],0))</f>
        <v>67</v>
      </c>
    </row>
    <row r="7990" spans="1:18" x14ac:dyDescent="0.25">
      <c r="A7990" s="3" t="s">
        <v>8022</v>
      </c>
      <c r="B7990" s="12">
        <v>41721</v>
      </c>
      <c r="C7990" s="4" t="s">
        <v>25</v>
      </c>
      <c r="D7990" s="4">
        <v>0.7</v>
      </c>
      <c r="E7990" s="4">
        <v>92</v>
      </c>
      <c r="F7990" s="5">
        <v>0.33333333333333331</v>
      </c>
      <c r="G7990" s="6">
        <v>200</v>
      </c>
      <c r="H7990" s="7">
        <v>37000</v>
      </c>
      <c r="I7990" s="7">
        <f>FlightsPivot[[#This Row],[Total Fare]]*10%</f>
        <v>3700</v>
      </c>
      <c r="J7990" s="7">
        <f>FlightsPivot[[#This Row],[Total Fare]]+FlightsPivot[[#This Row],[10% tax ]]</f>
        <v>40700</v>
      </c>
      <c r="K7990" s="4">
        <v>3</v>
      </c>
      <c r="L7990" s="4">
        <v>2014</v>
      </c>
      <c r="M7990" t="str">
        <f>INDEX(RoutesPivot[DepAirport],MATCH($C7990,RoutesPivot[[RouteID]:[RouteID]],0))</f>
        <v>ORD</v>
      </c>
      <c r="N7990" t="str">
        <f>INDEX(RoutesPivot[AirportID],MATCH($C7990,RoutesPivot[[RouteID]:[RouteID]],0))</f>
        <v>DFW</v>
      </c>
      <c r="O7990">
        <f>INDEX(RoutesPivot[Distance],MATCH($C7990,RoutesPivot[[RouteID]:[RouteID]],0))</f>
        <v>700</v>
      </c>
      <c r="P7990">
        <f>INDEX(RoutesPivot[ListPrice],MATCH($C7990,RoutesPivot[[RouteID]:[RouteID]],0))</f>
        <v>200</v>
      </c>
      <c r="Q7990" t="str">
        <f>INDEX(AirportPivot[AirportName],MATCH($N7990,AirportPivot[[AirportID]:[AirportID]],0))</f>
        <v>Dallas/Fort Worth International</v>
      </c>
      <c r="R7990">
        <f>INDEX(AirportPivot[Gates (number of available)],MATCH($N7990,AirportPivot[[AirportID]:[AirportID]],0))</f>
        <v>130</v>
      </c>
    </row>
    <row r="7991" spans="1:18" x14ac:dyDescent="0.25">
      <c r="A7991" s="3" t="s">
        <v>8023</v>
      </c>
      <c r="B7991" s="12">
        <v>41901</v>
      </c>
      <c r="C7991" s="4" t="s">
        <v>37</v>
      </c>
      <c r="D7991" s="4">
        <v>1.2</v>
      </c>
      <c r="E7991" s="4">
        <v>144</v>
      </c>
      <c r="F7991" s="5">
        <v>0.79166666666666663</v>
      </c>
      <c r="G7991" s="6">
        <v>350</v>
      </c>
      <c r="H7991" s="7">
        <v>64750</v>
      </c>
      <c r="I7991" s="7">
        <f>FlightsPivot[[#This Row],[Total Fare]]*10%</f>
        <v>6475</v>
      </c>
      <c r="J7991" s="7">
        <f>FlightsPivot[[#This Row],[Total Fare]]+FlightsPivot[[#This Row],[10% tax ]]</f>
        <v>71225</v>
      </c>
      <c r="K7991" s="4">
        <v>9</v>
      </c>
      <c r="L7991" s="4">
        <v>2014</v>
      </c>
      <c r="M7991" t="str">
        <f>INDEX(RoutesPivot[DepAirport],MATCH($C7991,RoutesPivot[[RouteID]:[RouteID]],0))</f>
        <v>ORD</v>
      </c>
      <c r="N7991" t="str">
        <f>INDEX(RoutesPivot[AirportID],MATCH($C7991,RoutesPivot[[RouteID]:[RouteID]],0))</f>
        <v>SEA</v>
      </c>
      <c r="O7991">
        <f>INDEX(RoutesPivot[Distance],MATCH($C7991,RoutesPivot[[RouteID]:[RouteID]],0))</f>
        <v>1500</v>
      </c>
      <c r="P7991">
        <f>INDEX(RoutesPivot[ListPrice],MATCH($C7991,RoutesPivot[[RouteID]:[RouteID]],0))</f>
        <v>350</v>
      </c>
      <c r="Q7991" t="str">
        <f>INDEX(AirportPivot[AirportName],MATCH($N7991,AirportPivot[[AirportID]:[AirportID]],0))</f>
        <v>Seattle-Tacoma International</v>
      </c>
      <c r="R7991">
        <f>INDEX(AirportPivot[Gates (number of available)],MATCH($N7991,AirportPivot[[AirportID]:[AirportID]],0))</f>
        <v>58</v>
      </c>
    </row>
    <row r="7992" spans="1:18" x14ac:dyDescent="0.25">
      <c r="A7992" s="3" t="s">
        <v>8024</v>
      </c>
      <c r="B7992" s="12">
        <v>41863</v>
      </c>
      <c r="C7992" s="4" t="s">
        <v>33</v>
      </c>
      <c r="D7992" s="4">
        <v>2.2999999999999998</v>
      </c>
      <c r="E7992" s="4">
        <v>17</v>
      </c>
      <c r="F7992" s="5">
        <v>0.72916666666666663</v>
      </c>
      <c r="G7992" s="6">
        <v>412.5</v>
      </c>
      <c r="H7992" s="7">
        <v>76312.5</v>
      </c>
      <c r="I7992" s="7">
        <f>FlightsPivot[[#This Row],[Total Fare]]*10%</f>
        <v>7631.25</v>
      </c>
      <c r="J7992" s="7">
        <f>FlightsPivot[[#This Row],[Total Fare]]+FlightsPivot[[#This Row],[10% tax ]]</f>
        <v>83943.75</v>
      </c>
      <c r="K7992" s="4">
        <v>8</v>
      </c>
      <c r="L7992" s="4">
        <v>2014</v>
      </c>
      <c r="M7992" t="str">
        <f>INDEX(RoutesPivot[DepAirport],MATCH($C7992,RoutesPivot[[RouteID]:[RouteID]],0))</f>
        <v>ORD</v>
      </c>
      <c r="N7992" t="str">
        <f>INDEX(RoutesPivot[AirportID],MATCH($C7992,RoutesPivot[[RouteID]:[RouteID]],0))</f>
        <v>SFO</v>
      </c>
      <c r="O7992">
        <f>INDEX(RoutesPivot[Distance],MATCH($C7992,RoutesPivot[[RouteID]:[RouteID]],0))</f>
        <v>1600</v>
      </c>
      <c r="P7992">
        <f>INDEX(RoutesPivot[ListPrice],MATCH($C7992,RoutesPivot[[RouteID]:[RouteID]],0))</f>
        <v>375</v>
      </c>
      <c r="Q7992" t="str">
        <f>INDEX(AirportPivot[AirportName],MATCH($N7992,AirportPivot[[AirportID]:[AirportID]],0))</f>
        <v>San Francisco International</v>
      </c>
      <c r="R7992">
        <f>INDEX(AirportPivot[Gates (number of available)],MATCH($N7992,AirportPivot[[AirportID]:[AirportID]],0))</f>
        <v>70</v>
      </c>
    </row>
    <row r="7993" spans="1:18" x14ac:dyDescent="0.25">
      <c r="A7993" s="3" t="s">
        <v>8025</v>
      </c>
      <c r="B7993" s="12">
        <v>41690</v>
      </c>
      <c r="C7993" s="4" t="s">
        <v>27</v>
      </c>
      <c r="D7993" s="4">
        <v>10.1</v>
      </c>
      <c r="E7993" s="4">
        <v>156</v>
      </c>
      <c r="F7993" s="5">
        <v>0.64583333333333337</v>
      </c>
      <c r="G7993" s="6">
        <v>200</v>
      </c>
      <c r="H7993" s="7">
        <v>33000</v>
      </c>
      <c r="I7993" s="7">
        <f>FlightsPivot[[#This Row],[Total Fare]]*10%</f>
        <v>3300</v>
      </c>
      <c r="J7993" s="7">
        <f>FlightsPivot[[#This Row],[Total Fare]]+FlightsPivot[[#This Row],[10% tax ]]</f>
        <v>36300</v>
      </c>
      <c r="K7993" s="4">
        <v>2</v>
      </c>
      <c r="L7993" s="4">
        <v>2014</v>
      </c>
      <c r="M7993" t="str">
        <f>INDEX(RoutesPivot[DepAirport],MATCH($C7993,RoutesPivot[[RouteID]:[RouteID]],0))</f>
        <v>ORD</v>
      </c>
      <c r="N7993" t="str">
        <f>INDEX(RoutesPivot[AirportID],MATCH($C7993,RoutesPivot[[RouteID]:[RouteID]],0))</f>
        <v>ATL</v>
      </c>
      <c r="O7993">
        <f>INDEX(RoutesPivot[Distance],MATCH($C7993,RoutesPivot[[RouteID]:[RouteID]],0))</f>
        <v>510</v>
      </c>
      <c r="P7993">
        <f>INDEX(RoutesPivot[ListPrice],MATCH($C7993,RoutesPivot[[RouteID]:[RouteID]],0))</f>
        <v>200</v>
      </c>
      <c r="Q7993" t="str">
        <f>INDEX(AirportPivot[AirportName],MATCH($N7993,AirportPivot[[AirportID]:[AirportID]],0))</f>
        <v>Hartsfield-Jackson Atlanta International</v>
      </c>
      <c r="R7993">
        <f>INDEX(AirportPivot[Gates (number of available)],MATCH($N7993,AirportPivot[[AirportID]:[AirportID]],0))</f>
        <v>100</v>
      </c>
    </row>
    <row r="7994" spans="1:18" x14ac:dyDescent="0.25">
      <c r="A7994" s="3" t="s">
        <v>8026</v>
      </c>
      <c r="B7994" s="12">
        <v>41869</v>
      </c>
      <c r="C7994" s="4" t="s">
        <v>37</v>
      </c>
      <c r="D7994" s="4">
        <v>0.4</v>
      </c>
      <c r="E7994" s="4">
        <v>188</v>
      </c>
      <c r="F7994" s="5">
        <v>0.8125</v>
      </c>
      <c r="G7994" s="6">
        <v>385</v>
      </c>
      <c r="H7994" s="7">
        <v>63525</v>
      </c>
      <c r="I7994" s="7">
        <f>FlightsPivot[[#This Row],[Total Fare]]*10%</f>
        <v>6352.5</v>
      </c>
      <c r="J7994" s="7">
        <f>FlightsPivot[[#This Row],[Total Fare]]+FlightsPivot[[#This Row],[10% tax ]]</f>
        <v>69877.5</v>
      </c>
      <c r="K7994" s="4">
        <v>8</v>
      </c>
      <c r="L7994" s="4">
        <v>2014</v>
      </c>
      <c r="M7994" t="str">
        <f>INDEX(RoutesPivot[DepAirport],MATCH($C7994,RoutesPivot[[RouteID]:[RouteID]],0))</f>
        <v>ORD</v>
      </c>
      <c r="N7994" t="str">
        <f>INDEX(RoutesPivot[AirportID],MATCH($C7994,RoutesPivot[[RouteID]:[RouteID]],0))</f>
        <v>SEA</v>
      </c>
      <c r="O7994">
        <f>INDEX(RoutesPivot[Distance],MATCH($C7994,RoutesPivot[[RouteID]:[RouteID]],0))</f>
        <v>1500</v>
      </c>
      <c r="P7994">
        <f>INDEX(RoutesPivot[ListPrice],MATCH($C7994,RoutesPivot[[RouteID]:[RouteID]],0))</f>
        <v>350</v>
      </c>
      <c r="Q7994" t="str">
        <f>INDEX(AirportPivot[AirportName],MATCH($N7994,AirportPivot[[AirportID]:[AirportID]],0))</f>
        <v>Seattle-Tacoma International</v>
      </c>
      <c r="R7994">
        <f>INDEX(AirportPivot[Gates (number of available)],MATCH($N7994,AirportPivot[[AirportID]:[AirportID]],0))</f>
        <v>58</v>
      </c>
    </row>
    <row r="7995" spans="1:18" x14ac:dyDescent="0.25">
      <c r="A7995" s="3" t="s">
        <v>8027</v>
      </c>
      <c r="B7995" s="12">
        <v>42283</v>
      </c>
      <c r="C7995" s="4" t="s">
        <v>30</v>
      </c>
      <c r="D7995" s="4">
        <v>2.4</v>
      </c>
      <c r="E7995" s="4">
        <v>155</v>
      </c>
      <c r="F7995" s="5">
        <v>0.3125</v>
      </c>
      <c r="G7995" s="6">
        <v>250</v>
      </c>
      <c r="H7995" s="7">
        <v>41250</v>
      </c>
      <c r="I7995" s="7">
        <f>FlightsPivot[[#This Row],[Total Fare]]*10%</f>
        <v>4125</v>
      </c>
      <c r="J7995" s="7">
        <f>FlightsPivot[[#This Row],[Total Fare]]+FlightsPivot[[#This Row],[10% tax ]]</f>
        <v>45375</v>
      </c>
      <c r="K7995" s="4">
        <v>10</v>
      </c>
      <c r="L7995" s="4">
        <v>2015</v>
      </c>
      <c r="M7995" t="str">
        <f>INDEX(RoutesPivot[DepAirport],MATCH($C7995,RoutesPivot[[RouteID]:[RouteID]],0))</f>
        <v>ORD</v>
      </c>
      <c r="N7995" t="str">
        <f>INDEX(RoutesPivot[AirportID],MATCH($C7995,RoutesPivot[[RouteID]:[RouteID]],0))</f>
        <v>MCO</v>
      </c>
      <c r="O7995">
        <f>INDEX(RoutesPivot[Distance],MATCH($C7995,RoutesPivot[[RouteID]:[RouteID]],0))</f>
        <v>850</v>
      </c>
      <c r="P7995">
        <f>INDEX(RoutesPivot[ListPrice],MATCH($C7995,RoutesPivot[[RouteID]:[RouteID]],0))</f>
        <v>250</v>
      </c>
      <c r="Q7995" t="str">
        <f>INDEX(AirportPivot[AirportName],MATCH($N7995,AirportPivot[[AirportID]:[AirportID]],0))</f>
        <v>Orlando International</v>
      </c>
      <c r="R7995">
        <f>INDEX(AirportPivot[Gates (number of available)],MATCH($N7995,AirportPivot[[AirportID]:[AirportID]],0))</f>
        <v>67</v>
      </c>
    </row>
    <row r="7996" spans="1:18" x14ac:dyDescent="0.25">
      <c r="A7996" s="3" t="s">
        <v>8028</v>
      </c>
      <c r="B7996" s="12">
        <v>42286</v>
      </c>
      <c r="C7996" s="4" t="s">
        <v>13</v>
      </c>
      <c r="D7996" s="4">
        <v>1.1000000000000001</v>
      </c>
      <c r="E7996" s="4">
        <v>3</v>
      </c>
      <c r="F7996" s="5">
        <v>0.33333333333333331</v>
      </c>
      <c r="G7996" s="6">
        <v>250</v>
      </c>
      <c r="H7996" s="7">
        <v>46250</v>
      </c>
      <c r="I7996" s="7">
        <f>FlightsPivot[[#This Row],[Total Fare]]*10%</f>
        <v>4625</v>
      </c>
      <c r="J7996" s="7">
        <f>FlightsPivot[[#This Row],[Total Fare]]+FlightsPivot[[#This Row],[10% tax ]]</f>
        <v>50875</v>
      </c>
      <c r="K7996" s="4">
        <v>10</v>
      </c>
      <c r="L7996" s="4">
        <v>2015</v>
      </c>
      <c r="M7996" t="str">
        <f>INDEX(RoutesPivot[DepAirport],MATCH($C7996,RoutesPivot[[RouteID]:[RouteID]],0))</f>
        <v>ORD</v>
      </c>
      <c r="N7996" t="str">
        <f>INDEX(RoutesPivot[AirportID],MATCH($C7996,RoutesPivot[[RouteID]:[RouteID]],0))</f>
        <v>JFK</v>
      </c>
      <c r="O7996">
        <f>INDEX(RoutesPivot[Distance],MATCH($C7996,RoutesPivot[[RouteID]:[RouteID]],0))</f>
        <v>619</v>
      </c>
      <c r="P7996">
        <f>INDEX(RoutesPivot[ListPrice],MATCH($C7996,RoutesPivot[[RouteID]:[RouteID]],0))</f>
        <v>250</v>
      </c>
      <c r="Q7996" t="str">
        <f>INDEX(AirportPivot[AirportName],MATCH($N7996,AirportPivot[[AirportID]:[AirportID]],0))</f>
        <v>John F Kennedy International</v>
      </c>
      <c r="R7996">
        <f>INDEX(AirportPivot[Gates (number of available)],MATCH($N7996,AirportPivot[[AirportID]:[AirportID]],0))</f>
        <v>120</v>
      </c>
    </row>
    <row r="7997" spans="1:18" x14ac:dyDescent="0.25">
      <c r="A7997" s="3" t="s">
        <v>8029</v>
      </c>
      <c r="B7997" s="12">
        <v>41661</v>
      </c>
      <c r="C7997" s="4" t="s">
        <v>40</v>
      </c>
      <c r="D7997" s="4">
        <v>1.3</v>
      </c>
      <c r="E7997" s="4">
        <v>54</v>
      </c>
      <c r="F7997" s="5">
        <v>0.35416666666666669</v>
      </c>
      <c r="G7997" s="6">
        <v>115</v>
      </c>
      <c r="H7997" s="7">
        <v>18975</v>
      </c>
      <c r="I7997" s="7">
        <f>FlightsPivot[[#This Row],[Total Fare]]*10%</f>
        <v>1897.5</v>
      </c>
      <c r="J7997" s="7">
        <f>FlightsPivot[[#This Row],[Total Fare]]+FlightsPivot[[#This Row],[10% tax ]]</f>
        <v>20872.5</v>
      </c>
      <c r="K7997" s="4">
        <v>1</v>
      </c>
      <c r="L7997" s="4">
        <v>2014</v>
      </c>
      <c r="M7997" t="str">
        <f>INDEX(RoutesPivot[DepAirport],MATCH($C7997,RoutesPivot[[RouteID]:[RouteID]],0))</f>
        <v>ORD</v>
      </c>
      <c r="N7997" t="str">
        <f>INDEX(RoutesPivot[AirportID],MATCH($C7997,RoutesPivot[[RouteID]:[RouteID]],0))</f>
        <v>MSP</v>
      </c>
      <c r="O7997">
        <f>INDEX(RoutesPivot[Distance],MATCH($C7997,RoutesPivot[[RouteID]:[RouteID]],0))</f>
        <v>300</v>
      </c>
      <c r="P7997">
        <f>INDEX(RoutesPivot[ListPrice],MATCH($C7997,RoutesPivot[[RouteID]:[RouteID]],0))</f>
        <v>115</v>
      </c>
      <c r="Q7997" t="str">
        <f>INDEX(AirportPivot[AirportName],MATCH($N7997,AirportPivot[[AirportID]:[AirportID]],0))</f>
        <v>Minneapolis-St Paul International/Wold-Chamberlain</v>
      </c>
      <c r="R7997">
        <f>INDEX(AirportPivot[Gates (number of available)],MATCH($N7997,AirportPivot[[AirportID]:[AirportID]],0))</f>
        <v>65</v>
      </c>
    </row>
    <row r="7998" spans="1:18" x14ac:dyDescent="0.25">
      <c r="A7998" s="3" t="s">
        <v>8030</v>
      </c>
      <c r="B7998" s="12">
        <v>42157</v>
      </c>
      <c r="C7998" s="4" t="s">
        <v>19</v>
      </c>
      <c r="D7998" s="4">
        <v>2.5</v>
      </c>
      <c r="E7998" s="4">
        <v>13</v>
      </c>
      <c r="F7998" s="5">
        <v>0.29166666666666669</v>
      </c>
      <c r="G7998" s="6">
        <v>220</v>
      </c>
      <c r="H7998" s="7">
        <v>40700</v>
      </c>
      <c r="I7998" s="7">
        <f>FlightsPivot[[#This Row],[Total Fare]]*10%</f>
        <v>4070</v>
      </c>
      <c r="J7998" s="7">
        <f>FlightsPivot[[#This Row],[Total Fare]]+FlightsPivot[[#This Row],[10% tax ]]</f>
        <v>44770</v>
      </c>
      <c r="K7998" s="4">
        <v>6</v>
      </c>
      <c r="L7998" s="4">
        <v>2015</v>
      </c>
      <c r="M7998" t="str">
        <f>INDEX(RoutesPivot[DepAirport],MATCH($C7998,RoutesPivot[[RouteID]:[RouteID]],0))</f>
        <v>ORD</v>
      </c>
      <c r="N7998" t="str">
        <f>INDEX(RoutesPivot[AirportID],MATCH($C7998,RoutesPivot[[RouteID]:[RouteID]],0))</f>
        <v>IAH</v>
      </c>
      <c r="O7998">
        <f>INDEX(RoutesPivot[Distance],MATCH($C7998,RoutesPivot[[RouteID]:[RouteID]],0))</f>
        <v>800</v>
      </c>
      <c r="P7998">
        <f>INDEX(RoutesPivot[ListPrice],MATCH($C7998,RoutesPivot[[RouteID]:[RouteID]],0))</f>
        <v>200</v>
      </c>
      <c r="Q7998" t="str">
        <f>INDEX(AirportPivot[AirportName],MATCH($N7998,AirportPivot[[AirportID]:[AirportID]],0))</f>
        <v>George Bush Intercontinental/Houston</v>
      </c>
      <c r="R7998">
        <f>INDEX(AirportPivot[Gates (number of available)],MATCH($N7998,AirportPivot[[AirportID]:[AirportID]],0))</f>
        <v>80</v>
      </c>
    </row>
    <row r="7999" spans="1:18" x14ac:dyDescent="0.25">
      <c r="A7999" s="3" t="s">
        <v>8031</v>
      </c>
      <c r="B7999" s="12">
        <v>42160</v>
      </c>
      <c r="C7999" s="4" t="s">
        <v>37</v>
      </c>
      <c r="D7999" s="4">
        <v>2</v>
      </c>
      <c r="E7999" s="4">
        <v>172</v>
      </c>
      <c r="F7999" s="5">
        <v>0.75</v>
      </c>
      <c r="G7999" s="6">
        <v>385</v>
      </c>
      <c r="H7999" s="7">
        <v>63525</v>
      </c>
      <c r="I7999" s="7">
        <f>FlightsPivot[[#This Row],[Total Fare]]*10%</f>
        <v>6352.5</v>
      </c>
      <c r="J7999" s="7">
        <f>FlightsPivot[[#This Row],[Total Fare]]+FlightsPivot[[#This Row],[10% tax ]]</f>
        <v>69877.5</v>
      </c>
      <c r="K7999" s="4">
        <v>6</v>
      </c>
      <c r="L7999" s="4">
        <v>2015</v>
      </c>
      <c r="M7999" t="str">
        <f>INDEX(RoutesPivot[DepAirport],MATCH($C7999,RoutesPivot[[RouteID]:[RouteID]],0))</f>
        <v>ORD</v>
      </c>
      <c r="N7999" t="str">
        <f>INDEX(RoutesPivot[AirportID],MATCH($C7999,RoutesPivot[[RouteID]:[RouteID]],0))</f>
        <v>SEA</v>
      </c>
      <c r="O7999">
        <f>INDEX(RoutesPivot[Distance],MATCH($C7999,RoutesPivot[[RouteID]:[RouteID]],0))</f>
        <v>1500</v>
      </c>
      <c r="P7999">
        <f>INDEX(RoutesPivot[ListPrice],MATCH($C7999,RoutesPivot[[RouteID]:[RouteID]],0))</f>
        <v>350</v>
      </c>
      <c r="Q7999" t="str">
        <f>INDEX(AirportPivot[AirportName],MATCH($N7999,AirportPivot[[AirportID]:[AirportID]],0))</f>
        <v>Seattle-Tacoma International</v>
      </c>
      <c r="R7999">
        <f>INDEX(AirportPivot[Gates (number of available)],MATCH($N7999,AirportPivot[[AirportID]:[AirportID]],0))</f>
        <v>58</v>
      </c>
    </row>
    <row r="8000" spans="1:18" x14ac:dyDescent="0.25">
      <c r="A8000" s="3" t="s">
        <v>8032</v>
      </c>
      <c r="B8000" s="12">
        <v>42218</v>
      </c>
      <c r="C8000" s="4" t="s">
        <v>19</v>
      </c>
      <c r="D8000" s="4">
        <v>1.7</v>
      </c>
      <c r="E8000" s="4">
        <v>121</v>
      </c>
      <c r="F8000" s="5">
        <v>0.625</v>
      </c>
      <c r="G8000" s="6">
        <v>220</v>
      </c>
      <c r="H8000" s="7">
        <v>40700</v>
      </c>
      <c r="I8000" s="7">
        <f>FlightsPivot[[#This Row],[Total Fare]]*10%</f>
        <v>4070</v>
      </c>
      <c r="J8000" s="7">
        <f>FlightsPivot[[#This Row],[Total Fare]]+FlightsPivot[[#This Row],[10% tax ]]</f>
        <v>44770</v>
      </c>
      <c r="K8000" s="4">
        <v>8</v>
      </c>
      <c r="L8000" s="4">
        <v>2015</v>
      </c>
      <c r="M8000" t="str">
        <f>INDEX(RoutesPivot[DepAirport],MATCH($C8000,RoutesPivot[[RouteID]:[RouteID]],0))</f>
        <v>ORD</v>
      </c>
      <c r="N8000" t="str">
        <f>INDEX(RoutesPivot[AirportID],MATCH($C8000,RoutesPivot[[RouteID]:[RouteID]],0))</f>
        <v>IAH</v>
      </c>
      <c r="O8000">
        <f>INDEX(RoutesPivot[Distance],MATCH($C8000,RoutesPivot[[RouteID]:[RouteID]],0))</f>
        <v>800</v>
      </c>
      <c r="P8000">
        <f>INDEX(RoutesPivot[ListPrice],MATCH($C8000,RoutesPivot[[RouteID]:[RouteID]],0))</f>
        <v>200</v>
      </c>
      <c r="Q8000" t="str">
        <f>INDEX(AirportPivot[AirportName],MATCH($N8000,AirportPivot[[AirportID]:[AirportID]],0))</f>
        <v>George Bush Intercontinental/Houston</v>
      </c>
      <c r="R8000">
        <f>INDEX(AirportPivot[Gates (number of available)],MATCH($N8000,AirportPivot[[AirportID]:[AirportID]],0))</f>
        <v>80</v>
      </c>
    </row>
    <row r="8001" spans="1:18" x14ac:dyDescent="0.25">
      <c r="A8001" s="3" t="s">
        <v>8033</v>
      </c>
      <c r="B8001" s="12">
        <v>41866</v>
      </c>
      <c r="C8001" s="4" t="s">
        <v>86</v>
      </c>
      <c r="D8001" s="4">
        <v>2.1</v>
      </c>
      <c r="E8001" s="4">
        <v>93</v>
      </c>
      <c r="F8001" s="5">
        <v>0.29166666666666669</v>
      </c>
      <c r="G8001" s="6">
        <v>126.5</v>
      </c>
      <c r="H8001" s="7">
        <v>23402.5</v>
      </c>
      <c r="I8001" s="7">
        <f>FlightsPivot[[#This Row],[Total Fare]]*10%</f>
        <v>2340.25</v>
      </c>
      <c r="J8001" s="7">
        <f>FlightsPivot[[#This Row],[Total Fare]]+FlightsPivot[[#This Row],[10% tax ]]</f>
        <v>25742.75</v>
      </c>
      <c r="K8001" s="4">
        <v>8</v>
      </c>
      <c r="L8001" s="4">
        <v>2014</v>
      </c>
      <c r="M8001" t="str">
        <f>INDEX(RoutesPivot[DepAirport],MATCH($C8001,RoutesPivot[[RouteID]:[RouteID]],0))</f>
        <v>ORD</v>
      </c>
      <c r="N8001" t="str">
        <f>INDEX(RoutesPivot[AirportID],MATCH($C8001,RoutesPivot[[RouteID]:[RouteID]],0))</f>
        <v>DTW</v>
      </c>
      <c r="O8001">
        <f>INDEX(RoutesPivot[Distance],MATCH($C8001,RoutesPivot[[RouteID]:[RouteID]],0))</f>
        <v>200</v>
      </c>
      <c r="P8001">
        <f>INDEX(RoutesPivot[ListPrice],MATCH($C8001,RoutesPivot[[RouteID]:[RouteID]],0))</f>
        <v>115</v>
      </c>
      <c r="Q8001" t="str">
        <f>INDEX(AirportPivot[AirportName],MATCH($N8001,AirportPivot[[AirportID]:[AirportID]],0))</f>
        <v>Detroit Metropolitan Wayne County</v>
      </c>
      <c r="R8001">
        <f>INDEX(AirportPivot[Gates (number of available)],MATCH($N8001,AirportPivot[[AirportID]:[AirportID]],0))</f>
        <v>60</v>
      </c>
    </row>
    <row r="8002" spans="1:18" x14ac:dyDescent="0.25">
      <c r="A8002" s="3" t="s">
        <v>8034</v>
      </c>
      <c r="B8002" s="12">
        <v>42326</v>
      </c>
      <c r="C8002" s="4" t="s">
        <v>86</v>
      </c>
      <c r="D8002" s="4">
        <v>2.4</v>
      </c>
      <c r="E8002" s="4">
        <v>87</v>
      </c>
      <c r="F8002" s="5">
        <v>0.79166666666666663</v>
      </c>
      <c r="G8002" s="6">
        <v>115</v>
      </c>
      <c r="H8002" s="7">
        <v>20815</v>
      </c>
      <c r="I8002" s="7">
        <f>FlightsPivot[[#This Row],[Total Fare]]*10%</f>
        <v>2081.5</v>
      </c>
      <c r="J8002" s="7">
        <f>FlightsPivot[[#This Row],[Total Fare]]+FlightsPivot[[#This Row],[10% tax ]]</f>
        <v>22896.5</v>
      </c>
      <c r="K8002" s="4">
        <v>11</v>
      </c>
      <c r="L8002" s="4">
        <v>2015</v>
      </c>
      <c r="M8002" t="str">
        <f>INDEX(RoutesPivot[DepAirport],MATCH($C8002,RoutesPivot[[RouteID]:[RouteID]],0))</f>
        <v>ORD</v>
      </c>
      <c r="N8002" t="str">
        <f>INDEX(RoutesPivot[AirportID],MATCH($C8002,RoutesPivot[[RouteID]:[RouteID]],0))</f>
        <v>DTW</v>
      </c>
      <c r="O8002">
        <f>INDEX(RoutesPivot[Distance],MATCH($C8002,RoutesPivot[[RouteID]:[RouteID]],0))</f>
        <v>200</v>
      </c>
      <c r="P8002">
        <f>INDEX(RoutesPivot[ListPrice],MATCH($C8002,RoutesPivot[[RouteID]:[RouteID]],0))</f>
        <v>115</v>
      </c>
      <c r="Q8002" t="str">
        <f>INDEX(AirportPivot[AirportName],MATCH($N8002,AirportPivot[[AirportID]:[AirportID]],0))</f>
        <v>Detroit Metropolitan Wayne County</v>
      </c>
      <c r="R8002">
        <f>INDEX(AirportPivot[Gates (number of available)],MATCH($N8002,AirportPivot[[AirportID]:[AirportID]],0))</f>
        <v>60</v>
      </c>
    </row>
    <row r="8003" spans="1:18" x14ac:dyDescent="0.25">
      <c r="A8003" s="3" t="s">
        <v>8035</v>
      </c>
      <c r="B8003" s="12">
        <v>42159</v>
      </c>
      <c r="C8003" s="4" t="s">
        <v>30</v>
      </c>
      <c r="D8003" s="4">
        <v>3.2</v>
      </c>
      <c r="E8003" s="4">
        <v>177</v>
      </c>
      <c r="F8003" s="5">
        <v>0.85416666666666663</v>
      </c>
      <c r="G8003" s="6">
        <v>275</v>
      </c>
      <c r="H8003" s="7">
        <v>45375</v>
      </c>
      <c r="I8003" s="7">
        <f>FlightsPivot[[#This Row],[Total Fare]]*10%</f>
        <v>4537.5</v>
      </c>
      <c r="J8003" s="7">
        <f>FlightsPivot[[#This Row],[Total Fare]]+FlightsPivot[[#This Row],[10% tax ]]</f>
        <v>49912.5</v>
      </c>
      <c r="K8003" s="4">
        <v>6</v>
      </c>
      <c r="L8003" s="4">
        <v>2015</v>
      </c>
      <c r="M8003" t="str">
        <f>INDEX(RoutesPivot[DepAirport],MATCH($C8003,RoutesPivot[[RouteID]:[RouteID]],0))</f>
        <v>ORD</v>
      </c>
      <c r="N8003" t="str">
        <f>INDEX(RoutesPivot[AirportID],MATCH($C8003,RoutesPivot[[RouteID]:[RouteID]],0))</f>
        <v>MCO</v>
      </c>
      <c r="O8003">
        <f>INDEX(RoutesPivot[Distance],MATCH($C8003,RoutesPivot[[RouteID]:[RouteID]],0))</f>
        <v>850</v>
      </c>
      <c r="P8003">
        <f>INDEX(RoutesPivot[ListPrice],MATCH($C8003,RoutesPivot[[RouteID]:[RouteID]],0))</f>
        <v>250</v>
      </c>
      <c r="Q8003" t="str">
        <f>INDEX(AirportPivot[AirportName],MATCH($N8003,AirportPivot[[AirportID]:[AirportID]],0))</f>
        <v>Orlando International</v>
      </c>
      <c r="R8003">
        <f>INDEX(AirportPivot[Gates (number of available)],MATCH($N8003,AirportPivot[[AirportID]:[AirportID]],0))</f>
        <v>67</v>
      </c>
    </row>
    <row r="8004" spans="1:18" x14ac:dyDescent="0.25">
      <c r="A8004" s="3" t="s">
        <v>8036</v>
      </c>
      <c r="B8004" s="12">
        <v>41886</v>
      </c>
      <c r="C8004" s="4" t="s">
        <v>30</v>
      </c>
      <c r="D8004" s="4">
        <v>1.4</v>
      </c>
      <c r="E8004" s="4">
        <v>122</v>
      </c>
      <c r="F8004" s="5">
        <v>0.8125</v>
      </c>
      <c r="G8004" s="6">
        <v>250</v>
      </c>
      <c r="H8004" s="7">
        <v>46250</v>
      </c>
      <c r="I8004" s="7">
        <f>FlightsPivot[[#This Row],[Total Fare]]*10%</f>
        <v>4625</v>
      </c>
      <c r="J8004" s="7">
        <f>FlightsPivot[[#This Row],[Total Fare]]+FlightsPivot[[#This Row],[10% tax ]]</f>
        <v>50875</v>
      </c>
      <c r="K8004" s="4">
        <v>9</v>
      </c>
      <c r="L8004" s="4">
        <v>2014</v>
      </c>
      <c r="M8004" t="str">
        <f>INDEX(RoutesPivot[DepAirport],MATCH($C8004,RoutesPivot[[RouteID]:[RouteID]],0))</f>
        <v>ORD</v>
      </c>
      <c r="N8004" t="str">
        <f>INDEX(RoutesPivot[AirportID],MATCH($C8004,RoutesPivot[[RouteID]:[RouteID]],0))</f>
        <v>MCO</v>
      </c>
      <c r="O8004">
        <f>INDEX(RoutesPivot[Distance],MATCH($C8004,RoutesPivot[[RouteID]:[RouteID]],0))</f>
        <v>850</v>
      </c>
      <c r="P8004">
        <f>INDEX(RoutesPivot[ListPrice],MATCH($C8004,RoutesPivot[[RouteID]:[RouteID]],0))</f>
        <v>250</v>
      </c>
      <c r="Q8004" t="str">
        <f>INDEX(AirportPivot[AirportName],MATCH($N8004,AirportPivot[[AirportID]:[AirportID]],0))</f>
        <v>Orlando International</v>
      </c>
      <c r="R8004">
        <f>INDEX(AirportPivot[Gates (number of available)],MATCH($N8004,AirportPivot[[AirportID]:[AirportID]],0))</f>
        <v>67</v>
      </c>
    </row>
    <row r="8005" spans="1:18" x14ac:dyDescent="0.25">
      <c r="A8005" s="3" t="s">
        <v>8037</v>
      </c>
      <c r="B8005" s="12">
        <v>42053</v>
      </c>
      <c r="C8005" s="4" t="s">
        <v>70</v>
      </c>
      <c r="D8005" s="4">
        <v>1.2</v>
      </c>
      <c r="E8005" s="4">
        <v>12</v>
      </c>
      <c r="F8005" s="5">
        <v>0.29166666666666669</v>
      </c>
      <c r="G8005" s="6">
        <v>275</v>
      </c>
      <c r="H8005" s="7">
        <v>50875</v>
      </c>
      <c r="I8005" s="7">
        <f>FlightsPivot[[#This Row],[Total Fare]]*10%</f>
        <v>5087.5</v>
      </c>
      <c r="J8005" s="7">
        <f>FlightsPivot[[#This Row],[Total Fare]]+FlightsPivot[[#This Row],[10% tax ]]</f>
        <v>55962.5</v>
      </c>
      <c r="K8005" s="4">
        <v>2</v>
      </c>
      <c r="L8005" s="4">
        <v>2015</v>
      </c>
      <c r="M8005" t="str">
        <f>INDEX(RoutesPivot[DepAirport],MATCH($C8005,RoutesPivot[[RouteID]:[RouteID]],0))</f>
        <v>ORD</v>
      </c>
      <c r="N8005" t="str">
        <f>INDEX(RoutesPivot[AirportID],MATCH($C8005,RoutesPivot[[RouteID]:[RouteID]],0))</f>
        <v>LAS</v>
      </c>
      <c r="O8005">
        <f>INDEX(RoutesPivot[Distance],MATCH($C8005,RoutesPivot[[RouteID]:[RouteID]],0))</f>
        <v>1100</v>
      </c>
      <c r="P8005">
        <f>INDEX(RoutesPivot[ListPrice],MATCH($C8005,RoutesPivot[[RouteID]:[RouteID]],0))</f>
        <v>275</v>
      </c>
      <c r="Q8005" t="str">
        <f>INDEX(AirportPivot[AirportName],MATCH($N8005,AirportPivot[[AirportID]:[AirportID]],0))</f>
        <v>McCarran International</v>
      </c>
      <c r="R8005">
        <f>INDEX(AirportPivot[Gates (number of available)],MATCH($N8005,AirportPivot[[AirportID]:[AirportID]],0))</f>
        <v>68</v>
      </c>
    </row>
    <row r="8006" spans="1:18" x14ac:dyDescent="0.25">
      <c r="A8006" s="3" t="s">
        <v>8038</v>
      </c>
      <c r="B8006" s="12">
        <v>41713</v>
      </c>
      <c r="C8006" s="4" t="s">
        <v>1482</v>
      </c>
      <c r="D8006" s="4">
        <v>1.5</v>
      </c>
      <c r="E8006" s="4">
        <v>166</v>
      </c>
      <c r="F8006" s="5">
        <v>0.375</v>
      </c>
      <c r="G8006" s="6">
        <v>5000</v>
      </c>
      <c r="H8006" s="7">
        <v>825000</v>
      </c>
      <c r="I8006" s="7">
        <f>FlightsPivot[[#This Row],[Total Fare]]*10%</f>
        <v>82500</v>
      </c>
      <c r="J8006" s="7">
        <f>FlightsPivot[[#This Row],[Total Fare]]+FlightsPivot[[#This Row],[10% tax ]]</f>
        <v>907500</v>
      </c>
      <c r="K8006" s="4">
        <v>3</v>
      </c>
      <c r="L8006" s="4">
        <v>2014</v>
      </c>
      <c r="M8006" t="str">
        <f>INDEX(RoutesPivot[DepAirport],MATCH($C8006,RoutesPivot[[RouteID]:[RouteID]],0))</f>
        <v>ORD</v>
      </c>
      <c r="N8006" t="str">
        <f>INDEX(RoutesPivot[AirportID],MATCH($C8006,RoutesPivot[[RouteID]:[RouteID]],0))</f>
        <v>DCA</v>
      </c>
      <c r="O8006">
        <f>INDEX(RoutesPivot[Distance],MATCH($C8006,RoutesPivot[[RouteID]:[RouteID]],0))</f>
        <v>600</v>
      </c>
      <c r="P8006">
        <f>INDEX(RoutesPivot[ListPrice],MATCH($C8006,RoutesPivot[[RouteID]:[RouteID]],0))</f>
        <v>5000</v>
      </c>
      <c r="Q8006" t="str">
        <f>INDEX(AirportPivot[AirportName],MATCH($N8006,AirportPivot[[AirportID]:[AirportID]],0))</f>
        <v>Ronald Reagan Washington National Airport</v>
      </c>
      <c r="R8006">
        <f>INDEX(AirportPivot[Gates (number of available)],MATCH($N8006,AirportPivot[[AirportID]:[AirportID]],0))</f>
        <v>45</v>
      </c>
    </row>
    <row r="8007" spans="1:18" x14ac:dyDescent="0.25">
      <c r="A8007" s="3" t="s">
        <v>8039</v>
      </c>
      <c r="B8007" s="12">
        <v>41900</v>
      </c>
      <c r="C8007" s="4" t="s">
        <v>33</v>
      </c>
      <c r="D8007" s="4">
        <v>1.3</v>
      </c>
      <c r="E8007" s="4">
        <v>140</v>
      </c>
      <c r="F8007" s="5">
        <v>0.75</v>
      </c>
      <c r="G8007" s="6">
        <v>375</v>
      </c>
      <c r="H8007" s="7">
        <v>69375</v>
      </c>
      <c r="I8007" s="7">
        <f>FlightsPivot[[#This Row],[Total Fare]]*10%</f>
        <v>6937.5</v>
      </c>
      <c r="J8007" s="7">
        <f>FlightsPivot[[#This Row],[Total Fare]]+FlightsPivot[[#This Row],[10% tax ]]</f>
        <v>76312.5</v>
      </c>
      <c r="K8007" s="4">
        <v>9</v>
      </c>
      <c r="L8007" s="4">
        <v>2014</v>
      </c>
      <c r="M8007" t="str">
        <f>INDEX(RoutesPivot[DepAirport],MATCH($C8007,RoutesPivot[[RouteID]:[RouteID]],0))</f>
        <v>ORD</v>
      </c>
      <c r="N8007" t="str">
        <f>INDEX(RoutesPivot[AirportID],MATCH($C8007,RoutesPivot[[RouteID]:[RouteID]],0))</f>
        <v>SFO</v>
      </c>
      <c r="O8007">
        <f>INDEX(RoutesPivot[Distance],MATCH($C8007,RoutesPivot[[RouteID]:[RouteID]],0))</f>
        <v>1600</v>
      </c>
      <c r="P8007">
        <f>INDEX(RoutesPivot[ListPrice],MATCH($C8007,RoutesPivot[[RouteID]:[RouteID]],0))</f>
        <v>375</v>
      </c>
      <c r="Q8007" t="str">
        <f>INDEX(AirportPivot[AirportName],MATCH($N8007,AirportPivot[[AirportID]:[AirportID]],0))</f>
        <v>San Francisco International</v>
      </c>
      <c r="R8007">
        <f>INDEX(AirportPivot[Gates (number of available)],MATCH($N8007,AirportPivot[[AirportID]:[AirportID]],0))</f>
        <v>70</v>
      </c>
    </row>
    <row r="8008" spans="1:18" x14ac:dyDescent="0.25">
      <c r="A8008" s="3" t="s">
        <v>8040</v>
      </c>
      <c r="B8008" s="12">
        <v>42039</v>
      </c>
      <c r="C8008" s="4" t="s">
        <v>47</v>
      </c>
      <c r="D8008" s="4">
        <v>2.8</v>
      </c>
      <c r="E8008" s="4">
        <v>143</v>
      </c>
      <c r="F8008" s="5">
        <v>0.75</v>
      </c>
      <c r="G8008" s="6">
        <v>250</v>
      </c>
      <c r="H8008" s="7">
        <v>46250</v>
      </c>
      <c r="I8008" s="7">
        <f>FlightsPivot[[#This Row],[Total Fare]]*10%</f>
        <v>4625</v>
      </c>
      <c r="J8008" s="7">
        <f>FlightsPivot[[#This Row],[Total Fare]]+FlightsPivot[[#This Row],[10% tax ]]</f>
        <v>50875</v>
      </c>
      <c r="K8008" s="4">
        <v>2</v>
      </c>
      <c r="L8008" s="4">
        <v>2015</v>
      </c>
      <c r="M8008" t="str">
        <f>INDEX(RoutesPivot[DepAirport],MATCH($C8008,RoutesPivot[[RouteID]:[RouteID]],0))</f>
        <v>ORD</v>
      </c>
      <c r="N8008" t="str">
        <f>INDEX(RoutesPivot[AirportID],MATCH($C8008,RoutesPivot[[RouteID]:[RouteID]],0))</f>
        <v>PHX</v>
      </c>
      <c r="O8008">
        <f>INDEX(RoutesPivot[Distance],MATCH($C8008,RoutesPivot[[RouteID]:[RouteID]],0))</f>
        <v>1200</v>
      </c>
      <c r="P8008">
        <f>INDEX(RoutesPivot[ListPrice],MATCH($C8008,RoutesPivot[[RouteID]:[RouteID]],0))</f>
        <v>250</v>
      </c>
      <c r="Q8008" t="str">
        <f>INDEX(AirportPivot[AirportName],MATCH($N8008,AirportPivot[[AirportID]:[AirportID]],0))</f>
        <v>Phoenix Sky Harbor International</v>
      </c>
      <c r="R8008">
        <f>INDEX(AirportPivot[Gates (number of available)],MATCH($N8008,AirportPivot[[AirportID]:[AirportID]],0))</f>
        <v>60</v>
      </c>
    </row>
    <row r="8009" spans="1:18" x14ac:dyDescent="0.25">
      <c r="A8009" s="3" t="s">
        <v>8041</v>
      </c>
      <c r="B8009" s="12">
        <v>42199</v>
      </c>
      <c r="C8009" s="4" t="s">
        <v>27</v>
      </c>
      <c r="D8009" s="4">
        <v>9.4</v>
      </c>
      <c r="E8009" s="4">
        <v>108</v>
      </c>
      <c r="F8009" s="5">
        <v>0.375</v>
      </c>
      <c r="G8009" s="6">
        <v>220</v>
      </c>
      <c r="H8009" s="7">
        <v>40700</v>
      </c>
      <c r="I8009" s="7">
        <f>FlightsPivot[[#This Row],[Total Fare]]*10%</f>
        <v>4070</v>
      </c>
      <c r="J8009" s="7">
        <f>FlightsPivot[[#This Row],[Total Fare]]+FlightsPivot[[#This Row],[10% tax ]]</f>
        <v>44770</v>
      </c>
      <c r="K8009" s="4">
        <v>7</v>
      </c>
      <c r="L8009" s="4">
        <v>2015</v>
      </c>
      <c r="M8009" t="str">
        <f>INDEX(RoutesPivot[DepAirport],MATCH($C8009,RoutesPivot[[RouteID]:[RouteID]],0))</f>
        <v>ORD</v>
      </c>
      <c r="N8009" t="str">
        <f>INDEX(RoutesPivot[AirportID],MATCH($C8009,RoutesPivot[[RouteID]:[RouteID]],0))</f>
        <v>ATL</v>
      </c>
      <c r="O8009">
        <f>INDEX(RoutesPivot[Distance],MATCH($C8009,RoutesPivot[[RouteID]:[RouteID]],0))</f>
        <v>510</v>
      </c>
      <c r="P8009">
        <f>INDEX(RoutesPivot[ListPrice],MATCH($C8009,RoutesPivot[[RouteID]:[RouteID]],0))</f>
        <v>200</v>
      </c>
      <c r="Q8009" t="str">
        <f>INDEX(AirportPivot[AirportName],MATCH($N8009,AirportPivot[[AirportID]:[AirportID]],0))</f>
        <v>Hartsfield-Jackson Atlanta International</v>
      </c>
      <c r="R8009">
        <f>INDEX(AirportPivot[Gates (number of available)],MATCH($N8009,AirportPivot[[AirportID]:[AirportID]],0))</f>
        <v>100</v>
      </c>
    </row>
    <row r="8010" spans="1:18" x14ac:dyDescent="0.25">
      <c r="A8010" s="3" t="s">
        <v>8042</v>
      </c>
      <c r="B8010" s="12">
        <v>42174</v>
      </c>
      <c r="C8010" s="4" t="s">
        <v>13</v>
      </c>
      <c r="D8010" s="4">
        <v>0.5</v>
      </c>
      <c r="E8010" s="4">
        <v>107</v>
      </c>
      <c r="F8010" s="5">
        <v>0.29166666666666669</v>
      </c>
      <c r="G8010" s="6">
        <v>275</v>
      </c>
      <c r="H8010" s="7">
        <v>50875</v>
      </c>
      <c r="I8010" s="7">
        <f>FlightsPivot[[#This Row],[Total Fare]]*10%</f>
        <v>5087.5</v>
      </c>
      <c r="J8010" s="7">
        <f>FlightsPivot[[#This Row],[Total Fare]]+FlightsPivot[[#This Row],[10% tax ]]</f>
        <v>55962.5</v>
      </c>
      <c r="K8010" s="4">
        <v>6</v>
      </c>
      <c r="L8010" s="4">
        <v>2015</v>
      </c>
      <c r="M8010" t="str">
        <f>INDEX(RoutesPivot[DepAirport],MATCH($C8010,RoutesPivot[[RouteID]:[RouteID]],0))</f>
        <v>ORD</v>
      </c>
      <c r="N8010" t="str">
        <f>INDEX(RoutesPivot[AirportID],MATCH($C8010,RoutesPivot[[RouteID]:[RouteID]],0))</f>
        <v>JFK</v>
      </c>
      <c r="O8010">
        <f>INDEX(RoutesPivot[Distance],MATCH($C8010,RoutesPivot[[RouteID]:[RouteID]],0))</f>
        <v>619</v>
      </c>
      <c r="P8010">
        <f>INDEX(RoutesPivot[ListPrice],MATCH($C8010,RoutesPivot[[RouteID]:[RouteID]],0))</f>
        <v>250</v>
      </c>
      <c r="Q8010" t="str">
        <f>INDEX(AirportPivot[AirportName],MATCH($N8010,AirportPivot[[AirportID]:[AirportID]],0))</f>
        <v>John F Kennedy International</v>
      </c>
      <c r="R8010">
        <f>INDEX(AirportPivot[Gates (number of available)],MATCH($N8010,AirportPivot[[AirportID]:[AirportID]],0))</f>
        <v>120</v>
      </c>
    </row>
    <row r="8011" spans="1:18" x14ac:dyDescent="0.25">
      <c r="A8011" s="3" t="s">
        <v>8043</v>
      </c>
      <c r="B8011" s="12">
        <v>42313</v>
      </c>
      <c r="C8011" s="4" t="s">
        <v>21</v>
      </c>
      <c r="D8011" s="4">
        <v>1.7</v>
      </c>
      <c r="E8011" s="4">
        <v>167</v>
      </c>
      <c r="F8011" s="5">
        <v>0.75</v>
      </c>
      <c r="G8011" s="6">
        <v>125</v>
      </c>
      <c r="H8011" s="7">
        <v>20625</v>
      </c>
      <c r="I8011" s="7">
        <f>FlightsPivot[[#This Row],[Total Fare]]*10%</f>
        <v>2062.5</v>
      </c>
      <c r="J8011" s="7">
        <f>FlightsPivot[[#This Row],[Total Fare]]+FlightsPivot[[#This Row],[10% tax ]]</f>
        <v>22687.5</v>
      </c>
      <c r="K8011" s="4">
        <v>11</v>
      </c>
      <c r="L8011" s="4">
        <v>2015</v>
      </c>
      <c r="M8011" t="str">
        <f>INDEX(RoutesPivot[DepAirport],MATCH($C8011,RoutesPivot[[RouteID]:[RouteID]],0))</f>
        <v>ORD</v>
      </c>
      <c r="N8011" t="str">
        <f>INDEX(RoutesPivot[AirportID],MATCH($C8011,RoutesPivot[[RouteID]:[RouteID]],0))</f>
        <v>CLT</v>
      </c>
      <c r="O8011">
        <f>INDEX(RoutesPivot[Distance],MATCH($C8011,RoutesPivot[[RouteID]:[RouteID]],0))</f>
        <v>700</v>
      </c>
      <c r="P8011">
        <f>INDEX(RoutesPivot[ListPrice],MATCH($C8011,RoutesPivot[[RouteID]:[RouteID]],0))</f>
        <v>125</v>
      </c>
      <c r="Q8011" t="str">
        <f>INDEX(AirportPivot[AirportName],MATCH($N8011,AirportPivot[[AirportID]:[AirportID]],0))</f>
        <v>Charlotte/Douglas International</v>
      </c>
      <c r="R8011">
        <f>INDEX(AirportPivot[Gates (number of available)],MATCH($N8011,AirportPivot[[AirportID]:[AirportID]],0))</f>
        <v>65</v>
      </c>
    </row>
    <row r="8012" spans="1:18" x14ac:dyDescent="0.25">
      <c r="A8012" s="3" t="s">
        <v>8044</v>
      </c>
      <c r="B8012" s="12">
        <v>41736</v>
      </c>
      <c r="C8012" s="4" t="s">
        <v>23</v>
      </c>
      <c r="D8012" s="4">
        <v>3.4</v>
      </c>
      <c r="E8012" s="4">
        <v>70</v>
      </c>
      <c r="F8012" s="5">
        <v>0.70833333333333337</v>
      </c>
      <c r="G8012" s="6">
        <v>300</v>
      </c>
      <c r="H8012" s="7">
        <v>54300</v>
      </c>
      <c r="I8012" s="7">
        <f>FlightsPivot[[#This Row],[Total Fare]]*10%</f>
        <v>5430</v>
      </c>
      <c r="J8012" s="7">
        <f>FlightsPivot[[#This Row],[Total Fare]]+FlightsPivot[[#This Row],[10% tax ]]</f>
        <v>59730</v>
      </c>
      <c r="K8012" s="4">
        <v>4</v>
      </c>
      <c r="L8012" s="4">
        <v>2014</v>
      </c>
      <c r="M8012" t="str">
        <f>INDEX(RoutesPivot[DepAirport],MATCH($C8012,RoutesPivot[[RouteID]:[RouteID]],0))</f>
        <v>ORD</v>
      </c>
      <c r="N8012" t="str">
        <f>INDEX(RoutesPivot[AirportID],MATCH($C8012,RoutesPivot[[RouteID]:[RouteID]],0))</f>
        <v>DEN</v>
      </c>
      <c r="O8012">
        <f>INDEX(RoutesPivot[Distance],MATCH($C8012,RoutesPivot[[RouteID]:[RouteID]],0))</f>
        <v>800</v>
      </c>
      <c r="P8012">
        <f>INDEX(RoutesPivot[ListPrice],MATCH($C8012,RoutesPivot[[RouteID]:[RouteID]],0))</f>
        <v>300</v>
      </c>
      <c r="Q8012" t="str">
        <f>INDEX(AirportPivot[AirportName],MATCH($N8012,AirportPivot[[AirportID]:[AirportID]],0))</f>
        <v>Denver International</v>
      </c>
      <c r="R8012">
        <f>INDEX(AirportPivot[Gates (number of available)],MATCH($N8012,AirportPivot[[AirportID]:[AirportID]],0))</f>
        <v>75</v>
      </c>
    </row>
    <row r="8013" spans="1:18" x14ac:dyDescent="0.25">
      <c r="A8013" s="3" t="s">
        <v>8045</v>
      </c>
      <c r="B8013" s="12">
        <v>41807</v>
      </c>
      <c r="C8013" s="4" t="s">
        <v>86</v>
      </c>
      <c r="D8013" s="4">
        <v>2.2999999999999998</v>
      </c>
      <c r="E8013" s="4">
        <v>27</v>
      </c>
      <c r="F8013" s="5">
        <v>0.79166666666666663</v>
      </c>
      <c r="G8013" s="6">
        <v>126.5</v>
      </c>
      <c r="H8013" s="7">
        <v>23402.5</v>
      </c>
      <c r="I8013" s="7">
        <f>FlightsPivot[[#This Row],[Total Fare]]*10%</f>
        <v>2340.25</v>
      </c>
      <c r="J8013" s="7">
        <f>FlightsPivot[[#This Row],[Total Fare]]+FlightsPivot[[#This Row],[10% tax ]]</f>
        <v>25742.75</v>
      </c>
      <c r="K8013" s="4">
        <v>6</v>
      </c>
      <c r="L8013" s="4">
        <v>2014</v>
      </c>
      <c r="M8013" t="str">
        <f>INDEX(RoutesPivot[DepAirport],MATCH($C8013,RoutesPivot[[RouteID]:[RouteID]],0))</f>
        <v>ORD</v>
      </c>
      <c r="N8013" t="str">
        <f>INDEX(RoutesPivot[AirportID],MATCH($C8013,RoutesPivot[[RouteID]:[RouteID]],0))</f>
        <v>DTW</v>
      </c>
      <c r="O8013">
        <f>INDEX(RoutesPivot[Distance],MATCH($C8013,RoutesPivot[[RouteID]:[RouteID]],0))</f>
        <v>200</v>
      </c>
      <c r="P8013">
        <f>INDEX(RoutesPivot[ListPrice],MATCH($C8013,RoutesPivot[[RouteID]:[RouteID]],0))</f>
        <v>115</v>
      </c>
      <c r="Q8013" t="str">
        <f>INDEX(AirportPivot[AirportName],MATCH($N8013,AirportPivot[[AirportID]:[AirportID]],0))</f>
        <v>Detroit Metropolitan Wayne County</v>
      </c>
      <c r="R8013">
        <f>INDEX(AirportPivot[Gates (number of available)],MATCH($N8013,AirportPivot[[AirportID]:[AirportID]],0))</f>
        <v>60</v>
      </c>
    </row>
    <row r="8014" spans="1:18" x14ac:dyDescent="0.25">
      <c r="A8014" s="3" t="s">
        <v>8046</v>
      </c>
      <c r="B8014" s="12">
        <v>42193</v>
      </c>
      <c r="C8014" s="4" t="s">
        <v>27</v>
      </c>
      <c r="D8014" s="4">
        <v>12.5</v>
      </c>
      <c r="E8014" s="4">
        <v>192</v>
      </c>
      <c r="F8014" s="5">
        <v>0.35416666666666669</v>
      </c>
      <c r="G8014" s="6">
        <v>220</v>
      </c>
      <c r="H8014" s="7">
        <v>36300</v>
      </c>
      <c r="I8014" s="7">
        <f>FlightsPivot[[#This Row],[Total Fare]]*10%</f>
        <v>3630</v>
      </c>
      <c r="J8014" s="7">
        <f>FlightsPivot[[#This Row],[Total Fare]]+FlightsPivot[[#This Row],[10% tax ]]</f>
        <v>39930</v>
      </c>
      <c r="K8014" s="4">
        <v>7</v>
      </c>
      <c r="L8014" s="4">
        <v>2015</v>
      </c>
      <c r="M8014" t="str">
        <f>INDEX(RoutesPivot[DepAirport],MATCH($C8014,RoutesPivot[[RouteID]:[RouteID]],0))</f>
        <v>ORD</v>
      </c>
      <c r="N8014" t="str">
        <f>INDEX(RoutesPivot[AirportID],MATCH($C8014,RoutesPivot[[RouteID]:[RouteID]],0))</f>
        <v>ATL</v>
      </c>
      <c r="O8014">
        <f>INDEX(RoutesPivot[Distance],MATCH($C8014,RoutesPivot[[RouteID]:[RouteID]],0))</f>
        <v>510</v>
      </c>
      <c r="P8014">
        <f>INDEX(RoutesPivot[ListPrice],MATCH($C8014,RoutesPivot[[RouteID]:[RouteID]],0))</f>
        <v>200</v>
      </c>
      <c r="Q8014" t="str">
        <f>INDEX(AirportPivot[AirportName],MATCH($N8014,AirportPivot[[AirportID]:[AirportID]],0))</f>
        <v>Hartsfield-Jackson Atlanta International</v>
      </c>
      <c r="R8014">
        <f>INDEX(AirportPivot[Gates (number of available)],MATCH($N8014,AirportPivot[[AirportID]:[AirportID]],0))</f>
        <v>100</v>
      </c>
    </row>
    <row r="8015" spans="1:18" x14ac:dyDescent="0.25">
      <c r="A8015" s="3" t="s">
        <v>8047</v>
      </c>
      <c r="B8015" s="12">
        <v>41759</v>
      </c>
      <c r="C8015" s="4" t="s">
        <v>15</v>
      </c>
      <c r="D8015" s="4">
        <v>1.5</v>
      </c>
      <c r="E8015" s="4">
        <v>76</v>
      </c>
      <c r="F8015" s="5">
        <v>0.45833333333333331</v>
      </c>
      <c r="G8015" s="6">
        <v>225</v>
      </c>
      <c r="H8015" s="7">
        <v>40725</v>
      </c>
      <c r="I8015" s="7">
        <f>FlightsPivot[[#This Row],[Total Fare]]*10%</f>
        <v>4072.5</v>
      </c>
      <c r="J8015" s="7">
        <f>FlightsPivot[[#This Row],[Total Fare]]+FlightsPivot[[#This Row],[10% tax ]]</f>
        <v>44797.5</v>
      </c>
      <c r="K8015" s="4">
        <v>4</v>
      </c>
      <c r="L8015" s="4">
        <v>2014</v>
      </c>
      <c r="M8015" t="str">
        <f>INDEX(RoutesPivot[DepAirport],MATCH($C8015,RoutesPivot[[RouteID]:[RouteID]],0))</f>
        <v>ORD</v>
      </c>
      <c r="N8015" t="str">
        <f>INDEX(RoutesPivot[AirportID],MATCH($C8015,RoutesPivot[[RouteID]:[RouteID]],0))</f>
        <v>EWR</v>
      </c>
      <c r="O8015">
        <f>INDEX(RoutesPivot[Distance],MATCH($C8015,RoutesPivot[[RouteID]:[RouteID]],0))</f>
        <v>600</v>
      </c>
      <c r="P8015">
        <f>INDEX(RoutesPivot[ListPrice],MATCH($C8015,RoutesPivot[[RouteID]:[RouteID]],0))</f>
        <v>225</v>
      </c>
      <c r="Q8015" t="str">
        <f>INDEX(AirportPivot[AirportName],MATCH($N8015,AirportPivot[[AirportID]:[AirportID]],0))</f>
        <v>Newark Liberty International</v>
      </c>
      <c r="R8015">
        <f>INDEX(AirportPivot[Gates (number of available)],MATCH($N8015,AirportPivot[[AirportID]:[AirportID]],0))</f>
        <v>82</v>
      </c>
    </row>
    <row r="8016" spans="1:18" x14ac:dyDescent="0.25">
      <c r="A8016" s="3" t="s">
        <v>8048</v>
      </c>
      <c r="B8016" s="12">
        <v>41966</v>
      </c>
      <c r="C8016" s="4" t="s">
        <v>37</v>
      </c>
      <c r="D8016" s="4">
        <v>2.4</v>
      </c>
      <c r="E8016" s="4">
        <v>123</v>
      </c>
      <c r="F8016" s="5">
        <v>0.3125</v>
      </c>
      <c r="G8016" s="6">
        <v>350</v>
      </c>
      <c r="H8016" s="7">
        <v>64750</v>
      </c>
      <c r="I8016" s="7">
        <f>FlightsPivot[[#This Row],[Total Fare]]*10%</f>
        <v>6475</v>
      </c>
      <c r="J8016" s="7">
        <f>FlightsPivot[[#This Row],[Total Fare]]+FlightsPivot[[#This Row],[10% tax ]]</f>
        <v>71225</v>
      </c>
      <c r="K8016" s="4">
        <v>11</v>
      </c>
      <c r="L8016" s="4">
        <v>2014</v>
      </c>
      <c r="M8016" t="str">
        <f>INDEX(RoutesPivot[DepAirport],MATCH($C8016,RoutesPivot[[RouteID]:[RouteID]],0))</f>
        <v>ORD</v>
      </c>
      <c r="N8016" t="str">
        <f>INDEX(RoutesPivot[AirportID],MATCH($C8016,RoutesPivot[[RouteID]:[RouteID]],0))</f>
        <v>SEA</v>
      </c>
      <c r="O8016">
        <f>INDEX(RoutesPivot[Distance],MATCH($C8016,RoutesPivot[[RouteID]:[RouteID]],0))</f>
        <v>1500</v>
      </c>
      <c r="P8016">
        <f>INDEX(RoutesPivot[ListPrice],MATCH($C8016,RoutesPivot[[RouteID]:[RouteID]],0))</f>
        <v>350</v>
      </c>
      <c r="Q8016" t="str">
        <f>INDEX(AirportPivot[AirportName],MATCH($N8016,AirportPivot[[AirportID]:[AirportID]],0))</f>
        <v>Seattle-Tacoma International</v>
      </c>
      <c r="R8016">
        <f>INDEX(AirportPivot[Gates (number of available)],MATCH($N8016,AirportPivot[[AirportID]:[AirportID]],0))</f>
        <v>58</v>
      </c>
    </row>
    <row r="8017" spans="1:18" x14ac:dyDescent="0.25">
      <c r="A8017" s="3" t="s">
        <v>8049</v>
      </c>
      <c r="B8017" s="12">
        <v>42338</v>
      </c>
      <c r="C8017" s="4" t="s">
        <v>80</v>
      </c>
      <c r="D8017" s="4">
        <v>3.3</v>
      </c>
      <c r="E8017" s="4">
        <v>19</v>
      </c>
      <c r="F8017" s="5">
        <v>0.75</v>
      </c>
      <c r="G8017" s="6">
        <v>300</v>
      </c>
      <c r="H8017" s="7">
        <v>55500</v>
      </c>
      <c r="I8017" s="7">
        <f>FlightsPivot[[#This Row],[Total Fare]]*10%</f>
        <v>5550</v>
      </c>
      <c r="J8017" s="7">
        <f>FlightsPivot[[#This Row],[Total Fare]]+FlightsPivot[[#This Row],[10% tax ]]</f>
        <v>61050</v>
      </c>
      <c r="K8017" s="4">
        <v>11</v>
      </c>
      <c r="L8017" s="4">
        <v>2015</v>
      </c>
      <c r="M8017" t="str">
        <f>INDEX(RoutesPivot[DepAirport],MATCH($C8017,RoutesPivot[[RouteID]:[RouteID]],0))</f>
        <v>ORD</v>
      </c>
      <c r="N8017" t="str">
        <f>INDEX(RoutesPivot[AirportID],MATCH($C8017,RoutesPivot[[RouteID]:[RouteID]],0))</f>
        <v>MIA</v>
      </c>
      <c r="O8017">
        <f>INDEX(RoutesPivot[Distance],MATCH($C8017,RoutesPivot[[RouteID]:[RouteID]],0))</f>
        <v>1000</v>
      </c>
      <c r="P8017">
        <f>INDEX(RoutesPivot[ListPrice],MATCH($C8017,RoutesPivot[[RouteID]:[RouteID]],0))</f>
        <v>300</v>
      </c>
      <c r="Q8017" t="str">
        <f>INDEX(AirportPivot[AirportName],MATCH($N8017,AirportPivot[[AirportID]:[AirportID]],0))</f>
        <v>Miami International</v>
      </c>
      <c r="R8017">
        <f>INDEX(AirportPivot[Gates (number of available)],MATCH($N8017,AirportPivot[[AirportID]:[AirportID]],0))</f>
        <v>80</v>
      </c>
    </row>
    <row r="8018" spans="1:18" x14ac:dyDescent="0.25">
      <c r="A8018" s="3" t="s">
        <v>8050</v>
      </c>
      <c r="B8018" s="12">
        <v>42221</v>
      </c>
      <c r="C8018" s="4" t="s">
        <v>25</v>
      </c>
      <c r="D8018" s="4">
        <v>2.5</v>
      </c>
      <c r="E8018" s="4">
        <v>139</v>
      </c>
      <c r="F8018" s="5">
        <v>0.75</v>
      </c>
      <c r="G8018" s="6">
        <v>220</v>
      </c>
      <c r="H8018" s="7">
        <v>40700</v>
      </c>
      <c r="I8018" s="7">
        <f>FlightsPivot[[#This Row],[Total Fare]]*10%</f>
        <v>4070</v>
      </c>
      <c r="J8018" s="7">
        <f>FlightsPivot[[#This Row],[Total Fare]]+FlightsPivot[[#This Row],[10% tax ]]</f>
        <v>44770</v>
      </c>
      <c r="K8018" s="4">
        <v>8</v>
      </c>
      <c r="L8018" s="4">
        <v>2015</v>
      </c>
      <c r="M8018" t="str">
        <f>INDEX(RoutesPivot[DepAirport],MATCH($C8018,RoutesPivot[[RouteID]:[RouteID]],0))</f>
        <v>ORD</v>
      </c>
      <c r="N8018" t="str">
        <f>INDEX(RoutesPivot[AirportID],MATCH($C8018,RoutesPivot[[RouteID]:[RouteID]],0))</f>
        <v>DFW</v>
      </c>
      <c r="O8018">
        <f>INDEX(RoutesPivot[Distance],MATCH($C8018,RoutesPivot[[RouteID]:[RouteID]],0))</f>
        <v>700</v>
      </c>
      <c r="P8018">
        <f>INDEX(RoutesPivot[ListPrice],MATCH($C8018,RoutesPivot[[RouteID]:[RouteID]],0))</f>
        <v>200</v>
      </c>
      <c r="Q8018" t="str">
        <f>INDEX(AirportPivot[AirportName],MATCH($N8018,AirportPivot[[AirportID]:[AirportID]],0))</f>
        <v>Dallas/Fort Worth International</v>
      </c>
      <c r="R8018">
        <f>INDEX(AirportPivot[Gates (number of available)],MATCH($N8018,AirportPivot[[AirportID]:[AirportID]],0))</f>
        <v>130</v>
      </c>
    </row>
    <row r="8019" spans="1:18" x14ac:dyDescent="0.25">
      <c r="A8019" s="3" t="s">
        <v>8051</v>
      </c>
      <c r="B8019" s="12">
        <v>42197</v>
      </c>
      <c r="C8019" s="4" t="s">
        <v>17</v>
      </c>
      <c r="D8019" s="4">
        <v>4.0999999999999996</v>
      </c>
      <c r="E8019" s="4">
        <v>194</v>
      </c>
      <c r="F8019" s="5">
        <v>0.75</v>
      </c>
      <c r="G8019" s="6">
        <v>385</v>
      </c>
      <c r="H8019" s="7">
        <v>63525</v>
      </c>
      <c r="I8019" s="7">
        <f>FlightsPivot[[#This Row],[Total Fare]]*10%</f>
        <v>6352.5</v>
      </c>
      <c r="J8019" s="7">
        <f>FlightsPivot[[#This Row],[Total Fare]]+FlightsPivot[[#This Row],[10% tax ]]</f>
        <v>69877.5</v>
      </c>
      <c r="K8019" s="4">
        <v>7</v>
      </c>
      <c r="L8019" s="4">
        <v>2015</v>
      </c>
      <c r="M8019" t="str">
        <f>INDEX(RoutesPivot[DepAirport],MATCH($C8019,RoutesPivot[[RouteID]:[RouteID]],0))</f>
        <v>ORD</v>
      </c>
      <c r="N8019" t="str">
        <f>INDEX(RoutesPivot[AirportID],MATCH($C8019,RoutesPivot[[RouteID]:[RouteID]],0))</f>
        <v>LAX</v>
      </c>
      <c r="O8019">
        <f>INDEX(RoutesPivot[Distance],MATCH($C8019,RoutesPivot[[RouteID]:[RouteID]],0))</f>
        <v>1518</v>
      </c>
      <c r="P8019">
        <f>INDEX(RoutesPivot[ListPrice],MATCH($C8019,RoutesPivot[[RouteID]:[RouteID]],0))</f>
        <v>350</v>
      </c>
      <c r="Q8019" t="str">
        <f>INDEX(AirportPivot[AirportName],MATCH($N8019,AirportPivot[[AirportID]:[AirportID]],0))</f>
        <v>Los Angeles International</v>
      </c>
      <c r="R8019">
        <f>INDEX(AirportPivot[Gates (number of available)],MATCH($N8019,AirportPivot[[AirportID]:[AirportID]],0))</f>
        <v>86</v>
      </c>
    </row>
    <row r="8020" spans="1:18" x14ac:dyDescent="0.25">
      <c r="A8020" s="3" t="s">
        <v>8052</v>
      </c>
      <c r="B8020" s="12">
        <v>42132</v>
      </c>
      <c r="C8020" s="4" t="s">
        <v>19</v>
      </c>
      <c r="D8020" s="4">
        <v>1.1000000000000001</v>
      </c>
      <c r="E8020" s="4">
        <v>174</v>
      </c>
      <c r="F8020" s="5">
        <v>0.85416666666666663</v>
      </c>
      <c r="G8020" s="6">
        <v>200</v>
      </c>
      <c r="H8020" s="7">
        <v>33000</v>
      </c>
      <c r="I8020" s="7">
        <f>FlightsPivot[[#This Row],[Total Fare]]*10%</f>
        <v>3300</v>
      </c>
      <c r="J8020" s="7">
        <f>FlightsPivot[[#This Row],[Total Fare]]+FlightsPivot[[#This Row],[10% tax ]]</f>
        <v>36300</v>
      </c>
      <c r="K8020" s="4">
        <v>5</v>
      </c>
      <c r="L8020" s="4">
        <v>2015</v>
      </c>
      <c r="M8020" t="str">
        <f>INDEX(RoutesPivot[DepAirport],MATCH($C8020,RoutesPivot[[RouteID]:[RouteID]],0))</f>
        <v>ORD</v>
      </c>
      <c r="N8020" t="str">
        <f>INDEX(RoutesPivot[AirportID],MATCH($C8020,RoutesPivot[[RouteID]:[RouteID]],0))</f>
        <v>IAH</v>
      </c>
      <c r="O8020">
        <f>INDEX(RoutesPivot[Distance],MATCH($C8020,RoutesPivot[[RouteID]:[RouteID]],0))</f>
        <v>800</v>
      </c>
      <c r="P8020">
        <f>INDEX(RoutesPivot[ListPrice],MATCH($C8020,RoutesPivot[[RouteID]:[RouteID]],0))</f>
        <v>200</v>
      </c>
      <c r="Q8020" t="str">
        <f>INDEX(AirportPivot[AirportName],MATCH($N8020,AirportPivot[[AirportID]:[AirportID]],0))</f>
        <v>George Bush Intercontinental/Houston</v>
      </c>
      <c r="R8020">
        <f>INDEX(AirportPivot[Gates (number of available)],MATCH($N8020,AirportPivot[[AirportID]:[AirportID]],0))</f>
        <v>80</v>
      </c>
    </row>
    <row r="8021" spans="1:18" x14ac:dyDescent="0.25">
      <c r="A8021" s="3" t="s">
        <v>8053</v>
      </c>
      <c r="B8021" s="12">
        <v>42267</v>
      </c>
      <c r="C8021" s="4" t="s">
        <v>17</v>
      </c>
      <c r="D8021" s="4">
        <v>5.7</v>
      </c>
      <c r="E8021" s="4">
        <v>122</v>
      </c>
      <c r="F8021" s="5">
        <v>0.70833333333333337</v>
      </c>
      <c r="G8021" s="6">
        <v>350</v>
      </c>
      <c r="H8021" s="7">
        <v>64750</v>
      </c>
      <c r="I8021" s="7">
        <f>FlightsPivot[[#This Row],[Total Fare]]*10%</f>
        <v>6475</v>
      </c>
      <c r="J8021" s="7">
        <f>FlightsPivot[[#This Row],[Total Fare]]+FlightsPivot[[#This Row],[10% tax ]]</f>
        <v>71225</v>
      </c>
      <c r="K8021" s="4">
        <v>9</v>
      </c>
      <c r="L8021" s="4">
        <v>2015</v>
      </c>
      <c r="M8021" t="str">
        <f>INDEX(RoutesPivot[DepAirport],MATCH($C8021,RoutesPivot[[RouteID]:[RouteID]],0))</f>
        <v>ORD</v>
      </c>
      <c r="N8021" t="str">
        <f>INDEX(RoutesPivot[AirportID],MATCH($C8021,RoutesPivot[[RouteID]:[RouteID]],0))</f>
        <v>LAX</v>
      </c>
      <c r="O8021">
        <f>INDEX(RoutesPivot[Distance],MATCH($C8021,RoutesPivot[[RouteID]:[RouteID]],0))</f>
        <v>1518</v>
      </c>
      <c r="P8021">
        <f>INDEX(RoutesPivot[ListPrice],MATCH($C8021,RoutesPivot[[RouteID]:[RouteID]],0))</f>
        <v>350</v>
      </c>
      <c r="Q8021" t="str">
        <f>INDEX(AirportPivot[AirportName],MATCH($N8021,AirportPivot[[AirportID]:[AirportID]],0))</f>
        <v>Los Angeles International</v>
      </c>
      <c r="R8021">
        <f>INDEX(AirportPivot[Gates (number of available)],MATCH($N8021,AirportPivot[[AirportID]:[AirportID]],0))</f>
        <v>86</v>
      </c>
    </row>
    <row r="8022" spans="1:18" x14ac:dyDescent="0.25">
      <c r="A8022" s="3" t="s">
        <v>8054</v>
      </c>
      <c r="B8022" s="12">
        <v>41983</v>
      </c>
      <c r="C8022" s="4" t="s">
        <v>40</v>
      </c>
      <c r="D8022" s="4">
        <v>1.9</v>
      </c>
      <c r="E8022" s="4">
        <v>125</v>
      </c>
      <c r="F8022" s="5">
        <v>0.29166666666666669</v>
      </c>
      <c r="G8022" s="6">
        <v>115</v>
      </c>
      <c r="H8022" s="7">
        <v>21275</v>
      </c>
      <c r="I8022" s="7">
        <f>FlightsPivot[[#This Row],[Total Fare]]*10%</f>
        <v>2127.5</v>
      </c>
      <c r="J8022" s="7">
        <f>FlightsPivot[[#This Row],[Total Fare]]+FlightsPivot[[#This Row],[10% tax ]]</f>
        <v>23402.5</v>
      </c>
      <c r="K8022" s="4">
        <v>12</v>
      </c>
      <c r="L8022" s="4">
        <v>2014</v>
      </c>
      <c r="M8022" t="str">
        <f>INDEX(RoutesPivot[DepAirport],MATCH($C8022,RoutesPivot[[RouteID]:[RouteID]],0))</f>
        <v>ORD</v>
      </c>
      <c r="N8022" t="str">
        <f>INDEX(RoutesPivot[AirportID],MATCH($C8022,RoutesPivot[[RouteID]:[RouteID]],0))</f>
        <v>MSP</v>
      </c>
      <c r="O8022">
        <f>INDEX(RoutesPivot[Distance],MATCH($C8022,RoutesPivot[[RouteID]:[RouteID]],0))</f>
        <v>300</v>
      </c>
      <c r="P8022">
        <f>INDEX(RoutesPivot[ListPrice],MATCH($C8022,RoutesPivot[[RouteID]:[RouteID]],0))</f>
        <v>115</v>
      </c>
      <c r="Q8022" t="str">
        <f>INDEX(AirportPivot[AirportName],MATCH($N8022,AirportPivot[[AirportID]:[AirportID]],0))</f>
        <v>Minneapolis-St Paul International/Wold-Chamberlain</v>
      </c>
      <c r="R8022">
        <f>INDEX(AirportPivot[Gates (number of available)],MATCH($N8022,AirportPivot[[AirportID]:[AirportID]],0))</f>
        <v>65</v>
      </c>
    </row>
    <row r="8023" spans="1:18" x14ac:dyDescent="0.25">
      <c r="A8023" s="3" t="s">
        <v>8055</v>
      </c>
      <c r="B8023" s="12">
        <v>41721</v>
      </c>
      <c r="C8023" s="4" t="s">
        <v>11</v>
      </c>
      <c r="D8023" s="4">
        <v>2.2000000000000002</v>
      </c>
      <c r="E8023" s="4">
        <v>127</v>
      </c>
      <c r="F8023" s="5">
        <v>0.75</v>
      </c>
      <c r="G8023" s="6">
        <v>300</v>
      </c>
      <c r="H8023" s="7">
        <v>55500</v>
      </c>
      <c r="I8023" s="7">
        <f>FlightsPivot[[#This Row],[Total Fare]]*10%</f>
        <v>5550</v>
      </c>
      <c r="J8023" s="7">
        <f>FlightsPivot[[#This Row],[Total Fare]]+FlightsPivot[[#This Row],[10% tax ]]</f>
        <v>61050</v>
      </c>
      <c r="K8023" s="4">
        <v>3</v>
      </c>
      <c r="L8023" s="4">
        <v>2014</v>
      </c>
      <c r="M8023" t="str">
        <f>INDEX(RoutesPivot[DepAirport],MATCH($C8023,RoutesPivot[[RouteID]:[RouteID]],0))</f>
        <v>ORD</v>
      </c>
      <c r="N8023" t="str">
        <f>INDEX(RoutesPivot[AirportID],MATCH($C8023,RoutesPivot[[RouteID]:[RouteID]],0))</f>
        <v>BOS</v>
      </c>
      <c r="O8023">
        <f>INDEX(RoutesPivot[Distance],MATCH($C8023,RoutesPivot[[RouteID]:[RouteID]],0))</f>
        <v>730</v>
      </c>
      <c r="P8023">
        <f>INDEX(RoutesPivot[ListPrice],MATCH($C8023,RoutesPivot[[RouteID]:[RouteID]],0))</f>
        <v>300</v>
      </c>
      <c r="Q8023" t="str">
        <f>INDEX(AirportPivot[AirportName],MATCH($N8023,AirportPivot[[AirportID]:[AirportID]],0))</f>
        <v>General Edward Lawrence Logan International</v>
      </c>
      <c r="R8023">
        <f>INDEX(AirportPivot[Gates (number of available)],MATCH($N8023,AirportPivot[[AirportID]:[AirportID]],0))</f>
        <v>63</v>
      </c>
    </row>
    <row r="8024" spans="1:18" x14ac:dyDescent="0.25">
      <c r="A8024" s="3" t="s">
        <v>8056</v>
      </c>
      <c r="B8024" s="12">
        <v>42303</v>
      </c>
      <c r="C8024" s="4" t="s">
        <v>13</v>
      </c>
      <c r="D8024" s="4">
        <v>0.8</v>
      </c>
      <c r="E8024" s="4">
        <v>93</v>
      </c>
      <c r="F8024" s="5">
        <v>0.83333333333333337</v>
      </c>
      <c r="G8024" s="6">
        <v>250</v>
      </c>
      <c r="H8024" s="7">
        <v>46250</v>
      </c>
      <c r="I8024" s="7">
        <f>FlightsPivot[[#This Row],[Total Fare]]*10%</f>
        <v>4625</v>
      </c>
      <c r="J8024" s="7">
        <f>FlightsPivot[[#This Row],[Total Fare]]+FlightsPivot[[#This Row],[10% tax ]]</f>
        <v>50875</v>
      </c>
      <c r="K8024" s="4">
        <v>10</v>
      </c>
      <c r="L8024" s="4">
        <v>2015</v>
      </c>
      <c r="M8024" t="str">
        <f>INDEX(RoutesPivot[DepAirport],MATCH($C8024,RoutesPivot[[RouteID]:[RouteID]],0))</f>
        <v>ORD</v>
      </c>
      <c r="N8024" t="str">
        <f>INDEX(RoutesPivot[AirportID],MATCH($C8024,RoutesPivot[[RouteID]:[RouteID]],0))</f>
        <v>JFK</v>
      </c>
      <c r="O8024">
        <f>INDEX(RoutesPivot[Distance],MATCH($C8024,RoutesPivot[[RouteID]:[RouteID]],0))</f>
        <v>619</v>
      </c>
      <c r="P8024">
        <f>INDEX(RoutesPivot[ListPrice],MATCH($C8024,RoutesPivot[[RouteID]:[RouteID]],0))</f>
        <v>250</v>
      </c>
      <c r="Q8024" t="str">
        <f>INDEX(AirportPivot[AirportName],MATCH($N8024,AirportPivot[[AirportID]:[AirportID]],0))</f>
        <v>John F Kennedy International</v>
      </c>
      <c r="R8024">
        <f>INDEX(AirportPivot[Gates (number of available)],MATCH($N8024,AirportPivot[[AirportID]:[AirportID]],0))</f>
        <v>120</v>
      </c>
    </row>
    <row r="8025" spans="1:18" x14ac:dyDescent="0.25">
      <c r="A8025" s="3" t="s">
        <v>8057</v>
      </c>
      <c r="B8025" s="12">
        <v>41986</v>
      </c>
      <c r="C8025" s="4" t="s">
        <v>37</v>
      </c>
      <c r="D8025" s="4">
        <v>2</v>
      </c>
      <c r="E8025" s="4">
        <v>179</v>
      </c>
      <c r="F8025" s="5">
        <v>0.8125</v>
      </c>
      <c r="G8025" s="6">
        <v>350</v>
      </c>
      <c r="H8025" s="7">
        <v>57750</v>
      </c>
      <c r="I8025" s="7">
        <f>FlightsPivot[[#This Row],[Total Fare]]*10%</f>
        <v>5775</v>
      </c>
      <c r="J8025" s="7">
        <f>FlightsPivot[[#This Row],[Total Fare]]+FlightsPivot[[#This Row],[10% tax ]]</f>
        <v>63525</v>
      </c>
      <c r="K8025" s="4">
        <v>12</v>
      </c>
      <c r="L8025" s="4">
        <v>2014</v>
      </c>
      <c r="M8025" t="str">
        <f>INDEX(RoutesPivot[DepAirport],MATCH($C8025,RoutesPivot[[RouteID]:[RouteID]],0))</f>
        <v>ORD</v>
      </c>
      <c r="N8025" t="str">
        <f>INDEX(RoutesPivot[AirportID],MATCH($C8025,RoutesPivot[[RouteID]:[RouteID]],0))</f>
        <v>SEA</v>
      </c>
      <c r="O8025">
        <f>INDEX(RoutesPivot[Distance],MATCH($C8025,RoutesPivot[[RouteID]:[RouteID]],0))</f>
        <v>1500</v>
      </c>
      <c r="P8025">
        <f>INDEX(RoutesPivot[ListPrice],MATCH($C8025,RoutesPivot[[RouteID]:[RouteID]],0))</f>
        <v>350</v>
      </c>
      <c r="Q8025" t="str">
        <f>INDEX(AirportPivot[AirportName],MATCH($N8025,AirportPivot[[AirportID]:[AirportID]],0))</f>
        <v>Seattle-Tacoma International</v>
      </c>
      <c r="R8025">
        <f>INDEX(AirportPivot[Gates (number of available)],MATCH($N8025,AirportPivot[[AirportID]:[AirportID]],0))</f>
        <v>58</v>
      </c>
    </row>
    <row r="8026" spans="1:18" x14ac:dyDescent="0.25">
      <c r="A8026" s="3" t="s">
        <v>8058</v>
      </c>
      <c r="B8026" s="12">
        <v>42149</v>
      </c>
      <c r="C8026" s="4" t="s">
        <v>86</v>
      </c>
      <c r="D8026" s="4">
        <v>2.1</v>
      </c>
      <c r="E8026" s="4">
        <v>82</v>
      </c>
      <c r="F8026" s="5">
        <v>0.54166666666666663</v>
      </c>
      <c r="G8026" s="6">
        <v>115</v>
      </c>
      <c r="H8026" s="7">
        <v>20815</v>
      </c>
      <c r="I8026" s="7">
        <f>FlightsPivot[[#This Row],[Total Fare]]*10%</f>
        <v>2081.5</v>
      </c>
      <c r="J8026" s="7">
        <f>FlightsPivot[[#This Row],[Total Fare]]+FlightsPivot[[#This Row],[10% tax ]]</f>
        <v>22896.5</v>
      </c>
      <c r="K8026" s="4">
        <v>5</v>
      </c>
      <c r="L8026" s="4">
        <v>2015</v>
      </c>
      <c r="M8026" t="str">
        <f>INDEX(RoutesPivot[DepAirport],MATCH($C8026,RoutesPivot[[RouteID]:[RouteID]],0))</f>
        <v>ORD</v>
      </c>
      <c r="N8026" t="str">
        <f>INDEX(RoutesPivot[AirportID],MATCH($C8026,RoutesPivot[[RouteID]:[RouteID]],0))</f>
        <v>DTW</v>
      </c>
      <c r="O8026">
        <f>INDEX(RoutesPivot[Distance],MATCH($C8026,RoutesPivot[[RouteID]:[RouteID]],0))</f>
        <v>200</v>
      </c>
      <c r="P8026">
        <f>INDEX(RoutesPivot[ListPrice],MATCH($C8026,RoutesPivot[[RouteID]:[RouteID]],0))</f>
        <v>115</v>
      </c>
      <c r="Q8026" t="str">
        <f>INDEX(AirportPivot[AirportName],MATCH($N8026,AirportPivot[[AirportID]:[AirportID]],0))</f>
        <v>Detroit Metropolitan Wayne County</v>
      </c>
      <c r="R8026">
        <f>INDEX(AirportPivot[Gates (number of available)],MATCH($N8026,AirportPivot[[AirportID]:[AirportID]],0))</f>
        <v>60</v>
      </c>
    </row>
    <row r="8027" spans="1:18" x14ac:dyDescent="0.25">
      <c r="A8027" s="3" t="s">
        <v>8059</v>
      </c>
      <c r="B8027" s="12">
        <v>41702</v>
      </c>
      <c r="C8027" s="4" t="s">
        <v>27</v>
      </c>
      <c r="D8027" s="4">
        <v>9.1</v>
      </c>
      <c r="E8027" s="4">
        <v>85</v>
      </c>
      <c r="F8027" s="5">
        <v>0.33333333333333331</v>
      </c>
      <c r="G8027" s="6">
        <v>200</v>
      </c>
      <c r="H8027" s="7">
        <v>36200</v>
      </c>
      <c r="I8027" s="7">
        <f>FlightsPivot[[#This Row],[Total Fare]]*10%</f>
        <v>3620</v>
      </c>
      <c r="J8027" s="7">
        <f>FlightsPivot[[#This Row],[Total Fare]]+FlightsPivot[[#This Row],[10% tax ]]</f>
        <v>39820</v>
      </c>
      <c r="K8027" s="4">
        <v>3</v>
      </c>
      <c r="L8027" s="4">
        <v>2014</v>
      </c>
      <c r="M8027" t="str">
        <f>INDEX(RoutesPivot[DepAirport],MATCH($C8027,RoutesPivot[[RouteID]:[RouteID]],0))</f>
        <v>ORD</v>
      </c>
      <c r="N8027" t="str">
        <f>INDEX(RoutesPivot[AirportID],MATCH($C8027,RoutesPivot[[RouteID]:[RouteID]],0))</f>
        <v>ATL</v>
      </c>
      <c r="O8027">
        <f>INDEX(RoutesPivot[Distance],MATCH($C8027,RoutesPivot[[RouteID]:[RouteID]],0))</f>
        <v>510</v>
      </c>
      <c r="P8027">
        <f>INDEX(RoutesPivot[ListPrice],MATCH($C8027,RoutesPivot[[RouteID]:[RouteID]],0))</f>
        <v>200</v>
      </c>
      <c r="Q8027" t="str">
        <f>INDEX(AirportPivot[AirportName],MATCH($N8027,AirportPivot[[AirportID]:[AirportID]],0))</f>
        <v>Hartsfield-Jackson Atlanta International</v>
      </c>
      <c r="R8027">
        <f>INDEX(AirportPivot[Gates (number of available)],MATCH($N8027,AirportPivot[[AirportID]:[AirportID]],0))</f>
        <v>100</v>
      </c>
    </row>
    <row r="8028" spans="1:18" x14ac:dyDescent="0.25">
      <c r="A8028" s="3" t="s">
        <v>8060</v>
      </c>
      <c r="B8028" s="12">
        <v>42174</v>
      </c>
      <c r="C8028" s="4" t="s">
        <v>83</v>
      </c>
      <c r="D8028" s="4">
        <v>1.9</v>
      </c>
      <c r="E8028" s="4">
        <v>140</v>
      </c>
      <c r="F8028" s="5">
        <v>0.41666666666666669</v>
      </c>
      <c r="G8028" s="6">
        <v>264</v>
      </c>
      <c r="H8028" s="7">
        <v>48840</v>
      </c>
      <c r="I8028" s="7">
        <f>FlightsPivot[[#This Row],[Total Fare]]*10%</f>
        <v>4884</v>
      </c>
      <c r="J8028" s="7">
        <f>FlightsPivot[[#This Row],[Total Fare]]+FlightsPivot[[#This Row],[10% tax ]]</f>
        <v>53724</v>
      </c>
      <c r="K8028" s="4">
        <v>6</v>
      </c>
      <c r="L8028" s="4">
        <v>2015</v>
      </c>
      <c r="M8028" t="str">
        <f>INDEX(RoutesPivot[DepAirport],MATCH($C8028,RoutesPivot[[RouteID]:[RouteID]],0))</f>
        <v>ORD</v>
      </c>
      <c r="N8028" t="str">
        <f>INDEX(RoutesPivot[AirportID],MATCH($C8028,RoutesPivot[[RouteID]:[RouteID]],0))</f>
        <v>BWI</v>
      </c>
      <c r="O8028">
        <f>INDEX(RoutesPivot[Distance],MATCH($C8028,RoutesPivot[[RouteID]:[RouteID]],0))</f>
        <v>520</v>
      </c>
      <c r="P8028">
        <f>INDEX(RoutesPivot[ListPrice],MATCH($C8028,RoutesPivot[[RouteID]:[RouteID]],0))</f>
        <v>240</v>
      </c>
      <c r="Q8028" t="str">
        <f>INDEX(AirportPivot[AirportName],MATCH($N8028,AirportPivot[[AirportID]:[AirportID]],0))</f>
        <v>Baltimore/Washington International Thurgood Marshall</v>
      </c>
      <c r="R8028">
        <f>INDEX(AirportPivot[Gates (number of available)],MATCH($N8028,AirportPivot[[AirportID]:[AirportID]],0))</f>
        <v>58</v>
      </c>
    </row>
    <row r="8029" spans="1:18" x14ac:dyDescent="0.25">
      <c r="A8029" s="3" t="s">
        <v>8061</v>
      </c>
      <c r="B8029" s="12">
        <v>41998</v>
      </c>
      <c r="C8029" s="4" t="s">
        <v>70</v>
      </c>
      <c r="D8029" s="4">
        <v>3.3</v>
      </c>
      <c r="E8029" s="4">
        <v>50</v>
      </c>
      <c r="F8029" s="5">
        <v>0.79166666666666663</v>
      </c>
      <c r="G8029" s="6">
        <v>385</v>
      </c>
      <c r="H8029" s="7">
        <v>63525</v>
      </c>
      <c r="I8029" s="7">
        <f>FlightsPivot[[#This Row],[Total Fare]]*10%</f>
        <v>6352.5</v>
      </c>
      <c r="J8029" s="7">
        <f>FlightsPivot[[#This Row],[Total Fare]]+FlightsPivot[[#This Row],[10% tax ]]</f>
        <v>69877.5</v>
      </c>
      <c r="K8029" s="4">
        <v>12</v>
      </c>
      <c r="L8029" s="4">
        <v>2014</v>
      </c>
      <c r="M8029" t="str">
        <f>INDEX(RoutesPivot[DepAirport],MATCH($C8029,RoutesPivot[[RouteID]:[RouteID]],0))</f>
        <v>ORD</v>
      </c>
      <c r="N8029" t="str">
        <f>INDEX(RoutesPivot[AirportID],MATCH($C8029,RoutesPivot[[RouteID]:[RouteID]],0))</f>
        <v>LAS</v>
      </c>
      <c r="O8029">
        <f>INDEX(RoutesPivot[Distance],MATCH($C8029,RoutesPivot[[RouteID]:[RouteID]],0))</f>
        <v>1100</v>
      </c>
      <c r="P8029">
        <f>INDEX(RoutesPivot[ListPrice],MATCH($C8029,RoutesPivot[[RouteID]:[RouteID]],0))</f>
        <v>275</v>
      </c>
      <c r="Q8029" t="str">
        <f>INDEX(AirportPivot[AirportName],MATCH($N8029,AirportPivot[[AirportID]:[AirportID]],0))</f>
        <v>McCarran International</v>
      </c>
      <c r="R8029">
        <f>INDEX(AirportPivot[Gates (number of available)],MATCH($N8029,AirportPivot[[AirportID]:[AirportID]],0))</f>
        <v>68</v>
      </c>
    </row>
    <row r="8030" spans="1:18" x14ac:dyDescent="0.25">
      <c r="A8030" s="3" t="s">
        <v>8062</v>
      </c>
      <c r="B8030" s="12">
        <v>42146</v>
      </c>
      <c r="C8030" s="4" t="s">
        <v>80</v>
      </c>
      <c r="D8030" s="4">
        <v>3.5</v>
      </c>
      <c r="E8030" s="4">
        <v>147</v>
      </c>
      <c r="F8030" s="5">
        <v>0.75</v>
      </c>
      <c r="G8030" s="6">
        <v>300</v>
      </c>
      <c r="H8030" s="7">
        <v>55500</v>
      </c>
      <c r="I8030" s="7">
        <f>FlightsPivot[[#This Row],[Total Fare]]*10%</f>
        <v>5550</v>
      </c>
      <c r="J8030" s="7">
        <f>FlightsPivot[[#This Row],[Total Fare]]+FlightsPivot[[#This Row],[10% tax ]]</f>
        <v>61050</v>
      </c>
      <c r="K8030" s="4">
        <v>5</v>
      </c>
      <c r="L8030" s="4">
        <v>2015</v>
      </c>
      <c r="M8030" t="str">
        <f>INDEX(RoutesPivot[DepAirport],MATCH($C8030,RoutesPivot[[RouteID]:[RouteID]],0))</f>
        <v>ORD</v>
      </c>
      <c r="N8030" t="str">
        <f>INDEX(RoutesPivot[AirportID],MATCH($C8030,RoutesPivot[[RouteID]:[RouteID]],0))</f>
        <v>MIA</v>
      </c>
      <c r="O8030">
        <f>INDEX(RoutesPivot[Distance],MATCH($C8030,RoutesPivot[[RouteID]:[RouteID]],0))</f>
        <v>1000</v>
      </c>
      <c r="P8030">
        <f>INDEX(RoutesPivot[ListPrice],MATCH($C8030,RoutesPivot[[RouteID]:[RouteID]],0))</f>
        <v>300</v>
      </c>
      <c r="Q8030" t="str">
        <f>INDEX(AirportPivot[AirportName],MATCH($N8030,AirportPivot[[AirportID]:[AirportID]],0))</f>
        <v>Miami International</v>
      </c>
      <c r="R8030">
        <f>INDEX(AirportPivot[Gates (number of available)],MATCH($N8030,AirportPivot[[AirportID]:[AirportID]],0))</f>
        <v>80</v>
      </c>
    </row>
    <row r="8031" spans="1:18" x14ac:dyDescent="0.25">
      <c r="A8031" s="3" t="s">
        <v>8063</v>
      </c>
      <c r="B8031" s="12">
        <v>41699</v>
      </c>
      <c r="C8031" s="4" t="s">
        <v>25</v>
      </c>
      <c r="D8031" s="4">
        <v>1.6</v>
      </c>
      <c r="E8031" s="4">
        <v>163</v>
      </c>
      <c r="F8031" s="5">
        <v>0.375</v>
      </c>
      <c r="G8031" s="6">
        <v>200</v>
      </c>
      <c r="H8031" s="7">
        <v>33000</v>
      </c>
      <c r="I8031" s="7">
        <f>FlightsPivot[[#This Row],[Total Fare]]*10%</f>
        <v>3300</v>
      </c>
      <c r="J8031" s="7">
        <f>FlightsPivot[[#This Row],[Total Fare]]+FlightsPivot[[#This Row],[10% tax ]]</f>
        <v>36300</v>
      </c>
      <c r="K8031" s="4">
        <v>3</v>
      </c>
      <c r="L8031" s="4">
        <v>2014</v>
      </c>
      <c r="M8031" t="str">
        <f>INDEX(RoutesPivot[DepAirport],MATCH($C8031,RoutesPivot[[RouteID]:[RouteID]],0))</f>
        <v>ORD</v>
      </c>
      <c r="N8031" t="str">
        <f>INDEX(RoutesPivot[AirportID],MATCH($C8031,RoutesPivot[[RouteID]:[RouteID]],0))</f>
        <v>DFW</v>
      </c>
      <c r="O8031">
        <f>INDEX(RoutesPivot[Distance],MATCH($C8031,RoutesPivot[[RouteID]:[RouteID]],0))</f>
        <v>700</v>
      </c>
      <c r="P8031">
        <f>INDEX(RoutesPivot[ListPrice],MATCH($C8031,RoutesPivot[[RouteID]:[RouteID]],0))</f>
        <v>200</v>
      </c>
      <c r="Q8031" t="str">
        <f>INDEX(AirportPivot[AirportName],MATCH($N8031,AirportPivot[[AirportID]:[AirportID]],0))</f>
        <v>Dallas/Fort Worth International</v>
      </c>
      <c r="R8031">
        <f>INDEX(AirportPivot[Gates (number of available)],MATCH($N8031,AirportPivot[[AirportID]:[AirportID]],0))</f>
        <v>130</v>
      </c>
    </row>
    <row r="8032" spans="1:18" x14ac:dyDescent="0.25">
      <c r="A8032" s="3" t="s">
        <v>8064</v>
      </c>
      <c r="B8032" s="12">
        <v>41758</v>
      </c>
      <c r="C8032" s="4" t="s">
        <v>98</v>
      </c>
      <c r="D8032" s="4">
        <v>2.4</v>
      </c>
      <c r="E8032" s="4">
        <v>101</v>
      </c>
      <c r="F8032" s="5">
        <v>0.75</v>
      </c>
      <c r="G8032" s="6">
        <v>275</v>
      </c>
      <c r="H8032" s="7">
        <v>50875</v>
      </c>
      <c r="I8032" s="7">
        <f>FlightsPivot[[#This Row],[Total Fare]]*10%</f>
        <v>5087.5</v>
      </c>
      <c r="J8032" s="7">
        <f>FlightsPivot[[#This Row],[Total Fare]]+FlightsPivot[[#This Row],[10% tax ]]</f>
        <v>55962.5</v>
      </c>
      <c r="K8032" s="4">
        <v>4</v>
      </c>
      <c r="L8032" s="4">
        <v>2014</v>
      </c>
      <c r="M8032" t="str">
        <f>INDEX(RoutesPivot[DepAirport],MATCH($C8032,RoutesPivot[[RouteID]:[RouteID]],0))</f>
        <v>ORD</v>
      </c>
      <c r="N8032" t="str">
        <f>INDEX(RoutesPivot[AirportID],MATCH($C8032,RoutesPivot[[RouteID]:[RouteID]],0))</f>
        <v>PHL</v>
      </c>
      <c r="O8032">
        <f>INDEX(RoutesPivot[Distance],MATCH($C8032,RoutesPivot[[RouteID]:[RouteID]],0))</f>
        <v>580</v>
      </c>
      <c r="P8032">
        <f>INDEX(RoutesPivot[ListPrice],MATCH($C8032,RoutesPivot[[RouteID]:[RouteID]],0))</f>
        <v>275</v>
      </c>
      <c r="Q8032" t="str">
        <f>INDEX(AirportPivot[AirportName],MATCH($N8032,AirportPivot[[AirportID]:[AirportID]],0))</f>
        <v>Philadelphia International</v>
      </c>
      <c r="R8032">
        <f>INDEX(AirportPivot[Gates (number of available)],MATCH($N8032,AirportPivot[[AirportID]:[AirportID]],0))</f>
        <v>89</v>
      </c>
    </row>
    <row r="8033" spans="1:18" x14ac:dyDescent="0.25">
      <c r="A8033" s="3" t="s">
        <v>8065</v>
      </c>
      <c r="B8033" s="12">
        <v>41802</v>
      </c>
      <c r="C8033" s="4" t="s">
        <v>17</v>
      </c>
      <c r="D8033" s="4">
        <v>4.2</v>
      </c>
      <c r="E8033" s="4">
        <v>75</v>
      </c>
      <c r="F8033" s="5">
        <v>0.79166666666666663</v>
      </c>
      <c r="G8033" s="6">
        <v>385</v>
      </c>
      <c r="H8033" s="7">
        <v>69685</v>
      </c>
      <c r="I8033" s="7">
        <f>FlightsPivot[[#This Row],[Total Fare]]*10%</f>
        <v>6968.5</v>
      </c>
      <c r="J8033" s="7">
        <f>FlightsPivot[[#This Row],[Total Fare]]+FlightsPivot[[#This Row],[10% tax ]]</f>
        <v>76653.5</v>
      </c>
      <c r="K8033" s="4">
        <v>6</v>
      </c>
      <c r="L8033" s="4">
        <v>2014</v>
      </c>
      <c r="M8033" t="str">
        <f>INDEX(RoutesPivot[DepAirport],MATCH($C8033,RoutesPivot[[RouteID]:[RouteID]],0))</f>
        <v>ORD</v>
      </c>
      <c r="N8033" t="str">
        <f>INDEX(RoutesPivot[AirportID],MATCH($C8033,RoutesPivot[[RouteID]:[RouteID]],0))</f>
        <v>LAX</v>
      </c>
      <c r="O8033">
        <f>INDEX(RoutesPivot[Distance],MATCH($C8033,RoutesPivot[[RouteID]:[RouteID]],0))</f>
        <v>1518</v>
      </c>
      <c r="P8033">
        <f>INDEX(RoutesPivot[ListPrice],MATCH($C8033,RoutesPivot[[RouteID]:[RouteID]],0))</f>
        <v>350</v>
      </c>
      <c r="Q8033" t="str">
        <f>INDEX(AirportPivot[AirportName],MATCH($N8033,AirportPivot[[AirportID]:[AirportID]],0))</f>
        <v>Los Angeles International</v>
      </c>
      <c r="R8033">
        <f>INDEX(AirportPivot[Gates (number of available)],MATCH($N8033,AirportPivot[[AirportID]:[AirportID]],0))</f>
        <v>86</v>
      </c>
    </row>
    <row r="8034" spans="1:18" x14ac:dyDescent="0.25">
      <c r="A8034" s="3" t="s">
        <v>8066</v>
      </c>
      <c r="B8034" s="12">
        <v>42233</v>
      </c>
      <c r="C8034" s="4" t="s">
        <v>47</v>
      </c>
      <c r="D8034" s="4">
        <v>2.9</v>
      </c>
      <c r="E8034" s="4">
        <v>77</v>
      </c>
      <c r="F8034" s="5">
        <v>0.375</v>
      </c>
      <c r="G8034" s="6">
        <v>275</v>
      </c>
      <c r="H8034" s="7">
        <v>49775</v>
      </c>
      <c r="I8034" s="7">
        <f>FlightsPivot[[#This Row],[Total Fare]]*10%</f>
        <v>4977.5</v>
      </c>
      <c r="J8034" s="7">
        <f>FlightsPivot[[#This Row],[Total Fare]]+FlightsPivot[[#This Row],[10% tax ]]</f>
        <v>54752.5</v>
      </c>
      <c r="K8034" s="4">
        <v>8</v>
      </c>
      <c r="L8034" s="4">
        <v>2015</v>
      </c>
      <c r="M8034" t="str">
        <f>INDEX(RoutesPivot[DepAirport],MATCH($C8034,RoutesPivot[[RouteID]:[RouteID]],0))</f>
        <v>ORD</v>
      </c>
      <c r="N8034" t="str">
        <f>INDEX(RoutesPivot[AirportID],MATCH($C8034,RoutesPivot[[RouteID]:[RouteID]],0))</f>
        <v>PHX</v>
      </c>
      <c r="O8034">
        <f>INDEX(RoutesPivot[Distance],MATCH($C8034,RoutesPivot[[RouteID]:[RouteID]],0))</f>
        <v>1200</v>
      </c>
      <c r="P8034">
        <f>INDEX(RoutesPivot[ListPrice],MATCH($C8034,RoutesPivot[[RouteID]:[RouteID]],0))</f>
        <v>250</v>
      </c>
      <c r="Q8034" t="str">
        <f>INDEX(AirportPivot[AirportName],MATCH($N8034,AirportPivot[[AirportID]:[AirportID]],0))</f>
        <v>Phoenix Sky Harbor International</v>
      </c>
      <c r="R8034">
        <f>INDEX(AirportPivot[Gates (number of available)],MATCH($N8034,AirportPivot[[AirportID]:[AirportID]],0))</f>
        <v>60</v>
      </c>
    </row>
    <row r="8035" spans="1:18" x14ac:dyDescent="0.25">
      <c r="A8035" s="3" t="s">
        <v>8067</v>
      </c>
      <c r="B8035" s="12">
        <v>41945</v>
      </c>
      <c r="C8035" s="4" t="s">
        <v>33</v>
      </c>
      <c r="D8035" s="4">
        <v>2.7</v>
      </c>
      <c r="E8035" s="4">
        <v>99</v>
      </c>
      <c r="F8035" s="5">
        <v>0.375</v>
      </c>
      <c r="G8035" s="6">
        <v>375</v>
      </c>
      <c r="H8035" s="7">
        <v>69375</v>
      </c>
      <c r="I8035" s="7">
        <f>FlightsPivot[[#This Row],[Total Fare]]*10%</f>
        <v>6937.5</v>
      </c>
      <c r="J8035" s="7">
        <f>FlightsPivot[[#This Row],[Total Fare]]+FlightsPivot[[#This Row],[10% tax ]]</f>
        <v>76312.5</v>
      </c>
      <c r="K8035" s="4">
        <v>11</v>
      </c>
      <c r="L8035" s="4">
        <v>2014</v>
      </c>
      <c r="M8035" t="str">
        <f>INDEX(RoutesPivot[DepAirport],MATCH($C8035,RoutesPivot[[RouteID]:[RouteID]],0))</f>
        <v>ORD</v>
      </c>
      <c r="N8035" t="str">
        <f>INDEX(RoutesPivot[AirportID],MATCH($C8035,RoutesPivot[[RouteID]:[RouteID]],0))</f>
        <v>SFO</v>
      </c>
      <c r="O8035">
        <f>INDEX(RoutesPivot[Distance],MATCH($C8035,RoutesPivot[[RouteID]:[RouteID]],0))</f>
        <v>1600</v>
      </c>
      <c r="P8035">
        <f>INDEX(RoutesPivot[ListPrice],MATCH($C8035,RoutesPivot[[RouteID]:[RouteID]],0))</f>
        <v>375</v>
      </c>
      <c r="Q8035" t="str">
        <f>INDEX(AirportPivot[AirportName],MATCH($N8035,AirportPivot[[AirportID]:[AirportID]],0))</f>
        <v>San Francisco International</v>
      </c>
      <c r="R8035">
        <f>INDEX(AirportPivot[Gates (number of available)],MATCH($N8035,AirportPivot[[AirportID]:[AirportID]],0))</f>
        <v>70</v>
      </c>
    </row>
    <row r="8036" spans="1:18" x14ac:dyDescent="0.25">
      <c r="A8036" s="3" t="s">
        <v>8068</v>
      </c>
      <c r="B8036" s="12">
        <v>41885</v>
      </c>
      <c r="C8036" s="4" t="s">
        <v>86</v>
      </c>
      <c r="D8036" s="4">
        <v>2.2000000000000002</v>
      </c>
      <c r="E8036" s="4">
        <v>26</v>
      </c>
      <c r="F8036" s="5">
        <v>0.79166666666666663</v>
      </c>
      <c r="G8036" s="6">
        <v>115</v>
      </c>
      <c r="H8036" s="7">
        <v>21275</v>
      </c>
      <c r="I8036" s="7">
        <f>FlightsPivot[[#This Row],[Total Fare]]*10%</f>
        <v>2127.5</v>
      </c>
      <c r="J8036" s="7">
        <f>FlightsPivot[[#This Row],[Total Fare]]+FlightsPivot[[#This Row],[10% tax ]]</f>
        <v>23402.5</v>
      </c>
      <c r="K8036" s="4">
        <v>9</v>
      </c>
      <c r="L8036" s="4">
        <v>2014</v>
      </c>
      <c r="M8036" t="str">
        <f>INDEX(RoutesPivot[DepAirport],MATCH($C8036,RoutesPivot[[RouteID]:[RouteID]],0))</f>
        <v>ORD</v>
      </c>
      <c r="N8036" t="str">
        <f>INDEX(RoutesPivot[AirportID],MATCH($C8036,RoutesPivot[[RouteID]:[RouteID]],0))</f>
        <v>DTW</v>
      </c>
      <c r="O8036">
        <f>INDEX(RoutesPivot[Distance],MATCH($C8036,RoutesPivot[[RouteID]:[RouteID]],0))</f>
        <v>200</v>
      </c>
      <c r="P8036">
        <f>INDEX(RoutesPivot[ListPrice],MATCH($C8036,RoutesPivot[[RouteID]:[RouteID]],0))</f>
        <v>115</v>
      </c>
      <c r="Q8036" t="str">
        <f>INDEX(AirportPivot[AirportName],MATCH($N8036,AirportPivot[[AirportID]:[AirportID]],0))</f>
        <v>Detroit Metropolitan Wayne County</v>
      </c>
      <c r="R8036">
        <f>INDEX(AirportPivot[Gates (number of available)],MATCH($N8036,AirportPivot[[AirportID]:[AirportID]],0))</f>
        <v>60</v>
      </c>
    </row>
    <row r="8037" spans="1:18" x14ac:dyDescent="0.25">
      <c r="A8037" s="3" t="s">
        <v>8069</v>
      </c>
      <c r="B8037" s="12">
        <v>41677</v>
      </c>
      <c r="C8037" s="4" t="s">
        <v>13</v>
      </c>
      <c r="D8037" s="4">
        <v>3.4</v>
      </c>
      <c r="E8037" s="4">
        <v>41</v>
      </c>
      <c r="F8037" s="5">
        <v>0.33333333333333331</v>
      </c>
      <c r="G8037" s="6">
        <v>250</v>
      </c>
      <c r="H8037" s="7">
        <v>41250</v>
      </c>
      <c r="I8037" s="7">
        <f>FlightsPivot[[#This Row],[Total Fare]]*10%</f>
        <v>4125</v>
      </c>
      <c r="J8037" s="7">
        <f>FlightsPivot[[#This Row],[Total Fare]]+FlightsPivot[[#This Row],[10% tax ]]</f>
        <v>45375</v>
      </c>
      <c r="K8037" s="4">
        <v>2</v>
      </c>
      <c r="L8037" s="4">
        <v>2014</v>
      </c>
      <c r="M8037" t="str">
        <f>INDEX(RoutesPivot[DepAirport],MATCH($C8037,RoutesPivot[[RouteID]:[RouteID]],0))</f>
        <v>ORD</v>
      </c>
      <c r="N8037" t="str">
        <f>INDEX(RoutesPivot[AirportID],MATCH($C8037,RoutesPivot[[RouteID]:[RouteID]],0))</f>
        <v>JFK</v>
      </c>
      <c r="O8037">
        <f>INDEX(RoutesPivot[Distance],MATCH($C8037,RoutesPivot[[RouteID]:[RouteID]],0))</f>
        <v>619</v>
      </c>
      <c r="P8037">
        <f>INDEX(RoutesPivot[ListPrice],MATCH($C8037,RoutesPivot[[RouteID]:[RouteID]],0))</f>
        <v>250</v>
      </c>
      <c r="Q8037" t="str">
        <f>INDEX(AirportPivot[AirportName],MATCH($N8037,AirportPivot[[AirportID]:[AirportID]],0))</f>
        <v>John F Kennedy International</v>
      </c>
      <c r="R8037">
        <f>INDEX(AirportPivot[Gates (number of available)],MATCH($N8037,AirportPivot[[AirportID]:[AirportID]],0))</f>
        <v>120</v>
      </c>
    </row>
    <row r="8038" spans="1:18" x14ac:dyDescent="0.25">
      <c r="A8038" s="3" t="s">
        <v>8070</v>
      </c>
      <c r="B8038" s="12">
        <v>41829</v>
      </c>
      <c r="C8038" s="4" t="s">
        <v>13</v>
      </c>
      <c r="D8038" s="4">
        <v>1</v>
      </c>
      <c r="E8038" s="4">
        <v>70</v>
      </c>
      <c r="F8038" s="5">
        <v>0.64583333333333337</v>
      </c>
      <c r="G8038" s="6">
        <v>275</v>
      </c>
      <c r="H8038" s="7">
        <v>49775</v>
      </c>
      <c r="I8038" s="7">
        <f>FlightsPivot[[#This Row],[Total Fare]]*10%</f>
        <v>4977.5</v>
      </c>
      <c r="J8038" s="7">
        <f>FlightsPivot[[#This Row],[Total Fare]]+FlightsPivot[[#This Row],[10% tax ]]</f>
        <v>54752.5</v>
      </c>
      <c r="K8038" s="4">
        <v>7</v>
      </c>
      <c r="L8038" s="4">
        <v>2014</v>
      </c>
      <c r="M8038" t="str">
        <f>INDEX(RoutesPivot[DepAirport],MATCH($C8038,RoutesPivot[[RouteID]:[RouteID]],0))</f>
        <v>ORD</v>
      </c>
      <c r="N8038" t="str">
        <f>INDEX(RoutesPivot[AirportID],MATCH($C8038,RoutesPivot[[RouteID]:[RouteID]],0))</f>
        <v>JFK</v>
      </c>
      <c r="O8038">
        <f>INDEX(RoutesPivot[Distance],MATCH($C8038,RoutesPivot[[RouteID]:[RouteID]],0))</f>
        <v>619</v>
      </c>
      <c r="P8038">
        <f>INDEX(RoutesPivot[ListPrice],MATCH($C8038,RoutesPivot[[RouteID]:[RouteID]],0))</f>
        <v>250</v>
      </c>
      <c r="Q8038" t="str">
        <f>INDEX(AirportPivot[AirportName],MATCH($N8038,AirportPivot[[AirportID]:[AirportID]],0))</f>
        <v>John F Kennedy International</v>
      </c>
      <c r="R8038">
        <f>INDEX(AirportPivot[Gates (number of available)],MATCH($N8038,AirportPivot[[AirportID]:[AirportID]],0))</f>
        <v>120</v>
      </c>
    </row>
    <row r="8039" spans="1:18" x14ac:dyDescent="0.25">
      <c r="A8039" s="3" t="s">
        <v>8071</v>
      </c>
      <c r="B8039" s="12">
        <v>42035</v>
      </c>
      <c r="C8039" s="4" t="s">
        <v>70</v>
      </c>
      <c r="D8039" s="4">
        <v>2.7</v>
      </c>
      <c r="E8039" s="4">
        <v>148</v>
      </c>
      <c r="F8039" s="5">
        <v>0.29166666666666669</v>
      </c>
      <c r="G8039" s="6">
        <v>275</v>
      </c>
      <c r="H8039" s="7">
        <v>50875</v>
      </c>
      <c r="I8039" s="7">
        <f>FlightsPivot[[#This Row],[Total Fare]]*10%</f>
        <v>5087.5</v>
      </c>
      <c r="J8039" s="7">
        <f>FlightsPivot[[#This Row],[Total Fare]]+FlightsPivot[[#This Row],[10% tax ]]</f>
        <v>55962.5</v>
      </c>
      <c r="K8039" s="4">
        <v>1</v>
      </c>
      <c r="L8039" s="4">
        <v>2015</v>
      </c>
      <c r="M8039" t="str">
        <f>INDEX(RoutesPivot[DepAirport],MATCH($C8039,RoutesPivot[[RouteID]:[RouteID]],0))</f>
        <v>ORD</v>
      </c>
      <c r="N8039" t="str">
        <f>INDEX(RoutesPivot[AirportID],MATCH($C8039,RoutesPivot[[RouteID]:[RouteID]],0))</f>
        <v>LAS</v>
      </c>
      <c r="O8039">
        <f>INDEX(RoutesPivot[Distance],MATCH($C8039,RoutesPivot[[RouteID]:[RouteID]],0))</f>
        <v>1100</v>
      </c>
      <c r="P8039">
        <f>INDEX(RoutesPivot[ListPrice],MATCH($C8039,RoutesPivot[[RouteID]:[RouteID]],0))</f>
        <v>275</v>
      </c>
      <c r="Q8039" t="str">
        <f>INDEX(AirportPivot[AirportName],MATCH($N8039,AirportPivot[[AirportID]:[AirportID]],0))</f>
        <v>McCarran International</v>
      </c>
      <c r="R8039">
        <f>INDEX(AirportPivot[Gates (number of available)],MATCH($N8039,AirportPivot[[AirportID]:[AirportID]],0))</f>
        <v>68</v>
      </c>
    </row>
    <row r="8040" spans="1:18" x14ac:dyDescent="0.25">
      <c r="A8040" s="3" t="s">
        <v>8072</v>
      </c>
      <c r="B8040" s="12">
        <v>41852</v>
      </c>
      <c r="C8040" s="4" t="s">
        <v>15</v>
      </c>
      <c r="D8040" s="4">
        <v>0.6</v>
      </c>
      <c r="E8040" s="4">
        <v>210</v>
      </c>
      <c r="F8040" s="5">
        <v>0.5</v>
      </c>
      <c r="G8040" s="6">
        <v>247.5</v>
      </c>
      <c r="H8040" s="7">
        <v>40837.5</v>
      </c>
      <c r="I8040" s="7">
        <f>FlightsPivot[[#This Row],[Total Fare]]*10%</f>
        <v>4083.75</v>
      </c>
      <c r="J8040" s="7">
        <f>FlightsPivot[[#This Row],[Total Fare]]+FlightsPivot[[#This Row],[10% tax ]]</f>
        <v>44921.25</v>
      </c>
      <c r="K8040" s="4">
        <v>8</v>
      </c>
      <c r="L8040" s="4">
        <v>2014</v>
      </c>
      <c r="M8040" t="str">
        <f>INDEX(RoutesPivot[DepAirport],MATCH($C8040,RoutesPivot[[RouteID]:[RouteID]],0))</f>
        <v>ORD</v>
      </c>
      <c r="N8040" t="str">
        <f>INDEX(RoutesPivot[AirportID],MATCH($C8040,RoutesPivot[[RouteID]:[RouteID]],0))</f>
        <v>EWR</v>
      </c>
      <c r="O8040">
        <f>INDEX(RoutesPivot[Distance],MATCH($C8040,RoutesPivot[[RouteID]:[RouteID]],0))</f>
        <v>600</v>
      </c>
      <c r="P8040">
        <f>INDEX(RoutesPivot[ListPrice],MATCH($C8040,RoutesPivot[[RouteID]:[RouteID]],0))</f>
        <v>225</v>
      </c>
      <c r="Q8040" t="str">
        <f>INDEX(AirportPivot[AirportName],MATCH($N8040,AirportPivot[[AirportID]:[AirportID]],0))</f>
        <v>Newark Liberty International</v>
      </c>
      <c r="R8040">
        <f>INDEX(AirportPivot[Gates (number of available)],MATCH($N8040,AirportPivot[[AirportID]:[AirportID]],0))</f>
        <v>82</v>
      </c>
    </row>
    <row r="8041" spans="1:18" x14ac:dyDescent="0.25">
      <c r="A8041" s="3" t="s">
        <v>8073</v>
      </c>
      <c r="B8041" s="12">
        <v>42331</v>
      </c>
      <c r="C8041" s="4" t="s">
        <v>40</v>
      </c>
      <c r="D8041" s="4">
        <v>5.2</v>
      </c>
      <c r="E8041" s="4">
        <v>137</v>
      </c>
      <c r="F8041" s="5">
        <v>0.625</v>
      </c>
      <c r="G8041" s="6">
        <v>172.5</v>
      </c>
      <c r="H8041" s="7">
        <v>31912.5</v>
      </c>
      <c r="I8041" s="7">
        <f>FlightsPivot[[#This Row],[Total Fare]]*10%</f>
        <v>3191.25</v>
      </c>
      <c r="J8041" s="7">
        <f>FlightsPivot[[#This Row],[Total Fare]]+FlightsPivot[[#This Row],[10% tax ]]</f>
        <v>35103.75</v>
      </c>
      <c r="K8041" s="4">
        <v>11</v>
      </c>
      <c r="L8041" s="4">
        <v>2015</v>
      </c>
      <c r="M8041" t="str">
        <f>INDEX(RoutesPivot[DepAirport],MATCH($C8041,RoutesPivot[[RouteID]:[RouteID]],0))</f>
        <v>ORD</v>
      </c>
      <c r="N8041" t="str">
        <f>INDEX(RoutesPivot[AirportID],MATCH($C8041,RoutesPivot[[RouteID]:[RouteID]],0))</f>
        <v>MSP</v>
      </c>
      <c r="O8041">
        <f>INDEX(RoutesPivot[Distance],MATCH($C8041,RoutesPivot[[RouteID]:[RouteID]],0))</f>
        <v>300</v>
      </c>
      <c r="P8041">
        <f>INDEX(RoutesPivot[ListPrice],MATCH($C8041,RoutesPivot[[RouteID]:[RouteID]],0))</f>
        <v>115</v>
      </c>
      <c r="Q8041" t="str">
        <f>INDEX(AirportPivot[AirportName],MATCH($N8041,AirportPivot[[AirportID]:[AirportID]],0))</f>
        <v>Minneapolis-St Paul International/Wold-Chamberlain</v>
      </c>
      <c r="R8041">
        <f>INDEX(AirportPivot[Gates (number of available)],MATCH($N8041,AirportPivot[[AirportID]:[AirportID]],0))</f>
        <v>65</v>
      </c>
    </row>
    <row r="8042" spans="1:18" x14ac:dyDescent="0.25">
      <c r="A8042" s="3" t="s">
        <v>8074</v>
      </c>
      <c r="B8042" s="12">
        <v>42358</v>
      </c>
      <c r="C8042" s="4" t="s">
        <v>15</v>
      </c>
      <c r="D8042" s="4">
        <v>1.3</v>
      </c>
      <c r="E8042" s="4">
        <v>159</v>
      </c>
      <c r="F8042" s="5">
        <v>0.5625</v>
      </c>
      <c r="G8042" s="6">
        <v>225</v>
      </c>
      <c r="H8042" s="7">
        <v>37125</v>
      </c>
      <c r="I8042" s="7">
        <f>FlightsPivot[[#This Row],[Total Fare]]*10%</f>
        <v>3712.5</v>
      </c>
      <c r="J8042" s="7">
        <f>FlightsPivot[[#This Row],[Total Fare]]+FlightsPivot[[#This Row],[10% tax ]]</f>
        <v>40837.5</v>
      </c>
      <c r="K8042" s="4">
        <v>12</v>
      </c>
      <c r="L8042" s="4">
        <v>2015</v>
      </c>
      <c r="M8042" t="str">
        <f>INDEX(RoutesPivot[DepAirport],MATCH($C8042,RoutesPivot[[RouteID]:[RouteID]],0))</f>
        <v>ORD</v>
      </c>
      <c r="N8042" t="str">
        <f>INDEX(RoutesPivot[AirportID],MATCH($C8042,RoutesPivot[[RouteID]:[RouteID]],0))</f>
        <v>EWR</v>
      </c>
      <c r="O8042">
        <f>INDEX(RoutesPivot[Distance],MATCH($C8042,RoutesPivot[[RouteID]:[RouteID]],0))</f>
        <v>600</v>
      </c>
      <c r="P8042">
        <f>INDEX(RoutesPivot[ListPrice],MATCH($C8042,RoutesPivot[[RouteID]:[RouteID]],0))</f>
        <v>225</v>
      </c>
      <c r="Q8042" t="str">
        <f>INDEX(AirportPivot[AirportName],MATCH($N8042,AirportPivot[[AirportID]:[AirportID]],0))</f>
        <v>Newark Liberty International</v>
      </c>
      <c r="R8042">
        <f>INDEX(AirportPivot[Gates (number of available)],MATCH($N8042,AirportPivot[[AirportID]:[AirportID]],0))</f>
        <v>82</v>
      </c>
    </row>
    <row r="8043" spans="1:18" x14ac:dyDescent="0.25">
      <c r="A8043" s="3" t="s">
        <v>8075</v>
      </c>
      <c r="B8043" s="12">
        <v>41992</v>
      </c>
      <c r="C8043" s="4" t="s">
        <v>70</v>
      </c>
      <c r="D8043" s="4">
        <v>1.4</v>
      </c>
      <c r="E8043" s="4">
        <v>1</v>
      </c>
      <c r="F8043" s="5">
        <v>0.75</v>
      </c>
      <c r="G8043" s="6">
        <v>275</v>
      </c>
      <c r="H8043" s="7">
        <v>50875</v>
      </c>
      <c r="I8043" s="7">
        <f>FlightsPivot[[#This Row],[Total Fare]]*10%</f>
        <v>5087.5</v>
      </c>
      <c r="J8043" s="7">
        <f>FlightsPivot[[#This Row],[Total Fare]]+FlightsPivot[[#This Row],[10% tax ]]</f>
        <v>55962.5</v>
      </c>
      <c r="K8043" s="4">
        <v>12</v>
      </c>
      <c r="L8043" s="4">
        <v>2014</v>
      </c>
      <c r="M8043" t="str">
        <f>INDEX(RoutesPivot[DepAirport],MATCH($C8043,RoutesPivot[[RouteID]:[RouteID]],0))</f>
        <v>ORD</v>
      </c>
      <c r="N8043" t="str">
        <f>INDEX(RoutesPivot[AirportID],MATCH($C8043,RoutesPivot[[RouteID]:[RouteID]],0))</f>
        <v>LAS</v>
      </c>
      <c r="O8043">
        <f>INDEX(RoutesPivot[Distance],MATCH($C8043,RoutesPivot[[RouteID]:[RouteID]],0))</f>
        <v>1100</v>
      </c>
      <c r="P8043">
        <f>INDEX(RoutesPivot[ListPrice],MATCH($C8043,RoutesPivot[[RouteID]:[RouteID]],0))</f>
        <v>275</v>
      </c>
      <c r="Q8043" t="str">
        <f>INDEX(AirportPivot[AirportName],MATCH($N8043,AirportPivot[[AirportID]:[AirportID]],0))</f>
        <v>McCarran International</v>
      </c>
      <c r="R8043">
        <f>INDEX(AirportPivot[Gates (number of available)],MATCH($N8043,AirportPivot[[AirportID]:[AirportID]],0))</f>
        <v>68</v>
      </c>
    </row>
    <row r="8044" spans="1:18" x14ac:dyDescent="0.25">
      <c r="A8044" s="3" t="s">
        <v>8076</v>
      </c>
      <c r="B8044" s="12">
        <v>41824</v>
      </c>
      <c r="C8044" s="4" t="s">
        <v>13</v>
      </c>
      <c r="D8044" s="4">
        <v>1.7</v>
      </c>
      <c r="E8044" s="4">
        <v>98</v>
      </c>
      <c r="F8044" s="5">
        <v>0.41666666666666669</v>
      </c>
      <c r="G8044" s="6">
        <v>275</v>
      </c>
      <c r="H8044" s="7">
        <v>50875</v>
      </c>
      <c r="I8044" s="7">
        <f>FlightsPivot[[#This Row],[Total Fare]]*10%</f>
        <v>5087.5</v>
      </c>
      <c r="J8044" s="7">
        <f>FlightsPivot[[#This Row],[Total Fare]]+FlightsPivot[[#This Row],[10% tax ]]</f>
        <v>55962.5</v>
      </c>
      <c r="K8044" s="4">
        <v>7</v>
      </c>
      <c r="L8044" s="4">
        <v>2014</v>
      </c>
      <c r="M8044" t="str">
        <f>INDEX(RoutesPivot[DepAirport],MATCH($C8044,RoutesPivot[[RouteID]:[RouteID]],0))</f>
        <v>ORD</v>
      </c>
      <c r="N8044" t="str">
        <f>INDEX(RoutesPivot[AirportID],MATCH($C8044,RoutesPivot[[RouteID]:[RouteID]],0))</f>
        <v>JFK</v>
      </c>
      <c r="O8044">
        <f>INDEX(RoutesPivot[Distance],MATCH($C8044,RoutesPivot[[RouteID]:[RouteID]],0))</f>
        <v>619</v>
      </c>
      <c r="P8044">
        <f>INDEX(RoutesPivot[ListPrice],MATCH($C8044,RoutesPivot[[RouteID]:[RouteID]],0))</f>
        <v>250</v>
      </c>
      <c r="Q8044" t="str">
        <f>INDEX(AirportPivot[AirportName],MATCH($N8044,AirportPivot[[AirportID]:[AirportID]],0))</f>
        <v>John F Kennedy International</v>
      </c>
      <c r="R8044">
        <f>INDEX(AirportPivot[Gates (number of available)],MATCH($N8044,AirportPivot[[AirportID]:[AirportID]],0))</f>
        <v>120</v>
      </c>
    </row>
    <row r="8045" spans="1:18" x14ac:dyDescent="0.25">
      <c r="A8045" s="3" t="s">
        <v>8077</v>
      </c>
      <c r="B8045" s="12">
        <v>42099</v>
      </c>
      <c r="C8045" s="4" t="s">
        <v>37</v>
      </c>
      <c r="D8045" s="4">
        <v>2.2999999999999998</v>
      </c>
      <c r="E8045" s="4">
        <v>178</v>
      </c>
      <c r="F8045" s="5">
        <v>0.70833333333333337</v>
      </c>
      <c r="G8045" s="6">
        <v>350</v>
      </c>
      <c r="H8045" s="7">
        <v>57750</v>
      </c>
      <c r="I8045" s="7">
        <f>FlightsPivot[[#This Row],[Total Fare]]*10%</f>
        <v>5775</v>
      </c>
      <c r="J8045" s="7">
        <f>FlightsPivot[[#This Row],[Total Fare]]+FlightsPivot[[#This Row],[10% tax ]]</f>
        <v>63525</v>
      </c>
      <c r="K8045" s="4">
        <v>4</v>
      </c>
      <c r="L8045" s="4">
        <v>2015</v>
      </c>
      <c r="M8045" t="str">
        <f>INDEX(RoutesPivot[DepAirport],MATCH($C8045,RoutesPivot[[RouteID]:[RouteID]],0))</f>
        <v>ORD</v>
      </c>
      <c r="N8045" t="str">
        <f>INDEX(RoutesPivot[AirportID],MATCH($C8045,RoutesPivot[[RouteID]:[RouteID]],0))</f>
        <v>SEA</v>
      </c>
      <c r="O8045">
        <f>INDEX(RoutesPivot[Distance],MATCH($C8045,RoutesPivot[[RouteID]:[RouteID]],0))</f>
        <v>1500</v>
      </c>
      <c r="P8045">
        <f>INDEX(RoutesPivot[ListPrice],MATCH($C8045,RoutesPivot[[RouteID]:[RouteID]],0))</f>
        <v>350</v>
      </c>
      <c r="Q8045" t="str">
        <f>INDEX(AirportPivot[AirportName],MATCH($N8045,AirportPivot[[AirportID]:[AirportID]],0))</f>
        <v>Seattle-Tacoma International</v>
      </c>
      <c r="R8045">
        <f>INDEX(AirportPivot[Gates (number of available)],MATCH($N8045,AirportPivot[[AirportID]:[AirportID]],0))</f>
        <v>58</v>
      </c>
    </row>
    <row r="8046" spans="1:18" x14ac:dyDescent="0.25">
      <c r="A8046" s="3" t="s">
        <v>8078</v>
      </c>
      <c r="B8046" s="12">
        <v>42192</v>
      </c>
      <c r="C8046" s="4" t="s">
        <v>25</v>
      </c>
      <c r="D8046" s="4">
        <v>1.7</v>
      </c>
      <c r="E8046" s="4">
        <v>173</v>
      </c>
      <c r="F8046" s="5">
        <v>0.625</v>
      </c>
      <c r="G8046" s="6">
        <v>220</v>
      </c>
      <c r="H8046" s="7">
        <v>36300</v>
      </c>
      <c r="I8046" s="7">
        <f>FlightsPivot[[#This Row],[Total Fare]]*10%</f>
        <v>3630</v>
      </c>
      <c r="J8046" s="7">
        <f>FlightsPivot[[#This Row],[Total Fare]]+FlightsPivot[[#This Row],[10% tax ]]</f>
        <v>39930</v>
      </c>
      <c r="K8046" s="4">
        <v>7</v>
      </c>
      <c r="L8046" s="4">
        <v>2015</v>
      </c>
      <c r="M8046" t="str">
        <f>INDEX(RoutesPivot[DepAirport],MATCH($C8046,RoutesPivot[[RouteID]:[RouteID]],0))</f>
        <v>ORD</v>
      </c>
      <c r="N8046" t="str">
        <f>INDEX(RoutesPivot[AirportID],MATCH($C8046,RoutesPivot[[RouteID]:[RouteID]],0))</f>
        <v>DFW</v>
      </c>
      <c r="O8046">
        <f>INDEX(RoutesPivot[Distance],MATCH($C8046,RoutesPivot[[RouteID]:[RouteID]],0))</f>
        <v>700</v>
      </c>
      <c r="P8046">
        <f>INDEX(RoutesPivot[ListPrice],MATCH($C8046,RoutesPivot[[RouteID]:[RouteID]],0))</f>
        <v>200</v>
      </c>
      <c r="Q8046" t="str">
        <f>INDEX(AirportPivot[AirportName],MATCH($N8046,AirportPivot[[AirportID]:[AirportID]],0))</f>
        <v>Dallas/Fort Worth International</v>
      </c>
      <c r="R8046">
        <f>INDEX(AirportPivot[Gates (number of available)],MATCH($N8046,AirportPivot[[AirportID]:[AirportID]],0))</f>
        <v>130</v>
      </c>
    </row>
    <row r="8047" spans="1:18" x14ac:dyDescent="0.25">
      <c r="A8047" s="3" t="s">
        <v>8079</v>
      </c>
      <c r="B8047" s="12">
        <v>42315</v>
      </c>
      <c r="C8047" s="4" t="s">
        <v>37</v>
      </c>
      <c r="D8047" s="4">
        <v>1.7</v>
      </c>
      <c r="E8047" s="4">
        <v>83</v>
      </c>
      <c r="F8047" s="5">
        <v>0.3125</v>
      </c>
      <c r="G8047" s="6">
        <v>350</v>
      </c>
      <c r="H8047" s="7">
        <v>63350</v>
      </c>
      <c r="I8047" s="7">
        <f>FlightsPivot[[#This Row],[Total Fare]]*10%</f>
        <v>6335</v>
      </c>
      <c r="J8047" s="7">
        <f>FlightsPivot[[#This Row],[Total Fare]]+FlightsPivot[[#This Row],[10% tax ]]</f>
        <v>69685</v>
      </c>
      <c r="K8047" s="4">
        <v>11</v>
      </c>
      <c r="L8047" s="4">
        <v>2015</v>
      </c>
      <c r="M8047" t="str">
        <f>INDEX(RoutesPivot[DepAirport],MATCH($C8047,RoutesPivot[[RouteID]:[RouteID]],0))</f>
        <v>ORD</v>
      </c>
      <c r="N8047" t="str">
        <f>INDEX(RoutesPivot[AirportID],MATCH($C8047,RoutesPivot[[RouteID]:[RouteID]],0))</f>
        <v>SEA</v>
      </c>
      <c r="O8047">
        <f>INDEX(RoutesPivot[Distance],MATCH($C8047,RoutesPivot[[RouteID]:[RouteID]],0))</f>
        <v>1500</v>
      </c>
      <c r="P8047">
        <f>INDEX(RoutesPivot[ListPrice],MATCH($C8047,RoutesPivot[[RouteID]:[RouteID]],0))</f>
        <v>350</v>
      </c>
      <c r="Q8047" t="str">
        <f>INDEX(AirportPivot[AirportName],MATCH($N8047,AirportPivot[[AirportID]:[AirportID]],0))</f>
        <v>Seattle-Tacoma International</v>
      </c>
      <c r="R8047">
        <f>INDEX(AirportPivot[Gates (number of available)],MATCH($N8047,AirportPivot[[AirportID]:[AirportID]],0))</f>
        <v>58</v>
      </c>
    </row>
    <row r="8048" spans="1:18" x14ac:dyDescent="0.25">
      <c r="A8048" s="3" t="s">
        <v>8080</v>
      </c>
      <c r="B8048" s="12">
        <v>41812</v>
      </c>
      <c r="C8048" s="4" t="s">
        <v>50</v>
      </c>
      <c r="D8048" s="4">
        <v>1.3</v>
      </c>
      <c r="E8048" s="4">
        <v>180</v>
      </c>
      <c r="F8048" s="5">
        <v>0.875</v>
      </c>
      <c r="G8048" s="6">
        <v>302.5</v>
      </c>
      <c r="H8048" s="7">
        <v>49912.5</v>
      </c>
      <c r="I8048" s="7">
        <f>FlightsPivot[[#This Row],[Total Fare]]*10%</f>
        <v>4991.25</v>
      </c>
      <c r="J8048" s="7">
        <f>FlightsPivot[[#This Row],[Total Fare]]+FlightsPivot[[#This Row],[10% tax ]]</f>
        <v>54903.75</v>
      </c>
      <c r="K8048" s="4">
        <v>6</v>
      </c>
      <c r="L8048" s="4">
        <v>2014</v>
      </c>
      <c r="M8048" t="str">
        <f>INDEX(RoutesPivot[DepAirport],MATCH($C8048,RoutesPivot[[RouteID]:[RouteID]],0))</f>
        <v>ORD</v>
      </c>
      <c r="N8048" t="str">
        <f>INDEX(RoutesPivot[AirportID],MATCH($C8048,RoutesPivot[[RouteID]:[RouteID]],0))</f>
        <v>LGA</v>
      </c>
      <c r="O8048">
        <f>INDEX(RoutesPivot[Distance],MATCH($C8048,RoutesPivot[[RouteID]:[RouteID]],0))</f>
        <v>610</v>
      </c>
      <c r="P8048">
        <f>INDEX(RoutesPivot[ListPrice],MATCH($C8048,RoutesPivot[[RouteID]:[RouteID]],0))</f>
        <v>275</v>
      </c>
      <c r="Q8048" t="str">
        <f>INDEX(AirportPivot[AirportName],MATCH($N8048,AirportPivot[[AirportID]:[AirportID]],0))</f>
        <v>Laguardia</v>
      </c>
      <c r="R8048">
        <f>INDEX(AirportPivot[Gates (number of available)],MATCH($N8048,AirportPivot[[AirportID]:[AirportID]],0))</f>
        <v>66</v>
      </c>
    </row>
    <row r="8049" spans="1:18" x14ac:dyDescent="0.25">
      <c r="A8049" s="3" t="s">
        <v>8081</v>
      </c>
      <c r="B8049" s="12">
        <v>41931</v>
      </c>
      <c r="C8049" s="4" t="s">
        <v>37</v>
      </c>
      <c r="D8049" s="4">
        <v>2.1</v>
      </c>
      <c r="E8049" s="4">
        <v>128</v>
      </c>
      <c r="F8049" s="5">
        <v>0.75</v>
      </c>
      <c r="G8049" s="6">
        <v>350</v>
      </c>
      <c r="H8049" s="7">
        <v>64750</v>
      </c>
      <c r="I8049" s="7">
        <f>FlightsPivot[[#This Row],[Total Fare]]*10%</f>
        <v>6475</v>
      </c>
      <c r="J8049" s="7">
        <f>FlightsPivot[[#This Row],[Total Fare]]+FlightsPivot[[#This Row],[10% tax ]]</f>
        <v>71225</v>
      </c>
      <c r="K8049" s="4">
        <v>10</v>
      </c>
      <c r="L8049" s="4">
        <v>2014</v>
      </c>
      <c r="M8049" t="str">
        <f>INDEX(RoutesPivot[DepAirport],MATCH($C8049,RoutesPivot[[RouteID]:[RouteID]],0))</f>
        <v>ORD</v>
      </c>
      <c r="N8049" t="str">
        <f>INDEX(RoutesPivot[AirportID],MATCH($C8049,RoutesPivot[[RouteID]:[RouteID]],0))</f>
        <v>SEA</v>
      </c>
      <c r="O8049">
        <f>INDEX(RoutesPivot[Distance],MATCH($C8049,RoutesPivot[[RouteID]:[RouteID]],0))</f>
        <v>1500</v>
      </c>
      <c r="P8049">
        <f>INDEX(RoutesPivot[ListPrice],MATCH($C8049,RoutesPivot[[RouteID]:[RouteID]],0))</f>
        <v>350</v>
      </c>
      <c r="Q8049" t="str">
        <f>INDEX(AirportPivot[AirportName],MATCH($N8049,AirportPivot[[AirportID]:[AirportID]],0))</f>
        <v>Seattle-Tacoma International</v>
      </c>
      <c r="R8049">
        <f>INDEX(AirportPivot[Gates (number of available)],MATCH($N8049,AirportPivot[[AirportID]:[AirportID]],0))</f>
        <v>58</v>
      </c>
    </row>
    <row r="8050" spans="1:18" x14ac:dyDescent="0.25">
      <c r="A8050" s="3" t="s">
        <v>8082</v>
      </c>
      <c r="B8050" s="12">
        <v>41814</v>
      </c>
      <c r="C8050" s="4" t="s">
        <v>70</v>
      </c>
      <c r="D8050" s="4">
        <v>2.6</v>
      </c>
      <c r="E8050" s="4">
        <v>15</v>
      </c>
      <c r="F8050" s="5">
        <v>0.33333333333333331</v>
      </c>
      <c r="G8050" s="6">
        <v>302.5</v>
      </c>
      <c r="H8050" s="7">
        <v>55962.5</v>
      </c>
      <c r="I8050" s="7">
        <f>FlightsPivot[[#This Row],[Total Fare]]*10%</f>
        <v>5596.25</v>
      </c>
      <c r="J8050" s="7">
        <f>FlightsPivot[[#This Row],[Total Fare]]+FlightsPivot[[#This Row],[10% tax ]]</f>
        <v>61558.75</v>
      </c>
      <c r="K8050" s="4">
        <v>6</v>
      </c>
      <c r="L8050" s="4">
        <v>2014</v>
      </c>
      <c r="M8050" t="str">
        <f>INDEX(RoutesPivot[DepAirport],MATCH($C8050,RoutesPivot[[RouteID]:[RouteID]],0))</f>
        <v>ORD</v>
      </c>
      <c r="N8050" t="str">
        <f>INDEX(RoutesPivot[AirportID],MATCH($C8050,RoutesPivot[[RouteID]:[RouteID]],0))</f>
        <v>LAS</v>
      </c>
      <c r="O8050">
        <f>INDEX(RoutesPivot[Distance],MATCH($C8050,RoutesPivot[[RouteID]:[RouteID]],0))</f>
        <v>1100</v>
      </c>
      <c r="P8050">
        <f>INDEX(RoutesPivot[ListPrice],MATCH($C8050,RoutesPivot[[RouteID]:[RouteID]],0))</f>
        <v>275</v>
      </c>
      <c r="Q8050" t="str">
        <f>INDEX(AirportPivot[AirportName],MATCH($N8050,AirportPivot[[AirportID]:[AirportID]],0))</f>
        <v>McCarran International</v>
      </c>
      <c r="R8050">
        <f>INDEX(AirportPivot[Gates (number of available)],MATCH($N8050,AirportPivot[[AirportID]:[AirportID]],0))</f>
        <v>68</v>
      </c>
    </row>
    <row r="8051" spans="1:18" x14ac:dyDescent="0.25">
      <c r="A8051" s="3" t="s">
        <v>8083</v>
      </c>
      <c r="B8051" s="12">
        <v>41764</v>
      </c>
      <c r="C8051" s="4" t="s">
        <v>27</v>
      </c>
      <c r="D8051" s="4">
        <v>10.5</v>
      </c>
      <c r="E8051" s="4">
        <v>203</v>
      </c>
      <c r="F8051" s="5">
        <v>0.29166666666666669</v>
      </c>
      <c r="G8051" s="6">
        <v>200</v>
      </c>
      <c r="H8051" s="7">
        <v>33000</v>
      </c>
      <c r="I8051" s="7">
        <f>FlightsPivot[[#This Row],[Total Fare]]*10%</f>
        <v>3300</v>
      </c>
      <c r="J8051" s="7">
        <f>FlightsPivot[[#This Row],[Total Fare]]+FlightsPivot[[#This Row],[10% tax ]]</f>
        <v>36300</v>
      </c>
      <c r="K8051" s="4">
        <v>5</v>
      </c>
      <c r="L8051" s="4">
        <v>2014</v>
      </c>
      <c r="M8051" t="str">
        <f>INDEX(RoutesPivot[DepAirport],MATCH($C8051,RoutesPivot[[RouteID]:[RouteID]],0))</f>
        <v>ORD</v>
      </c>
      <c r="N8051" t="str">
        <f>INDEX(RoutesPivot[AirportID],MATCH($C8051,RoutesPivot[[RouteID]:[RouteID]],0))</f>
        <v>ATL</v>
      </c>
      <c r="O8051">
        <f>INDEX(RoutesPivot[Distance],MATCH($C8051,RoutesPivot[[RouteID]:[RouteID]],0))</f>
        <v>510</v>
      </c>
      <c r="P8051">
        <f>INDEX(RoutesPivot[ListPrice],MATCH($C8051,RoutesPivot[[RouteID]:[RouteID]],0))</f>
        <v>200</v>
      </c>
      <c r="Q8051" t="str">
        <f>INDEX(AirportPivot[AirportName],MATCH($N8051,AirportPivot[[AirportID]:[AirportID]],0))</f>
        <v>Hartsfield-Jackson Atlanta International</v>
      </c>
      <c r="R8051">
        <f>INDEX(AirportPivot[Gates (number of available)],MATCH($N8051,AirportPivot[[AirportID]:[AirportID]],0))</f>
        <v>100</v>
      </c>
    </row>
    <row r="8052" spans="1:18" x14ac:dyDescent="0.25">
      <c r="A8052" s="3" t="s">
        <v>8084</v>
      </c>
      <c r="B8052" s="12">
        <v>41659</v>
      </c>
      <c r="C8052" s="4" t="s">
        <v>83</v>
      </c>
      <c r="D8052" s="4">
        <v>3.8</v>
      </c>
      <c r="E8052" s="4">
        <v>8</v>
      </c>
      <c r="F8052" s="5">
        <v>0.72916666666666663</v>
      </c>
      <c r="G8052" s="6">
        <v>240</v>
      </c>
      <c r="H8052" s="7">
        <v>44400</v>
      </c>
      <c r="I8052" s="7">
        <f>FlightsPivot[[#This Row],[Total Fare]]*10%</f>
        <v>4440</v>
      </c>
      <c r="J8052" s="7">
        <f>FlightsPivot[[#This Row],[Total Fare]]+FlightsPivot[[#This Row],[10% tax ]]</f>
        <v>48840</v>
      </c>
      <c r="K8052" s="4">
        <v>1</v>
      </c>
      <c r="L8052" s="4">
        <v>2014</v>
      </c>
      <c r="M8052" t="str">
        <f>INDEX(RoutesPivot[DepAirport],MATCH($C8052,RoutesPivot[[RouteID]:[RouteID]],0))</f>
        <v>ORD</v>
      </c>
      <c r="N8052" t="str">
        <f>INDEX(RoutesPivot[AirportID],MATCH($C8052,RoutesPivot[[RouteID]:[RouteID]],0))</f>
        <v>BWI</v>
      </c>
      <c r="O8052">
        <f>INDEX(RoutesPivot[Distance],MATCH($C8052,RoutesPivot[[RouteID]:[RouteID]],0))</f>
        <v>520</v>
      </c>
      <c r="P8052">
        <f>INDEX(RoutesPivot[ListPrice],MATCH($C8052,RoutesPivot[[RouteID]:[RouteID]],0))</f>
        <v>240</v>
      </c>
      <c r="Q8052" t="str">
        <f>INDEX(AirportPivot[AirportName],MATCH($N8052,AirportPivot[[AirportID]:[AirportID]],0))</f>
        <v>Baltimore/Washington International Thurgood Marshall</v>
      </c>
      <c r="R8052">
        <f>INDEX(AirportPivot[Gates (number of available)],MATCH($N8052,AirportPivot[[AirportID]:[AirportID]],0))</f>
        <v>58</v>
      </c>
    </row>
    <row r="8053" spans="1:18" x14ac:dyDescent="0.25">
      <c r="A8053" s="3" t="s">
        <v>8085</v>
      </c>
      <c r="B8053" s="12">
        <v>41893</v>
      </c>
      <c r="C8053" s="4" t="s">
        <v>13</v>
      </c>
      <c r="D8053" s="4">
        <v>2.1</v>
      </c>
      <c r="E8053" s="4">
        <v>33</v>
      </c>
      <c r="F8053" s="5">
        <v>0.5</v>
      </c>
      <c r="G8053" s="6">
        <v>250</v>
      </c>
      <c r="H8053" s="7">
        <v>46250</v>
      </c>
      <c r="I8053" s="7">
        <f>FlightsPivot[[#This Row],[Total Fare]]*10%</f>
        <v>4625</v>
      </c>
      <c r="J8053" s="7">
        <f>FlightsPivot[[#This Row],[Total Fare]]+FlightsPivot[[#This Row],[10% tax ]]</f>
        <v>50875</v>
      </c>
      <c r="K8053" s="4">
        <v>9</v>
      </c>
      <c r="L8053" s="4">
        <v>2014</v>
      </c>
      <c r="M8053" t="str">
        <f>INDEX(RoutesPivot[DepAirport],MATCH($C8053,RoutesPivot[[RouteID]:[RouteID]],0))</f>
        <v>ORD</v>
      </c>
      <c r="N8053" t="str">
        <f>INDEX(RoutesPivot[AirportID],MATCH($C8053,RoutesPivot[[RouteID]:[RouteID]],0))</f>
        <v>JFK</v>
      </c>
      <c r="O8053">
        <f>INDEX(RoutesPivot[Distance],MATCH($C8053,RoutesPivot[[RouteID]:[RouteID]],0))</f>
        <v>619</v>
      </c>
      <c r="P8053">
        <f>INDEX(RoutesPivot[ListPrice],MATCH($C8053,RoutesPivot[[RouteID]:[RouteID]],0))</f>
        <v>250</v>
      </c>
      <c r="Q8053" t="str">
        <f>INDEX(AirportPivot[AirportName],MATCH($N8053,AirportPivot[[AirportID]:[AirportID]],0))</f>
        <v>John F Kennedy International</v>
      </c>
      <c r="R8053">
        <f>INDEX(AirportPivot[Gates (number of available)],MATCH($N8053,AirportPivot[[AirportID]:[AirportID]],0))</f>
        <v>120</v>
      </c>
    </row>
    <row r="8054" spans="1:18" x14ac:dyDescent="0.25">
      <c r="A8054" s="3" t="s">
        <v>8086</v>
      </c>
      <c r="B8054" s="12">
        <v>42213</v>
      </c>
      <c r="C8054" s="4" t="s">
        <v>19</v>
      </c>
      <c r="D8054" s="4">
        <v>2.6</v>
      </c>
      <c r="E8054" s="4">
        <v>155</v>
      </c>
      <c r="F8054" s="5">
        <v>0.29166666666666669</v>
      </c>
      <c r="G8054" s="6">
        <v>220</v>
      </c>
      <c r="H8054" s="7">
        <v>36300</v>
      </c>
      <c r="I8054" s="7">
        <f>FlightsPivot[[#This Row],[Total Fare]]*10%</f>
        <v>3630</v>
      </c>
      <c r="J8054" s="7">
        <f>FlightsPivot[[#This Row],[Total Fare]]+FlightsPivot[[#This Row],[10% tax ]]</f>
        <v>39930</v>
      </c>
      <c r="K8054" s="4">
        <v>7</v>
      </c>
      <c r="L8054" s="4">
        <v>2015</v>
      </c>
      <c r="M8054" t="str">
        <f>INDEX(RoutesPivot[DepAirport],MATCH($C8054,RoutesPivot[[RouteID]:[RouteID]],0))</f>
        <v>ORD</v>
      </c>
      <c r="N8054" t="str">
        <f>INDEX(RoutesPivot[AirportID],MATCH($C8054,RoutesPivot[[RouteID]:[RouteID]],0))</f>
        <v>IAH</v>
      </c>
      <c r="O8054">
        <f>INDEX(RoutesPivot[Distance],MATCH($C8054,RoutesPivot[[RouteID]:[RouteID]],0))</f>
        <v>800</v>
      </c>
      <c r="P8054">
        <f>INDEX(RoutesPivot[ListPrice],MATCH($C8054,RoutesPivot[[RouteID]:[RouteID]],0))</f>
        <v>200</v>
      </c>
      <c r="Q8054" t="str">
        <f>INDEX(AirportPivot[AirportName],MATCH($N8054,AirportPivot[[AirportID]:[AirportID]],0))</f>
        <v>George Bush Intercontinental/Houston</v>
      </c>
      <c r="R8054">
        <f>INDEX(AirportPivot[Gates (number of available)],MATCH($N8054,AirportPivot[[AirportID]:[AirportID]],0))</f>
        <v>80</v>
      </c>
    </row>
    <row r="8055" spans="1:18" x14ac:dyDescent="0.25">
      <c r="A8055" s="3" t="s">
        <v>8087</v>
      </c>
      <c r="B8055" s="12">
        <v>42168</v>
      </c>
      <c r="C8055" s="4" t="s">
        <v>70</v>
      </c>
      <c r="D8055" s="4">
        <v>3.5</v>
      </c>
      <c r="E8055" s="4">
        <v>190</v>
      </c>
      <c r="F8055" s="5">
        <v>0.70833333333333337</v>
      </c>
      <c r="G8055" s="6">
        <v>302.5</v>
      </c>
      <c r="H8055" s="7">
        <v>49912.5</v>
      </c>
      <c r="I8055" s="7">
        <f>FlightsPivot[[#This Row],[Total Fare]]*10%</f>
        <v>4991.25</v>
      </c>
      <c r="J8055" s="7">
        <f>FlightsPivot[[#This Row],[Total Fare]]+FlightsPivot[[#This Row],[10% tax ]]</f>
        <v>54903.75</v>
      </c>
      <c r="K8055" s="4">
        <v>6</v>
      </c>
      <c r="L8055" s="4">
        <v>2015</v>
      </c>
      <c r="M8055" t="str">
        <f>INDEX(RoutesPivot[DepAirport],MATCH($C8055,RoutesPivot[[RouteID]:[RouteID]],0))</f>
        <v>ORD</v>
      </c>
      <c r="N8055" t="str">
        <f>INDEX(RoutesPivot[AirportID],MATCH($C8055,RoutesPivot[[RouteID]:[RouteID]],0))</f>
        <v>LAS</v>
      </c>
      <c r="O8055">
        <f>INDEX(RoutesPivot[Distance],MATCH($C8055,RoutesPivot[[RouteID]:[RouteID]],0))</f>
        <v>1100</v>
      </c>
      <c r="P8055">
        <f>INDEX(RoutesPivot[ListPrice],MATCH($C8055,RoutesPivot[[RouteID]:[RouteID]],0))</f>
        <v>275</v>
      </c>
      <c r="Q8055" t="str">
        <f>INDEX(AirportPivot[AirportName],MATCH($N8055,AirportPivot[[AirportID]:[AirportID]],0))</f>
        <v>McCarran International</v>
      </c>
      <c r="R8055">
        <f>INDEX(AirportPivot[Gates (number of available)],MATCH($N8055,AirportPivot[[AirportID]:[AirportID]],0))</f>
        <v>68</v>
      </c>
    </row>
    <row r="8056" spans="1:18" x14ac:dyDescent="0.25">
      <c r="A8056" s="3" t="s">
        <v>8088</v>
      </c>
      <c r="B8056" s="12">
        <v>42368</v>
      </c>
      <c r="C8056" s="4" t="s">
        <v>98</v>
      </c>
      <c r="D8056" s="4">
        <v>0.6</v>
      </c>
      <c r="E8056" s="4">
        <v>74</v>
      </c>
      <c r="F8056" s="5">
        <v>0.8125</v>
      </c>
      <c r="G8056" s="6">
        <v>275</v>
      </c>
      <c r="H8056" s="7">
        <v>49775</v>
      </c>
      <c r="I8056" s="7">
        <f>FlightsPivot[[#This Row],[Total Fare]]*10%</f>
        <v>4977.5</v>
      </c>
      <c r="J8056" s="7">
        <f>FlightsPivot[[#This Row],[Total Fare]]+FlightsPivot[[#This Row],[10% tax ]]</f>
        <v>54752.5</v>
      </c>
      <c r="K8056" s="4">
        <v>12</v>
      </c>
      <c r="L8056" s="4">
        <v>2015</v>
      </c>
      <c r="M8056" t="str">
        <f>INDEX(RoutesPivot[DepAirport],MATCH($C8056,RoutesPivot[[RouteID]:[RouteID]],0))</f>
        <v>ORD</v>
      </c>
      <c r="N8056" t="str">
        <f>INDEX(RoutesPivot[AirportID],MATCH($C8056,RoutesPivot[[RouteID]:[RouteID]],0))</f>
        <v>PHL</v>
      </c>
      <c r="O8056">
        <f>INDEX(RoutesPivot[Distance],MATCH($C8056,RoutesPivot[[RouteID]:[RouteID]],0))</f>
        <v>580</v>
      </c>
      <c r="P8056">
        <f>INDEX(RoutesPivot[ListPrice],MATCH($C8056,RoutesPivot[[RouteID]:[RouteID]],0))</f>
        <v>275</v>
      </c>
      <c r="Q8056" t="str">
        <f>INDEX(AirportPivot[AirportName],MATCH($N8056,AirportPivot[[AirportID]:[AirportID]],0))</f>
        <v>Philadelphia International</v>
      </c>
      <c r="R8056">
        <f>INDEX(AirportPivot[Gates (number of available)],MATCH($N8056,AirportPivot[[AirportID]:[AirportID]],0))</f>
        <v>89</v>
      </c>
    </row>
    <row r="8057" spans="1:18" x14ac:dyDescent="0.25">
      <c r="A8057" s="3" t="s">
        <v>8089</v>
      </c>
      <c r="B8057" s="12">
        <v>41949</v>
      </c>
      <c r="C8057" s="4" t="s">
        <v>50</v>
      </c>
      <c r="D8057" s="4">
        <v>0.8</v>
      </c>
      <c r="E8057" s="4">
        <v>18</v>
      </c>
      <c r="F8057" s="5">
        <v>0.33333333333333331</v>
      </c>
      <c r="G8057" s="6">
        <v>275</v>
      </c>
      <c r="H8057" s="7">
        <v>50875</v>
      </c>
      <c r="I8057" s="7">
        <f>FlightsPivot[[#This Row],[Total Fare]]*10%</f>
        <v>5087.5</v>
      </c>
      <c r="J8057" s="7">
        <f>FlightsPivot[[#This Row],[Total Fare]]+FlightsPivot[[#This Row],[10% tax ]]</f>
        <v>55962.5</v>
      </c>
      <c r="K8057" s="4">
        <v>11</v>
      </c>
      <c r="L8057" s="4">
        <v>2014</v>
      </c>
      <c r="M8057" t="str">
        <f>INDEX(RoutesPivot[DepAirport],MATCH($C8057,RoutesPivot[[RouteID]:[RouteID]],0))</f>
        <v>ORD</v>
      </c>
      <c r="N8057" t="str">
        <f>INDEX(RoutesPivot[AirportID],MATCH($C8057,RoutesPivot[[RouteID]:[RouteID]],0))</f>
        <v>LGA</v>
      </c>
      <c r="O8057">
        <f>INDEX(RoutesPivot[Distance],MATCH($C8057,RoutesPivot[[RouteID]:[RouteID]],0))</f>
        <v>610</v>
      </c>
      <c r="P8057">
        <f>INDEX(RoutesPivot[ListPrice],MATCH($C8057,RoutesPivot[[RouteID]:[RouteID]],0))</f>
        <v>275</v>
      </c>
      <c r="Q8057" t="str">
        <f>INDEX(AirportPivot[AirportName],MATCH($N8057,AirportPivot[[AirportID]:[AirportID]],0))</f>
        <v>Laguardia</v>
      </c>
      <c r="R8057">
        <f>INDEX(AirportPivot[Gates (number of available)],MATCH($N8057,AirportPivot[[AirportID]:[AirportID]],0))</f>
        <v>66</v>
      </c>
    </row>
    <row r="8058" spans="1:18" x14ac:dyDescent="0.25">
      <c r="A8058" s="3" t="s">
        <v>8090</v>
      </c>
      <c r="B8058" s="12">
        <v>41753</v>
      </c>
      <c r="C8058" s="4" t="s">
        <v>23</v>
      </c>
      <c r="D8058" s="4">
        <v>4.2</v>
      </c>
      <c r="E8058" s="4">
        <v>97</v>
      </c>
      <c r="F8058" s="5">
        <v>0.58333333333333337</v>
      </c>
      <c r="G8058" s="6">
        <v>300</v>
      </c>
      <c r="H8058" s="7">
        <v>55500</v>
      </c>
      <c r="I8058" s="7">
        <f>FlightsPivot[[#This Row],[Total Fare]]*10%</f>
        <v>5550</v>
      </c>
      <c r="J8058" s="7">
        <f>FlightsPivot[[#This Row],[Total Fare]]+FlightsPivot[[#This Row],[10% tax ]]</f>
        <v>61050</v>
      </c>
      <c r="K8058" s="4">
        <v>4</v>
      </c>
      <c r="L8058" s="4">
        <v>2014</v>
      </c>
      <c r="M8058" t="str">
        <f>INDEX(RoutesPivot[DepAirport],MATCH($C8058,RoutesPivot[[RouteID]:[RouteID]],0))</f>
        <v>ORD</v>
      </c>
      <c r="N8058" t="str">
        <f>INDEX(RoutesPivot[AirportID],MATCH($C8058,RoutesPivot[[RouteID]:[RouteID]],0))</f>
        <v>DEN</v>
      </c>
      <c r="O8058">
        <f>INDEX(RoutesPivot[Distance],MATCH($C8058,RoutesPivot[[RouteID]:[RouteID]],0))</f>
        <v>800</v>
      </c>
      <c r="P8058">
        <f>INDEX(RoutesPivot[ListPrice],MATCH($C8058,RoutesPivot[[RouteID]:[RouteID]],0))</f>
        <v>300</v>
      </c>
      <c r="Q8058" t="str">
        <f>INDEX(AirportPivot[AirportName],MATCH($N8058,AirportPivot[[AirportID]:[AirportID]],0))</f>
        <v>Denver International</v>
      </c>
      <c r="R8058">
        <f>INDEX(AirportPivot[Gates (number of available)],MATCH($N8058,AirportPivot[[AirportID]:[AirportID]],0))</f>
        <v>75</v>
      </c>
    </row>
    <row r="8059" spans="1:18" x14ac:dyDescent="0.25">
      <c r="A8059" s="3" t="s">
        <v>8091</v>
      </c>
      <c r="B8059" s="12">
        <v>41880</v>
      </c>
      <c r="C8059" s="4" t="s">
        <v>33</v>
      </c>
      <c r="D8059" s="4">
        <v>2.4</v>
      </c>
      <c r="E8059" s="4">
        <v>7</v>
      </c>
      <c r="F8059" s="5">
        <v>0.33333333333333331</v>
      </c>
      <c r="G8059" s="6">
        <v>412.5</v>
      </c>
      <c r="H8059" s="7">
        <v>76312.5</v>
      </c>
      <c r="I8059" s="7">
        <f>FlightsPivot[[#This Row],[Total Fare]]*10%</f>
        <v>7631.25</v>
      </c>
      <c r="J8059" s="7">
        <f>FlightsPivot[[#This Row],[Total Fare]]+FlightsPivot[[#This Row],[10% tax ]]</f>
        <v>83943.75</v>
      </c>
      <c r="K8059" s="4">
        <v>8</v>
      </c>
      <c r="L8059" s="4">
        <v>2014</v>
      </c>
      <c r="M8059" t="str">
        <f>INDEX(RoutesPivot[DepAirport],MATCH($C8059,RoutesPivot[[RouteID]:[RouteID]],0))</f>
        <v>ORD</v>
      </c>
      <c r="N8059" t="str">
        <f>INDEX(RoutesPivot[AirportID],MATCH($C8059,RoutesPivot[[RouteID]:[RouteID]],0))</f>
        <v>SFO</v>
      </c>
      <c r="O8059">
        <f>INDEX(RoutesPivot[Distance],MATCH($C8059,RoutesPivot[[RouteID]:[RouteID]],0))</f>
        <v>1600</v>
      </c>
      <c r="P8059">
        <f>INDEX(RoutesPivot[ListPrice],MATCH($C8059,RoutesPivot[[RouteID]:[RouteID]],0))</f>
        <v>375</v>
      </c>
      <c r="Q8059" t="str">
        <f>INDEX(AirportPivot[AirportName],MATCH($N8059,AirportPivot[[AirportID]:[AirportID]],0))</f>
        <v>San Francisco International</v>
      </c>
      <c r="R8059">
        <f>INDEX(AirportPivot[Gates (number of available)],MATCH($N8059,AirportPivot[[AirportID]:[AirportID]],0))</f>
        <v>70</v>
      </c>
    </row>
    <row r="8060" spans="1:18" x14ac:dyDescent="0.25">
      <c r="A8060" s="3" t="s">
        <v>8092</v>
      </c>
      <c r="B8060" s="12">
        <v>42245</v>
      </c>
      <c r="C8060" s="4" t="s">
        <v>47</v>
      </c>
      <c r="D8060" s="4">
        <v>2.8</v>
      </c>
      <c r="E8060" s="4">
        <v>102</v>
      </c>
      <c r="F8060" s="5">
        <v>0.75</v>
      </c>
      <c r="G8060" s="6">
        <v>275</v>
      </c>
      <c r="H8060" s="7">
        <v>50875</v>
      </c>
      <c r="I8060" s="7">
        <f>FlightsPivot[[#This Row],[Total Fare]]*10%</f>
        <v>5087.5</v>
      </c>
      <c r="J8060" s="7">
        <f>FlightsPivot[[#This Row],[Total Fare]]+FlightsPivot[[#This Row],[10% tax ]]</f>
        <v>55962.5</v>
      </c>
      <c r="K8060" s="4">
        <v>8</v>
      </c>
      <c r="L8060" s="4">
        <v>2015</v>
      </c>
      <c r="M8060" t="str">
        <f>INDEX(RoutesPivot[DepAirport],MATCH($C8060,RoutesPivot[[RouteID]:[RouteID]],0))</f>
        <v>ORD</v>
      </c>
      <c r="N8060" t="str">
        <f>INDEX(RoutesPivot[AirportID],MATCH($C8060,RoutesPivot[[RouteID]:[RouteID]],0))</f>
        <v>PHX</v>
      </c>
      <c r="O8060">
        <f>INDEX(RoutesPivot[Distance],MATCH($C8060,RoutesPivot[[RouteID]:[RouteID]],0))</f>
        <v>1200</v>
      </c>
      <c r="P8060">
        <f>INDEX(RoutesPivot[ListPrice],MATCH($C8060,RoutesPivot[[RouteID]:[RouteID]],0))</f>
        <v>250</v>
      </c>
      <c r="Q8060" t="str">
        <f>INDEX(AirportPivot[AirportName],MATCH($N8060,AirportPivot[[AirportID]:[AirportID]],0))</f>
        <v>Phoenix Sky Harbor International</v>
      </c>
      <c r="R8060">
        <f>INDEX(AirportPivot[Gates (number of available)],MATCH($N8060,AirportPivot[[AirportID]:[AirportID]],0))</f>
        <v>60</v>
      </c>
    </row>
    <row r="8061" spans="1:18" x14ac:dyDescent="0.25">
      <c r="A8061" s="3" t="s">
        <v>8093</v>
      </c>
      <c r="B8061" s="12">
        <v>42287</v>
      </c>
      <c r="C8061" s="4" t="s">
        <v>86</v>
      </c>
      <c r="D8061" s="4">
        <v>2</v>
      </c>
      <c r="E8061" s="4">
        <v>44</v>
      </c>
      <c r="F8061" s="5">
        <v>0.70833333333333337</v>
      </c>
      <c r="G8061" s="6">
        <v>115</v>
      </c>
      <c r="H8061" s="7">
        <v>18975</v>
      </c>
      <c r="I8061" s="7">
        <f>FlightsPivot[[#This Row],[Total Fare]]*10%</f>
        <v>1897.5</v>
      </c>
      <c r="J8061" s="7">
        <f>FlightsPivot[[#This Row],[Total Fare]]+FlightsPivot[[#This Row],[10% tax ]]</f>
        <v>20872.5</v>
      </c>
      <c r="K8061" s="4">
        <v>10</v>
      </c>
      <c r="L8061" s="4">
        <v>2015</v>
      </c>
      <c r="M8061" t="str">
        <f>INDEX(RoutesPivot[DepAirport],MATCH($C8061,RoutesPivot[[RouteID]:[RouteID]],0))</f>
        <v>ORD</v>
      </c>
      <c r="N8061" t="str">
        <f>INDEX(RoutesPivot[AirportID],MATCH($C8061,RoutesPivot[[RouteID]:[RouteID]],0))</f>
        <v>DTW</v>
      </c>
      <c r="O8061">
        <f>INDEX(RoutesPivot[Distance],MATCH($C8061,RoutesPivot[[RouteID]:[RouteID]],0))</f>
        <v>200</v>
      </c>
      <c r="P8061">
        <f>INDEX(RoutesPivot[ListPrice],MATCH($C8061,RoutesPivot[[RouteID]:[RouteID]],0))</f>
        <v>115</v>
      </c>
      <c r="Q8061" t="str">
        <f>INDEX(AirportPivot[AirportName],MATCH($N8061,AirportPivot[[AirportID]:[AirportID]],0))</f>
        <v>Detroit Metropolitan Wayne County</v>
      </c>
      <c r="R8061">
        <f>INDEX(AirportPivot[Gates (number of available)],MATCH($N8061,AirportPivot[[AirportID]:[AirportID]],0))</f>
        <v>60</v>
      </c>
    </row>
    <row r="8062" spans="1:18" x14ac:dyDescent="0.25">
      <c r="A8062" s="3" t="s">
        <v>8094</v>
      </c>
      <c r="B8062" s="12">
        <v>42344</v>
      </c>
      <c r="C8062" s="4" t="s">
        <v>86</v>
      </c>
      <c r="D8062" s="4">
        <v>2.4</v>
      </c>
      <c r="E8062" s="4">
        <v>11</v>
      </c>
      <c r="F8062" s="5">
        <v>0.89583333333333337</v>
      </c>
      <c r="G8062" s="6">
        <v>115</v>
      </c>
      <c r="H8062" s="7">
        <v>21275</v>
      </c>
      <c r="I8062" s="7">
        <f>FlightsPivot[[#This Row],[Total Fare]]*10%</f>
        <v>2127.5</v>
      </c>
      <c r="J8062" s="7">
        <f>FlightsPivot[[#This Row],[Total Fare]]+FlightsPivot[[#This Row],[10% tax ]]</f>
        <v>23402.5</v>
      </c>
      <c r="K8062" s="4">
        <v>12</v>
      </c>
      <c r="L8062" s="4">
        <v>2015</v>
      </c>
      <c r="M8062" t="str">
        <f>INDEX(RoutesPivot[DepAirport],MATCH($C8062,RoutesPivot[[RouteID]:[RouteID]],0))</f>
        <v>ORD</v>
      </c>
      <c r="N8062" t="str">
        <f>INDEX(RoutesPivot[AirportID],MATCH($C8062,RoutesPivot[[RouteID]:[RouteID]],0))</f>
        <v>DTW</v>
      </c>
      <c r="O8062">
        <f>INDEX(RoutesPivot[Distance],MATCH($C8062,RoutesPivot[[RouteID]:[RouteID]],0))</f>
        <v>200</v>
      </c>
      <c r="P8062">
        <f>INDEX(RoutesPivot[ListPrice],MATCH($C8062,RoutesPivot[[RouteID]:[RouteID]],0))</f>
        <v>115</v>
      </c>
      <c r="Q8062" t="str">
        <f>INDEX(AirportPivot[AirportName],MATCH($N8062,AirportPivot[[AirportID]:[AirportID]],0))</f>
        <v>Detroit Metropolitan Wayne County</v>
      </c>
      <c r="R8062">
        <f>INDEX(AirportPivot[Gates (number of available)],MATCH($N8062,AirportPivot[[AirportID]:[AirportID]],0))</f>
        <v>60</v>
      </c>
    </row>
    <row r="8063" spans="1:18" x14ac:dyDescent="0.25">
      <c r="A8063" s="3" t="s">
        <v>8095</v>
      </c>
      <c r="B8063" s="12">
        <v>41839</v>
      </c>
      <c r="C8063" s="4" t="s">
        <v>33</v>
      </c>
      <c r="D8063" s="4">
        <v>2.1</v>
      </c>
      <c r="E8063" s="4">
        <v>175</v>
      </c>
      <c r="F8063" s="5">
        <v>0.79166666666666663</v>
      </c>
      <c r="G8063" s="6">
        <v>412.5</v>
      </c>
      <c r="H8063" s="7">
        <v>68062.5</v>
      </c>
      <c r="I8063" s="7">
        <f>FlightsPivot[[#This Row],[Total Fare]]*10%</f>
        <v>6806.25</v>
      </c>
      <c r="J8063" s="7">
        <f>FlightsPivot[[#This Row],[Total Fare]]+FlightsPivot[[#This Row],[10% tax ]]</f>
        <v>74868.75</v>
      </c>
      <c r="K8063" s="4">
        <v>7</v>
      </c>
      <c r="L8063" s="4">
        <v>2014</v>
      </c>
      <c r="M8063" t="str">
        <f>INDEX(RoutesPivot[DepAirport],MATCH($C8063,RoutesPivot[[RouteID]:[RouteID]],0))</f>
        <v>ORD</v>
      </c>
      <c r="N8063" t="str">
        <f>INDEX(RoutesPivot[AirportID],MATCH($C8063,RoutesPivot[[RouteID]:[RouteID]],0))</f>
        <v>SFO</v>
      </c>
      <c r="O8063">
        <f>INDEX(RoutesPivot[Distance],MATCH($C8063,RoutesPivot[[RouteID]:[RouteID]],0))</f>
        <v>1600</v>
      </c>
      <c r="P8063">
        <f>INDEX(RoutesPivot[ListPrice],MATCH($C8063,RoutesPivot[[RouteID]:[RouteID]],0))</f>
        <v>375</v>
      </c>
      <c r="Q8063" t="str">
        <f>INDEX(AirportPivot[AirportName],MATCH($N8063,AirportPivot[[AirportID]:[AirportID]],0))</f>
        <v>San Francisco International</v>
      </c>
      <c r="R8063">
        <f>INDEX(AirportPivot[Gates (number of available)],MATCH($N8063,AirportPivot[[AirportID]:[AirportID]],0))</f>
        <v>70</v>
      </c>
    </row>
    <row r="8064" spans="1:18" x14ac:dyDescent="0.25">
      <c r="A8064" s="3" t="s">
        <v>8096</v>
      </c>
      <c r="B8064" s="12">
        <v>42262</v>
      </c>
      <c r="C8064" s="4" t="s">
        <v>47</v>
      </c>
      <c r="D8064" s="4">
        <v>0.7</v>
      </c>
      <c r="E8064" s="4">
        <v>174</v>
      </c>
      <c r="F8064" s="5">
        <v>0.33333333333333331</v>
      </c>
      <c r="G8064" s="6">
        <v>250</v>
      </c>
      <c r="H8064" s="7">
        <v>41250</v>
      </c>
      <c r="I8064" s="7">
        <f>FlightsPivot[[#This Row],[Total Fare]]*10%</f>
        <v>4125</v>
      </c>
      <c r="J8064" s="7">
        <f>FlightsPivot[[#This Row],[Total Fare]]+FlightsPivot[[#This Row],[10% tax ]]</f>
        <v>45375</v>
      </c>
      <c r="K8064" s="4">
        <v>9</v>
      </c>
      <c r="L8064" s="4">
        <v>2015</v>
      </c>
      <c r="M8064" t="str">
        <f>INDEX(RoutesPivot[DepAirport],MATCH($C8064,RoutesPivot[[RouteID]:[RouteID]],0))</f>
        <v>ORD</v>
      </c>
      <c r="N8064" t="str">
        <f>INDEX(RoutesPivot[AirportID],MATCH($C8064,RoutesPivot[[RouteID]:[RouteID]],0))</f>
        <v>PHX</v>
      </c>
      <c r="O8064">
        <f>INDEX(RoutesPivot[Distance],MATCH($C8064,RoutesPivot[[RouteID]:[RouteID]],0))</f>
        <v>1200</v>
      </c>
      <c r="P8064">
        <f>INDEX(RoutesPivot[ListPrice],MATCH($C8064,RoutesPivot[[RouteID]:[RouteID]],0))</f>
        <v>250</v>
      </c>
      <c r="Q8064" t="str">
        <f>INDEX(AirportPivot[AirportName],MATCH($N8064,AirportPivot[[AirportID]:[AirportID]],0))</f>
        <v>Phoenix Sky Harbor International</v>
      </c>
      <c r="R8064">
        <f>INDEX(AirportPivot[Gates (number of available)],MATCH($N8064,AirportPivot[[AirportID]:[AirportID]],0))</f>
        <v>60</v>
      </c>
    </row>
    <row r="8065" spans="1:18" x14ac:dyDescent="0.25">
      <c r="A8065" s="3" t="s">
        <v>8097</v>
      </c>
      <c r="B8065" s="12">
        <v>42046</v>
      </c>
      <c r="C8065" s="4" t="s">
        <v>80</v>
      </c>
      <c r="D8065" s="4">
        <v>0.3</v>
      </c>
      <c r="E8065" s="4">
        <v>2</v>
      </c>
      <c r="F8065" s="5">
        <v>0.75</v>
      </c>
      <c r="G8065" s="6">
        <v>300</v>
      </c>
      <c r="H8065" s="7">
        <v>55500</v>
      </c>
      <c r="I8065" s="7">
        <f>FlightsPivot[[#This Row],[Total Fare]]*10%</f>
        <v>5550</v>
      </c>
      <c r="J8065" s="7">
        <f>FlightsPivot[[#This Row],[Total Fare]]+FlightsPivot[[#This Row],[10% tax ]]</f>
        <v>61050</v>
      </c>
      <c r="K8065" s="4">
        <v>2</v>
      </c>
      <c r="L8065" s="4">
        <v>2015</v>
      </c>
      <c r="M8065" t="str">
        <f>INDEX(RoutesPivot[DepAirport],MATCH($C8065,RoutesPivot[[RouteID]:[RouteID]],0))</f>
        <v>ORD</v>
      </c>
      <c r="N8065" t="str">
        <f>INDEX(RoutesPivot[AirportID],MATCH($C8065,RoutesPivot[[RouteID]:[RouteID]],0))</f>
        <v>MIA</v>
      </c>
      <c r="O8065">
        <f>INDEX(RoutesPivot[Distance],MATCH($C8065,RoutesPivot[[RouteID]:[RouteID]],0))</f>
        <v>1000</v>
      </c>
      <c r="P8065">
        <f>INDEX(RoutesPivot[ListPrice],MATCH($C8065,RoutesPivot[[RouteID]:[RouteID]],0))</f>
        <v>300</v>
      </c>
      <c r="Q8065" t="str">
        <f>INDEX(AirportPivot[AirportName],MATCH($N8065,AirportPivot[[AirportID]:[AirportID]],0))</f>
        <v>Miami International</v>
      </c>
      <c r="R8065">
        <f>INDEX(AirportPivot[Gates (number of available)],MATCH($N8065,AirportPivot[[AirportID]:[AirportID]],0))</f>
        <v>80</v>
      </c>
    </row>
    <row r="8066" spans="1:18" x14ac:dyDescent="0.25">
      <c r="A8066" s="3" t="s">
        <v>8098</v>
      </c>
      <c r="B8066" s="12">
        <v>42098</v>
      </c>
      <c r="C8066" s="4" t="s">
        <v>86</v>
      </c>
      <c r="D8066" s="4">
        <v>1</v>
      </c>
      <c r="E8066" s="4">
        <v>63</v>
      </c>
      <c r="F8066" s="5">
        <v>0.72916666666666663</v>
      </c>
      <c r="G8066" s="6">
        <v>115</v>
      </c>
      <c r="H8066" s="7">
        <v>20815</v>
      </c>
      <c r="I8066" s="7">
        <f>FlightsPivot[[#This Row],[Total Fare]]*10%</f>
        <v>2081.5</v>
      </c>
      <c r="J8066" s="7">
        <f>FlightsPivot[[#This Row],[Total Fare]]+FlightsPivot[[#This Row],[10% tax ]]</f>
        <v>22896.5</v>
      </c>
      <c r="K8066" s="4">
        <v>4</v>
      </c>
      <c r="L8066" s="4">
        <v>2015</v>
      </c>
      <c r="M8066" t="str">
        <f>INDEX(RoutesPivot[DepAirport],MATCH($C8066,RoutesPivot[[RouteID]:[RouteID]],0))</f>
        <v>ORD</v>
      </c>
      <c r="N8066" t="str">
        <f>INDEX(RoutesPivot[AirportID],MATCH($C8066,RoutesPivot[[RouteID]:[RouteID]],0))</f>
        <v>DTW</v>
      </c>
      <c r="O8066">
        <f>INDEX(RoutesPivot[Distance],MATCH($C8066,RoutesPivot[[RouteID]:[RouteID]],0))</f>
        <v>200</v>
      </c>
      <c r="P8066">
        <f>INDEX(RoutesPivot[ListPrice],MATCH($C8066,RoutesPivot[[RouteID]:[RouteID]],0))</f>
        <v>115</v>
      </c>
      <c r="Q8066" t="str">
        <f>INDEX(AirportPivot[AirportName],MATCH($N8066,AirportPivot[[AirportID]:[AirportID]],0))</f>
        <v>Detroit Metropolitan Wayne County</v>
      </c>
      <c r="R8066">
        <f>INDEX(AirportPivot[Gates (number of available)],MATCH($N8066,AirportPivot[[AirportID]:[AirportID]],0))</f>
        <v>60</v>
      </c>
    </row>
    <row r="8067" spans="1:18" x14ac:dyDescent="0.25">
      <c r="A8067" s="3" t="s">
        <v>8099</v>
      </c>
      <c r="B8067" s="12">
        <v>41969</v>
      </c>
      <c r="C8067" s="4" t="s">
        <v>805</v>
      </c>
      <c r="D8067" s="4">
        <v>4.5999999999999996</v>
      </c>
      <c r="E8067" s="4">
        <v>123</v>
      </c>
      <c r="F8067" s="5">
        <v>0.8125</v>
      </c>
      <c r="G8067" s="6">
        <v>435</v>
      </c>
      <c r="H8067" s="7">
        <v>80475</v>
      </c>
      <c r="I8067" s="7">
        <f>FlightsPivot[[#This Row],[Total Fare]]*10%</f>
        <v>8047.5</v>
      </c>
      <c r="J8067" s="7">
        <f>FlightsPivot[[#This Row],[Total Fare]]+FlightsPivot[[#This Row],[10% tax ]]</f>
        <v>88522.5</v>
      </c>
      <c r="K8067" s="4">
        <v>11</v>
      </c>
      <c r="L8067" s="4">
        <v>2014</v>
      </c>
      <c r="M8067" t="str">
        <f>INDEX(RoutesPivot[DepAirport],MATCH($C8067,RoutesPivot[[RouteID]:[RouteID]],0))</f>
        <v>ORD</v>
      </c>
      <c r="N8067" t="str">
        <f>INDEX(RoutesPivot[AirportID],MATCH($C8067,RoutesPivot[[RouteID]:[RouteID]],0))</f>
        <v>SLC</v>
      </c>
      <c r="O8067">
        <f>INDEX(RoutesPivot[Distance],MATCH($C8067,RoutesPivot[[RouteID]:[RouteID]],0))</f>
        <v>1000</v>
      </c>
      <c r="P8067">
        <f>INDEX(RoutesPivot[ListPrice],MATCH($C8067,RoutesPivot[[RouteID]:[RouteID]],0))</f>
        <v>290</v>
      </c>
      <c r="Q8067" t="str">
        <f>INDEX(AirportPivot[AirportName],MATCH($N8067,AirportPivot[[AirportID]:[AirportID]],0))</f>
        <v>Salt Lake City International</v>
      </c>
      <c r="R8067">
        <f>INDEX(AirportPivot[Gates (number of available)],MATCH($N8067,AirportPivot[[AirportID]:[AirportID]],0))</f>
        <v>54</v>
      </c>
    </row>
    <row r="8068" spans="1:18" x14ac:dyDescent="0.25">
      <c r="A8068" s="3" t="s">
        <v>8100</v>
      </c>
      <c r="B8068" s="12">
        <v>41680</v>
      </c>
      <c r="C8068" s="4" t="s">
        <v>15</v>
      </c>
      <c r="D8068" s="4">
        <v>2.4</v>
      </c>
      <c r="E8068" s="4">
        <v>101</v>
      </c>
      <c r="F8068" s="5">
        <v>0.8125</v>
      </c>
      <c r="G8068" s="6">
        <v>225</v>
      </c>
      <c r="H8068" s="7">
        <v>41625</v>
      </c>
      <c r="I8068" s="7">
        <f>FlightsPivot[[#This Row],[Total Fare]]*10%</f>
        <v>4162.5</v>
      </c>
      <c r="J8068" s="7">
        <f>FlightsPivot[[#This Row],[Total Fare]]+FlightsPivot[[#This Row],[10% tax ]]</f>
        <v>45787.5</v>
      </c>
      <c r="K8068" s="4">
        <v>2</v>
      </c>
      <c r="L8068" s="4">
        <v>2014</v>
      </c>
      <c r="M8068" t="str">
        <f>INDEX(RoutesPivot[DepAirport],MATCH($C8068,RoutesPivot[[RouteID]:[RouteID]],0))</f>
        <v>ORD</v>
      </c>
      <c r="N8068" t="str">
        <f>INDEX(RoutesPivot[AirportID],MATCH($C8068,RoutesPivot[[RouteID]:[RouteID]],0))</f>
        <v>EWR</v>
      </c>
      <c r="O8068">
        <f>INDEX(RoutesPivot[Distance],MATCH($C8068,RoutesPivot[[RouteID]:[RouteID]],0))</f>
        <v>600</v>
      </c>
      <c r="P8068">
        <f>INDEX(RoutesPivot[ListPrice],MATCH($C8068,RoutesPivot[[RouteID]:[RouteID]],0))</f>
        <v>225</v>
      </c>
      <c r="Q8068" t="str">
        <f>INDEX(AirportPivot[AirportName],MATCH($N8068,AirportPivot[[AirportID]:[AirportID]],0))</f>
        <v>Newark Liberty International</v>
      </c>
      <c r="R8068">
        <f>INDEX(AirportPivot[Gates (number of available)],MATCH($N8068,AirportPivot[[AirportID]:[AirportID]],0))</f>
        <v>82</v>
      </c>
    </row>
    <row r="8069" spans="1:18" x14ac:dyDescent="0.25">
      <c r="A8069" s="3" t="s">
        <v>8101</v>
      </c>
      <c r="B8069" s="12">
        <v>41875</v>
      </c>
      <c r="C8069" s="4" t="s">
        <v>15</v>
      </c>
      <c r="D8069" s="4">
        <v>3.2</v>
      </c>
      <c r="E8069" s="4">
        <v>83</v>
      </c>
      <c r="F8069" s="5">
        <v>0.77083333333333337</v>
      </c>
      <c r="G8069" s="6">
        <v>247.5</v>
      </c>
      <c r="H8069" s="7">
        <v>44797.5</v>
      </c>
      <c r="I8069" s="7">
        <f>FlightsPivot[[#This Row],[Total Fare]]*10%</f>
        <v>4479.75</v>
      </c>
      <c r="J8069" s="7">
        <f>FlightsPivot[[#This Row],[Total Fare]]+FlightsPivot[[#This Row],[10% tax ]]</f>
        <v>49277.25</v>
      </c>
      <c r="K8069" s="4">
        <v>8</v>
      </c>
      <c r="L8069" s="4">
        <v>2014</v>
      </c>
      <c r="M8069" t="str">
        <f>INDEX(RoutesPivot[DepAirport],MATCH($C8069,RoutesPivot[[RouteID]:[RouteID]],0))</f>
        <v>ORD</v>
      </c>
      <c r="N8069" t="str">
        <f>INDEX(RoutesPivot[AirportID],MATCH($C8069,RoutesPivot[[RouteID]:[RouteID]],0))</f>
        <v>EWR</v>
      </c>
      <c r="O8069">
        <f>INDEX(RoutesPivot[Distance],MATCH($C8069,RoutesPivot[[RouteID]:[RouteID]],0))</f>
        <v>600</v>
      </c>
      <c r="P8069">
        <f>INDEX(RoutesPivot[ListPrice],MATCH($C8069,RoutesPivot[[RouteID]:[RouteID]],0))</f>
        <v>225</v>
      </c>
      <c r="Q8069" t="str">
        <f>INDEX(AirportPivot[AirportName],MATCH($N8069,AirportPivot[[AirportID]:[AirportID]],0))</f>
        <v>Newark Liberty International</v>
      </c>
      <c r="R8069">
        <f>INDEX(AirportPivot[Gates (number of available)],MATCH($N8069,AirportPivot[[AirportID]:[AirportID]],0))</f>
        <v>82</v>
      </c>
    </row>
    <row r="8070" spans="1:18" x14ac:dyDescent="0.25">
      <c r="A8070" s="3" t="s">
        <v>8102</v>
      </c>
      <c r="B8070" s="12">
        <v>42221</v>
      </c>
      <c r="C8070" s="4" t="s">
        <v>27</v>
      </c>
      <c r="D8070" s="4">
        <v>11.8</v>
      </c>
      <c r="E8070" s="4">
        <v>8</v>
      </c>
      <c r="F8070" s="5">
        <v>0.79166666666666663</v>
      </c>
      <c r="G8070" s="6">
        <v>220</v>
      </c>
      <c r="H8070" s="7">
        <v>40700</v>
      </c>
      <c r="I8070" s="7">
        <f>FlightsPivot[[#This Row],[Total Fare]]*10%</f>
        <v>4070</v>
      </c>
      <c r="J8070" s="7">
        <f>FlightsPivot[[#This Row],[Total Fare]]+FlightsPivot[[#This Row],[10% tax ]]</f>
        <v>44770</v>
      </c>
      <c r="K8070" s="4">
        <v>8</v>
      </c>
      <c r="L8070" s="4">
        <v>2015</v>
      </c>
      <c r="M8070" t="str">
        <f>INDEX(RoutesPivot[DepAirport],MATCH($C8070,RoutesPivot[[RouteID]:[RouteID]],0))</f>
        <v>ORD</v>
      </c>
      <c r="N8070" t="str">
        <f>INDEX(RoutesPivot[AirportID],MATCH($C8070,RoutesPivot[[RouteID]:[RouteID]],0))</f>
        <v>ATL</v>
      </c>
      <c r="O8070">
        <f>INDEX(RoutesPivot[Distance],MATCH($C8070,RoutesPivot[[RouteID]:[RouteID]],0))</f>
        <v>510</v>
      </c>
      <c r="P8070">
        <f>INDEX(RoutesPivot[ListPrice],MATCH($C8070,RoutesPivot[[RouteID]:[RouteID]],0))</f>
        <v>200</v>
      </c>
      <c r="Q8070" t="str">
        <f>INDEX(AirportPivot[AirportName],MATCH($N8070,AirportPivot[[AirportID]:[AirportID]],0))</f>
        <v>Hartsfield-Jackson Atlanta International</v>
      </c>
      <c r="R8070">
        <f>INDEX(AirportPivot[Gates (number of available)],MATCH($N8070,AirportPivot[[AirportID]:[AirportID]],0))</f>
        <v>100</v>
      </c>
    </row>
    <row r="8071" spans="1:18" x14ac:dyDescent="0.25">
      <c r="A8071" s="3" t="s">
        <v>8103</v>
      </c>
      <c r="B8071" s="12">
        <v>41810</v>
      </c>
      <c r="C8071" s="4" t="s">
        <v>86</v>
      </c>
      <c r="D8071" s="4">
        <v>2.6</v>
      </c>
      <c r="E8071" s="4">
        <v>116</v>
      </c>
      <c r="F8071" s="5">
        <v>0.70833333333333337</v>
      </c>
      <c r="G8071" s="6">
        <v>126.5</v>
      </c>
      <c r="H8071" s="7">
        <v>23402.5</v>
      </c>
      <c r="I8071" s="7">
        <f>FlightsPivot[[#This Row],[Total Fare]]*10%</f>
        <v>2340.25</v>
      </c>
      <c r="J8071" s="7">
        <f>FlightsPivot[[#This Row],[Total Fare]]+FlightsPivot[[#This Row],[10% tax ]]</f>
        <v>25742.75</v>
      </c>
      <c r="K8071" s="4">
        <v>6</v>
      </c>
      <c r="L8071" s="4">
        <v>2014</v>
      </c>
      <c r="M8071" t="str">
        <f>INDEX(RoutesPivot[DepAirport],MATCH($C8071,RoutesPivot[[RouteID]:[RouteID]],0))</f>
        <v>ORD</v>
      </c>
      <c r="N8071" t="str">
        <f>INDEX(RoutesPivot[AirportID],MATCH($C8071,RoutesPivot[[RouteID]:[RouteID]],0))</f>
        <v>DTW</v>
      </c>
      <c r="O8071">
        <f>INDEX(RoutesPivot[Distance],MATCH($C8071,RoutesPivot[[RouteID]:[RouteID]],0))</f>
        <v>200</v>
      </c>
      <c r="P8071">
        <f>INDEX(RoutesPivot[ListPrice],MATCH($C8071,RoutesPivot[[RouteID]:[RouteID]],0))</f>
        <v>115</v>
      </c>
      <c r="Q8071" t="str">
        <f>INDEX(AirportPivot[AirportName],MATCH($N8071,AirportPivot[[AirportID]:[AirportID]],0))</f>
        <v>Detroit Metropolitan Wayne County</v>
      </c>
      <c r="R8071">
        <f>INDEX(AirportPivot[Gates (number of available)],MATCH($N8071,AirportPivot[[AirportID]:[AirportID]],0))</f>
        <v>60</v>
      </c>
    </row>
    <row r="8072" spans="1:18" x14ac:dyDescent="0.25">
      <c r="A8072" s="3" t="s">
        <v>8104</v>
      </c>
      <c r="B8072" s="12">
        <v>41988</v>
      </c>
      <c r="C8072" s="4" t="s">
        <v>53</v>
      </c>
      <c r="D8072" s="4">
        <v>1.9</v>
      </c>
      <c r="E8072" s="4">
        <v>21</v>
      </c>
      <c r="F8072" s="5">
        <v>0.75</v>
      </c>
      <c r="G8072" s="6">
        <v>300</v>
      </c>
      <c r="H8072" s="7">
        <v>55500</v>
      </c>
      <c r="I8072" s="7">
        <f>FlightsPivot[[#This Row],[Total Fare]]*10%</f>
        <v>5550</v>
      </c>
      <c r="J8072" s="7">
        <f>FlightsPivot[[#This Row],[Total Fare]]+FlightsPivot[[#This Row],[10% tax ]]</f>
        <v>61050</v>
      </c>
      <c r="K8072" s="4">
        <v>12</v>
      </c>
      <c r="L8072" s="4">
        <v>2014</v>
      </c>
      <c r="M8072" t="str">
        <f>INDEX(RoutesPivot[DepAirport],MATCH($C8072,RoutesPivot[[RouteID]:[RouteID]],0))</f>
        <v>ORD</v>
      </c>
      <c r="N8072" t="str">
        <f>INDEX(RoutesPivot[AirportID],MATCH($C8072,RoutesPivot[[RouteID]:[RouteID]],0))</f>
        <v>FLL</v>
      </c>
      <c r="O8072">
        <f>INDEX(RoutesPivot[Distance],MATCH($C8072,RoutesPivot[[RouteID]:[RouteID]],0))</f>
        <v>940</v>
      </c>
      <c r="P8072">
        <f>INDEX(RoutesPivot[ListPrice],MATCH($C8072,RoutesPivot[[RouteID]:[RouteID]],0))</f>
        <v>300</v>
      </c>
      <c r="Q8072" t="str">
        <f>INDEX(AirportPivot[AirportName],MATCH($N8072,AirportPivot[[AirportID]:[AirportID]],0))</f>
        <v>Fort Lauderdale/Hollywood International</v>
      </c>
      <c r="R8072">
        <f>INDEX(AirportPivot[Gates (number of available)],MATCH($N8072,AirportPivot[[AirportID]:[AirportID]],0))</f>
        <v>55</v>
      </c>
    </row>
    <row r="8073" spans="1:18" x14ac:dyDescent="0.25">
      <c r="A8073" s="3" t="s">
        <v>8105</v>
      </c>
      <c r="B8073" s="12">
        <v>41759</v>
      </c>
      <c r="C8073" s="4" t="s">
        <v>47</v>
      </c>
      <c r="D8073" s="4">
        <v>1.2</v>
      </c>
      <c r="E8073" s="4">
        <v>115</v>
      </c>
      <c r="F8073" s="5">
        <v>0.85416666666666663</v>
      </c>
      <c r="G8073" s="6">
        <v>250</v>
      </c>
      <c r="H8073" s="7">
        <v>46250</v>
      </c>
      <c r="I8073" s="7">
        <f>FlightsPivot[[#This Row],[Total Fare]]*10%</f>
        <v>4625</v>
      </c>
      <c r="J8073" s="7">
        <f>FlightsPivot[[#This Row],[Total Fare]]+FlightsPivot[[#This Row],[10% tax ]]</f>
        <v>50875</v>
      </c>
      <c r="K8073" s="4">
        <v>4</v>
      </c>
      <c r="L8073" s="4">
        <v>2014</v>
      </c>
      <c r="M8073" t="str">
        <f>INDEX(RoutesPivot[DepAirport],MATCH($C8073,RoutesPivot[[RouteID]:[RouteID]],0))</f>
        <v>ORD</v>
      </c>
      <c r="N8073" t="str">
        <f>INDEX(RoutesPivot[AirportID],MATCH($C8073,RoutesPivot[[RouteID]:[RouteID]],0))</f>
        <v>PHX</v>
      </c>
      <c r="O8073">
        <f>INDEX(RoutesPivot[Distance],MATCH($C8073,RoutesPivot[[RouteID]:[RouteID]],0))</f>
        <v>1200</v>
      </c>
      <c r="P8073">
        <f>INDEX(RoutesPivot[ListPrice],MATCH($C8073,RoutesPivot[[RouteID]:[RouteID]],0))</f>
        <v>250</v>
      </c>
      <c r="Q8073" t="str">
        <f>INDEX(AirportPivot[AirportName],MATCH($N8073,AirportPivot[[AirportID]:[AirportID]],0))</f>
        <v>Phoenix Sky Harbor International</v>
      </c>
      <c r="R8073">
        <f>INDEX(AirportPivot[Gates (number of available)],MATCH($N8073,AirportPivot[[AirportID]:[AirportID]],0))</f>
        <v>60</v>
      </c>
    </row>
    <row r="8074" spans="1:18" x14ac:dyDescent="0.25">
      <c r="A8074" s="3" t="s">
        <v>8106</v>
      </c>
      <c r="B8074" s="12">
        <v>42166</v>
      </c>
      <c r="C8074" s="4" t="s">
        <v>17</v>
      </c>
      <c r="D8074" s="4">
        <v>4.5</v>
      </c>
      <c r="E8074" s="4">
        <v>111</v>
      </c>
      <c r="F8074" s="5">
        <v>0.45833333333333331</v>
      </c>
      <c r="G8074" s="6">
        <v>385</v>
      </c>
      <c r="H8074" s="7">
        <v>71225</v>
      </c>
      <c r="I8074" s="7">
        <f>FlightsPivot[[#This Row],[Total Fare]]*10%</f>
        <v>7122.5</v>
      </c>
      <c r="J8074" s="7">
        <f>FlightsPivot[[#This Row],[Total Fare]]+FlightsPivot[[#This Row],[10% tax ]]</f>
        <v>78347.5</v>
      </c>
      <c r="K8074" s="4">
        <v>6</v>
      </c>
      <c r="L8074" s="4">
        <v>2015</v>
      </c>
      <c r="M8074" t="str">
        <f>INDEX(RoutesPivot[DepAirport],MATCH($C8074,RoutesPivot[[RouteID]:[RouteID]],0))</f>
        <v>ORD</v>
      </c>
      <c r="N8074" t="str">
        <f>INDEX(RoutesPivot[AirportID],MATCH($C8074,RoutesPivot[[RouteID]:[RouteID]],0))</f>
        <v>LAX</v>
      </c>
      <c r="O8074">
        <f>INDEX(RoutesPivot[Distance],MATCH($C8074,RoutesPivot[[RouteID]:[RouteID]],0))</f>
        <v>1518</v>
      </c>
      <c r="P8074">
        <f>INDEX(RoutesPivot[ListPrice],MATCH($C8074,RoutesPivot[[RouteID]:[RouteID]],0))</f>
        <v>350</v>
      </c>
      <c r="Q8074" t="str">
        <f>INDEX(AirportPivot[AirportName],MATCH($N8074,AirportPivot[[AirportID]:[AirportID]],0))</f>
        <v>Los Angeles International</v>
      </c>
      <c r="R8074">
        <f>INDEX(AirportPivot[Gates (number of available)],MATCH($N8074,AirportPivot[[AirportID]:[AirportID]],0))</f>
        <v>86</v>
      </c>
    </row>
    <row r="8075" spans="1:18" x14ac:dyDescent="0.25">
      <c r="A8075" s="3" t="s">
        <v>8107</v>
      </c>
      <c r="B8075" s="12">
        <v>42240</v>
      </c>
      <c r="C8075" s="4" t="s">
        <v>19</v>
      </c>
      <c r="D8075" s="4">
        <v>2.8</v>
      </c>
      <c r="E8075" s="4">
        <v>130</v>
      </c>
      <c r="F8075" s="5">
        <v>0.33333333333333331</v>
      </c>
      <c r="G8075" s="6">
        <v>220</v>
      </c>
      <c r="H8075" s="7">
        <v>40700</v>
      </c>
      <c r="I8075" s="7">
        <f>FlightsPivot[[#This Row],[Total Fare]]*10%</f>
        <v>4070</v>
      </c>
      <c r="J8075" s="7">
        <f>FlightsPivot[[#This Row],[Total Fare]]+FlightsPivot[[#This Row],[10% tax ]]</f>
        <v>44770</v>
      </c>
      <c r="K8075" s="4">
        <v>8</v>
      </c>
      <c r="L8075" s="4">
        <v>2015</v>
      </c>
      <c r="M8075" t="str">
        <f>INDEX(RoutesPivot[DepAirport],MATCH($C8075,RoutesPivot[[RouteID]:[RouteID]],0))</f>
        <v>ORD</v>
      </c>
      <c r="N8075" t="str">
        <f>INDEX(RoutesPivot[AirportID],MATCH($C8075,RoutesPivot[[RouteID]:[RouteID]],0))</f>
        <v>IAH</v>
      </c>
      <c r="O8075">
        <f>INDEX(RoutesPivot[Distance],MATCH($C8075,RoutesPivot[[RouteID]:[RouteID]],0))</f>
        <v>800</v>
      </c>
      <c r="P8075">
        <f>INDEX(RoutesPivot[ListPrice],MATCH($C8075,RoutesPivot[[RouteID]:[RouteID]],0))</f>
        <v>200</v>
      </c>
      <c r="Q8075" t="str">
        <f>INDEX(AirportPivot[AirportName],MATCH($N8075,AirportPivot[[AirportID]:[AirportID]],0))</f>
        <v>George Bush Intercontinental/Houston</v>
      </c>
      <c r="R8075">
        <f>INDEX(AirportPivot[Gates (number of available)],MATCH($N8075,AirportPivot[[AirportID]:[AirportID]],0))</f>
        <v>80</v>
      </c>
    </row>
    <row r="8076" spans="1:18" x14ac:dyDescent="0.25">
      <c r="A8076" s="3" t="s">
        <v>8108</v>
      </c>
      <c r="B8076" s="12">
        <v>42142</v>
      </c>
      <c r="C8076" s="4" t="s">
        <v>47</v>
      </c>
      <c r="D8076" s="4">
        <v>2.1</v>
      </c>
      <c r="E8076" s="4">
        <v>188</v>
      </c>
      <c r="F8076" s="5">
        <v>0.79166666666666663</v>
      </c>
      <c r="G8076" s="6">
        <v>250</v>
      </c>
      <c r="H8076" s="7">
        <v>41250</v>
      </c>
      <c r="I8076" s="7">
        <f>FlightsPivot[[#This Row],[Total Fare]]*10%</f>
        <v>4125</v>
      </c>
      <c r="J8076" s="7">
        <f>FlightsPivot[[#This Row],[Total Fare]]+FlightsPivot[[#This Row],[10% tax ]]</f>
        <v>45375</v>
      </c>
      <c r="K8076" s="4">
        <v>5</v>
      </c>
      <c r="L8076" s="4">
        <v>2015</v>
      </c>
      <c r="M8076" t="str">
        <f>INDEX(RoutesPivot[DepAirport],MATCH($C8076,RoutesPivot[[RouteID]:[RouteID]],0))</f>
        <v>ORD</v>
      </c>
      <c r="N8076" t="str">
        <f>INDEX(RoutesPivot[AirportID],MATCH($C8076,RoutesPivot[[RouteID]:[RouteID]],0))</f>
        <v>PHX</v>
      </c>
      <c r="O8076">
        <f>INDEX(RoutesPivot[Distance],MATCH($C8076,RoutesPivot[[RouteID]:[RouteID]],0))</f>
        <v>1200</v>
      </c>
      <c r="P8076">
        <f>INDEX(RoutesPivot[ListPrice],MATCH($C8076,RoutesPivot[[RouteID]:[RouteID]],0))</f>
        <v>250</v>
      </c>
      <c r="Q8076" t="str">
        <f>INDEX(AirportPivot[AirportName],MATCH($N8076,AirportPivot[[AirportID]:[AirportID]],0))</f>
        <v>Phoenix Sky Harbor International</v>
      </c>
      <c r="R8076">
        <f>INDEX(AirportPivot[Gates (number of available)],MATCH($N8076,AirportPivot[[AirportID]:[AirportID]],0))</f>
        <v>60</v>
      </c>
    </row>
    <row r="8077" spans="1:18" x14ac:dyDescent="0.25">
      <c r="A8077" s="3" t="s">
        <v>8109</v>
      </c>
      <c r="B8077" s="12">
        <v>42167</v>
      </c>
      <c r="C8077" s="4" t="s">
        <v>23</v>
      </c>
      <c r="D8077" s="4">
        <v>2.5</v>
      </c>
      <c r="E8077" s="4">
        <v>39</v>
      </c>
      <c r="F8077" s="5">
        <v>0.29166666666666669</v>
      </c>
      <c r="G8077" s="6">
        <v>330</v>
      </c>
      <c r="H8077" s="7">
        <v>54450</v>
      </c>
      <c r="I8077" s="7">
        <f>FlightsPivot[[#This Row],[Total Fare]]*10%</f>
        <v>5445</v>
      </c>
      <c r="J8077" s="7">
        <f>FlightsPivot[[#This Row],[Total Fare]]+FlightsPivot[[#This Row],[10% tax ]]</f>
        <v>59895</v>
      </c>
      <c r="K8077" s="4">
        <v>6</v>
      </c>
      <c r="L8077" s="4">
        <v>2015</v>
      </c>
      <c r="M8077" t="str">
        <f>INDEX(RoutesPivot[DepAirport],MATCH($C8077,RoutesPivot[[RouteID]:[RouteID]],0))</f>
        <v>ORD</v>
      </c>
      <c r="N8077" t="str">
        <f>INDEX(RoutesPivot[AirportID],MATCH($C8077,RoutesPivot[[RouteID]:[RouteID]],0))</f>
        <v>DEN</v>
      </c>
      <c r="O8077">
        <f>INDEX(RoutesPivot[Distance],MATCH($C8077,RoutesPivot[[RouteID]:[RouteID]],0))</f>
        <v>800</v>
      </c>
      <c r="P8077">
        <f>INDEX(RoutesPivot[ListPrice],MATCH($C8077,RoutesPivot[[RouteID]:[RouteID]],0))</f>
        <v>300</v>
      </c>
      <c r="Q8077" t="str">
        <f>INDEX(AirportPivot[AirportName],MATCH($N8077,AirportPivot[[AirportID]:[AirportID]],0))</f>
        <v>Denver International</v>
      </c>
      <c r="R8077">
        <f>INDEX(AirportPivot[Gates (number of available)],MATCH($N8077,AirportPivot[[AirportID]:[AirportID]],0))</f>
        <v>75</v>
      </c>
    </row>
    <row r="8078" spans="1:18" x14ac:dyDescent="0.25">
      <c r="A8078" s="3" t="s">
        <v>8110</v>
      </c>
      <c r="B8078" s="12">
        <v>42242</v>
      </c>
      <c r="C8078" s="4" t="s">
        <v>33</v>
      </c>
      <c r="D8078" s="4">
        <v>1.7</v>
      </c>
      <c r="E8078" s="4">
        <v>184</v>
      </c>
      <c r="F8078" s="5">
        <v>0.70833333333333337</v>
      </c>
      <c r="G8078" s="6">
        <v>412.5</v>
      </c>
      <c r="H8078" s="7">
        <v>68062.5</v>
      </c>
      <c r="I8078" s="7">
        <f>FlightsPivot[[#This Row],[Total Fare]]*10%</f>
        <v>6806.25</v>
      </c>
      <c r="J8078" s="7">
        <f>FlightsPivot[[#This Row],[Total Fare]]+FlightsPivot[[#This Row],[10% tax ]]</f>
        <v>74868.75</v>
      </c>
      <c r="K8078" s="4">
        <v>8</v>
      </c>
      <c r="L8078" s="4">
        <v>2015</v>
      </c>
      <c r="M8078" t="str">
        <f>INDEX(RoutesPivot[DepAirport],MATCH($C8078,RoutesPivot[[RouteID]:[RouteID]],0))</f>
        <v>ORD</v>
      </c>
      <c r="N8078" t="str">
        <f>INDEX(RoutesPivot[AirportID],MATCH($C8078,RoutesPivot[[RouteID]:[RouteID]],0))</f>
        <v>SFO</v>
      </c>
      <c r="O8078">
        <f>INDEX(RoutesPivot[Distance],MATCH($C8078,RoutesPivot[[RouteID]:[RouteID]],0))</f>
        <v>1600</v>
      </c>
      <c r="P8078">
        <f>INDEX(RoutesPivot[ListPrice],MATCH($C8078,RoutesPivot[[RouteID]:[RouteID]],0))</f>
        <v>375</v>
      </c>
      <c r="Q8078" t="str">
        <f>INDEX(AirportPivot[AirportName],MATCH($N8078,AirportPivot[[AirportID]:[AirportID]],0))</f>
        <v>San Francisco International</v>
      </c>
      <c r="R8078">
        <f>INDEX(AirportPivot[Gates (number of available)],MATCH($N8078,AirportPivot[[AirportID]:[AirportID]],0))</f>
        <v>70</v>
      </c>
    </row>
    <row r="8079" spans="1:18" x14ac:dyDescent="0.25">
      <c r="A8079" s="3" t="s">
        <v>8111</v>
      </c>
      <c r="B8079" s="12">
        <v>42152</v>
      </c>
      <c r="C8079" s="4" t="s">
        <v>13</v>
      </c>
      <c r="D8079" s="4">
        <v>2</v>
      </c>
      <c r="E8079" s="4">
        <v>67</v>
      </c>
      <c r="F8079" s="5">
        <v>0.75</v>
      </c>
      <c r="G8079" s="6">
        <v>250</v>
      </c>
      <c r="H8079" s="7">
        <v>45250</v>
      </c>
      <c r="I8079" s="7">
        <f>FlightsPivot[[#This Row],[Total Fare]]*10%</f>
        <v>4525</v>
      </c>
      <c r="J8079" s="7">
        <f>FlightsPivot[[#This Row],[Total Fare]]+FlightsPivot[[#This Row],[10% tax ]]</f>
        <v>49775</v>
      </c>
      <c r="K8079" s="4">
        <v>5</v>
      </c>
      <c r="L8079" s="4">
        <v>2015</v>
      </c>
      <c r="M8079" t="str">
        <f>INDEX(RoutesPivot[DepAirport],MATCH($C8079,RoutesPivot[[RouteID]:[RouteID]],0))</f>
        <v>ORD</v>
      </c>
      <c r="N8079" t="str">
        <f>INDEX(RoutesPivot[AirportID],MATCH($C8079,RoutesPivot[[RouteID]:[RouteID]],0))</f>
        <v>JFK</v>
      </c>
      <c r="O8079">
        <f>INDEX(RoutesPivot[Distance],MATCH($C8079,RoutesPivot[[RouteID]:[RouteID]],0))</f>
        <v>619</v>
      </c>
      <c r="P8079">
        <f>INDEX(RoutesPivot[ListPrice],MATCH($C8079,RoutesPivot[[RouteID]:[RouteID]],0))</f>
        <v>250</v>
      </c>
      <c r="Q8079" t="str">
        <f>INDEX(AirportPivot[AirportName],MATCH($N8079,AirportPivot[[AirportID]:[AirportID]],0))</f>
        <v>John F Kennedy International</v>
      </c>
      <c r="R8079">
        <f>INDEX(AirportPivot[Gates (number of available)],MATCH($N8079,AirportPivot[[AirportID]:[AirportID]],0))</f>
        <v>120</v>
      </c>
    </row>
    <row r="8080" spans="1:18" x14ac:dyDescent="0.25">
      <c r="A8080" s="3" t="s">
        <v>8112</v>
      </c>
      <c r="B8080" s="12">
        <v>42005</v>
      </c>
      <c r="C8080" s="4" t="s">
        <v>86</v>
      </c>
      <c r="D8080" s="4">
        <v>2</v>
      </c>
      <c r="E8080" s="4">
        <v>156</v>
      </c>
      <c r="F8080" s="5">
        <v>0.70833333333333337</v>
      </c>
      <c r="G8080" s="6">
        <v>115</v>
      </c>
      <c r="H8080" s="7">
        <v>18975</v>
      </c>
      <c r="I8080" s="7">
        <f>FlightsPivot[[#This Row],[Total Fare]]*10%</f>
        <v>1897.5</v>
      </c>
      <c r="J8080" s="7">
        <f>FlightsPivot[[#This Row],[Total Fare]]+FlightsPivot[[#This Row],[10% tax ]]</f>
        <v>20872.5</v>
      </c>
      <c r="K8080" s="4">
        <v>1</v>
      </c>
      <c r="L8080" s="4">
        <v>2015</v>
      </c>
      <c r="M8080" t="str">
        <f>INDEX(RoutesPivot[DepAirport],MATCH($C8080,RoutesPivot[[RouteID]:[RouteID]],0))</f>
        <v>ORD</v>
      </c>
      <c r="N8080" t="str">
        <f>INDEX(RoutesPivot[AirportID],MATCH($C8080,RoutesPivot[[RouteID]:[RouteID]],0))</f>
        <v>DTW</v>
      </c>
      <c r="O8080">
        <f>INDEX(RoutesPivot[Distance],MATCH($C8080,RoutesPivot[[RouteID]:[RouteID]],0))</f>
        <v>200</v>
      </c>
      <c r="P8080">
        <f>INDEX(RoutesPivot[ListPrice],MATCH($C8080,RoutesPivot[[RouteID]:[RouteID]],0))</f>
        <v>115</v>
      </c>
      <c r="Q8080" t="str">
        <f>INDEX(AirportPivot[AirportName],MATCH($N8080,AirportPivot[[AirportID]:[AirportID]],0))</f>
        <v>Detroit Metropolitan Wayne County</v>
      </c>
      <c r="R8080">
        <f>INDEX(AirportPivot[Gates (number of available)],MATCH($N8080,AirportPivot[[AirportID]:[AirportID]],0))</f>
        <v>60</v>
      </c>
    </row>
    <row r="8081" spans="1:18" x14ac:dyDescent="0.25">
      <c r="A8081" s="3" t="s">
        <v>8113</v>
      </c>
      <c r="B8081" s="12">
        <v>41858</v>
      </c>
      <c r="C8081" s="4" t="s">
        <v>50</v>
      </c>
      <c r="D8081" s="4">
        <v>1.2</v>
      </c>
      <c r="E8081" s="4">
        <v>182</v>
      </c>
      <c r="F8081" s="5">
        <v>0.39583333333333331</v>
      </c>
      <c r="G8081" s="6">
        <v>302.5</v>
      </c>
      <c r="H8081" s="7">
        <v>49912.5</v>
      </c>
      <c r="I8081" s="7">
        <f>FlightsPivot[[#This Row],[Total Fare]]*10%</f>
        <v>4991.25</v>
      </c>
      <c r="J8081" s="7">
        <f>FlightsPivot[[#This Row],[Total Fare]]+FlightsPivot[[#This Row],[10% tax ]]</f>
        <v>54903.75</v>
      </c>
      <c r="K8081" s="4">
        <v>8</v>
      </c>
      <c r="L8081" s="4">
        <v>2014</v>
      </c>
      <c r="M8081" t="str">
        <f>INDEX(RoutesPivot[DepAirport],MATCH($C8081,RoutesPivot[[RouteID]:[RouteID]],0))</f>
        <v>ORD</v>
      </c>
      <c r="N8081" t="str">
        <f>INDEX(RoutesPivot[AirportID],MATCH($C8081,RoutesPivot[[RouteID]:[RouteID]],0))</f>
        <v>LGA</v>
      </c>
      <c r="O8081">
        <f>INDEX(RoutesPivot[Distance],MATCH($C8081,RoutesPivot[[RouteID]:[RouteID]],0))</f>
        <v>610</v>
      </c>
      <c r="P8081">
        <f>INDEX(RoutesPivot[ListPrice],MATCH($C8081,RoutesPivot[[RouteID]:[RouteID]],0))</f>
        <v>275</v>
      </c>
      <c r="Q8081" t="str">
        <f>INDEX(AirportPivot[AirportName],MATCH($N8081,AirportPivot[[AirportID]:[AirportID]],0))</f>
        <v>Laguardia</v>
      </c>
      <c r="R8081">
        <f>INDEX(AirportPivot[Gates (number of available)],MATCH($N8081,AirportPivot[[AirportID]:[AirportID]],0))</f>
        <v>66</v>
      </c>
    </row>
    <row r="8082" spans="1:18" x14ac:dyDescent="0.25">
      <c r="A8082" s="3" t="s">
        <v>8114</v>
      </c>
      <c r="B8082" s="12">
        <v>42184</v>
      </c>
      <c r="C8082" s="4" t="s">
        <v>30</v>
      </c>
      <c r="D8082" s="4">
        <v>1.8</v>
      </c>
      <c r="E8082" s="4">
        <v>208</v>
      </c>
      <c r="F8082" s="5">
        <v>0.70833333333333337</v>
      </c>
      <c r="G8082" s="6">
        <v>275</v>
      </c>
      <c r="H8082" s="7">
        <v>45375</v>
      </c>
      <c r="I8082" s="7">
        <f>FlightsPivot[[#This Row],[Total Fare]]*10%</f>
        <v>4537.5</v>
      </c>
      <c r="J8082" s="7">
        <f>FlightsPivot[[#This Row],[Total Fare]]+FlightsPivot[[#This Row],[10% tax ]]</f>
        <v>49912.5</v>
      </c>
      <c r="K8082" s="4">
        <v>6</v>
      </c>
      <c r="L8082" s="4">
        <v>2015</v>
      </c>
      <c r="M8082" t="str">
        <f>INDEX(RoutesPivot[DepAirport],MATCH($C8082,RoutesPivot[[RouteID]:[RouteID]],0))</f>
        <v>ORD</v>
      </c>
      <c r="N8082" t="str">
        <f>INDEX(RoutesPivot[AirportID],MATCH($C8082,RoutesPivot[[RouteID]:[RouteID]],0))</f>
        <v>MCO</v>
      </c>
      <c r="O8082">
        <f>INDEX(RoutesPivot[Distance],MATCH($C8082,RoutesPivot[[RouteID]:[RouteID]],0))</f>
        <v>850</v>
      </c>
      <c r="P8082">
        <f>INDEX(RoutesPivot[ListPrice],MATCH($C8082,RoutesPivot[[RouteID]:[RouteID]],0))</f>
        <v>250</v>
      </c>
      <c r="Q8082" t="str">
        <f>INDEX(AirportPivot[AirportName],MATCH($N8082,AirportPivot[[AirportID]:[AirportID]],0))</f>
        <v>Orlando International</v>
      </c>
      <c r="R8082">
        <f>INDEX(AirportPivot[Gates (number of available)],MATCH($N8082,AirportPivot[[AirportID]:[AirportID]],0))</f>
        <v>67</v>
      </c>
    </row>
    <row r="8083" spans="1:18" x14ac:dyDescent="0.25">
      <c r="A8083" s="3" t="s">
        <v>8115</v>
      </c>
      <c r="B8083" s="12">
        <v>41908</v>
      </c>
      <c r="C8083" s="4" t="s">
        <v>13</v>
      </c>
      <c r="D8083" s="4">
        <v>1.6</v>
      </c>
      <c r="E8083" s="4">
        <v>78</v>
      </c>
      <c r="F8083" s="5">
        <v>0.625</v>
      </c>
      <c r="G8083" s="6">
        <v>250</v>
      </c>
      <c r="H8083" s="7">
        <v>45250</v>
      </c>
      <c r="I8083" s="7">
        <f>FlightsPivot[[#This Row],[Total Fare]]*10%</f>
        <v>4525</v>
      </c>
      <c r="J8083" s="7">
        <f>FlightsPivot[[#This Row],[Total Fare]]+FlightsPivot[[#This Row],[10% tax ]]</f>
        <v>49775</v>
      </c>
      <c r="K8083" s="4">
        <v>9</v>
      </c>
      <c r="L8083" s="4">
        <v>2014</v>
      </c>
      <c r="M8083" t="str">
        <f>INDEX(RoutesPivot[DepAirport],MATCH($C8083,RoutesPivot[[RouteID]:[RouteID]],0))</f>
        <v>ORD</v>
      </c>
      <c r="N8083" t="str">
        <f>INDEX(RoutesPivot[AirportID],MATCH($C8083,RoutesPivot[[RouteID]:[RouteID]],0))</f>
        <v>JFK</v>
      </c>
      <c r="O8083">
        <f>INDEX(RoutesPivot[Distance],MATCH($C8083,RoutesPivot[[RouteID]:[RouteID]],0))</f>
        <v>619</v>
      </c>
      <c r="P8083">
        <f>INDEX(RoutesPivot[ListPrice],MATCH($C8083,RoutesPivot[[RouteID]:[RouteID]],0))</f>
        <v>250</v>
      </c>
      <c r="Q8083" t="str">
        <f>INDEX(AirportPivot[AirportName],MATCH($N8083,AirportPivot[[AirportID]:[AirportID]],0))</f>
        <v>John F Kennedy International</v>
      </c>
      <c r="R8083">
        <f>INDEX(AirportPivot[Gates (number of available)],MATCH($N8083,AirportPivot[[AirportID]:[AirportID]],0))</f>
        <v>120</v>
      </c>
    </row>
    <row r="8084" spans="1:18" x14ac:dyDescent="0.25">
      <c r="A8084" s="3" t="s">
        <v>8116</v>
      </c>
      <c r="B8084" s="12">
        <v>41839</v>
      </c>
      <c r="C8084" s="4" t="s">
        <v>37</v>
      </c>
      <c r="D8084" s="4">
        <v>1.1000000000000001</v>
      </c>
      <c r="E8084" s="4">
        <v>18</v>
      </c>
      <c r="F8084" s="5">
        <v>0.29166666666666669</v>
      </c>
      <c r="G8084" s="6">
        <v>385</v>
      </c>
      <c r="H8084" s="7">
        <v>71225</v>
      </c>
      <c r="I8084" s="7">
        <f>FlightsPivot[[#This Row],[Total Fare]]*10%</f>
        <v>7122.5</v>
      </c>
      <c r="J8084" s="7">
        <f>FlightsPivot[[#This Row],[Total Fare]]+FlightsPivot[[#This Row],[10% tax ]]</f>
        <v>78347.5</v>
      </c>
      <c r="K8084" s="4">
        <v>7</v>
      </c>
      <c r="L8084" s="4">
        <v>2014</v>
      </c>
      <c r="M8084" t="str">
        <f>INDEX(RoutesPivot[DepAirport],MATCH($C8084,RoutesPivot[[RouteID]:[RouteID]],0))</f>
        <v>ORD</v>
      </c>
      <c r="N8084" t="str">
        <f>INDEX(RoutesPivot[AirportID],MATCH($C8084,RoutesPivot[[RouteID]:[RouteID]],0))</f>
        <v>SEA</v>
      </c>
      <c r="O8084">
        <f>INDEX(RoutesPivot[Distance],MATCH($C8084,RoutesPivot[[RouteID]:[RouteID]],0))</f>
        <v>1500</v>
      </c>
      <c r="P8084">
        <f>INDEX(RoutesPivot[ListPrice],MATCH($C8084,RoutesPivot[[RouteID]:[RouteID]],0))</f>
        <v>350</v>
      </c>
      <c r="Q8084" t="str">
        <f>INDEX(AirportPivot[AirportName],MATCH($N8084,AirportPivot[[AirportID]:[AirportID]],0))</f>
        <v>Seattle-Tacoma International</v>
      </c>
      <c r="R8084">
        <f>INDEX(AirportPivot[Gates (number of available)],MATCH($N8084,AirportPivot[[AirportID]:[AirportID]],0))</f>
        <v>58</v>
      </c>
    </row>
    <row r="8085" spans="1:18" x14ac:dyDescent="0.25">
      <c r="A8085" s="3" t="s">
        <v>8117</v>
      </c>
      <c r="B8085" s="12">
        <v>42255</v>
      </c>
      <c r="C8085" s="4" t="s">
        <v>17</v>
      </c>
      <c r="D8085" s="4">
        <v>3.5</v>
      </c>
      <c r="E8085" s="4">
        <v>2</v>
      </c>
      <c r="F8085" s="5">
        <v>0.41666666666666669</v>
      </c>
      <c r="G8085" s="6">
        <v>350</v>
      </c>
      <c r="H8085" s="7">
        <v>64750</v>
      </c>
      <c r="I8085" s="7">
        <f>FlightsPivot[[#This Row],[Total Fare]]*10%</f>
        <v>6475</v>
      </c>
      <c r="J8085" s="7">
        <f>FlightsPivot[[#This Row],[Total Fare]]+FlightsPivot[[#This Row],[10% tax ]]</f>
        <v>71225</v>
      </c>
      <c r="K8085" s="4">
        <v>9</v>
      </c>
      <c r="L8085" s="4">
        <v>2015</v>
      </c>
      <c r="M8085" t="str">
        <f>INDEX(RoutesPivot[DepAirport],MATCH($C8085,RoutesPivot[[RouteID]:[RouteID]],0))</f>
        <v>ORD</v>
      </c>
      <c r="N8085" t="str">
        <f>INDEX(RoutesPivot[AirportID],MATCH($C8085,RoutesPivot[[RouteID]:[RouteID]],0))</f>
        <v>LAX</v>
      </c>
      <c r="O8085">
        <f>INDEX(RoutesPivot[Distance],MATCH($C8085,RoutesPivot[[RouteID]:[RouteID]],0))</f>
        <v>1518</v>
      </c>
      <c r="P8085">
        <f>INDEX(RoutesPivot[ListPrice],MATCH($C8085,RoutesPivot[[RouteID]:[RouteID]],0))</f>
        <v>350</v>
      </c>
      <c r="Q8085" t="str">
        <f>INDEX(AirportPivot[AirportName],MATCH($N8085,AirportPivot[[AirportID]:[AirportID]],0))</f>
        <v>Los Angeles International</v>
      </c>
      <c r="R8085">
        <f>INDEX(AirportPivot[Gates (number of available)],MATCH($N8085,AirportPivot[[AirportID]:[AirportID]],0))</f>
        <v>86</v>
      </c>
    </row>
    <row r="8086" spans="1:18" x14ac:dyDescent="0.25">
      <c r="A8086" s="3" t="s">
        <v>8118</v>
      </c>
      <c r="B8086" s="12">
        <v>41992</v>
      </c>
      <c r="C8086" s="4" t="s">
        <v>13</v>
      </c>
      <c r="D8086" s="4">
        <v>1.7</v>
      </c>
      <c r="E8086" s="4">
        <v>170</v>
      </c>
      <c r="F8086" s="5">
        <v>0.29166666666666669</v>
      </c>
      <c r="G8086" s="6">
        <v>250</v>
      </c>
      <c r="H8086" s="7">
        <v>41250</v>
      </c>
      <c r="I8086" s="7">
        <f>FlightsPivot[[#This Row],[Total Fare]]*10%</f>
        <v>4125</v>
      </c>
      <c r="J8086" s="7">
        <f>FlightsPivot[[#This Row],[Total Fare]]+FlightsPivot[[#This Row],[10% tax ]]</f>
        <v>45375</v>
      </c>
      <c r="K8086" s="4">
        <v>12</v>
      </c>
      <c r="L8086" s="4">
        <v>2014</v>
      </c>
      <c r="M8086" t="str">
        <f>INDEX(RoutesPivot[DepAirport],MATCH($C8086,RoutesPivot[[RouteID]:[RouteID]],0))</f>
        <v>ORD</v>
      </c>
      <c r="N8086" t="str">
        <f>INDEX(RoutesPivot[AirportID],MATCH($C8086,RoutesPivot[[RouteID]:[RouteID]],0))</f>
        <v>JFK</v>
      </c>
      <c r="O8086">
        <f>INDEX(RoutesPivot[Distance],MATCH($C8086,RoutesPivot[[RouteID]:[RouteID]],0))</f>
        <v>619</v>
      </c>
      <c r="P8086">
        <f>INDEX(RoutesPivot[ListPrice],MATCH($C8086,RoutesPivot[[RouteID]:[RouteID]],0))</f>
        <v>250</v>
      </c>
      <c r="Q8086" t="str">
        <f>INDEX(AirportPivot[AirportName],MATCH($N8086,AirportPivot[[AirportID]:[AirportID]],0))</f>
        <v>John F Kennedy International</v>
      </c>
      <c r="R8086">
        <f>INDEX(AirportPivot[Gates (number of available)],MATCH($N8086,AirportPivot[[AirportID]:[AirportID]],0))</f>
        <v>120</v>
      </c>
    </row>
    <row r="8087" spans="1:18" x14ac:dyDescent="0.25">
      <c r="A8087" s="3" t="s">
        <v>8119</v>
      </c>
      <c r="B8087" s="12">
        <v>42021</v>
      </c>
      <c r="C8087" s="4" t="s">
        <v>19</v>
      </c>
      <c r="D8087" s="4">
        <v>2.2000000000000002</v>
      </c>
      <c r="E8087" s="4">
        <v>32</v>
      </c>
      <c r="F8087" s="5">
        <v>0.72916666666666663</v>
      </c>
      <c r="G8087" s="6">
        <v>200</v>
      </c>
      <c r="H8087" s="7">
        <v>37000</v>
      </c>
      <c r="I8087" s="7">
        <f>FlightsPivot[[#This Row],[Total Fare]]*10%</f>
        <v>3700</v>
      </c>
      <c r="J8087" s="7">
        <f>FlightsPivot[[#This Row],[Total Fare]]+FlightsPivot[[#This Row],[10% tax ]]</f>
        <v>40700</v>
      </c>
      <c r="K8087" s="4">
        <v>1</v>
      </c>
      <c r="L8087" s="4">
        <v>2015</v>
      </c>
      <c r="M8087" t="str">
        <f>INDEX(RoutesPivot[DepAirport],MATCH($C8087,RoutesPivot[[RouteID]:[RouteID]],0))</f>
        <v>ORD</v>
      </c>
      <c r="N8087" t="str">
        <f>INDEX(RoutesPivot[AirportID],MATCH($C8087,RoutesPivot[[RouteID]:[RouteID]],0))</f>
        <v>IAH</v>
      </c>
      <c r="O8087">
        <f>INDEX(RoutesPivot[Distance],MATCH($C8087,RoutesPivot[[RouteID]:[RouteID]],0))</f>
        <v>800</v>
      </c>
      <c r="P8087">
        <f>INDEX(RoutesPivot[ListPrice],MATCH($C8087,RoutesPivot[[RouteID]:[RouteID]],0))</f>
        <v>200</v>
      </c>
      <c r="Q8087" t="str">
        <f>INDEX(AirportPivot[AirportName],MATCH($N8087,AirportPivot[[AirportID]:[AirportID]],0))</f>
        <v>George Bush Intercontinental/Houston</v>
      </c>
      <c r="R8087">
        <f>INDEX(AirportPivot[Gates (number of available)],MATCH($N8087,AirportPivot[[AirportID]:[AirportID]],0))</f>
        <v>80</v>
      </c>
    </row>
    <row r="8088" spans="1:18" x14ac:dyDescent="0.25">
      <c r="A8088" s="3" t="s">
        <v>8120</v>
      </c>
      <c r="B8088" s="12">
        <v>42000</v>
      </c>
      <c r="C8088" s="4" t="s">
        <v>11</v>
      </c>
      <c r="D8088" s="4">
        <v>4.4000000000000004</v>
      </c>
      <c r="E8088" s="4">
        <v>142</v>
      </c>
      <c r="F8088" s="5">
        <v>0.79166666666666663</v>
      </c>
      <c r="G8088" s="6">
        <v>420</v>
      </c>
      <c r="H8088" s="7">
        <v>77700</v>
      </c>
      <c r="I8088" s="7">
        <f>FlightsPivot[[#This Row],[Total Fare]]*10%</f>
        <v>7770</v>
      </c>
      <c r="J8088" s="7">
        <f>FlightsPivot[[#This Row],[Total Fare]]+FlightsPivot[[#This Row],[10% tax ]]</f>
        <v>85470</v>
      </c>
      <c r="K8088" s="4">
        <v>12</v>
      </c>
      <c r="L8088" s="4">
        <v>2014</v>
      </c>
      <c r="M8088" t="str">
        <f>INDEX(RoutesPivot[DepAirport],MATCH($C8088,RoutesPivot[[RouteID]:[RouteID]],0))</f>
        <v>ORD</v>
      </c>
      <c r="N8088" t="str">
        <f>INDEX(RoutesPivot[AirportID],MATCH($C8088,RoutesPivot[[RouteID]:[RouteID]],0))</f>
        <v>BOS</v>
      </c>
      <c r="O8088">
        <f>INDEX(RoutesPivot[Distance],MATCH($C8088,RoutesPivot[[RouteID]:[RouteID]],0))</f>
        <v>730</v>
      </c>
      <c r="P8088">
        <f>INDEX(RoutesPivot[ListPrice],MATCH($C8088,RoutesPivot[[RouteID]:[RouteID]],0))</f>
        <v>300</v>
      </c>
      <c r="Q8088" t="str">
        <f>INDEX(AirportPivot[AirportName],MATCH($N8088,AirportPivot[[AirportID]:[AirportID]],0))</f>
        <v>General Edward Lawrence Logan International</v>
      </c>
      <c r="R8088">
        <f>INDEX(AirportPivot[Gates (number of available)],MATCH($N8088,AirportPivot[[AirportID]:[AirportID]],0))</f>
        <v>63</v>
      </c>
    </row>
    <row r="8089" spans="1:18" x14ac:dyDescent="0.25">
      <c r="A8089" s="3" t="s">
        <v>8121</v>
      </c>
      <c r="B8089" s="12">
        <v>41665</v>
      </c>
      <c r="C8089" s="4" t="s">
        <v>23</v>
      </c>
      <c r="D8089" s="4">
        <v>1.6</v>
      </c>
      <c r="E8089" s="4">
        <v>140</v>
      </c>
      <c r="F8089" s="5">
        <v>0.66666666666666663</v>
      </c>
      <c r="G8089" s="6">
        <v>300</v>
      </c>
      <c r="H8089" s="7">
        <v>55500</v>
      </c>
      <c r="I8089" s="7">
        <f>FlightsPivot[[#This Row],[Total Fare]]*10%</f>
        <v>5550</v>
      </c>
      <c r="J8089" s="7">
        <f>FlightsPivot[[#This Row],[Total Fare]]+FlightsPivot[[#This Row],[10% tax ]]</f>
        <v>61050</v>
      </c>
      <c r="K8089" s="4">
        <v>1</v>
      </c>
      <c r="L8089" s="4">
        <v>2014</v>
      </c>
      <c r="M8089" t="str">
        <f>INDEX(RoutesPivot[DepAirport],MATCH($C8089,RoutesPivot[[RouteID]:[RouteID]],0))</f>
        <v>ORD</v>
      </c>
      <c r="N8089" t="str">
        <f>INDEX(RoutesPivot[AirportID],MATCH($C8089,RoutesPivot[[RouteID]:[RouteID]],0))</f>
        <v>DEN</v>
      </c>
      <c r="O8089">
        <f>INDEX(RoutesPivot[Distance],MATCH($C8089,RoutesPivot[[RouteID]:[RouteID]],0))</f>
        <v>800</v>
      </c>
      <c r="P8089">
        <f>INDEX(RoutesPivot[ListPrice],MATCH($C8089,RoutesPivot[[RouteID]:[RouteID]],0))</f>
        <v>300</v>
      </c>
      <c r="Q8089" t="str">
        <f>INDEX(AirportPivot[AirportName],MATCH($N8089,AirportPivot[[AirportID]:[AirportID]],0))</f>
        <v>Denver International</v>
      </c>
      <c r="R8089">
        <f>INDEX(AirportPivot[Gates (number of available)],MATCH($N8089,AirportPivot[[AirportID]:[AirportID]],0))</f>
        <v>75</v>
      </c>
    </row>
    <row r="8090" spans="1:18" x14ac:dyDescent="0.25">
      <c r="A8090" s="3" t="s">
        <v>8122</v>
      </c>
      <c r="B8090" s="12">
        <v>42019</v>
      </c>
      <c r="C8090" s="4" t="s">
        <v>33</v>
      </c>
      <c r="D8090" s="4">
        <v>3.2</v>
      </c>
      <c r="E8090" s="4">
        <v>165</v>
      </c>
      <c r="F8090" s="5">
        <v>0.75</v>
      </c>
      <c r="G8090" s="6">
        <v>375</v>
      </c>
      <c r="H8090" s="7">
        <v>61875</v>
      </c>
      <c r="I8090" s="7">
        <f>FlightsPivot[[#This Row],[Total Fare]]*10%</f>
        <v>6187.5</v>
      </c>
      <c r="J8090" s="7">
        <f>FlightsPivot[[#This Row],[Total Fare]]+FlightsPivot[[#This Row],[10% tax ]]</f>
        <v>68062.5</v>
      </c>
      <c r="K8090" s="4">
        <v>1</v>
      </c>
      <c r="L8090" s="4">
        <v>2015</v>
      </c>
      <c r="M8090" t="str">
        <f>INDEX(RoutesPivot[DepAirport],MATCH($C8090,RoutesPivot[[RouteID]:[RouteID]],0))</f>
        <v>ORD</v>
      </c>
      <c r="N8090" t="str">
        <f>INDEX(RoutesPivot[AirportID],MATCH($C8090,RoutesPivot[[RouteID]:[RouteID]],0))</f>
        <v>SFO</v>
      </c>
      <c r="O8090">
        <f>INDEX(RoutesPivot[Distance],MATCH($C8090,RoutesPivot[[RouteID]:[RouteID]],0))</f>
        <v>1600</v>
      </c>
      <c r="P8090">
        <f>INDEX(RoutesPivot[ListPrice],MATCH($C8090,RoutesPivot[[RouteID]:[RouteID]],0))</f>
        <v>375</v>
      </c>
      <c r="Q8090" t="str">
        <f>INDEX(AirportPivot[AirportName],MATCH($N8090,AirportPivot[[AirportID]:[AirportID]],0))</f>
        <v>San Francisco International</v>
      </c>
      <c r="R8090">
        <f>INDEX(AirportPivot[Gates (number of available)],MATCH($N8090,AirportPivot[[AirportID]:[AirportID]],0))</f>
        <v>70</v>
      </c>
    </row>
    <row r="8091" spans="1:18" x14ac:dyDescent="0.25">
      <c r="A8091" s="3" t="s">
        <v>8123</v>
      </c>
      <c r="B8091" s="12">
        <v>41875</v>
      </c>
      <c r="C8091" s="4" t="s">
        <v>33</v>
      </c>
      <c r="D8091" s="4">
        <v>1.2</v>
      </c>
      <c r="E8091" s="4">
        <v>24</v>
      </c>
      <c r="F8091" s="5">
        <v>0.33333333333333331</v>
      </c>
      <c r="G8091" s="6">
        <v>412.5</v>
      </c>
      <c r="H8091" s="7">
        <v>76312.5</v>
      </c>
      <c r="I8091" s="7">
        <f>FlightsPivot[[#This Row],[Total Fare]]*10%</f>
        <v>7631.25</v>
      </c>
      <c r="J8091" s="7">
        <f>FlightsPivot[[#This Row],[Total Fare]]+FlightsPivot[[#This Row],[10% tax ]]</f>
        <v>83943.75</v>
      </c>
      <c r="K8091" s="4">
        <v>8</v>
      </c>
      <c r="L8091" s="4">
        <v>2014</v>
      </c>
      <c r="M8091" t="str">
        <f>INDEX(RoutesPivot[DepAirport],MATCH($C8091,RoutesPivot[[RouteID]:[RouteID]],0))</f>
        <v>ORD</v>
      </c>
      <c r="N8091" t="str">
        <f>INDEX(RoutesPivot[AirportID],MATCH($C8091,RoutesPivot[[RouteID]:[RouteID]],0))</f>
        <v>SFO</v>
      </c>
      <c r="O8091">
        <f>INDEX(RoutesPivot[Distance],MATCH($C8091,RoutesPivot[[RouteID]:[RouteID]],0))</f>
        <v>1600</v>
      </c>
      <c r="P8091">
        <f>INDEX(RoutesPivot[ListPrice],MATCH($C8091,RoutesPivot[[RouteID]:[RouteID]],0))</f>
        <v>375</v>
      </c>
      <c r="Q8091" t="str">
        <f>INDEX(AirportPivot[AirportName],MATCH($N8091,AirportPivot[[AirportID]:[AirportID]],0))</f>
        <v>San Francisco International</v>
      </c>
      <c r="R8091">
        <f>INDEX(AirportPivot[Gates (number of available)],MATCH($N8091,AirportPivot[[AirportID]:[AirportID]],0))</f>
        <v>70</v>
      </c>
    </row>
    <row r="8092" spans="1:18" x14ac:dyDescent="0.25">
      <c r="A8092" s="3" t="s">
        <v>8124</v>
      </c>
      <c r="B8092" s="12">
        <v>41968</v>
      </c>
      <c r="C8092" s="4" t="s">
        <v>13</v>
      </c>
      <c r="D8092" s="4">
        <v>2.8</v>
      </c>
      <c r="E8092" s="4">
        <v>38</v>
      </c>
      <c r="F8092" s="5">
        <v>0.5</v>
      </c>
      <c r="G8092" s="6">
        <v>375</v>
      </c>
      <c r="H8092" s="7">
        <v>61875</v>
      </c>
      <c r="I8092" s="7">
        <f>FlightsPivot[[#This Row],[Total Fare]]*10%</f>
        <v>6187.5</v>
      </c>
      <c r="J8092" s="7">
        <f>FlightsPivot[[#This Row],[Total Fare]]+FlightsPivot[[#This Row],[10% tax ]]</f>
        <v>68062.5</v>
      </c>
      <c r="K8092" s="4">
        <v>11</v>
      </c>
      <c r="L8092" s="4">
        <v>2014</v>
      </c>
      <c r="M8092" t="str">
        <f>INDEX(RoutesPivot[DepAirport],MATCH($C8092,RoutesPivot[[RouteID]:[RouteID]],0))</f>
        <v>ORD</v>
      </c>
      <c r="N8092" t="str">
        <f>INDEX(RoutesPivot[AirportID],MATCH($C8092,RoutesPivot[[RouteID]:[RouteID]],0))</f>
        <v>JFK</v>
      </c>
      <c r="O8092">
        <f>INDEX(RoutesPivot[Distance],MATCH($C8092,RoutesPivot[[RouteID]:[RouteID]],0))</f>
        <v>619</v>
      </c>
      <c r="P8092">
        <f>INDEX(RoutesPivot[ListPrice],MATCH($C8092,RoutesPivot[[RouteID]:[RouteID]],0))</f>
        <v>250</v>
      </c>
      <c r="Q8092" t="str">
        <f>INDEX(AirportPivot[AirportName],MATCH($N8092,AirportPivot[[AirportID]:[AirportID]],0))</f>
        <v>John F Kennedy International</v>
      </c>
      <c r="R8092">
        <f>INDEX(AirportPivot[Gates (number of available)],MATCH($N8092,AirportPivot[[AirportID]:[AirportID]],0))</f>
        <v>120</v>
      </c>
    </row>
    <row r="8093" spans="1:18" x14ac:dyDescent="0.25">
      <c r="A8093" s="3" t="s">
        <v>8125</v>
      </c>
      <c r="B8093" s="12">
        <v>42140</v>
      </c>
      <c r="C8093" s="4" t="s">
        <v>25</v>
      </c>
      <c r="D8093" s="4">
        <v>2.6</v>
      </c>
      <c r="E8093" s="4">
        <v>129</v>
      </c>
      <c r="F8093" s="5">
        <v>0.83333333333333337</v>
      </c>
      <c r="G8093" s="6">
        <v>200</v>
      </c>
      <c r="H8093" s="7">
        <v>37000</v>
      </c>
      <c r="I8093" s="7">
        <f>FlightsPivot[[#This Row],[Total Fare]]*10%</f>
        <v>3700</v>
      </c>
      <c r="J8093" s="7">
        <f>FlightsPivot[[#This Row],[Total Fare]]+FlightsPivot[[#This Row],[10% tax ]]</f>
        <v>40700</v>
      </c>
      <c r="K8093" s="4">
        <v>5</v>
      </c>
      <c r="L8093" s="4">
        <v>2015</v>
      </c>
      <c r="M8093" t="str">
        <f>INDEX(RoutesPivot[DepAirport],MATCH($C8093,RoutesPivot[[RouteID]:[RouteID]],0))</f>
        <v>ORD</v>
      </c>
      <c r="N8093" t="str">
        <f>INDEX(RoutesPivot[AirportID],MATCH($C8093,RoutesPivot[[RouteID]:[RouteID]],0))</f>
        <v>DFW</v>
      </c>
      <c r="O8093">
        <f>INDEX(RoutesPivot[Distance],MATCH($C8093,RoutesPivot[[RouteID]:[RouteID]],0))</f>
        <v>700</v>
      </c>
      <c r="P8093">
        <f>INDEX(RoutesPivot[ListPrice],MATCH($C8093,RoutesPivot[[RouteID]:[RouteID]],0))</f>
        <v>200</v>
      </c>
      <c r="Q8093" t="str">
        <f>INDEX(AirportPivot[AirportName],MATCH($N8093,AirportPivot[[AirportID]:[AirportID]],0))</f>
        <v>Dallas/Fort Worth International</v>
      </c>
      <c r="R8093">
        <f>INDEX(AirportPivot[Gates (number of available)],MATCH($N8093,AirportPivot[[AirportID]:[AirportID]],0))</f>
        <v>130</v>
      </c>
    </row>
    <row r="8094" spans="1:18" x14ac:dyDescent="0.25">
      <c r="A8094" s="3" t="s">
        <v>8126</v>
      </c>
      <c r="B8094" s="12">
        <v>42124</v>
      </c>
      <c r="C8094" s="4" t="s">
        <v>25</v>
      </c>
      <c r="D8094" s="4">
        <v>0.6</v>
      </c>
      <c r="E8094" s="4">
        <v>22</v>
      </c>
      <c r="F8094" s="5">
        <v>0.35416666666666669</v>
      </c>
      <c r="G8094" s="6">
        <v>200</v>
      </c>
      <c r="H8094" s="7">
        <v>37000</v>
      </c>
      <c r="I8094" s="7">
        <f>FlightsPivot[[#This Row],[Total Fare]]*10%</f>
        <v>3700</v>
      </c>
      <c r="J8094" s="7">
        <f>FlightsPivot[[#This Row],[Total Fare]]+FlightsPivot[[#This Row],[10% tax ]]</f>
        <v>40700</v>
      </c>
      <c r="K8094" s="4">
        <v>4</v>
      </c>
      <c r="L8094" s="4">
        <v>2015</v>
      </c>
      <c r="M8094" t="str">
        <f>INDEX(RoutesPivot[DepAirport],MATCH($C8094,RoutesPivot[[RouteID]:[RouteID]],0))</f>
        <v>ORD</v>
      </c>
      <c r="N8094" t="str">
        <f>INDEX(RoutesPivot[AirportID],MATCH($C8094,RoutesPivot[[RouteID]:[RouteID]],0))</f>
        <v>DFW</v>
      </c>
      <c r="O8094">
        <f>INDEX(RoutesPivot[Distance],MATCH($C8094,RoutesPivot[[RouteID]:[RouteID]],0))</f>
        <v>700</v>
      </c>
      <c r="P8094">
        <f>INDEX(RoutesPivot[ListPrice],MATCH($C8094,RoutesPivot[[RouteID]:[RouteID]],0))</f>
        <v>200</v>
      </c>
      <c r="Q8094" t="str">
        <f>INDEX(AirportPivot[AirportName],MATCH($N8094,AirportPivot[[AirportID]:[AirportID]],0))</f>
        <v>Dallas/Fort Worth International</v>
      </c>
      <c r="R8094">
        <f>INDEX(AirportPivot[Gates (number of available)],MATCH($N8094,AirportPivot[[AirportID]:[AirportID]],0))</f>
        <v>130</v>
      </c>
    </row>
    <row r="8095" spans="1:18" x14ac:dyDescent="0.25">
      <c r="A8095" s="3" t="s">
        <v>8127</v>
      </c>
      <c r="B8095" s="12">
        <v>41817</v>
      </c>
      <c r="C8095" s="4" t="s">
        <v>30</v>
      </c>
      <c r="D8095" s="4">
        <v>-0.4</v>
      </c>
      <c r="E8095" s="4">
        <v>78</v>
      </c>
      <c r="F8095" s="5">
        <v>0.8125</v>
      </c>
      <c r="G8095" s="6">
        <v>275</v>
      </c>
      <c r="H8095" s="7">
        <v>49775</v>
      </c>
      <c r="I8095" s="7">
        <f>FlightsPivot[[#This Row],[Total Fare]]*10%</f>
        <v>4977.5</v>
      </c>
      <c r="J8095" s="7">
        <f>FlightsPivot[[#This Row],[Total Fare]]+FlightsPivot[[#This Row],[10% tax ]]</f>
        <v>54752.5</v>
      </c>
      <c r="K8095" s="4">
        <v>6</v>
      </c>
      <c r="L8095" s="4">
        <v>2014</v>
      </c>
      <c r="M8095" t="str">
        <f>INDEX(RoutesPivot[DepAirport],MATCH($C8095,RoutesPivot[[RouteID]:[RouteID]],0))</f>
        <v>ORD</v>
      </c>
      <c r="N8095" t="str">
        <f>INDEX(RoutesPivot[AirportID],MATCH($C8095,RoutesPivot[[RouteID]:[RouteID]],0))</f>
        <v>MCO</v>
      </c>
      <c r="O8095">
        <f>INDEX(RoutesPivot[Distance],MATCH($C8095,RoutesPivot[[RouteID]:[RouteID]],0))</f>
        <v>850</v>
      </c>
      <c r="P8095">
        <f>INDEX(RoutesPivot[ListPrice],MATCH($C8095,RoutesPivot[[RouteID]:[RouteID]],0))</f>
        <v>250</v>
      </c>
      <c r="Q8095" t="str">
        <f>INDEX(AirportPivot[AirportName],MATCH($N8095,AirportPivot[[AirportID]:[AirportID]],0))</f>
        <v>Orlando International</v>
      </c>
      <c r="R8095">
        <f>INDEX(AirportPivot[Gates (number of available)],MATCH($N8095,AirportPivot[[AirportID]:[AirportID]],0))</f>
        <v>67</v>
      </c>
    </row>
    <row r="8096" spans="1:18" x14ac:dyDescent="0.25">
      <c r="A8096" s="3" t="s">
        <v>8128</v>
      </c>
      <c r="B8096" s="12">
        <v>41719</v>
      </c>
      <c r="C8096" s="4" t="s">
        <v>70</v>
      </c>
      <c r="D8096" s="4">
        <v>2</v>
      </c>
      <c r="E8096" s="4">
        <v>69</v>
      </c>
      <c r="F8096" s="5">
        <v>0.29166666666666669</v>
      </c>
      <c r="G8096" s="6">
        <v>275</v>
      </c>
      <c r="H8096" s="7">
        <v>49775</v>
      </c>
      <c r="I8096" s="7">
        <f>FlightsPivot[[#This Row],[Total Fare]]*10%</f>
        <v>4977.5</v>
      </c>
      <c r="J8096" s="7">
        <f>FlightsPivot[[#This Row],[Total Fare]]+FlightsPivot[[#This Row],[10% tax ]]</f>
        <v>54752.5</v>
      </c>
      <c r="K8096" s="4">
        <v>3</v>
      </c>
      <c r="L8096" s="4">
        <v>2014</v>
      </c>
      <c r="M8096" t="str">
        <f>INDEX(RoutesPivot[DepAirport],MATCH($C8096,RoutesPivot[[RouteID]:[RouteID]],0))</f>
        <v>ORD</v>
      </c>
      <c r="N8096" t="str">
        <f>INDEX(RoutesPivot[AirportID],MATCH($C8096,RoutesPivot[[RouteID]:[RouteID]],0))</f>
        <v>LAS</v>
      </c>
      <c r="O8096">
        <f>INDEX(RoutesPivot[Distance],MATCH($C8096,RoutesPivot[[RouteID]:[RouteID]],0))</f>
        <v>1100</v>
      </c>
      <c r="P8096">
        <f>INDEX(RoutesPivot[ListPrice],MATCH($C8096,RoutesPivot[[RouteID]:[RouteID]],0))</f>
        <v>275</v>
      </c>
      <c r="Q8096" t="str">
        <f>INDEX(AirportPivot[AirportName],MATCH($N8096,AirportPivot[[AirportID]:[AirportID]],0))</f>
        <v>McCarran International</v>
      </c>
      <c r="R8096">
        <f>INDEX(AirportPivot[Gates (number of available)],MATCH($N8096,AirportPivot[[AirportID]:[AirportID]],0))</f>
        <v>68</v>
      </c>
    </row>
    <row r="8097" spans="1:18" x14ac:dyDescent="0.25">
      <c r="A8097" s="3" t="s">
        <v>8129</v>
      </c>
      <c r="B8097" s="12">
        <v>41958</v>
      </c>
      <c r="C8097" s="4" t="s">
        <v>50</v>
      </c>
      <c r="D8097" s="4">
        <v>2.4</v>
      </c>
      <c r="E8097" s="4">
        <v>202</v>
      </c>
      <c r="F8097" s="5">
        <v>0.72916666666666663</v>
      </c>
      <c r="G8097" s="6">
        <v>275</v>
      </c>
      <c r="H8097" s="7">
        <v>45375</v>
      </c>
      <c r="I8097" s="7">
        <f>FlightsPivot[[#This Row],[Total Fare]]*10%</f>
        <v>4537.5</v>
      </c>
      <c r="J8097" s="7">
        <f>FlightsPivot[[#This Row],[Total Fare]]+FlightsPivot[[#This Row],[10% tax ]]</f>
        <v>49912.5</v>
      </c>
      <c r="K8097" s="4">
        <v>11</v>
      </c>
      <c r="L8097" s="4">
        <v>2014</v>
      </c>
      <c r="M8097" t="str">
        <f>INDEX(RoutesPivot[DepAirport],MATCH($C8097,RoutesPivot[[RouteID]:[RouteID]],0))</f>
        <v>ORD</v>
      </c>
      <c r="N8097" t="str">
        <f>INDEX(RoutesPivot[AirportID],MATCH($C8097,RoutesPivot[[RouteID]:[RouteID]],0))</f>
        <v>LGA</v>
      </c>
      <c r="O8097">
        <f>INDEX(RoutesPivot[Distance],MATCH($C8097,RoutesPivot[[RouteID]:[RouteID]],0))</f>
        <v>610</v>
      </c>
      <c r="P8097">
        <f>INDEX(RoutesPivot[ListPrice],MATCH($C8097,RoutesPivot[[RouteID]:[RouteID]],0))</f>
        <v>275</v>
      </c>
      <c r="Q8097" t="str">
        <f>INDEX(AirportPivot[AirportName],MATCH($N8097,AirportPivot[[AirportID]:[AirportID]],0))</f>
        <v>Laguardia</v>
      </c>
      <c r="R8097">
        <f>INDEX(AirportPivot[Gates (number of available)],MATCH($N8097,AirportPivot[[AirportID]:[AirportID]],0))</f>
        <v>66</v>
      </c>
    </row>
    <row r="8098" spans="1:18" x14ac:dyDescent="0.25">
      <c r="A8098" s="3" t="s">
        <v>8130</v>
      </c>
      <c r="B8098" s="12">
        <v>42203</v>
      </c>
      <c r="C8098" s="4" t="s">
        <v>15</v>
      </c>
      <c r="D8098" s="4">
        <v>1.6</v>
      </c>
      <c r="E8098" s="4">
        <v>57</v>
      </c>
      <c r="F8098" s="5">
        <v>0.54166666666666663</v>
      </c>
      <c r="G8098" s="6">
        <v>247.5</v>
      </c>
      <c r="H8098" s="7">
        <v>40837.5</v>
      </c>
      <c r="I8098" s="7">
        <f>FlightsPivot[[#This Row],[Total Fare]]*10%</f>
        <v>4083.75</v>
      </c>
      <c r="J8098" s="7">
        <f>FlightsPivot[[#This Row],[Total Fare]]+FlightsPivot[[#This Row],[10% tax ]]</f>
        <v>44921.25</v>
      </c>
      <c r="K8098" s="4">
        <v>7</v>
      </c>
      <c r="L8098" s="4">
        <v>2015</v>
      </c>
      <c r="M8098" t="str">
        <f>INDEX(RoutesPivot[DepAirport],MATCH($C8098,RoutesPivot[[RouteID]:[RouteID]],0))</f>
        <v>ORD</v>
      </c>
      <c r="N8098" t="str">
        <f>INDEX(RoutesPivot[AirportID],MATCH($C8098,RoutesPivot[[RouteID]:[RouteID]],0))</f>
        <v>EWR</v>
      </c>
      <c r="O8098">
        <f>INDEX(RoutesPivot[Distance],MATCH($C8098,RoutesPivot[[RouteID]:[RouteID]],0))</f>
        <v>600</v>
      </c>
      <c r="P8098">
        <f>INDEX(RoutesPivot[ListPrice],MATCH($C8098,RoutesPivot[[RouteID]:[RouteID]],0))</f>
        <v>225</v>
      </c>
      <c r="Q8098" t="str">
        <f>INDEX(AirportPivot[AirportName],MATCH($N8098,AirportPivot[[AirportID]:[AirportID]],0))</f>
        <v>Newark Liberty International</v>
      </c>
      <c r="R8098">
        <f>INDEX(AirportPivot[Gates (number of available)],MATCH($N8098,AirportPivot[[AirportID]:[AirportID]],0))</f>
        <v>82</v>
      </c>
    </row>
    <row r="8099" spans="1:18" x14ac:dyDescent="0.25">
      <c r="A8099" s="3" t="s">
        <v>8131</v>
      </c>
      <c r="B8099" s="12">
        <v>42174</v>
      </c>
      <c r="C8099" s="4" t="s">
        <v>50</v>
      </c>
      <c r="D8099" s="4">
        <v>2.2999999999999998</v>
      </c>
      <c r="E8099" s="4">
        <v>33</v>
      </c>
      <c r="F8099" s="5">
        <v>0.29166666666666669</v>
      </c>
      <c r="G8099" s="6">
        <v>302.5</v>
      </c>
      <c r="H8099" s="7">
        <v>55962.5</v>
      </c>
      <c r="I8099" s="7">
        <f>FlightsPivot[[#This Row],[Total Fare]]*10%</f>
        <v>5596.25</v>
      </c>
      <c r="J8099" s="7">
        <f>FlightsPivot[[#This Row],[Total Fare]]+FlightsPivot[[#This Row],[10% tax ]]</f>
        <v>61558.75</v>
      </c>
      <c r="K8099" s="4">
        <v>6</v>
      </c>
      <c r="L8099" s="4">
        <v>2015</v>
      </c>
      <c r="M8099" t="str">
        <f>INDEX(RoutesPivot[DepAirport],MATCH($C8099,RoutesPivot[[RouteID]:[RouteID]],0))</f>
        <v>ORD</v>
      </c>
      <c r="N8099" t="str">
        <f>INDEX(RoutesPivot[AirportID],MATCH($C8099,RoutesPivot[[RouteID]:[RouteID]],0))</f>
        <v>LGA</v>
      </c>
      <c r="O8099">
        <f>INDEX(RoutesPivot[Distance],MATCH($C8099,RoutesPivot[[RouteID]:[RouteID]],0))</f>
        <v>610</v>
      </c>
      <c r="P8099">
        <f>INDEX(RoutesPivot[ListPrice],MATCH($C8099,RoutesPivot[[RouteID]:[RouteID]],0))</f>
        <v>275</v>
      </c>
      <c r="Q8099" t="str">
        <f>INDEX(AirportPivot[AirportName],MATCH($N8099,AirportPivot[[AirportID]:[AirportID]],0))</f>
        <v>Laguardia</v>
      </c>
      <c r="R8099">
        <f>INDEX(AirportPivot[Gates (number of available)],MATCH($N8099,AirportPivot[[AirportID]:[AirportID]],0))</f>
        <v>66</v>
      </c>
    </row>
    <row r="8100" spans="1:18" x14ac:dyDescent="0.25">
      <c r="A8100" s="3" t="s">
        <v>8132</v>
      </c>
      <c r="B8100" s="12">
        <v>42298</v>
      </c>
      <c r="C8100" s="4" t="s">
        <v>25</v>
      </c>
      <c r="D8100" s="4">
        <v>0.6</v>
      </c>
      <c r="E8100" s="4">
        <v>83</v>
      </c>
      <c r="F8100" s="5">
        <v>0.875</v>
      </c>
      <c r="G8100" s="6">
        <v>200</v>
      </c>
      <c r="H8100" s="7">
        <v>36200</v>
      </c>
      <c r="I8100" s="7">
        <f>FlightsPivot[[#This Row],[Total Fare]]*10%</f>
        <v>3620</v>
      </c>
      <c r="J8100" s="7">
        <f>FlightsPivot[[#This Row],[Total Fare]]+FlightsPivot[[#This Row],[10% tax ]]</f>
        <v>39820</v>
      </c>
      <c r="K8100" s="4">
        <v>10</v>
      </c>
      <c r="L8100" s="4">
        <v>2015</v>
      </c>
      <c r="M8100" t="str">
        <f>INDEX(RoutesPivot[DepAirport],MATCH($C8100,RoutesPivot[[RouteID]:[RouteID]],0))</f>
        <v>ORD</v>
      </c>
      <c r="N8100" t="str">
        <f>INDEX(RoutesPivot[AirportID],MATCH($C8100,RoutesPivot[[RouteID]:[RouteID]],0))</f>
        <v>DFW</v>
      </c>
      <c r="O8100">
        <f>INDEX(RoutesPivot[Distance],MATCH($C8100,RoutesPivot[[RouteID]:[RouteID]],0))</f>
        <v>700</v>
      </c>
      <c r="P8100">
        <f>INDEX(RoutesPivot[ListPrice],MATCH($C8100,RoutesPivot[[RouteID]:[RouteID]],0))</f>
        <v>200</v>
      </c>
      <c r="Q8100" t="str">
        <f>INDEX(AirportPivot[AirportName],MATCH($N8100,AirportPivot[[AirportID]:[AirportID]],0))</f>
        <v>Dallas/Fort Worth International</v>
      </c>
      <c r="R8100">
        <f>INDEX(AirportPivot[Gates (number of available)],MATCH($N8100,AirportPivot[[AirportID]:[AirportID]],0))</f>
        <v>130</v>
      </c>
    </row>
    <row r="8101" spans="1:18" x14ac:dyDescent="0.25">
      <c r="A8101" s="3" t="s">
        <v>8133</v>
      </c>
      <c r="B8101" s="12">
        <v>42023</v>
      </c>
      <c r="C8101" s="4" t="s">
        <v>23</v>
      </c>
      <c r="D8101" s="4">
        <v>1.8</v>
      </c>
      <c r="E8101" s="4">
        <v>124</v>
      </c>
      <c r="F8101" s="5">
        <v>0.79166666666666663</v>
      </c>
      <c r="G8101" s="6">
        <v>300</v>
      </c>
      <c r="H8101" s="7">
        <v>55500</v>
      </c>
      <c r="I8101" s="7">
        <f>FlightsPivot[[#This Row],[Total Fare]]*10%</f>
        <v>5550</v>
      </c>
      <c r="J8101" s="7">
        <f>FlightsPivot[[#This Row],[Total Fare]]+FlightsPivot[[#This Row],[10% tax ]]</f>
        <v>61050</v>
      </c>
      <c r="K8101" s="4">
        <v>1</v>
      </c>
      <c r="L8101" s="4">
        <v>2015</v>
      </c>
      <c r="M8101" t="str">
        <f>INDEX(RoutesPivot[DepAirport],MATCH($C8101,RoutesPivot[[RouteID]:[RouteID]],0))</f>
        <v>ORD</v>
      </c>
      <c r="N8101" t="str">
        <f>INDEX(RoutesPivot[AirportID],MATCH($C8101,RoutesPivot[[RouteID]:[RouteID]],0))</f>
        <v>DEN</v>
      </c>
      <c r="O8101">
        <f>INDEX(RoutesPivot[Distance],MATCH($C8101,RoutesPivot[[RouteID]:[RouteID]],0))</f>
        <v>800</v>
      </c>
      <c r="P8101">
        <f>INDEX(RoutesPivot[ListPrice],MATCH($C8101,RoutesPivot[[RouteID]:[RouteID]],0))</f>
        <v>300</v>
      </c>
      <c r="Q8101" t="str">
        <f>INDEX(AirportPivot[AirportName],MATCH($N8101,AirportPivot[[AirportID]:[AirportID]],0))</f>
        <v>Denver International</v>
      </c>
      <c r="R8101">
        <f>INDEX(AirportPivot[Gates (number of available)],MATCH($N8101,AirportPivot[[AirportID]:[AirportID]],0))</f>
        <v>75</v>
      </c>
    </row>
    <row r="8102" spans="1:18" x14ac:dyDescent="0.25">
      <c r="A8102" s="3" t="s">
        <v>8134</v>
      </c>
      <c r="B8102" s="12">
        <v>41939</v>
      </c>
      <c r="C8102" s="4" t="s">
        <v>13</v>
      </c>
      <c r="D8102" s="4">
        <v>3.4</v>
      </c>
      <c r="E8102" s="4">
        <v>93</v>
      </c>
      <c r="F8102" s="5">
        <v>0.70833333333333337</v>
      </c>
      <c r="G8102" s="6">
        <v>250</v>
      </c>
      <c r="H8102" s="7">
        <v>46250</v>
      </c>
      <c r="I8102" s="7">
        <f>FlightsPivot[[#This Row],[Total Fare]]*10%</f>
        <v>4625</v>
      </c>
      <c r="J8102" s="7">
        <f>FlightsPivot[[#This Row],[Total Fare]]+FlightsPivot[[#This Row],[10% tax ]]</f>
        <v>50875</v>
      </c>
      <c r="K8102" s="4">
        <v>10</v>
      </c>
      <c r="L8102" s="4">
        <v>2014</v>
      </c>
      <c r="M8102" t="str">
        <f>INDEX(RoutesPivot[DepAirport],MATCH($C8102,RoutesPivot[[RouteID]:[RouteID]],0))</f>
        <v>ORD</v>
      </c>
      <c r="N8102" t="str">
        <f>INDEX(RoutesPivot[AirportID],MATCH($C8102,RoutesPivot[[RouteID]:[RouteID]],0))</f>
        <v>JFK</v>
      </c>
      <c r="O8102">
        <f>INDEX(RoutesPivot[Distance],MATCH($C8102,RoutesPivot[[RouteID]:[RouteID]],0))</f>
        <v>619</v>
      </c>
      <c r="P8102">
        <f>INDEX(RoutesPivot[ListPrice],MATCH($C8102,RoutesPivot[[RouteID]:[RouteID]],0))</f>
        <v>250</v>
      </c>
      <c r="Q8102" t="str">
        <f>INDEX(AirportPivot[AirportName],MATCH($N8102,AirportPivot[[AirportID]:[AirportID]],0))</f>
        <v>John F Kennedy International</v>
      </c>
      <c r="R8102">
        <f>INDEX(AirportPivot[Gates (number of available)],MATCH($N8102,AirportPivot[[AirportID]:[AirportID]],0))</f>
        <v>120</v>
      </c>
    </row>
    <row r="8103" spans="1:18" x14ac:dyDescent="0.25">
      <c r="A8103" s="3" t="s">
        <v>8135</v>
      </c>
      <c r="B8103" s="12">
        <v>41821</v>
      </c>
      <c r="C8103" s="4" t="s">
        <v>98</v>
      </c>
      <c r="D8103" s="4">
        <v>1.9</v>
      </c>
      <c r="E8103" s="4">
        <v>10</v>
      </c>
      <c r="F8103" s="5">
        <v>0.41666666666666669</v>
      </c>
      <c r="G8103" s="6">
        <v>302.5</v>
      </c>
      <c r="H8103" s="7">
        <v>55962.5</v>
      </c>
      <c r="I8103" s="7">
        <f>FlightsPivot[[#This Row],[Total Fare]]*10%</f>
        <v>5596.25</v>
      </c>
      <c r="J8103" s="7">
        <f>FlightsPivot[[#This Row],[Total Fare]]+FlightsPivot[[#This Row],[10% tax ]]</f>
        <v>61558.75</v>
      </c>
      <c r="K8103" s="4">
        <v>7</v>
      </c>
      <c r="L8103" s="4">
        <v>2014</v>
      </c>
      <c r="M8103" t="str">
        <f>INDEX(RoutesPivot[DepAirport],MATCH($C8103,RoutesPivot[[RouteID]:[RouteID]],0))</f>
        <v>ORD</v>
      </c>
      <c r="N8103" t="str">
        <f>INDEX(RoutesPivot[AirportID],MATCH($C8103,RoutesPivot[[RouteID]:[RouteID]],0))</f>
        <v>PHL</v>
      </c>
      <c r="O8103">
        <f>INDEX(RoutesPivot[Distance],MATCH($C8103,RoutesPivot[[RouteID]:[RouteID]],0))</f>
        <v>580</v>
      </c>
      <c r="P8103">
        <f>INDEX(RoutesPivot[ListPrice],MATCH($C8103,RoutesPivot[[RouteID]:[RouteID]],0))</f>
        <v>275</v>
      </c>
      <c r="Q8103" t="str">
        <f>INDEX(AirportPivot[AirportName],MATCH($N8103,AirportPivot[[AirportID]:[AirportID]],0))</f>
        <v>Philadelphia International</v>
      </c>
      <c r="R8103">
        <f>INDEX(AirportPivot[Gates (number of available)],MATCH($N8103,AirportPivot[[AirportID]:[AirportID]],0))</f>
        <v>89</v>
      </c>
    </row>
    <row r="8104" spans="1:18" x14ac:dyDescent="0.25">
      <c r="A8104" s="3" t="s">
        <v>8136</v>
      </c>
      <c r="B8104" s="12">
        <v>41667</v>
      </c>
      <c r="C8104" s="4" t="s">
        <v>33</v>
      </c>
      <c r="D8104" s="4">
        <v>2.6</v>
      </c>
      <c r="E8104" s="4">
        <v>167</v>
      </c>
      <c r="F8104" s="5">
        <v>0.83333333333333337</v>
      </c>
      <c r="G8104" s="6">
        <v>375</v>
      </c>
      <c r="H8104" s="7">
        <v>61875</v>
      </c>
      <c r="I8104" s="7">
        <f>FlightsPivot[[#This Row],[Total Fare]]*10%</f>
        <v>6187.5</v>
      </c>
      <c r="J8104" s="7">
        <f>FlightsPivot[[#This Row],[Total Fare]]+FlightsPivot[[#This Row],[10% tax ]]</f>
        <v>68062.5</v>
      </c>
      <c r="K8104" s="4">
        <v>1</v>
      </c>
      <c r="L8104" s="4">
        <v>2014</v>
      </c>
      <c r="M8104" t="str">
        <f>INDEX(RoutesPivot[DepAirport],MATCH($C8104,RoutesPivot[[RouteID]:[RouteID]],0))</f>
        <v>ORD</v>
      </c>
      <c r="N8104" t="str">
        <f>INDEX(RoutesPivot[AirportID],MATCH($C8104,RoutesPivot[[RouteID]:[RouteID]],0))</f>
        <v>SFO</v>
      </c>
      <c r="O8104">
        <f>INDEX(RoutesPivot[Distance],MATCH($C8104,RoutesPivot[[RouteID]:[RouteID]],0))</f>
        <v>1600</v>
      </c>
      <c r="P8104">
        <f>INDEX(RoutesPivot[ListPrice],MATCH($C8104,RoutesPivot[[RouteID]:[RouteID]],0))</f>
        <v>375</v>
      </c>
      <c r="Q8104" t="str">
        <f>INDEX(AirportPivot[AirportName],MATCH($N8104,AirportPivot[[AirportID]:[AirportID]],0))</f>
        <v>San Francisco International</v>
      </c>
      <c r="R8104">
        <f>INDEX(AirportPivot[Gates (number of available)],MATCH($N8104,AirportPivot[[AirportID]:[AirportID]],0))</f>
        <v>70</v>
      </c>
    </row>
    <row r="8105" spans="1:18" x14ac:dyDescent="0.25">
      <c r="A8105" s="3" t="s">
        <v>8137</v>
      </c>
      <c r="B8105" s="12">
        <v>42069</v>
      </c>
      <c r="C8105" s="4" t="s">
        <v>83</v>
      </c>
      <c r="D8105" s="4">
        <v>1.7</v>
      </c>
      <c r="E8105" s="4">
        <v>131</v>
      </c>
      <c r="F8105" s="5">
        <v>0.8125</v>
      </c>
      <c r="G8105" s="6">
        <v>240</v>
      </c>
      <c r="H8105" s="7">
        <v>44400</v>
      </c>
      <c r="I8105" s="7">
        <f>FlightsPivot[[#This Row],[Total Fare]]*10%</f>
        <v>4440</v>
      </c>
      <c r="J8105" s="7">
        <f>FlightsPivot[[#This Row],[Total Fare]]+FlightsPivot[[#This Row],[10% tax ]]</f>
        <v>48840</v>
      </c>
      <c r="K8105" s="4">
        <v>3</v>
      </c>
      <c r="L8105" s="4">
        <v>2015</v>
      </c>
      <c r="M8105" t="str">
        <f>INDEX(RoutesPivot[DepAirport],MATCH($C8105,RoutesPivot[[RouteID]:[RouteID]],0))</f>
        <v>ORD</v>
      </c>
      <c r="N8105" t="str">
        <f>INDEX(RoutesPivot[AirportID],MATCH($C8105,RoutesPivot[[RouteID]:[RouteID]],0))</f>
        <v>BWI</v>
      </c>
      <c r="O8105">
        <f>INDEX(RoutesPivot[Distance],MATCH($C8105,RoutesPivot[[RouteID]:[RouteID]],0))</f>
        <v>520</v>
      </c>
      <c r="P8105">
        <f>INDEX(RoutesPivot[ListPrice],MATCH($C8105,RoutesPivot[[RouteID]:[RouteID]],0))</f>
        <v>240</v>
      </c>
      <c r="Q8105" t="str">
        <f>INDEX(AirportPivot[AirportName],MATCH($N8105,AirportPivot[[AirportID]:[AirportID]],0))</f>
        <v>Baltimore/Washington International Thurgood Marshall</v>
      </c>
      <c r="R8105">
        <f>INDEX(AirportPivot[Gates (number of available)],MATCH($N8105,AirportPivot[[AirportID]:[AirportID]],0))</f>
        <v>58</v>
      </c>
    </row>
    <row r="8106" spans="1:18" x14ac:dyDescent="0.25">
      <c r="A8106" s="3" t="s">
        <v>8138</v>
      </c>
      <c r="B8106" s="12">
        <v>41892</v>
      </c>
      <c r="C8106" s="4" t="s">
        <v>86</v>
      </c>
      <c r="D8106" s="4">
        <v>0.6</v>
      </c>
      <c r="E8106" s="4">
        <v>40</v>
      </c>
      <c r="F8106" s="5">
        <v>0.29166666666666669</v>
      </c>
      <c r="G8106" s="6">
        <v>115</v>
      </c>
      <c r="H8106" s="7">
        <v>18975</v>
      </c>
      <c r="I8106" s="7">
        <f>FlightsPivot[[#This Row],[Total Fare]]*10%</f>
        <v>1897.5</v>
      </c>
      <c r="J8106" s="7">
        <f>FlightsPivot[[#This Row],[Total Fare]]+FlightsPivot[[#This Row],[10% tax ]]</f>
        <v>20872.5</v>
      </c>
      <c r="K8106" s="4">
        <v>9</v>
      </c>
      <c r="L8106" s="4">
        <v>2014</v>
      </c>
      <c r="M8106" t="str">
        <f>INDEX(RoutesPivot[DepAirport],MATCH($C8106,RoutesPivot[[RouteID]:[RouteID]],0))</f>
        <v>ORD</v>
      </c>
      <c r="N8106" t="str">
        <f>INDEX(RoutesPivot[AirportID],MATCH($C8106,RoutesPivot[[RouteID]:[RouteID]],0))</f>
        <v>DTW</v>
      </c>
      <c r="O8106">
        <f>INDEX(RoutesPivot[Distance],MATCH($C8106,RoutesPivot[[RouteID]:[RouteID]],0))</f>
        <v>200</v>
      </c>
      <c r="P8106">
        <f>INDEX(RoutesPivot[ListPrice],MATCH($C8106,RoutesPivot[[RouteID]:[RouteID]],0))</f>
        <v>115</v>
      </c>
      <c r="Q8106" t="str">
        <f>INDEX(AirportPivot[AirportName],MATCH($N8106,AirportPivot[[AirportID]:[AirportID]],0))</f>
        <v>Detroit Metropolitan Wayne County</v>
      </c>
      <c r="R8106">
        <f>INDEX(AirportPivot[Gates (number of available)],MATCH($N8106,AirportPivot[[AirportID]:[AirportID]],0))</f>
        <v>60</v>
      </c>
    </row>
    <row r="8107" spans="1:18" x14ac:dyDescent="0.25">
      <c r="A8107" s="3" t="s">
        <v>8139</v>
      </c>
      <c r="B8107" s="12">
        <v>42154</v>
      </c>
      <c r="C8107" s="4" t="s">
        <v>47</v>
      </c>
      <c r="D8107" s="4">
        <v>2.1</v>
      </c>
      <c r="E8107" s="4">
        <v>17</v>
      </c>
      <c r="F8107" s="5">
        <v>0.625</v>
      </c>
      <c r="G8107" s="6">
        <v>250</v>
      </c>
      <c r="H8107" s="7">
        <v>46250</v>
      </c>
      <c r="I8107" s="7">
        <f>FlightsPivot[[#This Row],[Total Fare]]*10%</f>
        <v>4625</v>
      </c>
      <c r="J8107" s="7">
        <f>FlightsPivot[[#This Row],[Total Fare]]+FlightsPivot[[#This Row],[10% tax ]]</f>
        <v>50875</v>
      </c>
      <c r="K8107" s="4">
        <v>5</v>
      </c>
      <c r="L8107" s="4">
        <v>2015</v>
      </c>
      <c r="M8107" t="str">
        <f>INDEX(RoutesPivot[DepAirport],MATCH($C8107,RoutesPivot[[RouteID]:[RouteID]],0))</f>
        <v>ORD</v>
      </c>
      <c r="N8107" t="str">
        <f>INDEX(RoutesPivot[AirportID],MATCH($C8107,RoutesPivot[[RouteID]:[RouteID]],0))</f>
        <v>PHX</v>
      </c>
      <c r="O8107">
        <f>INDEX(RoutesPivot[Distance],MATCH($C8107,RoutesPivot[[RouteID]:[RouteID]],0))</f>
        <v>1200</v>
      </c>
      <c r="P8107">
        <f>INDEX(RoutesPivot[ListPrice],MATCH($C8107,RoutesPivot[[RouteID]:[RouteID]],0))</f>
        <v>250</v>
      </c>
      <c r="Q8107" t="str">
        <f>INDEX(AirportPivot[AirportName],MATCH($N8107,AirportPivot[[AirportID]:[AirportID]],0))</f>
        <v>Phoenix Sky Harbor International</v>
      </c>
      <c r="R8107">
        <f>INDEX(AirportPivot[Gates (number of available)],MATCH($N8107,AirportPivot[[AirportID]:[AirportID]],0))</f>
        <v>60</v>
      </c>
    </row>
    <row r="8108" spans="1:18" x14ac:dyDescent="0.25">
      <c r="A8108" s="3" t="s">
        <v>8140</v>
      </c>
      <c r="B8108" s="12">
        <v>42104</v>
      </c>
      <c r="C8108" s="4" t="s">
        <v>37</v>
      </c>
      <c r="D8108" s="4">
        <v>1.7</v>
      </c>
      <c r="E8108" s="4">
        <v>80</v>
      </c>
      <c r="F8108" s="5">
        <v>0.75</v>
      </c>
      <c r="G8108" s="6">
        <v>350</v>
      </c>
      <c r="H8108" s="7">
        <v>63350</v>
      </c>
      <c r="I8108" s="7">
        <f>FlightsPivot[[#This Row],[Total Fare]]*10%</f>
        <v>6335</v>
      </c>
      <c r="J8108" s="7">
        <f>FlightsPivot[[#This Row],[Total Fare]]+FlightsPivot[[#This Row],[10% tax ]]</f>
        <v>69685</v>
      </c>
      <c r="K8108" s="4">
        <v>4</v>
      </c>
      <c r="L8108" s="4">
        <v>2015</v>
      </c>
      <c r="M8108" t="str">
        <f>INDEX(RoutesPivot[DepAirport],MATCH($C8108,RoutesPivot[[RouteID]:[RouteID]],0))</f>
        <v>ORD</v>
      </c>
      <c r="N8108" t="str">
        <f>INDEX(RoutesPivot[AirportID],MATCH($C8108,RoutesPivot[[RouteID]:[RouteID]],0))</f>
        <v>SEA</v>
      </c>
      <c r="O8108">
        <f>INDEX(RoutesPivot[Distance],MATCH($C8108,RoutesPivot[[RouteID]:[RouteID]],0))</f>
        <v>1500</v>
      </c>
      <c r="P8108">
        <f>INDEX(RoutesPivot[ListPrice],MATCH($C8108,RoutesPivot[[RouteID]:[RouteID]],0))</f>
        <v>350</v>
      </c>
      <c r="Q8108" t="str">
        <f>INDEX(AirportPivot[AirportName],MATCH($N8108,AirportPivot[[AirportID]:[AirportID]],0))</f>
        <v>Seattle-Tacoma International</v>
      </c>
      <c r="R8108">
        <f>INDEX(AirportPivot[Gates (number of available)],MATCH($N8108,AirportPivot[[AirportID]:[AirportID]],0))</f>
        <v>58</v>
      </c>
    </row>
    <row r="8109" spans="1:18" x14ac:dyDescent="0.25">
      <c r="A8109" s="3" t="s">
        <v>8141</v>
      </c>
      <c r="B8109" s="12">
        <v>41798</v>
      </c>
      <c r="C8109" s="4" t="s">
        <v>80</v>
      </c>
      <c r="D8109" s="4">
        <v>1.7</v>
      </c>
      <c r="E8109" s="4">
        <v>115</v>
      </c>
      <c r="F8109" s="5">
        <v>0.33333333333333331</v>
      </c>
      <c r="G8109" s="6">
        <v>330</v>
      </c>
      <c r="H8109" s="7">
        <v>61050</v>
      </c>
      <c r="I8109" s="7">
        <f>FlightsPivot[[#This Row],[Total Fare]]*10%</f>
        <v>6105</v>
      </c>
      <c r="J8109" s="7">
        <f>FlightsPivot[[#This Row],[Total Fare]]+FlightsPivot[[#This Row],[10% tax ]]</f>
        <v>67155</v>
      </c>
      <c r="K8109" s="4">
        <v>6</v>
      </c>
      <c r="L8109" s="4">
        <v>2014</v>
      </c>
      <c r="M8109" t="str">
        <f>INDEX(RoutesPivot[DepAirport],MATCH($C8109,RoutesPivot[[RouteID]:[RouteID]],0))</f>
        <v>ORD</v>
      </c>
      <c r="N8109" t="str">
        <f>INDEX(RoutesPivot[AirportID],MATCH($C8109,RoutesPivot[[RouteID]:[RouteID]],0))</f>
        <v>MIA</v>
      </c>
      <c r="O8109">
        <f>INDEX(RoutesPivot[Distance],MATCH($C8109,RoutesPivot[[RouteID]:[RouteID]],0))</f>
        <v>1000</v>
      </c>
      <c r="P8109">
        <f>INDEX(RoutesPivot[ListPrice],MATCH($C8109,RoutesPivot[[RouteID]:[RouteID]],0))</f>
        <v>300</v>
      </c>
      <c r="Q8109" t="str">
        <f>INDEX(AirportPivot[AirportName],MATCH($N8109,AirportPivot[[AirportID]:[AirportID]],0))</f>
        <v>Miami International</v>
      </c>
      <c r="R8109">
        <f>INDEX(AirportPivot[Gates (number of available)],MATCH($N8109,AirportPivot[[AirportID]:[AirportID]],0))</f>
        <v>80</v>
      </c>
    </row>
    <row r="8110" spans="1:18" x14ac:dyDescent="0.25">
      <c r="A8110" s="3" t="s">
        <v>8142</v>
      </c>
      <c r="B8110" s="12">
        <v>42091</v>
      </c>
      <c r="C8110" s="4" t="s">
        <v>37</v>
      </c>
      <c r="D8110" s="4">
        <v>3</v>
      </c>
      <c r="E8110" s="4">
        <v>74</v>
      </c>
      <c r="F8110" s="5">
        <v>0.33333333333333331</v>
      </c>
      <c r="G8110" s="6">
        <v>350</v>
      </c>
      <c r="H8110" s="7">
        <v>63350</v>
      </c>
      <c r="I8110" s="7">
        <f>FlightsPivot[[#This Row],[Total Fare]]*10%</f>
        <v>6335</v>
      </c>
      <c r="J8110" s="7">
        <f>FlightsPivot[[#This Row],[Total Fare]]+FlightsPivot[[#This Row],[10% tax ]]</f>
        <v>69685</v>
      </c>
      <c r="K8110" s="4">
        <v>3</v>
      </c>
      <c r="L8110" s="4">
        <v>2015</v>
      </c>
      <c r="M8110" t="str">
        <f>INDEX(RoutesPivot[DepAirport],MATCH($C8110,RoutesPivot[[RouteID]:[RouteID]],0))</f>
        <v>ORD</v>
      </c>
      <c r="N8110" t="str">
        <f>INDEX(RoutesPivot[AirportID],MATCH($C8110,RoutesPivot[[RouteID]:[RouteID]],0))</f>
        <v>SEA</v>
      </c>
      <c r="O8110">
        <f>INDEX(RoutesPivot[Distance],MATCH($C8110,RoutesPivot[[RouteID]:[RouteID]],0))</f>
        <v>1500</v>
      </c>
      <c r="P8110">
        <f>INDEX(RoutesPivot[ListPrice],MATCH($C8110,RoutesPivot[[RouteID]:[RouteID]],0))</f>
        <v>350</v>
      </c>
      <c r="Q8110" t="str">
        <f>INDEX(AirportPivot[AirportName],MATCH($N8110,AirportPivot[[AirportID]:[AirportID]],0))</f>
        <v>Seattle-Tacoma International</v>
      </c>
      <c r="R8110">
        <f>INDEX(AirportPivot[Gates (number of available)],MATCH($N8110,AirportPivot[[AirportID]:[AirportID]],0))</f>
        <v>58</v>
      </c>
    </row>
    <row r="8111" spans="1:18" x14ac:dyDescent="0.25">
      <c r="A8111" s="3" t="s">
        <v>8143</v>
      </c>
      <c r="B8111" s="12">
        <v>41969</v>
      </c>
      <c r="C8111" s="4" t="s">
        <v>21</v>
      </c>
      <c r="D8111" s="4">
        <v>3.3</v>
      </c>
      <c r="E8111" s="4">
        <v>189</v>
      </c>
      <c r="F8111" s="5">
        <v>0.85416666666666663</v>
      </c>
      <c r="G8111" s="6">
        <v>187.5</v>
      </c>
      <c r="H8111" s="7">
        <v>30937.5</v>
      </c>
      <c r="I8111" s="7">
        <f>FlightsPivot[[#This Row],[Total Fare]]*10%</f>
        <v>3093.75</v>
      </c>
      <c r="J8111" s="7">
        <f>FlightsPivot[[#This Row],[Total Fare]]+FlightsPivot[[#This Row],[10% tax ]]</f>
        <v>34031.25</v>
      </c>
      <c r="K8111" s="4">
        <v>11</v>
      </c>
      <c r="L8111" s="4">
        <v>2014</v>
      </c>
      <c r="M8111" t="str">
        <f>INDEX(RoutesPivot[DepAirport],MATCH($C8111,RoutesPivot[[RouteID]:[RouteID]],0))</f>
        <v>ORD</v>
      </c>
      <c r="N8111" t="str">
        <f>INDEX(RoutesPivot[AirportID],MATCH($C8111,RoutesPivot[[RouteID]:[RouteID]],0))</f>
        <v>CLT</v>
      </c>
      <c r="O8111">
        <f>INDEX(RoutesPivot[Distance],MATCH($C8111,RoutesPivot[[RouteID]:[RouteID]],0))</f>
        <v>700</v>
      </c>
      <c r="P8111">
        <f>INDEX(RoutesPivot[ListPrice],MATCH($C8111,RoutesPivot[[RouteID]:[RouteID]],0))</f>
        <v>125</v>
      </c>
      <c r="Q8111" t="str">
        <f>INDEX(AirportPivot[AirportName],MATCH($N8111,AirportPivot[[AirportID]:[AirportID]],0))</f>
        <v>Charlotte/Douglas International</v>
      </c>
      <c r="R8111">
        <f>INDEX(AirportPivot[Gates (number of available)],MATCH($N8111,AirportPivot[[AirportID]:[AirportID]],0))</f>
        <v>65</v>
      </c>
    </row>
    <row r="8112" spans="1:18" x14ac:dyDescent="0.25">
      <c r="A8112" s="3" t="s">
        <v>8144</v>
      </c>
      <c r="B8112" s="12">
        <v>42290</v>
      </c>
      <c r="C8112" s="4" t="s">
        <v>53</v>
      </c>
      <c r="D8112" s="4">
        <v>1.6</v>
      </c>
      <c r="E8112" s="4">
        <v>63</v>
      </c>
      <c r="F8112" s="5">
        <v>0.625</v>
      </c>
      <c r="G8112" s="6">
        <v>300</v>
      </c>
      <c r="H8112" s="7">
        <v>54300</v>
      </c>
      <c r="I8112" s="7">
        <f>FlightsPivot[[#This Row],[Total Fare]]*10%</f>
        <v>5430</v>
      </c>
      <c r="J8112" s="7">
        <f>FlightsPivot[[#This Row],[Total Fare]]+FlightsPivot[[#This Row],[10% tax ]]</f>
        <v>59730</v>
      </c>
      <c r="K8112" s="4">
        <v>10</v>
      </c>
      <c r="L8112" s="4">
        <v>2015</v>
      </c>
      <c r="M8112" t="str">
        <f>INDEX(RoutesPivot[DepAirport],MATCH($C8112,RoutesPivot[[RouteID]:[RouteID]],0))</f>
        <v>ORD</v>
      </c>
      <c r="N8112" t="str">
        <f>INDEX(RoutesPivot[AirportID],MATCH($C8112,RoutesPivot[[RouteID]:[RouteID]],0))</f>
        <v>FLL</v>
      </c>
      <c r="O8112">
        <f>INDEX(RoutesPivot[Distance],MATCH($C8112,RoutesPivot[[RouteID]:[RouteID]],0))</f>
        <v>940</v>
      </c>
      <c r="P8112">
        <f>INDEX(RoutesPivot[ListPrice],MATCH($C8112,RoutesPivot[[RouteID]:[RouteID]],0))</f>
        <v>300</v>
      </c>
      <c r="Q8112" t="str">
        <f>INDEX(AirportPivot[AirportName],MATCH($N8112,AirportPivot[[AirportID]:[AirportID]],0))</f>
        <v>Fort Lauderdale/Hollywood International</v>
      </c>
      <c r="R8112">
        <f>INDEX(AirportPivot[Gates (number of available)],MATCH($N8112,AirportPivot[[AirportID]:[AirportID]],0))</f>
        <v>55</v>
      </c>
    </row>
    <row r="8113" spans="1:18" x14ac:dyDescent="0.25">
      <c r="A8113" s="3" t="s">
        <v>8145</v>
      </c>
      <c r="B8113" s="12">
        <v>41692</v>
      </c>
      <c r="C8113" s="4" t="s">
        <v>15</v>
      </c>
      <c r="D8113" s="4">
        <v>1.3</v>
      </c>
      <c r="E8113" s="4">
        <v>42</v>
      </c>
      <c r="F8113" s="5">
        <v>0.39583333333333331</v>
      </c>
      <c r="G8113" s="6">
        <v>225</v>
      </c>
      <c r="H8113" s="7">
        <v>37125</v>
      </c>
      <c r="I8113" s="7">
        <f>FlightsPivot[[#This Row],[Total Fare]]*10%</f>
        <v>3712.5</v>
      </c>
      <c r="J8113" s="7">
        <f>FlightsPivot[[#This Row],[Total Fare]]+FlightsPivot[[#This Row],[10% tax ]]</f>
        <v>40837.5</v>
      </c>
      <c r="K8113" s="4">
        <v>2</v>
      </c>
      <c r="L8113" s="4">
        <v>2014</v>
      </c>
      <c r="M8113" t="str">
        <f>INDEX(RoutesPivot[DepAirport],MATCH($C8113,RoutesPivot[[RouteID]:[RouteID]],0))</f>
        <v>ORD</v>
      </c>
      <c r="N8113" t="str">
        <f>INDEX(RoutesPivot[AirportID],MATCH($C8113,RoutesPivot[[RouteID]:[RouteID]],0))</f>
        <v>EWR</v>
      </c>
      <c r="O8113">
        <f>INDEX(RoutesPivot[Distance],MATCH($C8113,RoutesPivot[[RouteID]:[RouteID]],0))</f>
        <v>600</v>
      </c>
      <c r="P8113">
        <f>INDEX(RoutesPivot[ListPrice],MATCH($C8113,RoutesPivot[[RouteID]:[RouteID]],0))</f>
        <v>225</v>
      </c>
      <c r="Q8113" t="str">
        <f>INDEX(AirportPivot[AirportName],MATCH($N8113,AirportPivot[[AirportID]:[AirportID]],0))</f>
        <v>Newark Liberty International</v>
      </c>
      <c r="R8113">
        <f>INDEX(AirportPivot[Gates (number of available)],MATCH($N8113,AirportPivot[[AirportID]:[AirportID]],0))</f>
        <v>82</v>
      </c>
    </row>
    <row r="8114" spans="1:18" x14ac:dyDescent="0.25">
      <c r="A8114" s="3" t="s">
        <v>8146</v>
      </c>
      <c r="B8114" s="12">
        <v>41887</v>
      </c>
      <c r="C8114" s="4" t="s">
        <v>86</v>
      </c>
      <c r="D8114" s="4">
        <v>0.8</v>
      </c>
      <c r="E8114" s="4">
        <v>162</v>
      </c>
      <c r="F8114" s="5">
        <v>0.3125</v>
      </c>
      <c r="G8114" s="6">
        <v>115</v>
      </c>
      <c r="H8114" s="7">
        <v>18975</v>
      </c>
      <c r="I8114" s="7">
        <f>FlightsPivot[[#This Row],[Total Fare]]*10%</f>
        <v>1897.5</v>
      </c>
      <c r="J8114" s="7">
        <f>FlightsPivot[[#This Row],[Total Fare]]+FlightsPivot[[#This Row],[10% tax ]]</f>
        <v>20872.5</v>
      </c>
      <c r="K8114" s="4">
        <v>9</v>
      </c>
      <c r="L8114" s="4">
        <v>2014</v>
      </c>
      <c r="M8114" t="str">
        <f>INDEX(RoutesPivot[DepAirport],MATCH($C8114,RoutesPivot[[RouteID]:[RouteID]],0))</f>
        <v>ORD</v>
      </c>
      <c r="N8114" t="str">
        <f>INDEX(RoutesPivot[AirportID],MATCH($C8114,RoutesPivot[[RouteID]:[RouteID]],0))</f>
        <v>DTW</v>
      </c>
      <c r="O8114">
        <f>INDEX(RoutesPivot[Distance],MATCH($C8114,RoutesPivot[[RouteID]:[RouteID]],0))</f>
        <v>200</v>
      </c>
      <c r="P8114">
        <f>INDEX(RoutesPivot[ListPrice],MATCH($C8114,RoutesPivot[[RouteID]:[RouteID]],0))</f>
        <v>115</v>
      </c>
      <c r="Q8114" t="str">
        <f>INDEX(AirportPivot[AirportName],MATCH($N8114,AirportPivot[[AirportID]:[AirportID]],0))</f>
        <v>Detroit Metropolitan Wayne County</v>
      </c>
      <c r="R8114">
        <f>INDEX(AirportPivot[Gates (number of available)],MATCH($N8114,AirportPivot[[AirportID]:[AirportID]],0))</f>
        <v>60</v>
      </c>
    </row>
    <row r="8115" spans="1:18" x14ac:dyDescent="0.25">
      <c r="A8115" s="3" t="s">
        <v>8147</v>
      </c>
      <c r="B8115" s="12">
        <v>42287</v>
      </c>
      <c r="C8115" s="4" t="s">
        <v>23</v>
      </c>
      <c r="D8115" s="4">
        <v>2.4</v>
      </c>
      <c r="E8115" s="4">
        <v>73</v>
      </c>
      <c r="F8115" s="5">
        <v>0.8125</v>
      </c>
      <c r="G8115" s="6">
        <v>300</v>
      </c>
      <c r="H8115" s="7">
        <v>54300</v>
      </c>
      <c r="I8115" s="7">
        <f>FlightsPivot[[#This Row],[Total Fare]]*10%</f>
        <v>5430</v>
      </c>
      <c r="J8115" s="7">
        <f>FlightsPivot[[#This Row],[Total Fare]]+FlightsPivot[[#This Row],[10% tax ]]</f>
        <v>59730</v>
      </c>
      <c r="K8115" s="4">
        <v>10</v>
      </c>
      <c r="L8115" s="4">
        <v>2015</v>
      </c>
      <c r="M8115" t="str">
        <f>INDEX(RoutesPivot[DepAirport],MATCH($C8115,RoutesPivot[[RouteID]:[RouteID]],0))</f>
        <v>ORD</v>
      </c>
      <c r="N8115" t="str">
        <f>INDEX(RoutesPivot[AirportID],MATCH($C8115,RoutesPivot[[RouteID]:[RouteID]],0))</f>
        <v>DEN</v>
      </c>
      <c r="O8115">
        <f>INDEX(RoutesPivot[Distance],MATCH($C8115,RoutesPivot[[RouteID]:[RouteID]],0))</f>
        <v>800</v>
      </c>
      <c r="P8115">
        <f>INDEX(RoutesPivot[ListPrice],MATCH($C8115,RoutesPivot[[RouteID]:[RouteID]],0))</f>
        <v>300</v>
      </c>
      <c r="Q8115" t="str">
        <f>INDEX(AirportPivot[AirportName],MATCH($N8115,AirportPivot[[AirportID]:[AirportID]],0))</f>
        <v>Denver International</v>
      </c>
      <c r="R8115">
        <f>INDEX(AirportPivot[Gates (number of available)],MATCH($N8115,AirportPivot[[AirportID]:[AirportID]],0))</f>
        <v>75</v>
      </c>
    </row>
    <row r="8116" spans="1:18" x14ac:dyDescent="0.25">
      <c r="A8116" s="3" t="s">
        <v>8148</v>
      </c>
      <c r="B8116" s="12">
        <v>42369</v>
      </c>
      <c r="C8116" s="4" t="s">
        <v>70</v>
      </c>
      <c r="D8116" s="4">
        <v>1.6</v>
      </c>
      <c r="E8116" s="4">
        <v>196</v>
      </c>
      <c r="F8116" s="5">
        <v>0.29166666666666669</v>
      </c>
      <c r="G8116" s="6">
        <v>275</v>
      </c>
      <c r="H8116" s="7">
        <v>45375</v>
      </c>
      <c r="I8116" s="7">
        <f>FlightsPivot[[#This Row],[Total Fare]]*10%</f>
        <v>4537.5</v>
      </c>
      <c r="J8116" s="7">
        <f>FlightsPivot[[#This Row],[Total Fare]]+FlightsPivot[[#This Row],[10% tax ]]</f>
        <v>49912.5</v>
      </c>
      <c r="K8116" s="4">
        <v>12</v>
      </c>
      <c r="L8116" s="4">
        <v>2015</v>
      </c>
      <c r="M8116" t="str">
        <f>INDEX(RoutesPivot[DepAirport],MATCH($C8116,RoutesPivot[[RouteID]:[RouteID]],0))</f>
        <v>ORD</v>
      </c>
      <c r="N8116" t="str">
        <f>INDEX(RoutesPivot[AirportID],MATCH($C8116,RoutesPivot[[RouteID]:[RouteID]],0))</f>
        <v>LAS</v>
      </c>
      <c r="O8116">
        <f>INDEX(RoutesPivot[Distance],MATCH($C8116,RoutesPivot[[RouteID]:[RouteID]],0))</f>
        <v>1100</v>
      </c>
      <c r="P8116">
        <f>INDEX(RoutesPivot[ListPrice],MATCH($C8116,RoutesPivot[[RouteID]:[RouteID]],0))</f>
        <v>275</v>
      </c>
      <c r="Q8116" t="str">
        <f>INDEX(AirportPivot[AirportName],MATCH($N8116,AirportPivot[[AirportID]:[AirportID]],0))</f>
        <v>McCarran International</v>
      </c>
      <c r="R8116">
        <f>INDEX(AirportPivot[Gates (number of available)],MATCH($N8116,AirportPivot[[AirportID]:[AirportID]],0))</f>
        <v>68</v>
      </c>
    </row>
    <row r="8117" spans="1:18" x14ac:dyDescent="0.25">
      <c r="A8117" s="3" t="s">
        <v>8149</v>
      </c>
      <c r="B8117" s="12">
        <v>41804</v>
      </c>
      <c r="C8117" s="4" t="s">
        <v>33</v>
      </c>
      <c r="D8117" s="4">
        <v>2.2000000000000002</v>
      </c>
      <c r="E8117" s="4">
        <v>121</v>
      </c>
      <c r="F8117" s="5">
        <v>0.54166666666666663</v>
      </c>
      <c r="G8117" s="6">
        <v>412.5</v>
      </c>
      <c r="H8117" s="7">
        <v>76312.5</v>
      </c>
      <c r="I8117" s="7">
        <f>FlightsPivot[[#This Row],[Total Fare]]*10%</f>
        <v>7631.25</v>
      </c>
      <c r="J8117" s="7">
        <f>FlightsPivot[[#This Row],[Total Fare]]+FlightsPivot[[#This Row],[10% tax ]]</f>
        <v>83943.75</v>
      </c>
      <c r="K8117" s="4">
        <v>6</v>
      </c>
      <c r="L8117" s="4">
        <v>2014</v>
      </c>
      <c r="M8117" t="str">
        <f>INDEX(RoutesPivot[DepAirport],MATCH($C8117,RoutesPivot[[RouteID]:[RouteID]],0))</f>
        <v>ORD</v>
      </c>
      <c r="N8117" t="str">
        <f>INDEX(RoutesPivot[AirportID],MATCH($C8117,RoutesPivot[[RouteID]:[RouteID]],0))</f>
        <v>SFO</v>
      </c>
      <c r="O8117">
        <f>INDEX(RoutesPivot[Distance],MATCH($C8117,RoutesPivot[[RouteID]:[RouteID]],0))</f>
        <v>1600</v>
      </c>
      <c r="P8117">
        <f>INDEX(RoutesPivot[ListPrice],MATCH($C8117,RoutesPivot[[RouteID]:[RouteID]],0))</f>
        <v>375</v>
      </c>
      <c r="Q8117" t="str">
        <f>INDEX(AirportPivot[AirportName],MATCH($N8117,AirportPivot[[AirportID]:[AirportID]],0))</f>
        <v>San Francisco International</v>
      </c>
      <c r="R8117">
        <f>INDEX(AirportPivot[Gates (number of available)],MATCH($N8117,AirportPivot[[AirportID]:[AirportID]],0))</f>
        <v>70</v>
      </c>
    </row>
    <row r="8118" spans="1:18" x14ac:dyDescent="0.25">
      <c r="A8118" s="3" t="s">
        <v>8150</v>
      </c>
      <c r="B8118" s="12">
        <v>41678</v>
      </c>
      <c r="C8118" s="4" t="s">
        <v>23</v>
      </c>
      <c r="D8118" s="4">
        <v>3.1</v>
      </c>
      <c r="E8118" s="4">
        <v>49</v>
      </c>
      <c r="F8118" s="5">
        <v>0.29166666666666669</v>
      </c>
      <c r="G8118" s="6">
        <v>300</v>
      </c>
      <c r="H8118" s="7">
        <v>49500</v>
      </c>
      <c r="I8118" s="7">
        <f>FlightsPivot[[#This Row],[Total Fare]]*10%</f>
        <v>4950</v>
      </c>
      <c r="J8118" s="7">
        <f>FlightsPivot[[#This Row],[Total Fare]]+FlightsPivot[[#This Row],[10% tax ]]</f>
        <v>54450</v>
      </c>
      <c r="K8118" s="4">
        <v>2</v>
      </c>
      <c r="L8118" s="4">
        <v>2014</v>
      </c>
      <c r="M8118" t="str">
        <f>INDEX(RoutesPivot[DepAirport],MATCH($C8118,RoutesPivot[[RouteID]:[RouteID]],0))</f>
        <v>ORD</v>
      </c>
      <c r="N8118" t="str">
        <f>INDEX(RoutesPivot[AirportID],MATCH($C8118,RoutesPivot[[RouteID]:[RouteID]],0))</f>
        <v>DEN</v>
      </c>
      <c r="O8118">
        <f>INDEX(RoutesPivot[Distance],MATCH($C8118,RoutesPivot[[RouteID]:[RouteID]],0))</f>
        <v>800</v>
      </c>
      <c r="P8118">
        <f>INDEX(RoutesPivot[ListPrice],MATCH($C8118,RoutesPivot[[RouteID]:[RouteID]],0))</f>
        <v>300</v>
      </c>
      <c r="Q8118" t="str">
        <f>INDEX(AirportPivot[AirportName],MATCH($N8118,AirportPivot[[AirportID]:[AirportID]],0))</f>
        <v>Denver International</v>
      </c>
      <c r="R8118">
        <f>INDEX(AirportPivot[Gates (number of available)],MATCH($N8118,AirportPivot[[AirportID]:[AirportID]],0))</f>
        <v>75</v>
      </c>
    </row>
    <row r="8119" spans="1:18" x14ac:dyDescent="0.25">
      <c r="A8119" s="3" t="s">
        <v>8151</v>
      </c>
      <c r="B8119" s="12">
        <v>41845</v>
      </c>
      <c r="C8119" s="4" t="s">
        <v>40</v>
      </c>
      <c r="D8119" s="4">
        <v>1.2</v>
      </c>
      <c r="E8119" s="4">
        <v>87</v>
      </c>
      <c r="F8119" s="5">
        <v>0.66666666666666663</v>
      </c>
      <c r="G8119" s="6">
        <v>126.5</v>
      </c>
      <c r="H8119" s="7">
        <v>22896.5</v>
      </c>
      <c r="I8119" s="7">
        <f>FlightsPivot[[#This Row],[Total Fare]]*10%</f>
        <v>2289.65</v>
      </c>
      <c r="J8119" s="7">
        <f>FlightsPivot[[#This Row],[Total Fare]]+FlightsPivot[[#This Row],[10% tax ]]</f>
        <v>25186.15</v>
      </c>
      <c r="K8119" s="4">
        <v>7</v>
      </c>
      <c r="L8119" s="4">
        <v>2014</v>
      </c>
      <c r="M8119" t="str">
        <f>INDEX(RoutesPivot[DepAirport],MATCH($C8119,RoutesPivot[[RouteID]:[RouteID]],0))</f>
        <v>ORD</v>
      </c>
      <c r="N8119" t="str">
        <f>INDEX(RoutesPivot[AirportID],MATCH($C8119,RoutesPivot[[RouteID]:[RouteID]],0))</f>
        <v>MSP</v>
      </c>
      <c r="O8119">
        <f>INDEX(RoutesPivot[Distance],MATCH($C8119,RoutesPivot[[RouteID]:[RouteID]],0))</f>
        <v>300</v>
      </c>
      <c r="P8119">
        <f>INDEX(RoutesPivot[ListPrice],MATCH($C8119,RoutesPivot[[RouteID]:[RouteID]],0))</f>
        <v>115</v>
      </c>
      <c r="Q8119" t="str">
        <f>INDEX(AirportPivot[AirportName],MATCH($N8119,AirportPivot[[AirportID]:[AirportID]],0))</f>
        <v>Minneapolis-St Paul International/Wold-Chamberlain</v>
      </c>
      <c r="R8119">
        <f>INDEX(AirportPivot[Gates (number of available)],MATCH($N8119,AirportPivot[[AirportID]:[AirportID]],0))</f>
        <v>65</v>
      </c>
    </row>
    <row r="8120" spans="1:18" x14ac:dyDescent="0.25">
      <c r="A8120" s="3" t="s">
        <v>8152</v>
      </c>
      <c r="B8120" s="12">
        <v>41957</v>
      </c>
      <c r="C8120" s="4" t="s">
        <v>53</v>
      </c>
      <c r="D8120" s="4">
        <v>1.2</v>
      </c>
      <c r="E8120" s="4">
        <v>52</v>
      </c>
      <c r="F8120" s="5">
        <v>0.79166666666666663</v>
      </c>
      <c r="G8120" s="6">
        <v>300</v>
      </c>
      <c r="H8120" s="7">
        <v>49500</v>
      </c>
      <c r="I8120" s="7">
        <f>FlightsPivot[[#This Row],[Total Fare]]*10%</f>
        <v>4950</v>
      </c>
      <c r="J8120" s="7">
        <f>FlightsPivot[[#This Row],[Total Fare]]+FlightsPivot[[#This Row],[10% tax ]]</f>
        <v>54450</v>
      </c>
      <c r="K8120" s="4">
        <v>11</v>
      </c>
      <c r="L8120" s="4">
        <v>2014</v>
      </c>
      <c r="M8120" t="str">
        <f>INDEX(RoutesPivot[DepAirport],MATCH($C8120,RoutesPivot[[RouteID]:[RouteID]],0))</f>
        <v>ORD</v>
      </c>
      <c r="N8120" t="str">
        <f>INDEX(RoutesPivot[AirportID],MATCH($C8120,RoutesPivot[[RouteID]:[RouteID]],0))</f>
        <v>FLL</v>
      </c>
      <c r="O8120">
        <f>INDEX(RoutesPivot[Distance],MATCH($C8120,RoutesPivot[[RouteID]:[RouteID]],0))</f>
        <v>940</v>
      </c>
      <c r="P8120">
        <f>INDEX(RoutesPivot[ListPrice],MATCH($C8120,RoutesPivot[[RouteID]:[RouteID]],0))</f>
        <v>300</v>
      </c>
      <c r="Q8120" t="str">
        <f>INDEX(AirportPivot[AirportName],MATCH($N8120,AirportPivot[[AirportID]:[AirportID]],0))</f>
        <v>Fort Lauderdale/Hollywood International</v>
      </c>
      <c r="R8120">
        <f>INDEX(AirportPivot[Gates (number of available)],MATCH($N8120,AirportPivot[[AirportID]:[AirportID]],0))</f>
        <v>55</v>
      </c>
    </row>
    <row r="8121" spans="1:18" x14ac:dyDescent="0.25">
      <c r="A8121" s="3" t="s">
        <v>8153</v>
      </c>
      <c r="B8121" s="12">
        <v>41976</v>
      </c>
      <c r="C8121" s="4" t="s">
        <v>17</v>
      </c>
      <c r="D8121" s="4">
        <v>3.4</v>
      </c>
      <c r="E8121" s="4">
        <v>40</v>
      </c>
      <c r="F8121" s="5">
        <v>0.70833333333333337</v>
      </c>
      <c r="G8121" s="6">
        <v>350</v>
      </c>
      <c r="H8121" s="7">
        <v>57750</v>
      </c>
      <c r="I8121" s="7">
        <f>FlightsPivot[[#This Row],[Total Fare]]*10%</f>
        <v>5775</v>
      </c>
      <c r="J8121" s="7">
        <f>FlightsPivot[[#This Row],[Total Fare]]+FlightsPivot[[#This Row],[10% tax ]]</f>
        <v>63525</v>
      </c>
      <c r="K8121" s="4">
        <v>12</v>
      </c>
      <c r="L8121" s="4">
        <v>2014</v>
      </c>
      <c r="M8121" t="str">
        <f>INDEX(RoutesPivot[DepAirport],MATCH($C8121,RoutesPivot[[RouteID]:[RouteID]],0))</f>
        <v>ORD</v>
      </c>
      <c r="N8121" t="str">
        <f>INDEX(RoutesPivot[AirportID],MATCH($C8121,RoutesPivot[[RouteID]:[RouteID]],0))</f>
        <v>LAX</v>
      </c>
      <c r="O8121">
        <f>INDEX(RoutesPivot[Distance],MATCH($C8121,RoutesPivot[[RouteID]:[RouteID]],0))</f>
        <v>1518</v>
      </c>
      <c r="P8121">
        <f>INDEX(RoutesPivot[ListPrice],MATCH($C8121,RoutesPivot[[RouteID]:[RouteID]],0))</f>
        <v>350</v>
      </c>
      <c r="Q8121" t="str">
        <f>INDEX(AirportPivot[AirportName],MATCH($N8121,AirportPivot[[AirportID]:[AirportID]],0))</f>
        <v>Los Angeles International</v>
      </c>
      <c r="R8121">
        <f>INDEX(AirportPivot[Gates (number of available)],MATCH($N8121,AirportPivot[[AirportID]:[AirportID]],0))</f>
        <v>86</v>
      </c>
    </row>
    <row r="8122" spans="1:18" x14ac:dyDescent="0.25">
      <c r="A8122" s="3" t="s">
        <v>8154</v>
      </c>
      <c r="B8122" s="12">
        <v>42336</v>
      </c>
      <c r="C8122" s="4" t="s">
        <v>23</v>
      </c>
      <c r="D8122" s="4">
        <v>2.8</v>
      </c>
      <c r="E8122" s="4">
        <v>100</v>
      </c>
      <c r="F8122" s="5">
        <v>0.5</v>
      </c>
      <c r="G8122" s="6">
        <v>450</v>
      </c>
      <c r="H8122" s="7">
        <v>83250</v>
      </c>
      <c r="I8122" s="7">
        <f>FlightsPivot[[#This Row],[Total Fare]]*10%</f>
        <v>8325</v>
      </c>
      <c r="J8122" s="7">
        <f>FlightsPivot[[#This Row],[Total Fare]]+FlightsPivot[[#This Row],[10% tax ]]</f>
        <v>91575</v>
      </c>
      <c r="K8122" s="4">
        <v>11</v>
      </c>
      <c r="L8122" s="4">
        <v>2015</v>
      </c>
      <c r="M8122" t="str">
        <f>INDEX(RoutesPivot[DepAirport],MATCH($C8122,RoutesPivot[[RouteID]:[RouteID]],0))</f>
        <v>ORD</v>
      </c>
      <c r="N8122" t="str">
        <f>INDEX(RoutesPivot[AirportID],MATCH($C8122,RoutesPivot[[RouteID]:[RouteID]],0))</f>
        <v>DEN</v>
      </c>
      <c r="O8122">
        <f>INDEX(RoutesPivot[Distance],MATCH($C8122,RoutesPivot[[RouteID]:[RouteID]],0))</f>
        <v>800</v>
      </c>
      <c r="P8122">
        <f>INDEX(RoutesPivot[ListPrice],MATCH($C8122,RoutesPivot[[RouteID]:[RouteID]],0))</f>
        <v>300</v>
      </c>
      <c r="Q8122" t="str">
        <f>INDEX(AirportPivot[AirportName],MATCH($N8122,AirportPivot[[AirportID]:[AirportID]],0))</f>
        <v>Denver International</v>
      </c>
      <c r="R8122">
        <f>INDEX(AirportPivot[Gates (number of available)],MATCH($N8122,AirportPivot[[AirportID]:[AirportID]],0))</f>
        <v>75</v>
      </c>
    </row>
    <row r="8123" spans="1:18" x14ac:dyDescent="0.25">
      <c r="A8123" s="3" t="s">
        <v>8155</v>
      </c>
      <c r="B8123" s="12">
        <v>42120</v>
      </c>
      <c r="C8123" s="4" t="s">
        <v>98</v>
      </c>
      <c r="D8123" s="4">
        <v>1.5</v>
      </c>
      <c r="E8123" s="4">
        <v>146</v>
      </c>
      <c r="F8123" s="5">
        <v>0.75</v>
      </c>
      <c r="G8123" s="6">
        <v>275</v>
      </c>
      <c r="H8123" s="7">
        <v>50875</v>
      </c>
      <c r="I8123" s="7">
        <f>FlightsPivot[[#This Row],[Total Fare]]*10%</f>
        <v>5087.5</v>
      </c>
      <c r="J8123" s="7">
        <f>FlightsPivot[[#This Row],[Total Fare]]+FlightsPivot[[#This Row],[10% tax ]]</f>
        <v>55962.5</v>
      </c>
      <c r="K8123" s="4">
        <v>4</v>
      </c>
      <c r="L8123" s="4">
        <v>2015</v>
      </c>
      <c r="M8123" t="str">
        <f>INDEX(RoutesPivot[DepAirport],MATCH($C8123,RoutesPivot[[RouteID]:[RouteID]],0))</f>
        <v>ORD</v>
      </c>
      <c r="N8123" t="str">
        <f>INDEX(RoutesPivot[AirportID],MATCH($C8123,RoutesPivot[[RouteID]:[RouteID]],0))</f>
        <v>PHL</v>
      </c>
      <c r="O8123">
        <f>INDEX(RoutesPivot[Distance],MATCH($C8123,RoutesPivot[[RouteID]:[RouteID]],0))</f>
        <v>580</v>
      </c>
      <c r="P8123">
        <f>INDEX(RoutesPivot[ListPrice],MATCH($C8123,RoutesPivot[[RouteID]:[RouteID]],0))</f>
        <v>275</v>
      </c>
      <c r="Q8123" t="str">
        <f>INDEX(AirportPivot[AirportName],MATCH($N8123,AirportPivot[[AirportID]:[AirportID]],0))</f>
        <v>Philadelphia International</v>
      </c>
      <c r="R8123">
        <f>INDEX(AirportPivot[Gates (number of available)],MATCH($N8123,AirportPivot[[AirportID]:[AirportID]],0))</f>
        <v>89</v>
      </c>
    </row>
    <row r="8124" spans="1:18" x14ac:dyDescent="0.25">
      <c r="A8124" s="3" t="s">
        <v>8156</v>
      </c>
      <c r="B8124" s="12">
        <v>42125</v>
      </c>
      <c r="C8124" s="4" t="s">
        <v>15</v>
      </c>
      <c r="D8124" s="4">
        <v>3.9</v>
      </c>
      <c r="E8124" s="4">
        <v>110</v>
      </c>
      <c r="F8124" s="5">
        <v>0.83333333333333337</v>
      </c>
      <c r="G8124" s="6">
        <v>225</v>
      </c>
      <c r="H8124" s="7">
        <v>41625</v>
      </c>
      <c r="I8124" s="7">
        <f>FlightsPivot[[#This Row],[Total Fare]]*10%</f>
        <v>4162.5</v>
      </c>
      <c r="J8124" s="7">
        <f>FlightsPivot[[#This Row],[Total Fare]]+FlightsPivot[[#This Row],[10% tax ]]</f>
        <v>45787.5</v>
      </c>
      <c r="K8124" s="4">
        <v>5</v>
      </c>
      <c r="L8124" s="4">
        <v>2015</v>
      </c>
      <c r="M8124" t="str">
        <f>INDEX(RoutesPivot[DepAirport],MATCH($C8124,RoutesPivot[[RouteID]:[RouteID]],0))</f>
        <v>ORD</v>
      </c>
      <c r="N8124" t="str">
        <f>INDEX(RoutesPivot[AirportID],MATCH($C8124,RoutesPivot[[RouteID]:[RouteID]],0))</f>
        <v>EWR</v>
      </c>
      <c r="O8124">
        <f>INDEX(RoutesPivot[Distance],MATCH($C8124,RoutesPivot[[RouteID]:[RouteID]],0))</f>
        <v>600</v>
      </c>
      <c r="P8124">
        <f>INDEX(RoutesPivot[ListPrice],MATCH($C8124,RoutesPivot[[RouteID]:[RouteID]],0))</f>
        <v>225</v>
      </c>
      <c r="Q8124" t="str">
        <f>INDEX(AirportPivot[AirportName],MATCH($N8124,AirportPivot[[AirportID]:[AirportID]],0))</f>
        <v>Newark Liberty International</v>
      </c>
      <c r="R8124">
        <f>INDEX(AirportPivot[Gates (number of available)],MATCH($N8124,AirportPivot[[AirportID]:[AirportID]],0))</f>
        <v>82</v>
      </c>
    </row>
    <row r="8125" spans="1:18" x14ac:dyDescent="0.25">
      <c r="A8125" s="3" t="s">
        <v>8157</v>
      </c>
      <c r="B8125" s="12">
        <v>42137</v>
      </c>
      <c r="C8125" s="4" t="s">
        <v>17</v>
      </c>
      <c r="D8125" s="4">
        <v>4.2</v>
      </c>
      <c r="E8125" s="4">
        <v>129</v>
      </c>
      <c r="F8125" s="5">
        <v>0.29166666666666669</v>
      </c>
      <c r="G8125" s="6">
        <v>350</v>
      </c>
      <c r="H8125" s="7">
        <v>64750</v>
      </c>
      <c r="I8125" s="7">
        <f>FlightsPivot[[#This Row],[Total Fare]]*10%</f>
        <v>6475</v>
      </c>
      <c r="J8125" s="7">
        <f>FlightsPivot[[#This Row],[Total Fare]]+FlightsPivot[[#This Row],[10% tax ]]</f>
        <v>71225</v>
      </c>
      <c r="K8125" s="4">
        <v>5</v>
      </c>
      <c r="L8125" s="4">
        <v>2015</v>
      </c>
      <c r="M8125" t="str">
        <f>INDEX(RoutesPivot[DepAirport],MATCH($C8125,RoutesPivot[[RouteID]:[RouteID]],0))</f>
        <v>ORD</v>
      </c>
      <c r="N8125" t="str">
        <f>INDEX(RoutesPivot[AirportID],MATCH($C8125,RoutesPivot[[RouteID]:[RouteID]],0))</f>
        <v>LAX</v>
      </c>
      <c r="O8125">
        <f>INDEX(RoutesPivot[Distance],MATCH($C8125,RoutesPivot[[RouteID]:[RouteID]],0))</f>
        <v>1518</v>
      </c>
      <c r="P8125">
        <f>INDEX(RoutesPivot[ListPrice],MATCH($C8125,RoutesPivot[[RouteID]:[RouteID]],0))</f>
        <v>350</v>
      </c>
      <c r="Q8125" t="str">
        <f>INDEX(AirportPivot[AirportName],MATCH($N8125,AirportPivot[[AirportID]:[AirportID]],0))</f>
        <v>Los Angeles International</v>
      </c>
      <c r="R8125">
        <f>INDEX(AirportPivot[Gates (number of available)],MATCH($N8125,AirportPivot[[AirportID]:[AirportID]],0))</f>
        <v>86</v>
      </c>
    </row>
    <row r="8126" spans="1:18" x14ac:dyDescent="0.25">
      <c r="A8126" s="3" t="s">
        <v>8158</v>
      </c>
      <c r="B8126" s="12">
        <v>41683</v>
      </c>
      <c r="C8126" s="4" t="s">
        <v>27</v>
      </c>
      <c r="D8126" s="4">
        <v>16</v>
      </c>
      <c r="E8126" s="4">
        <v>72</v>
      </c>
      <c r="F8126" s="5">
        <v>0.35416666666666669</v>
      </c>
      <c r="G8126" s="6">
        <v>200</v>
      </c>
      <c r="H8126" s="7">
        <v>36200</v>
      </c>
      <c r="I8126" s="7">
        <f>FlightsPivot[[#This Row],[Total Fare]]*10%</f>
        <v>3620</v>
      </c>
      <c r="J8126" s="7">
        <f>FlightsPivot[[#This Row],[Total Fare]]+FlightsPivot[[#This Row],[10% tax ]]</f>
        <v>39820</v>
      </c>
      <c r="K8126" s="4">
        <v>2</v>
      </c>
      <c r="L8126" s="4">
        <v>2014</v>
      </c>
      <c r="M8126" t="str">
        <f>INDEX(RoutesPivot[DepAirport],MATCH($C8126,RoutesPivot[[RouteID]:[RouteID]],0))</f>
        <v>ORD</v>
      </c>
      <c r="N8126" t="str">
        <f>INDEX(RoutesPivot[AirportID],MATCH($C8126,RoutesPivot[[RouteID]:[RouteID]],0))</f>
        <v>ATL</v>
      </c>
      <c r="O8126">
        <f>INDEX(RoutesPivot[Distance],MATCH($C8126,RoutesPivot[[RouteID]:[RouteID]],0))</f>
        <v>510</v>
      </c>
      <c r="P8126">
        <f>INDEX(RoutesPivot[ListPrice],MATCH($C8126,RoutesPivot[[RouteID]:[RouteID]],0))</f>
        <v>200</v>
      </c>
      <c r="Q8126" t="str">
        <f>INDEX(AirportPivot[AirportName],MATCH($N8126,AirportPivot[[AirportID]:[AirportID]],0))</f>
        <v>Hartsfield-Jackson Atlanta International</v>
      </c>
      <c r="R8126">
        <f>INDEX(AirportPivot[Gates (number of available)],MATCH($N8126,AirportPivot[[AirportID]:[AirportID]],0))</f>
        <v>100</v>
      </c>
    </row>
    <row r="8127" spans="1:18" x14ac:dyDescent="0.25">
      <c r="A8127" s="3" t="s">
        <v>8159</v>
      </c>
      <c r="B8127" s="12">
        <v>41870</v>
      </c>
      <c r="C8127" s="4" t="s">
        <v>50</v>
      </c>
      <c r="D8127" s="4">
        <v>2.6</v>
      </c>
      <c r="E8127" s="4">
        <v>49</v>
      </c>
      <c r="F8127" s="5">
        <v>0.33333333333333331</v>
      </c>
      <c r="G8127" s="6">
        <v>302.5</v>
      </c>
      <c r="H8127" s="7">
        <v>49912.5</v>
      </c>
      <c r="I8127" s="7">
        <f>FlightsPivot[[#This Row],[Total Fare]]*10%</f>
        <v>4991.25</v>
      </c>
      <c r="J8127" s="7">
        <f>FlightsPivot[[#This Row],[Total Fare]]+FlightsPivot[[#This Row],[10% tax ]]</f>
        <v>54903.75</v>
      </c>
      <c r="K8127" s="4">
        <v>8</v>
      </c>
      <c r="L8127" s="4">
        <v>2014</v>
      </c>
      <c r="M8127" t="str">
        <f>INDEX(RoutesPivot[DepAirport],MATCH($C8127,RoutesPivot[[RouteID]:[RouteID]],0))</f>
        <v>ORD</v>
      </c>
      <c r="N8127" t="str">
        <f>INDEX(RoutesPivot[AirportID],MATCH($C8127,RoutesPivot[[RouteID]:[RouteID]],0))</f>
        <v>LGA</v>
      </c>
      <c r="O8127">
        <f>INDEX(RoutesPivot[Distance],MATCH($C8127,RoutesPivot[[RouteID]:[RouteID]],0))</f>
        <v>610</v>
      </c>
      <c r="P8127">
        <f>INDEX(RoutesPivot[ListPrice],MATCH($C8127,RoutesPivot[[RouteID]:[RouteID]],0))</f>
        <v>275</v>
      </c>
      <c r="Q8127" t="str">
        <f>INDEX(AirportPivot[AirportName],MATCH($N8127,AirportPivot[[AirportID]:[AirportID]],0))</f>
        <v>Laguardia</v>
      </c>
      <c r="R8127">
        <f>INDEX(AirportPivot[Gates (number of available)],MATCH($N8127,AirportPivot[[AirportID]:[AirportID]],0))</f>
        <v>66</v>
      </c>
    </row>
    <row r="8128" spans="1:18" x14ac:dyDescent="0.25">
      <c r="A8128" s="3" t="s">
        <v>8160</v>
      </c>
      <c r="B8128" s="12">
        <v>41653</v>
      </c>
      <c r="C8128" s="4" t="s">
        <v>19</v>
      </c>
      <c r="D8128" s="4">
        <v>1.9</v>
      </c>
      <c r="E8128" s="4">
        <v>45</v>
      </c>
      <c r="F8128" s="5">
        <v>0.29166666666666669</v>
      </c>
      <c r="G8128" s="6">
        <v>200</v>
      </c>
      <c r="H8128" s="7">
        <v>33000</v>
      </c>
      <c r="I8128" s="7">
        <f>FlightsPivot[[#This Row],[Total Fare]]*10%</f>
        <v>3300</v>
      </c>
      <c r="J8128" s="7">
        <f>FlightsPivot[[#This Row],[Total Fare]]+FlightsPivot[[#This Row],[10% tax ]]</f>
        <v>36300</v>
      </c>
      <c r="K8128" s="4">
        <v>1</v>
      </c>
      <c r="L8128" s="4">
        <v>2014</v>
      </c>
      <c r="M8128" t="str">
        <f>INDEX(RoutesPivot[DepAirport],MATCH($C8128,RoutesPivot[[RouteID]:[RouteID]],0))</f>
        <v>ORD</v>
      </c>
      <c r="N8128" t="str">
        <f>INDEX(RoutesPivot[AirportID],MATCH($C8128,RoutesPivot[[RouteID]:[RouteID]],0))</f>
        <v>IAH</v>
      </c>
      <c r="O8128">
        <f>INDEX(RoutesPivot[Distance],MATCH($C8128,RoutesPivot[[RouteID]:[RouteID]],0))</f>
        <v>800</v>
      </c>
      <c r="P8128">
        <f>INDEX(RoutesPivot[ListPrice],MATCH($C8128,RoutesPivot[[RouteID]:[RouteID]],0))</f>
        <v>200</v>
      </c>
      <c r="Q8128" t="str">
        <f>INDEX(AirportPivot[AirportName],MATCH($N8128,AirportPivot[[AirportID]:[AirportID]],0))</f>
        <v>George Bush Intercontinental/Houston</v>
      </c>
      <c r="R8128">
        <f>INDEX(AirportPivot[Gates (number of available)],MATCH($N8128,AirportPivot[[AirportID]:[AirportID]],0))</f>
        <v>80</v>
      </c>
    </row>
    <row r="8129" spans="1:18" x14ac:dyDescent="0.25">
      <c r="A8129" s="3" t="s">
        <v>8161</v>
      </c>
      <c r="B8129" s="12">
        <v>42361</v>
      </c>
      <c r="C8129" s="4" t="s">
        <v>19</v>
      </c>
      <c r="D8129" s="4">
        <v>5.0999999999999996</v>
      </c>
      <c r="E8129" s="4">
        <v>30</v>
      </c>
      <c r="F8129" s="5">
        <v>0.8125</v>
      </c>
      <c r="G8129" s="6">
        <v>280</v>
      </c>
      <c r="H8129" s="7">
        <v>51800</v>
      </c>
      <c r="I8129" s="7">
        <f>FlightsPivot[[#This Row],[Total Fare]]*10%</f>
        <v>5180</v>
      </c>
      <c r="J8129" s="7">
        <f>FlightsPivot[[#This Row],[Total Fare]]+FlightsPivot[[#This Row],[10% tax ]]</f>
        <v>56980</v>
      </c>
      <c r="K8129" s="4">
        <v>12</v>
      </c>
      <c r="L8129" s="4">
        <v>2015</v>
      </c>
      <c r="M8129" t="str">
        <f>INDEX(RoutesPivot[DepAirport],MATCH($C8129,RoutesPivot[[RouteID]:[RouteID]],0))</f>
        <v>ORD</v>
      </c>
      <c r="N8129" t="str">
        <f>INDEX(RoutesPivot[AirportID],MATCH($C8129,RoutesPivot[[RouteID]:[RouteID]],0))</f>
        <v>IAH</v>
      </c>
      <c r="O8129">
        <f>INDEX(RoutesPivot[Distance],MATCH($C8129,RoutesPivot[[RouteID]:[RouteID]],0))</f>
        <v>800</v>
      </c>
      <c r="P8129">
        <f>INDEX(RoutesPivot[ListPrice],MATCH($C8129,RoutesPivot[[RouteID]:[RouteID]],0))</f>
        <v>200</v>
      </c>
      <c r="Q8129" t="str">
        <f>INDEX(AirportPivot[AirportName],MATCH($N8129,AirportPivot[[AirportID]:[AirportID]],0))</f>
        <v>George Bush Intercontinental/Houston</v>
      </c>
      <c r="R8129">
        <f>INDEX(AirportPivot[Gates (number of available)],MATCH($N8129,AirportPivot[[AirportID]:[AirportID]],0))</f>
        <v>80</v>
      </c>
    </row>
    <row r="8130" spans="1:18" x14ac:dyDescent="0.25">
      <c r="A8130" s="3" t="s">
        <v>8162</v>
      </c>
      <c r="B8130" s="12">
        <v>41659</v>
      </c>
      <c r="C8130" s="4" t="s">
        <v>80</v>
      </c>
      <c r="D8130" s="4">
        <v>1</v>
      </c>
      <c r="E8130" s="4">
        <v>168</v>
      </c>
      <c r="F8130" s="5">
        <v>0.70833333333333337</v>
      </c>
      <c r="G8130" s="6">
        <v>300</v>
      </c>
      <c r="H8130" s="7">
        <v>49500</v>
      </c>
      <c r="I8130" s="7">
        <f>FlightsPivot[[#This Row],[Total Fare]]*10%</f>
        <v>4950</v>
      </c>
      <c r="J8130" s="7">
        <f>FlightsPivot[[#This Row],[Total Fare]]+FlightsPivot[[#This Row],[10% tax ]]</f>
        <v>54450</v>
      </c>
      <c r="K8130" s="4">
        <v>1</v>
      </c>
      <c r="L8130" s="4">
        <v>2014</v>
      </c>
      <c r="M8130" t="str">
        <f>INDEX(RoutesPivot[DepAirport],MATCH($C8130,RoutesPivot[[RouteID]:[RouteID]],0))</f>
        <v>ORD</v>
      </c>
      <c r="N8130" t="str">
        <f>INDEX(RoutesPivot[AirportID],MATCH($C8130,RoutesPivot[[RouteID]:[RouteID]],0))</f>
        <v>MIA</v>
      </c>
      <c r="O8130">
        <f>INDEX(RoutesPivot[Distance],MATCH($C8130,RoutesPivot[[RouteID]:[RouteID]],0))</f>
        <v>1000</v>
      </c>
      <c r="P8130">
        <f>INDEX(RoutesPivot[ListPrice],MATCH($C8130,RoutesPivot[[RouteID]:[RouteID]],0))</f>
        <v>300</v>
      </c>
      <c r="Q8130" t="str">
        <f>INDEX(AirportPivot[AirportName],MATCH($N8130,AirportPivot[[AirportID]:[AirportID]],0))</f>
        <v>Miami International</v>
      </c>
      <c r="R8130">
        <f>INDEX(AirportPivot[Gates (number of available)],MATCH($N8130,AirportPivot[[AirportID]:[AirportID]],0))</f>
        <v>80</v>
      </c>
    </row>
    <row r="8131" spans="1:18" x14ac:dyDescent="0.25">
      <c r="A8131" s="3" t="s">
        <v>8163</v>
      </c>
      <c r="B8131" s="12">
        <v>42166</v>
      </c>
      <c r="C8131" s="4" t="s">
        <v>70</v>
      </c>
      <c r="D8131" s="4">
        <v>2.2999999999999998</v>
      </c>
      <c r="E8131" s="4">
        <v>209</v>
      </c>
      <c r="F8131" s="5">
        <v>0.79166666666666663</v>
      </c>
      <c r="G8131" s="6">
        <v>302.5</v>
      </c>
      <c r="H8131" s="7">
        <v>49912.5</v>
      </c>
      <c r="I8131" s="7">
        <f>FlightsPivot[[#This Row],[Total Fare]]*10%</f>
        <v>4991.25</v>
      </c>
      <c r="J8131" s="7">
        <f>FlightsPivot[[#This Row],[Total Fare]]+FlightsPivot[[#This Row],[10% tax ]]</f>
        <v>54903.75</v>
      </c>
      <c r="K8131" s="4">
        <v>6</v>
      </c>
      <c r="L8131" s="4">
        <v>2015</v>
      </c>
      <c r="M8131" t="str">
        <f>INDEX(RoutesPivot[DepAirport],MATCH($C8131,RoutesPivot[[RouteID]:[RouteID]],0))</f>
        <v>ORD</v>
      </c>
      <c r="N8131" t="str">
        <f>INDEX(RoutesPivot[AirportID],MATCH($C8131,RoutesPivot[[RouteID]:[RouteID]],0))</f>
        <v>LAS</v>
      </c>
      <c r="O8131">
        <f>INDEX(RoutesPivot[Distance],MATCH($C8131,RoutesPivot[[RouteID]:[RouteID]],0))</f>
        <v>1100</v>
      </c>
      <c r="P8131">
        <f>INDEX(RoutesPivot[ListPrice],MATCH($C8131,RoutesPivot[[RouteID]:[RouteID]],0))</f>
        <v>275</v>
      </c>
      <c r="Q8131" t="str">
        <f>INDEX(AirportPivot[AirportName],MATCH($N8131,AirportPivot[[AirportID]:[AirportID]],0))</f>
        <v>McCarran International</v>
      </c>
      <c r="R8131">
        <f>INDEX(AirportPivot[Gates (number of available)],MATCH($N8131,AirportPivot[[AirportID]:[AirportID]],0))</f>
        <v>68</v>
      </c>
    </row>
    <row r="8132" spans="1:18" x14ac:dyDescent="0.25">
      <c r="A8132" s="3" t="s">
        <v>8164</v>
      </c>
      <c r="B8132" s="12">
        <v>42032</v>
      </c>
      <c r="C8132" s="4" t="s">
        <v>13</v>
      </c>
      <c r="D8132" s="4">
        <v>1.5</v>
      </c>
      <c r="E8132" s="4">
        <v>163</v>
      </c>
      <c r="F8132" s="5">
        <v>0.375</v>
      </c>
      <c r="G8132" s="6">
        <v>250</v>
      </c>
      <c r="H8132" s="7">
        <v>41250</v>
      </c>
      <c r="I8132" s="7">
        <f>FlightsPivot[[#This Row],[Total Fare]]*10%</f>
        <v>4125</v>
      </c>
      <c r="J8132" s="7">
        <f>FlightsPivot[[#This Row],[Total Fare]]+FlightsPivot[[#This Row],[10% tax ]]</f>
        <v>45375</v>
      </c>
      <c r="K8132" s="4">
        <v>1</v>
      </c>
      <c r="L8132" s="4">
        <v>2015</v>
      </c>
      <c r="M8132" t="str">
        <f>INDEX(RoutesPivot[DepAirport],MATCH($C8132,RoutesPivot[[RouteID]:[RouteID]],0))</f>
        <v>ORD</v>
      </c>
      <c r="N8132" t="str">
        <f>INDEX(RoutesPivot[AirportID],MATCH($C8132,RoutesPivot[[RouteID]:[RouteID]],0))</f>
        <v>JFK</v>
      </c>
      <c r="O8132">
        <f>INDEX(RoutesPivot[Distance],MATCH($C8132,RoutesPivot[[RouteID]:[RouteID]],0))</f>
        <v>619</v>
      </c>
      <c r="P8132">
        <f>INDEX(RoutesPivot[ListPrice],MATCH($C8132,RoutesPivot[[RouteID]:[RouteID]],0))</f>
        <v>250</v>
      </c>
      <c r="Q8132" t="str">
        <f>INDEX(AirportPivot[AirportName],MATCH($N8132,AirportPivot[[AirportID]:[AirportID]],0))</f>
        <v>John F Kennedy International</v>
      </c>
      <c r="R8132">
        <f>INDEX(AirportPivot[Gates (number of available)],MATCH($N8132,AirportPivot[[AirportID]:[AirportID]],0))</f>
        <v>120</v>
      </c>
    </row>
    <row r="8133" spans="1:18" x14ac:dyDescent="0.25">
      <c r="A8133" s="3" t="s">
        <v>8165</v>
      </c>
      <c r="B8133" s="12">
        <v>42295</v>
      </c>
      <c r="C8133" s="4" t="s">
        <v>21</v>
      </c>
      <c r="D8133" s="4">
        <v>2.4</v>
      </c>
      <c r="E8133" s="4">
        <v>97</v>
      </c>
      <c r="F8133" s="5">
        <v>0.83333333333333337</v>
      </c>
      <c r="G8133" s="6">
        <v>125</v>
      </c>
      <c r="H8133" s="7">
        <v>23125</v>
      </c>
      <c r="I8133" s="7">
        <f>FlightsPivot[[#This Row],[Total Fare]]*10%</f>
        <v>2312.5</v>
      </c>
      <c r="J8133" s="7">
        <f>FlightsPivot[[#This Row],[Total Fare]]+FlightsPivot[[#This Row],[10% tax ]]</f>
        <v>25437.5</v>
      </c>
      <c r="K8133" s="4">
        <v>10</v>
      </c>
      <c r="L8133" s="4">
        <v>2015</v>
      </c>
      <c r="M8133" t="str">
        <f>INDEX(RoutesPivot[DepAirport],MATCH($C8133,RoutesPivot[[RouteID]:[RouteID]],0))</f>
        <v>ORD</v>
      </c>
      <c r="N8133" t="str">
        <f>INDEX(RoutesPivot[AirportID],MATCH($C8133,RoutesPivot[[RouteID]:[RouteID]],0))</f>
        <v>CLT</v>
      </c>
      <c r="O8133">
        <f>INDEX(RoutesPivot[Distance],MATCH($C8133,RoutesPivot[[RouteID]:[RouteID]],0))</f>
        <v>700</v>
      </c>
      <c r="P8133">
        <f>INDEX(RoutesPivot[ListPrice],MATCH($C8133,RoutesPivot[[RouteID]:[RouteID]],0))</f>
        <v>125</v>
      </c>
      <c r="Q8133" t="str">
        <f>INDEX(AirportPivot[AirportName],MATCH($N8133,AirportPivot[[AirportID]:[AirportID]],0))</f>
        <v>Charlotte/Douglas International</v>
      </c>
      <c r="R8133">
        <f>INDEX(AirportPivot[Gates (number of available)],MATCH($N8133,AirportPivot[[AirportID]:[AirportID]],0))</f>
        <v>65</v>
      </c>
    </row>
    <row r="8134" spans="1:18" x14ac:dyDescent="0.25">
      <c r="A8134" s="3" t="s">
        <v>8166</v>
      </c>
      <c r="B8134" s="12">
        <v>41657</v>
      </c>
      <c r="C8134" s="4" t="s">
        <v>33</v>
      </c>
      <c r="D8134" s="4">
        <v>3</v>
      </c>
      <c r="E8134" s="4">
        <v>203</v>
      </c>
      <c r="F8134" s="5">
        <v>0.70833333333333337</v>
      </c>
      <c r="G8134" s="6">
        <v>375</v>
      </c>
      <c r="H8134" s="7">
        <v>61875</v>
      </c>
      <c r="I8134" s="7">
        <f>FlightsPivot[[#This Row],[Total Fare]]*10%</f>
        <v>6187.5</v>
      </c>
      <c r="J8134" s="7">
        <f>FlightsPivot[[#This Row],[Total Fare]]+FlightsPivot[[#This Row],[10% tax ]]</f>
        <v>68062.5</v>
      </c>
      <c r="K8134" s="4">
        <v>1</v>
      </c>
      <c r="L8134" s="4">
        <v>2014</v>
      </c>
      <c r="M8134" t="str">
        <f>INDEX(RoutesPivot[DepAirport],MATCH($C8134,RoutesPivot[[RouteID]:[RouteID]],0))</f>
        <v>ORD</v>
      </c>
      <c r="N8134" t="str">
        <f>INDEX(RoutesPivot[AirportID],MATCH($C8134,RoutesPivot[[RouteID]:[RouteID]],0))</f>
        <v>SFO</v>
      </c>
      <c r="O8134">
        <f>INDEX(RoutesPivot[Distance],MATCH($C8134,RoutesPivot[[RouteID]:[RouteID]],0))</f>
        <v>1600</v>
      </c>
      <c r="P8134">
        <f>INDEX(RoutesPivot[ListPrice],MATCH($C8134,RoutesPivot[[RouteID]:[RouteID]],0))</f>
        <v>375</v>
      </c>
      <c r="Q8134" t="str">
        <f>INDEX(AirportPivot[AirportName],MATCH($N8134,AirportPivot[[AirportID]:[AirportID]],0))</f>
        <v>San Francisco International</v>
      </c>
      <c r="R8134">
        <f>INDEX(AirportPivot[Gates (number of available)],MATCH($N8134,AirportPivot[[AirportID]:[AirportID]],0))</f>
        <v>70</v>
      </c>
    </row>
    <row r="8135" spans="1:18" x14ac:dyDescent="0.25">
      <c r="A8135" s="3" t="s">
        <v>8167</v>
      </c>
      <c r="B8135" s="12">
        <v>42009</v>
      </c>
      <c r="C8135" s="4" t="s">
        <v>33</v>
      </c>
      <c r="D8135" s="4">
        <v>1.8</v>
      </c>
      <c r="E8135" s="4">
        <v>37</v>
      </c>
      <c r="F8135" s="5">
        <v>0.33333333333333331</v>
      </c>
      <c r="G8135" s="6">
        <v>375</v>
      </c>
      <c r="H8135" s="7">
        <v>61875</v>
      </c>
      <c r="I8135" s="7">
        <f>FlightsPivot[[#This Row],[Total Fare]]*10%</f>
        <v>6187.5</v>
      </c>
      <c r="J8135" s="7">
        <f>FlightsPivot[[#This Row],[Total Fare]]+FlightsPivot[[#This Row],[10% tax ]]</f>
        <v>68062.5</v>
      </c>
      <c r="K8135" s="4">
        <v>1</v>
      </c>
      <c r="L8135" s="4">
        <v>2015</v>
      </c>
      <c r="M8135" t="str">
        <f>INDEX(RoutesPivot[DepAirport],MATCH($C8135,RoutesPivot[[RouteID]:[RouteID]],0))</f>
        <v>ORD</v>
      </c>
      <c r="N8135" t="str">
        <f>INDEX(RoutesPivot[AirportID],MATCH($C8135,RoutesPivot[[RouteID]:[RouteID]],0))</f>
        <v>SFO</v>
      </c>
      <c r="O8135">
        <f>INDEX(RoutesPivot[Distance],MATCH($C8135,RoutesPivot[[RouteID]:[RouteID]],0))</f>
        <v>1600</v>
      </c>
      <c r="P8135">
        <f>INDEX(RoutesPivot[ListPrice],MATCH($C8135,RoutesPivot[[RouteID]:[RouteID]],0))</f>
        <v>375</v>
      </c>
      <c r="Q8135" t="str">
        <f>INDEX(AirportPivot[AirportName],MATCH($N8135,AirportPivot[[AirportID]:[AirportID]],0))</f>
        <v>San Francisco International</v>
      </c>
      <c r="R8135">
        <f>INDEX(AirportPivot[Gates (number of available)],MATCH($N8135,AirportPivot[[AirportID]:[AirportID]],0))</f>
        <v>70</v>
      </c>
    </row>
    <row r="8136" spans="1:18" x14ac:dyDescent="0.25">
      <c r="A8136" s="3" t="s">
        <v>8168</v>
      </c>
      <c r="B8136" s="12">
        <v>41793</v>
      </c>
      <c r="C8136" s="4" t="s">
        <v>23</v>
      </c>
      <c r="D8136" s="4">
        <v>0.8</v>
      </c>
      <c r="E8136" s="4">
        <v>26</v>
      </c>
      <c r="F8136" s="5">
        <v>0.64583333333333337</v>
      </c>
      <c r="G8136" s="6">
        <v>330</v>
      </c>
      <c r="H8136" s="7">
        <v>61050</v>
      </c>
      <c r="I8136" s="7">
        <f>FlightsPivot[[#This Row],[Total Fare]]*10%</f>
        <v>6105</v>
      </c>
      <c r="J8136" s="7">
        <f>FlightsPivot[[#This Row],[Total Fare]]+FlightsPivot[[#This Row],[10% tax ]]</f>
        <v>67155</v>
      </c>
      <c r="K8136" s="4">
        <v>6</v>
      </c>
      <c r="L8136" s="4">
        <v>2014</v>
      </c>
      <c r="M8136" t="str">
        <f>INDEX(RoutesPivot[DepAirport],MATCH($C8136,RoutesPivot[[RouteID]:[RouteID]],0))</f>
        <v>ORD</v>
      </c>
      <c r="N8136" t="str">
        <f>INDEX(RoutesPivot[AirportID],MATCH($C8136,RoutesPivot[[RouteID]:[RouteID]],0))</f>
        <v>DEN</v>
      </c>
      <c r="O8136">
        <f>INDEX(RoutesPivot[Distance],MATCH($C8136,RoutesPivot[[RouteID]:[RouteID]],0))</f>
        <v>800</v>
      </c>
      <c r="P8136">
        <f>INDEX(RoutesPivot[ListPrice],MATCH($C8136,RoutesPivot[[RouteID]:[RouteID]],0))</f>
        <v>300</v>
      </c>
      <c r="Q8136" t="str">
        <f>INDEX(AirportPivot[AirportName],MATCH($N8136,AirportPivot[[AirportID]:[AirportID]],0))</f>
        <v>Denver International</v>
      </c>
      <c r="R8136">
        <f>INDEX(AirportPivot[Gates (number of available)],MATCH($N8136,AirportPivot[[AirportID]:[AirportID]],0))</f>
        <v>75</v>
      </c>
    </row>
    <row r="8137" spans="1:18" x14ac:dyDescent="0.25">
      <c r="A8137" s="3" t="s">
        <v>8169</v>
      </c>
      <c r="B8137" s="12">
        <v>42332</v>
      </c>
      <c r="C8137" s="4" t="s">
        <v>53</v>
      </c>
      <c r="D8137" s="4">
        <v>5</v>
      </c>
      <c r="E8137" s="4">
        <v>77</v>
      </c>
      <c r="F8137" s="5">
        <v>0.70833333333333337</v>
      </c>
      <c r="G8137" s="6">
        <v>450</v>
      </c>
      <c r="H8137" s="7">
        <v>81450</v>
      </c>
      <c r="I8137" s="7">
        <f>FlightsPivot[[#This Row],[Total Fare]]*10%</f>
        <v>8145</v>
      </c>
      <c r="J8137" s="7">
        <f>FlightsPivot[[#This Row],[Total Fare]]+FlightsPivot[[#This Row],[10% tax ]]</f>
        <v>89595</v>
      </c>
      <c r="K8137" s="4">
        <v>11</v>
      </c>
      <c r="L8137" s="4">
        <v>2015</v>
      </c>
      <c r="M8137" t="str">
        <f>INDEX(RoutesPivot[DepAirport],MATCH($C8137,RoutesPivot[[RouteID]:[RouteID]],0))</f>
        <v>ORD</v>
      </c>
      <c r="N8137" t="str">
        <f>INDEX(RoutesPivot[AirportID],MATCH($C8137,RoutesPivot[[RouteID]:[RouteID]],0))</f>
        <v>FLL</v>
      </c>
      <c r="O8137">
        <f>INDEX(RoutesPivot[Distance],MATCH($C8137,RoutesPivot[[RouteID]:[RouteID]],0))</f>
        <v>940</v>
      </c>
      <c r="P8137">
        <f>INDEX(RoutesPivot[ListPrice],MATCH($C8137,RoutesPivot[[RouteID]:[RouteID]],0))</f>
        <v>300</v>
      </c>
      <c r="Q8137" t="str">
        <f>INDEX(AirportPivot[AirportName],MATCH($N8137,AirportPivot[[AirportID]:[AirportID]],0))</f>
        <v>Fort Lauderdale/Hollywood International</v>
      </c>
      <c r="R8137">
        <f>INDEX(AirportPivot[Gates (number of available)],MATCH($N8137,AirportPivot[[AirportID]:[AirportID]],0))</f>
        <v>55</v>
      </c>
    </row>
    <row r="8138" spans="1:18" x14ac:dyDescent="0.25">
      <c r="A8138" s="3" t="s">
        <v>8170</v>
      </c>
      <c r="B8138" s="12">
        <v>41731</v>
      </c>
      <c r="C8138" s="4" t="s">
        <v>17</v>
      </c>
      <c r="D8138" s="4">
        <v>5.3</v>
      </c>
      <c r="E8138" s="4">
        <v>189</v>
      </c>
      <c r="F8138" s="5">
        <v>0.375</v>
      </c>
      <c r="G8138" s="6">
        <v>350</v>
      </c>
      <c r="H8138" s="7">
        <v>57750</v>
      </c>
      <c r="I8138" s="7">
        <f>FlightsPivot[[#This Row],[Total Fare]]*10%</f>
        <v>5775</v>
      </c>
      <c r="J8138" s="7">
        <f>FlightsPivot[[#This Row],[Total Fare]]+FlightsPivot[[#This Row],[10% tax ]]</f>
        <v>63525</v>
      </c>
      <c r="K8138" s="4">
        <v>4</v>
      </c>
      <c r="L8138" s="4">
        <v>2014</v>
      </c>
      <c r="M8138" t="str">
        <f>INDEX(RoutesPivot[DepAirport],MATCH($C8138,RoutesPivot[[RouteID]:[RouteID]],0))</f>
        <v>ORD</v>
      </c>
      <c r="N8138" t="str">
        <f>INDEX(RoutesPivot[AirportID],MATCH($C8138,RoutesPivot[[RouteID]:[RouteID]],0))</f>
        <v>LAX</v>
      </c>
      <c r="O8138">
        <f>INDEX(RoutesPivot[Distance],MATCH($C8138,RoutesPivot[[RouteID]:[RouteID]],0))</f>
        <v>1518</v>
      </c>
      <c r="P8138">
        <f>INDEX(RoutesPivot[ListPrice],MATCH($C8138,RoutesPivot[[RouteID]:[RouteID]],0))</f>
        <v>350</v>
      </c>
      <c r="Q8138" t="str">
        <f>INDEX(AirportPivot[AirportName],MATCH($N8138,AirportPivot[[AirportID]:[AirportID]],0))</f>
        <v>Los Angeles International</v>
      </c>
      <c r="R8138">
        <f>INDEX(AirportPivot[Gates (number of available)],MATCH($N8138,AirportPivot[[AirportID]:[AirportID]],0))</f>
        <v>86</v>
      </c>
    </row>
    <row r="8139" spans="1:18" x14ac:dyDescent="0.25">
      <c r="A8139" s="3" t="s">
        <v>8171</v>
      </c>
      <c r="B8139" s="12">
        <v>42279</v>
      </c>
      <c r="C8139" s="4" t="s">
        <v>15</v>
      </c>
      <c r="D8139" s="4">
        <v>2.4</v>
      </c>
      <c r="E8139" s="4">
        <v>90</v>
      </c>
      <c r="F8139" s="5">
        <v>0.375</v>
      </c>
      <c r="G8139" s="6">
        <v>225</v>
      </c>
      <c r="H8139" s="7">
        <v>40725</v>
      </c>
      <c r="I8139" s="7">
        <f>FlightsPivot[[#This Row],[Total Fare]]*10%</f>
        <v>4072.5</v>
      </c>
      <c r="J8139" s="7">
        <f>FlightsPivot[[#This Row],[Total Fare]]+FlightsPivot[[#This Row],[10% tax ]]</f>
        <v>44797.5</v>
      </c>
      <c r="K8139" s="4">
        <v>10</v>
      </c>
      <c r="L8139" s="4">
        <v>2015</v>
      </c>
      <c r="M8139" t="str">
        <f>INDEX(RoutesPivot[DepAirport],MATCH($C8139,RoutesPivot[[RouteID]:[RouteID]],0))</f>
        <v>ORD</v>
      </c>
      <c r="N8139" t="str">
        <f>INDEX(RoutesPivot[AirportID],MATCH($C8139,RoutesPivot[[RouteID]:[RouteID]],0))</f>
        <v>EWR</v>
      </c>
      <c r="O8139">
        <f>INDEX(RoutesPivot[Distance],MATCH($C8139,RoutesPivot[[RouteID]:[RouteID]],0))</f>
        <v>600</v>
      </c>
      <c r="P8139">
        <f>INDEX(RoutesPivot[ListPrice],MATCH($C8139,RoutesPivot[[RouteID]:[RouteID]],0))</f>
        <v>225</v>
      </c>
      <c r="Q8139" t="str">
        <f>INDEX(AirportPivot[AirportName],MATCH($N8139,AirportPivot[[AirportID]:[AirportID]],0))</f>
        <v>Newark Liberty International</v>
      </c>
      <c r="R8139">
        <f>INDEX(AirportPivot[Gates (number of available)],MATCH($N8139,AirportPivot[[AirportID]:[AirportID]],0))</f>
        <v>82</v>
      </c>
    </row>
    <row r="8140" spans="1:18" x14ac:dyDescent="0.25">
      <c r="A8140" s="3" t="s">
        <v>8172</v>
      </c>
      <c r="B8140" s="12">
        <v>42091</v>
      </c>
      <c r="C8140" s="4" t="s">
        <v>17</v>
      </c>
      <c r="D8140" s="4">
        <v>4.0999999999999996</v>
      </c>
      <c r="E8140" s="4">
        <v>134</v>
      </c>
      <c r="F8140" s="5">
        <v>0.35416666666666669</v>
      </c>
      <c r="G8140" s="6">
        <v>350</v>
      </c>
      <c r="H8140" s="7">
        <v>64750</v>
      </c>
      <c r="I8140" s="7">
        <f>FlightsPivot[[#This Row],[Total Fare]]*10%</f>
        <v>6475</v>
      </c>
      <c r="J8140" s="7">
        <f>FlightsPivot[[#This Row],[Total Fare]]+FlightsPivot[[#This Row],[10% tax ]]</f>
        <v>71225</v>
      </c>
      <c r="K8140" s="4">
        <v>3</v>
      </c>
      <c r="L8140" s="4">
        <v>2015</v>
      </c>
      <c r="M8140" t="str">
        <f>INDEX(RoutesPivot[DepAirport],MATCH($C8140,RoutesPivot[[RouteID]:[RouteID]],0))</f>
        <v>ORD</v>
      </c>
      <c r="N8140" t="str">
        <f>INDEX(RoutesPivot[AirportID],MATCH($C8140,RoutesPivot[[RouteID]:[RouteID]],0))</f>
        <v>LAX</v>
      </c>
      <c r="O8140">
        <f>INDEX(RoutesPivot[Distance],MATCH($C8140,RoutesPivot[[RouteID]:[RouteID]],0))</f>
        <v>1518</v>
      </c>
      <c r="P8140">
        <f>INDEX(RoutesPivot[ListPrice],MATCH($C8140,RoutesPivot[[RouteID]:[RouteID]],0))</f>
        <v>350</v>
      </c>
      <c r="Q8140" t="str">
        <f>INDEX(AirportPivot[AirportName],MATCH($N8140,AirportPivot[[AirportID]:[AirportID]],0))</f>
        <v>Los Angeles International</v>
      </c>
      <c r="R8140">
        <f>INDEX(AirportPivot[Gates (number of available)],MATCH($N8140,AirportPivot[[AirportID]:[AirportID]],0))</f>
        <v>86</v>
      </c>
    </row>
    <row r="8141" spans="1:18" x14ac:dyDescent="0.25">
      <c r="A8141" s="3" t="s">
        <v>8173</v>
      </c>
      <c r="B8141" s="12">
        <v>42137</v>
      </c>
      <c r="C8141" s="4" t="s">
        <v>19</v>
      </c>
      <c r="D8141" s="4">
        <v>1.6</v>
      </c>
      <c r="E8141" s="4">
        <v>195</v>
      </c>
      <c r="F8141" s="5">
        <v>0.47916666666666669</v>
      </c>
      <c r="G8141" s="6">
        <v>200</v>
      </c>
      <c r="H8141" s="7">
        <v>33000</v>
      </c>
      <c r="I8141" s="7">
        <f>FlightsPivot[[#This Row],[Total Fare]]*10%</f>
        <v>3300</v>
      </c>
      <c r="J8141" s="7">
        <f>FlightsPivot[[#This Row],[Total Fare]]+FlightsPivot[[#This Row],[10% tax ]]</f>
        <v>36300</v>
      </c>
      <c r="K8141" s="4">
        <v>5</v>
      </c>
      <c r="L8141" s="4">
        <v>2015</v>
      </c>
      <c r="M8141" t="str">
        <f>INDEX(RoutesPivot[DepAirport],MATCH($C8141,RoutesPivot[[RouteID]:[RouteID]],0))</f>
        <v>ORD</v>
      </c>
      <c r="N8141" t="str">
        <f>INDEX(RoutesPivot[AirportID],MATCH($C8141,RoutesPivot[[RouteID]:[RouteID]],0))</f>
        <v>IAH</v>
      </c>
      <c r="O8141">
        <f>INDEX(RoutesPivot[Distance],MATCH($C8141,RoutesPivot[[RouteID]:[RouteID]],0))</f>
        <v>800</v>
      </c>
      <c r="P8141">
        <f>INDEX(RoutesPivot[ListPrice],MATCH($C8141,RoutesPivot[[RouteID]:[RouteID]],0))</f>
        <v>200</v>
      </c>
      <c r="Q8141" t="str">
        <f>INDEX(AirportPivot[AirportName],MATCH($N8141,AirportPivot[[AirportID]:[AirportID]],0))</f>
        <v>George Bush Intercontinental/Houston</v>
      </c>
      <c r="R8141">
        <f>INDEX(AirportPivot[Gates (number of available)],MATCH($N8141,AirportPivot[[AirportID]:[AirportID]],0))</f>
        <v>80</v>
      </c>
    </row>
    <row r="8142" spans="1:18" x14ac:dyDescent="0.25">
      <c r="A8142" s="3" t="s">
        <v>8174</v>
      </c>
      <c r="B8142" s="12">
        <v>42166</v>
      </c>
      <c r="C8142" s="4" t="s">
        <v>13</v>
      </c>
      <c r="D8142" s="4">
        <v>2.6</v>
      </c>
      <c r="E8142" s="4">
        <v>99</v>
      </c>
      <c r="F8142" s="5">
        <v>0.8125</v>
      </c>
      <c r="G8142" s="6">
        <v>275</v>
      </c>
      <c r="H8142" s="7">
        <v>50875</v>
      </c>
      <c r="I8142" s="7">
        <f>FlightsPivot[[#This Row],[Total Fare]]*10%</f>
        <v>5087.5</v>
      </c>
      <c r="J8142" s="7">
        <f>FlightsPivot[[#This Row],[Total Fare]]+FlightsPivot[[#This Row],[10% tax ]]</f>
        <v>55962.5</v>
      </c>
      <c r="K8142" s="4">
        <v>6</v>
      </c>
      <c r="L8142" s="4">
        <v>2015</v>
      </c>
      <c r="M8142" t="str">
        <f>INDEX(RoutesPivot[DepAirport],MATCH($C8142,RoutesPivot[[RouteID]:[RouteID]],0))</f>
        <v>ORD</v>
      </c>
      <c r="N8142" t="str">
        <f>INDEX(RoutesPivot[AirportID],MATCH($C8142,RoutesPivot[[RouteID]:[RouteID]],0))</f>
        <v>JFK</v>
      </c>
      <c r="O8142">
        <f>INDEX(RoutesPivot[Distance],MATCH($C8142,RoutesPivot[[RouteID]:[RouteID]],0))</f>
        <v>619</v>
      </c>
      <c r="P8142">
        <f>INDEX(RoutesPivot[ListPrice],MATCH($C8142,RoutesPivot[[RouteID]:[RouteID]],0))</f>
        <v>250</v>
      </c>
      <c r="Q8142" t="str">
        <f>INDEX(AirportPivot[AirportName],MATCH($N8142,AirportPivot[[AirportID]:[AirportID]],0))</f>
        <v>John F Kennedy International</v>
      </c>
      <c r="R8142">
        <f>INDEX(AirportPivot[Gates (number of available)],MATCH($N8142,AirportPivot[[AirportID]:[AirportID]],0))</f>
        <v>120</v>
      </c>
    </row>
    <row r="8143" spans="1:18" x14ac:dyDescent="0.25">
      <c r="A8143" s="3" t="s">
        <v>8175</v>
      </c>
      <c r="B8143" s="12">
        <v>41830</v>
      </c>
      <c r="C8143" s="4" t="s">
        <v>25</v>
      </c>
      <c r="D8143" s="4">
        <v>0.4</v>
      </c>
      <c r="E8143" s="4">
        <v>166</v>
      </c>
      <c r="F8143" s="5">
        <v>0.45833333333333331</v>
      </c>
      <c r="G8143" s="6">
        <v>220</v>
      </c>
      <c r="H8143" s="7">
        <v>36300</v>
      </c>
      <c r="I8143" s="7">
        <f>FlightsPivot[[#This Row],[Total Fare]]*10%</f>
        <v>3630</v>
      </c>
      <c r="J8143" s="7">
        <f>FlightsPivot[[#This Row],[Total Fare]]+FlightsPivot[[#This Row],[10% tax ]]</f>
        <v>39930</v>
      </c>
      <c r="K8143" s="4">
        <v>7</v>
      </c>
      <c r="L8143" s="4">
        <v>2014</v>
      </c>
      <c r="M8143" t="str">
        <f>INDEX(RoutesPivot[DepAirport],MATCH($C8143,RoutesPivot[[RouteID]:[RouteID]],0))</f>
        <v>ORD</v>
      </c>
      <c r="N8143" t="str">
        <f>INDEX(RoutesPivot[AirportID],MATCH($C8143,RoutesPivot[[RouteID]:[RouteID]],0))</f>
        <v>DFW</v>
      </c>
      <c r="O8143">
        <f>INDEX(RoutesPivot[Distance],MATCH($C8143,RoutesPivot[[RouteID]:[RouteID]],0))</f>
        <v>700</v>
      </c>
      <c r="P8143">
        <f>INDEX(RoutesPivot[ListPrice],MATCH($C8143,RoutesPivot[[RouteID]:[RouteID]],0))</f>
        <v>200</v>
      </c>
      <c r="Q8143" t="str">
        <f>INDEX(AirportPivot[AirportName],MATCH($N8143,AirportPivot[[AirportID]:[AirportID]],0))</f>
        <v>Dallas/Fort Worth International</v>
      </c>
      <c r="R8143">
        <f>INDEX(AirportPivot[Gates (number of available)],MATCH($N8143,AirportPivot[[AirportID]:[AirportID]],0))</f>
        <v>130</v>
      </c>
    </row>
    <row r="8144" spans="1:18" x14ac:dyDescent="0.25">
      <c r="A8144" s="3" t="s">
        <v>8176</v>
      </c>
      <c r="B8144" s="12">
        <v>42112</v>
      </c>
      <c r="C8144" s="4" t="s">
        <v>30</v>
      </c>
      <c r="D8144" s="4">
        <v>2.6</v>
      </c>
      <c r="E8144" s="4">
        <v>88</v>
      </c>
      <c r="F8144" s="5">
        <v>0.75</v>
      </c>
      <c r="G8144" s="6">
        <v>250</v>
      </c>
      <c r="H8144" s="7">
        <v>45250</v>
      </c>
      <c r="I8144" s="7">
        <f>FlightsPivot[[#This Row],[Total Fare]]*10%</f>
        <v>4525</v>
      </c>
      <c r="J8144" s="7">
        <f>FlightsPivot[[#This Row],[Total Fare]]+FlightsPivot[[#This Row],[10% tax ]]</f>
        <v>49775</v>
      </c>
      <c r="K8144" s="4">
        <v>4</v>
      </c>
      <c r="L8144" s="4">
        <v>2015</v>
      </c>
      <c r="M8144" t="str">
        <f>INDEX(RoutesPivot[DepAirport],MATCH($C8144,RoutesPivot[[RouteID]:[RouteID]],0))</f>
        <v>ORD</v>
      </c>
      <c r="N8144" t="str">
        <f>INDEX(RoutesPivot[AirportID],MATCH($C8144,RoutesPivot[[RouteID]:[RouteID]],0))</f>
        <v>MCO</v>
      </c>
      <c r="O8144">
        <f>INDEX(RoutesPivot[Distance],MATCH($C8144,RoutesPivot[[RouteID]:[RouteID]],0))</f>
        <v>850</v>
      </c>
      <c r="P8144">
        <f>INDEX(RoutesPivot[ListPrice],MATCH($C8144,RoutesPivot[[RouteID]:[RouteID]],0))</f>
        <v>250</v>
      </c>
      <c r="Q8144" t="str">
        <f>INDEX(AirportPivot[AirportName],MATCH($N8144,AirportPivot[[AirportID]:[AirportID]],0))</f>
        <v>Orlando International</v>
      </c>
      <c r="R8144">
        <f>INDEX(AirportPivot[Gates (number of available)],MATCH($N8144,AirportPivot[[AirportID]:[AirportID]],0))</f>
        <v>67</v>
      </c>
    </row>
    <row r="8145" spans="1:18" x14ac:dyDescent="0.25">
      <c r="A8145" s="3" t="s">
        <v>8177</v>
      </c>
      <c r="B8145" s="12">
        <v>42234</v>
      </c>
      <c r="C8145" s="4" t="s">
        <v>47</v>
      </c>
      <c r="D8145" s="4">
        <v>3.7</v>
      </c>
      <c r="E8145" s="4">
        <v>111</v>
      </c>
      <c r="F8145" s="5">
        <v>0.8125</v>
      </c>
      <c r="G8145" s="6">
        <v>275</v>
      </c>
      <c r="H8145" s="7">
        <v>50875</v>
      </c>
      <c r="I8145" s="7">
        <f>FlightsPivot[[#This Row],[Total Fare]]*10%</f>
        <v>5087.5</v>
      </c>
      <c r="J8145" s="7">
        <f>FlightsPivot[[#This Row],[Total Fare]]+FlightsPivot[[#This Row],[10% tax ]]</f>
        <v>55962.5</v>
      </c>
      <c r="K8145" s="4">
        <v>8</v>
      </c>
      <c r="L8145" s="4">
        <v>2015</v>
      </c>
      <c r="M8145" t="str">
        <f>INDEX(RoutesPivot[DepAirport],MATCH($C8145,RoutesPivot[[RouteID]:[RouteID]],0))</f>
        <v>ORD</v>
      </c>
      <c r="N8145" t="str">
        <f>INDEX(RoutesPivot[AirportID],MATCH($C8145,RoutesPivot[[RouteID]:[RouteID]],0))</f>
        <v>PHX</v>
      </c>
      <c r="O8145">
        <f>INDEX(RoutesPivot[Distance],MATCH($C8145,RoutesPivot[[RouteID]:[RouteID]],0))</f>
        <v>1200</v>
      </c>
      <c r="P8145">
        <f>INDEX(RoutesPivot[ListPrice],MATCH($C8145,RoutesPivot[[RouteID]:[RouteID]],0))</f>
        <v>250</v>
      </c>
      <c r="Q8145" t="str">
        <f>INDEX(AirportPivot[AirportName],MATCH($N8145,AirportPivot[[AirportID]:[AirportID]],0))</f>
        <v>Phoenix Sky Harbor International</v>
      </c>
      <c r="R8145">
        <f>INDEX(AirportPivot[Gates (number of available)],MATCH($N8145,AirportPivot[[AirportID]:[AirportID]],0))</f>
        <v>60</v>
      </c>
    </row>
    <row r="8146" spans="1:18" x14ac:dyDescent="0.25">
      <c r="A8146" s="3" t="s">
        <v>8178</v>
      </c>
      <c r="B8146" s="12">
        <v>41838</v>
      </c>
      <c r="C8146" s="4" t="s">
        <v>86</v>
      </c>
      <c r="D8146" s="4">
        <v>2</v>
      </c>
      <c r="E8146" s="4">
        <v>29</v>
      </c>
      <c r="F8146" s="5">
        <v>0.875</v>
      </c>
      <c r="G8146" s="6">
        <v>126.5</v>
      </c>
      <c r="H8146" s="7">
        <v>23402.5</v>
      </c>
      <c r="I8146" s="7">
        <f>FlightsPivot[[#This Row],[Total Fare]]*10%</f>
        <v>2340.25</v>
      </c>
      <c r="J8146" s="7">
        <f>FlightsPivot[[#This Row],[Total Fare]]+FlightsPivot[[#This Row],[10% tax ]]</f>
        <v>25742.75</v>
      </c>
      <c r="K8146" s="4">
        <v>7</v>
      </c>
      <c r="L8146" s="4">
        <v>2014</v>
      </c>
      <c r="M8146" t="str">
        <f>INDEX(RoutesPivot[DepAirport],MATCH($C8146,RoutesPivot[[RouteID]:[RouteID]],0))</f>
        <v>ORD</v>
      </c>
      <c r="N8146" t="str">
        <f>INDEX(RoutesPivot[AirportID],MATCH($C8146,RoutesPivot[[RouteID]:[RouteID]],0))</f>
        <v>DTW</v>
      </c>
      <c r="O8146">
        <f>INDEX(RoutesPivot[Distance],MATCH($C8146,RoutesPivot[[RouteID]:[RouteID]],0))</f>
        <v>200</v>
      </c>
      <c r="P8146">
        <f>INDEX(RoutesPivot[ListPrice],MATCH($C8146,RoutesPivot[[RouteID]:[RouteID]],0))</f>
        <v>115</v>
      </c>
      <c r="Q8146" t="str">
        <f>INDEX(AirportPivot[AirportName],MATCH($N8146,AirportPivot[[AirportID]:[AirportID]],0))</f>
        <v>Detroit Metropolitan Wayne County</v>
      </c>
      <c r="R8146">
        <f>INDEX(AirportPivot[Gates (number of available)],MATCH($N8146,AirportPivot[[AirportID]:[AirportID]],0))</f>
        <v>60</v>
      </c>
    </row>
    <row r="8147" spans="1:18" x14ac:dyDescent="0.25">
      <c r="A8147" s="3" t="s">
        <v>8179</v>
      </c>
      <c r="B8147" s="12">
        <v>42333</v>
      </c>
      <c r="C8147" s="4" t="s">
        <v>23</v>
      </c>
      <c r="D8147" s="4">
        <v>6.2</v>
      </c>
      <c r="E8147" s="4">
        <v>99</v>
      </c>
      <c r="F8147" s="5">
        <v>0.54166666666666663</v>
      </c>
      <c r="G8147" s="6">
        <v>450</v>
      </c>
      <c r="H8147" s="7">
        <v>83250</v>
      </c>
      <c r="I8147" s="7">
        <f>FlightsPivot[[#This Row],[Total Fare]]*10%</f>
        <v>8325</v>
      </c>
      <c r="J8147" s="7">
        <f>FlightsPivot[[#This Row],[Total Fare]]+FlightsPivot[[#This Row],[10% tax ]]</f>
        <v>91575</v>
      </c>
      <c r="K8147" s="4">
        <v>11</v>
      </c>
      <c r="L8147" s="4">
        <v>2015</v>
      </c>
      <c r="M8147" t="str">
        <f>INDEX(RoutesPivot[DepAirport],MATCH($C8147,RoutesPivot[[RouteID]:[RouteID]],0))</f>
        <v>ORD</v>
      </c>
      <c r="N8147" t="str">
        <f>INDEX(RoutesPivot[AirportID],MATCH($C8147,RoutesPivot[[RouteID]:[RouteID]],0))</f>
        <v>DEN</v>
      </c>
      <c r="O8147">
        <f>INDEX(RoutesPivot[Distance],MATCH($C8147,RoutesPivot[[RouteID]:[RouteID]],0))</f>
        <v>800</v>
      </c>
      <c r="P8147">
        <f>INDEX(RoutesPivot[ListPrice],MATCH($C8147,RoutesPivot[[RouteID]:[RouteID]],0))</f>
        <v>300</v>
      </c>
      <c r="Q8147" t="str">
        <f>INDEX(AirportPivot[AirportName],MATCH($N8147,AirportPivot[[AirportID]:[AirportID]],0))</f>
        <v>Denver International</v>
      </c>
      <c r="R8147">
        <f>INDEX(AirportPivot[Gates (number of available)],MATCH($N8147,AirportPivot[[AirportID]:[AirportID]],0))</f>
        <v>75</v>
      </c>
    </row>
    <row r="8148" spans="1:18" x14ac:dyDescent="0.25">
      <c r="A8148" s="3" t="s">
        <v>8180</v>
      </c>
      <c r="B8148" s="12">
        <v>41913</v>
      </c>
      <c r="C8148" s="4" t="s">
        <v>805</v>
      </c>
      <c r="D8148" s="4">
        <v>1.1000000000000001</v>
      </c>
      <c r="E8148" s="4">
        <v>85</v>
      </c>
      <c r="F8148" s="5">
        <v>0.70833333333333337</v>
      </c>
      <c r="G8148" s="6">
        <v>290</v>
      </c>
      <c r="H8148" s="7">
        <v>52490</v>
      </c>
      <c r="I8148" s="7">
        <f>FlightsPivot[[#This Row],[Total Fare]]*10%</f>
        <v>5249</v>
      </c>
      <c r="J8148" s="7">
        <f>FlightsPivot[[#This Row],[Total Fare]]+FlightsPivot[[#This Row],[10% tax ]]</f>
        <v>57739</v>
      </c>
      <c r="K8148" s="4">
        <v>10</v>
      </c>
      <c r="L8148" s="4">
        <v>2014</v>
      </c>
      <c r="M8148" t="str">
        <f>INDEX(RoutesPivot[DepAirport],MATCH($C8148,RoutesPivot[[RouteID]:[RouteID]],0))</f>
        <v>ORD</v>
      </c>
      <c r="N8148" t="str">
        <f>INDEX(RoutesPivot[AirportID],MATCH($C8148,RoutesPivot[[RouteID]:[RouteID]],0))</f>
        <v>SLC</v>
      </c>
      <c r="O8148">
        <f>INDEX(RoutesPivot[Distance],MATCH($C8148,RoutesPivot[[RouteID]:[RouteID]],0))</f>
        <v>1000</v>
      </c>
      <c r="P8148">
        <f>INDEX(RoutesPivot[ListPrice],MATCH($C8148,RoutesPivot[[RouteID]:[RouteID]],0))</f>
        <v>290</v>
      </c>
      <c r="Q8148" t="str">
        <f>INDEX(AirportPivot[AirportName],MATCH($N8148,AirportPivot[[AirportID]:[AirportID]],0))</f>
        <v>Salt Lake City International</v>
      </c>
      <c r="R8148">
        <f>INDEX(AirportPivot[Gates (number of available)],MATCH($N8148,AirportPivot[[AirportID]:[AirportID]],0))</f>
        <v>54</v>
      </c>
    </row>
    <row r="8149" spans="1:18" x14ac:dyDescent="0.25">
      <c r="A8149" s="3" t="s">
        <v>8181</v>
      </c>
      <c r="B8149" s="12">
        <v>42365</v>
      </c>
      <c r="C8149" s="4" t="s">
        <v>30</v>
      </c>
      <c r="D8149" s="4">
        <v>2.8</v>
      </c>
      <c r="E8149" s="4">
        <v>9</v>
      </c>
      <c r="F8149" s="5">
        <v>0.72916666666666663</v>
      </c>
      <c r="G8149" s="6">
        <v>350</v>
      </c>
      <c r="H8149" s="7">
        <v>64750</v>
      </c>
      <c r="I8149" s="7">
        <f>FlightsPivot[[#This Row],[Total Fare]]*10%</f>
        <v>6475</v>
      </c>
      <c r="J8149" s="7">
        <f>FlightsPivot[[#This Row],[Total Fare]]+FlightsPivot[[#This Row],[10% tax ]]</f>
        <v>71225</v>
      </c>
      <c r="K8149" s="4">
        <v>12</v>
      </c>
      <c r="L8149" s="4">
        <v>2015</v>
      </c>
      <c r="M8149" t="str">
        <f>INDEX(RoutesPivot[DepAirport],MATCH($C8149,RoutesPivot[[RouteID]:[RouteID]],0))</f>
        <v>ORD</v>
      </c>
      <c r="N8149" t="str">
        <f>INDEX(RoutesPivot[AirportID],MATCH($C8149,RoutesPivot[[RouteID]:[RouteID]],0))</f>
        <v>MCO</v>
      </c>
      <c r="O8149">
        <f>INDEX(RoutesPivot[Distance],MATCH($C8149,RoutesPivot[[RouteID]:[RouteID]],0))</f>
        <v>850</v>
      </c>
      <c r="P8149">
        <f>INDEX(RoutesPivot[ListPrice],MATCH($C8149,RoutesPivot[[RouteID]:[RouteID]],0))</f>
        <v>250</v>
      </c>
      <c r="Q8149" t="str">
        <f>INDEX(AirportPivot[AirportName],MATCH($N8149,AirportPivot[[AirportID]:[AirportID]],0))</f>
        <v>Orlando International</v>
      </c>
      <c r="R8149">
        <f>INDEX(AirportPivot[Gates (number of available)],MATCH($N8149,AirportPivot[[AirportID]:[AirportID]],0))</f>
        <v>67</v>
      </c>
    </row>
    <row r="8150" spans="1:18" x14ac:dyDescent="0.25">
      <c r="A8150" s="3" t="s">
        <v>8182</v>
      </c>
      <c r="B8150" s="12">
        <v>41843</v>
      </c>
      <c r="C8150" s="4" t="s">
        <v>15</v>
      </c>
      <c r="D8150" s="4">
        <v>3.1</v>
      </c>
      <c r="E8150" s="4">
        <v>8</v>
      </c>
      <c r="F8150" s="5">
        <v>0.79166666666666663</v>
      </c>
      <c r="G8150" s="6">
        <v>247.5</v>
      </c>
      <c r="H8150" s="7">
        <v>45787.5</v>
      </c>
      <c r="I8150" s="7">
        <f>FlightsPivot[[#This Row],[Total Fare]]*10%</f>
        <v>4578.75</v>
      </c>
      <c r="J8150" s="7">
        <f>FlightsPivot[[#This Row],[Total Fare]]+FlightsPivot[[#This Row],[10% tax ]]</f>
        <v>50366.25</v>
      </c>
      <c r="K8150" s="4">
        <v>7</v>
      </c>
      <c r="L8150" s="4">
        <v>2014</v>
      </c>
      <c r="M8150" t="str">
        <f>INDEX(RoutesPivot[DepAirport],MATCH($C8150,RoutesPivot[[RouteID]:[RouteID]],0))</f>
        <v>ORD</v>
      </c>
      <c r="N8150" t="str">
        <f>INDEX(RoutesPivot[AirportID],MATCH($C8150,RoutesPivot[[RouteID]:[RouteID]],0))</f>
        <v>EWR</v>
      </c>
      <c r="O8150">
        <f>INDEX(RoutesPivot[Distance],MATCH($C8150,RoutesPivot[[RouteID]:[RouteID]],0))</f>
        <v>600</v>
      </c>
      <c r="P8150">
        <f>INDEX(RoutesPivot[ListPrice],MATCH($C8150,RoutesPivot[[RouteID]:[RouteID]],0))</f>
        <v>225</v>
      </c>
      <c r="Q8150" t="str">
        <f>INDEX(AirportPivot[AirportName],MATCH($N8150,AirportPivot[[AirportID]:[AirportID]],0))</f>
        <v>Newark Liberty International</v>
      </c>
      <c r="R8150">
        <f>INDEX(AirportPivot[Gates (number of available)],MATCH($N8150,AirportPivot[[AirportID]:[AirportID]],0))</f>
        <v>82</v>
      </c>
    </row>
    <row r="8151" spans="1:18" x14ac:dyDescent="0.25">
      <c r="A8151" s="3" t="s">
        <v>8183</v>
      </c>
      <c r="B8151" s="12">
        <v>42096</v>
      </c>
      <c r="C8151" s="4" t="s">
        <v>27</v>
      </c>
      <c r="D8151" s="4">
        <v>8.1999999999999993</v>
      </c>
      <c r="E8151" s="4">
        <v>90</v>
      </c>
      <c r="F8151" s="5">
        <v>0.39583333333333331</v>
      </c>
      <c r="G8151" s="6">
        <v>200</v>
      </c>
      <c r="H8151" s="7">
        <v>36200</v>
      </c>
      <c r="I8151" s="7">
        <f>FlightsPivot[[#This Row],[Total Fare]]*10%</f>
        <v>3620</v>
      </c>
      <c r="J8151" s="7">
        <f>FlightsPivot[[#This Row],[Total Fare]]+FlightsPivot[[#This Row],[10% tax ]]</f>
        <v>39820</v>
      </c>
      <c r="K8151" s="4">
        <v>4</v>
      </c>
      <c r="L8151" s="4">
        <v>2015</v>
      </c>
      <c r="M8151" t="str">
        <f>INDEX(RoutesPivot[DepAirport],MATCH($C8151,RoutesPivot[[RouteID]:[RouteID]],0))</f>
        <v>ORD</v>
      </c>
      <c r="N8151" t="str">
        <f>INDEX(RoutesPivot[AirportID],MATCH($C8151,RoutesPivot[[RouteID]:[RouteID]],0))</f>
        <v>ATL</v>
      </c>
      <c r="O8151">
        <f>INDEX(RoutesPivot[Distance],MATCH($C8151,RoutesPivot[[RouteID]:[RouteID]],0))</f>
        <v>510</v>
      </c>
      <c r="P8151">
        <f>INDEX(RoutesPivot[ListPrice],MATCH($C8151,RoutesPivot[[RouteID]:[RouteID]],0))</f>
        <v>200</v>
      </c>
      <c r="Q8151" t="str">
        <f>INDEX(AirportPivot[AirportName],MATCH($N8151,AirportPivot[[AirportID]:[AirportID]],0))</f>
        <v>Hartsfield-Jackson Atlanta International</v>
      </c>
      <c r="R8151">
        <f>INDEX(AirportPivot[Gates (number of available)],MATCH($N8151,AirportPivot[[AirportID]:[AirportID]],0))</f>
        <v>100</v>
      </c>
    </row>
    <row r="8152" spans="1:18" x14ac:dyDescent="0.25">
      <c r="A8152" s="3" t="s">
        <v>8184</v>
      </c>
      <c r="B8152" s="12">
        <v>41896</v>
      </c>
      <c r="C8152" s="4" t="s">
        <v>27</v>
      </c>
      <c r="D8152" s="4">
        <v>10.1</v>
      </c>
      <c r="E8152" s="4">
        <v>1</v>
      </c>
      <c r="F8152" s="5">
        <v>0.83333333333333337</v>
      </c>
      <c r="G8152" s="6">
        <v>200</v>
      </c>
      <c r="H8152" s="7">
        <v>37000</v>
      </c>
      <c r="I8152" s="7">
        <f>FlightsPivot[[#This Row],[Total Fare]]*10%</f>
        <v>3700</v>
      </c>
      <c r="J8152" s="7">
        <f>FlightsPivot[[#This Row],[Total Fare]]+FlightsPivot[[#This Row],[10% tax ]]</f>
        <v>40700</v>
      </c>
      <c r="K8152" s="4">
        <v>9</v>
      </c>
      <c r="L8152" s="4">
        <v>2014</v>
      </c>
      <c r="M8152" t="str">
        <f>INDEX(RoutesPivot[DepAirport],MATCH($C8152,RoutesPivot[[RouteID]:[RouteID]],0))</f>
        <v>ORD</v>
      </c>
      <c r="N8152" t="str">
        <f>INDEX(RoutesPivot[AirportID],MATCH($C8152,RoutesPivot[[RouteID]:[RouteID]],0))</f>
        <v>ATL</v>
      </c>
      <c r="O8152">
        <f>INDEX(RoutesPivot[Distance],MATCH($C8152,RoutesPivot[[RouteID]:[RouteID]],0))</f>
        <v>510</v>
      </c>
      <c r="P8152">
        <f>INDEX(RoutesPivot[ListPrice],MATCH($C8152,RoutesPivot[[RouteID]:[RouteID]],0))</f>
        <v>200</v>
      </c>
      <c r="Q8152" t="str">
        <f>INDEX(AirportPivot[AirportName],MATCH($N8152,AirportPivot[[AirportID]:[AirportID]],0))</f>
        <v>Hartsfield-Jackson Atlanta International</v>
      </c>
      <c r="R8152">
        <f>INDEX(AirportPivot[Gates (number of available)],MATCH($N8152,AirportPivot[[AirportID]:[AirportID]],0))</f>
        <v>100</v>
      </c>
    </row>
    <row r="8153" spans="1:18" x14ac:dyDescent="0.25">
      <c r="A8153" s="3" t="s">
        <v>8185</v>
      </c>
      <c r="B8153" s="12">
        <v>41733</v>
      </c>
      <c r="C8153" s="4" t="s">
        <v>33</v>
      </c>
      <c r="D8153" s="4">
        <v>2.9</v>
      </c>
      <c r="E8153" s="4">
        <v>144</v>
      </c>
      <c r="F8153" s="5">
        <v>0.47916666666666669</v>
      </c>
      <c r="G8153" s="6">
        <v>375</v>
      </c>
      <c r="H8153" s="7">
        <v>69375</v>
      </c>
      <c r="I8153" s="7">
        <f>FlightsPivot[[#This Row],[Total Fare]]*10%</f>
        <v>6937.5</v>
      </c>
      <c r="J8153" s="7">
        <f>FlightsPivot[[#This Row],[Total Fare]]+FlightsPivot[[#This Row],[10% tax ]]</f>
        <v>76312.5</v>
      </c>
      <c r="K8153" s="4">
        <v>4</v>
      </c>
      <c r="L8153" s="4">
        <v>2014</v>
      </c>
      <c r="M8153" t="str">
        <f>INDEX(RoutesPivot[DepAirport],MATCH($C8153,RoutesPivot[[RouteID]:[RouteID]],0))</f>
        <v>ORD</v>
      </c>
      <c r="N8153" t="str">
        <f>INDEX(RoutesPivot[AirportID],MATCH($C8153,RoutesPivot[[RouteID]:[RouteID]],0))</f>
        <v>SFO</v>
      </c>
      <c r="O8153">
        <f>INDEX(RoutesPivot[Distance],MATCH($C8153,RoutesPivot[[RouteID]:[RouteID]],0))</f>
        <v>1600</v>
      </c>
      <c r="P8153">
        <f>INDEX(RoutesPivot[ListPrice],MATCH($C8153,RoutesPivot[[RouteID]:[RouteID]],0))</f>
        <v>375</v>
      </c>
      <c r="Q8153" t="str">
        <f>INDEX(AirportPivot[AirportName],MATCH($N8153,AirportPivot[[AirportID]:[AirportID]],0))</f>
        <v>San Francisco International</v>
      </c>
      <c r="R8153">
        <f>INDEX(AirportPivot[Gates (number of available)],MATCH($N8153,AirportPivot[[AirportID]:[AirportID]],0))</f>
        <v>70</v>
      </c>
    </row>
    <row r="8154" spans="1:18" x14ac:dyDescent="0.25">
      <c r="A8154" s="3" t="s">
        <v>8186</v>
      </c>
      <c r="B8154" s="12">
        <v>42010</v>
      </c>
      <c r="C8154" s="4" t="s">
        <v>86</v>
      </c>
      <c r="D8154" s="4">
        <v>1.4</v>
      </c>
      <c r="E8154" s="4">
        <v>37</v>
      </c>
      <c r="F8154" s="5">
        <v>0.89583333333333337</v>
      </c>
      <c r="G8154" s="6">
        <v>115</v>
      </c>
      <c r="H8154" s="7">
        <v>18975</v>
      </c>
      <c r="I8154" s="7">
        <f>FlightsPivot[[#This Row],[Total Fare]]*10%</f>
        <v>1897.5</v>
      </c>
      <c r="J8154" s="7">
        <f>FlightsPivot[[#This Row],[Total Fare]]+FlightsPivot[[#This Row],[10% tax ]]</f>
        <v>20872.5</v>
      </c>
      <c r="K8154" s="4">
        <v>1</v>
      </c>
      <c r="L8154" s="4">
        <v>2015</v>
      </c>
      <c r="M8154" t="str">
        <f>INDEX(RoutesPivot[DepAirport],MATCH($C8154,RoutesPivot[[RouteID]:[RouteID]],0))</f>
        <v>ORD</v>
      </c>
      <c r="N8154" t="str">
        <f>INDEX(RoutesPivot[AirportID],MATCH($C8154,RoutesPivot[[RouteID]:[RouteID]],0))</f>
        <v>DTW</v>
      </c>
      <c r="O8154">
        <f>INDEX(RoutesPivot[Distance],MATCH($C8154,RoutesPivot[[RouteID]:[RouteID]],0))</f>
        <v>200</v>
      </c>
      <c r="P8154">
        <f>INDEX(RoutesPivot[ListPrice],MATCH($C8154,RoutesPivot[[RouteID]:[RouteID]],0))</f>
        <v>115</v>
      </c>
      <c r="Q8154" t="str">
        <f>INDEX(AirportPivot[AirportName],MATCH($N8154,AirportPivot[[AirportID]:[AirportID]],0))</f>
        <v>Detroit Metropolitan Wayne County</v>
      </c>
      <c r="R8154">
        <f>INDEX(AirportPivot[Gates (number of available)],MATCH($N8154,AirportPivot[[AirportID]:[AirportID]],0))</f>
        <v>60</v>
      </c>
    </row>
    <row r="8155" spans="1:18" x14ac:dyDescent="0.25">
      <c r="A8155" s="3" t="s">
        <v>8187</v>
      </c>
      <c r="B8155" s="12">
        <v>42011</v>
      </c>
      <c r="C8155" s="4" t="s">
        <v>13</v>
      </c>
      <c r="D8155" s="4">
        <v>2.6</v>
      </c>
      <c r="E8155" s="4">
        <v>109</v>
      </c>
      <c r="F8155" s="5">
        <v>0.5</v>
      </c>
      <c r="G8155" s="6">
        <v>250</v>
      </c>
      <c r="H8155" s="7">
        <v>46250</v>
      </c>
      <c r="I8155" s="7">
        <f>FlightsPivot[[#This Row],[Total Fare]]*10%</f>
        <v>4625</v>
      </c>
      <c r="J8155" s="7">
        <f>FlightsPivot[[#This Row],[Total Fare]]+FlightsPivot[[#This Row],[10% tax ]]</f>
        <v>50875</v>
      </c>
      <c r="K8155" s="4">
        <v>1</v>
      </c>
      <c r="L8155" s="4">
        <v>2015</v>
      </c>
      <c r="M8155" t="str">
        <f>INDEX(RoutesPivot[DepAirport],MATCH($C8155,RoutesPivot[[RouteID]:[RouteID]],0))</f>
        <v>ORD</v>
      </c>
      <c r="N8155" t="str">
        <f>INDEX(RoutesPivot[AirportID],MATCH($C8155,RoutesPivot[[RouteID]:[RouteID]],0))</f>
        <v>JFK</v>
      </c>
      <c r="O8155">
        <f>INDEX(RoutesPivot[Distance],MATCH($C8155,RoutesPivot[[RouteID]:[RouteID]],0))</f>
        <v>619</v>
      </c>
      <c r="P8155">
        <f>INDEX(RoutesPivot[ListPrice],MATCH($C8155,RoutesPivot[[RouteID]:[RouteID]],0))</f>
        <v>250</v>
      </c>
      <c r="Q8155" t="str">
        <f>INDEX(AirportPivot[AirportName],MATCH($N8155,AirportPivot[[AirportID]:[AirportID]],0))</f>
        <v>John F Kennedy International</v>
      </c>
      <c r="R8155">
        <f>INDEX(AirportPivot[Gates (number of available)],MATCH($N8155,AirportPivot[[AirportID]:[AirportID]],0))</f>
        <v>120</v>
      </c>
    </row>
    <row r="8156" spans="1:18" x14ac:dyDescent="0.25">
      <c r="A8156" s="3" t="s">
        <v>8188</v>
      </c>
      <c r="B8156" s="12">
        <v>41996</v>
      </c>
      <c r="C8156" s="4" t="s">
        <v>40</v>
      </c>
      <c r="D8156" s="4">
        <v>3.1</v>
      </c>
      <c r="E8156" s="4">
        <v>49</v>
      </c>
      <c r="F8156" s="5">
        <v>0.375</v>
      </c>
      <c r="G8156" s="6">
        <v>161</v>
      </c>
      <c r="H8156" s="7">
        <v>26565</v>
      </c>
      <c r="I8156" s="7">
        <f>FlightsPivot[[#This Row],[Total Fare]]*10%</f>
        <v>2656.5</v>
      </c>
      <c r="J8156" s="7">
        <f>FlightsPivot[[#This Row],[Total Fare]]+FlightsPivot[[#This Row],[10% tax ]]</f>
        <v>29221.5</v>
      </c>
      <c r="K8156" s="4">
        <v>12</v>
      </c>
      <c r="L8156" s="4">
        <v>2014</v>
      </c>
      <c r="M8156" t="str">
        <f>INDEX(RoutesPivot[DepAirport],MATCH($C8156,RoutesPivot[[RouteID]:[RouteID]],0))</f>
        <v>ORD</v>
      </c>
      <c r="N8156" t="str">
        <f>INDEX(RoutesPivot[AirportID],MATCH($C8156,RoutesPivot[[RouteID]:[RouteID]],0))</f>
        <v>MSP</v>
      </c>
      <c r="O8156">
        <f>INDEX(RoutesPivot[Distance],MATCH($C8156,RoutesPivot[[RouteID]:[RouteID]],0))</f>
        <v>300</v>
      </c>
      <c r="P8156">
        <f>INDEX(RoutesPivot[ListPrice],MATCH($C8156,RoutesPivot[[RouteID]:[RouteID]],0))</f>
        <v>115</v>
      </c>
      <c r="Q8156" t="str">
        <f>INDEX(AirportPivot[AirportName],MATCH($N8156,AirportPivot[[AirportID]:[AirportID]],0))</f>
        <v>Minneapolis-St Paul International/Wold-Chamberlain</v>
      </c>
      <c r="R8156">
        <f>INDEX(AirportPivot[Gates (number of available)],MATCH($N8156,AirportPivot[[AirportID]:[AirportID]],0))</f>
        <v>65</v>
      </c>
    </row>
    <row r="8157" spans="1:18" x14ac:dyDescent="0.25">
      <c r="A8157" s="3" t="s">
        <v>8189</v>
      </c>
      <c r="B8157" s="12">
        <v>41735</v>
      </c>
      <c r="C8157" s="4" t="s">
        <v>17</v>
      </c>
      <c r="D8157" s="4">
        <v>5.2</v>
      </c>
      <c r="E8157" s="4">
        <v>158</v>
      </c>
      <c r="F8157" s="5">
        <v>0.66666666666666663</v>
      </c>
      <c r="G8157" s="6">
        <v>350</v>
      </c>
      <c r="H8157" s="7">
        <v>57750</v>
      </c>
      <c r="I8157" s="7">
        <f>FlightsPivot[[#This Row],[Total Fare]]*10%</f>
        <v>5775</v>
      </c>
      <c r="J8157" s="7">
        <f>FlightsPivot[[#This Row],[Total Fare]]+FlightsPivot[[#This Row],[10% tax ]]</f>
        <v>63525</v>
      </c>
      <c r="K8157" s="4">
        <v>4</v>
      </c>
      <c r="L8157" s="4">
        <v>2014</v>
      </c>
      <c r="M8157" t="str">
        <f>INDEX(RoutesPivot[DepAirport],MATCH($C8157,RoutesPivot[[RouteID]:[RouteID]],0))</f>
        <v>ORD</v>
      </c>
      <c r="N8157" t="str">
        <f>INDEX(RoutesPivot[AirportID],MATCH($C8157,RoutesPivot[[RouteID]:[RouteID]],0))</f>
        <v>LAX</v>
      </c>
      <c r="O8157">
        <f>INDEX(RoutesPivot[Distance],MATCH($C8157,RoutesPivot[[RouteID]:[RouteID]],0))</f>
        <v>1518</v>
      </c>
      <c r="P8157">
        <f>INDEX(RoutesPivot[ListPrice],MATCH($C8157,RoutesPivot[[RouteID]:[RouteID]],0))</f>
        <v>350</v>
      </c>
      <c r="Q8157" t="str">
        <f>INDEX(AirportPivot[AirportName],MATCH($N8157,AirportPivot[[AirportID]:[AirportID]],0))</f>
        <v>Los Angeles International</v>
      </c>
      <c r="R8157">
        <f>INDEX(AirportPivot[Gates (number of available)],MATCH($N8157,AirportPivot[[AirportID]:[AirportID]],0))</f>
        <v>86</v>
      </c>
    </row>
    <row r="8158" spans="1:18" x14ac:dyDescent="0.25">
      <c r="A8158" s="3" t="s">
        <v>8190</v>
      </c>
      <c r="B8158" s="12">
        <v>41643</v>
      </c>
      <c r="C8158" s="4" t="s">
        <v>37</v>
      </c>
      <c r="D8158" s="4">
        <v>2</v>
      </c>
      <c r="E8158" s="4">
        <v>71</v>
      </c>
      <c r="F8158" s="5">
        <v>0.70833333333333337</v>
      </c>
      <c r="G8158" s="6">
        <v>350</v>
      </c>
      <c r="H8158" s="7">
        <v>63350</v>
      </c>
      <c r="I8158" s="7">
        <f>FlightsPivot[[#This Row],[Total Fare]]*10%</f>
        <v>6335</v>
      </c>
      <c r="J8158" s="7">
        <f>FlightsPivot[[#This Row],[Total Fare]]+FlightsPivot[[#This Row],[10% tax ]]</f>
        <v>69685</v>
      </c>
      <c r="K8158" s="4">
        <v>1</v>
      </c>
      <c r="L8158" s="4">
        <v>2014</v>
      </c>
      <c r="M8158" t="str">
        <f>INDEX(RoutesPivot[DepAirport],MATCH($C8158,RoutesPivot[[RouteID]:[RouteID]],0))</f>
        <v>ORD</v>
      </c>
      <c r="N8158" t="str">
        <f>INDEX(RoutesPivot[AirportID],MATCH($C8158,RoutesPivot[[RouteID]:[RouteID]],0))</f>
        <v>SEA</v>
      </c>
      <c r="O8158">
        <f>INDEX(RoutesPivot[Distance],MATCH($C8158,RoutesPivot[[RouteID]:[RouteID]],0))</f>
        <v>1500</v>
      </c>
      <c r="P8158">
        <f>INDEX(RoutesPivot[ListPrice],MATCH($C8158,RoutesPivot[[RouteID]:[RouteID]],0))</f>
        <v>350</v>
      </c>
      <c r="Q8158" t="str">
        <f>INDEX(AirportPivot[AirportName],MATCH($N8158,AirportPivot[[AirportID]:[AirportID]],0))</f>
        <v>Seattle-Tacoma International</v>
      </c>
      <c r="R8158">
        <f>INDEX(AirportPivot[Gates (number of available)],MATCH($N8158,AirportPivot[[AirportID]:[AirportID]],0))</f>
        <v>58</v>
      </c>
    </row>
    <row r="8159" spans="1:18" x14ac:dyDescent="0.25">
      <c r="A8159" s="3" t="s">
        <v>8191</v>
      </c>
      <c r="B8159" s="12">
        <v>42207</v>
      </c>
      <c r="C8159" s="4" t="s">
        <v>47</v>
      </c>
      <c r="D8159" s="4">
        <v>1.5</v>
      </c>
      <c r="E8159" s="4">
        <v>142</v>
      </c>
      <c r="F8159" s="5">
        <v>0.35416666666666669</v>
      </c>
      <c r="G8159" s="6">
        <v>275</v>
      </c>
      <c r="H8159" s="7">
        <v>50875</v>
      </c>
      <c r="I8159" s="7">
        <f>FlightsPivot[[#This Row],[Total Fare]]*10%</f>
        <v>5087.5</v>
      </c>
      <c r="J8159" s="7">
        <f>FlightsPivot[[#This Row],[Total Fare]]+FlightsPivot[[#This Row],[10% tax ]]</f>
        <v>55962.5</v>
      </c>
      <c r="K8159" s="4">
        <v>7</v>
      </c>
      <c r="L8159" s="4">
        <v>2015</v>
      </c>
      <c r="M8159" t="str">
        <f>INDEX(RoutesPivot[DepAirport],MATCH($C8159,RoutesPivot[[RouteID]:[RouteID]],0))</f>
        <v>ORD</v>
      </c>
      <c r="N8159" t="str">
        <f>INDEX(RoutesPivot[AirportID],MATCH($C8159,RoutesPivot[[RouteID]:[RouteID]],0))</f>
        <v>PHX</v>
      </c>
      <c r="O8159">
        <f>INDEX(RoutesPivot[Distance],MATCH($C8159,RoutesPivot[[RouteID]:[RouteID]],0))</f>
        <v>1200</v>
      </c>
      <c r="P8159">
        <f>INDEX(RoutesPivot[ListPrice],MATCH($C8159,RoutesPivot[[RouteID]:[RouteID]],0))</f>
        <v>250</v>
      </c>
      <c r="Q8159" t="str">
        <f>INDEX(AirportPivot[AirportName],MATCH($N8159,AirportPivot[[AirportID]:[AirportID]],0))</f>
        <v>Phoenix Sky Harbor International</v>
      </c>
      <c r="R8159">
        <f>INDEX(AirportPivot[Gates (number of available)],MATCH($N8159,AirportPivot[[AirportID]:[AirportID]],0))</f>
        <v>60</v>
      </c>
    </row>
    <row r="8160" spans="1:18" x14ac:dyDescent="0.25">
      <c r="A8160" s="3" t="s">
        <v>8192</v>
      </c>
      <c r="B8160" s="12">
        <v>41958</v>
      </c>
      <c r="C8160" s="4" t="s">
        <v>17</v>
      </c>
      <c r="D8160" s="4">
        <v>4.3</v>
      </c>
      <c r="E8160" s="4">
        <v>67</v>
      </c>
      <c r="F8160" s="5">
        <v>0.54166666666666663</v>
      </c>
      <c r="G8160" s="6">
        <v>350</v>
      </c>
      <c r="H8160" s="7">
        <v>63350</v>
      </c>
      <c r="I8160" s="7">
        <f>FlightsPivot[[#This Row],[Total Fare]]*10%</f>
        <v>6335</v>
      </c>
      <c r="J8160" s="7">
        <f>FlightsPivot[[#This Row],[Total Fare]]+FlightsPivot[[#This Row],[10% tax ]]</f>
        <v>69685</v>
      </c>
      <c r="K8160" s="4">
        <v>11</v>
      </c>
      <c r="L8160" s="4">
        <v>2014</v>
      </c>
      <c r="M8160" t="str">
        <f>INDEX(RoutesPivot[DepAirport],MATCH($C8160,RoutesPivot[[RouteID]:[RouteID]],0))</f>
        <v>ORD</v>
      </c>
      <c r="N8160" t="str">
        <f>INDEX(RoutesPivot[AirportID],MATCH($C8160,RoutesPivot[[RouteID]:[RouteID]],0))</f>
        <v>LAX</v>
      </c>
      <c r="O8160">
        <f>INDEX(RoutesPivot[Distance],MATCH($C8160,RoutesPivot[[RouteID]:[RouteID]],0))</f>
        <v>1518</v>
      </c>
      <c r="P8160">
        <f>INDEX(RoutesPivot[ListPrice],MATCH($C8160,RoutesPivot[[RouteID]:[RouteID]],0))</f>
        <v>350</v>
      </c>
      <c r="Q8160" t="str">
        <f>INDEX(AirportPivot[AirportName],MATCH($N8160,AirportPivot[[AirportID]:[AirportID]],0))</f>
        <v>Los Angeles International</v>
      </c>
      <c r="R8160">
        <f>INDEX(AirportPivot[Gates (number of available)],MATCH($N8160,AirportPivot[[AirportID]:[AirportID]],0))</f>
        <v>86</v>
      </c>
    </row>
    <row r="8161" spans="1:18" x14ac:dyDescent="0.25">
      <c r="A8161" s="3" t="s">
        <v>8193</v>
      </c>
      <c r="B8161" s="12">
        <v>42366</v>
      </c>
      <c r="C8161" s="4" t="s">
        <v>80</v>
      </c>
      <c r="D8161" s="4">
        <v>2</v>
      </c>
      <c r="E8161" s="4">
        <v>131</v>
      </c>
      <c r="F8161" s="5">
        <v>0.89583333333333337</v>
      </c>
      <c r="G8161" s="6">
        <v>300</v>
      </c>
      <c r="H8161" s="7">
        <v>55500</v>
      </c>
      <c r="I8161" s="7">
        <f>FlightsPivot[[#This Row],[Total Fare]]*10%</f>
        <v>5550</v>
      </c>
      <c r="J8161" s="7">
        <f>FlightsPivot[[#This Row],[Total Fare]]+FlightsPivot[[#This Row],[10% tax ]]</f>
        <v>61050</v>
      </c>
      <c r="K8161" s="4">
        <v>12</v>
      </c>
      <c r="L8161" s="4">
        <v>2015</v>
      </c>
      <c r="M8161" t="str">
        <f>INDEX(RoutesPivot[DepAirport],MATCH($C8161,RoutesPivot[[RouteID]:[RouteID]],0))</f>
        <v>ORD</v>
      </c>
      <c r="N8161" t="str">
        <f>INDEX(RoutesPivot[AirportID],MATCH($C8161,RoutesPivot[[RouteID]:[RouteID]],0))</f>
        <v>MIA</v>
      </c>
      <c r="O8161">
        <f>INDEX(RoutesPivot[Distance],MATCH($C8161,RoutesPivot[[RouteID]:[RouteID]],0))</f>
        <v>1000</v>
      </c>
      <c r="P8161">
        <f>INDEX(RoutesPivot[ListPrice],MATCH($C8161,RoutesPivot[[RouteID]:[RouteID]],0))</f>
        <v>300</v>
      </c>
      <c r="Q8161" t="str">
        <f>INDEX(AirportPivot[AirportName],MATCH($N8161,AirportPivot[[AirportID]:[AirportID]],0))</f>
        <v>Miami International</v>
      </c>
      <c r="R8161">
        <f>INDEX(AirportPivot[Gates (number of available)],MATCH($N8161,AirportPivot[[AirportID]:[AirportID]],0))</f>
        <v>80</v>
      </c>
    </row>
    <row r="8162" spans="1:18" x14ac:dyDescent="0.25">
      <c r="A8162" s="3" t="s">
        <v>8194</v>
      </c>
      <c r="B8162" s="12">
        <v>41817</v>
      </c>
      <c r="C8162" s="4" t="s">
        <v>19</v>
      </c>
      <c r="D8162" s="4">
        <v>3.2</v>
      </c>
      <c r="E8162" s="4">
        <v>84</v>
      </c>
      <c r="F8162" s="5">
        <v>0.70833333333333337</v>
      </c>
      <c r="G8162" s="6">
        <v>220</v>
      </c>
      <c r="H8162" s="7">
        <v>39820</v>
      </c>
      <c r="I8162" s="7">
        <f>FlightsPivot[[#This Row],[Total Fare]]*10%</f>
        <v>3982</v>
      </c>
      <c r="J8162" s="7">
        <f>FlightsPivot[[#This Row],[Total Fare]]+FlightsPivot[[#This Row],[10% tax ]]</f>
        <v>43802</v>
      </c>
      <c r="K8162" s="4">
        <v>6</v>
      </c>
      <c r="L8162" s="4">
        <v>2014</v>
      </c>
      <c r="M8162" t="str">
        <f>INDEX(RoutesPivot[DepAirport],MATCH($C8162,RoutesPivot[[RouteID]:[RouteID]],0))</f>
        <v>ORD</v>
      </c>
      <c r="N8162" t="str">
        <f>INDEX(RoutesPivot[AirportID],MATCH($C8162,RoutesPivot[[RouteID]:[RouteID]],0))</f>
        <v>IAH</v>
      </c>
      <c r="O8162">
        <f>INDEX(RoutesPivot[Distance],MATCH($C8162,RoutesPivot[[RouteID]:[RouteID]],0))</f>
        <v>800</v>
      </c>
      <c r="P8162">
        <f>INDEX(RoutesPivot[ListPrice],MATCH($C8162,RoutesPivot[[RouteID]:[RouteID]],0))</f>
        <v>200</v>
      </c>
      <c r="Q8162" t="str">
        <f>INDEX(AirportPivot[AirportName],MATCH($N8162,AirportPivot[[AirportID]:[AirportID]],0))</f>
        <v>George Bush Intercontinental/Houston</v>
      </c>
      <c r="R8162">
        <f>INDEX(AirportPivot[Gates (number of available)],MATCH($N8162,AirportPivot[[AirportID]:[AirportID]],0))</f>
        <v>80</v>
      </c>
    </row>
    <row r="8163" spans="1:18" x14ac:dyDescent="0.25">
      <c r="A8163" s="3" t="s">
        <v>8195</v>
      </c>
      <c r="B8163" s="12">
        <v>42362</v>
      </c>
      <c r="C8163" s="4" t="s">
        <v>86</v>
      </c>
      <c r="D8163" s="4">
        <v>3.9</v>
      </c>
      <c r="E8163" s="4">
        <v>12</v>
      </c>
      <c r="F8163" s="5">
        <v>0.54166666666666663</v>
      </c>
      <c r="G8163" s="6">
        <v>161</v>
      </c>
      <c r="H8163" s="7">
        <v>29785</v>
      </c>
      <c r="I8163" s="7">
        <f>FlightsPivot[[#This Row],[Total Fare]]*10%</f>
        <v>2978.5</v>
      </c>
      <c r="J8163" s="7">
        <f>FlightsPivot[[#This Row],[Total Fare]]+FlightsPivot[[#This Row],[10% tax ]]</f>
        <v>32763.5</v>
      </c>
      <c r="K8163" s="4">
        <v>12</v>
      </c>
      <c r="L8163" s="4">
        <v>2015</v>
      </c>
      <c r="M8163" t="str">
        <f>INDEX(RoutesPivot[DepAirport],MATCH($C8163,RoutesPivot[[RouteID]:[RouteID]],0))</f>
        <v>ORD</v>
      </c>
      <c r="N8163" t="str">
        <f>INDEX(RoutesPivot[AirportID],MATCH($C8163,RoutesPivot[[RouteID]:[RouteID]],0))</f>
        <v>DTW</v>
      </c>
      <c r="O8163">
        <f>INDEX(RoutesPivot[Distance],MATCH($C8163,RoutesPivot[[RouteID]:[RouteID]],0))</f>
        <v>200</v>
      </c>
      <c r="P8163">
        <f>INDEX(RoutesPivot[ListPrice],MATCH($C8163,RoutesPivot[[RouteID]:[RouteID]],0))</f>
        <v>115</v>
      </c>
      <c r="Q8163" t="str">
        <f>INDEX(AirportPivot[AirportName],MATCH($N8163,AirportPivot[[AirportID]:[AirportID]],0))</f>
        <v>Detroit Metropolitan Wayne County</v>
      </c>
      <c r="R8163">
        <f>INDEX(AirportPivot[Gates (number of available)],MATCH($N8163,AirportPivot[[AirportID]:[AirportID]],0))</f>
        <v>60</v>
      </c>
    </row>
    <row r="8164" spans="1:18" x14ac:dyDescent="0.25">
      <c r="A8164" s="3" t="s">
        <v>8196</v>
      </c>
      <c r="B8164" s="12">
        <v>41945</v>
      </c>
      <c r="C8164" s="4" t="s">
        <v>80</v>
      </c>
      <c r="D8164" s="4">
        <v>1.6</v>
      </c>
      <c r="E8164" s="4">
        <v>18</v>
      </c>
      <c r="F8164" s="5">
        <v>0.70833333333333337</v>
      </c>
      <c r="G8164" s="6">
        <v>300</v>
      </c>
      <c r="H8164" s="7">
        <v>55500</v>
      </c>
      <c r="I8164" s="7">
        <f>FlightsPivot[[#This Row],[Total Fare]]*10%</f>
        <v>5550</v>
      </c>
      <c r="J8164" s="7">
        <f>FlightsPivot[[#This Row],[Total Fare]]+FlightsPivot[[#This Row],[10% tax ]]</f>
        <v>61050</v>
      </c>
      <c r="K8164" s="4">
        <v>11</v>
      </c>
      <c r="L8164" s="4">
        <v>2014</v>
      </c>
      <c r="M8164" t="str">
        <f>INDEX(RoutesPivot[DepAirport],MATCH($C8164,RoutesPivot[[RouteID]:[RouteID]],0))</f>
        <v>ORD</v>
      </c>
      <c r="N8164" t="str">
        <f>INDEX(RoutesPivot[AirportID],MATCH($C8164,RoutesPivot[[RouteID]:[RouteID]],0))</f>
        <v>MIA</v>
      </c>
      <c r="O8164">
        <f>INDEX(RoutesPivot[Distance],MATCH($C8164,RoutesPivot[[RouteID]:[RouteID]],0))</f>
        <v>1000</v>
      </c>
      <c r="P8164">
        <f>INDEX(RoutesPivot[ListPrice],MATCH($C8164,RoutesPivot[[RouteID]:[RouteID]],0))</f>
        <v>300</v>
      </c>
      <c r="Q8164" t="str">
        <f>INDEX(AirportPivot[AirportName],MATCH($N8164,AirportPivot[[AirportID]:[AirportID]],0))</f>
        <v>Miami International</v>
      </c>
      <c r="R8164">
        <f>INDEX(AirportPivot[Gates (number of available)],MATCH($N8164,AirportPivot[[AirportID]:[AirportID]],0))</f>
        <v>80</v>
      </c>
    </row>
    <row r="8165" spans="1:18" x14ac:dyDescent="0.25">
      <c r="A8165" s="3" t="s">
        <v>8197</v>
      </c>
      <c r="B8165" s="12">
        <v>41960</v>
      </c>
      <c r="C8165" s="4" t="s">
        <v>86</v>
      </c>
      <c r="D8165" s="4">
        <v>1.1000000000000001</v>
      </c>
      <c r="E8165" s="4">
        <v>203</v>
      </c>
      <c r="F8165" s="5">
        <v>0.79166666666666663</v>
      </c>
      <c r="G8165" s="6">
        <v>115</v>
      </c>
      <c r="H8165" s="7">
        <v>18975</v>
      </c>
      <c r="I8165" s="7">
        <f>FlightsPivot[[#This Row],[Total Fare]]*10%</f>
        <v>1897.5</v>
      </c>
      <c r="J8165" s="7">
        <f>FlightsPivot[[#This Row],[Total Fare]]+FlightsPivot[[#This Row],[10% tax ]]</f>
        <v>20872.5</v>
      </c>
      <c r="K8165" s="4">
        <v>11</v>
      </c>
      <c r="L8165" s="4">
        <v>2014</v>
      </c>
      <c r="M8165" t="str">
        <f>INDEX(RoutesPivot[DepAirport],MATCH($C8165,RoutesPivot[[RouteID]:[RouteID]],0))</f>
        <v>ORD</v>
      </c>
      <c r="N8165" t="str">
        <f>INDEX(RoutesPivot[AirportID],MATCH($C8165,RoutesPivot[[RouteID]:[RouteID]],0))</f>
        <v>DTW</v>
      </c>
      <c r="O8165">
        <f>INDEX(RoutesPivot[Distance],MATCH($C8165,RoutesPivot[[RouteID]:[RouteID]],0))</f>
        <v>200</v>
      </c>
      <c r="P8165">
        <f>INDEX(RoutesPivot[ListPrice],MATCH($C8165,RoutesPivot[[RouteID]:[RouteID]],0))</f>
        <v>115</v>
      </c>
      <c r="Q8165" t="str">
        <f>INDEX(AirportPivot[AirportName],MATCH($N8165,AirportPivot[[AirportID]:[AirportID]],0))</f>
        <v>Detroit Metropolitan Wayne County</v>
      </c>
      <c r="R8165">
        <f>INDEX(AirportPivot[Gates (number of available)],MATCH($N8165,AirportPivot[[AirportID]:[AirportID]],0))</f>
        <v>60</v>
      </c>
    </row>
    <row r="8166" spans="1:18" x14ac:dyDescent="0.25">
      <c r="A8166" s="3" t="s">
        <v>8198</v>
      </c>
      <c r="B8166" s="12">
        <v>42095</v>
      </c>
      <c r="C8166" s="4" t="s">
        <v>47</v>
      </c>
      <c r="D8166" s="4">
        <v>3.1</v>
      </c>
      <c r="E8166" s="4">
        <v>44</v>
      </c>
      <c r="F8166" s="5">
        <v>0.5625</v>
      </c>
      <c r="G8166" s="6">
        <v>250</v>
      </c>
      <c r="H8166" s="7">
        <v>41250</v>
      </c>
      <c r="I8166" s="7">
        <f>FlightsPivot[[#This Row],[Total Fare]]*10%</f>
        <v>4125</v>
      </c>
      <c r="J8166" s="7">
        <f>FlightsPivot[[#This Row],[Total Fare]]+FlightsPivot[[#This Row],[10% tax ]]</f>
        <v>45375</v>
      </c>
      <c r="K8166" s="4">
        <v>4</v>
      </c>
      <c r="L8166" s="4">
        <v>2015</v>
      </c>
      <c r="M8166" t="str">
        <f>INDEX(RoutesPivot[DepAirport],MATCH($C8166,RoutesPivot[[RouteID]:[RouteID]],0))</f>
        <v>ORD</v>
      </c>
      <c r="N8166" t="str">
        <f>INDEX(RoutesPivot[AirportID],MATCH($C8166,RoutesPivot[[RouteID]:[RouteID]],0))</f>
        <v>PHX</v>
      </c>
      <c r="O8166">
        <f>INDEX(RoutesPivot[Distance],MATCH($C8166,RoutesPivot[[RouteID]:[RouteID]],0))</f>
        <v>1200</v>
      </c>
      <c r="P8166">
        <f>INDEX(RoutesPivot[ListPrice],MATCH($C8166,RoutesPivot[[RouteID]:[RouteID]],0))</f>
        <v>250</v>
      </c>
      <c r="Q8166" t="str">
        <f>INDEX(AirportPivot[AirportName],MATCH($N8166,AirportPivot[[AirportID]:[AirportID]],0))</f>
        <v>Phoenix Sky Harbor International</v>
      </c>
      <c r="R8166">
        <f>INDEX(AirportPivot[Gates (number of available)],MATCH($N8166,AirportPivot[[AirportID]:[AirportID]],0))</f>
        <v>60</v>
      </c>
    </row>
    <row r="8167" spans="1:18" x14ac:dyDescent="0.25">
      <c r="A8167" s="3" t="s">
        <v>8199</v>
      </c>
      <c r="B8167" s="12">
        <v>42081</v>
      </c>
      <c r="C8167" s="4" t="s">
        <v>30</v>
      </c>
      <c r="D8167" s="4">
        <v>2.6</v>
      </c>
      <c r="E8167" s="4">
        <v>56</v>
      </c>
      <c r="F8167" s="5">
        <v>0.29166666666666669</v>
      </c>
      <c r="G8167" s="6">
        <v>250</v>
      </c>
      <c r="H8167" s="7">
        <v>41250</v>
      </c>
      <c r="I8167" s="7">
        <f>FlightsPivot[[#This Row],[Total Fare]]*10%</f>
        <v>4125</v>
      </c>
      <c r="J8167" s="7">
        <f>FlightsPivot[[#This Row],[Total Fare]]+FlightsPivot[[#This Row],[10% tax ]]</f>
        <v>45375</v>
      </c>
      <c r="K8167" s="4">
        <v>3</v>
      </c>
      <c r="L8167" s="4">
        <v>2015</v>
      </c>
      <c r="M8167" t="str">
        <f>INDEX(RoutesPivot[DepAirport],MATCH($C8167,RoutesPivot[[RouteID]:[RouteID]],0))</f>
        <v>ORD</v>
      </c>
      <c r="N8167" t="str">
        <f>INDEX(RoutesPivot[AirportID],MATCH($C8167,RoutesPivot[[RouteID]:[RouteID]],0))</f>
        <v>MCO</v>
      </c>
      <c r="O8167">
        <f>INDEX(RoutesPivot[Distance],MATCH($C8167,RoutesPivot[[RouteID]:[RouteID]],0))</f>
        <v>850</v>
      </c>
      <c r="P8167">
        <f>INDEX(RoutesPivot[ListPrice],MATCH($C8167,RoutesPivot[[RouteID]:[RouteID]],0))</f>
        <v>250</v>
      </c>
      <c r="Q8167" t="str">
        <f>INDEX(AirportPivot[AirportName],MATCH($N8167,AirportPivot[[AirportID]:[AirportID]],0))</f>
        <v>Orlando International</v>
      </c>
      <c r="R8167">
        <f>INDEX(AirportPivot[Gates (number of available)],MATCH($N8167,AirportPivot[[AirportID]:[AirportID]],0))</f>
        <v>67</v>
      </c>
    </row>
    <row r="8168" spans="1:18" x14ac:dyDescent="0.25">
      <c r="A8168" s="3" t="s">
        <v>8200</v>
      </c>
      <c r="B8168" s="12">
        <v>41999</v>
      </c>
      <c r="C8168" s="4" t="s">
        <v>13</v>
      </c>
      <c r="D8168" s="4">
        <v>4.5999999999999996</v>
      </c>
      <c r="E8168" s="4">
        <v>123</v>
      </c>
      <c r="F8168" s="5">
        <v>0.29166666666666669</v>
      </c>
      <c r="G8168" s="6">
        <v>350</v>
      </c>
      <c r="H8168" s="7">
        <v>64750</v>
      </c>
      <c r="I8168" s="7">
        <f>FlightsPivot[[#This Row],[Total Fare]]*10%</f>
        <v>6475</v>
      </c>
      <c r="J8168" s="7">
        <f>FlightsPivot[[#This Row],[Total Fare]]+FlightsPivot[[#This Row],[10% tax ]]</f>
        <v>71225</v>
      </c>
      <c r="K8168" s="4">
        <v>12</v>
      </c>
      <c r="L8168" s="4">
        <v>2014</v>
      </c>
      <c r="M8168" t="str">
        <f>INDEX(RoutesPivot[DepAirport],MATCH($C8168,RoutesPivot[[RouteID]:[RouteID]],0))</f>
        <v>ORD</v>
      </c>
      <c r="N8168" t="str">
        <f>INDEX(RoutesPivot[AirportID],MATCH($C8168,RoutesPivot[[RouteID]:[RouteID]],0))</f>
        <v>JFK</v>
      </c>
      <c r="O8168">
        <f>INDEX(RoutesPivot[Distance],MATCH($C8168,RoutesPivot[[RouteID]:[RouteID]],0))</f>
        <v>619</v>
      </c>
      <c r="P8168">
        <f>INDEX(RoutesPivot[ListPrice],MATCH($C8168,RoutesPivot[[RouteID]:[RouteID]],0))</f>
        <v>250</v>
      </c>
      <c r="Q8168" t="str">
        <f>INDEX(AirportPivot[AirportName],MATCH($N8168,AirportPivot[[AirportID]:[AirportID]],0))</f>
        <v>John F Kennedy International</v>
      </c>
      <c r="R8168">
        <f>INDEX(AirportPivot[Gates (number of available)],MATCH($N8168,AirportPivot[[AirportID]:[AirportID]],0))</f>
        <v>120</v>
      </c>
    </row>
    <row r="8169" spans="1:18" x14ac:dyDescent="0.25">
      <c r="A8169" s="3" t="s">
        <v>8201</v>
      </c>
      <c r="B8169" s="12">
        <v>42031</v>
      </c>
      <c r="C8169" s="4" t="s">
        <v>13</v>
      </c>
      <c r="D8169" s="4">
        <v>1.1000000000000001</v>
      </c>
      <c r="E8169" s="4">
        <v>127</v>
      </c>
      <c r="F8169" s="5">
        <v>0.79166666666666663</v>
      </c>
      <c r="G8169" s="6">
        <v>250</v>
      </c>
      <c r="H8169" s="7">
        <v>46250</v>
      </c>
      <c r="I8169" s="7">
        <f>FlightsPivot[[#This Row],[Total Fare]]*10%</f>
        <v>4625</v>
      </c>
      <c r="J8169" s="7">
        <f>FlightsPivot[[#This Row],[Total Fare]]+FlightsPivot[[#This Row],[10% tax ]]</f>
        <v>50875</v>
      </c>
      <c r="K8169" s="4">
        <v>1</v>
      </c>
      <c r="L8169" s="4">
        <v>2015</v>
      </c>
      <c r="M8169" t="str">
        <f>INDEX(RoutesPivot[DepAirport],MATCH($C8169,RoutesPivot[[RouteID]:[RouteID]],0))</f>
        <v>ORD</v>
      </c>
      <c r="N8169" t="str">
        <f>INDEX(RoutesPivot[AirportID],MATCH($C8169,RoutesPivot[[RouteID]:[RouteID]],0))</f>
        <v>JFK</v>
      </c>
      <c r="O8169">
        <f>INDEX(RoutesPivot[Distance],MATCH($C8169,RoutesPivot[[RouteID]:[RouteID]],0))</f>
        <v>619</v>
      </c>
      <c r="P8169">
        <f>INDEX(RoutesPivot[ListPrice],MATCH($C8169,RoutesPivot[[RouteID]:[RouteID]],0))</f>
        <v>250</v>
      </c>
      <c r="Q8169" t="str">
        <f>INDEX(AirportPivot[AirportName],MATCH($N8169,AirportPivot[[AirportID]:[AirportID]],0))</f>
        <v>John F Kennedy International</v>
      </c>
      <c r="R8169">
        <f>INDEX(AirportPivot[Gates (number of available)],MATCH($N8169,AirportPivot[[AirportID]:[AirportID]],0))</f>
        <v>120</v>
      </c>
    </row>
    <row r="8170" spans="1:18" x14ac:dyDescent="0.25">
      <c r="A8170" s="3" t="s">
        <v>8202</v>
      </c>
      <c r="B8170" s="12">
        <v>41896</v>
      </c>
      <c r="C8170" s="4" t="s">
        <v>21</v>
      </c>
      <c r="D8170" s="4">
        <v>1.6</v>
      </c>
      <c r="E8170" s="4">
        <v>177</v>
      </c>
      <c r="F8170" s="5">
        <v>0.29166666666666669</v>
      </c>
      <c r="G8170" s="6">
        <v>125</v>
      </c>
      <c r="H8170" s="7">
        <v>20625</v>
      </c>
      <c r="I8170" s="7">
        <f>FlightsPivot[[#This Row],[Total Fare]]*10%</f>
        <v>2062.5</v>
      </c>
      <c r="J8170" s="7">
        <f>FlightsPivot[[#This Row],[Total Fare]]+FlightsPivot[[#This Row],[10% tax ]]</f>
        <v>22687.5</v>
      </c>
      <c r="K8170" s="4">
        <v>9</v>
      </c>
      <c r="L8170" s="4">
        <v>2014</v>
      </c>
      <c r="M8170" t="str">
        <f>INDEX(RoutesPivot[DepAirport],MATCH($C8170,RoutesPivot[[RouteID]:[RouteID]],0))</f>
        <v>ORD</v>
      </c>
      <c r="N8170" t="str">
        <f>INDEX(RoutesPivot[AirportID],MATCH($C8170,RoutesPivot[[RouteID]:[RouteID]],0))</f>
        <v>CLT</v>
      </c>
      <c r="O8170">
        <f>INDEX(RoutesPivot[Distance],MATCH($C8170,RoutesPivot[[RouteID]:[RouteID]],0))</f>
        <v>700</v>
      </c>
      <c r="P8170">
        <f>INDEX(RoutesPivot[ListPrice],MATCH($C8170,RoutesPivot[[RouteID]:[RouteID]],0))</f>
        <v>125</v>
      </c>
      <c r="Q8170" t="str">
        <f>INDEX(AirportPivot[AirportName],MATCH($N8170,AirportPivot[[AirportID]:[AirportID]],0))</f>
        <v>Charlotte/Douglas International</v>
      </c>
      <c r="R8170">
        <f>INDEX(AirportPivot[Gates (number of available)],MATCH($N8170,AirportPivot[[AirportID]:[AirportID]],0))</f>
        <v>65</v>
      </c>
    </row>
    <row r="8171" spans="1:18" x14ac:dyDescent="0.25">
      <c r="A8171" s="3" t="s">
        <v>8203</v>
      </c>
      <c r="B8171" s="12">
        <v>41972</v>
      </c>
      <c r="C8171" s="4" t="s">
        <v>23</v>
      </c>
      <c r="D8171" s="4">
        <v>6.3</v>
      </c>
      <c r="E8171" s="4">
        <v>147</v>
      </c>
      <c r="F8171" s="5">
        <v>0.41666666666666669</v>
      </c>
      <c r="G8171" s="6">
        <v>450</v>
      </c>
      <c r="H8171" s="7">
        <v>83250</v>
      </c>
      <c r="I8171" s="7">
        <f>FlightsPivot[[#This Row],[Total Fare]]*10%</f>
        <v>8325</v>
      </c>
      <c r="J8171" s="7">
        <f>FlightsPivot[[#This Row],[Total Fare]]+FlightsPivot[[#This Row],[10% tax ]]</f>
        <v>91575</v>
      </c>
      <c r="K8171" s="4">
        <v>11</v>
      </c>
      <c r="L8171" s="4">
        <v>2014</v>
      </c>
      <c r="M8171" t="str">
        <f>INDEX(RoutesPivot[DepAirport],MATCH($C8171,RoutesPivot[[RouteID]:[RouteID]],0))</f>
        <v>ORD</v>
      </c>
      <c r="N8171" t="str">
        <f>INDEX(RoutesPivot[AirportID],MATCH($C8171,RoutesPivot[[RouteID]:[RouteID]],0))</f>
        <v>DEN</v>
      </c>
      <c r="O8171">
        <f>INDEX(RoutesPivot[Distance],MATCH($C8171,RoutesPivot[[RouteID]:[RouteID]],0))</f>
        <v>800</v>
      </c>
      <c r="P8171">
        <f>INDEX(RoutesPivot[ListPrice],MATCH($C8171,RoutesPivot[[RouteID]:[RouteID]],0))</f>
        <v>300</v>
      </c>
      <c r="Q8171" t="str">
        <f>INDEX(AirportPivot[AirportName],MATCH($N8171,AirportPivot[[AirportID]:[AirportID]],0))</f>
        <v>Denver International</v>
      </c>
      <c r="R8171">
        <f>INDEX(AirportPivot[Gates (number of available)],MATCH($N8171,AirportPivot[[AirportID]:[AirportID]],0))</f>
        <v>75</v>
      </c>
    </row>
    <row r="8172" spans="1:18" x14ac:dyDescent="0.25">
      <c r="A8172" s="3" t="s">
        <v>8204</v>
      </c>
      <c r="B8172" s="12">
        <v>41694</v>
      </c>
      <c r="C8172" s="4" t="s">
        <v>13</v>
      </c>
      <c r="D8172" s="4">
        <v>1.2</v>
      </c>
      <c r="E8172" s="4">
        <v>41</v>
      </c>
      <c r="F8172" s="5">
        <v>0.54166666666666663</v>
      </c>
      <c r="G8172" s="6">
        <v>250</v>
      </c>
      <c r="H8172" s="7">
        <v>41250</v>
      </c>
      <c r="I8172" s="7">
        <f>FlightsPivot[[#This Row],[Total Fare]]*10%</f>
        <v>4125</v>
      </c>
      <c r="J8172" s="7">
        <f>FlightsPivot[[#This Row],[Total Fare]]+FlightsPivot[[#This Row],[10% tax ]]</f>
        <v>45375</v>
      </c>
      <c r="K8172" s="4">
        <v>2</v>
      </c>
      <c r="L8172" s="4">
        <v>2014</v>
      </c>
      <c r="M8172" t="str">
        <f>INDEX(RoutesPivot[DepAirport],MATCH($C8172,RoutesPivot[[RouteID]:[RouteID]],0))</f>
        <v>ORD</v>
      </c>
      <c r="N8172" t="str">
        <f>INDEX(RoutesPivot[AirportID],MATCH($C8172,RoutesPivot[[RouteID]:[RouteID]],0))</f>
        <v>JFK</v>
      </c>
      <c r="O8172">
        <f>INDEX(RoutesPivot[Distance],MATCH($C8172,RoutesPivot[[RouteID]:[RouteID]],0))</f>
        <v>619</v>
      </c>
      <c r="P8172">
        <f>INDEX(RoutesPivot[ListPrice],MATCH($C8172,RoutesPivot[[RouteID]:[RouteID]],0))</f>
        <v>250</v>
      </c>
      <c r="Q8172" t="str">
        <f>INDEX(AirportPivot[AirportName],MATCH($N8172,AirportPivot[[AirportID]:[AirportID]],0))</f>
        <v>John F Kennedy International</v>
      </c>
      <c r="R8172">
        <f>INDEX(AirportPivot[Gates (number of available)],MATCH($N8172,AirportPivot[[AirportID]:[AirportID]],0))</f>
        <v>120</v>
      </c>
    </row>
    <row r="8173" spans="1:18" x14ac:dyDescent="0.25">
      <c r="A8173" s="3" t="s">
        <v>8205</v>
      </c>
      <c r="B8173" s="12">
        <v>42091</v>
      </c>
      <c r="C8173" s="4" t="s">
        <v>27</v>
      </c>
      <c r="D8173" s="4">
        <v>11.4</v>
      </c>
      <c r="E8173" s="4">
        <v>167</v>
      </c>
      <c r="F8173" s="5">
        <v>0.3125</v>
      </c>
      <c r="G8173" s="6">
        <v>200</v>
      </c>
      <c r="H8173" s="7">
        <v>33000</v>
      </c>
      <c r="I8173" s="7">
        <f>FlightsPivot[[#This Row],[Total Fare]]*10%</f>
        <v>3300</v>
      </c>
      <c r="J8173" s="7">
        <f>FlightsPivot[[#This Row],[Total Fare]]+FlightsPivot[[#This Row],[10% tax ]]</f>
        <v>36300</v>
      </c>
      <c r="K8173" s="4">
        <v>3</v>
      </c>
      <c r="L8173" s="4">
        <v>2015</v>
      </c>
      <c r="M8173" t="str">
        <f>INDEX(RoutesPivot[DepAirport],MATCH($C8173,RoutesPivot[[RouteID]:[RouteID]],0))</f>
        <v>ORD</v>
      </c>
      <c r="N8173" t="str">
        <f>INDEX(RoutesPivot[AirportID],MATCH($C8173,RoutesPivot[[RouteID]:[RouteID]],0))</f>
        <v>ATL</v>
      </c>
      <c r="O8173">
        <f>INDEX(RoutesPivot[Distance],MATCH($C8173,RoutesPivot[[RouteID]:[RouteID]],0))</f>
        <v>510</v>
      </c>
      <c r="P8173">
        <f>INDEX(RoutesPivot[ListPrice],MATCH($C8173,RoutesPivot[[RouteID]:[RouteID]],0))</f>
        <v>200</v>
      </c>
      <c r="Q8173" t="str">
        <f>INDEX(AirportPivot[AirportName],MATCH($N8173,AirportPivot[[AirportID]:[AirportID]],0))</f>
        <v>Hartsfield-Jackson Atlanta International</v>
      </c>
      <c r="R8173">
        <f>INDEX(AirportPivot[Gates (number of available)],MATCH($N8173,AirportPivot[[AirportID]:[AirportID]],0))</f>
        <v>100</v>
      </c>
    </row>
    <row r="8174" spans="1:18" x14ac:dyDescent="0.25">
      <c r="A8174" s="3" t="s">
        <v>8206</v>
      </c>
      <c r="B8174" s="12">
        <v>41859</v>
      </c>
      <c r="C8174" s="4" t="s">
        <v>83</v>
      </c>
      <c r="D8174" s="4">
        <v>2.7</v>
      </c>
      <c r="E8174" s="4">
        <v>142</v>
      </c>
      <c r="F8174" s="5">
        <v>0.72916666666666663</v>
      </c>
      <c r="G8174" s="6">
        <v>264</v>
      </c>
      <c r="H8174" s="7">
        <v>48840</v>
      </c>
      <c r="I8174" s="7">
        <f>FlightsPivot[[#This Row],[Total Fare]]*10%</f>
        <v>4884</v>
      </c>
      <c r="J8174" s="7">
        <f>FlightsPivot[[#This Row],[Total Fare]]+FlightsPivot[[#This Row],[10% tax ]]</f>
        <v>53724</v>
      </c>
      <c r="K8174" s="4">
        <v>8</v>
      </c>
      <c r="L8174" s="4">
        <v>2014</v>
      </c>
      <c r="M8174" t="str">
        <f>INDEX(RoutesPivot[DepAirport],MATCH($C8174,RoutesPivot[[RouteID]:[RouteID]],0))</f>
        <v>ORD</v>
      </c>
      <c r="N8174" t="str">
        <f>INDEX(RoutesPivot[AirportID],MATCH($C8174,RoutesPivot[[RouteID]:[RouteID]],0))</f>
        <v>BWI</v>
      </c>
      <c r="O8174">
        <f>INDEX(RoutesPivot[Distance],MATCH($C8174,RoutesPivot[[RouteID]:[RouteID]],0))</f>
        <v>520</v>
      </c>
      <c r="P8174">
        <f>INDEX(RoutesPivot[ListPrice],MATCH($C8174,RoutesPivot[[RouteID]:[RouteID]],0))</f>
        <v>240</v>
      </c>
      <c r="Q8174" t="str">
        <f>INDEX(AirportPivot[AirportName],MATCH($N8174,AirportPivot[[AirportID]:[AirportID]],0))</f>
        <v>Baltimore/Washington International Thurgood Marshall</v>
      </c>
      <c r="R8174">
        <f>INDEX(AirportPivot[Gates (number of available)],MATCH($N8174,AirportPivot[[AirportID]:[AirportID]],0))</f>
        <v>58</v>
      </c>
    </row>
    <row r="8175" spans="1:18" x14ac:dyDescent="0.25">
      <c r="A8175" s="3" t="s">
        <v>8207</v>
      </c>
      <c r="B8175" s="12">
        <v>41841</v>
      </c>
      <c r="C8175" s="4" t="s">
        <v>17</v>
      </c>
      <c r="D8175" s="4">
        <v>4.5</v>
      </c>
      <c r="E8175" s="4">
        <v>64</v>
      </c>
      <c r="F8175" s="5">
        <v>0.64583333333333337</v>
      </c>
      <c r="G8175" s="6">
        <v>385</v>
      </c>
      <c r="H8175" s="7">
        <v>69685</v>
      </c>
      <c r="I8175" s="7">
        <f>FlightsPivot[[#This Row],[Total Fare]]*10%</f>
        <v>6968.5</v>
      </c>
      <c r="J8175" s="7">
        <f>FlightsPivot[[#This Row],[Total Fare]]+FlightsPivot[[#This Row],[10% tax ]]</f>
        <v>76653.5</v>
      </c>
      <c r="K8175" s="4">
        <v>7</v>
      </c>
      <c r="L8175" s="4">
        <v>2014</v>
      </c>
      <c r="M8175" t="str">
        <f>INDEX(RoutesPivot[DepAirport],MATCH($C8175,RoutesPivot[[RouteID]:[RouteID]],0))</f>
        <v>ORD</v>
      </c>
      <c r="N8175" t="str">
        <f>INDEX(RoutesPivot[AirportID],MATCH($C8175,RoutesPivot[[RouteID]:[RouteID]],0))</f>
        <v>LAX</v>
      </c>
      <c r="O8175">
        <f>INDEX(RoutesPivot[Distance],MATCH($C8175,RoutesPivot[[RouteID]:[RouteID]],0))</f>
        <v>1518</v>
      </c>
      <c r="P8175">
        <f>INDEX(RoutesPivot[ListPrice],MATCH($C8175,RoutesPivot[[RouteID]:[RouteID]],0))</f>
        <v>350</v>
      </c>
      <c r="Q8175" t="str">
        <f>INDEX(AirportPivot[AirportName],MATCH($N8175,AirportPivot[[AirportID]:[AirportID]],0))</f>
        <v>Los Angeles International</v>
      </c>
      <c r="R8175">
        <f>INDEX(AirportPivot[Gates (number of available)],MATCH($N8175,AirportPivot[[AirportID]:[AirportID]],0))</f>
        <v>86</v>
      </c>
    </row>
    <row r="8176" spans="1:18" x14ac:dyDescent="0.25">
      <c r="A8176" s="3" t="s">
        <v>8208</v>
      </c>
      <c r="B8176" s="12">
        <v>42162</v>
      </c>
      <c r="C8176" s="4" t="s">
        <v>13</v>
      </c>
      <c r="D8176" s="4">
        <v>2.2000000000000002</v>
      </c>
      <c r="E8176" s="4">
        <v>192</v>
      </c>
      <c r="F8176" s="5">
        <v>0.8125</v>
      </c>
      <c r="G8176" s="6">
        <v>275</v>
      </c>
      <c r="H8176" s="7">
        <v>45375</v>
      </c>
      <c r="I8176" s="7">
        <f>FlightsPivot[[#This Row],[Total Fare]]*10%</f>
        <v>4537.5</v>
      </c>
      <c r="J8176" s="7">
        <f>FlightsPivot[[#This Row],[Total Fare]]+FlightsPivot[[#This Row],[10% tax ]]</f>
        <v>49912.5</v>
      </c>
      <c r="K8176" s="4">
        <v>6</v>
      </c>
      <c r="L8176" s="4">
        <v>2015</v>
      </c>
      <c r="M8176" t="str">
        <f>INDEX(RoutesPivot[DepAirport],MATCH($C8176,RoutesPivot[[RouteID]:[RouteID]],0))</f>
        <v>ORD</v>
      </c>
      <c r="N8176" t="str">
        <f>INDEX(RoutesPivot[AirportID],MATCH($C8176,RoutesPivot[[RouteID]:[RouteID]],0))</f>
        <v>JFK</v>
      </c>
      <c r="O8176">
        <f>INDEX(RoutesPivot[Distance],MATCH($C8176,RoutesPivot[[RouteID]:[RouteID]],0))</f>
        <v>619</v>
      </c>
      <c r="P8176">
        <f>INDEX(RoutesPivot[ListPrice],MATCH($C8176,RoutesPivot[[RouteID]:[RouteID]],0))</f>
        <v>250</v>
      </c>
      <c r="Q8176" t="str">
        <f>INDEX(AirportPivot[AirportName],MATCH($N8176,AirportPivot[[AirportID]:[AirportID]],0))</f>
        <v>John F Kennedy International</v>
      </c>
      <c r="R8176">
        <f>INDEX(AirportPivot[Gates (number of available)],MATCH($N8176,AirportPivot[[AirportID]:[AirportID]],0))</f>
        <v>120</v>
      </c>
    </row>
    <row r="8177" spans="1:18" x14ac:dyDescent="0.25">
      <c r="A8177" s="3" t="s">
        <v>8209</v>
      </c>
      <c r="B8177" s="12">
        <v>41776</v>
      </c>
      <c r="C8177" s="4" t="s">
        <v>21</v>
      </c>
      <c r="D8177" s="4">
        <v>1.8</v>
      </c>
      <c r="E8177" s="4">
        <v>60</v>
      </c>
      <c r="F8177" s="5">
        <v>0.83333333333333337</v>
      </c>
      <c r="G8177" s="6">
        <v>125</v>
      </c>
      <c r="H8177" s="7">
        <v>20625</v>
      </c>
      <c r="I8177" s="7">
        <f>FlightsPivot[[#This Row],[Total Fare]]*10%</f>
        <v>2062.5</v>
      </c>
      <c r="J8177" s="7">
        <f>FlightsPivot[[#This Row],[Total Fare]]+FlightsPivot[[#This Row],[10% tax ]]</f>
        <v>22687.5</v>
      </c>
      <c r="K8177" s="4">
        <v>5</v>
      </c>
      <c r="L8177" s="4">
        <v>2014</v>
      </c>
      <c r="M8177" t="str">
        <f>INDEX(RoutesPivot[DepAirport],MATCH($C8177,RoutesPivot[[RouteID]:[RouteID]],0))</f>
        <v>ORD</v>
      </c>
      <c r="N8177" t="str">
        <f>INDEX(RoutesPivot[AirportID],MATCH($C8177,RoutesPivot[[RouteID]:[RouteID]],0))</f>
        <v>CLT</v>
      </c>
      <c r="O8177">
        <f>INDEX(RoutesPivot[Distance],MATCH($C8177,RoutesPivot[[RouteID]:[RouteID]],0))</f>
        <v>700</v>
      </c>
      <c r="P8177">
        <f>INDEX(RoutesPivot[ListPrice],MATCH($C8177,RoutesPivot[[RouteID]:[RouteID]],0))</f>
        <v>125</v>
      </c>
      <c r="Q8177" t="str">
        <f>INDEX(AirportPivot[AirportName],MATCH($N8177,AirportPivot[[AirportID]:[AirportID]],0))</f>
        <v>Charlotte/Douglas International</v>
      </c>
      <c r="R8177">
        <f>INDEX(AirportPivot[Gates (number of available)],MATCH($N8177,AirportPivot[[AirportID]:[AirportID]],0))</f>
        <v>65</v>
      </c>
    </row>
    <row r="8178" spans="1:18" x14ac:dyDescent="0.25">
      <c r="A8178" s="3" t="s">
        <v>8210</v>
      </c>
      <c r="B8178" s="12">
        <v>41860</v>
      </c>
      <c r="C8178" s="4" t="s">
        <v>33</v>
      </c>
      <c r="D8178" s="4">
        <v>1.2</v>
      </c>
      <c r="E8178" s="4">
        <v>153</v>
      </c>
      <c r="F8178" s="5">
        <v>0.70833333333333337</v>
      </c>
      <c r="G8178" s="6">
        <v>412.5</v>
      </c>
      <c r="H8178" s="7">
        <v>68062.5</v>
      </c>
      <c r="I8178" s="7">
        <f>FlightsPivot[[#This Row],[Total Fare]]*10%</f>
        <v>6806.25</v>
      </c>
      <c r="J8178" s="7">
        <f>FlightsPivot[[#This Row],[Total Fare]]+FlightsPivot[[#This Row],[10% tax ]]</f>
        <v>74868.75</v>
      </c>
      <c r="K8178" s="4">
        <v>8</v>
      </c>
      <c r="L8178" s="4">
        <v>2014</v>
      </c>
      <c r="M8178" t="str">
        <f>INDEX(RoutesPivot[DepAirport],MATCH($C8178,RoutesPivot[[RouteID]:[RouteID]],0))</f>
        <v>ORD</v>
      </c>
      <c r="N8178" t="str">
        <f>INDEX(RoutesPivot[AirportID],MATCH($C8178,RoutesPivot[[RouteID]:[RouteID]],0))</f>
        <v>SFO</v>
      </c>
      <c r="O8178">
        <f>INDEX(RoutesPivot[Distance],MATCH($C8178,RoutesPivot[[RouteID]:[RouteID]],0))</f>
        <v>1600</v>
      </c>
      <c r="P8178">
        <f>INDEX(RoutesPivot[ListPrice],MATCH($C8178,RoutesPivot[[RouteID]:[RouteID]],0))</f>
        <v>375</v>
      </c>
      <c r="Q8178" t="str">
        <f>INDEX(AirportPivot[AirportName],MATCH($N8178,AirportPivot[[AirportID]:[AirportID]],0))</f>
        <v>San Francisco International</v>
      </c>
      <c r="R8178">
        <f>INDEX(AirportPivot[Gates (number of available)],MATCH($N8178,AirportPivot[[AirportID]:[AirportID]],0))</f>
        <v>70</v>
      </c>
    </row>
    <row r="8179" spans="1:18" x14ac:dyDescent="0.25">
      <c r="A8179" s="3" t="s">
        <v>8211</v>
      </c>
      <c r="B8179" s="12">
        <v>41763</v>
      </c>
      <c r="C8179" s="4" t="s">
        <v>23</v>
      </c>
      <c r="D8179" s="4">
        <v>2.4</v>
      </c>
      <c r="E8179" s="4">
        <v>156</v>
      </c>
      <c r="F8179" s="5">
        <v>0.66666666666666663</v>
      </c>
      <c r="G8179" s="6">
        <v>300</v>
      </c>
      <c r="H8179" s="7">
        <v>49500</v>
      </c>
      <c r="I8179" s="7">
        <f>FlightsPivot[[#This Row],[Total Fare]]*10%</f>
        <v>4950</v>
      </c>
      <c r="J8179" s="7">
        <f>FlightsPivot[[#This Row],[Total Fare]]+FlightsPivot[[#This Row],[10% tax ]]</f>
        <v>54450</v>
      </c>
      <c r="K8179" s="4">
        <v>5</v>
      </c>
      <c r="L8179" s="4">
        <v>2014</v>
      </c>
      <c r="M8179" t="str">
        <f>INDEX(RoutesPivot[DepAirport],MATCH($C8179,RoutesPivot[[RouteID]:[RouteID]],0))</f>
        <v>ORD</v>
      </c>
      <c r="N8179" t="str">
        <f>INDEX(RoutesPivot[AirportID],MATCH($C8179,RoutesPivot[[RouteID]:[RouteID]],0))</f>
        <v>DEN</v>
      </c>
      <c r="O8179">
        <f>INDEX(RoutesPivot[Distance],MATCH($C8179,RoutesPivot[[RouteID]:[RouteID]],0))</f>
        <v>800</v>
      </c>
      <c r="P8179">
        <f>INDEX(RoutesPivot[ListPrice],MATCH($C8179,RoutesPivot[[RouteID]:[RouteID]],0))</f>
        <v>300</v>
      </c>
      <c r="Q8179" t="str">
        <f>INDEX(AirportPivot[AirportName],MATCH($N8179,AirportPivot[[AirportID]:[AirportID]],0))</f>
        <v>Denver International</v>
      </c>
      <c r="R8179">
        <f>INDEX(AirportPivot[Gates (number of available)],MATCH($N8179,AirportPivot[[AirportID]:[AirportID]],0))</f>
        <v>75</v>
      </c>
    </row>
    <row r="8180" spans="1:18" x14ac:dyDescent="0.25">
      <c r="A8180" s="3" t="s">
        <v>8212</v>
      </c>
      <c r="B8180" s="12">
        <v>41712</v>
      </c>
      <c r="C8180" s="4" t="s">
        <v>30</v>
      </c>
      <c r="D8180" s="4">
        <v>2.5</v>
      </c>
      <c r="E8180" s="4">
        <v>59</v>
      </c>
      <c r="F8180" s="5">
        <v>0.70833333333333337</v>
      </c>
      <c r="G8180" s="6">
        <v>250</v>
      </c>
      <c r="H8180" s="7">
        <v>41250</v>
      </c>
      <c r="I8180" s="7">
        <f>FlightsPivot[[#This Row],[Total Fare]]*10%</f>
        <v>4125</v>
      </c>
      <c r="J8180" s="7">
        <f>FlightsPivot[[#This Row],[Total Fare]]+FlightsPivot[[#This Row],[10% tax ]]</f>
        <v>45375</v>
      </c>
      <c r="K8180" s="4">
        <v>3</v>
      </c>
      <c r="L8180" s="4">
        <v>2014</v>
      </c>
      <c r="M8180" t="str">
        <f>INDEX(RoutesPivot[DepAirport],MATCH($C8180,RoutesPivot[[RouteID]:[RouteID]],0))</f>
        <v>ORD</v>
      </c>
      <c r="N8180" t="str">
        <f>INDEX(RoutesPivot[AirportID],MATCH($C8180,RoutesPivot[[RouteID]:[RouteID]],0))</f>
        <v>MCO</v>
      </c>
      <c r="O8180">
        <f>INDEX(RoutesPivot[Distance],MATCH($C8180,RoutesPivot[[RouteID]:[RouteID]],0))</f>
        <v>850</v>
      </c>
      <c r="P8180">
        <f>INDEX(RoutesPivot[ListPrice],MATCH($C8180,RoutesPivot[[RouteID]:[RouteID]],0))</f>
        <v>250</v>
      </c>
      <c r="Q8180" t="str">
        <f>INDEX(AirportPivot[AirportName],MATCH($N8180,AirportPivot[[AirportID]:[AirportID]],0))</f>
        <v>Orlando International</v>
      </c>
      <c r="R8180">
        <f>INDEX(AirportPivot[Gates (number of available)],MATCH($N8180,AirportPivot[[AirportID]:[AirportID]],0))</f>
        <v>67</v>
      </c>
    </row>
    <row r="8181" spans="1:18" x14ac:dyDescent="0.25">
      <c r="A8181" s="3" t="s">
        <v>8213</v>
      </c>
      <c r="B8181" s="12">
        <v>41930</v>
      </c>
      <c r="C8181" s="4" t="s">
        <v>11</v>
      </c>
      <c r="D8181" s="4">
        <v>2.4</v>
      </c>
      <c r="E8181" s="4">
        <v>83</v>
      </c>
      <c r="F8181" s="5">
        <v>0.72916666666666663</v>
      </c>
      <c r="G8181" s="6">
        <v>300</v>
      </c>
      <c r="H8181" s="7">
        <v>54300</v>
      </c>
      <c r="I8181" s="7">
        <f>FlightsPivot[[#This Row],[Total Fare]]*10%</f>
        <v>5430</v>
      </c>
      <c r="J8181" s="7">
        <f>FlightsPivot[[#This Row],[Total Fare]]+FlightsPivot[[#This Row],[10% tax ]]</f>
        <v>59730</v>
      </c>
      <c r="K8181" s="4">
        <v>10</v>
      </c>
      <c r="L8181" s="4">
        <v>2014</v>
      </c>
      <c r="M8181" t="str">
        <f>INDEX(RoutesPivot[DepAirport],MATCH($C8181,RoutesPivot[[RouteID]:[RouteID]],0))</f>
        <v>ORD</v>
      </c>
      <c r="N8181" t="str">
        <f>INDEX(RoutesPivot[AirportID],MATCH($C8181,RoutesPivot[[RouteID]:[RouteID]],0))</f>
        <v>BOS</v>
      </c>
      <c r="O8181">
        <f>INDEX(RoutesPivot[Distance],MATCH($C8181,RoutesPivot[[RouteID]:[RouteID]],0))</f>
        <v>730</v>
      </c>
      <c r="P8181">
        <f>INDEX(RoutesPivot[ListPrice],MATCH($C8181,RoutesPivot[[RouteID]:[RouteID]],0))</f>
        <v>300</v>
      </c>
      <c r="Q8181" t="str">
        <f>INDEX(AirportPivot[AirportName],MATCH($N8181,AirportPivot[[AirportID]:[AirportID]],0))</f>
        <v>General Edward Lawrence Logan International</v>
      </c>
      <c r="R8181">
        <f>INDEX(AirportPivot[Gates (number of available)],MATCH($N8181,AirportPivot[[AirportID]:[AirportID]],0))</f>
        <v>63</v>
      </c>
    </row>
    <row r="8182" spans="1:18" x14ac:dyDescent="0.25">
      <c r="A8182" s="3" t="s">
        <v>8214</v>
      </c>
      <c r="B8182" s="12">
        <v>41886</v>
      </c>
      <c r="C8182" s="4" t="s">
        <v>53</v>
      </c>
      <c r="D8182" s="4">
        <v>2.2999999999999998</v>
      </c>
      <c r="E8182" s="4">
        <v>7</v>
      </c>
      <c r="F8182" s="5">
        <v>0.29166666666666669</v>
      </c>
      <c r="G8182" s="6">
        <v>300</v>
      </c>
      <c r="H8182" s="7">
        <v>55500</v>
      </c>
      <c r="I8182" s="7">
        <f>FlightsPivot[[#This Row],[Total Fare]]*10%</f>
        <v>5550</v>
      </c>
      <c r="J8182" s="7">
        <f>FlightsPivot[[#This Row],[Total Fare]]+FlightsPivot[[#This Row],[10% tax ]]</f>
        <v>61050</v>
      </c>
      <c r="K8182" s="4">
        <v>9</v>
      </c>
      <c r="L8182" s="4">
        <v>2014</v>
      </c>
      <c r="M8182" t="str">
        <f>INDEX(RoutesPivot[DepAirport],MATCH($C8182,RoutesPivot[[RouteID]:[RouteID]],0))</f>
        <v>ORD</v>
      </c>
      <c r="N8182" t="str">
        <f>INDEX(RoutesPivot[AirportID],MATCH($C8182,RoutesPivot[[RouteID]:[RouteID]],0))</f>
        <v>FLL</v>
      </c>
      <c r="O8182">
        <f>INDEX(RoutesPivot[Distance],MATCH($C8182,RoutesPivot[[RouteID]:[RouteID]],0))</f>
        <v>940</v>
      </c>
      <c r="P8182">
        <f>INDEX(RoutesPivot[ListPrice],MATCH($C8182,RoutesPivot[[RouteID]:[RouteID]],0))</f>
        <v>300</v>
      </c>
      <c r="Q8182" t="str">
        <f>INDEX(AirportPivot[AirportName],MATCH($N8182,AirportPivot[[AirportID]:[AirportID]],0))</f>
        <v>Fort Lauderdale/Hollywood International</v>
      </c>
      <c r="R8182">
        <f>INDEX(AirportPivot[Gates (number of available)],MATCH($N8182,AirportPivot[[AirportID]:[AirportID]],0))</f>
        <v>55</v>
      </c>
    </row>
    <row r="8183" spans="1:18" x14ac:dyDescent="0.25">
      <c r="A8183" s="3" t="s">
        <v>8215</v>
      </c>
      <c r="B8183" s="12">
        <v>42015</v>
      </c>
      <c r="C8183" s="4" t="s">
        <v>47</v>
      </c>
      <c r="D8183" s="4">
        <v>3.7</v>
      </c>
      <c r="E8183" s="4">
        <v>208</v>
      </c>
      <c r="F8183" s="5">
        <v>0.29166666666666669</v>
      </c>
      <c r="G8183" s="6">
        <v>250</v>
      </c>
      <c r="H8183" s="7">
        <v>41250</v>
      </c>
      <c r="I8183" s="7">
        <f>FlightsPivot[[#This Row],[Total Fare]]*10%</f>
        <v>4125</v>
      </c>
      <c r="J8183" s="7">
        <f>FlightsPivot[[#This Row],[Total Fare]]+FlightsPivot[[#This Row],[10% tax ]]</f>
        <v>45375</v>
      </c>
      <c r="K8183" s="4">
        <v>1</v>
      </c>
      <c r="L8183" s="4">
        <v>2015</v>
      </c>
      <c r="M8183" t="str">
        <f>INDEX(RoutesPivot[DepAirport],MATCH($C8183,RoutesPivot[[RouteID]:[RouteID]],0))</f>
        <v>ORD</v>
      </c>
      <c r="N8183" t="str">
        <f>INDEX(RoutesPivot[AirportID],MATCH($C8183,RoutesPivot[[RouteID]:[RouteID]],0))</f>
        <v>PHX</v>
      </c>
      <c r="O8183">
        <f>INDEX(RoutesPivot[Distance],MATCH($C8183,RoutesPivot[[RouteID]:[RouteID]],0))</f>
        <v>1200</v>
      </c>
      <c r="P8183">
        <f>INDEX(RoutesPivot[ListPrice],MATCH($C8183,RoutesPivot[[RouteID]:[RouteID]],0))</f>
        <v>250</v>
      </c>
      <c r="Q8183" t="str">
        <f>INDEX(AirportPivot[AirportName],MATCH($N8183,AirportPivot[[AirportID]:[AirportID]],0))</f>
        <v>Phoenix Sky Harbor International</v>
      </c>
      <c r="R8183">
        <f>INDEX(AirportPivot[Gates (number of available)],MATCH($N8183,AirportPivot[[AirportID]:[AirportID]],0))</f>
        <v>60</v>
      </c>
    </row>
    <row r="8184" spans="1:18" x14ac:dyDescent="0.25">
      <c r="A8184" s="3" t="s">
        <v>8216</v>
      </c>
      <c r="B8184" s="12">
        <v>41693</v>
      </c>
      <c r="C8184" s="4" t="s">
        <v>21</v>
      </c>
      <c r="D8184" s="4">
        <v>1.7</v>
      </c>
      <c r="E8184" s="4">
        <v>19</v>
      </c>
      <c r="F8184" s="5">
        <v>0.75</v>
      </c>
      <c r="G8184" s="6">
        <v>125</v>
      </c>
      <c r="H8184" s="7">
        <v>23125</v>
      </c>
      <c r="I8184" s="7">
        <f>FlightsPivot[[#This Row],[Total Fare]]*10%</f>
        <v>2312.5</v>
      </c>
      <c r="J8184" s="7">
        <f>FlightsPivot[[#This Row],[Total Fare]]+FlightsPivot[[#This Row],[10% tax ]]</f>
        <v>25437.5</v>
      </c>
      <c r="K8184" s="4">
        <v>2</v>
      </c>
      <c r="L8184" s="4">
        <v>2014</v>
      </c>
      <c r="M8184" t="str">
        <f>INDEX(RoutesPivot[DepAirport],MATCH($C8184,RoutesPivot[[RouteID]:[RouteID]],0))</f>
        <v>ORD</v>
      </c>
      <c r="N8184" t="str">
        <f>INDEX(RoutesPivot[AirportID],MATCH($C8184,RoutesPivot[[RouteID]:[RouteID]],0))</f>
        <v>CLT</v>
      </c>
      <c r="O8184">
        <f>INDEX(RoutesPivot[Distance],MATCH($C8184,RoutesPivot[[RouteID]:[RouteID]],0))</f>
        <v>700</v>
      </c>
      <c r="P8184">
        <f>INDEX(RoutesPivot[ListPrice],MATCH($C8184,RoutesPivot[[RouteID]:[RouteID]],0))</f>
        <v>125</v>
      </c>
      <c r="Q8184" t="str">
        <f>INDEX(AirportPivot[AirportName],MATCH($N8184,AirportPivot[[AirportID]:[AirportID]],0))</f>
        <v>Charlotte/Douglas International</v>
      </c>
      <c r="R8184">
        <f>INDEX(AirportPivot[Gates (number of available)],MATCH($N8184,AirportPivot[[AirportID]:[AirportID]],0))</f>
        <v>65</v>
      </c>
    </row>
    <row r="8185" spans="1:18" x14ac:dyDescent="0.25">
      <c r="A8185" s="3" t="s">
        <v>8217</v>
      </c>
      <c r="B8185" s="12">
        <v>41714</v>
      </c>
      <c r="C8185" s="4" t="s">
        <v>11</v>
      </c>
      <c r="D8185" s="4">
        <v>3.5</v>
      </c>
      <c r="E8185" s="4">
        <v>16</v>
      </c>
      <c r="F8185" s="5">
        <v>0.75</v>
      </c>
      <c r="G8185" s="6">
        <v>300</v>
      </c>
      <c r="H8185" s="7">
        <v>55500</v>
      </c>
      <c r="I8185" s="7">
        <f>FlightsPivot[[#This Row],[Total Fare]]*10%</f>
        <v>5550</v>
      </c>
      <c r="J8185" s="7">
        <f>FlightsPivot[[#This Row],[Total Fare]]+FlightsPivot[[#This Row],[10% tax ]]</f>
        <v>61050</v>
      </c>
      <c r="K8185" s="4">
        <v>3</v>
      </c>
      <c r="L8185" s="4">
        <v>2014</v>
      </c>
      <c r="M8185" t="str">
        <f>INDEX(RoutesPivot[DepAirport],MATCH($C8185,RoutesPivot[[RouteID]:[RouteID]],0))</f>
        <v>ORD</v>
      </c>
      <c r="N8185" t="str">
        <f>INDEX(RoutesPivot[AirportID],MATCH($C8185,RoutesPivot[[RouteID]:[RouteID]],0))</f>
        <v>BOS</v>
      </c>
      <c r="O8185">
        <f>INDEX(RoutesPivot[Distance],MATCH($C8185,RoutesPivot[[RouteID]:[RouteID]],0))</f>
        <v>730</v>
      </c>
      <c r="P8185">
        <f>INDEX(RoutesPivot[ListPrice],MATCH($C8185,RoutesPivot[[RouteID]:[RouteID]],0))</f>
        <v>300</v>
      </c>
      <c r="Q8185" t="str">
        <f>INDEX(AirportPivot[AirportName],MATCH($N8185,AirportPivot[[AirportID]:[AirportID]],0))</f>
        <v>General Edward Lawrence Logan International</v>
      </c>
      <c r="R8185">
        <f>INDEX(AirportPivot[Gates (number of available)],MATCH($N8185,AirportPivot[[AirportID]:[AirportID]],0))</f>
        <v>63</v>
      </c>
    </row>
    <row r="8186" spans="1:18" x14ac:dyDescent="0.25">
      <c r="A8186" s="3" t="s">
        <v>8218</v>
      </c>
      <c r="B8186" s="12">
        <v>41792</v>
      </c>
      <c r="C8186" s="4" t="s">
        <v>33</v>
      </c>
      <c r="D8186" s="4">
        <v>1.7</v>
      </c>
      <c r="E8186" s="4">
        <v>32</v>
      </c>
      <c r="F8186" s="5">
        <v>0.29166666666666669</v>
      </c>
      <c r="G8186" s="6">
        <v>412.5</v>
      </c>
      <c r="H8186" s="7">
        <v>76312.5</v>
      </c>
      <c r="I8186" s="7">
        <f>FlightsPivot[[#This Row],[Total Fare]]*10%</f>
        <v>7631.25</v>
      </c>
      <c r="J8186" s="7">
        <f>FlightsPivot[[#This Row],[Total Fare]]+FlightsPivot[[#This Row],[10% tax ]]</f>
        <v>83943.75</v>
      </c>
      <c r="K8186" s="4">
        <v>6</v>
      </c>
      <c r="L8186" s="4">
        <v>2014</v>
      </c>
      <c r="M8186" t="str">
        <f>INDEX(RoutesPivot[DepAirport],MATCH($C8186,RoutesPivot[[RouteID]:[RouteID]],0))</f>
        <v>ORD</v>
      </c>
      <c r="N8186" t="str">
        <f>INDEX(RoutesPivot[AirportID],MATCH($C8186,RoutesPivot[[RouteID]:[RouteID]],0))</f>
        <v>SFO</v>
      </c>
      <c r="O8186">
        <f>INDEX(RoutesPivot[Distance],MATCH($C8186,RoutesPivot[[RouteID]:[RouteID]],0))</f>
        <v>1600</v>
      </c>
      <c r="P8186">
        <f>INDEX(RoutesPivot[ListPrice],MATCH($C8186,RoutesPivot[[RouteID]:[RouteID]],0))</f>
        <v>375</v>
      </c>
      <c r="Q8186" t="str">
        <f>INDEX(AirportPivot[AirportName],MATCH($N8186,AirportPivot[[AirportID]:[AirportID]],0))</f>
        <v>San Francisco International</v>
      </c>
      <c r="R8186">
        <f>INDEX(AirportPivot[Gates (number of available)],MATCH($N8186,AirportPivot[[AirportID]:[AirportID]],0))</f>
        <v>70</v>
      </c>
    </row>
    <row r="8187" spans="1:18" x14ac:dyDescent="0.25">
      <c r="A8187" s="3" t="s">
        <v>8219</v>
      </c>
      <c r="B8187" s="12">
        <v>42030</v>
      </c>
      <c r="C8187" s="4" t="s">
        <v>86</v>
      </c>
      <c r="D8187" s="4">
        <v>3.3</v>
      </c>
      <c r="E8187" s="4">
        <v>25</v>
      </c>
      <c r="F8187" s="5">
        <v>0.70833333333333337</v>
      </c>
      <c r="G8187" s="6">
        <v>115</v>
      </c>
      <c r="H8187" s="7">
        <v>21275</v>
      </c>
      <c r="I8187" s="7">
        <f>FlightsPivot[[#This Row],[Total Fare]]*10%</f>
        <v>2127.5</v>
      </c>
      <c r="J8187" s="7">
        <f>FlightsPivot[[#This Row],[Total Fare]]+FlightsPivot[[#This Row],[10% tax ]]</f>
        <v>23402.5</v>
      </c>
      <c r="K8187" s="4">
        <v>1</v>
      </c>
      <c r="L8187" s="4">
        <v>2015</v>
      </c>
      <c r="M8187" t="str">
        <f>INDEX(RoutesPivot[DepAirport],MATCH($C8187,RoutesPivot[[RouteID]:[RouteID]],0))</f>
        <v>ORD</v>
      </c>
      <c r="N8187" t="str">
        <f>INDEX(RoutesPivot[AirportID],MATCH($C8187,RoutesPivot[[RouteID]:[RouteID]],0))</f>
        <v>DTW</v>
      </c>
      <c r="O8187">
        <f>INDEX(RoutesPivot[Distance],MATCH($C8187,RoutesPivot[[RouteID]:[RouteID]],0))</f>
        <v>200</v>
      </c>
      <c r="P8187">
        <f>INDEX(RoutesPivot[ListPrice],MATCH($C8187,RoutesPivot[[RouteID]:[RouteID]],0))</f>
        <v>115</v>
      </c>
      <c r="Q8187" t="str">
        <f>INDEX(AirportPivot[AirportName],MATCH($N8187,AirportPivot[[AirportID]:[AirportID]],0))</f>
        <v>Detroit Metropolitan Wayne County</v>
      </c>
      <c r="R8187">
        <f>INDEX(AirportPivot[Gates (number of available)],MATCH($N8187,AirportPivot[[AirportID]:[AirportID]],0))</f>
        <v>60</v>
      </c>
    </row>
    <row r="8188" spans="1:18" x14ac:dyDescent="0.25">
      <c r="A8188" s="3" t="s">
        <v>8220</v>
      </c>
      <c r="B8188" s="12">
        <v>42130</v>
      </c>
      <c r="C8188" s="4" t="s">
        <v>30</v>
      </c>
      <c r="D8188" s="4">
        <v>3</v>
      </c>
      <c r="E8188" s="4">
        <v>8</v>
      </c>
      <c r="F8188" s="5">
        <v>0.33333333333333331</v>
      </c>
      <c r="G8188" s="6">
        <v>250</v>
      </c>
      <c r="H8188" s="7">
        <v>46250</v>
      </c>
      <c r="I8188" s="7">
        <f>FlightsPivot[[#This Row],[Total Fare]]*10%</f>
        <v>4625</v>
      </c>
      <c r="J8188" s="7">
        <f>FlightsPivot[[#This Row],[Total Fare]]+FlightsPivot[[#This Row],[10% tax ]]</f>
        <v>50875</v>
      </c>
      <c r="K8188" s="4">
        <v>5</v>
      </c>
      <c r="L8188" s="4">
        <v>2015</v>
      </c>
      <c r="M8188" t="str">
        <f>INDEX(RoutesPivot[DepAirport],MATCH($C8188,RoutesPivot[[RouteID]:[RouteID]],0))</f>
        <v>ORD</v>
      </c>
      <c r="N8188" t="str">
        <f>INDEX(RoutesPivot[AirportID],MATCH($C8188,RoutesPivot[[RouteID]:[RouteID]],0))</f>
        <v>MCO</v>
      </c>
      <c r="O8188">
        <f>INDEX(RoutesPivot[Distance],MATCH($C8188,RoutesPivot[[RouteID]:[RouteID]],0))</f>
        <v>850</v>
      </c>
      <c r="P8188">
        <f>INDEX(RoutesPivot[ListPrice],MATCH($C8188,RoutesPivot[[RouteID]:[RouteID]],0))</f>
        <v>250</v>
      </c>
      <c r="Q8188" t="str">
        <f>INDEX(AirportPivot[AirportName],MATCH($N8188,AirportPivot[[AirportID]:[AirportID]],0))</f>
        <v>Orlando International</v>
      </c>
      <c r="R8188">
        <f>INDEX(AirportPivot[Gates (number of available)],MATCH($N8188,AirportPivot[[AirportID]:[AirportID]],0))</f>
        <v>67</v>
      </c>
    </row>
    <row r="8189" spans="1:18" x14ac:dyDescent="0.25">
      <c r="A8189" s="3" t="s">
        <v>8221</v>
      </c>
      <c r="B8189" s="12">
        <v>41996</v>
      </c>
      <c r="C8189" s="4" t="s">
        <v>50</v>
      </c>
      <c r="D8189" s="4">
        <v>3.8</v>
      </c>
      <c r="E8189" s="4">
        <v>73</v>
      </c>
      <c r="F8189" s="5">
        <v>0.5</v>
      </c>
      <c r="G8189" s="6">
        <v>385</v>
      </c>
      <c r="H8189" s="7">
        <v>69685</v>
      </c>
      <c r="I8189" s="7">
        <f>FlightsPivot[[#This Row],[Total Fare]]*10%</f>
        <v>6968.5</v>
      </c>
      <c r="J8189" s="7">
        <f>FlightsPivot[[#This Row],[Total Fare]]+FlightsPivot[[#This Row],[10% tax ]]</f>
        <v>76653.5</v>
      </c>
      <c r="K8189" s="4">
        <v>12</v>
      </c>
      <c r="L8189" s="4">
        <v>2014</v>
      </c>
      <c r="M8189" t="str">
        <f>INDEX(RoutesPivot[DepAirport],MATCH($C8189,RoutesPivot[[RouteID]:[RouteID]],0))</f>
        <v>ORD</v>
      </c>
      <c r="N8189" t="str">
        <f>INDEX(RoutesPivot[AirportID],MATCH($C8189,RoutesPivot[[RouteID]:[RouteID]],0))</f>
        <v>LGA</v>
      </c>
      <c r="O8189">
        <f>INDEX(RoutesPivot[Distance],MATCH($C8189,RoutesPivot[[RouteID]:[RouteID]],0))</f>
        <v>610</v>
      </c>
      <c r="P8189">
        <f>INDEX(RoutesPivot[ListPrice],MATCH($C8189,RoutesPivot[[RouteID]:[RouteID]],0))</f>
        <v>275</v>
      </c>
      <c r="Q8189" t="str">
        <f>INDEX(AirportPivot[AirportName],MATCH($N8189,AirportPivot[[AirportID]:[AirportID]],0))</f>
        <v>Laguardia</v>
      </c>
      <c r="R8189">
        <f>INDEX(AirportPivot[Gates (number of available)],MATCH($N8189,AirportPivot[[AirportID]:[AirportID]],0))</f>
        <v>66</v>
      </c>
    </row>
    <row r="8190" spans="1:18" x14ac:dyDescent="0.25">
      <c r="A8190" s="3" t="s">
        <v>8222</v>
      </c>
      <c r="B8190" s="12">
        <v>41717</v>
      </c>
      <c r="C8190" s="4" t="s">
        <v>21</v>
      </c>
      <c r="D8190" s="4">
        <v>0.5</v>
      </c>
      <c r="E8190" s="4">
        <v>209</v>
      </c>
      <c r="F8190" s="5">
        <v>0.41666666666666669</v>
      </c>
      <c r="G8190" s="6">
        <v>125</v>
      </c>
      <c r="H8190" s="7">
        <v>20625</v>
      </c>
      <c r="I8190" s="7">
        <f>FlightsPivot[[#This Row],[Total Fare]]*10%</f>
        <v>2062.5</v>
      </c>
      <c r="J8190" s="7">
        <f>FlightsPivot[[#This Row],[Total Fare]]+FlightsPivot[[#This Row],[10% tax ]]</f>
        <v>22687.5</v>
      </c>
      <c r="K8190" s="4">
        <v>3</v>
      </c>
      <c r="L8190" s="4">
        <v>2014</v>
      </c>
      <c r="M8190" t="str">
        <f>INDEX(RoutesPivot[DepAirport],MATCH($C8190,RoutesPivot[[RouteID]:[RouteID]],0))</f>
        <v>ORD</v>
      </c>
      <c r="N8190" t="str">
        <f>INDEX(RoutesPivot[AirportID],MATCH($C8190,RoutesPivot[[RouteID]:[RouteID]],0))</f>
        <v>CLT</v>
      </c>
      <c r="O8190">
        <f>INDEX(RoutesPivot[Distance],MATCH($C8190,RoutesPivot[[RouteID]:[RouteID]],0))</f>
        <v>700</v>
      </c>
      <c r="P8190">
        <f>INDEX(RoutesPivot[ListPrice],MATCH($C8190,RoutesPivot[[RouteID]:[RouteID]],0))</f>
        <v>125</v>
      </c>
      <c r="Q8190" t="str">
        <f>INDEX(AirportPivot[AirportName],MATCH($N8190,AirportPivot[[AirportID]:[AirportID]],0))</f>
        <v>Charlotte/Douglas International</v>
      </c>
      <c r="R8190">
        <f>INDEX(AirportPivot[Gates (number of available)],MATCH($N8190,AirportPivot[[AirportID]:[AirportID]],0))</f>
        <v>65</v>
      </c>
    </row>
    <row r="8191" spans="1:18" x14ac:dyDescent="0.25">
      <c r="A8191" s="3" t="s">
        <v>8223</v>
      </c>
      <c r="B8191" s="12">
        <v>41698</v>
      </c>
      <c r="C8191" s="4" t="s">
        <v>33</v>
      </c>
      <c r="D8191" s="4">
        <v>1.8</v>
      </c>
      <c r="E8191" s="4">
        <v>63</v>
      </c>
      <c r="F8191" s="5">
        <v>0.75</v>
      </c>
      <c r="G8191" s="6">
        <v>375</v>
      </c>
      <c r="H8191" s="7">
        <v>67875</v>
      </c>
      <c r="I8191" s="7">
        <f>FlightsPivot[[#This Row],[Total Fare]]*10%</f>
        <v>6787.5</v>
      </c>
      <c r="J8191" s="7">
        <f>FlightsPivot[[#This Row],[Total Fare]]+FlightsPivot[[#This Row],[10% tax ]]</f>
        <v>74662.5</v>
      </c>
      <c r="K8191" s="4">
        <v>2</v>
      </c>
      <c r="L8191" s="4">
        <v>2014</v>
      </c>
      <c r="M8191" t="str">
        <f>INDEX(RoutesPivot[DepAirport],MATCH($C8191,RoutesPivot[[RouteID]:[RouteID]],0))</f>
        <v>ORD</v>
      </c>
      <c r="N8191" t="str">
        <f>INDEX(RoutesPivot[AirportID],MATCH($C8191,RoutesPivot[[RouteID]:[RouteID]],0))</f>
        <v>SFO</v>
      </c>
      <c r="O8191">
        <f>INDEX(RoutesPivot[Distance],MATCH($C8191,RoutesPivot[[RouteID]:[RouteID]],0))</f>
        <v>1600</v>
      </c>
      <c r="P8191">
        <f>INDEX(RoutesPivot[ListPrice],MATCH($C8191,RoutesPivot[[RouteID]:[RouteID]],0))</f>
        <v>375</v>
      </c>
      <c r="Q8191" t="str">
        <f>INDEX(AirportPivot[AirportName],MATCH($N8191,AirportPivot[[AirportID]:[AirportID]],0))</f>
        <v>San Francisco International</v>
      </c>
      <c r="R8191">
        <f>INDEX(AirportPivot[Gates (number of available)],MATCH($N8191,AirportPivot[[AirportID]:[AirportID]],0))</f>
        <v>70</v>
      </c>
    </row>
    <row r="8192" spans="1:18" x14ac:dyDescent="0.25">
      <c r="A8192" s="3" t="s">
        <v>8224</v>
      </c>
      <c r="B8192" s="12">
        <v>42187</v>
      </c>
      <c r="C8192" s="4" t="s">
        <v>17</v>
      </c>
      <c r="D8192" s="4">
        <v>4.5</v>
      </c>
      <c r="E8192" s="4">
        <v>179</v>
      </c>
      <c r="F8192" s="5">
        <v>0.79166666666666663</v>
      </c>
      <c r="G8192" s="6">
        <v>385</v>
      </c>
      <c r="H8192" s="7">
        <v>63525</v>
      </c>
      <c r="I8192" s="7">
        <f>FlightsPivot[[#This Row],[Total Fare]]*10%</f>
        <v>6352.5</v>
      </c>
      <c r="J8192" s="7">
        <f>FlightsPivot[[#This Row],[Total Fare]]+FlightsPivot[[#This Row],[10% tax ]]</f>
        <v>69877.5</v>
      </c>
      <c r="K8192" s="4">
        <v>7</v>
      </c>
      <c r="L8192" s="4">
        <v>2015</v>
      </c>
      <c r="M8192" t="str">
        <f>INDEX(RoutesPivot[DepAirport],MATCH($C8192,RoutesPivot[[RouteID]:[RouteID]],0))</f>
        <v>ORD</v>
      </c>
      <c r="N8192" t="str">
        <f>INDEX(RoutesPivot[AirportID],MATCH($C8192,RoutesPivot[[RouteID]:[RouteID]],0))</f>
        <v>LAX</v>
      </c>
      <c r="O8192">
        <f>INDEX(RoutesPivot[Distance],MATCH($C8192,RoutesPivot[[RouteID]:[RouteID]],0))</f>
        <v>1518</v>
      </c>
      <c r="P8192">
        <f>INDEX(RoutesPivot[ListPrice],MATCH($C8192,RoutesPivot[[RouteID]:[RouteID]],0))</f>
        <v>350</v>
      </c>
      <c r="Q8192" t="str">
        <f>INDEX(AirportPivot[AirportName],MATCH($N8192,AirportPivot[[AirportID]:[AirportID]],0))</f>
        <v>Los Angeles International</v>
      </c>
      <c r="R8192">
        <f>INDEX(AirportPivot[Gates (number of available)],MATCH($N8192,AirportPivot[[AirportID]:[AirportID]],0))</f>
        <v>86</v>
      </c>
    </row>
    <row r="8193" spans="1:18" x14ac:dyDescent="0.25">
      <c r="A8193" s="3" t="s">
        <v>8225</v>
      </c>
      <c r="B8193" s="12">
        <v>41760</v>
      </c>
      <c r="C8193" s="4" t="s">
        <v>37</v>
      </c>
      <c r="D8193" s="4">
        <v>2.2000000000000002</v>
      </c>
      <c r="E8193" s="4">
        <v>107</v>
      </c>
      <c r="F8193" s="5">
        <v>0.79166666666666663</v>
      </c>
      <c r="G8193" s="6">
        <v>350</v>
      </c>
      <c r="H8193" s="7">
        <v>64750</v>
      </c>
      <c r="I8193" s="7">
        <f>FlightsPivot[[#This Row],[Total Fare]]*10%</f>
        <v>6475</v>
      </c>
      <c r="J8193" s="7">
        <f>FlightsPivot[[#This Row],[Total Fare]]+FlightsPivot[[#This Row],[10% tax ]]</f>
        <v>71225</v>
      </c>
      <c r="K8193" s="4">
        <v>5</v>
      </c>
      <c r="L8193" s="4">
        <v>2014</v>
      </c>
      <c r="M8193" t="str">
        <f>INDEX(RoutesPivot[DepAirport],MATCH($C8193,RoutesPivot[[RouteID]:[RouteID]],0))</f>
        <v>ORD</v>
      </c>
      <c r="N8193" t="str">
        <f>INDEX(RoutesPivot[AirportID],MATCH($C8193,RoutesPivot[[RouteID]:[RouteID]],0))</f>
        <v>SEA</v>
      </c>
      <c r="O8193">
        <f>INDEX(RoutesPivot[Distance],MATCH($C8193,RoutesPivot[[RouteID]:[RouteID]],0))</f>
        <v>1500</v>
      </c>
      <c r="P8193">
        <f>INDEX(RoutesPivot[ListPrice],MATCH($C8193,RoutesPivot[[RouteID]:[RouteID]],0))</f>
        <v>350</v>
      </c>
      <c r="Q8193" t="str">
        <f>INDEX(AirportPivot[AirportName],MATCH($N8193,AirportPivot[[AirportID]:[AirportID]],0))</f>
        <v>Seattle-Tacoma International</v>
      </c>
      <c r="R8193">
        <f>INDEX(AirportPivot[Gates (number of available)],MATCH($N8193,AirportPivot[[AirportID]:[AirportID]],0))</f>
        <v>58</v>
      </c>
    </row>
    <row r="8194" spans="1:18" x14ac:dyDescent="0.25">
      <c r="A8194" s="3" t="s">
        <v>8226</v>
      </c>
      <c r="B8194" s="12">
        <v>42134</v>
      </c>
      <c r="C8194" s="4" t="s">
        <v>25</v>
      </c>
      <c r="D8194" s="4">
        <v>2.9</v>
      </c>
      <c r="E8194" s="4">
        <v>66</v>
      </c>
      <c r="F8194" s="5">
        <v>0.29166666666666669</v>
      </c>
      <c r="G8194" s="6">
        <v>200</v>
      </c>
      <c r="H8194" s="7">
        <v>36200</v>
      </c>
      <c r="I8194" s="7">
        <f>FlightsPivot[[#This Row],[Total Fare]]*10%</f>
        <v>3620</v>
      </c>
      <c r="J8194" s="7">
        <f>FlightsPivot[[#This Row],[Total Fare]]+FlightsPivot[[#This Row],[10% tax ]]</f>
        <v>39820</v>
      </c>
      <c r="K8194" s="4">
        <v>5</v>
      </c>
      <c r="L8194" s="4">
        <v>2015</v>
      </c>
      <c r="M8194" t="str">
        <f>INDEX(RoutesPivot[DepAirport],MATCH($C8194,RoutesPivot[[RouteID]:[RouteID]],0))</f>
        <v>ORD</v>
      </c>
      <c r="N8194" t="str">
        <f>INDEX(RoutesPivot[AirportID],MATCH($C8194,RoutesPivot[[RouteID]:[RouteID]],0))</f>
        <v>DFW</v>
      </c>
      <c r="O8194">
        <f>INDEX(RoutesPivot[Distance],MATCH($C8194,RoutesPivot[[RouteID]:[RouteID]],0))</f>
        <v>700</v>
      </c>
      <c r="P8194">
        <f>INDEX(RoutesPivot[ListPrice],MATCH($C8194,RoutesPivot[[RouteID]:[RouteID]],0))</f>
        <v>200</v>
      </c>
      <c r="Q8194" t="str">
        <f>INDEX(AirportPivot[AirportName],MATCH($N8194,AirportPivot[[AirportID]:[AirportID]],0))</f>
        <v>Dallas/Fort Worth International</v>
      </c>
      <c r="R8194">
        <f>INDEX(AirportPivot[Gates (number of available)],MATCH($N8194,AirportPivot[[AirportID]:[AirportID]],0))</f>
        <v>130</v>
      </c>
    </row>
    <row r="8195" spans="1:18" x14ac:dyDescent="0.25">
      <c r="A8195" s="3" t="s">
        <v>8227</v>
      </c>
      <c r="B8195" s="12">
        <v>41656</v>
      </c>
      <c r="C8195" s="4" t="s">
        <v>23</v>
      </c>
      <c r="D8195" s="4">
        <v>1.8</v>
      </c>
      <c r="E8195" s="4">
        <v>183</v>
      </c>
      <c r="F8195" s="5">
        <v>0.70833333333333337</v>
      </c>
      <c r="G8195" s="6">
        <v>300</v>
      </c>
      <c r="H8195" s="7">
        <v>49500</v>
      </c>
      <c r="I8195" s="7">
        <f>FlightsPivot[[#This Row],[Total Fare]]*10%</f>
        <v>4950</v>
      </c>
      <c r="J8195" s="7">
        <f>FlightsPivot[[#This Row],[Total Fare]]+FlightsPivot[[#This Row],[10% tax ]]</f>
        <v>54450</v>
      </c>
      <c r="K8195" s="4">
        <v>1</v>
      </c>
      <c r="L8195" s="4">
        <v>2014</v>
      </c>
      <c r="M8195" t="str">
        <f>INDEX(RoutesPivot[DepAirport],MATCH($C8195,RoutesPivot[[RouteID]:[RouteID]],0))</f>
        <v>ORD</v>
      </c>
      <c r="N8195" t="str">
        <f>INDEX(RoutesPivot[AirportID],MATCH($C8195,RoutesPivot[[RouteID]:[RouteID]],0))</f>
        <v>DEN</v>
      </c>
      <c r="O8195">
        <f>INDEX(RoutesPivot[Distance],MATCH($C8195,RoutesPivot[[RouteID]:[RouteID]],0))</f>
        <v>800</v>
      </c>
      <c r="P8195">
        <f>INDEX(RoutesPivot[ListPrice],MATCH($C8195,RoutesPivot[[RouteID]:[RouteID]],0))</f>
        <v>300</v>
      </c>
      <c r="Q8195" t="str">
        <f>INDEX(AirportPivot[AirportName],MATCH($N8195,AirportPivot[[AirportID]:[AirportID]],0))</f>
        <v>Denver International</v>
      </c>
      <c r="R8195">
        <f>INDEX(AirportPivot[Gates (number of available)],MATCH($N8195,AirportPivot[[AirportID]:[AirportID]],0))</f>
        <v>75</v>
      </c>
    </row>
    <row r="8196" spans="1:18" x14ac:dyDescent="0.25">
      <c r="A8196" s="3" t="s">
        <v>8228</v>
      </c>
      <c r="B8196" s="12">
        <v>42345</v>
      </c>
      <c r="C8196" s="4" t="s">
        <v>70</v>
      </c>
      <c r="D8196" s="4">
        <v>2.2000000000000002</v>
      </c>
      <c r="E8196" s="4">
        <v>153</v>
      </c>
      <c r="F8196" s="5">
        <v>0.875</v>
      </c>
      <c r="G8196" s="6">
        <v>275</v>
      </c>
      <c r="H8196" s="7">
        <v>45375</v>
      </c>
      <c r="I8196" s="7">
        <f>FlightsPivot[[#This Row],[Total Fare]]*10%</f>
        <v>4537.5</v>
      </c>
      <c r="J8196" s="7">
        <f>FlightsPivot[[#This Row],[Total Fare]]+FlightsPivot[[#This Row],[10% tax ]]</f>
        <v>49912.5</v>
      </c>
      <c r="K8196" s="4">
        <v>12</v>
      </c>
      <c r="L8196" s="4">
        <v>2015</v>
      </c>
      <c r="M8196" t="str">
        <f>INDEX(RoutesPivot[DepAirport],MATCH($C8196,RoutesPivot[[RouteID]:[RouteID]],0))</f>
        <v>ORD</v>
      </c>
      <c r="N8196" t="str">
        <f>INDEX(RoutesPivot[AirportID],MATCH($C8196,RoutesPivot[[RouteID]:[RouteID]],0))</f>
        <v>LAS</v>
      </c>
      <c r="O8196">
        <f>INDEX(RoutesPivot[Distance],MATCH($C8196,RoutesPivot[[RouteID]:[RouteID]],0))</f>
        <v>1100</v>
      </c>
      <c r="P8196">
        <f>INDEX(RoutesPivot[ListPrice],MATCH($C8196,RoutesPivot[[RouteID]:[RouteID]],0))</f>
        <v>275</v>
      </c>
      <c r="Q8196" t="str">
        <f>INDEX(AirportPivot[AirportName],MATCH($N8196,AirportPivot[[AirportID]:[AirportID]],0))</f>
        <v>McCarran International</v>
      </c>
      <c r="R8196">
        <f>INDEX(AirportPivot[Gates (number of available)],MATCH($N8196,AirportPivot[[AirportID]:[AirportID]],0))</f>
        <v>68</v>
      </c>
    </row>
    <row r="8197" spans="1:18" x14ac:dyDescent="0.25">
      <c r="A8197" s="3" t="s">
        <v>8229</v>
      </c>
      <c r="B8197" s="12">
        <v>42188</v>
      </c>
      <c r="C8197" s="4" t="s">
        <v>40</v>
      </c>
      <c r="D8197" s="4">
        <v>2.2000000000000002</v>
      </c>
      <c r="E8197" s="4">
        <v>174</v>
      </c>
      <c r="F8197" s="5">
        <v>0.29166666666666669</v>
      </c>
      <c r="G8197" s="6">
        <v>126.5</v>
      </c>
      <c r="H8197" s="7">
        <v>20872.5</v>
      </c>
      <c r="I8197" s="7">
        <f>FlightsPivot[[#This Row],[Total Fare]]*10%</f>
        <v>2087.25</v>
      </c>
      <c r="J8197" s="7">
        <f>FlightsPivot[[#This Row],[Total Fare]]+FlightsPivot[[#This Row],[10% tax ]]</f>
        <v>22959.75</v>
      </c>
      <c r="K8197" s="4">
        <v>7</v>
      </c>
      <c r="L8197" s="4">
        <v>2015</v>
      </c>
      <c r="M8197" t="str">
        <f>INDEX(RoutesPivot[DepAirport],MATCH($C8197,RoutesPivot[[RouteID]:[RouteID]],0))</f>
        <v>ORD</v>
      </c>
      <c r="N8197" t="str">
        <f>INDEX(RoutesPivot[AirportID],MATCH($C8197,RoutesPivot[[RouteID]:[RouteID]],0))</f>
        <v>MSP</v>
      </c>
      <c r="O8197">
        <f>INDEX(RoutesPivot[Distance],MATCH($C8197,RoutesPivot[[RouteID]:[RouteID]],0))</f>
        <v>300</v>
      </c>
      <c r="P8197">
        <f>INDEX(RoutesPivot[ListPrice],MATCH($C8197,RoutesPivot[[RouteID]:[RouteID]],0))</f>
        <v>115</v>
      </c>
      <c r="Q8197" t="str">
        <f>INDEX(AirportPivot[AirportName],MATCH($N8197,AirportPivot[[AirportID]:[AirportID]],0))</f>
        <v>Minneapolis-St Paul International/Wold-Chamberlain</v>
      </c>
      <c r="R8197">
        <f>INDEX(AirportPivot[Gates (number of available)],MATCH($N8197,AirportPivot[[AirportID]:[AirportID]],0))</f>
        <v>65</v>
      </c>
    </row>
    <row r="8198" spans="1:18" x14ac:dyDescent="0.25">
      <c r="A8198" s="3" t="s">
        <v>8230</v>
      </c>
      <c r="B8198" s="12">
        <v>41654</v>
      </c>
      <c r="C8198" s="4" t="s">
        <v>27</v>
      </c>
      <c r="D8198" s="4">
        <v>11.5</v>
      </c>
      <c r="E8198" s="4">
        <v>97</v>
      </c>
      <c r="F8198" s="5">
        <v>0.33333333333333331</v>
      </c>
      <c r="G8198" s="6">
        <v>200</v>
      </c>
      <c r="H8198" s="7">
        <v>37000</v>
      </c>
      <c r="I8198" s="7">
        <f>FlightsPivot[[#This Row],[Total Fare]]*10%</f>
        <v>3700</v>
      </c>
      <c r="J8198" s="7">
        <f>FlightsPivot[[#This Row],[Total Fare]]+FlightsPivot[[#This Row],[10% tax ]]</f>
        <v>40700</v>
      </c>
      <c r="K8198" s="4">
        <v>1</v>
      </c>
      <c r="L8198" s="4">
        <v>2014</v>
      </c>
      <c r="M8198" t="str">
        <f>INDEX(RoutesPivot[DepAirport],MATCH($C8198,RoutesPivot[[RouteID]:[RouteID]],0))</f>
        <v>ORD</v>
      </c>
      <c r="N8198" t="str">
        <f>INDEX(RoutesPivot[AirportID],MATCH($C8198,RoutesPivot[[RouteID]:[RouteID]],0))</f>
        <v>ATL</v>
      </c>
      <c r="O8198">
        <f>INDEX(RoutesPivot[Distance],MATCH($C8198,RoutesPivot[[RouteID]:[RouteID]],0))</f>
        <v>510</v>
      </c>
      <c r="P8198">
        <f>INDEX(RoutesPivot[ListPrice],MATCH($C8198,RoutesPivot[[RouteID]:[RouteID]],0))</f>
        <v>200</v>
      </c>
      <c r="Q8198" t="str">
        <f>INDEX(AirportPivot[AirportName],MATCH($N8198,AirportPivot[[AirportID]:[AirportID]],0))</f>
        <v>Hartsfield-Jackson Atlanta International</v>
      </c>
      <c r="R8198">
        <f>INDEX(AirportPivot[Gates (number of available)],MATCH($N8198,AirportPivot[[AirportID]:[AirportID]],0))</f>
        <v>100</v>
      </c>
    </row>
    <row r="8199" spans="1:18" x14ac:dyDescent="0.25">
      <c r="A8199" s="3" t="s">
        <v>8231</v>
      </c>
      <c r="B8199" s="12">
        <v>42362</v>
      </c>
      <c r="C8199" s="4" t="s">
        <v>27</v>
      </c>
      <c r="D8199" s="4">
        <v>14.8</v>
      </c>
      <c r="E8199" s="4">
        <v>72</v>
      </c>
      <c r="F8199" s="5">
        <v>0.8125</v>
      </c>
      <c r="G8199" s="6">
        <v>280</v>
      </c>
      <c r="H8199" s="7">
        <v>50680</v>
      </c>
      <c r="I8199" s="7">
        <f>FlightsPivot[[#This Row],[Total Fare]]*10%</f>
        <v>5068</v>
      </c>
      <c r="J8199" s="7">
        <f>FlightsPivot[[#This Row],[Total Fare]]+FlightsPivot[[#This Row],[10% tax ]]</f>
        <v>55748</v>
      </c>
      <c r="K8199" s="4">
        <v>12</v>
      </c>
      <c r="L8199" s="4">
        <v>2015</v>
      </c>
      <c r="M8199" t="str">
        <f>INDEX(RoutesPivot[DepAirport],MATCH($C8199,RoutesPivot[[RouteID]:[RouteID]],0))</f>
        <v>ORD</v>
      </c>
      <c r="N8199" t="str">
        <f>INDEX(RoutesPivot[AirportID],MATCH($C8199,RoutesPivot[[RouteID]:[RouteID]],0))</f>
        <v>ATL</v>
      </c>
      <c r="O8199">
        <f>INDEX(RoutesPivot[Distance],MATCH($C8199,RoutesPivot[[RouteID]:[RouteID]],0))</f>
        <v>510</v>
      </c>
      <c r="P8199">
        <f>INDEX(RoutesPivot[ListPrice],MATCH($C8199,RoutesPivot[[RouteID]:[RouteID]],0))</f>
        <v>200</v>
      </c>
      <c r="Q8199" t="str">
        <f>INDEX(AirportPivot[AirportName],MATCH($N8199,AirportPivot[[AirportID]:[AirportID]],0))</f>
        <v>Hartsfield-Jackson Atlanta International</v>
      </c>
      <c r="R8199">
        <f>INDEX(AirportPivot[Gates (number of available)],MATCH($N8199,AirportPivot[[AirportID]:[AirportID]],0))</f>
        <v>100</v>
      </c>
    </row>
    <row r="8200" spans="1:18" x14ac:dyDescent="0.25">
      <c r="A8200" s="3" t="s">
        <v>8232</v>
      </c>
      <c r="B8200" s="12">
        <v>41659</v>
      </c>
      <c r="C8200" s="4" t="s">
        <v>25</v>
      </c>
      <c r="D8200" s="4">
        <v>2.4</v>
      </c>
      <c r="E8200" s="4">
        <v>129</v>
      </c>
      <c r="F8200" s="5">
        <v>0.77083333333333337</v>
      </c>
      <c r="G8200" s="6">
        <v>200</v>
      </c>
      <c r="H8200" s="7">
        <v>37000</v>
      </c>
      <c r="I8200" s="7">
        <f>FlightsPivot[[#This Row],[Total Fare]]*10%</f>
        <v>3700</v>
      </c>
      <c r="J8200" s="7">
        <f>FlightsPivot[[#This Row],[Total Fare]]+FlightsPivot[[#This Row],[10% tax ]]</f>
        <v>40700</v>
      </c>
      <c r="K8200" s="4">
        <v>1</v>
      </c>
      <c r="L8200" s="4">
        <v>2014</v>
      </c>
      <c r="M8200" t="str">
        <f>INDEX(RoutesPivot[DepAirport],MATCH($C8200,RoutesPivot[[RouteID]:[RouteID]],0))</f>
        <v>ORD</v>
      </c>
      <c r="N8200" t="str">
        <f>INDEX(RoutesPivot[AirportID],MATCH($C8200,RoutesPivot[[RouteID]:[RouteID]],0))</f>
        <v>DFW</v>
      </c>
      <c r="O8200">
        <f>INDEX(RoutesPivot[Distance],MATCH($C8200,RoutesPivot[[RouteID]:[RouteID]],0))</f>
        <v>700</v>
      </c>
      <c r="P8200">
        <f>INDEX(RoutesPivot[ListPrice],MATCH($C8200,RoutesPivot[[RouteID]:[RouteID]],0))</f>
        <v>200</v>
      </c>
      <c r="Q8200" t="str">
        <f>INDEX(AirportPivot[AirportName],MATCH($N8200,AirportPivot[[AirportID]:[AirportID]],0))</f>
        <v>Dallas/Fort Worth International</v>
      </c>
      <c r="R8200">
        <f>INDEX(AirportPivot[Gates (number of available)],MATCH($N8200,AirportPivot[[AirportID]:[AirportID]],0))</f>
        <v>130</v>
      </c>
    </row>
    <row r="8201" spans="1:18" x14ac:dyDescent="0.25">
      <c r="A8201" s="3" t="s">
        <v>8233</v>
      </c>
      <c r="B8201" s="12">
        <v>41835</v>
      </c>
      <c r="C8201" s="4" t="s">
        <v>70</v>
      </c>
      <c r="D8201" s="4">
        <v>0.6</v>
      </c>
      <c r="E8201" s="4">
        <v>90</v>
      </c>
      <c r="F8201" s="5">
        <v>0.625</v>
      </c>
      <c r="G8201" s="6">
        <v>302.5</v>
      </c>
      <c r="H8201" s="7">
        <v>54752.5</v>
      </c>
      <c r="I8201" s="7">
        <f>FlightsPivot[[#This Row],[Total Fare]]*10%</f>
        <v>5475.25</v>
      </c>
      <c r="J8201" s="7">
        <f>FlightsPivot[[#This Row],[Total Fare]]+FlightsPivot[[#This Row],[10% tax ]]</f>
        <v>60227.75</v>
      </c>
      <c r="K8201" s="4">
        <v>7</v>
      </c>
      <c r="L8201" s="4">
        <v>2014</v>
      </c>
      <c r="M8201" t="str">
        <f>INDEX(RoutesPivot[DepAirport],MATCH($C8201,RoutesPivot[[RouteID]:[RouteID]],0))</f>
        <v>ORD</v>
      </c>
      <c r="N8201" t="str">
        <f>INDEX(RoutesPivot[AirportID],MATCH($C8201,RoutesPivot[[RouteID]:[RouteID]],0))</f>
        <v>LAS</v>
      </c>
      <c r="O8201">
        <f>INDEX(RoutesPivot[Distance],MATCH($C8201,RoutesPivot[[RouteID]:[RouteID]],0))</f>
        <v>1100</v>
      </c>
      <c r="P8201">
        <f>INDEX(RoutesPivot[ListPrice],MATCH($C8201,RoutesPivot[[RouteID]:[RouteID]],0))</f>
        <v>275</v>
      </c>
      <c r="Q8201" t="str">
        <f>INDEX(AirportPivot[AirportName],MATCH($N8201,AirportPivot[[AirportID]:[AirportID]],0))</f>
        <v>McCarran International</v>
      </c>
      <c r="R8201">
        <f>INDEX(AirportPivot[Gates (number of available)],MATCH($N8201,AirportPivot[[AirportID]:[AirportID]],0))</f>
        <v>68</v>
      </c>
    </row>
    <row r="8202" spans="1:18" x14ac:dyDescent="0.25">
      <c r="A8202" s="3" t="s">
        <v>8234</v>
      </c>
      <c r="B8202" s="12">
        <v>42273</v>
      </c>
      <c r="C8202" s="4" t="s">
        <v>70</v>
      </c>
      <c r="D8202" s="4">
        <v>1.9</v>
      </c>
      <c r="E8202" s="4">
        <v>20</v>
      </c>
      <c r="F8202" s="5">
        <v>0.75</v>
      </c>
      <c r="G8202" s="6">
        <v>275</v>
      </c>
      <c r="H8202" s="7">
        <v>50875</v>
      </c>
      <c r="I8202" s="7">
        <f>FlightsPivot[[#This Row],[Total Fare]]*10%</f>
        <v>5087.5</v>
      </c>
      <c r="J8202" s="7">
        <f>FlightsPivot[[#This Row],[Total Fare]]+FlightsPivot[[#This Row],[10% tax ]]</f>
        <v>55962.5</v>
      </c>
      <c r="K8202" s="4">
        <v>9</v>
      </c>
      <c r="L8202" s="4">
        <v>2015</v>
      </c>
      <c r="M8202" t="str">
        <f>INDEX(RoutesPivot[DepAirport],MATCH($C8202,RoutesPivot[[RouteID]:[RouteID]],0))</f>
        <v>ORD</v>
      </c>
      <c r="N8202" t="str">
        <f>INDEX(RoutesPivot[AirportID],MATCH($C8202,RoutesPivot[[RouteID]:[RouteID]],0))</f>
        <v>LAS</v>
      </c>
      <c r="O8202">
        <f>INDEX(RoutesPivot[Distance],MATCH($C8202,RoutesPivot[[RouteID]:[RouteID]],0))</f>
        <v>1100</v>
      </c>
      <c r="P8202">
        <f>INDEX(RoutesPivot[ListPrice],MATCH($C8202,RoutesPivot[[RouteID]:[RouteID]],0))</f>
        <v>275</v>
      </c>
      <c r="Q8202" t="str">
        <f>INDEX(AirportPivot[AirportName],MATCH($N8202,AirportPivot[[AirportID]:[AirportID]],0))</f>
        <v>McCarran International</v>
      </c>
      <c r="R8202">
        <f>INDEX(AirportPivot[Gates (number of available)],MATCH($N8202,AirportPivot[[AirportID]:[AirportID]],0))</f>
        <v>68</v>
      </c>
    </row>
    <row r="8203" spans="1:18" x14ac:dyDescent="0.25">
      <c r="A8203" s="3" t="s">
        <v>8235</v>
      </c>
      <c r="B8203" s="12">
        <v>41845</v>
      </c>
      <c r="C8203" s="4" t="s">
        <v>1482</v>
      </c>
      <c r="D8203" s="4">
        <v>1.2</v>
      </c>
      <c r="E8203" s="4">
        <v>140</v>
      </c>
      <c r="F8203" s="5">
        <v>0.85416666666666663</v>
      </c>
      <c r="G8203" s="6">
        <v>5500</v>
      </c>
      <c r="H8203" s="7">
        <v>1017500</v>
      </c>
      <c r="I8203" s="7">
        <f>FlightsPivot[[#This Row],[Total Fare]]*10%</f>
        <v>101750</v>
      </c>
      <c r="J8203" s="7">
        <f>FlightsPivot[[#This Row],[Total Fare]]+FlightsPivot[[#This Row],[10% tax ]]</f>
        <v>1119250</v>
      </c>
      <c r="K8203" s="4">
        <v>7</v>
      </c>
      <c r="L8203" s="4">
        <v>2014</v>
      </c>
      <c r="M8203" t="str">
        <f>INDEX(RoutesPivot[DepAirport],MATCH($C8203,RoutesPivot[[RouteID]:[RouteID]],0))</f>
        <v>ORD</v>
      </c>
      <c r="N8203" t="str">
        <f>INDEX(RoutesPivot[AirportID],MATCH($C8203,RoutesPivot[[RouteID]:[RouteID]],0))</f>
        <v>DCA</v>
      </c>
      <c r="O8203">
        <f>INDEX(RoutesPivot[Distance],MATCH($C8203,RoutesPivot[[RouteID]:[RouteID]],0))</f>
        <v>600</v>
      </c>
      <c r="P8203">
        <f>INDEX(RoutesPivot[ListPrice],MATCH($C8203,RoutesPivot[[RouteID]:[RouteID]],0))</f>
        <v>5000</v>
      </c>
      <c r="Q8203" t="str">
        <f>INDEX(AirportPivot[AirportName],MATCH($N8203,AirportPivot[[AirportID]:[AirportID]],0))</f>
        <v>Ronald Reagan Washington National Airport</v>
      </c>
      <c r="R8203">
        <f>INDEX(AirportPivot[Gates (number of available)],MATCH($N8203,AirportPivot[[AirportID]:[AirportID]],0))</f>
        <v>45</v>
      </c>
    </row>
    <row r="8204" spans="1:18" x14ac:dyDescent="0.25">
      <c r="A8204" s="3" t="s">
        <v>8236</v>
      </c>
      <c r="B8204" s="12">
        <v>41835</v>
      </c>
      <c r="C8204" s="4" t="s">
        <v>47</v>
      </c>
      <c r="D8204" s="4">
        <v>1.8</v>
      </c>
      <c r="E8204" s="4">
        <v>180</v>
      </c>
      <c r="F8204" s="5">
        <v>0.79166666666666663</v>
      </c>
      <c r="G8204" s="6">
        <v>275</v>
      </c>
      <c r="H8204" s="7">
        <v>45375</v>
      </c>
      <c r="I8204" s="7">
        <f>FlightsPivot[[#This Row],[Total Fare]]*10%</f>
        <v>4537.5</v>
      </c>
      <c r="J8204" s="7">
        <f>FlightsPivot[[#This Row],[Total Fare]]+FlightsPivot[[#This Row],[10% tax ]]</f>
        <v>49912.5</v>
      </c>
      <c r="K8204" s="4">
        <v>7</v>
      </c>
      <c r="L8204" s="4">
        <v>2014</v>
      </c>
      <c r="M8204" t="str">
        <f>INDEX(RoutesPivot[DepAirport],MATCH($C8204,RoutesPivot[[RouteID]:[RouteID]],0))</f>
        <v>ORD</v>
      </c>
      <c r="N8204" t="str">
        <f>INDEX(RoutesPivot[AirportID],MATCH($C8204,RoutesPivot[[RouteID]:[RouteID]],0))</f>
        <v>PHX</v>
      </c>
      <c r="O8204">
        <f>INDEX(RoutesPivot[Distance],MATCH($C8204,RoutesPivot[[RouteID]:[RouteID]],0))</f>
        <v>1200</v>
      </c>
      <c r="P8204">
        <f>INDEX(RoutesPivot[ListPrice],MATCH($C8204,RoutesPivot[[RouteID]:[RouteID]],0))</f>
        <v>250</v>
      </c>
      <c r="Q8204" t="str">
        <f>INDEX(AirportPivot[AirportName],MATCH($N8204,AirportPivot[[AirportID]:[AirportID]],0))</f>
        <v>Phoenix Sky Harbor International</v>
      </c>
      <c r="R8204">
        <f>INDEX(AirportPivot[Gates (number of available)],MATCH($N8204,AirportPivot[[AirportID]:[AirportID]],0))</f>
        <v>60</v>
      </c>
    </row>
    <row r="8205" spans="1:18" x14ac:dyDescent="0.25">
      <c r="A8205" s="3" t="s">
        <v>8237</v>
      </c>
      <c r="B8205" s="12">
        <v>41799</v>
      </c>
      <c r="C8205" s="4" t="s">
        <v>13</v>
      </c>
      <c r="D8205" s="4">
        <v>2.4</v>
      </c>
      <c r="E8205" s="4">
        <v>150</v>
      </c>
      <c r="F8205" s="5">
        <v>0.83333333333333337</v>
      </c>
      <c r="G8205" s="6">
        <v>275</v>
      </c>
      <c r="H8205" s="7">
        <v>50875</v>
      </c>
      <c r="I8205" s="7">
        <f>FlightsPivot[[#This Row],[Total Fare]]*10%</f>
        <v>5087.5</v>
      </c>
      <c r="J8205" s="7">
        <f>FlightsPivot[[#This Row],[Total Fare]]+FlightsPivot[[#This Row],[10% tax ]]</f>
        <v>55962.5</v>
      </c>
      <c r="K8205" s="4">
        <v>6</v>
      </c>
      <c r="L8205" s="4">
        <v>2014</v>
      </c>
      <c r="M8205" t="str">
        <f>INDEX(RoutesPivot[DepAirport],MATCH($C8205,RoutesPivot[[RouteID]:[RouteID]],0))</f>
        <v>ORD</v>
      </c>
      <c r="N8205" t="str">
        <f>INDEX(RoutesPivot[AirportID],MATCH($C8205,RoutesPivot[[RouteID]:[RouteID]],0))</f>
        <v>JFK</v>
      </c>
      <c r="O8205">
        <f>INDEX(RoutesPivot[Distance],MATCH($C8205,RoutesPivot[[RouteID]:[RouteID]],0))</f>
        <v>619</v>
      </c>
      <c r="P8205">
        <f>INDEX(RoutesPivot[ListPrice],MATCH($C8205,RoutesPivot[[RouteID]:[RouteID]],0))</f>
        <v>250</v>
      </c>
      <c r="Q8205" t="str">
        <f>INDEX(AirportPivot[AirportName],MATCH($N8205,AirportPivot[[AirportID]:[AirportID]],0))</f>
        <v>John F Kennedy International</v>
      </c>
      <c r="R8205">
        <f>INDEX(AirportPivot[Gates (number of available)],MATCH($N8205,AirportPivot[[AirportID]:[AirportID]],0))</f>
        <v>120</v>
      </c>
    </row>
    <row r="8206" spans="1:18" x14ac:dyDescent="0.25">
      <c r="A8206" s="3" t="s">
        <v>8238</v>
      </c>
      <c r="B8206" s="12">
        <v>41765</v>
      </c>
      <c r="C8206" s="4" t="s">
        <v>33</v>
      </c>
      <c r="D8206" s="4">
        <v>2.6</v>
      </c>
      <c r="E8206" s="4">
        <v>131</v>
      </c>
      <c r="F8206" s="5">
        <v>0.29166666666666669</v>
      </c>
      <c r="G8206" s="6">
        <v>375</v>
      </c>
      <c r="H8206" s="7">
        <v>69375</v>
      </c>
      <c r="I8206" s="7">
        <f>FlightsPivot[[#This Row],[Total Fare]]*10%</f>
        <v>6937.5</v>
      </c>
      <c r="J8206" s="7">
        <f>FlightsPivot[[#This Row],[Total Fare]]+FlightsPivot[[#This Row],[10% tax ]]</f>
        <v>76312.5</v>
      </c>
      <c r="K8206" s="4">
        <v>5</v>
      </c>
      <c r="L8206" s="4">
        <v>2014</v>
      </c>
      <c r="M8206" t="str">
        <f>INDEX(RoutesPivot[DepAirport],MATCH($C8206,RoutesPivot[[RouteID]:[RouteID]],0))</f>
        <v>ORD</v>
      </c>
      <c r="N8206" t="str">
        <f>INDEX(RoutesPivot[AirportID],MATCH($C8206,RoutesPivot[[RouteID]:[RouteID]],0))</f>
        <v>SFO</v>
      </c>
      <c r="O8206">
        <f>INDEX(RoutesPivot[Distance],MATCH($C8206,RoutesPivot[[RouteID]:[RouteID]],0))</f>
        <v>1600</v>
      </c>
      <c r="P8206">
        <f>INDEX(RoutesPivot[ListPrice],MATCH($C8206,RoutesPivot[[RouteID]:[RouteID]],0))</f>
        <v>375</v>
      </c>
      <c r="Q8206" t="str">
        <f>INDEX(AirportPivot[AirportName],MATCH($N8206,AirportPivot[[AirportID]:[AirportID]],0))</f>
        <v>San Francisco International</v>
      </c>
      <c r="R8206">
        <f>INDEX(AirportPivot[Gates (number of available)],MATCH($N8206,AirportPivot[[AirportID]:[AirportID]],0))</f>
        <v>70</v>
      </c>
    </row>
    <row r="8207" spans="1:18" x14ac:dyDescent="0.25">
      <c r="A8207" s="3" t="s">
        <v>8239</v>
      </c>
      <c r="B8207" s="12">
        <v>41924</v>
      </c>
      <c r="C8207" s="4" t="s">
        <v>98</v>
      </c>
      <c r="D8207" s="4">
        <v>2.1</v>
      </c>
      <c r="E8207" s="4">
        <v>209</v>
      </c>
      <c r="F8207" s="5">
        <v>0.41666666666666669</v>
      </c>
      <c r="G8207" s="6">
        <v>275</v>
      </c>
      <c r="H8207" s="7">
        <v>45375</v>
      </c>
      <c r="I8207" s="7">
        <f>FlightsPivot[[#This Row],[Total Fare]]*10%</f>
        <v>4537.5</v>
      </c>
      <c r="J8207" s="7">
        <f>FlightsPivot[[#This Row],[Total Fare]]+FlightsPivot[[#This Row],[10% tax ]]</f>
        <v>49912.5</v>
      </c>
      <c r="K8207" s="4">
        <v>10</v>
      </c>
      <c r="L8207" s="4">
        <v>2014</v>
      </c>
      <c r="M8207" t="str">
        <f>INDEX(RoutesPivot[DepAirport],MATCH($C8207,RoutesPivot[[RouteID]:[RouteID]],0))</f>
        <v>ORD</v>
      </c>
      <c r="N8207" t="str">
        <f>INDEX(RoutesPivot[AirportID],MATCH($C8207,RoutesPivot[[RouteID]:[RouteID]],0))</f>
        <v>PHL</v>
      </c>
      <c r="O8207">
        <f>INDEX(RoutesPivot[Distance],MATCH($C8207,RoutesPivot[[RouteID]:[RouteID]],0))</f>
        <v>580</v>
      </c>
      <c r="P8207">
        <f>INDEX(RoutesPivot[ListPrice],MATCH($C8207,RoutesPivot[[RouteID]:[RouteID]],0))</f>
        <v>275</v>
      </c>
      <c r="Q8207" t="str">
        <f>INDEX(AirportPivot[AirportName],MATCH($N8207,AirportPivot[[AirportID]:[AirportID]],0))</f>
        <v>Philadelphia International</v>
      </c>
      <c r="R8207">
        <f>INDEX(AirportPivot[Gates (number of available)],MATCH($N8207,AirportPivot[[AirportID]:[AirportID]],0))</f>
        <v>89</v>
      </c>
    </row>
    <row r="8208" spans="1:18" x14ac:dyDescent="0.25">
      <c r="A8208" s="3" t="s">
        <v>8240</v>
      </c>
      <c r="B8208" s="12">
        <v>41995</v>
      </c>
      <c r="C8208" s="4" t="s">
        <v>21</v>
      </c>
      <c r="D8208" s="4">
        <v>6</v>
      </c>
      <c r="E8208" s="4">
        <v>206</v>
      </c>
      <c r="F8208" s="5">
        <v>0.29166666666666669</v>
      </c>
      <c r="G8208" s="6">
        <v>175</v>
      </c>
      <c r="H8208" s="7">
        <v>28875</v>
      </c>
      <c r="I8208" s="7">
        <f>FlightsPivot[[#This Row],[Total Fare]]*10%</f>
        <v>2887.5</v>
      </c>
      <c r="J8208" s="7">
        <f>FlightsPivot[[#This Row],[Total Fare]]+FlightsPivot[[#This Row],[10% tax ]]</f>
        <v>31762.5</v>
      </c>
      <c r="K8208" s="4">
        <v>12</v>
      </c>
      <c r="L8208" s="4">
        <v>2014</v>
      </c>
      <c r="M8208" t="str">
        <f>INDEX(RoutesPivot[DepAirport],MATCH($C8208,RoutesPivot[[RouteID]:[RouteID]],0))</f>
        <v>ORD</v>
      </c>
      <c r="N8208" t="str">
        <f>INDEX(RoutesPivot[AirportID],MATCH($C8208,RoutesPivot[[RouteID]:[RouteID]],0))</f>
        <v>CLT</v>
      </c>
      <c r="O8208">
        <f>INDEX(RoutesPivot[Distance],MATCH($C8208,RoutesPivot[[RouteID]:[RouteID]],0))</f>
        <v>700</v>
      </c>
      <c r="P8208">
        <f>INDEX(RoutesPivot[ListPrice],MATCH($C8208,RoutesPivot[[RouteID]:[RouteID]],0))</f>
        <v>125</v>
      </c>
      <c r="Q8208" t="str">
        <f>INDEX(AirportPivot[AirportName],MATCH($N8208,AirportPivot[[AirportID]:[AirportID]],0))</f>
        <v>Charlotte/Douglas International</v>
      </c>
      <c r="R8208">
        <f>INDEX(AirportPivot[Gates (number of available)],MATCH($N8208,AirportPivot[[AirportID]:[AirportID]],0))</f>
        <v>65</v>
      </c>
    </row>
    <row r="8209" spans="1:18" x14ac:dyDescent="0.25">
      <c r="A8209" s="3" t="s">
        <v>8241</v>
      </c>
      <c r="B8209" s="12">
        <v>42146</v>
      </c>
      <c r="C8209" s="4" t="s">
        <v>13</v>
      </c>
      <c r="D8209" s="4">
        <v>1.7</v>
      </c>
      <c r="E8209" s="4">
        <v>172</v>
      </c>
      <c r="F8209" s="5">
        <v>0.75</v>
      </c>
      <c r="G8209" s="6">
        <v>250</v>
      </c>
      <c r="H8209" s="7">
        <v>41250</v>
      </c>
      <c r="I8209" s="7">
        <f>FlightsPivot[[#This Row],[Total Fare]]*10%</f>
        <v>4125</v>
      </c>
      <c r="J8209" s="7">
        <f>FlightsPivot[[#This Row],[Total Fare]]+FlightsPivot[[#This Row],[10% tax ]]</f>
        <v>45375</v>
      </c>
      <c r="K8209" s="4">
        <v>5</v>
      </c>
      <c r="L8209" s="4">
        <v>2015</v>
      </c>
      <c r="M8209" t="str">
        <f>INDEX(RoutesPivot[DepAirport],MATCH($C8209,RoutesPivot[[RouteID]:[RouteID]],0))</f>
        <v>ORD</v>
      </c>
      <c r="N8209" t="str">
        <f>INDEX(RoutesPivot[AirportID],MATCH($C8209,RoutesPivot[[RouteID]:[RouteID]],0))</f>
        <v>JFK</v>
      </c>
      <c r="O8209">
        <f>INDEX(RoutesPivot[Distance],MATCH($C8209,RoutesPivot[[RouteID]:[RouteID]],0))</f>
        <v>619</v>
      </c>
      <c r="P8209">
        <f>INDEX(RoutesPivot[ListPrice],MATCH($C8209,RoutesPivot[[RouteID]:[RouteID]],0))</f>
        <v>250</v>
      </c>
      <c r="Q8209" t="str">
        <f>INDEX(AirportPivot[AirportName],MATCH($N8209,AirportPivot[[AirportID]:[AirportID]],0))</f>
        <v>John F Kennedy International</v>
      </c>
      <c r="R8209">
        <f>INDEX(AirportPivot[Gates (number of available)],MATCH($N8209,AirportPivot[[AirportID]:[AirportID]],0))</f>
        <v>120</v>
      </c>
    </row>
    <row r="8210" spans="1:18" x14ac:dyDescent="0.25">
      <c r="A8210" s="3" t="s">
        <v>8242</v>
      </c>
      <c r="B8210" s="12">
        <v>41942</v>
      </c>
      <c r="C8210" s="4" t="s">
        <v>23</v>
      </c>
      <c r="D8210" s="4">
        <v>3.1</v>
      </c>
      <c r="E8210" s="4">
        <v>85</v>
      </c>
      <c r="F8210" s="5">
        <v>0.33333333333333331</v>
      </c>
      <c r="G8210" s="6">
        <v>300</v>
      </c>
      <c r="H8210" s="7">
        <v>54300</v>
      </c>
      <c r="I8210" s="7">
        <f>FlightsPivot[[#This Row],[Total Fare]]*10%</f>
        <v>5430</v>
      </c>
      <c r="J8210" s="7">
        <f>FlightsPivot[[#This Row],[Total Fare]]+FlightsPivot[[#This Row],[10% tax ]]</f>
        <v>59730</v>
      </c>
      <c r="K8210" s="4">
        <v>10</v>
      </c>
      <c r="L8210" s="4">
        <v>2014</v>
      </c>
      <c r="M8210" t="str">
        <f>INDEX(RoutesPivot[DepAirport],MATCH($C8210,RoutesPivot[[RouteID]:[RouteID]],0))</f>
        <v>ORD</v>
      </c>
      <c r="N8210" t="str">
        <f>INDEX(RoutesPivot[AirportID],MATCH($C8210,RoutesPivot[[RouteID]:[RouteID]],0))</f>
        <v>DEN</v>
      </c>
      <c r="O8210">
        <f>INDEX(RoutesPivot[Distance],MATCH($C8210,RoutesPivot[[RouteID]:[RouteID]],0))</f>
        <v>800</v>
      </c>
      <c r="P8210">
        <f>INDEX(RoutesPivot[ListPrice],MATCH($C8210,RoutesPivot[[RouteID]:[RouteID]],0))</f>
        <v>300</v>
      </c>
      <c r="Q8210" t="str">
        <f>INDEX(AirportPivot[AirportName],MATCH($N8210,AirportPivot[[AirportID]:[AirportID]],0))</f>
        <v>Denver International</v>
      </c>
      <c r="R8210">
        <f>INDEX(AirportPivot[Gates (number of available)],MATCH($N8210,AirportPivot[[AirportID]:[AirportID]],0))</f>
        <v>75</v>
      </c>
    </row>
    <row r="8211" spans="1:18" x14ac:dyDescent="0.25">
      <c r="A8211" s="3" t="s">
        <v>8243</v>
      </c>
      <c r="B8211" s="12">
        <v>41972</v>
      </c>
      <c r="C8211" s="4" t="s">
        <v>13</v>
      </c>
      <c r="D8211" s="4">
        <v>4.5</v>
      </c>
      <c r="E8211" s="4">
        <v>181</v>
      </c>
      <c r="F8211" s="5">
        <v>0.83333333333333337</v>
      </c>
      <c r="G8211" s="6">
        <v>375</v>
      </c>
      <c r="H8211" s="7">
        <v>61875</v>
      </c>
      <c r="I8211" s="7">
        <f>FlightsPivot[[#This Row],[Total Fare]]*10%</f>
        <v>6187.5</v>
      </c>
      <c r="J8211" s="7">
        <f>FlightsPivot[[#This Row],[Total Fare]]+FlightsPivot[[#This Row],[10% tax ]]</f>
        <v>68062.5</v>
      </c>
      <c r="K8211" s="4">
        <v>11</v>
      </c>
      <c r="L8211" s="4">
        <v>2014</v>
      </c>
      <c r="M8211" t="str">
        <f>INDEX(RoutesPivot[DepAirport],MATCH($C8211,RoutesPivot[[RouteID]:[RouteID]],0))</f>
        <v>ORD</v>
      </c>
      <c r="N8211" t="str">
        <f>INDEX(RoutesPivot[AirportID],MATCH($C8211,RoutesPivot[[RouteID]:[RouteID]],0))</f>
        <v>JFK</v>
      </c>
      <c r="O8211">
        <f>INDEX(RoutesPivot[Distance],MATCH($C8211,RoutesPivot[[RouteID]:[RouteID]],0))</f>
        <v>619</v>
      </c>
      <c r="P8211">
        <f>INDEX(RoutesPivot[ListPrice],MATCH($C8211,RoutesPivot[[RouteID]:[RouteID]],0))</f>
        <v>250</v>
      </c>
      <c r="Q8211" t="str">
        <f>INDEX(AirportPivot[AirportName],MATCH($N8211,AirportPivot[[AirportID]:[AirportID]],0))</f>
        <v>John F Kennedy International</v>
      </c>
      <c r="R8211">
        <f>INDEX(AirportPivot[Gates (number of available)],MATCH($N8211,AirportPivot[[AirportID]:[AirportID]],0))</f>
        <v>120</v>
      </c>
    </row>
    <row r="8212" spans="1:18" x14ac:dyDescent="0.25">
      <c r="A8212" s="3" t="s">
        <v>8244</v>
      </c>
      <c r="B8212" s="12">
        <v>42113</v>
      </c>
      <c r="C8212" s="4" t="s">
        <v>23</v>
      </c>
      <c r="D8212" s="4">
        <v>0.8</v>
      </c>
      <c r="E8212" s="4">
        <v>18</v>
      </c>
      <c r="F8212" s="5">
        <v>0.58333333333333337</v>
      </c>
      <c r="G8212" s="6">
        <v>300</v>
      </c>
      <c r="H8212" s="7">
        <v>55500</v>
      </c>
      <c r="I8212" s="7">
        <f>FlightsPivot[[#This Row],[Total Fare]]*10%</f>
        <v>5550</v>
      </c>
      <c r="J8212" s="7">
        <f>FlightsPivot[[#This Row],[Total Fare]]+FlightsPivot[[#This Row],[10% tax ]]</f>
        <v>61050</v>
      </c>
      <c r="K8212" s="4">
        <v>4</v>
      </c>
      <c r="L8212" s="4">
        <v>2015</v>
      </c>
      <c r="M8212" t="str">
        <f>INDEX(RoutesPivot[DepAirport],MATCH($C8212,RoutesPivot[[RouteID]:[RouteID]],0))</f>
        <v>ORD</v>
      </c>
      <c r="N8212" t="str">
        <f>INDEX(RoutesPivot[AirportID],MATCH($C8212,RoutesPivot[[RouteID]:[RouteID]],0))</f>
        <v>DEN</v>
      </c>
      <c r="O8212">
        <f>INDEX(RoutesPivot[Distance],MATCH($C8212,RoutesPivot[[RouteID]:[RouteID]],0))</f>
        <v>800</v>
      </c>
      <c r="P8212">
        <f>INDEX(RoutesPivot[ListPrice],MATCH($C8212,RoutesPivot[[RouteID]:[RouteID]],0))</f>
        <v>300</v>
      </c>
      <c r="Q8212" t="str">
        <f>INDEX(AirportPivot[AirportName],MATCH($N8212,AirportPivot[[AirportID]:[AirportID]],0))</f>
        <v>Denver International</v>
      </c>
      <c r="R8212">
        <f>INDEX(AirportPivot[Gates (number of available)],MATCH($N8212,AirportPivot[[AirportID]:[AirportID]],0))</f>
        <v>75</v>
      </c>
    </row>
    <row r="8213" spans="1:18" x14ac:dyDescent="0.25">
      <c r="A8213" s="3" t="s">
        <v>8245</v>
      </c>
      <c r="B8213" s="12">
        <v>41823</v>
      </c>
      <c r="C8213" s="4" t="s">
        <v>19</v>
      </c>
      <c r="D8213" s="4">
        <v>1.3</v>
      </c>
      <c r="E8213" s="4">
        <v>109</v>
      </c>
      <c r="F8213" s="5">
        <v>0.70833333333333337</v>
      </c>
      <c r="G8213" s="6">
        <v>220</v>
      </c>
      <c r="H8213" s="7">
        <v>40700</v>
      </c>
      <c r="I8213" s="7">
        <f>FlightsPivot[[#This Row],[Total Fare]]*10%</f>
        <v>4070</v>
      </c>
      <c r="J8213" s="7">
        <f>FlightsPivot[[#This Row],[Total Fare]]+FlightsPivot[[#This Row],[10% tax ]]</f>
        <v>44770</v>
      </c>
      <c r="K8213" s="4">
        <v>7</v>
      </c>
      <c r="L8213" s="4">
        <v>2014</v>
      </c>
      <c r="M8213" t="str">
        <f>INDEX(RoutesPivot[DepAirport],MATCH($C8213,RoutesPivot[[RouteID]:[RouteID]],0))</f>
        <v>ORD</v>
      </c>
      <c r="N8213" t="str">
        <f>INDEX(RoutesPivot[AirportID],MATCH($C8213,RoutesPivot[[RouteID]:[RouteID]],0))</f>
        <v>IAH</v>
      </c>
      <c r="O8213">
        <f>INDEX(RoutesPivot[Distance],MATCH($C8213,RoutesPivot[[RouteID]:[RouteID]],0))</f>
        <v>800</v>
      </c>
      <c r="P8213">
        <f>INDEX(RoutesPivot[ListPrice],MATCH($C8213,RoutesPivot[[RouteID]:[RouteID]],0))</f>
        <v>200</v>
      </c>
      <c r="Q8213" t="str">
        <f>INDEX(AirportPivot[AirportName],MATCH($N8213,AirportPivot[[AirportID]:[AirportID]],0))</f>
        <v>George Bush Intercontinental/Houston</v>
      </c>
      <c r="R8213">
        <f>INDEX(AirportPivot[Gates (number of available)],MATCH($N8213,AirportPivot[[AirportID]:[AirportID]],0))</f>
        <v>80</v>
      </c>
    </row>
    <row r="8214" spans="1:18" x14ac:dyDescent="0.25">
      <c r="A8214" s="3" t="s">
        <v>8246</v>
      </c>
      <c r="B8214" s="12">
        <v>42011</v>
      </c>
      <c r="C8214" s="4" t="s">
        <v>50</v>
      </c>
      <c r="D8214" s="4">
        <v>2.2000000000000002</v>
      </c>
      <c r="E8214" s="4">
        <v>37</v>
      </c>
      <c r="F8214" s="5">
        <v>0.58333333333333337</v>
      </c>
      <c r="G8214" s="6">
        <v>275</v>
      </c>
      <c r="H8214" s="7">
        <v>45375</v>
      </c>
      <c r="I8214" s="7">
        <f>FlightsPivot[[#This Row],[Total Fare]]*10%</f>
        <v>4537.5</v>
      </c>
      <c r="J8214" s="7">
        <f>FlightsPivot[[#This Row],[Total Fare]]+FlightsPivot[[#This Row],[10% tax ]]</f>
        <v>49912.5</v>
      </c>
      <c r="K8214" s="4">
        <v>1</v>
      </c>
      <c r="L8214" s="4">
        <v>2015</v>
      </c>
      <c r="M8214" t="str">
        <f>INDEX(RoutesPivot[DepAirport],MATCH($C8214,RoutesPivot[[RouteID]:[RouteID]],0))</f>
        <v>ORD</v>
      </c>
      <c r="N8214" t="str">
        <f>INDEX(RoutesPivot[AirportID],MATCH($C8214,RoutesPivot[[RouteID]:[RouteID]],0))</f>
        <v>LGA</v>
      </c>
      <c r="O8214">
        <f>INDEX(RoutesPivot[Distance],MATCH($C8214,RoutesPivot[[RouteID]:[RouteID]],0))</f>
        <v>610</v>
      </c>
      <c r="P8214">
        <f>INDEX(RoutesPivot[ListPrice],MATCH($C8214,RoutesPivot[[RouteID]:[RouteID]],0))</f>
        <v>275</v>
      </c>
      <c r="Q8214" t="str">
        <f>INDEX(AirportPivot[AirportName],MATCH($N8214,AirportPivot[[AirportID]:[AirportID]],0))</f>
        <v>Laguardia</v>
      </c>
      <c r="R8214">
        <f>INDEX(AirportPivot[Gates (number of available)],MATCH($N8214,AirportPivot[[AirportID]:[AirportID]],0))</f>
        <v>66</v>
      </c>
    </row>
    <row r="8215" spans="1:18" x14ac:dyDescent="0.25">
      <c r="A8215" s="3" t="s">
        <v>8247</v>
      </c>
      <c r="B8215" s="12">
        <v>42197</v>
      </c>
      <c r="C8215" s="4" t="s">
        <v>19</v>
      </c>
      <c r="D8215" s="4">
        <v>1.4</v>
      </c>
      <c r="E8215" s="4">
        <v>168</v>
      </c>
      <c r="F8215" s="5">
        <v>0.70833333333333337</v>
      </c>
      <c r="G8215" s="6">
        <v>220</v>
      </c>
      <c r="H8215" s="7">
        <v>36300</v>
      </c>
      <c r="I8215" s="7">
        <f>FlightsPivot[[#This Row],[Total Fare]]*10%</f>
        <v>3630</v>
      </c>
      <c r="J8215" s="7">
        <f>FlightsPivot[[#This Row],[Total Fare]]+FlightsPivot[[#This Row],[10% tax ]]</f>
        <v>39930</v>
      </c>
      <c r="K8215" s="4">
        <v>7</v>
      </c>
      <c r="L8215" s="4">
        <v>2015</v>
      </c>
      <c r="M8215" t="str">
        <f>INDEX(RoutesPivot[DepAirport],MATCH($C8215,RoutesPivot[[RouteID]:[RouteID]],0))</f>
        <v>ORD</v>
      </c>
      <c r="N8215" t="str">
        <f>INDEX(RoutesPivot[AirportID],MATCH($C8215,RoutesPivot[[RouteID]:[RouteID]],0))</f>
        <v>IAH</v>
      </c>
      <c r="O8215">
        <f>INDEX(RoutesPivot[Distance],MATCH($C8215,RoutesPivot[[RouteID]:[RouteID]],0))</f>
        <v>800</v>
      </c>
      <c r="P8215">
        <f>INDEX(RoutesPivot[ListPrice],MATCH($C8215,RoutesPivot[[RouteID]:[RouteID]],0))</f>
        <v>200</v>
      </c>
      <c r="Q8215" t="str">
        <f>INDEX(AirportPivot[AirportName],MATCH($N8215,AirportPivot[[AirportID]:[AirportID]],0))</f>
        <v>George Bush Intercontinental/Houston</v>
      </c>
      <c r="R8215">
        <f>INDEX(AirportPivot[Gates (number of available)],MATCH($N8215,AirportPivot[[AirportID]:[AirportID]],0))</f>
        <v>80</v>
      </c>
    </row>
    <row r="8216" spans="1:18" x14ac:dyDescent="0.25">
      <c r="A8216" s="3" t="s">
        <v>8248</v>
      </c>
      <c r="B8216" s="12">
        <v>41933</v>
      </c>
      <c r="C8216" s="4" t="s">
        <v>17</v>
      </c>
      <c r="D8216" s="4">
        <v>6.7</v>
      </c>
      <c r="E8216" s="4">
        <v>209</v>
      </c>
      <c r="F8216" s="5">
        <v>0.45833333333333331</v>
      </c>
      <c r="G8216" s="6">
        <v>350</v>
      </c>
      <c r="H8216" s="7">
        <v>57750</v>
      </c>
      <c r="I8216" s="7">
        <f>FlightsPivot[[#This Row],[Total Fare]]*10%</f>
        <v>5775</v>
      </c>
      <c r="J8216" s="7">
        <f>FlightsPivot[[#This Row],[Total Fare]]+FlightsPivot[[#This Row],[10% tax ]]</f>
        <v>63525</v>
      </c>
      <c r="K8216" s="4">
        <v>10</v>
      </c>
      <c r="L8216" s="4">
        <v>2014</v>
      </c>
      <c r="M8216" t="str">
        <f>INDEX(RoutesPivot[DepAirport],MATCH($C8216,RoutesPivot[[RouteID]:[RouteID]],0))</f>
        <v>ORD</v>
      </c>
      <c r="N8216" t="str">
        <f>INDEX(RoutesPivot[AirportID],MATCH($C8216,RoutesPivot[[RouteID]:[RouteID]],0))</f>
        <v>LAX</v>
      </c>
      <c r="O8216">
        <f>INDEX(RoutesPivot[Distance],MATCH($C8216,RoutesPivot[[RouteID]:[RouteID]],0))</f>
        <v>1518</v>
      </c>
      <c r="P8216">
        <f>INDEX(RoutesPivot[ListPrice],MATCH($C8216,RoutesPivot[[RouteID]:[RouteID]],0))</f>
        <v>350</v>
      </c>
      <c r="Q8216" t="str">
        <f>INDEX(AirportPivot[AirportName],MATCH($N8216,AirportPivot[[AirportID]:[AirportID]],0))</f>
        <v>Los Angeles International</v>
      </c>
      <c r="R8216">
        <f>INDEX(AirportPivot[Gates (number of available)],MATCH($N8216,AirportPivot[[AirportID]:[AirportID]],0))</f>
        <v>86</v>
      </c>
    </row>
    <row r="8217" spans="1:18" x14ac:dyDescent="0.25">
      <c r="A8217" s="3" t="s">
        <v>8249</v>
      </c>
      <c r="B8217" s="12">
        <v>42211</v>
      </c>
      <c r="C8217" s="4" t="s">
        <v>15</v>
      </c>
      <c r="D8217" s="4">
        <v>1.9</v>
      </c>
      <c r="E8217" s="4">
        <v>4</v>
      </c>
      <c r="F8217" s="5">
        <v>0.79166666666666663</v>
      </c>
      <c r="G8217" s="6">
        <v>247.5</v>
      </c>
      <c r="H8217" s="7">
        <v>45787.5</v>
      </c>
      <c r="I8217" s="7">
        <f>FlightsPivot[[#This Row],[Total Fare]]*10%</f>
        <v>4578.75</v>
      </c>
      <c r="J8217" s="7">
        <f>FlightsPivot[[#This Row],[Total Fare]]+FlightsPivot[[#This Row],[10% tax ]]</f>
        <v>50366.25</v>
      </c>
      <c r="K8217" s="4">
        <v>7</v>
      </c>
      <c r="L8217" s="4">
        <v>2015</v>
      </c>
      <c r="M8217" t="str">
        <f>INDEX(RoutesPivot[DepAirport],MATCH($C8217,RoutesPivot[[RouteID]:[RouteID]],0))</f>
        <v>ORD</v>
      </c>
      <c r="N8217" t="str">
        <f>INDEX(RoutesPivot[AirportID],MATCH($C8217,RoutesPivot[[RouteID]:[RouteID]],0))</f>
        <v>EWR</v>
      </c>
      <c r="O8217">
        <f>INDEX(RoutesPivot[Distance],MATCH($C8217,RoutesPivot[[RouteID]:[RouteID]],0))</f>
        <v>600</v>
      </c>
      <c r="P8217">
        <f>INDEX(RoutesPivot[ListPrice],MATCH($C8217,RoutesPivot[[RouteID]:[RouteID]],0))</f>
        <v>225</v>
      </c>
      <c r="Q8217" t="str">
        <f>INDEX(AirportPivot[AirportName],MATCH($N8217,AirportPivot[[AirportID]:[AirportID]],0))</f>
        <v>Newark Liberty International</v>
      </c>
      <c r="R8217">
        <f>INDEX(AirportPivot[Gates (number of available)],MATCH($N8217,AirportPivot[[AirportID]:[AirportID]],0))</f>
        <v>82</v>
      </c>
    </row>
    <row r="8218" spans="1:18" x14ac:dyDescent="0.25">
      <c r="A8218" s="3" t="s">
        <v>8250</v>
      </c>
      <c r="B8218" s="12">
        <v>41894</v>
      </c>
      <c r="C8218" s="4" t="s">
        <v>70</v>
      </c>
      <c r="D8218" s="4">
        <v>2.6</v>
      </c>
      <c r="E8218" s="4">
        <v>191</v>
      </c>
      <c r="F8218" s="5">
        <v>0.75</v>
      </c>
      <c r="G8218" s="6">
        <v>275</v>
      </c>
      <c r="H8218" s="7">
        <v>45375</v>
      </c>
      <c r="I8218" s="7">
        <f>FlightsPivot[[#This Row],[Total Fare]]*10%</f>
        <v>4537.5</v>
      </c>
      <c r="J8218" s="7">
        <f>FlightsPivot[[#This Row],[Total Fare]]+FlightsPivot[[#This Row],[10% tax ]]</f>
        <v>49912.5</v>
      </c>
      <c r="K8218" s="4">
        <v>9</v>
      </c>
      <c r="L8218" s="4">
        <v>2014</v>
      </c>
      <c r="M8218" t="str">
        <f>INDEX(RoutesPivot[DepAirport],MATCH($C8218,RoutesPivot[[RouteID]:[RouteID]],0))</f>
        <v>ORD</v>
      </c>
      <c r="N8218" t="str">
        <f>INDEX(RoutesPivot[AirportID],MATCH($C8218,RoutesPivot[[RouteID]:[RouteID]],0))</f>
        <v>LAS</v>
      </c>
      <c r="O8218">
        <f>INDEX(RoutesPivot[Distance],MATCH($C8218,RoutesPivot[[RouteID]:[RouteID]],0))</f>
        <v>1100</v>
      </c>
      <c r="P8218">
        <f>INDEX(RoutesPivot[ListPrice],MATCH($C8218,RoutesPivot[[RouteID]:[RouteID]],0))</f>
        <v>275</v>
      </c>
      <c r="Q8218" t="str">
        <f>INDEX(AirportPivot[AirportName],MATCH($N8218,AirportPivot[[AirportID]:[AirportID]],0))</f>
        <v>McCarran International</v>
      </c>
      <c r="R8218">
        <f>INDEX(AirportPivot[Gates (number of available)],MATCH($N8218,AirportPivot[[AirportID]:[AirportID]],0))</f>
        <v>68</v>
      </c>
    </row>
    <row r="8219" spans="1:18" x14ac:dyDescent="0.25">
      <c r="A8219" s="3" t="s">
        <v>8251</v>
      </c>
      <c r="B8219" s="12">
        <v>42030</v>
      </c>
      <c r="C8219" s="4" t="s">
        <v>21</v>
      </c>
      <c r="D8219" s="4">
        <v>3</v>
      </c>
      <c r="E8219" s="4">
        <v>49</v>
      </c>
      <c r="F8219" s="5">
        <v>0.79166666666666663</v>
      </c>
      <c r="G8219" s="6">
        <v>125</v>
      </c>
      <c r="H8219" s="7">
        <v>20625</v>
      </c>
      <c r="I8219" s="7">
        <f>FlightsPivot[[#This Row],[Total Fare]]*10%</f>
        <v>2062.5</v>
      </c>
      <c r="J8219" s="7">
        <f>FlightsPivot[[#This Row],[Total Fare]]+FlightsPivot[[#This Row],[10% tax ]]</f>
        <v>22687.5</v>
      </c>
      <c r="K8219" s="4">
        <v>1</v>
      </c>
      <c r="L8219" s="4">
        <v>2015</v>
      </c>
      <c r="M8219" t="str">
        <f>INDEX(RoutesPivot[DepAirport],MATCH($C8219,RoutesPivot[[RouteID]:[RouteID]],0))</f>
        <v>ORD</v>
      </c>
      <c r="N8219" t="str">
        <f>INDEX(RoutesPivot[AirportID],MATCH($C8219,RoutesPivot[[RouteID]:[RouteID]],0))</f>
        <v>CLT</v>
      </c>
      <c r="O8219">
        <f>INDEX(RoutesPivot[Distance],MATCH($C8219,RoutesPivot[[RouteID]:[RouteID]],0))</f>
        <v>700</v>
      </c>
      <c r="P8219">
        <f>INDEX(RoutesPivot[ListPrice],MATCH($C8219,RoutesPivot[[RouteID]:[RouteID]],0))</f>
        <v>125</v>
      </c>
      <c r="Q8219" t="str">
        <f>INDEX(AirportPivot[AirportName],MATCH($N8219,AirportPivot[[AirportID]:[AirportID]],0))</f>
        <v>Charlotte/Douglas International</v>
      </c>
      <c r="R8219">
        <f>INDEX(AirportPivot[Gates (number of available)],MATCH($N8219,AirportPivot[[AirportID]:[AirportID]],0))</f>
        <v>65</v>
      </c>
    </row>
    <row r="8220" spans="1:18" x14ac:dyDescent="0.25">
      <c r="A8220" s="3" t="s">
        <v>8252</v>
      </c>
      <c r="B8220" s="12">
        <v>41730</v>
      </c>
      <c r="C8220" s="4" t="s">
        <v>25</v>
      </c>
      <c r="D8220" s="4">
        <v>2.5</v>
      </c>
      <c r="E8220" s="4">
        <v>30</v>
      </c>
      <c r="F8220" s="5">
        <v>0.89583333333333337</v>
      </c>
      <c r="G8220" s="6">
        <v>200</v>
      </c>
      <c r="H8220" s="7">
        <v>37000</v>
      </c>
      <c r="I8220" s="7">
        <f>FlightsPivot[[#This Row],[Total Fare]]*10%</f>
        <v>3700</v>
      </c>
      <c r="J8220" s="7">
        <f>FlightsPivot[[#This Row],[Total Fare]]+FlightsPivot[[#This Row],[10% tax ]]</f>
        <v>40700</v>
      </c>
      <c r="K8220" s="4">
        <v>4</v>
      </c>
      <c r="L8220" s="4">
        <v>2014</v>
      </c>
      <c r="M8220" t="str">
        <f>INDEX(RoutesPivot[DepAirport],MATCH($C8220,RoutesPivot[[RouteID]:[RouteID]],0))</f>
        <v>ORD</v>
      </c>
      <c r="N8220" t="str">
        <f>INDEX(RoutesPivot[AirportID],MATCH($C8220,RoutesPivot[[RouteID]:[RouteID]],0))</f>
        <v>DFW</v>
      </c>
      <c r="O8220">
        <f>INDEX(RoutesPivot[Distance],MATCH($C8220,RoutesPivot[[RouteID]:[RouteID]],0))</f>
        <v>700</v>
      </c>
      <c r="P8220">
        <f>INDEX(RoutesPivot[ListPrice],MATCH($C8220,RoutesPivot[[RouteID]:[RouteID]],0))</f>
        <v>200</v>
      </c>
      <c r="Q8220" t="str">
        <f>INDEX(AirportPivot[AirportName],MATCH($N8220,AirportPivot[[AirportID]:[AirportID]],0))</f>
        <v>Dallas/Fort Worth International</v>
      </c>
      <c r="R8220">
        <f>INDEX(AirportPivot[Gates (number of available)],MATCH($N8220,AirportPivot[[AirportID]:[AirportID]],0))</f>
        <v>130</v>
      </c>
    </row>
    <row r="8221" spans="1:18" x14ac:dyDescent="0.25">
      <c r="A8221" s="3" t="s">
        <v>8253</v>
      </c>
      <c r="B8221" s="12">
        <v>42004</v>
      </c>
      <c r="C8221" s="4" t="s">
        <v>53</v>
      </c>
      <c r="D8221" s="4">
        <v>1.4</v>
      </c>
      <c r="E8221" s="4">
        <v>182</v>
      </c>
      <c r="F8221" s="5">
        <v>0.72916666666666663</v>
      </c>
      <c r="G8221" s="6">
        <v>300</v>
      </c>
      <c r="H8221" s="7">
        <v>49500</v>
      </c>
      <c r="I8221" s="7">
        <f>FlightsPivot[[#This Row],[Total Fare]]*10%</f>
        <v>4950</v>
      </c>
      <c r="J8221" s="7">
        <f>FlightsPivot[[#This Row],[Total Fare]]+FlightsPivot[[#This Row],[10% tax ]]</f>
        <v>54450</v>
      </c>
      <c r="K8221" s="4">
        <v>12</v>
      </c>
      <c r="L8221" s="4">
        <v>2014</v>
      </c>
      <c r="M8221" t="str">
        <f>INDEX(RoutesPivot[DepAirport],MATCH($C8221,RoutesPivot[[RouteID]:[RouteID]],0))</f>
        <v>ORD</v>
      </c>
      <c r="N8221" t="str">
        <f>INDEX(RoutesPivot[AirportID],MATCH($C8221,RoutesPivot[[RouteID]:[RouteID]],0))</f>
        <v>FLL</v>
      </c>
      <c r="O8221">
        <f>INDEX(RoutesPivot[Distance],MATCH($C8221,RoutesPivot[[RouteID]:[RouteID]],0))</f>
        <v>940</v>
      </c>
      <c r="P8221">
        <f>INDEX(RoutesPivot[ListPrice],MATCH($C8221,RoutesPivot[[RouteID]:[RouteID]],0))</f>
        <v>300</v>
      </c>
      <c r="Q8221" t="str">
        <f>INDEX(AirportPivot[AirportName],MATCH($N8221,AirportPivot[[AirportID]:[AirportID]],0))</f>
        <v>Fort Lauderdale/Hollywood International</v>
      </c>
      <c r="R8221">
        <f>INDEX(AirportPivot[Gates (number of available)],MATCH($N8221,AirportPivot[[AirportID]:[AirportID]],0))</f>
        <v>55</v>
      </c>
    </row>
    <row r="8222" spans="1:18" x14ac:dyDescent="0.25">
      <c r="A8222" s="3" t="s">
        <v>8254</v>
      </c>
      <c r="B8222" s="12">
        <v>42179</v>
      </c>
      <c r="C8222" s="4" t="s">
        <v>15</v>
      </c>
      <c r="D8222" s="4">
        <v>1.8</v>
      </c>
      <c r="E8222" s="4">
        <v>24</v>
      </c>
      <c r="F8222" s="5">
        <v>0.83333333333333337</v>
      </c>
      <c r="G8222" s="6">
        <v>247.5</v>
      </c>
      <c r="H8222" s="7">
        <v>45787.5</v>
      </c>
      <c r="I8222" s="7">
        <f>FlightsPivot[[#This Row],[Total Fare]]*10%</f>
        <v>4578.75</v>
      </c>
      <c r="J8222" s="7">
        <f>FlightsPivot[[#This Row],[Total Fare]]+FlightsPivot[[#This Row],[10% tax ]]</f>
        <v>50366.25</v>
      </c>
      <c r="K8222" s="4">
        <v>6</v>
      </c>
      <c r="L8222" s="4">
        <v>2015</v>
      </c>
      <c r="M8222" t="str">
        <f>INDEX(RoutesPivot[DepAirport],MATCH($C8222,RoutesPivot[[RouteID]:[RouteID]],0))</f>
        <v>ORD</v>
      </c>
      <c r="N8222" t="str">
        <f>INDEX(RoutesPivot[AirportID],MATCH($C8222,RoutesPivot[[RouteID]:[RouteID]],0))</f>
        <v>EWR</v>
      </c>
      <c r="O8222">
        <f>INDEX(RoutesPivot[Distance],MATCH($C8222,RoutesPivot[[RouteID]:[RouteID]],0))</f>
        <v>600</v>
      </c>
      <c r="P8222">
        <f>INDEX(RoutesPivot[ListPrice],MATCH($C8222,RoutesPivot[[RouteID]:[RouteID]],0))</f>
        <v>225</v>
      </c>
      <c r="Q8222" t="str">
        <f>INDEX(AirportPivot[AirportName],MATCH($N8222,AirportPivot[[AirportID]:[AirportID]],0))</f>
        <v>Newark Liberty International</v>
      </c>
      <c r="R8222">
        <f>INDEX(AirportPivot[Gates (number of available)],MATCH($N8222,AirportPivot[[AirportID]:[AirportID]],0))</f>
        <v>82</v>
      </c>
    </row>
    <row r="8223" spans="1:18" x14ac:dyDescent="0.25">
      <c r="A8223" s="3" t="s">
        <v>8255</v>
      </c>
      <c r="B8223" s="12">
        <v>42134</v>
      </c>
      <c r="C8223" s="4" t="s">
        <v>805</v>
      </c>
      <c r="D8223" s="4">
        <v>2.2000000000000002</v>
      </c>
      <c r="E8223" s="4">
        <v>104</v>
      </c>
      <c r="F8223" s="5">
        <v>0.70833333333333337</v>
      </c>
      <c r="G8223" s="6">
        <v>290</v>
      </c>
      <c r="H8223" s="7">
        <v>53650</v>
      </c>
      <c r="I8223" s="7">
        <f>FlightsPivot[[#This Row],[Total Fare]]*10%</f>
        <v>5365</v>
      </c>
      <c r="J8223" s="7">
        <f>FlightsPivot[[#This Row],[Total Fare]]+FlightsPivot[[#This Row],[10% tax ]]</f>
        <v>59015</v>
      </c>
      <c r="K8223" s="4">
        <v>5</v>
      </c>
      <c r="L8223" s="4">
        <v>2015</v>
      </c>
      <c r="M8223" t="str">
        <f>INDEX(RoutesPivot[DepAirport],MATCH($C8223,RoutesPivot[[RouteID]:[RouteID]],0))</f>
        <v>ORD</v>
      </c>
      <c r="N8223" t="str">
        <f>INDEX(RoutesPivot[AirportID],MATCH($C8223,RoutesPivot[[RouteID]:[RouteID]],0))</f>
        <v>SLC</v>
      </c>
      <c r="O8223">
        <f>INDEX(RoutesPivot[Distance],MATCH($C8223,RoutesPivot[[RouteID]:[RouteID]],0))</f>
        <v>1000</v>
      </c>
      <c r="P8223">
        <f>INDEX(RoutesPivot[ListPrice],MATCH($C8223,RoutesPivot[[RouteID]:[RouteID]],0))</f>
        <v>290</v>
      </c>
      <c r="Q8223" t="str">
        <f>INDEX(AirportPivot[AirportName],MATCH($N8223,AirportPivot[[AirportID]:[AirportID]],0))</f>
        <v>Salt Lake City International</v>
      </c>
      <c r="R8223">
        <f>INDEX(AirportPivot[Gates (number of available)],MATCH($N8223,AirportPivot[[AirportID]:[AirportID]],0))</f>
        <v>54</v>
      </c>
    </row>
    <row r="8224" spans="1:18" x14ac:dyDescent="0.25">
      <c r="A8224" s="3" t="s">
        <v>8256</v>
      </c>
      <c r="B8224" s="12">
        <v>41919</v>
      </c>
      <c r="C8224" s="4" t="s">
        <v>25</v>
      </c>
      <c r="D8224" s="4">
        <v>2.1</v>
      </c>
      <c r="E8224" s="4">
        <v>69</v>
      </c>
      <c r="F8224" s="5">
        <v>0.5625</v>
      </c>
      <c r="G8224" s="6">
        <v>200</v>
      </c>
      <c r="H8224" s="7">
        <v>36200</v>
      </c>
      <c r="I8224" s="7">
        <f>FlightsPivot[[#This Row],[Total Fare]]*10%</f>
        <v>3620</v>
      </c>
      <c r="J8224" s="7">
        <f>FlightsPivot[[#This Row],[Total Fare]]+FlightsPivot[[#This Row],[10% tax ]]</f>
        <v>39820</v>
      </c>
      <c r="K8224" s="4">
        <v>10</v>
      </c>
      <c r="L8224" s="4">
        <v>2014</v>
      </c>
      <c r="M8224" t="str">
        <f>INDEX(RoutesPivot[DepAirport],MATCH($C8224,RoutesPivot[[RouteID]:[RouteID]],0))</f>
        <v>ORD</v>
      </c>
      <c r="N8224" t="str">
        <f>INDEX(RoutesPivot[AirportID],MATCH($C8224,RoutesPivot[[RouteID]:[RouteID]],0))</f>
        <v>DFW</v>
      </c>
      <c r="O8224">
        <f>INDEX(RoutesPivot[Distance],MATCH($C8224,RoutesPivot[[RouteID]:[RouteID]],0))</f>
        <v>700</v>
      </c>
      <c r="P8224">
        <f>INDEX(RoutesPivot[ListPrice],MATCH($C8224,RoutesPivot[[RouteID]:[RouteID]],0))</f>
        <v>200</v>
      </c>
      <c r="Q8224" t="str">
        <f>INDEX(AirportPivot[AirportName],MATCH($N8224,AirportPivot[[AirportID]:[AirportID]],0))</f>
        <v>Dallas/Fort Worth International</v>
      </c>
      <c r="R8224">
        <f>INDEX(AirportPivot[Gates (number of available)],MATCH($N8224,AirportPivot[[AirportID]:[AirportID]],0))</f>
        <v>130</v>
      </c>
    </row>
    <row r="8225" spans="1:18" x14ac:dyDescent="0.25">
      <c r="A8225" s="3" t="s">
        <v>8257</v>
      </c>
      <c r="B8225" s="12">
        <v>42023</v>
      </c>
      <c r="C8225" s="4" t="s">
        <v>13</v>
      </c>
      <c r="D8225" s="4">
        <v>2.1</v>
      </c>
      <c r="E8225" s="4">
        <v>43</v>
      </c>
      <c r="F8225" s="5">
        <v>0.625</v>
      </c>
      <c r="G8225" s="6">
        <v>250</v>
      </c>
      <c r="H8225" s="7">
        <v>41250</v>
      </c>
      <c r="I8225" s="7">
        <f>FlightsPivot[[#This Row],[Total Fare]]*10%</f>
        <v>4125</v>
      </c>
      <c r="J8225" s="7">
        <f>FlightsPivot[[#This Row],[Total Fare]]+FlightsPivot[[#This Row],[10% tax ]]</f>
        <v>45375</v>
      </c>
      <c r="K8225" s="4">
        <v>1</v>
      </c>
      <c r="L8225" s="4">
        <v>2015</v>
      </c>
      <c r="M8225" t="str">
        <f>INDEX(RoutesPivot[DepAirport],MATCH($C8225,RoutesPivot[[RouteID]:[RouteID]],0))</f>
        <v>ORD</v>
      </c>
      <c r="N8225" t="str">
        <f>INDEX(RoutesPivot[AirportID],MATCH($C8225,RoutesPivot[[RouteID]:[RouteID]],0))</f>
        <v>JFK</v>
      </c>
      <c r="O8225">
        <f>INDEX(RoutesPivot[Distance],MATCH($C8225,RoutesPivot[[RouteID]:[RouteID]],0))</f>
        <v>619</v>
      </c>
      <c r="P8225">
        <f>INDEX(RoutesPivot[ListPrice],MATCH($C8225,RoutesPivot[[RouteID]:[RouteID]],0))</f>
        <v>250</v>
      </c>
      <c r="Q8225" t="str">
        <f>INDEX(AirportPivot[AirportName],MATCH($N8225,AirportPivot[[AirportID]:[AirportID]],0))</f>
        <v>John F Kennedy International</v>
      </c>
      <c r="R8225">
        <f>INDEX(AirportPivot[Gates (number of available)],MATCH($N8225,AirportPivot[[AirportID]:[AirportID]],0))</f>
        <v>120</v>
      </c>
    </row>
    <row r="8226" spans="1:18" x14ac:dyDescent="0.25">
      <c r="A8226" s="3" t="s">
        <v>8258</v>
      </c>
      <c r="B8226" s="12">
        <v>42047</v>
      </c>
      <c r="C8226" s="4" t="s">
        <v>23</v>
      </c>
      <c r="D8226" s="4">
        <v>0.9</v>
      </c>
      <c r="E8226" s="4">
        <v>61</v>
      </c>
      <c r="F8226" s="5">
        <v>0.58333333333333337</v>
      </c>
      <c r="G8226" s="6">
        <v>300</v>
      </c>
      <c r="H8226" s="7">
        <v>49500</v>
      </c>
      <c r="I8226" s="7">
        <f>FlightsPivot[[#This Row],[Total Fare]]*10%</f>
        <v>4950</v>
      </c>
      <c r="J8226" s="7">
        <f>FlightsPivot[[#This Row],[Total Fare]]+FlightsPivot[[#This Row],[10% tax ]]</f>
        <v>54450</v>
      </c>
      <c r="K8226" s="4">
        <v>2</v>
      </c>
      <c r="L8226" s="4">
        <v>2015</v>
      </c>
      <c r="M8226" t="str">
        <f>INDEX(RoutesPivot[DepAirport],MATCH($C8226,RoutesPivot[[RouteID]:[RouteID]],0))</f>
        <v>ORD</v>
      </c>
      <c r="N8226" t="str">
        <f>INDEX(RoutesPivot[AirportID],MATCH($C8226,RoutesPivot[[RouteID]:[RouteID]],0))</f>
        <v>DEN</v>
      </c>
      <c r="O8226">
        <f>INDEX(RoutesPivot[Distance],MATCH($C8226,RoutesPivot[[RouteID]:[RouteID]],0))</f>
        <v>800</v>
      </c>
      <c r="P8226">
        <f>INDEX(RoutesPivot[ListPrice],MATCH($C8226,RoutesPivot[[RouteID]:[RouteID]],0))</f>
        <v>300</v>
      </c>
      <c r="Q8226" t="str">
        <f>INDEX(AirportPivot[AirportName],MATCH($N8226,AirportPivot[[AirportID]:[AirportID]],0))</f>
        <v>Denver International</v>
      </c>
      <c r="R8226">
        <f>INDEX(AirportPivot[Gates (number of available)],MATCH($N8226,AirportPivot[[AirportID]:[AirportID]],0))</f>
        <v>75</v>
      </c>
    </row>
    <row r="8227" spans="1:18" x14ac:dyDescent="0.25">
      <c r="A8227" s="3" t="s">
        <v>8259</v>
      </c>
      <c r="B8227" s="12">
        <v>42236</v>
      </c>
      <c r="C8227" s="4" t="s">
        <v>25</v>
      </c>
      <c r="D8227" s="4">
        <v>2</v>
      </c>
      <c r="E8227" s="4">
        <v>123</v>
      </c>
      <c r="F8227" s="5">
        <v>0.625</v>
      </c>
      <c r="G8227" s="6">
        <v>220</v>
      </c>
      <c r="H8227" s="7">
        <v>40700</v>
      </c>
      <c r="I8227" s="7">
        <f>FlightsPivot[[#This Row],[Total Fare]]*10%</f>
        <v>4070</v>
      </c>
      <c r="J8227" s="7">
        <f>FlightsPivot[[#This Row],[Total Fare]]+FlightsPivot[[#This Row],[10% tax ]]</f>
        <v>44770</v>
      </c>
      <c r="K8227" s="4">
        <v>8</v>
      </c>
      <c r="L8227" s="4">
        <v>2015</v>
      </c>
      <c r="M8227" t="str">
        <f>INDEX(RoutesPivot[DepAirport],MATCH($C8227,RoutesPivot[[RouteID]:[RouteID]],0))</f>
        <v>ORD</v>
      </c>
      <c r="N8227" t="str">
        <f>INDEX(RoutesPivot[AirportID],MATCH($C8227,RoutesPivot[[RouteID]:[RouteID]],0))</f>
        <v>DFW</v>
      </c>
      <c r="O8227">
        <f>INDEX(RoutesPivot[Distance],MATCH($C8227,RoutesPivot[[RouteID]:[RouteID]],0))</f>
        <v>700</v>
      </c>
      <c r="P8227">
        <f>INDEX(RoutesPivot[ListPrice],MATCH($C8227,RoutesPivot[[RouteID]:[RouteID]],0))</f>
        <v>200</v>
      </c>
      <c r="Q8227" t="str">
        <f>INDEX(AirportPivot[AirportName],MATCH($N8227,AirportPivot[[AirportID]:[AirportID]],0))</f>
        <v>Dallas/Fort Worth International</v>
      </c>
      <c r="R8227">
        <f>INDEX(AirportPivot[Gates (number of available)],MATCH($N8227,AirportPivot[[AirportID]:[AirportID]],0))</f>
        <v>130</v>
      </c>
    </row>
    <row r="8228" spans="1:18" x14ac:dyDescent="0.25">
      <c r="A8228" s="3" t="s">
        <v>8260</v>
      </c>
      <c r="B8228" s="12">
        <v>42035</v>
      </c>
      <c r="C8228" s="4" t="s">
        <v>30</v>
      </c>
      <c r="D8228" s="4">
        <v>2.5</v>
      </c>
      <c r="E8228" s="4">
        <v>22</v>
      </c>
      <c r="F8228" s="5">
        <v>0.45833333333333331</v>
      </c>
      <c r="G8228" s="6">
        <v>250</v>
      </c>
      <c r="H8228" s="7">
        <v>46250</v>
      </c>
      <c r="I8228" s="7">
        <f>FlightsPivot[[#This Row],[Total Fare]]*10%</f>
        <v>4625</v>
      </c>
      <c r="J8228" s="7">
        <f>FlightsPivot[[#This Row],[Total Fare]]+FlightsPivot[[#This Row],[10% tax ]]</f>
        <v>50875</v>
      </c>
      <c r="K8228" s="4">
        <v>1</v>
      </c>
      <c r="L8228" s="4">
        <v>2015</v>
      </c>
      <c r="M8228" t="str">
        <f>INDEX(RoutesPivot[DepAirport],MATCH($C8228,RoutesPivot[[RouteID]:[RouteID]],0))</f>
        <v>ORD</v>
      </c>
      <c r="N8228" t="str">
        <f>INDEX(RoutesPivot[AirportID],MATCH($C8228,RoutesPivot[[RouteID]:[RouteID]],0))</f>
        <v>MCO</v>
      </c>
      <c r="O8228">
        <f>INDEX(RoutesPivot[Distance],MATCH($C8228,RoutesPivot[[RouteID]:[RouteID]],0))</f>
        <v>850</v>
      </c>
      <c r="P8228">
        <f>INDEX(RoutesPivot[ListPrice],MATCH($C8228,RoutesPivot[[RouteID]:[RouteID]],0))</f>
        <v>250</v>
      </c>
      <c r="Q8228" t="str">
        <f>INDEX(AirportPivot[AirportName],MATCH($N8228,AirportPivot[[AirportID]:[AirportID]],0))</f>
        <v>Orlando International</v>
      </c>
      <c r="R8228">
        <f>INDEX(AirportPivot[Gates (number of available)],MATCH($N8228,AirportPivot[[AirportID]:[AirportID]],0))</f>
        <v>67</v>
      </c>
    </row>
    <row r="8229" spans="1:18" x14ac:dyDescent="0.25">
      <c r="A8229" s="3" t="s">
        <v>8261</v>
      </c>
      <c r="B8229" s="12">
        <v>41804</v>
      </c>
      <c r="C8229" s="4" t="s">
        <v>13</v>
      </c>
      <c r="D8229" s="4">
        <v>2.4</v>
      </c>
      <c r="E8229" s="4">
        <v>167</v>
      </c>
      <c r="F8229" s="5">
        <v>0.83333333333333337</v>
      </c>
      <c r="G8229" s="6">
        <v>275</v>
      </c>
      <c r="H8229" s="7">
        <v>45375</v>
      </c>
      <c r="I8229" s="7">
        <f>FlightsPivot[[#This Row],[Total Fare]]*10%</f>
        <v>4537.5</v>
      </c>
      <c r="J8229" s="7">
        <f>FlightsPivot[[#This Row],[Total Fare]]+FlightsPivot[[#This Row],[10% tax ]]</f>
        <v>49912.5</v>
      </c>
      <c r="K8229" s="4">
        <v>6</v>
      </c>
      <c r="L8229" s="4">
        <v>2014</v>
      </c>
      <c r="M8229" t="str">
        <f>INDEX(RoutesPivot[DepAirport],MATCH($C8229,RoutesPivot[[RouteID]:[RouteID]],0))</f>
        <v>ORD</v>
      </c>
      <c r="N8229" t="str">
        <f>INDEX(RoutesPivot[AirportID],MATCH($C8229,RoutesPivot[[RouteID]:[RouteID]],0))</f>
        <v>JFK</v>
      </c>
      <c r="O8229">
        <f>INDEX(RoutesPivot[Distance],MATCH($C8229,RoutesPivot[[RouteID]:[RouteID]],0))</f>
        <v>619</v>
      </c>
      <c r="P8229">
        <f>INDEX(RoutesPivot[ListPrice],MATCH($C8229,RoutesPivot[[RouteID]:[RouteID]],0))</f>
        <v>250</v>
      </c>
      <c r="Q8229" t="str">
        <f>INDEX(AirportPivot[AirportName],MATCH($N8229,AirportPivot[[AirportID]:[AirportID]],0))</f>
        <v>John F Kennedy International</v>
      </c>
      <c r="R8229">
        <f>INDEX(AirportPivot[Gates (number of available)],MATCH($N8229,AirportPivot[[AirportID]:[AirportID]],0))</f>
        <v>120</v>
      </c>
    </row>
    <row r="8230" spans="1:18" x14ac:dyDescent="0.25">
      <c r="A8230" s="3" t="s">
        <v>8262</v>
      </c>
      <c r="B8230" s="12">
        <v>42338</v>
      </c>
      <c r="C8230" s="4" t="s">
        <v>50</v>
      </c>
      <c r="D8230" s="4">
        <v>2.2000000000000002</v>
      </c>
      <c r="E8230" s="4">
        <v>115</v>
      </c>
      <c r="F8230" s="5">
        <v>0.33333333333333331</v>
      </c>
      <c r="G8230" s="6">
        <v>275</v>
      </c>
      <c r="H8230" s="7">
        <v>50875</v>
      </c>
      <c r="I8230" s="7">
        <f>FlightsPivot[[#This Row],[Total Fare]]*10%</f>
        <v>5087.5</v>
      </c>
      <c r="J8230" s="7">
        <f>FlightsPivot[[#This Row],[Total Fare]]+FlightsPivot[[#This Row],[10% tax ]]</f>
        <v>55962.5</v>
      </c>
      <c r="K8230" s="4">
        <v>11</v>
      </c>
      <c r="L8230" s="4">
        <v>2015</v>
      </c>
      <c r="M8230" t="str">
        <f>INDEX(RoutesPivot[DepAirport],MATCH($C8230,RoutesPivot[[RouteID]:[RouteID]],0))</f>
        <v>ORD</v>
      </c>
      <c r="N8230" t="str">
        <f>INDEX(RoutesPivot[AirportID],MATCH($C8230,RoutesPivot[[RouteID]:[RouteID]],0))</f>
        <v>LGA</v>
      </c>
      <c r="O8230">
        <f>INDEX(RoutesPivot[Distance],MATCH($C8230,RoutesPivot[[RouteID]:[RouteID]],0))</f>
        <v>610</v>
      </c>
      <c r="P8230">
        <f>INDEX(RoutesPivot[ListPrice],MATCH($C8230,RoutesPivot[[RouteID]:[RouteID]],0))</f>
        <v>275</v>
      </c>
      <c r="Q8230" t="str">
        <f>INDEX(AirportPivot[AirportName],MATCH($N8230,AirportPivot[[AirportID]:[AirportID]],0))</f>
        <v>Laguardia</v>
      </c>
      <c r="R8230">
        <f>INDEX(AirportPivot[Gates (number of available)],MATCH($N8230,AirportPivot[[AirportID]:[AirportID]],0))</f>
        <v>66</v>
      </c>
    </row>
    <row r="8231" spans="1:18" x14ac:dyDescent="0.25">
      <c r="A8231" s="3" t="s">
        <v>8263</v>
      </c>
      <c r="B8231" s="12">
        <v>41827</v>
      </c>
      <c r="C8231" s="4" t="s">
        <v>11</v>
      </c>
      <c r="D8231" s="4">
        <v>2.6</v>
      </c>
      <c r="E8231" s="4">
        <v>112</v>
      </c>
      <c r="F8231" s="5">
        <v>0.72916666666666663</v>
      </c>
      <c r="G8231" s="6">
        <v>330</v>
      </c>
      <c r="H8231" s="7">
        <v>61050</v>
      </c>
      <c r="I8231" s="7">
        <f>FlightsPivot[[#This Row],[Total Fare]]*10%</f>
        <v>6105</v>
      </c>
      <c r="J8231" s="7">
        <f>FlightsPivot[[#This Row],[Total Fare]]+FlightsPivot[[#This Row],[10% tax ]]</f>
        <v>67155</v>
      </c>
      <c r="K8231" s="4">
        <v>7</v>
      </c>
      <c r="L8231" s="4">
        <v>2014</v>
      </c>
      <c r="M8231" t="str">
        <f>INDEX(RoutesPivot[DepAirport],MATCH($C8231,RoutesPivot[[RouteID]:[RouteID]],0))</f>
        <v>ORD</v>
      </c>
      <c r="N8231" t="str">
        <f>INDEX(RoutesPivot[AirportID],MATCH($C8231,RoutesPivot[[RouteID]:[RouteID]],0))</f>
        <v>BOS</v>
      </c>
      <c r="O8231">
        <f>INDEX(RoutesPivot[Distance],MATCH($C8231,RoutesPivot[[RouteID]:[RouteID]],0))</f>
        <v>730</v>
      </c>
      <c r="P8231">
        <f>INDEX(RoutesPivot[ListPrice],MATCH($C8231,RoutesPivot[[RouteID]:[RouteID]],0))</f>
        <v>300</v>
      </c>
      <c r="Q8231" t="str">
        <f>INDEX(AirportPivot[AirportName],MATCH($N8231,AirportPivot[[AirportID]:[AirportID]],0))</f>
        <v>General Edward Lawrence Logan International</v>
      </c>
      <c r="R8231">
        <f>INDEX(AirportPivot[Gates (number of available)],MATCH($N8231,AirportPivot[[AirportID]:[AirportID]],0))</f>
        <v>63</v>
      </c>
    </row>
    <row r="8232" spans="1:18" x14ac:dyDescent="0.25">
      <c r="A8232" s="3" t="s">
        <v>8264</v>
      </c>
      <c r="B8232" s="12">
        <v>42173</v>
      </c>
      <c r="C8232" s="4" t="s">
        <v>25</v>
      </c>
      <c r="D8232" s="4">
        <v>1.8</v>
      </c>
      <c r="E8232" s="4">
        <v>159</v>
      </c>
      <c r="F8232" s="5">
        <v>0.29166666666666669</v>
      </c>
      <c r="G8232" s="6">
        <v>220</v>
      </c>
      <c r="H8232" s="7">
        <v>36300</v>
      </c>
      <c r="I8232" s="7">
        <f>FlightsPivot[[#This Row],[Total Fare]]*10%</f>
        <v>3630</v>
      </c>
      <c r="J8232" s="7">
        <f>FlightsPivot[[#This Row],[Total Fare]]+FlightsPivot[[#This Row],[10% tax ]]</f>
        <v>39930</v>
      </c>
      <c r="K8232" s="4">
        <v>6</v>
      </c>
      <c r="L8232" s="4">
        <v>2015</v>
      </c>
      <c r="M8232" t="str">
        <f>INDEX(RoutesPivot[DepAirport],MATCH($C8232,RoutesPivot[[RouteID]:[RouteID]],0))</f>
        <v>ORD</v>
      </c>
      <c r="N8232" t="str">
        <f>INDEX(RoutesPivot[AirportID],MATCH($C8232,RoutesPivot[[RouteID]:[RouteID]],0))</f>
        <v>DFW</v>
      </c>
      <c r="O8232">
        <f>INDEX(RoutesPivot[Distance],MATCH($C8232,RoutesPivot[[RouteID]:[RouteID]],0))</f>
        <v>700</v>
      </c>
      <c r="P8232">
        <f>INDEX(RoutesPivot[ListPrice],MATCH($C8232,RoutesPivot[[RouteID]:[RouteID]],0))</f>
        <v>200</v>
      </c>
      <c r="Q8232" t="str">
        <f>INDEX(AirportPivot[AirportName],MATCH($N8232,AirportPivot[[AirportID]:[AirportID]],0))</f>
        <v>Dallas/Fort Worth International</v>
      </c>
      <c r="R8232">
        <f>INDEX(AirportPivot[Gates (number of available)],MATCH($N8232,AirportPivot[[AirportID]:[AirportID]],0))</f>
        <v>130</v>
      </c>
    </row>
    <row r="8233" spans="1:18" x14ac:dyDescent="0.25">
      <c r="A8233" s="3" t="s">
        <v>8265</v>
      </c>
      <c r="B8233" s="12">
        <v>41795</v>
      </c>
      <c r="C8233" s="4" t="s">
        <v>33</v>
      </c>
      <c r="D8233" s="4">
        <v>2.5</v>
      </c>
      <c r="E8233" s="4">
        <v>196</v>
      </c>
      <c r="F8233" s="5">
        <v>0.75</v>
      </c>
      <c r="G8233" s="6">
        <v>412.5</v>
      </c>
      <c r="H8233" s="7">
        <v>68062.5</v>
      </c>
      <c r="I8233" s="7">
        <f>FlightsPivot[[#This Row],[Total Fare]]*10%</f>
        <v>6806.25</v>
      </c>
      <c r="J8233" s="7">
        <f>FlightsPivot[[#This Row],[Total Fare]]+FlightsPivot[[#This Row],[10% tax ]]</f>
        <v>74868.75</v>
      </c>
      <c r="K8233" s="4">
        <v>6</v>
      </c>
      <c r="L8233" s="4">
        <v>2014</v>
      </c>
      <c r="M8233" t="str">
        <f>INDEX(RoutesPivot[DepAirport],MATCH($C8233,RoutesPivot[[RouteID]:[RouteID]],0))</f>
        <v>ORD</v>
      </c>
      <c r="N8233" t="str">
        <f>INDEX(RoutesPivot[AirportID],MATCH($C8233,RoutesPivot[[RouteID]:[RouteID]],0))</f>
        <v>SFO</v>
      </c>
      <c r="O8233">
        <f>INDEX(RoutesPivot[Distance],MATCH($C8233,RoutesPivot[[RouteID]:[RouteID]],0))</f>
        <v>1600</v>
      </c>
      <c r="P8233">
        <f>INDEX(RoutesPivot[ListPrice],MATCH($C8233,RoutesPivot[[RouteID]:[RouteID]],0))</f>
        <v>375</v>
      </c>
      <c r="Q8233" t="str">
        <f>INDEX(AirportPivot[AirportName],MATCH($N8233,AirportPivot[[AirportID]:[AirportID]],0))</f>
        <v>San Francisco International</v>
      </c>
      <c r="R8233">
        <f>INDEX(AirportPivot[Gates (number of available)],MATCH($N8233,AirportPivot[[AirportID]:[AirportID]],0))</f>
        <v>70</v>
      </c>
    </row>
    <row r="8234" spans="1:18" x14ac:dyDescent="0.25">
      <c r="A8234" s="3" t="s">
        <v>8266</v>
      </c>
      <c r="B8234" s="12">
        <v>42266</v>
      </c>
      <c r="C8234" s="4" t="s">
        <v>21</v>
      </c>
      <c r="D8234" s="4">
        <v>2.2999999999999998</v>
      </c>
      <c r="E8234" s="4">
        <v>139</v>
      </c>
      <c r="F8234" s="5">
        <v>0.33333333333333331</v>
      </c>
      <c r="G8234" s="6">
        <v>125</v>
      </c>
      <c r="H8234" s="7">
        <v>23125</v>
      </c>
      <c r="I8234" s="7">
        <f>FlightsPivot[[#This Row],[Total Fare]]*10%</f>
        <v>2312.5</v>
      </c>
      <c r="J8234" s="7">
        <f>FlightsPivot[[#This Row],[Total Fare]]+FlightsPivot[[#This Row],[10% tax ]]</f>
        <v>25437.5</v>
      </c>
      <c r="K8234" s="4">
        <v>9</v>
      </c>
      <c r="L8234" s="4">
        <v>2015</v>
      </c>
      <c r="M8234" t="str">
        <f>INDEX(RoutesPivot[DepAirport],MATCH($C8234,RoutesPivot[[RouteID]:[RouteID]],0))</f>
        <v>ORD</v>
      </c>
      <c r="N8234" t="str">
        <f>INDEX(RoutesPivot[AirportID],MATCH($C8234,RoutesPivot[[RouteID]:[RouteID]],0))</f>
        <v>CLT</v>
      </c>
      <c r="O8234">
        <f>INDEX(RoutesPivot[Distance],MATCH($C8234,RoutesPivot[[RouteID]:[RouteID]],0))</f>
        <v>700</v>
      </c>
      <c r="P8234">
        <f>INDEX(RoutesPivot[ListPrice],MATCH($C8234,RoutesPivot[[RouteID]:[RouteID]],0))</f>
        <v>125</v>
      </c>
      <c r="Q8234" t="str">
        <f>INDEX(AirportPivot[AirportName],MATCH($N8234,AirportPivot[[AirportID]:[AirportID]],0))</f>
        <v>Charlotte/Douglas International</v>
      </c>
      <c r="R8234">
        <f>INDEX(AirportPivot[Gates (number of available)],MATCH($N8234,AirportPivot[[AirportID]:[AirportID]],0))</f>
        <v>65</v>
      </c>
    </row>
    <row r="8235" spans="1:18" x14ac:dyDescent="0.25">
      <c r="A8235" s="3" t="s">
        <v>8267</v>
      </c>
      <c r="B8235" s="12">
        <v>41895</v>
      </c>
      <c r="C8235" s="4" t="s">
        <v>50</v>
      </c>
      <c r="D8235" s="4">
        <v>2.5</v>
      </c>
      <c r="E8235" s="4">
        <v>89</v>
      </c>
      <c r="F8235" s="5">
        <v>0.29166666666666669</v>
      </c>
      <c r="G8235" s="6">
        <v>275</v>
      </c>
      <c r="H8235" s="7">
        <v>49775</v>
      </c>
      <c r="I8235" s="7">
        <f>FlightsPivot[[#This Row],[Total Fare]]*10%</f>
        <v>4977.5</v>
      </c>
      <c r="J8235" s="7">
        <f>FlightsPivot[[#This Row],[Total Fare]]+FlightsPivot[[#This Row],[10% tax ]]</f>
        <v>54752.5</v>
      </c>
      <c r="K8235" s="4">
        <v>9</v>
      </c>
      <c r="L8235" s="4">
        <v>2014</v>
      </c>
      <c r="M8235" t="str">
        <f>INDEX(RoutesPivot[DepAirport],MATCH($C8235,RoutesPivot[[RouteID]:[RouteID]],0))</f>
        <v>ORD</v>
      </c>
      <c r="N8235" t="str">
        <f>INDEX(RoutesPivot[AirportID],MATCH($C8235,RoutesPivot[[RouteID]:[RouteID]],0))</f>
        <v>LGA</v>
      </c>
      <c r="O8235">
        <f>INDEX(RoutesPivot[Distance],MATCH($C8235,RoutesPivot[[RouteID]:[RouteID]],0))</f>
        <v>610</v>
      </c>
      <c r="P8235">
        <f>INDEX(RoutesPivot[ListPrice],MATCH($C8235,RoutesPivot[[RouteID]:[RouteID]],0))</f>
        <v>275</v>
      </c>
      <c r="Q8235" t="str">
        <f>INDEX(AirportPivot[AirportName],MATCH($N8235,AirportPivot[[AirportID]:[AirportID]],0))</f>
        <v>Laguardia</v>
      </c>
      <c r="R8235">
        <f>INDEX(AirportPivot[Gates (number of available)],MATCH($N8235,AirportPivot[[AirportID]:[AirportID]],0))</f>
        <v>66</v>
      </c>
    </row>
    <row r="8236" spans="1:18" x14ac:dyDescent="0.25">
      <c r="A8236" s="3" t="s">
        <v>8268</v>
      </c>
      <c r="B8236" s="12">
        <v>41972</v>
      </c>
      <c r="C8236" s="4" t="s">
        <v>70</v>
      </c>
      <c r="D8236" s="4">
        <v>6.1</v>
      </c>
      <c r="E8236" s="4">
        <v>70</v>
      </c>
      <c r="F8236" s="5">
        <v>0.83333333333333337</v>
      </c>
      <c r="G8236" s="6">
        <v>412.5</v>
      </c>
      <c r="H8236" s="7">
        <v>74662.5</v>
      </c>
      <c r="I8236" s="7">
        <f>FlightsPivot[[#This Row],[Total Fare]]*10%</f>
        <v>7466.25</v>
      </c>
      <c r="J8236" s="7">
        <f>FlightsPivot[[#This Row],[Total Fare]]+FlightsPivot[[#This Row],[10% tax ]]</f>
        <v>82128.75</v>
      </c>
      <c r="K8236" s="4">
        <v>11</v>
      </c>
      <c r="L8236" s="4">
        <v>2014</v>
      </c>
      <c r="M8236" t="str">
        <f>INDEX(RoutesPivot[DepAirport],MATCH($C8236,RoutesPivot[[RouteID]:[RouteID]],0))</f>
        <v>ORD</v>
      </c>
      <c r="N8236" t="str">
        <f>INDEX(RoutesPivot[AirportID],MATCH($C8236,RoutesPivot[[RouteID]:[RouteID]],0))</f>
        <v>LAS</v>
      </c>
      <c r="O8236">
        <f>INDEX(RoutesPivot[Distance],MATCH($C8236,RoutesPivot[[RouteID]:[RouteID]],0))</f>
        <v>1100</v>
      </c>
      <c r="P8236">
        <f>INDEX(RoutesPivot[ListPrice],MATCH($C8236,RoutesPivot[[RouteID]:[RouteID]],0))</f>
        <v>275</v>
      </c>
      <c r="Q8236" t="str">
        <f>INDEX(AirportPivot[AirportName],MATCH($N8236,AirportPivot[[AirportID]:[AirportID]],0))</f>
        <v>McCarran International</v>
      </c>
      <c r="R8236">
        <f>INDEX(AirportPivot[Gates (number of available)],MATCH($N8236,AirportPivot[[AirportID]:[AirportID]],0))</f>
        <v>68</v>
      </c>
    </row>
    <row r="8237" spans="1:18" x14ac:dyDescent="0.25">
      <c r="A8237" s="3" t="s">
        <v>8269</v>
      </c>
      <c r="B8237" s="12">
        <v>41764</v>
      </c>
      <c r="C8237" s="4" t="s">
        <v>98</v>
      </c>
      <c r="D8237" s="4">
        <v>1.3</v>
      </c>
      <c r="E8237" s="4">
        <v>59</v>
      </c>
      <c r="F8237" s="5">
        <v>0.75</v>
      </c>
      <c r="G8237" s="6">
        <v>275</v>
      </c>
      <c r="H8237" s="7">
        <v>45375</v>
      </c>
      <c r="I8237" s="7">
        <f>FlightsPivot[[#This Row],[Total Fare]]*10%</f>
        <v>4537.5</v>
      </c>
      <c r="J8237" s="7">
        <f>FlightsPivot[[#This Row],[Total Fare]]+FlightsPivot[[#This Row],[10% tax ]]</f>
        <v>49912.5</v>
      </c>
      <c r="K8237" s="4">
        <v>5</v>
      </c>
      <c r="L8237" s="4">
        <v>2014</v>
      </c>
      <c r="M8237" t="str">
        <f>INDEX(RoutesPivot[DepAirport],MATCH($C8237,RoutesPivot[[RouteID]:[RouteID]],0))</f>
        <v>ORD</v>
      </c>
      <c r="N8237" t="str">
        <f>INDEX(RoutesPivot[AirportID],MATCH($C8237,RoutesPivot[[RouteID]:[RouteID]],0))</f>
        <v>PHL</v>
      </c>
      <c r="O8237">
        <f>INDEX(RoutesPivot[Distance],MATCH($C8237,RoutesPivot[[RouteID]:[RouteID]],0))</f>
        <v>580</v>
      </c>
      <c r="P8237">
        <f>INDEX(RoutesPivot[ListPrice],MATCH($C8237,RoutesPivot[[RouteID]:[RouteID]],0))</f>
        <v>275</v>
      </c>
      <c r="Q8237" t="str">
        <f>INDEX(AirportPivot[AirportName],MATCH($N8237,AirportPivot[[AirportID]:[AirportID]],0))</f>
        <v>Philadelphia International</v>
      </c>
      <c r="R8237">
        <f>INDEX(AirportPivot[Gates (number of available)],MATCH($N8237,AirportPivot[[AirportID]:[AirportID]],0))</f>
        <v>89</v>
      </c>
    </row>
    <row r="8238" spans="1:18" x14ac:dyDescent="0.25">
      <c r="A8238" s="3" t="s">
        <v>8270</v>
      </c>
      <c r="B8238" s="12">
        <v>41945</v>
      </c>
      <c r="C8238" s="4" t="s">
        <v>11</v>
      </c>
      <c r="D8238" s="4">
        <v>1.6</v>
      </c>
      <c r="E8238" s="4">
        <v>43</v>
      </c>
      <c r="F8238" s="5">
        <v>0.625</v>
      </c>
      <c r="G8238" s="6">
        <v>300</v>
      </c>
      <c r="H8238" s="7">
        <v>49500</v>
      </c>
      <c r="I8238" s="7">
        <f>FlightsPivot[[#This Row],[Total Fare]]*10%</f>
        <v>4950</v>
      </c>
      <c r="J8238" s="7">
        <f>FlightsPivot[[#This Row],[Total Fare]]+FlightsPivot[[#This Row],[10% tax ]]</f>
        <v>54450</v>
      </c>
      <c r="K8238" s="4">
        <v>11</v>
      </c>
      <c r="L8238" s="4">
        <v>2014</v>
      </c>
      <c r="M8238" t="str">
        <f>INDEX(RoutesPivot[DepAirport],MATCH($C8238,RoutesPivot[[RouteID]:[RouteID]],0))</f>
        <v>ORD</v>
      </c>
      <c r="N8238" t="str">
        <f>INDEX(RoutesPivot[AirportID],MATCH($C8238,RoutesPivot[[RouteID]:[RouteID]],0))</f>
        <v>BOS</v>
      </c>
      <c r="O8238">
        <f>INDEX(RoutesPivot[Distance],MATCH($C8238,RoutesPivot[[RouteID]:[RouteID]],0))</f>
        <v>730</v>
      </c>
      <c r="P8238">
        <f>INDEX(RoutesPivot[ListPrice],MATCH($C8238,RoutesPivot[[RouteID]:[RouteID]],0))</f>
        <v>300</v>
      </c>
      <c r="Q8238" t="str">
        <f>INDEX(AirportPivot[AirportName],MATCH($N8238,AirportPivot[[AirportID]:[AirportID]],0))</f>
        <v>General Edward Lawrence Logan International</v>
      </c>
      <c r="R8238">
        <f>INDEX(AirportPivot[Gates (number of available)],MATCH($N8238,AirportPivot[[AirportID]:[AirportID]],0))</f>
        <v>63</v>
      </c>
    </row>
    <row r="8239" spans="1:18" x14ac:dyDescent="0.25">
      <c r="A8239" s="3" t="s">
        <v>8271</v>
      </c>
      <c r="B8239" s="12">
        <v>41886</v>
      </c>
      <c r="C8239" s="4" t="s">
        <v>21</v>
      </c>
      <c r="D8239" s="4">
        <v>2</v>
      </c>
      <c r="E8239" s="4">
        <v>166</v>
      </c>
      <c r="F8239" s="5">
        <v>0.60416666666666663</v>
      </c>
      <c r="G8239" s="6">
        <v>125</v>
      </c>
      <c r="H8239" s="7">
        <v>20625</v>
      </c>
      <c r="I8239" s="7">
        <f>FlightsPivot[[#This Row],[Total Fare]]*10%</f>
        <v>2062.5</v>
      </c>
      <c r="J8239" s="7">
        <f>FlightsPivot[[#This Row],[Total Fare]]+FlightsPivot[[#This Row],[10% tax ]]</f>
        <v>22687.5</v>
      </c>
      <c r="K8239" s="4">
        <v>9</v>
      </c>
      <c r="L8239" s="4">
        <v>2014</v>
      </c>
      <c r="M8239" t="str">
        <f>INDEX(RoutesPivot[DepAirport],MATCH($C8239,RoutesPivot[[RouteID]:[RouteID]],0))</f>
        <v>ORD</v>
      </c>
      <c r="N8239" t="str">
        <f>INDEX(RoutesPivot[AirportID],MATCH($C8239,RoutesPivot[[RouteID]:[RouteID]],0))</f>
        <v>CLT</v>
      </c>
      <c r="O8239">
        <f>INDEX(RoutesPivot[Distance],MATCH($C8239,RoutesPivot[[RouteID]:[RouteID]],0))</f>
        <v>700</v>
      </c>
      <c r="P8239">
        <f>INDEX(RoutesPivot[ListPrice],MATCH($C8239,RoutesPivot[[RouteID]:[RouteID]],0))</f>
        <v>125</v>
      </c>
      <c r="Q8239" t="str">
        <f>INDEX(AirportPivot[AirportName],MATCH($N8239,AirportPivot[[AirportID]:[AirportID]],0))</f>
        <v>Charlotte/Douglas International</v>
      </c>
      <c r="R8239">
        <f>INDEX(AirportPivot[Gates (number of available)],MATCH($N8239,AirportPivot[[AirportID]:[AirportID]],0))</f>
        <v>65</v>
      </c>
    </row>
    <row r="8240" spans="1:18" x14ac:dyDescent="0.25">
      <c r="A8240" s="3" t="s">
        <v>8272</v>
      </c>
      <c r="B8240" s="12">
        <v>41818</v>
      </c>
      <c r="C8240" s="4" t="s">
        <v>11</v>
      </c>
      <c r="D8240" s="4">
        <v>2.1</v>
      </c>
      <c r="E8240" s="4">
        <v>134</v>
      </c>
      <c r="F8240" s="5">
        <v>0.72916666666666663</v>
      </c>
      <c r="G8240" s="6">
        <v>330</v>
      </c>
      <c r="H8240" s="7">
        <v>61050</v>
      </c>
      <c r="I8240" s="7">
        <f>FlightsPivot[[#This Row],[Total Fare]]*10%</f>
        <v>6105</v>
      </c>
      <c r="J8240" s="7">
        <f>FlightsPivot[[#This Row],[Total Fare]]+FlightsPivot[[#This Row],[10% tax ]]</f>
        <v>67155</v>
      </c>
      <c r="K8240" s="4">
        <v>6</v>
      </c>
      <c r="L8240" s="4">
        <v>2014</v>
      </c>
      <c r="M8240" t="str">
        <f>INDEX(RoutesPivot[DepAirport],MATCH($C8240,RoutesPivot[[RouteID]:[RouteID]],0))</f>
        <v>ORD</v>
      </c>
      <c r="N8240" t="str">
        <f>INDEX(RoutesPivot[AirportID],MATCH($C8240,RoutesPivot[[RouteID]:[RouteID]],0))</f>
        <v>BOS</v>
      </c>
      <c r="O8240">
        <f>INDEX(RoutesPivot[Distance],MATCH($C8240,RoutesPivot[[RouteID]:[RouteID]],0))</f>
        <v>730</v>
      </c>
      <c r="P8240">
        <f>INDEX(RoutesPivot[ListPrice],MATCH($C8240,RoutesPivot[[RouteID]:[RouteID]],0))</f>
        <v>300</v>
      </c>
      <c r="Q8240" t="str">
        <f>INDEX(AirportPivot[AirportName],MATCH($N8240,AirportPivot[[AirportID]:[AirportID]],0))</f>
        <v>General Edward Lawrence Logan International</v>
      </c>
      <c r="R8240">
        <f>INDEX(AirportPivot[Gates (number of available)],MATCH($N8240,AirportPivot[[AirportID]:[AirportID]],0))</f>
        <v>63</v>
      </c>
    </row>
    <row r="8241" spans="1:18" x14ac:dyDescent="0.25">
      <c r="A8241" s="3" t="s">
        <v>8273</v>
      </c>
      <c r="B8241" s="12">
        <v>41655</v>
      </c>
      <c r="C8241" s="4" t="s">
        <v>21</v>
      </c>
      <c r="D8241" s="4">
        <v>1.4</v>
      </c>
      <c r="E8241" s="4">
        <v>146</v>
      </c>
      <c r="F8241" s="5">
        <v>0.60416666666666663</v>
      </c>
      <c r="G8241" s="6">
        <v>125</v>
      </c>
      <c r="H8241" s="7">
        <v>23125</v>
      </c>
      <c r="I8241" s="7">
        <f>FlightsPivot[[#This Row],[Total Fare]]*10%</f>
        <v>2312.5</v>
      </c>
      <c r="J8241" s="7">
        <f>FlightsPivot[[#This Row],[Total Fare]]+FlightsPivot[[#This Row],[10% tax ]]</f>
        <v>25437.5</v>
      </c>
      <c r="K8241" s="4">
        <v>1</v>
      </c>
      <c r="L8241" s="4">
        <v>2014</v>
      </c>
      <c r="M8241" t="str">
        <f>INDEX(RoutesPivot[DepAirport],MATCH($C8241,RoutesPivot[[RouteID]:[RouteID]],0))</f>
        <v>ORD</v>
      </c>
      <c r="N8241" t="str">
        <f>INDEX(RoutesPivot[AirportID],MATCH($C8241,RoutesPivot[[RouteID]:[RouteID]],0))</f>
        <v>CLT</v>
      </c>
      <c r="O8241">
        <f>INDEX(RoutesPivot[Distance],MATCH($C8241,RoutesPivot[[RouteID]:[RouteID]],0))</f>
        <v>700</v>
      </c>
      <c r="P8241">
        <f>INDEX(RoutesPivot[ListPrice],MATCH($C8241,RoutesPivot[[RouteID]:[RouteID]],0))</f>
        <v>125</v>
      </c>
      <c r="Q8241" t="str">
        <f>INDEX(AirportPivot[AirportName],MATCH($N8241,AirportPivot[[AirportID]:[AirportID]],0))</f>
        <v>Charlotte/Douglas International</v>
      </c>
      <c r="R8241">
        <f>INDEX(AirportPivot[Gates (number of available)],MATCH($N8241,AirportPivot[[AirportID]:[AirportID]],0))</f>
        <v>65</v>
      </c>
    </row>
    <row r="8242" spans="1:18" x14ac:dyDescent="0.25">
      <c r="A8242" s="3" t="s">
        <v>8274</v>
      </c>
      <c r="B8242" s="12">
        <v>42151</v>
      </c>
      <c r="C8242" s="4" t="s">
        <v>30</v>
      </c>
      <c r="D8242" s="4">
        <v>1.3</v>
      </c>
      <c r="E8242" s="4">
        <v>78</v>
      </c>
      <c r="F8242" s="5">
        <v>0.83333333333333337</v>
      </c>
      <c r="G8242" s="6">
        <v>250</v>
      </c>
      <c r="H8242" s="7">
        <v>45250</v>
      </c>
      <c r="I8242" s="7">
        <f>FlightsPivot[[#This Row],[Total Fare]]*10%</f>
        <v>4525</v>
      </c>
      <c r="J8242" s="7">
        <f>FlightsPivot[[#This Row],[Total Fare]]+FlightsPivot[[#This Row],[10% tax ]]</f>
        <v>49775</v>
      </c>
      <c r="K8242" s="4">
        <v>5</v>
      </c>
      <c r="L8242" s="4">
        <v>2015</v>
      </c>
      <c r="M8242" t="str">
        <f>INDEX(RoutesPivot[DepAirport],MATCH($C8242,RoutesPivot[[RouteID]:[RouteID]],0))</f>
        <v>ORD</v>
      </c>
      <c r="N8242" t="str">
        <f>INDEX(RoutesPivot[AirportID],MATCH($C8242,RoutesPivot[[RouteID]:[RouteID]],0))</f>
        <v>MCO</v>
      </c>
      <c r="O8242">
        <f>INDEX(RoutesPivot[Distance],MATCH($C8242,RoutesPivot[[RouteID]:[RouteID]],0))</f>
        <v>850</v>
      </c>
      <c r="P8242">
        <f>INDEX(RoutesPivot[ListPrice],MATCH($C8242,RoutesPivot[[RouteID]:[RouteID]],0))</f>
        <v>250</v>
      </c>
      <c r="Q8242" t="str">
        <f>INDEX(AirportPivot[AirportName],MATCH($N8242,AirportPivot[[AirportID]:[AirportID]],0))</f>
        <v>Orlando International</v>
      </c>
      <c r="R8242">
        <f>INDEX(AirportPivot[Gates (number of available)],MATCH($N8242,AirportPivot[[AirportID]:[AirportID]],0))</f>
        <v>67</v>
      </c>
    </row>
    <row r="8243" spans="1:18" x14ac:dyDescent="0.25">
      <c r="A8243" s="3" t="s">
        <v>8275</v>
      </c>
      <c r="B8243" s="12">
        <v>41741</v>
      </c>
      <c r="C8243" s="4" t="s">
        <v>33</v>
      </c>
      <c r="D8243" s="4">
        <v>1.7</v>
      </c>
      <c r="E8243" s="4">
        <v>124</v>
      </c>
      <c r="F8243" s="5">
        <v>0.75</v>
      </c>
      <c r="G8243" s="6">
        <v>375</v>
      </c>
      <c r="H8243" s="7">
        <v>69375</v>
      </c>
      <c r="I8243" s="7">
        <f>FlightsPivot[[#This Row],[Total Fare]]*10%</f>
        <v>6937.5</v>
      </c>
      <c r="J8243" s="7">
        <f>FlightsPivot[[#This Row],[Total Fare]]+FlightsPivot[[#This Row],[10% tax ]]</f>
        <v>76312.5</v>
      </c>
      <c r="K8243" s="4">
        <v>4</v>
      </c>
      <c r="L8243" s="4">
        <v>2014</v>
      </c>
      <c r="M8243" t="str">
        <f>INDEX(RoutesPivot[DepAirport],MATCH($C8243,RoutesPivot[[RouteID]:[RouteID]],0))</f>
        <v>ORD</v>
      </c>
      <c r="N8243" t="str">
        <f>INDEX(RoutesPivot[AirportID],MATCH($C8243,RoutesPivot[[RouteID]:[RouteID]],0))</f>
        <v>SFO</v>
      </c>
      <c r="O8243">
        <f>INDEX(RoutesPivot[Distance],MATCH($C8243,RoutesPivot[[RouteID]:[RouteID]],0))</f>
        <v>1600</v>
      </c>
      <c r="P8243">
        <f>INDEX(RoutesPivot[ListPrice],MATCH($C8243,RoutesPivot[[RouteID]:[RouteID]],0))</f>
        <v>375</v>
      </c>
      <c r="Q8243" t="str">
        <f>INDEX(AirportPivot[AirportName],MATCH($N8243,AirportPivot[[AirportID]:[AirportID]],0))</f>
        <v>San Francisco International</v>
      </c>
      <c r="R8243">
        <f>INDEX(AirportPivot[Gates (number of available)],MATCH($N8243,AirportPivot[[AirportID]:[AirportID]],0))</f>
        <v>70</v>
      </c>
    </row>
    <row r="8244" spans="1:18" x14ac:dyDescent="0.25">
      <c r="A8244" s="3" t="s">
        <v>8276</v>
      </c>
      <c r="B8244" s="12">
        <v>41713</v>
      </c>
      <c r="C8244" s="4" t="s">
        <v>23</v>
      </c>
      <c r="D8244" s="4">
        <v>2.2000000000000002</v>
      </c>
      <c r="E8244" s="4">
        <v>69</v>
      </c>
      <c r="F8244" s="5">
        <v>0.70833333333333337</v>
      </c>
      <c r="G8244" s="6">
        <v>300</v>
      </c>
      <c r="H8244" s="7">
        <v>54300</v>
      </c>
      <c r="I8244" s="7">
        <f>FlightsPivot[[#This Row],[Total Fare]]*10%</f>
        <v>5430</v>
      </c>
      <c r="J8244" s="7">
        <f>FlightsPivot[[#This Row],[Total Fare]]+FlightsPivot[[#This Row],[10% tax ]]</f>
        <v>59730</v>
      </c>
      <c r="K8244" s="4">
        <v>3</v>
      </c>
      <c r="L8244" s="4">
        <v>2014</v>
      </c>
      <c r="M8244" t="str">
        <f>INDEX(RoutesPivot[DepAirport],MATCH($C8244,RoutesPivot[[RouteID]:[RouteID]],0))</f>
        <v>ORD</v>
      </c>
      <c r="N8244" t="str">
        <f>INDEX(RoutesPivot[AirportID],MATCH($C8244,RoutesPivot[[RouteID]:[RouteID]],0))</f>
        <v>DEN</v>
      </c>
      <c r="O8244">
        <f>INDEX(RoutesPivot[Distance],MATCH($C8244,RoutesPivot[[RouteID]:[RouteID]],0))</f>
        <v>800</v>
      </c>
      <c r="P8244">
        <f>INDEX(RoutesPivot[ListPrice],MATCH($C8244,RoutesPivot[[RouteID]:[RouteID]],0))</f>
        <v>300</v>
      </c>
      <c r="Q8244" t="str">
        <f>INDEX(AirportPivot[AirportName],MATCH($N8244,AirportPivot[[AirportID]:[AirportID]],0))</f>
        <v>Denver International</v>
      </c>
      <c r="R8244">
        <f>INDEX(AirportPivot[Gates (number of available)],MATCH($N8244,AirportPivot[[AirportID]:[AirportID]],0))</f>
        <v>75</v>
      </c>
    </row>
    <row r="8245" spans="1:18" x14ac:dyDescent="0.25">
      <c r="A8245" s="3" t="s">
        <v>8277</v>
      </c>
      <c r="B8245" s="12">
        <v>42038</v>
      </c>
      <c r="C8245" s="4" t="s">
        <v>21</v>
      </c>
      <c r="D8245" s="4">
        <v>2.6</v>
      </c>
      <c r="E8245" s="4">
        <v>177</v>
      </c>
      <c r="F8245" s="5">
        <v>0.70833333333333337</v>
      </c>
      <c r="G8245" s="6">
        <v>125</v>
      </c>
      <c r="H8245" s="7">
        <v>20625</v>
      </c>
      <c r="I8245" s="7">
        <f>FlightsPivot[[#This Row],[Total Fare]]*10%</f>
        <v>2062.5</v>
      </c>
      <c r="J8245" s="7">
        <f>FlightsPivot[[#This Row],[Total Fare]]+FlightsPivot[[#This Row],[10% tax ]]</f>
        <v>22687.5</v>
      </c>
      <c r="K8245" s="4">
        <v>2</v>
      </c>
      <c r="L8245" s="4">
        <v>2015</v>
      </c>
      <c r="M8245" t="str">
        <f>INDEX(RoutesPivot[DepAirport],MATCH($C8245,RoutesPivot[[RouteID]:[RouteID]],0))</f>
        <v>ORD</v>
      </c>
      <c r="N8245" t="str">
        <f>INDEX(RoutesPivot[AirportID],MATCH($C8245,RoutesPivot[[RouteID]:[RouteID]],0))</f>
        <v>CLT</v>
      </c>
      <c r="O8245">
        <f>INDEX(RoutesPivot[Distance],MATCH($C8245,RoutesPivot[[RouteID]:[RouteID]],0))</f>
        <v>700</v>
      </c>
      <c r="P8245">
        <f>INDEX(RoutesPivot[ListPrice],MATCH($C8245,RoutesPivot[[RouteID]:[RouteID]],0))</f>
        <v>125</v>
      </c>
      <c r="Q8245" t="str">
        <f>INDEX(AirportPivot[AirportName],MATCH($N8245,AirportPivot[[AirportID]:[AirportID]],0))</f>
        <v>Charlotte/Douglas International</v>
      </c>
      <c r="R8245">
        <f>INDEX(AirportPivot[Gates (number of available)],MATCH($N8245,AirportPivot[[AirportID]:[AirportID]],0))</f>
        <v>65</v>
      </c>
    </row>
    <row r="8246" spans="1:18" x14ac:dyDescent="0.25">
      <c r="A8246" s="3" t="s">
        <v>8278</v>
      </c>
      <c r="B8246" s="12">
        <v>41716</v>
      </c>
      <c r="C8246" s="4" t="s">
        <v>98</v>
      </c>
      <c r="D8246" s="4">
        <v>3.5</v>
      </c>
      <c r="E8246" s="4">
        <v>126</v>
      </c>
      <c r="F8246" s="5">
        <v>0.33333333333333331</v>
      </c>
      <c r="G8246" s="6">
        <v>275</v>
      </c>
      <c r="H8246" s="7">
        <v>50875</v>
      </c>
      <c r="I8246" s="7">
        <f>FlightsPivot[[#This Row],[Total Fare]]*10%</f>
        <v>5087.5</v>
      </c>
      <c r="J8246" s="7">
        <f>FlightsPivot[[#This Row],[Total Fare]]+FlightsPivot[[#This Row],[10% tax ]]</f>
        <v>55962.5</v>
      </c>
      <c r="K8246" s="4">
        <v>3</v>
      </c>
      <c r="L8246" s="4">
        <v>2014</v>
      </c>
      <c r="M8246" t="str">
        <f>INDEX(RoutesPivot[DepAirport],MATCH($C8246,RoutesPivot[[RouteID]:[RouteID]],0))</f>
        <v>ORD</v>
      </c>
      <c r="N8246" t="str">
        <f>INDEX(RoutesPivot[AirportID],MATCH($C8246,RoutesPivot[[RouteID]:[RouteID]],0))</f>
        <v>PHL</v>
      </c>
      <c r="O8246">
        <f>INDEX(RoutesPivot[Distance],MATCH($C8246,RoutesPivot[[RouteID]:[RouteID]],0))</f>
        <v>580</v>
      </c>
      <c r="P8246">
        <f>INDEX(RoutesPivot[ListPrice],MATCH($C8246,RoutesPivot[[RouteID]:[RouteID]],0))</f>
        <v>275</v>
      </c>
      <c r="Q8246" t="str">
        <f>INDEX(AirportPivot[AirportName],MATCH($N8246,AirportPivot[[AirportID]:[AirportID]],0))</f>
        <v>Philadelphia International</v>
      </c>
      <c r="R8246">
        <f>INDEX(AirportPivot[Gates (number of available)],MATCH($N8246,AirportPivot[[AirportID]:[AirportID]],0))</f>
        <v>89</v>
      </c>
    </row>
    <row r="8247" spans="1:18" x14ac:dyDescent="0.25">
      <c r="A8247" s="3" t="s">
        <v>8279</v>
      </c>
      <c r="B8247" s="12">
        <v>41827</v>
      </c>
      <c r="C8247" s="4" t="s">
        <v>70</v>
      </c>
      <c r="D8247" s="4">
        <v>1.9</v>
      </c>
      <c r="E8247" s="4">
        <v>125</v>
      </c>
      <c r="F8247" s="5">
        <v>0.72916666666666663</v>
      </c>
      <c r="G8247" s="6">
        <v>302.5</v>
      </c>
      <c r="H8247" s="7">
        <v>55962.5</v>
      </c>
      <c r="I8247" s="7">
        <f>FlightsPivot[[#This Row],[Total Fare]]*10%</f>
        <v>5596.25</v>
      </c>
      <c r="J8247" s="7">
        <f>FlightsPivot[[#This Row],[Total Fare]]+FlightsPivot[[#This Row],[10% tax ]]</f>
        <v>61558.75</v>
      </c>
      <c r="K8247" s="4">
        <v>7</v>
      </c>
      <c r="L8247" s="4">
        <v>2014</v>
      </c>
      <c r="M8247" t="str">
        <f>INDEX(RoutesPivot[DepAirport],MATCH($C8247,RoutesPivot[[RouteID]:[RouteID]],0))</f>
        <v>ORD</v>
      </c>
      <c r="N8247" t="str">
        <f>INDEX(RoutesPivot[AirportID],MATCH($C8247,RoutesPivot[[RouteID]:[RouteID]],0))</f>
        <v>LAS</v>
      </c>
      <c r="O8247">
        <f>INDEX(RoutesPivot[Distance],MATCH($C8247,RoutesPivot[[RouteID]:[RouteID]],0))</f>
        <v>1100</v>
      </c>
      <c r="P8247">
        <f>INDEX(RoutesPivot[ListPrice],MATCH($C8247,RoutesPivot[[RouteID]:[RouteID]],0))</f>
        <v>275</v>
      </c>
      <c r="Q8247" t="str">
        <f>INDEX(AirportPivot[AirportName],MATCH($N8247,AirportPivot[[AirportID]:[AirportID]],0))</f>
        <v>McCarran International</v>
      </c>
      <c r="R8247">
        <f>INDEX(AirportPivot[Gates (number of available)],MATCH($N8247,AirportPivot[[AirportID]:[AirportID]],0))</f>
        <v>68</v>
      </c>
    </row>
    <row r="8248" spans="1:18" x14ac:dyDescent="0.25">
      <c r="A8248" s="3" t="s">
        <v>8280</v>
      </c>
      <c r="B8248" s="12">
        <v>42238</v>
      </c>
      <c r="C8248" s="4" t="s">
        <v>37</v>
      </c>
      <c r="D8248" s="4">
        <v>2</v>
      </c>
      <c r="E8248" s="4">
        <v>145</v>
      </c>
      <c r="F8248" s="5">
        <v>0.29166666666666669</v>
      </c>
      <c r="G8248" s="6">
        <v>385</v>
      </c>
      <c r="H8248" s="7">
        <v>71225</v>
      </c>
      <c r="I8248" s="7">
        <f>FlightsPivot[[#This Row],[Total Fare]]*10%</f>
        <v>7122.5</v>
      </c>
      <c r="J8248" s="7">
        <f>FlightsPivot[[#This Row],[Total Fare]]+FlightsPivot[[#This Row],[10% tax ]]</f>
        <v>78347.5</v>
      </c>
      <c r="K8248" s="4">
        <v>8</v>
      </c>
      <c r="L8248" s="4">
        <v>2015</v>
      </c>
      <c r="M8248" t="str">
        <f>INDEX(RoutesPivot[DepAirport],MATCH($C8248,RoutesPivot[[RouteID]:[RouteID]],0))</f>
        <v>ORD</v>
      </c>
      <c r="N8248" t="str">
        <f>INDEX(RoutesPivot[AirportID],MATCH($C8248,RoutesPivot[[RouteID]:[RouteID]],0))</f>
        <v>SEA</v>
      </c>
      <c r="O8248">
        <f>INDEX(RoutesPivot[Distance],MATCH($C8248,RoutesPivot[[RouteID]:[RouteID]],0))</f>
        <v>1500</v>
      </c>
      <c r="P8248">
        <f>INDEX(RoutesPivot[ListPrice],MATCH($C8248,RoutesPivot[[RouteID]:[RouteID]],0))</f>
        <v>350</v>
      </c>
      <c r="Q8248" t="str">
        <f>INDEX(AirportPivot[AirportName],MATCH($N8248,AirportPivot[[AirportID]:[AirportID]],0))</f>
        <v>Seattle-Tacoma International</v>
      </c>
      <c r="R8248">
        <f>INDEX(AirportPivot[Gates (number of available)],MATCH($N8248,AirportPivot[[AirportID]:[AirportID]],0))</f>
        <v>58</v>
      </c>
    </row>
    <row r="8249" spans="1:18" x14ac:dyDescent="0.25">
      <c r="A8249" s="3" t="s">
        <v>8281</v>
      </c>
      <c r="B8249" s="12">
        <v>42120</v>
      </c>
      <c r="C8249" s="4" t="s">
        <v>19</v>
      </c>
      <c r="D8249" s="4">
        <v>1.3</v>
      </c>
      <c r="E8249" s="4">
        <v>26</v>
      </c>
      <c r="F8249" s="5">
        <v>0.83333333333333337</v>
      </c>
      <c r="G8249" s="6">
        <v>200</v>
      </c>
      <c r="H8249" s="7">
        <v>37000</v>
      </c>
      <c r="I8249" s="7">
        <f>FlightsPivot[[#This Row],[Total Fare]]*10%</f>
        <v>3700</v>
      </c>
      <c r="J8249" s="7">
        <f>FlightsPivot[[#This Row],[Total Fare]]+FlightsPivot[[#This Row],[10% tax ]]</f>
        <v>40700</v>
      </c>
      <c r="K8249" s="4">
        <v>4</v>
      </c>
      <c r="L8249" s="4">
        <v>2015</v>
      </c>
      <c r="M8249" t="str">
        <f>INDEX(RoutesPivot[DepAirport],MATCH($C8249,RoutesPivot[[RouteID]:[RouteID]],0))</f>
        <v>ORD</v>
      </c>
      <c r="N8249" t="str">
        <f>INDEX(RoutesPivot[AirportID],MATCH($C8249,RoutesPivot[[RouteID]:[RouteID]],0))</f>
        <v>IAH</v>
      </c>
      <c r="O8249">
        <f>INDEX(RoutesPivot[Distance],MATCH($C8249,RoutesPivot[[RouteID]:[RouteID]],0))</f>
        <v>800</v>
      </c>
      <c r="P8249">
        <f>INDEX(RoutesPivot[ListPrice],MATCH($C8249,RoutesPivot[[RouteID]:[RouteID]],0))</f>
        <v>200</v>
      </c>
      <c r="Q8249" t="str">
        <f>INDEX(AirportPivot[AirportName],MATCH($N8249,AirportPivot[[AirportID]:[AirportID]],0))</f>
        <v>George Bush Intercontinental/Houston</v>
      </c>
      <c r="R8249">
        <f>INDEX(AirportPivot[Gates (number of available)],MATCH($N8249,AirportPivot[[AirportID]:[AirportID]],0))</f>
        <v>80</v>
      </c>
    </row>
    <row r="8250" spans="1:18" x14ac:dyDescent="0.25">
      <c r="A8250" s="3" t="s">
        <v>8282</v>
      </c>
      <c r="B8250" s="12">
        <v>41951</v>
      </c>
      <c r="C8250" s="4" t="s">
        <v>53</v>
      </c>
      <c r="D8250" s="4">
        <v>0.9</v>
      </c>
      <c r="E8250" s="4">
        <v>142</v>
      </c>
      <c r="F8250" s="5">
        <v>0.75</v>
      </c>
      <c r="G8250" s="6">
        <v>300</v>
      </c>
      <c r="H8250" s="7">
        <v>55500</v>
      </c>
      <c r="I8250" s="7">
        <f>FlightsPivot[[#This Row],[Total Fare]]*10%</f>
        <v>5550</v>
      </c>
      <c r="J8250" s="7">
        <f>FlightsPivot[[#This Row],[Total Fare]]+FlightsPivot[[#This Row],[10% tax ]]</f>
        <v>61050</v>
      </c>
      <c r="K8250" s="4">
        <v>11</v>
      </c>
      <c r="L8250" s="4">
        <v>2014</v>
      </c>
      <c r="M8250" t="str">
        <f>INDEX(RoutesPivot[DepAirport],MATCH($C8250,RoutesPivot[[RouteID]:[RouteID]],0))</f>
        <v>ORD</v>
      </c>
      <c r="N8250" t="str">
        <f>INDEX(RoutesPivot[AirportID],MATCH($C8250,RoutesPivot[[RouteID]:[RouteID]],0))</f>
        <v>FLL</v>
      </c>
      <c r="O8250">
        <f>INDEX(RoutesPivot[Distance],MATCH($C8250,RoutesPivot[[RouteID]:[RouteID]],0))</f>
        <v>940</v>
      </c>
      <c r="P8250">
        <f>INDEX(RoutesPivot[ListPrice],MATCH($C8250,RoutesPivot[[RouteID]:[RouteID]],0))</f>
        <v>300</v>
      </c>
      <c r="Q8250" t="str">
        <f>INDEX(AirportPivot[AirportName],MATCH($N8250,AirportPivot[[AirportID]:[AirportID]],0))</f>
        <v>Fort Lauderdale/Hollywood International</v>
      </c>
      <c r="R8250">
        <f>INDEX(AirportPivot[Gates (number of available)],MATCH($N8250,AirportPivot[[AirportID]:[AirportID]],0))</f>
        <v>55</v>
      </c>
    </row>
    <row r="8251" spans="1:18" x14ac:dyDescent="0.25">
      <c r="A8251" s="3" t="s">
        <v>8283</v>
      </c>
      <c r="B8251" s="12">
        <v>41646</v>
      </c>
      <c r="C8251" s="4" t="s">
        <v>27</v>
      </c>
      <c r="D8251" s="4">
        <v>10.5</v>
      </c>
      <c r="E8251" s="4">
        <v>11</v>
      </c>
      <c r="F8251" s="5">
        <v>0.79166666666666663</v>
      </c>
      <c r="G8251" s="6">
        <v>200</v>
      </c>
      <c r="H8251" s="7">
        <v>37000</v>
      </c>
      <c r="I8251" s="7">
        <f>FlightsPivot[[#This Row],[Total Fare]]*10%</f>
        <v>3700</v>
      </c>
      <c r="J8251" s="7">
        <f>FlightsPivot[[#This Row],[Total Fare]]+FlightsPivot[[#This Row],[10% tax ]]</f>
        <v>40700</v>
      </c>
      <c r="K8251" s="4">
        <v>1</v>
      </c>
      <c r="L8251" s="4">
        <v>2014</v>
      </c>
      <c r="M8251" t="str">
        <f>INDEX(RoutesPivot[DepAirport],MATCH($C8251,RoutesPivot[[RouteID]:[RouteID]],0))</f>
        <v>ORD</v>
      </c>
      <c r="N8251" t="str">
        <f>INDEX(RoutesPivot[AirportID],MATCH($C8251,RoutesPivot[[RouteID]:[RouteID]],0))</f>
        <v>ATL</v>
      </c>
      <c r="O8251">
        <f>INDEX(RoutesPivot[Distance],MATCH($C8251,RoutesPivot[[RouteID]:[RouteID]],0))</f>
        <v>510</v>
      </c>
      <c r="P8251">
        <f>INDEX(RoutesPivot[ListPrice],MATCH($C8251,RoutesPivot[[RouteID]:[RouteID]],0))</f>
        <v>200</v>
      </c>
      <c r="Q8251" t="str">
        <f>INDEX(AirportPivot[AirportName],MATCH($N8251,AirportPivot[[AirportID]:[AirportID]],0))</f>
        <v>Hartsfield-Jackson Atlanta International</v>
      </c>
      <c r="R8251">
        <f>INDEX(AirportPivot[Gates (number of available)],MATCH($N8251,AirportPivot[[AirportID]:[AirportID]],0))</f>
        <v>100</v>
      </c>
    </row>
    <row r="8252" spans="1:18" x14ac:dyDescent="0.25">
      <c r="A8252" s="3" t="s">
        <v>8284</v>
      </c>
      <c r="B8252" s="12">
        <v>42006</v>
      </c>
      <c r="C8252" s="4" t="s">
        <v>13</v>
      </c>
      <c r="D8252" s="4">
        <v>2.2999999999999998</v>
      </c>
      <c r="E8252" s="4">
        <v>78</v>
      </c>
      <c r="F8252" s="5">
        <v>0.29166666666666669</v>
      </c>
      <c r="G8252" s="6">
        <v>250</v>
      </c>
      <c r="H8252" s="7">
        <v>45250</v>
      </c>
      <c r="I8252" s="7">
        <f>FlightsPivot[[#This Row],[Total Fare]]*10%</f>
        <v>4525</v>
      </c>
      <c r="J8252" s="7">
        <f>FlightsPivot[[#This Row],[Total Fare]]+FlightsPivot[[#This Row],[10% tax ]]</f>
        <v>49775</v>
      </c>
      <c r="K8252" s="4">
        <v>1</v>
      </c>
      <c r="L8252" s="4">
        <v>2015</v>
      </c>
      <c r="M8252" t="str">
        <f>INDEX(RoutesPivot[DepAirport],MATCH($C8252,RoutesPivot[[RouteID]:[RouteID]],0))</f>
        <v>ORD</v>
      </c>
      <c r="N8252" t="str">
        <f>INDEX(RoutesPivot[AirportID],MATCH($C8252,RoutesPivot[[RouteID]:[RouteID]],0))</f>
        <v>JFK</v>
      </c>
      <c r="O8252">
        <f>INDEX(RoutesPivot[Distance],MATCH($C8252,RoutesPivot[[RouteID]:[RouteID]],0))</f>
        <v>619</v>
      </c>
      <c r="P8252">
        <f>INDEX(RoutesPivot[ListPrice],MATCH($C8252,RoutesPivot[[RouteID]:[RouteID]],0))</f>
        <v>250</v>
      </c>
      <c r="Q8252" t="str">
        <f>INDEX(AirportPivot[AirportName],MATCH($N8252,AirportPivot[[AirportID]:[AirportID]],0))</f>
        <v>John F Kennedy International</v>
      </c>
      <c r="R8252">
        <f>INDEX(AirportPivot[Gates (number of available)],MATCH($N8252,AirportPivot[[AirportID]:[AirportID]],0))</f>
        <v>120</v>
      </c>
    </row>
    <row r="8253" spans="1:18" x14ac:dyDescent="0.25">
      <c r="A8253" s="3" t="s">
        <v>8285</v>
      </c>
      <c r="B8253" s="12">
        <v>42344</v>
      </c>
      <c r="C8253" s="4" t="s">
        <v>40</v>
      </c>
      <c r="D8253" s="4">
        <v>2.8</v>
      </c>
      <c r="E8253" s="4">
        <v>89</v>
      </c>
      <c r="F8253" s="5">
        <v>0.83333333333333337</v>
      </c>
      <c r="G8253" s="6">
        <v>115</v>
      </c>
      <c r="H8253" s="7">
        <v>20815</v>
      </c>
      <c r="I8253" s="7">
        <f>FlightsPivot[[#This Row],[Total Fare]]*10%</f>
        <v>2081.5</v>
      </c>
      <c r="J8253" s="7">
        <f>FlightsPivot[[#This Row],[Total Fare]]+FlightsPivot[[#This Row],[10% tax ]]</f>
        <v>22896.5</v>
      </c>
      <c r="K8253" s="4">
        <v>12</v>
      </c>
      <c r="L8253" s="4">
        <v>2015</v>
      </c>
      <c r="M8253" t="str">
        <f>INDEX(RoutesPivot[DepAirport],MATCH($C8253,RoutesPivot[[RouteID]:[RouteID]],0))</f>
        <v>ORD</v>
      </c>
      <c r="N8253" t="str">
        <f>INDEX(RoutesPivot[AirportID],MATCH($C8253,RoutesPivot[[RouteID]:[RouteID]],0))</f>
        <v>MSP</v>
      </c>
      <c r="O8253">
        <f>INDEX(RoutesPivot[Distance],MATCH($C8253,RoutesPivot[[RouteID]:[RouteID]],0))</f>
        <v>300</v>
      </c>
      <c r="P8253">
        <f>INDEX(RoutesPivot[ListPrice],MATCH($C8253,RoutesPivot[[RouteID]:[RouteID]],0))</f>
        <v>115</v>
      </c>
      <c r="Q8253" t="str">
        <f>INDEX(AirportPivot[AirportName],MATCH($N8253,AirportPivot[[AirportID]:[AirportID]],0))</f>
        <v>Minneapolis-St Paul International/Wold-Chamberlain</v>
      </c>
      <c r="R8253">
        <f>INDEX(AirportPivot[Gates (number of available)],MATCH($N8253,AirportPivot[[AirportID]:[AirportID]],0))</f>
        <v>65</v>
      </c>
    </row>
    <row r="8254" spans="1:18" x14ac:dyDescent="0.25">
      <c r="A8254" s="3" t="s">
        <v>8286</v>
      </c>
      <c r="B8254" s="12">
        <v>42078</v>
      </c>
      <c r="C8254" s="4" t="s">
        <v>37</v>
      </c>
      <c r="D8254" s="4">
        <v>1.7</v>
      </c>
      <c r="E8254" s="4">
        <v>7</v>
      </c>
      <c r="F8254" s="5">
        <v>0.29166666666666669</v>
      </c>
      <c r="G8254" s="6">
        <v>350</v>
      </c>
      <c r="H8254" s="7">
        <v>64750</v>
      </c>
      <c r="I8254" s="7">
        <f>FlightsPivot[[#This Row],[Total Fare]]*10%</f>
        <v>6475</v>
      </c>
      <c r="J8254" s="7">
        <f>FlightsPivot[[#This Row],[Total Fare]]+FlightsPivot[[#This Row],[10% tax ]]</f>
        <v>71225</v>
      </c>
      <c r="K8254" s="4">
        <v>3</v>
      </c>
      <c r="L8254" s="4">
        <v>2015</v>
      </c>
      <c r="M8254" t="str">
        <f>INDEX(RoutesPivot[DepAirport],MATCH($C8254,RoutesPivot[[RouteID]:[RouteID]],0))</f>
        <v>ORD</v>
      </c>
      <c r="N8254" t="str">
        <f>INDEX(RoutesPivot[AirportID],MATCH($C8254,RoutesPivot[[RouteID]:[RouteID]],0))</f>
        <v>SEA</v>
      </c>
      <c r="O8254">
        <f>INDEX(RoutesPivot[Distance],MATCH($C8254,RoutesPivot[[RouteID]:[RouteID]],0))</f>
        <v>1500</v>
      </c>
      <c r="P8254">
        <f>INDEX(RoutesPivot[ListPrice],MATCH($C8254,RoutesPivot[[RouteID]:[RouteID]],0))</f>
        <v>350</v>
      </c>
      <c r="Q8254" t="str">
        <f>INDEX(AirportPivot[AirportName],MATCH($N8254,AirportPivot[[AirportID]:[AirportID]],0))</f>
        <v>Seattle-Tacoma International</v>
      </c>
      <c r="R8254">
        <f>INDEX(AirportPivot[Gates (number of available)],MATCH($N8254,AirportPivot[[AirportID]:[AirportID]],0))</f>
        <v>58</v>
      </c>
    </row>
    <row r="8255" spans="1:18" x14ac:dyDescent="0.25">
      <c r="A8255" s="3" t="s">
        <v>8287</v>
      </c>
      <c r="B8255" s="12">
        <v>41708</v>
      </c>
      <c r="C8255" s="4" t="s">
        <v>33</v>
      </c>
      <c r="D8255" s="4">
        <v>1.1000000000000001</v>
      </c>
      <c r="E8255" s="4">
        <v>113</v>
      </c>
      <c r="F8255" s="5">
        <v>0.75</v>
      </c>
      <c r="G8255" s="6">
        <v>375</v>
      </c>
      <c r="H8255" s="7">
        <v>69375</v>
      </c>
      <c r="I8255" s="7">
        <f>FlightsPivot[[#This Row],[Total Fare]]*10%</f>
        <v>6937.5</v>
      </c>
      <c r="J8255" s="7">
        <f>FlightsPivot[[#This Row],[Total Fare]]+FlightsPivot[[#This Row],[10% tax ]]</f>
        <v>76312.5</v>
      </c>
      <c r="K8255" s="4">
        <v>3</v>
      </c>
      <c r="L8255" s="4">
        <v>2014</v>
      </c>
      <c r="M8255" t="str">
        <f>INDEX(RoutesPivot[DepAirport],MATCH($C8255,RoutesPivot[[RouteID]:[RouteID]],0))</f>
        <v>ORD</v>
      </c>
      <c r="N8255" t="str">
        <f>INDEX(RoutesPivot[AirportID],MATCH($C8255,RoutesPivot[[RouteID]:[RouteID]],0))</f>
        <v>SFO</v>
      </c>
      <c r="O8255">
        <f>INDEX(RoutesPivot[Distance],MATCH($C8255,RoutesPivot[[RouteID]:[RouteID]],0))</f>
        <v>1600</v>
      </c>
      <c r="P8255">
        <f>INDEX(RoutesPivot[ListPrice],MATCH($C8255,RoutesPivot[[RouteID]:[RouteID]],0))</f>
        <v>375</v>
      </c>
      <c r="Q8255" t="str">
        <f>INDEX(AirportPivot[AirportName],MATCH($N8255,AirportPivot[[AirportID]:[AirportID]],0))</f>
        <v>San Francisco International</v>
      </c>
      <c r="R8255">
        <f>INDEX(AirportPivot[Gates (number of available)],MATCH($N8255,AirportPivot[[AirportID]:[AirportID]],0))</f>
        <v>70</v>
      </c>
    </row>
    <row r="8256" spans="1:18" x14ac:dyDescent="0.25">
      <c r="A8256" s="3" t="s">
        <v>8288</v>
      </c>
      <c r="B8256" s="12">
        <v>42202</v>
      </c>
      <c r="C8256" s="4" t="s">
        <v>23</v>
      </c>
      <c r="D8256" s="4">
        <v>2.2999999999999998</v>
      </c>
      <c r="E8256" s="4">
        <v>179</v>
      </c>
      <c r="F8256" s="5">
        <v>0.75</v>
      </c>
      <c r="G8256" s="6">
        <v>330</v>
      </c>
      <c r="H8256" s="7">
        <v>54450</v>
      </c>
      <c r="I8256" s="7">
        <f>FlightsPivot[[#This Row],[Total Fare]]*10%</f>
        <v>5445</v>
      </c>
      <c r="J8256" s="7">
        <f>FlightsPivot[[#This Row],[Total Fare]]+FlightsPivot[[#This Row],[10% tax ]]</f>
        <v>59895</v>
      </c>
      <c r="K8256" s="4">
        <v>7</v>
      </c>
      <c r="L8256" s="4">
        <v>2015</v>
      </c>
      <c r="M8256" t="str">
        <f>INDEX(RoutesPivot[DepAirport],MATCH($C8256,RoutesPivot[[RouteID]:[RouteID]],0))</f>
        <v>ORD</v>
      </c>
      <c r="N8256" t="str">
        <f>INDEX(RoutesPivot[AirportID],MATCH($C8256,RoutesPivot[[RouteID]:[RouteID]],0))</f>
        <v>DEN</v>
      </c>
      <c r="O8256">
        <f>INDEX(RoutesPivot[Distance],MATCH($C8256,RoutesPivot[[RouteID]:[RouteID]],0))</f>
        <v>800</v>
      </c>
      <c r="P8256">
        <f>INDEX(RoutesPivot[ListPrice],MATCH($C8256,RoutesPivot[[RouteID]:[RouteID]],0))</f>
        <v>300</v>
      </c>
      <c r="Q8256" t="str">
        <f>INDEX(AirportPivot[AirportName],MATCH($N8256,AirportPivot[[AirportID]:[AirportID]],0))</f>
        <v>Denver International</v>
      </c>
      <c r="R8256">
        <f>INDEX(AirportPivot[Gates (number of available)],MATCH($N8256,AirportPivot[[AirportID]:[AirportID]],0))</f>
        <v>75</v>
      </c>
    </row>
    <row r="8257" spans="1:18" x14ac:dyDescent="0.25">
      <c r="A8257" s="3" t="s">
        <v>8289</v>
      </c>
      <c r="B8257" s="12">
        <v>42277</v>
      </c>
      <c r="C8257" s="4" t="s">
        <v>40</v>
      </c>
      <c r="D8257" s="4">
        <v>2.6</v>
      </c>
      <c r="E8257" s="4">
        <v>145</v>
      </c>
      <c r="F8257" s="5">
        <v>0.29166666666666669</v>
      </c>
      <c r="G8257" s="6">
        <v>115</v>
      </c>
      <c r="H8257" s="7">
        <v>21275</v>
      </c>
      <c r="I8257" s="7">
        <f>FlightsPivot[[#This Row],[Total Fare]]*10%</f>
        <v>2127.5</v>
      </c>
      <c r="J8257" s="7">
        <f>FlightsPivot[[#This Row],[Total Fare]]+FlightsPivot[[#This Row],[10% tax ]]</f>
        <v>23402.5</v>
      </c>
      <c r="K8257" s="4">
        <v>9</v>
      </c>
      <c r="L8257" s="4">
        <v>2015</v>
      </c>
      <c r="M8257" t="str">
        <f>INDEX(RoutesPivot[DepAirport],MATCH($C8257,RoutesPivot[[RouteID]:[RouteID]],0))</f>
        <v>ORD</v>
      </c>
      <c r="N8257" t="str">
        <f>INDEX(RoutesPivot[AirportID],MATCH($C8257,RoutesPivot[[RouteID]:[RouteID]],0))</f>
        <v>MSP</v>
      </c>
      <c r="O8257">
        <f>INDEX(RoutesPivot[Distance],MATCH($C8257,RoutesPivot[[RouteID]:[RouteID]],0))</f>
        <v>300</v>
      </c>
      <c r="P8257">
        <f>INDEX(RoutesPivot[ListPrice],MATCH($C8257,RoutesPivot[[RouteID]:[RouteID]],0))</f>
        <v>115</v>
      </c>
      <c r="Q8257" t="str">
        <f>INDEX(AirportPivot[AirportName],MATCH($N8257,AirportPivot[[AirportID]:[AirportID]],0))</f>
        <v>Minneapolis-St Paul International/Wold-Chamberlain</v>
      </c>
      <c r="R8257">
        <f>INDEX(AirportPivot[Gates (number of available)],MATCH($N8257,AirportPivot[[AirportID]:[AirportID]],0))</f>
        <v>65</v>
      </c>
    </row>
    <row r="8258" spans="1:18" x14ac:dyDescent="0.25">
      <c r="A8258" s="3" t="s">
        <v>8290</v>
      </c>
      <c r="B8258" s="12">
        <v>42193</v>
      </c>
      <c r="C8258" s="4" t="s">
        <v>37</v>
      </c>
      <c r="D8258" s="4">
        <v>0.7</v>
      </c>
      <c r="E8258" s="4">
        <v>31</v>
      </c>
      <c r="F8258" s="5">
        <v>0.83333333333333337</v>
      </c>
      <c r="G8258" s="6">
        <v>385</v>
      </c>
      <c r="H8258" s="7">
        <v>71225</v>
      </c>
      <c r="I8258" s="7">
        <f>FlightsPivot[[#This Row],[Total Fare]]*10%</f>
        <v>7122.5</v>
      </c>
      <c r="J8258" s="7">
        <f>FlightsPivot[[#This Row],[Total Fare]]+FlightsPivot[[#This Row],[10% tax ]]</f>
        <v>78347.5</v>
      </c>
      <c r="K8258" s="4">
        <v>7</v>
      </c>
      <c r="L8258" s="4">
        <v>2015</v>
      </c>
      <c r="M8258" t="str">
        <f>INDEX(RoutesPivot[DepAirport],MATCH($C8258,RoutesPivot[[RouteID]:[RouteID]],0))</f>
        <v>ORD</v>
      </c>
      <c r="N8258" t="str">
        <f>INDEX(RoutesPivot[AirportID],MATCH($C8258,RoutesPivot[[RouteID]:[RouteID]],0))</f>
        <v>SEA</v>
      </c>
      <c r="O8258">
        <f>INDEX(RoutesPivot[Distance],MATCH($C8258,RoutesPivot[[RouteID]:[RouteID]],0))</f>
        <v>1500</v>
      </c>
      <c r="P8258">
        <f>INDEX(RoutesPivot[ListPrice],MATCH($C8258,RoutesPivot[[RouteID]:[RouteID]],0))</f>
        <v>350</v>
      </c>
      <c r="Q8258" t="str">
        <f>INDEX(AirportPivot[AirportName],MATCH($N8258,AirportPivot[[AirportID]:[AirportID]],0))</f>
        <v>Seattle-Tacoma International</v>
      </c>
      <c r="R8258">
        <f>INDEX(AirportPivot[Gates (number of available)],MATCH($N8258,AirportPivot[[AirportID]:[AirportID]],0))</f>
        <v>58</v>
      </c>
    </row>
    <row r="8259" spans="1:18" x14ac:dyDescent="0.25">
      <c r="A8259" s="3" t="s">
        <v>8291</v>
      </c>
      <c r="B8259" s="12">
        <v>41850</v>
      </c>
      <c r="C8259" s="4" t="s">
        <v>25</v>
      </c>
      <c r="D8259" s="4">
        <v>2.2000000000000002</v>
      </c>
      <c r="E8259" s="4">
        <v>52</v>
      </c>
      <c r="F8259" s="5">
        <v>0.33333333333333331</v>
      </c>
      <c r="G8259" s="6">
        <v>220</v>
      </c>
      <c r="H8259" s="7">
        <v>36300</v>
      </c>
      <c r="I8259" s="7">
        <f>FlightsPivot[[#This Row],[Total Fare]]*10%</f>
        <v>3630</v>
      </c>
      <c r="J8259" s="7">
        <f>FlightsPivot[[#This Row],[Total Fare]]+FlightsPivot[[#This Row],[10% tax ]]</f>
        <v>39930</v>
      </c>
      <c r="K8259" s="4">
        <v>7</v>
      </c>
      <c r="L8259" s="4">
        <v>2014</v>
      </c>
      <c r="M8259" t="str">
        <f>INDEX(RoutesPivot[DepAirport],MATCH($C8259,RoutesPivot[[RouteID]:[RouteID]],0))</f>
        <v>ORD</v>
      </c>
      <c r="N8259" t="str">
        <f>INDEX(RoutesPivot[AirportID],MATCH($C8259,RoutesPivot[[RouteID]:[RouteID]],0))</f>
        <v>DFW</v>
      </c>
      <c r="O8259">
        <f>INDEX(RoutesPivot[Distance],MATCH($C8259,RoutesPivot[[RouteID]:[RouteID]],0))</f>
        <v>700</v>
      </c>
      <c r="P8259">
        <f>INDEX(RoutesPivot[ListPrice],MATCH($C8259,RoutesPivot[[RouteID]:[RouteID]],0))</f>
        <v>200</v>
      </c>
      <c r="Q8259" t="str">
        <f>INDEX(AirportPivot[AirportName],MATCH($N8259,AirportPivot[[AirportID]:[AirportID]],0))</f>
        <v>Dallas/Fort Worth International</v>
      </c>
      <c r="R8259">
        <f>INDEX(AirportPivot[Gates (number of available)],MATCH($N8259,AirportPivot[[AirportID]:[AirportID]],0))</f>
        <v>130</v>
      </c>
    </row>
    <row r="8260" spans="1:18" x14ac:dyDescent="0.25">
      <c r="A8260" s="3" t="s">
        <v>8292</v>
      </c>
      <c r="B8260" s="12">
        <v>42214</v>
      </c>
      <c r="C8260" s="4" t="s">
        <v>80</v>
      </c>
      <c r="D8260" s="4">
        <v>2.1</v>
      </c>
      <c r="E8260" s="4">
        <v>5</v>
      </c>
      <c r="F8260" s="5">
        <v>0.66666666666666663</v>
      </c>
      <c r="G8260" s="6">
        <v>330</v>
      </c>
      <c r="H8260" s="7">
        <v>61050</v>
      </c>
      <c r="I8260" s="7">
        <f>FlightsPivot[[#This Row],[Total Fare]]*10%</f>
        <v>6105</v>
      </c>
      <c r="J8260" s="7">
        <f>FlightsPivot[[#This Row],[Total Fare]]+FlightsPivot[[#This Row],[10% tax ]]</f>
        <v>67155</v>
      </c>
      <c r="K8260" s="4">
        <v>7</v>
      </c>
      <c r="L8260" s="4">
        <v>2015</v>
      </c>
      <c r="M8260" t="str">
        <f>INDEX(RoutesPivot[DepAirport],MATCH($C8260,RoutesPivot[[RouteID]:[RouteID]],0))</f>
        <v>ORD</v>
      </c>
      <c r="N8260" t="str">
        <f>INDEX(RoutesPivot[AirportID],MATCH($C8260,RoutesPivot[[RouteID]:[RouteID]],0))</f>
        <v>MIA</v>
      </c>
      <c r="O8260">
        <f>INDEX(RoutesPivot[Distance],MATCH($C8260,RoutesPivot[[RouteID]:[RouteID]],0))</f>
        <v>1000</v>
      </c>
      <c r="P8260">
        <f>INDEX(RoutesPivot[ListPrice],MATCH($C8260,RoutesPivot[[RouteID]:[RouteID]],0))</f>
        <v>300</v>
      </c>
      <c r="Q8260" t="str">
        <f>INDEX(AirportPivot[AirportName],MATCH($N8260,AirportPivot[[AirportID]:[AirportID]],0))</f>
        <v>Miami International</v>
      </c>
      <c r="R8260">
        <f>INDEX(AirportPivot[Gates (number of available)],MATCH($N8260,AirportPivot[[AirportID]:[AirportID]],0))</f>
        <v>80</v>
      </c>
    </row>
    <row r="8261" spans="1:18" x14ac:dyDescent="0.25">
      <c r="A8261" s="3" t="s">
        <v>8293</v>
      </c>
      <c r="B8261" s="12">
        <v>42216</v>
      </c>
      <c r="C8261" s="4" t="s">
        <v>27</v>
      </c>
      <c r="D8261" s="4">
        <v>11.4</v>
      </c>
      <c r="E8261" s="4">
        <v>23</v>
      </c>
      <c r="F8261" s="5">
        <v>0.79166666666666663</v>
      </c>
      <c r="G8261" s="6">
        <v>220</v>
      </c>
      <c r="H8261" s="7">
        <v>40700</v>
      </c>
      <c r="I8261" s="7">
        <f>FlightsPivot[[#This Row],[Total Fare]]*10%</f>
        <v>4070</v>
      </c>
      <c r="J8261" s="7">
        <f>FlightsPivot[[#This Row],[Total Fare]]+FlightsPivot[[#This Row],[10% tax ]]</f>
        <v>44770</v>
      </c>
      <c r="K8261" s="4">
        <v>7</v>
      </c>
      <c r="L8261" s="4">
        <v>2015</v>
      </c>
      <c r="M8261" t="str">
        <f>INDEX(RoutesPivot[DepAirport],MATCH($C8261,RoutesPivot[[RouteID]:[RouteID]],0))</f>
        <v>ORD</v>
      </c>
      <c r="N8261" t="str">
        <f>INDEX(RoutesPivot[AirportID],MATCH($C8261,RoutesPivot[[RouteID]:[RouteID]],0))</f>
        <v>ATL</v>
      </c>
      <c r="O8261">
        <f>INDEX(RoutesPivot[Distance],MATCH($C8261,RoutesPivot[[RouteID]:[RouteID]],0))</f>
        <v>510</v>
      </c>
      <c r="P8261">
        <f>INDEX(RoutesPivot[ListPrice],MATCH($C8261,RoutesPivot[[RouteID]:[RouteID]],0))</f>
        <v>200</v>
      </c>
      <c r="Q8261" t="str">
        <f>INDEX(AirportPivot[AirportName],MATCH($N8261,AirportPivot[[AirportID]:[AirportID]],0))</f>
        <v>Hartsfield-Jackson Atlanta International</v>
      </c>
      <c r="R8261">
        <f>INDEX(AirportPivot[Gates (number of available)],MATCH($N8261,AirportPivot[[AirportID]:[AirportID]],0))</f>
        <v>100</v>
      </c>
    </row>
    <row r="8262" spans="1:18" x14ac:dyDescent="0.25">
      <c r="A8262" s="3" t="s">
        <v>8294</v>
      </c>
      <c r="B8262" s="12">
        <v>41837</v>
      </c>
      <c r="C8262" s="4" t="s">
        <v>27</v>
      </c>
      <c r="D8262" s="4">
        <v>12.5</v>
      </c>
      <c r="E8262" s="4">
        <v>135</v>
      </c>
      <c r="F8262" s="5">
        <v>0.33333333333333331</v>
      </c>
      <c r="G8262" s="6">
        <v>220</v>
      </c>
      <c r="H8262" s="7">
        <v>40700</v>
      </c>
      <c r="I8262" s="7">
        <f>FlightsPivot[[#This Row],[Total Fare]]*10%</f>
        <v>4070</v>
      </c>
      <c r="J8262" s="7">
        <f>FlightsPivot[[#This Row],[Total Fare]]+FlightsPivot[[#This Row],[10% tax ]]</f>
        <v>44770</v>
      </c>
      <c r="K8262" s="4">
        <v>7</v>
      </c>
      <c r="L8262" s="4">
        <v>2014</v>
      </c>
      <c r="M8262" t="str">
        <f>INDEX(RoutesPivot[DepAirport],MATCH($C8262,RoutesPivot[[RouteID]:[RouteID]],0))</f>
        <v>ORD</v>
      </c>
      <c r="N8262" t="str">
        <f>INDEX(RoutesPivot[AirportID],MATCH($C8262,RoutesPivot[[RouteID]:[RouteID]],0))</f>
        <v>ATL</v>
      </c>
      <c r="O8262">
        <f>INDEX(RoutesPivot[Distance],MATCH($C8262,RoutesPivot[[RouteID]:[RouteID]],0))</f>
        <v>510</v>
      </c>
      <c r="P8262">
        <f>INDEX(RoutesPivot[ListPrice],MATCH($C8262,RoutesPivot[[RouteID]:[RouteID]],0))</f>
        <v>200</v>
      </c>
      <c r="Q8262" t="str">
        <f>INDEX(AirportPivot[AirportName],MATCH($N8262,AirportPivot[[AirportID]:[AirportID]],0))</f>
        <v>Hartsfield-Jackson Atlanta International</v>
      </c>
      <c r="R8262">
        <f>INDEX(AirportPivot[Gates (number of available)],MATCH($N8262,AirportPivot[[AirportID]:[AirportID]],0))</f>
        <v>100</v>
      </c>
    </row>
    <row r="8263" spans="1:18" x14ac:dyDescent="0.25">
      <c r="A8263" s="3" t="s">
        <v>8295</v>
      </c>
      <c r="B8263" s="12">
        <v>42314</v>
      </c>
      <c r="C8263" s="4" t="s">
        <v>80</v>
      </c>
      <c r="D8263" s="4">
        <v>2.7</v>
      </c>
      <c r="E8263" s="4">
        <v>168</v>
      </c>
      <c r="F8263" s="5">
        <v>0.3125</v>
      </c>
      <c r="G8263" s="6">
        <v>300</v>
      </c>
      <c r="H8263" s="7">
        <v>49500</v>
      </c>
      <c r="I8263" s="7">
        <f>FlightsPivot[[#This Row],[Total Fare]]*10%</f>
        <v>4950</v>
      </c>
      <c r="J8263" s="7">
        <f>FlightsPivot[[#This Row],[Total Fare]]+FlightsPivot[[#This Row],[10% tax ]]</f>
        <v>54450</v>
      </c>
      <c r="K8263" s="4">
        <v>11</v>
      </c>
      <c r="L8263" s="4">
        <v>2015</v>
      </c>
      <c r="M8263" t="str">
        <f>INDEX(RoutesPivot[DepAirport],MATCH($C8263,RoutesPivot[[RouteID]:[RouteID]],0))</f>
        <v>ORD</v>
      </c>
      <c r="N8263" t="str">
        <f>INDEX(RoutesPivot[AirportID],MATCH($C8263,RoutesPivot[[RouteID]:[RouteID]],0))</f>
        <v>MIA</v>
      </c>
      <c r="O8263">
        <f>INDEX(RoutesPivot[Distance],MATCH($C8263,RoutesPivot[[RouteID]:[RouteID]],0))</f>
        <v>1000</v>
      </c>
      <c r="P8263">
        <f>INDEX(RoutesPivot[ListPrice],MATCH($C8263,RoutesPivot[[RouteID]:[RouteID]],0))</f>
        <v>300</v>
      </c>
      <c r="Q8263" t="str">
        <f>INDEX(AirportPivot[AirportName],MATCH($N8263,AirportPivot[[AirportID]:[AirportID]],0))</f>
        <v>Miami International</v>
      </c>
      <c r="R8263">
        <f>INDEX(AirportPivot[Gates (number of available)],MATCH($N8263,AirportPivot[[AirportID]:[AirportID]],0))</f>
        <v>80</v>
      </c>
    </row>
    <row r="8264" spans="1:18" x14ac:dyDescent="0.25">
      <c r="A8264" s="3" t="s">
        <v>8296</v>
      </c>
      <c r="B8264" s="12">
        <v>42357</v>
      </c>
      <c r="C8264" s="4" t="s">
        <v>21</v>
      </c>
      <c r="D8264" s="4">
        <v>1.5</v>
      </c>
      <c r="E8264" s="4">
        <v>124</v>
      </c>
      <c r="F8264" s="5">
        <v>0.72916666666666663</v>
      </c>
      <c r="G8264" s="6">
        <v>125</v>
      </c>
      <c r="H8264" s="7">
        <v>23125</v>
      </c>
      <c r="I8264" s="7">
        <f>FlightsPivot[[#This Row],[Total Fare]]*10%</f>
        <v>2312.5</v>
      </c>
      <c r="J8264" s="7">
        <f>FlightsPivot[[#This Row],[Total Fare]]+FlightsPivot[[#This Row],[10% tax ]]</f>
        <v>25437.5</v>
      </c>
      <c r="K8264" s="4">
        <v>12</v>
      </c>
      <c r="L8264" s="4">
        <v>2015</v>
      </c>
      <c r="M8264" t="str">
        <f>INDEX(RoutesPivot[DepAirport],MATCH($C8264,RoutesPivot[[RouteID]:[RouteID]],0))</f>
        <v>ORD</v>
      </c>
      <c r="N8264" t="str">
        <f>INDEX(RoutesPivot[AirportID],MATCH($C8264,RoutesPivot[[RouteID]:[RouteID]],0))</f>
        <v>CLT</v>
      </c>
      <c r="O8264">
        <f>INDEX(RoutesPivot[Distance],MATCH($C8264,RoutesPivot[[RouteID]:[RouteID]],0))</f>
        <v>700</v>
      </c>
      <c r="P8264">
        <f>INDEX(RoutesPivot[ListPrice],MATCH($C8264,RoutesPivot[[RouteID]:[RouteID]],0))</f>
        <v>125</v>
      </c>
      <c r="Q8264" t="str">
        <f>INDEX(AirportPivot[AirportName],MATCH($N8264,AirportPivot[[AirportID]:[AirportID]],0))</f>
        <v>Charlotte/Douglas International</v>
      </c>
      <c r="R8264">
        <f>INDEX(AirportPivot[Gates (number of available)],MATCH($N8264,AirportPivot[[AirportID]:[AirportID]],0))</f>
        <v>65</v>
      </c>
    </row>
    <row r="8265" spans="1:18" x14ac:dyDescent="0.25">
      <c r="A8265" s="3" t="s">
        <v>8297</v>
      </c>
      <c r="B8265" s="12">
        <v>41762</v>
      </c>
      <c r="C8265" s="4" t="s">
        <v>25</v>
      </c>
      <c r="D8265" s="4">
        <v>1.9</v>
      </c>
      <c r="E8265" s="4">
        <v>108</v>
      </c>
      <c r="F8265" s="5">
        <v>0.70833333333333337</v>
      </c>
      <c r="G8265" s="6">
        <v>200</v>
      </c>
      <c r="H8265" s="7">
        <v>37000</v>
      </c>
      <c r="I8265" s="7">
        <f>FlightsPivot[[#This Row],[Total Fare]]*10%</f>
        <v>3700</v>
      </c>
      <c r="J8265" s="7">
        <f>FlightsPivot[[#This Row],[Total Fare]]+FlightsPivot[[#This Row],[10% tax ]]</f>
        <v>40700</v>
      </c>
      <c r="K8265" s="4">
        <v>5</v>
      </c>
      <c r="L8265" s="4">
        <v>2014</v>
      </c>
      <c r="M8265" t="str">
        <f>INDEX(RoutesPivot[DepAirport],MATCH($C8265,RoutesPivot[[RouteID]:[RouteID]],0))</f>
        <v>ORD</v>
      </c>
      <c r="N8265" t="str">
        <f>INDEX(RoutesPivot[AirportID],MATCH($C8265,RoutesPivot[[RouteID]:[RouteID]],0))</f>
        <v>DFW</v>
      </c>
      <c r="O8265">
        <f>INDEX(RoutesPivot[Distance],MATCH($C8265,RoutesPivot[[RouteID]:[RouteID]],0))</f>
        <v>700</v>
      </c>
      <c r="P8265">
        <f>INDEX(RoutesPivot[ListPrice],MATCH($C8265,RoutesPivot[[RouteID]:[RouteID]],0))</f>
        <v>200</v>
      </c>
      <c r="Q8265" t="str">
        <f>INDEX(AirportPivot[AirportName],MATCH($N8265,AirportPivot[[AirportID]:[AirportID]],0))</f>
        <v>Dallas/Fort Worth International</v>
      </c>
      <c r="R8265">
        <f>INDEX(AirportPivot[Gates (number of available)],MATCH($N8265,AirportPivot[[AirportID]:[AirportID]],0))</f>
        <v>130</v>
      </c>
    </row>
    <row r="8266" spans="1:18" x14ac:dyDescent="0.25">
      <c r="A8266" s="3" t="s">
        <v>8298</v>
      </c>
      <c r="B8266" s="12">
        <v>41897</v>
      </c>
      <c r="C8266" s="4" t="s">
        <v>30</v>
      </c>
      <c r="D8266" s="4">
        <v>2.7</v>
      </c>
      <c r="E8266" s="4">
        <v>41</v>
      </c>
      <c r="F8266" s="5">
        <v>0.33333333333333331</v>
      </c>
      <c r="G8266" s="6">
        <v>250</v>
      </c>
      <c r="H8266" s="7">
        <v>41250</v>
      </c>
      <c r="I8266" s="7">
        <f>FlightsPivot[[#This Row],[Total Fare]]*10%</f>
        <v>4125</v>
      </c>
      <c r="J8266" s="7">
        <f>FlightsPivot[[#This Row],[Total Fare]]+FlightsPivot[[#This Row],[10% tax ]]</f>
        <v>45375</v>
      </c>
      <c r="K8266" s="4">
        <v>9</v>
      </c>
      <c r="L8266" s="4">
        <v>2014</v>
      </c>
      <c r="M8266" t="str">
        <f>INDEX(RoutesPivot[DepAirport],MATCH($C8266,RoutesPivot[[RouteID]:[RouteID]],0))</f>
        <v>ORD</v>
      </c>
      <c r="N8266" t="str">
        <f>INDEX(RoutesPivot[AirportID],MATCH($C8266,RoutesPivot[[RouteID]:[RouteID]],0))</f>
        <v>MCO</v>
      </c>
      <c r="O8266">
        <f>INDEX(RoutesPivot[Distance],MATCH($C8266,RoutesPivot[[RouteID]:[RouteID]],0))</f>
        <v>850</v>
      </c>
      <c r="P8266">
        <f>INDEX(RoutesPivot[ListPrice],MATCH($C8266,RoutesPivot[[RouteID]:[RouteID]],0))</f>
        <v>250</v>
      </c>
      <c r="Q8266" t="str">
        <f>INDEX(AirportPivot[AirportName],MATCH($N8266,AirportPivot[[AirportID]:[AirportID]],0))</f>
        <v>Orlando International</v>
      </c>
      <c r="R8266">
        <f>INDEX(AirportPivot[Gates (number of available)],MATCH($N8266,AirportPivot[[AirportID]:[AirportID]],0))</f>
        <v>67</v>
      </c>
    </row>
    <row r="8267" spans="1:18" x14ac:dyDescent="0.25">
      <c r="A8267" s="3" t="s">
        <v>8299</v>
      </c>
      <c r="B8267" s="12">
        <v>42332</v>
      </c>
      <c r="C8267" s="4" t="s">
        <v>21</v>
      </c>
      <c r="D8267" s="4">
        <v>5.4</v>
      </c>
      <c r="E8267" s="4">
        <v>39</v>
      </c>
      <c r="F8267" s="5">
        <v>0.83333333333333337</v>
      </c>
      <c r="G8267" s="6">
        <v>187.5</v>
      </c>
      <c r="H8267" s="7">
        <v>30937.5</v>
      </c>
      <c r="I8267" s="7">
        <f>FlightsPivot[[#This Row],[Total Fare]]*10%</f>
        <v>3093.75</v>
      </c>
      <c r="J8267" s="7">
        <f>FlightsPivot[[#This Row],[Total Fare]]+FlightsPivot[[#This Row],[10% tax ]]</f>
        <v>34031.25</v>
      </c>
      <c r="K8267" s="4">
        <v>11</v>
      </c>
      <c r="L8267" s="4">
        <v>2015</v>
      </c>
      <c r="M8267" t="str">
        <f>INDEX(RoutesPivot[DepAirport],MATCH($C8267,RoutesPivot[[RouteID]:[RouteID]],0))</f>
        <v>ORD</v>
      </c>
      <c r="N8267" t="str">
        <f>INDEX(RoutesPivot[AirportID],MATCH($C8267,RoutesPivot[[RouteID]:[RouteID]],0))</f>
        <v>CLT</v>
      </c>
      <c r="O8267">
        <f>INDEX(RoutesPivot[Distance],MATCH($C8267,RoutesPivot[[RouteID]:[RouteID]],0))</f>
        <v>700</v>
      </c>
      <c r="P8267">
        <f>INDEX(RoutesPivot[ListPrice],MATCH($C8267,RoutesPivot[[RouteID]:[RouteID]],0))</f>
        <v>125</v>
      </c>
      <c r="Q8267" t="str">
        <f>INDEX(AirportPivot[AirportName],MATCH($N8267,AirportPivot[[AirportID]:[AirportID]],0))</f>
        <v>Charlotte/Douglas International</v>
      </c>
      <c r="R8267">
        <f>INDEX(AirportPivot[Gates (number of available)],MATCH($N8267,AirportPivot[[AirportID]:[AirportID]],0))</f>
        <v>65</v>
      </c>
    </row>
    <row r="8268" spans="1:18" x14ac:dyDescent="0.25">
      <c r="A8268" s="3" t="s">
        <v>8300</v>
      </c>
      <c r="B8268" s="12">
        <v>41737</v>
      </c>
      <c r="C8268" s="4" t="s">
        <v>30</v>
      </c>
      <c r="D8268" s="4">
        <v>1.3</v>
      </c>
      <c r="E8268" s="4">
        <v>35</v>
      </c>
      <c r="F8268" s="5">
        <v>0.75</v>
      </c>
      <c r="G8268" s="6">
        <v>250</v>
      </c>
      <c r="H8268" s="7">
        <v>46250</v>
      </c>
      <c r="I8268" s="7">
        <f>FlightsPivot[[#This Row],[Total Fare]]*10%</f>
        <v>4625</v>
      </c>
      <c r="J8268" s="7">
        <f>FlightsPivot[[#This Row],[Total Fare]]+FlightsPivot[[#This Row],[10% tax ]]</f>
        <v>50875</v>
      </c>
      <c r="K8268" s="4">
        <v>4</v>
      </c>
      <c r="L8268" s="4">
        <v>2014</v>
      </c>
      <c r="M8268" t="str">
        <f>INDEX(RoutesPivot[DepAirport],MATCH($C8268,RoutesPivot[[RouteID]:[RouteID]],0))</f>
        <v>ORD</v>
      </c>
      <c r="N8268" t="str">
        <f>INDEX(RoutesPivot[AirportID],MATCH($C8268,RoutesPivot[[RouteID]:[RouteID]],0))</f>
        <v>MCO</v>
      </c>
      <c r="O8268">
        <f>INDEX(RoutesPivot[Distance],MATCH($C8268,RoutesPivot[[RouteID]:[RouteID]],0))</f>
        <v>850</v>
      </c>
      <c r="P8268">
        <f>INDEX(RoutesPivot[ListPrice],MATCH($C8268,RoutesPivot[[RouteID]:[RouteID]],0))</f>
        <v>250</v>
      </c>
      <c r="Q8268" t="str">
        <f>INDEX(AirportPivot[AirportName],MATCH($N8268,AirportPivot[[AirportID]:[AirportID]],0))</f>
        <v>Orlando International</v>
      </c>
      <c r="R8268">
        <f>INDEX(AirportPivot[Gates (number of available)],MATCH($N8268,AirportPivot[[AirportID]:[AirportID]],0))</f>
        <v>67</v>
      </c>
    </row>
    <row r="8269" spans="1:18" x14ac:dyDescent="0.25">
      <c r="A8269" s="3" t="s">
        <v>8301</v>
      </c>
      <c r="B8269" s="12">
        <v>42024</v>
      </c>
      <c r="C8269" s="4" t="s">
        <v>17</v>
      </c>
      <c r="D8269" s="4">
        <v>3.5</v>
      </c>
      <c r="E8269" s="4">
        <v>126</v>
      </c>
      <c r="F8269" s="5">
        <v>0.8125</v>
      </c>
      <c r="G8269" s="6">
        <v>350</v>
      </c>
      <c r="H8269" s="7">
        <v>64750</v>
      </c>
      <c r="I8269" s="7">
        <f>FlightsPivot[[#This Row],[Total Fare]]*10%</f>
        <v>6475</v>
      </c>
      <c r="J8269" s="7">
        <f>FlightsPivot[[#This Row],[Total Fare]]+FlightsPivot[[#This Row],[10% tax ]]</f>
        <v>71225</v>
      </c>
      <c r="K8269" s="4">
        <v>1</v>
      </c>
      <c r="L8269" s="4">
        <v>2015</v>
      </c>
      <c r="M8269" t="str">
        <f>INDEX(RoutesPivot[DepAirport],MATCH($C8269,RoutesPivot[[RouteID]:[RouteID]],0))</f>
        <v>ORD</v>
      </c>
      <c r="N8269" t="str">
        <f>INDEX(RoutesPivot[AirportID],MATCH($C8269,RoutesPivot[[RouteID]:[RouteID]],0))</f>
        <v>LAX</v>
      </c>
      <c r="O8269">
        <f>INDEX(RoutesPivot[Distance],MATCH($C8269,RoutesPivot[[RouteID]:[RouteID]],0))</f>
        <v>1518</v>
      </c>
      <c r="P8269">
        <f>INDEX(RoutesPivot[ListPrice],MATCH($C8269,RoutesPivot[[RouteID]:[RouteID]],0))</f>
        <v>350</v>
      </c>
      <c r="Q8269" t="str">
        <f>INDEX(AirportPivot[AirportName],MATCH($N8269,AirportPivot[[AirportID]:[AirportID]],0))</f>
        <v>Los Angeles International</v>
      </c>
      <c r="R8269">
        <f>INDEX(AirportPivot[Gates (number of available)],MATCH($N8269,AirportPivot[[AirportID]:[AirportID]],0))</f>
        <v>86</v>
      </c>
    </row>
    <row r="8270" spans="1:18" x14ac:dyDescent="0.25">
      <c r="A8270" s="3" t="s">
        <v>8302</v>
      </c>
      <c r="B8270" s="12">
        <v>42159</v>
      </c>
      <c r="C8270" s="4" t="s">
        <v>17</v>
      </c>
      <c r="D8270" s="4">
        <v>4.8</v>
      </c>
      <c r="E8270" s="4">
        <v>85</v>
      </c>
      <c r="F8270" s="5">
        <v>0.58333333333333337</v>
      </c>
      <c r="G8270" s="6">
        <v>385</v>
      </c>
      <c r="H8270" s="7">
        <v>69685</v>
      </c>
      <c r="I8270" s="7">
        <f>FlightsPivot[[#This Row],[Total Fare]]*10%</f>
        <v>6968.5</v>
      </c>
      <c r="J8270" s="7">
        <f>FlightsPivot[[#This Row],[Total Fare]]+FlightsPivot[[#This Row],[10% tax ]]</f>
        <v>76653.5</v>
      </c>
      <c r="K8270" s="4">
        <v>6</v>
      </c>
      <c r="L8270" s="4">
        <v>2015</v>
      </c>
      <c r="M8270" t="str">
        <f>INDEX(RoutesPivot[DepAirport],MATCH($C8270,RoutesPivot[[RouteID]:[RouteID]],0))</f>
        <v>ORD</v>
      </c>
      <c r="N8270" t="str">
        <f>INDEX(RoutesPivot[AirportID],MATCH($C8270,RoutesPivot[[RouteID]:[RouteID]],0))</f>
        <v>LAX</v>
      </c>
      <c r="O8270">
        <f>INDEX(RoutesPivot[Distance],MATCH($C8270,RoutesPivot[[RouteID]:[RouteID]],0))</f>
        <v>1518</v>
      </c>
      <c r="P8270">
        <f>INDEX(RoutesPivot[ListPrice],MATCH($C8270,RoutesPivot[[RouteID]:[RouteID]],0))</f>
        <v>350</v>
      </c>
      <c r="Q8270" t="str">
        <f>INDEX(AirportPivot[AirportName],MATCH($N8270,AirportPivot[[AirportID]:[AirportID]],0))</f>
        <v>Los Angeles International</v>
      </c>
      <c r="R8270">
        <f>INDEX(AirportPivot[Gates (number of available)],MATCH($N8270,AirportPivot[[AirportID]:[AirportID]],0))</f>
        <v>86</v>
      </c>
    </row>
    <row r="8271" spans="1:18" x14ac:dyDescent="0.25">
      <c r="A8271" s="3" t="s">
        <v>8303</v>
      </c>
      <c r="B8271" s="12">
        <v>42223</v>
      </c>
      <c r="C8271" s="4" t="s">
        <v>23</v>
      </c>
      <c r="D8271" s="4">
        <v>1</v>
      </c>
      <c r="E8271" s="4">
        <v>24</v>
      </c>
      <c r="F8271" s="5">
        <v>0.33333333333333331</v>
      </c>
      <c r="G8271" s="6">
        <v>330</v>
      </c>
      <c r="H8271" s="7">
        <v>61050</v>
      </c>
      <c r="I8271" s="7">
        <f>FlightsPivot[[#This Row],[Total Fare]]*10%</f>
        <v>6105</v>
      </c>
      <c r="J8271" s="7">
        <f>FlightsPivot[[#This Row],[Total Fare]]+FlightsPivot[[#This Row],[10% tax ]]</f>
        <v>67155</v>
      </c>
      <c r="K8271" s="4">
        <v>8</v>
      </c>
      <c r="L8271" s="4">
        <v>2015</v>
      </c>
      <c r="M8271" t="str">
        <f>INDEX(RoutesPivot[DepAirport],MATCH($C8271,RoutesPivot[[RouteID]:[RouteID]],0))</f>
        <v>ORD</v>
      </c>
      <c r="N8271" t="str">
        <f>INDEX(RoutesPivot[AirportID],MATCH($C8271,RoutesPivot[[RouteID]:[RouteID]],0))</f>
        <v>DEN</v>
      </c>
      <c r="O8271">
        <f>INDEX(RoutesPivot[Distance],MATCH($C8271,RoutesPivot[[RouteID]:[RouteID]],0))</f>
        <v>800</v>
      </c>
      <c r="P8271">
        <f>INDEX(RoutesPivot[ListPrice],MATCH($C8271,RoutesPivot[[RouteID]:[RouteID]],0))</f>
        <v>300</v>
      </c>
      <c r="Q8271" t="str">
        <f>INDEX(AirportPivot[AirportName],MATCH($N8271,AirportPivot[[AirportID]:[AirportID]],0))</f>
        <v>Denver International</v>
      </c>
      <c r="R8271">
        <f>INDEX(AirportPivot[Gates (number of available)],MATCH($N8271,AirportPivot[[AirportID]:[AirportID]],0))</f>
        <v>75</v>
      </c>
    </row>
    <row r="8272" spans="1:18" x14ac:dyDescent="0.25">
      <c r="A8272" s="3" t="s">
        <v>8304</v>
      </c>
      <c r="B8272" s="12">
        <v>42161</v>
      </c>
      <c r="C8272" s="4" t="s">
        <v>80</v>
      </c>
      <c r="D8272" s="4">
        <v>1.5</v>
      </c>
      <c r="E8272" s="4">
        <v>88</v>
      </c>
      <c r="F8272" s="5">
        <v>0.70833333333333337</v>
      </c>
      <c r="G8272" s="6">
        <v>330</v>
      </c>
      <c r="H8272" s="7">
        <v>59730</v>
      </c>
      <c r="I8272" s="7">
        <f>FlightsPivot[[#This Row],[Total Fare]]*10%</f>
        <v>5973</v>
      </c>
      <c r="J8272" s="7">
        <f>FlightsPivot[[#This Row],[Total Fare]]+FlightsPivot[[#This Row],[10% tax ]]</f>
        <v>65703</v>
      </c>
      <c r="K8272" s="4">
        <v>6</v>
      </c>
      <c r="L8272" s="4">
        <v>2015</v>
      </c>
      <c r="M8272" t="str">
        <f>INDEX(RoutesPivot[DepAirport],MATCH($C8272,RoutesPivot[[RouteID]:[RouteID]],0))</f>
        <v>ORD</v>
      </c>
      <c r="N8272" t="str">
        <f>INDEX(RoutesPivot[AirportID],MATCH($C8272,RoutesPivot[[RouteID]:[RouteID]],0))</f>
        <v>MIA</v>
      </c>
      <c r="O8272">
        <f>INDEX(RoutesPivot[Distance],MATCH($C8272,RoutesPivot[[RouteID]:[RouteID]],0))</f>
        <v>1000</v>
      </c>
      <c r="P8272">
        <f>INDEX(RoutesPivot[ListPrice],MATCH($C8272,RoutesPivot[[RouteID]:[RouteID]],0))</f>
        <v>300</v>
      </c>
      <c r="Q8272" t="str">
        <f>INDEX(AirportPivot[AirportName],MATCH($N8272,AirportPivot[[AirportID]:[AirportID]],0))</f>
        <v>Miami International</v>
      </c>
      <c r="R8272">
        <f>INDEX(AirportPivot[Gates (number of available)],MATCH($N8272,AirportPivot[[AirportID]:[AirportID]],0))</f>
        <v>80</v>
      </c>
    </row>
    <row r="8273" spans="1:18" x14ac:dyDescent="0.25">
      <c r="A8273" s="3" t="s">
        <v>8305</v>
      </c>
      <c r="B8273" s="12">
        <v>41822</v>
      </c>
      <c r="C8273" s="4" t="s">
        <v>53</v>
      </c>
      <c r="D8273" s="4">
        <v>2.4</v>
      </c>
      <c r="E8273" s="4">
        <v>51</v>
      </c>
      <c r="F8273" s="5">
        <v>0.875</v>
      </c>
      <c r="G8273" s="6">
        <v>330</v>
      </c>
      <c r="H8273" s="7">
        <v>54450</v>
      </c>
      <c r="I8273" s="7">
        <f>FlightsPivot[[#This Row],[Total Fare]]*10%</f>
        <v>5445</v>
      </c>
      <c r="J8273" s="7">
        <f>FlightsPivot[[#This Row],[Total Fare]]+FlightsPivot[[#This Row],[10% tax ]]</f>
        <v>59895</v>
      </c>
      <c r="K8273" s="4">
        <v>7</v>
      </c>
      <c r="L8273" s="4">
        <v>2014</v>
      </c>
      <c r="M8273" t="str">
        <f>INDEX(RoutesPivot[DepAirport],MATCH($C8273,RoutesPivot[[RouteID]:[RouteID]],0))</f>
        <v>ORD</v>
      </c>
      <c r="N8273" t="str">
        <f>INDEX(RoutesPivot[AirportID],MATCH($C8273,RoutesPivot[[RouteID]:[RouteID]],0))</f>
        <v>FLL</v>
      </c>
      <c r="O8273">
        <f>INDEX(RoutesPivot[Distance],MATCH($C8273,RoutesPivot[[RouteID]:[RouteID]],0))</f>
        <v>940</v>
      </c>
      <c r="P8273">
        <f>INDEX(RoutesPivot[ListPrice],MATCH($C8273,RoutesPivot[[RouteID]:[RouteID]],0))</f>
        <v>300</v>
      </c>
      <c r="Q8273" t="str">
        <f>INDEX(AirportPivot[AirportName],MATCH($N8273,AirportPivot[[AirportID]:[AirportID]],0))</f>
        <v>Fort Lauderdale/Hollywood International</v>
      </c>
      <c r="R8273">
        <f>INDEX(AirportPivot[Gates (number of available)],MATCH($N8273,AirportPivot[[AirportID]:[AirportID]],0))</f>
        <v>55</v>
      </c>
    </row>
    <row r="8274" spans="1:18" x14ac:dyDescent="0.25">
      <c r="A8274" s="3" t="s">
        <v>8306</v>
      </c>
      <c r="B8274" s="12">
        <v>42005</v>
      </c>
      <c r="C8274" s="4" t="s">
        <v>50</v>
      </c>
      <c r="D8274" s="4">
        <v>1.3</v>
      </c>
      <c r="E8274" s="4">
        <v>204</v>
      </c>
      <c r="F8274" s="5">
        <v>0.33333333333333331</v>
      </c>
      <c r="G8274" s="6">
        <v>275</v>
      </c>
      <c r="H8274" s="7">
        <v>45375</v>
      </c>
      <c r="I8274" s="7">
        <f>FlightsPivot[[#This Row],[Total Fare]]*10%</f>
        <v>4537.5</v>
      </c>
      <c r="J8274" s="7">
        <f>FlightsPivot[[#This Row],[Total Fare]]+FlightsPivot[[#This Row],[10% tax ]]</f>
        <v>49912.5</v>
      </c>
      <c r="K8274" s="4">
        <v>1</v>
      </c>
      <c r="L8274" s="4">
        <v>2015</v>
      </c>
      <c r="M8274" t="str">
        <f>INDEX(RoutesPivot[DepAirport],MATCH($C8274,RoutesPivot[[RouteID]:[RouteID]],0))</f>
        <v>ORD</v>
      </c>
      <c r="N8274" t="str">
        <f>INDEX(RoutesPivot[AirportID],MATCH($C8274,RoutesPivot[[RouteID]:[RouteID]],0))</f>
        <v>LGA</v>
      </c>
      <c r="O8274">
        <f>INDEX(RoutesPivot[Distance],MATCH($C8274,RoutesPivot[[RouteID]:[RouteID]],0))</f>
        <v>610</v>
      </c>
      <c r="P8274">
        <f>INDEX(RoutesPivot[ListPrice],MATCH($C8274,RoutesPivot[[RouteID]:[RouteID]],0))</f>
        <v>275</v>
      </c>
      <c r="Q8274" t="str">
        <f>INDEX(AirportPivot[AirportName],MATCH($N8274,AirportPivot[[AirportID]:[AirportID]],0))</f>
        <v>Laguardia</v>
      </c>
      <c r="R8274">
        <f>INDEX(AirportPivot[Gates (number of available)],MATCH($N8274,AirportPivot[[AirportID]:[AirportID]],0))</f>
        <v>66</v>
      </c>
    </row>
    <row r="8275" spans="1:18" x14ac:dyDescent="0.25">
      <c r="A8275" s="3" t="s">
        <v>8307</v>
      </c>
      <c r="B8275" s="12">
        <v>42016</v>
      </c>
      <c r="C8275" s="4" t="s">
        <v>27</v>
      </c>
      <c r="D8275" s="4">
        <v>8.9</v>
      </c>
      <c r="E8275" s="4">
        <v>189</v>
      </c>
      <c r="F8275" s="5">
        <v>0.625</v>
      </c>
      <c r="G8275" s="6">
        <v>200</v>
      </c>
      <c r="H8275" s="7">
        <v>33000</v>
      </c>
      <c r="I8275" s="7">
        <f>FlightsPivot[[#This Row],[Total Fare]]*10%</f>
        <v>3300</v>
      </c>
      <c r="J8275" s="7">
        <f>FlightsPivot[[#This Row],[Total Fare]]+FlightsPivot[[#This Row],[10% tax ]]</f>
        <v>36300</v>
      </c>
      <c r="K8275" s="4">
        <v>1</v>
      </c>
      <c r="L8275" s="4">
        <v>2015</v>
      </c>
      <c r="M8275" t="str">
        <f>INDEX(RoutesPivot[DepAirport],MATCH($C8275,RoutesPivot[[RouteID]:[RouteID]],0))</f>
        <v>ORD</v>
      </c>
      <c r="N8275" t="str">
        <f>INDEX(RoutesPivot[AirportID],MATCH($C8275,RoutesPivot[[RouteID]:[RouteID]],0))</f>
        <v>ATL</v>
      </c>
      <c r="O8275">
        <f>INDEX(RoutesPivot[Distance],MATCH($C8275,RoutesPivot[[RouteID]:[RouteID]],0))</f>
        <v>510</v>
      </c>
      <c r="P8275">
        <f>INDEX(RoutesPivot[ListPrice],MATCH($C8275,RoutesPivot[[RouteID]:[RouteID]],0))</f>
        <v>200</v>
      </c>
      <c r="Q8275" t="str">
        <f>INDEX(AirportPivot[AirportName],MATCH($N8275,AirportPivot[[AirportID]:[AirportID]],0))</f>
        <v>Hartsfield-Jackson Atlanta International</v>
      </c>
      <c r="R8275">
        <f>INDEX(AirportPivot[Gates (number of available)],MATCH($N8275,AirportPivot[[AirportID]:[AirportID]],0))</f>
        <v>100</v>
      </c>
    </row>
    <row r="8276" spans="1:18" x14ac:dyDescent="0.25">
      <c r="A8276" s="3" t="s">
        <v>8308</v>
      </c>
      <c r="B8276" s="12">
        <v>42259</v>
      </c>
      <c r="C8276" s="4" t="s">
        <v>80</v>
      </c>
      <c r="D8276" s="4">
        <v>3.2</v>
      </c>
      <c r="E8276" s="4">
        <v>38</v>
      </c>
      <c r="F8276" s="5">
        <v>0.75</v>
      </c>
      <c r="G8276" s="6">
        <v>300</v>
      </c>
      <c r="H8276" s="7">
        <v>49500</v>
      </c>
      <c r="I8276" s="7">
        <f>FlightsPivot[[#This Row],[Total Fare]]*10%</f>
        <v>4950</v>
      </c>
      <c r="J8276" s="7">
        <f>FlightsPivot[[#This Row],[Total Fare]]+FlightsPivot[[#This Row],[10% tax ]]</f>
        <v>54450</v>
      </c>
      <c r="K8276" s="4">
        <v>9</v>
      </c>
      <c r="L8276" s="4">
        <v>2015</v>
      </c>
      <c r="M8276" t="str">
        <f>INDEX(RoutesPivot[DepAirport],MATCH($C8276,RoutesPivot[[RouteID]:[RouteID]],0))</f>
        <v>ORD</v>
      </c>
      <c r="N8276" t="str">
        <f>INDEX(RoutesPivot[AirportID],MATCH($C8276,RoutesPivot[[RouteID]:[RouteID]],0))</f>
        <v>MIA</v>
      </c>
      <c r="O8276">
        <f>INDEX(RoutesPivot[Distance],MATCH($C8276,RoutesPivot[[RouteID]:[RouteID]],0))</f>
        <v>1000</v>
      </c>
      <c r="P8276">
        <f>INDEX(RoutesPivot[ListPrice],MATCH($C8276,RoutesPivot[[RouteID]:[RouteID]],0))</f>
        <v>300</v>
      </c>
      <c r="Q8276" t="str">
        <f>INDEX(AirportPivot[AirportName],MATCH($N8276,AirportPivot[[AirportID]:[AirportID]],0))</f>
        <v>Miami International</v>
      </c>
      <c r="R8276">
        <f>INDEX(AirportPivot[Gates (number of available)],MATCH($N8276,AirportPivot[[AirportID]:[AirportID]],0))</f>
        <v>80</v>
      </c>
    </row>
    <row r="8277" spans="1:18" x14ac:dyDescent="0.25">
      <c r="A8277" s="3" t="s">
        <v>8309</v>
      </c>
      <c r="B8277" s="12">
        <v>42140</v>
      </c>
      <c r="C8277" s="4" t="s">
        <v>80</v>
      </c>
      <c r="D8277" s="4">
        <v>0.4</v>
      </c>
      <c r="E8277" s="4">
        <v>9</v>
      </c>
      <c r="F8277" s="5">
        <v>0.41666666666666669</v>
      </c>
      <c r="G8277" s="6">
        <v>300</v>
      </c>
      <c r="H8277" s="7">
        <v>55500</v>
      </c>
      <c r="I8277" s="7">
        <f>FlightsPivot[[#This Row],[Total Fare]]*10%</f>
        <v>5550</v>
      </c>
      <c r="J8277" s="7">
        <f>FlightsPivot[[#This Row],[Total Fare]]+FlightsPivot[[#This Row],[10% tax ]]</f>
        <v>61050</v>
      </c>
      <c r="K8277" s="4">
        <v>5</v>
      </c>
      <c r="L8277" s="4">
        <v>2015</v>
      </c>
      <c r="M8277" t="str">
        <f>INDEX(RoutesPivot[DepAirport],MATCH($C8277,RoutesPivot[[RouteID]:[RouteID]],0))</f>
        <v>ORD</v>
      </c>
      <c r="N8277" t="str">
        <f>INDEX(RoutesPivot[AirportID],MATCH($C8277,RoutesPivot[[RouteID]:[RouteID]],0))</f>
        <v>MIA</v>
      </c>
      <c r="O8277">
        <f>INDEX(RoutesPivot[Distance],MATCH($C8277,RoutesPivot[[RouteID]:[RouteID]],0))</f>
        <v>1000</v>
      </c>
      <c r="P8277">
        <f>INDEX(RoutesPivot[ListPrice],MATCH($C8277,RoutesPivot[[RouteID]:[RouteID]],0))</f>
        <v>300</v>
      </c>
      <c r="Q8277" t="str">
        <f>INDEX(AirportPivot[AirportName],MATCH($N8277,AirportPivot[[AirportID]:[AirportID]],0))</f>
        <v>Miami International</v>
      </c>
      <c r="R8277">
        <f>INDEX(AirportPivot[Gates (number of available)],MATCH($N8277,AirportPivot[[AirportID]:[AirportID]],0))</f>
        <v>80</v>
      </c>
    </row>
    <row r="8278" spans="1:18" x14ac:dyDescent="0.25">
      <c r="A8278" s="3" t="s">
        <v>8310</v>
      </c>
      <c r="B8278" s="12">
        <v>42245</v>
      </c>
      <c r="C8278" s="4" t="s">
        <v>25</v>
      </c>
      <c r="D8278" s="4">
        <v>0.7</v>
      </c>
      <c r="E8278" s="4">
        <v>127</v>
      </c>
      <c r="F8278" s="5">
        <v>0.29166666666666669</v>
      </c>
      <c r="G8278" s="6">
        <v>220</v>
      </c>
      <c r="H8278" s="7">
        <v>40700</v>
      </c>
      <c r="I8278" s="7">
        <f>FlightsPivot[[#This Row],[Total Fare]]*10%</f>
        <v>4070</v>
      </c>
      <c r="J8278" s="7">
        <f>FlightsPivot[[#This Row],[Total Fare]]+FlightsPivot[[#This Row],[10% tax ]]</f>
        <v>44770</v>
      </c>
      <c r="K8278" s="4">
        <v>8</v>
      </c>
      <c r="L8278" s="4">
        <v>2015</v>
      </c>
      <c r="M8278" t="str">
        <f>INDEX(RoutesPivot[DepAirport],MATCH($C8278,RoutesPivot[[RouteID]:[RouteID]],0))</f>
        <v>ORD</v>
      </c>
      <c r="N8278" t="str">
        <f>INDEX(RoutesPivot[AirportID],MATCH($C8278,RoutesPivot[[RouteID]:[RouteID]],0))</f>
        <v>DFW</v>
      </c>
      <c r="O8278">
        <f>INDEX(RoutesPivot[Distance],MATCH($C8278,RoutesPivot[[RouteID]:[RouteID]],0))</f>
        <v>700</v>
      </c>
      <c r="P8278">
        <f>INDEX(RoutesPivot[ListPrice],MATCH($C8278,RoutesPivot[[RouteID]:[RouteID]],0))</f>
        <v>200</v>
      </c>
      <c r="Q8278" t="str">
        <f>INDEX(AirportPivot[AirportName],MATCH($N8278,AirportPivot[[AirportID]:[AirportID]],0))</f>
        <v>Dallas/Fort Worth International</v>
      </c>
      <c r="R8278">
        <f>INDEX(AirportPivot[Gates (number of available)],MATCH($N8278,AirportPivot[[AirportID]:[AirportID]],0))</f>
        <v>130</v>
      </c>
    </row>
    <row r="8279" spans="1:18" x14ac:dyDescent="0.25">
      <c r="A8279" s="3" t="s">
        <v>8311</v>
      </c>
      <c r="B8279" s="12">
        <v>42331</v>
      </c>
      <c r="C8279" s="4" t="s">
        <v>25</v>
      </c>
      <c r="D8279" s="4">
        <v>4.5999999999999996</v>
      </c>
      <c r="E8279" s="4">
        <v>201</v>
      </c>
      <c r="F8279" s="5">
        <v>0.45833333333333331</v>
      </c>
      <c r="G8279" s="6">
        <v>300</v>
      </c>
      <c r="H8279" s="7">
        <v>49500</v>
      </c>
      <c r="I8279" s="7">
        <f>FlightsPivot[[#This Row],[Total Fare]]*10%</f>
        <v>4950</v>
      </c>
      <c r="J8279" s="7">
        <f>FlightsPivot[[#This Row],[Total Fare]]+FlightsPivot[[#This Row],[10% tax ]]</f>
        <v>54450</v>
      </c>
      <c r="K8279" s="4">
        <v>11</v>
      </c>
      <c r="L8279" s="4">
        <v>2015</v>
      </c>
      <c r="M8279" t="str">
        <f>INDEX(RoutesPivot[DepAirport],MATCH($C8279,RoutesPivot[[RouteID]:[RouteID]],0))</f>
        <v>ORD</v>
      </c>
      <c r="N8279" t="str">
        <f>INDEX(RoutesPivot[AirportID],MATCH($C8279,RoutesPivot[[RouteID]:[RouteID]],0))</f>
        <v>DFW</v>
      </c>
      <c r="O8279">
        <f>INDEX(RoutesPivot[Distance],MATCH($C8279,RoutesPivot[[RouteID]:[RouteID]],0))</f>
        <v>700</v>
      </c>
      <c r="P8279">
        <f>INDEX(RoutesPivot[ListPrice],MATCH($C8279,RoutesPivot[[RouteID]:[RouteID]],0))</f>
        <v>200</v>
      </c>
      <c r="Q8279" t="str">
        <f>INDEX(AirportPivot[AirportName],MATCH($N8279,AirportPivot[[AirportID]:[AirportID]],0))</f>
        <v>Dallas/Fort Worth International</v>
      </c>
      <c r="R8279">
        <f>INDEX(AirportPivot[Gates (number of available)],MATCH($N8279,AirportPivot[[AirportID]:[AirportID]],0))</f>
        <v>130</v>
      </c>
    </row>
    <row r="8280" spans="1:18" x14ac:dyDescent="0.25">
      <c r="A8280" s="3" t="s">
        <v>8312</v>
      </c>
      <c r="B8280" s="12">
        <v>42175</v>
      </c>
      <c r="C8280" s="4" t="s">
        <v>1482</v>
      </c>
      <c r="D8280" s="4">
        <v>1.5</v>
      </c>
      <c r="E8280" s="4">
        <v>21</v>
      </c>
      <c r="F8280" s="5">
        <v>0.75</v>
      </c>
      <c r="G8280" s="6">
        <v>5500</v>
      </c>
      <c r="H8280" s="7">
        <v>1017500</v>
      </c>
      <c r="I8280" s="7">
        <f>FlightsPivot[[#This Row],[Total Fare]]*10%</f>
        <v>101750</v>
      </c>
      <c r="J8280" s="7">
        <f>FlightsPivot[[#This Row],[Total Fare]]+FlightsPivot[[#This Row],[10% tax ]]</f>
        <v>1119250</v>
      </c>
      <c r="K8280" s="4">
        <v>6</v>
      </c>
      <c r="L8280" s="4">
        <v>2015</v>
      </c>
      <c r="M8280" t="str">
        <f>INDEX(RoutesPivot[DepAirport],MATCH($C8280,RoutesPivot[[RouteID]:[RouteID]],0))</f>
        <v>ORD</v>
      </c>
      <c r="N8280" t="str">
        <f>INDEX(RoutesPivot[AirportID],MATCH($C8280,RoutesPivot[[RouteID]:[RouteID]],0))</f>
        <v>DCA</v>
      </c>
      <c r="O8280">
        <f>INDEX(RoutesPivot[Distance],MATCH($C8280,RoutesPivot[[RouteID]:[RouteID]],0))</f>
        <v>600</v>
      </c>
      <c r="P8280">
        <f>INDEX(RoutesPivot[ListPrice],MATCH($C8280,RoutesPivot[[RouteID]:[RouteID]],0))</f>
        <v>5000</v>
      </c>
      <c r="Q8280" t="str">
        <f>INDEX(AirportPivot[AirportName],MATCH($N8280,AirportPivot[[AirportID]:[AirportID]],0))</f>
        <v>Ronald Reagan Washington National Airport</v>
      </c>
      <c r="R8280">
        <f>INDEX(AirportPivot[Gates (number of available)],MATCH($N8280,AirportPivot[[AirportID]:[AirportID]],0))</f>
        <v>45</v>
      </c>
    </row>
    <row r="8281" spans="1:18" x14ac:dyDescent="0.25">
      <c r="A8281" s="3" t="s">
        <v>8313</v>
      </c>
      <c r="B8281" s="12">
        <v>41696</v>
      </c>
      <c r="C8281" s="4" t="s">
        <v>17</v>
      </c>
      <c r="D8281" s="4">
        <v>3.1</v>
      </c>
      <c r="E8281" s="4">
        <v>83</v>
      </c>
      <c r="F8281" s="5">
        <v>0.89583333333333337</v>
      </c>
      <c r="G8281" s="6">
        <v>350</v>
      </c>
      <c r="H8281" s="7">
        <v>63350</v>
      </c>
      <c r="I8281" s="7">
        <f>FlightsPivot[[#This Row],[Total Fare]]*10%</f>
        <v>6335</v>
      </c>
      <c r="J8281" s="7">
        <f>FlightsPivot[[#This Row],[Total Fare]]+FlightsPivot[[#This Row],[10% tax ]]</f>
        <v>69685</v>
      </c>
      <c r="K8281" s="4">
        <v>2</v>
      </c>
      <c r="L8281" s="4">
        <v>2014</v>
      </c>
      <c r="M8281" t="str">
        <f>INDEX(RoutesPivot[DepAirport],MATCH($C8281,RoutesPivot[[RouteID]:[RouteID]],0))</f>
        <v>ORD</v>
      </c>
      <c r="N8281" t="str">
        <f>INDEX(RoutesPivot[AirportID],MATCH($C8281,RoutesPivot[[RouteID]:[RouteID]],0))</f>
        <v>LAX</v>
      </c>
      <c r="O8281">
        <f>INDEX(RoutesPivot[Distance],MATCH($C8281,RoutesPivot[[RouteID]:[RouteID]],0))</f>
        <v>1518</v>
      </c>
      <c r="P8281">
        <f>INDEX(RoutesPivot[ListPrice],MATCH($C8281,RoutesPivot[[RouteID]:[RouteID]],0))</f>
        <v>350</v>
      </c>
      <c r="Q8281" t="str">
        <f>INDEX(AirportPivot[AirportName],MATCH($N8281,AirportPivot[[AirportID]:[AirportID]],0))</f>
        <v>Los Angeles International</v>
      </c>
      <c r="R8281">
        <f>INDEX(AirportPivot[Gates (number of available)],MATCH($N8281,AirportPivot[[AirportID]:[AirportID]],0))</f>
        <v>86</v>
      </c>
    </row>
    <row r="8282" spans="1:18" x14ac:dyDescent="0.25">
      <c r="A8282" s="3" t="s">
        <v>8314</v>
      </c>
      <c r="B8282" s="12">
        <v>42156</v>
      </c>
      <c r="C8282" s="4" t="s">
        <v>98</v>
      </c>
      <c r="D8282" s="4">
        <v>2.7</v>
      </c>
      <c r="E8282" s="4">
        <v>152</v>
      </c>
      <c r="F8282" s="5">
        <v>0.8125</v>
      </c>
      <c r="G8282" s="6">
        <v>302.5</v>
      </c>
      <c r="H8282" s="7">
        <v>49912.5</v>
      </c>
      <c r="I8282" s="7">
        <f>FlightsPivot[[#This Row],[Total Fare]]*10%</f>
        <v>4991.25</v>
      </c>
      <c r="J8282" s="7">
        <f>FlightsPivot[[#This Row],[Total Fare]]+FlightsPivot[[#This Row],[10% tax ]]</f>
        <v>54903.75</v>
      </c>
      <c r="K8282" s="4">
        <v>6</v>
      </c>
      <c r="L8282" s="4">
        <v>2015</v>
      </c>
      <c r="M8282" t="str">
        <f>INDEX(RoutesPivot[DepAirport],MATCH($C8282,RoutesPivot[[RouteID]:[RouteID]],0))</f>
        <v>ORD</v>
      </c>
      <c r="N8282" t="str">
        <f>INDEX(RoutesPivot[AirportID],MATCH($C8282,RoutesPivot[[RouteID]:[RouteID]],0))</f>
        <v>PHL</v>
      </c>
      <c r="O8282">
        <f>INDEX(RoutesPivot[Distance],MATCH($C8282,RoutesPivot[[RouteID]:[RouteID]],0))</f>
        <v>580</v>
      </c>
      <c r="P8282">
        <f>INDEX(RoutesPivot[ListPrice],MATCH($C8282,RoutesPivot[[RouteID]:[RouteID]],0))</f>
        <v>275</v>
      </c>
      <c r="Q8282" t="str">
        <f>INDEX(AirportPivot[AirportName],MATCH($N8282,AirportPivot[[AirportID]:[AirportID]],0))</f>
        <v>Philadelphia International</v>
      </c>
      <c r="R8282">
        <f>INDEX(AirportPivot[Gates (number of available)],MATCH($N8282,AirportPivot[[AirportID]:[AirportID]],0))</f>
        <v>89</v>
      </c>
    </row>
    <row r="8283" spans="1:18" x14ac:dyDescent="0.25">
      <c r="A8283" s="3" t="s">
        <v>8315</v>
      </c>
      <c r="B8283" s="12">
        <v>42185</v>
      </c>
      <c r="C8283" s="4" t="s">
        <v>23</v>
      </c>
      <c r="D8283" s="4">
        <v>1.6</v>
      </c>
      <c r="E8283" s="4">
        <v>97</v>
      </c>
      <c r="F8283" s="5">
        <v>0.875</v>
      </c>
      <c r="G8283" s="6">
        <v>330</v>
      </c>
      <c r="H8283" s="7">
        <v>61050</v>
      </c>
      <c r="I8283" s="7">
        <f>FlightsPivot[[#This Row],[Total Fare]]*10%</f>
        <v>6105</v>
      </c>
      <c r="J8283" s="7">
        <f>FlightsPivot[[#This Row],[Total Fare]]+FlightsPivot[[#This Row],[10% tax ]]</f>
        <v>67155</v>
      </c>
      <c r="K8283" s="4">
        <v>6</v>
      </c>
      <c r="L8283" s="4">
        <v>2015</v>
      </c>
      <c r="M8283" t="str">
        <f>INDEX(RoutesPivot[DepAirport],MATCH($C8283,RoutesPivot[[RouteID]:[RouteID]],0))</f>
        <v>ORD</v>
      </c>
      <c r="N8283" t="str">
        <f>INDEX(RoutesPivot[AirportID],MATCH($C8283,RoutesPivot[[RouteID]:[RouteID]],0))</f>
        <v>DEN</v>
      </c>
      <c r="O8283">
        <f>INDEX(RoutesPivot[Distance],MATCH($C8283,RoutesPivot[[RouteID]:[RouteID]],0))</f>
        <v>800</v>
      </c>
      <c r="P8283">
        <f>INDEX(RoutesPivot[ListPrice],MATCH($C8283,RoutesPivot[[RouteID]:[RouteID]],0))</f>
        <v>300</v>
      </c>
      <c r="Q8283" t="str">
        <f>INDEX(AirportPivot[AirportName],MATCH($N8283,AirportPivot[[AirportID]:[AirportID]],0))</f>
        <v>Denver International</v>
      </c>
      <c r="R8283">
        <f>INDEX(AirportPivot[Gates (number of available)],MATCH($N8283,AirportPivot[[AirportID]:[AirportID]],0))</f>
        <v>75</v>
      </c>
    </row>
    <row r="8284" spans="1:18" x14ac:dyDescent="0.25">
      <c r="A8284" s="3" t="s">
        <v>8316</v>
      </c>
      <c r="B8284" s="12">
        <v>42295</v>
      </c>
      <c r="C8284" s="4" t="s">
        <v>33</v>
      </c>
      <c r="D8284" s="4">
        <v>2.7</v>
      </c>
      <c r="E8284" s="4">
        <v>183</v>
      </c>
      <c r="F8284" s="5">
        <v>0.83333333333333337</v>
      </c>
      <c r="G8284" s="6">
        <v>375</v>
      </c>
      <c r="H8284" s="7">
        <v>61875</v>
      </c>
      <c r="I8284" s="7">
        <f>FlightsPivot[[#This Row],[Total Fare]]*10%</f>
        <v>6187.5</v>
      </c>
      <c r="J8284" s="7">
        <f>FlightsPivot[[#This Row],[Total Fare]]+FlightsPivot[[#This Row],[10% tax ]]</f>
        <v>68062.5</v>
      </c>
      <c r="K8284" s="4">
        <v>10</v>
      </c>
      <c r="L8284" s="4">
        <v>2015</v>
      </c>
      <c r="M8284" t="str">
        <f>INDEX(RoutesPivot[DepAirport],MATCH($C8284,RoutesPivot[[RouteID]:[RouteID]],0))</f>
        <v>ORD</v>
      </c>
      <c r="N8284" t="str">
        <f>INDEX(RoutesPivot[AirportID],MATCH($C8284,RoutesPivot[[RouteID]:[RouteID]],0))</f>
        <v>SFO</v>
      </c>
      <c r="O8284">
        <f>INDEX(RoutesPivot[Distance],MATCH($C8284,RoutesPivot[[RouteID]:[RouteID]],0))</f>
        <v>1600</v>
      </c>
      <c r="P8284">
        <f>INDEX(RoutesPivot[ListPrice],MATCH($C8284,RoutesPivot[[RouteID]:[RouteID]],0))</f>
        <v>375</v>
      </c>
      <c r="Q8284" t="str">
        <f>INDEX(AirportPivot[AirportName],MATCH($N8284,AirportPivot[[AirportID]:[AirportID]],0))</f>
        <v>San Francisco International</v>
      </c>
      <c r="R8284">
        <f>INDEX(AirportPivot[Gates (number of available)],MATCH($N8284,AirportPivot[[AirportID]:[AirportID]],0))</f>
        <v>70</v>
      </c>
    </row>
    <row r="8285" spans="1:18" x14ac:dyDescent="0.25">
      <c r="A8285" s="3" t="s">
        <v>8317</v>
      </c>
      <c r="B8285" s="12">
        <v>42316</v>
      </c>
      <c r="C8285" s="4" t="s">
        <v>50</v>
      </c>
      <c r="D8285" s="4">
        <v>1.8</v>
      </c>
      <c r="E8285" s="4">
        <v>181</v>
      </c>
      <c r="F8285" s="5">
        <v>0.54166666666666663</v>
      </c>
      <c r="G8285" s="6">
        <v>275</v>
      </c>
      <c r="H8285" s="7">
        <v>45375</v>
      </c>
      <c r="I8285" s="7">
        <f>FlightsPivot[[#This Row],[Total Fare]]*10%</f>
        <v>4537.5</v>
      </c>
      <c r="J8285" s="7">
        <f>FlightsPivot[[#This Row],[Total Fare]]+FlightsPivot[[#This Row],[10% tax ]]</f>
        <v>49912.5</v>
      </c>
      <c r="K8285" s="4">
        <v>11</v>
      </c>
      <c r="L8285" s="4">
        <v>2015</v>
      </c>
      <c r="M8285" t="str">
        <f>INDEX(RoutesPivot[DepAirport],MATCH($C8285,RoutesPivot[[RouteID]:[RouteID]],0))</f>
        <v>ORD</v>
      </c>
      <c r="N8285" t="str">
        <f>INDEX(RoutesPivot[AirportID],MATCH($C8285,RoutesPivot[[RouteID]:[RouteID]],0))</f>
        <v>LGA</v>
      </c>
      <c r="O8285">
        <f>INDEX(RoutesPivot[Distance],MATCH($C8285,RoutesPivot[[RouteID]:[RouteID]],0))</f>
        <v>610</v>
      </c>
      <c r="P8285">
        <f>INDEX(RoutesPivot[ListPrice],MATCH($C8285,RoutesPivot[[RouteID]:[RouteID]],0))</f>
        <v>275</v>
      </c>
      <c r="Q8285" t="str">
        <f>INDEX(AirportPivot[AirportName],MATCH($N8285,AirportPivot[[AirportID]:[AirportID]],0))</f>
        <v>Laguardia</v>
      </c>
      <c r="R8285">
        <f>INDEX(AirportPivot[Gates (number of available)],MATCH($N8285,AirportPivot[[AirportID]:[AirportID]],0))</f>
        <v>66</v>
      </c>
    </row>
    <row r="8286" spans="1:18" x14ac:dyDescent="0.25">
      <c r="A8286" s="3" t="s">
        <v>8318</v>
      </c>
      <c r="B8286" s="12">
        <v>42332</v>
      </c>
      <c r="C8286" s="4" t="s">
        <v>83</v>
      </c>
      <c r="D8286" s="4">
        <v>5.2</v>
      </c>
      <c r="E8286" s="4">
        <v>48</v>
      </c>
      <c r="F8286" s="5">
        <v>0.29166666666666669</v>
      </c>
      <c r="G8286" s="6">
        <v>360</v>
      </c>
      <c r="H8286" s="7">
        <v>59400</v>
      </c>
      <c r="I8286" s="7">
        <f>FlightsPivot[[#This Row],[Total Fare]]*10%</f>
        <v>5940</v>
      </c>
      <c r="J8286" s="7">
        <f>FlightsPivot[[#This Row],[Total Fare]]+FlightsPivot[[#This Row],[10% tax ]]</f>
        <v>65340</v>
      </c>
      <c r="K8286" s="4">
        <v>11</v>
      </c>
      <c r="L8286" s="4">
        <v>2015</v>
      </c>
      <c r="M8286" t="str">
        <f>INDEX(RoutesPivot[DepAirport],MATCH($C8286,RoutesPivot[[RouteID]:[RouteID]],0))</f>
        <v>ORD</v>
      </c>
      <c r="N8286" t="str">
        <f>INDEX(RoutesPivot[AirportID],MATCH($C8286,RoutesPivot[[RouteID]:[RouteID]],0))</f>
        <v>BWI</v>
      </c>
      <c r="O8286">
        <f>INDEX(RoutesPivot[Distance],MATCH($C8286,RoutesPivot[[RouteID]:[RouteID]],0))</f>
        <v>520</v>
      </c>
      <c r="P8286">
        <f>INDEX(RoutesPivot[ListPrice],MATCH($C8286,RoutesPivot[[RouteID]:[RouteID]],0))</f>
        <v>240</v>
      </c>
      <c r="Q8286" t="str">
        <f>INDEX(AirportPivot[AirportName],MATCH($N8286,AirportPivot[[AirportID]:[AirportID]],0))</f>
        <v>Baltimore/Washington International Thurgood Marshall</v>
      </c>
      <c r="R8286">
        <f>INDEX(AirportPivot[Gates (number of available)],MATCH($N8286,AirportPivot[[AirportID]:[AirportID]],0))</f>
        <v>58</v>
      </c>
    </row>
    <row r="8287" spans="1:18" x14ac:dyDescent="0.25">
      <c r="A8287" s="3" t="s">
        <v>8319</v>
      </c>
      <c r="B8287" s="12">
        <v>41664</v>
      </c>
      <c r="C8287" s="4" t="s">
        <v>37</v>
      </c>
      <c r="D8287" s="4">
        <v>1.2</v>
      </c>
      <c r="E8287" s="4">
        <v>68</v>
      </c>
      <c r="F8287" s="5">
        <v>0.77083333333333337</v>
      </c>
      <c r="G8287" s="6">
        <v>350</v>
      </c>
      <c r="H8287" s="7">
        <v>63350</v>
      </c>
      <c r="I8287" s="7">
        <f>FlightsPivot[[#This Row],[Total Fare]]*10%</f>
        <v>6335</v>
      </c>
      <c r="J8287" s="7">
        <f>FlightsPivot[[#This Row],[Total Fare]]+FlightsPivot[[#This Row],[10% tax ]]</f>
        <v>69685</v>
      </c>
      <c r="K8287" s="4">
        <v>1</v>
      </c>
      <c r="L8287" s="4">
        <v>2014</v>
      </c>
      <c r="M8287" t="str">
        <f>INDEX(RoutesPivot[DepAirport],MATCH($C8287,RoutesPivot[[RouteID]:[RouteID]],0))</f>
        <v>ORD</v>
      </c>
      <c r="N8287" t="str">
        <f>INDEX(RoutesPivot[AirportID],MATCH($C8287,RoutesPivot[[RouteID]:[RouteID]],0))</f>
        <v>SEA</v>
      </c>
      <c r="O8287">
        <f>INDEX(RoutesPivot[Distance],MATCH($C8287,RoutesPivot[[RouteID]:[RouteID]],0))</f>
        <v>1500</v>
      </c>
      <c r="P8287">
        <f>INDEX(RoutesPivot[ListPrice],MATCH($C8287,RoutesPivot[[RouteID]:[RouteID]],0))</f>
        <v>350</v>
      </c>
      <c r="Q8287" t="str">
        <f>INDEX(AirportPivot[AirportName],MATCH($N8287,AirportPivot[[AirportID]:[AirportID]],0))</f>
        <v>Seattle-Tacoma International</v>
      </c>
      <c r="R8287">
        <f>INDEX(AirportPivot[Gates (number of available)],MATCH($N8287,AirportPivot[[AirportID]:[AirportID]],0))</f>
        <v>58</v>
      </c>
    </row>
    <row r="8288" spans="1:18" x14ac:dyDescent="0.25">
      <c r="A8288" s="3" t="s">
        <v>8320</v>
      </c>
      <c r="B8288" s="12">
        <v>41714</v>
      </c>
      <c r="C8288" s="4" t="s">
        <v>25</v>
      </c>
      <c r="D8288" s="4">
        <v>0.7</v>
      </c>
      <c r="E8288" s="4">
        <v>54</v>
      </c>
      <c r="F8288" s="5">
        <v>0.5</v>
      </c>
      <c r="G8288" s="6">
        <v>200</v>
      </c>
      <c r="H8288" s="7">
        <v>33000</v>
      </c>
      <c r="I8288" s="7">
        <f>FlightsPivot[[#This Row],[Total Fare]]*10%</f>
        <v>3300</v>
      </c>
      <c r="J8288" s="7">
        <f>FlightsPivot[[#This Row],[Total Fare]]+FlightsPivot[[#This Row],[10% tax ]]</f>
        <v>36300</v>
      </c>
      <c r="K8288" s="4">
        <v>3</v>
      </c>
      <c r="L8288" s="4">
        <v>2014</v>
      </c>
      <c r="M8288" t="str">
        <f>INDEX(RoutesPivot[DepAirport],MATCH($C8288,RoutesPivot[[RouteID]:[RouteID]],0))</f>
        <v>ORD</v>
      </c>
      <c r="N8288" t="str">
        <f>INDEX(RoutesPivot[AirportID],MATCH($C8288,RoutesPivot[[RouteID]:[RouteID]],0))</f>
        <v>DFW</v>
      </c>
      <c r="O8288">
        <f>INDEX(RoutesPivot[Distance],MATCH($C8288,RoutesPivot[[RouteID]:[RouteID]],0))</f>
        <v>700</v>
      </c>
      <c r="P8288">
        <f>INDEX(RoutesPivot[ListPrice],MATCH($C8288,RoutesPivot[[RouteID]:[RouteID]],0))</f>
        <v>200</v>
      </c>
      <c r="Q8288" t="str">
        <f>INDEX(AirportPivot[AirportName],MATCH($N8288,AirportPivot[[AirportID]:[AirportID]],0))</f>
        <v>Dallas/Fort Worth International</v>
      </c>
      <c r="R8288">
        <f>INDEX(AirportPivot[Gates (number of available)],MATCH($N8288,AirportPivot[[AirportID]:[AirportID]],0))</f>
        <v>130</v>
      </c>
    </row>
    <row r="8289" spans="1:18" x14ac:dyDescent="0.25">
      <c r="A8289" s="3" t="s">
        <v>8321</v>
      </c>
      <c r="B8289" s="12">
        <v>42191</v>
      </c>
      <c r="C8289" s="4" t="s">
        <v>50</v>
      </c>
      <c r="D8289" s="4">
        <v>2.1</v>
      </c>
      <c r="E8289" s="4">
        <v>3</v>
      </c>
      <c r="F8289" s="5">
        <v>0.29166666666666669</v>
      </c>
      <c r="G8289" s="6">
        <v>302.5</v>
      </c>
      <c r="H8289" s="7">
        <v>55962.5</v>
      </c>
      <c r="I8289" s="7">
        <f>FlightsPivot[[#This Row],[Total Fare]]*10%</f>
        <v>5596.25</v>
      </c>
      <c r="J8289" s="7">
        <f>FlightsPivot[[#This Row],[Total Fare]]+FlightsPivot[[#This Row],[10% tax ]]</f>
        <v>61558.75</v>
      </c>
      <c r="K8289" s="4">
        <v>7</v>
      </c>
      <c r="L8289" s="4">
        <v>2015</v>
      </c>
      <c r="M8289" t="str">
        <f>INDEX(RoutesPivot[DepAirport],MATCH($C8289,RoutesPivot[[RouteID]:[RouteID]],0))</f>
        <v>ORD</v>
      </c>
      <c r="N8289" t="str">
        <f>INDEX(RoutesPivot[AirportID],MATCH($C8289,RoutesPivot[[RouteID]:[RouteID]],0))</f>
        <v>LGA</v>
      </c>
      <c r="O8289">
        <f>INDEX(RoutesPivot[Distance],MATCH($C8289,RoutesPivot[[RouteID]:[RouteID]],0))</f>
        <v>610</v>
      </c>
      <c r="P8289">
        <f>INDEX(RoutesPivot[ListPrice],MATCH($C8289,RoutesPivot[[RouteID]:[RouteID]],0))</f>
        <v>275</v>
      </c>
      <c r="Q8289" t="str">
        <f>INDEX(AirportPivot[AirportName],MATCH($N8289,AirportPivot[[AirportID]:[AirportID]],0))</f>
        <v>Laguardia</v>
      </c>
      <c r="R8289">
        <f>INDEX(AirportPivot[Gates (number of available)],MATCH($N8289,AirportPivot[[AirportID]:[AirportID]],0))</f>
        <v>66</v>
      </c>
    </row>
    <row r="8290" spans="1:18" x14ac:dyDescent="0.25">
      <c r="A8290" s="3" t="s">
        <v>8322</v>
      </c>
      <c r="B8290" s="12">
        <v>41874</v>
      </c>
      <c r="C8290" s="4" t="s">
        <v>19</v>
      </c>
      <c r="D8290" s="4">
        <v>0.6</v>
      </c>
      <c r="E8290" s="4">
        <v>209</v>
      </c>
      <c r="F8290" s="5">
        <v>0.6875</v>
      </c>
      <c r="G8290" s="6">
        <v>220</v>
      </c>
      <c r="H8290" s="7">
        <v>36300</v>
      </c>
      <c r="I8290" s="7">
        <f>FlightsPivot[[#This Row],[Total Fare]]*10%</f>
        <v>3630</v>
      </c>
      <c r="J8290" s="7">
        <f>FlightsPivot[[#This Row],[Total Fare]]+FlightsPivot[[#This Row],[10% tax ]]</f>
        <v>39930</v>
      </c>
      <c r="K8290" s="4">
        <v>8</v>
      </c>
      <c r="L8290" s="4">
        <v>2014</v>
      </c>
      <c r="M8290" t="str">
        <f>INDEX(RoutesPivot[DepAirport],MATCH($C8290,RoutesPivot[[RouteID]:[RouteID]],0))</f>
        <v>ORD</v>
      </c>
      <c r="N8290" t="str">
        <f>INDEX(RoutesPivot[AirportID],MATCH($C8290,RoutesPivot[[RouteID]:[RouteID]],0))</f>
        <v>IAH</v>
      </c>
      <c r="O8290">
        <f>INDEX(RoutesPivot[Distance],MATCH($C8290,RoutesPivot[[RouteID]:[RouteID]],0))</f>
        <v>800</v>
      </c>
      <c r="P8290">
        <f>INDEX(RoutesPivot[ListPrice],MATCH($C8290,RoutesPivot[[RouteID]:[RouteID]],0))</f>
        <v>200</v>
      </c>
      <c r="Q8290" t="str">
        <f>INDEX(AirportPivot[AirportName],MATCH($N8290,AirportPivot[[AirportID]:[AirportID]],0))</f>
        <v>George Bush Intercontinental/Houston</v>
      </c>
      <c r="R8290">
        <f>INDEX(AirportPivot[Gates (number of available)],MATCH($N8290,AirportPivot[[AirportID]:[AirportID]],0))</f>
        <v>80</v>
      </c>
    </row>
    <row r="8291" spans="1:18" x14ac:dyDescent="0.25">
      <c r="A8291" s="3" t="s">
        <v>8323</v>
      </c>
      <c r="B8291" s="12">
        <v>42329</v>
      </c>
      <c r="C8291" s="4" t="s">
        <v>40</v>
      </c>
      <c r="D8291" s="4">
        <v>2.5</v>
      </c>
      <c r="E8291" s="4">
        <v>112</v>
      </c>
      <c r="F8291" s="5">
        <v>0.79166666666666663</v>
      </c>
      <c r="G8291" s="6">
        <v>115</v>
      </c>
      <c r="H8291" s="7">
        <v>21275</v>
      </c>
      <c r="I8291" s="7">
        <f>FlightsPivot[[#This Row],[Total Fare]]*10%</f>
        <v>2127.5</v>
      </c>
      <c r="J8291" s="7">
        <f>FlightsPivot[[#This Row],[Total Fare]]+FlightsPivot[[#This Row],[10% tax ]]</f>
        <v>23402.5</v>
      </c>
      <c r="K8291" s="4">
        <v>11</v>
      </c>
      <c r="L8291" s="4">
        <v>2015</v>
      </c>
      <c r="M8291" t="str">
        <f>INDEX(RoutesPivot[DepAirport],MATCH($C8291,RoutesPivot[[RouteID]:[RouteID]],0))</f>
        <v>ORD</v>
      </c>
      <c r="N8291" t="str">
        <f>INDEX(RoutesPivot[AirportID],MATCH($C8291,RoutesPivot[[RouteID]:[RouteID]],0))</f>
        <v>MSP</v>
      </c>
      <c r="O8291">
        <f>INDEX(RoutesPivot[Distance],MATCH($C8291,RoutesPivot[[RouteID]:[RouteID]],0))</f>
        <v>300</v>
      </c>
      <c r="P8291">
        <f>INDEX(RoutesPivot[ListPrice],MATCH($C8291,RoutesPivot[[RouteID]:[RouteID]],0))</f>
        <v>115</v>
      </c>
      <c r="Q8291" t="str">
        <f>INDEX(AirportPivot[AirportName],MATCH($N8291,AirportPivot[[AirportID]:[AirportID]],0))</f>
        <v>Minneapolis-St Paul International/Wold-Chamberlain</v>
      </c>
      <c r="R8291">
        <f>INDEX(AirportPivot[Gates (number of available)],MATCH($N8291,AirportPivot[[AirportID]:[AirportID]],0))</f>
        <v>65</v>
      </c>
    </row>
    <row r="8292" spans="1:18" x14ac:dyDescent="0.25">
      <c r="A8292" s="3" t="s">
        <v>8324</v>
      </c>
      <c r="B8292" s="12">
        <v>41884</v>
      </c>
      <c r="C8292" s="4" t="s">
        <v>17</v>
      </c>
      <c r="D8292" s="4">
        <v>4.7</v>
      </c>
      <c r="E8292" s="4">
        <v>64</v>
      </c>
      <c r="F8292" s="5">
        <v>0.29166666666666669</v>
      </c>
      <c r="G8292" s="6">
        <v>350</v>
      </c>
      <c r="H8292" s="7">
        <v>63350</v>
      </c>
      <c r="I8292" s="7">
        <f>FlightsPivot[[#This Row],[Total Fare]]*10%</f>
        <v>6335</v>
      </c>
      <c r="J8292" s="7">
        <f>FlightsPivot[[#This Row],[Total Fare]]+FlightsPivot[[#This Row],[10% tax ]]</f>
        <v>69685</v>
      </c>
      <c r="K8292" s="4">
        <v>9</v>
      </c>
      <c r="L8292" s="4">
        <v>2014</v>
      </c>
      <c r="M8292" t="str">
        <f>INDEX(RoutesPivot[DepAirport],MATCH($C8292,RoutesPivot[[RouteID]:[RouteID]],0))</f>
        <v>ORD</v>
      </c>
      <c r="N8292" t="str">
        <f>INDEX(RoutesPivot[AirportID],MATCH($C8292,RoutesPivot[[RouteID]:[RouteID]],0))</f>
        <v>LAX</v>
      </c>
      <c r="O8292">
        <f>INDEX(RoutesPivot[Distance],MATCH($C8292,RoutesPivot[[RouteID]:[RouteID]],0))</f>
        <v>1518</v>
      </c>
      <c r="P8292">
        <f>INDEX(RoutesPivot[ListPrice],MATCH($C8292,RoutesPivot[[RouteID]:[RouteID]],0))</f>
        <v>350</v>
      </c>
      <c r="Q8292" t="str">
        <f>INDEX(AirportPivot[AirportName],MATCH($N8292,AirportPivot[[AirportID]:[AirportID]],0))</f>
        <v>Los Angeles International</v>
      </c>
      <c r="R8292">
        <f>INDEX(AirportPivot[Gates (number of available)],MATCH($N8292,AirportPivot[[AirportID]:[AirportID]],0))</f>
        <v>86</v>
      </c>
    </row>
    <row r="8293" spans="1:18" x14ac:dyDescent="0.25">
      <c r="A8293" s="3" t="s">
        <v>8325</v>
      </c>
      <c r="B8293" s="12">
        <v>42295</v>
      </c>
      <c r="C8293" s="4" t="s">
        <v>37</v>
      </c>
      <c r="D8293" s="4">
        <v>2.7</v>
      </c>
      <c r="E8293" s="4">
        <v>76</v>
      </c>
      <c r="F8293" s="5">
        <v>0.58333333333333337</v>
      </c>
      <c r="G8293" s="6">
        <v>350</v>
      </c>
      <c r="H8293" s="7">
        <v>63350</v>
      </c>
      <c r="I8293" s="7">
        <f>FlightsPivot[[#This Row],[Total Fare]]*10%</f>
        <v>6335</v>
      </c>
      <c r="J8293" s="7">
        <f>FlightsPivot[[#This Row],[Total Fare]]+FlightsPivot[[#This Row],[10% tax ]]</f>
        <v>69685</v>
      </c>
      <c r="K8293" s="4">
        <v>10</v>
      </c>
      <c r="L8293" s="4">
        <v>2015</v>
      </c>
      <c r="M8293" t="str">
        <f>INDEX(RoutesPivot[DepAirport],MATCH($C8293,RoutesPivot[[RouteID]:[RouteID]],0))</f>
        <v>ORD</v>
      </c>
      <c r="N8293" t="str">
        <f>INDEX(RoutesPivot[AirportID],MATCH($C8293,RoutesPivot[[RouteID]:[RouteID]],0))</f>
        <v>SEA</v>
      </c>
      <c r="O8293">
        <f>INDEX(RoutesPivot[Distance],MATCH($C8293,RoutesPivot[[RouteID]:[RouteID]],0))</f>
        <v>1500</v>
      </c>
      <c r="P8293">
        <f>INDEX(RoutesPivot[ListPrice],MATCH($C8293,RoutesPivot[[RouteID]:[RouteID]],0))</f>
        <v>350</v>
      </c>
      <c r="Q8293" t="str">
        <f>INDEX(AirportPivot[AirportName],MATCH($N8293,AirportPivot[[AirportID]:[AirportID]],0))</f>
        <v>Seattle-Tacoma International</v>
      </c>
      <c r="R8293">
        <f>INDEX(AirportPivot[Gates (number of available)],MATCH($N8293,AirportPivot[[AirportID]:[AirportID]],0))</f>
        <v>58</v>
      </c>
    </row>
    <row r="8294" spans="1:18" x14ac:dyDescent="0.25">
      <c r="A8294" s="3" t="s">
        <v>8326</v>
      </c>
      <c r="B8294" s="12">
        <v>41796</v>
      </c>
      <c r="C8294" s="4" t="s">
        <v>21</v>
      </c>
      <c r="D8294" s="4">
        <v>3.4</v>
      </c>
      <c r="E8294" s="4">
        <v>193</v>
      </c>
      <c r="F8294" s="5">
        <v>0.77083333333333337</v>
      </c>
      <c r="G8294" s="6">
        <v>137.5</v>
      </c>
      <c r="H8294" s="7">
        <v>22687.5</v>
      </c>
      <c r="I8294" s="7">
        <f>FlightsPivot[[#This Row],[Total Fare]]*10%</f>
        <v>2268.75</v>
      </c>
      <c r="J8294" s="7">
        <f>FlightsPivot[[#This Row],[Total Fare]]+FlightsPivot[[#This Row],[10% tax ]]</f>
        <v>24956.25</v>
      </c>
      <c r="K8294" s="4">
        <v>6</v>
      </c>
      <c r="L8294" s="4">
        <v>2014</v>
      </c>
      <c r="M8294" t="str">
        <f>INDEX(RoutesPivot[DepAirport],MATCH($C8294,RoutesPivot[[RouteID]:[RouteID]],0))</f>
        <v>ORD</v>
      </c>
      <c r="N8294" t="str">
        <f>INDEX(RoutesPivot[AirportID],MATCH($C8294,RoutesPivot[[RouteID]:[RouteID]],0))</f>
        <v>CLT</v>
      </c>
      <c r="O8294">
        <f>INDEX(RoutesPivot[Distance],MATCH($C8294,RoutesPivot[[RouteID]:[RouteID]],0))</f>
        <v>700</v>
      </c>
      <c r="P8294">
        <f>INDEX(RoutesPivot[ListPrice],MATCH($C8294,RoutesPivot[[RouteID]:[RouteID]],0))</f>
        <v>125</v>
      </c>
      <c r="Q8294" t="str">
        <f>INDEX(AirportPivot[AirportName],MATCH($N8294,AirportPivot[[AirportID]:[AirportID]],0))</f>
        <v>Charlotte/Douglas International</v>
      </c>
      <c r="R8294">
        <f>INDEX(AirportPivot[Gates (number of available)],MATCH($N8294,AirportPivot[[AirportID]:[AirportID]],0))</f>
        <v>65</v>
      </c>
    </row>
    <row r="8295" spans="1:18" x14ac:dyDescent="0.25">
      <c r="A8295" s="3" t="s">
        <v>8327</v>
      </c>
      <c r="B8295" s="12">
        <v>41811</v>
      </c>
      <c r="C8295" s="4" t="s">
        <v>19</v>
      </c>
      <c r="D8295" s="4">
        <v>0.9</v>
      </c>
      <c r="E8295" s="4">
        <v>130</v>
      </c>
      <c r="F8295" s="5">
        <v>0.5625</v>
      </c>
      <c r="G8295" s="6">
        <v>220</v>
      </c>
      <c r="H8295" s="7">
        <v>40700</v>
      </c>
      <c r="I8295" s="7">
        <f>FlightsPivot[[#This Row],[Total Fare]]*10%</f>
        <v>4070</v>
      </c>
      <c r="J8295" s="7">
        <f>FlightsPivot[[#This Row],[Total Fare]]+FlightsPivot[[#This Row],[10% tax ]]</f>
        <v>44770</v>
      </c>
      <c r="K8295" s="4">
        <v>6</v>
      </c>
      <c r="L8295" s="4">
        <v>2014</v>
      </c>
      <c r="M8295" t="str">
        <f>INDEX(RoutesPivot[DepAirport],MATCH($C8295,RoutesPivot[[RouteID]:[RouteID]],0))</f>
        <v>ORD</v>
      </c>
      <c r="N8295" t="str">
        <f>INDEX(RoutesPivot[AirportID],MATCH($C8295,RoutesPivot[[RouteID]:[RouteID]],0))</f>
        <v>IAH</v>
      </c>
      <c r="O8295">
        <f>INDEX(RoutesPivot[Distance],MATCH($C8295,RoutesPivot[[RouteID]:[RouteID]],0))</f>
        <v>800</v>
      </c>
      <c r="P8295">
        <f>INDEX(RoutesPivot[ListPrice],MATCH($C8295,RoutesPivot[[RouteID]:[RouteID]],0))</f>
        <v>200</v>
      </c>
      <c r="Q8295" t="str">
        <f>INDEX(AirportPivot[AirportName],MATCH($N8295,AirportPivot[[AirportID]:[AirportID]],0))</f>
        <v>George Bush Intercontinental/Houston</v>
      </c>
      <c r="R8295">
        <f>INDEX(AirportPivot[Gates (number of available)],MATCH($N8295,AirportPivot[[AirportID]:[AirportID]],0))</f>
        <v>80</v>
      </c>
    </row>
    <row r="8296" spans="1:18" x14ac:dyDescent="0.25">
      <c r="A8296" s="3" t="s">
        <v>8328</v>
      </c>
      <c r="B8296" s="12">
        <v>42307</v>
      </c>
      <c r="C8296" s="4" t="s">
        <v>80</v>
      </c>
      <c r="D8296" s="4">
        <v>2.2999999999999998</v>
      </c>
      <c r="E8296" s="4">
        <v>177</v>
      </c>
      <c r="F8296" s="5">
        <v>0.52083333333333337</v>
      </c>
      <c r="G8296" s="6">
        <v>300</v>
      </c>
      <c r="H8296" s="7">
        <v>49500</v>
      </c>
      <c r="I8296" s="7">
        <f>FlightsPivot[[#This Row],[Total Fare]]*10%</f>
        <v>4950</v>
      </c>
      <c r="J8296" s="7">
        <f>FlightsPivot[[#This Row],[Total Fare]]+FlightsPivot[[#This Row],[10% tax ]]</f>
        <v>54450</v>
      </c>
      <c r="K8296" s="4">
        <v>10</v>
      </c>
      <c r="L8296" s="4">
        <v>2015</v>
      </c>
      <c r="M8296" t="str">
        <f>INDEX(RoutesPivot[DepAirport],MATCH($C8296,RoutesPivot[[RouteID]:[RouteID]],0))</f>
        <v>ORD</v>
      </c>
      <c r="N8296" t="str">
        <f>INDEX(RoutesPivot[AirportID],MATCH($C8296,RoutesPivot[[RouteID]:[RouteID]],0))</f>
        <v>MIA</v>
      </c>
      <c r="O8296">
        <f>INDEX(RoutesPivot[Distance],MATCH($C8296,RoutesPivot[[RouteID]:[RouteID]],0))</f>
        <v>1000</v>
      </c>
      <c r="P8296">
        <f>INDEX(RoutesPivot[ListPrice],MATCH($C8296,RoutesPivot[[RouteID]:[RouteID]],0))</f>
        <v>300</v>
      </c>
      <c r="Q8296" t="str">
        <f>INDEX(AirportPivot[AirportName],MATCH($N8296,AirportPivot[[AirportID]:[AirportID]],0))</f>
        <v>Miami International</v>
      </c>
      <c r="R8296">
        <f>INDEX(AirportPivot[Gates (number of available)],MATCH($N8296,AirportPivot[[AirportID]:[AirportID]],0))</f>
        <v>80</v>
      </c>
    </row>
    <row r="8297" spans="1:18" x14ac:dyDescent="0.25">
      <c r="A8297" s="3" t="s">
        <v>8329</v>
      </c>
      <c r="B8297" s="12">
        <v>41727</v>
      </c>
      <c r="C8297" s="4" t="s">
        <v>21</v>
      </c>
      <c r="D8297" s="4">
        <v>1.6</v>
      </c>
      <c r="E8297" s="4">
        <v>103</v>
      </c>
      <c r="F8297" s="5">
        <v>0.35416666666666669</v>
      </c>
      <c r="G8297" s="6">
        <v>125</v>
      </c>
      <c r="H8297" s="7">
        <v>23125</v>
      </c>
      <c r="I8297" s="7">
        <f>FlightsPivot[[#This Row],[Total Fare]]*10%</f>
        <v>2312.5</v>
      </c>
      <c r="J8297" s="7">
        <f>FlightsPivot[[#This Row],[Total Fare]]+FlightsPivot[[#This Row],[10% tax ]]</f>
        <v>25437.5</v>
      </c>
      <c r="K8297" s="4">
        <v>3</v>
      </c>
      <c r="L8297" s="4">
        <v>2014</v>
      </c>
      <c r="M8297" t="str">
        <f>INDEX(RoutesPivot[DepAirport],MATCH($C8297,RoutesPivot[[RouteID]:[RouteID]],0))</f>
        <v>ORD</v>
      </c>
      <c r="N8297" t="str">
        <f>INDEX(RoutesPivot[AirportID],MATCH($C8297,RoutesPivot[[RouteID]:[RouteID]],0))</f>
        <v>CLT</v>
      </c>
      <c r="O8297">
        <f>INDEX(RoutesPivot[Distance],MATCH($C8297,RoutesPivot[[RouteID]:[RouteID]],0))</f>
        <v>700</v>
      </c>
      <c r="P8297">
        <f>INDEX(RoutesPivot[ListPrice],MATCH($C8297,RoutesPivot[[RouteID]:[RouteID]],0))</f>
        <v>125</v>
      </c>
      <c r="Q8297" t="str">
        <f>INDEX(AirportPivot[AirportName],MATCH($N8297,AirportPivot[[AirportID]:[AirportID]],0))</f>
        <v>Charlotte/Douglas International</v>
      </c>
      <c r="R8297">
        <f>INDEX(AirportPivot[Gates (number of available)],MATCH($N8297,AirportPivot[[AirportID]:[AirportID]],0))</f>
        <v>65</v>
      </c>
    </row>
    <row r="8298" spans="1:18" x14ac:dyDescent="0.25">
      <c r="A8298" s="3" t="s">
        <v>8330</v>
      </c>
      <c r="B8298" s="12">
        <v>41826</v>
      </c>
      <c r="C8298" s="4" t="s">
        <v>27</v>
      </c>
      <c r="D8298" s="4">
        <v>9.8000000000000007</v>
      </c>
      <c r="E8298" s="4">
        <v>88</v>
      </c>
      <c r="F8298" s="5">
        <v>0.79166666666666663</v>
      </c>
      <c r="G8298" s="6">
        <v>220</v>
      </c>
      <c r="H8298" s="7">
        <v>39820</v>
      </c>
      <c r="I8298" s="7">
        <f>FlightsPivot[[#This Row],[Total Fare]]*10%</f>
        <v>3982</v>
      </c>
      <c r="J8298" s="7">
        <f>FlightsPivot[[#This Row],[Total Fare]]+FlightsPivot[[#This Row],[10% tax ]]</f>
        <v>43802</v>
      </c>
      <c r="K8298" s="4">
        <v>7</v>
      </c>
      <c r="L8298" s="4">
        <v>2014</v>
      </c>
      <c r="M8298" t="str">
        <f>INDEX(RoutesPivot[DepAirport],MATCH($C8298,RoutesPivot[[RouteID]:[RouteID]],0))</f>
        <v>ORD</v>
      </c>
      <c r="N8298" t="str">
        <f>INDEX(RoutesPivot[AirportID],MATCH($C8298,RoutesPivot[[RouteID]:[RouteID]],0))</f>
        <v>ATL</v>
      </c>
      <c r="O8298">
        <f>INDEX(RoutesPivot[Distance],MATCH($C8298,RoutesPivot[[RouteID]:[RouteID]],0))</f>
        <v>510</v>
      </c>
      <c r="P8298">
        <f>INDEX(RoutesPivot[ListPrice],MATCH($C8298,RoutesPivot[[RouteID]:[RouteID]],0))</f>
        <v>200</v>
      </c>
      <c r="Q8298" t="str">
        <f>INDEX(AirportPivot[AirportName],MATCH($N8298,AirportPivot[[AirportID]:[AirportID]],0))</f>
        <v>Hartsfield-Jackson Atlanta International</v>
      </c>
      <c r="R8298">
        <f>INDEX(AirportPivot[Gates (number of available)],MATCH($N8298,AirportPivot[[AirportID]:[AirportID]],0))</f>
        <v>100</v>
      </c>
    </row>
    <row r="8299" spans="1:18" x14ac:dyDescent="0.25">
      <c r="A8299" s="3" t="s">
        <v>8331</v>
      </c>
      <c r="B8299" s="12">
        <v>41674</v>
      </c>
      <c r="C8299" s="4" t="s">
        <v>17</v>
      </c>
      <c r="D8299" s="4">
        <v>1.8</v>
      </c>
      <c r="E8299" s="4">
        <v>92</v>
      </c>
      <c r="F8299" s="5">
        <v>0.41666666666666669</v>
      </c>
      <c r="G8299" s="6">
        <v>350</v>
      </c>
      <c r="H8299" s="7">
        <v>64750</v>
      </c>
      <c r="I8299" s="7">
        <f>FlightsPivot[[#This Row],[Total Fare]]*10%</f>
        <v>6475</v>
      </c>
      <c r="J8299" s="7">
        <f>FlightsPivot[[#This Row],[Total Fare]]+FlightsPivot[[#This Row],[10% tax ]]</f>
        <v>71225</v>
      </c>
      <c r="K8299" s="4">
        <v>2</v>
      </c>
      <c r="L8299" s="4">
        <v>2014</v>
      </c>
      <c r="M8299" t="str">
        <f>INDEX(RoutesPivot[DepAirport],MATCH($C8299,RoutesPivot[[RouteID]:[RouteID]],0))</f>
        <v>ORD</v>
      </c>
      <c r="N8299" t="str">
        <f>INDEX(RoutesPivot[AirportID],MATCH($C8299,RoutesPivot[[RouteID]:[RouteID]],0))</f>
        <v>LAX</v>
      </c>
      <c r="O8299">
        <f>INDEX(RoutesPivot[Distance],MATCH($C8299,RoutesPivot[[RouteID]:[RouteID]],0))</f>
        <v>1518</v>
      </c>
      <c r="P8299">
        <f>INDEX(RoutesPivot[ListPrice],MATCH($C8299,RoutesPivot[[RouteID]:[RouteID]],0))</f>
        <v>350</v>
      </c>
      <c r="Q8299" t="str">
        <f>INDEX(AirportPivot[AirportName],MATCH($N8299,AirportPivot[[AirportID]:[AirportID]],0))</f>
        <v>Los Angeles International</v>
      </c>
      <c r="R8299">
        <f>INDEX(AirportPivot[Gates (number of available)],MATCH($N8299,AirportPivot[[AirportID]:[AirportID]],0))</f>
        <v>86</v>
      </c>
    </row>
    <row r="8300" spans="1:18" x14ac:dyDescent="0.25">
      <c r="A8300" s="3" t="s">
        <v>8332</v>
      </c>
      <c r="B8300" s="12">
        <v>41779</v>
      </c>
      <c r="C8300" s="4" t="s">
        <v>33</v>
      </c>
      <c r="D8300" s="4">
        <v>2.9</v>
      </c>
      <c r="E8300" s="4">
        <v>207</v>
      </c>
      <c r="F8300" s="5">
        <v>0.45833333333333331</v>
      </c>
      <c r="G8300" s="6">
        <v>375</v>
      </c>
      <c r="H8300" s="7">
        <v>61875</v>
      </c>
      <c r="I8300" s="7">
        <f>FlightsPivot[[#This Row],[Total Fare]]*10%</f>
        <v>6187.5</v>
      </c>
      <c r="J8300" s="7">
        <f>FlightsPivot[[#This Row],[Total Fare]]+FlightsPivot[[#This Row],[10% tax ]]</f>
        <v>68062.5</v>
      </c>
      <c r="K8300" s="4">
        <v>5</v>
      </c>
      <c r="L8300" s="4">
        <v>2014</v>
      </c>
      <c r="M8300" t="str">
        <f>INDEX(RoutesPivot[DepAirport],MATCH($C8300,RoutesPivot[[RouteID]:[RouteID]],0))</f>
        <v>ORD</v>
      </c>
      <c r="N8300" t="str">
        <f>INDEX(RoutesPivot[AirportID],MATCH($C8300,RoutesPivot[[RouteID]:[RouteID]],0))</f>
        <v>SFO</v>
      </c>
      <c r="O8300">
        <f>INDEX(RoutesPivot[Distance],MATCH($C8300,RoutesPivot[[RouteID]:[RouteID]],0))</f>
        <v>1600</v>
      </c>
      <c r="P8300">
        <f>INDEX(RoutesPivot[ListPrice],MATCH($C8300,RoutesPivot[[RouteID]:[RouteID]],0))</f>
        <v>375</v>
      </c>
      <c r="Q8300" t="str">
        <f>INDEX(AirportPivot[AirportName],MATCH($N8300,AirportPivot[[AirportID]:[AirportID]],0))</f>
        <v>San Francisco International</v>
      </c>
      <c r="R8300">
        <f>INDEX(AirportPivot[Gates (number of available)],MATCH($N8300,AirportPivot[[AirportID]:[AirportID]],0))</f>
        <v>70</v>
      </c>
    </row>
    <row r="8301" spans="1:18" x14ac:dyDescent="0.25">
      <c r="A8301" s="3" t="s">
        <v>8333</v>
      </c>
      <c r="B8301" s="12">
        <v>42292</v>
      </c>
      <c r="C8301" s="4" t="s">
        <v>70</v>
      </c>
      <c r="D8301" s="4">
        <v>1.9</v>
      </c>
      <c r="E8301" s="4">
        <v>22</v>
      </c>
      <c r="F8301" s="5">
        <v>0.77083333333333337</v>
      </c>
      <c r="G8301" s="6">
        <v>275</v>
      </c>
      <c r="H8301" s="7">
        <v>50875</v>
      </c>
      <c r="I8301" s="7">
        <f>FlightsPivot[[#This Row],[Total Fare]]*10%</f>
        <v>5087.5</v>
      </c>
      <c r="J8301" s="7">
        <f>FlightsPivot[[#This Row],[Total Fare]]+FlightsPivot[[#This Row],[10% tax ]]</f>
        <v>55962.5</v>
      </c>
      <c r="K8301" s="4">
        <v>10</v>
      </c>
      <c r="L8301" s="4">
        <v>2015</v>
      </c>
      <c r="M8301" t="str">
        <f>INDEX(RoutesPivot[DepAirport],MATCH($C8301,RoutesPivot[[RouteID]:[RouteID]],0))</f>
        <v>ORD</v>
      </c>
      <c r="N8301" t="str">
        <f>INDEX(RoutesPivot[AirportID],MATCH($C8301,RoutesPivot[[RouteID]:[RouteID]],0))</f>
        <v>LAS</v>
      </c>
      <c r="O8301">
        <f>INDEX(RoutesPivot[Distance],MATCH($C8301,RoutesPivot[[RouteID]:[RouteID]],0))</f>
        <v>1100</v>
      </c>
      <c r="P8301">
        <f>INDEX(RoutesPivot[ListPrice],MATCH($C8301,RoutesPivot[[RouteID]:[RouteID]],0))</f>
        <v>275</v>
      </c>
      <c r="Q8301" t="str">
        <f>INDEX(AirportPivot[AirportName],MATCH($N8301,AirportPivot[[AirportID]:[AirportID]],0))</f>
        <v>McCarran International</v>
      </c>
      <c r="R8301">
        <f>INDEX(AirportPivot[Gates (number of available)],MATCH($N8301,AirportPivot[[AirportID]:[AirportID]],0))</f>
        <v>68</v>
      </c>
    </row>
    <row r="8302" spans="1:18" x14ac:dyDescent="0.25">
      <c r="A8302" s="3" t="s">
        <v>8334</v>
      </c>
      <c r="B8302" s="12">
        <v>42163</v>
      </c>
      <c r="C8302" s="4" t="s">
        <v>70</v>
      </c>
      <c r="D8302" s="4">
        <v>1.5</v>
      </c>
      <c r="E8302" s="4">
        <v>135</v>
      </c>
      <c r="F8302" s="5">
        <v>0.75</v>
      </c>
      <c r="G8302" s="6">
        <v>302.5</v>
      </c>
      <c r="H8302" s="7">
        <v>55962.5</v>
      </c>
      <c r="I8302" s="7">
        <f>FlightsPivot[[#This Row],[Total Fare]]*10%</f>
        <v>5596.25</v>
      </c>
      <c r="J8302" s="7">
        <f>FlightsPivot[[#This Row],[Total Fare]]+FlightsPivot[[#This Row],[10% tax ]]</f>
        <v>61558.75</v>
      </c>
      <c r="K8302" s="4">
        <v>6</v>
      </c>
      <c r="L8302" s="4">
        <v>2015</v>
      </c>
      <c r="M8302" t="str">
        <f>INDEX(RoutesPivot[DepAirport],MATCH($C8302,RoutesPivot[[RouteID]:[RouteID]],0))</f>
        <v>ORD</v>
      </c>
      <c r="N8302" t="str">
        <f>INDEX(RoutesPivot[AirportID],MATCH($C8302,RoutesPivot[[RouteID]:[RouteID]],0))</f>
        <v>LAS</v>
      </c>
      <c r="O8302">
        <f>INDEX(RoutesPivot[Distance],MATCH($C8302,RoutesPivot[[RouteID]:[RouteID]],0))</f>
        <v>1100</v>
      </c>
      <c r="P8302">
        <f>INDEX(RoutesPivot[ListPrice],MATCH($C8302,RoutesPivot[[RouteID]:[RouteID]],0))</f>
        <v>275</v>
      </c>
      <c r="Q8302" t="str">
        <f>INDEX(AirportPivot[AirportName],MATCH($N8302,AirportPivot[[AirportID]:[AirportID]],0))</f>
        <v>McCarran International</v>
      </c>
      <c r="R8302">
        <f>INDEX(AirportPivot[Gates (number of available)],MATCH($N8302,AirportPivot[[AirportID]:[AirportID]],0))</f>
        <v>68</v>
      </c>
    </row>
    <row r="8303" spans="1:18" x14ac:dyDescent="0.25">
      <c r="A8303" s="3" t="s">
        <v>8335</v>
      </c>
      <c r="B8303" s="12">
        <v>42138</v>
      </c>
      <c r="C8303" s="4" t="s">
        <v>27</v>
      </c>
      <c r="D8303" s="4">
        <v>6.5</v>
      </c>
      <c r="E8303" s="4">
        <v>51</v>
      </c>
      <c r="F8303" s="5">
        <v>0.47916666666666669</v>
      </c>
      <c r="G8303" s="6">
        <v>200</v>
      </c>
      <c r="H8303" s="7">
        <v>33000</v>
      </c>
      <c r="I8303" s="7">
        <f>FlightsPivot[[#This Row],[Total Fare]]*10%</f>
        <v>3300</v>
      </c>
      <c r="J8303" s="7">
        <f>FlightsPivot[[#This Row],[Total Fare]]+FlightsPivot[[#This Row],[10% tax ]]</f>
        <v>36300</v>
      </c>
      <c r="K8303" s="4">
        <v>5</v>
      </c>
      <c r="L8303" s="4">
        <v>2015</v>
      </c>
      <c r="M8303" t="str">
        <f>INDEX(RoutesPivot[DepAirport],MATCH($C8303,RoutesPivot[[RouteID]:[RouteID]],0))</f>
        <v>ORD</v>
      </c>
      <c r="N8303" t="str">
        <f>INDEX(RoutesPivot[AirportID],MATCH($C8303,RoutesPivot[[RouteID]:[RouteID]],0))</f>
        <v>ATL</v>
      </c>
      <c r="O8303">
        <f>INDEX(RoutesPivot[Distance],MATCH($C8303,RoutesPivot[[RouteID]:[RouteID]],0))</f>
        <v>510</v>
      </c>
      <c r="P8303">
        <f>INDEX(RoutesPivot[ListPrice],MATCH($C8303,RoutesPivot[[RouteID]:[RouteID]],0))</f>
        <v>200</v>
      </c>
      <c r="Q8303" t="str">
        <f>INDEX(AirportPivot[AirportName],MATCH($N8303,AirportPivot[[AirportID]:[AirportID]],0))</f>
        <v>Hartsfield-Jackson Atlanta International</v>
      </c>
      <c r="R8303">
        <f>INDEX(AirportPivot[Gates (number of available)],MATCH($N8303,AirportPivot[[AirportID]:[AirportID]],0))</f>
        <v>100</v>
      </c>
    </row>
    <row r="8304" spans="1:18" x14ac:dyDescent="0.25">
      <c r="A8304" s="3" t="s">
        <v>8336</v>
      </c>
      <c r="B8304" s="12">
        <v>41670</v>
      </c>
      <c r="C8304" s="4" t="s">
        <v>47</v>
      </c>
      <c r="D8304" s="4">
        <v>1.1000000000000001</v>
      </c>
      <c r="E8304" s="4">
        <v>109</v>
      </c>
      <c r="F8304" s="5">
        <v>0.77083333333333337</v>
      </c>
      <c r="G8304" s="6">
        <v>250</v>
      </c>
      <c r="H8304" s="7">
        <v>46250</v>
      </c>
      <c r="I8304" s="7">
        <f>FlightsPivot[[#This Row],[Total Fare]]*10%</f>
        <v>4625</v>
      </c>
      <c r="J8304" s="7">
        <f>FlightsPivot[[#This Row],[Total Fare]]+FlightsPivot[[#This Row],[10% tax ]]</f>
        <v>50875</v>
      </c>
      <c r="K8304" s="4">
        <v>1</v>
      </c>
      <c r="L8304" s="4">
        <v>2014</v>
      </c>
      <c r="M8304" t="str">
        <f>INDEX(RoutesPivot[DepAirport],MATCH($C8304,RoutesPivot[[RouteID]:[RouteID]],0))</f>
        <v>ORD</v>
      </c>
      <c r="N8304" t="str">
        <f>INDEX(RoutesPivot[AirportID],MATCH($C8304,RoutesPivot[[RouteID]:[RouteID]],0))</f>
        <v>PHX</v>
      </c>
      <c r="O8304">
        <f>INDEX(RoutesPivot[Distance],MATCH($C8304,RoutesPivot[[RouteID]:[RouteID]],0))</f>
        <v>1200</v>
      </c>
      <c r="P8304">
        <f>INDEX(RoutesPivot[ListPrice],MATCH($C8304,RoutesPivot[[RouteID]:[RouteID]],0))</f>
        <v>250</v>
      </c>
      <c r="Q8304" t="str">
        <f>INDEX(AirportPivot[AirportName],MATCH($N8304,AirportPivot[[AirportID]:[AirportID]],0))</f>
        <v>Phoenix Sky Harbor International</v>
      </c>
      <c r="R8304">
        <f>INDEX(AirportPivot[Gates (number of available)],MATCH($N8304,AirportPivot[[AirportID]:[AirportID]],0))</f>
        <v>60</v>
      </c>
    </row>
    <row r="8305" spans="1:18" x14ac:dyDescent="0.25">
      <c r="A8305" s="3" t="s">
        <v>8337</v>
      </c>
      <c r="B8305" s="12">
        <v>42299</v>
      </c>
      <c r="C8305" s="4" t="s">
        <v>15</v>
      </c>
      <c r="D8305" s="4">
        <v>2.2000000000000002</v>
      </c>
      <c r="E8305" s="4">
        <v>203</v>
      </c>
      <c r="F8305" s="5">
        <v>0.5</v>
      </c>
      <c r="G8305" s="6">
        <v>225</v>
      </c>
      <c r="H8305" s="7">
        <v>37125</v>
      </c>
      <c r="I8305" s="7">
        <f>FlightsPivot[[#This Row],[Total Fare]]*10%</f>
        <v>3712.5</v>
      </c>
      <c r="J8305" s="7">
        <f>FlightsPivot[[#This Row],[Total Fare]]+FlightsPivot[[#This Row],[10% tax ]]</f>
        <v>40837.5</v>
      </c>
      <c r="K8305" s="4">
        <v>10</v>
      </c>
      <c r="L8305" s="4">
        <v>2015</v>
      </c>
      <c r="M8305" t="str">
        <f>INDEX(RoutesPivot[DepAirport],MATCH($C8305,RoutesPivot[[RouteID]:[RouteID]],0))</f>
        <v>ORD</v>
      </c>
      <c r="N8305" t="str">
        <f>INDEX(RoutesPivot[AirportID],MATCH($C8305,RoutesPivot[[RouteID]:[RouteID]],0))</f>
        <v>EWR</v>
      </c>
      <c r="O8305">
        <f>INDEX(RoutesPivot[Distance],MATCH($C8305,RoutesPivot[[RouteID]:[RouteID]],0))</f>
        <v>600</v>
      </c>
      <c r="P8305">
        <f>INDEX(RoutesPivot[ListPrice],MATCH($C8305,RoutesPivot[[RouteID]:[RouteID]],0))</f>
        <v>225</v>
      </c>
      <c r="Q8305" t="str">
        <f>INDEX(AirportPivot[AirportName],MATCH($N8305,AirportPivot[[AirportID]:[AirportID]],0))</f>
        <v>Newark Liberty International</v>
      </c>
      <c r="R8305">
        <f>INDEX(AirportPivot[Gates (number of available)],MATCH($N8305,AirportPivot[[AirportID]:[AirportID]],0))</f>
        <v>82</v>
      </c>
    </row>
    <row r="8306" spans="1:18" x14ac:dyDescent="0.25">
      <c r="A8306" s="3" t="s">
        <v>8338</v>
      </c>
      <c r="B8306" s="12">
        <v>41840</v>
      </c>
      <c r="C8306" s="4" t="s">
        <v>19</v>
      </c>
      <c r="D8306" s="4">
        <v>2.2000000000000002</v>
      </c>
      <c r="E8306" s="4">
        <v>100</v>
      </c>
      <c r="F8306" s="5">
        <v>0.8125</v>
      </c>
      <c r="G8306" s="6">
        <v>220</v>
      </c>
      <c r="H8306" s="7">
        <v>40700</v>
      </c>
      <c r="I8306" s="7">
        <f>FlightsPivot[[#This Row],[Total Fare]]*10%</f>
        <v>4070</v>
      </c>
      <c r="J8306" s="7">
        <f>FlightsPivot[[#This Row],[Total Fare]]+FlightsPivot[[#This Row],[10% tax ]]</f>
        <v>44770</v>
      </c>
      <c r="K8306" s="4">
        <v>7</v>
      </c>
      <c r="L8306" s="4">
        <v>2014</v>
      </c>
      <c r="M8306" t="str">
        <f>INDEX(RoutesPivot[DepAirport],MATCH($C8306,RoutesPivot[[RouteID]:[RouteID]],0))</f>
        <v>ORD</v>
      </c>
      <c r="N8306" t="str">
        <f>INDEX(RoutesPivot[AirportID],MATCH($C8306,RoutesPivot[[RouteID]:[RouteID]],0))</f>
        <v>IAH</v>
      </c>
      <c r="O8306">
        <f>INDEX(RoutesPivot[Distance],MATCH($C8306,RoutesPivot[[RouteID]:[RouteID]],0))</f>
        <v>800</v>
      </c>
      <c r="P8306">
        <f>INDEX(RoutesPivot[ListPrice],MATCH($C8306,RoutesPivot[[RouteID]:[RouteID]],0))</f>
        <v>200</v>
      </c>
      <c r="Q8306" t="str">
        <f>INDEX(AirportPivot[AirportName],MATCH($N8306,AirportPivot[[AirportID]:[AirportID]],0))</f>
        <v>George Bush Intercontinental/Houston</v>
      </c>
      <c r="R8306">
        <f>INDEX(AirportPivot[Gates (number of available)],MATCH($N8306,AirportPivot[[AirportID]:[AirportID]],0))</f>
        <v>80</v>
      </c>
    </row>
    <row r="8307" spans="1:18" x14ac:dyDescent="0.25">
      <c r="A8307" s="3" t="s">
        <v>8339</v>
      </c>
      <c r="B8307" s="12">
        <v>42307</v>
      </c>
      <c r="C8307" s="4" t="s">
        <v>27</v>
      </c>
      <c r="D8307" s="4">
        <v>7.5</v>
      </c>
      <c r="E8307" s="4">
        <v>188</v>
      </c>
      <c r="F8307" s="5">
        <v>0.66666666666666663</v>
      </c>
      <c r="G8307" s="6">
        <v>200</v>
      </c>
      <c r="H8307" s="7">
        <v>33000</v>
      </c>
      <c r="I8307" s="7">
        <f>FlightsPivot[[#This Row],[Total Fare]]*10%</f>
        <v>3300</v>
      </c>
      <c r="J8307" s="7">
        <f>FlightsPivot[[#This Row],[Total Fare]]+FlightsPivot[[#This Row],[10% tax ]]</f>
        <v>36300</v>
      </c>
      <c r="K8307" s="4">
        <v>10</v>
      </c>
      <c r="L8307" s="4">
        <v>2015</v>
      </c>
      <c r="M8307" t="str">
        <f>INDEX(RoutesPivot[DepAirport],MATCH($C8307,RoutesPivot[[RouteID]:[RouteID]],0))</f>
        <v>ORD</v>
      </c>
      <c r="N8307" t="str">
        <f>INDEX(RoutesPivot[AirportID],MATCH($C8307,RoutesPivot[[RouteID]:[RouteID]],0))</f>
        <v>ATL</v>
      </c>
      <c r="O8307">
        <f>INDEX(RoutesPivot[Distance],MATCH($C8307,RoutesPivot[[RouteID]:[RouteID]],0))</f>
        <v>510</v>
      </c>
      <c r="P8307">
        <f>INDEX(RoutesPivot[ListPrice],MATCH($C8307,RoutesPivot[[RouteID]:[RouteID]],0))</f>
        <v>200</v>
      </c>
      <c r="Q8307" t="str">
        <f>INDEX(AirportPivot[AirportName],MATCH($N8307,AirportPivot[[AirportID]:[AirportID]],0))</f>
        <v>Hartsfield-Jackson Atlanta International</v>
      </c>
      <c r="R8307">
        <f>INDEX(AirportPivot[Gates (number of available)],MATCH($N8307,AirportPivot[[AirportID]:[AirportID]],0))</f>
        <v>100</v>
      </c>
    </row>
    <row r="8308" spans="1:18" x14ac:dyDescent="0.25">
      <c r="A8308" s="3" t="s">
        <v>8340</v>
      </c>
      <c r="B8308" s="12">
        <v>42032</v>
      </c>
      <c r="C8308" s="4" t="s">
        <v>40</v>
      </c>
      <c r="D8308" s="4">
        <v>3.3</v>
      </c>
      <c r="E8308" s="4">
        <v>61</v>
      </c>
      <c r="F8308" s="5">
        <v>0.79166666666666663</v>
      </c>
      <c r="G8308" s="6">
        <v>115</v>
      </c>
      <c r="H8308" s="7">
        <v>18975</v>
      </c>
      <c r="I8308" s="7">
        <f>FlightsPivot[[#This Row],[Total Fare]]*10%</f>
        <v>1897.5</v>
      </c>
      <c r="J8308" s="7">
        <f>FlightsPivot[[#This Row],[Total Fare]]+FlightsPivot[[#This Row],[10% tax ]]</f>
        <v>20872.5</v>
      </c>
      <c r="K8308" s="4">
        <v>1</v>
      </c>
      <c r="L8308" s="4">
        <v>2015</v>
      </c>
      <c r="M8308" t="str">
        <f>INDEX(RoutesPivot[DepAirport],MATCH($C8308,RoutesPivot[[RouteID]:[RouteID]],0))</f>
        <v>ORD</v>
      </c>
      <c r="N8308" t="str">
        <f>INDEX(RoutesPivot[AirportID],MATCH($C8308,RoutesPivot[[RouteID]:[RouteID]],0))</f>
        <v>MSP</v>
      </c>
      <c r="O8308">
        <f>INDEX(RoutesPivot[Distance],MATCH($C8308,RoutesPivot[[RouteID]:[RouteID]],0))</f>
        <v>300</v>
      </c>
      <c r="P8308">
        <f>INDEX(RoutesPivot[ListPrice],MATCH($C8308,RoutesPivot[[RouteID]:[RouteID]],0))</f>
        <v>115</v>
      </c>
      <c r="Q8308" t="str">
        <f>INDEX(AirportPivot[AirportName],MATCH($N8308,AirportPivot[[AirportID]:[AirportID]],0))</f>
        <v>Minneapolis-St Paul International/Wold-Chamberlain</v>
      </c>
      <c r="R8308">
        <f>INDEX(AirportPivot[Gates (number of available)],MATCH($N8308,AirportPivot[[AirportID]:[AirportID]],0))</f>
        <v>65</v>
      </c>
    </row>
    <row r="8309" spans="1:18" x14ac:dyDescent="0.25">
      <c r="A8309" s="3" t="s">
        <v>8341</v>
      </c>
      <c r="B8309" s="12">
        <v>41722</v>
      </c>
      <c r="C8309" s="4" t="s">
        <v>25</v>
      </c>
      <c r="D8309" s="4">
        <v>2.2999999999999998</v>
      </c>
      <c r="E8309" s="4">
        <v>69</v>
      </c>
      <c r="F8309" s="5">
        <v>0.75</v>
      </c>
      <c r="G8309" s="6">
        <v>200</v>
      </c>
      <c r="H8309" s="7">
        <v>36200</v>
      </c>
      <c r="I8309" s="7">
        <f>FlightsPivot[[#This Row],[Total Fare]]*10%</f>
        <v>3620</v>
      </c>
      <c r="J8309" s="7">
        <f>FlightsPivot[[#This Row],[Total Fare]]+FlightsPivot[[#This Row],[10% tax ]]</f>
        <v>39820</v>
      </c>
      <c r="K8309" s="4">
        <v>3</v>
      </c>
      <c r="L8309" s="4">
        <v>2014</v>
      </c>
      <c r="M8309" t="str">
        <f>INDEX(RoutesPivot[DepAirport],MATCH($C8309,RoutesPivot[[RouteID]:[RouteID]],0))</f>
        <v>ORD</v>
      </c>
      <c r="N8309" t="str">
        <f>INDEX(RoutesPivot[AirportID],MATCH($C8309,RoutesPivot[[RouteID]:[RouteID]],0))</f>
        <v>DFW</v>
      </c>
      <c r="O8309">
        <f>INDEX(RoutesPivot[Distance],MATCH($C8309,RoutesPivot[[RouteID]:[RouteID]],0))</f>
        <v>700</v>
      </c>
      <c r="P8309">
        <f>INDEX(RoutesPivot[ListPrice],MATCH($C8309,RoutesPivot[[RouteID]:[RouteID]],0))</f>
        <v>200</v>
      </c>
      <c r="Q8309" t="str">
        <f>INDEX(AirportPivot[AirportName],MATCH($N8309,AirportPivot[[AirportID]:[AirportID]],0))</f>
        <v>Dallas/Fort Worth International</v>
      </c>
      <c r="R8309">
        <f>INDEX(AirportPivot[Gates (number of available)],MATCH($N8309,AirportPivot[[AirportID]:[AirportID]],0))</f>
        <v>130</v>
      </c>
    </row>
    <row r="8310" spans="1:18" x14ac:dyDescent="0.25">
      <c r="A8310" s="3" t="s">
        <v>8342</v>
      </c>
      <c r="B8310" s="12">
        <v>42231</v>
      </c>
      <c r="C8310" s="4" t="s">
        <v>47</v>
      </c>
      <c r="D8310" s="4">
        <v>2.4</v>
      </c>
      <c r="E8310" s="4">
        <v>164</v>
      </c>
      <c r="F8310" s="5">
        <v>0.70833333333333337</v>
      </c>
      <c r="G8310" s="6">
        <v>275</v>
      </c>
      <c r="H8310" s="7">
        <v>45375</v>
      </c>
      <c r="I8310" s="7">
        <f>FlightsPivot[[#This Row],[Total Fare]]*10%</f>
        <v>4537.5</v>
      </c>
      <c r="J8310" s="7">
        <f>FlightsPivot[[#This Row],[Total Fare]]+FlightsPivot[[#This Row],[10% tax ]]</f>
        <v>49912.5</v>
      </c>
      <c r="K8310" s="4">
        <v>8</v>
      </c>
      <c r="L8310" s="4">
        <v>2015</v>
      </c>
      <c r="M8310" t="str">
        <f>INDEX(RoutesPivot[DepAirport],MATCH($C8310,RoutesPivot[[RouteID]:[RouteID]],0))</f>
        <v>ORD</v>
      </c>
      <c r="N8310" t="str">
        <f>INDEX(RoutesPivot[AirportID],MATCH($C8310,RoutesPivot[[RouteID]:[RouteID]],0))</f>
        <v>PHX</v>
      </c>
      <c r="O8310">
        <f>INDEX(RoutesPivot[Distance],MATCH($C8310,RoutesPivot[[RouteID]:[RouteID]],0))</f>
        <v>1200</v>
      </c>
      <c r="P8310">
        <f>INDEX(RoutesPivot[ListPrice],MATCH($C8310,RoutesPivot[[RouteID]:[RouteID]],0))</f>
        <v>250</v>
      </c>
      <c r="Q8310" t="str">
        <f>INDEX(AirportPivot[AirportName],MATCH($N8310,AirportPivot[[AirportID]:[AirportID]],0))</f>
        <v>Phoenix Sky Harbor International</v>
      </c>
      <c r="R8310">
        <f>INDEX(AirportPivot[Gates (number of available)],MATCH($N8310,AirportPivot[[AirportID]:[AirportID]],0))</f>
        <v>60</v>
      </c>
    </row>
    <row r="8311" spans="1:18" x14ac:dyDescent="0.25">
      <c r="A8311" s="3" t="s">
        <v>8343</v>
      </c>
      <c r="B8311" s="12">
        <v>42240</v>
      </c>
      <c r="C8311" s="4" t="s">
        <v>23</v>
      </c>
      <c r="D8311" s="4">
        <v>3.1</v>
      </c>
      <c r="E8311" s="4">
        <v>53</v>
      </c>
      <c r="F8311" s="5">
        <v>0.33333333333333331</v>
      </c>
      <c r="G8311" s="6">
        <v>330</v>
      </c>
      <c r="H8311" s="7">
        <v>54450</v>
      </c>
      <c r="I8311" s="7">
        <f>FlightsPivot[[#This Row],[Total Fare]]*10%</f>
        <v>5445</v>
      </c>
      <c r="J8311" s="7">
        <f>FlightsPivot[[#This Row],[Total Fare]]+FlightsPivot[[#This Row],[10% tax ]]</f>
        <v>59895</v>
      </c>
      <c r="K8311" s="4">
        <v>8</v>
      </c>
      <c r="L8311" s="4">
        <v>2015</v>
      </c>
      <c r="M8311" t="str">
        <f>INDEX(RoutesPivot[DepAirport],MATCH($C8311,RoutesPivot[[RouteID]:[RouteID]],0))</f>
        <v>ORD</v>
      </c>
      <c r="N8311" t="str">
        <f>INDEX(RoutesPivot[AirportID],MATCH($C8311,RoutesPivot[[RouteID]:[RouteID]],0))</f>
        <v>DEN</v>
      </c>
      <c r="O8311">
        <f>INDEX(RoutesPivot[Distance],MATCH($C8311,RoutesPivot[[RouteID]:[RouteID]],0))</f>
        <v>800</v>
      </c>
      <c r="P8311">
        <f>INDEX(RoutesPivot[ListPrice],MATCH($C8311,RoutesPivot[[RouteID]:[RouteID]],0))</f>
        <v>300</v>
      </c>
      <c r="Q8311" t="str">
        <f>INDEX(AirportPivot[AirportName],MATCH($N8311,AirportPivot[[AirportID]:[AirportID]],0))</f>
        <v>Denver International</v>
      </c>
      <c r="R8311">
        <f>INDEX(AirportPivot[Gates (number of available)],MATCH($N8311,AirportPivot[[AirportID]:[AirportID]],0))</f>
        <v>75</v>
      </c>
    </row>
    <row r="8312" spans="1:18" x14ac:dyDescent="0.25">
      <c r="A8312" s="3" t="s">
        <v>8344</v>
      </c>
      <c r="B8312" s="12">
        <v>41683</v>
      </c>
      <c r="C8312" s="4" t="s">
        <v>50</v>
      </c>
      <c r="D8312" s="4">
        <v>1.4</v>
      </c>
      <c r="E8312" s="4">
        <v>180</v>
      </c>
      <c r="F8312" s="5">
        <v>0.70833333333333337</v>
      </c>
      <c r="G8312" s="6">
        <v>275</v>
      </c>
      <c r="H8312" s="7">
        <v>45375</v>
      </c>
      <c r="I8312" s="7">
        <f>FlightsPivot[[#This Row],[Total Fare]]*10%</f>
        <v>4537.5</v>
      </c>
      <c r="J8312" s="7">
        <f>FlightsPivot[[#This Row],[Total Fare]]+FlightsPivot[[#This Row],[10% tax ]]</f>
        <v>49912.5</v>
      </c>
      <c r="K8312" s="4">
        <v>2</v>
      </c>
      <c r="L8312" s="4">
        <v>2014</v>
      </c>
      <c r="M8312" t="str">
        <f>INDEX(RoutesPivot[DepAirport],MATCH($C8312,RoutesPivot[[RouteID]:[RouteID]],0))</f>
        <v>ORD</v>
      </c>
      <c r="N8312" t="str">
        <f>INDEX(RoutesPivot[AirportID],MATCH($C8312,RoutesPivot[[RouteID]:[RouteID]],0))</f>
        <v>LGA</v>
      </c>
      <c r="O8312">
        <f>INDEX(RoutesPivot[Distance],MATCH($C8312,RoutesPivot[[RouteID]:[RouteID]],0))</f>
        <v>610</v>
      </c>
      <c r="P8312">
        <f>INDEX(RoutesPivot[ListPrice],MATCH($C8312,RoutesPivot[[RouteID]:[RouteID]],0))</f>
        <v>275</v>
      </c>
      <c r="Q8312" t="str">
        <f>INDEX(AirportPivot[AirportName],MATCH($N8312,AirportPivot[[AirportID]:[AirportID]],0))</f>
        <v>Laguardia</v>
      </c>
      <c r="R8312">
        <f>INDEX(AirportPivot[Gates (number of available)],MATCH($N8312,AirportPivot[[AirportID]:[AirportID]],0))</f>
        <v>66</v>
      </c>
    </row>
    <row r="8313" spans="1:18" x14ac:dyDescent="0.25">
      <c r="A8313" s="3" t="s">
        <v>8345</v>
      </c>
      <c r="B8313" s="12">
        <v>42360</v>
      </c>
      <c r="C8313" s="4" t="s">
        <v>15</v>
      </c>
      <c r="D8313" s="4">
        <v>3.3</v>
      </c>
      <c r="E8313" s="4">
        <v>78</v>
      </c>
      <c r="F8313" s="5">
        <v>0.75</v>
      </c>
      <c r="G8313" s="6">
        <v>315</v>
      </c>
      <c r="H8313" s="7">
        <v>57015</v>
      </c>
      <c r="I8313" s="7">
        <f>FlightsPivot[[#This Row],[Total Fare]]*10%</f>
        <v>5701.5</v>
      </c>
      <c r="J8313" s="7">
        <f>FlightsPivot[[#This Row],[Total Fare]]+FlightsPivot[[#This Row],[10% tax ]]</f>
        <v>62716.5</v>
      </c>
      <c r="K8313" s="4">
        <v>12</v>
      </c>
      <c r="L8313" s="4">
        <v>2015</v>
      </c>
      <c r="M8313" t="str">
        <f>INDEX(RoutesPivot[DepAirport],MATCH($C8313,RoutesPivot[[RouteID]:[RouteID]],0))</f>
        <v>ORD</v>
      </c>
      <c r="N8313" t="str">
        <f>INDEX(RoutesPivot[AirportID],MATCH($C8313,RoutesPivot[[RouteID]:[RouteID]],0))</f>
        <v>EWR</v>
      </c>
      <c r="O8313">
        <f>INDEX(RoutesPivot[Distance],MATCH($C8313,RoutesPivot[[RouteID]:[RouteID]],0))</f>
        <v>600</v>
      </c>
      <c r="P8313">
        <f>INDEX(RoutesPivot[ListPrice],MATCH($C8313,RoutesPivot[[RouteID]:[RouteID]],0))</f>
        <v>225</v>
      </c>
      <c r="Q8313" t="str">
        <f>INDEX(AirportPivot[AirportName],MATCH($N8313,AirportPivot[[AirportID]:[AirportID]],0))</f>
        <v>Newark Liberty International</v>
      </c>
      <c r="R8313">
        <f>INDEX(AirportPivot[Gates (number of available)],MATCH($N8313,AirportPivot[[AirportID]:[AirportID]],0))</f>
        <v>82</v>
      </c>
    </row>
    <row r="8314" spans="1:18" x14ac:dyDescent="0.25">
      <c r="A8314" s="3" t="s">
        <v>8346</v>
      </c>
      <c r="B8314" s="12">
        <v>42294</v>
      </c>
      <c r="C8314" s="4" t="s">
        <v>19</v>
      </c>
      <c r="D8314" s="4">
        <v>1.4</v>
      </c>
      <c r="E8314" s="4">
        <v>91</v>
      </c>
      <c r="F8314" s="5">
        <v>0.29166666666666669</v>
      </c>
      <c r="G8314" s="6">
        <v>200</v>
      </c>
      <c r="H8314" s="7">
        <v>37000</v>
      </c>
      <c r="I8314" s="7">
        <f>FlightsPivot[[#This Row],[Total Fare]]*10%</f>
        <v>3700</v>
      </c>
      <c r="J8314" s="7">
        <f>FlightsPivot[[#This Row],[Total Fare]]+FlightsPivot[[#This Row],[10% tax ]]</f>
        <v>40700</v>
      </c>
      <c r="K8314" s="4">
        <v>10</v>
      </c>
      <c r="L8314" s="4">
        <v>2015</v>
      </c>
      <c r="M8314" t="str">
        <f>INDEX(RoutesPivot[DepAirport],MATCH($C8314,RoutesPivot[[RouteID]:[RouteID]],0))</f>
        <v>ORD</v>
      </c>
      <c r="N8314" t="str">
        <f>INDEX(RoutesPivot[AirportID],MATCH($C8314,RoutesPivot[[RouteID]:[RouteID]],0))</f>
        <v>IAH</v>
      </c>
      <c r="O8314">
        <f>INDEX(RoutesPivot[Distance],MATCH($C8314,RoutesPivot[[RouteID]:[RouteID]],0))</f>
        <v>800</v>
      </c>
      <c r="P8314">
        <f>INDEX(RoutesPivot[ListPrice],MATCH($C8314,RoutesPivot[[RouteID]:[RouteID]],0))</f>
        <v>200</v>
      </c>
      <c r="Q8314" t="str">
        <f>INDEX(AirportPivot[AirportName],MATCH($N8314,AirportPivot[[AirportID]:[AirportID]],0))</f>
        <v>George Bush Intercontinental/Houston</v>
      </c>
      <c r="R8314">
        <f>INDEX(AirportPivot[Gates (number of available)],MATCH($N8314,AirportPivot[[AirportID]:[AirportID]],0))</f>
        <v>80</v>
      </c>
    </row>
    <row r="8315" spans="1:18" x14ac:dyDescent="0.25">
      <c r="A8315" s="3" t="s">
        <v>8347</v>
      </c>
      <c r="B8315" s="12">
        <v>42266</v>
      </c>
      <c r="C8315" s="4" t="s">
        <v>37</v>
      </c>
      <c r="D8315" s="4">
        <v>1.7</v>
      </c>
      <c r="E8315" s="4">
        <v>45</v>
      </c>
      <c r="F8315" s="5">
        <v>0.79166666666666663</v>
      </c>
      <c r="G8315" s="6">
        <v>350</v>
      </c>
      <c r="H8315" s="7">
        <v>57750</v>
      </c>
      <c r="I8315" s="7">
        <f>FlightsPivot[[#This Row],[Total Fare]]*10%</f>
        <v>5775</v>
      </c>
      <c r="J8315" s="7">
        <f>FlightsPivot[[#This Row],[Total Fare]]+FlightsPivot[[#This Row],[10% tax ]]</f>
        <v>63525</v>
      </c>
      <c r="K8315" s="4">
        <v>9</v>
      </c>
      <c r="L8315" s="4">
        <v>2015</v>
      </c>
      <c r="M8315" t="str">
        <f>INDEX(RoutesPivot[DepAirport],MATCH($C8315,RoutesPivot[[RouteID]:[RouteID]],0))</f>
        <v>ORD</v>
      </c>
      <c r="N8315" t="str">
        <f>INDEX(RoutesPivot[AirportID],MATCH($C8315,RoutesPivot[[RouteID]:[RouteID]],0))</f>
        <v>SEA</v>
      </c>
      <c r="O8315">
        <f>INDEX(RoutesPivot[Distance],MATCH($C8315,RoutesPivot[[RouteID]:[RouteID]],0))</f>
        <v>1500</v>
      </c>
      <c r="P8315">
        <f>INDEX(RoutesPivot[ListPrice],MATCH($C8315,RoutesPivot[[RouteID]:[RouteID]],0))</f>
        <v>350</v>
      </c>
      <c r="Q8315" t="str">
        <f>INDEX(AirportPivot[AirportName],MATCH($N8315,AirportPivot[[AirportID]:[AirportID]],0))</f>
        <v>Seattle-Tacoma International</v>
      </c>
      <c r="R8315">
        <f>INDEX(AirportPivot[Gates (number of available)],MATCH($N8315,AirportPivot[[AirportID]:[AirportID]],0))</f>
        <v>58</v>
      </c>
    </row>
    <row r="8316" spans="1:18" x14ac:dyDescent="0.25">
      <c r="A8316" s="3" t="s">
        <v>8348</v>
      </c>
      <c r="B8316" s="12">
        <v>42247</v>
      </c>
      <c r="C8316" s="4" t="s">
        <v>40</v>
      </c>
      <c r="D8316" s="4">
        <v>2.4</v>
      </c>
      <c r="E8316" s="4">
        <v>141</v>
      </c>
      <c r="F8316" s="5">
        <v>0.29166666666666669</v>
      </c>
      <c r="G8316" s="6">
        <v>126.5</v>
      </c>
      <c r="H8316" s="7">
        <v>23402.5</v>
      </c>
      <c r="I8316" s="7">
        <f>FlightsPivot[[#This Row],[Total Fare]]*10%</f>
        <v>2340.25</v>
      </c>
      <c r="J8316" s="7">
        <f>FlightsPivot[[#This Row],[Total Fare]]+FlightsPivot[[#This Row],[10% tax ]]</f>
        <v>25742.75</v>
      </c>
      <c r="K8316" s="4">
        <v>8</v>
      </c>
      <c r="L8316" s="4">
        <v>2015</v>
      </c>
      <c r="M8316" t="str">
        <f>INDEX(RoutesPivot[DepAirport],MATCH($C8316,RoutesPivot[[RouteID]:[RouteID]],0))</f>
        <v>ORD</v>
      </c>
      <c r="N8316" t="str">
        <f>INDEX(RoutesPivot[AirportID],MATCH($C8316,RoutesPivot[[RouteID]:[RouteID]],0))</f>
        <v>MSP</v>
      </c>
      <c r="O8316">
        <f>INDEX(RoutesPivot[Distance],MATCH($C8316,RoutesPivot[[RouteID]:[RouteID]],0))</f>
        <v>300</v>
      </c>
      <c r="P8316">
        <f>INDEX(RoutesPivot[ListPrice],MATCH($C8316,RoutesPivot[[RouteID]:[RouteID]],0))</f>
        <v>115</v>
      </c>
      <c r="Q8316" t="str">
        <f>INDEX(AirportPivot[AirportName],MATCH($N8316,AirportPivot[[AirportID]:[AirportID]],0))</f>
        <v>Minneapolis-St Paul International/Wold-Chamberlain</v>
      </c>
      <c r="R8316">
        <f>INDEX(AirportPivot[Gates (number of available)],MATCH($N8316,AirportPivot[[AirportID]:[AirportID]],0))</f>
        <v>65</v>
      </c>
    </row>
    <row r="8317" spans="1:18" x14ac:dyDescent="0.25">
      <c r="A8317" s="3" t="s">
        <v>8349</v>
      </c>
      <c r="B8317" s="12">
        <v>42100</v>
      </c>
      <c r="C8317" s="4" t="s">
        <v>23</v>
      </c>
      <c r="D8317" s="4">
        <v>2</v>
      </c>
      <c r="E8317" s="4">
        <v>70</v>
      </c>
      <c r="F8317" s="5">
        <v>0.39583333333333331</v>
      </c>
      <c r="G8317" s="6">
        <v>300</v>
      </c>
      <c r="H8317" s="7">
        <v>54300</v>
      </c>
      <c r="I8317" s="7">
        <f>FlightsPivot[[#This Row],[Total Fare]]*10%</f>
        <v>5430</v>
      </c>
      <c r="J8317" s="7">
        <f>FlightsPivot[[#This Row],[Total Fare]]+FlightsPivot[[#This Row],[10% tax ]]</f>
        <v>59730</v>
      </c>
      <c r="K8317" s="4">
        <v>4</v>
      </c>
      <c r="L8317" s="4">
        <v>2015</v>
      </c>
      <c r="M8317" t="str">
        <f>INDEX(RoutesPivot[DepAirport],MATCH($C8317,RoutesPivot[[RouteID]:[RouteID]],0))</f>
        <v>ORD</v>
      </c>
      <c r="N8317" t="str">
        <f>INDEX(RoutesPivot[AirportID],MATCH($C8317,RoutesPivot[[RouteID]:[RouteID]],0))</f>
        <v>DEN</v>
      </c>
      <c r="O8317">
        <f>INDEX(RoutesPivot[Distance],MATCH($C8317,RoutesPivot[[RouteID]:[RouteID]],0))</f>
        <v>800</v>
      </c>
      <c r="P8317">
        <f>INDEX(RoutesPivot[ListPrice],MATCH($C8317,RoutesPivot[[RouteID]:[RouteID]],0))</f>
        <v>300</v>
      </c>
      <c r="Q8317" t="str">
        <f>INDEX(AirportPivot[AirportName],MATCH($N8317,AirportPivot[[AirportID]:[AirportID]],0))</f>
        <v>Denver International</v>
      </c>
      <c r="R8317">
        <f>INDEX(AirportPivot[Gates (number of available)],MATCH($N8317,AirportPivot[[AirportID]:[AirportID]],0))</f>
        <v>75</v>
      </c>
    </row>
    <row r="8318" spans="1:18" x14ac:dyDescent="0.25">
      <c r="A8318" s="3" t="s">
        <v>8350</v>
      </c>
      <c r="B8318" s="12">
        <v>41834</v>
      </c>
      <c r="C8318" s="4" t="s">
        <v>27</v>
      </c>
      <c r="D8318" s="4">
        <v>10.1</v>
      </c>
      <c r="E8318" s="4">
        <v>107</v>
      </c>
      <c r="F8318" s="5">
        <v>0.79166666666666663</v>
      </c>
      <c r="G8318" s="6">
        <v>220</v>
      </c>
      <c r="H8318" s="7">
        <v>40700</v>
      </c>
      <c r="I8318" s="7">
        <f>FlightsPivot[[#This Row],[Total Fare]]*10%</f>
        <v>4070</v>
      </c>
      <c r="J8318" s="7">
        <f>FlightsPivot[[#This Row],[Total Fare]]+FlightsPivot[[#This Row],[10% tax ]]</f>
        <v>44770</v>
      </c>
      <c r="K8318" s="4">
        <v>7</v>
      </c>
      <c r="L8318" s="4">
        <v>2014</v>
      </c>
      <c r="M8318" t="str">
        <f>INDEX(RoutesPivot[DepAirport],MATCH($C8318,RoutesPivot[[RouteID]:[RouteID]],0))</f>
        <v>ORD</v>
      </c>
      <c r="N8318" t="str">
        <f>INDEX(RoutesPivot[AirportID],MATCH($C8318,RoutesPivot[[RouteID]:[RouteID]],0))</f>
        <v>ATL</v>
      </c>
      <c r="O8318">
        <f>INDEX(RoutesPivot[Distance],MATCH($C8318,RoutesPivot[[RouteID]:[RouteID]],0))</f>
        <v>510</v>
      </c>
      <c r="P8318">
        <f>INDEX(RoutesPivot[ListPrice],MATCH($C8318,RoutesPivot[[RouteID]:[RouteID]],0))</f>
        <v>200</v>
      </c>
      <c r="Q8318" t="str">
        <f>INDEX(AirportPivot[AirportName],MATCH($N8318,AirportPivot[[AirportID]:[AirportID]],0))</f>
        <v>Hartsfield-Jackson Atlanta International</v>
      </c>
      <c r="R8318">
        <f>INDEX(AirportPivot[Gates (number of available)],MATCH($N8318,AirportPivot[[AirportID]:[AirportID]],0))</f>
        <v>100</v>
      </c>
    </row>
    <row r="8319" spans="1:18" x14ac:dyDescent="0.25">
      <c r="A8319" s="3" t="s">
        <v>8351</v>
      </c>
      <c r="B8319" s="12">
        <v>42232</v>
      </c>
      <c r="C8319" s="4" t="s">
        <v>11</v>
      </c>
      <c r="D8319" s="4">
        <v>2.5</v>
      </c>
      <c r="E8319" s="4">
        <v>145</v>
      </c>
      <c r="F8319" s="5">
        <v>0.45833333333333331</v>
      </c>
      <c r="G8319" s="6">
        <v>330</v>
      </c>
      <c r="H8319" s="7">
        <v>61050</v>
      </c>
      <c r="I8319" s="7">
        <f>FlightsPivot[[#This Row],[Total Fare]]*10%</f>
        <v>6105</v>
      </c>
      <c r="J8319" s="7">
        <f>FlightsPivot[[#This Row],[Total Fare]]+FlightsPivot[[#This Row],[10% tax ]]</f>
        <v>67155</v>
      </c>
      <c r="K8319" s="4">
        <v>8</v>
      </c>
      <c r="L8319" s="4">
        <v>2015</v>
      </c>
      <c r="M8319" t="str">
        <f>INDEX(RoutesPivot[DepAirport],MATCH($C8319,RoutesPivot[[RouteID]:[RouteID]],0))</f>
        <v>ORD</v>
      </c>
      <c r="N8319" t="str">
        <f>INDEX(RoutesPivot[AirportID],MATCH($C8319,RoutesPivot[[RouteID]:[RouteID]],0))</f>
        <v>BOS</v>
      </c>
      <c r="O8319">
        <f>INDEX(RoutesPivot[Distance],MATCH($C8319,RoutesPivot[[RouteID]:[RouteID]],0))</f>
        <v>730</v>
      </c>
      <c r="P8319">
        <f>INDEX(RoutesPivot[ListPrice],MATCH($C8319,RoutesPivot[[RouteID]:[RouteID]],0))</f>
        <v>300</v>
      </c>
      <c r="Q8319" t="str">
        <f>INDEX(AirportPivot[AirportName],MATCH($N8319,AirportPivot[[AirportID]:[AirportID]],0))</f>
        <v>General Edward Lawrence Logan International</v>
      </c>
      <c r="R8319">
        <f>INDEX(AirportPivot[Gates (number of available)],MATCH($N8319,AirportPivot[[AirportID]:[AirportID]],0))</f>
        <v>63</v>
      </c>
    </row>
    <row r="8320" spans="1:18" x14ac:dyDescent="0.25">
      <c r="A8320" s="3" t="s">
        <v>8352</v>
      </c>
      <c r="B8320" s="12">
        <v>41932</v>
      </c>
      <c r="C8320" s="4" t="s">
        <v>98</v>
      </c>
      <c r="D8320" s="4">
        <v>3.3</v>
      </c>
      <c r="E8320" s="4">
        <v>97</v>
      </c>
      <c r="F8320" s="5">
        <v>0.70833333333333337</v>
      </c>
      <c r="G8320" s="6">
        <v>275</v>
      </c>
      <c r="H8320" s="7">
        <v>50875</v>
      </c>
      <c r="I8320" s="7">
        <f>FlightsPivot[[#This Row],[Total Fare]]*10%</f>
        <v>5087.5</v>
      </c>
      <c r="J8320" s="7">
        <f>FlightsPivot[[#This Row],[Total Fare]]+FlightsPivot[[#This Row],[10% tax ]]</f>
        <v>55962.5</v>
      </c>
      <c r="K8320" s="4">
        <v>10</v>
      </c>
      <c r="L8320" s="4">
        <v>2014</v>
      </c>
      <c r="M8320" t="str">
        <f>INDEX(RoutesPivot[DepAirport],MATCH($C8320,RoutesPivot[[RouteID]:[RouteID]],0))</f>
        <v>ORD</v>
      </c>
      <c r="N8320" t="str">
        <f>INDEX(RoutesPivot[AirportID],MATCH($C8320,RoutesPivot[[RouteID]:[RouteID]],0))</f>
        <v>PHL</v>
      </c>
      <c r="O8320">
        <f>INDEX(RoutesPivot[Distance],MATCH($C8320,RoutesPivot[[RouteID]:[RouteID]],0))</f>
        <v>580</v>
      </c>
      <c r="P8320">
        <f>INDEX(RoutesPivot[ListPrice],MATCH($C8320,RoutesPivot[[RouteID]:[RouteID]],0))</f>
        <v>275</v>
      </c>
      <c r="Q8320" t="str">
        <f>INDEX(AirportPivot[AirportName],MATCH($N8320,AirportPivot[[AirportID]:[AirportID]],0))</f>
        <v>Philadelphia International</v>
      </c>
      <c r="R8320">
        <f>INDEX(AirportPivot[Gates (number of available)],MATCH($N8320,AirportPivot[[AirportID]:[AirportID]],0))</f>
        <v>89</v>
      </c>
    </row>
    <row r="8321" spans="1:18" x14ac:dyDescent="0.25">
      <c r="A8321" s="3" t="s">
        <v>8353</v>
      </c>
      <c r="B8321" s="12">
        <v>42325</v>
      </c>
      <c r="C8321" s="4" t="s">
        <v>1482</v>
      </c>
      <c r="D8321" s="4">
        <v>1.3</v>
      </c>
      <c r="E8321" s="4">
        <v>129</v>
      </c>
      <c r="F8321" s="5">
        <v>0.72916666666666663</v>
      </c>
      <c r="G8321" s="6">
        <v>5000</v>
      </c>
      <c r="H8321" s="7">
        <v>925000</v>
      </c>
      <c r="I8321" s="7">
        <f>FlightsPivot[[#This Row],[Total Fare]]*10%</f>
        <v>92500</v>
      </c>
      <c r="J8321" s="7">
        <f>FlightsPivot[[#This Row],[Total Fare]]+FlightsPivot[[#This Row],[10% tax ]]</f>
        <v>1017500</v>
      </c>
      <c r="K8321" s="4">
        <v>11</v>
      </c>
      <c r="L8321" s="4">
        <v>2015</v>
      </c>
      <c r="M8321" t="str">
        <f>INDEX(RoutesPivot[DepAirport],MATCH($C8321,RoutesPivot[[RouteID]:[RouteID]],0))</f>
        <v>ORD</v>
      </c>
      <c r="N8321" t="str">
        <f>INDEX(RoutesPivot[AirportID],MATCH($C8321,RoutesPivot[[RouteID]:[RouteID]],0))</f>
        <v>DCA</v>
      </c>
      <c r="O8321">
        <f>INDEX(RoutesPivot[Distance],MATCH($C8321,RoutesPivot[[RouteID]:[RouteID]],0))</f>
        <v>600</v>
      </c>
      <c r="P8321">
        <f>INDEX(RoutesPivot[ListPrice],MATCH($C8321,RoutesPivot[[RouteID]:[RouteID]],0))</f>
        <v>5000</v>
      </c>
      <c r="Q8321" t="str">
        <f>INDEX(AirportPivot[AirportName],MATCH($N8321,AirportPivot[[AirportID]:[AirportID]],0))</f>
        <v>Ronald Reagan Washington National Airport</v>
      </c>
      <c r="R8321">
        <f>INDEX(AirportPivot[Gates (number of available)],MATCH($N8321,AirportPivot[[AirportID]:[AirportID]],0))</f>
        <v>45</v>
      </c>
    </row>
    <row r="8322" spans="1:18" x14ac:dyDescent="0.25">
      <c r="A8322" s="3" t="s">
        <v>8354</v>
      </c>
      <c r="B8322" s="12">
        <v>42165</v>
      </c>
      <c r="C8322" s="4" t="s">
        <v>53</v>
      </c>
      <c r="D8322" s="4">
        <v>1.9</v>
      </c>
      <c r="E8322" s="4">
        <v>16</v>
      </c>
      <c r="F8322" s="5">
        <v>0.72916666666666663</v>
      </c>
      <c r="G8322" s="6">
        <v>330</v>
      </c>
      <c r="H8322" s="7">
        <v>61050</v>
      </c>
      <c r="I8322" s="7">
        <f>FlightsPivot[[#This Row],[Total Fare]]*10%</f>
        <v>6105</v>
      </c>
      <c r="J8322" s="7">
        <f>FlightsPivot[[#This Row],[Total Fare]]+FlightsPivot[[#This Row],[10% tax ]]</f>
        <v>67155</v>
      </c>
      <c r="K8322" s="4">
        <v>6</v>
      </c>
      <c r="L8322" s="4">
        <v>2015</v>
      </c>
      <c r="M8322" t="str">
        <f>INDEX(RoutesPivot[DepAirport],MATCH($C8322,RoutesPivot[[RouteID]:[RouteID]],0))</f>
        <v>ORD</v>
      </c>
      <c r="N8322" t="str">
        <f>INDEX(RoutesPivot[AirportID],MATCH($C8322,RoutesPivot[[RouteID]:[RouteID]],0))</f>
        <v>FLL</v>
      </c>
      <c r="O8322">
        <f>INDEX(RoutesPivot[Distance],MATCH($C8322,RoutesPivot[[RouteID]:[RouteID]],0))</f>
        <v>940</v>
      </c>
      <c r="P8322">
        <f>INDEX(RoutesPivot[ListPrice],MATCH($C8322,RoutesPivot[[RouteID]:[RouteID]],0))</f>
        <v>300</v>
      </c>
      <c r="Q8322" t="str">
        <f>INDEX(AirportPivot[AirportName],MATCH($N8322,AirportPivot[[AirportID]:[AirportID]],0))</f>
        <v>Fort Lauderdale/Hollywood International</v>
      </c>
      <c r="R8322">
        <f>INDEX(AirportPivot[Gates (number of available)],MATCH($N8322,AirportPivot[[AirportID]:[AirportID]],0))</f>
        <v>55</v>
      </c>
    </row>
    <row r="8323" spans="1:18" x14ac:dyDescent="0.25">
      <c r="A8323" s="3" t="s">
        <v>8355</v>
      </c>
      <c r="B8323" s="12">
        <v>42363</v>
      </c>
      <c r="C8323" s="4" t="s">
        <v>23</v>
      </c>
      <c r="D8323" s="4">
        <v>5.2</v>
      </c>
      <c r="E8323" s="4">
        <v>148</v>
      </c>
      <c r="F8323" s="5">
        <v>0.70833333333333337</v>
      </c>
      <c r="G8323" s="6">
        <v>420</v>
      </c>
      <c r="H8323" s="7">
        <v>77700</v>
      </c>
      <c r="I8323" s="7">
        <f>FlightsPivot[[#This Row],[Total Fare]]*10%</f>
        <v>7770</v>
      </c>
      <c r="J8323" s="7">
        <f>FlightsPivot[[#This Row],[Total Fare]]+FlightsPivot[[#This Row],[10% tax ]]</f>
        <v>85470</v>
      </c>
      <c r="K8323" s="4">
        <v>12</v>
      </c>
      <c r="L8323" s="4">
        <v>2015</v>
      </c>
      <c r="M8323" t="str">
        <f>INDEX(RoutesPivot[DepAirport],MATCH($C8323,RoutesPivot[[RouteID]:[RouteID]],0))</f>
        <v>ORD</v>
      </c>
      <c r="N8323" t="str">
        <f>INDEX(RoutesPivot[AirportID],MATCH($C8323,RoutesPivot[[RouteID]:[RouteID]],0))</f>
        <v>DEN</v>
      </c>
      <c r="O8323">
        <f>INDEX(RoutesPivot[Distance],MATCH($C8323,RoutesPivot[[RouteID]:[RouteID]],0))</f>
        <v>800</v>
      </c>
      <c r="P8323">
        <f>INDEX(RoutesPivot[ListPrice],MATCH($C8323,RoutesPivot[[RouteID]:[RouteID]],0))</f>
        <v>300</v>
      </c>
      <c r="Q8323" t="str">
        <f>INDEX(AirportPivot[AirportName],MATCH($N8323,AirportPivot[[AirportID]:[AirportID]],0))</f>
        <v>Denver International</v>
      </c>
      <c r="R8323">
        <f>INDEX(AirportPivot[Gates (number of available)],MATCH($N8323,AirportPivot[[AirportID]:[AirportID]],0))</f>
        <v>75</v>
      </c>
    </row>
    <row r="8324" spans="1:18" x14ac:dyDescent="0.25">
      <c r="A8324" s="3" t="s">
        <v>8356</v>
      </c>
      <c r="B8324" s="12">
        <v>41934</v>
      </c>
      <c r="C8324" s="4" t="s">
        <v>86</v>
      </c>
      <c r="D8324" s="4">
        <v>1.6</v>
      </c>
      <c r="E8324" s="4">
        <v>138</v>
      </c>
      <c r="F8324" s="5">
        <v>0.60416666666666663</v>
      </c>
      <c r="G8324" s="6">
        <v>115</v>
      </c>
      <c r="H8324" s="7">
        <v>21275</v>
      </c>
      <c r="I8324" s="7">
        <f>FlightsPivot[[#This Row],[Total Fare]]*10%</f>
        <v>2127.5</v>
      </c>
      <c r="J8324" s="7">
        <f>FlightsPivot[[#This Row],[Total Fare]]+FlightsPivot[[#This Row],[10% tax ]]</f>
        <v>23402.5</v>
      </c>
      <c r="K8324" s="4">
        <v>10</v>
      </c>
      <c r="L8324" s="4">
        <v>2014</v>
      </c>
      <c r="M8324" t="str">
        <f>INDEX(RoutesPivot[DepAirport],MATCH($C8324,RoutesPivot[[RouteID]:[RouteID]],0))</f>
        <v>ORD</v>
      </c>
      <c r="N8324" t="str">
        <f>INDEX(RoutesPivot[AirportID],MATCH($C8324,RoutesPivot[[RouteID]:[RouteID]],0))</f>
        <v>DTW</v>
      </c>
      <c r="O8324">
        <f>INDEX(RoutesPivot[Distance],MATCH($C8324,RoutesPivot[[RouteID]:[RouteID]],0))</f>
        <v>200</v>
      </c>
      <c r="P8324">
        <f>INDEX(RoutesPivot[ListPrice],MATCH($C8324,RoutesPivot[[RouteID]:[RouteID]],0))</f>
        <v>115</v>
      </c>
      <c r="Q8324" t="str">
        <f>INDEX(AirportPivot[AirportName],MATCH($N8324,AirportPivot[[AirportID]:[AirportID]],0))</f>
        <v>Detroit Metropolitan Wayne County</v>
      </c>
      <c r="R8324">
        <f>INDEX(AirportPivot[Gates (number of available)],MATCH($N8324,AirportPivot[[AirportID]:[AirportID]],0))</f>
        <v>60</v>
      </c>
    </row>
    <row r="8325" spans="1:18" x14ac:dyDescent="0.25">
      <c r="A8325" s="3" t="s">
        <v>8357</v>
      </c>
      <c r="B8325" s="12">
        <v>41973</v>
      </c>
      <c r="C8325" s="4" t="s">
        <v>17</v>
      </c>
      <c r="D8325" s="4">
        <v>8.4</v>
      </c>
      <c r="E8325" s="4">
        <v>32</v>
      </c>
      <c r="F8325" s="5">
        <v>0.33333333333333331</v>
      </c>
      <c r="G8325" s="6">
        <v>525</v>
      </c>
      <c r="H8325" s="7">
        <v>97125</v>
      </c>
      <c r="I8325" s="7">
        <f>FlightsPivot[[#This Row],[Total Fare]]*10%</f>
        <v>9712.5</v>
      </c>
      <c r="J8325" s="7">
        <f>FlightsPivot[[#This Row],[Total Fare]]+FlightsPivot[[#This Row],[10% tax ]]</f>
        <v>106837.5</v>
      </c>
      <c r="K8325" s="4">
        <v>11</v>
      </c>
      <c r="L8325" s="4">
        <v>2014</v>
      </c>
      <c r="M8325" t="str">
        <f>INDEX(RoutesPivot[DepAirport],MATCH($C8325,RoutesPivot[[RouteID]:[RouteID]],0))</f>
        <v>ORD</v>
      </c>
      <c r="N8325" t="str">
        <f>INDEX(RoutesPivot[AirportID],MATCH($C8325,RoutesPivot[[RouteID]:[RouteID]],0))</f>
        <v>LAX</v>
      </c>
      <c r="O8325">
        <f>INDEX(RoutesPivot[Distance],MATCH($C8325,RoutesPivot[[RouteID]:[RouteID]],0))</f>
        <v>1518</v>
      </c>
      <c r="P8325">
        <f>INDEX(RoutesPivot[ListPrice],MATCH($C8325,RoutesPivot[[RouteID]:[RouteID]],0))</f>
        <v>350</v>
      </c>
      <c r="Q8325" t="str">
        <f>INDEX(AirportPivot[AirportName],MATCH($N8325,AirportPivot[[AirportID]:[AirportID]],0))</f>
        <v>Los Angeles International</v>
      </c>
      <c r="R8325">
        <f>INDEX(AirportPivot[Gates (number of available)],MATCH($N8325,AirportPivot[[AirportID]:[AirportID]],0))</f>
        <v>86</v>
      </c>
    </row>
    <row r="8326" spans="1:18" x14ac:dyDescent="0.25">
      <c r="A8326" s="3" t="s">
        <v>8358</v>
      </c>
      <c r="B8326" s="12">
        <v>41785</v>
      </c>
      <c r="C8326" s="4" t="s">
        <v>27</v>
      </c>
      <c r="D8326" s="4">
        <v>9.4</v>
      </c>
      <c r="E8326" s="4">
        <v>104</v>
      </c>
      <c r="F8326" s="5">
        <v>0.5</v>
      </c>
      <c r="G8326" s="6">
        <v>200</v>
      </c>
      <c r="H8326" s="7">
        <v>37000</v>
      </c>
      <c r="I8326" s="7">
        <f>FlightsPivot[[#This Row],[Total Fare]]*10%</f>
        <v>3700</v>
      </c>
      <c r="J8326" s="7">
        <f>FlightsPivot[[#This Row],[Total Fare]]+FlightsPivot[[#This Row],[10% tax ]]</f>
        <v>40700</v>
      </c>
      <c r="K8326" s="4">
        <v>5</v>
      </c>
      <c r="L8326" s="4">
        <v>2014</v>
      </c>
      <c r="M8326" t="str">
        <f>INDEX(RoutesPivot[DepAirport],MATCH($C8326,RoutesPivot[[RouteID]:[RouteID]],0))</f>
        <v>ORD</v>
      </c>
      <c r="N8326" t="str">
        <f>INDEX(RoutesPivot[AirportID],MATCH($C8326,RoutesPivot[[RouteID]:[RouteID]],0))</f>
        <v>ATL</v>
      </c>
      <c r="O8326">
        <f>INDEX(RoutesPivot[Distance],MATCH($C8326,RoutesPivot[[RouteID]:[RouteID]],0))</f>
        <v>510</v>
      </c>
      <c r="P8326">
        <f>INDEX(RoutesPivot[ListPrice],MATCH($C8326,RoutesPivot[[RouteID]:[RouteID]],0))</f>
        <v>200</v>
      </c>
      <c r="Q8326" t="str">
        <f>INDEX(AirportPivot[AirportName],MATCH($N8326,AirportPivot[[AirportID]:[AirportID]],0))</f>
        <v>Hartsfield-Jackson Atlanta International</v>
      </c>
      <c r="R8326">
        <f>INDEX(AirportPivot[Gates (number of available)],MATCH($N8326,AirportPivot[[AirportID]:[AirportID]],0))</f>
        <v>100</v>
      </c>
    </row>
    <row r="8327" spans="1:18" x14ac:dyDescent="0.25">
      <c r="A8327" s="3" t="s">
        <v>8359</v>
      </c>
      <c r="B8327" s="12">
        <v>42245</v>
      </c>
      <c r="C8327" s="4" t="s">
        <v>15</v>
      </c>
      <c r="D8327" s="4">
        <v>2.2000000000000002</v>
      </c>
      <c r="E8327" s="4">
        <v>190</v>
      </c>
      <c r="F8327" s="5">
        <v>0.83333333333333337</v>
      </c>
      <c r="G8327" s="6">
        <v>247.5</v>
      </c>
      <c r="H8327" s="7">
        <v>40837.5</v>
      </c>
      <c r="I8327" s="7">
        <f>FlightsPivot[[#This Row],[Total Fare]]*10%</f>
        <v>4083.75</v>
      </c>
      <c r="J8327" s="7">
        <f>FlightsPivot[[#This Row],[Total Fare]]+FlightsPivot[[#This Row],[10% tax ]]</f>
        <v>44921.25</v>
      </c>
      <c r="K8327" s="4">
        <v>8</v>
      </c>
      <c r="L8327" s="4">
        <v>2015</v>
      </c>
      <c r="M8327" t="str">
        <f>INDEX(RoutesPivot[DepAirport],MATCH($C8327,RoutesPivot[[RouteID]:[RouteID]],0))</f>
        <v>ORD</v>
      </c>
      <c r="N8327" t="str">
        <f>INDEX(RoutesPivot[AirportID],MATCH($C8327,RoutesPivot[[RouteID]:[RouteID]],0))</f>
        <v>EWR</v>
      </c>
      <c r="O8327">
        <f>INDEX(RoutesPivot[Distance],MATCH($C8327,RoutesPivot[[RouteID]:[RouteID]],0))</f>
        <v>600</v>
      </c>
      <c r="P8327">
        <f>INDEX(RoutesPivot[ListPrice],MATCH($C8327,RoutesPivot[[RouteID]:[RouteID]],0))</f>
        <v>225</v>
      </c>
      <c r="Q8327" t="str">
        <f>INDEX(AirportPivot[AirportName],MATCH($N8327,AirportPivot[[AirportID]:[AirportID]],0))</f>
        <v>Newark Liberty International</v>
      </c>
      <c r="R8327">
        <f>INDEX(AirportPivot[Gates (number of available)],MATCH($N8327,AirportPivot[[AirportID]:[AirportID]],0))</f>
        <v>82</v>
      </c>
    </row>
    <row r="8328" spans="1:18" x14ac:dyDescent="0.25">
      <c r="A8328" s="3" t="s">
        <v>8360</v>
      </c>
      <c r="B8328" s="12">
        <v>42068</v>
      </c>
      <c r="C8328" s="4" t="s">
        <v>53</v>
      </c>
      <c r="D8328" s="4">
        <v>1.1000000000000001</v>
      </c>
      <c r="E8328" s="4">
        <v>163</v>
      </c>
      <c r="F8328" s="5">
        <v>0.79166666666666663</v>
      </c>
      <c r="G8328" s="6">
        <v>300</v>
      </c>
      <c r="H8328" s="7">
        <v>49500</v>
      </c>
      <c r="I8328" s="7">
        <f>FlightsPivot[[#This Row],[Total Fare]]*10%</f>
        <v>4950</v>
      </c>
      <c r="J8328" s="7">
        <f>FlightsPivot[[#This Row],[Total Fare]]+FlightsPivot[[#This Row],[10% tax ]]</f>
        <v>54450</v>
      </c>
      <c r="K8328" s="4">
        <v>3</v>
      </c>
      <c r="L8328" s="4">
        <v>2015</v>
      </c>
      <c r="M8328" t="str">
        <f>INDEX(RoutesPivot[DepAirport],MATCH($C8328,RoutesPivot[[RouteID]:[RouteID]],0))</f>
        <v>ORD</v>
      </c>
      <c r="N8328" t="str">
        <f>INDEX(RoutesPivot[AirportID],MATCH($C8328,RoutesPivot[[RouteID]:[RouteID]],0))</f>
        <v>FLL</v>
      </c>
      <c r="O8328">
        <f>INDEX(RoutesPivot[Distance],MATCH($C8328,RoutesPivot[[RouteID]:[RouteID]],0))</f>
        <v>940</v>
      </c>
      <c r="P8328">
        <f>INDEX(RoutesPivot[ListPrice],MATCH($C8328,RoutesPivot[[RouteID]:[RouteID]],0))</f>
        <v>300</v>
      </c>
      <c r="Q8328" t="str">
        <f>INDEX(AirportPivot[AirportName],MATCH($N8328,AirportPivot[[AirportID]:[AirportID]],0))</f>
        <v>Fort Lauderdale/Hollywood International</v>
      </c>
      <c r="R8328">
        <f>INDEX(AirportPivot[Gates (number of available)],MATCH($N8328,AirportPivot[[AirportID]:[AirportID]],0))</f>
        <v>55</v>
      </c>
    </row>
    <row r="8329" spans="1:18" x14ac:dyDescent="0.25">
      <c r="A8329" s="3" t="s">
        <v>8361</v>
      </c>
      <c r="B8329" s="12">
        <v>42226</v>
      </c>
      <c r="C8329" s="4" t="s">
        <v>23</v>
      </c>
      <c r="D8329" s="4">
        <v>2.2000000000000002</v>
      </c>
      <c r="E8329" s="4">
        <v>106</v>
      </c>
      <c r="F8329" s="5">
        <v>0.66666666666666663</v>
      </c>
      <c r="G8329" s="6">
        <v>330</v>
      </c>
      <c r="H8329" s="7">
        <v>61050</v>
      </c>
      <c r="I8329" s="7">
        <f>FlightsPivot[[#This Row],[Total Fare]]*10%</f>
        <v>6105</v>
      </c>
      <c r="J8329" s="7">
        <f>FlightsPivot[[#This Row],[Total Fare]]+FlightsPivot[[#This Row],[10% tax ]]</f>
        <v>67155</v>
      </c>
      <c r="K8329" s="4">
        <v>8</v>
      </c>
      <c r="L8329" s="4">
        <v>2015</v>
      </c>
      <c r="M8329" t="str">
        <f>INDEX(RoutesPivot[DepAirport],MATCH($C8329,RoutesPivot[[RouteID]:[RouteID]],0))</f>
        <v>ORD</v>
      </c>
      <c r="N8329" t="str">
        <f>INDEX(RoutesPivot[AirportID],MATCH($C8329,RoutesPivot[[RouteID]:[RouteID]],0))</f>
        <v>DEN</v>
      </c>
      <c r="O8329">
        <f>INDEX(RoutesPivot[Distance],MATCH($C8329,RoutesPivot[[RouteID]:[RouteID]],0))</f>
        <v>800</v>
      </c>
      <c r="P8329">
        <f>INDEX(RoutesPivot[ListPrice],MATCH($C8329,RoutesPivot[[RouteID]:[RouteID]],0))</f>
        <v>300</v>
      </c>
      <c r="Q8329" t="str">
        <f>INDEX(AirportPivot[AirportName],MATCH($N8329,AirportPivot[[AirportID]:[AirportID]],0))</f>
        <v>Denver International</v>
      </c>
      <c r="R8329">
        <f>INDEX(AirportPivot[Gates (number of available)],MATCH($N8329,AirportPivot[[AirportID]:[AirportID]],0))</f>
        <v>75</v>
      </c>
    </row>
    <row r="8330" spans="1:18" x14ac:dyDescent="0.25">
      <c r="A8330" s="3" t="s">
        <v>8362</v>
      </c>
      <c r="B8330" s="12">
        <v>42031</v>
      </c>
      <c r="C8330" s="4" t="s">
        <v>17</v>
      </c>
      <c r="D8330" s="4">
        <v>4.0999999999999996</v>
      </c>
      <c r="E8330" s="4">
        <v>6</v>
      </c>
      <c r="F8330" s="5">
        <v>0.54166666666666663</v>
      </c>
      <c r="G8330" s="6">
        <v>350</v>
      </c>
      <c r="H8330" s="7">
        <v>64750</v>
      </c>
      <c r="I8330" s="7">
        <f>FlightsPivot[[#This Row],[Total Fare]]*10%</f>
        <v>6475</v>
      </c>
      <c r="J8330" s="7">
        <f>FlightsPivot[[#This Row],[Total Fare]]+FlightsPivot[[#This Row],[10% tax ]]</f>
        <v>71225</v>
      </c>
      <c r="K8330" s="4">
        <v>1</v>
      </c>
      <c r="L8330" s="4">
        <v>2015</v>
      </c>
      <c r="M8330" t="str">
        <f>INDEX(RoutesPivot[DepAirport],MATCH($C8330,RoutesPivot[[RouteID]:[RouteID]],0))</f>
        <v>ORD</v>
      </c>
      <c r="N8330" t="str">
        <f>INDEX(RoutesPivot[AirportID],MATCH($C8330,RoutesPivot[[RouteID]:[RouteID]],0))</f>
        <v>LAX</v>
      </c>
      <c r="O8330">
        <f>INDEX(RoutesPivot[Distance],MATCH($C8330,RoutesPivot[[RouteID]:[RouteID]],0))</f>
        <v>1518</v>
      </c>
      <c r="P8330">
        <f>INDEX(RoutesPivot[ListPrice],MATCH($C8330,RoutesPivot[[RouteID]:[RouteID]],0))</f>
        <v>350</v>
      </c>
      <c r="Q8330" t="str">
        <f>INDEX(AirportPivot[AirportName],MATCH($N8330,AirportPivot[[AirportID]:[AirportID]],0))</f>
        <v>Los Angeles International</v>
      </c>
      <c r="R8330">
        <f>INDEX(AirportPivot[Gates (number of available)],MATCH($N8330,AirportPivot[[AirportID]:[AirportID]],0))</f>
        <v>86</v>
      </c>
    </row>
    <row r="8331" spans="1:18" x14ac:dyDescent="0.25">
      <c r="A8331" s="3" t="s">
        <v>8363</v>
      </c>
      <c r="B8331" s="12">
        <v>41976</v>
      </c>
      <c r="C8331" s="4" t="s">
        <v>50</v>
      </c>
      <c r="D8331" s="4">
        <v>3</v>
      </c>
      <c r="E8331" s="4">
        <v>108</v>
      </c>
      <c r="F8331" s="5">
        <v>0.75</v>
      </c>
      <c r="G8331" s="6">
        <v>275</v>
      </c>
      <c r="H8331" s="7">
        <v>50875</v>
      </c>
      <c r="I8331" s="7">
        <f>FlightsPivot[[#This Row],[Total Fare]]*10%</f>
        <v>5087.5</v>
      </c>
      <c r="J8331" s="7">
        <f>FlightsPivot[[#This Row],[Total Fare]]+FlightsPivot[[#This Row],[10% tax ]]</f>
        <v>55962.5</v>
      </c>
      <c r="K8331" s="4">
        <v>12</v>
      </c>
      <c r="L8331" s="4">
        <v>2014</v>
      </c>
      <c r="M8331" t="str">
        <f>INDEX(RoutesPivot[DepAirport],MATCH($C8331,RoutesPivot[[RouteID]:[RouteID]],0))</f>
        <v>ORD</v>
      </c>
      <c r="N8331" t="str">
        <f>INDEX(RoutesPivot[AirportID],MATCH($C8331,RoutesPivot[[RouteID]:[RouteID]],0))</f>
        <v>LGA</v>
      </c>
      <c r="O8331">
        <f>INDEX(RoutesPivot[Distance],MATCH($C8331,RoutesPivot[[RouteID]:[RouteID]],0))</f>
        <v>610</v>
      </c>
      <c r="P8331">
        <f>INDEX(RoutesPivot[ListPrice],MATCH($C8331,RoutesPivot[[RouteID]:[RouteID]],0))</f>
        <v>275</v>
      </c>
      <c r="Q8331" t="str">
        <f>INDEX(AirportPivot[AirportName],MATCH($N8331,AirportPivot[[AirportID]:[AirportID]],0))</f>
        <v>Laguardia</v>
      </c>
      <c r="R8331">
        <f>INDEX(AirportPivot[Gates (number of available)],MATCH($N8331,AirportPivot[[AirportID]:[AirportID]],0))</f>
        <v>66</v>
      </c>
    </row>
    <row r="8332" spans="1:18" x14ac:dyDescent="0.25">
      <c r="A8332" s="3" t="s">
        <v>8364</v>
      </c>
      <c r="B8332" s="12">
        <v>41925</v>
      </c>
      <c r="C8332" s="4" t="s">
        <v>30</v>
      </c>
      <c r="D8332" s="4">
        <v>1.8</v>
      </c>
      <c r="E8332" s="4">
        <v>29</v>
      </c>
      <c r="F8332" s="5">
        <v>0.75</v>
      </c>
      <c r="G8332" s="6">
        <v>250</v>
      </c>
      <c r="H8332" s="7">
        <v>46250</v>
      </c>
      <c r="I8332" s="7">
        <f>FlightsPivot[[#This Row],[Total Fare]]*10%</f>
        <v>4625</v>
      </c>
      <c r="J8332" s="7">
        <f>FlightsPivot[[#This Row],[Total Fare]]+FlightsPivot[[#This Row],[10% tax ]]</f>
        <v>50875</v>
      </c>
      <c r="K8332" s="4">
        <v>10</v>
      </c>
      <c r="L8332" s="4">
        <v>2014</v>
      </c>
      <c r="M8332" t="str">
        <f>INDEX(RoutesPivot[DepAirport],MATCH($C8332,RoutesPivot[[RouteID]:[RouteID]],0))</f>
        <v>ORD</v>
      </c>
      <c r="N8332" t="str">
        <f>INDEX(RoutesPivot[AirportID],MATCH($C8332,RoutesPivot[[RouteID]:[RouteID]],0))</f>
        <v>MCO</v>
      </c>
      <c r="O8332">
        <f>INDEX(RoutesPivot[Distance],MATCH($C8332,RoutesPivot[[RouteID]:[RouteID]],0))</f>
        <v>850</v>
      </c>
      <c r="P8332">
        <f>INDEX(RoutesPivot[ListPrice],MATCH($C8332,RoutesPivot[[RouteID]:[RouteID]],0))</f>
        <v>250</v>
      </c>
      <c r="Q8332" t="str">
        <f>INDEX(AirportPivot[AirportName],MATCH($N8332,AirportPivot[[AirportID]:[AirportID]],0))</f>
        <v>Orlando International</v>
      </c>
      <c r="R8332">
        <f>INDEX(AirportPivot[Gates (number of available)],MATCH($N8332,AirportPivot[[AirportID]:[AirportID]],0))</f>
        <v>67</v>
      </c>
    </row>
    <row r="8333" spans="1:18" x14ac:dyDescent="0.25">
      <c r="A8333" s="3" t="s">
        <v>8365</v>
      </c>
      <c r="B8333" s="12">
        <v>42293</v>
      </c>
      <c r="C8333" s="4" t="s">
        <v>98</v>
      </c>
      <c r="D8333" s="4">
        <v>1.9</v>
      </c>
      <c r="E8333" s="4">
        <v>161</v>
      </c>
      <c r="F8333" s="5">
        <v>0.70833333333333337</v>
      </c>
      <c r="G8333" s="6">
        <v>275</v>
      </c>
      <c r="H8333" s="7">
        <v>45375</v>
      </c>
      <c r="I8333" s="7">
        <f>FlightsPivot[[#This Row],[Total Fare]]*10%</f>
        <v>4537.5</v>
      </c>
      <c r="J8333" s="7">
        <f>FlightsPivot[[#This Row],[Total Fare]]+FlightsPivot[[#This Row],[10% tax ]]</f>
        <v>49912.5</v>
      </c>
      <c r="K8333" s="4">
        <v>10</v>
      </c>
      <c r="L8333" s="4">
        <v>2015</v>
      </c>
      <c r="M8333" t="str">
        <f>INDEX(RoutesPivot[DepAirport],MATCH($C8333,RoutesPivot[[RouteID]:[RouteID]],0))</f>
        <v>ORD</v>
      </c>
      <c r="N8333" t="str">
        <f>INDEX(RoutesPivot[AirportID],MATCH($C8333,RoutesPivot[[RouteID]:[RouteID]],0))</f>
        <v>PHL</v>
      </c>
      <c r="O8333">
        <f>INDEX(RoutesPivot[Distance],MATCH($C8333,RoutesPivot[[RouteID]:[RouteID]],0))</f>
        <v>580</v>
      </c>
      <c r="P8333">
        <f>INDEX(RoutesPivot[ListPrice],MATCH($C8333,RoutesPivot[[RouteID]:[RouteID]],0))</f>
        <v>275</v>
      </c>
      <c r="Q8333" t="str">
        <f>INDEX(AirportPivot[AirportName],MATCH($N8333,AirportPivot[[AirportID]:[AirportID]],0))</f>
        <v>Philadelphia International</v>
      </c>
      <c r="R8333">
        <f>INDEX(AirportPivot[Gates (number of available)],MATCH($N8333,AirportPivot[[AirportID]:[AirportID]],0))</f>
        <v>89</v>
      </c>
    </row>
    <row r="8334" spans="1:18" x14ac:dyDescent="0.25">
      <c r="A8334" s="3" t="s">
        <v>8366</v>
      </c>
      <c r="B8334" s="12">
        <v>42211</v>
      </c>
      <c r="C8334" s="4" t="s">
        <v>13</v>
      </c>
      <c r="D8334" s="4">
        <v>3.4</v>
      </c>
      <c r="E8334" s="4">
        <v>58</v>
      </c>
      <c r="F8334" s="5">
        <v>0.70833333333333337</v>
      </c>
      <c r="G8334" s="6">
        <v>275</v>
      </c>
      <c r="H8334" s="7">
        <v>45375</v>
      </c>
      <c r="I8334" s="7">
        <f>FlightsPivot[[#This Row],[Total Fare]]*10%</f>
        <v>4537.5</v>
      </c>
      <c r="J8334" s="7">
        <f>FlightsPivot[[#This Row],[Total Fare]]+FlightsPivot[[#This Row],[10% tax ]]</f>
        <v>49912.5</v>
      </c>
      <c r="K8334" s="4">
        <v>7</v>
      </c>
      <c r="L8334" s="4">
        <v>2015</v>
      </c>
      <c r="M8334" t="str">
        <f>INDEX(RoutesPivot[DepAirport],MATCH($C8334,RoutesPivot[[RouteID]:[RouteID]],0))</f>
        <v>ORD</v>
      </c>
      <c r="N8334" t="str">
        <f>INDEX(RoutesPivot[AirportID],MATCH($C8334,RoutesPivot[[RouteID]:[RouteID]],0))</f>
        <v>JFK</v>
      </c>
      <c r="O8334">
        <f>INDEX(RoutesPivot[Distance],MATCH($C8334,RoutesPivot[[RouteID]:[RouteID]],0))</f>
        <v>619</v>
      </c>
      <c r="P8334">
        <f>INDEX(RoutesPivot[ListPrice],MATCH($C8334,RoutesPivot[[RouteID]:[RouteID]],0))</f>
        <v>250</v>
      </c>
      <c r="Q8334" t="str">
        <f>INDEX(AirportPivot[AirportName],MATCH($N8334,AirportPivot[[AirportID]:[AirportID]],0))</f>
        <v>John F Kennedy International</v>
      </c>
      <c r="R8334">
        <f>INDEX(AirportPivot[Gates (number of available)],MATCH($N8334,AirportPivot[[AirportID]:[AirportID]],0))</f>
        <v>120</v>
      </c>
    </row>
    <row r="8335" spans="1:18" x14ac:dyDescent="0.25">
      <c r="A8335" s="3" t="s">
        <v>8367</v>
      </c>
      <c r="B8335" s="12">
        <v>42344</v>
      </c>
      <c r="C8335" s="4" t="s">
        <v>27</v>
      </c>
      <c r="D8335" s="4">
        <v>9.6</v>
      </c>
      <c r="E8335" s="4">
        <v>23</v>
      </c>
      <c r="F8335" s="5">
        <v>0.35416666666666669</v>
      </c>
      <c r="G8335" s="6">
        <v>200</v>
      </c>
      <c r="H8335" s="7">
        <v>37000</v>
      </c>
      <c r="I8335" s="7">
        <f>FlightsPivot[[#This Row],[Total Fare]]*10%</f>
        <v>3700</v>
      </c>
      <c r="J8335" s="7">
        <f>FlightsPivot[[#This Row],[Total Fare]]+FlightsPivot[[#This Row],[10% tax ]]</f>
        <v>40700</v>
      </c>
      <c r="K8335" s="4">
        <v>12</v>
      </c>
      <c r="L8335" s="4">
        <v>2015</v>
      </c>
      <c r="M8335" t="str">
        <f>INDEX(RoutesPivot[DepAirport],MATCH($C8335,RoutesPivot[[RouteID]:[RouteID]],0))</f>
        <v>ORD</v>
      </c>
      <c r="N8335" t="str">
        <f>INDEX(RoutesPivot[AirportID],MATCH($C8335,RoutesPivot[[RouteID]:[RouteID]],0))</f>
        <v>ATL</v>
      </c>
      <c r="O8335">
        <f>INDEX(RoutesPivot[Distance],MATCH($C8335,RoutesPivot[[RouteID]:[RouteID]],0))</f>
        <v>510</v>
      </c>
      <c r="P8335">
        <f>INDEX(RoutesPivot[ListPrice],MATCH($C8335,RoutesPivot[[RouteID]:[RouteID]],0))</f>
        <v>200</v>
      </c>
      <c r="Q8335" t="str">
        <f>INDEX(AirportPivot[AirportName],MATCH($N8335,AirportPivot[[AirportID]:[AirportID]],0))</f>
        <v>Hartsfield-Jackson Atlanta International</v>
      </c>
      <c r="R8335">
        <f>INDEX(AirportPivot[Gates (number of available)],MATCH($N8335,AirportPivot[[AirportID]:[AirportID]],0))</f>
        <v>100</v>
      </c>
    </row>
    <row r="8336" spans="1:18" x14ac:dyDescent="0.25">
      <c r="A8336" s="3" t="s">
        <v>8368</v>
      </c>
      <c r="B8336" s="12">
        <v>41915</v>
      </c>
      <c r="C8336" s="4" t="s">
        <v>80</v>
      </c>
      <c r="D8336" s="4">
        <v>2</v>
      </c>
      <c r="E8336" s="4">
        <v>137</v>
      </c>
      <c r="F8336" s="5">
        <v>0.45833333333333331</v>
      </c>
      <c r="G8336" s="6">
        <v>300</v>
      </c>
      <c r="H8336" s="7">
        <v>55500</v>
      </c>
      <c r="I8336" s="7">
        <f>FlightsPivot[[#This Row],[Total Fare]]*10%</f>
        <v>5550</v>
      </c>
      <c r="J8336" s="7">
        <f>FlightsPivot[[#This Row],[Total Fare]]+FlightsPivot[[#This Row],[10% tax ]]</f>
        <v>61050</v>
      </c>
      <c r="K8336" s="4">
        <v>10</v>
      </c>
      <c r="L8336" s="4">
        <v>2014</v>
      </c>
      <c r="M8336" t="str">
        <f>INDEX(RoutesPivot[DepAirport],MATCH($C8336,RoutesPivot[[RouteID]:[RouteID]],0))</f>
        <v>ORD</v>
      </c>
      <c r="N8336" t="str">
        <f>INDEX(RoutesPivot[AirportID],MATCH($C8336,RoutesPivot[[RouteID]:[RouteID]],0))</f>
        <v>MIA</v>
      </c>
      <c r="O8336">
        <f>INDEX(RoutesPivot[Distance],MATCH($C8336,RoutesPivot[[RouteID]:[RouteID]],0))</f>
        <v>1000</v>
      </c>
      <c r="P8336">
        <f>INDEX(RoutesPivot[ListPrice],MATCH($C8336,RoutesPivot[[RouteID]:[RouteID]],0))</f>
        <v>300</v>
      </c>
      <c r="Q8336" t="str">
        <f>INDEX(AirportPivot[AirportName],MATCH($N8336,AirportPivot[[AirportID]:[AirportID]],0))</f>
        <v>Miami International</v>
      </c>
      <c r="R8336">
        <f>INDEX(AirportPivot[Gates (number of available)],MATCH($N8336,AirportPivot[[AirportID]:[AirportID]],0))</f>
        <v>80</v>
      </c>
    </row>
    <row r="8337" spans="1:18" x14ac:dyDescent="0.25">
      <c r="A8337" s="3" t="s">
        <v>8369</v>
      </c>
      <c r="B8337" s="12">
        <v>41675</v>
      </c>
      <c r="C8337" s="4" t="s">
        <v>70</v>
      </c>
      <c r="D8337" s="4">
        <v>2</v>
      </c>
      <c r="E8337" s="4">
        <v>66</v>
      </c>
      <c r="F8337" s="5">
        <v>0.70833333333333337</v>
      </c>
      <c r="G8337" s="6">
        <v>275</v>
      </c>
      <c r="H8337" s="7">
        <v>49775</v>
      </c>
      <c r="I8337" s="7">
        <f>FlightsPivot[[#This Row],[Total Fare]]*10%</f>
        <v>4977.5</v>
      </c>
      <c r="J8337" s="7">
        <f>FlightsPivot[[#This Row],[Total Fare]]+FlightsPivot[[#This Row],[10% tax ]]</f>
        <v>54752.5</v>
      </c>
      <c r="K8337" s="4">
        <v>2</v>
      </c>
      <c r="L8337" s="4">
        <v>2014</v>
      </c>
      <c r="M8337" t="str">
        <f>INDEX(RoutesPivot[DepAirport],MATCH($C8337,RoutesPivot[[RouteID]:[RouteID]],0))</f>
        <v>ORD</v>
      </c>
      <c r="N8337" t="str">
        <f>INDEX(RoutesPivot[AirportID],MATCH($C8337,RoutesPivot[[RouteID]:[RouteID]],0))</f>
        <v>LAS</v>
      </c>
      <c r="O8337">
        <f>INDEX(RoutesPivot[Distance],MATCH($C8337,RoutesPivot[[RouteID]:[RouteID]],0))</f>
        <v>1100</v>
      </c>
      <c r="P8337">
        <f>INDEX(RoutesPivot[ListPrice],MATCH($C8337,RoutesPivot[[RouteID]:[RouteID]],0))</f>
        <v>275</v>
      </c>
      <c r="Q8337" t="str">
        <f>INDEX(AirportPivot[AirportName],MATCH($N8337,AirportPivot[[AirportID]:[AirportID]],0))</f>
        <v>McCarran International</v>
      </c>
      <c r="R8337">
        <f>INDEX(AirportPivot[Gates (number of available)],MATCH($N8337,AirportPivot[[AirportID]:[AirportID]],0))</f>
        <v>68</v>
      </c>
    </row>
    <row r="8338" spans="1:18" x14ac:dyDescent="0.25">
      <c r="A8338" s="3" t="s">
        <v>8370</v>
      </c>
      <c r="B8338" s="12">
        <v>42144</v>
      </c>
      <c r="C8338" s="4" t="s">
        <v>23</v>
      </c>
      <c r="D8338" s="4">
        <v>2.7</v>
      </c>
      <c r="E8338" s="4">
        <v>83</v>
      </c>
      <c r="F8338" s="5">
        <v>0.625</v>
      </c>
      <c r="G8338" s="6">
        <v>300</v>
      </c>
      <c r="H8338" s="7">
        <v>54300</v>
      </c>
      <c r="I8338" s="7">
        <f>FlightsPivot[[#This Row],[Total Fare]]*10%</f>
        <v>5430</v>
      </c>
      <c r="J8338" s="7">
        <f>FlightsPivot[[#This Row],[Total Fare]]+FlightsPivot[[#This Row],[10% tax ]]</f>
        <v>59730</v>
      </c>
      <c r="K8338" s="4">
        <v>5</v>
      </c>
      <c r="L8338" s="4">
        <v>2015</v>
      </c>
      <c r="M8338" t="str">
        <f>INDEX(RoutesPivot[DepAirport],MATCH($C8338,RoutesPivot[[RouteID]:[RouteID]],0))</f>
        <v>ORD</v>
      </c>
      <c r="N8338" t="str">
        <f>INDEX(RoutesPivot[AirportID],MATCH($C8338,RoutesPivot[[RouteID]:[RouteID]],0))</f>
        <v>DEN</v>
      </c>
      <c r="O8338">
        <f>INDEX(RoutesPivot[Distance],MATCH($C8338,RoutesPivot[[RouteID]:[RouteID]],0))</f>
        <v>800</v>
      </c>
      <c r="P8338">
        <f>INDEX(RoutesPivot[ListPrice],MATCH($C8338,RoutesPivot[[RouteID]:[RouteID]],0))</f>
        <v>300</v>
      </c>
      <c r="Q8338" t="str">
        <f>INDEX(AirportPivot[AirportName],MATCH($N8338,AirportPivot[[AirportID]:[AirportID]],0))</f>
        <v>Denver International</v>
      </c>
      <c r="R8338">
        <f>INDEX(AirportPivot[Gates (number of available)],MATCH($N8338,AirportPivot[[AirportID]:[AirportID]],0))</f>
        <v>75</v>
      </c>
    </row>
    <row r="8339" spans="1:18" x14ac:dyDescent="0.25">
      <c r="A8339" s="3" t="s">
        <v>8371</v>
      </c>
      <c r="B8339" s="12">
        <v>42143</v>
      </c>
      <c r="C8339" s="4" t="s">
        <v>33</v>
      </c>
      <c r="D8339" s="4">
        <v>2.5</v>
      </c>
      <c r="E8339" s="4">
        <v>114</v>
      </c>
      <c r="F8339" s="5">
        <v>0.79166666666666663</v>
      </c>
      <c r="G8339" s="6">
        <v>375</v>
      </c>
      <c r="H8339" s="7">
        <v>69375</v>
      </c>
      <c r="I8339" s="7">
        <f>FlightsPivot[[#This Row],[Total Fare]]*10%</f>
        <v>6937.5</v>
      </c>
      <c r="J8339" s="7">
        <f>FlightsPivot[[#This Row],[Total Fare]]+FlightsPivot[[#This Row],[10% tax ]]</f>
        <v>76312.5</v>
      </c>
      <c r="K8339" s="4">
        <v>5</v>
      </c>
      <c r="L8339" s="4">
        <v>2015</v>
      </c>
      <c r="M8339" t="str">
        <f>INDEX(RoutesPivot[DepAirport],MATCH($C8339,RoutesPivot[[RouteID]:[RouteID]],0))</f>
        <v>ORD</v>
      </c>
      <c r="N8339" t="str">
        <f>INDEX(RoutesPivot[AirportID],MATCH($C8339,RoutesPivot[[RouteID]:[RouteID]],0))</f>
        <v>SFO</v>
      </c>
      <c r="O8339">
        <f>INDEX(RoutesPivot[Distance],MATCH($C8339,RoutesPivot[[RouteID]:[RouteID]],0))</f>
        <v>1600</v>
      </c>
      <c r="P8339">
        <f>INDEX(RoutesPivot[ListPrice],MATCH($C8339,RoutesPivot[[RouteID]:[RouteID]],0))</f>
        <v>375</v>
      </c>
      <c r="Q8339" t="str">
        <f>INDEX(AirportPivot[AirportName],MATCH($N8339,AirportPivot[[AirportID]:[AirportID]],0))</f>
        <v>San Francisco International</v>
      </c>
      <c r="R8339">
        <f>INDEX(AirportPivot[Gates (number of available)],MATCH($N8339,AirportPivot[[AirportID]:[AirportID]],0))</f>
        <v>70</v>
      </c>
    </row>
    <row r="8340" spans="1:18" x14ac:dyDescent="0.25">
      <c r="A8340" s="3" t="s">
        <v>8372</v>
      </c>
      <c r="B8340" s="12">
        <v>42188</v>
      </c>
      <c r="C8340" s="4" t="s">
        <v>33</v>
      </c>
      <c r="D8340" s="4">
        <v>1.6</v>
      </c>
      <c r="E8340" s="4">
        <v>34</v>
      </c>
      <c r="F8340" s="5">
        <v>0.45833333333333331</v>
      </c>
      <c r="G8340" s="6">
        <v>412.5</v>
      </c>
      <c r="H8340" s="7">
        <v>76312.5</v>
      </c>
      <c r="I8340" s="7">
        <f>FlightsPivot[[#This Row],[Total Fare]]*10%</f>
        <v>7631.25</v>
      </c>
      <c r="J8340" s="7">
        <f>FlightsPivot[[#This Row],[Total Fare]]+FlightsPivot[[#This Row],[10% tax ]]</f>
        <v>83943.75</v>
      </c>
      <c r="K8340" s="4">
        <v>7</v>
      </c>
      <c r="L8340" s="4">
        <v>2015</v>
      </c>
      <c r="M8340" t="str">
        <f>INDEX(RoutesPivot[DepAirport],MATCH($C8340,RoutesPivot[[RouteID]:[RouteID]],0))</f>
        <v>ORD</v>
      </c>
      <c r="N8340" t="str">
        <f>INDEX(RoutesPivot[AirportID],MATCH($C8340,RoutesPivot[[RouteID]:[RouteID]],0))</f>
        <v>SFO</v>
      </c>
      <c r="O8340">
        <f>INDEX(RoutesPivot[Distance],MATCH($C8340,RoutesPivot[[RouteID]:[RouteID]],0))</f>
        <v>1600</v>
      </c>
      <c r="P8340">
        <f>INDEX(RoutesPivot[ListPrice],MATCH($C8340,RoutesPivot[[RouteID]:[RouteID]],0))</f>
        <v>375</v>
      </c>
      <c r="Q8340" t="str">
        <f>INDEX(AirportPivot[AirportName],MATCH($N8340,AirportPivot[[AirportID]:[AirportID]],0))</f>
        <v>San Francisco International</v>
      </c>
      <c r="R8340">
        <f>INDEX(AirportPivot[Gates (number of available)],MATCH($N8340,AirportPivot[[AirportID]:[AirportID]],0))</f>
        <v>70</v>
      </c>
    </row>
    <row r="8341" spans="1:18" x14ac:dyDescent="0.25">
      <c r="A8341" s="3" t="s">
        <v>8373</v>
      </c>
      <c r="B8341" s="12">
        <v>41997</v>
      </c>
      <c r="C8341" s="4" t="s">
        <v>15</v>
      </c>
      <c r="D8341" s="4">
        <v>3.2</v>
      </c>
      <c r="E8341" s="4">
        <v>129</v>
      </c>
      <c r="F8341" s="5">
        <v>0.33333333333333331</v>
      </c>
      <c r="G8341" s="6">
        <v>315</v>
      </c>
      <c r="H8341" s="7">
        <v>58275</v>
      </c>
      <c r="I8341" s="7">
        <f>FlightsPivot[[#This Row],[Total Fare]]*10%</f>
        <v>5827.5</v>
      </c>
      <c r="J8341" s="7">
        <f>FlightsPivot[[#This Row],[Total Fare]]+FlightsPivot[[#This Row],[10% tax ]]</f>
        <v>64102.5</v>
      </c>
      <c r="K8341" s="4">
        <v>12</v>
      </c>
      <c r="L8341" s="4">
        <v>2014</v>
      </c>
      <c r="M8341" t="str">
        <f>INDEX(RoutesPivot[DepAirport],MATCH($C8341,RoutesPivot[[RouteID]:[RouteID]],0))</f>
        <v>ORD</v>
      </c>
      <c r="N8341" t="str">
        <f>INDEX(RoutesPivot[AirportID],MATCH($C8341,RoutesPivot[[RouteID]:[RouteID]],0))</f>
        <v>EWR</v>
      </c>
      <c r="O8341">
        <f>INDEX(RoutesPivot[Distance],MATCH($C8341,RoutesPivot[[RouteID]:[RouteID]],0))</f>
        <v>600</v>
      </c>
      <c r="P8341">
        <f>INDEX(RoutesPivot[ListPrice],MATCH($C8341,RoutesPivot[[RouteID]:[RouteID]],0))</f>
        <v>225</v>
      </c>
      <c r="Q8341" t="str">
        <f>INDEX(AirportPivot[AirportName],MATCH($N8341,AirportPivot[[AirportID]:[AirportID]],0))</f>
        <v>Newark Liberty International</v>
      </c>
      <c r="R8341">
        <f>INDEX(AirportPivot[Gates (number of available)],MATCH($N8341,AirportPivot[[AirportID]:[AirportID]],0))</f>
        <v>82</v>
      </c>
    </row>
    <row r="8342" spans="1:18" x14ac:dyDescent="0.25">
      <c r="A8342" s="3" t="s">
        <v>8374</v>
      </c>
      <c r="B8342" s="12">
        <v>42063</v>
      </c>
      <c r="C8342" s="4" t="s">
        <v>13</v>
      </c>
      <c r="D8342" s="4">
        <v>1.3</v>
      </c>
      <c r="E8342" s="4">
        <v>127</v>
      </c>
      <c r="F8342" s="5">
        <v>0.41666666666666669</v>
      </c>
      <c r="G8342" s="6">
        <v>250</v>
      </c>
      <c r="H8342" s="7">
        <v>46250</v>
      </c>
      <c r="I8342" s="7">
        <f>FlightsPivot[[#This Row],[Total Fare]]*10%</f>
        <v>4625</v>
      </c>
      <c r="J8342" s="7">
        <f>FlightsPivot[[#This Row],[Total Fare]]+FlightsPivot[[#This Row],[10% tax ]]</f>
        <v>50875</v>
      </c>
      <c r="K8342" s="4">
        <v>2</v>
      </c>
      <c r="L8342" s="4">
        <v>2015</v>
      </c>
      <c r="M8342" t="str">
        <f>INDEX(RoutesPivot[DepAirport],MATCH($C8342,RoutesPivot[[RouteID]:[RouteID]],0))</f>
        <v>ORD</v>
      </c>
      <c r="N8342" t="str">
        <f>INDEX(RoutesPivot[AirportID],MATCH($C8342,RoutesPivot[[RouteID]:[RouteID]],0))</f>
        <v>JFK</v>
      </c>
      <c r="O8342">
        <f>INDEX(RoutesPivot[Distance],MATCH($C8342,RoutesPivot[[RouteID]:[RouteID]],0))</f>
        <v>619</v>
      </c>
      <c r="P8342">
        <f>INDEX(RoutesPivot[ListPrice],MATCH($C8342,RoutesPivot[[RouteID]:[RouteID]],0))</f>
        <v>250</v>
      </c>
      <c r="Q8342" t="str">
        <f>INDEX(AirportPivot[AirportName],MATCH($N8342,AirportPivot[[AirportID]:[AirportID]],0))</f>
        <v>John F Kennedy International</v>
      </c>
      <c r="R8342">
        <f>INDEX(AirportPivot[Gates (number of available)],MATCH($N8342,AirportPivot[[AirportID]:[AirportID]],0))</f>
        <v>120</v>
      </c>
    </row>
    <row r="8343" spans="1:18" x14ac:dyDescent="0.25">
      <c r="A8343" s="3" t="s">
        <v>8375</v>
      </c>
      <c r="B8343" s="12">
        <v>42109</v>
      </c>
      <c r="C8343" s="4" t="s">
        <v>17</v>
      </c>
      <c r="D8343" s="4">
        <v>2.2999999999999998</v>
      </c>
      <c r="E8343" s="4">
        <v>205</v>
      </c>
      <c r="F8343" s="5">
        <v>0.35416666666666669</v>
      </c>
      <c r="G8343" s="6">
        <v>350</v>
      </c>
      <c r="H8343" s="7">
        <v>57750</v>
      </c>
      <c r="I8343" s="7">
        <f>FlightsPivot[[#This Row],[Total Fare]]*10%</f>
        <v>5775</v>
      </c>
      <c r="J8343" s="7">
        <f>FlightsPivot[[#This Row],[Total Fare]]+FlightsPivot[[#This Row],[10% tax ]]</f>
        <v>63525</v>
      </c>
      <c r="K8343" s="4">
        <v>4</v>
      </c>
      <c r="L8343" s="4">
        <v>2015</v>
      </c>
      <c r="M8343" t="str">
        <f>INDEX(RoutesPivot[DepAirport],MATCH($C8343,RoutesPivot[[RouteID]:[RouteID]],0))</f>
        <v>ORD</v>
      </c>
      <c r="N8343" t="str">
        <f>INDEX(RoutesPivot[AirportID],MATCH($C8343,RoutesPivot[[RouteID]:[RouteID]],0))</f>
        <v>LAX</v>
      </c>
      <c r="O8343">
        <f>INDEX(RoutesPivot[Distance],MATCH($C8343,RoutesPivot[[RouteID]:[RouteID]],0))</f>
        <v>1518</v>
      </c>
      <c r="P8343">
        <f>INDEX(RoutesPivot[ListPrice],MATCH($C8343,RoutesPivot[[RouteID]:[RouteID]],0))</f>
        <v>350</v>
      </c>
      <c r="Q8343" t="str">
        <f>INDEX(AirportPivot[AirportName],MATCH($N8343,AirportPivot[[AirportID]:[AirportID]],0))</f>
        <v>Los Angeles International</v>
      </c>
      <c r="R8343">
        <f>INDEX(AirportPivot[Gates (number of available)],MATCH($N8343,AirportPivot[[AirportID]:[AirportID]],0))</f>
        <v>86</v>
      </c>
    </row>
    <row r="8344" spans="1:18" x14ac:dyDescent="0.25">
      <c r="A8344" s="3" t="s">
        <v>8376</v>
      </c>
      <c r="B8344" s="12">
        <v>42168</v>
      </c>
      <c r="C8344" s="4" t="s">
        <v>13</v>
      </c>
      <c r="D8344" s="4">
        <v>1.6</v>
      </c>
      <c r="E8344" s="4">
        <v>173</v>
      </c>
      <c r="F8344" s="5">
        <v>0.5625</v>
      </c>
      <c r="G8344" s="6">
        <v>275</v>
      </c>
      <c r="H8344" s="7">
        <v>45375</v>
      </c>
      <c r="I8344" s="7">
        <f>FlightsPivot[[#This Row],[Total Fare]]*10%</f>
        <v>4537.5</v>
      </c>
      <c r="J8344" s="7">
        <f>FlightsPivot[[#This Row],[Total Fare]]+FlightsPivot[[#This Row],[10% tax ]]</f>
        <v>49912.5</v>
      </c>
      <c r="K8344" s="4">
        <v>6</v>
      </c>
      <c r="L8344" s="4">
        <v>2015</v>
      </c>
      <c r="M8344" t="str">
        <f>INDEX(RoutesPivot[DepAirport],MATCH($C8344,RoutesPivot[[RouteID]:[RouteID]],0))</f>
        <v>ORD</v>
      </c>
      <c r="N8344" t="str">
        <f>INDEX(RoutesPivot[AirportID],MATCH($C8344,RoutesPivot[[RouteID]:[RouteID]],0))</f>
        <v>JFK</v>
      </c>
      <c r="O8344">
        <f>INDEX(RoutesPivot[Distance],MATCH($C8344,RoutesPivot[[RouteID]:[RouteID]],0))</f>
        <v>619</v>
      </c>
      <c r="P8344">
        <f>INDEX(RoutesPivot[ListPrice],MATCH($C8344,RoutesPivot[[RouteID]:[RouteID]],0))</f>
        <v>250</v>
      </c>
      <c r="Q8344" t="str">
        <f>INDEX(AirportPivot[AirportName],MATCH($N8344,AirportPivot[[AirportID]:[AirportID]],0))</f>
        <v>John F Kennedy International</v>
      </c>
      <c r="R8344">
        <f>INDEX(AirportPivot[Gates (number of available)],MATCH($N8344,AirportPivot[[AirportID]:[AirportID]],0))</f>
        <v>120</v>
      </c>
    </row>
    <row r="8345" spans="1:18" x14ac:dyDescent="0.25">
      <c r="A8345" s="3" t="s">
        <v>8377</v>
      </c>
      <c r="B8345" s="12">
        <v>42060</v>
      </c>
      <c r="C8345" s="4" t="s">
        <v>15</v>
      </c>
      <c r="D8345" s="4">
        <v>0.9</v>
      </c>
      <c r="E8345" s="4">
        <v>101</v>
      </c>
      <c r="F8345" s="5">
        <v>0.625</v>
      </c>
      <c r="G8345" s="6">
        <v>225</v>
      </c>
      <c r="H8345" s="7">
        <v>41625</v>
      </c>
      <c r="I8345" s="7">
        <f>FlightsPivot[[#This Row],[Total Fare]]*10%</f>
        <v>4162.5</v>
      </c>
      <c r="J8345" s="7">
        <f>FlightsPivot[[#This Row],[Total Fare]]+FlightsPivot[[#This Row],[10% tax ]]</f>
        <v>45787.5</v>
      </c>
      <c r="K8345" s="4">
        <v>2</v>
      </c>
      <c r="L8345" s="4">
        <v>2015</v>
      </c>
      <c r="M8345" t="str">
        <f>INDEX(RoutesPivot[DepAirport],MATCH($C8345,RoutesPivot[[RouteID]:[RouteID]],0))</f>
        <v>ORD</v>
      </c>
      <c r="N8345" t="str">
        <f>INDEX(RoutesPivot[AirportID],MATCH($C8345,RoutesPivot[[RouteID]:[RouteID]],0))</f>
        <v>EWR</v>
      </c>
      <c r="O8345">
        <f>INDEX(RoutesPivot[Distance],MATCH($C8345,RoutesPivot[[RouteID]:[RouteID]],0))</f>
        <v>600</v>
      </c>
      <c r="P8345">
        <f>INDEX(RoutesPivot[ListPrice],MATCH($C8345,RoutesPivot[[RouteID]:[RouteID]],0))</f>
        <v>225</v>
      </c>
      <c r="Q8345" t="str">
        <f>INDEX(AirportPivot[AirportName],MATCH($N8345,AirportPivot[[AirportID]:[AirportID]],0))</f>
        <v>Newark Liberty International</v>
      </c>
      <c r="R8345">
        <f>INDEX(AirportPivot[Gates (number of available)],MATCH($N8345,AirportPivot[[AirportID]:[AirportID]],0))</f>
        <v>82</v>
      </c>
    </row>
    <row r="8346" spans="1:18" x14ac:dyDescent="0.25">
      <c r="A8346" s="3" t="s">
        <v>8378</v>
      </c>
      <c r="B8346" s="12">
        <v>41697</v>
      </c>
      <c r="C8346" s="4" t="s">
        <v>13</v>
      </c>
      <c r="D8346" s="4">
        <v>1.7</v>
      </c>
      <c r="E8346" s="4">
        <v>132</v>
      </c>
      <c r="F8346" s="5">
        <v>0.70833333333333337</v>
      </c>
      <c r="G8346" s="6">
        <v>250</v>
      </c>
      <c r="H8346" s="7">
        <v>46250</v>
      </c>
      <c r="I8346" s="7">
        <f>FlightsPivot[[#This Row],[Total Fare]]*10%</f>
        <v>4625</v>
      </c>
      <c r="J8346" s="7">
        <f>FlightsPivot[[#This Row],[Total Fare]]+FlightsPivot[[#This Row],[10% tax ]]</f>
        <v>50875</v>
      </c>
      <c r="K8346" s="4">
        <v>2</v>
      </c>
      <c r="L8346" s="4">
        <v>2014</v>
      </c>
      <c r="M8346" t="str">
        <f>INDEX(RoutesPivot[DepAirport],MATCH($C8346,RoutesPivot[[RouteID]:[RouteID]],0))</f>
        <v>ORD</v>
      </c>
      <c r="N8346" t="str">
        <f>INDEX(RoutesPivot[AirportID],MATCH($C8346,RoutesPivot[[RouteID]:[RouteID]],0))</f>
        <v>JFK</v>
      </c>
      <c r="O8346">
        <f>INDEX(RoutesPivot[Distance],MATCH($C8346,RoutesPivot[[RouteID]:[RouteID]],0))</f>
        <v>619</v>
      </c>
      <c r="P8346">
        <f>INDEX(RoutesPivot[ListPrice],MATCH($C8346,RoutesPivot[[RouteID]:[RouteID]],0))</f>
        <v>250</v>
      </c>
      <c r="Q8346" t="str">
        <f>INDEX(AirportPivot[AirportName],MATCH($N8346,AirportPivot[[AirportID]:[AirportID]],0))</f>
        <v>John F Kennedy International</v>
      </c>
      <c r="R8346">
        <f>INDEX(AirportPivot[Gates (number of available)],MATCH($N8346,AirportPivot[[AirportID]:[AirportID]],0))</f>
        <v>120</v>
      </c>
    </row>
    <row r="8347" spans="1:18" x14ac:dyDescent="0.25">
      <c r="A8347" s="3" t="s">
        <v>8379</v>
      </c>
      <c r="B8347" s="12">
        <v>41953</v>
      </c>
      <c r="C8347" s="4" t="s">
        <v>25</v>
      </c>
      <c r="D8347" s="4">
        <v>2</v>
      </c>
      <c r="E8347" s="4">
        <v>108</v>
      </c>
      <c r="F8347" s="5">
        <v>0.54166666666666663</v>
      </c>
      <c r="G8347" s="6">
        <v>200</v>
      </c>
      <c r="H8347" s="7">
        <v>37000</v>
      </c>
      <c r="I8347" s="7">
        <f>FlightsPivot[[#This Row],[Total Fare]]*10%</f>
        <v>3700</v>
      </c>
      <c r="J8347" s="7">
        <f>FlightsPivot[[#This Row],[Total Fare]]+FlightsPivot[[#This Row],[10% tax ]]</f>
        <v>40700</v>
      </c>
      <c r="K8347" s="4">
        <v>11</v>
      </c>
      <c r="L8347" s="4">
        <v>2014</v>
      </c>
      <c r="M8347" t="str">
        <f>INDEX(RoutesPivot[DepAirport],MATCH($C8347,RoutesPivot[[RouteID]:[RouteID]],0))</f>
        <v>ORD</v>
      </c>
      <c r="N8347" t="str">
        <f>INDEX(RoutesPivot[AirportID],MATCH($C8347,RoutesPivot[[RouteID]:[RouteID]],0))</f>
        <v>DFW</v>
      </c>
      <c r="O8347">
        <f>INDEX(RoutesPivot[Distance],MATCH($C8347,RoutesPivot[[RouteID]:[RouteID]],0))</f>
        <v>700</v>
      </c>
      <c r="P8347">
        <f>INDEX(RoutesPivot[ListPrice],MATCH($C8347,RoutesPivot[[RouteID]:[RouteID]],0))</f>
        <v>200</v>
      </c>
      <c r="Q8347" t="str">
        <f>INDEX(AirportPivot[AirportName],MATCH($N8347,AirportPivot[[AirportID]:[AirportID]],0))</f>
        <v>Dallas/Fort Worth International</v>
      </c>
      <c r="R8347">
        <f>INDEX(AirportPivot[Gates (number of available)],MATCH($N8347,AirportPivot[[AirportID]:[AirportID]],0))</f>
        <v>130</v>
      </c>
    </row>
    <row r="8348" spans="1:18" x14ac:dyDescent="0.25">
      <c r="A8348" s="3" t="s">
        <v>8380</v>
      </c>
      <c r="B8348" s="12">
        <v>42283</v>
      </c>
      <c r="C8348" s="4" t="s">
        <v>33</v>
      </c>
      <c r="D8348" s="4">
        <v>2.5</v>
      </c>
      <c r="E8348" s="4">
        <v>161</v>
      </c>
      <c r="F8348" s="5">
        <v>0.75</v>
      </c>
      <c r="G8348" s="6">
        <v>375</v>
      </c>
      <c r="H8348" s="7">
        <v>61875</v>
      </c>
      <c r="I8348" s="7">
        <f>FlightsPivot[[#This Row],[Total Fare]]*10%</f>
        <v>6187.5</v>
      </c>
      <c r="J8348" s="7">
        <f>FlightsPivot[[#This Row],[Total Fare]]+FlightsPivot[[#This Row],[10% tax ]]</f>
        <v>68062.5</v>
      </c>
      <c r="K8348" s="4">
        <v>10</v>
      </c>
      <c r="L8348" s="4">
        <v>2015</v>
      </c>
      <c r="M8348" t="str">
        <f>INDEX(RoutesPivot[DepAirport],MATCH($C8348,RoutesPivot[[RouteID]:[RouteID]],0))</f>
        <v>ORD</v>
      </c>
      <c r="N8348" t="str">
        <f>INDEX(RoutesPivot[AirportID],MATCH($C8348,RoutesPivot[[RouteID]:[RouteID]],0))</f>
        <v>SFO</v>
      </c>
      <c r="O8348">
        <f>INDEX(RoutesPivot[Distance],MATCH($C8348,RoutesPivot[[RouteID]:[RouteID]],0))</f>
        <v>1600</v>
      </c>
      <c r="P8348">
        <f>INDEX(RoutesPivot[ListPrice],MATCH($C8348,RoutesPivot[[RouteID]:[RouteID]],0))</f>
        <v>375</v>
      </c>
      <c r="Q8348" t="str">
        <f>INDEX(AirportPivot[AirportName],MATCH($N8348,AirportPivot[[AirportID]:[AirportID]],0))</f>
        <v>San Francisco International</v>
      </c>
      <c r="R8348">
        <f>INDEX(AirportPivot[Gates (number of available)],MATCH($N8348,AirportPivot[[AirportID]:[AirportID]],0))</f>
        <v>70</v>
      </c>
    </row>
    <row r="8349" spans="1:18" x14ac:dyDescent="0.25">
      <c r="A8349" s="3" t="s">
        <v>8381</v>
      </c>
      <c r="B8349" s="12">
        <v>41841</v>
      </c>
      <c r="C8349" s="4" t="s">
        <v>21</v>
      </c>
      <c r="D8349" s="4">
        <v>1.1000000000000001</v>
      </c>
      <c r="E8349" s="4">
        <v>160</v>
      </c>
      <c r="F8349" s="5">
        <v>0.29166666666666669</v>
      </c>
      <c r="G8349" s="6">
        <v>137.5</v>
      </c>
      <c r="H8349" s="7">
        <v>22687.5</v>
      </c>
      <c r="I8349" s="7">
        <f>FlightsPivot[[#This Row],[Total Fare]]*10%</f>
        <v>2268.75</v>
      </c>
      <c r="J8349" s="7">
        <f>FlightsPivot[[#This Row],[Total Fare]]+FlightsPivot[[#This Row],[10% tax ]]</f>
        <v>24956.25</v>
      </c>
      <c r="K8349" s="4">
        <v>7</v>
      </c>
      <c r="L8349" s="4">
        <v>2014</v>
      </c>
      <c r="M8349" t="str">
        <f>INDEX(RoutesPivot[DepAirport],MATCH($C8349,RoutesPivot[[RouteID]:[RouteID]],0))</f>
        <v>ORD</v>
      </c>
      <c r="N8349" t="str">
        <f>INDEX(RoutesPivot[AirportID],MATCH($C8349,RoutesPivot[[RouteID]:[RouteID]],0))</f>
        <v>CLT</v>
      </c>
      <c r="O8349">
        <f>INDEX(RoutesPivot[Distance],MATCH($C8349,RoutesPivot[[RouteID]:[RouteID]],0))</f>
        <v>700</v>
      </c>
      <c r="P8349">
        <f>INDEX(RoutesPivot[ListPrice],MATCH($C8349,RoutesPivot[[RouteID]:[RouteID]],0))</f>
        <v>125</v>
      </c>
      <c r="Q8349" t="str">
        <f>INDEX(AirportPivot[AirportName],MATCH($N8349,AirportPivot[[AirportID]:[AirportID]],0))</f>
        <v>Charlotte/Douglas International</v>
      </c>
      <c r="R8349">
        <f>INDEX(AirportPivot[Gates (number of available)],MATCH($N8349,AirportPivot[[AirportID]:[AirportID]],0))</f>
        <v>65</v>
      </c>
    </row>
    <row r="8350" spans="1:18" x14ac:dyDescent="0.25">
      <c r="A8350" s="3" t="s">
        <v>8382</v>
      </c>
      <c r="B8350" s="12">
        <v>41967</v>
      </c>
      <c r="C8350" s="4" t="s">
        <v>19</v>
      </c>
      <c r="D8350" s="4">
        <v>6.1</v>
      </c>
      <c r="E8350" s="4">
        <v>180</v>
      </c>
      <c r="F8350" s="5">
        <v>0.8125</v>
      </c>
      <c r="G8350" s="6">
        <v>300</v>
      </c>
      <c r="H8350" s="7">
        <v>49500</v>
      </c>
      <c r="I8350" s="7">
        <f>FlightsPivot[[#This Row],[Total Fare]]*10%</f>
        <v>4950</v>
      </c>
      <c r="J8350" s="7">
        <f>FlightsPivot[[#This Row],[Total Fare]]+FlightsPivot[[#This Row],[10% tax ]]</f>
        <v>54450</v>
      </c>
      <c r="K8350" s="4">
        <v>11</v>
      </c>
      <c r="L8350" s="4">
        <v>2014</v>
      </c>
      <c r="M8350" t="str">
        <f>INDEX(RoutesPivot[DepAirport],MATCH($C8350,RoutesPivot[[RouteID]:[RouteID]],0))</f>
        <v>ORD</v>
      </c>
      <c r="N8350" t="str">
        <f>INDEX(RoutesPivot[AirportID],MATCH($C8350,RoutesPivot[[RouteID]:[RouteID]],0))</f>
        <v>IAH</v>
      </c>
      <c r="O8350">
        <f>INDEX(RoutesPivot[Distance],MATCH($C8350,RoutesPivot[[RouteID]:[RouteID]],0))</f>
        <v>800</v>
      </c>
      <c r="P8350">
        <f>INDEX(RoutesPivot[ListPrice],MATCH($C8350,RoutesPivot[[RouteID]:[RouteID]],0))</f>
        <v>200</v>
      </c>
      <c r="Q8350" t="str">
        <f>INDEX(AirportPivot[AirportName],MATCH($N8350,AirportPivot[[AirportID]:[AirportID]],0))</f>
        <v>George Bush Intercontinental/Houston</v>
      </c>
      <c r="R8350">
        <f>INDEX(AirportPivot[Gates (number of available)],MATCH($N8350,AirportPivot[[AirportID]:[AirportID]],0))</f>
        <v>80</v>
      </c>
    </row>
    <row r="8351" spans="1:18" x14ac:dyDescent="0.25">
      <c r="A8351" s="3" t="s">
        <v>8383</v>
      </c>
      <c r="B8351" s="12">
        <v>41654</v>
      </c>
      <c r="C8351" s="4" t="s">
        <v>80</v>
      </c>
      <c r="D8351" s="4">
        <v>2</v>
      </c>
      <c r="E8351" s="4">
        <v>123</v>
      </c>
      <c r="F8351" s="5">
        <v>0.29166666666666669</v>
      </c>
      <c r="G8351" s="6">
        <v>300</v>
      </c>
      <c r="H8351" s="7">
        <v>55500</v>
      </c>
      <c r="I8351" s="7">
        <f>FlightsPivot[[#This Row],[Total Fare]]*10%</f>
        <v>5550</v>
      </c>
      <c r="J8351" s="7">
        <f>FlightsPivot[[#This Row],[Total Fare]]+FlightsPivot[[#This Row],[10% tax ]]</f>
        <v>61050</v>
      </c>
      <c r="K8351" s="4">
        <v>1</v>
      </c>
      <c r="L8351" s="4">
        <v>2014</v>
      </c>
      <c r="M8351" t="str">
        <f>INDEX(RoutesPivot[DepAirport],MATCH($C8351,RoutesPivot[[RouteID]:[RouteID]],0))</f>
        <v>ORD</v>
      </c>
      <c r="N8351" t="str">
        <f>INDEX(RoutesPivot[AirportID],MATCH($C8351,RoutesPivot[[RouteID]:[RouteID]],0))</f>
        <v>MIA</v>
      </c>
      <c r="O8351">
        <f>INDEX(RoutesPivot[Distance],MATCH($C8351,RoutesPivot[[RouteID]:[RouteID]],0))</f>
        <v>1000</v>
      </c>
      <c r="P8351">
        <f>INDEX(RoutesPivot[ListPrice],MATCH($C8351,RoutesPivot[[RouteID]:[RouteID]],0))</f>
        <v>300</v>
      </c>
      <c r="Q8351" t="str">
        <f>INDEX(AirportPivot[AirportName],MATCH($N8351,AirportPivot[[AirportID]:[AirportID]],0))</f>
        <v>Miami International</v>
      </c>
      <c r="R8351">
        <f>INDEX(AirportPivot[Gates (number of available)],MATCH($N8351,AirportPivot[[AirportID]:[AirportID]],0))</f>
        <v>80</v>
      </c>
    </row>
    <row r="8352" spans="1:18" x14ac:dyDescent="0.25">
      <c r="A8352" s="3" t="s">
        <v>8384</v>
      </c>
      <c r="B8352" s="12">
        <v>41643</v>
      </c>
      <c r="C8352" s="4" t="s">
        <v>80</v>
      </c>
      <c r="D8352" s="4">
        <v>1.3</v>
      </c>
      <c r="E8352" s="4">
        <v>24</v>
      </c>
      <c r="F8352" s="5">
        <v>0.79166666666666663</v>
      </c>
      <c r="G8352" s="6">
        <v>300</v>
      </c>
      <c r="H8352" s="7">
        <v>55500</v>
      </c>
      <c r="I8352" s="7">
        <f>FlightsPivot[[#This Row],[Total Fare]]*10%</f>
        <v>5550</v>
      </c>
      <c r="J8352" s="7">
        <f>FlightsPivot[[#This Row],[Total Fare]]+FlightsPivot[[#This Row],[10% tax ]]</f>
        <v>61050</v>
      </c>
      <c r="K8352" s="4">
        <v>1</v>
      </c>
      <c r="L8352" s="4">
        <v>2014</v>
      </c>
      <c r="M8352" t="str">
        <f>INDEX(RoutesPivot[DepAirport],MATCH($C8352,RoutesPivot[[RouteID]:[RouteID]],0))</f>
        <v>ORD</v>
      </c>
      <c r="N8352" t="str">
        <f>INDEX(RoutesPivot[AirportID],MATCH($C8352,RoutesPivot[[RouteID]:[RouteID]],0))</f>
        <v>MIA</v>
      </c>
      <c r="O8352">
        <f>INDEX(RoutesPivot[Distance],MATCH($C8352,RoutesPivot[[RouteID]:[RouteID]],0))</f>
        <v>1000</v>
      </c>
      <c r="P8352">
        <f>INDEX(RoutesPivot[ListPrice],MATCH($C8352,RoutesPivot[[RouteID]:[RouteID]],0))</f>
        <v>300</v>
      </c>
      <c r="Q8352" t="str">
        <f>INDEX(AirportPivot[AirportName],MATCH($N8352,AirportPivot[[AirportID]:[AirportID]],0))</f>
        <v>Miami International</v>
      </c>
      <c r="R8352">
        <f>INDEX(AirportPivot[Gates (number of available)],MATCH($N8352,AirportPivot[[AirportID]:[AirportID]],0))</f>
        <v>80</v>
      </c>
    </row>
    <row r="8353" spans="1:18" x14ac:dyDescent="0.25">
      <c r="A8353" s="3" t="s">
        <v>8385</v>
      </c>
      <c r="B8353" s="12">
        <v>42175</v>
      </c>
      <c r="C8353" s="4" t="s">
        <v>19</v>
      </c>
      <c r="D8353" s="4">
        <v>1.2</v>
      </c>
      <c r="E8353" s="4">
        <v>197</v>
      </c>
      <c r="F8353" s="5">
        <v>0.45833333333333331</v>
      </c>
      <c r="G8353" s="6">
        <v>220</v>
      </c>
      <c r="H8353" s="7">
        <v>36300</v>
      </c>
      <c r="I8353" s="7">
        <f>FlightsPivot[[#This Row],[Total Fare]]*10%</f>
        <v>3630</v>
      </c>
      <c r="J8353" s="7">
        <f>FlightsPivot[[#This Row],[Total Fare]]+FlightsPivot[[#This Row],[10% tax ]]</f>
        <v>39930</v>
      </c>
      <c r="K8353" s="4">
        <v>6</v>
      </c>
      <c r="L8353" s="4">
        <v>2015</v>
      </c>
      <c r="M8353" t="str">
        <f>INDEX(RoutesPivot[DepAirport],MATCH($C8353,RoutesPivot[[RouteID]:[RouteID]],0))</f>
        <v>ORD</v>
      </c>
      <c r="N8353" t="str">
        <f>INDEX(RoutesPivot[AirportID],MATCH($C8353,RoutesPivot[[RouteID]:[RouteID]],0))</f>
        <v>IAH</v>
      </c>
      <c r="O8353">
        <f>INDEX(RoutesPivot[Distance],MATCH($C8353,RoutesPivot[[RouteID]:[RouteID]],0))</f>
        <v>800</v>
      </c>
      <c r="P8353">
        <f>INDEX(RoutesPivot[ListPrice],MATCH($C8353,RoutesPivot[[RouteID]:[RouteID]],0))</f>
        <v>200</v>
      </c>
      <c r="Q8353" t="str">
        <f>INDEX(AirportPivot[AirportName],MATCH($N8353,AirportPivot[[AirportID]:[AirportID]],0))</f>
        <v>George Bush Intercontinental/Houston</v>
      </c>
      <c r="R8353">
        <f>INDEX(AirportPivot[Gates (number of available)],MATCH($N8353,AirportPivot[[AirportID]:[AirportID]],0))</f>
        <v>80</v>
      </c>
    </row>
    <row r="8354" spans="1:18" x14ac:dyDescent="0.25">
      <c r="A8354" s="3" t="s">
        <v>8386</v>
      </c>
      <c r="B8354" s="12">
        <v>41644</v>
      </c>
      <c r="C8354" s="4" t="s">
        <v>98</v>
      </c>
      <c r="D8354" s="4">
        <v>1.5</v>
      </c>
      <c r="E8354" s="4">
        <v>96</v>
      </c>
      <c r="F8354" s="5">
        <v>0.79166666666666663</v>
      </c>
      <c r="G8354" s="6">
        <v>275</v>
      </c>
      <c r="H8354" s="7">
        <v>50875</v>
      </c>
      <c r="I8354" s="7">
        <f>FlightsPivot[[#This Row],[Total Fare]]*10%</f>
        <v>5087.5</v>
      </c>
      <c r="J8354" s="7">
        <f>FlightsPivot[[#This Row],[Total Fare]]+FlightsPivot[[#This Row],[10% tax ]]</f>
        <v>55962.5</v>
      </c>
      <c r="K8354" s="4">
        <v>1</v>
      </c>
      <c r="L8354" s="4">
        <v>2014</v>
      </c>
      <c r="M8354" t="str">
        <f>INDEX(RoutesPivot[DepAirport],MATCH($C8354,RoutesPivot[[RouteID]:[RouteID]],0))</f>
        <v>ORD</v>
      </c>
      <c r="N8354" t="str">
        <f>INDEX(RoutesPivot[AirportID],MATCH($C8354,RoutesPivot[[RouteID]:[RouteID]],0))</f>
        <v>PHL</v>
      </c>
      <c r="O8354">
        <f>INDEX(RoutesPivot[Distance],MATCH($C8354,RoutesPivot[[RouteID]:[RouteID]],0))</f>
        <v>580</v>
      </c>
      <c r="P8354">
        <f>INDEX(RoutesPivot[ListPrice],MATCH($C8354,RoutesPivot[[RouteID]:[RouteID]],0))</f>
        <v>275</v>
      </c>
      <c r="Q8354" t="str">
        <f>INDEX(AirportPivot[AirportName],MATCH($N8354,AirportPivot[[AirportID]:[AirportID]],0))</f>
        <v>Philadelphia International</v>
      </c>
      <c r="R8354">
        <f>INDEX(AirportPivot[Gates (number of available)],MATCH($N8354,AirportPivot[[AirportID]:[AirportID]],0))</f>
        <v>89</v>
      </c>
    </row>
    <row r="8355" spans="1:18" x14ac:dyDescent="0.25">
      <c r="A8355" s="3" t="s">
        <v>8387</v>
      </c>
      <c r="B8355" s="12">
        <v>42329</v>
      </c>
      <c r="C8355" s="4" t="s">
        <v>98</v>
      </c>
      <c r="D8355" s="4">
        <v>1.8</v>
      </c>
      <c r="E8355" s="4">
        <v>44</v>
      </c>
      <c r="F8355" s="5">
        <v>0.29166666666666669</v>
      </c>
      <c r="G8355" s="6">
        <v>275</v>
      </c>
      <c r="H8355" s="7">
        <v>45375</v>
      </c>
      <c r="I8355" s="7">
        <f>FlightsPivot[[#This Row],[Total Fare]]*10%</f>
        <v>4537.5</v>
      </c>
      <c r="J8355" s="7">
        <f>FlightsPivot[[#This Row],[Total Fare]]+FlightsPivot[[#This Row],[10% tax ]]</f>
        <v>49912.5</v>
      </c>
      <c r="K8355" s="4">
        <v>11</v>
      </c>
      <c r="L8355" s="4">
        <v>2015</v>
      </c>
      <c r="M8355" t="str">
        <f>INDEX(RoutesPivot[DepAirport],MATCH($C8355,RoutesPivot[[RouteID]:[RouteID]],0))</f>
        <v>ORD</v>
      </c>
      <c r="N8355" t="str">
        <f>INDEX(RoutesPivot[AirportID],MATCH($C8355,RoutesPivot[[RouteID]:[RouteID]],0))</f>
        <v>PHL</v>
      </c>
      <c r="O8355">
        <f>INDEX(RoutesPivot[Distance],MATCH($C8355,RoutesPivot[[RouteID]:[RouteID]],0))</f>
        <v>580</v>
      </c>
      <c r="P8355">
        <f>INDEX(RoutesPivot[ListPrice],MATCH($C8355,RoutesPivot[[RouteID]:[RouteID]],0))</f>
        <v>275</v>
      </c>
      <c r="Q8355" t="str">
        <f>INDEX(AirportPivot[AirportName],MATCH($N8355,AirportPivot[[AirportID]:[AirportID]],0))</f>
        <v>Philadelphia International</v>
      </c>
      <c r="R8355">
        <f>INDEX(AirportPivot[Gates (number of available)],MATCH($N8355,AirportPivot[[AirportID]:[AirportID]],0))</f>
        <v>89</v>
      </c>
    </row>
    <row r="8356" spans="1:18" x14ac:dyDescent="0.25">
      <c r="A8356" s="3" t="s">
        <v>8388</v>
      </c>
      <c r="B8356" s="12">
        <v>41880</v>
      </c>
      <c r="C8356" s="4" t="s">
        <v>70</v>
      </c>
      <c r="D8356" s="4">
        <v>1.3</v>
      </c>
      <c r="E8356" s="4">
        <v>81</v>
      </c>
      <c r="F8356" s="5">
        <v>0.79166666666666663</v>
      </c>
      <c r="G8356" s="6">
        <v>302.5</v>
      </c>
      <c r="H8356" s="7">
        <v>54752.5</v>
      </c>
      <c r="I8356" s="7">
        <f>FlightsPivot[[#This Row],[Total Fare]]*10%</f>
        <v>5475.25</v>
      </c>
      <c r="J8356" s="7">
        <f>FlightsPivot[[#This Row],[Total Fare]]+FlightsPivot[[#This Row],[10% tax ]]</f>
        <v>60227.75</v>
      </c>
      <c r="K8356" s="4">
        <v>8</v>
      </c>
      <c r="L8356" s="4">
        <v>2014</v>
      </c>
      <c r="M8356" t="str">
        <f>INDEX(RoutesPivot[DepAirport],MATCH($C8356,RoutesPivot[[RouteID]:[RouteID]],0))</f>
        <v>ORD</v>
      </c>
      <c r="N8356" t="str">
        <f>INDEX(RoutesPivot[AirportID],MATCH($C8356,RoutesPivot[[RouteID]:[RouteID]],0))</f>
        <v>LAS</v>
      </c>
      <c r="O8356">
        <f>INDEX(RoutesPivot[Distance],MATCH($C8356,RoutesPivot[[RouteID]:[RouteID]],0))</f>
        <v>1100</v>
      </c>
      <c r="P8356">
        <f>INDEX(RoutesPivot[ListPrice],MATCH($C8356,RoutesPivot[[RouteID]:[RouteID]],0))</f>
        <v>275</v>
      </c>
      <c r="Q8356" t="str">
        <f>INDEX(AirportPivot[AirportName],MATCH($N8356,AirportPivot[[AirportID]:[AirportID]],0))</f>
        <v>McCarran International</v>
      </c>
      <c r="R8356">
        <f>INDEX(AirportPivot[Gates (number of available)],MATCH($N8356,AirportPivot[[AirportID]:[AirportID]],0))</f>
        <v>68</v>
      </c>
    </row>
    <row r="8357" spans="1:18" x14ac:dyDescent="0.25">
      <c r="A8357" s="3" t="s">
        <v>8389</v>
      </c>
      <c r="B8357" s="12">
        <v>41869</v>
      </c>
      <c r="C8357" s="4" t="s">
        <v>25</v>
      </c>
      <c r="D8357" s="4">
        <v>1.6</v>
      </c>
      <c r="E8357" s="4">
        <v>97</v>
      </c>
      <c r="F8357" s="5">
        <v>0.54166666666666663</v>
      </c>
      <c r="G8357" s="6">
        <v>220</v>
      </c>
      <c r="H8357" s="7">
        <v>40700</v>
      </c>
      <c r="I8357" s="7">
        <f>FlightsPivot[[#This Row],[Total Fare]]*10%</f>
        <v>4070</v>
      </c>
      <c r="J8357" s="7">
        <f>FlightsPivot[[#This Row],[Total Fare]]+FlightsPivot[[#This Row],[10% tax ]]</f>
        <v>44770</v>
      </c>
      <c r="K8357" s="4">
        <v>8</v>
      </c>
      <c r="L8357" s="4">
        <v>2014</v>
      </c>
      <c r="M8357" t="str">
        <f>INDEX(RoutesPivot[DepAirport],MATCH($C8357,RoutesPivot[[RouteID]:[RouteID]],0))</f>
        <v>ORD</v>
      </c>
      <c r="N8357" t="str">
        <f>INDEX(RoutesPivot[AirportID],MATCH($C8357,RoutesPivot[[RouteID]:[RouteID]],0))</f>
        <v>DFW</v>
      </c>
      <c r="O8357">
        <f>INDEX(RoutesPivot[Distance],MATCH($C8357,RoutesPivot[[RouteID]:[RouteID]],0))</f>
        <v>700</v>
      </c>
      <c r="P8357">
        <f>INDEX(RoutesPivot[ListPrice],MATCH($C8357,RoutesPivot[[RouteID]:[RouteID]],0))</f>
        <v>200</v>
      </c>
      <c r="Q8357" t="str">
        <f>INDEX(AirportPivot[AirportName],MATCH($N8357,AirportPivot[[AirportID]:[AirportID]],0))</f>
        <v>Dallas/Fort Worth International</v>
      </c>
      <c r="R8357">
        <f>INDEX(AirportPivot[Gates (number of available)],MATCH($N8357,AirportPivot[[AirportID]:[AirportID]],0))</f>
        <v>130</v>
      </c>
    </row>
    <row r="8358" spans="1:18" x14ac:dyDescent="0.25">
      <c r="A8358" s="3" t="s">
        <v>8390</v>
      </c>
      <c r="B8358" s="12">
        <v>41912</v>
      </c>
      <c r="C8358" s="4" t="s">
        <v>11</v>
      </c>
      <c r="D8358" s="4">
        <v>1.3</v>
      </c>
      <c r="E8358" s="4">
        <v>149</v>
      </c>
      <c r="F8358" s="5">
        <v>0.75</v>
      </c>
      <c r="G8358" s="6">
        <v>300</v>
      </c>
      <c r="H8358" s="7">
        <v>55500</v>
      </c>
      <c r="I8358" s="7">
        <f>FlightsPivot[[#This Row],[Total Fare]]*10%</f>
        <v>5550</v>
      </c>
      <c r="J8358" s="7">
        <f>FlightsPivot[[#This Row],[Total Fare]]+FlightsPivot[[#This Row],[10% tax ]]</f>
        <v>61050</v>
      </c>
      <c r="K8358" s="4">
        <v>9</v>
      </c>
      <c r="L8358" s="4">
        <v>2014</v>
      </c>
      <c r="M8358" t="str">
        <f>INDEX(RoutesPivot[DepAirport],MATCH($C8358,RoutesPivot[[RouteID]:[RouteID]],0))</f>
        <v>ORD</v>
      </c>
      <c r="N8358" t="str">
        <f>INDEX(RoutesPivot[AirportID],MATCH($C8358,RoutesPivot[[RouteID]:[RouteID]],0))</f>
        <v>BOS</v>
      </c>
      <c r="O8358">
        <f>INDEX(RoutesPivot[Distance],MATCH($C8358,RoutesPivot[[RouteID]:[RouteID]],0))</f>
        <v>730</v>
      </c>
      <c r="P8358">
        <f>INDEX(RoutesPivot[ListPrice],MATCH($C8358,RoutesPivot[[RouteID]:[RouteID]],0))</f>
        <v>300</v>
      </c>
      <c r="Q8358" t="str">
        <f>INDEX(AirportPivot[AirportName],MATCH($N8358,AirportPivot[[AirportID]:[AirportID]],0))</f>
        <v>General Edward Lawrence Logan International</v>
      </c>
      <c r="R8358">
        <f>INDEX(AirportPivot[Gates (number of available)],MATCH($N8358,AirportPivot[[AirportID]:[AirportID]],0))</f>
        <v>63</v>
      </c>
    </row>
    <row r="8359" spans="1:18" x14ac:dyDescent="0.25">
      <c r="A8359" s="3" t="s">
        <v>8391</v>
      </c>
      <c r="B8359" s="12">
        <v>42092</v>
      </c>
      <c r="C8359" s="4" t="s">
        <v>21</v>
      </c>
      <c r="D8359" s="4">
        <v>1.6</v>
      </c>
      <c r="E8359" s="4">
        <v>202</v>
      </c>
      <c r="F8359" s="5">
        <v>0.29166666666666669</v>
      </c>
      <c r="G8359" s="6">
        <v>125</v>
      </c>
      <c r="H8359" s="7">
        <v>20625</v>
      </c>
      <c r="I8359" s="7">
        <f>FlightsPivot[[#This Row],[Total Fare]]*10%</f>
        <v>2062.5</v>
      </c>
      <c r="J8359" s="7">
        <f>FlightsPivot[[#This Row],[Total Fare]]+FlightsPivot[[#This Row],[10% tax ]]</f>
        <v>22687.5</v>
      </c>
      <c r="K8359" s="4">
        <v>3</v>
      </c>
      <c r="L8359" s="4">
        <v>2015</v>
      </c>
      <c r="M8359" t="str">
        <f>INDEX(RoutesPivot[DepAirport],MATCH($C8359,RoutesPivot[[RouteID]:[RouteID]],0))</f>
        <v>ORD</v>
      </c>
      <c r="N8359" t="str">
        <f>INDEX(RoutesPivot[AirportID],MATCH($C8359,RoutesPivot[[RouteID]:[RouteID]],0))</f>
        <v>CLT</v>
      </c>
      <c r="O8359">
        <f>INDEX(RoutesPivot[Distance],MATCH($C8359,RoutesPivot[[RouteID]:[RouteID]],0))</f>
        <v>700</v>
      </c>
      <c r="P8359">
        <f>INDEX(RoutesPivot[ListPrice],MATCH($C8359,RoutesPivot[[RouteID]:[RouteID]],0))</f>
        <v>125</v>
      </c>
      <c r="Q8359" t="str">
        <f>INDEX(AirportPivot[AirportName],MATCH($N8359,AirportPivot[[AirportID]:[AirportID]],0))</f>
        <v>Charlotte/Douglas International</v>
      </c>
      <c r="R8359">
        <f>INDEX(AirportPivot[Gates (number of available)],MATCH($N8359,AirportPivot[[AirportID]:[AirportID]],0))</f>
        <v>65</v>
      </c>
    </row>
    <row r="8360" spans="1:18" x14ac:dyDescent="0.25">
      <c r="A8360" s="3" t="s">
        <v>8392</v>
      </c>
      <c r="B8360" s="12">
        <v>41982</v>
      </c>
      <c r="C8360" s="4" t="s">
        <v>50</v>
      </c>
      <c r="D8360" s="4">
        <v>1.8</v>
      </c>
      <c r="E8360" s="4">
        <v>61</v>
      </c>
      <c r="F8360" s="5">
        <v>0.70833333333333337</v>
      </c>
      <c r="G8360" s="6">
        <v>275</v>
      </c>
      <c r="H8360" s="7">
        <v>45375</v>
      </c>
      <c r="I8360" s="7">
        <f>FlightsPivot[[#This Row],[Total Fare]]*10%</f>
        <v>4537.5</v>
      </c>
      <c r="J8360" s="7">
        <f>FlightsPivot[[#This Row],[Total Fare]]+FlightsPivot[[#This Row],[10% tax ]]</f>
        <v>49912.5</v>
      </c>
      <c r="K8360" s="4">
        <v>12</v>
      </c>
      <c r="L8360" s="4">
        <v>2014</v>
      </c>
      <c r="M8360" t="str">
        <f>INDEX(RoutesPivot[DepAirport],MATCH($C8360,RoutesPivot[[RouteID]:[RouteID]],0))</f>
        <v>ORD</v>
      </c>
      <c r="N8360" t="str">
        <f>INDEX(RoutesPivot[AirportID],MATCH($C8360,RoutesPivot[[RouteID]:[RouteID]],0))</f>
        <v>LGA</v>
      </c>
      <c r="O8360">
        <f>INDEX(RoutesPivot[Distance],MATCH($C8360,RoutesPivot[[RouteID]:[RouteID]],0))</f>
        <v>610</v>
      </c>
      <c r="P8360">
        <f>INDEX(RoutesPivot[ListPrice],MATCH($C8360,RoutesPivot[[RouteID]:[RouteID]],0))</f>
        <v>275</v>
      </c>
      <c r="Q8360" t="str">
        <f>INDEX(AirportPivot[AirportName],MATCH($N8360,AirportPivot[[AirportID]:[AirportID]],0))</f>
        <v>Laguardia</v>
      </c>
      <c r="R8360">
        <f>INDEX(AirportPivot[Gates (number of available)],MATCH($N8360,AirportPivot[[AirportID]:[AirportID]],0))</f>
        <v>66</v>
      </c>
    </row>
    <row r="8361" spans="1:18" x14ac:dyDescent="0.25">
      <c r="A8361" s="3" t="s">
        <v>8393</v>
      </c>
      <c r="B8361" s="12">
        <v>42092</v>
      </c>
      <c r="C8361" s="4" t="s">
        <v>13</v>
      </c>
      <c r="D8361" s="4">
        <v>2.6</v>
      </c>
      <c r="E8361" s="4">
        <v>36</v>
      </c>
      <c r="F8361" s="5">
        <v>0.70833333333333337</v>
      </c>
      <c r="G8361" s="6">
        <v>250</v>
      </c>
      <c r="H8361" s="7">
        <v>41250</v>
      </c>
      <c r="I8361" s="7">
        <f>FlightsPivot[[#This Row],[Total Fare]]*10%</f>
        <v>4125</v>
      </c>
      <c r="J8361" s="7">
        <f>FlightsPivot[[#This Row],[Total Fare]]+FlightsPivot[[#This Row],[10% tax ]]</f>
        <v>45375</v>
      </c>
      <c r="K8361" s="4">
        <v>3</v>
      </c>
      <c r="L8361" s="4">
        <v>2015</v>
      </c>
      <c r="M8361" t="str">
        <f>INDEX(RoutesPivot[DepAirport],MATCH($C8361,RoutesPivot[[RouteID]:[RouteID]],0))</f>
        <v>ORD</v>
      </c>
      <c r="N8361" t="str">
        <f>INDEX(RoutesPivot[AirportID],MATCH($C8361,RoutesPivot[[RouteID]:[RouteID]],0))</f>
        <v>JFK</v>
      </c>
      <c r="O8361">
        <f>INDEX(RoutesPivot[Distance],MATCH($C8361,RoutesPivot[[RouteID]:[RouteID]],0))</f>
        <v>619</v>
      </c>
      <c r="P8361">
        <f>INDEX(RoutesPivot[ListPrice],MATCH($C8361,RoutesPivot[[RouteID]:[RouteID]],0))</f>
        <v>250</v>
      </c>
      <c r="Q8361" t="str">
        <f>INDEX(AirportPivot[AirportName],MATCH($N8361,AirportPivot[[AirportID]:[AirportID]],0))</f>
        <v>John F Kennedy International</v>
      </c>
      <c r="R8361">
        <f>INDEX(AirportPivot[Gates (number of available)],MATCH($N8361,AirportPivot[[AirportID]:[AirportID]],0))</f>
        <v>120</v>
      </c>
    </row>
    <row r="8362" spans="1:18" x14ac:dyDescent="0.25">
      <c r="A8362" s="3" t="s">
        <v>8394</v>
      </c>
      <c r="B8362" s="12">
        <v>42059</v>
      </c>
      <c r="C8362" s="4" t="s">
        <v>25</v>
      </c>
      <c r="D8362" s="4">
        <v>2</v>
      </c>
      <c r="E8362" s="4">
        <v>114</v>
      </c>
      <c r="F8362" s="5">
        <v>0.41666666666666669</v>
      </c>
      <c r="G8362" s="6">
        <v>200</v>
      </c>
      <c r="H8362" s="7">
        <v>37000</v>
      </c>
      <c r="I8362" s="7">
        <f>FlightsPivot[[#This Row],[Total Fare]]*10%</f>
        <v>3700</v>
      </c>
      <c r="J8362" s="7">
        <f>FlightsPivot[[#This Row],[Total Fare]]+FlightsPivot[[#This Row],[10% tax ]]</f>
        <v>40700</v>
      </c>
      <c r="K8362" s="4">
        <v>2</v>
      </c>
      <c r="L8362" s="4">
        <v>2015</v>
      </c>
      <c r="M8362" t="str">
        <f>INDEX(RoutesPivot[DepAirport],MATCH($C8362,RoutesPivot[[RouteID]:[RouteID]],0))</f>
        <v>ORD</v>
      </c>
      <c r="N8362" t="str">
        <f>INDEX(RoutesPivot[AirportID],MATCH($C8362,RoutesPivot[[RouteID]:[RouteID]],0))</f>
        <v>DFW</v>
      </c>
      <c r="O8362">
        <f>INDEX(RoutesPivot[Distance],MATCH($C8362,RoutesPivot[[RouteID]:[RouteID]],0))</f>
        <v>700</v>
      </c>
      <c r="P8362">
        <f>INDEX(RoutesPivot[ListPrice],MATCH($C8362,RoutesPivot[[RouteID]:[RouteID]],0))</f>
        <v>200</v>
      </c>
      <c r="Q8362" t="str">
        <f>INDEX(AirportPivot[AirportName],MATCH($N8362,AirportPivot[[AirportID]:[AirportID]],0))</f>
        <v>Dallas/Fort Worth International</v>
      </c>
      <c r="R8362">
        <f>INDEX(AirportPivot[Gates (number of available)],MATCH($N8362,AirportPivot[[AirportID]:[AirportID]],0))</f>
        <v>130</v>
      </c>
    </row>
    <row r="8363" spans="1:18" x14ac:dyDescent="0.25">
      <c r="A8363" s="3" t="s">
        <v>8395</v>
      </c>
      <c r="B8363" s="12">
        <v>41752</v>
      </c>
      <c r="C8363" s="4" t="s">
        <v>27</v>
      </c>
      <c r="D8363" s="4">
        <v>8.1</v>
      </c>
      <c r="E8363" s="4">
        <v>146</v>
      </c>
      <c r="F8363" s="5">
        <v>0.33333333333333331</v>
      </c>
      <c r="G8363" s="6">
        <v>200</v>
      </c>
      <c r="H8363" s="7">
        <v>37000</v>
      </c>
      <c r="I8363" s="7">
        <f>FlightsPivot[[#This Row],[Total Fare]]*10%</f>
        <v>3700</v>
      </c>
      <c r="J8363" s="7">
        <f>FlightsPivot[[#This Row],[Total Fare]]+FlightsPivot[[#This Row],[10% tax ]]</f>
        <v>40700</v>
      </c>
      <c r="K8363" s="4">
        <v>4</v>
      </c>
      <c r="L8363" s="4">
        <v>2014</v>
      </c>
      <c r="M8363" t="str">
        <f>INDEX(RoutesPivot[DepAirport],MATCH($C8363,RoutesPivot[[RouteID]:[RouteID]],0))</f>
        <v>ORD</v>
      </c>
      <c r="N8363" t="str">
        <f>INDEX(RoutesPivot[AirportID],MATCH($C8363,RoutesPivot[[RouteID]:[RouteID]],0))</f>
        <v>ATL</v>
      </c>
      <c r="O8363">
        <f>INDEX(RoutesPivot[Distance],MATCH($C8363,RoutesPivot[[RouteID]:[RouteID]],0))</f>
        <v>510</v>
      </c>
      <c r="P8363">
        <f>INDEX(RoutesPivot[ListPrice],MATCH($C8363,RoutesPivot[[RouteID]:[RouteID]],0))</f>
        <v>200</v>
      </c>
      <c r="Q8363" t="str">
        <f>INDEX(AirportPivot[AirportName],MATCH($N8363,AirportPivot[[AirportID]:[AirportID]],0))</f>
        <v>Hartsfield-Jackson Atlanta International</v>
      </c>
      <c r="R8363">
        <f>INDEX(AirportPivot[Gates (number of available)],MATCH($N8363,AirportPivot[[AirportID]:[AirportID]],0))</f>
        <v>100</v>
      </c>
    </row>
    <row r="8364" spans="1:18" x14ac:dyDescent="0.25">
      <c r="A8364" s="3" t="s">
        <v>8396</v>
      </c>
      <c r="B8364" s="12">
        <v>41843</v>
      </c>
      <c r="C8364" s="4" t="s">
        <v>17</v>
      </c>
      <c r="D8364" s="4">
        <v>5.4</v>
      </c>
      <c r="E8364" s="4">
        <v>166</v>
      </c>
      <c r="F8364" s="5">
        <v>0.29166666666666669</v>
      </c>
      <c r="G8364" s="6">
        <v>385</v>
      </c>
      <c r="H8364" s="7">
        <v>63525</v>
      </c>
      <c r="I8364" s="7">
        <f>FlightsPivot[[#This Row],[Total Fare]]*10%</f>
        <v>6352.5</v>
      </c>
      <c r="J8364" s="7">
        <f>FlightsPivot[[#This Row],[Total Fare]]+FlightsPivot[[#This Row],[10% tax ]]</f>
        <v>69877.5</v>
      </c>
      <c r="K8364" s="4">
        <v>7</v>
      </c>
      <c r="L8364" s="4">
        <v>2014</v>
      </c>
      <c r="M8364" t="str">
        <f>INDEX(RoutesPivot[DepAirport],MATCH($C8364,RoutesPivot[[RouteID]:[RouteID]],0))</f>
        <v>ORD</v>
      </c>
      <c r="N8364" t="str">
        <f>INDEX(RoutesPivot[AirportID],MATCH($C8364,RoutesPivot[[RouteID]:[RouteID]],0))</f>
        <v>LAX</v>
      </c>
      <c r="O8364">
        <f>INDEX(RoutesPivot[Distance],MATCH($C8364,RoutesPivot[[RouteID]:[RouteID]],0))</f>
        <v>1518</v>
      </c>
      <c r="P8364">
        <f>INDEX(RoutesPivot[ListPrice],MATCH($C8364,RoutesPivot[[RouteID]:[RouteID]],0))</f>
        <v>350</v>
      </c>
      <c r="Q8364" t="str">
        <f>INDEX(AirportPivot[AirportName],MATCH($N8364,AirportPivot[[AirportID]:[AirportID]],0))</f>
        <v>Los Angeles International</v>
      </c>
      <c r="R8364">
        <f>INDEX(AirportPivot[Gates (number of available)],MATCH($N8364,AirportPivot[[AirportID]:[AirportID]],0))</f>
        <v>86</v>
      </c>
    </row>
    <row r="8365" spans="1:18" x14ac:dyDescent="0.25">
      <c r="A8365" s="3" t="s">
        <v>8397</v>
      </c>
      <c r="B8365" s="12">
        <v>42346</v>
      </c>
      <c r="C8365" s="4" t="s">
        <v>47</v>
      </c>
      <c r="D8365" s="4">
        <v>3.3</v>
      </c>
      <c r="E8365" s="4">
        <v>98</v>
      </c>
      <c r="F8365" s="5">
        <v>0.75</v>
      </c>
      <c r="G8365" s="6">
        <v>250</v>
      </c>
      <c r="H8365" s="7">
        <v>46250</v>
      </c>
      <c r="I8365" s="7">
        <f>FlightsPivot[[#This Row],[Total Fare]]*10%</f>
        <v>4625</v>
      </c>
      <c r="J8365" s="7">
        <f>FlightsPivot[[#This Row],[Total Fare]]+FlightsPivot[[#This Row],[10% tax ]]</f>
        <v>50875</v>
      </c>
      <c r="K8365" s="4">
        <v>12</v>
      </c>
      <c r="L8365" s="4">
        <v>2015</v>
      </c>
      <c r="M8365" t="str">
        <f>INDEX(RoutesPivot[DepAirport],MATCH($C8365,RoutesPivot[[RouteID]:[RouteID]],0))</f>
        <v>ORD</v>
      </c>
      <c r="N8365" t="str">
        <f>INDEX(RoutesPivot[AirportID],MATCH($C8365,RoutesPivot[[RouteID]:[RouteID]],0))</f>
        <v>PHX</v>
      </c>
      <c r="O8365">
        <f>INDEX(RoutesPivot[Distance],MATCH($C8365,RoutesPivot[[RouteID]:[RouteID]],0))</f>
        <v>1200</v>
      </c>
      <c r="P8365">
        <f>INDEX(RoutesPivot[ListPrice],MATCH($C8365,RoutesPivot[[RouteID]:[RouteID]],0))</f>
        <v>250</v>
      </c>
      <c r="Q8365" t="str">
        <f>INDEX(AirportPivot[AirportName],MATCH($N8365,AirportPivot[[AirportID]:[AirportID]],0))</f>
        <v>Phoenix Sky Harbor International</v>
      </c>
      <c r="R8365">
        <f>INDEX(AirportPivot[Gates (number of available)],MATCH($N8365,AirportPivot[[AirportID]:[AirportID]],0))</f>
        <v>60</v>
      </c>
    </row>
    <row r="8366" spans="1:18" x14ac:dyDescent="0.25">
      <c r="A8366" s="3" t="s">
        <v>8398</v>
      </c>
      <c r="B8366" s="12">
        <v>41963</v>
      </c>
      <c r="C8366" s="4" t="s">
        <v>33</v>
      </c>
      <c r="D8366" s="4">
        <v>3.4</v>
      </c>
      <c r="E8366" s="4">
        <v>191</v>
      </c>
      <c r="F8366" s="5">
        <v>0.875</v>
      </c>
      <c r="G8366" s="6">
        <v>375</v>
      </c>
      <c r="H8366" s="7">
        <v>61875</v>
      </c>
      <c r="I8366" s="7">
        <f>FlightsPivot[[#This Row],[Total Fare]]*10%</f>
        <v>6187.5</v>
      </c>
      <c r="J8366" s="7">
        <f>FlightsPivot[[#This Row],[Total Fare]]+FlightsPivot[[#This Row],[10% tax ]]</f>
        <v>68062.5</v>
      </c>
      <c r="K8366" s="4">
        <v>11</v>
      </c>
      <c r="L8366" s="4">
        <v>2014</v>
      </c>
      <c r="M8366" t="str">
        <f>INDEX(RoutesPivot[DepAirport],MATCH($C8366,RoutesPivot[[RouteID]:[RouteID]],0))</f>
        <v>ORD</v>
      </c>
      <c r="N8366" t="str">
        <f>INDEX(RoutesPivot[AirportID],MATCH($C8366,RoutesPivot[[RouteID]:[RouteID]],0))</f>
        <v>SFO</v>
      </c>
      <c r="O8366">
        <f>INDEX(RoutesPivot[Distance],MATCH($C8366,RoutesPivot[[RouteID]:[RouteID]],0))</f>
        <v>1600</v>
      </c>
      <c r="P8366">
        <f>INDEX(RoutesPivot[ListPrice],MATCH($C8366,RoutesPivot[[RouteID]:[RouteID]],0))</f>
        <v>375</v>
      </c>
      <c r="Q8366" t="str">
        <f>INDEX(AirportPivot[AirportName],MATCH($N8366,AirportPivot[[AirportID]:[AirportID]],0))</f>
        <v>San Francisco International</v>
      </c>
      <c r="R8366">
        <f>INDEX(AirportPivot[Gates (number of available)],MATCH($N8366,AirportPivot[[AirportID]:[AirportID]],0))</f>
        <v>70</v>
      </c>
    </row>
    <row r="8367" spans="1:18" x14ac:dyDescent="0.25">
      <c r="A8367" s="3" t="s">
        <v>8399</v>
      </c>
      <c r="B8367" s="12">
        <v>42332</v>
      </c>
      <c r="C8367" s="4" t="s">
        <v>19</v>
      </c>
      <c r="D8367" s="4">
        <v>2.8</v>
      </c>
      <c r="E8367" s="4">
        <v>179</v>
      </c>
      <c r="F8367" s="5">
        <v>0.45833333333333331</v>
      </c>
      <c r="G8367" s="6">
        <v>300</v>
      </c>
      <c r="H8367" s="7">
        <v>49500</v>
      </c>
      <c r="I8367" s="7">
        <f>FlightsPivot[[#This Row],[Total Fare]]*10%</f>
        <v>4950</v>
      </c>
      <c r="J8367" s="7">
        <f>FlightsPivot[[#This Row],[Total Fare]]+FlightsPivot[[#This Row],[10% tax ]]</f>
        <v>54450</v>
      </c>
      <c r="K8367" s="4">
        <v>11</v>
      </c>
      <c r="L8367" s="4">
        <v>2015</v>
      </c>
      <c r="M8367" t="str">
        <f>INDEX(RoutesPivot[DepAirport],MATCH($C8367,RoutesPivot[[RouteID]:[RouteID]],0))</f>
        <v>ORD</v>
      </c>
      <c r="N8367" t="str">
        <f>INDEX(RoutesPivot[AirportID],MATCH($C8367,RoutesPivot[[RouteID]:[RouteID]],0))</f>
        <v>IAH</v>
      </c>
      <c r="O8367">
        <f>INDEX(RoutesPivot[Distance],MATCH($C8367,RoutesPivot[[RouteID]:[RouteID]],0))</f>
        <v>800</v>
      </c>
      <c r="P8367">
        <f>INDEX(RoutesPivot[ListPrice],MATCH($C8367,RoutesPivot[[RouteID]:[RouteID]],0))</f>
        <v>200</v>
      </c>
      <c r="Q8367" t="str">
        <f>INDEX(AirportPivot[AirportName],MATCH($N8367,AirportPivot[[AirportID]:[AirportID]],0))</f>
        <v>George Bush Intercontinental/Houston</v>
      </c>
      <c r="R8367">
        <f>INDEX(AirportPivot[Gates (number of available)],MATCH($N8367,AirportPivot[[AirportID]:[AirportID]],0))</f>
        <v>80</v>
      </c>
    </row>
    <row r="8368" spans="1:18" x14ac:dyDescent="0.25">
      <c r="A8368" s="3" t="s">
        <v>8400</v>
      </c>
      <c r="B8368" s="12">
        <v>42142</v>
      </c>
      <c r="C8368" s="4" t="s">
        <v>23</v>
      </c>
      <c r="D8368" s="4">
        <v>2.6</v>
      </c>
      <c r="E8368" s="4">
        <v>131</v>
      </c>
      <c r="F8368" s="5">
        <v>0.79166666666666663</v>
      </c>
      <c r="G8368" s="6">
        <v>300</v>
      </c>
      <c r="H8368" s="7">
        <v>55500</v>
      </c>
      <c r="I8368" s="7">
        <f>FlightsPivot[[#This Row],[Total Fare]]*10%</f>
        <v>5550</v>
      </c>
      <c r="J8368" s="7">
        <f>FlightsPivot[[#This Row],[Total Fare]]+FlightsPivot[[#This Row],[10% tax ]]</f>
        <v>61050</v>
      </c>
      <c r="K8368" s="4">
        <v>5</v>
      </c>
      <c r="L8368" s="4">
        <v>2015</v>
      </c>
      <c r="M8368" t="str">
        <f>INDEX(RoutesPivot[DepAirport],MATCH($C8368,RoutesPivot[[RouteID]:[RouteID]],0))</f>
        <v>ORD</v>
      </c>
      <c r="N8368" t="str">
        <f>INDEX(RoutesPivot[AirportID],MATCH($C8368,RoutesPivot[[RouteID]:[RouteID]],0))</f>
        <v>DEN</v>
      </c>
      <c r="O8368">
        <f>INDEX(RoutesPivot[Distance],MATCH($C8368,RoutesPivot[[RouteID]:[RouteID]],0))</f>
        <v>800</v>
      </c>
      <c r="P8368">
        <f>INDEX(RoutesPivot[ListPrice],MATCH($C8368,RoutesPivot[[RouteID]:[RouteID]],0))</f>
        <v>300</v>
      </c>
      <c r="Q8368" t="str">
        <f>INDEX(AirportPivot[AirportName],MATCH($N8368,AirportPivot[[AirportID]:[AirportID]],0))</f>
        <v>Denver International</v>
      </c>
      <c r="R8368">
        <f>INDEX(AirportPivot[Gates (number of available)],MATCH($N8368,AirportPivot[[AirportID]:[AirportID]],0))</f>
        <v>75</v>
      </c>
    </row>
    <row r="8369" spans="1:18" x14ac:dyDescent="0.25">
      <c r="A8369" s="3" t="s">
        <v>8401</v>
      </c>
      <c r="B8369" s="12">
        <v>42094</v>
      </c>
      <c r="C8369" s="4" t="s">
        <v>47</v>
      </c>
      <c r="D8369" s="4">
        <v>3.4</v>
      </c>
      <c r="E8369" s="4">
        <v>76</v>
      </c>
      <c r="F8369" s="5">
        <v>0.70833333333333337</v>
      </c>
      <c r="G8369" s="6">
        <v>250</v>
      </c>
      <c r="H8369" s="7">
        <v>45250</v>
      </c>
      <c r="I8369" s="7">
        <f>FlightsPivot[[#This Row],[Total Fare]]*10%</f>
        <v>4525</v>
      </c>
      <c r="J8369" s="7">
        <f>FlightsPivot[[#This Row],[Total Fare]]+FlightsPivot[[#This Row],[10% tax ]]</f>
        <v>49775</v>
      </c>
      <c r="K8369" s="4">
        <v>3</v>
      </c>
      <c r="L8369" s="4">
        <v>2015</v>
      </c>
      <c r="M8369" t="str">
        <f>INDEX(RoutesPivot[DepAirport],MATCH($C8369,RoutesPivot[[RouteID]:[RouteID]],0))</f>
        <v>ORD</v>
      </c>
      <c r="N8369" t="str">
        <f>INDEX(RoutesPivot[AirportID],MATCH($C8369,RoutesPivot[[RouteID]:[RouteID]],0))</f>
        <v>PHX</v>
      </c>
      <c r="O8369">
        <f>INDEX(RoutesPivot[Distance],MATCH($C8369,RoutesPivot[[RouteID]:[RouteID]],0))</f>
        <v>1200</v>
      </c>
      <c r="P8369">
        <f>INDEX(RoutesPivot[ListPrice],MATCH($C8369,RoutesPivot[[RouteID]:[RouteID]],0))</f>
        <v>250</v>
      </c>
      <c r="Q8369" t="str">
        <f>INDEX(AirportPivot[AirportName],MATCH($N8369,AirportPivot[[AirportID]:[AirportID]],0))</f>
        <v>Phoenix Sky Harbor International</v>
      </c>
      <c r="R8369">
        <f>INDEX(AirportPivot[Gates (number of available)],MATCH($N8369,AirportPivot[[AirportID]:[AirportID]],0))</f>
        <v>60</v>
      </c>
    </row>
    <row r="8370" spans="1:18" x14ac:dyDescent="0.25">
      <c r="A8370" s="3" t="s">
        <v>8402</v>
      </c>
      <c r="B8370" s="12">
        <v>42221</v>
      </c>
      <c r="C8370" s="4" t="s">
        <v>27</v>
      </c>
      <c r="D8370" s="4">
        <v>9.9</v>
      </c>
      <c r="E8370" s="4">
        <v>125</v>
      </c>
      <c r="F8370" s="5">
        <v>0.70833333333333337</v>
      </c>
      <c r="G8370" s="6">
        <v>220</v>
      </c>
      <c r="H8370" s="7">
        <v>40700</v>
      </c>
      <c r="I8370" s="7">
        <f>FlightsPivot[[#This Row],[Total Fare]]*10%</f>
        <v>4070</v>
      </c>
      <c r="J8370" s="7">
        <f>FlightsPivot[[#This Row],[Total Fare]]+FlightsPivot[[#This Row],[10% tax ]]</f>
        <v>44770</v>
      </c>
      <c r="K8370" s="4">
        <v>8</v>
      </c>
      <c r="L8370" s="4">
        <v>2015</v>
      </c>
      <c r="M8370" t="str">
        <f>INDEX(RoutesPivot[DepAirport],MATCH($C8370,RoutesPivot[[RouteID]:[RouteID]],0))</f>
        <v>ORD</v>
      </c>
      <c r="N8370" t="str">
        <f>INDEX(RoutesPivot[AirportID],MATCH($C8370,RoutesPivot[[RouteID]:[RouteID]],0))</f>
        <v>ATL</v>
      </c>
      <c r="O8370">
        <f>INDEX(RoutesPivot[Distance],MATCH($C8370,RoutesPivot[[RouteID]:[RouteID]],0))</f>
        <v>510</v>
      </c>
      <c r="P8370">
        <f>INDEX(RoutesPivot[ListPrice],MATCH($C8370,RoutesPivot[[RouteID]:[RouteID]],0))</f>
        <v>200</v>
      </c>
      <c r="Q8370" t="str">
        <f>INDEX(AirportPivot[AirportName],MATCH($N8370,AirportPivot[[AirportID]:[AirportID]],0))</f>
        <v>Hartsfield-Jackson Atlanta International</v>
      </c>
      <c r="R8370">
        <f>INDEX(AirportPivot[Gates (number of available)],MATCH($N8370,AirportPivot[[AirportID]:[AirportID]],0))</f>
        <v>100</v>
      </c>
    </row>
    <row r="8371" spans="1:18" x14ac:dyDescent="0.25">
      <c r="A8371" s="3" t="s">
        <v>8403</v>
      </c>
      <c r="B8371" s="12">
        <v>42115</v>
      </c>
      <c r="C8371" s="4" t="s">
        <v>47</v>
      </c>
      <c r="D8371" s="4">
        <v>1.5</v>
      </c>
      <c r="E8371" s="4">
        <v>68</v>
      </c>
      <c r="F8371" s="5">
        <v>0.33333333333333331</v>
      </c>
      <c r="G8371" s="6">
        <v>250</v>
      </c>
      <c r="H8371" s="7">
        <v>45250</v>
      </c>
      <c r="I8371" s="7">
        <f>FlightsPivot[[#This Row],[Total Fare]]*10%</f>
        <v>4525</v>
      </c>
      <c r="J8371" s="7">
        <f>FlightsPivot[[#This Row],[Total Fare]]+FlightsPivot[[#This Row],[10% tax ]]</f>
        <v>49775</v>
      </c>
      <c r="K8371" s="4">
        <v>4</v>
      </c>
      <c r="L8371" s="4">
        <v>2015</v>
      </c>
      <c r="M8371" t="str">
        <f>INDEX(RoutesPivot[DepAirport],MATCH($C8371,RoutesPivot[[RouteID]:[RouteID]],0))</f>
        <v>ORD</v>
      </c>
      <c r="N8371" t="str">
        <f>INDEX(RoutesPivot[AirportID],MATCH($C8371,RoutesPivot[[RouteID]:[RouteID]],0))</f>
        <v>PHX</v>
      </c>
      <c r="O8371">
        <f>INDEX(RoutesPivot[Distance],MATCH($C8371,RoutesPivot[[RouteID]:[RouteID]],0))</f>
        <v>1200</v>
      </c>
      <c r="P8371">
        <f>INDEX(RoutesPivot[ListPrice],MATCH($C8371,RoutesPivot[[RouteID]:[RouteID]],0))</f>
        <v>250</v>
      </c>
      <c r="Q8371" t="str">
        <f>INDEX(AirportPivot[AirportName],MATCH($N8371,AirportPivot[[AirportID]:[AirportID]],0))</f>
        <v>Phoenix Sky Harbor International</v>
      </c>
      <c r="R8371">
        <f>INDEX(AirportPivot[Gates (number of available)],MATCH($N8371,AirportPivot[[AirportID]:[AirportID]],0))</f>
        <v>60</v>
      </c>
    </row>
    <row r="8372" spans="1:18" x14ac:dyDescent="0.25">
      <c r="A8372" s="3" t="s">
        <v>8404</v>
      </c>
      <c r="B8372" s="12">
        <v>41751</v>
      </c>
      <c r="C8372" s="4" t="s">
        <v>37</v>
      </c>
      <c r="D8372" s="4">
        <v>2.1</v>
      </c>
      <c r="E8372" s="4">
        <v>37</v>
      </c>
      <c r="F8372" s="5">
        <v>0.60416666666666663</v>
      </c>
      <c r="G8372" s="6">
        <v>350</v>
      </c>
      <c r="H8372" s="7">
        <v>57750</v>
      </c>
      <c r="I8372" s="7">
        <f>FlightsPivot[[#This Row],[Total Fare]]*10%</f>
        <v>5775</v>
      </c>
      <c r="J8372" s="7">
        <f>FlightsPivot[[#This Row],[Total Fare]]+FlightsPivot[[#This Row],[10% tax ]]</f>
        <v>63525</v>
      </c>
      <c r="K8372" s="4">
        <v>4</v>
      </c>
      <c r="L8372" s="4">
        <v>2014</v>
      </c>
      <c r="M8372" t="str">
        <f>INDEX(RoutesPivot[DepAirport],MATCH($C8372,RoutesPivot[[RouteID]:[RouteID]],0))</f>
        <v>ORD</v>
      </c>
      <c r="N8372" t="str">
        <f>INDEX(RoutesPivot[AirportID],MATCH($C8372,RoutesPivot[[RouteID]:[RouteID]],0))</f>
        <v>SEA</v>
      </c>
      <c r="O8372">
        <f>INDEX(RoutesPivot[Distance],MATCH($C8372,RoutesPivot[[RouteID]:[RouteID]],0))</f>
        <v>1500</v>
      </c>
      <c r="P8372">
        <f>INDEX(RoutesPivot[ListPrice],MATCH($C8372,RoutesPivot[[RouteID]:[RouteID]],0))</f>
        <v>350</v>
      </c>
      <c r="Q8372" t="str">
        <f>INDEX(AirportPivot[AirportName],MATCH($N8372,AirportPivot[[AirportID]:[AirportID]],0))</f>
        <v>Seattle-Tacoma International</v>
      </c>
      <c r="R8372">
        <f>INDEX(AirportPivot[Gates (number of available)],MATCH($N8372,AirportPivot[[AirportID]:[AirportID]],0))</f>
        <v>58</v>
      </c>
    </row>
    <row r="8373" spans="1:18" x14ac:dyDescent="0.25">
      <c r="A8373" s="3" t="s">
        <v>8405</v>
      </c>
      <c r="B8373" s="12">
        <v>42072</v>
      </c>
      <c r="C8373" s="4" t="s">
        <v>13</v>
      </c>
      <c r="D8373" s="4">
        <v>2.1</v>
      </c>
      <c r="E8373" s="4">
        <v>55</v>
      </c>
      <c r="F8373" s="5">
        <v>0.75</v>
      </c>
      <c r="G8373" s="6">
        <v>250</v>
      </c>
      <c r="H8373" s="7">
        <v>41250</v>
      </c>
      <c r="I8373" s="7">
        <f>FlightsPivot[[#This Row],[Total Fare]]*10%</f>
        <v>4125</v>
      </c>
      <c r="J8373" s="7">
        <f>FlightsPivot[[#This Row],[Total Fare]]+FlightsPivot[[#This Row],[10% tax ]]</f>
        <v>45375</v>
      </c>
      <c r="K8373" s="4">
        <v>3</v>
      </c>
      <c r="L8373" s="4">
        <v>2015</v>
      </c>
      <c r="M8373" t="str">
        <f>INDEX(RoutesPivot[DepAirport],MATCH($C8373,RoutesPivot[[RouteID]:[RouteID]],0))</f>
        <v>ORD</v>
      </c>
      <c r="N8373" t="str">
        <f>INDEX(RoutesPivot[AirportID],MATCH($C8373,RoutesPivot[[RouteID]:[RouteID]],0))</f>
        <v>JFK</v>
      </c>
      <c r="O8373">
        <f>INDEX(RoutesPivot[Distance],MATCH($C8373,RoutesPivot[[RouteID]:[RouteID]],0))</f>
        <v>619</v>
      </c>
      <c r="P8373">
        <f>INDEX(RoutesPivot[ListPrice],MATCH($C8373,RoutesPivot[[RouteID]:[RouteID]],0))</f>
        <v>250</v>
      </c>
      <c r="Q8373" t="str">
        <f>INDEX(AirportPivot[AirportName],MATCH($N8373,AirportPivot[[AirportID]:[AirportID]],0))</f>
        <v>John F Kennedy International</v>
      </c>
      <c r="R8373">
        <f>INDEX(AirportPivot[Gates (number of available)],MATCH($N8373,AirportPivot[[AirportID]:[AirportID]],0))</f>
        <v>120</v>
      </c>
    </row>
    <row r="8374" spans="1:18" x14ac:dyDescent="0.25">
      <c r="A8374" s="3" t="s">
        <v>8406</v>
      </c>
      <c r="B8374" s="12">
        <v>42008</v>
      </c>
      <c r="C8374" s="4" t="s">
        <v>27</v>
      </c>
      <c r="D8374" s="4">
        <v>6.9</v>
      </c>
      <c r="E8374" s="4">
        <v>2</v>
      </c>
      <c r="F8374" s="5">
        <v>0.875</v>
      </c>
      <c r="G8374" s="6">
        <v>200</v>
      </c>
      <c r="H8374" s="7">
        <v>37000</v>
      </c>
      <c r="I8374" s="7">
        <f>FlightsPivot[[#This Row],[Total Fare]]*10%</f>
        <v>3700</v>
      </c>
      <c r="J8374" s="7">
        <f>FlightsPivot[[#This Row],[Total Fare]]+FlightsPivot[[#This Row],[10% tax ]]</f>
        <v>40700</v>
      </c>
      <c r="K8374" s="4">
        <v>1</v>
      </c>
      <c r="L8374" s="4">
        <v>2015</v>
      </c>
      <c r="M8374" t="str">
        <f>INDEX(RoutesPivot[DepAirport],MATCH($C8374,RoutesPivot[[RouteID]:[RouteID]],0))</f>
        <v>ORD</v>
      </c>
      <c r="N8374" t="str">
        <f>INDEX(RoutesPivot[AirportID],MATCH($C8374,RoutesPivot[[RouteID]:[RouteID]],0))</f>
        <v>ATL</v>
      </c>
      <c r="O8374">
        <f>INDEX(RoutesPivot[Distance],MATCH($C8374,RoutesPivot[[RouteID]:[RouteID]],0))</f>
        <v>510</v>
      </c>
      <c r="P8374">
        <f>INDEX(RoutesPivot[ListPrice],MATCH($C8374,RoutesPivot[[RouteID]:[RouteID]],0))</f>
        <v>200</v>
      </c>
      <c r="Q8374" t="str">
        <f>INDEX(AirportPivot[AirportName],MATCH($N8374,AirportPivot[[AirportID]:[AirportID]],0))</f>
        <v>Hartsfield-Jackson Atlanta International</v>
      </c>
      <c r="R8374">
        <f>INDEX(AirportPivot[Gates (number of available)],MATCH($N8374,AirportPivot[[AirportID]:[AirportID]],0))</f>
        <v>100</v>
      </c>
    </row>
    <row r="8375" spans="1:18" x14ac:dyDescent="0.25">
      <c r="A8375" s="3" t="s">
        <v>8407</v>
      </c>
      <c r="B8375" s="12">
        <v>41831</v>
      </c>
      <c r="C8375" s="4" t="s">
        <v>23</v>
      </c>
      <c r="D8375" s="4">
        <v>2.2999999999999998</v>
      </c>
      <c r="E8375" s="4">
        <v>114</v>
      </c>
      <c r="F8375" s="5">
        <v>0.29166666666666669</v>
      </c>
      <c r="G8375" s="6">
        <v>330</v>
      </c>
      <c r="H8375" s="7">
        <v>61050</v>
      </c>
      <c r="I8375" s="7">
        <f>FlightsPivot[[#This Row],[Total Fare]]*10%</f>
        <v>6105</v>
      </c>
      <c r="J8375" s="7">
        <f>FlightsPivot[[#This Row],[Total Fare]]+FlightsPivot[[#This Row],[10% tax ]]</f>
        <v>67155</v>
      </c>
      <c r="K8375" s="4">
        <v>7</v>
      </c>
      <c r="L8375" s="4">
        <v>2014</v>
      </c>
      <c r="M8375" t="str">
        <f>INDEX(RoutesPivot[DepAirport],MATCH($C8375,RoutesPivot[[RouteID]:[RouteID]],0))</f>
        <v>ORD</v>
      </c>
      <c r="N8375" t="str">
        <f>INDEX(RoutesPivot[AirportID],MATCH($C8375,RoutesPivot[[RouteID]:[RouteID]],0))</f>
        <v>DEN</v>
      </c>
      <c r="O8375">
        <f>INDEX(RoutesPivot[Distance],MATCH($C8375,RoutesPivot[[RouteID]:[RouteID]],0))</f>
        <v>800</v>
      </c>
      <c r="P8375">
        <f>INDEX(RoutesPivot[ListPrice],MATCH($C8375,RoutesPivot[[RouteID]:[RouteID]],0))</f>
        <v>300</v>
      </c>
      <c r="Q8375" t="str">
        <f>INDEX(AirportPivot[AirportName],MATCH($N8375,AirportPivot[[AirportID]:[AirportID]],0))</f>
        <v>Denver International</v>
      </c>
      <c r="R8375">
        <f>INDEX(AirportPivot[Gates (number of available)],MATCH($N8375,AirportPivot[[AirportID]:[AirportID]],0))</f>
        <v>75</v>
      </c>
    </row>
    <row r="8376" spans="1:18" x14ac:dyDescent="0.25">
      <c r="A8376" s="3" t="s">
        <v>8408</v>
      </c>
      <c r="B8376" s="12">
        <v>41895</v>
      </c>
      <c r="C8376" s="4" t="s">
        <v>83</v>
      </c>
      <c r="D8376" s="4">
        <v>0.3</v>
      </c>
      <c r="E8376" s="4">
        <v>126</v>
      </c>
      <c r="F8376" s="5">
        <v>0.85416666666666663</v>
      </c>
      <c r="G8376" s="6">
        <v>240</v>
      </c>
      <c r="H8376" s="7">
        <v>44400</v>
      </c>
      <c r="I8376" s="7">
        <f>FlightsPivot[[#This Row],[Total Fare]]*10%</f>
        <v>4440</v>
      </c>
      <c r="J8376" s="7">
        <f>FlightsPivot[[#This Row],[Total Fare]]+FlightsPivot[[#This Row],[10% tax ]]</f>
        <v>48840</v>
      </c>
      <c r="K8376" s="4">
        <v>9</v>
      </c>
      <c r="L8376" s="4">
        <v>2014</v>
      </c>
      <c r="M8376" t="str">
        <f>INDEX(RoutesPivot[DepAirport],MATCH($C8376,RoutesPivot[[RouteID]:[RouteID]],0))</f>
        <v>ORD</v>
      </c>
      <c r="N8376" t="str">
        <f>INDEX(RoutesPivot[AirportID],MATCH($C8376,RoutesPivot[[RouteID]:[RouteID]],0))</f>
        <v>BWI</v>
      </c>
      <c r="O8376">
        <f>INDEX(RoutesPivot[Distance],MATCH($C8376,RoutesPivot[[RouteID]:[RouteID]],0))</f>
        <v>520</v>
      </c>
      <c r="P8376">
        <f>INDEX(RoutesPivot[ListPrice],MATCH($C8376,RoutesPivot[[RouteID]:[RouteID]],0))</f>
        <v>240</v>
      </c>
      <c r="Q8376" t="str">
        <f>INDEX(AirportPivot[AirportName],MATCH($N8376,AirportPivot[[AirportID]:[AirportID]],0))</f>
        <v>Baltimore/Washington International Thurgood Marshall</v>
      </c>
      <c r="R8376">
        <f>INDEX(AirportPivot[Gates (number of available)],MATCH($N8376,AirportPivot[[AirportID]:[AirportID]],0))</f>
        <v>58</v>
      </c>
    </row>
    <row r="8377" spans="1:18" x14ac:dyDescent="0.25">
      <c r="A8377" s="3" t="s">
        <v>8409</v>
      </c>
      <c r="B8377" s="12">
        <v>41673</v>
      </c>
      <c r="C8377" s="4" t="s">
        <v>21</v>
      </c>
      <c r="D8377" s="4">
        <v>2.5</v>
      </c>
      <c r="E8377" s="4">
        <v>113</v>
      </c>
      <c r="F8377" s="5">
        <v>0.75</v>
      </c>
      <c r="G8377" s="6">
        <v>125</v>
      </c>
      <c r="H8377" s="7">
        <v>23125</v>
      </c>
      <c r="I8377" s="7">
        <f>FlightsPivot[[#This Row],[Total Fare]]*10%</f>
        <v>2312.5</v>
      </c>
      <c r="J8377" s="7">
        <f>FlightsPivot[[#This Row],[Total Fare]]+FlightsPivot[[#This Row],[10% tax ]]</f>
        <v>25437.5</v>
      </c>
      <c r="K8377" s="4">
        <v>2</v>
      </c>
      <c r="L8377" s="4">
        <v>2014</v>
      </c>
      <c r="M8377" t="str">
        <f>INDEX(RoutesPivot[DepAirport],MATCH($C8377,RoutesPivot[[RouteID]:[RouteID]],0))</f>
        <v>ORD</v>
      </c>
      <c r="N8377" t="str">
        <f>INDEX(RoutesPivot[AirportID],MATCH($C8377,RoutesPivot[[RouteID]:[RouteID]],0))</f>
        <v>CLT</v>
      </c>
      <c r="O8377">
        <f>INDEX(RoutesPivot[Distance],MATCH($C8377,RoutesPivot[[RouteID]:[RouteID]],0))</f>
        <v>700</v>
      </c>
      <c r="P8377">
        <f>INDEX(RoutesPivot[ListPrice],MATCH($C8377,RoutesPivot[[RouteID]:[RouteID]],0))</f>
        <v>125</v>
      </c>
      <c r="Q8377" t="str">
        <f>INDEX(AirportPivot[AirportName],MATCH($N8377,AirportPivot[[AirportID]:[AirportID]],0))</f>
        <v>Charlotte/Douglas International</v>
      </c>
      <c r="R8377">
        <f>INDEX(AirportPivot[Gates (number of available)],MATCH($N8377,AirportPivot[[AirportID]:[AirportID]],0))</f>
        <v>65</v>
      </c>
    </row>
    <row r="8378" spans="1:18" x14ac:dyDescent="0.25">
      <c r="A8378" s="3" t="s">
        <v>8410</v>
      </c>
      <c r="B8378" s="12">
        <v>41982</v>
      </c>
      <c r="C8378" s="4" t="s">
        <v>21</v>
      </c>
      <c r="D8378" s="4">
        <v>1.3</v>
      </c>
      <c r="E8378" s="4">
        <v>140</v>
      </c>
      <c r="F8378" s="5">
        <v>0.45833333333333331</v>
      </c>
      <c r="G8378" s="6">
        <v>125</v>
      </c>
      <c r="H8378" s="7">
        <v>23125</v>
      </c>
      <c r="I8378" s="7">
        <f>FlightsPivot[[#This Row],[Total Fare]]*10%</f>
        <v>2312.5</v>
      </c>
      <c r="J8378" s="7">
        <f>FlightsPivot[[#This Row],[Total Fare]]+FlightsPivot[[#This Row],[10% tax ]]</f>
        <v>25437.5</v>
      </c>
      <c r="K8378" s="4">
        <v>12</v>
      </c>
      <c r="L8378" s="4">
        <v>2014</v>
      </c>
      <c r="M8378" t="str">
        <f>INDEX(RoutesPivot[DepAirport],MATCH($C8378,RoutesPivot[[RouteID]:[RouteID]],0))</f>
        <v>ORD</v>
      </c>
      <c r="N8378" t="str">
        <f>INDEX(RoutesPivot[AirportID],MATCH($C8378,RoutesPivot[[RouteID]:[RouteID]],0))</f>
        <v>CLT</v>
      </c>
      <c r="O8378">
        <f>INDEX(RoutesPivot[Distance],MATCH($C8378,RoutesPivot[[RouteID]:[RouteID]],0))</f>
        <v>700</v>
      </c>
      <c r="P8378">
        <f>INDEX(RoutesPivot[ListPrice],MATCH($C8378,RoutesPivot[[RouteID]:[RouteID]],0))</f>
        <v>125</v>
      </c>
      <c r="Q8378" t="str">
        <f>INDEX(AirportPivot[AirportName],MATCH($N8378,AirportPivot[[AirportID]:[AirportID]],0))</f>
        <v>Charlotte/Douglas International</v>
      </c>
      <c r="R8378">
        <f>INDEX(AirportPivot[Gates (number of available)],MATCH($N8378,AirportPivot[[AirportID]:[AirportID]],0))</f>
        <v>65</v>
      </c>
    </row>
    <row r="8379" spans="1:18" x14ac:dyDescent="0.25">
      <c r="A8379" s="3" t="s">
        <v>8411</v>
      </c>
      <c r="B8379" s="12">
        <v>41746</v>
      </c>
      <c r="C8379" s="4" t="s">
        <v>33</v>
      </c>
      <c r="D8379" s="4">
        <v>2.4</v>
      </c>
      <c r="E8379" s="4">
        <v>173</v>
      </c>
      <c r="F8379" s="5">
        <v>0.58333333333333337</v>
      </c>
      <c r="G8379" s="6">
        <v>375</v>
      </c>
      <c r="H8379" s="7">
        <v>61875</v>
      </c>
      <c r="I8379" s="7">
        <f>FlightsPivot[[#This Row],[Total Fare]]*10%</f>
        <v>6187.5</v>
      </c>
      <c r="J8379" s="7">
        <f>FlightsPivot[[#This Row],[Total Fare]]+FlightsPivot[[#This Row],[10% tax ]]</f>
        <v>68062.5</v>
      </c>
      <c r="K8379" s="4">
        <v>4</v>
      </c>
      <c r="L8379" s="4">
        <v>2014</v>
      </c>
      <c r="M8379" t="str">
        <f>INDEX(RoutesPivot[DepAirport],MATCH($C8379,RoutesPivot[[RouteID]:[RouteID]],0))</f>
        <v>ORD</v>
      </c>
      <c r="N8379" t="str">
        <f>INDEX(RoutesPivot[AirportID],MATCH($C8379,RoutesPivot[[RouteID]:[RouteID]],0))</f>
        <v>SFO</v>
      </c>
      <c r="O8379">
        <f>INDEX(RoutesPivot[Distance],MATCH($C8379,RoutesPivot[[RouteID]:[RouteID]],0))</f>
        <v>1600</v>
      </c>
      <c r="P8379">
        <f>INDEX(RoutesPivot[ListPrice],MATCH($C8379,RoutesPivot[[RouteID]:[RouteID]],0))</f>
        <v>375</v>
      </c>
      <c r="Q8379" t="str">
        <f>INDEX(AirportPivot[AirportName],MATCH($N8379,AirportPivot[[AirportID]:[AirportID]],0))</f>
        <v>San Francisco International</v>
      </c>
      <c r="R8379">
        <f>INDEX(AirportPivot[Gates (number of available)],MATCH($N8379,AirportPivot[[AirportID]:[AirportID]],0))</f>
        <v>70</v>
      </c>
    </row>
    <row r="8380" spans="1:18" x14ac:dyDescent="0.25">
      <c r="A8380" s="3" t="s">
        <v>8412</v>
      </c>
      <c r="B8380" s="12">
        <v>42195</v>
      </c>
      <c r="C8380" s="4" t="s">
        <v>25</v>
      </c>
      <c r="D8380" s="4">
        <v>2.5</v>
      </c>
      <c r="E8380" s="4">
        <v>161</v>
      </c>
      <c r="F8380" s="5">
        <v>0.8125</v>
      </c>
      <c r="G8380" s="6">
        <v>220</v>
      </c>
      <c r="H8380" s="7">
        <v>36300</v>
      </c>
      <c r="I8380" s="7">
        <f>FlightsPivot[[#This Row],[Total Fare]]*10%</f>
        <v>3630</v>
      </c>
      <c r="J8380" s="7">
        <f>FlightsPivot[[#This Row],[Total Fare]]+FlightsPivot[[#This Row],[10% tax ]]</f>
        <v>39930</v>
      </c>
      <c r="K8380" s="4">
        <v>7</v>
      </c>
      <c r="L8380" s="4">
        <v>2015</v>
      </c>
      <c r="M8380" t="str">
        <f>INDEX(RoutesPivot[DepAirport],MATCH($C8380,RoutesPivot[[RouteID]:[RouteID]],0))</f>
        <v>ORD</v>
      </c>
      <c r="N8380" t="str">
        <f>INDEX(RoutesPivot[AirportID],MATCH($C8380,RoutesPivot[[RouteID]:[RouteID]],0))</f>
        <v>DFW</v>
      </c>
      <c r="O8380">
        <f>INDEX(RoutesPivot[Distance],MATCH($C8380,RoutesPivot[[RouteID]:[RouteID]],0))</f>
        <v>700</v>
      </c>
      <c r="P8380">
        <f>INDEX(RoutesPivot[ListPrice],MATCH($C8380,RoutesPivot[[RouteID]:[RouteID]],0))</f>
        <v>200</v>
      </c>
      <c r="Q8380" t="str">
        <f>INDEX(AirportPivot[AirportName],MATCH($N8380,AirportPivot[[AirportID]:[AirportID]],0))</f>
        <v>Dallas/Fort Worth International</v>
      </c>
      <c r="R8380">
        <f>INDEX(AirportPivot[Gates (number of available)],MATCH($N8380,AirportPivot[[AirportID]:[AirportID]],0))</f>
        <v>130</v>
      </c>
    </row>
    <row r="8381" spans="1:18" x14ac:dyDescent="0.25">
      <c r="A8381" s="3" t="s">
        <v>8413</v>
      </c>
      <c r="B8381" s="12">
        <v>41910</v>
      </c>
      <c r="C8381" s="4" t="s">
        <v>17</v>
      </c>
      <c r="D8381" s="4">
        <v>4.8</v>
      </c>
      <c r="E8381" s="4">
        <v>147</v>
      </c>
      <c r="F8381" s="5">
        <v>0.72916666666666663</v>
      </c>
      <c r="G8381" s="6">
        <v>350</v>
      </c>
      <c r="H8381" s="7">
        <v>64750</v>
      </c>
      <c r="I8381" s="7">
        <f>FlightsPivot[[#This Row],[Total Fare]]*10%</f>
        <v>6475</v>
      </c>
      <c r="J8381" s="7">
        <f>FlightsPivot[[#This Row],[Total Fare]]+FlightsPivot[[#This Row],[10% tax ]]</f>
        <v>71225</v>
      </c>
      <c r="K8381" s="4">
        <v>9</v>
      </c>
      <c r="L8381" s="4">
        <v>2014</v>
      </c>
      <c r="M8381" t="str">
        <f>INDEX(RoutesPivot[DepAirport],MATCH($C8381,RoutesPivot[[RouteID]:[RouteID]],0))</f>
        <v>ORD</v>
      </c>
      <c r="N8381" t="str">
        <f>INDEX(RoutesPivot[AirportID],MATCH($C8381,RoutesPivot[[RouteID]:[RouteID]],0))</f>
        <v>LAX</v>
      </c>
      <c r="O8381">
        <f>INDEX(RoutesPivot[Distance],MATCH($C8381,RoutesPivot[[RouteID]:[RouteID]],0))</f>
        <v>1518</v>
      </c>
      <c r="P8381">
        <f>INDEX(RoutesPivot[ListPrice],MATCH($C8381,RoutesPivot[[RouteID]:[RouteID]],0))</f>
        <v>350</v>
      </c>
      <c r="Q8381" t="str">
        <f>INDEX(AirportPivot[AirportName],MATCH($N8381,AirportPivot[[AirportID]:[AirportID]],0))</f>
        <v>Los Angeles International</v>
      </c>
      <c r="R8381">
        <f>INDEX(AirportPivot[Gates (number of available)],MATCH($N8381,AirportPivot[[AirportID]:[AirportID]],0))</f>
        <v>86</v>
      </c>
    </row>
    <row r="8382" spans="1:18" x14ac:dyDescent="0.25">
      <c r="A8382" s="3" t="s">
        <v>8414</v>
      </c>
      <c r="B8382" s="12">
        <v>41806</v>
      </c>
      <c r="C8382" s="4" t="s">
        <v>47</v>
      </c>
      <c r="D8382" s="4">
        <v>1.9</v>
      </c>
      <c r="E8382" s="4">
        <v>72</v>
      </c>
      <c r="F8382" s="5">
        <v>0.70833333333333337</v>
      </c>
      <c r="G8382" s="6">
        <v>275</v>
      </c>
      <c r="H8382" s="7">
        <v>49775</v>
      </c>
      <c r="I8382" s="7">
        <f>FlightsPivot[[#This Row],[Total Fare]]*10%</f>
        <v>4977.5</v>
      </c>
      <c r="J8382" s="7">
        <f>FlightsPivot[[#This Row],[Total Fare]]+FlightsPivot[[#This Row],[10% tax ]]</f>
        <v>54752.5</v>
      </c>
      <c r="K8382" s="4">
        <v>6</v>
      </c>
      <c r="L8382" s="4">
        <v>2014</v>
      </c>
      <c r="M8382" t="str">
        <f>INDEX(RoutesPivot[DepAirport],MATCH($C8382,RoutesPivot[[RouteID]:[RouteID]],0))</f>
        <v>ORD</v>
      </c>
      <c r="N8382" t="str">
        <f>INDEX(RoutesPivot[AirportID],MATCH($C8382,RoutesPivot[[RouteID]:[RouteID]],0))</f>
        <v>PHX</v>
      </c>
      <c r="O8382">
        <f>INDEX(RoutesPivot[Distance],MATCH($C8382,RoutesPivot[[RouteID]:[RouteID]],0))</f>
        <v>1200</v>
      </c>
      <c r="P8382">
        <f>INDEX(RoutesPivot[ListPrice],MATCH($C8382,RoutesPivot[[RouteID]:[RouteID]],0))</f>
        <v>250</v>
      </c>
      <c r="Q8382" t="str">
        <f>INDEX(AirportPivot[AirportName],MATCH($N8382,AirportPivot[[AirportID]:[AirportID]],0))</f>
        <v>Phoenix Sky Harbor International</v>
      </c>
      <c r="R8382">
        <f>INDEX(AirportPivot[Gates (number of available)],MATCH($N8382,AirportPivot[[AirportID]:[AirportID]],0))</f>
        <v>60</v>
      </c>
    </row>
    <row r="8383" spans="1:18" x14ac:dyDescent="0.25">
      <c r="A8383" s="3" t="s">
        <v>8415</v>
      </c>
      <c r="B8383" s="12">
        <v>42031</v>
      </c>
      <c r="C8383" s="4" t="s">
        <v>98</v>
      </c>
      <c r="D8383" s="4">
        <v>2.7</v>
      </c>
      <c r="E8383" s="4">
        <v>164</v>
      </c>
      <c r="F8383" s="5">
        <v>0.625</v>
      </c>
      <c r="G8383" s="6">
        <v>275</v>
      </c>
      <c r="H8383" s="7">
        <v>45375</v>
      </c>
      <c r="I8383" s="7">
        <f>FlightsPivot[[#This Row],[Total Fare]]*10%</f>
        <v>4537.5</v>
      </c>
      <c r="J8383" s="7">
        <f>FlightsPivot[[#This Row],[Total Fare]]+FlightsPivot[[#This Row],[10% tax ]]</f>
        <v>49912.5</v>
      </c>
      <c r="K8383" s="4">
        <v>1</v>
      </c>
      <c r="L8383" s="4">
        <v>2015</v>
      </c>
      <c r="M8383" t="str">
        <f>INDEX(RoutesPivot[DepAirport],MATCH($C8383,RoutesPivot[[RouteID]:[RouteID]],0))</f>
        <v>ORD</v>
      </c>
      <c r="N8383" t="str">
        <f>INDEX(RoutesPivot[AirportID],MATCH($C8383,RoutesPivot[[RouteID]:[RouteID]],0))</f>
        <v>PHL</v>
      </c>
      <c r="O8383">
        <f>INDEX(RoutesPivot[Distance],MATCH($C8383,RoutesPivot[[RouteID]:[RouteID]],0))</f>
        <v>580</v>
      </c>
      <c r="P8383">
        <f>INDEX(RoutesPivot[ListPrice],MATCH($C8383,RoutesPivot[[RouteID]:[RouteID]],0))</f>
        <v>275</v>
      </c>
      <c r="Q8383" t="str">
        <f>INDEX(AirportPivot[AirportName],MATCH($N8383,AirportPivot[[AirportID]:[AirportID]],0))</f>
        <v>Philadelphia International</v>
      </c>
      <c r="R8383">
        <f>INDEX(AirportPivot[Gates (number of available)],MATCH($N8383,AirportPivot[[AirportID]:[AirportID]],0))</f>
        <v>89</v>
      </c>
    </row>
    <row r="8384" spans="1:18" x14ac:dyDescent="0.25">
      <c r="A8384" s="3" t="s">
        <v>8416</v>
      </c>
      <c r="B8384" s="12">
        <v>41679</v>
      </c>
      <c r="C8384" s="4" t="s">
        <v>23</v>
      </c>
      <c r="D8384" s="4">
        <v>2.2999999999999998</v>
      </c>
      <c r="E8384" s="4">
        <v>153</v>
      </c>
      <c r="F8384" s="5">
        <v>0.75</v>
      </c>
      <c r="G8384" s="6">
        <v>300</v>
      </c>
      <c r="H8384" s="7">
        <v>49500</v>
      </c>
      <c r="I8384" s="7">
        <f>FlightsPivot[[#This Row],[Total Fare]]*10%</f>
        <v>4950</v>
      </c>
      <c r="J8384" s="7">
        <f>FlightsPivot[[#This Row],[Total Fare]]+FlightsPivot[[#This Row],[10% tax ]]</f>
        <v>54450</v>
      </c>
      <c r="K8384" s="4">
        <v>2</v>
      </c>
      <c r="L8384" s="4">
        <v>2014</v>
      </c>
      <c r="M8384" t="str">
        <f>INDEX(RoutesPivot[DepAirport],MATCH($C8384,RoutesPivot[[RouteID]:[RouteID]],0))</f>
        <v>ORD</v>
      </c>
      <c r="N8384" t="str">
        <f>INDEX(RoutesPivot[AirportID],MATCH($C8384,RoutesPivot[[RouteID]:[RouteID]],0))</f>
        <v>DEN</v>
      </c>
      <c r="O8384">
        <f>INDEX(RoutesPivot[Distance],MATCH($C8384,RoutesPivot[[RouteID]:[RouteID]],0))</f>
        <v>800</v>
      </c>
      <c r="P8384">
        <f>INDEX(RoutesPivot[ListPrice],MATCH($C8384,RoutesPivot[[RouteID]:[RouteID]],0))</f>
        <v>300</v>
      </c>
      <c r="Q8384" t="str">
        <f>INDEX(AirportPivot[AirportName],MATCH($N8384,AirportPivot[[AirportID]:[AirportID]],0))</f>
        <v>Denver International</v>
      </c>
      <c r="R8384">
        <f>INDEX(AirportPivot[Gates (number of available)],MATCH($N8384,AirportPivot[[AirportID]:[AirportID]],0))</f>
        <v>75</v>
      </c>
    </row>
    <row r="8385" spans="1:18" x14ac:dyDescent="0.25">
      <c r="A8385" s="3" t="s">
        <v>8417</v>
      </c>
      <c r="B8385" s="12">
        <v>41959</v>
      </c>
      <c r="C8385" s="4" t="s">
        <v>50</v>
      </c>
      <c r="D8385" s="4">
        <v>3</v>
      </c>
      <c r="E8385" s="4">
        <v>176</v>
      </c>
      <c r="F8385" s="5">
        <v>0.72916666666666663</v>
      </c>
      <c r="G8385" s="6">
        <v>275</v>
      </c>
      <c r="H8385" s="7">
        <v>45375</v>
      </c>
      <c r="I8385" s="7">
        <f>FlightsPivot[[#This Row],[Total Fare]]*10%</f>
        <v>4537.5</v>
      </c>
      <c r="J8385" s="7">
        <f>FlightsPivot[[#This Row],[Total Fare]]+FlightsPivot[[#This Row],[10% tax ]]</f>
        <v>49912.5</v>
      </c>
      <c r="K8385" s="4">
        <v>11</v>
      </c>
      <c r="L8385" s="4">
        <v>2014</v>
      </c>
      <c r="M8385" t="str">
        <f>INDEX(RoutesPivot[DepAirport],MATCH($C8385,RoutesPivot[[RouteID]:[RouteID]],0))</f>
        <v>ORD</v>
      </c>
      <c r="N8385" t="str">
        <f>INDEX(RoutesPivot[AirportID],MATCH($C8385,RoutesPivot[[RouteID]:[RouteID]],0))</f>
        <v>LGA</v>
      </c>
      <c r="O8385">
        <f>INDEX(RoutesPivot[Distance],MATCH($C8385,RoutesPivot[[RouteID]:[RouteID]],0))</f>
        <v>610</v>
      </c>
      <c r="P8385">
        <f>INDEX(RoutesPivot[ListPrice],MATCH($C8385,RoutesPivot[[RouteID]:[RouteID]],0))</f>
        <v>275</v>
      </c>
      <c r="Q8385" t="str">
        <f>INDEX(AirportPivot[AirportName],MATCH($N8385,AirportPivot[[AirportID]:[AirportID]],0))</f>
        <v>Laguardia</v>
      </c>
      <c r="R8385">
        <f>INDEX(AirportPivot[Gates (number of available)],MATCH($N8385,AirportPivot[[AirportID]:[AirportID]],0))</f>
        <v>66</v>
      </c>
    </row>
    <row r="8386" spans="1:18" x14ac:dyDescent="0.25">
      <c r="A8386" s="3" t="s">
        <v>8418</v>
      </c>
      <c r="B8386" s="12">
        <v>42368</v>
      </c>
      <c r="C8386" s="4" t="s">
        <v>27</v>
      </c>
      <c r="D8386" s="4">
        <v>11.6</v>
      </c>
      <c r="E8386" s="4">
        <v>155</v>
      </c>
      <c r="F8386" s="5">
        <v>0.35416666666666669</v>
      </c>
      <c r="G8386" s="6">
        <v>200</v>
      </c>
      <c r="H8386" s="7">
        <v>33000</v>
      </c>
      <c r="I8386" s="7">
        <f>FlightsPivot[[#This Row],[Total Fare]]*10%</f>
        <v>3300</v>
      </c>
      <c r="J8386" s="7">
        <f>FlightsPivot[[#This Row],[Total Fare]]+FlightsPivot[[#This Row],[10% tax ]]</f>
        <v>36300</v>
      </c>
      <c r="K8386" s="4">
        <v>12</v>
      </c>
      <c r="L8386" s="4">
        <v>2015</v>
      </c>
      <c r="M8386" t="str">
        <f>INDEX(RoutesPivot[DepAirport],MATCH($C8386,RoutesPivot[[RouteID]:[RouteID]],0))</f>
        <v>ORD</v>
      </c>
      <c r="N8386" t="str">
        <f>INDEX(RoutesPivot[AirportID],MATCH($C8386,RoutesPivot[[RouteID]:[RouteID]],0))</f>
        <v>ATL</v>
      </c>
      <c r="O8386">
        <f>INDEX(RoutesPivot[Distance],MATCH($C8386,RoutesPivot[[RouteID]:[RouteID]],0))</f>
        <v>510</v>
      </c>
      <c r="P8386">
        <f>INDEX(RoutesPivot[ListPrice],MATCH($C8386,RoutesPivot[[RouteID]:[RouteID]],0))</f>
        <v>200</v>
      </c>
      <c r="Q8386" t="str">
        <f>INDEX(AirportPivot[AirportName],MATCH($N8386,AirportPivot[[AirportID]:[AirportID]],0))</f>
        <v>Hartsfield-Jackson Atlanta International</v>
      </c>
      <c r="R8386">
        <f>INDEX(AirportPivot[Gates (number of available)],MATCH($N8386,AirportPivot[[AirportID]:[AirportID]],0))</f>
        <v>100</v>
      </c>
    </row>
    <row r="8387" spans="1:18" x14ac:dyDescent="0.25">
      <c r="A8387" s="3" t="s">
        <v>8419</v>
      </c>
      <c r="B8387" s="12">
        <v>42332</v>
      </c>
      <c r="C8387" s="4" t="s">
        <v>23</v>
      </c>
      <c r="D8387" s="4">
        <v>5.2</v>
      </c>
      <c r="E8387" s="4">
        <v>79</v>
      </c>
      <c r="F8387" s="5">
        <v>0.375</v>
      </c>
      <c r="G8387" s="6">
        <v>450</v>
      </c>
      <c r="H8387" s="7">
        <v>81450</v>
      </c>
      <c r="I8387" s="7">
        <f>FlightsPivot[[#This Row],[Total Fare]]*10%</f>
        <v>8145</v>
      </c>
      <c r="J8387" s="7">
        <f>FlightsPivot[[#This Row],[Total Fare]]+FlightsPivot[[#This Row],[10% tax ]]</f>
        <v>89595</v>
      </c>
      <c r="K8387" s="4">
        <v>11</v>
      </c>
      <c r="L8387" s="4">
        <v>2015</v>
      </c>
      <c r="M8387" t="str">
        <f>INDEX(RoutesPivot[DepAirport],MATCH($C8387,RoutesPivot[[RouteID]:[RouteID]],0))</f>
        <v>ORD</v>
      </c>
      <c r="N8387" t="str">
        <f>INDEX(RoutesPivot[AirportID],MATCH($C8387,RoutesPivot[[RouteID]:[RouteID]],0))</f>
        <v>DEN</v>
      </c>
      <c r="O8387">
        <f>INDEX(RoutesPivot[Distance],MATCH($C8387,RoutesPivot[[RouteID]:[RouteID]],0))</f>
        <v>800</v>
      </c>
      <c r="P8387">
        <f>INDEX(RoutesPivot[ListPrice],MATCH($C8387,RoutesPivot[[RouteID]:[RouteID]],0))</f>
        <v>300</v>
      </c>
      <c r="Q8387" t="str">
        <f>INDEX(AirportPivot[AirportName],MATCH($N8387,AirportPivot[[AirportID]:[AirportID]],0))</f>
        <v>Denver International</v>
      </c>
      <c r="R8387">
        <f>INDEX(AirportPivot[Gates (number of available)],MATCH($N8387,AirportPivot[[AirportID]:[AirportID]],0))</f>
        <v>75</v>
      </c>
    </row>
    <row r="8388" spans="1:18" x14ac:dyDescent="0.25">
      <c r="A8388" s="3" t="s">
        <v>8420</v>
      </c>
      <c r="B8388" s="12">
        <v>42124</v>
      </c>
      <c r="C8388" s="4" t="s">
        <v>21</v>
      </c>
      <c r="D8388" s="4">
        <v>2.1</v>
      </c>
      <c r="E8388" s="4">
        <v>177</v>
      </c>
      <c r="F8388" s="5">
        <v>0.70833333333333337</v>
      </c>
      <c r="G8388" s="6">
        <v>125</v>
      </c>
      <c r="H8388" s="7">
        <v>20625</v>
      </c>
      <c r="I8388" s="7">
        <f>FlightsPivot[[#This Row],[Total Fare]]*10%</f>
        <v>2062.5</v>
      </c>
      <c r="J8388" s="7">
        <f>FlightsPivot[[#This Row],[Total Fare]]+FlightsPivot[[#This Row],[10% tax ]]</f>
        <v>22687.5</v>
      </c>
      <c r="K8388" s="4">
        <v>4</v>
      </c>
      <c r="L8388" s="4">
        <v>2015</v>
      </c>
      <c r="M8388" t="str">
        <f>INDEX(RoutesPivot[DepAirport],MATCH($C8388,RoutesPivot[[RouteID]:[RouteID]],0))</f>
        <v>ORD</v>
      </c>
      <c r="N8388" t="str">
        <f>INDEX(RoutesPivot[AirportID],MATCH($C8388,RoutesPivot[[RouteID]:[RouteID]],0))</f>
        <v>CLT</v>
      </c>
      <c r="O8388">
        <f>INDEX(RoutesPivot[Distance],MATCH($C8388,RoutesPivot[[RouteID]:[RouteID]],0))</f>
        <v>700</v>
      </c>
      <c r="P8388">
        <f>INDEX(RoutesPivot[ListPrice],MATCH($C8388,RoutesPivot[[RouteID]:[RouteID]],0))</f>
        <v>125</v>
      </c>
      <c r="Q8388" t="str">
        <f>INDEX(AirportPivot[AirportName],MATCH($N8388,AirportPivot[[AirportID]:[AirportID]],0))</f>
        <v>Charlotte/Douglas International</v>
      </c>
      <c r="R8388">
        <f>INDEX(AirportPivot[Gates (number of available)],MATCH($N8388,AirportPivot[[AirportID]:[AirportID]],0))</f>
        <v>65</v>
      </c>
    </row>
    <row r="8389" spans="1:18" x14ac:dyDescent="0.25">
      <c r="A8389" s="3" t="s">
        <v>8421</v>
      </c>
      <c r="B8389" s="12">
        <v>42365</v>
      </c>
      <c r="C8389" s="4" t="s">
        <v>23</v>
      </c>
      <c r="D8389" s="4">
        <v>2.7</v>
      </c>
      <c r="E8389" s="4">
        <v>169</v>
      </c>
      <c r="F8389" s="5">
        <v>0.8125</v>
      </c>
      <c r="G8389" s="6">
        <v>420</v>
      </c>
      <c r="H8389" s="7">
        <v>69300</v>
      </c>
      <c r="I8389" s="7">
        <f>FlightsPivot[[#This Row],[Total Fare]]*10%</f>
        <v>6930</v>
      </c>
      <c r="J8389" s="7">
        <f>FlightsPivot[[#This Row],[Total Fare]]+FlightsPivot[[#This Row],[10% tax ]]</f>
        <v>76230</v>
      </c>
      <c r="K8389" s="4">
        <v>12</v>
      </c>
      <c r="L8389" s="4">
        <v>2015</v>
      </c>
      <c r="M8389" t="str">
        <f>INDEX(RoutesPivot[DepAirport],MATCH($C8389,RoutesPivot[[RouteID]:[RouteID]],0))</f>
        <v>ORD</v>
      </c>
      <c r="N8389" t="str">
        <f>INDEX(RoutesPivot[AirportID],MATCH($C8389,RoutesPivot[[RouteID]:[RouteID]],0))</f>
        <v>DEN</v>
      </c>
      <c r="O8389">
        <f>INDEX(RoutesPivot[Distance],MATCH($C8389,RoutesPivot[[RouteID]:[RouteID]],0))</f>
        <v>800</v>
      </c>
      <c r="P8389">
        <f>INDEX(RoutesPivot[ListPrice],MATCH($C8389,RoutesPivot[[RouteID]:[RouteID]],0))</f>
        <v>300</v>
      </c>
      <c r="Q8389" t="str">
        <f>INDEX(AirportPivot[AirportName],MATCH($N8389,AirportPivot[[AirportID]:[AirportID]],0))</f>
        <v>Denver International</v>
      </c>
      <c r="R8389">
        <f>INDEX(AirportPivot[Gates (number of available)],MATCH($N8389,AirportPivot[[AirportID]:[AirportID]],0))</f>
        <v>75</v>
      </c>
    </row>
    <row r="8390" spans="1:18" x14ac:dyDescent="0.25">
      <c r="A8390" s="3" t="s">
        <v>8422</v>
      </c>
      <c r="B8390" s="12">
        <v>41919</v>
      </c>
      <c r="C8390" s="4" t="s">
        <v>83</v>
      </c>
      <c r="D8390" s="4">
        <v>3.6</v>
      </c>
      <c r="E8390" s="4">
        <v>209</v>
      </c>
      <c r="F8390" s="5">
        <v>0.79166666666666663</v>
      </c>
      <c r="G8390" s="6">
        <v>240</v>
      </c>
      <c r="H8390" s="7">
        <v>39600</v>
      </c>
      <c r="I8390" s="7">
        <f>FlightsPivot[[#This Row],[Total Fare]]*10%</f>
        <v>3960</v>
      </c>
      <c r="J8390" s="7">
        <f>FlightsPivot[[#This Row],[Total Fare]]+FlightsPivot[[#This Row],[10% tax ]]</f>
        <v>43560</v>
      </c>
      <c r="K8390" s="4">
        <v>10</v>
      </c>
      <c r="L8390" s="4">
        <v>2014</v>
      </c>
      <c r="M8390" t="str">
        <f>INDEX(RoutesPivot[DepAirport],MATCH($C8390,RoutesPivot[[RouteID]:[RouteID]],0))</f>
        <v>ORD</v>
      </c>
      <c r="N8390" t="str">
        <f>INDEX(RoutesPivot[AirportID],MATCH($C8390,RoutesPivot[[RouteID]:[RouteID]],0))</f>
        <v>BWI</v>
      </c>
      <c r="O8390">
        <f>INDEX(RoutesPivot[Distance],MATCH($C8390,RoutesPivot[[RouteID]:[RouteID]],0))</f>
        <v>520</v>
      </c>
      <c r="P8390">
        <f>INDEX(RoutesPivot[ListPrice],MATCH($C8390,RoutesPivot[[RouteID]:[RouteID]],0))</f>
        <v>240</v>
      </c>
      <c r="Q8390" t="str">
        <f>INDEX(AirportPivot[AirportName],MATCH($N8390,AirportPivot[[AirportID]:[AirportID]],0))</f>
        <v>Baltimore/Washington International Thurgood Marshall</v>
      </c>
      <c r="R8390">
        <f>INDEX(AirportPivot[Gates (number of available)],MATCH($N8390,AirportPivot[[AirportID]:[AirportID]],0))</f>
        <v>58</v>
      </c>
    </row>
    <row r="8391" spans="1:18" x14ac:dyDescent="0.25">
      <c r="A8391" s="3" t="s">
        <v>8423</v>
      </c>
      <c r="B8391" s="12">
        <v>42355</v>
      </c>
      <c r="C8391" s="4" t="s">
        <v>80</v>
      </c>
      <c r="D8391" s="4">
        <v>2.1</v>
      </c>
      <c r="E8391" s="4">
        <v>94</v>
      </c>
      <c r="F8391" s="5">
        <v>0.79166666666666663</v>
      </c>
      <c r="G8391" s="6">
        <v>300</v>
      </c>
      <c r="H8391" s="7">
        <v>55500</v>
      </c>
      <c r="I8391" s="7">
        <f>FlightsPivot[[#This Row],[Total Fare]]*10%</f>
        <v>5550</v>
      </c>
      <c r="J8391" s="7">
        <f>FlightsPivot[[#This Row],[Total Fare]]+FlightsPivot[[#This Row],[10% tax ]]</f>
        <v>61050</v>
      </c>
      <c r="K8391" s="4">
        <v>12</v>
      </c>
      <c r="L8391" s="4">
        <v>2015</v>
      </c>
      <c r="M8391" t="str">
        <f>INDEX(RoutesPivot[DepAirport],MATCH($C8391,RoutesPivot[[RouteID]:[RouteID]],0))</f>
        <v>ORD</v>
      </c>
      <c r="N8391" t="str">
        <f>INDEX(RoutesPivot[AirportID],MATCH($C8391,RoutesPivot[[RouteID]:[RouteID]],0))</f>
        <v>MIA</v>
      </c>
      <c r="O8391">
        <f>INDEX(RoutesPivot[Distance],MATCH($C8391,RoutesPivot[[RouteID]:[RouteID]],0))</f>
        <v>1000</v>
      </c>
      <c r="P8391">
        <f>INDEX(RoutesPivot[ListPrice],MATCH($C8391,RoutesPivot[[RouteID]:[RouteID]],0))</f>
        <v>300</v>
      </c>
      <c r="Q8391" t="str">
        <f>INDEX(AirportPivot[AirportName],MATCH($N8391,AirportPivot[[AirportID]:[AirportID]],0))</f>
        <v>Miami International</v>
      </c>
      <c r="R8391">
        <f>INDEX(AirportPivot[Gates (number of available)],MATCH($N8391,AirportPivot[[AirportID]:[AirportID]],0))</f>
        <v>80</v>
      </c>
    </row>
    <row r="8392" spans="1:18" x14ac:dyDescent="0.25">
      <c r="A8392" s="3" t="s">
        <v>8424</v>
      </c>
      <c r="B8392" s="12">
        <v>42333</v>
      </c>
      <c r="C8392" s="4" t="s">
        <v>17</v>
      </c>
      <c r="D8392" s="4">
        <v>8.9</v>
      </c>
      <c r="E8392" s="4">
        <v>14</v>
      </c>
      <c r="F8392" s="5">
        <v>0.41666666666666669</v>
      </c>
      <c r="G8392" s="6">
        <v>525</v>
      </c>
      <c r="H8392" s="7">
        <v>97125</v>
      </c>
      <c r="I8392" s="7">
        <f>FlightsPivot[[#This Row],[Total Fare]]*10%</f>
        <v>9712.5</v>
      </c>
      <c r="J8392" s="7">
        <f>FlightsPivot[[#This Row],[Total Fare]]+FlightsPivot[[#This Row],[10% tax ]]</f>
        <v>106837.5</v>
      </c>
      <c r="K8392" s="4">
        <v>11</v>
      </c>
      <c r="L8392" s="4">
        <v>2015</v>
      </c>
      <c r="M8392" t="str">
        <f>INDEX(RoutesPivot[DepAirport],MATCH($C8392,RoutesPivot[[RouteID]:[RouteID]],0))</f>
        <v>ORD</v>
      </c>
      <c r="N8392" t="str">
        <f>INDEX(RoutesPivot[AirportID],MATCH($C8392,RoutesPivot[[RouteID]:[RouteID]],0))</f>
        <v>LAX</v>
      </c>
      <c r="O8392">
        <f>INDEX(RoutesPivot[Distance],MATCH($C8392,RoutesPivot[[RouteID]:[RouteID]],0))</f>
        <v>1518</v>
      </c>
      <c r="P8392">
        <f>INDEX(RoutesPivot[ListPrice],MATCH($C8392,RoutesPivot[[RouteID]:[RouteID]],0))</f>
        <v>350</v>
      </c>
      <c r="Q8392" t="str">
        <f>INDEX(AirportPivot[AirportName],MATCH($N8392,AirportPivot[[AirportID]:[AirportID]],0))</f>
        <v>Los Angeles International</v>
      </c>
      <c r="R8392">
        <f>INDEX(AirportPivot[Gates (number of available)],MATCH($N8392,AirportPivot[[AirportID]:[AirportID]],0))</f>
        <v>86</v>
      </c>
    </row>
    <row r="8393" spans="1:18" x14ac:dyDescent="0.25">
      <c r="A8393" s="3" t="s">
        <v>8425</v>
      </c>
      <c r="B8393" s="12">
        <v>42302</v>
      </c>
      <c r="C8393" s="4" t="s">
        <v>27</v>
      </c>
      <c r="D8393" s="4">
        <v>9.9</v>
      </c>
      <c r="E8393" s="4">
        <v>18</v>
      </c>
      <c r="F8393" s="5">
        <v>0.29166666666666669</v>
      </c>
      <c r="G8393" s="6">
        <v>200</v>
      </c>
      <c r="H8393" s="7">
        <v>37000</v>
      </c>
      <c r="I8393" s="7">
        <f>FlightsPivot[[#This Row],[Total Fare]]*10%</f>
        <v>3700</v>
      </c>
      <c r="J8393" s="7">
        <f>FlightsPivot[[#This Row],[Total Fare]]+FlightsPivot[[#This Row],[10% tax ]]</f>
        <v>40700</v>
      </c>
      <c r="K8393" s="4">
        <v>10</v>
      </c>
      <c r="L8393" s="4">
        <v>2015</v>
      </c>
      <c r="M8393" t="str">
        <f>INDEX(RoutesPivot[DepAirport],MATCH($C8393,RoutesPivot[[RouteID]:[RouteID]],0))</f>
        <v>ORD</v>
      </c>
      <c r="N8393" t="str">
        <f>INDEX(RoutesPivot[AirportID],MATCH($C8393,RoutesPivot[[RouteID]:[RouteID]],0))</f>
        <v>ATL</v>
      </c>
      <c r="O8393">
        <f>INDEX(RoutesPivot[Distance],MATCH($C8393,RoutesPivot[[RouteID]:[RouteID]],0))</f>
        <v>510</v>
      </c>
      <c r="P8393">
        <f>INDEX(RoutesPivot[ListPrice],MATCH($C8393,RoutesPivot[[RouteID]:[RouteID]],0))</f>
        <v>200</v>
      </c>
      <c r="Q8393" t="str">
        <f>INDEX(AirportPivot[AirportName],MATCH($N8393,AirportPivot[[AirportID]:[AirportID]],0))</f>
        <v>Hartsfield-Jackson Atlanta International</v>
      </c>
      <c r="R8393">
        <f>INDEX(AirportPivot[Gates (number of available)],MATCH($N8393,AirportPivot[[AirportID]:[AirportID]],0))</f>
        <v>100</v>
      </c>
    </row>
    <row r="8394" spans="1:18" x14ac:dyDescent="0.25">
      <c r="A8394" s="3" t="s">
        <v>8426</v>
      </c>
      <c r="B8394" s="12">
        <v>41713</v>
      </c>
      <c r="C8394" s="4" t="s">
        <v>13</v>
      </c>
      <c r="D8394" s="4">
        <v>1.9</v>
      </c>
      <c r="E8394" s="4">
        <v>44</v>
      </c>
      <c r="F8394" s="5">
        <v>0.33333333333333331</v>
      </c>
      <c r="G8394" s="6">
        <v>250</v>
      </c>
      <c r="H8394" s="7">
        <v>41250</v>
      </c>
      <c r="I8394" s="7">
        <f>FlightsPivot[[#This Row],[Total Fare]]*10%</f>
        <v>4125</v>
      </c>
      <c r="J8394" s="7">
        <f>FlightsPivot[[#This Row],[Total Fare]]+FlightsPivot[[#This Row],[10% tax ]]</f>
        <v>45375</v>
      </c>
      <c r="K8394" s="4">
        <v>3</v>
      </c>
      <c r="L8394" s="4">
        <v>2014</v>
      </c>
      <c r="M8394" t="str">
        <f>INDEX(RoutesPivot[DepAirport],MATCH($C8394,RoutesPivot[[RouteID]:[RouteID]],0))</f>
        <v>ORD</v>
      </c>
      <c r="N8394" t="str">
        <f>INDEX(RoutesPivot[AirportID],MATCH($C8394,RoutesPivot[[RouteID]:[RouteID]],0))</f>
        <v>JFK</v>
      </c>
      <c r="O8394">
        <f>INDEX(RoutesPivot[Distance],MATCH($C8394,RoutesPivot[[RouteID]:[RouteID]],0))</f>
        <v>619</v>
      </c>
      <c r="P8394">
        <f>INDEX(RoutesPivot[ListPrice],MATCH($C8394,RoutesPivot[[RouteID]:[RouteID]],0))</f>
        <v>250</v>
      </c>
      <c r="Q8394" t="str">
        <f>INDEX(AirportPivot[AirportName],MATCH($N8394,AirportPivot[[AirportID]:[AirportID]],0))</f>
        <v>John F Kennedy International</v>
      </c>
      <c r="R8394">
        <f>INDEX(AirportPivot[Gates (number of available)],MATCH($N8394,AirportPivot[[AirportID]:[AirportID]],0))</f>
        <v>120</v>
      </c>
    </row>
    <row r="8395" spans="1:18" x14ac:dyDescent="0.25">
      <c r="A8395" s="3" t="s">
        <v>8427</v>
      </c>
      <c r="B8395" s="12">
        <v>42174</v>
      </c>
      <c r="C8395" s="4" t="s">
        <v>40</v>
      </c>
      <c r="D8395" s="4">
        <v>1.3</v>
      </c>
      <c r="E8395" s="4">
        <v>24</v>
      </c>
      <c r="F8395" s="5">
        <v>0.58333333333333337</v>
      </c>
      <c r="G8395" s="6">
        <v>126.5</v>
      </c>
      <c r="H8395" s="7">
        <v>23402.5</v>
      </c>
      <c r="I8395" s="7">
        <f>FlightsPivot[[#This Row],[Total Fare]]*10%</f>
        <v>2340.25</v>
      </c>
      <c r="J8395" s="7">
        <f>FlightsPivot[[#This Row],[Total Fare]]+FlightsPivot[[#This Row],[10% tax ]]</f>
        <v>25742.75</v>
      </c>
      <c r="K8395" s="4">
        <v>6</v>
      </c>
      <c r="L8395" s="4">
        <v>2015</v>
      </c>
      <c r="M8395" t="str">
        <f>INDEX(RoutesPivot[DepAirport],MATCH($C8395,RoutesPivot[[RouteID]:[RouteID]],0))</f>
        <v>ORD</v>
      </c>
      <c r="N8395" t="str">
        <f>INDEX(RoutesPivot[AirportID],MATCH($C8395,RoutesPivot[[RouteID]:[RouteID]],0))</f>
        <v>MSP</v>
      </c>
      <c r="O8395">
        <f>INDEX(RoutesPivot[Distance],MATCH($C8395,RoutesPivot[[RouteID]:[RouteID]],0))</f>
        <v>300</v>
      </c>
      <c r="P8395">
        <f>INDEX(RoutesPivot[ListPrice],MATCH($C8395,RoutesPivot[[RouteID]:[RouteID]],0))</f>
        <v>115</v>
      </c>
      <c r="Q8395" t="str">
        <f>INDEX(AirportPivot[AirportName],MATCH($N8395,AirportPivot[[AirportID]:[AirportID]],0))</f>
        <v>Minneapolis-St Paul International/Wold-Chamberlain</v>
      </c>
      <c r="R8395">
        <f>INDEX(AirportPivot[Gates (number of available)],MATCH($N8395,AirportPivot[[AirportID]:[AirportID]],0))</f>
        <v>65</v>
      </c>
    </row>
    <row r="8396" spans="1:18" x14ac:dyDescent="0.25">
      <c r="A8396" s="3" t="s">
        <v>8428</v>
      </c>
      <c r="B8396" s="12">
        <v>42275</v>
      </c>
      <c r="C8396" s="4" t="s">
        <v>98</v>
      </c>
      <c r="D8396" s="4">
        <v>0.2</v>
      </c>
      <c r="E8396" s="4">
        <v>167</v>
      </c>
      <c r="F8396" s="5">
        <v>0.29166666666666669</v>
      </c>
      <c r="G8396" s="6">
        <v>275</v>
      </c>
      <c r="H8396" s="7">
        <v>45375</v>
      </c>
      <c r="I8396" s="7">
        <f>FlightsPivot[[#This Row],[Total Fare]]*10%</f>
        <v>4537.5</v>
      </c>
      <c r="J8396" s="7">
        <f>FlightsPivot[[#This Row],[Total Fare]]+FlightsPivot[[#This Row],[10% tax ]]</f>
        <v>49912.5</v>
      </c>
      <c r="K8396" s="4">
        <v>9</v>
      </c>
      <c r="L8396" s="4">
        <v>2015</v>
      </c>
      <c r="M8396" t="str">
        <f>INDEX(RoutesPivot[DepAirport],MATCH($C8396,RoutesPivot[[RouteID]:[RouteID]],0))</f>
        <v>ORD</v>
      </c>
      <c r="N8396" t="str">
        <f>INDEX(RoutesPivot[AirportID],MATCH($C8396,RoutesPivot[[RouteID]:[RouteID]],0))</f>
        <v>PHL</v>
      </c>
      <c r="O8396">
        <f>INDEX(RoutesPivot[Distance],MATCH($C8396,RoutesPivot[[RouteID]:[RouteID]],0))</f>
        <v>580</v>
      </c>
      <c r="P8396">
        <f>INDEX(RoutesPivot[ListPrice],MATCH($C8396,RoutesPivot[[RouteID]:[RouteID]],0))</f>
        <v>275</v>
      </c>
      <c r="Q8396" t="str">
        <f>INDEX(AirportPivot[AirportName],MATCH($N8396,AirportPivot[[AirportID]:[AirportID]],0))</f>
        <v>Philadelphia International</v>
      </c>
      <c r="R8396">
        <f>INDEX(AirportPivot[Gates (number of available)],MATCH($N8396,AirportPivot[[AirportID]:[AirportID]],0))</f>
        <v>89</v>
      </c>
    </row>
    <row r="8397" spans="1:18" x14ac:dyDescent="0.25">
      <c r="A8397" s="3" t="s">
        <v>8429</v>
      </c>
      <c r="B8397" s="12">
        <v>42217</v>
      </c>
      <c r="C8397" s="4" t="s">
        <v>21</v>
      </c>
      <c r="D8397" s="4">
        <v>2.1</v>
      </c>
      <c r="E8397" s="4">
        <v>129</v>
      </c>
      <c r="F8397" s="5">
        <v>0.79166666666666663</v>
      </c>
      <c r="G8397" s="6">
        <v>137.5</v>
      </c>
      <c r="H8397" s="7">
        <v>25437.5</v>
      </c>
      <c r="I8397" s="7">
        <f>FlightsPivot[[#This Row],[Total Fare]]*10%</f>
        <v>2543.75</v>
      </c>
      <c r="J8397" s="7">
        <f>FlightsPivot[[#This Row],[Total Fare]]+FlightsPivot[[#This Row],[10% tax ]]</f>
        <v>27981.25</v>
      </c>
      <c r="K8397" s="4">
        <v>8</v>
      </c>
      <c r="L8397" s="4">
        <v>2015</v>
      </c>
      <c r="M8397" t="str">
        <f>INDEX(RoutesPivot[DepAirport],MATCH($C8397,RoutesPivot[[RouteID]:[RouteID]],0))</f>
        <v>ORD</v>
      </c>
      <c r="N8397" t="str">
        <f>INDEX(RoutesPivot[AirportID],MATCH($C8397,RoutesPivot[[RouteID]:[RouteID]],0))</f>
        <v>CLT</v>
      </c>
      <c r="O8397">
        <f>INDEX(RoutesPivot[Distance],MATCH($C8397,RoutesPivot[[RouteID]:[RouteID]],0))</f>
        <v>700</v>
      </c>
      <c r="P8397">
        <f>INDEX(RoutesPivot[ListPrice],MATCH($C8397,RoutesPivot[[RouteID]:[RouteID]],0))</f>
        <v>125</v>
      </c>
      <c r="Q8397" t="str">
        <f>INDEX(AirportPivot[AirportName],MATCH($N8397,AirportPivot[[AirportID]:[AirportID]],0))</f>
        <v>Charlotte/Douglas International</v>
      </c>
      <c r="R8397">
        <f>INDEX(AirportPivot[Gates (number of available)],MATCH($N8397,AirportPivot[[AirportID]:[AirportID]],0))</f>
        <v>65</v>
      </c>
    </row>
    <row r="8398" spans="1:18" x14ac:dyDescent="0.25">
      <c r="A8398" s="3" t="s">
        <v>8430</v>
      </c>
      <c r="B8398" s="12">
        <v>42130</v>
      </c>
      <c r="C8398" s="4" t="s">
        <v>15</v>
      </c>
      <c r="D8398" s="4">
        <v>1.3</v>
      </c>
      <c r="E8398" s="4">
        <v>127</v>
      </c>
      <c r="F8398" s="5">
        <v>0.60416666666666663</v>
      </c>
      <c r="G8398" s="6">
        <v>225</v>
      </c>
      <c r="H8398" s="7">
        <v>41625</v>
      </c>
      <c r="I8398" s="7">
        <f>FlightsPivot[[#This Row],[Total Fare]]*10%</f>
        <v>4162.5</v>
      </c>
      <c r="J8398" s="7">
        <f>FlightsPivot[[#This Row],[Total Fare]]+FlightsPivot[[#This Row],[10% tax ]]</f>
        <v>45787.5</v>
      </c>
      <c r="K8398" s="4">
        <v>5</v>
      </c>
      <c r="L8398" s="4">
        <v>2015</v>
      </c>
      <c r="M8398" t="str">
        <f>INDEX(RoutesPivot[DepAirport],MATCH($C8398,RoutesPivot[[RouteID]:[RouteID]],0))</f>
        <v>ORD</v>
      </c>
      <c r="N8398" t="str">
        <f>INDEX(RoutesPivot[AirportID],MATCH($C8398,RoutesPivot[[RouteID]:[RouteID]],0))</f>
        <v>EWR</v>
      </c>
      <c r="O8398">
        <f>INDEX(RoutesPivot[Distance],MATCH($C8398,RoutesPivot[[RouteID]:[RouteID]],0))</f>
        <v>600</v>
      </c>
      <c r="P8398">
        <f>INDEX(RoutesPivot[ListPrice],MATCH($C8398,RoutesPivot[[RouteID]:[RouteID]],0))</f>
        <v>225</v>
      </c>
      <c r="Q8398" t="str">
        <f>INDEX(AirportPivot[AirportName],MATCH($N8398,AirportPivot[[AirportID]:[AirportID]],0))</f>
        <v>Newark Liberty International</v>
      </c>
      <c r="R8398">
        <f>INDEX(AirportPivot[Gates (number of available)],MATCH($N8398,AirportPivot[[AirportID]:[AirportID]],0))</f>
        <v>82</v>
      </c>
    </row>
    <row r="8399" spans="1:18" x14ac:dyDescent="0.25">
      <c r="A8399" s="3" t="s">
        <v>8431</v>
      </c>
      <c r="B8399" s="12">
        <v>42001</v>
      </c>
      <c r="C8399" s="4" t="s">
        <v>80</v>
      </c>
      <c r="D8399" s="4">
        <v>4.4000000000000004</v>
      </c>
      <c r="E8399" s="4">
        <v>164</v>
      </c>
      <c r="F8399" s="5">
        <v>0.83333333333333337</v>
      </c>
      <c r="G8399" s="6">
        <v>420</v>
      </c>
      <c r="H8399" s="7">
        <v>69300</v>
      </c>
      <c r="I8399" s="7">
        <f>FlightsPivot[[#This Row],[Total Fare]]*10%</f>
        <v>6930</v>
      </c>
      <c r="J8399" s="7">
        <f>FlightsPivot[[#This Row],[Total Fare]]+FlightsPivot[[#This Row],[10% tax ]]</f>
        <v>76230</v>
      </c>
      <c r="K8399" s="4">
        <v>12</v>
      </c>
      <c r="L8399" s="4">
        <v>2014</v>
      </c>
      <c r="M8399" t="str">
        <f>INDEX(RoutesPivot[DepAirport],MATCH($C8399,RoutesPivot[[RouteID]:[RouteID]],0))</f>
        <v>ORD</v>
      </c>
      <c r="N8399" t="str">
        <f>INDEX(RoutesPivot[AirportID],MATCH($C8399,RoutesPivot[[RouteID]:[RouteID]],0))</f>
        <v>MIA</v>
      </c>
      <c r="O8399">
        <f>INDEX(RoutesPivot[Distance],MATCH($C8399,RoutesPivot[[RouteID]:[RouteID]],0))</f>
        <v>1000</v>
      </c>
      <c r="P8399">
        <f>INDEX(RoutesPivot[ListPrice],MATCH($C8399,RoutesPivot[[RouteID]:[RouteID]],0))</f>
        <v>300</v>
      </c>
      <c r="Q8399" t="str">
        <f>INDEX(AirportPivot[AirportName],MATCH($N8399,AirportPivot[[AirportID]:[AirportID]],0))</f>
        <v>Miami International</v>
      </c>
      <c r="R8399">
        <f>INDEX(AirportPivot[Gates (number of available)],MATCH($N8399,AirportPivot[[AirportID]:[AirportID]],0))</f>
        <v>80</v>
      </c>
    </row>
    <row r="8400" spans="1:18" x14ac:dyDescent="0.25">
      <c r="A8400" s="3" t="s">
        <v>8432</v>
      </c>
      <c r="B8400" s="12">
        <v>42243</v>
      </c>
      <c r="C8400" s="4" t="s">
        <v>50</v>
      </c>
      <c r="D8400" s="4">
        <v>1</v>
      </c>
      <c r="E8400" s="4">
        <v>101</v>
      </c>
      <c r="F8400" s="5">
        <v>0.75</v>
      </c>
      <c r="G8400" s="6">
        <v>302.5</v>
      </c>
      <c r="H8400" s="7">
        <v>55962.5</v>
      </c>
      <c r="I8400" s="7">
        <f>FlightsPivot[[#This Row],[Total Fare]]*10%</f>
        <v>5596.25</v>
      </c>
      <c r="J8400" s="7">
        <f>FlightsPivot[[#This Row],[Total Fare]]+FlightsPivot[[#This Row],[10% tax ]]</f>
        <v>61558.75</v>
      </c>
      <c r="K8400" s="4">
        <v>8</v>
      </c>
      <c r="L8400" s="4">
        <v>2015</v>
      </c>
      <c r="M8400" t="str">
        <f>INDEX(RoutesPivot[DepAirport],MATCH($C8400,RoutesPivot[[RouteID]:[RouteID]],0))</f>
        <v>ORD</v>
      </c>
      <c r="N8400" t="str">
        <f>INDEX(RoutesPivot[AirportID],MATCH($C8400,RoutesPivot[[RouteID]:[RouteID]],0))</f>
        <v>LGA</v>
      </c>
      <c r="O8400">
        <f>INDEX(RoutesPivot[Distance],MATCH($C8400,RoutesPivot[[RouteID]:[RouteID]],0))</f>
        <v>610</v>
      </c>
      <c r="P8400">
        <f>INDEX(RoutesPivot[ListPrice],MATCH($C8400,RoutesPivot[[RouteID]:[RouteID]],0))</f>
        <v>275</v>
      </c>
      <c r="Q8400" t="str">
        <f>INDEX(AirportPivot[AirportName],MATCH($N8400,AirportPivot[[AirportID]:[AirportID]],0))</f>
        <v>Laguardia</v>
      </c>
      <c r="R8400">
        <f>INDEX(AirportPivot[Gates (number of available)],MATCH($N8400,AirportPivot[[AirportID]:[AirportID]],0))</f>
        <v>66</v>
      </c>
    </row>
    <row r="8401" spans="1:18" x14ac:dyDescent="0.25">
      <c r="A8401" s="3" t="s">
        <v>8433</v>
      </c>
      <c r="B8401" s="12">
        <v>42207</v>
      </c>
      <c r="C8401" s="4" t="s">
        <v>25</v>
      </c>
      <c r="D8401" s="4">
        <v>2.9</v>
      </c>
      <c r="E8401" s="4">
        <v>27</v>
      </c>
      <c r="F8401" s="5">
        <v>0.35416666666666669</v>
      </c>
      <c r="G8401" s="6">
        <v>220</v>
      </c>
      <c r="H8401" s="7">
        <v>40700</v>
      </c>
      <c r="I8401" s="7">
        <f>FlightsPivot[[#This Row],[Total Fare]]*10%</f>
        <v>4070</v>
      </c>
      <c r="J8401" s="7">
        <f>FlightsPivot[[#This Row],[Total Fare]]+FlightsPivot[[#This Row],[10% tax ]]</f>
        <v>44770</v>
      </c>
      <c r="K8401" s="4">
        <v>7</v>
      </c>
      <c r="L8401" s="4">
        <v>2015</v>
      </c>
      <c r="M8401" t="str">
        <f>INDEX(RoutesPivot[DepAirport],MATCH($C8401,RoutesPivot[[RouteID]:[RouteID]],0))</f>
        <v>ORD</v>
      </c>
      <c r="N8401" t="str">
        <f>INDEX(RoutesPivot[AirportID],MATCH($C8401,RoutesPivot[[RouteID]:[RouteID]],0))</f>
        <v>DFW</v>
      </c>
      <c r="O8401">
        <f>INDEX(RoutesPivot[Distance],MATCH($C8401,RoutesPivot[[RouteID]:[RouteID]],0))</f>
        <v>700</v>
      </c>
      <c r="P8401">
        <f>INDEX(RoutesPivot[ListPrice],MATCH($C8401,RoutesPivot[[RouteID]:[RouteID]],0))</f>
        <v>200</v>
      </c>
      <c r="Q8401" t="str">
        <f>INDEX(AirportPivot[AirportName],MATCH($N8401,AirportPivot[[AirportID]:[AirportID]],0))</f>
        <v>Dallas/Fort Worth International</v>
      </c>
      <c r="R8401">
        <f>INDEX(AirportPivot[Gates (number of available)],MATCH($N8401,AirportPivot[[AirportID]:[AirportID]],0))</f>
        <v>130</v>
      </c>
    </row>
    <row r="8402" spans="1:18" x14ac:dyDescent="0.25">
      <c r="A8402" s="3" t="s">
        <v>8434</v>
      </c>
      <c r="B8402" s="12">
        <v>41821</v>
      </c>
      <c r="C8402" s="4" t="s">
        <v>17</v>
      </c>
      <c r="D8402" s="4">
        <v>3.6</v>
      </c>
      <c r="E8402" s="4">
        <v>184</v>
      </c>
      <c r="F8402" s="5">
        <v>0.625</v>
      </c>
      <c r="G8402" s="6">
        <v>385</v>
      </c>
      <c r="H8402" s="7">
        <v>63525</v>
      </c>
      <c r="I8402" s="7">
        <f>FlightsPivot[[#This Row],[Total Fare]]*10%</f>
        <v>6352.5</v>
      </c>
      <c r="J8402" s="7">
        <f>FlightsPivot[[#This Row],[Total Fare]]+FlightsPivot[[#This Row],[10% tax ]]</f>
        <v>69877.5</v>
      </c>
      <c r="K8402" s="4">
        <v>7</v>
      </c>
      <c r="L8402" s="4">
        <v>2014</v>
      </c>
      <c r="M8402" t="str">
        <f>INDEX(RoutesPivot[DepAirport],MATCH($C8402,RoutesPivot[[RouteID]:[RouteID]],0))</f>
        <v>ORD</v>
      </c>
      <c r="N8402" t="str">
        <f>INDEX(RoutesPivot[AirportID],MATCH($C8402,RoutesPivot[[RouteID]:[RouteID]],0))</f>
        <v>LAX</v>
      </c>
      <c r="O8402">
        <f>INDEX(RoutesPivot[Distance],MATCH($C8402,RoutesPivot[[RouteID]:[RouteID]],0))</f>
        <v>1518</v>
      </c>
      <c r="P8402">
        <f>INDEX(RoutesPivot[ListPrice],MATCH($C8402,RoutesPivot[[RouteID]:[RouteID]],0))</f>
        <v>350</v>
      </c>
      <c r="Q8402" t="str">
        <f>INDEX(AirportPivot[AirportName],MATCH($N8402,AirportPivot[[AirportID]:[AirportID]],0))</f>
        <v>Los Angeles International</v>
      </c>
      <c r="R8402">
        <f>INDEX(AirportPivot[Gates (number of available)],MATCH($N8402,AirportPivot[[AirportID]:[AirportID]],0))</f>
        <v>86</v>
      </c>
    </row>
    <row r="8403" spans="1:18" x14ac:dyDescent="0.25">
      <c r="A8403" s="3" t="s">
        <v>8435</v>
      </c>
      <c r="B8403" s="12">
        <v>41878</v>
      </c>
      <c r="C8403" s="4" t="s">
        <v>98</v>
      </c>
      <c r="D8403" s="4">
        <v>1.7</v>
      </c>
      <c r="E8403" s="4">
        <v>134</v>
      </c>
      <c r="F8403" s="5">
        <v>0.70833333333333337</v>
      </c>
      <c r="G8403" s="6">
        <v>302.5</v>
      </c>
      <c r="H8403" s="7">
        <v>55962.5</v>
      </c>
      <c r="I8403" s="7">
        <f>FlightsPivot[[#This Row],[Total Fare]]*10%</f>
        <v>5596.25</v>
      </c>
      <c r="J8403" s="7">
        <f>FlightsPivot[[#This Row],[Total Fare]]+FlightsPivot[[#This Row],[10% tax ]]</f>
        <v>61558.75</v>
      </c>
      <c r="K8403" s="4">
        <v>8</v>
      </c>
      <c r="L8403" s="4">
        <v>2014</v>
      </c>
      <c r="M8403" t="str">
        <f>INDEX(RoutesPivot[DepAirport],MATCH($C8403,RoutesPivot[[RouteID]:[RouteID]],0))</f>
        <v>ORD</v>
      </c>
      <c r="N8403" t="str">
        <f>INDEX(RoutesPivot[AirportID],MATCH($C8403,RoutesPivot[[RouteID]:[RouteID]],0))</f>
        <v>PHL</v>
      </c>
      <c r="O8403">
        <f>INDEX(RoutesPivot[Distance],MATCH($C8403,RoutesPivot[[RouteID]:[RouteID]],0))</f>
        <v>580</v>
      </c>
      <c r="P8403">
        <f>INDEX(RoutesPivot[ListPrice],MATCH($C8403,RoutesPivot[[RouteID]:[RouteID]],0))</f>
        <v>275</v>
      </c>
      <c r="Q8403" t="str">
        <f>INDEX(AirportPivot[AirportName],MATCH($N8403,AirportPivot[[AirportID]:[AirportID]],0))</f>
        <v>Philadelphia International</v>
      </c>
      <c r="R8403">
        <f>INDEX(AirportPivot[Gates (number of available)],MATCH($N8403,AirportPivot[[AirportID]:[AirportID]],0))</f>
        <v>89</v>
      </c>
    </row>
    <row r="8404" spans="1:18" x14ac:dyDescent="0.25">
      <c r="A8404" s="3" t="s">
        <v>8436</v>
      </c>
      <c r="B8404" s="12">
        <v>41641</v>
      </c>
      <c r="C8404" s="4" t="s">
        <v>47</v>
      </c>
      <c r="D8404" s="4">
        <v>2.1</v>
      </c>
      <c r="E8404" s="4">
        <v>28</v>
      </c>
      <c r="F8404" s="5">
        <v>0.33333333333333331</v>
      </c>
      <c r="G8404" s="6">
        <v>250</v>
      </c>
      <c r="H8404" s="7">
        <v>46250</v>
      </c>
      <c r="I8404" s="7">
        <f>FlightsPivot[[#This Row],[Total Fare]]*10%</f>
        <v>4625</v>
      </c>
      <c r="J8404" s="7">
        <f>FlightsPivot[[#This Row],[Total Fare]]+FlightsPivot[[#This Row],[10% tax ]]</f>
        <v>50875</v>
      </c>
      <c r="K8404" s="4">
        <v>1</v>
      </c>
      <c r="L8404" s="4">
        <v>2014</v>
      </c>
      <c r="M8404" t="str">
        <f>INDEX(RoutesPivot[DepAirport],MATCH($C8404,RoutesPivot[[RouteID]:[RouteID]],0))</f>
        <v>ORD</v>
      </c>
      <c r="N8404" t="str">
        <f>INDEX(RoutesPivot[AirportID],MATCH($C8404,RoutesPivot[[RouteID]:[RouteID]],0))</f>
        <v>PHX</v>
      </c>
      <c r="O8404">
        <f>INDEX(RoutesPivot[Distance],MATCH($C8404,RoutesPivot[[RouteID]:[RouteID]],0))</f>
        <v>1200</v>
      </c>
      <c r="P8404">
        <f>INDEX(RoutesPivot[ListPrice],MATCH($C8404,RoutesPivot[[RouteID]:[RouteID]],0))</f>
        <v>250</v>
      </c>
      <c r="Q8404" t="str">
        <f>INDEX(AirportPivot[AirportName],MATCH($N8404,AirportPivot[[AirportID]:[AirportID]],0))</f>
        <v>Phoenix Sky Harbor International</v>
      </c>
      <c r="R8404">
        <f>INDEX(AirportPivot[Gates (number of available)],MATCH($N8404,AirportPivot[[AirportID]:[AirportID]],0))</f>
        <v>60</v>
      </c>
    </row>
    <row r="8405" spans="1:18" x14ac:dyDescent="0.25">
      <c r="A8405" s="3" t="s">
        <v>8437</v>
      </c>
      <c r="B8405" s="12">
        <v>42046</v>
      </c>
      <c r="C8405" s="4" t="s">
        <v>40</v>
      </c>
      <c r="D8405" s="4">
        <v>1.7</v>
      </c>
      <c r="E8405" s="4">
        <v>5</v>
      </c>
      <c r="F8405" s="5">
        <v>0.54166666666666663</v>
      </c>
      <c r="G8405" s="6">
        <v>115</v>
      </c>
      <c r="H8405" s="7">
        <v>21275</v>
      </c>
      <c r="I8405" s="7">
        <f>FlightsPivot[[#This Row],[Total Fare]]*10%</f>
        <v>2127.5</v>
      </c>
      <c r="J8405" s="7">
        <f>FlightsPivot[[#This Row],[Total Fare]]+FlightsPivot[[#This Row],[10% tax ]]</f>
        <v>23402.5</v>
      </c>
      <c r="K8405" s="4">
        <v>2</v>
      </c>
      <c r="L8405" s="4">
        <v>2015</v>
      </c>
      <c r="M8405" t="str">
        <f>INDEX(RoutesPivot[DepAirport],MATCH($C8405,RoutesPivot[[RouteID]:[RouteID]],0))</f>
        <v>ORD</v>
      </c>
      <c r="N8405" t="str">
        <f>INDEX(RoutesPivot[AirportID],MATCH($C8405,RoutesPivot[[RouteID]:[RouteID]],0))</f>
        <v>MSP</v>
      </c>
      <c r="O8405">
        <f>INDEX(RoutesPivot[Distance],MATCH($C8405,RoutesPivot[[RouteID]:[RouteID]],0))</f>
        <v>300</v>
      </c>
      <c r="P8405">
        <f>INDEX(RoutesPivot[ListPrice],MATCH($C8405,RoutesPivot[[RouteID]:[RouteID]],0))</f>
        <v>115</v>
      </c>
      <c r="Q8405" t="str">
        <f>INDEX(AirportPivot[AirportName],MATCH($N8405,AirportPivot[[AirportID]:[AirportID]],0))</f>
        <v>Minneapolis-St Paul International/Wold-Chamberlain</v>
      </c>
      <c r="R8405">
        <f>INDEX(AirportPivot[Gates (number of available)],MATCH($N8405,AirportPivot[[AirportID]:[AirportID]],0))</f>
        <v>65</v>
      </c>
    </row>
    <row r="8406" spans="1:18" x14ac:dyDescent="0.25">
      <c r="A8406" s="3" t="s">
        <v>8438</v>
      </c>
      <c r="B8406" s="12">
        <v>41708</v>
      </c>
      <c r="C8406" s="4" t="s">
        <v>25</v>
      </c>
      <c r="D8406" s="4">
        <v>1.1000000000000001</v>
      </c>
      <c r="E8406" s="4">
        <v>146</v>
      </c>
      <c r="F8406" s="5">
        <v>0.5</v>
      </c>
      <c r="G8406" s="6">
        <v>200</v>
      </c>
      <c r="H8406" s="7">
        <v>37000</v>
      </c>
      <c r="I8406" s="7">
        <f>FlightsPivot[[#This Row],[Total Fare]]*10%</f>
        <v>3700</v>
      </c>
      <c r="J8406" s="7">
        <f>FlightsPivot[[#This Row],[Total Fare]]+FlightsPivot[[#This Row],[10% tax ]]</f>
        <v>40700</v>
      </c>
      <c r="K8406" s="4">
        <v>3</v>
      </c>
      <c r="L8406" s="4">
        <v>2014</v>
      </c>
      <c r="M8406" t="str">
        <f>INDEX(RoutesPivot[DepAirport],MATCH($C8406,RoutesPivot[[RouteID]:[RouteID]],0))</f>
        <v>ORD</v>
      </c>
      <c r="N8406" t="str">
        <f>INDEX(RoutesPivot[AirportID],MATCH($C8406,RoutesPivot[[RouteID]:[RouteID]],0))</f>
        <v>DFW</v>
      </c>
      <c r="O8406">
        <f>INDEX(RoutesPivot[Distance],MATCH($C8406,RoutesPivot[[RouteID]:[RouteID]],0))</f>
        <v>700</v>
      </c>
      <c r="P8406">
        <f>INDEX(RoutesPivot[ListPrice],MATCH($C8406,RoutesPivot[[RouteID]:[RouteID]],0))</f>
        <v>200</v>
      </c>
      <c r="Q8406" t="str">
        <f>INDEX(AirportPivot[AirportName],MATCH($N8406,AirportPivot[[AirportID]:[AirportID]],0))</f>
        <v>Dallas/Fort Worth International</v>
      </c>
      <c r="R8406">
        <f>INDEX(AirportPivot[Gates (number of available)],MATCH($N8406,AirportPivot[[AirportID]:[AirportID]],0))</f>
        <v>130</v>
      </c>
    </row>
    <row r="8407" spans="1:18" x14ac:dyDescent="0.25">
      <c r="A8407" s="3" t="s">
        <v>8439</v>
      </c>
      <c r="B8407" s="12">
        <v>41930</v>
      </c>
      <c r="C8407" s="4" t="s">
        <v>80</v>
      </c>
      <c r="D8407" s="4">
        <v>1</v>
      </c>
      <c r="E8407" s="4">
        <v>198</v>
      </c>
      <c r="F8407" s="5">
        <v>0.79166666666666663</v>
      </c>
      <c r="G8407" s="6">
        <v>300</v>
      </c>
      <c r="H8407" s="7">
        <v>49500</v>
      </c>
      <c r="I8407" s="7">
        <f>FlightsPivot[[#This Row],[Total Fare]]*10%</f>
        <v>4950</v>
      </c>
      <c r="J8407" s="7">
        <f>FlightsPivot[[#This Row],[Total Fare]]+FlightsPivot[[#This Row],[10% tax ]]</f>
        <v>54450</v>
      </c>
      <c r="K8407" s="4">
        <v>10</v>
      </c>
      <c r="L8407" s="4">
        <v>2014</v>
      </c>
      <c r="M8407" t="str">
        <f>INDEX(RoutesPivot[DepAirport],MATCH($C8407,RoutesPivot[[RouteID]:[RouteID]],0))</f>
        <v>ORD</v>
      </c>
      <c r="N8407" t="str">
        <f>INDEX(RoutesPivot[AirportID],MATCH($C8407,RoutesPivot[[RouteID]:[RouteID]],0))</f>
        <v>MIA</v>
      </c>
      <c r="O8407">
        <f>INDEX(RoutesPivot[Distance],MATCH($C8407,RoutesPivot[[RouteID]:[RouteID]],0))</f>
        <v>1000</v>
      </c>
      <c r="P8407">
        <f>INDEX(RoutesPivot[ListPrice],MATCH($C8407,RoutesPivot[[RouteID]:[RouteID]],0))</f>
        <v>300</v>
      </c>
      <c r="Q8407" t="str">
        <f>INDEX(AirportPivot[AirportName],MATCH($N8407,AirportPivot[[AirportID]:[AirportID]],0))</f>
        <v>Miami International</v>
      </c>
      <c r="R8407">
        <f>INDEX(AirportPivot[Gates (number of available)],MATCH($N8407,AirportPivot[[AirportID]:[AirportID]],0))</f>
        <v>80</v>
      </c>
    </row>
    <row r="8408" spans="1:18" x14ac:dyDescent="0.25">
      <c r="A8408" s="3" t="s">
        <v>8440</v>
      </c>
      <c r="B8408" s="12">
        <v>42158</v>
      </c>
      <c r="C8408" s="4" t="s">
        <v>15</v>
      </c>
      <c r="D8408" s="4">
        <v>2.4</v>
      </c>
      <c r="E8408" s="4">
        <v>144</v>
      </c>
      <c r="F8408" s="5">
        <v>0.70833333333333337</v>
      </c>
      <c r="G8408" s="6">
        <v>247.5</v>
      </c>
      <c r="H8408" s="7">
        <v>45787.5</v>
      </c>
      <c r="I8408" s="7">
        <f>FlightsPivot[[#This Row],[Total Fare]]*10%</f>
        <v>4578.75</v>
      </c>
      <c r="J8408" s="7">
        <f>FlightsPivot[[#This Row],[Total Fare]]+FlightsPivot[[#This Row],[10% tax ]]</f>
        <v>50366.25</v>
      </c>
      <c r="K8408" s="4">
        <v>6</v>
      </c>
      <c r="L8408" s="4">
        <v>2015</v>
      </c>
      <c r="M8408" t="str">
        <f>INDEX(RoutesPivot[DepAirport],MATCH($C8408,RoutesPivot[[RouteID]:[RouteID]],0))</f>
        <v>ORD</v>
      </c>
      <c r="N8408" t="str">
        <f>INDEX(RoutesPivot[AirportID],MATCH($C8408,RoutesPivot[[RouteID]:[RouteID]],0))</f>
        <v>EWR</v>
      </c>
      <c r="O8408">
        <f>INDEX(RoutesPivot[Distance],MATCH($C8408,RoutesPivot[[RouteID]:[RouteID]],0))</f>
        <v>600</v>
      </c>
      <c r="P8408">
        <f>INDEX(RoutesPivot[ListPrice],MATCH($C8408,RoutesPivot[[RouteID]:[RouteID]],0))</f>
        <v>225</v>
      </c>
      <c r="Q8408" t="str">
        <f>INDEX(AirportPivot[AirportName],MATCH($N8408,AirportPivot[[AirportID]:[AirportID]],0))</f>
        <v>Newark Liberty International</v>
      </c>
      <c r="R8408">
        <f>INDEX(AirportPivot[Gates (number of available)],MATCH($N8408,AirportPivot[[AirportID]:[AirportID]],0))</f>
        <v>82</v>
      </c>
    </row>
    <row r="8409" spans="1:18" x14ac:dyDescent="0.25">
      <c r="A8409" s="3" t="s">
        <v>8441</v>
      </c>
      <c r="B8409" s="12">
        <v>41741</v>
      </c>
      <c r="C8409" s="4" t="s">
        <v>86</v>
      </c>
      <c r="D8409" s="4">
        <v>1.7</v>
      </c>
      <c r="E8409" s="4">
        <v>195</v>
      </c>
      <c r="F8409" s="5">
        <v>0.79166666666666663</v>
      </c>
      <c r="G8409" s="6">
        <v>115</v>
      </c>
      <c r="H8409" s="7">
        <v>18975</v>
      </c>
      <c r="I8409" s="7">
        <f>FlightsPivot[[#This Row],[Total Fare]]*10%</f>
        <v>1897.5</v>
      </c>
      <c r="J8409" s="7">
        <f>FlightsPivot[[#This Row],[Total Fare]]+FlightsPivot[[#This Row],[10% tax ]]</f>
        <v>20872.5</v>
      </c>
      <c r="K8409" s="4">
        <v>4</v>
      </c>
      <c r="L8409" s="4">
        <v>2014</v>
      </c>
      <c r="M8409" t="str">
        <f>INDEX(RoutesPivot[DepAirport],MATCH($C8409,RoutesPivot[[RouteID]:[RouteID]],0))</f>
        <v>ORD</v>
      </c>
      <c r="N8409" t="str">
        <f>INDEX(RoutesPivot[AirportID],MATCH($C8409,RoutesPivot[[RouteID]:[RouteID]],0))</f>
        <v>DTW</v>
      </c>
      <c r="O8409">
        <f>INDEX(RoutesPivot[Distance],MATCH($C8409,RoutesPivot[[RouteID]:[RouteID]],0))</f>
        <v>200</v>
      </c>
      <c r="P8409">
        <f>INDEX(RoutesPivot[ListPrice],MATCH($C8409,RoutesPivot[[RouteID]:[RouteID]],0))</f>
        <v>115</v>
      </c>
      <c r="Q8409" t="str">
        <f>INDEX(AirportPivot[AirportName],MATCH($N8409,AirportPivot[[AirportID]:[AirportID]],0))</f>
        <v>Detroit Metropolitan Wayne County</v>
      </c>
      <c r="R8409">
        <f>INDEX(AirportPivot[Gates (number of available)],MATCH($N8409,AirportPivot[[AirportID]:[AirportID]],0))</f>
        <v>60</v>
      </c>
    </row>
    <row r="8410" spans="1:18" x14ac:dyDescent="0.25">
      <c r="A8410" s="3" t="s">
        <v>8442</v>
      </c>
      <c r="B8410" s="12">
        <v>41720</v>
      </c>
      <c r="C8410" s="4" t="s">
        <v>17</v>
      </c>
      <c r="D8410" s="4">
        <v>2</v>
      </c>
      <c r="E8410" s="4">
        <v>90</v>
      </c>
      <c r="F8410" s="5">
        <v>0.5</v>
      </c>
      <c r="G8410" s="6">
        <v>350</v>
      </c>
      <c r="H8410" s="7">
        <v>63350</v>
      </c>
      <c r="I8410" s="7">
        <f>FlightsPivot[[#This Row],[Total Fare]]*10%</f>
        <v>6335</v>
      </c>
      <c r="J8410" s="7">
        <f>FlightsPivot[[#This Row],[Total Fare]]+FlightsPivot[[#This Row],[10% tax ]]</f>
        <v>69685</v>
      </c>
      <c r="K8410" s="4">
        <v>3</v>
      </c>
      <c r="L8410" s="4">
        <v>2014</v>
      </c>
      <c r="M8410" t="str">
        <f>INDEX(RoutesPivot[DepAirport],MATCH($C8410,RoutesPivot[[RouteID]:[RouteID]],0))</f>
        <v>ORD</v>
      </c>
      <c r="N8410" t="str">
        <f>INDEX(RoutesPivot[AirportID],MATCH($C8410,RoutesPivot[[RouteID]:[RouteID]],0))</f>
        <v>LAX</v>
      </c>
      <c r="O8410">
        <f>INDEX(RoutesPivot[Distance],MATCH($C8410,RoutesPivot[[RouteID]:[RouteID]],0))</f>
        <v>1518</v>
      </c>
      <c r="P8410">
        <f>INDEX(RoutesPivot[ListPrice],MATCH($C8410,RoutesPivot[[RouteID]:[RouteID]],0))</f>
        <v>350</v>
      </c>
      <c r="Q8410" t="str">
        <f>INDEX(AirportPivot[AirportName],MATCH($N8410,AirportPivot[[AirportID]:[AirportID]],0))</f>
        <v>Los Angeles International</v>
      </c>
      <c r="R8410">
        <f>INDEX(AirportPivot[Gates (number of available)],MATCH($N8410,AirportPivot[[AirportID]:[AirportID]],0))</f>
        <v>86</v>
      </c>
    </row>
    <row r="8411" spans="1:18" x14ac:dyDescent="0.25">
      <c r="A8411" s="3" t="s">
        <v>8443</v>
      </c>
      <c r="B8411" s="12">
        <v>42172</v>
      </c>
      <c r="C8411" s="4" t="s">
        <v>80</v>
      </c>
      <c r="D8411" s="4">
        <v>2.2000000000000002</v>
      </c>
      <c r="E8411" s="4">
        <v>95</v>
      </c>
      <c r="F8411" s="5">
        <v>0.79166666666666663</v>
      </c>
      <c r="G8411" s="6">
        <v>330</v>
      </c>
      <c r="H8411" s="7">
        <v>61050</v>
      </c>
      <c r="I8411" s="7">
        <f>FlightsPivot[[#This Row],[Total Fare]]*10%</f>
        <v>6105</v>
      </c>
      <c r="J8411" s="7">
        <f>FlightsPivot[[#This Row],[Total Fare]]+FlightsPivot[[#This Row],[10% tax ]]</f>
        <v>67155</v>
      </c>
      <c r="K8411" s="4">
        <v>6</v>
      </c>
      <c r="L8411" s="4">
        <v>2015</v>
      </c>
      <c r="M8411" t="str">
        <f>INDEX(RoutesPivot[DepAirport],MATCH($C8411,RoutesPivot[[RouteID]:[RouteID]],0))</f>
        <v>ORD</v>
      </c>
      <c r="N8411" t="str">
        <f>INDEX(RoutesPivot[AirportID],MATCH($C8411,RoutesPivot[[RouteID]:[RouteID]],0))</f>
        <v>MIA</v>
      </c>
      <c r="O8411">
        <f>INDEX(RoutesPivot[Distance],MATCH($C8411,RoutesPivot[[RouteID]:[RouteID]],0))</f>
        <v>1000</v>
      </c>
      <c r="P8411">
        <f>INDEX(RoutesPivot[ListPrice],MATCH($C8411,RoutesPivot[[RouteID]:[RouteID]],0))</f>
        <v>300</v>
      </c>
      <c r="Q8411" t="str">
        <f>INDEX(AirportPivot[AirportName],MATCH($N8411,AirportPivot[[AirportID]:[AirportID]],0))</f>
        <v>Miami International</v>
      </c>
      <c r="R8411">
        <f>INDEX(AirportPivot[Gates (number of available)],MATCH($N8411,AirportPivot[[AirportID]:[AirportID]],0))</f>
        <v>80</v>
      </c>
    </row>
    <row r="8412" spans="1:18" x14ac:dyDescent="0.25">
      <c r="A8412" s="3" t="s">
        <v>8444</v>
      </c>
      <c r="B8412" s="12">
        <v>42250</v>
      </c>
      <c r="C8412" s="4" t="s">
        <v>98</v>
      </c>
      <c r="D8412" s="4">
        <v>1.5</v>
      </c>
      <c r="E8412" s="4">
        <v>108</v>
      </c>
      <c r="F8412" s="5">
        <v>0.33333333333333331</v>
      </c>
      <c r="G8412" s="6">
        <v>275</v>
      </c>
      <c r="H8412" s="7">
        <v>50875</v>
      </c>
      <c r="I8412" s="7">
        <f>FlightsPivot[[#This Row],[Total Fare]]*10%</f>
        <v>5087.5</v>
      </c>
      <c r="J8412" s="7">
        <f>FlightsPivot[[#This Row],[Total Fare]]+FlightsPivot[[#This Row],[10% tax ]]</f>
        <v>55962.5</v>
      </c>
      <c r="K8412" s="4">
        <v>9</v>
      </c>
      <c r="L8412" s="4">
        <v>2015</v>
      </c>
      <c r="M8412" t="str">
        <f>INDEX(RoutesPivot[DepAirport],MATCH($C8412,RoutesPivot[[RouteID]:[RouteID]],0))</f>
        <v>ORD</v>
      </c>
      <c r="N8412" t="str">
        <f>INDEX(RoutesPivot[AirportID],MATCH($C8412,RoutesPivot[[RouteID]:[RouteID]],0))</f>
        <v>PHL</v>
      </c>
      <c r="O8412">
        <f>INDEX(RoutesPivot[Distance],MATCH($C8412,RoutesPivot[[RouteID]:[RouteID]],0))</f>
        <v>580</v>
      </c>
      <c r="P8412">
        <f>INDEX(RoutesPivot[ListPrice],MATCH($C8412,RoutesPivot[[RouteID]:[RouteID]],0))</f>
        <v>275</v>
      </c>
      <c r="Q8412" t="str">
        <f>INDEX(AirportPivot[AirportName],MATCH($N8412,AirportPivot[[AirportID]:[AirportID]],0))</f>
        <v>Philadelphia International</v>
      </c>
      <c r="R8412">
        <f>INDEX(AirportPivot[Gates (number of available)],MATCH($N8412,AirportPivot[[AirportID]:[AirportID]],0))</f>
        <v>89</v>
      </c>
    </row>
    <row r="8413" spans="1:18" x14ac:dyDescent="0.25">
      <c r="A8413" s="3" t="s">
        <v>8445</v>
      </c>
      <c r="B8413" s="12">
        <v>41754</v>
      </c>
      <c r="C8413" s="4" t="s">
        <v>17</v>
      </c>
      <c r="D8413" s="4">
        <v>3.8</v>
      </c>
      <c r="E8413" s="4">
        <v>75</v>
      </c>
      <c r="F8413" s="5">
        <v>0.29166666666666669</v>
      </c>
      <c r="G8413" s="6">
        <v>350</v>
      </c>
      <c r="H8413" s="7">
        <v>63350</v>
      </c>
      <c r="I8413" s="7">
        <f>FlightsPivot[[#This Row],[Total Fare]]*10%</f>
        <v>6335</v>
      </c>
      <c r="J8413" s="7">
        <f>FlightsPivot[[#This Row],[Total Fare]]+FlightsPivot[[#This Row],[10% tax ]]</f>
        <v>69685</v>
      </c>
      <c r="K8413" s="4">
        <v>4</v>
      </c>
      <c r="L8413" s="4">
        <v>2014</v>
      </c>
      <c r="M8413" t="str">
        <f>INDEX(RoutesPivot[DepAirport],MATCH($C8413,RoutesPivot[[RouteID]:[RouteID]],0))</f>
        <v>ORD</v>
      </c>
      <c r="N8413" t="str">
        <f>INDEX(RoutesPivot[AirportID],MATCH($C8413,RoutesPivot[[RouteID]:[RouteID]],0))</f>
        <v>LAX</v>
      </c>
      <c r="O8413">
        <f>INDEX(RoutesPivot[Distance],MATCH($C8413,RoutesPivot[[RouteID]:[RouteID]],0))</f>
        <v>1518</v>
      </c>
      <c r="P8413">
        <f>INDEX(RoutesPivot[ListPrice],MATCH($C8413,RoutesPivot[[RouteID]:[RouteID]],0))</f>
        <v>350</v>
      </c>
      <c r="Q8413" t="str">
        <f>INDEX(AirportPivot[AirportName],MATCH($N8413,AirportPivot[[AirportID]:[AirportID]],0))</f>
        <v>Los Angeles International</v>
      </c>
      <c r="R8413">
        <f>INDEX(AirportPivot[Gates (number of available)],MATCH($N8413,AirportPivot[[AirportID]:[AirportID]],0))</f>
        <v>86</v>
      </c>
    </row>
    <row r="8414" spans="1:18" x14ac:dyDescent="0.25">
      <c r="A8414" s="3" t="s">
        <v>8446</v>
      </c>
      <c r="B8414" s="12">
        <v>42332</v>
      </c>
      <c r="C8414" s="4" t="s">
        <v>70</v>
      </c>
      <c r="D8414" s="4">
        <v>5.2</v>
      </c>
      <c r="E8414" s="4">
        <v>57</v>
      </c>
      <c r="F8414" s="5">
        <v>0.5</v>
      </c>
      <c r="G8414" s="6">
        <v>412.5</v>
      </c>
      <c r="H8414" s="7">
        <v>68062.5</v>
      </c>
      <c r="I8414" s="7">
        <f>FlightsPivot[[#This Row],[Total Fare]]*10%</f>
        <v>6806.25</v>
      </c>
      <c r="J8414" s="7">
        <f>FlightsPivot[[#This Row],[Total Fare]]+FlightsPivot[[#This Row],[10% tax ]]</f>
        <v>74868.75</v>
      </c>
      <c r="K8414" s="4">
        <v>11</v>
      </c>
      <c r="L8414" s="4">
        <v>2015</v>
      </c>
      <c r="M8414" t="str">
        <f>INDEX(RoutesPivot[DepAirport],MATCH($C8414,RoutesPivot[[RouteID]:[RouteID]],0))</f>
        <v>ORD</v>
      </c>
      <c r="N8414" t="str">
        <f>INDEX(RoutesPivot[AirportID],MATCH($C8414,RoutesPivot[[RouteID]:[RouteID]],0))</f>
        <v>LAS</v>
      </c>
      <c r="O8414">
        <f>INDEX(RoutesPivot[Distance],MATCH($C8414,RoutesPivot[[RouteID]:[RouteID]],0))</f>
        <v>1100</v>
      </c>
      <c r="P8414">
        <f>INDEX(RoutesPivot[ListPrice],MATCH($C8414,RoutesPivot[[RouteID]:[RouteID]],0))</f>
        <v>275</v>
      </c>
      <c r="Q8414" t="str">
        <f>INDEX(AirportPivot[AirportName],MATCH($N8414,AirportPivot[[AirportID]:[AirportID]],0))</f>
        <v>McCarran International</v>
      </c>
      <c r="R8414">
        <f>INDEX(AirportPivot[Gates (number of available)],MATCH($N8414,AirportPivot[[AirportID]:[AirportID]],0))</f>
        <v>68</v>
      </c>
    </row>
    <row r="8415" spans="1:18" x14ac:dyDescent="0.25">
      <c r="A8415" s="3" t="s">
        <v>8447</v>
      </c>
      <c r="B8415" s="12">
        <v>42359</v>
      </c>
      <c r="C8415" s="4" t="s">
        <v>80</v>
      </c>
      <c r="D8415" s="4">
        <v>2.7</v>
      </c>
      <c r="E8415" s="4">
        <v>54</v>
      </c>
      <c r="F8415" s="5">
        <v>0.29166666666666669</v>
      </c>
      <c r="G8415" s="6">
        <v>420</v>
      </c>
      <c r="H8415" s="7">
        <v>69300</v>
      </c>
      <c r="I8415" s="7">
        <f>FlightsPivot[[#This Row],[Total Fare]]*10%</f>
        <v>6930</v>
      </c>
      <c r="J8415" s="7">
        <f>FlightsPivot[[#This Row],[Total Fare]]+FlightsPivot[[#This Row],[10% tax ]]</f>
        <v>76230</v>
      </c>
      <c r="K8415" s="4">
        <v>12</v>
      </c>
      <c r="L8415" s="4">
        <v>2015</v>
      </c>
      <c r="M8415" t="str">
        <f>INDEX(RoutesPivot[DepAirport],MATCH($C8415,RoutesPivot[[RouteID]:[RouteID]],0))</f>
        <v>ORD</v>
      </c>
      <c r="N8415" t="str">
        <f>INDEX(RoutesPivot[AirportID],MATCH($C8415,RoutesPivot[[RouteID]:[RouteID]],0))</f>
        <v>MIA</v>
      </c>
      <c r="O8415">
        <f>INDEX(RoutesPivot[Distance],MATCH($C8415,RoutesPivot[[RouteID]:[RouteID]],0))</f>
        <v>1000</v>
      </c>
      <c r="P8415">
        <f>INDEX(RoutesPivot[ListPrice],MATCH($C8415,RoutesPivot[[RouteID]:[RouteID]],0))</f>
        <v>300</v>
      </c>
      <c r="Q8415" t="str">
        <f>INDEX(AirportPivot[AirportName],MATCH($N8415,AirportPivot[[AirportID]:[AirportID]],0))</f>
        <v>Miami International</v>
      </c>
      <c r="R8415">
        <f>INDEX(AirportPivot[Gates (number of available)],MATCH($N8415,AirportPivot[[AirportID]:[AirportID]],0))</f>
        <v>80</v>
      </c>
    </row>
    <row r="8416" spans="1:18" x14ac:dyDescent="0.25">
      <c r="A8416" s="3" t="s">
        <v>8448</v>
      </c>
      <c r="B8416" s="12">
        <v>41861</v>
      </c>
      <c r="C8416" s="4" t="s">
        <v>21</v>
      </c>
      <c r="D8416" s="4">
        <v>2.1</v>
      </c>
      <c r="E8416" s="4">
        <v>116</v>
      </c>
      <c r="F8416" s="5">
        <v>0.83333333333333337</v>
      </c>
      <c r="G8416" s="6">
        <v>137.5</v>
      </c>
      <c r="H8416" s="7">
        <v>25437.5</v>
      </c>
      <c r="I8416" s="7">
        <f>FlightsPivot[[#This Row],[Total Fare]]*10%</f>
        <v>2543.75</v>
      </c>
      <c r="J8416" s="7">
        <f>FlightsPivot[[#This Row],[Total Fare]]+FlightsPivot[[#This Row],[10% tax ]]</f>
        <v>27981.25</v>
      </c>
      <c r="K8416" s="4">
        <v>8</v>
      </c>
      <c r="L8416" s="4">
        <v>2014</v>
      </c>
      <c r="M8416" t="str">
        <f>INDEX(RoutesPivot[DepAirport],MATCH($C8416,RoutesPivot[[RouteID]:[RouteID]],0))</f>
        <v>ORD</v>
      </c>
      <c r="N8416" t="str">
        <f>INDEX(RoutesPivot[AirportID],MATCH($C8416,RoutesPivot[[RouteID]:[RouteID]],0))</f>
        <v>CLT</v>
      </c>
      <c r="O8416">
        <f>INDEX(RoutesPivot[Distance],MATCH($C8416,RoutesPivot[[RouteID]:[RouteID]],0))</f>
        <v>700</v>
      </c>
      <c r="P8416">
        <f>INDEX(RoutesPivot[ListPrice],MATCH($C8416,RoutesPivot[[RouteID]:[RouteID]],0))</f>
        <v>125</v>
      </c>
      <c r="Q8416" t="str">
        <f>INDEX(AirportPivot[AirportName],MATCH($N8416,AirportPivot[[AirportID]:[AirportID]],0))</f>
        <v>Charlotte/Douglas International</v>
      </c>
      <c r="R8416">
        <f>INDEX(AirportPivot[Gates (number of available)],MATCH($N8416,AirportPivot[[AirportID]:[AirportID]],0))</f>
        <v>65</v>
      </c>
    </row>
    <row r="8417" spans="1:18" x14ac:dyDescent="0.25">
      <c r="A8417" s="3" t="s">
        <v>8449</v>
      </c>
      <c r="B8417" s="12">
        <v>42233</v>
      </c>
      <c r="C8417" s="4" t="s">
        <v>30</v>
      </c>
      <c r="D8417" s="4">
        <v>1.7</v>
      </c>
      <c r="E8417" s="4">
        <v>143</v>
      </c>
      <c r="F8417" s="5">
        <v>0.45833333333333331</v>
      </c>
      <c r="G8417" s="6">
        <v>275</v>
      </c>
      <c r="H8417" s="7">
        <v>50875</v>
      </c>
      <c r="I8417" s="7">
        <f>FlightsPivot[[#This Row],[Total Fare]]*10%</f>
        <v>5087.5</v>
      </c>
      <c r="J8417" s="7">
        <f>FlightsPivot[[#This Row],[Total Fare]]+FlightsPivot[[#This Row],[10% tax ]]</f>
        <v>55962.5</v>
      </c>
      <c r="K8417" s="4">
        <v>8</v>
      </c>
      <c r="L8417" s="4">
        <v>2015</v>
      </c>
      <c r="M8417" t="str">
        <f>INDEX(RoutesPivot[DepAirport],MATCH($C8417,RoutesPivot[[RouteID]:[RouteID]],0))</f>
        <v>ORD</v>
      </c>
      <c r="N8417" t="str">
        <f>INDEX(RoutesPivot[AirportID],MATCH($C8417,RoutesPivot[[RouteID]:[RouteID]],0))</f>
        <v>MCO</v>
      </c>
      <c r="O8417">
        <f>INDEX(RoutesPivot[Distance],MATCH($C8417,RoutesPivot[[RouteID]:[RouteID]],0))</f>
        <v>850</v>
      </c>
      <c r="P8417">
        <f>INDEX(RoutesPivot[ListPrice],MATCH($C8417,RoutesPivot[[RouteID]:[RouteID]],0))</f>
        <v>250</v>
      </c>
      <c r="Q8417" t="str">
        <f>INDEX(AirportPivot[AirportName],MATCH($N8417,AirportPivot[[AirportID]:[AirportID]],0))</f>
        <v>Orlando International</v>
      </c>
      <c r="R8417">
        <f>INDEX(AirportPivot[Gates (number of available)],MATCH($N8417,AirportPivot[[AirportID]:[AirportID]],0))</f>
        <v>67</v>
      </c>
    </row>
    <row r="8418" spans="1:18" x14ac:dyDescent="0.25">
      <c r="A8418" s="3" t="s">
        <v>8450</v>
      </c>
      <c r="B8418" s="12">
        <v>41767</v>
      </c>
      <c r="C8418" s="4" t="s">
        <v>80</v>
      </c>
      <c r="D8418" s="4">
        <v>2.1</v>
      </c>
      <c r="E8418" s="4">
        <v>117</v>
      </c>
      <c r="F8418" s="5">
        <v>0.45833333333333331</v>
      </c>
      <c r="G8418" s="6">
        <v>300</v>
      </c>
      <c r="H8418" s="7">
        <v>55500</v>
      </c>
      <c r="I8418" s="7">
        <f>FlightsPivot[[#This Row],[Total Fare]]*10%</f>
        <v>5550</v>
      </c>
      <c r="J8418" s="7">
        <f>FlightsPivot[[#This Row],[Total Fare]]+FlightsPivot[[#This Row],[10% tax ]]</f>
        <v>61050</v>
      </c>
      <c r="K8418" s="4">
        <v>5</v>
      </c>
      <c r="L8418" s="4">
        <v>2014</v>
      </c>
      <c r="M8418" t="str">
        <f>INDEX(RoutesPivot[DepAirport],MATCH($C8418,RoutesPivot[[RouteID]:[RouteID]],0))</f>
        <v>ORD</v>
      </c>
      <c r="N8418" t="str">
        <f>INDEX(RoutesPivot[AirportID],MATCH($C8418,RoutesPivot[[RouteID]:[RouteID]],0))</f>
        <v>MIA</v>
      </c>
      <c r="O8418">
        <f>INDEX(RoutesPivot[Distance],MATCH($C8418,RoutesPivot[[RouteID]:[RouteID]],0))</f>
        <v>1000</v>
      </c>
      <c r="P8418">
        <f>INDEX(RoutesPivot[ListPrice],MATCH($C8418,RoutesPivot[[RouteID]:[RouteID]],0))</f>
        <v>300</v>
      </c>
      <c r="Q8418" t="str">
        <f>INDEX(AirportPivot[AirportName],MATCH($N8418,AirportPivot[[AirportID]:[AirportID]],0))</f>
        <v>Miami International</v>
      </c>
      <c r="R8418">
        <f>INDEX(AirportPivot[Gates (number of available)],MATCH($N8418,AirportPivot[[AirportID]:[AirportID]],0))</f>
        <v>80</v>
      </c>
    </row>
    <row r="8419" spans="1:18" x14ac:dyDescent="0.25">
      <c r="A8419" s="3" t="s">
        <v>8451</v>
      </c>
      <c r="B8419" s="12">
        <v>42289</v>
      </c>
      <c r="C8419" s="4" t="s">
        <v>37</v>
      </c>
      <c r="D8419" s="4">
        <v>2</v>
      </c>
      <c r="E8419" s="4">
        <v>83</v>
      </c>
      <c r="F8419" s="5">
        <v>0.8125</v>
      </c>
      <c r="G8419" s="6">
        <v>350</v>
      </c>
      <c r="H8419" s="7">
        <v>63350</v>
      </c>
      <c r="I8419" s="7">
        <f>FlightsPivot[[#This Row],[Total Fare]]*10%</f>
        <v>6335</v>
      </c>
      <c r="J8419" s="7">
        <f>FlightsPivot[[#This Row],[Total Fare]]+FlightsPivot[[#This Row],[10% tax ]]</f>
        <v>69685</v>
      </c>
      <c r="K8419" s="4">
        <v>10</v>
      </c>
      <c r="L8419" s="4">
        <v>2015</v>
      </c>
      <c r="M8419" t="str">
        <f>INDEX(RoutesPivot[DepAirport],MATCH($C8419,RoutesPivot[[RouteID]:[RouteID]],0))</f>
        <v>ORD</v>
      </c>
      <c r="N8419" t="str">
        <f>INDEX(RoutesPivot[AirportID],MATCH($C8419,RoutesPivot[[RouteID]:[RouteID]],0))</f>
        <v>SEA</v>
      </c>
      <c r="O8419">
        <f>INDEX(RoutesPivot[Distance],MATCH($C8419,RoutesPivot[[RouteID]:[RouteID]],0))</f>
        <v>1500</v>
      </c>
      <c r="P8419">
        <f>INDEX(RoutesPivot[ListPrice],MATCH($C8419,RoutesPivot[[RouteID]:[RouteID]],0))</f>
        <v>350</v>
      </c>
      <c r="Q8419" t="str">
        <f>INDEX(AirportPivot[AirportName],MATCH($N8419,AirportPivot[[AirportID]:[AirportID]],0))</f>
        <v>Seattle-Tacoma International</v>
      </c>
      <c r="R8419">
        <f>INDEX(AirportPivot[Gates (number of available)],MATCH($N8419,AirportPivot[[AirportID]:[AirportID]],0))</f>
        <v>58</v>
      </c>
    </row>
    <row r="8420" spans="1:18" x14ac:dyDescent="0.25">
      <c r="A8420" s="3" t="s">
        <v>8452</v>
      </c>
      <c r="B8420" s="12">
        <v>42082</v>
      </c>
      <c r="C8420" s="4" t="s">
        <v>17</v>
      </c>
      <c r="D8420" s="4">
        <v>4.7</v>
      </c>
      <c r="E8420" s="4">
        <v>57</v>
      </c>
      <c r="F8420" s="5">
        <v>0.70833333333333337</v>
      </c>
      <c r="G8420" s="6">
        <v>350</v>
      </c>
      <c r="H8420" s="7">
        <v>57750</v>
      </c>
      <c r="I8420" s="7">
        <f>FlightsPivot[[#This Row],[Total Fare]]*10%</f>
        <v>5775</v>
      </c>
      <c r="J8420" s="7">
        <f>FlightsPivot[[#This Row],[Total Fare]]+FlightsPivot[[#This Row],[10% tax ]]</f>
        <v>63525</v>
      </c>
      <c r="K8420" s="4">
        <v>3</v>
      </c>
      <c r="L8420" s="4">
        <v>2015</v>
      </c>
      <c r="M8420" t="str">
        <f>INDEX(RoutesPivot[DepAirport],MATCH($C8420,RoutesPivot[[RouteID]:[RouteID]],0))</f>
        <v>ORD</v>
      </c>
      <c r="N8420" t="str">
        <f>INDEX(RoutesPivot[AirportID],MATCH($C8420,RoutesPivot[[RouteID]:[RouteID]],0))</f>
        <v>LAX</v>
      </c>
      <c r="O8420">
        <f>INDEX(RoutesPivot[Distance],MATCH($C8420,RoutesPivot[[RouteID]:[RouteID]],0))</f>
        <v>1518</v>
      </c>
      <c r="P8420">
        <f>INDEX(RoutesPivot[ListPrice],MATCH($C8420,RoutesPivot[[RouteID]:[RouteID]],0))</f>
        <v>350</v>
      </c>
      <c r="Q8420" t="str">
        <f>INDEX(AirportPivot[AirportName],MATCH($N8420,AirportPivot[[AirportID]:[AirportID]],0))</f>
        <v>Los Angeles International</v>
      </c>
      <c r="R8420">
        <f>INDEX(AirportPivot[Gates (number of available)],MATCH($N8420,AirportPivot[[AirportID]:[AirportID]],0))</f>
        <v>86</v>
      </c>
    </row>
    <row r="8421" spans="1:18" x14ac:dyDescent="0.25">
      <c r="A8421" s="3" t="s">
        <v>8453</v>
      </c>
      <c r="B8421" s="12">
        <v>42331</v>
      </c>
      <c r="C8421" s="4" t="s">
        <v>47</v>
      </c>
      <c r="D8421" s="4">
        <v>3.3</v>
      </c>
      <c r="E8421" s="4">
        <v>1</v>
      </c>
      <c r="F8421" s="5">
        <v>0.3125</v>
      </c>
      <c r="G8421" s="6">
        <v>375</v>
      </c>
      <c r="H8421" s="7">
        <v>69375</v>
      </c>
      <c r="I8421" s="7">
        <f>FlightsPivot[[#This Row],[Total Fare]]*10%</f>
        <v>6937.5</v>
      </c>
      <c r="J8421" s="7">
        <f>FlightsPivot[[#This Row],[Total Fare]]+FlightsPivot[[#This Row],[10% tax ]]</f>
        <v>76312.5</v>
      </c>
      <c r="K8421" s="4">
        <v>11</v>
      </c>
      <c r="L8421" s="4">
        <v>2015</v>
      </c>
      <c r="M8421" t="str">
        <f>INDEX(RoutesPivot[DepAirport],MATCH($C8421,RoutesPivot[[RouteID]:[RouteID]],0))</f>
        <v>ORD</v>
      </c>
      <c r="N8421" t="str">
        <f>INDEX(RoutesPivot[AirportID],MATCH($C8421,RoutesPivot[[RouteID]:[RouteID]],0))</f>
        <v>PHX</v>
      </c>
      <c r="O8421">
        <f>INDEX(RoutesPivot[Distance],MATCH($C8421,RoutesPivot[[RouteID]:[RouteID]],0))</f>
        <v>1200</v>
      </c>
      <c r="P8421">
        <f>INDEX(RoutesPivot[ListPrice],MATCH($C8421,RoutesPivot[[RouteID]:[RouteID]],0))</f>
        <v>250</v>
      </c>
      <c r="Q8421" t="str">
        <f>INDEX(AirportPivot[AirportName],MATCH($N8421,AirportPivot[[AirportID]:[AirportID]],0))</f>
        <v>Phoenix Sky Harbor International</v>
      </c>
      <c r="R8421">
        <f>INDEX(AirportPivot[Gates (number of available)],MATCH($N8421,AirportPivot[[AirportID]:[AirportID]],0))</f>
        <v>60</v>
      </c>
    </row>
    <row r="8422" spans="1:18" x14ac:dyDescent="0.25">
      <c r="A8422" s="3" t="s">
        <v>8454</v>
      </c>
      <c r="B8422" s="12">
        <v>42329</v>
      </c>
      <c r="C8422" s="4" t="s">
        <v>37</v>
      </c>
      <c r="D8422" s="4">
        <v>1.7</v>
      </c>
      <c r="E8422" s="4">
        <v>175</v>
      </c>
      <c r="F8422" s="5">
        <v>0.85416666666666663</v>
      </c>
      <c r="G8422" s="6">
        <v>350</v>
      </c>
      <c r="H8422" s="7">
        <v>57750</v>
      </c>
      <c r="I8422" s="7">
        <f>FlightsPivot[[#This Row],[Total Fare]]*10%</f>
        <v>5775</v>
      </c>
      <c r="J8422" s="7">
        <f>FlightsPivot[[#This Row],[Total Fare]]+FlightsPivot[[#This Row],[10% tax ]]</f>
        <v>63525</v>
      </c>
      <c r="K8422" s="4">
        <v>11</v>
      </c>
      <c r="L8422" s="4">
        <v>2015</v>
      </c>
      <c r="M8422" t="str">
        <f>INDEX(RoutesPivot[DepAirport],MATCH($C8422,RoutesPivot[[RouteID]:[RouteID]],0))</f>
        <v>ORD</v>
      </c>
      <c r="N8422" t="str">
        <f>INDEX(RoutesPivot[AirportID],MATCH($C8422,RoutesPivot[[RouteID]:[RouteID]],0))</f>
        <v>SEA</v>
      </c>
      <c r="O8422">
        <f>INDEX(RoutesPivot[Distance],MATCH($C8422,RoutesPivot[[RouteID]:[RouteID]],0))</f>
        <v>1500</v>
      </c>
      <c r="P8422">
        <f>INDEX(RoutesPivot[ListPrice],MATCH($C8422,RoutesPivot[[RouteID]:[RouteID]],0))</f>
        <v>350</v>
      </c>
      <c r="Q8422" t="str">
        <f>INDEX(AirportPivot[AirportName],MATCH($N8422,AirportPivot[[AirportID]:[AirportID]],0))</f>
        <v>Seattle-Tacoma International</v>
      </c>
      <c r="R8422">
        <f>INDEX(AirportPivot[Gates (number of available)],MATCH($N8422,AirportPivot[[AirportID]:[AirportID]],0))</f>
        <v>58</v>
      </c>
    </row>
    <row r="8423" spans="1:18" x14ac:dyDescent="0.25">
      <c r="A8423" s="3" t="s">
        <v>8455</v>
      </c>
      <c r="B8423" s="12">
        <v>42346</v>
      </c>
      <c r="C8423" s="4" t="s">
        <v>27</v>
      </c>
      <c r="D8423" s="4">
        <v>7.4</v>
      </c>
      <c r="E8423" s="4">
        <v>120</v>
      </c>
      <c r="F8423" s="5">
        <v>0.58333333333333337</v>
      </c>
      <c r="G8423" s="6">
        <v>200</v>
      </c>
      <c r="H8423" s="7">
        <v>37000</v>
      </c>
      <c r="I8423" s="7">
        <f>FlightsPivot[[#This Row],[Total Fare]]*10%</f>
        <v>3700</v>
      </c>
      <c r="J8423" s="7">
        <f>FlightsPivot[[#This Row],[Total Fare]]+FlightsPivot[[#This Row],[10% tax ]]</f>
        <v>40700</v>
      </c>
      <c r="K8423" s="4">
        <v>12</v>
      </c>
      <c r="L8423" s="4">
        <v>2015</v>
      </c>
      <c r="M8423" t="str">
        <f>INDEX(RoutesPivot[DepAirport],MATCH($C8423,RoutesPivot[[RouteID]:[RouteID]],0))</f>
        <v>ORD</v>
      </c>
      <c r="N8423" t="str">
        <f>INDEX(RoutesPivot[AirportID],MATCH($C8423,RoutesPivot[[RouteID]:[RouteID]],0))</f>
        <v>ATL</v>
      </c>
      <c r="O8423">
        <f>INDEX(RoutesPivot[Distance],MATCH($C8423,RoutesPivot[[RouteID]:[RouteID]],0))</f>
        <v>510</v>
      </c>
      <c r="P8423">
        <f>INDEX(RoutesPivot[ListPrice],MATCH($C8423,RoutesPivot[[RouteID]:[RouteID]],0))</f>
        <v>200</v>
      </c>
      <c r="Q8423" t="str">
        <f>INDEX(AirportPivot[AirportName],MATCH($N8423,AirportPivot[[AirportID]:[AirportID]],0))</f>
        <v>Hartsfield-Jackson Atlanta International</v>
      </c>
      <c r="R8423">
        <f>INDEX(AirportPivot[Gates (number of available)],MATCH($N8423,AirportPivot[[AirportID]:[AirportID]],0))</f>
        <v>100</v>
      </c>
    </row>
    <row r="8424" spans="1:18" x14ac:dyDescent="0.25">
      <c r="A8424" s="3" t="s">
        <v>8456</v>
      </c>
      <c r="B8424" s="12">
        <v>42221</v>
      </c>
      <c r="C8424" s="4" t="s">
        <v>19</v>
      </c>
      <c r="D8424" s="4">
        <v>2.8</v>
      </c>
      <c r="E8424" s="4">
        <v>108</v>
      </c>
      <c r="F8424" s="5">
        <v>0.625</v>
      </c>
      <c r="G8424" s="6">
        <v>220</v>
      </c>
      <c r="H8424" s="7">
        <v>40700</v>
      </c>
      <c r="I8424" s="7">
        <f>FlightsPivot[[#This Row],[Total Fare]]*10%</f>
        <v>4070</v>
      </c>
      <c r="J8424" s="7">
        <f>FlightsPivot[[#This Row],[Total Fare]]+FlightsPivot[[#This Row],[10% tax ]]</f>
        <v>44770</v>
      </c>
      <c r="K8424" s="4">
        <v>8</v>
      </c>
      <c r="L8424" s="4">
        <v>2015</v>
      </c>
      <c r="M8424" t="str">
        <f>INDEX(RoutesPivot[DepAirport],MATCH($C8424,RoutesPivot[[RouteID]:[RouteID]],0))</f>
        <v>ORD</v>
      </c>
      <c r="N8424" t="str">
        <f>INDEX(RoutesPivot[AirportID],MATCH($C8424,RoutesPivot[[RouteID]:[RouteID]],0))</f>
        <v>IAH</v>
      </c>
      <c r="O8424">
        <f>INDEX(RoutesPivot[Distance],MATCH($C8424,RoutesPivot[[RouteID]:[RouteID]],0))</f>
        <v>800</v>
      </c>
      <c r="P8424">
        <f>INDEX(RoutesPivot[ListPrice],MATCH($C8424,RoutesPivot[[RouteID]:[RouteID]],0))</f>
        <v>200</v>
      </c>
      <c r="Q8424" t="str">
        <f>INDEX(AirportPivot[AirportName],MATCH($N8424,AirportPivot[[AirportID]:[AirportID]],0))</f>
        <v>George Bush Intercontinental/Houston</v>
      </c>
      <c r="R8424">
        <f>INDEX(AirportPivot[Gates (number of available)],MATCH($N8424,AirportPivot[[AirportID]:[AirportID]],0))</f>
        <v>80</v>
      </c>
    </row>
    <row r="8425" spans="1:18" x14ac:dyDescent="0.25">
      <c r="A8425" s="3" t="s">
        <v>8457</v>
      </c>
      <c r="B8425" s="12">
        <v>41796</v>
      </c>
      <c r="C8425" s="4" t="s">
        <v>40</v>
      </c>
      <c r="D8425" s="4">
        <v>1.8</v>
      </c>
      <c r="E8425" s="4">
        <v>207</v>
      </c>
      <c r="F8425" s="5">
        <v>0.29166666666666669</v>
      </c>
      <c r="G8425" s="6">
        <v>126.5</v>
      </c>
      <c r="H8425" s="7">
        <v>20872.5</v>
      </c>
      <c r="I8425" s="7">
        <f>FlightsPivot[[#This Row],[Total Fare]]*10%</f>
        <v>2087.25</v>
      </c>
      <c r="J8425" s="7">
        <f>FlightsPivot[[#This Row],[Total Fare]]+FlightsPivot[[#This Row],[10% tax ]]</f>
        <v>22959.75</v>
      </c>
      <c r="K8425" s="4">
        <v>6</v>
      </c>
      <c r="L8425" s="4">
        <v>2014</v>
      </c>
      <c r="M8425" t="str">
        <f>INDEX(RoutesPivot[DepAirport],MATCH($C8425,RoutesPivot[[RouteID]:[RouteID]],0))</f>
        <v>ORD</v>
      </c>
      <c r="N8425" t="str">
        <f>INDEX(RoutesPivot[AirportID],MATCH($C8425,RoutesPivot[[RouteID]:[RouteID]],0))</f>
        <v>MSP</v>
      </c>
      <c r="O8425">
        <f>INDEX(RoutesPivot[Distance],MATCH($C8425,RoutesPivot[[RouteID]:[RouteID]],0))</f>
        <v>300</v>
      </c>
      <c r="P8425">
        <f>INDEX(RoutesPivot[ListPrice],MATCH($C8425,RoutesPivot[[RouteID]:[RouteID]],0))</f>
        <v>115</v>
      </c>
      <c r="Q8425" t="str">
        <f>INDEX(AirportPivot[AirportName],MATCH($N8425,AirportPivot[[AirportID]:[AirportID]],0))</f>
        <v>Minneapolis-St Paul International/Wold-Chamberlain</v>
      </c>
      <c r="R8425">
        <f>INDEX(AirportPivot[Gates (number of available)],MATCH($N8425,AirportPivot[[AirportID]:[AirportID]],0))</f>
        <v>65</v>
      </c>
    </row>
    <row r="8426" spans="1:18" x14ac:dyDescent="0.25">
      <c r="A8426" s="3" t="s">
        <v>8458</v>
      </c>
      <c r="B8426" s="12">
        <v>41819</v>
      </c>
      <c r="C8426" s="4" t="s">
        <v>25</v>
      </c>
      <c r="D8426" s="4">
        <v>2.2000000000000002</v>
      </c>
      <c r="E8426" s="4">
        <v>100</v>
      </c>
      <c r="F8426" s="5">
        <v>0.66666666666666663</v>
      </c>
      <c r="G8426" s="6">
        <v>220</v>
      </c>
      <c r="H8426" s="7">
        <v>40700</v>
      </c>
      <c r="I8426" s="7">
        <f>FlightsPivot[[#This Row],[Total Fare]]*10%</f>
        <v>4070</v>
      </c>
      <c r="J8426" s="7">
        <f>FlightsPivot[[#This Row],[Total Fare]]+FlightsPivot[[#This Row],[10% tax ]]</f>
        <v>44770</v>
      </c>
      <c r="K8426" s="4">
        <v>6</v>
      </c>
      <c r="L8426" s="4">
        <v>2014</v>
      </c>
      <c r="M8426" t="str">
        <f>INDEX(RoutesPivot[DepAirport],MATCH($C8426,RoutesPivot[[RouteID]:[RouteID]],0))</f>
        <v>ORD</v>
      </c>
      <c r="N8426" t="str">
        <f>INDEX(RoutesPivot[AirportID],MATCH($C8426,RoutesPivot[[RouteID]:[RouteID]],0))</f>
        <v>DFW</v>
      </c>
      <c r="O8426">
        <f>INDEX(RoutesPivot[Distance],MATCH($C8426,RoutesPivot[[RouteID]:[RouteID]],0))</f>
        <v>700</v>
      </c>
      <c r="P8426">
        <f>INDEX(RoutesPivot[ListPrice],MATCH($C8426,RoutesPivot[[RouteID]:[RouteID]],0))</f>
        <v>200</v>
      </c>
      <c r="Q8426" t="str">
        <f>INDEX(AirportPivot[AirportName],MATCH($N8426,AirportPivot[[AirportID]:[AirportID]],0))</f>
        <v>Dallas/Fort Worth International</v>
      </c>
      <c r="R8426">
        <f>INDEX(AirportPivot[Gates (number of available)],MATCH($N8426,AirportPivot[[AirportID]:[AirportID]],0))</f>
        <v>130</v>
      </c>
    </row>
    <row r="8427" spans="1:18" x14ac:dyDescent="0.25">
      <c r="A8427" s="3" t="s">
        <v>8459</v>
      </c>
      <c r="B8427" s="12">
        <v>41697</v>
      </c>
      <c r="C8427" s="4" t="s">
        <v>40</v>
      </c>
      <c r="D8427" s="4">
        <v>1.5</v>
      </c>
      <c r="E8427" s="4">
        <v>3</v>
      </c>
      <c r="F8427" s="5">
        <v>0.29166666666666669</v>
      </c>
      <c r="G8427" s="6">
        <v>115</v>
      </c>
      <c r="H8427" s="7">
        <v>21275</v>
      </c>
      <c r="I8427" s="7">
        <f>FlightsPivot[[#This Row],[Total Fare]]*10%</f>
        <v>2127.5</v>
      </c>
      <c r="J8427" s="7">
        <f>FlightsPivot[[#This Row],[Total Fare]]+FlightsPivot[[#This Row],[10% tax ]]</f>
        <v>23402.5</v>
      </c>
      <c r="K8427" s="4">
        <v>2</v>
      </c>
      <c r="L8427" s="4">
        <v>2014</v>
      </c>
      <c r="M8427" t="str">
        <f>INDEX(RoutesPivot[DepAirport],MATCH($C8427,RoutesPivot[[RouteID]:[RouteID]],0))</f>
        <v>ORD</v>
      </c>
      <c r="N8427" t="str">
        <f>INDEX(RoutesPivot[AirportID],MATCH($C8427,RoutesPivot[[RouteID]:[RouteID]],0))</f>
        <v>MSP</v>
      </c>
      <c r="O8427">
        <f>INDEX(RoutesPivot[Distance],MATCH($C8427,RoutesPivot[[RouteID]:[RouteID]],0))</f>
        <v>300</v>
      </c>
      <c r="P8427">
        <f>INDEX(RoutesPivot[ListPrice],MATCH($C8427,RoutesPivot[[RouteID]:[RouteID]],0))</f>
        <v>115</v>
      </c>
      <c r="Q8427" t="str">
        <f>INDEX(AirportPivot[AirportName],MATCH($N8427,AirportPivot[[AirportID]:[AirportID]],0))</f>
        <v>Minneapolis-St Paul International/Wold-Chamberlain</v>
      </c>
      <c r="R8427">
        <f>INDEX(AirportPivot[Gates (number of available)],MATCH($N8427,AirportPivot[[AirportID]:[AirportID]],0))</f>
        <v>65</v>
      </c>
    </row>
    <row r="8428" spans="1:18" x14ac:dyDescent="0.25">
      <c r="A8428" s="3" t="s">
        <v>8460</v>
      </c>
      <c r="B8428" s="12">
        <v>42167</v>
      </c>
      <c r="C8428" s="4" t="s">
        <v>70</v>
      </c>
      <c r="D8428" s="4">
        <v>1.6</v>
      </c>
      <c r="E8428" s="4">
        <v>164</v>
      </c>
      <c r="F8428" s="5">
        <v>0.79166666666666663</v>
      </c>
      <c r="G8428" s="6">
        <v>302.5</v>
      </c>
      <c r="H8428" s="7">
        <v>49912.5</v>
      </c>
      <c r="I8428" s="7">
        <f>FlightsPivot[[#This Row],[Total Fare]]*10%</f>
        <v>4991.25</v>
      </c>
      <c r="J8428" s="7">
        <f>FlightsPivot[[#This Row],[Total Fare]]+FlightsPivot[[#This Row],[10% tax ]]</f>
        <v>54903.75</v>
      </c>
      <c r="K8428" s="4">
        <v>6</v>
      </c>
      <c r="L8428" s="4">
        <v>2015</v>
      </c>
      <c r="M8428" t="str">
        <f>INDEX(RoutesPivot[DepAirport],MATCH($C8428,RoutesPivot[[RouteID]:[RouteID]],0))</f>
        <v>ORD</v>
      </c>
      <c r="N8428" t="str">
        <f>INDEX(RoutesPivot[AirportID],MATCH($C8428,RoutesPivot[[RouteID]:[RouteID]],0))</f>
        <v>LAS</v>
      </c>
      <c r="O8428">
        <f>INDEX(RoutesPivot[Distance],MATCH($C8428,RoutesPivot[[RouteID]:[RouteID]],0))</f>
        <v>1100</v>
      </c>
      <c r="P8428">
        <f>INDEX(RoutesPivot[ListPrice],MATCH($C8428,RoutesPivot[[RouteID]:[RouteID]],0))</f>
        <v>275</v>
      </c>
      <c r="Q8428" t="str">
        <f>INDEX(AirportPivot[AirportName],MATCH($N8428,AirportPivot[[AirportID]:[AirportID]],0))</f>
        <v>McCarran International</v>
      </c>
      <c r="R8428">
        <f>INDEX(AirportPivot[Gates (number of available)],MATCH($N8428,AirportPivot[[AirportID]:[AirportID]],0))</f>
        <v>68</v>
      </c>
    </row>
    <row r="8429" spans="1:18" x14ac:dyDescent="0.25">
      <c r="A8429" s="3" t="s">
        <v>8461</v>
      </c>
      <c r="B8429" s="12">
        <v>42229</v>
      </c>
      <c r="C8429" s="4" t="s">
        <v>47</v>
      </c>
      <c r="D8429" s="4">
        <v>0.6</v>
      </c>
      <c r="E8429" s="4">
        <v>143</v>
      </c>
      <c r="F8429" s="5">
        <v>0.5</v>
      </c>
      <c r="G8429" s="6">
        <v>275</v>
      </c>
      <c r="H8429" s="7">
        <v>50875</v>
      </c>
      <c r="I8429" s="7">
        <f>FlightsPivot[[#This Row],[Total Fare]]*10%</f>
        <v>5087.5</v>
      </c>
      <c r="J8429" s="7">
        <f>FlightsPivot[[#This Row],[Total Fare]]+FlightsPivot[[#This Row],[10% tax ]]</f>
        <v>55962.5</v>
      </c>
      <c r="K8429" s="4">
        <v>8</v>
      </c>
      <c r="L8429" s="4">
        <v>2015</v>
      </c>
      <c r="M8429" t="str">
        <f>INDEX(RoutesPivot[DepAirport],MATCH($C8429,RoutesPivot[[RouteID]:[RouteID]],0))</f>
        <v>ORD</v>
      </c>
      <c r="N8429" t="str">
        <f>INDEX(RoutesPivot[AirportID],MATCH($C8429,RoutesPivot[[RouteID]:[RouteID]],0))</f>
        <v>PHX</v>
      </c>
      <c r="O8429">
        <f>INDEX(RoutesPivot[Distance],MATCH($C8429,RoutesPivot[[RouteID]:[RouteID]],0))</f>
        <v>1200</v>
      </c>
      <c r="P8429">
        <f>INDEX(RoutesPivot[ListPrice],MATCH($C8429,RoutesPivot[[RouteID]:[RouteID]],0))</f>
        <v>250</v>
      </c>
      <c r="Q8429" t="str">
        <f>INDEX(AirportPivot[AirportName],MATCH($N8429,AirportPivot[[AirportID]:[AirportID]],0))</f>
        <v>Phoenix Sky Harbor International</v>
      </c>
      <c r="R8429">
        <f>INDEX(AirportPivot[Gates (number of available)],MATCH($N8429,AirportPivot[[AirportID]:[AirportID]],0))</f>
        <v>60</v>
      </c>
    </row>
    <row r="8430" spans="1:18" x14ac:dyDescent="0.25">
      <c r="A8430" s="3" t="s">
        <v>8462</v>
      </c>
      <c r="B8430" s="12">
        <v>42351</v>
      </c>
      <c r="C8430" s="4" t="s">
        <v>23</v>
      </c>
      <c r="D8430" s="4">
        <v>1.3</v>
      </c>
      <c r="E8430" s="4">
        <v>195</v>
      </c>
      <c r="F8430" s="5">
        <v>0.70833333333333337</v>
      </c>
      <c r="G8430" s="6">
        <v>300</v>
      </c>
      <c r="H8430" s="7">
        <v>49500</v>
      </c>
      <c r="I8430" s="7">
        <f>FlightsPivot[[#This Row],[Total Fare]]*10%</f>
        <v>4950</v>
      </c>
      <c r="J8430" s="7">
        <f>FlightsPivot[[#This Row],[Total Fare]]+FlightsPivot[[#This Row],[10% tax ]]</f>
        <v>54450</v>
      </c>
      <c r="K8430" s="4">
        <v>12</v>
      </c>
      <c r="L8430" s="4">
        <v>2015</v>
      </c>
      <c r="M8430" t="str">
        <f>INDEX(RoutesPivot[DepAirport],MATCH($C8430,RoutesPivot[[RouteID]:[RouteID]],0))</f>
        <v>ORD</v>
      </c>
      <c r="N8430" t="str">
        <f>INDEX(RoutesPivot[AirportID],MATCH($C8430,RoutesPivot[[RouteID]:[RouteID]],0))</f>
        <v>DEN</v>
      </c>
      <c r="O8430">
        <f>INDEX(RoutesPivot[Distance],MATCH($C8430,RoutesPivot[[RouteID]:[RouteID]],0))</f>
        <v>800</v>
      </c>
      <c r="P8430">
        <f>INDEX(RoutesPivot[ListPrice],MATCH($C8430,RoutesPivot[[RouteID]:[RouteID]],0))</f>
        <v>300</v>
      </c>
      <c r="Q8430" t="str">
        <f>INDEX(AirportPivot[AirportName],MATCH($N8430,AirportPivot[[AirportID]:[AirportID]],0))</f>
        <v>Denver International</v>
      </c>
      <c r="R8430">
        <f>INDEX(AirportPivot[Gates (number of available)],MATCH($N8430,AirportPivot[[AirportID]:[AirportID]],0))</f>
        <v>75</v>
      </c>
    </row>
    <row r="8431" spans="1:18" x14ac:dyDescent="0.25">
      <c r="A8431" s="3" t="s">
        <v>8463</v>
      </c>
      <c r="B8431" s="12">
        <v>41755</v>
      </c>
      <c r="C8431" s="4" t="s">
        <v>21</v>
      </c>
      <c r="D8431" s="4">
        <v>2</v>
      </c>
      <c r="E8431" s="4">
        <v>71</v>
      </c>
      <c r="F8431" s="5">
        <v>0.5</v>
      </c>
      <c r="G8431" s="6">
        <v>125</v>
      </c>
      <c r="H8431" s="7">
        <v>22625</v>
      </c>
      <c r="I8431" s="7">
        <f>FlightsPivot[[#This Row],[Total Fare]]*10%</f>
        <v>2262.5</v>
      </c>
      <c r="J8431" s="7">
        <f>FlightsPivot[[#This Row],[Total Fare]]+FlightsPivot[[#This Row],[10% tax ]]</f>
        <v>24887.5</v>
      </c>
      <c r="K8431" s="4">
        <v>4</v>
      </c>
      <c r="L8431" s="4">
        <v>2014</v>
      </c>
      <c r="M8431" t="str">
        <f>INDEX(RoutesPivot[DepAirport],MATCH($C8431,RoutesPivot[[RouteID]:[RouteID]],0))</f>
        <v>ORD</v>
      </c>
      <c r="N8431" t="str">
        <f>INDEX(RoutesPivot[AirportID],MATCH($C8431,RoutesPivot[[RouteID]:[RouteID]],0))</f>
        <v>CLT</v>
      </c>
      <c r="O8431">
        <f>INDEX(RoutesPivot[Distance],MATCH($C8431,RoutesPivot[[RouteID]:[RouteID]],0))</f>
        <v>700</v>
      </c>
      <c r="P8431">
        <f>INDEX(RoutesPivot[ListPrice],MATCH($C8431,RoutesPivot[[RouteID]:[RouteID]],0))</f>
        <v>125</v>
      </c>
      <c r="Q8431" t="str">
        <f>INDEX(AirportPivot[AirportName],MATCH($N8431,AirportPivot[[AirportID]:[AirportID]],0))</f>
        <v>Charlotte/Douglas International</v>
      </c>
      <c r="R8431">
        <f>INDEX(AirportPivot[Gates (number of available)],MATCH($N8431,AirportPivot[[AirportID]:[AirportID]],0))</f>
        <v>65</v>
      </c>
    </row>
    <row r="8432" spans="1:18" x14ac:dyDescent="0.25">
      <c r="A8432" s="3" t="s">
        <v>8464</v>
      </c>
      <c r="B8432" s="12">
        <v>42343</v>
      </c>
      <c r="C8432" s="4" t="s">
        <v>33</v>
      </c>
      <c r="D8432" s="4">
        <v>1.9</v>
      </c>
      <c r="E8432" s="4">
        <v>156</v>
      </c>
      <c r="F8432" s="5">
        <v>0.8125</v>
      </c>
      <c r="G8432" s="6">
        <v>375</v>
      </c>
      <c r="H8432" s="7">
        <v>61875</v>
      </c>
      <c r="I8432" s="7">
        <f>FlightsPivot[[#This Row],[Total Fare]]*10%</f>
        <v>6187.5</v>
      </c>
      <c r="J8432" s="7">
        <f>FlightsPivot[[#This Row],[Total Fare]]+FlightsPivot[[#This Row],[10% tax ]]</f>
        <v>68062.5</v>
      </c>
      <c r="K8432" s="4">
        <v>12</v>
      </c>
      <c r="L8432" s="4">
        <v>2015</v>
      </c>
      <c r="M8432" t="str">
        <f>INDEX(RoutesPivot[DepAirport],MATCH($C8432,RoutesPivot[[RouteID]:[RouteID]],0))</f>
        <v>ORD</v>
      </c>
      <c r="N8432" t="str">
        <f>INDEX(RoutesPivot[AirportID],MATCH($C8432,RoutesPivot[[RouteID]:[RouteID]],0))</f>
        <v>SFO</v>
      </c>
      <c r="O8432">
        <f>INDEX(RoutesPivot[Distance],MATCH($C8432,RoutesPivot[[RouteID]:[RouteID]],0))</f>
        <v>1600</v>
      </c>
      <c r="P8432">
        <f>INDEX(RoutesPivot[ListPrice],MATCH($C8432,RoutesPivot[[RouteID]:[RouteID]],0))</f>
        <v>375</v>
      </c>
      <c r="Q8432" t="str">
        <f>INDEX(AirportPivot[AirportName],MATCH($N8432,AirportPivot[[AirportID]:[AirportID]],0))</f>
        <v>San Francisco International</v>
      </c>
      <c r="R8432">
        <f>INDEX(AirportPivot[Gates (number of available)],MATCH($N8432,AirportPivot[[AirportID]:[AirportID]],0))</f>
        <v>70</v>
      </c>
    </row>
    <row r="8433" spans="1:18" x14ac:dyDescent="0.25">
      <c r="A8433" s="3" t="s">
        <v>8465</v>
      </c>
      <c r="B8433" s="12">
        <v>42094</v>
      </c>
      <c r="C8433" s="4" t="s">
        <v>33</v>
      </c>
      <c r="D8433" s="4">
        <v>1.8</v>
      </c>
      <c r="E8433" s="4">
        <v>44</v>
      </c>
      <c r="F8433" s="5">
        <v>0.66666666666666663</v>
      </c>
      <c r="G8433" s="6">
        <v>375</v>
      </c>
      <c r="H8433" s="7">
        <v>61875</v>
      </c>
      <c r="I8433" s="7">
        <f>FlightsPivot[[#This Row],[Total Fare]]*10%</f>
        <v>6187.5</v>
      </c>
      <c r="J8433" s="7">
        <f>FlightsPivot[[#This Row],[Total Fare]]+FlightsPivot[[#This Row],[10% tax ]]</f>
        <v>68062.5</v>
      </c>
      <c r="K8433" s="4">
        <v>3</v>
      </c>
      <c r="L8433" s="4">
        <v>2015</v>
      </c>
      <c r="M8433" t="str">
        <f>INDEX(RoutesPivot[DepAirport],MATCH($C8433,RoutesPivot[[RouteID]:[RouteID]],0))</f>
        <v>ORD</v>
      </c>
      <c r="N8433" t="str">
        <f>INDEX(RoutesPivot[AirportID],MATCH($C8433,RoutesPivot[[RouteID]:[RouteID]],0))</f>
        <v>SFO</v>
      </c>
      <c r="O8433">
        <f>INDEX(RoutesPivot[Distance],MATCH($C8433,RoutesPivot[[RouteID]:[RouteID]],0))</f>
        <v>1600</v>
      </c>
      <c r="P8433">
        <f>INDEX(RoutesPivot[ListPrice],MATCH($C8433,RoutesPivot[[RouteID]:[RouteID]],0))</f>
        <v>375</v>
      </c>
      <c r="Q8433" t="str">
        <f>INDEX(AirportPivot[AirportName],MATCH($N8433,AirportPivot[[AirportID]:[AirportID]],0))</f>
        <v>San Francisco International</v>
      </c>
      <c r="R8433">
        <f>INDEX(AirportPivot[Gates (number of available)],MATCH($N8433,AirportPivot[[AirportID]:[AirportID]],0))</f>
        <v>70</v>
      </c>
    </row>
    <row r="8434" spans="1:18" x14ac:dyDescent="0.25">
      <c r="A8434" s="3" t="s">
        <v>8466</v>
      </c>
      <c r="B8434" s="12">
        <v>41735</v>
      </c>
      <c r="C8434" s="4" t="s">
        <v>40</v>
      </c>
      <c r="D8434" s="4">
        <v>2.6</v>
      </c>
      <c r="E8434" s="4">
        <v>129</v>
      </c>
      <c r="F8434" s="5">
        <v>0.625</v>
      </c>
      <c r="G8434" s="6">
        <v>115</v>
      </c>
      <c r="H8434" s="7">
        <v>21275</v>
      </c>
      <c r="I8434" s="7">
        <f>FlightsPivot[[#This Row],[Total Fare]]*10%</f>
        <v>2127.5</v>
      </c>
      <c r="J8434" s="7">
        <f>FlightsPivot[[#This Row],[Total Fare]]+FlightsPivot[[#This Row],[10% tax ]]</f>
        <v>23402.5</v>
      </c>
      <c r="K8434" s="4">
        <v>4</v>
      </c>
      <c r="L8434" s="4">
        <v>2014</v>
      </c>
      <c r="M8434" t="str">
        <f>INDEX(RoutesPivot[DepAirport],MATCH($C8434,RoutesPivot[[RouteID]:[RouteID]],0))</f>
        <v>ORD</v>
      </c>
      <c r="N8434" t="str">
        <f>INDEX(RoutesPivot[AirportID],MATCH($C8434,RoutesPivot[[RouteID]:[RouteID]],0))</f>
        <v>MSP</v>
      </c>
      <c r="O8434">
        <f>INDEX(RoutesPivot[Distance],MATCH($C8434,RoutesPivot[[RouteID]:[RouteID]],0))</f>
        <v>300</v>
      </c>
      <c r="P8434">
        <f>INDEX(RoutesPivot[ListPrice],MATCH($C8434,RoutesPivot[[RouteID]:[RouteID]],0))</f>
        <v>115</v>
      </c>
      <c r="Q8434" t="str">
        <f>INDEX(AirportPivot[AirportName],MATCH($N8434,AirportPivot[[AirportID]:[AirportID]],0))</f>
        <v>Minneapolis-St Paul International/Wold-Chamberlain</v>
      </c>
      <c r="R8434">
        <f>INDEX(AirportPivot[Gates (number of available)],MATCH($N8434,AirportPivot[[AirportID]:[AirportID]],0))</f>
        <v>65</v>
      </c>
    </row>
    <row r="8435" spans="1:18" x14ac:dyDescent="0.25">
      <c r="A8435" s="3" t="s">
        <v>8467</v>
      </c>
      <c r="B8435" s="12">
        <v>42187</v>
      </c>
      <c r="C8435" s="4" t="s">
        <v>40</v>
      </c>
      <c r="D8435" s="4">
        <v>2.8</v>
      </c>
      <c r="E8435" s="4">
        <v>2</v>
      </c>
      <c r="F8435" s="5">
        <v>0.75</v>
      </c>
      <c r="G8435" s="6">
        <v>126.5</v>
      </c>
      <c r="H8435" s="7">
        <v>23402.5</v>
      </c>
      <c r="I8435" s="7">
        <f>FlightsPivot[[#This Row],[Total Fare]]*10%</f>
        <v>2340.25</v>
      </c>
      <c r="J8435" s="7">
        <f>FlightsPivot[[#This Row],[Total Fare]]+FlightsPivot[[#This Row],[10% tax ]]</f>
        <v>25742.75</v>
      </c>
      <c r="K8435" s="4">
        <v>7</v>
      </c>
      <c r="L8435" s="4">
        <v>2015</v>
      </c>
      <c r="M8435" t="str">
        <f>INDEX(RoutesPivot[DepAirport],MATCH($C8435,RoutesPivot[[RouteID]:[RouteID]],0))</f>
        <v>ORD</v>
      </c>
      <c r="N8435" t="str">
        <f>INDEX(RoutesPivot[AirportID],MATCH($C8435,RoutesPivot[[RouteID]:[RouteID]],0))</f>
        <v>MSP</v>
      </c>
      <c r="O8435">
        <f>INDEX(RoutesPivot[Distance],MATCH($C8435,RoutesPivot[[RouteID]:[RouteID]],0))</f>
        <v>300</v>
      </c>
      <c r="P8435">
        <f>INDEX(RoutesPivot[ListPrice],MATCH($C8435,RoutesPivot[[RouteID]:[RouteID]],0))</f>
        <v>115</v>
      </c>
      <c r="Q8435" t="str">
        <f>INDEX(AirportPivot[AirportName],MATCH($N8435,AirportPivot[[AirportID]:[AirportID]],0))</f>
        <v>Minneapolis-St Paul International/Wold-Chamberlain</v>
      </c>
      <c r="R8435">
        <f>INDEX(AirportPivot[Gates (number of available)],MATCH($N8435,AirportPivot[[AirportID]:[AirportID]],0))</f>
        <v>65</v>
      </c>
    </row>
    <row r="8436" spans="1:18" x14ac:dyDescent="0.25">
      <c r="A8436" s="3" t="s">
        <v>8468</v>
      </c>
      <c r="B8436" s="12">
        <v>41955</v>
      </c>
      <c r="C8436" s="4" t="s">
        <v>21</v>
      </c>
      <c r="D8436" s="4">
        <v>2.2000000000000002</v>
      </c>
      <c r="E8436" s="4">
        <v>14</v>
      </c>
      <c r="F8436" s="5">
        <v>0.70833333333333337</v>
      </c>
      <c r="G8436" s="6">
        <v>125</v>
      </c>
      <c r="H8436" s="7">
        <v>23125</v>
      </c>
      <c r="I8436" s="7">
        <f>FlightsPivot[[#This Row],[Total Fare]]*10%</f>
        <v>2312.5</v>
      </c>
      <c r="J8436" s="7">
        <f>FlightsPivot[[#This Row],[Total Fare]]+FlightsPivot[[#This Row],[10% tax ]]</f>
        <v>25437.5</v>
      </c>
      <c r="K8436" s="4">
        <v>11</v>
      </c>
      <c r="L8436" s="4">
        <v>2014</v>
      </c>
      <c r="M8436" t="str">
        <f>INDEX(RoutesPivot[DepAirport],MATCH($C8436,RoutesPivot[[RouteID]:[RouteID]],0))</f>
        <v>ORD</v>
      </c>
      <c r="N8436" t="str">
        <f>INDEX(RoutesPivot[AirportID],MATCH($C8436,RoutesPivot[[RouteID]:[RouteID]],0))</f>
        <v>CLT</v>
      </c>
      <c r="O8436">
        <f>INDEX(RoutesPivot[Distance],MATCH($C8436,RoutesPivot[[RouteID]:[RouteID]],0))</f>
        <v>700</v>
      </c>
      <c r="P8436">
        <f>INDEX(RoutesPivot[ListPrice],MATCH($C8436,RoutesPivot[[RouteID]:[RouteID]],0))</f>
        <v>125</v>
      </c>
      <c r="Q8436" t="str">
        <f>INDEX(AirportPivot[AirportName],MATCH($N8436,AirportPivot[[AirportID]:[AirportID]],0))</f>
        <v>Charlotte/Douglas International</v>
      </c>
      <c r="R8436">
        <f>INDEX(AirportPivot[Gates (number of available)],MATCH($N8436,AirportPivot[[AirportID]:[AirportID]],0))</f>
        <v>65</v>
      </c>
    </row>
    <row r="8437" spans="1:18" x14ac:dyDescent="0.25">
      <c r="A8437" s="3" t="s">
        <v>8469</v>
      </c>
      <c r="B8437" s="12">
        <v>41981</v>
      </c>
      <c r="C8437" s="4" t="s">
        <v>27</v>
      </c>
      <c r="D8437" s="4">
        <v>8.1</v>
      </c>
      <c r="E8437" s="4">
        <v>65</v>
      </c>
      <c r="F8437" s="5">
        <v>0.54166666666666663</v>
      </c>
      <c r="G8437" s="6">
        <v>200</v>
      </c>
      <c r="H8437" s="7">
        <v>36200</v>
      </c>
      <c r="I8437" s="7">
        <f>FlightsPivot[[#This Row],[Total Fare]]*10%</f>
        <v>3620</v>
      </c>
      <c r="J8437" s="7">
        <f>FlightsPivot[[#This Row],[Total Fare]]+FlightsPivot[[#This Row],[10% tax ]]</f>
        <v>39820</v>
      </c>
      <c r="K8437" s="4">
        <v>12</v>
      </c>
      <c r="L8437" s="4">
        <v>2014</v>
      </c>
      <c r="M8437" t="str">
        <f>INDEX(RoutesPivot[DepAirport],MATCH($C8437,RoutesPivot[[RouteID]:[RouteID]],0))</f>
        <v>ORD</v>
      </c>
      <c r="N8437" t="str">
        <f>INDEX(RoutesPivot[AirportID],MATCH($C8437,RoutesPivot[[RouteID]:[RouteID]],0))</f>
        <v>ATL</v>
      </c>
      <c r="O8437">
        <f>INDEX(RoutesPivot[Distance],MATCH($C8437,RoutesPivot[[RouteID]:[RouteID]],0))</f>
        <v>510</v>
      </c>
      <c r="P8437">
        <f>INDEX(RoutesPivot[ListPrice],MATCH($C8437,RoutesPivot[[RouteID]:[RouteID]],0))</f>
        <v>200</v>
      </c>
      <c r="Q8437" t="str">
        <f>INDEX(AirportPivot[AirportName],MATCH($N8437,AirportPivot[[AirportID]:[AirportID]],0))</f>
        <v>Hartsfield-Jackson Atlanta International</v>
      </c>
      <c r="R8437">
        <f>INDEX(AirportPivot[Gates (number of available)],MATCH($N8437,AirportPivot[[AirportID]:[AirportID]],0))</f>
        <v>100</v>
      </c>
    </row>
    <row r="8438" spans="1:18" x14ac:dyDescent="0.25">
      <c r="A8438" s="3" t="s">
        <v>8470</v>
      </c>
      <c r="B8438" s="12">
        <v>42253</v>
      </c>
      <c r="C8438" s="4" t="s">
        <v>11</v>
      </c>
      <c r="D8438" s="4">
        <v>2.7</v>
      </c>
      <c r="E8438" s="4">
        <v>173</v>
      </c>
      <c r="F8438" s="5">
        <v>0.41666666666666669</v>
      </c>
      <c r="G8438" s="6">
        <v>300</v>
      </c>
      <c r="H8438" s="7">
        <v>49500</v>
      </c>
      <c r="I8438" s="7">
        <f>FlightsPivot[[#This Row],[Total Fare]]*10%</f>
        <v>4950</v>
      </c>
      <c r="J8438" s="7">
        <f>FlightsPivot[[#This Row],[Total Fare]]+FlightsPivot[[#This Row],[10% tax ]]</f>
        <v>54450</v>
      </c>
      <c r="K8438" s="4">
        <v>9</v>
      </c>
      <c r="L8438" s="4">
        <v>2015</v>
      </c>
      <c r="M8438" t="str">
        <f>INDEX(RoutesPivot[DepAirport],MATCH($C8438,RoutesPivot[[RouteID]:[RouteID]],0))</f>
        <v>ORD</v>
      </c>
      <c r="N8438" t="str">
        <f>INDEX(RoutesPivot[AirportID],MATCH($C8438,RoutesPivot[[RouteID]:[RouteID]],0))</f>
        <v>BOS</v>
      </c>
      <c r="O8438">
        <f>INDEX(RoutesPivot[Distance],MATCH($C8438,RoutesPivot[[RouteID]:[RouteID]],0))</f>
        <v>730</v>
      </c>
      <c r="P8438">
        <f>INDEX(RoutesPivot[ListPrice],MATCH($C8438,RoutesPivot[[RouteID]:[RouteID]],0))</f>
        <v>300</v>
      </c>
      <c r="Q8438" t="str">
        <f>INDEX(AirportPivot[AirportName],MATCH($N8438,AirportPivot[[AirportID]:[AirportID]],0))</f>
        <v>General Edward Lawrence Logan International</v>
      </c>
      <c r="R8438">
        <f>INDEX(AirportPivot[Gates (number of available)],MATCH($N8438,AirportPivot[[AirportID]:[AirportID]],0))</f>
        <v>63</v>
      </c>
    </row>
    <row r="8439" spans="1:18" x14ac:dyDescent="0.25">
      <c r="A8439" s="3" t="s">
        <v>8471</v>
      </c>
      <c r="B8439" s="12">
        <v>42065</v>
      </c>
      <c r="C8439" s="4" t="s">
        <v>25</v>
      </c>
      <c r="D8439" s="4">
        <v>1.1000000000000001</v>
      </c>
      <c r="E8439" s="4">
        <v>179</v>
      </c>
      <c r="F8439" s="5">
        <v>0.79166666666666663</v>
      </c>
      <c r="G8439" s="6">
        <v>200</v>
      </c>
      <c r="H8439" s="7">
        <v>33000</v>
      </c>
      <c r="I8439" s="7">
        <f>FlightsPivot[[#This Row],[Total Fare]]*10%</f>
        <v>3300</v>
      </c>
      <c r="J8439" s="7">
        <f>FlightsPivot[[#This Row],[Total Fare]]+FlightsPivot[[#This Row],[10% tax ]]</f>
        <v>36300</v>
      </c>
      <c r="K8439" s="4">
        <v>3</v>
      </c>
      <c r="L8439" s="4">
        <v>2015</v>
      </c>
      <c r="M8439" t="str">
        <f>INDEX(RoutesPivot[DepAirport],MATCH($C8439,RoutesPivot[[RouteID]:[RouteID]],0))</f>
        <v>ORD</v>
      </c>
      <c r="N8439" t="str">
        <f>INDEX(RoutesPivot[AirportID],MATCH($C8439,RoutesPivot[[RouteID]:[RouteID]],0))</f>
        <v>DFW</v>
      </c>
      <c r="O8439">
        <f>INDEX(RoutesPivot[Distance],MATCH($C8439,RoutesPivot[[RouteID]:[RouteID]],0))</f>
        <v>700</v>
      </c>
      <c r="P8439">
        <f>INDEX(RoutesPivot[ListPrice],MATCH($C8439,RoutesPivot[[RouteID]:[RouteID]],0))</f>
        <v>200</v>
      </c>
      <c r="Q8439" t="str">
        <f>INDEX(AirportPivot[AirportName],MATCH($N8439,AirportPivot[[AirportID]:[AirportID]],0))</f>
        <v>Dallas/Fort Worth International</v>
      </c>
      <c r="R8439">
        <f>INDEX(AirportPivot[Gates (number of available)],MATCH($N8439,AirportPivot[[AirportID]:[AirportID]],0))</f>
        <v>130</v>
      </c>
    </row>
    <row r="8440" spans="1:18" x14ac:dyDescent="0.25">
      <c r="A8440" s="3" t="s">
        <v>8472</v>
      </c>
      <c r="B8440" s="12">
        <v>41715</v>
      </c>
      <c r="C8440" s="4" t="s">
        <v>25</v>
      </c>
      <c r="D8440" s="4">
        <v>1.6</v>
      </c>
      <c r="E8440" s="4">
        <v>89</v>
      </c>
      <c r="F8440" s="5">
        <v>0.33333333333333331</v>
      </c>
      <c r="G8440" s="6">
        <v>200</v>
      </c>
      <c r="H8440" s="7">
        <v>36200</v>
      </c>
      <c r="I8440" s="7">
        <f>FlightsPivot[[#This Row],[Total Fare]]*10%</f>
        <v>3620</v>
      </c>
      <c r="J8440" s="7">
        <f>FlightsPivot[[#This Row],[Total Fare]]+FlightsPivot[[#This Row],[10% tax ]]</f>
        <v>39820</v>
      </c>
      <c r="K8440" s="4">
        <v>3</v>
      </c>
      <c r="L8440" s="4">
        <v>2014</v>
      </c>
      <c r="M8440" t="str">
        <f>INDEX(RoutesPivot[DepAirport],MATCH($C8440,RoutesPivot[[RouteID]:[RouteID]],0))</f>
        <v>ORD</v>
      </c>
      <c r="N8440" t="str">
        <f>INDEX(RoutesPivot[AirportID],MATCH($C8440,RoutesPivot[[RouteID]:[RouteID]],0))</f>
        <v>DFW</v>
      </c>
      <c r="O8440">
        <f>INDEX(RoutesPivot[Distance],MATCH($C8440,RoutesPivot[[RouteID]:[RouteID]],0))</f>
        <v>700</v>
      </c>
      <c r="P8440">
        <f>INDEX(RoutesPivot[ListPrice],MATCH($C8440,RoutesPivot[[RouteID]:[RouteID]],0))</f>
        <v>200</v>
      </c>
      <c r="Q8440" t="str">
        <f>INDEX(AirportPivot[AirportName],MATCH($N8440,AirportPivot[[AirportID]:[AirportID]],0))</f>
        <v>Dallas/Fort Worth International</v>
      </c>
      <c r="R8440">
        <f>INDEX(AirportPivot[Gates (number of available)],MATCH($N8440,AirportPivot[[AirportID]:[AirportID]],0))</f>
        <v>130</v>
      </c>
    </row>
    <row r="8441" spans="1:18" x14ac:dyDescent="0.25">
      <c r="A8441" s="3" t="s">
        <v>8473</v>
      </c>
      <c r="B8441" s="12">
        <v>41675</v>
      </c>
      <c r="C8441" s="4" t="s">
        <v>30</v>
      </c>
      <c r="D8441" s="4">
        <v>2.4</v>
      </c>
      <c r="E8441" s="4">
        <v>5</v>
      </c>
      <c r="F8441" s="5">
        <v>0.3125</v>
      </c>
      <c r="G8441" s="6">
        <v>250</v>
      </c>
      <c r="H8441" s="7">
        <v>46250</v>
      </c>
      <c r="I8441" s="7">
        <f>FlightsPivot[[#This Row],[Total Fare]]*10%</f>
        <v>4625</v>
      </c>
      <c r="J8441" s="7">
        <f>FlightsPivot[[#This Row],[Total Fare]]+FlightsPivot[[#This Row],[10% tax ]]</f>
        <v>50875</v>
      </c>
      <c r="K8441" s="4">
        <v>2</v>
      </c>
      <c r="L8441" s="4">
        <v>2014</v>
      </c>
      <c r="M8441" t="str">
        <f>INDEX(RoutesPivot[DepAirport],MATCH($C8441,RoutesPivot[[RouteID]:[RouteID]],0))</f>
        <v>ORD</v>
      </c>
      <c r="N8441" t="str">
        <f>INDEX(RoutesPivot[AirportID],MATCH($C8441,RoutesPivot[[RouteID]:[RouteID]],0))</f>
        <v>MCO</v>
      </c>
      <c r="O8441">
        <f>INDEX(RoutesPivot[Distance],MATCH($C8441,RoutesPivot[[RouteID]:[RouteID]],0))</f>
        <v>850</v>
      </c>
      <c r="P8441">
        <f>INDEX(RoutesPivot[ListPrice],MATCH($C8441,RoutesPivot[[RouteID]:[RouteID]],0))</f>
        <v>250</v>
      </c>
      <c r="Q8441" t="str">
        <f>INDEX(AirportPivot[AirportName],MATCH($N8441,AirportPivot[[AirportID]:[AirportID]],0))</f>
        <v>Orlando International</v>
      </c>
      <c r="R8441">
        <f>INDEX(AirportPivot[Gates (number of available)],MATCH($N8441,AirportPivot[[AirportID]:[AirportID]],0))</f>
        <v>67</v>
      </c>
    </row>
    <row r="8442" spans="1:18" x14ac:dyDescent="0.25">
      <c r="A8442" s="3" t="s">
        <v>8474</v>
      </c>
      <c r="B8442" s="12">
        <v>41824</v>
      </c>
      <c r="C8442" s="4" t="s">
        <v>15</v>
      </c>
      <c r="D8442" s="4">
        <v>2.4</v>
      </c>
      <c r="E8442" s="4">
        <v>85</v>
      </c>
      <c r="F8442" s="5">
        <v>0.41666666666666669</v>
      </c>
      <c r="G8442" s="6">
        <v>247.5</v>
      </c>
      <c r="H8442" s="7">
        <v>44797.5</v>
      </c>
      <c r="I8442" s="7">
        <f>FlightsPivot[[#This Row],[Total Fare]]*10%</f>
        <v>4479.75</v>
      </c>
      <c r="J8442" s="7">
        <f>FlightsPivot[[#This Row],[Total Fare]]+FlightsPivot[[#This Row],[10% tax ]]</f>
        <v>49277.25</v>
      </c>
      <c r="K8442" s="4">
        <v>7</v>
      </c>
      <c r="L8442" s="4">
        <v>2014</v>
      </c>
      <c r="M8442" t="str">
        <f>INDEX(RoutesPivot[DepAirport],MATCH($C8442,RoutesPivot[[RouteID]:[RouteID]],0))</f>
        <v>ORD</v>
      </c>
      <c r="N8442" t="str">
        <f>INDEX(RoutesPivot[AirportID],MATCH($C8442,RoutesPivot[[RouteID]:[RouteID]],0))</f>
        <v>EWR</v>
      </c>
      <c r="O8442">
        <f>INDEX(RoutesPivot[Distance],MATCH($C8442,RoutesPivot[[RouteID]:[RouteID]],0))</f>
        <v>600</v>
      </c>
      <c r="P8442">
        <f>INDEX(RoutesPivot[ListPrice],MATCH($C8442,RoutesPivot[[RouteID]:[RouteID]],0))</f>
        <v>225</v>
      </c>
      <c r="Q8442" t="str">
        <f>INDEX(AirportPivot[AirportName],MATCH($N8442,AirportPivot[[AirportID]:[AirportID]],0))</f>
        <v>Newark Liberty International</v>
      </c>
      <c r="R8442">
        <f>INDEX(AirportPivot[Gates (number of available)],MATCH($N8442,AirportPivot[[AirportID]:[AirportID]],0))</f>
        <v>82</v>
      </c>
    </row>
    <row r="8443" spans="1:18" x14ac:dyDescent="0.25">
      <c r="A8443" s="3" t="s">
        <v>8475</v>
      </c>
      <c r="B8443" s="12">
        <v>41939</v>
      </c>
      <c r="C8443" s="4" t="s">
        <v>70</v>
      </c>
      <c r="D8443" s="4">
        <v>1.2</v>
      </c>
      <c r="E8443" s="4">
        <v>103</v>
      </c>
      <c r="F8443" s="5">
        <v>0.75</v>
      </c>
      <c r="G8443" s="6">
        <v>275</v>
      </c>
      <c r="H8443" s="7">
        <v>50875</v>
      </c>
      <c r="I8443" s="7">
        <f>FlightsPivot[[#This Row],[Total Fare]]*10%</f>
        <v>5087.5</v>
      </c>
      <c r="J8443" s="7">
        <f>FlightsPivot[[#This Row],[Total Fare]]+FlightsPivot[[#This Row],[10% tax ]]</f>
        <v>55962.5</v>
      </c>
      <c r="K8443" s="4">
        <v>10</v>
      </c>
      <c r="L8443" s="4">
        <v>2014</v>
      </c>
      <c r="M8443" t="str">
        <f>INDEX(RoutesPivot[DepAirport],MATCH($C8443,RoutesPivot[[RouteID]:[RouteID]],0))</f>
        <v>ORD</v>
      </c>
      <c r="N8443" t="str">
        <f>INDEX(RoutesPivot[AirportID],MATCH($C8443,RoutesPivot[[RouteID]:[RouteID]],0))</f>
        <v>LAS</v>
      </c>
      <c r="O8443">
        <f>INDEX(RoutesPivot[Distance],MATCH($C8443,RoutesPivot[[RouteID]:[RouteID]],0))</f>
        <v>1100</v>
      </c>
      <c r="P8443">
        <f>INDEX(RoutesPivot[ListPrice],MATCH($C8443,RoutesPivot[[RouteID]:[RouteID]],0))</f>
        <v>275</v>
      </c>
      <c r="Q8443" t="str">
        <f>INDEX(AirportPivot[AirportName],MATCH($N8443,AirportPivot[[AirportID]:[AirportID]],0))</f>
        <v>McCarran International</v>
      </c>
      <c r="R8443">
        <f>INDEX(AirportPivot[Gates (number of available)],MATCH($N8443,AirportPivot[[AirportID]:[AirportID]],0))</f>
        <v>68</v>
      </c>
    </row>
    <row r="8444" spans="1:18" x14ac:dyDescent="0.25">
      <c r="A8444" s="3" t="s">
        <v>8476</v>
      </c>
      <c r="B8444" s="12">
        <v>41913</v>
      </c>
      <c r="C8444" s="4" t="s">
        <v>15</v>
      </c>
      <c r="D8444" s="4">
        <v>2.1</v>
      </c>
      <c r="E8444" s="4">
        <v>56</v>
      </c>
      <c r="F8444" s="5">
        <v>0.83333333333333337</v>
      </c>
      <c r="G8444" s="6">
        <v>225</v>
      </c>
      <c r="H8444" s="7">
        <v>37125</v>
      </c>
      <c r="I8444" s="7">
        <f>FlightsPivot[[#This Row],[Total Fare]]*10%</f>
        <v>3712.5</v>
      </c>
      <c r="J8444" s="7">
        <f>FlightsPivot[[#This Row],[Total Fare]]+FlightsPivot[[#This Row],[10% tax ]]</f>
        <v>40837.5</v>
      </c>
      <c r="K8444" s="4">
        <v>10</v>
      </c>
      <c r="L8444" s="4">
        <v>2014</v>
      </c>
      <c r="M8444" t="str">
        <f>INDEX(RoutesPivot[DepAirport],MATCH($C8444,RoutesPivot[[RouteID]:[RouteID]],0))</f>
        <v>ORD</v>
      </c>
      <c r="N8444" t="str">
        <f>INDEX(RoutesPivot[AirportID],MATCH($C8444,RoutesPivot[[RouteID]:[RouteID]],0))</f>
        <v>EWR</v>
      </c>
      <c r="O8444">
        <f>INDEX(RoutesPivot[Distance],MATCH($C8444,RoutesPivot[[RouteID]:[RouteID]],0))</f>
        <v>600</v>
      </c>
      <c r="P8444">
        <f>INDEX(RoutesPivot[ListPrice],MATCH($C8444,RoutesPivot[[RouteID]:[RouteID]],0))</f>
        <v>225</v>
      </c>
      <c r="Q8444" t="str">
        <f>INDEX(AirportPivot[AirportName],MATCH($N8444,AirportPivot[[AirportID]:[AirportID]],0))</f>
        <v>Newark Liberty International</v>
      </c>
      <c r="R8444">
        <f>INDEX(AirportPivot[Gates (number of available)],MATCH($N8444,AirportPivot[[AirportID]:[AirportID]],0))</f>
        <v>82</v>
      </c>
    </row>
    <row r="8445" spans="1:18" x14ac:dyDescent="0.25">
      <c r="A8445" s="3" t="s">
        <v>8477</v>
      </c>
      <c r="B8445" s="12">
        <v>41650</v>
      </c>
      <c r="C8445" s="4" t="s">
        <v>25</v>
      </c>
      <c r="D8445" s="4">
        <v>2.1</v>
      </c>
      <c r="E8445" s="4">
        <v>119</v>
      </c>
      <c r="F8445" s="5">
        <v>0.79166666666666663</v>
      </c>
      <c r="G8445" s="6">
        <v>200</v>
      </c>
      <c r="H8445" s="7">
        <v>37000</v>
      </c>
      <c r="I8445" s="7">
        <f>FlightsPivot[[#This Row],[Total Fare]]*10%</f>
        <v>3700</v>
      </c>
      <c r="J8445" s="7">
        <f>FlightsPivot[[#This Row],[Total Fare]]+FlightsPivot[[#This Row],[10% tax ]]</f>
        <v>40700</v>
      </c>
      <c r="K8445" s="4">
        <v>1</v>
      </c>
      <c r="L8445" s="4">
        <v>2014</v>
      </c>
      <c r="M8445" t="str">
        <f>INDEX(RoutesPivot[DepAirport],MATCH($C8445,RoutesPivot[[RouteID]:[RouteID]],0))</f>
        <v>ORD</v>
      </c>
      <c r="N8445" t="str">
        <f>INDEX(RoutesPivot[AirportID],MATCH($C8445,RoutesPivot[[RouteID]:[RouteID]],0))</f>
        <v>DFW</v>
      </c>
      <c r="O8445">
        <f>INDEX(RoutesPivot[Distance],MATCH($C8445,RoutesPivot[[RouteID]:[RouteID]],0))</f>
        <v>700</v>
      </c>
      <c r="P8445">
        <f>INDEX(RoutesPivot[ListPrice],MATCH($C8445,RoutesPivot[[RouteID]:[RouteID]],0))</f>
        <v>200</v>
      </c>
      <c r="Q8445" t="str">
        <f>INDEX(AirportPivot[AirportName],MATCH($N8445,AirportPivot[[AirportID]:[AirportID]],0))</f>
        <v>Dallas/Fort Worth International</v>
      </c>
      <c r="R8445">
        <f>INDEX(AirportPivot[Gates (number of available)],MATCH($N8445,AirportPivot[[AirportID]:[AirportID]],0))</f>
        <v>130</v>
      </c>
    </row>
    <row r="8446" spans="1:18" x14ac:dyDescent="0.25">
      <c r="A8446" s="3" t="s">
        <v>8478</v>
      </c>
      <c r="B8446" s="12">
        <v>41755</v>
      </c>
      <c r="C8446" s="4" t="s">
        <v>23</v>
      </c>
      <c r="D8446" s="4">
        <v>2.1</v>
      </c>
      <c r="E8446" s="4">
        <v>24</v>
      </c>
      <c r="F8446" s="5">
        <v>0.29166666666666669</v>
      </c>
      <c r="G8446" s="6">
        <v>300</v>
      </c>
      <c r="H8446" s="7">
        <v>55500</v>
      </c>
      <c r="I8446" s="7">
        <f>FlightsPivot[[#This Row],[Total Fare]]*10%</f>
        <v>5550</v>
      </c>
      <c r="J8446" s="7">
        <f>FlightsPivot[[#This Row],[Total Fare]]+FlightsPivot[[#This Row],[10% tax ]]</f>
        <v>61050</v>
      </c>
      <c r="K8446" s="4">
        <v>4</v>
      </c>
      <c r="L8446" s="4">
        <v>2014</v>
      </c>
      <c r="M8446" t="str">
        <f>INDEX(RoutesPivot[DepAirport],MATCH($C8446,RoutesPivot[[RouteID]:[RouteID]],0))</f>
        <v>ORD</v>
      </c>
      <c r="N8446" t="str">
        <f>INDEX(RoutesPivot[AirportID],MATCH($C8446,RoutesPivot[[RouteID]:[RouteID]],0))</f>
        <v>DEN</v>
      </c>
      <c r="O8446">
        <f>INDEX(RoutesPivot[Distance],MATCH($C8446,RoutesPivot[[RouteID]:[RouteID]],0))</f>
        <v>800</v>
      </c>
      <c r="P8446">
        <f>INDEX(RoutesPivot[ListPrice],MATCH($C8446,RoutesPivot[[RouteID]:[RouteID]],0))</f>
        <v>300</v>
      </c>
      <c r="Q8446" t="str">
        <f>INDEX(AirportPivot[AirportName],MATCH($N8446,AirportPivot[[AirportID]:[AirportID]],0))</f>
        <v>Denver International</v>
      </c>
      <c r="R8446">
        <f>INDEX(AirportPivot[Gates (number of available)],MATCH($N8446,AirportPivot[[AirportID]:[AirportID]],0))</f>
        <v>75</v>
      </c>
    </row>
    <row r="8447" spans="1:18" x14ac:dyDescent="0.25">
      <c r="A8447" s="3" t="s">
        <v>8479</v>
      </c>
      <c r="B8447" s="12">
        <v>42297</v>
      </c>
      <c r="C8447" s="4" t="s">
        <v>47</v>
      </c>
      <c r="D8447" s="4">
        <v>0.8</v>
      </c>
      <c r="E8447" s="4">
        <v>28</v>
      </c>
      <c r="F8447" s="5">
        <v>0.89583333333333337</v>
      </c>
      <c r="G8447" s="6">
        <v>250</v>
      </c>
      <c r="H8447" s="7">
        <v>46250</v>
      </c>
      <c r="I8447" s="7">
        <f>FlightsPivot[[#This Row],[Total Fare]]*10%</f>
        <v>4625</v>
      </c>
      <c r="J8447" s="7">
        <f>FlightsPivot[[#This Row],[Total Fare]]+FlightsPivot[[#This Row],[10% tax ]]</f>
        <v>50875</v>
      </c>
      <c r="K8447" s="4">
        <v>10</v>
      </c>
      <c r="L8447" s="4">
        <v>2015</v>
      </c>
      <c r="M8447" t="str">
        <f>INDEX(RoutesPivot[DepAirport],MATCH($C8447,RoutesPivot[[RouteID]:[RouteID]],0))</f>
        <v>ORD</v>
      </c>
      <c r="N8447" t="str">
        <f>INDEX(RoutesPivot[AirportID],MATCH($C8447,RoutesPivot[[RouteID]:[RouteID]],0))</f>
        <v>PHX</v>
      </c>
      <c r="O8447">
        <f>INDEX(RoutesPivot[Distance],MATCH($C8447,RoutesPivot[[RouteID]:[RouteID]],0))</f>
        <v>1200</v>
      </c>
      <c r="P8447">
        <f>INDEX(RoutesPivot[ListPrice],MATCH($C8447,RoutesPivot[[RouteID]:[RouteID]],0))</f>
        <v>250</v>
      </c>
      <c r="Q8447" t="str">
        <f>INDEX(AirportPivot[AirportName],MATCH($N8447,AirportPivot[[AirportID]:[AirportID]],0))</f>
        <v>Phoenix Sky Harbor International</v>
      </c>
      <c r="R8447">
        <f>INDEX(AirportPivot[Gates (number of available)],MATCH($N8447,AirportPivot[[AirportID]:[AirportID]],0))</f>
        <v>60</v>
      </c>
    </row>
    <row r="8448" spans="1:18" x14ac:dyDescent="0.25">
      <c r="A8448" s="3" t="s">
        <v>8480</v>
      </c>
      <c r="B8448" s="12">
        <v>42070</v>
      </c>
      <c r="C8448" s="4" t="s">
        <v>98</v>
      </c>
      <c r="D8448" s="4">
        <v>1.9</v>
      </c>
      <c r="E8448" s="4">
        <v>93</v>
      </c>
      <c r="F8448" s="5">
        <v>0.79166666666666663</v>
      </c>
      <c r="G8448" s="6">
        <v>275</v>
      </c>
      <c r="H8448" s="7">
        <v>50875</v>
      </c>
      <c r="I8448" s="7">
        <f>FlightsPivot[[#This Row],[Total Fare]]*10%</f>
        <v>5087.5</v>
      </c>
      <c r="J8448" s="7">
        <f>FlightsPivot[[#This Row],[Total Fare]]+FlightsPivot[[#This Row],[10% tax ]]</f>
        <v>55962.5</v>
      </c>
      <c r="K8448" s="4">
        <v>3</v>
      </c>
      <c r="L8448" s="4">
        <v>2015</v>
      </c>
      <c r="M8448" t="str">
        <f>INDEX(RoutesPivot[DepAirport],MATCH($C8448,RoutesPivot[[RouteID]:[RouteID]],0))</f>
        <v>ORD</v>
      </c>
      <c r="N8448" t="str">
        <f>INDEX(RoutesPivot[AirportID],MATCH($C8448,RoutesPivot[[RouteID]:[RouteID]],0))</f>
        <v>PHL</v>
      </c>
      <c r="O8448">
        <f>INDEX(RoutesPivot[Distance],MATCH($C8448,RoutesPivot[[RouteID]:[RouteID]],0))</f>
        <v>580</v>
      </c>
      <c r="P8448">
        <f>INDEX(RoutesPivot[ListPrice],MATCH($C8448,RoutesPivot[[RouteID]:[RouteID]],0))</f>
        <v>275</v>
      </c>
      <c r="Q8448" t="str">
        <f>INDEX(AirportPivot[AirportName],MATCH($N8448,AirportPivot[[AirportID]:[AirportID]],0))</f>
        <v>Philadelphia International</v>
      </c>
      <c r="R8448">
        <f>INDEX(AirportPivot[Gates (number of available)],MATCH($N8448,AirportPivot[[AirportID]:[AirportID]],0))</f>
        <v>89</v>
      </c>
    </row>
    <row r="8449" spans="1:18" x14ac:dyDescent="0.25">
      <c r="A8449" s="3" t="s">
        <v>8481</v>
      </c>
      <c r="B8449" s="12">
        <v>42250</v>
      </c>
      <c r="C8449" s="4" t="s">
        <v>50</v>
      </c>
      <c r="D8449" s="4">
        <v>2.2999999999999998</v>
      </c>
      <c r="E8449" s="4">
        <v>94</v>
      </c>
      <c r="F8449" s="5">
        <v>0.66666666666666663</v>
      </c>
      <c r="G8449" s="6">
        <v>275</v>
      </c>
      <c r="H8449" s="7">
        <v>50875</v>
      </c>
      <c r="I8449" s="7">
        <f>FlightsPivot[[#This Row],[Total Fare]]*10%</f>
        <v>5087.5</v>
      </c>
      <c r="J8449" s="7">
        <f>FlightsPivot[[#This Row],[Total Fare]]+FlightsPivot[[#This Row],[10% tax ]]</f>
        <v>55962.5</v>
      </c>
      <c r="K8449" s="4">
        <v>9</v>
      </c>
      <c r="L8449" s="4">
        <v>2015</v>
      </c>
      <c r="M8449" t="str">
        <f>INDEX(RoutesPivot[DepAirport],MATCH($C8449,RoutesPivot[[RouteID]:[RouteID]],0))</f>
        <v>ORD</v>
      </c>
      <c r="N8449" t="str">
        <f>INDEX(RoutesPivot[AirportID],MATCH($C8449,RoutesPivot[[RouteID]:[RouteID]],0))</f>
        <v>LGA</v>
      </c>
      <c r="O8449">
        <f>INDEX(RoutesPivot[Distance],MATCH($C8449,RoutesPivot[[RouteID]:[RouteID]],0))</f>
        <v>610</v>
      </c>
      <c r="P8449">
        <f>INDEX(RoutesPivot[ListPrice],MATCH($C8449,RoutesPivot[[RouteID]:[RouteID]],0))</f>
        <v>275</v>
      </c>
      <c r="Q8449" t="str">
        <f>INDEX(AirportPivot[AirportName],MATCH($N8449,AirportPivot[[AirportID]:[AirportID]],0))</f>
        <v>Laguardia</v>
      </c>
      <c r="R8449">
        <f>INDEX(AirportPivot[Gates (number of available)],MATCH($N8449,AirportPivot[[AirportID]:[AirportID]],0))</f>
        <v>66</v>
      </c>
    </row>
    <row r="8450" spans="1:18" x14ac:dyDescent="0.25">
      <c r="A8450" s="3" t="s">
        <v>8482</v>
      </c>
      <c r="B8450" s="12">
        <v>42229</v>
      </c>
      <c r="C8450" s="4" t="s">
        <v>37</v>
      </c>
      <c r="D8450" s="4">
        <v>2.5</v>
      </c>
      <c r="E8450" s="4">
        <v>24</v>
      </c>
      <c r="F8450" s="5">
        <v>0.70833333333333337</v>
      </c>
      <c r="G8450" s="6">
        <v>385</v>
      </c>
      <c r="H8450" s="7">
        <v>71225</v>
      </c>
      <c r="I8450" s="7">
        <f>FlightsPivot[[#This Row],[Total Fare]]*10%</f>
        <v>7122.5</v>
      </c>
      <c r="J8450" s="7">
        <f>FlightsPivot[[#This Row],[Total Fare]]+FlightsPivot[[#This Row],[10% tax ]]</f>
        <v>78347.5</v>
      </c>
      <c r="K8450" s="4">
        <v>8</v>
      </c>
      <c r="L8450" s="4">
        <v>2015</v>
      </c>
      <c r="M8450" t="str">
        <f>INDEX(RoutesPivot[DepAirport],MATCH($C8450,RoutesPivot[[RouteID]:[RouteID]],0))</f>
        <v>ORD</v>
      </c>
      <c r="N8450" t="str">
        <f>INDEX(RoutesPivot[AirportID],MATCH($C8450,RoutesPivot[[RouteID]:[RouteID]],0))</f>
        <v>SEA</v>
      </c>
      <c r="O8450">
        <f>INDEX(RoutesPivot[Distance],MATCH($C8450,RoutesPivot[[RouteID]:[RouteID]],0))</f>
        <v>1500</v>
      </c>
      <c r="P8450">
        <f>INDEX(RoutesPivot[ListPrice],MATCH($C8450,RoutesPivot[[RouteID]:[RouteID]],0))</f>
        <v>350</v>
      </c>
      <c r="Q8450" t="str">
        <f>INDEX(AirportPivot[AirportName],MATCH($N8450,AirportPivot[[AirportID]:[AirportID]],0))</f>
        <v>Seattle-Tacoma International</v>
      </c>
      <c r="R8450">
        <f>INDEX(AirportPivot[Gates (number of available)],MATCH($N8450,AirportPivot[[AirportID]:[AirportID]],0))</f>
        <v>58</v>
      </c>
    </row>
    <row r="8451" spans="1:18" x14ac:dyDescent="0.25">
      <c r="A8451" s="3" t="s">
        <v>8483</v>
      </c>
      <c r="B8451" s="12">
        <v>41991</v>
      </c>
      <c r="C8451" s="4" t="s">
        <v>17</v>
      </c>
      <c r="D8451" s="4">
        <v>2.9</v>
      </c>
      <c r="E8451" s="4">
        <v>135</v>
      </c>
      <c r="F8451" s="5">
        <v>0.72916666666666663</v>
      </c>
      <c r="G8451" s="6">
        <v>350</v>
      </c>
      <c r="H8451" s="7">
        <v>64750</v>
      </c>
      <c r="I8451" s="7">
        <f>FlightsPivot[[#This Row],[Total Fare]]*10%</f>
        <v>6475</v>
      </c>
      <c r="J8451" s="7">
        <f>FlightsPivot[[#This Row],[Total Fare]]+FlightsPivot[[#This Row],[10% tax ]]</f>
        <v>71225</v>
      </c>
      <c r="K8451" s="4">
        <v>12</v>
      </c>
      <c r="L8451" s="4">
        <v>2014</v>
      </c>
      <c r="M8451" t="str">
        <f>INDEX(RoutesPivot[DepAirport],MATCH($C8451,RoutesPivot[[RouteID]:[RouteID]],0))</f>
        <v>ORD</v>
      </c>
      <c r="N8451" t="str">
        <f>INDEX(RoutesPivot[AirportID],MATCH($C8451,RoutesPivot[[RouteID]:[RouteID]],0))</f>
        <v>LAX</v>
      </c>
      <c r="O8451">
        <f>INDEX(RoutesPivot[Distance],MATCH($C8451,RoutesPivot[[RouteID]:[RouteID]],0))</f>
        <v>1518</v>
      </c>
      <c r="P8451">
        <f>INDEX(RoutesPivot[ListPrice],MATCH($C8451,RoutesPivot[[RouteID]:[RouteID]],0))</f>
        <v>350</v>
      </c>
      <c r="Q8451" t="str">
        <f>INDEX(AirportPivot[AirportName],MATCH($N8451,AirportPivot[[AirportID]:[AirportID]],0))</f>
        <v>Los Angeles International</v>
      </c>
      <c r="R8451">
        <f>INDEX(AirportPivot[Gates (number of available)],MATCH($N8451,AirportPivot[[AirportID]:[AirportID]],0))</f>
        <v>86</v>
      </c>
    </row>
    <row r="8452" spans="1:18" x14ac:dyDescent="0.25">
      <c r="A8452" s="3" t="s">
        <v>8484</v>
      </c>
      <c r="B8452" s="12">
        <v>41728</v>
      </c>
      <c r="C8452" s="4" t="s">
        <v>25</v>
      </c>
      <c r="D8452" s="4">
        <v>1.1000000000000001</v>
      </c>
      <c r="E8452" s="4">
        <v>109</v>
      </c>
      <c r="F8452" s="5">
        <v>0.5</v>
      </c>
      <c r="G8452" s="6">
        <v>200</v>
      </c>
      <c r="H8452" s="7">
        <v>37000</v>
      </c>
      <c r="I8452" s="7">
        <f>FlightsPivot[[#This Row],[Total Fare]]*10%</f>
        <v>3700</v>
      </c>
      <c r="J8452" s="7">
        <f>FlightsPivot[[#This Row],[Total Fare]]+FlightsPivot[[#This Row],[10% tax ]]</f>
        <v>40700</v>
      </c>
      <c r="K8452" s="4">
        <v>3</v>
      </c>
      <c r="L8452" s="4">
        <v>2014</v>
      </c>
      <c r="M8452" t="str">
        <f>INDEX(RoutesPivot[DepAirport],MATCH($C8452,RoutesPivot[[RouteID]:[RouteID]],0))</f>
        <v>ORD</v>
      </c>
      <c r="N8452" t="str">
        <f>INDEX(RoutesPivot[AirportID],MATCH($C8452,RoutesPivot[[RouteID]:[RouteID]],0))</f>
        <v>DFW</v>
      </c>
      <c r="O8452">
        <f>INDEX(RoutesPivot[Distance],MATCH($C8452,RoutesPivot[[RouteID]:[RouteID]],0))</f>
        <v>700</v>
      </c>
      <c r="P8452">
        <f>INDEX(RoutesPivot[ListPrice],MATCH($C8452,RoutesPivot[[RouteID]:[RouteID]],0))</f>
        <v>200</v>
      </c>
      <c r="Q8452" t="str">
        <f>INDEX(AirportPivot[AirportName],MATCH($N8452,AirportPivot[[AirportID]:[AirportID]],0))</f>
        <v>Dallas/Fort Worth International</v>
      </c>
      <c r="R8452">
        <f>INDEX(AirportPivot[Gates (number of available)],MATCH($N8452,AirportPivot[[AirportID]:[AirportID]],0))</f>
        <v>130</v>
      </c>
    </row>
    <row r="8453" spans="1:18" x14ac:dyDescent="0.25">
      <c r="A8453" s="3" t="s">
        <v>8485</v>
      </c>
      <c r="B8453" s="12">
        <v>41857</v>
      </c>
      <c r="C8453" s="4" t="s">
        <v>70</v>
      </c>
      <c r="D8453" s="4">
        <v>2.5</v>
      </c>
      <c r="E8453" s="4">
        <v>131</v>
      </c>
      <c r="F8453" s="5">
        <v>0.75</v>
      </c>
      <c r="G8453" s="6">
        <v>302.5</v>
      </c>
      <c r="H8453" s="7">
        <v>55962.5</v>
      </c>
      <c r="I8453" s="7">
        <f>FlightsPivot[[#This Row],[Total Fare]]*10%</f>
        <v>5596.25</v>
      </c>
      <c r="J8453" s="7">
        <f>FlightsPivot[[#This Row],[Total Fare]]+FlightsPivot[[#This Row],[10% tax ]]</f>
        <v>61558.75</v>
      </c>
      <c r="K8453" s="4">
        <v>8</v>
      </c>
      <c r="L8453" s="4">
        <v>2014</v>
      </c>
      <c r="M8453" t="str">
        <f>INDEX(RoutesPivot[DepAirport],MATCH($C8453,RoutesPivot[[RouteID]:[RouteID]],0))</f>
        <v>ORD</v>
      </c>
      <c r="N8453" t="str">
        <f>INDEX(RoutesPivot[AirportID],MATCH($C8453,RoutesPivot[[RouteID]:[RouteID]],0))</f>
        <v>LAS</v>
      </c>
      <c r="O8453">
        <f>INDEX(RoutesPivot[Distance],MATCH($C8453,RoutesPivot[[RouteID]:[RouteID]],0))</f>
        <v>1100</v>
      </c>
      <c r="P8453">
        <f>INDEX(RoutesPivot[ListPrice],MATCH($C8453,RoutesPivot[[RouteID]:[RouteID]],0))</f>
        <v>275</v>
      </c>
      <c r="Q8453" t="str">
        <f>INDEX(AirportPivot[AirportName],MATCH($N8453,AirportPivot[[AirportID]:[AirportID]],0))</f>
        <v>McCarran International</v>
      </c>
      <c r="R8453">
        <f>INDEX(AirportPivot[Gates (number of available)],MATCH($N8453,AirportPivot[[AirportID]:[AirportID]],0))</f>
        <v>68</v>
      </c>
    </row>
    <row r="8454" spans="1:18" x14ac:dyDescent="0.25">
      <c r="A8454" s="3" t="s">
        <v>8486</v>
      </c>
      <c r="B8454" s="12">
        <v>42193</v>
      </c>
      <c r="C8454" s="4" t="s">
        <v>80</v>
      </c>
      <c r="D8454" s="4">
        <v>1.4</v>
      </c>
      <c r="E8454" s="4">
        <v>115</v>
      </c>
      <c r="F8454" s="5">
        <v>0.29166666666666669</v>
      </c>
      <c r="G8454" s="6">
        <v>330</v>
      </c>
      <c r="H8454" s="7">
        <v>61050</v>
      </c>
      <c r="I8454" s="7">
        <f>FlightsPivot[[#This Row],[Total Fare]]*10%</f>
        <v>6105</v>
      </c>
      <c r="J8454" s="7">
        <f>FlightsPivot[[#This Row],[Total Fare]]+FlightsPivot[[#This Row],[10% tax ]]</f>
        <v>67155</v>
      </c>
      <c r="K8454" s="4">
        <v>7</v>
      </c>
      <c r="L8454" s="4">
        <v>2015</v>
      </c>
      <c r="M8454" t="str">
        <f>INDEX(RoutesPivot[DepAirport],MATCH($C8454,RoutesPivot[[RouteID]:[RouteID]],0))</f>
        <v>ORD</v>
      </c>
      <c r="N8454" t="str">
        <f>INDEX(RoutesPivot[AirportID],MATCH($C8454,RoutesPivot[[RouteID]:[RouteID]],0))</f>
        <v>MIA</v>
      </c>
      <c r="O8454">
        <f>INDEX(RoutesPivot[Distance],MATCH($C8454,RoutesPivot[[RouteID]:[RouteID]],0))</f>
        <v>1000</v>
      </c>
      <c r="P8454">
        <f>INDEX(RoutesPivot[ListPrice],MATCH($C8454,RoutesPivot[[RouteID]:[RouteID]],0))</f>
        <v>300</v>
      </c>
      <c r="Q8454" t="str">
        <f>INDEX(AirportPivot[AirportName],MATCH($N8454,AirportPivot[[AirportID]:[AirportID]],0))</f>
        <v>Miami International</v>
      </c>
      <c r="R8454">
        <f>INDEX(AirportPivot[Gates (number of available)],MATCH($N8454,AirportPivot[[AirportID]:[AirportID]],0))</f>
        <v>80</v>
      </c>
    </row>
    <row r="8455" spans="1:18" x14ac:dyDescent="0.25">
      <c r="A8455" s="3" t="s">
        <v>8487</v>
      </c>
      <c r="B8455" s="12">
        <v>41886</v>
      </c>
      <c r="C8455" s="4" t="s">
        <v>27</v>
      </c>
      <c r="D8455" s="4">
        <v>9.4</v>
      </c>
      <c r="E8455" s="4">
        <v>62</v>
      </c>
      <c r="F8455" s="5">
        <v>0.89583333333333337</v>
      </c>
      <c r="G8455" s="6">
        <v>200</v>
      </c>
      <c r="H8455" s="7">
        <v>33000</v>
      </c>
      <c r="I8455" s="7">
        <f>FlightsPivot[[#This Row],[Total Fare]]*10%</f>
        <v>3300</v>
      </c>
      <c r="J8455" s="7">
        <f>FlightsPivot[[#This Row],[Total Fare]]+FlightsPivot[[#This Row],[10% tax ]]</f>
        <v>36300</v>
      </c>
      <c r="K8455" s="4">
        <v>9</v>
      </c>
      <c r="L8455" s="4">
        <v>2014</v>
      </c>
      <c r="M8455" t="str">
        <f>INDEX(RoutesPivot[DepAirport],MATCH($C8455,RoutesPivot[[RouteID]:[RouteID]],0))</f>
        <v>ORD</v>
      </c>
      <c r="N8455" t="str">
        <f>INDEX(RoutesPivot[AirportID],MATCH($C8455,RoutesPivot[[RouteID]:[RouteID]],0))</f>
        <v>ATL</v>
      </c>
      <c r="O8455">
        <f>INDEX(RoutesPivot[Distance],MATCH($C8455,RoutesPivot[[RouteID]:[RouteID]],0))</f>
        <v>510</v>
      </c>
      <c r="P8455">
        <f>INDEX(RoutesPivot[ListPrice],MATCH($C8455,RoutesPivot[[RouteID]:[RouteID]],0))</f>
        <v>200</v>
      </c>
      <c r="Q8455" t="str">
        <f>INDEX(AirportPivot[AirportName],MATCH($N8455,AirportPivot[[AirportID]:[AirportID]],0))</f>
        <v>Hartsfield-Jackson Atlanta International</v>
      </c>
      <c r="R8455">
        <f>INDEX(AirportPivot[Gates (number of available)],MATCH($N8455,AirportPivot[[AirportID]:[AirportID]],0))</f>
        <v>100</v>
      </c>
    </row>
    <row r="8456" spans="1:18" x14ac:dyDescent="0.25">
      <c r="A8456" s="3" t="s">
        <v>8488</v>
      </c>
      <c r="B8456" s="12">
        <v>42053</v>
      </c>
      <c r="C8456" s="4" t="s">
        <v>50</v>
      </c>
      <c r="D8456" s="4">
        <v>1.9</v>
      </c>
      <c r="E8456" s="4">
        <v>128</v>
      </c>
      <c r="F8456" s="5">
        <v>0.79166666666666663</v>
      </c>
      <c r="G8456" s="6">
        <v>275</v>
      </c>
      <c r="H8456" s="7">
        <v>50875</v>
      </c>
      <c r="I8456" s="7">
        <f>FlightsPivot[[#This Row],[Total Fare]]*10%</f>
        <v>5087.5</v>
      </c>
      <c r="J8456" s="7">
        <f>FlightsPivot[[#This Row],[Total Fare]]+FlightsPivot[[#This Row],[10% tax ]]</f>
        <v>55962.5</v>
      </c>
      <c r="K8456" s="4">
        <v>2</v>
      </c>
      <c r="L8456" s="4">
        <v>2015</v>
      </c>
      <c r="M8456" t="str">
        <f>INDEX(RoutesPivot[DepAirport],MATCH($C8456,RoutesPivot[[RouteID]:[RouteID]],0))</f>
        <v>ORD</v>
      </c>
      <c r="N8456" t="str">
        <f>INDEX(RoutesPivot[AirportID],MATCH($C8456,RoutesPivot[[RouteID]:[RouteID]],0))</f>
        <v>LGA</v>
      </c>
      <c r="O8456">
        <f>INDEX(RoutesPivot[Distance],MATCH($C8456,RoutesPivot[[RouteID]:[RouteID]],0))</f>
        <v>610</v>
      </c>
      <c r="P8456">
        <f>INDEX(RoutesPivot[ListPrice],MATCH($C8456,RoutesPivot[[RouteID]:[RouteID]],0))</f>
        <v>275</v>
      </c>
      <c r="Q8456" t="str">
        <f>INDEX(AirportPivot[AirportName],MATCH($N8456,AirportPivot[[AirportID]:[AirportID]],0))</f>
        <v>Laguardia</v>
      </c>
      <c r="R8456">
        <f>INDEX(AirportPivot[Gates (number of available)],MATCH($N8456,AirportPivot[[AirportID]:[AirportID]],0))</f>
        <v>66</v>
      </c>
    </row>
    <row r="8457" spans="1:18" x14ac:dyDescent="0.25">
      <c r="A8457" s="3" t="s">
        <v>8489</v>
      </c>
      <c r="B8457" s="12">
        <v>41851</v>
      </c>
      <c r="C8457" s="4" t="s">
        <v>70</v>
      </c>
      <c r="D8457" s="4">
        <v>2.8</v>
      </c>
      <c r="E8457" s="4">
        <v>181</v>
      </c>
      <c r="F8457" s="5">
        <v>0.79166666666666663</v>
      </c>
      <c r="G8457" s="6">
        <v>302.5</v>
      </c>
      <c r="H8457" s="7">
        <v>49912.5</v>
      </c>
      <c r="I8457" s="7">
        <f>FlightsPivot[[#This Row],[Total Fare]]*10%</f>
        <v>4991.25</v>
      </c>
      <c r="J8457" s="7">
        <f>FlightsPivot[[#This Row],[Total Fare]]+FlightsPivot[[#This Row],[10% tax ]]</f>
        <v>54903.75</v>
      </c>
      <c r="K8457" s="4">
        <v>7</v>
      </c>
      <c r="L8457" s="4">
        <v>2014</v>
      </c>
      <c r="M8457" t="str">
        <f>INDEX(RoutesPivot[DepAirport],MATCH($C8457,RoutesPivot[[RouteID]:[RouteID]],0))</f>
        <v>ORD</v>
      </c>
      <c r="N8457" t="str">
        <f>INDEX(RoutesPivot[AirportID],MATCH($C8457,RoutesPivot[[RouteID]:[RouteID]],0))</f>
        <v>LAS</v>
      </c>
      <c r="O8457">
        <f>INDEX(RoutesPivot[Distance],MATCH($C8457,RoutesPivot[[RouteID]:[RouteID]],0))</f>
        <v>1100</v>
      </c>
      <c r="P8457">
        <f>INDEX(RoutesPivot[ListPrice],MATCH($C8457,RoutesPivot[[RouteID]:[RouteID]],0))</f>
        <v>275</v>
      </c>
      <c r="Q8457" t="str">
        <f>INDEX(AirportPivot[AirportName],MATCH($N8457,AirportPivot[[AirportID]:[AirportID]],0))</f>
        <v>McCarran International</v>
      </c>
      <c r="R8457">
        <f>INDEX(AirportPivot[Gates (number of available)],MATCH($N8457,AirportPivot[[AirportID]:[AirportID]],0))</f>
        <v>68</v>
      </c>
    </row>
    <row r="8458" spans="1:18" x14ac:dyDescent="0.25">
      <c r="A8458" s="3" t="s">
        <v>8490</v>
      </c>
      <c r="B8458" s="12">
        <v>42336</v>
      </c>
      <c r="C8458" s="4" t="s">
        <v>21</v>
      </c>
      <c r="D8458" s="4">
        <v>5.7</v>
      </c>
      <c r="E8458" s="4">
        <v>1</v>
      </c>
      <c r="F8458" s="5">
        <v>0.45833333333333331</v>
      </c>
      <c r="G8458" s="6">
        <v>187.5</v>
      </c>
      <c r="H8458" s="7">
        <v>34687.5</v>
      </c>
      <c r="I8458" s="7">
        <f>FlightsPivot[[#This Row],[Total Fare]]*10%</f>
        <v>3468.75</v>
      </c>
      <c r="J8458" s="7">
        <f>FlightsPivot[[#This Row],[Total Fare]]+FlightsPivot[[#This Row],[10% tax ]]</f>
        <v>38156.25</v>
      </c>
      <c r="K8458" s="4">
        <v>11</v>
      </c>
      <c r="L8458" s="4">
        <v>2015</v>
      </c>
      <c r="M8458" t="str">
        <f>INDEX(RoutesPivot[DepAirport],MATCH($C8458,RoutesPivot[[RouteID]:[RouteID]],0))</f>
        <v>ORD</v>
      </c>
      <c r="N8458" t="str">
        <f>INDEX(RoutesPivot[AirportID],MATCH($C8458,RoutesPivot[[RouteID]:[RouteID]],0))</f>
        <v>CLT</v>
      </c>
      <c r="O8458">
        <f>INDEX(RoutesPivot[Distance],MATCH($C8458,RoutesPivot[[RouteID]:[RouteID]],0))</f>
        <v>700</v>
      </c>
      <c r="P8458">
        <f>INDEX(RoutesPivot[ListPrice],MATCH($C8458,RoutesPivot[[RouteID]:[RouteID]],0))</f>
        <v>125</v>
      </c>
      <c r="Q8458" t="str">
        <f>INDEX(AirportPivot[AirportName],MATCH($N8458,AirportPivot[[AirportID]:[AirportID]],0))</f>
        <v>Charlotte/Douglas International</v>
      </c>
      <c r="R8458">
        <f>INDEX(AirportPivot[Gates (number of available)],MATCH($N8458,AirportPivot[[AirportID]:[AirportID]],0))</f>
        <v>65</v>
      </c>
    </row>
    <row r="8459" spans="1:18" x14ac:dyDescent="0.25">
      <c r="A8459" s="3" t="s">
        <v>8491</v>
      </c>
      <c r="B8459" s="12">
        <v>42203</v>
      </c>
      <c r="C8459" s="4" t="s">
        <v>21</v>
      </c>
      <c r="D8459" s="4">
        <v>2.7</v>
      </c>
      <c r="E8459" s="4">
        <v>66</v>
      </c>
      <c r="F8459" s="5">
        <v>0.60416666666666663</v>
      </c>
      <c r="G8459" s="6">
        <v>137.5</v>
      </c>
      <c r="H8459" s="7">
        <v>24887.5</v>
      </c>
      <c r="I8459" s="7">
        <f>FlightsPivot[[#This Row],[Total Fare]]*10%</f>
        <v>2488.75</v>
      </c>
      <c r="J8459" s="7">
        <f>FlightsPivot[[#This Row],[Total Fare]]+FlightsPivot[[#This Row],[10% tax ]]</f>
        <v>27376.25</v>
      </c>
      <c r="K8459" s="4">
        <v>7</v>
      </c>
      <c r="L8459" s="4">
        <v>2015</v>
      </c>
      <c r="M8459" t="str">
        <f>INDEX(RoutesPivot[DepAirport],MATCH($C8459,RoutesPivot[[RouteID]:[RouteID]],0))</f>
        <v>ORD</v>
      </c>
      <c r="N8459" t="str">
        <f>INDEX(RoutesPivot[AirportID],MATCH($C8459,RoutesPivot[[RouteID]:[RouteID]],0))</f>
        <v>CLT</v>
      </c>
      <c r="O8459">
        <f>INDEX(RoutesPivot[Distance],MATCH($C8459,RoutesPivot[[RouteID]:[RouteID]],0))</f>
        <v>700</v>
      </c>
      <c r="P8459">
        <f>INDEX(RoutesPivot[ListPrice],MATCH($C8459,RoutesPivot[[RouteID]:[RouteID]],0))</f>
        <v>125</v>
      </c>
      <c r="Q8459" t="str">
        <f>INDEX(AirportPivot[AirportName],MATCH($N8459,AirportPivot[[AirportID]:[AirportID]],0))</f>
        <v>Charlotte/Douglas International</v>
      </c>
      <c r="R8459">
        <f>INDEX(AirportPivot[Gates (number of available)],MATCH($N8459,AirportPivot[[AirportID]:[AirportID]],0))</f>
        <v>65</v>
      </c>
    </row>
    <row r="8460" spans="1:18" x14ac:dyDescent="0.25">
      <c r="A8460" s="3" t="s">
        <v>8492</v>
      </c>
      <c r="B8460" s="12">
        <v>42270</v>
      </c>
      <c r="C8460" s="4" t="s">
        <v>33</v>
      </c>
      <c r="D8460" s="4">
        <v>1.6</v>
      </c>
      <c r="E8460" s="4">
        <v>107</v>
      </c>
      <c r="F8460" s="5">
        <v>0.5625</v>
      </c>
      <c r="G8460" s="6">
        <v>375</v>
      </c>
      <c r="H8460" s="7">
        <v>69375</v>
      </c>
      <c r="I8460" s="7">
        <f>FlightsPivot[[#This Row],[Total Fare]]*10%</f>
        <v>6937.5</v>
      </c>
      <c r="J8460" s="7">
        <f>FlightsPivot[[#This Row],[Total Fare]]+FlightsPivot[[#This Row],[10% tax ]]</f>
        <v>76312.5</v>
      </c>
      <c r="K8460" s="4">
        <v>9</v>
      </c>
      <c r="L8460" s="4">
        <v>2015</v>
      </c>
      <c r="M8460" t="str">
        <f>INDEX(RoutesPivot[DepAirport],MATCH($C8460,RoutesPivot[[RouteID]:[RouteID]],0))</f>
        <v>ORD</v>
      </c>
      <c r="N8460" t="str">
        <f>INDEX(RoutesPivot[AirportID],MATCH($C8460,RoutesPivot[[RouteID]:[RouteID]],0))</f>
        <v>SFO</v>
      </c>
      <c r="O8460">
        <f>INDEX(RoutesPivot[Distance],MATCH($C8460,RoutesPivot[[RouteID]:[RouteID]],0))</f>
        <v>1600</v>
      </c>
      <c r="P8460">
        <f>INDEX(RoutesPivot[ListPrice],MATCH($C8460,RoutesPivot[[RouteID]:[RouteID]],0))</f>
        <v>375</v>
      </c>
      <c r="Q8460" t="str">
        <f>INDEX(AirportPivot[AirportName],MATCH($N8460,AirportPivot[[AirportID]:[AirportID]],0))</f>
        <v>San Francisco International</v>
      </c>
      <c r="R8460">
        <f>INDEX(AirportPivot[Gates (number of available)],MATCH($N8460,AirportPivot[[AirportID]:[AirportID]],0))</f>
        <v>70</v>
      </c>
    </row>
    <row r="8461" spans="1:18" x14ac:dyDescent="0.25">
      <c r="A8461" s="3" t="s">
        <v>8493</v>
      </c>
      <c r="B8461" s="12">
        <v>41691</v>
      </c>
      <c r="C8461" s="4" t="s">
        <v>70</v>
      </c>
      <c r="D8461" s="4">
        <v>0.6</v>
      </c>
      <c r="E8461" s="4">
        <v>176</v>
      </c>
      <c r="F8461" s="5">
        <v>0.875</v>
      </c>
      <c r="G8461" s="6">
        <v>275</v>
      </c>
      <c r="H8461" s="7">
        <v>45375</v>
      </c>
      <c r="I8461" s="7">
        <f>FlightsPivot[[#This Row],[Total Fare]]*10%</f>
        <v>4537.5</v>
      </c>
      <c r="J8461" s="7">
        <f>FlightsPivot[[#This Row],[Total Fare]]+FlightsPivot[[#This Row],[10% tax ]]</f>
        <v>49912.5</v>
      </c>
      <c r="K8461" s="4">
        <v>2</v>
      </c>
      <c r="L8461" s="4">
        <v>2014</v>
      </c>
      <c r="M8461" t="str">
        <f>INDEX(RoutesPivot[DepAirport],MATCH($C8461,RoutesPivot[[RouteID]:[RouteID]],0))</f>
        <v>ORD</v>
      </c>
      <c r="N8461" t="str">
        <f>INDEX(RoutesPivot[AirportID],MATCH($C8461,RoutesPivot[[RouteID]:[RouteID]],0))</f>
        <v>LAS</v>
      </c>
      <c r="O8461">
        <f>INDEX(RoutesPivot[Distance],MATCH($C8461,RoutesPivot[[RouteID]:[RouteID]],0))</f>
        <v>1100</v>
      </c>
      <c r="P8461">
        <f>INDEX(RoutesPivot[ListPrice],MATCH($C8461,RoutesPivot[[RouteID]:[RouteID]],0))</f>
        <v>275</v>
      </c>
      <c r="Q8461" t="str">
        <f>INDEX(AirportPivot[AirportName],MATCH($N8461,AirportPivot[[AirportID]:[AirportID]],0))</f>
        <v>McCarran International</v>
      </c>
      <c r="R8461">
        <f>INDEX(AirportPivot[Gates (number of available)],MATCH($N8461,AirportPivot[[AirportID]:[AirportID]],0))</f>
        <v>68</v>
      </c>
    </row>
    <row r="8462" spans="1:18" x14ac:dyDescent="0.25">
      <c r="A8462" s="3" t="s">
        <v>8494</v>
      </c>
      <c r="B8462" s="12">
        <v>41923</v>
      </c>
      <c r="C8462" s="4" t="s">
        <v>27</v>
      </c>
      <c r="D8462" s="4">
        <v>10.7</v>
      </c>
      <c r="E8462" s="4">
        <v>23</v>
      </c>
      <c r="F8462" s="5">
        <v>0.33333333333333331</v>
      </c>
      <c r="G8462" s="6">
        <v>200</v>
      </c>
      <c r="H8462" s="7">
        <v>37000</v>
      </c>
      <c r="I8462" s="7">
        <f>FlightsPivot[[#This Row],[Total Fare]]*10%</f>
        <v>3700</v>
      </c>
      <c r="J8462" s="7">
        <f>FlightsPivot[[#This Row],[Total Fare]]+FlightsPivot[[#This Row],[10% tax ]]</f>
        <v>40700</v>
      </c>
      <c r="K8462" s="4">
        <v>10</v>
      </c>
      <c r="L8462" s="4">
        <v>2014</v>
      </c>
      <c r="M8462" t="str">
        <f>INDEX(RoutesPivot[DepAirport],MATCH($C8462,RoutesPivot[[RouteID]:[RouteID]],0))</f>
        <v>ORD</v>
      </c>
      <c r="N8462" t="str">
        <f>INDEX(RoutesPivot[AirportID],MATCH($C8462,RoutesPivot[[RouteID]:[RouteID]],0))</f>
        <v>ATL</v>
      </c>
      <c r="O8462">
        <f>INDEX(RoutesPivot[Distance],MATCH($C8462,RoutesPivot[[RouteID]:[RouteID]],0))</f>
        <v>510</v>
      </c>
      <c r="P8462">
        <f>INDEX(RoutesPivot[ListPrice],MATCH($C8462,RoutesPivot[[RouteID]:[RouteID]],0))</f>
        <v>200</v>
      </c>
      <c r="Q8462" t="str">
        <f>INDEX(AirportPivot[AirportName],MATCH($N8462,AirportPivot[[AirportID]:[AirportID]],0))</f>
        <v>Hartsfield-Jackson Atlanta International</v>
      </c>
      <c r="R8462">
        <f>INDEX(AirportPivot[Gates (number of available)],MATCH($N8462,AirportPivot[[AirportID]:[AirportID]],0))</f>
        <v>100</v>
      </c>
    </row>
    <row r="8463" spans="1:18" x14ac:dyDescent="0.25">
      <c r="A8463" s="3" t="s">
        <v>8495</v>
      </c>
      <c r="B8463" s="12">
        <v>42285</v>
      </c>
      <c r="C8463" s="4" t="s">
        <v>33</v>
      </c>
      <c r="D8463" s="4">
        <v>1.8</v>
      </c>
      <c r="E8463" s="4">
        <v>79</v>
      </c>
      <c r="F8463" s="5">
        <v>0.33333333333333331</v>
      </c>
      <c r="G8463" s="6">
        <v>375</v>
      </c>
      <c r="H8463" s="7">
        <v>67875</v>
      </c>
      <c r="I8463" s="7">
        <f>FlightsPivot[[#This Row],[Total Fare]]*10%</f>
        <v>6787.5</v>
      </c>
      <c r="J8463" s="7">
        <f>FlightsPivot[[#This Row],[Total Fare]]+FlightsPivot[[#This Row],[10% tax ]]</f>
        <v>74662.5</v>
      </c>
      <c r="K8463" s="4">
        <v>10</v>
      </c>
      <c r="L8463" s="4">
        <v>2015</v>
      </c>
      <c r="M8463" t="str">
        <f>INDEX(RoutesPivot[DepAirport],MATCH($C8463,RoutesPivot[[RouteID]:[RouteID]],0))</f>
        <v>ORD</v>
      </c>
      <c r="N8463" t="str">
        <f>INDEX(RoutesPivot[AirportID],MATCH($C8463,RoutesPivot[[RouteID]:[RouteID]],0))</f>
        <v>SFO</v>
      </c>
      <c r="O8463">
        <f>INDEX(RoutesPivot[Distance],MATCH($C8463,RoutesPivot[[RouteID]:[RouteID]],0))</f>
        <v>1600</v>
      </c>
      <c r="P8463">
        <f>INDEX(RoutesPivot[ListPrice],MATCH($C8463,RoutesPivot[[RouteID]:[RouteID]],0))</f>
        <v>375</v>
      </c>
      <c r="Q8463" t="str">
        <f>INDEX(AirportPivot[AirportName],MATCH($N8463,AirportPivot[[AirportID]:[AirportID]],0))</f>
        <v>San Francisco International</v>
      </c>
      <c r="R8463">
        <f>INDEX(AirportPivot[Gates (number of available)],MATCH($N8463,AirportPivot[[AirportID]:[AirportID]],0))</f>
        <v>70</v>
      </c>
    </row>
    <row r="8464" spans="1:18" x14ac:dyDescent="0.25">
      <c r="A8464" s="3" t="s">
        <v>8496</v>
      </c>
      <c r="B8464" s="12">
        <v>42201</v>
      </c>
      <c r="C8464" s="4" t="s">
        <v>13</v>
      </c>
      <c r="D8464" s="4">
        <v>1.5</v>
      </c>
      <c r="E8464" s="4">
        <v>49</v>
      </c>
      <c r="F8464" s="5">
        <v>0.83333333333333337</v>
      </c>
      <c r="G8464" s="6">
        <v>275</v>
      </c>
      <c r="H8464" s="7">
        <v>45375</v>
      </c>
      <c r="I8464" s="7">
        <f>FlightsPivot[[#This Row],[Total Fare]]*10%</f>
        <v>4537.5</v>
      </c>
      <c r="J8464" s="7">
        <f>FlightsPivot[[#This Row],[Total Fare]]+FlightsPivot[[#This Row],[10% tax ]]</f>
        <v>49912.5</v>
      </c>
      <c r="K8464" s="4">
        <v>7</v>
      </c>
      <c r="L8464" s="4">
        <v>2015</v>
      </c>
      <c r="M8464" t="str">
        <f>INDEX(RoutesPivot[DepAirport],MATCH($C8464,RoutesPivot[[RouteID]:[RouteID]],0))</f>
        <v>ORD</v>
      </c>
      <c r="N8464" t="str">
        <f>INDEX(RoutesPivot[AirportID],MATCH($C8464,RoutesPivot[[RouteID]:[RouteID]],0))</f>
        <v>JFK</v>
      </c>
      <c r="O8464">
        <f>INDEX(RoutesPivot[Distance],MATCH($C8464,RoutesPivot[[RouteID]:[RouteID]],0))</f>
        <v>619</v>
      </c>
      <c r="P8464">
        <f>INDEX(RoutesPivot[ListPrice],MATCH($C8464,RoutesPivot[[RouteID]:[RouteID]],0))</f>
        <v>250</v>
      </c>
      <c r="Q8464" t="str">
        <f>INDEX(AirportPivot[AirportName],MATCH($N8464,AirportPivot[[AirportID]:[AirportID]],0))</f>
        <v>John F Kennedy International</v>
      </c>
      <c r="R8464">
        <f>INDEX(AirportPivot[Gates (number of available)],MATCH($N8464,AirportPivot[[AirportID]:[AirportID]],0))</f>
        <v>120</v>
      </c>
    </row>
    <row r="8465" spans="1:18" x14ac:dyDescent="0.25">
      <c r="A8465" s="3" t="s">
        <v>8497</v>
      </c>
      <c r="B8465" s="12">
        <v>41676</v>
      </c>
      <c r="C8465" s="4" t="s">
        <v>98</v>
      </c>
      <c r="D8465" s="4">
        <v>1.6</v>
      </c>
      <c r="E8465" s="4">
        <v>201</v>
      </c>
      <c r="F8465" s="5">
        <v>0.77083333333333337</v>
      </c>
      <c r="G8465" s="6">
        <v>275</v>
      </c>
      <c r="H8465" s="7">
        <v>45375</v>
      </c>
      <c r="I8465" s="7">
        <f>FlightsPivot[[#This Row],[Total Fare]]*10%</f>
        <v>4537.5</v>
      </c>
      <c r="J8465" s="7">
        <f>FlightsPivot[[#This Row],[Total Fare]]+FlightsPivot[[#This Row],[10% tax ]]</f>
        <v>49912.5</v>
      </c>
      <c r="K8465" s="4">
        <v>2</v>
      </c>
      <c r="L8465" s="4">
        <v>2014</v>
      </c>
      <c r="M8465" t="str">
        <f>INDEX(RoutesPivot[DepAirport],MATCH($C8465,RoutesPivot[[RouteID]:[RouteID]],0))</f>
        <v>ORD</v>
      </c>
      <c r="N8465" t="str">
        <f>INDEX(RoutesPivot[AirportID],MATCH($C8465,RoutesPivot[[RouteID]:[RouteID]],0))</f>
        <v>PHL</v>
      </c>
      <c r="O8465">
        <f>INDEX(RoutesPivot[Distance],MATCH($C8465,RoutesPivot[[RouteID]:[RouteID]],0))</f>
        <v>580</v>
      </c>
      <c r="P8465">
        <f>INDEX(RoutesPivot[ListPrice],MATCH($C8465,RoutesPivot[[RouteID]:[RouteID]],0))</f>
        <v>275</v>
      </c>
      <c r="Q8465" t="str">
        <f>INDEX(AirportPivot[AirportName],MATCH($N8465,AirportPivot[[AirportID]:[AirportID]],0))</f>
        <v>Philadelphia International</v>
      </c>
      <c r="R8465">
        <f>INDEX(AirportPivot[Gates (number of available)],MATCH($N8465,AirportPivot[[AirportID]:[AirportID]],0))</f>
        <v>89</v>
      </c>
    </row>
    <row r="8466" spans="1:18" x14ac:dyDescent="0.25">
      <c r="A8466" s="3" t="s">
        <v>8498</v>
      </c>
      <c r="B8466" s="12">
        <v>41702</v>
      </c>
      <c r="C8466" s="4" t="s">
        <v>17</v>
      </c>
      <c r="D8466" s="4">
        <v>3.6</v>
      </c>
      <c r="E8466" s="4">
        <v>83</v>
      </c>
      <c r="F8466" s="5">
        <v>0.5</v>
      </c>
      <c r="G8466" s="6">
        <v>350</v>
      </c>
      <c r="H8466" s="7">
        <v>63350</v>
      </c>
      <c r="I8466" s="7">
        <f>FlightsPivot[[#This Row],[Total Fare]]*10%</f>
        <v>6335</v>
      </c>
      <c r="J8466" s="7">
        <f>FlightsPivot[[#This Row],[Total Fare]]+FlightsPivot[[#This Row],[10% tax ]]</f>
        <v>69685</v>
      </c>
      <c r="K8466" s="4">
        <v>3</v>
      </c>
      <c r="L8466" s="4">
        <v>2014</v>
      </c>
      <c r="M8466" t="str">
        <f>INDEX(RoutesPivot[DepAirport],MATCH($C8466,RoutesPivot[[RouteID]:[RouteID]],0))</f>
        <v>ORD</v>
      </c>
      <c r="N8466" t="str">
        <f>INDEX(RoutesPivot[AirportID],MATCH($C8466,RoutesPivot[[RouteID]:[RouteID]],0))</f>
        <v>LAX</v>
      </c>
      <c r="O8466">
        <f>INDEX(RoutesPivot[Distance],MATCH($C8466,RoutesPivot[[RouteID]:[RouteID]],0))</f>
        <v>1518</v>
      </c>
      <c r="P8466">
        <f>INDEX(RoutesPivot[ListPrice],MATCH($C8466,RoutesPivot[[RouteID]:[RouteID]],0))</f>
        <v>350</v>
      </c>
      <c r="Q8466" t="str">
        <f>INDEX(AirportPivot[AirportName],MATCH($N8466,AirportPivot[[AirportID]:[AirportID]],0))</f>
        <v>Los Angeles International</v>
      </c>
      <c r="R8466">
        <f>INDEX(AirportPivot[Gates (number of available)],MATCH($N8466,AirportPivot[[AirportID]:[AirportID]],0))</f>
        <v>86</v>
      </c>
    </row>
    <row r="8467" spans="1:18" x14ac:dyDescent="0.25">
      <c r="A8467" s="3" t="s">
        <v>8499</v>
      </c>
      <c r="B8467" s="12">
        <v>42143</v>
      </c>
      <c r="C8467" s="4" t="s">
        <v>80</v>
      </c>
      <c r="D8467" s="4">
        <v>2.6</v>
      </c>
      <c r="E8467" s="4">
        <v>159</v>
      </c>
      <c r="F8467" s="5">
        <v>0.875</v>
      </c>
      <c r="G8467" s="6">
        <v>300</v>
      </c>
      <c r="H8467" s="7">
        <v>49500</v>
      </c>
      <c r="I8467" s="7">
        <f>FlightsPivot[[#This Row],[Total Fare]]*10%</f>
        <v>4950</v>
      </c>
      <c r="J8467" s="7">
        <f>FlightsPivot[[#This Row],[Total Fare]]+FlightsPivot[[#This Row],[10% tax ]]</f>
        <v>54450</v>
      </c>
      <c r="K8467" s="4">
        <v>5</v>
      </c>
      <c r="L8467" s="4">
        <v>2015</v>
      </c>
      <c r="M8467" t="str">
        <f>INDEX(RoutesPivot[DepAirport],MATCH($C8467,RoutesPivot[[RouteID]:[RouteID]],0))</f>
        <v>ORD</v>
      </c>
      <c r="N8467" t="str">
        <f>INDEX(RoutesPivot[AirportID],MATCH($C8467,RoutesPivot[[RouteID]:[RouteID]],0))</f>
        <v>MIA</v>
      </c>
      <c r="O8467">
        <f>INDEX(RoutesPivot[Distance],MATCH($C8467,RoutesPivot[[RouteID]:[RouteID]],0))</f>
        <v>1000</v>
      </c>
      <c r="P8467">
        <f>INDEX(RoutesPivot[ListPrice],MATCH($C8467,RoutesPivot[[RouteID]:[RouteID]],0))</f>
        <v>300</v>
      </c>
      <c r="Q8467" t="str">
        <f>INDEX(AirportPivot[AirportName],MATCH($N8467,AirportPivot[[AirportID]:[AirportID]],0))</f>
        <v>Miami International</v>
      </c>
      <c r="R8467">
        <f>INDEX(AirportPivot[Gates (number of available)],MATCH($N8467,AirportPivot[[AirportID]:[AirportID]],0))</f>
        <v>80</v>
      </c>
    </row>
    <row r="8468" spans="1:18" x14ac:dyDescent="0.25">
      <c r="A8468" s="3" t="s">
        <v>8500</v>
      </c>
      <c r="B8468" s="12">
        <v>41935</v>
      </c>
      <c r="C8468" s="4" t="s">
        <v>25</v>
      </c>
      <c r="D8468" s="4">
        <v>2</v>
      </c>
      <c r="E8468" s="4">
        <v>193</v>
      </c>
      <c r="F8468" s="5">
        <v>0.35416666666666669</v>
      </c>
      <c r="G8468" s="6">
        <v>200</v>
      </c>
      <c r="H8468" s="7">
        <v>33000</v>
      </c>
      <c r="I8468" s="7">
        <f>FlightsPivot[[#This Row],[Total Fare]]*10%</f>
        <v>3300</v>
      </c>
      <c r="J8468" s="7">
        <f>FlightsPivot[[#This Row],[Total Fare]]+FlightsPivot[[#This Row],[10% tax ]]</f>
        <v>36300</v>
      </c>
      <c r="K8468" s="4">
        <v>10</v>
      </c>
      <c r="L8468" s="4">
        <v>2014</v>
      </c>
      <c r="M8468" t="str">
        <f>INDEX(RoutesPivot[DepAirport],MATCH($C8468,RoutesPivot[[RouteID]:[RouteID]],0))</f>
        <v>ORD</v>
      </c>
      <c r="N8468" t="str">
        <f>INDEX(RoutesPivot[AirportID],MATCH($C8468,RoutesPivot[[RouteID]:[RouteID]],0))</f>
        <v>DFW</v>
      </c>
      <c r="O8468">
        <f>INDEX(RoutesPivot[Distance],MATCH($C8468,RoutesPivot[[RouteID]:[RouteID]],0))</f>
        <v>700</v>
      </c>
      <c r="P8468">
        <f>INDEX(RoutesPivot[ListPrice],MATCH($C8468,RoutesPivot[[RouteID]:[RouteID]],0))</f>
        <v>200</v>
      </c>
      <c r="Q8468" t="str">
        <f>INDEX(AirportPivot[AirportName],MATCH($N8468,AirportPivot[[AirportID]:[AirportID]],0))</f>
        <v>Dallas/Fort Worth International</v>
      </c>
      <c r="R8468">
        <f>INDEX(AirportPivot[Gates (number of available)],MATCH($N8468,AirportPivot[[AirportID]:[AirportID]],0))</f>
        <v>130</v>
      </c>
    </row>
    <row r="8469" spans="1:18" x14ac:dyDescent="0.25">
      <c r="A8469" s="3" t="s">
        <v>8501</v>
      </c>
      <c r="B8469" s="12">
        <v>42177</v>
      </c>
      <c r="C8469" s="4" t="s">
        <v>50</v>
      </c>
      <c r="D8469" s="4">
        <v>1.7</v>
      </c>
      <c r="E8469" s="4">
        <v>148</v>
      </c>
      <c r="F8469" s="5">
        <v>0.79166666666666663</v>
      </c>
      <c r="G8469" s="6">
        <v>302.5</v>
      </c>
      <c r="H8469" s="7">
        <v>55962.5</v>
      </c>
      <c r="I8469" s="7">
        <f>FlightsPivot[[#This Row],[Total Fare]]*10%</f>
        <v>5596.25</v>
      </c>
      <c r="J8469" s="7">
        <f>FlightsPivot[[#This Row],[Total Fare]]+FlightsPivot[[#This Row],[10% tax ]]</f>
        <v>61558.75</v>
      </c>
      <c r="K8469" s="4">
        <v>6</v>
      </c>
      <c r="L8469" s="4">
        <v>2015</v>
      </c>
      <c r="M8469" t="str">
        <f>INDEX(RoutesPivot[DepAirport],MATCH($C8469,RoutesPivot[[RouteID]:[RouteID]],0))</f>
        <v>ORD</v>
      </c>
      <c r="N8469" t="str">
        <f>INDEX(RoutesPivot[AirportID],MATCH($C8469,RoutesPivot[[RouteID]:[RouteID]],0))</f>
        <v>LGA</v>
      </c>
      <c r="O8469">
        <f>INDEX(RoutesPivot[Distance],MATCH($C8469,RoutesPivot[[RouteID]:[RouteID]],0))</f>
        <v>610</v>
      </c>
      <c r="P8469">
        <f>INDEX(RoutesPivot[ListPrice],MATCH($C8469,RoutesPivot[[RouteID]:[RouteID]],0))</f>
        <v>275</v>
      </c>
      <c r="Q8469" t="str">
        <f>INDEX(AirportPivot[AirportName],MATCH($N8469,AirportPivot[[AirportID]:[AirportID]],0))</f>
        <v>Laguardia</v>
      </c>
      <c r="R8469">
        <f>INDEX(AirportPivot[Gates (number of available)],MATCH($N8469,AirportPivot[[AirportID]:[AirportID]],0))</f>
        <v>66</v>
      </c>
    </row>
    <row r="8470" spans="1:18" x14ac:dyDescent="0.25">
      <c r="A8470" s="3" t="s">
        <v>8502</v>
      </c>
      <c r="B8470" s="12">
        <v>42211</v>
      </c>
      <c r="C8470" s="4" t="s">
        <v>25</v>
      </c>
      <c r="D8470" s="4">
        <v>2.9</v>
      </c>
      <c r="E8470" s="4">
        <v>124</v>
      </c>
      <c r="F8470" s="5">
        <v>0.3125</v>
      </c>
      <c r="G8470" s="6">
        <v>220</v>
      </c>
      <c r="H8470" s="7">
        <v>40700</v>
      </c>
      <c r="I8470" s="7">
        <f>FlightsPivot[[#This Row],[Total Fare]]*10%</f>
        <v>4070</v>
      </c>
      <c r="J8470" s="7">
        <f>FlightsPivot[[#This Row],[Total Fare]]+FlightsPivot[[#This Row],[10% tax ]]</f>
        <v>44770</v>
      </c>
      <c r="K8470" s="4">
        <v>7</v>
      </c>
      <c r="L8470" s="4">
        <v>2015</v>
      </c>
      <c r="M8470" t="str">
        <f>INDEX(RoutesPivot[DepAirport],MATCH($C8470,RoutesPivot[[RouteID]:[RouteID]],0))</f>
        <v>ORD</v>
      </c>
      <c r="N8470" t="str">
        <f>INDEX(RoutesPivot[AirportID],MATCH($C8470,RoutesPivot[[RouteID]:[RouteID]],0))</f>
        <v>DFW</v>
      </c>
      <c r="O8470">
        <f>INDEX(RoutesPivot[Distance],MATCH($C8470,RoutesPivot[[RouteID]:[RouteID]],0))</f>
        <v>700</v>
      </c>
      <c r="P8470">
        <f>INDEX(RoutesPivot[ListPrice],MATCH($C8470,RoutesPivot[[RouteID]:[RouteID]],0))</f>
        <v>200</v>
      </c>
      <c r="Q8470" t="str">
        <f>INDEX(AirportPivot[AirportName],MATCH($N8470,AirportPivot[[AirportID]:[AirportID]],0))</f>
        <v>Dallas/Fort Worth International</v>
      </c>
      <c r="R8470">
        <f>INDEX(AirportPivot[Gates (number of available)],MATCH($N8470,AirportPivot[[AirportID]:[AirportID]],0))</f>
        <v>130</v>
      </c>
    </row>
    <row r="8471" spans="1:18" x14ac:dyDescent="0.25">
      <c r="A8471" s="3" t="s">
        <v>8503</v>
      </c>
      <c r="B8471" s="12">
        <v>42154</v>
      </c>
      <c r="C8471" s="4" t="s">
        <v>40</v>
      </c>
      <c r="D8471" s="4">
        <v>2.1</v>
      </c>
      <c r="E8471" s="4">
        <v>105</v>
      </c>
      <c r="F8471" s="5">
        <v>0.70833333333333337</v>
      </c>
      <c r="G8471" s="6">
        <v>115</v>
      </c>
      <c r="H8471" s="7">
        <v>21275</v>
      </c>
      <c r="I8471" s="7">
        <f>FlightsPivot[[#This Row],[Total Fare]]*10%</f>
        <v>2127.5</v>
      </c>
      <c r="J8471" s="7">
        <f>FlightsPivot[[#This Row],[Total Fare]]+FlightsPivot[[#This Row],[10% tax ]]</f>
        <v>23402.5</v>
      </c>
      <c r="K8471" s="4">
        <v>5</v>
      </c>
      <c r="L8471" s="4">
        <v>2015</v>
      </c>
      <c r="M8471" t="str">
        <f>INDEX(RoutesPivot[DepAirport],MATCH($C8471,RoutesPivot[[RouteID]:[RouteID]],0))</f>
        <v>ORD</v>
      </c>
      <c r="N8471" t="str">
        <f>INDEX(RoutesPivot[AirportID],MATCH($C8471,RoutesPivot[[RouteID]:[RouteID]],0))</f>
        <v>MSP</v>
      </c>
      <c r="O8471">
        <f>INDEX(RoutesPivot[Distance],MATCH($C8471,RoutesPivot[[RouteID]:[RouteID]],0))</f>
        <v>300</v>
      </c>
      <c r="P8471">
        <f>INDEX(RoutesPivot[ListPrice],MATCH($C8471,RoutesPivot[[RouteID]:[RouteID]],0))</f>
        <v>115</v>
      </c>
      <c r="Q8471" t="str">
        <f>INDEX(AirportPivot[AirportName],MATCH($N8471,AirportPivot[[AirportID]:[AirportID]],0))</f>
        <v>Minneapolis-St Paul International/Wold-Chamberlain</v>
      </c>
      <c r="R8471">
        <f>INDEX(AirportPivot[Gates (number of available)],MATCH($N8471,AirportPivot[[AirportID]:[AirportID]],0))</f>
        <v>65</v>
      </c>
    </row>
    <row r="8472" spans="1:18" x14ac:dyDescent="0.25">
      <c r="A8472" s="3" t="s">
        <v>8504</v>
      </c>
      <c r="B8472" s="12">
        <v>41759</v>
      </c>
      <c r="C8472" s="4" t="s">
        <v>21</v>
      </c>
      <c r="D8472" s="4">
        <v>1.6</v>
      </c>
      <c r="E8472" s="4">
        <v>63</v>
      </c>
      <c r="F8472" s="5">
        <v>0.70833333333333337</v>
      </c>
      <c r="G8472" s="6">
        <v>125</v>
      </c>
      <c r="H8472" s="7">
        <v>22625</v>
      </c>
      <c r="I8472" s="7">
        <f>FlightsPivot[[#This Row],[Total Fare]]*10%</f>
        <v>2262.5</v>
      </c>
      <c r="J8472" s="7">
        <f>FlightsPivot[[#This Row],[Total Fare]]+FlightsPivot[[#This Row],[10% tax ]]</f>
        <v>24887.5</v>
      </c>
      <c r="K8472" s="4">
        <v>4</v>
      </c>
      <c r="L8472" s="4">
        <v>2014</v>
      </c>
      <c r="M8472" t="str">
        <f>INDEX(RoutesPivot[DepAirport],MATCH($C8472,RoutesPivot[[RouteID]:[RouteID]],0))</f>
        <v>ORD</v>
      </c>
      <c r="N8472" t="str">
        <f>INDEX(RoutesPivot[AirportID],MATCH($C8472,RoutesPivot[[RouteID]:[RouteID]],0))</f>
        <v>CLT</v>
      </c>
      <c r="O8472">
        <f>INDEX(RoutesPivot[Distance],MATCH($C8472,RoutesPivot[[RouteID]:[RouteID]],0))</f>
        <v>700</v>
      </c>
      <c r="P8472">
        <f>INDEX(RoutesPivot[ListPrice],MATCH($C8472,RoutesPivot[[RouteID]:[RouteID]],0))</f>
        <v>125</v>
      </c>
      <c r="Q8472" t="str">
        <f>INDEX(AirportPivot[AirportName],MATCH($N8472,AirportPivot[[AirportID]:[AirportID]],0))</f>
        <v>Charlotte/Douglas International</v>
      </c>
      <c r="R8472">
        <f>INDEX(AirportPivot[Gates (number of available)],MATCH($N8472,AirportPivot[[AirportID]:[AirportID]],0))</f>
        <v>65</v>
      </c>
    </row>
    <row r="8473" spans="1:18" x14ac:dyDescent="0.25">
      <c r="A8473" s="3" t="s">
        <v>8505</v>
      </c>
      <c r="B8473" s="12">
        <v>42042</v>
      </c>
      <c r="C8473" s="4" t="s">
        <v>47</v>
      </c>
      <c r="D8473" s="4">
        <v>2.5</v>
      </c>
      <c r="E8473" s="4">
        <v>33</v>
      </c>
      <c r="F8473" s="5">
        <v>0.70833333333333337</v>
      </c>
      <c r="G8473" s="6">
        <v>250</v>
      </c>
      <c r="H8473" s="7">
        <v>46250</v>
      </c>
      <c r="I8473" s="7">
        <f>FlightsPivot[[#This Row],[Total Fare]]*10%</f>
        <v>4625</v>
      </c>
      <c r="J8473" s="7">
        <f>FlightsPivot[[#This Row],[Total Fare]]+FlightsPivot[[#This Row],[10% tax ]]</f>
        <v>50875</v>
      </c>
      <c r="K8473" s="4">
        <v>2</v>
      </c>
      <c r="L8473" s="4">
        <v>2015</v>
      </c>
      <c r="M8473" t="str">
        <f>INDEX(RoutesPivot[DepAirport],MATCH($C8473,RoutesPivot[[RouteID]:[RouteID]],0))</f>
        <v>ORD</v>
      </c>
      <c r="N8473" t="str">
        <f>INDEX(RoutesPivot[AirportID],MATCH($C8473,RoutesPivot[[RouteID]:[RouteID]],0))</f>
        <v>PHX</v>
      </c>
      <c r="O8473">
        <f>INDEX(RoutesPivot[Distance],MATCH($C8473,RoutesPivot[[RouteID]:[RouteID]],0))</f>
        <v>1200</v>
      </c>
      <c r="P8473">
        <f>INDEX(RoutesPivot[ListPrice],MATCH($C8473,RoutesPivot[[RouteID]:[RouteID]],0))</f>
        <v>250</v>
      </c>
      <c r="Q8473" t="str">
        <f>INDEX(AirportPivot[AirportName],MATCH($N8473,AirportPivot[[AirportID]:[AirportID]],0))</f>
        <v>Phoenix Sky Harbor International</v>
      </c>
      <c r="R8473">
        <f>INDEX(AirportPivot[Gates (number of available)],MATCH($N8473,AirportPivot[[AirportID]:[AirportID]],0))</f>
        <v>60</v>
      </c>
    </row>
    <row r="8474" spans="1:18" x14ac:dyDescent="0.25">
      <c r="A8474" s="3" t="s">
        <v>8506</v>
      </c>
      <c r="B8474" s="12">
        <v>41966</v>
      </c>
      <c r="C8474" s="4" t="s">
        <v>30</v>
      </c>
      <c r="D8474" s="4">
        <v>1.2</v>
      </c>
      <c r="E8474" s="4">
        <v>117</v>
      </c>
      <c r="F8474" s="5">
        <v>0.41666666666666669</v>
      </c>
      <c r="G8474" s="6">
        <v>250</v>
      </c>
      <c r="H8474" s="7">
        <v>46250</v>
      </c>
      <c r="I8474" s="7">
        <f>FlightsPivot[[#This Row],[Total Fare]]*10%</f>
        <v>4625</v>
      </c>
      <c r="J8474" s="7">
        <f>FlightsPivot[[#This Row],[Total Fare]]+FlightsPivot[[#This Row],[10% tax ]]</f>
        <v>50875</v>
      </c>
      <c r="K8474" s="4">
        <v>11</v>
      </c>
      <c r="L8474" s="4">
        <v>2014</v>
      </c>
      <c r="M8474" t="str">
        <f>INDEX(RoutesPivot[DepAirport],MATCH($C8474,RoutesPivot[[RouteID]:[RouteID]],0))</f>
        <v>ORD</v>
      </c>
      <c r="N8474" t="str">
        <f>INDEX(RoutesPivot[AirportID],MATCH($C8474,RoutesPivot[[RouteID]:[RouteID]],0))</f>
        <v>MCO</v>
      </c>
      <c r="O8474">
        <f>INDEX(RoutesPivot[Distance],MATCH($C8474,RoutesPivot[[RouteID]:[RouteID]],0))</f>
        <v>850</v>
      </c>
      <c r="P8474">
        <f>INDEX(RoutesPivot[ListPrice],MATCH($C8474,RoutesPivot[[RouteID]:[RouteID]],0))</f>
        <v>250</v>
      </c>
      <c r="Q8474" t="str">
        <f>INDEX(AirportPivot[AirportName],MATCH($N8474,AirportPivot[[AirportID]:[AirportID]],0))</f>
        <v>Orlando International</v>
      </c>
      <c r="R8474">
        <f>INDEX(AirportPivot[Gates (number of available)],MATCH($N8474,AirportPivot[[AirportID]:[AirportID]],0))</f>
        <v>67</v>
      </c>
    </row>
    <row r="8475" spans="1:18" x14ac:dyDescent="0.25">
      <c r="A8475" s="3" t="s">
        <v>8507</v>
      </c>
      <c r="B8475" s="12">
        <v>42222</v>
      </c>
      <c r="C8475" s="4" t="s">
        <v>47</v>
      </c>
      <c r="D8475" s="4">
        <v>2.1</v>
      </c>
      <c r="E8475" s="4">
        <v>166</v>
      </c>
      <c r="F8475" s="5">
        <v>0.79166666666666663</v>
      </c>
      <c r="G8475" s="6">
        <v>275</v>
      </c>
      <c r="H8475" s="7">
        <v>45375</v>
      </c>
      <c r="I8475" s="7">
        <f>FlightsPivot[[#This Row],[Total Fare]]*10%</f>
        <v>4537.5</v>
      </c>
      <c r="J8475" s="7">
        <f>FlightsPivot[[#This Row],[Total Fare]]+FlightsPivot[[#This Row],[10% tax ]]</f>
        <v>49912.5</v>
      </c>
      <c r="K8475" s="4">
        <v>8</v>
      </c>
      <c r="L8475" s="4">
        <v>2015</v>
      </c>
      <c r="M8475" t="str">
        <f>INDEX(RoutesPivot[DepAirport],MATCH($C8475,RoutesPivot[[RouteID]:[RouteID]],0))</f>
        <v>ORD</v>
      </c>
      <c r="N8475" t="str">
        <f>INDEX(RoutesPivot[AirportID],MATCH($C8475,RoutesPivot[[RouteID]:[RouteID]],0))</f>
        <v>PHX</v>
      </c>
      <c r="O8475">
        <f>INDEX(RoutesPivot[Distance],MATCH($C8475,RoutesPivot[[RouteID]:[RouteID]],0))</f>
        <v>1200</v>
      </c>
      <c r="P8475">
        <f>INDEX(RoutesPivot[ListPrice],MATCH($C8475,RoutesPivot[[RouteID]:[RouteID]],0))</f>
        <v>250</v>
      </c>
      <c r="Q8475" t="str">
        <f>INDEX(AirportPivot[AirportName],MATCH($N8475,AirportPivot[[AirportID]:[AirportID]],0))</f>
        <v>Phoenix Sky Harbor International</v>
      </c>
      <c r="R8475">
        <f>INDEX(AirportPivot[Gates (number of available)],MATCH($N8475,AirportPivot[[AirportID]:[AirportID]],0))</f>
        <v>60</v>
      </c>
    </row>
    <row r="8476" spans="1:18" x14ac:dyDescent="0.25">
      <c r="A8476" s="3" t="s">
        <v>8508</v>
      </c>
      <c r="B8476" s="12">
        <v>42005</v>
      </c>
      <c r="C8476" s="4" t="s">
        <v>40</v>
      </c>
      <c r="D8476" s="4">
        <v>1.1000000000000001</v>
      </c>
      <c r="E8476" s="4">
        <v>24</v>
      </c>
      <c r="F8476" s="5">
        <v>0.77083333333333337</v>
      </c>
      <c r="G8476" s="6">
        <v>115</v>
      </c>
      <c r="H8476" s="7">
        <v>21275</v>
      </c>
      <c r="I8476" s="7">
        <f>FlightsPivot[[#This Row],[Total Fare]]*10%</f>
        <v>2127.5</v>
      </c>
      <c r="J8476" s="7">
        <f>FlightsPivot[[#This Row],[Total Fare]]+FlightsPivot[[#This Row],[10% tax ]]</f>
        <v>23402.5</v>
      </c>
      <c r="K8476" s="4">
        <v>1</v>
      </c>
      <c r="L8476" s="4">
        <v>2015</v>
      </c>
      <c r="M8476" t="str">
        <f>INDEX(RoutesPivot[DepAirport],MATCH($C8476,RoutesPivot[[RouteID]:[RouteID]],0))</f>
        <v>ORD</v>
      </c>
      <c r="N8476" t="str">
        <f>INDEX(RoutesPivot[AirportID],MATCH($C8476,RoutesPivot[[RouteID]:[RouteID]],0))</f>
        <v>MSP</v>
      </c>
      <c r="O8476">
        <f>INDEX(RoutesPivot[Distance],MATCH($C8476,RoutesPivot[[RouteID]:[RouteID]],0))</f>
        <v>300</v>
      </c>
      <c r="P8476">
        <f>INDEX(RoutesPivot[ListPrice],MATCH($C8476,RoutesPivot[[RouteID]:[RouteID]],0))</f>
        <v>115</v>
      </c>
      <c r="Q8476" t="str">
        <f>INDEX(AirportPivot[AirportName],MATCH($N8476,AirportPivot[[AirportID]:[AirportID]],0))</f>
        <v>Minneapolis-St Paul International/Wold-Chamberlain</v>
      </c>
      <c r="R8476">
        <f>INDEX(AirportPivot[Gates (number of available)],MATCH($N8476,AirportPivot[[AirportID]:[AirportID]],0))</f>
        <v>65</v>
      </c>
    </row>
    <row r="8477" spans="1:18" x14ac:dyDescent="0.25">
      <c r="A8477" s="3" t="s">
        <v>8509</v>
      </c>
      <c r="B8477" s="12">
        <v>42224</v>
      </c>
      <c r="C8477" s="4" t="s">
        <v>13</v>
      </c>
      <c r="D8477" s="4">
        <v>2.4</v>
      </c>
      <c r="E8477" s="4">
        <v>151</v>
      </c>
      <c r="F8477" s="5">
        <v>0.29166666666666669</v>
      </c>
      <c r="G8477" s="6">
        <v>275</v>
      </c>
      <c r="H8477" s="7">
        <v>50875</v>
      </c>
      <c r="I8477" s="7">
        <f>FlightsPivot[[#This Row],[Total Fare]]*10%</f>
        <v>5087.5</v>
      </c>
      <c r="J8477" s="7">
        <f>FlightsPivot[[#This Row],[Total Fare]]+FlightsPivot[[#This Row],[10% tax ]]</f>
        <v>55962.5</v>
      </c>
      <c r="K8477" s="4">
        <v>8</v>
      </c>
      <c r="L8477" s="4">
        <v>2015</v>
      </c>
      <c r="M8477" t="str">
        <f>INDEX(RoutesPivot[DepAirport],MATCH($C8477,RoutesPivot[[RouteID]:[RouteID]],0))</f>
        <v>ORD</v>
      </c>
      <c r="N8477" t="str">
        <f>INDEX(RoutesPivot[AirportID],MATCH($C8477,RoutesPivot[[RouteID]:[RouteID]],0))</f>
        <v>JFK</v>
      </c>
      <c r="O8477">
        <f>INDEX(RoutesPivot[Distance],MATCH($C8477,RoutesPivot[[RouteID]:[RouteID]],0))</f>
        <v>619</v>
      </c>
      <c r="P8477">
        <f>INDEX(RoutesPivot[ListPrice],MATCH($C8477,RoutesPivot[[RouteID]:[RouteID]],0))</f>
        <v>250</v>
      </c>
      <c r="Q8477" t="str">
        <f>INDEX(AirportPivot[AirportName],MATCH($N8477,AirportPivot[[AirportID]:[AirportID]],0))</f>
        <v>John F Kennedy International</v>
      </c>
      <c r="R8477">
        <f>INDEX(AirportPivot[Gates (number of available)],MATCH($N8477,AirportPivot[[AirportID]:[AirportID]],0))</f>
        <v>120</v>
      </c>
    </row>
    <row r="8478" spans="1:18" x14ac:dyDescent="0.25">
      <c r="A8478" s="3" t="s">
        <v>8510</v>
      </c>
      <c r="B8478" s="12">
        <v>41797</v>
      </c>
      <c r="C8478" s="4" t="s">
        <v>21</v>
      </c>
      <c r="D8478" s="4">
        <v>1.4</v>
      </c>
      <c r="E8478" s="4">
        <v>91</v>
      </c>
      <c r="F8478" s="5">
        <v>0.79166666666666663</v>
      </c>
      <c r="G8478" s="6">
        <v>137.5</v>
      </c>
      <c r="H8478" s="7">
        <v>25437.5</v>
      </c>
      <c r="I8478" s="7">
        <f>FlightsPivot[[#This Row],[Total Fare]]*10%</f>
        <v>2543.75</v>
      </c>
      <c r="J8478" s="7">
        <f>FlightsPivot[[#This Row],[Total Fare]]+FlightsPivot[[#This Row],[10% tax ]]</f>
        <v>27981.25</v>
      </c>
      <c r="K8478" s="4">
        <v>6</v>
      </c>
      <c r="L8478" s="4">
        <v>2014</v>
      </c>
      <c r="M8478" t="str">
        <f>INDEX(RoutesPivot[DepAirport],MATCH($C8478,RoutesPivot[[RouteID]:[RouteID]],0))</f>
        <v>ORD</v>
      </c>
      <c r="N8478" t="str">
        <f>INDEX(RoutesPivot[AirportID],MATCH($C8478,RoutesPivot[[RouteID]:[RouteID]],0))</f>
        <v>CLT</v>
      </c>
      <c r="O8478">
        <f>INDEX(RoutesPivot[Distance],MATCH($C8478,RoutesPivot[[RouteID]:[RouteID]],0))</f>
        <v>700</v>
      </c>
      <c r="P8478">
        <f>INDEX(RoutesPivot[ListPrice],MATCH($C8478,RoutesPivot[[RouteID]:[RouteID]],0))</f>
        <v>125</v>
      </c>
      <c r="Q8478" t="str">
        <f>INDEX(AirportPivot[AirportName],MATCH($N8478,AirportPivot[[AirportID]:[AirportID]],0))</f>
        <v>Charlotte/Douglas International</v>
      </c>
      <c r="R8478">
        <f>INDEX(AirportPivot[Gates (number of available)],MATCH($N8478,AirportPivot[[AirportID]:[AirportID]],0))</f>
        <v>65</v>
      </c>
    </row>
    <row r="8479" spans="1:18" x14ac:dyDescent="0.25">
      <c r="A8479" s="3" t="s">
        <v>8511</v>
      </c>
      <c r="B8479" s="12">
        <v>42124</v>
      </c>
      <c r="C8479" s="4" t="s">
        <v>21</v>
      </c>
      <c r="D8479" s="4">
        <v>1.5</v>
      </c>
      <c r="E8479" s="4">
        <v>203</v>
      </c>
      <c r="F8479" s="5">
        <v>0.4375</v>
      </c>
      <c r="G8479" s="6">
        <v>125</v>
      </c>
      <c r="H8479" s="7">
        <v>20625</v>
      </c>
      <c r="I8479" s="7">
        <f>FlightsPivot[[#This Row],[Total Fare]]*10%</f>
        <v>2062.5</v>
      </c>
      <c r="J8479" s="7">
        <f>FlightsPivot[[#This Row],[Total Fare]]+FlightsPivot[[#This Row],[10% tax ]]</f>
        <v>22687.5</v>
      </c>
      <c r="K8479" s="4">
        <v>4</v>
      </c>
      <c r="L8479" s="4">
        <v>2015</v>
      </c>
      <c r="M8479" t="str">
        <f>INDEX(RoutesPivot[DepAirport],MATCH($C8479,RoutesPivot[[RouteID]:[RouteID]],0))</f>
        <v>ORD</v>
      </c>
      <c r="N8479" t="str">
        <f>INDEX(RoutesPivot[AirportID],MATCH($C8479,RoutesPivot[[RouteID]:[RouteID]],0))</f>
        <v>CLT</v>
      </c>
      <c r="O8479">
        <f>INDEX(RoutesPivot[Distance],MATCH($C8479,RoutesPivot[[RouteID]:[RouteID]],0))</f>
        <v>700</v>
      </c>
      <c r="P8479">
        <f>INDEX(RoutesPivot[ListPrice],MATCH($C8479,RoutesPivot[[RouteID]:[RouteID]],0))</f>
        <v>125</v>
      </c>
      <c r="Q8479" t="str">
        <f>INDEX(AirportPivot[AirportName],MATCH($N8479,AirportPivot[[AirportID]:[AirportID]],0))</f>
        <v>Charlotte/Douglas International</v>
      </c>
      <c r="R8479">
        <f>INDEX(AirportPivot[Gates (number of available)],MATCH($N8479,AirportPivot[[AirportID]:[AirportID]],0))</f>
        <v>65</v>
      </c>
    </row>
    <row r="8480" spans="1:18" x14ac:dyDescent="0.25">
      <c r="A8480" s="3" t="s">
        <v>8512</v>
      </c>
      <c r="B8480" s="12">
        <v>42307</v>
      </c>
      <c r="C8480" s="4" t="s">
        <v>50</v>
      </c>
      <c r="D8480" s="4">
        <v>2.7</v>
      </c>
      <c r="E8480" s="4">
        <v>45</v>
      </c>
      <c r="F8480" s="5">
        <v>0.72916666666666663</v>
      </c>
      <c r="G8480" s="6">
        <v>275</v>
      </c>
      <c r="H8480" s="7">
        <v>45375</v>
      </c>
      <c r="I8480" s="7">
        <f>FlightsPivot[[#This Row],[Total Fare]]*10%</f>
        <v>4537.5</v>
      </c>
      <c r="J8480" s="7">
        <f>FlightsPivot[[#This Row],[Total Fare]]+FlightsPivot[[#This Row],[10% tax ]]</f>
        <v>49912.5</v>
      </c>
      <c r="K8480" s="4">
        <v>10</v>
      </c>
      <c r="L8480" s="4">
        <v>2015</v>
      </c>
      <c r="M8480" t="str">
        <f>INDEX(RoutesPivot[DepAirport],MATCH($C8480,RoutesPivot[[RouteID]:[RouteID]],0))</f>
        <v>ORD</v>
      </c>
      <c r="N8480" t="str">
        <f>INDEX(RoutesPivot[AirportID],MATCH($C8480,RoutesPivot[[RouteID]:[RouteID]],0))</f>
        <v>LGA</v>
      </c>
      <c r="O8480">
        <f>INDEX(RoutesPivot[Distance],MATCH($C8480,RoutesPivot[[RouteID]:[RouteID]],0))</f>
        <v>610</v>
      </c>
      <c r="P8480">
        <f>INDEX(RoutesPivot[ListPrice],MATCH($C8480,RoutesPivot[[RouteID]:[RouteID]],0))</f>
        <v>275</v>
      </c>
      <c r="Q8480" t="str">
        <f>INDEX(AirportPivot[AirportName],MATCH($N8480,AirportPivot[[AirportID]:[AirportID]],0))</f>
        <v>Laguardia</v>
      </c>
      <c r="R8480">
        <f>INDEX(AirportPivot[Gates (number of available)],MATCH($N8480,AirportPivot[[AirportID]:[AirportID]],0))</f>
        <v>66</v>
      </c>
    </row>
    <row r="8481" spans="1:18" x14ac:dyDescent="0.25">
      <c r="A8481" s="3" t="s">
        <v>8513</v>
      </c>
      <c r="B8481" s="12">
        <v>42362</v>
      </c>
      <c r="C8481" s="4" t="s">
        <v>23</v>
      </c>
      <c r="D8481" s="4">
        <v>4.5</v>
      </c>
      <c r="E8481" s="4">
        <v>192</v>
      </c>
      <c r="F8481" s="5">
        <v>0.79166666666666663</v>
      </c>
      <c r="G8481" s="6">
        <v>420</v>
      </c>
      <c r="H8481" s="7">
        <v>69300</v>
      </c>
      <c r="I8481" s="7">
        <f>FlightsPivot[[#This Row],[Total Fare]]*10%</f>
        <v>6930</v>
      </c>
      <c r="J8481" s="7">
        <f>FlightsPivot[[#This Row],[Total Fare]]+FlightsPivot[[#This Row],[10% tax ]]</f>
        <v>76230</v>
      </c>
      <c r="K8481" s="4">
        <v>12</v>
      </c>
      <c r="L8481" s="4">
        <v>2015</v>
      </c>
      <c r="M8481" t="str">
        <f>INDEX(RoutesPivot[DepAirport],MATCH($C8481,RoutesPivot[[RouteID]:[RouteID]],0))</f>
        <v>ORD</v>
      </c>
      <c r="N8481" t="str">
        <f>INDEX(RoutesPivot[AirportID],MATCH($C8481,RoutesPivot[[RouteID]:[RouteID]],0))</f>
        <v>DEN</v>
      </c>
      <c r="O8481">
        <f>INDEX(RoutesPivot[Distance],MATCH($C8481,RoutesPivot[[RouteID]:[RouteID]],0))</f>
        <v>800</v>
      </c>
      <c r="P8481">
        <f>INDEX(RoutesPivot[ListPrice],MATCH($C8481,RoutesPivot[[RouteID]:[RouteID]],0))</f>
        <v>300</v>
      </c>
      <c r="Q8481" t="str">
        <f>INDEX(AirportPivot[AirportName],MATCH($N8481,AirportPivot[[AirportID]:[AirportID]],0))</f>
        <v>Denver International</v>
      </c>
      <c r="R8481">
        <f>INDEX(AirportPivot[Gates (number of available)],MATCH($N8481,AirportPivot[[AirportID]:[AirportID]],0))</f>
        <v>75</v>
      </c>
    </row>
    <row r="8482" spans="1:18" x14ac:dyDescent="0.25">
      <c r="A8482" s="3" t="s">
        <v>8514</v>
      </c>
      <c r="B8482" s="12">
        <v>41879</v>
      </c>
      <c r="C8482" s="4" t="s">
        <v>17</v>
      </c>
      <c r="D8482" s="4">
        <v>4.5999999999999996</v>
      </c>
      <c r="E8482" s="4">
        <v>3</v>
      </c>
      <c r="F8482" s="5">
        <v>0.54166666666666663</v>
      </c>
      <c r="G8482" s="6">
        <v>385</v>
      </c>
      <c r="H8482" s="7">
        <v>71225</v>
      </c>
      <c r="I8482" s="7">
        <f>FlightsPivot[[#This Row],[Total Fare]]*10%</f>
        <v>7122.5</v>
      </c>
      <c r="J8482" s="7">
        <f>FlightsPivot[[#This Row],[Total Fare]]+FlightsPivot[[#This Row],[10% tax ]]</f>
        <v>78347.5</v>
      </c>
      <c r="K8482" s="4">
        <v>8</v>
      </c>
      <c r="L8482" s="4">
        <v>2014</v>
      </c>
      <c r="M8482" t="str">
        <f>INDEX(RoutesPivot[DepAirport],MATCH($C8482,RoutesPivot[[RouteID]:[RouteID]],0))</f>
        <v>ORD</v>
      </c>
      <c r="N8482" t="str">
        <f>INDEX(RoutesPivot[AirportID],MATCH($C8482,RoutesPivot[[RouteID]:[RouteID]],0))</f>
        <v>LAX</v>
      </c>
      <c r="O8482">
        <f>INDEX(RoutesPivot[Distance],MATCH($C8482,RoutesPivot[[RouteID]:[RouteID]],0))</f>
        <v>1518</v>
      </c>
      <c r="P8482">
        <f>INDEX(RoutesPivot[ListPrice],MATCH($C8482,RoutesPivot[[RouteID]:[RouteID]],0))</f>
        <v>350</v>
      </c>
      <c r="Q8482" t="str">
        <f>INDEX(AirportPivot[AirportName],MATCH($N8482,AirportPivot[[AirportID]:[AirportID]],0))</f>
        <v>Los Angeles International</v>
      </c>
      <c r="R8482">
        <f>INDEX(AirportPivot[Gates (number of available)],MATCH($N8482,AirportPivot[[AirportID]:[AirportID]],0))</f>
        <v>86</v>
      </c>
    </row>
    <row r="8483" spans="1:18" x14ac:dyDescent="0.25">
      <c r="A8483" s="3" t="s">
        <v>8515</v>
      </c>
      <c r="B8483" s="12">
        <v>41956</v>
      </c>
      <c r="C8483" s="4" t="s">
        <v>40</v>
      </c>
      <c r="D8483" s="4">
        <v>1.5</v>
      </c>
      <c r="E8483" s="4">
        <v>147</v>
      </c>
      <c r="F8483" s="5">
        <v>0.64583333333333337</v>
      </c>
      <c r="G8483" s="6">
        <v>115</v>
      </c>
      <c r="H8483" s="7">
        <v>21275</v>
      </c>
      <c r="I8483" s="7">
        <f>FlightsPivot[[#This Row],[Total Fare]]*10%</f>
        <v>2127.5</v>
      </c>
      <c r="J8483" s="7">
        <f>FlightsPivot[[#This Row],[Total Fare]]+FlightsPivot[[#This Row],[10% tax ]]</f>
        <v>23402.5</v>
      </c>
      <c r="K8483" s="4">
        <v>11</v>
      </c>
      <c r="L8483" s="4">
        <v>2014</v>
      </c>
      <c r="M8483" t="str">
        <f>INDEX(RoutesPivot[DepAirport],MATCH($C8483,RoutesPivot[[RouteID]:[RouteID]],0))</f>
        <v>ORD</v>
      </c>
      <c r="N8483" t="str">
        <f>INDEX(RoutesPivot[AirportID],MATCH($C8483,RoutesPivot[[RouteID]:[RouteID]],0))</f>
        <v>MSP</v>
      </c>
      <c r="O8483">
        <f>INDEX(RoutesPivot[Distance],MATCH($C8483,RoutesPivot[[RouteID]:[RouteID]],0))</f>
        <v>300</v>
      </c>
      <c r="P8483">
        <f>INDEX(RoutesPivot[ListPrice],MATCH($C8483,RoutesPivot[[RouteID]:[RouteID]],0))</f>
        <v>115</v>
      </c>
      <c r="Q8483" t="str">
        <f>INDEX(AirportPivot[AirportName],MATCH($N8483,AirportPivot[[AirportID]:[AirportID]],0))</f>
        <v>Minneapolis-St Paul International/Wold-Chamberlain</v>
      </c>
      <c r="R8483">
        <f>INDEX(AirportPivot[Gates (number of available)],MATCH($N8483,AirportPivot[[AirportID]:[AirportID]],0))</f>
        <v>65</v>
      </c>
    </row>
    <row r="8484" spans="1:18" x14ac:dyDescent="0.25">
      <c r="A8484" s="3" t="s">
        <v>8516</v>
      </c>
      <c r="B8484" s="12">
        <v>41862</v>
      </c>
      <c r="C8484" s="4" t="s">
        <v>23</v>
      </c>
      <c r="D8484" s="4">
        <v>1.5</v>
      </c>
      <c r="E8484" s="4">
        <v>46</v>
      </c>
      <c r="F8484" s="5">
        <v>0.33333333333333331</v>
      </c>
      <c r="G8484" s="6">
        <v>330</v>
      </c>
      <c r="H8484" s="7">
        <v>54450</v>
      </c>
      <c r="I8484" s="7">
        <f>FlightsPivot[[#This Row],[Total Fare]]*10%</f>
        <v>5445</v>
      </c>
      <c r="J8484" s="7">
        <f>FlightsPivot[[#This Row],[Total Fare]]+FlightsPivot[[#This Row],[10% tax ]]</f>
        <v>59895</v>
      </c>
      <c r="K8484" s="4">
        <v>8</v>
      </c>
      <c r="L8484" s="4">
        <v>2014</v>
      </c>
      <c r="M8484" t="str">
        <f>INDEX(RoutesPivot[DepAirport],MATCH($C8484,RoutesPivot[[RouteID]:[RouteID]],0))</f>
        <v>ORD</v>
      </c>
      <c r="N8484" t="str">
        <f>INDEX(RoutesPivot[AirportID],MATCH($C8484,RoutesPivot[[RouteID]:[RouteID]],0))</f>
        <v>DEN</v>
      </c>
      <c r="O8484">
        <f>INDEX(RoutesPivot[Distance],MATCH($C8484,RoutesPivot[[RouteID]:[RouteID]],0))</f>
        <v>800</v>
      </c>
      <c r="P8484">
        <f>INDEX(RoutesPivot[ListPrice],MATCH($C8484,RoutesPivot[[RouteID]:[RouteID]],0))</f>
        <v>300</v>
      </c>
      <c r="Q8484" t="str">
        <f>INDEX(AirportPivot[AirportName],MATCH($N8484,AirportPivot[[AirportID]:[AirportID]],0))</f>
        <v>Denver International</v>
      </c>
      <c r="R8484">
        <f>INDEX(AirportPivot[Gates (number of available)],MATCH($N8484,AirportPivot[[AirportID]:[AirportID]],0))</f>
        <v>75</v>
      </c>
    </row>
    <row r="8485" spans="1:18" x14ac:dyDescent="0.25">
      <c r="A8485" s="3" t="s">
        <v>8517</v>
      </c>
      <c r="B8485" s="12">
        <v>42197</v>
      </c>
      <c r="C8485" s="4" t="s">
        <v>37</v>
      </c>
      <c r="D8485" s="4">
        <v>3.6</v>
      </c>
      <c r="E8485" s="4">
        <v>209</v>
      </c>
      <c r="F8485" s="5">
        <v>0.29166666666666669</v>
      </c>
      <c r="G8485" s="6">
        <v>385</v>
      </c>
      <c r="H8485" s="7">
        <v>63525</v>
      </c>
      <c r="I8485" s="7">
        <f>FlightsPivot[[#This Row],[Total Fare]]*10%</f>
        <v>6352.5</v>
      </c>
      <c r="J8485" s="7">
        <f>FlightsPivot[[#This Row],[Total Fare]]+FlightsPivot[[#This Row],[10% tax ]]</f>
        <v>69877.5</v>
      </c>
      <c r="K8485" s="4">
        <v>7</v>
      </c>
      <c r="L8485" s="4">
        <v>2015</v>
      </c>
      <c r="M8485" t="str">
        <f>INDEX(RoutesPivot[DepAirport],MATCH($C8485,RoutesPivot[[RouteID]:[RouteID]],0))</f>
        <v>ORD</v>
      </c>
      <c r="N8485" t="str">
        <f>INDEX(RoutesPivot[AirportID],MATCH($C8485,RoutesPivot[[RouteID]:[RouteID]],0))</f>
        <v>SEA</v>
      </c>
      <c r="O8485">
        <f>INDEX(RoutesPivot[Distance],MATCH($C8485,RoutesPivot[[RouteID]:[RouteID]],0))</f>
        <v>1500</v>
      </c>
      <c r="P8485">
        <f>INDEX(RoutesPivot[ListPrice],MATCH($C8485,RoutesPivot[[RouteID]:[RouteID]],0))</f>
        <v>350</v>
      </c>
      <c r="Q8485" t="str">
        <f>INDEX(AirportPivot[AirportName],MATCH($N8485,AirportPivot[[AirportID]:[AirportID]],0))</f>
        <v>Seattle-Tacoma International</v>
      </c>
      <c r="R8485">
        <f>INDEX(AirportPivot[Gates (number of available)],MATCH($N8485,AirportPivot[[AirportID]:[AirportID]],0))</f>
        <v>58</v>
      </c>
    </row>
    <row r="8486" spans="1:18" x14ac:dyDescent="0.25">
      <c r="A8486" s="3" t="s">
        <v>8518</v>
      </c>
      <c r="B8486" s="12">
        <v>42248</v>
      </c>
      <c r="C8486" s="4" t="s">
        <v>30</v>
      </c>
      <c r="D8486" s="4">
        <v>2.6</v>
      </c>
      <c r="E8486" s="4">
        <v>125</v>
      </c>
      <c r="F8486" s="5">
        <v>0.5</v>
      </c>
      <c r="G8486" s="6">
        <v>250</v>
      </c>
      <c r="H8486" s="7">
        <v>46250</v>
      </c>
      <c r="I8486" s="7">
        <f>FlightsPivot[[#This Row],[Total Fare]]*10%</f>
        <v>4625</v>
      </c>
      <c r="J8486" s="7">
        <f>FlightsPivot[[#This Row],[Total Fare]]+FlightsPivot[[#This Row],[10% tax ]]</f>
        <v>50875</v>
      </c>
      <c r="K8486" s="4">
        <v>9</v>
      </c>
      <c r="L8486" s="4">
        <v>2015</v>
      </c>
      <c r="M8486" t="str">
        <f>INDEX(RoutesPivot[DepAirport],MATCH($C8486,RoutesPivot[[RouteID]:[RouteID]],0))</f>
        <v>ORD</v>
      </c>
      <c r="N8486" t="str">
        <f>INDEX(RoutesPivot[AirportID],MATCH($C8486,RoutesPivot[[RouteID]:[RouteID]],0))</f>
        <v>MCO</v>
      </c>
      <c r="O8486">
        <f>INDEX(RoutesPivot[Distance],MATCH($C8486,RoutesPivot[[RouteID]:[RouteID]],0))</f>
        <v>850</v>
      </c>
      <c r="P8486">
        <f>INDEX(RoutesPivot[ListPrice],MATCH($C8486,RoutesPivot[[RouteID]:[RouteID]],0))</f>
        <v>250</v>
      </c>
      <c r="Q8486" t="str">
        <f>INDEX(AirportPivot[AirportName],MATCH($N8486,AirportPivot[[AirportID]:[AirportID]],0))</f>
        <v>Orlando International</v>
      </c>
      <c r="R8486">
        <f>INDEX(AirportPivot[Gates (number of available)],MATCH($N8486,AirportPivot[[AirportID]:[AirportID]],0))</f>
        <v>67</v>
      </c>
    </row>
    <row r="8487" spans="1:18" x14ac:dyDescent="0.25">
      <c r="A8487" s="3" t="s">
        <v>8519</v>
      </c>
      <c r="B8487" s="12">
        <v>41903</v>
      </c>
      <c r="C8487" s="4" t="s">
        <v>25</v>
      </c>
      <c r="D8487" s="4">
        <v>1.8</v>
      </c>
      <c r="E8487" s="4">
        <v>148</v>
      </c>
      <c r="F8487" s="5">
        <v>0.5</v>
      </c>
      <c r="G8487" s="6">
        <v>200</v>
      </c>
      <c r="H8487" s="7">
        <v>37000</v>
      </c>
      <c r="I8487" s="7">
        <f>FlightsPivot[[#This Row],[Total Fare]]*10%</f>
        <v>3700</v>
      </c>
      <c r="J8487" s="7">
        <f>FlightsPivot[[#This Row],[Total Fare]]+FlightsPivot[[#This Row],[10% tax ]]</f>
        <v>40700</v>
      </c>
      <c r="K8487" s="4">
        <v>9</v>
      </c>
      <c r="L8487" s="4">
        <v>2014</v>
      </c>
      <c r="M8487" t="str">
        <f>INDEX(RoutesPivot[DepAirport],MATCH($C8487,RoutesPivot[[RouteID]:[RouteID]],0))</f>
        <v>ORD</v>
      </c>
      <c r="N8487" t="str">
        <f>INDEX(RoutesPivot[AirportID],MATCH($C8487,RoutesPivot[[RouteID]:[RouteID]],0))</f>
        <v>DFW</v>
      </c>
      <c r="O8487">
        <f>INDEX(RoutesPivot[Distance],MATCH($C8487,RoutesPivot[[RouteID]:[RouteID]],0))</f>
        <v>700</v>
      </c>
      <c r="P8487">
        <f>INDEX(RoutesPivot[ListPrice],MATCH($C8487,RoutesPivot[[RouteID]:[RouteID]],0))</f>
        <v>200</v>
      </c>
      <c r="Q8487" t="str">
        <f>INDEX(AirportPivot[AirportName],MATCH($N8487,AirportPivot[[AirportID]:[AirportID]],0))</f>
        <v>Dallas/Fort Worth International</v>
      </c>
      <c r="R8487">
        <f>INDEX(AirportPivot[Gates (number of available)],MATCH($N8487,AirportPivot[[AirportID]:[AirportID]],0))</f>
        <v>130</v>
      </c>
    </row>
    <row r="8488" spans="1:18" x14ac:dyDescent="0.25">
      <c r="A8488" s="3" t="s">
        <v>8520</v>
      </c>
      <c r="B8488" s="12">
        <v>41904</v>
      </c>
      <c r="C8488" s="4" t="s">
        <v>30</v>
      </c>
      <c r="D8488" s="4">
        <v>1.8</v>
      </c>
      <c r="E8488" s="4">
        <v>146</v>
      </c>
      <c r="F8488" s="5">
        <v>0.41666666666666669</v>
      </c>
      <c r="G8488" s="6">
        <v>250</v>
      </c>
      <c r="H8488" s="7">
        <v>46250</v>
      </c>
      <c r="I8488" s="7">
        <f>FlightsPivot[[#This Row],[Total Fare]]*10%</f>
        <v>4625</v>
      </c>
      <c r="J8488" s="7">
        <f>FlightsPivot[[#This Row],[Total Fare]]+FlightsPivot[[#This Row],[10% tax ]]</f>
        <v>50875</v>
      </c>
      <c r="K8488" s="4">
        <v>9</v>
      </c>
      <c r="L8488" s="4">
        <v>2014</v>
      </c>
      <c r="M8488" t="str">
        <f>INDEX(RoutesPivot[DepAirport],MATCH($C8488,RoutesPivot[[RouteID]:[RouteID]],0))</f>
        <v>ORD</v>
      </c>
      <c r="N8488" t="str">
        <f>INDEX(RoutesPivot[AirportID],MATCH($C8488,RoutesPivot[[RouteID]:[RouteID]],0))</f>
        <v>MCO</v>
      </c>
      <c r="O8488">
        <f>INDEX(RoutesPivot[Distance],MATCH($C8488,RoutesPivot[[RouteID]:[RouteID]],0))</f>
        <v>850</v>
      </c>
      <c r="P8488">
        <f>INDEX(RoutesPivot[ListPrice],MATCH($C8488,RoutesPivot[[RouteID]:[RouteID]],0))</f>
        <v>250</v>
      </c>
      <c r="Q8488" t="str">
        <f>INDEX(AirportPivot[AirportName],MATCH($N8488,AirportPivot[[AirportID]:[AirportID]],0))</f>
        <v>Orlando International</v>
      </c>
      <c r="R8488">
        <f>INDEX(AirportPivot[Gates (number of available)],MATCH($N8488,AirportPivot[[AirportID]:[AirportID]],0))</f>
        <v>67</v>
      </c>
    </row>
    <row r="8489" spans="1:18" x14ac:dyDescent="0.25">
      <c r="A8489" s="3" t="s">
        <v>8521</v>
      </c>
      <c r="B8489" s="12">
        <v>41993</v>
      </c>
      <c r="C8489" s="4" t="s">
        <v>83</v>
      </c>
      <c r="D8489" s="4">
        <v>1.8</v>
      </c>
      <c r="E8489" s="4">
        <v>131</v>
      </c>
      <c r="F8489" s="5">
        <v>0.75</v>
      </c>
      <c r="G8489" s="6">
        <v>240</v>
      </c>
      <c r="H8489" s="7">
        <v>44400</v>
      </c>
      <c r="I8489" s="7">
        <f>FlightsPivot[[#This Row],[Total Fare]]*10%</f>
        <v>4440</v>
      </c>
      <c r="J8489" s="7">
        <f>FlightsPivot[[#This Row],[Total Fare]]+FlightsPivot[[#This Row],[10% tax ]]</f>
        <v>48840</v>
      </c>
      <c r="K8489" s="4">
        <v>12</v>
      </c>
      <c r="L8489" s="4">
        <v>2014</v>
      </c>
      <c r="M8489" t="str">
        <f>INDEX(RoutesPivot[DepAirport],MATCH($C8489,RoutesPivot[[RouteID]:[RouteID]],0))</f>
        <v>ORD</v>
      </c>
      <c r="N8489" t="str">
        <f>INDEX(RoutesPivot[AirportID],MATCH($C8489,RoutesPivot[[RouteID]:[RouteID]],0))</f>
        <v>BWI</v>
      </c>
      <c r="O8489">
        <f>INDEX(RoutesPivot[Distance],MATCH($C8489,RoutesPivot[[RouteID]:[RouteID]],0))</f>
        <v>520</v>
      </c>
      <c r="P8489">
        <f>INDEX(RoutesPivot[ListPrice],MATCH($C8489,RoutesPivot[[RouteID]:[RouteID]],0))</f>
        <v>240</v>
      </c>
      <c r="Q8489" t="str">
        <f>INDEX(AirportPivot[AirportName],MATCH($N8489,AirportPivot[[AirportID]:[AirportID]],0))</f>
        <v>Baltimore/Washington International Thurgood Marshall</v>
      </c>
      <c r="R8489">
        <f>INDEX(AirportPivot[Gates (number of available)],MATCH($N8489,AirportPivot[[AirportID]:[AirportID]],0))</f>
        <v>58</v>
      </c>
    </row>
    <row r="8490" spans="1:18" x14ac:dyDescent="0.25">
      <c r="A8490" s="3" t="s">
        <v>8522</v>
      </c>
      <c r="B8490" s="12">
        <v>41826</v>
      </c>
      <c r="C8490" s="4" t="s">
        <v>19</v>
      </c>
      <c r="D8490" s="4">
        <v>2.2999999999999998</v>
      </c>
      <c r="E8490" s="4">
        <v>127</v>
      </c>
      <c r="F8490" s="5">
        <v>0.72916666666666663</v>
      </c>
      <c r="G8490" s="6">
        <v>220</v>
      </c>
      <c r="H8490" s="7">
        <v>40700</v>
      </c>
      <c r="I8490" s="7">
        <f>FlightsPivot[[#This Row],[Total Fare]]*10%</f>
        <v>4070</v>
      </c>
      <c r="J8490" s="7">
        <f>FlightsPivot[[#This Row],[Total Fare]]+FlightsPivot[[#This Row],[10% tax ]]</f>
        <v>44770</v>
      </c>
      <c r="K8490" s="4">
        <v>7</v>
      </c>
      <c r="L8490" s="4">
        <v>2014</v>
      </c>
      <c r="M8490" t="str">
        <f>INDEX(RoutesPivot[DepAirport],MATCH($C8490,RoutesPivot[[RouteID]:[RouteID]],0))</f>
        <v>ORD</v>
      </c>
      <c r="N8490" t="str">
        <f>INDEX(RoutesPivot[AirportID],MATCH($C8490,RoutesPivot[[RouteID]:[RouteID]],0))</f>
        <v>IAH</v>
      </c>
      <c r="O8490">
        <f>INDEX(RoutesPivot[Distance],MATCH($C8490,RoutesPivot[[RouteID]:[RouteID]],0))</f>
        <v>800</v>
      </c>
      <c r="P8490">
        <f>INDEX(RoutesPivot[ListPrice],MATCH($C8490,RoutesPivot[[RouteID]:[RouteID]],0))</f>
        <v>200</v>
      </c>
      <c r="Q8490" t="str">
        <f>INDEX(AirportPivot[AirportName],MATCH($N8490,AirportPivot[[AirportID]:[AirportID]],0))</f>
        <v>George Bush Intercontinental/Houston</v>
      </c>
      <c r="R8490">
        <f>INDEX(AirportPivot[Gates (number of available)],MATCH($N8490,AirportPivot[[AirportID]:[AirportID]],0))</f>
        <v>80</v>
      </c>
    </row>
    <row r="8491" spans="1:18" x14ac:dyDescent="0.25">
      <c r="A8491" s="3" t="s">
        <v>8523</v>
      </c>
      <c r="B8491" s="12">
        <v>42149</v>
      </c>
      <c r="C8491" s="4" t="s">
        <v>15</v>
      </c>
      <c r="D8491" s="4">
        <v>1.2</v>
      </c>
      <c r="E8491" s="4">
        <v>86</v>
      </c>
      <c r="F8491" s="5">
        <v>0.45833333333333331</v>
      </c>
      <c r="G8491" s="6">
        <v>225</v>
      </c>
      <c r="H8491" s="7">
        <v>40725</v>
      </c>
      <c r="I8491" s="7">
        <f>FlightsPivot[[#This Row],[Total Fare]]*10%</f>
        <v>4072.5</v>
      </c>
      <c r="J8491" s="7">
        <f>FlightsPivot[[#This Row],[Total Fare]]+FlightsPivot[[#This Row],[10% tax ]]</f>
        <v>44797.5</v>
      </c>
      <c r="K8491" s="4">
        <v>5</v>
      </c>
      <c r="L8491" s="4">
        <v>2015</v>
      </c>
      <c r="M8491" t="str">
        <f>INDEX(RoutesPivot[DepAirport],MATCH($C8491,RoutesPivot[[RouteID]:[RouteID]],0))</f>
        <v>ORD</v>
      </c>
      <c r="N8491" t="str">
        <f>INDEX(RoutesPivot[AirportID],MATCH($C8491,RoutesPivot[[RouteID]:[RouteID]],0))</f>
        <v>EWR</v>
      </c>
      <c r="O8491">
        <f>INDEX(RoutesPivot[Distance],MATCH($C8491,RoutesPivot[[RouteID]:[RouteID]],0))</f>
        <v>600</v>
      </c>
      <c r="P8491">
        <f>INDEX(RoutesPivot[ListPrice],MATCH($C8491,RoutesPivot[[RouteID]:[RouteID]],0))</f>
        <v>225</v>
      </c>
      <c r="Q8491" t="str">
        <f>INDEX(AirportPivot[AirportName],MATCH($N8491,AirportPivot[[AirportID]:[AirportID]],0))</f>
        <v>Newark Liberty International</v>
      </c>
      <c r="R8491">
        <f>INDEX(AirportPivot[Gates (number of available)],MATCH($N8491,AirportPivot[[AirportID]:[AirportID]],0))</f>
        <v>82</v>
      </c>
    </row>
    <row r="8492" spans="1:18" x14ac:dyDescent="0.25">
      <c r="A8492" s="3" t="s">
        <v>8524</v>
      </c>
      <c r="B8492" s="12">
        <v>42219</v>
      </c>
      <c r="C8492" s="4" t="s">
        <v>23</v>
      </c>
      <c r="D8492" s="4">
        <v>0.8</v>
      </c>
      <c r="E8492" s="4">
        <v>39</v>
      </c>
      <c r="F8492" s="5">
        <v>0.875</v>
      </c>
      <c r="G8492" s="6">
        <v>330</v>
      </c>
      <c r="H8492" s="7">
        <v>54450</v>
      </c>
      <c r="I8492" s="7">
        <f>FlightsPivot[[#This Row],[Total Fare]]*10%</f>
        <v>5445</v>
      </c>
      <c r="J8492" s="7">
        <f>FlightsPivot[[#This Row],[Total Fare]]+FlightsPivot[[#This Row],[10% tax ]]</f>
        <v>59895</v>
      </c>
      <c r="K8492" s="4">
        <v>8</v>
      </c>
      <c r="L8492" s="4">
        <v>2015</v>
      </c>
      <c r="M8492" t="str">
        <f>INDEX(RoutesPivot[DepAirport],MATCH($C8492,RoutesPivot[[RouteID]:[RouteID]],0))</f>
        <v>ORD</v>
      </c>
      <c r="N8492" t="str">
        <f>INDEX(RoutesPivot[AirportID],MATCH($C8492,RoutesPivot[[RouteID]:[RouteID]],0))</f>
        <v>DEN</v>
      </c>
      <c r="O8492">
        <f>INDEX(RoutesPivot[Distance],MATCH($C8492,RoutesPivot[[RouteID]:[RouteID]],0))</f>
        <v>800</v>
      </c>
      <c r="P8492">
        <f>INDEX(RoutesPivot[ListPrice],MATCH($C8492,RoutesPivot[[RouteID]:[RouteID]],0))</f>
        <v>300</v>
      </c>
      <c r="Q8492" t="str">
        <f>INDEX(AirportPivot[AirportName],MATCH($N8492,AirportPivot[[AirportID]:[AirportID]],0))</f>
        <v>Denver International</v>
      </c>
      <c r="R8492">
        <f>INDEX(AirportPivot[Gates (number of available)],MATCH($N8492,AirportPivot[[AirportID]:[AirportID]],0))</f>
        <v>75</v>
      </c>
    </row>
    <row r="8493" spans="1:18" x14ac:dyDescent="0.25">
      <c r="A8493" s="3" t="s">
        <v>8525</v>
      </c>
      <c r="B8493" s="12">
        <v>42317</v>
      </c>
      <c r="C8493" s="4" t="s">
        <v>11</v>
      </c>
      <c r="D8493" s="4">
        <v>2</v>
      </c>
      <c r="E8493" s="4">
        <v>135</v>
      </c>
      <c r="F8493" s="5">
        <v>0.5</v>
      </c>
      <c r="G8493" s="6">
        <v>300</v>
      </c>
      <c r="H8493" s="7">
        <v>55500</v>
      </c>
      <c r="I8493" s="7">
        <f>FlightsPivot[[#This Row],[Total Fare]]*10%</f>
        <v>5550</v>
      </c>
      <c r="J8493" s="7">
        <f>FlightsPivot[[#This Row],[Total Fare]]+FlightsPivot[[#This Row],[10% tax ]]</f>
        <v>61050</v>
      </c>
      <c r="K8493" s="4">
        <v>11</v>
      </c>
      <c r="L8493" s="4">
        <v>2015</v>
      </c>
      <c r="M8493" t="str">
        <f>INDEX(RoutesPivot[DepAirport],MATCH($C8493,RoutesPivot[[RouteID]:[RouteID]],0))</f>
        <v>ORD</v>
      </c>
      <c r="N8493" t="str">
        <f>INDEX(RoutesPivot[AirportID],MATCH($C8493,RoutesPivot[[RouteID]:[RouteID]],0))</f>
        <v>BOS</v>
      </c>
      <c r="O8493">
        <f>INDEX(RoutesPivot[Distance],MATCH($C8493,RoutesPivot[[RouteID]:[RouteID]],0))</f>
        <v>730</v>
      </c>
      <c r="P8493">
        <f>INDEX(RoutesPivot[ListPrice],MATCH($C8493,RoutesPivot[[RouteID]:[RouteID]],0))</f>
        <v>300</v>
      </c>
      <c r="Q8493" t="str">
        <f>INDEX(AirportPivot[AirportName],MATCH($N8493,AirportPivot[[AirportID]:[AirportID]],0))</f>
        <v>General Edward Lawrence Logan International</v>
      </c>
      <c r="R8493">
        <f>INDEX(AirportPivot[Gates (number of available)],MATCH($N8493,AirportPivot[[AirportID]:[AirportID]],0))</f>
        <v>63</v>
      </c>
    </row>
    <row r="8494" spans="1:18" x14ac:dyDescent="0.25">
      <c r="A8494" s="3" t="s">
        <v>8526</v>
      </c>
      <c r="B8494" s="12">
        <v>41874</v>
      </c>
      <c r="C8494" s="4" t="s">
        <v>27</v>
      </c>
      <c r="D8494" s="4">
        <v>11.4</v>
      </c>
      <c r="E8494" s="4">
        <v>203</v>
      </c>
      <c r="F8494" s="5">
        <v>0.54166666666666663</v>
      </c>
      <c r="G8494" s="6">
        <v>220</v>
      </c>
      <c r="H8494" s="7">
        <v>36300</v>
      </c>
      <c r="I8494" s="7">
        <f>FlightsPivot[[#This Row],[Total Fare]]*10%</f>
        <v>3630</v>
      </c>
      <c r="J8494" s="7">
        <f>FlightsPivot[[#This Row],[Total Fare]]+FlightsPivot[[#This Row],[10% tax ]]</f>
        <v>39930</v>
      </c>
      <c r="K8494" s="4">
        <v>8</v>
      </c>
      <c r="L8494" s="4">
        <v>2014</v>
      </c>
      <c r="M8494" t="str">
        <f>INDEX(RoutesPivot[DepAirport],MATCH($C8494,RoutesPivot[[RouteID]:[RouteID]],0))</f>
        <v>ORD</v>
      </c>
      <c r="N8494" t="str">
        <f>INDEX(RoutesPivot[AirportID],MATCH($C8494,RoutesPivot[[RouteID]:[RouteID]],0))</f>
        <v>ATL</v>
      </c>
      <c r="O8494">
        <f>INDEX(RoutesPivot[Distance],MATCH($C8494,RoutesPivot[[RouteID]:[RouteID]],0))</f>
        <v>510</v>
      </c>
      <c r="P8494">
        <f>INDEX(RoutesPivot[ListPrice],MATCH($C8494,RoutesPivot[[RouteID]:[RouteID]],0))</f>
        <v>200</v>
      </c>
      <c r="Q8494" t="str">
        <f>INDEX(AirportPivot[AirportName],MATCH($N8494,AirportPivot[[AirportID]:[AirportID]],0))</f>
        <v>Hartsfield-Jackson Atlanta International</v>
      </c>
      <c r="R8494">
        <f>INDEX(AirportPivot[Gates (number of available)],MATCH($N8494,AirportPivot[[AirportID]:[AirportID]],0))</f>
        <v>100</v>
      </c>
    </row>
    <row r="8495" spans="1:18" x14ac:dyDescent="0.25">
      <c r="A8495" s="3" t="s">
        <v>8527</v>
      </c>
      <c r="B8495" s="12">
        <v>42206</v>
      </c>
      <c r="C8495" s="4" t="s">
        <v>17</v>
      </c>
      <c r="D8495" s="4">
        <v>3.7</v>
      </c>
      <c r="E8495" s="4">
        <v>163</v>
      </c>
      <c r="F8495" s="5">
        <v>0.29166666666666669</v>
      </c>
      <c r="G8495" s="6">
        <v>385</v>
      </c>
      <c r="H8495" s="7">
        <v>63525</v>
      </c>
      <c r="I8495" s="7">
        <f>FlightsPivot[[#This Row],[Total Fare]]*10%</f>
        <v>6352.5</v>
      </c>
      <c r="J8495" s="7">
        <f>FlightsPivot[[#This Row],[Total Fare]]+FlightsPivot[[#This Row],[10% tax ]]</f>
        <v>69877.5</v>
      </c>
      <c r="K8495" s="4">
        <v>7</v>
      </c>
      <c r="L8495" s="4">
        <v>2015</v>
      </c>
      <c r="M8495" t="str">
        <f>INDEX(RoutesPivot[DepAirport],MATCH($C8495,RoutesPivot[[RouteID]:[RouteID]],0))</f>
        <v>ORD</v>
      </c>
      <c r="N8495" t="str">
        <f>INDEX(RoutesPivot[AirportID],MATCH($C8495,RoutesPivot[[RouteID]:[RouteID]],0))</f>
        <v>LAX</v>
      </c>
      <c r="O8495">
        <f>INDEX(RoutesPivot[Distance],MATCH($C8495,RoutesPivot[[RouteID]:[RouteID]],0))</f>
        <v>1518</v>
      </c>
      <c r="P8495">
        <f>INDEX(RoutesPivot[ListPrice],MATCH($C8495,RoutesPivot[[RouteID]:[RouteID]],0))</f>
        <v>350</v>
      </c>
      <c r="Q8495" t="str">
        <f>INDEX(AirportPivot[AirportName],MATCH($N8495,AirportPivot[[AirportID]:[AirportID]],0))</f>
        <v>Los Angeles International</v>
      </c>
      <c r="R8495">
        <f>INDEX(AirportPivot[Gates (number of available)],MATCH($N8495,AirportPivot[[AirportID]:[AirportID]],0))</f>
        <v>86</v>
      </c>
    </row>
    <row r="8496" spans="1:18" x14ac:dyDescent="0.25">
      <c r="A8496" s="3" t="s">
        <v>8528</v>
      </c>
      <c r="B8496" s="12">
        <v>42189</v>
      </c>
      <c r="C8496" s="4" t="s">
        <v>37</v>
      </c>
      <c r="D8496" s="4">
        <v>1.2</v>
      </c>
      <c r="E8496" s="4">
        <v>175</v>
      </c>
      <c r="F8496" s="5">
        <v>0.33333333333333331</v>
      </c>
      <c r="G8496" s="6">
        <v>385</v>
      </c>
      <c r="H8496" s="7">
        <v>63525</v>
      </c>
      <c r="I8496" s="7">
        <f>FlightsPivot[[#This Row],[Total Fare]]*10%</f>
        <v>6352.5</v>
      </c>
      <c r="J8496" s="7">
        <f>FlightsPivot[[#This Row],[Total Fare]]+FlightsPivot[[#This Row],[10% tax ]]</f>
        <v>69877.5</v>
      </c>
      <c r="K8496" s="4">
        <v>7</v>
      </c>
      <c r="L8496" s="4">
        <v>2015</v>
      </c>
      <c r="M8496" t="str">
        <f>INDEX(RoutesPivot[DepAirport],MATCH($C8496,RoutesPivot[[RouteID]:[RouteID]],0))</f>
        <v>ORD</v>
      </c>
      <c r="N8496" t="str">
        <f>INDEX(RoutesPivot[AirportID],MATCH($C8496,RoutesPivot[[RouteID]:[RouteID]],0))</f>
        <v>SEA</v>
      </c>
      <c r="O8496">
        <f>INDEX(RoutesPivot[Distance],MATCH($C8496,RoutesPivot[[RouteID]:[RouteID]],0))</f>
        <v>1500</v>
      </c>
      <c r="P8496">
        <f>INDEX(RoutesPivot[ListPrice],MATCH($C8496,RoutesPivot[[RouteID]:[RouteID]],0))</f>
        <v>350</v>
      </c>
      <c r="Q8496" t="str">
        <f>INDEX(AirportPivot[AirportName],MATCH($N8496,AirportPivot[[AirportID]:[AirportID]],0))</f>
        <v>Seattle-Tacoma International</v>
      </c>
      <c r="R8496">
        <f>INDEX(AirportPivot[Gates (number of available)],MATCH($N8496,AirportPivot[[AirportID]:[AirportID]],0))</f>
        <v>58</v>
      </c>
    </row>
    <row r="8497" spans="1:18" x14ac:dyDescent="0.25">
      <c r="A8497" s="3" t="s">
        <v>8529</v>
      </c>
      <c r="B8497" s="12">
        <v>41683</v>
      </c>
      <c r="C8497" s="4" t="s">
        <v>30</v>
      </c>
      <c r="D8497" s="4">
        <v>1.9</v>
      </c>
      <c r="E8497" s="4">
        <v>122</v>
      </c>
      <c r="F8497" s="5">
        <v>0.75</v>
      </c>
      <c r="G8497" s="6">
        <v>250</v>
      </c>
      <c r="H8497" s="7">
        <v>46250</v>
      </c>
      <c r="I8497" s="7">
        <f>FlightsPivot[[#This Row],[Total Fare]]*10%</f>
        <v>4625</v>
      </c>
      <c r="J8497" s="7">
        <f>FlightsPivot[[#This Row],[Total Fare]]+FlightsPivot[[#This Row],[10% tax ]]</f>
        <v>50875</v>
      </c>
      <c r="K8497" s="4">
        <v>2</v>
      </c>
      <c r="L8497" s="4">
        <v>2014</v>
      </c>
      <c r="M8497" t="str">
        <f>INDEX(RoutesPivot[DepAirport],MATCH($C8497,RoutesPivot[[RouteID]:[RouteID]],0))</f>
        <v>ORD</v>
      </c>
      <c r="N8497" t="str">
        <f>INDEX(RoutesPivot[AirportID],MATCH($C8497,RoutesPivot[[RouteID]:[RouteID]],0))</f>
        <v>MCO</v>
      </c>
      <c r="O8497">
        <f>INDEX(RoutesPivot[Distance],MATCH($C8497,RoutesPivot[[RouteID]:[RouteID]],0))</f>
        <v>850</v>
      </c>
      <c r="P8497">
        <f>INDEX(RoutesPivot[ListPrice],MATCH($C8497,RoutesPivot[[RouteID]:[RouteID]],0))</f>
        <v>250</v>
      </c>
      <c r="Q8497" t="str">
        <f>INDEX(AirportPivot[AirportName],MATCH($N8497,AirportPivot[[AirportID]:[AirportID]],0))</f>
        <v>Orlando International</v>
      </c>
      <c r="R8497">
        <f>INDEX(AirportPivot[Gates (number of available)],MATCH($N8497,AirportPivot[[AirportID]:[AirportID]],0))</f>
        <v>67</v>
      </c>
    </row>
    <row r="8498" spans="1:18" x14ac:dyDescent="0.25">
      <c r="A8498" s="3" t="s">
        <v>8530</v>
      </c>
      <c r="B8498" s="12">
        <v>42263</v>
      </c>
      <c r="C8498" s="4" t="s">
        <v>30</v>
      </c>
      <c r="D8498" s="4">
        <v>2.2000000000000002</v>
      </c>
      <c r="E8498" s="4">
        <v>137</v>
      </c>
      <c r="F8498" s="5">
        <v>0.35416666666666669</v>
      </c>
      <c r="G8498" s="6">
        <v>250</v>
      </c>
      <c r="H8498" s="7">
        <v>46250</v>
      </c>
      <c r="I8498" s="7">
        <f>FlightsPivot[[#This Row],[Total Fare]]*10%</f>
        <v>4625</v>
      </c>
      <c r="J8498" s="7">
        <f>FlightsPivot[[#This Row],[Total Fare]]+FlightsPivot[[#This Row],[10% tax ]]</f>
        <v>50875</v>
      </c>
      <c r="K8498" s="4">
        <v>9</v>
      </c>
      <c r="L8498" s="4">
        <v>2015</v>
      </c>
      <c r="M8498" t="str">
        <f>INDEX(RoutesPivot[DepAirport],MATCH($C8498,RoutesPivot[[RouteID]:[RouteID]],0))</f>
        <v>ORD</v>
      </c>
      <c r="N8498" t="str">
        <f>INDEX(RoutesPivot[AirportID],MATCH($C8498,RoutesPivot[[RouteID]:[RouteID]],0))</f>
        <v>MCO</v>
      </c>
      <c r="O8498">
        <f>INDEX(RoutesPivot[Distance],MATCH($C8498,RoutesPivot[[RouteID]:[RouteID]],0))</f>
        <v>850</v>
      </c>
      <c r="P8498">
        <f>INDEX(RoutesPivot[ListPrice],MATCH($C8498,RoutesPivot[[RouteID]:[RouteID]],0))</f>
        <v>250</v>
      </c>
      <c r="Q8498" t="str">
        <f>INDEX(AirportPivot[AirportName],MATCH($N8498,AirportPivot[[AirportID]:[AirportID]],0))</f>
        <v>Orlando International</v>
      </c>
      <c r="R8498">
        <f>INDEX(AirportPivot[Gates (number of available)],MATCH($N8498,AirportPivot[[AirportID]:[AirportID]],0))</f>
        <v>67</v>
      </c>
    </row>
    <row r="8499" spans="1:18" x14ac:dyDescent="0.25">
      <c r="A8499" s="3" t="s">
        <v>8531</v>
      </c>
      <c r="B8499" s="12">
        <v>41649</v>
      </c>
      <c r="C8499" s="4" t="s">
        <v>86</v>
      </c>
      <c r="D8499" s="4">
        <v>2</v>
      </c>
      <c r="E8499" s="4">
        <v>200</v>
      </c>
      <c r="F8499" s="5">
        <v>0.3125</v>
      </c>
      <c r="G8499" s="6">
        <v>115</v>
      </c>
      <c r="H8499" s="7">
        <v>18975</v>
      </c>
      <c r="I8499" s="7">
        <f>FlightsPivot[[#This Row],[Total Fare]]*10%</f>
        <v>1897.5</v>
      </c>
      <c r="J8499" s="7">
        <f>FlightsPivot[[#This Row],[Total Fare]]+FlightsPivot[[#This Row],[10% tax ]]</f>
        <v>20872.5</v>
      </c>
      <c r="K8499" s="4">
        <v>1</v>
      </c>
      <c r="L8499" s="4">
        <v>2014</v>
      </c>
      <c r="M8499" t="str">
        <f>INDEX(RoutesPivot[DepAirport],MATCH($C8499,RoutesPivot[[RouteID]:[RouteID]],0))</f>
        <v>ORD</v>
      </c>
      <c r="N8499" t="str">
        <f>INDEX(RoutesPivot[AirportID],MATCH($C8499,RoutesPivot[[RouteID]:[RouteID]],0))</f>
        <v>DTW</v>
      </c>
      <c r="O8499">
        <f>INDEX(RoutesPivot[Distance],MATCH($C8499,RoutesPivot[[RouteID]:[RouteID]],0))</f>
        <v>200</v>
      </c>
      <c r="P8499">
        <f>INDEX(RoutesPivot[ListPrice],MATCH($C8499,RoutesPivot[[RouteID]:[RouteID]],0))</f>
        <v>115</v>
      </c>
      <c r="Q8499" t="str">
        <f>INDEX(AirportPivot[AirportName],MATCH($N8499,AirportPivot[[AirportID]:[AirportID]],0))</f>
        <v>Detroit Metropolitan Wayne County</v>
      </c>
      <c r="R8499">
        <f>INDEX(AirportPivot[Gates (number of available)],MATCH($N8499,AirportPivot[[AirportID]:[AirportID]],0))</f>
        <v>60</v>
      </c>
    </row>
    <row r="8500" spans="1:18" x14ac:dyDescent="0.25">
      <c r="A8500" s="3" t="s">
        <v>8532</v>
      </c>
      <c r="B8500" s="12">
        <v>41888</v>
      </c>
      <c r="C8500" s="4" t="s">
        <v>27</v>
      </c>
      <c r="D8500" s="4">
        <v>6</v>
      </c>
      <c r="E8500" s="4">
        <v>34</v>
      </c>
      <c r="F8500" s="5">
        <v>0.75</v>
      </c>
      <c r="G8500" s="6">
        <v>200</v>
      </c>
      <c r="H8500" s="7">
        <v>37000</v>
      </c>
      <c r="I8500" s="7">
        <f>FlightsPivot[[#This Row],[Total Fare]]*10%</f>
        <v>3700</v>
      </c>
      <c r="J8500" s="7">
        <f>FlightsPivot[[#This Row],[Total Fare]]+FlightsPivot[[#This Row],[10% tax ]]</f>
        <v>40700</v>
      </c>
      <c r="K8500" s="4">
        <v>9</v>
      </c>
      <c r="L8500" s="4">
        <v>2014</v>
      </c>
      <c r="M8500" t="str">
        <f>INDEX(RoutesPivot[DepAirport],MATCH($C8500,RoutesPivot[[RouteID]:[RouteID]],0))</f>
        <v>ORD</v>
      </c>
      <c r="N8500" t="str">
        <f>INDEX(RoutesPivot[AirportID],MATCH($C8500,RoutesPivot[[RouteID]:[RouteID]],0))</f>
        <v>ATL</v>
      </c>
      <c r="O8500">
        <f>INDEX(RoutesPivot[Distance],MATCH($C8500,RoutesPivot[[RouteID]:[RouteID]],0))</f>
        <v>510</v>
      </c>
      <c r="P8500">
        <f>INDEX(RoutesPivot[ListPrice],MATCH($C8500,RoutesPivot[[RouteID]:[RouteID]],0))</f>
        <v>200</v>
      </c>
      <c r="Q8500" t="str">
        <f>INDEX(AirportPivot[AirportName],MATCH($N8500,AirportPivot[[AirportID]:[AirportID]],0))</f>
        <v>Hartsfield-Jackson Atlanta International</v>
      </c>
      <c r="R8500">
        <f>INDEX(AirportPivot[Gates (number of available)],MATCH($N8500,AirportPivot[[AirportID]:[AirportID]],0))</f>
        <v>100</v>
      </c>
    </row>
    <row r="8501" spans="1:18" x14ac:dyDescent="0.25">
      <c r="A8501" s="3" t="s">
        <v>8533</v>
      </c>
      <c r="B8501" s="12">
        <v>41671</v>
      </c>
      <c r="C8501" s="4" t="s">
        <v>17</v>
      </c>
      <c r="D8501" s="4">
        <v>4.2</v>
      </c>
      <c r="E8501" s="4">
        <v>76</v>
      </c>
      <c r="F8501" s="5">
        <v>0.29166666666666669</v>
      </c>
      <c r="G8501" s="6">
        <v>350</v>
      </c>
      <c r="H8501" s="7">
        <v>63350</v>
      </c>
      <c r="I8501" s="7">
        <f>FlightsPivot[[#This Row],[Total Fare]]*10%</f>
        <v>6335</v>
      </c>
      <c r="J8501" s="7">
        <f>FlightsPivot[[#This Row],[Total Fare]]+FlightsPivot[[#This Row],[10% tax ]]</f>
        <v>69685</v>
      </c>
      <c r="K8501" s="4">
        <v>2</v>
      </c>
      <c r="L8501" s="4">
        <v>2014</v>
      </c>
      <c r="M8501" t="str">
        <f>INDEX(RoutesPivot[DepAirport],MATCH($C8501,RoutesPivot[[RouteID]:[RouteID]],0))</f>
        <v>ORD</v>
      </c>
      <c r="N8501" t="str">
        <f>INDEX(RoutesPivot[AirportID],MATCH($C8501,RoutesPivot[[RouteID]:[RouteID]],0))</f>
        <v>LAX</v>
      </c>
      <c r="O8501">
        <f>INDEX(RoutesPivot[Distance],MATCH($C8501,RoutesPivot[[RouteID]:[RouteID]],0))</f>
        <v>1518</v>
      </c>
      <c r="P8501">
        <f>INDEX(RoutesPivot[ListPrice],MATCH($C8501,RoutesPivot[[RouteID]:[RouteID]],0))</f>
        <v>350</v>
      </c>
      <c r="Q8501" t="str">
        <f>INDEX(AirportPivot[AirportName],MATCH($N8501,AirportPivot[[AirportID]:[AirportID]],0))</f>
        <v>Los Angeles International</v>
      </c>
      <c r="R8501">
        <f>INDEX(AirportPivot[Gates (number of available)],MATCH($N8501,AirportPivot[[AirportID]:[AirportID]],0))</f>
        <v>86</v>
      </c>
    </row>
    <row r="8502" spans="1:18" x14ac:dyDescent="0.25">
      <c r="A8502" s="3" t="s">
        <v>8534</v>
      </c>
      <c r="B8502" s="12">
        <v>42274</v>
      </c>
      <c r="C8502" s="4" t="s">
        <v>86</v>
      </c>
      <c r="D8502" s="4">
        <v>1.5</v>
      </c>
      <c r="E8502" s="4">
        <v>143</v>
      </c>
      <c r="F8502" s="5">
        <v>0.79166666666666663</v>
      </c>
      <c r="G8502" s="6">
        <v>115</v>
      </c>
      <c r="H8502" s="7">
        <v>21275</v>
      </c>
      <c r="I8502" s="7">
        <f>FlightsPivot[[#This Row],[Total Fare]]*10%</f>
        <v>2127.5</v>
      </c>
      <c r="J8502" s="7">
        <f>FlightsPivot[[#This Row],[Total Fare]]+FlightsPivot[[#This Row],[10% tax ]]</f>
        <v>23402.5</v>
      </c>
      <c r="K8502" s="4">
        <v>9</v>
      </c>
      <c r="L8502" s="4">
        <v>2015</v>
      </c>
      <c r="M8502" t="str">
        <f>INDEX(RoutesPivot[DepAirport],MATCH($C8502,RoutesPivot[[RouteID]:[RouteID]],0))</f>
        <v>ORD</v>
      </c>
      <c r="N8502" t="str">
        <f>INDEX(RoutesPivot[AirportID],MATCH($C8502,RoutesPivot[[RouteID]:[RouteID]],0))</f>
        <v>DTW</v>
      </c>
      <c r="O8502">
        <f>INDEX(RoutesPivot[Distance],MATCH($C8502,RoutesPivot[[RouteID]:[RouteID]],0))</f>
        <v>200</v>
      </c>
      <c r="P8502">
        <f>INDEX(RoutesPivot[ListPrice],MATCH($C8502,RoutesPivot[[RouteID]:[RouteID]],0))</f>
        <v>115</v>
      </c>
      <c r="Q8502" t="str">
        <f>INDEX(AirportPivot[AirportName],MATCH($N8502,AirportPivot[[AirportID]:[AirportID]],0))</f>
        <v>Detroit Metropolitan Wayne County</v>
      </c>
      <c r="R8502">
        <f>INDEX(AirportPivot[Gates (number of available)],MATCH($N8502,AirportPivot[[AirportID]:[AirportID]],0))</f>
        <v>60</v>
      </c>
    </row>
    <row r="8503" spans="1:18" x14ac:dyDescent="0.25">
      <c r="A8503" s="3" t="s">
        <v>8535</v>
      </c>
      <c r="B8503" s="12">
        <v>41922</v>
      </c>
      <c r="C8503" s="4" t="s">
        <v>30</v>
      </c>
      <c r="D8503" s="4">
        <v>0.7</v>
      </c>
      <c r="E8503" s="4">
        <v>48</v>
      </c>
      <c r="F8503" s="5">
        <v>0.77083333333333337</v>
      </c>
      <c r="G8503" s="6">
        <v>250</v>
      </c>
      <c r="H8503" s="7">
        <v>41250</v>
      </c>
      <c r="I8503" s="7">
        <f>FlightsPivot[[#This Row],[Total Fare]]*10%</f>
        <v>4125</v>
      </c>
      <c r="J8503" s="7">
        <f>FlightsPivot[[#This Row],[Total Fare]]+FlightsPivot[[#This Row],[10% tax ]]</f>
        <v>45375</v>
      </c>
      <c r="K8503" s="4">
        <v>10</v>
      </c>
      <c r="L8503" s="4">
        <v>2014</v>
      </c>
      <c r="M8503" t="str">
        <f>INDEX(RoutesPivot[DepAirport],MATCH($C8503,RoutesPivot[[RouteID]:[RouteID]],0))</f>
        <v>ORD</v>
      </c>
      <c r="N8503" t="str">
        <f>INDEX(RoutesPivot[AirportID],MATCH($C8503,RoutesPivot[[RouteID]:[RouteID]],0))</f>
        <v>MCO</v>
      </c>
      <c r="O8503">
        <f>INDEX(RoutesPivot[Distance],MATCH($C8503,RoutesPivot[[RouteID]:[RouteID]],0))</f>
        <v>850</v>
      </c>
      <c r="P8503">
        <f>INDEX(RoutesPivot[ListPrice],MATCH($C8503,RoutesPivot[[RouteID]:[RouteID]],0))</f>
        <v>250</v>
      </c>
      <c r="Q8503" t="str">
        <f>INDEX(AirportPivot[AirportName],MATCH($N8503,AirportPivot[[AirportID]:[AirportID]],0))</f>
        <v>Orlando International</v>
      </c>
      <c r="R8503">
        <f>INDEX(AirportPivot[Gates (number of available)],MATCH($N8503,AirportPivot[[AirportID]:[AirportID]],0))</f>
        <v>67</v>
      </c>
    </row>
    <row r="8504" spans="1:18" x14ac:dyDescent="0.25">
      <c r="A8504" s="3" t="s">
        <v>8536</v>
      </c>
      <c r="B8504" s="12">
        <v>42325</v>
      </c>
      <c r="C8504" s="4" t="s">
        <v>98</v>
      </c>
      <c r="D8504" s="4">
        <v>2.2999999999999998</v>
      </c>
      <c r="E8504" s="4">
        <v>101</v>
      </c>
      <c r="F8504" s="5">
        <v>0.70833333333333337</v>
      </c>
      <c r="G8504" s="6">
        <v>275</v>
      </c>
      <c r="H8504" s="7">
        <v>50875</v>
      </c>
      <c r="I8504" s="7">
        <f>FlightsPivot[[#This Row],[Total Fare]]*10%</f>
        <v>5087.5</v>
      </c>
      <c r="J8504" s="7">
        <f>FlightsPivot[[#This Row],[Total Fare]]+FlightsPivot[[#This Row],[10% tax ]]</f>
        <v>55962.5</v>
      </c>
      <c r="K8504" s="4">
        <v>11</v>
      </c>
      <c r="L8504" s="4">
        <v>2015</v>
      </c>
      <c r="M8504" t="str">
        <f>INDEX(RoutesPivot[DepAirport],MATCH($C8504,RoutesPivot[[RouteID]:[RouteID]],0))</f>
        <v>ORD</v>
      </c>
      <c r="N8504" t="str">
        <f>INDEX(RoutesPivot[AirportID],MATCH($C8504,RoutesPivot[[RouteID]:[RouteID]],0))</f>
        <v>PHL</v>
      </c>
      <c r="O8504">
        <f>INDEX(RoutesPivot[Distance],MATCH($C8504,RoutesPivot[[RouteID]:[RouteID]],0))</f>
        <v>580</v>
      </c>
      <c r="P8504">
        <f>INDEX(RoutesPivot[ListPrice],MATCH($C8504,RoutesPivot[[RouteID]:[RouteID]],0))</f>
        <v>275</v>
      </c>
      <c r="Q8504" t="str">
        <f>INDEX(AirportPivot[AirportName],MATCH($N8504,AirportPivot[[AirportID]:[AirportID]],0))</f>
        <v>Philadelphia International</v>
      </c>
      <c r="R8504">
        <f>INDEX(AirportPivot[Gates (number of available)],MATCH($N8504,AirportPivot[[AirportID]:[AirportID]],0))</f>
        <v>89</v>
      </c>
    </row>
    <row r="8505" spans="1:18" x14ac:dyDescent="0.25">
      <c r="A8505" s="3" t="s">
        <v>8537</v>
      </c>
      <c r="B8505" s="12">
        <v>42017</v>
      </c>
      <c r="C8505" s="4" t="s">
        <v>30</v>
      </c>
      <c r="D8505" s="4">
        <v>2.4</v>
      </c>
      <c r="E8505" s="4">
        <v>43</v>
      </c>
      <c r="F8505" s="5">
        <v>0.33333333333333331</v>
      </c>
      <c r="G8505" s="6">
        <v>250</v>
      </c>
      <c r="H8505" s="7">
        <v>41250</v>
      </c>
      <c r="I8505" s="7">
        <f>FlightsPivot[[#This Row],[Total Fare]]*10%</f>
        <v>4125</v>
      </c>
      <c r="J8505" s="7">
        <f>FlightsPivot[[#This Row],[Total Fare]]+FlightsPivot[[#This Row],[10% tax ]]</f>
        <v>45375</v>
      </c>
      <c r="K8505" s="4">
        <v>1</v>
      </c>
      <c r="L8505" s="4">
        <v>2015</v>
      </c>
      <c r="M8505" t="str">
        <f>INDEX(RoutesPivot[DepAirport],MATCH($C8505,RoutesPivot[[RouteID]:[RouteID]],0))</f>
        <v>ORD</v>
      </c>
      <c r="N8505" t="str">
        <f>INDEX(RoutesPivot[AirportID],MATCH($C8505,RoutesPivot[[RouteID]:[RouteID]],0))</f>
        <v>MCO</v>
      </c>
      <c r="O8505">
        <f>INDEX(RoutesPivot[Distance],MATCH($C8505,RoutesPivot[[RouteID]:[RouteID]],0))</f>
        <v>850</v>
      </c>
      <c r="P8505">
        <f>INDEX(RoutesPivot[ListPrice],MATCH($C8505,RoutesPivot[[RouteID]:[RouteID]],0))</f>
        <v>250</v>
      </c>
      <c r="Q8505" t="str">
        <f>INDEX(AirportPivot[AirportName],MATCH($N8505,AirportPivot[[AirportID]:[AirportID]],0))</f>
        <v>Orlando International</v>
      </c>
      <c r="R8505">
        <f>INDEX(AirportPivot[Gates (number of available)],MATCH($N8505,AirportPivot[[AirportID]:[AirportID]],0))</f>
        <v>67</v>
      </c>
    </row>
    <row r="8506" spans="1:18" x14ac:dyDescent="0.25">
      <c r="A8506" s="3" t="s">
        <v>8538</v>
      </c>
      <c r="B8506" s="12">
        <v>42368</v>
      </c>
      <c r="C8506" s="4" t="s">
        <v>25</v>
      </c>
      <c r="D8506" s="4">
        <v>1.2</v>
      </c>
      <c r="E8506" s="4">
        <v>124</v>
      </c>
      <c r="F8506" s="5">
        <v>0.5</v>
      </c>
      <c r="G8506" s="6">
        <v>200</v>
      </c>
      <c r="H8506" s="7">
        <v>37000</v>
      </c>
      <c r="I8506" s="7">
        <f>FlightsPivot[[#This Row],[Total Fare]]*10%</f>
        <v>3700</v>
      </c>
      <c r="J8506" s="7">
        <f>FlightsPivot[[#This Row],[Total Fare]]+FlightsPivot[[#This Row],[10% tax ]]</f>
        <v>40700</v>
      </c>
      <c r="K8506" s="4">
        <v>12</v>
      </c>
      <c r="L8506" s="4">
        <v>2015</v>
      </c>
      <c r="M8506" t="str">
        <f>INDEX(RoutesPivot[DepAirport],MATCH($C8506,RoutesPivot[[RouteID]:[RouteID]],0))</f>
        <v>ORD</v>
      </c>
      <c r="N8506" t="str">
        <f>INDEX(RoutesPivot[AirportID],MATCH($C8506,RoutesPivot[[RouteID]:[RouteID]],0))</f>
        <v>DFW</v>
      </c>
      <c r="O8506">
        <f>INDEX(RoutesPivot[Distance],MATCH($C8506,RoutesPivot[[RouteID]:[RouteID]],0))</f>
        <v>700</v>
      </c>
      <c r="P8506">
        <f>INDEX(RoutesPivot[ListPrice],MATCH($C8506,RoutesPivot[[RouteID]:[RouteID]],0))</f>
        <v>200</v>
      </c>
      <c r="Q8506" t="str">
        <f>INDEX(AirportPivot[AirportName],MATCH($N8506,AirportPivot[[AirportID]:[AirportID]],0))</f>
        <v>Dallas/Fort Worth International</v>
      </c>
      <c r="R8506">
        <f>INDEX(AirportPivot[Gates (number of available)],MATCH($N8506,AirportPivot[[AirportID]:[AirportID]],0))</f>
        <v>130</v>
      </c>
    </row>
    <row r="8507" spans="1:18" x14ac:dyDescent="0.25">
      <c r="A8507" s="3" t="s">
        <v>8539</v>
      </c>
      <c r="B8507" s="12">
        <v>41996</v>
      </c>
      <c r="C8507" s="4" t="s">
        <v>23</v>
      </c>
      <c r="D8507" s="4">
        <v>4.3</v>
      </c>
      <c r="E8507" s="4">
        <v>2</v>
      </c>
      <c r="F8507" s="5">
        <v>0.83333333333333337</v>
      </c>
      <c r="G8507" s="6">
        <v>420</v>
      </c>
      <c r="H8507" s="7">
        <v>77700</v>
      </c>
      <c r="I8507" s="7">
        <f>FlightsPivot[[#This Row],[Total Fare]]*10%</f>
        <v>7770</v>
      </c>
      <c r="J8507" s="7">
        <f>FlightsPivot[[#This Row],[Total Fare]]+FlightsPivot[[#This Row],[10% tax ]]</f>
        <v>85470</v>
      </c>
      <c r="K8507" s="4">
        <v>12</v>
      </c>
      <c r="L8507" s="4">
        <v>2014</v>
      </c>
      <c r="M8507" t="str">
        <f>INDEX(RoutesPivot[DepAirport],MATCH($C8507,RoutesPivot[[RouteID]:[RouteID]],0))</f>
        <v>ORD</v>
      </c>
      <c r="N8507" t="str">
        <f>INDEX(RoutesPivot[AirportID],MATCH($C8507,RoutesPivot[[RouteID]:[RouteID]],0))</f>
        <v>DEN</v>
      </c>
      <c r="O8507">
        <f>INDEX(RoutesPivot[Distance],MATCH($C8507,RoutesPivot[[RouteID]:[RouteID]],0))</f>
        <v>800</v>
      </c>
      <c r="P8507">
        <f>INDEX(RoutesPivot[ListPrice],MATCH($C8507,RoutesPivot[[RouteID]:[RouteID]],0))</f>
        <v>300</v>
      </c>
      <c r="Q8507" t="str">
        <f>INDEX(AirportPivot[AirportName],MATCH($N8507,AirportPivot[[AirportID]:[AirportID]],0))</f>
        <v>Denver International</v>
      </c>
      <c r="R8507">
        <f>INDEX(AirportPivot[Gates (number of available)],MATCH($N8507,AirportPivot[[AirportID]:[AirportID]],0))</f>
        <v>75</v>
      </c>
    </row>
    <row r="8508" spans="1:18" x14ac:dyDescent="0.25">
      <c r="A8508" s="3" t="s">
        <v>8540</v>
      </c>
      <c r="B8508" s="12">
        <v>41801</v>
      </c>
      <c r="C8508" s="4" t="s">
        <v>33</v>
      </c>
      <c r="D8508" s="4">
        <v>0.9</v>
      </c>
      <c r="E8508" s="4">
        <v>4</v>
      </c>
      <c r="F8508" s="5">
        <v>0.75</v>
      </c>
      <c r="G8508" s="6">
        <v>412.5</v>
      </c>
      <c r="H8508" s="7">
        <v>76312.5</v>
      </c>
      <c r="I8508" s="7">
        <f>FlightsPivot[[#This Row],[Total Fare]]*10%</f>
        <v>7631.25</v>
      </c>
      <c r="J8508" s="7">
        <f>FlightsPivot[[#This Row],[Total Fare]]+FlightsPivot[[#This Row],[10% tax ]]</f>
        <v>83943.75</v>
      </c>
      <c r="K8508" s="4">
        <v>6</v>
      </c>
      <c r="L8508" s="4">
        <v>2014</v>
      </c>
      <c r="M8508" t="str">
        <f>INDEX(RoutesPivot[DepAirport],MATCH($C8508,RoutesPivot[[RouteID]:[RouteID]],0))</f>
        <v>ORD</v>
      </c>
      <c r="N8508" t="str">
        <f>INDEX(RoutesPivot[AirportID],MATCH($C8508,RoutesPivot[[RouteID]:[RouteID]],0))</f>
        <v>SFO</v>
      </c>
      <c r="O8508">
        <f>INDEX(RoutesPivot[Distance],MATCH($C8508,RoutesPivot[[RouteID]:[RouteID]],0))</f>
        <v>1600</v>
      </c>
      <c r="P8508">
        <f>INDEX(RoutesPivot[ListPrice],MATCH($C8508,RoutesPivot[[RouteID]:[RouteID]],0))</f>
        <v>375</v>
      </c>
      <c r="Q8508" t="str">
        <f>INDEX(AirportPivot[AirportName],MATCH($N8508,AirportPivot[[AirportID]:[AirportID]],0))</f>
        <v>San Francisco International</v>
      </c>
      <c r="R8508">
        <f>INDEX(AirportPivot[Gates (number of available)],MATCH($N8508,AirportPivot[[AirportID]:[AirportID]],0))</f>
        <v>70</v>
      </c>
    </row>
    <row r="8509" spans="1:18" x14ac:dyDescent="0.25">
      <c r="A8509" s="3" t="s">
        <v>8541</v>
      </c>
      <c r="B8509" s="12">
        <v>41862</v>
      </c>
      <c r="C8509" s="4" t="s">
        <v>33</v>
      </c>
      <c r="D8509" s="4">
        <v>0.8</v>
      </c>
      <c r="E8509" s="4">
        <v>29</v>
      </c>
      <c r="F8509" s="5">
        <v>0.89583333333333337</v>
      </c>
      <c r="G8509" s="6">
        <v>412.5</v>
      </c>
      <c r="H8509" s="7">
        <v>76312.5</v>
      </c>
      <c r="I8509" s="7">
        <f>FlightsPivot[[#This Row],[Total Fare]]*10%</f>
        <v>7631.25</v>
      </c>
      <c r="J8509" s="7">
        <f>FlightsPivot[[#This Row],[Total Fare]]+FlightsPivot[[#This Row],[10% tax ]]</f>
        <v>83943.75</v>
      </c>
      <c r="K8509" s="4">
        <v>8</v>
      </c>
      <c r="L8509" s="4">
        <v>2014</v>
      </c>
      <c r="M8509" t="str">
        <f>INDEX(RoutesPivot[DepAirport],MATCH($C8509,RoutesPivot[[RouteID]:[RouteID]],0))</f>
        <v>ORD</v>
      </c>
      <c r="N8509" t="str">
        <f>INDEX(RoutesPivot[AirportID],MATCH($C8509,RoutesPivot[[RouteID]:[RouteID]],0))</f>
        <v>SFO</v>
      </c>
      <c r="O8509">
        <f>INDEX(RoutesPivot[Distance],MATCH($C8509,RoutesPivot[[RouteID]:[RouteID]],0))</f>
        <v>1600</v>
      </c>
      <c r="P8509">
        <f>INDEX(RoutesPivot[ListPrice],MATCH($C8509,RoutesPivot[[RouteID]:[RouteID]],0))</f>
        <v>375</v>
      </c>
      <c r="Q8509" t="str">
        <f>INDEX(AirportPivot[AirportName],MATCH($N8509,AirportPivot[[AirportID]:[AirportID]],0))</f>
        <v>San Francisco International</v>
      </c>
      <c r="R8509">
        <f>INDEX(AirportPivot[Gates (number of available)],MATCH($N8509,AirportPivot[[AirportID]:[AirportID]],0))</f>
        <v>70</v>
      </c>
    </row>
    <row r="8510" spans="1:18" x14ac:dyDescent="0.25">
      <c r="A8510" s="3" t="s">
        <v>8542</v>
      </c>
      <c r="B8510" s="12">
        <v>41876</v>
      </c>
      <c r="C8510" s="4" t="s">
        <v>23</v>
      </c>
      <c r="D8510" s="4">
        <v>1.5</v>
      </c>
      <c r="E8510" s="4">
        <v>86</v>
      </c>
      <c r="F8510" s="5">
        <v>0.75</v>
      </c>
      <c r="G8510" s="6">
        <v>330</v>
      </c>
      <c r="H8510" s="7">
        <v>59730</v>
      </c>
      <c r="I8510" s="7">
        <f>FlightsPivot[[#This Row],[Total Fare]]*10%</f>
        <v>5973</v>
      </c>
      <c r="J8510" s="7">
        <f>FlightsPivot[[#This Row],[Total Fare]]+FlightsPivot[[#This Row],[10% tax ]]</f>
        <v>65703</v>
      </c>
      <c r="K8510" s="4">
        <v>8</v>
      </c>
      <c r="L8510" s="4">
        <v>2014</v>
      </c>
      <c r="M8510" t="str">
        <f>INDEX(RoutesPivot[DepAirport],MATCH($C8510,RoutesPivot[[RouteID]:[RouteID]],0))</f>
        <v>ORD</v>
      </c>
      <c r="N8510" t="str">
        <f>INDEX(RoutesPivot[AirportID],MATCH($C8510,RoutesPivot[[RouteID]:[RouteID]],0))</f>
        <v>DEN</v>
      </c>
      <c r="O8510">
        <f>INDEX(RoutesPivot[Distance],MATCH($C8510,RoutesPivot[[RouteID]:[RouteID]],0))</f>
        <v>800</v>
      </c>
      <c r="P8510">
        <f>INDEX(RoutesPivot[ListPrice],MATCH($C8510,RoutesPivot[[RouteID]:[RouteID]],0))</f>
        <v>300</v>
      </c>
      <c r="Q8510" t="str">
        <f>INDEX(AirportPivot[AirportName],MATCH($N8510,AirportPivot[[AirportID]:[AirportID]],0))</f>
        <v>Denver International</v>
      </c>
      <c r="R8510">
        <f>INDEX(AirportPivot[Gates (number of available)],MATCH($N8510,AirportPivot[[AirportID]:[AirportID]],0))</f>
        <v>75</v>
      </c>
    </row>
    <row r="8511" spans="1:18" x14ac:dyDescent="0.25">
      <c r="A8511" s="3" t="s">
        <v>8543</v>
      </c>
      <c r="B8511" s="12">
        <v>42134</v>
      </c>
      <c r="C8511" s="4" t="s">
        <v>27</v>
      </c>
      <c r="D8511" s="4">
        <v>10.8</v>
      </c>
      <c r="E8511" s="4">
        <v>83</v>
      </c>
      <c r="F8511" s="5">
        <v>0.29166666666666669</v>
      </c>
      <c r="G8511" s="6">
        <v>200</v>
      </c>
      <c r="H8511" s="7">
        <v>36200</v>
      </c>
      <c r="I8511" s="7">
        <f>FlightsPivot[[#This Row],[Total Fare]]*10%</f>
        <v>3620</v>
      </c>
      <c r="J8511" s="7">
        <f>FlightsPivot[[#This Row],[Total Fare]]+FlightsPivot[[#This Row],[10% tax ]]</f>
        <v>39820</v>
      </c>
      <c r="K8511" s="4">
        <v>5</v>
      </c>
      <c r="L8511" s="4">
        <v>2015</v>
      </c>
      <c r="M8511" t="str">
        <f>INDEX(RoutesPivot[DepAirport],MATCH($C8511,RoutesPivot[[RouteID]:[RouteID]],0))</f>
        <v>ORD</v>
      </c>
      <c r="N8511" t="str">
        <f>INDEX(RoutesPivot[AirportID],MATCH($C8511,RoutesPivot[[RouteID]:[RouteID]],0))</f>
        <v>ATL</v>
      </c>
      <c r="O8511">
        <f>INDEX(RoutesPivot[Distance],MATCH($C8511,RoutesPivot[[RouteID]:[RouteID]],0))</f>
        <v>510</v>
      </c>
      <c r="P8511">
        <f>INDEX(RoutesPivot[ListPrice],MATCH($C8511,RoutesPivot[[RouteID]:[RouteID]],0))</f>
        <v>200</v>
      </c>
      <c r="Q8511" t="str">
        <f>INDEX(AirportPivot[AirportName],MATCH($N8511,AirportPivot[[AirportID]:[AirportID]],0))</f>
        <v>Hartsfield-Jackson Atlanta International</v>
      </c>
      <c r="R8511">
        <f>INDEX(AirportPivot[Gates (number of available)],MATCH($N8511,AirportPivot[[AirportID]:[AirportID]],0))</f>
        <v>100</v>
      </c>
    </row>
    <row r="8512" spans="1:18" x14ac:dyDescent="0.25">
      <c r="A8512" s="3" t="s">
        <v>8544</v>
      </c>
      <c r="B8512" s="12">
        <v>41966</v>
      </c>
      <c r="C8512" s="4" t="s">
        <v>25</v>
      </c>
      <c r="D8512" s="4">
        <v>1.5</v>
      </c>
      <c r="E8512" s="4">
        <v>160</v>
      </c>
      <c r="F8512" s="5">
        <v>0.75</v>
      </c>
      <c r="G8512" s="6">
        <v>200</v>
      </c>
      <c r="H8512" s="7">
        <v>33000</v>
      </c>
      <c r="I8512" s="7">
        <f>FlightsPivot[[#This Row],[Total Fare]]*10%</f>
        <v>3300</v>
      </c>
      <c r="J8512" s="7">
        <f>FlightsPivot[[#This Row],[Total Fare]]+FlightsPivot[[#This Row],[10% tax ]]</f>
        <v>36300</v>
      </c>
      <c r="K8512" s="4">
        <v>11</v>
      </c>
      <c r="L8512" s="4">
        <v>2014</v>
      </c>
      <c r="M8512" t="str">
        <f>INDEX(RoutesPivot[DepAirport],MATCH($C8512,RoutesPivot[[RouteID]:[RouteID]],0))</f>
        <v>ORD</v>
      </c>
      <c r="N8512" t="str">
        <f>INDEX(RoutesPivot[AirportID],MATCH($C8512,RoutesPivot[[RouteID]:[RouteID]],0))</f>
        <v>DFW</v>
      </c>
      <c r="O8512">
        <f>INDEX(RoutesPivot[Distance],MATCH($C8512,RoutesPivot[[RouteID]:[RouteID]],0))</f>
        <v>700</v>
      </c>
      <c r="P8512">
        <f>INDEX(RoutesPivot[ListPrice],MATCH($C8512,RoutesPivot[[RouteID]:[RouteID]],0))</f>
        <v>200</v>
      </c>
      <c r="Q8512" t="str">
        <f>INDEX(AirportPivot[AirportName],MATCH($N8512,AirportPivot[[AirportID]:[AirportID]],0))</f>
        <v>Dallas/Fort Worth International</v>
      </c>
      <c r="R8512">
        <f>INDEX(AirportPivot[Gates (number of available)],MATCH($N8512,AirportPivot[[AirportID]:[AirportID]],0))</f>
        <v>130</v>
      </c>
    </row>
    <row r="8513" spans="1:18" x14ac:dyDescent="0.25">
      <c r="A8513" s="3" t="s">
        <v>8545</v>
      </c>
      <c r="B8513" s="12">
        <v>41837</v>
      </c>
      <c r="C8513" s="4" t="s">
        <v>70</v>
      </c>
      <c r="D8513" s="4">
        <v>2</v>
      </c>
      <c r="E8513" s="4">
        <v>28</v>
      </c>
      <c r="F8513" s="5">
        <v>0.70833333333333337</v>
      </c>
      <c r="G8513" s="6">
        <v>302.5</v>
      </c>
      <c r="H8513" s="7">
        <v>55962.5</v>
      </c>
      <c r="I8513" s="7">
        <f>FlightsPivot[[#This Row],[Total Fare]]*10%</f>
        <v>5596.25</v>
      </c>
      <c r="J8513" s="7">
        <f>FlightsPivot[[#This Row],[Total Fare]]+FlightsPivot[[#This Row],[10% tax ]]</f>
        <v>61558.75</v>
      </c>
      <c r="K8513" s="4">
        <v>7</v>
      </c>
      <c r="L8513" s="4">
        <v>2014</v>
      </c>
      <c r="M8513" t="str">
        <f>INDEX(RoutesPivot[DepAirport],MATCH($C8513,RoutesPivot[[RouteID]:[RouteID]],0))</f>
        <v>ORD</v>
      </c>
      <c r="N8513" t="str">
        <f>INDEX(RoutesPivot[AirportID],MATCH($C8513,RoutesPivot[[RouteID]:[RouteID]],0))</f>
        <v>LAS</v>
      </c>
      <c r="O8513">
        <f>INDEX(RoutesPivot[Distance],MATCH($C8513,RoutesPivot[[RouteID]:[RouteID]],0))</f>
        <v>1100</v>
      </c>
      <c r="P8513">
        <f>INDEX(RoutesPivot[ListPrice],MATCH($C8513,RoutesPivot[[RouteID]:[RouteID]],0))</f>
        <v>275</v>
      </c>
      <c r="Q8513" t="str">
        <f>INDEX(AirportPivot[AirportName],MATCH($N8513,AirportPivot[[AirportID]:[AirportID]],0))</f>
        <v>McCarran International</v>
      </c>
      <c r="R8513">
        <f>INDEX(AirportPivot[Gates (number of available)],MATCH($N8513,AirportPivot[[AirportID]:[AirportID]],0))</f>
        <v>68</v>
      </c>
    </row>
    <row r="8514" spans="1:18" x14ac:dyDescent="0.25">
      <c r="A8514" s="3" t="s">
        <v>8546</v>
      </c>
      <c r="B8514" s="12">
        <v>41966</v>
      </c>
      <c r="C8514" s="4" t="s">
        <v>33</v>
      </c>
      <c r="D8514" s="4">
        <v>1.9</v>
      </c>
      <c r="E8514" s="4">
        <v>180</v>
      </c>
      <c r="F8514" s="5">
        <v>0.29166666666666669</v>
      </c>
      <c r="G8514" s="6">
        <v>375</v>
      </c>
      <c r="H8514" s="7">
        <v>61875</v>
      </c>
      <c r="I8514" s="7">
        <f>FlightsPivot[[#This Row],[Total Fare]]*10%</f>
        <v>6187.5</v>
      </c>
      <c r="J8514" s="7">
        <f>FlightsPivot[[#This Row],[Total Fare]]+FlightsPivot[[#This Row],[10% tax ]]</f>
        <v>68062.5</v>
      </c>
      <c r="K8514" s="4">
        <v>11</v>
      </c>
      <c r="L8514" s="4">
        <v>2014</v>
      </c>
      <c r="M8514" t="str">
        <f>INDEX(RoutesPivot[DepAirport],MATCH($C8514,RoutesPivot[[RouteID]:[RouteID]],0))</f>
        <v>ORD</v>
      </c>
      <c r="N8514" t="str">
        <f>INDEX(RoutesPivot[AirportID],MATCH($C8514,RoutesPivot[[RouteID]:[RouteID]],0))</f>
        <v>SFO</v>
      </c>
      <c r="O8514">
        <f>INDEX(RoutesPivot[Distance],MATCH($C8514,RoutesPivot[[RouteID]:[RouteID]],0))</f>
        <v>1600</v>
      </c>
      <c r="P8514">
        <f>INDEX(RoutesPivot[ListPrice],MATCH($C8514,RoutesPivot[[RouteID]:[RouteID]],0))</f>
        <v>375</v>
      </c>
      <c r="Q8514" t="str">
        <f>INDEX(AirportPivot[AirportName],MATCH($N8514,AirportPivot[[AirportID]:[AirportID]],0))</f>
        <v>San Francisco International</v>
      </c>
      <c r="R8514">
        <f>INDEX(AirportPivot[Gates (number of available)],MATCH($N8514,AirportPivot[[AirportID]:[AirportID]],0))</f>
        <v>70</v>
      </c>
    </row>
    <row r="8515" spans="1:18" x14ac:dyDescent="0.25">
      <c r="A8515" s="3" t="s">
        <v>8547</v>
      </c>
      <c r="B8515" s="12">
        <v>42302</v>
      </c>
      <c r="C8515" s="4" t="s">
        <v>19</v>
      </c>
      <c r="D8515" s="4">
        <v>2.5</v>
      </c>
      <c r="E8515" s="4">
        <v>80</v>
      </c>
      <c r="F8515" s="5">
        <v>0.79166666666666663</v>
      </c>
      <c r="G8515" s="6">
        <v>200</v>
      </c>
      <c r="H8515" s="7">
        <v>36200</v>
      </c>
      <c r="I8515" s="7">
        <f>FlightsPivot[[#This Row],[Total Fare]]*10%</f>
        <v>3620</v>
      </c>
      <c r="J8515" s="7">
        <f>FlightsPivot[[#This Row],[Total Fare]]+FlightsPivot[[#This Row],[10% tax ]]</f>
        <v>39820</v>
      </c>
      <c r="K8515" s="4">
        <v>10</v>
      </c>
      <c r="L8515" s="4">
        <v>2015</v>
      </c>
      <c r="M8515" t="str">
        <f>INDEX(RoutesPivot[DepAirport],MATCH($C8515,RoutesPivot[[RouteID]:[RouteID]],0))</f>
        <v>ORD</v>
      </c>
      <c r="N8515" t="str">
        <f>INDEX(RoutesPivot[AirportID],MATCH($C8515,RoutesPivot[[RouteID]:[RouteID]],0))</f>
        <v>IAH</v>
      </c>
      <c r="O8515">
        <f>INDEX(RoutesPivot[Distance],MATCH($C8515,RoutesPivot[[RouteID]:[RouteID]],0))</f>
        <v>800</v>
      </c>
      <c r="P8515">
        <f>INDEX(RoutesPivot[ListPrice],MATCH($C8515,RoutesPivot[[RouteID]:[RouteID]],0))</f>
        <v>200</v>
      </c>
      <c r="Q8515" t="str">
        <f>INDEX(AirportPivot[AirportName],MATCH($N8515,AirportPivot[[AirportID]:[AirportID]],0))</f>
        <v>George Bush Intercontinental/Houston</v>
      </c>
      <c r="R8515">
        <f>INDEX(AirportPivot[Gates (number of available)],MATCH($N8515,AirportPivot[[AirportID]:[AirportID]],0))</f>
        <v>80</v>
      </c>
    </row>
    <row r="8516" spans="1:18" x14ac:dyDescent="0.25">
      <c r="A8516" s="3" t="s">
        <v>8548</v>
      </c>
      <c r="B8516" s="12">
        <v>41962</v>
      </c>
      <c r="C8516" s="4" t="s">
        <v>17</v>
      </c>
      <c r="D8516" s="4">
        <v>4.5999999999999996</v>
      </c>
      <c r="E8516" s="4">
        <v>73</v>
      </c>
      <c r="F8516" s="5">
        <v>0.64583333333333337</v>
      </c>
      <c r="G8516" s="6">
        <v>350</v>
      </c>
      <c r="H8516" s="7">
        <v>63350</v>
      </c>
      <c r="I8516" s="7">
        <f>FlightsPivot[[#This Row],[Total Fare]]*10%</f>
        <v>6335</v>
      </c>
      <c r="J8516" s="7">
        <f>FlightsPivot[[#This Row],[Total Fare]]+FlightsPivot[[#This Row],[10% tax ]]</f>
        <v>69685</v>
      </c>
      <c r="K8516" s="4">
        <v>11</v>
      </c>
      <c r="L8516" s="4">
        <v>2014</v>
      </c>
      <c r="M8516" t="str">
        <f>INDEX(RoutesPivot[DepAirport],MATCH($C8516,RoutesPivot[[RouteID]:[RouteID]],0))</f>
        <v>ORD</v>
      </c>
      <c r="N8516" t="str">
        <f>INDEX(RoutesPivot[AirportID],MATCH($C8516,RoutesPivot[[RouteID]:[RouteID]],0))</f>
        <v>LAX</v>
      </c>
      <c r="O8516">
        <f>INDEX(RoutesPivot[Distance],MATCH($C8516,RoutesPivot[[RouteID]:[RouteID]],0))</f>
        <v>1518</v>
      </c>
      <c r="P8516">
        <f>INDEX(RoutesPivot[ListPrice],MATCH($C8516,RoutesPivot[[RouteID]:[RouteID]],0))</f>
        <v>350</v>
      </c>
      <c r="Q8516" t="str">
        <f>INDEX(AirportPivot[AirportName],MATCH($N8516,AirportPivot[[AirportID]:[AirportID]],0))</f>
        <v>Los Angeles International</v>
      </c>
      <c r="R8516">
        <f>INDEX(AirportPivot[Gates (number of available)],MATCH($N8516,AirportPivot[[AirportID]:[AirportID]],0))</f>
        <v>86</v>
      </c>
    </row>
    <row r="8517" spans="1:18" x14ac:dyDescent="0.25">
      <c r="A8517" s="3" t="s">
        <v>8549</v>
      </c>
      <c r="B8517" s="12">
        <v>42261</v>
      </c>
      <c r="C8517" s="4" t="s">
        <v>80</v>
      </c>
      <c r="D8517" s="4">
        <v>1</v>
      </c>
      <c r="E8517" s="4">
        <v>104</v>
      </c>
      <c r="F8517" s="5">
        <v>0.79166666666666663</v>
      </c>
      <c r="G8517" s="6">
        <v>300</v>
      </c>
      <c r="H8517" s="7">
        <v>55500</v>
      </c>
      <c r="I8517" s="7">
        <f>FlightsPivot[[#This Row],[Total Fare]]*10%</f>
        <v>5550</v>
      </c>
      <c r="J8517" s="7">
        <f>FlightsPivot[[#This Row],[Total Fare]]+FlightsPivot[[#This Row],[10% tax ]]</f>
        <v>61050</v>
      </c>
      <c r="K8517" s="4">
        <v>9</v>
      </c>
      <c r="L8517" s="4">
        <v>2015</v>
      </c>
      <c r="M8517" t="str">
        <f>INDEX(RoutesPivot[DepAirport],MATCH($C8517,RoutesPivot[[RouteID]:[RouteID]],0))</f>
        <v>ORD</v>
      </c>
      <c r="N8517" t="str">
        <f>INDEX(RoutesPivot[AirportID],MATCH($C8517,RoutesPivot[[RouteID]:[RouteID]],0))</f>
        <v>MIA</v>
      </c>
      <c r="O8517">
        <f>INDEX(RoutesPivot[Distance],MATCH($C8517,RoutesPivot[[RouteID]:[RouteID]],0))</f>
        <v>1000</v>
      </c>
      <c r="P8517">
        <f>INDEX(RoutesPivot[ListPrice],MATCH($C8517,RoutesPivot[[RouteID]:[RouteID]],0))</f>
        <v>300</v>
      </c>
      <c r="Q8517" t="str">
        <f>INDEX(AirportPivot[AirportName],MATCH($N8517,AirportPivot[[AirportID]:[AirportID]],0))</f>
        <v>Miami International</v>
      </c>
      <c r="R8517">
        <f>INDEX(AirportPivot[Gates (number of available)],MATCH($N8517,AirportPivot[[AirportID]:[AirportID]],0))</f>
        <v>80</v>
      </c>
    </row>
    <row r="8518" spans="1:18" x14ac:dyDescent="0.25">
      <c r="A8518" s="3" t="s">
        <v>8550</v>
      </c>
      <c r="B8518" s="12">
        <v>41693</v>
      </c>
      <c r="C8518" s="4" t="s">
        <v>37</v>
      </c>
      <c r="D8518" s="4">
        <v>1.2</v>
      </c>
      <c r="E8518" s="4">
        <v>18</v>
      </c>
      <c r="F8518" s="5">
        <v>0.47916666666666669</v>
      </c>
      <c r="G8518" s="6">
        <v>350</v>
      </c>
      <c r="H8518" s="7">
        <v>64750</v>
      </c>
      <c r="I8518" s="7">
        <f>FlightsPivot[[#This Row],[Total Fare]]*10%</f>
        <v>6475</v>
      </c>
      <c r="J8518" s="7">
        <f>FlightsPivot[[#This Row],[Total Fare]]+FlightsPivot[[#This Row],[10% tax ]]</f>
        <v>71225</v>
      </c>
      <c r="K8518" s="4">
        <v>2</v>
      </c>
      <c r="L8518" s="4">
        <v>2014</v>
      </c>
      <c r="M8518" t="str">
        <f>INDEX(RoutesPivot[DepAirport],MATCH($C8518,RoutesPivot[[RouteID]:[RouteID]],0))</f>
        <v>ORD</v>
      </c>
      <c r="N8518" t="str">
        <f>INDEX(RoutesPivot[AirportID],MATCH($C8518,RoutesPivot[[RouteID]:[RouteID]],0))</f>
        <v>SEA</v>
      </c>
      <c r="O8518">
        <f>INDEX(RoutesPivot[Distance],MATCH($C8518,RoutesPivot[[RouteID]:[RouteID]],0))</f>
        <v>1500</v>
      </c>
      <c r="P8518">
        <f>INDEX(RoutesPivot[ListPrice],MATCH($C8518,RoutesPivot[[RouteID]:[RouteID]],0))</f>
        <v>350</v>
      </c>
      <c r="Q8518" t="str">
        <f>INDEX(AirportPivot[AirportName],MATCH($N8518,AirportPivot[[AirportID]:[AirportID]],0))</f>
        <v>Seattle-Tacoma International</v>
      </c>
      <c r="R8518">
        <f>INDEX(AirportPivot[Gates (number of available)],MATCH($N8518,AirportPivot[[AirportID]:[AirportID]],0))</f>
        <v>58</v>
      </c>
    </row>
    <row r="8519" spans="1:18" x14ac:dyDescent="0.25">
      <c r="A8519" s="3" t="s">
        <v>8551</v>
      </c>
      <c r="B8519" s="12">
        <v>41980</v>
      </c>
      <c r="C8519" s="4" t="s">
        <v>19</v>
      </c>
      <c r="D8519" s="4">
        <v>1.2</v>
      </c>
      <c r="E8519" s="4">
        <v>15</v>
      </c>
      <c r="F8519" s="5">
        <v>0.3125</v>
      </c>
      <c r="G8519" s="6">
        <v>200</v>
      </c>
      <c r="H8519" s="7">
        <v>37000</v>
      </c>
      <c r="I8519" s="7">
        <f>FlightsPivot[[#This Row],[Total Fare]]*10%</f>
        <v>3700</v>
      </c>
      <c r="J8519" s="7">
        <f>FlightsPivot[[#This Row],[Total Fare]]+FlightsPivot[[#This Row],[10% tax ]]</f>
        <v>40700</v>
      </c>
      <c r="K8519" s="4">
        <v>12</v>
      </c>
      <c r="L8519" s="4">
        <v>2014</v>
      </c>
      <c r="M8519" t="str">
        <f>INDEX(RoutesPivot[DepAirport],MATCH($C8519,RoutesPivot[[RouteID]:[RouteID]],0))</f>
        <v>ORD</v>
      </c>
      <c r="N8519" t="str">
        <f>INDEX(RoutesPivot[AirportID],MATCH($C8519,RoutesPivot[[RouteID]:[RouteID]],0))</f>
        <v>IAH</v>
      </c>
      <c r="O8519">
        <f>INDEX(RoutesPivot[Distance],MATCH($C8519,RoutesPivot[[RouteID]:[RouteID]],0))</f>
        <v>800</v>
      </c>
      <c r="P8519">
        <f>INDEX(RoutesPivot[ListPrice],MATCH($C8519,RoutesPivot[[RouteID]:[RouteID]],0))</f>
        <v>200</v>
      </c>
      <c r="Q8519" t="str">
        <f>INDEX(AirportPivot[AirportName],MATCH($N8519,AirportPivot[[AirportID]:[AirportID]],0))</f>
        <v>George Bush Intercontinental/Houston</v>
      </c>
      <c r="R8519">
        <f>INDEX(AirportPivot[Gates (number of available)],MATCH($N8519,AirportPivot[[AirportID]:[AirportID]],0))</f>
        <v>80</v>
      </c>
    </row>
    <row r="8520" spans="1:18" x14ac:dyDescent="0.25">
      <c r="A8520" s="3" t="s">
        <v>8552</v>
      </c>
      <c r="B8520" s="12">
        <v>42154</v>
      </c>
      <c r="C8520" s="4" t="s">
        <v>13</v>
      </c>
      <c r="D8520" s="4">
        <v>2</v>
      </c>
      <c r="E8520" s="4">
        <v>7</v>
      </c>
      <c r="F8520" s="5">
        <v>0.83333333333333337</v>
      </c>
      <c r="G8520" s="6">
        <v>250</v>
      </c>
      <c r="H8520" s="7">
        <v>46250</v>
      </c>
      <c r="I8520" s="7">
        <f>FlightsPivot[[#This Row],[Total Fare]]*10%</f>
        <v>4625</v>
      </c>
      <c r="J8520" s="7">
        <f>FlightsPivot[[#This Row],[Total Fare]]+FlightsPivot[[#This Row],[10% tax ]]</f>
        <v>50875</v>
      </c>
      <c r="K8520" s="4">
        <v>5</v>
      </c>
      <c r="L8520" s="4">
        <v>2015</v>
      </c>
      <c r="M8520" t="str">
        <f>INDEX(RoutesPivot[DepAirport],MATCH($C8520,RoutesPivot[[RouteID]:[RouteID]],0))</f>
        <v>ORD</v>
      </c>
      <c r="N8520" t="str">
        <f>INDEX(RoutesPivot[AirportID],MATCH($C8520,RoutesPivot[[RouteID]:[RouteID]],0))</f>
        <v>JFK</v>
      </c>
      <c r="O8520">
        <f>INDEX(RoutesPivot[Distance],MATCH($C8520,RoutesPivot[[RouteID]:[RouteID]],0))</f>
        <v>619</v>
      </c>
      <c r="P8520">
        <f>INDEX(RoutesPivot[ListPrice],MATCH($C8520,RoutesPivot[[RouteID]:[RouteID]],0))</f>
        <v>250</v>
      </c>
      <c r="Q8520" t="str">
        <f>INDEX(AirportPivot[AirportName],MATCH($N8520,AirportPivot[[AirportID]:[AirportID]],0))</f>
        <v>John F Kennedy International</v>
      </c>
      <c r="R8520">
        <f>INDEX(AirportPivot[Gates (number of available)],MATCH($N8520,AirportPivot[[AirportID]:[AirportID]],0))</f>
        <v>120</v>
      </c>
    </row>
    <row r="8521" spans="1:18" x14ac:dyDescent="0.25">
      <c r="A8521" s="3" t="s">
        <v>8553</v>
      </c>
      <c r="B8521" s="12">
        <v>42303</v>
      </c>
      <c r="C8521" s="4" t="s">
        <v>19</v>
      </c>
      <c r="D8521" s="4">
        <v>3.2</v>
      </c>
      <c r="E8521" s="4">
        <v>4</v>
      </c>
      <c r="F8521" s="5">
        <v>0.83333333333333337</v>
      </c>
      <c r="G8521" s="6">
        <v>200</v>
      </c>
      <c r="H8521" s="7">
        <v>37000</v>
      </c>
      <c r="I8521" s="7">
        <f>FlightsPivot[[#This Row],[Total Fare]]*10%</f>
        <v>3700</v>
      </c>
      <c r="J8521" s="7">
        <f>FlightsPivot[[#This Row],[Total Fare]]+FlightsPivot[[#This Row],[10% tax ]]</f>
        <v>40700</v>
      </c>
      <c r="K8521" s="4">
        <v>10</v>
      </c>
      <c r="L8521" s="4">
        <v>2015</v>
      </c>
      <c r="M8521" t="str">
        <f>INDEX(RoutesPivot[DepAirport],MATCH($C8521,RoutesPivot[[RouteID]:[RouteID]],0))</f>
        <v>ORD</v>
      </c>
      <c r="N8521" t="str">
        <f>INDEX(RoutesPivot[AirportID],MATCH($C8521,RoutesPivot[[RouteID]:[RouteID]],0))</f>
        <v>IAH</v>
      </c>
      <c r="O8521">
        <f>INDEX(RoutesPivot[Distance],MATCH($C8521,RoutesPivot[[RouteID]:[RouteID]],0))</f>
        <v>800</v>
      </c>
      <c r="P8521">
        <f>INDEX(RoutesPivot[ListPrice],MATCH($C8521,RoutesPivot[[RouteID]:[RouteID]],0))</f>
        <v>200</v>
      </c>
      <c r="Q8521" t="str">
        <f>INDEX(AirportPivot[AirportName],MATCH($N8521,AirportPivot[[AirportID]:[AirportID]],0))</f>
        <v>George Bush Intercontinental/Houston</v>
      </c>
      <c r="R8521">
        <f>INDEX(AirportPivot[Gates (number of available)],MATCH($N8521,AirportPivot[[AirportID]:[AirportID]],0))</f>
        <v>80</v>
      </c>
    </row>
    <row r="8522" spans="1:18" x14ac:dyDescent="0.25">
      <c r="A8522" s="3" t="s">
        <v>8554</v>
      </c>
      <c r="B8522" s="12">
        <v>42156</v>
      </c>
      <c r="C8522" s="4" t="s">
        <v>47</v>
      </c>
      <c r="D8522" s="4">
        <v>2.2999999999999998</v>
      </c>
      <c r="E8522" s="4">
        <v>133</v>
      </c>
      <c r="F8522" s="5">
        <v>0.64583333333333337</v>
      </c>
      <c r="G8522" s="6">
        <v>275</v>
      </c>
      <c r="H8522" s="7">
        <v>50875</v>
      </c>
      <c r="I8522" s="7">
        <f>FlightsPivot[[#This Row],[Total Fare]]*10%</f>
        <v>5087.5</v>
      </c>
      <c r="J8522" s="7">
        <f>FlightsPivot[[#This Row],[Total Fare]]+FlightsPivot[[#This Row],[10% tax ]]</f>
        <v>55962.5</v>
      </c>
      <c r="K8522" s="4">
        <v>6</v>
      </c>
      <c r="L8522" s="4">
        <v>2015</v>
      </c>
      <c r="M8522" t="str">
        <f>INDEX(RoutesPivot[DepAirport],MATCH($C8522,RoutesPivot[[RouteID]:[RouteID]],0))</f>
        <v>ORD</v>
      </c>
      <c r="N8522" t="str">
        <f>INDEX(RoutesPivot[AirportID],MATCH($C8522,RoutesPivot[[RouteID]:[RouteID]],0))</f>
        <v>PHX</v>
      </c>
      <c r="O8522">
        <f>INDEX(RoutesPivot[Distance],MATCH($C8522,RoutesPivot[[RouteID]:[RouteID]],0))</f>
        <v>1200</v>
      </c>
      <c r="P8522">
        <f>INDEX(RoutesPivot[ListPrice],MATCH($C8522,RoutesPivot[[RouteID]:[RouteID]],0))</f>
        <v>250</v>
      </c>
      <c r="Q8522" t="str">
        <f>INDEX(AirportPivot[AirportName],MATCH($N8522,AirportPivot[[AirportID]:[AirportID]],0))</f>
        <v>Phoenix Sky Harbor International</v>
      </c>
      <c r="R8522">
        <f>INDEX(AirportPivot[Gates (number of available)],MATCH($N8522,AirportPivot[[AirportID]:[AirportID]],0))</f>
        <v>60</v>
      </c>
    </row>
    <row r="8523" spans="1:18" x14ac:dyDescent="0.25">
      <c r="A8523" s="3" t="s">
        <v>8555</v>
      </c>
      <c r="B8523" s="12">
        <v>41995</v>
      </c>
      <c r="C8523" s="4" t="s">
        <v>86</v>
      </c>
      <c r="D8523" s="4">
        <v>5.9</v>
      </c>
      <c r="E8523" s="4">
        <v>188</v>
      </c>
      <c r="F8523" s="5">
        <v>0.54166666666666663</v>
      </c>
      <c r="G8523" s="6">
        <v>161</v>
      </c>
      <c r="H8523" s="7">
        <v>26565</v>
      </c>
      <c r="I8523" s="7">
        <f>FlightsPivot[[#This Row],[Total Fare]]*10%</f>
        <v>2656.5</v>
      </c>
      <c r="J8523" s="7">
        <f>FlightsPivot[[#This Row],[Total Fare]]+FlightsPivot[[#This Row],[10% tax ]]</f>
        <v>29221.5</v>
      </c>
      <c r="K8523" s="4">
        <v>12</v>
      </c>
      <c r="L8523" s="4">
        <v>2014</v>
      </c>
      <c r="M8523" t="str">
        <f>INDEX(RoutesPivot[DepAirport],MATCH($C8523,RoutesPivot[[RouteID]:[RouteID]],0))</f>
        <v>ORD</v>
      </c>
      <c r="N8523" t="str">
        <f>INDEX(RoutesPivot[AirportID],MATCH($C8523,RoutesPivot[[RouteID]:[RouteID]],0))</f>
        <v>DTW</v>
      </c>
      <c r="O8523">
        <f>INDEX(RoutesPivot[Distance],MATCH($C8523,RoutesPivot[[RouteID]:[RouteID]],0))</f>
        <v>200</v>
      </c>
      <c r="P8523">
        <f>INDEX(RoutesPivot[ListPrice],MATCH($C8523,RoutesPivot[[RouteID]:[RouteID]],0))</f>
        <v>115</v>
      </c>
      <c r="Q8523" t="str">
        <f>INDEX(AirportPivot[AirportName],MATCH($N8523,AirportPivot[[AirportID]:[AirportID]],0))</f>
        <v>Detroit Metropolitan Wayne County</v>
      </c>
      <c r="R8523">
        <f>INDEX(AirportPivot[Gates (number of available)],MATCH($N8523,AirportPivot[[AirportID]:[AirportID]],0))</f>
        <v>60</v>
      </c>
    </row>
    <row r="8524" spans="1:18" x14ac:dyDescent="0.25">
      <c r="A8524" s="3" t="s">
        <v>8556</v>
      </c>
      <c r="B8524" s="12">
        <v>41953</v>
      </c>
      <c r="C8524" s="4" t="s">
        <v>17</v>
      </c>
      <c r="D8524" s="4">
        <v>5.5</v>
      </c>
      <c r="E8524" s="4">
        <v>115</v>
      </c>
      <c r="F8524" s="5">
        <v>0.33333333333333331</v>
      </c>
      <c r="G8524" s="6">
        <v>350</v>
      </c>
      <c r="H8524" s="7">
        <v>64750</v>
      </c>
      <c r="I8524" s="7">
        <f>FlightsPivot[[#This Row],[Total Fare]]*10%</f>
        <v>6475</v>
      </c>
      <c r="J8524" s="7">
        <f>FlightsPivot[[#This Row],[Total Fare]]+FlightsPivot[[#This Row],[10% tax ]]</f>
        <v>71225</v>
      </c>
      <c r="K8524" s="4">
        <v>11</v>
      </c>
      <c r="L8524" s="4">
        <v>2014</v>
      </c>
      <c r="M8524" t="str">
        <f>INDEX(RoutesPivot[DepAirport],MATCH($C8524,RoutesPivot[[RouteID]:[RouteID]],0))</f>
        <v>ORD</v>
      </c>
      <c r="N8524" t="str">
        <f>INDEX(RoutesPivot[AirportID],MATCH($C8524,RoutesPivot[[RouteID]:[RouteID]],0))</f>
        <v>LAX</v>
      </c>
      <c r="O8524">
        <f>INDEX(RoutesPivot[Distance],MATCH($C8524,RoutesPivot[[RouteID]:[RouteID]],0))</f>
        <v>1518</v>
      </c>
      <c r="P8524">
        <f>INDEX(RoutesPivot[ListPrice],MATCH($C8524,RoutesPivot[[RouteID]:[RouteID]],0))</f>
        <v>350</v>
      </c>
      <c r="Q8524" t="str">
        <f>INDEX(AirportPivot[AirportName],MATCH($N8524,AirportPivot[[AirportID]:[AirportID]],0))</f>
        <v>Los Angeles International</v>
      </c>
      <c r="R8524">
        <f>INDEX(AirportPivot[Gates (number of available)],MATCH($N8524,AirportPivot[[AirportID]:[AirportID]],0))</f>
        <v>86</v>
      </c>
    </row>
    <row r="8525" spans="1:18" x14ac:dyDescent="0.25">
      <c r="A8525" s="3" t="s">
        <v>8557</v>
      </c>
      <c r="B8525" s="12">
        <v>41888</v>
      </c>
      <c r="C8525" s="4" t="s">
        <v>13</v>
      </c>
      <c r="D8525" s="4">
        <v>2.4</v>
      </c>
      <c r="E8525" s="4">
        <v>186</v>
      </c>
      <c r="F8525" s="5">
        <v>0.70833333333333337</v>
      </c>
      <c r="G8525" s="6">
        <v>250</v>
      </c>
      <c r="H8525" s="7">
        <v>41250</v>
      </c>
      <c r="I8525" s="7">
        <f>FlightsPivot[[#This Row],[Total Fare]]*10%</f>
        <v>4125</v>
      </c>
      <c r="J8525" s="7">
        <f>FlightsPivot[[#This Row],[Total Fare]]+FlightsPivot[[#This Row],[10% tax ]]</f>
        <v>45375</v>
      </c>
      <c r="K8525" s="4">
        <v>9</v>
      </c>
      <c r="L8525" s="4">
        <v>2014</v>
      </c>
      <c r="M8525" t="str">
        <f>INDEX(RoutesPivot[DepAirport],MATCH($C8525,RoutesPivot[[RouteID]:[RouteID]],0))</f>
        <v>ORD</v>
      </c>
      <c r="N8525" t="str">
        <f>INDEX(RoutesPivot[AirportID],MATCH($C8525,RoutesPivot[[RouteID]:[RouteID]],0))</f>
        <v>JFK</v>
      </c>
      <c r="O8525">
        <f>INDEX(RoutesPivot[Distance],MATCH($C8525,RoutesPivot[[RouteID]:[RouteID]],0))</f>
        <v>619</v>
      </c>
      <c r="P8525">
        <f>INDEX(RoutesPivot[ListPrice],MATCH($C8525,RoutesPivot[[RouteID]:[RouteID]],0))</f>
        <v>250</v>
      </c>
      <c r="Q8525" t="str">
        <f>INDEX(AirportPivot[AirportName],MATCH($N8525,AirportPivot[[AirportID]:[AirportID]],0))</f>
        <v>John F Kennedy International</v>
      </c>
      <c r="R8525">
        <f>INDEX(AirportPivot[Gates (number of available)],MATCH($N8525,AirportPivot[[AirportID]:[AirportID]],0))</f>
        <v>120</v>
      </c>
    </row>
    <row r="8526" spans="1:18" x14ac:dyDescent="0.25">
      <c r="A8526" s="3" t="s">
        <v>8558</v>
      </c>
      <c r="B8526" s="12">
        <v>42165</v>
      </c>
      <c r="C8526" s="4" t="s">
        <v>23</v>
      </c>
      <c r="D8526" s="4">
        <v>2.5</v>
      </c>
      <c r="E8526" s="4">
        <v>116</v>
      </c>
      <c r="F8526" s="5">
        <v>0.79166666666666663</v>
      </c>
      <c r="G8526" s="6">
        <v>330</v>
      </c>
      <c r="H8526" s="7">
        <v>61050</v>
      </c>
      <c r="I8526" s="7">
        <f>FlightsPivot[[#This Row],[Total Fare]]*10%</f>
        <v>6105</v>
      </c>
      <c r="J8526" s="7">
        <f>FlightsPivot[[#This Row],[Total Fare]]+FlightsPivot[[#This Row],[10% tax ]]</f>
        <v>67155</v>
      </c>
      <c r="K8526" s="4">
        <v>6</v>
      </c>
      <c r="L8526" s="4">
        <v>2015</v>
      </c>
      <c r="M8526" t="str">
        <f>INDEX(RoutesPivot[DepAirport],MATCH($C8526,RoutesPivot[[RouteID]:[RouteID]],0))</f>
        <v>ORD</v>
      </c>
      <c r="N8526" t="str">
        <f>INDEX(RoutesPivot[AirportID],MATCH($C8526,RoutesPivot[[RouteID]:[RouteID]],0))</f>
        <v>DEN</v>
      </c>
      <c r="O8526">
        <f>INDEX(RoutesPivot[Distance],MATCH($C8526,RoutesPivot[[RouteID]:[RouteID]],0))</f>
        <v>800</v>
      </c>
      <c r="P8526">
        <f>INDEX(RoutesPivot[ListPrice],MATCH($C8526,RoutesPivot[[RouteID]:[RouteID]],0))</f>
        <v>300</v>
      </c>
      <c r="Q8526" t="str">
        <f>INDEX(AirportPivot[AirportName],MATCH($N8526,AirportPivot[[AirportID]:[AirportID]],0))</f>
        <v>Denver International</v>
      </c>
      <c r="R8526">
        <f>INDEX(AirportPivot[Gates (number of available)],MATCH($N8526,AirportPivot[[AirportID]:[AirportID]],0))</f>
        <v>75</v>
      </c>
    </row>
    <row r="8527" spans="1:18" x14ac:dyDescent="0.25">
      <c r="A8527" s="3" t="s">
        <v>8559</v>
      </c>
      <c r="B8527" s="12">
        <v>42313</v>
      </c>
      <c r="C8527" s="4" t="s">
        <v>13</v>
      </c>
      <c r="D8527" s="4">
        <v>0.7</v>
      </c>
      <c r="E8527" s="4">
        <v>55</v>
      </c>
      <c r="F8527" s="5">
        <v>0.33333333333333331</v>
      </c>
      <c r="G8527" s="6">
        <v>250</v>
      </c>
      <c r="H8527" s="7">
        <v>41250</v>
      </c>
      <c r="I8527" s="7">
        <f>FlightsPivot[[#This Row],[Total Fare]]*10%</f>
        <v>4125</v>
      </c>
      <c r="J8527" s="7">
        <f>FlightsPivot[[#This Row],[Total Fare]]+FlightsPivot[[#This Row],[10% tax ]]</f>
        <v>45375</v>
      </c>
      <c r="K8527" s="4">
        <v>11</v>
      </c>
      <c r="L8527" s="4">
        <v>2015</v>
      </c>
      <c r="M8527" t="str">
        <f>INDEX(RoutesPivot[DepAirport],MATCH($C8527,RoutesPivot[[RouteID]:[RouteID]],0))</f>
        <v>ORD</v>
      </c>
      <c r="N8527" t="str">
        <f>INDEX(RoutesPivot[AirportID],MATCH($C8527,RoutesPivot[[RouteID]:[RouteID]],0))</f>
        <v>JFK</v>
      </c>
      <c r="O8527">
        <f>INDEX(RoutesPivot[Distance],MATCH($C8527,RoutesPivot[[RouteID]:[RouteID]],0))</f>
        <v>619</v>
      </c>
      <c r="P8527">
        <f>INDEX(RoutesPivot[ListPrice],MATCH($C8527,RoutesPivot[[RouteID]:[RouteID]],0))</f>
        <v>250</v>
      </c>
      <c r="Q8527" t="str">
        <f>INDEX(AirportPivot[AirportName],MATCH($N8527,AirportPivot[[AirportID]:[AirportID]],0))</f>
        <v>John F Kennedy International</v>
      </c>
      <c r="R8527">
        <f>INDEX(AirportPivot[Gates (number of available)],MATCH($N8527,AirportPivot[[AirportID]:[AirportID]],0))</f>
        <v>120</v>
      </c>
    </row>
    <row r="8528" spans="1:18" x14ac:dyDescent="0.25">
      <c r="A8528" s="3" t="s">
        <v>8560</v>
      </c>
      <c r="B8528" s="12">
        <v>41962</v>
      </c>
      <c r="C8528" s="4" t="s">
        <v>15</v>
      </c>
      <c r="D8528" s="4">
        <v>3</v>
      </c>
      <c r="E8528" s="4">
        <v>4</v>
      </c>
      <c r="F8528" s="5">
        <v>0.625</v>
      </c>
      <c r="G8528" s="6">
        <v>225</v>
      </c>
      <c r="H8528" s="7">
        <v>41625</v>
      </c>
      <c r="I8528" s="7">
        <f>FlightsPivot[[#This Row],[Total Fare]]*10%</f>
        <v>4162.5</v>
      </c>
      <c r="J8528" s="7">
        <f>FlightsPivot[[#This Row],[Total Fare]]+FlightsPivot[[#This Row],[10% tax ]]</f>
        <v>45787.5</v>
      </c>
      <c r="K8528" s="4">
        <v>11</v>
      </c>
      <c r="L8528" s="4">
        <v>2014</v>
      </c>
      <c r="M8528" t="str">
        <f>INDEX(RoutesPivot[DepAirport],MATCH($C8528,RoutesPivot[[RouteID]:[RouteID]],0))</f>
        <v>ORD</v>
      </c>
      <c r="N8528" t="str">
        <f>INDEX(RoutesPivot[AirportID],MATCH($C8528,RoutesPivot[[RouteID]:[RouteID]],0))</f>
        <v>EWR</v>
      </c>
      <c r="O8528">
        <f>INDEX(RoutesPivot[Distance],MATCH($C8528,RoutesPivot[[RouteID]:[RouteID]],0))</f>
        <v>600</v>
      </c>
      <c r="P8528">
        <f>INDEX(RoutesPivot[ListPrice],MATCH($C8528,RoutesPivot[[RouteID]:[RouteID]],0))</f>
        <v>225</v>
      </c>
      <c r="Q8528" t="str">
        <f>INDEX(AirportPivot[AirportName],MATCH($N8528,AirportPivot[[AirportID]:[AirportID]],0))</f>
        <v>Newark Liberty International</v>
      </c>
      <c r="R8528">
        <f>INDEX(AirportPivot[Gates (number of available)],MATCH($N8528,AirportPivot[[AirportID]:[AirportID]],0))</f>
        <v>82</v>
      </c>
    </row>
    <row r="8529" spans="1:18" x14ac:dyDescent="0.25">
      <c r="A8529" s="3" t="s">
        <v>8561</v>
      </c>
      <c r="B8529" s="12">
        <v>42355</v>
      </c>
      <c r="C8529" s="4" t="s">
        <v>50</v>
      </c>
      <c r="D8529" s="4">
        <v>2.2000000000000002</v>
      </c>
      <c r="E8529" s="4">
        <v>56</v>
      </c>
      <c r="F8529" s="5">
        <v>0.39583333333333331</v>
      </c>
      <c r="G8529" s="6">
        <v>275</v>
      </c>
      <c r="H8529" s="7">
        <v>45375</v>
      </c>
      <c r="I8529" s="7">
        <f>FlightsPivot[[#This Row],[Total Fare]]*10%</f>
        <v>4537.5</v>
      </c>
      <c r="J8529" s="7">
        <f>FlightsPivot[[#This Row],[Total Fare]]+FlightsPivot[[#This Row],[10% tax ]]</f>
        <v>49912.5</v>
      </c>
      <c r="K8529" s="4">
        <v>12</v>
      </c>
      <c r="L8529" s="4">
        <v>2015</v>
      </c>
      <c r="M8529" t="str">
        <f>INDEX(RoutesPivot[DepAirport],MATCH($C8529,RoutesPivot[[RouteID]:[RouteID]],0))</f>
        <v>ORD</v>
      </c>
      <c r="N8529" t="str">
        <f>INDEX(RoutesPivot[AirportID],MATCH($C8529,RoutesPivot[[RouteID]:[RouteID]],0))</f>
        <v>LGA</v>
      </c>
      <c r="O8529">
        <f>INDEX(RoutesPivot[Distance],MATCH($C8529,RoutesPivot[[RouteID]:[RouteID]],0))</f>
        <v>610</v>
      </c>
      <c r="P8529">
        <f>INDEX(RoutesPivot[ListPrice],MATCH($C8529,RoutesPivot[[RouteID]:[RouteID]],0))</f>
        <v>275</v>
      </c>
      <c r="Q8529" t="str">
        <f>INDEX(AirportPivot[AirportName],MATCH($N8529,AirportPivot[[AirportID]:[AirportID]],0))</f>
        <v>Laguardia</v>
      </c>
      <c r="R8529">
        <f>INDEX(AirportPivot[Gates (number of available)],MATCH($N8529,AirportPivot[[AirportID]:[AirportID]],0))</f>
        <v>66</v>
      </c>
    </row>
    <row r="8530" spans="1:18" x14ac:dyDescent="0.25">
      <c r="A8530" s="3" t="s">
        <v>8562</v>
      </c>
      <c r="B8530" s="12">
        <v>41742</v>
      </c>
      <c r="C8530" s="4" t="s">
        <v>17</v>
      </c>
      <c r="D8530" s="4">
        <v>3.3</v>
      </c>
      <c r="E8530" s="4">
        <v>25</v>
      </c>
      <c r="F8530" s="5">
        <v>0.72916666666666663</v>
      </c>
      <c r="G8530" s="6">
        <v>350</v>
      </c>
      <c r="H8530" s="7">
        <v>64750</v>
      </c>
      <c r="I8530" s="7">
        <f>FlightsPivot[[#This Row],[Total Fare]]*10%</f>
        <v>6475</v>
      </c>
      <c r="J8530" s="7">
        <f>FlightsPivot[[#This Row],[Total Fare]]+FlightsPivot[[#This Row],[10% tax ]]</f>
        <v>71225</v>
      </c>
      <c r="K8530" s="4">
        <v>4</v>
      </c>
      <c r="L8530" s="4">
        <v>2014</v>
      </c>
      <c r="M8530" t="str">
        <f>INDEX(RoutesPivot[DepAirport],MATCH($C8530,RoutesPivot[[RouteID]:[RouteID]],0))</f>
        <v>ORD</v>
      </c>
      <c r="N8530" t="str">
        <f>INDEX(RoutesPivot[AirportID],MATCH($C8530,RoutesPivot[[RouteID]:[RouteID]],0))</f>
        <v>LAX</v>
      </c>
      <c r="O8530">
        <f>INDEX(RoutesPivot[Distance],MATCH($C8530,RoutesPivot[[RouteID]:[RouteID]],0))</f>
        <v>1518</v>
      </c>
      <c r="P8530">
        <f>INDEX(RoutesPivot[ListPrice],MATCH($C8530,RoutesPivot[[RouteID]:[RouteID]],0))</f>
        <v>350</v>
      </c>
      <c r="Q8530" t="str">
        <f>INDEX(AirportPivot[AirportName],MATCH($N8530,AirportPivot[[AirportID]:[AirportID]],0))</f>
        <v>Los Angeles International</v>
      </c>
      <c r="R8530">
        <f>INDEX(AirportPivot[Gates (number of available)],MATCH($N8530,AirportPivot[[AirportID]:[AirportID]],0))</f>
        <v>86</v>
      </c>
    </row>
    <row r="8531" spans="1:18" x14ac:dyDescent="0.25">
      <c r="A8531" s="3" t="s">
        <v>8563</v>
      </c>
      <c r="B8531" s="12">
        <v>41948</v>
      </c>
      <c r="C8531" s="4" t="s">
        <v>98</v>
      </c>
      <c r="D8531" s="4">
        <v>2.4</v>
      </c>
      <c r="E8531" s="4">
        <v>10</v>
      </c>
      <c r="F8531" s="5">
        <v>0.625</v>
      </c>
      <c r="G8531" s="6">
        <v>275</v>
      </c>
      <c r="H8531" s="7">
        <v>50875</v>
      </c>
      <c r="I8531" s="7">
        <f>FlightsPivot[[#This Row],[Total Fare]]*10%</f>
        <v>5087.5</v>
      </c>
      <c r="J8531" s="7">
        <f>FlightsPivot[[#This Row],[Total Fare]]+FlightsPivot[[#This Row],[10% tax ]]</f>
        <v>55962.5</v>
      </c>
      <c r="K8531" s="4">
        <v>11</v>
      </c>
      <c r="L8531" s="4">
        <v>2014</v>
      </c>
      <c r="M8531" t="str">
        <f>INDEX(RoutesPivot[DepAirport],MATCH($C8531,RoutesPivot[[RouteID]:[RouteID]],0))</f>
        <v>ORD</v>
      </c>
      <c r="N8531" t="str">
        <f>INDEX(RoutesPivot[AirportID],MATCH($C8531,RoutesPivot[[RouteID]:[RouteID]],0))</f>
        <v>PHL</v>
      </c>
      <c r="O8531">
        <f>INDEX(RoutesPivot[Distance],MATCH($C8531,RoutesPivot[[RouteID]:[RouteID]],0))</f>
        <v>580</v>
      </c>
      <c r="P8531">
        <f>INDEX(RoutesPivot[ListPrice],MATCH($C8531,RoutesPivot[[RouteID]:[RouteID]],0))</f>
        <v>275</v>
      </c>
      <c r="Q8531" t="str">
        <f>INDEX(AirportPivot[AirportName],MATCH($N8531,AirportPivot[[AirportID]:[AirportID]],0))</f>
        <v>Philadelphia International</v>
      </c>
      <c r="R8531">
        <f>INDEX(AirportPivot[Gates (number of available)],MATCH($N8531,AirportPivot[[AirportID]:[AirportID]],0))</f>
        <v>89</v>
      </c>
    </row>
    <row r="8532" spans="1:18" x14ac:dyDescent="0.25">
      <c r="A8532" s="3" t="s">
        <v>8564</v>
      </c>
      <c r="B8532" s="12">
        <v>42327</v>
      </c>
      <c r="C8532" s="4" t="s">
        <v>37</v>
      </c>
      <c r="D8532" s="4">
        <v>1.8</v>
      </c>
      <c r="E8532" s="4">
        <v>130</v>
      </c>
      <c r="F8532" s="5">
        <v>0.72916666666666663</v>
      </c>
      <c r="G8532" s="6">
        <v>350</v>
      </c>
      <c r="H8532" s="7">
        <v>64750</v>
      </c>
      <c r="I8532" s="7">
        <f>FlightsPivot[[#This Row],[Total Fare]]*10%</f>
        <v>6475</v>
      </c>
      <c r="J8532" s="7">
        <f>FlightsPivot[[#This Row],[Total Fare]]+FlightsPivot[[#This Row],[10% tax ]]</f>
        <v>71225</v>
      </c>
      <c r="K8532" s="4">
        <v>11</v>
      </c>
      <c r="L8532" s="4">
        <v>2015</v>
      </c>
      <c r="M8532" t="str">
        <f>INDEX(RoutesPivot[DepAirport],MATCH($C8532,RoutesPivot[[RouteID]:[RouteID]],0))</f>
        <v>ORD</v>
      </c>
      <c r="N8532" t="str">
        <f>INDEX(RoutesPivot[AirportID],MATCH($C8532,RoutesPivot[[RouteID]:[RouteID]],0))</f>
        <v>SEA</v>
      </c>
      <c r="O8532">
        <f>INDEX(RoutesPivot[Distance],MATCH($C8532,RoutesPivot[[RouteID]:[RouteID]],0))</f>
        <v>1500</v>
      </c>
      <c r="P8532">
        <f>INDEX(RoutesPivot[ListPrice],MATCH($C8532,RoutesPivot[[RouteID]:[RouteID]],0))</f>
        <v>350</v>
      </c>
      <c r="Q8532" t="str">
        <f>INDEX(AirportPivot[AirportName],MATCH($N8532,AirportPivot[[AirportID]:[AirportID]],0))</f>
        <v>Seattle-Tacoma International</v>
      </c>
      <c r="R8532">
        <f>INDEX(AirportPivot[Gates (number of available)],MATCH($N8532,AirportPivot[[AirportID]:[AirportID]],0))</f>
        <v>58</v>
      </c>
    </row>
    <row r="8533" spans="1:18" x14ac:dyDescent="0.25">
      <c r="A8533" s="3" t="s">
        <v>8565</v>
      </c>
      <c r="B8533" s="12">
        <v>42340</v>
      </c>
      <c r="C8533" s="4" t="s">
        <v>30</v>
      </c>
      <c r="D8533" s="4">
        <v>1.2</v>
      </c>
      <c r="E8533" s="4">
        <v>140</v>
      </c>
      <c r="F8533" s="5">
        <v>0.33333333333333331</v>
      </c>
      <c r="G8533" s="6">
        <v>250</v>
      </c>
      <c r="H8533" s="7">
        <v>46250</v>
      </c>
      <c r="I8533" s="7">
        <f>FlightsPivot[[#This Row],[Total Fare]]*10%</f>
        <v>4625</v>
      </c>
      <c r="J8533" s="7">
        <f>FlightsPivot[[#This Row],[Total Fare]]+FlightsPivot[[#This Row],[10% tax ]]</f>
        <v>50875</v>
      </c>
      <c r="K8533" s="4">
        <v>12</v>
      </c>
      <c r="L8533" s="4">
        <v>2015</v>
      </c>
      <c r="M8533" t="str">
        <f>INDEX(RoutesPivot[DepAirport],MATCH($C8533,RoutesPivot[[RouteID]:[RouteID]],0))</f>
        <v>ORD</v>
      </c>
      <c r="N8533" t="str">
        <f>INDEX(RoutesPivot[AirportID],MATCH($C8533,RoutesPivot[[RouteID]:[RouteID]],0))</f>
        <v>MCO</v>
      </c>
      <c r="O8533">
        <f>INDEX(RoutesPivot[Distance],MATCH($C8533,RoutesPivot[[RouteID]:[RouteID]],0))</f>
        <v>850</v>
      </c>
      <c r="P8533">
        <f>INDEX(RoutesPivot[ListPrice],MATCH($C8533,RoutesPivot[[RouteID]:[RouteID]],0))</f>
        <v>250</v>
      </c>
      <c r="Q8533" t="str">
        <f>INDEX(AirportPivot[AirportName],MATCH($N8533,AirportPivot[[AirportID]:[AirportID]],0))</f>
        <v>Orlando International</v>
      </c>
      <c r="R8533">
        <f>INDEX(AirportPivot[Gates (number of available)],MATCH($N8533,AirportPivot[[AirportID]:[AirportID]],0))</f>
        <v>67</v>
      </c>
    </row>
    <row r="8534" spans="1:18" x14ac:dyDescent="0.25">
      <c r="A8534" s="3" t="s">
        <v>8566</v>
      </c>
      <c r="B8534" s="12">
        <v>41777</v>
      </c>
      <c r="C8534" s="4" t="s">
        <v>13</v>
      </c>
      <c r="D8534" s="4">
        <v>1.9</v>
      </c>
      <c r="E8534" s="4">
        <v>14</v>
      </c>
      <c r="F8534" s="5">
        <v>0.29166666666666669</v>
      </c>
      <c r="G8534" s="6">
        <v>250</v>
      </c>
      <c r="H8534" s="7">
        <v>46250</v>
      </c>
      <c r="I8534" s="7">
        <f>FlightsPivot[[#This Row],[Total Fare]]*10%</f>
        <v>4625</v>
      </c>
      <c r="J8534" s="7">
        <f>FlightsPivot[[#This Row],[Total Fare]]+FlightsPivot[[#This Row],[10% tax ]]</f>
        <v>50875</v>
      </c>
      <c r="K8534" s="4">
        <v>5</v>
      </c>
      <c r="L8534" s="4">
        <v>2014</v>
      </c>
      <c r="M8534" t="str">
        <f>INDEX(RoutesPivot[DepAirport],MATCH($C8534,RoutesPivot[[RouteID]:[RouteID]],0))</f>
        <v>ORD</v>
      </c>
      <c r="N8534" t="str">
        <f>INDEX(RoutesPivot[AirportID],MATCH($C8534,RoutesPivot[[RouteID]:[RouteID]],0))</f>
        <v>JFK</v>
      </c>
      <c r="O8534">
        <f>INDEX(RoutesPivot[Distance],MATCH($C8534,RoutesPivot[[RouteID]:[RouteID]],0))</f>
        <v>619</v>
      </c>
      <c r="P8534">
        <f>INDEX(RoutesPivot[ListPrice],MATCH($C8534,RoutesPivot[[RouteID]:[RouteID]],0))</f>
        <v>250</v>
      </c>
      <c r="Q8534" t="str">
        <f>INDEX(AirportPivot[AirportName],MATCH($N8534,AirportPivot[[AirportID]:[AirportID]],0))</f>
        <v>John F Kennedy International</v>
      </c>
      <c r="R8534">
        <f>INDEX(AirportPivot[Gates (number of available)],MATCH($N8534,AirportPivot[[AirportID]:[AirportID]],0))</f>
        <v>120</v>
      </c>
    </row>
    <row r="8535" spans="1:18" x14ac:dyDescent="0.25">
      <c r="A8535" s="3" t="s">
        <v>8567</v>
      </c>
      <c r="B8535" s="12">
        <v>42340</v>
      </c>
      <c r="C8535" s="4" t="s">
        <v>37</v>
      </c>
      <c r="D8535" s="4">
        <v>1.7</v>
      </c>
      <c r="E8535" s="4">
        <v>45</v>
      </c>
      <c r="F8535" s="5">
        <v>0.5</v>
      </c>
      <c r="G8535" s="6">
        <v>350</v>
      </c>
      <c r="H8535" s="7">
        <v>57750</v>
      </c>
      <c r="I8535" s="7">
        <f>FlightsPivot[[#This Row],[Total Fare]]*10%</f>
        <v>5775</v>
      </c>
      <c r="J8535" s="7">
        <f>FlightsPivot[[#This Row],[Total Fare]]+FlightsPivot[[#This Row],[10% tax ]]</f>
        <v>63525</v>
      </c>
      <c r="K8535" s="4">
        <v>12</v>
      </c>
      <c r="L8535" s="4">
        <v>2015</v>
      </c>
      <c r="M8535" t="str">
        <f>INDEX(RoutesPivot[DepAirport],MATCH($C8535,RoutesPivot[[RouteID]:[RouteID]],0))</f>
        <v>ORD</v>
      </c>
      <c r="N8535" t="str">
        <f>INDEX(RoutesPivot[AirportID],MATCH($C8535,RoutesPivot[[RouteID]:[RouteID]],0))</f>
        <v>SEA</v>
      </c>
      <c r="O8535">
        <f>INDEX(RoutesPivot[Distance],MATCH($C8535,RoutesPivot[[RouteID]:[RouteID]],0))</f>
        <v>1500</v>
      </c>
      <c r="P8535">
        <f>INDEX(RoutesPivot[ListPrice],MATCH($C8535,RoutesPivot[[RouteID]:[RouteID]],0))</f>
        <v>350</v>
      </c>
      <c r="Q8535" t="str">
        <f>INDEX(AirportPivot[AirportName],MATCH($N8535,AirportPivot[[AirportID]:[AirportID]],0))</f>
        <v>Seattle-Tacoma International</v>
      </c>
      <c r="R8535">
        <f>INDEX(AirportPivot[Gates (number of available)],MATCH($N8535,AirportPivot[[AirportID]:[AirportID]],0))</f>
        <v>58</v>
      </c>
    </row>
    <row r="8536" spans="1:18" x14ac:dyDescent="0.25">
      <c r="A8536" s="3" t="s">
        <v>8568</v>
      </c>
      <c r="B8536" s="12">
        <v>42192</v>
      </c>
      <c r="C8536" s="4" t="s">
        <v>11</v>
      </c>
      <c r="D8536" s="4">
        <v>2.1</v>
      </c>
      <c r="E8536" s="4">
        <v>37</v>
      </c>
      <c r="F8536" s="5">
        <v>0.45833333333333331</v>
      </c>
      <c r="G8536" s="6">
        <v>330</v>
      </c>
      <c r="H8536" s="7">
        <v>54450</v>
      </c>
      <c r="I8536" s="7">
        <f>FlightsPivot[[#This Row],[Total Fare]]*10%</f>
        <v>5445</v>
      </c>
      <c r="J8536" s="7">
        <f>FlightsPivot[[#This Row],[Total Fare]]+FlightsPivot[[#This Row],[10% tax ]]</f>
        <v>59895</v>
      </c>
      <c r="K8536" s="4">
        <v>7</v>
      </c>
      <c r="L8536" s="4">
        <v>2015</v>
      </c>
      <c r="M8536" t="str">
        <f>INDEX(RoutesPivot[DepAirport],MATCH($C8536,RoutesPivot[[RouteID]:[RouteID]],0))</f>
        <v>ORD</v>
      </c>
      <c r="N8536" t="str">
        <f>INDEX(RoutesPivot[AirportID],MATCH($C8536,RoutesPivot[[RouteID]:[RouteID]],0))</f>
        <v>BOS</v>
      </c>
      <c r="O8536">
        <f>INDEX(RoutesPivot[Distance],MATCH($C8536,RoutesPivot[[RouteID]:[RouteID]],0))</f>
        <v>730</v>
      </c>
      <c r="P8536">
        <f>INDEX(RoutesPivot[ListPrice],MATCH($C8536,RoutesPivot[[RouteID]:[RouteID]],0))</f>
        <v>300</v>
      </c>
      <c r="Q8536" t="str">
        <f>INDEX(AirportPivot[AirportName],MATCH($N8536,AirportPivot[[AirportID]:[AirportID]],0))</f>
        <v>General Edward Lawrence Logan International</v>
      </c>
      <c r="R8536">
        <f>INDEX(AirportPivot[Gates (number of available)],MATCH($N8536,AirportPivot[[AirportID]:[AirportID]],0))</f>
        <v>63</v>
      </c>
    </row>
    <row r="8537" spans="1:18" x14ac:dyDescent="0.25">
      <c r="A8537" s="3" t="s">
        <v>8569</v>
      </c>
      <c r="B8537" s="12">
        <v>41897</v>
      </c>
      <c r="C8537" s="4" t="s">
        <v>50</v>
      </c>
      <c r="D8537" s="4">
        <v>1.4</v>
      </c>
      <c r="E8537" s="4">
        <v>36</v>
      </c>
      <c r="F8537" s="5">
        <v>0.6875</v>
      </c>
      <c r="G8537" s="6">
        <v>275</v>
      </c>
      <c r="H8537" s="7">
        <v>45375</v>
      </c>
      <c r="I8537" s="7">
        <f>FlightsPivot[[#This Row],[Total Fare]]*10%</f>
        <v>4537.5</v>
      </c>
      <c r="J8537" s="7">
        <f>FlightsPivot[[#This Row],[Total Fare]]+FlightsPivot[[#This Row],[10% tax ]]</f>
        <v>49912.5</v>
      </c>
      <c r="K8537" s="4">
        <v>9</v>
      </c>
      <c r="L8537" s="4">
        <v>2014</v>
      </c>
      <c r="M8537" t="str">
        <f>INDEX(RoutesPivot[DepAirport],MATCH($C8537,RoutesPivot[[RouteID]:[RouteID]],0))</f>
        <v>ORD</v>
      </c>
      <c r="N8537" t="str">
        <f>INDEX(RoutesPivot[AirportID],MATCH($C8537,RoutesPivot[[RouteID]:[RouteID]],0))</f>
        <v>LGA</v>
      </c>
      <c r="O8537">
        <f>INDEX(RoutesPivot[Distance],MATCH($C8537,RoutesPivot[[RouteID]:[RouteID]],0))</f>
        <v>610</v>
      </c>
      <c r="P8537">
        <f>INDEX(RoutesPivot[ListPrice],MATCH($C8537,RoutesPivot[[RouteID]:[RouteID]],0))</f>
        <v>275</v>
      </c>
      <c r="Q8537" t="str">
        <f>INDEX(AirportPivot[AirportName],MATCH($N8537,AirportPivot[[AirportID]:[AirportID]],0))</f>
        <v>Laguardia</v>
      </c>
      <c r="R8537">
        <f>INDEX(AirportPivot[Gates (number of available)],MATCH($N8537,AirportPivot[[AirportID]:[AirportID]],0))</f>
        <v>66</v>
      </c>
    </row>
    <row r="8538" spans="1:18" x14ac:dyDescent="0.25">
      <c r="A8538" s="3" t="s">
        <v>8570</v>
      </c>
      <c r="B8538" s="12">
        <v>42221</v>
      </c>
      <c r="C8538" s="4" t="s">
        <v>80</v>
      </c>
      <c r="D8538" s="4">
        <v>1.2</v>
      </c>
      <c r="E8538" s="4">
        <v>148</v>
      </c>
      <c r="F8538" s="5">
        <v>0.70833333333333337</v>
      </c>
      <c r="G8538" s="6">
        <v>330</v>
      </c>
      <c r="H8538" s="7">
        <v>61050</v>
      </c>
      <c r="I8538" s="7">
        <f>FlightsPivot[[#This Row],[Total Fare]]*10%</f>
        <v>6105</v>
      </c>
      <c r="J8538" s="7">
        <f>FlightsPivot[[#This Row],[Total Fare]]+FlightsPivot[[#This Row],[10% tax ]]</f>
        <v>67155</v>
      </c>
      <c r="K8538" s="4">
        <v>8</v>
      </c>
      <c r="L8538" s="4">
        <v>2015</v>
      </c>
      <c r="M8538" t="str">
        <f>INDEX(RoutesPivot[DepAirport],MATCH($C8538,RoutesPivot[[RouteID]:[RouteID]],0))</f>
        <v>ORD</v>
      </c>
      <c r="N8538" t="str">
        <f>INDEX(RoutesPivot[AirportID],MATCH($C8538,RoutesPivot[[RouteID]:[RouteID]],0))</f>
        <v>MIA</v>
      </c>
      <c r="O8538">
        <f>INDEX(RoutesPivot[Distance],MATCH($C8538,RoutesPivot[[RouteID]:[RouteID]],0))</f>
        <v>1000</v>
      </c>
      <c r="P8538">
        <f>INDEX(RoutesPivot[ListPrice],MATCH($C8538,RoutesPivot[[RouteID]:[RouteID]],0))</f>
        <v>300</v>
      </c>
      <c r="Q8538" t="str">
        <f>INDEX(AirportPivot[AirportName],MATCH($N8538,AirportPivot[[AirportID]:[AirportID]],0))</f>
        <v>Miami International</v>
      </c>
      <c r="R8538">
        <f>INDEX(AirportPivot[Gates (number of available)],MATCH($N8538,AirportPivot[[AirportID]:[AirportID]],0))</f>
        <v>80</v>
      </c>
    </row>
    <row r="8539" spans="1:18" x14ac:dyDescent="0.25">
      <c r="A8539" s="3" t="s">
        <v>8571</v>
      </c>
      <c r="B8539" s="12">
        <v>41936</v>
      </c>
      <c r="C8539" s="4" t="s">
        <v>25</v>
      </c>
      <c r="D8539" s="4">
        <v>1.1000000000000001</v>
      </c>
      <c r="E8539" s="4">
        <v>32</v>
      </c>
      <c r="F8539" s="5">
        <v>0.875</v>
      </c>
      <c r="G8539" s="6">
        <v>200</v>
      </c>
      <c r="H8539" s="7">
        <v>37000</v>
      </c>
      <c r="I8539" s="7">
        <f>FlightsPivot[[#This Row],[Total Fare]]*10%</f>
        <v>3700</v>
      </c>
      <c r="J8539" s="7">
        <f>FlightsPivot[[#This Row],[Total Fare]]+FlightsPivot[[#This Row],[10% tax ]]</f>
        <v>40700</v>
      </c>
      <c r="K8539" s="4">
        <v>10</v>
      </c>
      <c r="L8539" s="4">
        <v>2014</v>
      </c>
      <c r="M8539" t="str">
        <f>INDEX(RoutesPivot[DepAirport],MATCH($C8539,RoutesPivot[[RouteID]:[RouteID]],0))</f>
        <v>ORD</v>
      </c>
      <c r="N8539" t="str">
        <f>INDEX(RoutesPivot[AirportID],MATCH($C8539,RoutesPivot[[RouteID]:[RouteID]],0))</f>
        <v>DFW</v>
      </c>
      <c r="O8539">
        <f>INDEX(RoutesPivot[Distance],MATCH($C8539,RoutesPivot[[RouteID]:[RouteID]],0))</f>
        <v>700</v>
      </c>
      <c r="P8539">
        <f>INDEX(RoutesPivot[ListPrice],MATCH($C8539,RoutesPivot[[RouteID]:[RouteID]],0))</f>
        <v>200</v>
      </c>
      <c r="Q8539" t="str">
        <f>INDEX(AirportPivot[AirportName],MATCH($N8539,AirportPivot[[AirportID]:[AirportID]],0))</f>
        <v>Dallas/Fort Worth International</v>
      </c>
      <c r="R8539">
        <f>INDEX(AirportPivot[Gates (number of available)],MATCH($N8539,AirportPivot[[AirportID]:[AirportID]],0))</f>
        <v>130</v>
      </c>
    </row>
    <row r="8540" spans="1:18" x14ac:dyDescent="0.25">
      <c r="A8540" s="3" t="s">
        <v>8572</v>
      </c>
      <c r="B8540" s="12">
        <v>41813</v>
      </c>
      <c r="C8540" s="4" t="s">
        <v>33</v>
      </c>
      <c r="D8540" s="4">
        <v>1.9</v>
      </c>
      <c r="E8540" s="4">
        <v>147</v>
      </c>
      <c r="F8540" s="5">
        <v>0.70833333333333337</v>
      </c>
      <c r="G8540" s="6">
        <v>412.5</v>
      </c>
      <c r="H8540" s="7">
        <v>76312.5</v>
      </c>
      <c r="I8540" s="7">
        <f>FlightsPivot[[#This Row],[Total Fare]]*10%</f>
        <v>7631.25</v>
      </c>
      <c r="J8540" s="7">
        <f>FlightsPivot[[#This Row],[Total Fare]]+FlightsPivot[[#This Row],[10% tax ]]</f>
        <v>83943.75</v>
      </c>
      <c r="K8540" s="4">
        <v>6</v>
      </c>
      <c r="L8540" s="4">
        <v>2014</v>
      </c>
      <c r="M8540" t="str">
        <f>INDEX(RoutesPivot[DepAirport],MATCH($C8540,RoutesPivot[[RouteID]:[RouteID]],0))</f>
        <v>ORD</v>
      </c>
      <c r="N8540" t="str">
        <f>INDEX(RoutesPivot[AirportID],MATCH($C8540,RoutesPivot[[RouteID]:[RouteID]],0))</f>
        <v>SFO</v>
      </c>
      <c r="O8540">
        <f>INDEX(RoutesPivot[Distance],MATCH($C8540,RoutesPivot[[RouteID]:[RouteID]],0))</f>
        <v>1600</v>
      </c>
      <c r="P8540">
        <f>INDEX(RoutesPivot[ListPrice],MATCH($C8540,RoutesPivot[[RouteID]:[RouteID]],0))</f>
        <v>375</v>
      </c>
      <c r="Q8540" t="str">
        <f>INDEX(AirportPivot[AirportName],MATCH($N8540,AirportPivot[[AirportID]:[AirportID]],0))</f>
        <v>San Francisco International</v>
      </c>
      <c r="R8540">
        <f>INDEX(AirportPivot[Gates (number of available)],MATCH($N8540,AirportPivot[[AirportID]:[AirportID]],0))</f>
        <v>70</v>
      </c>
    </row>
    <row r="8541" spans="1:18" x14ac:dyDescent="0.25">
      <c r="A8541" s="3" t="s">
        <v>8573</v>
      </c>
      <c r="B8541" s="12">
        <v>42005</v>
      </c>
      <c r="C8541" s="4" t="s">
        <v>13</v>
      </c>
      <c r="D8541" s="4">
        <v>1.3</v>
      </c>
      <c r="E8541" s="4">
        <v>17</v>
      </c>
      <c r="F8541" s="5">
        <v>0.375</v>
      </c>
      <c r="G8541" s="6">
        <v>250</v>
      </c>
      <c r="H8541" s="7">
        <v>46250</v>
      </c>
      <c r="I8541" s="7">
        <f>FlightsPivot[[#This Row],[Total Fare]]*10%</f>
        <v>4625</v>
      </c>
      <c r="J8541" s="7">
        <f>FlightsPivot[[#This Row],[Total Fare]]+FlightsPivot[[#This Row],[10% tax ]]</f>
        <v>50875</v>
      </c>
      <c r="K8541" s="4">
        <v>1</v>
      </c>
      <c r="L8541" s="4">
        <v>2015</v>
      </c>
      <c r="M8541" t="str">
        <f>INDEX(RoutesPivot[DepAirport],MATCH($C8541,RoutesPivot[[RouteID]:[RouteID]],0))</f>
        <v>ORD</v>
      </c>
      <c r="N8541" t="str">
        <f>INDEX(RoutesPivot[AirportID],MATCH($C8541,RoutesPivot[[RouteID]:[RouteID]],0))</f>
        <v>JFK</v>
      </c>
      <c r="O8541">
        <f>INDEX(RoutesPivot[Distance],MATCH($C8541,RoutesPivot[[RouteID]:[RouteID]],0))</f>
        <v>619</v>
      </c>
      <c r="P8541">
        <f>INDEX(RoutesPivot[ListPrice],MATCH($C8541,RoutesPivot[[RouteID]:[RouteID]],0))</f>
        <v>250</v>
      </c>
      <c r="Q8541" t="str">
        <f>INDEX(AirportPivot[AirportName],MATCH($N8541,AirportPivot[[AirportID]:[AirportID]],0))</f>
        <v>John F Kennedy International</v>
      </c>
      <c r="R8541">
        <f>INDEX(AirportPivot[Gates (number of available)],MATCH($N8541,AirportPivot[[AirportID]:[AirportID]],0))</f>
        <v>120</v>
      </c>
    </row>
    <row r="8542" spans="1:18" x14ac:dyDescent="0.25">
      <c r="A8542" s="3" t="s">
        <v>8574</v>
      </c>
      <c r="B8542" s="12">
        <v>41809</v>
      </c>
      <c r="C8542" s="4" t="s">
        <v>27</v>
      </c>
      <c r="D8542" s="4">
        <v>6</v>
      </c>
      <c r="E8542" s="4">
        <v>132</v>
      </c>
      <c r="F8542" s="5">
        <v>0.29166666666666669</v>
      </c>
      <c r="G8542" s="6">
        <v>220</v>
      </c>
      <c r="H8542" s="7">
        <v>40700</v>
      </c>
      <c r="I8542" s="7">
        <f>FlightsPivot[[#This Row],[Total Fare]]*10%</f>
        <v>4070</v>
      </c>
      <c r="J8542" s="7">
        <f>FlightsPivot[[#This Row],[Total Fare]]+FlightsPivot[[#This Row],[10% tax ]]</f>
        <v>44770</v>
      </c>
      <c r="K8542" s="4">
        <v>6</v>
      </c>
      <c r="L8542" s="4">
        <v>2014</v>
      </c>
      <c r="M8542" t="str">
        <f>INDEX(RoutesPivot[DepAirport],MATCH($C8542,RoutesPivot[[RouteID]:[RouteID]],0))</f>
        <v>ORD</v>
      </c>
      <c r="N8542" t="str">
        <f>INDEX(RoutesPivot[AirportID],MATCH($C8542,RoutesPivot[[RouteID]:[RouteID]],0))</f>
        <v>ATL</v>
      </c>
      <c r="O8542">
        <f>INDEX(RoutesPivot[Distance],MATCH($C8542,RoutesPivot[[RouteID]:[RouteID]],0))</f>
        <v>510</v>
      </c>
      <c r="P8542">
        <f>INDEX(RoutesPivot[ListPrice],MATCH($C8542,RoutesPivot[[RouteID]:[RouteID]],0))</f>
        <v>200</v>
      </c>
      <c r="Q8542" t="str">
        <f>INDEX(AirportPivot[AirportName],MATCH($N8542,AirportPivot[[AirportID]:[AirportID]],0))</f>
        <v>Hartsfield-Jackson Atlanta International</v>
      </c>
      <c r="R8542">
        <f>INDEX(AirportPivot[Gates (number of available)],MATCH($N8542,AirportPivot[[AirportID]:[AirportID]],0))</f>
        <v>100</v>
      </c>
    </row>
    <row r="8543" spans="1:18" x14ac:dyDescent="0.25">
      <c r="A8543" s="3" t="s">
        <v>8575</v>
      </c>
      <c r="B8543" s="12">
        <v>42149</v>
      </c>
      <c r="C8543" s="4" t="s">
        <v>70</v>
      </c>
      <c r="D8543" s="4">
        <v>0.4</v>
      </c>
      <c r="E8543" s="4">
        <v>53</v>
      </c>
      <c r="F8543" s="5">
        <v>0.79166666666666663</v>
      </c>
      <c r="G8543" s="6">
        <v>275</v>
      </c>
      <c r="H8543" s="7">
        <v>45375</v>
      </c>
      <c r="I8543" s="7">
        <f>FlightsPivot[[#This Row],[Total Fare]]*10%</f>
        <v>4537.5</v>
      </c>
      <c r="J8543" s="7">
        <f>FlightsPivot[[#This Row],[Total Fare]]+FlightsPivot[[#This Row],[10% tax ]]</f>
        <v>49912.5</v>
      </c>
      <c r="K8543" s="4">
        <v>5</v>
      </c>
      <c r="L8543" s="4">
        <v>2015</v>
      </c>
      <c r="M8543" t="str">
        <f>INDEX(RoutesPivot[DepAirport],MATCH($C8543,RoutesPivot[[RouteID]:[RouteID]],0))</f>
        <v>ORD</v>
      </c>
      <c r="N8543" t="str">
        <f>INDEX(RoutesPivot[AirportID],MATCH($C8543,RoutesPivot[[RouteID]:[RouteID]],0))</f>
        <v>LAS</v>
      </c>
      <c r="O8543">
        <f>INDEX(RoutesPivot[Distance],MATCH($C8543,RoutesPivot[[RouteID]:[RouteID]],0))</f>
        <v>1100</v>
      </c>
      <c r="P8543">
        <f>INDEX(RoutesPivot[ListPrice],MATCH($C8543,RoutesPivot[[RouteID]:[RouteID]],0))</f>
        <v>275</v>
      </c>
      <c r="Q8543" t="str">
        <f>INDEX(AirportPivot[AirportName],MATCH($N8543,AirportPivot[[AirportID]:[AirportID]],0))</f>
        <v>McCarran International</v>
      </c>
      <c r="R8543">
        <f>INDEX(AirportPivot[Gates (number of available)],MATCH($N8543,AirportPivot[[AirportID]:[AirportID]],0))</f>
        <v>68</v>
      </c>
    </row>
    <row r="8544" spans="1:18" x14ac:dyDescent="0.25">
      <c r="A8544" s="3" t="s">
        <v>8576</v>
      </c>
      <c r="B8544" s="12">
        <v>42118</v>
      </c>
      <c r="C8544" s="4" t="s">
        <v>27</v>
      </c>
      <c r="D8544" s="4">
        <v>11.5</v>
      </c>
      <c r="E8544" s="4">
        <v>71</v>
      </c>
      <c r="F8544" s="5">
        <v>0.375</v>
      </c>
      <c r="G8544" s="6">
        <v>200</v>
      </c>
      <c r="H8544" s="7">
        <v>36200</v>
      </c>
      <c r="I8544" s="7">
        <f>FlightsPivot[[#This Row],[Total Fare]]*10%</f>
        <v>3620</v>
      </c>
      <c r="J8544" s="7">
        <f>FlightsPivot[[#This Row],[Total Fare]]+FlightsPivot[[#This Row],[10% tax ]]</f>
        <v>39820</v>
      </c>
      <c r="K8544" s="4">
        <v>4</v>
      </c>
      <c r="L8544" s="4">
        <v>2015</v>
      </c>
      <c r="M8544" t="str">
        <f>INDEX(RoutesPivot[DepAirport],MATCH($C8544,RoutesPivot[[RouteID]:[RouteID]],0))</f>
        <v>ORD</v>
      </c>
      <c r="N8544" t="str">
        <f>INDEX(RoutesPivot[AirportID],MATCH($C8544,RoutesPivot[[RouteID]:[RouteID]],0))</f>
        <v>ATL</v>
      </c>
      <c r="O8544">
        <f>INDEX(RoutesPivot[Distance],MATCH($C8544,RoutesPivot[[RouteID]:[RouteID]],0))</f>
        <v>510</v>
      </c>
      <c r="P8544">
        <f>INDEX(RoutesPivot[ListPrice],MATCH($C8544,RoutesPivot[[RouteID]:[RouteID]],0))</f>
        <v>200</v>
      </c>
      <c r="Q8544" t="str">
        <f>INDEX(AirportPivot[AirportName],MATCH($N8544,AirportPivot[[AirportID]:[AirportID]],0))</f>
        <v>Hartsfield-Jackson Atlanta International</v>
      </c>
      <c r="R8544">
        <f>INDEX(AirportPivot[Gates (number of available)],MATCH($N8544,AirportPivot[[AirportID]:[AirportID]],0))</f>
        <v>100</v>
      </c>
    </row>
    <row r="8545" spans="1:18" x14ac:dyDescent="0.25">
      <c r="A8545" s="3" t="s">
        <v>8577</v>
      </c>
      <c r="B8545" s="12">
        <v>42333</v>
      </c>
      <c r="C8545" s="4" t="s">
        <v>19</v>
      </c>
      <c r="D8545" s="4">
        <v>4.7</v>
      </c>
      <c r="E8545" s="4">
        <v>10</v>
      </c>
      <c r="F8545" s="5">
        <v>0.54166666666666663</v>
      </c>
      <c r="G8545" s="6">
        <v>300</v>
      </c>
      <c r="H8545" s="7">
        <v>55500</v>
      </c>
      <c r="I8545" s="7">
        <f>FlightsPivot[[#This Row],[Total Fare]]*10%</f>
        <v>5550</v>
      </c>
      <c r="J8545" s="7">
        <f>FlightsPivot[[#This Row],[Total Fare]]+FlightsPivot[[#This Row],[10% tax ]]</f>
        <v>61050</v>
      </c>
      <c r="K8545" s="4">
        <v>11</v>
      </c>
      <c r="L8545" s="4">
        <v>2015</v>
      </c>
      <c r="M8545" t="str">
        <f>INDEX(RoutesPivot[DepAirport],MATCH($C8545,RoutesPivot[[RouteID]:[RouteID]],0))</f>
        <v>ORD</v>
      </c>
      <c r="N8545" t="str">
        <f>INDEX(RoutesPivot[AirportID],MATCH($C8545,RoutesPivot[[RouteID]:[RouteID]],0))</f>
        <v>IAH</v>
      </c>
      <c r="O8545">
        <f>INDEX(RoutesPivot[Distance],MATCH($C8545,RoutesPivot[[RouteID]:[RouteID]],0))</f>
        <v>800</v>
      </c>
      <c r="P8545">
        <f>INDEX(RoutesPivot[ListPrice],MATCH($C8545,RoutesPivot[[RouteID]:[RouteID]],0))</f>
        <v>200</v>
      </c>
      <c r="Q8545" t="str">
        <f>INDEX(AirportPivot[AirportName],MATCH($N8545,AirportPivot[[AirportID]:[AirportID]],0))</f>
        <v>George Bush Intercontinental/Houston</v>
      </c>
      <c r="R8545">
        <f>INDEX(AirportPivot[Gates (number of available)],MATCH($N8545,AirportPivot[[AirportID]:[AirportID]],0))</f>
        <v>80</v>
      </c>
    </row>
    <row r="8546" spans="1:18" x14ac:dyDescent="0.25">
      <c r="A8546" s="3" t="s">
        <v>8578</v>
      </c>
      <c r="B8546" s="12">
        <v>42232</v>
      </c>
      <c r="C8546" s="4" t="s">
        <v>27</v>
      </c>
      <c r="D8546" s="4">
        <v>8.9</v>
      </c>
      <c r="E8546" s="4">
        <v>117</v>
      </c>
      <c r="F8546" s="5">
        <v>0.45833333333333331</v>
      </c>
      <c r="G8546" s="6">
        <v>220</v>
      </c>
      <c r="H8546" s="7">
        <v>40700</v>
      </c>
      <c r="I8546" s="7">
        <f>FlightsPivot[[#This Row],[Total Fare]]*10%</f>
        <v>4070</v>
      </c>
      <c r="J8546" s="7">
        <f>FlightsPivot[[#This Row],[Total Fare]]+FlightsPivot[[#This Row],[10% tax ]]</f>
        <v>44770</v>
      </c>
      <c r="K8546" s="4">
        <v>8</v>
      </c>
      <c r="L8546" s="4">
        <v>2015</v>
      </c>
      <c r="M8546" t="str">
        <f>INDEX(RoutesPivot[DepAirport],MATCH($C8546,RoutesPivot[[RouteID]:[RouteID]],0))</f>
        <v>ORD</v>
      </c>
      <c r="N8546" t="str">
        <f>INDEX(RoutesPivot[AirportID],MATCH($C8546,RoutesPivot[[RouteID]:[RouteID]],0))</f>
        <v>ATL</v>
      </c>
      <c r="O8546">
        <f>INDEX(RoutesPivot[Distance],MATCH($C8546,RoutesPivot[[RouteID]:[RouteID]],0))</f>
        <v>510</v>
      </c>
      <c r="P8546">
        <f>INDEX(RoutesPivot[ListPrice],MATCH($C8546,RoutesPivot[[RouteID]:[RouteID]],0))</f>
        <v>200</v>
      </c>
      <c r="Q8546" t="str">
        <f>INDEX(AirportPivot[AirportName],MATCH($N8546,AirportPivot[[AirportID]:[AirportID]],0))</f>
        <v>Hartsfield-Jackson Atlanta International</v>
      </c>
      <c r="R8546">
        <f>INDEX(AirportPivot[Gates (number of available)],MATCH($N8546,AirportPivot[[AirportID]:[AirportID]],0))</f>
        <v>100</v>
      </c>
    </row>
    <row r="8547" spans="1:18" x14ac:dyDescent="0.25">
      <c r="A8547" s="3" t="s">
        <v>8579</v>
      </c>
      <c r="B8547" s="12">
        <v>42007</v>
      </c>
      <c r="C8547" s="4" t="s">
        <v>17</v>
      </c>
      <c r="D8547" s="4">
        <v>3.9</v>
      </c>
      <c r="E8547" s="4">
        <v>186</v>
      </c>
      <c r="F8547" s="5">
        <v>0.45833333333333331</v>
      </c>
      <c r="G8547" s="6">
        <v>350</v>
      </c>
      <c r="H8547" s="7">
        <v>57750</v>
      </c>
      <c r="I8547" s="7">
        <f>FlightsPivot[[#This Row],[Total Fare]]*10%</f>
        <v>5775</v>
      </c>
      <c r="J8547" s="7">
        <f>FlightsPivot[[#This Row],[Total Fare]]+FlightsPivot[[#This Row],[10% tax ]]</f>
        <v>63525</v>
      </c>
      <c r="K8547" s="4">
        <v>1</v>
      </c>
      <c r="L8547" s="4">
        <v>2015</v>
      </c>
      <c r="M8547" t="str">
        <f>INDEX(RoutesPivot[DepAirport],MATCH($C8547,RoutesPivot[[RouteID]:[RouteID]],0))</f>
        <v>ORD</v>
      </c>
      <c r="N8547" t="str">
        <f>INDEX(RoutesPivot[AirportID],MATCH($C8547,RoutesPivot[[RouteID]:[RouteID]],0))</f>
        <v>LAX</v>
      </c>
      <c r="O8547">
        <f>INDEX(RoutesPivot[Distance],MATCH($C8547,RoutesPivot[[RouteID]:[RouteID]],0))</f>
        <v>1518</v>
      </c>
      <c r="P8547">
        <f>INDEX(RoutesPivot[ListPrice],MATCH($C8547,RoutesPivot[[RouteID]:[RouteID]],0))</f>
        <v>350</v>
      </c>
      <c r="Q8547" t="str">
        <f>INDEX(AirportPivot[AirportName],MATCH($N8547,AirportPivot[[AirportID]:[AirportID]],0))</f>
        <v>Los Angeles International</v>
      </c>
      <c r="R8547">
        <f>INDEX(AirportPivot[Gates (number of available)],MATCH($N8547,AirportPivot[[AirportID]:[AirportID]],0))</f>
        <v>86</v>
      </c>
    </row>
    <row r="8548" spans="1:18" x14ac:dyDescent="0.25">
      <c r="A8548" s="3" t="s">
        <v>8580</v>
      </c>
      <c r="B8548" s="12">
        <v>42281</v>
      </c>
      <c r="C8548" s="4" t="s">
        <v>25</v>
      </c>
      <c r="D8548" s="4">
        <v>2.4</v>
      </c>
      <c r="E8548" s="4">
        <v>208</v>
      </c>
      <c r="F8548" s="5">
        <v>0.5625</v>
      </c>
      <c r="G8548" s="6">
        <v>200</v>
      </c>
      <c r="H8548" s="7">
        <v>33000</v>
      </c>
      <c r="I8548" s="7">
        <f>FlightsPivot[[#This Row],[Total Fare]]*10%</f>
        <v>3300</v>
      </c>
      <c r="J8548" s="7">
        <f>FlightsPivot[[#This Row],[Total Fare]]+FlightsPivot[[#This Row],[10% tax ]]</f>
        <v>36300</v>
      </c>
      <c r="K8548" s="4">
        <v>10</v>
      </c>
      <c r="L8548" s="4">
        <v>2015</v>
      </c>
      <c r="M8548" t="str">
        <f>INDEX(RoutesPivot[DepAirport],MATCH($C8548,RoutesPivot[[RouteID]:[RouteID]],0))</f>
        <v>ORD</v>
      </c>
      <c r="N8548" t="str">
        <f>INDEX(RoutesPivot[AirportID],MATCH($C8548,RoutesPivot[[RouteID]:[RouteID]],0))</f>
        <v>DFW</v>
      </c>
      <c r="O8548">
        <f>INDEX(RoutesPivot[Distance],MATCH($C8548,RoutesPivot[[RouteID]:[RouteID]],0))</f>
        <v>700</v>
      </c>
      <c r="P8548">
        <f>INDEX(RoutesPivot[ListPrice],MATCH($C8548,RoutesPivot[[RouteID]:[RouteID]],0))</f>
        <v>200</v>
      </c>
      <c r="Q8548" t="str">
        <f>INDEX(AirportPivot[AirportName],MATCH($N8548,AirportPivot[[AirportID]:[AirportID]],0))</f>
        <v>Dallas/Fort Worth International</v>
      </c>
      <c r="R8548">
        <f>INDEX(AirportPivot[Gates (number of available)],MATCH($N8548,AirportPivot[[AirportID]:[AirportID]],0))</f>
        <v>130</v>
      </c>
    </row>
    <row r="8549" spans="1:18" x14ac:dyDescent="0.25">
      <c r="A8549" s="3" t="s">
        <v>8581</v>
      </c>
      <c r="B8549" s="12">
        <v>41734</v>
      </c>
      <c r="C8549" s="4" t="s">
        <v>80</v>
      </c>
      <c r="D8549" s="4">
        <v>2.5</v>
      </c>
      <c r="E8549" s="4">
        <v>63</v>
      </c>
      <c r="F8549" s="5">
        <v>0.83333333333333337</v>
      </c>
      <c r="G8549" s="6">
        <v>300</v>
      </c>
      <c r="H8549" s="7">
        <v>54300</v>
      </c>
      <c r="I8549" s="7">
        <f>FlightsPivot[[#This Row],[Total Fare]]*10%</f>
        <v>5430</v>
      </c>
      <c r="J8549" s="7">
        <f>FlightsPivot[[#This Row],[Total Fare]]+FlightsPivot[[#This Row],[10% tax ]]</f>
        <v>59730</v>
      </c>
      <c r="K8549" s="4">
        <v>4</v>
      </c>
      <c r="L8549" s="4">
        <v>2014</v>
      </c>
      <c r="M8549" t="str">
        <f>INDEX(RoutesPivot[DepAirport],MATCH($C8549,RoutesPivot[[RouteID]:[RouteID]],0))</f>
        <v>ORD</v>
      </c>
      <c r="N8549" t="str">
        <f>INDEX(RoutesPivot[AirportID],MATCH($C8549,RoutesPivot[[RouteID]:[RouteID]],0))</f>
        <v>MIA</v>
      </c>
      <c r="O8549">
        <f>INDEX(RoutesPivot[Distance],MATCH($C8549,RoutesPivot[[RouteID]:[RouteID]],0))</f>
        <v>1000</v>
      </c>
      <c r="P8549">
        <f>INDEX(RoutesPivot[ListPrice],MATCH($C8549,RoutesPivot[[RouteID]:[RouteID]],0))</f>
        <v>300</v>
      </c>
      <c r="Q8549" t="str">
        <f>INDEX(AirportPivot[AirportName],MATCH($N8549,AirportPivot[[AirportID]:[AirportID]],0))</f>
        <v>Miami International</v>
      </c>
      <c r="R8549">
        <f>INDEX(AirportPivot[Gates (number of available)],MATCH($N8549,AirportPivot[[AirportID]:[AirportID]],0))</f>
        <v>80</v>
      </c>
    </row>
    <row r="8550" spans="1:18" x14ac:dyDescent="0.25">
      <c r="A8550" s="3" t="s">
        <v>8582</v>
      </c>
      <c r="B8550" s="12">
        <v>41852</v>
      </c>
      <c r="C8550" s="4" t="s">
        <v>98</v>
      </c>
      <c r="D8550" s="4">
        <v>1.5</v>
      </c>
      <c r="E8550" s="4">
        <v>30</v>
      </c>
      <c r="F8550" s="5">
        <v>0.75</v>
      </c>
      <c r="G8550" s="6">
        <v>302.5</v>
      </c>
      <c r="H8550" s="7">
        <v>55962.5</v>
      </c>
      <c r="I8550" s="7">
        <f>FlightsPivot[[#This Row],[Total Fare]]*10%</f>
        <v>5596.25</v>
      </c>
      <c r="J8550" s="7">
        <f>FlightsPivot[[#This Row],[Total Fare]]+FlightsPivot[[#This Row],[10% tax ]]</f>
        <v>61558.75</v>
      </c>
      <c r="K8550" s="4">
        <v>8</v>
      </c>
      <c r="L8550" s="4">
        <v>2014</v>
      </c>
      <c r="M8550" t="str">
        <f>INDEX(RoutesPivot[DepAirport],MATCH($C8550,RoutesPivot[[RouteID]:[RouteID]],0))</f>
        <v>ORD</v>
      </c>
      <c r="N8550" t="str">
        <f>INDEX(RoutesPivot[AirportID],MATCH($C8550,RoutesPivot[[RouteID]:[RouteID]],0))</f>
        <v>PHL</v>
      </c>
      <c r="O8550">
        <f>INDEX(RoutesPivot[Distance],MATCH($C8550,RoutesPivot[[RouteID]:[RouteID]],0))</f>
        <v>580</v>
      </c>
      <c r="P8550">
        <f>INDEX(RoutesPivot[ListPrice],MATCH($C8550,RoutesPivot[[RouteID]:[RouteID]],0))</f>
        <v>275</v>
      </c>
      <c r="Q8550" t="str">
        <f>INDEX(AirportPivot[AirportName],MATCH($N8550,AirportPivot[[AirportID]:[AirportID]],0))</f>
        <v>Philadelphia International</v>
      </c>
      <c r="R8550">
        <f>INDEX(AirportPivot[Gates (number of available)],MATCH($N8550,AirportPivot[[AirportID]:[AirportID]],0))</f>
        <v>89</v>
      </c>
    </row>
    <row r="8551" spans="1:18" x14ac:dyDescent="0.25">
      <c r="A8551" s="3" t="s">
        <v>8583</v>
      </c>
      <c r="B8551" s="12">
        <v>42271</v>
      </c>
      <c r="C8551" s="4" t="s">
        <v>11</v>
      </c>
      <c r="D8551" s="4">
        <v>2.7</v>
      </c>
      <c r="E8551" s="4">
        <v>137</v>
      </c>
      <c r="F8551" s="5">
        <v>0.375</v>
      </c>
      <c r="G8551" s="6">
        <v>300</v>
      </c>
      <c r="H8551" s="7">
        <v>55500</v>
      </c>
      <c r="I8551" s="7">
        <f>FlightsPivot[[#This Row],[Total Fare]]*10%</f>
        <v>5550</v>
      </c>
      <c r="J8551" s="7">
        <f>FlightsPivot[[#This Row],[Total Fare]]+FlightsPivot[[#This Row],[10% tax ]]</f>
        <v>61050</v>
      </c>
      <c r="K8551" s="4">
        <v>9</v>
      </c>
      <c r="L8551" s="4">
        <v>2015</v>
      </c>
      <c r="M8551" t="str">
        <f>INDEX(RoutesPivot[DepAirport],MATCH($C8551,RoutesPivot[[RouteID]:[RouteID]],0))</f>
        <v>ORD</v>
      </c>
      <c r="N8551" t="str">
        <f>INDEX(RoutesPivot[AirportID],MATCH($C8551,RoutesPivot[[RouteID]:[RouteID]],0))</f>
        <v>BOS</v>
      </c>
      <c r="O8551">
        <f>INDEX(RoutesPivot[Distance],MATCH($C8551,RoutesPivot[[RouteID]:[RouteID]],0))</f>
        <v>730</v>
      </c>
      <c r="P8551">
        <f>INDEX(RoutesPivot[ListPrice],MATCH($C8551,RoutesPivot[[RouteID]:[RouteID]],0))</f>
        <v>300</v>
      </c>
      <c r="Q8551" t="str">
        <f>INDEX(AirportPivot[AirportName],MATCH($N8551,AirportPivot[[AirportID]:[AirportID]],0))</f>
        <v>General Edward Lawrence Logan International</v>
      </c>
      <c r="R8551">
        <f>INDEX(AirportPivot[Gates (number of available)],MATCH($N8551,AirportPivot[[AirportID]:[AirportID]],0))</f>
        <v>63</v>
      </c>
    </row>
    <row r="8552" spans="1:18" x14ac:dyDescent="0.25">
      <c r="A8552" s="3" t="s">
        <v>8584</v>
      </c>
      <c r="B8552" s="12">
        <v>41678</v>
      </c>
      <c r="C8552" s="4" t="s">
        <v>25</v>
      </c>
      <c r="D8552" s="4">
        <v>3.2</v>
      </c>
      <c r="E8552" s="4">
        <v>7</v>
      </c>
      <c r="F8552" s="5">
        <v>0.41666666666666669</v>
      </c>
      <c r="G8552" s="6">
        <v>200</v>
      </c>
      <c r="H8552" s="7">
        <v>37000</v>
      </c>
      <c r="I8552" s="7">
        <f>FlightsPivot[[#This Row],[Total Fare]]*10%</f>
        <v>3700</v>
      </c>
      <c r="J8552" s="7">
        <f>FlightsPivot[[#This Row],[Total Fare]]+FlightsPivot[[#This Row],[10% tax ]]</f>
        <v>40700</v>
      </c>
      <c r="K8552" s="4">
        <v>2</v>
      </c>
      <c r="L8552" s="4">
        <v>2014</v>
      </c>
      <c r="M8552" t="str">
        <f>INDEX(RoutesPivot[DepAirport],MATCH($C8552,RoutesPivot[[RouteID]:[RouteID]],0))</f>
        <v>ORD</v>
      </c>
      <c r="N8552" t="str">
        <f>INDEX(RoutesPivot[AirportID],MATCH($C8552,RoutesPivot[[RouteID]:[RouteID]],0))</f>
        <v>DFW</v>
      </c>
      <c r="O8552">
        <f>INDEX(RoutesPivot[Distance],MATCH($C8552,RoutesPivot[[RouteID]:[RouteID]],0))</f>
        <v>700</v>
      </c>
      <c r="P8552">
        <f>INDEX(RoutesPivot[ListPrice],MATCH($C8552,RoutesPivot[[RouteID]:[RouteID]],0))</f>
        <v>200</v>
      </c>
      <c r="Q8552" t="str">
        <f>INDEX(AirportPivot[AirportName],MATCH($N8552,AirportPivot[[AirportID]:[AirportID]],0))</f>
        <v>Dallas/Fort Worth International</v>
      </c>
      <c r="R8552">
        <f>INDEX(AirportPivot[Gates (number of available)],MATCH($N8552,AirportPivot[[AirportID]:[AirportID]],0))</f>
        <v>130</v>
      </c>
    </row>
    <row r="8553" spans="1:18" x14ac:dyDescent="0.25">
      <c r="A8553" s="3" t="s">
        <v>8585</v>
      </c>
      <c r="B8553" s="12">
        <v>41721</v>
      </c>
      <c r="C8553" s="4" t="s">
        <v>30</v>
      </c>
      <c r="D8553" s="4">
        <v>1.5</v>
      </c>
      <c r="E8553" s="4">
        <v>107</v>
      </c>
      <c r="F8553" s="5">
        <v>0.83333333333333337</v>
      </c>
      <c r="G8553" s="6">
        <v>250</v>
      </c>
      <c r="H8553" s="7">
        <v>46250</v>
      </c>
      <c r="I8553" s="7">
        <f>FlightsPivot[[#This Row],[Total Fare]]*10%</f>
        <v>4625</v>
      </c>
      <c r="J8553" s="7">
        <f>FlightsPivot[[#This Row],[Total Fare]]+FlightsPivot[[#This Row],[10% tax ]]</f>
        <v>50875</v>
      </c>
      <c r="K8553" s="4">
        <v>3</v>
      </c>
      <c r="L8553" s="4">
        <v>2014</v>
      </c>
      <c r="M8553" t="str">
        <f>INDEX(RoutesPivot[DepAirport],MATCH($C8553,RoutesPivot[[RouteID]:[RouteID]],0))</f>
        <v>ORD</v>
      </c>
      <c r="N8553" t="str">
        <f>INDEX(RoutesPivot[AirportID],MATCH($C8553,RoutesPivot[[RouteID]:[RouteID]],0))</f>
        <v>MCO</v>
      </c>
      <c r="O8553">
        <f>INDEX(RoutesPivot[Distance],MATCH($C8553,RoutesPivot[[RouteID]:[RouteID]],0))</f>
        <v>850</v>
      </c>
      <c r="P8553">
        <f>INDEX(RoutesPivot[ListPrice],MATCH($C8553,RoutesPivot[[RouteID]:[RouteID]],0))</f>
        <v>250</v>
      </c>
      <c r="Q8553" t="str">
        <f>INDEX(AirportPivot[AirportName],MATCH($N8553,AirportPivot[[AirportID]:[AirportID]],0))</f>
        <v>Orlando International</v>
      </c>
      <c r="R8553">
        <f>INDEX(AirportPivot[Gates (number of available)],MATCH($N8553,AirportPivot[[AirportID]:[AirportID]],0))</f>
        <v>67</v>
      </c>
    </row>
    <row r="8554" spans="1:18" x14ac:dyDescent="0.25">
      <c r="A8554" s="3" t="s">
        <v>8586</v>
      </c>
      <c r="B8554" s="12">
        <v>42043</v>
      </c>
      <c r="C8554" s="4" t="s">
        <v>47</v>
      </c>
      <c r="D8554" s="4">
        <v>1</v>
      </c>
      <c r="E8554" s="4">
        <v>191</v>
      </c>
      <c r="F8554" s="5">
        <v>0.85416666666666663</v>
      </c>
      <c r="G8554" s="6">
        <v>250</v>
      </c>
      <c r="H8554" s="7">
        <v>41250</v>
      </c>
      <c r="I8554" s="7">
        <f>FlightsPivot[[#This Row],[Total Fare]]*10%</f>
        <v>4125</v>
      </c>
      <c r="J8554" s="7">
        <f>FlightsPivot[[#This Row],[Total Fare]]+FlightsPivot[[#This Row],[10% tax ]]</f>
        <v>45375</v>
      </c>
      <c r="K8554" s="4">
        <v>2</v>
      </c>
      <c r="L8554" s="4">
        <v>2015</v>
      </c>
      <c r="M8554" t="str">
        <f>INDEX(RoutesPivot[DepAirport],MATCH($C8554,RoutesPivot[[RouteID]:[RouteID]],0))</f>
        <v>ORD</v>
      </c>
      <c r="N8554" t="str">
        <f>INDEX(RoutesPivot[AirportID],MATCH($C8554,RoutesPivot[[RouteID]:[RouteID]],0))</f>
        <v>PHX</v>
      </c>
      <c r="O8554">
        <f>INDEX(RoutesPivot[Distance],MATCH($C8554,RoutesPivot[[RouteID]:[RouteID]],0))</f>
        <v>1200</v>
      </c>
      <c r="P8554">
        <f>INDEX(RoutesPivot[ListPrice],MATCH($C8554,RoutesPivot[[RouteID]:[RouteID]],0))</f>
        <v>250</v>
      </c>
      <c r="Q8554" t="str">
        <f>INDEX(AirportPivot[AirportName],MATCH($N8554,AirportPivot[[AirportID]:[AirportID]],0))</f>
        <v>Phoenix Sky Harbor International</v>
      </c>
      <c r="R8554">
        <f>INDEX(AirportPivot[Gates (number of available)],MATCH($N8554,AirportPivot[[AirportID]:[AirportID]],0))</f>
        <v>60</v>
      </c>
    </row>
    <row r="8555" spans="1:18" x14ac:dyDescent="0.25">
      <c r="A8555" s="3" t="s">
        <v>8587</v>
      </c>
      <c r="B8555" s="12">
        <v>41737</v>
      </c>
      <c r="C8555" s="4" t="s">
        <v>83</v>
      </c>
      <c r="D8555" s="4">
        <v>2.1</v>
      </c>
      <c r="E8555" s="4">
        <v>26</v>
      </c>
      <c r="F8555" s="5">
        <v>0.33333333333333331</v>
      </c>
      <c r="G8555" s="6">
        <v>240</v>
      </c>
      <c r="H8555" s="7">
        <v>44400</v>
      </c>
      <c r="I8555" s="7">
        <f>FlightsPivot[[#This Row],[Total Fare]]*10%</f>
        <v>4440</v>
      </c>
      <c r="J8555" s="7">
        <f>FlightsPivot[[#This Row],[Total Fare]]+FlightsPivot[[#This Row],[10% tax ]]</f>
        <v>48840</v>
      </c>
      <c r="K8555" s="4">
        <v>4</v>
      </c>
      <c r="L8555" s="4">
        <v>2014</v>
      </c>
      <c r="M8555" t="str">
        <f>INDEX(RoutesPivot[DepAirport],MATCH($C8555,RoutesPivot[[RouteID]:[RouteID]],0))</f>
        <v>ORD</v>
      </c>
      <c r="N8555" t="str">
        <f>INDEX(RoutesPivot[AirportID],MATCH($C8555,RoutesPivot[[RouteID]:[RouteID]],0))</f>
        <v>BWI</v>
      </c>
      <c r="O8555">
        <f>INDEX(RoutesPivot[Distance],MATCH($C8555,RoutesPivot[[RouteID]:[RouteID]],0))</f>
        <v>520</v>
      </c>
      <c r="P8555">
        <f>INDEX(RoutesPivot[ListPrice],MATCH($C8555,RoutesPivot[[RouteID]:[RouteID]],0))</f>
        <v>240</v>
      </c>
      <c r="Q8555" t="str">
        <f>INDEX(AirportPivot[AirportName],MATCH($N8555,AirportPivot[[AirportID]:[AirportID]],0))</f>
        <v>Baltimore/Washington International Thurgood Marshall</v>
      </c>
      <c r="R8555">
        <f>INDEX(AirportPivot[Gates (number of available)],MATCH($N8555,AirportPivot[[AirportID]:[AirportID]],0))</f>
        <v>58</v>
      </c>
    </row>
    <row r="8556" spans="1:18" x14ac:dyDescent="0.25">
      <c r="A8556" s="3" t="s">
        <v>8588</v>
      </c>
      <c r="B8556" s="12">
        <v>42107</v>
      </c>
      <c r="C8556" s="4" t="s">
        <v>13</v>
      </c>
      <c r="D8556" s="4">
        <v>3</v>
      </c>
      <c r="E8556" s="4">
        <v>1</v>
      </c>
      <c r="F8556" s="5">
        <v>0.54166666666666663</v>
      </c>
      <c r="G8556" s="6">
        <v>250</v>
      </c>
      <c r="H8556" s="7">
        <v>46250</v>
      </c>
      <c r="I8556" s="7">
        <f>FlightsPivot[[#This Row],[Total Fare]]*10%</f>
        <v>4625</v>
      </c>
      <c r="J8556" s="7">
        <f>FlightsPivot[[#This Row],[Total Fare]]+FlightsPivot[[#This Row],[10% tax ]]</f>
        <v>50875</v>
      </c>
      <c r="K8556" s="4">
        <v>4</v>
      </c>
      <c r="L8556" s="4">
        <v>2015</v>
      </c>
      <c r="M8556" t="str">
        <f>INDEX(RoutesPivot[DepAirport],MATCH($C8556,RoutesPivot[[RouteID]:[RouteID]],0))</f>
        <v>ORD</v>
      </c>
      <c r="N8556" t="str">
        <f>INDEX(RoutesPivot[AirportID],MATCH($C8556,RoutesPivot[[RouteID]:[RouteID]],0))</f>
        <v>JFK</v>
      </c>
      <c r="O8556">
        <f>INDEX(RoutesPivot[Distance],MATCH($C8556,RoutesPivot[[RouteID]:[RouteID]],0))</f>
        <v>619</v>
      </c>
      <c r="P8556">
        <f>INDEX(RoutesPivot[ListPrice],MATCH($C8556,RoutesPivot[[RouteID]:[RouteID]],0))</f>
        <v>250</v>
      </c>
      <c r="Q8556" t="str">
        <f>INDEX(AirportPivot[AirportName],MATCH($N8556,AirportPivot[[AirportID]:[AirportID]],0))</f>
        <v>John F Kennedy International</v>
      </c>
      <c r="R8556">
        <f>INDEX(AirportPivot[Gates (number of available)],MATCH($N8556,AirportPivot[[AirportID]:[AirportID]],0))</f>
        <v>120</v>
      </c>
    </row>
    <row r="8557" spans="1:18" x14ac:dyDescent="0.25">
      <c r="A8557" s="3" t="s">
        <v>8589</v>
      </c>
      <c r="B8557" s="12">
        <v>41947</v>
      </c>
      <c r="C8557" s="4" t="s">
        <v>13</v>
      </c>
      <c r="D8557" s="4">
        <v>0.8</v>
      </c>
      <c r="E8557" s="4">
        <v>192</v>
      </c>
      <c r="F8557" s="5">
        <v>0.5</v>
      </c>
      <c r="G8557" s="6">
        <v>250</v>
      </c>
      <c r="H8557" s="7">
        <v>41250</v>
      </c>
      <c r="I8557" s="7">
        <f>FlightsPivot[[#This Row],[Total Fare]]*10%</f>
        <v>4125</v>
      </c>
      <c r="J8557" s="7">
        <f>FlightsPivot[[#This Row],[Total Fare]]+FlightsPivot[[#This Row],[10% tax ]]</f>
        <v>45375</v>
      </c>
      <c r="K8557" s="4">
        <v>11</v>
      </c>
      <c r="L8557" s="4">
        <v>2014</v>
      </c>
      <c r="M8557" t="str">
        <f>INDEX(RoutesPivot[DepAirport],MATCH($C8557,RoutesPivot[[RouteID]:[RouteID]],0))</f>
        <v>ORD</v>
      </c>
      <c r="N8557" t="str">
        <f>INDEX(RoutesPivot[AirportID],MATCH($C8557,RoutesPivot[[RouteID]:[RouteID]],0))</f>
        <v>JFK</v>
      </c>
      <c r="O8557">
        <f>INDEX(RoutesPivot[Distance],MATCH($C8557,RoutesPivot[[RouteID]:[RouteID]],0))</f>
        <v>619</v>
      </c>
      <c r="P8557">
        <f>INDEX(RoutesPivot[ListPrice],MATCH($C8557,RoutesPivot[[RouteID]:[RouteID]],0))</f>
        <v>250</v>
      </c>
      <c r="Q8557" t="str">
        <f>INDEX(AirportPivot[AirportName],MATCH($N8557,AirportPivot[[AirportID]:[AirportID]],0))</f>
        <v>John F Kennedy International</v>
      </c>
      <c r="R8557">
        <f>INDEX(AirportPivot[Gates (number of available)],MATCH($N8557,AirportPivot[[AirportID]:[AirportID]],0))</f>
        <v>120</v>
      </c>
    </row>
    <row r="8558" spans="1:18" x14ac:dyDescent="0.25">
      <c r="A8558" s="3" t="s">
        <v>8590</v>
      </c>
      <c r="B8558" s="12">
        <v>41802</v>
      </c>
      <c r="C8558" s="4" t="s">
        <v>37</v>
      </c>
      <c r="D8558" s="4">
        <v>2.4</v>
      </c>
      <c r="E8558" s="4">
        <v>187</v>
      </c>
      <c r="F8558" s="5">
        <v>0.79166666666666663</v>
      </c>
      <c r="G8558" s="6">
        <v>385</v>
      </c>
      <c r="H8558" s="7">
        <v>63525</v>
      </c>
      <c r="I8558" s="7">
        <f>FlightsPivot[[#This Row],[Total Fare]]*10%</f>
        <v>6352.5</v>
      </c>
      <c r="J8558" s="7">
        <f>FlightsPivot[[#This Row],[Total Fare]]+FlightsPivot[[#This Row],[10% tax ]]</f>
        <v>69877.5</v>
      </c>
      <c r="K8558" s="4">
        <v>6</v>
      </c>
      <c r="L8558" s="4">
        <v>2014</v>
      </c>
      <c r="M8558" t="str">
        <f>INDEX(RoutesPivot[DepAirport],MATCH($C8558,RoutesPivot[[RouteID]:[RouteID]],0))</f>
        <v>ORD</v>
      </c>
      <c r="N8558" t="str">
        <f>INDEX(RoutesPivot[AirportID],MATCH($C8558,RoutesPivot[[RouteID]:[RouteID]],0))</f>
        <v>SEA</v>
      </c>
      <c r="O8558">
        <f>INDEX(RoutesPivot[Distance],MATCH($C8558,RoutesPivot[[RouteID]:[RouteID]],0))</f>
        <v>1500</v>
      </c>
      <c r="P8558">
        <f>INDEX(RoutesPivot[ListPrice],MATCH($C8558,RoutesPivot[[RouteID]:[RouteID]],0))</f>
        <v>350</v>
      </c>
      <c r="Q8558" t="str">
        <f>INDEX(AirportPivot[AirportName],MATCH($N8558,AirportPivot[[AirportID]:[AirportID]],0))</f>
        <v>Seattle-Tacoma International</v>
      </c>
      <c r="R8558">
        <f>INDEX(AirportPivot[Gates (number of available)],MATCH($N8558,AirportPivot[[AirportID]:[AirportID]],0))</f>
        <v>58</v>
      </c>
    </row>
    <row r="8559" spans="1:18" x14ac:dyDescent="0.25">
      <c r="A8559" s="3" t="s">
        <v>8591</v>
      </c>
      <c r="B8559" s="12">
        <v>41957</v>
      </c>
      <c r="C8559" s="4" t="s">
        <v>70</v>
      </c>
      <c r="D8559" s="4">
        <v>2.6</v>
      </c>
      <c r="E8559" s="4">
        <v>85</v>
      </c>
      <c r="F8559" s="5">
        <v>0.79166666666666663</v>
      </c>
      <c r="G8559" s="6">
        <v>275</v>
      </c>
      <c r="H8559" s="7">
        <v>49775</v>
      </c>
      <c r="I8559" s="7">
        <f>FlightsPivot[[#This Row],[Total Fare]]*10%</f>
        <v>4977.5</v>
      </c>
      <c r="J8559" s="7">
        <f>FlightsPivot[[#This Row],[Total Fare]]+FlightsPivot[[#This Row],[10% tax ]]</f>
        <v>54752.5</v>
      </c>
      <c r="K8559" s="4">
        <v>11</v>
      </c>
      <c r="L8559" s="4">
        <v>2014</v>
      </c>
      <c r="M8559" t="str">
        <f>INDEX(RoutesPivot[DepAirport],MATCH($C8559,RoutesPivot[[RouteID]:[RouteID]],0))</f>
        <v>ORD</v>
      </c>
      <c r="N8559" t="str">
        <f>INDEX(RoutesPivot[AirportID],MATCH($C8559,RoutesPivot[[RouteID]:[RouteID]],0))</f>
        <v>LAS</v>
      </c>
      <c r="O8559">
        <f>INDEX(RoutesPivot[Distance],MATCH($C8559,RoutesPivot[[RouteID]:[RouteID]],0))</f>
        <v>1100</v>
      </c>
      <c r="P8559">
        <f>INDEX(RoutesPivot[ListPrice],MATCH($C8559,RoutesPivot[[RouteID]:[RouteID]],0))</f>
        <v>275</v>
      </c>
      <c r="Q8559" t="str">
        <f>INDEX(AirportPivot[AirportName],MATCH($N8559,AirportPivot[[AirportID]:[AirportID]],0))</f>
        <v>McCarran International</v>
      </c>
      <c r="R8559">
        <f>INDEX(AirportPivot[Gates (number of available)],MATCH($N8559,AirportPivot[[AirportID]:[AirportID]],0))</f>
        <v>68</v>
      </c>
    </row>
    <row r="8560" spans="1:18" x14ac:dyDescent="0.25">
      <c r="A8560" s="3" t="s">
        <v>8592</v>
      </c>
      <c r="B8560" s="12">
        <v>41918</v>
      </c>
      <c r="C8560" s="4" t="s">
        <v>25</v>
      </c>
      <c r="D8560" s="4">
        <v>1.8</v>
      </c>
      <c r="E8560" s="4">
        <v>199</v>
      </c>
      <c r="F8560" s="5">
        <v>0.79166666666666663</v>
      </c>
      <c r="G8560" s="6">
        <v>200</v>
      </c>
      <c r="H8560" s="7">
        <v>33000</v>
      </c>
      <c r="I8560" s="7">
        <f>FlightsPivot[[#This Row],[Total Fare]]*10%</f>
        <v>3300</v>
      </c>
      <c r="J8560" s="7">
        <f>FlightsPivot[[#This Row],[Total Fare]]+FlightsPivot[[#This Row],[10% tax ]]</f>
        <v>36300</v>
      </c>
      <c r="K8560" s="4">
        <v>10</v>
      </c>
      <c r="L8560" s="4">
        <v>2014</v>
      </c>
      <c r="M8560" t="str">
        <f>INDEX(RoutesPivot[DepAirport],MATCH($C8560,RoutesPivot[[RouteID]:[RouteID]],0))</f>
        <v>ORD</v>
      </c>
      <c r="N8560" t="str">
        <f>INDEX(RoutesPivot[AirportID],MATCH($C8560,RoutesPivot[[RouteID]:[RouteID]],0))</f>
        <v>DFW</v>
      </c>
      <c r="O8560">
        <f>INDEX(RoutesPivot[Distance],MATCH($C8560,RoutesPivot[[RouteID]:[RouteID]],0))</f>
        <v>700</v>
      </c>
      <c r="P8560">
        <f>INDEX(RoutesPivot[ListPrice],MATCH($C8560,RoutesPivot[[RouteID]:[RouteID]],0))</f>
        <v>200</v>
      </c>
      <c r="Q8560" t="str">
        <f>INDEX(AirportPivot[AirportName],MATCH($N8560,AirportPivot[[AirportID]:[AirportID]],0))</f>
        <v>Dallas/Fort Worth International</v>
      </c>
      <c r="R8560">
        <f>INDEX(AirportPivot[Gates (number of available)],MATCH($N8560,AirportPivot[[AirportID]:[AirportID]],0))</f>
        <v>130</v>
      </c>
    </row>
    <row r="8561" spans="1:18" x14ac:dyDescent="0.25">
      <c r="A8561" s="3" t="s">
        <v>8593</v>
      </c>
      <c r="B8561" s="12">
        <v>41944</v>
      </c>
      <c r="C8561" s="4" t="s">
        <v>25</v>
      </c>
      <c r="D8561" s="4">
        <v>1.5</v>
      </c>
      <c r="E8561" s="4">
        <v>206</v>
      </c>
      <c r="F8561" s="5">
        <v>0.35416666666666669</v>
      </c>
      <c r="G8561" s="6">
        <v>200</v>
      </c>
      <c r="H8561" s="7">
        <v>33000</v>
      </c>
      <c r="I8561" s="7">
        <f>FlightsPivot[[#This Row],[Total Fare]]*10%</f>
        <v>3300</v>
      </c>
      <c r="J8561" s="7">
        <f>FlightsPivot[[#This Row],[Total Fare]]+FlightsPivot[[#This Row],[10% tax ]]</f>
        <v>36300</v>
      </c>
      <c r="K8561" s="4">
        <v>11</v>
      </c>
      <c r="L8561" s="4">
        <v>2014</v>
      </c>
      <c r="M8561" t="str">
        <f>INDEX(RoutesPivot[DepAirport],MATCH($C8561,RoutesPivot[[RouteID]:[RouteID]],0))</f>
        <v>ORD</v>
      </c>
      <c r="N8561" t="str">
        <f>INDEX(RoutesPivot[AirportID],MATCH($C8561,RoutesPivot[[RouteID]:[RouteID]],0))</f>
        <v>DFW</v>
      </c>
      <c r="O8561">
        <f>INDEX(RoutesPivot[Distance],MATCH($C8561,RoutesPivot[[RouteID]:[RouteID]],0))</f>
        <v>700</v>
      </c>
      <c r="P8561">
        <f>INDEX(RoutesPivot[ListPrice],MATCH($C8561,RoutesPivot[[RouteID]:[RouteID]],0))</f>
        <v>200</v>
      </c>
      <c r="Q8561" t="str">
        <f>INDEX(AirportPivot[AirportName],MATCH($N8561,AirportPivot[[AirportID]:[AirportID]],0))</f>
        <v>Dallas/Fort Worth International</v>
      </c>
      <c r="R8561">
        <f>INDEX(AirportPivot[Gates (number of available)],MATCH($N8561,AirportPivot[[AirportID]:[AirportID]],0))</f>
        <v>130</v>
      </c>
    </row>
    <row r="8562" spans="1:18" x14ac:dyDescent="0.25">
      <c r="A8562" s="3" t="s">
        <v>8594</v>
      </c>
      <c r="B8562" s="12">
        <v>41879</v>
      </c>
      <c r="C8562" s="4" t="s">
        <v>11</v>
      </c>
      <c r="D8562" s="4">
        <v>1.8</v>
      </c>
      <c r="E8562" s="4">
        <v>181</v>
      </c>
      <c r="F8562" s="5">
        <v>0.29166666666666669</v>
      </c>
      <c r="G8562" s="6">
        <v>330</v>
      </c>
      <c r="H8562" s="7">
        <v>54450</v>
      </c>
      <c r="I8562" s="7">
        <f>FlightsPivot[[#This Row],[Total Fare]]*10%</f>
        <v>5445</v>
      </c>
      <c r="J8562" s="7">
        <f>FlightsPivot[[#This Row],[Total Fare]]+FlightsPivot[[#This Row],[10% tax ]]</f>
        <v>59895</v>
      </c>
      <c r="K8562" s="4">
        <v>8</v>
      </c>
      <c r="L8562" s="4">
        <v>2014</v>
      </c>
      <c r="M8562" t="str">
        <f>INDEX(RoutesPivot[DepAirport],MATCH($C8562,RoutesPivot[[RouteID]:[RouteID]],0))</f>
        <v>ORD</v>
      </c>
      <c r="N8562" t="str">
        <f>INDEX(RoutesPivot[AirportID],MATCH($C8562,RoutesPivot[[RouteID]:[RouteID]],0))</f>
        <v>BOS</v>
      </c>
      <c r="O8562">
        <f>INDEX(RoutesPivot[Distance],MATCH($C8562,RoutesPivot[[RouteID]:[RouteID]],0))</f>
        <v>730</v>
      </c>
      <c r="P8562">
        <f>INDEX(RoutesPivot[ListPrice],MATCH($C8562,RoutesPivot[[RouteID]:[RouteID]],0))</f>
        <v>300</v>
      </c>
      <c r="Q8562" t="str">
        <f>INDEX(AirportPivot[AirportName],MATCH($N8562,AirportPivot[[AirportID]:[AirportID]],0))</f>
        <v>General Edward Lawrence Logan International</v>
      </c>
      <c r="R8562">
        <f>INDEX(AirportPivot[Gates (number of available)],MATCH($N8562,AirportPivot[[AirportID]:[AirportID]],0))</f>
        <v>63</v>
      </c>
    </row>
    <row r="8563" spans="1:18" x14ac:dyDescent="0.25">
      <c r="A8563" s="3" t="s">
        <v>8595</v>
      </c>
      <c r="B8563" s="12">
        <v>41699</v>
      </c>
      <c r="C8563" s="4" t="s">
        <v>33</v>
      </c>
      <c r="D8563" s="4">
        <v>2</v>
      </c>
      <c r="E8563" s="4">
        <v>24</v>
      </c>
      <c r="F8563" s="5">
        <v>0.79166666666666663</v>
      </c>
      <c r="G8563" s="6">
        <v>375</v>
      </c>
      <c r="H8563" s="7">
        <v>69375</v>
      </c>
      <c r="I8563" s="7">
        <f>FlightsPivot[[#This Row],[Total Fare]]*10%</f>
        <v>6937.5</v>
      </c>
      <c r="J8563" s="7">
        <f>FlightsPivot[[#This Row],[Total Fare]]+FlightsPivot[[#This Row],[10% tax ]]</f>
        <v>76312.5</v>
      </c>
      <c r="K8563" s="4">
        <v>3</v>
      </c>
      <c r="L8563" s="4">
        <v>2014</v>
      </c>
      <c r="M8563" t="str">
        <f>INDEX(RoutesPivot[DepAirport],MATCH($C8563,RoutesPivot[[RouteID]:[RouteID]],0))</f>
        <v>ORD</v>
      </c>
      <c r="N8563" t="str">
        <f>INDEX(RoutesPivot[AirportID],MATCH($C8563,RoutesPivot[[RouteID]:[RouteID]],0))</f>
        <v>SFO</v>
      </c>
      <c r="O8563">
        <f>INDEX(RoutesPivot[Distance],MATCH($C8563,RoutesPivot[[RouteID]:[RouteID]],0))</f>
        <v>1600</v>
      </c>
      <c r="P8563">
        <f>INDEX(RoutesPivot[ListPrice],MATCH($C8563,RoutesPivot[[RouteID]:[RouteID]],0))</f>
        <v>375</v>
      </c>
      <c r="Q8563" t="str">
        <f>INDEX(AirportPivot[AirportName],MATCH($N8563,AirportPivot[[AirportID]:[AirportID]],0))</f>
        <v>San Francisco International</v>
      </c>
      <c r="R8563">
        <f>INDEX(AirportPivot[Gates (number of available)],MATCH($N8563,AirportPivot[[AirportID]:[AirportID]],0))</f>
        <v>70</v>
      </c>
    </row>
    <row r="8564" spans="1:18" x14ac:dyDescent="0.25">
      <c r="A8564" s="3" t="s">
        <v>8596</v>
      </c>
      <c r="B8564" s="12">
        <v>41901</v>
      </c>
      <c r="C8564" s="4" t="s">
        <v>86</v>
      </c>
      <c r="D8564" s="4">
        <v>1.9</v>
      </c>
      <c r="E8564" s="4">
        <v>78</v>
      </c>
      <c r="F8564" s="5">
        <v>0.8125</v>
      </c>
      <c r="G8564" s="6">
        <v>115</v>
      </c>
      <c r="H8564" s="7">
        <v>20815</v>
      </c>
      <c r="I8564" s="7">
        <f>FlightsPivot[[#This Row],[Total Fare]]*10%</f>
        <v>2081.5</v>
      </c>
      <c r="J8564" s="7">
        <f>FlightsPivot[[#This Row],[Total Fare]]+FlightsPivot[[#This Row],[10% tax ]]</f>
        <v>22896.5</v>
      </c>
      <c r="K8564" s="4">
        <v>9</v>
      </c>
      <c r="L8564" s="4">
        <v>2014</v>
      </c>
      <c r="M8564" t="str">
        <f>INDEX(RoutesPivot[DepAirport],MATCH($C8564,RoutesPivot[[RouteID]:[RouteID]],0))</f>
        <v>ORD</v>
      </c>
      <c r="N8564" t="str">
        <f>INDEX(RoutesPivot[AirportID],MATCH($C8564,RoutesPivot[[RouteID]:[RouteID]],0))</f>
        <v>DTW</v>
      </c>
      <c r="O8564">
        <f>INDEX(RoutesPivot[Distance],MATCH($C8564,RoutesPivot[[RouteID]:[RouteID]],0))</f>
        <v>200</v>
      </c>
      <c r="P8564">
        <f>INDEX(RoutesPivot[ListPrice],MATCH($C8564,RoutesPivot[[RouteID]:[RouteID]],0))</f>
        <v>115</v>
      </c>
      <c r="Q8564" t="str">
        <f>INDEX(AirportPivot[AirportName],MATCH($N8564,AirportPivot[[AirportID]:[AirportID]],0))</f>
        <v>Detroit Metropolitan Wayne County</v>
      </c>
      <c r="R8564">
        <f>INDEX(AirportPivot[Gates (number of available)],MATCH($N8564,AirportPivot[[AirportID]:[AirportID]],0))</f>
        <v>60</v>
      </c>
    </row>
    <row r="8565" spans="1:18" x14ac:dyDescent="0.25">
      <c r="A8565" s="3" t="s">
        <v>8597</v>
      </c>
      <c r="B8565" s="12">
        <v>41707</v>
      </c>
      <c r="C8565" s="4" t="s">
        <v>17</v>
      </c>
      <c r="D8565" s="4">
        <v>3.3</v>
      </c>
      <c r="E8565" s="4">
        <v>87</v>
      </c>
      <c r="F8565" s="5">
        <v>0.70833333333333337</v>
      </c>
      <c r="G8565" s="6">
        <v>350</v>
      </c>
      <c r="H8565" s="7">
        <v>63350</v>
      </c>
      <c r="I8565" s="7">
        <f>FlightsPivot[[#This Row],[Total Fare]]*10%</f>
        <v>6335</v>
      </c>
      <c r="J8565" s="7">
        <f>FlightsPivot[[#This Row],[Total Fare]]+FlightsPivot[[#This Row],[10% tax ]]</f>
        <v>69685</v>
      </c>
      <c r="K8565" s="4">
        <v>3</v>
      </c>
      <c r="L8565" s="4">
        <v>2014</v>
      </c>
      <c r="M8565" t="str">
        <f>INDEX(RoutesPivot[DepAirport],MATCH($C8565,RoutesPivot[[RouteID]:[RouteID]],0))</f>
        <v>ORD</v>
      </c>
      <c r="N8565" t="str">
        <f>INDEX(RoutesPivot[AirportID],MATCH($C8565,RoutesPivot[[RouteID]:[RouteID]],0))</f>
        <v>LAX</v>
      </c>
      <c r="O8565">
        <f>INDEX(RoutesPivot[Distance],MATCH($C8565,RoutesPivot[[RouteID]:[RouteID]],0))</f>
        <v>1518</v>
      </c>
      <c r="P8565">
        <f>INDEX(RoutesPivot[ListPrice],MATCH($C8565,RoutesPivot[[RouteID]:[RouteID]],0))</f>
        <v>350</v>
      </c>
      <c r="Q8565" t="str">
        <f>INDEX(AirportPivot[AirportName],MATCH($N8565,AirportPivot[[AirportID]:[AirportID]],0))</f>
        <v>Los Angeles International</v>
      </c>
      <c r="R8565">
        <f>INDEX(AirportPivot[Gates (number of available)],MATCH($N8565,AirportPivot[[AirportID]:[AirportID]],0))</f>
        <v>86</v>
      </c>
    </row>
    <row r="8566" spans="1:18" x14ac:dyDescent="0.25">
      <c r="A8566" s="3" t="s">
        <v>8598</v>
      </c>
      <c r="B8566" s="12">
        <v>42164</v>
      </c>
      <c r="C8566" s="4" t="s">
        <v>98</v>
      </c>
      <c r="D8566" s="4">
        <v>2.5</v>
      </c>
      <c r="E8566" s="4">
        <v>1</v>
      </c>
      <c r="F8566" s="5">
        <v>0.875</v>
      </c>
      <c r="G8566" s="6">
        <v>302.5</v>
      </c>
      <c r="H8566" s="7">
        <v>55962.5</v>
      </c>
      <c r="I8566" s="7">
        <f>FlightsPivot[[#This Row],[Total Fare]]*10%</f>
        <v>5596.25</v>
      </c>
      <c r="J8566" s="7">
        <f>FlightsPivot[[#This Row],[Total Fare]]+FlightsPivot[[#This Row],[10% tax ]]</f>
        <v>61558.75</v>
      </c>
      <c r="K8566" s="4">
        <v>6</v>
      </c>
      <c r="L8566" s="4">
        <v>2015</v>
      </c>
      <c r="M8566" t="str">
        <f>INDEX(RoutesPivot[DepAirport],MATCH($C8566,RoutesPivot[[RouteID]:[RouteID]],0))</f>
        <v>ORD</v>
      </c>
      <c r="N8566" t="str">
        <f>INDEX(RoutesPivot[AirportID],MATCH($C8566,RoutesPivot[[RouteID]:[RouteID]],0))</f>
        <v>PHL</v>
      </c>
      <c r="O8566">
        <f>INDEX(RoutesPivot[Distance],MATCH($C8566,RoutesPivot[[RouteID]:[RouteID]],0))</f>
        <v>580</v>
      </c>
      <c r="P8566">
        <f>INDEX(RoutesPivot[ListPrice],MATCH($C8566,RoutesPivot[[RouteID]:[RouteID]],0))</f>
        <v>275</v>
      </c>
      <c r="Q8566" t="str">
        <f>INDEX(AirportPivot[AirportName],MATCH($N8566,AirportPivot[[AirportID]:[AirportID]],0))</f>
        <v>Philadelphia International</v>
      </c>
      <c r="R8566">
        <f>INDEX(AirportPivot[Gates (number of available)],MATCH($N8566,AirportPivot[[AirportID]:[AirportID]],0))</f>
        <v>89</v>
      </c>
    </row>
    <row r="8567" spans="1:18" x14ac:dyDescent="0.25">
      <c r="A8567" s="3" t="s">
        <v>8599</v>
      </c>
      <c r="B8567" s="12">
        <v>42360</v>
      </c>
      <c r="C8567" s="4" t="s">
        <v>17</v>
      </c>
      <c r="D8567" s="4">
        <v>8.9</v>
      </c>
      <c r="E8567" s="4">
        <v>166</v>
      </c>
      <c r="F8567" s="5">
        <v>0.66666666666666663</v>
      </c>
      <c r="G8567" s="6">
        <v>490</v>
      </c>
      <c r="H8567" s="7">
        <v>80850</v>
      </c>
      <c r="I8567" s="7">
        <f>FlightsPivot[[#This Row],[Total Fare]]*10%</f>
        <v>8085</v>
      </c>
      <c r="J8567" s="7">
        <f>FlightsPivot[[#This Row],[Total Fare]]+FlightsPivot[[#This Row],[10% tax ]]</f>
        <v>88935</v>
      </c>
      <c r="K8567" s="4">
        <v>12</v>
      </c>
      <c r="L8567" s="4">
        <v>2015</v>
      </c>
      <c r="M8567" t="str">
        <f>INDEX(RoutesPivot[DepAirport],MATCH($C8567,RoutesPivot[[RouteID]:[RouteID]],0))</f>
        <v>ORD</v>
      </c>
      <c r="N8567" t="str">
        <f>INDEX(RoutesPivot[AirportID],MATCH($C8567,RoutesPivot[[RouteID]:[RouteID]],0))</f>
        <v>LAX</v>
      </c>
      <c r="O8567">
        <f>INDEX(RoutesPivot[Distance],MATCH($C8567,RoutesPivot[[RouteID]:[RouteID]],0))</f>
        <v>1518</v>
      </c>
      <c r="P8567">
        <f>INDEX(RoutesPivot[ListPrice],MATCH($C8567,RoutesPivot[[RouteID]:[RouteID]],0))</f>
        <v>350</v>
      </c>
      <c r="Q8567" t="str">
        <f>INDEX(AirportPivot[AirportName],MATCH($N8567,AirportPivot[[AirportID]:[AirportID]],0))</f>
        <v>Los Angeles International</v>
      </c>
      <c r="R8567">
        <f>INDEX(AirportPivot[Gates (number of available)],MATCH($N8567,AirportPivot[[AirportID]:[AirportID]],0))</f>
        <v>86</v>
      </c>
    </row>
    <row r="8568" spans="1:18" x14ac:dyDescent="0.25">
      <c r="A8568" s="3" t="s">
        <v>8600</v>
      </c>
      <c r="B8568" s="12">
        <v>42195</v>
      </c>
      <c r="C8568" s="4" t="s">
        <v>17</v>
      </c>
      <c r="D8568" s="4">
        <v>3.2</v>
      </c>
      <c r="E8568" s="4">
        <v>63</v>
      </c>
      <c r="F8568" s="5">
        <v>0.47916666666666669</v>
      </c>
      <c r="G8568" s="6">
        <v>385</v>
      </c>
      <c r="H8568" s="7">
        <v>69685</v>
      </c>
      <c r="I8568" s="7">
        <f>FlightsPivot[[#This Row],[Total Fare]]*10%</f>
        <v>6968.5</v>
      </c>
      <c r="J8568" s="7">
        <f>FlightsPivot[[#This Row],[Total Fare]]+FlightsPivot[[#This Row],[10% tax ]]</f>
        <v>76653.5</v>
      </c>
      <c r="K8568" s="4">
        <v>7</v>
      </c>
      <c r="L8568" s="4">
        <v>2015</v>
      </c>
      <c r="M8568" t="str">
        <f>INDEX(RoutesPivot[DepAirport],MATCH($C8568,RoutesPivot[[RouteID]:[RouteID]],0))</f>
        <v>ORD</v>
      </c>
      <c r="N8568" t="str">
        <f>INDEX(RoutesPivot[AirportID],MATCH($C8568,RoutesPivot[[RouteID]:[RouteID]],0))</f>
        <v>LAX</v>
      </c>
      <c r="O8568">
        <f>INDEX(RoutesPivot[Distance],MATCH($C8568,RoutesPivot[[RouteID]:[RouteID]],0))</f>
        <v>1518</v>
      </c>
      <c r="P8568">
        <f>INDEX(RoutesPivot[ListPrice],MATCH($C8568,RoutesPivot[[RouteID]:[RouteID]],0))</f>
        <v>350</v>
      </c>
      <c r="Q8568" t="str">
        <f>INDEX(AirportPivot[AirportName],MATCH($N8568,AirportPivot[[AirportID]:[AirportID]],0))</f>
        <v>Los Angeles International</v>
      </c>
      <c r="R8568">
        <f>INDEX(AirportPivot[Gates (number of available)],MATCH($N8568,AirportPivot[[AirportID]:[AirportID]],0))</f>
        <v>86</v>
      </c>
    </row>
    <row r="8569" spans="1:18" x14ac:dyDescent="0.25">
      <c r="A8569" s="3" t="s">
        <v>8601</v>
      </c>
      <c r="B8569" s="12">
        <v>41786</v>
      </c>
      <c r="C8569" s="4" t="s">
        <v>25</v>
      </c>
      <c r="D8569" s="4">
        <v>2.2999999999999998</v>
      </c>
      <c r="E8569" s="4">
        <v>95</v>
      </c>
      <c r="F8569" s="5">
        <v>0.83333333333333337</v>
      </c>
      <c r="G8569" s="6">
        <v>200</v>
      </c>
      <c r="H8569" s="7">
        <v>37000</v>
      </c>
      <c r="I8569" s="7">
        <f>FlightsPivot[[#This Row],[Total Fare]]*10%</f>
        <v>3700</v>
      </c>
      <c r="J8569" s="7">
        <f>FlightsPivot[[#This Row],[Total Fare]]+FlightsPivot[[#This Row],[10% tax ]]</f>
        <v>40700</v>
      </c>
      <c r="K8569" s="4">
        <v>5</v>
      </c>
      <c r="L8569" s="4">
        <v>2014</v>
      </c>
      <c r="M8569" t="str">
        <f>INDEX(RoutesPivot[DepAirport],MATCH($C8569,RoutesPivot[[RouteID]:[RouteID]],0))</f>
        <v>ORD</v>
      </c>
      <c r="N8569" t="str">
        <f>INDEX(RoutesPivot[AirportID],MATCH($C8569,RoutesPivot[[RouteID]:[RouteID]],0))</f>
        <v>DFW</v>
      </c>
      <c r="O8569">
        <f>INDEX(RoutesPivot[Distance],MATCH($C8569,RoutesPivot[[RouteID]:[RouteID]],0))</f>
        <v>700</v>
      </c>
      <c r="P8569">
        <f>INDEX(RoutesPivot[ListPrice],MATCH($C8569,RoutesPivot[[RouteID]:[RouteID]],0))</f>
        <v>200</v>
      </c>
      <c r="Q8569" t="str">
        <f>INDEX(AirportPivot[AirportName],MATCH($N8569,AirportPivot[[AirportID]:[AirportID]],0))</f>
        <v>Dallas/Fort Worth International</v>
      </c>
      <c r="R8569">
        <f>INDEX(AirportPivot[Gates (number of available)],MATCH($N8569,AirportPivot[[AirportID]:[AirportID]],0))</f>
        <v>130</v>
      </c>
    </row>
    <row r="8570" spans="1:18" x14ac:dyDescent="0.25">
      <c r="A8570" s="3" t="s">
        <v>8602</v>
      </c>
      <c r="B8570" s="12">
        <v>42219</v>
      </c>
      <c r="C8570" s="4" t="s">
        <v>80</v>
      </c>
      <c r="D8570" s="4">
        <v>1</v>
      </c>
      <c r="E8570" s="4">
        <v>56</v>
      </c>
      <c r="F8570" s="5">
        <v>0.29166666666666669</v>
      </c>
      <c r="G8570" s="6">
        <v>330</v>
      </c>
      <c r="H8570" s="7">
        <v>54450</v>
      </c>
      <c r="I8570" s="7">
        <f>FlightsPivot[[#This Row],[Total Fare]]*10%</f>
        <v>5445</v>
      </c>
      <c r="J8570" s="7">
        <f>FlightsPivot[[#This Row],[Total Fare]]+FlightsPivot[[#This Row],[10% tax ]]</f>
        <v>59895</v>
      </c>
      <c r="K8570" s="4">
        <v>8</v>
      </c>
      <c r="L8570" s="4">
        <v>2015</v>
      </c>
      <c r="M8570" t="str">
        <f>INDEX(RoutesPivot[DepAirport],MATCH($C8570,RoutesPivot[[RouteID]:[RouteID]],0))</f>
        <v>ORD</v>
      </c>
      <c r="N8570" t="str">
        <f>INDEX(RoutesPivot[AirportID],MATCH($C8570,RoutesPivot[[RouteID]:[RouteID]],0))</f>
        <v>MIA</v>
      </c>
      <c r="O8570">
        <f>INDEX(RoutesPivot[Distance],MATCH($C8570,RoutesPivot[[RouteID]:[RouteID]],0))</f>
        <v>1000</v>
      </c>
      <c r="P8570">
        <f>INDEX(RoutesPivot[ListPrice],MATCH($C8570,RoutesPivot[[RouteID]:[RouteID]],0))</f>
        <v>300</v>
      </c>
      <c r="Q8570" t="str">
        <f>INDEX(AirportPivot[AirportName],MATCH($N8570,AirportPivot[[AirportID]:[AirportID]],0))</f>
        <v>Miami International</v>
      </c>
      <c r="R8570">
        <f>INDEX(AirportPivot[Gates (number of available)],MATCH($N8570,AirportPivot[[AirportID]:[AirportID]],0))</f>
        <v>80</v>
      </c>
    </row>
    <row r="8571" spans="1:18" x14ac:dyDescent="0.25">
      <c r="A8571" s="3" t="s">
        <v>8603</v>
      </c>
      <c r="B8571" s="12">
        <v>41871</v>
      </c>
      <c r="C8571" s="4" t="s">
        <v>13</v>
      </c>
      <c r="D8571" s="4">
        <v>1.7</v>
      </c>
      <c r="E8571" s="4">
        <v>198</v>
      </c>
      <c r="F8571" s="5">
        <v>0.29166666666666669</v>
      </c>
      <c r="G8571" s="6">
        <v>275</v>
      </c>
      <c r="H8571" s="7">
        <v>45375</v>
      </c>
      <c r="I8571" s="7">
        <f>FlightsPivot[[#This Row],[Total Fare]]*10%</f>
        <v>4537.5</v>
      </c>
      <c r="J8571" s="7">
        <f>FlightsPivot[[#This Row],[Total Fare]]+FlightsPivot[[#This Row],[10% tax ]]</f>
        <v>49912.5</v>
      </c>
      <c r="K8571" s="4">
        <v>8</v>
      </c>
      <c r="L8571" s="4">
        <v>2014</v>
      </c>
      <c r="M8571" t="str">
        <f>INDEX(RoutesPivot[DepAirport],MATCH($C8571,RoutesPivot[[RouteID]:[RouteID]],0))</f>
        <v>ORD</v>
      </c>
      <c r="N8571" t="str">
        <f>INDEX(RoutesPivot[AirportID],MATCH($C8571,RoutesPivot[[RouteID]:[RouteID]],0))</f>
        <v>JFK</v>
      </c>
      <c r="O8571">
        <f>INDEX(RoutesPivot[Distance],MATCH($C8571,RoutesPivot[[RouteID]:[RouteID]],0))</f>
        <v>619</v>
      </c>
      <c r="P8571">
        <f>INDEX(RoutesPivot[ListPrice],MATCH($C8571,RoutesPivot[[RouteID]:[RouteID]],0))</f>
        <v>250</v>
      </c>
      <c r="Q8571" t="str">
        <f>INDEX(AirportPivot[AirportName],MATCH($N8571,AirportPivot[[AirportID]:[AirportID]],0))</f>
        <v>John F Kennedy International</v>
      </c>
      <c r="R8571">
        <f>INDEX(AirportPivot[Gates (number of available)],MATCH($N8571,AirportPivot[[AirportID]:[AirportID]],0))</f>
        <v>120</v>
      </c>
    </row>
    <row r="8572" spans="1:18" x14ac:dyDescent="0.25">
      <c r="A8572" s="3" t="s">
        <v>8604</v>
      </c>
      <c r="B8572" s="12">
        <v>42360</v>
      </c>
      <c r="C8572" s="4" t="s">
        <v>11</v>
      </c>
      <c r="D8572" s="4">
        <v>4.9000000000000004</v>
      </c>
      <c r="E8572" s="4">
        <v>178</v>
      </c>
      <c r="F8572" s="5">
        <v>0.29166666666666669</v>
      </c>
      <c r="G8572" s="6">
        <v>420</v>
      </c>
      <c r="H8572" s="7">
        <v>69300</v>
      </c>
      <c r="I8572" s="7">
        <f>FlightsPivot[[#This Row],[Total Fare]]*10%</f>
        <v>6930</v>
      </c>
      <c r="J8572" s="7">
        <f>FlightsPivot[[#This Row],[Total Fare]]+FlightsPivot[[#This Row],[10% tax ]]</f>
        <v>76230</v>
      </c>
      <c r="K8572" s="4">
        <v>12</v>
      </c>
      <c r="L8572" s="4">
        <v>2015</v>
      </c>
      <c r="M8572" t="str">
        <f>INDEX(RoutesPivot[DepAirport],MATCH($C8572,RoutesPivot[[RouteID]:[RouteID]],0))</f>
        <v>ORD</v>
      </c>
      <c r="N8572" t="str">
        <f>INDEX(RoutesPivot[AirportID],MATCH($C8572,RoutesPivot[[RouteID]:[RouteID]],0))</f>
        <v>BOS</v>
      </c>
      <c r="O8572">
        <f>INDEX(RoutesPivot[Distance],MATCH($C8572,RoutesPivot[[RouteID]:[RouteID]],0))</f>
        <v>730</v>
      </c>
      <c r="P8572">
        <f>INDEX(RoutesPivot[ListPrice],MATCH($C8572,RoutesPivot[[RouteID]:[RouteID]],0))</f>
        <v>300</v>
      </c>
      <c r="Q8572" t="str">
        <f>INDEX(AirportPivot[AirportName],MATCH($N8572,AirportPivot[[AirportID]:[AirportID]],0))</f>
        <v>General Edward Lawrence Logan International</v>
      </c>
      <c r="R8572">
        <f>INDEX(AirportPivot[Gates (number of available)],MATCH($N8572,AirportPivot[[AirportID]:[AirportID]],0))</f>
        <v>63</v>
      </c>
    </row>
    <row r="8573" spans="1:18" x14ac:dyDescent="0.25">
      <c r="A8573" s="3" t="s">
        <v>8605</v>
      </c>
      <c r="B8573" s="12">
        <v>42133</v>
      </c>
      <c r="C8573" s="4" t="s">
        <v>17</v>
      </c>
      <c r="D8573" s="4">
        <v>3.2</v>
      </c>
      <c r="E8573" s="4">
        <v>104</v>
      </c>
      <c r="F8573" s="5">
        <v>0.60416666666666663</v>
      </c>
      <c r="G8573" s="6">
        <v>350</v>
      </c>
      <c r="H8573" s="7">
        <v>64750</v>
      </c>
      <c r="I8573" s="7">
        <f>FlightsPivot[[#This Row],[Total Fare]]*10%</f>
        <v>6475</v>
      </c>
      <c r="J8573" s="7">
        <f>FlightsPivot[[#This Row],[Total Fare]]+FlightsPivot[[#This Row],[10% tax ]]</f>
        <v>71225</v>
      </c>
      <c r="K8573" s="4">
        <v>5</v>
      </c>
      <c r="L8573" s="4">
        <v>2015</v>
      </c>
      <c r="M8573" t="str">
        <f>INDEX(RoutesPivot[DepAirport],MATCH($C8573,RoutesPivot[[RouteID]:[RouteID]],0))</f>
        <v>ORD</v>
      </c>
      <c r="N8573" t="str">
        <f>INDEX(RoutesPivot[AirportID],MATCH($C8573,RoutesPivot[[RouteID]:[RouteID]],0))</f>
        <v>LAX</v>
      </c>
      <c r="O8573">
        <f>INDEX(RoutesPivot[Distance],MATCH($C8573,RoutesPivot[[RouteID]:[RouteID]],0))</f>
        <v>1518</v>
      </c>
      <c r="P8573">
        <f>INDEX(RoutesPivot[ListPrice],MATCH($C8573,RoutesPivot[[RouteID]:[RouteID]],0))</f>
        <v>350</v>
      </c>
      <c r="Q8573" t="str">
        <f>INDEX(AirportPivot[AirportName],MATCH($N8573,AirportPivot[[AirportID]:[AirportID]],0))</f>
        <v>Los Angeles International</v>
      </c>
      <c r="R8573">
        <f>INDEX(AirportPivot[Gates (number of available)],MATCH($N8573,AirportPivot[[AirportID]:[AirportID]],0))</f>
        <v>86</v>
      </c>
    </row>
    <row r="8574" spans="1:18" x14ac:dyDescent="0.25">
      <c r="A8574" s="3" t="s">
        <v>8606</v>
      </c>
      <c r="B8574" s="12">
        <v>42261</v>
      </c>
      <c r="C8574" s="4" t="s">
        <v>70</v>
      </c>
      <c r="D8574" s="4">
        <v>0.7</v>
      </c>
      <c r="E8574" s="4">
        <v>209</v>
      </c>
      <c r="F8574" s="5">
        <v>0.47916666666666669</v>
      </c>
      <c r="G8574" s="6">
        <v>275</v>
      </c>
      <c r="H8574" s="7">
        <v>45375</v>
      </c>
      <c r="I8574" s="7">
        <f>FlightsPivot[[#This Row],[Total Fare]]*10%</f>
        <v>4537.5</v>
      </c>
      <c r="J8574" s="7">
        <f>FlightsPivot[[#This Row],[Total Fare]]+FlightsPivot[[#This Row],[10% tax ]]</f>
        <v>49912.5</v>
      </c>
      <c r="K8574" s="4">
        <v>9</v>
      </c>
      <c r="L8574" s="4">
        <v>2015</v>
      </c>
      <c r="M8574" t="str">
        <f>INDEX(RoutesPivot[DepAirport],MATCH($C8574,RoutesPivot[[RouteID]:[RouteID]],0))</f>
        <v>ORD</v>
      </c>
      <c r="N8574" t="str">
        <f>INDEX(RoutesPivot[AirportID],MATCH($C8574,RoutesPivot[[RouteID]:[RouteID]],0))</f>
        <v>LAS</v>
      </c>
      <c r="O8574">
        <f>INDEX(RoutesPivot[Distance],MATCH($C8574,RoutesPivot[[RouteID]:[RouteID]],0))</f>
        <v>1100</v>
      </c>
      <c r="P8574">
        <f>INDEX(RoutesPivot[ListPrice],MATCH($C8574,RoutesPivot[[RouteID]:[RouteID]],0))</f>
        <v>275</v>
      </c>
      <c r="Q8574" t="str">
        <f>INDEX(AirportPivot[AirportName],MATCH($N8574,AirportPivot[[AirportID]:[AirportID]],0))</f>
        <v>McCarran International</v>
      </c>
      <c r="R8574">
        <f>INDEX(AirportPivot[Gates (number of available)],MATCH($N8574,AirportPivot[[AirportID]:[AirportID]],0))</f>
        <v>68</v>
      </c>
    </row>
    <row r="8575" spans="1:18" x14ac:dyDescent="0.25">
      <c r="A8575" s="3" t="s">
        <v>8607</v>
      </c>
      <c r="B8575" s="12">
        <v>41999</v>
      </c>
      <c r="C8575" s="4" t="s">
        <v>98</v>
      </c>
      <c r="D8575" s="4">
        <v>4.5999999999999996</v>
      </c>
      <c r="E8575" s="4">
        <v>101</v>
      </c>
      <c r="F8575" s="5">
        <v>0.75</v>
      </c>
      <c r="G8575" s="6">
        <v>385</v>
      </c>
      <c r="H8575" s="7">
        <v>71225</v>
      </c>
      <c r="I8575" s="7">
        <f>FlightsPivot[[#This Row],[Total Fare]]*10%</f>
        <v>7122.5</v>
      </c>
      <c r="J8575" s="7">
        <f>FlightsPivot[[#This Row],[Total Fare]]+FlightsPivot[[#This Row],[10% tax ]]</f>
        <v>78347.5</v>
      </c>
      <c r="K8575" s="4">
        <v>12</v>
      </c>
      <c r="L8575" s="4">
        <v>2014</v>
      </c>
      <c r="M8575" t="str">
        <f>INDEX(RoutesPivot[DepAirport],MATCH($C8575,RoutesPivot[[RouteID]:[RouteID]],0))</f>
        <v>ORD</v>
      </c>
      <c r="N8575" t="str">
        <f>INDEX(RoutesPivot[AirportID],MATCH($C8575,RoutesPivot[[RouteID]:[RouteID]],0))</f>
        <v>PHL</v>
      </c>
      <c r="O8575">
        <f>INDEX(RoutesPivot[Distance],MATCH($C8575,RoutesPivot[[RouteID]:[RouteID]],0))</f>
        <v>580</v>
      </c>
      <c r="P8575">
        <f>INDEX(RoutesPivot[ListPrice],MATCH($C8575,RoutesPivot[[RouteID]:[RouteID]],0))</f>
        <v>275</v>
      </c>
      <c r="Q8575" t="str">
        <f>INDEX(AirportPivot[AirportName],MATCH($N8575,AirportPivot[[AirportID]:[AirportID]],0))</f>
        <v>Philadelphia International</v>
      </c>
      <c r="R8575">
        <f>INDEX(AirportPivot[Gates (number of available)],MATCH($N8575,AirportPivot[[AirportID]:[AirportID]],0))</f>
        <v>89</v>
      </c>
    </row>
    <row r="8576" spans="1:18" x14ac:dyDescent="0.25">
      <c r="A8576" s="3" t="s">
        <v>8608</v>
      </c>
      <c r="B8576" s="12">
        <v>41685</v>
      </c>
      <c r="C8576" s="4" t="s">
        <v>13</v>
      </c>
      <c r="D8576" s="4">
        <v>2.4</v>
      </c>
      <c r="E8576" s="4">
        <v>69</v>
      </c>
      <c r="F8576" s="5">
        <v>0.77083333333333337</v>
      </c>
      <c r="G8576" s="6">
        <v>250</v>
      </c>
      <c r="H8576" s="7">
        <v>45250</v>
      </c>
      <c r="I8576" s="7">
        <f>FlightsPivot[[#This Row],[Total Fare]]*10%</f>
        <v>4525</v>
      </c>
      <c r="J8576" s="7">
        <f>FlightsPivot[[#This Row],[Total Fare]]+FlightsPivot[[#This Row],[10% tax ]]</f>
        <v>49775</v>
      </c>
      <c r="K8576" s="4">
        <v>2</v>
      </c>
      <c r="L8576" s="4">
        <v>2014</v>
      </c>
      <c r="M8576" t="str">
        <f>INDEX(RoutesPivot[DepAirport],MATCH($C8576,RoutesPivot[[RouteID]:[RouteID]],0))</f>
        <v>ORD</v>
      </c>
      <c r="N8576" t="str">
        <f>INDEX(RoutesPivot[AirportID],MATCH($C8576,RoutesPivot[[RouteID]:[RouteID]],0))</f>
        <v>JFK</v>
      </c>
      <c r="O8576">
        <f>INDEX(RoutesPivot[Distance],MATCH($C8576,RoutesPivot[[RouteID]:[RouteID]],0))</f>
        <v>619</v>
      </c>
      <c r="P8576">
        <f>INDEX(RoutesPivot[ListPrice],MATCH($C8576,RoutesPivot[[RouteID]:[RouteID]],0))</f>
        <v>250</v>
      </c>
      <c r="Q8576" t="str">
        <f>INDEX(AirportPivot[AirportName],MATCH($N8576,AirportPivot[[AirportID]:[AirportID]],0))</f>
        <v>John F Kennedy International</v>
      </c>
      <c r="R8576">
        <f>INDEX(AirportPivot[Gates (number of available)],MATCH($N8576,AirportPivot[[AirportID]:[AirportID]],0))</f>
        <v>120</v>
      </c>
    </row>
    <row r="8577" spans="1:18" x14ac:dyDescent="0.25">
      <c r="A8577" s="3" t="s">
        <v>8609</v>
      </c>
      <c r="B8577" s="12">
        <v>42244</v>
      </c>
      <c r="C8577" s="4" t="s">
        <v>13</v>
      </c>
      <c r="D8577" s="4">
        <v>2.5</v>
      </c>
      <c r="E8577" s="4">
        <v>185</v>
      </c>
      <c r="F8577" s="5">
        <v>0.33333333333333331</v>
      </c>
      <c r="G8577" s="6">
        <v>275</v>
      </c>
      <c r="H8577" s="7">
        <v>45375</v>
      </c>
      <c r="I8577" s="7">
        <f>FlightsPivot[[#This Row],[Total Fare]]*10%</f>
        <v>4537.5</v>
      </c>
      <c r="J8577" s="7">
        <f>FlightsPivot[[#This Row],[Total Fare]]+FlightsPivot[[#This Row],[10% tax ]]</f>
        <v>49912.5</v>
      </c>
      <c r="K8577" s="4">
        <v>8</v>
      </c>
      <c r="L8577" s="4">
        <v>2015</v>
      </c>
      <c r="M8577" t="str">
        <f>INDEX(RoutesPivot[DepAirport],MATCH($C8577,RoutesPivot[[RouteID]:[RouteID]],0))</f>
        <v>ORD</v>
      </c>
      <c r="N8577" t="str">
        <f>INDEX(RoutesPivot[AirportID],MATCH($C8577,RoutesPivot[[RouteID]:[RouteID]],0))</f>
        <v>JFK</v>
      </c>
      <c r="O8577">
        <f>INDEX(RoutesPivot[Distance],MATCH($C8577,RoutesPivot[[RouteID]:[RouteID]],0))</f>
        <v>619</v>
      </c>
      <c r="P8577">
        <f>INDEX(RoutesPivot[ListPrice],MATCH($C8577,RoutesPivot[[RouteID]:[RouteID]],0))</f>
        <v>250</v>
      </c>
      <c r="Q8577" t="str">
        <f>INDEX(AirportPivot[AirportName],MATCH($N8577,AirportPivot[[AirportID]:[AirportID]],0))</f>
        <v>John F Kennedy International</v>
      </c>
      <c r="R8577">
        <f>INDEX(AirportPivot[Gates (number of available)],MATCH($N8577,AirportPivot[[AirportID]:[AirportID]],0))</f>
        <v>120</v>
      </c>
    </row>
    <row r="8578" spans="1:18" x14ac:dyDescent="0.25">
      <c r="A8578" s="3" t="s">
        <v>8610</v>
      </c>
      <c r="B8578" s="12">
        <v>41826</v>
      </c>
      <c r="C8578" s="4" t="s">
        <v>70</v>
      </c>
      <c r="D8578" s="4">
        <v>1.5</v>
      </c>
      <c r="E8578" s="4">
        <v>165</v>
      </c>
      <c r="F8578" s="5">
        <v>0.85416666666666663</v>
      </c>
      <c r="G8578" s="6">
        <v>302.5</v>
      </c>
      <c r="H8578" s="7">
        <v>49912.5</v>
      </c>
      <c r="I8578" s="7">
        <f>FlightsPivot[[#This Row],[Total Fare]]*10%</f>
        <v>4991.25</v>
      </c>
      <c r="J8578" s="7">
        <f>FlightsPivot[[#This Row],[Total Fare]]+FlightsPivot[[#This Row],[10% tax ]]</f>
        <v>54903.75</v>
      </c>
      <c r="K8578" s="4">
        <v>7</v>
      </c>
      <c r="L8578" s="4">
        <v>2014</v>
      </c>
      <c r="M8578" t="str">
        <f>INDEX(RoutesPivot[DepAirport],MATCH($C8578,RoutesPivot[[RouteID]:[RouteID]],0))</f>
        <v>ORD</v>
      </c>
      <c r="N8578" t="str">
        <f>INDEX(RoutesPivot[AirportID],MATCH($C8578,RoutesPivot[[RouteID]:[RouteID]],0))</f>
        <v>LAS</v>
      </c>
      <c r="O8578">
        <f>INDEX(RoutesPivot[Distance],MATCH($C8578,RoutesPivot[[RouteID]:[RouteID]],0))</f>
        <v>1100</v>
      </c>
      <c r="P8578">
        <f>INDEX(RoutesPivot[ListPrice],MATCH($C8578,RoutesPivot[[RouteID]:[RouteID]],0))</f>
        <v>275</v>
      </c>
      <c r="Q8578" t="str">
        <f>INDEX(AirportPivot[AirportName],MATCH($N8578,AirportPivot[[AirportID]:[AirportID]],0))</f>
        <v>McCarran International</v>
      </c>
      <c r="R8578">
        <f>INDEX(AirportPivot[Gates (number of available)],MATCH($N8578,AirportPivot[[AirportID]:[AirportID]],0))</f>
        <v>68</v>
      </c>
    </row>
    <row r="8579" spans="1:18" x14ac:dyDescent="0.25">
      <c r="A8579" s="3" t="s">
        <v>8611</v>
      </c>
      <c r="B8579" s="12">
        <v>41835</v>
      </c>
      <c r="C8579" s="4" t="s">
        <v>23</v>
      </c>
      <c r="D8579" s="4">
        <v>1.6</v>
      </c>
      <c r="E8579" s="4">
        <v>116</v>
      </c>
      <c r="F8579" s="5">
        <v>0.41666666666666669</v>
      </c>
      <c r="G8579" s="6">
        <v>330</v>
      </c>
      <c r="H8579" s="7">
        <v>61050</v>
      </c>
      <c r="I8579" s="7">
        <f>FlightsPivot[[#This Row],[Total Fare]]*10%</f>
        <v>6105</v>
      </c>
      <c r="J8579" s="7">
        <f>FlightsPivot[[#This Row],[Total Fare]]+FlightsPivot[[#This Row],[10% tax ]]</f>
        <v>67155</v>
      </c>
      <c r="K8579" s="4">
        <v>7</v>
      </c>
      <c r="L8579" s="4">
        <v>2014</v>
      </c>
      <c r="M8579" t="str">
        <f>INDEX(RoutesPivot[DepAirport],MATCH($C8579,RoutesPivot[[RouteID]:[RouteID]],0))</f>
        <v>ORD</v>
      </c>
      <c r="N8579" t="str">
        <f>INDEX(RoutesPivot[AirportID],MATCH($C8579,RoutesPivot[[RouteID]:[RouteID]],0))</f>
        <v>DEN</v>
      </c>
      <c r="O8579">
        <f>INDEX(RoutesPivot[Distance],MATCH($C8579,RoutesPivot[[RouteID]:[RouteID]],0))</f>
        <v>800</v>
      </c>
      <c r="P8579">
        <f>INDEX(RoutesPivot[ListPrice],MATCH($C8579,RoutesPivot[[RouteID]:[RouteID]],0))</f>
        <v>300</v>
      </c>
      <c r="Q8579" t="str">
        <f>INDEX(AirportPivot[AirportName],MATCH($N8579,AirportPivot[[AirportID]:[AirportID]],0))</f>
        <v>Denver International</v>
      </c>
      <c r="R8579">
        <f>INDEX(AirportPivot[Gates (number of available)],MATCH($N8579,AirportPivot[[AirportID]:[AirportID]],0))</f>
        <v>75</v>
      </c>
    </row>
    <row r="8580" spans="1:18" x14ac:dyDescent="0.25">
      <c r="A8580" s="3" t="s">
        <v>8612</v>
      </c>
      <c r="B8580" s="12">
        <v>42317</v>
      </c>
      <c r="C8580" s="4" t="s">
        <v>19</v>
      </c>
      <c r="D8580" s="4">
        <v>1.5</v>
      </c>
      <c r="E8580" s="4">
        <v>188</v>
      </c>
      <c r="F8580" s="5">
        <v>0.79166666666666663</v>
      </c>
      <c r="G8580" s="6">
        <v>200</v>
      </c>
      <c r="H8580" s="7">
        <v>33000</v>
      </c>
      <c r="I8580" s="7">
        <f>FlightsPivot[[#This Row],[Total Fare]]*10%</f>
        <v>3300</v>
      </c>
      <c r="J8580" s="7">
        <f>FlightsPivot[[#This Row],[Total Fare]]+FlightsPivot[[#This Row],[10% tax ]]</f>
        <v>36300</v>
      </c>
      <c r="K8580" s="4">
        <v>11</v>
      </c>
      <c r="L8580" s="4">
        <v>2015</v>
      </c>
      <c r="M8580" t="str">
        <f>INDEX(RoutesPivot[DepAirport],MATCH($C8580,RoutesPivot[[RouteID]:[RouteID]],0))</f>
        <v>ORD</v>
      </c>
      <c r="N8580" t="str">
        <f>INDEX(RoutesPivot[AirportID],MATCH($C8580,RoutesPivot[[RouteID]:[RouteID]],0))</f>
        <v>IAH</v>
      </c>
      <c r="O8580">
        <f>INDEX(RoutesPivot[Distance],MATCH($C8580,RoutesPivot[[RouteID]:[RouteID]],0))</f>
        <v>800</v>
      </c>
      <c r="P8580">
        <f>INDEX(RoutesPivot[ListPrice],MATCH($C8580,RoutesPivot[[RouteID]:[RouteID]],0))</f>
        <v>200</v>
      </c>
      <c r="Q8580" t="str">
        <f>INDEX(AirportPivot[AirportName],MATCH($N8580,AirportPivot[[AirportID]:[AirportID]],0))</f>
        <v>George Bush Intercontinental/Houston</v>
      </c>
      <c r="R8580">
        <f>INDEX(AirportPivot[Gates (number of available)],MATCH($N8580,AirportPivot[[AirportID]:[AirportID]],0))</f>
        <v>80</v>
      </c>
    </row>
    <row r="8581" spans="1:18" x14ac:dyDescent="0.25">
      <c r="A8581" s="3" t="s">
        <v>8613</v>
      </c>
      <c r="B8581" s="12">
        <v>41716</v>
      </c>
      <c r="C8581" s="4" t="s">
        <v>21</v>
      </c>
      <c r="D8581" s="4">
        <v>2.4</v>
      </c>
      <c r="E8581" s="4">
        <v>143</v>
      </c>
      <c r="F8581" s="5">
        <v>0.45833333333333331</v>
      </c>
      <c r="G8581" s="6">
        <v>125</v>
      </c>
      <c r="H8581" s="7">
        <v>23125</v>
      </c>
      <c r="I8581" s="7">
        <f>FlightsPivot[[#This Row],[Total Fare]]*10%</f>
        <v>2312.5</v>
      </c>
      <c r="J8581" s="7">
        <f>FlightsPivot[[#This Row],[Total Fare]]+FlightsPivot[[#This Row],[10% tax ]]</f>
        <v>25437.5</v>
      </c>
      <c r="K8581" s="4">
        <v>3</v>
      </c>
      <c r="L8581" s="4">
        <v>2014</v>
      </c>
      <c r="M8581" t="str">
        <f>INDEX(RoutesPivot[DepAirport],MATCH($C8581,RoutesPivot[[RouteID]:[RouteID]],0))</f>
        <v>ORD</v>
      </c>
      <c r="N8581" t="str">
        <f>INDEX(RoutesPivot[AirportID],MATCH($C8581,RoutesPivot[[RouteID]:[RouteID]],0))</f>
        <v>CLT</v>
      </c>
      <c r="O8581">
        <f>INDEX(RoutesPivot[Distance],MATCH($C8581,RoutesPivot[[RouteID]:[RouteID]],0))</f>
        <v>700</v>
      </c>
      <c r="P8581">
        <f>INDEX(RoutesPivot[ListPrice],MATCH($C8581,RoutesPivot[[RouteID]:[RouteID]],0))</f>
        <v>125</v>
      </c>
      <c r="Q8581" t="str">
        <f>INDEX(AirportPivot[AirportName],MATCH($N8581,AirportPivot[[AirportID]:[AirportID]],0))</f>
        <v>Charlotte/Douglas International</v>
      </c>
      <c r="R8581">
        <f>INDEX(AirportPivot[Gates (number of available)],MATCH($N8581,AirportPivot[[AirportID]:[AirportID]],0))</f>
        <v>65</v>
      </c>
    </row>
    <row r="8582" spans="1:18" x14ac:dyDescent="0.25">
      <c r="A8582" s="3" t="s">
        <v>8614</v>
      </c>
      <c r="B8582" s="12">
        <v>42245</v>
      </c>
      <c r="C8582" s="4" t="s">
        <v>50</v>
      </c>
      <c r="D8582" s="4">
        <v>2.7</v>
      </c>
      <c r="E8582" s="4">
        <v>149</v>
      </c>
      <c r="F8582" s="5">
        <v>0.79166666666666663</v>
      </c>
      <c r="G8582" s="6">
        <v>302.5</v>
      </c>
      <c r="H8582" s="7">
        <v>55962.5</v>
      </c>
      <c r="I8582" s="7">
        <f>FlightsPivot[[#This Row],[Total Fare]]*10%</f>
        <v>5596.25</v>
      </c>
      <c r="J8582" s="7">
        <f>FlightsPivot[[#This Row],[Total Fare]]+FlightsPivot[[#This Row],[10% tax ]]</f>
        <v>61558.75</v>
      </c>
      <c r="K8582" s="4">
        <v>8</v>
      </c>
      <c r="L8582" s="4">
        <v>2015</v>
      </c>
      <c r="M8582" t="str">
        <f>INDEX(RoutesPivot[DepAirport],MATCH($C8582,RoutesPivot[[RouteID]:[RouteID]],0))</f>
        <v>ORD</v>
      </c>
      <c r="N8582" t="str">
        <f>INDEX(RoutesPivot[AirportID],MATCH($C8582,RoutesPivot[[RouteID]:[RouteID]],0))</f>
        <v>LGA</v>
      </c>
      <c r="O8582">
        <f>INDEX(RoutesPivot[Distance],MATCH($C8582,RoutesPivot[[RouteID]:[RouteID]],0))</f>
        <v>610</v>
      </c>
      <c r="P8582">
        <f>INDEX(RoutesPivot[ListPrice],MATCH($C8582,RoutesPivot[[RouteID]:[RouteID]],0))</f>
        <v>275</v>
      </c>
      <c r="Q8582" t="str">
        <f>INDEX(AirportPivot[AirportName],MATCH($N8582,AirportPivot[[AirportID]:[AirportID]],0))</f>
        <v>Laguardia</v>
      </c>
      <c r="R8582">
        <f>INDEX(AirportPivot[Gates (number of available)],MATCH($N8582,AirportPivot[[AirportID]:[AirportID]],0))</f>
        <v>66</v>
      </c>
    </row>
    <row r="8583" spans="1:18" x14ac:dyDescent="0.25">
      <c r="A8583" s="3" t="s">
        <v>8615</v>
      </c>
      <c r="B8583" s="12">
        <v>42237</v>
      </c>
      <c r="C8583" s="4" t="s">
        <v>70</v>
      </c>
      <c r="D8583" s="4">
        <v>0.5</v>
      </c>
      <c r="E8583" s="4">
        <v>33</v>
      </c>
      <c r="F8583" s="5">
        <v>0.58333333333333337</v>
      </c>
      <c r="G8583" s="6">
        <v>302.5</v>
      </c>
      <c r="H8583" s="7">
        <v>55962.5</v>
      </c>
      <c r="I8583" s="7">
        <f>FlightsPivot[[#This Row],[Total Fare]]*10%</f>
        <v>5596.25</v>
      </c>
      <c r="J8583" s="7">
        <f>FlightsPivot[[#This Row],[Total Fare]]+FlightsPivot[[#This Row],[10% tax ]]</f>
        <v>61558.75</v>
      </c>
      <c r="K8583" s="4">
        <v>8</v>
      </c>
      <c r="L8583" s="4">
        <v>2015</v>
      </c>
      <c r="M8583" t="str">
        <f>INDEX(RoutesPivot[DepAirport],MATCH($C8583,RoutesPivot[[RouteID]:[RouteID]],0))</f>
        <v>ORD</v>
      </c>
      <c r="N8583" t="str">
        <f>INDEX(RoutesPivot[AirportID],MATCH($C8583,RoutesPivot[[RouteID]:[RouteID]],0))</f>
        <v>LAS</v>
      </c>
      <c r="O8583">
        <f>INDEX(RoutesPivot[Distance],MATCH($C8583,RoutesPivot[[RouteID]:[RouteID]],0))</f>
        <v>1100</v>
      </c>
      <c r="P8583">
        <f>INDEX(RoutesPivot[ListPrice],MATCH($C8583,RoutesPivot[[RouteID]:[RouteID]],0))</f>
        <v>275</v>
      </c>
      <c r="Q8583" t="str">
        <f>INDEX(AirportPivot[AirportName],MATCH($N8583,AirportPivot[[AirportID]:[AirportID]],0))</f>
        <v>McCarran International</v>
      </c>
      <c r="R8583">
        <f>INDEX(AirportPivot[Gates (number of available)],MATCH($N8583,AirportPivot[[AirportID]:[AirportID]],0))</f>
        <v>68</v>
      </c>
    </row>
    <row r="8584" spans="1:18" x14ac:dyDescent="0.25">
      <c r="A8584" s="3" t="s">
        <v>8616</v>
      </c>
      <c r="B8584" s="12">
        <v>42189</v>
      </c>
      <c r="C8584" s="4" t="s">
        <v>80</v>
      </c>
      <c r="D8584" s="4">
        <v>2.4</v>
      </c>
      <c r="E8584" s="4">
        <v>130</v>
      </c>
      <c r="F8584" s="5">
        <v>0.58333333333333337</v>
      </c>
      <c r="G8584" s="6">
        <v>330</v>
      </c>
      <c r="H8584" s="7">
        <v>61050</v>
      </c>
      <c r="I8584" s="7">
        <f>FlightsPivot[[#This Row],[Total Fare]]*10%</f>
        <v>6105</v>
      </c>
      <c r="J8584" s="7">
        <f>FlightsPivot[[#This Row],[Total Fare]]+FlightsPivot[[#This Row],[10% tax ]]</f>
        <v>67155</v>
      </c>
      <c r="K8584" s="4">
        <v>7</v>
      </c>
      <c r="L8584" s="4">
        <v>2015</v>
      </c>
      <c r="M8584" t="str">
        <f>INDEX(RoutesPivot[DepAirport],MATCH($C8584,RoutesPivot[[RouteID]:[RouteID]],0))</f>
        <v>ORD</v>
      </c>
      <c r="N8584" t="str">
        <f>INDEX(RoutesPivot[AirportID],MATCH($C8584,RoutesPivot[[RouteID]:[RouteID]],0))</f>
        <v>MIA</v>
      </c>
      <c r="O8584">
        <f>INDEX(RoutesPivot[Distance],MATCH($C8584,RoutesPivot[[RouteID]:[RouteID]],0))</f>
        <v>1000</v>
      </c>
      <c r="P8584">
        <f>INDEX(RoutesPivot[ListPrice],MATCH($C8584,RoutesPivot[[RouteID]:[RouteID]],0))</f>
        <v>300</v>
      </c>
      <c r="Q8584" t="str">
        <f>INDEX(AirportPivot[AirportName],MATCH($N8584,AirportPivot[[AirportID]:[AirportID]],0))</f>
        <v>Miami International</v>
      </c>
      <c r="R8584">
        <f>INDEX(AirportPivot[Gates (number of available)],MATCH($N8584,AirportPivot[[AirportID]:[AirportID]],0))</f>
        <v>80</v>
      </c>
    </row>
    <row r="8585" spans="1:18" x14ac:dyDescent="0.25">
      <c r="A8585" s="3" t="s">
        <v>8617</v>
      </c>
      <c r="B8585" s="12">
        <v>42335</v>
      </c>
      <c r="C8585" s="4" t="s">
        <v>30</v>
      </c>
      <c r="D8585" s="4">
        <v>5.9</v>
      </c>
      <c r="E8585" s="4">
        <v>73</v>
      </c>
      <c r="F8585" s="5">
        <v>0.29166666666666669</v>
      </c>
      <c r="G8585" s="6">
        <v>375</v>
      </c>
      <c r="H8585" s="7">
        <v>67875</v>
      </c>
      <c r="I8585" s="7">
        <f>FlightsPivot[[#This Row],[Total Fare]]*10%</f>
        <v>6787.5</v>
      </c>
      <c r="J8585" s="7">
        <f>FlightsPivot[[#This Row],[Total Fare]]+FlightsPivot[[#This Row],[10% tax ]]</f>
        <v>74662.5</v>
      </c>
      <c r="K8585" s="4">
        <v>11</v>
      </c>
      <c r="L8585" s="4">
        <v>2015</v>
      </c>
      <c r="M8585" t="str">
        <f>INDEX(RoutesPivot[DepAirport],MATCH($C8585,RoutesPivot[[RouteID]:[RouteID]],0))</f>
        <v>ORD</v>
      </c>
      <c r="N8585" t="str">
        <f>INDEX(RoutesPivot[AirportID],MATCH($C8585,RoutesPivot[[RouteID]:[RouteID]],0))</f>
        <v>MCO</v>
      </c>
      <c r="O8585">
        <f>INDEX(RoutesPivot[Distance],MATCH($C8585,RoutesPivot[[RouteID]:[RouteID]],0))</f>
        <v>850</v>
      </c>
      <c r="P8585">
        <f>INDEX(RoutesPivot[ListPrice],MATCH($C8585,RoutesPivot[[RouteID]:[RouteID]],0))</f>
        <v>250</v>
      </c>
      <c r="Q8585" t="str">
        <f>INDEX(AirportPivot[AirportName],MATCH($N8585,AirportPivot[[AirportID]:[AirportID]],0))</f>
        <v>Orlando International</v>
      </c>
      <c r="R8585">
        <f>INDEX(AirportPivot[Gates (number of available)],MATCH($N8585,AirportPivot[[AirportID]:[AirportID]],0))</f>
        <v>67</v>
      </c>
    </row>
    <row r="8586" spans="1:18" x14ac:dyDescent="0.25">
      <c r="A8586" s="3" t="s">
        <v>8618</v>
      </c>
      <c r="B8586" s="12">
        <v>42297</v>
      </c>
      <c r="C8586" s="4" t="s">
        <v>23</v>
      </c>
      <c r="D8586" s="4">
        <v>2.1</v>
      </c>
      <c r="E8586" s="4">
        <v>57</v>
      </c>
      <c r="F8586" s="5">
        <v>0.70833333333333337</v>
      </c>
      <c r="G8586" s="6">
        <v>300</v>
      </c>
      <c r="H8586" s="7">
        <v>49500</v>
      </c>
      <c r="I8586" s="7">
        <f>FlightsPivot[[#This Row],[Total Fare]]*10%</f>
        <v>4950</v>
      </c>
      <c r="J8586" s="7">
        <f>FlightsPivot[[#This Row],[Total Fare]]+FlightsPivot[[#This Row],[10% tax ]]</f>
        <v>54450</v>
      </c>
      <c r="K8586" s="4">
        <v>10</v>
      </c>
      <c r="L8586" s="4">
        <v>2015</v>
      </c>
      <c r="M8586" t="str">
        <f>INDEX(RoutesPivot[DepAirport],MATCH($C8586,RoutesPivot[[RouteID]:[RouteID]],0))</f>
        <v>ORD</v>
      </c>
      <c r="N8586" t="str">
        <f>INDEX(RoutesPivot[AirportID],MATCH($C8586,RoutesPivot[[RouteID]:[RouteID]],0))</f>
        <v>DEN</v>
      </c>
      <c r="O8586">
        <f>INDEX(RoutesPivot[Distance],MATCH($C8586,RoutesPivot[[RouteID]:[RouteID]],0))</f>
        <v>800</v>
      </c>
      <c r="P8586">
        <f>INDEX(RoutesPivot[ListPrice],MATCH($C8586,RoutesPivot[[RouteID]:[RouteID]],0))</f>
        <v>300</v>
      </c>
      <c r="Q8586" t="str">
        <f>INDEX(AirportPivot[AirportName],MATCH($N8586,AirportPivot[[AirportID]:[AirportID]],0))</f>
        <v>Denver International</v>
      </c>
      <c r="R8586">
        <f>INDEX(AirportPivot[Gates (number of available)],MATCH($N8586,AirportPivot[[AirportID]:[AirportID]],0))</f>
        <v>75</v>
      </c>
    </row>
    <row r="8587" spans="1:18" x14ac:dyDescent="0.25">
      <c r="A8587" s="3" t="s">
        <v>8619</v>
      </c>
      <c r="B8587" s="12">
        <v>41709</v>
      </c>
      <c r="C8587" s="4" t="s">
        <v>27</v>
      </c>
      <c r="D8587" s="4">
        <v>10.9</v>
      </c>
      <c r="E8587" s="4">
        <v>132</v>
      </c>
      <c r="F8587" s="5">
        <v>0.29166666666666669</v>
      </c>
      <c r="G8587" s="6">
        <v>200</v>
      </c>
      <c r="H8587" s="7">
        <v>37000</v>
      </c>
      <c r="I8587" s="7">
        <f>FlightsPivot[[#This Row],[Total Fare]]*10%</f>
        <v>3700</v>
      </c>
      <c r="J8587" s="7">
        <f>FlightsPivot[[#This Row],[Total Fare]]+FlightsPivot[[#This Row],[10% tax ]]</f>
        <v>40700</v>
      </c>
      <c r="K8587" s="4">
        <v>3</v>
      </c>
      <c r="L8587" s="4">
        <v>2014</v>
      </c>
      <c r="M8587" t="str">
        <f>INDEX(RoutesPivot[DepAirport],MATCH($C8587,RoutesPivot[[RouteID]:[RouteID]],0))</f>
        <v>ORD</v>
      </c>
      <c r="N8587" t="str">
        <f>INDEX(RoutesPivot[AirportID],MATCH($C8587,RoutesPivot[[RouteID]:[RouteID]],0))</f>
        <v>ATL</v>
      </c>
      <c r="O8587">
        <f>INDEX(RoutesPivot[Distance],MATCH($C8587,RoutesPivot[[RouteID]:[RouteID]],0))</f>
        <v>510</v>
      </c>
      <c r="P8587">
        <f>INDEX(RoutesPivot[ListPrice],MATCH($C8587,RoutesPivot[[RouteID]:[RouteID]],0))</f>
        <v>200</v>
      </c>
      <c r="Q8587" t="str">
        <f>INDEX(AirportPivot[AirportName],MATCH($N8587,AirportPivot[[AirportID]:[AirportID]],0))</f>
        <v>Hartsfield-Jackson Atlanta International</v>
      </c>
      <c r="R8587">
        <f>INDEX(AirportPivot[Gates (number of available)],MATCH($N8587,AirportPivot[[AirportID]:[AirportID]],0))</f>
        <v>100</v>
      </c>
    </row>
    <row r="8588" spans="1:18" x14ac:dyDescent="0.25">
      <c r="A8588" s="3" t="s">
        <v>8620</v>
      </c>
      <c r="B8588" s="12">
        <v>41908</v>
      </c>
      <c r="C8588" s="4" t="s">
        <v>23</v>
      </c>
      <c r="D8588" s="4">
        <v>2.2000000000000002</v>
      </c>
      <c r="E8588" s="4">
        <v>117</v>
      </c>
      <c r="F8588" s="5">
        <v>0.77083333333333337</v>
      </c>
      <c r="G8588" s="6">
        <v>300</v>
      </c>
      <c r="H8588" s="7">
        <v>55500</v>
      </c>
      <c r="I8588" s="7">
        <f>FlightsPivot[[#This Row],[Total Fare]]*10%</f>
        <v>5550</v>
      </c>
      <c r="J8588" s="7">
        <f>FlightsPivot[[#This Row],[Total Fare]]+FlightsPivot[[#This Row],[10% tax ]]</f>
        <v>61050</v>
      </c>
      <c r="K8588" s="4">
        <v>9</v>
      </c>
      <c r="L8588" s="4">
        <v>2014</v>
      </c>
      <c r="M8588" t="str">
        <f>INDEX(RoutesPivot[DepAirport],MATCH($C8588,RoutesPivot[[RouteID]:[RouteID]],0))</f>
        <v>ORD</v>
      </c>
      <c r="N8588" t="str">
        <f>INDEX(RoutesPivot[AirportID],MATCH($C8588,RoutesPivot[[RouteID]:[RouteID]],0))</f>
        <v>DEN</v>
      </c>
      <c r="O8588">
        <f>INDEX(RoutesPivot[Distance],MATCH($C8588,RoutesPivot[[RouteID]:[RouteID]],0))</f>
        <v>800</v>
      </c>
      <c r="P8588">
        <f>INDEX(RoutesPivot[ListPrice],MATCH($C8588,RoutesPivot[[RouteID]:[RouteID]],0))</f>
        <v>300</v>
      </c>
      <c r="Q8588" t="str">
        <f>INDEX(AirportPivot[AirportName],MATCH($N8588,AirportPivot[[AirportID]:[AirportID]],0))</f>
        <v>Denver International</v>
      </c>
      <c r="R8588">
        <f>INDEX(AirportPivot[Gates (number of available)],MATCH($N8588,AirportPivot[[AirportID]:[AirportID]],0))</f>
        <v>75</v>
      </c>
    </row>
    <row r="8589" spans="1:18" x14ac:dyDescent="0.25">
      <c r="A8589" s="3" t="s">
        <v>8621</v>
      </c>
      <c r="B8589" s="12">
        <v>42289</v>
      </c>
      <c r="C8589" s="4" t="s">
        <v>50</v>
      </c>
      <c r="D8589" s="4">
        <v>1.9</v>
      </c>
      <c r="E8589" s="4">
        <v>191</v>
      </c>
      <c r="F8589" s="5">
        <v>0.58333333333333337</v>
      </c>
      <c r="G8589" s="6">
        <v>275</v>
      </c>
      <c r="H8589" s="7">
        <v>45375</v>
      </c>
      <c r="I8589" s="7">
        <f>FlightsPivot[[#This Row],[Total Fare]]*10%</f>
        <v>4537.5</v>
      </c>
      <c r="J8589" s="7">
        <f>FlightsPivot[[#This Row],[Total Fare]]+FlightsPivot[[#This Row],[10% tax ]]</f>
        <v>49912.5</v>
      </c>
      <c r="K8589" s="4">
        <v>10</v>
      </c>
      <c r="L8589" s="4">
        <v>2015</v>
      </c>
      <c r="M8589" t="str">
        <f>INDEX(RoutesPivot[DepAirport],MATCH($C8589,RoutesPivot[[RouteID]:[RouteID]],0))</f>
        <v>ORD</v>
      </c>
      <c r="N8589" t="str">
        <f>INDEX(RoutesPivot[AirportID],MATCH($C8589,RoutesPivot[[RouteID]:[RouteID]],0))</f>
        <v>LGA</v>
      </c>
      <c r="O8589">
        <f>INDEX(RoutesPivot[Distance],MATCH($C8589,RoutesPivot[[RouteID]:[RouteID]],0))</f>
        <v>610</v>
      </c>
      <c r="P8589">
        <f>INDEX(RoutesPivot[ListPrice],MATCH($C8589,RoutesPivot[[RouteID]:[RouteID]],0))</f>
        <v>275</v>
      </c>
      <c r="Q8589" t="str">
        <f>INDEX(AirportPivot[AirportName],MATCH($N8589,AirportPivot[[AirportID]:[AirportID]],0))</f>
        <v>Laguardia</v>
      </c>
      <c r="R8589">
        <f>INDEX(AirportPivot[Gates (number of available)],MATCH($N8589,AirportPivot[[AirportID]:[AirportID]],0))</f>
        <v>66</v>
      </c>
    </row>
    <row r="8590" spans="1:18" x14ac:dyDescent="0.25">
      <c r="A8590" s="3" t="s">
        <v>8622</v>
      </c>
      <c r="B8590" s="12">
        <v>41842</v>
      </c>
      <c r="C8590" s="4" t="s">
        <v>70</v>
      </c>
      <c r="D8590" s="4">
        <v>2.2999999999999998</v>
      </c>
      <c r="E8590" s="4">
        <v>34</v>
      </c>
      <c r="F8590" s="5">
        <v>0.85416666666666663</v>
      </c>
      <c r="G8590" s="6">
        <v>302.5</v>
      </c>
      <c r="H8590" s="7">
        <v>55962.5</v>
      </c>
      <c r="I8590" s="7">
        <f>FlightsPivot[[#This Row],[Total Fare]]*10%</f>
        <v>5596.25</v>
      </c>
      <c r="J8590" s="7">
        <f>FlightsPivot[[#This Row],[Total Fare]]+FlightsPivot[[#This Row],[10% tax ]]</f>
        <v>61558.75</v>
      </c>
      <c r="K8590" s="4">
        <v>7</v>
      </c>
      <c r="L8590" s="4">
        <v>2014</v>
      </c>
      <c r="M8590" t="str">
        <f>INDEX(RoutesPivot[DepAirport],MATCH($C8590,RoutesPivot[[RouteID]:[RouteID]],0))</f>
        <v>ORD</v>
      </c>
      <c r="N8590" t="str">
        <f>INDEX(RoutesPivot[AirportID],MATCH($C8590,RoutesPivot[[RouteID]:[RouteID]],0))</f>
        <v>LAS</v>
      </c>
      <c r="O8590">
        <f>INDEX(RoutesPivot[Distance],MATCH($C8590,RoutesPivot[[RouteID]:[RouteID]],0))</f>
        <v>1100</v>
      </c>
      <c r="P8590">
        <f>INDEX(RoutesPivot[ListPrice],MATCH($C8590,RoutesPivot[[RouteID]:[RouteID]],0))</f>
        <v>275</v>
      </c>
      <c r="Q8590" t="str">
        <f>INDEX(AirportPivot[AirportName],MATCH($N8590,AirportPivot[[AirportID]:[AirportID]],0))</f>
        <v>McCarran International</v>
      </c>
      <c r="R8590">
        <f>INDEX(AirportPivot[Gates (number of available)],MATCH($N8590,AirportPivot[[AirportID]:[AirportID]],0))</f>
        <v>68</v>
      </c>
    </row>
    <row r="8591" spans="1:18" x14ac:dyDescent="0.25">
      <c r="A8591" s="3" t="s">
        <v>8623</v>
      </c>
      <c r="B8591" s="12">
        <v>42165</v>
      </c>
      <c r="C8591" s="4" t="s">
        <v>70</v>
      </c>
      <c r="D8591" s="4">
        <v>2.4</v>
      </c>
      <c r="E8591" s="4">
        <v>138</v>
      </c>
      <c r="F8591" s="5">
        <v>0.75</v>
      </c>
      <c r="G8591" s="6">
        <v>302.5</v>
      </c>
      <c r="H8591" s="7">
        <v>55962.5</v>
      </c>
      <c r="I8591" s="7">
        <f>FlightsPivot[[#This Row],[Total Fare]]*10%</f>
        <v>5596.25</v>
      </c>
      <c r="J8591" s="7">
        <f>FlightsPivot[[#This Row],[Total Fare]]+FlightsPivot[[#This Row],[10% tax ]]</f>
        <v>61558.75</v>
      </c>
      <c r="K8591" s="4">
        <v>6</v>
      </c>
      <c r="L8591" s="4">
        <v>2015</v>
      </c>
      <c r="M8591" t="str">
        <f>INDEX(RoutesPivot[DepAirport],MATCH($C8591,RoutesPivot[[RouteID]:[RouteID]],0))</f>
        <v>ORD</v>
      </c>
      <c r="N8591" t="str">
        <f>INDEX(RoutesPivot[AirportID],MATCH($C8591,RoutesPivot[[RouteID]:[RouteID]],0))</f>
        <v>LAS</v>
      </c>
      <c r="O8591">
        <f>INDEX(RoutesPivot[Distance],MATCH($C8591,RoutesPivot[[RouteID]:[RouteID]],0))</f>
        <v>1100</v>
      </c>
      <c r="P8591">
        <f>INDEX(RoutesPivot[ListPrice],MATCH($C8591,RoutesPivot[[RouteID]:[RouteID]],0))</f>
        <v>275</v>
      </c>
      <c r="Q8591" t="str">
        <f>INDEX(AirportPivot[AirportName],MATCH($N8591,AirportPivot[[AirportID]:[AirportID]],0))</f>
        <v>McCarran International</v>
      </c>
      <c r="R8591">
        <f>INDEX(AirportPivot[Gates (number of available)],MATCH($N8591,AirportPivot[[AirportID]:[AirportID]],0))</f>
        <v>68</v>
      </c>
    </row>
    <row r="8592" spans="1:18" x14ac:dyDescent="0.25">
      <c r="A8592" s="3" t="s">
        <v>8624</v>
      </c>
      <c r="B8592" s="12">
        <v>42276</v>
      </c>
      <c r="C8592" s="4" t="s">
        <v>80</v>
      </c>
      <c r="D8592" s="4">
        <v>1.7</v>
      </c>
      <c r="E8592" s="4">
        <v>72</v>
      </c>
      <c r="F8592" s="5">
        <v>0.33333333333333331</v>
      </c>
      <c r="G8592" s="6">
        <v>300</v>
      </c>
      <c r="H8592" s="7">
        <v>54300</v>
      </c>
      <c r="I8592" s="7">
        <f>FlightsPivot[[#This Row],[Total Fare]]*10%</f>
        <v>5430</v>
      </c>
      <c r="J8592" s="7">
        <f>FlightsPivot[[#This Row],[Total Fare]]+FlightsPivot[[#This Row],[10% tax ]]</f>
        <v>59730</v>
      </c>
      <c r="K8592" s="4">
        <v>9</v>
      </c>
      <c r="L8592" s="4">
        <v>2015</v>
      </c>
      <c r="M8592" t="str">
        <f>INDEX(RoutesPivot[DepAirport],MATCH($C8592,RoutesPivot[[RouteID]:[RouteID]],0))</f>
        <v>ORD</v>
      </c>
      <c r="N8592" t="str">
        <f>INDEX(RoutesPivot[AirportID],MATCH($C8592,RoutesPivot[[RouteID]:[RouteID]],0))</f>
        <v>MIA</v>
      </c>
      <c r="O8592">
        <f>INDEX(RoutesPivot[Distance],MATCH($C8592,RoutesPivot[[RouteID]:[RouteID]],0))</f>
        <v>1000</v>
      </c>
      <c r="P8592">
        <f>INDEX(RoutesPivot[ListPrice],MATCH($C8592,RoutesPivot[[RouteID]:[RouteID]],0))</f>
        <v>300</v>
      </c>
      <c r="Q8592" t="str">
        <f>INDEX(AirportPivot[AirportName],MATCH($N8592,AirportPivot[[AirportID]:[AirportID]],0))</f>
        <v>Miami International</v>
      </c>
      <c r="R8592">
        <f>INDEX(AirportPivot[Gates (number of available)],MATCH($N8592,AirportPivot[[AirportID]:[AirportID]],0))</f>
        <v>80</v>
      </c>
    </row>
    <row r="8593" spans="1:18" x14ac:dyDescent="0.25">
      <c r="A8593" s="3" t="s">
        <v>8625</v>
      </c>
      <c r="B8593" s="12">
        <v>41843</v>
      </c>
      <c r="C8593" s="4" t="s">
        <v>47</v>
      </c>
      <c r="D8593" s="4">
        <v>3.1</v>
      </c>
      <c r="E8593" s="4">
        <v>171</v>
      </c>
      <c r="F8593" s="5">
        <v>0.75</v>
      </c>
      <c r="G8593" s="6">
        <v>275</v>
      </c>
      <c r="H8593" s="7">
        <v>45375</v>
      </c>
      <c r="I8593" s="7">
        <f>FlightsPivot[[#This Row],[Total Fare]]*10%</f>
        <v>4537.5</v>
      </c>
      <c r="J8593" s="7">
        <f>FlightsPivot[[#This Row],[Total Fare]]+FlightsPivot[[#This Row],[10% tax ]]</f>
        <v>49912.5</v>
      </c>
      <c r="K8593" s="4">
        <v>7</v>
      </c>
      <c r="L8593" s="4">
        <v>2014</v>
      </c>
      <c r="M8593" t="str">
        <f>INDEX(RoutesPivot[DepAirport],MATCH($C8593,RoutesPivot[[RouteID]:[RouteID]],0))</f>
        <v>ORD</v>
      </c>
      <c r="N8593" t="str">
        <f>INDEX(RoutesPivot[AirportID],MATCH($C8593,RoutesPivot[[RouteID]:[RouteID]],0))</f>
        <v>PHX</v>
      </c>
      <c r="O8593">
        <f>INDEX(RoutesPivot[Distance],MATCH($C8593,RoutesPivot[[RouteID]:[RouteID]],0))</f>
        <v>1200</v>
      </c>
      <c r="P8593">
        <f>INDEX(RoutesPivot[ListPrice],MATCH($C8593,RoutesPivot[[RouteID]:[RouteID]],0))</f>
        <v>250</v>
      </c>
      <c r="Q8593" t="str">
        <f>INDEX(AirportPivot[AirportName],MATCH($N8593,AirportPivot[[AirportID]:[AirportID]],0))</f>
        <v>Phoenix Sky Harbor International</v>
      </c>
      <c r="R8593">
        <f>INDEX(AirportPivot[Gates (number of available)],MATCH($N8593,AirportPivot[[AirportID]:[AirportID]],0))</f>
        <v>60</v>
      </c>
    </row>
    <row r="8594" spans="1:18" x14ac:dyDescent="0.25">
      <c r="A8594" s="3" t="s">
        <v>8626</v>
      </c>
      <c r="B8594" s="12">
        <v>42116</v>
      </c>
      <c r="C8594" s="4" t="s">
        <v>23</v>
      </c>
      <c r="D8594" s="4">
        <v>1.3</v>
      </c>
      <c r="E8594" s="4">
        <v>9</v>
      </c>
      <c r="F8594" s="5">
        <v>0.54166666666666663</v>
      </c>
      <c r="G8594" s="6">
        <v>300</v>
      </c>
      <c r="H8594" s="7">
        <v>55500</v>
      </c>
      <c r="I8594" s="7">
        <f>FlightsPivot[[#This Row],[Total Fare]]*10%</f>
        <v>5550</v>
      </c>
      <c r="J8594" s="7">
        <f>FlightsPivot[[#This Row],[Total Fare]]+FlightsPivot[[#This Row],[10% tax ]]</f>
        <v>61050</v>
      </c>
      <c r="K8594" s="4">
        <v>4</v>
      </c>
      <c r="L8594" s="4">
        <v>2015</v>
      </c>
      <c r="M8594" t="str">
        <f>INDEX(RoutesPivot[DepAirport],MATCH($C8594,RoutesPivot[[RouteID]:[RouteID]],0))</f>
        <v>ORD</v>
      </c>
      <c r="N8594" t="str">
        <f>INDEX(RoutesPivot[AirportID],MATCH($C8594,RoutesPivot[[RouteID]:[RouteID]],0))</f>
        <v>DEN</v>
      </c>
      <c r="O8594">
        <f>INDEX(RoutesPivot[Distance],MATCH($C8594,RoutesPivot[[RouteID]:[RouteID]],0))</f>
        <v>800</v>
      </c>
      <c r="P8594">
        <f>INDEX(RoutesPivot[ListPrice],MATCH($C8594,RoutesPivot[[RouteID]:[RouteID]],0))</f>
        <v>300</v>
      </c>
      <c r="Q8594" t="str">
        <f>INDEX(AirportPivot[AirportName],MATCH($N8594,AirportPivot[[AirportID]:[AirportID]],0))</f>
        <v>Denver International</v>
      </c>
      <c r="R8594">
        <f>INDEX(AirportPivot[Gates (number of available)],MATCH($N8594,AirportPivot[[AirportID]:[AirportID]],0))</f>
        <v>75</v>
      </c>
    </row>
    <row r="8595" spans="1:18" x14ac:dyDescent="0.25">
      <c r="A8595" s="3" t="s">
        <v>8627</v>
      </c>
      <c r="B8595" s="12">
        <v>41942</v>
      </c>
      <c r="C8595" s="4" t="s">
        <v>80</v>
      </c>
      <c r="D8595" s="4">
        <v>3.8</v>
      </c>
      <c r="E8595" s="4">
        <v>192</v>
      </c>
      <c r="F8595" s="5">
        <v>0.75</v>
      </c>
      <c r="G8595" s="6">
        <v>300</v>
      </c>
      <c r="H8595" s="7">
        <v>49500</v>
      </c>
      <c r="I8595" s="7">
        <f>FlightsPivot[[#This Row],[Total Fare]]*10%</f>
        <v>4950</v>
      </c>
      <c r="J8595" s="7">
        <f>FlightsPivot[[#This Row],[Total Fare]]+FlightsPivot[[#This Row],[10% tax ]]</f>
        <v>54450</v>
      </c>
      <c r="K8595" s="4">
        <v>10</v>
      </c>
      <c r="L8595" s="4">
        <v>2014</v>
      </c>
      <c r="M8595" t="str">
        <f>INDEX(RoutesPivot[DepAirport],MATCH($C8595,RoutesPivot[[RouteID]:[RouteID]],0))</f>
        <v>ORD</v>
      </c>
      <c r="N8595" t="str">
        <f>INDEX(RoutesPivot[AirportID],MATCH($C8595,RoutesPivot[[RouteID]:[RouteID]],0))</f>
        <v>MIA</v>
      </c>
      <c r="O8595">
        <f>INDEX(RoutesPivot[Distance],MATCH($C8595,RoutesPivot[[RouteID]:[RouteID]],0))</f>
        <v>1000</v>
      </c>
      <c r="P8595">
        <f>INDEX(RoutesPivot[ListPrice],MATCH($C8595,RoutesPivot[[RouteID]:[RouteID]],0))</f>
        <v>300</v>
      </c>
      <c r="Q8595" t="str">
        <f>INDEX(AirportPivot[AirportName],MATCH($N8595,AirportPivot[[AirportID]:[AirportID]],0))</f>
        <v>Miami International</v>
      </c>
      <c r="R8595">
        <f>INDEX(AirportPivot[Gates (number of available)],MATCH($N8595,AirportPivot[[AirportID]:[AirportID]],0))</f>
        <v>80</v>
      </c>
    </row>
    <row r="8596" spans="1:18" x14ac:dyDescent="0.25">
      <c r="A8596" s="3" t="s">
        <v>8628</v>
      </c>
      <c r="B8596" s="12">
        <v>42181</v>
      </c>
      <c r="C8596" s="4" t="s">
        <v>53</v>
      </c>
      <c r="D8596" s="4">
        <v>1.9</v>
      </c>
      <c r="E8596" s="4">
        <v>140</v>
      </c>
      <c r="F8596" s="5">
        <v>0.375</v>
      </c>
      <c r="G8596" s="6">
        <v>330</v>
      </c>
      <c r="H8596" s="7">
        <v>61050</v>
      </c>
      <c r="I8596" s="7">
        <f>FlightsPivot[[#This Row],[Total Fare]]*10%</f>
        <v>6105</v>
      </c>
      <c r="J8596" s="7">
        <f>FlightsPivot[[#This Row],[Total Fare]]+FlightsPivot[[#This Row],[10% tax ]]</f>
        <v>67155</v>
      </c>
      <c r="K8596" s="4">
        <v>6</v>
      </c>
      <c r="L8596" s="4">
        <v>2015</v>
      </c>
      <c r="M8596" t="str">
        <f>INDEX(RoutesPivot[DepAirport],MATCH($C8596,RoutesPivot[[RouteID]:[RouteID]],0))</f>
        <v>ORD</v>
      </c>
      <c r="N8596" t="str">
        <f>INDEX(RoutesPivot[AirportID],MATCH($C8596,RoutesPivot[[RouteID]:[RouteID]],0))</f>
        <v>FLL</v>
      </c>
      <c r="O8596">
        <f>INDEX(RoutesPivot[Distance],MATCH($C8596,RoutesPivot[[RouteID]:[RouteID]],0))</f>
        <v>940</v>
      </c>
      <c r="P8596">
        <f>INDEX(RoutesPivot[ListPrice],MATCH($C8596,RoutesPivot[[RouteID]:[RouteID]],0))</f>
        <v>300</v>
      </c>
      <c r="Q8596" t="str">
        <f>INDEX(AirportPivot[AirportName],MATCH($N8596,AirportPivot[[AirportID]:[AirportID]],0))</f>
        <v>Fort Lauderdale/Hollywood International</v>
      </c>
      <c r="R8596">
        <f>INDEX(AirportPivot[Gates (number of available)],MATCH($N8596,AirportPivot[[AirportID]:[AirportID]],0))</f>
        <v>55</v>
      </c>
    </row>
    <row r="8597" spans="1:18" x14ac:dyDescent="0.25">
      <c r="A8597" s="3" t="s">
        <v>8629</v>
      </c>
      <c r="B8597" s="12">
        <v>42024</v>
      </c>
      <c r="C8597" s="4" t="s">
        <v>47</v>
      </c>
      <c r="D8597" s="4">
        <v>2.8</v>
      </c>
      <c r="E8597" s="4">
        <v>19</v>
      </c>
      <c r="F8597" s="5">
        <v>0.33333333333333331</v>
      </c>
      <c r="G8597" s="6">
        <v>250</v>
      </c>
      <c r="H8597" s="7">
        <v>46250</v>
      </c>
      <c r="I8597" s="7">
        <f>FlightsPivot[[#This Row],[Total Fare]]*10%</f>
        <v>4625</v>
      </c>
      <c r="J8597" s="7">
        <f>FlightsPivot[[#This Row],[Total Fare]]+FlightsPivot[[#This Row],[10% tax ]]</f>
        <v>50875</v>
      </c>
      <c r="K8597" s="4">
        <v>1</v>
      </c>
      <c r="L8597" s="4">
        <v>2015</v>
      </c>
      <c r="M8597" t="str">
        <f>INDEX(RoutesPivot[DepAirport],MATCH($C8597,RoutesPivot[[RouteID]:[RouteID]],0))</f>
        <v>ORD</v>
      </c>
      <c r="N8597" t="str">
        <f>INDEX(RoutesPivot[AirportID],MATCH($C8597,RoutesPivot[[RouteID]:[RouteID]],0))</f>
        <v>PHX</v>
      </c>
      <c r="O8597">
        <f>INDEX(RoutesPivot[Distance],MATCH($C8597,RoutesPivot[[RouteID]:[RouteID]],0))</f>
        <v>1200</v>
      </c>
      <c r="P8597">
        <f>INDEX(RoutesPivot[ListPrice],MATCH($C8597,RoutesPivot[[RouteID]:[RouteID]],0))</f>
        <v>250</v>
      </c>
      <c r="Q8597" t="str">
        <f>INDEX(AirportPivot[AirportName],MATCH($N8597,AirportPivot[[AirportID]:[AirportID]],0))</f>
        <v>Phoenix Sky Harbor International</v>
      </c>
      <c r="R8597">
        <f>INDEX(AirportPivot[Gates (number of available)],MATCH($N8597,AirportPivot[[AirportID]:[AirportID]],0))</f>
        <v>60</v>
      </c>
    </row>
    <row r="8598" spans="1:18" x14ac:dyDescent="0.25">
      <c r="A8598" s="3" t="s">
        <v>8630</v>
      </c>
      <c r="B8598" s="12">
        <v>42333</v>
      </c>
      <c r="C8598" s="4" t="s">
        <v>33</v>
      </c>
      <c r="D8598" s="4">
        <v>3.9</v>
      </c>
      <c r="E8598" s="4">
        <v>153</v>
      </c>
      <c r="F8598" s="5">
        <v>0.47916666666666669</v>
      </c>
      <c r="G8598" s="6">
        <v>562.5</v>
      </c>
      <c r="H8598" s="7">
        <v>92812.5</v>
      </c>
      <c r="I8598" s="7">
        <f>FlightsPivot[[#This Row],[Total Fare]]*10%</f>
        <v>9281.25</v>
      </c>
      <c r="J8598" s="7">
        <f>FlightsPivot[[#This Row],[Total Fare]]+FlightsPivot[[#This Row],[10% tax ]]</f>
        <v>102093.75</v>
      </c>
      <c r="K8598" s="4">
        <v>11</v>
      </c>
      <c r="L8598" s="4">
        <v>2015</v>
      </c>
      <c r="M8598" t="str">
        <f>INDEX(RoutesPivot[DepAirport],MATCH($C8598,RoutesPivot[[RouteID]:[RouteID]],0))</f>
        <v>ORD</v>
      </c>
      <c r="N8598" t="str">
        <f>INDEX(RoutesPivot[AirportID],MATCH($C8598,RoutesPivot[[RouteID]:[RouteID]],0))</f>
        <v>SFO</v>
      </c>
      <c r="O8598">
        <f>INDEX(RoutesPivot[Distance],MATCH($C8598,RoutesPivot[[RouteID]:[RouteID]],0))</f>
        <v>1600</v>
      </c>
      <c r="P8598">
        <f>INDEX(RoutesPivot[ListPrice],MATCH($C8598,RoutesPivot[[RouteID]:[RouteID]],0))</f>
        <v>375</v>
      </c>
      <c r="Q8598" t="str">
        <f>INDEX(AirportPivot[AirportName],MATCH($N8598,AirportPivot[[AirportID]:[AirportID]],0))</f>
        <v>San Francisco International</v>
      </c>
      <c r="R8598">
        <f>INDEX(AirportPivot[Gates (number of available)],MATCH($N8598,AirportPivot[[AirportID]:[AirportID]],0))</f>
        <v>70</v>
      </c>
    </row>
    <row r="8599" spans="1:18" x14ac:dyDescent="0.25">
      <c r="A8599" s="3" t="s">
        <v>8631</v>
      </c>
      <c r="B8599" s="12">
        <v>41866</v>
      </c>
      <c r="C8599" s="4" t="s">
        <v>33</v>
      </c>
      <c r="D8599" s="4">
        <v>2.8</v>
      </c>
      <c r="E8599" s="4">
        <v>146</v>
      </c>
      <c r="F8599" s="5">
        <v>0.8125</v>
      </c>
      <c r="G8599" s="6">
        <v>412.5</v>
      </c>
      <c r="H8599" s="7">
        <v>76312.5</v>
      </c>
      <c r="I8599" s="7">
        <f>FlightsPivot[[#This Row],[Total Fare]]*10%</f>
        <v>7631.25</v>
      </c>
      <c r="J8599" s="7">
        <f>FlightsPivot[[#This Row],[Total Fare]]+FlightsPivot[[#This Row],[10% tax ]]</f>
        <v>83943.75</v>
      </c>
      <c r="K8599" s="4">
        <v>8</v>
      </c>
      <c r="L8599" s="4">
        <v>2014</v>
      </c>
      <c r="M8599" t="str">
        <f>INDEX(RoutesPivot[DepAirport],MATCH($C8599,RoutesPivot[[RouteID]:[RouteID]],0))</f>
        <v>ORD</v>
      </c>
      <c r="N8599" t="str">
        <f>INDEX(RoutesPivot[AirportID],MATCH($C8599,RoutesPivot[[RouteID]:[RouteID]],0))</f>
        <v>SFO</v>
      </c>
      <c r="O8599">
        <f>INDEX(RoutesPivot[Distance],MATCH($C8599,RoutesPivot[[RouteID]:[RouteID]],0))</f>
        <v>1600</v>
      </c>
      <c r="P8599">
        <f>INDEX(RoutesPivot[ListPrice],MATCH($C8599,RoutesPivot[[RouteID]:[RouteID]],0))</f>
        <v>375</v>
      </c>
      <c r="Q8599" t="str">
        <f>INDEX(AirportPivot[AirportName],MATCH($N8599,AirportPivot[[AirportID]:[AirportID]],0))</f>
        <v>San Francisco International</v>
      </c>
      <c r="R8599">
        <f>INDEX(AirportPivot[Gates (number of available)],MATCH($N8599,AirportPivot[[AirportID]:[AirportID]],0))</f>
        <v>70</v>
      </c>
    </row>
    <row r="8600" spans="1:18" x14ac:dyDescent="0.25">
      <c r="A8600" s="3" t="s">
        <v>8632</v>
      </c>
      <c r="B8600" s="12">
        <v>42325</v>
      </c>
      <c r="C8600" s="4" t="s">
        <v>21</v>
      </c>
      <c r="D8600" s="4">
        <v>2.6</v>
      </c>
      <c r="E8600" s="4">
        <v>143</v>
      </c>
      <c r="F8600" s="5">
        <v>0.625</v>
      </c>
      <c r="G8600" s="6">
        <v>125</v>
      </c>
      <c r="H8600" s="7">
        <v>23125</v>
      </c>
      <c r="I8600" s="7">
        <f>FlightsPivot[[#This Row],[Total Fare]]*10%</f>
        <v>2312.5</v>
      </c>
      <c r="J8600" s="7">
        <f>FlightsPivot[[#This Row],[Total Fare]]+FlightsPivot[[#This Row],[10% tax ]]</f>
        <v>25437.5</v>
      </c>
      <c r="K8600" s="4">
        <v>11</v>
      </c>
      <c r="L8600" s="4">
        <v>2015</v>
      </c>
      <c r="M8600" t="str">
        <f>INDEX(RoutesPivot[DepAirport],MATCH($C8600,RoutesPivot[[RouteID]:[RouteID]],0))</f>
        <v>ORD</v>
      </c>
      <c r="N8600" t="str">
        <f>INDEX(RoutesPivot[AirportID],MATCH($C8600,RoutesPivot[[RouteID]:[RouteID]],0))</f>
        <v>CLT</v>
      </c>
      <c r="O8600">
        <f>INDEX(RoutesPivot[Distance],MATCH($C8600,RoutesPivot[[RouteID]:[RouteID]],0))</f>
        <v>700</v>
      </c>
      <c r="P8600">
        <f>INDEX(RoutesPivot[ListPrice],MATCH($C8600,RoutesPivot[[RouteID]:[RouteID]],0))</f>
        <v>125</v>
      </c>
      <c r="Q8600" t="str">
        <f>INDEX(AirportPivot[AirportName],MATCH($N8600,AirportPivot[[AirportID]:[AirportID]],0))</f>
        <v>Charlotte/Douglas International</v>
      </c>
      <c r="R8600">
        <f>INDEX(AirportPivot[Gates (number of available)],MATCH($N8600,AirportPivot[[AirportID]:[AirportID]],0))</f>
        <v>65</v>
      </c>
    </row>
    <row r="8601" spans="1:18" x14ac:dyDescent="0.25">
      <c r="A8601" s="3" t="s">
        <v>8633</v>
      </c>
      <c r="B8601" s="12">
        <v>41733</v>
      </c>
      <c r="C8601" s="4" t="s">
        <v>19</v>
      </c>
      <c r="D8601" s="4">
        <v>1.8</v>
      </c>
      <c r="E8601" s="4">
        <v>175</v>
      </c>
      <c r="F8601" s="5">
        <v>0.8125</v>
      </c>
      <c r="G8601" s="6">
        <v>200</v>
      </c>
      <c r="H8601" s="7">
        <v>33000</v>
      </c>
      <c r="I8601" s="7">
        <f>FlightsPivot[[#This Row],[Total Fare]]*10%</f>
        <v>3300</v>
      </c>
      <c r="J8601" s="7">
        <f>FlightsPivot[[#This Row],[Total Fare]]+FlightsPivot[[#This Row],[10% tax ]]</f>
        <v>36300</v>
      </c>
      <c r="K8601" s="4">
        <v>4</v>
      </c>
      <c r="L8601" s="4">
        <v>2014</v>
      </c>
      <c r="M8601" t="str">
        <f>INDEX(RoutesPivot[DepAirport],MATCH($C8601,RoutesPivot[[RouteID]:[RouteID]],0))</f>
        <v>ORD</v>
      </c>
      <c r="N8601" t="str">
        <f>INDEX(RoutesPivot[AirportID],MATCH($C8601,RoutesPivot[[RouteID]:[RouteID]],0))</f>
        <v>IAH</v>
      </c>
      <c r="O8601">
        <f>INDEX(RoutesPivot[Distance],MATCH($C8601,RoutesPivot[[RouteID]:[RouteID]],0))</f>
        <v>800</v>
      </c>
      <c r="P8601">
        <f>INDEX(RoutesPivot[ListPrice],MATCH($C8601,RoutesPivot[[RouteID]:[RouteID]],0))</f>
        <v>200</v>
      </c>
      <c r="Q8601" t="str">
        <f>INDEX(AirportPivot[AirportName],MATCH($N8601,AirportPivot[[AirportID]:[AirportID]],0))</f>
        <v>George Bush Intercontinental/Houston</v>
      </c>
      <c r="R8601">
        <f>INDEX(AirportPivot[Gates (number of available)],MATCH($N8601,AirportPivot[[AirportID]:[AirportID]],0))</f>
        <v>80</v>
      </c>
    </row>
    <row r="8602" spans="1:18" x14ac:dyDescent="0.25">
      <c r="A8602" s="3" t="s">
        <v>8634</v>
      </c>
      <c r="B8602" s="12">
        <v>41889</v>
      </c>
      <c r="C8602" s="4" t="s">
        <v>86</v>
      </c>
      <c r="D8602" s="4">
        <v>1.6</v>
      </c>
      <c r="E8602" s="4">
        <v>152</v>
      </c>
      <c r="F8602" s="5">
        <v>0.29166666666666669</v>
      </c>
      <c r="G8602" s="6">
        <v>115</v>
      </c>
      <c r="H8602" s="7">
        <v>18975</v>
      </c>
      <c r="I8602" s="7">
        <f>FlightsPivot[[#This Row],[Total Fare]]*10%</f>
        <v>1897.5</v>
      </c>
      <c r="J8602" s="7">
        <f>FlightsPivot[[#This Row],[Total Fare]]+FlightsPivot[[#This Row],[10% tax ]]</f>
        <v>20872.5</v>
      </c>
      <c r="K8602" s="4">
        <v>9</v>
      </c>
      <c r="L8602" s="4">
        <v>2014</v>
      </c>
      <c r="M8602" t="str">
        <f>INDEX(RoutesPivot[DepAirport],MATCH($C8602,RoutesPivot[[RouteID]:[RouteID]],0))</f>
        <v>ORD</v>
      </c>
      <c r="N8602" t="str">
        <f>INDEX(RoutesPivot[AirportID],MATCH($C8602,RoutesPivot[[RouteID]:[RouteID]],0))</f>
        <v>DTW</v>
      </c>
      <c r="O8602">
        <f>INDEX(RoutesPivot[Distance],MATCH($C8602,RoutesPivot[[RouteID]:[RouteID]],0))</f>
        <v>200</v>
      </c>
      <c r="P8602">
        <f>INDEX(RoutesPivot[ListPrice],MATCH($C8602,RoutesPivot[[RouteID]:[RouteID]],0))</f>
        <v>115</v>
      </c>
      <c r="Q8602" t="str">
        <f>INDEX(AirportPivot[AirportName],MATCH($N8602,AirportPivot[[AirportID]:[AirportID]],0))</f>
        <v>Detroit Metropolitan Wayne County</v>
      </c>
      <c r="R8602">
        <f>INDEX(AirportPivot[Gates (number of available)],MATCH($N8602,AirportPivot[[AirportID]:[AirportID]],0))</f>
        <v>60</v>
      </c>
    </row>
    <row r="8603" spans="1:18" x14ac:dyDescent="0.25">
      <c r="A8603" s="3" t="s">
        <v>8635</v>
      </c>
      <c r="B8603" s="12">
        <v>41877</v>
      </c>
      <c r="C8603" s="4" t="s">
        <v>103</v>
      </c>
      <c r="D8603" s="4">
        <v>1.8</v>
      </c>
      <c r="E8603" s="4">
        <v>16</v>
      </c>
      <c r="F8603" s="5">
        <v>0.79166666666666663</v>
      </c>
      <c r="G8603" s="6">
        <v>330</v>
      </c>
      <c r="H8603" s="7">
        <v>61050</v>
      </c>
      <c r="I8603" s="7">
        <f>FlightsPivot[[#This Row],[Total Fare]]*10%</f>
        <v>6105</v>
      </c>
      <c r="J8603" s="7">
        <f>FlightsPivot[[#This Row],[Total Fare]]+FlightsPivot[[#This Row],[10% tax ]]</f>
        <v>67155</v>
      </c>
      <c r="K8603" s="4">
        <v>8</v>
      </c>
      <c r="L8603" s="4">
        <v>2014</v>
      </c>
      <c r="M8603" t="str">
        <f>INDEX(RoutesPivot[DepAirport],MATCH($C8603,RoutesPivot[[RouteID]:[RouteID]],0))</f>
        <v>ORD</v>
      </c>
      <c r="N8603" t="str">
        <f>INDEX(RoutesPivot[AirportID],MATCH($C8603,RoutesPivot[[RouteID]:[RouteID]],0))</f>
        <v>IAD</v>
      </c>
      <c r="O8603">
        <f>INDEX(RoutesPivot[Distance],MATCH($C8603,RoutesPivot[[RouteID]:[RouteID]],0))</f>
        <v>515</v>
      </c>
      <c r="P8603">
        <f>INDEX(RoutesPivot[ListPrice],MATCH($C8603,RoutesPivot[[RouteID]:[RouteID]],0))</f>
        <v>300</v>
      </c>
      <c r="Q8603" t="str">
        <f>INDEX(AirportPivot[AirportName],MATCH($N8603,AirportPivot[[AirportID]:[AirportID]],0))</f>
        <v>Washington Dulles International</v>
      </c>
      <c r="R8603">
        <f>INDEX(AirportPivot[Gates (number of available)],MATCH($N8603,AirportPivot[[AirportID]:[AirportID]],0))</f>
        <v>95</v>
      </c>
    </row>
    <row r="8604" spans="1:18" x14ac:dyDescent="0.25">
      <c r="A8604" s="3" t="s">
        <v>8636</v>
      </c>
      <c r="B8604" s="12">
        <v>41953</v>
      </c>
      <c r="C8604" s="4" t="s">
        <v>33</v>
      </c>
      <c r="D8604" s="4">
        <v>2.4</v>
      </c>
      <c r="E8604" s="4">
        <v>91</v>
      </c>
      <c r="F8604" s="5">
        <v>0.70833333333333337</v>
      </c>
      <c r="G8604" s="6">
        <v>375</v>
      </c>
      <c r="H8604" s="7">
        <v>69375</v>
      </c>
      <c r="I8604" s="7">
        <f>FlightsPivot[[#This Row],[Total Fare]]*10%</f>
        <v>6937.5</v>
      </c>
      <c r="J8604" s="7">
        <f>FlightsPivot[[#This Row],[Total Fare]]+FlightsPivot[[#This Row],[10% tax ]]</f>
        <v>76312.5</v>
      </c>
      <c r="K8604" s="4">
        <v>11</v>
      </c>
      <c r="L8604" s="4">
        <v>2014</v>
      </c>
      <c r="M8604" t="str">
        <f>INDEX(RoutesPivot[DepAirport],MATCH($C8604,RoutesPivot[[RouteID]:[RouteID]],0))</f>
        <v>ORD</v>
      </c>
      <c r="N8604" t="str">
        <f>INDEX(RoutesPivot[AirportID],MATCH($C8604,RoutesPivot[[RouteID]:[RouteID]],0))</f>
        <v>SFO</v>
      </c>
      <c r="O8604">
        <f>INDEX(RoutesPivot[Distance],MATCH($C8604,RoutesPivot[[RouteID]:[RouteID]],0))</f>
        <v>1600</v>
      </c>
      <c r="P8604">
        <f>INDEX(RoutesPivot[ListPrice],MATCH($C8604,RoutesPivot[[RouteID]:[RouteID]],0))</f>
        <v>375</v>
      </c>
      <c r="Q8604" t="str">
        <f>INDEX(AirportPivot[AirportName],MATCH($N8604,AirportPivot[[AirportID]:[AirportID]],0))</f>
        <v>San Francisco International</v>
      </c>
      <c r="R8604">
        <f>INDEX(AirportPivot[Gates (number of available)],MATCH($N8604,AirportPivot[[AirportID]:[AirportID]],0))</f>
        <v>70</v>
      </c>
    </row>
    <row r="8605" spans="1:18" x14ac:dyDescent="0.25">
      <c r="A8605" s="3" t="s">
        <v>8637</v>
      </c>
      <c r="B8605" s="12">
        <v>41849</v>
      </c>
      <c r="C8605" s="4" t="s">
        <v>30</v>
      </c>
      <c r="D8605" s="4">
        <v>1.8</v>
      </c>
      <c r="E8605" s="4">
        <v>172</v>
      </c>
      <c r="F8605" s="5">
        <v>0.33333333333333331</v>
      </c>
      <c r="G8605" s="6">
        <v>275</v>
      </c>
      <c r="H8605" s="7">
        <v>45375</v>
      </c>
      <c r="I8605" s="7">
        <f>FlightsPivot[[#This Row],[Total Fare]]*10%</f>
        <v>4537.5</v>
      </c>
      <c r="J8605" s="7">
        <f>FlightsPivot[[#This Row],[Total Fare]]+FlightsPivot[[#This Row],[10% tax ]]</f>
        <v>49912.5</v>
      </c>
      <c r="K8605" s="4">
        <v>7</v>
      </c>
      <c r="L8605" s="4">
        <v>2014</v>
      </c>
      <c r="M8605" t="str">
        <f>INDEX(RoutesPivot[DepAirport],MATCH($C8605,RoutesPivot[[RouteID]:[RouteID]],0))</f>
        <v>ORD</v>
      </c>
      <c r="N8605" t="str">
        <f>INDEX(RoutesPivot[AirportID],MATCH($C8605,RoutesPivot[[RouteID]:[RouteID]],0))</f>
        <v>MCO</v>
      </c>
      <c r="O8605">
        <f>INDEX(RoutesPivot[Distance],MATCH($C8605,RoutesPivot[[RouteID]:[RouteID]],0))</f>
        <v>850</v>
      </c>
      <c r="P8605">
        <f>INDEX(RoutesPivot[ListPrice],MATCH($C8605,RoutesPivot[[RouteID]:[RouteID]],0))</f>
        <v>250</v>
      </c>
      <c r="Q8605" t="str">
        <f>INDEX(AirportPivot[AirportName],MATCH($N8605,AirportPivot[[AirportID]:[AirportID]],0))</f>
        <v>Orlando International</v>
      </c>
      <c r="R8605">
        <f>INDEX(AirportPivot[Gates (number of available)],MATCH($N8605,AirportPivot[[AirportID]:[AirportID]],0))</f>
        <v>67</v>
      </c>
    </row>
    <row r="8606" spans="1:18" x14ac:dyDescent="0.25">
      <c r="A8606" s="3" t="s">
        <v>8638</v>
      </c>
      <c r="B8606" s="12">
        <v>41760</v>
      </c>
      <c r="C8606" s="4" t="s">
        <v>17</v>
      </c>
      <c r="D8606" s="4">
        <v>3.7</v>
      </c>
      <c r="E8606" s="4">
        <v>166</v>
      </c>
      <c r="F8606" s="5">
        <v>0.75</v>
      </c>
      <c r="G8606" s="6">
        <v>350</v>
      </c>
      <c r="H8606" s="7">
        <v>57750</v>
      </c>
      <c r="I8606" s="7">
        <f>FlightsPivot[[#This Row],[Total Fare]]*10%</f>
        <v>5775</v>
      </c>
      <c r="J8606" s="7">
        <f>FlightsPivot[[#This Row],[Total Fare]]+FlightsPivot[[#This Row],[10% tax ]]</f>
        <v>63525</v>
      </c>
      <c r="K8606" s="4">
        <v>5</v>
      </c>
      <c r="L8606" s="4">
        <v>2014</v>
      </c>
      <c r="M8606" t="str">
        <f>INDEX(RoutesPivot[DepAirport],MATCH($C8606,RoutesPivot[[RouteID]:[RouteID]],0))</f>
        <v>ORD</v>
      </c>
      <c r="N8606" t="str">
        <f>INDEX(RoutesPivot[AirportID],MATCH($C8606,RoutesPivot[[RouteID]:[RouteID]],0))</f>
        <v>LAX</v>
      </c>
      <c r="O8606">
        <f>INDEX(RoutesPivot[Distance],MATCH($C8606,RoutesPivot[[RouteID]:[RouteID]],0))</f>
        <v>1518</v>
      </c>
      <c r="P8606">
        <f>INDEX(RoutesPivot[ListPrice],MATCH($C8606,RoutesPivot[[RouteID]:[RouteID]],0))</f>
        <v>350</v>
      </c>
      <c r="Q8606" t="str">
        <f>INDEX(AirportPivot[AirportName],MATCH($N8606,AirportPivot[[AirportID]:[AirportID]],0))</f>
        <v>Los Angeles International</v>
      </c>
      <c r="R8606">
        <f>INDEX(AirportPivot[Gates (number of available)],MATCH($N8606,AirportPivot[[AirportID]:[AirportID]],0))</f>
        <v>86</v>
      </c>
    </row>
    <row r="8607" spans="1:18" x14ac:dyDescent="0.25">
      <c r="A8607" s="3" t="s">
        <v>8639</v>
      </c>
      <c r="B8607" s="12">
        <v>42089</v>
      </c>
      <c r="C8607" s="4" t="s">
        <v>40</v>
      </c>
      <c r="D8607" s="4">
        <v>2</v>
      </c>
      <c r="E8607" s="4">
        <v>191</v>
      </c>
      <c r="F8607" s="5">
        <v>0.75</v>
      </c>
      <c r="G8607" s="6">
        <v>115</v>
      </c>
      <c r="H8607" s="7">
        <v>18975</v>
      </c>
      <c r="I8607" s="7">
        <f>FlightsPivot[[#This Row],[Total Fare]]*10%</f>
        <v>1897.5</v>
      </c>
      <c r="J8607" s="7">
        <f>FlightsPivot[[#This Row],[Total Fare]]+FlightsPivot[[#This Row],[10% tax ]]</f>
        <v>20872.5</v>
      </c>
      <c r="K8607" s="4">
        <v>3</v>
      </c>
      <c r="L8607" s="4">
        <v>2015</v>
      </c>
      <c r="M8607" t="str">
        <f>INDEX(RoutesPivot[DepAirport],MATCH($C8607,RoutesPivot[[RouteID]:[RouteID]],0))</f>
        <v>ORD</v>
      </c>
      <c r="N8607" t="str">
        <f>INDEX(RoutesPivot[AirportID],MATCH($C8607,RoutesPivot[[RouteID]:[RouteID]],0))</f>
        <v>MSP</v>
      </c>
      <c r="O8607">
        <f>INDEX(RoutesPivot[Distance],MATCH($C8607,RoutesPivot[[RouteID]:[RouteID]],0))</f>
        <v>300</v>
      </c>
      <c r="P8607">
        <f>INDEX(RoutesPivot[ListPrice],MATCH($C8607,RoutesPivot[[RouteID]:[RouteID]],0))</f>
        <v>115</v>
      </c>
      <c r="Q8607" t="str">
        <f>INDEX(AirportPivot[AirportName],MATCH($N8607,AirportPivot[[AirportID]:[AirportID]],0))</f>
        <v>Minneapolis-St Paul International/Wold-Chamberlain</v>
      </c>
      <c r="R8607">
        <f>INDEX(AirportPivot[Gates (number of available)],MATCH($N8607,AirportPivot[[AirportID]:[AirportID]],0))</f>
        <v>65</v>
      </c>
    </row>
    <row r="8608" spans="1:18" x14ac:dyDescent="0.25">
      <c r="A8608" s="3" t="s">
        <v>8640</v>
      </c>
      <c r="B8608" s="12">
        <v>42336</v>
      </c>
      <c r="C8608" s="4" t="s">
        <v>47</v>
      </c>
      <c r="D8608" s="4">
        <v>5.3</v>
      </c>
      <c r="E8608" s="4">
        <v>136</v>
      </c>
      <c r="F8608" s="5">
        <v>0.70833333333333337</v>
      </c>
      <c r="G8608" s="6">
        <v>375</v>
      </c>
      <c r="H8608" s="7">
        <v>69375</v>
      </c>
      <c r="I8608" s="7">
        <f>FlightsPivot[[#This Row],[Total Fare]]*10%</f>
        <v>6937.5</v>
      </c>
      <c r="J8608" s="7">
        <f>FlightsPivot[[#This Row],[Total Fare]]+FlightsPivot[[#This Row],[10% tax ]]</f>
        <v>76312.5</v>
      </c>
      <c r="K8608" s="4">
        <v>11</v>
      </c>
      <c r="L8608" s="4">
        <v>2015</v>
      </c>
      <c r="M8608" t="str">
        <f>INDEX(RoutesPivot[DepAirport],MATCH($C8608,RoutesPivot[[RouteID]:[RouteID]],0))</f>
        <v>ORD</v>
      </c>
      <c r="N8608" t="str">
        <f>INDEX(RoutesPivot[AirportID],MATCH($C8608,RoutesPivot[[RouteID]:[RouteID]],0))</f>
        <v>PHX</v>
      </c>
      <c r="O8608">
        <f>INDEX(RoutesPivot[Distance],MATCH($C8608,RoutesPivot[[RouteID]:[RouteID]],0))</f>
        <v>1200</v>
      </c>
      <c r="P8608">
        <f>INDEX(RoutesPivot[ListPrice],MATCH($C8608,RoutesPivot[[RouteID]:[RouteID]],0))</f>
        <v>250</v>
      </c>
      <c r="Q8608" t="str">
        <f>INDEX(AirportPivot[AirportName],MATCH($N8608,AirportPivot[[AirportID]:[AirportID]],0))</f>
        <v>Phoenix Sky Harbor International</v>
      </c>
      <c r="R8608">
        <f>INDEX(AirportPivot[Gates (number of available)],MATCH($N8608,AirportPivot[[AirportID]:[AirportID]],0))</f>
        <v>60</v>
      </c>
    </row>
    <row r="8609" spans="1:18" x14ac:dyDescent="0.25">
      <c r="A8609" s="3" t="s">
        <v>8641</v>
      </c>
      <c r="B8609" s="12">
        <v>42250</v>
      </c>
      <c r="C8609" s="4" t="s">
        <v>15</v>
      </c>
      <c r="D8609" s="4">
        <v>2.6</v>
      </c>
      <c r="E8609" s="4">
        <v>190</v>
      </c>
      <c r="F8609" s="5">
        <v>0.33333333333333331</v>
      </c>
      <c r="G8609" s="6">
        <v>225</v>
      </c>
      <c r="H8609" s="7">
        <v>37125</v>
      </c>
      <c r="I8609" s="7">
        <f>FlightsPivot[[#This Row],[Total Fare]]*10%</f>
        <v>3712.5</v>
      </c>
      <c r="J8609" s="7">
        <f>FlightsPivot[[#This Row],[Total Fare]]+FlightsPivot[[#This Row],[10% tax ]]</f>
        <v>40837.5</v>
      </c>
      <c r="K8609" s="4">
        <v>9</v>
      </c>
      <c r="L8609" s="4">
        <v>2015</v>
      </c>
      <c r="M8609" t="str">
        <f>INDEX(RoutesPivot[DepAirport],MATCH($C8609,RoutesPivot[[RouteID]:[RouteID]],0))</f>
        <v>ORD</v>
      </c>
      <c r="N8609" t="str">
        <f>INDEX(RoutesPivot[AirportID],MATCH($C8609,RoutesPivot[[RouteID]:[RouteID]],0))</f>
        <v>EWR</v>
      </c>
      <c r="O8609">
        <f>INDEX(RoutesPivot[Distance],MATCH($C8609,RoutesPivot[[RouteID]:[RouteID]],0))</f>
        <v>600</v>
      </c>
      <c r="P8609">
        <f>INDEX(RoutesPivot[ListPrice],MATCH($C8609,RoutesPivot[[RouteID]:[RouteID]],0))</f>
        <v>225</v>
      </c>
      <c r="Q8609" t="str">
        <f>INDEX(AirportPivot[AirportName],MATCH($N8609,AirportPivot[[AirportID]:[AirportID]],0))</f>
        <v>Newark Liberty International</v>
      </c>
      <c r="R8609">
        <f>INDEX(AirportPivot[Gates (number of available)],MATCH($N8609,AirportPivot[[AirportID]:[AirportID]],0))</f>
        <v>82</v>
      </c>
    </row>
    <row r="8610" spans="1:18" x14ac:dyDescent="0.25">
      <c r="A8610" s="3" t="s">
        <v>8642</v>
      </c>
      <c r="B8610" s="12">
        <v>41783</v>
      </c>
      <c r="C8610" s="4" t="s">
        <v>27</v>
      </c>
      <c r="D8610" s="4">
        <v>10</v>
      </c>
      <c r="E8610" s="4">
        <v>1</v>
      </c>
      <c r="F8610" s="5">
        <v>0.70833333333333337</v>
      </c>
      <c r="G8610" s="6">
        <v>200</v>
      </c>
      <c r="H8610" s="7">
        <v>37000</v>
      </c>
      <c r="I8610" s="7">
        <f>FlightsPivot[[#This Row],[Total Fare]]*10%</f>
        <v>3700</v>
      </c>
      <c r="J8610" s="7">
        <f>FlightsPivot[[#This Row],[Total Fare]]+FlightsPivot[[#This Row],[10% tax ]]</f>
        <v>40700</v>
      </c>
      <c r="K8610" s="4">
        <v>5</v>
      </c>
      <c r="L8610" s="4">
        <v>2014</v>
      </c>
      <c r="M8610" t="str">
        <f>INDEX(RoutesPivot[DepAirport],MATCH($C8610,RoutesPivot[[RouteID]:[RouteID]],0))</f>
        <v>ORD</v>
      </c>
      <c r="N8610" t="str">
        <f>INDEX(RoutesPivot[AirportID],MATCH($C8610,RoutesPivot[[RouteID]:[RouteID]],0))</f>
        <v>ATL</v>
      </c>
      <c r="O8610">
        <f>INDEX(RoutesPivot[Distance],MATCH($C8610,RoutesPivot[[RouteID]:[RouteID]],0))</f>
        <v>510</v>
      </c>
      <c r="P8610">
        <f>INDEX(RoutesPivot[ListPrice],MATCH($C8610,RoutesPivot[[RouteID]:[RouteID]],0))</f>
        <v>200</v>
      </c>
      <c r="Q8610" t="str">
        <f>INDEX(AirportPivot[AirportName],MATCH($N8610,AirportPivot[[AirportID]:[AirportID]],0))</f>
        <v>Hartsfield-Jackson Atlanta International</v>
      </c>
      <c r="R8610">
        <f>INDEX(AirportPivot[Gates (number of available)],MATCH($N8610,AirportPivot[[AirportID]:[AirportID]],0))</f>
        <v>100</v>
      </c>
    </row>
    <row r="8611" spans="1:18" x14ac:dyDescent="0.25">
      <c r="A8611" s="3" t="s">
        <v>8643</v>
      </c>
      <c r="B8611" s="12">
        <v>41816</v>
      </c>
      <c r="C8611" s="4" t="s">
        <v>80</v>
      </c>
      <c r="D8611" s="4">
        <v>2.5</v>
      </c>
      <c r="E8611" s="4">
        <v>186</v>
      </c>
      <c r="F8611" s="5">
        <v>0.72916666666666663</v>
      </c>
      <c r="G8611" s="6">
        <v>330</v>
      </c>
      <c r="H8611" s="7">
        <v>54450</v>
      </c>
      <c r="I8611" s="7">
        <f>FlightsPivot[[#This Row],[Total Fare]]*10%</f>
        <v>5445</v>
      </c>
      <c r="J8611" s="7">
        <f>FlightsPivot[[#This Row],[Total Fare]]+FlightsPivot[[#This Row],[10% tax ]]</f>
        <v>59895</v>
      </c>
      <c r="K8611" s="4">
        <v>6</v>
      </c>
      <c r="L8611" s="4">
        <v>2014</v>
      </c>
      <c r="M8611" t="str">
        <f>INDEX(RoutesPivot[DepAirport],MATCH($C8611,RoutesPivot[[RouteID]:[RouteID]],0))</f>
        <v>ORD</v>
      </c>
      <c r="N8611" t="str">
        <f>INDEX(RoutesPivot[AirportID],MATCH($C8611,RoutesPivot[[RouteID]:[RouteID]],0))</f>
        <v>MIA</v>
      </c>
      <c r="O8611">
        <f>INDEX(RoutesPivot[Distance],MATCH($C8611,RoutesPivot[[RouteID]:[RouteID]],0))</f>
        <v>1000</v>
      </c>
      <c r="P8611">
        <f>INDEX(RoutesPivot[ListPrice],MATCH($C8611,RoutesPivot[[RouteID]:[RouteID]],0))</f>
        <v>300</v>
      </c>
      <c r="Q8611" t="str">
        <f>INDEX(AirportPivot[AirportName],MATCH($N8611,AirportPivot[[AirportID]:[AirportID]],0))</f>
        <v>Miami International</v>
      </c>
      <c r="R8611">
        <f>INDEX(AirportPivot[Gates (number of available)],MATCH($N8611,AirportPivot[[AirportID]:[AirportID]],0))</f>
        <v>80</v>
      </c>
    </row>
    <row r="8612" spans="1:18" x14ac:dyDescent="0.25">
      <c r="A8612" s="3" t="s">
        <v>8644</v>
      </c>
      <c r="B8612" s="12">
        <v>41824</v>
      </c>
      <c r="C8612" s="4" t="s">
        <v>17</v>
      </c>
      <c r="D8612" s="4">
        <v>4.8</v>
      </c>
      <c r="E8612" s="4">
        <v>113</v>
      </c>
      <c r="F8612" s="5">
        <v>0.77083333333333337</v>
      </c>
      <c r="G8612" s="6">
        <v>385</v>
      </c>
      <c r="H8612" s="7">
        <v>71225</v>
      </c>
      <c r="I8612" s="7">
        <f>FlightsPivot[[#This Row],[Total Fare]]*10%</f>
        <v>7122.5</v>
      </c>
      <c r="J8612" s="7">
        <f>FlightsPivot[[#This Row],[Total Fare]]+FlightsPivot[[#This Row],[10% tax ]]</f>
        <v>78347.5</v>
      </c>
      <c r="K8612" s="4">
        <v>7</v>
      </c>
      <c r="L8612" s="4">
        <v>2014</v>
      </c>
      <c r="M8612" t="str">
        <f>INDEX(RoutesPivot[DepAirport],MATCH($C8612,RoutesPivot[[RouteID]:[RouteID]],0))</f>
        <v>ORD</v>
      </c>
      <c r="N8612" t="str">
        <f>INDEX(RoutesPivot[AirportID],MATCH($C8612,RoutesPivot[[RouteID]:[RouteID]],0))</f>
        <v>LAX</v>
      </c>
      <c r="O8612">
        <f>INDEX(RoutesPivot[Distance],MATCH($C8612,RoutesPivot[[RouteID]:[RouteID]],0))</f>
        <v>1518</v>
      </c>
      <c r="P8612">
        <f>INDEX(RoutesPivot[ListPrice],MATCH($C8612,RoutesPivot[[RouteID]:[RouteID]],0))</f>
        <v>350</v>
      </c>
      <c r="Q8612" t="str">
        <f>INDEX(AirportPivot[AirportName],MATCH($N8612,AirportPivot[[AirportID]:[AirportID]],0))</f>
        <v>Los Angeles International</v>
      </c>
      <c r="R8612">
        <f>INDEX(AirportPivot[Gates (number of available)],MATCH($N8612,AirportPivot[[AirportID]:[AirportID]],0))</f>
        <v>86</v>
      </c>
    </row>
    <row r="8613" spans="1:18" x14ac:dyDescent="0.25">
      <c r="A8613" s="3" t="s">
        <v>8645</v>
      </c>
      <c r="B8613" s="12">
        <v>41814</v>
      </c>
      <c r="C8613" s="4" t="s">
        <v>23</v>
      </c>
      <c r="D8613" s="4">
        <v>2.8</v>
      </c>
      <c r="E8613" s="4">
        <v>187</v>
      </c>
      <c r="F8613" s="5">
        <v>0.70833333333333337</v>
      </c>
      <c r="G8613" s="6">
        <v>330</v>
      </c>
      <c r="H8613" s="7">
        <v>54450</v>
      </c>
      <c r="I8613" s="7">
        <f>FlightsPivot[[#This Row],[Total Fare]]*10%</f>
        <v>5445</v>
      </c>
      <c r="J8613" s="7">
        <f>FlightsPivot[[#This Row],[Total Fare]]+FlightsPivot[[#This Row],[10% tax ]]</f>
        <v>59895</v>
      </c>
      <c r="K8613" s="4">
        <v>6</v>
      </c>
      <c r="L8613" s="4">
        <v>2014</v>
      </c>
      <c r="M8613" t="str">
        <f>INDEX(RoutesPivot[DepAirport],MATCH($C8613,RoutesPivot[[RouteID]:[RouteID]],0))</f>
        <v>ORD</v>
      </c>
      <c r="N8613" t="str">
        <f>INDEX(RoutesPivot[AirportID],MATCH($C8613,RoutesPivot[[RouteID]:[RouteID]],0))</f>
        <v>DEN</v>
      </c>
      <c r="O8613">
        <f>INDEX(RoutesPivot[Distance],MATCH($C8613,RoutesPivot[[RouteID]:[RouteID]],0))</f>
        <v>800</v>
      </c>
      <c r="P8613">
        <f>INDEX(RoutesPivot[ListPrice],MATCH($C8613,RoutesPivot[[RouteID]:[RouteID]],0))</f>
        <v>300</v>
      </c>
      <c r="Q8613" t="str">
        <f>INDEX(AirportPivot[AirportName],MATCH($N8613,AirportPivot[[AirportID]:[AirportID]],0))</f>
        <v>Denver International</v>
      </c>
      <c r="R8613">
        <f>INDEX(AirportPivot[Gates (number of available)],MATCH($N8613,AirportPivot[[AirportID]:[AirportID]],0))</f>
        <v>75</v>
      </c>
    </row>
    <row r="8614" spans="1:18" x14ac:dyDescent="0.25">
      <c r="A8614" s="3" t="s">
        <v>8646</v>
      </c>
      <c r="B8614" s="12">
        <v>41740</v>
      </c>
      <c r="C8614" s="4" t="s">
        <v>19</v>
      </c>
      <c r="D8614" s="4">
        <v>1</v>
      </c>
      <c r="E8614" s="4">
        <v>191</v>
      </c>
      <c r="F8614" s="5">
        <v>0.29166666666666669</v>
      </c>
      <c r="G8614" s="6">
        <v>200</v>
      </c>
      <c r="H8614" s="7">
        <v>33000</v>
      </c>
      <c r="I8614" s="7">
        <f>FlightsPivot[[#This Row],[Total Fare]]*10%</f>
        <v>3300</v>
      </c>
      <c r="J8614" s="7">
        <f>FlightsPivot[[#This Row],[Total Fare]]+FlightsPivot[[#This Row],[10% tax ]]</f>
        <v>36300</v>
      </c>
      <c r="K8614" s="4">
        <v>4</v>
      </c>
      <c r="L8614" s="4">
        <v>2014</v>
      </c>
      <c r="M8614" t="str">
        <f>INDEX(RoutesPivot[DepAirport],MATCH($C8614,RoutesPivot[[RouteID]:[RouteID]],0))</f>
        <v>ORD</v>
      </c>
      <c r="N8614" t="str">
        <f>INDEX(RoutesPivot[AirportID],MATCH($C8614,RoutesPivot[[RouteID]:[RouteID]],0))</f>
        <v>IAH</v>
      </c>
      <c r="O8614">
        <f>INDEX(RoutesPivot[Distance],MATCH($C8614,RoutesPivot[[RouteID]:[RouteID]],0))</f>
        <v>800</v>
      </c>
      <c r="P8614">
        <f>INDEX(RoutesPivot[ListPrice],MATCH($C8614,RoutesPivot[[RouteID]:[RouteID]],0))</f>
        <v>200</v>
      </c>
      <c r="Q8614" t="str">
        <f>INDEX(AirportPivot[AirportName],MATCH($N8614,AirportPivot[[AirportID]:[AirportID]],0))</f>
        <v>George Bush Intercontinental/Houston</v>
      </c>
      <c r="R8614">
        <f>INDEX(AirportPivot[Gates (number of available)],MATCH($N8614,AirportPivot[[AirportID]:[AirportID]],0))</f>
        <v>80</v>
      </c>
    </row>
    <row r="8615" spans="1:18" x14ac:dyDescent="0.25">
      <c r="A8615" s="3" t="s">
        <v>8647</v>
      </c>
      <c r="B8615" s="12">
        <v>42196</v>
      </c>
      <c r="C8615" s="4" t="s">
        <v>25</v>
      </c>
      <c r="D8615" s="4">
        <v>1.2</v>
      </c>
      <c r="E8615" s="4">
        <v>161</v>
      </c>
      <c r="F8615" s="5">
        <v>0.83333333333333337</v>
      </c>
      <c r="G8615" s="6">
        <v>220</v>
      </c>
      <c r="H8615" s="7">
        <v>36300</v>
      </c>
      <c r="I8615" s="7">
        <f>FlightsPivot[[#This Row],[Total Fare]]*10%</f>
        <v>3630</v>
      </c>
      <c r="J8615" s="7">
        <f>FlightsPivot[[#This Row],[Total Fare]]+FlightsPivot[[#This Row],[10% tax ]]</f>
        <v>39930</v>
      </c>
      <c r="K8615" s="4">
        <v>7</v>
      </c>
      <c r="L8615" s="4">
        <v>2015</v>
      </c>
      <c r="M8615" t="str">
        <f>INDEX(RoutesPivot[DepAirport],MATCH($C8615,RoutesPivot[[RouteID]:[RouteID]],0))</f>
        <v>ORD</v>
      </c>
      <c r="N8615" t="str">
        <f>INDEX(RoutesPivot[AirportID],MATCH($C8615,RoutesPivot[[RouteID]:[RouteID]],0))</f>
        <v>DFW</v>
      </c>
      <c r="O8615">
        <f>INDEX(RoutesPivot[Distance],MATCH($C8615,RoutesPivot[[RouteID]:[RouteID]],0))</f>
        <v>700</v>
      </c>
      <c r="P8615">
        <f>INDEX(RoutesPivot[ListPrice],MATCH($C8615,RoutesPivot[[RouteID]:[RouteID]],0))</f>
        <v>200</v>
      </c>
      <c r="Q8615" t="str">
        <f>INDEX(AirportPivot[AirportName],MATCH($N8615,AirportPivot[[AirportID]:[AirportID]],0))</f>
        <v>Dallas/Fort Worth International</v>
      </c>
      <c r="R8615">
        <f>INDEX(AirportPivot[Gates (number of available)],MATCH($N8615,AirportPivot[[AirportID]:[AirportID]],0))</f>
        <v>130</v>
      </c>
    </row>
    <row r="8616" spans="1:18" x14ac:dyDescent="0.25">
      <c r="A8616" s="3" t="s">
        <v>8648</v>
      </c>
      <c r="B8616" s="12">
        <v>42035</v>
      </c>
      <c r="C8616" s="4" t="s">
        <v>19</v>
      </c>
      <c r="D8616" s="4">
        <v>0.9</v>
      </c>
      <c r="E8616" s="4">
        <v>10</v>
      </c>
      <c r="F8616" s="5">
        <v>0.75</v>
      </c>
      <c r="G8616" s="6">
        <v>200</v>
      </c>
      <c r="H8616" s="7">
        <v>37000</v>
      </c>
      <c r="I8616" s="7">
        <f>FlightsPivot[[#This Row],[Total Fare]]*10%</f>
        <v>3700</v>
      </c>
      <c r="J8616" s="7">
        <f>FlightsPivot[[#This Row],[Total Fare]]+FlightsPivot[[#This Row],[10% tax ]]</f>
        <v>40700</v>
      </c>
      <c r="K8616" s="4">
        <v>1</v>
      </c>
      <c r="L8616" s="4">
        <v>2015</v>
      </c>
      <c r="M8616" t="str">
        <f>INDEX(RoutesPivot[DepAirport],MATCH($C8616,RoutesPivot[[RouteID]:[RouteID]],0))</f>
        <v>ORD</v>
      </c>
      <c r="N8616" t="str">
        <f>INDEX(RoutesPivot[AirportID],MATCH($C8616,RoutesPivot[[RouteID]:[RouteID]],0))</f>
        <v>IAH</v>
      </c>
      <c r="O8616">
        <f>INDEX(RoutesPivot[Distance],MATCH($C8616,RoutesPivot[[RouteID]:[RouteID]],0))</f>
        <v>800</v>
      </c>
      <c r="P8616">
        <f>INDEX(RoutesPivot[ListPrice],MATCH($C8616,RoutesPivot[[RouteID]:[RouteID]],0))</f>
        <v>200</v>
      </c>
      <c r="Q8616" t="str">
        <f>INDEX(AirportPivot[AirportName],MATCH($N8616,AirportPivot[[AirportID]:[AirportID]],0))</f>
        <v>George Bush Intercontinental/Houston</v>
      </c>
      <c r="R8616">
        <f>INDEX(AirportPivot[Gates (number of available)],MATCH($N8616,AirportPivot[[AirportID]:[AirportID]],0))</f>
        <v>80</v>
      </c>
    </row>
    <row r="8617" spans="1:18" x14ac:dyDescent="0.25">
      <c r="A8617" s="3" t="s">
        <v>8649</v>
      </c>
      <c r="B8617" s="12">
        <v>41729</v>
      </c>
      <c r="C8617" s="4" t="s">
        <v>21</v>
      </c>
      <c r="D8617" s="4">
        <v>2.8</v>
      </c>
      <c r="E8617" s="4">
        <v>44</v>
      </c>
      <c r="F8617" s="5">
        <v>0.77083333333333337</v>
      </c>
      <c r="G8617" s="6">
        <v>125</v>
      </c>
      <c r="H8617" s="7">
        <v>20625</v>
      </c>
      <c r="I8617" s="7">
        <f>FlightsPivot[[#This Row],[Total Fare]]*10%</f>
        <v>2062.5</v>
      </c>
      <c r="J8617" s="7">
        <f>FlightsPivot[[#This Row],[Total Fare]]+FlightsPivot[[#This Row],[10% tax ]]</f>
        <v>22687.5</v>
      </c>
      <c r="K8617" s="4">
        <v>3</v>
      </c>
      <c r="L8617" s="4">
        <v>2014</v>
      </c>
      <c r="M8617" t="str">
        <f>INDEX(RoutesPivot[DepAirport],MATCH($C8617,RoutesPivot[[RouteID]:[RouteID]],0))</f>
        <v>ORD</v>
      </c>
      <c r="N8617" t="str">
        <f>INDEX(RoutesPivot[AirportID],MATCH($C8617,RoutesPivot[[RouteID]:[RouteID]],0))</f>
        <v>CLT</v>
      </c>
      <c r="O8617">
        <f>INDEX(RoutesPivot[Distance],MATCH($C8617,RoutesPivot[[RouteID]:[RouteID]],0))</f>
        <v>700</v>
      </c>
      <c r="P8617">
        <f>INDEX(RoutesPivot[ListPrice],MATCH($C8617,RoutesPivot[[RouteID]:[RouteID]],0))</f>
        <v>125</v>
      </c>
      <c r="Q8617" t="str">
        <f>INDEX(AirportPivot[AirportName],MATCH($N8617,AirportPivot[[AirportID]:[AirportID]],0))</f>
        <v>Charlotte/Douglas International</v>
      </c>
      <c r="R8617">
        <f>INDEX(AirportPivot[Gates (number of available)],MATCH($N8617,AirportPivot[[AirportID]:[AirportID]],0))</f>
        <v>65</v>
      </c>
    </row>
    <row r="8618" spans="1:18" x14ac:dyDescent="0.25">
      <c r="A8618" s="3" t="s">
        <v>8650</v>
      </c>
      <c r="B8618" s="12">
        <v>42270</v>
      </c>
      <c r="C8618" s="4" t="s">
        <v>47</v>
      </c>
      <c r="D8618" s="4">
        <v>1.1000000000000001</v>
      </c>
      <c r="E8618" s="4">
        <v>105</v>
      </c>
      <c r="F8618" s="5">
        <v>0.875</v>
      </c>
      <c r="G8618" s="6">
        <v>250</v>
      </c>
      <c r="H8618" s="7">
        <v>46250</v>
      </c>
      <c r="I8618" s="7">
        <f>FlightsPivot[[#This Row],[Total Fare]]*10%</f>
        <v>4625</v>
      </c>
      <c r="J8618" s="7">
        <f>FlightsPivot[[#This Row],[Total Fare]]+FlightsPivot[[#This Row],[10% tax ]]</f>
        <v>50875</v>
      </c>
      <c r="K8618" s="4">
        <v>9</v>
      </c>
      <c r="L8618" s="4">
        <v>2015</v>
      </c>
      <c r="M8618" t="str">
        <f>INDEX(RoutesPivot[DepAirport],MATCH($C8618,RoutesPivot[[RouteID]:[RouteID]],0))</f>
        <v>ORD</v>
      </c>
      <c r="N8618" t="str">
        <f>INDEX(RoutesPivot[AirportID],MATCH($C8618,RoutesPivot[[RouteID]:[RouteID]],0))</f>
        <v>PHX</v>
      </c>
      <c r="O8618">
        <f>INDEX(RoutesPivot[Distance],MATCH($C8618,RoutesPivot[[RouteID]:[RouteID]],0))</f>
        <v>1200</v>
      </c>
      <c r="P8618">
        <f>INDEX(RoutesPivot[ListPrice],MATCH($C8618,RoutesPivot[[RouteID]:[RouteID]],0))</f>
        <v>250</v>
      </c>
      <c r="Q8618" t="str">
        <f>INDEX(AirportPivot[AirportName],MATCH($N8618,AirportPivot[[AirportID]:[AirportID]],0))</f>
        <v>Phoenix Sky Harbor International</v>
      </c>
      <c r="R8618">
        <f>INDEX(AirportPivot[Gates (number of available)],MATCH($N8618,AirportPivot[[AirportID]:[AirportID]],0))</f>
        <v>60</v>
      </c>
    </row>
    <row r="8619" spans="1:18" x14ac:dyDescent="0.25">
      <c r="A8619" s="3" t="s">
        <v>8651</v>
      </c>
      <c r="B8619" s="12">
        <v>42156</v>
      </c>
      <c r="C8619" s="4" t="s">
        <v>30</v>
      </c>
      <c r="D8619" s="4">
        <v>2.4</v>
      </c>
      <c r="E8619" s="4">
        <v>188</v>
      </c>
      <c r="F8619" s="5">
        <v>0.35416666666666669</v>
      </c>
      <c r="G8619" s="6">
        <v>275</v>
      </c>
      <c r="H8619" s="7">
        <v>45375</v>
      </c>
      <c r="I8619" s="7">
        <f>FlightsPivot[[#This Row],[Total Fare]]*10%</f>
        <v>4537.5</v>
      </c>
      <c r="J8619" s="7">
        <f>FlightsPivot[[#This Row],[Total Fare]]+FlightsPivot[[#This Row],[10% tax ]]</f>
        <v>49912.5</v>
      </c>
      <c r="K8619" s="4">
        <v>6</v>
      </c>
      <c r="L8619" s="4">
        <v>2015</v>
      </c>
      <c r="M8619" t="str">
        <f>INDEX(RoutesPivot[DepAirport],MATCH($C8619,RoutesPivot[[RouteID]:[RouteID]],0))</f>
        <v>ORD</v>
      </c>
      <c r="N8619" t="str">
        <f>INDEX(RoutesPivot[AirportID],MATCH($C8619,RoutesPivot[[RouteID]:[RouteID]],0))</f>
        <v>MCO</v>
      </c>
      <c r="O8619">
        <f>INDEX(RoutesPivot[Distance],MATCH($C8619,RoutesPivot[[RouteID]:[RouteID]],0))</f>
        <v>850</v>
      </c>
      <c r="P8619">
        <f>INDEX(RoutesPivot[ListPrice],MATCH($C8619,RoutesPivot[[RouteID]:[RouteID]],0))</f>
        <v>250</v>
      </c>
      <c r="Q8619" t="str">
        <f>INDEX(AirportPivot[AirportName],MATCH($N8619,AirportPivot[[AirportID]:[AirportID]],0))</f>
        <v>Orlando International</v>
      </c>
      <c r="R8619">
        <f>INDEX(AirportPivot[Gates (number of available)],MATCH($N8619,AirportPivot[[AirportID]:[AirportID]],0))</f>
        <v>67</v>
      </c>
    </row>
    <row r="8620" spans="1:18" x14ac:dyDescent="0.25">
      <c r="A8620" s="3" t="s">
        <v>8652</v>
      </c>
      <c r="B8620" s="12">
        <v>41730</v>
      </c>
      <c r="C8620" s="4" t="s">
        <v>17</v>
      </c>
      <c r="D8620" s="4">
        <v>4.9000000000000004</v>
      </c>
      <c r="E8620" s="4">
        <v>82</v>
      </c>
      <c r="F8620" s="5">
        <v>0.70833333333333337</v>
      </c>
      <c r="G8620" s="6">
        <v>350</v>
      </c>
      <c r="H8620" s="7">
        <v>63350</v>
      </c>
      <c r="I8620" s="7">
        <f>FlightsPivot[[#This Row],[Total Fare]]*10%</f>
        <v>6335</v>
      </c>
      <c r="J8620" s="7">
        <f>FlightsPivot[[#This Row],[Total Fare]]+FlightsPivot[[#This Row],[10% tax ]]</f>
        <v>69685</v>
      </c>
      <c r="K8620" s="4">
        <v>4</v>
      </c>
      <c r="L8620" s="4">
        <v>2014</v>
      </c>
      <c r="M8620" t="str">
        <f>INDEX(RoutesPivot[DepAirport],MATCH($C8620,RoutesPivot[[RouteID]:[RouteID]],0))</f>
        <v>ORD</v>
      </c>
      <c r="N8620" t="str">
        <f>INDEX(RoutesPivot[AirportID],MATCH($C8620,RoutesPivot[[RouteID]:[RouteID]],0))</f>
        <v>LAX</v>
      </c>
      <c r="O8620">
        <f>INDEX(RoutesPivot[Distance],MATCH($C8620,RoutesPivot[[RouteID]:[RouteID]],0))</f>
        <v>1518</v>
      </c>
      <c r="P8620">
        <f>INDEX(RoutesPivot[ListPrice],MATCH($C8620,RoutesPivot[[RouteID]:[RouteID]],0))</f>
        <v>350</v>
      </c>
      <c r="Q8620" t="str">
        <f>INDEX(AirportPivot[AirportName],MATCH($N8620,AirportPivot[[AirportID]:[AirportID]],0))</f>
        <v>Los Angeles International</v>
      </c>
      <c r="R8620">
        <f>INDEX(AirportPivot[Gates (number of available)],MATCH($N8620,AirportPivot[[AirportID]:[AirportID]],0))</f>
        <v>86</v>
      </c>
    </row>
    <row r="8621" spans="1:18" x14ac:dyDescent="0.25">
      <c r="A8621" s="3" t="s">
        <v>8653</v>
      </c>
      <c r="B8621" s="12">
        <v>42008</v>
      </c>
      <c r="C8621" s="4" t="s">
        <v>33</v>
      </c>
      <c r="D8621" s="4">
        <v>1.5</v>
      </c>
      <c r="E8621" s="4">
        <v>178</v>
      </c>
      <c r="F8621" s="5">
        <v>0.6875</v>
      </c>
      <c r="G8621" s="6">
        <v>375</v>
      </c>
      <c r="H8621" s="7">
        <v>61875</v>
      </c>
      <c r="I8621" s="7">
        <f>FlightsPivot[[#This Row],[Total Fare]]*10%</f>
        <v>6187.5</v>
      </c>
      <c r="J8621" s="7">
        <f>FlightsPivot[[#This Row],[Total Fare]]+FlightsPivot[[#This Row],[10% tax ]]</f>
        <v>68062.5</v>
      </c>
      <c r="K8621" s="4">
        <v>1</v>
      </c>
      <c r="L8621" s="4">
        <v>2015</v>
      </c>
      <c r="M8621" t="str">
        <f>INDEX(RoutesPivot[DepAirport],MATCH($C8621,RoutesPivot[[RouteID]:[RouteID]],0))</f>
        <v>ORD</v>
      </c>
      <c r="N8621" t="str">
        <f>INDEX(RoutesPivot[AirportID],MATCH($C8621,RoutesPivot[[RouteID]:[RouteID]],0))</f>
        <v>SFO</v>
      </c>
      <c r="O8621">
        <f>INDEX(RoutesPivot[Distance],MATCH($C8621,RoutesPivot[[RouteID]:[RouteID]],0))</f>
        <v>1600</v>
      </c>
      <c r="P8621">
        <f>INDEX(RoutesPivot[ListPrice],MATCH($C8621,RoutesPivot[[RouteID]:[RouteID]],0))</f>
        <v>375</v>
      </c>
      <c r="Q8621" t="str">
        <f>INDEX(AirportPivot[AirportName],MATCH($N8621,AirportPivot[[AirportID]:[AirportID]],0))</f>
        <v>San Francisco International</v>
      </c>
      <c r="R8621">
        <f>INDEX(AirportPivot[Gates (number of available)],MATCH($N8621,AirportPivot[[AirportID]:[AirportID]],0))</f>
        <v>70</v>
      </c>
    </row>
    <row r="8622" spans="1:18" x14ac:dyDescent="0.25">
      <c r="A8622" s="3" t="s">
        <v>8654</v>
      </c>
      <c r="B8622" s="12">
        <v>42037</v>
      </c>
      <c r="C8622" s="4" t="s">
        <v>86</v>
      </c>
      <c r="D8622" s="4">
        <v>2.2000000000000002</v>
      </c>
      <c r="E8622" s="4">
        <v>116</v>
      </c>
      <c r="F8622" s="5">
        <v>0.70833333333333337</v>
      </c>
      <c r="G8622" s="6">
        <v>115</v>
      </c>
      <c r="H8622" s="7">
        <v>21275</v>
      </c>
      <c r="I8622" s="7">
        <f>FlightsPivot[[#This Row],[Total Fare]]*10%</f>
        <v>2127.5</v>
      </c>
      <c r="J8622" s="7">
        <f>FlightsPivot[[#This Row],[Total Fare]]+FlightsPivot[[#This Row],[10% tax ]]</f>
        <v>23402.5</v>
      </c>
      <c r="K8622" s="4">
        <v>2</v>
      </c>
      <c r="L8622" s="4">
        <v>2015</v>
      </c>
      <c r="M8622" t="str">
        <f>INDEX(RoutesPivot[DepAirport],MATCH($C8622,RoutesPivot[[RouteID]:[RouteID]],0))</f>
        <v>ORD</v>
      </c>
      <c r="N8622" t="str">
        <f>INDEX(RoutesPivot[AirportID],MATCH($C8622,RoutesPivot[[RouteID]:[RouteID]],0))</f>
        <v>DTW</v>
      </c>
      <c r="O8622">
        <f>INDEX(RoutesPivot[Distance],MATCH($C8622,RoutesPivot[[RouteID]:[RouteID]],0))</f>
        <v>200</v>
      </c>
      <c r="P8622">
        <f>INDEX(RoutesPivot[ListPrice],MATCH($C8622,RoutesPivot[[RouteID]:[RouteID]],0))</f>
        <v>115</v>
      </c>
      <c r="Q8622" t="str">
        <f>INDEX(AirportPivot[AirportName],MATCH($N8622,AirportPivot[[AirportID]:[AirportID]],0))</f>
        <v>Detroit Metropolitan Wayne County</v>
      </c>
      <c r="R8622">
        <f>INDEX(AirportPivot[Gates (number of available)],MATCH($N8622,AirportPivot[[AirportID]:[AirportID]],0))</f>
        <v>60</v>
      </c>
    </row>
    <row r="8623" spans="1:18" x14ac:dyDescent="0.25">
      <c r="A8623" s="3" t="s">
        <v>8655</v>
      </c>
      <c r="B8623" s="12">
        <v>42023</v>
      </c>
      <c r="C8623" s="4" t="s">
        <v>17</v>
      </c>
      <c r="D8623" s="4">
        <v>4.5</v>
      </c>
      <c r="E8623" s="4">
        <v>173</v>
      </c>
      <c r="F8623" s="5">
        <v>0.52083333333333337</v>
      </c>
      <c r="G8623" s="6">
        <v>350</v>
      </c>
      <c r="H8623" s="7">
        <v>57750</v>
      </c>
      <c r="I8623" s="7">
        <f>FlightsPivot[[#This Row],[Total Fare]]*10%</f>
        <v>5775</v>
      </c>
      <c r="J8623" s="7">
        <f>FlightsPivot[[#This Row],[Total Fare]]+FlightsPivot[[#This Row],[10% tax ]]</f>
        <v>63525</v>
      </c>
      <c r="K8623" s="4">
        <v>1</v>
      </c>
      <c r="L8623" s="4">
        <v>2015</v>
      </c>
      <c r="M8623" t="str">
        <f>INDEX(RoutesPivot[DepAirport],MATCH($C8623,RoutesPivot[[RouteID]:[RouteID]],0))</f>
        <v>ORD</v>
      </c>
      <c r="N8623" t="str">
        <f>INDEX(RoutesPivot[AirportID],MATCH($C8623,RoutesPivot[[RouteID]:[RouteID]],0))</f>
        <v>LAX</v>
      </c>
      <c r="O8623">
        <f>INDEX(RoutesPivot[Distance],MATCH($C8623,RoutesPivot[[RouteID]:[RouteID]],0))</f>
        <v>1518</v>
      </c>
      <c r="P8623">
        <f>INDEX(RoutesPivot[ListPrice],MATCH($C8623,RoutesPivot[[RouteID]:[RouteID]],0))</f>
        <v>350</v>
      </c>
      <c r="Q8623" t="str">
        <f>INDEX(AirportPivot[AirportName],MATCH($N8623,AirportPivot[[AirportID]:[AirportID]],0))</f>
        <v>Los Angeles International</v>
      </c>
      <c r="R8623">
        <f>INDEX(AirportPivot[Gates (number of available)],MATCH($N8623,AirportPivot[[AirportID]:[AirportID]],0))</f>
        <v>86</v>
      </c>
    </row>
    <row r="8624" spans="1:18" x14ac:dyDescent="0.25">
      <c r="A8624" s="3" t="s">
        <v>8656</v>
      </c>
      <c r="B8624" s="12">
        <v>42240</v>
      </c>
      <c r="C8624" s="4" t="s">
        <v>70</v>
      </c>
      <c r="D8624" s="4">
        <v>2.8</v>
      </c>
      <c r="E8624" s="4">
        <v>63</v>
      </c>
      <c r="F8624" s="5">
        <v>0.54166666666666663</v>
      </c>
      <c r="G8624" s="6">
        <v>302.5</v>
      </c>
      <c r="H8624" s="7">
        <v>54752.5</v>
      </c>
      <c r="I8624" s="7">
        <f>FlightsPivot[[#This Row],[Total Fare]]*10%</f>
        <v>5475.25</v>
      </c>
      <c r="J8624" s="7">
        <f>FlightsPivot[[#This Row],[Total Fare]]+FlightsPivot[[#This Row],[10% tax ]]</f>
        <v>60227.75</v>
      </c>
      <c r="K8624" s="4">
        <v>8</v>
      </c>
      <c r="L8624" s="4">
        <v>2015</v>
      </c>
      <c r="M8624" t="str">
        <f>INDEX(RoutesPivot[DepAirport],MATCH($C8624,RoutesPivot[[RouteID]:[RouteID]],0))</f>
        <v>ORD</v>
      </c>
      <c r="N8624" t="str">
        <f>INDEX(RoutesPivot[AirportID],MATCH($C8624,RoutesPivot[[RouteID]:[RouteID]],0))</f>
        <v>LAS</v>
      </c>
      <c r="O8624">
        <f>INDEX(RoutesPivot[Distance],MATCH($C8624,RoutesPivot[[RouteID]:[RouteID]],0))</f>
        <v>1100</v>
      </c>
      <c r="P8624">
        <f>INDEX(RoutesPivot[ListPrice],MATCH($C8624,RoutesPivot[[RouteID]:[RouteID]],0))</f>
        <v>275</v>
      </c>
      <c r="Q8624" t="str">
        <f>INDEX(AirportPivot[AirportName],MATCH($N8624,AirportPivot[[AirportID]:[AirportID]],0))</f>
        <v>McCarran International</v>
      </c>
      <c r="R8624">
        <f>INDEX(AirportPivot[Gates (number of available)],MATCH($N8624,AirportPivot[[AirportID]:[AirportID]],0))</f>
        <v>68</v>
      </c>
    </row>
    <row r="8625" spans="1:18" x14ac:dyDescent="0.25">
      <c r="A8625" s="3" t="s">
        <v>8657</v>
      </c>
      <c r="B8625" s="12">
        <v>42362</v>
      </c>
      <c r="C8625" s="4" t="s">
        <v>47</v>
      </c>
      <c r="D8625" s="4">
        <v>4.8</v>
      </c>
      <c r="E8625" s="4">
        <v>34</v>
      </c>
      <c r="F8625" s="5">
        <v>0.29166666666666669</v>
      </c>
      <c r="G8625" s="6">
        <v>350</v>
      </c>
      <c r="H8625" s="7">
        <v>64750</v>
      </c>
      <c r="I8625" s="7">
        <f>FlightsPivot[[#This Row],[Total Fare]]*10%</f>
        <v>6475</v>
      </c>
      <c r="J8625" s="7">
        <f>FlightsPivot[[#This Row],[Total Fare]]+FlightsPivot[[#This Row],[10% tax ]]</f>
        <v>71225</v>
      </c>
      <c r="K8625" s="4">
        <v>12</v>
      </c>
      <c r="L8625" s="4">
        <v>2015</v>
      </c>
      <c r="M8625" t="str">
        <f>INDEX(RoutesPivot[DepAirport],MATCH($C8625,RoutesPivot[[RouteID]:[RouteID]],0))</f>
        <v>ORD</v>
      </c>
      <c r="N8625" t="str">
        <f>INDEX(RoutesPivot[AirportID],MATCH($C8625,RoutesPivot[[RouteID]:[RouteID]],0))</f>
        <v>PHX</v>
      </c>
      <c r="O8625">
        <f>INDEX(RoutesPivot[Distance],MATCH($C8625,RoutesPivot[[RouteID]:[RouteID]],0))</f>
        <v>1200</v>
      </c>
      <c r="P8625">
        <f>INDEX(RoutesPivot[ListPrice],MATCH($C8625,RoutesPivot[[RouteID]:[RouteID]],0))</f>
        <v>250</v>
      </c>
      <c r="Q8625" t="str">
        <f>INDEX(AirportPivot[AirportName],MATCH($N8625,AirportPivot[[AirportID]:[AirportID]],0))</f>
        <v>Phoenix Sky Harbor International</v>
      </c>
      <c r="R8625">
        <f>INDEX(AirportPivot[Gates (number of available)],MATCH($N8625,AirportPivot[[AirportID]:[AirportID]],0))</f>
        <v>60</v>
      </c>
    </row>
    <row r="8626" spans="1:18" x14ac:dyDescent="0.25">
      <c r="A8626" s="3" t="s">
        <v>8658</v>
      </c>
      <c r="B8626" s="12">
        <v>42190</v>
      </c>
      <c r="C8626" s="4" t="s">
        <v>11</v>
      </c>
      <c r="D8626" s="4">
        <v>2</v>
      </c>
      <c r="E8626" s="4">
        <v>3</v>
      </c>
      <c r="F8626" s="5">
        <v>0.75</v>
      </c>
      <c r="G8626" s="6">
        <v>330</v>
      </c>
      <c r="H8626" s="7">
        <v>61050</v>
      </c>
      <c r="I8626" s="7">
        <f>FlightsPivot[[#This Row],[Total Fare]]*10%</f>
        <v>6105</v>
      </c>
      <c r="J8626" s="7">
        <f>FlightsPivot[[#This Row],[Total Fare]]+FlightsPivot[[#This Row],[10% tax ]]</f>
        <v>67155</v>
      </c>
      <c r="K8626" s="4">
        <v>7</v>
      </c>
      <c r="L8626" s="4">
        <v>2015</v>
      </c>
      <c r="M8626" t="str">
        <f>INDEX(RoutesPivot[DepAirport],MATCH($C8626,RoutesPivot[[RouteID]:[RouteID]],0))</f>
        <v>ORD</v>
      </c>
      <c r="N8626" t="str">
        <f>INDEX(RoutesPivot[AirportID],MATCH($C8626,RoutesPivot[[RouteID]:[RouteID]],0))</f>
        <v>BOS</v>
      </c>
      <c r="O8626">
        <f>INDEX(RoutesPivot[Distance],MATCH($C8626,RoutesPivot[[RouteID]:[RouteID]],0))</f>
        <v>730</v>
      </c>
      <c r="P8626">
        <f>INDEX(RoutesPivot[ListPrice],MATCH($C8626,RoutesPivot[[RouteID]:[RouteID]],0))</f>
        <v>300</v>
      </c>
      <c r="Q8626" t="str">
        <f>INDEX(AirportPivot[AirportName],MATCH($N8626,AirportPivot[[AirportID]:[AirportID]],0))</f>
        <v>General Edward Lawrence Logan International</v>
      </c>
      <c r="R8626">
        <f>INDEX(AirportPivot[Gates (number of available)],MATCH($N8626,AirportPivot[[AirportID]:[AirportID]],0))</f>
        <v>63</v>
      </c>
    </row>
    <row r="8627" spans="1:18" x14ac:dyDescent="0.25">
      <c r="A8627" s="3" t="s">
        <v>8659</v>
      </c>
      <c r="B8627" s="12">
        <v>42209</v>
      </c>
      <c r="C8627" s="4" t="s">
        <v>11</v>
      </c>
      <c r="D8627" s="4">
        <v>2.4</v>
      </c>
      <c r="E8627" s="4">
        <v>90</v>
      </c>
      <c r="F8627" s="5">
        <v>0.75</v>
      </c>
      <c r="G8627" s="6">
        <v>330</v>
      </c>
      <c r="H8627" s="7">
        <v>59730</v>
      </c>
      <c r="I8627" s="7">
        <f>FlightsPivot[[#This Row],[Total Fare]]*10%</f>
        <v>5973</v>
      </c>
      <c r="J8627" s="7">
        <f>FlightsPivot[[#This Row],[Total Fare]]+FlightsPivot[[#This Row],[10% tax ]]</f>
        <v>65703</v>
      </c>
      <c r="K8627" s="4">
        <v>7</v>
      </c>
      <c r="L8627" s="4">
        <v>2015</v>
      </c>
      <c r="M8627" t="str">
        <f>INDEX(RoutesPivot[DepAirport],MATCH($C8627,RoutesPivot[[RouteID]:[RouteID]],0))</f>
        <v>ORD</v>
      </c>
      <c r="N8627" t="str">
        <f>INDEX(RoutesPivot[AirportID],MATCH($C8627,RoutesPivot[[RouteID]:[RouteID]],0))</f>
        <v>BOS</v>
      </c>
      <c r="O8627">
        <f>INDEX(RoutesPivot[Distance],MATCH($C8627,RoutesPivot[[RouteID]:[RouteID]],0))</f>
        <v>730</v>
      </c>
      <c r="P8627">
        <f>INDEX(RoutesPivot[ListPrice],MATCH($C8627,RoutesPivot[[RouteID]:[RouteID]],0))</f>
        <v>300</v>
      </c>
      <c r="Q8627" t="str">
        <f>INDEX(AirportPivot[AirportName],MATCH($N8627,AirportPivot[[AirportID]:[AirportID]],0))</f>
        <v>General Edward Lawrence Logan International</v>
      </c>
      <c r="R8627">
        <f>INDEX(AirportPivot[Gates (number of available)],MATCH($N8627,AirportPivot[[AirportID]:[AirportID]],0))</f>
        <v>63</v>
      </c>
    </row>
    <row r="8628" spans="1:18" x14ac:dyDescent="0.25">
      <c r="A8628" s="3" t="s">
        <v>8660</v>
      </c>
      <c r="B8628" s="12">
        <v>42143</v>
      </c>
      <c r="C8628" s="4" t="s">
        <v>33</v>
      </c>
      <c r="D8628" s="4">
        <v>0.5</v>
      </c>
      <c r="E8628" s="4">
        <v>153</v>
      </c>
      <c r="F8628" s="5">
        <v>0.33333333333333331</v>
      </c>
      <c r="G8628" s="6">
        <v>375</v>
      </c>
      <c r="H8628" s="7">
        <v>61875</v>
      </c>
      <c r="I8628" s="7">
        <f>FlightsPivot[[#This Row],[Total Fare]]*10%</f>
        <v>6187.5</v>
      </c>
      <c r="J8628" s="7">
        <f>FlightsPivot[[#This Row],[Total Fare]]+FlightsPivot[[#This Row],[10% tax ]]</f>
        <v>68062.5</v>
      </c>
      <c r="K8628" s="4">
        <v>5</v>
      </c>
      <c r="L8628" s="4">
        <v>2015</v>
      </c>
      <c r="M8628" t="str">
        <f>INDEX(RoutesPivot[DepAirport],MATCH($C8628,RoutesPivot[[RouteID]:[RouteID]],0))</f>
        <v>ORD</v>
      </c>
      <c r="N8628" t="str">
        <f>INDEX(RoutesPivot[AirportID],MATCH($C8628,RoutesPivot[[RouteID]:[RouteID]],0))</f>
        <v>SFO</v>
      </c>
      <c r="O8628">
        <f>INDEX(RoutesPivot[Distance],MATCH($C8628,RoutesPivot[[RouteID]:[RouteID]],0))</f>
        <v>1600</v>
      </c>
      <c r="P8628">
        <f>INDEX(RoutesPivot[ListPrice],MATCH($C8628,RoutesPivot[[RouteID]:[RouteID]],0))</f>
        <v>375</v>
      </c>
      <c r="Q8628" t="str">
        <f>INDEX(AirportPivot[AirportName],MATCH($N8628,AirportPivot[[AirportID]:[AirportID]],0))</f>
        <v>San Francisco International</v>
      </c>
      <c r="R8628">
        <f>INDEX(AirportPivot[Gates (number of available)],MATCH($N8628,AirportPivot[[AirportID]:[AirportID]],0))</f>
        <v>70</v>
      </c>
    </row>
    <row r="8629" spans="1:18" x14ac:dyDescent="0.25">
      <c r="A8629" s="3" t="s">
        <v>8661</v>
      </c>
      <c r="B8629" s="12">
        <v>41913</v>
      </c>
      <c r="C8629" s="4" t="s">
        <v>21</v>
      </c>
      <c r="D8629" s="4">
        <v>2.4</v>
      </c>
      <c r="E8629" s="4">
        <v>156</v>
      </c>
      <c r="F8629" s="5">
        <v>0.75</v>
      </c>
      <c r="G8629" s="6">
        <v>125</v>
      </c>
      <c r="H8629" s="7">
        <v>20625</v>
      </c>
      <c r="I8629" s="7">
        <f>FlightsPivot[[#This Row],[Total Fare]]*10%</f>
        <v>2062.5</v>
      </c>
      <c r="J8629" s="7">
        <f>FlightsPivot[[#This Row],[Total Fare]]+FlightsPivot[[#This Row],[10% tax ]]</f>
        <v>22687.5</v>
      </c>
      <c r="K8629" s="4">
        <v>10</v>
      </c>
      <c r="L8629" s="4">
        <v>2014</v>
      </c>
      <c r="M8629" t="str">
        <f>INDEX(RoutesPivot[DepAirport],MATCH($C8629,RoutesPivot[[RouteID]:[RouteID]],0))</f>
        <v>ORD</v>
      </c>
      <c r="N8629" t="str">
        <f>INDEX(RoutesPivot[AirportID],MATCH($C8629,RoutesPivot[[RouteID]:[RouteID]],0))</f>
        <v>CLT</v>
      </c>
      <c r="O8629">
        <f>INDEX(RoutesPivot[Distance],MATCH($C8629,RoutesPivot[[RouteID]:[RouteID]],0))</f>
        <v>700</v>
      </c>
      <c r="P8629">
        <f>INDEX(RoutesPivot[ListPrice],MATCH($C8629,RoutesPivot[[RouteID]:[RouteID]],0))</f>
        <v>125</v>
      </c>
      <c r="Q8629" t="str">
        <f>INDEX(AirportPivot[AirportName],MATCH($N8629,AirportPivot[[AirportID]:[AirportID]],0))</f>
        <v>Charlotte/Douglas International</v>
      </c>
      <c r="R8629">
        <f>INDEX(AirportPivot[Gates (number of available)],MATCH($N8629,AirportPivot[[AirportID]:[AirportID]],0))</f>
        <v>65</v>
      </c>
    </row>
    <row r="8630" spans="1:18" x14ac:dyDescent="0.25">
      <c r="A8630" s="3" t="s">
        <v>8662</v>
      </c>
      <c r="B8630" s="12">
        <v>42295</v>
      </c>
      <c r="C8630" s="4" t="s">
        <v>21</v>
      </c>
      <c r="D8630" s="4">
        <v>1</v>
      </c>
      <c r="E8630" s="4">
        <v>7</v>
      </c>
      <c r="F8630" s="5">
        <v>0.29166666666666669</v>
      </c>
      <c r="G8630" s="6">
        <v>125</v>
      </c>
      <c r="H8630" s="7">
        <v>23125</v>
      </c>
      <c r="I8630" s="7">
        <f>FlightsPivot[[#This Row],[Total Fare]]*10%</f>
        <v>2312.5</v>
      </c>
      <c r="J8630" s="7">
        <f>FlightsPivot[[#This Row],[Total Fare]]+FlightsPivot[[#This Row],[10% tax ]]</f>
        <v>25437.5</v>
      </c>
      <c r="K8630" s="4">
        <v>10</v>
      </c>
      <c r="L8630" s="4">
        <v>2015</v>
      </c>
      <c r="M8630" t="str">
        <f>INDEX(RoutesPivot[DepAirport],MATCH($C8630,RoutesPivot[[RouteID]:[RouteID]],0))</f>
        <v>ORD</v>
      </c>
      <c r="N8630" t="str">
        <f>INDEX(RoutesPivot[AirportID],MATCH($C8630,RoutesPivot[[RouteID]:[RouteID]],0))</f>
        <v>CLT</v>
      </c>
      <c r="O8630">
        <f>INDEX(RoutesPivot[Distance],MATCH($C8630,RoutesPivot[[RouteID]:[RouteID]],0))</f>
        <v>700</v>
      </c>
      <c r="P8630">
        <f>INDEX(RoutesPivot[ListPrice],MATCH($C8630,RoutesPivot[[RouteID]:[RouteID]],0))</f>
        <v>125</v>
      </c>
      <c r="Q8630" t="str">
        <f>INDEX(AirportPivot[AirportName],MATCH($N8630,AirportPivot[[AirportID]:[AirportID]],0))</f>
        <v>Charlotte/Douglas International</v>
      </c>
      <c r="R8630">
        <f>INDEX(AirportPivot[Gates (number of available)],MATCH($N8630,AirportPivot[[AirportID]:[AirportID]],0))</f>
        <v>65</v>
      </c>
    </row>
    <row r="8631" spans="1:18" x14ac:dyDescent="0.25">
      <c r="A8631" s="3" t="s">
        <v>8663</v>
      </c>
      <c r="B8631" s="12">
        <v>41657</v>
      </c>
      <c r="C8631" s="4" t="s">
        <v>33</v>
      </c>
      <c r="D8631" s="4">
        <v>1.7</v>
      </c>
      <c r="E8631" s="4">
        <v>62</v>
      </c>
      <c r="F8631" s="5">
        <v>0.70833333333333337</v>
      </c>
      <c r="G8631" s="6">
        <v>375</v>
      </c>
      <c r="H8631" s="7">
        <v>61875</v>
      </c>
      <c r="I8631" s="7">
        <f>FlightsPivot[[#This Row],[Total Fare]]*10%</f>
        <v>6187.5</v>
      </c>
      <c r="J8631" s="7">
        <f>FlightsPivot[[#This Row],[Total Fare]]+FlightsPivot[[#This Row],[10% tax ]]</f>
        <v>68062.5</v>
      </c>
      <c r="K8631" s="4">
        <v>1</v>
      </c>
      <c r="L8631" s="4">
        <v>2014</v>
      </c>
      <c r="M8631" t="str">
        <f>INDEX(RoutesPivot[DepAirport],MATCH($C8631,RoutesPivot[[RouteID]:[RouteID]],0))</f>
        <v>ORD</v>
      </c>
      <c r="N8631" t="str">
        <f>INDEX(RoutesPivot[AirportID],MATCH($C8631,RoutesPivot[[RouteID]:[RouteID]],0))</f>
        <v>SFO</v>
      </c>
      <c r="O8631">
        <f>INDEX(RoutesPivot[Distance],MATCH($C8631,RoutesPivot[[RouteID]:[RouteID]],0))</f>
        <v>1600</v>
      </c>
      <c r="P8631">
        <f>INDEX(RoutesPivot[ListPrice],MATCH($C8631,RoutesPivot[[RouteID]:[RouteID]],0))</f>
        <v>375</v>
      </c>
      <c r="Q8631" t="str">
        <f>INDEX(AirportPivot[AirportName],MATCH($N8631,AirportPivot[[AirportID]:[AirportID]],0))</f>
        <v>San Francisco International</v>
      </c>
      <c r="R8631">
        <f>INDEX(AirportPivot[Gates (number of available)],MATCH($N8631,AirportPivot[[AirportID]:[AirportID]],0))</f>
        <v>70</v>
      </c>
    </row>
    <row r="8632" spans="1:18" x14ac:dyDescent="0.25">
      <c r="A8632" s="3" t="s">
        <v>8664</v>
      </c>
      <c r="B8632" s="12">
        <v>42326</v>
      </c>
      <c r="C8632" s="4" t="s">
        <v>50</v>
      </c>
      <c r="D8632" s="4">
        <v>2</v>
      </c>
      <c r="E8632" s="4">
        <v>36</v>
      </c>
      <c r="F8632" s="5">
        <v>0.33333333333333331</v>
      </c>
      <c r="G8632" s="6">
        <v>275</v>
      </c>
      <c r="H8632" s="7">
        <v>45375</v>
      </c>
      <c r="I8632" s="7">
        <f>FlightsPivot[[#This Row],[Total Fare]]*10%</f>
        <v>4537.5</v>
      </c>
      <c r="J8632" s="7">
        <f>FlightsPivot[[#This Row],[Total Fare]]+FlightsPivot[[#This Row],[10% tax ]]</f>
        <v>49912.5</v>
      </c>
      <c r="K8632" s="4">
        <v>11</v>
      </c>
      <c r="L8632" s="4">
        <v>2015</v>
      </c>
      <c r="M8632" t="str">
        <f>INDEX(RoutesPivot[DepAirport],MATCH($C8632,RoutesPivot[[RouteID]:[RouteID]],0))</f>
        <v>ORD</v>
      </c>
      <c r="N8632" t="str">
        <f>INDEX(RoutesPivot[AirportID],MATCH($C8632,RoutesPivot[[RouteID]:[RouteID]],0))</f>
        <v>LGA</v>
      </c>
      <c r="O8632">
        <f>INDEX(RoutesPivot[Distance],MATCH($C8632,RoutesPivot[[RouteID]:[RouteID]],0))</f>
        <v>610</v>
      </c>
      <c r="P8632">
        <f>INDEX(RoutesPivot[ListPrice],MATCH($C8632,RoutesPivot[[RouteID]:[RouteID]],0))</f>
        <v>275</v>
      </c>
      <c r="Q8632" t="str">
        <f>INDEX(AirportPivot[AirportName],MATCH($N8632,AirportPivot[[AirportID]:[AirportID]],0))</f>
        <v>Laguardia</v>
      </c>
      <c r="R8632">
        <f>INDEX(AirportPivot[Gates (number of available)],MATCH($N8632,AirportPivot[[AirportID]:[AirportID]],0))</f>
        <v>66</v>
      </c>
    </row>
    <row r="8633" spans="1:18" x14ac:dyDescent="0.25">
      <c r="A8633" s="3" t="s">
        <v>8665</v>
      </c>
      <c r="B8633" s="12">
        <v>41663</v>
      </c>
      <c r="C8633" s="4" t="s">
        <v>30</v>
      </c>
      <c r="D8633" s="4">
        <v>1.6</v>
      </c>
      <c r="E8633" s="4">
        <v>165</v>
      </c>
      <c r="F8633" s="5">
        <v>0.75</v>
      </c>
      <c r="G8633" s="6">
        <v>250</v>
      </c>
      <c r="H8633" s="7">
        <v>41250</v>
      </c>
      <c r="I8633" s="7">
        <f>FlightsPivot[[#This Row],[Total Fare]]*10%</f>
        <v>4125</v>
      </c>
      <c r="J8633" s="7">
        <f>FlightsPivot[[#This Row],[Total Fare]]+FlightsPivot[[#This Row],[10% tax ]]</f>
        <v>45375</v>
      </c>
      <c r="K8633" s="4">
        <v>1</v>
      </c>
      <c r="L8633" s="4">
        <v>2014</v>
      </c>
      <c r="M8633" t="str">
        <f>INDEX(RoutesPivot[DepAirport],MATCH($C8633,RoutesPivot[[RouteID]:[RouteID]],0))</f>
        <v>ORD</v>
      </c>
      <c r="N8633" t="str">
        <f>INDEX(RoutesPivot[AirportID],MATCH($C8633,RoutesPivot[[RouteID]:[RouteID]],0))</f>
        <v>MCO</v>
      </c>
      <c r="O8633">
        <f>INDEX(RoutesPivot[Distance],MATCH($C8633,RoutesPivot[[RouteID]:[RouteID]],0))</f>
        <v>850</v>
      </c>
      <c r="P8633">
        <f>INDEX(RoutesPivot[ListPrice],MATCH($C8633,RoutesPivot[[RouteID]:[RouteID]],0))</f>
        <v>250</v>
      </c>
      <c r="Q8633" t="str">
        <f>INDEX(AirportPivot[AirportName],MATCH($N8633,AirportPivot[[AirportID]:[AirportID]],0))</f>
        <v>Orlando International</v>
      </c>
      <c r="R8633">
        <f>INDEX(AirportPivot[Gates (number of available)],MATCH($N8633,AirportPivot[[AirportID]:[AirportID]],0))</f>
        <v>67</v>
      </c>
    </row>
    <row r="8634" spans="1:18" x14ac:dyDescent="0.25">
      <c r="A8634" s="3" t="s">
        <v>8666</v>
      </c>
      <c r="B8634" s="12">
        <v>42319</v>
      </c>
      <c r="C8634" s="4" t="s">
        <v>25</v>
      </c>
      <c r="D8634" s="4">
        <v>2.6</v>
      </c>
      <c r="E8634" s="4">
        <v>72</v>
      </c>
      <c r="F8634" s="5">
        <v>0.70833333333333337</v>
      </c>
      <c r="G8634" s="6">
        <v>200</v>
      </c>
      <c r="H8634" s="7">
        <v>36200</v>
      </c>
      <c r="I8634" s="7">
        <f>FlightsPivot[[#This Row],[Total Fare]]*10%</f>
        <v>3620</v>
      </c>
      <c r="J8634" s="7">
        <f>FlightsPivot[[#This Row],[Total Fare]]+FlightsPivot[[#This Row],[10% tax ]]</f>
        <v>39820</v>
      </c>
      <c r="K8634" s="4">
        <v>11</v>
      </c>
      <c r="L8634" s="4">
        <v>2015</v>
      </c>
      <c r="M8634" t="str">
        <f>INDEX(RoutesPivot[DepAirport],MATCH($C8634,RoutesPivot[[RouteID]:[RouteID]],0))</f>
        <v>ORD</v>
      </c>
      <c r="N8634" t="str">
        <f>INDEX(RoutesPivot[AirportID],MATCH($C8634,RoutesPivot[[RouteID]:[RouteID]],0))</f>
        <v>DFW</v>
      </c>
      <c r="O8634">
        <f>INDEX(RoutesPivot[Distance],MATCH($C8634,RoutesPivot[[RouteID]:[RouteID]],0))</f>
        <v>700</v>
      </c>
      <c r="P8634">
        <f>INDEX(RoutesPivot[ListPrice],MATCH($C8634,RoutesPivot[[RouteID]:[RouteID]],0))</f>
        <v>200</v>
      </c>
      <c r="Q8634" t="str">
        <f>INDEX(AirportPivot[AirportName],MATCH($N8634,AirportPivot[[AirportID]:[AirportID]],0))</f>
        <v>Dallas/Fort Worth International</v>
      </c>
      <c r="R8634">
        <f>INDEX(AirportPivot[Gates (number of available)],MATCH($N8634,AirportPivot[[AirportID]:[AirportID]],0))</f>
        <v>130</v>
      </c>
    </row>
    <row r="8635" spans="1:18" x14ac:dyDescent="0.25">
      <c r="A8635" s="3" t="s">
        <v>8667</v>
      </c>
      <c r="B8635" s="12">
        <v>41956</v>
      </c>
      <c r="C8635" s="4" t="s">
        <v>23</v>
      </c>
      <c r="D8635" s="4">
        <v>2.7</v>
      </c>
      <c r="E8635" s="4">
        <v>14</v>
      </c>
      <c r="F8635" s="5">
        <v>0.75</v>
      </c>
      <c r="G8635" s="6">
        <v>300</v>
      </c>
      <c r="H8635" s="7">
        <v>55500</v>
      </c>
      <c r="I8635" s="7">
        <f>FlightsPivot[[#This Row],[Total Fare]]*10%</f>
        <v>5550</v>
      </c>
      <c r="J8635" s="7">
        <f>FlightsPivot[[#This Row],[Total Fare]]+FlightsPivot[[#This Row],[10% tax ]]</f>
        <v>61050</v>
      </c>
      <c r="K8635" s="4">
        <v>11</v>
      </c>
      <c r="L8635" s="4">
        <v>2014</v>
      </c>
      <c r="M8635" t="str">
        <f>INDEX(RoutesPivot[DepAirport],MATCH($C8635,RoutesPivot[[RouteID]:[RouteID]],0))</f>
        <v>ORD</v>
      </c>
      <c r="N8635" t="str">
        <f>INDEX(RoutesPivot[AirportID],MATCH($C8635,RoutesPivot[[RouteID]:[RouteID]],0))</f>
        <v>DEN</v>
      </c>
      <c r="O8635">
        <f>INDEX(RoutesPivot[Distance],MATCH($C8635,RoutesPivot[[RouteID]:[RouteID]],0))</f>
        <v>800</v>
      </c>
      <c r="P8635">
        <f>INDEX(RoutesPivot[ListPrice],MATCH($C8635,RoutesPivot[[RouteID]:[RouteID]],0))</f>
        <v>300</v>
      </c>
      <c r="Q8635" t="str">
        <f>INDEX(AirportPivot[AirportName],MATCH($N8635,AirportPivot[[AirportID]:[AirportID]],0))</f>
        <v>Denver International</v>
      </c>
      <c r="R8635">
        <f>INDEX(AirportPivot[Gates (number of available)],MATCH($N8635,AirportPivot[[AirportID]:[AirportID]],0))</f>
        <v>75</v>
      </c>
    </row>
    <row r="8636" spans="1:18" x14ac:dyDescent="0.25">
      <c r="A8636" s="3" t="s">
        <v>8668</v>
      </c>
      <c r="B8636" s="12">
        <v>42157</v>
      </c>
      <c r="C8636" s="4" t="s">
        <v>11</v>
      </c>
      <c r="D8636" s="4">
        <v>1.8</v>
      </c>
      <c r="E8636" s="4">
        <v>200</v>
      </c>
      <c r="F8636" s="5">
        <v>0.85416666666666663</v>
      </c>
      <c r="G8636" s="6">
        <v>330</v>
      </c>
      <c r="H8636" s="7">
        <v>54450</v>
      </c>
      <c r="I8636" s="7">
        <f>FlightsPivot[[#This Row],[Total Fare]]*10%</f>
        <v>5445</v>
      </c>
      <c r="J8636" s="7">
        <f>FlightsPivot[[#This Row],[Total Fare]]+FlightsPivot[[#This Row],[10% tax ]]</f>
        <v>59895</v>
      </c>
      <c r="K8636" s="4">
        <v>6</v>
      </c>
      <c r="L8636" s="4">
        <v>2015</v>
      </c>
      <c r="M8636" t="str">
        <f>INDEX(RoutesPivot[DepAirport],MATCH($C8636,RoutesPivot[[RouteID]:[RouteID]],0))</f>
        <v>ORD</v>
      </c>
      <c r="N8636" t="str">
        <f>INDEX(RoutesPivot[AirportID],MATCH($C8636,RoutesPivot[[RouteID]:[RouteID]],0))</f>
        <v>BOS</v>
      </c>
      <c r="O8636">
        <f>INDEX(RoutesPivot[Distance],MATCH($C8636,RoutesPivot[[RouteID]:[RouteID]],0))</f>
        <v>730</v>
      </c>
      <c r="P8636">
        <f>INDEX(RoutesPivot[ListPrice],MATCH($C8636,RoutesPivot[[RouteID]:[RouteID]],0))</f>
        <v>300</v>
      </c>
      <c r="Q8636" t="str">
        <f>INDEX(AirportPivot[AirportName],MATCH($N8636,AirportPivot[[AirportID]:[AirportID]],0))</f>
        <v>General Edward Lawrence Logan International</v>
      </c>
      <c r="R8636">
        <f>INDEX(AirportPivot[Gates (number of available)],MATCH($N8636,AirportPivot[[AirportID]:[AirportID]],0))</f>
        <v>63</v>
      </c>
    </row>
    <row r="8637" spans="1:18" x14ac:dyDescent="0.25">
      <c r="A8637" s="3" t="s">
        <v>8669</v>
      </c>
      <c r="B8637" s="12">
        <v>41907</v>
      </c>
      <c r="C8637" s="4" t="s">
        <v>40</v>
      </c>
      <c r="D8637" s="4">
        <v>1.5</v>
      </c>
      <c r="E8637" s="4">
        <v>179</v>
      </c>
      <c r="F8637" s="5">
        <v>0.3125</v>
      </c>
      <c r="G8637" s="6">
        <v>115</v>
      </c>
      <c r="H8637" s="7">
        <v>18975</v>
      </c>
      <c r="I8637" s="7">
        <f>FlightsPivot[[#This Row],[Total Fare]]*10%</f>
        <v>1897.5</v>
      </c>
      <c r="J8637" s="7">
        <f>FlightsPivot[[#This Row],[Total Fare]]+FlightsPivot[[#This Row],[10% tax ]]</f>
        <v>20872.5</v>
      </c>
      <c r="K8637" s="4">
        <v>9</v>
      </c>
      <c r="L8637" s="4">
        <v>2014</v>
      </c>
      <c r="M8637" t="str">
        <f>INDEX(RoutesPivot[DepAirport],MATCH($C8637,RoutesPivot[[RouteID]:[RouteID]],0))</f>
        <v>ORD</v>
      </c>
      <c r="N8637" t="str">
        <f>INDEX(RoutesPivot[AirportID],MATCH($C8637,RoutesPivot[[RouteID]:[RouteID]],0))</f>
        <v>MSP</v>
      </c>
      <c r="O8637">
        <f>INDEX(RoutesPivot[Distance],MATCH($C8637,RoutesPivot[[RouteID]:[RouteID]],0))</f>
        <v>300</v>
      </c>
      <c r="P8637">
        <f>INDEX(RoutesPivot[ListPrice],MATCH($C8637,RoutesPivot[[RouteID]:[RouteID]],0))</f>
        <v>115</v>
      </c>
      <c r="Q8637" t="str">
        <f>INDEX(AirportPivot[AirportName],MATCH($N8637,AirportPivot[[AirportID]:[AirportID]],0))</f>
        <v>Minneapolis-St Paul International/Wold-Chamberlain</v>
      </c>
      <c r="R8637">
        <f>INDEX(AirportPivot[Gates (number of available)],MATCH($N8637,AirportPivot[[AirportID]:[AirportID]],0))</f>
        <v>65</v>
      </c>
    </row>
    <row r="8638" spans="1:18" x14ac:dyDescent="0.25">
      <c r="A8638" s="3" t="s">
        <v>8670</v>
      </c>
      <c r="B8638" s="12">
        <v>41716</v>
      </c>
      <c r="C8638" s="4" t="s">
        <v>27</v>
      </c>
      <c r="D8638" s="4">
        <v>8.1</v>
      </c>
      <c r="E8638" s="4">
        <v>25</v>
      </c>
      <c r="F8638" s="5">
        <v>0.35416666666666669</v>
      </c>
      <c r="G8638" s="6">
        <v>200</v>
      </c>
      <c r="H8638" s="7">
        <v>37000</v>
      </c>
      <c r="I8638" s="7">
        <f>FlightsPivot[[#This Row],[Total Fare]]*10%</f>
        <v>3700</v>
      </c>
      <c r="J8638" s="7">
        <f>FlightsPivot[[#This Row],[Total Fare]]+FlightsPivot[[#This Row],[10% tax ]]</f>
        <v>40700</v>
      </c>
      <c r="K8638" s="4">
        <v>3</v>
      </c>
      <c r="L8638" s="4">
        <v>2014</v>
      </c>
      <c r="M8638" t="str">
        <f>INDEX(RoutesPivot[DepAirport],MATCH($C8638,RoutesPivot[[RouteID]:[RouteID]],0))</f>
        <v>ORD</v>
      </c>
      <c r="N8638" t="str">
        <f>INDEX(RoutesPivot[AirportID],MATCH($C8638,RoutesPivot[[RouteID]:[RouteID]],0))</f>
        <v>ATL</v>
      </c>
      <c r="O8638">
        <f>INDEX(RoutesPivot[Distance],MATCH($C8638,RoutesPivot[[RouteID]:[RouteID]],0))</f>
        <v>510</v>
      </c>
      <c r="P8638">
        <f>INDEX(RoutesPivot[ListPrice],MATCH($C8638,RoutesPivot[[RouteID]:[RouteID]],0))</f>
        <v>200</v>
      </c>
      <c r="Q8638" t="str">
        <f>INDEX(AirportPivot[AirportName],MATCH($N8638,AirportPivot[[AirportID]:[AirportID]],0))</f>
        <v>Hartsfield-Jackson Atlanta International</v>
      </c>
      <c r="R8638">
        <f>INDEX(AirportPivot[Gates (number of available)],MATCH($N8638,AirportPivot[[AirportID]:[AirportID]],0))</f>
        <v>100</v>
      </c>
    </row>
    <row r="8639" spans="1:18" x14ac:dyDescent="0.25">
      <c r="A8639" s="3" t="s">
        <v>8671</v>
      </c>
      <c r="B8639" s="12">
        <v>42258</v>
      </c>
      <c r="C8639" s="4" t="s">
        <v>19</v>
      </c>
      <c r="D8639" s="4">
        <v>1.8</v>
      </c>
      <c r="E8639" s="4">
        <v>50</v>
      </c>
      <c r="F8639" s="5">
        <v>0.29166666666666669</v>
      </c>
      <c r="G8639" s="6">
        <v>200</v>
      </c>
      <c r="H8639" s="7">
        <v>33000</v>
      </c>
      <c r="I8639" s="7">
        <f>FlightsPivot[[#This Row],[Total Fare]]*10%</f>
        <v>3300</v>
      </c>
      <c r="J8639" s="7">
        <f>FlightsPivot[[#This Row],[Total Fare]]+FlightsPivot[[#This Row],[10% tax ]]</f>
        <v>36300</v>
      </c>
      <c r="K8639" s="4">
        <v>9</v>
      </c>
      <c r="L8639" s="4">
        <v>2015</v>
      </c>
      <c r="M8639" t="str">
        <f>INDEX(RoutesPivot[DepAirport],MATCH($C8639,RoutesPivot[[RouteID]:[RouteID]],0))</f>
        <v>ORD</v>
      </c>
      <c r="N8639" t="str">
        <f>INDEX(RoutesPivot[AirportID],MATCH($C8639,RoutesPivot[[RouteID]:[RouteID]],0))</f>
        <v>IAH</v>
      </c>
      <c r="O8639">
        <f>INDEX(RoutesPivot[Distance],MATCH($C8639,RoutesPivot[[RouteID]:[RouteID]],0))</f>
        <v>800</v>
      </c>
      <c r="P8639">
        <f>INDEX(RoutesPivot[ListPrice],MATCH($C8639,RoutesPivot[[RouteID]:[RouteID]],0))</f>
        <v>200</v>
      </c>
      <c r="Q8639" t="str">
        <f>INDEX(AirportPivot[AirportName],MATCH($N8639,AirportPivot[[AirportID]:[AirportID]],0))</f>
        <v>George Bush Intercontinental/Houston</v>
      </c>
      <c r="R8639">
        <f>INDEX(AirportPivot[Gates (number of available)],MATCH($N8639,AirportPivot[[AirportID]:[AirportID]],0))</f>
        <v>80</v>
      </c>
    </row>
    <row r="8640" spans="1:18" x14ac:dyDescent="0.25">
      <c r="A8640" s="3" t="s">
        <v>8672</v>
      </c>
      <c r="B8640" s="12">
        <v>42330</v>
      </c>
      <c r="C8640" s="4" t="s">
        <v>86</v>
      </c>
      <c r="D8640" s="4">
        <v>2.6</v>
      </c>
      <c r="E8640" s="4">
        <v>163</v>
      </c>
      <c r="F8640" s="5">
        <v>0.52083333333333337</v>
      </c>
      <c r="G8640" s="6">
        <v>115</v>
      </c>
      <c r="H8640" s="7">
        <v>18975</v>
      </c>
      <c r="I8640" s="7">
        <f>FlightsPivot[[#This Row],[Total Fare]]*10%</f>
        <v>1897.5</v>
      </c>
      <c r="J8640" s="7">
        <f>FlightsPivot[[#This Row],[Total Fare]]+FlightsPivot[[#This Row],[10% tax ]]</f>
        <v>20872.5</v>
      </c>
      <c r="K8640" s="4">
        <v>11</v>
      </c>
      <c r="L8640" s="4">
        <v>2015</v>
      </c>
      <c r="M8640" t="str">
        <f>INDEX(RoutesPivot[DepAirport],MATCH($C8640,RoutesPivot[[RouteID]:[RouteID]],0))</f>
        <v>ORD</v>
      </c>
      <c r="N8640" t="str">
        <f>INDEX(RoutesPivot[AirportID],MATCH($C8640,RoutesPivot[[RouteID]:[RouteID]],0))</f>
        <v>DTW</v>
      </c>
      <c r="O8640">
        <f>INDEX(RoutesPivot[Distance],MATCH($C8640,RoutesPivot[[RouteID]:[RouteID]],0))</f>
        <v>200</v>
      </c>
      <c r="P8640">
        <f>INDEX(RoutesPivot[ListPrice],MATCH($C8640,RoutesPivot[[RouteID]:[RouteID]],0))</f>
        <v>115</v>
      </c>
      <c r="Q8640" t="str">
        <f>INDEX(AirportPivot[AirportName],MATCH($N8640,AirportPivot[[AirportID]:[AirportID]],0))</f>
        <v>Detroit Metropolitan Wayne County</v>
      </c>
      <c r="R8640">
        <f>INDEX(AirportPivot[Gates (number of available)],MATCH($N8640,AirportPivot[[AirportID]:[AirportID]],0))</f>
        <v>60</v>
      </c>
    </row>
    <row r="8641" spans="1:18" x14ac:dyDescent="0.25">
      <c r="A8641" s="3" t="s">
        <v>8673</v>
      </c>
      <c r="B8641" s="12">
        <v>42228</v>
      </c>
      <c r="C8641" s="4" t="s">
        <v>17</v>
      </c>
      <c r="D8641" s="4">
        <v>4.7</v>
      </c>
      <c r="E8641" s="4">
        <v>172</v>
      </c>
      <c r="F8641" s="5">
        <v>0.83333333333333337</v>
      </c>
      <c r="G8641" s="6">
        <v>385</v>
      </c>
      <c r="H8641" s="7">
        <v>63525</v>
      </c>
      <c r="I8641" s="7">
        <f>FlightsPivot[[#This Row],[Total Fare]]*10%</f>
        <v>6352.5</v>
      </c>
      <c r="J8641" s="7">
        <f>FlightsPivot[[#This Row],[Total Fare]]+FlightsPivot[[#This Row],[10% tax ]]</f>
        <v>69877.5</v>
      </c>
      <c r="K8641" s="4">
        <v>8</v>
      </c>
      <c r="L8641" s="4">
        <v>2015</v>
      </c>
      <c r="M8641" t="str">
        <f>INDEX(RoutesPivot[DepAirport],MATCH($C8641,RoutesPivot[[RouteID]:[RouteID]],0))</f>
        <v>ORD</v>
      </c>
      <c r="N8641" t="str">
        <f>INDEX(RoutesPivot[AirportID],MATCH($C8641,RoutesPivot[[RouteID]:[RouteID]],0))</f>
        <v>LAX</v>
      </c>
      <c r="O8641">
        <f>INDEX(RoutesPivot[Distance],MATCH($C8641,RoutesPivot[[RouteID]:[RouteID]],0))</f>
        <v>1518</v>
      </c>
      <c r="P8641">
        <f>INDEX(RoutesPivot[ListPrice],MATCH($C8641,RoutesPivot[[RouteID]:[RouteID]],0))</f>
        <v>350</v>
      </c>
      <c r="Q8641" t="str">
        <f>INDEX(AirportPivot[AirportName],MATCH($N8641,AirportPivot[[AirportID]:[AirportID]],0))</f>
        <v>Los Angeles International</v>
      </c>
      <c r="R8641">
        <f>INDEX(AirportPivot[Gates (number of available)],MATCH($N8641,AirportPivot[[AirportID]:[AirportID]],0))</f>
        <v>86</v>
      </c>
    </row>
    <row r="8642" spans="1:18" x14ac:dyDescent="0.25">
      <c r="A8642" s="3" t="s">
        <v>8674</v>
      </c>
      <c r="B8642" s="12">
        <v>42214</v>
      </c>
      <c r="C8642" s="4" t="s">
        <v>30</v>
      </c>
      <c r="D8642" s="4">
        <v>1.2</v>
      </c>
      <c r="E8642" s="4">
        <v>79</v>
      </c>
      <c r="F8642" s="5">
        <v>0.875</v>
      </c>
      <c r="G8642" s="6">
        <v>275</v>
      </c>
      <c r="H8642" s="7">
        <v>49775</v>
      </c>
      <c r="I8642" s="7">
        <f>FlightsPivot[[#This Row],[Total Fare]]*10%</f>
        <v>4977.5</v>
      </c>
      <c r="J8642" s="7">
        <f>FlightsPivot[[#This Row],[Total Fare]]+FlightsPivot[[#This Row],[10% tax ]]</f>
        <v>54752.5</v>
      </c>
      <c r="K8642" s="4">
        <v>7</v>
      </c>
      <c r="L8642" s="4">
        <v>2015</v>
      </c>
      <c r="M8642" t="str">
        <f>INDEX(RoutesPivot[DepAirport],MATCH($C8642,RoutesPivot[[RouteID]:[RouteID]],0))</f>
        <v>ORD</v>
      </c>
      <c r="N8642" t="str">
        <f>INDEX(RoutesPivot[AirportID],MATCH($C8642,RoutesPivot[[RouteID]:[RouteID]],0))</f>
        <v>MCO</v>
      </c>
      <c r="O8642">
        <f>INDEX(RoutesPivot[Distance],MATCH($C8642,RoutesPivot[[RouteID]:[RouteID]],0))</f>
        <v>850</v>
      </c>
      <c r="P8642">
        <f>INDEX(RoutesPivot[ListPrice],MATCH($C8642,RoutesPivot[[RouteID]:[RouteID]],0))</f>
        <v>250</v>
      </c>
      <c r="Q8642" t="str">
        <f>INDEX(AirportPivot[AirportName],MATCH($N8642,AirportPivot[[AirportID]:[AirportID]],0))</f>
        <v>Orlando International</v>
      </c>
      <c r="R8642">
        <f>INDEX(AirportPivot[Gates (number of available)],MATCH($N8642,AirportPivot[[AirportID]:[AirportID]],0))</f>
        <v>67</v>
      </c>
    </row>
    <row r="8643" spans="1:18" x14ac:dyDescent="0.25">
      <c r="A8643" s="3" t="s">
        <v>8675</v>
      </c>
      <c r="B8643" s="12">
        <v>41860</v>
      </c>
      <c r="C8643" s="4" t="s">
        <v>30</v>
      </c>
      <c r="D8643" s="4">
        <v>1.8</v>
      </c>
      <c r="E8643" s="4">
        <v>13</v>
      </c>
      <c r="F8643" s="5">
        <v>0.79166666666666663</v>
      </c>
      <c r="G8643" s="6">
        <v>275</v>
      </c>
      <c r="H8643" s="7">
        <v>50875</v>
      </c>
      <c r="I8643" s="7">
        <f>FlightsPivot[[#This Row],[Total Fare]]*10%</f>
        <v>5087.5</v>
      </c>
      <c r="J8643" s="7">
        <f>FlightsPivot[[#This Row],[Total Fare]]+FlightsPivot[[#This Row],[10% tax ]]</f>
        <v>55962.5</v>
      </c>
      <c r="K8643" s="4">
        <v>8</v>
      </c>
      <c r="L8643" s="4">
        <v>2014</v>
      </c>
      <c r="M8643" t="str">
        <f>INDEX(RoutesPivot[DepAirport],MATCH($C8643,RoutesPivot[[RouteID]:[RouteID]],0))</f>
        <v>ORD</v>
      </c>
      <c r="N8643" t="str">
        <f>INDEX(RoutesPivot[AirportID],MATCH($C8643,RoutesPivot[[RouteID]:[RouteID]],0))</f>
        <v>MCO</v>
      </c>
      <c r="O8643">
        <f>INDEX(RoutesPivot[Distance],MATCH($C8643,RoutesPivot[[RouteID]:[RouteID]],0))</f>
        <v>850</v>
      </c>
      <c r="P8643">
        <f>INDEX(RoutesPivot[ListPrice],MATCH($C8643,RoutesPivot[[RouteID]:[RouteID]],0))</f>
        <v>250</v>
      </c>
      <c r="Q8643" t="str">
        <f>INDEX(AirportPivot[AirportName],MATCH($N8643,AirportPivot[[AirportID]:[AirportID]],0))</f>
        <v>Orlando International</v>
      </c>
      <c r="R8643">
        <f>INDEX(AirportPivot[Gates (number of available)],MATCH($N8643,AirportPivot[[AirportID]:[AirportID]],0))</f>
        <v>67</v>
      </c>
    </row>
    <row r="8644" spans="1:18" x14ac:dyDescent="0.25">
      <c r="A8644" s="3" t="s">
        <v>8676</v>
      </c>
      <c r="B8644" s="12">
        <v>41774</v>
      </c>
      <c r="C8644" s="4" t="s">
        <v>13</v>
      </c>
      <c r="D8644" s="4">
        <v>1.8</v>
      </c>
      <c r="E8644" s="4">
        <v>150</v>
      </c>
      <c r="F8644" s="5">
        <v>0.33333333333333331</v>
      </c>
      <c r="G8644" s="6">
        <v>250</v>
      </c>
      <c r="H8644" s="7">
        <v>46250</v>
      </c>
      <c r="I8644" s="7">
        <f>FlightsPivot[[#This Row],[Total Fare]]*10%</f>
        <v>4625</v>
      </c>
      <c r="J8644" s="7">
        <f>FlightsPivot[[#This Row],[Total Fare]]+FlightsPivot[[#This Row],[10% tax ]]</f>
        <v>50875</v>
      </c>
      <c r="K8644" s="4">
        <v>5</v>
      </c>
      <c r="L8644" s="4">
        <v>2014</v>
      </c>
      <c r="M8644" t="str">
        <f>INDEX(RoutesPivot[DepAirport],MATCH($C8644,RoutesPivot[[RouteID]:[RouteID]],0))</f>
        <v>ORD</v>
      </c>
      <c r="N8644" t="str">
        <f>INDEX(RoutesPivot[AirportID],MATCH($C8644,RoutesPivot[[RouteID]:[RouteID]],0))</f>
        <v>JFK</v>
      </c>
      <c r="O8644">
        <f>INDEX(RoutesPivot[Distance],MATCH($C8644,RoutesPivot[[RouteID]:[RouteID]],0))</f>
        <v>619</v>
      </c>
      <c r="P8644">
        <f>INDEX(RoutesPivot[ListPrice],MATCH($C8644,RoutesPivot[[RouteID]:[RouteID]],0))</f>
        <v>250</v>
      </c>
      <c r="Q8644" t="str">
        <f>INDEX(AirportPivot[AirportName],MATCH($N8644,AirportPivot[[AirportID]:[AirportID]],0))</f>
        <v>John F Kennedy International</v>
      </c>
      <c r="R8644">
        <f>INDEX(AirportPivot[Gates (number of available)],MATCH($N8644,AirportPivot[[AirportID]:[AirportID]],0))</f>
        <v>120</v>
      </c>
    </row>
    <row r="8645" spans="1:18" x14ac:dyDescent="0.25">
      <c r="A8645" s="3" t="s">
        <v>8677</v>
      </c>
      <c r="B8645" s="12">
        <v>42298</v>
      </c>
      <c r="C8645" s="4" t="s">
        <v>98</v>
      </c>
      <c r="D8645" s="4">
        <v>1.4</v>
      </c>
      <c r="E8645" s="4">
        <v>88</v>
      </c>
      <c r="F8645" s="5">
        <v>0.33333333333333331</v>
      </c>
      <c r="G8645" s="6">
        <v>275</v>
      </c>
      <c r="H8645" s="7">
        <v>49775</v>
      </c>
      <c r="I8645" s="7">
        <f>FlightsPivot[[#This Row],[Total Fare]]*10%</f>
        <v>4977.5</v>
      </c>
      <c r="J8645" s="7">
        <f>FlightsPivot[[#This Row],[Total Fare]]+FlightsPivot[[#This Row],[10% tax ]]</f>
        <v>54752.5</v>
      </c>
      <c r="K8645" s="4">
        <v>10</v>
      </c>
      <c r="L8645" s="4">
        <v>2015</v>
      </c>
      <c r="M8645" t="str">
        <f>INDEX(RoutesPivot[DepAirport],MATCH($C8645,RoutesPivot[[RouteID]:[RouteID]],0))</f>
        <v>ORD</v>
      </c>
      <c r="N8645" t="str">
        <f>INDEX(RoutesPivot[AirportID],MATCH($C8645,RoutesPivot[[RouteID]:[RouteID]],0))</f>
        <v>PHL</v>
      </c>
      <c r="O8645">
        <f>INDEX(RoutesPivot[Distance],MATCH($C8645,RoutesPivot[[RouteID]:[RouteID]],0))</f>
        <v>580</v>
      </c>
      <c r="P8645">
        <f>INDEX(RoutesPivot[ListPrice],MATCH($C8645,RoutesPivot[[RouteID]:[RouteID]],0))</f>
        <v>275</v>
      </c>
      <c r="Q8645" t="str">
        <f>INDEX(AirportPivot[AirportName],MATCH($N8645,AirportPivot[[AirportID]:[AirportID]],0))</f>
        <v>Philadelphia International</v>
      </c>
      <c r="R8645">
        <f>INDEX(AirportPivot[Gates (number of available)],MATCH($N8645,AirportPivot[[AirportID]:[AirportID]],0))</f>
        <v>89</v>
      </c>
    </row>
    <row r="8646" spans="1:18" x14ac:dyDescent="0.25">
      <c r="A8646" s="3" t="s">
        <v>8678</v>
      </c>
      <c r="B8646" s="12">
        <v>42042</v>
      </c>
      <c r="C8646" s="4" t="s">
        <v>30</v>
      </c>
      <c r="D8646" s="4">
        <v>2.7</v>
      </c>
      <c r="E8646" s="4">
        <v>27</v>
      </c>
      <c r="F8646" s="5">
        <v>0.70833333333333337</v>
      </c>
      <c r="G8646" s="6">
        <v>250</v>
      </c>
      <c r="H8646" s="7">
        <v>46250</v>
      </c>
      <c r="I8646" s="7">
        <f>FlightsPivot[[#This Row],[Total Fare]]*10%</f>
        <v>4625</v>
      </c>
      <c r="J8646" s="7">
        <f>FlightsPivot[[#This Row],[Total Fare]]+FlightsPivot[[#This Row],[10% tax ]]</f>
        <v>50875</v>
      </c>
      <c r="K8646" s="4">
        <v>2</v>
      </c>
      <c r="L8646" s="4">
        <v>2015</v>
      </c>
      <c r="M8646" t="str">
        <f>INDEX(RoutesPivot[DepAirport],MATCH($C8646,RoutesPivot[[RouteID]:[RouteID]],0))</f>
        <v>ORD</v>
      </c>
      <c r="N8646" t="str">
        <f>INDEX(RoutesPivot[AirportID],MATCH($C8646,RoutesPivot[[RouteID]:[RouteID]],0))</f>
        <v>MCO</v>
      </c>
      <c r="O8646">
        <f>INDEX(RoutesPivot[Distance],MATCH($C8646,RoutesPivot[[RouteID]:[RouteID]],0))</f>
        <v>850</v>
      </c>
      <c r="P8646">
        <f>INDEX(RoutesPivot[ListPrice],MATCH($C8646,RoutesPivot[[RouteID]:[RouteID]],0))</f>
        <v>250</v>
      </c>
      <c r="Q8646" t="str">
        <f>INDEX(AirportPivot[AirportName],MATCH($N8646,AirportPivot[[AirportID]:[AirportID]],0))</f>
        <v>Orlando International</v>
      </c>
      <c r="R8646">
        <f>INDEX(AirportPivot[Gates (number of available)],MATCH($N8646,AirportPivot[[AirportID]:[AirportID]],0))</f>
        <v>67</v>
      </c>
    </row>
    <row r="8647" spans="1:18" x14ac:dyDescent="0.25">
      <c r="A8647" s="3" t="s">
        <v>8679</v>
      </c>
      <c r="B8647" s="12">
        <v>42222</v>
      </c>
      <c r="C8647" s="4" t="s">
        <v>40</v>
      </c>
      <c r="D8647" s="4">
        <v>0.7</v>
      </c>
      <c r="E8647" s="4">
        <v>65</v>
      </c>
      <c r="F8647" s="5">
        <v>0.75</v>
      </c>
      <c r="G8647" s="6">
        <v>126.5</v>
      </c>
      <c r="H8647" s="7">
        <v>22896.5</v>
      </c>
      <c r="I8647" s="7">
        <f>FlightsPivot[[#This Row],[Total Fare]]*10%</f>
        <v>2289.65</v>
      </c>
      <c r="J8647" s="7">
        <f>FlightsPivot[[#This Row],[Total Fare]]+FlightsPivot[[#This Row],[10% tax ]]</f>
        <v>25186.15</v>
      </c>
      <c r="K8647" s="4">
        <v>8</v>
      </c>
      <c r="L8647" s="4">
        <v>2015</v>
      </c>
      <c r="M8647" t="str">
        <f>INDEX(RoutesPivot[DepAirport],MATCH($C8647,RoutesPivot[[RouteID]:[RouteID]],0))</f>
        <v>ORD</v>
      </c>
      <c r="N8647" t="str">
        <f>INDEX(RoutesPivot[AirportID],MATCH($C8647,RoutesPivot[[RouteID]:[RouteID]],0))</f>
        <v>MSP</v>
      </c>
      <c r="O8647">
        <f>INDEX(RoutesPivot[Distance],MATCH($C8647,RoutesPivot[[RouteID]:[RouteID]],0))</f>
        <v>300</v>
      </c>
      <c r="P8647">
        <f>INDEX(RoutesPivot[ListPrice],MATCH($C8647,RoutesPivot[[RouteID]:[RouteID]],0))</f>
        <v>115</v>
      </c>
      <c r="Q8647" t="str">
        <f>INDEX(AirportPivot[AirportName],MATCH($N8647,AirportPivot[[AirportID]:[AirportID]],0))</f>
        <v>Minneapolis-St Paul International/Wold-Chamberlain</v>
      </c>
      <c r="R8647">
        <f>INDEX(AirportPivot[Gates (number of available)],MATCH($N8647,AirportPivot[[AirportID]:[AirportID]],0))</f>
        <v>65</v>
      </c>
    </row>
    <row r="8648" spans="1:18" x14ac:dyDescent="0.25">
      <c r="A8648" s="3" t="s">
        <v>8680</v>
      </c>
      <c r="B8648" s="12">
        <v>42252</v>
      </c>
      <c r="C8648" s="4" t="s">
        <v>83</v>
      </c>
      <c r="D8648" s="4">
        <v>2.2000000000000002</v>
      </c>
      <c r="E8648" s="4">
        <v>165</v>
      </c>
      <c r="F8648" s="5">
        <v>0.75</v>
      </c>
      <c r="G8648" s="6">
        <v>240</v>
      </c>
      <c r="H8648" s="7">
        <v>39600</v>
      </c>
      <c r="I8648" s="7">
        <f>FlightsPivot[[#This Row],[Total Fare]]*10%</f>
        <v>3960</v>
      </c>
      <c r="J8648" s="7">
        <f>FlightsPivot[[#This Row],[Total Fare]]+FlightsPivot[[#This Row],[10% tax ]]</f>
        <v>43560</v>
      </c>
      <c r="K8648" s="4">
        <v>9</v>
      </c>
      <c r="L8648" s="4">
        <v>2015</v>
      </c>
      <c r="M8648" t="str">
        <f>INDEX(RoutesPivot[DepAirport],MATCH($C8648,RoutesPivot[[RouteID]:[RouteID]],0))</f>
        <v>ORD</v>
      </c>
      <c r="N8648" t="str">
        <f>INDEX(RoutesPivot[AirportID],MATCH($C8648,RoutesPivot[[RouteID]:[RouteID]],0))</f>
        <v>BWI</v>
      </c>
      <c r="O8648">
        <f>INDEX(RoutesPivot[Distance],MATCH($C8648,RoutesPivot[[RouteID]:[RouteID]],0))</f>
        <v>520</v>
      </c>
      <c r="P8648">
        <f>INDEX(RoutesPivot[ListPrice],MATCH($C8648,RoutesPivot[[RouteID]:[RouteID]],0))</f>
        <v>240</v>
      </c>
      <c r="Q8648" t="str">
        <f>INDEX(AirportPivot[AirportName],MATCH($N8648,AirportPivot[[AirportID]:[AirportID]],0))</f>
        <v>Baltimore/Washington International Thurgood Marshall</v>
      </c>
      <c r="R8648">
        <f>INDEX(AirportPivot[Gates (number of available)],MATCH($N8648,AirportPivot[[AirportID]:[AirportID]],0))</f>
        <v>58</v>
      </c>
    </row>
    <row r="8649" spans="1:18" x14ac:dyDescent="0.25">
      <c r="A8649" s="3" t="s">
        <v>8681</v>
      </c>
      <c r="B8649" s="12">
        <v>41976</v>
      </c>
      <c r="C8649" s="4" t="s">
        <v>23</v>
      </c>
      <c r="D8649" s="4">
        <v>2.2000000000000002</v>
      </c>
      <c r="E8649" s="4">
        <v>144</v>
      </c>
      <c r="F8649" s="5">
        <v>0.70833333333333337</v>
      </c>
      <c r="G8649" s="6">
        <v>300</v>
      </c>
      <c r="H8649" s="7">
        <v>55500</v>
      </c>
      <c r="I8649" s="7">
        <f>FlightsPivot[[#This Row],[Total Fare]]*10%</f>
        <v>5550</v>
      </c>
      <c r="J8649" s="7">
        <f>FlightsPivot[[#This Row],[Total Fare]]+FlightsPivot[[#This Row],[10% tax ]]</f>
        <v>61050</v>
      </c>
      <c r="K8649" s="4">
        <v>12</v>
      </c>
      <c r="L8649" s="4">
        <v>2014</v>
      </c>
      <c r="M8649" t="str">
        <f>INDEX(RoutesPivot[DepAirport],MATCH($C8649,RoutesPivot[[RouteID]:[RouteID]],0))</f>
        <v>ORD</v>
      </c>
      <c r="N8649" t="str">
        <f>INDEX(RoutesPivot[AirportID],MATCH($C8649,RoutesPivot[[RouteID]:[RouteID]],0))</f>
        <v>DEN</v>
      </c>
      <c r="O8649">
        <f>INDEX(RoutesPivot[Distance],MATCH($C8649,RoutesPivot[[RouteID]:[RouteID]],0))</f>
        <v>800</v>
      </c>
      <c r="P8649">
        <f>INDEX(RoutesPivot[ListPrice],MATCH($C8649,RoutesPivot[[RouteID]:[RouteID]],0))</f>
        <v>300</v>
      </c>
      <c r="Q8649" t="str">
        <f>INDEX(AirportPivot[AirportName],MATCH($N8649,AirportPivot[[AirportID]:[AirportID]],0))</f>
        <v>Denver International</v>
      </c>
      <c r="R8649">
        <f>INDEX(AirportPivot[Gates (number of available)],MATCH($N8649,AirportPivot[[AirportID]:[AirportID]],0))</f>
        <v>75</v>
      </c>
    </row>
    <row r="8650" spans="1:18" x14ac:dyDescent="0.25">
      <c r="A8650" s="3" t="s">
        <v>8682</v>
      </c>
      <c r="B8650" s="12">
        <v>41794</v>
      </c>
      <c r="C8650" s="4" t="s">
        <v>47</v>
      </c>
      <c r="D8650" s="4">
        <v>3.1</v>
      </c>
      <c r="E8650" s="4">
        <v>176</v>
      </c>
      <c r="F8650" s="5">
        <v>0.70833333333333337</v>
      </c>
      <c r="G8650" s="6">
        <v>275</v>
      </c>
      <c r="H8650" s="7">
        <v>45375</v>
      </c>
      <c r="I8650" s="7">
        <f>FlightsPivot[[#This Row],[Total Fare]]*10%</f>
        <v>4537.5</v>
      </c>
      <c r="J8650" s="7">
        <f>FlightsPivot[[#This Row],[Total Fare]]+FlightsPivot[[#This Row],[10% tax ]]</f>
        <v>49912.5</v>
      </c>
      <c r="K8650" s="4">
        <v>6</v>
      </c>
      <c r="L8650" s="4">
        <v>2014</v>
      </c>
      <c r="M8650" t="str">
        <f>INDEX(RoutesPivot[DepAirport],MATCH($C8650,RoutesPivot[[RouteID]:[RouteID]],0))</f>
        <v>ORD</v>
      </c>
      <c r="N8650" t="str">
        <f>INDEX(RoutesPivot[AirportID],MATCH($C8650,RoutesPivot[[RouteID]:[RouteID]],0))</f>
        <v>PHX</v>
      </c>
      <c r="O8650">
        <f>INDEX(RoutesPivot[Distance],MATCH($C8650,RoutesPivot[[RouteID]:[RouteID]],0))</f>
        <v>1200</v>
      </c>
      <c r="P8650">
        <f>INDEX(RoutesPivot[ListPrice],MATCH($C8650,RoutesPivot[[RouteID]:[RouteID]],0))</f>
        <v>250</v>
      </c>
      <c r="Q8650" t="str">
        <f>INDEX(AirportPivot[AirportName],MATCH($N8650,AirportPivot[[AirportID]:[AirportID]],0))</f>
        <v>Phoenix Sky Harbor International</v>
      </c>
      <c r="R8650">
        <f>INDEX(AirportPivot[Gates (number of available)],MATCH($N8650,AirportPivot[[AirportID]:[AirportID]],0))</f>
        <v>60</v>
      </c>
    </row>
    <row r="8651" spans="1:18" x14ac:dyDescent="0.25">
      <c r="A8651" s="3" t="s">
        <v>8683</v>
      </c>
      <c r="B8651" s="12">
        <v>41825</v>
      </c>
      <c r="C8651" s="4" t="s">
        <v>27</v>
      </c>
      <c r="D8651" s="4">
        <v>9.8000000000000007</v>
      </c>
      <c r="E8651" s="4">
        <v>47</v>
      </c>
      <c r="F8651" s="5">
        <v>0.45833333333333331</v>
      </c>
      <c r="G8651" s="6">
        <v>220</v>
      </c>
      <c r="H8651" s="7">
        <v>36300</v>
      </c>
      <c r="I8651" s="7">
        <f>FlightsPivot[[#This Row],[Total Fare]]*10%</f>
        <v>3630</v>
      </c>
      <c r="J8651" s="7">
        <f>FlightsPivot[[#This Row],[Total Fare]]+FlightsPivot[[#This Row],[10% tax ]]</f>
        <v>39930</v>
      </c>
      <c r="K8651" s="4">
        <v>7</v>
      </c>
      <c r="L8651" s="4">
        <v>2014</v>
      </c>
      <c r="M8651" t="str">
        <f>INDEX(RoutesPivot[DepAirport],MATCH($C8651,RoutesPivot[[RouteID]:[RouteID]],0))</f>
        <v>ORD</v>
      </c>
      <c r="N8651" t="str">
        <f>INDEX(RoutesPivot[AirportID],MATCH($C8651,RoutesPivot[[RouteID]:[RouteID]],0))</f>
        <v>ATL</v>
      </c>
      <c r="O8651">
        <f>INDEX(RoutesPivot[Distance],MATCH($C8651,RoutesPivot[[RouteID]:[RouteID]],0))</f>
        <v>510</v>
      </c>
      <c r="P8651">
        <f>INDEX(RoutesPivot[ListPrice],MATCH($C8651,RoutesPivot[[RouteID]:[RouteID]],0))</f>
        <v>200</v>
      </c>
      <c r="Q8651" t="str">
        <f>INDEX(AirportPivot[AirportName],MATCH($N8651,AirportPivot[[AirportID]:[AirportID]],0))</f>
        <v>Hartsfield-Jackson Atlanta International</v>
      </c>
      <c r="R8651">
        <f>INDEX(AirportPivot[Gates (number of available)],MATCH($N8651,AirportPivot[[AirportID]:[AirportID]],0))</f>
        <v>100</v>
      </c>
    </row>
    <row r="8652" spans="1:18" x14ac:dyDescent="0.25">
      <c r="A8652" s="3" t="s">
        <v>8684</v>
      </c>
      <c r="B8652" s="12">
        <v>41737</v>
      </c>
      <c r="C8652" s="4" t="s">
        <v>27</v>
      </c>
      <c r="D8652" s="4">
        <v>6</v>
      </c>
      <c r="E8652" s="4">
        <v>71</v>
      </c>
      <c r="F8652" s="5">
        <v>0.375</v>
      </c>
      <c r="G8652" s="6">
        <v>200</v>
      </c>
      <c r="H8652" s="7">
        <v>36200</v>
      </c>
      <c r="I8652" s="7">
        <f>FlightsPivot[[#This Row],[Total Fare]]*10%</f>
        <v>3620</v>
      </c>
      <c r="J8652" s="7">
        <f>FlightsPivot[[#This Row],[Total Fare]]+FlightsPivot[[#This Row],[10% tax ]]</f>
        <v>39820</v>
      </c>
      <c r="K8652" s="4">
        <v>4</v>
      </c>
      <c r="L8652" s="4">
        <v>2014</v>
      </c>
      <c r="M8652" t="str">
        <f>INDEX(RoutesPivot[DepAirport],MATCH($C8652,RoutesPivot[[RouteID]:[RouteID]],0))</f>
        <v>ORD</v>
      </c>
      <c r="N8652" t="str">
        <f>INDEX(RoutesPivot[AirportID],MATCH($C8652,RoutesPivot[[RouteID]:[RouteID]],0))</f>
        <v>ATL</v>
      </c>
      <c r="O8652">
        <f>INDEX(RoutesPivot[Distance],MATCH($C8652,RoutesPivot[[RouteID]:[RouteID]],0))</f>
        <v>510</v>
      </c>
      <c r="P8652">
        <f>INDEX(RoutesPivot[ListPrice],MATCH($C8652,RoutesPivot[[RouteID]:[RouteID]],0))</f>
        <v>200</v>
      </c>
      <c r="Q8652" t="str">
        <f>INDEX(AirportPivot[AirportName],MATCH($N8652,AirportPivot[[AirportID]:[AirportID]],0))</f>
        <v>Hartsfield-Jackson Atlanta International</v>
      </c>
      <c r="R8652">
        <f>INDEX(AirportPivot[Gates (number of available)],MATCH($N8652,AirportPivot[[AirportID]:[AirportID]],0))</f>
        <v>100</v>
      </c>
    </row>
    <row r="8653" spans="1:18" x14ac:dyDescent="0.25">
      <c r="A8653" s="3" t="s">
        <v>8685</v>
      </c>
      <c r="B8653" s="12">
        <v>41728</v>
      </c>
      <c r="C8653" s="4" t="s">
        <v>70</v>
      </c>
      <c r="D8653" s="4">
        <v>3.5</v>
      </c>
      <c r="E8653" s="4">
        <v>187</v>
      </c>
      <c r="F8653" s="5">
        <v>0.29166666666666669</v>
      </c>
      <c r="G8653" s="6">
        <v>275</v>
      </c>
      <c r="H8653" s="7">
        <v>45375</v>
      </c>
      <c r="I8653" s="7">
        <f>FlightsPivot[[#This Row],[Total Fare]]*10%</f>
        <v>4537.5</v>
      </c>
      <c r="J8653" s="7">
        <f>FlightsPivot[[#This Row],[Total Fare]]+FlightsPivot[[#This Row],[10% tax ]]</f>
        <v>49912.5</v>
      </c>
      <c r="K8653" s="4">
        <v>3</v>
      </c>
      <c r="L8653" s="4">
        <v>2014</v>
      </c>
      <c r="M8653" t="str">
        <f>INDEX(RoutesPivot[DepAirport],MATCH($C8653,RoutesPivot[[RouteID]:[RouteID]],0))</f>
        <v>ORD</v>
      </c>
      <c r="N8653" t="str">
        <f>INDEX(RoutesPivot[AirportID],MATCH($C8653,RoutesPivot[[RouteID]:[RouteID]],0))</f>
        <v>LAS</v>
      </c>
      <c r="O8653">
        <f>INDEX(RoutesPivot[Distance],MATCH($C8653,RoutesPivot[[RouteID]:[RouteID]],0))</f>
        <v>1100</v>
      </c>
      <c r="P8653">
        <f>INDEX(RoutesPivot[ListPrice],MATCH($C8653,RoutesPivot[[RouteID]:[RouteID]],0))</f>
        <v>275</v>
      </c>
      <c r="Q8653" t="str">
        <f>INDEX(AirportPivot[AirportName],MATCH($N8653,AirportPivot[[AirportID]:[AirportID]],0))</f>
        <v>McCarran International</v>
      </c>
      <c r="R8653">
        <f>INDEX(AirportPivot[Gates (number of available)],MATCH($N8653,AirportPivot[[AirportID]:[AirportID]],0))</f>
        <v>68</v>
      </c>
    </row>
    <row r="8654" spans="1:18" x14ac:dyDescent="0.25">
      <c r="A8654" s="3" t="s">
        <v>8686</v>
      </c>
      <c r="B8654" s="12">
        <v>42245</v>
      </c>
      <c r="C8654" s="4" t="s">
        <v>70</v>
      </c>
      <c r="D8654" s="4">
        <v>2.6</v>
      </c>
      <c r="E8654" s="4">
        <v>163</v>
      </c>
      <c r="F8654" s="5">
        <v>0.70833333333333337</v>
      </c>
      <c r="G8654" s="6">
        <v>302.5</v>
      </c>
      <c r="H8654" s="7">
        <v>49912.5</v>
      </c>
      <c r="I8654" s="7">
        <f>FlightsPivot[[#This Row],[Total Fare]]*10%</f>
        <v>4991.25</v>
      </c>
      <c r="J8654" s="7">
        <f>FlightsPivot[[#This Row],[Total Fare]]+FlightsPivot[[#This Row],[10% tax ]]</f>
        <v>54903.75</v>
      </c>
      <c r="K8654" s="4">
        <v>8</v>
      </c>
      <c r="L8654" s="4">
        <v>2015</v>
      </c>
      <c r="M8654" t="str">
        <f>INDEX(RoutesPivot[DepAirport],MATCH($C8654,RoutesPivot[[RouteID]:[RouteID]],0))</f>
        <v>ORD</v>
      </c>
      <c r="N8654" t="str">
        <f>INDEX(RoutesPivot[AirportID],MATCH($C8654,RoutesPivot[[RouteID]:[RouteID]],0))</f>
        <v>LAS</v>
      </c>
      <c r="O8654">
        <f>INDEX(RoutesPivot[Distance],MATCH($C8654,RoutesPivot[[RouteID]:[RouteID]],0))</f>
        <v>1100</v>
      </c>
      <c r="P8654">
        <f>INDEX(RoutesPivot[ListPrice],MATCH($C8654,RoutesPivot[[RouteID]:[RouteID]],0))</f>
        <v>275</v>
      </c>
      <c r="Q8654" t="str">
        <f>INDEX(AirportPivot[AirportName],MATCH($N8654,AirportPivot[[AirportID]:[AirportID]],0))</f>
        <v>McCarran International</v>
      </c>
      <c r="R8654">
        <f>INDEX(AirportPivot[Gates (number of available)],MATCH($N8654,AirportPivot[[AirportID]:[AirportID]],0))</f>
        <v>68</v>
      </c>
    </row>
    <row r="8655" spans="1:18" x14ac:dyDescent="0.25">
      <c r="A8655" s="3" t="s">
        <v>8687</v>
      </c>
      <c r="B8655" s="12">
        <v>41795</v>
      </c>
      <c r="C8655" s="4" t="s">
        <v>27</v>
      </c>
      <c r="D8655" s="4">
        <v>9.3000000000000007</v>
      </c>
      <c r="E8655" s="4">
        <v>153</v>
      </c>
      <c r="F8655" s="5">
        <v>0.72916666666666663</v>
      </c>
      <c r="G8655" s="6">
        <v>220</v>
      </c>
      <c r="H8655" s="7">
        <v>36300</v>
      </c>
      <c r="I8655" s="7">
        <f>FlightsPivot[[#This Row],[Total Fare]]*10%</f>
        <v>3630</v>
      </c>
      <c r="J8655" s="7">
        <f>FlightsPivot[[#This Row],[Total Fare]]+FlightsPivot[[#This Row],[10% tax ]]</f>
        <v>39930</v>
      </c>
      <c r="K8655" s="4">
        <v>6</v>
      </c>
      <c r="L8655" s="4">
        <v>2014</v>
      </c>
      <c r="M8655" t="str">
        <f>INDEX(RoutesPivot[DepAirport],MATCH($C8655,RoutesPivot[[RouteID]:[RouteID]],0))</f>
        <v>ORD</v>
      </c>
      <c r="N8655" t="str">
        <f>INDEX(RoutesPivot[AirportID],MATCH($C8655,RoutesPivot[[RouteID]:[RouteID]],0))</f>
        <v>ATL</v>
      </c>
      <c r="O8655">
        <f>INDEX(RoutesPivot[Distance],MATCH($C8655,RoutesPivot[[RouteID]:[RouteID]],0))</f>
        <v>510</v>
      </c>
      <c r="P8655">
        <f>INDEX(RoutesPivot[ListPrice],MATCH($C8655,RoutesPivot[[RouteID]:[RouteID]],0))</f>
        <v>200</v>
      </c>
      <c r="Q8655" t="str">
        <f>INDEX(AirportPivot[AirportName],MATCH($N8655,AirportPivot[[AirportID]:[AirportID]],0))</f>
        <v>Hartsfield-Jackson Atlanta International</v>
      </c>
      <c r="R8655">
        <f>INDEX(AirportPivot[Gates (number of available)],MATCH($N8655,AirportPivot[[AirportID]:[AirportID]],0))</f>
        <v>100</v>
      </c>
    </row>
    <row r="8656" spans="1:18" x14ac:dyDescent="0.25">
      <c r="A8656" s="3" t="s">
        <v>8688</v>
      </c>
      <c r="B8656" s="12">
        <v>42134</v>
      </c>
      <c r="C8656" s="4" t="s">
        <v>70</v>
      </c>
      <c r="D8656" s="4">
        <v>2.9</v>
      </c>
      <c r="E8656" s="4">
        <v>79</v>
      </c>
      <c r="F8656" s="5">
        <v>0.875</v>
      </c>
      <c r="G8656" s="6">
        <v>275</v>
      </c>
      <c r="H8656" s="7">
        <v>49775</v>
      </c>
      <c r="I8656" s="7">
        <f>FlightsPivot[[#This Row],[Total Fare]]*10%</f>
        <v>4977.5</v>
      </c>
      <c r="J8656" s="7">
        <f>FlightsPivot[[#This Row],[Total Fare]]+FlightsPivot[[#This Row],[10% tax ]]</f>
        <v>54752.5</v>
      </c>
      <c r="K8656" s="4">
        <v>5</v>
      </c>
      <c r="L8656" s="4">
        <v>2015</v>
      </c>
      <c r="M8656" t="str">
        <f>INDEX(RoutesPivot[DepAirport],MATCH($C8656,RoutesPivot[[RouteID]:[RouteID]],0))</f>
        <v>ORD</v>
      </c>
      <c r="N8656" t="str">
        <f>INDEX(RoutesPivot[AirportID],MATCH($C8656,RoutesPivot[[RouteID]:[RouteID]],0))</f>
        <v>LAS</v>
      </c>
      <c r="O8656">
        <f>INDEX(RoutesPivot[Distance],MATCH($C8656,RoutesPivot[[RouteID]:[RouteID]],0))</f>
        <v>1100</v>
      </c>
      <c r="P8656">
        <f>INDEX(RoutesPivot[ListPrice],MATCH($C8656,RoutesPivot[[RouteID]:[RouteID]],0))</f>
        <v>275</v>
      </c>
      <c r="Q8656" t="str">
        <f>INDEX(AirportPivot[AirportName],MATCH($N8656,AirportPivot[[AirportID]:[AirportID]],0))</f>
        <v>McCarran International</v>
      </c>
      <c r="R8656">
        <f>INDEX(AirportPivot[Gates (number of available)],MATCH($N8656,AirportPivot[[AirportID]:[AirportID]],0))</f>
        <v>68</v>
      </c>
    </row>
    <row r="8657" spans="1:18" x14ac:dyDescent="0.25">
      <c r="A8657" s="3" t="s">
        <v>8689</v>
      </c>
      <c r="B8657" s="12">
        <v>42034</v>
      </c>
      <c r="C8657" s="4" t="s">
        <v>23</v>
      </c>
      <c r="D8657" s="4">
        <v>1.3</v>
      </c>
      <c r="E8657" s="4">
        <v>118</v>
      </c>
      <c r="F8657" s="5">
        <v>0.4375</v>
      </c>
      <c r="G8657" s="6">
        <v>300</v>
      </c>
      <c r="H8657" s="7">
        <v>55500</v>
      </c>
      <c r="I8657" s="7">
        <f>FlightsPivot[[#This Row],[Total Fare]]*10%</f>
        <v>5550</v>
      </c>
      <c r="J8657" s="7">
        <f>FlightsPivot[[#This Row],[Total Fare]]+FlightsPivot[[#This Row],[10% tax ]]</f>
        <v>61050</v>
      </c>
      <c r="K8657" s="4">
        <v>1</v>
      </c>
      <c r="L8657" s="4">
        <v>2015</v>
      </c>
      <c r="M8657" t="str">
        <f>INDEX(RoutesPivot[DepAirport],MATCH($C8657,RoutesPivot[[RouteID]:[RouteID]],0))</f>
        <v>ORD</v>
      </c>
      <c r="N8657" t="str">
        <f>INDEX(RoutesPivot[AirportID],MATCH($C8657,RoutesPivot[[RouteID]:[RouteID]],0))</f>
        <v>DEN</v>
      </c>
      <c r="O8657">
        <f>INDEX(RoutesPivot[Distance],MATCH($C8657,RoutesPivot[[RouteID]:[RouteID]],0))</f>
        <v>800</v>
      </c>
      <c r="P8657">
        <f>INDEX(RoutesPivot[ListPrice],MATCH($C8657,RoutesPivot[[RouteID]:[RouteID]],0))</f>
        <v>300</v>
      </c>
      <c r="Q8657" t="str">
        <f>INDEX(AirportPivot[AirportName],MATCH($N8657,AirportPivot[[AirportID]:[AirportID]],0))</f>
        <v>Denver International</v>
      </c>
      <c r="R8657">
        <f>INDEX(AirportPivot[Gates (number of available)],MATCH($N8657,AirportPivot[[AirportID]:[AirportID]],0))</f>
        <v>75</v>
      </c>
    </row>
    <row r="8658" spans="1:18" x14ac:dyDescent="0.25">
      <c r="A8658" s="3" t="s">
        <v>8690</v>
      </c>
      <c r="B8658" s="12">
        <v>41705</v>
      </c>
      <c r="C8658" s="4" t="s">
        <v>17</v>
      </c>
      <c r="D8658" s="4">
        <v>3.4</v>
      </c>
      <c r="E8658" s="4">
        <v>99</v>
      </c>
      <c r="F8658" s="5">
        <v>0.70833333333333337</v>
      </c>
      <c r="G8658" s="6">
        <v>350</v>
      </c>
      <c r="H8658" s="7">
        <v>64750</v>
      </c>
      <c r="I8658" s="7">
        <f>FlightsPivot[[#This Row],[Total Fare]]*10%</f>
        <v>6475</v>
      </c>
      <c r="J8658" s="7">
        <f>FlightsPivot[[#This Row],[Total Fare]]+FlightsPivot[[#This Row],[10% tax ]]</f>
        <v>71225</v>
      </c>
      <c r="K8658" s="4">
        <v>3</v>
      </c>
      <c r="L8658" s="4">
        <v>2014</v>
      </c>
      <c r="M8658" t="str">
        <f>INDEX(RoutesPivot[DepAirport],MATCH($C8658,RoutesPivot[[RouteID]:[RouteID]],0))</f>
        <v>ORD</v>
      </c>
      <c r="N8658" t="str">
        <f>INDEX(RoutesPivot[AirportID],MATCH($C8658,RoutesPivot[[RouteID]:[RouteID]],0))</f>
        <v>LAX</v>
      </c>
      <c r="O8658">
        <f>INDEX(RoutesPivot[Distance],MATCH($C8658,RoutesPivot[[RouteID]:[RouteID]],0))</f>
        <v>1518</v>
      </c>
      <c r="P8658">
        <f>INDEX(RoutesPivot[ListPrice],MATCH($C8658,RoutesPivot[[RouteID]:[RouteID]],0))</f>
        <v>350</v>
      </c>
      <c r="Q8658" t="str">
        <f>INDEX(AirportPivot[AirportName],MATCH($N8658,AirportPivot[[AirportID]:[AirportID]],0))</f>
        <v>Los Angeles International</v>
      </c>
      <c r="R8658">
        <f>INDEX(AirportPivot[Gates (number of available)],MATCH($N8658,AirportPivot[[AirportID]:[AirportID]],0))</f>
        <v>86</v>
      </c>
    </row>
    <row r="8659" spans="1:18" x14ac:dyDescent="0.25">
      <c r="A8659" s="3" t="s">
        <v>8691</v>
      </c>
      <c r="B8659" s="12">
        <v>41874</v>
      </c>
      <c r="C8659" s="4" t="s">
        <v>15</v>
      </c>
      <c r="D8659" s="4">
        <v>1.5</v>
      </c>
      <c r="E8659" s="4">
        <v>130</v>
      </c>
      <c r="F8659" s="5">
        <v>0.33333333333333331</v>
      </c>
      <c r="G8659" s="6">
        <v>247.5</v>
      </c>
      <c r="H8659" s="7">
        <v>45787.5</v>
      </c>
      <c r="I8659" s="7">
        <f>FlightsPivot[[#This Row],[Total Fare]]*10%</f>
        <v>4578.75</v>
      </c>
      <c r="J8659" s="7">
        <f>FlightsPivot[[#This Row],[Total Fare]]+FlightsPivot[[#This Row],[10% tax ]]</f>
        <v>50366.25</v>
      </c>
      <c r="K8659" s="4">
        <v>8</v>
      </c>
      <c r="L8659" s="4">
        <v>2014</v>
      </c>
      <c r="M8659" t="str">
        <f>INDEX(RoutesPivot[DepAirport],MATCH($C8659,RoutesPivot[[RouteID]:[RouteID]],0))</f>
        <v>ORD</v>
      </c>
      <c r="N8659" t="str">
        <f>INDEX(RoutesPivot[AirportID],MATCH($C8659,RoutesPivot[[RouteID]:[RouteID]],0))</f>
        <v>EWR</v>
      </c>
      <c r="O8659">
        <f>INDEX(RoutesPivot[Distance],MATCH($C8659,RoutesPivot[[RouteID]:[RouteID]],0))</f>
        <v>600</v>
      </c>
      <c r="P8659">
        <f>INDEX(RoutesPivot[ListPrice],MATCH($C8659,RoutesPivot[[RouteID]:[RouteID]],0))</f>
        <v>225</v>
      </c>
      <c r="Q8659" t="str">
        <f>INDEX(AirportPivot[AirportName],MATCH($N8659,AirportPivot[[AirportID]:[AirportID]],0))</f>
        <v>Newark Liberty International</v>
      </c>
      <c r="R8659">
        <f>INDEX(AirportPivot[Gates (number of available)],MATCH($N8659,AirportPivot[[AirportID]:[AirportID]],0))</f>
        <v>82</v>
      </c>
    </row>
    <row r="8660" spans="1:18" x14ac:dyDescent="0.25">
      <c r="A8660" s="3" t="s">
        <v>8692</v>
      </c>
      <c r="B8660" s="12">
        <v>41960</v>
      </c>
      <c r="C8660" s="4" t="s">
        <v>70</v>
      </c>
      <c r="D8660" s="4">
        <v>1.4</v>
      </c>
      <c r="E8660" s="4">
        <v>153</v>
      </c>
      <c r="F8660" s="5">
        <v>0.75</v>
      </c>
      <c r="G8660" s="6">
        <v>275</v>
      </c>
      <c r="H8660" s="7">
        <v>45375</v>
      </c>
      <c r="I8660" s="7">
        <f>FlightsPivot[[#This Row],[Total Fare]]*10%</f>
        <v>4537.5</v>
      </c>
      <c r="J8660" s="7">
        <f>FlightsPivot[[#This Row],[Total Fare]]+FlightsPivot[[#This Row],[10% tax ]]</f>
        <v>49912.5</v>
      </c>
      <c r="K8660" s="4">
        <v>11</v>
      </c>
      <c r="L8660" s="4">
        <v>2014</v>
      </c>
      <c r="M8660" t="str">
        <f>INDEX(RoutesPivot[DepAirport],MATCH($C8660,RoutesPivot[[RouteID]:[RouteID]],0))</f>
        <v>ORD</v>
      </c>
      <c r="N8660" t="str">
        <f>INDEX(RoutesPivot[AirportID],MATCH($C8660,RoutesPivot[[RouteID]:[RouteID]],0))</f>
        <v>LAS</v>
      </c>
      <c r="O8660">
        <f>INDEX(RoutesPivot[Distance],MATCH($C8660,RoutesPivot[[RouteID]:[RouteID]],0))</f>
        <v>1100</v>
      </c>
      <c r="P8660">
        <f>INDEX(RoutesPivot[ListPrice],MATCH($C8660,RoutesPivot[[RouteID]:[RouteID]],0))</f>
        <v>275</v>
      </c>
      <c r="Q8660" t="str">
        <f>INDEX(AirportPivot[AirportName],MATCH($N8660,AirportPivot[[AirportID]:[AirportID]],0))</f>
        <v>McCarran International</v>
      </c>
      <c r="R8660">
        <f>INDEX(AirportPivot[Gates (number of available)],MATCH($N8660,AirportPivot[[AirportID]:[AirportID]],0))</f>
        <v>68</v>
      </c>
    </row>
    <row r="8661" spans="1:18" x14ac:dyDescent="0.25">
      <c r="A8661" s="3" t="s">
        <v>8693</v>
      </c>
      <c r="B8661" s="12">
        <v>42342</v>
      </c>
      <c r="C8661" s="4" t="s">
        <v>13</v>
      </c>
      <c r="D8661" s="4">
        <v>1</v>
      </c>
      <c r="E8661" s="4">
        <v>97</v>
      </c>
      <c r="F8661" s="5">
        <v>0.75</v>
      </c>
      <c r="G8661" s="6">
        <v>250</v>
      </c>
      <c r="H8661" s="7">
        <v>46250</v>
      </c>
      <c r="I8661" s="7">
        <f>FlightsPivot[[#This Row],[Total Fare]]*10%</f>
        <v>4625</v>
      </c>
      <c r="J8661" s="7">
        <f>FlightsPivot[[#This Row],[Total Fare]]+FlightsPivot[[#This Row],[10% tax ]]</f>
        <v>50875</v>
      </c>
      <c r="K8661" s="4">
        <v>12</v>
      </c>
      <c r="L8661" s="4">
        <v>2015</v>
      </c>
      <c r="M8661" t="str">
        <f>INDEX(RoutesPivot[DepAirport],MATCH($C8661,RoutesPivot[[RouteID]:[RouteID]],0))</f>
        <v>ORD</v>
      </c>
      <c r="N8661" t="str">
        <f>INDEX(RoutesPivot[AirportID],MATCH($C8661,RoutesPivot[[RouteID]:[RouteID]],0))</f>
        <v>JFK</v>
      </c>
      <c r="O8661">
        <f>INDEX(RoutesPivot[Distance],MATCH($C8661,RoutesPivot[[RouteID]:[RouteID]],0))</f>
        <v>619</v>
      </c>
      <c r="P8661">
        <f>INDEX(RoutesPivot[ListPrice],MATCH($C8661,RoutesPivot[[RouteID]:[RouteID]],0))</f>
        <v>250</v>
      </c>
      <c r="Q8661" t="str">
        <f>INDEX(AirportPivot[AirportName],MATCH($N8661,AirportPivot[[AirportID]:[AirportID]],0))</f>
        <v>John F Kennedy International</v>
      </c>
      <c r="R8661">
        <f>INDEX(AirportPivot[Gates (number of available)],MATCH($N8661,AirportPivot[[AirportID]:[AirportID]],0))</f>
        <v>120</v>
      </c>
    </row>
    <row r="8662" spans="1:18" x14ac:dyDescent="0.25">
      <c r="A8662" s="3" t="s">
        <v>8694</v>
      </c>
      <c r="B8662" s="12">
        <v>41735</v>
      </c>
      <c r="C8662" s="4" t="s">
        <v>17</v>
      </c>
      <c r="D8662" s="4">
        <v>1.7</v>
      </c>
      <c r="E8662" s="4">
        <v>18</v>
      </c>
      <c r="F8662" s="5">
        <v>0.3125</v>
      </c>
      <c r="G8662" s="6">
        <v>350</v>
      </c>
      <c r="H8662" s="7">
        <v>64750</v>
      </c>
      <c r="I8662" s="7">
        <f>FlightsPivot[[#This Row],[Total Fare]]*10%</f>
        <v>6475</v>
      </c>
      <c r="J8662" s="7">
        <f>FlightsPivot[[#This Row],[Total Fare]]+FlightsPivot[[#This Row],[10% tax ]]</f>
        <v>71225</v>
      </c>
      <c r="K8662" s="4">
        <v>4</v>
      </c>
      <c r="L8662" s="4">
        <v>2014</v>
      </c>
      <c r="M8662" t="str">
        <f>INDEX(RoutesPivot[DepAirport],MATCH($C8662,RoutesPivot[[RouteID]:[RouteID]],0))</f>
        <v>ORD</v>
      </c>
      <c r="N8662" t="str">
        <f>INDEX(RoutesPivot[AirportID],MATCH($C8662,RoutesPivot[[RouteID]:[RouteID]],0))</f>
        <v>LAX</v>
      </c>
      <c r="O8662">
        <f>INDEX(RoutesPivot[Distance],MATCH($C8662,RoutesPivot[[RouteID]:[RouteID]],0))</f>
        <v>1518</v>
      </c>
      <c r="P8662">
        <f>INDEX(RoutesPivot[ListPrice],MATCH($C8662,RoutesPivot[[RouteID]:[RouteID]],0))</f>
        <v>350</v>
      </c>
      <c r="Q8662" t="str">
        <f>INDEX(AirportPivot[AirportName],MATCH($N8662,AirportPivot[[AirportID]:[AirportID]],0))</f>
        <v>Los Angeles International</v>
      </c>
      <c r="R8662">
        <f>INDEX(AirportPivot[Gates (number of available)],MATCH($N8662,AirportPivot[[AirportID]:[AirportID]],0))</f>
        <v>86</v>
      </c>
    </row>
    <row r="8663" spans="1:18" x14ac:dyDescent="0.25">
      <c r="A8663" s="3" t="s">
        <v>8695</v>
      </c>
      <c r="B8663" s="12">
        <v>42003</v>
      </c>
      <c r="C8663" s="4" t="s">
        <v>15</v>
      </c>
      <c r="D8663" s="4">
        <v>2.6</v>
      </c>
      <c r="E8663" s="4">
        <v>102</v>
      </c>
      <c r="F8663" s="5">
        <v>0.79166666666666663</v>
      </c>
      <c r="G8663" s="6">
        <v>225</v>
      </c>
      <c r="H8663" s="7">
        <v>41625</v>
      </c>
      <c r="I8663" s="7">
        <f>FlightsPivot[[#This Row],[Total Fare]]*10%</f>
        <v>4162.5</v>
      </c>
      <c r="J8663" s="7">
        <f>FlightsPivot[[#This Row],[Total Fare]]+FlightsPivot[[#This Row],[10% tax ]]</f>
        <v>45787.5</v>
      </c>
      <c r="K8663" s="4">
        <v>12</v>
      </c>
      <c r="L8663" s="4">
        <v>2014</v>
      </c>
      <c r="M8663" t="str">
        <f>INDEX(RoutesPivot[DepAirport],MATCH($C8663,RoutesPivot[[RouteID]:[RouteID]],0))</f>
        <v>ORD</v>
      </c>
      <c r="N8663" t="str">
        <f>INDEX(RoutesPivot[AirportID],MATCH($C8663,RoutesPivot[[RouteID]:[RouteID]],0))</f>
        <v>EWR</v>
      </c>
      <c r="O8663">
        <f>INDEX(RoutesPivot[Distance],MATCH($C8663,RoutesPivot[[RouteID]:[RouteID]],0))</f>
        <v>600</v>
      </c>
      <c r="P8663">
        <f>INDEX(RoutesPivot[ListPrice],MATCH($C8663,RoutesPivot[[RouteID]:[RouteID]],0))</f>
        <v>225</v>
      </c>
      <c r="Q8663" t="str">
        <f>INDEX(AirportPivot[AirportName],MATCH($N8663,AirportPivot[[AirportID]:[AirportID]],0))</f>
        <v>Newark Liberty International</v>
      </c>
      <c r="R8663">
        <f>INDEX(AirportPivot[Gates (number of available)],MATCH($N8663,AirportPivot[[AirportID]:[AirportID]],0))</f>
        <v>82</v>
      </c>
    </row>
    <row r="8664" spans="1:18" x14ac:dyDescent="0.25">
      <c r="A8664" s="3" t="s">
        <v>8696</v>
      </c>
      <c r="B8664" s="12">
        <v>42173</v>
      </c>
      <c r="C8664" s="4" t="s">
        <v>15</v>
      </c>
      <c r="D8664" s="4">
        <v>2</v>
      </c>
      <c r="E8664" s="4">
        <v>186</v>
      </c>
      <c r="F8664" s="5">
        <v>0.35416666666666669</v>
      </c>
      <c r="G8664" s="6">
        <v>247.5</v>
      </c>
      <c r="H8664" s="7">
        <v>40837.5</v>
      </c>
      <c r="I8664" s="7">
        <f>FlightsPivot[[#This Row],[Total Fare]]*10%</f>
        <v>4083.75</v>
      </c>
      <c r="J8664" s="7">
        <f>FlightsPivot[[#This Row],[Total Fare]]+FlightsPivot[[#This Row],[10% tax ]]</f>
        <v>44921.25</v>
      </c>
      <c r="K8664" s="4">
        <v>6</v>
      </c>
      <c r="L8664" s="4">
        <v>2015</v>
      </c>
      <c r="M8664" t="str">
        <f>INDEX(RoutesPivot[DepAirport],MATCH($C8664,RoutesPivot[[RouteID]:[RouteID]],0))</f>
        <v>ORD</v>
      </c>
      <c r="N8664" t="str">
        <f>INDEX(RoutesPivot[AirportID],MATCH($C8664,RoutesPivot[[RouteID]:[RouteID]],0))</f>
        <v>EWR</v>
      </c>
      <c r="O8664">
        <f>INDEX(RoutesPivot[Distance],MATCH($C8664,RoutesPivot[[RouteID]:[RouteID]],0))</f>
        <v>600</v>
      </c>
      <c r="P8664">
        <f>INDEX(RoutesPivot[ListPrice],MATCH($C8664,RoutesPivot[[RouteID]:[RouteID]],0))</f>
        <v>225</v>
      </c>
      <c r="Q8664" t="str">
        <f>INDEX(AirportPivot[AirportName],MATCH($N8664,AirportPivot[[AirportID]:[AirportID]],0))</f>
        <v>Newark Liberty International</v>
      </c>
      <c r="R8664">
        <f>INDEX(AirportPivot[Gates (number of available)],MATCH($N8664,AirportPivot[[AirportID]:[AirportID]],0))</f>
        <v>82</v>
      </c>
    </row>
    <row r="8665" spans="1:18" x14ac:dyDescent="0.25">
      <c r="A8665" s="3" t="s">
        <v>8697</v>
      </c>
      <c r="B8665" s="12">
        <v>42098</v>
      </c>
      <c r="C8665" s="4" t="s">
        <v>11</v>
      </c>
      <c r="D8665" s="4">
        <v>3.2</v>
      </c>
      <c r="E8665" s="4">
        <v>107</v>
      </c>
      <c r="F8665" s="5">
        <v>0.29166666666666669</v>
      </c>
      <c r="G8665" s="6">
        <v>300</v>
      </c>
      <c r="H8665" s="7">
        <v>55500</v>
      </c>
      <c r="I8665" s="7">
        <f>FlightsPivot[[#This Row],[Total Fare]]*10%</f>
        <v>5550</v>
      </c>
      <c r="J8665" s="7">
        <f>FlightsPivot[[#This Row],[Total Fare]]+FlightsPivot[[#This Row],[10% tax ]]</f>
        <v>61050</v>
      </c>
      <c r="K8665" s="4">
        <v>4</v>
      </c>
      <c r="L8665" s="4">
        <v>2015</v>
      </c>
      <c r="M8665" t="str">
        <f>INDEX(RoutesPivot[DepAirport],MATCH($C8665,RoutesPivot[[RouteID]:[RouteID]],0))</f>
        <v>ORD</v>
      </c>
      <c r="N8665" t="str">
        <f>INDEX(RoutesPivot[AirportID],MATCH($C8665,RoutesPivot[[RouteID]:[RouteID]],0))</f>
        <v>BOS</v>
      </c>
      <c r="O8665">
        <f>INDEX(RoutesPivot[Distance],MATCH($C8665,RoutesPivot[[RouteID]:[RouteID]],0))</f>
        <v>730</v>
      </c>
      <c r="P8665">
        <f>INDEX(RoutesPivot[ListPrice],MATCH($C8665,RoutesPivot[[RouteID]:[RouteID]],0))</f>
        <v>300</v>
      </c>
      <c r="Q8665" t="str">
        <f>INDEX(AirportPivot[AirportName],MATCH($N8665,AirportPivot[[AirportID]:[AirportID]],0))</f>
        <v>General Edward Lawrence Logan International</v>
      </c>
      <c r="R8665">
        <f>INDEX(AirportPivot[Gates (number of available)],MATCH($N8665,AirportPivot[[AirportID]:[AirportID]],0))</f>
        <v>63</v>
      </c>
    </row>
    <row r="8666" spans="1:18" x14ac:dyDescent="0.25">
      <c r="A8666" s="3" t="s">
        <v>8698</v>
      </c>
      <c r="B8666" s="12">
        <v>42269</v>
      </c>
      <c r="C8666" s="4" t="s">
        <v>50</v>
      </c>
      <c r="D8666" s="4">
        <v>2.2000000000000002</v>
      </c>
      <c r="E8666" s="4">
        <v>129</v>
      </c>
      <c r="F8666" s="5">
        <v>0.75</v>
      </c>
      <c r="G8666" s="6">
        <v>275</v>
      </c>
      <c r="H8666" s="7">
        <v>50875</v>
      </c>
      <c r="I8666" s="7">
        <f>FlightsPivot[[#This Row],[Total Fare]]*10%</f>
        <v>5087.5</v>
      </c>
      <c r="J8666" s="7">
        <f>FlightsPivot[[#This Row],[Total Fare]]+FlightsPivot[[#This Row],[10% tax ]]</f>
        <v>55962.5</v>
      </c>
      <c r="K8666" s="4">
        <v>9</v>
      </c>
      <c r="L8666" s="4">
        <v>2015</v>
      </c>
      <c r="M8666" t="str">
        <f>INDEX(RoutesPivot[DepAirport],MATCH($C8666,RoutesPivot[[RouteID]:[RouteID]],0))</f>
        <v>ORD</v>
      </c>
      <c r="N8666" t="str">
        <f>INDEX(RoutesPivot[AirportID],MATCH($C8666,RoutesPivot[[RouteID]:[RouteID]],0))</f>
        <v>LGA</v>
      </c>
      <c r="O8666">
        <f>INDEX(RoutesPivot[Distance],MATCH($C8666,RoutesPivot[[RouteID]:[RouteID]],0))</f>
        <v>610</v>
      </c>
      <c r="P8666">
        <f>INDEX(RoutesPivot[ListPrice],MATCH($C8666,RoutesPivot[[RouteID]:[RouteID]],0))</f>
        <v>275</v>
      </c>
      <c r="Q8666" t="str">
        <f>INDEX(AirportPivot[AirportName],MATCH($N8666,AirportPivot[[AirportID]:[AirportID]],0))</f>
        <v>Laguardia</v>
      </c>
      <c r="R8666">
        <f>INDEX(AirportPivot[Gates (number of available)],MATCH($N8666,AirportPivot[[AirportID]:[AirportID]],0))</f>
        <v>66</v>
      </c>
    </row>
    <row r="8667" spans="1:18" x14ac:dyDescent="0.25">
      <c r="A8667" s="3" t="s">
        <v>8699</v>
      </c>
      <c r="B8667" s="12">
        <v>42314</v>
      </c>
      <c r="C8667" s="4" t="s">
        <v>17</v>
      </c>
      <c r="D8667" s="4">
        <v>4.7</v>
      </c>
      <c r="E8667" s="4">
        <v>174</v>
      </c>
      <c r="F8667" s="5">
        <v>0.52083333333333337</v>
      </c>
      <c r="G8667" s="6">
        <v>350</v>
      </c>
      <c r="H8667" s="7">
        <v>57750</v>
      </c>
      <c r="I8667" s="7">
        <f>FlightsPivot[[#This Row],[Total Fare]]*10%</f>
        <v>5775</v>
      </c>
      <c r="J8667" s="7">
        <f>FlightsPivot[[#This Row],[Total Fare]]+FlightsPivot[[#This Row],[10% tax ]]</f>
        <v>63525</v>
      </c>
      <c r="K8667" s="4">
        <v>11</v>
      </c>
      <c r="L8667" s="4">
        <v>2015</v>
      </c>
      <c r="M8667" t="str">
        <f>INDEX(RoutesPivot[DepAirport],MATCH($C8667,RoutesPivot[[RouteID]:[RouteID]],0))</f>
        <v>ORD</v>
      </c>
      <c r="N8667" t="str">
        <f>INDEX(RoutesPivot[AirportID],MATCH($C8667,RoutesPivot[[RouteID]:[RouteID]],0))</f>
        <v>LAX</v>
      </c>
      <c r="O8667">
        <f>INDEX(RoutesPivot[Distance],MATCH($C8667,RoutesPivot[[RouteID]:[RouteID]],0))</f>
        <v>1518</v>
      </c>
      <c r="P8667">
        <f>INDEX(RoutesPivot[ListPrice],MATCH($C8667,RoutesPivot[[RouteID]:[RouteID]],0))</f>
        <v>350</v>
      </c>
      <c r="Q8667" t="str">
        <f>INDEX(AirportPivot[AirportName],MATCH($N8667,AirportPivot[[AirportID]:[AirportID]],0))</f>
        <v>Los Angeles International</v>
      </c>
      <c r="R8667">
        <f>INDEX(AirportPivot[Gates (number of available)],MATCH($N8667,AirportPivot[[AirportID]:[AirportID]],0))</f>
        <v>86</v>
      </c>
    </row>
    <row r="8668" spans="1:18" x14ac:dyDescent="0.25">
      <c r="A8668" s="3" t="s">
        <v>8700</v>
      </c>
      <c r="B8668" s="12">
        <v>41942</v>
      </c>
      <c r="C8668" s="4" t="s">
        <v>17</v>
      </c>
      <c r="D8668" s="4">
        <v>5.3</v>
      </c>
      <c r="E8668" s="4">
        <v>100</v>
      </c>
      <c r="F8668" s="5">
        <v>0.75</v>
      </c>
      <c r="G8668" s="6">
        <v>350</v>
      </c>
      <c r="H8668" s="7">
        <v>64750</v>
      </c>
      <c r="I8668" s="7">
        <f>FlightsPivot[[#This Row],[Total Fare]]*10%</f>
        <v>6475</v>
      </c>
      <c r="J8668" s="7">
        <f>FlightsPivot[[#This Row],[Total Fare]]+FlightsPivot[[#This Row],[10% tax ]]</f>
        <v>71225</v>
      </c>
      <c r="K8668" s="4">
        <v>10</v>
      </c>
      <c r="L8668" s="4">
        <v>2014</v>
      </c>
      <c r="M8668" t="str">
        <f>INDEX(RoutesPivot[DepAirport],MATCH($C8668,RoutesPivot[[RouteID]:[RouteID]],0))</f>
        <v>ORD</v>
      </c>
      <c r="N8668" t="str">
        <f>INDEX(RoutesPivot[AirportID],MATCH($C8668,RoutesPivot[[RouteID]:[RouteID]],0))</f>
        <v>LAX</v>
      </c>
      <c r="O8668">
        <f>INDEX(RoutesPivot[Distance],MATCH($C8668,RoutesPivot[[RouteID]:[RouteID]],0))</f>
        <v>1518</v>
      </c>
      <c r="P8668">
        <f>INDEX(RoutesPivot[ListPrice],MATCH($C8668,RoutesPivot[[RouteID]:[RouteID]],0))</f>
        <v>350</v>
      </c>
      <c r="Q8668" t="str">
        <f>INDEX(AirportPivot[AirportName],MATCH($N8668,AirportPivot[[AirportID]:[AirportID]],0))</f>
        <v>Los Angeles International</v>
      </c>
      <c r="R8668">
        <f>INDEX(AirportPivot[Gates (number of available)],MATCH($N8668,AirportPivot[[AirportID]:[AirportID]],0))</f>
        <v>86</v>
      </c>
    </row>
    <row r="8669" spans="1:18" x14ac:dyDescent="0.25">
      <c r="A8669" s="3" t="s">
        <v>8701</v>
      </c>
      <c r="B8669" s="12">
        <v>42078</v>
      </c>
      <c r="C8669" s="4" t="s">
        <v>19</v>
      </c>
      <c r="D8669" s="4">
        <v>3.2</v>
      </c>
      <c r="E8669" s="4">
        <v>109</v>
      </c>
      <c r="F8669" s="5">
        <v>0.33333333333333331</v>
      </c>
      <c r="G8669" s="6">
        <v>200</v>
      </c>
      <c r="H8669" s="7">
        <v>37000</v>
      </c>
      <c r="I8669" s="7">
        <f>FlightsPivot[[#This Row],[Total Fare]]*10%</f>
        <v>3700</v>
      </c>
      <c r="J8669" s="7">
        <f>FlightsPivot[[#This Row],[Total Fare]]+FlightsPivot[[#This Row],[10% tax ]]</f>
        <v>40700</v>
      </c>
      <c r="K8669" s="4">
        <v>3</v>
      </c>
      <c r="L8669" s="4">
        <v>2015</v>
      </c>
      <c r="M8669" t="str">
        <f>INDEX(RoutesPivot[DepAirport],MATCH($C8669,RoutesPivot[[RouteID]:[RouteID]],0))</f>
        <v>ORD</v>
      </c>
      <c r="N8669" t="str">
        <f>INDEX(RoutesPivot[AirportID],MATCH($C8669,RoutesPivot[[RouteID]:[RouteID]],0))</f>
        <v>IAH</v>
      </c>
      <c r="O8669">
        <f>INDEX(RoutesPivot[Distance],MATCH($C8669,RoutesPivot[[RouteID]:[RouteID]],0))</f>
        <v>800</v>
      </c>
      <c r="P8669">
        <f>INDEX(RoutesPivot[ListPrice],MATCH($C8669,RoutesPivot[[RouteID]:[RouteID]],0))</f>
        <v>200</v>
      </c>
      <c r="Q8669" t="str">
        <f>INDEX(AirportPivot[AirportName],MATCH($N8669,AirportPivot[[AirportID]:[AirportID]],0))</f>
        <v>George Bush Intercontinental/Houston</v>
      </c>
      <c r="R8669">
        <f>INDEX(AirportPivot[Gates (number of available)],MATCH($N8669,AirportPivot[[AirportID]:[AirportID]],0))</f>
        <v>80</v>
      </c>
    </row>
    <row r="8670" spans="1:18" x14ac:dyDescent="0.25">
      <c r="A8670" s="3" t="s">
        <v>8702</v>
      </c>
      <c r="B8670" s="12">
        <v>41961</v>
      </c>
      <c r="C8670" s="4" t="s">
        <v>70</v>
      </c>
      <c r="D8670" s="4">
        <v>3</v>
      </c>
      <c r="E8670" s="4">
        <v>123</v>
      </c>
      <c r="F8670" s="5">
        <v>0.79166666666666663</v>
      </c>
      <c r="G8670" s="6">
        <v>275</v>
      </c>
      <c r="H8670" s="7">
        <v>50875</v>
      </c>
      <c r="I8670" s="7">
        <f>FlightsPivot[[#This Row],[Total Fare]]*10%</f>
        <v>5087.5</v>
      </c>
      <c r="J8670" s="7">
        <f>FlightsPivot[[#This Row],[Total Fare]]+FlightsPivot[[#This Row],[10% tax ]]</f>
        <v>55962.5</v>
      </c>
      <c r="K8670" s="4">
        <v>11</v>
      </c>
      <c r="L8670" s="4">
        <v>2014</v>
      </c>
      <c r="M8670" t="str">
        <f>INDEX(RoutesPivot[DepAirport],MATCH($C8670,RoutesPivot[[RouteID]:[RouteID]],0))</f>
        <v>ORD</v>
      </c>
      <c r="N8670" t="str">
        <f>INDEX(RoutesPivot[AirportID],MATCH($C8670,RoutesPivot[[RouteID]:[RouteID]],0))</f>
        <v>LAS</v>
      </c>
      <c r="O8670">
        <f>INDEX(RoutesPivot[Distance],MATCH($C8670,RoutesPivot[[RouteID]:[RouteID]],0))</f>
        <v>1100</v>
      </c>
      <c r="P8670">
        <f>INDEX(RoutesPivot[ListPrice],MATCH($C8670,RoutesPivot[[RouteID]:[RouteID]],0))</f>
        <v>275</v>
      </c>
      <c r="Q8670" t="str">
        <f>INDEX(AirportPivot[AirportName],MATCH($N8670,AirportPivot[[AirportID]:[AirportID]],0))</f>
        <v>McCarran International</v>
      </c>
      <c r="R8670">
        <f>INDEX(AirportPivot[Gates (number of available)],MATCH($N8670,AirportPivot[[AirportID]:[AirportID]],0))</f>
        <v>68</v>
      </c>
    </row>
    <row r="8671" spans="1:18" x14ac:dyDescent="0.25">
      <c r="A8671" s="3" t="s">
        <v>8703</v>
      </c>
      <c r="B8671" s="12">
        <v>41888</v>
      </c>
      <c r="C8671" s="4" t="s">
        <v>19</v>
      </c>
      <c r="D8671" s="4">
        <v>0.9</v>
      </c>
      <c r="E8671" s="4">
        <v>197</v>
      </c>
      <c r="F8671" s="5">
        <v>0.875</v>
      </c>
      <c r="G8671" s="6">
        <v>200</v>
      </c>
      <c r="H8671" s="7">
        <v>33000</v>
      </c>
      <c r="I8671" s="7">
        <f>FlightsPivot[[#This Row],[Total Fare]]*10%</f>
        <v>3300</v>
      </c>
      <c r="J8671" s="7">
        <f>FlightsPivot[[#This Row],[Total Fare]]+FlightsPivot[[#This Row],[10% tax ]]</f>
        <v>36300</v>
      </c>
      <c r="K8671" s="4">
        <v>9</v>
      </c>
      <c r="L8671" s="4">
        <v>2014</v>
      </c>
      <c r="M8671" t="str">
        <f>INDEX(RoutesPivot[DepAirport],MATCH($C8671,RoutesPivot[[RouteID]:[RouteID]],0))</f>
        <v>ORD</v>
      </c>
      <c r="N8671" t="str">
        <f>INDEX(RoutesPivot[AirportID],MATCH($C8671,RoutesPivot[[RouteID]:[RouteID]],0))</f>
        <v>IAH</v>
      </c>
      <c r="O8671">
        <f>INDEX(RoutesPivot[Distance],MATCH($C8671,RoutesPivot[[RouteID]:[RouteID]],0))</f>
        <v>800</v>
      </c>
      <c r="P8671">
        <f>INDEX(RoutesPivot[ListPrice],MATCH($C8671,RoutesPivot[[RouteID]:[RouteID]],0))</f>
        <v>200</v>
      </c>
      <c r="Q8671" t="str">
        <f>INDEX(AirportPivot[AirportName],MATCH($N8671,AirportPivot[[AirportID]:[AirportID]],0))</f>
        <v>George Bush Intercontinental/Houston</v>
      </c>
      <c r="R8671">
        <f>INDEX(AirportPivot[Gates (number of available)],MATCH($N8671,AirportPivot[[AirportID]:[AirportID]],0))</f>
        <v>80</v>
      </c>
    </row>
    <row r="8672" spans="1:18" x14ac:dyDescent="0.25">
      <c r="A8672" s="3" t="s">
        <v>8704</v>
      </c>
      <c r="B8672" s="12">
        <v>42298</v>
      </c>
      <c r="C8672" s="4" t="s">
        <v>47</v>
      </c>
      <c r="D8672" s="4">
        <v>2.7</v>
      </c>
      <c r="E8672" s="4">
        <v>46</v>
      </c>
      <c r="F8672" s="5">
        <v>0.79166666666666663</v>
      </c>
      <c r="G8672" s="6">
        <v>250</v>
      </c>
      <c r="H8672" s="7">
        <v>41250</v>
      </c>
      <c r="I8672" s="7">
        <f>FlightsPivot[[#This Row],[Total Fare]]*10%</f>
        <v>4125</v>
      </c>
      <c r="J8672" s="7">
        <f>FlightsPivot[[#This Row],[Total Fare]]+FlightsPivot[[#This Row],[10% tax ]]</f>
        <v>45375</v>
      </c>
      <c r="K8672" s="4">
        <v>10</v>
      </c>
      <c r="L8672" s="4">
        <v>2015</v>
      </c>
      <c r="M8672" t="str">
        <f>INDEX(RoutesPivot[DepAirport],MATCH($C8672,RoutesPivot[[RouteID]:[RouteID]],0))</f>
        <v>ORD</v>
      </c>
      <c r="N8672" t="str">
        <f>INDEX(RoutesPivot[AirportID],MATCH($C8672,RoutesPivot[[RouteID]:[RouteID]],0))</f>
        <v>PHX</v>
      </c>
      <c r="O8672">
        <f>INDEX(RoutesPivot[Distance],MATCH($C8672,RoutesPivot[[RouteID]:[RouteID]],0))</f>
        <v>1200</v>
      </c>
      <c r="P8672">
        <f>INDEX(RoutesPivot[ListPrice],MATCH($C8672,RoutesPivot[[RouteID]:[RouteID]],0))</f>
        <v>250</v>
      </c>
      <c r="Q8672" t="str">
        <f>INDEX(AirportPivot[AirportName],MATCH($N8672,AirportPivot[[AirportID]:[AirportID]],0))</f>
        <v>Phoenix Sky Harbor International</v>
      </c>
      <c r="R8672">
        <f>INDEX(AirportPivot[Gates (number of available)],MATCH($N8672,AirportPivot[[AirportID]:[AirportID]],0))</f>
        <v>60</v>
      </c>
    </row>
    <row r="8673" spans="1:18" x14ac:dyDescent="0.25">
      <c r="A8673" s="3" t="s">
        <v>8705</v>
      </c>
      <c r="B8673" s="12">
        <v>42292</v>
      </c>
      <c r="C8673" s="4" t="s">
        <v>40</v>
      </c>
      <c r="D8673" s="4">
        <v>1.6</v>
      </c>
      <c r="E8673" s="4">
        <v>39</v>
      </c>
      <c r="F8673" s="5">
        <v>0.70833333333333337</v>
      </c>
      <c r="G8673" s="6">
        <v>115</v>
      </c>
      <c r="H8673" s="7">
        <v>18975</v>
      </c>
      <c r="I8673" s="7">
        <f>FlightsPivot[[#This Row],[Total Fare]]*10%</f>
        <v>1897.5</v>
      </c>
      <c r="J8673" s="7">
        <f>FlightsPivot[[#This Row],[Total Fare]]+FlightsPivot[[#This Row],[10% tax ]]</f>
        <v>20872.5</v>
      </c>
      <c r="K8673" s="4">
        <v>10</v>
      </c>
      <c r="L8673" s="4">
        <v>2015</v>
      </c>
      <c r="M8673" t="str">
        <f>INDEX(RoutesPivot[DepAirport],MATCH($C8673,RoutesPivot[[RouteID]:[RouteID]],0))</f>
        <v>ORD</v>
      </c>
      <c r="N8673" t="str">
        <f>INDEX(RoutesPivot[AirportID],MATCH($C8673,RoutesPivot[[RouteID]:[RouteID]],0))</f>
        <v>MSP</v>
      </c>
      <c r="O8673">
        <f>INDEX(RoutesPivot[Distance],MATCH($C8673,RoutesPivot[[RouteID]:[RouteID]],0))</f>
        <v>300</v>
      </c>
      <c r="P8673">
        <f>INDEX(RoutesPivot[ListPrice],MATCH($C8673,RoutesPivot[[RouteID]:[RouteID]],0))</f>
        <v>115</v>
      </c>
      <c r="Q8673" t="str">
        <f>INDEX(AirportPivot[AirportName],MATCH($N8673,AirportPivot[[AirportID]:[AirportID]],0))</f>
        <v>Minneapolis-St Paul International/Wold-Chamberlain</v>
      </c>
      <c r="R8673">
        <f>INDEX(AirportPivot[Gates (number of available)],MATCH($N8673,AirportPivot[[AirportID]:[AirportID]],0))</f>
        <v>65</v>
      </c>
    </row>
    <row r="8674" spans="1:18" x14ac:dyDescent="0.25">
      <c r="A8674" s="3" t="s">
        <v>8706</v>
      </c>
      <c r="B8674" s="12">
        <v>41685</v>
      </c>
      <c r="C8674" s="4" t="s">
        <v>86</v>
      </c>
      <c r="D8674" s="4">
        <v>1.5</v>
      </c>
      <c r="E8674" s="4">
        <v>60</v>
      </c>
      <c r="F8674" s="5">
        <v>0.70833333333333337</v>
      </c>
      <c r="G8674" s="6">
        <v>115</v>
      </c>
      <c r="H8674" s="7">
        <v>18975</v>
      </c>
      <c r="I8674" s="7">
        <f>FlightsPivot[[#This Row],[Total Fare]]*10%</f>
        <v>1897.5</v>
      </c>
      <c r="J8674" s="7">
        <f>FlightsPivot[[#This Row],[Total Fare]]+FlightsPivot[[#This Row],[10% tax ]]</f>
        <v>20872.5</v>
      </c>
      <c r="K8674" s="4">
        <v>2</v>
      </c>
      <c r="L8674" s="4">
        <v>2014</v>
      </c>
      <c r="M8674" t="str">
        <f>INDEX(RoutesPivot[DepAirport],MATCH($C8674,RoutesPivot[[RouteID]:[RouteID]],0))</f>
        <v>ORD</v>
      </c>
      <c r="N8674" t="str">
        <f>INDEX(RoutesPivot[AirportID],MATCH($C8674,RoutesPivot[[RouteID]:[RouteID]],0))</f>
        <v>DTW</v>
      </c>
      <c r="O8674">
        <f>INDEX(RoutesPivot[Distance],MATCH($C8674,RoutesPivot[[RouteID]:[RouteID]],0))</f>
        <v>200</v>
      </c>
      <c r="P8674">
        <f>INDEX(RoutesPivot[ListPrice],MATCH($C8674,RoutesPivot[[RouteID]:[RouteID]],0))</f>
        <v>115</v>
      </c>
      <c r="Q8674" t="str">
        <f>INDEX(AirportPivot[AirportName],MATCH($N8674,AirportPivot[[AirportID]:[AirportID]],0))</f>
        <v>Detroit Metropolitan Wayne County</v>
      </c>
      <c r="R8674">
        <f>INDEX(AirportPivot[Gates (number of available)],MATCH($N8674,AirportPivot[[AirportID]:[AirportID]],0))</f>
        <v>60</v>
      </c>
    </row>
    <row r="8675" spans="1:18" x14ac:dyDescent="0.25">
      <c r="A8675" s="3" t="s">
        <v>8707</v>
      </c>
      <c r="B8675" s="12">
        <v>41813</v>
      </c>
      <c r="C8675" s="4" t="s">
        <v>50</v>
      </c>
      <c r="D8675" s="4">
        <v>2.1</v>
      </c>
      <c r="E8675" s="4">
        <v>21</v>
      </c>
      <c r="F8675" s="5">
        <v>0.70833333333333337</v>
      </c>
      <c r="G8675" s="6">
        <v>302.5</v>
      </c>
      <c r="H8675" s="7">
        <v>55962.5</v>
      </c>
      <c r="I8675" s="7">
        <f>FlightsPivot[[#This Row],[Total Fare]]*10%</f>
        <v>5596.25</v>
      </c>
      <c r="J8675" s="7">
        <f>FlightsPivot[[#This Row],[Total Fare]]+FlightsPivot[[#This Row],[10% tax ]]</f>
        <v>61558.75</v>
      </c>
      <c r="K8675" s="4">
        <v>6</v>
      </c>
      <c r="L8675" s="4">
        <v>2014</v>
      </c>
      <c r="M8675" t="str">
        <f>INDEX(RoutesPivot[DepAirport],MATCH($C8675,RoutesPivot[[RouteID]:[RouteID]],0))</f>
        <v>ORD</v>
      </c>
      <c r="N8675" t="str">
        <f>INDEX(RoutesPivot[AirportID],MATCH($C8675,RoutesPivot[[RouteID]:[RouteID]],0))</f>
        <v>LGA</v>
      </c>
      <c r="O8675">
        <f>INDEX(RoutesPivot[Distance],MATCH($C8675,RoutesPivot[[RouteID]:[RouteID]],0))</f>
        <v>610</v>
      </c>
      <c r="P8675">
        <f>INDEX(RoutesPivot[ListPrice],MATCH($C8675,RoutesPivot[[RouteID]:[RouteID]],0))</f>
        <v>275</v>
      </c>
      <c r="Q8675" t="str">
        <f>INDEX(AirportPivot[AirportName],MATCH($N8675,AirportPivot[[AirportID]:[AirportID]],0))</f>
        <v>Laguardia</v>
      </c>
      <c r="R8675">
        <f>INDEX(AirportPivot[Gates (number of available)],MATCH($N8675,AirportPivot[[AirportID]:[AirportID]],0))</f>
        <v>66</v>
      </c>
    </row>
    <row r="8676" spans="1:18" x14ac:dyDescent="0.25">
      <c r="A8676" s="3" t="s">
        <v>8708</v>
      </c>
      <c r="B8676" s="12">
        <v>42055</v>
      </c>
      <c r="C8676" s="4" t="s">
        <v>86</v>
      </c>
      <c r="D8676" s="4">
        <v>1.3</v>
      </c>
      <c r="E8676" s="4">
        <v>3</v>
      </c>
      <c r="F8676" s="5">
        <v>0.375</v>
      </c>
      <c r="G8676" s="6">
        <v>115</v>
      </c>
      <c r="H8676" s="7">
        <v>21275</v>
      </c>
      <c r="I8676" s="7">
        <f>FlightsPivot[[#This Row],[Total Fare]]*10%</f>
        <v>2127.5</v>
      </c>
      <c r="J8676" s="7">
        <f>FlightsPivot[[#This Row],[Total Fare]]+FlightsPivot[[#This Row],[10% tax ]]</f>
        <v>23402.5</v>
      </c>
      <c r="K8676" s="4">
        <v>2</v>
      </c>
      <c r="L8676" s="4">
        <v>2015</v>
      </c>
      <c r="M8676" t="str">
        <f>INDEX(RoutesPivot[DepAirport],MATCH($C8676,RoutesPivot[[RouteID]:[RouteID]],0))</f>
        <v>ORD</v>
      </c>
      <c r="N8676" t="str">
        <f>INDEX(RoutesPivot[AirportID],MATCH($C8676,RoutesPivot[[RouteID]:[RouteID]],0))</f>
        <v>DTW</v>
      </c>
      <c r="O8676">
        <f>INDEX(RoutesPivot[Distance],MATCH($C8676,RoutesPivot[[RouteID]:[RouteID]],0))</f>
        <v>200</v>
      </c>
      <c r="P8676">
        <f>INDEX(RoutesPivot[ListPrice],MATCH($C8676,RoutesPivot[[RouteID]:[RouteID]],0))</f>
        <v>115</v>
      </c>
      <c r="Q8676" t="str">
        <f>INDEX(AirportPivot[AirportName],MATCH($N8676,AirportPivot[[AirportID]:[AirportID]],0))</f>
        <v>Detroit Metropolitan Wayne County</v>
      </c>
      <c r="R8676">
        <f>INDEX(AirportPivot[Gates (number of available)],MATCH($N8676,AirportPivot[[AirportID]:[AirportID]],0))</f>
        <v>60</v>
      </c>
    </row>
    <row r="8677" spans="1:18" x14ac:dyDescent="0.25">
      <c r="A8677" s="3" t="s">
        <v>8709</v>
      </c>
      <c r="B8677" s="12">
        <v>42116</v>
      </c>
      <c r="C8677" s="4" t="s">
        <v>15</v>
      </c>
      <c r="D8677" s="4">
        <v>3.2</v>
      </c>
      <c r="E8677" s="4">
        <v>38</v>
      </c>
      <c r="F8677" s="5">
        <v>0.79166666666666663</v>
      </c>
      <c r="G8677" s="6">
        <v>225</v>
      </c>
      <c r="H8677" s="7">
        <v>37125</v>
      </c>
      <c r="I8677" s="7">
        <f>FlightsPivot[[#This Row],[Total Fare]]*10%</f>
        <v>3712.5</v>
      </c>
      <c r="J8677" s="7">
        <f>FlightsPivot[[#This Row],[Total Fare]]+FlightsPivot[[#This Row],[10% tax ]]</f>
        <v>40837.5</v>
      </c>
      <c r="K8677" s="4">
        <v>4</v>
      </c>
      <c r="L8677" s="4">
        <v>2015</v>
      </c>
      <c r="M8677" t="str">
        <f>INDEX(RoutesPivot[DepAirport],MATCH($C8677,RoutesPivot[[RouteID]:[RouteID]],0))</f>
        <v>ORD</v>
      </c>
      <c r="N8677" t="str">
        <f>INDEX(RoutesPivot[AirportID],MATCH($C8677,RoutesPivot[[RouteID]:[RouteID]],0))</f>
        <v>EWR</v>
      </c>
      <c r="O8677">
        <f>INDEX(RoutesPivot[Distance],MATCH($C8677,RoutesPivot[[RouteID]:[RouteID]],0))</f>
        <v>600</v>
      </c>
      <c r="P8677">
        <f>INDEX(RoutesPivot[ListPrice],MATCH($C8677,RoutesPivot[[RouteID]:[RouteID]],0))</f>
        <v>225</v>
      </c>
      <c r="Q8677" t="str">
        <f>INDEX(AirportPivot[AirportName],MATCH($N8677,AirportPivot[[AirportID]:[AirportID]],0))</f>
        <v>Newark Liberty International</v>
      </c>
      <c r="R8677">
        <f>INDEX(AirportPivot[Gates (number of available)],MATCH($N8677,AirportPivot[[AirportID]:[AirportID]],0))</f>
        <v>82</v>
      </c>
    </row>
    <row r="8678" spans="1:18" x14ac:dyDescent="0.25">
      <c r="A8678" s="3" t="s">
        <v>8710</v>
      </c>
      <c r="B8678" s="12">
        <v>42337</v>
      </c>
      <c r="C8678" s="4" t="s">
        <v>805</v>
      </c>
      <c r="D8678" s="4">
        <v>7</v>
      </c>
      <c r="E8678" s="4">
        <v>48</v>
      </c>
      <c r="F8678" s="5">
        <v>0.52083333333333337</v>
      </c>
      <c r="G8678" s="6">
        <v>435</v>
      </c>
      <c r="H8678" s="7">
        <v>71775</v>
      </c>
      <c r="I8678" s="7">
        <f>FlightsPivot[[#This Row],[Total Fare]]*10%</f>
        <v>7177.5</v>
      </c>
      <c r="J8678" s="7">
        <f>FlightsPivot[[#This Row],[Total Fare]]+FlightsPivot[[#This Row],[10% tax ]]</f>
        <v>78952.5</v>
      </c>
      <c r="K8678" s="4">
        <v>11</v>
      </c>
      <c r="L8678" s="4">
        <v>2015</v>
      </c>
      <c r="M8678" t="str">
        <f>INDEX(RoutesPivot[DepAirport],MATCH($C8678,RoutesPivot[[RouteID]:[RouteID]],0))</f>
        <v>ORD</v>
      </c>
      <c r="N8678" t="str">
        <f>INDEX(RoutesPivot[AirportID],MATCH($C8678,RoutesPivot[[RouteID]:[RouteID]],0))</f>
        <v>SLC</v>
      </c>
      <c r="O8678">
        <f>INDEX(RoutesPivot[Distance],MATCH($C8678,RoutesPivot[[RouteID]:[RouteID]],0))</f>
        <v>1000</v>
      </c>
      <c r="P8678">
        <f>INDEX(RoutesPivot[ListPrice],MATCH($C8678,RoutesPivot[[RouteID]:[RouteID]],0))</f>
        <v>290</v>
      </c>
      <c r="Q8678" t="str">
        <f>INDEX(AirportPivot[AirportName],MATCH($N8678,AirportPivot[[AirportID]:[AirportID]],0))</f>
        <v>Salt Lake City International</v>
      </c>
      <c r="R8678">
        <f>INDEX(AirportPivot[Gates (number of available)],MATCH($N8678,AirportPivot[[AirportID]:[AirportID]],0))</f>
        <v>54</v>
      </c>
    </row>
    <row r="8679" spans="1:18" x14ac:dyDescent="0.25">
      <c r="A8679" s="3" t="s">
        <v>8711</v>
      </c>
      <c r="B8679" s="12">
        <v>41648</v>
      </c>
      <c r="C8679" s="4" t="s">
        <v>15</v>
      </c>
      <c r="D8679" s="4">
        <v>1</v>
      </c>
      <c r="E8679" s="4">
        <v>145</v>
      </c>
      <c r="F8679" s="5">
        <v>0.77083333333333337</v>
      </c>
      <c r="G8679" s="6">
        <v>225</v>
      </c>
      <c r="H8679" s="7">
        <v>41625</v>
      </c>
      <c r="I8679" s="7">
        <f>FlightsPivot[[#This Row],[Total Fare]]*10%</f>
        <v>4162.5</v>
      </c>
      <c r="J8679" s="7">
        <f>FlightsPivot[[#This Row],[Total Fare]]+FlightsPivot[[#This Row],[10% tax ]]</f>
        <v>45787.5</v>
      </c>
      <c r="K8679" s="4">
        <v>1</v>
      </c>
      <c r="L8679" s="4">
        <v>2014</v>
      </c>
      <c r="M8679" t="str">
        <f>INDEX(RoutesPivot[DepAirport],MATCH($C8679,RoutesPivot[[RouteID]:[RouteID]],0))</f>
        <v>ORD</v>
      </c>
      <c r="N8679" t="str">
        <f>INDEX(RoutesPivot[AirportID],MATCH($C8679,RoutesPivot[[RouteID]:[RouteID]],0))</f>
        <v>EWR</v>
      </c>
      <c r="O8679">
        <f>INDEX(RoutesPivot[Distance],MATCH($C8679,RoutesPivot[[RouteID]:[RouteID]],0))</f>
        <v>600</v>
      </c>
      <c r="P8679">
        <f>INDEX(RoutesPivot[ListPrice],MATCH($C8679,RoutesPivot[[RouteID]:[RouteID]],0))</f>
        <v>225</v>
      </c>
      <c r="Q8679" t="str">
        <f>INDEX(AirportPivot[AirportName],MATCH($N8679,AirportPivot[[AirportID]:[AirportID]],0))</f>
        <v>Newark Liberty International</v>
      </c>
      <c r="R8679">
        <f>INDEX(AirportPivot[Gates (number of available)],MATCH($N8679,AirportPivot[[AirportID]:[AirportID]],0))</f>
        <v>82</v>
      </c>
    </row>
    <row r="8680" spans="1:18" x14ac:dyDescent="0.25">
      <c r="A8680" s="3" t="s">
        <v>8712</v>
      </c>
      <c r="B8680" s="12">
        <v>41813</v>
      </c>
      <c r="C8680" s="4" t="s">
        <v>21</v>
      </c>
      <c r="D8680" s="4">
        <v>2.5</v>
      </c>
      <c r="E8680" s="4">
        <v>88</v>
      </c>
      <c r="F8680" s="5">
        <v>0.70833333333333337</v>
      </c>
      <c r="G8680" s="6">
        <v>137.5</v>
      </c>
      <c r="H8680" s="7">
        <v>24887.5</v>
      </c>
      <c r="I8680" s="7">
        <f>FlightsPivot[[#This Row],[Total Fare]]*10%</f>
        <v>2488.75</v>
      </c>
      <c r="J8680" s="7">
        <f>FlightsPivot[[#This Row],[Total Fare]]+FlightsPivot[[#This Row],[10% tax ]]</f>
        <v>27376.25</v>
      </c>
      <c r="K8680" s="4">
        <v>6</v>
      </c>
      <c r="L8680" s="4">
        <v>2014</v>
      </c>
      <c r="M8680" t="str">
        <f>INDEX(RoutesPivot[DepAirport],MATCH($C8680,RoutesPivot[[RouteID]:[RouteID]],0))</f>
        <v>ORD</v>
      </c>
      <c r="N8680" t="str">
        <f>INDEX(RoutesPivot[AirportID],MATCH($C8680,RoutesPivot[[RouteID]:[RouteID]],0))</f>
        <v>CLT</v>
      </c>
      <c r="O8680">
        <f>INDEX(RoutesPivot[Distance],MATCH($C8680,RoutesPivot[[RouteID]:[RouteID]],0))</f>
        <v>700</v>
      </c>
      <c r="P8680">
        <f>INDEX(RoutesPivot[ListPrice],MATCH($C8680,RoutesPivot[[RouteID]:[RouteID]],0))</f>
        <v>125</v>
      </c>
      <c r="Q8680" t="str">
        <f>INDEX(AirportPivot[AirportName],MATCH($N8680,AirportPivot[[AirportID]:[AirportID]],0))</f>
        <v>Charlotte/Douglas International</v>
      </c>
      <c r="R8680">
        <f>INDEX(AirportPivot[Gates (number of available)],MATCH($N8680,AirportPivot[[AirportID]:[AirportID]],0))</f>
        <v>65</v>
      </c>
    </row>
    <row r="8681" spans="1:18" x14ac:dyDescent="0.25">
      <c r="A8681" s="3" t="s">
        <v>8713</v>
      </c>
      <c r="B8681" s="12">
        <v>42334</v>
      </c>
      <c r="C8681" s="4" t="s">
        <v>23</v>
      </c>
      <c r="D8681" s="4">
        <v>6.1</v>
      </c>
      <c r="E8681" s="4">
        <v>70</v>
      </c>
      <c r="F8681" s="5">
        <v>0.58333333333333337</v>
      </c>
      <c r="G8681" s="6">
        <v>450</v>
      </c>
      <c r="H8681" s="7">
        <v>81450</v>
      </c>
      <c r="I8681" s="7">
        <f>FlightsPivot[[#This Row],[Total Fare]]*10%</f>
        <v>8145</v>
      </c>
      <c r="J8681" s="7">
        <f>FlightsPivot[[#This Row],[Total Fare]]+FlightsPivot[[#This Row],[10% tax ]]</f>
        <v>89595</v>
      </c>
      <c r="K8681" s="4">
        <v>11</v>
      </c>
      <c r="L8681" s="4">
        <v>2015</v>
      </c>
      <c r="M8681" t="str">
        <f>INDEX(RoutesPivot[DepAirport],MATCH($C8681,RoutesPivot[[RouteID]:[RouteID]],0))</f>
        <v>ORD</v>
      </c>
      <c r="N8681" t="str">
        <f>INDEX(RoutesPivot[AirportID],MATCH($C8681,RoutesPivot[[RouteID]:[RouteID]],0))</f>
        <v>DEN</v>
      </c>
      <c r="O8681">
        <f>INDEX(RoutesPivot[Distance],MATCH($C8681,RoutesPivot[[RouteID]:[RouteID]],0))</f>
        <v>800</v>
      </c>
      <c r="P8681">
        <f>INDEX(RoutesPivot[ListPrice],MATCH($C8681,RoutesPivot[[RouteID]:[RouteID]],0))</f>
        <v>300</v>
      </c>
      <c r="Q8681" t="str">
        <f>INDEX(AirportPivot[AirportName],MATCH($N8681,AirportPivot[[AirportID]:[AirportID]],0))</f>
        <v>Denver International</v>
      </c>
      <c r="R8681">
        <f>INDEX(AirportPivot[Gates (number of available)],MATCH($N8681,AirportPivot[[AirportID]:[AirportID]],0))</f>
        <v>75</v>
      </c>
    </row>
    <row r="8682" spans="1:18" x14ac:dyDescent="0.25">
      <c r="A8682" s="3" t="s">
        <v>8714</v>
      </c>
      <c r="B8682" s="12">
        <v>42140</v>
      </c>
      <c r="C8682" s="4" t="s">
        <v>27</v>
      </c>
      <c r="D8682" s="4">
        <v>8</v>
      </c>
      <c r="E8682" s="4">
        <v>135</v>
      </c>
      <c r="F8682" s="5">
        <v>0.33333333333333331</v>
      </c>
      <c r="G8682" s="6">
        <v>200</v>
      </c>
      <c r="H8682" s="7">
        <v>37000</v>
      </c>
      <c r="I8682" s="7">
        <f>FlightsPivot[[#This Row],[Total Fare]]*10%</f>
        <v>3700</v>
      </c>
      <c r="J8682" s="7">
        <f>FlightsPivot[[#This Row],[Total Fare]]+FlightsPivot[[#This Row],[10% tax ]]</f>
        <v>40700</v>
      </c>
      <c r="K8682" s="4">
        <v>5</v>
      </c>
      <c r="L8682" s="4">
        <v>2015</v>
      </c>
      <c r="M8682" t="str">
        <f>INDEX(RoutesPivot[DepAirport],MATCH($C8682,RoutesPivot[[RouteID]:[RouteID]],0))</f>
        <v>ORD</v>
      </c>
      <c r="N8682" t="str">
        <f>INDEX(RoutesPivot[AirportID],MATCH($C8682,RoutesPivot[[RouteID]:[RouteID]],0))</f>
        <v>ATL</v>
      </c>
      <c r="O8682">
        <f>INDEX(RoutesPivot[Distance],MATCH($C8682,RoutesPivot[[RouteID]:[RouteID]],0))</f>
        <v>510</v>
      </c>
      <c r="P8682">
        <f>INDEX(RoutesPivot[ListPrice],MATCH($C8682,RoutesPivot[[RouteID]:[RouteID]],0))</f>
        <v>200</v>
      </c>
      <c r="Q8682" t="str">
        <f>INDEX(AirportPivot[AirportName],MATCH($N8682,AirportPivot[[AirportID]:[AirportID]],0))</f>
        <v>Hartsfield-Jackson Atlanta International</v>
      </c>
      <c r="R8682">
        <f>INDEX(AirportPivot[Gates (number of available)],MATCH($N8682,AirportPivot[[AirportID]:[AirportID]],0))</f>
        <v>100</v>
      </c>
    </row>
    <row r="8683" spans="1:18" x14ac:dyDescent="0.25">
      <c r="A8683" s="3" t="s">
        <v>8715</v>
      </c>
      <c r="B8683" s="12">
        <v>41773</v>
      </c>
      <c r="C8683" s="4" t="s">
        <v>19</v>
      </c>
      <c r="D8683" s="4">
        <v>0.9</v>
      </c>
      <c r="E8683" s="4">
        <v>137</v>
      </c>
      <c r="F8683" s="5">
        <v>0.89583333333333337</v>
      </c>
      <c r="G8683" s="6">
        <v>200</v>
      </c>
      <c r="H8683" s="7">
        <v>37000</v>
      </c>
      <c r="I8683" s="7">
        <f>FlightsPivot[[#This Row],[Total Fare]]*10%</f>
        <v>3700</v>
      </c>
      <c r="J8683" s="7">
        <f>FlightsPivot[[#This Row],[Total Fare]]+FlightsPivot[[#This Row],[10% tax ]]</f>
        <v>40700</v>
      </c>
      <c r="K8683" s="4">
        <v>5</v>
      </c>
      <c r="L8683" s="4">
        <v>2014</v>
      </c>
      <c r="M8683" t="str">
        <f>INDEX(RoutesPivot[DepAirport],MATCH($C8683,RoutesPivot[[RouteID]:[RouteID]],0))</f>
        <v>ORD</v>
      </c>
      <c r="N8683" t="str">
        <f>INDEX(RoutesPivot[AirportID],MATCH($C8683,RoutesPivot[[RouteID]:[RouteID]],0))</f>
        <v>IAH</v>
      </c>
      <c r="O8683">
        <f>INDEX(RoutesPivot[Distance],MATCH($C8683,RoutesPivot[[RouteID]:[RouteID]],0))</f>
        <v>800</v>
      </c>
      <c r="P8683">
        <f>INDEX(RoutesPivot[ListPrice],MATCH($C8683,RoutesPivot[[RouteID]:[RouteID]],0))</f>
        <v>200</v>
      </c>
      <c r="Q8683" t="str">
        <f>INDEX(AirportPivot[AirportName],MATCH($N8683,AirportPivot[[AirportID]:[AirportID]],0))</f>
        <v>George Bush Intercontinental/Houston</v>
      </c>
      <c r="R8683">
        <f>INDEX(AirportPivot[Gates (number of available)],MATCH($N8683,AirportPivot[[AirportID]:[AirportID]],0))</f>
        <v>80</v>
      </c>
    </row>
    <row r="8684" spans="1:18" x14ac:dyDescent="0.25">
      <c r="A8684" s="3" t="s">
        <v>8716</v>
      </c>
      <c r="B8684" s="12">
        <v>41793</v>
      </c>
      <c r="C8684" s="4" t="s">
        <v>19</v>
      </c>
      <c r="D8684" s="4">
        <v>0.8</v>
      </c>
      <c r="E8684" s="4">
        <v>209</v>
      </c>
      <c r="F8684" s="5">
        <v>0.625</v>
      </c>
      <c r="G8684" s="6">
        <v>220</v>
      </c>
      <c r="H8684" s="7">
        <v>36300</v>
      </c>
      <c r="I8684" s="7">
        <f>FlightsPivot[[#This Row],[Total Fare]]*10%</f>
        <v>3630</v>
      </c>
      <c r="J8684" s="7">
        <f>FlightsPivot[[#This Row],[Total Fare]]+FlightsPivot[[#This Row],[10% tax ]]</f>
        <v>39930</v>
      </c>
      <c r="K8684" s="4">
        <v>6</v>
      </c>
      <c r="L8684" s="4">
        <v>2014</v>
      </c>
      <c r="M8684" t="str">
        <f>INDEX(RoutesPivot[DepAirport],MATCH($C8684,RoutesPivot[[RouteID]:[RouteID]],0))</f>
        <v>ORD</v>
      </c>
      <c r="N8684" t="str">
        <f>INDEX(RoutesPivot[AirportID],MATCH($C8684,RoutesPivot[[RouteID]:[RouteID]],0))</f>
        <v>IAH</v>
      </c>
      <c r="O8684">
        <f>INDEX(RoutesPivot[Distance],MATCH($C8684,RoutesPivot[[RouteID]:[RouteID]],0))</f>
        <v>800</v>
      </c>
      <c r="P8684">
        <f>INDEX(RoutesPivot[ListPrice],MATCH($C8684,RoutesPivot[[RouteID]:[RouteID]],0))</f>
        <v>200</v>
      </c>
      <c r="Q8684" t="str">
        <f>INDEX(AirportPivot[AirportName],MATCH($N8684,AirportPivot[[AirportID]:[AirportID]],0))</f>
        <v>George Bush Intercontinental/Houston</v>
      </c>
      <c r="R8684">
        <f>INDEX(AirportPivot[Gates (number of available)],MATCH($N8684,AirportPivot[[AirportID]:[AirportID]],0))</f>
        <v>80</v>
      </c>
    </row>
    <row r="8685" spans="1:18" x14ac:dyDescent="0.25">
      <c r="A8685" s="3" t="s">
        <v>8717</v>
      </c>
      <c r="B8685" s="12">
        <v>42042</v>
      </c>
      <c r="C8685" s="4" t="s">
        <v>80</v>
      </c>
      <c r="D8685" s="4">
        <v>2</v>
      </c>
      <c r="E8685" s="4">
        <v>40</v>
      </c>
      <c r="F8685" s="5">
        <v>0.89583333333333337</v>
      </c>
      <c r="G8685" s="6">
        <v>300</v>
      </c>
      <c r="H8685" s="7">
        <v>49500</v>
      </c>
      <c r="I8685" s="7">
        <f>FlightsPivot[[#This Row],[Total Fare]]*10%</f>
        <v>4950</v>
      </c>
      <c r="J8685" s="7">
        <f>FlightsPivot[[#This Row],[Total Fare]]+FlightsPivot[[#This Row],[10% tax ]]</f>
        <v>54450</v>
      </c>
      <c r="K8685" s="4">
        <v>2</v>
      </c>
      <c r="L8685" s="4">
        <v>2015</v>
      </c>
      <c r="M8685" t="str">
        <f>INDEX(RoutesPivot[DepAirport],MATCH($C8685,RoutesPivot[[RouteID]:[RouteID]],0))</f>
        <v>ORD</v>
      </c>
      <c r="N8685" t="str">
        <f>INDEX(RoutesPivot[AirportID],MATCH($C8685,RoutesPivot[[RouteID]:[RouteID]],0))</f>
        <v>MIA</v>
      </c>
      <c r="O8685">
        <f>INDEX(RoutesPivot[Distance],MATCH($C8685,RoutesPivot[[RouteID]:[RouteID]],0))</f>
        <v>1000</v>
      </c>
      <c r="P8685">
        <f>INDEX(RoutesPivot[ListPrice],MATCH($C8685,RoutesPivot[[RouteID]:[RouteID]],0))</f>
        <v>300</v>
      </c>
      <c r="Q8685" t="str">
        <f>INDEX(AirportPivot[AirportName],MATCH($N8685,AirportPivot[[AirportID]:[AirportID]],0))</f>
        <v>Miami International</v>
      </c>
      <c r="R8685">
        <f>INDEX(AirportPivot[Gates (number of available)],MATCH($N8685,AirportPivot[[AirportID]:[AirportID]],0))</f>
        <v>80</v>
      </c>
    </row>
    <row r="8686" spans="1:18" x14ac:dyDescent="0.25">
      <c r="A8686" s="3" t="s">
        <v>8718</v>
      </c>
      <c r="B8686" s="12">
        <v>42091</v>
      </c>
      <c r="C8686" s="4" t="s">
        <v>98</v>
      </c>
      <c r="D8686" s="4">
        <v>2.2000000000000002</v>
      </c>
      <c r="E8686" s="4">
        <v>101</v>
      </c>
      <c r="F8686" s="5">
        <v>0.54166666666666663</v>
      </c>
      <c r="G8686" s="6">
        <v>275</v>
      </c>
      <c r="H8686" s="7">
        <v>50875</v>
      </c>
      <c r="I8686" s="7">
        <f>FlightsPivot[[#This Row],[Total Fare]]*10%</f>
        <v>5087.5</v>
      </c>
      <c r="J8686" s="7">
        <f>FlightsPivot[[#This Row],[Total Fare]]+FlightsPivot[[#This Row],[10% tax ]]</f>
        <v>55962.5</v>
      </c>
      <c r="K8686" s="4">
        <v>3</v>
      </c>
      <c r="L8686" s="4">
        <v>2015</v>
      </c>
      <c r="M8686" t="str">
        <f>INDEX(RoutesPivot[DepAirport],MATCH($C8686,RoutesPivot[[RouteID]:[RouteID]],0))</f>
        <v>ORD</v>
      </c>
      <c r="N8686" t="str">
        <f>INDEX(RoutesPivot[AirportID],MATCH($C8686,RoutesPivot[[RouteID]:[RouteID]],0))</f>
        <v>PHL</v>
      </c>
      <c r="O8686">
        <f>INDEX(RoutesPivot[Distance],MATCH($C8686,RoutesPivot[[RouteID]:[RouteID]],0))</f>
        <v>580</v>
      </c>
      <c r="P8686">
        <f>INDEX(RoutesPivot[ListPrice],MATCH($C8686,RoutesPivot[[RouteID]:[RouteID]],0))</f>
        <v>275</v>
      </c>
      <c r="Q8686" t="str">
        <f>INDEX(AirportPivot[AirportName],MATCH($N8686,AirportPivot[[AirportID]:[AirportID]],0))</f>
        <v>Philadelphia International</v>
      </c>
      <c r="R8686">
        <f>INDEX(AirportPivot[Gates (number of available)],MATCH($N8686,AirportPivot[[AirportID]:[AirportID]],0))</f>
        <v>89</v>
      </c>
    </row>
    <row r="8687" spans="1:18" x14ac:dyDescent="0.25">
      <c r="A8687" s="3" t="s">
        <v>8719</v>
      </c>
      <c r="B8687" s="12">
        <v>42360</v>
      </c>
      <c r="C8687" s="4" t="s">
        <v>47</v>
      </c>
      <c r="D8687" s="4">
        <v>4.9000000000000004</v>
      </c>
      <c r="E8687" s="4">
        <v>140</v>
      </c>
      <c r="F8687" s="5">
        <v>0.83333333333333337</v>
      </c>
      <c r="G8687" s="6">
        <v>350</v>
      </c>
      <c r="H8687" s="7">
        <v>64750</v>
      </c>
      <c r="I8687" s="7">
        <f>FlightsPivot[[#This Row],[Total Fare]]*10%</f>
        <v>6475</v>
      </c>
      <c r="J8687" s="7">
        <f>FlightsPivot[[#This Row],[Total Fare]]+FlightsPivot[[#This Row],[10% tax ]]</f>
        <v>71225</v>
      </c>
      <c r="K8687" s="4">
        <v>12</v>
      </c>
      <c r="L8687" s="4">
        <v>2015</v>
      </c>
      <c r="M8687" t="str">
        <f>INDEX(RoutesPivot[DepAirport],MATCH($C8687,RoutesPivot[[RouteID]:[RouteID]],0))</f>
        <v>ORD</v>
      </c>
      <c r="N8687" t="str">
        <f>INDEX(RoutesPivot[AirportID],MATCH($C8687,RoutesPivot[[RouteID]:[RouteID]],0))</f>
        <v>PHX</v>
      </c>
      <c r="O8687">
        <f>INDEX(RoutesPivot[Distance],MATCH($C8687,RoutesPivot[[RouteID]:[RouteID]],0))</f>
        <v>1200</v>
      </c>
      <c r="P8687">
        <f>INDEX(RoutesPivot[ListPrice],MATCH($C8687,RoutesPivot[[RouteID]:[RouteID]],0))</f>
        <v>250</v>
      </c>
      <c r="Q8687" t="str">
        <f>INDEX(AirportPivot[AirportName],MATCH($N8687,AirportPivot[[AirportID]:[AirportID]],0))</f>
        <v>Phoenix Sky Harbor International</v>
      </c>
      <c r="R8687">
        <f>INDEX(AirportPivot[Gates (number of available)],MATCH($N8687,AirportPivot[[AirportID]:[AirportID]],0))</f>
        <v>60</v>
      </c>
    </row>
    <row r="8688" spans="1:18" x14ac:dyDescent="0.25">
      <c r="A8688" s="3" t="s">
        <v>8720</v>
      </c>
      <c r="B8688" s="12">
        <v>41853</v>
      </c>
      <c r="C8688" s="4" t="s">
        <v>21</v>
      </c>
      <c r="D8688" s="4">
        <v>0.7</v>
      </c>
      <c r="E8688" s="4">
        <v>62</v>
      </c>
      <c r="F8688" s="5">
        <v>0.29166666666666669</v>
      </c>
      <c r="G8688" s="6">
        <v>137.5</v>
      </c>
      <c r="H8688" s="7">
        <v>22687.5</v>
      </c>
      <c r="I8688" s="7">
        <f>FlightsPivot[[#This Row],[Total Fare]]*10%</f>
        <v>2268.75</v>
      </c>
      <c r="J8688" s="7">
        <f>FlightsPivot[[#This Row],[Total Fare]]+FlightsPivot[[#This Row],[10% tax ]]</f>
        <v>24956.25</v>
      </c>
      <c r="K8688" s="4">
        <v>8</v>
      </c>
      <c r="L8688" s="4">
        <v>2014</v>
      </c>
      <c r="M8688" t="str">
        <f>INDEX(RoutesPivot[DepAirport],MATCH($C8688,RoutesPivot[[RouteID]:[RouteID]],0))</f>
        <v>ORD</v>
      </c>
      <c r="N8688" t="str">
        <f>INDEX(RoutesPivot[AirportID],MATCH($C8688,RoutesPivot[[RouteID]:[RouteID]],0))</f>
        <v>CLT</v>
      </c>
      <c r="O8688">
        <f>INDEX(RoutesPivot[Distance],MATCH($C8688,RoutesPivot[[RouteID]:[RouteID]],0))</f>
        <v>700</v>
      </c>
      <c r="P8688">
        <f>INDEX(RoutesPivot[ListPrice],MATCH($C8688,RoutesPivot[[RouteID]:[RouteID]],0))</f>
        <v>125</v>
      </c>
      <c r="Q8688" t="str">
        <f>INDEX(AirportPivot[AirportName],MATCH($N8688,AirportPivot[[AirportID]:[AirportID]],0))</f>
        <v>Charlotte/Douglas International</v>
      </c>
      <c r="R8688">
        <f>INDEX(AirportPivot[Gates (number of available)],MATCH($N8688,AirportPivot[[AirportID]:[AirportID]],0))</f>
        <v>65</v>
      </c>
    </row>
    <row r="8689" spans="1:18" x14ac:dyDescent="0.25">
      <c r="A8689" s="3" t="s">
        <v>8721</v>
      </c>
      <c r="B8689" s="12">
        <v>42060</v>
      </c>
      <c r="C8689" s="4" t="s">
        <v>53</v>
      </c>
      <c r="D8689" s="4">
        <v>1.7</v>
      </c>
      <c r="E8689" s="4">
        <v>36</v>
      </c>
      <c r="F8689" s="5">
        <v>0.33333333333333331</v>
      </c>
      <c r="G8689" s="6">
        <v>300</v>
      </c>
      <c r="H8689" s="7">
        <v>49500</v>
      </c>
      <c r="I8689" s="7">
        <f>FlightsPivot[[#This Row],[Total Fare]]*10%</f>
        <v>4950</v>
      </c>
      <c r="J8689" s="7">
        <f>FlightsPivot[[#This Row],[Total Fare]]+FlightsPivot[[#This Row],[10% tax ]]</f>
        <v>54450</v>
      </c>
      <c r="K8689" s="4">
        <v>2</v>
      </c>
      <c r="L8689" s="4">
        <v>2015</v>
      </c>
      <c r="M8689" t="str">
        <f>INDEX(RoutesPivot[DepAirport],MATCH($C8689,RoutesPivot[[RouteID]:[RouteID]],0))</f>
        <v>ORD</v>
      </c>
      <c r="N8689" t="str">
        <f>INDEX(RoutesPivot[AirportID],MATCH($C8689,RoutesPivot[[RouteID]:[RouteID]],0))</f>
        <v>FLL</v>
      </c>
      <c r="O8689">
        <f>INDEX(RoutesPivot[Distance],MATCH($C8689,RoutesPivot[[RouteID]:[RouteID]],0))</f>
        <v>940</v>
      </c>
      <c r="P8689">
        <f>INDEX(RoutesPivot[ListPrice],MATCH($C8689,RoutesPivot[[RouteID]:[RouteID]],0))</f>
        <v>300</v>
      </c>
      <c r="Q8689" t="str">
        <f>INDEX(AirportPivot[AirportName],MATCH($N8689,AirportPivot[[AirportID]:[AirportID]],0))</f>
        <v>Fort Lauderdale/Hollywood International</v>
      </c>
      <c r="R8689">
        <f>INDEX(AirportPivot[Gates (number of available)],MATCH($N8689,AirportPivot[[AirportID]:[AirportID]],0))</f>
        <v>55</v>
      </c>
    </row>
    <row r="8690" spans="1:18" x14ac:dyDescent="0.25">
      <c r="A8690" s="3" t="s">
        <v>8722</v>
      </c>
      <c r="B8690" s="12">
        <v>42097</v>
      </c>
      <c r="C8690" s="4" t="s">
        <v>17</v>
      </c>
      <c r="D8690" s="4">
        <v>5</v>
      </c>
      <c r="E8690" s="4">
        <v>117</v>
      </c>
      <c r="F8690" s="5">
        <v>0.5</v>
      </c>
      <c r="G8690" s="6">
        <v>350</v>
      </c>
      <c r="H8690" s="7">
        <v>64750</v>
      </c>
      <c r="I8690" s="7">
        <f>FlightsPivot[[#This Row],[Total Fare]]*10%</f>
        <v>6475</v>
      </c>
      <c r="J8690" s="7">
        <f>FlightsPivot[[#This Row],[Total Fare]]+FlightsPivot[[#This Row],[10% tax ]]</f>
        <v>71225</v>
      </c>
      <c r="K8690" s="4">
        <v>4</v>
      </c>
      <c r="L8690" s="4">
        <v>2015</v>
      </c>
      <c r="M8690" t="str">
        <f>INDEX(RoutesPivot[DepAirport],MATCH($C8690,RoutesPivot[[RouteID]:[RouteID]],0))</f>
        <v>ORD</v>
      </c>
      <c r="N8690" t="str">
        <f>INDEX(RoutesPivot[AirportID],MATCH($C8690,RoutesPivot[[RouteID]:[RouteID]],0))</f>
        <v>LAX</v>
      </c>
      <c r="O8690">
        <f>INDEX(RoutesPivot[Distance],MATCH($C8690,RoutesPivot[[RouteID]:[RouteID]],0))</f>
        <v>1518</v>
      </c>
      <c r="P8690">
        <f>INDEX(RoutesPivot[ListPrice],MATCH($C8690,RoutesPivot[[RouteID]:[RouteID]],0))</f>
        <v>350</v>
      </c>
      <c r="Q8690" t="str">
        <f>INDEX(AirportPivot[AirportName],MATCH($N8690,AirportPivot[[AirportID]:[AirportID]],0))</f>
        <v>Los Angeles International</v>
      </c>
      <c r="R8690">
        <f>INDEX(AirportPivot[Gates (number of available)],MATCH($N8690,AirportPivot[[AirportID]:[AirportID]],0))</f>
        <v>86</v>
      </c>
    </row>
    <row r="8691" spans="1:18" x14ac:dyDescent="0.25">
      <c r="A8691" s="3" t="s">
        <v>8723</v>
      </c>
      <c r="B8691" s="12">
        <v>42180</v>
      </c>
      <c r="C8691" s="4" t="s">
        <v>80</v>
      </c>
      <c r="D8691" s="4">
        <v>1.9</v>
      </c>
      <c r="E8691" s="4">
        <v>166</v>
      </c>
      <c r="F8691" s="5">
        <v>0.375</v>
      </c>
      <c r="G8691" s="6">
        <v>330</v>
      </c>
      <c r="H8691" s="7">
        <v>54450</v>
      </c>
      <c r="I8691" s="7">
        <f>FlightsPivot[[#This Row],[Total Fare]]*10%</f>
        <v>5445</v>
      </c>
      <c r="J8691" s="7">
        <f>FlightsPivot[[#This Row],[Total Fare]]+FlightsPivot[[#This Row],[10% tax ]]</f>
        <v>59895</v>
      </c>
      <c r="K8691" s="4">
        <v>6</v>
      </c>
      <c r="L8691" s="4">
        <v>2015</v>
      </c>
      <c r="M8691" t="str">
        <f>INDEX(RoutesPivot[DepAirport],MATCH($C8691,RoutesPivot[[RouteID]:[RouteID]],0))</f>
        <v>ORD</v>
      </c>
      <c r="N8691" t="str">
        <f>INDEX(RoutesPivot[AirportID],MATCH($C8691,RoutesPivot[[RouteID]:[RouteID]],0))</f>
        <v>MIA</v>
      </c>
      <c r="O8691">
        <f>INDEX(RoutesPivot[Distance],MATCH($C8691,RoutesPivot[[RouteID]:[RouteID]],0))</f>
        <v>1000</v>
      </c>
      <c r="P8691">
        <f>INDEX(RoutesPivot[ListPrice],MATCH($C8691,RoutesPivot[[RouteID]:[RouteID]],0))</f>
        <v>300</v>
      </c>
      <c r="Q8691" t="str">
        <f>INDEX(AirportPivot[AirportName],MATCH($N8691,AirportPivot[[AirportID]:[AirportID]],0))</f>
        <v>Miami International</v>
      </c>
      <c r="R8691">
        <f>INDEX(AirportPivot[Gates (number of available)],MATCH($N8691,AirportPivot[[AirportID]:[AirportID]],0))</f>
        <v>80</v>
      </c>
    </row>
    <row r="8692" spans="1:18" x14ac:dyDescent="0.25">
      <c r="A8692" s="3" t="s">
        <v>8724</v>
      </c>
      <c r="B8692" s="12">
        <v>41658</v>
      </c>
      <c r="C8692" s="4" t="s">
        <v>15</v>
      </c>
      <c r="D8692" s="4">
        <v>1.8</v>
      </c>
      <c r="E8692" s="4">
        <v>68</v>
      </c>
      <c r="F8692" s="5">
        <v>0.3125</v>
      </c>
      <c r="G8692" s="6">
        <v>225</v>
      </c>
      <c r="H8692" s="7">
        <v>40725</v>
      </c>
      <c r="I8692" s="7">
        <f>FlightsPivot[[#This Row],[Total Fare]]*10%</f>
        <v>4072.5</v>
      </c>
      <c r="J8692" s="7">
        <f>FlightsPivot[[#This Row],[Total Fare]]+FlightsPivot[[#This Row],[10% tax ]]</f>
        <v>44797.5</v>
      </c>
      <c r="K8692" s="4">
        <v>1</v>
      </c>
      <c r="L8692" s="4">
        <v>2014</v>
      </c>
      <c r="M8692" t="str">
        <f>INDEX(RoutesPivot[DepAirport],MATCH($C8692,RoutesPivot[[RouteID]:[RouteID]],0))</f>
        <v>ORD</v>
      </c>
      <c r="N8692" t="str">
        <f>INDEX(RoutesPivot[AirportID],MATCH($C8692,RoutesPivot[[RouteID]:[RouteID]],0))</f>
        <v>EWR</v>
      </c>
      <c r="O8692">
        <f>INDEX(RoutesPivot[Distance],MATCH($C8692,RoutesPivot[[RouteID]:[RouteID]],0))</f>
        <v>600</v>
      </c>
      <c r="P8692">
        <f>INDEX(RoutesPivot[ListPrice],MATCH($C8692,RoutesPivot[[RouteID]:[RouteID]],0))</f>
        <v>225</v>
      </c>
      <c r="Q8692" t="str">
        <f>INDEX(AirportPivot[AirportName],MATCH($N8692,AirportPivot[[AirportID]:[AirportID]],0))</f>
        <v>Newark Liberty International</v>
      </c>
      <c r="R8692">
        <f>INDEX(AirportPivot[Gates (number of available)],MATCH($N8692,AirportPivot[[AirportID]:[AirportID]],0))</f>
        <v>82</v>
      </c>
    </row>
    <row r="8693" spans="1:18" x14ac:dyDescent="0.25">
      <c r="A8693" s="3" t="s">
        <v>8725</v>
      </c>
      <c r="B8693" s="12">
        <v>41842</v>
      </c>
      <c r="C8693" s="4" t="s">
        <v>13</v>
      </c>
      <c r="D8693" s="4">
        <v>1.7</v>
      </c>
      <c r="E8693" s="4">
        <v>69</v>
      </c>
      <c r="F8693" s="5">
        <v>0.3125</v>
      </c>
      <c r="G8693" s="6">
        <v>275</v>
      </c>
      <c r="H8693" s="7">
        <v>49775</v>
      </c>
      <c r="I8693" s="7">
        <f>FlightsPivot[[#This Row],[Total Fare]]*10%</f>
        <v>4977.5</v>
      </c>
      <c r="J8693" s="7">
        <f>FlightsPivot[[#This Row],[Total Fare]]+FlightsPivot[[#This Row],[10% tax ]]</f>
        <v>54752.5</v>
      </c>
      <c r="K8693" s="4">
        <v>7</v>
      </c>
      <c r="L8693" s="4">
        <v>2014</v>
      </c>
      <c r="M8693" t="str">
        <f>INDEX(RoutesPivot[DepAirport],MATCH($C8693,RoutesPivot[[RouteID]:[RouteID]],0))</f>
        <v>ORD</v>
      </c>
      <c r="N8693" t="str">
        <f>INDEX(RoutesPivot[AirportID],MATCH($C8693,RoutesPivot[[RouteID]:[RouteID]],0))</f>
        <v>JFK</v>
      </c>
      <c r="O8693">
        <f>INDEX(RoutesPivot[Distance],MATCH($C8693,RoutesPivot[[RouteID]:[RouteID]],0))</f>
        <v>619</v>
      </c>
      <c r="P8693">
        <f>INDEX(RoutesPivot[ListPrice],MATCH($C8693,RoutesPivot[[RouteID]:[RouteID]],0))</f>
        <v>250</v>
      </c>
      <c r="Q8693" t="str">
        <f>INDEX(AirportPivot[AirportName],MATCH($N8693,AirportPivot[[AirportID]:[AirportID]],0))</f>
        <v>John F Kennedy International</v>
      </c>
      <c r="R8693">
        <f>INDEX(AirportPivot[Gates (number of available)],MATCH($N8693,AirportPivot[[AirportID]:[AirportID]],0))</f>
        <v>120</v>
      </c>
    </row>
    <row r="8694" spans="1:18" x14ac:dyDescent="0.25">
      <c r="A8694" s="3" t="s">
        <v>8726</v>
      </c>
      <c r="B8694" s="12">
        <v>41813</v>
      </c>
      <c r="C8694" s="4" t="s">
        <v>13</v>
      </c>
      <c r="D8694" s="4">
        <v>1.4</v>
      </c>
      <c r="E8694" s="4">
        <v>3</v>
      </c>
      <c r="F8694" s="5">
        <v>0.33333333333333331</v>
      </c>
      <c r="G8694" s="6">
        <v>275</v>
      </c>
      <c r="H8694" s="7">
        <v>50875</v>
      </c>
      <c r="I8694" s="7">
        <f>FlightsPivot[[#This Row],[Total Fare]]*10%</f>
        <v>5087.5</v>
      </c>
      <c r="J8694" s="7">
        <f>FlightsPivot[[#This Row],[Total Fare]]+FlightsPivot[[#This Row],[10% tax ]]</f>
        <v>55962.5</v>
      </c>
      <c r="K8694" s="4">
        <v>6</v>
      </c>
      <c r="L8694" s="4">
        <v>2014</v>
      </c>
      <c r="M8694" t="str">
        <f>INDEX(RoutesPivot[DepAirport],MATCH($C8694,RoutesPivot[[RouteID]:[RouteID]],0))</f>
        <v>ORD</v>
      </c>
      <c r="N8694" t="str">
        <f>INDEX(RoutesPivot[AirportID],MATCH($C8694,RoutesPivot[[RouteID]:[RouteID]],0))</f>
        <v>JFK</v>
      </c>
      <c r="O8694">
        <f>INDEX(RoutesPivot[Distance],MATCH($C8694,RoutesPivot[[RouteID]:[RouteID]],0))</f>
        <v>619</v>
      </c>
      <c r="P8694">
        <f>INDEX(RoutesPivot[ListPrice],MATCH($C8694,RoutesPivot[[RouteID]:[RouteID]],0))</f>
        <v>250</v>
      </c>
      <c r="Q8694" t="str">
        <f>INDEX(AirportPivot[AirportName],MATCH($N8694,AirportPivot[[AirportID]:[AirportID]],0))</f>
        <v>John F Kennedy International</v>
      </c>
      <c r="R8694">
        <f>INDEX(AirportPivot[Gates (number of available)],MATCH($N8694,AirportPivot[[AirportID]:[AirportID]],0))</f>
        <v>120</v>
      </c>
    </row>
    <row r="8695" spans="1:18" x14ac:dyDescent="0.25">
      <c r="A8695" s="3" t="s">
        <v>8727</v>
      </c>
      <c r="B8695" s="12">
        <v>42187</v>
      </c>
      <c r="C8695" s="4" t="s">
        <v>53</v>
      </c>
      <c r="D8695" s="4">
        <v>1.2</v>
      </c>
      <c r="E8695" s="4">
        <v>126</v>
      </c>
      <c r="F8695" s="5">
        <v>0.79166666666666663</v>
      </c>
      <c r="G8695" s="6">
        <v>330</v>
      </c>
      <c r="H8695" s="7">
        <v>61050</v>
      </c>
      <c r="I8695" s="7">
        <f>FlightsPivot[[#This Row],[Total Fare]]*10%</f>
        <v>6105</v>
      </c>
      <c r="J8695" s="7">
        <f>FlightsPivot[[#This Row],[Total Fare]]+FlightsPivot[[#This Row],[10% tax ]]</f>
        <v>67155</v>
      </c>
      <c r="K8695" s="4">
        <v>7</v>
      </c>
      <c r="L8695" s="4">
        <v>2015</v>
      </c>
      <c r="M8695" t="str">
        <f>INDEX(RoutesPivot[DepAirport],MATCH($C8695,RoutesPivot[[RouteID]:[RouteID]],0))</f>
        <v>ORD</v>
      </c>
      <c r="N8695" t="str">
        <f>INDEX(RoutesPivot[AirportID],MATCH($C8695,RoutesPivot[[RouteID]:[RouteID]],0))</f>
        <v>FLL</v>
      </c>
      <c r="O8695">
        <f>INDEX(RoutesPivot[Distance],MATCH($C8695,RoutesPivot[[RouteID]:[RouteID]],0))</f>
        <v>940</v>
      </c>
      <c r="P8695">
        <f>INDEX(RoutesPivot[ListPrice],MATCH($C8695,RoutesPivot[[RouteID]:[RouteID]],0))</f>
        <v>300</v>
      </c>
      <c r="Q8695" t="str">
        <f>INDEX(AirportPivot[AirportName],MATCH($N8695,AirportPivot[[AirportID]:[AirportID]],0))</f>
        <v>Fort Lauderdale/Hollywood International</v>
      </c>
      <c r="R8695">
        <f>INDEX(AirportPivot[Gates (number of available)],MATCH($N8695,AirportPivot[[AirportID]:[AirportID]],0))</f>
        <v>55</v>
      </c>
    </row>
    <row r="8696" spans="1:18" x14ac:dyDescent="0.25">
      <c r="A8696" s="3" t="s">
        <v>8728</v>
      </c>
      <c r="B8696" s="12">
        <v>41908</v>
      </c>
      <c r="C8696" s="4" t="s">
        <v>33</v>
      </c>
      <c r="D8696" s="4">
        <v>1.2</v>
      </c>
      <c r="E8696" s="4">
        <v>82</v>
      </c>
      <c r="F8696" s="5">
        <v>0.6875</v>
      </c>
      <c r="G8696" s="6">
        <v>375</v>
      </c>
      <c r="H8696" s="7">
        <v>67875</v>
      </c>
      <c r="I8696" s="7">
        <f>FlightsPivot[[#This Row],[Total Fare]]*10%</f>
        <v>6787.5</v>
      </c>
      <c r="J8696" s="7">
        <f>FlightsPivot[[#This Row],[Total Fare]]+FlightsPivot[[#This Row],[10% tax ]]</f>
        <v>74662.5</v>
      </c>
      <c r="K8696" s="4">
        <v>9</v>
      </c>
      <c r="L8696" s="4">
        <v>2014</v>
      </c>
      <c r="M8696" t="str">
        <f>INDEX(RoutesPivot[DepAirport],MATCH($C8696,RoutesPivot[[RouteID]:[RouteID]],0))</f>
        <v>ORD</v>
      </c>
      <c r="N8696" t="str">
        <f>INDEX(RoutesPivot[AirportID],MATCH($C8696,RoutesPivot[[RouteID]:[RouteID]],0))</f>
        <v>SFO</v>
      </c>
      <c r="O8696">
        <f>INDEX(RoutesPivot[Distance],MATCH($C8696,RoutesPivot[[RouteID]:[RouteID]],0))</f>
        <v>1600</v>
      </c>
      <c r="P8696">
        <f>INDEX(RoutesPivot[ListPrice],MATCH($C8696,RoutesPivot[[RouteID]:[RouteID]],0))</f>
        <v>375</v>
      </c>
      <c r="Q8696" t="str">
        <f>INDEX(AirportPivot[AirportName],MATCH($N8696,AirportPivot[[AirportID]:[AirportID]],0))</f>
        <v>San Francisco International</v>
      </c>
      <c r="R8696">
        <f>INDEX(AirportPivot[Gates (number of available)],MATCH($N8696,AirportPivot[[AirportID]:[AirportID]],0))</f>
        <v>70</v>
      </c>
    </row>
    <row r="8697" spans="1:18" x14ac:dyDescent="0.25">
      <c r="A8697" s="3" t="s">
        <v>8729</v>
      </c>
      <c r="B8697" s="12">
        <v>42276</v>
      </c>
      <c r="C8697" s="4" t="s">
        <v>27</v>
      </c>
      <c r="D8697" s="4">
        <v>9.4</v>
      </c>
      <c r="E8697" s="4">
        <v>124</v>
      </c>
      <c r="F8697" s="5">
        <v>0.66666666666666663</v>
      </c>
      <c r="G8697" s="6">
        <v>200</v>
      </c>
      <c r="H8697" s="7">
        <v>37000</v>
      </c>
      <c r="I8697" s="7">
        <f>FlightsPivot[[#This Row],[Total Fare]]*10%</f>
        <v>3700</v>
      </c>
      <c r="J8697" s="7">
        <f>FlightsPivot[[#This Row],[Total Fare]]+FlightsPivot[[#This Row],[10% tax ]]</f>
        <v>40700</v>
      </c>
      <c r="K8697" s="4">
        <v>9</v>
      </c>
      <c r="L8697" s="4">
        <v>2015</v>
      </c>
      <c r="M8697" t="str">
        <f>INDEX(RoutesPivot[DepAirport],MATCH($C8697,RoutesPivot[[RouteID]:[RouteID]],0))</f>
        <v>ORD</v>
      </c>
      <c r="N8697" t="str">
        <f>INDEX(RoutesPivot[AirportID],MATCH($C8697,RoutesPivot[[RouteID]:[RouteID]],0))</f>
        <v>ATL</v>
      </c>
      <c r="O8697">
        <f>INDEX(RoutesPivot[Distance],MATCH($C8697,RoutesPivot[[RouteID]:[RouteID]],0))</f>
        <v>510</v>
      </c>
      <c r="P8697">
        <f>INDEX(RoutesPivot[ListPrice],MATCH($C8697,RoutesPivot[[RouteID]:[RouteID]],0))</f>
        <v>200</v>
      </c>
      <c r="Q8697" t="str">
        <f>INDEX(AirportPivot[AirportName],MATCH($N8697,AirportPivot[[AirportID]:[AirportID]],0))</f>
        <v>Hartsfield-Jackson Atlanta International</v>
      </c>
      <c r="R8697">
        <f>INDEX(AirportPivot[Gates (number of available)],MATCH($N8697,AirportPivot[[AirportID]:[AirportID]],0))</f>
        <v>100</v>
      </c>
    </row>
    <row r="8698" spans="1:18" x14ac:dyDescent="0.25">
      <c r="A8698" s="3" t="s">
        <v>8730</v>
      </c>
      <c r="B8698" s="12">
        <v>42223</v>
      </c>
      <c r="C8698" s="4" t="s">
        <v>47</v>
      </c>
      <c r="D8698" s="4">
        <v>2.8</v>
      </c>
      <c r="E8698" s="4">
        <v>40</v>
      </c>
      <c r="F8698" s="5">
        <v>0.33333333333333331</v>
      </c>
      <c r="G8698" s="6">
        <v>275</v>
      </c>
      <c r="H8698" s="7">
        <v>45375</v>
      </c>
      <c r="I8698" s="7">
        <f>FlightsPivot[[#This Row],[Total Fare]]*10%</f>
        <v>4537.5</v>
      </c>
      <c r="J8698" s="7">
        <f>FlightsPivot[[#This Row],[Total Fare]]+FlightsPivot[[#This Row],[10% tax ]]</f>
        <v>49912.5</v>
      </c>
      <c r="K8698" s="4">
        <v>8</v>
      </c>
      <c r="L8698" s="4">
        <v>2015</v>
      </c>
      <c r="M8698" t="str">
        <f>INDEX(RoutesPivot[DepAirport],MATCH($C8698,RoutesPivot[[RouteID]:[RouteID]],0))</f>
        <v>ORD</v>
      </c>
      <c r="N8698" t="str">
        <f>INDEX(RoutesPivot[AirportID],MATCH($C8698,RoutesPivot[[RouteID]:[RouteID]],0))</f>
        <v>PHX</v>
      </c>
      <c r="O8698">
        <f>INDEX(RoutesPivot[Distance],MATCH($C8698,RoutesPivot[[RouteID]:[RouteID]],0))</f>
        <v>1200</v>
      </c>
      <c r="P8698">
        <f>INDEX(RoutesPivot[ListPrice],MATCH($C8698,RoutesPivot[[RouteID]:[RouteID]],0))</f>
        <v>250</v>
      </c>
      <c r="Q8698" t="str">
        <f>INDEX(AirportPivot[AirportName],MATCH($N8698,AirportPivot[[AirportID]:[AirportID]],0))</f>
        <v>Phoenix Sky Harbor International</v>
      </c>
      <c r="R8698">
        <f>INDEX(AirportPivot[Gates (number of available)],MATCH($N8698,AirportPivot[[AirportID]:[AirportID]],0))</f>
        <v>60</v>
      </c>
    </row>
    <row r="8699" spans="1:18" x14ac:dyDescent="0.25">
      <c r="A8699" s="3" t="s">
        <v>8731</v>
      </c>
      <c r="B8699" s="12">
        <v>42212</v>
      </c>
      <c r="C8699" s="4" t="s">
        <v>83</v>
      </c>
      <c r="D8699" s="4">
        <v>2</v>
      </c>
      <c r="E8699" s="4">
        <v>187</v>
      </c>
      <c r="F8699" s="5">
        <v>0.70833333333333337</v>
      </c>
      <c r="G8699" s="6">
        <v>264</v>
      </c>
      <c r="H8699" s="7">
        <v>43560</v>
      </c>
      <c r="I8699" s="7">
        <f>FlightsPivot[[#This Row],[Total Fare]]*10%</f>
        <v>4356</v>
      </c>
      <c r="J8699" s="7">
        <f>FlightsPivot[[#This Row],[Total Fare]]+FlightsPivot[[#This Row],[10% tax ]]</f>
        <v>47916</v>
      </c>
      <c r="K8699" s="4">
        <v>7</v>
      </c>
      <c r="L8699" s="4">
        <v>2015</v>
      </c>
      <c r="M8699" t="str">
        <f>INDEX(RoutesPivot[DepAirport],MATCH($C8699,RoutesPivot[[RouteID]:[RouteID]],0))</f>
        <v>ORD</v>
      </c>
      <c r="N8699" t="str">
        <f>INDEX(RoutesPivot[AirportID],MATCH($C8699,RoutesPivot[[RouteID]:[RouteID]],0))</f>
        <v>BWI</v>
      </c>
      <c r="O8699">
        <f>INDEX(RoutesPivot[Distance],MATCH($C8699,RoutesPivot[[RouteID]:[RouteID]],0))</f>
        <v>520</v>
      </c>
      <c r="P8699">
        <f>INDEX(RoutesPivot[ListPrice],MATCH($C8699,RoutesPivot[[RouteID]:[RouteID]],0))</f>
        <v>240</v>
      </c>
      <c r="Q8699" t="str">
        <f>INDEX(AirportPivot[AirportName],MATCH($N8699,AirportPivot[[AirportID]:[AirportID]],0))</f>
        <v>Baltimore/Washington International Thurgood Marshall</v>
      </c>
      <c r="R8699">
        <f>INDEX(AirportPivot[Gates (number of available)],MATCH($N8699,AirportPivot[[AirportID]:[AirportID]],0))</f>
        <v>58</v>
      </c>
    </row>
    <row r="8700" spans="1:18" x14ac:dyDescent="0.25">
      <c r="A8700" s="3" t="s">
        <v>8732</v>
      </c>
      <c r="B8700" s="12">
        <v>41832</v>
      </c>
      <c r="C8700" s="4" t="s">
        <v>80</v>
      </c>
      <c r="D8700" s="4">
        <v>2</v>
      </c>
      <c r="E8700" s="4">
        <v>51</v>
      </c>
      <c r="F8700" s="5">
        <v>0.58333333333333337</v>
      </c>
      <c r="G8700" s="6">
        <v>330</v>
      </c>
      <c r="H8700" s="7">
        <v>54450</v>
      </c>
      <c r="I8700" s="7">
        <f>FlightsPivot[[#This Row],[Total Fare]]*10%</f>
        <v>5445</v>
      </c>
      <c r="J8700" s="7">
        <f>FlightsPivot[[#This Row],[Total Fare]]+FlightsPivot[[#This Row],[10% tax ]]</f>
        <v>59895</v>
      </c>
      <c r="K8700" s="4">
        <v>7</v>
      </c>
      <c r="L8700" s="4">
        <v>2014</v>
      </c>
      <c r="M8700" t="str">
        <f>INDEX(RoutesPivot[DepAirport],MATCH($C8700,RoutesPivot[[RouteID]:[RouteID]],0))</f>
        <v>ORD</v>
      </c>
      <c r="N8700" t="str">
        <f>INDEX(RoutesPivot[AirportID],MATCH($C8700,RoutesPivot[[RouteID]:[RouteID]],0))</f>
        <v>MIA</v>
      </c>
      <c r="O8700">
        <f>INDEX(RoutesPivot[Distance],MATCH($C8700,RoutesPivot[[RouteID]:[RouteID]],0))</f>
        <v>1000</v>
      </c>
      <c r="P8700">
        <f>INDEX(RoutesPivot[ListPrice],MATCH($C8700,RoutesPivot[[RouteID]:[RouteID]],0))</f>
        <v>300</v>
      </c>
      <c r="Q8700" t="str">
        <f>INDEX(AirportPivot[AirportName],MATCH($N8700,AirportPivot[[AirportID]:[AirportID]],0))</f>
        <v>Miami International</v>
      </c>
      <c r="R8700">
        <f>INDEX(AirportPivot[Gates (number of available)],MATCH($N8700,AirportPivot[[AirportID]:[AirportID]],0))</f>
        <v>80</v>
      </c>
    </row>
    <row r="8701" spans="1:18" x14ac:dyDescent="0.25">
      <c r="A8701" s="3" t="s">
        <v>8733</v>
      </c>
      <c r="B8701" s="12">
        <v>41754</v>
      </c>
      <c r="C8701" s="4" t="s">
        <v>13</v>
      </c>
      <c r="D8701" s="4">
        <v>1.9</v>
      </c>
      <c r="E8701" s="4">
        <v>163</v>
      </c>
      <c r="F8701" s="5">
        <v>0.75</v>
      </c>
      <c r="G8701" s="6">
        <v>250</v>
      </c>
      <c r="H8701" s="7">
        <v>41250</v>
      </c>
      <c r="I8701" s="7">
        <f>FlightsPivot[[#This Row],[Total Fare]]*10%</f>
        <v>4125</v>
      </c>
      <c r="J8701" s="7">
        <f>FlightsPivot[[#This Row],[Total Fare]]+FlightsPivot[[#This Row],[10% tax ]]</f>
        <v>45375</v>
      </c>
      <c r="K8701" s="4">
        <v>4</v>
      </c>
      <c r="L8701" s="4">
        <v>2014</v>
      </c>
      <c r="M8701" t="str">
        <f>INDEX(RoutesPivot[DepAirport],MATCH($C8701,RoutesPivot[[RouteID]:[RouteID]],0))</f>
        <v>ORD</v>
      </c>
      <c r="N8701" t="str">
        <f>INDEX(RoutesPivot[AirportID],MATCH($C8701,RoutesPivot[[RouteID]:[RouteID]],0))</f>
        <v>JFK</v>
      </c>
      <c r="O8701">
        <f>INDEX(RoutesPivot[Distance],MATCH($C8701,RoutesPivot[[RouteID]:[RouteID]],0))</f>
        <v>619</v>
      </c>
      <c r="P8701">
        <f>INDEX(RoutesPivot[ListPrice],MATCH($C8701,RoutesPivot[[RouteID]:[RouteID]],0))</f>
        <v>250</v>
      </c>
      <c r="Q8701" t="str">
        <f>INDEX(AirportPivot[AirportName],MATCH($N8701,AirportPivot[[AirportID]:[AirportID]],0))</f>
        <v>John F Kennedy International</v>
      </c>
      <c r="R8701">
        <f>INDEX(AirportPivot[Gates (number of available)],MATCH($N8701,AirportPivot[[AirportID]:[AirportID]],0))</f>
        <v>120</v>
      </c>
    </row>
    <row r="8702" spans="1:18" x14ac:dyDescent="0.25">
      <c r="A8702" s="3" t="s">
        <v>8734</v>
      </c>
      <c r="B8702" s="12">
        <v>41653</v>
      </c>
      <c r="C8702" s="4" t="s">
        <v>30</v>
      </c>
      <c r="D8702" s="4">
        <v>2.9</v>
      </c>
      <c r="E8702" s="4">
        <v>24</v>
      </c>
      <c r="F8702" s="5">
        <v>0.39583333333333331</v>
      </c>
      <c r="G8702" s="6">
        <v>250</v>
      </c>
      <c r="H8702" s="7">
        <v>46250</v>
      </c>
      <c r="I8702" s="7">
        <f>FlightsPivot[[#This Row],[Total Fare]]*10%</f>
        <v>4625</v>
      </c>
      <c r="J8702" s="7">
        <f>FlightsPivot[[#This Row],[Total Fare]]+FlightsPivot[[#This Row],[10% tax ]]</f>
        <v>50875</v>
      </c>
      <c r="K8702" s="4">
        <v>1</v>
      </c>
      <c r="L8702" s="4">
        <v>2014</v>
      </c>
      <c r="M8702" t="str">
        <f>INDEX(RoutesPivot[DepAirport],MATCH($C8702,RoutesPivot[[RouteID]:[RouteID]],0))</f>
        <v>ORD</v>
      </c>
      <c r="N8702" t="str">
        <f>INDEX(RoutesPivot[AirportID],MATCH($C8702,RoutesPivot[[RouteID]:[RouteID]],0))</f>
        <v>MCO</v>
      </c>
      <c r="O8702">
        <f>INDEX(RoutesPivot[Distance],MATCH($C8702,RoutesPivot[[RouteID]:[RouteID]],0))</f>
        <v>850</v>
      </c>
      <c r="P8702">
        <f>INDEX(RoutesPivot[ListPrice],MATCH($C8702,RoutesPivot[[RouteID]:[RouteID]],0))</f>
        <v>250</v>
      </c>
      <c r="Q8702" t="str">
        <f>INDEX(AirportPivot[AirportName],MATCH($N8702,AirportPivot[[AirportID]:[AirportID]],0))</f>
        <v>Orlando International</v>
      </c>
      <c r="R8702">
        <f>INDEX(AirportPivot[Gates (number of available)],MATCH($N8702,AirportPivot[[AirportID]:[AirportID]],0))</f>
        <v>67</v>
      </c>
    </row>
    <row r="8703" spans="1:18" x14ac:dyDescent="0.25">
      <c r="A8703" s="3" t="s">
        <v>8735</v>
      </c>
      <c r="B8703" s="12">
        <v>42262</v>
      </c>
      <c r="C8703" s="4" t="s">
        <v>70</v>
      </c>
      <c r="D8703" s="4">
        <v>3.7</v>
      </c>
      <c r="E8703" s="4">
        <v>134</v>
      </c>
      <c r="F8703" s="5">
        <v>0.33333333333333331</v>
      </c>
      <c r="G8703" s="6">
        <v>275</v>
      </c>
      <c r="H8703" s="7">
        <v>50875</v>
      </c>
      <c r="I8703" s="7">
        <f>FlightsPivot[[#This Row],[Total Fare]]*10%</f>
        <v>5087.5</v>
      </c>
      <c r="J8703" s="7">
        <f>FlightsPivot[[#This Row],[Total Fare]]+FlightsPivot[[#This Row],[10% tax ]]</f>
        <v>55962.5</v>
      </c>
      <c r="K8703" s="4">
        <v>9</v>
      </c>
      <c r="L8703" s="4">
        <v>2015</v>
      </c>
      <c r="M8703" t="str">
        <f>INDEX(RoutesPivot[DepAirport],MATCH($C8703,RoutesPivot[[RouteID]:[RouteID]],0))</f>
        <v>ORD</v>
      </c>
      <c r="N8703" t="str">
        <f>INDEX(RoutesPivot[AirportID],MATCH($C8703,RoutesPivot[[RouteID]:[RouteID]],0))</f>
        <v>LAS</v>
      </c>
      <c r="O8703">
        <f>INDEX(RoutesPivot[Distance],MATCH($C8703,RoutesPivot[[RouteID]:[RouteID]],0))</f>
        <v>1100</v>
      </c>
      <c r="P8703">
        <f>INDEX(RoutesPivot[ListPrice],MATCH($C8703,RoutesPivot[[RouteID]:[RouteID]],0))</f>
        <v>275</v>
      </c>
      <c r="Q8703" t="str">
        <f>INDEX(AirportPivot[AirportName],MATCH($N8703,AirportPivot[[AirportID]:[AirportID]],0))</f>
        <v>McCarran International</v>
      </c>
      <c r="R8703">
        <f>INDEX(AirportPivot[Gates (number of available)],MATCH($N8703,AirportPivot[[AirportID]:[AirportID]],0))</f>
        <v>68</v>
      </c>
    </row>
    <row r="8704" spans="1:18" x14ac:dyDescent="0.25">
      <c r="A8704" s="3" t="s">
        <v>8736</v>
      </c>
      <c r="B8704" s="12">
        <v>42107</v>
      </c>
      <c r="C8704" s="4" t="s">
        <v>50</v>
      </c>
      <c r="D8704" s="4">
        <v>1.2</v>
      </c>
      <c r="E8704" s="4">
        <v>120</v>
      </c>
      <c r="F8704" s="5">
        <v>0.70833333333333337</v>
      </c>
      <c r="G8704" s="6">
        <v>275</v>
      </c>
      <c r="H8704" s="7">
        <v>50875</v>
      </c>
      <c r="I8704" s="7">
        <f>FlightsPivot[[#This Row],[Total Fare]]*10%</f>
        <v>5087.5</v>
      </c>
      <c r="J8704" s="7">
        <f>FlightsPivot[[#This Row],[Total Fare]]+FlightsPivot[[#This Row],[10% tax ]]</f>
        <v>55962.5</v>
      </c>
      <c r="K8704" s="4">
        <v>4</v>
      </c>
      <c r="L8704" s="4">
        <v>2015</v>
      </c>
      <c r="M8704" t="str">
        <f>INDEX(RoutesPivot[DepAirport],MATCH($C8704,RoutesPivot[[RouteID]:[RouteID]],0))</f>
        <v>ORD</v>
      </c>
      <c r="N8704" t="str">
        <f>INDEX(RoutesPivot[AirportID],MATCH($C8704,RoutesPivot[[RouteID]:[RouteID]],0))</f>
        <v>LGA</v>
      </c>
      <c r="O8704">
        <f>INDEX(RoutesPivot[Distance],MATCH($C8704,RoutesPivot[[RouteID]:[RouteID]],0))</f>
        <v>610</v>
      </c>
      <c r="P8704">
        <f>INDEX(RoutesPivot[ListPrice],MATCH($C8704,RoutesPivot[[RouteID]:[RouteID]],0))</f>
        <v>275</v>
      </c>
      <c r="Q8704" t="str">
        <f>INDEX(AirportPivot[AirportName],MATCH($N8704,AirportPivot[[AirportID]:[AirportID]],0))</f>
        <v>Laguardia</v>
      </c>
      <c r="R8704">
        <f>INDEX(AirportPivot[Gates (number of available)],MATCH($N8704,AirportPivot[[AirportID]:[AirportID]],0))</f>
        <v>66</v>
      </c>
    </row>
    <row r="8705" spans="1:18" x14ac:dyDescent="0.25">
      <c r="A8705" s="3" t="s">
        <v>8737</v>
      </c>
      <c r="B8705" s="12">
        <v>42134</v>
      </c>
      <c r="C8705" s="4" t="s">
        <v>80</v>
      </c>
      <c r="D8705" s="4">
        <v>1.4</v>
      </c>
      <c r="E8705" s="4">
        <v>100</v>
      </c>
      <c r="F8705" s="5">
        <v>0.70833333333333337</v>
      </c>
      <c r="G8705" s="6">
        <v>300</v>
      </c>
      <c r="H8705" s="7">
        <v>55500</v>
      </c>
      <c r="I8705" s="7">
        <f>FlightsPivot[[#This Row],[Total Fare]]*10%</f>
        <v>5550</v>
      </c>
      <c r="J8705" s="7">
        <f>FlightsPivot[[#This Row],[Total Fare]]+FlightsPivot[[#This Row],[10% tax ]]</f>
        <v>61050</v>
      </c>
      <c r="K8705" s="4">
        <v>5</v>
      </c>
      <c r="L8705" s="4">
        <v>2015</v>
      </c>
      <c r="M8705" t="str">
        <f>INDEX(RoutesPivot[DepAirport],MATCH($C8705,RoutesPivot[[RouteID]:[RouteID]],0))</f>
        <v>ORD</v>
      </c>
      <c r="N8705" t="str">
        <f>INDEX(RoutesPivot[AirportID],MATCH($C8705,RoutesPivot[[RouteID]:[RouteID]],0))</f>
        <v>MIA</v>
      </c>
      <c r="O8705">
        <f>INDEX(RoutesPivot[Distance],MATCH($C8705,RoutesPivot[[RouteID]:[RouteID]],0))</f>
        <v>1000</v>
      </c>
      <c r="P8705">
        <f>INDEX(RoutesPivot[ListPrice],MATCH($C8705,RoutesPivot[[RouteID]:[RouteID]],0))</f>
        <v>300</v>
      </c>
      <c r="Q8705" t="str">
        <f>INDEX(AirportPivot[AirportName],MATCH($N8705,AirportPivot[[AirportID]:[AirportID]],0))</f>
        <v>Miami International</v>
      </c>
      <c r="R8705">
        <f>INDEX(AirportPivot[Gates (number of available)],MATCH($N8705,AirportPivot[[AirportID]:[AirportID]],0))</f>
        <v>80</v>
      </c>
    </row>
    <row r="8706" spans="1:18" x14ac:dyDescent="0.25">
      <c r="A8706" s="3" t="s">
        <v>8738</v>
      </c>
      <c r="B8706" s="12">
        <v>41703</v>
      </c>
      <c r="C8706" s="4" t="s">
        <v>15</v>
      </c>
      <c r="D8706" s="4">
        <v>2.2000000000000002</v>
      </c>
      <c r="E8706" s="4">
        <v>60</v>
      </c>
      <c r="F8706" s="5">
        <v>0.83333333333333337</v>
      </c>
      <c r="G8706" s="6">
        <v>225</v>
      </c>
      <c r="H8706" s="7">
        <v>37125</v>
      </c>
      <c r="I8706" s="7">
        <f>FlightsPivot[[#This Row],[Total Fare]]*10%</f>
        <v>3712.5</v>
      </c>
      <c r="J8706" s="7">
        <f>FlightsPivot[[#This Row],[Total Fare]]+FlightsPivot[[#This Row],[10% tax ]]</f>
        <v>40837.5</v>
      </c>
      <c r="K8706" s="4">
        <v>3</v>
      </c>
      <c r="L8706" s="4">
        <v>2014</v>
      </c>
      <c r="M8706" t="str">
        <f>INDEX(RoutesPivot[DepAirport],MATCH($C8706,RoutesPivot[[RouteID]:[RouteID]],0))</f>
        <v>ORD</v>
      </c>
      <c r="N8706" t="str">
        <f>INDEX(RoutesPivot[AirportID],MATCH($C8706,RoutesPivot[[RouteID]:[RouteID]],0))</f>
        <v>EWR</v>
      </c>
      <c r="O8706">
        <f>INDEX(RoutesPivot[Distance],MATCH($C8706,RoutesPivot[[RouteID]:[RouteID]],0))</f>
        <v>600</v>
      </c>
      <c r="P8706">
        <f>INDEX(RoutesPivot[ListPrice],MATCH($C8706,RoutesPivot[[RouteID]:[RouteID]],0))</f>
        <v>225</v>
      </c>
      <c r="Q8706" t="str">
        <f>INDEX(AirportPivot[AirportName],MATCH($N8706,AirportPivot[[AirportID]:[AirportID]],0))</f>
        <v>Newark Liberty International</v>
      </c>
      <c r="R8706">
        <f>INDEX(AirportPivot[Gates (number of available)],MATCH($N8706,AirportPivot[[AirportID]:[AirportID]],0))</f>
        <v>82</v>
      </c>
    </row>
    <row r="8707" spans="1:18" x14ac:dyDescent="0.25">
      <c r="A8707" s="3" t="s">
        <v>8739</v>
      </c>
      <c r="B8707" s="12">
        <v>41780</v>
      </c>
      <c r="C8707" s="4" t="s">
        <v>23</v>
      </c>
      <c r="D8707" s="4">
        <v>2.5</v>
      </c>
      <c r="E8707" s="4">
        <v>113</v>
      </c>
      <c r="F8707" s="5">
        <v>0.79166666666666663</v>
      </c>
      <c r="G8707" s="6">
        <v>300</v>
      </c>
      <c r="H8707" s="7">
        <v>55500</v>
      </c>
      <c r="I8707" s="7">
        <f>FlightsPivot[[#This Row],[Total Fare]]*10%</f>
        <v>5550</v>
      </c>
      <c r="J8707" s="7">
        <f>FlightsPivot[[#This Row],[Total Fare]]+FlightsPivot[[#This Row],[10% tax ]]</f>
        <v>61050</v>
      </c>
      <c r="K8707" s="4">
        <v>5</v>
      </c>
      <c r="L8707" s="4">
        <v>2014</v>
      </c>
      <c r="M8707" t="str">
        <f>INDEX(RoutesPivot[DepAirport],MATCH($C8707,RoutesPivot[[RouteID]:[RouteID]],0))</f>
        <v>ORD</v>
      </c>
      <c r="N8707" t="str">
        <f>INDEX(RoutesPivot[AirportID],MATCH($C8707,RoutesPivot[[RouteID]:[RouteID]],0))</f>
        <v>DEN</v>
      </c>
      <c r="O8707">
        <f>INDEX(RoutesPivot[Distance],MATCH($C8707,RoutesPivot[[RouteID]:[RouteID]],0))</f>
        <v>800</v>
      </c>
      <c r="P8707">
        <f>INDEX(RoutesPivot[ListPrice],MATCH($C8707,RoutesPivot[[RouteID]:[RouteID]],0))</f>
        <v>300</v>
      </c>
      <c r="Q8707" t="str">
        <f>INDEX(AirportPivot[AirportName],MATCH($N8707,AirportPivot[[AirportID]:[AirportID]],0))</f>
        <v>Denver International</v>
      </c>
      <c r="R8707">
        <f>INDEX(AirportPivot[Gates (number of available)],MATCH($N8707,AirportPivot[[AirportID]:[AirportID]],0))</f>
        <v>75</v>
      </c>
    </row>
    <row r="8708" spans="1:18" x14ac:dyDescent="0.25">
      <c r="A8708" s="3" t="s">
        <v>8740</v>
      </c>
      <c r="B8708" s="12">
        <v>41850</v>
      </c>
      <c r="C8708" s="4" t="s">
        <v>11</v>
      </c>
      <c r="D8708" s="4">
        <v>3</v>
      </c>
      <c r="E8708" s="4">
        <v>75</v>
      </c>
      <c r="F8708" s="5">
        <v>0.79166666666666663</v>
      </c>
      <c r="G8708" s="6">
        <v>330</v>
      </c>
      <c r="H8708" s="7">
        <v>59730</v>
      </c>
      <c r="I8708" s="7">
        <f>FlightsPivot[[#This Row],[Total Fare]]*10%</f>
        <v>5973</v>
      </c>
      <c r="J8708" s="7">
        <f>FlightsPivot[[#This Row],[Total Fare]]+FlightsPivot[[#This Row],[10% tax ]]</f>
        <v>65703</v>
      </c>
      <c r="K8708" s="4">
        <v>7</v>
      </c>
      <c r="L8708" s="4">
        <v>2014</v>
      </c>
      <c r="M8708" t="str">
        <f>INDEX(RoutesPivot[DepAirport],MATCH($C8708,RoutesPivot[[RouteID]:[RouteID]],0))</f>
        <v>ORD</v>
      </c>
      <c r="N8708" t="str">
        <f>INDEX(RoutesPivot[AirportID],MATCH($C8708,RoutesPivot[[RouteID]:[RouteID]],0))</f>
        <v>BOS</v>
      </c>
      <c r="O8708">
        <f>INDEX(RoutesPivot[Distance],MATCH($C8708,RoutesPivot[[RouteID]:[RouteID]],0))</f>
        <v>730</v>
      </c>
      <c r="P8708">
        <f>INDEX(RoutesPivot[ListPrice],MATCH($C8708,RoutesPivot[[RouteID]:[RouteID]],0))</f>
        <v>300</v>
      </c>
      <c r="Q8708" t="str">
        <f>INDEX(AirportPivot[AirportName],MATCH($N8708,AirportPivot[[AirportID]:[AirportID]],0))</f>
        <v>General Edward Lawrence Logan International</v>
      </c>
      <c r="R8708">
        <f>INDEX(AirportPivot[Gates (number of available)],MATCH($N8708,AirportPivot[[AirportID]:[AirportID]],0))</f>
        <v>63</v>
      </c>
    </row>
    <row r="8709" spans="1:18" x14ac:dyDescent="0.25">
      <c r="A8709" s="3" t="s">
        <v>8741</v>
      </c>
      <c r="B8709" s="12">
        <v>41791</v>
      </c>
      <c r="C8709" s="4" t="s">
        <v>23</v>
      </c>
      <c r="D8709" s="4">
        <v>1.7</v>
      </c>
      <c r="E8709" s="4">
        <v>13</v>
      </c>
      <c r="F8709" s="5">
        <v>0.75</v>
      </c>
      <c r="G8709" s="6">
        <v>330</v>
      </c>
      <c r="H8709" s="7">
        <v>61050</v>
      </c>
      <c r="I8709" s="7">
        <f>FlightsPivot[[#This Row],[Total Fare]]*10%</f>
        <v>6105</v>
      </c>
      <c r="J8709" s="7">
        <f>FlightsPivot[[#This Row],[Total Fare]]+FlightsPivot[[#This Row],[10% tax ]]</f>
        <v>67155</v>
      </c>
      <c r="K8709" s="4">
        <v>6</v>
      </c>
      <c r="L8709" s="4">
        <v>2014</v>
      </c>
      <c r="M8709" t="str">
        <f>INDEX(RoutesPivot[DepAirport],MATCH($C8709,RoutesPivot[[RouteID]:[RouteID]],0))</f>
        <v>ORD</v>
      </c>
      <c r="N8709" t="str">
        <f>INDEX(RoutesPivot[AirportID],MATCH($C8709,RoutesPivot[[RouteID]:[RouteID]],0))</f>
        <v>DEN</v>
      </c>
      <c r="O8709">
        <f>INDEX(RoutesPivot[Distance],MATCH($C8709,RoutesPivot[[RouteID]:[RouteID]],0))</f>
        <v>800</v>
      </c>
      <c r="P8709">
        <f>INDEX(RoutesPivot[ListPrice],MATCH($C8709,RoutesPivot[[RouteID]:[RouteID]],0))</f>
        <v>300</v>
      </c>
      <c r="Q8709" t="str">
        <f>INDEX(AirportPivot[AirportName],MATCH($N8709,AirportPivot[[AirportID]:[AirportID]],0))</f>
        <v>Denver International</v>
      </c>
      <c r="R8709">
        <f>INDEX(AirportPivot[Gates (number of available)],MATCH($N8709,AirportPivot[[AirportID]:[AirportID]],0))</f>
        <v>75</v>
      </c>
    </row>
    <row r="8710" spans="1:18" x14ac:dyDescent="0.25">
      <c r="A8710" s="3" t="s">
        <v>8742</v>
      </c>
      <c r="B8710" s="12">
        <v>41814</v>
      </c>
      <c r="C8710" s="4" t="s">
        <v>27</v>
      </c>
      <c r="D8710" s="4">
        <v>12.3</v>
      </c>
      <c r="E8710" s="4">
        <v>40</v>
      </c>
      <c r="F8710" s="5">
        <v>0.4375</v>
      </c>
      <c r="G8710" s="6">
        <v>220</v>
      </c>
      <c r="H8710" s="7">
        <v>36300</v>
      </c>
      <c r="I8710" s="7">
        <f>FlightsPivot[[#This Row],[Total Fare]]*10%</f>
        <v>3630</v>
      </c>
      <c r="J8710" s="7">
        <f>FlightsPivot[[#This Row],[Total Fare]]+FlightsPivot[[#This Row],[10% tax ]]</f>
        <v>39930</v>
      </c>
      <c r="K8710" s="4">
        <v>6</v>
      </c>
      <c r="L8710" s="4">
        <v>2014</v>
      </c>
      <c r="M8710" t="str">
        <f>INDEX(RoutesPivot[DepAirport],MATCH($C8710,RoutesPivot[[RouteID]:[RouteID]],0))</f>
        <v>ORD</v>
      </c>
      <c r="N8710" t="str">
        <f>INDEX(RoutesPivot[AirportID],MATCH($C8710,RoutesPivot[[RouteID]:[RouteID]],0))</f>
        <v>ATL</v>
      </c>
      <c r="O8710">
        <f>INDEX(RoutesPivot[Distance],MATCH($C8710,RoutesPivot[[RouteID]:[RouteID]],0))</f>
        <v>510</v>
      </c>
      <c r="P8710">
        <f>INDEX(RoutesPivot[ListPrice],MATCH($C8710,RoutesPivot[[RouteID]:[RouteID]],0))</f>
        <v>200</v>
      </c>
      <c r="Q8710" t="str">
        <f>INDEX(AirportPivot[AirportName],MATCH($N8710,AirportPivot[[AirportID]:[AirportID]],0))</f>
        <v>Hartsfield-Jackson Atlanta International</v>
      </c>
      <c r="R8710">
        <f>INDEX(AirportPivot[Gates (number of available)],MATCH($N8710,AirportPivot[[AirportID]:[AirportID]],0))</f>
        <v>100</v>
      </c>
    </row>
    <row r="8711" spans="1:18" x14ac:dyDescent="0.25">
      <c r="A8711" s="3" t="s">
        <v>8743</v>
      </c>
      <c r="B8711" s="12">
        <v>42064</v>
      </c>
      <c r="C8711" s="4" t="s">
        <v>23</v>
      </c>
      <c r="D8711" s="4">
        <v>3.2</v>
      </c>
      <c r="E8711" s="4">
        <v>45</v>
      </c>
      <c r="F8711" s="5">
        <v>0.35416666666666669</v>
      </c>
      <c r="G8711" s="6">
        <v>300</v>
      </c>
      <c r="H8711" s="7">
        <v>49500</v>
      </c>
      <c r="I8711" s="7">
        <f>FlightsPivot[[#This Row],[Total Fare]]*10%</f>
        <v>4950</v>
      </c>
      <c r="J8711" s="7">
        <f>FlightsPivot[[#This Row],[Total Fare]]+FlightsPivot[[#This Row],[10% tax ]]</f>
        <v>54450</v>
      </c>
      <c r="K8711" s="4">
        <v>3</v>
      </c>
      <c r="L8711" s="4">
        <v>2015</v>
      </c>
      <c r="M8711" t="str">
        <f>INDEX(RoutesPivot[DepAirport],MATCH($C8711,RoutesPivot[[RouteID]:[RouteID]],0))</f>
        <v>ORD</v>
      </c>
      <c r="N8711" t="str">
        <f>INDEX(RoutesPivot[AirportID],MATCH($C8711,RoutesPivot[[RouteID]:[RouteID]],0))</f>
        <v>DEN</v>
      </c>
      <c r="O8711">
        <f>INDEX(RoutesPivot[Distance],MATCH($C8711,RoutesPivot[[RouteID]:[RouteID]],0))</f>
        <v>800</v>
      </c>
      <c r="P8711">
        <f>INDEX(RoutesPivot[ListPrice],MATCH($C8711,RoutesPivot[[RouteID]:[RouteID]],0))</f>
        <v>300</v>
      </c>
      <c r="Q8711" t="str">
        <f>INDEX(AirportPivot[AirportName],MATCH($N8711,AirportPivot[[AirportID]:[AirportID]],0))</f>
        <v>Denver International</v>
      </c>
      <c r="R8711">
        <f>INDEX(AirportPivot[Gates (number of available)],MATCH($N8711,AirportPivot[[AirportID]:[AirportID]],0))</f>
        <v>75</v>
      </c>
    </row>
    <row r="8712" spans="1:18" x14ac:dyDescent="0.25">
      <c r="A8712" s="3" t="s">
        <v>8744</v>
      </c>
      <c r="B8712" s="12">
        <v>41985</v>
      </c>
      <c r="C8712" s="4" t="s">
        <v>83</v>
      </c>
      <c r="D8712" s="4">
        <v>2.2999999999999998</v>
      </c>
      <c r="E8712" s="4">
        <v>129</v>
      </c>
      <c r="F8712" s="5">
        <v>0.70833333333333337</v>
      </c>
      <c r="G8712" s="6">
        <v>240</v>
      </c>
      <c r="H8712" s="7">
        <v>44400</v>
      </c>
      <c r="I8712" s="7">
        <f>FlightsPivot[[#This Row],[Total Fare]]*10%</f>
        <v>4440</v>
      </c>
      <c r="J8712" s="7">
        <f>FlightsPivot[[#This Row],[Total Fare]]+FlightsPivot[[#This Row],[10% tax ]]</f>
        <v>48840</v>
      </c>
      <c r="K8712" s="4">
        <v>12</v>
      </c>
      <c r="L8712" s="4">
        <v>2014</v>
      </c>
      <c r="M8712" t="str">
        <f>INDEX(RoutesPivot[DepAirport],MATCH($C8712,RoutesPivot[[RouteID]:[RouteID]],0))</f>
        <v>ORD</v>
      </c>
      <c r="N8712" t="str">
        <f>INDEX(RoutesPivot[AirportID],MATCH($C8712,RoutesPivot[[RouteID]:[RouteID]],0))</f>
        <v>BWI</v>
      </c>
      <c r="O8712">
        <f>INDEX(RoutesPivot[Distance],MATCH($C8712,RoutesPivot[[RouteID]:[RouteID]],0))</f>
        <v>520</v>
      </c>
      <c r="P8712">
        <f>INDEX(RoutesPivot[ListPrice],MATCH($C8712,RoutesPivot[[RouteID]:[RouteID]],0))</f>
        <v>240</v>
      </c>
      <c r="Q8712" t="str">
        <f>INDEX(AirportPivot[AirportName],MATCH($N8712,AirportPivot[[AirportID]:[AirportID]],0))</f>
        <v>Baltimore/Washington International Thurgood Marshall</v>
      </c>
      <c r="R8712">
        <f>INDEX(AirportPivot[Gates (number of available)],MATCH($N8712,AirportPivot[[AirportID]:[AirportID]],0))</f>
        <v>58</v>
      </c>
    </row>
    <row r="8713" spans="1:18" x14ac:dyDescent="0.25">
      <c r="A8713" s="3" t="s">
        <v>8745</v>
      </c>
      <c r="B8713" s="12">
        <v>42090</v>
      </c>
      <c r="C8713" s="4" t="s">
        <v>40</v>
      </c>
      <c r="D8713" s="4">
        <v>2.8</v>
      </c>
      <c r="E8713" s="4">
        <v>189</v>
      </c>
      <c r="F8713" s="5">
        <v>0.29166666666666669</v>
      </c>
      <c r="G8713" s="6">
        <v>115</v>
      </c>
      <c r="H8713" s="7">
        <v>18975</v>
      </c>
      <c r="I8713" s="7">
        <f>FlightsPivot[[#This Row],[Total Fare]]*10%</f>
        <v>1897.5</v>
      </c>
      <c r="J8713" s="7">
        <f>FlightsPivot[[#This Row],[Total Fare]]+FlightsPivot[[#This Row],[10% tax ]]</f>
        <v>20872.5</v>
      </c>
      <c r="K8713" s="4">
        <v>3</v>
      </c>
      <c r="L8713" s="4">
        <v>2015</v>
      </c>
      <c r="M8713" t="str">
        <f>INDEX(RoutesPivot[DepAirport],MATCH($C8713,RoutesPivot[[RouteID]:[RouteID]],0))</f>
        <v>ORD</v>
      </c>
      <c r="N8713" t="str">
        <f>INDEX(RoutesPivot[AirportID],MATCH($C8713,RoutesPivot[[RouteID]:[RouteID]],0))</f>
        <v>MSP</v>
      </c>
      <c r="O8713">
        <f>INDEX(RoutesPivot[Distance],MATCH($C8713,RoutesPivot[[RouteID]:[RouteID]],0))</f>
        <v>300</v>
      </c>
      <c r="P8713">
        <f>INDEX(RoutesPivot[ListPrice],MATCH($C8713,RoutesPivot[[RouteID]:[RouteID]],0))</f>
        <v>115</v>
      </c>
      <c r="Q8713" t="str">
        <f>INDEX(AirportPivot[AirportName],MATCH($N8713,AirportPivot[[AirportID]:[AirportID]],0))</f>
        <v>Minneapolis-St Paul International/Wold-Chamberlain</v>
      </c>
      <c r="R8713">
        <f>INDEX(AirportPivot[Gates (number of available)],MATCH($N8713,AirportPivot[[AirportID]:[AirportID]],0))</f>
        <v>65</v>
      </c>
    </row>
    <row r="8714" spans="1:18" x14ac:dyDescent="0.25">
      <c r="A8714" s="3" t="s">
        <v>8746</v>
      </c>
      <c r="B8714" s="12">
        <v>42349</v>
      </c>
      <c r="C8714" s="4" t="s">
        <v>37</v>
      </c>
      <c r="D8714" s="4">
        <v>2.7</v>
      </c>
      <c r="E8714" s="4">
        <v>177</v>
      </c>
      <c r="F8714" s="5">
        <v>0.54166666666666663</v>
      </c>
      <c r="G8714" s="6">
        <v>350</v>
      </c>
      <c r="H8714" s="7">
        <v>57750</v>
      </c>
      <c r="I8714" s="7">
        <f>FlightsPivot[[#This Row],[Total Fare]]*10%</f>
        <v>5775</v>
      </c>
      <c r="J8714" s="7">
        <f>FlightsPivot[[#This Row],[Total Fare]]+FlightsPivot[[#This Row],[10% tax ]]</f>
        <v>63525</v>
      </c>
      <c r="K8714" s="4">
        <v>12</v>
      </c>
      <c r="L8714" s="4">
        <v>2015</v>
      </c>
      <c r="M8714" t="str">
        <f>INDEX(RoutesPivot[DepAirport],MATCH($C8714,RoutesPivot[[RouteID]:[RouteID]],0))</f>
        <v>ORD</v>
      </c>
      <c r="N8714" t="str">
        <f>INDEX(RoutesPivot[AirportID],MATCH($C8714,RoutesPivot[[RouteID]:[RouteID]],0))</f>
        <v>SEA</v>
      </c>
      <c r="O8714">
        <f>INDEX(RoutesPivot[Distance],MATCH($C8714,RoutesPivot[[RouteID]:[RouteID]],0))</f>
        <v>1500</v>
      </c>
      <c r="P8714">
        <f>INDEX(RoutesPivot[ListPrice],MATCH($C8714,RoutesPivot[[RouteID]:[RouteID]],0))</f>
        <v>350</v>
      </c>
      <c r="Q8714" t="str">
        <f>INDEX(AirportPivot[AirportName],MATCH($N8714,AirportPivot[[AirportID]:[AirportID]],0))</f>
        <v>Seattle-Tacoma International</v>
      </c>
      <c r="R8714">
        <f>INDEX(AirportPivot[Gates (number of available)],MATCH($N8714,AirportPivot[[AirportID]:[AirportID]],0))</f>
        <v>58</v>
      </c>
    </row>
    <row r="8715" spans="1:18" x14ac:dyDescent="0.25">
      <c r="A8715" s="3" t="s">
        <v>8747</v>
      </c>
      <c r="B8715" s="12">
        <v>41710</v>
      </c>
      <c r="C8715" s="4" t="s">
        <v>17</v>
      </c>
      <c r="D8715" s="4">
        <v>4.5</v>
      </c>
      <c r="E8715" s="4">
        <v>121</v>
      </c>
      <c r="F8715" s="5">
        <v>0.75</v>
      </c>
      <c r="G8715" s="6">
        <v>350</v>
      </c>
      <c r="H8715" s="7">
        <v>64750</v>
      </c>
      <c r="I8715" s="7">
        <f>FlightsPivot[[#This Row],[Total Fare]]*10%</f>
        <v>6475</v>
      </c>
      <c r="J8715" s="7">
        <f>FlightsPivot[[#This Row],[Total Fare]]+FlightsPivot[[#This Row],[10% tax ]]</f>
        <v>71225</v>
      </c>
      <c r="K8715" s="4">
        <v>3</v>
      </c>
      <c r="L8715" s="4">
        <v>2014</v>
      </c>
      <c r="M8715" t="str">
        <f>INDEX(RoutesPivot[DepAirport],MATCH($C8715,RoutesPivot[[RouteID]:[RouteID]],0))</f>
        <v>ORD</v>
      </c>
      <c r="N8715" t="str">
        <f>INDEX(RoutesPivot[AirportID],MATCH($C8715,RoutesPivot[[RouteID]:[RouteID]],0))</f>
        <v>LAX</v>
      </c>
      <c r="O8715">
        <f>INDEX(RoutesPivot[Distance],MATCH($C8715,RoutesPivot[[RouteID]:[RouteID]],0))</f>
        <v>1518</v>
      </c>
      <c r="P8715">
        <f>INDEX(RoutesPivot[ListPrice],MATCH($C8715,RoutesPivot[[RouteID]:[RouteID]],0))</f>
        <v>350</v>
      </c>
      <c r="Q8715" t="str">
        <f>INDEX(AirportPivot[AirportName],MATCH($N8715,AirportPivot[[AirportID]:[AirportID]],0))</f>
        <v>Los Angeles International</v>
      </c>
      <c r="R8715">
        <f>INDEX(AirportPivot[Gates (number of available)],MATCH($N8715,AirportPivot[[AirportID]:[AirportID]],0))</f>
        <v>86</v>
      </c>
    </row>
    <row r="8716" spans="1:18" x14ac:dyDescent="0.25">
      <c r="A8716" s="3" t="s">
        <v>8748</v>
      </c>
      <c r="B8716" s="12">
        <v>42054</v>
      </c>
      <c r="C8716" s="4" t="s">
        <v>98</v>
      </c>
      <c r="D8716" s="4">
        <v>3.2</v>
      </c>
      <c r="E8716" s="4">
        <v>16</v>
      </c>
      <c r="F8716" s="5">
        <v>0.375</v>
      </c>
      <c r="G8716" s="6">
        <v>275</v>
      </c>
      <c r="H8716" s="7">
        <v>50875</v>
      </c>
      <c r="I8716" s="7">
        <f>FlightsPivot[[#This Row],[Total Fare]]*10%</f>
        <v>5087.5</v>
      </c>
      <c r="J8716" s="7">
        <f>FlightsPivot[[#This Row],[Total Fare]]+FlightsPivot[[#This Row],[10% tax ]]</f>
        <v>55962.5</v>
      </c>
      <c r="K8716" s="4">
        <v>2</v>
      </c>
      <c r="L8716" s="4">
        <v>2015</v>
      </c>
      <c r="M8716" t="str">
        <f>INDEX(RoutesPivot[DepAirport],MATCH($C8716,RoutesPivot[[RouteID]:[RouteID]],0))</f>
        <v>ORD</v>
      </c>
      <c r="N8716" t="str">
        <f>INDEX(RoutesPivot[AirportID],MATCH($C8716,RoutesPivot[[RouteID]:[RouteID]],0))</f>
        <v>PHL</v>
      </c>
      <c r="O8716">
        <f>INDEX(RoutesPivot[Distance],MATCH($C8716,RoutesPivot[[RouteID]:[RouteID]],0))</f>
        <v>580</v>
      </c>
      <c r="P8716">
        <f>INDEX(RoutesPivot[ListPrice],MATCH($C8716,RoutesPivot[[RouteID]:[RouteID]],0))</f>
        <v>275</v>
      </c>
      <c r="Q8716" t="str">
        <f>INDEX(AirportPivot[AirportName],MATCH($N8716,AirportPivot[[AirportID]:[AirportID]],0))</f>
        <v>Philadelphia International</v>
      </c>
      <c r="R8716">
        <f>INDEX(AirportPivot[Gates (number of available)],MATCH($N8716,AirportPivot[[AirportID]:[AirportID]],0))</f>
        <v>89</v>
      </c>
    </row>
    <row r="8717" spans="1:18" x14ac:dyDescent="0.25">
      <c r="A8717" s="3" t="s">
        <v>8749</v>
      </c>
      <c r="B8717" s="12">
        <v>42153</v>
      </c>
      <c r="C8717" s="4" t="s">
        <v>70</v>
      </c>
      <c r="D8717" s="4">
        <v>2.1</v>
      </c>
      <c r="E8717" s="4">
        <v>200</v>
      </c>
      <c r="F8717" s="5">
        <v>0.72916666666666663</v>
      </c>
      <c r="G8717" s="6">
        <v>275</v>
      </c>
      <c r="H8717" s="7">
        <v>45375</v>
      </c>
      <c r="I8717" s="7">
        <f>FlightsPivot[[#This Row],[Total Fare]]*10%</f>
        <v>4537.5</v>
      </c>
      <c r="J8717" s="7">
        <f>FlightsPivot[[#This Row],[Total Fare]]+FlightsPivot[[#This Row],[10% tax ]]</f>
        <v>49912.5</v>
      </c>
      <c r="K8717" s="4">
        <v>5</v>
      </c>
      <c r="L8717" s="4">
        <v>2015</v>
      </c>
      <c r="M8717" t="str">
        <f>INDEX(RoutesPivot[DepAirport],MATCH($C8717,RoutesPivot[[RouteID]:[RouteID]],0))</f>
        <v>ORD</v>
      </c>
      <c r="N8717" t="str">
        <f>INDEX(RoutesPivot[AirportID],MATCH($C8717,RoutesPivot[[RouteID]:[RouteID]],0))</f>
        <v>LAS</v>
      </c>
      <c r="O8717">
        <f>INDEX(RoutesPivot[Distance],MATCH($C8717,RoutesPivot[[RouteID]:[RouteID]],0))</f>
        <v>1100</v>
      </c>
      <c r="P8717">
        <f>INDEX(RoutesPivot[ListPrice],MATCH($C8717,RoutesPivot[[RouteID]:[RouteID]],0))</f>
        <v>275</v>
      </c>
      <c r="Q8717" t="str">
        <f>INDEX(AirportPivot[AirportName],MATCH($N8717,AirportPivot[[AirportID]:[AirportID]],0))</f>
        <v>McCarran International</v>
      </c>
      <c r="R8717">
        <f>INDEX(AirportPivot[Gates (number of available)],MATCH($N8717,AirportPivot[[AirportID]:[AirportID]],0))</f>
        <v>68</v>
      </c>
    </row>
    <row r="8718" spans="1:18" x14ac:dyDescent="0.25">
      <c r="A8718" s="3" t="s">
        <v>8750</v>
      </c>
      <c r="B8718" s="12">
        <v>41736</v>
      </c>
      <c r="C8718" s="4" t="s">
        <v>23</v>
      </c>
      <c r="D8718" s="4">
        <v>2.8</v>
      </c>
      <c r="E8718" s="4">
        <v>102</v>
      </c>
      <c r="F8718" s="5">
        <v>0.70833333333333337</v>
      </c>
      <c r="G8718" s="6">
        <v>300</v>
      </c>
      <c r="H8718" s="7">
        <v>55500</v>
      </c>
      <c r="I8718" s="7">
        <f>FlightsPivot[[#This Row],[Total Fare]]*10%</f>
        <v>5550</v>
      </c>
      <c r="J8718" s="7">
        <f>FlightsPivot[[#This Row],[Total Fare]]+FlightsPivot[[#This Row],[10% tax ]]</f>
        <v>61050</v>
      </c>
      <c r="K8718" s="4">
        <v>4</v>
      </c>
      <c r="L8718" s="4">
        <v>2014</v>
      </c>
      <c r="M8718" t="str">
        <f>INDEX(RoutesPivot[DepAirport],MATCH($C8718,RoutesPivot[[RouteID]:[RouteID]],0))</f>
        <v>ORD</v>
      </c>
      <c r="N8718" t="str">
        <f>INDEX(RoutesPivot[AirportID],MATCH($C8718,RoutesPivot[[RouteID]:[RouteID]],0))</f>
        <v>DEN</v>
      </c>
      <c r="O8718">
        <f>INDEX(RoutesPivot[Distance],MATCH($C8718,RoutesPivot[[RouteID]:[RouteID]],0))</f>
        <v>800</v>
      </c>
      <c r="P8718">
        <f>INDEX(RoutesPivot[ListPrice],MATCH($C8718,RoutesPivot[[RouteID]:[RouteID]],0))</f>
        <v>300</v>
      </c>
      <c r="Q8718" t="str">
        <f>INDEX(AirportPivot[AirportName],MATCH($N8718,AirportPivot[[AirportID]:[AirportID]],0))</f>
        <v>Denver International</v>
      </c>
      <c r="R8718">
        <f>INDEX(AirportPivot[Gates (number of available)],MATCH($N8718,AirportPivot[[AirportID]:[AirportID]],0))</f>
        <v>75</v>
      </c>
    </row>
    <row r="8719" spans="1:18" x14ac:dyDescent="0.25">
      <c r="A8719" s="3" t="s">
        <v>8751</v>
      </c>
      <c r="B8719" s="12">
        <v>41800</v>
      </c>
      <c r="C8719" s="4" t="s">
        <v>15</v>
      </c>
      <c r="D8719" s="4">
        <v>2.4</v>
      </c>
      <c r="E8719" s="4">
        <v>6</v>
      </c>
      <c r="F8719" s="5">
        <v>0.75</v>
      </c>
      <c r="G8719" s="6">
        <v>247.5</v>
      </c>
      <c r="H8719" s="7">
        <v>45787.5</v>
      </c>
      <c r="I8719" s="7">
        <f>FlightsPivot[[#This Row],[Total Fare]]*10%</f>
        <v>4578.75</v>
      </c>
      <c r="J8719" s="7">
        <f>FlightsPivot[[#This Row],[Total Fare]]+FlightsPivot[[#This Row],[10% tax ]]</f>
        <v>50366.25</v>
      </c>
      <c r="K8719" s="4">
        <v>6</v>
      </c>
      <c r="L8719" s="4">
        <v>2014</v>
      </c>
      <c r="M8719" t="str">
        <f>INDEX(RoutesPivot[DepAirport],MATCH($C8719,RoutesPivot[[RouteID]:[RouteID]],0))</f>
        <v>ORD</v>
      </c>
      <c r="N8719" t="str">
        <f>INDEX(RoutesPivot[AirportID],MATCH($C8719,RoutesPivot[[RouteID]:[RouteID]],0))</f>
        <v>EWR</v>
      </c>
      <c r="O8719">
        <f>INDEX(RoutesPivot[Distance],MATCH($C8719,RoutesPivot[[RouteID]:[RouteID]],0))</f>
        <v>600</v>
      </c>
      <c r="P8719">
        <f>INDEX(RoutesPivot[ListPrice],MATCH($C8719,RoutesPivot[[RouteID]:[RouteID]],0))</f>
        <v>225</v>
      </c>
      <c r="Q8719" t="str">
        <f>INDEX(AirportPivot[AirportName],MATCH($N8719,AirportPivot[[AirportID]:[AirportID]],0))</f>
        <v>Newark Liberty International</v>
      </c>
      <c r="R8719">
        <f>INDEX(AirportPivot[Gates (number of available)],MATCH($N8719,AirportPivot[[AirportID]:[AirportID]],0))</f>
        <v>82</v>
      </c>
    </row>
    <row r="8720" spans="1:18" x14ac:dyDescent="0.25">
      <c r="A8720" s="3" t="s">
        <v>8752</v>
      </c>
      <c r="B8720" s="12">
        <v>42165</v>
      </c>
      <c r="C8720" s="4" t="s">
        <v>25</v>
      </c>
      <c r="D8720" s="4">
        <v>1.8</v>
      </c>
      <c r="E8720" s="4">
        <v>150</v>
      </c>
      <c r="F8720" s="5">
        <v>0.75</v>
      </c>
      <c r="G8720" s="6">
        <v>220</v>
      </c>
      <c r="H8720" s="7">
        <v>40700</v>
      </c>
      <c r="I8720" s="7">
        <f>FlightsPivot[[#This Row],[Total Fare]]*10%</f>
        <v>4070</v>
      </c>
      <c r="J8720" s="7">
        <f>FlightsPivot[[#This Row],[Total Fare]]+FlightsPivot[[#This Row],[10% tax ]]</f>
        <v>44770</v>
      </c>
      <c r="K8720" s="4">
        <v>6</v>
      </c>
      <c r="L8720" s="4">
        <v>2015</v>
      </c>
      <c r="M8720" t="str">
        <f>INDEX(RoutesPivot[DepAirport],MATCH($C8720,RoutesPivot[[RouteID]:[RouteID]],0))</f>
        <v>ORD</v>
      </c>
      <c r="N8720" t="str">
        <f>INDEX(RoutesPivot[AirportID],MATCH($C8720,RoutesPivot[[RouteID]:[RouteID]],0))</f>
        <v>DFW</v>
      </c>
      <c r="O8720">
        <f>INDEX(RoutesPivot[Distance],MATCH($C8720,RoutesPivot[[RouteID]:[RouteID]],0))</f>
        <v>700</v>
      </c>
      <c r="P8720">
        <f>INDEX(RoutesPivot[ListPrice],MATCH($C8720,RoutesPivot[[RouteID]:[RouteID]],0))</f>
        <v>200</v>
      </c>
      <c r="Q8720" t="str">
        <f>INDEX(AirportPivot[AirportName],MATCH($N8720,AirportPivot[[AirportID]:[AirportID]],0))</f>
        <v>Dallas/Fort Worth International</v>
      </c>
      <c r="R8720">
        <f>INDEX(AirportPivot[Gates (number of available)],MATCH($N8720,AirportPivot[[AirportID]:[AirportID]],0))</f>
        <v>130</v>
      </c>
    </row>
    <row r="8721" spans="1:18" x14ac:dyDescent="0.25">
      <c r="A8721" s="3" t="s">
        <v>8753</v>
      </c>
      <c r="B8721" s="12">
        <v>41641</v>
      </c>
      <c r="C8721" s="4" t="s">
        <v>98</v>
      </c>
      <c r="D8721" s="4">
        <v>2.2000000000000002</v>
      </c>
      <c r="E8721" s="4">
        <v>61</v>
      </c>
      <c r="F8721" s="5">
        <v>0.625</v>
      </c>
      <c r="G8721" s="6">
        <v>275</v>
      </c>
      <c r="H8721" s="7">
        <v>45375</v>
      </c>
      <c r="I8721" s="7">
        <f>FlightsPivot[[#This Row],[Total Fare]]*10%</f>
        <v>4537.5</v>
      </c>
      <c r="J8721" s="7">
        <f>FlightsPivot[[#This Row],[Total Fare]]+FlightsPivot[[#This Row],[10% tax ]]</f>
        <v>49912.5</v>
      </c>
      <c r="K8721" s="4">
        <v>1</v>
      </c>
      <c r="L8721" s="4">
        <v>2014</v>
      </c>
      <c r="M8721" t="str">
        <f>INDEX(RoutesPivot[DepAirport],MATCH($C8721,RoutesPivot[[RouteID]:[RouteID]],0))</f>
        <v>ORD</v>
      </c>
      <c r="N8721" t="str">
        <f>INDEX(RoutesPivot[AirportID],MATCH($C8721,RoutesPivot[[RouteID]:[RouteID]],0))</f>
        <v>PHL</v>
      </c>
      <c r="O8721">
        <f>INDEX(RoutesPivot[Distance],MATCH($C8721,RoutesPivot[[RouteID]:[RouteID]],0))</f>
        <v>580</v>
      </c>
      <c r="P8721">
        <f>INDEX(RoutesPivot[ListPrice],MATCH($C8721,RoutesPivot[[RouteID]:[RouteID]],0))</f>
        <v>275</v>
      </c>
      <c r="Q8721" t="str">
        <f>INDEX(AirportPivot[AirportName],MATCH($N8721,AirportPivot[[AirportID]:[AirportID]],0))</f>
        <v>Philadelphia International</v>
      </c>
      <c r="R8721">
        <f>INDEX(AirportPivot[Gates (number of available)],MATCH($N8721,AirportPivot[[AirportID]:[AirportID]],0))</f>
        <v>89</v>
      </c>
    </row>
    <row r="8722" spans="1:18" x14ac:dyDescent="0.25">
      <c r="A8722" s="3" t="s">
        <v>8754</v>
      </c>
      <c r="B8722" s="12">
        <v>41851</v>
      </c>
      <c r="C8722" s="4" t="s">
        <v>25</v>
      </c>
      <c r="D8722" s="4">
        <v>0.5</v>
      </c>
      <c r="E8722" s="4">
        <v>4</v>
      </c>
      <c r="F8722" s="5">
        <v>0.70833333333333337</v>
      </c>
      <c r="G8722" s="6">
        <v>220</v>
      </c>
      <c r="H8722" s="7">
        <v>40700</v>
      </c>
      <c r="I8722" s="7">
        <f>FlightsPivot[[#This Row],[Total Fare]]*10%</f>
        <v>4070</v>
      </c>
      <c r="J8722" s="7">
        <f>FlightsPivot[[#This Row],[Total Fare]]+FlightsPivot[[#This Row],[10% tax ]]</f>
        <v>44770</v>
      </c>
      <c r="K8722" s="4">
        <v>7</v>
      </c>
      <c r="L8722" s="4">
        <v>2014</v>
      </c>
      <c r="M8722" t="str">
        <f>INDEX(RoutesPivot[DepAirport],MATCH($C8722,RoutesPivot[[RouteID]:[RouteID]],0))</f>
        <v>ORD</v>
      </c>
      <c r="N8722" t="str">
        <f>INDEX(RoutesPivot[AirportID],MATCH($C8722,RoutesPivot[[RouteID]:[RouteID]],0))</f>
        <v>DFW</v>
      </c>
      <c r="O8722">
        <f>INDEX(RoutesPivot[Distance],MATCH($C8722,RoutesPivot[[RouteID]:[RouteID]],0))</f>
        <v>700</v>
      </c>
      <c r="P8722">
        <f>INDEX(RoutesPivot[ListPrice],MATCH($C8722,RoutesPivot[[RouteID]:[RouteID]],0))</f>
        <v>200</v>
      </c>
      <c r="Q8722" t="str">
        <f>INDEX(AirportPivot[AirportName],MATCH($N8722,AirportPivot[[AirportID]:[AirportID]],0))</f>
        <v>Dallas/Fort Worth International</v>
      </c>
      <c r="R8722">
        <f>INDEX(AirportPivot[Gates (number of available)],MATCH($N8722,AirportPivot[[AirportID]:[AirportID]],0))</f>
        <v>130</v>
      </c>
    </row>
    <row r="8723" spans="1:18" x14ac:dyDescent="0.25">
      <c r="A8723" s="3" t="s">
        <v>8755</v>
      </c>
      <c r="B8723" s="12">
        <v>42261</v>
      </c>
      <c r="C8723" s="4" t="s">
        <v>47</v>
      </c>
      <c r="D8723" s="4">
        <v>2.2000000000000002</v>
      </c>
      <c r="E8723" s="4">
        <v>163</v>
      </c>
      <c r="F8723" s="5">
        <v>0.75</v>
      </c>
      <c r="G8723" s="6">
        <v>250</v>
      </c>
      <c r="H8723" s="7">
        <v>41250</v>
      </c>
      <c r="I8723" s="7">
        <f>FlightsPivot[[#This Row],[Total Fare]]*10%</f>
        <v>4125</v>
      </c>
      <c r="J8723" s="7">
        <f>FlightsPivot[[#This Row],[Total Fare]]+FlightsPivot[[#This Row],[10% tax ]]</f>
        <v>45375</v>
      </c>
      <c r="K8723" s="4">
        <v>9</v>
      </c>
      <c r="L8723" s="4">
        <v>2015</v>
      </c>
      <c r="M8723" t="str">
        <f>INDEX(RoutesPivot[DepAirport],MATCH($C8723,RoutesPivot[[RouteID]:[RouteID]],0))</f>
        <v>ORD</v>
      </c>
      <c r="N8723" t="str">
        <f>INDEX(RoutesPivot[AirportID],MATCH($C8723,RoutesPivot[[RouteID]:[RouteID]],0))</f>
        <v>PHX</v>
      </c>
      <c r="O8723">
        <f>INDEX(RoutesPivot[Distance],MATCH($C8723,RoutesPivot[[RouteID]:[RouteID]],0))</f>
        <v>1200</v>
      </c>
      <c r="P8723">
        <f>INDEX(RoutesPivot[ListPrice],MATCH($C8723,RoutesPivot[[RouteID]:[RouteID]],0))</f>
        <v>250</v>
      </c>
      <c r="Q8723" t="str">
        <f>INDEX(AirportPivot[AirportName],MATCH($N8723,AirportPivot[[AirportID]:[AirportID]],0))</f>
        <v>Phoenix Sky Harbor International</v>
      </c>
      <c r="R8723">
        <f>INDEX(AirportPivot[Gates (number of available)],MATCH($N8723,AirportPivot[[AirportID]:[AirportID]],0))</f>
        <v>60</v>
      </c>
    </row>
    <row r="8724" spans="1:18" x14ac:dyDescent="0.25">
      <c r="A8724" s="3" t="s">
        <v>8756</v>
      </c>
      <c r="B8724" s="12">
        <v>42234</v>
      </c>
      <c r="C8724" s="4" t="s">
        <v>13</v>
      </c>
      <c r="D8724" s="4">
        <v>1.4</v>
      </c>
      <c r="E8724" s="4">
        <v>166</v>
      </c>
      <c r="F8724" s="5">
        <v>0.45833333333333331</v>
      </c>
      <c r="G8724" s="6">
        <v>275</v>
      </c>
      <c r="H8724" s="7">
        <v>45375</v>
      </c>
      <c r="I8724" s="7">
        <f>FlightsPivot[[#This Row],[Total Fare]]*10%</f>
        <v>4537.5</v>
      </c>
      <c r="J8724" s="7">
        <f>FlightsPivot[[#This Row],[Total Fare]]+FlightsPivot[[#This Row],[10% tax ]]</f>
        <v>49912.5</v>
      </c>
      <c r="K8724" s="4">
        <v>8</v>
      </c>
      <c r="L8724" s="4">
        <v>2015</v>
      </c>
      <c r="M8724" t="str">
        <f>INDEX(RoutesPivot[DepAirport],MATCH($C8724,RoutesPivot[[RouteID]:[RouteID]],0))</f>
        <v>ORD</v>
      </c>
      <c r="N8724" t="str">
        <f>INDEX(RoutesPivot[AirportID],MATCH($C8724,RoutesPivot[[RouteID]:[RouteID]],0))</f>
        <v>JFK</v>
      </c>
      <c r="O8724">
        <f>INDEX(RoutesPivot[Distance],MATCH($C8724,RoutesPivot[[RouteID]:[RouteID]],0))</f>
        <v>619</v>
      </c>
      <c r="P8724">
        <f>INDEX(RoutesPivot[ListPrice],MATCH($C8724,RoutesPivot[[RouteID]:[RouteID]],0))</f>
        <v>250</v>
      </c>
      <c r="Q8724" t="str">
        <f>INDEX(AirportPivot[AirportName],MATCH($N8724,AirportPivot[[AirportID]:[AirportID]],0))</f>
        <v>John F Kennedy International</v>
      </c>
      <c r="R8724">
        <f>INDEX(AirportPivot[Gates (number of available)],MATCH($N8724,AirportPivot[[AirportID]:[AirportID]],0))</f>
        <v>120</v>
      </c>
    </row>
    <row r="8725" spans="1:18" x14ac:dyDescent="0.25">
      <c r="A8725" s="3" t="s">
        <v>8757</v>
      </c>
      <c r="B8725" s="12">
        <v>42020</v>
      </c>
      <c r="C8725" s="4" t="s">
        <v>33</v>
      </c>
      <c r="D8725" s="4">
        <v>1.1000000000000001</v>
      </c>
      <c r="E8725" s="4">
        <v>35</v>
      </c>
      <c r="F8725" s="5">
        <v>0.54166666666666663</v>
      </c>
      <c r="G8725" s="6">
        <v>375</v>
      </c>
      <c r="H8725" s="7">
        <v>69375</v>
      </c>
      <c r="I8725" s="7">
        <f>FlightsPivot[[#This Row],[Total Fare]]*10%</f>
        <v>6937.5</v>
      </c>
      <c r="J8725" s="7">
        <f>FlightsPivot[[#This Row],[Total Fare]]+FlightsPivot[[#This Row],[10% tax ]]</f>
        <v>76312.5</v>
      </c>
      <c r="K8725" s="4">
        <v>1</v>
      </c>
      <c r="L8725" s="4">
        <v>2015</v>
      </c>
      <c r="M8725" t="str">
        <f>INDEX(RoutesPivot[DepAirport],MATCH($C8725,RoutesPivot[[RouteID]:[RouteID]],0))</f>
        <v>ORD</v>
      </c>
      <c r="N8725" t="str">
        <f>INDEX(RoutesPivot[AirportID],MATCH($C8725,RoutesPivot[[RouteID]:[RouteID]],0))</f>
        <v>SFO</v>
      </c>
      <c r="O8725">
        <f>INDEX(RoutesPivot[Distance],MATCH($C8725,RoutesPivot[[RouteID]:[RouteID]],0))</f>
        <v>1600</v>
      </c>
      <c r="P8725">
        <f>INDEX(RoutesPivot[ListPrice],MATCH($C8725,RoutesPivot[[RouteID]:[RouteID]],0))</f>
        <v>375</v>
      </c>
      <c r="Q8725" t="str">
        <f>INDEX(AirportPivot[AirportName],MATCH($N8725,AirportPivot[[AirportID]:[AirportID]],0))</f>
        <v>San Francisco International</v>
      </c>
      <c r="R8725">
        <f>INDEX(AirportPivot[Gates (number of available)],MATCH($N8725,AirportPivot[[AirportID]:[AirportID]],0))</f>
        <v>70</v>
      </c>
    </row>
    <row r="8726" spans="1:18" x14ac:dyDescent="0.25">
      <c r="A8726" s="3" t="s">
        <v>8758</v>
      </c>
      <c r="B8726" s="12">
        <v>41983</v>
      </c>
      <c r="C8726" s="4" t="s">
        <v>21</v>
      </c>
      <c r="D8726" s="4">
        <v>1.3</v>
      </c>
      <c r="E8726" s="4">
        <v>173</v>
      </c>
      <c r="F8726" s="5">
        <v>0.5</v>
      </c>
      <c r="G8726" s="6">
        <v>125</v>
      </c>
      <c r="H8726" s="7">
        <v>20625</v>
      </c>
      <c r="I8726" s="7">
        <f>FlightsPivot[[#This Row],[Total Fare]]*10%</f>
        <v>2062.5</v>
      </c>
      <c r="J8726" s="7">
        <f>FlightsPivot[[#This Row],[Total Fare]]+FlightsPivot[[#This Row],[10% tax ]]</f>
        <v>22687.5</v>
      </c>
      <c r="K8726" s="4">
        <v>12</v>
      </c>
      <c r="L8726" s="4">
        <v>2014</v>
      </c>
      <c r="M8726" t="str">
        <f>INDEX(RoutesPivot[DepAirport],MATCH($C8726,RoutesPivot[[RouteID]:[RouteID]],0))</f>
        <v>ORD</v>
      </c>
      <c r="N8726" t="str">
        <f>INDEX(RoutesPivot[AirportID],MATCH($C8726,RoutesPivot[[RouteID]:[RouteID]],0))</f>
        <v>CLT</v>
      </c>
      <c r="O8726">
        <f>INDEX(RoutesPivot[Distance],MATCH($C8726,RoutesPivot[[RouteID]:[RouteID]],0))</f>
        <v>700</v>
      </c>
      <c r="P8726">
        <f>INDEX(RoutesPivot[ListPrice],MATCH($C8726,RoutesPivot[[RouteID]:[RouteID]],0))</f>
        <v>125</v>
      </c>
      <c r="Q8726" t="str">
        <f>INDEX(AirportPivot[AirportName],MATCH($N8726,AirportPivot[[AirportID]:[AirportID]],0))</f>
        <v>Charlotte/Douglas International</v>
      </c>
      <c r="R8726">
        <f>INDEX(AirportPivot[Gates (number of available)],MATCH($N8726,AirportPivot[[AirportID]:[AirportID]],0))</f>
        <v>65</v>
      </c>
    </row>
    <row r="8727" spans="1:18" x14ac:dyDescent="0.25">
      <c r="A8727" s="3" t="s">
        <v>8759</v>
      </c>
      <c r="B8727" s="12">
        <v>42150</v>
      </c>
      <c r="C8727" s="4" t="s">
        <v>33</v>
      </c>
      <c r="D8727" s="4">
        <v>2.4</v>
      </c>
      <c r="E8727" s="4">
        <v>13</v>
      </c>
      <c r="F8727" s="5">
        <v>0.79166666666666663</v>
      </c>
      <c r="G8727" s="6">
        <v>375</v>
      </c>
      <c r="H8727" s="7">
        <v>69375</v>
      </c>
      <c r="I8727" s="7">
        <f>FlightsPivot[[#This Row],[Total Fare]]*10%</f>
        <v>6937.5</v>
      </c>
      <c r="J8727" s="7">
        <f>FlightsPivot[[#This Row],[Total Fare]]+FlightsPivot[[#This Row],[10% tax ]]</f>
        <v>76312.5</v>
      </c>
      <c r="K8727" s="4">
        <v>5</v>
      </c>
      <c r="L8727" s="4">
        <v>2015</v>
      </c>
      <c r="M8727" t="str">
        <f>INDEX(RoutesPivot[DepAirport],MATCH($C8727,RoutesPivot[[RouteID]:[RouteID]],0))</f>
        <v>ORD</v>
      </c>
      <c r="N8727" t="str">
        <f>INDEX(RoutesPivot[AirportID],MATCH($C8727,RoutesPivot[[RouteID]:[RouteID]],0))</f>
        <v>SFO</v>
      </c>
      <c r="O8727">
        <f>INDEX(RoutesPivot[Distance],MATCH($C8727,RoutesPivot[[RouteID]:[RouteID]],0))</f>
        <v>1600</v>
      </c>
      <c r="P8727">
        <f>INDEX(RoutesPivot[ListPrice],MATCH($C8727,RoutesPivot[[RouteID]:[RouteID]],0))</f>
        <v>375</v>
      </c>
      <c r="Q8727" t="str">
        <f>INDEX(AirportPivot[AirportName],MATCH($N8727,AirportPivot[[AirportID]:[AirportID]],0))</f>
        <v>San Francisco International</v>
      </c>
      <c r="R8727">
        <f>INDEX(AirportPivot[Gates (number of available)],MATCH($N8727,AirportPivot[[AirportID]:[AirportID]],0))</f>
        <v>70</v>
      </c>
    </row>
    <row r="8728" spans="1:18" x14ac:dyDescent="0.25">
      <c r="A8728" s="3" t="s">
        <v>8760</v>
      </c>
      <c r="B8728" s="12">
        <v>41702</v>
      </c>
      <c r="C8728" s="4" t="s">
        <v>17</v>
      </c>
      <c r="D8728" s="4">
        <v>4.5999999999999996</v>
      </c>
      <c r="E8728" s="4">
        <v>10</v>
      </c>
      <c r="F8728" s="5">
        <v>0.79166666666666663</v>
      </c>
      <c r="G8728" s="6">
        <v>350</v>
      </c>
      <c r="H8728" s="7">
        <v>64750</v>
      </c>
      <c r="I8728" s="7">
        <f>FlightsPivot[[#This Row],[Total Fare]]*10%</f>
        <v>6475</v>
      </c>
      <c r="J8728" s="7">
        <f>FlightsPivot[[#This Row],[Total Fare]]+FlightsPivot[[#This Row],[10% tax ]]</f>
        <v>71225</v>
      </c>
      <c r="K8728" s="4">
        <v>3</v>
      </c>
      <c r="L8728" s="4">
        <v>2014</v>
      </c>
      <c r="M8728" t="str">
        <f>INDEX(RoutesPivot[DepAirport],MATCH($C8728,RoutesPivot[[RouteID]:[RouteID]],0))</f>
        <v>ORD</v>
      </c>
      <c r="N8728" t="str">
        <f>INDEX(RoutesPivot[AirportID],MATCH($C8728,RoutesPivot[[RouteID]:[RouteID]],0))</f>
        <v>LAX</v>
      </c>
      <c r="O8728">
        <f>INDEX(RoutesPivot[Distance],MATCH($C8728,RoutesPivot[[RouteID]:[RouteID]],0))</f>
        <v>1518</v>
      </c>
      <c r="P8728">
        <f>INDEX(RoutesPivot[ListPrice],MATCH($C8728,RoutesPivot[[RouteID]:[RouteID]],0))</f>
        <v>350</v>
      </c>
      <c r="Q8728" t="str">
        <f>INDEX(AirportPivot[AirportName],MATCH($N8728,AirportPivot[[AirportID]:[AirportID]],0))</f>
        <v>Los Angeles International</v>
      </c>
      <c r="R8728">
        <f>INDEX(AirportPivot[Gates (number of available)],MATCH($N8728,AirportPivot[[AirportID]:[AirportID]],0))</f>
        <v>86</v>
      </c>
    </row>
    <row r="8729" spans="1:18" x14ac:dyDescent="0.25">
      <c r="A8729" s="3" t="s">
        <v>8761</v>
      </c>
      <c r="B8729" s="12">
        <v>41754</v>
      </c>
      <c r="C8729" s="4" t="s">
        <v>37</v>
      </c>
      <c r="D8729" s="4">
        <v>1.9</v>
      </c>
      <c r="E8729" s="4">
        <v>15</v>
      </c>
      <c r="F8729" s="5">
        <v>0.75</v>
      </c>
      <c r="G8729" s="6">
        <v>350</v>
      </c>
      <c r="H8729" s="7">
        <v>64750</v>
      </c>
      <c r="I8729" s="7">
        <f>FlightsPivot[[#This Row],[Total Fare]]*10%</f>
        <v>6475</v>
      </c>
      <c r="J8729" s="7">
        <f>FlightsPivot[[#This Row],[Total Fare]]+FlightsPivot[[#This Row],[10% tax ]]</f>
        <v>71225</v>
      </c>
      <c r="K8729" s="4">
        <v>4</v>
      </c>
      <c r="L8729" s="4">
        <v>2014</v>
      </c>
      <c r="M8729" t="str">
        <f>INDEX(RoutesPivot[DepAirport],MATCH($C8729,RoutesPivot[[RouteID]:[RouteID]],0))</f>
        <v>ORD</v>
      </c>
      <c r="N8729" t="str">
        <f>INDEX(RoutesPivot[AirportID],MATCH($C8729,RoutesPivot[[RouteID]:[RouteID]],0))</f>
        <v>SEA</v>
      </c>
      <c r="O8729">
        <f>INDEX(RoutesPivot[Distance],MATCH($C8729,RoutesPivot[[RouteID]:[RouteID]],0))</f>
        <v>1500</v>
      </c>
      <c r="P8729">
        <f>INDEX(RoutesPivot[ListPrice],MATCH($C8729,RoutesPivot[[RouteID]:[RouteID]],0))</f>
        <v>350</v>
      </c>
      <c r="Q8729" t="str">
        <f>INDEX(AirportPivot[AirportName],MATCH($N8729,AirportPivot[[AirportID]:[AirportID]],0))</f>
        <v>Seattle-Tacoma International</v>
      </c>
      <c r="R8729">
        <f>INDEX(AirportPivot[Gates (number of available)],MATCH($N8729,AirportPivot[[AirportID]:[AirportID]],0))</f>
        <v>58</v>
      </c>
    </row>
    <row r="8730" spans="1:18" x14ac:dyDescent="0.25">
      <c r="A8730" s="3" t="s">
        <v>8762</v>
      </c>
      <c r="B8730" s="12">
        <v>41851</v>
      </c>
      <c r="C8730" s="4" t="s">
        <v>37</v>
      </c>
      <c r="D8730" s="4">
        <v>0.8</v>
      </c>
      <c r="E8730" s="4">
        <v>72</v>
      </c>
      <c r="F8730" s="5">
        <v>0.77083333333333337</v>
      </c>
      <c r="G8730" s="6">
        <v>385</v>
      </c>
      <c r="H8730" s="7">
        <v>69685</v>
      </c>
      <c r="I8730" s="7">
        <f>FlightsPivot[[#This Row],[Total Fare]]*10%</f>
        <v>6968.5</v>
      </c>
      <c r="J8730" s="7">
        <f>FlightsPivot[[#This Row],[Total Fare]]+FlightsPivot[[#This Row],[10% tax ]]</f>
        <v>76653.5</v>
      </c>
      <c r="K8730" s="4">
        <v>7</v>
      </c>
      <c r="L8730" s="4">
        <v>2014</v>
      </c>
      <c r="M8730" t="str">
        <f>INDEX(RoutesPivot[DepAirport],MATCH($C8730,RoutesPivot[[RouteID]:[RouteID]],0))</f>
        <v>ORD</v>
      </c>
      <c r="N8730" t="str">
        <f>INDEX(RoutesPivot[AirportID],MATCH($C8730,RoutesPivot[[RouteID]:[RouteID]],0))</f>
        <v>SEA</v>
      </c>
      <c r="O8730">
        <f>INDEX(RoutesPivot[Distance],MATCH($C8730,RoutesPivot[[RouteID]:[RouteID]],0))</f>
        <v>1500</v>
      </c>
      <c r="P8730">
        <f>INDEX(RoutesPivot[ListPrice],MATCH($C8730,RoutesPivot[[RouteID]:[RouteID]],0))</f>
        <v>350</v>
      </c>
      <c r="Q8730" t="str">
        <f>INDEX(AirportPivot[AirportName],MATCH($N8730,AirportPivot[[AirportID]:[AirportID]],0))</f>
        <v>Seattle-Tacoma International</v>
      </c>
      <c r="R8730">
        <f>INDEX(AirportPivot[Gates (number of available)],MATCH($N8730,AirportPivot[[AirportID]:[AirportID]],0))</f>
        <v>58</v>
      </c>
    </row>
    <row r="8731" spans="1:18" x14ac:dyDescent="0.25">
      <c r="A8731" s="3" t="s">
        <v>8763</v>
      </c>
      <c r="B8731" s="12">
        <v>42205</v>
      </c>
      <c r="C8731" s="4" t="s">
        <v>13</v>
      </c>
      <c r="D8731" s="4">
        <v>0.7</v>
      </c>
      <c r="E8731" s="4">
        <v>83</v>
      </c>
      <c r="F8731" s="5">
        <v>0.75</v>
      </c>
      <c r="G8731" s="6">
        <v>275</v>
      </c>
      <c r="H8731" s="7">
        <v>49775</v>
      </c>
      <c r="I8731" s="7">
        <f>FlightsPivot[[#This Row],[Total Fare]]*10%</f>
        <v>4977.5</v>
      </c>
      <c r="J8731" s="7">
        <f>FlightsPivot[[#This Row],[Total Fare]]+FlightsPivot[[#This Row],[10% tax ]]</f>
        <v>54752.5</v>
      </c>
      <c r="K8731" s="4">
        <v>7</v>
      </c>
      <c r="L8731" s="4">
        <v>2015</v>
      </c>
      <c r="M8731" t="str">
        <f>INDEX(RoutesPivot[DepAirport],MATCH($C8731,RoutesPivot[[RouteID]:[RouteID]],0))</f>
        <v>ORD</v>
      </c>
      <c r="N8731" t="str">
        <f>INDEX(RoutesPivot[AirportID],MATCH($C8731,RoutesPivot[[RouteID]:[RouteID]],0))</f>
        <v>JFK</v>
      </c>
      <c r="O8731">
        <f>INDEX(RoutesPivot[Distance],MATCH($C8731,RoutesPivot[[RouteID]:[RouteID]],0))</f>
        <v>619</v>
      </c>
      <c r="P8731">
        <f>INDEX(RoutesPivot[ListPrice],MATCH($C8731,RoutesPivot[[RouteID]:[RouteID]],0))</f>
        <v>250</v>
      </c>
      <c r="Q8731" t="str">
        <f>INDEX(AirportPivot[AirportName],MATCH($N8731,AirportPivot[[AirportID]:[AirportID]],0))</f>
        <v>John F Kennedy International</v>
      </c>
      <c r="R8731">
        <f>INDEX(AirportPivot[Gates (number of available)],MATCH($N8731,AirportPivot[[AirportID]:[AirportID]],0))</f>
        <v>120</v>
      </c>
    </row>
    <row r="8732" spans="1:18" x14ac:dyDescent="0.25">
      <c r="A8732" s="3" t="s">
        <v>8764</v>
      </c>
      <c r="B8732" s="12">
        <v>42123</v>
      </c>
      <c r="C8732" s="4" t="s">
        <v>15</v>
      </c>
      <c r="D8732" s="4">
        <v>2.1</v>
      </c>
      <c r="E8732" s="4">
        <v>39</v>
      </c>
      <c r="F8732" s="5">
        <v>0.8125</v>
      </c>
      <c r="G8732" s="6">
        <v>225</v>
      </c>
      <c r="H8732" s="7">
        <v>37125</v>
      </c>
      <c r="I8732" s="7">
        <f>FlightsPivot[[#This Row],[Total Fare]]*10%</f>
        <v>3712.5</v>
      </c>
      <c r="J8732" s="7">
        <f>FlightsPivot[[#This Row],[Total Fare]]+FlightsPivot[[#This Row],[10% tax ]]</f>
        <v>40837.5</v>
      </c>
      <c r="K8732" s="4">
        <v>4</v>
      </c>
      <c r="L8732" s="4">
        <v>2015</v>
      </c>
      <c r="M8732" t="str">
        <f>INDEX(RoutesPivot[DepAirport],MATCH($C8732,RoutesPivot[[RouteID]:[RouteID]],0))</f>
        <v>ORD</v>
      </c>
      <c r="N8732" t="str">
        <f>INDEX(RoutesPivot[AirportID],MATCH($C8732,RoutesPivot[[RouteID]:[RouteID]],0))</f>
        <v>EWR</v>
      </c>
      <c r="O8732">
        <f>INDEX(RoutesPivot[Distance],MATCH($C8732,RoutesPivot[[RouteID]:[RouteID]],0))</f>
        <v>600</v>
      </c>
      <c r="P8732">
        <f>INDEX(RoutesPivot[ListPrice],MATCH($C8732,RoutesPivot[[RouteID]:[RouteID]],0))</f>
        <v>225</v>
      </c>
      <c r="Q8732" t="str">
        <f>INDEX(AirportPivot[AirportName],MATCH($N8732,AirportPivot[[AirportID]:[AirportID]],0))</f>
        <v>Newark Liberty International</v>
      </c>
      <c r="R8732">
        <f>INDEX(AirportPivot[Gates (number of available)],MATCH($N8732,AirportPivot[[AirportID]:[AirportID]],0))</f>
        <v>82</v>
      </c>
    </row>
    <row r="8733" spans="1:18" x14ac:dyDescent="0.25">
      <c r="A8733" s="3" t="s">
        <v>8765</v>
      </c>
      <c r="B8733" s="12">
        <v>42025</v>
      </c>
      <c r="C8733" s="4" t="s">
        <v>17</v>
      </c>
      <c r="D8733" s="4">
        <v>4</v>
      </c>
      <c r="E8733" s="4">
        <v>147</v>
      </c>
      <c r="F8733" s="5">
        <v>0.875</v>
      </c>
      <c r="G8733" s="6">
        <v>350</v>
      </c>
      <c r="H8733" s="7">
        <v>64750</v>
      </c>
      <c r="I8733" s="7">
        <f>FlightsPivot[[#This Row],[Total Fare]]*10%</f>
        <v>6475</v>
      </c>
      <c r="J8733" s="7">
        <f>FlightsPivot[[#This Row],[Total Fare]]+FlightsPivot[[#This Row],[10% tax ]]</f>
        <v>71225</v>
      </c>
      <c r="K8733" s="4">
        <v>1</v>
      </c>
      <c r="L8733" s="4">
        <v>2015</v>
      </c>
      <c r="M8733" t="str">
        <f>INDEX(RoutesPivot[DepAirport],MATCH($C8733,RoutesPivot[[RouteID]:[RouteID]],0))</f>
        <v>ORD</v>
      </c>
      <c r="N8733" t="str">
        <f>INDEX(RoutesPivot[AirportID],MATCH($C8733,RoutesPivot[[RouteID]:[RouteID]],0))</f>
        <v>LAX</v>
      </c>
      <c r="O8733">
        <f>INDEX(RoutesPivot[Distance],MATCH($C8733,RoutesPivot[[RouteID]:[RouteID]],0))</f>
        <v>1518</v>
      </c>
      <c r="P8733">
        <f>INDEX(RoutesPivot[ListPrice],MATCH($C8733,RoutesPivot[[RouteID]:[RouteID]],0))</f>
        <v>350</v>
      </c>
      <c r="Q8733" t="str">
        <f>INDEX(AirportPivot[AirportName],MATCH($N8733,AirportPivot[[AirportID]:[AirportID]],0))</f>
        <v>Los Angeles International</v>
      </c>
      <c r="R8733">
        <f>INDEX(AirportPivot[Gates (number of available)],MATCH($N8733,AirportPivot[[AirportID]:[AirportID]],0))</f>
        <v>86</v>
      </c>
    </row>
    <row r="8734" spans="1:18" x14ac:dyDescent="0.25">
      <c r="A8734" s="3" t="s">
        <v>8766</v>
      </c>
      <c r="B8734" s="12">
        <v>41891</v>
      </c>
      <c r="C8734" s="4" t="s">
        <v>50</v>
      </c>
      <c r="D8734" s="4">
        <v>2.4</v>
      </c>
      <c r="E8734" s="4">
        <v>142</v>
      </c>
      <c r="F8734" s="5">
        <v>0.45833333333333331</v>
      </c>
      <c r="G8734" s="6">
        <v>275</v>
      </c>
      <c r="H8734" s="7">
        <v>50875</v>
      </c>
      <c r="I8734" s="7">
        <f>FlightsPivot[[#This Row],[Total Fare]]*10%</f>
        <v>5087.5</v>
      </c>
      <c r="J8734" s="7">
        <f>FlightsPivot[[#This Row],[Total Fare]]+FlightsPivot[[#This Row],[10% tax ]]</f>
        <v>55962.5</v>
      </c>
      <c r="K8734" s="4">
        <v>9</v>
      </c>
      <c r="L8734" s="4">
        <v>2014</v>
      </c>
      <c r="M8734" t="str">
        <f>INDEX(RoutesPivot[DepAirport],MATCH($C8734,RoutesPivot[[RouteID]:[RouteID]],0))</f>
        <v>ORD</v>
      </c>
      <c r="N8734" t="str">
        <f>INDEX(RoutesPivot[AirportID],MATCH($C8734,RoutesPivot[[RouteID]:[RouteID]],0))</f>
        <v>LGA</v>
      </c>
      <c r="O8734">
        <f>INDEX(RoutesPivot[Distance],MATCH($C8734,RoutesPivot[[RouteID]:[RouteID]],0))</f>
        <v>610</v>
      </c>
      <c r="P8734">
        <f>INDEX(RoutesPivot[ListPrice],MATCH($C8734,RoutesPivot[[RouteID]:[RouteID]],0))</f>
        <v>275</v>
      </c>
      <c r="Q8734" t="str">
        <f>INDEX(AirportPivot[AirportName],MATCH($N8734,AirportPivot[[AirportID]:[AirportID]],0))</f>
        <v>Laguardia</v>
      </c>
      <c r="R8734">
        <f>INDEX(AirportPivot[Gates (number of available)],MATCH($N8734,AirportPivot[[AirportID]:[AirportID]],0))</f>
        <v>66</v>
      </c>
    </row>
    <row r="8735" spans="1:18" x14ac:dyDescent="0.25">
      <c r="A8735" s="3" t="s">
        <v>8767</v>
      </c>
      <c r="B8735" s="12">
        <v>42034</v>
      </c>
      <c r="C8735" s="4" t="s">
        <v>27</v>
      </c>
      <c r="D8735" s="4">
        <v>8.5</v>
      </c>
      <c r="E8735" s="4">
        <v>196</v>
      </c>
      <c r="F8735" s="5">
        <v>0.83333333333333337</v>
      </c>
      <c r="G8735" s="6">
        <v>200</v>
      </c>
      <c r="H8735" s="7">
        <v>33000</v>
      </c>
      <c r="I8735" s="7">
        <f>FlightsPivot[[#This Row],[Total Fare]]*10%</f>
        <v>3300</v>
      </c>
      <c r="J8735" s="7">
        <f>FlightsPivot[[#This Row],[Total Fare]]+FlightsPivot[[#This Row],[10% tax ]]</f>
        <v>36300</v>
      </c>
      <c r="K8735" s="4">
        <v>1</v>
      </c>
      <c r="L8735" s="4">
        <v>2015</v>
      </c>
      <c r="M8735" t="str">
        <f>INDEX(RoutesPivot[DepAirport],MATCH($C8735,RoutesPivot[[RouteID]:[RouteID]],0))</f>
        <v>ORD</v>
      </c>
      <c r="N8735" t="str">
        <f>INDEX(RoutesPivot[AirportID],MATCH($C8735,RoutesPivot[[RouteID]:[RouteID]],0))</f>
        <v>ATL</v>
      </c>
      <c r="O8735">
        <f>INDEX(RoutesPivot[Distance],MATCH($C8735,RoutesPivot[[RouteID]:[RouteID]],0))</f>
        <v>510</v>
      </c>
      <c r="P8735">
        <f>INDEX(RoutesPivot[ListPrice],MATCH($C8735,RoutesPivot[[RouteID]:[RouteID]],0))</f>
        <v>200</v>
      </c>
      <c r="Q8735" t="str">
        <f>INDEX(AirportPivot[AirportName],MATCH($N8735,AirportPivot[[AirportID]:[AirportID]],0))</f>
        <v>Hartsfield-Jackson Atlanta International</v>
      </c>
      <c r="R8735">
        <f>INDEX(AirportPivot[Gates (number of available)],MATCH($N8735,AirportPivot[[AirportID]:[AirportID]],0))</f>
        <v>100</v>
      </c>
    </row>
    <row r="8736" spans="1:18" x14ac:dyDescent="0.25">
      <c r="A8736" s="3" t="s">
        <v>8768</v>
      </c>
      <c r="B8736" s="12">
        <v>42094</v>
      </c>
      <c r="C8736" s="4" t="s">
        <v>86</v>
      </c>
      <c r="D8736" s="4">
        <v>1.7</v>
      </c>
      <c r="E8736" s="4">
        <v>154</v>
      </c>
      <c r="F8736" s="5">
        <v>0.45833333333333331</v>
      </c>
      <c r="G8736" s="6">
        <v>115</v>
      </c>
      <c r="H8736" s="7">
        <v>18975</v>
      </c>
      <c r="I8736" s="7">
        <f>FlightsPivot[[#This Row],[Total Fare]]*10%</f>
        <v>1897.5</v>
      </c>
      <c r="J8736" s="7">
        <f>FlightsPivot[[#This Row],[Total Fare]]+FlightsPivot[[#This Row],[10% tax ]]</f>
        <v>20872.5</v>
      </c>
      <c r="K8736" s="4">
        <v>3</v>
      </c>
      <c r="L8736" s="4">
        <v>2015</v>
      </c>
      <c r="M8736" t="str">
        <f>INDEX(RoutesPivot[DepAirport],MATCH($C8736,RoutesPivot[[RouteID]:[RouteID]],0))</f>
        <v>ORD</v>
      </c>
      <c r="N8736" t="str">
        <f>INDEX(RoutesPivot[AirportID],MATCH($C8736,RoutesPivot[[RouteID]:[RouteID]],0))</f>
        <v>DTW</v>
      </c>
      <c r="O8736">
        <f>INDEX(RoutesPivot[Distance],MATCH($C8736,RoutesPivot[[RouteID]:[RouteID]],0))</f>
        <v>200</v>
      </c>
      <c r="P8736">
        <f>INDEX(RoutesPivot[ListPrice],MATCH($C8736,RoutesPivot[[RouteID]:[RouteID]],0))</f>
        <v>115</v>
      </c>
      <c r="Q8736" t="str">
        <f>INDEX(AirportPivot[AirportName],MATCH($N8736,AirportPivot[[AirportID]:[AirportID]],0))</f>
        <v>Detroit Metropolitan Wayne County</v>
      </c>
      <c r="R8736">
        <f>INDEX(AirportPivot[Gates (number of available)],MATCH($N8736,AirportPivot[[AirportID]:[AirportID]],0))</f>
        <v>60</v>
      </c>
    </row>
    <row r="8737" spans="1:18" x14ac:dyDescent="0.25">
      <c r="A8737" s="3" t="s">
        <v>8769</v>
      </c>
      <c r="B8737" s="12">
        <v>41791</v>
      </c>
      <c r="C8737" s="4" t="s">
        <v>50</v>
      </c>
      <c r="D8737" s="4">
        <v>2.2000000000000002</v>
      </c>
      <c r="E8737" s="4">
        <v>118</v>
      </c>
      <c r="F8737" s="5">
        <v>0.79166666666666663</v>
      </c>
      <c r="G8737" s="6">
        <v>302.5</v>
      </c>
      <c r="H8737" s="7">
        <v>55962.5</v>
      </c>
      <c r="I8737" s="7">
        <f>FlightsPivot[[#This Row],[Total Fare]]*10%</f>
        <v>5596.25</v>
      </c>
      <c r="J8737" s="7">
        <f>FlightsPivot[[#This Row],[Total Fare]]+FlightsPivot[[#This Row],[10% tax ]]</f>
        <v>61558.75</v>
      </c>
      <c r="K8737" s="4">
        <v>6</v>
      </c>
      <c r="L8737" s="4">
        <v>2014</v>
      </c>
      <c r="M8737" t="str">
        <f>INDEX(RoutesPivot[DepAirport],MATCH($C8737,RoutesPivot[[RouteID]:[RouteID]],0))</f>
        <v>ORD</v>
      </c>
      <c r="N8737" t="str">
        <f>INDEX(RoutesPivot[AirportID],MATCH($C8737,RoutesPivot[[RouteID]:[RouteID]],0))</f>
        <v>LGA</v>
      </c>
      <c r="O8737">
        <f>INDEX(RoutesPivot[Distance],MATCH($C8737,RoutesPivot[[RouteID]:[RouteID]],0))</f>
        <v>610</v>
      </c>
      <c r="P8737">
        <f>INDEX(RoutesPivot[ListPrice],MATCH($C8737,RoutesPivot[[RouteID]:[RouteID]],0))</f>
        <v>275</v>
      </c>
      <c r="Q8737" t="str">
        <f>INDEX(AirportPivot[AirportName],MATCH($N8737,AirportPivot[[AirportID]:[AirportID]],0))</f>
        <v>Laguardia</v>
      </c>
      <c r="R8737">
        <f>INDEX(AirportPivot[Gates (number of available)],MATCH($N8737,AirportPivot[[AirportID]:[AirportID]],0))</f>
        <v>66</v>
      </c>
    </row>
    <row r="8738" spans="1:18" x14ac:dyDescent="0.25">
      <c r="A8738" s="3" t="s">
        <v>8770</v>
      </c>
      <c r="B8738" s="12">
        <v>42300</v>
      </c>
      <c r="C8738" s="4" t="s">
        <v>33</v>
      </c>
      <c r="D8738" s="4">
        <v>1.6</v>
      </c>
      <c r="E8738" s="4">
        <v>201</v>
      </c>
      <c r="F8738" s="5">
        <v>0.75</v>
      </c>
      <c r="G8738" s="6">
        <v>375</v>
      </c>
      <c r="H8738" s="7">
        <v>61875</v>
      </c>
      <c r="I8738" s="7">
        <f>FlightsPivot[[#This Row],[Total Fare]]*10%</f>
        <v>6187.5</v>
      </c>
      <c r="J8738" s="7">
        <f>FlightsPivot[[#This Row],[Total Fare]]+FlightsPivot[[#This Row],[10% tax ]]</f>
        <v>68062.5</v>
      </c>
      <c r="K8738" s="4">
        <v>10</v>
      </c>
      <c r="L8738" s="4">
        <v>2015</v>
      </c>
      <c r="M8738" t="str">
        <f>INDEX(RoutesPivot[DepAirport],MATCH($C8738,RoutesPivot[[RouteID]:[RouteID]],0))</f>
        <v>ORD</v>
      </c>
      <c r="N8738" t="str">
        <f>INDEX(RoutesPivot[AirportID],MATCH($C8738,RoutesPivot[[RouteID]:[RouteID]],0))</f>
        <v>SFO</v>
      </c>
      <c r="O8738">
        <f>INDEX(RoutesPivot[Distance],MATCH($C8738,RoutesPivot[[RouteID]:[RouteID]],0))</f>
        <v>1600</v>
      </c>
      <c r="P8738">
        <f>INDEX(RoutesPivot[ListPrice],MATCH($C8738,RoutesPivot[[RouteID]:[RouteID]],0))</f>
        <v>375</v>
      </c>
      <c r="Q8738" t="str">
        <f>INDEX(AirportPivot[AirportName],MATCH($N8738,AirportPivot[[AirportID]:[AirportID]],0))</f>
        <v>San Francisco International</v>
      </c>
      <c r="R8738">
        <f>INDEX(AirportPivot[Gates (number of available)],MATCH($N8738,AirportPivot[[AirportID]:[AirportID]],0))</f>
        <v>70</v>
      </c>
    </row>
    <row r="8739" spans="1:18" x14ac:dyDescent="0.25">
      <c r="A8739" s="3" t="s">
        <v>8771</v>
      </c>
      <c r="B8739" s="12">
        <v>42283</v>
      </c>
      <c r="C8739" s="4" t="s">
        <v>25</v>
      </c>
      <c r="D8739" s="4">
        <v>1.6</v>
      </c>
      <c r="E8739" s="4">
        <v>145</v>
      </c>
      <c r="F8739" s="5">
        <v>0.83333333333333337</v>
      </c>
      <c r="G8739" s="6">
        <v>200</v>
      </c>
      <c r="H8739" s="7">
        <v>37000</v>
      </c>
      <c r="I8739" s="7">
        <f>FlightsPivot[[#This Row],[Total Fare]]*10%</f>
        <v>3700</v>
      </c>
      <c r="J8739" s="7">
        <f>FlightsPivot[[#This Row],[Total Fare]]+FlightsPivot[[#This Row],[10% tax ]]</f>
        <v>40700</v>
      </c>
      <c r="K8739" s="4">
        <v>10</v>
      </c>
      <c r="L8739" s="4">
        <v>2015</v>
      </c>
      <c r="M8739" t="str">
        <f>INDEX(RoutesPivot[DepAirport],MATCH($C8739,RoutesPivot[[RouteID]:[RouteID]],0))</f>
        <v>ORD</v>
      </c>
      <c r="N8739" t="str">
        <f>INDEX(RoutesPivot[AirportID],MATCH($C8739,RoutesPivot[[RouteID]:[RouteID]],0))</f>
        <v>DFW</v>
      </c>
      <c r="O8739">
        <f>INDEX(RoutesPivot[Distance],MATCH($C8739,RoutesPivot[[RouteID]:[RouteID]],0))</f>
        <v>700</v>
      </c>
      <c r="P8739">
        <f>INDEX(RoutesPivot[ListPrice],MATCH($C8739,RoutesPivot[[RouteID]:[RouteID]],0))</f>
        <v>200</v>
      </c>
      <c r="Q8739" t="str">
        <f>INDEX(AirportPivot[AirportName],MATCH($N8739,AirportPivot[[AirportID]:[AirportID]],0))</f>
        <v>Dallas/Fort Worth International</v>
      </c>
      <c r="R8739">
        <f>INDEX(AirportPivot[Gates (number of available)],MATCH($N8739,AirportPivot[[AirportID]:[AirportID]],0))</f>
        <v>130</v>
      </c>
    </row>
    <row r="8740" spans="1:18" x14ac:dyDescent="0.25">
      <c r="A8740" s="3" t="s">
        <v>8772</v>
      </c>
      <c r="B8740" s="12">
        <v>42312</v>
      </c>
      <c r="C8740" s="4" t="s">
        <v>13</v>
      </c>
      <c r="D8740" s="4">
        <v>1.6</v>
      </c>
      <c r="E8740" s="4">
        <v>183</v>
      </c>
      <c r="F8740" s="5">
        <v>0.70833333333333337</v>
      </c>
      <c r="G8740" s="6">
        <v>250</v>
      </c>
      <c r="H8740" s="7">
        <v>41250</v>
      </c>
      <c r="I8740" s="7">
        <f>FlightsPivot[[#This Row],[Total Fare]]*10%</f>
        <v>4125</v>
      </c>
      <c r="J8740" s="7">
        <f>FlightsPivot[[#This Row],[Total Fare]]+FlightsPivot[[#This Row],[10% tax ]]</f>
        <v>45375</v>
      </c>
      <c r="K8740" s="4">
        <v>11</v>
      </c>
      <c r="L8740" s="4">
        <v>2015</v>
      </c>
      <c r="M8740" t="str">
        <f>INDEX(RoutesPivot[DepAirport],MATCH($C8740,RoutesPivot[[RouteID]:[RouteID]],0))</f>
        <v>ORD</v>
      </c>
      <c r="N8740" t="str">
        <f>INDEX(RoutesPivot[AirportID],MATCH($C8740,RoutesPivot[[RouteID]:[RouteID]],0))</f>
        <v>JFK</v>
      </c>
      <c r="O8740">
        <f>INDEX(RoutesPivot[Distance],MATCH($C8740,RoutesPivot[[RouteID]:[RouteID]],0))</f>
        <v>619</v>
      </c>
      <c r="P8740">
        <f>INDEX(RoutesPivot[ListPrice],MATCH($C8740,RoutesPivot[[RouteID]:[RouteID]],0))</f>
        <v>250</v>
      </c>
      <c r="Q8740" t="str">
        <f>INDEX(AirportPivot[AirportName],MATCH($N8740,AirportPivot[[AirportID]:[AirportID]],0))</f>
        <v>John F Kennedy International</v>
      </c>
      <c r="R8740">
        <f>INDEX(AirportPivot[Gates (number of available)],MATCH($N8740,AirportPivot[[AirportID]:[AirportID]],0))</f>
        <v>120</v>
      </c>
    </row>
    <row r="8741" spans="1:18" x14ac:dyDescent="0.25">
      <c r="A8741" s="3" t="s">
        <v>8773</v>
      </c>
      <c r="B8741" s="12">
        <v>42081</v>
      </c>
      <c r="C8741" s="4" t="s">
        <v>23</v>
      </c>
      <c r="D8741" s="4">
        <v>3.1</v>
      </c>
      <c r="E8741" s="4">
        <v>122</v>
      </c>
      <c r="F8741" s="5">
        <v>0.8125</v>
      </c>
      <c r="G8741" s="6">
        <v>300</v>
      </c>
      <c r="H8741" s="7">
        <v>55500</v>
      </c>
      <c r="I8741" s="7">
        <f>FlightsPivot[[#This Row],[Total Fare]]*10%</f>
        <v>5550</v>
      </c>
      <c r="J8741" s="7">
        <f>FlightsPivot[[#This Row],[Total Fare]]+FlightsPivot[[#This Row],[10% tax ]]</f>
        <v>61050</v>
      </c>
      <c r="K8741" s="4">
        <v>3</v>
      </c>
      <c r="L8741" s="4">
        <v>2015</v>
      </c>
      <c r="M8741" t="str">
        <f>INDEX(RoutesPivot[DepAirport],MATCH($C8741,RoutesPivot[[RouteID]:[RouteID]],0))</f>
        <v>ORD</v>
      </c>
      <c r="N8741" t="str">
        <f>INDEX(RoutesPivot[AirportID],MATCH($C8741,RoutesPivot[[RouteID]:[RouteID]],0))</f>
        <v>DEN</v>
      </c>
      <c r="O8741">
        <f>INDEX(RoutesPivot[Distance],MATCH($C8741,RoutesPivot[[RouteID]:[RouteID]],0))</f>
        <v>800</v>
      </c>
      <c r="P8741">
        <f>INDEX(RoutesPivot[ListPrice],MATCH($C8741,RoutesPivot[[RouteID]:[RouteID]],0))</f>
        <v>300</v>
      </c>
      <c r="Q8741" t="str">
        <f>INDEX(AirportPivot[AirportName],MATCH($N8741,AirportPivot[[AirportID]:[AirportID]],0))</f>
        <v>Denver International</v>
      </c>
      <c r="R8741">
        <f>INDEX(AirportPivot[Gates (number of available)],MATCH($N8741,AirportPivot[[AirportID]:[AirportID]],0))</f>
        <v>75</v>
      </c>
    </row>
    <row r="8742" spans="1:18" x14ac:dyDescent="0.25">
      <c r="A8742" s="3" t="s">
        <v>8774</v>
      </c>
      <c r="B8742" s="12">
        <v>42239</v>
      </c>
      <c r="C8742" s="4" t="s">
        <v>23</v>
      </c>
      <c r="D8742" s="4">
        <v>1.5</v>
      </c>
      <c r="E8742" s="4">
        <v>150</v>
      </c>
      <c r="F8742" s="5">
        <v>0.33333333333333331</v>
      </c>
      <c r="G8742" s="6">
        <v>330</v>
      </c>
      <c r="H8742" s="7">
        <v>61050</v>
      </c>
      <c r="I8742" s="7">
        <f>FlightsPivot[[#This Row],[Total Fare]]*10%</f>
        <v>6105</v>
      </c>
      <c r="J8742" s="7">
        <f>FlightsPivot[[#This Row],[Total Fare]]+FlightsPivot[[#This Row],[10% tax ]]</f>
        <v>67155</v>
      </c>
      <c r="K8742" s="4">
        <v>8</v>
      </c>
      <c r="L8742" s="4">
        <v>2015</v>
      </c>
      <c r="M8742" t="str">
        <f>INDEX(RoutesPivot[DepAirport],MATCH($C8742,RoutesPivot[[RouteID]:[RouteID]],0))</f>
        <v>ORD</v>
      </c>
      <c r="N8742" t="str">
        <f>INDEX(RoutesPivot[AirportID],MATCH($C8742,RoutesPivot[[RouteID]:[RouteID]],0))</f>
        <v>DEN</v>
      </c>
      <c r="O8742">
        <f>INDEX(RoutesPivot[Distance],MATCH($C8742,RoutesPivot[[RouteID]:[RouteID]],0))</f>
        <v>800</v>
      </c>
      <c r="P8742">
        <f>INDEX(RoutesPivot[ListPrice],MATCH($C8742,RoutesPivot[[RouteID]:[RouteID]],0))</f>
        <v>300</v>
      </c>
      <c r="Q8742" t="str">
        <f>INDEX(AirportPivot[AirportName],MATCH($N8742,AirportPivot[[AirportID]:[AirportID]],0))</f>
        <v>Denver International</v>
      </c>
      <c r="R8742">
        <f>INDEX(AirportPivot[Gates (number of available)],MATCH($N8742,AirportPivot[[AirportID]:[AirportID]],0))</f>
        <v>75</v>
      </c>
    </row>
    <row r="8743" spans="1:18" x14ac:dyDescent="0.25">
      <c r="A8743" s="3" t="s">
        <v>8775</v>
      </c>
      <c r="B8743" s="12">
        <v>41683</v>
      </c>
      <c r="C8743" s="4" t="s">
        <v>33</v>
      </c>
      <c r="D8743" s="4">
        <v>1.9</v>
      </c>
      <c r="E8743" s="4">
        <v>69</v>
      </c>
      <c r="F8743" s="5">
        <v>0.79166666666666663</v>
      </c>
      <c r="G8743" s="6">
        <v>375</v>
      </c>
      <c r="H8743" s="7">
        <v>67875</v>
      </c>
      <c r="I8743" s="7">
        <f>FlightsPivot[[#This Row],[Total Fare]]*10%</f>
        <v>6787.5</v>
      </c>
      <c r="J8743" s="7">
        <f>FlightsPivot[[#This Row],[Total Fare]]+FlightsPivot[[#This Row],[10% tax ]]</f>
        <v>74662.5</v>
      </c>
      <c r="K8743" s="4">
        <v>2</v>
      </c>
      <c r="L8743" s="4">
        <v>2014</v>
      </c>
      <c r="M8743" t="str">
        <f>INDEX(RoutesPivot[DepAirport],MATCH($C8743,RoutesPivot[[RouteID]:[RouteID]],0))</f>
        <v>ORD</v>
      </c>
      <c r="N8743" t="str">
        <f>INDEX(RoutesPivot[AirportID],MATCH($C8743,RoutesPivot[[RouteID]:[RouteID]],0))</f>
        <v>SFO</v>
      </c>
      <c r="O8743">
        <f>INDEX(RoutesPivot[Distance],MATCH($C8743,RoutesPivot[[RouteID]:[RouteID]],0))</f>
        <v>1600</v>
      </c>
      <c r="P8743">
        <f>INDEX(RoutesPivot[ListPrice],MATCH($C8743,RoutesPivot[[RouteID]:[RouteID]],0))</f>
        <v>375</v>
      </c>
      <c r="Q8743" t="str">
        <f>INDEX(AirportPivot[AirportName],MATCH($N8743,AirportPivot[[AirportID]:[AirportID]],0))</f>
        <v>San Francisco International</v>
      </c>
      <c r="R8743">
        <f>INDEX(AirportPivot[Gates (number of available)],MATCH($N8743,AirportPivot[[AirportID]:[AirportID]],0))</f>
        <v>70</v>
      </c>
    </row>
    <row r="8744" spans="1:18" x14ac:dyDescent="0.25">
      <c r="A8744" s="3" t="s">
        <v>8776</v>
      </c>
      <c r="B8744" s="12">
        <v>41651</v>
      </c>
      <c r="C8744" s="4" t="s">
        <v>21</v>
      </c>
      <c r="D8744" s="4">
        <v>1</v>
      </c>
      <c r="E8744" s="4">
        <v>143</v>
      </c>
      <c r="F8744" s="5">
        <v>0.35416666666666669</v>
      </c>
      <c r="G8744" s="6">
        <v>125</v>
      </c>
      <c r="H8744" s="7">
        <v>23125</v>
      </c>
      <c r="I8744" s="7">
        <f>FlightsPivot[[#This Row],[Total Fare]]*10%</f>
        <v>2312.5</v>
      </c>
      <c r="J8744" s="7">
        <f>FlightsPivot[[#This Row],[Total Fare]]+FlightsPivot[[#This Row],[10% tax ]]</f>
        <v>25437.5</v>
      </c>
      <c r="K8744" s="4">
        <v>1</v>
      </c>
      <c r="L8744" s="4">
        <v>2014</v>
      </c>
      <c r="M8744" t="str">
        <f>INDEX(RoutesPivot[DepAirport],MATCH($C8744,RoutesPivot[[RouteID]:[RouteID]],0))</f>
        <v>ORD</v>
      </c>
      <c r="N8744" t="str">
        <f>INDEX(RoutesPivot[AirportID],MATCH($C8744,RoutesPivot[[RouteID]:[RouteID]],0))</f>
        <v>CLT</v>
      </c>
      <c r="O8744">
        <f>INDEX(RoutesPivot[Distance],MATCH($C8744,RoutesPivot[[RouteID]:[RouteID]],0))</f>
        <v>700</v>
      </c>
      <c r="P8744">
        <f>INDEX(RoutesPivot[ListPrice],MATCH($C8744,RoutesPivot[[RouteID]:[RouteID]],0))</f>
        <v>125</v>
      </c>
      <c r="Q8744" t="str">
        <f>INDEX(AirportPivot[AirportName],MATCH($N8744,AirportPivot[[AirportID]:[AirportID]],0))</f>
        <v>Charlotte/Douglas International</v>
      </c>
      <c r="R8744">
        <f>INDEX(AirportPivot[Gates (number of available)],MATCH($N8744,AirportPivot[[AirportID]:[AirportID]],0))</f>
        <v>65</v>
      </c>
    </row>
    <row r="8745" spans="1:18" x14ac:dyDescent="0.25">
      <c r="A8745" s="3" t="s">
        <v>8777</v>
      </c>
      <c r="B8745" s="12">
        <v>42041</v>
      </c>
      <c r="C8745" s="4" t="s">
        <v>11</v>
      </c>
      <c r="D8745" s="4">
        <v>2.2000000000000002</v>
      </c>
      <c r="E8745" s="4">
        <v>18</v>
      </c>
      <c r="F8745" s="5">
        <v>0.3125</v>
      </c>
      <c r="G8745" s="6">
        <v>300</v>
      </c>
      <c r="H8745" s="7">
        <v>55500</v>
      </c>
      <c r="I8745" s="7">
        <f>FlightsPivot[[#This Row],[Total Fare]]*10%</f>
        <v>5550</v>
      </c>
      <c r="J8745" s="7">
        <f>FlightsPivot[[#This Row],[Total Fare]]+FlightsPivot[[#This Row],[10% tax ]]</f>
        <v>61050</v>
      </c>
      <c r="K8745" s="4">
        <v>2</v>
      </c>
      <c r="L8745" s="4">
        <v>2015</v>
      </c>
      <c r="M8745" t="str">
        <f>INDEX(RoutesPivot[DepAirport],MATCH($C8745,RoutesPivot[[RouteID]:[RouteID]],0))</f>
        <v>ORD</v>
      </c>
      <c r="N8745" t="str">
        <f>INDEX(RoutesPivot[AirportID],MATCH($C8745,RoutesPivot[[RouteID]:[RouteID]],0))</f>
        <v>BOS</v>
      </c>
      <c r="O8745">
        <f>INDEX(RoutesPivot[Distance],MATCH($C8745,RoutesPivot[[RouteID]:[RouteID]],0))</f>
        <v>730</v>
      </c>
      <c r="P8745">
        <f>INDEX(RoutesPivot[ListPrice],MATCH($C8745,RoutesPivot[[RouteID]:[RouteID]],0))</f>
        <v>300</v>
      </c>
      <c r="Q8745" t="str">
        <f>INDEX(AirportPivot[AirportName],MATCH($N8745,AirportPivot[[AirportID]:[AirportID]],0))</f>
        <v>General Edward Lawrence Logan International</v>
      </c>
      <c r="R8745">
        <f>INDEX(AirportPivot[Gates (number of available)],MATCH($N8745,AirportPivot[[AirportID]:[AirportID]],0))</f>
        <v>63</v>
      </c>
    </row>
    <row r="8746" spans="1:18" x14ac:dyDescent="0.25">
      <c r="A8746" s="3" t="s">
        <v>8778</v>
      </c>
      <c r="B8746" s="12">
        <v>42250</v>
      </c>
      <c r="C8746" s="4" t="s">
        <v>27</v>
      </c>
      <c r="D8746" s="4">
        <v>8.1999999999999993</v>
      </c>
      <c r="E8746" s="4">
        <v>152</v>
      </c>
      <c r="F8746" s="5">
        <v>0.75</v>
      </c>
      <c r="G8746" s="6">
        <v>200</v>
      </c>
      <c r="H8746" s="7">
        <v>33000</v>
      </c>
      <c r="I8746" s="7">
        <f>FlightsPivot[[#This Row],[Total Fare]]*10%</f>
        <v>3300</v>
      </c>
      <c r="J8746" s="7">
        <f>FlightsPivot[[#This Row],[Total Fare]]+FlightsPivot[[#This Row],[10% tax ]]</f>
        <v>36300</v>
      </c>
      <c r="K8746" s="4">
        <v>9</v>
      </c>
      <c r="L8746" s="4">
        <v>2015</v>
      </c>
      <c r="M8746" t="str">
        <f>INDEX(RoutesPivot[DepAirport],MATCH($C8746,RoutesPivot[[RouteID]:[RouteID]],0))</f>
        <v>ORD</v>
      </c>
      <c r="N8746" t="str">
        <f>INDEX(RoutesPivot[AirportID],MATCH($C8746,RoutesPivot[[RouteID]:[RouteID]],0))</f>
        <v>ATL</v>
      </c>
      <c r="O8746">
        <f>INDEX(RoutesPivot[Distance],MATCH($C8746,RoutesPivot[[RouteID]:[RouteID]],0))</f>
        <v>510</v>
      </c>
      <c r="P8746">
        <f>INDEX(RoutesPivot[ListPrice],MATCH($C8746,RoutesPivot[[RouteID]:[RouteID]],0))</f>
        <v>200</v>
      </c>
      <c r="Q8746" t="str">
        <f>INDEX(AirportPivot[AirportName],MATCH($N8746,AirportPivot[[AirportID]:[AirportID]],0))</f>
        <v>Hartsfield-Jackson Atlanta International</v>
      </c>
      <c r="R8746">
        <f>INDEX(AirportPivot[Gates (number of available)],MATCH($N8746,AirportPivot[[AirportID]:[AirportID]],0))</f>
        <v>100</v>
      </c>
    </row>
    <row r="8747" spans="1:18" x14ac:dyDescent="0.25">
      <c r="A8747" s="3" t="s">
        <v>8779</v>
      </c>
      <c r="B8747" s="12">
        <v>42323</v>
      </c>
      <c r="C8747" s="4" t="s">
        <v>33</v>
      </c>
      <c r="D8747" s="4">
        <v>2.2999999999999998</v>
      </c>
      <c r="E8747" s="4">
        <v>54</v>
      </c>
      <c r="F8747" s="5">
        <v>0.75</v>
      </c>
      <c r="G8747" s="6">
        <v>375</v>
      </c>
      <c r="H8747" s="7">
        <v>61875</v>
      </c>
      <c r="I8747" s="7">
        <f>FlightsPivot[[#This Row],[Total Fare]]*10%</f>
        <v>6187.5</v>
      </c>
      <c r="J8747" s="7">
        <f>FlightsPivot[[#This Row],[Total Fare]]+FlightsPivot[[#This Row],[10% tax ]]</f>
        <v>68062.5</v>
      </c>
      <c r="K8747" s="4">
        <v>11</v>
      </c>
      <c r="L8747" s="4">
        <v>2015</v>
      </c>
      <c r="M8747" t="str">
        <f>INDEX(RoutesPivot[DepAirport],MATCH($C8747,RoutesPivot[[RouteID]:[RouteID]],0))</f>
        <v>ORD</v>
      </c>
      <c r="N8747" t="str">
        <f>INDEX(RoutesPivot[AirportID],MATCH($C8747,RoutesPivot[[RouteID]:[RouteID]],0))</f>
        <v>SFO</v>
      </c>
      <c r="O8747">
        <f>INDEX(RoutesPivot[Distance],MATCH($C8747,RoutesPivot[[RouteID]:[RouteID]],0))</f>
        <v>1600</v>
      </c>
      <c r="P8747">
        <f>INDEX(RoutesPivot[ListPrice],MATCH($C8747,RoutesPivot[[RouteID]:[RouteID]],0))</f>
        <v>375</v>
      </c>
      <c r="Q8747" t="str">
        <f>INDEX(AirportPivot[AirportName],MATCH($N8747,AirportPivot[[AirportID]:[AirportID]],0))</f>
        <v>San Francisco International</v>
      </c>
      <c r="R8747">
        <f>INDEX(AirportPivot[Gates (number of available)],MATCH($N8747,AirportPivot[[AirportID]:[AirportID]],0))</f>
        <v>70</v>
      </c>
    </row>
    <row r="8748" spans="1:18" x14ac:dyDescent="0.25">
      <c r="A8748" s="3" t="s">
        <v>8780</v>
      </c>
      <c r="B8748" s="12">
        <v>42216</v>
      </c>
      <c r="C8748" s="4" t="s">
        <v>21</v>
      </c>
      <c r="D8748" s="4">
        <v>2</v>
      </c>
      <c r="E8748" s="4">
        <v>73</v>
      </c>
      <c r="F8748" s="5">
        <v>0.8125</v>
      </c>
      <c r="G8748" s="6">
        <v>137.5</v>
      </c>
      <c r="H8748" s="7">
        <v>24887.5</v>
      </c>
      <c r="I8748" s="7">
        <f>FlightsPivot[[#This Row],[Total Fare]]*10%</f>
        <v>2488.75</v>
      </c>
      <c r="J8748" s="7">
        <f>FlightsPivot[[#This Row],[Total Fare]]+FlightsPivot[[#This Row],[10% tax ]]</f>
        <v>27376.25</v>
      </c>
      <c r="K8748" s="4">
        <v>7</v>
      </c>
      <c r="L8748" s="4">
        <v>2015</v>
      </c>
      <c r="M8748" t="str">
        <f>INDEX(RoutesPivot[DepAirport],MATCH($C8748,RoutesPivot[[RouteID]:[RouteID]],0))</f>
        <v>ORD</v>
      </c>
      <c r="N8748" t="str">
        <f>INDEX(RoutesPivot[AirportID],MATCH($C8748,RoutesPivot[[RouteID]:[RouteID]],0))</f>
        <v>CLT</v>
      </c>
      <c r="O8748">
        <f>INDEX(RoutesPivot[Distance],MATCH($C8748,RoutesPivot[[RouteID]:[RouteID]],0))</f>
        <v>700</v>
      </c>
      <c r="P8748">
        <f>INDEX(RoutesPivot[ListPrice],MATCH($C8748,RoutesPivot[[RouteID]:[RouteID]],0))</f>
        <v>125</v>
      </c>
      <c r="Q8748" t="str">
        <f>INDEX(AirportPivot[AirportName],MATCH($N8748,AirportPivot[[AirportID]:[AirportID]],0))</f>
        <v>Charlotte/Douglas International</v>
      </c>
      <c r="R8748">
        <f>INDEX(AirportPivot[Gates (number of available)],MATCH($N8748,AirportPivot[[AirportID]:[AirportID]],0))</f>
        <v>65</v>
      </c>
    </row>
    <row r="8749" spans="1:18" x14ac:dyDescent="0.25">
      <c r="A8749" s="3" t="s">
        <v>8781</v>
      </c>
      <c r="B8749" s="12">
        <v>42227</v>
      </c>
      <c r="C8749" s="4" t="s">
        <v>25</v>
      </c>
      <c r="D8749" s="4">
        <v>2</v>
      </c>
      <c r="E8749" s="4">
        <v>24</v>
      </c>
      <c r="F8749" s="5">
        <v>0.3125</v>
      </c>
      <c r="G8749" s="6">
        <v>220</v>
      </c>
      <c r="H8749" s="7">
        <v>40700</v>
      </c>
      <c r="I8749" s="7">
        <f>FlightsPivot[[#This Row],[Total Fare]]*10%</f>
        <v>4070</v>
      </c>
      <c r="J8749" s="7">
        <f>FlightsPivot[[#This Row],[Total Fare]]+FlightsPivot[[#This Row],[10% tax ]]</f>
        <v>44770</v>
      </c>
      <c r="K8749" s="4">
        <v>8</v>
      </c>
      <c r="L8749" s="4">
        <v>2015</v>
      </c>
      <c r="M8749" t="str">
        <f>INDEX(RoutesPivot[DepAirport],MATCH($C8749,RoutesPivot[[RouteID]:[RouteID]],0))</f>
        <v>ORD</v>
      </c>
      <c r="N8749" t="str">
        <f>INDEX(RoutesPivot[AirportID],MATCH($C8749,RoutesPivot[[RouteID]:[RouteID]],0))</f>
        <v>DFW</v>
      </c>
      <c r="O8749">
        <f>INDEX(RoutesPivot[Distance],MATCH($C8749,RoutesPivot[[RouteID]:[RouteID]],0))</f>
        <v>700</v>
      </c>
      <c r="P8749">
        <f>INDEX(RoutesPivot[ListPrice],MATCH($C8749,RoutesPivot[[RouteID]:[RouteID]],0))</f>
        <v>200</v>
      </c>
      <c r="Q8749" t="str">
        <f>INDEX(AirportPivot[AirportName],MATCH($N8749,AirportPivot[[AirportID]:[AirportID]],0))</f>
        <v>Dallas/Fort Worth International</v>
      </c>
      <c r="R8749">
        <f>INDEX(AirportPivot[Gates (number of available)],MATCH($N8749,AirportPivot[[AirportID]:[AirportID]],0))</f>
        <v>130</v>
      </c>
    </row>
    <row r="8750" spans="1:18" x14ac:dyDescent="0.25">
      <c r="A8750" s="3" t="s">
        <v>8782</v>
      </c>
      <c r="B8750" s="12">
        <v>41991</v>
      </c>
      <c r="C8750" s="4" t="s">
        <v>13</v>
      </c>
      <c r="D8750" s="4">
        <v>0.3</v>
      </c>
      <c r="E8750" s="4">
        <v>119</v>
      </c>
      <c r="F8750" s="5">
        <v>0.8125</v>
      </c>
      <c r="G8750" s="6">
        <v>250</v>
      </c>
      <c r="H8750" s="7">
        <v>46250</v>
      </c>
      <c r="I8750" s="7">
        <f>FlightsPivot[[#This Row],[Total Fare]]*10%</f>
        <v>4625</v>
      </c>
      <c r="J8750" s="7">
        <f>FlightsPivot[[#This Row],[Total Fare]]+FlightsPivot[[#This Row],[10% tax ]]</f>
        <v>50875</v>
      </c>
      <c r="K8750" s="4">
        <v>12</v>
      </c>
      <c r="L8750" s="4">
        <v>2014</v>
      </c>
      <c r="M8750" t="str">
        <f>INDEX(RoutesPivot[DepAirport],MATCH($C8750,RoutesPivot[[RouteID]:[RouteID]],0))</f>
        <v>ORD</v>
      </c>
      <c r="N8750" t="str">
        <f>INDEX(RoutesPivot[AirportID],MATCH($C8750,RoutesPivot[[RouteID]:[RouteID]],0))</f>
        <v>JFK</v>
      </c>
      <c r="O8750">
        <f>INDEX(RoutesPivot[Distance],MATCH($C8750,RoutesPivot[[RouteID]:[RouteID]],0))</f>
        <v>619</v>
      </c>
      <c r="P8750">
        <f>INDEX(RoutesPivot[ListPrice],MATCH($C8750,RoutesPivot[[RouteID]:[RouteID]],0))</f>
        <v>250</v>
      </c>
      <c r="Q8750" t="str">
        <f>INDEX(AirportPivot[AirportName],MATCH($N8750,AirportPivot[[AirportID]:[AirportID]],0))</f>
        <v>John F Kennedy International</v>
      </c>
      <c r="R8750">
        <f>INDEX(AirportPivot[Gates (number of available)],MATCH($N8750,AirportPivot[[AirportID]:[AirportID]],0))</f>
        <v>120</v>
      </c>
    </row>
    <row r="8751" spans="1:18" x14ac:dyDescent="0.25">
      <c r="A8751" s="3" t="s">
        <v>8783</v>
      </c>
      <c r="B8751" s="12">
        <v>42343</v>
      </c>
      <c r="C8751" s="4" t="s">
        <v>37</v>
      </c>
      <c r="D8751" s="4">
        <v>2.7</v>
      </c>
      <c r="E8751" s="4">
        <v>16</v>
      </c>
      <c r="F8751" s="5">
        <v>0.33333333333333331</v>
      </c>
      <c r="G8751" s="6">
        <v>350</v>
      </c>
      <c r="H8751" s="7">
        <v>64750</v>
      </c>
      <c r="I8751" s="7">
        <f>FlightsPivot[[#This Row],[Total Fare]]*10%</f>
        <v>6475</v>
      </c>
      <c r="J8751" s="7">
        <f>FlightsPivot[[#This Row],[Total Fare]]+FlightsPivot[[#This Row],[10% tax ]]</f>
        <v>71225</v>
      </c>
      <c r="K8751" s="4">
        <v>12</v>
      </c>
      <c r="L8751" s="4">
        <v>2015</v>
      </c>
      <c r="M8751" t="str">
        <f>INDEX(RoutesPivot[DepAirport],MATCH($C8751,RoutesPivot[[RouteID]:[RouteID]],0))</f>
        <v>ORD</v>
      </c>
      <c r="N8751" t="str">
        <f>INDEX(RoutesPivot[AirportID],MATCH($C8751,RoutesPivot[[RouteID]:[RouteID]],0))</f>
        <v>SEA</v>
      </c>
      <c r="O8751">
        <f>INDEX(RoutesPivot[Distance],MATCH($C8751,RoutesPivot[[RouteID]:[RouteID]],0))</f>
        <v>1500</v>
      </c>
      <c r="P8751">
        <f>INDEX(RoutesPivot[ListPrice],MATCH($C8751,RoutesPivot[[RouteID]:[RouteID]],0))</f>
        <v>350</v>
      </c>
      <c r="Q8751" t="str">
        <f>INDEX(AirportPivot[AirportName],MATCH($N8751,AirportPivot[[AirportID]:[AirportID]],0))</f>
        <v>Seattle-Tacoma International</v>
      </c>
      <c r="R8751">
        <f>INDEX(AirportPivot[Gates (number of available)],MATCH($N8751,AirportPivot[[AirportID]:[AirportID]],0))</f>
        <v>58</v>
      </c>
    </row>
    <row r="8752" spans="1:18" x14ac:dyDescent="0.25">
      <c r="A8752" s="3" t="s">
        <v>8784</v>
      </c>
      <c r="B8752" s="12">
        <v>41821</v>
      </c>
      <c r="C8752" s="4" t="s">
        <v>13</v>
      </c>
      <c r="D8752" s="4">
        <v>2.6</v>
      </c>
      <c r="E8752" s="4">
        <v>166</v>
      </c>
      <c r="F8752" s="5">
        <v>0.41666666666666669</v>
      </c>
      <c r="G8752" s="6">
        <v>275</v>
      </c>
      <c r="H8752" s="7">
        <v>45375</v>
      </c>
      <c r="I8752" s="7">
        <f>FlightsPivot[[#This Row],[Total Fare]]*10%</f>
        <v>4537.5</v>
      </c>
      <c r="J8752" s="7">
        <f>FlightsPivot[[#This Row],[Total Fare]]+FlightsPivot[[#This Row],[10% tax ]]</f>
        <v>49912.5</v>
      </c>
      <c r="K8752" s="4">
        <v>7</v>
      </c>
      <c r="L8752" s="4">
        <v>2014</v>
      </c>
      <c r="M8752" t="str">
        <f>INDEX(RoutesPivot[DepAirport],MATCH($C8752,RoutesPivot[[RouteID]:[RouteID]],0))</f>
        <v>ORD</v>
      </c>
      <c r="N8752" t="str">
        <f>INDEX(RoutesPivot[AirportID],MATCH($C8752,RoutesPivot[[RouteID]:[RouteID]],0))</f>
        <v>JFK</v>
      </c>
      <c r="O8752">
        <f>INDEX(RoutesPivot[Distance],MATCH($C8752,RoutesPivot[[RouteID]:[RouteID]],0))</f>
        <v>619</v>
      </c>
      <c r="P8752">
        <f>INDEX(RoutesPivot[ListPrice],MATCH($C8752,RoutesPivot[[RouteID]:[RouteID]],0))</f>
        <v>250</v>
      </c>
      <c r="Q8752" t="str">
        <f>INDEX(AirportPivot[AirportName],MATCH($N8752,AirportPivot[[AirportID]:[AirportID]],0))</f>
        <v>John F Kennedy International</v>
      </c>
      <c r="R8752">
        <f>INDEX(AirportPivot[Gates (number of available)],MATCH($N8752,AirportPivot[[AirportID]:[AirportID]],0))</f>
        <v>120</v>
      </c>
    </row>
    <row r="8753" spans="1:18" x14ac:dyDescent="0.25">
      <c r="A8753" s="3" t="s">
        <v>8785</v>
      </c>
      <c r="B8753" s="12">
        <v>42163</v>
      </c>
      <c r="C8753" s="4" t="s">
        <v>86</v>
      </c>
      <c r="D8753" s="4">
        <v>2.2000000000000002</v>
      </c>
      <c r="E8753" s="4">
        <v>68</v>
      </c>
      <c r="F8753" s="5">
        <v>0.29166666666666669</v>
      </c>
      <c r="G8753" s="6">
        <v>126.5</v>
      </c>
      <c r="H8753" s="7">
        <v>22896.5</v>
      </c>
      <c r="I8753" s="7">
        <f>FlightsPivot[[#This Row],[Total Fare]]*10%</f>
        <v>2289.65</v>
      </c>
      <c r="J8753" s="7">
        <f>FlightsPivot[[#This Row],[Total Fare]]+FlightsPivot[[#This Row],[10% tax ]]</f>
        <v>25186.15</v>
      </c>
      <c r="K8753" s="4">
        <v>6</v>
      </c>
      <c r="L8753" s="4">
        <v>2015</v>
      </c>
      <c r="M8753" t="str">
        <f>INDEX(RoutesPivot[DepAirport],MATCH($C8753,RoutesPivot[[RouteID]:[RouteID]],0))</f>
        <v>ORD</v>
      </c>
      <c r="N8753" t="str">
        <f>INDEX(RoutesPivot[AirportID],MATCH($C8753,RoutesPivot[[RouteID]:[RouteID]],0))</f>
        <v>DTW</v>
      </c>
      <c r="O8753">
        <f>INDEX(RoutesPivot[Distance],MATCH($C8753,RoutesPivot[[RouteID]:[RouteID]],0))</f>
        <v>200</v>
      </c>
      <c r="P8753">
        <f>INDEX(RoutesPivot[ListPrice],MATCH($C8753,RoutesPivot[[RouteID]:[RouteID]],0))</f>
        <v>115</v>
      </c>
      <c r="Q8753" t="str">
        <f>INDEX(AirportPivot[AirportName],MATCH($N8753,AirportPivot[[AirportID]:[AirportID]],0))</f>
        <v>Detroit Metropolitan Wayne County</v>
      </c>
      <c r="R8753">
        <f>INDEX(AirportPivot[Gates (number of available)],MATCH($N8753,AirportPivot[[AirportID]:[AirportID]],0))</f>
        <v>60</v>
      </c>
    </row>
    <row r="8754" spans="1:18" x14ac:dyDescent="0.25">
      <c r="A8754" s="3" t="s">
        <v>8786</v>
      </c>
      <c r="B8754" s="12">
        <v>41931</v>
      </c>
      <c r="C8754" s="4" t="s">
        <v>23</v>
      </c>
      <c r="D8754" s="4">
        <v>1.7</v>
      </c>
      <c r="E8754" s="4">
        <v>184</v>
      </c>
      <c r="F8754" s="5">
        <v>0.29166666666666669</v>
      </c>
      <c r="G8754" s="6">
        <v>300</v>
      </c>
      <c r="H8754" s="7">
        <v>49500</v>
      </c>
      <c r="I8754" s="7">
        <f>FlightsPivot[[#This Row],[Total Fare]]*10%</f>
        <v>4950</v>
      </c>
      <c r="J8754" s="7">
        <f>FlightsPivot[[#This Row],[Total Fare]]+FlightsPivot[[#This Row],[10% tax ]]</f>
        <v>54450</v>
      </c>
      <c r="K8754" s="4">
        <v>10</v>
      </c>
      <c r="L8754" s="4">
        <v>2014</v>
      </c>
      <c r="M8754" t="str">
        <f>INDEX(RoutesPivot[DepAirport],MATCH($C8754,RoutesPivot[[RouteID]:[RouteID]],0))</f>
        <v>ORD</v>
      </c>
      <c r="N8754" t="str">
        <f>INDEX(RoutesPivot[AirportID],MATCH($C8754,RoutesPivot[[RouteID]:[RouteID]],0))</f>
        <v>DEN</v>
      </c>
      <c r="O8754">
        <f>INDEX(RoutesPivot[Distance],MATCH($C8754,RoutesPivot[[RouteID]:[RouteID]],0))</f>
        <v>800</v>
      </c>
      <c r="P8754">
        <f>INDEX(RoutesPivot[ListPrice],MATCH($C8754,RoutesPivot[[RouteID]:[RouteID]],0))</f>
        <v>300</v>
      </c>
      <c r="Q8754" t="str">
        <f>INDEX(AirportPivot[AirportName],MATCH($N8754,AirportPivot[[AirportID]:[AirportID]],0))</f>
        <v>Denver International</v>
      </c>
      <c r="R8754">
        <f>INDEX(AirportPivot[Gates (number of available)],MATCH($N8754,AirportPivot[[AirportID]:[AirportID]],0))</f>
        <v>75</v>
      </c>
    </row>
    <row r="8755" spans="1:18" x14ac:dyDescent="0.25">
      <c r="A8755" s="3" t="s">
        <v>8787</v>
      </c>
      <c r="B8755" s="12">
        <v>42009</v>
      </c>
      <c r="C8755" s="4" t="s">
        <v>98</v>
      </c>
      <c r="D8755" s="4">
        <v>1.9</v>
      </c>
      <c r="E8755" s="4">
        <v>117</v>
      </c>
      <c r="F8755" s="5">
        <v>0.33333333333333331</v>
      </c>
      <c r="G8755" s="6">
        <v>275</v>
      </c>
      <c r="H8755" s="7">
        <v>50875</v>
      </c>
      <c r="I8755" s="7">
        <f>FlightsPivot[[#This Row],[Total Fare]]*10%</f>
        <v>5087.5</v>
      </c>
      <c r="J8755" s="7">
        <f>FlightsPivot[[#This Row],[Total Fare]]+FlightsPivot[[#This Row],[10% tax ]]</f>
        <v>55962.5</v>
      </c>
      <c r="K8755" s="4">
        <v>1</v>
      </c>
      <c r="L8755" s="4">
        <v>2015</v>
      </c>
      <c r="M8755" t="str">
        <f>INDEX(RoutesPivot[DepAirport],MATCH($C8755,RoutesPivot[[RouteID]:[RouteID]],0))</f>
        <v>ORD</v>
      </c>
      <c r="N8755" t="str">
        <f>INDEX(RoutesPivot[AirportID],MATCH($C8755,RoutesPivot[[RouteID]:[RouteID]],0))</f>
        <v>PHL</v>
      </c>
      <c r="O8755">
        <f>INDEX(RoutesPivot[Distance],MATCH($C8755,RoutesPivot[[RouteID]:[RouteID]],0))</f>
        <v>580</v>
      </c>
      <c r="P8755">
        <f>INDEX(RoutesPivot[ListPrice],MATCH($C8755,RoutesPivot[[RouteID]:[RouteID]],0))</f>
        <v>275</v>
      </c>
      <c r="Q8755" t="str">
        <f>INDEX(AirportPivot[AirportName],MATCH($N8755,AirportPivot[[AirportID]:[AirportID]],0))</f>
        <v>Philadelphia International</v>
      </c>
      <c r="R8755">
        <f>INDEX(AirportPivot[Gates (number of available)],MATCH($N8755,AirportPivot[[AirportID]:[AirportID]],0))</f>
        <v>89</v>
      </c>
    </row>
    <row r="8756" spans="1:18" x14ac:dyDescent="0.25">
      <c r="A8756" s="3" t="s">
        <v>8788</v>
      </c>
      <c r="B8756" s="12">
        <v>42335</v>
      </c>
      <c r="C8756" s="4" t="s">
        <v>37</v>
      </c>
      <c r="D8756" s="4">
        <v>4.0999999999999996</v>
      </c>
      <c r="E8756" s="4">
        <v>178</v>
      </c>
      <c r="F8756" s="5">
        <v>0.72916666666666663</v>
      </c>
      <c r="G8756" s="6">
        <v>525</v>
      </c>
      <c r="H8756" s="7">
        <v>86625</v>
      </c>
      <c r="I8756" s="7">
        <f>FlightsPivot[[#This Row],[Total Fare]]*10%</f>
        <v>8662.5</v>
      </c>
      <c r="J8756" s="7">
        <f>FlightsPivot[[#This Row],[Total Fare]]+FlightsPivot[[#This Row],[10% tax ]]</f>
        <v>95287.5</v>
      </c>
      <c r="K8756" s="4">
        <v>11</v>
      </c>
      <c r="L8756" s="4">
        <v>2015</v>
      </c>
      <c r="M8756" t="str">
        <f>INDEX(RoutesPivot[DepAirport],MATCH($C8756,RoutesPivot[[RouteID]:[RouteID]],0))</f>
        <v>ORD</v>
      </c>
      <c r="N8756" t="str">
        <f>INDEX(RoutesPivot[AirportID],MATCH($C8756,RoutesPivot[[RouteID]:[RouteID]],0))</f>
        <v>SEA</v>
      </c>
      <c r="O8756">
        <f>INDEX(RoutesPivot[Distance],MATCH($C8756,RoutesPivot[[RouteID]:[RouteID]],0))</f>
        <v>1500</v>
      </c>
      <c r="P8756">
        <f>INDEX(RoutesPivot[ListPrice],MATCH($C8756,RoutesPivot[[RouteID]:[RouteID]],0))</f>
        <v>350</v>
      </c>
      <c r="Q8756" t="str">
        <f>INDEX(AirportPivot[AirportName],MATCH($N8756,AirportPivot[[AirportID]:[AirportID]],0))</f>
        <v>Seattle-Tacoma International</v>
      </c>
      <c r="R8756">
        <f>INDEX(AirportPivot[Gates (number of available)],MATCH($N8756,AirportPivot[[AirportID]:[AirportID]],0))</f>
        <v>58</v>
      </c>
    </row>
    <row r="8757" spans="1:18" x14ac:dyDescent="0.25">
      <c r="A8757" s="3" t="s">
        <v>8789</v>
      </c>
      <c r="B8757" s="12">
        <v>41692</v>
      </c>
      <c r="C8757" s="4" t="s">
        <v>17</v>
      </c>
      <c r="D8757" s="4">
        <v>5.9</v>
      </c>
      <c r="E8757" s="4">
        <v>126</v>
      </c>
      <c r="F8757" s="5">
        <v>0.72916666666666663</v>
      </c>
      <c r="G8757" s="6">
        <v>350</v>
      </c>
      <c r="H8757" s="7">
        <v>64750</v>
      </c>
      <c r="I8757" s="7">
        <f>FlightsPivot[[#This Row],[Total Fare]]*10%</f>
        <v>6475</v>
      </c>
      <c r="J8757" s="7">
        <f>FlightsPivot[[#This Row],[Total Fare]]+FlightsPivot[[#This Row],[10% tax ]]</f>
        <v>71225</v>
      </c>
      <c r="K8757" s="4">
        <v>2</v>
      </c>
      <c r="L8757" s="4">
        <v>2014</v>
      </c>
      <c r="M8757" t="str">
        <f>INDEX(RoutesPivot[DepAirport],MATCH($C8757,RoutesPivot[[RouteID]:[RouteID]],0))</f>
        <v>ORD</v>
      </c>
      <c r="N8757" t="str">
        <f>INDEX(RoutesPivot[AirportID],MATCH($C8757,RoutesPivot[[RouteID]:[RouteID]],0))</f>
        <v>LAX</v>
      </c>
      <c r="O8757">
        <f>INDEX(RoutesPivot[Distance],MATCH($C8757,RoutesPivot[[RouteID]:[RouteID]],0))</f>
        <v>1518</v>
      </c>
      <c r="P8757">
        <f>INDEX(RoutesPivot[ListPrice],MATCH($C8757,RoutesPivot[[RouteID]:[RouteID]],0))</f>
        <v>350</v>
      </c>
      <c r="Q8757" t="str">
        <f>INDEX(AirportPivot[AirportName],MATCH($N8757,AirportPivot[[AirportID]:[AirportID]],0))</f>
        <v>Los Angeles International</v>
      </c>
      <c r="R8757">
        <f>INDEX(AirportPivot[Gates (number of available)],MATCH($N8757,AirportPivot[[AirportID]:[AirportID]],0))</f>
        <v>86</v>
      </c>
    </row>
    <row r="8758" spans="1:18" x14ac:dyDescent="0.25">
      <c r="A8758" s="3" t="s">
        <v>8790</v>
      </c>
      <c r="B8758" s="12">
        <v>41792</v>
      </c>
      <c r="C8758" s="4" t="s">
        <v>37</v>
      </c>
      <c r="D8758" s="4">
        <v>2.2000000000000002</v>
      </c>
      <c r="E8758" s="4">
        <v>195</v>
      </c>
      <c r="F8758" s="5">
        <v>0.54166666666666663</v>
      </c>
      <c r="G8758" s="6">
        <v>385</v>
      </c>
      <c r="H8758" s="7">
        <v>63525</v>
      </c>
      <c r="I8758" s="7">
        <f>FlightsPivot[[#This Row],[Total Fare]]*10%</f>
        <v>6352.5</v>
      </c>
      <c r="J8758" s="7">
        <f>FlightsPivot[[#This Row],[Total Fare]]+FlightsPivot[[#This Row],[10% tax ]]</f>
        <v>69877.5</v>
      </c>
      <c r="K8758" s="4">
        <v>6</v>
      </c>
      <c r="L8758" s="4">
        <v>2014</v>
      </c>
      <c r="M8758" t="str">
        <f>INDEX(RoutesPivot[DepAirport],MATCH($C8758,RoutesPivot[[RouteID]:[RouteID]],0))</f>
        <v>ORD</v>
      </c>
      <c r="N8758" t="str">
        <f>INDEX(RoutesPivot[AirportID],MATCH($C8758,RoutesPivot[[RouteID]:[RouteID]],0))</f>
        <v>SEA</v>
      </c>
      <c r="O8758">
        <f>INDEX(RoutesPivot[Distance],MATCH($C8758,RoutesPivot[[RouteID]:[RouteID]],0))</f>
        <v>1500</v>
      </c>
      <c r="P8758">
        <f>INDEX(RoutesPivot[ListPrice],MATCH($C8758,RoutesPivot[[RouteID]:[RouteID]],0))</f>
        <v>350</v>
      </c>
      <c r="Q8758" t="str">
        <f>INDEX(AirportPivot[AirportName],MATCH($N8758,AirportPivot[[AirportID]:[AirportID]],0))</f>
        <v>Seattle-Tacoma International</v>
      </c>
      <c r="R8758">
        <f>INDEX(AirportPivot[Gates (number of available)],MATCH($N8758,AirportPivot[[AirportID]:[AirportID]],0))</f>
        <v>58</v>
      </c>
    </row>
    <row r="8759" spans="1:18" x14ac:dyDescent="0.25">
      <c r="A8759" s="3" t="s">
        <v>8791</v>
      </c>
      <c r="B8759" s="12">
        <v>42145</v>
      </c>
      <c r="C8759" s="4" t="s">
        <v>70</v>
      </c>
      <c r="D8759" s="4">
        <v>1.6</v>
      </c>
      <c r="E8759" s="4">
        <v>135</v>
      </c>
      <c r="F8759" s="5">
        <v>0.75</v>
      </c>
      <c r="G8759" s="6">
        <v>275</v>
      </c>
      <c r="H8759" s="7">
        <v>50875</v>
      </c>
      <c r="I8759" s="7">
        <f>FlightsPivot[[#This Row],[Total Fare]]*10%</f>
        <v>5087.5</v>
      </c>
      <c r="J8759" s="7">
        <f>FlightsPivot[[#This Row],[Total Fare]]+FlightsPivot[[#This Row],[10% tax ]]</f>
        <v>55962.5</v>
      </c>
      <c r="K8759" s="4">
        <v>5</v>
      </c>
      <c r="L8759" s="4">
        <v>2015</v>
      </c>
      <c r="M8759" t="str">
        <f>INDEX(RoutesPivot[DepAirport],MATCH($C8759,RoutesPivot[[RouteID]:[RouteID]],0))</f>
        <v>ORD</v>
      </c>
      <c r="N8759" t="str">
        <f>INDEX(RoutesPivot[AirportID],MATCH($C8759,RoutesPivot[[RouteID]:[RouteID]],0))</f>
        <v>LAS</v>
      </c>
      <c r="O8759">
        <f>INDEX(RoutesPivot[Distance],MATCH($C8759,RoutesPivot[[RouteID]:[RouteID]],0))</f>
        <v>1100</v>
      </c>
      <c r="P8759">
        <f>INDEX(RoutesPivot[ListPrice],MATCH($C8759,RoutesPivot[[RouteID]:[RouteID]],0))</f>
        <v>275</v>
      </c>
      <c r="Q8759" t="str">
        <f>INDEX(AirportPivot[AirportName],MATCH($N8759,AirportPivot[[AirportID]:[AirportID]],0))</f>
        <v>McCarran International</v>
      </c>
      <c r="R8759">
        <f>INDEX(AirportPivot[Gates (number of available)],MATCH($N8759,AirportPivot[[AirportID]:[AirportID]],0))</f>
        <v>68</v>
      </c>
    </row>
    <row r="8760" spans="1:18" x14ac:dyDescent="0.25">
      <c r="A8760" s="3" t="s">
        <v>8792</v>
      </c>
      <c r="B8760" s="12">
        <v>41882</v>
      </c>
      <c r="C8760" s="4" t="s">
        <v>17</v>
      </c>
      <c r="D8760" s="4">
        <v>4.0999999999999996</v>
      </c>
      <c r="E8760" s="4">
        <v>185</v>
      </c>
      <c r="F8760" s="5">
        <v>0.375</v>
      </c>
      <c r="G8760" s="6">
        <v>385</v>
      </c>
      <c r="H8760" s="7">
        <v>63525</v>
      </c>
      <c r="I8760" s="7">
        <f>FlightsPivot[[#This Row],[Total Fare]]*10%</f>
        <v>6352.5</v>
      </c>
      <c r="J8760" s="7">
        <f>FlightsPivot[[#This Row],[Total Fare]]+FlightsPivot[[#This Row],[10% tax ]]</f>
        <v>69877.5</v>
      </c>
      <c r="K8760" s="4">
        <v>8</v>
      </c>
      <c r="L8760" s="4">
        <v>2014</v>
      </c>
      <c r="M8760" t="str">
        <f>INDEX(RoutesPivot[DepAirport],MATCH($C8760,RoutesPivot[[RouteID]:[RouteID]],0))</f>
        <v>ORD</v>
      </c>
      <c r="N8760" t="str">
        <f>INDEX(RoutesPivot[AirportID],MATCH($C8760,RoutesPivot[[RouteID]:[RouteID]],0))</f>
        <v>LAX</v>
      </c>
      <c r="O8760">
        <f>INDEX(RoutesPivot[Distance],MATCH($C8760,RoutesPivot[[RouteID]:[RouteID]],0))</f>
        <v>1518</v>
      </c>
      <c r="P8760">
        <f>INDEX(RoutesPivot[ListPrice],MATCH($C8760,RoutesPivot[[RouteID]:[RouteID]],0))</f>
        <v>350</v>
      </c>
      <c r="Q8760" t="str">
        <f>INDEX(AirportPivot[AirportName],MATCH($N8760,AirportPivot[[AirportID]:[AirportID]],0))</f>
        <v>Los Angeles International</v>
      </c>
      <c r="R8760">
        <f>INDEX(AirportPivot[Gates (number of available)],MATCH($N8760,AirportPivot[[AirportID]:[AirportID]],0))</f>
        <v>86</v>
      </c>
    </row>
    <row r="8761" spans="1:18" x14ac:dyDescent="0.25">
      <c r="A8761" s="3" t="s">
        <v>8793</v>
      </c>
      <c r="B8761" s="12">
        <v>41867</v>
      </c>
      <c r="C8761" s="4" t="s">
        <v>11</v>
      </c>
      <c r="D8761" s="4">
        <v>2</v>
      </c>
      <c r="E8761" s="4">
        <v>126</v>
      </c>
      <c r="F8761" s="5">
        <v>0.29166666666666669</v>
      </c>
      <c r="G8761" s="6">
        <v>330</v>
      </c>
      <c r="H8761" s="7">
        <v>61050</v>
      </c>
      <c r="I8761" s="7">
        <f>FlightsPivot[[#This Row],[Total Fare]]*10%</f>
        <v>6105</v>
      </c>
      <c r="J8761" s="7">
        <f>FlightsPivot[[#This Row],[Total Fare]]+FlightsPivot[[#This Row],[10% tax ]]</f>
        <v>67155</v>
      </c>
      <c r="K8761" s="4">
        <v>8</v>
      </c>
      <c r="L8761" s="4">
        <v>2014</v>
      </c>
      <c r="M8761" t="str">
        <f>INDEX(RoutesPivot[DepAirport],MATCH($C8761,RoutesPivot[[RouteID]:[RouteID]],0))</f>
        <v>ORD</v>
      </c>
      <c r="N8761" t="str">
        <f>INDEX(RoutesPivot[AirportID],MATCH($C8761,RoutesPivot[[RouteID]:[RouteID]],0))</f>
        <v>BOS</v>
      </c>
      <c r="O8761">
        <f>INDEX(RoutesPivot[Distance],MATCH($C8761,RoutesPivot[[RouteID]:[RouteID]],0))</f>
        <v>730</v>
      </c>
      <c r="P8761">
        <f>INDEX(RoutesPivot[ListPrice],MATCH($C8761,RoutesPivot[[RouteID]:[RouteID]],0))</f>
        <v>300</v>
      </c>
      <c r="Q8761" t="str">
        <f>INDEX(AirportPivot[AirportName],MATCH($N8761,AirportPivot[[AirportID]:[AirportID]],0))</f>
        <v>General Edward Lawrence Logan International</v>
      </c>
      <c r="R8761">
        <f>INDEX(AirportPivot[Gates (number of available)],MATCH($N8761,AirportPivot[[AirportID]:[AirportID]],0))</f>
        <v>63</v>
      </c>
    </row>
    <row r="8762" spans="1:18" x14ac:dyDescent="0.25">
      <c r="A8762" s="3" t="s">
        <v>8794</v>
      </c>
      <c r="B8762" s="12">
        <v>42125</v>
      </c>
      <c r="C8762" s="4" t="s">
        <v>21</v>
      </c>
      <c r="D8762" s="4">
        <v>1.3</v>
      </c>
      <c r="E8762" s="4">
        <v>81</v>
      </c>
      <c r="F8762" s="5">
        <v>0.83333333333333337</v>
      </c>
      <c r="G8762" s="6">
        <v>125</v>
      </c>
      <c r="H8762" s="7">
        <v>22625</v>
      </c>
      <c r="I8762" s="7">
        <f>FlightsPivot[[#This Row],[Total Fare]]*10%</f>
        <v>2262.5</v>
      </c>
      <c r="J8762" s="7">
        <f>FlightsPivot[[#This Row],[Total Fare]]+FlightsPivot[[#This Row],[10% tax ]]</f>
        <v>24887.5</v>
      </c>
      <c r="K8762" s="4">
        <v>5</v>
      </c>
      <c r="L8762" s="4">
        <v>2015</v>
      </c>
      <c r="M8762" t="str">
        <f>INDEX(RoutesPivot[DepAirport],MATCH($C8762,RoutesPivot[[RouteID]:[RouteID]],0))</f>
        <v>ORD</v>
      </c>
      <c r="N8762" t="str">
        <f>INDEX(RoutesPivot[AirportID],MATCH($C8762,RoutesPivot[[RouteID]:[RouteID]],0))</f>
        <v>CLT</v>
      </c>
      <c r="O8762">
        <f>INDEX(RoutesPivot[Distance],MATCH($C8762,RoutesPivot[[RouteID]:[RouteID]],0))</f>
        <v>700</v>
      </c>
      <c r="P8762">
        <f>INDEX(RoutesPivot[ListPrice],MATCH($C8762,RoutesPivot[[RouteID]:[RouteID]],0))</f>
        <v>125</v>
      </c>
      <c r="Q8762" t="str">
        <f>INDEX(AirportPivot[AirportName],MATCH($N8762,AirportPivot[[AirportID]:[AirportID]],0))</f>
        <v>Charlotte/Douglas International</v>
      </c>
      <c r="R8762">
        <f>INDEX(AirportPivot[Gates (number of available)],MATCH($N8762,AirportPivot[[AirportID]:[AirportID]],0))</f>
        <v>65</v>
      </c>
    </row>
    <row r="8763" spans="1:18" x14ac:dyDescent="0.25">
      <c r="A8763" s="3" t="s">
        <v>8795</v>
      </c>
      <c r="B8763" s="12">
        <v>42075</v>
      </c>
      <c r="C8763" s="4" t="s">
        <v>17</v>
      </c>
      <c r="D8763" s="4">
        <v>4.2</v>
      </c>
      <c r="E8763" s="4">
        <v>123</v>
      </c>
      <c r="F8763" s="5">
        <v>0.75</v>
      </c>
      <c r="G8763" s="6">
        <v>350</v>
      </c>
      <c r="H8763" s="7">
        <v>64750</v>
      </c>
      <c r="I8763" s="7">
        <f>FlightsPivot[[#This Row],[Total Fare]]*10%</f>
        <v>6475</v>
      </c>
      <c r="J8763" s="7">
        <f>FlightsPivot[[#This Row],[Total Fare]]+FlightsPivot[[#This Row],[10% tax ]]</f>
        <v>71225</v>
      </c>
      <c r="K8763" s="4">
        <v>3</v>
      </c>
      <c r="L8763" s="4">
        <v>2015</v>
      </c>
      <c r="M8763" t="str">
        <f>INDEX(RoutesPivot[DepAirport],MATCH($C8763,RoutesPivot[[RouteID]:[RouteID]],0))</f>
        <v>ORD</v>
      </c>
      <c r="N8763" t="str">
        <f>INDEX(RoutesPivot[AirportID],MATCH($C8763,RoutesPivot[[RouteID]:[RouteID]],0))</f>
        <v>LAX</v>
      </c>
      <c r="O8763">
        <f>INDEX(RoutesPivot[Distance],MATCH($C8763,RoutesPivot[[RouteID]:[RouteID]],0))</f>
        <v>1518</v>
      </c>
      <c r="P8763">
        <f>INDEX(RoutesPivot[ListPrice],MATCH($C8763,RoutesPivot[[RouteID]:[RouteID]],0))</f>
        <v>350</v>
      </c>
      <c r="Q8763" t="str">
        <f>INDEX(AirportPivot[AirportName],MATCH($N8763,AirportPivot[[AirportID]:[AirportID]],0))</f>
        <v>Los Angeles International</v>
      </c>
      <c r="R8763">
        <f>INDEX(AirportPivot[Gates (number of available)],MATCH($N8763,AirportPivot[[AirportID]:[AirportID]],0))</f>
        <v>86</v>
      </c>
    </row>
    <row r="8764" spans="1:18" x14ac:dyDescent="0.25">
      <c r="A8764" s="3" t="s">
        <v>8796</v>
      </c>
      <c r="B8764" s="12">
        <v>41783</v>
      </c>
      <c r="C8764" s="4" t="s">
        <v>11</v>
      </c>
      <c r="D8764" s="4">
        <v>2.5</v>
      </c>
      <c r="E8764" s="4">
        <v>113</v>
      </c>
      <c r="F8764" s="5">
        <v>0.33333333333333331</v>
      </c>
      <c r="G8764" s="6">
        <v>300</v>
      </c>
      <c r="H8764" s="7">
        <v>55500</v>
      </c>
      <c r="I8764" s="7">
        <f>FlightsPivot[[#This Row],[Total Fare]]*10%</f>
        <v>5550</v>
      </c>
      <c r="J8764" s="7">
        <f>FlightsPivot[[#This Row],[Total Fare]]+FlightsPivot[[#This Row],[10% tax ]]</f>
        <v>61050</v>
      </c>
      <c r="K8764" s="4">
        <v>5</v>
      </c>
      <c r="L8764" s="4">
        <v>2014</v>
      </c>
      <c r="M8764" t="str">
        <f>INDEX(RoutesPivot[DepAirport],MATCH($C8764,RoutesPivot[[RouteID]:[RouteID]],0))</f>
        <v>ORD</v>
      </c>
      <c r="N8764" t="str">
        <f>INDEX(RoutesPivot[AirportID],MATCH($C8764,RoutesPivot[[RouteID]:[RouteID]],0))</f>
        <v>BOS</v>
      </c>
      <c r="O8764">
        <f>INDEX(RoutesPivot[Distance],MATCH($C8764,RoutesPivot[[RouteID]:[RouteID]],0))</f>
        <v>730</v>
      </c>
      <c r="P8764">
        <f>INDEX(RoutesPivot[ListPrice],MATCH($C8764,RoutesPivot[[RouteID]:[RouteID]],0))</f>
        <v>300</v>
      </c>
      <c r="Q8764" t="str">
        <f>INDEX(AirportPivot[AirportName],MATCH($N8764,AirportPivot[[AirportID]:[AirportID]],0))</f>
        <v>General Edward Lawrence Logan International</v>
      </c>
      <c r="R8764">
        <f>INDEX(AirportPivot[Gates (number of available)],MATCH($N8764,AirportPivot[[AirportID]:[AirportID]],0))</f>
        <v>63</v>
      </c>
    </row>
    <row r="8765" spans="1:18" x14ac:dyDescent="0.25">
      <c r="A8765" s="3" t="s">
        <v>8797</v>
      </c>
      <c r="B8765" s="12">
        <v>42184</v>
      </c>
      <c r="C8765" s="4" t="s">
        <v>47</v>
      </c>
      <c r="D8765" s="4">
        <v>1.8</v>
      </c>
      <c r="E8765" s="4">
        <v>37</v>
      </c>
      <c r="F8765" s="5">
        <v>0.45833333333333331</v>
      </c>
      <c r="G8765" s="6">
        <v>275</v>
      </c>
      <c r="H8765" s="7">
        <v>45375</v>
      </c>
      <c r="I8765" s="7">
        <f>FlightsPivot[[#This Row],[Total Fare]]*10%</f>
        <v>4537.5</v>
      </c>
      <c r="J8765" s="7">
        <f>FlightsPivot[[#This Row],[Total Fare]]+FlightsPivot[[#This Row],[10% tax ]]</f>
        <v>49912.5</v>
      </c>
      <c r="K8765" s="4">
        <v>6</v>
      </c>
      <c r="L8765" s="4">
        <v>2015</v>
      </c>
      <c r="M8765" t="str">
        <f>INDEX(RoutesPivot[DepAirport],MATCH($C8765,RoutesPivot[[RouteID]:[RouteID]],0))</f>
        <v>ORD</v>
      </c>
      <c r="N8765" t="str">
        <f>INDEX(RoutesPivot[AirportID],MATCH($C8765,RoutesPivot[[RouteID]:[RouteID]],0))</f>
        <v>PHX</v>
      </c>
      <c r="O8765">
        <f>INDEX(RoutesPivot[Distance],MATCH($C8765,RoutesPivot[[RouteID]:[RouteID]],0))</f>
        <v>1200</v>
      </c>
      <c r="P8765">
        <f>INDEX(RoutesPivot[ListPrice],MATCH($C8765,RoutesPivot[[RouteID]:[RouteID]],0))</f>
        <v>250</v>
      </c>
      <c r="Q8765" t="str">
        <f>INDEX(AirportPivot[AirportName],MATCH($N8765,AirportPivot[[AirportID]:[AirportID]],0))</f>
        <v>Phoenix Sky Harbor International</v>
      </c>
      <c r="R8765">
        <f>INDEX(AirportPivot[Gates (number of available)],MATCH($N8765,AirportPivot[[AirportID]:[AirportID]],0))</f>
        <v>60</v>
      </c>
    </row>
    <row r="8766" spans="1:18" x14ac:dyDescent="0.25">
      <c r="A8766" s="3" t="s">
        <v>8798</v>
      </c>
      <c r="B8766" s="12">
        <v>42327</v>
      </c>
      <c r="C8766" s="4" t="s">
        <v>47</v>
      </c>
      <c r="D8766" s="4">
        <v>1.3</v>
      </c>
      <c r="E8766" s="4">
        <v>73</v>
      </c>
      <c r="F8766" s="5">
        <v>0.70833333333333337</v>
      </c>
      <c r="G8766" s="6">
        <v>250</v>
      </c>
      <c r="H8766" s="7">
        <v>45250</v>
      </c>
      <c r="I8766" s="7">
        <f>FlightsPivot[[#This Row],[Total Fare]]*10%</f>
        <v>4525</v>
      </c>
      <c r="J8766" s="7">
        <f>FlightsPivot[[#This Row],[Total Fare]]+FlightsPivot[[#This Row],[10% tax ]]</f>
        <v>49775</v>
      </c>
      <c r="K8766" s="4">
        <v>11</v>
      </c>
      <c r="L8766" s="4">
        <v>2015</v>
      </c>
      <c r="M8766" t="str">
        <f>INDEX(RoutesPivot[DepAirport],MATCH($C8766,RoutesPivot[[RouteID]:[RouteID]],0))</f>
        <v>ORD</v>
      </c>
      <c r="N8766" t="str">
        <f>INDEX(RoutesPivot[AirportID],MATCH($C8766,RoutesPivot[[RouteID]:[RouteID]],0))</f>
        <v>PHX</v>
      </c>
      <c r="O8766">
        <f>INDEX(RoutesPivot[Distance],MATCH($C8766,RoutesPivot[[RouteID]:[RouteID]],0))</f>
        <v>1200</v>
      </c>
      <c r="P8766">
        <f>INDEX(RoutesPivot[ListPrice],MATCH($C8766,RoutesPivot[[RouteID]:[RouteID]],0))</f>
        <v>250</v>
      </c>
      <c r="Q8766" t="str">
        <f>INDEX(AirportPivot[AirportName],MATCH($N8766,AirportPivot[[AirportID]:[AirportID]],0))</f>
        <v>Phoenix Sky Harbor International</v>
      </c>
      <c r="R8766">
        <f>INDEX(AirportPivot[Gates (number of available)],MATCH($N8766,AirportPivot[[AirportID]:[AirportID]],0))</f>
        <v>60</v>
      </c>
    </row>
    <row r="8767" spans="1:18" x14ac:dyDescent="0.25">
      <c r="A8767" s="3" t="s">
        <v>8799</v>
      </c>
      <c r="B8767" s="12">
        <v>41873</v>
      </c>
      <c r="C8767" s="4" t="s">
        <v>15</v>
      </c>
      <c r="D8767" s="4">
        <v>2.6</v>
      </c>
      <c r="E8767" s="4">
        <v>141</v>
      </c>
      <c r="F8767" s="5">
        <v>0.70833333333333337</v>
      </c>
      <c r="G8767" s="6">
        <v>247.5</v>
      </c>
      <c r="H8767" s="7">
        <v>45787.5</v>
      </c>
      <c r="I8767" s="7">
        <f>FlightsPivot[[#This Row],[Total Fare]]*10%</f>
        <v>4578.75</v>
      </c>
      <c r="J8767" s="7">
        <f>FlightsPivot[[#This Row],[Total Fare]]+FlightsPivot[[#This Row],[10% tax ]]</f>
        <v>50366.25</v>
      </c>
      <c r="K8767" s="4">
        <v>8</v>
      </c>
      <c r="L8767" s="4">
        <v>2014</v>
      </c>
      <c r="M8767" t="str">
        <f>INDEX(RoutesPivot[DepAirport],MATCH($C8767,RoutesPivot[[RouteID]:[RouteID]],0))</f>
        <v>ORD</v>
      </c>
      <c r="N8767" t="str">
        <f>INDEX(RoutesPivot[AirportID],MATCH($C8767,RoutesPivot[[RouteID]:[RouteID]],0))</f>
        <v>EWR</v>
      </c>
      <c r="O8767">
        <f>INDEX(RoutesPivot[Distance],MATCH($C8767,RoutesPivot[[RouteID]:[RouteID]],0))</f>
        <v>600</v>
      </c>
      <c r="P8767">
        <f>INDEX(RoutesPivot[ListPrice],MATCH($C8767,RoutesPivot[[RouteID]:[RouteID]],0))</f>
        <v>225</v>
      </c>
      <c r="Q8767" t="str">
        <f>INDEX(AirportPivot[AirportName],MATCH($N8767,AirportPivot[[AirportID]:[AirportID]],0))</f>
        <v>Newark Liberty International</v>
      </c>
      <c r="R8767">
        <f>INDEX(AirportPivot[Gates (number of available)],MATCH($N8767,AirportPivot[[AirportID]:[AirportID]],0))</f>
        <v>82</v>
      </c>
    </row>
    <row r="8768" spans="1:18" x14ac:dyDescent="0.25">
      <c r="A8768" s="3" t="s">
        <v>8800</v>
      </c>
      <c r="B8768" s="12">
        <v>41656</v>
      </c>
      <c r="C8768" s="4" t="s">
        <v>80</v>
      </c>
      <c r="D8768" s="4">
        <v>0.9</v>
      </c>
      <c r="E8768" s="4">
        <v>158</v>
      </c>
      <c r="F8768" s="5">
        <v>0.375</v>
      </c>
      <c r="G8768" s="6">
        <v>300</v>
      </c>
      <c r="H8768" s="7">
        <v>49500</v>
      </c>
      <c r="I8768" s="7">
        <f>FlightsPivot[[#This Row],[Total Fare]]*10%</f>
        <v>4950</v>
      </c>
      <c r="J8768" s="7">
        <f>FlightsPivot[[#This Row],[Total Fare]]+FlightsPivot[[#This Row],[10% tax ]]</f>
        <v>54450</v>
      </c>
      <c r="K8768" s="4">
        <v>1</v>
      </c>
      <c r="L8768" s="4">
        <v>2014</v>
      </c>
      <c r="M8768" t="str">
        <f>INDEX(RoutesPivot[DepAirport],MATCH($C8768,RoutesPivot[[RouteID]:[RouteID]],0))</f>
        <v>ORD</v>
      </c>
      <c r="N8768" t="str">
        <f>INDEX(RoutesPivot[AirportID],MATCH($C8768,RoutesPivot[[RouteID]:[RouteID]],0))</f>
        <v>MIA</v>
      </c>
      <c r="O8768">
        <f>INDEX(RoutesPivot[Distance],MATCH($C8768,RoutesPivot[[RouteID]:[RouteID]],0))</f>
        <v>1000</v>
      </c>
      <c r="P8768">
        <f>INDEX(RoutesPivot[ListPrice],MATCH($C8768,RoutesPivot[[RouteID]:[RouteID]],0))</f>
        <v>300</v>
      </c>
      <c r="Q8768" t="str">
        <f>INDEX(AirportPivot[AirportName],MATCH($N8768,AirportPivot[[AirportID]:[AirportID]],0))</f>
        <v>Miami International</v>
      </c>
      <c r="R8768">
        <f>INDEX(AirportPivot[Gates (number of available)],MATCH($N8768,AirportPivot[[AirportID]:[AirportID]],0))</f>
        <v>80</v>
      </c>
    </row>
    <row r="8769" spans="1:18" x14ac:dyDescent="0.25">
      <c r="A8769" s="3" t="s">
        <v>8801</v>
      </c>
      <c r="B8769" s="12">
        <v>42205</v>
      </c>
      <c r="C8769" s="4" t="s">
        <v>30</v>
      </c>
      <c r="D8769" s="4">
        <v>1.3</v>
      </c>
      <c r="E8769" s="4">
        <v>64</v>
      </c>
      <c r="F8769" s="5">
        <v>0.70833333333333337</v>
      </c>
      <c r="G8769" s="6">
        <v>275</v>
      </c>
      <c r="H8769" s="7">
        <v>49775</v>
      </c>
      <c r="I8769" s="7">
        <f>FlightsPivot[[#This Row],[Total Fare]]*10%</f>
        <v>4977.5</v>
      </c>
      <c r="J8769" s="7">
        <f>FlightsPivot[[#This Row],[Total Fare]]+FlightsPivot[[#This Row],[10% tax ]]</f>
        <v>54752.5</v>
      </c>
      <c r="K8769" s="4">
        <v>7</v>
      </c>
      <c r="L8769" s="4">
        <v>2015</v>
      </c>
      <c r="M8769" t="str">
        <f>INDEX(RoutesPivot[DepAirport],MATCH($C8769,RoutesPivot[[RouteID]:[RouteID]],0))</f>
        <v>ORD</v>
      </c>
      <c r="N8769" t="str">
        <f>INDEX(RoutesPivot[AirportID],MATCH($C8769,RoutesPivot[[RouteID]:[RouteID]],0))</f>
        <v>MCO</v>
      </c>
      <c r="O8769">
        <f>INDEX(RoutesPivot[Distance],MATCH($C8769,RoutesPivot[[RouteID]:[RouteID]],0))</f>
        <v>850</v>
      </c>
      <c r="P8769">
        <f>INDEX(RoutesPivot[ListPrice],MATCH($C8769,RoutesPivot[[RouteID]:[RouteID]],0))</f>
        <v>250</v>
      </c>
      <c r="Q8769" t="str">
        <f>INDEX(AirportPivot[AirportName],MATCH($N8769,AirportPivot[[AirportID]:[AirportID]],0))</f>
        <v>Orlando International</v>
      </c>
      <c r="R8769">
        <f>INDEX(AirportPivot[Gates (number of available)],MATCH($N8769,AirportPivot[[AirportID]:[AirportID]],0))</f>
        <v>67</v>
      </c>
    </row>
    <row r="8770" spans="1:18" x14ac:dyDescent="0.25">
      <c r="A8770" s="3" t="s">
        <v>8802</v>
      </c>
      <c r="B8770" s="12">
        <v>41896</v>
      </c>
      <c r="C8770" s="4" t="s">
        <v>40</v>
      </c>
      <c r="D8770" s="4">
        <v>0.7</v>
      </c>
      <c r="E8770" s="4">
        <v>44</v>
      </c>
      <c r="F8770" s="5">
        <v>0.3125</v>
      </c>
      <c r="G8770" s="6">
        <v>115</v>
      </c>
      <c r="H8770" s="7">
        <v>18975</v>
      </c>
      <c r="I8770" s="7">
        <f>FlightsPivot[[#This Row],[Total Fare]]*10%</f>
        <v>1897.5</v>
      </c>
      <c r="J8770" s="7">
        <f>FlightsPivot[[#This Row],[Total Fare]]+FlightsPivot[[#This Row],[10% tax ]]</f>
        <v>20872.5</v>
      </c>
      <c r="K8770" s="4">
        <v>9</v>
      </c>
      <c r="L8770" s="4">
        <v>2014</v>
      </c>
      <c r="M8770" t="str">
        <f>INDEX(RoutesPivot[DepAirport],MATCH($C8770,RoutesPivot[[RouteID]:[RouteID]],0))</f>
        <v>ORD</v>
      </c>
      <c r="N8770" t="str">
        <f>INDEX(RoutesPivot[AirportID],MATCH($C8770,RoutesPivot[[RouteID]:[RouteID]],0))</f>
        <v>MSP</v>
      </c>
      <c r="O8770">
        <f>INDEX(RoutesPivot[Distance],MATCH($C8770,RoutesPivot[[RouteID]:[RouteID]],0))</f>
        <v>300</v>
      </c>
      <c r="P8770">
        <f>INDEX(RoutesPivot[ListPrice],MATCH($C8770,RoutesPivot[[RouteID]:[RouteID]],0))</f>
        <v>115</v>
      </c>
      <c r="Q8770" t="str">
        <f>INDEX(AirportPivot[AirportName],MATCH($N8770,AirportPivot[[AirportID]:[AirportID]],0))</f>
        <v>Minneapolis-St Paul International/Wold-Chamberlain</v>
      </c>
      <c r="R8770">
        <f>INDEX(AirportPivot[Gates (number of available)],MATCH($N8770,AirportPivot[[AirportID]:[AirportID]],0))</f>
        <v>65</v>
      </c>
    </row>
    <row r="8771" spans="1:18" x14ac:dyDescent="0.25">
      <c r="A8771" s="3" t="s">
        <v>8803</v>
      </c>
      <c r="B8771" s="12">
        <v>42187</v>
      </c>
      <c r="C8771" s="4" t="s">
        <v>80</v>
      </c>
      <c r="D8771" s="4">
        <v>1.6</v>
      </c>
      <c r="E8771" s="4">
        <v>154</v>
      </c>
      <c r="F8771" s="5">
        <v>0.29166666666666669</v>
      </c>
      <c r="G8771" s="6">
        <v>330</v>
      </c>
      <c r="H8771" s="7">
        <v>54450</v>
      </c>
      <c r="I8771" s="7">
        <f>FlightsPivot[[#This Row],[Total Fare]]*10%</f>
        <v>5445</v>
      </c>
      <c r="J8771" s="7">
        <f>FlightsPivot[[#This Row],[Total Fare]]+FlightsPivot[[#This Row],[10% tax ]]</f>
        <v>59895</v>
      </c>
      <c r="K8771" s="4">
        <v>7</v>
      </c>
      <c r="L8771" s="4">
        <v>2015</v>
      </c>
      <c r="M8771" t="str">
        <f>INDEX(RoutesPivot[DepAirport],MATCH($C8771,RoutesPivot[[RouteID]:[RouteID]],0))</f>
        <v>ORD</v>
      </c>
      <c r="N8771" t="str">
        <f>INDEX(RoutesPivot[AirportID],MATCH($C8771,RoutesPivot[[RouteID]:[RouteID]],0))</f>
        <v>MIA</v>
      </c>
      <c r="O8771">
        <f>INDEX(RoutesPivot[Distance],MATCH($C8771,RoutesPivot[[RouteID]:[RouteID]],0))</f>
        <v>1000</v>
      </c>
      <c r="P8771">
        <f>INDEX(RoutesPivot[ListPrice],MATCH($C8771,RoutesPivot[[RouteID]:[RouteID]],0))</f>
        <v>300</v>
      </c>
      <c r="Q8771" t="str">
        <f>INDEX(AirportPivot[AirportName],MATCH($N8771,AirportPivot[[AirportID]:[AirportID]],0))</f>
        <v>Miami International</v>
      </c>
      <c r="R8771">
        <f>INDEX(AirportPivot[Gates (number of available)],MATCH($N8771,AirportPivot[[AirportID]:[AirportID]],0))</f>
        <v>80</v>
      </c>
    </row>
    <row r="8772" spans="1:18" x14ac:dyDescent="0.25">
      <c r="A8772" s="3" t="s">
        <v>8804</v>
      </c>
      <c r="B8772" s="12">
        <v>42007</v>
      </c>
      <c r="C8772" s="4" t="s">
        <v>19</v>
      </c>
      <c r="D8772" s="4">
        <v>2.6</v>
      </c>
      <c r="E8772" s="4">
        <v>146</v>
      </c>
      <c r="F8772" s="5">
        <v>0.83333333333333337</v>
      </c>
      <c r="G8772" s="6">
        <v>200</v>
      </c>
      <c r="H8772" s="7">
        <v>37000</v>
      </c>
      <c r="I8772" s="7">
        <f>FlightsPivot[[#This Row],[Total Fare]]*10%</f>
        <v>3700</v>
      </c>
      <c r="J8772" s="7">
        <f>FlightsPivot[[#This Row],[Total Fare]]+FlightsPivot[[#This Row],[10% tax ]]</f>
        <v>40700</v>
      </c>
      <c r="K8772" s="4">
        <v>1</v>
      </c>
      <c r="L8772" s="4">
        <v>2015</v>
      </c>
      <c r="M8772" t="str">
        <f>INDEX(RoutesPivot[DepAirport],MATCH($C8772,RoutesPivot[[RouteID]:[RouteID]],0))</f>
        <v>ORD</v>
      </c>
      <c r="N8772" t="str">
        <f>INDEX(RoutesPivot[AirportID],MATCH($C8772,RoutesPivot[[RouteID]:[RouteID]],0))</f>
        <v>IAH</v>
      </c>
      <c r="O8772">
        <f>INDEX(RoutesPivot[Distance],MATCH($C8772,RoutesPivot[[RouteID]:[RouteID]],0))</f>
        <v>800</v>
      </c>
      <c r="P8772">
        <f>INDEX(RoutesPivot[ListPrice],MATCH($C8772,RoutesPivot[[RouteID]:[RouteID]],0))</f>
        <v>200</v>
      </c>
      <c r="Q8772" t="str">
        <f>INDEX(AirportPivot[AirportName],MATCH($N8772,AirportPivot[[AirportID]:[AirportID]],0))</f>
        <v>George Bush Intercontinental/Houston</v>
      </c>
      <c r="R8772">
        <f>INDEX(AirportPivot[Gates (number of available)],MATCH($N8772,AirportPivot[[AirportID]:[AirportID]],0))</f>
        <v>80</v>
      </c>
    </row>
    <row r="8773" spans="1:18" x14ac:dyDescent="0.25">
      <c r="A8773" s="3" t="s">
        <v>8805</v>
      </c>
      <c r="B8773" s="12">
        <v>41821</v>
      </c>
      <c r="C8773" s="4" t="s">
        <v>25</v>
      </c>
      <c r="D8773" s="4">
        <v>3</v>
      </c>
      <c r="E8773" s="4">
        <v>96</v>
      </c>
      <c r="F8773" s="5">
        <v>0.29166666666666669</v>
      </c>
      <c r="G8773" s="6">
        <v>220</v>
      </c>
      <c r="H8773" s="7">
        <v>40700</v>
      </c>
      <c r="I8773" s="7">
        <f>FlightsPivot[[#This Row],[Total Fare]]*10%</f>
        <v>4070</v>
      </c>
      <c r="J8773" s="7">
        <f>FlightsPivot[[#This Row],[Total Fare]]+FlightsPivot[[#This Row],[10% tax ]]</f>
        <v>44770</v>
      </c>
      <c r="K8773" s="4">
        <v>7</v>
      </c>
      <c r="L8773" s="4">
        <v>2014</v>
      </c>
      <c r="M8773" t="str">
        <f>INDEX(RoutesPivot[DepAirport],MATCH($C8773,RoutesPivot[[RouteID]:[RouteID]],0))</f>
        <v>ORD</v>
      </c>
      <c r="N8773" t="str">
        <f>INDEX(RoutesPivot[AirportID],MATCH($C8773,RoutesPivot[[RouteID]:[RouteID]],0))</f>
        <v>DFW</v>
      </c>
      <c r="O8773">
        <f>INDEX(RoutesPivot[Distance],MATCH($C8773,RoutesPivot[[RouteID]:[RouteID]],0))</f>
        <v>700</v>
      </c>
      <c r="P8773">
        <f>INDEX(RoutesPivot[ListPrice],MATCH($C8773,RoutesPivot[[RouteID]:[RouteID]],0))</f>
        <v>200</v>
      </c>
      <c r="Q8773" t="str">
        <f>INDEX(AirportPivot[AirportName],MATCH($N8773,AirportPivot[[AirportID]:[AirportID]],0))</f>
        <v>Dallas/Fort Worth International</v>
      </c>
      <c r="R8773">
        <f>INDEX(AirportPivot[Gates (number of available)],MATCH($N8773,AirportPivot[[AirportID]:[AirportID]],0))</f>
        <v>130</v>
      </c>
    </row>
    <row r="8774" spans="1:18" x14ac:dyDescent="0.25">
      <c r="A8774" s="3" t="s">
        <v>8806</v>
      </c>
      <c r="B8774" s="12">
        <v>41794</v>
      </c>
      <c r="C8774" s="4" t="s">
        <v>23</v>
      </c>
      <c r="D8774" s="4">
        <v>1.1000000000000001</v>
      </c>
      <c r="E8774" s="4">
        <v>25</v>
      </c>
      <c r="F8774" s="5">
        <v>0.29166666666666669</v>
      </c>
      <c r="G8774" s="6">
        <v>330</v>
      </c>
      <c r="H8774" s="7">
        <v>61050</v>
      </c>
      <c r="I8774" s="7">
        <f>FlightsPivot[[#This Row],[Total Fare]]*10%</f>
        <v>6105</v>
      </c>
      <c r="J8774" s="7">
        <f>FlightsPivot[[#This Row],[Total Fare]]+FlightsPivot[[#This Row],[10% tax ]]</f>
        <v>67155</v>
      </c>
      <c r="K8774" s="4">
        <v>6</v>
      </c>
      <c r="L8774" s="4">
        <v>2014</v>
      </c>
      <c r="M8774" t="str">
        <f>INDEX(RoutesPivot[DepAirport],MATCH($C8774,RoutesPivot[[RouteID]:[RouteID]],0))</f>
        <v>ORD</v>
      </c>
      <c r="N8774" t="str">
        <f>INDEX(RoutesPivot[AirportID],MATCH($C8774,RoutesPivot[[RouteID]:[RouteID]],0))</f>
        <v>DEN</v>
      </c>
      <c r="O8774">
        <f>INDEX(RoutesPivot[Distance],MATCH($C8774,RoutesPivot[[RouteID]:[RouteID]],0))</f>
        <v>800</v>
      </c>
      <c r="P8774">
        <f>INDEX(RoutesPivot[ListPrice],MATCH($C8774,RoutesPivot[[RouteID]:[RouteID]],0))</f>
        <v>300</v>
      </c>
      <c r="Q8774" t="str">
        <f>INDEX(AirportPivot[AirportName],MATCH($N8774,AirportPivot[[AirportID]:[AirportID]],0))</f>
        <v>Denver International</v>
      </c>
      <c r="R8774">
        <f>INDEX(AirportPivot[Gates (number of available)],MATCH($N8774,AirportPivot[[AirportID]:[AirportID]],0))</f>
        <v>75</v>
      </c>
    </row>
    <row r="8775" spans="1:18" x14ac:dyDescent="0.25">
      <c r="A8775" s="3" t="s">
        <v>8807</v>
      </c>
      <c r="B8775" s="12">
        <v>42322</v>
      </c>
      <c r="C8775" s="4" t="s">
        <v>23</v>
      </c>
      <c r="D8775" s="4">
        <v>3.1</v>
      </c>
      <c r="E8775" s="4">
        <v>4</v>
      </c>
      <c r="F8775" s="5">
        <v>0.79166666666666663</v>
      </c>
      <c r="G8775" s="6">
        <v>300</v>
      </c>
      <c r="H8775" s="7">
        <v>55500</v>
      </c>
      <c r="I8775" s="7">
        <f>FlightsPivot[[#This Row],[Total Fare]]*10%</f>
        <v>5550</v>
      </c>
      <c r="J8775" s="7">
        <f>FlightsPivot[[#This Row],[Total Fare]]+FlightsPivot[[#This Row],[10% tax ]]</f>
        <v>61050</v>
      </c>
      <c r="K8775" s="4">
        <v>11</v>
      </c>
      <c r="L8775" s="4">
        <v>2015</v>
      </c>
      <c r="M8775" t="str">
        <f>INDEX(RoutesPivot[DepAirport],MATCH($C8775,RoutesPivot[[RouteID]:[RouteID]],0))</f>
        <v>ORD</v>
      </c>
      <c r="N8775" t="str">
        <f>INDEX(RoutesPivot[AirportID],MATCH($C8775,RoutesPivot[[RouteID]:[RouteID]],0))</f>
        <v>DEN</v>
      </c>
      <c r="O8775">
        <f>INDEX(RoutesPivot[Distance],MATCH($C8775,RoutesPivot[[RouteID]:[RouteID]],0))</f>
        <v>800</v>
      </c>
      <c r="P8775">
        <f>INDEX(RoutesPivot[ListPrice],MATCH($C8775,RoutesPivot[[RouteID]:[RouteID]],0))</f>
        <v>300</v>
      </c>
      <c r="Q8775" t="str">
        <f>INDEX(AirportPivot[AirportName],MATCH($N8775,AirportPivot[[AirportID]:[AirportID]],0))</f>
        <v>Denver International</v>
      </c>
      <c r="R8775">
        <f>INDEX(AirportPivot[Gates (number of available)],MATCH($N8775,AirportPivot[[AirportID]:[AirportID]],0))</f>
        <v>75</v>
      </c>
    </row>
    <row r="8776" spans="1:18" x14ac:dyDescent="0.25">
      <c r="A8776" s="3" t="s">
        <v>8808</v>
      </c>
      <c r="B8776" s="12">
        <v>42074</v>
      </c>
      <c r="C8776" s="4" t="s">
        <v>21</v>
      </c>
      <c r="D8776" s="4">
        <v>1.1000000000000001</v>
      </c>
      <c r="E8776" s="4">
        <v>11</v>
      </c>
      <c r="F8776" s="5">
        <v>0.58333333333333337</v>
      </c>
      <c r="G8776" s="6">
        <v>125</v>
      </c>
      <c r="H8776" s="7">
        <v>23125</v>
      </c>
      <c r="I8776" s="7">
        <f>FlightsPivot[[#This Row],[Total Fare]]*10%</f>
        <v>2312.5</v>
      </c>
      <c r="J8776" s="7">
        <f>FlightsPivot[[#This Row],[Total Fare]]+FlightsPivot[[#This Row],[10% tax ]]</f>
        <v>25437.5</v>
      </c>
      <c r="K8776" s="4">
        <v>3</v>
      </c>
      <c r="L8776" s="4">
        <v>2015</v>
      </c>
      <c r="M8776" t="str">
        <f>INDEX(RoutesPivot[DepAirport],MATCH($C8776,RoutesPivot[[RouteID]:[RouteID]],0))</f>
        <v>ORD</v>
      </c>
      <c r="N8776" t="str">
        <f>INDEX(RoutesPivot[AirportID],MATCH($C8776,RoutesPivot[[RouteID]:[RouteID]],0))</f>
        <v>CLT</v>
      </c>
      <c r="O8776">
        <f>INDEX(RoutesPivot[Distance],MATCH($C8776,RoutesPivot[[RouteID]:[RouteID]],0))</f>
        <v>700</v>
      </c>
      <c r="P8776">
        <f>INDEX(RoutesPivot[ListPrice],MATCH($C8776,RoutesPivot[[RouteID]:[RouteID]],0))</f>
        <v>125</v>
      </c>
      <c r="Q8776" t="str">
        <f>INDEX(AirportPivot[AirportName],MATCH($N8776,AirportPivot[[AirportID]:[AirportID]],0))</f>
        <v>Charlotte/Douglas International</v>
      </c>
      <c r="R8776">
        <f>INDEX(AirportPivot[Gates (number of available)],MATCH($N8776,AirportPivot[[AirportID]:[AirportID]],0))</f>
        <v>65</v>
      </c>
    </row>
    <row r="8777" spans="1:18" x14ac:dyDescent="0.25">
      <c r="A8777" s="3" t="s">
        <v>8809</v>
      </c>
      <c r="B8777" s="12">
        <v>42066</v>
      </c>
      <c r="C8777" s="4" t="s">
        <v>80</v>
      </c>
      <c r="D8777" s="4">
        <v>1.8</v>
      </c>
      <c r="E8777" s="4">
        <v>136</v>
      </c>
      <c r="F8777" s="5">
        <v>0.29166666666666669</v>
      </c>
      <c r="G8777" s="6">
        <v>300</v>
      </c>
      <c r="H8777" s="7">
        <v>55500</v>
      </c>
      <c r="I8777" s="7">
        <f>FlightsPivot[[#This Row],[Total Fare]]*10%</f>
        <v>5550</v>
      </c>
      <c r="J8777" s="7">
        <f>FlightsPivot[[#This Row],[Total Fare]]+FlightsPivot[[#This Row],[10% tax ]]</f>
        <v>61050</v>
      </c>
      <c r="K8777" s="4">
        <v>3</v>
      </c>
      <c r="L8777" s="4">
        <v>2015</v>
      </c>
      <c r="M8777" t="str">
        <f>INDEX(RoutesPivot[DepAirport],MATCH($C8777,RoutesPivot[[RouteID]:[RouteID]],0))</f>
        <v>ORD</v>
      </c>
      <c r="N8777" t="str">
        <f>INDEX(RoutesPivot[AirportID],MATCH($C8777,RoutesPivot[[RouteID]:[RouteID]],0))</f>
        <v>MIA</v>
      </c>
      <c r="O8777">
        <f>INDEX(RoutesPivot[Distance],MATCH($C8777,RoutesPivot[[RouteID]:[RouteID]],0))</f>
        <v>1000</v>
      </c>
      <c r="P8777">
        <f>INDEX(RoutesPivot[ListPrice],MATCH($C8777,RoutesPivot[[RouteID]:[RouteID]],0))</f>
        <v>300</v>
      </c>
      <c r="Q8777" t="str">
        <f>INDEX(AirportPivot[AirportName],MATCH($N8777,AirportPivot[[AirportID]:[AirportID]],0))</f>
        <v>Miami International</v>
      </c>
      <c r="R8777">
        <f>INDEX(AirportPivot[Gates (number of available)],MATCH($N8777,AirportPivot[[AirportID]:[AirportID]],0))</f>
        <v>80</v>
      </c>
    </row>
    <row r="8778" spans="1:18" x14ac:dyDescent="0.25">
      <c r="A8778" s="3" t="s">
        <v>8810</v>
      </c>
      <c r="B8778" s="12">
        <v>41998</v>
      </c>
      <c r="C8778" s="4" t="s">
        <v>37</v>
      </c>
      <c r="D8778" s="4">
        <v>4.9000000000000004</v>
      </c>
      <c r="E8778" s="4">
        <v>102</v>
      </c>
      <c r="F8778" s="5">
        <v>0.4375</v>
      </c>
      <c r="G8778" s="6">
        <v>490</v>
      </c>
      <c r="H8778" s="7">
        <v>90650</v>
      </c>
      <c r="I8778" s="7">
        <f>FlightsPivot[[#This Row],[Total Fare]]*10%</f>
        <v>9065</v>
      </c>
      <c r="J8778" s="7">
        <f>FlightsPivot[[#This Row],[Total Fare]]+FlightsPivot[[#This Row],[10% tax ]]</f>
        <v>99715</v>
      </c>
      <c r="K8778" s="4">
        <v>12</v>
      </c>
      <c r="L8778" s="4">
        <v>2014</v>
      </c>
      <c r="M8778" t="str">
        <f>INDEX(RoutesPivot[DepAirport],MATCH($C8778,RoutesPivot[[RouteID]:[RouteID]],0))</f>
        <v>ORD</v>
      </c>
      <c r="N8778" t="str">
        <f>INDEX(RoutesPivot[AirportID],MATCH($C8778,RoutesPivot[[RouteID]:[RouteID]],0))</f>
        <v>SEA</v>
      </c>
      <c r="O8778">
        <f>INDEX(RoutesPivot[Distance],MATCH($C8778,RoutesPivot[[RouteID]:[RouteID]],0))</f>
        <v>1500</v>
      </c>
      <c r="P8778">
        <f>INDEX(RoutesPivot[ListPrice],MATCH($C8778,RoutesPivot[[RouteID]:[RouteID]],0))</f>
        <v>350</v>
      </c>
      <c r="Q8778" t="str">
        <f>INDEX(AirportPivot[AirportName],MATCH($N8778,AirportPivot[[AirportID]:[AirportID]],0))</f>
        <v>Seattle-Tacoma International</v>
      </c>
      <c r="R8778">
        <f>INDEX(AirportPivot[Gates (number of available)],MATCH($N8778,AirportPivot[[AirportID]:[AirportID]],0))</f>
        <v>58</v>
      </c>
    </row>
    <row r="8779" spans="1:18" x14ac:dyDescent="0.25">
      <c r="A8779" s="3" t="s">
        <v>8811</v>
      </c>
      <c r="B8779" s="12">
        <v>42333</v>
      </c>
      <c r="C8779" s="4" t="s">
        <v>23</v>
      </c>
      <c r="D8779" s="4">
        <v>3.2</v>
      </c>
      <c r="E8779" s="4">
        <v>1</v>
      </c>
      <c r="F8779" s="5">
        <v>0.29166666666666669</v>
      </c>
      <c r="G8779" s="6">
        <v>450</v>
      </c>
      <c r="H8779" s="7">
        <v>83250</v>
      </c>
      <c r="I8779" s="7">
        <f>FlightsPivot[[#This Row],[Total Fare]]*10%</f>
        <v>8325</v>
      </c>
      <c r="J8779" s="7">
        <f>FlightsPivot[[#This Row],[Total Fare]]+FlightsPivot[[#This Row],[10% tax ]]</f>
        <v>91575</v>
      </c>
      <c r="K8779" s="4">
        <v>11</v>
      </c>
      <c r="L8779" s="4">
        <v>2015</v>
      </c>
      <c r="M8779" t="str">
        <f>INDEX(RoutesPivot[DepAirport],MATCH($C8779,RoutesPivot[[RouteID]:[RouteID]],0))</f>
        <v>ORD</v>
      </c>
      <c r="N8779" t="str">
        <f>INDEX(RoutesPivot[AirportID],MATCH($C8779,RoutesPivot[[RouteID]:[RouteID]],0))</f>
        <v>DEN</v>
      </c>
      <c r="O8779">
        <f>INDEX(RoutesPivot[Distance],MATCH($C8779,RoutesPivot[[RouteID]:[RouteID]],0))</f>
        <v>800</v>
      </c>
      <c r="P8779">
        <f>INDEX(RoutesPivot[ListPrice],MATCH($C8779,RoutesPivot[[RouteID]:[RouteID]],0))</f>
        <v>300</v>
      </c>
      <c r="Q8779" t="str">
        <f>INDEX(AirportPivot[AirportName],MATCH($N8779,AirportPivot[[AirportID]:[AirportID]],0))</f>
        <v>Denver International</v>
      </c>
      <c r="R8779">
        <f>INDEX(AirportPivot[Gates (number of available)],MATCH($N8779,AirportPivot[[AirportID]:[AirportID]],0))</f>
        <v>75</v>
      </c>
    </row>
    <row r="8780" spans="1:18" x14ac:dyDescent="0.25">
      <c r="A8780" s="3" t="s">
        <v>8812</v>
      </c>
      <c r="B8780" s="12">
        <v>41658</v>
      </c>
      <c r="C8780" s="4" t="s">
        <v>17</v>
      </c>
      <c r="D8780" s="4">
        <v>4.7</v>
      </c>
      <c r="E8780" s="4">
        <v>131</v>
      </c>
      <c r="F8780" s="5">
        <v>0.5625</v>
      </c>
      <c r="G8780" s="6">
        <v>350</v>
      </c>
      <c r="H8780" s="7">
        <v>64750</v>
      </c>
      <c r="I8780" s="7">
        <f>FlightsPivot[[#This Row],[Total Fare]]*10%</f>
        <v>6475</v>
      </c>
      <c r="J8780" s="7">
        <f>FlightsPivot[[#This Row],[Total Fare]]+FlightsPivot[[#This Row],[10% tax ]]</f>
        <v>71225</v>
      </c>
      <c r="K8780" s="4">
        <v>1</v>
      </c>
      <c r="L8780" s="4">
        <v>2014</v>
      </c>
      <c r="M8780" t="str">
        <f>INDEX(RoutesPivot[DepAirport],MATCH($C8780,RoutesPivot[[RouteID]:[RouteID]],0))</f>
        <v>ORD</v>
      </c>
      <c r="N8780" t="str">
        <f>INDEX(RoutesPivot[AirportID],MATCH($C8780,RoutesPivot[[RouteID]:[RouteID]],0))</f>
        <v>LAX</v>
      </c>
      <c r="O8780">
        <f>INDEX(RoutesPivot[Distance],MATCH($C8780,RoutesPivot[[RouteID]:[RouteID]],0))</f>
        <v>1518</v>
      </c>
      <c r="P8780">
        <f>INDEX(RoutesPivot[ListPrice],MATCH($C8780,RoutesPivot[[RouteID]:[RouteID]],0))</f>
        <v>350</v>
      </c>
      <c r="Q8780" t="str">
        <f>INDEX(AirportPivot[AirportName],MATCH($N8780,AirportPivot[[AirportID]:[AirportID]],0))</f>
        <v>Los Angeles International</v>
      </c>
      <c r="R8780">
        <f>INDEX(AirportPivot[Gates (number of available)],MATCH($N8780,AirportPivot[[AirportID]:[AirportID]],0))</f>
        <v>86</v>
      </c>
    </row>
    <row r="8781" spans="1:18" x14ac:dyDescent="0.25">
      <c r="A8781" s="3" t="s">
        <v>8813</v>
      </c>
      <c r="B8781" s="12">
        <v>41668</v>
      </c>
      <c r="C8781" s="4" t="s">
        <v>23</v>
      </c>
      <c r="D8781" s="4">
        <v>2.5</v>
      </c>
      <c r="E8781" s="4">
        <v>112</v>
      </c>
      <c r="F8781" s="5">
        <v>0.79166666666666663</v>
      </c>
      <c r="G8781" s="6">
        <v>300</v>
      </c>
      <c r="H8781" s="7">
        <v>55500</v>
      </c>
      <c r="I8781" s="7">
        <f>FlightsPivot[[#This Row],[Total Fare]]*10%</f>
        <v>5550</v>
      </c>
      <c r="J8781" s="7">
        <f>FlightsPivot[[#This Row],[Total Fare]]+FlightsPivot[[#This Row],[10% tax ]]</f>
        <v>61050</v>
      </c>
      <c r="K8781" s="4">
        <v>1</v>
      </c>
      <c r="L8781" s="4">
        <v>2014</v>
      </c>
      <c r="M8781" t="str">
        <f>INDEX(RoutesPivot[DepAirport],MATCH($C8781,RoutesPivot[[RouteID]:[RouteID]],0))</f>
        <v>ORD</v>
      </c>
      <c r="N8781" t="str">
        <f>INDEX(RoutesPivot[AirportID],MATCH($C8781,RoutesPivot[[RouteID]:[RouteID]],0))</f>
        <v>DEN</v>
      </c>
      <c r="O8781">
        <f>INDEX(RoutesPivot[Distance],MATCH($C8781,RoutesPivot[[RouteID]:[RouteID]],0))</f>
        <v>800</v>
      </c>
      <c r="P8781">
        <f>INDEX(RoutesPivot[ListPrice],MATCH($C8781,RoutesPivot[[RouteID]:[RouteID]],0))</f>
        <v>300</v>
      </c>
      <c r="Q8781" t="str">
        <f>INDEX(AirportPivot[AirportName],MATCH($N8781,AirportPivot[[AirportID]:[AirportID]],0))</f>
        <v>Denver International</v>
      </c>
      <c r="R8781">
        <f>INDEX(AirportPivot[Gates (number of available)],MATCH($N8781,AirportPivot[[AirportID]:[AirportID]],0))</f>
        <v>75</v>
      </c>
    </row>
    <row r="8782" spans="1:18" x14ac:dyDescent="0.25">
      <c r="A8782" s="3" t="s">
        <v>8814</v>
      </c>
      <c r="B8782" s="12">
        <v>42362</v>
      </c>
      <c r="C8782" s="4" t="s">
        <v>21</v>
      </c>
      <c r="D8782" s="4">
        <v>4.4000000000000004</v>
      </c>
      <c r="E8782" s="4">
        <v>208</v>
      </c>
      <c r="F8782" s="5">
        <v>0.70833333333333337</v>
      </c>
      <c r="G8782" s="6">
        <v>175</v>
      </c>
      <c r="H8782" s="7">
        <v>28875</v>
      </c>
      <c r="I8782" s="7">
        <f>FlightsPivot[[#This Row],[Total Fare]]*10%</f>
        <v>2887.5</v>
      </c>
      <c r="J8782" s="7">
        <f>FlightsPivot[[#This Row],[Total Fare]]+FlightsPivot[[#This Row],[10% tax ]]</f>
        <v>31762.5</v>
      </c>
      <c r="K8782" s="4">
        <v>12</v>
      </c>
      <c r="L8782" s="4">
        <v>2015</v>
      </c>
      <c r="M8782" t="str">
        <f>INDEX(RoutesPivot[DepAirport],MATCH($C8782,RoutesPivot[[RouteID]:[RouteID]],0))</f>
        <v>ORD</v>
      </c>
      <c r="N8782" t="str">
        <f>INDEX(RoutesPivot[AirportID],MATCH($C8782,RoutesPivot[[RouteID]:[RouteID]],0))</f>
        <v>CLT</v>
      </c>
      <c r="O8782">
        <f>INDEX(RoutesPivot[Distance],MATCH($C8782,RoutesPivot[[RouteID]:[RouteID]],0))</f>
        <v>700</v>
      </c>
      <c r="P8782">
        <f>INDEX(RoutesPivot[ListPrice],MATCH($C8782,RoutesPivot[[RouteID]:[RouteID]],0))</f>
        <v>125</v>
      </c>
      <c r="Q8782" t="str">
        <f>INDEX(AirportPivot[AirportName],MATCH($N8782,AirportPivot[[AirportID]:[AirportID]],0))</f>
        <v>Charlotte/Douglas International</v>
      </c>
      <c r="R8782">
        <f>INDEX(AirportPivot[Gates (number of available)],MATCH($N8782,AirportPivot[[AirportID]:[AirportID]],0))</f>
        <v>65</v>
      </c>
    </row>
    <row r="8783" spans="1:18" x14ac:dyDescent="0.25">
      <c r="A8783" s="3" t="s">
        <v>8815</v>
      </c>
      <c r="B8783" s="12">
        <v>41724</v>
      </c>
      <c r="C8783" s="4" t="s">
        <v>13</v>
      </c>
      <c r="D8783" s="4">
        <v>2.2000000000000002</v>
      </c>
      <c r="E8783" s="4">
        <v>108</v>
      </c>
      <c r="F8783" s="5">
        <v>0.45833333333333331</v>
      </c>
      <c r="G8783" s="6">
        <v>250</v>
      </c>
      <c r="H8783" s="7">
        <v>46250</v>
      </c>
      <c r="I8783" s="7">
        <f>FlightsPivot[[#This Row],[Total Fare]]*10%</f>
        <v>4625</v>
      </c>
      <c r="J8783" s="7">
        <f>FlightsPivot[[#This Row],[Total Fare]]+FlightsPivot[[#This Row],[10% tax ]]</f>
        <v>50875</v>
      </c>
      <c r="K8783" s="4">
        <v>3</v>
      </c>
      <c r="L8783" s="4">
        <v>2014</v>
      </c>
      <c r="M8783" t="str">
        <f>INDEX(RoutesPivot[DepAirport],MATCH($C8783,RoutesPivot[[RouteID]:[RouteID]],0))</f>
        <v>ORD</v>
      </c>
      <c r="N8783" t="str">
        <f>INDEX(RoutesPivot[AirportID],MATCH($C8783,RoutesPivot[[RouteID]:[RouteID]],0))</f>
        <v>JFK</v>
      </c>
      <c r="O8783">
        <f>INDEX(RoutesPivot[Distance],MATCH($C8783,RoutesPivot[[RouteID]:[RouteID]],0))</f>
        <v>619</v>
      </c>
      <c r="P8783">
        <f>INDEX(RoutesPivot[ListPrice],MATCH($C8783,RoutesPivot[[RouteID]:[RouteID]],0))</f>
        <v>250</v>
      </c>
      <c r="Q8783" t="str">
        <f>INDEX(AirportPivot[AirportName],MATCH($N8783,AirportPivot[[AirportID]:[AirportID]],0))</f>
        <v>John F Kennedy International</v>
      </c>
      <c r="R8783">
        <f>INDEX(AirportPivot[Gates (number of available)],MATCH($N8783,AirportPivot[[AirportID]:[AirportID]],0))</f>
        <v>120</v>
      </c>
    </row>
    <row r="8784" spans="1:18" x14ac:dyDescent="0.25">
      <c r="A8784" s="3" t="s">
        <v>8816</v>
      </c>
      <c r="B8784" s="12">
        <v>41743</v>
      </c>
      <c r="C8784" s="4" t="s">
        <v>25</v>
      </c>
      <c r="D8784" s="4">
        <v>1.6</v>
      </c>
      <c r="E8784" s="4">
        <v>79</v>
      </c>
      <c r="F8784" s="5">
        <v>0.64583333333333337</v>
      </c>
      <c r="G8784" s="6">
        <v>200</v>
      </c>
      <c r="H8784" s="7">
        <v>36200</v>
      </c>
      <c r="I8784" s="7">
        <f>FlightsPivot[[#This Row],[Total Fare]]*10%</f>
        <v>3620</v>
      </c>
      <c r="J8784" s="7">
        <f>FlightsPivot[[#This Row],[Total Fare]]+FlightsPivot[[#This Row],[10% tax ]]</f>
        <v>39820</v>
      </c>
      <c r="K8784" s="4">
        <v>4</v>
      </c>
      <c r="L8784" s="4">
        <v>2014</v>
      </c>
      <c r="M8784" t="str">
        <f>INDEX(RoutesPivot[DepAirport],MATCH($C8784,RoutesPivot[[RouteID]:[RouteID]],0))</f>
        <v>ORD</v>
      </c>
      <c r="N8784" t="str">
        <f>INDEX(RoutesPivot[AirportID],MATCH($C8784,RoutesPivot[[RouteID]:[RouteID]],0))</f>
        <v>DFW</v>
      </c>
      <c r="O8784">
        <f>INDEX(RoutesPivot[Distance],MATCH($C8784,RoutesPivot[[RouteID]:[RouteID]],0))</f>
        <v>700</v>
      </c>
      <c r="P8784">
        <f>INDEX(RoutesPivot[ListPrice],MATCH($C8784,RoutesPivot[[RouteID]:[RouteID]],0))</f>
        <v>200</v>
      </c>
      <c r="Q8784" t="str">
        <f>INDEX(AirportPivot[AirportName],MATCH($N8784,AirportPivot[[AirportID]:[AirportID]],0))</f>
        <v>Dallas/Fort Worth International</v>
      </c>
      <c r="R8784">
        <f>INDEX(AirportPivot[Gates (number of available)],MATCH($N8784,AirportPivot[[AirportID]:[AirportID]],0))</f>
        <v>130</v>
      </c>
    </row>
    <row r="8785" spans="1:18" x14ac:dyDescent="0.25">
      <c r="A8785" s="3" t="s">
        <v>8817</v>
      </c>
      <c r="B8785" s="12">
        <v>41959</v>
      </c>
      <c r="C8785" s="4" t="s">
        <v>13</v>
      </c>
      <c r="D8785" s="4">
        <v>2.2999999999999998</v>
      </c>
      <c r="E8785" s="4">
        <v>203</v>
      </c>
      <c r="F8785" s="5">
        <v>0.29166666666666669</v>
      </c>
      <c r="G8785" s="6">
        <v>250</v>
      </c>
      <c r="H8785" s="7">
        <v>41250</v>
      </c>
      <c r="I8785" s="7">
        <f>FlightsPivot[[#This Row],[Total Fare]]*10%</f>
        <v>4125</v>
      </c>
      <c r="J8785" s="7">
        <f>FlightsPivot[[#This Row],[Total Fare]]+FlightsPivot[[#This Row],[10% tax ]]</f>
        <v>45375</v>
      </c>
      <c r="K8785" s="4">
        <v>11</v>
      </c>
      <c r="L8785" s="4">
        <v>2014</v>
      </c>
      <c r="M8785" t="str">
        <f>INDEX(RoutesPivot[DepAirport],MATCH($C8785,RoutesPivot[[RouteID]:[RouteID]],0))</f>
        <v>ORD</v>
      </c>
      <c r="N8785" t="str">
        <f>INDEX(RoutesPivot[AirportID],MATCH($C8785,RoutesPivot[[RouteID]:[RouteID]],0))</f>
        <v>JFK</v>
      </c>
      <c r="O8785">
        <f>INDEX(RoutesPivot[Distance],MATCH($C8785,RoutesPivot[[RouteID]:[RouteID]],0))</f>
        <v>619</v>
      </c>
      <c r="P8785">
        <f>INDEX(RoutesPivot[ListPrice],MATCH($C8785,RoutesPivot[[RouteID]:[RouteID]],0))</f>
        <v>250</v>
      </c>
      <c r="Q8785" t="str">
        <f>INDEX(AirportPivot[AirportName],MATCH($N8785,AirportPivot[[AirportID]:[AirportID]],0))</f>
        <v>John F Kennedy International</v>
      </c>
      <c r="R8785">
        <f>INDEX(AirportPivot[Gates (number of available)],MATCH($N8785,AirportPivot[[AirportID]:[AirportID]],0))</f>
        <v>120</v>
      </c>
    </row>
    <row r="8786" spans="1:18" x14ac:dyDescent="0.25">
      <c r="A8786" s="3" t="s">
        <v>8818</v>
      </c>
      <c r="B8786" s="12">
        <v>42108</v>
      </c>
      <c r="C8786" s="4" t="s">
        <v>70</v>
      </c>
      <c r="D8786" s="4">
        <v>1.8</v>
      </c>
      <c r="E8786" s="4">
        <v>103</v>
      </c>
      <c r="F8786" s="5">
        <v>0.3125</v>
      </c>
      <c r="G8786" s="6">
        <v>275</v>
      </c>
      <c r="H8786" s="7">
        <v>50875</v>
      </c>
      <c r="I8786" s="7">
        <f>FlightsPivot[[#This Row],[Total Fare]]*10%</f>
        <v>5087.5</v>
      </c>
      <c r="J8786" s="7">
        <f>FlightsPivot[[#This Row],[Total Fare]]+FlightsPivot[[#This Row],[10% tax ]]</f>
        <v>55962.5</v>
      </c>
      <c r="K8786" s="4">
        <v>4</v>
      </c>
      <c r="L8786" s="4">
        <v>2015</v>
      </c>
      <c r="M8786" t="str">
        <f>INDEX(RoutesPivot[DepAirport],MATCH($C8786,RoutesPivot[[RouteID]:[RouteID]],0))</f>
        <v>ORD</v>
      </c>
      <c r="N8786" t="str">
        <f>INDEX(RoutesPivot[AirportID],MATCH($C8786,RoutesPivot[[RouteID]:[RouteID]],0))</f>
        <v>LAS</v>
      </c>
      <c r="O8786">
        <f>INDEX(RoutesPivot[Distance],MATCH($C8786,RoutesPivot[[RouteID]:[RouteID]],0))</f>
        <v>1100</v>
      </c>
      <c r="P8786">
        <f>INDEX(RoutesPivot[ListPrice],MATCH($C8786,RoutesPivot[[RouteID]:[RouteID]],0))</f>
        <v>275</v>
      </c>
      <c r="Q8786" t="str">
        <f>INDEX(AirportPivot[AirportName],MATCH($N8786,AirportPivot[[AirportID]:[AirportID]],0))</f>
        <v>McCarran International</v>
      </c>
      <c r="R8786">
        <f>INDEX(AirportPivot[Gates (number of available)],MATCH($N8786,AirportPivot[[AirportID]:[AirportID]],0))</f>
        <v>68</v>
      </c>
    </row>
    <row r="8787" spans="1:18" x14ac:dyDescent="0.25">
      <c r="A8787" s="3" t="s">
        <v>8819</v>
      </c>
      <c r="B8787" s="12">
        <v>41673</v>
      </c>
      <c r="C8787" s="4" t="s">
        <v>70</v>
      </c>
      <c r="D8787" s="4">
        <v>1.8</v>
      </c>
      <c r="E8787" s="4">
        <v>128</v>
      </c>
      <c r="F8787" s="5">
        <v>0.72916666666666663</v>
      </c>
      <c r="G8787" s="6">
        <v>275</v>
      </c>
      <c r="H8787" s="7">
        <v>50875</v>
      </c>
      <c r="I8787" s="7">
        <f>FlightsPivot[[#This Row],[Total Fare]]*10%</f>
        <v>5087.5</v>
      </c>
      <c r="J8787" s="7">
        <f>FlightsPivot[[#This Row],[Total Fare]]+FlightsPivot[[#This Row],[10% tax ]]</f>
        <v>55962.5</v>
      </c>
      <c r="K8787" s="4">
        <v>2</v>
      </c>
      <c r="L8787" s="4">
        <v>2014</v>
      </c>
      <c r="M8787" t="str">
        <f>INDEX(RoutesPivot[DepAirport],MATCH($C8787,RoutesPivot[[RouteID]:[RouteID]],0))</f>
        <v>ORD</v>
      </c>
      <c r="N8787" t="str">
        <f>INDEX(RoutesPivot[AirportID],MATCH($C8787,RoutesPivot[[RouteID]:[RouteID]],0))</f>
        <v>LAS</v>
      </c>
      <c r="O8787">
        <f>INDEX(RoutesPivot[Distance],MATCH($C8787,RoutesPivot[[RouteID]:[RouteID]],0))</f>
        <v>1100</v>
      </c>
      <c r="P8787">
        <f>INDEX(RoutesPivot[ListPrice],MATCH($C8787,RoutesPivot[[RouteID]:[RouteID]],0))</f>
        <v>275</v>
      </c>
      <c r="Q8787" t="str">
        <f>INDEX(AirportPivot[AirportName],MATCH($N8787,AirportPivot[[AirportID]:[AirportID]],0))</f>
        <v>McCarran International</v>
      </c>
      <c r="R8787">
        <f>INDEX(AirportPivot[Gates (number of available)],MATCH($N8787,AirportPivot[[AirportID]:[AirportID]],0))</f>
        <v>68</v>
      </c>
    </row>
    <row r="8788" spans="1:18" x14ac:dyDescent="0.25">
      <c r="A8788" s="3" t="s">
        <v>8820</v>
      </c>
      <c r="B8788" s="12">
        <v>41778</v>
      </c>
      <c r="C8788" s="4" t="s">
        <v>23</v>
      </c>
      <c r="D8788" s="4">
        <v>2</v>
      </c>
      <c r="E8788" s="4">
        <v>112</v>
      </c>
      <c r="F8788" s="5">
        <v>0.75</v>
      </c>
      <c r="G8788" s="6">
        <v>300</v>
      </c>
      <c r="H8788" s="7">
        <v>55500</v>
      </c>
      <c r="I8788" s="7">
        <f>FlightsPivot[[#This Row],[Total Fare]]*10%</f>
        <v>5550</v>
      </c>
      <c r="J8788" s="7">
        <f>FlightsPivot[[#This Row],[Total Fare]]+FlightsPivot[[#This Row],[10% tax ]]</f>
        <v>61050</v>
      </c>
      <c r="K8788" s="4">
        <v>5</v>
      </c>
      <c r="L8788" s="4">
        <v>2014</v>
      </c>
      <c r="M8788" t="str">
        <f>INDEX(RoutesPivot[DepAirport],MATCH($C8788,RoutesPivot[[RouteID]:[RouteID]],0))</f>
        <v>ORD</v>
      </c>
      <c r="N8788" t="str">
        <f>INDEX(RoutesPivot[AirportID],MATCH($C8788,RoutesPivot[[RouteID]:[RouteID]],0))</f>
        <v>DEN</v>
      </c>
      <c r="O8788">
        <f>INDEX(RoutesPivot[Distance],MATCH($C8788,RoutesPivot[[RouteID]:[RouteID]],0))</f>
        <v>800</v>
      </c>
      <c r="P8788">
        <f>INDEX(RoutesPivot[ListPrice],MATCH($C8788,RoutesPivot[[RouteID]:[RouteID]],0))</f>
        <v>300</v>
      </c>
      <c r="Q8788" t="str">
        <f>INDEX(AirportPivot[AirportName],MATCH($N8788,AirportPivot[[AirportID]:[AirportID]],0))</f>
        <v>Denver International</v>
      </c>
      <c r="R8788">
        <f>INDEX(AirportPivot[Gates (number of available)],MATCH($N8788,AirportPivot[[AirportID]:[AirportID]],0))</f>
        <v>75</v>
      </c>
    </row>
    <row r="8789" spans="1:18" x14ac:dyDescent="0.25">
      <c r="A8789" s="3" t="s">
        <v>8821</v>
      </c>
      <c r="B8789" s="12">
        <v>41911</v>
      </c>
      <c r="C8789" s="4" t="s">
        <v>40</v>
      </c>
      <c r="D8789" s="4">
        <v>2.1</v>
      </c>
      <c r="E8789" s="4">
        <v>81</v>
      </c>
      <c r="F8789" s="5">
        <v>0.33333333333333331</v>
      </c>
      <c r="G8789" s="6">
        <v>115</v>
      </c>
      <c r="H8789" s="7">
        <v>20815</v>
      </c>
      <c r="I8789" s="7">
        <f>FlightsPivot[[#This Row],[Total Fare]]*10%</f>
        <v>2081.5</v>
      </c>
      <c r="J8789" s="7">
        <f>FlightsPivot[[#This Row],[Total Fare]]+FlightsPivot[[#This Row],[10% tax ]]</f>
        <v>22896.5</v>
      </c>
      <c r="K8789" s="4">
        <v>9</v>
      </c>
      <c r="L8789" s="4">
        <v>2014</v>
      </c>
      <c r="M8789" t="str">
        <f>INDEX(RoutesPivot[DepAirport],MATCH($C8789,RoutesPivot[[RouteID]:[RouteID]],0))</f>
        <v>ORD</v>
      </c>
      <c r="N8789" t="str">
        <f>INDEX(RoutesPivot[AirportID],MATCH($C8789,RoutesPivot[[RouteID]:[RouteID]],0))</f>
        <v>MSP</v>
      </c>
      <c r="O8789">
        <f>INDEX(RoutesPivot[Distance],MATCH($C8789,RoutesPivot[[RouteID]:[RouteID]],0))</f>
        <v>300</v>
      </c>
      <c r="P8789">
        <f>INDEX(RoutesPivot[ListPrice],MATCH($C8789,RoutesPivot[[RouteID]:[RouteID]],0))</f>
        <v>115</v>
      </c>
      <c r="Q8789" t="str">
        <f>INDEX(AirportPivot[AirportName],MATCH($N8789,AirportPivot[[AirportID]:[AirportID]],0))</f>
        <v>Minneapolis-St Paul International/Wold-Chamberlain</v>
      </c>
      <c r="R8789">
        <f>INDEX(AirportPivot[Gates (number of available)],MATCH($N8789,AirportPivot[[AirportID]:[AirportID]],0))</f>
        <v>65</v>
      </c>
    </row>
    <row r="8790" spans="1:18" x14ac:dyDescent="0.25">
      <c r="A8790" s="3" t="s">
        <v>8822</v>
      </c>
      <c r="B8790" s="12">
        <v>42200</v>
      </c>
      <c r="C8790" s="4" t="s">
        <v>80</v>
      </c>
      <c r="D8790" s="4">
        <v>2.4</v>
      </c>
      <c r="E8790" s="4">
        <v>60</v>
      </c>
      <c r="F8790" s="5">
        <v>0.33333333333333331</v>
      </c>
      <c r="G8790" s="6">
        <v>330</v>
      </c>
      <c r="H8790" s="7">
        <v>54450</v>
      </c>
      <c r="I8790" s="7">
        <f>FlightsPivot[[#This Row],[Total Fare]]*10%</f>
        <v>5445</v>
      </c>
      <c r="J8790" s="7">
        <f>FlightsPivot[[#This Row],[Total Fare]]+FlightsPivot[[#This Row],[10% tax ]]</f>
        <v>59895</v>
      </c>
      <c r="K8790" s="4">
        <v>7</v>
      </c>
      <c r="L8790" s="4">
        <v>2015</v>
      </c>
      <c r="M8790" t="str">
        <f>INDEX(RoutesPivot[DepAirport],MATCH($C8790,RoutesPivot[[RouteID]:[RouteID]],0))</f>
        <v>ORD</v>
      </c>
      <c r="N8790" t="str">
        <f>INDEX(RoutesPivot[AirportID],MATCH($C8790,RoutesPivot[[RouteID]:[RouteID]],0))</f>
        <v>MIA</v>
      </c>
      <c r="O8790">
        <f>INDEX(RoutesPivot[Distance],MATCH($C8790,RoutesPivot[[RouteID]:[RouteID]],0))</f>
        <v>1000</v>
      </c>
      <c r="P8790">
        <f>INDEX(RoutesPivot[ListPrice],MATCH($C8790,RoutesPivot[[RouteID]:[RouteID]],0))</f>
        <v>300</v>
      </c>
      <c r="Q8790" t="str">
        <f>INDEX(AirportPivot[AirportName],MATCH($N8790,AirportPivot[[AirportID]:[AirportID]],0))</f>
        <v>Miami International</v>
      </c>
      <c r="R8790">
        <f>INDEX(AirportPivot[Gates (number of available)],MATCH($N8790,AirportPivot[[AirportID]:[AirportID]],0))</f>
        <v>80</v>
      </c>
    </row>
    <row r="8791" spans="1:18" x14ac:dyDescent="0.25">
      <c r="A8791" s="3" t="s">
        <v>8823</v>
      </c>
      <c r="B8791" s="12">
        <v>41793</v>
      </c>
      <c r="C8791" s="4" t="s">
        <v>53</v>
      </c>
      <c r="D8791" s="4">
        <v>0.8</v>
      </c>
      <c r="E8791" s="4">
        <v>133</v>
      </c>
      <c r="F8791" s="5">
        <v>0.5625</v>
      </c>
      <c r="G8791" s="6">
        <v>330</v>
      </c>
      <c r="H8791" s="7">
        <v>61050</v>
      </c>
      <c r="I8791" s="7">
        <f>FlightsPivot[[#This Row],[Total Fare]]*10%</f>
        <v>6105</v>
      </c>
      <c r="J8791" s="7">
        <f>FlightsPivot[[#This Row],[Total Fare]]+FlightsPivot[[#This Row],[10% tax ]]</f>
        <v>67155</v>
      </c>
      <c r="K8791" s="4">
        <v>6</v>
      </c>
      <c r="L8791" s="4">
        <v>2014</v>
      </c>
      <c r="M8791" t="str">
        <f>INDEX(RoutesPivot[DepAirport],MATCH($C8791,RoutesPivot[[RouteID]:[RouteID]],0))</f>
        <v>ORD</v>
      </c>
      <c r="N8791" t="str">
        <f>INDEX(RoutesPivot[AirportID],MATCH($C8791,RoutesPivot[[RouteID]:[RouteID]],0))</f>
        <v>FLL</v>
      </c>
      <c r="O8791">
        <f>INDEX(RoutesPivot[Distance],MATCH($C8791,RoutesPivot[[RouteID]:[RouteID]],0))</f>
        <v>940</v>
      </c>
      <c r="P8791">
        <f>INDEX(RoutesPivot[ListPrice],MATCH($C8791,RoutesPivot[[RouteID]:[RouteID]],0))</f>
        <v>300</v>
      </c>
      <c r="Q8791" t="str">
        <f>INDEX(AirportPivot[AirportName],MATCH($N8791,AirportPivot[[AirportID]:[AirportID]],0))</f>
        <v>Fort Lauderdale/Hollywood International</v>
      </c>
      <c r="R8791">
        <f>INDEX(AirportPivot[Gates (number of available)],MATCH($N8791,AirportPivot[[AirportID]:[AirportID]],0))</f>
        <v>55</v>
      </c>
    </row>
    <row r="8792" spans="1:18" x14ac:dyDescent="0.25">
      <c r="A8792" s="3" t="s">
        <v>8824</v>
      </c>
      <c r="B8792" s="12">
        <v>41803</v>
      </c>
      <c r="C8792" s="4" t="s">
        <v>70</v>
      </c>
      <c r="D8792" s="4">
        <v>1.2</v>
      </c>
      <c r="E8792" s="4">
        <v>101</v>
      </c>
      <c r="F8792" s="5">
        <v>0.77083333333333337</v>
      </c>
      <c r="G8792" s="6">
        <v>302.5</v>
      </c>
      <c r="H8792" s="7">
        <v>55962.5</v>
      </c>
      <c r="I8792" s="7">
        <f>FlightsPivot[[#This Row],[Total Fare]]*10%</f>
        <v>5596.25</v>
      </c>
      <c r="J8792" s="7">
        <f>FlightsPivot[[#This Row],[Total Fare]]+FlightsPivot[[#This Row],[10% tax ]]</f>
        <v>61558.75</v>
      </c>
      <c r="K8792" s="4">
        <v>6</v>
      </c>
      <c r="L8792" s="4">
        <v>2014</v>
      </c>
      <c r="M8792" t="str">
        <f>INDEX(RoutesPivot[DepAirport],MATCH($C8792,RoutesPivot[[RouteID]:[RouteID]],0))</f>
        <v>ORD</v>
      </c>
      <c r="N8792" t="str">
        <f>INDEX(RoutesPivot[AirportID],MATCH($C8792,RoutesPivot[[RouteID]:[RouteID]],0))</f>
        <v>LAS</v>
      </c>
      <c r="O8792">
        <f>INDEX(RoutesPivot[Distance],MATCH($C8792,RoutesPivot[[RouteID]:[RouteID]],0))</f>
        <v>1100</v>
      </c>
      <c r="P8792">
        <f>INDEX(RoutesPivot[ListPrice],MATCH($C8792,RoutesPivot[[RouteID]:[RouteID]],0))</f>
        <v>275</v>
      </c>
      <c r="Q8792" t="str">
        <f>INDEX(AirportPivot[AirportName],MATCH($N8792,AirportPivot[[AirportID]:[AirportID]],0))</f>
        <v>McCarran International</v>
      </c>
      <c r="R8792">
        <f>INDEX(AirportPivot[Gates (number of available)],MATCH($N8792,AirportPivot[[AirportID]:[AirportID]],0))</f>
        <v>68</v>
      </c>
    </row>
    <row r="8793" spans="1:18" x14ac:dyDescent="0.25">
      <c r="A8793" s="3" t="s">
        <v>8825</v>
      </c>
      <c r="B8793" s="12">
        <v>42328</v>
      </c>
      <c r="C8793" s="4" t="s">
        <v>98</v>
      </c>
      <c r="D8793" s="4">
        <v>2.6</v>
      </c>
      <c r="E8793" s="4">
        <v>157</v>
      </c>
      <c r="F8793" s="5">
        <v>0.83333333333333337</v>
      </c>
      <c r="G8793" s="6">
        <v>275</v>
      </c>
      <c r="H8793" s="7">
        <v>45375</v>
      </c>
      <c r="I8793" s="7">
        <f>FlightsPivot[[#This Row],[Total Fare]]*10%</f>
        <v>4537.5</v>
      </c>
      <c r="J8793" s="7">
        <f>FlightsPivot[[#This Row],[Total Fare]]+FlightsPivot[[#This Row],[10% tax ]]</f>
        <v>49912.5</v>
      </c>
      <c r="K8793" s="4">
        <v>11</v>
      </c>
      <c r="L8793" s="4">
        <v>2015</v>
      </c>
      <c r="M8793" t="str">
        <f>INDEX(RoutesPivot[DepAirport],MATCH($C8793,RoutesPivot[[RouteID]:[RouteID]],0))</f>
        <v>ORD</v>
      </c>
      <c r="N8793" t="str">
        <f>INDEX(RoutesPivot[AirportID],MATCH($C8793,RoutesPivot[[RouteID]:[RouteID]],0))</f>
        <v>PHL</v>
      </c>
      <c r="O8793">
        <f>INDEX(RoutesPivot[Distance],MATCH($C8793,RoutesPivot[[RouteID]:[RouteID]],0))</f>
        <v>580</v>
      </c>
      <c r="P8793">
        <f>INDEX(RoutesPivot[ListPrice],MATCH($C8793,RoutesPivot[[RouteID]:[RouteID]],0))</f>
        <v>275</v>
      </c>
      <c r="Q8793" t="str">
        <f>INDEX(AirportPivot[AirportName],MATCH($N8793,AirportPivot[[AirportID]:[AirportID]],0))</f>
        <v>Philadelphia International</v>
      </c>
      <c r="R8793">
        <f>INDEX(AirportPivot[Gates (number of available)],MATCH($N8793,AirportPivot[[AirportID]:[AirportID]],0))</f>
        <v>89</v>
      </c>
    </row>
    <row r="8794" spans="1:18" x14ac:dyDescent="0.25">
      <c r="A8794" s="3" t="s">
        <v>8826</v>
      </c>
      <c r="B8794" s="12">
        <v>41891</v>
      </c>
      <c r="C8794" s="4" t="s">
        <v>40</v>
      </c>
      <c r="D8794" s="4">
        <v>1.9</v>
      </c>
      <c r="E8794" s="4">
        <v>164</v>
      </c>
      <c r="F8794" s="5">
        <v>0.89583333333333337</v>
      </c>
      <c r="G8794" s="6">
        <v>115</v>
      </c>
      <c r="H8794" s="7">
        <v>18975</v>
      </c>
      <c r="I8794" s="7">
        <f>FlightsPivot[[#This Row],[Total Fare]]*10%</f>
        <v>1897.5</v>
      </c>
      <c r="J8794" s="7">
        <f>FlightsPivot[[#This Row],[Total Fare]]+FlightsPivot[[#This Row],[10% tax ]]</f>
        <v>20872.5</v>
      </c>
      <c r="K8794" s="4">
        <v>9</v>
      </c>
      <c r="L8794" s="4">
        <v>2014</v>
      </c>
      <c r="M8794" t="str">
        <f>INDEX(RoutesPivot[DepAirport],MATCH($C8794,RoutesPivot[[RouteID]:[RouteID]],0))</f>
        <v>ORD</v>
      </c>
      <c r="N8794" t="str">
        <f>INDEX(RoutesPivot[AirportID],MATCH($C8794,RoutesPivot[[RouteID]:[RouteID]],0))</f>
        <v>MSP</v>
      </c>
      <c r="O8794">
        <f>INDEX(RoutesPivot[Distance],MATCH($C8794,RoutesPivot[[RouteID]:[RouteID]],0))</f>
        <v>300</v>
      </c>
      <c r="P8794">
        <f>INDEX(RoutesPivot[ListPrice],MATCH($C8794,RoutesPivot[[RouteID]:[RouteID]],0))</f>
        <v>115</v>
      </c>
      <c r="Q8794" t="str">
        <f>INDEX(AirportPivot[AirportName],MATCH($N8794,AirportPivot[[AirportID]:[AirportID]],0))</f>
        <v>Minneapolis-St Paul International/Wold-Chamberlain</v>
      </c>
      <c r="R8794">
        <f>INDEX(AirportPivot[Gates (number of available)],MATCH($N8794,AirportPivot[[AirportID]:[AirportID]],0))</f>
        <v>65</v>
      </c>
    </row>
    <row r="8795" spans="1:18" x14ac:dyDescent="0.25">
      <c r="A8795" s="3" t="s">
        <v>8827</v>
      </c>
      <c r="B8795" s="12">
        <v>42317</v>
      </c>
      <c r="C8795" s="4" t="s">
        <v>13</v>
      </c>
      <c r="D8795" s="4">
        <v>1</v>
      </c>
      <c r="E8795" s="4">
        <v>30</v>
      </c>
      <c r="F8795" s="5">
        <v>0.58333333333333337</v>
      </c>
      <c r="G8795" s="6">
        <v>250</v>
      </c>
      <c r="H8795" s="7">
        <v>46250</v>
      </c>
      <c r="I8795" s="7">
        <f>FlightsPivot[[#This Row],[Total Fare]]*10%</f>
        <v>4625</v>
      </c>
      <c r="J8795" s="7">
        <f>FlightsPivot[[#This Row],[Total Fare]]+FlightsPivot[[#This Row],[10% tax ]]</f>
        <v>50875</v>
      </c>
      <c r="K8795" s="4">
        <v>11</v>
      </c>
      <c r="L8795" s="4">
        <v>2015</v>
      </c>
      <c r="M8795" t="str">
        <f>INDEX(RoutesPivot[DepAirport],MATCH($C8795,RoutesPivot[[RouteID]:[RouteID]],0))</f>
        <v>ORD</v>
      </c>
      <c r="N8795" t="str">
        <f>INDEX(RoutesPivot[AirportID],MATCH($C8795,RoutesPivot[[RouteID]:[RouteID]],0))</f>
        <v>JFK</v>
      </c>
      <c r="O8795">
        <f>INDEX(RoutesPivot[Distance],MATCH($C8795,RoutesPivot[[RouteID]:[RouteID]],0))</f>
        <v>619</v>
      </c>
      <c r="P8795">
        <f>INDEX(RoutesPivot[ListPrice],MATCH($C8795,RoutesPivot[[RouteID]:[RouteID]],0))</f>
        <v>250</v>
      </c>
      <c r="Q8795" t="str">
        <f>INDEX(AirportPivot[AirportName],MATCH($N8795,AirportPivot[[AirportID]:[AirportID]],0))</f>
        <v>John F Kennedy International</v>
      </c>
      <c r="R8795">
        <f>INDEX(AirportPivot[Gates (number of available)],MATCH($N8795,AirportPivot[[AirportID]:[AirportID]],0))</f>
        <v>120</v>
      </c>
    </row>
    <row r="8796" spans="1:18" x14ac:dyDescent="0.25">
      <c r="A8796" s="3" t="s">
        <v>8828</v>
      </c>
      <c r="B8796" s="12">
        <v>42192</v>
      </c>
      <c r="C8796" s="4" t="s">
        <v>13</v>
      </c>
      <c r="D8796" s="4">
        <v>3</v>
      </c>
      <c r="E8796" s="4">
        <v>154</v>
      </c>
      <c r="F8796" s="5">
        <v>0.83333333333333337</v>
      </c>
      <c r="G8796" s="6">
        <v>275</v>
      </c>
      <c r="H8796" s="7">
        <v>45375</v>
      </c>
      <c r="I8796" s="7">
        <f>FlightsPivot[[#This Row],[Total Fare]]*10%</f>
        <v>4537.5</v>
      </c>
      <c r="J8796" s="7">
        <f>FlightsPivot[[#This Row],[Total Fare]]+FlightsPivot[[#This Row],[10% tax ]]</f>
        <v>49912.5</v>
      </c>
      <c r="K8796" s="4">
        <v>7</v>
      </c>
      <c r="L8796" s="4">
        <v>2015</v>
      </c>
      <c r="M8796" t="str">
        <f>INDEX(RoutesPivot[DepAirport],MATCH($C8796,RoutesPivot[[RouteID]:[RouteID]],0))</f>
        <v>ORD</v>
      </c>
      <c r="N8796" t="str">
        <f>INDEX(RoutesPivot[AirportID],MATCH($C8796,RoutesPivot[[RouteID]:[RouteID]],0))</f>
        <v>JFK</v>
      </c>
      <c r="O8796">
        <f>INDEX(RoutesPivot[Distance],MATCH($C8796,RoutesPivot[[RouteID]:[RouteID]],0))</f>
        <v>619</v>
      </c>
      <c r="P8796">
        <f>INDEX(RoutesPivot[ListPrice],MATCH($C8796,RoutesPivot[[RouteID]:[RouteID]],0))</f>
        <v>250</v>
      </c>
      <c r="Q8796" t="str">
        <f>INDEX(AirportPivot[AirportName],MATCH($N8796,AirportPivot[[AirportID]:[AirportID]],0))</f>
        <v>John F Kennedy International</v>
      </c>
      <c r="R8796">
        <f>INDEX(AirportPivot[Gates (number of available)],MATCH($N8796,AirportPivot[[AirportID]:[AirportID]],0))</f>
        <v>120</v>
      </c>
    </row>
    <row r="8797" spans="1:18" x14ac:dyDescent="0.25">
      <c r="A8797" s="3" t="s">
        <v>8829</v>
      </c>
      <c r="B8797" s="12">
        <v>41903</v>
      </c>
      <c r="C8797" s="4" t="s">
        <v>15</v>
      </c>
      <c r="D8797" s="4">
        <v>2.6</v>
      </c>
      <c r="E8797" s="4">
        <v>190</v>
      </c>
      <c r="F8797" s="5">
        <v>0.45833333333333331</v>
      </c>
      <c r="G8797" s="6">
        <v>225</v>
      </c>
      <c r="H8797" s="7">
        <v>37125</v>
      </c>
      <c r="I8797" s="7">
        <f>FlightsPivot[[#This Row],[Total Fare]]*10%</f>
        <v>3712.5</v>
      </c>
      <c r="J8797" s="7">
        <f>FlightsPivot[[#This Row],[Total Fare]]+FlightsPivot[[#This Row],[10% tax ]]</f>
        <v>40837.5</v>
      </c>
      <c r="K8797" s="4">
        <v>9</v>
      </c>
      <c r="L8797" s="4">
        <v>2014</v>
      </c>
      <c r="M8797" t="str">
        <f>INDEX(RoutesPivot[DepAirport],MATCH($C8797,RoutesPivot[[RouteID]:[RouteID]],0))</f>
        <v>ORD</v>
      </c>
      <c r="N8797" t="str">
        <f>INDEX(RoutesPivot[AirportID],MATCH($C8797,RoutesPivot[[RouteID]:[RouteID]],0))</f>
        <v>EWR</v>
      </c>
      <c r="O8797">
        <f>INDEX(RoutesPivot[Distance],MATCH($C8797,RoutesPivot[[RouteID]:[RouteID]],0))</f>
        <v>600</v>
      </c>
      <c r="P8797">
        <f>INDEX(RoutesPivot[ListPrice],MATCH($C8797,RoutesPivot[[RouteID]:[RouteID]],0))</f>
        <v>225</v>
      </c>
      <c r="Q8797" t="str">
        <f>INDEX(AirportPivot[AirportName],MATCH($N8797,AirportPivot[[AirportID]:[AirportID]],0))</f>
        <v>Newark Liberty International</v>
      </c>
      <c r="R8797">
        <f>INDEX(AirportPivot[Gates (number of available)],MATCH($N8797,AirportPivot[[AirportID]:[AirportID]],0))</f>
        <v>82</v>
      </c>
    </row>
    <row r="8798" spans="1:18" x14ac:dyDescent="0.25">
      <c r="A8798" s="3" t="s">
        <v>8830</v>
      </c>
      <c r="B8798" s="12">
        <v>42185</v>
      </c>
      <c r="C8798" s="4" t="s">
        <v>21</v>
      </c>
      <c r="D8798" s="4">
        <v>2.7</v>
      </c>
      <c r="E8798" s="4">
        <v>7</v>
      </c>
      <c r="F8798" s="5">
        <v>0.89583333333333337</v>
      </c>
      <c r="G8798" s="6">
        <v>137.5</v>
      </c>
      <c r="H8798" s="7">
        <v>25437.5</v>
      </c>
      <c r="I8798" s="7">
        <f>FlightsPivot[[#This Row],[Total Fare]]*10%</f>
        <v>2543.75</v>
      </c>
      <c r="J8798" s="7">
        <f>FlightsPivot[[#This Row],[Total Fare]]+FlightsPivot[[#This Row],[10% tax ]]</f>
        <v>27981.25</v>
      </c>
      <c r="K8798" s="4">
        <v>6</v>
      </c>
      <c r="L8798" s="4">
        <v>2015</v>
      </c>
      <c r="M8798" t="str">
        <f>INDEX(RoutesPivot[DepAirport],MATCH($C8798,RoutesPivot[[RouteID]:[RouteID]],0))</f>
        <v>ORD</v>
      </c>
      <c r="N8798" t="str">
        <f>INDEX(RoutesPivot[AirportID],MATCH($C8798,RoutesPivot[[RouteID]:[RouteID]],0))</f>
        <v>CLT</v>
      </c>
      <c r="O8798">
        <f>INDEX(RoutesPivot[Distance],MATCH($C8798,RoutesPivot[[RouteID]:[RouteID]],0))</f>
        <v>700</v>
      </c>
      <c r="P8798">
        <f>INDEX(RoutesPivot[ListPrice],MATCH($C8798,RoutesPivot[[RouteID]:[RouteID]],0))</f>
        <v>125</v>
      </c>
      <c r="Q8798" t="str">
        <f>INDEX(AirportPivot[AirportName],MATCH($N8798,AirportPivot[[AirportID]:[AirportID]],0))</f>
        <v>Charlotte/Douglas International</v>
      </c>
      <c r="R8798">
        <f>INDEX(AirportPivot[Gates (number of available)],MATCH($N8798,AirportPivot[[AirportID]:[AirportID]],0))</f>
        <v>65</v>
      </c>
    </row>
    <row r="8799" spans="1:18" x14ac:dyDescent="0.25">
      <c r="A8799" s="3" t="s">
        <v>8831</v>
      </c>
      <c r="B8799" s="12">
        <v>41673</v>
      </c>
      <c r="C8799" s="4" t="s">
        <v>25</v>
      </c>
      <c r="D8799" s="4">
        <v>1.6</v>
      </c>
      <c r="E8799" s="4">
        <v>50</v>
      </c>
      <c r="F8799" s="5">
        <v>0.89583333333333337</v>
      </c>
      <c r="G8799" s="6">
        <v>200</v>
      </c>
      <c r="H8799" s="7">
        <v>33000</v>
      </c>
      <c r="I8799" s="7">
        <f>FlightsPivot[[#This Row],[Total Fare]]*10%</f>
        <v>3300</v>
      </c>
      <c r="J8799" s="7">
        <f>FlightsPivot[[#This Row],[Total Fare]]+FlightsPivot[[#This Row],[10% tax ]]</f>
        <v>36300</v>
      </c>
      <c r="K8799" s="4">
        <v>2</v>
      </c>
      <c r="L8799" s="4">
        <v>2014</v>
      </c>
      <c r="M8799" t="str">
        <f>INDEX(RoutesPivot[DepAirport],MATCH($C8799,RoutesPivot[[RouteID]:[RouteID]],0))</f>
        <v>ORD</v>
      </c>
      <c r="N8799" t="str">
        <f>INDEX(RoutesPivot[AirportID],MATCH($C8799,RoutesPivot[[RouteID]:[RouteID]],0))</f>
        <v>DFW</v>
      </c>
      <c r="O8799">
        <f>INDEX(RoutesPivot[Distance],MATCH($C8799,RoutesPivot[[RouteID]:[RouteID]],0))</f>
        <v>700</v>
      </c>
      <c r="P8799">
        <f>INDEX(RoutesPivot[ListPrice],MATCH($C8799,RoutesPivot[[RouteID]:[RouteID]],0))</f>
        <v>200</v>
      </c>
      <c r="Q8799" t="str">
        <f>INDEX(AirportPivot[AirportName],MATCH($N8799,AirportPivot[[AirportID]:[AirportID]],0))</f>
        <v>Dallas/Fort Worth International</v>
      </c>
      <c r="R8799">
        <f>INDEX(AirportPivot[Gates (number of available)],MATCH($N8799,AirportPivot[[AirportID]:[AirportID]],0))</f>
        <v>130</v>
      </c>
    </row>
    <row r="8800" spans="1:18" x14ac:dyDescent="0.25">
      <c r="A8800" s="3" t="s">
        <v>8832</v>
      </c>
      <c r="B8800" s="12">
        <v>41856</v>
      </c>
      <c r="C8800" s="4" t="s">
        <v>47</v>
      </c>
      <c r="D8800" s="4">
        <v>0.8</v>
      </c>
      <c r="E8800" s="4">
        <v>202</v>
      </c>
      <c r="F8800" s="5">
        <v>0.72916666666666663</v>
      </c>
      <c r="G8800" s="6">
        <v>275</v>
      </c>
      <c r="H8800" s="7">
        <v>45375</v>
      </c>
      <c r="I8800" s="7">
        <f>FlightsPivot[[#This Row],[Total Fare]]*10%</f>
        <v>4537.5</v>
      </c>
      <c r="J8800" s="7">
        <f>FlightsPivot[[#This Row],[Total Fare]]+FlightsPivot[[#This Row],[10% tax ]]</f>
        <v>49912.5</v>
      </c>
      <c r="K8800" s="4">
        <v>8</v>
      </c>
      <c r="L8800" s="4">
        <v>2014</v>
      </c>
      <c r="M8800" t="str">
        <f>INDEX(RoutesPivot[DepAirport],MATCH($C8800,RoutesPivot[[RouteID]:[RouteID]],0))</f>
        <v>ORD</v>
      </c>
      <c r="N8800" t="str">
        <f>INDEX(RoutesPivot[AirportID],MATCH($C8800,RoutesPivot[[RouteID]:[RouteID]],0))</f>
        <v>PHX</v>
      </c>
      <c r="O8800">
        <f>INDEX(RoutesPivot[Distance],MATCH($C8800,RoutesPivot[[RouteID]:[RouteID]],0))</f>
        <v>1200</v>
      </c>
      <c r="P8800">
        <f>INDEX(RoutesPivot[ListPrice],MATCH($C8800,RoutesPivot[[RouteID]:[RouteID]],0))</f>
        <v>250</v>
      </c>
      <c r="Q8800" t="str">
        <f>INDEX(AirportPivot[AirportName],MATCH($N8800,AirportPivot[[AirportID]:[AirportID]],0))</f>
        <v>Phoenix Sky Harbor International</v>
      </c>
      <c r="R8800">
        <f>INDEX(AirportPivot[Gates (number of available)],MATCH($N8800,AirportPivot[[AirportID]:[AirportID]],0))</f>
        <v>60</v>
      </c>
    </row>
    <row r="8801" spans="1:18" x14ac:dyDescent="0.25">
      <c r="A8801" s="3" t="s">
        <v>8833</v>
      </c>
      <c r="B8801" s="12">
        <v>42255</v>
      </c>
      <c r="C8801" s="4" t="s">
        <v>11</v>
      </c>
      <c r="D8801" s="4">
        <v>2.7</v>
      </c>
      <c r="E8801" s="4">
        <v>178</v>
      </c>
      <c r="F8801" s="5">
        <v>0.33333333333333331</v>
      </c>
      <c r="G8801" s="6">
        <v>300</v>
      </c>
      <c r="H8801" s="7">
        <v>49500</v>
      </c>
      <c r="I8801" s="7">
        <f>FlightsPivot[[#This Row],[Total Fare]]*10%</f>
        <v>4950</v>
      </c>
      <c r="J8801" s="7">
        <f>FlightsPivot[[#This Row],[Total Fare]]+FlightsPivot[[#This Row],[10% tax ]]</f>
        <v>54450</v>
      </c>
      <c r="K8801" s="4">
        <v>9</v>
      </c>
      <c r="L8801" s="4">
        <v>2015</v>
      </c>
      <c r="M8801" t="str">
        <f>INDEX(RoutesPivot[DepAirport],MATCH($C8801,RoutesPivot[[RouteID]:[RouteID]],0))</f>
        <v>ORD</v>
      </c>
      <c r="N8801" t="str">
        <f>INDEX(RoutesPivot[AirportID],MATCH($C8801,RoutesPivot[[RouteID]:[RouteID]],0))</f>
        <v>BOS</v>
      </c>
      <c r="O8801">
        <f>INDEX(RoutesPivot[Distance],MATCH($C8801,RoutesPivot[[RouteID]:[RouteID]],0))</f>
        <v>730</v>
      </c>
      <c r="P8801">
        <f>INDEX(RoutesPivot[ListPrice],MATCH($C8801,RoutesPivot[[RouteID]:[RouteID]],0))</f>
        <v>300</v>
      </c>
      <c r="Q8801" t="str">
        <f>INDEX(AirportPivot[AirportName],MATCH($N8801,AirportPivot[[AirportID]:[AirportID]],0))</f>
        <v>General Edward Lawrence Logan International</v>
      </c>
      <c r="R8801">
        <f>INDEX(AirportPivot[Gates (number of available)],MATCH($N8801,AirportPivot[[AirportID]:[AirportID]],0))</f>
        <v>63</v>
      </c>
    </row>
    <row r="8802" spans="1:18" x14ac:dyDescent="0.25">
      <c r="A8802" s="3" t="s">
        <v>8834</v>
      </c>
      <c r="B8802" s="12">
        <v>42015</v>
      </c>
      <c r="C8802" s="4" t="s">
        <v>70</v>
      </c>
      <c r="D8802" s="4">
        <v>0.9</v>
      </c>
      <c r="E8802" s="4">
        <v>134</v>
      </c>
      <c r="F8802" s="5">
        <v>0.5</v>
      </c>
      <c r="G8802" s="6">
        <v>275</v>
      </c>
      <c r="H8802" s="7">
        <v>50875</v>
      </c>
      <c r="I8802" s="7">
        <f>FlightsPivot[[#This Row],[Total Fare]]*10%</f>
        <v>5087.5</v>
      </c>
      <c r="J8802" s="7">
        <f>FlightsPivot[[#This Row],[Total Fare]]+FlightsPivot[[#This Row],[10% tax ]]</f>
        <v>55962.5</v>
      </c>
      <c r="K8802" s="4">
        <v>1</v>
      </c>
      <c r="L8802" s="4">
        <v>2015</v>
      </c>
      <c r="M8802" t="str">
        <f>INDEX(RoutesPivot[DepAirport],MATCH($C8802,RoutesPivot[[RouteID]:[RouteID]],0))</f>
        <v>ORD</v>
      </c>
      <c r="N8802" t="str">
        <f>INDEX(RoutesPivot[AirportID],MATCH($C8802,RoutesPivot[[RouteID]:[RouteID]],0))</f>
        <v>LAS</v>
      </c>
      <c r="O8802">
        <f>INDEX(RoutesPivot[Distance],MATCH($C8802,RoutesPivot[[RouteID]:[RouteID]],0))</f>
        <v>1100</v>
      </c>
      <c r="P8802">
        <f>INDEX(RoutesPivot[ListPrice],MATCH($C8802,RoutesPivot[[RouteID]:[RouteID]],0))</f>
        <v>275</v>
      </c>
      <c r="Q8802" t="str">
        <f>INDEX(AirportPivot[AirportName],MATCH($N8802,AirportPivot[[AirportID]:[AirportID]],0))</f>
        <v>McCarran International</v>
      </c>
      <c r="R8802">
        <f>INDEX(AirportPivot[Gates (number of available)],MATCH($N8802,AirportPivot[[AirportID]:[AirportID]],0))</f>
        <v>68</v>
      </c>
    </row>
    <row r="8803" spans="1:18" x14ac:dyDescent="0.25">
      <c r="A8803" s="3" t="s">
        <v>8835</v>
      </c>
      <c r="B8803" s="12">
        <v>42061</v>
      </c>
      <c r="C8803" s="4" t="s">
        <v>50</v>
      </c>
      <c r="D8803" s="4">
        <v>1.6</v>
      </c>
      <c r="E8803" s="4">
        <v>95</v>
      </c>
      <c r="F8803" s="5">
        <v>0.60416666666666663</v>
      </c>
      <c r="G8803" s="6">
        <v>275</v>
      </c>
      <c r="H8803" s="7">
        <v>50875</v>
      </c>
      <c r="I8803" s="7">
        <f>FlightsPivot[[#This Row],[Total Fare]]*10%</f>
        <v>5087.5</v>
      </c>
      <c r="J8803" s="7">
        <f>FlightsPivot[[#This Row],[Total Fare]]+FlightsPivot[[#This Row],[10% tax ]]</f>
        <v>55962.5</v>
      </c>
      <c r="K8803" s="4">
        <v>2</v>
      </c>
      <c r="L8803" s="4">
        <v>2015</v>
      </c>
      <c r="M8803" t="str">
        <f>INDEX(RoutesPivot[DepAirport],MATCH($C8803,RoutesPivot[[RouteID]:[RouteID]],0))</f>
        <v>ORD</v>
      </c>
      <c r="N8803" t="str">
        <f>INDEX(RoutesPivot[AirportID],MATCH($C8803,RoutesPivot[[RouteID]:[RouteID]],0))</f>
        <v>LGA</v>
      </c>
      <c r="O8803">
        <f>INDEX(RoutesPivot[Distance],MATCH($C8803,RoutesPivot[[RouteID]:[RouteID]],0))</f>
        <v>610</v>
      </c>
      <c r="P8803">
        <f>INDEX(RoutesPivot[ListPrice],MATCH($C8803,RoutesPivot[[RouteID]:[RouteID]],0))</f>
        <v>275</v>
      </c>
      <c r="Q8803" t="str">
        <f>INDEX(AirportPivot[AirportName],MATCH($N8803,AirportPivot[[AirportID]:[AirportID]],0))</f>
        <v>Laguardia</v>
      </c>
      <c r="R8803">
        <f>INDEX(AirportPivot[Gates (number of available)],MATCH($N8803,AirportPivot[[AirportID]:[AirportID]],0))</f>
        <v>66</v>
      </c>
    </row>
    <row r="8804" spans="1:18" x14ac:dyDescent="0.25">
      <c r="A8804" s="3" t="s">
        <v>8836</v>
      </c>
      <c r="B8804" s="12">
        <v>42177</v>
      </c>
      <c r="C8804" s="4" t="s">
        <v>27</v>
      </c>
      <c r="D8804" s="4">
        <v>10.3</v>
      </c>
      <c r="E8804" s="4">
        <v>116</v>
      </c>
      <c r="F8804" s="5">
        <v>0.70833333333333337</v>
      </c>
      <c r="G8804" s="6">
        <v>220</v>
      </c>
      <c r="H8804" s="7">
        <v>40700</v>
      </c>
      <c r="I8804" s="7">
        <f>FlightsPivot[[#This Row],[Total Fare]]*10%</f>
        <v>4070</v>
      </c>
      <c r="J8804" s="7">
        <f>FlightsPivot[[#This Row],[Total Fare]]+FlightsPivot[[#This Row],[10% tax ]]</f>
        <v>44770</v>
      </c>
      <c r="K8804" s="4">
        <v>6</v>
      </c>
      <c r="L8804" s="4">
        <v>2015</v>
      </c>
      <c r="M8804" t="str">
        <f>INDEX(RoutesPivot[DepAirport],MATCH($C8804,RoutesPivot[[RouteID]:[RouteID]],0))</f>
        <v>ORD</v>
      </c>
      <c r="N8804" t="str">
        <f>INDEX(RoutesPivot[AirportID],MATCH($C8804,RoutesPivot[[RouteID]:[RouteID]],0))</f>
        <v>ATL</v>
      </c>
      <c r="O8804">
        <f>INDEX(RoutesPivot[Distance],MATCH($C8804,RoutesPivot[[RouteID]:[RouteID]],0))</f>
        <v>510</v>
      </c>
      <c r="P8804">
        <f>INDEX(RoutesPivot[ListPrice],MATCH($C8804,RoutesPivot[[RouteID]:[RouteID]],0))</f>
        <v>200</v>
      </c>
      <c r="Q8804" t="str">
        <f>INDEX(AirportPivot[AirportName],MATCH($N8804,AirportPivot[[AirportID]:[AirportID]],0))</f>
        <v>Hartsfield-Jackson Atlanta International</v>
      </c>
      <c r="R8804">
        <f>INDEX(AirportPivot[Gates (number of available)],MATCH($N8804,AirportPivot[[AirportID]:[AirportID]],0))</f>
        <v>100</v>
      </c>
    </row>
    <row r="8805" spans="1:18" x14ac:dyDescent="0.25">
      <c r="A8805" s="3" t="s">
        <v>8837</v>
      </c>
      <c r="B8805" s="12">
        <v>42295</v>
      </c>
      <c r="C8805" s="4" t="s">
        <v>98</v>
      </c>
      <c r="D8805" s="4">
        <v>2.6</v>
      </c>
      <c r="E8805" s="4">
        <v>107</v>
      </c>
      <c r="F8805" s="5">
        <v>0.29166666666666669</v>
      </c>
      <c r="G8805" s="6">
        <v>275</v>
      </c>
      <c r="H8805" s="7">
        <v>50875</v>
      </c>
      <c r="I8805" s="7">
        <f>FlightsPivot[[#This Row],[Total Fare]]*10%</f>
        <v>5087.5</v>
      </c>
      <c r="J8805" s="7">
        <f>FlightsPivot[[#This Row],[Total Fare]]+FlightsPivot[[#This Row],[10% tax ]]</f>
        <v>55962.5</v>
      </c>
      <c r="K8805" s="4">
        <v>10</v>
      </c>
      <c r="L8805" s="4">
        <v>2015</v>
      </c>
      <c r="M8805" t="str">
        <f>INDEX(RoutesPivot[DepAirport],MATCH($C8805,RoutesPivot[[RouteID]:[RouteID]],0))</f>
        <v>ORD</v>
      </c>
      <c r="N8805" t="str">
        <f>INDEX(RoutesPivot[AirportID],MATCH($C8805,RoutesPivot[[RouteID]:[RouteID]],0))</f>
        <v>PHL</v>
      </c>
      <c r="O8805">
        <f>INDEX(RoutesPivot[Distance],MATCH($C8805,RoutesPivot[[RouteID]:[RouteID]],0))</f>
        <v>580</v>
      </c>
      <c r="P8805">
        <f>INDEX(RoutesPivot[ListPrice],MATCH($C8805,RoutesPivot[[RouteID]:[RouteID]],0))</f>
        <v>275</v>
      </c>
      <c r="Q8805" t="str">
        <f>INDEX(AirportPivot[AirportName],MATCH($N8805,AirportPivot[[AirportID]:[AirportID]],0))</f>
        <v>Philadelphia International</v>
      </c>
      <c r="R8805">
        <f>INDEX(AirportPivot[Gates (number of available)],MATCH($N8805,AirportPivot[[AirportID]:[AirportID]],0))</f>
        <v>89</v>
      </c>
    </row>
    <row r="8806" spans="1:18" x14ac:dyDescent="0.25">
      <c r="A8806" s="3" t="s">
        <v>8838</v>
      </c>
      <c r="B8806" s="12">
        <v>41983</v>
      </c>
      <c r="C8806" s="4" t="s">
        <v>98</v>
      </c>
      <c r="D8806" s="4">
        <v>2</v>
      </c>
      <c r="E8806" s="4">
        <v>17</v>
      </c>
      <c r="F8806" s="5">
        <v>0.79166666666666663</v>
      </c>
      <c r="G8806" s="6">
        <v>275</v>
      </c>
      <c r="H8806" s="7">
        <v>50875</v>
      </c>
      <c r="I8806" s="7">
        <f>FlightsPivot[[#This Row],[Total Fare]]*10%</f>
        <v>5087.5</v>
      </c>
      <c r="J8806" s="7">
        <f>FlightsPivot[[#This Row],[Total Fare]]+FlightsPivot[[#This Row],[10% tax ]]</f>
        <v>55962.5</v>
      </c>
      <c r="K8806" s="4">
        <v>12</v>
      </c>
      <c r="L8806" s="4">
        <v>2014</v>
      </c>
      <c r="M8806" t="str">
        <f>INDEX(RoutesPivot[DepAirport],MATCH($C8806,RoutesPivot[[RouteID]:[RouteID]],0))</f>
        <v>ORD</v>
      </c>
      <c r="N8806" t="str">
        <f>INDEX(RoutesPivot[AirportID],MATCH($C8806,RoutesPivot[[RouteID]:[RouteID]],0))</f>
        <v>PHL</v>
      </c>
      <c r="O8806">
        <f>INDEX(RoutesPivot[Distance],MATCH($C8806,RoutesPivot[[RouteID]:[RouteID]],0))</f>
        <v>580</v>
      </c>
      <c r="P8806">
        <f>INDEX(RoutesPivot[ListPrice],MATCH($C8806,RoutesPivot[[RouteID]:[RouteID]],0))</f>
        <v>275</v>
      </c>
      <c r="Q8806" t="str">
        <f>INDEX(AirportPivot[AirportName],MATCH($N8806,AirportPivot[[AirportID]:[AirportID]],0))</f>
        <v>Philadelphia International</v>
      </c>
      <c r="R8806">
        <f>INDEX(AirportPivot[Gates (number of available)],MATCH($N8806,AirportPivot[[AirportID]:[AirportID]],0))</f>
        <v>89</v>
      </c>
    </row>
    <row r="8807" spans="1:18" x14ac:dyDescent="0.25">
      <c r="A8807" s="3" t="s">
        <v>8839</v>
      </c>
      <c r="B8807" s="12">
        <v>41670</v>
      </c>
      <c r="C8807" s="4" t="s">
        <v>1482</v>
      </c>
      <c r="D8807" s="4">
        <v>1.9</v>
      </c>
      <c r="E8807" s="4">
        <v>16</v>
      </c>
      <c r="F8807" s="5">
        <v>0.75</v>
      </c>
      <c r="G8807" s="6">
        <v>5000</v>
      </c>
      <c r="H8807" s="7">
        <v>925000</v>
      </c>
      <c r="I8807" s="7">
        <f>FlightsPivot[[#This Row],[Total Fare]]*10%</f>
        <v>92500</v>
      </c>
      <c r="J8807" s="7">
        <f>FlightsPivot[[#This Row],[Total Fare]]+FlightsPivot[[#This Row],[10% tax ]]</f>
        <v>1017500</v>
      </c>
      <c r="K8807" s="4">
        <v>1</v>
      </c>
      <c r="L8807" s="4">
        <v>2014</v>
      </c>
      <c r="M8807" t="str">
        <f>INDEX(RoutesPivot[DepAirport],MATCH($C8807,RoutesPivot[[RouteID]:[RouteID]],0))</f>
        <v>ORD</v>
      </c>
      <c r="N8807" t="str">
        <f>INDEX(RoutesPivot[AirportID],MATCH($C8807,RoutesPivot[[RouteID]:[RouteID]],0))</f>
        <v>DCA</v>
      </c>
      <c r="O8807">
        <f>INDEX(RoutesPivot[Distance],MATCH($C8807,RoutesPivot[[RouteID]:[RouteID]],0))</f>
        <v>600</v>
      </c>
      <c r="P8807">
        <f>INDEX(RoutesPivot[ListPrice],MATCH($C8807,RoutesPivot[[RouteID]:[RouteID]],0))</f>
        <v>5000</v>
      </c>
      <c r="Q8807" t="str">
        <f>INDEX(AirportPivot[AirportName],MATCH($N8807,AirportPivot[[AirportID]:[AirportID]],0))</f>
        <v>Ronald Reagan Washington National Airport</v>
      </c>
      <c r="R8807">
        <f>INDEX(AirportPivot[Gates (number of available)],MATCH($N8807,AirportPivot[[AirportID]:[AirportID]],0))</f>
        <v>45</v>
      </c>
    </row>
    <row r="8808" spans="1:18" x14ac:dyDescent="0.25">
      <c r="A8808" s="3" t="s">
        <v>8840</v>
      </c>
      <c r="B8808" s="12">
        <v>42007</v>
      </c>
      <c r="C8808" s="4" t="s">
        <v>25</v>
      </c>
      <c r="D8808" s="4">
        <v>2.2999999999999998</v>
      </c>
      <c r="E8808" s="4">
        <v>111</v>
      </c>
      <c r="F8808" s="5">
        <v>0.5</v>
      </c>
      <c r="G8808" s="6">
        <v>200</v>
      </c>
      <c r="H8808" s="7">
        <v>37000</v>
      </c>
      <c r="I8808" s="7">
        <f>FlightsPivot[[#This Row],[Total Fare]]*10%</f>
        <v>3700</v>
      </c>
      <c r="J8808" s="7">
        <f>FlightsPivot[[#This Row],[Total Fare]]+FlightsPivot[[#This Row],[10% tax ]]</f>
        <v>40700</v>
      </c>
      <c r="K8808" s="4">
        <v>1</v>
      </c>
      <c r="L8808" s="4">
        <v>2015</v>
      </c>
      <c r="M8808" t="str">
        <f>INDEX(RoutesPivot[DepAirport],MATCH($C8808,RoutesPivot[[RouteID]:[RouteID]],0))</f>
        <v>ORD</v>
      </c>
      <c r="N8808" t="str">
        <f>INDEX(RoutesPivot[AirportID],MATCH($C8808,RoutesPivot[[RouteID]:[RouteID]],0))</f>
        <v>DFW</v>
      </c>
      <c r="O8808">
        <f>INDEX(RoutesPivot[Distance],MATCH($C8808,RoutesPivot[[RouteID]:[RouteID]],0))</f>
        <v>700</v>
      </c>
      <c r="P8808">
        <f>INDEX(RoutesPivot[ListPrice],MATCH($C8808,RoutesPivot[[RouteID]:[RouteID]],0))</f>
        <v>200</v>
      </c>
      <c r="Q8808" t="str">
        <f>INDEX(AirportPivot[AirportName],MATCH($N8808,AirportPivot[[AirportID]:[AirportID]],0))</f>
        <v>Dallas/Fort Worth International</v>
      </c>
      <c r="R8808">
        <f>INDEX(AirportPivot[Gates (number of available)],MATCH($N8808,AirportPivot[[AirportID]:[AirportID]],0))</f>
        <v>130</v>
      </c>
    </row>
    <row r="8809" spans="1:18" x14ac:dyDescent="0.25">
      <c r="A8809" s="3" t="s">
        <v>8841</v>
      </c>
      <c r="B8809" s="12">
        <v>42113</v>
      </c>
      <c r="C8809" s="4" t="s">
        <v>25</v>
      </c>
      <c r="D8809" s="4">
        <v>2.8</v>
      </c>
      <c r="E8809" s="4">
        <v>168</v>
      </c>
      <c r="F8809" s="5">
        <v>0.58333333333333337</v>
      </c>
      <c r="G8809" s="6">
        <v>200</v>
      </c>
      <c r="H8809" s="7">
        <v>33000</v>
      </c>
      <c r="I8809" s="7">
        <f>FlightsPivot[[#This Row],[Total Fare]]*10%</f>
        <v>3300</v>
      </c>
      <c r="J8809" s="7">
        <f>FlightsPivot[[#This Row],[Total Fare]]+FlightsPivot[[#This Row],[10% tax ]]</f>
        <v>36300</v>
      </c>
      <c r="K8809" s="4">
        <v>4</v>
      </c>
      <c r="L8809" s="4">
        <v>2015</v>
      </c>
      <c r="M8809" t="str">
        <f>INDEX(RoutesPivot[DepAirport],MATCH($C8809,RoutesPivot[[RouteID]:[RouteID]],0))</f>
        <v>ORD</v>
      </c>
      <c r="N8809" t="str">
        <f>INDEX(RoutesPivot[AirportID],MATCH($C8809,RoutesPivot[[RouteID]:[RouteID]],0))</f>
        <v>DFW</v>
      </c>
      <c r="O8809">
        <f>INDEX(RoutesPivot[Distance],MATCH($C8809,RoutesPivot[[RouteID]:[RouteID]],0))</f>
        <v>700</v>
      </c>
      <c r="P8809">
        <f>INDEX(RoutesPivot[ListPrice],MATCH($C8809,RoutesPivot[[RouteID]:[RouteID]],0))</f>
        <v>200</v>
      </c>
      <c r="Q8809" t="str">
        <f>INDEX(AirportPivot[AirportName],MATCH($N8809,AirportPivot[[AirportID]:[AirportID]],0))</f>
        <v>Dallas/Fort Worth International</v>
      </c>
      <c r="R8809">
        <f>INDEX(AirportPivot[Gates (number of available)],MATCH($N8809,AirportPivot[[AirportID]:[AirportID]],0))</f>
        <v>130</v>
      </c>
    </row>
    <row r="8810" spans="1:18" x14ac:dyDescent="0.25">
      <c r="A8810" s="3" t="s">
        <v>8842</v>
      </c>
      <c r="B8810" s="12">
        <v>41932</v>
      </c>
      <c r="C8810" s="4" t="s">
        <v>13</v>
      </c>
      <c r="D8810" s="4">
        <v>2.5</v>
      </c>
      <c r="E8810" s="4">
        <v>45</v>
      </c>
      <c r="F8810" s="5">
        <v>0.29166666666666669</v>
      </c>
      <c r="G8810" s="6">
        <v>250</v>
      </c>
      <c r="H8810" s="7">
        <v>41250</v>
      </c>
      <c r="I8810" s="7">
        <f>FlightsPivot[[#This Row],[Total Fare]]*10%</f>
        <v>4125</v>
      </c>
      <c r="J8810" s="7">
        <f>FlightsPivot[[#This Row],[Total Fare]]+FlightsPivot[[#This Row],[10% tax ]]</f>
        <v>45375</v>
      </c>
      <c r="K8810" s="4">
        <v>10</v>
      </c>
      <c r="L8810" s="4">
        <v>2014</v>
      </c>
      <c r="M8810" t="str">
        <f>INDEX(RoutesPivot[DepAirport],MATCH($C8810,RoutesPivot[[RouteID]:[RouteID]],0))</f>
        <v>ORD</v>
      </c>
      <c r="N8810" t="str">
        <f>INDEX(RoutesPivot[AirportID],MATCH($C8810,RoutesPivot[[RouteID]:[RouteID]],0))</f>
        <v>JFK</v>
      </c>
      <c r="O8810">
        <f>INDEX(RoutesPivot[Distance],MATCH($C8810,RoutesPivot[[RouteID]:[RouteID]],0))</f>
        <v>619</v>
      </c>
      <c r="P8810">
        <f>INDEX(RoutesPivot[ListPrice],MATCH($C8810,RoutesPivot[[RouteID]:[RouteID]],0))</f>
        <v>250</v>
      </c>
      <c r="Q8810" t="str">
        <f>INDEX(AirportPivot[AirportName],MATCH($N8810,AirportPivot[[AirportID]:[AirportID]],0))</f>
        <v>John F Kennedy International</v>
      </c>
      <c r="R8810">
        <f>INDEX(AirportPivot[Gates (number of available)],MATCH($N8810,AirportPivot[[AirportID]:[AirportID]],0))</f>
        <v>120</v>
      </c>
    </row>
    <row r="8811" spans="1:18" x14ac:dyDescent="0.25">
      <c r="A8811" s="3" t="s">
        <v>8843</v>
      </c>
      <c r="B8811" s="12">
        <v>42113</v>
      </c>
      <c r="C8811" s="4" t="s">
        <v>27</v>
      </c>
      <c r="D8811" s="4">
        <v>8.4</v>
      </c>
      <c r="E8811" s="4">
        <v>197</v>
      </c>
      <c r="F8811" s="5">
        <v>0.70833333333333337</v>
      </c>
      <c r="G8811" s="6">
        <v>200</v>
      </c>
      <c r="H8811" s="7">
        <v>33000</v>
      </c>
      <c r="I8811" s="7">
        <f>FlightsPivot[[#This Row],[Total Fare]]*10%</f>
        <v>3300</v>
      </c>
      <c r="J8811" s="7">
        <f>FlightsPivot[[#This Row],[Total Fare]]+FlightsPivot[[#This Row],[10% tax ]]</f>
        <v>36300</v>
      </c>
      <c r="K8811" s="4">
        <v>4</v>
      </c>
      <c r="L8811" s="4">
        <v>2015</v>
      </c>
      <c r="M8811" t="str">
        <f>INDEX(RoutesPivot[DepAirport],MATCH($C8811,RoutesPivot[[RouteID]:[RouteID]],0))</f>
        <v>ORD</v>
      </c>
      <c r="N8811" t="str">
        <f>INDEX(RoutesPivot[AirportID],MATCH($C8811,RoutesPivot[[RouteID]:[RouteID]],0))</f>
        <v>ATL</v>
      </c>
      <c r="O8811">
        <f>INDEX(RoutesPivot[Distance],MATCH($C8811,RoutesPivot[[RouteID]:[RouteID]],0))</f>
        <v>510</v>
      </c>
      <c r="P8811">
        <f>INDEX(RoutesPivot[ListPrice],MATCH($C8811,RoutesPivot[[RouteID]:[RouteID]],0))</f>
        <v>200</v>
      </c>
      <c r="Q8811" t="str">
        <f>INDEX(AirportPivot[AirportName],MATCH($N8811,AirportPivot[[AirportID]:[AirportID]],0))</f>
        <v>Hartsfield-Jackson Atlanta International</v>
      </c>
      <c r="R8811">
        <f>INDEX(AirportPivot[Gates (number of available)],MATCH($N8811,AirportPivot[[AirportID]:[AirportID]],0))</f>
        <v>100</v>
      </c>
    </row>
    <row r="8812" spans="1:18" x14ac:dyDescent="0.25">
      <c r="A8812" s="3" t="s">
        <v>8844</v>
      </c>
      <c r="B8812" s="12">
        <v>42007</v>
      </c>
      <c r="C8812" s="4" t="s">
        <v>25</v>
      </c>
      <c r="D8812" s="4">
        <v>2</v>
      </c>
      <c r="E8812" s="4">
        <v>100</v>
      </c>
      <c r="F8812" s="5">
        <v>0.79166666666666663</v>
      </c>
      <c r="G8812" s="6">
        <v>200</v>
      </c>
      <c r="H8812" s="7">
        <v>37000</v>
      </c>
      <c r="I8812" s="7">
        <f>FlightsPivot[[#This Row],[Total Fare]]*10%</f>
        <v>3700</v>
      </c>
      <c r="J8812" s="7">
        <f>FlightsPivot[[#This Row],[Total Fare]]+FlightsPivot[[#This Row],[10% tax ]]</f>
        <v>40700</v>
      </c>
      <c r="K8812" s="4">
        <v>1</v>
      </c>
      <c r="L8812" s="4">
        <v>2015</v>
      </c>
      <c r="M8812" t="str">
        <f>INDEX(RoutesPivot[DepAirport],MATCH($C8812,RoutesPivot[[RouteID]:[RouteID]],0))</f>
        <v>ORD</v>
      </c>
      <c r="N8812" t="str">
        <f>INDEX(RoutesPivot[AirportID],MATCH($C8812,RoutesPivot[[RouteID]:[RouteID]],0))</f>
        <v>DFW</v>
      </c>
      <c r="O8812">
        <f>INDEX(RoutesPivot[Distance],MATCH($C8812,RoutesPivot[[RouteID]:[RouteID]],0))</f>
        <v>700</v>
      </c>
      <c r="P8812">
        <f>INDEX(RoutesPivot[ListPrice],MATCH($C8812,RoutesPivot[[RouteID]:[RouteID]],0))</f>
        <v>200</v>
      </c>
      <c r="Q8812" t="str">
        <f>INDEX(AirportPivot[AirportName],MATCH($N8812,AirportPivot[[AirportID]:[AirportID]],0))</f>
        <v>Dallas/Fort Worth International</v>
      </c>
      <c r="R8812">
        <f>INDEX(AirportPivot[Gates (number of available)],MATCH($N8812,AirportPivot[[AirportID]:[AirportID]],0))</f>
        <v>130</v>
      </c>
    </row>
    <row r="8813" spans="1:18" x14ac:dyDescent="0.25">
      <c r="A8813" s="3" t="s">
        <v>8845</v>
      </c>
      <c r="B8813" s="12">
        <v>42042</v>
      </c>
      <c r="C8813" s="4" t="s">
        <v>80</v>
      </c>
      <c r="D8813" s="4">
        <v>2</v>
      </c>
      <c r="E8813" s="4">
        <v>16</v>
      </c>
      <c r="F8813" s="5">
        <v>0.77083333333333337</v>
      </c>
      <c r="G8813" s="6">
        <v>300</v>
      </c>
      <c r="H8813" s="7">
        <v>55500</v>
      </c>
      <c r="I8813" s="7">
        <f>FlightsPivot[[#This Row],[Total Fare]]*10%</f>
        <v>5550</v>
      </c>
      <c r="J8813" s="7">
        <f>FlightsPivot[[#This Row],[Total Fare]]+FlightsPivot[[#This Row],[10% tax ]]</f>
        <v>61050</v>
      </c>
      <c r="K8813" s="4">
        <v>2</v>
      </c>
      <c r="L8813" s="4">
        <v>2015</v>
      </c>
      <c r="M8813" t="str">
        <f>INDEX(RoutesPivot[DepAirport],MATCH($C8813,RoutesPivot[[RouteID]:[RouteID]],0))</f>
        <v>ORD</v>
      </c>
      <c r="N8813" t="str">
        <f>INDEX(RoutesPivot[AirportID],MATCH($C8813,RoutesPivot[[RouteID]:[RouteID]],0))</f>
        <v>MIA</v>
      </c>
      <c r="O8813">
        <f>INDEX(RoutesPivot[Distance],MATCH($C8813,RoutesPivot[[RouteID]:[RouteID]],0))</f>
        <v>1000</v>
      </c>
      <c r="P8813">
        <f>INDEX(RoutesPivot[ListPrice],MATCH($C8813,RoutesPivot[[RouteID]:[RouteID]],0))</f>
        <v>300</v>
      </c>
      <c r="Q8813" t="str">
        <f>INDEX(AirportPivot[AirportName],MATCH($N8813,AirportPivot[[AirportID]:[AirportID]],0))</f>
        <v>Miami International</v>
      </c>
      <c r="R8813">
        <f>INDEX(AirportPivot[Gates (number of available)],MATCH($N8813,AirportPivot[[AirportID]:[AirportID]],0))</f>
        <v>80</v>
      </c>
    </row>
    <row r="8814" spans="1:18" x14ac:dyDescent="0.25">
      <c r="A8814" s="3" t="s">
        <v>8846</v>
      </c>
      <c r="B8814" s="12">
        <v>41882</v>
      </c>
      <c r="C8814" s="4" t="s">
        <v>27</v>
      </c>
      <c r="D8814" s="4">
        <v>10</v>
      </c>
      <c r="E8814" s="4">
        <v>25</v>
      </c>
      <c r="F8814" s="5">
        <v>0.79166666666666663</v>
      </c>
      <c r="G8814" s="6">
        <v>220</v>
      </c>
      <c r="H8814" s="7">
        <v>40700</v>
      </c>
      <c r="I8814" s="7">
        <f>FlightsPivot[[#This Row],[Total Fare]]*10%</f>
        <v>4070</v>
      </c>
      <c r="J8814" s="7">
        <f>FlightsPivot[[#This Row],[Total Fare]]+FlightsPivot[[#This Row],[10% tax ]]</f>
        <v>44770</v>
      </c>
      <c r="K8814" s="4">
        <v>8</v>
      </c>
      <c r="L8814" s="4">
        <v>2014</v>
      </c>
      <c r="M8814" t="str">
        <f>INDEX(RoutesPivot[DepAirport],MATCH($C8814,RoutesPivot[[RouteID]:[RouteID]],0))</f>
        <v>ORD</v>
      </c>
      <c r="N8814" t="str">
        <f>INDEX(RoutesPivot[AirportID],MATCH($C8814,RoutesPivot[[RouteID]:[RouteID]],0))</f>
        <v>ATL</v>
      </c>
      <c r="O8814">
        <f>INDEX(RoutesPivot[Distance],MATCH($C8814,RoutesPivot[[RouteID]:[RouteID]],0))</f>
        <v>510</v>
      </c>
      <c r="P8814">
        <f>INDEX(RoutesPivot[ListPrice],MATCH($C8814,RoutesPivot[[RouteID]:[RouteID]],0))</f>
        <v>200</v>
      </c>
      <c r="Q8814" t="str">
        <f>INDEX(AirportPivot[AirportName],MATCH($N8814,AirportPivot[[AirportID]:[AirportID]],0))</f>
        <v>Hartsfield-Jackson Atlanta International</v>
      </c>
      <c r="R8814">
        <f>INDEX(AirportPivot[Gates (number of available)],MATCH($N8814,AirportPivot[[AirportID]:[AirportID]],0))</f>
        <v>100</v>
      </c>
    </row>
    <row r="8815" spans="1:18" x14ac:dyDescent="0.25">
      <c r="A8815" s="3" t="s">
        <v>8847</v>
      </c>
      <c r="B8815" s="12">
        <v>42174</v>
      </c>
      <c r="C8815" s="4" t="s">
        <v>13</v>
      </c>
      <c r="D8815" s="4">
        <v>1.4</v>
      </c>
      <c r="E8815" s="4">
        <v>199</v>
      </c>
      <c r="F8815" s="5">
        <v>0.70833333333333337</v>
      </c>
      <c r="G8815" s="6">
        <v>275</v>
      </c>
      <c r="H8815" s="7">
        <v>45375</v>
      </c>
      <c r="I8815" s="7">
        <f>FlightsPivot[[#This Row],[Total Fare]]*10%</f>
        <v>4537.5</v>
      </c>
      <c r="J8815" s="7">
        <f>FlightsPivot[[#This Row],[Total Fare]]+FlightsPivot[[#This Row],[10% tax ]]</f>
        <v>49912.5</v>
      </c>
      <c r="K8815" s="4">
        <v>6</v>
      </c>
      <c r="L8815" s="4">
        <v>2015</v>
      </c>
      <c r="M8815" t="str">
        <f>INDEX(RoutesPivot[DepAirport],MATCH($C8815,RoutesPivot[[RouteID]:[RouteID]],0))</f>
        <v>ORD</v>
      </c>
      <c r="N8815" t="str">
        <f>INDEX(RoutesPivot[AirportID],MATCH($C8815,RoutesPivot[[RouteID]:[RouteID]],0))</f>
        <v>JFK</v>
      </c>
      <c r="O8815">
        <f>INDEX(RoutesPivot[Distance],MATCH($C8815,RoutesPivot[[RouteID]:[RouteID]],0))</f>
        <v>619</v>
      </c>
      <c r="P8815">
        <f>INDEX(RoutesPivot[ListPrice],MATCH($C8815,RoutesPivot[[RouteID]:[RouteID]],0))</f>
        <v>250</v>
      </c>
      <c r="Q8815" t="str">
        <f>INDEX(AirportPivot[AirportName],MATCH($N8815,AirportPivot[[AirportID]:[AirportID]],0))</f>
        <v>John F Kennedy International</v>
      </c>
      <c r="R8815">
        <f>INDEX(AirportPivot[Gates (number of available)],MATCH($N8815,AirportPivot[[AirportID]:[AirportID]],0))</f>
        <v>120</v>
      </c>
    </row>
    <row r="8816" spans="1:18" x14ac:dyDescent="0.25">
      <c r="A8816" s="3" t="s">
        <v>8848</v>
      </c>
      <c r="B8816" s="12">
        <v>41804</v>
      </c>
      <c r="C8816" s="4" t="s">
        <v>98</v>
      </c>
      <c r="D8816" s="4">
        <v>3</v>
      </c>
      <c r="E8816" s="4">
        <v>198</v>
      </c>
      <c r="F8816" s="5">
        <v>0.29166666666666669</v>
      </c>
      <c r="G8816" s="6">
        <v>302.5</v>
      </c>
      <c r="H8816" s="7">
        <v>49912.5</v>
      </c>
      <c r="I8816" s="7">
        <f>FlightsPivot[[#This Row],[Total Fare]]*10%</f>
        <v>4991.25</v>
      </c>
      <c r="J8816" s="7">
        <f>FlightsPivot[[#This Row],[Total Fare]]+FlightsPivot[[#This Row],[10% tax ]]</f>
        <v>54903.75</v>
      </c>
      <c r="K8816" s="4">
        <v>6</v>
      </c>
      <c r="L8816" s="4">
        <v>2014</v>
      </c>
      <c r="M8816" t="str">
        <f>INDEX(RoutesPivot[DepAirport],MATCH($C8816,RoutesPivot[[RouteID]:[RouteID]],0))</f>
        <v>ORD</v>
      </c>
      <c r="N8816" t="str">
        <f>INDEX(RoutesPivot[AirportID],MATCH($C8816,RoutesPivot[[RouteID]:[RouteID]],0))</f>
        <v>PHL</v>
      </c>
      <c r="O8816">
        <f>INDEX(RoutesPivot[Distance],MATCH($C8816,RoutesPivot[[RouteID]:[RouteID]],0))</f>
        <v>580</v>
      </c>
      <c r="P8816">
        <f>INDEX(RoutesPivot[ListPrice],MATCH($C8816,RoutesPivot[[RouteID]:[RouteID]],0))</f>
        <v>275</v>
      </c>
      <c r="Q8816" t="str">
        <f>INDEX(AirportPivot[AirportName],MATCH($N8816,AirportPivot[[AirportID]:[AirportID]],0))</f>
        <v>Philadelphia International</v>
      </c>
      <c r="R8816">
        <f>INDEX(AirportPivot[Gates (number of available)],MATCH($N8816,AirportPivot[[AirportID]:[AirportID]],0))</f>
        <v>89</v>
      </c>
    </row>
    <row r="8817" spans="1:18" x14ac:dyDescent="0.25">
      <c r="A8817" s="3" t="s">
        <v>8849</v>
      </c>
      <c r="B8817" s="12">
        <v>41753</v>
      </c>
      <c r="C8817" s="4" t="s">
        <v>27</v>
      </c>
      <c r="D8817" s="4">
        <v>9.3000000000000007</v>
      </c>
      <c r="E8817" s="4">
        <v>69</v>
      </c>
      <c r="F8817" s="5">
        <v>0.29166666666666669</v>
      </c>
      <c r="G8817" s="6">
        <v>200</v>
      </c>
      <c r="H8817" s="7">
        <v>36200</v>
      </c>
      <c r="I8817" s="7">
        <f>FlightsPivot[[#This Row],[Total Fare]]*10%</f>
        <v>3620</v>
      </c>
      <c r="J8817" s="7">
        <f>FlightsPivot[[#This Row],[Total Fare]]+FlightsPivot[[#This Row],[10% tax ]]</f>
        <v>39820</v>
      </c>
      <c r="K8817" s="4">
        <v>4</v>
      </c>
      <c r="L8817" s="4">
        <v>2014</v>
      </c>
      <c r="M8817" t="str">
        <f>INDEX(RoutesPivot[DepAirport],MATCH($C8817,RoutesPivot[[RouteID]:[RouteID]],0))</f>
        <v>ORD</v>
      </c>
      <c r="N8817" t="str">
        <f>INDEX(RoutesPivot[AirportID],MATCH($C8817,RoutesPivot[[RouteID]:[RouteID]],0))</f>
        <v>ATL</v>
      </c>
      <c r="O8817">
        <f>INDEX(RoutesPivot[Distance],MATCH($C8817,RoutesPivot[[RouteID]:[RouteID]],0))</f>
        <v>510</v>
      </c>
      <c r="P8817">
        <f>INDEX(RoutesPivot[ListPrice],MATCH($C8817,RoutesPivot[[RouteID]:[RouteID]],0))</f>
        <v>200</v>
      </c>
      <c r="Q8817" t="str">
        <f>INDEX(AirportPivot[AirportName],MATCH($N8817,AirportPivot[[AirportID]:[AirportID]],0))</f>
        <v>Hartsfield-Jackson Atlanta International</v>
      </c>
      <c r="R8817">
        <f>INDEX(AirportPivot[Gates (number of available)],MATCH($N8817,AirportPivot[[AirportID]:[AirportID]],0))</f>
        <v>100</v>
      </c>
    </row>
    <row r="8818" spans="1:18" x14ac:dyDescent="0.25">
      <c r="A8818" s="3" t="s">
        <v>8850</v>
      </c>
      <c r="B8818" s="12">
        <v>41642</v>
      </c>
      <c r="C8818" s="4" t="s">
        <v>98</v>
      </c>
      <c r="D8818" s="4">
        <v>2.9</v>
      </c>
      <c r="E8818" s="4">
        <v>102</v>
      </c>
      <c r="F8818" s="5">
        <v>0.8125</v>
      </c>
      <c r="G8818" s="6">
        <v>275</v>
      </c>
      <c r="H8818" s="7">
        <v>50875</v>
      </c>
      <c r="I8818" s="7">
        <f>FlightsPivot[[#This Row],[Total Fare]]*10%</f>
        <v>5087.5</v>
      </c>
      <c r="J8818" s="7">
        <f>FlightsPivot[[#This Row],[Total Fare]]+FlightsPivot[[#This Row],[10% tax ]]</f>
        <v>55962.5</v>
      </c>
      <c r="K8818" s="4">
        <v>1</v>
      </c>
      <c r="L8818" s="4">
        <v>2014</v>
      </c>
      <c r="M8818" t="str">
        <f>INDEX(RoutesPivot[DepAirport],MATCH($C8818,RoutesPivot[[RouteID]:[RouteID]],0))</f>
        <v>ORD</v>
      </c>
      <c r="N8818" t="str">
        <f>INDEX(RoutesPivot[AirportID],MATCH($C8818,RoutesPivot[[RouteID]:[RouteID]],0))</f>
        <v>PHL</v>
      </c>
      <c r="O8818">
        <f>INDEX(RoutesPivot[Distance],MATCH($C8818,RoutesPivot[[RouteID]:[RouteID]],0))</f>
        <v>580</v>
      </c>
      <c r="P8818">
        <f>INDEX(RoutesPivot[ListPrice],MATCH($C8818,RoutesPivot[[RouteID]:[RouteID]],0))</f>
        <v>275</v>
      </c>
      <c r="Q8818" t="str">
        <f>INDEX(AirportPivot[AirportName],MATCH($N8818,AirportPivot[[AirportID]:[AirportID]],0))</f>
        <v>Philadelphia International</v>
      </c>
      <c r="R8818">
        <f>INDEX(AirportPivot[Gates (number of available)],MATCH($N8818,AirportPivot[[AirportID]:[AirportID]],0))</f>
        <v>89</v>
      </c>
    </row>
    <row r="8819" spans="1:18" x14ac:dyDescent="0.25">
      <c r="A8819" s="3" t="s">
        <v>8851</v>
      </c>
      <c r="B8819" s="12">
        <v>42198</v>
      </c>
      <c r="C8819" s="4" t="s">
        <v>1482</v>
      </c>
      <c r="D8819" s="4">
        <v>1.9</v>
      </c>
      <c r="E8819" s="4">
        <v>187</v>
      </c>
      <c r="F8819" s="5">
        <v>0.33333333333333331</v>
      </c>
      <c r="G8819" s="6">
        <v>5500</v>
      </c>
      <c r="H8819" s="7">
        <v>907500</v>
      </c>
      <c r="I8819" s="7">
        <f>FlightsPivot[[#This Row],[Total Fare]]*10%</f>
        <v>90750</v>
      </c>
      <c r="J8819" s="7">
        <f>FlightsPivot[[#This Row],[Total Fare]]+FlightsPivot[[#This Row],[10% tax ]]</f>
        <v>998250</v>
      </c>
      <c r="K8819" s="4">
        <v>7</v>
      </c>
      <c r="L8819" s="4">
        <v>2015</v>
      </c>
      <c r="M8819" t="str">
        <f>INDEX(RoutesPivot[DepAirport],MATCH($C8819,RoutesPivot[[RouteID]:[RouteID]],0))</f>
        <v>ORD</v>
      </c>
      <c r="N8819" t="str">
        <f>INDEX(RoutesPivot[AirportID],MATCH($C8819,RoutesPivot[[RouteID]:[RouteID]],0))</f>
        <v>DCA</v>
      </c>
      <c r="O8819">
        <f>INDEX(RoutesPivot[Distance],MATCH($C8819,RoutesPivot[[RouteID]:[RouteID]],0))</f>
        <v>600</v>
      </c>
      <c r="P8819">
        <f>INDEX(RoutesPivot[ListPrice],MATCH($C8819,RoutesPivot[[RouteID]:[RouteID]],0))</f>
        <v>5000</v>
      </c>
      <c r="Q8819" t="str">
        <f>INDEX(AirportPivot[AirportName],MATCH($N8819,AirportPivot[[AirportID]:[AirportID]],0))</f>
        <v>Ronald Reagan Washington National Airport</v>
      </c>
      <c r="R8819">
        <f>INDEX(AirportPivot[Gates (number of available)],MATCH($N8819,AirportPivot[[AirportID]:[AirportID]],0))</f>
        <v>45</v>
      </c>
    </row>
    <row r="8820" spans="1:18" x14ac:dyDescent="0.25">
      <c r="A8820" s="3" t="s">
        <v>8852</v>
      </c>
      <c r="B8820" s="12">
        <v>41803</v>
      </c>
      <c r="C8820" s="4" t="s">
        <v>17</v>
      </c>
      <c r="D8820" s="4">
        <v>3.4</v>
      </c>
      <c r="E8820" s="4">
        <v>104</v>
      </c>
      <c r="F8820" s="5">
        <v>0.625</v>
      </c>
      <c r="G8820" s="6">
        <v>385</v>
      </c>
      <c r="H8820" s="7">
        <v>71225</v>
      </c>
      <c r="I8820" s="7">
        <f>FlightsPivot[[#This Row],[Total Fare]]*10%</f>
        <v>7122.5</v>
      </c>
      <c r="J8820" s="7">
        <f>FlightsPivot[[#This Row],[Total Fare]]+FlightsPivot[[#This Row],[10% tax ]]</f>
        <v>78347.5</v>
      </c>
      <c r="K8820" s="4">
        <v>6</v>
      </c>
      <c r="L8820" s="4">
        <v>2014</v>
      </c>
      <c r="M8820" t="str">
        <f>INDEX(RoutesPivot[DepAirport],MATCH($C8820,RoutesPivot[[RouteID]:[RouteID]],0))</f>
        <v>ORD</v>
      </c>
      <c r="N8820" t="str">
        <f>INDEX(RoutesPivot[AirportID],MATCH($C8820,RoutesPivot[[RouteID]:[RouteID]],0))</f>
        <v>LAX</v>
      </c>
      <c r="O8820">
        <f>INDEX(RoutesPivot[Distance],MATCH($C8820,RoutesPivot[[RouteID]:[RouteID]],0))</f>
        <v>1518</v>
      </c>
      <c r="P8820">
        <f>INDEX(RoutesPivot[ListPrice],MATCH($C8820,RoutesPivot[[RouteID]:[RouteID]],0))</f>
        <v>350</v>
      </c>
      <c r="Q8820" t="str">
        <f>INDEX(AirportPivot[AirportName],MATCH($N8820,AirportPivot[[AirportID]:[AirportID]],0))</f>
        <v>Los Angeles International</v>
      </c>
      <c r="R8820">
        <f>INDEX(AirportPivot[Gates (number of available)],MATCH($N8820,AirportPivot[[AirportID]:[AirportID]],0))</f>
        <v>86</v>
      </c>
    </row>
    <row r="8821" spans="1:18" x14ac:dyDescent="0.25">
      <c r="A8821" s="3" t="s">
        <v>8853</v>
      </c>
      <c r="B8821" s="12">
        <v>41705</v>
      </c>
      <c r="C8821" s="4" t="s">
        <v>21</v>
      </c>
      <c r="D8821" s="4">
        <v>1.4</v>
      </c>
      <c r="E8821" s="4">
        <v>159</v>
      </c>
      <c r="F8821" s="5">
        <v>0.29166666666666669</v>
      </c>
      <c r="G8821" s="6">
        <v>125</v>
      </c>
      <c r="H8821" s="7">
        <v>20625</v>
      </c>
      <c r="I8821" s="7">
        <f>FlightsPivot[[#This Row],[Total Fare]]*10%</f>
        <v>2062.5</v>
      </c>
      <c r="J8821" s="7">
        <f>FlightsPivot[[#This Row],[Total Fare]]+FlightsPivot[[#This Row],[10% tax ]]</f>
        <v>22687.5</v>
      </c>
      <c r="K8821" s="4">
        <v>3</v>
      </c>
      <c r="L8821" s="4">
        <v>2014</v>
      </c>
      <c r="M8821" t="str">
        <f>INDEX(RoutesPivot[DepAirport],MATCH($C8821,RoutesPivot[[RouteID]:[RouteID]],0))</f>
        <v>ORD</v>
      </c>
      <c r="N8821" t="str">
        <f>INDEX(RoutesPivot[AirportID],MATCH($C8821,RoutesPivot[[RouteID]:[RouteID]],0))</f>
        <v>CLT</v>
      </c>
      <c r="O8821">
        <f>INDEX(RoutesPivot[Distance],MATCH($C8821,RoutesPivot[[RouteID]:[RouteID]],0))</f>
        <v>700</v>
      </c>
      <c r="P8821">
        <f>INDEX(RoutesPivot[ListPrice],MATCH($C8821,RoutesPivot[[RouteID]:[RouteID]],0))</f>
        <v>125</v>
      </c>
      <c r="Q8821" t="str">
        <f>INDEX(AirportPivot[AirportName],MATCH($N8821,AirportPivot[[AirportID]:[AirportID]],0))</f>
        <v>Charlotte/Douglas International</v>
      </c>
      <c r="R8821">
        <f>INDEX(AirportPivot[Gates (number of available)],MATCH($N8821,AirportPivot[[AirportID]:[AirportID]],0))</f>
        <v>65</v>
      </c>
    </row>
    <row r="8822" spans="1:18" x14ac:dyDescent="0.25">
      <c r="A8822" s="3" t="s">
        <v>8854</v>
      </c>
      <c r="B8822" s="12">
        <v>41824</v>
      </c>
      <c r="C8822" s="4" t="s">
        <v>37</v>
      </c>
      <c r="D8822" s="4">
        <v>0.7</v>
      </c>
      <c r="E8822" s="4">
        <v>185</v>
      </c>
      <c r="F8822" s="5">
        <v>0.79166666666666663</v>
      </c>
      <c r="G8822" s="6">
        <v>385</v>
      </c>
      <c r="H8822" s="7">
        <v>63525</v>
      </c>
      <c r="I8822" s="7">
        <f>FlightsPivot[[#This Row],[Total Fare]]*10%</f>
        <v>6352.5</v>
      </c>
      <c r="J8822" s="7">
        <f>FlightsPivot[[#This Row],[Total Fare]]+FlightsPivot[[#This Row],[10% tax ]]</f>
        <v>69877.5</v>
      </c>
      <c r="K8822" s="4">
        <v>7</v>
      </c>
      <c r="L8822" s="4">
        <v>2014</v>
      </c>
      <c r="M8822" t="str">
        <f>INDEX(RoutesPivot[DepAirport],MATCH($C8822,RoutesPivot[[RouteID]:[RouteID]],0))</f>
        <v>ORD</v>
      </c>
      <c r="N8822" t="str">
        <f>INDEX(RoutesPivot[AirportID],MATCH($C8822,RoutesPivot[[RouteID]:[RouteID]],0))</f>
        <v>SEA</v>
      </c>
      <c r="O8822">
        <f>INDEX(RoutesPivot[Distance],MATCH($C8822,RoutesPivot[[RouteID]:[RouteID]],0))</f>
        <v>1500</v>
      </c>
      <c r="P8822">
        <f>INDEX(RoutesPivot[ListPrice],MATCH($C8822,RoutesPivot[[RouteID]:[RouteID]],0))</f>
        <v>350</v>
      </c>
      <c r="Q8822" t="str">
        <f>INDEX(AirportPivot[AirportName],MATCH($N8822,AirportPivot[[AirportID]:[AirportID]],0))</f>
        <v>Seattle-Tacoma International</v>
      </c>
      <c r="R8822">
        <f>INDEX(AirportPivot[Gates (number of available)],MATCH($N8822,AirportPivot[[AirportID]:[AirportID]],0))</f>
        <v>58</v>
      </c>
    </row>
    <row r="8823" spans="1:18" x14ac:dyDescent="0.25">
      <c r="A8823" s="3" t="s">
        <v>8855</v>
      </c>
      <c r="B8823" s="12">
        <v>41770</v>
      </c>
      <c r="C8823" s="4" t="s">
        <v>21</v>
      </c>
      <c r="D8823" s="4">
        <v>2.2999999999999998</v>
      </c>
      <c r="E8823" s="4">
        <v>53</v>
      </c>
      <c r="F8823" s="5">
        <v>0.54166666666666663</v>
      </c>
      <c r="G8823" s="6">
        <v>125</v>
      </c>
      <c r="H8823" s="7">
        <v>20625</v>
      </c>
      <c r="I8823" s="7">
        <f>FlightsPivot[[#This Row],[Total Fare]]*10%</f>
        <v>2062.5</v>
      </c>
      <c r="J8823" s="7">
        <f>FlightsPivot[[#This Row],[Total Fare]]+FlightsPivot[[#This Row],[10% tax ]]</f>
        <v>22687.5</v>
      </c>
      <c r="K8823" s="4">
        <v>5</v>
      </c>
      <c r="L8823" s="4">
        <v>2014</v>
      </c>
      <c r="M8823" t="str">
        <f>INDEX(RoutesPivot[DepAirport],MATCH($C8823,RoutesPivot[[RouteID]:[RouteID]],0))</f>
        <v>ORD</v>
      </c>
      <c r="N8823" t="str">
        <f>INDEX(RoutesPivot[AirportID],MATCH($C8823,RoutesPivot[[RouteID]:[RouteID]],0))</f>
        <v>CLT</v>
      </c>
      <c r="O8823">
        <f>INDEX(RoutesPivot[Distance],MATCH($C8823,RoutesPivot[[RouteID]:[RouteID]],0))</f>
        <v>700</v>
      </c>
      <c r="P8823">
        <f>INDEX(RoutesPivot[ListPrice],MATCH($C8823,RoutesPivot[[RouteID]:[RouteID]],0))</f>
        <v>125</v>
      </c>
      <c r="Q8823" t="str">
        <f>INDEX(AirportPivot[AirportName],MATCH($N8823,AirportPivot[[AirportID]:[AirportID]],0))</f>
        <v>Charlotte/Douglas International</v>
      </c>
      <c r="R8823">
        <f>INDEX(AirportPivot[Gates (number of available)],MATCH($N8823,AirportPivot[[AirportID]:[AirportID]],0))</f>
        <v>65</v>
      </c>
    </row>
    <row r="8824" spans="1:18" x14ac:dyDescent="0.25">
      <c r="A8824" s="3" t="s">
        <v>8856</v>
      </c>
      <c r="B8824" s="12">
        <v>42097</v>
      </c>
      <c r="C8824" s="4" t="s">
        <v>83</v>
      </c>
      <c r="D8824" s="4">
        <v>1.6</v>
      </c>
      <c r="E8824" s="4">
        <v>55</v>
      </c>
      <c r="F8824" s="5">
        <v>0.625</v>
      </c>
      <c r="G8824" s="6">
        <v>240</v>
      </c>
      <c r="H8824" s="7">
        <v>39600</v>
      </c>
      <c r="I8824" s="7">
        <f>FlightsPivot[[#This Row],[Total Fare]]*10%</f>
        <v>3960</v>
      </c>
      <c r="J8824" s="7">
        <f>FlightsPivot[[#This Row],[Total Fare]]+FlightsPivot[[#This Row],[10% tax ]]</f>
        <v>43560</v>
      </c>
      <c r="K8824" s="4">
        <v>4</v>
      </c>
      <c r="L8824" s="4">
        <v>2015</v>
      </c>
      <c r="M8824" t="str">
        <f>INDEX(RoutesPivot[DepAirport],MATCH($C8824,RoutesPivot[[RouteID]:[RouteID]],0))</f>
        <v>ORD</v>
      </c>
      <c r="N8824" t="str">
        <f>INDEX(RoutesPivot[AirportID],MATCH($C8824,RoutesPivot[[RouteID]:[RouteID]],0))</f>
        <v>BWI</v>
      </c>
      <c r="O8824">
        <f>INDEX(RoutesPivot[Distance],MATCH($C8824,RoutesPivot[[RouteID]:[RouteID]],0))</f>
        <v>520</v>
      </c>
      <c r="P8824">
        <f>INDEX(RoutesPivot[ListPrice],MATCH($C8824,RoutesPivot[[RouteID]:[RouteID]],0))</f>
        <v>240</v>
      </c>
      <c r="Q8824" t="str">
        <f>INDEX(AirportPivot[AirportName],MATCH($N8824,AirportPivot[[AirportID]:[AirportID]],0))</f>
        <v>Baltimore/Washington International Thurgood Marshall</v>
      </c>
      <c r="R8824">
        <f>INDEX(AirportPivot[Gates (number of available)],MATCH($N8824,AirportPivot[[AirportID]:[AirportID]],0))</f>
        <v>58</v>
      </c>
    </row>
    <row r="8825" spans="1:18" x14ac:dyDescent="0.25">
      <c r="A8825" s="3" t="s">
        <v>8857</v>
      </c>
      <c r="B8825" s="12">
        <v>41917</v>
      </c>
      <c r="C8825" s="4" t="s">
        <v>70</v>
      </c>
      <c r="D8825" s="4">
        <v>2.2000000000000002</v>
      </c>
      <c r="E8825" s="4">
        <v>62</v>
      </c>
      <c r="F8825" s="5">
        <v>0.3125</v>
      </c>
      <c r="G8825" s="6">
        <v>275</v>
      </c>
      <c r="H8825" s="7">
        <v>45375</v>
      </c>
      <c r="I8825" s="7">
        <f>FlightsPivot[[#This Row],[Total Fare]]*10%</f>
        <v>4537.5</v>
      </c>
      <c r="J8825" s="7">
        <f>FlightsPivot[[#This Row],[Total Fare]]+FlightsPivot[[#This Row],[10% tax ]]</f>
        <v>49912.5</v>
      </c>
      <c r="K8825" s="4">
        <v>10</v>
      </c>
      <c r="L8825" s="4">
        <v>2014</v>
      </c>
      <c r="M8825" t="str">
        <f>INDEX(RoutesPivot[DepAirport],MATCH($C8825,RoutesPivot[[RouteID]:[RouteID]],0))</f>
        <v>ORD</v>
      </c>
      <c r="N8825" t="str">
        <f>INDEX(RoutesPivot[AirportID],MATCH($C8825,RoutesPivot[[RouteID]:[RouteID]],0))</f>
        <v>LAS</v>
      </c>
      <c r="O8825">
        <f>INDEX(RoutesPivot[Distance],MATCH($C8825,RoutesPivot[[RouteID]:[RouteID]],0))</f>
        <v>1100</v>
      </c>
      <c r="P8825">
        <f>INDEX(RoutesPivot[ListPrice],MATCH($C8825,RoutesPivot[[RouteID]:[RouteID]],0))</f>
        <v>275</v>
      </c>
      <c r="Q8825" t="str">
        <f>INDEX(AirportPivot[AirportName],MATCH($N8825,AirportPivot[[AirportID]:[AirportID]],0))</f>
        <v>McCarran International</v>
      </c>
      <c r="R8825">
        <f>INDEX(AirportPivot[Gates (number of available)],MATCH($N8825,AirportPivot[[AirportID]:[AirportID]],0))</f>
        <v>68</v>
      </c>
    </row>
    <row r="8826" spans="1:18" x14ac:dyDescent="0.25">
      <c r="A8826" s="3" t="s">
        <v>8858</v>
      </c>
      <c r="B8826" s="12">
        <v>42152</v>
      </c>
      <c r="C8826" s="4" t="s">
        <v>17</v>
      </c>
      <c r="D8826" s="4">
        <v>3.1</v>
      </c>
      <c r="E8826" s="4">
        <v>75</v>
      </c>
      <c r="F8826" s="5">
        <v>0.79166666666666663</v>
      </c>
      <c r="G8826" s="6">
        <v>350</v>
      </c>
      <c r="H8826" s="7">
        <v>63350</v>
      </c>
      <c r="I8826" s="7">
        <f>FlightsPivot[[#This Row],[Total Fare]]*10%</f>
        <v>6335</v>
      </c>
      <c r="J8826" s="7">
        <f>FlightsPivot[[#This Row],[Total Fare]]+FlightsPivot[[#This Row],[10% tax ]]</f>
        <v>69685</v>
      </c>
      <c r="K8826" s="4">
        <v>5</v>
      </c>
      <c r="L8826" s="4">
        <v>2015</v>
      </c>
      <c r="M8826" t="str">
        <f>INDEX(RoutesPivot[DepAirport],MATCH($C8826,RoutesPivot[[RouteID]:[RouteID]],0))</f>
        <v>ORD</v>
      </c>
      <c r="N8826" t="str">
        <f>INDEX(RoutesPivot[AirportID],MATCH($C8826,RoutesPivot[[RouteID]:[RouteID]],0))</f>
        <v>LAX</v>
      </c>
      <c r="O8826">
        <f>INDEX(RoutesPivot[Distance],MATCH($C8826,RoutesPivot[[RouteID]:[RouteID]],0))</f>
        <v>1518</v>
      </c>
      <c r="P8826">
        <f>INDEX(RoutesPivot[ListPrice],MATCH($C8826,RoutesPivot[[RouteID]:[RouteID]],0))</f>
        <v>350</v>
      </c>
      <c r="Q8826" t="str">
        <f>INDEX(AirportPivot[AirportName],MATCH($N8826,AirportPivot[[AirportID]:[AirportID]],0))</f>
        <v>Los Angeles International</v>
      </c>
      <c r="R8826">
        <f>INDEX(AirportPivot[Gates (number of available)],MATCH($N8826,AirportPivot[[AirportID]:[AirportID]],0))</f>
        <v>86</v>
      </c>
    </row>
    <row r="8827" spans="1:18" x14ac:dyDescent="0.25">
      <c r="A8827" s="3" t="s">
        <v>8859</v>
      </c>
      <c r="B8827" s="12">
        <v>41963</v>
      </c>
      <c r="C8827" s="4" t="s">
        <v>33</v>
      </c>
      <c r="D8827" s="4">
        <v>1.7</v>
      </c>
      <c r="E8827" s="4">
        <v>81</v>
      </c>
      <c r="F8827" s="5">
        <v>0.54166666666666663</v>
      </c>
      <c r="G8827" s="6">
        <v>375</v>
      </c>
      <c r="H8827" s="7">
        <v>67875</v>
      </c>
      <c r="I8827" s="7">
        <f>FlightsPivot[[#This Row],[Total Fare]]*10%</f>
        <v>6787.5</v>
      </c>
      <c r="J8827" s="7">
        <f>FlightsPivot[[#This Row],[Total Fare]]+FlightsPivot[[#This Row],[10% tax ]]</f>
        <v>74662.5</v>
      </c>
      <c r="K8827" s="4">
        <v>11</v>
      </c>
      <c r="L8827" s="4">
        <v>2014</v>
      </c>
      <c r="M8827" t="str">
        <f>INDEX(RoutesPivot[DepAirport],MATCH($C8827,RoutesPivot[[RouteID]:[RouteID]],0))</f>
        <v>ORD</v>
      </c>
      <c r="N8827" t="str">
        <f>INDEX(RoutesPivot[AirportID],MATCH($C8827,RoutesPivot[[RouteID]:[RouteID]],0))</f>
        <v>SFO</v>
      </c>
      <c r="O8827">
        <f>INDEX(RoutesPivot[Distance],MATCH($C8827,RoutesPivot[[RouteID]:[RouteID]],0))</f>
        <v>1600</v>
      </c>
      <c r="P8827">
        <f>INDEX(RoutesPivot[ListPrice],MATCH($C8827,RoutesPivot[[RouteID]:[RouteID]],0))</f>
        <v>375</v>
      </c>
      <c r="Q8827" t="str">
        <f>INDEX(AirportPivot[AirportName],MATCH($N8827,AirportPivot[[AirportID]:[AirportID]],0))</f>
        <v>San Francisco International</v>
      </c>
      <c r="R8827">
        <f>INDEX(AirportPivot[Gates (number of available)],MATCH($N8827,AirportPivot[[AirportID]:[AirportID]],0))</f>
        <v>70</v>
      </c>
    </row>
    <row r="8828" spans="1:18" x14ac:dyDescent="0.25">
      <c r="A8828" s="3" t="s">
        <v>8860</v>
      </c>
      <c r="B8828" s="12">
        <v>41663</v>
      </c>
      <c r="C8828" s="4" t="s">
        <v>23</v>
      </c>
      <c r="D8828" s="4">
        <v>1.7</v>
      </c>
      <c r="E8828" s="4">
        <v>121</v>
      </c>
      <c r="F8828" s="5">
        <v>0.70833333333333337</v>
      </c>
      <c r="G8828" s="6">
        <v>300</v>
      </c>
      <c r="H8828" s="7">
        <v>55500</v>
      </c>
      <c r="I8828" s="7">
        <f>FlightsPivot[[#This Row],[Total Fare]]*10%</f>
        <v>5550</v>
      </c>
      <c r="J8828" s="7">
        <f>FlightsPivot[[#This Row],[Total Fare]]+FlightsPivot[[#This Row],[10% tax ]]</f>
        <v>61050</v>
      </c>
      <c r="K8828" s="4">
        <v>1</v>
      </c>
      <c r="L8828" s="4">
        <v>2014</v>
      </c>
      <c r="M8828" t="str">
        <f>INDEX(RoutesPivot[DepAirport],MATCH($C8828,RoutesPivot[[RouteID]:[RouteID]],0))</f>
        <v>ORD</v>
      </c>
      <c r="N8828" t="str">
        <f>INDEX(RoutesPivot[AirportID],MATCH($C8828,RoutesPivot[[RouteID]:[RouteID]],0))</f>
        <v>DEN</v>
      </c>
      <c r="O8828">
        <f>INDEX(RoutesPivot[Distance],MATCH($C8828,RoutesPivot[[RouteID]:[RouteID]],0))</f>
        <v>800</v>
      </c>
      <c r="P8828">
        <f>INDEX(RoutesPivot[ListPrice],MATCH($C8828,RoutesPivot[[RouteID]:[RouteID]],0))</f>
        <v>300</v>
      </c>
      <c r="Q8828" t="str">
        <f>INDEX(AirportPivot[AirportName],MATCH($N8828,AirportPivot[[AirportID]:[AirportID]],0))</f>
        <v>Denver International</v>
      </c>
      <c r="R8828">
        <f>INDEX(AirportPivot[Gates (number of available)],MATCH($N8828,AirportPivot[[AirportID]:[AirportID]],0))</f>
        <v>75</v>
      </c>
    </row>
    <row r="8829" spans="1:18" x14ac:dyDescent="0.25">
      <c r="A8829" s="3" t="s">
        <v>8861</v>
      </c>
      <c r="B8829" s="12">
        <v>41991</v>
      </c>
      <c r="C8829" s="4" t="s">
        <v>23</v>
      </c>
      <c r="D8829" s="4">
        <v>1.6</v>
      </c>
      <c r="E8829" s="4">
        <v>192</v>
      </c>
      <c r="F8829" s="5">
        <v>0.54166666666666663</v>
      </c>
      <c r="G8829" s="6">
        <v>300</v>
      </c>
      <c r="H8829" s="7">
        <v>49500</v>
      </c>
      <c r="I8829" s="7">
        <f>FlightsPivot[[#This Row],[Total Fare]]*10%</f>
        <v>4950</v>
      </c>
      <c r="J8829" s="7">
        <f>FlightsPivot[[#This Row],[Total Fare]]+FlightsPivot[[#This Row],[10% tax ]]</f>
        <v>54450</v>
      </c>
      <c r="K8829" s="4">
        <v>12</v>
      </c>
      <c r="L8829" s="4">
        <v>2014</v>
      </c>
      <c r="M8829" t="str">
        <f>INDEX(RoutesPivot[DepAirport],MATCH($C8829,RoutesPivot[[RouteID]:[RouteID]],0))</f>
        <v>ORD</v>
      </c>
      <c r="N8829" t="str">
        <f>INDEX(RoutesPivot[AirportID],MATCH($C8829,RoutesPivot[[RouteID]:[RouteID]],0))</f>
        <v>DEN</v>
      </c>
      <c r="O8829">
        <f>INDEX(RoutesPivot[Distance],MATCH($C8829,RoutesPivot[[RouteID]:[RouteID]],0))</f>
        <v>800</v>
      </c>
      <c r="P8829">
        <f>INDEX(RoutesPivot[ListPrice],MATCH($C8829,RoutesPivot[[RouteID]:[RouteID]],0))</f>
        <v>300</v>
      </c>
      <c r="Q8829" t="str">
        <f>INDEX(AirportPivot[AirportName],MATCH($N8829,AirportPivot[[AirportID]:[AirportID]],0))</f>
        <v>Denver International</v>
      </c>
      <c r="R8829">
        <f>INDEX(AirportPivot[Gates (number of available)],MATCH($N8829,AirportPivot[[AirportID]:[AirportID]],0))</f>
        <v>75</v>
      </c>
    </row>
    <row r="8830" spans="1:18" x14ac:dyDescent="0.25">
      <c r="A8830" s="3" t="s">
        <v>8862</v>
      </c>
      <c r="B8830" s="12">
        <v>42046</v>
      </c>
      <c r="C8830" s="4" t="s">
        <v>25</v>
      </c>
      <c r="D8830" s="4">
        <v>1.2</v>
      </c>
      <c r="E8830" s="4">
        <v>51</v>
      </c>
      <c r="F8830" s="5">
        <v>0.45833333333333331</v>
      </c>
      <c r="G8830" s="6">
        <v>200</v>
      </c>
      <c r="H8830" s="7">
        <v>33000</v>
      </c>
      <c r="I8830" s="7">
        <f>FlightsPivot[[#This Row],[Total Fare]]*10%</f>
        <v>3300</v>
      </c>
      <c r="J8830" s="7">
        <f>FlightsPivot[[#This Row],[Total Fare]]+FlightsPivot[[#This Row],[10% tax ]]</f>
        <v>36300</v>
      </c>
      <c r="K8830" s="4">
        <v>2</v>
      </c>
      <c r="L8830" s="4">
        <v>2015</v>
      </c>
      <c r="M8830" t="str">
        <f>INDEX(RoutesPivot[DepAirport],MATCH($C8830,RoutesPivot[[RouteID]:[RouteID]],0))</f>
        <v>ORD</v>
      </c>
      <c r="N8830" t="str">
        <f>INDEX(RoutesPivot[AirportID],MATCH($C8830,RoutesPivot[[RouteID]:[RouteID]],0))</f>
        <v>DFW</v>
      </c>
      <c r="O8830">
        <f>INDEX(RoutesPivot[Distance],MATCH($C8830,RoutesPivot[[RouteID]:[RouteID]],0))</f>
        <v>700</v>
      </c>
      <c r="P8830">
        <f>INDEX(RoutesPivot[ListPrice],MATCH($C8830,RoutesPivot[[RouteID]:[RouteID]],0))</f>
        <v>200</v>
      </c>
      <c r="Q8830" t="str">
        <f>INDEX(AirportPivot[AirportName],MATCH($N8830,AirportPivot[[AirportID]:[AirportID]],0))</f>
        <v>Dallas/Fort Worth International</v>
      </c>
      <c r="R8830">
        <f>INDEX(AirportPivot[Gates (number of available)],MATCH($N8830,AirportPivot[[AirportID]:[AirportID]],0))</f>
        <v>130</v>
      </c>
    </row>
    <row r="8831" spans="1:18" x14ac:dyDescent="0.25">
      <c r="A8831" s="3" t="s">
        <v>8863</v>
      </c>
      <c r="B8831" s="12">
        <v>42198</v>
      </c>
      <c r="C8831" s="4" t="s">
        <v>27</v>
      </c>
      <c r="D8831" s="4">
        <v>10.4</v>
      </c>
      <c r="E8831" s="4">
        <v>103</v>
      </c>
      <c r="F8831" s="5">
        <v>0.41666666666666669</v>
      </c>
      <c r="G8831" s="6">
        <v>220</v>
      </c>
      <c r="H8831" s="7">
        <v>40700</v>
      </c>
      <c r="I8831" s="7">
        <f>FlightsPivot[[#This Row],[Total Fare]]*10%</f>
        <v>4070</v>
      </c>
      <c r="J8831" s="7">
        <f>FlightsPivot[[#This Row],[Total Fare]]+FlightsPivot[[#This Row],[10% tax ]]</f>
        <v>44770</v>
      </c>
      <c r="K8831" s="4">
        <v>7</v>
      </c>
      <c r="L8831" s="4">
        <v>2015</v>
      </c>
      <c r="M8831" t="str">
        <f>INDEX(RoutesPivot[DepAirport],MATCH($C8831,RoutesPivot[[RouteID]:[RouteID]],0))</f>
        <v>ORD</v>
      </c>
      <c r="N8831" t="str">
        <f>INDEX(RoutesPivot[AirportID],MATCH($C8831,RoutesPivot[[RouteID]:[RouteID]],0))</f>
        <v>ATL</v>
      </c>
      <c r="O8831">
        <f>INDEX(RoutesPivot[Distance],MATCH($C8831,RoutesPivot[[RouteID]:[RouteID]],0))</f>
        <v>510</v>
      </c>
      <c r="P8831">
        <f>INDEX(RoutesPivot[ListPrice],MATCH($C8831,RoutesPivot[[RouteID]:[RouteID]],0))</f>
        <v>200</v>
      </c>
      <c r="Q8831" t="str">
        <f>INDEX(AirportPivot[AirportName],MATCH($N8831,AirportPivot[[AirportID]:[AirportID]],0))</f>
        <v>Hartsfield-Jackson Atlanta International</v>
      </c>
      <c r="R8831">
        <f>INDEX(AirportPivot[Gates (number of available)],MATCH($N8831,AirportPivot[[AirportID]:[AirportID]],0))</f>
        <v>100</v>
      </c>
    </row>
    <row r="8832" spans="1:18" x14ac:dyDescent="0.25">
      <c r="A8832" s="3" t="s">
        <v>8864</v>
      </c>
      <c r="B8832" s="12">
        <v>41785</v>
      </c>
      <c r="C8832" s="4" t="s">
        <v>17</v>
      </c>
      <c r="D8832" s="4">
        <v>5.3</v>
      </c>
      <c r="E8832" s="4">
        <v>37</v>
      </c>
      <c r="F8832" s="5">
        <v>0.29166666666666669</v>
      </c>
      <c r="G8832" s="6">
        <v>350</v>
      </c>
      <c r="H8832" s="7">
        <v>57750</v>
      </c>
      <c r="I8832" s="7">
        <f>FlightsPivot[[#This Row],[Total Fare]]*10%</f>
        <v>5775</v>
      </c>
      <c r="J8832" s="7">
        <f>FlightsPivot[[#This Row],[Total Fare]]+FlightsPivot[[#This Row],[10% tax ]]</f>
        <v>63525</v>
      </c>
      <c r="K8832" s="4">
        <v>5</v>
      </c>
      <c r="L8832" s="4">
        <v>2014</v>
      </c>
      <c r="M8832" t="str">
        <f>INDEX(RoutesPivot[DepAirport],MATCH($C8832,RoutesPivot[[RouteID]:[RouteID]],0))</f>
        <v>ORD</v>
      </c>
      <c r="N8832" t="str">
        <f>INDEX(RoutesPivot[AirportID],MATCH($C8832,RoutesPivot[[RouteID]:[RouteID]],0))</f>
        <v>LAX</v>
      </c>
      <c r="O8832">
        <f>INDEX(RoutesPivot[Distance],MATCH($C8832,RoutesPivot[[RouteID]:[RouteID]],0))</f>
        <v>1518</v>
      </c>
      <c r="P8832">
        <f>INDEX(RoutesPivot[ListPrice],MATCH($C8832,RoutesPivot[[RouteID]:[RouteID]],0))</f>
        <v>350</v>
      </c>
      <c r="Q8832" t="str">
        <f>INDEX(AirportPivot[AirportName],MATCH($N8832,AirportPivot[[AirportID]:[AirportID]],0))</f>
        <v>Los Angeles International</v>
      </c>
      <c r="R8832">
        <f>INDEX(AirportPivot[Gates (number of available)],MATCH($N8832,AirportPivot[[AirportID]:[AirportID]],0))</f>
        <v>86</v>
      </c>
    </row>
    <row r="8833" spans="1:18" x14ac:dyDescent="0.25">
      <c r="A8833" s="3" t="s">
        <v>8865</v>
      </c>
      <c r="B8833" s="12">
        <v>41733</v>
      </c>
      <c r="C8833" s="4" t="s">
        <v>37</v>
      </c>
      <c r="D8833" s="4">
        <v>2.5</v>
      </c>
      <c r="E8833" s="4">
        <v>142</v>
      </c>
      <c r="F8833" s="5">
        <v>0.75</v>
      </c>
      <c r="G8833" s="6">
        <v>350</v>
      </c>
      <c r="H8833" s="7">
        <v>64750</v>
      </c>
      <c r="I8833" s="7">
        <f>FlightsPivot[[#This Row],[Total Fare]]*10%</f>
        <v>6475</v>
      </c>
      <c r="J8833" s="7">
        <f>FlightsPivot[[#This Row],[Total Fare]]+FlightsPivot[[#This Row],[10% tax ]]</f>
        <v>71225</v>
      </c>
      <c r="K8833" s="4">
        <v>4</v>
      </c>
      <c r="L8833" s="4">
        <v>2014</v>
      </c>
      <c r="M8833" t="str">
        <f>INDEX(RoutesPivot[DepAirport],MATCH($C8833,RoutesPivot[[RouteID]:[RouteID]],0))</f>
        <v>ORD</v>
      </c>
      <c r="N8833" t="str">
        <f>INDEX(RoutesPivot[AirportID],MATCH($C8833,RoutesPivot[[RouteID]:[RouteID]],0))</f>
        <v>SEA</v>
      </c>
      <c r="O8833">
        <f>INDEX(RoutesPivot[Distance],MATCH($C8833,RoutesPivot[[RouteID]:[RouteID]],0))</f>
        <v>1500</v>
      </c>
      <c r="P8833">
        <f>INDEX(RoutesPivot[ListPrice],MATCH($C8833,RoutesPivot[[RouteID]:[RouteID]],0))</f>
        <v>350</v>
      </c>
      <c r="Q8833" t="str">
        <f>INDEX(AirportPivot[AirportName],MATCH($N8833,AirportPivot[[AirportID]:[AirportID]],0))</f>
        <v>Seattle-Tacoma International</v>
      </c>
      <c r="R8833">
        <f>INDEX(AirportPivot[Gates (number of available)],MATCH($N8833,AirportPivot[[AirportID]:[AirportID]],0))</f>
        <v>58</v>
      </c>
    </row>
    <row r="8834" spans="1:18" x14ac:dyDescent="0.25">
      <c r="A8834" s="3" t="s">
        <v>8866</v>
      </c>
      <c r="B8834" s="12">
        <v>41733</v>
      </c>
      <c r="C8834" s="4" t="s">
        <v>50</v>
      </c>
      <c r="D8834" s="4">
        <v>3.3</v>
      </c>
      <c r="E8834" s="4">
        <v>55</v>
      </c>
      <c r="F8834" s="5">
        <v>0.5</v>
      </c>
      <c r="G8834" s="6">
        <v>275</v>
      </c>
      <c r="H8834" s="7">
        <v>45375</v>
      </c>
      <c r="I8834" s="7">
        <f>FlightsPivot[[#This Row],[Total Fare]]*10%</f>
        <v>4537.5</v>
      </c>
      <c r="J8834" s="7">
        <f>FlightsPivot[[#This Row],[Total Fare]]+FlightsPivot[[#This Row],[10% tax ]]</f>
        <v>49912.5</v>
      </c>
      <c r="K8834" s="4">
        <v>4</v>
      </c>
      <c r="L8834" s="4">
        <v>2014</v>
      </c>
      <c r="M8834" t="str">
        <f>INDEX(RoutesPivot[DepAirport],MATCH($C8834,RoutesPivot[[RouteID]:[RouteID]],0))</f>
        <v>ORD</v>
      </c>
      <c r="N8834" t="str">
        <f>INDEX(RoutesPivot[AirportID],MATCH($C8834,RoutesPivot[[RouteID]:[RouteID]],0))</f>
        <v>LGA</v>
      </c>
      <c r="O8834">
        <f>INDEX(RoutesPivot[Distance],MATCH($C8834,RoutesPivot[[RouteID]:[RouteID]],0))</f>
        <v>610</v>
      </c>
      <c r="P8834">
        <f>INDEX(RoutesPivot[ListPrice],MATCH($C8834,RoutesPivot[[RouteID]:[RouteID]],0))</f>
        <v>275</v>
      </c>
      <c r="Q8834" t="str">
        <f>INDEX(AirportPivot[AirportName],MATCH($N8834,AirportPivot[[AirportID]:[AirportID]],0))</f>
        <v>Laguardia</v>
      </c>
      <c r="R8834">
        <f>INDEX(AirportPivot[Gates (number of available)],MATCH($N8834,AirportPivot[[AirportID]:[AirportID]],0))</f>
        <v>66</v>
      </c>
    </row>
    <row r="8835" spans="1:18" x14ac:dyDescent="0.25">
      <c r="A8835" s="3" t="s">
        <v>8867</v>
      </c>
      <c r="B8835" s="12">
        <v>42365</v>
      </c>
      <c r="C8835" s="4" t="s">
        <v>19</v>
      </c>
      <c r="D8835" s="4">
        <v>2.7</v>
      </c>
      <c r="E8835" s="4">
        <v>171</v>
      </c>
      <c r="F8835" s="5">
        <v>0.35416666666666669</v>
      </c>
      <c r="G8835" s="6">
        <v>280</v>
      </c>
      <c r="H8835" s="7">
        <v>46200</v>
      </c>
      <c r="I8835" s="7">
        <f>FlightsPivot[[#This Row],[Total Fare]]*10%</f>
        <v>4620</v>
      </c>
      <c r="J8835" s="7">
        <f>FlightsPivot[[#This Row],[Total Fare]]+FlightsPivot[[#This Row],[10% tax ]]</f>
        <v>50820</v>
      </c>
      <c r="K8835" s="4">
        <v>12</v>
      </c>
      <c r="L8835" s="4">
        <v>2015</v>
      </c>
      <c r="M8835" t="str">
        <f>INDEX(RoutesPivot[DepAirport],MATCH($C8835,RoutesPivot[[RouteID]:[RouteID]],0))</f>
        <v>ORD</v>
      </c>
      <c r="N8835" t="str">
        <f>INDEX(RoutesPivot[AirportID],MATCH($C8835,RoutesPivot[[RouteID]:[RouteID]],0))</f>
        <v>IAH</v>
      </c>
      <c r="O8835">
        <f>INDEX(RoutesPivot[Distance],MATCH($C8835,RoutesPivot[[RouteID]:[RouteID]],0))</f>
        <v>800</v>
      </c>
      <c r="P8835">
        <f>INDEX(RoutesPivot[ListPrice],MATCH($C8835,RoutesPivot[[RouteID]:[RouteID]],0))</f>
        <v>200</v>
      </c>
      <c r="Q8835" t="str">
        <f>INDEX(AirportPivot[AirportName],MATCH($N8835,AirportPivot[[AirportID]:[AirportID]],0))</f>
        <v>George Bush Intercontinental/Houston</v>
      </c>
      <c r="R8835">
        <f>INDEX(AirportPivot[Gates (number of available)],MATCH($N8835,AirportPivot[[AirportID]:[AirportID]],0))</f>
        <v>80</v>
      </c>
    </row>
    <row r="8836" spans="1:18" x14ac:dyDescent="0.25">
      <c r="A8836" s="3" t="s">
        <v>8868</v>
      </c>
      <c r="B8836" s="12">
        <v>42360</v>
      </c>
      <c r="C8836" s="4" t="s">
        <v>27</v>
      </c>
      <c r="D8836" s="4">
        <v>12.9</v>
      </c>
      <c r="E8836" s="4">
        <v>101</v>
      </c>
      <c r="F8836" s="5">
        <v>0.375</v>
      </c>
      <c r="G8836" s="6">
        <v>280</v>
      </c>
      <c r="H8836" s="7">
        <v>51800</v>
      </c>
      <c r="I8836" s="7">
        <f>FlightsPivot[[#This Row],[Total Fare]]*10%</f>
        <v>5180</v>
      </c>
      <c r="J8836" s="7">
        <f>FlightsPivot[[#This Row],[Total Fare]]+FlightsPivot[[#This Row],[10% tax ]]</f>
        <v>56980</v>
      </c>
      <c r="K8836" s="4">
        <v>12</v>
      </c>
      <c r="L8836" s="4">
        <v>2015</v>
      </c>
      <c r="M8836" t="str">
        <f>INDEX(RoutesPivot[DepAirport],MATCH($C8836,RoutesPivot[[RouteID]:[RouteID]],0))</f>
        <v>ORD</v>
      </c>
      <c r="N8836" t="str">
        <f>INDEX(RoutesPivot[AirportID],MATCH($C8836,RoutesPivot[[RouteID]:[RouteID]],0))</f>
        <v>ATL</v>
      </c>
      <c r="O8836">
        <f>INDEX(RoutesPivot[Distance],MATCH($C8836,RoutesPivot[[RouteID]:[RouteID]],0))</f>
        <v>510</v>
      </c>
      <c r="P8836">
        <f>INDEX(RoutesPivot[ListPrice],MATCH($C8836,RoutesPivot[[RouteID]:[RouteID]],0))</f>
        <v>200</v>
      </c>
      <c r="Q8836" t="str">
        <f>INDEX(AirportPivot[AirportName],MATCH($N8836,AirportPivot[[AirportID]:[AirportID]],0))</f>
        <v>Hartsfield-Jackson Atlanta International</v>
      </c>
      <c r="R8836">
        <f>INDEX(AirportPivot[Gates (number of available)],MATCH($N8836,AirportPivot[[AirportID]:[AirportID]],0))</f>
        <v>100</v>
      </c>
    </row>
    <row r="8837" spans="1:18" x14ac:dyDescent="0.25">
      <c r="A8837" s="3" t="s">
        <v>8869</v>
      </c>
      <c r="B8837" s="12">
        <v>41817</v>
      </c>
      <c r="C8837" s="4" t="s">
        <v>33</v>
      </c>
      <c r="D8837" s="4">
        <v>1.8</v>
      </c>
      <c r="E8837" s="4">
        <v>119</v>
      </c>
      <c r="F8837" s="5">
        <v>0.29166666666666669</v>
      </c>
      <c r="G8837" s="6">
        <v>412.5</v>
      </c>
      <c r="H8837" s="7">
        <v>76312.5</v>
      </c>
      <c r="I8837" s="7">
        <f>FlightsPivot[[#This Row],[Total Fare]]*10%</f>
        <v>7631.25</v>
      </c>
      <c r="J8837" s="7">
        <f>FlightsPivot[[#This Row],[Total Fare]]+FlightsPivot[[#This Row],[10% tax ]]</f>
        <v>83943.75</v>
      </c>
      <c r="K8837" s="4">
        <v>6</v>
      </c>
      <c r="L8837" s="4">
        <v>2014</v>
      </c>
      <c r="M8837" t="str">
        <f>INDEX(RoutesPivot[DepAirport],MATCH($C8837,RoutesPivot[[RouteID]:[RouteID]],0))</f>
        <v>ORD</v>
      </c>
      <c r="N8837" t="str">
        <f>INDEX(RoutesPivot[AirportID],MATCH($C8837,RoutesPivot[[RouteID]:[RouteID]],0))</f>
        <v>SFO</v>
      </c>
      <c r="O8837">
        <f>INDEX(RoutesPivot[Distance],MATCH($C8837,RoutesPivot[[RouteID]:[RouteID]],0))</f>
        <v>1600</v>
      </c>
      <c r="P8837">
        <f>INDEX(RoutesPivot[ListPrice],MATCH($C8837,RoutesPivot[[RouteID]:[RouteID]],0))</f>
        <v>375</v>
      </c>
      <c r="Q8837" t="str">
        <f>INDEX(AirportPivot[AirportName],MATCH($N8837,AirportPivot[[AirportID]:[AirportID]],0))</f>
        <v>San Francisco International</v>
      </c>
      <c r="R8837">
        <f>INDEX(AirportPivot[Gates (number of available)],MATCH($N8837,AirportPivot[[AirportID]:[AirportID]],0))</f>
        <v>70</v>
      </c>
    </row>
    <row r="8838" spans="1:18" x14ac:dyDescent="0.25">
      <c r="A8838" s="3" t="s">
        <v>8870</v>
      </c>
      <c r="B8838" s="12">
        <v>42189</v>
      </c>
      <c r="C8838" s="4" t="s">
        <v>33</v>
      </c>
      <c r="D8838" s="4">
        <v>2.7</v>
      </c>
      <c r="E8838" s="4">
        <v>205</v>
      </c>
      <c r="F8838" s="5">
        <v>0.33333333333333331</v>
      </c>
      <c r="G8838" s="6">
        <v>412.5</v>
      </c>
      <c r="H8838" s="7">
        <v>68062.5</v>
      </c>
      <c r="I8838" s="7">
        <f>FlightsPivot[[#This Row],[Total Fare]]*10%</f>
        <v>6806.25</v>
      </c>
      <c r="J8838" s="7">
        <f>FlightsPivot[[#This Row],[Total Fare]]+FlightsPivot[[#This Row],[10% tax ]]</f>
        <v>74868.75</v>
      </c>
      <c r="K8838" s="4">
        <v>7</v>
      </c>
      <c r="L8838" s="4">
        <v>2015</v>
      </c>
      <c r="M8838" t="str">
        <f>INDEX(RoutesPivot[DepAirport],MATCH($C8838,RoutesPivot[[RouteID]:[RouteID]],0))</f>
        <v>ORD</v>
      </c>
      <c r="N8838" t="str">
        <f>INDEX(RoutesPivot[AirportID],MATCH($C8838,RoutesPivot[[RouteID]:[RouteID]],0))</f>
        <v>SFO</v>
      </c>
      <c r="O8838">
        <f>INDEX(RoutesPivot[Distance],MATCH($C8838,RoutesPivot[[RouteID]:[RouteID]],0))</f>
        <v>1600</v>
      </c>
      <c r="P8838">
        <f>INDEX(RoutesPivot[ListPrice],MATCH($C8838,RoutesPivot[[RouteID]:[RouteID]],0))</f>
        <v>375</v>
      </c>
      <c r="Q8838" t="str">
        <f>INDEX(AirportPivot[AirportName],MATCH($N8838,AirportPivot[[AirportID]:[AirportID]],0))</f>
        <v>San Francisco International</v>
      </c>
      <c r="R8838">
        <f>INDEX(AirportPivot[Gates (number of available)],MATCH($N8838,AirportPivot[[AirportID]:[AirportID]],0))</f>
        <v>70</v>
      </c>
    </row>
    <row r="8839" spans="1:18" x14ac:dyDescent="0.25">
      <c r="A8839" s="3" t="s">
        <v>8871</v>
      </c>
      <c r="B8839" s="12">
        <v>42110</v>
      </c>
      <c r="C8839" s="4" t="s">
        <v>47</v>
      </c>
      <c r="D8839" s="4">
        <v>1.7</v>
      </c>
      <c r="E8839" s="4">
        <v>79</v>
      </c>
      <c r="F8839" s="5">
        <v>0.75</v>
      </c>
      <c r="G8839" s="6">
        <v>250</v>
      </c>
      <c r="H8839" s="7">
        <v>45250</v>
      </c>
      <c r="I8839" s="7">
        <f>FlightsPivot[[#This Row],[Total Fare]]*10%</f>
        <v>4525</v>
      </c>
      <c r="J8839" s="7">
        <f>FlightsPivot[[#This Row],[Total Fare]]+FlightsPivot[[#This Row],[10% tax ]]</f>
        <v>49775</v>
      </c>
      <c r="K8839" s="4">
        <v>4</v>
      </c>
      <c r="L8839" s="4">
        <v>2015</v>
      </c>
      <c r="M8839" t="str">
        <f>INDEX(RoutesPivot[DepAirport],MATCH($C8839,RoutesPivot[[RouteID]:[RouteID]],0))</f>
        <v>ORD</v>
      </c>
      <c r="N8839" t="str">
        <f>INDEX(RoutesPivot[AirportID],MATCH($C8839,RoutesPivot[[RouteID]:[RouteID]],0))</f>
        <v>PHX</v>
      </c>
      <c r="O8839">
        <f>INDEX(RoutesPivot[Distance],MATCH($C8839,RoutesPivot[[RouteID]:[RouteID]],0))</f>
        <v>1200</v>
      </c>
      <c r="P8839">
        <f>INDEX(RoutesPivot[ListPrice],MATCH($C8839,RoutesPivot[[RouteID]:[RouteID]],0))</f>
        <v>250</v>
      </c>
      <c r="Q8839" t="str">
        <f>INDEX(AirportPivot[AirportName],MATCH($N8839,AirportPivot[[AirportID]:[AirportID]],0))</f>
        <v>Phoenix Sky Harbor International</v>
      </c>
      <c r="R8839">
        <f>INDEX(AirportPivot[Gates (number of available)],MATCH($N8839,AirportPivot[[AirportID]:[AirportID]],0))</f>
        <v>60</v>
      </c>
    </row>
    <row r="8840" spans="1:18" x14ac:dyDescent="0.25">
      <c r="A8840" s="3" t="s">
        <v>8872</v>
      </c>
      <c r="B8840" s="12">
        <v>42069</v>
      </c>
      <c r="C8840" s="4" t="s">
        <v>25</v>
      </c>
      <c r="D8840" s="4">
        <v>2.2000000000000002</v>
      </c>
      <c r="E8840" s="4">
        <v>113</v>
      </c>
      <c r="F8840" s="5">
        <v>0.29166666666666669</v>
      </c>
      <c r="G8840" s="6">
        <v>200</v>
      </c>
      <c r="H8840" s="7">
        <v>37000</v>
      </c>
      <c r="I8840" s="7">
        <f>FlightsPivot[[#This Row],[Total Fare]]*10%</f>
        <v>3700</v>
      </c>
      <c r="J8840" s="7">
        <f>FlightsPivot[[#This Row],[Total Fare]]+FlightsPivot[[#This Row],[10% tax ]]</f>
        <v>40700</v>
      </c>
      <c r="K8840" s="4">
        <v>3</v>
      </c>
      <c r="L8840" s="4">
        <v>2015</v>
      </c>
      <c r="M8840" t="str">
        <f>INDEX(RoutesPivot[DepAirport],MATCH($C8840,RoutesPivot[[RouteID]:[RouteID]],0))</f>
        <v>ORD</v>
      </c>
      <c r="N8840" t="str">
        <f>INDEX(RoutesPivot[AirportID],MATCH($C8840,RoutesPivot[[RouteID]:[RouteID]],0))</f>
        <v>DFW</v>
      </c>
      <c r="O8840">
        <f>INDEX(RoutesPivot[Distance],MATCH($C8840,RoutesPivot[[RouteID]:[RouteID]],0))</f>
        <v>700</v>
      </c>
      <c r="P8840">
        <f>INDEX(RoutesPivot[ListPrice],MATCH($C8840,RoutesPivot[[RouteID]:[RouteID]],0))</f>
        <v>200</v>
      </c>
      <c r="Q8840" t="str">
        <f>INDEX(AirportPivot[AirportName],MATCH($N8840,AirportPivot[[AirportID]:[AirportID]],0))</f>
        <v>Dallas/Fort Worth International</v>
      </c>
      <c r="R8840">
        <f>INDEX(AirportPivot[Gates (number of available)],MATCH($N8840,AirportPivot[[AirportID]:[AirportID]],0))</f>
        <v>130</v>
      </c>
    </row>
    <row r="8841" spans="1:18" x14ac:dyDescent="0.25">
      <c r="A8841" s="3" t="s">
        <v>8873</v>
      </c>
      <c r="B8841" s="12">
        <v>42354</v>
      </c>
      <c r="C8841" s="4" t="s">
        <v>23</v>
      </c>
      <c r="D8841" s="4">
        <v>2.5</v>
      </c>
      <c r="E8841" s="4">
        <v>158</v>
      </c>
      <c r="F8841" s="5">
        <v>0.29166666666666669</v>
      </c>
      <c r="G8841" s="6">
        <v>300</v>
      </c>
      <c r="H8841" s="7">
        <v>49500</v>
      </c>
      <c r="I8841" s="7">
        <f>FlightsPivot[[#This Row],[Total Fare]]*10%</f>
        <v>4950</v>
      </c>
      <c r="J8841" s="7">
        <f>FlightsPivot[[#This Row],[Total Fare]]+FlightsPivot[[#This Row],[10% tax ]]</f>
        <v>54450</v>
      </c>
      <c r="K8841" s="4">
        <v>12</v>
      </c>
      <c r="L8841" s="4">
        <v>2015</v>
      </c>
      <c r="M8841" t="str">
        <f>INDEX(RoutesPivot[DepAirport],MATCH($C8841,RoutesPivot[[RouteID]:[RouteID]],0))</f>
        <v>ORD</v>
      </c>
      <c r="N8841" t="str">
        <f>INDEX(RoutesPivot[AirportID],MATCH($C8841,RoutesPivot[[RouteID]:[RouteID]],0))</f>
        <v>DEN</v>
      </c>
      <c r="O8841">
        <f>INDEX(RoutesPivot[Distance],MATCH($C8841,RoutesPivot[[RouteID]:[RouteID]],0))</f>
        <v>800</v>
      </c>
      <c r="P8841">
        <f>INDEX(RoutesPivot[ListPrice],MATCH($C8841,RoutesPivot[[RouteID]:[RouteID]],0))</f>
        <v>300</v>
      </c>
      <c r="Q8841" t="str">
        <f>INDEX(AirportPivot[AirportName],MATCH($N8841,AirportPivot[[AirportID]:[AirportID]],0))</f>
        <v>Denver International</v>
      </c>
      <c r="R8841">
        <f>INDEX(AirportPivot[Gates (number of available)],MATCH($N8841,AirportPivot[[AirportID]:[AirportID]],0))</f>
        <v>75</v>
      </c>
    </row>
    <row r="8842" spans="1:18" x14ac:dyDescent="0.25">
      <c r="A8842" s="3" t="s">
        <v>8874</v>
      </c>
      <c r="B8842" s="12">
        <v>42028</v>
      </c>
      <c r="C8842" s="4" t="s">
        <v>80</v>
      </c>
      <c r="D8842" s="4">
        <v>2.4</v>
      </c>
      <c r="E8842" s="4">
        <v>167</v>
      </c>
      <c r="F8842" s="5">
        <v>0.70833333333333337</v>
      </c>
      <c r="G8842" s="6">
        <v>300</v>
      </c>
      <c r="H8842" s="7">
        <v>49500</v>
      </c>
      <c r="I8842" s="7">
        <f>FlightsPivot[[#This Row],[Total Fare]]*10%</f>
        <v>4950</v>
      </c>
      <c r="J8842" s="7">
        <f>FlightsPivot[[#This Row],[Total Fare]]+FlightsPivot[[#This Row],[10% tax ]]</f>
        <v>54450</v>
      </c>
      <c r="K8842" s="4">
        <v>1</v>
      </c>
      <c r="L8842" s="4">
        <v>2015</v>
      </c>
      <c r="M8842" t="str">
        <f>INDEX(RoutesPivot[DepAirport],MATCH($C8842,RoutesPivot[[RouteID]:[RouteID]],0))</f>
        <v>ORD</v>
      </c>
      <c r="N8842" t="str">
        <f>INDEX(RoutesPivot[AirportID],MATCH($C8842,RoutesPivot[[RouteID]:[RouteID]],0))</f>
        <v>MIA</v>
      </c>
      <c r="O8842">
        <f>INDEX(RoutesPivot[Distance],MATCH($C8842,RoutesPivot[[RouteID]:[RouteID]],0))</f>
        <v>1000</v>
      </c>
      <c r="P8842">
        <f>INDEX(RoutesPivot[ListPrice],MATCH($C8842,RoutesPivot[[RouteID]:[RouteID]],0))</f>
        <v>300</v>
      </c>
      <c r="Q8842" t="str">
        <f>INDEX(AirportPivot[AirportName],MATCH($N8842,AirportPivot[[AirportID]:[AirportID]],0))</f>
        <v>Miami International</v>
      </c>
      <c r="R8842">
        <f>INDEX(AirportPivot[Gates (number of available)],MATCH($N8842,AirportPivot[[AirportID]:[AirportID]],0))</f>
        <v>80</v>
      </c>
    </row>
    <row r="8843" spans="1:18" x14ac:dyDescent="0.25">
      <c r="A8843" s="3" t="s">
        <v>8875</v>
      </c>
      <c r="B8843" s="12">
        <v>42276</v>
      </c>
      <c r="C8843" s="4" t="s">
        <v>13</v>
      </c>
      <c r="D8843" s="4">
        <v>3.2</v>
      </c>
      <c r="E8843" s="4">
        <v>180</v>
      </c>
      <c r="F8843" s="5">
        <v>0.29166666666666669</v>
      </c>
      <c r="G8843" s="6">
        <v>250</v>
      </c>
      <c r="H8843" s="7">
        <v>41250</v>
      </c>
      <c r="I8843" s="7">
        <f>FlightsPivot[[#This Row],[Total Fare]]*10%</f>
        <v>4125</v>
      </c>
      <c r="J8843" s="7">
        <f>FlightsPivot[[#This Row],[Total Fare]]+FlightsPivot[[#This Row],[10% tax ]]</f>
        <v>45375</v>
      </c>
      <c r="K8843" s="4">
        <v>9</v>
      </c>
      <c r="L8843" s="4">
        <v>2015</v>
      </c>
      <c r="M8843" t="str">
        <f>INDEX(RoutesPivot[DepAirport],MATCH($C8843,RoutesPivot[[RouteID]:[RouteID]],0))</f>
        <v>ORD</v>
      </c>
      <c r="N8843" t="str">
        <f>INDEX(RoutesPivot[AirportID],MATCH($C8843,RoutesPivot[[RouteID]:[RouteID]],0))</f>
        <v>JFK</v>
      </c>
      <c r="O8843">
        <f>INDEX(RoutesPivot[Distance],MATCH($C8843,RoutesPivot[[RouteID]:[RouteID]],0))</f>
        <v>619</v>
      </c>
      <c r="P8843">
        <f>INDEX(RoutesPivot[ListPrice],MATCH($C8843,RoutesPivot[[RouteID]:[RouteID]],0))</f>
        <v>250</v>
      </c>
      <c r="Q8843" t="str">
        <f>INDEX(AirportPivot[AirportName],MATCH($N8843,AirportPivot[[AirportID]:[AirportID]],0))</f>
        <v>John F Kennedy International</v>
      </c>
      <c r="R8843">
        <f>INDEX(AirportPivot[Gates (number of available)],MATCH($N8843,AirportPivot[[AirportID]:[AirportID]],0))</f>
        <v>120</v>
      </c>
    </row>
    <row r="8844" spans="1:18" x14ac:dyDescent="0.25">
      <c r="A8844" s="3" t="s">
        <v>8876</v>
      </c>
      <c r="B8844" s="12">
        <v>41771</v>
      </c>
      <c r="C8844" s="4" t="s">
        <v>11</v>
      </c>
      <c r="D8844" s="4">
        <v>1.7</v>
      </c>
      <c r="E8844" s="4">
        <v>140</v>
      </c>
      <c r="F8844" s="5">
        <v>0.75</v>
      </c>
      <c r="G8844" s="6">
        <v>300</v>
      </c>
      <c r="H8844" s="7">
        <v>55500</v>
      </c>
      <c r="I8844" s="7">
        <f>FlightsPivot[[#This Row],[Total Fare]]*10%</f>
        <v>5550</v>
      </c>
      <c r="J8844" s="7">
        <f>FlightsPivot[[#This Row],[Total Fare]]+FlightsPivot[[#This Row],[10% tax ]]</f>
        <v>61050</v>
      </c>
      <c r="K8844" s="4">
        <v>5</v>
      </c>
      <c r="L8844" s="4">
        <v>2014</v>
      </c>
      <c r="M8844" t="str">
        <f>INDEX(RoutesPivot[DepAirport],MATCH($C8844,RoutesPivot[[RouteID]:[RouteID]],0))</f>
        <v>ORD</v>
      </c>
      <c r="N8844" t="str">
        <f>INDEX(RoutesPivot[AirportID],MATCH($C8844,RoutesPivot[[RouteID]:[RouteID]],0))</f>
        <v>BOS</v>
      </c>
      <c r="O8844">
        <f>INDEX(RoutesPivot[Distance],MATCH($C8844,RoutesPivot[[RouteID]:[RouteID]],0))</f>
        <v>730</v>
      </c>
      <c r="P8844">
        <f>INDEX(RoutesPivot[ListPrice],MATCH($C8844,RoutesPivot[[RouteID]:[RouteID]],0))</f>
        <v>300</v>
      </c>
      <c r="Q8844" t="str">
        <f>INDEX(AirportPivot[AirportName],MATCH($N8844,AirportPivot[[AirportID]:[AirportID]],0))</f>
        <v>General Edward Lawrence Logan International</v>
      </c>
      <c r="R8844">
        <f>INDEX(AirportPivot[Gates (number of available)],MATCH($N8844,AirportPivot[[AirportID]:[AirportID]],0))</f>
        <v>63</v>
      </c>
    </row>
    <row r="8845" spans="1:18" x14ac:dyDescent="0.25">
      <c r="A8845" s="3" t="s">
        <v>8877</v>
      </c>
      <c r="B8845" s="12">
        <v>42024</v>
      </c>
      <c r="C8845" s="4" t="s">
        <v>19</v>
      </c>
      <c r="D8845" s="4">
        <v>2.2999999999999998</v>
      </c>
      <c r="E8845" s="4">
        <v>170</v>
      </c>
      <c r="F8845" s="5">
        <v>0.33333333333333331</v>
      </c>
      <c r="G8845" s="6">
        <v>200</v>
      </c>
      <c r="H8845" s="7">
        <v>33000</v>
      </c>
      <c r="I8845" s="7">
        <f>FlightsPivot[[#This Row],[Total Fare]]*10%</f>
        <v>3300</v>
      </c>
      <c r="J8845" s="7">
        <f>FlightsPivot[[#This Row],[Total Fare]]+FlightsPivot[[#This Row],[10% tax ]]</f>
        <v>36300</v>
      </c>
      <c r="K8845" s="4">
        <v>1</v>
      </c>
      <c r="L8845" s="4">
        <v>2015</v>
      </c>
      <c r="M8845" t="str">
        <f>INDEX(RoutesPivot[DepAirport],MATCH($C8845,RoutesPivot[[RouteID]:[RouteID]],0))</f>
        <v>ORD</v>
      </c>
      <c r="N8845" t="str">
        <f>INDEX(RoutesPivot[AirportID],MATCH($C8845,RoutesPivot[[RouteID]:[RouteID]],0))</f>
        <v>IAH</v>
      </c>
      <c r="O8845">
        <f>INDEX(RoutesPivot[Distance],MATCH($C8845,RoutesPivot[[RouteID]:[RouteID]],0))</f>
        <v>800</v>
      </c>
      <c r="P8845">
        <f>INDEX(RoutesPivot[ListPrice],MATCH($C8845,RoutesPivot[[RouteID]:[RouteID]],0))</f>
        <v>200</v>
      </c>
      <c r="Q8845" t="str">
        <f>INDEX(AirportPivot[AirportName],MATCH($N8845,AirportPivot[[AirportID]:[AirportID]],0))</f>
        <v>George Bush Intercontinental/Houston</v>
      </c>
      <c r="R8845">
        <f>INDEX(AirportPivot[Gates (number of available)],MATCH($N8845,AirportPivot[[AirportID]:[AirportID]],0))</f>
        <v>80</v>
      </c>
    </row>
    <row r="8846" spans="1:18" x14ac:dyDescent="0.25">
      <c r="A8846" s="3" t="s">
        <v>8878</v>
      </c>
      <c r="B8846" s="12">
        <v>41995</v>
      </c>
      <c r="C8846" s="4" t="s">
        <v>27</v>
      </c>
      <c r="D8846" s="4">
        <v>15.5</v>
      </c>
      <c r="E8846" s="4">
        <v>147</v>
      </c>
      <c r="F8846" s="5">
        <v>0.47916666666666669</v>
      </c>
      <c r="G8846" s="6">
        <v>280</v>
      </c>
      <c r="H8846" s="7">
        <v>51800</v>
      </c>
      <c r="I8846" s="7">
        <f>FlightsPivot[[#This Row],[Total Fare]]*10%</f>
        <v>5180</v>
      </c>
      <c r="J8846" s="7">
        <f>FlightsPivot[[#This Row],[Total Fare]]+FlightsPivot[[#This Row],[10% tax ]]</f>
        <v>56980</v>
      </c>
      <c r="K8846" s="4">
        <v>12</v>
      </c>
      <c r="L8846" s="4">
        <v>2014</v>
      </c>
      <c r="M8846" t="str">
        <f>INDEX(RoutesPivot[DepAirport],MATCH($C8846,RoutesPivot[[RouteID]:[RouteID]],0))</f>
        <v>ORD</v>
      </c>
      <c r="N8846" t="str">
        <f>INDEX(RoutesPivot[AirportID],MATCH($C8846,RoutesPivot[[RouteID]:[RouteID]],0))</f>
        <v>ATL</v>
      </c>
      <c r="O8846">
        <f>INDEX(RoutesPivot[Distance],MATCH($C8846,RoutesPivot[[RouteID]:[RouteID]],0))</f>
        <v>510</v>
      </c>
      <c r="P8846">
        <f>INDEX(RoutesPivot[ListPrice],MATCH($C8846,RoutesPivot[[RouteID]:[RouteID]],0))</f>
        <v>200</v>
      </c>
      <c r="Q8846" t="str">
        <f>INDEX(AirportPivot[AirportName],MATCH($N8846,AirportPivot[[AirportID]:[AirportID]],0))</f>
        <v>Hartsfield-Jackson Atlanta International</v>
      </c>
      <c r="R8846">
        <f>INDEX(AirportPivot[Gates (number of available)],MATCH($N8846,AirportPivot[[AirportID]:[AirportID]],0))</f>
        <v>100</v>
      </c>
    </row>
    <row r="8847" spans="1:18" x14ac:dyDescent="0.25">
      <c r="A8847" s="3" t="s">
        <v>8879</v>
      </c>
      <c r="B8847" s="12">
        <v>42138</v>
      </c>
      <c r="C8847" s="4" t="s">
        <v>17</v>
      </c>
      <c r="D8847" s="4">
        <v>3.8</v>
      </c>
      <c r="E8847" s="4">
        <v>4</v>
      </c>
      <c r="F8847" s="5">
        <v>0.83333333333333337</v>
      </c>
      <c r="G8847" s="6">
        <v>350</v>
      </c>
      <c r="H8847" s="7">
        <v>64750</v>
      </c>
      <c r="I8847" s="7">
        <f>FlightsPivot[[#This Row],[Total Fare]]*10%</f>
        <v>6475</v>
      </c>
      <c r="J8847" s="7">
        <f>FlightsPivot[[#This Row],[Total Fare]]+FlightsPivot[[#This Row],[10% tax ]]</f>
        <v>71225</v>
      </c>
      <c r="K8847" s="4">
        <v>5</v>
      </c>
      <c r="L8847" s="4">
        <v>2015</v>
      </c>
      <c r="M8847" t="str">
        <f>INDEX(RoutesPivot[DepAirport],MATCH($C8847,RoutesPivot[[RouteID]:[RouteID]],0))</f>
        <v>ORD</v>
      </c>
      <c r="N8847" t="str">
        <f>INDEX(RoutesPivot[AirportID],MATCH($C8847,RoutesPivot[[RouteID]:[RouteID]],0))</f>
        <v>LAX</v>
      </c>
      <c r="O8847">
        <f>INDEX(RoutesPivot[Distance],MATCH($C8847,RoutesPivot[[RouteID]:[RouteID]],0))</f>
        <v>1518</v>
      </c>
      <c r="P8847">
        <f>INDEX(RoutesPivot[ListPrice],MATCH($C8847,RoutesPivot[[RouteID]:[RouteID]],0))</f>
        <v>350</v>
      </c>
      <c r="Q8847" t="str">
        <f>INDEX(AirportPivot[AirportName],MATCH($N8847,AirportPivot[[AirportID]:[AirportID]],0))</f>
        <v>Los Angeles International</v>
      </c>
      <c r="R8847">
        <f>INDEX(AirportPivot[Gates (number of available)],MATCH($N8847,AirportPivot[[AirportID]:[AirportID]],0))</f>
        <v>86</v>
      </c>
    </row>
    <row r="8848" spans="1:18" x14ac:dyDescent="0.25">
      <c r="A8848" s="3" t="s">
        <v>8880</v>
      </c>
      <c r="B8848" s="12">
        <v>41669</v>
      </c>
      <c r="C8848" s="4" t="s">
        <v>13</v>
      </c>
      <c r="D8848" s="4">
        <v>2.4</v>
      </c>
      <c r="E8848" s="4">
        <v>23</v>
      </c>
      <c r="F8848" s="5">
        <v>0.29166666666666669</v>
      </c>
      <c r="G8848" s="6">
        <v>250</v>
      </c>
      <c r="H8848" s="7">
        <v>46250</v>
      </c>
      <c r="I8848" s="7">
        <f>FlightsPivot[[#This Row],[Total Fare]]*10%</f>
        <v>4625</v>
      </c>
      <c r="J8848" s="7">
        <f>FlightsPivot[[#This Row],[Total Fare]]+FlightsPivot[[#This Row],[10% tax ]]</f>
        <v>50875</v>
      </c>
      <c r="K8848" s="4">
        <v>1</v>
      </c>
      <c r="L8848" s="4">
        <v>2014</v>
      </c>
      <c r="M8848" t="str">
        <f>INDEX(RoutesPivot[DepAirport],MATCH($C8848,RoutesPivot[[RouteID]:[RouteID]],0))</f>
        <v>ORD</v>
      </c>
      <c r="N8848" t="str">
        <f>INDEX(RoutesPivot[AirportID],MATCH($C8848,RoutesPivot[[RouteID]:[RouteID]],0))</f>
        <v>JFK</v>
      </c>
      <c r="O8848">
        <f>INDEX(RoutesPivot[Distance],MATCH($C8848,RoutesPivot[[RouteID]:[RouteID]],0))</f>
        <v>619</v>
      </c>
      <c r="P8848">
        <f>INDEX(RoutesPivot[ListPrice],MATCH($C8848,RoutesPivot[[RouteID]:[RouteID]],0))</f>
        <v>250</v>
      </c>
      <c r="Q8848" t="str">
        <f>INDEX(AirportPivot[AirportName],MATCH($N8848,AirportPivot[[AirportID]:[AirportID]],0))</f>
        <v>John F Kennedy International</v>
      </c>
      <c r="R8848">
        <f>INDEX(AirportPivot[Gates (number of available)],MATCH($N8848,AirportPivot[[AirportID]:[AirportID]],0))</f>
        <v>120</v>
      </c>
    </row>
    <row r="8849" spans="1:18" x14ac:dyDescent="0.25">
      <c r="A8849" s="3" t="s">
        <v>8881</v>
      </c>
      <c r="B8849" s="12">
        <v>41728</v>
      </c>
      <c r="C8849" s="4" t="s">
        <v>53</v>
      </c>
      <c r="D8849" s="4">
        <v>1.6</v>
      </c>
      <c r="E8849" s="4">
        <v>180</v>
      </c>
      <c r="F8849" s="5">
        <v>0.70833333333333337</v>
      </c>
      <c r="G8849" s="6">
        <v>300</v>
      </c>
      <c r="H8849" s="7">
        <v>49500</v>
      </c>
      <c r="I8849" s="7">
        <f>FlightsPivot[[#This Row],[Total Fare]]*10%</f>
        <v>4950</v>
      </c>
      <c r="J8849" s="7">
        <f>FlightsPivot[[#This Row],[Total Fare]]+FlightsPivot[[#This Row],[10% tax ]]</f>
        <v>54450</v>
      </c>
      <c r="K8849" s="4">
        <v>3</v>
      </c>
      <c r="L8849" s="4">
        <v>2014</v>
      </c>
      <c r="M8849" t="str">
        <f>INDEX(RoutesPivot[DepAirport],MATCH($C8849,RoutesPivot[[RouteID]:[RouteID]],0))</f>
        <v>ORD</v>
      </c>
      <c r="N8849" t="str">
        <f>INDEX(RoutesPivot[AirportID],MATCH($C8849,RoutesPivot[[RouteID]:[RouteID]],0))</f>
        <v>FLL</v>
      </c>
      <c r="O8849">
        <f>INDEX(RoutesPivot[Distance],MATCH($C8849,RoutesPivot[[RouteID]:[RouteID]],0))</f>
        <v>940</v>
      </c>
      <c r="P8849">
        <f>INDEX(RoutesPivot[ListPrice],MATCH($C8849,RoutesPivot[[RouteID]:[RouteID]],0))</f>
        <v>300</v>
      </c>
      <c r="Q8849" t="str">
        <f>INDEX(AirportPivot[AirportName],MATCH($N8849,AirportPivot[[AirportID]:[AirportID]],0))</f>
        <v>Fort Lauderdale/Hollywood International</v>
      </c>
      <c r="R8849">
        <f>INDEX(AirportPivot[Gates (number of available)],MATCH($N8849,AirportPivot[[AirportID]:[AirportID]],0))</f>
        <v>55</v>
      </c>
    </row>
    <row r="8850" spans="1:18" x14ac:dyDescent="0.25">
      <c r="A8850" s="3" t="s">
        <v>8882</v>
      </c>
      <c r="B8850" s="12">
        <v>41817</v>
      </c>
      <c r="C8850" s="4" t="s">
        <v>40</v>
      </c>
      <c r="D8850" s="4">
        <v>2</v>
      </c>
      <c r="E8850" s="4">
        <v>3</v>
      </c>
      <c r="F8850" s="5">
        <v>0.75</v>
      </c>
      <c r="G8850" s="6">
        <v>126.5</v>
      </c>
      <c r="H8850" s="7">
        <v>23402.5</v>
      </c>
      <c r="I8850" s="7">
        <f>FlightsPivot[[#This Row],[Total Fare]]*10%</f>
        <v>2340.25</v>
      </c>
      <c r="J8850" s="7">
        <f>FlightsPivot[[#This Row],[Total Fare]]+FlightsPivot[[#This Row],[10% tax ]]</f>
        <v>25742.75</v>
      </c>
      <c r="K8850" s="4">
        <v>6</v>
      </c>
      <c r="L8850" s="4">
        <v>2014</v>
      </c>
      <c r="M8850" t="str">
        <f>INDEX(RoutesPivot[DepAirport],MATCH($C8850,RoutesPivot[[RouteID]:[RouteID]],0))</f>
        <v>ORD</v>
      </c>
      <c r="N8850" t="str">
        <f>INDEX(RoutesPivot[AirportID],MATCH($C8850,RoutesPivot[[RouteID]:[RouteID]],0))</f>
        <v>MSP</v>
      </c>
      <c r="O8850">
        <f>INDEX(RoutesPivot[Distance],MATCH($C8850,RoutesPivot[[RouteID]:[RouteID]],0))</f>
        <v>300</v>
      </c>
      <c r="P8850">
        <f>INDEX(RoutesPivot[ListPrice],MATCH($C8850,RoutesPivot[[RouteID]:[RouteID]],0))</f>
        <v>115</v>
      </c>
      <c r="Q8850" t="str">
        <f>INDEX(AirportPivot[AirportName],MATCH($N8850,AirportPivot[[AirportID]:[AirportID]],0))</f>
        <v>Minneapolis-St Paul International/Wold-Chamberlain</v>
      </c>
      <c r="R8850">
        <f>INDEX(AirportPivot[Gates (number of available)],MATCH($N8850,AirportPivot[[AirportID]:[AirportID]],0))</f>
        <v>65</v>
      </c>
    </row>
    <row r="8851" spans="1:18" x14ac:dyDescent="0.25">
      <c r="A8851" s="3" t="s">
        <v>8883</v>
      </c>
      <c r="B8851" s="12">
        <v>41824</v>
      </c>
      <c r="C8851" s="4" t="s">
        <v>47</v>
      </c>
      <c r="D8851" s="4">
        <v>3.8</v>
      </c>
      <c r="E8851" s="4">
        <v>172</v>
      </c>
      <c r="F8851" s="5">
        <v>0.66666666666666663</v>
      </c>
      <c r="G8851" s="6">
        <v>275</v>
      </c>
      <c r="H8851" s="7">
        <v>45375</v>
      </c>
      <c r="I8851" s="7">
        <f>FlightsPivot[[#This Row],[Total Fare]]*10%</f>
        <v>4537.5</v>
      </c>
      <c r="J8851" s="7">
        <f>FlightsPivot[[#This Row],[Total Fare]]+FlightsPivot[[#This Row],[10% tax ]]</f>
        <v>49912.5</v>
      </c>
      <c r="K8851" s="4">
        <v>7</v>
      </c>
      <c r="L8851" s="4">
        <v>2014</v>
      </c>
      <c r="M8851" t="str">
        <f>INDEX(RoutesPivot[DepAirport],MATCH($C8851,RoutesPivot[[RouteID]:[RouteID]],0))</f>
        <v>ORD</v>
      </c>
      <c r="N8851" t="str">
        <f>INDEX(RoutesPivot[AirportID],MATCH($C8851,RoutesPivot[[RouteID]:[RouteID]],0))</f>
        <v>PHX</v>
      </c>
      <c r="O8851">
        <f>INDEX(RoutesPivot[Distance],MATCH($C8851,RoutesPivot[[RouteID]:[RouteID]],0))</f>
        <v>1200</v>
      </c>
      <c r="P8851">
        <f>INDEX(RoutesPivot[ListPrice],MATCH($C8851,RoutesPivot[[RouteID]:[RouteID]],0))</f>
        <v>250</v>
      </c>
      <c r="Q8851" t="str">
        <f>INDEX(AirportPivot[AirportName],MATCH($N8851,AirportPivot[[AirportID]:[AirportID]],0))</f>
        <v>Phoenix Sky Harbor International</v>
      </c>
      <c r="R8851">
        <f>INDEX(AirportPivot[Gates (number of available)],MATCH($N8851,AirportPivot[[AirportID]:[AirportID]],0))</f>
        <v>60</v>
      </c>
    </row>
    <row r="8852" spans="1:18" x14ac:dyDescent="0.25">
      <c r="A8852" s="3" t="s">
        <v>8884</v>
      </c>
      <c r="B8852" s="12">
        <v>41664</v>
      </c>
      <c r="C8852" s="4" t="s">
        <v>27</v>
      </c>
      <c r="D8852" s="4">
        <v>8.1</v>
      </c>
      <c r="E8852" s="4">
        <v>203</v>
      </c>
      <c r="F8852" s="5">
        <v>0.5</v>
      </c>
      <c r="G8852" s="6">
        <v>200</v>
      </c>
      <c r="H8852" s="7">
        <v>33000</v>
      </c>
      <c r="I8852" s="7">
        <f>FlightsPivot[[#This Row],[Total Fare]]*10%</f>
        <v>3300</v>
      </c>
      <c r="J8852" s="7">
        <f>FlightsPivot[[#This Row],[Total Fare]]+FlightsPivot[[#This Row],[10% tax ]]</f>
        <v>36300</v>
      </c>
      <c r="K8852" s="4">
        <v>1</v>
      </c>
      <c r="L8852" s="4">
        <v>2014</v>
      </c>
      <c r="M8852" t="str">
        <f>INDEX(RoutesPivot[DepAirport],MATCH($C8852,RoutesPivot[[RouteID]:[RouteID]],0))</f>
        <v>ORD</v>
      </c>
      <c r="N8852" t="str">
        <f>INDEX(RoutesPivot[AirportID],MATCH($C8852,RoutesPivot[[RouteID]:[RouteID]],0))</f>
        <v>ATL</v>
      </c>
      <c r="O8852">
        <f>INDEX(RoutesPivot[Distance],MATCH($C8852,RoutesPivot[[RouteID]:[RouteID]],0))</f>
        <v>510</v>
      </c>
      <c r="P8852">
        <f>INDEX(RoutesPivot[ListPrice],MATCH($C8852,RoutesPivot[[RouteID]:[RouteID]],0))</f>
        <v>200</v>
      </c>
      <c r="Q8852" t="str">
        <f>INDEX(AirportPivot[AirportName],MATCH($N8852,AirportPivot[[AirportID]:[AirportID]],0))</f>
        <v>Hartsfield-Jackson Atlanta International</v>
      </c>
      <c r="R8852">
        <f>INDEX(AirportPivot[Gates (number of available)],MATCH($N8852,AirportPivot[[AirportID]:[AirportID]],0))</f>
        <v>100</v>
      </c>
    </row>
    <row r="8853" spans="1:18" x14ac:dyDescent="0.25">
      <c r="A8853" s="3" t="s">
        <v>8885</v>
      </c>
      <c r="B8853" s="12">
        <v>42031</v>
      </c>
      <c r="C8853" s="4" t="s">
        <v>19</v>
      </c>
      <c r="D8853" s="4">
        <v>1.3</v>
      </c>
      <c r="E8853" s="4">
        <v>92</v>
      </c>
      <c r="F8853" s="5">
        <v>0.625</v>
      </c>
      <c r="G8853" s="6">
        <v>200</v>
      </c>
      <c r="H8853" s="7">
        <v>37000</v>
      </c>
      <c r="I8853" s="7">
        <f>FlightsPivot[[#This Row],[Total Fare]]*10%</f>
        <v>3700</v>
      </c>
      <c r="J8853" s="7">
        <f>FlightsPivot[[#This Row],[Total Fare]]+FlightsPivot[[#This Row],[10% tax ]]</f>
        <v>40700</v>
      </c>
      <c r="K8853" s="4">
        <v>1</v>
      </c>
      <c r="L8853" s="4">
        <v>2015</v>
      </c>
      <c r="M8853" t="str">
        <f>INDEX(RoutesPivot[DepAirport],MATCH($C8853,RoutesPivot[[RouteID]:[RouteID]],0))</f>
        <v>ORD</v>
      </c>
      <c r="N8853" t="str">
        <f>INDEX(RoutesPivot[AirportID],MATCH($C8853,RoutesPivot[[RouteID]:[RouteID]],0))</f>
        <v>IAH</v>
      </c>
      <c r="O8853">
        <f>INDEX(RoutesPivot[Distance],MATCH($C8853,RoutesPivot[[RouteID]:[RouteID]],0))</f>
        <v>800</v>
      </c>
      <c r="P8853">
        <f>INDEX(RoutesPivot[ListPrice],MATCH($C8853,RoutesPivot[[RouteID]:[RouteID]],0))</f>
        <v>200</v>
      </c>
      <c r="Q8853" t="str">
        <f>INDEX(AirportPivot[AirportName],MATCH($N8853,AirportPivot[[AirportID]:[AirportID]],0))</f>
        <v>George Bush Intercontinental/Houston</v>
      </c>
      <c r="R8853">
        <f>INDEX(AirportPivot[Gates (number of available)],MATCH($N8853,AirportPivot[[AirportID]:[AirportID]],0))</f>
        <v>80</v>
      </c>
    </row>
    <row r="8854" spans="1:18" x14ac:dyDescent="0.25">
      <c r="A8854" s="3" t="s">
        <v>8886</v>
      </c>
      <c r="B8854" s="12">
        <v>42346</v>
      </c>
      <c r="C8854" s="4" t="s">
        <v>19</v>
      </c>
      <c r="D8854" s="4">
        <v>0.7</v>
      </c>
      <c r="E8854" s="4">
        <v>132</v>
      </c>
      <c r="F8854" s="5">
        <v>0.29166666666666669</v>
      </c>
      <c r="G8854" s="6">
        <v>200</v>
      </c>
      <c r="H8854" s="7">
        <v>37000</v>
      </c>
      <c r="I8854" s="7">
        <f>FlightsPivot[[#This Row],[Total Fare]]*10%</f>
        <v>3700</v>
      </c>
      <c r="J8854" s="7">
        <f>FlightsPivot[[#This Row],[Total Fare]]+FlightsPivot[[#This Row],[10% tax ]]</f>
        <v>40700</v>
      </c>
      <c r="K8854" s="4">
        <v>12</v>
      </c>
      <c r="L8854" s="4">
        <v>2015</v>
      </c>
      <c r="M8854" t="str">
        <f>INDEX(RoutesPivot[DepAirport],MATCH($C8854,RoutesPivot[[RouteID]:[RouteID]],0))</f>
        <v>ORD</v>
      </c>
      <c r="N8854" t="str">
        <f>INDEX(RoutesPivot[AirportID],MATCH($C8854,RoutesPivot[[RouteID]:[RouteID]],0))</f>
        <v>IAH</v>
      </c>
      <c r="O8854">
        <f>INDEX(RoutesPivot[Distance],MATCH($C8854,RoutesPivot[[RouteID]:[RouteID]],0))</f>
        <v>800</v>
      </c>
      <c r="P8854">
        <f>INDEX(RoutesPivot[ListPrice],MATCH($C8854,RoutesPivot[[RouteID]:[RouteID]],0))</f>
        <v>200</v>
      </c>
      <c r="Q8854" t="str">
        <f>INDEX(AirportPivot[AirportName],MATCH($N8854,AirportPivot[[AirportID]:[AirportID]],0))</f>
        <v>George Bush Intercontinental/Houston</v>
      </c>
      <c r="R8854">
        <f>INDEX(AirportPivot[Gates (number of available)],MATCH($N8854,AirportPivot[[AirportID]:[AirportID]],0))</f>
        <v>80</v>
      </c>
    </row>
    <row r="8855" spans="1:18" x14ac:dyDescent="0.25">
      <c r="A8855" s="3" t="s">
        <v>8887</v>
      </c>
      <c r="B8855" s="12">
        <v>41995</v>
      </c>
      <c r="C8855" s="4" t="s">
        <v>13</v>
      </c>
      <c r="D8855" s="4">
        <v>3.4</v>
      </c>
      <c r="E8855" s="4">
        <v>65</v>
      </c>
      <c r="F8855" s="5">
        <v>0.83333333333333337</v>
      </c>
      <c r="G8855" s="6">
        <v>350</v>
      </c>
      <c r="H8855" s="7">
        <v>63350</v>
      </c>
      <c r="I8855" s="7">
        <f>FlightsPivot[[#This Row],[Total Fare]]*10%</f>
        <v>6335</v>
      </c>
      <c r="J8855" s="7">
        <f>FlightsPivot[[#This Row],[Total Fare]]+FlightsPivot[[#This Row],[10% tax ]]</f>
        <v>69685</v>
      </c>
      <c r="K8855" s="4">
        <v>12</v>
      </c>
      <c r="L8855" s="4">
        <v>2014</v>
      </c>
      <c r="M8855" t="str">
        <f>INDEX(RoutesPivot[DepAirport],MATCH($C8855,RoutesPivot[[RouteID]:[RouteID]],0))</f>
        <v>ORD</v>
      </c>
      <c r="N8855" t="str">
        <f>INDEX(RoutesPivot[AirportID],MATCH($C8855,RoutesPivot[[RouteID]:[RouteID]],0))</f>
        <v>JFK</v>
      </c>
      <c r="O8855">
        <f>INDEX(RoutesPivot[Distance],MATCH($C8855,RoutesPivot[[RouteID]:[RouteID]],0))</f>
        <v>619</v>
      </c>
      <c r="P8855">
        <f>INDEX(RoutesPivot[ListPrice],MATCH($C8855,RoutesPivot[[RouteID]:[RouteID]],0))</f>
        <v>250</v>
      </c>
      <c r="Q8855" t="str">
        <f>INDEX(AirportPivot[AirportName],MATCH($N8855,AirportPivot[[AirportID]:[AirportID]],0))</f>
        <v>John F Kennedy International</v>
      </c>
      <c r="R8855">
        <f>INDEX(AirportPivot[Gates (number of available)],MATCH($N8855,AirportPivot[[AirportID]:[AirportID]],0))</f>
        <v>120</v>
      </c>
    </row>
    <row r="8856" spans="1:18" x14ac:dyDescent="0.25">
      <c r="A8856" s="3" t="s">
        <v>8888</v>
      </c>
      <c r="B8856" s="12">
        <v>41693</v>
      </c>
      <c r="C8856" s="4" t="s">
        <v>98</v>
      </c>
      <c r="D8856" s="4">
        <v>1.6</v>
      </c>
      <c r="E8856" s="4">
        <v>25</v>
      </c>
      <c r="F8856" s="5">
        <v>0.79166666666666663</v>
      </c>
      <c r="G8856" s="6">
        <v>275</v>
      </c>
      <c r="H8856" s="7">
        <v>50875</v>
      </c>
      <c r="I8856" s="7">
        <f>FlightsPivot[[#This Row],[Total Fare]]*10%</f>
        <v>5087.5</v>
      </c>
      <c r="J8856" s="7">
        <f>FlightsPivot[[#This Row],[Total Fare]]+FlightsPivot[[#This Row],[10% tax ]]</f>
        <v>55962.5</v>
      </c>
      <c r="K8856" s="4">
        <v>2</v>
      </c>
      <c r="L8856" s="4">
        <v>2014</v>
      </c>
      <c r="M8856" t="str">
        <f>INDEX(RoutesPivot[DepAirport],MATCH($C8856,RoutesPivot[[RouteID]:[RouteID]],0))</f>
        <v>ORD</v>
      </c>
      <c r="N8856" t="str">
        <f>INDEX(RoutesPivot[AirportID],MATCH($C8856,RoutesPivot[[RouteID]:[RouteID]],0))</f>
        <v>PHL</v>
      </c>
      <c r="O8856">
        <f>INDEX(RoutesPivot[Distance],MATCH($C8856,RoutesPivot[[RouteID]:[RouteID]],0))</f>
        <v>580</v>
      </c>
      <c r="P8856">
        <f>INDEX(RoutesPivot[ListPrice],MATCH($C8856,RoutesPivot[[RouteID]:[RouteID]],0))</f>
        <v>275</v>
      </c>
      <c r="Q8856" t="str">
        <f>INDEX(AirportPivot[AirportName],MATCH($N8856,AirportPivot[[AirportID]:[AirportID]],0))</f>
        <v>Philadelphia International</v>
      </c>
      <c r="R8856">
        <f>INDEX(AirportPivot[Gates (number of available)],MATCH($N8856,AirportPivot[[AirportID]:[AirportID]],0))</f>
        <v>89</v>
      </c>
    </row>
    <row r="8857" spans="1:18" x14ac:dyDescent="0.25">
      <c r="A8857" s="3" t="s">
        <v>8889</v>
      </c>
      <c r="B8857" s="12">
        <v>41683</v>
      </c>
      <c r="C8857" s="4" t="s">
        <v>19</v>
      </c>
      <c r="D8857" s="4">
        <v>2.6</v>
      </c>
      <c r="E8857" s="4">
        <v>20</v>
      </c>
      <c r="F8857" s="5">
        <v>0.33333333333333331</v>
      </c>
      <c r="G8857" s="6">
        <v>200</v>
      </c>
      <c r="H8857" s="7">
        <v>37000</v>
      </c>
      <c r="I8857" s="7">
        <f>FlightsPivot[[#This Row],[Total Fare]]*10%</f>
        <v>3700</v>
      </c>
      <c r="J8857" s="7">
        <f>FlightsPivot[[#This Row],[Total Fare]]+FlightsPivot[[#This Row],[10% tax ]]</f>
        <v>40700</v>
      </c>
      <c r="K8857" s="4">
        <v>2</v>
      </c>
      <c r="L8857" s="4">
        <v>2014</v>
      </c>
      <c r="M8857" t="str">
        <f>INDEX(RoutesPivot[DepAirport],MATCH($C8857,RoutesPivot[[RouteID]:[RouteID]],0))</f>
        <v>ORD</v>
      </c>
      <c r="N8857" t="str">
        <f>INDEX(RoutesPivot[AirportID],MATCH($C8857,RoutesPivot[[RouteID]:[RouteID]],0))</f>
        <v>IAH</v>
      </c>
      <c r="O8857">
        <f>INDEX(RoutesPivot[Distance],MATCH($C8857,RoutesPivot[[RouteID]:[RouteID]],0))</f>
        <v>800</v>
      </c>
      <c r="P8857">
        <f>INDEX(RoutesPivot[ListPrice],MATCH($C8857,RoutesPivot[[RouteID]:[RouteID]],0))</f>
        <v>200</v>
      </c>
      <c r="Q8857" t="str">
        <f>INDEX(AirportPivot[AirportName],MATCH($N8857,AirportPivot[[AirportID]:[AirportID]],0))</f>
        <v>George Bush Intercontinental/Houston</v>
      </c>
      <c r="R8857">
        <f>INDEX(AirportPivot[Gates (number of available)],MATCH($N8857,AirportPivot[[AirportID]:[AirportID]],0))</f>
        <v>80</v>
      </c>
    </row>
    <row r="8858" spans="1:18" x14ac:dyDescent="0.25">
      <c r="A8858" s="3" t="s">
        <v>8890</v>
      </c>
      <c r="B8858" s="12">
        <v>42102</v>
      </c>
      <c r="C8858" s="4" t="s">
        <v>13</v>
      </c>
      <c r="D8858" s="4">
        <v>2.2999999999999998</v>
      </c>
      <c r="E8858" s="4">
        <v>119</v>
      </c>
      <c r="F8858" s="5">
        <v>0.70833333333333337</v>
      </c>
      <c r="G8858" s="6">
        <v>250</v>
      </c>
      <c r="H8858" s="7">
        <v>46250</v>
      </c>
      <c r="I8858" s="7">
        <f>FlightsPivot[[#This Row],[Total Fare]]*10%</f>
        <v>4625</v>
      </c>
      <c r="J8858" s="7">
        <f>FlightsPivot[[#This Row],[Total Fare]]+FlightsPivot[[#This Row],[10% tax ]]</f>
        <v>50875</v>
      </c>
      <c r="K8858" s="4">
        <v>4</v>
      </c>
      <c r="L8858" s="4">
        <v>2015</v>
      </c>
      <c r="M8858" t="str">
        <f>INDEX(RoutesPivot[DepAirport],MATCH($C8858,RoutesPivot[[RouteID]:[RouteID]],0))</f>
        <v>ORD</v>
      </c>
      <c r="N8858" t="str">
        <f>INDEX(RoutesPivot[AirportID],MATCH($C8858,RoutesPivot[[RouteID]:[RouteID]],0))</f>
        <v>JFK</v>
      </c>
      <c r="O8858">
        <f>INDEX(RoutesPivot[Distance],MATCH($C8858,RoutesPivot[[RouteID]:[RouteID]],0))</f>
        <v>619</v>
      </c>
      <c r="P8858">
        <f>INDEX(RoutesPivot[ListPrice],MATCH($C8858,RoutesPivot[[RouteID]:[RouteID]],0))</f>
        <v>250</v>
      </c>
      <c r="Q8858" t="str">
        <f>INDEX(AirportPivot[AirportName],MATCH($N8858,AirportPivot[[AirportID]:[AirportID]],0))</f>
        <v>John F Kennedy International</v>
      </c>
      <c r="R8858">
        <f>INDEX(AirportPivot[Gates (number of available)],MATCH($N8858,AirportPivot[[AirportID]:[AirportID]],0))</f>
        <v>120</v>
      </c>
    </row>
    <row r="8859" spans="1:18" x14ac:dyDescent="0.25">
      <c r="A8859" s="3" t="s">
        <v>8891</v>
      </c>
      <c r="B8859" s="12">
        <v>41756</v>
      </c>
      <c r="C8859" s="4" t="s">
        <v>25</v>
      </c>
      <c r="D8859" s="4">
        <v>1.5</v>
      </c>
      <c r="E8859" s="4">
        <v>131</v>
      </c>
      <c r="F8859" s="5">
        <v>0.79166666666666663</v>
      </c>
      <c r="G8859" s="6">
        <v>200</v>
      </c>
      <c r="H8859" s="7">
        <v>37000</v>
      </c>
      <c r="I8859" s="7">
        <f>FlightsPivot[[#This Row],[Total Fare]]*10%</f>
        <v>3700</v>
      </c>
      <c r="J8859" s="7">
        <f>FlightsPivot[[#This Row],[Total Fare]]+FlightsPivot[[#This Row],[10% tax ]]</f>
        <v>40700</v>
      </c>
      <c r="K8859" s="4">
        <v>4</v>
      </c>
      <c r="L8859" s="4">
        <v>2014</v>
      </c>
      <c r="M8859" t="str">
        <f>INDEX(RoutesPivot[DepAirport],MATCH($C8859,RoutesPivot[[RouteID]:[RouteID]],0))</f>
        <v>ORD</v>
      </c>
      <c r="N8859" t="str">
        <f>INDEX(RoutesPivot[AirportID],MATCH($C8859,RoutesPivot[[RouteID]:[RouteID]],0))</f>
        <v>DFW</v>
      </c>
      <c r="O8859">
        <f>INDEX(RoutesPivot[Distance],MATCH($C8859,RoutesPivot[[RouteID]:[RouteID]],0))</f>
        <v>700</v>
      </c>
      <c r="P8859">
        <f>INDEX(RoutesPivot[ListPrice],MATCH($C8859,RoutesPivot[[RouteID]:[RouteID]],0))</f>
        <v>200</v>
      </c>
      <c r="Q8859" t="str">
        <f>INDEX(AirportPivot[AirportName],MATCH($N8859,AirportPivot[[AirportID]:[AirportID]],0))</f>
        <v>Dallas/Fort Worth International</v>
      </c>
      <c r="R8859">
        <f>INDEX(AirportPivot[Gates (number of available)],MATCH($N8859,AirportPivot[[AirportID]:[AirportID]],0))</f>
        <v>130</v>
      </c>
    </row>
    <row r="8860" spans="1:18" x14ac:dyDescent="0.25">
      <c r="A8860" s="3" t="s">
        <v>8892</v>
      </c>
      <c r="B8860" s="12">
        <v>41853</v>
      </c>
      <c r="C8860" s="4" t="s">
        <v>23</v>
      </c>
      <c r="D8860" s="4">
        <v>0.9</v>
      </c>
      <c r="E8860" s="4">
        <v>14</v>
      </c>
      <c r="F8860" s="5">
        <v>0.5</v>
      </c>
      <c r="G8860" s="6">
        <v>330</v>
      </c>
      <c r="H8860" s="7">
        <v>61050</v>
      </c>
      <c r="I8860" s="7">
        <f>FlightsPivot[[#This Row],[Total Fare]]*10%</f>
        <v>6105</v>
      </c>
      <c r="J8860" s="7">
        <f>FlightsPivot[[#This Row],[Total Fare]]+FlightsPivot[[#This Row],[10% tax ]]</f>
        <v>67155</v>
      </c>
      <c r="K8860" s="4">
        <v>8</v>
      </c>
      <c r="L8860" s="4">
        <v>2014</v>
      </c>
      <c r="M8860" t="str">
        <f>INDEX(RoutesPivot[DepAirport],MATCH($C8860,RoutesPivot[[RouteID]:[RouteID]],0))</f>
        <v>ORD</v>
      </c>
      <c r="N8860" t="str">
        <f>INDEX(RoutesPivot[AirportID],MATCH($C8860,RoutesPivot[[RouteID]:[RouteID]],0))</f>
        <v>DEN</v>
      </c>
      <c r="O8860">
        <f>INDEX(RoutesPivot[Distance],MATCH($C8860,RoutesPivot[[RouteID]:[RouteID]],0))</f>
        <v>800</v>
      </c>
      <c r="P8860">
        <f>INDEX(RoutesPivot[ListPrice],MATCH($C8860,RoutesPivot[[RouteID]:[RouteID]],0))</f>
        <v>300</v>
      </c>
      <c r="Q8860" t="str">
        <f>INDEX(AirportPivot[AirportName],MATCH($N8860,AirportPivot[[AirportID]:[AirportID]],0))</f>
        <v>Denver International</v>
      </c>
      <c r="R8860">
        <f>INDEX(AirportPivot[Gates (number of available)],MATCH($N8860,AirportPivot[[AirportID]:[AirportID]],0))</f>
        <v>75</v>
      </c>
    </row>
    <row r="8861" spans="1:18" x14ac:dyDescent="0.25">
      <c r="A8861" s="3" t="s">
        <v>8893</v>
      </c>
      <c r="B8861" s="12">
        <v>42244</v>
      </c>
      <c r="C8861" s="4" t="s">
        <v>19</v>
      </c>
      <c r="D8861" s="4">
        <v>2.1</v>
      </c>
      <c r="E8861" s="4">
        <v>63</v>
      </c>
      <c r="F8861" s="5">
        <v>0.35416666666666669</v>
      </c>
      <c r="G8861" s="6">
        <v>220</v>
      </c>
      <c r="H8861" s="7">
        <v>39820</v>
      </c>
      <c r="I8861" s="7">
        <f>FlightsPivot[[#This Row],[Total Fare]]*10%</f>
        <v>3982</v>
      </c>
      <c r="J8861" s="7">
        <f>FlightsPivot[[#This Row],[Total Fare]]+FlightsPivot[[#This Row],[10% tax ]]</f>
        <v>43802</v>
      </c>
      <c r="K8861" s="4">
        <v>8</v>
      </c>
      <c r="L8861" s="4">
        <v>2015</v>
      </c>
      <c r="M8861" t="str">
        <f>INDEX(RoutesPivot[DepAirport],MATCH($C8861,RoutesPivot[[RouteID]:[RouteID]],0))</f>
        <v>ORD</v>
      </c>
      <c r="N8861" t="str">
        <f>INDEX(RoutesPivot[AirportID],MATCH($C8861,RoutesPivot[[RouteID]:[RouteID]],0))</f>
        <v>IAH</v>
      </c>
      <c r="O8861">
        <f>INDEX(RoutesPivot[Distance],MATCH($C8861,RoutesPivot[[RouteID]:[RouteID]],0))</f>
        <v>800</v>
      </c>
      <c r="P8861">
        <f>INDEX(RoutesPivot[ListPrice],MATCH($C8861,RoutesPivot[[RouteID]:[RouteID]],0))</f>
        <v>200</v>
      </c>
      <c r="Q8861" t="str">
        <f>INDEX(AirportPivot[AirportName],MATCH($N8861,AirportPivot[[AirportID]:[AirportID]],0))</f>
        <v>George Bush Intercontinental/Houston</v>
      </c>
      <c r="R8861">
        <f>INDEX(AirportPivot[Gates (number of available)],MATCH($N8861,AirportPivot[[AirportID]:[AirportID]],0))</f>
        <v>80</v>
      </c>
    </row>
    <row r="8862" spans="1:18" x14ac:dyDescent="0.25">
      <c r="A8862" s="3" t="s">
        <v>8894</v>
      </c>
      <c r="B8862" s="12">
        <v>41727</v>
      </c>
      <c r="C8862" s="4" t="s">
        <v>37</v>
      </c>
      <c r="D8862" s="4">
        <v>1.5</v>
      </c>
      <c r="E8862" s="4">
        <v>158</v>
      </c>
      <c r="F8862" s="5">
        <v>0.66666666666666663</v>
      </c>
      <c r="G8862" s="6">
        <v>350</v>
      </c>
      <c r="H8862" s="7">
        <v>57750</v>
      </c>
      <c r="I8862" s="7">
        <f>FlightsPivot[[#This Row],[Total Fare]]*10%</f>
        <v>5775</v>
      </c>
      <c r="J8862" s="7">
        <f>FlightsPivot[[#This Row],[Total Fare]]+FlightsPivot[[#This Row],[10% tax ]]</f>
        <v>63525</v>
      </c>
      <c r="K8862" s="4">
        <v>3</v>
      </c>
      <c r="L8862" s="4">
        <v>2014</v>
      </c>
      <c r="M8862" t="str">
        <f>INDEX(RoutesPivot[DepAirport],MATCH($C8862,RoutesPivot[[RouteID]:[RouteID]],0))</f>
        <v>ORD</v>
      </c>
      <c r="N8862" t="str">
        <f>INDEX(RoutesPivot[AirportID],MATCH($C8862,RoutesPivot[[RouteID]:[RouteID]],0))</f>
        <v>SEA</v>
      </c>
      <c r="O8862">
        <f>INDEX(RoutesPivot[Distance],MATCH($C8862,RoutesPivot[[RouteID]:[RouteID]],0))</f>
        <v>1500</v>
      </c>
      <c r="P8862">
        <f>INDEX(RoutesPivot[ListPrice],MATCH($C8862,RoutesPivot[[RouteID]:[RouteID]],0))</f>
        <v>350</v>
      </c>
      <c r="Q8862" t="str">
        <f>INDEX(AirportPivot[AirportName],MATCH($N8862,AirportPivot[[AirportID]:[AirportID]],0))</f>
        <v>Seattle-Tacoma International</v>
      </c>
      <c r="R8862">
        <f>INDEX(AirportPivot[Gates (number of available)],MATCH($N8862,AirportPivot[[AirportID]:[AirportID]],0))</f>
        <v>58</v>
      </c>
    </row>
    <row r="8863" spans="1:18" x14ac:dyDescent="0.25">
      <c r="A8863" s="3" t="s">
        <v>8895</v>
      </c>
      <c r="B8863" s="12">
        <v>42070</v>
      </c>
      <c r="C8863" s="4" t="s">
        <v>21</v>
      </c>
      <c r="D8863" s="4">
        <v>2.2000000000000002</v>
      </c>
      <c r="E8863" s="4">
        <v>116</v>
      </c>
      <c r="F8863" s="5">
        <v>0.29166666666666669</v>
      </c>
      <c r="G8863" s="6">
        <v>125</v>
      </c>
      <c r="H8863" s="7">
        <v>23125</v>
      </c>
      <c r="I8863" s="7">
        <f>FlightsPivot[[#This Row],[Total Fare]]*10%</f>
        <v>2312.5</v>
      </c>
      <c r="J8863" s="7">
        <f>FlightsPivot[[#This Row],[Total Fare]]+FlightsPivot[[#This Row],[10% tax ]]</f>
        <v>25437.5</v>
      </c>
      <c r="K8863" s="4">
        <v>3</v>
      </c>
      <c r="L8863" s="4">
        <v>2015</v>
      </c>
      <c r="M8863" t="str">
        <f>INDEX(RoutesPivot[DepAirport],MATCH($C8863,RoutesPivot[[RouteID]:[RouteID]],0))</f>
        <v>ORD</v>
      </c>
      <c r="N8863" t="str">
        <f>INDEX(RoutesPivot[AirportID],MATCH($C8863,RoutesPivot[[RouteID]:[RouteID]],0))</f>
        <v>CLT</v>
      </c>
      <c r="O8863">
        <f>INDEX(RoutesPivot[Distance],MATCH($C8863,RoutesPivot[[RouteID]:[RouteID]],0))</f>
        <v>700</v>
      </c>
      <c r="P8863">
        <f>INDEX(RoutesPivot[ListPrice],MATCH($C8863,RoutesPivot[[RouteID]:[RouteID]],0))</f>
        <v>125</v>
      </c>
      <c r="Q8863" t="str">
        <f>INDEX(AirportPivot[AirportName],MATCH($N8863,AirportPivot[[AirportID]:[AirportID]],0))</f>
        <v>Charlotte/Douglas International</v>
      </c>
      <c r="R8863">
        <f>INDEX(AirportPivot[Gates (number of available)],MATCH($N8863,AirportPivot[[AirportID]:[AirportID]],0))</f>
        <v>65</v>
      </c>
    </row>
    <row r="8864" spans="1:18" x14ac:dyDescent="0.25">
      <c r="A8864" s="3" t="s">
        <v>8896</v>
      </c>
      <c r="B8864" s="12">
        <v>42287</v>
      </c>
      <c r="C8864" s="4" t="s">
        <v>83</v>
      </c>
      <c r="D8864" s="4">
        <v>2.5</v>
      </c>
      <c r="E8864" s="4">
        <v>34</v>
      </c>
      <c r="F8864" s="5">
        <v>0.75</v>
      </c>
      <c r="G8864" s="6">
        <v>240</v>
      </c>
      <c r="H8864" s="7">
        <v>44400</v>
      </c>
      <c r="I8864" s="7">
        <f>FlightsPivot[[#This Row],[Total Fare]]*10%</f>
        <v>4440</v>
      </c>
      <c r="J8864" s="7">
        <f>FlightsPivot[[#This Row],[Total Fare]]+FlightsPivot[[#This Row],[10% tax ]]</f>
        <v>48840</v>
      </c>
      <c r="K8864" s="4">
        <v>10</v>
      </c>
      <c r="L8864" s="4">
        <v>2015</v>
      </c>
      <c r="M8864" t="str">
        <f>INDEX(RoutesPivot[DepAirport],MATCH($C8864,RoutesPivot[[RouteID]:[RouteID]],0))</f>
        <v>ORD</v>
      </c>
      <c r="N8864" t="str">
        <f>INDEX(RoutesPivot[AirportID],MATCH($C8864,RoutesPivot[[RouteID]:[RouteID]],0))</f>
        <v>BWI</v>
      </c>
      <c r="O8864">
        <f>INDEX(RoutesPivot[Distance],MATCH($C8864,RoutesPivot[[RouteID]:[RouteID]],0))</f>
        <v>520</v>
      </c>
      <c r="P8864">
        <f>INDEX(RoutesPivot[ListPrice],MATCH($C8864,RoutesPivot[[RouteID]:[RouteID]],0))</f>
        <v>240</v>
      </c>
      <c r="Q8864" t="str">
        <f>INDEX(AirportPivot[AirportName],MATCH($N8864,AirportPivot[[AirportID]:[AirportID]],0))</f>
        <v>Baltimore/Washington International Thurgood Marshall</v>
      </c>
      <c r="R8864">
        <f>INDEX(AirportPivot[Gates (number of available)],MATCH($N8864,AirportPivot[[AirportID]:[AirportID]],0))</f>
        <v>58</v>
      </c>
    </row>
    <row r="8865" spans="1:18" x14ac:dyDescent="0.25">
      <c r="A8865" s="3" t="s">
        <v>8897</v>
      </c>
      <c r="B8865" s="12">
        <v>41735</v>
      </c>
      <c r="C8865" s="4" t="s">
        <v>19</v>
      </c>
      <c r="D8865" s="4">
        <v>1.8</v>
      </c>
      <c r="E8865" s="4">
        <v>210</v>
      </c>
      <c r="F8865" s="5">
        <v>0.58333333333333337</v>
      </c>
      <c r="G8865" s="6">
        <v>200</v>
      </c>
      <c r="H8865" s="7">
        <v>33000</v>
      </c>
      <c r="I8865" s="7">
        <f>FlightsPivot[[#This Row],[Total Fare]]*10%</f>
        <v>3300</v>
      </c>
      <c r="J8865" s="7">
        <f>FlightsPivot[[#This Row],[Total Fare]]+FlightsPivot[[#This Row],[10% tax ]]</f>
        <v>36300</v>
      </c>
      <c r="K8865" s="4">
        <v>4</v>
      </c>
      <c r="L8865" s="4">
        <v>2014</v>
      </c>
      <c r="M8865" t="str">
        <f>INDEX(RoutesPivot[DepAirport],MATCH($C8865,RoutesPivot[[RouteID]:[RouteID]],0))</f>
        <v>ORD</v>
      </c>
      <c r="N8865" t="str">
        <f>INDEX(RoutesPivot[AirportID],MATCH($C8865,RoutesPivot[[RouteID]:[RouteID]],0))</f>
        <v>IAH</v>
      </c>
      <c r="O8865">
        <f>INDEX(RoutesPivot[Distance],MATCH($C8865,RoutesPivot[[RouteID]:[RouteID]],0))</f>
        <v>800</v>
      </c>
      <c r="P8865">
        <f>INDEX(RoutesPivot[ListPrice],MATCH($C8865,RoutesPivot[[RouteID]:[RouteID]],0))</f>
        <v>200</v>
      </c>
      <c r="Q8865" t="str">
        <f>INDEX(AirportPivot[AirportName],MATCH($N8865,AirportPivot[[AirportID]:[AirportID]],0))</f>
        <v>George Bush Intercontinental/Houston</v>
      </c>
      <c r="R8865">
        <f>INDEX(AirportPivot[Gates (number of available)],MATCH($N8865,AirportPivot[[AirportID]:[AirportID]],0))</f>
        <v>80</v>
      </c>
    </row>
    <row r="8866" spans="1:18" x14ac:dyDescent="0.25">
      <c r="A8866" s="3" t="s">
        <v>8898</v>
      </c>
      <c r="B8866" s="12">
        <v>41722</v>
      </c>
      <c r="C8866" s="4" t="s">
        <v>50</v>
      </c>
      <c r="D8866" s="4">
        <v>1.3</v>
      </c>
      <c r="E8866" s="4">
        <v>139</v>
      </c>
      <c r="F8866" s="5">
        <v>0.41666666666666669</v>
      </c>
      <c r="G8866" s="6">
        <v>275</v>
      </c>
      <c r="H8866" s="7">
        <v>50875</v>
      </c>
      <c r="I8866" s="7">
        <f>FlightsPivot[[#This Row],[Total Fare]]*10%</f>
        <v>5087.5</v>
      </c>
      <c r="J8866" s="7">
        <f>FlightsPivot[[#This Row],[Total Fare]]+FlightsPivot[[#This Row],[10% tax ]]</f>
        <v>55962.5</v>
      </c>
      <c r="K8866" s="4">
        <v>3</v>
      </c>
      <c r="L8866" s="4">
        <v>2014</v>
      </c>
      <c r="M8866" t="str">
        <f>INDEX(RoutesPivot[DepAirport],MATCH($C8866,RoutesPivot[[RouteID]:[RouteID]],0))</f>
        <v>ORD</v>
      </c>
      <c r="N8866" t="str">
        <f>INDEX(RoutesPivot[AirportID],MATCH($C8866,RoutesPivot[[RouteID]:[RouteID]],0))</f>
        <v>LGA</v>
      </c>
      <c r="O8866">
        <f>INDEX(RoutesPivot[Distance],MATCH($C8866,RoutesPivot[[RouteID]:[RouteID]],0))</f>
        <v>610</v>
      </c>
      <c r="P8866">
        <f>INDEX(RoutesPivot[ListPrice],MATCH($C8866,RoutesPivot[[RouteID]:[RouteID]],0))</f>
        <v>275</v>
      </c>
      <c r="Q8866" t="str">
        <f>INDEX(AirportPivot[AirportName],MATCH($N8866,AirportPivot[[AirportID]:[AirportID]],0))</f>
        <v>Laguardia</v>
      </c>
      <c r="R8866">
        <f>INDEX(AirportPivot[Gates (number of available)],MATCH($N8866,AirportPivot[[AirportID]:[AirportID]],0))</f>
        <v>66</v>
      </c>
    </row>
    <row r="8867" spans="1:18" x14ac:dyDescent="0.25">
      <c r="A8867" s="3" t="s">
        <v>8899</v>
      </c>
      <c r="B8867" s="12">
        <v>42001</v>
      </c>
      <c r="C8867" s="4" t="s">
        <v>19</v>
      </c>
      <c r="D8867" s="4">
        <v>3.9</v>
      </c>
      <c r="E8867" s="4">
        <v>165</v>
      </c>
      <c r="F8867" s="5">
        <v>0.35416666666666669</v>
      </c>
      <c r="G8867" s="6">
        <v>280</v>
      </c>
      <c r="H8867" s="7">
        <v>46200</v>
      </c>
      <c r="I8867" s="7">
        <f>FlightsPivot[[#This Row],[Total Fare]]*10%</f>
        <v>4620</v>
      </c>
      <c r="J8867" s="7">
        <f>FlightsPivot[[#This Row],[Total Fare]]+FlightsPivot[[#This Row],[10% tax ]]</f>
        <v>50820</v>
      </c>
      <c r="K8867" s="4">
        <v>12</v>
      </c>
      <c r="L8867" s="4">
        <v>2014</v>
      </c>
      <c r="M8867" t="str">
        <f>INDEX(RoutesPivot[DepAirport],MATCH($C8867,RoutesPivot[[RouteID]:[RouteID]],0))</f>
        <v>ORD</v>
      </c>
      <c r="N8867" t="str">
        <f>INDEX(RoutesPivot[AirportID],MATCH($C8867,RoutesPivot[[RouteID]:[RouteID]],0))</f>
        <v>IAH</v>
      </c>
      <c r="O8867">
        <f>INDEX(RoutesPivot[Distance],MATCH($C8867,RoutesPivot[[RouteID]:[RouteID]],0))</f>
        <v>800</v>
      </c>
      <c r="P8867">
        <f>INDEX(RoutesPivot[ListPrice],MATCH($C8867,RoutesPivot[[RouteID]:[RouteID]],0))</f>
        <v>200</v>
      </c>
      <c r="Q8867" t="str">
        <f>INDEX(AirportPivot[AirportName],MATCH($N8867,AirportPivot[[AirportID]:[AirportID]],0))</f>
        <v>George Bush Intercontinental/Houston</v>
      </c>
      <c r="R8867">
        <f>INDEX(AirportPivot[Gates (number of available)],MATCH($N8867,AirportPivot[[AirportID]:[AirportID]],0))</f>
        <v>80</v>
      </c>
    </row>
    <row r="8868" spans="1:18" x14ac:dyDescent="0.25">
      <c r="A8868" s="3" t="s">
        <v>8900</v>
      </c>
      <c r="B8868" s="12">
        <v>42049</v>
      </c>
      <c r="C8868" s="4" t="s">
        <v>21</v>
      </c>
      <c r="D8868" s="4">
        <v>1.9</v>
      </c>
      <c r="E8868" s="4">
        <v>149</v>
      </c>
      <c r="F8868" s="5">
        <v>0.58333333333333337</v>
      </c>
      <c r="G8868" s="6">
        <v>125</v>
      </c>
      <c r="H8868" s="7">
        <v>23125</v>
      </c>
      <c r="I8868" s="7">
        <f>FlightsPivot[[#This Row],[Total Fare]]*10%</f>
        <v>2312.5</v>
      </c>
      <c r="J8868" s="7">
        <f>FlightsPivot[[#This Row],[Total Fare]]+FlightsPivot[[#This Row],[10% tax ]]</f>
        <v>25437.5</v>
      </c>
      <c r="K8868" s="4">
        <v>2</v>
      </c>
      <c r="L8868" s="4">
        <v>2015</v>
      </c>
      <c r="M8868" t="str">
        <f>INDEX(RoutesPivot[DepAirport],MATCH($C8868,RoutesPivot[[RouteID]:[RouteID]],0))</f>
        <v>ORD</v>
      </c>
      <c r="N8868" t="str">
        <f>INDEX(RoutesPivot[AirportID],MATCH($C8868,RoutesPivot[[RouteID]:[RouteID]],0))</f>
        <v>CLT</v>
      </c>
      <c r="O8868">
        <f>INDEX(RoutesPivot[Distance],MATCH($C8868,RoutesPivot[[RouteID]:[RouteID]],0))</f>
        <v>700</v>
      </c>
      <c r="P8868">
        <f>INDEX(RoutesPivot[ListPrice],MATCH($C8868,RoutesPivot[[RouteID]:[RouteID]],0))</f>
        <v>125</v>
      </c>
      <c r="Q8868" t="str">
        <f>INDEX(AirportPivot[AirportName],MATCH($N8868,AirportPivot[[AirportID]:[AirportID]],0))</f>
        <v>Charlotte/Douglas International</v>
      </c>
      <c r="R8868">
        <f>INDEX(AirportPivot[Gates (number of available)],MATCH($N8868,AirportPivot[[AirportID]:[AirportID]],0))</f>
        <v>65</v>
      </c>
    </row>
    <row r="8869" spans="1:18" x14ac:dyDescent="0.25">
      <c r="A8869" s="3" t="s">
        <v>8901</v>
      </c>
      <c r="B8869" s="12">
        <v>42251</v>
      </c>
      <c r="C8869" s="4" t="s">
        <v>13</v>
      </c>
      <c r="D8869" s="4">
        <v>2.9</v>
      </c>
      <c r="E8869" s="4">
        <v>147</v>
      </c>
      <c r="F8869" s="5">
        <v>0.70833333333333337</v>
      </c>
      <c r="G8869" s="6">
        <v>250</v>
      </c>
      <c r="H8869" s="7">
        <v>46250</v>
      </c>
      <c r="I8869" s="7">
        <f>FlightsPivot[[#This Row],[Total Fare]]*10%</f>
        <v>4625</v>
      </c>
      <c r="J8869" s="7">
        <f>FlightsPivot[[#This Row],[Total Fare]]+FlightsPivot[[#This Row],[10% tax ]]</f>
        <v>50875</v>
      </c>
      <c r="K8869" s="4">
        <v>9</v>
      </c>
      <c r="L8869" s="4">
        <v>2015</v>
      </c>
      <c r="M8869" t="str">
        <f>INDEX(RoutesPivot[DepAirport],MATCH($C8869,RoutesPivot[[RouteID]:[RouteID]],0))</f>
        <v>ORD</v>
      </c>
      <c r="N8869" t="str">
        <f>INDEX(RoutesPivot[AirportID],MATCH($C8869,RoutesPivot[[RouteID]:[RouteID]],0))</f>
        <v>JFK</v>
      </c>
      <c r="O8869">
        <f>INDEX(RoutesPivot[Distance],MATCH($C8869,RoutesPivot[[RouteID]:[RouteID]],0))</f>
        <v>619</v>
      </c>
      <c r="P8869">
        <f>INDEX(RoutesPivot[ListPrice],MATCH($C8869,RoutesPivot[[RouteID]:[RouteID]],0))</f>
        <v>250</v>
      </c>
      <c r="Q8869" t="str">
        <f>INDEX(AirportPivot[AirportName],MATCH($N8869,AirportPivot[[AirportID]:[AirportID]],0))</f>
        <v>John F Kennedy International</v>
      </c>
      <c r="R8869">
        <f>INDEX(AirportPivot[Gates (number of available)],MATCH($N8869,AirportPivot[[AirportID]:[AirportID]],0))</f>
        <v>120</v>
      </c>
    </row>
    <row r="8870" spans="1:18" x14ac:dyDescent="0.25">
      <c r="A8870" s="3" t="s">
        <v>8902</v>
      </c>
      <c r="B8870" s="12">
        <v>41915</v>
      </c>
      <c r="C8870" s="4" t="s">
        <v>47</v>
      </c>
      <c r="D8870" s="4">
        <v>2.6</v>
      </c>
      <c r="E8870" s="4">
        <v>81</v>
      </c>
      <c r="F8870" s="5">
        <v>0.58333333333333337</v>
      </c>
      <c r="G8870" s="6">
        <v>250</v>
      </c>
      <c r="H8870" s="7">
        <v>45250</v>
      </c>
      <c r="I8870" s="7">
        <f>FlightsPivot[[#This Row],[Total Fare]]*10%</f>
        <v>4525</v>
      </c>
      <c r="J8870" s="7">
        <f>FlightsPivot[[#This Row],[Total Fare]]+FlightsPivot[[#This Row],[10% tax ]]</f>
        <v>49775</v>
      </c>
      <c r="K8870" s="4">
        <v>10</v>
      </c>
      <c r="L8870" s="4">
        <v>2014</v>
      </c>
      <c r="M8870" t="str">
        <f>INDEX(RoutesPivot[DepAirport],MATCH($C8870,RoutesPivot[[RouteID]:[RouteID]],0))</f>
        <v>ORD</v>
      </c>
      <c r="N8870" t="str">
        <f>INDEX(RoutesPivot[AirportID],MATCH($C8870,RoutesPivot[[RouteID]:[RouteID]],0))</f>
        <v>PHX</v>
      </c>
      <c r="O8870">
        <f>INDEX(RoutesPivot[Distance],MATCH($C8870,RoutesPivot[[RouteID]:[RouteID]],0))</f>
        <v>1200</v>
      </c>
      <c r="P8870">
        <f>INDEX(RoutesPivot[ListPrice],MATCH($C8870,RoutesPivot[[RouteID]:[RouteID]],0))</f>
        <v>250</v>
      </c>
      <c r="Q8870" t="str">
        <f>INDEX(AirportPivot[AirportName],MATCH($N8870,AirportPivot[[AirportID]:[AirportID]],0))</f>
        <v>Phoenix Sky Harbor International</v>
      </c>
      <c r="R8870">
        <f>INDEX(AirportPivot[Gates (number of available)],MATCH($N8870,AirportPivot[[AirportID]:[AirportID]],0))</f>
        <v>60</v>
      </c>
    </row>
    <row r="8871" spans="1:18" x14ac:dyDescent="0.25">
      <c r="A8871" s="3" t="s">
        <v>8903</v>
      </c>
      <c r="B8871" s="12">
        <v>41915</v>
      </c>
      <c r="C8871" s="4" t="s">
        <v>11</v>
      </c>
      <c r="D8871" s="4">
        <v>2.5</v>
      </c>
      <c r="E8871" s="4">
        <v>16</v>
      </c>
      <c r="F8871" s="5">
        <v>0.72916666666666663</v>
      </c>
      <c r="G8871" s="6">
        <v>300</v>
      </c>
      <c r="H8871" s="7">
        <v>55500</v>
      </c>
      <c r="I8871" s="7">
        <f>FlightsPivot[[#This Row],[Total Fare]]*10%</f>
        <v>5550</v>
      </c>
      <c r="J8871" s="7">
        <f>FlightsPivot[[#This Row],[Total Fare]]+FlightsPivot[[#This Row],[10% tax ]]</f>
        <v>61050</v>
      </c>
      <c r="K8871" s="4">
        <v>10</v>
      </c>
      <c r="L8871" s="4">
        <v>2014</v>
      </c>
      <c r="M8871" t="str">
        <f>INDEX(RoutesPivot[DepAirport],MATCH($C8871,RoutesPivot[[RouteID]:[RouteID]],0))</f>
        <v>ORD</v>
      </c>
      <c r="N8871" t="str">
        <f>INDEX(RoutesPivot[AirportID],MATCH($C8871,RoutesPivot[[RouteID]:[RouteID]],0))</f>
        <v>BOS</v>
      </c>
      <c r="O8871">
        <f>INDEX(RoutesPivot[Distance],MATCH($C8871,RoutesPivot[[RouteID]:[RouteID]],0))</f>
        <v>730</v>
      </c>
      <c r="P8871">
        <f>INDEX(RoutesPivot[ListPrice],MATCH($C8871,RoutesPivot[[RouteID]:[RouteID]],0))</f>
        <v>300</v>
      </c>
      <c r="Q8871" t="str">
        <f>INDEX(AirportPivot[AirportName],MATCH($N8871,AirportPivot[[AirportID]:[AirportID]],0))</f>
        <v>General Edward Lawrence Logan International</v>
      </c>
      <c r="R8871">
        <f>INDEX(AirportPivot[Gates (number of available)],MATCH($N8871,AirportPivot[[AirportID]:[AirportID]],0))</f>
        <v>63</v>
      </c>
    </row>
    <row r="8872" spans="1:18" x14ac:dyDescent="0.25">
      <c r="A8872" s="3" t="s">
        <v>8904</v>
      </c>
      <c r="B8872" s="12">
        <v>42154</v>
      </c>
      <c r="C8872" s="4" t="s">
        <v>19</v>
      </c>
      <c r="D8872" s="4">
        <v>2.7</v>
      </c>
      <c r="E8872" s="4">
        <v>191</v>
      </c>
      <c r="F8872" s="5">
        <v>0.33333333333333331</v>
      </c>
      <c r="G8872" s="6">
        <v>200</v>
      </c>
      <c r="H8872" s="7">
        <v>33000</v>
      </c>
      <c r="I8872" s="7">
        <f>FlightsPivot[[#This Row],[Total Fare]]*10%</f>
        <v>3300</v>
      </c>
      <c r="J8872" s="7">
        <f>FlightsPivot[[#This Row],[Total Fare]]+FlightsPivot[[#This Row],[10% tax ]]</f>
        <v>36300</v>
      </c>
      <c r="K8872" s="4">
        <v>5</v>
      </c>
      <c r="L8872" s="4">
        <v>2015</v>
      </c>
      <c r="M8872" t="str">
        <f>INDEX(RoutesPivot[DepAirport],MATCH($C8872,RoutesPivot[[RouteID]:[RouteID]],0))</f>
        <v>ORD</v>
      </c>
      <c r="N8872" t="str">
        <f>INDEX(RoutesPivot[AirportID],MATCH($C8872,RoutesPivot[[RouteID]:[RouteID]],0))</f>
        <v>IAH</v>
      </c>
      <c r="O8872">
        <f>INDEX(RoutesPivot[Distance],MATCH($C8872,RoutesPivot[[RouteID]:[RouteID]],0))</f>
        <v>800</v>
      </c>
      <c r="P8872">
        <f>INDEX(RoutesPivot[ListPrice],MATCH($C8872,RoutesPivot[[RouteID]:[RouteID]],0))</f>
        <v>200</v>
      </c>
      <c r="Q8872" t="str">
        <f>INDEX(AirportPivot[AirportName],MATCH($N8872,AirportPivot[[AirportID]:[AirportID]],0))</f>
        <v>George Bush Intercontinental/Houston</v>
      </c>
      <c r="R8872">
        <f>INDEX(AirportPivot[Gates (number of available)],MATCH($N8872,AirportPivot[[AirportID]:[AirportID]],0))</f>
        <v>80</v>
      </c>
    </row>
    <row r="8873" spans="1:18" x14ac:dyDescent="0.25">
      <c r="A8873" s="3" t="s">
        <v>8905</v>
      </c>
      <c r="B8873" s="12">
        <v>41789</v>
      </c>
      <c r="C8873" s="4" t="s">
        <v>98</v>
      </c>
      <c r="D8873" s="4">
        <v>2.4</v>
      </c>
      <c r="E8873" s="4">
        <v>82</v>
      </c>
      <c r="F8873" s="5">
        <v>0.58333333333333337</v>
      </c>
      <c r="G8873" s="6">
        <v>275</v>
      </c>
      <c r="H8873" s="7">
        <v>49775</v>
      </c>
      <c r="I8873" s="7">
        <f>FlightsPivot[[#This Row],[Total Fare]]*10%</f>
        <v>4977.5</v>
      </c>
      <c r="J8873" s="7">
        <f>FlightsPivot[[#This Row],[Total Fare]]+FlightsPivot[[#This Row],[10% tax ]]</f>
        <v>54752.5</v>
      </c>
      <c r="K8873" s="4">
        <v>5</v>
      </c>
      <c r="L8873" s="4">
        <v>2014</v>
      </c>
      <c r="M8873" t="str">
        <f>INDEX(RoutesPivot[DepAirport],MATCH($C8873,RoutesPivot[[RouteID]:[RouteID]],0))</f>
        <v>ORD</v>
      </c>
      <c r="N8873" t="str">
        <f>INDEX(RoutesPivot[AirportID],MATCH($C8873,RoutesPivot[[RouteID]:[RouteID]],0))</f>
        <v>PHL</v>
      </c>
      <c r="O8873">
        <f>INDEX(RoutesPivot[Distance],MATCH($C8873,RoutesPivot[[RouteID]:[RouteID]],0))</f>
        <v>580</v>
      </c>
      <c r="P8873">
        <f>INDEX(RoutesPivot[ListPrice],MATCH($C8873,RoutesPivot[[RouteID]:[RouteID]],0))</f>
        <v>275</v>
      </c>
      <c r="Q8873" t="str">
        <f>INDEX(AirportPivot[AirportName],MATCH($N8873,AirportPivot[[AirportID]:[AirportID]],0))</f>
        <v>Philadelphia International</v>
      </c>
      <c r="R8873">
        <f>INDEX(AirportPivot[Gates (number of available)],MATCH($N8873,AirportPivot[[AirportID]:[AirportID]],0))</f>
        <v>89</v>
      </c>
    </row>
    <row r="8874" spans="1:18" x14ac:dyDescent="0.25">
      <c r="A8874" s="3" t="s">
        <v>8906</v>
      </c>
      <c r="B8874" s="12">
        <v>42108</v>
      </c>
      <c r="C8874" s="4" t="s">
        <v>40</v>
      </c>
      <c r="D8874" s="4">
        <v>2.2999999999999998</v>
      </c>
      <c r="E8874" s="4">
        <v>190</v>
      </c>
      <c r="F8874" s="5">
        <v>0.41666666666666669</v>
      </c>
      <c r="G8874" s="6">
        <v>115</v>
      </c>
      <c r="H8874" s="7">
        <v>18975</v>
      </c>
      <c r="I8874" s="7">
        <f>FlightsPivot[[#This Row],[Total Fare]]*10%</f>
        <v>1897.5</v>
      </c>
      <c r="J8874" s="7">
        <f>FlightsPivot[[#This Row],[Total Fare]]+FlightsPivot[[#This Row],[10% tax ]]</f>
        <v>20872.5</v>
      </c>
      <c r="K8874" s="4">
        <v>4</v>
      </c>
      <c r="L8874" s="4">
        <v>2015</v>
      </c>
      <c r="M8874" t="str">
        <f>INDEX(RoutesPivot[DepAirport],MATCH($C8874,RoutesPivot[[RouteID]:[RouteID]],0))</f>
        <v>ORD</v>
      </c>
      <c r="N8874" t="str">
        <f>INDEX(RoutesPivot[AirportID],MATCH($C8874,RoutesPivot[[RouteID]:[RouteID]],0))</f>
        <v>MSP</v>
      </c>
      <c r="O8874">
        <f>INDEX(RoutesPivot[Distance],MATCH($C8874,RoutesPivot[[RouteID]:[RouteID]],0))</f>
        <v>300</v>
      </c>
      <c r="P8874">
        <f>INDEX(RoutesPivot[ListPrice],MATCH($C8874,RoutesPivot[[RouteID]:[RouteID]],0))</f>
        <v>115</v>
      </c>
      <c r="Q8874" t="str">
        <f>INDEX(AirportPivot[AirportName],MATCH($N8874,AirportPivot[[AirportID]:[AirportID]],0))</f>
        <v>Minneapolis-St Paul International/Wold-Chamberlain</v>
      </c>
      <c r="R8874">
        <f>INDEX(AirportPivot[Gates (number of available)],MATCH($N8874,AirportPivot[[AirportID]:[AirportID]],0))</f>
        <v>65</v>
      </c>
    </row>
    <row r="8875" spans="1:18" x14ac:dyDescent="0.25">
      <c r="A8875" s="3" t="s">
        <v>8907</v>
      </c>
      <c r="B8875" s="12">
        <v>42329</v>
      </c>
      <c r="C8875" s="4" t="s">
        <v>19</v>
      </c>
      <c r="D8875" s="4">
        <v>2.4</v>
      </c>
      <c r="E8875" s="4">
        <v>9</v>
      </c>
      <c r="F8875" s="5">
        <v>0.33333333333333331</v>
      </c>
      <c r="G8875" s="6">
        <v>200</v>
      </c>
      <c r="H8875" s="7">
        <v>37000</v>
      </c>
      <c r="I8875" s="7">
        <f>FlightsPivot[[#This Row],[Total Fare]]*10%</f>
        <v>3700</v>
      </c>
      <c r="J8875" s="7">
        <f>FlightsPivot[[#This Row],[Total Fare]]+FlightsPivot[[#This Row],[10% tax ]]</f>
        <v>40700</v>
      </c>
      <c r="K8875" s="4">
        <v>11</v>
      </c>
      <c r="L8875" s="4">
        <v>2015</v>
      </c>
      <c r="M8875" t="str">
        <f>INDEX(RoutesPivot[DepAirport],MATCH($C8875,RoutesPivot[[RouteID]:[RouteID]],0))</f>
        <v>ORD</v>
      </c>
      <c r="N8875" t="str">
        <f>INDEX(RoutesPivot[AirportID],MATCH($C8875,RoutesPivot[[RouteID]:[RouteID]],0))</f>
        <v>IAH</v>
      </c>
      <c r="O8875">
        <f>INDEX(RoutesPivot[Distance],MATCH($C8875,RoutesPivot[[RouteID]:[RouteID]],0))</f>
        <v>800</v>
      </c>
      <c r="P8875">
        <f>INDEX(RoutesPivot[ListPrice],MATCH($C8875,RoutesPivot[[RouteID]:[RouteID]],0))</f>
        <v>200</v>
      </c>
      <c r="Q8875" t="str">
        <f>INDEX(AirportPivot[AirportName],MATCH($N8875,AirportPivot[[AirportID]:[AirportID]],0))</f>
        <v>George Bush Intercontinental/Houston</v>
      </c>
      <c r="R8875">
        <f>INDEX(AirportPivot[Gates (number of available)],MATCH($N8875,AirportPivot[[AirportID]:[AirportID]],0))</f>
        <v>80</v>
      </c>
    </row>
    <row r="8876" spans="1:18" x14ac:dyDescent="0.25">
      <c r="A8876" s="3" t="s">
        <v>8908</v>
      </c>
      <c r="B8876" s="12">
        <v>41952</v>
      </c>
      <c r="C8876" s="4" t="s">
        <v>15</v>
      </c>
      <c r="D8876" s="4">
        <v>0.5</v>
      </c>
      <c r="E8876" s="4">
        <v>110</v>
      </c>
      <c r="F8876" s="5">
        <v>0.70833333333333337</v>
      </c>
      <c r="G8876" s="6">
        <v>225</v>
      </c>
      <c r="H8876" s="7">
        <v>41625</v>
      </c>
      <c r="I8876" s="7">
        <f>FlightsPivot[[#This Row],[Total Fare]]*10%</f>
        <v>4162.5</v>
      </c>
      <c r="J8876" s="7">
        <f>FlightsPivot[[#This Row],[Total Fare]]+FlightsPivot[[#This Row],[10% tax ]]</f>
        <v>45787.5</v>
      </c>
      <c r="K8876" s="4">
        <v>11</v>
      </c>
      <c r="L8876" s="4">
        <v>2014</v>
      </c>
      <c r="M8876" t="str">
        <f>INDEX(RoutesPivot[DepAirport],MATCH($C8876,RoutesPivot[[RouteID]:[RouteID]],0))</f>
        <v>ORD</v>
      </c>
      <c r="N8876" t="str">
        <f>INDEX(RoutesPivot[AirportID],MATCH($C8876,RoutesPivot[[RouteID]:[RouteID]],0))</f>
        <v>EWR</v>
      </c>
      <c r="O8876">
        <f>INDEX(RoutesPivot[Distance],MATCH($C8876,RoutesPivot[[RouteID]:[RouteID]],0))</f>
        <v>600</v>
      </c>
      <c r="P8876">
        <f>INDEX(RoutesPivot[ListPrice],MATCH($C8876,RoutesPivot[[RouteID]:[RouteID]],0))</f>
        <v>225</v>
      </c>
      <c r="Q8876" t="str">
        <f>INDEX(AirportPivot[AirportName],MATCH($N8876,AirportPivot[[AirportID]:[AirportID]],0))</f>
        <v>Newark Liberty International</v>
      </c>
      <c r="R8876">
        <f>INDEX(AirportPivot[Gates (number of available)],MATCH($N8876,AirportPivot[[AirportID]:[AirportID]],0))</f>
        <v>82</v>
      </c>
    </row>
    <row r="8877" spans="1:18" x14ac:dyDescent="0.25">
      <c r="A8877" s="3" t="s">
        <v>8909</v>
      </c>
      <c r="B8877" s="12">
        <v>41824</v>
      </c>
      <c r="C8877" s="4" t="s">
        <v>37</v>
      </c>
      <c r="D8877" s="4">
        <v>1.8</v>
      </c>
      <c r="E8877" s="4">
        <v>156</v>
      </c>
      <c r="F8877" s="5">
        <v>0.8125</v>
      </c>
      <c r="G8877" s="6">
        <v>385</v>
      </c>
      <c r="H8877" s="7">
        <v>63525</v>
      </c>
      <c r="I8877" s="7">
        <f>FlightsPivot[[#This Row],[Total Fare]]*10%</f>
        <v>6352.5</v>
      </c>
      <c r="J8877" s="7">
        <f>FlightsPivot[[#This Row],[Total Fare]]+FlightsPivot[[#This Row],[10% tax ]]</f>
        <v>69877.5</v>
      </c>
      <c r="K8877" s="4">
        <v>7</v>
      </c>
      <c r="L8877" s="4">
        <v>2014</v>
      </c>
      <c r="M8877" t="str">
        <f>INDEX(RoutesPivot[DepAirport],MATCH($C8877,RoutesPivot[[RouteID]:[RouteID]],0))</f>
        <v>ORD</v>
      </c>
      <c r="N8877" t="str">
        <f>INDEX(RoutesPivot[AirportID],MATCH($C8877,RoutesPivot[[RouteID]:[RouteID]],0))</f>
        <v>SEA</v>
      </c>
      <c r="O8877">
        <f>INDEX(RoutesPivot[Distance],MATCH($C8877,RoutesPivot[[RouteID]:[RouteID]],0))</f>
        <v>1500</v>
      </c>
      <c r="P8877">
        <f>INDEX(RoutesPivot[ListPrice],MATCH($C8877,RoutesPivot[[RouteID]:[RouteID]],0))</f>
        <v>350</v>
      </c>
      <c r="Q8877" t="str">
        <f>INDEX(AirportPivot[AirportName],MATCH($N8877,AirportPivot[[AirportID]:[AirportID]],0))</f>
        <v>Seattle-Tacoma International</v>
      </c>
      <c r="R8877">
        <f>INDEX(AirportPivot[Gates (number of available)],MATCH($N8877,AirportPivot[[AirportID]:[AirportID]],0))</f>
        <v>58</v>
      </c>
    </row>
    <row r="8878" spans="1:18" x14ac:dyDescent="0.25">
      <c r="A8878" s="3" t="s">
        <v>8910</v>
      </c>
      <c r="B8878" s="12">
        <v>41860</v>
      </c>
      <c r="C8878" s="4" t="s">
        <v>98</v>
      </c>
      <c r="D8878" s="4">
        <v>1.4</v>
      </c>
      <c r="E8878" s="4">
        <v>29</v>
      </c>
      <c r="F8878" s="5">
        <v>0.45833333333333331</v>
      </c>
      <c r="G8878" s="6">
        <v>302.5</v>
      </c>
      <c r="H8878" s="7">
        <v>55962.5</v>
      </c>
      <c r="I8878" s="7">
        <f>FlightsPivot[[#This Row],[Total Fare]]*10%</f>
        <v>5596.25</v>
      </c>
      <c r="J8878" s="7">
        <f>FlightsPivot[[#This Row],[Total Fare]]+FlightsPivot[[#This Row],[10% tax ]]</f>
        <v>61558.75</v>
      </c>
      <c r="K8878" s="4">
        <v>8</v>
      </c>
      <c r="L8878" s="4">
        <v>2014</v>
      </c>
      <c r="M8878" t="str">
        <f>INDEX(RoutesPivot[DepAirport],MATCH($C8878,RoutesPivot[[RouteID]:[RouteID]],0))</f>
        <v>ORD</v>
      </c>
      <c r="N8878" t="str">
        <f>INDEX(RoutesPivot[AirportID],MATCH($C8878,RoutesPivot[[RouteID]:[RouteID]],0))</f>
        <v>PHL</v>
      </c>
      <c r="O8878">
        <f>INDEX(RoutesPivot[Distance],MATCH($C8878,RoutesPivot[[RouteID]:[RouteID]],0))</f>
        <v>580</v>
      </c>
      <c r="P8878">
        <f>INDEX(RoutesPivot[ListPrice],MATCH($C8878,RoutesPivot[[RouteID]:[RouteID]],0))</f>
        <v>275</v>
      </c>
      <c r="Q8878" t="str">
        <f>INDEX(AirportPivot[AirportName],MATCH($N8878,AirportPivot[[AirportID]:[AirportID]],0))</f>
        <v>Philadelphia International</v>
      </c>
      <c r="R8878">
        <f>INDEX(AirportPivot[Gates (number of available)],MATCH($N8878,AirportPivot[[AirportID]:[AirportID]],0))</f>
        <v>89</v>
      </c>
    </row>
    <row r="8879" spans="1:18" x14ac:dyDescent="0.25">
      <c r="A8879" s="3" t="s">
        <v>8911</v>
      </c>
      <c r="B8879" s="12">
        <v>42136</v>
      </c>
      <c r="C8879" s="4" t="s">
        <v>86</v>
      </c>
      <c r="D8879" s="4">
        <v>2.7</v>
      </c>
      <c r="E8879" s="4">
        <v>37</v>
      </c>
      <c r="F8879" s="5">
        <v>0.33333333333333331</v>
      </c>
      <c r="G8879" s="6">
        <v>115</v>
      </c>
      <c r="H8879" s="7">
        <v>18975</v>
      </c>
      <c r="I8879" s="7">
        <f>FlightsPivot[[#This Row],[Total Fare]]*10%</f>
        <v>1897.5</v>
      </c>
      <c r="J8879" s="7">
        <f>FlightsPivot[[#This Row],[Total Fare]]+FlightsPivot[[#This Row],[10% tax ]]</f>
        <v>20872.5</v>
      </c>
      <c r="K8879" s="4">
        <v>5</v>
      </c>
      <c r="L8879" s="4">
        <v>2015</v>
      </c>
      <c r="M8879" t="str">
        <f>INDEX(RoutesPivot[DepAirport],MATCH($C8879,RoutesPivot[[RouteID]:[RouteID]],0))</f>
        <v>ORD</v>
      </c>
      <c r="N8879" t="str">
        <f>INDEX(RoutesPivot[AirportID],MATCH($C8879,RoutesPivot[[RouteID]:[RouteID]],0))</f>
        <v>DTW</v>
      </c>
      <c r="O8879">
        <f>INDEX(RoutesPivot[Distance],MATCH($C8879,RoutesPivot[[RouteID]:[RouteID]],0))</f>
        <v>200</v>
      </c>
      <c r="P8879">
        <f>INDEX(RoutesPivot[ListPrice],MATCH($C8879,RoutesPivot[[RouteID]:[RouteID]],0))</f>
        <v>115</v>
      </c>
      <c r="Q8879" t="str">
        <f>INDEX(AirportPivot[AirportName],MATCH($N8879,AirportPivot[[AirportID]:[AirportID]],0))</f>
        <v>Detroit Metropolitan Wayne County</v>
      </c>
      <c r="R8879">
        <f>INDEX(AirportPivot[Gates (number of available)],MATCH($N8879,AirportPivot[[AirportID]:[AirportID]],0))</f>
        <v>60</v>
      </c>
    </row>
    <row r="8880" spans="1:18" x14ac:dyDescent="0.25">
      <c r="A8880" s="3" t="s">
        <v>8912</v>
      </c>
      <c r="B8880" s="12">
        <v>42260</v>
      </c>
      <c r="C8880" s="4" t="s">
        <v>13</v>
      </c>
      <c r="D8880" s="4">
        <v>1.7</v>
      </c>
      <c r="E8880" s="4">
        <v>196</v>
      </c>
      <c r="F8880" s="5">
        <v>0.35416666666666669</v>
      </c>
      <c r="G8880" s="6">
        <v>250</v>
      </c>
      <c r="H8880" s="7">
        <v>41250</v>
      </c>
      <c r="I8880" s="7">
        <f>FlightsPivot[[#This Row],[Total Fare]]*10%</f>
        <v>4125</v>
      </c>
      <c r="J8880" s="7">
        <f>FlightsPivot[[#This Row],[Total Fare]]+FlightsPivot[[#This Row],[10% tax ]]</f>
        <v>45375</v>
      </c>
      <c r="K8880" s="4">
        <v>9</v>
      </c>
      <c r="L8880" s="4">
        <v>2015</v>
      </c>
      <c r="M8880" t="str">
        <f>INDEX(RoutesPivot[DepAirport],MATCH($C8880,RoutesPivot[[RouteID]:[RouteID]],0))</f>
        <v>ORD</v>
      </c>
      <c r="N8880" t="str">
        <f>INDEX(RoutesPivot[AirportID],MATCH($C8880,RoutesPivot[[RouteID]:[RouteID]],0))</f>
        <v>JFK</v>
      </c>
      <c r="O8880">
        <f>INDEX(RoutesPivot[Distance],MATCH($C8880,RoutesPivot[[RouteID]:[RouteID]],0))</f>
        <v>619</v>
      </c>
      <c r="P8880">
        <f>INDEX(RoutesPivot[ListPrice],MATCH($C8880,RoutesPivot[[RouteID]:[RouteID]],0))</f>
        <v>250</v>
      </c>
      <c r="Q8880" t="str">
        <f>INDEX(AirportPivot[AirportName],MATCH($N8880,AirportPivot[[AirportID]:[AirportID]],0))</f>
        <v>John F Kennedy International</v>
      </c>
      <c r="R8880">
        <f>INDEX(AirportPivot[Gates (number of available)],MATCH($N8880,AirportPivot[[AirportID]:[AirportID]],0))</f>
        <v>120</v>
      </c>
    </row>
    <row r="8881" spans="1:18" x14ac:dyDescent="0.25">
      <c r="A8881" s="3" t="s">
        <v>8913</v>
      </c>
      <c r="B8881" s="12">
        <v>41694</v>
      </c>
      <c r="C8881" s="4" t="s">
        <v>50</v>
      </c>
      <c r="D8881" s="4">
        <v>1.9</v>
      </c>
      <c r="E8881" s="4">
        <v>38</v>
      </c>
      <c r="F8881" s="5">
        <v>0.79166666666666663</v>
      </c>
      <c r="G8881" s="6">
        <v>275</v>
      </c>
      <c r="H8881" s="7">
        <v>45375</v>
      </c>
      <c r="I8881" s="7">
        <f>FlightsPivot[[#This Row],[Total Fare]]*10%</f>
        <v>4537.5</v>
      </c>
      <c r="J8881" s="7">
        <f>FlightsPivot[[#This Row],[Total Fare]]+FlightsPivot[[#This Row],[10% tax ]]</f>
        <v>49912.5</v>
      </c>
      <c r="K8881" s="4">
        <v>2</v>
      </c>
      <c r="L8881" s="4">
        <v>2014</v>
      </c>
      <c r="M8881" t="str">
        <f>INDEX(RoutesPivot[DepAirport],MATCH($C8881,RoutesPivot[[RouteID]:[RouteID]],0))</f>
        <v>ORD</v>
      </c>
      <c r="N8881" t="str">
        <f>INDEX(RoutesPivot[AirportID],MATCH($C8881,RoutesPivot[[RouteID]:[RouteID]],0))</f>
        <v>LGA</v>
      </c>
      <c r="O8881">
        <f>INDEX(RoutesPivot[Distance],MATCH($C8881,RoutesPivot[[RouteID]:[RouteID]],0))</f>
        <v>610</v>
      </c>
      <c r="P8881">
        <f>INDEX(RoutesPivot[ListPrice],MATCH($C8881,RoutesPivot[[RouteID]:[RouteID]],0))</f>
        <v>275</v>
      </c>
      <c r="Q8881" t="str">
        <f>INDEX(AirportPivot[AirportName],MATCH($N8881,AirportPivot[[AirportID]:[AirportID]],0))</f>
        <v>Laguardia</v>
      </c>
      <c r="R8881">
        <f>INDEX(AirportPivot[Gates (number of available)],MATCH($N8881,AirportPivot[[AirportID]:[AirportID]],0))</f>
        <v>66</v>
      </c>
    </row>
    <row r="8882" spans="1:18" x14ac:dyDescent="0.25">
      <c r="A8882" s="3" t="s">
        <v>8914</v>
      </c>
      <c r="B8882" s="12">
        <v>42267</v>
      </c>
      <c r="C8882" s="4" t="s">
        <v>23</v>
      </c>
      <c r="D8882" s="4">
        <v>2</v>
      </c>
      <c r="E8882" s="4">
        <v>89</v>
      </c>
      <c r="F8882" s="5">
        <v>0.6875</v>
      </c>
      <c r="G8882" s="6">
        <v>300</v>
      </c>
      <c r="H8882" s="7">
        <v>54300</v>
      </c>
      <c r="I8882" s="7">
        <f>FlightsPivot[[#This Row],[Total Fare]]*10%</f>
        <v>5430</v>
      </c>
      <c r="J8882" s="7">
        <f>FlightsPivot[[#This Row],[Total Fare]]+FlightsPivot[[#This Row],[10% tax ]]</f>
        <v>59730</v>
      </c>
      <c r="K8882" s="4">
        <v>9</v>
      </c>
      <c r="L8882" s="4">
        <v>2015</v>
      </c>
      <c r="M8882" t="str">
        <f>INDEX(RoutesPivot[DepAirport],MATCH($C8882,RoutesPivot[[RouteID]:[RouteID]],0))</f>
        <v>ORD</v>
      </c>
      <c r="N8882" t="str">
        <f>INDEX(RoutesPivot[AirportID],MATCH($C8882,RoutesPivot[[RouteID]:[RouteID]],0))</f>
        <v>DEN</v>
      </c>
      <c r="O8882">
        <f>INDEX(RoutesPivot[Distance],MATCH($C8882,RoutesPivot[[RouteID]:[RouteID]],0))</f>
        <v>800</v>
      </c>
      <c r="P8882">
        <f>INDEX(RoutesPivot[ListPrice],MATCH($C8882,RoutesPivot[[RouteID]:[RouteID]],0))</f>
        <v>300</v>
      </c>
      <c r="Q8882" t="str">
        <f>INDEX(AirportPivot[AirportName],MATCH($N8882,AirportPivot[[AirportID]:[AirportID]],0))</f>
        <v>Denver International</v>
      </c>
      <c r="R8882">
        <f>INDEX(AirportPivot[Gates (number of available)],MATCH($N8882,AirportPivot[[AirportID]:[AirportID]],0))</f>
        <v>75</v>
      </c>
    </row>
    <row r="8883" spans="1:18" x14ac:dyDescent="0.25">
      <c r="A8883" s="3" t="s">
        <v>8915</v>
      </c>
      <c r="B8883" s="12">
        <v>42208</v>
      </c>
      <c r="C8883" s="4" t="s">
        <v>47</v>
      </c>
      <c r="D8883" s="4">
        <v>2.5</v>
      </c>
      <c r="E8883" s="4">
        <v>128</v>
      </c>
      <c r="F8883" s="5">
        <v>0.70833333333333337</v>
      </c>
      <c r="G8883" s="6">
        <v>275</v>
      </c>
      <c r="H8883" s="7">
        <v>50875</v>
      </c>
      <c r="I8883" s="7">
        <f>FlightsPivot[[#This Row],[Total Fare]]*10%</f>
        <v>5087.5</v>
      </c>
      <c r="J8883" s="7">
        <f>FlightsPivot[[#This Row],[Total Fare]]+FlightsPivot[[#This Row],[10% tax ]]</f>
        <v>55962.5</v>
      </c>
      <c r="K8883" s="4">
        <v>7</v>
      </c>
      <c r="L8883" s="4">
        <v>2015</v>
      </c>
      <c r="M8883" t="str">
        <f>INDEX(RoutesPivot[DepAirport],MATCH($C8883,RoutesPivot[[RouteID]:[RouteID]],0))</f>
        <v>ORD</v>
      </c>
      <c r="N8883" t="str">
        <f>INDEX(RoutesPivot[AirportID],MATCH($C8883,RoutesPivot[[RouteID]:[RouteID]],0))</f>
        <v>PHX</v>
      </c>
      <c r="O8883">
        <f>INDEX(RoutesPivot[Distance],MATCH($C8883,RoutesPivot[[RouteID]:[RouteID]],0))</f>
        <v>1200</v>
      </c>
      <c r="P8883">
        <f>INDEX(RoutesPivot[ListPrice],MATCH($C8883,RoutesPivot[[RouteID]:[RouteID]],0))</f>
        <v>250</v>
      </c>
      <c r="Q8883" t="str">
        <f>INDEX(AirportPivot[AirportName],MATCH($N8883,AirportPivot[[AirportID]:[AirportID]],0))</f>
        <v>Phoenix Sky Harbor International</v>
      </c>
      <c r="R8883">
        <f>INDEX(AirportPivot[Gates (number of available)],MATCH($N8883,AirportPivot[[AirportID]:[AirportID]],0))</f>
        <v>60</v>
      </c>
    </row>
    <row r="8884" spans="1:18" x14ac:dyDescent="0.25">
      <c r="A8884" s="3" t="s">
        <v>8916</v>
      </c>
      <c r="B8884" s="12">
        <v>41745</v>
      </c>
      <c r="C8884" s="4" t="s">
        <v>47</v>
      </c>
      <c r="D8884" s="4">
        <v>2.7</v>
      </c>
      <c r="E8884" s="4">
        <v>97</v>
      </c>
      <c r="F8884" s="5">
        <v>0.5</v>
      </c>
      <c r="G8884" s="6">
        <v>250</v>
      </c>
      <c r="H8884" s="7">
        <v>46250</v>
      </c>
      <c r="I8884" s="7">
        <f>FlightsPivot[[#This Row],[Total Fare]]*10%</f>
        <v>4625</v>
      </c>
      <c r="J8884" s="7">
        <f>FlightsPivot[[#This Row],[Total Fare]]+FlightsPivot[[#This Row],[10% tax ]]</f>
        <v>50875</v>
      </c>
      <c r="K8884" s="4">
        <v>4</v>
      </c>
      <c r="L8884" s="4">
        <v>2014</v>
      </c>
      <c r="M8884" t="str">
        <f>INDEX(RoutesPivot[DepAirport],MATCH($C8884,RoutesPivot[[RouteID]:[RouteID]],0))</f>
        <v>ORD</v>
      </c>
      <c r="N8884" t="str">
        <f>INDEX(RoutesPivot[AirportID],MATCH($C8884,RoutesPivot[[RouteID]:[RouteID]],0))</f>
        <v>PHX</v>
      </c>
      <c r="O8884">
        <f>INDEX(RoutesPivot[Distance],MATCH($C8884,RoutesPivot[[RouteID]:[RouteID]],0))</f>
        <v>1200</v>
      </c>
      <c r="P8884">
        <f>INDEX(RoutesPivot[ListPrice],MATCH($C8884,RoutesPivot[[RouteID]:[RouteID]],0))</f>
        <v>250</v>
      </c>
      <c r="Q8884" t="str">
        <f>INDEX(AirportPivot[AirportName],MATCH($N8884,AirportPivot[[AirportID]:[AirportID]],0))</f>
        <v>Phoenix Sky Harbor International</v>
      </c>
      <c r="R8884">
        <f>INDEX(AirportPivot[Gates (number of available)],MATCH($N8884,AirportPivot[[AirportID]:[AirportID]],0))</f>
        <v>60</v>
      </c>
    </row>
    <row r="8885" spans="1:18" x14ac:dyDescent="0.25">
      <c r="A8885" s="3" t="s">
        <v>8917</v>
      </c>
      <c r="B8885" s="12">
        <v>41949</v>
      </c>
      <c r="C8885" s="4" t="s">
        <v>47</v>
      </c>
      <c r="D8885" s="4">
        <v>1.9</v>
      </c>
      <c r="E8885" s="4">
        <v>160</v>
      </c>
      <c r="F8885" s="5">
        <v>0.64583333333333337</v>
      </c>
      <c r="G8885" s="6">
        <v>250</v>
      </c>
      <c r="H8885" s="7">
        <v>41250</v>
      </c>
      <c r="I8885" s="7">
        <f>FlightsPivot[[#This Row],[Total Fare]]*10%</f>
        <v>4125</v>
      </c>
      <c r="J8885" s="7">
        <f>FlightsPivot[[#This Row],[Total Fare]]+FlightsPivot[[#This Row],[10% tax ]]</f>
        <v>45375</v>
      </c>
      <c r="K8885" s="4">
        <v>11</v>
      </c>
      <c r="L8885" s="4">
        <v>2014</v>
      </c>
      <c r="M8885" t="str">
        <f>INDEX(RoutesPivot[DepAirport],MATCH($C8885,RoutesPivot[[RouteID]:[RouteID]],0))</f>
        <v>ORD</v>
      </c>
      <c r="N8885" t="str">
        <f>INDEX(RoutesPivot[AirportID],MATCH($C8885,RoutesPivot[[RouteID]:[RouteID]],0))</f>
        <v>PHX</v>
      </c>
      <c r="O8885">
        <f>INDEX(RoutesPivot[Distance],MATCH($C8885,RoutesPivot[[RouteID]:[RouteID]],0))</f>
        <v>1200</v>
      </c>
      <c r="P8885">
        <f>INDEX(RoutesPivot[ListPrice],MATCH($C8885,RoutesPivot[[RouteID]:[RouteID]],0))</f>
        <v>250</v>
      </c>
      <c r="Q8885" t="str">
        <f>INDEX(AirportPivot[AirportName],MATCH($N8885,AirportPivot[[AirportID]:[AirportID]],0))</f>
        <v>Phoenix Sky Harbor International</v>
      </c>
      <c r="R8885">
        <f>INDEX(AirportPivot[Gates (number of available)],MATCH($N8885,AirportPivot[[AirportID]:[AirportID]],0))</f>
        <v>60</v>
      </c>
    </row>
    <row r="8886" spans="1:18" x14ac:dyDescent="0.25">
      <c r="A8886" s="3" t="s">
        <v>8918</v>
      </c>
      <c r="B8886" s="12">
        <v>42296</v>
      </c>
      <c r="C8886" s="4" t="s">
        <v>19</v>
      </c>
      <c r="D8886" s="4">
        <v>1.5</v>
      </c>
      <c r="E8886" s="4">
        <v>9</v>
      </c>
      <c r="F8886" s="5">
        <v>0.875</v>
      </c>
      <c r="G8886" s="6">
        <v>200</v>
      </c>
      <c r="H8886" s="7">
        <v>37000</v>
      </c>
      <c r="I8886" s="7">
        <f>FlightsPivot[[#This Row],[Total Fare]]*10%</f>
        <v>3700</v>
      </c>
      <c r="J8886" s="7">
        <f>FlightsPivot[[#This Row],[Total Fare]]+FlightsPivot[[#This Row],[10% tax ]]</f>
        <v>40700</v>
      </c>
      <c r="K8886" s="4">
        <v>10</v>
      </c>
      <c r="L8886" s="4">
        <v>2015</v>
      </c>
      <c r="M8886" t="str">
        <f>INDEX(RoutesPivot[DepAirport],MATCH($C8886,RoutesPivot[[RouteID]:[RouteID]],0))</f>
        <v>ORD</v>
      </c>
      <c r="N8886" t="str">
        <f>INDEX(RoutesPivot[AirportID],MATCH($C8886,RoutesPivot[[RouteID]:[RouteID]],0))</f>
        <v>IAH</v>
      </c>
      <c r="O8886">
        <f>INDEX(RoutesPivot[Distance],MATCH($C8886,RoutesPivot[[RouteID]:[RouteID]],0))</f>
        <v>800</v>
      </c>
      <c r="P8886">
        <f>INDEX(RoutesPivot[ListPrice],MATCH($C8886,RoutesPivot[[RouteID]:[RouteID]],0))</f>
        <v>200</v>
      </c>
      <c r="Q8886" t="str">
        <f>INDEX(AirportPivot[AirportName],MATCH($N8886,AirportPivot[[AirportID]:[AirportID]],0))</f>
        <v>George Bush Intercontinental/Houston</v>
      </c>
      <c r="R8886">
        <f>INDEX(AirportPivot[Gates (number of available)],MATCH($N8886,AirportPivot[[AirportID]:[AirportID]],0))</f>
        <v>80</v>
      </c>
    </row>
    <row r="8887" spans="1:18" x14ac:dyDescent="0.25">
      <c r="A8887" s="3" t="s">
        <v>8919</v>
      </c>
      <c r="B8887" s="12">
        <v>42040</v>
      </c>
      <c r="C8887" s="4" t="s">
        <v>19</v>
      </c>
      <c r="D8887" s="4">
        <v>3</v>
      </c>
      <c r="E8887" s="4">
        <v>121</v>
      </c>
      <c r="F8887" s="5">
        <v>0.83333333333333337</v>
      </c>
      <c r="G8887" s="6">
        <v>200</v>
      </c>
      <c r="H8887" s="7">
        <v>37000</v>
      </c>
      <c r="I8887" s="7">
        <f>FlightsPivot[[#This Row],[Total Fare]]*10%</f>
        <v>3700</v>
      </c>
      <c r="J8887" s="7">
        <f>FlightsPivot[[#This Row],[Total Fare]]+FlightsPivot[[#This Row],[10% tax ]]</f>
        <v>40700</v>
      </c>
      <c r="K8887" s="4">
        <v>2</v>
      </c>
      <c r="L8887" s="4">
        <v>2015</v>
      </c>
      <c r="M8887" t="str">
        <f>INDEX(RoutesPivot[DepAirport],MATCH($C8887,RoutesPivot[[RouteID]:[RouteID]],0))</f>
        <v>ORD</v>
      </c>
      <c r="N8887" t="str">
        <f>INDEX(RoutesPivot[AirportID],MATCH($C8887,RoutesPivot[[RouteID]:[RouteID]],0))</f>
        <v>IAH</v>
      </c>
      <c r="O8887">
        <f>INDEX(RoutesPivot[Distance],MATCH($C8887,RoutesPivot[[RouteID]:[RouteID]],0))</f>
        <v>800</v>
      </c>
      <c r="P8887">
        <f>INDEX(RoutesPivot[ListPrice],MATCH($C8887,RoutesPivot[[RouteID]:[RouteID]],0))</f>
        <v>200</v>
      </c>
      <c r="Q8887" t="str">
        <f>INDEX(AirportPivot[AirportName],MATCH($N8887,AirportPivot[[AirportID]:[AirportID]],0))</f>
        <v>George Bush Intercontinental/Houston</v>
      </c>
      <c r="R8887">
        <f>INDEX(AirportPivot[Gates (number of available)],MATCH($N8887,AirportPivot[[AirportID]:[AirportID]],0))</f>
        <v>80</v>
      </c>
    </row>
    <row r="8888" spans="1:18" x14ac:dyDescent="0.25">
      <c r="A8888" s="3" t="s">
        <v>8920</v>
      </c>
      <c r="B8888" s="12">
        <v>41805</v>
      </c>
      <c r="C8888" s="4" t="s">
        <v>27</v>
      </c>
      <c r="D8888" s="4">
        <v>10.4</v>
      </c>
      <c r="E8888" s="4">
        <v>64</v>
      </c>
      <c r="F8888" s="5">
        <v>0.875</v>
      </c>
      <c r="G8888" s="6">
        <v>220</v>
      </c>
      <c r="H8888" s="7">
        <v>39820</v>
      </c>
      <c r="I8888" s="7">
        <f>FlightsPivot[[#This Row],[Total Fare]]*10%</f>
        <v>3982</v>
      </c>
      <c r="J8888" s="7">
        <f>FlightsPivot[[#This Row],[Total Fare]]+FlightsPivot[[#This Row],[10% tax ]]</f>
        <v>43802</v>
      </c>
      <c r="K8888" s="4">
        <v>6</v>
      </c>
      <c r="L8888" s="4">
        <v>2014</v>
      </c>
      <c r="M8888" t="str">
        <f>INDEX(RoutesPivot[DepAirport],MATCH($C8888,RoutesPivot[[RouteID]:[RouteID]],0))</f>
        <v>ORD</v>
      </c>
      <c r="N8888" t="str">
        <f>INDEX(RoutesPivot[AirportID],MATCH($C8888,RoutesPivot[[RouteID]:[RouteID]],0))</f>
        <v>ATL</v>
      </c>
      <c r="O8888">
        <f>INDEX(RoutesPivot[Distance],MATCH($C8888,RoutesPivot[[RouteID]:[RouteID]],0))</f>
        <v>510</v>
      </c>
      <c r="P8888">
        <f>INDEX(RoutesPivot[ListPrice],MATCH($C8888,RoutesPivot[[RouteID]:[RouteID]],0))</f>
        <v>200</v>
      </c>
      <c r="Q8888" t="str">
        <f>INDEX(AirportPivot[AirportName],MATCH($N8888,AirportPivot[[AirportID]:[AirportID]],0))</f>
        <v>Hartsfield-Jackson Atlanta International</v>
      </c>
      <c r="R8888">
        <f>INDEX(AirportPivot[Gates (number of available)],MATCH($N8888,AirportPivot[[AirportID]:[AirportID]],0))</f>
        <v>100</v>
      </c>
    </row>
    <row r="8889" spans="1:18" x14ac:dyDescent="0.25">
      <c r="A8889" s="3" t="s">
        <v>8921</v>
      </c>
      <c r="B8889" s="12">
        <v>42326</v>
      </c>
      <c r="C8889" s="4" t="s">
        <v>70</v>
      </c>
      <c r="D8889" s="4">
        <v>4</v>
      </c>
      <c r="E8889" s="4">
        <v>173</v>
      </c>
      <c r="F8889" s="5">
        <v>0.6875</v>
      </c>
      <c r="G8889" s="6">
        <v>275</v>
      </c>
      <c r="H8889" s="7">
        <v>45375</v>
      </c>
      <c r="I8889" s="7">
        <f>FlightsPivot[[#This Row],[Total Fare]]*10%</f>
        <v>4537.5</v>
      </c>
      <c r="J8889" s="7">
        <f>FlightsPivot[[#This Row],[Total Fare]]+FlightsPivot[[#This Row],[10% tax ]]</f>
        <v>49912.5</v>
      </c>
      <c r="K8889" s="4">
        <v>11</v>
      </c>
      <c r="L8889" s="4">
        <v>2015</v>
      </c>
      <c r="M8889" t="str">
        <f>INDEX(RoutesPivot[DepAirport],MATCH($C8889,RoutesPivot[[RouteID]:[RouteID]],0))</f>
        <v>ORD</v>
      </c>
      <c r="N8889" t="str">
        <f>INDEX(RoutesPivot[AirportID],MATCH($C8889,RoutesPivot[[RouteID]:[RouteID]],0))</f>
        <v>LAS</v>
      </c>
      <c r="O8889">
        <f>INDEX(RoutesPivot[Distance],MATCH($C8889,RoutesPivot[[RouteID]:[RouteID]],0))</f>
        <v>1100</v>
      </c>
      <c r="P8889">
        <f>INDEX(RoutesPivot[ListPrice],MATCH($C8889,RoutesPivot[[RouteID]:[RouteID]],0))</f>
        <v>275</v>
      </c>
      <c r="Q8889" t="str">
        <f>INDEX(AirportPivot[AirportName],MATCH($N8889,AirportPivot[[AirportID]:[AirportID]],0))</f>
        <v>McCarran International</v>
      </c>
      <c r="R8889">
        <f>INDEX(AirportPivot[Gates (number of available)],MATCH($N8889,AirportPivot[[AirportID]:[AirportID]],0))</f>
        <v>68</v>
      </c>
    </row>
    <row r="8890" spans="1:18" x14ac:dyDescent="0.25">
      <c r="A8890" s="3" t="s">
        <v>8922</v>
      </c>
      <c r="B8890" s="12">
        <v>41736</v>
      </c>
      <c r="C8890" s="4" t="s">
        <v>23</v>
      </c>
      <c r="D8890" s="4">
        <v>2.1</v>
      </c>
      <c r="E8890" s="4">
        <v>84</v>
      </c>
      <c r="F8890" s="5">
        <v>0.77083333333333337</v>
      </c>
      <c r="G8890" s="6">
        <v>300</v>
      </c>
      <c r="H8890" s="7">
        <v>54300</v>
      </c>
      <c r="I8890" s="7">
        <f>FlightsPivot[[#This Row],[Total Fare]]*10%</f>
        <v>5430</v>
      </c>
      <c r="J8890" s="7">
        <f>FlightsPivot[[#This Row],[Total Fare]]+FlightsPivot[[#This Row],[10% tax ]]</f>
        <v>59730</v>
      </c>
      <c r="K8890" s="4">
        <v>4</v>
      </c>
      <c r="L8890" s="4">
        <v>2014</v>
      </c>
      <c r="M8890" t="str">
        <f>INDEX(RoutesPivot[DepAirport],MATCH($C8890,RoutesPivot[[RouteID]:[RouteID]],0))</f>
        <v>ORD</v>
      </c>
      <c r="N8890" t="str">
        <f>INDEX(RoutesPivot[AirportID],MATCH($C8890,RoutesPivot[[RouteID]:[RouteID]],0))</f>
        <v>DEN</v>
      </c>
      <c r="O8890">
        <f>INDEX(RoutesPivot[Distance],MATCH($C8890,RoutesPivot[[RouteID]:[RouteID]],0))</f>
        <v>800</v>
      </c>
      <c r="P8890">
        <f>INDEX(RoutesPivot[ListPrice],MATCH($C8890,RoutesPivot[[RouteID]:[RouteID]],0))</f>
        <v>300</v>
      </c>
      <c r="Q8890" t="str">
        <f>INDEX(AirportPivot[AirportName],MATCH($N8890,AirportPivot[[AirportID]:[AirportID]],0))</f>
        <v>Denver International</v>
      </c>
      <c r="R8890">
        <f>INDEX(AirportPivot[Gates (number of available)],MATCH($N8890,AirportPivot[[AirportID]:[AirportID]],0))</f>
        <v>75</v>
      </c>
    </row>
    <row r="8891" spans="1:18" x14ac:dyDescent="0.25">
      <c r="A8891" s="3" t="s">
        <v>8923</v>
      </c>
      <c r="B8891" s="12">
        <v>42235</v>
      </c>
      <c r="C8891" s="4" t="s">
        <v>30</v>
      </c>
      <c r="D8891" s="4">
        <v>3</v>
      </c>
      <c r="E8891" s="4">
        <v>59</v>
      </c>
      <c r="F8891" s="5">
        <v>0.29166666666666669</v>
      </c>
      <c r="G8891" s="6">
        <v>275</v>
      </c>
      <c r="H8891" s="7">
        <v>45375</v>
      </c>
      <c r="I8891" s="7">
        <f>FlightsPivot[[#This Row],[Total Fare]]*10%</f>
        <v>4537.5</v>
      </c>
      <c r="J8891" s="7">
        <f>FlightsPivot[[#This Row],[Total Fare]]+FlightsPivot[[#This Row],[10% tax ]]</f>
        <v>49912.5</v>
      </c>
      <c r="K8891" s="4">
        <v>8</v>
      </c>
      <c r="L8891" s="4">
        <v>2015</v>
      </c>
      <c r="M8891" t="str">
        <f>INDEX(RoutesPivot[DepAirport],MATCH($C8891,RoutesPivot[[RouteID]:[RouteID]],0))</f>
        <v>ORD</v>
      </c>
      <c r="N8891" t="str">
        <f>INDEX(RoutesPivot[AirportID],MATCH($C8891,RoutesPivot[[RouteID]:[RouteID]],0))</f>
        <v>MCO</v>
      </c>
      <c r="O8891">
        <f>INDEX(RoutesPivot[Distance],MATCH($C8891,RoutesPivot[[RouteID]:[RouteID]],0))</f>
        <v>850</v>
      </c>
      <c r="P8891">
        <f>INDEX(RoutesPivot[ListPrice],MATCH($C8891,RoutesPivot[[RouteID]:[RouteID]],0))</f>
        <v>250</v>
      </c>
      <c r="Q8891" t="str">
        <f>INDEX(AirportPivot[AirportName],MATCH($N8891,AirportPivot[[AirportID]:[AirportID]],0))</f>
        <v>Orlando International</v>
      </c>
      <c r="R8891">
        <f>INDEX(AirportPivot[Gates (number of available)],MATCH($N8891,AirportPivot[[AirportID]:[AirportID]],0))</f>
        <v>67</v>
      </c>
    </row>
    <row r="8892" spans="1:18" x14ac:dyDescent="0.25">
      <c r="A8892" s="3" t="s">
        <v>8924</v>
      </c>
      <c r="B8892" s="12">
        <v>42023</v>
      </c>
      <c r="C8892" s="4" t="s">
        <v>33</v>
      </c>
      <c r="D8892" s="4">
        <v>3.1</v>
      </c>
      <c r="E8892" s="4">
        <v>189</v>
      </c>
      <c r="F8892" s="5">
        <v>0.33333333333333331</v>
      </c>
      <c r="G8892" s="6">
        <v>375</v>
      </c>
      <c r="H8892" s="7">
        <v>61875</v>
      </c>
      <c r="I8892" s="7">
        <f>FlightsPivot[[#This Row],[Total Fare]]*10%</f>
        <v>6187.5</v>
      </c>
      <c r="J8892" s="7">
        <f>FlightsPivot[[#This Row],[Total Fare]]+FlightsPivot[[#This Row],[10% tax ]]</f>
        <v>68062.5</v>
      </c>
      <c r="K8892" s="4">
        <v>1</v>
      </c>
      <c r="L8892" s="4">
        <v>2015</v>
      </c>
      <c r="M8892" t="str">
        <f>INDEX(RoutesPivot[DepAirport],MATCH($C8892,RoutesPivot[[RouteID]:[RouteID]],0))</f>
        <v>ORD</v>
      </c>
      <c r="N8892" t="str">
        <f>INDEX(RoutesPivot[AirportID],MATCH($C8892,RoutesPivot[[RouteID]:[RouteID]],0))</f>
        <v>SFO</v>
      </c>
      <c r="O8892">
        <f>INDEX(RoutesPivot[Distance],MATCH($C8892,RoutesPivot[[RouteID]:[RouteID]],0))</f>
        <v>1600</v>
      </c>
      <c r="P8892">
        <f>INDEX(RoutesPivot[ListPrice],MATCH($C8892,RoutesPivot[[RouteID]:[RouteID]],0))</f>
        <v>375</v>
      </c>
      <c r="Q8892" t="str">
        <f>INDEX(AirportPivot[AirportName],MATCH($N8892,AirportPivot[[AirportID]:[AirportID]],0))</f>
        <v>San Francisco International</v>
      </c>
      <c r="R8892">
        <f>INDEX(AirportPivot[Gates (number of available)],MATCH($N8892,AirportPivot[[AirportID]:[AirportID]],0))</f>
        <v>70</v>
      </c>
    </row>
    <row r="8893" spans="1:18" x14ac:dyDescent="0.25">
      <c r="A8893" s="3" t="s">
        <v>8925</v>
      </c>
      <c r="B8893" s="12">
        <v>41880</v>
      </c>
      <c r="C8893" s="4" t="s">
        <v>40</v>
      </c>
      <c r="D8893" s="4">
        <v>2</v>
      </c>
      <c r="E8893" s="4">
        <v>104</v>
      </c>
      <c r="F8893" s="5">
        <v>0.33333333333333331</v>
      </c>
      <c r="G8893" s="6">
        <v>126.5</v>
      </c>
      <c r="H8893" s="7">
        <v>23402.5</v>
      </c>
      <c r="I8893" s="7">
        <f>FlightsPivot[[#This Row],[Total Fare]]*10%</f>
        <v>2340.25</v>
      </c>
      <c r="J8893" s="7">
        <f>FlightsPivot[[#This Row],[Total Fare]]+FlightsPivot[[#This Row],[10% tax ]]</f>
        <v>25742.75</v>
      </c>
      <c r="K8893" s="4">
        <v>8</v>
      </c>
      <c r="L8893" s="4">
        <v>2014</v>
      </c>
      <c r="M8893" t="str">
        <f>INDEX(RoutesPivot[DepAirport],MATCH($C8893,RoutesPivot[[RouteID]:[RouteID]],0))</f>
        <v>ORD</v>
      </c>
      <c r="N8893" t="str">
        <f>INDEX(RoutesPivot[AirportID],MATCH($C8893,RoutesPivot[[RouteID]:[RouteID]],0))</f>
        <v>MSP</v>
      </c>
      <c r="O8893">
        <f>INDEX(RoutesPivot[Distance],MATCH($C8893,RoutesPivot[[RouteID]:[RouteID]],0))</f>
        <v>300</v>
      </c>
      <c r="P8893">
        <f>INDEX(RoutesPivot[ListPrice],MATCH($C8893,RoutesPivot[[RouteID]:[RouteID]],0))</f>
        <v>115</v>
      </c>
      <c r="Q8893" t="str">
        <f>INDEX(AirportPivot[AirportName],MATCH($N8893,AirportPivot[[AirportID]:[AirportID]],0))</f>
        <v>Minneapolis-St Paul International/Wold-Chamberlain</v>
      </c>
      <c r="R8893">
        <f>INDEX(AirportPivot[Gates (number of available)],MATCH($N8893,AirportPivot[[AirportID]:[AirportID]],0))</f>
        <v>65</v>
      </c>
    </row>
    <row r="8894" spans="1:18" x14ac:dyDescent="0.25">
      <c r="A8894" s="3" t="s">
        <v>8926</v>
      </c>
      <c r="B8894" s="12">
        <v>41882</v>
      </c>
      <c r="C8894" s="4" t="s">
        <v>40</v>
      </c>
      <c r="D8894" s="4">
        <v>2.2999999999999998</v>
      </c>
      <c r="E8894" s="4">
        <v>60</v>
      </c>
      <c r="F8894" s="5">
        <v>0.8125</v>
      </c>
      <c r="G8894" s="6">
        <v>126.5</v>
      </c>
      <c r="H8894" s="7">
        <v>20872.5</v>
      </c>
      <c r="I8894" s="7">
        <f>FlightsPivot[[#This Row],[Total Fare]]*10%</f>
        <v>2087.25</v>
      </c>
      <c r="J8894" s="7">
        <f>FlightsPivot[[#This Row],[Total Fare]]+FlightsPivot[[#This Row],[10% tax ]]</f>
        <v>22959.75</v>
      </c>
      <c r="K8894" s="4">
        <v>8</v>
      </c>
      <c r="L8894" s="4">
        <v>2014</v>
      </c>
      <c r="M8894" t="str">
        <f>INDEX(RoutesPivot[DepAirport],MATCH($C8894,RoutesPivot[[RouteID]:[RouteID]],0))</f>
        <v>ORD</v>
      </c>
      <c r="N8894" t="str">
        <f>INDEX(RoutesPivot[AirportID],MATCH($C8894,RoutesPivot[[RouteID]:[RouteID]],0))</f>
        <v>MSP</v>
      </c>
      <c r="O8894">
        <f>INDEX(RoutesPivot[Distance],MATCH($C8894,RoutesPivot[[RouteID]:[RouteID]],0))</f>
        <v>300</v>
      </c>
      <c r="P8894">
        <f>INDEX(RoutesPivot[ListPrice],MATCH($C8894,RoutesPivot[[RouteID]:[RouteID]],0))</f>
        <v>115</v>
      </c>
      <c r="Q8894" t="str">
        <f>INDEX(AirportPivot[AirportName],MATCH($N8894,AirportPivot[[AirportID]:[AirportID]],0))</f>
        <v>Minneapolis-St Paul International/Wold-Chamberlain</v>
      </c>
      <c r="R8894">
        <f>INDEX(AirportPivot[Gates (number of available)],MATCH($N8894,AirportPivot[[AirportID]:[AirportID]],0))</f>
        <v>65</v>
      </c>
    </row>
    <row r="8895" spans="1:18" x14ac:dyDescent="0.25">
      <c r="A8895" s="3" t="s">
        <v>8927</v>
      </c>
      <c r="B8895" s="12">
        <v>41797</v>
      </c>
      <c r="C8895" s="4" t="s">
        <v>805</v>
      </c>
      <c r="D8895" s="4">
        <v>1.6</v>
      </c>
      <c r="E8895" s="4">
        <v>40</v>
      </c>
      <c r="F8895" s="5">
        <v>0.5</v>
      </c>
      <c r="G8895" s="6">
        <v>319</v>
      </c>
      <c r="H8895" s="7">
        <v>52635</v>
      </c>
      <c r="I8895" s="7">
        <f>FlightsPivot[[#This Row],[Total Fare]]*10%</f>
        <v>5263.5</v>
      </c>
      <c r="J8895" s="7">
        <f>FlightsPivot[[#This Row],[Total Fare]]+FlightsPivot[[#This Row],[10% tax ]]</f>
        <v>57898.5</v>
      </c>
      <c r="K8895" s="4">
        <v>6</v>
      </c>
      <c r="L8895" s="4">
        <v>2014</v>
      </c>
      <c r="M8895" t="str">
        <f>INDEX(RoutesPivot[DepAirport],MATCH($C8895,RoutesPivot[[RouteID]:[RouteID]],0))</f>
        <v>ORD</v>
      </c>
      <c r="N8895" t="str">
        <f>INDEX(RoutesPivot[AirportID],MATCH($C8895,RoutesPivot[[RouteID]:[RouteID]],0))</f>
        <v>SLC</v>
      </c>
      <c r="O8895">
        <f>INDEX(RoutesPivot[Distance],MATCH($C8895,RoutesPivot[[RouteID]:[RouteID]],0))</f>
        <v>1000</v>
      </c>
      <c r="P8895">
        <f>INDEX(RoutesPivot[ListPrice],MATCH($C8895,RoutesPivot[[RouteID]:[RouteID]],0))</f>
        <v>290</v>
      </c>
      <c r="Q8895" t="str">
        <f>INDEX(AirportPivot[AirportName],MATCH($N8895,AirportPivot[[AirportID]:[AirportID]],0))</f>
        <v>Salt Lake City International</v>
      </c>
      <c r="R8895">
        <f>INDEX(AirportPivot[Gates (number of available)],MATCH($N8895,AirportPivot[[AirportID]:[AirportID]],0))</f>
        <v>54</v>
      </c>
    </row>
    <row r="8896" spans="1:18" x14ac:dyDescent="0.25">
      <c r="A8896" s="3" t="s">
        <v>8928</v>
      </c>
      <c r="B8896" s="12">
        <v>42164</v>
      </c>
      <c r="C8896" s="4" t="s">
        <v>27</v>
      </c>
      <c r="D8896" s="4">
        <v>11.9</v>
      </c>
      <c r="E8896" s="4">
        <v>180</v>
      </c>
      <c r="F8896" s="5">
        <v>0.29166666666666669</v>
      </c>
      <c r="G8896" s="6">
        <v>220</v>
      </c>
      <c r="H8896" s="7">
        <v>36300</v>
      </c>
      <c r="I8896" s="7">
        <f>FlightsPivot[[#This Row],[Total Fare]]*10%</f>
        <v>3630</v>
      </c>
      <c r="J8896" s="7">
        <f>FlightsPivot[[#This Row],[Total Fare]]+FlightsPivot[[#This Row],[10% tax ]]</f>
        <v>39930</v>
      </c>
      <c r="K8896" s="4">
        <v>6</v>
      </c>
      <c r="L8896" s="4">
        <v>2015</v>
      </c>
      <c r="M8896" t="str">
        <f>INDEX(RoutesPivot[DepAirport],MATCH($C8896,RoutesPivot[[RouteID]:[RouteID]],0))</f>
        <v>ORD</v>
      </c>
      <c r="N8896" t="str">
        <f>INDEX(RoutesPivot[AirportID],MATCH($C8896,RoutesPivot[[RouteID]:[RouteID]],0))</f>
        <v>ATL</v>
      </c>
      <c r="O8896">
        <f>INDEX(RoutesPivot[Distance],MATCH($C8896,RoutesPivot[[RouteID]:[RouteID]],0))</f>
        <v>510</v>
      </c>
      <c r="P8896">
        <f>INDEX(RoutesPivot[ListPrice],MATCH($C8896,RoutesPivot[[RouteID]:[RouteID]],0))</f>
        <v>200</v>
      </c>
      <c r="Q8896" t="str">
        <f>INDEX(AirportPivot[AirportName],MATCH($N8896,AirportPivot[[AirportID]:[AirportID]],0))</f>
        <v>Hartsfield-Jackson Atlanta International</v>
      </c>
      <c r="R8896">
        <f>INDEX(AirportPivot[Gates (number of available)],MATCH($N8896,AirportPivot[[AirportID]:[AirportID]],0))</f>
        <v>100</v>
      </c>
    </row>
    <row r="8897" spans="1:18" x14ac:dyDescent="0.25">
      <c r="A8897" s="3" t="s">
        <v>8929</v>
      </c>
      <c r="B8897" s="12">
        <v>41678</v>
      </c>
      <c r="C8897" s="4" t="s">
        <v>80</v>
      </c>
      <c r="D8897" s="4">
        <v>2.7</v>
      </c>
      <c r="E8897" s="4">
        <v>112</v>
      </c>
      <c r="F8897" s="5">
        <v>0.625</v>
      </c>
      <c r="G8897" s="6">
        <v>300</v>
      </c>
      <c r="H8897" s="7">
        <v>55500</v>
      </c>
      <c r="I8897" s="7">
        <f>FlightsPivot[[#This Row],[Total Fare]]*10%</f>
        <v>5550</v>
      </c>
      <c r="J8897" s="7">
        <f>FlightsPivot[[#This Row],[Total Fare]]+FlightsPivot[[#This Row],[10% tax ]]</f>
        <v>61050</v>
      </c>
      <c r="K8897" s="4">
        <v>2</v>
      </c>
      <c r="L8897" s="4">
        <v>2014</v>
      </c>
      <c r="M8897" t="str">
        <f>INDEX(RoutesPivot[DepAirport],MATCH($C8897,RoutesPivot[[RouteID]:[RouteID]],0))</f>
        <v>ORD</v>
      </c>
      <c r="N8897" t="str">
        <f>INDEX(RoutesPivot[AirportID],MATCH($C8897,RoutesPivot[[RouteID]:[RouteID]],0))</f>
        <v>MIA</v>
      </c>
      <c r="O8897">
        <f>INDEX(RoutesPivot[Distance],MATCH($C8897,RoutesPivot[[RouteID]:[RouteID]],0))</f>
        <v>1000</v>
      </c>
      <c r="P8897">
        <f>INDEX(RoutesPivot[ListPrice],MATCH($C8897,RoutesPivot[[RouteID]:[RouteID]],0))</f>
        <v>300</v>
      </c>
      <c r="Q8897" t="str">
        <f>INDEX(AirportPivot[AirportName],MATCH($N8897,AirportPivot[[AirportID]:[AirportID]],0))</f>
        <v>Miami International</v>
      </c>
      <c r="R8897">
        <f>INDEX(AirportPivot[Gates (number of available)],MATCH($N8897,AirportPivot[[AirportID]:[AirportID]],0))</f>
        <v>80</v>
      </c>
    </row>
    <row r="8898" spans="1:18" x14ac:dyDescent="0.25">
      <c r="A8898" s="3" t="s">
        <v>8930</v>
      </c>
      <c r="B8898" s="12">
        <v>41688</v>
      </c>
      <c r="C8898" s="4" t="s">
        <v>80</v>
      </c>
      <c r="D8898" s="4">
        <v>2</v>
      </c>
      <c r="E8898" s="4">
        <v>30</v>
      </c>
      <c r="F8898" s="5">
        <v>0.79166666666666663</v>
      </c>
      <c r="G8898" s="6">
        <v>300</v>
      </c>
      <c r="H8898" s="7">
        <v>55500</v>
      </c>
      <c r="I8898" s="7">
        <f>FlightsPivot[[#This Row],[Total Fare]]*10%</f>
        <v>5550</v>
      </c>
      <c r="J8898" s="7">
        <f>FlightsPivot[[#This Row],[Total Fare]]+FlightsPivot[[#This Row],[10% tax ]]</f>
        <v>61050</v>
      </c>
      <c r="K8898" s="4">
        <v>2</v>
      </c>
      <c r="L8898" s="4">
        <v>2014</v>
      </c>
      <c r="M8898" t="str">
        <f>INDEX(RoutesPivot[DepAirport],MATCH($C8898,RoutesPivot[[RouteID]:[RouteID]],0))</f>
        <v>ORD</v>
      </c>
      <c r="N8898" t="str">
        <f>INDEX(RoutesPivot[AirportID],MATCH($C8898,RoutesPivot[[RouteID]:[RouteID]],0))</f>
        <v>MIA</v>
      </c>
      <c r="O8898">
        <f>INDEX(RoutesPivot[Distance],MATCH($C8898,RoutesPivot[[RouteID]:[RouteID]],0))</f>
        <v>1000</v>
      </c>
      <c r="P8898">
        <f>INDEX(RoutesPivot[ListPrice],MATCH($C8898,RoutesPivot[[RouteID]:[RouteID]],0))</f>
        <v>300</v>
      </c>
      <c r="Q8898" t="str">
        <f>INDEX(AirportPivot[AirportName],MATCH($N8898,AirportPivot[[AirportID]:[AirportID]],0))</f>
        <v>Miami International</v>
      </c>
      <c r="R8898">
        <f>INDEX(AirportPivot[Gates (number of available)],MATCH($N8898,AirportPivot[[AirportID]:[AirportID]],0))</f>
        <v>80</v>
      </c>
    </row>
    <row r="8899" spans="1:18" x14ac:dyDescent="0.25">
      <c r="A8899" s="3" t="s">
        <v>8931</v>
      </c>
      <c r="B8899" s="12">
        <v>42067</v>
      </c>
      <c r="C8899" s="4" t="s">
        <v>80</v>
      </c>
      <c r="D8899" s="4">
        <v>1.2</v>
      </c>
      <c r="E8899" s="4">
        <v>159</v>
      </c>
      <c r="F8899" s="5">
        <v>0.79166666666666663</v>
      </c>
      <c r="G8899" s="6">
        <v>300</v>
      </c>
      <c r="H8899" s="7">
        <v>49500</v>
      </c>
      <c r="I8899" s="7">
        <f>FlightsPivot[[#This Row],[Total Fare]]*10%</f>
        <v>4950</v>
      </c>
      <c r="J8899" s="7">
        <f>FlightsPivot[[#This Row],[Total Fare]]+FlightsPivot[[#This Row],[10% tax ]]</f>
        <v>54450</v>
      </c>
      <c r="K8899" s="4">
        <v>3</v>
      </c>
      <c r="L8899" s="4">
        <v>2015</v>
      </c>
      <c r="M8899" t="str">
        <f>INDEX(RoutesPivot[DepAirport],MATCH($C8899,RoutesPivot[[RouteID]:[RouteID]],0))</f>
        <v>ORD</v>
      </c>
      <c r="N8899" t="str">
        <f>INDEX(RoutesPivot[AirportID],MATCH($C8899,RoutesPivot[[RouteID]:[RouteID]],0))</f>
        <v>MIA</v>
      </c>
      <c r="O8899">
        <f>INDEX(RoutesPivot[Distance],MATCH($C8899,RoutesPivot[[RouteID]:[RouteID]],0))</f>
        <v>1000</v>
      </c>
      <c r="P8899">
        <f>INDEX(RoutesPivot[ListPrice],MATCH($C8899,RoutesPivot[[RouteID]:[RouteID]],0))</f>
        <v>300</v>
      </c>
      <c r="Q8899" t="str">
        <f>INDEX(AirportPivot[AirportName],MATCH($N8899,AirportPivot[[AirportID]:[AirportID]],0))</f>
        <v>Miami International</v>
      </c>
      <c r="R8899">
        <f>INDEX(AirportPivot[Gates (number of available)],MATCH($N8899,AirportPivot[[AirportID]:[AirportID]],0))</f>
        <v>80</v>
      </c>
    </row>
    <row r="8900" spans="1:18" x14ac:dyDescent="0.25">
      <c r="A8900" s="3" t="s">
        <v>8932</v>
      </c>
      <c r="B8900" s="12">
        <v>41844</v>
      </c>
      <c r="C8900" s="4" t="s">
        <v>33</v>
      </c>
      <c r="D8900" s="4">
        <v>1</v>
      </c>
      <c r="E8900" s="4">
        <v>26</v>
      </c>
      <c r="F8900" s="5">
        <v>0.29166666666666669</v>
      </c>
      <c r="G8900" s="6">
        <v>412.5</v>
      </c>
      <c r="H8900" s="7">
        <v>76312.5</v>
      </c>
      <c r="I8900" s="7">
        <f>FlightsPivot[[#This Row],[Total Fare]]*10%</f>
        <v>7631.25</v>
      </c>
      <c r="J8900" s="7">
        <f>FlightsPivot[[#This Row],[Total Fare]]+FlightsPivot[[#This Row],[10% tax ]]</f>
        <v>83943.75</v>
      </c>
      <c r="K8900" s="4">
        <v>7</v>
      </c>
      <c r="L8900" s="4">
        <v>2014</v>
      </c>
      <c r="M8900" t="str">
        <f>INDEX(RoutesPivot[DepAirport],MATCH($C8900,RoutesPivot[[RouteID]:[RouteID]],0))</f>
        <v>ORD</v>
      </c>
      <c r="N8900" t="str">
        <f>INDEX(RoutesPivot[AirportID],MATCH($C8900,RoutesPivot[[RouteID]:[RouteID]],0))</f>
        <v>SFO</v>
      </c>
      <c r="O8900">
        <f>INDEX(RoutesPivot[Distance],MATCH($C8900,RoutesPivot[[RouteID]:[RouteID]],0))</f>
        <v>1600</v>
      </c>
      <c r="P8900">
        <f>INDEX(RoutesPivot[ListPrice],MATCH($C8900,RoutesPivot[[RouteID]:[RouteID]],0))</f>
        <v>375</v>
      </c>
      <c r="Q8900" t="str">
        <f>INDEX(AirportPivot[AirportName],MATCH($N8900,AirportPivot[[AirportID]:[AirportID]],0))</f>
        <v>San Francisco International</v>
      </c>
      <c r="R8900">
        <f>INDEX(AirportPivot[Gates (number of available)],MATCH($N8900,AirportPivot[[AirportID]:[AirportID]],0))</f>
        <v>70</v>
      </c>
    </row>
    <row r="8901" spans="1:18" x14ac:dyDescent="0.25">
      <c r="A8901" s="3" t="s">
        <v>8933</v>
      </c>
      <c r="B8901" s="12">
        <v>41705</v>
      </c>
      <c r="C8901" s="4" t="s">
        <v>70</v>
      </c>
      <c r="D8901" s="4">
        <v>2.1</v>
      </c>
      <c r="E8901" s="4">
        <v>101</v>
      </c>
      <c r="F8901" s="5">
        <v>0.3125</v>
      </c>
      <c r="G8901" s="6">
        <v>275</v>
      </c>
      <c r="H8901" s="7">
        <v>50875</v>
      </c>
      <c r="I8901" s="7">
        <f>FlightsPivot[[#This Row],[Total Fare]]*10%</f>
        <v>5087.5</v>
      </c>
      <c r="J8901" s="7">
        <f>FlightsPivot[[#This Row],[Total Fare]]+FlightsPivot[[#This Row],[10% tax ]]</f>
        <v>55962.5</v>
      </c>
      <c r="K8901" s="4">
        <v>3</v>
      </c>
      <c r="L8901" s="4">
        <v>2014</v>
      </c>
      <c r="M8901" t="str">
        <f>INDEX(RoutesPivot[DepAirport],MATCH($C8901,RoutesPivot[[RouteID]:[RouteID]],0))</f>
        <v>ORD</v>
      </c>
      <c r="N8901" t="str">
        <f>INDEX(RoutesPivot[AirportID],MATCH($C8901,RoutesPivot[[RouteID]:[RouteID]],0))</f>
        <v>LAS</v>
      </c>
      <c r="O8901">
        <f>INDEX(RoutesPivot[Distance],MATCH($C8901,RoutesPivot[[RouteID]:[RouteID]],0))</f>
        <v>1100</v>
      </c>
      <c r="P8901">
        <f>INDEX(RoutesPivot[ListPrice],MATCH($C8901,RoutesPivot[[RouteID]:[RouteID]],0))</f>
        <v>275</v>
      </c>
      <c r="Q8901" t="str">
        <f>INDEX(AirportPivot[AirportName],MATCH($N8901,AirportPivot[[AirportID]:[AirportID]],0))</f>
        <v>McCarran International</v>
      </c>
      <c r="R8901">
        <f>INDEX(AirportPivot[Gates (number of available)],MATCH($N8901,AirportPivot[[AirportID]:[AirportID]],0))</f>
        <v>68</v>
      </c>
    </row>
    <row r="8902" spans="1:18" x14ac:dyDescent="0.25">
      <c r="A8902" s="3" t="s">
        <v>8934</v>
      </c>
      <c r="B8902" s="12">
        <v>42293</v>
      </c>
      <c r="C8902" s="4" t="s">
        <v>47</v>
      </c>
      <c r="D8902" s="4">
        <v>2</v>
      </c>
      <c r="E8902" s="4">
        <v>190</v>
      </c>
      <c r="F8902" s="5">
        <v>0.77083333333333337</v>
      </c>
      <c r="G8902" s="6">
        <v>250</v>
      </c>
      <c r="H8902" s="7">
        <v>41250</v>
      </c>
      <c r="I8902" s="7">
        <f>FlightsPivot[[#This Row],[Total Fare]]*10%</f>
        <v>4125</v>
      </c>
      <c r="J8902" s="7">
        <f>FlightsPivot[[#This Row],[Total Fare]]+FlightsPivot[[#This Row],[10% tax ]]</f>
        <v>45375</v>
      </c>
      <c r="K8902" s="4">
        <v>10</v>
      </c>
      <c r="L8902" s="4">
        <v>2015</v>
      </c>
      <c r="M8902" t="str">
        <f>INDEX(RoutesPivot[DepAirport],MATCH($C8902,RoutesPivot[[RouteID]:[RouteID]],0))</f>
        <v>ORD</v>
      </c>
      <c r="N8902" t="str">
        <f>INDEX(RoutesPivot[AirportID],MATCH($C8902,RoutesPivot[[RouteID]:[RouteID]],0))</f>
        <v>PHX</v>
      </c>
      <c r="O8902">
        <f>INDEX(RoutesPivot[Distance],MATCH($C8902,RoutesPivot[[RouteID]:[RouteID]],0))</f>
        <v>1200</v>
      </c>
      <c r="P8902">
        <f>INDEX(RoutesPivot[ListPrice],MATCH($C8902,RoutesPivot[[RouteID]:[RouteID]],0))</f>
        <v>250</v>
      </c>
      <c r="Q8902" t="str">
        <f>INDEX(AirportPivot[AirportName],MATCH($N8902,AirportPivot[[AirportID]:[AirportID]],0))</f>
        <v>Phoenix Sky Harbor International</v>
      </c>
      <c r="R8902">
        <f>INDEX(AirportPivot[Gates (number of available)],MATCH($N8902,AirportPivot[[AirportID]:[AirportID]],0))</f>
        <v>60</v>
      </c>
    </row>
    <row r="8903" spans="1:18" x14ac:dyDescent="0.25">
      <c r="A8903" s="3" t="s">
        <v>8935</v>
      </c>
      <c r="B8903" s="12">
        <v>41717</v>
      </c>
      <c r="C8903" s="4" t="s">
        <v>27</v>
      </c>
      <c r="D8903" s="4">
        <v>7.6</v>
      </c>
      <c r="E8903" s="4">
        <v>175</v>
      </c>
      <c r="F8903" s="5">
        <v>0.66666666666666663</v>
      </c>
      <c r="G8903" s="6">
        <v>200</v>
      </c>
      <c r="H8903" s="7">
        <v>33000</v>
      </c>
      <c r="I8903" s="7">
        <f>FlightsPivot[[#This Row],[Total Fare]]*10%</f>
        <v>3300</v>
      </c>
      <c r="J8903" s="7">
        <f>FlightsPivot[[#This Row],[Total Fare]]+FlightsPivot[[#This Row],[10% tax ]]</f>
        <v>36300</v>
      </c>
      <c r="K8903" s="4">
        <v>3</v>
      </c>
      <c r="L8903" s="4">
        <v>2014</v>
      </c>
      <c r="M8903" t="str">
        <f>INDEX(RoutesPivot[DepAirport],MATCH($C8903,RoutesPivot[[RouteID]:[RouteID]],0))</f>
        <v>ORD</v>
      </c>
      <c r="N8903" t="str">
        <f>INDEX(RoutesPivot[AirportID],MATCH($C8903,RoutesPivot[[RouteID]:[RouteID]],0))</f>
        <v>ATL</v>
      </c>
      <c r="O8903">
        <f>INDEX(RoutesPivot[Distance],MATCH($C8903,RoutesPivot[[RouteID]:[RouteID]],0))</f>
        <v>510</v>
      </c>
      <c r="P8903">
        <f>INDEX(RoutesPivot[ListPrice],MATCH($C8903,RoutesPivot[[RouteID]:[RouteID]],0))</f>
        <v>200</v>
      </c>
      <c r="Q8903" t="str">
        <f>INDEX(AirportPivot[AirportName],MATCH($N8903,AirportPivot[[AirportID]:[AirportID]],0))</f>
        <v>Hartsfield-Jackson Atlanta International</v>
      </c>
      <c r="R8903">
        <f>INDEX(AirportPivot[Gates (number of available)],MATCH($N8903,AirportPivot[[AirportID]:[AirportID]],0))</f>
        <v>100</v>
      </c>
    </row>
    <row r="8904" spans="1:18" x14ac:dyDescent="0.25">
      <c r="A8904" s="3" t="s">
        <v>8936</v>
      </c>
      <c r="B8904" s="12">
        <v>42173</v>
      </c>
      <c r="C8904" s="4" t="s">
        <v>13</v>
      </c>
      <c r="D8904" s="4">
        <v>2.8</v>
      </c>
      <c r="E8904" s="4">
        <v>84</v>
      </c>
      <c r="F8904" s="5">
        <v>0.75</v>
      </c>
      <c r="G8904" s="6">
        <v>275</v>
      </c>
      <c r="H8904" s="7">
        <v>49775</v>
      </c>
      <c r="I8904" s="7">
        <f>FlightsPivot[[#This Row],[Total Fare]]*10%</f>
        <v>4977.5</v>
      </c>
      <c r="J8904" s="7">
        <f>FlightsPivot[[#This Row],[Total Fare]]+FlightsPivot[[#This Row],[10% tax ]]</f>
        <v>54752.5</v>
      </c>
      <c r="K8904" s="4">
        <v>6</v>
      </c>
      <c r="L8904" s="4">
        <v>2015</v>
      </c>
      <c r="M8904" t="str">
        <f>INDEX(RoutesPivot[DepAirport],MATCH($C8904,RoutesPivot[[RouteID]:[RouteID]],0))</f>
        <v>ORD</v>
      </c>
      <c r="N8904" t="str">
        <f>INDEX(RoutesPivot[AirportID],MATCH($C8904,RoutesPivot[[RouteID]:[RouteID]],0))</f>
        <v>JFK</v>
      </c>
      <c r="O8904">
        <f>INDEX(RoutesPivot[Distance],MATCH($C8904,RoutesPivot[[RouteID]:[RouteID]],0))</f>
        <v>619</v>
      </c>
      <c r="P8904">
        <f>INDEX(RoutesPivot[ListPrice],MATCH($C8904,RoutesPivot[[RouteID]:[RouteID]],0))</f>
        <v>250</v>
      </c>
      <c r="Q8904" t="str">
        <f>INDEX(AirportPivot[AirportName],MATCH($N8904,AirportPivot[[AirportID]:[AirportID]],0))</f>
        <v>John F Kennedy International</v>
      </c>
      <c r="R8904">
        <f>INDEX(AirportPivot[Gates (number of available)],MATCH($N8904,AirportPivot[[AirportID]:[AirportID]],0))</f>
        <v>120</v>
      </c>
    </row>
    <row r="8905" spans="1:18" x14ac:dyDescent="0.25">
      <c r="A8905" s="3" t="s">
        <v>8937</v>
      </c>
      <c r="B8905" s="12">
        <v>41922</v>
      </c>
      <c r="C8905" s="4" t="s">
        <v>33</v>
      </c>
      <c r="D8905" s="4">
        <v>1.9</v>
      </c>
      <c r="E8905" s="4">
        <v>1</v>
      </c>
      <c r="F8905" s="5">
        <v>0.54166666666666663</v>
      </c>
      <c r="G8905" s="6">
        <v>375</v>
      </c>
      <c r="H8905" s="7">
        <v>69375</v>
      </c>
      <c r="I8905" s="7">
        <f>FlightsPivot[[#This Row],[Total Fare]]*10%</f>
        <v>6937.5</v>
      </c>
      <c r="J8905" s="7">
        <f>FlightsPivot[[#This Row],[Total Fare]]+FlightsPivot[[#This Row],[10% tax ]]</f>
        <v>76312.5</v>
      </c>
      <c r="K8905" s="4">
        <v>10</v>
      </c>
      <c r="L8905" s="4">
        <v>2014</v>
      </c>
      <c r="M8905" t="str">
        <f>INDEX(RoutesPivot[DepAirport],MATCH($C8905,RoutesPivot[[RouteID]:[RouteID]],0))</f>
        <v>ORD</v>
      </c>
      <c r="N8905" t="str">
        <f>INDEX(RoutesPivot[AirportID],MATCH($C8905,RoutesPivot[[RouteID]:[RouteID]],0))</f>
        <v>SFO</v>
      </c>
      <c r="O8905">
        <f>INDEX(RoutesPivot[Distance],MATCH($C8905,RoutesPivot[[RouteID]:[RouteID]],0))</f>
        <v>1600</v>
      </c>
      <c r="P8905">
        <f>INDEX(RoutesPivot[ListPrice],MATCH($C8905,RoutesPivot[[RouteID]:[RouteID]],0))</f>
        <v>375</v>
      </c>
      <c r="Q8905" t="str">
        <f>INDEX(AirportPivot[AirportName],MATCH($N8905,AirportPivot[[AirportID]:[AirportID]],0))</f>
        <v>San Francisco International</v>
      </c>
      <c r="R8905">
        <f>INDEX(AirportPivot[Gates (number of available)],MATCH($N8905,AirportPivot[[AirportID]:[AirportID]],0))</f>
        <v>70</v>
      </c>
    </row>
    <row r="8906" spans="1:18" x14ac:dyDescent="0.25">
      <c r="A8906" s="3" t="s">
        <v>8938</v>
      </c>
      <c r="B8906" s="12">
        <v>41900</v>
      </c>
      <c r="C8906" s="4" t="s">
        <v>21</v>
      </c>
      <c r="D8906" s="4">
        <v>1.9</v>
      </c>
      <c r="E8906" s="4">
        <v>94</v>
      </c>
      <c r="F8906" s="5">
        <v>0.79166666666666663</v>
      </c>
      <c r="G8906" s="6">
        <v>125</v>
      </c>
      <c r="H8906" s="7">
        <v>23125</v>
      </c>
      <c r="I8906" s="7">
        <f>FlightsPivot[[#This Row],[Total Fare]]*10%</f>
        <v>2312.5</v>
      </c>
      <c r="J8906" s="7">
        <f>FlightsPivot[[#This Row],[Total Fare]]+FlightsPivot[[#This Row],[10% tax ]]</f>
        <v>25437.5</v>
      </c>
      <c r="K8906" s="4">
        <v>9</v>
      </c>
      <c r="L8906" s="4">
        <v>2014</v>
      </c>
      <c r="M8906" t="str">
        <f>INDEX(RoutesPivot[DepAirport],MATCH($C8906,RoutesPivot[[RouteID]:[RouteID]],0))</f>
        <v>ORD</v>
      </c>
      <c r="N8906" t="str">
        <f>INDEX(RoutesPivot[AirportID],MATCH($C8906,RoutesPivot[[RouteID]:[RouteID]],0))</f>
        <v>CLT</v>
      </c>
      <c r="O8906">
        <f>INDEX(RoutesPivot[Distance],MATCH($C8906,RoutesPivot[[RouteID]:[RouteID]],0))</f>
        <v>700</v>
      </c>
      <c r="P8906">
        <f>INDEX(RoutesPivot[ListPrice],MATCH($C8906,RoutesPivot[[RouteID]:[RouteID]],0))</f>
        <v>125</v>
      </c>
      <c r="Q8906" t="str">
        <f>INDEX(AirportPivot[AirportName],MATCH($N8906,AirportPivot[[AirportID]:[AirportID]],0))</f>
        <v>Charlotte/Douglas International</v>
      </c>
      <c r="R8906">
        <f>INDEX(AirportPivot[Gates (number of available)],MATCH($N8906,AirportPivot[[AirportID]:[AirportID]],0))</f>
        <v>65</v>
      </c>
    </row>
    <row r="8907" spans="1:18" x14ac:dyDescent="0.25">
      <c r="A8907" s="3" t="s">
        <v>8939</v>
      </c>
      <c r="B8907" s="12">
        <v>41913</v>
      </c>
      <c r="C8907" s="4" t="s">
        <v>27</v>
      </c>
      <c r="D8907" s="4">
        <v>7.3</v>
      </c>
      <c r="E8907" s="4">
        <v>137</v>
      </c>
      <c r="F8907" s="5">
        <v>0.5</v>
      </c>
      <c r="G8907" s="6">
        <v>200</v>
      </c>
      <c r="H8907" s="7">
        <v>37000</v>
      </c>
      <c r="I8907" s="7">
        <f>FlightsPivot[[#This Row],[Total Fare]]*10%</f>
        <v>3700</v>
      </c>
      <c r="J8907" s="7">
        <f>FlightsPivot[[#This Row],[Total Fare]]+FlightsPivot[[#This Row],[10% tax ]]</f>
        <v>40700</v>
      </c>
      <c r="K8907" s="4">
        <v>10</v>
      </c>
      <c r="L8907" s="4">
        <v>2014</v>
      </c>
      <c r="M8907" t="str">
        <f>INDEX(RoutesPivot[DepAirport],MATCH($C8907,RoutesPivot[[RouteID]:[RouteID]],0))</f>
        <v>ORD</v>
      </c>
      <c r="N8907" t="str">
        <f>INDEX(RoutesPivot[AirportID],MATCH($C8907,RoutesPivot[[RouteID]:[RouteID]],0))</f>
        <v>ATL</v>
      </c>
      <c r="O8907">
        <f>INDEX(RoutesPivot[Distance],MATCH($C8907,RoutesPivot[[RouteID]:[RouteID]],0))</f>
        <v>510</v>
      </c>
      <c r="P8907">
        <f>INDEX(RoutesPivot[ListPrice],MATCH($C8907,RoutesPivot[[RouteID]:[RouteID]],0))</f>
        <v>200</v>
      </c>
      <c r="Q8907" t="str">
        <f>INDEX(AirportPivot[AirportName],MATCH($N8907,AirportPivot[[AirportID]:[AirportID]],0))</f>
        <v>Hartsfield-Jackson Atlanta International</v>
      </c>
      <c r="R8907">
        <f>INDEX(AirportPivot[Gates (number of available)],MATCH($N8907,AirportPivot[[AirportID]:[AirportID]],0))</f>
        <v>100</v>
      </c>
    </row>
    <row r="8908" spans="1:18" x14ac:dyDescent="0.25">
      <c r="A8908" s="3" t="s">
        <v>8940</v>
      </c>
      <c r="B8908" s="12">
        <v>41963</v>
      </c>
      <c r="C8908" s="4" t="s">
        <v>27</v>
      </c>
      <c r="D8908" s="4">
        <v>6.6</v>
      </c>
      <c r="E8908" s="4">
        <v>86</v>
      </c>
      <c r="F8908" s="5">
        <v>0.5625</v>
      </c>
      <c r="G8908" s="6">
        <v>200</v>
      </c>
      <c r="H8908" s="7">
        <v>36200</v>
      </c>
      <c r="I8908" s="7">
        <f>FlightsPivot[[#This Row],[Total Fare]]*10%</f>
        <v>3620</v>
      </c>
      <c r="J8908" s="7">
        <f>FlightsPivot[[#This Row],[Total Fare]]+FlightsPivot[[#This Row],[10% tax ]]</f>
        <v>39820</v>
      </c>
      <c r="K8908" s="4">
        <v>11</v>
      </c>
      <c r="L8908" s="4">
        <v>2014</v>
      </c>
      <c r="M8908" t="str">
        <f>INDEX(RoutesPivot[DepAirport],MATCH($C8908,RoutesPivot[[RouteID]:[RouteID]],0))</f>
        <v>ORD</v>
      </c>
      <c r="N8908" t="str">
        <f>INDEX(RoutesPivot[AirportID],MATCH($C8908,RoutesPivot[[RouteID]:[RouteID]],0))</f>
        <v>ATL</v>
      </c>
      <c r="O8908">
        <f>INDEX(RoutesPivot[Distance],MATCH($C8908,RoutesPivot[[RouteID]:[RouteID]],0))</f>
        <v>510</v>
      </c>
      <c r="P8908">
        <f>INDEX(RoutesPivot[ListPrice],MATCH($C8908,RoutesPivot[[RouteID]:[RouteID]],0))</f>
        <v>200</v>
      </c>
      <c r="Q8908" t="str">
        <f>INDEX(AirportPivot[AirportName],MATCH($N8908,AirportPivot[[AirportID]:[AirportID]],0))</f>
        <v>Hartsfield-Jackson Atlanta International</v>
      </c>
      <c r="R8908">
        <f>INDEX(AirportPivot[Gates (number of available)],MATCH($N8908,AirportPivot[[AirportID]:[AirportID]],0))</f>
        <v>100</v>
      </c>
    </row>
    <row r="8909" spans="1:18" x14ac:dyDescent="0.25">
      <c r="A8909" s="3" t="s">
        <v>8941</v>
      </c>
      <c r="B8909" s="12">
        <v>42178</v>
      </c>
      <c r="C8909" s="4" t="s">
        <v>37</v>
      </c>
      <c r="D8909" s="4">
        <v>1.1000000000000001</v>
      </c>
      <c r="E8909" s="4">
        <v>173</v>
      </c>
      <c r="F8909" s="5">
        <v>0.33333333333333331</v>
      </c>
      <c r="G8909" s="6">
        <v>385</v>
      </c>
      <c r="H8909" s="7">
        <v>63525</v>
      </c>
      <c r="I8909" s="7">
        <f>FlightsPivot[[#This Row],[Total Fare]]*10%</f>
        <v>6352.5</v>
      </c>
      <c r="J8909" s="7">
        <f>FlightsPivot[[#This Row],[Total Fare]]+FlightsPivot[[#This Row],[10% tax ]]</f>
        <v>69877.5</v>
      </c>
      <c r="K8909" s="4">
        <v>6</v>
      </c>
      <c r="L8909" s="4">
        <v>2015</v>
      </c>
      <c r="M8909" t="str">
        <f>INDEX(RoutesPivot[DepAirport],MATCH($C8909,RoutesPivot[[RouteID]:[RouteID]],0))</f>
        <v>ORD</v>
      </c>
      <c r="N8909" t="str">
        <f>INDEX(RoutesPivot[AirportID],MATCH($C8909,RoutesPivot[[RouteID]:[RouteID]],0))</f>
        <v>SEA</v>
      </c>
      <c r="O8909">
        <f>INDEX(RoutesPivot[Distance],MATCH($C8909,RoutesPivot[[RouteID]:[RouteID]],0))</f>
        <v>1500</v>
      </c>
      <c r="P8909">
        <f>INDEX(RoutesPivot[ListPrice],MATCH($C8909,RoutesPivot[[RouteID]:[RouteID]],0))</f>
        <v>350</v>
      </c>
      <c r="Q8909" t="str">
        <f>INDEX(AirportPivot[AirportName],MATCH($N8909,AirportPivot[[AirportID]:[AirportID]],0))</f>
        <v>Seattle-Tacoma International</v>
      </c>
      <c r="R8909">
        <f>INDEX(AirportPivot[Gates (number of available)],MATCH($N8909,AirportPivot[[AirportID]:[AirportID]],0))</f>
        <v>58</v>
      </c>
    </row>
    <row r="8910" spans="1:18" x14ac:dyDescent="0.25">
      <c r="A8910" s="3" t="s">
        <v>8942</v>
      </c>
      <c r="B8910" s="12">
        <v>42239</v>
      </c>
      <c r="C8910" s="4" t="s">
        <v>13</v>
      </c>
      <c r="D8910" s="4">
        <v>1.7</v>
      </c>
      <c r="E8910" s="4">
        <v>158</v>
      </c>
      <c r="F8910" s="5">
        <v>0.33333333333333331</v>
      </c>
      <c r="G8910" s="6">
        <v>275</v>
      </c>
      <c r="H8910" s="7">
        <v>45375</v>
      </c>
      <c r="I8910" s="7">
        <f>FlightsPivot[[#This Row],[Total Fare]]*10%</f>
        <v>4537.5</v>
      </c>
      <c r="J8910" s="7">
        <f>FlightsPivot[[#This Row],[Total Fare]]+FlightsPivot[[#This Row],[10% tax ]]</f>
        <v>49912.5</v>
      </c>
      <c r="K8910" s="4">
        <v>8</v>
      </c>
      <c r="L8910" s="4">
        <v>2015</v>
      </c>
      <c r="M8910" t="str">
        <f>INDEX(RoutesPivot[DepAirport],MATCH($C8910,RoutesPivot[[RouteID]:[RouteID]],0))</f>
        <v>ORD</v>
      </c>
      <c r="N8910" t="str">
        <f>INDEX(RoutesPivot[AirportID],MATCH($C8910,RoutesPivot[[RouteID]:[RouteID]],0))</f>
        <v>JFK</v>
      </c>
      <c r="O8910">
        <f>INDEX(RoutesPivot[Distance],MATCH($C8910,RoutesPivot[[RouteID]:[RouteID]],0))</f>
        <v>619</v>
      </c>
      <c r="P8910">
        <f>INDEX(RoutesPivot[ListPrice],MATCH($C8910,RoutesPivot[[RouteID]:[RouteID]],0))</f>
        <v>250</v>
      </c>
      <c r="Q8910" t="str">
        <f>INDEX(AirportPivot[AirportName],MATCH($N8910,AirportPivot[[AirportID]:[AirportID]],0))</f>
        <v>John F Kennedy International</v>
      </c>
      <c r="R8910">
        <f>INDEX(AirportPivot[Gates (number of available)],MATCH($N8910,AirportPivot[[AirportID]:[AirportID]],0))</f>
        <v>120</v>
      </c>
    </row>
    <row r="8911" spans="1:18" x14ac:dyDescent="0.25">
      <c r="A8911" s="3" t="s">
        <v>8943</v>
      </c>
      <c r="B8911" s="12">
        <v>42288</v>
      </c>
      <c r="C8911" s="4" t="s">
        <v>103</v>
      </c>
      <c r="D8911" s="4">
        <v>2</v>
      </c>
      <c r="E8911" s="4">
        <v>72</v>
      </c>
      <c r="F8911" s="5">
        <v>0.41666666666666669</v>
      </c>
      <c r="G8911" s="6">
        <v>300</v>
      </c>
      <c r="H8911" s="7">
        <v>54300</v>
      </c>
      <c r="I8911" s="7">
        <f>FlightsPivot[[#This Row],[Total Fare]]*10%</f>
        <v>5430</v>
      </c>
      <c r="J8911" s="7">
        <f>FlightsPivot[[#This Row],[Total Fare]]+FlightsPivot[[#This Row],[10% tax ]]</f>
        <v>59730</v>
      </c>
      <c r="K8911" s="4">
        <v>10</v>
      </c>
      <c r="L8911" s="4">
        <v>2015</v>
      </c>
      <c r="M8911" t="str">
        <f>INDEX(RoutesPivot[DepAirport],MATCH($C8911,RoutesPivot[[RouteID]:[RouteID]],0))</f>
        <v>ORD</v>
      </c>
      <c r="N8911" t="str">
        <f>INDEX(RoutesPivot[AirportID],MATCH($C8911,RoutesPivot[[RouteID]:[RouteID]],0))</f>
        <v>IAD</v>
      </c>
      <c r="O8911">
        <f>INDEX(RoutesPivot[Distance],MATCH($C8911,RoutesPivot[[RouteID]:[RouteID]],0))</f>
        <v>515</v>
      </c>
      <c r="P8911">
        <f>INDEX(RoutesPivot[ListPrice],MATCH($C8911,RoutesPivot[[RouteID]:[RouteID]],0))</f>
        <v>300</v>
      </c>
      <c r="Q8911" t="str">
        <f>INDEX(AirportPivot[AirportName],MATCH($N8911,AirportPivot[[AirportID]:[AirportID]],0))</f>
        <v>Washington Dulles International</v>
      </c>
      <c r="R8911">
        <f>INDEX(AirportPivot[Gates (number of available)],MATCH($N8911,AirportPivot[[AirportID]:[AirportID]],0))</f>
        <v>95</v>
      </c>
    </row>
    <row r="8912" spans="1:18" x14ac:dyDescent="0.25">
      <c r="A8912" s="3" t="s">
        <v>8944</v>
      </c>
      <c r="B8912" s="12">
        <v>42091</v>
      </c>
      <c r="C8912" s="4" t="s">
        <v>17</v>
      </c>
      <c r="D8912" s="4">
        <v>2.6</v>
      </c>
      <c r="E8912" s="4">
        <v>196</v>
      </c>
      <c r="F8912" s="5">
        <v>0.33333333333333331</v>
      </c>
      <c r="G8912" s="6">
        <v>350</v>
      </c>
      <c r="H8912" s="7">
        <v>57750</v>
      </c>
      <c r="I8912" s="7">
        <f>FlightsPivot[[#This Row],[Total Fare]]*10%</f>
        <v>5775</v>
      </c>
      <c r="J8912" s="7">
        <f>FlightsPivot[[#This Row],[Total Fare]]+FlightsPivot[[#This Row],[10% tax ]]</f>
        <v>63525</v>
      </c>
      <c r="K8912" s="4">
        <v>3</v>
      </c>
      <c r="L8912" s="4">
        <v>2015</v>
      </c>
      <c r="M8912" t="str">
        <f>INDEX(RoutesPivot[DepAirport],MATCH($C8912,RoutesPivot[[RouteID]:[RouteID]],0))</f>
        <v>ORD</v>
      </c>
      <c r="N8912" t="str">
        <f>INDEX(RoutesPivot[AirportID],MATCH($C8912,RoutesPivot[[RouteID]:[RouteID]],0))</f>
        <v>LAX</v>
      </c>
      <c r="O8912">
        <f>INDEX(RoutesPivot[Distance],MATCH($C8912,RoutesPivot[[RouteID]:[RouteID]],0))</f>
        <v>1518</v>
      </c>
      <c r="P8912">
        <f>INDEX(RoutesPivot[ListPrice],MATCH($C8912,RoutesPivot[[RouteID]:[RouteID]],0))</f>
        <v>350</v>
      </c>
      <c r="Q8912" t="str">
        <f>INDEX(AirportPivot[AirportName],MATCH($N8912,AirportPivot[[AirportID]:[AirportID]],0))</f>
        <v>Los Angeles International</v>
      </c>
      <c r="R8912">
        <f>INDEX(AirportPivot[Gates (number of available)],MATCH($N8912,AirportPivot[[AirportID]:[AirportID]],0))</f>
        <v>86</v>
      </c>
    </row>
    <row r="8913" spans="1:18" x14ac:dyDescent="0.25">
      <c r="A8913" s="3" t="s">
        <v>8945</v>
      </c>
      <c r="B8913" s="12">
        <v>41811</v>
      </c>
      <c r="C8913" s="4" t="s">
        <v>33</v>
      </c>
      <c r="D8913" s="4">
        <v>1.9</v>
      </c>
      <c r="E8913" s="4">
        <v>86</v>
      </c>
      <c r="F8913" s="5">
        <v>0.29166666666666669</v>
      </c>
      <c r="G8913" s="6">
        <v>412.5</v>
      </c>
      <c r="H8913" s="7">
        <v>74662.5</v>
      </c>
      <c r="I8913" s="7">
        <f>FlightsPivot[[#This Row],[Total Fare]]*10%</f>
        <v>7466.25</v>
      </c>
      <c r="J8913" s="7">
        <f>FlightsPivot[[#This Row],[Total Fare]]+FlightsPivot[[#This Row],[10% tax ]]</f>
        <v>82128.75</v>
      </c>
      <c r="K8913" s="4">
        <v>6</v>
      </c>
      <c r="L8913" s="4">
        <v>2014</v>
      </c>
      <c r="M8913" t="str">
        <f>INDEX(RoutesPivot[DepAirport],MATCH($C8913,RoutesPivot[[RouteID]:[RouteID]],0))</f>
        <v>ORD</v>
      </c>
      <c r="N8913" t="str">
        <f>INDEX(RoutesPivot[AirportID],MATCH($C8913,RoutesPivot[[RouteID]:[RouteID]],0))</f>
        <v>SFO</v>
      </c>
      <c r="O8913">
        <f>INDEX(RoutesPivot[Distance],MATCH($C8913,RoutesPivot[[RouteID]:[RouteID]],0))</f>
        <v>1600</v>
      </c>
      <c r="P8913">
        <f>INDEX(RoutesPivot[ListPrice],MATCH($C8913,RoutesPivot[[RouteID]:[RouteID]],0))</f>
        <v>375</v>
      </c>
      <c r="Q8913" t="str">
        <f>INDEX(AirportPivot[AirportName],MATCH($N8913,AirportPivot[[AirportID]:[AirportID]],0))</f>
        <v>San Francisco International</v>
      </c>
      <c r="R8913">
        <f>INDEX(AirportPivot[Gates (number of available)],MATCH($N8913,AirportPivot[[AirportID]:[AirportID]],0))</f>
        <v>70</v>
      </c>
    </row>
    <row r="8914" spans="1:18" x14ac:dyDescent="0.25">
      <c r="A8914" s="3" t="s">
        <v>8946</v>
      </c>
      <c r="B8914" s="12">
        <v>41898</v>
      </c>
      <c r="C8914" s="4" t="s">
        <v>33</v>
      </c>
      <c r="D8914" s="4">
        <v>1.1000000000000001</v>
      </c>
      <c r="E8914" s="4">
        <v>203</v>
      </c>
      <c r="F8914" s="5">
        <v>0.70833333333333337</v>
      </c>
      <c r="G8914" s="6">
        <v>375</v>
      </c>
      <c r="H8914" s="7">
        <v>61875</v>
      </c>
      <c r="I8914" s="7">
        <f>FlightsPivot[[#This Row],[Total Fare]]*10%</f>
        <v>6187.5</v>
      </c>
      <c r="J8914" s="7">
        <f>FlightsPivot[[#This Row],[Total Fare]]+FlightsPivot[[#This Row],[10% tax ]]</f>
        <v>68062.5</v>
      </c>
      <c r="K8914" s="4">
        <v>9</v>
      </c>
      <c r="L8914" s="4">
        <v>2014</v>
      </c>
      <c r="M8914" t="str">
        <f>INDEX(RoutesPivot[DepAirport],MATCH($C8914,RoutesPivot[[RouteID]:[RouteID]],0))</f>
        <v>ORD</v>
      </c>
      <c r="N8914" t="str">
        <f>INDEX(RoutesPivot[AirportID],MATCH($C8914,RoutesPivot[[RouteID]:[RouteID]],0))</f>
        <v>SFO</v>
      </c>
      <c r="O8914">
        <f>INDEX(RoutesPivot[Distance],MATCH($C8914,RoutesPivot[[RouteID]:[RouteID]],0))</f>
        <v>1600</v>
      </c>
      <c r="P8914">
        <f>INDEX(RoutesPivot[ListPrice],MATCH($C8914,RoutesPivot[[RouteID]:[RouteID]],0))</f>
        <v>375</v>
      </c>
      <c r="Q8914" t="str">
        <f>INDEX(AirportPivot[AirportName],MATCH($N8914,AirportPivot[[AirportID]:[AirportID]],0))</f>
        <v>San Francisco International</v>
      </c>
      <c r="R8914">
        <f>INDEX(AirportPivot[Gates (number of available)],MATCH($N8914,AirportPivot[[AirportID]:[AirportID]],0))</f>
        <v>70</v>
      </c>
    </row>
    <row r="8915" spans="1:18" x14ac:dyDescent="0.25">
      <c r="A8915" s="3" t="s">
        <v>8947</v>
      </c>
      <c r="B8915" s="12">
        <v>42029</v>
      </c>
      <c r="C8915" s="4" t="s">
        <v>23</v>
      </c>
      <c r="D8915" s="4">
        <v>1.5</v>
      </c>
      <c r="E8915" s="4">
        <v>127</v>
      </c>
      <c r="F8915" s="5">
        <v>0.33333333333333331</v>
      </c>
      <c r="G8915" s="6">
        <v>300</v>
      </c>
      <c r="H8915" s="7">
        <v>55500</v>
      </c>
      <c r="I8915" s="7">
        <f>FlightsPivot[[#This Row],[Total Fare]]*10%</f>
        <v>5550</v>
      </c>
      <c r="J8915" s="7">
        <f>FlightsPivot[[#This Row],[Total Fare]]+FlightsPivot[[#This Row],[10% tax ]]</f>
        <v>61050</v>
      </c>
      <c r="K8915" s="4">
        <v>1</v>
      </c>
      <c r="L8915" s="4">
        <v>2015</v>
      </c>
      <c r="M8915" t="str">
        <f>INDEX(RoutesPivot[DepAirport],MATCH($C8915,RoutesPivot[[RouteID]:[RouteID]],0))</f>
        <v>ORD</v>
      </c>
      <c r="N8915" t="str">
        <f>INDEX(RoutesPivot[AirportID],MATCH($C8915,RoutesPivot[[RouteID]:[RouteID]],0))</f>
        <v>DEN</v>
      </c>
      <c r="O8915">
        <f>INDEX(RoutesPivot[Distance],MATCH($C8915,RoutesPivot[[RouteID]:[RouteID]],0))</f>
        <v>800</v>
      </c>
      <c r="P8915">
        <f>INDEX(RoutesPivot[ListPrice],MATCH($C8915,RoutesPivot[[RouteID]:[RouteID]],0))</f>
        <v>300</v>
      </c>
      <c r="Q8915" t="str">
        <f>INDEX(AirportPivot[AirportName],MATCH($N8915,AirportPivot[[AirportID]:[AirportID]],0))</f>
        <v>Denver International</v>
      </c>
      <c r="R8915">
        <f>INDEX(AirportPivot[Gates (number of available)],MATCH($N8915,AirportPivot[[AirportID]:[AirportID]],0))</f>
        <v>75</v>
      </c>
    </row>
    <row r="8916" spans="1:18" x14ac:dyDescent="0.25">
      <c r="A8916" s="3" t="s">
        <v>8948</v>
      </c>
      <c r="B8916" s="12">
        <v>42257</v>
      </c>
      <c r="C8916" s="4" t="s">
        <v>25</v>
      </c>
      <c r="D8916" s="4">
        <v>0.7</v>
      </c>
      <c r="E8916" s="4">
        <v>136</v>
      </c>
      <c r="F8916" s="5">
        <v>0.60416666666666663</v>
      </c>
      <c r="G8916" s="6">
        <v>200</v>
      </c>
      <c r="H8916" s="7">
        <v>37000</v>
      </c>
      <c r="I8916" s="7">
        <f>FlightsPivot[[#This Row],[Total Fare]]*10%</f>
        <v>3700</v>
      </c>
      <c r="J8916" s="7">
        <f>FlightsPivot[[#This Row],[Total Fare]]+FlightsPivot[[#This Row],[10% tax ]]</f>
        <v>40700</v>
      </c>
      <c r="K8916" s="4">
        <v>9</v>
      </c>
      <c r="L8916" s="4">
        <v>2015</v>
      </c>
      <c r="M8916" t="str">
        <f>INDEX(RoutesPivot[DepAirport],MATCH($C8916,RoutesPivot[[RouteID]:[RouteID]],0))</f>
        <v>ORD</v>
      </c>
      <c r="N8916" t="str">
        <f>INDEX(RoutesPivot[AirportID],MATCH($C8916,RoutesPivot[[RouteID]:[RouteID]],0))</f>
        <v>DFW</v>
      </c>
      <c r="O8916">
        <f>INDEX(RoutesPivot[Distance],MATCH($C8916,RoutesPivot[[RouteID]:[RouteID]],0))</f>
        <v>700</v>
      </c>
      <c r="P8916">
        <f>INDEX(RoutesPivot[ListPrice],MATCH($C8916,RoutesPivot[[RouteID]:[RouteID]],0))</f>
        <v>200</v>
      </c>
      <c r="Q8916" t="str">
        <f>INDEX(AirportPivot[AirportName],MATCH($N8916,AirportPivot[[AirportID]:[AirportID]],0))</f>
        <v>Dallas/Fort Worth International</v>
      </c>
      <c r="R8916">
        <f>INDEX(AirportPivot[Gates (number of available)],MATCH($N8916,AirportPivot[[AirportID]:[AirportID]],0))</f>
        <v>130</v>
      </c>
    </row>
    <row r="8917" spans="1:18" x14ac:dyDescent="0.25">
      <c r="A8917" s="3" t="s">
        <v>8949</v>
      </c>
      <c r="B8917" s="12">
        <v>42161</v>
      </c>
      <c r="C8917" s="4" t="s">
        <v>86</v>
      </c>
      <c r="D8917" s="4">
        <v>1.5</v>
      </c>
      <c r="E8917" s="4">
        <v>77</v>
      </c>
      <c r="F8917" s="5">
        <v>0.70833333333333337</v>
      </c>
      <c r="G8917" s="6">
        <v>126.5</v>
      </c>
      <c r="H8917" s="7">
        <v>22896.5</v>
      </c>
      <c r="I8917" s="7">
        <f>FlightsPivot[[#This Row],[Total Fare]]*10%</f>
        <v>2289.65</v>
      </c>
      <c r="J8917" s="7">
        <f>FlightsPivot[[#This Row],[Total Fare]]+FlightsPivot[[#This Row],[10% tax ]]</f>
        <v>25186.15</v>
      </c>
      <c r="K8917" s="4">
        <v>6</v>
      </c>
      <c r="L8917" s="4">
        <v>2015</v>
      </c>
      <c r="M8917" t="str">
        <f>INDEX(RoutesPivot[DepAirport],MATCH($C8917,RoutesPivot[[RouteID]:[RouteID]],0))</f>
        <v>ORD</v>
      </c>
      <c r="N8917" t="str">
        <f>INDEX(RoutesPivot[AirportID],MATCH($C8917,RoutesPivot[[RouteID]:[RouteID]],0))</f>
        <v>DTW</v>
      </c>
      <c r="O8917">
        <f>INDEX(RoutesPivot[Distance],MATCH($C8917,RoutesPivot[[RouteID]:[RouteID]],0))</f>
        <v>200</v>
      </c>
      <c r="P8917">
        <f>INDEX(RoutesPivot[ListPrice],MATCH($C8917,RoutesPivot[[RouteID]:[RouteID]],0))</f>
        <v>115</v>
      </c>
      <c r="Q8917" t="str">
        <f>INDEX(AirportPivot[AirportName],MATCH($N8917,AirportPivot[[AirportID]:[AirportID]],0))</f>
        <v>Detroit Metropolitan Wayne County</v>
      </c>
      <c r="R8917">
        <f>INDEX(AirportPivot[Gates (number of available)],MATCH($N8917,AirportPivot[[AirportID]:[AirportID]],0))</f>
        <v>60</v>
      </c>
    </row>
    <row r="8918" spans="1:18" x14ac:dyDescent="0.25">
      <c r="A8918" s="3" t="s">
        <v>8950</v>
      </c>
      <c r="B8918" s="12">
        <v>42362</v>
      </c>
      <c r="C8918" s="4" t="s">
        <v>21</v>
      </c>
      <c r="D8918" s="4">
        <v>4.5</v>
      </c>
      <c r="E8918" s="4">
        <v>183</v>
      </c>
      <c r="F8918" s="5">
        <v>0.29166666666666669</v>
      </c>
      <c r="G8918" s="6">
        <v>175</v>
      </c>
      <c r="H8918" s="7">
        <v>28875</v>
      </c>
      <c r="I8918" s="7">
        <f>FlightsPivot[[#This Row],[Total Fare]]*10%</f>
        <v>2887.5</v>
      </c>
      <c r="J8918" s="7">
        <f>FlightsPivot[[#This Row],[Total Fare]]+FlightsPivot[[#This Row],[10% tax ]]</f>
        <v>31762.5</v>
      </c>
      <c r="K8918" s="4">
        <v>12</v>
      </c>
      <c r="L8918" s="4">
        <v>2015</v>
      </c>
      <c r="M8918" t="str">
        <f>INDEX(RoutesPivot[DepAirport],MATCH($C8918,RoutesPivot[[RouteID]:[RouteID]],0))</f>
        <v>ORD</v>
      </c>
      <c r="N8918" t="str">
        <f>INDEX(RoutesPivot[AirportID],MATCH($C8918,RoutesPivot[[RouteID]:[RouteID]],0))</f>
        <v>CLT</v>
      </c>
      <c r="O8918">
        <f>INDEX(RoutesPivot[Distance],MATCH($C8918,RoutesPivot[[RouteID]:[RouteID]],0))</f>
        <v>700</v>
      </c>
      <c r="P8918">
        <f>INDEX(RoutesPivot[ListPrice],MATCH($C8918,RoutesPivot[[RouteID]:[RouteID]],0))</f>
        <v>125</v>
      </c>
      <c r="Q8918" t="str">
        <f>INDEX(AirportPivot[AirportName],MATCH($N8918,AirportPivot[[AirportID]:[AirportID]],0))</f>
        <v>Charlotte/Douglas International</v>
      </c>
      <c r="R8918">
        <f>INDEX(AirportPivot[Gates (number of available)],MATCH($N8918,AirportPivot[[AirportID]:[AirportID]],0))</f>
        <v>65</v>
      </c>
    </row>
    <row r="8919" spans="1:18" x14ac:dyDescent="0.25">
      <c r="A8919" s="3" t="s">
        <v>8951</v>
      </c>
      <c r="B8919" s="12">
        <v>41794</v>
      </c>
      <c r="C8919" s="4" t="s">
        <v>13</v>
      </c>
      <c r="D8919" s="4">
        <v>1.7</v>
      </c>
      <c r="E8919" s="4">
        <v>122</v>
      </c>
      <c r="F8919" s="5">
        <v>0.29166666666666669</v>
      </c>
      <c r="G8919" s="6">
        <v>275</v>
      </c>
      <c r="H8919" s="7">
        <v>50875</v>
      </c>
      <c r="I8919" s="7">
        <f>FlightsPivot[[#This Row],[Total Fare]]*10%</f>
        <v>5087.5</v>
      </c>
      <c r="J8919" s="7">
        <f>FlightsPivot[[#This Row],[Total Fare]]+FlightsPivot[[#This Row],[10% tax ]]</f>
        <v>55962.5</v>
      </c>
      <c r="K8919" s="4">
        <v>6</v>
      </c>
      <c r="L8919" s="4">
        <v>2014</v>
      </c>
      <c r="M8919" t="str">
        <f>INDEX(RoutesPivot[DepAirport],MATCH($C8919,RoutesPivot[[RouteID]:[RouteID]],0))</f>
        <v>ORD</v>
      </c>
      <c r="N8919" t="str">
        <f>INDEX(RoutesPivot[AirportID],MATCH($C8919,RoutesPivot[[RouteID]:[RouteID]],0))</f>
        <v>JFK</v>
      </c>
      <c r="O8919">
        <f>INDEX(RoutesPivot[Distance],MATCH($C8919,RoutesPivot[[RouteID]:[RouteID]],0))</f>
        <v>619</v>
      </c>
      <c r="P8919">
        <f>INDEX(RoutesPivot[ListPrice],MATCH($C8919,RoutesPivot[[RouteID]:[RouteID]],0))</f>
        <v>250</v>
      </c>
      <c r="Q8919" t="str">
        <f>INDEX(AirportPivot[AirportName],MATCH($N8919,AirportPivot[[AirportID]:[AirportID]],0))</f>
        <v>John F Kennedy International</v>
      </c>
      <c r="R8919">
        <f>INDEX(AirportPivot[Gates (number of available)],MATCH($N8919,AirportPivot[[AirportID]:[AirportID]],0))</f>
        <v>120</v>
      </c>
    </row>
    <row r="8920" spans="1:18" x14ac:dyDescent="0.25">
      <c r="A8920" s="3" t="s">
        <v>8952</v>
      </c>
      <c r="B8920" s="12">
        <v>42100</v>
      </c>
      <c r="C8920" s="4" t="s">
        <v>17</v>
      </c>
      <c r="D8920" s="4">
        <v>4.8</v>
      </c>
      <c r="E8920" s="4">
        <v>27</v>
      </c>
      <c r="F8920" s="5">
        <v>0.77083333333333337</v>
      </c>
      <c r="G8920" s="6">
        <v>350</v>
      </c>
      <c r="H8920" s="7">
        <v>64750</v>
      </c>
      <c r="I8920" s="7">
        <f>FlightsPivot[[#This Row],[Total Fare]]*10%</f>
        <v>6475</v>
      </c>
      <c r="J8920" s="7">
        <f>FlightsPivot[[#This Row],[Total Fare]]+FlightsPivot[[#This Row],[10% tax ]]</f>
        <v>71225</v>
      </c>
      <c r="K8920" s="4">
        <v>4</v>
      </c>
      <c r="L8920" s="4">
        <v>2015</v>
      </c>
      <c r="M8920" t="str">
        <f>INDEX(RoutesPivot[DepAirport],MATCH($C8920,RoutesPivot[[RouteID]:[RouteID]],0))</f>
        <v>ORD</v>
      </c>
      <c r="N8920" t="str">
        <f>INDEX(RoutesPivot[AirportID],MATCH($C8920,RoutesPivot[[RouteID]:[RouteID]],0))</f>
        <v>LAX</v>
      </c>
      <c r="O8920">
        <f>INDEX(RoutesPivot[Distance],MATCH($C8920,RoutesPivot[[RouteID]:[RouteID]],0))</f>
        <v>1518</v>
      </c>
      <c r="P8920">
        <f>INDEX(RoutesPivot[ListPrice],MATCH($C8920,RoutesPivot[[RouteID]:[RouteID]],0))</f>
        <v>350</v>
      </c>
      <c r="Q8920" t="str">
        <f>INDEX(AirportPivot[AirportName],MATCH($N8920,AirportPivot[[AirportID]:[AirportID]],0))</f>
        <v>Los Angeles International</v>
      </c>
      <c r="R8920">
        <f>INDEX(AirportPivot[Gates (number of available)],MATCH($N8920,AirportPivot[[AirportID]:[AirportID]],0))</f>
        <v>86</v>
      </c>
    </row>
    <row r="8921" spans="1:18" x14ac:dyDescent="0.25">
      <c r="A8921" s="3" t="s">
        <v>8953</v>
      </c>
      <c r="B8921" s="12">
        <v>42210</v>
      </c>
      <c r="C8921" s="4" t="s">
        <v>17</v>
      </c>
      <c r="D8921" s="4">
        <v>6.2</v>
      </c>
      <c r="E8921" s="4">
        <v>130</v>
      </c>
      <c r="F8921" s="5">
        <v>0.77083333333333337</v>
      </c>
      <c r="G8921" s="6">
        <v>385</v>
      </c>
      <c r="H8921" s="7">
        <v>71225</v>
      </c>
      <c r="I8921" s="7">
        <f>FlightsPivot[[#This Row],[Total Fare]]*10%</f>
        <v>7122.5</v>
      </c>
      <c r="J8921" s="7">
        <f>FlightsPivot[[#This Row],[Total Fare]]+FlightsPivot[[#This Row],[10% tax ]]</f>
        <v>78347.5</v>
      </c>
      <c r="K8921" s="4">
        <v>7</v>
      </c>
      <c r="L8921" s="4">
        <v>2015</v>
      </c>
      <c r="M8921" t="str">
        <f>INDEX(RoutesPivot[DepAirport],MATCH($C8921,RoutesPivot[[RouteID]:[RouteID]],0))</f>
        <v>ORD</v>
      </c>
      <c r="N8921" t="str">
        <f>INDEX(RoutesPivot[AirportID],MATCH($C8921,RoutesPivot[[RouteID]:[RouteID]],0))</f>
        <v>LAX</v>
      </c>
      <c r="O8921">
        <f>INDEX(RoutesPivot[Distance],MATCH($C8921,RoutesPivot[[RouteID]:[RouteID]],0))</f>
        <v>1518</v>
      </c>
      <c r="P8921">
        <f>INDEX(RoutesPivot[ListPrice],MATCH($C8921,RoutesPivot[[RouteID]:[RouteID]],0))</f>
        <v>350</v>
      </c>
      <c r="Q8921" t="str">
        <f>INDEX(AirportPivot[AirportName],MATCH($N8921,AirportPivot[[AirportID]:[AirportID]],0))</f>
        <v>Los Angeles International</v>
      </c>
      <c r="R8921">
        <f>INDEX(AirportPivot[Gates (number of available)],MATCH($N8921,AirportPivot[[AirportID]:[AirportID]],0))</f>
        <v>86</v>
      </c>
    </row>
    <row r="8922" spans="1:18" x14ac:dyDescent="0.25">
      <c r="A8922" s="3" t="s">
        <v>8954</v>
      </c>
      <c r="B8922" s="12">
        <v>41743</v>
      </c>
      <c r="C8922" s="4" t="s">
        <v>11</v>
      </c>
      <c r="D8922" s="4">
        <v>3.1</v>
      </c>
      <c r="E8922" s="4">
        <v>94</v>
      </c>
      <c r="F8922" s="5">
        <v>0.33333333333333331</v>
      </c>
      <c r="G8922" s="6">
        <v>300</v>
      </c>
      <c r="H8922" s="7">
        <v>55500</v>
      </c>
      <c r="I8922" s="7">
        <f>FlightsPivot[[#This Row],[Total Fare]]*10%</f>
        <v>5550</v>
      </c>
      <c r="J8922" s="7">
        <f>FlightsPivot[[#This Row],[Total Fare]]+FlightsPivot[[#This Row],[10% tax ]]</f>
        <v>61050</v>
      </c>
      <c r="K8922" s="4">
        <v>4</v>
      </c>
      <c r="L8922" s="4">
        <v>2014</v>
      </c>
      <c r="M8922" t="str">
        <f>INDEX(RoutesPivot[DepAirport],MATCH($C8922,RoutesPivot[[RouteID]:[RouteID]],0))</f>
        <v>ORD</v>
      </c>
      <c r="N8922" t="str">
        <f>INDEX(RoutesPivot[AirportID],MATCH($C8922,RoutesPivot[[RouteID]:[RouteID]],0))</f>
        <v>BOS</v>
      </c>
      <c r="O8922">
        <f>INDEX(RoutesPivot[Distance],MATCH($C8922,RoutesPivot[[RouteID]:[RouteID]],0))</f>
        <v>730</v>
      </c>
      <c r="P8922">
        <f>INDEX(RoutesPivot[ListPrice],MATCH($C8922,RoutesPivot[[RouteID]:[RouteID]],0))</f>
        <v>300</v>
      </c>
      <c r="Q8922" t="str">
        <f>INDEX(AirportPivot[AirportName],MATCH($N8922,AirportPivot[[AirportID]:[AirportID]],0))</f>
        <v>General Edward Lawrence Logan International</v>
      </c>
      <c r="R8922">
        <f>INDEX(AirportPivot[Gates (number of available)],MATCH($N8922,AirportPivot[[AirportID]:[AirportID]],0))</f>
        <v>63</v>
      </c>
    </row>
    <row r="8923" spans="1:18" x14ac:dyDescent="0.25">
      <c r="A8923" s="3" t="s">
        <v>8955</v>
      </c>
      <c r="B8923" s="12">
        <v>42043</v>
      </c>
      <c r="C8923" s="4" t="s">
        <v>25</v>
      </c>
      <c r="D8923" s="4">
        <v>2.4</v>
      </c>
      <c r="E8923" s="4">
        <v>37</v>
      </c>
      <c r="F8923" s="5">
        <v>0.79166666666666663</v>
      </c>
      <c r="G8923" s="6">
        <v>200</v>
      </c>
      <c r="H8923" s="7">
        <v>33000</v>
      </c>
      <c r="I8923" s="7">
        <f>FlightsPivot[[#This Row],[Total Fare]]*10%</f>
        <v>3300</v>
      </c>
      <c r="J8923" s="7">
        <f>FlightsPivot[[#This Row],[Total Fare]]+FlightsPivot[[#This Row],[10% tax ]]</f>
        <v>36300</v>
      </c>
      <c r="K8923" s="4">
        <v>2</v>
      </c>
      <c r="L8923" s="4">
        <v>2015</v>
      </c>
      <c r="M8923" t="str">
        <f>INDEX(RoutesPivot[DepAirport],MATCH($C8923,RoutesPivot[[RouteID]:[RouteID]],0))</f>
        <v>ORD</v>
      </c>
      <c r="N8923" t="str">
        <f>INDEX(RoutesPivot[AirportID],MATCH($C8923,RoutesPivot[[RouteID]:[RouteID]],0))</f>
        <v>DFW</v>
      </c>
      <c r="O8923">
        <f>INDEX(RoutesPivot[Distance],MATCH($C8923,RoutesPivot[[RouteID]:[RouteID]],0))</f>
        <v>700</v>
      </c>
      <c r="P8923">
        <f>INDEX(RoutesPivot[ListPrice],MATCH($C8923,RoutesPivot[[RouteID]:[RouteID]],0))</f>
        <v>200</v>
      </c>
      <c r="Q8923" t="str">
        <f>INDEX(AirportPivot[AirportName],MATCH($N8923,AirportPivot[[AirportID]:[AirportID]],0))</f>
        <v>Dallas/Fort Worth International</v>
      </c>
      <c r="R8923">
        <f>INDEX(AirportPivot[Gates (number of available)],MATCH($N8923,AirportPivot[[AirportID]:[AirportID]],0))</f>
        <v>130</v>
      </c>
    </row>
    <row r="8924" spans="1:18" x14ac:dyDescent="0.25">
      <c r="A8924" s="3" t="s">
        <v>8956</v>
      </c>
      <c r="B8924" s="12">
        <v>41875</v>
      </c>
      <c r="C8924" s="4" t="s">
        <v>27</v>
      </c>
      <c r="D8924" s="4">
        <v>9.8000000000000007</v>
      </c>
      <c r="E8924" s="4">
        <v>7</v>
      </c>
      <c r="F8924" s="5">
        <v>0.4375</v>
      </c>
      <c r="G8924" s="6">
        <v>220</v>
      </c>
      <c r="H8924" s="7">
        <v>40700</v>
      </c>
      <c r="I8924" s="7">
        <f>FlightsPivot[[#This Row],[Total Fare]]*10%</f>
        <v>4070</v>
      </c>
      <c r="J8924" s="7">
        <f>FlightsPivot[[#This Row],[Total Fare]]+FlightsPivot[[#This Row],[10% tax ]]</f>
        <v>44770</v>
      </c>
      <c r="K8924" s="4">
        <v>8</v>
      </c>
      <c r="L8924" s="4">
        <v>2014</v>
      </c>
      <c r="M8924" t="str">
        <f>INDEX(RoutesPivot[DepAirport],MATCH($C8924,RoutesPivot[[RouteID]:[RouteID]],0))</f>
        <v>ORD</v>
      </c>
      <c r="N8924" t="str">
        <f>INDEX(RoutesPivot[AirportID],MATCH($C8924,RoutesPivot[[RouteID]:[RouteID]],0))</f>
        <v>ATL</v>
      </c>
      <c r="O8924">
        <f>INDEX(RoutesPivot[Distance],MATCH($C8924,RoutesPivot[[RouteID]:[RouteID]],0))</f>
        <v>510</v>
      </c>
      <c r="P8924">
        <f>INDEX(RoutesPivot[ListPrice],MATCH($C8924,RoutesPivot[[RouteID]:[RouteID]],0))</f>
        <v>200</v>
      </c>
      <c r="Q8924" t="str">
        <f>INDEX(AirportPivot[AirportName],MATCH($N8924,AirportPivot[[AirportID]:[AirportID]],0))</f>
        <v>Hartsfield-Jackson Atlanta International</v>
      </c>
      <c r="R8924">
        <f>INDEX(AirportPivot[Gates (number of available)],MATCH($N8924,AirportPivot[[AirportID]:[AirportID]],0))</f>
        <v>100</v>
      </c>
    </row>
    <row r="8925" spans="1:18" x14ac:dyDescent="0.25">
      <c r="A8925" s="3" t="s">
        <v>8957</v>
      </c>
      <c r="B8925" s="12">
        <v>42297</v>
      </c>
      <c r="C8925" s="4" t="s">
        <v>70</v>
      </c>
      <c r="D8925" s="4">
        <v>2</v>
      </c>
      <c r="E8925" s="4">
        <v>158</v>
      </c>
      <c r="F8925" s="5">
        <v>0.33333333333333331</v>
      </c>
      <c r="G8925" s="6">
        <v>275</v>
      </c>
      <c r="H8925" s="7">
        <v>45375</v>
      </c>
      <c r="I8925" s="7">
        <f>FlightsPivot[[#This Row],[Total Fare]]*10%</f>
        <v>4537.5</v>
      </c>
      <c r="J8925" s="7">
        <f>FlightsPivot[[#This Row],[Total Fare]]+FlightsPivot[[#This Row],[10% tax ]]</f>
        <v>49912.5</v>
      </c>
      <c r="K8925" s="4">
        <v>10</v>
      </c>
      <c r="L8925" s="4">
        <v>2015</v>
      </c>
      <c r="M8925" t="str">
        <f>INDEX(RoutesPivot[DepAirport],MATCH($C8925,RoutesPivot[[RouteID]:[RouteID]],0))</f>
        <v>ORD</v>
      </c>
      <c r="N8925" t="str">
        <f>INDEX(RoutesPivot[AirportID],MATCH($C8925,RoutesPivot[[RouteID]:[RouteID]],0))</f>
        <v>LAS</v>
      </c>
      <c r="O8925">
        <f>INDEX(RoutesPivot[Distance],MATCH($C8925,RoutesPivot[[RouteID]:[RouteID]],0))</f>
        <v>1100</v>
      </c>
      <c r="P8925">
        <f>INDEX(RoutesPivot[ListPrice],MATCH($C8925,RoutesPivot[[RouteID]:[RouteID]],0))</f>
        <v>275</v>
      </c>
      <c r="Q8925" t="str">
        <f>INDEX(AirportPivot[AirportName],MATCH($N8925,AirportPivot[[AirportID]:[AirportID]],0))</f>
        <v>McCarran International</v>
      </c>
      <c r="R8925">
        <f>INDEX(AirportPivot[Gates (number of available)],MATCH($N8925,AirportPivot[[AirportID]:[AirportID]],0))</f>
        <v>68</v>
      </c>
    </row>
    <row r="8926" spans="1:18" x14ac:dyDescent="0.25">
      <c r="A8926" s="3" t="s">
        <v>8958</v>
      </c>
      <c r="B8926" s="12">
        <v>41803</v>
      </c>
      <c r="C8926" s="4" t="s">
        <v>15</v>
      </c>
      <c r="D8926" s="4">
        <v>2.7</v>
      </c>
      <c r="E8926" s="4">
        <v>22</v>
      </c>
      <c r="F8926" s="5">
        <v>0.77083333333333337</v>
      </c>
      <c r="G8926" s="6">
        <v>247.5</v>
      </c>
      <c r="H8926" s="7">
        <v>45787.5</v>
      </c>
      <c r="I8926" s="7">
        <f>FlightsPivot[[#This Row],[Total Fare]]*10%</f>
        <v>4578.75</v>
      </c>
      <c r="J8926" s="7">
        <f>FlightsPivot[[#This Row],[Total Fare]]+FlightsPivot[[#This Row],[10% tax ]]</f>
        <v>50366.25</v>
      </c>
      <c r="K8926" s="4">
        <v>6</v>
      </c>
      <c r="L8926" s="4">
        <v>2014</v>
      </c>
      <c r="M8926" t="str">
        <f>INDEX(RoutesPivot[DepAirport],MATCH($C8926,RoutesPivot[[RouteID]:[RouteID]],0))</f>
        <v>ORD</v>
      </c>
      <c r="N8926" t="str">
        <f>INDEX(RoutesPivot[AirportID],MATCH($C8926,RoutesPivot[[RouteID]:[RouteID]],0))</f>
        <v>EWR</v>
      </c>
      <c r="O8926">
        <f>INDEX(RoutesPivot[Distance],MATCH($C8926,RoutesPivot[[RouteID]:[RouteID]],0))</f>
        <v>600</v>
      </c>
      <c r="P8926">
        <f>INDEX(RoutesPivot[ListPrice],MATCH($C8926,RoutesPivot[[RouteID]:[RouteID]],0))</f>
        <v>225</v>
      </c>
      <c r="Q8926" t="str">
        <f>INDEX(AirportPivot[AirportName],MATCH($N8926,AirportPivot[[AirportID]:[AirportID]],0))</f>
        <v>Newark Liberty International</v>
      </c>
      <c r="R8926">
        <f>INDEX(AirportPivot[Gates (number of available)],MATCH($N8926,AirportPivot[[AirportID]:[AirportID]],0))</f>
        <v>82</v>
      </c>
    </row>
    <row r="8927" spans="1:18" x14ac:dyDescent="0.25">
      <c r="A8927" s="3" t="s">
        <v>8959</v>
      </c>
      <c r="B8927" s="12">
        <v>42151</v>
      </c>
      <c r="C8927" s="4" t="s">
        <v>11</v>
      </c>
      <c r="D8927" s="4">
        <v>1.8</v>
      </c>
      <c r="E8927" s="4">
        <v>149</v>
      </c>
      <c r="F8927" s="5">
        <v>0.3125</v>
      </c>
      <c r="G8927" s="6">
        <v>300</v>
      </c>
      <c r="H8927" s="7">
        <v>55500</v>
      </c>
      <c r="I8927" s="7">
        <f>FlightsPivot[[#This Row],[Total Fare]]*10%</f>
        <v>5550</v>
      </c>
      <c r="J8927" s="7">
        <f>FlightsPivot[[#This Row],[Total Fare]]+FlightsPivot[[#This Row],[10% tax ]]</f>
        <v>61050</v>
      </c>
      <c r="K8927" s="4">
        <v>5</v>
      </c>
      <c r="L8927" s="4">
        <v>2015</v>
      </c>
      <c r="M8927" t="str">
        <f>INDEX(RoutesPivot[DepAirport],MATCH($C8927,RoutesPivot[[RouteID]:[RouteID]],0))</f>
        <v>ORD</v>
      </c>
      <c r="N8927" t="str">
        <f>INDEX(RoutesPivot[AirportID],MATCH($C8927,RoutesPivot[[RouteID]:[RouteID]],0))</f>
        <v>BOS</v>
      </c>
      <c r="O8927">
        <f>INDEX(RoutesPivot[Distance],MATCH($C8927,RoutesPivot[[RouteID]:[RouteID]],0))</f>
        <v>730</v>
      </c>
      <c r="P8927">
        <f>INDEX(RoutesPivot[ListPrice],MATCH($C8927,RoutesPivot[[RouteID]:[RouteID]],0))</f>
        <v>300</v>
      </c>
      <c r="Q8927" t="str">
        <f>INDEX(AirportPivot[AirportName],MATCH($N8927,AirportPivot[[AirportID]:[AirportID]],0))</f>
        <v>General Edward Lawrence Logan International</v>
      </c>
      <c r="R8927">
        <f>INDEX(AirportPivot[Gates (number of available)],MATCH($N8927,AirportPivot[[AirportID]:[AirportID]],0))</f>
        <v>63</v>
      </c>
    </row>
    <row r="8928" spans="1:18" x14ac:dyDescent="0.25">
      <c r="A8928" s="3" t="s">
        <v>8960</v>
      </c>
      <c r="B8928" s="12">
        <v>41875</v>
      </c>
      <c r="C8928" s="4" t="s">
        <v>33</v>
      </c>
      <c r="D8928" s="4">
        <v>2.5</v>
      </c>
      <c r="E8928" s="4">
        <v>41</v>
      </c>
      <c r="F8928" s="5">
        <v>0.29166666666666669</v>
      </c>
      <c r="G8928" s="6">
        <v>412.5</v>
      </c>
      <c r="H8928" s="7">
        <v>68062.5</v>
      </c>
      <c r="I8928" s="7">
        <f>FlightsPivot[[#This Row],[Total Fare]]*10%</f>
        <v>6806.25</v>
      </c>
      <c r="J8928" s="7">
        <f>FlightsPivot[[#This Row],[Total Fare]]+FlightsPivot[[#This Row],[10% tax ]]</f>
        <v>74868.75</v>
      </c>
      <c r="K8928" s="4">
        <v>8</v>
      </c>
      <c r="L8928" s="4">
        <v>2014</v>
      </c>
      <c r="M8928" t="str">
        <f>INDEX(RoutesPivot[DepAirport],MATCH($C8928,RoutesPivot[[RouteID]:[RouteID]],0))</f>
        <v>ORD</v>
      </c>
      <c r="N8928" t="str">
        <f>INDEX(RoutesPivot[AirportID],MATCH($C8928,RoutesPivot[[RouteID]:[RouteID]],0))</f>
        <v>SFO</v>
      </c>
      <c r="O8928">
        <f>INDEX(RoutesPivot[Distance],MATCH($C8928,RoutesPivot[[RouteID]:[RouteID]],0))</f>
        <v>1600</v>
      </c>
      <c r="P8928">
        <f>INDEX(RoutesPivot[ListPrice],MATCH($C8928,RoutesPivot[[RouteID]:[RouteID]],0))</f>
        <v>375</v>
      </c>
      <c r="Q8928" t="str">
        <f>INDEX(AirportPivot[AirportName],MATCH($N8928,AirportPivot[[AirportID]:[AirportID]],0))</f>
        <v>San Francisco International</v>
      </c>
      <c r="R8928">
        <f>INDEX(AirportPivot[Gates (number of available)],MATCH($N8928,AirportPivot[[AirportID]:[AirportID]],0))</f>
        <v>70</v>
      </c>
    </row>
    <row r="8929" spans="1:18" x14ac:dyDescent="0.25">
      <c r="A8929" s="3" t="s">
        <v>8961</v>
      </c>
      <c r="B8929" s="12">
        <v>41948</v>
      </c>
      <c r="C8929" s="4" t="s">
        <v>70</v>
      </c>
      <c r="D8929" s="4">
        <v>1.3</v>
      </c>
      <c r="E8929" s="4">
        <v>172</v>
      </c>
      <c r="F8929" s="5">
        <v>0.70833333333333337</v>
      </c>
      <c r="G8929" s="6">
        <v>275</v>
      </c>
      <c r="H8929" s="7">
        <v>45375</v>
      </c>
      <c r="I8929" s="7">
        <f>FlightsPivot[[#This Row],[Total Fare]]*10%</f>
        <v>4537.5</v>
      </c>
      <c r="J8929" s="7">
        <f>FlightsPivot[[#This Row],[Total Fare]]+FlightsPivot[[#This Row],[10% tax ]]</f>
        <v>49912.5</v>
      </c>
      <c r="K8929" s="4">
        <v>11</v>
      </c>
      <c r="L8929" s="4">
        <v>2014</v>
      </c>
      <c r="M8929" t="str">
        <f>INDEX(RoutesPivot[DepAirport],MATCH($C8929,RoutesPivot[[RouteID]:[RouteID]],0))</f>
        <v>ORD</v>
      </c>
      <c r="N8929" t="str">
        <f>INDEX(RoutesPivot[AirportID],MATCH($C8929,RoutesPivot[[RouteID]:[RouteID]],0))</f>
        <v>LAS</v>
      </c>
      <c r="O8929">
        <f>INDEX(RoutesPivot[Distance],MATCH($C8929,RoutesPivot[[RouteID]:[RouteID]],0))</f>
        <v>1100</v>
      </c>
      <c r="P8929">
        <f>INDEX(RoutesPivot[ListPrice],MATCH($C8929,RoutesPivot[[RouteID]:[RouteID]],0))</f>
        <v>275</v>
      </c>
      <c r="Q8929" t="str">
        <f>INDEX(AirportPivot[AirportName],MATCH($N8929,AirportPivot[[AirportID]:[AirportID]],0))</f>
        <v>McCarran International</v>
      </c>
      <c r="R8929">
        <f>INDEX(AirportPivot[Gates (number of available)],MATCH($N8929,AirportPivot[[AirportID]:[AirportID]],0))</f>
        <v>68</v>
      </c>
    </row>
    <row r="8930" spans="1:18" x14ac:dyDescent="0.25">
      <c r="A8930" s="3" t="s">
        <v>8962</v>
      </c>
      <c r="B8930" s="12">
        <v>42198</v>
      </c>
      <c r="C8930" s="4" t="s">
        <v>50</v>
      </c>
      <c r="D8930" s="4">
        <v>0.8</v>
      </c>
      <c r="E8930" s="4">
        <v>201</v>
      </c>
      <c r="F8930" s="5">
        <v>0.39583333333333331</v>
      </c>
      <c r="G8930" s="6">
        <v>302.5</v>
      </c>
      <c r="H8930" s="7">
        <v>49912.5</v>
      </c>
      <c r="I8930" s="7">
        <f>FlightsPivot[[#This Row],[Total Fare]]*10%</f>
        <v>4991.25</v>
      </c>
      <c r="J8930" s="7">
        <f>FlightsPivot[[#This Row],[Total Fare]]+FlightsPivot[[#This Row],[10% tax ]]</f>
        <v>54903.75</v>
      </c>
      <c r="K8930" s="4">
        <v>7</v>
      </c>
      <c r="L8930" s="4">
        <v>2015</v>
      </c>
      <c r="M8930" t="str">
        <f>INDEX(RoutesPivot[DepAirport],MATCH($C8930,RoutesPivot[[RouteID]:[RouteID]],0))</f>
        <v>ORD</v>
      </c>
      <c r="N8930" t="str">
        <f>INDEX(RoutesPivot[AirportID],MATCH($C8930,RoutesPivot[[RouteID]:[RouteID]],0))</f>
        <v>LGA</v>
      </c>
      <c r="O8930">
        <f>INDEX(RoutesPivot[Distance],MATCH($C8930,RoutesPivot[[RouteID]:[RouteID]],0))</f>
        <v>610</v>
      </c>
      <c r="P8930">
        <f>INDEX(RoutesPivot[ListPrice],MATCH($C8930,RoutesPivot[[RouteID]:[RouteID]],0))</f>
        <v>275</v>
      </c>
      <c r="Q8930" t="str">
        <f>INDEX(AirportPivot[AirportName],MATCH($N8930,AirportPivot[[AirportID]:[AirportID]],0))</f>
        <v>Laguardia</v>
      </c>
      <c r="R8930">
        <f>INDEX(AirportPivot[Gates (number of available)],MATCH($N8930,AirportPivot[[AirportID]:[AirportID]],0))</f>
        <v>66</v>
      </c>
    </row>
    <row r="8931" spans="1:18" x14ac:dyDescent="0.25">
      <c r="A8931" s="3" t="s">
        <v>8963</v>
      </c>
      <c r="B8931" s="12">
        <v>41960</v>
      </c>
      <c r="C8931" s="4" t="s">
        <v>23</v>
      </c>
      <c r="D8931" s="4">
        <v>1.5</v>
      </c>
      <c r="E8931" s="4">
        <v>146</v>
      </c>
      <c r="F8931" s="5">
        <v>0.8125</v>
      </c>
      <c r="G8931" s="6">
        <v>300</v>
      </c>
      <c r="H8931" s="7">
        <v>55500</v>
      </c>
      <c r="I8931" s="7">
        <f>FlightsPivot[[#This Row],[Total Fare]]*10%</f>
        <v>5550</v>
      </c>
      <c r="J8931" s="7">
        <f>FlightsPivot[[#This Row],[Total Fare]]+FlightsPivot[[#This Row],[10% tax ]]</f>
        <v>61050</v>
      </c>
      <c r="K8931" s="4">
        <v>11</v>
      </c>
      <c r="L8931" s="4">
        <v>2014</v>
      </c>
      <c r="M8931" t="str">
        <f>INDEX(RoutesPivot[DepAirport],MATCH($C8931,RoutesPivot[[RouteID]:[RouteID]],0))</f>
        <v>ORD</v>
      </c>
      <c r="N8931" t="str">
        <f>INDEX(RoutesPivot[AirportID],MATCH($C8931,RoutesPivot[[RouteID]:[RouteID]],0))</f>
        <v>DEN</v>
      </c>
      <c r="O8931">
        <f>INDEX(RoutesPivot[Distance],MATCH($C8931,RoutesPivot[[RouteID]:[RouteID]],0))</f>
        <v>800</v>
      </c>
      <c r="P8931">
        <f>INDEX(RoutesPivot[ListPrice],MATCH($C8931,RoutesPivot[[RouteID]:[RouteID]],0))</f>
        <v>300</v>
      </c>
      <c r="Q8931" t="str">
        <f>INDEX(AirportPivot[AirportName],MATCH($N8931,AirportPivot[[AirportID]:[AirportID]],0))</f>
        <v>Denver International</v>
      </c>
      <c r="R8931">
        <f>INDEX(AirportPivot[Gates (number of available)],MATCH($N8931,AirportPivot[[AirportID]:[AirportID]],0))</f>
        <v>75</v>
      </c>
    </row>
    <row r="8932" spans="1:18" x14ac:dyDescent="0.25">
      <c r="A8932" s="3" t="s">
        <v>8964</v>
      </c>
      <c r="B8932" s="12">
        <v>41977</v>
      </c>
      <c r="C8932" s="4" t="s">
        <v>19</v>
      </c>
      <c r="D8932" s="4">
        <v>1</v>
      </c>
      <c r="E8932" s="4">
        <v>12</v>
      </c>
      <c r="F8932" s="5">
        <v>0.75</v>
      </c>
      <c r="G8932" s="6">
        <v>200</v>
      </c>
      <c r="H8932" s="7">
        <v>37000</v>
      </c>
      <c r="I8932" s="7">
        <f>FlightsPivot[[#This Row],[Total Fare]]*10%</f>
        <v>3700</v>
      </c>
      <c r="J8932" s="7">
        <f>FlightsPivot[[#This Row],[Total Fare]]+FlightsPivot[[#This Row],[10% tax ]]</f>
        <v>40700</v>
      </c>
      <c r="K8932" s="4">
        <v>12</v>
      </c>
      <c r="L8932" s="4">
        <v>2014</v>
      </c>
      <c r="M8932" t="str">
        <f>INDEX(RoutesPivot[DepAirport],MATCH($C8932,RoutesPivot[[RouteID]:[RouteID]],0))</f>
        <v>ORD</v>
      </c>
      <c r="N8932" t="str">
        <f>INDEX(RoutesPivot[AirportID],MATCH($C8932,RoutesPivot[[RouteID]:[RouteID]],0))</f>
        <v>IAH</v>
      </c>
      <c r="O8932">
        <f>INDEX(RoutesPivot[Distance],MATCH($C8932,RoutesPivot[[RouteID]:[RouteID]],0))</f>
        <v>800</v>
      </c>
      <c r="P8932">
        <f>INDEX(RoutesPivot[ListPrice],MATCH($C8932,RoutesPivot[[RouteID]:[RouteID]],0))</f>
        <v>200</v>
      </c>
      <c r="Q8932" t="str">
        <f>INDEX(AirportPivot[AirportName],MATCH($N8932,AirportPivot[[AirportID]:[AirportID]],0))</f>
        <v>George Bush Intercontinental/Houston</v>
      </c>
      <c r="R8932">
        <f>INDEX(AirportPivot[Gates (number of available)],MATCH($N8932,AirportPivot[[AirportID]:[AirportID]],0))</f>
        <v>80</v>
      </c>
    </row>
    <row r="8933" spans="1:18" x14ac:dyDescent="0.25">
      <c r="A8933" s="3" t="s">
        <v>8965</v>
      </c>
      <c r="B8933" s="12">
        <v>41848</v>
      </c>
      <c r="C8933" s="4" t="s">
        <v>19</v>
      </c>
      <c r="D8933" s="4">
        <v>2.6</v>
      </c>
      <c r="E8933" s="4">
        <v>107</v>
      </c>
      <c r="F8933" s="5">
        <v>0.875</v>
      </c>
      <c r="G8933" s="6">
        <v>220</v>
      </c>
      <c r="H8933" s="7">
        <v>40700</v>
      </c>
      <c r="I8933" s="7">
        <f>FlightsPivot[[#This Row],[Total Fare]]*10%</f>
        <v>4070</v>
      </c>
      <c r="J8933" s="7">
        <f>FlightsPivot[[#This Row],[Total Fare]]+FlightsPivot[[#This Row],[10% tax ]]</f>
        <v>44770</v>
      </c>
      <c r="K8933" s="4">
        <v>7</v>
      </c>
      <c r="L8933" s="4">
        <v>2014</v>
      </c>
      <c r="M8933" t="str">
        <f>INDEX(RoutesPivot[DepAirport],MATCH($C8933,RoutesPivot[[RouteID]:[RouteID]],0))</f>
        <v>ORD</v>
      </c>
      <c r="N8933" t="str">
        <f>INDEX(RoutesPivot[AirportID],MATCH($C8933,RoutesPivot[[RouteID]:[RouteID]],0))</f>
        <v>IAH</v>
      </c>
      <c r="O8933">
        <f>INDEX(RoutesPivot[Distance],MATCH($C8933,RoutesPivot[[RouteID]:[RouteID]],0))</f>
        <v>800</v>
      </c>
      <c r="P8933">
        <f>INDEX(RoutesPivot[ListPrice],MATCH($C8933,RoutesPivot[[RouteID]:[RouteID]],0))</f>
        <v>200</v>
      </c>
      <c r="Q8933" t="str">
        <f>INDEX(AirportPivot[AirportName],MATCH($N8933,AirportPivot[[AirportID]:[AirportID]],0))</f>
        <v>George Bush Intercontinental/Houston</v>
      </c>
      <c r="R8933">
        <f>INDEX(AirportPivot[Gates (number of available)],MATCH($N8933,AirportPivot[[AirportID]:[AirportID]],0))</f>
        <v>80</v>
      </c>
    </row>
    <row r="8934" spans="1:18" x14ac:dyDescent="0.25">
      <c r="A8934" s="3" t="s">
        <v>8966</v>
      </c>
      <c r="B8934" s="12">
        <v>42063</v>
      </c>
      <c r="C8934" s="4" t="s">
        <v>86</v>
      </c>
      <c r="D8934" s="4">
        <v>1.2</v>
      </c>
      <c r="E8934" s="4">
        <v>26</v>
      </c>
      <c r="F8934" s="5">
        <v>0.79166666666666663</v>
      </c>
      <c r="G8934" s="6">
        <v>115</v>
      </c>
      <c r="H8934" s="7">
        <v>21275</v>
      </c>
      <c r="I8934" s="7">
        <f>FlightsPivot[[#This Row],[Total Fare]]*10%</f>
        <v>2127.5</v>
      </c>
      <c r="J8934" s="7">
        <f>FlightsPivot[[#This Row],[Total Fare]]+FlightsPivot[[#This Row],[10% tax ]]</f>
        <v>23402.5</v>
      </c>
      <c r="K8934" s="4">
        <v>2</v>
      </c>
      <c r="L8934" s="4">
        <v>2015</v>
      </c>
      <c r="M8934" t="str">
        <f>INDEX(RoutesPivot[DepAirport],MATCH($C8934,RoutesPivot[[RouteID]:[RouteID]],0))</f>
        <v>ORD</v>
      </c>
      <c r="N8934" t="str">
        <f>INDEX(RoutesPivot[AirportID],MATCH($C8934,RoutesPivot[[RouteID]:[RouteID]],0))</f>
        <v>DTW</v>
      </c>
      <c r="O8934">
        <f>INDEX(RoutesPivot[Distance],MATCH($C8934,RoutesPivot[[RouteID]:[RouteID]],0))</f>
        <v>200</v>
      </c>
      <c r="P8934">
        <f>INDEX(RoutesPivot[ListPrice],MATCH($C8934,RoutesPivot[[RouteID]:[RouteID]],0))</f>
        <v>115</v>
      </c>
      <c r="Q8934" t="str">
        <f>INDEX(AirportPivot[AirportName],MATCH($N8934,AirportPivot[[AirportID]:[AirportID]],0))</f>
        <v>Detroit Metropolitan Wayne County</v>
      </c>
      <c r="R8934">
        <f>INDEX(AirportPivot[Gates (number of available)],MATCH($N8934,AirportPivot[[AirportID]:[AirportID]],0))</f>
        <v>60</v>
      </c>
    </row>
    <row r="8935" spans="1:18" x14ac:dyDescent="0.25">
      <c r="A8935" s="3" t="s">
        <v>8967</v>
      </c>
      <c r="B8935" s="12">
        <v>42288</v>
      </c>
      <c r="C8935" s="4" t="s">
        <v>50</v>
      </c>
      <c r="D8935" s="4">
        <v>2.1</v>
      </c>
      <c r="E8935" s="4">
        <v>206</v>
      </c>
      <c r="F8935" s="5">
        <v>0.79166666666666663</v>
      </c>
      <c r="G8935" s="6">
        <v>275</v>
      </c>
      <c r="H8935" s="7">
        <v>45375</v>
      </c>
      <c r="I8935" s="7">
        <f>FlightsPivot[[#This Row],[Total Fare]]*10%</f>
        <v>4537.5</v>
      </c>
      <c r="J8935" s="7">
        <f>FlightsPivot[[#This Row],[Total Fare]]+FlightsPivot[[#This Row],[10% tax ]]</f>
        <v>49912.5</v>
      </c>
      <c r="K8935" s="4">
        <v>10</v>
      </c>
      <c r="L8935" s="4">
        <v>2015</v>
      </c>
      <c r="M8935" t="str">
        <f>INDEX(RoutesPivot[DepAirport],MATCH($C8935,RoutesPivot[[RouteID]:[RouteID]],0))</f>
        <v>ORD</v>
      </c>
      <c r="N8935" t="str">
        <f>INDEX(RoutesPivot[AirportID],MATCH($C8935,RoutesPivot[[RouteID]:[RouteID]],0))</f>
        <v>LGA</v>
      </c>
      <c r="O8935">
        <f>INDEX(RoutesPivot[Distance],MATCH($C8935,RoutesPivot[[RouteID]:[RouteID]],0))</f>
        <v>610</v>
      </c>
      <c r="P8935">
        <f>INDEX(RoutesPivot[ListPrice],MATCH($C8935,RoutesPivot[[RouteID]:[RouteID]],0))</f>
        <v>275</v>
      </c>
      <c r="Q8935" t="str">
        <f>INDEX(AirportPivot[AirportName],MATCH($N8935,AirportPivot[[AirportID]:[AirportID]],0))</f>
        <v>Laguardia</v>
      </c>
      <c r="R8935">
        <f>INDEX(AirportPivot[Gates (number of available)],MATCH($N8935,AirportPivot[[AirportID]:[AirportID]],0))</f>
        <v>66</v>
      </c>
    </row>
    <row r="8936" spans="1:18" x14ac:dyDescent="0.25">
      <c r="A8936" s="3" t="s">
        <v>8968</v>
      </c>
      <c r="B8936" s="12">
        <v>42152</v>
      </c>
      <c r="C8936" s="4" t="s">
        <v>47</v>
      </c>
      <c r="D8936" s="4">
        <v>1.4</v>
      </c>
      <c r="E8936" s="4">
        <v>8</v>
      </c>
      <c r="F8936" s="5">
        <v>0.79166666666666663</v>
      </c>
      <c r="G8936" s="6">
        <v>250</v>
      </c>
      <c r="H8936" s="7">
        <v>46250</v>
      </c>
      <c r="I8936" s="7">
        <f>FlightsPivot[[#This Row],[Total Fare]]*10%</f>
        <v>4625</v>
      </c>
      <c r="J8936" s="7">
        <f>FlightsPivot[[#This Row],[Total Fare]]+FlightsPivot[[#This Row],[10% tax ]]</f>
        <v>50875</v>
      </c>
      <c r="K8936" s="4">
        <v>5</v>
      </c>
      <c r="L8936" s="4">
        <v>2015</v>
      </c>
      <c r="M8936" t="str">
        <f>INDEX(RoutesPivot[DepAirport],MATCH($C8936,RoutesPivot[[RouteID]:[RouteID]],0))</f>
        <v>ORD</v>
      </c>
      <c r="N8936" t="str">
        <f>INDEX(RoutesPivot[AirportID],MATCH($C8936,RoutesPivot[[RouteID]:[RouteID]],0))</f>
        <v>PHX</v>
      </c>
      <c r="O8936">
        <f>INDEX(RoutesPivot[Distance],MATCH($C8936,RoutesPivot[[RouteID]:[RouteID]],0))</f>
        <v>1200</v>
      </c>
      <c r="P8936">
        <f>INDEX(RoutesPivot[ListPrice],MATCH($C8936,RoutesPivot[[RouteID]:[RouteID]],0))</f>
        <v>250</v>
      </c>
      <c r="Q8936" t="str">
        <f>INDEX(AirportPivot[AirportName],MATCH($N8936,AirportPivot[[AirportID]:[AirportID]],0))</f>
        <v>Phoenix Sky Harbor International</v>
      </c>
      <c r="R8936">
        <f>INDEX(AirportPivot[Gates (number of available)],MATCH($N8936,AirportPivot[[AirportID]:[AirportID]],0))</f>
        <v>60</v>
      </c>
    </row>
    <row r="8937" spans="1:18" x14ac:dyDescent="0.25">
      <c r="A8937" s="3" t="s">
        <v>8969</v>
      </c>
      <c r="B8937" s="12">
        <v>41734</v>
      </c>
      <c r="C8937" s="4" t="s">
        <v>37</v>
      </c>
      <c r="D8937" s="4">
        <v>1.2</v>
      </c>
      <c r="E8937" s="4">
        <v>106</v>
      </c>
      <c r="F8937" s="5">
        <v>0.33333333333333331</v>
      </c>
      <c r="G8937" s="6">
        <v>350</v>
      </c>
      <c r="H8937" s="7">
        <v>64750</v>
      </c>
      <c r="I8937" s="7">
        <f>FlightsPivot[[#This Row],[Total Fare]]*10%</f>
        <v>6475</v>
      </c>
      <c r="J8937" s="7">
        <f>FlightsPivot[[#This Row],[Total Fare]]+FlightsPivot[[#This Row],[10% tax ]]</f>
        <v>71225</v>
      </c>
      <c r="K8937" s="4">
        <v>4</v>
      </c>
      <c r="L8937" s="4">
        <v>2014</v>
      </c>
      <c r="M8937" t="str">
        <f>INDEX(RoutesPivot[DepAirport],MATCH($C8937,RoutesPivot[[RouteID]:[RouteID]],0))</f>
        <v>ORD</v>
      </c>
      <c r="N8937" t="str">
        <f>INDEX(RoutesPivot[AirportID],MATCH($C8937,RoutesPivot[[RouteID]:[RouteID]],0))</f>
        <v>SEA</v>
      </c>
      <c r="O8937">
        <f>INDEX(RoutesPivot[Distance],MATCH($C8937,RoutesPivot[[RouteID]:[RouteID]],0))</f>
        <v>1500</v>
      </c>
      <c r="P8937">
        <f>INDEX(RoutesPivot[ListPrice],MATCH($C8937,RoutesPivot[[RouteID]:[RouteID]],0))</f>
        <v>350</v>
      </c>
      <c r="Q8937" t="str">
        <f>INDEX(AirportPivot[AirportName],MATCH($N8937,AirportPivot[[AirportID]:[AirportID]],0))</f>
        <v>Seattle-Tacoma International</v>
      </c>
      <c r="R8937">
        <f>INDEX(AirportPivot[Gates (number of available)],MATCH($N8937,AirportPivot[[AirportID]:[AirportID]],0))</f>
        <v>58</v>
      </c>
    </row>
    <row r="8938" spans="1:18" x14ac:dyDescent="0.25">
      <c r="A8938" s="3" t="s">
        <v>8970</v>
      </c>
      <c r="B8938" s="12">
        <v>42347</v>
      </c>
      <c r="C8938" s="4" t="s">
        <v>27</v>
      </c>
      <c r="D8938" s="4">
        <v>9.3000000000000007</v>
      </c>
      <c r="E8938" s="4">
        <v>43</v>
      </c>
      <c r="F8938" s="5">
        <v>0.75</v>
      </c>
      <c r="G8938" s="6">
        <v>200</v>
      </c>
      <c r="H8938" s="7">
        <v>33000</v>
      </c>
      <c r="I8938" s="7">
        <f>FlightsPivot[[#This Row],[Total Fare]]*10%</f>
        <v>3300</v>
      </c>
      <c r="J8938" s="7">
        <f>FlightsPivot[[#This Row],[Total Fare]]+FlightsPivot[[#This Row],[10% tax ]]</f>
        <v>36300</v>
      </c>
      <c r="K8938" s="4">
        <v>12</v>
      </c>
      <c r="L8938" s="4">
        <v>2015</v>
      </c>
      <c r="M8938" t="str">
        <f>INDEX(RoutesPivot[DepAirport],MATCH($C8938,RoutesPivot[[RouteID]:[RouteID]],0))</f>
        <v>ORD</v>
      </c>
      <c r="N8938" t="str">
        <f>INDEX(RoutesPivot[AirportID],MATCH($C8938,RoutesPivot[[RouteID]:[RouteID]],0))</f>
        <v>ATL</v>
      </c>
      <c r="O8938">
        <f>INDEX(RoutesPivot[Distance],MATCH($C8938,RoutesPivot[[RouteID]:[RouteID]],0))</f>
        <v>510</v>
      </c>
      <c r="P8938">
        <f>INDEX(RoutesPivot[ListPrice],MATCH($C8938,RoutesPivot[[RouteID]:[RouteID]],0))</f>
        <v>200</v>
      </c>
      <c r="Q8938" t="str">
        <f>INDEX(AirportPivot[AirportName],MATCH($N8938,AirportPivot[[AirportID]:[AirportID]],0))</f>
        <v>Hartsfield-Jackson Atlanta International</v>
      </c>
      <c r="R8938">
        <f>INDEX(AirportPivot[Gates (number of available)],MATCH($N8938,AirportPivot[[AirportID]:[AirportID]],0))</f>
        <v>100</v>
      </c>
    </row>
    <row r="8939" spans="1:18" x14ac:dyDescent="0.25">
      <c r="A8939" s="3" t="s">
        <v>8971</v>
      </c>
      <c r="B8939" s="12">
        <v>41686</v>
      </c>
      <c r="C8939" s="4" t="s">
        <v>27</v>
      </c>
      <c r="D8939" s="4">
        <v>8.8000000000000007</v>
      </c>
      <c r="E8939" s="4">
        <v>159</v>
      </c>
      <c r="F8939" s="5">
        <v>0.39583333333333331</v>
      </c>
      <c r="G8939" s="6">
        <v>200</v>
      </c>
      <c r="H8939" s="7">
        <v>33000</v>
      </c>
      <c r="I8939" s="7">
        <f>FlightsPivot[[#This Row],[Total Fare]]*10%</f>
        <v>3300</v>
      </c>
      <c r="J8939" s="7">
        <f>FlightsPivot[[#This Row],[Total Fare]]+FlightsPivot[[#This Row],[10% tax ]]</f>
        <v>36300</v>
      </c>
      <c r="K8939" s="4">
        <v>2</v>
      </c>
      <c r="L8939" s="4">
        <v>2014</v>
      </c>
      <c r="M8939" t="str">
        <f>INDEX(RoutesPivot[DepAirport],MATCH($C8939,RoutesPivot[[RouteID]:[RouteID]],0))</f>
        <v>ORD</v>
      </c>
      <c r="N8939" t="str">
        <f>INDEX(RoutesPivot[AirportID],MATCH($C8939,RoutesPivot[[RouteID]:[RouteID]],0))</f>
        <v>ATL</v>
      </c>
      <c r="O8939">
        <f>INDEX(RoutesPivot[Distance],MATCH($C8939,RoutesPivot[[RouteID]:[RouteID]],0))</f>
        <v>510</v>
      </c>
      <c r="P8939">
        <f>INDEX(RoutesPivot[ListPrice],MATCH($C8939,RoutesPivot[[RouteID]:[RouteID]],0))</f>
        <v>200</v>
      </c>
      <c r="Q8939" t="str">
        <f>INDEX(AirportPivot[AirportName],MATCH($N8939,AirportPivot[[AirportID]:[AirportID]],0))</f>
        <v>Hartsfield-Jackson Atlanta International</v>
      </c>
      <c r="R8939">
        <f>INDEX(AirportPivot[Gates (number of available)],MATCH($N8939,AirportPivot[[AirportID]:[AirportID]],0))</f>
        <v>100</v>
      </c>
    </row>
    <row r="8940" spans="1:18" x14ac:dyDescent="0.25">
      <c r="A8940" s="3" t="s">
        <v>8972</v>
      </c>
      <c r="B8940" s="12">
        <v>41947</v>
      </c>
      <c r="C8940" s="4" t="s">
        <v>23</v>
      </c>
      <c r="D8940" s="4">
        <v>1.4</v>
      </c>
      <c r="E8940" s="4">
        <v>162</v>
      </c>
      <c r="F8940" s="5">
        <v>0.39583333333333331</v>
      </c>
      <c r="G8940" s="6">
        <v>300</v>
      </c>
      <c r="H8940" s="7">
        <v>49500</v>
      </c>
      <c r="I8940" s="7">
        <f>FlightsPivot[[#This Row],[Total Fare]]*10%</f>
        <v>4950</v>
      </c>
      <c r="J8940" s="7">
        <f>FlightsPivot[[#This Row],[Total Fare]]+FlightsPivot[[#This Row],[10% tax ]]</f>
        <v>54450</v>
      </c>
      <c r="K8940" s="4">
        <v>11</v>
      </c>
      <c r="L8940" s="4">
        <v>2014</v>
      </c>
      <c r="M8940" t="str">
        <f>INDEX(RoutesPivot[DepAirport],MATCH($C8940,RoutesPivot[[RouteID]:[RouteID]],0))</f>
        <v>ORD</v>
      </c>
      <c r="N8940" t="str">
        <f>INDEX(RoutesPivot[AirportID],MATCH($C8940,RoutesPivot[[RouteID]:[RouteID]],0))</f>
        <v>DEN</v>
      </c>
      <c r="O8940">
        <f>INDEX(RoutesPivot[Distance],MATCH($C8940,RoutesPivot[[RouteID]:[RouteID]],0))</f>
        <v>800</v>
      </c>
      <c r="P8940">
        <f>INDEX(RoutesPivot[ListPrice],MATCH($C8940,RoutesPivot[[RouteID]:[RouteID]],0))</f>
        <v>300</v>
      </c>
      <c r="Q8940" t="str">
        <f>INDEX(AirportPivot[AirportName],MATCH($N8940,AirportPivot[[AirportID]:[AirportID]],0))</f>
        <v>Denver International</v>
      </c>
      <c r="R8940">
        <f>INDEX(AirportPivot[Gates (number of available)],MATCH($N8940,AirportPivot[[AirportID]:[AirportID]],0))</f>
        <v>75</v>
      </c>
    </row>
    <row r="8941" spans="1:18" x14ac:dyDescent="0.25">
      <c r="A8941" s="3" t="s">
        <v>8973</v>
      </c>
      <c r="B8941" s="12">
        <v>41855</v>
      </c>
      <c r="C8941" s="4" t="s">
        <v>37</v>
      </c>
      <c r="D8941" s="4">
        <v>2.7</v>
      </c>
      <c r="E8941" s="4">
        <v>115</v>
      </c>
      <c r="F8941" s="5">
        <v>0.54166666666666663</v>
      </c>
      <c r="G8941" s="6">
        <v>385</v>
      </c>
      <c r="H8941" s="7">
        <v>71225</v>
      </c>
      <c r="I8941" s="7">
        <f>FlightsPivot[[#This Row],[Total Fare]]*10%</f>
        <v>7122.5</v>
      </c>
      <c r="J8941" s="7">
        <f>FlightsPivot[[#This Row],[Total Fare]]+FlightsPivot[[#This Row],[10% tax ]]</f>
        <v>78347.5</v>
      </c>
      <c r="K8941" s="4">
        <v>8</v>
      </c>
      <c r="L8941" s="4">
        <v>2014</v>
      </c>
      <c r="M8941" t="str">
        <f>INDEX(RoutesPivot[DepAirport],MATCH($C8941,RoutesPivot[[RouteID]:[RouteID]],0))</f>
        <v>ORD</v>
      </c>
      <c r="N8941" t="str">
        <f>INDEX(RoutesPivot[AirportID],MATCH($C8941,RoutesPivot[[RouteID]:[RouteID]],0))</f>
        <v>SEA</v>
      </c>
      <c r="O8941">
        <f>INDEX(RoutesPivot[Distance],MATCH($C8941,RoutesPivot[[RouteID]:[RouteID]],0))</f>
        <v>1500</v>
      </c>
      <c r="P8941">
        <f>INDEX(RoutesPivot[ListPrice],MATCH($C8941,RoutesPivot[[RouteID]:[RouteID]],0))</f>
        <v>350</v>
      </c>
      <c r="Q8941" t="str">
        <f>INDEX(AirportPivot[AirportName],MATCH($N8941,AirportPivot[[AirportID]:[AirportID]],0))</f>
        <v>Seattle-Tacoma International</v>
      </c>
      <c r="R8941">
        <f>INDEX(AirportPivot[Gates (number of available)],MATCH($N8941,AirportPivot[[AirportID]:[AirportID]],0))</f>
        <v>58</v>
      </c>
    </row>
    <row r="8942" spans="1:18" x14ac:dyDescent="0.25">
      <c r="A8942" s="3" t="s">
        <v>8974</v>
      </c>
      <c r="B8942" s="12">
        <v>42148</v>
      </c>
      <c r="C8942" s="4" t="s">
        <v>70</v>
      </c>
      <c r="D8942" s="4">
        <v>2.1</v>
      </c>
      <c r="E8942" s="4">
        <v>20</v>
      </c>
      <c r="F8942" s="5">
        <v>0.70833333333333337</v>
      </c>
      <c r="G8942" s="6">
        <v>275</v>
      </c>
      <c r="H8942" s="7">
        <v>50875</v>
      </c>
      <c r="I8942" s="7">
        <f>FlightsPivot[[#This Row],[Total Fare]]*10%</f>
        <v>5087.5</v>
      </c>
      <c r="J8942" s="7">
        <f>FlightsPivot[[#This Row],[Total Fare]]+FlightsPivot[[#This Row],[10% tax ]]</f>
        <v>55962.5</v>
      </c>
      <c r="K8942" s="4">
        <v>5</v>
      </c>
      <c r="L8942" s="4">
        <v>2015</v>
      </c>
      <c r="M8942" t="str">
        <f>INDEX(RoutesPivot[DepAirport],MATCH($C8942,RoutesPivot[[RouteID]:[RouteID]],0))</f>
        <v>ORD</v>
      </c>
      <c r="N8942" t="str">
        <f>INDEX(RoutesPivot[AirportID],MATCH($C8942,RoutesPivot[[RouteID]:[RouteID]],0))</f>
        <v>LAS</v>
      </c>
      <c r="O8942">
        <f>INDEX(RoutesPivot[Distance],MATCH($C8942,RoutesPivot[[RouteID]:[RouteID]],0))</f>
        <v>1100</v>
      </c>
      <c r="P8942">
        <f>INDEX(RoutesPivot[ListPrice],MATCH($C8942,RoutesPivot[[RouteID]:[RouteID]],0))</f>
        <v>275</v>
      </c>
      <c r="Q8942" t="str">
        <f>INDEX(AirportPivot[AirportName],MATCH($N8942,AirportPivot[[AirportID]:[AirportID]],0))</f>
        <v>McCarran International</v>
      </c>
      <c r="R8942">
        <f>INDEX(AirportPivot[Gates (number of available)],MATCH($N8942,AirportPivot[[AirportID]:[AirportID]],0))</f>
        <v>68</v>
      </c>
    </row>
    <row r="8943" spans="1:18" x14ac:dyDescent="0.25">
      <c r="A8943" s="3" t="s">
        <v>8975</v>
      </c>
      <c r="B8943" s="12">
        <v>41749</v>
      </c>
      <c r="C8943" s="4" t="s">
        <v>53</v>
      </c>
      <c r="D8943" s="4">
        <v>1.9</v>
      </c>
      <c r="E8943" s="4">
        <v>32</v>
      </c>
      <c r="F8943" s="5">
        <v>0.54166666666666663</v>
      </c>
      <c r="G8943" s="6">
        <v>300</v>
      </c>
      <c r="H8943" s="7">
        <v>55500</v>
      </c>
      <c r="I8943" s="7">
        <f>FlightsPivot[[#This Row],[Total Fare]]*10%</f>
        <v>5550</v>
      </c>
      <c r="J8943" s="7">
        <f>FlightsPivot[[#This Row],[Total Fare]]+FlightsPivot[[#This Row],[10% tax ]]</f>
        <v>61050</v>
      </c>
      <c r="K8943" s="4">
        <v>4</v>
      </c>
      <c r="L8943" s="4">
        <v>2014</v>
      </c>
      <c r="M8943" t="str">
        <f>INDEX(RoutesPivot[DepAirport],MATCH($C8943,RoutesPivot[[RouteID]:[RouteID]],0))</f>
        <v>ORD</v>
      </c>
      <c r="N8943" t="str">
        <f>INDEX(RoutesPivot[AirportID],MATCH($C8943,RoutesPivot[[RouteID]:[RouteID]],0))</f>
        <v>FLL</v>
      </c>
      <c r="O8943">
        <f>INDEX(RoutesPivot[Distance],MATCH($C8943,RoutesPivot[[RouteID]:[RouteID]],0))</f>
        <v>940</v>
      </c>
      <c r="P8943">
        <f>INDEX(RoutesPivot[ListPrice],MATCH($C8943,RoutesPivot[[RouteID]:[RouteID]],0))</f>
        <v>300</v>
      </c>
      <c r="Q8943" t="str">
        <f>INDEX(AirportPivot[AirportName],MATCH($N8943,AirportPivot[[AirportID]:[AirportID]],0))</f>
        <v>Fort Lauderdale/Hollywood International</v>
      </c>
      <c r="R8943">
        <f>INDEX(AirportPivot[Gates (number of available)],MATCH($N8943,AirportPivot[[AirportID]:[AirportID]],0))</f>
        <v>55</v>
      </c>
    </row>
    <row r="8944" spans="1:18" x14ac:dyDescent="0.25">
      <c r="A8944" s="3" t="s">
        <v>8976</v>
      </c>
      <c r="B8944" s="12">
        <v>41730</v>
      </c>
      <c r="C8944" s="4" t="s">
        <v>21</v>
      </c>
      <c r="D8944" s="4">
        <v>2.6</v>
      </c>
      <c r="E8944" s="4">
        <v>34</v>
      </c>
      <c r="F8944" s="5">
        <v>0.70833333333333337</v>
      </c>
      <c r="G8944" s="6">
        <v>125</v>
      </c>
      <c r="H8944" s="7">
        <v>23125</v>
      </c>
      <c r="I8944" s="7">
        <f>FlightsPivot[[#This Row],[Total Fare]]*10%</f>
        <v>2312.5</v>
      </c>
      <c r="J8944" s="7">
        <f>FlightsPivot[[#This Row],[Total Fare]]+FlightsPivot[[#This Row],[10% tax ]]</f>
        <v>25437.5</v>
      </c>
      <c r="K8944" s="4">
        <v>4</v>
      </c>
      <c r="L8944" s="4">
        <v>2014</v>
      </c>
      <c r="M8944" t="str">
        <f>INDEX(RoutesPivot[DepAirport],MATCH($C8944,RoutesPivot[[RouteID]:[RouteID]],0))</f>
        <v>ORD</v>
      </c>
      <c r="N8944" t="str">
        <f>INDEX(RoutesPivot[AirportID],MATCH($C8944,RoutesPivot[[RouteID]:[RouteID]],0))</f>
        <v>CLT</v>
      </c>
      <c r="O8944">
        <f>INDEX(RoutesPivot[Distance],MATCH($C8944,RoutesPivot[[RouteID]:[RouteID]],0))</f>
        <v>700</v>
      </c>
      <c r="P8944">
        <f>INDEX(RoutesPivot[ListPrice],MATCH($C8944,RoutesPivot[[RouteID]:[RouteID]],0))</f>
        <v>125</v>
      </c>
      <c r="Q8944" t="str">
        <f>INDEX(AirportPivot[AirportName],MATCH($N8944,AirportPivot[[AirportID]:[AirportID]],0))</f>
        <v>Charlotte/Douglas International</v>
      </c>
      <c r="R8944">
        <f>INDEX(AirportPivot[Gates (number of available)],MATCH($N8944,AirportPivot[[AirportID]:[AirportID]],0))</f>
        <v>65</v>
      </c>
    </row>
    <row r="8945" spans="1:18" x14ac:dyDescent="0.25">
      <c r="A8945" s="3" t="s">
        <v>8977</v>
      </c>
      <c r="B8945" s="12">
        <v>42004</v>
      </c>
      <c r="C8945" s="4" t="s">
        <v>13</v>
      </c>
      <c r="D8945" s="4">
        <v>2.4</v>
      </c>
      <c r="E8945" s="4">
        <v>94</v>
      </c>
      <c r="F8945" s="5">
        <v>0.83333333333333337</v>
      </c>
      <c r="G8945" s="6">
        <v>250</v>
      </c>
      <c r="H8945" s="7">
        <v>46250</v>
      </c>
      <c r="I8945" s="7">
        <f>FlightsPivot[[#This Row],[Total Fare]]*10%</f>
        <v>4625</v>
      </c>
      <c r="J8945" s="7">
        <f>FlightsPivot[[#This Row],[Total Fare]]+FlightsPivot[[#This Row],[10% tax ]]</f>
        <v>50875</v>
      </c>
      <c r="K8945" s="4">
        <v>12</v>
      </c>
      <c r="L8945" s="4">
        <v>2014</v>
      </c>
      <c r="M8945" t="str">
        <f>INDEX(RoutesPivot[DepAirport],MATCH($C8945,RoutesPivot[[RouteID]:[RouteID]],0))</f>
        <v>ORD</v>
      </c>
      <c r="N8945" t="str">
        <f>INDEX(RoutesPivot[AirportID],MATCH($C8945,RoutesPivot[[RouteID]:[RouteID]],0))</f>
        <v>JFK</v>
      </c>
      <c r="O8945">
        <f>INDEX(RoutesPivot[Distance],MATCH($C8945,RoutesPivot[[RouteID]:[RouteID]],0))</f>
        <v>619</v>
      </c>
      <c r="P8945">
        <f>INDEX(RoutesPivot[ListPrice],MATCH($C8945,RoutesPivot[[RouteID]:[RouteID]],0))</f>
        <v>250</v>
      </c>
      <c r="Q8945" t="str">
        <f>INDEX(AirportPivot[AirportName],MATCH($N8945,AirportPivot[[AirportID]:[AirportID]],0))</f>
        <v>John F Kennedy International</v>
      </c>
      <c r="R8945">
        <f>INDEX(AirportPivot[Gates (number of available)],MATCH($N8945,AirportPivot[[AirportID]:[AirportID]],0))</f>
        <v>120</v>
      </c>
    </row>
    <row r="8946" spans="1:18" x14ac:dyDescent="0.25">
      <c r="A8946" s="3" t="s">
        <v>8978</v>
      </c>
      <c r="B8946" s="12">
        <v>41724</v>
      </c>
      <c r="C8946" s="4" t="s">
        <v>19</v>
      </c>
      <c r="D8946" s="4">
        <v>1.5</v>
      </c>
      <c r="E8946" s="4">
        <v>174</v>
      </c>
      <c r="F8946" s="5">
        <v>0.77083333333333337</v>
      </c>
      <c r="G8946" s="6">
        <v>200</v>
      </c>
      <c r="H8946" s="7">
        <v>33000</v>
      </c>
      <c r="I8946" s="7">
        <f>FlightsPivot[[#This Row],[Total Fare]]*10%</f>
        <v>3300</v>
      </c>
      <c r="J8946" s="7">
        <f>FlightsPivot[[#This Row],[Total Fare]]+FlightsPivot[[#This Row],[10% tax ]]</f>
        <v>36300</v>
      </c>
      <c r="K8946" s="4">
        <v>3</v>
      </c>
      <c r="L8946" s="4">
        <v>2014</v>
      </c>
      <c r="M8946" t="str">
        <f>INDEX(RoutesPivot[DepAirport],MATCH($C8946,RoutesPivot[[RouteID]:[RouteID]],0))</f>
        <v>ORD</v>
      </c>
      <c r="N8946" t="str">
        <f>INDEX(RoutesPivot[AirportID],MATCH($C8946,RoutesPivot[[RouteID]:[RouteID]],0))</f>
        <v>IAH</v>
      </c>
      <c r="O8946">
        <f>INDEX(RoutesPivot[Distance],MATCH($C8946,RoutesPivot[[RouteID]:[RouteID]],0))</f>
        <v>800</v>
      </c>
      <c r="P8946">
        <f>INDEX(RoutesPivot[ListPrice],MATCH($C8946,RoutesPivot[[RouteID]:[RouteID]],0))</f>
        <v>200</v>
      </c>
      <c r="Q8946" t="str">
        <f>INDEX(AirportPivot[AirportName],MATCH($N8946,AirportPivot[[AirportID]:[AirportID]],0))</f>
        <v>George Bush Intercontinental/Houston</v>
      </c>
      <c r="R8946">
        <f>INDEX(AirportPivot[Gates (number of available)],MATCH($N8946,AirportPivot[[AirportID]:[AirportID]],0))</f>
        <v>80</v>
      </c>
    </row>
    <row r="8947" spans="1:18" x14ac:dyDescent="0.25">
      <c r="A8947" s="3" t="s">
        <v>8979</v>
      </c>
      <c r="B8947" s="12">
        <v>41723</v>
      </c>
      <c r="C8947" s="4" t="s">
        <v>27</v>
      </c>
      <c r="D8947" s="4">
        <v>9.6999999999999993</v>
      </c>
      <c r="E8947" s="4">
        <v>109</v>
      </c>
      <c r="F8947" s="5">
        <v>0.70833333333333337</v>
      </c>
      <c r="G8947" s="6">
        <v>200</v>
      </c>
      <c r="H8947" s="7">
        <v>37000</v>
      </c>
      <c r="I8947" s="7">
        <f>FlightsPivot[[#This Row],[Total Fare]]*10%</f>
        <v>3700</v>
      </c>
      <c r="J8947" s="7">
        <f>FlightsPivot[[#This Row],[Total Fare]]+FlightsPivot[[#This Row],[10% tax ]]</f>
        <v>40700</v>
      </c>
      <c r="K8947" s="4">
        <v>3</v>
      </c>
      <c r="L8947" s="4">
        <v>2014</v>
      </c>
      <c r="M8947" t="str">
        <f>INDEX(RoutesPivot[DepAirport],MATCH($C8947,RoutesPivot[[RouteID]:[RouteID]],0))</f>
        <v>ORD</v>
      </c>
      <c r="N8947" t="str">
        <f>INDEX(RoutesPivot[AirportID],MATCH($C8947,RoutesPivot[[RouteID]:[RouteID]],0))</f>
        <v>ATL</v>
      </c>
      <c r="O8947">
        <f>INDEX(RoutesPivot[Distance],MATCH($C8947,RoutesPivot[[RouteID]:[RouteID]],0))</f>
        <v>510</v>
      </c>
      <c r="P8947">
        <f>INDEX(RoutesPivot[ListPrice],MATCH($C8947,RoutesPivot[[RouteID]:[RouteID]],0))</f>
        <v>200</v>
      </c>
      <c r="Q8947" t="str">
        <f>INDEX(AirportPivot[AirportName],MATCH($N8947,AirportPivot[[AirportID]:[AirportID]],0))</f>
        <v>Hartsfield-Jackson Atlanta International</v>
      </c>
      <c r="R8947">
        <f>INDEX(AirportPivot[Gates (number of available)],MATCH($N8947,AirportPivot[[AirportID]:[AirportID]],0))</f>
        <v>100</v>
      </c>
    </row>
    <row r="8948" spans="1:18" x14ac:dyDescent="0.25">
      <c r="A8948" s="3" t="s">
        <v>8980</v>
      </c>
      <c r="B8948" s="12">
        <v>42102</v>
      </c>
      <c r="C8948" s="4" t="s">
        <v>47</v>
      </c>
      <c r="D8948" s="4">
        <v>2.4</v>
      </c>
      <c r="E8948" s="4">
        <v>106</v>
      </c>
      <c r="F8948" s="5">
        <v>0.75</v>
      </c>
      <c r="G8948" s="6">
        <v>250</v>
      </c>
      <c r="H8948" s="7">
        <v>46250</v>
      </c>
      <c r="I8948" s="7">
        <f>FlightsPivot[[#This Row],[Total Fare]]*10%</f>
        <v>4625</v>
      </c>
      <c r="J8948" s="7">
        <f>FlightsPivot[[#This Row],[Total Fare]]+FlightsPivot[[#This Row],[10% tax ]]</f>
        <v>50875</v>
      </c>
      <c r="K8948" s="4">
        <v>4</v>
      </c>
      <c r="L8948" s="4">
        <v>2015</v>
      </c>
      <c r="M8948" t="str">
        <f>INDEX(RoutesPivot[DepAirport],MATCH($C8948,RoutesPivot[[RouteID]:[RouteID]],0))</f>
        <v>ORD</v>
      </c>
      <c r="N8948" t="str">
        <f>INDEX(RoutesPivot[AirportID],MATCH($C8948,RoutesPivot[[RouteID]:[RouteID]],0))</f>
        <v>PHX</v>
      </c>
      <c r="O8948">
        <f>INDEX(RoutesPivot[Distance],MATCH($C8948,RoutesPivot[[RouteID]:[RouteID]],0))</f>
        <v>1200</v>
      </c>
      <c r="P8948">
        <f>INDEX(RoutesPivot[ListPrice],MATCH($C8948,RoutesPivot[[RouteID]:[RouteID]],0))</f>
        <v>250</v>
      </c>
      <c r="Q8948" t="str">
        <f>INDEX(AirportPivot[AirportName],MATCH($N8948,AirportPivot[[AirportID]:[AirportID]],0))</f>
        <v>Phoenix Sky Harbor International</v>
      </c>
      <c r="R8948">
        <f>INDEX(AirportPivot[Gates (number of available)],MATCH($N8948,AirportPivot[[AirportID]:[AirportID]],0))</f>
        <v>60</v>
      </c>
    </row>
    <row r="8949" spans="1:18" x14ac:dyDescent="0.25">
      <c r="A8949" s="3" t="s">
        <v>8981</v>
      </c>
      <c r="B8949" s="12">
        <v>42134</v>
      </c>
      <c r="C8949" s="4" t="s">
        <v>70</v>
      </c>
      <c r="D8949" s="4">
        <v>1.9</v>
      </c>
      <c r="E8949" s="4">
        <v>11</v>
      </c>
      <c r="F8949" s="5">
        <v>0.79166666666666663</v>
      </c>
      <c r="G8949" s="6">
        <v>275</v>
      </c>
      <c r="H8949" s="7">
        <v>50875</v>
      </c>
      <c r="I8949" s="7">
        <f>FlightsPivot[[#This Row],[Total Fare]]*10%</f>
        <v>5087.5</v>
      </c>
      <c r="J8949" s="7">
        <f>FlightsPivot[[#This Row],[Total Fare]]+FlightsPivot[[#This Row],[10% tax ]]</f>
        <v>55962.5</v>
      </c>
      <c r="K8949" s="4">
        <v>5</v>
      </c>
      <c r="L8949" s="4">
        <v>2015</v>
      </c>
      <c r="M8949" t="str">
        <f>INDEX(RoutesPivot[DepAirport],MATCH($C8949,RoutesPivot[[RouteID]:[RouteID]],0))</f>
        <v>ORD</v>
      </c>
      <c r="N8949" t="str">
        <f>INDEX(RoutesPivot[AirportID],MATCH($C8949,RoutesPivot[[RouteID]:[RouteID]],0))</f>
        <v>LAS</v>
      </c>
      <c r="O8949">
        <f>INDEX(RoutesPivot[Distance],MATCH($C8949,RoutesPivot[[RouteID]:[RouteID]],0))</f>
        <v>1100</v>
      </c>
      <c r="P8949">
        <f>INDEX(RoutesPivot[ListPrice],MATCH($C8949,RoutesPivot[[RouteID]:[RouteID]],0))</f>
        <v>275</v>
      </c>
      <c r="Q8949" t="str">
        <f>INDEX(AirportPivot[AirportName],MATCH($N8949,AirportPivot[[AirportID]:[AirportID]],0))</f>
        <v>McCarran International</v>
      </c>
      <c r="R8949">
        <f>INDEX(AirportPivot[Gates (number of available)],MATCH($N8949,AirportPivot[[AirportID]:[AirportID]],0))</f>
        <v>68</v>
      </c>
    </row>
    <row r="8950" spans="1:18" x14ac:dyDescent="0.25">
      <c r="A8950" s="3" t="s">
        <v>8982</v>
      </c>
      <c r="B8950" s="12">
        <v>42164</v>
      </c>
      <c r="C8950" s="4" t="s">
        <v>23</v>
      </c>
      <c r="D8950" s="4">
        <v>2.4</v>
      </c>
      <c r="E8950" s="4">
        <v>122</v>
      </c>
      <c r="F8950" s="5">
        <v>0.75</v>
      </c>
      <c r="G8950" s="6">
        <v>330</v>
      </c>
      <c r="H8950" s="7">
        <v>61050</v>
      </c>
      <c r="I8950" s="7">
        <f>FlightsPivot[[#This Row],[Total Fare]]*10%</f>
        <v>6105</v>
      </c>
      <c r="J8950" s="7">
        <f>FlightsPivot[[#This Row],[Total Fare]]+FlightsPivot[[#This Row],[10% tax ]]</f>
        <v>67155</v>
      </c>
      <c r="K8950" s="4">
        <v>6</v>
      </c>
      <c r="L8950" s="4">
        <v>2015</v>
      </c>
      <c r="M8950" t="str">
        <f>INDEX(RoutesPivot[DepAirport],MATCH($C8950,RoutesPivot[[RouteID]:[RouteID]],0))</f>
        <v>ORD</v>
      </c>
      <c r="N8950" t="str">
        <f>INDEX(RoutesPivot[AirportID],MATCH($C8950,RoutesPivot[[RouteID]:[RouteID]],0))</f>
        <v>DEN</v>
      </c>
      <c r="O8950">
        <f>INDEX(RoutesPivot[Distance],MATCH($C8950,RoutesPivot[[RouteID]:[RouteID]],0))</f>
        <v>800</v>
      </c>
      <c r="P8950">
        <f>INDEX(RoutesPivot[ListPrice],MATCH($C8950,RoutesPivot[[RouteID]:[RouteID]],0))</f>
        <v>300</v>
      </c>
      <c r="Q8950" t="str">
        <f>INDEX(AirportPivot[AirportName],MATCH($N8950,AirportPivot[[AirportID]:[AirportID]],0))</f>
        <v>Denver International</v>
      </c>
      <c r="R8950">
        <f>INDEX(AirportPivot[Gates (number of available)],MATCH($N8950,AirportPivot[[AirportID]:[AirportID]],0))</f>
        <v>75</v>
      </c>
    </row>
    <row r="8951" spans="1:18" x14ac:dyDescent="0.25">
      <c r="A8951" s="3" t="s">
        <v>8983</v>
      </c>
      <c r="B8951" s="12">
        <v>41747</v>
      </c>
      <c r="C8951" s="4" t="s">
        <v>13</v>
      </c>
      <c r="D8951" s="4">
        <v>2.2999999999999998</v>
      </c>
      <c r="E8951" s="4">
        <v>100</v>
      </c>
      <c r="F8951" s="5">
        <v>0.29166666666666669</v>
      </c>
      <c r="G8951" s="6">
        <v>250</v>
      </c>
      <c r="H8951" s="7">
        <v>46250</v>
      </c>
      <c r="I8951" s="7">
        <f>FlightsPivot[[#This Row],[Total Fare]]*10%</f>
        <v>4625</v>
      </c>
      <c r="J8951" s="7">
        <f>FlightsPivot[[#This Row],[Total Fare]]+FlightsPivot[[#This Row],[10% tax ]]</f>
        <v>50875</v>
      </c>
      <c r="K8951" s="4">
        <v>4</v>
      </c>
      <c r="L8951" s="4">
        <v>2014</v>
      </c>
      <c r="M8951" t="str">
        <f>INDEX(RoutesPivot[DepAirport],MATCH($C8951,RoutesPivot[[RouteID]:[RouteID]],0))</f>
        <v>ORD</v>
      </c>
      <c r="N8951" t="str">
        <f>INDEX(RoutesPivot[AirportID],MATCH($C8951,RoutesPivot[[RouteID]:[RouteID]],0))</f>
        <v>JFK</v>
      </c>
      <c r="O8951">
        <f>INDEX(RoutesPivot[Distance],MATCH($C8951,RoutesPivot[[RouteID]:[RouteID]],0))</f>
        <v>619</v>
      </c>
      <c r="P8951">
        <f>INDEX(RoutesPivot[ListPrice],MATCH($C8951,RoutesPivot[[RouteID]:[RouteID]],0))</f>
        <v>250</v>
      </c>
      <c r="Q8951" t="str">
        <f>INDEX(AirportPivot[AirportName],MATCH($N8951,AirportPivot[[AirportID]:[AirportID]],0))</f>
        <v>John F Kennedy International</v>
      </c>
      <c r="R8951">
        <f>INDEX(AirportPivot[Gates (number of available)],MATCH($N8951,AirportPivot[[AirportID]:[AirportID]],0))</f>
        <v>120</v>
      </c>
    </row>
    <row r="8952" spans="1:18" x14ac:dyDescent="0.25">
      <c r="A8952" s="3" t="s">
        <v>8984</v>
      </c>
      <c r="B8952" s="12">
        <v>41972</v>
      </c>
      <c r="C8952" s="4" t="s">
        <v>13</v>
      </c>
      <c r="D8952" s="4">
        <v>4.5</v>
      </c>
      <c r="E8952" s="4">
        <v>20</v>
      </c>
      <c r="F8952" s="5">
        <v>0.33333333333333331</v>
      </c>
      <c r="G8952" s="6">
        <v>375</v>
      </c>
      <c r="H8952" s="7">
        <v>69375</v>
      </c>
      <c r="I8952" s="7">
        <f>FlightsPivot[[#This Row],[Total Fare]]*10%</f>
        <v>6937.5</v>
      </c>
      <c r="J8952" s="7">
        <f>FlightsPivot[[#This Row],[Total Fare]]+FlightsPivot[[#This Row],[10% tax ]]</f>
        <v>76312.5</v>
      </c>
      <c r="K8952" s="4">
        <v>11</v>
      </c>
      <c r="L8952" s="4">
        <v>2014</v>
      </c>
      <c r="M8952" t="str">
        <f>INDEX(RoutesPivot[DepAirport],MATCH($C8952,RoutesPivot[[RouteID]:[RouteID]],0))</f>
        <v>ORD</v>
      </c>
      <c r="N8952" t="str">
        <f>INDEX(RoutesPivot[AirportID],MATCH($C8952,RoutesPivot[[RouteID]:[RouteID]],0))</f>
        <v>JFK</v>
      </c>
      <c r="O8952">
        <f>INDEX(RoutesPivot[Distance],MATCH($C8952,RoutesPivot[[RouteID]:[RouteID]],0))</f>
        <v>619</v>
      </c>
      <c r="P8952">
        <f>INDEX(RoutesPivot[ListPrice],MATCH($C8952,RoutesPivot[[RouteID]:[RouteID]],0))</f>
        <v>250</v>
      </c>
      <c r="Q8952" t="str">
        <f>INDEX(AirportPivot[AirportName],MATCH($N8952,AirportPivot[[AirportID]:[AirportID]],0))</f>
        <v>John F Kennedy International</v>
      </c>
      <c r="R8952">
        <f>INDEX(AirportPivot[Gates (number of available)],MATCH($N8952,AirportPivot[[AirportID]:[AirportID]],0))</f>
        <v>120</v>
      </c>
    </row>
    <row r="8953" spans="1:18" x14ac:dyDescent="0.25">
      <c r="A8953" s="3" t="s">
        <v>8985</v>
      </c>
      <c r="B8953" s="12">
        <v>41904</v>
      </c>
      <c r="C8953" s="4" t="s">
        <v>47</v>
      </c>
      <c r="D8953" s="4">
        <v>1.8</v>
      </c>
      <c r="E8953" s="4">
        <v>183</v>
      </c>
      <c r="F8953" s="5">
        <v>0.45833333333333331</v>
      </c>
      <c r="G8953" s="6">
        <v>250</v>
      </c>
      <c r="H8953" s="7">
        <v>41250</v>
      </c>
      <c r="I8953" s="7">
        <f>FlightsPivot[[#This Row],[Total Fare]]*10%</f>
        <v>4125</v>
      </c>
      <c r="J8953" s="7">
        <f>FlightsPivot[[#This Row],[Total Fare]]+FlightsPivot[[#This Row],[10% tax ]]</f>
        <v>45375</v>
      </c>
      <c r="K8953" s="4">
        <v>9</v>
      </c>
      <c r="L8953" s="4">
        <v>2014</v>
      </c>
      <c r="M8953" t="str">
        <f>INDEX(RoutesPivot[DepAirport],MATCH($C8953,RoutesPivot[[RouteID]:[RouteID]],0))</f>
        <v>ORD</v>
      </c>
      <c r="N8953" t="str">
        <f>INDEX(RoutesPivot[AirportID],MATCH($C8953,RoutesPivot[[RouteID]:[RouteID]],0))</f>
        <v>PHX</v>
      </c>
      <c r="O8953">
        <f>INDEX(RoutesPivot[Distance],MATCH($C8953,RoutesPivot[[RouteID]:[RouteID]],0))</f>
        <v>1200</v>
      </c>
      <c r="P8953">
        <f>INDEX(RoutesPivot[ListPrice],MATCH($C8953,RoutesPivot[[RouteID]:[RouteID]],0))</f>
        <v>250</v>
      </c>
      <c r="Q8953" t="str">
        <f>INDEX(AirportPivot[AirportName],MATCH($N8953,AirportPivot[[AirportID]:[AirportID]],0))</f>
        <v>Phoenix Sky Harbor International</v>
      </c>
      <c r="R8953">
        <f>INDEX(AirportPivot[Gates (number of available)],MATCH($N8953,AirportPivot[[AirportID]:[AirportID]],0))</f>
        <v>60</v>
      </c>
    </row>
    <row r="8954" spans="1:18" x14ac:dyDescent="0.25">
      <c r="A8954" s="3" t="s">
        <v>8986</v>
      </c>
      <c r="B8954" s="12">
        <v>42200</v>
      </c>
      <c r="C8954" s="4" t="s">
        <v>11</v>
      </c>
      <c r="D8954" s="4">
        <v>1.5</v>
      </c>
      <c r="E8954" s="4">
        <v>209</v>
      </c>
      <c r="F8954" s="5">
        <v>0.75</v>
      </c>
      <c r="G8954" s="6">
        <v>330</v>
      </c>
      <c r="H8954" s="7">
        <v>54450</v>
      </c>
      <c r="I8954" s="7">
        <f>FlightsPivot[[#This Row],[Total Fare]]*10%</f>
        <v>5445</v>
      </c>
      <c r="J8954" s="7">
        <f>FlightsPivot[[#This Row],[Total Fare]]+FlightsPivot[[#This Row],[10% tax ]]</f>
        <v>59895</v>
      </c>
      <c r="K8954" s="4">
        <v>7</v>
      </c>
      <c r="L8954" s="4">
        <v>2015</v>
      </c>
      <c r="M8954" t="str">
        <f>INDEX(RoutesPivot[DepAirport],MATCH($C8954,RoutesPivot[[RouteID]:[RouteID]],0))</f>
        <v>ORD</v>
      </c>
      <c r="N8954" t="str">
        <f>INDEX(RoutesPivot[AirportID],MATCH($C8954,RoutesPivot[[RouteID]:[RouteID]],0))</f>
        <v>BOS</v>
      </c>
      <c r="O8954">
        <f>INDEX(RoutesPivot[Distance],MATCH($C8954,RoutesPivot[[RouteID]:[RouteID]],0))</f>
        <v>730</v>
      </c>
      <c r="P8954">
        <f>INDEX(RoutesPivot[ListPrice],MATCH($C8954,RoutesPivot[[RouteID]:[RouteID]],0))</f>
        <v>300</v>
      </c>
      <c r="Q8954" t="str">
        <f>INDEX(AirportPivot[AirportName],MATCH($N8954,AirportPivot[[AirportID]:[AirportID]],0))</f>
        <v>General Edward Lawrence Logan International</v>
      </c>
      <c r="R8954">
        <f>INDEX(AirportPivot[Gates (number of available)],MATCH($N8954,AirportPivot[[AirportID]:[AirportID]],0))</f>
        <v>63</v>
      </c>
    </row>
    <row r="8955" spans="1:18" x14ac:dyDescent="0.25">
      <c r="A8955" s="3" t="s">
        <v>8987</v>
      </c>
      <c r="B8955" s="12">
        <v>41945</v>
      </c>
      <c r="C8955" s="4" t="s">
        <v>37</v>
      </c>
      <c r="D8955" s="4">
        <v>2.2000000000000002</v>
      </c>
      <c r="E8955" s="4">
        <v>210</v>
      </c>
      <c r="F8955" s="5">
        <v>0.75</v>
      </c>
      <c r="G8955" s="6">
        <v>350</v>
      </c>
      <c r="H8955" s="7">
        <v>57750</v>
      </c>
      <c r="I8955" s="7">
        <f>FlightsPivot[[#This Row],[Total Fare]]*10%</f>
        <v>5775</v>
      </c>
      <c r="J8955" s="7">
        <f>FlightsPivot[[#This Row],[Total Fare]]+FlightsPivot[[#This Row],[10% tax ]]</f>
        <v>63525</v>
      </c>
      <c r="K8955" s="4">
        <v>11</v>
      </c>
      <c r="L8955" s="4">
        <v>2014</v>
      </c>
      <c r="M8955" t="str">
        <f>INDEX(RoutesPivot[DepAirport],MATCH($C8955,RoutesPivot[[RouteID]:[RouteID]],0))</f>
        <v>ORD</v>
      </c>
      <c r="N8955" t="str">
        <f>INDEX(RoutesPivot[AirportID],MATCH($C8955,RoutesPivot[[RouteID]:[RouteID]],0))</f>
        <v>SEA</v>
      </c>
      <c r="O8955">
        <f>INDEX(RoutesPivot[Distance],MATCH($C8955,RoutesPivot[[RouteID]:[RouteID]],0))</f>
        <v>1500</v>
      </c>
      <c r="P8955">
        <f>INDEX(RoutesPivot[ListPrice],MATCH($C8955,RoutesPivot[[RouteID]:[RouteID]],0))</f>
        <v>350</v>
      </c>
      <c r="Q8955" t="str">
        <f>INDEX(AirportPivot[AirportName],MATCH($N8955,AirportPivot[[AirportID]:[AirportID]],0))</f>
        <v>Seattle-Tacoma International</v>
      </c>
      <c r="R8955">
        <f>INDEX(AirportPivot[Gates (number of available)],MATCH($N8955,AirportPivot[[AirportID]:[AirportID]],0))</f>
        <v>58</v>
      </c>
    </row>
    <row r="8956" spans="1:18" x14ac:dyDescent="0.25">
      <c r="A8956" s="3" t="s">
        <v>8988</v>
      </c>
      <c r="B8956" s="12">
        <v>41818</v>
      </c>
      <c r="C8956" s="4" t="s">
        <v>15</v>
      </c>
      <c r="D8956" s="4">
        <v>2.5</v>
      </c>
      <c r="E8956" s="4">
        <v>76</v>
      </c>
      <c r="F8956" s="5">
        <v>0.70833333333333337</v>
      </c>
      <c r="G8956" s="6">
        <v>247.5</v>
      </c>
      <c r="H8956" s="7">
        <v>44797.5</v>
      </c>
      <c r="I8956" s="7">
        <f>FlightsPivot[[#This Row],[Total Fare]]*10%</f>
        <v>4479.75</v>
      </c>
      <c r="J8956" s="7">
        <f>FlightsPivot[[#This Row],[Total Fare]]+FlightsPivot[[#This Row],[10% tax ]]</f>
        <v>49277.25</v>
      </c>
      <c r="K8956" s="4">
        <v>6</v>
      </c>
      <c r="L8956" s="4">
        <v>2014</v>
      </c>
      <c r="M8956" t="str">
        <f>INDEX(RoutesPivot[DepAirport],MATCH($C8956,RoutesPivot[[RouteID]:[RouteID]],0))</f>
        <v>ORD</v>
      </c>
      <c r="N8956" t="str">
        <f>INDEX(RoutesPivot[AirportID],MATCH($C8956,RoutesPivot[[RouteID]:[RouteID]],0))</f>
        <v>EWR</v>
      </c>
      <c r="O8956">
        <f>INDEX(RoutesPivot[Distance],MATCH($C8956,RoutesPivot[[RouteID]:[RouteID]],0))</f>
        <v>600</v>
      </c>
      <c r="P8956">
        <f>INDEX(RoutesPivot[ListPrice],MATCH($C8956,RoutesPivot[[RouteID]:[RouteID]],0))</f>
        <v>225</v>
      </c>
      <c r="Q8956" t="str">
        <f>INDEX(AirportPivot[AirportName],MATCH($N8956,AirportPivot[[AirportID]:[AirportID]],0))</f>
        <v>Newark Liberty International</v>
      </c>
      <c r="R8956">
        <f>INDEX(AirportPivot[Gates (number of available)],MATCH($N8956,AirportPivot[[AirportID]:[AirportID]],0))</f>
        <v>82</v>
      </c>
    </row>
    <row r="8957" spans="1:18" x14ac:dyDescent="0.25">
      <c r="A8957" s="3" t="s">
        <v>8989</v>
      </c>
      <c r="B8957" s="12">
        <v>41839</v>
      </c>
      <c r="C8957" s="4" t="s">
        <v>33</v>
      </c>
      <c r="D8957" s="4">
        <v>2.1</v>
      </c>
      <c r="E8957" s="4">
        <v>24</v>
      </c>
      <c r="F8957" s="5">
        <v>0.375</v>
      </c>
      <c r="G8957" s="6">
        <v>412.5</v>
      </c>
      <c r="H8957" s="7">
        <v>76312.5</v>
      </c>
      <c r="I8957" s="7">
        <f>FlightsPivot[[#This Row],[Total Fare]]*10%</f>
        <v>7631.25</v>
      </c>
      <c r="J8957" s="7">
        <f>FlightsPivot[[#This Row],[Total Fare]]+FlightsPivot[[#This Row],[10% tax ]]</f>
        <v>83943.75</v>
      </c>
      <c r="K8957" s="4">
        <v>7</v>
      </c>
      <c r="L8957" s="4">
        <v>2014</v>
      </c>
      <c r="M8957" t="str">
        <f>INDEX(RoutesPivot[DepAirport],MATCH($C8957,RoutesPivot[[RouteID]:[RouteID]],0))</f>
        <v>ORD</v>
      </c>
      <c r="N8957" t="str">
        <f>INDEX(RoutesPivot[AirportID],MATCH($C8957,RoutesPivot[[RouteID]:[RouteID]],0))</f>
        <v>SFO</v>
      </c>
      <c r="O8957">
        <f>INDEX(RoutesPivot[Distance],MATCH($C8957,RoutesPivot[[RouteID]:[RouteID]],0))</f>
        <v>1600</v>
      </c>
      <c r="P8957">
        <f>INDEX(RoutesPivot[ListPrice],MATCH($C8957,RoutesPivot[[RouteID]:[RouteID]],0))</f>
        <v>375</v>
      </c>
      <c r="Q8957" t="str">
        <f>INDEX(AirportPivot[AirportName],MATCH($N8957,AirportPivot[[AirportID]:[AirportID]],0))</f>
        <v>San Francisco International</v>
      </c>
      <c r="R8957">
        <f>INDEX(AirportPivot[Gates (number of available)],MATCH($N8957,AirportPivot[[AirportID]:[AirportID]],0))</f>
        <v>70</v>
      </c>
    </row>
    <row r="8958" spans="1:18" x14ac:dyDescent="0.25">
      <c r="A8958" s="3" t="s">
        <v>8990</v>
      </c>
      <c r="B8958" s="12">
        <v>41979</v>
      </c>
      <c r="C8958" s="4" t="s">
        <v>27</v>
      </c>
      <c r="D8958" s="4">
        <v>9</v>
      </c>
      <c r="E8958" s="4">
        <v>29</v>
      </c>
      <c r="F8958" s="5">
        <v>0.70833333333333337</v>
      </c>
      <c r="G8958" s="6">
        <v>200</v>
      </c>
      <c r="H8958" s="7">
        <v>37000</v>
      </c>
      <c r="I8958" s="7">
        <f>FlightsPivot[[#This Row],[Total Fare]]*10%</f>
        <v>3700</v>
      </c>
      <c r="J8958" s="7">
        <f>FlightsPivot[[#This Row],[Total Fare]]+FlightsPivot[[#This Row],[10% tax ]]</f>
        <v>40700</v>
      </c>
      <c r="K8958" s="4">
        <v>12</v>
      </c>
      <c r="L8958" s="4">
        <v>2014</v>
      </c>
      <c r="M8958" t="str">
        <f>INDEX(RoutesPivot[DepAirport],MATCH($C8958,RoutesPivot[[RouteID]:[RouteID]],0))</f>
        <v>ORD</v>
      </c>
      <c r="N8958" t="str">
        <f>INDEX(RoutesPivot[AirportID],MATCH($C8958,RoutesPivot[[RouteID]:[RouteID]],0))</f>
        <v>ATL</v>
      </c>
      <c r="O8958">
        <f>INDEX(RoutesPivot[Distance],MATCH($C8958,RoutesPivot[[RouteID]:[RouteID]],0))</f>
        <v>510</v>
      </c>
      <c r="P8958">
        <f>INDEX(RoutesPivot[ListPrice],MATCH($C8958,RoutesPivot[[RouteID]:[RouteID]],0))</f>
        <v>200</v>
      </c>
      <c r="Q8958" t="str">
        <f>INDEX(AirportPivot[AirportName],MATCH($N8958,AirportPivot[[AirportID]:[AirportID]],0))</f>
        <v>Hartsfield-Jackson Atlanta International</v>
      </c>
      <c r="R8958">
        <f>INDEX(AirportPivot[Gates (number of available)],MATCH($N8958,AirportPivot[[AirportID]:[AirportID]],0))</f>
        <v>100</v>
      </c>
    </row>
    <row r="8959" spans="1:18" x14ac:dyDescent="0.25">
      <c r="A8959" s="3" t="s">
        <v>8991</v>
      </c>
      <c r="B8959" s="12">
        <v>41803</v>
      </c>
      <c r="C8959" s="4" t="s">
        <v>33</v>
      </c>
      <c r="D8959" s="4">
        <v>1.2</v>
      </c>
      <c r="E8959" s="4">
        <v>44</v>
      </c>
      <c r="F8959" s="5">
        <v>0.33333333333333331</v>
      </c>
      <c r="G8959" s="6">
        <v>412.5</v>
      </c>
      <c r="H8959" s="7">
        <v>68062.5</v>
      </c>
      <c r="I8959" s="7">
        <f>FlightsPivot[[#This Row],[Total Fare]]*10%</f>
        <v>6806.25</v>
      </c>
      <c r="J8959" s="7">
        <f>FlightsPivot[[#This Row],[Total Fare]]+FlightsPivot[[#This Row],[10% tax ]]</f>
        <v>74868.75</v>
      </c>
      <c r="K8959" s="4">
        <v>6</v>
      </c>
      <c r="L8959" s="4">
        <v>2014</v>
      </c>
      <c r="M8959" t="str">
        <f>INDEX(RoutesPivot[DepAirport],MATCH($C8959,RoutesPivot[[RouteID]:[RouteID]],0))</f>
        <v>ORD</v>
      </c>
      <c r="N8959" t="str">
        <f>INDEX(RoutesPivot[AirportID],MATCH($C8959,RoutesPivot[[RouteID]:[RouteID]],0))</f>
        <v>SFO</v>
      </c>
      <c r="O8959">
        <f>INDEX(RoutesPivot[Distance],MATCH($C8959,RoutesPivot[[RouteID]:[RouteID]],0))</f>
        <v>1600</v>
      </c>
      <c r="P8959">
        <f>INDEX(RoutesPivot[ListPrice],MATCH($C8959,RoutesPivot[[RouteID]:[RouteID]],0))</f>
        <v>375</v>
      </c>
      <c r="Q8959" t="str">
        <f>INDEX(AirportPivot[AirportName],MATCH($N8959,AirportPivot[[AirportID]:[AirportID]],0))</f>
        <v>San Francisco International</v>
      </c>
      <c r="R8959">
        <f>INDEX(AirportPivot[Gates (number of available)],MATCH($N8959,AirportPivot[[AirportID]:[AirportID]],0))</f>
        <v>70</v>
      </c>
    </row>
    <row r="8960" spans="1:18" x14ac:dyDescent="0.25">
      <c r="A8960" s="3" t="s">
        <v>8992</v>
      </c>
      <c r="B8960" s="12">
        <v>42167</v>
      </c>
      <c r="C8960" s="4" t="s">
        <v>50</v>
      </c>
      <c r="D8960" s="4">
        <v>2.8</v>
      </c>
      <c r="E8960" s="4">
        <v>90</v>
      </c>
      <c r="F8960" s="5">
        <v>0.54166666666666663</v>
      </c>
      <c r="G8960" s="6">
        <v>302.5</v>
      </c>
      <c r="H8960" s="7">
        <v>54752.5</v>
      </c>
      <c r="I8960" s="7">
        <f>FlightsPivot[[#This Row],[Total Fare]]*10%</f>
        <v>5475.25</v>
      </c>
      <c r="J8960" s="7">
        <f>FlightsPivot[[#This Row],[Total Fare]]+FlightsPivot[[#This Row],[10% tax ]]</f>
        <v>60227.75</v>
      </c>
      <c r="K8960" s="4">
        <v>6</v>
      </c>
      <c r="L8960" s="4">
        <v>2015</v>
      </c>
      <c r="M8960" t="str">
        <f>INDEX(RoutesPivot[DepAirport],MATCH($C8960,RoutesPivot[[RouteID]:[RouteID]],0))</f>
        <v>ORD</v>
      </c>
      <c r="N8960" t="str">
        <f>INDEX(RoutesPivot[AirportID],MATCH($C8960,RoutesPivot[[RouteID]:[RouteID]],0))</f>
        <v>LGA</v>
      </c>
      <c r="O8960">
        <f>INDEX(RoutesPivot[Distance],MATCH($C8960,RoutesPivot[[RouteID]:[RouteID]],0))</f>
        <v>610</v>
      </c>
      <c r="P8960">
        <f>INDEX(RoutesPivot[ListPrice],MATCH($C8960,RoutesPivot[[RouteID]:[RouteID]],0))</f>
        <v>275</v>
      </c>
      <c r="Q8960" t="str">
        <f>INDEX(AirportPivot[AirportName],MATCH($N8960,AirportPivot[[AirportID]:[AirportID]],0))</f>
        <v>Laguardia</v>
      </c>
      <c r="R8960">
        <f>INDEX(AirportPivot[Gates (number of available)],MATCH($N8960,AirportPivot[[AirportID]:[AirportID]],0))</f>
        <v>66</v>
      </c>
    </row>
    <row r="8961" spans="1:18" x14ac:dyDescent="0.25">
      <c r="A8961" s="3" t="s">
        <v>8993</v>
      </c>
      <c r="B8961" s="12">
        <v>42283</v>
      </c>
      <c r="C8961" s="4" t="s">
        <v>1482</v>
      </c>
      <c r="D8961" s="4">
        <v>2.2999999999999998</v>
      </c>
      <c r="E8961" s="4">
        <v>100</v>
      </c>
      <c r="F8961" s="5">
        <v>0.75</v>
      </c>
      <c r="G8961" s="6">
        <v>5000</v>
      </c>
      <c r="H8961" s="7">
        <v>925000</v>
      </c>
      <c r="I8961" s="7">
        <f>FlightsPivot[[#This Row],[Total Fare]]*10%</f>
        <v>92500</v>
      </c>
      <c r="J8961" s="7">
        <f>FlightsPivot[[#This Row],[Total Fare]]+FlightsPivot[[#This Row],[10% tax ]]</f>
        <v>1017500</v>
      </c>
      <c r="K8961" s="4">
        <v>10</v>
      </c>
      <c r="L8961" s="4">
        <v>2015</v>
      </c>
      <c r="M8961" t="str">
        <f>INDEX(RoutesPivot[DepAirport],MATCH($C8961,RoutesPivot[[RouteID]:[RouteID]],0))</f>
        <v>ORD</v>
      </c>
      <c r="N8961" t="str">
        <f>INDEX(RoutesPivot[AirportID],MATCH($C8961,RoutesPivot[[RouteID]:[RouteID]],0))</f>
        <v>DCA</v>
      </c>
      <c r="O8961">
        <f>INDEX(RoutesPivot[Distance],MATCH($C8961,RoutesPivot[[RouteID]:[RouteID]],0))</f>
        <v>600</v>
      </c>
      <c r="P8961">
        <f>INDEX(RoutesPivot[ListPrice],MATCH($C8961,RoutesPivot[[RouteID]:[RouteID]],0))</f>
        <v>5000</v>
      </c>
      <c r="Q8961" t="str">
        <f>INDEX(AirportPivot[AirportName],MATCH($N8961,AirportPivot[[AirportID]:[AirportID]],0))</f>
        <v>Ronald Reagan Washington National Airport</v>
      </c>
      <c r="R8961">
        <f>INDEX(AirportPivot[Gates (number of available)],MATCH($N8961,AirportPivot[[AirportID]:[AirportID]],0))</f>
        <v>45</v>
      </c>
    </row>
    <row r="8962" spans="1:18" x14ac:dyDescent="0.25">
      <c r="A8962" s="3" t="s">
        <v>8994</v>
      </c>
      <c r="B8962" s="12">
        <v>42019</v>
      </c>
      <c r="C8962" s="4" t="s">
        <v>27</v>
      </c>
      <c r="D8962" s="4">
        <v>6.3</v>
      </c>
      <c r="E8962" s="4">
        <v>61</v>
      </c>
      <c r="F8962" s="5">
        <v>0.375</v>
      </c>
      <c r="G8962" s="6">
        <v>200</v>
      </c>
      <c r="H8962" s="7">
        <v>33000</v>
      </c>
      <c r="I8962" s="7">
        <f>FlightsPivot[[#This Row],[Total Fare]]*10%</f>
        <v>3300</v>
      </c>
      <c r="J8962" s="7">
        <f>FlightsPivot[[#This Row],[Total Fare]]+FlightsPivot[[#This Row],[10% tax ]]</f>
        <v>36300</v>
      </c>
      <c r="K8962" s="4">
        <v>1</v>
      </c>
      <c r="L8962" s="4">
        <v>2015</v>
      </c>
      <c r="M8962" t="str">
        <f>INDEX(RoutesPivot[DepAirport],MATCH($C8962,RoutesPivot[[RouteID]:[RouteID]],0))</f>
        <v>ORD</v>
      </c>
      <c r="N8962" t="str">
        <f>INDEX(RoutesPivot[AirportID],MATCH($C8962,RoutesPivot[[RouteID]:[RouteID]],0))</f>
        <v>ATL</v>
      </c>
      <c r="O8962">
        <f>INDEX(RoutesPivot[Distance],MATCH($C8962,RoutesPivot[[RouteID]:[RouteID]],0))</f>
        <v>510</v>
      </c>
      <c r="P8962">
        <f>INDEX(RoutesPivot[ListPrice],MATCH($C8962,RoutesPivot[[RouteID]:[RouteID]],0))</f>
        <v>200</v>
      </c>
      <c r="Q8962" t="str">
        <f>INDEX(AirportPivot[AirportName],MATCH($N8962,AirportPivot[[AirportID]:[AirportID]],0))</f>
        <v>Hartsfield-Jackson Atlanta International</v>
      </c>
      <c r="R8962">
        <f>INDEX(AirportPivot[Gates (number of available)],MATCH($N8962,AirportPivot[[AirportID]:[AirportID]],0))</f>
        <v>100</v>
      </c>
    </row>
    <row r="8963" spans="1:18" x14ac:dyDescent="0.25">
      <c r="A8963" s="3" t="s">
        <v>8995</v>
      </c>
      <c r="B8963" s="12">
        <v>42151</v>
      </c>
      <c r="C8963" s="4" t="s">
        <v>33</v>
      </c>
      <c r="D8963" s="4">
        <v>2.1</v>
      </c>
      <c r="E8963" s="4">
        <v>117</v>
      </c>
      <c r="F8963" s="5">
        <v>0.41666666666666669</v>
      </c>
      <c r="G8963" s="6">
        <v>375</v>
      </c>
      <c r="H8963" s="7">
        <v>69375</v>
      </c>
      <c r="I8963" s="7">
        <f>FlightsPivot[[#This Row],[Total Fare]]*10%</f>
        <v>6937.5</v>
      </c>
      <c r="J8963" s="7">
        <f>FlightsPivot[[#This Row],[Total Fare]]+FlightsPivot[[#This Row],[10% tax ]]</f>
        <v>76312.5</v>
      </c>
      <c r="K8963" s="4">
        <v>5</v>
      </c>
      <c r="L8963" s="4">
        <v>2015</v>
      </c>
      <c r="M8963" t="str">
        <f>INDEX(RoutesPivot[DepAirport],MATCH($C8963,RoutesPivot[[RouteID]:[RouteID]],0))</f>
        <v>ORD</v>
      </c>
      <c r="N8963" t="str">
        <f>INDEX(RoutesPivot[AirportID],MATCH($C8963,RoutesPivot[[RouteID]:[RouteID]],0))</f>
        <v>SFO</v>
      </c>
      <c r="O8963">
        <f>INDEX(RoutesPivot[Distance],MATCH($C8963,RoutesPivot[[RouteID]:[RouteID]],0))</f>
        <v>1600</v>
      </c>
      <c r="P8963">
        <f>INDEX(RoutesPivot[ListPrice],MATCH($C8963,RoutesPivot[[RouteID]:[RouteID]],0))</f>
        <v>375</v>
      </c>
      <c r="Q8963" t="str">
        <f>INDEX(AirportPivot[AirportName],MATCH($N8963,AirportPivot[[AirportID]:[AirportID]],0))</f>
        <v>San Francisco International</v>
      </c>
      <c r="R8963">
        <f>INDEX(AirportPivot[Gates (number of available)],MATCH($N8963,AirportPivot[[AirportID]:[AirportID]],0))</f>
        <v>70</v>
      </c>
    </row>
    <row r="8964" spans="1:18" x14ac:dyDescent="0.25">
      <c r="A8964" s="3" t="s">
        <v>8996</v>
      </c>
      <c r="B8964" s="12">
        <v>41807</v>
      </c>
      <c r="C8964" s="4" t="s">
        <v>25</v>
      </c>
      <c r="D8964" s="4">
        <v>2</v>
      </c>
      <c r="E8964" s="4">
        <v>144</v>
      </c>
      <c r="F8964" s="5">
        <v>0.625</v>
      </c>
      <c r="G8964" s="6">
        <v>220</v>
      </c>
      <c r="H8964" s="7">
        <v>40700</v>
      </c>
      <c r="I8964" s="7">
        <f>FlightsPivot[[#This Row],[Total Fare]]*10%</f>
        <v>4070</v>
      </c>
      <c r="J8964" s="7">
        <f>FlightsPivot[[#This Row],[Total Fare]]+FlightsPivot[[#This Row],[10% tax ]]</f>
        <v>44770</v>
      </c>
      <c r="K8964" s="4">
        <v>6</v>
      </c>
      <c r="L8964" s="4">
        <v>2014</v>
      </c>
      <c r="M8964" t="str">
        <f>INDEX(RoutesPivot[DepAirport],MATCH($C8964,RoutesPivot[[RouteID]:[RouteID]],0))</f>
        <v>ORD</v>
      </c>
      <c r="N8964" t="str">
        <f>INDEX(RoutesPivot[AirportID],MATCH($C8964,RoutesPivot[[RouteID]:[RouteID]],0))</f>
        <v>DFW</v>
      </c>
      <c r="O8964">
        <f>INDEX(RoutesPivot[Distance],MATCH($C8964,RoutesPivot[[RouteID]:[RouteID]],0))</f>
        <v>700</v>
      </c>
      <c r="P8964">
        <f>INDEX(RoutesPivot[ListPrice],MATCH($C8964,RoutesPivot[[RouteID]:[RouteID]],0))</f>
        <v>200</v>
      </c>
      <c r="Q8964" t="str">
        <f>INDEX(AirportPivot[AirportName],MATCH($N8964,AirportPivot[[AirportID]:[AirportID]],0))</f>
        <v>Dallas/Fort Worth International</v>
      </c>
      <c r="R8964">
        <f>INDEX(AirportPivot[Gates (number of available)],MATCH($N8964,AirportPivot[[AirportID]:[AirportID]],0))</f>
        <v>130</v>
      </c>
    </row>
    <row r="8965" spans="1:18" x14ac:dyDescent="0.25">
      <c r="A8965" s="3" t="s">
        <v>8997</v>
      </c>
      <c r="B8965" s="12">
        <v>42151</v>
      </c>
      <c r="C8965" s="4" t="s">
        <v>33</v>
      </c>
      <c r="D8965" s="4">
        <v>1.9</v>
      </c>
      <c r="E8965" s="4">
        <v>156</v>
      </c>
      <c r="F8965" s="5">
        <v>0.79166666666666663</v>
      </c>
      <c r="G8965" s="6">
        <v>375</v>
      </c>
      <c r="H8965" s="7">
        <v>61875</v>
      </c>
      <c r="I8965" s="7">
        <f>FlightsPivot[[#This Row],[Total Fare]]*10%</f>
        <v>6187.5</v>
      </c>
      <c r="J8965" s="7">
        <f>FlightsPivot[[#This Row],[Total Fare]]+FlightsPivot[[#This Row],[10% tax ]]</f>
        <v>68062.5</v>
      </c>
      <c r="K8965" s="4">
        <v>5</v>
      </c>
      <c r="L8965" s="4">
        <v>2015</v>
      </c>
      <c r="M8965" t="str">
        <f>INDEX(RoutesPivot[DepAirport],MATCH($C8965,RoutesPivot[[RouteID]:[RouteID]],0))</f>
        <v>ORD</v>
      </c>
      <c r="N8965" t="str">
        <f>INDEX(RoutesPivot[AirportID],MATCH($C8965,RoutesPivot[[RouteID]:[RouteID]],0))</f>
        <v>SFO</v>
      </c>
      <c r="O8965">
        <f>INDEX(RoutesPivot[Distance],MATCH($C8965,RoutesPivot[[RouteID]:[RouteID]],0))</f>
        <v>1600</v>
      </c>
      <c r="P8965">
        <f>INDEX(RoutesPivot[ListPrice],MATCH($C8965,RoutesPivot[[RouteID]:[RouteID]],0))</f>
        <v>375</v>
      </c>
      <c r="Q8965" t="str">
        <f>INDEX(AirportPivot[AirportName],MATCH($N8965,AirportPivot[[AirportID]:[AirportID]],0))</f>
        <v>San Francisco International</v>
      </c>
      <c r="R8965">
        <f>INDEX(AirportPivot[Gates (number of available)],MATCH($N8965,AirportPivot[[AirportID]:[AirportID]],0))</f>
        <v>70</v>
      </c>
    </row>
    <row r="8966" spans="1:18" x14ac:dyDescent="0.25">
      <c r="A8966" s="3" t="s">
        <v>8998</v>
      </c>
      <c r="B8966" s="12">
        <v>42308</v>
      </c>
      <c r="C8966" s="4" t="s">
        <v>40</v>
      </c>
      <c r="D8966" s="4">
        <v>0.9</v>
      </c>
      <c r="E8966" s="4">
        <v>60</v>
      </c>
      <c r="F8966" s="5">
        <v>0.29166666666666669</v>
      </c>
      <c r="G8966" s="6">
        <v>115</v>
      </c>
      <c r="H8966" s="7">
        <v>18975</v>
      </c>
      <c r="I8966" s="7">
        <f>FlightsPivot[[#This Row],[Total Fare]]*10%</f>
        <v>1897.5</v>
      </c>
      <c r="J8966" s="7">
        <f>FlightsPivot[[#This Row],[Total Fare]]+FlightsPivot[[#This Row],[10% tax ]]</f>
        <v>20872.5</v>
      </c>
      <c r="K8966" s="4">
        <v>10</v>
      </c>
      <c r="L8966" s="4">
        <v>2015</v>
      </c>
      <c r="M8966" t="str">
        <f>INDEX(RoutesPivot[DepAirport],MATCH($C8966,RoutesPivot[[RouteID]:[RouteID]],0))</f>
        <v>ORD</v>
      </c>
      <c r="N8966" t="str">
        <f>INDEX(RoutesPivot[AirportID],MATCH($C8966,RoutesPivot[[RouteID]:[RouteID]],0))</f>
        <v>MSP</v>
      </c>
      <c r="O8966">
        <f>INDEX(RoutesPivot[Distance],MATCH($C8966,RoutesPivot[[RouteID]:[RouteID]],0))</f>
        <v>300</v>
      </c>
      <c r="P8966">
        <f>INDEX(RoutesPivot[ListPrice],MATCH($C8966,RoutesPivot[[RouteID]:[RouteID]],0))</f>
        <v>115</v>
      </c>
      <c r="Q8966" t="str">
        <f>INDEX(AirportPivot[AirportName],MATCH($N8966,AirportPivot[[AirportID]:[AirportID]],0))</f>
        <v>Minneapolis-St Paul International/Wold-Chamberlain</v>
      </c>
      <c r="R8966">
        <f>INDEX(AirportPivot[Gates (number of available)],MATCH($N8966,AirportPivot[[AirportID]:[AirportID]],0))</f>
        <v>65</v>
      </c>
    </row>
    <row r="8967" spans="1:18" x14ac:dyDescent="0.25">
      <c r="A8967" s="3" t="s">
        <v>8999</v>
      </c>
      <c r="B8967" s="12">
        <v>42245</v>
      </c>
      <c r="C8967" s="4" t="s">
        <v>47</v>
      </c>
      <c r="D8967" s="4">
        <v>0.7</v>
      </c>
      <c r="E8967" s="4">
        <v>75</v>
      </c>
      <c r="F8967" s="5">
        <v>0.41666666666666669</v>
      </c>
      <c r="G8967" s="6">
        <v>275</v>
      </c>
      <c r="H8967" s="7">
        <v>49775</v>
      </c>
      <c r="I8967" s="7">
        <f>FlightsPivot[[#This Row],[Total Fare]]*10%</f>
        <v>4977.5</v>
      </c>
      <c r="J8967" s="7">
        <f>FlightsPivot[[#This Row],[Total Fare]]+FlightsPivot[[#This Row],[10% tax ]]</f>
        <v>54752.5</v>
      </c>
      <c r="K8967" s="4">
        <v>8</v>
      </c>
      <c r="L8967" s="4">
        <v>2015</v>
      </c>
      <c r="M8967" t="str">
        <f>INDEX(RoutesPivot[DepAirport],MATCH($C8967,RoutesPivot[[RouteID]:[RouteID]],0))</f>
        <v>ORD</v>
      </c>
      <c r="N8967" t="str">
        <f>INDEX(RoutesPivot[AirportID],MATCH($C8967,RoutesPivot[[RouteID]:[RouteID]],0))</f>
        <v>PHX</v>
      </c>
      <c r="O8967">
        <f>INDEX(RoutesPivot[Distance],MATCH($C8967,RoutesPivot[[RouteID]:[RouteID]],0))</f>
        <v>1200</v>
      </c>
      <c r="P8967">
        <f>INDEX(RoutesPivot[ListPrice],MATCH($C8967,RoutesPivot[[RouteID]:[RouteID]],0))</f>
        <v>250</v>
      </c>
      <c r="Q8967" t="str">
        <f>INDEX(AirportPivot[AirportName],MATCH($N8967,AirportPivot[[AirportID]:[AirportID]],0))</f>
        <v>Phoenix Sky Harbor International</v>
      </c>
      <c r="R8967">
        <f>INDEX(AirportPivot[Gates (number of available)],MATCH($N8967,AirportPivot[[AirportID]:[AirportID]],0))</f>
        <v>60</v>
      </c>
    </row>
    <row r="8968" spans="1:18" x14ac:dyDescent="0.25">
      <c r="A8968" s="3" t="s">
        <v>9000</v>
      </c>
      <c r="B8968" s="12">
        <v>42237</v>
      </c>
      <c r="C8968" s="4" t="s">
        <v>27</v>
      </c>
      <c r="D8968" s="4">
        <v>12.7</v>
      </c>
      <c r="E8968" s="4">
        <v>15</v>
      </c>
      <c r="F8968" s="5">
        <v>0.33333333333333331</v>
      </c>
      <c r="G8968" s="6">
        <v>220</v>
      </c>
      <c r="H8968" s="7">
        <v>40700</v>
      </c>
      <c r="I8968" s="7">
        <f>FlightsPivot[[#This Row],[Total Fare]]*10%</f>
        <v>4070</v>
      </c>
      <c r="J8968" s="7">
        <f>FlightsPivot[[#This Row],[Total Fare]]+FlightsPivot[[#This Row],[10% tax ]]</f>
        <v>44770</v>
      </c>
      <c r="K8968" s="4">
        <v>8</v>
      </c>
      <c r="L8968" s="4">
        <v>2015</v>
      </c>
      <c r="M8968" t="str">
        <f>INDEX(RoutesPivot[DepAirport],MATCH($C8968,RoutesPivot[[RouteID]:[RouteID]],0))</f>
        <v>ORD</v>
      </c>
      <c r="N8968" t="str">
        <f>INDEX(RoutesPivot[AirportID],MATCH($C8968,RoutesPivot[[RouteID]:[RouteID]],0))</f>
        <v>ATL</v>
      </c>
      <c r="O8968">
        <f>INDEX(RoutesPivot[Distance],MATCH($C8968,RoutesPivot[[RouteID]:[RouteID]],0))</f>
        <v>510</v>
      </c>
      <c r="P8968">
        <f>INDEX(RoutesPivot[ListPrice],MATCH($C8968,RoutesPivot[[RouteID]:[RouteID]],0))</f>
        <v>200</v>
      </c>
      <c r="Q8968" t="str">
        <f>INDEX(AirportPivot[AirportName],MATCH($N8968,AirportPivot[[AirportID]:[AirportID]],0))</f>
        <v>Hartsfield-Jackson Atlanta International</v>
      </c>
      <c r="R8968">
        <f>INDEX(AirportPivot[Gates (number of available)],MATCH($N8968,AirportPivot[[AirportID]:[AirportID]],0))</f>
        <v>100</v>
      </c>
    </row>
    <row r="8969" spans="1:18" x14ac:dyDescent="0.25">
      <c r="A8969" s="3" t="s">
        <v>9001</v>
      </c>
      <c r="B8969" s="12">
        <v>42045</v>
      </c>
      <c r="C8969" s="4" t="s">
        <v>23</v>
      </c>
      <c r="D8969" s="4">
        <v>2.1</v>
      </c>
      <c r="E8969" s="4">
        <v>71</v>
      </c>
      <c r="F8969" s="5">
        <v>0.54166666666666663</v>
      </c>
      <c r="G8969" s="6">
        <v>300</v>
      </c>
      <c r="H8969" s="7">
        <v>54300</v>
      </c>
      <c r="I8969" s="7">
        <f>FlightsPivot[[#This Row],[Total Fare]]*10%</f>
        <v>5430</v>
      </c>
      <c r="J8969" s="7">
        <f>FlightsPivot[[#This Row],[Total Fare]]+FlightsPivot[[#This Row],[10% tax ]]</f>
        <v>59730</v>
      </c>
      <c r="K8969" s="4">
        <v>2</v>
      </c>
      <c r="L8969" s="4">
        <v>2015</v>
      </c>
      <c r="M8969" t="str">
        <f>INDEX(RoutesPivot[DepAirport],MATCH($C8969,RoutesPivot[[RouteID]:[RouteID]],0))</f>
        <v>ORD</v>
      </c>
      <c r="N8969" t="str">
        <f>INDEX(RoutesPivot[AirportID],MATCH($C8969,RoutesPivot[[RouteID]:[RouteID]],0))</f>
        <v>DEN</v>
      </c>
      <c r="O8969">
        <f>INDEX(RoutesPivot[Distance],MATCH($C8969,RoutesPivot[[RouteID]:[RouteID]],0))</f>
        <v>800</v>
      </c>
      <c r="P8969">
        <f>INDEX(RoutesPivot[ListPrice],MATCH($C8969,RoutesPivot[[RouteID]:[RouteID]],0))</f>
        <v>300</v>
      </c>
      <c r="Q8969" t="str">
        <f>INDEX(AirportPivot[AirportName],MATCH($N8969,AirportPivot[[AirportID]:[AirportID]],0))</f>
        <v>Denver International</v>
      </c>
      <c r="R8969">
        <f>INDEX(AirportPivot[Gates (number of available)],MATCH($N8969,AirportPivot[[AirportID]:[AirportID]],0))</f>
        <v>75</v>
      </c>
    </row>
    <row r="8970" spans="1:18" x14ac:dyDescent="0.25">
      <c r="A8970" s="3" t="s">
        <v>9002</v>
      </c>
      <c r="B8970" s="12">
        <v>41943</v>
      </c>
      <c r="C8970" s="4" t="s">
        <v>805</v>
      </c>
      <c r="D8970" s="4">
        <v>1.8</v>
      </c>
      <c r="E8970" s="4">
        <v>180</v>
      </c>
      <c r="F8970" s="5">
        <v>0.3125</v>
      </c>
      <c r="G8970" s="6">
        <v>290</v>
      </c>
      <c r="H8970" s="7">
        <v>47850</v>
      </c>
      <c r="I8970" s="7">
        <f>FlightsPivot[[#This Row],[Total Fare]]*10%</f>
        <v>4785</v>
      </c>
      <c r="J8970" s="7">
        <f>FlightsPivot[[#This Row],[Total Fare]]+FlightsPivot[[#This Row],[10% tax ]]</f>
        <v>52635</v>
      </c>
      <c r="K8970" s="4">
        <v>10</v>
      </c>
      <c r="L8970" s="4">
        <v>2014</v>
      </c>
      <c r="M8970" t="str">
        <f>INDEX(RoutesPivot[DepAirport],MATCH($C8970,RoutesPivot[[RouteID]:[RouteID]],0))</f>
        <v>ORD</v>
      </c>
      <c r="N8970" t="str">
        <f>INDEX(RoutesPivot[AirportID],MATCH($C8970,RoutesPivot[[RouteID]:[RouteID]],0))</f>
        <v>SLC</v>
      </c>
      <c r="O8970">
        <f>INDEX(RoutesPivot[Distance],MATCH($C8970,RoutesPivot[[RouteID]:[RouteID]],0))</f>
        <v>1000</v>
      </c>
      <c r="P8970">
        <f>INDEX(RoutesPivot[ListPrice],MATCH($C8970,RoutesPivot[[RouteID]:[RouteID]],0))</f>
        <v>290</v>
      </c>
      <c r="Q8970" t="str">
        <f>INDEX(AirportPivot[AirportName],MATCH($N8970,AirportPivot[[AirportID]:[AirportID]],0))</f>
        <v>Salt Lake City International</v>
      </c>
      <c r="R8970">
        <f>INDEX(AirportPivot[Gates (number of available)],MATCH($N8970,AirportPivot[[AirportID]:[AirportID]],0))</f>
        <v>54</v>
      </c>
    </row>
    <row r="8971" spans="1:18" x14ac:dyDescent="0.25">
      <c r="A8971" s="3" t="s">
        <v>9003</v>
      </c>
      <c r="B8971" s="12">
        <v>41813</v>
      </c>
      <c r="C8971" s="4" t="s">
        <v>19</v>
      </c>
      <c r="D8971" s="4">
        <v>1.6</v>
      </c>
      <c r="E8971" s="4">
        <v>30</v>
      </c>
      <c r="F8971" s="5">
        <v>0.77083333333333337</v>
      </c>
      <c r="G8971" s="6">
        <v>220</v>
      </c>
      <c r="H8971" s="7">
        <v>40700</v>
      </c>
      <c r="I8971" s="7">
        <f>FlightsPivot[[#This Row],[Total Fare]]*10%</f>
        <v>4070</v>
      </c>
      <c r="J8971" s="7">
        <f>FlightsPivot[[#This Row],[Total Fare]]+FlightsPivot[[#This Row],[10% tax ]]</f>
        <v>44770</v>
      </c>
      <c r="K8971" s="4">
        <v>6</v>
      </c>
      <c r="L8971" s="4">
        <v>2014</v>
      </c>
      <c r="M8971" t="str">
        <f>INDEX(RoutesPivot[DepAirport],MATCH($C8971,RoutesPivot[[RouteID]:[RouteID]],0))</f>
        <v>ORD</v>
      </c>
      <c r="N8971" t="str">
        <f>INDEX(RoutesPivot[AirportID],MATCH($C8971,RoutesPivot[[RouteID]:[RouteID]],0))</f>
        <v>IAH</v>
      </c>
      <c r="O8971">
        <f>INDEX(RoutesPivot[Distance],MATCH($C8971,RoutesPivot[[RouteID]:[RouteID]],0))</f>
        <v>800</v>
      </c>
      <c r="P8971">
        <f>INDEX(RoutesPivot[ListPrice],MATCH($C8971,RoutesPivot[[RouteID]:[RouteID]],0))</f>
        <v>200</v>
      </c>
      <c r="Q8971" t="str">
        <f>INDEX(AirportPivot[AirportName],MATCH($N8971,AirportPivot[[AirportID]:[AirportID]],0))</f>
        <v>George Bush Intercontinental/Houston</v>
      </c>
      <c r="R8971">
        <f>INDEX(AirportPivot[Gates (number of available)],MATCH($N8971,AirportPivot[[AirportID]:[AirportID]],0))</f>
        <v>80</v>
      </c>
    </row>
    <row r="8972" spans="1:18" x14ac:dyDescent="0.25">
      <c r="A8972" s="3" t="s">
        <v>9004</v>
      </c>
      <c r="B8972" s="12">
        <v>41813</v>
      </c>
      <c r="C8972" s="4" t="s">
        <v>53</v>
      </c>
      <c r="D8972" s="4">
        <v>1.4</v>
      </c>
      <c r="E8972" s="4">
        <v>4</v>
      </c>
      <c r="F8972" s="5">
        <v>0.29166666666666669</v>
      </c>
      <c r="G8972" s="6">
        <v>330</v>
      </c>
      <c r="H8972" s="7">
        <v>61050</v>
      </c>
      <c r="I8972" s="7">
        <f>FlightsPivot[[#This Row],[Total Fare]]*10%</f>
        <v>6105</v>
      </c>
      <c r="J8972" s="7">
        <f>FlightsPivot[[#This Row],[Total Fare]]+FlightsPivot[[#This Row],[10% tax ]]</f>
        <v>67155</v>
      </c>
      <c r="K8972" s="4">
        <v>6</v>
      </c>
      <c r="L8972" s="4">
        <v>2014</v>
      </c>
      <c r="M8972" t="str">
        <f>INDEX(RoutesPivot[DepAirport],MATCH($C8972,RoutesPivot[[RouteID]:[RouteID]],0))</f>
        <v>ORD</v>
      </c>
      <c r="N8972" t="str">
        <f>INDEX(RoutesPivot[AirportID],MATCH($C8972,RoutesPivot[[RouteID]:[RouteID]],0))</f>
        <v>FLL</v>
      </c>
      <c r="O8972">
        <f>INDEX(RoutesPivot[Distance],MATCH($C8972,RoutesPivot[[RouteID]:[RouteID]],0))</f>
        <v>940</v>
      </c>
      <c r="P8972">
        <f>INDEX(RoutesPivot[ListPrice],MATCH($C8972,RoutesPivot[[RouteID]:[RouteID]],0))</f>
        <v>300</v>
      </c>
      <c r="Q8972" t="str">
        <f>INDEX(AirportPivot[AirportName],MATCH($N8972,AirportPivot[[AirportID]:[AirportID]],0))</f>
        <v>Fort Lauderdale/Hollywood International</v>
      </c>
      <c r="R8972">
        <f>INDEX(AirportPivot[Gates (number of available)],MATCH($N8972,AirportPivot[[AirportID]:[AirportID]],0))</f>
        <v>55</v>
      </c>
    </row>
    <row r="8973" spans="1:18" x14ac:dyDescent="0.25">
      <c r="A8973" s="3" t="s">
        <v>9005</v>
      </c>
      <c r="B8973" s="12">
        <v>41937</v>
      </c>
      <c r="C8973" s="4" t="s">
        <v>47</v>
      </c>
      <c r="D8973" s="4">
        <v>1.6</v>
      </c>
      <c r="E8973" s="4">
        <v>141</v>
      </c>
      <c r="F8973" s="5">
        <v>0.6875</v>
      </c>
      <c r="G8973" s="6">
        <v>250</v>
      </c>
      <c r="H8973" s="7">
        <v>46250</v>
      </c>
      <c r="I8973" s="7">
        <f>FlightsPivot[[#This Row],[Total Fare]]*10%</f>
        <v>4625</v>
      </c>
      <c r="J8973" s="7">
        <f>FlightsPivot[[#This Row],[Total Fare]]+FlightsPivot[[#This Row],[10% tax ]]</f>
        <v>50875</v>
      </c>
      <c r="K8973" s="4">
        <v>10</v>
      </c>
      <c r="L8973" s="4">
        <v>2014</v>
      </c>
      <c r="M8973" t="str">
        <f>INDEX(RoutesPivot[DepAirport],MATCH($C8973,RoutesPivot[[RouteID]:[RouteID]],0))</f>
        <v>ORD</v>
      </c>
      <c r="N8973" t="str">
        <f>INDEX(RoutesPivot[AirportID],MATCH($C8973,RoutesPivot[[RouteID]:[RouteID]],0))</f>
        <v>PHX</v>
      </c>
      <c r="O8973">
        <f>INDEX(RoutesPivot[Distance],MATCH($C8973,RoutesPivot[[RouteID]:[RouteID]],0))</f>
        <v>1200</v>
      </c>
      <c r="P8973">
        <f>INDEX(RoutesPivot[ListPrice],MATCH($C8973,RoutesPivot[[RouteID]:[RouteID]],0))</f>
        <v>250</v>
      </c>
      <c r="Q8973" t="str">
        <f>INDEX(AirportPivot[AirportName],MATCH($N8973,AirportPivot[[AirportID]:[AirportID]],0))</f>
        <v>Phoenix Sky Harbor International</v>
      </c>
      <c r="R8973">
        <f>INDEX(AirportPivot[Gates (number of available)],MATCH($N8973,AirportPivot[[AirportID]:[AirportID]],0))</f>
        <v>60</v>
      </c>
    </row>
    <row r="8974" spans="1:18" x14ac:dyDescent="0.25">
      <c r="A8974" s="3" t="s">
        <v>9006</v>
      </c>
      <c r="B8974" s="12">
        <v>41837</v>
      </c>
      <c r="C8974" s="4" t="s">
        <v>15</v>
      </c>
      <c r="D8974" s="4">
        <v>2.2000000000000002</v>
      </c>
      <c r="E8974" s="4">
        <v>113</v>
      </c>
      <c r="F8974" s="5">
        <v>0.79166666666666663</v>
      </c>
      <c r="G8974" s="6">
        <v>247.5</v>
      </c>
      <c r="H8974" s="7">
        <v>45787.5</v>
      </c>
      <c r="I8974" s="7">
        <f>FlightsPivot[[#This Row],[Total Fare]]*10%</f>
        <v>4578.75</v>
      </c>
      <c r="J8974" s="7">
        <f>FlightsPivot[[#This Row],[Total Fare]]+FlightsPivot[[#This Row],[10% tax ]]</f>
        <v>50366.25</v>
      </c>
      <c r="K8974" s="4">
        <v>7</v>
      </c>
      <c r="L8974" s="4">
        <v>2014</v>
      </c>
      <c r="M8974" t="str">
        <f>INDEX(RoutesPivot[DepAirport],MATCH($C8974,RoutesPivot[[RouteID]:[RouteID]],0))</f>
        <v>ORD</v>
      </c>
      <c r="N8974" t="str">
        <f>INDEX(RoutesPivot[AirportID],MATCH($C8974,RoutesPivot[[RouteID]:[RouteID]],0))</f>
        <v>EWR</v>
      </c>
      <c r="O8974">
        <f>INDEX(RoutesPivot[Distance],MATCH($C8974,RoutesPivot[[RouteID]:[RouteID]],0))</f>
        <v>600</v>
      </c>
      <c r="P8974">
        <f>INDEX(RoutesPivot[ListPrice],MATCH($C8974,RoutesPivot[[RouteID]:[RouteID]],0))</f>
        <v>225</v>
      </c>
      <c r="Q8974" t="str">
        <f>INDEX(AirportPivot[AirportName],MATCH($N8974,AirportPivot[[AirportID]:[AirportID]],0))</f>
        <v>Newark Liberty International</v>
      </c>
      <c r="R8974">
        <f>INDEX(AirportPivot[Gates (number of available)],MATCH($N8974,AirportPivot[[AirportID]:[AirportID]],0))</f>
        <v>82</v>
      </c>
    </row>
    <row r="8975" spans="1:18" x14ac:dyDescent="0.25">
      <c r="A8975" s="3" t="s">
        <v>9007</v>
      </c>
      <c r="B8975" s="12">
        <v>42315</v>
      </c>
      <c r="C8975" s="4" t="s">
        <v>30</v>
      </c>
      <c r="D8975" s="4">
        <v>2.2999999999999998</v>
      </c>
      <c r="E8975" s="4">
        <v>34</v>
      </c>
      <c r="F8975" s="5">
        <v>0.41666666666666669</v>
      </c>
      <c r="G8975" s="6">
        <v>250</v>
      </c>
      <c r="H8975" s="7">
        <v>46250</v>
      </c>
      <c r="I8975" s="7">
        <f>FlightsPivot[[#This Row],[Total Fare]]*10%</f>
        <v>4625</v>
      </c>
      <c r="J8975" s="7">
        <f>FlightsPivot[[#This Row],[Total Fare]]+FlightsPivot[[#This Row],[10% tax ]]</f>
        <v>50875</v>
      </c>
      <c r="K8975" s="4">
        <v>11</v>
      </c>
      <c r="L8975" s="4">
        <v>2015</v>
      </c>
      <c r="M8975" t="str">
        <f>INDEX(RoutesPivot[DepAirport],MATCH($C8975,RoutesPivot[[RouteID]:[RouteID]],0))</f>
        <v>ORD</v>
      </c>
      <c r="N8975" t="str">
        <f>INDEX(RoutesPivot[AirportID],MATCH($C8975,RoutesPivot[[RouteID]:[RouteID]],0))</f>
        <v>MCO</v>
      </c>
      <c r="O8975">
        <f>INDEX(RoutesPivot[Distance],MATCH($C8975,RoutesPivot[[RouteID]:[RouteID]],0))</f>
        <v>850</v>
      </c>
      <c r="P8975">
        <f>INDEX(RoutesPivot[ListPrice],MATCH($C8975,RoutesPivot[[RouteID]:[RouteID]],0))</f>
        <v>250</v>
      </c>
      <c r="Q8975" t="str">
        <f>INDEX(AirportPivot[AirportName],MATCH($N8975,AirportPivot[[AirportID]:[AirportID]],0))</f>
        <v>Orlando International</v>
      </c>
      <c r="R8975">
        <f>INDEX(AirportPivot[Gates (number of available)],MATCH($N8975,AirportPivot[[AirportID]:[AirportID]],0))</f>
        <v>67</v>
      </c>
    </row>
    <row r="8976" spans="1:18" x14ac:dyDescent="0.25">
      <c r="A8976" s="3" t="s">
        <v>9008</v>
      </c>
      <c r="B8976" s="12">
        <v>42273</v>
      </c>
      <c r="C8976" s="4" t="s">
        <v>33</v>
      </c>
      <c r="D8976" s="4">
        <v>0.8</v>
      </c>
      <c r="E8976" s="4">
        <v>21</v>
      </c>
      <c r="F8976" s="5">
        <v>0.58333333333333337</v>
      </c>
      <c r="G8976" s="6">
        <v>375</v>
      </c>
      <c r="H8976" s="7">
        <v>69375</v>
      </c>
      <c r="I8976" s="7">
        <f>FlightsPivot[[#This Row],[Total Fare]]*10%</f>
        <v>6937.5</v>
      </c>
      <c r="J8976" s="7">
        <f>FlightsPivot[[#This Row],[Total Fare]]+FlightsPivot[[#This Row],[10% tax ]]</f>
        <v>76312.5</v>
      </c>
      <c r="K8976" s="4">
        <v>9</v>
      </c>
      <c r="L8976" s="4">
        <v>2015</v>
      </c>
      <c r="M8976" t="str">
        <f>INDEX(RoutesPivot[DepAirport],MATCH($C8976,RoutesPivot[[RouteID]:[RouteID]],0))</f>
        <v>ORD</v>
      </c>
      <c r="N8976" t="str">
        <f>INDEX(RoutesPivot[AirportID],MATCH($C8976,RoutesPivot[[RouteID]:[RouteID]],0))</f>
        <v>SFO</v>
      </c>
      <c r="O8976">
        <f>INDEX(RoutesPivot[Distance],MATCH($C8976,RoutesPivot[[RouteID]:[RouteID]],0))</f>
        <v>1600</v>
      </c>
      <c r="P8976">
        <f>INDEX(RoutesPivot[ListPrice],MATCH($C8976,RoutesPivot[[RouteID]:[RouteID]],0))</f>
        <v>375</v>
      </c>
      <c r="Q8976" t="str">
        <f>INDEX(AirportPivot[AirportName],MATCH($N8976,AirportPivot[[AirportID]:[AirportID]],0))</f>
        <v>San Francisco International</v>
      </c>
      <c r="R8976">
        <f>INDEX(AirportPivot[Gates (number of available)],MATCH($N8976,AirportPivot[[AirportID]:[AirportID]],0))</f>
        <v>70</v>
      </c>
    </row>
    <row r="8977" spans="1:18" x14ac:dyDescent="0.25">
      <c r="A8977" s="3" t="s">
        <v>9009</v>
      </c>
      <c r="B8977" s="12">
        <v>42090</v>
      </c>
      <c r="C8977" s="4" t="s">
        <v>19</v>
      </c>
      <c r="D8977" s="4">
        <v>1.4</v>
      </c>
      <c r="E8977" s="4">
        <v>3</v>
      </c>
      <c r="F8977" s="5">
        <v>0.8125</v>
      </c>
      <c r="G8977" s="6">
        <v>200</v>
      </c>
      <c r="H8977" s="7">
        <v>37000</v>
      </c>
      <c r="I8977" s="7">
        <f>FlightsPivot[[#This Row],[Total Fare]]*10%</f>
        <v>3700</v>
      </c>
      <c r="J8977" s="7">
        <f>FlightsPivot[[#This Row],[Total Fare]]+FlightsPivot[[#This Row],[10% tax ]]</f>
        <v>40700</v>
      </c>
      <c r="K8977" s="4">
        <v>3</v>
      </c>
      <c r="L8977" s="4">
        <v>2015</v>
      </c>
      <c r="M8977" t="str">
        <f>INDEX(RoutesPivot[DepAirport],MATCH($C8977,RoutesPivot[[RouteID]:[RouteID]],0))</f>
        <v>ORD</v>
      </c>
      <c r="N8977" t="str">
        <f>INDEX(RoutesPivot[AirportID],MATCH($C8977,RoutesPivot[[RouteID]:[RouteID]],0))</f>
        <v>IAH</v>
      </c>
      <c r="O8977">
        <f>INDEX(RoutesPivot[Distance],MATCH($C8977,RoutesPivot[[RouteID]:[RouteID]],0))</f>
        <v>800</v>
      </c>
      <c r="P8977">
        <f>INDEX(RoutesPivot[ListPrice],MATCH($C8977,RoutesPivot[[RouteID]:[RouteID]],0))</f>
        <v>200</v>
      </c>
      <c r="Q8977" t="str">
        <f>INDEX(AirportPivot[AirportName],MATCH($N8977,AirportPivot[[AirportID]:[AirportID]],0))</f>
        <v>George Bush Intercontinental/Houston</v>
      </c>
      <c r="R8977">
        <f>INDEX(AirportPivot[Gates (number of available)],MATCH($N8977,AirportPivot[[AirportID]:[AirportID]],0))</f>
        <v>80</v>
      </c>
    </row>
    <row r="8978" spans="1:18" x14ac:dyDescent="0.25">
      <c r="A8978" s="3" t="s">
        <v>9010</v>
      </c>
      <c r="B8978" s="12">
        <v>41847</v>
      </c>
      <c r="C8978" s="4" t="s">
        <v>17</v>
      </c>
      <c r="D8978" s="4">
        <v>3.9</v>
      </c>
      <c r="E8978" s="4">
        <v>77</v>
      </c>
      <c r="F8978" s="5">
        <v>0.66666666666666663</v>
      </c>
      <c r="G8978" s="6">
        <v>385</v>
      </c>
      <c r="H8978" s="7">
        <v>69685</v>
      </c>
      <c r="I8978" s="7">
        <f>FlightsPivot[[#This Row],[Total Fare]]*10%</f>
        <v>6968.5</v>
      </c>
      <c r="J8978" s="7">
        <f>FlightsPivot[[#This Row],[Total Fare]]+FlightsPivot[[#This Row],[10% tax ]]</f>
        <v>76653.5</v>
      </c>
      <c r="K8978" s="4">
        <v>7</v>
      </c>
      <c r="L8978" s="4">
        <v>2014</v>
      </c>
      <c r="M8978" t="str">
        <f>INDEX(RoutesPivot[DepAirport],MATCH($C8978,RoutesPivot[[RouteID]:[RouteID]],0))</f>
        <v>ORD</v>
      </c>
      <c r="N8978" t="str">
        <f>INDEX(RoutesPivot[AirportID],MATCH($C8978,RoutesPivot[[RouteID]:[RouteID]],0))</f>
        <v>LAX</v>
      </c>
      <c r="O8978">
        <f>INDEX(RoutesPivot[Distance],MATCH($C8978,RoutesPivot[[RouteID]:[RouteID]],0))</f>
        <v>1518</v>
      </c>
      <c r="P8978">
        <f>INDEX(RoutesPivot[ListPrice],MATCH($C8978,RoutesPivot[[RouteID]:[RouteID]],0))</f>
        <v>350</v>
      </c>
      <c r="Q8978" t="str">
        <f>INDEX(AirportPivot[AirportName],MATCH($N8978,AirportPivot[[AirportID]:[AirportID]],0))</f>
        <v>Los Angeles International</v>
      </c>
      <c r="R8978">
        <f>INDEX(AirportPivot[Gates (number of available)],MATCH($N8978,AirportPivot[[AirportID]:[AirportID]],0))</f>
        <v>86</v>
      </c>
    </row>
    <row r="8979" spans="1:18" x14ac:dyDescent="0.25">
      <c r="A8979" s="3" t="s">
        <v>9011</v>
      </c>
      <c r="B8979" s="12">
        <v>41957</v>
      </c>
      <c r="C8979" s="4" t="s">
        <v>86</v>
      </c>
      <c r="D8979" s="4">
        <v>3.6</v>
      </c>
      <c r="E8979" s="4">
        <v>184</v>
      </c>
      <c r="F8979" s="5">
        <v>0.375</v>
      </c>
      <c r="G8979" s="6">
        <v>115</v>
      </c>
      <c r="H8979" s="7">
        <v>18975</v>
      </c>
      <c r="I8979" s="7">
        <f>FlightsPivot[[#This Row],[Total Fare]]*10%</f>
        <v>1897.5</v>
      </c>
      <c r="J8979" s="7">
        <f>FlightsPivot[[#This Row],[Total Fare]]+FlightsPivot[[#This Row],[10% tax ]]</f>
        <v>20872.5</v>
      </c>
      <c r="K8979" s="4">
        <v>11</v>
      </c>
      <c r="L8979" s="4">
        <v>2014</v>
      </c>
      <c r="M8979" t="str">
        <f>INDEX(RoutesPivot[DepAirport],MATCH($C8979,RoutesPivot[[RouteID]:[RouteID]],0))</f>
        <v>ORD</v>
      </c>
      <c r="N8979" t="str">
        <f>INDEX(RoutesPivot[AirportID],MATCH($C8979,RoutesPivot[[RouteID]:[RouteID]],0))</f>
        <v>DTW</v>
      </c>
      <c r="O8979">
        <f>INDEX(RoutesPivot[Distance],MATCH($C8979,RoutesPivot[[RouteID]:[RouteID]],0))</f>
        <v>200</v>
      </c>
      <c r="P8979">
        <f>INDEX(RoutesPivot[ListPrice],MATCH($C8979,RoutesPivot[[RouteID]:[RouteID]],0))</f>
        <v>115</v>
      </c>
      <c r="Q8979" t="str">
        <f>INDEX(AirportPivot[AirportName],MATCH($N8979,AirportPivot[[AirportID]:[AirportID]],0))</f>
        <v>Detroit Metropolitan Wayne County</v>
      </c>
      <c r="R8979">
        <f>INDEX(AirportPivot[Gates (number of available)],MATCH($N8979,AirportPivot[[AirportID]:[AirportID]],0))</f>
        <v>60</v>
      </c>
    </row>
    <row r="8980" spans="1:18" x14ac:dyDescent="0.25">
      <c r="A8980" s="3" t="s">
        <v>9012</v>
      </c>
      <c r="B8980" s="12">
        <v>42185</v>
      </c>
      <c r="C8980" s="4" t="s">
        <v>27</v>
      </c>
      <c r="D8980" s="4">
        <v>8</v>
      </c>
      <c r="E8980" s="4">
        <v>203</v>
      </c>
      <c r="F8980" s="5">
        <v>0.8125</v>
      </c>
      <c r="G8980" s="6">
        <v>220</v>
      </c>
      <c r="H8980" s="7">
        <v>36300</v>
      </c>
      <c r="I8980" s="7">
        <f>FlightsPivot[[#This Row],[Total Fare]]*10%</f>
        <v>3630</v>
      </c>
      <c r="J8980" s="7">
        <f>FlightsPivot[[#This Row],[Total Fare]]+FlightsPivot[[#This Row],[10% tax ]]</f>
        <v>39930</v>
      </c>
      <c r="K8980" s="4">
        <v>6</v>
      </c>
      <c r="L8980" s="4">
        <v>2015</v>
      </c>
      <c r="M8980" t="str">
        <f>INDEX(RoutesPivot[DepAirport],MATCH($C8980,RoutesPivot[[RouteID]:[RouteID]],0))</f>
        <v>ORD</v>
      </c>
      <c r="N8980" t="str">
        <f>INDEX(RoutesPivot[AirportID],MATCH($C8980,RoutesPivot[[RouteID]:[RouteID]],0))</f>
        <v>ATL</v>
      </c>
      <c r="O8980">
        <f>INDEX(RoutesPivot[Distance],MATCH($C8980,RoutesPivot[[RouteID]:[RouteID]],0))</f>
        <v>510</v>
      </c>
      <c r="P8980">
        <f>INDEX(RoutesPivot[ListPrice],MATCH($C8980,RoutesPivot[[RouteID]:[RouteID]],0))</f>
        <v>200</v>
      </c>
      <c r="Q8980" t="str">
        <f>INDEX(AirportPivot[AirportName],MATCH($N8980,AirportPivot[[AirportID]:[AirportID]],0))</f>
        <v>Hartsfield-Jackson Atlanta International</v>
      </c>
      <c r="R8980">
        <f>INDEX(AirportPivot[Gates (number of available)],MATCH($N8980,AirportPivot[[AirportID]:[AirportID]],0))</f>
        <v>100</v>
      </c>
    </row>
    <row r="8981" spans="1:18" x14ac:dyDescent="0.25">
      <c r="A8981" s="3" t="s">
        <v>9013</v>
      </c>
      <c r="B8981" s="12">
        <v>41887</v>
      </c>
      <c r="C8981" s="4" t="s">
        <v>70</v>
      </c>
      <c r="D8981" s="4">
        <v>1.4</v>
      </c>
      <c r="E8981" s="4">
        <v>105</v>
      </c>
      <c r="F8981" s="5">
        <v>0.35416666666666669</v>
      </c>
      <c r="G8981" s="6">
        <v>275</v>
      </c>
      <c r="H8981" s="7">
        <v>50875</v>
      </c>
      <c r="I8981" s="7">
        <f>FlightsPivot[[#This Row],[Total Fare]]*10%</f>
        <v>5087.5</v>
      </c>
      <c r="J8981" s="7">
        <f>FlightsPivot[[#This Row],[Total Fare]]+FlightsPivot[[#This Row],[10% tax ]]</f>
        <v>55962.5</v>
      </c>
      <c r="K8981" s="4">
        <v>9</v>
      </c>
      <c r="L8981" s="4">
        <v>2014</v>
      </c>
      <c r="M8981" t="str">
        <f>INDEX(RoutesPivot[DepAirport],MATCH($C8981,RoutesPivot[[RouteID]:[RouteID]],0))</f>
        <v>ORD</v>
      </c>
      <c r="N8981" t="str">
        <f>INDEX(RoutesPivot[AirportID],MATCH($C8981,RoutesPivot[[RouteID]:[RouteID]],0))</f>
        <v>LAS</v>
      </c>
      <c r="O8981">
        <f>INDEX(RoutesPivot[Distance],MATCH($C8981,RoutesPivot[[RouteID]:[RouteID]],0))</f>
        <v>1100</v>
      </c>
      <c r="P8981">
        <f>INDEX(RoutesPivot[ListPrice],MATCH($C8981,RoutesPivot[[RouteID]:[RouteID]],0))</f>
        <v>275</v>
      </c>
      <c r="Q8981" t="str">
        <f>INDEX(AirportPivot[AirportName],MATCH($N8981,AirportPivot[[AirportID]:[AirportID]],0))</f>
        <v>McCarran International</v>
      </c>
      <c r="R8981">
        <f>INDEX(AirportPivot[Gates (number of available)],MATCH($N8981,AirportPivot[[AirportID]:[AirportID]],0))</f>
        <v>68</v>
      </c>
    </row>
    <row r="8982" spans="1:18" x14ac:dyDescent="0.25">
      <c r="A8982" s="3" t="s">
        <v>9014</v>
      </c>
      <c r="B8982" s="12">
        <v>41906</v>
      </c>
      <c r="C8982" s="4" t="s">
        <v>80</v>
      </c>
      <c r="D8982" s="4">
        <v>2.2999999999999998</v>
      </c>
      <c r="E8982" s="4">
        <v>39</v>
      </c>
      <c r="F8982" s="5">
        <v>0.66666666666666663</v>
      </c>
      <c r="G8982" s="6">
        <v>300</v>
      </c>
      <c r="H8982" s="7">
        <v>49500</v>
      </c>
      <c r="I8982" s="7">
        <f>FlightsPivot[[#This Row],[Total Fare]]*10%</f>
        <v>4950</v>
      </c>
      <c r="J8982" s="7">
        <f>FlightsPivot[[#This Row],[Total Fare]]+FlightsPivot[[#This Row],[10% tax ]]</f>
        <v>54450</v>
      </c>
      <c r="K8982" s="4">
        <v>9</v>
      </c>
      <c r="L8982" s="4">
        <v>2014</v>
      </c>
      <c r="M8982" t="str">
        <f>INDEX(RoutesPivot[DepAirport],MATCH($C8982,RoutesPivot[[RouteID]:[RouteID]],0))</f>
        <v>ORD</v>
      </c>
      <c r="N8982" t="str">
        <f>INDEX(RoutesPivot[AirportID],MATCH($C8982,RoutesPivot[[RouteID]:[RouteID]],0))</f>
        <v>MIA</v>
      </c>
      <c r="O8982">
        <f>INDEX(RoutesPivot[Distance],MATCH($C8982,RoutesPivot[[RouteID]:[RouteID]],0))</f>
        <v>1000</v>
      </c>
      <c r="P8982">
        <f>INDEX(RoutesPivot[ListPrice],MATCH($C8982,RoutesPivot[[RouteID]:[RouteID]],0))</f>
        <v>300</v>
      </c>
      <c r="Q8982" t="str">
        <f>INDEX(AirportPivot[AirportName],MATCH($N8982,AirportPivot[[AirportID]:[AirportID]],0))</f>
        <v>Miami International</v>
      </c>
      <c r="R8982">
        <f>INDEX(AirportPivot[Gates (number of available)],MATCH($N8982,AirportPivot[[AirportID]:[AirportID]],0))</f>
        <v>80</v>
      </c>
    </row>
    <row r="8983" spans="1:18" x14ac:dyDescent="0.25">
      <c r="A8983" s="3" t="s">
        <v>9015</v>
      </c>
      <c r="B8983" s="12">
        <v>41909</v>
      </c>
      <c r="C8983" s="4" t="s">
        <v>11</v>
      </c>
      <c r="D8983" s="4">
        <v>2</v>
      </c>
      <c r="E8983" s="4">
        <v>122</v>
      </c>
      <c r="F8983" s="5">
        <v>0.85416666666666663</v>
      </c>
      <c r="G8983" s="6">
        <v>300</v>
      </c>
      <c r="H8983" s="7">
        <v>55500</v>
      </c>
      <c r="I8983" s="7">
        <f>FlightsPivot[[#This Row],[Total Fare]]*10%</f>
        <v>5550</v>
      </c>
      <c r="J8983" s="7">
        <f>FlightsPivot[[#This Row],[Total Fare]]+FlightsPivot[[#This Row],[10% tax ]]</f>
        <v>61050</v>
      </c>
      <c r="K8983" s="4">
        <v>9</v>
      </c>
      <c r="L8983" s="4">
        <v>2014</v>
      </c>
      <c r="M8983" t="str">
        <f>INDEX(RoutesPivot[DepAirport],MATCH($C8983,RoutesPivot[[RouteID]:[RouteID]],0))</f>
        <v>ORD</v>
      </c>
      <c r="N8983" t="str">
        <f>INDEX(RoutesPivot[AirportID],MATCH($C8983,RoutesPivot[[RouteID]:[RouteID]],0))</f>
        <v>BOS</v>
      </c>
      <c r="O8983">
        <f>INDEX(RoutesPivot[Distance],MATCH($C8983,RoutesPivot[[RouteID]:[RouteID]],0))</f>
        <v>730</v>
      </c>
      <c r="P8983">
        <f>INDEX(RoutesPivot[ListPrice],MATCH($C8983,RoutesPivot[[RouteID]:[RouteID]],0))</f>
        <v>300</v>
      </c>
      <c r="Q8983" t="str">
        <f>INDEX(AirportPivot[AirportName],MATCH($N8983,AirportPivot[[AirportID]:[AirportID]],0))</f>
        <v>General Edward Lawrence Logan International</v>
      </c>
      <c r="R8983">
        <f>INDEX(AirportPivot[Gates (number of available)],MATCH($N8983,AirportPivot[[AirportID]:[AirportID]],0))</f>
        <v>63</v>
      </c>
    </row>
    <row r="8984" spans="1:18" x14ac:dyDescent="0.25">
      <c r="A8984" s="3" t="s">
        <v>9016</v>
      </c>
      <c r="B8984" s="12">
        <v>42279</v>
      </c>
      <c r="C8984" s="4" t="s">
        <v>86</v>
      </c>
      <c r="D8984" s="4">
        <v>2.1</v>
      </c>
      <c r="E8984" s="4">
        <v>140</v>
      </c>
      <c r="F8984" s="5">
        <v>0.77083333333333337</v>
      </c>
      <c r="G8984" s="6">
        <v>115</v>
      </c>
      <c r="H8984" s="7">
        <v>21275</v>
      </c>
      <c r="I8984" s="7">
        <f>FlightsPivot[[#This Row],[Total Fare]]*10%</f>
        <v>2127.5</v>
      </c>
      <c r="J8984" s="7">
        <f>FlightsPivot[[#This Row],[Total Fare]]+FlightsPivot[[#This Row],[10% tax ]]</f>
        <v>23402.5</v>
      </c>
      <c r="K8984" s="4">
        <v>10</v>
      </c>
      <c r="L8984" s="4">
        <v>2015</v>
      </c>
      <c r="M8984" t="str">
        <f>INDEX(RoutesPivot[DepAirport],MATCH($C8984,RoutesPivot[[RouteID]:[RouteID]],0))</f>
        <v>ORD</v>
      </c>
      <c r="N8984" t="str">
        <f>INDEX(RoutesPivot[AirportID],MATCH($C8984,RoutesPivot[[RouteID]:[RouteID]],0))</f>
        <v>DTW</v>
      </c>
      <c r="O8984">
        <f>INDEX(RoutesPivot[Distance],MATCH($C8984,RoutesPivot[[RouteID]:[RouteID]],0))</f>
        <v>200</v>
      </c>
      <c r="P8984">
        <f>INDEX(RoutesPivot[ListPrice],MATCH($C8984,RoutesPivot[[RouteID]:[RouteID]],0))</f>
        <v>115</v>
      </c>
      <c r="Q8984" t="str">
        <f>INDEX(AirportPivot[AirportName],MATCH($N8984,AirportPivot[[AirportID]:[AirportID]],0))</f>
        <v>Detroit Metropolitan Wayne County</v>
      </c>
      <c r="R8984">
        <f>INDEX(AirportPivot[Gates (number of available)],MATCH($N8984,AirportPivot[[AirportID]:[AirportID]],0))</f>
        <v>60</v>
      </c>
    </row>
    <row r="8985" spans="1:18" x14ac:dyDescent="0.25">
      <c r="A8985" s="3" t="s">
        <v>9017</v>
      </c>
      <c r="B8985" s="12">
        <v>42115</v>
      </c>
      <c r="C8985" s="4" t="s">
        <v>23</v>
      </c>
      <c r="D8985" s="4">
        <v>2.7</v>
      </c>
      <c r="E8985" s="4">
        <v>172</v>
      </c>
      <c r="F8985" s="5">
        <v>0.83333333333333337</v>
      </c>
      <c r="G8985" s="6">
        <v>300</v>
      </c>
      <c r="H8985" s="7">
        <v>49500</v>
      </c>
      <c r="I8985" s="7">
        <f>FlightsPivot[[#This Row],[Total Fare]]*10%</f>
        <v>4950</v>
      </c>
      <c r="J8985" s="7">
        <f>FlightsPivot[[#This Row],[Total Fare]]+FlightsPivot[[#This Row],[10% tax ]]</f>
        <v>54450</v>
      </c>
      <c r="K8985" s="4">
        <v>4</v>
      </c>
      <c r="L8985" s="4">
        <v>2015</v>
      </c>
      <c r="M8985" t="str">
        <f>INDEX(RoutesPivot[DepAirport],MATCH($C8985,RoutesPivot[[RouteID]:[RouteID]],0))</f>
        <v>ORD</v>
      </c>
      <c r="N8985" t="str">
        <f>INDEX(RoutesPivot[AirportID],MATCH($C8985,RoutesPivot[[RouteID]:[RouteID]],0))</f>
        <v>DEN</v>
      </c>
      <c r="O8985">
        <f>INDEX(RoutesPivot[Distance],MATCH($C8985,RoutesPivot[[RouteID]:[RouteID]],0))</f>
        <v>800</v>
      </c>
      <c r="P8985">
        <f>INDEX(RoutesPivot[ListPrice],MATCH($C8985,RoutesPivot[[RouteID]:[RouteID]],0))</f>
        <v>300</v>
      </c>
      <c r="Q8985" t="str">
        <f>INDEX(AirportPivot[AirportName],MATCH($N8985,AirportPivot[[AirportID]:[AirportID]],0))</f>
        <v>Denver International</v>
      </c>
      <c r="R8985">
        <f>INDEX(AirportPivot[Gates (number of available)],MATCH($N8985,AirportPivot[[AirportID]:[AirportID]],0))</f>
        <v>75</v>
      </c>
    </row>
    <row r="8986" spans="1:18" x14ac:dyDescent="0.25">
      <c r="A8986" s="3" t="s">
        <v>9018</v>
      </c>
      <c r="B8986" s="12">
        <v>41646</v>
      </c>
      <c r="C8986" s="4" t="s">
        <v>23</v>
      </c>
      <c r="D8986" s="4">
        <v>2.1</v>
      </c>
      <c r="E8986" s="4">
        <v>118</v>
      </c>
      <c r="F8986" s="5">
        <v>0.3125</v>
      </c>
      <c r="G8986" s="6">
        <v>300</v>
      </c>
      <c r="H8986" s="7">
        <v>55500</v>
      </c>
      <c r="I8986" s="7">
        <f>FlightsPivot[[#This Row],[Total Fare]]*10%</f>
        <v>5550</v>
      </c>
      <c r="J8986" s="7">
        <f>FlightsPivot[[#This Row],[Total Fare]]+FlightsPivot[[#This Row],[10% tax ]]</f>
        <v>61050</v>
      </c>
      <c r="K8986" s="4">
        <v>1</v>
      </c>
      <c r="L8986" s="4">
        <v>2014</v>
      </c>
      <c r="M8986" t="str">
        <f>INDEX(RoutesPivot[DepAirport],MATCH($C8986,RoutesPivot[[RouteID]:[RouteID]],0))</f>
        <v>ORD</v>
      </c>
      <c r="N8986" t="str">
        <f>INDEX(RoutesPivot[AirportID],MATCH($C8986,RoutesPivot[[RouteID]:[RouteID]],0))</f>
        <v>DEN</v>
      </c>
      <c r="O8986">
        <f>INDEX(RoutesPivot[Distance],MATCH($C8986,RoutesPivot[[RouteID]:[RouteID]],0))</f>
        <v>800</v>
      </c>
      <c r="P8986">
        <f>INDEX(RoutesPivot[ListPrice],MATCH($C8986,RoutesPivot[[RouteID]:[RouteID]],0))</f>
        <v>300</v>
      </c>
      <c r="Q8986" t="str">
        <f>INDEX(AirportPivot[AirportName],MATCH($N8986,AirportPivot[[AirportID]:[AirportID]],0))</f>
        <v>Denver International</v>
      </c>
      <c r="R8986">
        <f>INDEX(AirportPivot[Gates (number of available)],MATCH($N8986,AirportPivot[[AirportID]:[AirportID]],0))</f>
        <v>75</v>
      </c>
    </row>
    <row r="8987" spans="1:18" x14ac:dyDescent="0.25">
      <c r="A8987" s="3" t="s">
        <v>9019</v>
      </c>
      <c r="B8987" s="12">
        <v>42102</v>
      </c>
      <c r="C8987" s="4" t="s">
        <v>103</v>
      </c>
      <c r="D8987" s="4">
        <v>1.7</v>
      </c>
      <c r="E8987" s="4">
        <v>176</v>
      </c>
      <c r="F8987" s="5">
        <v>0.77083333333333337</v>
      </c>
      <c r="G8987" s="6">
        <v>300</v>
      </c>
      <c r="H8987" s="7">
        <v>49500</v>
      </c>
      <c r="I8987" s="7">
        <f>FlightsPivot[[#This Row],[Total Fare]]*10%</f>
        <v>4950</v>
      </c>
      <c r="J8987" s="7">
        <f>FlightsPivot[[#This Row],[Total Fare]]+FlightsPivot[[#This Row],[10% tax ]]</f>
        <v>54450</v>
      </c>
      <c r="K8987" s="4">
        <v>4</v>
      </c>
      <c r="L8987" s="4">
        <v>2015</v>
      </c>
      <c r="M8987" t="str">
        <f>INDEX(RoutesPivot[DepAirport],MATCH($C8987,RoutesPivot[[RouteID]:[RouteID]],0))</f>
        <v>ORD</v>
      </c>
      <c r="N8987" t="str">
        <f>INDEX(RoutesPivot[AirportID],MATCH($C8987,RoutesPivot[[RouteID]:[RouteID]],0))</f>
        <v>IAD</v>
      </c>
      <c r="O8987">
        <f>INDEX(RoutesPivot[Distance],MATCH($C8987,RoutesPivot[[RouteID]:[RouteID]],0))</f>
        <v>515</v>
      </c>
      <c r="P8987">
        <f>INDEX(RoutesPivot[ListPrice],MATCH($C8987,RoutesPivot[[RouteID]:[RouteID]],0))</f>
        <v>300</v>
      </c>
      <c r="Q8987" t="str">
        <f>INDEX(AirportPivot[AirportName],MATCH($N8987,AirportPivot[[AirportID]:[AirportID]],0))</f>
        <v>Washington Dulles International</v>
      </c>
      <c r="R8987">
        <f>INDEX(AirportPivot[Gates (number of available)],MATCH($N8987,AirportPivot[[AirportID]:[AirportID]],0))</f>
        <v>95</v>
      </c>
    </row>
    <row r="8988" spans="1:18" x14ac:dyDescent="0.25">
      <c r="A8988" s="3" t="s">
        <v>9020</v>
      </c>
      <c r="B8988" s="12">
        <v>41794</v>
      </c>
      <c r="C8988" s="4" t="s">
        <v>25</v>
      </c>
      <c r="D8988" s="4">
        <v>2.7</v>
      </c>
      <c r="E8988" s="4">
        <v>169</v>
      </c>
      <c r="F8988" s="5">
        <v>0.3125</v>
      </c>
      <c r="G8988" s="6">
        <v>220</v>
      </c>
      <c r="H8988" s="7">
        <v>36300</v>
      </c>
      <c r="I8988" s="7">
        <f>FlightsPivot[[#This Row],[Total Fare]]*10%</f>
        <v>3630</v>
      </c>
      <c r="J8988" s="7">
        <f>FlightsPivot[[#This Row],[Total Fare]]+FlightsPivot[[#This Row],[10% tax ]]</f>
        <v>39930</v>
      </c>
      <c r="K8988" s="4">
        <v>6</v>
      </c>
      <c r="L8988" s="4">
        <v>2014</v>
      </c>
      <c r="M8988" t="str">
        <f>INDEX(RoutesPivot[DepAirport],MATCH($C8988,RoutesPivot[[RouteID]:[RouteID]],0))</f>
        <v>ORD</v>
      </c>
      <c r="N8988" t="str">
        <f>INDEX(RoutesPivot[AirportID],MATCH($C8988,RoutesPivot[[RouteID]:[RouteID]],0))</f>
        <v>DFW</v>
      </c>
      <c r="O8988">
        <f>INDEX(RoutesPivot[Distance],MATCH($C8988,RoutesPivot[[RouteID]:[RouteID]],0))</f>
        <v>700</v>
      </c>
      <c r="P8988">
        <f>INDEX(RoutesPivot[ListPrice],MATCH($C8988,RoutesPivot[[RouteID]:[RouteID]],0))</f>
        <v>200</v>
      </c>
      <c r="Q8988" t="str">
        <f>INDEX(AirportPivot[AirportName],MATCH($N8988,AirportPivot[[AirportID]:[AirportID]],0))</f>
        <v>Dallas/Fort Worth International</v>
      </c>
      <c r="R8988">
        <f>INDEX(AirportPivot[Gates (number of available)],MATCH($N8988,AirportPivot[[AirportID]:[AirportID]],0))</f>
        <v>130</v>
      </c>
    </row>
    <row r="8989" spans="1:18" x14ac:dyDescent="0.25">
      <c r="A8989" s="3" t="s">
        <v>9021</v>
      </c>
      <c r="B8989" s="12">
        <v>41683</v>
      </c>
      <c r="C8989" s="4" t="s">
        <v>19</v>
      </c>
      <c r="D8989" s="4">
        <v>2.7</v>
      </c>
      <c r="E8989" s="4">
        <v>49</v>
      </c>
      <c r="F8989" s="5">
        <v>0.75</v>
      </c>
      <c r="G8989" s="6">
        <v>200</v>
      </c>
      <c r="H8989" s="7">
        <v>33000</v>
      </c>
      <c r="I8989" s="7">
        <f>FlightsPivot[[#This Row],[Total Fare]]*10%</f>
        <v>3300</v>
      </c>
      <c r="J8989" s="7">
        <f>FlightsPivot[[#This Row],[Total Fare]]+FlightsPivot[[#This Row],[10% tax ]]</f>
        <v>36300</v>
      </c>
      <c r="K8989" s="4">
        <v>2</v>
      </c>
      <c r="L8989" s="4">
        <v>2014</v>
      </c>
      <c r="M8989" t="str">
        <f>INDEX(RoutesPivot[DepAirport],MATCH($C8989,RoutesPivot[[RouteID]:[RouteID]],0))</f>
        <v>ORD</v>
      </c>
      <c r="N8989" t="str">
        <f>INDEX(RoutesPivot[AirportID],MATCH($C8989,RoutesPivot[[RouteID]:[RouteID]],0))</f>
        <v>IAH</v>
      </c>
      <c r="O8989">
        <f>INDEX(RoutesPivot[Distance],MATCH($C8989,RoutesPivot[[RouteID]:[RouteID]],0))</f>
        <v>800</v>
      </c>
      <c r="P8989">
        <f>INDEX(RoutesPivot[ListPrice],MATCH($C8989,RoutesPivot[[RouteID]:[RouteID]],0))</f>
        <v>200</v>
      </c>
      <c r="Q8989" t="str">
        <f>INDEX(AirportPivot[AirportName],MATCH($N8989,AirportPivot[[AirportID]:[AirportID]],0))</f>
        <v>George Bush Intercontinental/Houston</v>
      </c>
      <c r="R8989">
        <f>INDEX(AirportPivot[Gates (number of available)],MATCH($N8989,AirportPivot[[AirportID]:[AirportID]],0))</f>
        <v>80</v>
      </c>
    </row>
    <row r="8990" spans="1:18" x14ac:dyDescent="0.25">
      <c r="A8990" s="3" t="s">
        <v>9022</v>
      </c>
      <c r="B8990" s="12">
        <v>42073</v>
      </c>
      <c r="C8990" s="4" t="s">
        <v>17</v>
      </c>
      <c r="D8990" s="4">
        <v>3.6</v>
      </c>
      <c r="E8990" s="4">
        <v>178</v>
      </c>
      <c r="F8990" s="5">
        <v>0.72916666666666663</v>
      </c>
      <c r="G8990" s="6">
        <v>350</v>
      </c>
      <c r="H8990" s="7">
        <v>57750</v>
      </c>
      <c r="I8990" s="7">
        <f>FlightsPivot[[#This Row],[Total Fare]]*10%</f>
        <v>5775</v>
      </c>
      <c r="J8990" s="7">
        <f>FlightsPivot[[#This Row],[Total Fare]]+FlightsPivot[[#This Row],[10% tax ]]</f>
        <v>63525</v>
      </c>
      <c r="K8990" s="4">
        <v>3</v>
      </c>
      <c r="L8990" s="4">
        <v>2015</v>
      </c>
      <c r="M8990" t="str">
        <f>INDEX(RoutesPivot[DepAirport],MATCH($C8990,RoutesPivot[[RouteID]:[RouteID]],0))</f>
        <v>ORD</v>
      </c>
      <c r="N8990" t="str">
        <f>INDEX(RoutesPivot[AirportID],MATCH($C8990,RoutesPivot[[RouteID]:[RouteID]],0))</f>
        <v>LAX</v>
      </c>
      <c r="O8990">
        <f>INDEX(RoutesPivot[Distance],MATCH($C8990,RoutesPivot[[RouteID]:[RouteID]],0))</f>
        <v>1518</v>
      </c>
      <c r="P8990">
        <f>INDEX(RoutesPivot[ListPrice],MATCH($C8990,RoutesPivot[[RouteID]:[RouteID]],0))</f>
        <v>350</v>
      </c>
      <c r="Q8990" t="str">
        <f>INDEX(AirportPivot[AirportName],MATCH($N8990,AirportPivot[[AirportID]:[AirportID]],0))</f>
        <v>Los Angeles International</v>
      </c>
      <c r="R8990">
        <f>INDEX(AirportPivot[Gates (number of available)],MATCH($N8990,AirportPivot[[AirportID]:[AirportID]],0))</f>
        <v>86</v>
      </c>
    </row>
    <row r="8991" spans="1:18" x14ac:dyDescent="0.25">
      <c r="A8991" s="3" t="s">
        <v>9023</v>
      </c>
      <c r="B8991" s="12">
        <v>42357</v>
      </c>
      <c r="C8991" s="4" t="s">
        <v>25</v>
      </c>
      <c r="D8991" s="4">
        <v>3.5</v>
      </c>
      <c r="E8991" s="4">
        <v>46</v>
      </c>
      <c r="F8991" s="5">
        <v>0.83333333333333337</v>
      </c>
      <c r="G8991" s="6">
        <v>200</v>
      </c>
      <c r="H8991" s="7">
        <v>33000</v>
      </c>
      <c r="I8991" s="7">
        <f>FlightsPivot[[#This Row],[Total Fare]]*10%</f>
        <v>3300</v>
      </c>
      <c r="J8991" s="7">
        <f>FlightsPivot[[#This Row],[Total Fare]]+FlightsPivot[[#This Row],[10% tax ]]</f>
        <v>36300</v>
      </c>
      <c r="K8991" s="4">
        <v>12</v>
      </c>
      <c r="L8991" s="4">
        <v>2015</v>
      </c>
      <c r="M8991" t="str">
        <f>INDEX(RoutesPivot[DepAirport],MATCH($C8991,RoutesPivot[[RouteID]:[RouteID]],0))</f>
        <v>ORD</v>
      </c>
      <c r="N8991" t="str">
        <f>INDEX(RoutesPivot[AirportID],MATCH($C8991,RoutesPivot[[RouteID]:[RouteID]],0))</f>
        <v>DFW</v>
      </c>
      <c r="O8991">
        <f>INDEX(RoutesPivot[Distance],MATCH($C8991,RoutesPivot[[RouteID]:[RouteID]],0))</f>
        <v>700</v>
      </c>
      <c r="P8991">
        <f>INDEX(RoutesPivot[ListPrice],MATCH($C8991,RoutesPivot[[RouteID]:[RouteID]],0))</f>
        <v>200</v>
      </c>
      <c r="Q8991" t="str">
        <f>INDEX(AirportPivot[AirportName],MATCH($N8991,AirportPivot[[AirportID]:[AirportID]],0))</f>
        <v>Dallas/Fort Worth International</v>
      </c>
      <c r="R8991">
        <f>INDEX(AirportPivot[Gates (number of available)],MATCH($N8991,AirportPivot[[AirportID]:[AirportID]],0))</f>
        <v>130</v>
      </c>
    </row>
    <row r="8992" spans="1:18" x14ac:dyDescent="0.25">
      <c r="A8992" s="3" t="s">
        <v>9024</v>
      </c>
      <c r="B8992" s="12">
        <v>41870</v>
      </c>
      <c r="C8992" s="4" t="s">
        <v>11</v>
      </c>
      <c r="D8992" s="4">
        <v>1.6</v>
      </c>
      <c r="E8992" s="4">
        <v>132</v>
      </c>
      <c r="F8992" s="5">
        <v>0.29166666666666669</v>
      </c>
      <c r="G8992" s="6">
        <v>330</v>
      </c>
      <c r="H8992" s="7">
        <v>61050</v>
      </c>
      <c r="I8992" s="7">
        <f>FlightsPivot[[#This Row],[Total Fare]]*10%</f>
        <v>6105</v>
      </c>
      <c r="J8992" s="7">
        <f>FlightsPivot[[#This Row],[Total Fare]]+FlightsPivot[[#This Row],[10% tax ]]</f>
        <v>67155</v>
      </c>
      <c r="K8992" s="4">
        <v>8</v>
      </c>
      <c r="L8992" s="4">
        <v>2014</v>
      </c>
      <c r="M8992" t="str">
        <f>INDEX(RoutesPivot[DepAirport],MATCH($C8992,RoutesPivot[[RouteID]:[RouteID]],0))</f>
        <v>ORD</v>
      </c>
      <c r="N8992" t="str">
        <f>INDEX(RoutesPivot[AirportID],MATCH($C8992,RoutesPivot[[RouteID]:[RouteID]],0))</f>
        <v>BOS</v>
      </c>
      <c r="O8992">
        <f>INDEX(RoutesPivot[Distance],MATCH($C8992,RoutesPivot[[RouteID]:[RouteID]],0))</f>
        <v>730</v>
      </c>
      <c r="P8992">
        <f>INDEX(RoutesPivot[ListPrice],MATCH($C8992,RoutesPivot[[RouteID]:[RouteID]],0))</f>
        <v>300</v>
      </c>
      <c r="Q8992" t="str">
        <f>INDEX(AirportPivot[AirportName],MATCH($N8992,AirportPivot[[AirportID]:[AirportID]],0))</f>
        <v>General Edward Lawrence Logan International</v>
      </c>
      <c r="R8992">
        <f>INDEX(AirportPivot[Gates (number of available)],MATCH($N8992,AirportPivot[[AirportID]:[AirportID]],0))</f>
        <v>63</v>
      </c>
    </row>
    <row r="8993" spans="1:18" x14ac:dyDescent="0.25">
      <c r="A8993" s="3" t="s">
        <v>9025</v>
      </c>
      <c r="B8993" s="12">
        <v>41752</v>
      </c>
      <c r="C8993" s="4" t="s">
        <v>13</v>
      </c>
      <c r="D8993" s="4">
        <v>1.6</v>
      </c>
      <c r="E8993" s="4">
        <v>195</v>
      </c>
      <c r="F8993" s="5">
        <v>0.75</v>
      </c>
      <c r="G8993" s="6">
        <v>250</v>
      </c>
      <c r="H8993" s="7">
        <v>41250</v>
      </c>
      <c r="I8993" s="7">
        <f>FlightsPivot[[#This Row],[Total Fare]]*10%</f>
        <v>4125</v>
      </c>
      <c r="J8993" s="7">
        <f>FlightsPivot[[#This Row],[Total Fare]]+FlightsPivot[[#This Row],[10% tax ]]</f>
        <v>45375</v>
      </c>
      <c r="K8993" s="4">
        <v>4</v>
      </c>
      <c r="L8993" s="4">
        <v>2014</v>
      </c>
      <c r="M8993" t="str">
        <f>INDEX(RoutesPivot[DepAirport],MATCH($C8993,RoutesPivot[[RouteID]:[RouteID]],0))</f>
        <v>ORD</v>
      </c>
      <c r="N8993" t="str">
        <f>INDEX(RoutesPivot[AirportID],MATCH($C8993,RoutesPivot[[RouteID]:[RouteID]],0))</f>
        <v>JFK</v>
      </c>
      <c r="O8993">
        <f>INDEX(RoutesPivot[Distance],MATCH($C8993,RoutesPivot[[RouteID]:[RouteID]],0))</f>
        <v>619</v>
      </c>
      <c r="P8993">
        <f>INDEX(RoutesPivot[ListPrice],MATCH($C8993,RoutesPivot[[RouteID]:[RouteID]],0))</f>
        <v>250</v>
      </c>
      <c r="Q8993" t="str">
        <f>INDEX(AirportPivot[AirportName],MATCH($N8993,AirportPivot[[AirportID]:[AirportID]],0))</f>
        <v>John F Kennedy International</v>
      </c>
      <c r="R8993">
        <f>INDEX(AirportPivot[Gates (number of available)],MATCH($N8993,AirportPivot[[AirportID]:[AirportID]],0))</f>
        <v>120</v>
      </c>
    </row>
    <row r="8994" spans="1:18" x14ac:dyDescent="0.25">
      <c r="A8994" s="3" t="s">
        <v>9026</v>
      </c>
      <c r="B8994" s="12">
        <v>42000</v>
      </c>
      <c r="C8994" s="4" t="s">
        <v>21</v>
      </c>
      <c r="D8994" s="4">
        <v>3.4</v>
      </c>
      <c r="E8994" s="4">
        <v>36</v>
      </c>
      <c r="F8994" s="5">
        <v>0.6875</v>
      </c>
      <c r="G8994" s="6">
        <v>175</v>
      </c>
      <c r="H8994" s="7">
        <v>28875</v>
      </c>
      <c r="I8994" s="7">
        <f>FlightsPivot[[#This Row],[Total Fare]]*10%</f>
        <v>2887.5</v>
      </c>
      <c r="J8994" s="7">
        <f>FlightsPivot[[#This Row],[Total Fare]]+FlightsPivot[[#This Row],[10% tax ]]</f>
        <v>31762.5</v>
      </c>
      <c r="K8994" s="4">
        <v>12</v>
      </c>
      <c r="L8994" s="4">
        <v>2014</v>
      </c>
      <c r="M8994" t="str">
        <f>INDEX(RoutesPivot[DepAirport],MATCH($C8994,RoutesPivot[[RouteID]:[RouteID]],0))</f>
        <v>ORD</v>
      </c>
      <c r="N8994" t="str">
        <f>INDEX(RoutesPivot[AirportID],MATCH($C8994,RoutesPivot[[RouteID]:[RouteID]],0))</f>
        <v>CLT</v>
      </c>
      <c r="O8994">
        <f>INDEX(RoutesPivot[Distance],MATCH($C8994,RoutesPivot[[RouteID]:[RouteID]],0))</f>
        <v>700</v>
      </c>
      <c r="P8994">
        <f>INDEX(RoutesPivot[ListPrice],MATCH($C8994,RoutesPivot[[RouteID]:[RouteID]],0))</f>
        <v>125</v>
      </c>
      <c r="Q8994" t="str">
        <f>INDEX(AirportPivot[AirportName],MATCH($N8994,AirportPivot[[AirportID]:[AirportID]],0))</f>
        <v>Charlotte/Douglas International</v>
      </c>
      <c r="R8994">
        <f>INDEX(AirportPivot[Gates (number of available)],MATCH($N8994,AirportPivot[[AirportID]:[AirportID]],0))</f>
        <v>65</v>
      </c>
    </row>
    <row r="8995" spans="1:18" x14ac:dyDescent="0.25">
      <c r="A8995" s="3" t="s">
        <v>9027</v>
      </c>
      <c r="B8995" s="12">
        <v>42100</v>
      </c>
      <c r="C8995" s="4" t="s">
        <v>21</v>
      </c>
      <c r="D8995" s="4">
        <v>2.2999999999999998</v>
      </c>
      <c r="E8995" s="4">
        <v>28</v>
      </c>
      <c r="F8995" s="5">
        <v>0.75</v>
      </c>
      <c r="G8995" s="6">
        <v>125</v>
      </c>
      <c r="H8995" s="7">
        <v>23125</v>
      </c>
      <c r="I8995" s="7">
        <f>FlightsPivot[[#This Row],[Total Fare]]*10%</f>
        <v>2312.5</v>
      </c>
      <c r="J8995" s="7">
        <f>FlightsPivot[[#This Row],[Total Fare]]+FlightsPivot[[#This Row],[10% tax ]]</f>
        <v>25437.5</v>
      </c>
      <c r="K8995" s="4">
        <v>4</v>
      </c>
      <c r="L8995" s="4">
        <v>2015</v>
      </c>
      <c r="M8995" t="str">
        <f>INDEX(RoutesPivot[DepAirport],MATCH($C8995,RoutesPivot[[RouteID]:[RouteID]],0))</f>
        <v>ORD</v>
      </c>
      <c r="N8995" t="str">
        <f>INDEX(RoutesPivot[AirportID],MATCH($C8995,RoutesPivot[[RouteID]:[RouteID]],0))</f>
        <v>CLT</v>
      </c>
      <c r="O8995">
        <f>INDEX(RoutesPivot[Distance],MATCH($C8995,RoutesPivot[[RouteID]:[RouteID]],0))</f>
        <v>700</v>
      </c>
      <c r="P8995">
        <f>INDEX(RoutesPivot[ListPrice],MATCH($C8995,RoutesPivot[[RouteID]:[RouteID]],0))</f>
        <v>125</v>
      </c>
      <c r="Q8995" t="str">
        <f>INDEX(AirportPivot[AirportName],MATCH($N8995,AirportPivot[[AirportID]:[AirportID]],0))</f>
        <v>Charlotte/Douglas International</v>
      </c>
      <c r="R8995">
        <f>INDEX(AirportPivot[Gates (number of available)],MATCH($N8995,AirportPivot[[AirportID]:[AirportID]],0))</f>
        <v>65</v>
      </c>
    </row>
    <row r="8996" spans="1:18" x14ac:dyDescent="0.25">
      <c r="A8996" s="3" t="s">
        <v>9028</v>
      </c>
      <c r="B8996" s="12">
        <v>41911</v>
      </c>
      <c r="C8996" s="4" t="s">
        <v>11</v>
      </c>
      <c r="D8996" s="4">
        <v>1.2</v>
      </c>
      <c r="E8996" s="4">
        <v>185</v>
      </c>
      <c r="F8996" s="5">
        <v>0.75</v>
      </c>
      <c r="G8996" s="6">
        <v>300</v>
      </c>
      <c r="H8996" s="7">
        <v>49500</v>
      </c>
      <c r="I8996" s="7">
        <f>FlightsPivot[[#This Row],[Total Fare]]*10%</f>
        <v>4950</v>
      </c>
      <c r="J8996" s="7">
        <f>FlightsPivot[[#This Row],[Total Fare]]+FlightsPivot[[#This Row],[10% tax ]]</f>
        <v>54450</v>
      </c>
      <c r="K8996" s="4">
        <v>9</v>
      </c>
      <c r="L8996" s="4">
        <v>2014</v>
      </c>
      <c r="M8996" t="str">
        <f>INDEX(RoutesPivot[DepAirport],MATCH($C8996,RoutesPivot[[RouteID]:[RouteID]],0))</f>
        <v>ORD</v>
      </c>
      <c r="N8996" t="str">
        <f>INDEX(RoutesPivot[AirportID],MATCH($C8996,RoutesPivot[[RouteID]:[RouteID]],0))</f>
        <v>BOS</v>
      </c>
      <c r="O8996">
        <f>INDEX(RoutesPivot[Distance],MATCH($C8996,RoutesPivot[[RouteID]:[RouteID]],0))</f>
        <v>730</v>
      </c>
      <c r="P8996">
        <f>INDEX(RoutesPivot[ListPrice],MATCH($C8996,RoutesPivot[[RouteID]:[RouteID]],0))</f>
        <v>300</v>
      </c>
      <c r="Q8996" t="str">
        <f>INDEX(AirportPivot[AirportName],MATCH($N8996,AirportPivot[[AirportID]:[AirportID]],0))</f>
        <v>General Edward Lawrence Logan International</v>
      </c>
      <c r="R8996">
        <f>INDEX(AirportPivot[Gates (number of available)],MATCH($N8996,AirportPivot[[AirportID]:[AirportID]],0))</f>
        <v>63</v>
      </c>
    </row>
    <row r="8997" spans="1:18" x14ac:dyDescent="0.25">
      <c r="A8997" s="3" t="s">
        <v>9029</v>
      </c>
      <c r="B8997" s="12">
        <v>41789</v>
      </c>
      <c r="C8997" s="4" t="s">
        <v>53</v>
      </c>
      <c r="D8997" s="4">
        <v>1.9</v>
      </c>
      <c r="E8997" s="4">
        <v>39</v>
      </c>
      <c r="F8997" s="5">
        <v>0.39583333333333331</v>
      </c>
      <c r="G8997" s="6">
        <v>300</v>
      </c>
      <c r="H8997" s="7">
        <v>49500</v>
      </c>
      <c r="I8997" s="7">
        <f>FlightsPivot[[#This Row],[Total Fare]]*10%</f>
        <v>4950</v>
      </c>
      <c r="J8997" s="7">
        <f>FlightsPivot[[#This Row],[Total Fare]]+FlightsPivot[[#This Row],[10% tax ]]</f>
        <v>54450</v>
      </c>
      <c r="K8997" s="4">
        <v>5</v>
      </c>
      <c r="L8997" s="4">
        <v>2014</v>
      </c>
      <c r="M8997" t="str">
        <f>INDEX(RoutesPivot[DepAirport],MATCH($C8997,RoutesPivot[[RouteID]:[RouteID]],0))</f>
        <v>ORD</v>
      </c>
      <c r="N8997" t="str">
        <f>INDEX(RoutesPivot[AirportID],MATCH($C8997,RoutesPivot[[RouteID]:[RouteID]],0))</f>
        <v>FLL</v>
      </c>
      <c r="O8997">
        <f>INDEX(RoutesPivot[Distance],MATCH($C8997,RoutesPivot[[RouteID]:[RouteID]],0))</f>
        <v>940</v>
      </c>
      <c r="P8997">
        <f>INDEX(RoutesPivot[ListPrice],MATCH($C8997,RoutesPivot[[RouteID]:[RouteID]],0))</f>
        <v>300</v>
      </c>
      <c r="Q8997" t="str">
        <f>INDEX(AirportPivot[AirportName],MATCH($N8997,AirportPivot[[AirportID]:[AirportID]],0))</f>
        <v>Fort Lauderdale/Hollywood International</v>
      </c>
      <c r="R8997">
        <f>INDEX(AirportPivot[Gates (number of available)],MATCH($N8997,AirportPivot[[AirportID]:[AirportID]],0))</f>
        <v>55</v>
      </c>
    </row>
    <row r="8998" spans="1:18" x14ac:dyDescent="0.25">
      <c r="A8998" s="3" t="s">
        <v>9030</v>
      </c>
      <c r="B8998" s="12">
        <v>41967</v>
      </c>
      <c r="C8998" s="4" t="s">
        <v>47</v>
      </c>
      <c r="D8998" s="4">
        <v>6.3</v>
      </c>
      <c r="E8998" s="4">
        <v>187</v>
      </c>
      <c r="F8998" s="5">
        <v>0.5625</v>
      </c>
      <c r="G8998" s="6">
        <v>375</v>
      </c>
      <c r="H8998" s="7">
        <v>61875</v>
      </c>
      <c r="I8998" s="7">
        <f>FlightsPivot[[#This Row],[Total Fare]]*10%</f>
        <v>6187.5</v>
      </c>
      <c r="J8998" s="7">
        <f>FlightsPivot[[#This Row],[Total Fare]]+FlightsPivot[[#This Row],[10% tax ]]</f>
        <v>68062.5</v>
      </c>
      <c r="K8998" s="4">
        <v>11</v>
      </c>
      <c r="L8998" s="4">
        <v>2014</v>
      </c>
      <c r="M8998" t="str">
        <f>INDEX(RoutesPivot[DepAirport],MATCH($C8998,RoutesPivot[[RouteID]:[RouteID]],0))</f>
        <v>ORD</v>
      </c>
      <c r="N8998" t="str">
        <f>INDEX(RoutesPivot[AirportID],MATCH($C8998,RoutesPivot[[RouteID]:[RouteID]],0))</f>
        <v>PHX</v>
      </c>
      <c r="O8998">
        <f>INDEX(RoutesPivot[Distance],MATCH($C8998,RoutesPivot[[RouteID]:[RouteID]],0))</f>
        <v>1200</v>
      </c>
      <c r="P8998">
        <f>INDEX(RoutesPivot[ListPrice],MATCH($C8998,RoutesPivot[[RouteID]:[RouteID]],0))</f>
        <v>250</v>
      </c>
      <c r="Q8998" t="str">
        <f>INDEX(AirportPivot[AirportName],MATCH($N8998,AirportPivot[[AirportID]:[AirportID]],0))</f>
        <v>Phoenix Sky Harbor International</v>
      </c>
      <c r="R8998">
        <f>INDEX(AirportPivot[Gates (number of available)],MATCH($N8998,AirportPivot[[AirportID]:[AirportID]],0))</f>
        <v>60</v>
      </c>
    </row>
    <row r="8999" spans="1:18" x14ac:dyDescent="0.25">
      <c r="A8999" s="3" t="s">
        <v>9031</v>
      </c>
      <c r="B8999" s="12">
        <v>41984</v>
      </c>
      <c r="C8999" s="4" t="s">
        <v>15</v>
      </c>
      <c r="D8999" s="4">
        <v>1.7</v>
      </c>
      <c r="E8999" s="4">
        <v>166</v>
      </c>
      <c r="F8999" s="5">
        <v>0.83333333333333337</v>
      </c>
      <c r="G8999" s="6">
        <v>225</v>
      </c>
      <c r="H8999" s="7">
        <v>37125</v>
      </c>
      <c r="I8999" s="7">
        <f>FlightsPivot[[#This Row],[Total Fare]]*10%</f>
        <v>3712.5</v>
      </c>
      <c r="J8999" s="7">
        <f>FlightsPivot[[#This Row],[Total Fare]]+FlightsPivot[[#This Row],[10% tax ]]</f>
        <v>40837.5</v>
      </c>
      <c r="K8999" s="4">
        <v>12</v>
      </c>
      <c r="L8999" s="4">
        <v>2014</v>
      </c>
      <c r="M8999" t="str">
        <f>INDEX(RoutesPivot[DepAirport],MATCH($C8999,RoutesPivot[[RouteID]:[RouteID]],0))</f>
        <v>ORD</v>
      </c>
      <c r="N8999" t="str">
        <f>INDEX(RoutesPivot[AirportID],MATCH($C8999,RoutesPivot[[RouteID]:[RouteID]],0))</f>
        <v>EWR</v>
      </c>
      <c r="O8999">
        <f>INDEX(RoutesPivot[Distance],MATCH($C8999,RoutesPivot[[RouteID]:[RouteID]],0))</f>
        <v>600</v>
      </c>
      <c r="P8999">
        <f>INDEX(RoutesPivot[ListPrice],MATCH($C8999,RoutesPivot[[RouteID]:[RouteID]],0))</f>
        <v>225</v>
      </c>
      <c r="Q8999" t="str">
        <f>INDEX(AirportPivot[AirportName],MATCH($N8999,AirportPivot[[AirportID]:[AirportID]],0))</f>
        <v>Newark Liberty International</v>
      </c>
      <c r="R8999">
        <f>INDEX(AirportPivot[Gates (number of available)],MATCH($N8999,AirportPivot[[AirportID]:[AirportID]],0))</f>
        <v>82</v>
      </c>
    </row>
    <row r="9000" spans="1:18" x14ac:dyDescent="0.25">
      <c r="A9000" s="3" t="s">
        <v>9032</v>
      </c>
      <c r="B9000" s="12">
        <v>41843</v>
      </c>
      <c r="C9000" s="4" t="s">
        <v>15</v>
      </c>
      <c r="D9000" s="4">
        <v>2.5</v>
      </c>
      <c r="E9000" s="4">
        <v>74</v>
      </c>
      <c r="F9000" s="5">
        <v>0.39583333333333331</v>
      </c>
      <c r="G9000" s="6">
        <v>247.5</v>
      </c>
      <c r="H9000" s="7">
        <v>44797.5</v>
      </c>
      <c r="I9000" s="7">
        <f>FlightsPivot[[#This Row],[Total Fare]]*10%</f>
        <v>4479.75</v>
      </c>
      <c r="J9000" s="7">
        <f>FlightsPivot[[#This Row],[Total Fare]]+FlightsPivot[[#This Row],[10% tax ]]</f>
        <v>49277.25</v>
      </c>
      <c r="K9000" s="4">
        <v>7</v>
      </c>
      <c r="L9000" s="4">
        <v>2014</v>
      </c>
      <c r="M9000" t="str">
        <f>INDEX(RoutesPivot[DepAirport],MATCH($C9000,RoutesPivot[[RouteID]:[RouteID]],0))</f>
        <v>ORD</v>
      </c>
      <c r="N9000" t="str">
        <f>INDEX(RoutesPivot[AirportID],MATCH($C9000,RoutesPivot[[RouteID]:[RouteID]],0))</f>
        <v>EWR</v>
      </c>
      <c r="O9000">
        <f>INDEX(RoutesPivot[Distance],MATCH($C9000,RoutesPivot[[RouteID]:[RouteID]],0))</f>
        <v>600</v>
      </c>
      <c r="P9000">
        <f>INDEX(RoutesPivot[ListPrice],MATCH($C9000,RoutesPivot[[RouteID]:[RouteID]],0))</f>
        <v>225</v>
      </c>
      <c r="Q9000" t="str">
        <f>INDEX(AirportPivot[AirportName],MATCH($N9000,AirportPivot[[AirportID]:[AirportID]],0))</f>
        <v>Newark Liberty International</v>
      </c>
      <c r="R9000">
        <f>INDEX(AirportPivot[Gates (number of available)],MATCH($N9000,AirportPivot[[AirportID]:[AirportID]],0))</f>
        <v>82</v>
      </c>
    </row>
    <row r="9001" spans="1:18" x14ac:dyDescent="0.25">
      <c r="A9001" s="3" t="s">
        <v>9033</v>
      </c>
      <c r="B9001" s="12">
        <v>42262</v>
      </c>
      <c r="C9001" s="4" t="s">
        <v>83</v>
      </c>
      <c r="D9001" s="4">
        <v>3.5</v>
      </c>
      <c r="E9001" s="4">
        <v>85</v>
      </c>
      <c r="F9001" s="5">
        <v>0.75</v>
      </c>
      <c r="G9001" s="6">
        <v>240</v>
      </c>
      <c r="H9001" s="7">
        <v>43440</v>
      </c>
      <c r="I9001" s="7">
        <f>FlightsPivot[[#This Row],[Total Fare]]*10%</f>
        <v>4344</v>
      </c>
      <c r="J9001" s="7">
        <f>FlightsPivot[[#This Row],[Total Fare]]+FlightsPivot[[#This Row],[10% tax ]]</f>
        <v>47784</v>
      </c>
      <c r="K9001" s="4">
        <v>9</v>
      </c>
      <c r="L9001" s="4">
        <v>2015</v>
      </c>
      <c r="M9001" t="str">
        <f>INDEX(RoutesPivot[DepAirport],MATCH($C9001,RoutesPivot[[RouteID]:[RouteID]],0))</f>
        <v>ORD</v>
      </c>
      <c r="N9001" t="str">
        <f>INDEX(RoutesPivot[AirportID],MATCH($C9001,RoutesPivot[[RouteID]:[RouteID]],0))</f>
        <v>BWI</v>
      </c>
      <c r="O9001">
        <f>INDEX(RoutesPivot[Distance],MATCH($C9001,RoutesPivot[[RouteID]:[RouteID]],0))</f>
        <v>520</v>
      </c>
      <c r="P9001">
        <f>INDEX(RoutesPivot[ListPrice],MATCH($C9001,RoutesPivot[[RouteID]:[RouteID]],0))</f>
        <v>240</v>
      </c>
      <c r="Q9001" t="str">
        <f>INDEX(AirportPivot[AirportName],MATCH($N9001,AirportPivot[[AirportID]:[AirportID]],0))</f>
        <v>Baltimore/Washington International Thurgood Marshall</v>
      </c>
      <c r="R9001">
        <f>INDEX(AirportPivot[Gates (number of available)],MATCH($N9001,AirportPivot[[AirportID]:[AirportID]],0))</f>
        <v>58</v>
      </c>
    </row>
    <row r="9002" spans="1:18" x14ac:dyDescent="0.25">
      <c r="A9002" s="3" t="s">
        <v>9034</v>
      </c>
      <c r="B9002" s="12">
        <v>42293</v>
      </c>
      <c r="C9002" s="4" t="s">
        <v>40</v>
      </c>
      <c r="D9002" s="4">
        <v>1.1000000000000001</v>
      </c>
      <c r="E9002" s="4">
        <v>120</v>
      </c>
      <c r="F9002" s="5">
        <v>0.875</v>
      </c>
      <c r="G9002" s="6">
        <v>115</v>
      </c>
      <c r="H9002" s="7">
        <v>21275</v>
      </c>
      <c r="I9002" s="7">
        <f>FlightsPivot[[#This Row],[Total Fare]]*10%</f>
        <v>2127.5</v>
      </c>
      <c r="J9002" s="7">
        <f>FlightsPivot[[#This Row],[Total Fare]]+FlightsPivot[[#This Row],[10% tax ]]</f>
        <v>23402.5</v>
      </c>
      <c r="K9002" s="4">
        <v>10</v>
      </c>
      <c r="L9002" s="4">
        <v>2015</v>
      </c>
      <c r="M9002" t="str">
        <f>INDEX(RoutesPivot[DepAirport],MATCH($C9002,RoutesPivot[[RouteID]:[RouteID]],0))</f>
        <v>ORD</v>
      </c>
      <c r="N9002" t="str">
        <f>INDEX(RoutesPivot[AirportID],MATCH($C9002,RoutesPivot[[RouteID]:[RouteID]],0))</f>
        <v>MSP</v>
      </c>
      <c r="O9002">
        <f>INDEX(RoutesPivot[Distance],MATCH($C9002,RoutesPivot[[RouteID]:[RouteID]],0))</f>
        <v>300</v>
      </c>
      <c r="P9002">
        <f>INDEX(RoutesPivot[ListPrice],MATCH($C9002,RoutesPivot[[RouteID]:[RouteID]],0))</f>
        <v>115</v>
      </c>
      <c r="Q9002" t="str">
        <f>INDEX(AirportPivot[AirportName],MATCH($N9002,AirportPivot[[AirportID]:[AirportID]],0))</f>
        <v>Minneapolis-St Paul International/Wold-Chamberlain</v>
      </c>
      <c r="R9002">
        <f>INDEX(AirportPivot[Gates (number of available)],MATCH($N9002,AirportPivot[[AirportID]:[AirportID]],0))</f>
        <v>65</v>
      </c>
    </row>
    <row r="9003" spans="1:18" x14ac:dyDescent="0.25">
      <c r="A9003" s="3" t="s">
        <v>9035</v>
      </c>
      <c r="B9003" s="12">
        <v>42296</v>
      </c>
      <c r="C9003" s="4" t="s">
        <v>25</v>
      </c>
      <c r="D9003" s="4">
        <v>0.5</v>
      </c>
      <c r="E9003" s="4">
        <v>43</v>
      </c>
      <c r="F9003" s="5">
        <v>0.70833333333333337</v>
      </c>
      <c r="G9003" s="6">
        <v>200</v>
      </c>
      <c r="H9003" s="7">
        <v>33000</v>
      </c>
      <c r="I9003" s="7">
        <f>FlightsPivot[[#This Row],[Total Fare]]*10%</f>
        <v>3300</v>
      </c>
      <c r="J9003" s="7">
        <f>FlightsPivot[[#This Row],[Total Fare]]+FlightsPivot[[#This Row],[10% tax ]]</f>
        <v>36300</v>
      </c>
      <c r="K9003" s="4">
        <v>10</v>
      </c>
      <c r="L9003" s="4">
        <v>2015</v>
      </c>
      <c r="M9003" t="str">
        <f>INDEX(RoutesPivot[DepAirport],MATCH($C9003,RoutesPivot[[RouteID]:[RouteID]],0))</f>
        <v>ORD</v>
      </c>
      <c r="N9003" t="str">
        <f>INDEX(RoutesPivot[AirportID],MATCH($C9003,RoutesPivot[[RouteID]:[RouteID]],0))</f>
        <v>DFW</v>
      </c>
      <c r="O9003">
        <f>INDEX(RoutesPivot[Distance],MATCH($C9003,RoutesPivot[[RouteID]:[RouteID]],0))</f>
        <v>700</v>
      </c>
      <c r="P9003">
        <f>INDEX(RoutesPivot[ListPrice],MATCH($C9003,RoutesPivot[[RouteID]:[RouteID]],0))</f>
        <v>200</v>
      </c>
      <c r="Q9003" t="str">
        <f>INDEX(AirportPivot[AirportName],MATCH($N9003,AirportPivot[[AirportID]:[AirportID]],0))</f>
        <v>Dallas/Fort Worth International</v>
      </c>
      <c r="R9003">
        <f>INDEX(AirportPivot[Gates (number of available)],MATCH($N9003,AirportPivot[[AirportID]:[AirportID]],0))</f>
        <v>130</v>
      </c>
    </row>
    <row r="9004" spans="1:18" x14ac:dyDescent="0.25">
      <c r="A9004" s="3" t="s">
        <v>9036</v>
      </c>
      <c r="B9004" s="12">
        <v>41777</v>
      </c>
      <c r="C9004" s="4" t="s">
        <v>13</v>
      </c>
      <c r="D9004" s="4">
        <v>1.2</v>
      </c>
      <c r="E9004" s="4">
        <v>23</v>
      </c>
      <c r="F9004" s="5">
        <v>0.8125</v>
      </c>
      <c r="G9004" s="6">
        <v>250</v>
      </c>
      <c r="H9004" s="7">
        <v>46250</v>
      </c>
      <c r="I9004" s="7">
        <f>FlightsPivot[[#This Row],[Total Fare]]*10%</f>
        <v>4625</v>
      </c>
      <c r="J9004" s="7">
        <f>FlightsPivot[[#This Row],[Total Fare]]+FlightsPivot[[#This Row],[10% tax ]]</f>
        <v>50875</v>
      </c>
      <c r="K9004" s="4">
        <v>5</v>
      </c>
      <c r="L9004" s="4">
        <v>2014</v>
      </c>
      <c r="M9004" t="str">
        <f>INDEX(RoutesPivot[DepAirport],MATCH($C9004,RoutesPivot[[RouteID]:[RouteID]],0))</f>
        <v>ORD</v>
      </c>
      <c r="N9004" t="str">
        <f>INDEX(RoutesPivot[AirportID],MATCH($C9004,RoutesPivot[[RouteID]:[RouteID]],0))</f>
        <v>JFK</v>
      </c>
      <c r="O9004">
        <f>INDEX(RoutesPivot[Distance],MATCH($C9004,RoutesPivot[[RouteID]:[RouteID]],0))</f>
        <v>619</v>
      </c>
      <c r="P9004">
        <f>INDEX(RoutesPivot[ListPrice],MATCH($C9004,RoutesPivot[[RouteID]:[RouteID]],0))</f>
        <v>250</v>
      </c>
      <c r="Q9004" t="str">
        <f>INDEX(AirportPivot[AirportName],MATCH($N9004,AirportPivot[[AirportID]:[AirportID]],0))</f>
        <v>John F Kennedy International</v>
      </c>
      <c r="R9004">
        <f>INDEX(AirportPivot[Gates (number of available)],MATCH($N9004,AirportPivot[[AirportID]:[AirportID]],0))</f>
        <v>120</v>
      </c>
    </row>
    <row r="9005" spans="1:18" x14ac:dyDescent="0.25">
      <c r="A9005" s="3" t="s">
        <v>9037</v>
      </c>
      <c r="B9005" s="12">
        <v>42134</v>
      </c>
      <c r="C9005" s="4" t="s">
        <v>80</v>
      </c>
      <c r="D9005" s="4">
        <v>1.8</v>
      </c>
      <c r="E9005" s="4">
        <v>204</v>
      </c>
      <c r="F9005" s="5">
        <v>0.79166666666666663</v>
      </c>
      <c r="G9005" s="6">
        <v>300</v>
      </c>
      <c r="H9005" s="7">
        <v>49500</v>
      </c>
      <c r="I9005" s="7">
        <f>FlightsPivot[[#This Row],[Total Fare]]*10%</f>
        <v>4950</v>
      </c>
      <c r="J9005" s="7">
        <f>FlightsPivot[[#This Row],[Total Fare]]+FlightsPivot[[#This Row],[10% tax ]]</f>
        <v>54450</v>
      </c>
      <c r="K9005" s="4">
        <v>5</v>
      </c>
      <c r="L9005" s="4">
        <v>2015</v>
      </c>
      <c r="M9005" t="str">
        <f>INDEX(RoutesPivot[DepAirport],MATCH($C9005,RoutesPivot[[RouteID]:[RouteID]],0))</f>
        <v>ORD</v>
      </c>
      <c r="N9005" t="str">
        <f>INDEX(RoutesPivot[AirportID],MATCH($C9005,RoutesPivot[[RouteID]:[RouteID]],0))</f>
        <v>MIA</v>
      </c>
      <c r="O9005">
        <f>INDEX(RoutesPivot[Distance],MATCH($C9005,RoutesPivot[[RouteID]:[RouteID]],0))</f>
        <v>1000</v>
      </c>
      <c r="P9005">
        <f>INDEX(RoutesPivot[ListPrice],MATCH($C9005,RoutesPivot[[RouteID]:[RouteID]],0))</f>
        <v>300</v>
      </c>
      <c r="Q9005" t="str">
        <f>INDEX(AirportPivot[AirportName],MATCH($N9005,AirportPivot[[AirportID]:[AirportID]],0))</f>
        <v>Miami International</v>
      </c>
      <c r="R9005">
        <f>INDEX(AirportPivot[Gates (number of available)],MATCH($N9005,AirportPivot[[AirportID]:[AirportID]],0))</f>
        <v>80</v>
      </c>
    </row>
    <row r="9006" spans="1:18" x14ac:dyDescent="0.25">
      <c r="A9006" s="3" t="s">
        <v>9038</v>
      </c>
      <c r="B9006" s="12">
        <v>41998</v>
      </c>
      <c r="C9006" s="4" t="s">
        <v>19</v>
      </c>
      <c r="D9006" s="4">
        <v>2.8</v>
      </c>
      <c r="E9006" s="4">
        <v>181</v>
      </c>
      <c r="F9006" s="5">
        <v>0.5</v>
      </c>
      <c r="G9006" s="6">
        <v>280</v>
      </c>
      <c r="H9006" s="7">
        <v>46200</v>
      </c>
      <c r="I9006" s="7">
        <f>FlightsPivot[[#This Row],[Total Fare]]*10%</f>
        <v>4620</v>
      </c>
      <c r="J9006" s="7">
        <f>FlightsPivot[[#This Row],[Total Fare]]+FlightsPivot[[#This Row],[10% tax ]]</f>
        <v>50820</v>
      </c>
      <c r="K9006" s="4">
        <v>12</v>
      </c>
      <c r="L9006" s="4">
        <v>2014</v>
      </c>
      <c r="M9006" t="str">
        <f>INDEX(RoutesPivot[DepAirport],MATCH($C9006,RoutesPivot[[RouteID]:[RouteID]],0))</f>
        <v>ORD</v>
      </c>
      <c r="N9006" t="str">
        <f>INDEX(RoutesPivot[AirportID],MATCH($C9006,RoutesPivot[[RouteID]:[RouteID]],0))</f>
        <v>IAH</v>
      </c>
      <c r="O9006">
        <f>INDEX(RoutesPivot[Distance],MATCH($C9006,RoutesPivot[[RouteID]:[RouteID]],0))</f>
        <v>800</v>
      </c>
      <c r="P9006">
        <f>INDEX(RoutesPivot[ListPrice],MATCH($C9006,RoutesPivot[[RouteID]:[RouteID]],0))</f>
        <v>200</v>
      </c>
      <c r="Q9006" t="str">
        <f>INDEX(AirportPivot[AirportName],MATCH($N9006,AirportPivot[[AirportID]:[AirportID]],0))</f>
        <v>George Bush Intercontinental/Houston</v>
      </c>
      <c r="R9006">
        <f>INDEX(AirportPivot[Gates (number of available)],MATCH($N9006,AirportPivot[[AirportID]:[AirportID]],0))</f>
        <v>80</v>
      </c>
    </row>
    <row r="9007" spans="1:18" x14ac:dyDescent="0.25">
      <c r="A9007" s="3" t="s">
        <v>9039</v>
      </c>
      <c r="B9007" s="12">
        <v>41742</v>
      </c>
      <c r="C9007" s="4" t="s">
        <v>80</v>
      </c>
      <c r="D9007" s="4">
        <v>1.8</v>
      </c>
      <c r="E9007" s="4">
        <v>53</v>
      </c>
      <c r="F9007" s="5">
        <v>0.33333333333333331</v>
      </c>
      <c r="G9007" s="6">
        <v>300</v>
      </c>
      <c r="H9007" s="7">
        <v>49500</v>
      </c>
      <c r="I9007" s="7">
        <f>FlightsPivot[[#This Row],[Total Fare]]*10%</f>
        <v>4950</v>
      </c>
      <c r="J9007" s="7">
        <f>FlightsPivot[[#This Row],[Total Fare]]+FlightsPivot[[#This Row],[10% tax ]]</f>
        <v>54450</v>
      </c>
      <c r="K9007" s="4">
        <v>4</v>
      </c>
      <c r="L9007" s="4">
        <v>2014</v>
      </c>
      <c r="M9007" t="str">
        <f>INDEX(RoutesPivot[DepAirport],MATCH($C9007,RoutesPivot[[RouteID]:[RouteID]],0))</f>
        <v>ORD</v>
      </c>
      <c r="N9007" t="str">
        <f>INDEX(RoutesPivot[AirportID],MATCH($C9007,RoutesPivot[[RouteID]:[RouteID]],0))</f>
        <v>MIA</v>
      </c>
      <c r="O9007">
        <f>INDEX(RoutesPivot[Distance],MATCH($C9007,RoutesPivot[[RouteID]:[RouteID]],0))</f>
        <v>1000</v>
      </c>
      <c r="P9007">
        <f>INDEX(RoutesPivot[ListPrice],MATCH($C9007,RoutesPivot[[RouteID]:[RouteID]],0))</f>
        <v>300</v>
      </c>
      <c r="Q9007" t="str">
        <f>INDEX(AirportPivot[AirportName],MATCH($N9007,AirportPivot[[AirportID]:[AirportID]],0))</f>
        <v>Miami International</v>
      </c>
      <c r="R9007">
        <f>INDEX(AirportPivot[Gates (number of available)],MATCH($N9007,AirportPivot[[AirportID]:[AirportID]],0))</f>
        <v>80</v>
      </c>
    </row>
    <row r="9008" spans="1:18" x14ac:dyDescent="0.25">
      <c r="A9008" s="3" t="s">
        <v>9040</v>
      </c>
      <c r="B9008" s="12">
        <v>42184</v>
      </c>
      <c r="C9008" s="4" t="s">
        <v>17</v>
      </c>
      <c r="D9008" s="4">
        <v>4</v>
      </c>
      <c r="E9008" s="4">
        <v>128</v>
      </c>
      <c r="F9008" s="5">
        <v>0.75</v>
      </c>
      <c r="G9008" s="6">
        <v>385</v>
      </c>
      <c r="H9008" s="7">
        <v>71225</v>
      </c>
      <c r="I9008" s="7">
        <f>FlightsPivot[[#This Row],[Total Fare]]*10%</f>
        <v>7122.5</v>
      </c>
      <c r="J9008" s="7">
        <f>FlightsPivot[[#This Row],[Total Fare]]+FlightsPivot[[#This Row],[10% tax ]]</f>
        <v>78347.5</v>
      </c>
      <c r="K9008" s="4">
        <v>6</v>
      </c>
      <c r="L9008" s="4">
        <v>2015</v>
      </c>
      <c r="M9008" t="str">
        <f>INDEX(RoutesPivot[DepAirport],MATCH($C9008,RoutesPivot[[RouteID]:[RouteID]],0))</f>
        <v>ORD</v>
      </c>
      <c r="N9008" t="str">
        <f>INDEX(RoutesPivot[AirportID],MATCH($C9008,RoutesPivot[[RouteID]:[RouteID]],0))</f>
        <v>LAX</v>
      </c>
      <c r="O9008">
        <f>INDEX(RoutesPivot[Distance],MATCH($C9008,RoutesPivot[[RouteID]:[RouteID]],0))</f>
        <v>1518</v>
      </c>
      <c r="P9008">
        <f>INDEX(RoutesPivot[ListPrice],MATCH($C9008,RoutesPivot[[RouteID]:[RouteID]],0))</f>
        <v>350</v>
      </c>
      <c r="Q9008" t="str">
        <f>INDEX(AirportPivot[AirportName],MATCH($N9008,AirportPivot[[AirportID]:[AirportID]],0))</f>
        <v>Los Angeles International</v>
      </c>
      <c r="R9008">
        <f>INDEX(AirportPivot[Gates (number of available)],MATCH($N9008,AirportPivot[[AirportID]:[AirportID]],0))</f>
        <v>86</v>
      </c>
    </row>
    <row r="9009" spans="1:18" x14ac:dyDescent="0.25">
      <c r="A9009" s="3" t="s">
        <v>9041</v>
      </c>
      <c r="B9009" s="12">
        <v>41952</v>
      </c>
      <c r="C9009" s="4" t="s">
        <v>27</v>
      </c>
      <c r="D9009" s="4">
        <v>6.1</v>
      </c>
      <c r="E9009" s="4">
        <v>19</v>
      </c>
      <c r="F9009" s="5">
        <v>0.3125</v>
      </c>
      <c r="G9009" s="6">
        <v>200</v>
      </c>
      <c r="H9009" s="7">
        <v>37000</v>
      </c>
      <c r="I9009" s="7">
        <f>FlightsPivot[[#This Row],[Total Fare]]*10%</f>
        <v>3700</v>
      </c>
      <c r="J9009" s="7">
        <f>FlightsPivot[[#This Row],[Total Fare]]+FlightsPivot[[#This Row],[10% tax ]]</f>
        <v>40700</v>
      </c>
      <c r="K9009" s="4">
        <v>11</v>
      </c>
      <c r="L9009" s="4">
        <v>2014</v>
      </c>
      <c r="M9009" t="str">
        <f>INDEX(RoutesPivot[DepAirport],MATCH($C9009,RoutesPivot[[RouteID]:[RouteID]],0))</f>
        <v>ORD</v>
      </c>
      <c r="N9009" t="str">
        <f>INDEX(RoutesPivot[AirportID],MATCH($C9009,RoutesPivot[[RouteID]:[RouteID]],0))</f>
        <v>ATL</v>
      </c>
      <c r="O9009">
        <f>INDEX(RoutesPivot[Distance],MATCH($C9009,RoutesPivot[[RouteID]:[RouteID]],0))</f>
        <v>510</v>
      </c>
      <c r="P9009">
        <f>INDEX(RoutesPivot[ListPrice],MATCH($C9009,RoutesPivot[[RouteID]:[RouteID]],0))</f>
        <v>200</v>
      </c>
      <c r="Q9009" t="str">
        <f>INDEX(AirportPivot[AirportName],MATCH($N9009,AirportPivot[[AirportID]:[AirportID]],0))</f>
        <v>Hartsfield-Jackson Atlanta International</v>
      </c>
      <c r="R9009">
        <f>INDEX(AirportPivot[Gates (number of available)],MATCH($N9009,AirportPivot[[AirportID]:[AirportID]],0))</f>
        <v>100</v>
      </c>
    </row>
    <row r="9010" spans="1:18" x14ac:dyDescent="0.25">
      <c r="A9010" s="3" t="s">
        <v>9042</v>
      </c>
      <c r="B9010" s="12">
        <v>41913</v>
      </c>
      <c r="C9010" s="4" t="s">
        <v>23</v>
      </c>
      <c r="D9010" s="4">
        <v>2</v>
      </c>
      <c r="E9010" s="4">
        <v>65</v>
      </c>
      <c r="F9010" s="5">
        <v>0.29166666666666669</v>
      </c>
      <c r="G9010" s="6">
        <v>300</v>
      </c>
      <c r="H9010" s="7">
        <v>54300</v>
      </c>
      <c r="I9010" s="7">
        <f>FlightsPivot[[#This Row],[Total Fare]]*10%</f>
        <v>5430</v>
      </c>
      <c r="J9010" s="7">
        <f>FlightsPivot[[#This Row],[Total Fare]]+FlightsPivot[[#This Row],[10% tax ]]</f>
        <v>59730</v>
      </c>
      <c r="K9010" s="4">
        <v>10</v>
      </c>
      <c r="L9010" s="4">
        <v>2014</v>
      </c>
      <c r="M9010" t="str">
        <f>INDEX(RoutesPivot[DepAirport],MATCH($C9010,RoutesPivot[[RouteID]:[RouteID]],0))</f>
        <v>ORD</v>
      </c>
      <c r="N9010" t="str">
        <f>INDEX(RoutesPivot[AirportID],MATCH($C9010,RoutesPivot[[RouteID]:[RouteID]],0))</f>
        <v>DEN</v>
      </c>
      <c r="O9010">
        <f>INDEX(RoutesPivot[Distance],MATCH($C9010,RoutesPivot[[RouteID]:[RouteID]],0))</f>
        <v>800</v>
      </c>
      <c r="P9010">
        <f>INDEX(RoutesPivot[ListPrice],MATCH($C9010,RoutesPivot[[RouteID]:[RouteID]],0))</f>
        <v>300</v>
      </c>
      <c r="Q9010" t="str">
        <f>INDEX(AirportPivot[AirportName],MATCH($N9010,AirportPivot[[AirportID]:[AirportID]],0))</f>
        <v>Denver International</v>
      </c>
      <c r="R9010">
        <f>INDEX(AirportPivot[Gates (number of available)],MATCH($N9010,AirportPivot[[AirportID]:[AirportID]],0))</f>
        <v>75</v>
      </c>
    </row>
    <row r="9011" spans="1:18" x14ac:dyDescent="0.25">
      <c r="A9011" s="3" t="s">
        <v>9043</v>
      </c>
      <c r="B9011" s="12">
        <v>42050</v>
      </c>
      <c r="C9011" s="4" t="s">
        <v>25</v>
      </c>
      <c r="D9011" s="4">
        <v>1.5</v>
      </c>
      <c r="E9011" s="4">
        <v>61</v>
      </c>
      <c r="F9011" s="5">
        <v>0.75</v>
      </c>
      <c r="G9011" s="6">
        <v>200</v>
      </c>
      <c r="H9011" s="7">
        <v>33000</v>
      </c>
      <c r="I9011" s="7">
        <f>FlightsPivot[[#This Row],[Total Fare]]*10%</f>
        <v>3300</v>
      </c>
      <c r="J9011" s="7">
        <f>FlightsPivot[[#This Row],[Total Fare]]+FlightsPivot[[#This Row],[10% tax ]]</f>
        <v>36300</v>
      </c>
      <c r="K9011" s="4">
        <v>2</v>
      </c>
      <c r="L9011" s="4">
        <v>2015</v>
      </c>
      <c r="M9011" t="str">
        <f>INDEX(RoutesPivot[DepAirport],MATCH($C9011,RoutesPivot[[RouteID]:[RouteID]],0))</f>
        <v>ORD</v>
      </c>
      <c r="N9011" t="str">
        <f>INDEX(RoutesPivot[AirportID],MATCH($C9011,RoutesPivot[[RouteID]:[RouteID]],0))</f>
        <v>DFW</v>
      </c>
      <c r="O9011">
        <f>INDEX(RoutesPivot[Distance],MATCH($C9011,RoutesPivot[[RouteID]:[RouteID]],0))</f>
        <v>700</v>
      </c>
      <c r="P9011">
        <f>INDEX(RoutesPivot[ListPrice],MATCH($C9011,RoutesPivot[[RouteID]:[RouteID]],0))</f>
        <v>200</v>
      </c>
      <c r="Q9011" t="str">
        <f>INDEX(AirportPivot[AirportName],MATCH($N9011,AirportPivot[[AirportID]:[AirportID]],0))</f>
        <v>Dallas/Fort Worth International</v>
      </c>
      <c r="R9011">
        <f>INDEX(AirportPivot[Gates (number of available)],MATCH($N9011,AirportPivot[[AirportID]:[AirportID]],0))</f>
        <v>130</v>
      </c>
    </row>
    <row r="9012" spans="1:18" x14ac:dyDescent="0.25">
      <c r="A9012" s="3" t="s">
        <v>9044</v>
      </c>
      <c r="B9012" s="12">
        <v>42038</v>
      </c>
      <c r="C9012" s="4" t="s">
        <v>30</v>
      </c>
      <c r="D9012" s="4">
        <v>2.8</v>
      </c>
      <c r="E9012" s="4">
        <v>168</v>
      </c>
      <c r="F9012" s="5">
        <v>0.70833333333333337</v>
      </c>
      <c r="G9012" s="6">
        <v>250</v>
      </c>
      <c r="H9012" s="7">
        <v>41250</v>
      </c>
      <c r="I9012" s="7">
        <f>FlightsPivot[[#This Row],[Total Fare]]*10%</f>
        <v>4125</v>
      </c>
      <c r="J9012" s="7">
        <f>FlightsPivot[[#This Row],[Total Fare]]+FlightsPivot[[#This Row],[10% tax ]]</f>
        <v>45375</v>
      </c>
      <c r="K9012" s="4">
        <v>2</v>
      </c>
      <c r="L9012" s="4">
        <v>2015</v>
      </c>
      <c r="M9012" t="str">
        <f>INDEX(RoutesPivot[DepAirport],MATCH($C9012,RoutesPivot[[RouteID]:[RouteID]],0))</f>
        <v>ORD</v>
      </c>
      <c r="N9012" t="str">
        <f>INDEX(RoutesPivot[AirportID],MATCH($C9012,RoutesPivot[[RouteID]:[RouteID]],0))</f>
        <v>MCO</v>
      </c>
      <c r="O9012">
        <f>INDEX(RoutesPivot[Distance],MATCH($C9012,RoutesPivot[[RouteID]:[RouteID]],0))</f>
        <v>850</v>
      </c>
      <c r="P9012">
        <f>INDEX(RoutesPivot[ListPrice],MATCH($C9012,RoutesPivot[[RouteID]:[RouteID]],0))</f>
        <v>250</v>
      </c>
      <c r="Q9012" t="str">
        <f>INDEX(AirportPivot[AirportName],MATCH($N9012,AirportPivot[[AirportID]:[AirportID]],0))</f>
        <v>Orlando International</v>
      </c>
      <c r="R9012">
        <f>INDEX(AirportPivot[Gates (number of available)],MATCH($N9012,AirportPivot[[AirportID]:[AirportID]],0))</f>
        <v>67</v>
      </c>
    </row>
    <row r="9013" spans="1:18" x14ac:dyDescent="0.25">
      <c r="A9013" s="3" t="s">
        <v>9045</v>
      </c>
      <c r="B9013" s="12">
        <v>42302</v>
      </c>
      <c r="C9013" s="4" t="s">
        <v>17</v>
      </c>
      <c r="D9013" s="4">
        <v>5</v>
      </c>
      <c r="E9013" s="4">
        <v>25</v>
      </c>
      <c r="F9013" s="5">
        <v>0.70833333333333337</v>
      </c>
      <c r="G9013" s="6">
        <v>350</v>
      </c>
      <c r="H9013" s="7">
        <v>64750</v>
      </c>
      <c r="I9013" s="7">
        <f>FlightsPivot[[#This Row],[Total Fare]]*10%</f>
        <v>6475</v>
      </c>
      <c r="J9013" s="7">
        <f>FlightsPivot[[#This Row],[Total Fare]]+FlightsPivot[[#This Row],[10% tax ]]</f>
        <v>71225</v>
      </c>
      <c r="K9013" s="4">
        <v>10</v>
      </c>
      <c r="L9013" s="4">
        <v>2015</v>
      </c>
      <c r="M9013" t="str">
        <f>INDEX(RoutesPivot[DepAirport],MATCH($C9013,RoutesPivot[[RouteID]:[RouteID]],0))</f>
        <v>ORD</v>
      </c>
      <c r="N9013" t="str">
        <f>INDEX(RoutesPivot[AirportID],MATCH($C9013,RoutesPivot[[RouteID]:[RouteID]],0))</f>
        <v>LAX</v>
      </c>
      <c r="O9013">
        <f>INDEX(RoutesPivot[Distance],MATCH($C9013,RoutesPivot[[RouteID]:[RouteID]],0))</f>
        <v>1518</v>
      </c>
      <c r="P9013">
        <f>INDEX(RoutesPivot[ListPrice],MATCH($C9013,RoutesPivot[[RouteID]:[RouteID]],0))</f>
        <v>350</v>
      </c>
      <c r="Q9013" t="str">
        <f>INDEX(AirportPivot[AirportName],MATCH($N9013,AirportPivot[[AirportID]:[AirportID]],0))</f>
        <v>Los Angeles International</v>
      </c>
      <c r="R9013">
        <f>INDEX(AirportPivot[Gates (number of available)],MATCH($N9013,AirportPivot[[AirportID]:[AirportID]],0))</f>
        <v>86</v>
      </c>
    </row>
    <row r="9014" spans="1:18" x14ac:dyDescent="0.25">
      <c r="A9014" s="3" t="s">
        <v>9046</v>
      </c>
      <c r="B9014" s="12">
        <v>42331</v>
      </c>
      <c r="C9014" s="4" t="s">
        <v>27</v>
      </c>
      <c r="D9014" s="4">
        <v>17.899999999999999</v>
      </c>
      <c r="E9014" s="4">
        <v>106</v>
      </c>
      <c r="F9014" s="5">
        <v>0.79166666666666663</v>
      </c>
      <c r="G9014" s="6">
        <v>300</v>
      </c>
      <c r="H9014" s="7">
        <v>55500</v>
      </c>
      <c r="I9014" s="7">
        <f>FlightsPivot[[#This Row],[Total Fare]]*10%</f>
        <v>5550</v>
      </c>
      <c r="J9014" s="7">
        <f>FlightsPivot[[#This Row],[Total Fare]]+FlightsPivot[[#This Row],[10% tax ]]</f>
        <v>61050</v>
      </c>
      <c r="K9014" s="4">
        <v>11</v>
      </c>
      <c r="L9014" s="4">
        <v>2015</v>
      </c>
      <c r="M9014" t="str">
        <f>INDEX(RoutesPivot[DepAirport],MATCH($C9014,RoutesPivot[[RouteID]:[RouteID]],0))</f>
        <v>ORD</v>
      </c>
      <c r="N9014" t="str">
        <f>INDEX(RoutesPivot[AirportID],MATCH($C9014,RoutesPivot[[RouteID]:[RouteID]],0))</f>
        <v>ATL</v>
      </c>
      <c r="O9014">
        <f>INDEX(RoutesPivot[Distance],MATCH($C9014,RoutesPivot[[RouteID]:[RouteID]],0))</f>
        <v>510</v>
      </c>
      <c r="P9014">
        <f>INDEX(RoutesPivot[ListPrice],MATCH($C9014,RoutesPivot[[RouteID]:[RouteID]],0))</f>
        <v>200</v>
      </c>
      <c r="Q9014" t="str">
        <f>INDEX(AirportPivot[AirportName],MATCH($N9014,AirportPivot[[AirportID]:[AirportID]],0))</f>
        <v>Hartsfield-Jackson Atlanta International</v>
      </c>
      <c r="R9014">
        <f>INDEX(AirportPivot[Gates (number of available)],MATCH($N9014,AirportPivot[[AirportID]:[AirportID]],0))</f>
        <v>100</v>
      </c>
    </row>
    <row r="9015" spans="1:18" x14ac:dyDescent="0.25">
      <c r="A9015" s="3" t="s">
        <v>9047</v>
      </c>
      <c r="B9015" s="12">
        <v>41909</v>
      </c>
      <c r="C9015" s="4" t="s">
        <v>53</v>
      </c>
      <c r="D9015" s="4">
        <v>2.7</v>
      </c>
      <c r="E9015" s="4">
        <v>170</v>
      </c>
      <c r="F9015" s="5">
        <v>0.64583333333333337</v>
      </c>
      <c r="G9015" s="6">
        <v>300</v>
      </c>
      <c r="H9015" s="7">
        <v>49500</v>
      </c>
      <c r="I9015" s="7">
        <f>FlightsPivot[[#This Row],[Total Fare]]*10%</f>
        <v>4950</v>
      </c>
      <c r="J9015" s="7">
        <f>FlightsPivot[[#This Row],[Total Fare]]+FlightsPivot[[#This Row],[10% tax ]]</f>
        <v>54450</v>
      </c>
      <c r="K9015" s="4">
        <v>9</v>
      </c>
      <c r="L9015" s="4">
        <v>2014</v>
      </c>
      <c r="M9015" t="str">
        <f>INDEX(RoutesPivot[DepAirport],MATCH($C9015,RoutesPivot[[RouteID]:[RouteID]],0))</f>
        <v>ORD</v>
      </c>
      <c r="N9015" t="str">
        <f>INDEX(RoutesPivot[AirportID],MATCH($C9015,RoutesPivot[[RouteID]:[RouteID]],0))</f>
        <v>FLL</v>
      </c>
      <c r="O9015">
        <f>INDEX(RoutesPivot[Distance],MATCH($C9015,RoutesPivot[[RouteID]:[RouteID]],0))</f>
        <v>940</v>
      </c>
      <c r="P9015">
        <f>INDEX(RoutesPivot[ListPrice],MATCH($C9015,RoutesPivot[[RouteID]:[RouteID]],0))</f>
        <v>300</v>
      </c>
      <c r="Q9015" t="str">
        <f>INDEX(AirportPivot[AirportName],MATCH($N9015,AirportPivot[[AirportID]:[AirportID]],0))</f>
        <v>Fort Lauderdale/Hollywood International</v>
      </c>
      <c r="R9015">
        <f>INDEX(AirportPivot[Gates (number of available)],MATCH($N9015,AirportPivot[[AirportID]:[AirportID]],0))</f>
        <v>55</v>
      </c>
    </row>
    <row r="9016" spans="1:18" x14ac:dyDescent="0.25">
      <c r="A9016" s="3" t="s">
        <v>9048</v>
      </c>
      <c r="B9016" s="12">
        <v>42178</v>
      </c>
      <c r="C9016" s="4" t="s">
        <v>47</v>
      </c>
      <c r="D9016" s="4">
        <v>2.1</v>
      </c>
      <c r="E9016" s="4">
        <v>186</v>
      </c>
      <c r="F9016" s="5">
        <v>0.375</v>
      </c>
      <c r="G9016" s="6">
        <v>275</v>
      </c>
      <c r="H9016" s="7">
        <v>45375</v>
      </c>
      <c r="I9016" s="7">
        <f>FlightsPivot[[#This Row],[Total Fare]]*10%</f>
        <v>4537.5</v>
      </c>
      <c r="J9016" s="7">
        <f>FlightsPivot[[#This Row],[Total Fare]]+FlightsPivot[[#This Row],[10% tax ]]</f>
        <v>49912.5</v>
      </c>
      <c r="K9016" s="4">
        <v>6</v>
      </c>
      <c r="L9016" s="4">
        <v>2015</v>
      </c>
      <c r="M9016" t="str">
        <f>INDEX(RoutesPivot[DepAirport],MATCH($C9016,RoutesPivot[[RouteID]:[RouteID]],0))</f>
        <v>ORD</v>
      </c>
      <c r="N9016" t="str">
        <f>INDEX(RoutesPivot[AirportID],MATCH($C9016,RoutesPivot[[RouteID]:[RouteID]],0))</f>
        <v>PHX</v>
      </c>
      <c r="O9016">
        <f>INDEX(RoutesPivot[Distance],MATCH($C9016,RoutesPivot[[RouteID]:[RouteID]],0))</f>
        <v>1200</v>
      </c>
      <c r="P9016">
        <f>INDEX(RoutesPivot[ListPrice],MATCH($C9016,RoutesPivot[[RouteID]:[RouteID]],0))</f>
        <v>250</v>
      </c>
      <c r="Q9016" t="str">
        <f>INDEX(AirportPivot[AirportName],MATCH($N9016,AirportPivot[[AirportID]:[AirportID]],0))</f>
        <v>Phoenix Sky Harbor International</v>
      </c>
      <c r="R9016">
        <f>INDEX(AirportPivot[Gates (number of available)],MATCH($N9016,AirportPivot[[AirportID]:[AirportID]],0))</f>
        <v>60</v>
      </c>
    </row>
    <row r="9017" spans="1:18" x14ac:dyDescent="0.25">
      <c r="A9017" s="3" t="s">
        <v>9049</v>
      </c>
      <c r="B9017" s="12">
        <v>41841</v>
      </c>
      <c r="C9017" s="4" t="s">
        <v>23</v>
      </c>
      <c r="D9017" s="4">
        <v>2.4</v>
      </c>
      <c r="E9017" s="4">
        <v>51</v>
      </c>
      <c r="F9017" s="5">
        <v>0.79166666666666663</v>
      </c>
      <c r="G9017" s="6">
        <v>330</v>
      </c>
      <c r="H9017" s="7">
        <v>54450</v>
      </c>
      <c r="I9017" s="7">
        <f>FlightsPivot[[#This Row],[Total Fare]]*10%</f>
        <v>5445</v>
      </c>
      <c r="J9017" s="7">
        <f>FlightsPivot[[#This Row],[Total Fare]]+FlightsPivot[[#This Row],[10% tax ]]</f>
        <v>59895</v>
      </c>
      <c r="K9017" s="4">
        <v>7</v>
      </c>
      <c r="L9017" s="4">
        <v>2014</v>
      </c>
      <c r="M9017" t="str">
        <f>INDEX(RoutesPivot[DepAirport],MATCH($C9017,RoutesPivot[[RouteID]:[RouteID]],0))</f>
        <v>ORD</v>
      </c>
      <c r="N9017" t="str">
        <f>INDEX(RoutesPivot[AirportID],MATCH($C9017,RoutesPivot[[RouteID]:[RouteID]],0))</f>
        <v>DEN</v>
      </c>
      <c r="O9017">
        <f>INDEX(RoutesPivot[Distance],MATCH($C9017,RoutesPivot[[RouteID]:[RouteID]],0))</f>
        <v>800</v>
      </c>
      <c r="P9017">
        <f>INDEX(RoutesPivot[ListPrice],MATCH($C9017,RoutesPivot[[RouteID]:[RouteID]],0))</f>
        <v>300</v>
      </c>
      <c r="Q9017" t="str">
        <f>INDEX(AirportPivot[AirportName],MATCH($N9017,AirportPivot[[AirportID]:[AirportID]],0))</f>
        <v>Denver International</v>
      </c>
      <c r="R9017">
        <f>INDEX(AirportPivot[Gates (number of available)],MATCH($N9017,AirportPivot[[AirportID]:[AirportID]],0))</f>
        <v>75</v>
      </c>
    </row>
    <row r="9018" spans="1:18" x14ac:dyDescent="0.25">
      <c r="A9018" s="3" t="s">
        <v>9050</v>
      </c>
      <c r="B9018" s="12">
        <v>42035</v>
      </c>
      <c r="C9018" s="4" t="s">
        <v>40</v>
      </c>
      <c r="D9018" s="4">
        <v>1.9</v>
      </c>
      <c r="E9018" s="4">
        <v>130</v>
      </c>
      <c r="F9018" s="5">
        <v>0.75</v>
      </c>
      <c r="G9018" s="6">
        <v>115</v>
      </c>
      <c r="H9018" s="7">
        <v>21275</v>
      </c>
      <c r="I9018" s="7">
        <f>FlightsPivot[[#This Row],[Total Fare]]*10%</f>
        <v>2127.5</v>
      </c>
      <c r="J9018" s="7">
        <f>FlightsPivot[[#This Row],[Total Fare]]+FlightsPivot[[#This Row],[10% tax ]]</f>
        <v>23402.5</v>
      </c>
      <c r="K9018" s="4">
        <v>1</v>
      </c>
      <c r="L9018" s="4">
        <v>2015</v>
      </c>
      <c r="M9018" t="str">
        <f>INDEX(RoutesPivot[DepAirport],MATCH($C9018,RoutesPivot[[RouteID]:[RouteID]],0))</f>
        <v>ORD</v>
      </c>
      <c r="N9018" t="str">
        <f>INDEX(RoutesPivot[AirportID],MATCH($C9018,RoutesPivot[[RouteID]:[RouteID]],0))</f>
        <v>MSP</v>
      </c>
      <c r="O9018">
        <f>INDEX(RoutesPivot[Distance],MATCH($C9018,RoutesPivot[[RouteID]:[RouteID]],0))</f>
        <v>300</v>
      </c>
      <c r="P9018">
        <f>INDEX(RoutesPivot[ListPrice],MATCH($C9018,RoutesPivot[[RouteID]:[RouteID]],0))</f>
        <v>115</v>
      </c>
      <c r="Q9018" t="str">
        <f>INDEX(AirportPivot[AirportName],MATCH($N9018,AirportPivot[[AirportID]:[AirportID]],0))</f>
        <v>Minneapolis-St Paul International/Wold-Chamberlain</v>
      </c>
      <c r="R9018">
        <f>INDEX(AirportPivot[Gates (number of available)],MATCH($N9018,AirportPivot[[AirportID]:[AirportID]],0))</f>
        <v>65</v>
      </c>
    </row>
    <row r="9019" spans="1:18" x14ac:dyDescent="0.25">
      <c r="A9019" s="3" t="s">
        <v>9051</v>
      </c>
      <c r="B9019" s="12">
        <v>42349</v>
      </c>
      <c r="C9019" s="4" t="s">
        <v>50</v>
      </c>
      <c r="D9019" s="4">
        <v>0.6</v>
      </c>
      <c r="E9019" s="4">
        <v>161</v>
      </c>
      <c r="F9019" s="5">
        <v>0.6875</v>
      </c>
      <c r="G9019" s="6">
        <v>275</v>
      </c>
      <c r="H9019" s="7">
        <v>45375</v>
      </c>
      <c r="I9019" s="7">
        <f>FlightsPivot[[#This Row],[Total Fare]]*10%</f>
        <v>4537.5</v>
      </c>
      <c r="J9019" s="7">
        <f>FlightsPivot[[#This Row],[Total Fare]]+FlightsPivot[[#This Row],[10% tax ]]</f>
        <v>49912.5</v>
      </c>
      <c r="K9019" s="4">
        <v>12</v>
      </c>
      <c r="L9019" s="4">
        <v>2015</v>
      </c>
      <c r="M9019" t="str">
        <f>INDEX(RoutesPivot[DepAirport],MATCH($C9019,RoutesPivot[[RouteID]:[RouteID]],0))</f>
        <v>ORD</v>
      </c>
      <c r="N9019" t="str">
        <f>INDEX(RoutesPivot[AirportID],MATCH($C9019,RoutesPivot[[RouteID]:[RouteID]],0))</f>
        <v>LGA</v>
      </c>
      <c r="O9019">
        <f>INDEX(RoutesPivot[Distance],MATCH($C9019,RoutesPivot[[RouteID]:[RouteID]],0))</f>
        <v>610</v>
      </c>
      <c r="P9019">
        <f>INDEX(RoutesPivot[ListPrice],MATCH($C9019,RoutesPivot[[RouteID]:[RouteID]],0))</f>
        <v>275</v>
      </c>
      <c r="Q9019" t="str">
        <f>INDEX(AirportPivot[AirportName],MATCH($N9019,AirportPivot[[AirportID]:[AirportID]],0))</f>
        <v>Laguardia</v>
      </c>
      <c r="R9019">
        <f>INDEX(AirportPivot[Gates (number of available)],MATCH($N9019,AirportPivot[[AirportID]:[AirportID]],0))</f>
        <v>66</v>
      </c>
    </row>
    <row r="9020" spans="1:18" x14ac:dyDescent="0.25">
      <c r="A9020" s="3" t="s">
        <v>9052</v>
      </c>
      <c r="B9020" s="12">
        <v>41799</v>
      </c>
      <c r="C9020" s="4" t="s">
        <v>17</v>
      </c>
      <c r="D9020" s="4">
        <v>5</v>
      </c>
      <c r="E9020" s="4">
        <v>90</v>
      </c>
      <c r="F9020" s="5">
        <v>0.79166666666666663</v>
      </c>
      <c r="G9020" s="6">
        <v>385</v>
      </c>
      <c r="H9020" s="7">
        <v>69685</v>
      </c>
      <c r="I9020" s="7">
        <f>FlightsPivot[[#This Row],[Total Fare]]*10%</f>
        <v>6968.5</v>
      </c>
      <c r="J9020" s="7">
        <f>FlightsPivot[[#This Row],[Total Fare]]+FlightsPivot[[#This Row],[10% tax ]]</f>
        <v>76653.5</v>
      </c>
      <c r="K9020" s="4">
        <v>6</v>
      </c>
      <c r="L9020" s="4">
        <v>2014</v>
      </c>
      <c r="M9020" t="str">
        <f>INDEX(RoutesPivot[DepAirport],MATCH($C9020,RoutesPivot[[RouteID]:[RouteID]],0))</f>
        <v>ORD</v>
      </c>
      <c r="N9020" t="str">
        <f>INDEX(RoutesPivot[AirportID],MATCH($C9020,RoutesPivot[[RouteID]:[RouteID]],0))</f>
        <v>LAX</v>
      </c>
      <c r="O9020">
        <f>INDEX(RoutesPivot[Distance],MATCH($C9020,RoutesPivot[[RouteID]:[RouteID]],0))</f>
        <v>1518</v>
      </c>
      <c r="P9020">
        <f>INDEX(RoutesPivot[ListPrice],MATCH($C9020,RoutesPivot[[RouteID]:[RouteID]],0))</f>
        <v>350</v>
      </c>
      <c r="Q9020" t="str">
        <f>INDEX(AirportPivot[AirportName],MATCH($N9020,AirportPivot[[AirportID]:[AirportID]],0))</f>
        <v>Los Angeles International</v>
      </c>
      <c r="R9020">
        <f>INDEX(AirportPivot[Gates (number of available)],MATCH($N9020,AirportPivot[[AirportID]:[AirportID]],0))</f>
        <v>86</v>
      </c>
    </row>
    <row r="9021" spans="1:18" x14ac:dyDescent="0.25">
      <c r="A9021" s="3" t="s">
        <v>9053</v>
      </c>
      <c r="B9021" s="12">
        <v>42030</v>
      </c>
      <c r="C9021" s="4" t="s">
        <v>25</v>
      </c>
      <c r="D9021" s="4">
        <v>1.8</v>
      </c>
      <c r="E9021" s="4">
        <v>208</v>
      </c>
      <c r="F9021" s="5">
        <v>0.75</v>
      </c>
      <c r="G9021" s="6">
        <v>200</v>
      </c>
      <c r="H9021" s="7">
        <v>33000</v>
      </c>
      <c r="I9021" s="7">
        <f>FlightsPivot[[#This Row],[Total Fare]]*10%</f>
        <v>3300</v>
      </c>
      <c r="J9021" s="7">
        <f>FlightsPivot[[#This Row],[Total Fare]]+FlightsPivot[[#This Row],[10% tax ]]</f>
        <v>36300</v>
      </c>
      <c r="K9021" s="4">
        <v>1</v>
      </c>
      <c r="L9021" s="4">
        <v>2015</v>
      </c>
      <c r="M9021" t="str">
        <f>INDEX(RoutesPivot[DepAirport],MATCH($C9021,RoutesPivot[[RouteID]:[RouteID]],0))</f>
        <v>ORD</v>
      </c>
      <c r="N9021" t="str">
        <f>INDEX(RoutesPivot[AirportID],MATCH($C9021,RoutesPivot[[RouteID]:[RouteID]],0))</f>
        <v>DFW</v>
      </c>
      <c r="O9021">
        <f>INDEX(RoutesPivot[Distance],MATCH($C9021,RoutesPivot[[RouteID]:[RouteID]],0))</f>
        <v>700</v>
      </c>
      <c r="P9021">
        <f>INDEX(RoutesPivot[ListPrice],MATCH($C9021,RoutesPivot[[RouteID]:[RouteID]],0))</f>
        <v>200</v>
      </c>
      <c r="Q9021" t="str">
        <f>INDEX(AirportPivot[AirportName],MATCH($N9021,AirportPivot[[AirportID]:[AirportID]],0))</f>
        <v>Dallas/Fort Worth International</v>
      </c>
      <c r="R9021">
        <f>INDEX(AirportPivot[Gates (number of available)],MATCH($N9021,AirportPivot[[AirportID]:[AirportID]],0))</f>
        <v>130</v>
      </c>
    </row>
    <row r="9022" spans="1:18" x14ac:dyDescent="0.25">
      <c r="A9022" s="3" t="s">
        <v>9054</v>
      </c>
      <c r="B9022" s="12">
        <v>42304</v>
      </c>
      <c r="C9022" s="4" t="s">
        <v>19</v>
      </c>
      <c r="D9022" s="4">
        <v>0.3</v>
      </c>
      <c r="E9022" s="4">
        <v>179</v>
      </c>
      <c r="F9022" s="5">
        <v>0.75</v>
      </c>
      <c r="G9022" s="6">
        <v>200</v>
      </c>
      <c r="H9022" s="7">
        <v>33000</v>
      </c>
      <c r="I9022" s="7">
        <f>FlightsPivot[[#This Row],[Total Fare]]*10%</f>
        <v>3300</v>
      </c>
      <c r="J9022" s="7">
        <f>FlightsPivot[[#This Row],[Total Fare]]+FlightsPivot[[#This Row],[10% tax ]]</f>
        <v>36300</v>
      </c>
      <c r="K9022" s="4">
        <v>10</v>
      </c>
      <c r="L9022" s="4">
        <v>2015</v>
      </c>
      <c r="M9022" t="str">
        <f>INDEX(RoutesPivot[DepAirport],MATCH($C9022,RoutesPivot[[RouteID]:[RouteID]],0))</f>
        <v>ORD</v>
      </c>
      <c r="N9022" t="str">
        <f>INDEX(RoutesPivot[AirportID],MATCH($C9022,RoutesPivot[[RouteID]:[RouteID]],0))</f>
        <v>IAH</v>
      </c>
      <c r="O9022">
        <f>INDEX(RoutesPivot[Distance],MATCH($C9022,RoutesPivot[[RouteID]:[RouteID]],0))</f>
        <v>800</v>
      </c>
      <c r="P9022">
        <f>INDEX(RoutesPivot[ListPrice],MATCH($C9022,RoutesPivot[[RouteID]:[RouteID]],0))</f>
        <v>200</v>
      </c>
      <c r="Q9022" t="str">
        <f>INDEX(AirportPivot[AirportName],MATCH($N9022,AirportPivot[[AirportID]:[AirportID]],0))</f>
        <v>George Bush Intercontinental/Houston</v>
      </c>
      <c r="R9022">
        <f>INDEX(AirportPivot[Gates (number of available)],MATCH($N9022,AirportPivot[[AirportID]:[AirportID]],0))</f>
        <v>80</v>
      </c>
    </row>
    <row r="9023" spans="1:18" x14ac:dyDescent="0.25">
      <c r="A9023" s="3" t="s">
        <v>9055</v>
      </c>
      <c r="B9023" s="12">
        <v>42284</v>
      </c>
      <c r="C9023" s="4" t="s">
        <v>80</v>
      </c>
      <c r="D9023" s="4">
        <v>1.5</v>
      </c>
      <c r="E9023" s="4">
        <v>192</v>
      </c>
      <c r="F9023" s="5">
        <v>0.375</v>
      </c>
      <c r="G9023" s="6">
        <v>300</v>
      </c>
      <c r="H9023" s="7">
        <v>49500</v>
      </c>
      <c r="I9023" s="7">
        <f>FlightsPivot[[#This Row],[Total Fare]]*10%</f>
        <v>4950</v>
      </c>
      <c r="J9023" s="7">
        <f>FlightsPivot[[#This Row],[Total Fare]]+FlightsPivot[[#This Row],[10% tax ]]</f>
        <v>54450</v>
      </c>
      <c r="K9023" s="4">
        <v>10</v>
      </c>
      <c r="L9023" s="4">
        <v>2015</v>
      </c>
      <c r="M9023" t="str">
        <f>INDEX(RoutesPivot[DepAirport],MATCH($C9023,RoutesPivot[[RouteID]:[RouteID]],0))</f>
        <v>ORD</v>
      </c>
      <c r="N9023" t="str">
        <f>INDEX(RoutesPivot[AirportID],MATCH($C9023,RoutesPivot[[RouteID]:[RouteID]],0))</f>
        <v>MIA</v>
      </c>
      <c r="O9023">
        <f>INDEX(RoutesPivot[Distance],MATCH($C9023,RoutesPivot[[RouteID]:[RouteID]],0))</f>
        <v>1000</v>
      </c>
      <c r="P9023">
        <f>INDEX(RoutesPivot[ListPrice],MATCH($C9023,RoutesPivot[[RouteID]:[RouteID]],0))</f>
        <v>300</v>
      </c>
      <c r="Q9023" t="str">
        <f>INDEX(AirportPivot[AirportName],MATCH($N9023,AirportPivot[[AirportID]:[AirportID]],0))</f>
        <v>Miami International</v>
      </c>
      <c r="R9023">
        <f>INDEX(AirportPivot[Gates (number of available)],MATCH($N9023,AirportPivot[[AirportID]:[AirportID]],0))</f>
        <v>80</v>
      </c>
    </row>
    <row r="9024" spans="1:18" x14ac:dyDescent="0.25">
      <c r="A9024" s="3" t="s">
        <v>9056</v>
      </c>
      <c r="B9024" s="12">
        <v>42003</v>
      </c>
      <c r="C9024" s="4" t="s">
        <v>33</v>
      </c>
      <c r="D9024" s="4">
        <v>2.2000000000000002</v>
      </c>
      <c r="E9024" s="4">
        <v>152</v>
      </c>
      <c r="F9024" s="5">
        <v>0.60416666666666663</v>
      </c>
      <c r="G9024" s="6">
        <v>375</v>
      </c>
      <c r="H9024" s="7">
        <v>61875</v>
      </c>
      <c r="I9024" s="7">
        <f>FlightsPivot[[#This Row],[Total Fare]]*10%</f>
        <v>6187.5</v>
      </c>
      <c r="J9024" s="7">
        <f>FlightsPivot[[#This Row],[Total Fare]]+FlightsPivot[[#This Row],[10% tax ]]</f>
        <v>68062.5</v>
      </c>
      <c r="K9024" s="4">
        <v>12</v>
      </c>
      <c r="L9024" s="4">
        <v>2014</v>
      </c>
      <c r="M9024" t="str">
        <f>INDEX(RoutesPivot[DepAirport],MATCH($C9024,RoutesPivot[[RouteID]:[RouteID]],0))</f>
        <v>ORD</v>
      </c>
      <c r="N9024" t="str">
        <f>INDEX(RoutesPivot[AirportID],MATCH($C9024,RoutesPivot[[RouteID]:[RouteID]],0))</f>
        <v>SFO</v>
      </c>
      <c r="O9024">
        <f>INDEX(RoutesPivot[Distance],MATCH($C9024,RoutesPivot[[RouteID]:[RouteID]],0))</f>
        <v>1600</v>
      </c>
      <c r="P9024">
        <f>INDEX(RoutesPivot[ListPrice],MATCH($C9024,RoutesPivot[[RouteID]:[RouteID]],0))</f>
        <v>375</v>
      </c>
      <c r="Q9024" t="str">
        <f>INDEX(AirportPivot[AirportName],MATCH($N9024,AirportPivot[[AirportID]:[AirportID]],0))</f>
        <v>San Francisco International</v>
      </c>
      <c r="R9024">
        <f>INDEX(AirportPivot[Gates (number of available)],MATCH($N9024,AirportPivot[[AirportID]:[AirportID]],0))</f>
        <v>70</v>
      </c>
    </row>
    <row r="9025" spans="1:18" x14ac:dyDescent="0.25">
      <c r="A9025" s="3" t="s">
        <v>9057</v>
      </c>
      <c r="B9025" s="12">
        <v>41653</v>
      </c>
      <c r="C9025" s="4" t="s">
        <v>17</v>
      </c>
      <c r="D9025" s="4">
        <v>5.0999999999999996</v>
      </c>
      <c r="E9025" s="4">
        <v>183</v>
      </c>
      <c r="F9025" s="5">
        <v>0.79166666666666663</v>
      </c>
      <c r="G9025" s="6">
        <v>350</v>
      </c>
      <c r="H9025" s="7">
        <v>57750</v>
      </c>
      <c r="I9025" s="7">
        <f>FlightsPivot[[#This Row],[Total Fare]]*10%</f>
        <v>5775</v>
      </c>
      <c r="J9025" s="7">
        <f>FlightsPivot[[#This Row],[Total Fare]]+FlightsPivot[[#This Row],[10% tax ]]</f>
        <v>63525</v>
      </c>
      <c r="K9025" s="4">
        <v>1</v>
      </c>
      <c r="L9025" s="4">
        <v>2014</v>
      </c>
      <c r="M9025" t="str">
        <f>INDEX(RoutesPivot[DepAirport],MATCH($C9025,RoutesPivot[[RouteID]:[RouteID]],0))</f>
        <v>ORD</v>
      </c>
      <c r="N9025" t="str">
        <f>INDEX(RoutesPivot[AirportID],MATCH($C9025,RoutesPivot[[RouteID]:[RouteID]],0))</f>
        <v>LAX</v>
      </c>
      <c r="O9025">
        <f>INDEX(RoutesPivot[Distance],MATCH($C9025,RoutesPivot[[RouteID]:[RouteID]],0))</f>
        <v>1518</v>
      </c>
      <c r="P9025">
        <f>INDEX(RoutesPivot[ListPrice],MATCH($C9025,RoutesPivot[[RouteID]:[RouteID]],0))</f>
        <v>350</v>
      </c>
      <c r="Q9025" t="str">
        <f>INDEX(AirportPivot[AirportName],MATCH($N9025,AirportPivot[[AirportID]:[AirportID]],0))</f>
        <v>Los Angeles International</v>
      </c>
      <c r="R9025">
        <f>INDEX(AirportPivot[Gates (number of available)],MATCH($N9025,AirportPivot[[AirportID]:[AirportID]],0))</f>
        <v>86</v>
      </c>
    </row>
    <row r="9026" spans="1:18" x14ac:dyDescent="0.25">
      <c r="A9026" s="3" t="s">
        <v>9058</v>
      </c>
      <c r="B9026" s="12">
        <v>42334</v>
      </c>
      <c r="C9026" s="4" t="s">
        <v>50</v>
      </c>
      <c r="D9026" s="4">
        <v>6.6</v>
      </c>
      <c r="E9026" s="4">
        <v>117</v>
      </c>
      <c r="F9026" s="5">
        <v>0.79166666666666663</v>
      </c>
      <c r="G9026" s="6">
        <v>412.5</v>
      </c>
      <c r="H9026" s="7">
        <v>76312.5</v>
      </c>
      <c r="I9026" s="7">
        <f>FlightsPivot[[#This Row],[Total Fare]]*10%</f>
        <v>7631.25</v>
      </c>
      <c r="J9026" s="7">
        <f>FlightsPivot[[#This Row],[Total Fare]]+FlightsPivot[[#This Row],[10% tax ]]</f>
        <v>83943.75</v>
      </c>
      <c r="K9026" s="4">
        <v>11</v>
      </c>
      <c r="L9026" s="4">
        <v>2015</v>
      </c>
      <c r="M9026" t="str">
        <f>INDEX(RoutesPivot[DepAirport],MATCH($C9026,RoutesPivot[[RouteID]:[RouteID]],0))</f>
        <v>ORD</v>
      </c>
      <c r="N9026" t="str">
        <f>INDEX(RoutesPivot[AirportID],MATCH($C9026,RoutesPivot[[RouteID]:[RouteID]],0))</f>
        <v>LGA</v>
      </c>
      <c r="O9026">
        <f>INDEX(RoutesPivot[Distance],MATCH($C9026,RoutesPivot[[RouteID]:[RouteID]],0))</f>
        <v>610</v>
      </c>
      <c r="P9026">
        <f>INDEX(RoutesPivot[ListPrice],MATCH($C9026,RoutesPivot[[RouteID]:[RouteID]],0))</f>
        <v>275</v>
      </c>
      <c r="Q9026" t="str">
        <f>INDEX(AirportPivot[AirportName],MATCH($N9026,AirportPivot[[AirportID]:[AirportID]],0))</f>
        <v>Laguardia</v>
      </c>
      <c r="R9026">
        <f>INDEX(AirportPivot[Gates (number of available)],MATCH($N9026,AirportPivot[[AirportID]:[AirportID]],0))</f>
        <v>66</v>
      </c>
    </row>
    <row r="9027" spans="1:18" x14ac:dyDescent="0.25">
      <c r="A9027" s="3" t="s">
        <v>9059</v>
      </c>
      <c r="B9027" s="12">
        <v>42187</v>
      </c>
      <c r="C9027" s="4" t="s">
        <v>47</v>
      </c>
      <c r="D9027" s="4">
        <v>2</v>
      </c>
      <c r="E9027" s="4">
        <v>15</v>
      </c>
      <c r="F9027" s="5">
        <v>0.45833333333333331</v>
      </c>
      <c r="G9027" s="6">
        <v>275</v>
      </c>
      <c r="H9027" s="7">
        <v>50875</v>
      </c>
      <c r="I9027" s="7">
        <f>FlightsPivot[[#This Row],[Total Fare]]*10%</f>
        <v>5087.5</v>
      </c>
      <c r="J9027" s="7">
        <f>FlightsPivot[[#This Row],[Total Fare]]+FlightsPivot[[#This Row],[10% tax ]]</f>
        <v>55962.5</v>
      </c>
      <c r="K9027" s="4">
        <v>7</v>
      </c>
      <c r="L9027" s="4">
        <v>2015</v>
      </c>
      <c r="M9027" t="str">
        <f>INDEX(RoutesPivot[DepAirport],MATCH($C9027,RoutesPivot[[RouteID]:[RouteID]],0))</f>
        <v>ORD</v>
      </c>
      <c r="N9027" t="str">
        <f>INDEX(RoutesPivot[AirportID],MATCH($C9027,RoutesPivot[[RouteID]:[RouteID]],0))</f>
        <v>PHX</v>
      </c>
      <c r="O9027">
        <f>INDEX(RoutesPivot[Distance],MATCH($C9027,RoutesPivot[[RouteID]:[RouteID]],0))</f>
        <v>1200</v>
      </c>
      <c r="P9027">
        <f>INDEX(RoutesPivot[ListPrice],MATCH($C9027,RoutesPivot[[RouteID]:[RouteID]],0))</f>
        <v>250</v>
      </c>
      <c r="Q9027" t="str">
        <f>INDEX(AirportPivot[AirportName],MATCH($N9027,AirportPivot[[AirportID]:[AirportID]],0))</f>
        <v>Phoenix Sky Harbor International</v>
      </c>
      <c r="R9027">
        <f>INDEX(AirportPivot[Gates (number of available)],MATCH($N9027,AirportPivot[[AirportID]:[AirportID]],0))</f>
        <v>60</v>
      </c>
    </row>
    <row r="9028" spans="1:18" x14ac:dyDescent="0.25">
      <c r="A9028" s="3" t="s">
        <v>9060</v>
      </c>
      <c r="B9028" s="12">
        <v>42181</v>
      </c>
      <c r="C9028" s="4" t="s">
        <v>21</v>
      </c>
      <c r="D9028" s="4">
        <v>2.1</v>
      </c>
      <c r="E9028" s="4">
        <v>85</v>
      </c>
      <c r="F9028" s="5">
        <v>0.33333333333333331</v>
      </c>
      <c r="G9028" s="6">
        <v>137.5</v>
      </c>
      <c r="H9028" s="7">
        <v>24887.5</v>
      </c>
      <c r="I9028" s="7">
        <f>FlightsPivot[[#This Row],[Total Fare]]*10%</f>
        <v>2488.75</v>
      </c>
      <c r="J9028" s="7">
        <f>FlightsPivot[[#This Row],[Total Fare]]+FlightsPivot[[#This Row],[10% tax ]]</f>
        <v>27376.25</v>
      </c>
      <c r="K9028" s="4">
        <v>6</v>
      </c>
      <c r="L9028" s="4">
        <v>2015</v>
      </c>
      <c r="M9028" t="str">
        <f>INDEX(RoutesPivot[DepAirport],MATCH($C9028,RoutesPivot[[RouteID]:[RouteID]],0))</f>
        <v>ORD</v>
      </c>
      <c r="N9028" t="str">
        <f>INDEX(RoutesPivot[AirportID],MATCH($C9028,RoutesPivot[[RouteID]:[RouteID]],0))</f>
        <v>CLT</v>
      </c>
      <c r="O9028">
        <f>INDEX(RoutesPivot[Distance],MATCH($C9028,RoutesPivot[[RouteID]:[RouteID]],0))</f>
        <v>700</v>
      </c>
      <c r="P9028">
        <f>INDEX(RoutesPivot[ListPrice],MATCH($C9028,RoutesPivot[[RouteID]:[RouteID]],0))</f>
        <v>125</v>
      </c>
      <c r="Q9028" t="str">
        <f>INDEX(AirportPivot[AirportName],MATCH($N9028,AirportPivot[[AirportID]:[AirportID]],0))</f>
        <v>Charlotte/Douglas International</v>
      </c>
      <c r="R9028">
        <f>INDEX(AirportPivot[Gates (number of available)],MATCH($N9028,AirportPivot[[AirportID]:[AirportID]],0))</f>
        <v>65</v>
      </c>
    </row>
    <row r="9029" spans="1:18" x14ac:dyDescent="0.25">
      <c r="A9029" s="3" t="s">
        <v>9061</v>
      </c>
      <c r="B9029" s="12">
        <v>42037</v>
      </c>
      <c r="C9029" s="4" t="s">
        <v>21</v>
      </c>
      <c r="D9029" s="4">
        <v>1.9</v>
      </c>
      <c r="E9029" s="4">
        <v>38</v>
      </c>
      <c r="F9029" s="5">
        <v>0.33333333333333331</v>
      </c>
      <c r="G9029" s="6">
        <v>125</v>
      </c>
      <c r="H9029" s="7">
        <v>20625</v>
      </c>
      <c r="I9029" s="7">
        <f>FlightsPivot[[#This Row],[Total Fare]]*10%</f>
        <v>2062.5</v>
      </c>
      <c r="J9029" s="7">
        <f>FlightsPivot[[#This Row],[Total Fare]]+FlightsPivot[[#This Row],[10% tax ]]</f>
        <v>22687.5</v>
      </c>
      <c r="K9029" s="4">
        <v>2</v>
      </c>
      <c r="L9029" s="4">
        <v>2015</v>
      </c>
      <c r="M9029" t="str">
        <f>INDEX(RoutesPivot[DepAirport],MATCH($C9029,RoutesPivot[[RouteID]:[RouteID]],0))</f>
        <v>ORD</v>
      </c>
      <c r="N9029" t="str">
        <f>INDEX(RoutesPivot[AirportID],MATCH($C9029,RoutesPivot[[RouteID]:[RouteID]],0))</f>
        <v>CLT</v>
      </c>
      <c r="O9029">
        <f>INDEX(RoutesPivot[Distance],MATCH($C9029,RoutesPivot[[RouteID]:[RouteID]],0))</f>
        <v>700</v>
      </c>
      <c r="P9029">
        <f>INDEX(RoutesPivot[ListPrice],MATCH($C9029,RoutesPivot[[RouteID]:[RouteID]],0))</f>
        <v>125</v>
      </c>
      <c r="Q9029" t="str">
        <f>INDEX(AirportPivot[AirportName],MATCH($N9029,AirportPivot[[AirportID]:[AirportID]],0))</f>
        <v>Charlotte/Douglas International</v>
      </c>
      <c r="R9029">
        <f>INDEX(AirportPivot[Gates (number of available)],MATCH($N9029,AirportPivot[[AirportID]:[AirportID]],0))</f>
        <v>65</v>
      </c>
    </row>
    <row r="9030" spans="1:18" x14ac:dyDescent="0.25">
      <c r="A9030" s="3" t="s">
        <v>9062</v>
      </c>
      <c r="B9030" s="12">
        <v>41665</v>
      </c>
      <c r="C9030" s="4" t="s">
        <v>25</v>
      </c>
      <c r="D9030" s="4">
        <v>2.4</v>
      </c>
      <c r="E9030" s="4">
        <v>148</v>
      </c>
      <c r="F9030" s="5">
        <v>0.33333333333333331</v>
      </c>
      <c r="G9030" s="6">
        <v>200</v>
      </c>
      <c r="H9030" s="7">
        <v>37000</v>
      </c>
      <c r="I9030" s="7">
        <f>FlightsPivot[[#This Row],[Total Fare]]*10%</f>
        <v>3700</v>
      </c>
      <c r="J9030" s="7">
        <f>FlightsPivot[[#This Row],[Total Fare]]+FlightsPivot[[#This Row],[10% tax ]]</f>
        <v>40700</v>
      </c>
      <c r="K9030" s="4">
        <v>1</v>
      </c>
      <c r="L9030" s="4">
        <v>2014</v>
      </c>
      <c r="M9030" t="str">
        <f>INDEX(RoutesPivot[DepAirport],MATCH($C9030,RoutesPivot[[RouteID]:[RouteID]],0))</f>
        <v>ORD</v>
      </c>
      <c r="N9030" t="str">
        <f>INDEX(RoutesPivot[AirportID],MATCH($C9030,RoutesPivot[[RouteID]:[RouteID]],0))</f>
        <v>DFW</v>
      </c>
      <c r="O9030">
        <f>INDEX(RoutesPivot[Distance],MATCH($C9030,RoutesPivot[[RouteID]:[RouteID]],0))</f>
        <v>700</v>
      </c>
      <c r="P9030">
        <f>INDEX(RoutesPivot[ListPrice],MATCH($C9030,RoutesPivot[[RouteID]:[RouteID]],0))</f>
        <v>200</v>
      </c>
      <c r="Q9030" t="str">
        <f>INDEX(AirportPivot[AirportName],MATCH($N9030,AirportPivot[[AirportID]:[AirportID]],0))</f>
        <v>Dallas/Fort Worth International</v>
      </c>
      <c r="R9030">
        <f>INDEX(AirportPivot[Gates (number of available)],MATCH($N9030,AirportPivot[[AirportID]:[AirportID]],0))</f>
        <v>130</v>
      </c>
    </row>
    <row r="9031" spans="1:18" x14ac:dyDescent="0.25">
      <c r="A9031" s="3" t="s">
        <v>9063</v>
      </c>
      <c r="B9031" s="12">
        <v>42211</v>
      </c>
      <c r="C9031" s="4" t="s">
        <v>33</v>
      </c>
      <c r="D9031" s="4">
        <v>1.2</v>
      </c>
      <c r="E9031" s="4">
        <v>98</v>
      </c>
      <c r="F9031" s="5">
        <v>0.79166666666666663</v>
      </c>
      <c r="G9031" s="6">
        <v>412.5</v>
      </c>
      <c r="H9031" s="7">
        <v>76312.5</v>
      </c>
      <c r="I9031" s="7">
        <f>FlightsPivot[[#This Row],[Total Fare]]*10%</f>
        <v>7631.25</v>
      </c>
      <c r="J9031" s="7">
        <f>FlightsPivot[[#This Row],[Total Fare]]+FlightsPivot[[#This Row],[10% tax ]]</f>
        <v>83943.75</v>
      </c>
      <c r="K9031" s="4">
        <v>7</v>
      </c>
      <c r="L9031" s="4">
        <v>2015</v>
      </c>
      <c r="M9031" t="str">
        <f>INDEX(RoutesPivot[DepAirport],MATCH($C9031,RoutesPivot[[RouteID]:[RouteID]],0))</f>
        <v>ORD</v>
      </c>
      <c r="N9031" t="str">
        <f>INDEX(RoutesPivot[AirportID],MATCH($C9031,RoutesPivot[[RouteID]:[RouteID]],0))</f>
        <v>SFO</v>
      </c>
      <c r="O9031">
        <f>INDEX(RoutesPivot[Distance],MATCH($C9031,RoutesPivot[[RouteID]:[RouteID]],0))</f>
        <v>1600</v>
      </c>
      <c r="P9031">
        <f>INDEX(RoutesPivot[ListPrice],MATCH($C9031,RoutesPivot[[RouteID]:[RouteID]],0))</f>
        <v>375</v>
      </c>
      <c r="Q9031" t="str">
        <f>INDEX(AirportPivot[AirportName],MATCH($N9031,AirportPivot[[AirportID]:[AirportID]],0))</f>
        <v>San Francisco International</v>
      </c>
      <c r="R9031">
        <f>INDEX(AirportPivot[Gates (number of available)],MATCH($N9031,AirportPivot[[AirportID]:[AirportID]],0))</f>
        <v>70</v>
      </c>
    </row>
    <row r="9032" spans="1:18" x14ac:dyDescent="0.25">
      <c r="A9032" s="3" t="s">
        <v>9064</v>
      </c>
      <c r="B9032" s="12">
        <v>42342</v>
      </c>
      <c r="C9032" s="4" t="s">
        <v>53</v>
      </c>
      <c r="D9032" s="4">
        <v>1.3</v>
      </c>
      <c r="E9032" s="4">
        <v>175</v>
      </c>
      <c r="F9032" s="5">
        <v>0.75</v>
      </c>
      <c r="G9032" s="6">
        <v>300</v>
      </c>
      <c r="H9032" s="7">
        <v>49500</v>
      </c>
      <c r="I9032" s="7">
        <f>FlightsPivot[[#This Row],[Total Fare]]*10%</f>
        <v>4950</v>
      </c>
      <c r="J9032" s="7">
        <f>FlightsPivot[[#This Row],[Total Fare]]+FlightsPivot[[#This Row],[10% tax ]]</f>
        <v>54450</v>
      </c>
      <c r="K9032" s="4">
        <v>12</v>
      </c>
      <c r="L9032" s="4">
        <v>2015</v>
      </c>
      <c r="M9032" t="str">
        <f>INDEX(RoutesPivot[DepAirport],MATCH($C9032,RoutesPivot[[RouteID]:[RouteID]],0))</f>
        <v>ORD</v>
      </c>
      <c r="N9032" t="str">
        <f>INDEX(RoutesPivot[AirportID],MATCH($C9032,RoutesPivot[[RouteID]:[RouteID]],0))</f>
        <v>FLL</v>
      </c>
      <c r="O9032">
        <f>INDEX(RoutesPivot[Distance],MATCH($C9032,RoutesPivot[[RouteID]:[RouteID]],0))</f>
        <v>940</v>
      </c>
      <c r="P9032">
        <f>INDEX(RoutesPivot[ListPrice],MATCH($C9032,RoutesPivot[[RouteID]:[RouteID]],0))</f>
        <v>300</v>
      </c>
      <c r="Q9032" t="str">
        <f>INDEX(AirportPivot[AirportName],MATCH($N9032,AirportPivot[[AirportID]:[AirportID]],0))</f>
        <v>Fort Lauderdale/Hollywood International</v>
      </c>
      <c r="R9032">
        <f>INDEX(AirportPivot[Gates (number of available)],MATCH($N9032,AirportPivot[[AirportID]:[AirportID]],0))</f>
        <v>55</v>
      </c>
    </row>
    <row r="9033" spans="1:18" x14ac:dyDescent="0.25">
      <c r="A9033" s="3" t="s">
        <v>9065</v>
      </c>
      <c r="B9033" s="12">
        <v>41697</v>
      </c>
      <c r="C9033" s="4" t="s">
        <v>103</v>
      </c>
      <c r="D9033" s="4">
        <v>2.4</v>
      </c>
      <c r="E9033" s="4">
        <v>157</v>
      </c>
      <c r="F9033" s="5">
        <v>0.29166666666666669</v>
      </c>
      <c r="G9033" s="6">
        <v>300</v>
      </c>
      <c r="H9033" s="7">
        <v>49500</v>
      </c>
      <c r="I9033" s="7">
        <f>FlightsPivot[[#This Row],[Total Fare]]*10%</f>
        <v>4950</v>
      </c>
      <c r="J9033" s="7">
        <f>FlightsPivot[[#This Row],[Total Fare]]+FlightsPivot[[#This Row],[10% tax ]]</f>
        <v>54450</v>
      </c>
      <c r="K9033" s="4">
        <v>2</v>
      </c>
      <c r="L9033" s="4">
        <v>2014</v>
      </c>
      <c r="M9033" t="str">
        <f>INDEX(RoutesPivot[DepAirport],MATCH($C9033,RoutesPivot[[RouteID]:[RouteID]],0))</f>
        <v>ORD</v>
      </c>
      <c r="N9033" t="str">
        <f>INDEX(RoutesPivot[AirportID],MATCH($C9033,RoutesPivot[[RouteID]:[RouteID]],0))</f>
        <v>IAD</v>
      </c>
      <c r="O9033">
        <f>INDEX(RoutesPivot[Distance],MATCH($C9033,RoutesPivot[[RouteID]:[RouteID]],0))</f>
        <v>515</v>
      </c>
      <c r="P9033">
        <f>INDEX(RoutesPivot[ListPrice],MATCH($C9033,RoutesPivot[[RouteID]:[RouteID]],0))</f>
        <v>300</v>
      </c>
      <c r="Q9033" t="str">
        <f>INDEX(AirportPivot[AirportName],MATCH($N9033,AirportPivot[[AirportID]:[AirportID]],0))</f>
        <v>Washington Dulles International</v>
      </c>
      <c r="R9033">
        <f>INDEX(AirportPivot[Gates (number of available)],MATCH($N9033,AirportPivot[[AirportID]:[AirportID]],0))</f>
        <v>95</v>
      </c>
    </row>
    <row r="9034" spans="1:18" x14ac:dyDescent="0.25">
      <c r="A9034" s="3" t="s">
        <v>9066</v>
      </c>
      <c r="B9034" s="12">
        <v>42150</v>
      </c>
      <c r="C9034" s="4" t="s">
        <v>13</v>
      </c>
      <c r="D9034" s="4">
        <v>3.8</v>
      </c>
      <c r="E9034" s="4">
        <v>30</v>
      </c>
      <c r="F9034" s="5">
        <v>0.29166666666666669</v>
      </c>
      <c r="G9034" s="6">
        <v>250</v>
      </c>
      <c r="H9034" s="7">
        <v>46250</v>
      </c>
      <c r="I9034" s="7">
        <f>FlightsPivot[[#This Row],[Total Fare]]*10%</f>
        <v>4625</v>
      </c>
      <c r="J9034" s="7">
        <f>FlightsPivot[[#This Row],[Total Fare]]+FlightsPivot[[#This Row],[10% tax ]]</f>
        <v>50875</v>
      </c>
      <c r="K9034" s="4">
        <v>5</v>
      </c>
      <c r="L9034" s="4">
        <v>2015</v>
      </c>
      <c r="M9034" t="str">
        <f>INDEX(RoutesPivot[DepAirport],MATCH($C9034,RoutesPivot[[RouteID]:[RouteID]],0))</f>
        <v>ORD</v>
      </c>
      <c r="N9034" t="str">
        <f>INDEX(RoutesPivot[AirportID],MATCH($C9034,RoutesPivot[[RouteID]:[RouteID]],0))</f>
        <v>JFK</v>
      </c>
      <c r="O9034">
        <f>INDEX(RoutesPivot[Distance],MATCH($C9034,RoutesPivot[[RouteID]:[RouteID]],0))</f>
        <v>619</v>
      </c>
      <c r="P9034">
        <f>INDEX(RoutesPivot[ListPrice],MATCH($C9034,RoutesPivot[[RouteID]:[RouteID]],0))</f>
        <v>250</v>
      </c>
      <c r="Q9034" t="str">
        <f>INDEX(AirportPivot[AirportName],MATCH($N9034,AirportPivot[[AirportID]:[AirportID]],0))</f>
        <v>John F Kennedy International</v>
      </c>
      <c r="R9034">
        <f>INDEX(AirportPivot[Gates (number of available)],MATCH($N9034,AirportPivot[[AirportID]:[AirportID]],0))</f>
        <v>120</v>
      </c>
    </row>
    <row r="9035" spans="1:18" x14ac:dyDescent="0.25">
      <c r="A9035" s="3" t="s">
        <v>9067</v>
      </c>
      <c r="B9035" s="12">
        <v>41733</v>
      </c>
      <c r="C9035" s="4" t="s">
        <v>98</v>
      </c>
      <c r="D9035" s="4">
        <v>1.5</v>
      </c>
      <c r="E9035" s="4">
        <v>164</v>
      </c>
      <c r="F9035" s="5">
        <v>0.83333333333333337</v>
      </c>
      <c r="G9035" s="6">
        <v>275</v>
      </c>
      <c r="H9035" s="7">
        <v>45375</v>
      </c>
      <c r="I9035" s="7">
        <f>FlightsPivot[[#This Row],[Total Fare]]*10%</f>
        <v>4537.5</v>
      </c>
      <c r="J9035" s="7">
        <f>FlightsPivot[[#This Row],[Total Fare]]+FlightsPivot[[#This Row],[10% tax ]]</f>
        <v>49912.5</v>
      </c>
      <c r="K9035" s="4">
        <v>4</v>
      </c>
      <c r="L9035" s="4">
        <v>2014</v>
      </c>
      <c r="M9035" t="str">
        <f>INDEX(RoutesPivot[DepAirport],MATCH($C9035,RoutesPivot[[RouteID]:[RouteID]],0))</f>
        <v>ORD</v>
      </c>
      <c r="N9035" t="str">
        <f>INDEX(RoutesPivot[AirportID],MATCH($C9035,RoutesPivot[[RouteID]:[RouteID]],0))</f>
        <v>PHL</v>
      </c>
      <c r="O9035">
        <f>INDEX(RoutesPivot[Distance],MATCH($C9035,RoutesPivot[[RouteID]:[RouteID]],0))</f>
        <v>580</v>
      </c>
      <c r="P9035">
        <f>INDEX(RoutesPivot[ListPrice],MATCH($C9035,RoutesPivot[[RouteID]:[RouteID]],0))</f>
        <v>275</v>
      </c>
      <c r="Q9035" t="str">
        <f>INDEX(AirportPivot[AirportName],MATCH($N9035,AirportPivot[[AirportID]:[AirportID]],0))</f>
        <v>Philadelphia International</v>
      </c>
      <c r="R9035">
        <f>INDEX(AirportPivot[Gates (number of available)],MATCH($N9035,AirportPivot[[AirportID]:[AirportID]],0))</f>
        <v>89</v>
      </c>
    </row>
    <row r="9036" spans="1:18" x14ac:dyDescent="0.25">
      <c r="A9036" s="3" t="s">
        <v>9068</v>
      </c>
      <c r="B9036" s="12">
        <v>42205</v>
      </c>
      <c r="C9036" s="4" t="s">
        <v>19</v>
      </c>
      <c r="D9036" s="4">
        <v>2.5</v>
      </c>
      <c r="E9036" s="4">
        <v>145</v>
      </c>
      <c r="F9036" s="5">
        <v>0.8125</v>
      </c>
      <c r="G9036" s="6">
        <v>220</v>
      </c>
      <c r="H9036" s="7">
        <v>40700</v>
      </c>
      <c r="I9036" s="7">
        <f>FlightsPivot[[#This Row],[Total Fare]]*10%</f>
        <v>4070</v>
      </c>
      <c r="J9036" s="7">
        <f>FlightsPivot[[#This Row],[Total Fare]]+FlightsPivot[[#This Row],[10% tax ]]</f>
        <v>44770</v>
      </c>
      <c r="K9036" s="4">
        <v>7</v>
      </c>
      <c r="L9036" s="4">
        <v>2015</v>
      </c>
      <c r="M9036" t="str">
        <f>INDEX(RoutesPivot[DepAirport],MATCH($C9036,RoutesPivot[[RouteID]:[RouteID]],0))</f>
        <v>ORD</v>
      </c>
      <c r="N9036" t="str">
        <f>INDEX(RoutesPivot[AirportID],MATCH($C9036,RoutesPivot[[RouteID]:[RouteID]],0))</f>
        <v>IAH</v>
      </c>
      <c r="O9036">
        <f>INDEX(RoutesPivot[Distance],MATCH($C9036,RoutesPivot[[RouteID]:[RouteID]],0))</f>
        <v>800</v>
      </c>
      <c r="P9036">
        <f>INDEX(RoutesPivot[ListPrice],MATCH($C9036,RoutesPivot[[RouteID]:[RouteID]],0))</f>
        <v>200</v>
      </c>
      <c r="Q9036" t="str">
        <f>INDEX(AirportPivot[AirportName],MATCH($N9036,AirportPivot[[AirportID]:[AirportID]],0))</f>
        <v>George Bush Intercontinental/Houston</v>
      </c>
      <c r="R9036">
        <f>INDEX(AirportPivot[Gates (number of available)],MATCH($N9036,AirportPivot[[AirportID]:[AirportID]],0))</f>
        <v>80</v>
      </c>
    </row>
    <row r="9037" spans="1:18" x14ac:dyDescent="0.25">
      <c r="A9037" s="3" t="s">
        <v>9069</v>
      </c>
      <c r="B9037" s="12">
        <v>42198</v>
      </c>
      <c r="C9037" s="4" t="s">
        <v>53</v>
      </c>
      <c r="D9037" s="4">
        <v>1.3</v>
      </c>
      <c r="E9037" s="4">
        <v>105</v>
      </c>
      <c r="F9037" s="5">
        <v>0.5625</v>
      </c>
      <c r="G9037" s="6">
        <v>330</v>
      </c>
      <c r="H9037" s="7">
        <v>61050</v>
      </c>
      <c r="I9037" s="7">
        <f>FlightsPivot[[#This Row],[Total Fare]]*10%</f>
        <v>6105</v>
      </c>
      <c r="J9037" s="7">
        <f>FlightsPivot[[#This Row],[Total Fare]]+FlightsPivot[[#This Row],[10% tax ]]</f>
        <v>67155</v>
      </c>
      <c r="K9037" s="4">
        <v>7</v>
      </c>
      <c r="L9037" s="4">
        <v>2015</v>
      </c>
      <c r="M9037" t="str">
        <f>INDEX(RoutesPivot[DepAirport],MATCH($C9037,RoutesPivot[[RouteID]:[RouteID]],0))</f>
        <v>ORD</v>
      </c>
      <c r="N9037" t="str">
        <f>INDEX(RoutesPivot[AirportID],MATCH($C9037,RoutesPivot[[RouteID]:[RouteID]],0))</f>
        <v>FLL</v>
      </c>
      <c r="O9037">
        <f>INDEX(RoutesPivot[Distance],MATCH($C9037,RoutesPivot[[RouteID]:[RouteID]],0))</f>
        <v>940</v>
      </c>
      <c r="P9037">
        <f>INDEX(RoutesPivot[ListPrice],MATCH($C9037,RoutesPivot[[RouteID]:[RouteID]],0))</f>
        <v>300</v>
      </c>
      <c r="Q9037" t="str">
        <f>INDEX(AirportPivot[AirportName],MATCH($N9037,AirportPivot[[AirportID]:[AirportID]],0))</f>
        <v>Fort Lauderdale/Hollywood International</v>
      </c>
      <c r="R9037">
        <f>INDEX(AirportPivot[Gates (number of available)],MATCH($N9037,AirportPivot[[AirportID]:[AirportID]],0))</f>
        <v>55</v>
      </c>
    </row>
    <row r="9038" spans="1:18" x14ac:dyDescent="0.25">
      <c r="A9038" s="3" t="s">
        <v>9070</v>
      </c>
      <c r="B9038" s="12">
        <v>41658</v>
      </c>
      <c r="C9038" s="4" t="s">
        <v>19</v>
      </c>
      <c r="D9038" s="4">
        <v>1.2</v>
      </c>
      <c r="E9038" s="4">
        <v>165</v>
      </c>
      <c r="F9038" s="5">
        <v>0.29166666666666669</v>
      </c>
      <c r="G9038" s="6">
        <v>200</v>
      </c>
      <c r="H9038" s="7">
        <v>33000</v>
      </c>
      <c r="I9038" s="7">
        <f>FlightsPivot[[#This Row],[Total Fare]]*10%</f>
        <v>3300</v>
      </c>
      <c r="J9038" s="7">
        <f>FlightsPivot[[#This Row],[Total Fare]]+FlightsPivot[[#This Row],[10% tax ]]</f>
        <v>36300</v>
      </c>
      <c r="K9038" s="4">
        <v>1</v>
      </c>
      <c r="L9038" s="4">
        <v>2014</v>
      </c>
      <c r="M9038" t="str">
        <f>INDEX(RoutesPivot[DepAirport],MATCH($C9038,RoutesPivot[[RouteID]:[RouteID]],0))</f>
        <v>ORD</v>
      </c>
      <c r="N9038" t="str">
        <f>INDEX(RoutesPivot[AirportID],MATCH($C9038,RoutesPivot[[RouteID]:[RouteID]],0))</f>
        <v>IAH</v>
      </c>
      <c r="O9038">
        <f>INDEX(RoutesPivot[Distance],MATCH($C9038,RoutesPivot[[RouteID]:[RouteID]],0))</f>
        <v>800</v>
      </c>
      <c r="P9038">
        <f>INDEX(RoutesPivot[ListPrice],MATCH($C9038,RoutesPivot[[RouteID]:[RouteID]],0))</f>
        <v>200</v>
      </c>
      <c r="Q9038" t="str">
        <f>INDEX(AirportPivot[AirportName],MATCH($N9038,AirportPivot[[AirportID]:[AirportID]],0))</f>
        <v>George Bush Intercontinental/Houston</v>
      </c>
      <c r="R9038">
        <f>INDEX(AirportPivot[Gates (number of available)],MATCH($N9038,AirportPivot[[AirportID]:[AirportID]],0))</f>
        <v>80</v>
      </c>
    </row>
    <row r="9039" spans="1:18" x14ac:dyDescent="0.25">
      <c r="A9039" s="3" t="s">
        <v>9071</v>
      </c>
      <c r="B9039" s="12">
        <v>41957</v>
      </c>
      <c r="C9039" s="4" t="s">
        <v>15</v>
      </c>
      <c r="D9039" s="4">
        <v>1</v>
      </c>
      <c r="E9039" s="4">
        <v>114</v>
      </c>
      <c r="F9039" s="5">
        <v>0.79166666666666663</v>
      </c>
      <c r="G9039" s="6">
        <v>225</v>
      </c>
      <c r="H9039" s="7">
        <v>41625</v>
      </c>
      <c r="I9039" s="7">
        <f>FlightsPivot[[#This Row],[Total Fare]]*10%</f>
        <v>4162.5</v>
      </c>
      <c r="J9039" s="7">
        <f>FlightsPivot[[#This Row],[Total Fare]]+FlightsPivot[[#This Row],[10% tax ]]</f>
        <v>45787.5</v>
      </c>
      <c r="K9039" s="4">
        <v>11</v>
      </c>
      <c r="L9039" s="4">
        <v>2014</v>
      </c>
      <c r="M9039" t="str">
        <f>INDEX(RoutesPivot[DepAirport],MATCH($C9039,RoutesPivot[[RouteID]:[RouteID]],0))</f>
        <v>ORD</v>
      </c>
      <c r="N9039" t="str">
        <f>INDEX(RoutesPivot[AirportID],MATCH($C9039,RoutesPivot[[RouteID]:[RouteID]],0))</f>
        <v>EWR</v>
      </c>
      <c r="O9039">
        <f>INDEX(RoutesPivot[Distance],MATCH($C9039,RoutesPivot[[RouteID]:[RouteID]],0))</f>
        <v>600</v>
      </c>
      <c r="P9039">
        <f>INDEX(RoutesPivot[ListPrice],MATCH($C9039,RoutesPivot[[RouteID]:[RouteID]],0))</f>
        <v>225</v>
      </c>
      <c r="Q9039" t="str">
        <f>INDEX(AirportPivot[AirportName],MATCH($N9039,AirportPivot[[AirportID]:[AirportID]],0))</f>
        <v>Newark Liberty International</v>
      </c>
      <c r="R9039">
        <f>INDEX(AirportPivot[Gates (number of available)],MATCH($N9039,AirportPivot[[AirportID]:[AirportID]],0))</f>
        <v>82</v>
      </c>
    </row>
    <row r="9040" spans="1:18" x14ac:dyDescent="0.25">
      <c r="A9040" s="3" t="s">
        <v>9072</v>
      </c>
      <c r="B9040" s="12">
        <v>41872</v>
      </c>
      <c r="C9040" s="4" t="s">
        <v>98</v>
      </c>
      <c r="D9040" s="4">
        <v>1.2</v>
      </c>
      <c r="E9040" s="4">
        <v>12</v>
      </c>
      <c r="F9040" s="5">
        <v>0.79166666666666663</v>
      </c>
      <c r="G9040" s="6">
        <v>302.5</v>
      </c>
      <c r="H9040" s="7">
        <v>55962.5</v>
      </c>
      <c r="I9040" s="7">
        <f>FlightsPivot[[#This Row],[Total Fare]]*10%</f>
        <v>5596.25</v>
      </c>
      <c r="J9040" s="7">
        <f>FlightsPivot[[#This Row],[Total Fare]]+FlightsPivot[[#This Row],[10% tax ]]</f>
        <v>61558.75</v>
      </c>
      <c r="K9040" s="4">
        <v>8</v>
      </c>
      <c r="L9040" s="4">
        <v>2014</v>
      </c>
      <c r="M9040" t="str">
        <f>INDEX(RoutesPivot[DepAirport],MATCH($C9040,RoutesPivot[[RouteID]:[RouteID]],0))</f>
        <v>ORD</v>
      </c>
      <c r="N9040" t="str">
        <f>INDEX(RoutesPivot[AirportID],MATCH($C9040,RoutesPivot[[RouteID]:[RouteID]],0))</f>
        <v>PHL</v>
      </c>
      <c r="O9040">
        <f>INDEX(RoutesPivot[Distance],MATCH($C9040,RoutesPivot[[RouteID]:[RouteID]],0))</f>
        <v>580</v>
      </c>
      <c r="P9040">
        <f>INDEX(RoutesPivot[ListPrice],MATCH($C9040,RoutesPivot[[RouteID]:[RouteID]],0))</f>
        <v>275</v>
      </c>
      <c r="Q9040" t="str">
        <f>INDEX(AirportPivot[AirportName],MATCH($N9040,AirportPivot[[AirportID]:[AirportID]],0))</f>
        <v>Philadelphia International</v>
      </c>
      <c r="R9040">
        <f>INDEX(AirportPivot[Gates (number of available)],MATCH($N9040,AirportPivot[[AirportID]:[AirportID]],0))</f>
        <v>89</v>
      </c>
    </row>
    <row r="9041" spans="1:18" x14ac:dyDescent="0.25">
      <c r="A9041" s="3" t="s">
        <v>9073</v>
      </c>
      <c r="B9041" s="12">
        <v>41827</v>
      </c>
      <c r="C9041" s="4" t="s">
        <v>27</v>
      </c>
      <c r="D9041" s="4">
        <v>7.9</v>
      </c>
      <c r="E9041" s="4">
        <v>151</v>
      </c>
      <c r="F9041" s="5">
        <v>0.52083333333333337</v>
      </c>
      <c r="G9041" s="6">
        <v>220</v>
      </c>
      <c r="H9041" s="7">
        <v>40700</v>
      </c>
      <c r="I9041" s="7">
        <f>FlightsPivot[[#This Row],[Total Fare]]*10%</f>
        <v>4070</v>
      </c>
      <c r="J9041" s="7">
        <f>FlightsPivot[[#This Row],[Total Fare]]+FlightsPivot[[#This Row],[10% tax ]]</f>
        <v>44770</v>
      </c>
      <c r="K9041" s="4">
        <v>7</v>
      </c>
      <c r="L9041" s="4">
        <v>2014</v>
      </c>
      <c r="M9041" t="str">
        <f>INDEX(RoutesPivot[DepAirport],MATCH($C9041,RoutesPivot[[RouteID]:[RouteID]],0))</f>
        <v>ORD</v>
      </c>
      <c r="N9041" t="str">
        <f>INDEX(RoutesPivot[AirportID],MATCH($C9041,RoutesPivot[[RouteID]:[RouteID]],0))</f>
        <v>ATL</v>
      </c>
      <c r="O9041">
        <f>INDEX(RoutesPivot[Distance],MATCH($C9041,RoutesPivot[[RouteID]:[RouteID]],0))</f>
        <v>510</v>
      </c>
      <c r="P9041">
        <f>INDEX(RoutesPivot[ListPrice],MATCH($C9041,RoutesPivot[[RouteID]:[RouteID]],0))</f>
        <v>200</v>
      </c>
      <c r="Q9041" t="str">
        <f>INDEX(AirportPivot[AirportName],MATCH($N9041,AirportPivot[[AirportID]:[AirportID]],0))</f>
        <v>Hartsfield-Jackson Atlanta International</v>
      </c>
      <c r="R9041">
        <f>INDEX(AirportPivot[Gates (number of available)],MATCH($N9041,AirportPivot[[AirportID]:[AirportID]],0))</f>
        <v>100</v>
      </c>
    </row>
    <row r="9042" spans="1:18" x14ac:dyDescent="0.25">
      <c r="A9042" s="3" t="s">
        <v>9074</v>
      </c>
      <c r="B9042" s="12">
        <v>42168</v>
      </c>
      <c r="C9042" s="4" t="s">
        <v>17</v>
      </c>
      <c r="D9042" s="4">
        <v>6.2</v>
      </c>
      <c r="E9042" s="4">
        <v>59</v>
      </c>
      <c r="F9042" s="5">
        <v>0.875</v>
      </c>
      <c r="G9042" s="6">
        <v>385</v>
      </c>
      <c r="H9042" s="7">
        <v>63525</v>
      </c>
      <c r="I9042" s="7">
        <f>FlightsPivot[[#This Row],[Total Fare]]*10%</f>
        <v>6352.5</v>
      </c>
      <c r="J9042" s="7">
        <f>FlightsPivot[[#This Row],[Total Fare]]+FlightsPivot[[#This Row],[10% tax ]]</f>
        <v>69877.5</v>
      </c>
      <c r="K9042" s="4">
        <v>6</v>
      </c>
      <c r="L9042" s="4">
        <v>2015</v>
      </c>
      <c r="M9042" t="str">
        <f>INDEX(RoutesPivot[DepAirport],MATCH($C9042,RoutesPivot[[RouteID]:[RouteID]],0))</f>
        <v>ORD</v>
      </c>
      <c r="N9042" t="str">
        <f>INDEX(RoutesPivot[AirportID],MATCH($C9042,RoutesPivot[[RouteID]:[RouteID]],0))</f>
        <v>LAX</v>
      </c>
      <c r="O9042">
        <f>INDEX(RoutesPivot[Distance],MATCH($C9042,RoutesPivot[[RouteID]:[RouteID]],0))</f>
        <v>1518</v>
      </c>
      <c r="P9042">
        <f>INDEX(RoutesPivot[ListPrice],MATCH($C9042,RoutesPivot[[RouteID]:[RouteID]],0))</f>
        <v>350</v>
      </c>
      <c r="Q9042" t="str">
        <f>INDEX(AirportPivot[AirportName],MATCH($N9042,AirportPivot[[AirportID]:[AirportID]],0))</f>
        <v>Los Angeles International</v>
      </c>
      <c r="R9042">
        <f>INDEX(AirportPivot[Gates (number of available)],MATCH($N9042,AirportPivot[[AirportID]:[AirportID]],0))</f>
        <v>86</v>
      </c>
    </row>
    <row r="9043" spans="1:18" x14ac:dyDescent="0.25">
      <c r="A9043" s="3" t="s">
        <v>9075</v>
      </c>
      <c r="B9043" s="12">
        <v>41678</v>
      </c>
      <c r="C9043" s="4" t="s">
        <v>13</v>
      </c>
      <c r="D9043" s="4">
        <v>2.2000000000000002</v>
      </c>
      <c r="E9043" s="4">
        <v>17</v>
      </c>
      <c r="F9043" s="5">
        <v>0.75</v>
      </c>
      <c r="G9043" s="6">
        <v>250</v>
      </c>
      <c r="H9043" s="7">
        <v>46250</v>
      </c>
      <c r="I9043" s="7">
        <f>FlightsPivot[[#This Row],[Total Fare]]*10%</f>
        <v>4625</v>
      </c>
      <c r="J9043" s="7">
        <f>FlightsPivot[[#This Row],[Total Fare]]+FlightsPivot[[#This Row],[10% tax ]]</f>
        <v>50875</v>
      </c>
      <c r="K9043" s="4">
        <v>2</v>
      </c>
      <c r="L9043" s="4">
        <v>2014</v>
      </c>
      <c r="M9043" t="str">
        <f>INDEX(RoutesPivot[DepAirport],MATCH($C9043,RoutesPivot[[RouteID]:[RouteID]],0))</f>
        <v>ORD</v>
      </c>
      <c r="N9043" t="str">
        <f>INDEX(RoutesPivot[AirportID],MATCH($C9043,RoutesPivot[[RouteID]:[RouteID]],0))</f>
        <v>JFK</v>
      </c>
      <c r="O9043">
        <f>INDEX(RoutesPivot[Distance],MATCH($C9043,RoutesPivot[[RouteID]:[RouteID]],0))</f>
        <v>619</v>
      </c>
      <c r="P9043">
        <f>INDEX(RoutesPivot[ListPrice],MATCH($C9043,RoutesPivot[[RouteID]:[RouteID]],0))</f>
        <v>250</v>
      </c>
      <c r="Q9043" t="str">
        <f>INDEX(AirportPivot[AirportName],MATCH($N9043,AirportPivot[[AirportID]:[AirportID]],0))</f>
        <v>John F Kennedy International</v>
      </c>
      <c r="R9043">
        <f>INDEX(AirportPivot[Gates (number of available)],MATCH($N9043,AirportPivot[[AirportID]:[AirportID]],0))</f>
        <v>120</v>
      </c>
    </row>
    <row r="9044" spans="1:18" x14ac:dyDescent="0.25">
      <c r="A9044" s="3" t="s">
        <v>9076</v>
      </c>
      <c r="B9044" s="12">
        <v>41974</v>
      </c>
      <c r="C9044" s="4" t="s">
        <v>27</v>
      </c>
      <c r="D9044" s="4">
        <v>8.6</v>
      </c>
      <c r="E9044" s="4">
        <v>160</v>
      </c>
      <c r="F9044" s="5">
        <v>0.52083333333333337</v>
      </c>
      <c r="G9044" s="6">
        <v>200</v>
      </c>
      <c r="H9044" s="7">
        <v>33000</v>
      </c>
      <c r="I9044" s="7">
        <f>FlightsPivot[[#This Row],[Total Fare]]*10%</f>
        <v>3300</v>
      </c>
      <c r="J9044" s="7">
        <f>FlightsPivot[[#This Row],[Total Fare]]+FlightsPivot[[#This Row],[10% tax ]]</f>
        <v>36300</v>
      </c>
      <c r="K9044" s="4">
        <v>12</v>
      </c>
      <c r="L9044" s="4">
        <v>2014</v>
      </c>
      <c r="M9044" t="str">
        <f>INDEX(RoutesPivot[DepAirport],MATCH($C9044,RoutesPivot[[RouteID]:[RouteID]],0))</f>
        <v>ORD</v>
      </c>
      <c r="N9044" t="str">
        <f>INDEX(RoutesPivot[AirportID],MATCH($C9044,RoutesPivot[[RouteID]:[RouteID]],0))</f>
        <v>ATL</v>
      </c>
      <c r="O9044">
        <f>INDEX(RoutesPivot[Distance],MATCH($C9044,RoutesPivot[[RouteID]:[RouteID]],0))</f>
        <v>510</v>
      </c>
      <c r="P9044">
        <f>INDEX(RoutesPivot[ListPrice],MATCH($C9044,RoutesPivot[[RouteID]:[RouteID]],0))</f>
        <v>200</v>
      </c>
      <c r="Q9044" t="str">
        <f>INDEX(AirportPivot[AirportName],MATCH($N9044,AirportPivot[[AirportID]:[AirportID]],0))</f>
        <v>Hartsfield-Jackson Atlanta International</v>
      </c>
      <c r="R9044">
        <f>INDEX(AirportPivot[Gates (number of available)],MATCH($N9044,AirportPivot[[AirportID]:[AirportID]],0))</f>
        <v>100</v>
      </c>
    </row>
    <row r="9045" spans="1:18" x14ac:dyDescent="0.25">
      <c r="A9045" s="3" t="s">
        <v>9077</v>
      </c>
      <c r="B9045" s="12">
        <v>42248</v>
      </c>
      <c r="C9045" s="4" t="s">
        <v>98</v>
      </c>
      <c r="D9045" s="4">
        <v>2.8</v>
      </c>
      <c r="E9045" s="4">
        <v>122</v>
      </c>
      <c r="F9045" s="5">
        <v>0.79166666666666663</v>
      </c>
      <c r="G9045" s="6">
        <v>275</v>
      </c>
      <c r="H9045" s="7">
        <v>50875</v>
      </c>
      <c r="I9045" s="7">
        <f>FlightsPivot[[#This Row],[Total Fare]]*10%</f>
        <v>5087.5</v>
      </c>
      <c r="J9045" s="7">
        <f>FlightsPivot[[#This Row],[Total Fare]]+FlightsPivot[[#This Row],[10% tax ]]</f>
        <v>55962.5</v>
      </c>
      <c r="K9045" s="4">
        <v>9</v>
      </c>
      <c r="L9045" s="4">
        <v>2015</v>
      </c>
      <c r="M9045" t="str">
        <f>INDEX(RoutesPivot[DepAirport],MATCH($C9045,RoutesPivot[[RouteID]:[RouteID]],0))</f>
        <v>ORD</v>
      </c>
      <c r="N9045" t="str">
        <f>INDEX(RoutesPivot[AirportID],MATCH($C9045,RoutesPivot[[RouteID]:[RouteID]],0))</f>
        <v>PHL</v>
      </c>
      <c r="O9045">
        <f>INDEX(RoutesPivot[Distance],MATCH($C9045,RoutesPivot[[RouteID]:[RouteID]],0))</f>
        <v>580</v>
      </c>
      <c r="P9045">
        <f>INDEX(RoutesPivot[ListPrice],MATCH($C9045,RoutesPivot[[RouteID]:[RouteID]],0))</f>
        <v>275</v>
      </c>
      <c r="Q9045" t="str">
        <f>INDEX(AirportPivot[AirportName],MATCH($N9045,AirportPivot[[AirportID]:[AirportID]],0))</f>
        <v>Philadelphia International</v>
      </c>
      <c r="R9045">
        <f>INDEX(AirportPivot[Gates (number of available)],MATCH($N9045,AirportPivot[[AirportID]:[AirportID]],0))</f>
        <v>89</v>
      </c>
    </row>
    <row r="9046" spans="1:18" x14ac:dyDescent="0.25">
      <c r="A9046" s="3" t="s">
        <v>9078</v>
      </c>
      <c r="B9046" s="12">
        <v>41941</v>
      </c>
      <c r="C9046" s="4" t="s">
        <v>30</v>
      </c>
      <c r="D9046" s="4">
        <v>2.8</v>
      </c>
      <c r="E9046" s="4">
        <v>115</v>
      </c>
      <c r="F9046" s="5">
        <v>0.79166666666666663</v>
      </c>
      <c r="G9046" s="6">
        <v>250</v>
      </c>
      <c r="H9046" s="7">
        <v>46250</v>
      </c>
      <c r="I9046" s="7">
        <f>FlightsPivot[[#This Row],[Total Fare]]*10%</f>
        <v>4625</v>
      </c>
      <c r="J9046" s="7">
        <f>FlightsPivot[[#This Row],[Total Fare]]+FlightsPivot[[#This Row],[10% tax ]]</f>
        <v>50875</v>
      </c>
      <c r="K9046" s="4">
        <v>10</v>
      </c>
      <c r="L9046" s="4">
        <v>2014</v>
      </c>
      <c r="M9046" t="str">
        <f>INDEX(RoutesPivot[DepAirport],MATCH($C9046,RoutesPivot[[RouteID]:[RouteID]],0))</f>
        <v>ORD</v>
      </c>
      <c r="N9046" t="str">
        <f>INDEX(RoutesPivot[AirportID],MATCH($C9046,RoutesPivot[[RouteID]:[RouteID]],0))</f>
        <v>MCO</v>
      </c>
      <c r="O9046">
        <f>INDEX(RoutesPivot[Distance],MATCH($C9046,RoutesPivot[[RouteID]:[RouteID]],0))</f>
        <v>850</v>
      </c>
      <c r="P9046">
        <f>INDEX(RoutesPivot[ListPrice],MATCH($C9046,RoutesPivot[[RouteID]:[RouteID]],0))</f>
        <v>250</v>
      </c>
      <c r="Q9046" t="str">
        <f>INDEX(AirportPivot[AirportName],MATCH($N9046,AirportPivot[[AirportID]:[AirportID]],0))</f>
        <v>Orlando International</v>
      </c>
      <c r="R9046">
        <f>INDEX(AirportPivot[Gates (number of available)],MATCH($N9046,AirportPivot[[AirportID]:[AirportID]],0))</f>
        <v>67</v>
      </c>
    </row>
    <row r="9047" spans="1:18" x14ac:dyDescent="0.25">
      <c r="A9047" s="3" t="s">
        <v>9079</v>
      </c>
      <c r="B9047" s="12">
        <v>41889</v>
      </c>
      <c r="C9047" s="4" t="s">
        <v>33</v>
      </c>
      <c r="D9047" s="4">
        <v>3.4</v>
      </c>
      <c r="E9047" s="4">
        <v>203</v>
      </c>
      <c r="F9047" s="5">
        <v>0.58333333333333337</v>
      </c>
      <c r="G9047" s="6">
        <v>375</v>
      </c>
      <c r="H9047" s="7">
        <v>61875</v>
      </c>
      <c r="I9047" s="7">
        <f>FlightsPivot[[#This Row],[Total Fare]]*10%</f>
        <v>6187.5</v>
      </c>
      <c r="J9047" s="7">
        <f>FlightsPivot[[#This Row],[Total Fare]]+FlightsPivot[[#This Row],[10% tax ]]</f>
        <v>68062.5</v>
      </c>
      <c r="K9047" s="4">
        <v>9</v>
      </c>
      <c r="L9047" s="4">
        <v>2014</v>
      </c>
      <c r="M9047" t="str">
        <f>INDEX(RoutesPivot[DepAirport],MATCH($C9047,RoutesPivot[[RouteID]:[RouteID]],0))</f>
        <v>ORD</v>
      </c>
      <c r="N9047" t="str">
        <f>INDEX(RoutesPivot[AirportID],MATCH($C9047,RoutesPivot[[RouteID]:[RouteID]],0))</f>
        <v>SFO</v>
      </c>
      <c r="O9047">
        <f>INDEX(RoutesPivot[Distance],MATCH($C9047,RoutesPivot[[RouteID]:[RouteID]],0))</f>
        <v>1600</v>
      </c>
      <c r="P9047">
        <f>INDEX(RoutesPivot[ListPrice],MATCH($C9047,RoutesPivot[[RouteID]:[RouteID]],0))</f>
        <v>375</v>
      </c>
      <c r="Q9047" t="str">
        <f>INDEX(AirportPivot[AirportName],MATCH($N9047,AirportPivot[[AirportID]:[AirportID]],0))</f>
        <v>San Francisco International</v>
      </c>
      <c r="R9047">
        <f>INDEX(AirportPivot[Gates (number of available)],MATCH($N9047,AirportPivot[[AirportID]:[AirportID]],0))</f>
        <v>70</v>
      </c>
    </row>
    <row r="9048" spans="1:18" x14ac:dyDescent="0.25">
      <c r="A9048" s="3" t="s">
        <v>9080</v>
      </c>
      <c r="B9048" s="12">
        <v>41884</v>
      </c>
      <c r="C9048" s="4" t="s">
        <v>13</v>
      </c>
      <c r="D9048" s="4">
        <v>2.2000000000000002</v>
      </c>
      <c r="E9048" s="4">
        <v>83</v>
      </c>
      <c r="F9048" s="5">
        <v>0.54166666666666663</v>
      </c>
      <c r="G9048" s="6">
        <v>250</v>
      </c>
      <c r="H9048" s="7">
        <v>45250</v>
      </c>
      <c r="I9048" s="7">
        <f>FlightsPivot[[#This Row],[Total Fare]]*10%</f>
        <v>4525</v>
      </c>
      <c r="J9048" s="7">
        <f>FlightsPivot[[#This Row],[Total Fare]]+FlightsPivot[[#This Row],[10% tax ]]</f>
        <v>49775</v>
      </c>
      <c r="K9048" s="4">
        <v>9</v>
      </c>
      <c r="L9048" s="4">
        <v>2014</v>
      </c>
      <c r="M9048" t="str">
        <f>INDEX(RoutesPivot[DepAirport],MATCH($C9048,RoutesPivot[[RouteID]:[RouteID]],0))</f>
        <v>ORD</v>
      </c>
      <c r="N9048" t="str">
        <f>INDEX(RoutesPivot[AirportID],MATCH($C9048,RoutesPivot[[RouteID]:[RouteID]],0))</f>
        <v>JFK</v>
      </c>
      <c r="O9048">
        <f>INDEX(RoutesPivot[Distance],MATCH($C9048,RoutesPivot[[RouteID]:[RouteID]],0))</f>
        <v>619</v>
      </c>
      <c r="P9048">
        <f>INDEX(RoutesPivot[ListPrice],MATCH($C9048,RoutesPivot[[RouteID]:[RouteID]],0))</f>
        <v>250</v>
      </c>
      <c r="Q9048" t="str">
        <f>INDEX(AirportPivot[AirportName],MATCH($N9048,AirportPivot[[AirportID]:[AirportID]],0))</f>
        <v>John F Kennedy International</v>
      </c>
      <c r="R9048">
        <f>INDEX(AirportPivot[Gates (number of available)],MATCH($N9048,AirportPivot[[AirportID]:[AirportID]],0))</f>
        <v>120</v>
      </c>
    </row>
    <row r="9049" spans="1:18" x14ac:dyDescent="0.25">
      <c r="A9049" s="3" t="s">
        <v>9081</v>
      </c>
      <c r="B9049" s="12">
        <v>42146</v>
      </c>
      <c r="C9049" s="4" t="s">
        <v>98</v>
      </c>
      <c r="D9049" s="4">
        <v>1.7</v>
      </c>
      <c r="E9049" s="4">
        <v>19</v>
      </c>
      <c r="F9049" s="5">
        <v>0.85416666666666663</v>
      </c>
      <c r="G9049" s="6">
        <v>275</v>
      </c>
      <c r="H9049" s="7">
        <v>50875</v>
      </c>
      <c r="I9049" s="7">
        <f>FlightsPivot[[#This Row],[Total Fare]]*10%</f>
        <v>5087.5</v>
      </c>
      <c r="J9049" s="7">
        <f>FlightsPivot[[#This Row],[Total Fare]]+FlightsPivot[[#This Row],[10% tax ]]</f>
        <v>55962.5</v>
      </c>
      <c r="K9049" s="4">
        <v>5</v>
      </c>
      <c r="L9049" s="4">
        <v>2015</v>
      </c>
      <c r="M9049" t="str">
        <f>INDEX(RoutesPivot[DepAirport],MATCH($C9049,RoutesPivot[[RouteID]:[RouteID]],0))</f>
        <v>ORD</v>
      </c>
      <c r="N9049" t="str">
        <f>INDEX(RoutesPivot[AirportID],MATCH($C9049,RoutesPivot[[RouteID]:[RouteID]],0))</f>
        <v>PHL</v>
      </c>
      <c r="O9049">
        <f>INDEX(RoutesPivot[Distance],MATCH($C9049,RoutesPivot[[RouteID]:[RouteID]],0))</f>
        <v>580</v>
      </c>
      <c r="P9049">
        <f>INDEX(RoutesPivot[ListPrice],MATCH($C9049,RoutesPivot[[RouteID]:[RouteID]],0))</f>
        <v>275</v>
      </c>
      <c r="Q9049" t="str">
        <f>INDEX(AirportPivot[AirportName],MATCH($N9049,AirportPivot[[AirportID]:[AirportID]],0))</f>
        <v>Philadelphia International</v>
      </c>
      <c r="R9049">
        <f>INDEX(AirportPivot[Gates (number of available)],MATCH($N9049,AirportPivot[[AirportID]:[AirportID]],0))</f>
        <v>89</v>
      </c>
    </row>
    <row r="9050" spans="1:18" x14ac:dyDescent="0.25">
      <c r="A9050" s="3" t="s">
        <v>9082</v>
      </c>
      <c r="B9050" s="12">
        <v>41835</v>
      </c>
      <c r="C9050" s="4" t="s">
        <v>17</v>
      </c>
      <c r="D9050" s="4">
        <v>5</v>
      </c>
      <c r="E9050" s="4">
        <v>56</v>
      </c>
      <c r="F9050" s="5">
        <v>0.39583333333333331</v>
      </c>
      <c r="G9050" s="6">
        <v>385</v>
      </c>
      <c r="H9050" s="7">
        <v>63525</v>
      </c>
      <c r="I9050" s="7">
        <f>FlightsPivot[[#This Row],[Total Fare]]*10%</f>
        <v>6352.5</v>
      </c>
      <c r="J9050" s="7">
        <f>FlightsPivot[[#This Row],[Total Fare]]+FlightsPivot[[#This Row],[10% tax ]]</f>
        <v>69877.5</v>
      </c>
      <c r="K9050" s="4">
        <v>7</v>
      </c>
      <c r="L9050" s="4">
        <v>2014</v>
      </c>
      <c r="M9050" t="str">
        <f>INDEX(RoutesPivot[DepAirport],MATCH($C9050,RoutesPivot[[RouteID]:[RouteID]],0))</f>
        <v>ORD</v>
      </c>
      <c r="N9050" t="str">
        <f>INDEX(RoutesPivot[AirportID],MATCH($C9050,RoutesPivot[[RouteID]:[RouteID]],0))</f>
        <v>LAX</v>
      </c>
      <c r="O9050">
        <f>INDEX(RoutesPivot[Distance],MATCH($C9050,RoutesPivot[[RouteID]:[RouteID]],0))</f>
        <v>1518</v>
      </c>
      <c r="P9050">
        <f>INDEX(RoutesPivot[ListPrice],MATCH($C9050,RoutesPivot[[RouteID]:[RouteID]],0))</f>
        <v>350</v>
      </c>
      <c r="Q9050" t="str">
        <f>INDEX(AirportPivot[AirportName],MATCH($N9050,AirportPivot[[AirportID]:[AirportID]],0))</f>
        <v>Los Angeles International</v>
      </c>
      <c r="R9050">
        <f>INDEX(AirportPivot[Gates (number of available)],MATCH($N9050,AirportPivot[[AirportID]:[AirportID]],0))</f>
        <v>86</v>
      </c>
    </row>
    <row r="9051" spans="1:18" x14ac:dyDescent="0.25">
      <c r="A9051" s="3" t="s">
        <v>9083</v>
      </c>
      <c r="B9051" s="12">
        <v>41652</v>
      </c>
      <c r="C9051" s="4" t="s">
        <v>37</v>
      </c>
      <c r="D9051" s="4">
        <v>2.6</v>
      </c>
      <c r="E9051" s="4">
        <v>71</v>
      </c>
      <c r="F9051" s="5">
        <v>0.77083333333333337</v>
      </c>
      <c r="G9051" s="6">
        <v>350</v>
      </c>
      <c r="H9051" s="7">
        <v>63350</v>
      </c>
      <c r="I9051" s="7">
        <f>FlightsPivot[[#This Row],[Total Fare]]*10%</f>
        <v>6335</v>
      </c>
      <c r="J9051" s="7">
        <f>FlightsPivot[[#This Row],[Total Fare]]+FlightsPivot[[#This Row],[10% tax ]]</f>
        <v>69685</v>
      </c>
      <c r="K9051" s="4">
        <v>1</v>
      </c>
      <c r="L9051" s="4">
        <v>2014</v>
      </c>
      <c r="M9051" t="str">
        <f>INDEX(RoutesPivot[DepAirport],MATCH($C9051,RoutesPivot[[RouteID]:[RouteID]],0))</f>
        <v>ORD</v>
      </c>
      <c r="N9051" t="str">
        <f>INDEX(RoutesPivot[AirportID],MATCH($C9051,RoutesPivot[[RouteID]:[RouteID]],0))</f>
        <v>SEA</v>
      </c>
      <c r="O9051">
        <f>INDEX(RoutesPivot[Distance],MATCH($C9051,RoutesPivot[[RouteID]:[RouteID]],0))</f>
        <v>1500</v>
      </c>
      <c r="P9051">
        <f>INDEX(RoutesPivot[ListPrice],MATCH($C9051,RoutesPivot[[RouteID]:[RouteID]],0))</f>
        <v>350</v>
      </c>
      <c r="Q9051" t="str">
        <f>INDEX(AirportPivot[AirportName],MATCH($N9051,AirportPivot[[AirportID]:[AirportID]],0))</f>
        <v>Seattle-Tacoma International</v>
      </c>
      <c r="R9051">
        <f>INDEX(AirportPivot[Gates (number of available)],MATCH($N9051,AirportPivot[[AirportID]:[AirportID]],0))</f>
        <v>58</v>
      </c>
    </row>
    <row r="9052" spans="1:18" x14ac:dyDescent="0.25">
      <c r="A9052" s="3" t="s">
        <v>9084</v>
      </c>
      <c r="B9052" s="12">
        <v>41712</v>
      </c>
      <c r="C9052" s="4" t="s">
        <v>40</v>
      </c>
      <c r="D9052" s="4">
        <v>1.4</v>
      </c>
      <c r="E9052" s="4">
        <v>134</v>
      </c>
      <c r="F9052" s="5">
        <v>0.35416666666666669</v>
      </c>
      <c r="G9052" s="6">
        <v>115</v>
      </c>
      <c r="H9052" s="7">
        <v>21275</v>
      </c>
      <c r="I9052" s="7">
        <f>FlightsPivot[[#This Row],[Total Fare]]*10%</f>
        <v>2127.5</v>
      </c>
      <c r="J9052" s="7">
        <f>FlightsPivot[[#This Row],[Total Fare]]+FlightsPivot[[#This Row],[10% tax ]]</f>
        <v>23402.5</v>
      </c>
      <c r="K9052" s="4">
        <v>3</v>
      </c>
      <c r="L9052" s="4">
        <v>2014</v>
      </c>
      <c r="M9052" t="str">
        <f>INDEX(RoutesPivot[DepAirport],MATCH($C9052,RoutesPivot[[RouteID]:[RouteID]],0))</f>
        <v>ORD</v>
      </c>
      <c r="N9052" t="str">
        <f>INDEX(RoutesPivot[AirportID],MATCH($C9052,RoutesPivot[[RouteID]:[RouteID]],0))</f>
        <v>MSP</v>
      </c>
      <c r="O9052">
        <f>INDEX(RoutesPivot[Distance],MATCH($C9052,RoutesPivot[[RouteID]:[RouteID]],0))</f>
        <v>300</v>
      </c>
      <c r="P9052">
        <f>INDEX(RoutesPivot[ListPrice],MATCH($C9052,RoutesPivot[[RouteID]:[RouteID]],0))</f>
        <v>115</v>
      </c>
      <c r="Q9052" t="str">
        <f>INDEX(AirportPivot[AirportName],MATCH($N9052,AirportPivot[[AirportID]:[AirportID]],0))</f>
        <v>Minneapolis-St Paul International/Wold-Chamberlain</v>
      </c>
      <c r="R9052">
        <f>INDEX(AirportPivot[Gates (number of available)],MATCH($N9052,AirportPivot[[AirportID]:[AirportID]],0))</f>
        <v>65</v>
      </c>
    </row>
    <row r="9053" spans="1:18" x14ac:dyDescent="0.25">
      <c r="A9053" s="3" t="s">
        <v>9085</v>
      </c>
      <c r="B9053" s="12">
        <v>41707</v>
      </c>
      <c r="C9053" s="4" t="s">
        <v>15</v>
      </c>
      <c r="D9053" s="4">
        <v>0.9</v>
      </c>
      <c r="E9053" s="4">
        <v>7</v>
      </c>
      <c r="F9053" s="5">
        <v>0.54166666666666663</v>
      </c>
      <c r="G9053" s="6">
        <v>225</v>
      </c>
      <c r="H9053" s="7">
        <v>41625</v>
      </c>
      <c r="I9053" s="7">
        <f>FlightsPivot[[#This Row],[Total Fare]]*10%</f>
        <v>4162.5</v>
      </c>
      <c r="J9053" s="7">
        <f>FlightsPivot[[#This Row],[Total Fare]]+FlightsPivot[[#This Row],[10% tax ]]</f>
        <v>45787.5</v>
      </c>
      <c r="K9053" s="4">
        <v>3</v>
      </c>
      <c r="L9053" s="4">
        <v>2014</v>
      </c>
      <c r="M9053" t="str">
        <f>INDEX(RoutesPivot[DepAirport],MATCH($C9053,RoutesPivot[[RouteID]:[RouteID]],0))</f>
        <v>ORD</v>
      </c>
      <c r="N9053" t="str">
        <f>INDEX(RoutesPivot[AirportID],MATCH($C9053,RoutesPivot[[RouteID]:[RouteID]],0))</f>
        <v>EWR</v>
      </c>
      <c r="O9053">
        <f>INDEX(RoutesPivot[Distance],MATCH($C9053,RoutesPivot[[RouteID]:[RouteID]],0))</f>
        <v>600</v>
      </c>
      <c r="P9053">
        <f>INDEX(RoutesPivot[ListPrice],MATCH($C9053,RoutesPivot[[RouteID]:[RouteID]],0))</f>
        <v>225</v>
      </c>
      <c r="Q9053" t="str">
        <f>INDEX(AirportPivot[AirportName],MATCH($N9053,AirportPivot[[AirportID]:[AirportID]],0))</f>
        <v>Newark Liberty International</v>
      </c>
      <c r="R9053">
        <f>INDEX(AirportPivot[Gates (number of available)],MATCH($N9053,AirportPivot[[AirportID]:[AirportID]],0))</f>
        <v>82</v>
      </c>
    </row>
    <row r="9054" spans="1:18" x14ac:dyDescent="0.25">
      <c r="A9054" s="3" t="s">
        <v>9086</v>
      </c>
      <c r="B9054" s="12">
        <v>41969</v>
      </c>
      <c r="C9054" s="4" t="s">
        <v>40</v>
      </c>
      <c r="D9054" s="4">
        <v>6</v>
      </c>
      <c r="E9054" s="4">
        <v>146</v>
      </c>
      <c r="F9054" s="5">
        <v>0.64583333333333337</v>
      </c>
      <c r="G9054" s="6">
        <v>172.5</v>
      </c>
      <c r="H9054" s="7">
        <v>31912.5</v>
      </c>
      <c r="I9054" s="7">
        <f>FlightsPivot[[#This Row],[Total Fare]]*10%</f>
        <v>3191.25</v>
      </c>
      <c r="J9054" s="7">
        <f>FlightsPivot[[#This Row],[Total Fare]]+FlightsPivot[[#This Row],[10% tax ]]</f>
        <v>35103.75</v>
      </c>
      <c r="K9054" s="4">
        <v>11</v>
      </c>
      <c r="L9054" s="4">
        <v>2014</v>
      </c>
      <c r="M9054" t="str">
        <f>INDEX(RoutesPivot[DepAirport],MATCH($C9054,RoutesPivot[[RouteID]:[RouteID]],0))</f>
        <v>ORD</v>
      </c>
      <c r="N9054" t="str">
        <f>INDEX(RoutesPivot[AirportID],MATCH($C9054,RoutesPivot[[RouteID]:[RouteID]],0))</f>
        <v>MSP</v>
      </c>
      <c r="O9054">
        <f>INDEX(RoutesPivot[Distance],MATCH($C9054,RoutesPivot[[RouteID]:[RouteID]],0))</f>
        <v>300</v>
      </c>
      <c r="P9054">
        <f>INDEX(RoutesPivot[ListPrice],MATCH($C9054,RoutesPivot[[RouteID]:[RouteID]],0))</f>
        <v>115</v>
      </c>
      <c r="Q9054" t="str">
        <f>INDEX(AirportPivot[AirportName],MATCH($N9054,AirportPivot[[AirportID]:[AirportID]],0))</f>
        <v>Minneapolis-St Paul International/Wold-Chamberlain</v>
      </c>
      <c r="R9054">
        <f>INDEX(AirportPivot[Gates (number of available)],MATCH($N9054,AirportPivot[[AirportID]:[AirportID]],0))</f>
        <v>65</v>
      </c>
    </row>
    <row r="9055" spans="1:18" x14ac:dyDescent="0.25">
      <c r="A9055" s="3" t="s">
        <v>9087</v>
      </c>
      <c r="B9055" s="12">
        <v>42205</v>
      </c>
      <c r="C9055" s="4" t="s">
        <v>23</v>
      </c>
      <c r="D9055" s="4">
        <v>1.2</v>
      </c>
      <c r="E9055" s="4">
        <v>11</v>
      </c>
      <c r="F9055" s="5">
        <v>0.79166666666666663</v>
      </c>
      <c r="G9055" s="6">
        <v>330</v>
      </c>
      <c r="H9055" s="7">
        <v>61050</v>
      </c>
      <c r="I9055" s="7">
        <f>FlightsPivot[[#This Row],[Total Fare]]*10%</f>
        <v>6105</v>
      </c>
      <c r="J9055" s="7">
        <f>FlightsPivot[[#This Row],[Total Fare]]+FlightsPivot[[#This Row],[10% tax ]]</f>
        <v>67155</v>
      </c>
      <c r="K9055" s="4">
        <v>7</v>
      </c>
      <c r="L9055" s="4">
        <v>2015</v>
      </c>
      <c r="M9055" t="str">
        <f>INDEX(RoutesPivot[DepAirport],MATCH($C9055,RoutesPivot[[RouteID]:[RouteID]],0))</f>
        <v>ORD</v>
      </c>
      <c r="N9055" t="str">
        <f>INDEX(RoutesPivot[AirportID],MATCH($C9055,RoutesPivot[[RouteID]:[RouteID]],0))</f>
        <v>DEN</v>
      </c>
      <c r="O9055">
        <f>INDEX(RoutesPivot[Distance],MATCH($C9055,RoutesPivot[[RouteID]:[RouteID]],0))</f>
        <v>800</v>
      </c>
      <c r="P9055">
        <f>INDEX(RoutesPivot[ListPrice],MATCH($C9055,RoutesPivot[[RouteID]:[RouteID]],0))</f>
        <v>300</v>
      </c>
      <c r="Q9055" t="str">
        <f>INDEX(AirportPivot[AirportName],MATCH($N9055,AirportPivot[[AirportID]:[AirportID]],0))</f>
        <v>Denver International</v>
      </c>
      <c r="R9055">
        <f>INDEX(AirportPivot[Gates (number of available)],MATCH($N9055,AirportPivot[[AirportID]:[AirportID]],0))</f>
        <v>75</v>
      </c>
    </row>
    <row r="9056" spans="1:18" x14ac:dyDescent="0.25">
      <c r="A9056" s="3" t="s">
        <v>9088</v>
      </c>
      <c r="B9056" s="12">
        <v>41836</v>
      </c>
      <c r="C9056" s="4" t="s">
        <v>30</v>
      </c>
      <c r="D9056" s="4">
        <v>2.1</v>
      </c>
      <c r="E9056" s="4">
        <v>185</v>
      </c>
      <c r="F9056" s="5">
        <v>0.75</v>
      </c>
      <c r="G9056" s="6">
        <v>275</v>
      </c>
      <c r="H9056" s="7">
        <v>45375</v>
      </c>
      <c r="I9056" s="7">
        <f>FlightsPivot[[#This Row],[Total Fare]]*10%</f>
        <v>4537.5</v>
      </c>
      <c r="J9056" s="7">
        <f>FlightsPivot[[#This Row],[Total Fare]]+FlightsPivot[[#This Row],[10% tax ]]</f>
        <v>49912.5</v>
      </c>
      <c r="K9056" s="4">
        <v>7</v>
      </c>
      <c r="L9056" s="4">
        <v>2014</v>
      </c>
      <c r="M9056" t="str">
        <f>INDEX(RoutesPivot[DepAirport],MATCH($C9056,RoutesPivot[[RouteID]:[RouteID]],0))</f>
        <v>ORD</v>
      </c>
      <c r="N9056" t="str">
        <f>INDEX(RoutesPivot[AirportID],MATCH($C9056,RoutesPivot[[RouteID]:[RouteID]],0))</f>
        <v>MCO</v>
      </c>
      <c r="O9056">
        <f>INDEX(RoutesPivot[Distance],MATCH($C9056,RoutesPivot[[RouteID]:[RouteID]],0))</f>
        <v>850</v>
      </c>
      <c r="P9056">
        <f>INDEX(RoutesPivot[ListPrice],MATCH($C9056,RoutesPivot[[RouteID]:[RouteID]],0))</f>
        <v>250</v>
      </c>
      <c r="Q9056" t="str">
        <f>INDEX(AirportPivot[AirportName],MATCH($N9056,AirportPivot[[AirportID]:[AirportID]],0))</f>
        <v>Orlando International</v>
      </c>
      <c r="R9056">
        <f>INDEX(AirportPivot[Gates (number of available)],MATCH($N9056,AirportPivot[[AirportID]:[AirportID]],0))</f>
        <v>67</v>
      </c>
    </row>
    <row r="9057" spans="1:18" x14ac:dyDescent="0.25">
      <c r="A9057" s="3" t="s">
        <v>9089</v>
      </c>
      <c r="B9057" s="12">
        <v>42225</v>
      </c>
      <c r="C9057" s="4" t="s">
        <v>27</v>
      </c>
      <c r="D9057" s="4">
        <v>11.3</v>
      </c>
      <c r="E9057" s="4">
        <v>157</v>
      </c>
      <c r="F9057" s="5">
        <v>0.79166666666666663</v>
      </c>
      <c r="G9057" s="6">
        <v>220</v>
      </c>
      <c r="H9057" s="7">
        <v>36300</v>
      </c>
      <c r="I9057" s="7">
        <f>FlightsPivot[[#This Row],[Total Fare]]*10%</f>
        <v>3630</v>
      </c>
      <c r="J9057" s="7">
        <f>FlightsPivot[[#This Row],[Total Fare]]+FlightsPivot[[#This Row],[10% tax ]]</f>
        <v>39930</v>
      </c>
      <c r="K9057" s="4">
        <v>8</v>
      </c>
      <c r="L9057" s="4">
        <v>2015</v>
      </c>
      <c r="M9057" t="str">
        <f>INDEX(RoutesPivot[DepAirport],MATCH($C9057,RoutesPivot[[RouteID]:[RouteID]],0))</f>
        <v>ORD</v>
      </c>
      <c r="N9057" t="str">
        <f>INDEX(RoutesPivot[AirportID],MATCH($C9057,RoutesPivot[[RouteID]:[RouteID]],0))</f>
        <v>ATL</v>
      </c>
      <c r="O9057">
        <f>INDEX(RoutesPivot[Distance],MATCH($C9057,RoutesPivot[[RouteID]:[RouteID]],0))</f>
        <v>510</v>
      </c>
      <c r="P9057">
        <f>INDEX(RoutesPivot[ListPrice],MATCH($C9057,RoutesPivot[[RouteID]:[RouteID]],0))</f>
        <v>200</v>
      </c>
      <c r="Q9057" t="str">
        <f>INDEX(AirportPivot[AirportName],MATCH($N9057,AirportPivot[[AirportID]:[AirportID]],0))</f>
        <v>Hartsfield-Jackson Atlanta International</v>
      </c>
      <c r="R9057">
        <f>INDEX(AirportPivot[Gates (number of available)],MATCH($N9057,AirportPivot[[AirportID]:[AirportID]],0))</f>
        <v>100</v>
      </c>
    </row>
    <row r="9058" spans="1:18" x14ac:dyDescent="0.25">
      <c r="A9058" s="3" t="s">
        <v>9090</v>
      </c>
      <c r="B9058" s="12">
        <v>41776</v>
      </c>
      <c r="C9058" s="4" t="s">
        <v>17</v>
      </c>
      <c r="D9058" s="4">
        <v>3.6</v>
      </c>
      <c r="E9058" s="4">
        <v>191</v>
      </c>
      <c r="F9058" s="5">
        <v>0.79166666666666663</v>
      </c>
      <c r="G9058" s="6">
        <v>350</v>
      </c>
      <c r="H9058" s="7">
        <v>57750</v>
      </c>
      <c r="I9058" s="7">
        <f>FlightsPivot[[#This Row],[Total Fare]]*10%</f>
        <v>5775</v>
      </c>
      <c r="J9058" s="7">
        <f>FlightsPivot[[#This Row],[Total Fare]]+FlightsPivot[[#This Row],[10% tax ]]</f>
        <v>63525</v>
      </c>
      <c r="K9058" s="4">
        <v>5</v>
      </c>
      <c r="L9058" s="4">
        <v>2014</v>
      </c>
      <c r="M9058" t="str">
        <f>INDEX(RoutesPivot[DepAirport],MATCH($C9058,RoutesPivot[[RouteID]:[RouteID]],0))</f>
        <v>ORD</v>
      </c>
      <c r="N9058" t="str">
        <f>INDEX(RoutesPivot[AirportID],MATCH($C9058,RoutesPivot[[RouteID]:[RouteID]],0))</f>
        <v>LAX</v>
      </c>
      <c r="O9058">
        <f>INDEX(RoutesPivot[Distance],MATCH($C9058,RoutesPivot[[RouteID]:[RouteID]],0))</f>
        <v>1518</v>
      </c>
      <c r="P9058">
        <f>INDEX(RoutesPivot[ListPrice],MATCH($C9058,RoutesPivot[[RouteID]:[RouteID]],0))</f>
        <v>350</v>
      </c>
      <c r="Q9058" t="str">
        <f>INDEX(AirportPivot[AirportName],MATCH($N9058,AirportPivot[[AirportID]:[AirportID]],0))</f>
        <v>Los Angeles International</v>
      </c>
      <c r="R9058">
        <f>INDEX(AirportPivot[Gates (number of available)],MATCH($N9058,AirportPivot[[AirportID]:[AirportID]],0))</f>
        <v>86</v>
      </c>
    </row>
    <row r="9059" spans="1:18" x14ac:dyDescent="0.25">
      <c r="A9059" s="3" t="s">
        <v>9091</v>
      </c>
      <c r="B9059" s="12">
        <v>42139</v>
      </c>
      <c r="C9059" s="4" t="s">
        <v>25</v>
      </c>
      <c r="D9059" s="4">
        <v>2</v>
      </c>
      <c r="E9059" s="4">
        <v>133</v>
      </c>
      <c r="F9059" s="5">
        <v>0.70833333333333337</v>
      </c>
      <c r="G9059" s="6">
        <v>200</v>
      </c>
      <c r="H9059" s="7">
        <v>37000</v>
      </c>
      <c r="I9059" s="7">
        <f>FlightsPivot[[#This Row],[Total Fare]]*10%</f>
        <v>3700</v>
      </c>
      <c r="J9059" s="7">
        <f>FlightsPivot[[#This Row],[Total Fare]]+FlightsPivot[[#This Row],[10% tax ]]</f>
        <v>40700</v>
      </c>
      <c r="K9059" s="4">
        <v>5</v>
      </c>
      <c r="L9059" s="4">
        <v>2015</v>
      </c>
      <c r="M9059" t="str">
        <f>INDEX(RoutesPivot[DepAirport],MATCH($C9059,RoutesPivot[[RouteID]:[RouteID]],0))</f>
        <v>ORD</v>
      </c>
      <c r="N9059" t="str">
        <f>INDEX(RoutesPivot[AirportID],MATCH($C9059,RoutesPivot[[RouteID]:[RouteID]],0))</f>
        <v>DFW</v>
      </c>
      <c r="O9059">
        <f>INDEX(RoutesPivot[Distance],MATCH($C9059,RoutesPivot[[RouteID]:[RouteID]],0))</f>
        <v>700</v>
      </c>
      <c r="P9059">
        <f>INDEX(RoutesPivot[ListPrice],MATCH($C9059,RoutesPivot[[RouteID]:[RouteID]],0))</f>
        <v>200</v>
      </c>
      <c r="Q9059" t="str">
        <f>INDEX(AirportPivot[AirportName],MATCH($N9059,AirportPivot[[AirportID]:[AirportID]],0))</f>
        <v>Dallas/Fort Worth International</v>
      </c>
      <c r="R9059">
        <f>INDEX(AirportPivot[Gates (number of available)],MATCH($N9059,AirportPivot[[AirportID]:[AirportID]],0))</f>
        <v>130</v>
      </c>
    </row>
    <row r="9060" spans="1:18" x14ac:dyDescent="0.25">
      <c r="A9060" s="3" t="s">
        <v>9092</v>
      </c>
      <c r="B9060" s="12">
        <v>41653</v>
      </c>
      <c r="C9060" s="4" t="s">
        <v>25</v>
      </c>
      <c r="D9060" s="4">
        <v>1.8</v>
      </c>
      <c r="E9060" s="4">
        <v>43</v>
      </c>
      <c r="F9060" s="5">
        <v>0.75</v>
      </c>
      <c r="G9060" s="6">
        <v>200</v>
      </c>
      <c r="H9060" s="7">
        <v>33000</v>
      </c>
      <c r="I9060" s="7">
        <f>FlightsPivot[[#This Row],[Total Fare]]*10%</f>
        <v>3300</v>
      </c>
      <c r="J9060" s="7">
        <f>FlightsPivot[[#This Row],[Total Fare]]+FlightsPivot[[#This Row],[10% tax ]]</f>
        <v>36300</v>
      </c>
      <c r="K9060" s="4">
        <v>1</v>
      </c>
      <c r="L9060" s="4">
        <v>2014</v>
      </c>
      <c r="M9060" t="str">
        <f>INDEX(RoutesPivot[DepAirport],MATCH($C9060,RoutesPivot[[RouteID]:[RouteID]],0))</f>
        <v>ORD</v>
      </c>
      <c r="N9060" t="str">
        <f>INDEX(RoutesPivot[AirportID],MATCH($C9060,RoutesPivot[[RouteID]:[RouteID]],0))</f>
        <v>DFW</v>
      </c>
      <c r="O9060">
        <f>INDEX(RoutesPivot[Distance],MATCH($C9060,RoutesPivot[[RouteID]:[RouteID]],0))</f>
        <v>700</v>
      </c>
      <c r="P9060">
        <f>INDEX(RoutesPivot[ListPrice],MATCH($C9060,RoutesPivot[[RouteID]:[RouteID]],0))</f>
        <v>200</v>
      </c>
      <c r="Q9060" t="str">
        <f>INDEX(AirportPivot[AirportName],MATCH($N9060,AirportPivot[[AirportID]:[AirportID]],0))</f>
        <v>Dallas/Fort Worth International</v>
      </c>
      <c r="R9060">
        <f>INDEX(AirportPivot[Gates (number of available)],MATCH($N9060,AirportPivot[[AirportID]:[AirportID]],0))</f>
        <v>130</v>
      </c>
    </row>
    <row r="9061" spans="1:18" x14ac:dyDescent="0.25">
      <c r="A9061" s="3" t="s">
        <v>9093</v>
      </c>
      <c r="B9061" s="12">
        <v>42161</v>
      </c>
      <c r="C9061" s="4" t="s">
        <v>70</v>
      </c>
      <c r="D9061" s="4">
        <v>1.9</v>
      </c>
      <c r="E9061" s="4">
        <v>160</v>
      </c>
      <c r="F9061" s="5">
        <v>0.45833333333333331</v>
      </c>
      <c r="G9061" s="6">
        <v>302.5</v>
      </c>
      <c r="H9061" s="7">
        <v>49912.5</v>
      </c>
      <c r="I9061" s="7">
        <f>FlightsPivot[[#This Row],[Total Fare]]*10%</f>
        <v>4991.25</v>
      </c>
      <c r="J9061" s="7">
        <f>FlightsPivot[[#This Row],[Total Fare]]+FlightsPivot[[#This Row],[10% tax ]]</f>
        <v>54903.75</v>
      </c>
      <c r="K9061" s="4">
        <v>6</v>
      </c>
      <c r="L9061" s="4">
        <v>2015</v>
      </c>
      <c r="M9061" t="str">
        <f>INDEX(RoutesPivot[DepAirport],MATCH($C9061,RoutesPivot[[RouteID]:[RouteID]],0))</f>
        <v>ORD</v>
      </c>
      <c r="N9061" t="str">
        <f>INDEX(RoutesPivot[AirportID],MATCH($C9061,RoutesPivot[[RouteID]:[RouteID]],0))</f>
        <v>LAS</v>
      </c>
      <c r="O9061">
        <f>INDEX(RoutesPivot[Distance],MATCH($C9061,RoutesPivot[[RouteID]:[RouteID]],0))</f>
        <v>1100</v>
      </c>
      <c r="P9061">
        <f>INDEX(RoutesPivot[ListPrice],MATCH($C9061,RoutesPivot[[RouteID]:[RouteID]],0))</f>
        <v>275</v>
      </c>
      <c r="Q9061" t="str">
        <f>INDEX(AirportPivot[AirportName],MATCH($N9061,AirportPivot[[AirportID]:[AirportID]],0))</f>
        <v>McCarran International</v>
      </c>
      <c r="R9061">
        <f>INDEX(AirportPivot[Gates (number of available)],MATCH($N9061,AirportPivot[[AirportID]:[AirportID]],0))</f>
        <v>68</v>
      </c>
    </row>
    <row r="9062" spans="1:18" x14ac:dyDescent="0.25">
      <c r="A9062" s="3" t="s">
        <v>9094</v>
      </c>
      <c r="B9062" s="12">
        <v>42358</v>
      </c>
      <c r="C9062" s="4" t="s">
        <v>17</v>
      </c>
      <c r="D9062" s="4">
        <v>3.8</v>
      </c>
      <c r="E9062" s="4">
        <v>182</v>
      </c>
      <c r="F9062" s="5">
        <v>0.8125</v>
      </c>
      <c r="G9062" s="6">
        <v>350</v>
      </c>
      <c r="H9062" s="7">
        <v>57750</v>
      </c>
      <c r="I9062" s="7">
        <f>FlightsPivot[[#This Row],[Total Fare]]*10%</f>
        <v>5775</v>
      </c>
      <c r="J9062" s="7">
        <f>FlightsPivot[[#This Row],[Total Fare]]+FlightsPivot[[#This Row],[10% tax ]]</f>
        <v>63525</v>
      </c>
      <c r="K9062" s="4">
        <v>12</v>
      </c>
      <c r="L9062" s="4">
        <v>2015</v>
      </c>
      <c r="M9062" t="str">
        <f>INDEX(RoutesPivot[DepAirport],MATCH($C9062,RoutesPivot[[RouteID]:[RouteID]],0))</f>
        <v>ORD</v>
      </c>
      <c r="N9062" t="str">
        <f>INDEX(RoutesPivot[AirportID],MATCH($C9062,RoutesPivot[[RouteID]:[RouteID]],0))</f>
        <v>LAX</v>
      </c>
      <c r="O9062">
        <f>INDEX(RoutesPivot[Distance],MATCH($C9062,RoutesPivot[[RouteID]:[RouteID]],0))</f>
        <v>1518</v>
      </c>
      <c r="P9062">
        <f>INDEX(RoutesPivot[ListPrice],MATCH($C9062,RoutesPivot[[RouteID]:[RouteID]],0))</f>
        <v>350</v>
      </c>
      <c r="Q9062" t="str">
        <f>INDEX(AirportPivot[AirportName],MATCH($N9062,AirportPivot[[AirportID]:[AirportID]],0))</f>
        <v>Los Angeles International</v>
      </c>
      <c r="R9062">
        <f>INDEX(AirportPivot[Gates (number of available)],MATCH($N9062,AirportPivot[[AirportID]:[AirportID]],0))</f>
        <v>86</v>
      </c>
    </row>
    <row r="9063" spans="1:18" x14ac:dyDescent="0.25">
      <c r="A9063" s="3" t="s">
        <v>9095</v>
      </c>
      <c r="B9063" s="12">
        <v>42146</v>
      </c>
      <c r="C9063" s="4" t="s">
        <v>27</v>
      </c>
      <c r="D9063" s="4">
        <v>9.3000000000000007</v>
      </c>
      <c r="E9063" s="4">
        <v>14</v>
      </c>
      <c r="F9063" s="5">
        <v>0.5</v>
      </c>
      <c r="G9063" s="6">
        <v>200</v>
      </c>
      <c r="H9063" s="7">
        <v>37000</v>
      </c>
      <c r="I9063" s="7">
        <f>FlightsPivot[[#This Row],[Total Fare]]*10%</f>
        <v>3700</v>
      </c>
      <c r="J9063" s="7">
        <f>FlightsPivot[[#This Row],[Total Fare]]+FlightsPivot[[#This Row],[10% tax ]]</f>
        <v>40700</v>
      </c>
      <c r="K9063" s="4">
        <v>5</v>
      </c>
      <c r="L9063" s="4">
        <v>2015</v>
      </c>
      <c r="M9063" t="str">
        <f>INDEX(RoutesPivot[DepAirport],MATCH($C9063,RoutesPivot[[RouteID]:[RouteID]],0))</f>
        <v>ORD</v>
      </c>
      <c r="N9063" t="str">
        <f>INDEX(RoutesPivot[AirportID],MATCH($C9063,RoutesPivot[[RouteID]:[RouteID]],0))</f>
        <v>ATL</v>
      </c>
      <c r="O9063">
        <f>INDEX(RoutesPivot[Distance],MATCH($C9063,RoutesPivot[[RouteID]:[RouteID]],0))</f>
        <v>510</v>
      </c>
      <c r="P9063">
        <f>INDEX(RoutesPivot[ListPrice],MATCH($C9063,RoutesPivot[[RouteID]:[RouteID]],0))</f>
        <v>200</v>
      </c>
      <c r="Q9063" t="str">
        <f>INDEX(AirportPivot[AirportName],MATCH($N9063,AirportPivot[[AirportID]:[AirportID]],0))</f>
        <v>Hartsfield-Jackson Atlanta International</v>
      </c>
      <c r="R9063">
        <f>INDEX(AirportPivot[Gates (number of available)],MATCH($N9063,AirportPivot[[AirportID]:[AirportID]],0))</f>
        <v>100</v>
      </c>
    </row>
    <row r="9064" spans="1:18" x14ac:dyDescent="0.25">
      <c r="A9064" s="3" t="s">
        <v>9096</v>
      </c>
      <c r="B9064" s="12">
        <v>42365</v>
      </c>
      <c r="C9064" s="4" t="s">
        <v>83</v>
      </c>
      <c r="D9064" s="4">
        <v>5</v>
      </c>
      <c r="E9064" s="4">
        <v>168</v>
      </c>
      <c r="F9064" s="5">
        <v>0.29166666666666669</v>
      </c>
      <c r="G9064" s="6">
        <v>336</v>
      </c>
      <c r="H9064" s="7">
        <v>55440</v>
      </c>
      <c r="I9064" s="7">
        <f>FlightsPivot[[#This Row],[Total Fare]]*10%</f>
        <v>5544</v>
      </c>
      <c r="J9064" s="7">
        <f>FlightsPivot[[#This Row],[Total Fare]]+FlightsPivot[[#This Row],[10% tax ]]</f>
        <v>60984</v>
      </c>
      <c r="K9064" s="4">
        <v>12</v>
      </c>
      <c r="L9064" s="4">
        <v>2015</v>
      </c>
      <c r="M9064" t="str">
        <f>INDEX(RoutesPivot[DepAirport],MATCH($C9064,RoutesPivot[[RouteID]:[RouteID]],0))</f>
        <v>ORD</v>
      </c>
      <c r="N9064" t="str">
        <f>INDEX(RoutesPivot[AirportID],MATCH($C9064,RoutesPivot[[RouteID]:[RouteID]],0))</f>
        <v>BWI</v>
      </c>
      <c r="O9064">
        <f>INDEX(RoutesPivot[Distance],MATCH($C9064,RoutesPivot[[RouteID]:[RouteID]],0))</f>
        <v>520</v>
      </c>
      <c r="P9064">
        <f>INDEX(RoutesPivot[ListPrice],MATCH($C9064,RoutesPivot[[RouteID]:[RouteID]],0))</f>
        <v>240</v>
      </c>
      <c r="Q9064" t="str">
        <f>INDEX(AirportPivot[AirportName],MATCH($N9064,AirportPivot[[AirportID]:[AirportID]],0))</f>
        <v>Baltimore/Washington International Thurgood Marshall</v>
      </c>
      <c r="R9064">
        <f>INDEX(AirportPivot[Gates (number of available)],MATCH($N9064,AirportPivot[[AirportID]:[AirportID]],0))</f>
        <v>58</v>
      </c>
    </row>
    <row r="9065" spans="1:18" x14ac:dyDescent="0.25">
      <c r="A9065" s="3" t="s">
        <v>9097</v>
      </c>
      <c r="B9065" s="12">
        <v>41966</v>
      </c>
      <c r="C9065" s="4" t="s">
        <v>53</v>
      </c>
      <c r="D9065" s="4">
        <v>1.6</v>
      </c>
      <c r="E9065" s="4">
        <v>198</v>
      </c>
      <c r="F9065" s="5">
        <v>0.29166666666666669</v>
      </c>
      <c r="G9065" s="6">
        <v>300</v>
      </c>
      <c r="H9065" s="7">
        <v>49500</v>
      </c>
      <c r="I9065" s="7">
        <f>FlightsPivot[[#This Row],[Total Fare]]*10%</f>
        <v>4950</v>
      </c>
      <c r="J9065" s="7">
        <f>FlightsPivot[[#This Row],[Total Fare]]+FlightsPivot[[#This Row],[10% tax ]]</f>
        <v>54450</v>
      </c>
      <c r="K9065" s="4">
        <v>11</v>
      </c>
      <c r="L9065" s="4">
        <v>2014</v>
      </c>
      <c r="M9065" t="str">
        <f>INDEX(RoutesPivot[DepAirport],MATCH($C9065,RoutesPivot[[RouteID]:[RouteID]],0))</f>
        <v>ORD</v>
      </c>
      <c r="N9065" t="str">
        <f>INDEX(RoutesPivot[AirportID],MATCH($C9065,RoutesPivot[[RouteID]:[RouteID]],0))</f>
        <v>FLL</v>
      </c>
      <c r="O9065">
        <f>INDEX(RoutesPivot[Distance],MATCH($C9065,RoutesPivot[[RouteID]:[RouteID]],0))</f>
        <v>940</v>
      </c>
      <c r="P9065">
        <f>INDEX(RoutesPivot[ListPrice],MATCH($C9065,RoutesPivot[[RouteID]:[RouteID]],0))</f>
        <v>300</v>
      </c>
      <c r="Q9065" t="str">
        <f>INDEX(AirportPivot[AirportName],MATCH($N9065,AirportPivot[[AirportID]:[AirportID]],0))</f>
        <v>Fort Lauderdale/Hollywood International</v>
      </c>
      <c r="R9065">
        <f>INDEX(AirportPivot[Gates (number of available)],MATCH($N9065,AirportPivot[[AirportID]:[AirportID]],0))</f>
        <v>55</v>
      </c>
    </row>
    <row r="9066" spans="1:18" x14ac:dyDescent="0.25">
      <c r="A9066" s="3" t="s">
        <v>9098</v>
      </c>
      <c r="B9066" s="12">
        <v>42337</v>
      </c>
      <c r="C9066" s="4" t="s">
        <v>33</v>
      </c>
      <c r="D9066" s="4">
        <v>5.4</v>
      </c>
      <c r="E9066" s="4">
        <v>99</v>
      </c>
      <c r="F9066" s="5">
        <v>0.83333333333333337</v>
      </c>
      <c r="G9066" s="6">
        <v>562.5</v>
      </c>
      <c r="H9066" s="7">
        <v>104062.5</v>
      </c>
      <c r="I9066" s="7">
        <f>FlightsPivot[[#This Row],[Total Fare]]*10%</f>
        <v>10406.25</v>
      </c>
      <c r="J9066" s="7">
        <f>FlightsPivot[[#This Row],[Total Fare]]+FlightsPivot[[#This Row],[10% tax ]]</f>
        <v>114468.75</v>
      </c>
      <c r="K9066" s="4">
        <v>11</v>
      </c>
      <c r="L9066" s="4">
        <v>2015</v>
      </c>
      <c r="M9066" t="str">
        <f>INDEX(RoutesPivot[DepAirport],MATCH($C9066,RoutesPivot[[RouteID]:[RouteID]],0))</f>
        <v>ORD</v>
      </c>
      <c r="N9066" t="str">
        <f>INDEX(RoutesPivot[AirportID],MATCH($C9066,RoutesPivot[[RouteID]:[RouteID]],0))</f>
        <v>SFO</v>
      </c>
      <c r="O9066">
        <f>INDEX(RoutesPivot[Distance],MATCH($C9066,RoutesPivot[[RouteID]:[RouteID]],0))</f>
        <v>1600</v>
      </c>
      <c r="P9066">
        <f>INDEX(RoutesPivot[ListPrice],MATCH($C9066,RoutesPivot[[RouteID]:[RouteID]],0))</f>
        <v>375</v>
      </c>
      <c r="Q9066" t="str">
        <f>INDEX(AirportPivot[AirportName],MATCH($N9066,AirportPivot[[AirportID]:[AirportID]],0))</f>
        <v>San Francisco International</v>
      </c>
      <c r="R9066">
        <f>INDEX(AirportPivot[Gates (number of available)],MATCH($N9066,AirportPivot[[AirportID]:[AirportID]],0))</f>
        <v>70</v>
      </c>
    </row>
    <row r="9067" spans="1:18" x14ac:dyDescent="0.25">
      <c r="A9067" s="3" t="s">
        <v>9099</v>
      </c>
      <c r="B9067" s="12">
        <v>42339</v>
      </c>
      <c r="C9067" s="4" t="s">
        <v>37</v>
      </c>
      <c r="D9067" s="4">
        <v>1.4</v>
      </c>
      <c r="E9067" s="4">
        <v>41</v>
      </c>
      <c r="F9067" s="5">
        <v>0.79166666666666663</v>
      </c>
      <c r="G9067" s="6">
        <v>350</v>
      </c>
      <c r="H9067" s="7">
        <v>57750</v>
      </c>
      <c r="I9067" s="7">
        <f>FlightsPivot[[#This Row],[Total Fare]]*10%</f>
        <v>5775</v>
      </c>
      <c r="J9067" s="7">
        <f>FlightsPivot[[#This Row],[Total Fare]]+FlightsPivot[[#This Row],[10% tax ]]</f>
        <v>63525</v>
      </c>
      <c r="K9067" s="4">
        <v>12</v>
      </c>
      <c r="L9067" s="4">
        <v>2015</v>
      </c>
      <c r="M9067" t="str">
        <f>INDEX(RoutesPivot[DepAirport],MATCH($C9067,RoutesPivot[[RouteID]:[RouteID]],0))</f>
        <v>ORD</v>
      </c>
      <c r="N9067" t="str">
        <f>INDEX(RoutesPivot[AirportID],MATCH($C9067,RoutesPivot[[RouteID]:[RouteID]],0))</f>
        <v>SEA</v>
      </c>
      <c r="O9067">
        <f>INDEX(RoutesPivot[Distance],MATCH($C9067,RoutesPivot[[RouteID]:[RouteID]],0))</f>
        <v>1500</v>
      </c>
      <c r="P9067">
        <f>INDEX(RoutesPivot[ListPrice],MATCH($C9067,RoutesPivot[[RouteID]:[RouteID]],0))</f>
        <v>350</v>
      </c>
      <c r="Q9067" t="str">
        <f>INDEX(AirportPivot[AirportName],MATCH($N9067,AirportPivot[[AirportID]:[AirportID]],0))</f>
        <v>Seattle-Tacoma International</v>
      </c>
      <c r="R9067">
        <f>INDEX(AirportPivot[Gates (number of available)],MATCH($N9067,AirportPivot[[AirportID]:[AirportID]],0))</f>
        <v>58</v>
      </c>
    </row>
    <row r="9068" spans="1:18" x14ac:dyDescent="0.25">
      <c r="A9068" s="3" t="s">
        <v>9100</v>
      </c>
      <c r="B9068" s="12">
        <v>42241</v>
      </c>
      <c r="C9068" s="4" t="s">
        <v>30</v>
      </c>
      <c r="D9068" s="4">
        <v>2.7</v>
      </c>
      <c r="E9068" s="4">
        <v>13</v>
      </c>
      <c r="F9068" s="5">
        <v>0.3125</v>
      </c>
      <c r="G9068" s="6">
        <v>275</v>
      </c>
      <c r="H9068" s="7">
        <v>50875</v>
      </c>
      <c r="I9068" s="7">
        <f>FlightsPivot[[#This Row],[Total Fare]]*10%</f>
        <v>5087.5</v>
      </c>
      <c r="J9068" s="7">
        <f>FlightsPivot[[#This Row],[Total Fare]]+FlightsPivot[[#This Row],[10% tax ]]</f>
        <v>55962.5</v>
      </c>
      <c r="K9068" s="4">
        <v>8</v>
      </c>
      <c r="L9068" s="4">
        <v>2015</v>
      </c>
      <c r="M9068" t="str">
        <f>INDEX(RoutesPivot[DepAirport],MATCH($C9068,RoutesPivot[[RouteID]:[RouteID]],0))</f>
        <v>ORD</v>
      </c>
      <c r="N9068" t="str">
        <f>INDEX(RoutesPivot[AirportID],MATCH($C9068,RoutesPivot[[RouteID]:[RouteID]],0))</f>
        <v>MCO</v>
      </c>
      <c r="O9068">
        <f>INDEX(RoutesPivot[Distance],MATCH($C9068,RoutesPivot[[RouteID]:[RouteID]],0))</f>
        <v>850</v>
      </c>
      <c r="P9068">
        <f>INDEX(RoutesPivot[ListPrice],MATCH($C9068,RoutesPivot[[RouteID]:[RouteID]],0))</f>
        <v>250</v>
      </c>
      <c r="Q9068" t="str">
        <f>INDEX(AirportPivot[AirportName],MATCH($N9068,AirportPivot[[AirportID]:[AirportID]],0))</f>
        <v>Orlando International</v>
      </c>
      <c r="R9068">
        <f>INDEX(AirportPivot[Gates (number of available)],MATCH($N9068,AirportPivot[[AirportID]:[AirportID]],0))</f>
        <v>67</v>
      </c>
    </row>
    <row r="9069" spans="1:18" x14ac:dyDescent="0.25">
      <c r="A9069" s="3" t="s">
        <v>9101</v>
      </c>
      <c r="B9069" s="12">
        <v>42236</v>
      </c>
      <c r="C9069" s="4" t="s">
        <v>21</v>
      </c>
      <c r="D9069" s="4">
        <v>1.8</v>
      </c>
      <c r="E9069" s="4">
        <v>128</v>
      </c>
      <c r="F9069" s="5">
        <v>0.66666666666666663</v>
      </c>
      <c r="G9069" s="6">
        <v>137.5</v>
      </c>
      <c r="H9069" s="7">
        <v>25437.5</v>
      </c>
      <c r="I9069" s="7">
        <f>FlightsPivot[[#This Row],[Total Fare]]*10%</f>
        <v>2543.75</v>
      </c>
      <c r="J9069" s="7">
        <f>FlightsPivot[[#This Row],[Total Fare]]+FlightsPivot[[#This Row],[10% tax ]]</f>
        <v>27981.25</v>
      </c>
      <c r="K9069" s="4">
        <v>8</v>
      </c>
      <c r="L9069" s="4">
        <v>2015</v>
      </c>
      <c r="M9069" t="str">
        <f>INDEX(RoutesPivot[DepAirport],MATCH($C9069,RoutesPivot[[RouteID]:[RouteID]],0))</f>
        <v>ORD</v>
      </c>
      <c r="N9069" t="str">
        <f>INDEX(RoutesPivot[AirportID],MATCH($C9069,RoutesPivot[[RouteID]:[RouteID]],0))</f>
        <v>CLT</v>
      </c>
      <c r="O9069">
        <f>INDEX(RoutesPivot[Distance],MATCH($C9069,RoutesPivot[[RouteID]:[RouteID]],0))</f>
        <v>700</v>
      </c>
      <c r="P9069">
        <f>INDEX(RoutesPivot[ListPrice],MATCH($C9069,RoutesPivot[[RouteID]:[RouteID]],0))</f>
        <v>125</v>
      </c>
      <c r="Q9069" t="str">
        <f>INDEX(AirportPivot[AirportName],MATCH($N9069,AirportPivot[[AirportID]:[AirportID]],0))</f>
        <v>Charlotte/Douglas International</v>
      </c>
      <c r="R9069">
        <f>INDEX(AirportPivot[Gates (number of available)],MATCH($N9069,AirportPivot[[AirportID]:[AirportID]],0))</f>
        <v>65</v>
      </c>
    </row>
    <row r="9070" spans="1:18" x14ac:dyDescent="0.25">
      <c r="A9070" s="3" t="s">
        <v>9102</v>
      </c>
      <c r="B9070" s="12">
        <v>42001</v>
      </c>
      <c r="C9070" s="4" t="s">
        <v>25</v>
      </c>
      <c r="D9070" s="4">
        <v>1.6</v>
      </c>
      <c r="E9070" s="4">
        <v>78</v>
      </c>
      <c r="F9070" s="5">
        <v>0.875</v>
      </c>
      <c r="G9070" s="6">
        <v>280</v>
      </c>
      <c r="H9070" s="7">
        <v>50680</v>
      </c>
      <c r="I9070" s="7">
        <f>FlightsPivot[[#This Row],[Total Fare]]*10%</f>
        <v>5068</v>
      </c>
      <c r="J9070" s="7">
        <f>FlightsPivot[[#This Row],[Total Fare]]+FlightsPivot[[#This Row],[10% tax ]]</f>
        <v>55748</v>
      </c>
      <c r="K9070" s="4">
        <v>12</v>
      </c>
      <c r="L9070" s="4">
        <v>2014</v>
      </c>
      <c r="M9070" t="str">
        <f>INDEX(RoutesPivot[DepAirport],MATCH($C9070,RoutesPivot[[RouteID]:[RouteID]],0))</f>
        <v>ORD</v>
      </c>
      <c r="N9070" t="str">
        <f>INDEX(RoutesPivot[AirportID],MATCH($C9070,RoutesPivot[[RouteID]:[RouteID]],0))</f>
        <v>DFW</v>
      </c>
      <c r="O9070">
        <f>INDEX(RoutesPivot[Distance],MATCH($C9070,RoutesPivot[[RouteID]:[RouteID]],0))</f>
        <v>700</v>
      </c>
      <c r="P9070">
        <f>INDEX(RoutesPivot[ListPrice],MATCH($C9070,RoutesPivot[[RouteID]:[RouteID]],0))</f>
        <v>200</v>
      </c>
      <c r="Q9070" t="str">
        <f>INDEX(AirportPivot[AirportName],MATCH($N9070,AirportPivot[[AirportID]:[AirportID]],0))</f>
        <v>Dallas/Fort Worth International</v>
      </c>
      <c r="R9070">
        <f>INDEX(AirportPivot[Gates (number of available)],MATCH($N9070,AirportPivot[[AirportID]:[AirportID]],0))</f>
        <v>130</v>
      </c>
    </row>
    <row r="9071" spans="1:18" x14ac:dyDescent="0.25">
      <c r="A9071" s="3" t="s">
        <v>9103</v>
      </c>
      <c r="B9071" s="12">
        <v>41906</v>
      </c>
      <c r="C9071" s="4" t="s">
        <v>13</v>
      </c>
      <c r="D9071" s="4">
        <v>1.4</v>
      </c>
      <c r="E9071" s="4">
        <v>67</v>
      </c>
      <c r="F9071" s="5">
        <v>0.75</v>
      </c>
      <c r="G9071" s="6">
        <v>250</v>
      </c>
      <c r="H9071" s="7">
        <v>45250</v>
      </c>
      <c r="I9071" s="7">
        <f>FlightsPivot[[#This Row],[Total Fare]]*10%</f>
        <v>4525</v>
      </c>
      <c r="J9071" s="7">
        <f>FlightsPivot[[#This Row],[Total Fare]]+FlightsPivot[[#This Row],[10% tax ]]</f>
        <v>49775</v>
      </c>
      <c r="K9071" s="4">
        <v>9</v>
      </c>
      <c r="L9071" s="4">
        <v>2014</v>
      </c>
      <c r="M9071" t="str">
        <f>INDEX(RoutesPivot[DepAirport],MATCH($C9071,RoutesPivot[[RouteID]:[RouteID]],0))</f>
        <v>ORD</v>
      </c>
      <c r="N9071" t="str">
        <f>INDEX(RoutesPivot[AirportID],MATCH($C9071,RoutesPivot[[RouteID]:[RouteID]],0))</f>
        <v>JFK</v>
      </c>
      <c r="O9071">
        <f>INDEX(RoutesPivot[Distance],MATCH($C9071,RoutesPivot[[RouteID]:[RouteID]],0))</f>
        <v>619</v>
      </c>
      <c r="P9071">
        <f>INDEX(RoutesPivot[ListPrice],MATCH($C9071,RoutesPivot[[RouteID]:[RouteID]],0))</f>
        <v>250</v>
      </c>
      <c r="Q9071" t="str">
        <f>INDEX(AirportPivot[AirportName],MATCH($N9071,AirportPivot[[AirportID]:[AirportID]],0))</f>
        <v>John F Kennedy International</v>
      </c>
      <c r="R9071">
        <f>INDEX(AirportPivot[Gates (number of available)],MATCH($N9071,AirportPivot[[AirportID]:[AirportID]],0))</f>
        <v>120</v>
      </c>
    </row>
    <row r="9072" spans="1:18" x14ac:dyDescent="0.25">
      <c r="A9072" s="3" t="s">
        <v>9104</v>
      </c>
      <c r="B9072" s="12">
        <v>42167</v>
      </c>
      <c r="C9072" s="4" t="s">
        <v>33</v>
      </c>
      <c r="D9072" s="4">
        <v>1.6</v>
      </c>
      <c r="E9072" s="4">
        <v>107</v>
      </c>
      <c r="F9072" s="5">
        <v>0.70833333333333337</v>
      </c>
      <c r="G9072" s="6">
        <v>412.5</v>
      </c>
      <c r="H9072" s="7">
        <v>76312.5</v>
      </c>
      <c r="I9072" s="7">
        <f>FlightsPivot[[#This Row],[Total Fare]]*10%</f>
        <v>7631.25</v>
      </c>
      <c r="J9072" s="7">
        <f>FlightsPivot[[#This Row],[Total Fare]]+FlightsPivot[[#This Row],[10% tax ]]</f>
        <v>83943.75</v>
      </c>
      <c r="K9072" s="4">
        <v>6</v>
      </c>
      <c r="L9072" s="4">
        <v>2015</v>
      </c>
      <c r="M9072" t="str">
        <f>INDEX(RoutesPivot[DepAirport],MATCH($C9072,RoutesPivot[[RouteID]:[RouteID]],0))</f>
        <v>ORD</v>
      </c>
      <c r="N9072" t="str">
        <f>INDEX(RoutesPivot[AirportID],MATCH($C9072,RoutesPivot[[RouteID]:[RouteID]],0))</f>
        <v>SFO</v>
      </c>
      <c r="O9072">
        <f>INDEX(RoutesPivot[Distance],MATCH($C9072,RoutesPivot[[RouteID]:[RouteID]],0))</f>
        <v>1600</v>
      </c>
      <c r="P9072">
        <f>INDEX(RoutesPivot[ListPrice],MATCH($C9072,RoutesPivot[[RouteID]:[RouteID]],0))</f>
        <v>375</v>
      </c>
      <c r="Q9072" t="str">
        <f>INDEX(AirportPivot[AirportName],MATCH($N9072,AirportPivot[[AirportID]:[AirportID]],0))</f>
        <v>San Francisco International</v>
      </c>
      <c r="R9072">
        <f>INDEX(AirportPivot[Gates (number of available)],MATCH($N9072,AirportPivot[[AirportID]:[AirportID]],0))</f>
        <v>70</v>
      </c>
    </row>
    <row r="9073" spans="1:18" x14ac:dyDescent="0.25">
      <c r="A9073" s="3" t="s">
        <v>9105</v>
      </c>
      <c r="B9073" s="12">
        <v>41812</v>
      </c>
      <c r="C9073" s="4" t="s">
        <v>98</v>
      </c>
      <c r="D9073" s="4">
        <v>1.4</v>
      </c>
      <c r="E9073" s="4">
        <v>75</v>
      </c>
      <c r="F9073" s="5">
        <v>0.79166666666666663</v>
      </c>
      <c r="G9073" s="6">
        <v>302.5</v>
      </c>
      <c r="H9073" s="7">
        <v>54752.5</v>
      </c>
      <c r="I9073" s="7">
        <f>FlightsPivot[[#This Row],[Total Fare]]*10%</f>
        <v>5475.25</v>
      </c>
      <c r="J9073" s="7">
        <f>FlightsPivot[[#This Row],[Total Fare]]+FlightsPivot[[#This Row],[10% tax ]]</f>
        <v>60227.75</v>
      </c>
      <c r="K9073" s="4">
        <v>6</v>
      </c>
      <c r="L9073" s="4">
        <v>2014</v>
      </c>
      <c r="M9073" t="str">
        <f>INDEX(RoutesPivot[DepAirport],MATCH($C9073,RoutesPivot[[RouteID]:[RouteID]],0))</f>
        <v>ORD</v>
      </c>
      <c r="N9073" t="str">
        <f>INDEX(RoutesPivot[AirportID],MATCH($C9073,RoutesPivot[[RouteID]:[RouteID]],0))</f>
        <v>PHL</v>
      </c>
      <c r="O9073">
        <f>INDEX(RoutesPivot[Distance],MATCH($C9073,RoutesPivot[[RouteID]:[RouteID]],0))</f>
        <v>580</v>
      </c>
      <c r="P9073">
        <f>INDEX(RoutesPivot[ListPrice],MATCH($C9073,RoutesPivot[[RouteID]:[RouteID]],0))</f>
        <v>275</v>
      </c>
      <c r="Q9073" t="str">
        <f>INDEX(AirportPivot[AirportName],MATCH($N9073,AirportPivot[[AirportID]:[AirportID]],0))</f>
        <v>Philadelphia International</v>
      </c>
      <c r="R9073">
        <f>INDEX(AirportPivot[Gates (number of available)],MATCH($N9073,AirportPivot[[AirportID]:[AirportID]],0))</f>
        <v>89</v>
      </c>
    </row>
    <row r="9074" spans="1:18" x14ac:dyDescent="0.25">
      <c r="A9074" s="3" t="s">
        <v>9106</v>
      </c>
      <c r="B9074" s="12">
        <v>41714</v>
      </c>
      <c r="C9074" s="4" t="s">
        <v>33</v>
      </c>
      <c r="D9074" s="4">
        <v>2.6</v>
      </c>
      <c r="E9074" s="4">
        <v>138</v>
      </c>
      <c r="F9074" s="5">
        <v>0.70833333333333337</v>
      </c>
      <c r="G9074" s="6">
        <v>375</v>
      </c>
      <c r="H9074" s="7">
        <v>69375</v>
      </c>
      <c r="I9074" s="7">
        <f>FlightsPivot[[#This Row],[Total Fare]]*10%</f>
        <v>6937.5</v>
      </c>
      <c r="J9074" s="7">
        <f>FlightsPivot[[#This Row],[Total Fare]]+FlightsPivot[[#This Row],[10% tax ]]</f>
        <v>76312.5</v>
      </c>
      <c r="K9074" s="4">
        <v>3</v>
      </c>
      <c r="L9074" s="4">
        <v>2014</v>
      </c>
      <c r="M9074" t="str">
        <f>INDEX(RoutesPivot[DepAirport],MATCH($C9074,RoutesPivot[[RouteID]:[RouteID]],0))</f>
        <v>ORD</v>
      </c>
      <c r="N9074" t="str">
        <f>INDEX(RoutesPivot[AirportID],MATCH($C9074,RoutesPivot[[RouteID]:[RouteID]],0))</f>
        <v>SFO</v>
      </c>
      <c r="O9074">
        <f>INDEX(RoutesPivot[Distance],MATCH($C9074,RoutesPivot[[RouteID]:[RouteID]],0))</f>
        <v>1600</v>
      </c>
      <c r="P9074">
        <f>INDEX(RoutesPivot[ListPrice],MATCH($C9074,RoutesPivot[[RouteID]:[RouteID]],0))</f>
        <v>375</v>
      </c>
      <c r="Q9074" t="str">
        <f>INDEX(AirportPivot[AirportName],MATCH($N9074,AirportPivot[[AirportID]:[AirportID]],0))</f>
        <v>San Francisco International</v>
      </c>
      <c r="R9074">
        <f>INDEX(AirportPivot[Gates (number of available)],MATCH($N9074,AirportPivot[[AirportID]:[AirportID]],0))</f>
        <v>70</v>
      </c>
    </row>
    <row r="9075" spans="1:18" x14ac:dyDescent="0.25">
      <c r="A9075" s="3" t="s">
        <v>9107</v>
      </c>
      <c r="B9075" s="12">
        <v>41741</v>
      </c>
      <c r="C9075" s="4" t="s">
        <v>98</v>
      </c>
      <c r="D9075" s="4">
        <v>3</v>
      </c>
      <c r="E9075" s="4">
        <v>183</v>
      </c>
      <c r="F9075" s="5">
        <v>0.54166666666666663</v>
      </c>
      <c r="G9075" s="6">
        <v>275</v>
      </c>
      <c r="H9075" s="7">
        <v>45375</v>
      </c>
      <c r="I9075" s="7">
        <f>FlightsPivot[[#This Row],[Total Fare]]*10%</f>
        <v>4537.5</v>
      </c>
      <c r="J9075" s="7">
        <f>FlightsPivot[[#This Row],[Total Fare]]+FlightsPivot[[#This Row],[10% tax ]]</f>
        <v>49912.5</v>
      </c>
      <c r="K9075" s="4">
        <v>4</v>
      </c>
      <c r="L9075" s="4">
        <v>2014</v>
      </c>
      <c r="M9075" t="str">
        <f>INDEX(RoutesPivot[DepAirport],MATCH($C9075,RoutesPivot[[RouteID]:[RouteID]],0))</f>
        <v>ORD</v>
      </c>
      <c r="N9075" t="str">
        <f>INDEX(RoutesPivot[AirportID],MATCH($C9075,RoutesPivot[[RouteID]:[RouteID]],0))</f>
        <v>PHL</v>
      </c>
      <c r="O9075">
        <f>INDEX(RoutesPivot[Distance],MATCH($C9075,RoutesPivot[[RouteID]:[RouteID]],0))</f>
        <v>580</v>
      </c>
      <c r="P9075">
        <f>INDEX(RoutesPivot[ListPrice],MATCH($C9075,RoutesPivot[[RouteID]:[RouteID]],0))</f>
        <v>275</v>
      </c>
      <c r="Q9075" t="str">
        <f>INDEX(AirportPivot[AirportName],MATCH($N9075,AirportPivot[[AirportID]:[AirportID]],0))</f>
        <v>Philadelphia International</v>
      </c>
      <c r="R9075">
        <f>INDEX(AirportPivot[Gates (number of available)],MATCH($N9075,AirportPivot[[AirportID]:[AirportID]],0))</f>
        <v>89</v>
      </c>
    </row>
    <row r="9076" spans="1:18" x14ac:dyDescent="0.25">
      <c r="A9076" s="3" t="s">
        <v>9108</v>
      </c>
      <c r="B9076" s="12">
        <v>41992</v>
      </c>
      <c r="C9076" s="4" t="s">
        <v>70</v>
      </c>
      <c r="D9076" s="4">
        <v>2.9</v>
      </c>
      <c r="E9076" s="4">
        <v>2</v>
      </c>
      <c r="F9076" s="5">
        <v>0.79166666666666663</v>
      </c>
      <c r="G9076" s="6">
        <v>275</v>
      </c>
      <c r="H9076" s="7">
        <v>50875</v>
      </c>
      <c r="I9076" s="7">
        <f>FlightsPivot[[#This Row],[Total Fare]]*10%</f>
        <v>5087.5</v>
      </c>
      <c r="J9076" s="7">
        <f>FlightsPivot[[#This Row],[Total Fare]]+FlightsPivot[[#This Row],[10% tax ]]</f>
        <v>55962.5</v>
      </c>
      <c r="K9076" s="4">
        <v>12</v>
      </c>
      <c r="L9076" s="4">
        <v>2014</v>
      </c>
      <c r="M9076" t="str">
        <f>INDEX(RoutesPivot[DepAirport],MATCH($C9076,RoutesPivot[[RouteID]:[RouteID]],0))</f>
        <v>ORD</v>
      </c>
      <c r="N9076" t="str">
        <f>INDEX(RoutesPivot[AirportID],MATCH($C9076,RoutesPivot[[RouteID]:[RouteID]],0))</f>
        <v>LAS</v>
      </c>
      <c r="O9076">
        <f>INDEX(RoutesPivot[Distance],MATCH($C9076,RoutesPivot[[RouteID]:[RouteID]],0))</f>
        <v>1100</v>
      </c>
      <c r="P9076">
        <f>INDEX(RoutesPivot[ListPrice],MATCH($C9076,RoutesPivot[[RouteID]:[RouteID]],0))</f>
        <v>275</v>
      </c>
      <c r="Q9076" t="str">
        <f>INDEX(AirportPivot[AirportName],MATCH($N9076,AirportPivot[[AirportID]:[AirportID]],0))</f>
        <v>McCarran International</v>
      </c>
      <c r="R9076">
        <f>INDEX(AirportPivot[Gates (number of available)],MATCH($N9076,AirportPivot[[AirportID]:[AirportID]],0))</f>
        <v>68</v>
      </c>
    </row>
    <row r="9077" spans="1:18" x14ac:dyDescent="0.25">
      <c r="A9077" s="3" t="s">
        <v>9109</v>
      </c>
      <c r="B9077" s="12">
        <v>42254</v>
      </c>
      <c r="C9077" s="4" t="s">
        <v>33</v>
      </c>
      <c r="D9077" s="4">
        <v>2.1</v>
      </c>
      <c r="E9077" s="4">
        <v>29</v>
      </c>
      <c r="F9077" s="5">
        <v>0.85416666666666663</v>
      </c>
      <c r="G9077" s="6">
        <v>375</v>
      </c>
      <c r="H9077" s="7">
        <v>69375</v>
      </c>
      <c r="I9077" s="7">
        <f>FlightsPivot[[#This Row],[Total Fare]]*10%</f>
        <v>6937.5</v>
      </c>
      <c r="J9077" s="7">
        <f>FlightsPivot[[#This Row],[Total Fare]]+FlightsPivot[[#This Row],[10% tax ]]</f>
        <v>76312.5</v>
      </c>
      <c r="K9077" s="4">
        <v>9</v>
      </c>
      <c r="L9077" s="4">
        <v>2015</v>
      </c>
      <c r="M9077" t="str">
        <f>INDEX(RoutesPivot[DepAirport],MATCH($C9077,RoutesPivot[[RouteID]:[RouteID]],0))</f>
        <v>ORD</v>
      </c>
      <c r="N9077" t="str">
        <f>INDEX(RoutesPivot[AirportID],MATCH($C9077,RoutesPivot[[RouteID]:[RouteID]],0))</f>
        <v>SFO</v>
      </c>
      <c r="O9077">
        <f>INDEX(RoutesPivot[Distance],MATCH($C9077,RoutesPivot[[RouteID]:[RouteID]],0))</f>
        <v>1600</v>
      </c>
      <c r="P9077">
        <f>INDEX(RoutesPivot[ListPrice],MATCH($C9077,RoutesPivot[[RouteID]:[RouteID]],0))</f>
        <v>375</v>
      </c>
      <c r="Q9077" t="str">
        <f>INDEX(AirportPivot[AirportName],MATCH($N9077,AirportPivot[[AirportID]:[AirportID]],0))</f>
        <v>San Francisco International</v>
      </c>
      <c r="R9077">
        <f>INDEX(AirportPivot[Gates (number of available)],MATCH($N9077,AirportPivot[[AirportID]:[AirportID]],0))</f>
        <v>70</v>
      </c>
    </row>
    <row r="9078" spans="1:18" x14ac:dyDescent="0.25">
      <c r="A9078" s="3" t="s">
        <v>9110</v>
      </c>
      <c r="B9078" s="12">
        <v>42331</v>
      </c>
      <c r="C9078" s="4" t="s">
        <v>13</v>
      </c>
      <c r="D9078" s="4">
        <v>7</v>
      </c>
      <c r="E9078" s="4">
        <v>147</v>
      </c>
      <c r="F9078" s="5">
        <v>0.625</v>
      </c>
      <c r="G9078" s="6">
        <v>375</v>
      </c>
      <c r="H9078" s="7">
        <v>69375</v>
      </c>
      <c r="I9078" s="7">
        <f>FlightsPivot[[#This Row],[Total Fare]]*10%</f>
        <v>6937.5</v>
      </c>
      <c r="J9078" s="7">
        <f>FlightsPivot[[#This Row],[Total Fare]]+FlightsPivot[[#This Row],[10% tax ]]</f>
        <v>76312.5</v>
      </c>
      <c r="K9078" s="4">
        <v>11</v>
      </c>
      <c r="L9078" s="4">
        <v>2015</v>
      </c>
      <c r="M9078" t="str">
        <f>INDEX(RoutesPivot[DepAirport],MATCH($C9078,RoutesPivot[[RouteID]:[RouteID]],0))</f>
        <v>ORD</v>
      </c>
      <c r="N9078" t="str">
        <f>INDEX(RoutesPivot[AirportID],MATCH($C9078,RoutesPivot[[RouteID]:[RouteID]],0))</f>
        <v>JFK</v>
      </c>
      <c r="O9078">
        <f>INDEX(RoutesPivot[Distance],MATCH($C9078,RoutesPivot[[RouteID]:[RouteID]],0))</f>
        <v>619</v>
      </c>
      <c r="P9078">
        <f>INDEX(RoutesPivot[ListPrice],MATCH($C9078,RoutesPivot[[RouteID]:[RouteID]],0))</f>
        <v>250</v>
      </c>
      <c r="Q9078" t="str">
        <f>INDEX(AirportPivot[AirportName],MATCH($N9078,AirportPivot[[AirportID]:[AirportID]],0))</f>
        <v>John F Kennedy International</v>
      </c>
      <c r="R9078">
        <f>INDEX(AirportPivot[Gates (number of available)],MATCH($N9078,AirportPivot[[AirportID]:[AirportID]],0))</f>
        <v>120</v>
      </c>
    </row>
    <row r="9079" spans="1:18" x14ac:dyDescent="0.25">
      <c r="A9079" s="3" t="s">
        <v>9111</v>
      </c>
      <c r="B9079" s="12">
        <v>41793</v>
      </c>
      <c r="C9079" s="4" t="s">
        <v>80</v>
      </c>
      <c r="D9079" s="4">
        <v>2.2000000000000002</v>
      </c>
      <c r="E9079" s="4">
        <v>17</v>
      </c>
      <c r="F9079" s="5">
        <v>0.70833333333333337</v>
      </c>
      <c r="G9079" s="6">
        <v>330</v>
      </c>
      <c r="H9079" s="7">
        <v>61050</v>
      </c>
      <c r="I9079" s="7">
        <f>FlightsPivot[[#This Row],[Total Fare]]*10%</f>
        <v>6105</v>
      </c>
      <c r="J9079" s="7">
        <f>FlightsPivot[[#This Row],[Total Fare]]+FlightsPivot[[#This Row],[10% tax ]]</f>
        <v>67155</v>
      </c>
      <c r="K9079" s="4">
        <v>6</v>
      </c>
      <c r="L9079" s="4">
        <v>2014</v>
      </c>
      <c r="M9079" t="str">
        <f>INDEX(RoutesPivot[DepAirport],MATCH($C9079,RoutesPivot[[RouteID]:[RouteID]],0))</f>
        <v>ORD</v>
      </c>
      <c r="N9079" t="str">
        <f>INDEX(RoutesPivot[AirportID],MATCH($C9079,RoutesPivot[[RouteID]:[RouteID]],0))</f>
        <v>MIA</v>
      </c>
      <c r="O9079">
        <f>INDEX(RoutesPivot[Distance],MATCH($C9079,RoutesPivot[[RouteID]:[RouteID]],0))</f>
        <v>1000</v>
      </c>
      <c r="P9079">
        <f>INDEX(RoutesPivot[ListPrice],MATCH($C9079,RoutesPivot[[RouteID]:[RouteID]],0))</f>
        <v>300</v>
      </c>
      <c r="Q9079" t="str">
        <f>INDEX(AirportPivot[AirportName],MATCH($N9079,AirportPivot[[AirportID]:[AirportID]],0))</f>
        <v>Miami International</v>
      </c>
      <c r="R9079">
        <f>INDEX(AirportPivot[Gates (number of available)],MATCH($N9079,AirportPivot[[AirportID]:[AirportID]],0))</f>
        <v>80</v>
      </c>
    </row>
    <row r="9080" spans="1:18" x14ac:dyDescent="0.25">
      <c r="A9080" s="3" t="s">
        <v>9112</v>
      </c>
      <c r="B9080" s="12">
        <v>41644</v>
      </c>
      <c r="C9080" s="4" t="s">
        <v>98</v>
      </c>
      <c r="D9080" s="4">
        <v>1</v>
      </c>
      <c r="E9080" s="4">
        <v>106</v>
      </c>
      <c r="F9080" s="5">
        <v>0.83333333333333337</v>
      </c>
      <c r="G9080" s="6">
        <v>275</v>
      </c>
      <c r="H9080" s="7">
        <v>50875</v>
      </c>
      <c r="I9080" s="7">
        <f>FlightsPivot[[#This Row],[Total Fare]]*10%</f>
        <v>5087.5</v>
      </c>
      <c r="J9080" s="7">
        <f>FlightsPivot[[#This Row],[Total Fare]]+FlightsPivot[[#This Row],[10% tax ]]</f>
        <v>55962.5</v>
      </c>
      <c r="K9080" s="4">
        <v>1</v>
      </c>
      <c r="L9080" s="4">
        <v>2014</v>
      </c>
      <c r="M9080" t="str">
        <f>INDEX(RoutesPivot[DepAirport],MATCH($C9080,RoutesPivot[[RouteID]:[RouteID]],0))</f>
        <v>ORD</v>
      </c>
      <c r="N9080" t="str">
        <f>INDEX(RoutesPivot[AirportID],MATCH($C9080,RoutesPivot[[RouteID]:[RouteID]],0))</f>
        <v>PHL</v>
      </c>
      <c r="O9080">
        <f>INDEX(RoutesPivot[Distance],MATCH($C9080,RoutesPivot[[RouteID]:[RouteID]],0))</f>
        <v>580</v>
      </c>
      <c r="P9080">
        <f>INDEX(RoutesPivot[ListPrice],MATCH($C9080,RoutesPivot[[RouteID]:[RouteID]],0))</f>
        <v>275</v>
      </c>
      <c r="Q9080" t="str">
        <f>INDEX(AirportPivot[AirportName],MATCH($N9080,AirportPivot[[AirportID]:[AirportID]],0))</f>
        <v>Philadelphia International</v>
      </c>
      <c r="R9080">
        <f>INDEX(AirportPivot[Gates (number of available)],MATCH($N9080,AirportPivot[[AirportID]:[AirportID]],0))</f>
        <v>89</v>
      </c>
    </row>
    <row r="9081" spans="1:18" x14ac:dyDescent="0.25">
      <c r="A9081" s="3" t="s">
        <v>9113</v>
      </c>
      <c r="B9081" s="12">
        <v>42314</v>
      </c>
      <c r="C9081" s="4" t="s">
        <v>33</v>
      </c>
      <c r="D9081" s="4">
        <v>2.5</v>
      </c>
      <c r="E9081" s="4">
        <v>105</v>
      </c>
      <c r="F9081" s="5">
        <v>0.64583333333333337</v>
      </c>
      <c r="G9081" s="6">
        <v>375</v>
      </c>
      <c r="H9081" s="7">
        <v>69375</v>
      </c>
      <c r="I9081" s="7">
        <f>FlightsPivot[[#This Row],[Total Fare]]*10%</f>
        <v>6937.5</v>
      </c>
      <c r="J9081" s="7">
        <f>FlightsPivot[[#This Row],[Total Fare]]+FlightsPivot[[#This Row],[10% tax ]]</f>
        <v>76312.5</v>
      </c>
      <c r="K9081" s="4">
        <v>11</v>
      </c>
      <c r="L9081" s="4">
        <v>2015</v>
      </c>
      <c r="M9081" t="str">
        <f>INDEX(RoutesPivot[DepAirport],MATCH($C9081,RoutesPivot[[RouteID]:[RouteID]],0))</f>
        <v>ORD</v>
      </c>
      <c r="N9081" t="str">
        <f>INDEX(RoutesPivot[AirportID],MATCH($C9081,RoutesPivot[[RouteID]:[RouteID]],0))</f>
        <v>SFO</v>
      </c>
      <c r="O9081">
        <f>INDEX(RoutesPivot[Distance],MATCH($C9081,RoutesPivot[[RouteID]:[RouteID]],0))</f>
        <v>1600</v>
      </c>
      <c r="P9081">
        <f>INDEX(RoutesPivot[ListPrice],MATCH($C9081,RoutesPivot[[RouteID]:[RouteID]],0))</f>
        <v>375</v>
      </c>
      <c r="Q9081" t="str">
        <f>INDEX(AirportPivot[AirportName],MATCH($N9081,AirportPivot[[AirportID]:[AirportID]],0))</f>
        <v>San Francisco International</v>
      </c>
      <c r="R9081">
        <f>INDEX(AirportPivot[Gates (number of available)],MATCH($N9081,AirportPivot[[AirportID]:[AirportID]],0))</f>
        <v>70</v>
      </c>
    </row>
    <row r="9082" spans="1:18" x14ac:dyDescent="0.25">
      <c r="A9082" s="3" t="s">
        <v>9114</v>
      </c>
      <c r="B9082" s="12">
        <v>41995</v>
      </c>
      <c r="C9082" s="4" t="s">
        <v>27</v>
      </c>
      <c r="D9082" s="4">
        <v>12.6</v>
      </c>
      <c r="E9082" s="4">
        <v>209</v>
      </c>
      <c r="F9082" s="5">
        <v>0.41666666666666669</v>
      </c>
      <c r="G9082" s="6">
        <v>280</v>
      </c>
      <c r="H9082" s="7">
        <v>46200</v>
      </c>
      <c r="I9082" s="7">
        <f>FlightsPivot[[#This Row],[Total Fare]]*10%</f>
        <v>4620</v>
      </c>
      <c r="J9082" s="7">
        <f>FlightsPivot[[#This Row],[Total Fare]]+FlightsPivot[[#This Row],[10% tax ]]</f>
        <v>50820</v>
      </c>
      <c r="K9082" s="4">
        <v>12</v>
      </c>
      <c r="L9082" s="4">
        <v>2014</v>
      </c>
      <c r="M9082" t="str">
        <f>INDEX(RoutesPivot[DepAirport],MATCH($C9082,RoutesPivot[[RouteID]:[RouteID]],0))</f>
        <v>ORD</v>
      </c>
      <c r="N9082" t="str">
        <f>INDEX(RoutesPivot[AirportID],MATCH($C9082,RoutesPivot[[RouteID]:[RouteID]],0))</f>
        <v>ATL</v>
      </c>
      <c r="O9082">
        <f>INDEX(RoutesPivot[Distance],MATCH($C9082,RoutesPivot[[RouteID]:[RouteID]],0))</f>
        <v>510</v>
      </c>
      <c r="P9082">
        <f>INDEX(RoutesPivot[ListPrice],MATCH($C9082,RoutesPivot[[RouteID]:[RouteID]],0))</f>
        <v>200</v>
      </c>
      <c r="Q9082" t="str">
        <f>INDEX(AirportPivot[AirportName],MATCH($N9082,AirportPivot[[AirportID]:[AirportID]],0))</f>
        <v>Hartsfield-Jackson Atlanta International</v>
      </c>
      <c r="R9082">
        <f>INDEX(AirportPivot[Gates (number of available)],MATCH($N9082,AirportPivot[[AirportID]:[AirportID]],0))</f>
        <v>100</v>
      </c>
    </row>
    <row r="9083" spans="1:18" x14ac:dyDescent="0.25">
      <c r="A9083" s="3" t="s">
        <v>9115</v>
      </c>
      <c r="B9083" s="12">
        <v>42094</v>
      </c>
      <c r="C9083" s="4" t="s">
        <v>17</v>
      </c>
      <c r="D9083" s="4">
        <v>2.7</v>
      </c>
      <c r="E9083" s="4">
        <v>17</v>
      </c>
      <c r="F9083" s="5">
        <v>0.29166666666666669</v>
      </c>
      <c r="G9083" s="6">
        <v>350</v>
      </c>
      <c r="H9083" s="7">
        <v>64750</v>
      </c>
      <c r="I9083" s="7">
        <f>FlightsPivot[[#This Row],[Total Fare]]*10%</f>
        <v>6475</v>
      </c>
      <c r="J9083" s="7">
        <f>FlightsPivot[[#This Row],[Total Fare]]+FlightsPivot[[#This Row],[10% tax ]]</f>
        <v>71225</v>
      </c>
      <c r="K9083" s="4">
        <v>3</v>
      </c>
      <c r="L9083" s="4">
        <v>2015</v>
      </c>
      <c r="M9083" t="str">
        <f>INDEX(RoutesPivot[DepAirport],MATCH($C9083,RoutesPivot[[RouteID]:[RouteID]],0))</f>
        <v>ORD</v>
      </c>
      <c r="N9083" t="str">
        <f>INDEX(RoutesPivot[AirportID],MATCH($C9083,RoutesPivot[[RouteID]:[RouteID]],0))</f>
        <v>LAX</v>
      </c>
      <c r="O9083">
        <f>INDEX(RoutesPivot[Distance],MATCH($C9083,RoutesPivot[[RouteID]:[RouteID]],0))</f>
        <v>1518</v>
      </c>
      <c r="P9083">
        <f>INDEX(RoutesPivot[ListPrice],MATCH($C9083,RoutesPivot[[RouteID]:[RouteID]],0))</f>
        <v>350</v>
      </c>
      <c r="Q9083" t="str">
        <f>INDEX(AirportPivot[AirportName],MATCH($N9083,AirportPivot[[AirportID]:[AirportID]],0))</f>
        <v>Los Angeles International</v>
      </c>
      <c r="R9083">
        <f>INDEX(AirportPivot[Gates (number of available)],MATCH($N9083,AirportPivot[[AirportID]:[AirportID]],0))</f>
        <v>86</v>
      </c>
    </row>
    <row r="9084" spans="1:18" x14ac:dyDescent="0.25">
      <c r="A9084" s="3" t="s">
        <v>9116</v>
      </c>
      <c r="B9084" s="12">
        <v>42330</v>
      </c>
      <c r="C9084" s="4" t="s">
        <v>25</v>
      </c>
      <c r="D9084" s="4">
        <v>2.6</v>
      </c>
      <c r="E9084" s="4">
        <v>54</v>
      </c>
      <c r="F9084" s="5">
        <v>0.875</v>
      </c>
      <c r="G9084" s="6">
        <v>200</v>
      </c>
      <c r="H9084" s="7">
        <v>33000</v>
      </c>
      <c r="I9084" s="7">
        <f>FlightsPivot[[#This Row],[Total Fare]]*10%</f>
        <v>3300</v>
      </c>
      <c r="J9084" s="7">
        <f>FlightsPivot[[#This Row],[Total Fare]]+FlightsPivot[[#This Row],[10% tax ]]</f>
        <v>36300</v>
      </c>
      <c r="K9084" s="4">
        <v>11</v>
      </c>
      <c r="L9084" s="4">
        <v>2015</v>
      </c>
      <c r="M9084" t="str">
        <f>INDEX(RoutesPivot[DepAirport],MATCH($C9084,RoutesPivot[[RouteID]:[RouteID]],0))</f>
        <v>ORD</v>
      </c>
      <c r="N9084" t="str">
        <f>INDEX(RoutesPivot[AirportID],MATCH($C9084,RoutesPivot[[RouteID]:[RouteID]],0))</f>
        <v>DFW</v>
      </c>
      <c r="O9084">
        <f>INDEX(RoutesPivot[Distance],MATCH($C9084,RoutesPivot[[RouteID]:[RouteID]],0))</f>
        <v>700</v>
      </c>
      <c r="P9084">
        <f>INDEX(RoutesPivot[ListPrice],MATCH($C9084,RoutesPivot[[RouteID]:[RouteID]],0))</f>
        <v>200</v>
      </c>
      <c r="Q9084" t="str">
        <f>INDEX(AirportPivot[AirportName],MATCH($N9084,AirportPivot[[AirportID]:[AirportID]],0))</f>
        <v>Dallas/Fort Worth International</v>
      </c>
      <c r="R9084">
        <f>INDEX(AirportPivot[Gates (number of available)],MATCH($N9084,AirportPivot[[AirportID]:[AirportID]],0))</f>
        <v>130</v>
      </c>
    </row>
    <row r="9085" spans="1:18" x14ac:dyDescent="0.25">
      <c r="A9085" s="3" t="s">
        <v>9117</v>
      </c>
      <c r="B9085" s="12">
        <v>42221</v>
      </c>
      <c r="C9085" s="4" t="s">
        <v>23</v>
      </c>
      <c r="D9085" s="4">
        <v>2.2000000000000002</v>
      </c>
      <c r="E9085" s="4">
        <v>23</v>
      </c>
      <c r="F9085" s="5">
        <v>0.60416666666666663</v>
      </c>
      <c r="G9085" s="6">
        <v>330</v>
      </c>
      <c r="H9085" s="7">
        <v>61050</v>
      </c>
      <c r="I9085" s="7">
        <f>FlightsPivot[[#This Row],[Total Fare]]*10%</f>
        <v>6105</v>
      </c>
      <c r="J9085" s="7">
        <f>FlightsPivot[[#This Row],[Total Fare]]+FlightsPivot[[#This Row],[10% tax ]]</f>
        <v>67155</v>
      </c>
      <c r="K9085" s="4">
        <v>8</v>
      </c>
      <c r="L9085" s="4">
        <v>2015</v>
      </c>
      <c r="M9085" t="str">
        <f>INDEX(RoutesPivot[DepAirport],MATCH($C9085,RoutesPivot[[RouteID]:[RouteID]],0))</f>
        <v>ORD</v>
      </c>
      <c r="N9085" t="str">
        <f>INDEX(RoutesPivot[AirportID],MATCH($C9085,RoutesPivot[[RouteID]:[RouteID]],0))</f>
        <v>DEN</v>
      </c>
      <c r="O9085">
        <f>INDEX(RoutesPivot[Distance],MATCH($C9085,RoutesPivot[[RouteID]:[RouteID]],0))</f>
        <v>800</v>
      </c>
      <c r="P9085">
        <f>INDEX(RoutesPivot[ListPrice],MATCH($C9085,RoutesPivot[[RouteID]:[RouteID]],0))</f>
        <v>300</v>
      </c>
      <c r="Q9085" t="str">
        <f>INDEX(AirportPivot[AirportName],MATCH($N9085,AirportPivot[[AirportID]:[AirportID]],0))</f>
        <v>Denver International</v>
      </c>
      <c r="R9085">
        <f>INDEX(AirportPivot[Gates (number of available)],MATCH($N9085,AirportPivot[[AirportID]:[AirportID]],0))</f>
        <v>75</v>
      </c>
    </row>
    <row r="9086" spans="1:18" x14ac:dyDescent="0.25">
      <c r="A9086" s="3" t="s">
        <v>9118</v>
      </c>
      <c r="B9086" s="12">
        <v>42368</v>
      </c>
      <c r="C9086" s="4" t="s">
        <v>25</v>
      </c>
      <c r="D9086" s="4">
        <v>3.9</v>
      </c>
      <c r="E9086" s="4">
        <v>140</v>
      </c>
      <c r="F9086" s="5">
        <v>0.79166666666666663</v>
      </c>
      <c r="G9086" s="6">
        <v>200</v>
      </c>
      <c r="H9086" s="7">
        <v>37000</v>
      </c>
      <c r="I9086" s="7">
        <f>FlightsPivot[[#This Row],[Total Fare]]*10%</f>
        <v>3700</v>
      </c>
      <c r="J9086" s="7">
        <f>FlightsPivot[[#This Row],[Total Fare]]+FlightsPivot[[#This Row],[10% tax ]]</f>
        <v>40700</v>
      </c>
      <c r="K9086" s="4">
        <v>12</v>
      </c>
      <c r="L9086" s="4">
        <v>2015</v>
      </c>
      <c r="M9086" t="str">
        <f>INDEX(RoutesPivot[DepAirport],MATCH($C9086,RoutesPivot[[RouteID]:[RouteID]],0))</f>
        <v>ORD</v>
      </c>
      <c r="N9086" t="str">
        <f>INDEX(RoutesPivot[AirportID],MATCH($C9086,RoutesPivot[[RouteID]:[RouteID]],0))</f>
        <v>DFW</v>
      </c>
      <c r="O9086">
        <f>INDEX(RoutesPivot[Distance],MATCH($C9086,RoutesPivot[[RouteID]:[RouteID]],0))</f>
        <v>700</v>
      </c>
      <c r="P9086">
        <f>INDEX(RoutesPivot[ListPrice],MATCH($C9086,RoutesPivot[[RouteID]:[RouteID]],0))</f>
        <v>200</v>
      </c>
      <c r="Q9086" t="str">
        <f>INDEX(AirportPivot[AirportName],MATCH($N9086,AirportPivot[[AirportID]:[AirportID]],0))</f>
        <v>Dallas/Fort Worth International</v>
      </c>
      <c r="R9086">
        <f>INDEX(AirportPivot[Gates (number of available)],MATCH($N9086,AirportPivot[[AirportID]:[AirportID]],0))</f>
        <v>130</v>
      </c>
    </row>
    <row r="9087" spans="1:18" x14ac:dyDescent="0.25">
      <c r="A9087" s="3" t="s">
        <v>9119</v>
      </c>
      <c r="B9087" s="12">
        <v>41726</v>
      </c>
      <c r="C9087" s="4" t="s">
        <v>80</v>
      </c>
      <c r="D9087" s="4">
        <v>1.1000000000000001</v>
      </c>
      <c r="E9087" s="4">
        <v>146</v>
      </c>
      <c r="F9087" s="5">
        <v>0.29166666666666669</v>
      </c>
      <c r="G9087" s="6">
        <v>300</v>
      </c>
      <c r="H9087" s="7">
        <v>55500</v>
      </c>
      <c r="I9087" s="7">
        <f>FlightsPivot[[#This Row],[Total Fare]]*10%</f>
        <v>5550</v>
      </c>
      <c r="J9087" s="7">
        <f>FlightsPivot[[#This Row],[Total Fare]]+FlightsPivot[[#This Row],[10% tax ]]</f>
        <v>61050</v>
      </c>
      <c r="K9087" s="4">
        <v>3</v>
      </c>
      <c r="L9087" s="4">
        <v>2014</v>
      </c>
      <c r="M9087" t="str">
        <f>INDEX(RoutesPivot[DepAirport],MATCH($C9087,RoutesPivot[[RouteID]:[RouteID]],0))</f>
        <v>ORD</v>
      </c>
      <c r="N9087" t="str">
        <f>INDEX(RoutesPivot[AirportID],MATCH($C9087,RoutesPivot[[RouteID]:[RouteID]],0))</f>
        <v>MIA</v>
      </c>
      <c r="O9087">
        <f>INDEX(RoutesPivot[Distance],MATCH($C9087,RoutesPivot[[RouteID]:[RouteID]],0))</f>
        <v>1000</v>
      </c>
      <c r="P9087">
        <f>INDEX(RoutesPivot[ListPrice],MATCH($C9087,RoutesPivot[[RouteID]:[RouteID]],0))</f>
        <v>300</v>
      </c>
      <c r="Q9087" t="str">
        <f>INDEX(AirportPivot[AirportName],MATCH($N9087,AirportPivot[[AirportID]:[AirportID]],0))</f>
        <v>Miami International</v>
      </c>
      <c r="R9087">
        <f>INDEX(AirportPivot[Gates (number of available)],MATCH($N9087,AirportPivot[[AirportID]:[AirportID]],0))</f>
        <v>80</v>
      </c>
    </row>
    <row r="9088" spans="1:18" x14ac:dyDescent="0.25">
      <c r="A9088" s="3" t="s">
        <v>9120</v>
      </c>
      <c r="B9088" s="12">
        <v>41840</v>
      </c>
      <c r="C9088" s="4" t="s">
        <v>50</v>
      </c>
      <c r="D9088" s="4">
        <v>3.4</v>
      </c>
      <c r="E9088" s="4">
        <v>51</v>
      </c>
      <c r="F9088" s="5">
        <v>0.75</v>
      </c>
      <c r="G9088" s="6">
        <v>302.5</v>
      </c>
      <c r="H9088" s="7">
        <v>49912.5</v>
      </c>
      <c r="I9088" s="7">
        <f>FlightsPivot[[#This Row],[Total Fare]]*10%</f>
        <v>4991.25</v>
      </c>
      <c r="J9088" s="7">
        <f>FlightsPivot[[#This Row],[Total Fare]]+FlightsPivot[[#This Row],[10% tax ]]</f>
        <v>54903.75</v>
      </c>
      <c r="K9088" s="4">
        <v>7</v>
      </c>
      <c r="L9088" s="4">
        <v>2014</v>
      </c>
      <c r="M9088" t="str">
        <f>INDEX(RoutesPivot[DepAirport],MATCH($C9088,RoutesPivot[[RouteID]:[RouteID]],0))</f>
        <v>ORD</v>
      </c>
      <c r="N9088" t="str">
        <f>INDEX(RoutesPivot[AirportID],MATCH($C9088,RoutesPivot[[RouteID]:[RouteID]],0))</f>
        <v>LGA</v>
      </c>
      <c r="O9088">
        <f>INDEX(RoutesPivot[Distance],MATCH($C9088,RoutesPivot[[RouteID]:[RouteID]],0))</f>
        <v>610</v>
      </c>
      <c r="P9088">
        <f>INDEX(RoutesPivot[ListPrice],MATCH($C9088,RoutesPivot[[RouteID]:[RouteID]],0))</f>
        <v>275</v>
      </c>
      <c r="Q9088" t="str">
        <f>INDEX(AirportPivot[AirportName],MATCH($N9088,AirportPivot[[AirportID]:[AirportID]],0))</f>
        <v>Laguardia</v>
      </c>
      <c r="R9088">
        <f>INDEX(AirportPivot[Gates (number of available)],MATCH($N9088,AirportPivot[[AirportID]:[AirportID]],0))</f>
        <v>66</v>
      </c>
    </row>
    <row r="9089" spans="1:18" x14ac:dyDescent="0.25">
      <c r="A9089" s="3" t="s">
        <v>9121</v>
      </c>
      <c r="B9089" s="12">
        <v>41897</v>
      </c>
      <c r="C9089" s="4" t="s">
        <v>47</v>
      </c>
      <c r="D9089" s="4">
        <v>2</v>
      </c>
      <c r="E9089" s="4">
        <v>189</v>
      </c>
      <c r="F9089" s="5">
        <v>0.33333333333333331</v>
      </c>
      <c r="G9089" s="6">
        <v>250</v>
      </c>
      <c r="H9089" s="7">
        <v>41250</v>
      </c>
      <c r="I9089" s="7">
        <f>FlightsPivot[[#This Row],[Total Fare]]*10%</f>
        <v>4125</v>
      </c>
      <c r="J9089" s="7">
        <f>FlightsPivot[[#This Row],[Total Fare]]+FlightsPivot[[#This Row],[10% tax ]]</f>
        <v>45375</v>
      </c>
      <c r="K9089" s="4">
        <v>9</v>
      </c>
      <c r="L9089" s="4">
        <v>2014</v>
      </c>
      <c r="M9089" t="str">
        <f>INDEX(RoutesPivot[DepAirport],MATCH($C9089,RoutesPivot[[RouteID]:[RouteID]],0))</f>
        <v>ORD</v>
      </c>
      <c r="N9089" t="str">
        <f>INDEX(RoutesPivot[AirportID],MATCH($C9089,RoutesPivot[[RouteID]:[RouteID]],0))</f>
        <v>PHX</v>
      </c>
      <c r="O9089">
        <f>INDEX(RoutesPivot[Distance],MATCH($C9089,RoutesPivot[[RouteID]:[RouteID]],0))</f>
        <v>1200</v>
      </c>
      <c r="P9089">
        <f>INDEX(RoutesPivot[ListPrice],MATCH($C9089,RoutesPivot[[RouteID]:[RouteID]],0))</f>
        <v>250</v>
      </c>
      <c r="Q9089" t="str">
        <f>INDEX(AirportPivot[AirportName],MATCH($N9089,AirportPivot[[AirportID]:[AirportID]],0))</f>
        <v>Phoenix Sky Harbor International</v>
      </c>
      <c r="R9089">
        <f>INDEX(AirportPivot[Gates (number of available)],MATCH($N9089,AirportPivot[[AirportID]:[AirportID]],0))</f>
        <v>60</v>
      </c>
    </row>
    <row r="9090" spans="1:18" x14ac:dyDescent="0.25">
      <c r="A9090" s="3" t="s">
        <v>9122</v>
      </c>
      <c r="B9090" s="12">
        <v>41792</v>
      </c>
      <c r="C9090" s="4" t="s">
        <v>83</v>
      </c>
      <c r="D9090" s="4">
        <v>1.3</v>
      </c>
      <c r="E9090" s="4">
        <v>61</v>
      </c>
      <c r="F9090" s="5">
        <v>0.33333333333333331</v>
      </c>
      <c r="G9090" s="6">
        <v>264</v>
      </c>
      <c r="H9090" s="7">
        <v>43560</v>
      </c>
      <c r="I9090" s="7">
        <f>FlightsPivot[[#This Row],[Total Fare]]*10%</f>
        <v>4356</v>
      </c>
      <c r="J9090" s="7">
        <f>FlightsPivot[[#This Row],[Total Fare]]+FlightsPivot[[#This Row],[10% tax ]]</f>
        <v>47916</v>
      </c>
      <c r="K9090" s="4">
        <v>6</v>
      </c>
      <c r="L9090" s="4">
        <v>2014</v>
      </c>
      <c r="M9090" t="str">
        <f>INDEX(RoutesPivot[DepAirport],MATCH($C9090,RoutesPivot[[RouteID]:[RouteID]],0))</f>
        <v>ORD</v>
      </c>
      <c r="N9090" t="str">
        <f>INDEX(RoutesPivot[AirportID],MATCH($C9090,RoutesPivot[[RouteID]:[RouteID]],0))</f>
        <v>BWI</v>
      </c>
      <c r="O9090">
        <f>INDEX(RoutesPivot[Distance],MATCH($C9090,RoutesPivot[[RouteID]:[RouteID]],0))</f>
        <v>520</v>
      </c>
      <c r="P9090">
        <f>INDEX(RoutesPivot[ListPrice],MATCH($C9090,RoutesPivot[[RouteID]:[RouteID]],0))</f>
        <v>240</v>
      </c>
      <c r="Q9090" t="str">
        <f>INDEX(AirportPivot[AirportName],MATCH($N9090,AirportPivot[[AirportID]:[AirportID]],0))</f>
        <v>Baltimore/Washington International Thurgood Marshall</v>
      </c>
      <c r="R9090">
        <f>INDEX(AirportPivot[Gates (number of available)],MATCH($N9090,AirportPivot[[AirportID]:[AirportID]],0))</f>
        <v>58</v>
      </c>
    </row>
    <row r="9091" spans="1:18" x14ac:dyDescent="0.25">
      <c r="A9091" s="3" t="s">
        <v>9123</v>
      </c>
      <c r="B9091" s="12">
        <v>41751</v>
      </c>
      <c r="C9091" s="4" t="s">
        <v>19</v>
      </c>
      <c r="D9091" s="4">
        <v>3</v>
      </c>
      <c r="E9091" s="4">
        <v>57</v>
      </c>
      <c r="F9091" s="5">
        <v>0.33333333333333331</v>
      </c>
      <c r="G9091" s="6">
        <v>200</v>
      </c>
      <c r="H9091" s="7">
        <v>33000</v>
      </c>
      <c r="I9091" s="7">
        <f>FlightsPivot[[#This Row],[Total Fare]]*10%</f>
        <v>3300</v>
      </c>
      <c r="J9091" s="7">
        <f>FlightsPivot[[#This Row],[Total Fare]]+FlightsPivot[[#This Row],[10% tax ]]</f>
        <v>36300</v>
      </c>
      <c r="K9091" s="4">
        <v>4</v>
      </c>
      <c r="L9091" s="4">
        <v>2014</v>
      </c>
      <c r="M9091" t="str">
        <f>INDEX(RoutesPivot[DepAirport],MATCH($C9091,RoutesPivot[[RouteID]:[RouteID]],0))</f>
        <v>ORD</v>
      </c>
      <c r="N9091" t="str">
        <f>INDEX(RoutesPivot[AirportID],MATCH($C9091,RoutesPivot[[RouteID]:[RouteID]],0))</f>
        <v>IAH</v>
      </c>
      <c r="O9091">
        <f>INDEX(RoutesPivot[Distance],MATCH($C9091,RoutesPivot[[RouteID]:[RouteID]],0))</f>
        <v>800</v>
      </c>
      <c r="P9091">
        <f>INDEX(RoutesPivot[ListPrice],MATCH($C9091,RoutesPivot[[RouteID]:[RouteID]],0))</f>
        <v>200</v>
      </c>
      <c r="Q9091" t="str">
        <f>INDEX(AirportPivot[AirportName],MATCH($N9091,AirportPivot[[AirportID]:[AirportID]],0))</f>
        <v>George Bush Intercontinental/Houston</v>
      </c>
      <c r="R9091">
        <f>INDEX(AirportPivot[Gates (number of available)],MATCH($N9091,AirportPivot[[AirportID]:[AirportID]],0))</f>
        <v>80</v>
      </c>
    </row>
    <row r="9092" spans="1:18" x14ac:dyDescent="0.25">
      <c r="A9092" s="3" t="s">
        <v>9124</v>
      </c>
      <c r="B9092" s="12">
        <v>42224</v>
      </c>
      <c r="C9092" s="4" t="s">
        <v>47</v>
      </c>
      <c r="D9092" s="4">
        <v>2.4</v>
      </c>
      <c r="E9092" s="4">
        <v>104</v>
      </c>
      <c r="F9092" s="5">
        <v>0.33333333333333331</v>
      </c>
      <c r="G9092" s="6">
        <v>275</v>
      </c>
      <c r="H9092" s="7">
        <v>50875</v>
      </c>
      <c r="I9092" s="7">
        <f>FlightsPivot[[#This Row],[Total Fare]]*10%</f>
        <v>5087.5</v>
      </c>
      <c r="J9092" s="7">
        <f>FlightsPivot[[#This Row],[Total Fare]]+FlightsPivot[[#This Row],[10% tax ]]</f>
        <v>55962.5</v>
      </c>
      <c r="K9092" s="4">
        <v>8</v>
      </c>
      <c r="L9092" s="4">
        <v>2015</v>
      </c>
      <c r="M9092" t="str">
        <f>INDEX(RoutesPivot[DepAirport],MATCH($C9092,RoutesPivot[[RouteID]:[RouteID]],0))</f>
        <v>ORD</v>
      </c>
      <c r="N9092" t="str">
        <f>INDEX(RoutesPivot[AirportID],MATCH($C9092,RoutesPivot[[RouteID]:[RouteID]],0))</f>
        <v>PHX</v>
      </c>
      <c r="O9092">
        <f>INDEX(RoutesPivot[Distance],MATCH($C9092,RoutesPivot[[RouteID]:[RouteID]],0))</f>
        <v>1200</v>
      </c>
      <c r="P9092">
        <f>INDEX(RoutesPivot[ListPrice],MATCH($C9092,RoutesPivot[[RouteID]:[RouteID]],0))</f>
        <v>250</v>
      </c>
      <c r="Q9092" t="str">
        <f>INDEX(AirportPivot[AirportName],MATCH($N9092,AirportPivot[[AirportID]:[AirportID]],0))</f>
        <v>Phoenix Sky Harbor International</v>
      </c>
      <c r="R9092">
        <f>INDEX(AirportPivot[Gates (number of available)],MATCH($N9092,AirportPivot[[AirportID]:[AirportID]],0))</f>
        <v>60</v>
      </c>
    </row>
    <row r="9093" spans="1:18" x14ac:dyDescent="0.25">
      <c r="A9093" s="3" t="s">
        <v>9125</v>
      </c>
      <c r="B9093" s="12">
        <v>42283</v>
      </c>
      <c r="C9093" s="4" t="s">
        <v>17</v>
      </c>
      <c r="D9093" s="4">
        <v>3.2</v>
      </c>
      <c r="E9093" s="4">
        <v>95</v>
      </c>
      <c r="F9093" s="5">
        <v>0.70833333333333337</v>
      </c>
      <c r="G9093" s="6">
        <v>350</v>
      </c>
      <c r="H9093" s="7">
        <v>64750</v>
      </c>
      <c r="I9093" s="7">
        <f>FlightsPivot[[#This Row],[Total Fare]]*10%</f>
        <v>6475</v>
      </c>
      <c r="J9093" s="7">
        <f>FlightsPivot[[#This Row],[Total Fare]]+FlightsPivot[[#This Row],[10% tax ]]</f>
        <v>71225</v>
      </c>
      <c r="K9093" s="4">
        <v>10</v>
      </c>
      <c r="L9093" s="4">
        <v>2015</v>
      </c>
      <c r="M9093" t="str">
        <f>INDEX(RoutesPivot[DepAirport],MATCH($C9093,RoutesPivot[[RouteID]:[RouteID]],0))</f>
        <v>ORD</v>
      </c>
      <c r="N9093" t="str">
        <f>INDEX(RoutesPivot[AirportID],MATCH($C9093,RoutesPivot[[RouteID]:[RouteID]],0))</f>
        <v>LAX</v>
      </c>
      <c r="O9093">
        <f>INDEX(RoutesPivot[Distance],MATCH($C9093,RoutesPivot[[RouteID]:[RouteID]],0))</f>
        <v>1518</v>
      </c>
      <c r="P9093">
        <f>INDEX(RoutesPivot[ListPrice],MATCH($C9093,RoutesPivot[[RouteID]:[RouteID]],0))</f>
        <v>350</v>
      </c>
      <c r="Q9093" t="str">
        <f>INDEX(AirportPivot[AirportName],MATCH($N9093,AirportPivot[[AirportID]:[AirportID]],0))</f>
        <v>Los Angeles International</v>
      </c>
      <c r="R9093">
        <f>INDEX(AirportPivot[Gates (number of available)],MATCH($N9093,AirportPivot[[AirportID]:[AirportID]],0))</f>
        <v>86</v>
      </c>
    </row>
    <row r="9094" spans="1:18" x14ac:dyDescent="0.25">
      <c r="A9094" s="3" t="s">
        <v>9126</v>
      </c>
      <c r="B9094" s="12">
        <v>42304</v>
      </c>
      <c r="C9094" s="4" t="s">
        <v>11</v>
      </c>
      <c r="D9094" s="4">
        <v>1.4</v>
      </c>
      <c r="E9094" s="4">
        <v>36</v>
      </c>
      <c r="F9094" s="5">
        <v>0.85416666666666663</v>
      </c>
      <c r="G9094" s="6">
        <v>300</v>
      </c>
      <c r="H9094" s="7">
        <v>49500</v>
      </c>
      <c r="I9094" s="7">
        <f>FlightsPivot[[#This Row],[Total Fare]]*10%</f>
        <v>4950</v>
      </c>
      <c r="J9094" s="7">
        <f>FlightsPivot[[#This Row],[Total Fare]]+FlightsPivot[[#This Row],[10% tax ]]</f>
        <v>54450</v>
      </c>
      <c r="K9094" s="4">
        <v>10</v>
      </c>
      <c r="L9094" s="4">
        <v>2015</v>
      </c>
      <c r="M9094" t="str">
        <f>INDEX(RoutesPivot[DepAirport],MATCH($C9094,RoutesPivot[[RouteID]:[RouteID]],0))</f>
        <v>ORD</v>
      </c>
      <c r="N9094" t="str">
        <f>INDEX(RoutesPivot[AirportID],MATCH($C9094,RoutesPivot[[RouteID]:[RouteID]],0))</f>
        <v>BOS</v>
      </c>
      <c r="O9094">
        <f>INDEX(RoutesPivot[Distance],MATCH($C9094,RoutesPivot[[RouteID]:[RouteID]],0))</f>
        <v>730</v>
      </c>
      <c r="P9094">
        <f>INDEX(RoutesPivot[ListPrice],MATCH($C9094,RoutesPivot[[RouteID]:[RouteID]],0))</f>
        <v>300</v>
      </c>
      <c r="Q9094" t="str">
        <f>INDEX(AirportPivot[AirportName],MATCH($N9094,AirportPivot[[AirportID]:[AirportID]],0))</f>
        <v>General Edward Lawrence Logan International</v>
      </c>
      <c r="R9094">
        <f>INDEX(AirportPivot[Gates (number of available)],MATCH($N9094,AirportPivot[[AirportID]:[AirportID]],0))</f>
        <v>63</v>
      </c>
    </row>
    <row r="9095" spans="1:18" x14ac:dyDescent="0.25">
      <c r="A9095" s="3" t="s">
        <v>9127</v>
      </c>
      <c r="B9095" s="12">
        <v>42267</v>
      </c>
      <c r="C9095" s="4" t="s">
        <v>23</v>
      </c>
      <c r="D9095" s="4">
        <v>2.1</v>
      </c>
      <c r="E9095" s="4">
        <v>85</v>
      </c>
      <c r="F9095" s="5">
        <v>0.77083333333333337</v>
      </c>
      <c r="G9095" s="6">
        <v>300</v>
      </c>
      <c r="H9095" s="7">
        <v>54300</v>
      </c>
      <c r="I9095" s="7">
        <f>FlightsPivot[[#This Row],[Total Fare]]*10%</f>
        <v>5430</v>
      </c>
      <c r="J9095" s="7">
        <f>FlightsPivot[[#This Row],[Total Fare]]+FlightsPivot[[#This Row],[10% tax ]]</f>
        <v>59730</v>
      </c>
      <c r="K9095" s="4">
        <v>9</v>
      </c>
      <c r="L9095" s="4">
        <v>2015</v>
      </c>
      <c r="M9095" t="str">
        <f>INDEX(RoutesPivot[DepAirport],MATCH($C9095,RoutesPivot[[RouteID]:[RouteID]],0))</f>
        <v>ORD</v>
      </c>
      <c r="N9095" t="str">
        <f>INDEX(RoutesPivot[AirportID],MATCH($C9095,RoutesPivot[[RouteID]:[RouteID]],0))</f>
        <v>DEN</v>
      </c>
      <c r="O9095">
        <f>INDEX(RoutesPivot[Distance],MATCH($C9095,RoutesPivot[[RouteID]:[RouteID]],0))</f>
        <v>800</v>
      </c>
      <c r="P9095">
        <f>INDEX(RoutesPivot[ListPrice],MATCH($C9095,RoutesPivot[[RouteID]:[RouteID]],0))</f>
        <v>300</v>
      </c>
      <c r="Q9095" t="str">
        <f>INDEX(AirportPivot[AirportName],MATCH($N9095,AirportPivot[[AirportID]:[AirportID]],0))</f>
        <v>Denver International</v>
      </c>
      <c r="R9095">
        <f>INDEX(AirportPivot[Gates (number of available)],MATCH($N9095,AirportPivot[[AirportID]:[AirportID]],0))</f>
        <v>75</v>
      </c>
    </row>
    <row r="9096" spans="1:18" x14ac:dyDescent="0.25">
      <c r="A9096" s="3" t="s">
        <v>9128</v>
      </c>
      <c r="B9096" s="12">
        <v>41829</v>
      </c>
      <c r="C9096" s="4" t="s">
        <v>15</v>
      </c>
      <c r="D9096" s="4">
        <v>0.2</v>
      </c>
      <c r="E9096" s="4">
        <v>82</v>
      </c>
      <c r="F9096" s="5">
        <v>0.79166666666666663</v>
      </c>
      <c r="G9096" s="6">
        <v>247.5</v>
      </c>
      <c r="H9096" s="7">
        <v>44797.5</v>
      </c>
      <c r="I9096" s="7">
        <f>FlightsPivot[[#This Row],[Total Fare]]*10%</f>
        <v>4479.75</v>
      </c>
      <c r="J9096" s="7">
        <f>FlightsPivot[[#This Row],[Total Fare]]+FlightsPivot[[#This Row],[10% tax ]]</f>
        <v>49277.25</v>
      </c>
      <c r="K9096" s="4">
        <v>7</v>
      </c>
      <c r="L9096" s="4">
        <v>2014</v>
      </c>
      <c r="M9096" t="str">
        <f>INDEX(RoutesPivot[DepAirport],MATCH($C9096,RoutesPivot[[RouteID]:[RouteID]],0))</f>
        <v>ORD</v>
      </c>
      <c r="N9096" t="str">
        <f>INDEX(RoutesPivot[AirportID],MATCH($C9096,RoutesPivot[[RouteID]:[RouteID]],0))</f>
        <v>EWR</v>
      </c>
      <c r="O9096">
        <f>INDEX(RoutesPivot[Distance],MATCH($C9096,RoutesPivot[[RouteID]:[RouteID]],0))</f>
        <v>600</v>
      </c>
      <c r="P9096">
        <f>INDEX(RoutesPivot[ListPrice],MATCH($C9096,RoutesPivot[[RouteID]:[RouteID]],0))</f>
        <v>225</v>
      </c>
      <c r="Q9096" t="str">
        <f>INDEX(AirportPivot[AirportName],MATCH($N9096,AirportPivot[[AirportID]:[AirportID]],0))</f>
        <v>Newark Liberty International</v>
      </c>
      <c r="R9096">
        <f>INDEX(AirportPivot[Gates (number of available)],MATCH($N9096,AirportPivot[[AirportID]:[AirportID]],0))</f>
        <v>82</v>
      </c>
    </row>
    <row r="9097" spans="1:18" x14ac:dyDescent="0.25">
      <c r="A9097" s="3" t="s">
        <v>9129</v>
      </c>
      <c r="B9097" s="12">
        <v>42098</v>
      </c>
      <c r="C9097" s="4" t="s">
        <v>15</v>
      </c>
      <c r="D9097" s="4">
        <v>1.7</v>
      </c>
      <c r="E9097" s="4">
        <v>32</v>
      </c>
      <c r="F9097" s="5">
        <v>0.54166666666666663</v>
      </c>
      <c r="G9097" s="6">
        <v>225</v>
      </c>
      <c r="H9097" s="7">
        <v>41625</v>
      </c>
      <c r="I9097" s="7">
        <f>FlightsPivot[[#This Row],[Total Fare]]*10%</f>
        <v>4162.5</v>
      </c>
      <c r="J9097" s="7">
        <f>FlightsPivot[[#This Row],[Total Fare]]+FlightsPivot[[#This Row],[10% tax ]]</f>
        <v>45787.5</v>
      </c>
      <c r="K9097" s="4">
        <v>4</v>
      </c>
      <c r="L9097" s="4">
        <v>2015</v>
      </c>
      <c r="M9097" t="str">
        <f>INDEX(RoutesPivot[DepAirport],MATCH($C9097,RoutesPivot[[RouteID]:[RouteID]],0))</f>
        <v>ORD</v>
      </c>
      <c r="N9097" t="str">
        <f>INDEX(RoutesPivot[AirportID],MATCH($C9097,RoutesPivot[[RouteID]:[RouteID]],0))</f>
        <v>EWR</v>
      </c>
      <c r="O9097">
        <f>INDEX(RoutesPivot[Distance],MATCH($C9097,RoutesPivot[[RouteID]:[RouteID]],0))</f>
        <v>600</v>
      </c>
      <c r="P9097">
        <f>INDEX(RoutesPivot[ListPrice],MATCH($C9097,RoutesPivot[[RouteID]:[RouteID]],0))</f>
        <v>225</v>
      </c>
      <c r="Q9097" t="str">
        <f>INDEX(AirportPivot[AirportName],MATCH($N9097,AirportPivot[[AirportID]:[AirportID]],0))</f>
        <v>Newark Liberty International</v>
      </c>
      <c r="R9097">
        <f>INDEX(AirportPivot[Gates (number of available)],MATCH($N9097,AirportPivot[[AirportID]:[AirportID]],0))</f>
        <v>82</v>
      </c>
    </row>
    <row r="9098" spans="1:18" x14ac:dyDescent="0.25">
      <c r="A9098" s="3" t="s">
        <v>9130</v>
      </c>
      <c r="B9098" s="12">
        <v>41694</v>
      </c>
      <c r="C9098" s="4" t="s">
        <v>21</v>
      </c>
      <c r="D9098" s="4">
        <v>1.9</v>
      </c>
      <c r="E9098" s="4">
        <v>74</v>
      </c>
      <c r="F9098" s="5">
        <v>0.33333333333333331</v>
      </c>
      <c r="G9098" s="6">
        <v>125</v>
      </c>
      <c r="H9098" s="7">
        <v>22625</v>
      </c>
      <c r="I9098" s="7">
        <f>FlightsPivot[[#This Row],[Total Fare]]*10%</f>
        <v>2262.5</v>
      </c>
      <c r="J9098" s="7">
        <f>FlightsPivot[[#This Row],[Total Fare]]+FlightsPivot[[#This Row],[10% tax ]]</f>
        <v>24887.5</v>
      </c>
      <c r="K9098" s="4">
        <v>2</v>
      </c>
      <c r="L9098" s="4">
        <v>2014</v>
      </c>
      <c r="M9098" t="str">
        <f>INDEX(RoutesPivot[DepAirport],MATCH($C9098,RoutesPivot[[RouteID]:[RouteID]],0))</f>
        <v>ORD</v>
      </c>
      <c r="N9098" t="str">
        <f>INDEX(RoutesPivot[AirportID],MATCH($C9098,RoutesPivot[[RouteID]:[RouteID]],0))</f>
        <v>CLT</v>
      </c>
      <c r="O9098">
        <f>INDEX(RoutesPivot[Distance],MATCH($C9098,RoutesPivot[[RouteID]:[RouteID]],0))</f>
        <v>700</v>
      </c>
      <c r="P9098">
        <f>INDEX(RoutesPivot[ListPrice],MATCH($C9098,RoutesPivot[[RouteID]:[RouteID]],0))</f>
        <v>125</v>
      </c>
      <c r="Q9098" t="str">
        <f>INDEX(AirportPivot[AirportName],MATCH($N9098,AirportPivot[[AirportID]:[AirportID]],0))</f>
        <v>Charlotte/Douglas International</v>
      </c>
      <c r="R9098">
        <f>INDEX(AirportPivot[Gates (number of available)],MATCH($N9098,AirportPivot[[AirportID]:[AirportID]],0))</f>
        <v>65</v>
      </c>
    </row>
    <row r="9099" spans="1:18" x14ac:dyDescent="0.25">
      <c r="A9099" s="3" t="s">
        <v>9131</v>
      </c>
      <c r="B9099" s="12">
        <v>41750</v>
      </c>
      <c r="C9099" s="4" t="s">
        <v>21</v>
      </c>
      <c r="D9099" s="4">
        <v>2.1</v>
      </c>
      <c r="E9099" s="4">
        <v>111</v>
      </c>
      <c r="F9099" s="5">
        <v>0.29166666666666669</v>
      </c>
      <c r="G9099" s="6">
        <v>125</v>
      </c>
      <c r="H9099" s="7">
        <v>23125</v>
      </c>
      <c r="I9099" s="7">
        <f>FlightsPivot[[#This Row],[Total Fare]]*10%</f>
        <v>2312.5</v>
      </c>
      <c r="J9099" s="7">
        <f>FlightsPivot[[#This Row],[Total Fare]]+FlightsPivot[[#This Row],[10% tax ]]</f>
        <v>25437.5</v>
      </c>
      <c r="K9099" s="4">
        <v>4</v>
      </c>
      <c r="L9099" s="4">
        <v>2014</v>
      </c>
      <c r="M9099" t="str">
        <f>INDEX(RoutesPivot[DepAirport],MATCH($C9099,RoutesPivot[[RouteID]:[RouteID]],0))</f>
        <v>ORD</v>
      </c>
      <c r="N9099" t="str">
        <f>INDEX(RoutesPivot[AirportID],MATCH($C9099,RoutesPivot[[RouteID]:[RouteID]],0))</f>
        <v>CLT</v>
      </c>
      <c r="O9099">
        <f>INDEX(RoutesPivot[Distance],MATCH($C9099,RoutesPivot[[RouteID]:[RouteID]],0))</f>
        <v>700</v>
      </c>
      <c r="P9099">
        <f>INDEX(RoutesPivot[ListPrice],MATCH($C9099,RoutesPivot[[RouteID]:[RouteID]],0))</f>
        <v>125</v>
      </c>
      <c r="Q9099" t="str">
        <f>INDEX(AirportPivot[AirportName],MATCH($N9099,AirportPivot[[AirportID]:[AirportID]],0))</f>
        <v>Charlotte/Douglas International</v>
      </c>
      <c r="R9099">
        <f>INDEX(AirportPivot[Gates (number of available)],MATCH($N9099,AirportPivot[[AirportID]:[AirportID]],0))</f>
        <v>65</v>
      </c>
    </row>
    <row r="9100" spans="1:18" x14ac:dyDescent="0.25">
      <c r="A9100" s="3" t="s">
        <v>9132</v>
      </c>
      <c r="B9100" s="12">
        <v>41815</v>
      </c>
      <c r="C9100" s="4" t="s">
        <v>47</v>
      </c>
      <c r="D9100" s="4">
        <v>1.3</v>
      </c>
      <c r="E9100" s="4">
        <v>126</v>
      </c>
      <c r="F9100" s="5">
        <v>0.8125</v>
      </c>
      <c r="G9100" s="6">
        <v>275</v>
      </c>
      <c r="H9100" s="7">
        <v>50875</v>
      </c>
      <c r="I9100" s="7">
        <f>FlightsPivot[[#This Row],[Total Fare]]*10%</f>
        <v>5087.5</v>
      </c>
      <c r="J9100" s="7">
        <f>FlightsPivot[[#This Row],[Total Fare]]+FlightsPivot[[#This Row],[10% tax ]]</f>
        <v>55962.5</v>
      </c>
      <c r="K9100" s="4">
        <v>6</v>
      </c>
      <c r="L9100" s="4">
        <v>2014</v>
      </c>
      <c r="M9100" t="str">
        <f>INDEX(RoutesPivot[DepAirport],MATCH($C9100,RoutesPivot[[RouteID]:[RouteID]],0))</f>
        <v>ORD</v>
      </c>
      <c r="N9100" t="str">
        <f>INDEX(RoutesPivot[AirportID],MATCH($C9100,RoutesPivot[[RouteID]:[RouteID]],0))</f>
        <v>PHX</v>
      </c>
      <c r="O9100">
        <f>INDEX(RoutesPivot[Distance],MATCH($C9100,RoutesPivot[[RouteID]:[RouteID]],0))</f>
        <v>1200</v>
      </c>
      <c r="P9100">
        <f>INDEX(RoutesPivot[ListPrice],MATCH($C9100,RoutesPivot[[RouteID]:[RouteID]],0))</f>
        <v>250</v>
      </c>
      <c r="Q9100" t="str">
        <f>INDEX(AirportPivot[AirportName],MATCH($N9100,AirportPivot[[AirportID]:[AirportID]],0))</f>
        <v>Phoenix Sky Harbor International</v>
      </c>
      <c r="R9100">
        <f>INDEX(AirportPivot[Gates (number of available)],MATCH($N9100,AirportPivot[[AirportID]:[AirportID]],0))</f>
        <v>60</v>
      </c>
    </row>
    <row r="9101" spans="1:18" x14ac:dyDescent="0.25">
      <c r="A9101" s="3" t="s">
        <v>9133</v>
      </c>
      <c r="B9101" s="12">
        <v>42178</v>
      </c>
      <c r="C9101" s="4" t="s">
        <v>23</v>
      </c>
      <c r="D9101" s="4">
        <v>1</v>
      </c>
      <c r="E9101" s="4">
        <v>193</v>
      </c>
      <c r="F9101" s="5">
        <v>0.83333333333333337</v>
      </c>
      <c r="G9101" s="6">
        <v>330</v>
      </c>
      <c r="H9101" s="7">
        <v>54450</v>
      </c>
      <c r="I9101" s="7">
        <f>FlightsPivot[[#This Row],[Total Fare]]*10%</f>
        <v>5445</v>
      </c>
      <c r="J9101" s="7">
        <f>FlightsPivot[[#This Row],[Total Fare]]+FlightsPivot[[#This Row],[10% tax ]]</f>
        <v>59895</v>
      </c>
      <c r="K9101" s="4">
        <v>6</v>
      </c>
      <c r="L9101" s="4">
        <v>2015</v>
      </c>
      <c r="M9101" t="str">
        <f>INDEX(RoutesPivot[DepAirport],MATCH($C9101,RoutesPivot[[RouteID]:[RouteID]],0))</f>
        <v>ORD</v>
      </c>
      <c r="N9101" t="str">
        <f>INDEX(RoutesPivot[AirportID],MATCH($C9101,RoutesPivot[[RouteID]:[RouteID]],0))</f>
        <v>DEN</v>
      </c>
      <c r="O9101">
        <f>INDEX(RoutesPivot[Distance],MATCH($C9101,RoutesPivot[[RouteID]:[RouteID]],0))</f>
        <v>800</v>
      </c>
      <c r="P9101">
        <f>INDEX(RoutesPivot[ListPrice],MATCH($C9101,RoutesPivot[[RouteID]:[RouteID]],0))</f>
        <v>300</v>
      </c>
      <c r="Q9101" t="str">
        <f>INDEX(AirportPivot[AirportName],MATCH($N9101,AirportPivot[[AirportID]:[AirportID]],0))</f>
        <v>Denver International</v>
      </c>
      <c r="R9101">
        <f>INDEX(AirportPivot[Gates (number of available)],MATCH($N9101,AirportPivot[[AirportID]:[AirportID]],0))</f>
        <v>75</v>
      </c>
    </row>
    <row r="9102" spans="1:18" x14ac:dyDescent="0.25">
      <c r="A9102" s="3" t="s">
        <v>9134</v>
      </c>
      <c r="B9102" s="12">
        <v>41860</v>
      </c>
      <c r="C9102" s="4" t="s">
        <v>11</v>
      </c>
      <c r="D9102" s="4">
        <v>2.2000000000000002</v>
      </c>
      <c r="E9102" s="4">
        <v>133</v>
      </c>
      <c r="F9102" s="5">
        <v>0.66666666666666663</v>
      </c>
      <c r="G9102" s="6">
        <v>330</v>
      </c>
      <c r="H9102" s="7">
        <v>61050</v>
      </c>
      <c r="I9102" s="7">
        <f>FlightsPivot[[#This Row],[Total Fare]]*10%</f>
        <v>6105</v>
      </c>
      <c r="J9102" s="7">
        <f>FlightsPivot[[#This Row],[Total Fare]]+FlightsPivot[[#This Row],[10% tax ]]</f>
        <v>67155</v>
      </c>
      <c r="K9102" s="4">
        <v>8</v>
      </c>
      <c r="L9102" s="4">
        <v>2014</v>
      </c>
      <c r="M9102" t="str">
        <f>INDEX(RoutesPivot[DepAirport],MATCH($C9102,RoutesPivot[[RouteID]:[RouteID]],0))</f>
        <v>ORD</v>
      </c>
      <c r="N9102" t="str">
        <f>INDEX(RoutesPivot[AirportID],MATCH($C9102,RoutesPivot[[RouteID]:[RouteID]],0))</f>
        <v>BOS</v>
      </c>
      <c r="O9102">
        <f>INDEX(RoutesPivot[Distance],MATCH($C9102,RoutesPivot[[RouteID]:[RouteID]],0))</f>
        <v>730</v>
      </c>
      <c r="P9102">
        <f>INDEX(RoutesPivot[ListPrice],MATCH($C9102,RoutesPivot[[RouteID]:[RouteID]],0))</f>
        <v>300</v>
      </c>
      <c r="Q9102" t="str">
        <f>INDEX(AirportPivot[AirportName],MATCH($N9102,AirportPivot[[AirportID]:[AirportID]],0))</f>
        <v>General Edward Lawrence Logan International</v>
      </c>
      <c r="R9102">
        <f>INDEX(AirportPivot[Gates (number of available)],MATCH($N9102,AirportPivot[[AirportID]:[AirportID]],0))</f>
        <v>63</v>
      </c>
    </row>
    <row r="9103" spans="1:18" x14ac:dyDescent="0.25">
      <c r="A9103" s="3" t="s">
        <v>9135</v>
      </c>
      <c r="B9103" s="12">
        <v>41944</v>
      </c>
      <c r="C9103" s="4" t="s">
        <v>19</v>
      </c>
      <c r="D9103" s="4">
        <v>1.2</v>
      </c>
      <c r="E9103" s="4">
        <v>47</v>
      </c>
      <c r="F9103" s="5">
        <v>0.79166666666666663</v>
      </c>
      <c r="G9103" s="6">
        <v>200</v>
      </c>
      <c r="H9103" s="7">
        <v>33000</v>
      </c>
      <c r="I9103" s="7">
        <f>FlightsPivot[[#This Row],[Total Fare]]*10%</f>
        <v>3300</v>
      </c>
      <c r="J9103" s="7">
        <f>FlightsPivot[[#This Row],[Total Fare]]+FlightsPivot[[#This Row],[10% tax ]]</f>
        <v>36300</v>
      </c>
      <c r="K9103" s="4">
        <v>11</v>
      </c>
      <c r="L9103" s="4">
        <v>2014</v>
      </c>
      <c r="M9103" t="str">
        <f>INDEX(RoutesPivot[DepAirport],MATCH($C9103,RoutesPivot[[RouteID]:[RouteID]],0))</f>
        <v>ORD</v>
      </c>
      <c r="N9103" t="str">
        <f>INDEX(RoutesPivot[AirportID],MATCH($C9103,RoutesPivot[[RouteID]:[RouteID]],0))</f>
        <v>IAH</v>
      </c>
      <c r="O9103">
        <f>INDEX(RoutesPivot[Distance],MATCH($C9103,RoutesPivot[[RouteID]:[RouteID]],0))</f>
        <v>800</v>
      </c>
      <c r="P9103">
        <f>INDEX(RoutesPivot[ListPrice],MATCH($C9103,RoutesPivot[[RouteID]:[RouteID]],0))</f>
        <v>200</v>
      </c>
      <c r="Q9103" t="str">
        <f>INDEX(AirportPivot[AirportName],MATCH($N9103,AirportPivot[[AirportID]:[AirportID]],0))</f>
        <v>George Bush Intercontinental/Houston</v>
      </c>
      <c r="R9103">
        <f>INDEX(AirportPivot[Gates (number of available)],MATCH($N9103,AirportPivot[[AirportID]:[AirportID]],0))</f>
        <v>80</v>
      </c>
    </row>
    <row r="9104" spans="1:18" x14ac:dyDescent="0.25">
      <c r="A9104" s="3" t="s">
        <v>9136</v>
      </c>
      <c r="B9104" s="12">
        <v>41892</v>
      </c>
      <c r="C9104" s="4" t="s">
        <v>13</v>
      </c>
      <c r="D9104" s="4">
        <v>2.9</v>
      </c>
      <c r="E9104" s="4">
        <v>163</v>
      </c>
      <c r="F9104" s="5">
        <v>0.85416666666666663</v>
      </c>
      <c r="G9104" s="6">
        <v>250</v>
      </c>
      <c r="H9104" s="7">
        <v>41250</v>
      </c>
      <c r="I9104" s="7">
        <f>FlightsPivot[[#This Row],[Total Fare]]*10%</f>
        <v>4125</v>
      </c>
      <c r="J9104" s="7">
        <f>FlightsPivot[[#This Row],[Total Fare]]+FlightsPivot[[#This Row],[10% tax ]]</f>
        <v>45375</v>
      </c>
      <c r="K9104" s="4">
        <v>9</v>
      </c>
      <c r="L9104" s="4">
        <v>2014</v>
      </c>
      <c r="M9104" t="str">
        <f>INDEX(RoutesPivot[DepAirport],MATCH($C9104,RoutesPivot[[RouteID]:[RouteID]],0))</f>
        <v>ORD</v>
      </c>
      <c r="N9104" t="str">
        <f>INDEX(RoutesPivot[AirportID],MATCH($C9104,RoutesPivot[[RouteID]:[RouteID]],0))</f>
        <v>JFK</v>
      </c>
      <c r="O9104">
        <f>INDEX(RoutesPivot[Distance],MATCH($C9104,RoutesPivot[[RouteID]:[RouteID]],0))</f>
        <v>619</v>
      </c>
      <c r="P9104">
        <f>INDEX(RoutesPivot[ListPrice],MATCH($C9104,RoutesPivot[[RouteID]:[RouteID]],0))</f>
        <v>250</v>
      </c>
      <c r="Q9104" t="str">
        <f>INDEX(AirportPivot[AirportName],MATCH($N9104,AirportPivot[[AirportID]:[AirportID]],0))</f>
        <v>John F Kennedy International</v>
      </c>
      <c r="R9104">
        <f>INDEX(AirportPivot[Gates (number of available)],MATCH($N9104,AirportPivot[[AirportID]:[AirportID]],0))</f>
        <v>120</v>
      </c>
    </row>
    <row r="9105" spans="1:18" x14ac:dyDescent="0.25">
      <c r="A9105" s="3" t="s">
        <v>9137</v>
      </c>
      <c r="B9105" s="12">
        <v>42304</v>
      </c>
      <c r="C9105" s="4" t="s">
        <v>11</v>
      </c>
      <c r="D9105" s="4">
        <v>0.3</v>
      </c>
      <c r="E9105" s="4">
        <v>86</v>
      </c>
      <c r="F9105" s="5">
        <v>0.5</v>
      </c>
      <c r="G9105" s="6">
        <v>300</v>
      </c>
      <c r="H9105" s="7">
        <v>54300</v>
      </c>
      <c r="I9105" s="7">
        <f>FlightsPivot[[#This Row],[Total Fare]]*10%</f>
        <v>5430</v>
      </c>
      <c r="J9105" s="7">
        <f>FlightsPivot[[#This Row],[Total Fare]]+FlightsPivot[[#This Row],[10% tax ]]</f>
        <v>59730</v>
      </c>
      <c r="K9105" s="4">
        <v>10</v>
      </c>
      <c r="L9105" s="4">
        <v>2015</v>
      </c>
      <c r="M9105" t="str">
        <f>INDEX(RoutesPivot[DepAirport],MATCH($C9105,RoutesPivot[[RouteID]:[RouteID]],0))</f>
        <v>ORD</v>
      </c>
      <c r="N9105" t="str">
        <f>INDEX(RoutesPivot[AirportID],MATCH($C9105,RoutesPivot[[RouteID]:[RouteID]],0))</f>
        <v>BOS</v>
      </c>
      <c r="O9105">
        <f>INDEX(RoutesPivot[Distance],MATCH($C9105,RoutesPivot[[RouteID]:[RouteID]],0))</f>
        <v>730</v>
      </c>
      <c r="P9105">
        <f>INDEX(RoutesPivot[ListPrice],MATCH($C9105,RoutesPivot[[RouteID]:[RouteID]],0))</f>
        <v>300</v>
      </c>
      <c r="Q9105" t="str">
        <f>INDEX(AirportPivot[AirportName],MATCH($N9105,AirportPivot[[AirportID]:[AirportID]],0))</f>
        <v>General Edward Lawrence Logan International</v>
      </c>
      <c r="R9105">
        <f>INDEX(AirportPivot[Gates (number of available)],MATCH($N9105,AirportPivot[[AirportID]:[AirportID]],0))</f>
        <v>63</v>
      </c>
    </row>
    <row r="9106" spans="1:18" x14ac:dyDescent="0.25">
      <c r="A9106" s="3" t="s">
        <v>9138</v>
      </c>
      <c r="B9106" s="12">
        <v>41797</v>
      </c>
      <c r="C9106" s="4" t="s">
        <v>21</v>
      </c>
      <c r="D9106" s="4">
        <v>1.6</v>
      </c>
      <c r="E9106" s="4">
        <v>84</v>
      </c>
      <c r="F9106" s="5">
        <v>0.45833333333333331</v>
      </c>
      <c r="G9106" s="6">
        <v>137.5</v>
      </c>
      <c r="H9106" s="7">
        <v>24887.5</v>
      </c>
      <c r="I9106" s="7">
        <f>FlightsPivot[[#This Row],[Total Fare]]*10%</f>
        <v>2488.75</v>
      </c>
      <c r="J9106" s="7">
        <f>FlightsPivot[[#This Row],[Total Fare]]+FlightsPivot[[#This Row],[10% tax ]]</f>
        <v>27376.25</v>
      </c>
      <c r="K9106" s="4">
        <v>6</v>
      </c>
      <c r="L9106" s="4">
        <v>2014</v>
      </c>
      <c r="M9106" t="str">
        <f>INDEX(RoutesPivot[DepAirport],MATCH($C9106,RoutesPivot[[RouteID]:[RouteID]],0))</f>
        <v>ORD</v>
      </c>
      <c r="N9106" t="str">
        <f>INDEX(RoutesPivot[AirportID],MATCH($C9106,RoutesPivot[[RouteID]:[RouteID]],0))</f>
        <v>CLT</v>
      </c>
      <c r="O9106">
        <f>INDEX(RoutesPivot[Distance],MATCH($C9106,RoutesPivot[[RouteID]:[RouteID]],0))</f>
        <v>700</v>
      </c>
      <c r="P9106">
        <f>INDEX(RoutesPivot[ListPrice],MATCH($C9106,RoutesPivot[[RouteID]:[RouteID]],0))</f>
        <v>125</v>
      </c>
      <c r="Q9106" t="str">
        <f>INDEX(AirportPivot[AirportName],MATCH($N9106,AirportPivot[[AirportID]:[AirportID]],0))</f>
        <v>Charlotte/Douglas International</v>
      </c>
      <c r="R9106">
        <f>INDEX(AirportPivot[Gates (number of available)],MATCH($N9106,AirportPivot[[AirportID]:[AirportID]],0))</f>
        <v>65</v>
      </c>
    </row>
    <row r="9107" spans="1:18" x14ac:dyDescent="0.25">
      <c r="A9107" s="3" t="s">
        <v>9139</v>
      </c>
      <c r="B9107" s="12">
        <v>41734</v>
      </c>
      <c r="C9107" s="4" t="s">
        <v>11</v>
      </c>
      <c r="D9107" s="4">
        <v>1.9</v>
      </c>
      <c r="E9107" s="4">
        <v>204</v>
      </c>
      <c r="F9107" s="5">
        <v>0.83333333333333337</v>
      </c>
      <c r="G9107" s="6">
        <v>300</v>
      </c>
      <c r="H9107" s="7">
        <v>49500</v>
      </c>
      <c r="I9107" s="7">
        <f>FlightsPivot[[#This Row],[Total Fare]]*10%</f>
        <v>4950</v>
      </c>
      <c r="J9107" s="7">
        <f>FlightsPivot[[#This Row],[Total Fare]]+FlightsPivot[[#This Row],[10% tax ]]</f>
        <v>54450</v>
      </c>
      <c r="K9107" s="4">
        <v>4</v>
      </c>
      <c r="L9107" s="4">
        <v>2014</v>
      </c>
      <c r="M9107" t="str">
        <f>INDEX(RoutesPivot[DepAirport],MATCH($C9107,RoutesPivot[[RouteID]:[RouteID]],0))</f>
        <v>ORD</v>
      </c>
      <c r="N9107" t="str">
        <f>INDEX(RoutesPivot[AirportID],MATCH($C9107,RoutesPivot[[RouteID]:[RouteID]],0))</f>
        <v>BOS</v>
      </c>
      <c r="O9107">
        <f>INDEX(RoutesPivot[Distance],MATCH($C9107,RoutesPivot[[RouteID]:[RouteID]],0))</f>
        <v>730</v>
      </c>
      <c r="P9107">
        <f>INDEX(RoutesPivot[ListPrice],MATCH($C9107,RoutesPivot[[RouteID]:[RouteID]],0))</f>
        <v>300</v>
      </c>
      <c r="Q9107" t="str">
        <f>INDEX(AirportPivot[AirportName],MATCH($N9107,AirportPivot[[AirportID]:[AirportID]],0))</f>
        <v>General Edward Lawrence Logan International</v>
      </c>
      <c r="R9107">
        <f>INDEX(AirportPivot[Gates (number of available)],MATCH($N9107,AirportPivot[[AirportID]:[AirportID]],0))</f>
        <v>63</v>
      </c>
    </row>
    <row r="9108" spans="1:18" x14ac:dyDescent="0.25">
      <c r="A9108" s="3" t="s">
        <v>9140</v>
      </c>
      <c r="B9108" s="12">
        <v>41837</v>
      </c>
      <c r="C9108" s="4" t="s">
        <v>19</v>
      </c>
      <c r="D9108" s="4">
        <v>1.5</v>
      </c>
      <c r="E9108" s="4">
        <v>100</v>
      </c>
      <c r="F9108" s="5">
        <v>0.75</v>
      </c>
      <c r="G9108" s="6">
        <v>220</v>
      </c>
      <c r="H9108" s="7">
        <v>40700</v>
      </c>
      <c r="I9108" s="7">
        <f>FlightsPivot[[#This Row],[Total Fare]]*10%</f>
        <v>4070</v>
      </c>
      <c r="J9108" s="7">
        <f>FlightsPivot[[#This Row],[Total Fare]]+FlightsPivot[[#This Row],[10% tax ]]</f>
        <v>44770</v>
      </c>
      <c r="K9108" s="4">
        <v>7</v>
      </c>
      <c r="L9108" s="4">
        <v>2014</v>
      </c>
      <c r="M9108" t="str">
        <f>INDEX(RoutesPivot[DepAirport],MATCH($C9108,RoutesPivot[[RouteID]:[RouteID]],0))</f>
        <v>ORD</v>
      </c>
      <c r="N9108" t="str">
        <f>INDEX(RoutesPivot[AirportID],MATCH($C9108,RoutesPivot[[RouteID]:[RouteID]],0))</f>
        <v>IAH</v>
      </c>
      <c r="O9108">
        <f>INDEX(RoutesPivot[Distance],MATCH($C9108,RoutesPivot[[RouteID]:[RouteID]],0))</f>
        <v>800</v>
      </c>
      <c r="P9108">
        <f>INDEX(RoutesPivot[ListPrice],MATCH($C9108,RoutesPivot[[RouteID]:[RouteID]],0))</f>
        <v>200</v>
      </c>
      <c r="Q9108" t="str">
        <f>INDEX(AirportPivot[AirportName],MATCH($N9108,AirportPivot[[AirportID]:[AirportID]],0))</f>
        <v>George Bush Intercontinental/Houston</v>
      </c>
      <c r="R9108">
        <f>INDEX(AirportPivot[Gates (number of available)],MATCH($N9108,AirportPivot[[AirportID]:[AirportID]],0))</f>
        <v>80</v>
      </c>
    </row>
    <row r="9109" spans="1:18" x14ac:dyDescent="0.25">
      <c r="A9109" s="3" t="s">
        <v>9141</v>
      </c>
      <c r="B9109" s="12">
        <v>42166</v>
      </c>
      <c r="C9109" s="4" t="s">
        <v>27</v>
      </c>
      <c r="D9109" s="4">
        <v>9.1999999999999993</v>
      </c>
      <c r="E9109" s="4">
        <v>167</v>
      </c>
      <c r="F9109" s="5">
        <v>0.70833333333333337</v>
      </c>
      <c r="G9109" s="6">
        <v>220</v>
      </c>
      <c r="H9109" s="7">
        <v>36300</v>
      </c>
      <c r="I9109" s="7">
        <f>FlightsPivot[[#This Row],[Total Fare]]*10%</f>
        <v>3630</v>
      </c>
      <c r="J9109" s="7">
        <f>FlightsPivot[[#This Row],[Total Fare]]+FlightsPivot[[#This Row],[10% tax ]]</f>
        <v>39930</v>
      </c>
      <c r="K9109" s="4">
        <v>6</v>
      </c>
      <c r="L9109" s="4">
        <v>2015</v>
      </c>
      <c r="M9109" t="str">
        <f>INDEX(RoutesPivot[DepAirport],MATCH($C9109,RoutesPivot[[RouteID]:[RouteID]],0))</f>
        <v>ORD</v>
      </c>
      <c r="N9109" t="str">
        <f>INDEX(RoutesPivot[AirportID],MATCH($C9109,RoutesPivot[[RouteID]:[RouteID]],0))</f>
        <v>ATL</v>
      </c>
      <c r="O9109">
        <f>INDEX(RoutesPivot[Distance],MATCH($C9109,RoutesPivot[[RouteID]:[RouteID]],0))</f>
        <v>510</v>
      </c>
      <c r="P9109">
        <f>INDEX(RoutesPivot[ListPrice],MATCH($C9109,RoutesPivot[[RouteID]:[RouteID]],0))</f>
        <v>200</v>
      </c>
      <c r="Q9109" t="str">
        <f>INDEX(AirportPivot[AirportName],MATCH($N9109,AirportPivot[[AirportID]:[AirportID]],0))</f>
        <v>Hartsfield-Jackson Atlanta International</v>
      </c>
      <c r="R9109">
        <f>INDEX(AirportPivot[Gates (number of available)],MATCH($N9109,AirportPivot[[AirportID]:[AirportID]],0))</f>
        <v>100</v>
      </c>
    </row>
    <row r="9110" spans="1:18" x14ac:dyDescent="0.25">
      <c r="A9110" s="3" t="s">
        <v>9142</v>
      </c>
      <c r="B9110" s="12">
        <v>42331</v>
      </c>
      <c r="C9110" s="4" t="s">
        <v>25</v>
      </c>
      <c r="D9110" s="4">
        <v>6.8</v>
      </c>
      <c r="E9110" s="4">
        <v>10</v>
      </c>
      <c r="F9110" s="5">
        <v>0.29166666666666669</v>
      </c>
      <c r="G9110" s="6">
        <v>300</v>
      </c>
      <c r="H9110" s="7">
        <v>55500</v>
      </c>
      <c r="I9110" s="7">
        <f>FlightsPivot[[#This Row],[Total Fare]]*10%</f>
        <v>5550</v>
      </c>
      <c r="J9110" s="7">
        <f>FlightsPivot[[#This Row],[Total Fare]]+FlightsPivot[[#This Row],[10% tax ]]</f>
        <v>61050</v>
      </c>
      <c r="K9110" s="4">
        <v>11</v>
      </c>
      <c r="L9110" s="4">
        <v>2015</v>
      </c>
      <c r="M9110" t="str">
        <f>INDEX(RoutesPivot[DepAirport],MATCH($C9110,RoutesPivot[[RouteID]:[RouteID]],0))</f>
        <v>ORD</v>
      </c>
      <c r="N9110" t="str">
        <f>INDEX(RoutesPivot[AirportID],MATCH($C9110,RoutesPivot[[RouteID]:[RouteID]],0))</f>
        <v>DFW</v>
      </c>
      <c r="O9110">
        <f>INDEX(RoutesPivot[Distance],MATCH($C9110,RoutesPivot[[RouteID]:[RouteID]],0))</f>
        <v>700</v>
      </c>
      <c r="P9110">
        <f>INDEX(RoutesPivot[ListPrice],MATCH($C9110,RoutesPivot[[RouteID]:[RouteID]],0))</f>
        <v>200</v>
      </c>
      <c r="Q9110" t="str">
        <f>INDEX(AirportPivot[AirportName],MATCH($N9110,AirportPivot[[AirportID]:[AirportID]],0))</f>
        <v>Dallas/Fort Worth International</v>
      </c>
      <c r="R9110">
        <f>INDEX(AirportPivot[Gates (number of available)],MATCH($N9110,AirportPivot[[AirportID]:[AirportID]],0))</f>
        <v>130</v>
      </c>
    </row>
    <row r="9111" spans="1:18" x14ac:dyDescent="0.25">
      <c r="A9111" s="3" t="s">
        <v>9143</v>
      </c>
      <c r="B9111" s="12">
        <v>42326</v>
      </c>
      <c r="C9111" s="4" t="s">
        <v>25</v>
      </c>
      <c r="D9111" s="4">
        <v>2.2999999999999998</v>
      </c>
      <c r="E9111" s="4">
        <v>161</v>
      </c>
      <c r="F9111" s="5">
        <v>0.79166666666666663</v>
      </c>
      <c r="G9111" s="6">
        <v>200</v>
      </c>
      <c r="H9111" s="7">
        <v>33000</v>
      </c>
      <c r="I9111" s="7">
        <f>FlightsPivot[[#This Row],[Total Fare]]*10%</f>
        <v>3300</v>
      </c>
      <c r="J9111" s="7">
        <f>FlightsPivot[[#This Row],[Total Fare]]+FlightsPivot[[#This Row],[10% tax ]]</f>
        <v>36300</v>
      </c>
      <c r="K9111" s="4">
        <v>11</v>
      </c>
      <c r="L9111" s="4">
        <v>2015</v>
      </c>
      <c r="M9111" t="str">
        <f>INDEX(RoutesPivot[DepAirport],MATCH($C9111,RoutesPivot[[RouteID]:[RouteID]],0))</f>
        <v>ORD</v>
      </c>
      <c r="N9111" t="str">
        <f>INDEX(RoutesPivot[AirportID],MATCH($C9111,RoutesPivot[[RouteID]:[RouteID]],0))</f>
        <v>DFW</v>
      </c>
      <c r="O9111">
        <f>INDEX(RoutesPivot[Distance],MATCH($C9111,RoutesPivot[[RouteID]:[RouteID]],0))</f>
        <v>700</v>
      </c>
      <c r="P9111">
        <f>INDEX(RoutesPivot[ListPrice],MATCH($C9111,RoutesPivot[[RouteID]:[RouteID]],0))</f>
        <v>200</v>
      </c>
      <c r="Q9111" t="str">
        <f>INDEX(AirportPivot[AirportName],MATCH($N9111,AirportPivot[[AirportID]:[AirportID]],0))</f>
        <v>Dallas/Fort Worth International</v>
      </c>
      <c r="R9111">
        <f>INDEX(AirportPivot[Gates (number of available)],MATCH($N9111,AirportPivot[[AirportID]:[AirportID]],0))</f>
        <v>130</v>
      </c>
    </row>
    <row r="9112" spans="1:18" x14ac:dyDescent="0.25">
      <c r="A9112" s="3" t="s">
        <v>9144</v>
      </c>
      <c r="B9112" s="12">
        <v>42073</v>
      </c>
      <c r="C9112" s="4" t="s">
        <v>47</v>
      </c>
      <c r="D9112" s="4">
        <v>2</v>
      </c>
      <c r="E9112" s="4">
        <v>56</v>
      </c>
      <c r="F9112" s="5">
        <v>0.5</v>
      </c>
      <c r="G9112" s="6">
        <v>250</v>
      </c>
      <c r="H9112" s="7">
        <v>41250</v>
      </c>
      <c r="I9112" s="7">
        <f>FlightsPivot[[#This Row],[Total Fare]]*10%</f>
        <v>4125</v>
      </c>
      <c r="J9112" s="7">
        <f>FlightsPivot[[#This Row],[Total Fare]]+FlightsPivot[[#This Row],[10% tax ]]</f>
        <v>45375</v>
      </c>
      <c r="K9112" s="4">
        <v>3</v>
      </c>
      <c r="L9112" s="4">
        <v>2015</v>
      </c>
      <c r="M9112" t="str">
        <f>INDEX(RoutesPivot[DepAirport],MATCH($C9112,RoutesPivot[[RouteID]:[RouteID]],0))</f>
        <v>ORD</v>
      </c>
      <c r="N9112" t="str">
        <f>INDEX(RoutesPivot[AirportID],MATCH($C9112,RoutesPivot[[RouteID]:[RouteID]],0))</f>
        <v>PHX</v>
      </c>
      <c r="O9112">
        <f>INDEX(RoutesPivot[Distance],MATCH($C9112,RoutesPivot[[RouteID]:[RouteID]],0))</f>
        <v>1200</v>
      </c>
      <c r="P9112">
        <f>INDEX(RoutesPivot[ListPrice],MATCH($C9112,RoutesPivot[[RouteID]:[RouteID]],0))</f>
        <v>250</v>
      </c>
      <c r="Q9112" t="str">
        <f>INDEX(AirportPivot[AirportName],MATCH($N9112,AirportPivot[[AirportID]:[AirportID]],0))</f>
        <v>Phoenix Sky Harbor International</v>
      </c>
      <c r="R9112">
        <f>INDEX(AirportPivot[Gates (number of available)],MATCH($N9112,AirportPivot[[AirportID]:[AirportID]],0))</f>
        <v>60</v>
      </c>
    </row>
    <row r="9113" spans="1:18" x14ac:dyDescent="0.25">
      <c r="A9113" s="3" t="s">
        <v>9145</v>
      </c>
      <c r="B9113" s="12">
        <v>41779</v>
      </c>
      <c r="C9113" s="4" t="s">
        <v>25</v>
      </c>
      <c r="D9113" s="4">
        <v>2.1</v>
      </c>
      <c r="E9113" s="4">
        <v>84</v>
      </c>
      <c r="F9113" s="5">
        <v>0.33333333333333331</v>
      </c>
      <c r="G9113" s="6">
        <v>200</v>
      </c>
      <c r="H9113" s="7">
        <v>36200</v>
      </c>
      <c r="I9113" s="7">
        <f>FlightsPivot[[#This Row],[Total Fare]]*10%</f>
        <v>3620</v>
      </c>
      <c r="J9113" s="7">
        <f>FlightsPivot[[#This Row],[Total Fare]]+FlightsPivot[[#This Row],[10% tax ]]</f>
        <v>39820</v>
      </c>
      <c r="K9113" s="4">
        <v>5</v>
      </c>
      <c r="L9113" s="4">
        <v>2014</v>
      </c>
      <c r="M9113" t="str">
        <f>INDEX(RoutesPivot[DepAirport],MATCH($C9113,RoutesPivot[[RouteID]:[RouteID]],0))</f>
        <v>ORD</v>
      </c>
      <c r="N9113" t="str">
        <f>INDEX(RoutesPivot[AirportID],MATCH($C9113,RoutesPivot[[RouteID]:[RouteID]],0))</f>
        <v>DFW</v>
      </c>
      <c r="O9113">
        <f>INDEX(RoutesPivot[Distance],MATCH($C9113,RoutesPivot[[RouteID]:[RouteID]],0))</f>
        <v>700</v>
      </c>
      <c r="P9113">
        <f>INDEX(RoutesPivot[ListPrice],MATCH($C9113,RoutesPivot[[RouteID]:[RouteID]],0))</f>
        <v>200</v>
      </c>
      <c r="Q9113" t="str">
        <f>INDEX(AirportPivot[AirportName],MATCH($N9113,AirportPivot[[AirportID]:[AirportID]],0))</f>
        <v>Dallas/Fort Worth International</v>
      </c>
      <c r="R9113">
        <f>INDEX(AirportPivot[Gates (number of available)],MATCH($N9113,AirportPivot[[AirportID]:[AirportID]],0))</f>
        <v>130</v>
      </c>
    </row>
    <row r="9114" spans="1:18" x14ac:dyDescent="0.25">
      <c r="A9114" s="3" t="s">
        <v>9146</v>
      </c>
      <c r="B9114" s="12">
        <v>41881</v>
      </c>
      <c r="C9114" s="4" t="s">
        <v>37</v>
      </c>
      <c r="D9114" s="4">
        <v>2.4</v>
      </c>
      <c r="E9114" s="4">
        <v>113</v>
      </c>
      <c r="F9114" s="5">
        <v>0.29166666666666669</v>
      </c>
      <c r="G9114" s="6">
        <v>385</v>
      </c>
      <c r="H9114" s="7">
        <v>71225</v>
      </c>
      <c r="I9114" s="7">
        <f>FlightsPivot[[#This Row],[Total Fare]]*10%</f>
        <v>7122.5</v>
      </c>
      <c r="J9114" s="7">
        <f>FlightsPivot[[#This Row],[Total Fare]]+FlightsPivot[[#This Row],[10% tax ]]</f>
        <v>78347.5</v>
      </c>
      <c r="K9114" s="4">
        <v>8</v>
      </c>
      <c r="L9114" s="4">
        <v>2014</v>
      </c>
      <c r="M9114" t="str">
        <f>INDEX(RoutesPivot[DepAirport],MATCH($C9114,RoutesPivot[[RouteID]:[RouteID]],0))</f>
        <v>ORD</v>
      </c>
      <c r="N9114" t="str">
        <f>INDEX(RoutesPivot[AirportID],MATCH($C9114,RoutesPivot[[RouteID]:[RouteID]],0))</f>
        <v>SEA</v>
      </c>
      <c r="O9114">
        <f>INDEX(RoutesPivot[Distance],MATCH($C9114,RoutesPivot[[RouteID]:[RouteID]],0))</f>
        <v>1500</v>
      </c>
      <c r="P9114">
        <f>INDEX(RoutesPivot[ListPrice],MATCH($C9114,RoutesPivot[[RouteID]:[RouteID]],0))</f>
        <v>350</v>
      </c>
      <c r="Q9114" t="str">
        <f>INDEX(AirportPivot[AirportName],MATCH($N9114,AirportPivot[[AirportID]:[AirportID]],0))</f>
        <v>Seattle-Tacoma International</v>
      </c>
      <c r="R9114">
        <f>INDEX(AirportPivot[Gates (number of available)],MATCH($N9114,AirportPivot[[AirportID]:[AirportID]],0))</f>
        <v>58</v>
      </c>
    </row>
    <row r="9115" spans="1:18" x14ac:dyDescent="0.25">
      <c r="A9115" s="3" t="s">
        <v>9147</v>
      </c>
      <c r="B9115" s="12">
        <v>41832</v>
      </c>
      <c r="C9115" s="4" t="s">
        <v>15</v>
      </c>
      <c r="D9115" s="4">
        <v>3.2</v>
      </c>
      <c r="E9115" s="4">
        <v>20</v>
      </c>
      <c r="F9115" s="5">
        <v>0.77083333333333337</v>
      </c>
      <c r="G9115" s="6">
        <v>247.5</v>
      </c>
      <c r="H9115" s="7">
        <v>45787.5</v>
      </c>
      <c r="I9115" s="7">
        <f>FlightsPivot[[#This Row],[Total Fare]]*10%</f>
        <v>4578.75</v>
      </c>
      <c r="J9115" s="7">
        <f>FlightsPivot[[#This Row],[Total Fare]]+FlightsPivot[[#This Row],[10% tax ]]</f>
        <v>50366.25</v>
      </c>
      <c r="K9115" s="4">
        <v>7</v>
      </c>
      <c r="L9115" s="4">
        <v>2014</v>
      </c>
      <c r="M9115" t="str">
        <f>INDEX(RoutesPivot[DepAirport],MATCH($C9115,RoutesPivot[[RouteID]:[RouteID]],0))</f>
        <v>ORD</v>
      </c>
      <c r="N9115" t="str">
        <f>INDEX(RoutesPivot[AirportID],MATCH($C9115,RoutesPivot[[RouteID]:[RouteID]],0))</f>
        <v>EWR</v>
      </c>
      <c r="O9115">
        <f>INDEX(RoutesPivot[Distance],MATCH($C9115,RoutesPivot[[RouteID]:[RouteID]],0))</f>
        <v>600</v>
      </c>
      <c r="P9115">
        <f>INDEX(RoutesPivot[ListPrice],MATCH($C9115,RoutesPivot[[RouteID]:[RouteID]],0))</f>
        <v>225</v>
      </c>
      <c r="Q9115" t="str">
        <f>INDEX(AirportPivot[AirportName],MATCH($N9115,AirportPivot[[AirportID]:[AirportID]],0))</f>
        <v>Newark Liberty International</v>
      </c>
      <c r="R9115">
        <f>INDEX(AirportPivot[Gates (number of available)],MATCH($N9115,AirportPivot[[AirportID]:[AirportID]],0))</f>
        <v>82</v>
      </c>
    </row>
    <row r="9116" spans="1:18" x14ac:dyDescent="0.25">
      <c r="A9116" s="3" t="s">
        <v>9148</v>
      </c>
      <c r="B9116" s="12">
        <v>42140</v>
      </c>
      <c r="C9116" s="4" t="s">
        <v>50</v>
      </c>
      <c r="D9116" s="4">
        <v>1.6</v>
      </c>
      <c r="E9116" s="4">
        <v>103</v>
      </c>
      <c r="F9116" s="5">
        <v>0.83333333333333337</v>
      </c>
      <c r="G9116" s="6">
        <v>275</v>
      </c>
      <c r="H9116" s="7">
        <v>50875</v>
      </c>
      <c r="I9116" s="7">
        <f>FlightsPivot[[#This Row],[Total Fare]]*10%</f>
        <v>5087.5</v>
      </c>
      <c r="J9116" s="7">
        <f>FlightsPivot[[#This Row],[Total Fare]]+FlightsPivot[[#This Row],[10% tax ]]</f>
        <v>55962.5</v>
      </c>
      <c r="K9116" s="4">
        <v>5</v>
      </c>
      <c r="L9116" s="4">
        <v>2015</v>
      </c>
      <c r="M9116" t="str">
        <f>INDEX(RoutesPivot[DepAirport],MATCH($C9116,RoutesPivot[[RouteID]:[RouteID]],0))</f>
        <v>ORD</v>
      </c>
      <c r="N9116" t="str">
        <f>INDEX(RoutesPivot[AirportID],MATCH($C9116,RoutesPivot[[RouteID]:[RouteID]],0))</f>
        <v>LGA</v>
      </c>
      <c r="O9116">
        <f>INDEX(RoutesPivot[Distance],MATCH($C9116,RoutesPivot[[RouteID]:[RouteID]],0))</f>
        <v>610</v>
      </c>
      <c r="P9116">
        <f>INDEX(RoutesPivot[ListPrice],MATCH($C9116,RoutesPivot[[RouteID]:[RouteID]],0))</f>
        <v>275</v>
      </c>
      <c r="Q9116" t="str">
        <f>INDEX(AirportPivot[AirportName],MATCH($N9116,AirportPivot[[AirportID]:[AirportID]],0))</f>
        <v>Laguardia</v>
      </c>
      <c r="R9116">
        <f>INDEX(AirportPivot[Gates (number of available)],MATCH($N9116,AirportPivot[[AirportID]:[AirportID]],0))</f>
        <v>66</v>
      </c>
    </row>
    <row r="9117" spans="1:18" x14ac:dyDescent="0.25">
      <c r="A9117" s="3" t="s">
        <v>9149</v>
      </c>
      <c r="B9117" s="12">
        <v>41870</v>
      </c>
      <c r="C9117" s="4" t="s">
        <v>80</v>
      </c>
      <c r="D9117" s="4">
        <v>2.5</v>
      </c>
      <c r="E9117" s="4">
        <v>35</v>
      </c>
      <c r="F9117" s="5">
        <v>0.79166666666666663</v>
      </c>
      <c r="G9117" s="6">
        <v>330</v>
      </c>
      <c r="H9117" s="7">
        <v>61050</v>
      </c>
      <c r="I9117" s="7">
        <f>FlightsPivot[[#This Row],[Total Fare]]*10%</f>
        <v>6105</v>
      </c>
      <c r="J9117" s="7">
        <f>FlightsPivot[[#This Row],[Total Fare]]+FlightsPivot[[#This Row],[10% tax ]]</f>
        <v>67155</v>
      </c>
      <c r="K9117" s="4">
        <v>8</v>
      </c>
      <c r="L9117" s="4">
        <v>2014</v>
      </c>
      <c r="M9117" t="str">
        <f>INDEX(RoutesPivot[DepAirport],MATCH($C9117,RoutesPivot[[RouteID]:[RouteID]],0))</f>
        <v>ORD</v>
      </c>
      <c r="N9117" t="str">
        <f>INDEX(RoutesPivot[AirportID],MATCH($C9117,RoutesPivot[[RouteID]:[RouteID]],0))</f>
        <v>MIA</v>
      </c>
      <c r="O9117">
        <f>INDEX(RoutesPivot[Distance],MATCH($C9117,RoutesPivot[[RouteID]:[RouteID]],0))</f>
        <v>1000</v>
      </c>
      <c r="P9117">
        <f>INDEX(RoutesPivot[ListPrice],MATCH($C9117,RoutesPivot[[RouteID]:[RouteID]],0))</f>
        <v>300</v>
      </c>
      <c r="Q9117" t="str">
        <f>INDEX(AirportPivot[AirportName],MATCH($N9117,AirportPivot[[AirportID]:[AirportID]],0))</f>
        <v>Miami International</v>
      </c>
      <c r="R9117">
        <f>INDEX(AirportPivot[Gates (number of available)],MATCH($N9117,AirportPivot[[AirportID]:[AirportID]],0))</f>
        <v>80</v>
      </c>
    </row>
    <row r="9118" spans="1:18" x14ac:dyDescent="0.25">
      <c r="A9118" s="3" t="s">
        <v>9150</v>
      </c>
      <c r="B9118" s="12">
        <v>41820</v>
      </c>
      <c r="C9118" s="4" t="s">
        <v>19</v>
      </c>
      <c r="D9118" s="4">
        <v>2.2000000000000002</v>
      </c>
      <c r="E9118" s="4">
        <v>106</v>
      </c>
      <c r="F9118" s="5">
        <v>0.75</v>
      </c>
      <c r="G9118" s="6">
        <v>220</v>
      </c>
      <c r="H9118" s="7">
        <v>40700</v>
      </c>
      <c r="I9118" s="7">
        <f>FlightsPivot[[#This Row],[Total Fare]]*10%</f>
        <v>4070</v>
      </c>
      <c r="J9118" s="7">
        <f>FlightsPivot[[#This Row],[Total Fare]]+FlightsPivot[[#This Row],[10% tax ]]</f>
        <v>44770</v>
      </c>
      <c r="K9118" s="4">
        <v>6</v>
      </c>
      <c r="L9118" s="4">
        <v>2014</v>
      </c>
      <c r="M9118" t="str">
        <f>INDEX(RoutesPivot[DepAirport],MATCH($C9118,RoutesPivot[[RouteID]:[RouteID]],0))</f>
        <v>ORD</v>
      </c>
      <c r="N9118" t="str">
        <f>INDEX(RoutesPivot[AirportID],MATCH($C9118,RoutesPivot[[RouteID]:[RouteID]],0))</f>
        <v>IAH</v>
      </c>
      <c r="O9118">
        <f>INDEX(RoutesPivot[Distance],MATCH($C9118,RoutesPivot[[RouteID]:[RouteID]],0))</f>
        <v>800</v>
      </c>
      <c r="P9118">
        <f>INDEX(RoutesPivot[ListPrice],MATCH($C9118,RoutesPivot[[RouteID]:[RouteID]],0))</f>
        <v>200</v>
      </c>
      <c r="Q9118" t="str">
        <f>INDEX(AirportPivot[AirportName],MATCH($N9118,AirportPivot[[AirportID]:[AirportID]],0))</f>
        <v>George Bush Intercontinental/Houston</v>
      </c>
      <c r="R9118">
        <f>INDEX(AirportPivot[Gates (number of available)],MATCH($N9118,AirportPivot[[AirportID]:[AirportID]],0))</f>
        <v>80</v>
      </c>
    </row>
    <row r="9119" spans="1:18" x14ac:dyDescent="0.25">
      <c r="A9119" s="3" t="s">
        <v>9151</v>
      </c>
      <c r="B9119" s="12">
        <v>41831</v>
      </c>
      <c r="C9119" s="4" t="s">
        <v>80</v>
      </c>
      <c r="D9119" s="4">
        <v>2.9</v>
      </c>
      <c r="E9119" s="4">
        <v>88</v>
      </c>
      <c r="F9119" s="5">
        <v>0.79166666666666663</v>
      </c>
      <c r="G9119" s="6">
        <v>330</v>
      </c>
      <c r="H9119" s="7">
        <v>59730</v>
      </c>
      <c r="I9119" s="7">
        <f>FlightsPivot[[#This Row],[Total Fare]]*10%</f>
        <v>5973</v>
      </c>
      <c r="J9119" s="7">
        <f>FlightsPivot[[#This Row],[Total Fare]]+FlightsPivot[[#This Row],[10% tax ]]</f>
        <v>65703</v>
      </c>
      <c r="K9119" s="4">
        <v>7</v>
      </c>
      <c r="L9119" s="4">
        <v>2014</v>
      </c>
      <c r="M9119" t="str">
        <f>INDEX(RoutesPivot[DepAirport],MATCH($C9119,RoutesPivot[[RouteID]:[RouteID]],0))</f>
        <v>ORD</v>
      </c>
      <c r="N9119" t="str">
        <f>INDEX(RoutesPivot[AirportID],MATCH($C9119,RoutesPivot[[RouteID]:[RouteID]],0))</f>
        <v>MIA</v>
      </c>
      <c r="O9119">
        <f>INDEX(RoutesPivot[Distance],MATCH($C9119,RoutesPivot[[RouteID]:[RouteID]],0))</f>
        <v>1000</v>
      </c>
      <c r="P9119">
        <f>INDEX(RoutesPivot[ListPrice],MATCH($C9119,RoutesPivot[[RouteID]:[RouteID]],0))</f>
        <v>300</v>
      </c>
      <c r="Q9119" t="str">
        <f>INDEX(AirportPivot[AirportName],MATCH($N9119,AirportPivot[[AirportID]:[AirportID]],0))</f>
        <v>Miami International</v>
      </c>
      <c r="R9119">
        <f>INDEX(AirportPivot[Gates (number of available)],MATCH($N9119,AirportPivot[[AirportID]:[AirportID]],0))</f>
        <v>80</v>
      </c>
    </row>
    <row r="9120" spans="1:18" x14ac:dyDescent="0.25">
      <c r="A9120" s="3" t="s">
        <v>9152</v>
      </c>
      <c r="B9120" s="12">
        <v>42204</v>
      </c>
      <c r="C9120" s="4" t="s">
        <v>25</v>
      </c>
      <c r="D9120" s="4">
        <v>2.8</v>
      </c>
      <c r="E9120" s="4">
        <v>208</v>
      </c>
      <c r="F9120" s="5">
        <v>0.60416666666666663</v>
      </c>
      <c r="G9120" s="6">
        <v>220</v>
      </c>
      <c r="H9120" s="7">
        <v>36300</v>
      </c>
      <c r="I9120" s="7">
        <f>FlightsPivot[[#This Row],[Total Fare]]*10%</f>
        <v>3630</v>
      </c>
      <c r="J9120" s="7">
        <f>FlightsPivot[[#This Row],[Total Fare]]+FlightsPivot[[#This Row],[10% tax ]]</f>
        <v>39930</v>
      </c>
      <c r="K9120" s="4">
        <v>7</v>
      </c>
      <c r="L9120" s="4">
        <v>2015</v>
      </c>
      <c r="M9120" t="str">
        <f>INDEX(RoutesPivot[DepAirport],MATCH($C9120,RoutesPivot[[RouteID]:[RouteID]],0))</f>
        <v>ORD</v>
      </c>
      <c r="N9120" t="str">
        <f>INDEX(RoutesPivot[AirportID],MATCH($C9120,RoutesPivot[[RouteID]:[RouteID]],0))</f>
        <v>DFW</v>
      </c>
      <c r="O9120">
        <f>INDEX(RoutesPivot[Distance],MATCH($C9120,RoutesPivot[[RouteID]:[RouteID]],0))</f>
        <v>700</v>
      </c>
      <c r="P9120">
        <f>INDEX(RoutesPivot[ListPrice],MATCH($C9120,RoutesPivot[[RouteID]:[RouteID]],0))</f>
        <v>200</v>
      </c>
      <c r="Q9120" t="str">
        <f>INDEX(AirportPivot[AirportName],MATCH($N9120,AirportPivot[[AirportID]:[AirportID]],0))</f>
        <v>Dallas/Fort Worth International</v>
      </c>
      <c r="R9120">
        <f>INDEX(AirportPivot[Gates (number of available)],MATCH($N9120,AirportPivot[[AirportID]:[AirportID]],0))</f>
        <v>130</v>
      </c>
    </row>
    <row r="9121" spans="1:18" x14ac:dyDescent="0.25">
      <c r="A9121" s="3" t="s">
        <v>9153</v>
      </c>
      <c r="B9121" s="12">
        <v>42191</v>
      </c>
      <c r="C9121" s="4" t="s">
        <v>25</v>
      </c>
      <c r="D9121" s="4">
        <v>2.2000000000000002</v>
      </c>
      <c r="E9121" s="4">
        <v>173</v>
      </c>
      <c r="F9121" s="5">
        <v>0.8125</v>
      </c>
      <c r="G9121" s="6">
        <v>220</v>
      </c>
      <c r="H9121" s="7">
        <v>36300</v>
      </c>
      <c r="I9121" s="7">
        <f>FlightsPivot[[#This Row],[Total Fare]]*10%</f>
        <v>3630</v>
      </c>
      <c r="J9121" s="7">
        <f>FlightsPivot[[#This Row],[Total Fare]]+FlightsPivot[[#This Row],[10% tax ]]</f>
        <v>39930</v>
      </c>
      <c r="K9121" s="4">
        <v>7</v>
      </c>
      <c r="L9121" s="4">
        <v>2015</v>
      </c>
      <c r="M9121" t="str">
        <f>INDEX(RoutesPivot[DepAirport],MATCH($C9121,RoutesPivot[[RouteID]:[RouteID]],0))</f>
        <v>ORD</v>
      </c>
      <c r="N9121" t="str">
        <f>INDEX(RoutesPivot[AirportID],MATCH($C9121,RoutesPivot[[RouteID]:[RouteID]],0))</f>
        <v>DFW</v>
      </c>
      <c r="O9121">
        <f>INDEX(RoutesPivot[Distance],MATCH($C9121,RoutesPivot[[RouteID]:[RouteID]],0))</f>
        <v>700</v>
      </c>
      <c r="P9121">
        <f>INDEX(RoutesPivot[ListPrice],MATCH($C9121,RoutesPivot[[RouteID]:[RouteID]],0))</f>
        <v>200</v>
      </c>
      <c r="Q9121" t="str">
        <f>INDEX(AirportPivot[AirportName],MATCH($N9121,AirportPivot[[AirportID]:[AirportID]],0))</f>
        <v>Dallas/Fort Worth International</v>
      </c>
      <c r="R9121">
        <f>INDEX(AirportPivot[Gates (number of available)],MATCH($N9121,AirportPivot[[AirportID]:[AirportID]],0))</f>
        <v>130</v>
      </c>
    </row>
    <row r="9122" spans="1:18" x14ac:dyDescent="0.25">
      <c r="A9122" s="3" t="s">
        <v>9154</v>
      </c>
      <c r="B9122" s="12">
        <v>41768</v>
      </c>
      <c r="C9122" s="4" t="s">
        <v>25</v>
      </c>
      <c r="D9122" s="4">
        <v>2.7</v>
      </c>
      <c r="E9122" s="4">
        <v>186</v>
      </c>
      <c r="F9122" s="5">
        <v>0.79166666666666663</v>
      </c>
      <c r="G9122" s="6">
        <v>200</v>
      </c>
      <c r="H9122" s="7">
        <v>33000</v>
      </c>
      <c r="I9122" s="7">
        <f>FlightsPivot[[#This Row],[Total Fare]]*10%</f>
        <v>3300</v>
      </c>
      <c r="J9122" s="7">
        <f>FlightsPivot[[#This Row],[Total Fare]]+FlightsPivot[[#This Row],[10% tax ]]</f>
        <v>36300</v>
      </c>
      <c r="K9122" s="4">
        <v>5</v>
      </c>
      <c r="L9122" s="4">
        <v>2014</v>
      </c>
      <c r="M9122" t="str">
        <f>INDEX(RoutesPivot[DepAirport],MATCH($C9122,RoutesPivot[[RouteID]:[RouteID]],0))</f>
        <v>ORD</v>
      </c>
      <c r="N9122" t="str">
        <f>INDEX(RoutesPivot[AirportID],MATCH($C9122,RoutesPivot[[RouteID]:[RouteID]],0))</f>
        <v>DFW</v>
      </c>
      <c r="O9122">
        <f>INDEX(RoutesPivot[Distance],MATCH($C9122,RoutesPivot[[RouteID]:[RouteID]],0))</f>
        <v>700</v>
      </c>
      <c r="P9122">
        <f>INDEX(RoutesPivot[ListPrice],MATCH($C9122,RoutesPivot[[RouteID]:[RouteID]],0))</f>
        <v>200</v>
      </c>
      <c r="Q9122" t="str">
        <f>INDEX(AirportPivot[AirportName],MATCH($N9122,AirportPivot[[AirportID]:[AirportID]],0))</f>
        <v>Dallas/Fort Worth International</v>
      </c>
      <c r="R9122">
        <f>INDEX(AirportPivot[Gates (number of available)],MATCH($N9122,AirportPivot[[AirportID]:[AirportID]],0))</f>
        <v>130</v>
      </c>
    </row>
    <row r="9123" spans="1:18" x14ac:dyDescent="0.25">
      <c r="A9123" s="3" t="s">
        <v>9155</v>
      </c>
      <c r="B9123" s="12">
        <v>41772</v>
      </c>
      <c r="C9123" s="4" t="s">
        <v>47</v>
      </c>
      <c r="D9123" s="4">
        <v>1.6</v>
      </c>
      <c r="E9123" s="4">
        <v>69</v>
      </c>
      <c r="F9123" s="5">
        <v>0.8125</v>
      </c>
      <c r="G9123" s="6">
        <v>250</v>
      </c>
      <c r="H9123" s="7">
        <v>45250</v>
      </c>
      <c r="I9123" s="7">
        <f>FlightsPivot[[#This Row],[Total Fare]]*10%</f>
        <v>4525</v>
      </c>
      <c r="J9123" s="7">
        <f>FlightsPivot[[#This Row],[Total Fare]]+FlightsPivot[[#This Row],[10% tax ]]</f>
        <v>49775</v>
      </c>
      <c r="K9123" s="4">
        <v>5</v>
      </c>
      <c r="L9123" s="4">
        <v>2014</v>
      </c>
      <c r="M9123" t="str">
        <f>INDEX(RoutesPivot[DepAirport],MATCH($C9123,RoutesPivot[[RouteID]:[RouteID]],0))</f>
        <v>ORD</v>
      </c>
      <c r="N9123" t="str">
        <f>INDEX(RoutesPivot[AirportID],MATCH($C9123,RoutesPivot[[RouteID]:[RouteID]],0))</f>
        <v>PHX</v>
      </c>
      <c r="O9123">
        <f>INDEX(RoutesPivot[Distance],MATCH($C9123,RoutesPivot[[RouteID]:[RouteID]],0))</f>
        <v>1200</v>
      </c>
      <c r="P9123">
        <f>INDEX(RoutesPivot[ListPrice],MATCH($C9123,RoutesPivot[[RouteID]:[RouteID]],0))</f>
        <v>250</v>
      </c>
      <c r="Q9123" t="str">
        <f>INDEX(AirportPivot[AirportName],MATCH($N9123,AirportPivot[[AirportID]:[AirportID]],0))</f>
        <v>Phoenix Sky Harbor International</v>
      </c>
      <c r="R9123">
        <f>INDEX(AirportPivot[Gates (number of available)],MATCH($N9123,AirportPivot[[AirportID]:[AirportID]],0))</f>
        <v>60</v>
      </c>
    </row>
    <row r="9124" spans="1:18" x14ac:dyDescent="0.25">
      <c r="A9124" s="3" t="s">
        <v>9156</v>
      </c>
      <c r="B9124" s="12">
        <v>41793</v>
      </c>
      <c r="C9124" s="4" t="s">
        <v>40</v>
      </c>
      <c r="D9124" s="4">
        <v>2.2000000000000002</v>
      </c>
      <c r="E9124" s="4">
        <v>201</v>
      </c>
      <c r="F9124" s="5">
        <v>0.29166666666666669</v>
      </c>
      <c r="G9124" s="6">
        <v>126.5</v>
      </c>
      <c r="H9124" s="7">
        <v>20872.5</v>
      </c>
      <c r="I9124" s="7">
        <f>FlightsPivot[[#This Row],[Total Fare]]*10%</f>
        <v>2087.25</v>
      </c>
      <c r="J9124" s="7">
        <f>FlightsPivot[[#This Row],[Total Fare]]+FlightsPivot[[#This Row],[10% tax ]]</f>
        <v>22959.75</v>
      </c>
      <c r="K9124" s="4">
        <v>6</v>
      </c>
      <c r="L9124" s="4">
        <v>2014</v>
      </c>
      <c r="M9124" t="str">
        <f>INDEX(RoutesPivot[DepAirport],MATCH($C9124,RoutesPivot[[RouteID]:[RouteID]],0))</f>
        <v>ORD</v>
      </c>
      <c r="N9124" t="str">
        <f>INDEX(RoutesPivot[AirportID],MATCH($C9124,RoutesPivot[[RouteID]:[RouteID]],0))</f>
        <v>MSP</v>
      </c>
      <c r="O9124">
        <f>INDEX(RoutesPivot[Distance],MATCH($C9124,RoutesPivot[[RouteID]:[RouteID]],0))</f>
        <v>300</v>
      </c>
      <c r="P9124">
        <f>INDEX(RoutesPivot[ListPrice],MATCH($C9124,RoutesPivot[[RouteID]:[RouteID]],0))</f>
        <v>115</v>
      </c>
      <c r="Q9124" t="str">
        <f>INDEX(AirportPivot[AirportName],MATCH($N9124,AirportPivot[[AirportID]:[AirportID]],0))</f>
        <v>Minneapolis-St Paul International/Wold-Chamberlain</v>
      </c>
      <c r="R9124">
        <f>INDEX(AirportPivot[Gates (number of available)],MATCH($N9124,AirportPivot[[AirportID]:[AirportID]],0))</f>
        <v>65</v>
      </c>
    </row>
    <row r="9125" spans="1:18" x14ac:dyDescent="0.25">
      <c r="A9125" s="3" t="s">
        <v>9157</v>
      </c>
      <c r="B9125" s="12">
        <v>41984</v>
      </c>
      <c r="C9125" s="4" t="s">
        <v>47</v>
      </c>
      <c r="D9125" s="4">
        <v>2.2999999999999998</v>
      </c>
      <c r="E9125" s="4">
        <v>29</v>
      </c>
      <c r="F9125" s="5">
        <v>0.58333333333333337</v>
      </c>
      <c r="G9125" s="6">
        <v>250</v>
      </c>
      <c r="H9125" s="7">
        <v>46250</v>
      </c>
      <c r="I9125" s="7">
        <f>FlightsPivot[[#This Row],[Total Fare]]*10%</f>
        <v>4625</v>
      </c>
      <c r="J9125" s="7">
        <f>FlightsPivot[[#This Row],[Total Fare]]+FlightsPivot[[#This Row],[10% tax ]]</f>
        <v>50875</v>
      </c>
      <c r="K9125" s="4">
        <v>12</v>
      </c>
      <c r="L9125" s="4">
        <v>2014</v>
      </c>
      <c r="M9125" t="str">
        <f>INDEX(RoutesPivot[DepAirport],MATCH($C9125,RoutesPivot[[RouteID]:[RouteID]],0))</f>
        <v>ORD</v>
      </c>
      <c r="N9125" t="str">
        <f>INDEX(RoutesPivot[AirportID],MATCH($C9125,RoutesPivot[[RouteID]:[RouteID]],0))</f>
        <v>PHX</v>
      </c>
      <c r="O9125">
        <f>INDEX(RoutesPivot[Distance],MATCH($C9125,RoutesPivot[[RouteID]:[RouteID]],0))</f>
        <v>1200</v>
      </c>
      <c r="P9125">
        <f>INDEX(RoutesPivot[ListPrice],MATCH($C9125,RoutesPivot[[RouteID]:[RouteID]],0))</f>
        <v>250</v>
      </c>
      <c r="Q9125" t="str">
        <f>INDEX(AirportPivot[AirportName],MATCH($N9125,AirportPivot[[AirportID]:[AirportID]],0))</f>
        <v>Phoenix Sky Harbor International</v>
      </c>
      <c r="R9125">
        <f>INDEX(AirportPivot[Gates (number of available)],MATCH($N9125,AirportPivot[[AirportID]:[AirportID]],0))</f>
        <v>60</v>
      </c>
    </row>
    <row r="9126" spans="1:18" x14ac:dyDescent="0.25">
      <c r="A9126" s="3" t="s">
        <v>9158</v>
      </c>
      <c r="B9126" s="12">
        <v>41754</v>
      </c>
      <c r="C9126" s="4" t="s">
        <v>19</v>
      </c>
      <c r="D9126" s="4">
        <v>1.5</v>
      </c>
      <c r="E9126" s="4">
        <v>67</v>
      </c>
      <c r="F9126" s="5">
        <v>0.5</v>
      </c>
      <c r="G9126" s="6">
        <v>200</v>
      </c>
      <c r="H9126" s="7">
        <v>36200</v>
      </c>
      <c r="I9126" s="7">
        <f>FlightsPivot[[#This Row],[Total Fare]]*10%</f>
        <v>3620</v>
      </c>
      <c r="J9126" s="7">
        <f>FlightsPivot[[#This Row],[Total Fare]]+FlightsPivot[[#This Row],[10% tax ]]</f>
        <v>39820</v>
      </c>
      <c r="K9126" s="4">
        <v>4</v>
      </c>
      <c r="L9126" s="4">
        <v>2014</v>
      </c>
      <c r="M9126" t="str">
        <f>INDEX(RoutesPivot[DepAirport],MATCH($C9126,RoutesPivot[[RouteID]:[RouteID]],0))</f>
        <v>ORD</v>
      </c>
      <c r="N9126" t="str">
        <f>INDEX(RoutesPivot[AirportID],MATCH($C9126,RoutesPivot[[RouteID]:[RouteID]],0))</f>
        <v>IAH</v>
      </c>
      <c r="O9126">
        <f>INDEX(RoutesPivot[Distance],MATCH($C9126,RoutesPivot[[RouteID]:[RouteID]],0))</f>
        <v>800</v>
      </c>
      <c r="P9126">
        <f>INDEX(RoutesPivot[ListPrice],MATCH($C9126,RoutesPivot[[RouteID]:[RouteID]],0))</f>
        <v>200</v>
      </c>
      <c r="Q9126" t="str">
        <f>INDEX(AirportPivot[AirportName],MATCH($N9126,AirportPivot[[AirportID]:[AirportID]],0))</f>
        <v>George Bush Intercontinental/Houston</v>
      </c>
      <c r="R9126">
        <f>INDEX(AirportPivot[Gates (number of available)],MATCH($N9126,AirportPivot[[AirportID]:[AirportID]],0))</f>
        <v>80</v>
      </c>
    </row>
    <row r="9127" spans="1:18" x14ac:dyDescent="0.25">
      <c r="A9127" s="3" t="s">
        <v>9159</v>
      </c>
      <c r="B9127" s="12">
        <v>42162</v>
      </c>
      <c r="C9127" s="4" t="s">
        <v>80</v>
      </c>
      <c r="D9127" s="4">
        <v>1.3</v>
      </c>
      <c r="E9127" s="4">
        <v>63</v>
      </c>
      <c r="F9127" s="5">
        <v>0.29166666666666669</v>
      </c>
      <c r="G9127" s="6">
        <v>330</v>
      </c>
      <c r="H9127" s="7">
        <v>59730</v>
      </c>
      <c r="I9127" s="7">
        <f>FlightsPivot[[#This Row],[Total Fare]]*10%</f>
        <v>5973</v>
      </c>
      <c r="J9127" s="7">
        <f>FlightsPivot[[#This Row],[Total Fare]]+FlightsPivot[[#This Row],[10% tax ]]</f>
        <v>65703</v>
      </c>
      <c r="K9127" s="4">
        <v>6</v>
      </c>
      <c r="L9127" s="4">
        <v>2015</v>
      </c>
      <c r="M9127" t="str">
        <f>INDEX(RoutesPivot[DepAirport],MATCH($C9127,RoutesPivot[[RouteID]:[RouteID]],0))</f>
        <v>ORD</v>
      </c>
      <c r="N9127" t="str">
        <f>INDEX(RoutesPivot[AirportID],MATCH($C9127,RoutesPivot[[RouteID]:[RouteID]],0))</f>
        <v>MIA</v>
      </c>
      <c r="O9127">
        <f>INDEX(RoutesPivot[Distance],MATCH($C9127,RoutesPivot[[RouteID]:[RouteID]],0))</f>
        <v>1000</v>
      </c>
      <c r="P9127">
        <f>INDEX(RoutesPivot[ListPrice],MATCH($C9127,RoutesPivot[[RouteID]:[RouteID]],0))</f>
        <v>300</v>
      </c>
      <c r="Q9127" t="str">
        <f>INDEX(AirportPivot[AirportName],MATCH($N9127,AirportPivot[[AirportID]:[AirportID]],0))</f>
        <v>Miami International</v>
      </c>
      <c r="R9127">
        <f>INDEX(AirportPivot[Gates (number of available)],MATCH($N9127,AirportPivot[[AirportID]:[AirportID]],0))</f>
        <v>80</v>
      </c>
    </row>
    <row r="9128" spans="1:18" x14ac:dyDescent="0.25">
      <c r="A9128" s="3" t="s">
        <v>9160</v>
      </c>
      <c r="B9128" s="12">
        <v>41809</v>
      </c>
      <c r="C9128" s="4" t="s">
        <v>13</v>
      </c>
      <c r="D9128" s="4">
        <v>2.5</v>
      </c>
      <c r="E9128" s="4">
        <v>12</v>
      </c>
      <c r="F9128" s="5">
        <v>0.29166666666666669</v>
      </c>
      <c r="G9128" s="6">
        <v>275</v>
      </c>
      <c r="H9128" s="7">
        <v>50875</v>
      </c>
      <c r="I9128" s="7">
        <f>FlightsPivot[[#This Row],[Total Fare]]*10%</f>
        <v>5087.5</v>
      </c>
      <c r="J9128" s="7">
        <f>FlightsPivot[[#This Row],[Total Fare]]+FlightsPivot[[#This Row],[10% tax ]]</f>
        <v>55962.5</v>
      </c>
      <c r="K9128" s="4">
        <v>6</v>
      </c>
      <c r="L9128" s="4">
        <v>2014</v>
      </c>
      <c r="M9128" t="str">
        <f>INDEX(RoutesPivot[DepAirport],MATCH($C9128,RoutesPivot[[RouteID]:[RouteID]],0))</f>
        <v>ORD</v>
      </c>
      <c r="N9128" t="str">
        <f>INDEX(RoutesPivot[AirportID],MATCH($C9128,RoutesPivot[[RouteID]:[RouteID]],0))</f>
        <v>JFK</v>
      </c>
      <c r="O9128">
        <f>INDEX(RoutesPivot[Distance],MATCH($C9128,RoutesPivot[[RouteID]:[RouteID]],0))</f>
        <v>619</v>
      </c>
      <c r="P9128">
        <f>INDEX(RoutesPivot[ListPrice],MATCH($C9128,RoutesPivot[[RouteID]:[RouteID]],0))</f>
        <v>250</v>
      </c>
      <c r="Q9128" t="str">
        <f>INDEX(AirportPivot[AirportName],MATCH($N9128,AirportPivot[[AirportID]:[AirportID]],0))</f>
        <v>John F Kennedy International</v>
      </c>
      <c r="R9128">
        <f>INDEX(AirportPivot[Gates (number of available)],MATCH($N9128,AirportPivot[[AirportID]:[AirportID]],0))</f>
        <v>120</v>
      </c>
    </row>
    <row r="9129" spans="1:18" x14ac:dyDescent="0.25">
      <c r="A9129" s="3" t="s">
        <v>9161</v>
      </c>
      <c r="B9129" s="12">
        <v>41983</v>
      </c>
      <c r="C9129" s="4" t="s">
        <v>33</v>
      </c>
      <c r="D9129" s="4">
        <v>2.2999999999999998</v>
      </c>
      <c r="E9129" s="4">
        <v>57</v>
      </c>
      <c r="F9129" s="5">
        <v>0.6875</v>
      </c>
      <c r="G9129" s="6">
        <v>375</v>
      </c>
      <c r="H9129" s="7">
        <v>61875</v>
      </c>
      <c r="I9129" s="7">
        <f>FlightsPivot[[#This Row],[Total Fare]]*10%</f>
        <v>6187.5</v>
      </c>
      <c r="J9129" s="7">
        <f>FlightsPivot[[#This Row],[Total Fare]]+FlightsPivot[[#This Row],[10% tax ]]</f>
        <v>68062.5</v>
      </c>
      <c r="K9129" s="4">
        <v>12</v>
      </c>
      <c r="L9129" s="4">
        <v>2014</v>
      </c>
      <c r="M9129" t="str">
        <f>INDEX(RoutesPivot[DepAirport],MATCH($C9129,RoutesPivot[[RouteID]:[RouteID]],0))</f>
        <v>ORD</v>
      </c>
      <c r="N9129" t="str">
        <f>INDEX(RoutesPivot[AirportID],MATCH($C9129,RoutesPivot[[RouteID]:[RouteID]],0))</f>
        <v>SFO</v>
      </c>
      <c r="O9129">
        <f>INDEX(RoutesPivot[Distance],MATCH($C9129,RoutesPivot[[RouteID]:[RouteID]],0))</f>
        <v>1600</v>
      </c>
      <c r="P9129">
        <f>INDEX(RoutesPivot[ListPrice],MATCH($C9129,RoutesPivot[[RouteID]:[RouteID]],0))</f>
        <v>375</v>
      </c>
      <c r="Q9129" t="str">
        <f>INDEX(AirportPivot[AirportName],MATCH($N9129,AirportPivot[[AirportID]:[AirportID]],0))</f>
        <v>San Francisco International</v>
      </c>
      <c r="R9129">
        <f>INDEX(AirportPivot[Gates (number of available)],MATCH($N9129,AirportPivot[[AirportID]:[AirportID]],0))</f>
        <v>70</v>
      </c>
    </row>
    <row r="9130" spans="1:18" x14ac:dyDescent="0.25">
      <c r="A9130" s="3" t="s">
        <v>9162</v>
      </c>
      <c r="B9130" s="12">
        <v>42282</v>
      </c>
      <c r="C9130" s="4" t="s">
        <v>19</v>
      </c>
      <c r="D9130" s="4">
        <v>1.3</v>
      </c>
      <c r="E9130" s="4">
        <v>83</v>
      </c>
      <c r="F9130" s="5">
        <v>0.3125</v>
      </c>
      <c r="G9130" s="6">
        <v>200</v>
      </c>
      <c r="H9130" s="7">
        <v>36200</v>
      </c>
      <c r="I9130" s="7">
        <f>FlightsPivot[[#This Row],[Total Fare]]*10%</f>
        <v>3620</v>
      </c>
      <c r="J9130" s="7">
        <f>FlightsPivot[[#This Row],[Total Fare]]+FlightsPivot[[#This Row],[10% tax ]]</f>
        <v>39820</v>
      </c>
      <c r="K9130" s="4">
        <v>10</v>
      </c>
      <c r="L9130" s="4">
        <v>2015</v>
      </c>
      <c r="M9130" t="str">
        <f>INDEX(RoutesPivot[DepAirport],MATCH($C9130,RoutesPivot[[RouteID]:[RouteID]],0))</f>
        <v>ORD</v>
      </c>
      <c r="N9130" t="str">
        <f>INDEX(RoutesPivot[AirportID],MATCH($C9130,RoutesPivot[[RouteID]:[RouteID]],0))</f>
        <v>IAH</v>
      </c>
      <c r="O9130">
        <f>INDEX(RoutesPivot[Distance],MATCH($C9130,RoutesPivot[[RouteID]:[RouteID]],0))</f>
        <v>800</v>
      </c>
      <c r="P9130">
        <f>INDEX(RoutesPivot[ListPrice],MATCH($C9130,RoutesPivot[[RouteID]:[RouteID]],0))</f>
        <v>200</v>
      </c>
      <c r="Q9130" t="str">
        <f>INDEX(AirportPivot[AirportName],MATCH($N9130,AirportPivot[[AirportID]:[AirportID]],0))</f>
        <v>George Bush Intercontinental/Houston</v>
      </c>
      <c r="R9130">
        <f>INDEX(AirportPivot[Gates (number of available)],MATCH($N9130,AirportPivot[[AirportID]:[AirportID]],0))</f>
        <v>80</v>
      </c>
    </row>
    <row r="9131" spans="1:18" x14ac:dyDescent="0.25">
      <c r="A9131" s="3" t="s">
        <v>9163</v>
      </c>
      <c r="B9131" s="12">
        <v>42324</v>
      </c>
      <c r="C9131" s="4" t="s">
        <v>17</v>
      </c>
      <c r="D9131" s="4">
        <v>3.6</v>
      </c>
      <c r="E9131" s="4">
        <v>162</v>
      </c>
      <c r="F9131" s="5">
        <v>0.79166666666666663</v>
      </c>
      <c r="G9131" s="6">
        <v>350</v>
      </c>
      <c r="H9131" s="7">
        <v>57750</v>
      </c>
      <c r="I9131" s="7">
        <f>FlightsPivot[[#This Row],[Total Fare]]*10%</f>
        <v>5775</v>
      </c>
      <c r="J9131" s="7">
        <f>FlightsPivot[[#This Row],[Total Fare]]+FlightsPivot[[#This Row],[10% tax ]]</f>
        <v>63525</v>
      </c>
      <c r="K9131" s="4">
        <v>11</v>
      </c>
      <c r="L9131" s="4">
        <v>2015</v>
      </c>
      <c r="M9131" t="str">
        <f>INDEX(RoutesPivot[DepAirport],MATCH($C9131,RoutesPivot[[RouteID]:[RouteID]],0))</f>
        <v>ORD</v>
      </c>
      <c r="N9131" t="str">
        <f>INDEX(RoutesPivot[AirportID],MATCH($C9131,RoutesPivot[[RouteID]:[RouteID]],0))</f>
        <v>LAX</v>
      </c>
      <c r="O9131">
        <f>INDEX(RoutesPivot[Distance],MATCH($C9131,RoutesPivot[[RouteID]:[RouteID]],0))</f>
        <v>1518</v>
      </c>
      <c r="P9131">
        <f>INDEX(RoutesPivot[ListPrice],MATCH($C9131,RoutesPivot[[RouteID]:[RouteID]],0))</f>
        <v>350</v>
      </c>
      <c r="Q9131" t="str">
        <f>INDEX(AirportPivot[AirportName],MATCH($N9131,AirportPivot[[AirportID]:[AirportID]],0))</f>
        <v>Los Angeles International</v>
      </c>
      <c r="R9131">
        <f>INDEX(AirportPivot[Gates (number of available)],MATCH($N9131,AirportPivot[[AirportID]:[AirportID]],0))</f>
        <v>86</v>
      </c>
    </row>
    <row r="9132" spans="1:18" x14ac:dyDescent="0.25">
      <c r="A9132" s="3" t="s">
        <v>9164</v>
      </c>
      <c r="B9132" s="12">
        <v>42233</v>
      </c>
      <c r="C9132" s="4" t="s">
        <v>50</v>
      </c>
      <c r="D9132" s="4">
        <v>3.3</v>
      </c>
      <c r="E9132" s="4">
        <v>129</v>
      </c>
      <c r="F9132" s="5">
        <v>0.33333333333333331</v>
      </c>
      <c r="G9132" s="6">
        <v>302.5</v>
      </c>
      <c r="H9132" s="7">
        <v>55962.5</v>
      </c>
      <c r="I9132" s="7">
        <f>FlightsPivot[[#This Row],[Total Fare]]*10%</f>
        <v>5596.25</v>
      </c>
      <c r="J9132" s="7">
        <f>FlightsPivot[[#This Row],[Total Fare]]+FlightsPivot[[#This Row],[10% tax ]]</f>
        <v>61558.75</v>
      </c>
      <c r="K9132" s="4">
        <v>8</v>
      </c>
      <c r="L9132" s="4">
        <v>2015</v>
      </c>
      <c r="M9132" t="str">
        <f>INDEX(RoutesPivot[DepAirport],MATCH($C9132,RoutesPivot[[RouteID]:[RouteID]],0))</f>
        <v>ORD</v>
      </c>
      <c r="N9132" t="str">
        <f>INDEX(RoutesPivot[AirportID],MATCH($C9132,RoutesPivot[[RouteID]:[RouteID]],0))</f>
        <v>LGA</v>
      </c>
      <c r="O9132">
        <f>INDEX(RoutesPivot[Distance],MATCH($C9132,RoutesPivot[[RouteID]:[RouteID]],0))</f>
        <v>610</v>
      </c>
      <c r="P9132">
        <f>INDEX(RoutesPivot[ListPrice],MATCH($C9132,RoutesPivot[[RouteID]:[RouteID]],0))</f>
        <v>275</v>
      </c>
      <c r="Q9132" t="str">
        <f>INDEX(AirportPivot[AirportName],MATCH($N9132,AirportPivot[[AirportID]:[AirportID]],0))</f>
        <v>Laguardia</v>
      </c>
      <c r="R9132">
        <f>INDEX(AirportPivot[Gates (number of available)],MATCH($N9132,AirportPivot[[AirportID]:[AirportID]],0))</f>
        <v>66</v>
      </c>
    </row>
    <row r="9133" spans="1:18" x14ac:dyDescent="0.25">
      <c r="A9133" s="3" t="s">
        <v>9165</v>
      </c>
      <c r="B9133" s="12">
        <v>41946</v>
      </c>
      <c r="C9133" s="4" t="s">
        <v>70</v>
      </c>
      <c r="D9133" s="4">
        <v>2.4</v>
      </c>
      <c r="E9133" s="4">
        <v>34</v>
      </c>
      <c r="F9133" s="5">
        <v>0.66666666666666663</v>
      </c>
      <c r="G9133" s="6">
        <v>275</v>
      </c>
      <c r="H9133" s="7">
        <v>50875</v>
      </c>
      <c r="I9133" s="7">
        <f>FlightsPivot[[#This Row],[Total Fare]]*10%</f>
        <v>5087.5</v>
      </c>
      <c r="J9133" s="7">
        <f>FlightsPivot[[#This Row],[Total Fare]]+FlightsPivot[[#This Row],[10% tax ]]</f>
        <v>55962.5</v>
      </c>
      <c r="K9133" s="4">
        <v>11</v>
      </c>
      <c r="L9133" s="4">
        <v>2014</v>
      </c>
      <c r="M9133" t="str">
        <f>INDEX(RoutesPivot[DepAirport],MATCH($C9133,RoutesPivot[[RouteID]:[RouteID]],0))</f>
        <v>ORD</v>
      </c>
      <c r="N9133" t="str">
        <f>INDEX(RoutesPivot[AirportID],MATCH($C9133,RoutesPivot[[RouteID]:[RouteID]],0))</f>
        <v>LAS</v>
      </c>
      <c r="O9133">
        <f>INDEX(RoutesPivot[Distance],MATCH($C9133,RoutesPivot[[RouteID]:[RouteID]],0))</f>
        <v>1100</v>
      </c>
      <c r="P9133">
        <f>INDEX(RoutesPivot[ListPrice],MATCH($C9133,RoutesPivot[[RouteID]:[RouteID]],0))</f>
        <v>275</v>
      </c>
      <c r="Q9133" t="str">
        <f>INDEX(AirportPivot[AirportName],MATCH($N9133,AirportPivot[[AirportID]:[AirportID]],0))</f>
        <v>McCarran International</v>
      </c>
      <c r="R9133">
        <f>INDEX(AirportPivot[Gates (number of available)],MATCH($N9133,AirportPivot[[AirportID]:[AirportID]],0))</f>
        <v>68</v>
      </c>
    </row>
    <row r="9134" spans="1:18" x14ac:dyDescent="0.25">
      <c r="A9134" s="3" t="s">
        <v>9166</v>
      </c>
      <c r="B9134" s="12">
        <v>41887</v>
      </c>
      <c r="C9134" s="4" t="s">
        <v>15</v>
      </c>
      <c r="D9134" s="4">
        <v>1.5</v>
      </c>
      <c r="E9134" s="4">
        <v>115</v>
      </c>
      <c r="F9134" s="5">
        <v>0.3125</v>
      </c>
      <c r="G9134" s="6">
        <v>225</v>
      </c>
      <c r="H9134" s="7">
        <v>41625</v>
      </c>
      <c r="I9134" s="7">
        <f>FlightsPivot[[#This Row],[Total Fare]]*10%</f>
        <v>4162.5</v>
      </c>
      <c r="J9134" s="7">
        <f>FlightsPivot[[#This Row],[Total Fare]]+FlightsPivot[[#This Row],[10% tax ]]</f>
        <v>45787.5</v>
      </c>
      <c r="K9134" s="4">
        <v>9</v>
      </c>
      <c r="L9134" s="4">
        <v>2014</v>
      </c>
      <c r="M9134" t="str">
        <f>INDEX(RoutesPivot[DepAirport],MATCH($C9134,RoutesPivot[[RouteID]:[RouteID]],0))</f>
        <v>ORD</v>
      </c>
      <c r="N9134" t="str">
        <f>INDEX(RoutesPivot[AirportID],MATCH($C9134,RoutesPivot[[RouteID]:[RouteID]],0))</f>
        <v>EWR</v>
      </c>
      <c r="O9134">
        <f>INDEX(RoutesPivot[Distance],MATCH($C9134,RoutesPivot[[RouteID]:[RouteID]],0))</f>
        <v>600</v>
      </c>
      <c r="P9134">
        <f>INDEX(RoutesPivot[ListPrice],MATCH($C9134,RoutesPivot[[RouteID]:[RouteID]],0))</f>
        <v>225</v>
      </c>
      <c r="Q9134" t="str">
        <f>INDEX(AirportPivot[AirportName],MATCH($N9134,AirportPivot[[AirportID]:[AirportID]],0))</f>
        <v>Newark Liberty International</v>
      </c>
      <c r="R9134">
        <f>INDEX(AirportPivot[Gates (number of available)],MATCH($N9134,AirportPivot[[AirportID]:[AirportID]],0))</f>
        <v>82</v>
      </c>
    </row>
    <row r="9135" spans="1:18" x14ac:dyDescent="0.25">
      <c r="A9135" s="3" t="s">
        <v>9167</v>
      </c>
      <c r="B9135" s="12">
        <v>42210</v>
      </c>
      <c r="C9135" s="4" t="s">
        <v>13</v>
      </c>
      <c r="D9135" s="4">
        <v>1.3</v>
      </c>
      <c r="E9135" s="4">
        <v>28</v>
      </c>
      <c r="F9135" s="5">
        <v>0.79166666666666663</v>
      </c>
      <c r="G9135" s="6">
        <v>275</v>
      </c>
      <c r="H9135" s="7">
        <v>50875</v>
      </c>
      <c r="I9135" s="7">
        <f>FlightsPivot[[#This Row],[Total Fare]]*10%</f>
        <v>5087.5</v>
      </c>
      <c r="J9135" s="7">
        <f>FlightsPivot[[#This Row],[Total Fare]]+FlightsPivot[[#This Row],[10% tax ]]</f>
        <v>55962.5</v>
      </c>
      <c r="K9135" s="4">
        <v>7</v>
      </c>
      <c r="L9135" s="4">
        <v>2015</v>
      </c>
      <c r="M9135" t="str">
        <f>INDEX(RoutesPivot[DepAirport],MATCH($C9135,RoutesPivot[[RouteID]:[RouteID]],0))</f>
        <v>ORD</v>
      </c>
      <c r="N9135" t="str">
        <f>INDEX(RoutesPivot[AirportID],MATCH($C9135,RoutesPivot[[RouteID]:[RouteID]],0))</f>
        <v>JFK</v>
      </c>
      <c r="O9135">
        <f>INDEX(RoutesPivot[Distance],MATCH($C9135,RoutesPivot[[RouteID]:[RouteID]],0))</f>
        <v>619</v>
      </c>
      <c r="P9135">
        <f>INDEX(RoutesPivot[ListPrice],MATCH($C9135,RoutesPivot[[RouteID]:[RouteID]],0))</f>
        <v>250</v>
      </c>
      <c r="Q9135" t="str">
        <f>INDEX(AirportPivot[AirportName],MATCH($N9135,AirportPivot[[AirportID]:[AirportID]],0))</f>
        <v>John F Kennedy International</v>
      </c>
      <c r="R9135">
        <f>INDEX(AirportPivot[Gates (number of available)],MATCH($N9135,AirportPivot[[AirportID]:[AirportID]],0))</f>
        <v>120</v>
      </c>
    </row>
    <row r="9136" spans="1:18" x14ac:dyDescent="0.25">
      <c r="A9136" s="3" t="s">
        <v>9168</v>
      </c>
      <c r="B9136" s="12">
        <v>42129</v>
      </c>
      <c r="C9136" s="4" t="s">
        <v>21</v>
      </c>
      <c r="D9136" s="4">
        <v>2</v>
      </c>
      <c r="E9136" s="4">
        <v>159</v>
      </c>
      <c r="F9136" s="5">
        <v>0.625</v>
      </c>
      <c r="G9136" s="6">
        <v>125</v>
      </c>
      <c r="H9136" s="7">
        <v>20625</v>
      </c>
      <c r="I9136" s="7">
        <f>FlightsPivot[[#This Row],[Total Fare]]*10%</f>
        <v>2062.5</v>
      </c>
      <c r="J9136" s="7">
        <f>FlightsPivot[[#This Row],[Total Fare]]+FlightsPivot[[#This Row],[10% tax ]]</f>
        <v>22687.5</v>
      </c>
      <c r="K9136" s="4">
        <v>5</v>
      </c>
      <c r="L9136" s="4">
        <v>2015</v>
      </c>
      <c r="M9136" t="str">
        <f>INDEX(RoutesPivot[DepAirport],MATCH($C9136,RoutesPivot[[RouteID]:[RouteID]],0))</f>
        <v>ORD</v>
      </c>
      <c r="N9136" t="str">
        <f>INDEX(RoutesPivot[AirportID],MATCH($C9136,RoutesPivot[[RouteID]:[RouteID]],0))</f>
        <v>CLT</v>
      </c>
      <c r="O9136">
        <f>INDEX(RoutesPivot[Distance],MATCH($C9136,RoutesPivot[[RouteID]:[RouteID]],0))</f>
        <v>700</v>
      </c>
      <c r="P9136">
        <f>INDEX(RoutesPivot[ListPrice],MATCH($C9136,RoutesPivot[[RouteID]:[RouteID]],0))</f>
        <v>125</v>
      </c>
      <c r="Q9136" t="str">
        <f>INDEX(AirportPivot[AirportName],MATCH($N9136,AirportPivot[[AirportID]:[AirportID]],0))</f>
        <v>Charlotte/Douglas International</v>
      </c>
      <c r="R9136">
        <f>INDEX(AirportPivot[Gates (number of available)],MATCH($N9136,AirportPivot[[AirportID]:[AirportID]],0))</f>
        <v>65</v>
      </c>
    </row>
    <row r="9137" spans="1:18" x14ac:dyDescent="0.25">
      <c r="A9137" s="3" t="s">
        <v>9169</v>
      </c>
      <c r="B9137" s="12">
        <v>41853</v>
      </c>
      <c r="C9137" s="4" t="s">
        <v>30</v>
      </c>
      <c r="D9137" s="4">
        <v>1</v>
      </c>
      <c r="E9137" s="4">
        <v>116</v>
      </c>
      <c r="F9137" s="5">
        <v>0.75</v>
      </c>
      <c r="G9137" s="6">
        <v>275</v>
      </c>
      <c r="H9137" s="7">
        <v>50875</v>
      </c>
      <c r="I9137" s="7">
        <f>FlightsPivot[[#This Row],[Total Fare]]*10%</f>
        <v>5087.5</v>
      </c>
      <c r="J9137" s="7">
        <f>FlightsPivot[[#This Row],[Total Fare]]+FlightsPivot[[#This Row],[10% tax ]]</f>
        <v>55962.5</v>
      </c>
      <c r="K9137" s="4">
        <v>8</v>
      </c>
      <c r="L9137" s="4">
        <v>2014</v>
      </c>
      <c r="M9137" t="str">
        <f>INDEX(RoutesPivot[DepAirport],MATCH($C9137,RoutesPivot[[RouteID]:[RouteID]],0))</f>
        <v>ORD</v>
      </c>
      <c r="N9137" t="str">
        <f>INDEX(RoutesPivot[AirportID],MATCH($C9137,RoutesPivot[[RouteID]:[RouteID]],0))</f>
        <v>MCO</v>
      </c>
      <c r="O9137">
        <f>INDEX(RoutesPivot[Distance],MATCH($C9137,RoutesPivot[[RouteID]:[RouteID]],0))</f>
        <v>850</v>
      </c>
      <c r="P9137">
        <f>INDEX(RoutesPivot[ListPrice],MATCH($C9137,RoutesPivot[[RouteID]:[RouteID]],0))</f>
        <v>250</v>
      </c>
      <c r="Q9137" t="str">
        <f>INDEX(AirportPivot[AirportName],MATCH($N9137,AirportPivot[[AirportID]:[AirportID]],0))</f>
        <v>Orlando International</v>
      </c>
      <c r="R9137">
        <f>INDEX(AirportPivot[Gates (number of available)],MATCH($N9137,AirportPivot[[AirportID]:[AirportID]],0))</f>
        <v>67</v>
      </c>
    </row>
    <row r="9138" spans="1:18" x14ac:dyDescent="0.25">
      <c r="A9138" s="3" t="s">
        <v>9170</v>
      </c>
      <c r="B9138" s="12">
        <v>41948</v>
      </c>
      <c r="C9138" s="4" t="s">
        <v>33</v>
      </c>
      <c r="D9138" s="4">
        <v>1.4</v>
      </c>
      <c r="E9138" s="4">
        <v>206</v>
      </c>
      <c r="F9138" s="5">
        <v>0.70833333333333337</v>
      </c>
      <c r="G9138" s="6">
        <v>375</v>
      </c>
      <c r="H9138" s="7">
        <v>61875</v>
      </c>
      <c r="I9138" s="7">
        <f>FlightsPivot[[#This Row],[Total Fare]]*10%</f>
        <v>6187.5</v>
      </c>
      <c r="J9138" s="7">
        <f>FlightsPivot[[#This Row],[Total Fare]]+FlightsPivot[[#This Row],[10% tax ]]</f>
        <v>68062.5</v>
      </c>
      <c r="K9138" s="4">
        <v>11</v>
      </c>
      <c r="L9138" s="4">
        <v>2014</v>
      </c>
      <c r="M9138" t="str">
        <f>INDEX(RoutesPivot[DepAirport],MATCH($C9138,RoutesPivot[[RouteID]:[RouteID]],0))</f>
        <v>ORD</v>
      </c>
      <c r="N9138" t="str">
        <f>INDEX(RoutesPivot[AirportID],MATCH($C9138,RoutesPivot[[RouteID]:[RouteID]],0))</f>
        <v>SFO</v>
      </c>
      <c r="O9138">
        <f>INDEX(RoutesPivot[Distance],MATCH($C9138,RoutesPivot[[RouteID]:[RouteID]],0))</f>
        <v>1600</v>
      </c>
      <c r="P9138">
        <f>INDEX(RoutesPivot[ListPrice],MATCH($C9138,RoutesPivot[[RouteID]:[RouteID]],0))</f>
        <v>375</v>
      </c>
      <c r="Q9138" t="str">
        <f>INDEX(AirportPivot[AirportName],MATCH($N9138,AirportPivot[[AirportID]:[AirportID]],0))</f>
        <v>San Francisco International</v>
      </c>
      <c r="R9138">
        <f>INDEX(AirportPivot[Gates (number of available)],MATCH($N9138,AirportPivot[[AirportID]:[AirportID]],0))</f>
        <v>70</v>
      </c>
    </row>
    <row r="9139" spans="1:18" x14ac:dyDescent="0.25">
      <c r="A9139" s="3" t="s">
        <v>9171</v>
      </c>
      <c r="B9139" s="12">
        <v>42111</v>
      </c>
      <c r="C9139" s="4" t="s">
        <v>11</v>
      </c>
      <c r="D9139" s="4">
        <v>2.1</v>
      </c>
      <c r="E9139" s="4">
        <v>44</v>
      </c>
      <c r="F9139" s="5">
        <v>0.79166666666666663</v>
      </c>
      <c r="G9139" s="6">
        <v>300</v>
      </c>
      <c r="H9139" s="7">
        <v>49500</v>
      </c>
      <c r="I9139" s="7">
        <f>FlightsPivot[[#This Row],[Total Fare]]*10%</f>
        <v>4950</v>
      </c>
      <c r="J9139" s="7">
        <f>FlightsPivot[[#This Row],[Total Fare]]+FlightsPivot[[#This Row],[10% tax ]]</f>
        <v>54450</v>
      </c>
      <c r="K9139" s="4">
        <v>4</v>
      </c>
      <c r="L9139" s="4">
        <v>2015</v>
      </c>
      <c r="M9139" t="str">
        <f>INDEX(RoutesPivot[DepAirport],MATCH($C9139,RoutesPivot[[RouteID]:[RouteID]],0))</f>
        <v>ORD</v>
      </c>
      <c r="N9139" t="str">
        <f>INDEX(RoutesPivot[AirportID],MATCH($C9139,RoutesPivot[[RouteID]:[RouteID]],0))</f>
        <v>BOS</v>
      </c>
      <c r="O9139">
        <f>INDEX(RoutesPivot[Distance],MATCH($C9139,RoutesPivot[[RouteID]:[RouteID]],0))</f>
        <v>730</v>
      </c>
      <c r="P9139">
        <f>INDEX(RoutesPivot[ListPrice],MATCH($C9139,RoutesPivot[[RouteID]:[RouteID]],0))</f>
        <v>300</v>
      </c>
      <c r="Q9139" t="str">
        <f>INDEX(AirportPivot[AirportName],MATCH($N9139,AirportPivot[[AirportID]:[AirportID]],0))</f>
        <v>General Edward Lawrence Logan International</v>
      </c>
      <c r="R9139">
        <f>INDEX(AirportPivot[Gates (number of available)],MATCH($N9139,AirportPivot[[AirportID]:[AirportID]],0))</f>
        <v>63</v>
      </c>
    </row>
    <row r="9140" spans="1:18" x14ac:dyDescent="0.25">
      <c r="A9140" s="3" t="s">
        <v>9172</v>
      </c>
      <c r="B9140" s="12">
        <v>42229</v>
      </c>
      <c r="C9140" s="4" t="s">
        <v>70</v>
      </c>
      <c r="D9140" s="4">
        <v>1.2</v>
      </c>
      <c r="E9140" s="4">
        <v>84</v>
      </c>
      <c r="F9140" s="5">
        <v>0.75</v>
      </c>
      <c r="G9140" s="6">
        <v>302.5</v>
      </c>
      <c r="H9140" s="7">
        <v>54752.5</v>
      </c>
      <c r="I9140" s="7">
        <f>FlightsPivot[[#This Row],[Total Fare]]*10%</f>
        <v>5475.25</v>
      </c>
      <c r="J9140" s="7">
        <f>FlightsPivot[[#This Row],[Total Fare]]+FlightsPivot[[#This Row],[10% tax ]]</f>
        <v>60227.75</v>
      </c>
      <c r="K9140" s="4">
        <v>8</v>
      </c>
      <c r="L9140" s="4">
        <v>2015</v>
      </c>
      <c r="M9140" t="str">
        <f>INDEX(RoutesPivot[DepAirport],MATCH($C9140,RoutesPivot[[RouteID]:[RouteID]],0))</f>
        <v>ORD</v>
      </c>
      <c r="N9140" t="str">
        <f>INDEX(RoutesPivot[AirportID],MATCH($C9140,RoutesPivot[[RouteID]:[RouteID]],0))</f>
        <v>LAS</v>
      </c>
      <c r="O9140">
        <f>INDEX(RoutesPivot[Distance],MATCH($C9140,RoutesPivot[[RouteID]:[RouteID]],0))</f>
        <v>1100</v>
      </c>
      <c r="P9140">
        <f>INDEX(RoutesPivot[ListPrice],MATCH($C9140,RoutesPivot[[RouteID]:[RouteID]],0))</f>
        <v>275</v>
      </c>
      <c r="Q9140" t="str">
        <f>INDEX(AirportPivot[AirportName],MATCH($N9140,AirportPivot[[AirportID]:[AirportID]],0))</f>
        <v>McCarran International</v>
      </c>
      <c r="R9140">
        <f>INDEX(AirportPivot[Gates (number of available)],MATCH($N9140,AirportPivot[[AirportID]:[AirportID]],0))</f>
        <v>68</v>
      </c>
    </row>
    <row r="9141" spans="1:18" x14ac:dyDescent="0.25">
      <c r="A9141" s="3" t="s">
        <v>9173</v>
      </c>
      <c r="B9141" s="12">
        <v>41769</v>
      </c>
      <c r="C9141" s="4" t="s">
        <v>47</v>
      </c>
      <c r="D9141" s="4">
        <v>0.8</v>
      </c>
      <c r="E9141" s="4">
        <v>18</v>
      </c>
      <c r="F9141" s="5">
        <v>0.75</v>
      </c>
      <c r="G9141" s="6">
        <v>250</v>
      </c>
      <c r="H9141" s="7">
        <v>46250</v>
      </c>
      <c r="I9141" s="7">
        <f>FlightsPivot[[#This Row],[Total Fare]]*10%</f>
        <v>4625</v>
      </c>
      <c r="J9141" s="7">
        <f>FlightsPivot[[#This Row],[Total Fare]]+FlightsPivot[[#This Row],[10% tax ]]</f>
        <v>50875</v>
      </c>
      <c r="K9141" s="4">
        <v>5</v>
      </c>
      <c r="L9141" s="4">
        <v>2014</v>
      </c>
      <c r="M9141" t="str">
        <f>INDEX(RoutesPivot[DepAirport],MATCH($C9141,RoutesPivot[[RouteID]:[RouteID]],0))</f>
        <v>ORD</v>
      </c>
      <c r="N9141" t="str">
        <f>INDEX(RoutesPivot[AirportID],MATCH($C9141,RoutesPivot[[RouteID]:[RouteID]],0))</f>
        <v>PHX</v>
      </c>
      <c r="O9141">
        <f>INDEX(RoutesPivot[Distance],MATCH($C9141,RoutesPivot[[RouteID]:[RouteID]],0))</f>
        <v>1200</v>
      </c>
      <c r="P9141">
        <f>INDEX(RoutesPivot[ListPrice],MATCH($C9141,RoutesPivot[[RouteID]:[RouteID]],0))</f>
        <v>250</v>
      </c>
      <c r="Q9141" t="str">
        <f>INDEX(AirportPivot[AirportName],MATCH($N9141,AirportPivot[[AirportID]:[AirportID]],0))</f>
        <v>Phoenix Sky Harbor International</v>
      </c>
      <c r="R9141">
        <f>INDEX(AirportPivot[Gates (number of available)],MATCH($N9141,AirportPivot[[AirportID]:[AirportID]],0))</f>
        <v>60</v>
      </c>
    </row>
    <row r="9142" spans="1:18" x14ac:dyDescent="0.25">
      <c r="A9142" s="3" t="s">
        <v>9174</v>
      </c>
      <c r="B9142" s="12">
        <v>41811</v>
      </c>
      <c r="C9142" s="4" t="s">
        <v>30</v>
      </c>
      <c r="D9142" s="4">
        <v>1.4</v>
      </c>
      <c r="E9142" s="4">
        <v>120</v>
      </c>
      <c r="F9142" s="5">
        <v>0.83333333333333337</v>
      </c>
      <c r="G9142" s="6">
        <v>275</v>
      </c>
      <c r="H9142" s="7">
        <v>50875</v>
      </c>
      <c r="I9142" s="7">
        <f>FlightsPivot[[#This Row],[Total Fare]]*10%</f>
        <v>5087.5</v>
      </c>
      <c r="J9142" s="7">
        <f>FlightsPivot[[#This Row],[Total Fare]]+FlightsPivot[[#This Row],[10% tax ]]</f>
        <v>55962.5</v>
      </c>
      <c r="K9142" s="4">
        <v>6</v>
      </c>
      <c r="L9142" s="4">
        <v>2014</v>
      </c>
      <c r="M9142" t="str">
        <f>INDEX(RoutesPivot[DepAirport],MATCH($C9142,RoutesPivot[[RouteID]:[RouteID]],0))</f>
        <v>ORD</v>
      </c>
      <c r="N9142" t="str">
        <f>INDEX(RoutesPivot[AirportID],MATCH($C9142,RoutesPivot[[RouteID]:[RouteID]],0))</f>
        <v>MCO</v>
      </c>
      <c r="O9142">
        <f>INDEX(RoutesPivot[Distance],MATCH($C9142,RoutesPivot[[RouteID]:[RouteID]],0))</f>
        <v>850</v>
      </c>
      <c r="P9142">
        <f>INDEX(RoutesPivot[ListPrice],MATCH($C9142,RoutesPivot[[RouteID]:[RouteID]],0))</f>
        <v>250</v>
      </c>
      <c r="Q9142" t="str">
        <f>INDEX(AirportPivot[AirportName],MATCH($N9142,AirportPivot[[AirportID]:[AirportID]],0))</f>
        <v>Orlando International</v>
      </c>
      <c r="R9142">
        <f>INDEX(AirportPivot[Gates (number of available)],MATCH($N9142,AirportPivot[[AirportID]:[AirportID]],0))</f>
        <v>67</v>
      </c>
    </row>
    <row r="9143" spans="1:18" x14ac:dyDescent="0.25">
      <c r="A9143" s="3" t="s">
        <v>9175</v>
      </c>
      <c r="B9143" s="12">
        <v>41775</v>
      </c>
      <c r="C9143" s="4" t="s">
        <v>15</v>
      </c>
      <c r="D9143" s="4">
        <v>2.2000000000000002</v>
      </c>
      <c r="E9143" s="4">
        <v>124</v>
      </c>
      <c r="F9143" s="5">
        <v>0.33333333333333331</v>
      </c>
      <c r="G9143" s="6">
        <v>225</v>
      </c>
      <c r="H9143" s="7">
        <v>41625</v>
      </c>
      <c r="I9143" s="7">
        <f>FlightsPivot[[#This Row],[Total Fare]]*10%</f>
        <v>4162.5</v>
      </c>
      <c r="J9143" s="7">
        <f>FlightsPivot[[#This Row],[Total Fare]]+FlightsPivot[[#This Row],[10% tax ]]</f>
        <v>45787.5</v>
      </c>
      <c r="K9143" s="4">
        <v>5</v>
      </c>
      <c r="L9143" s="4">
        <v>2014</v>
      </c>
      <c r="M9143" t="str">
        <f>INDEX(RoutesPivot[DepAirport],MATCH($C9143,RoutesPivot[[RouteID]:[RouteID]],0))</f>
        <v>ORD</v>
      </c>
      <c r="N9143" t="str">
        <f>INDEX(RoutesPivot[AirportID],MATCH($C9143,RoutesPivot[[RouteID]:[RouteID]],0))</f>
        <v>EWR</v>
      </c>
      <c r="O9143">
        <f>INDEX(RoutesPivot[Distance],MATCH($C9143,RoutesPivot[[RouteID]:[RouteID]],0))</f>
        <v>600</v>
      </c>
      <c r="P9143">
        <f>INDEX(RoutesPivot[ListPrice],MATCH($C9143,RoutesPivot[[RouteID]:[RouteID]],0))</f>
        <v>225</v>
      </c>
      <c r="Q9143" t="str">
        <f>INDEX(AirportPivot[AirportName],MATCH($N9143,AirportPivot[[AirportID]:[AirportID]],0))</f>
        <v>Newark Liberty International</v>
      </c>
      <c r="R9143">
        <f>INDEX(AirportPivot[Gates (number of available)],MATCH($N9143,AirportPivot[[AirportID]:[AirportID]],0))</f>
        <v>82</v>
      </c>
    </row>
    <row r="9144" spans="1:18" x14ac:dyDescent="0.25">
      <c r="A9144" s="3" t="s">
        <v>9176</v>
      </c>
      <c r="B9144" s="12">
        <v>42338</v>
      </c>
      <c r="C9144" s="4" t="s">
        <v>33</v>
      </c>
      <c r="D9144" s="4">
        <v>2.4</v>
      </c>
      <c r="E9144" s="4">
        <v>32</v>
      </c>
      <c r="F9144" s="5">
        <v>0.625</v>
      </c>
      <c r="G9144" s="6">
        <v>375</v>
      </c>
      <c r="H9144" s="7">
        <v>69375</v>
      </c>
      <c r="I9144" s="7">
        <f>FlightsPivot[[#This Row],[Total Fare]]*10%</f>
        <v>6937.5</v>
      </c>
      <c r="J9144" s="7">
        <f>FlightsPivot[[#This Row],[Total Fare]]+FlightsPivot[[#This Row],[10% tax ]]</f>
        <v>76312.5</v>
      </c>
      <c r="K9144" s="4">
        <v>11</v>
      </c>
      <c r="L9144" s="4">
        <v>2015</v>
      </c>
      <c r="M9144" t="str">
        <f>INDEX(RoutesPivot[DepAirport],MATCH($C9144,RoutesPivot[[RouteID]:[RouteID]],0))</f>
        <v>ORD</v>
      </c>
      <c r="N9144" t="str">
        <f>INDEX(RoutesPivot[AirportID],MATCH($C9144,RoutesPivot[[RouteID]:[RouteID]],0))</f>
        <v>SFO</v>
      </c>
      <c r="O9144">
        <f>INDEX(RoutesPivot[Distance],MATCH($C9144,RoutesPivot[[RouteID]:[RouteID]],0))</f>
        <v>1600</v>
      </c>
      <c r="P9144">
        <f>INDEX(RoutesPivot[ListPrice],MATCH($C9144,RoutesPivot[[RouteID]:[RouteID]],0))</f>
        <v>375</v>
      </c>
      <c r="Q9144" t="str">
        <f>INDEX(AirportPivot[AirportName],MATCH($N9144,AirportPivot[[AirportID]:[AirportID]],0))</f>
        <v>San Francisco International</v>
      </c>
      <c r="R9144">
        <f>INDEX(AirportPivot[Gates (number of available)],MATCH($N9144,AirportPivot[[AirportID]:[AirportID]],0))</f>
        <v>70</v>
      </c>
    </row>
    <row r="9145" spans="1:18" x14ac:dyDescent="0.25">
      <c r="A9145" s="3" t="s">
        <v>9177</v>
      </c>
      <c r="B9145" s="12">
        <v>42322</v>
      </c>
      <c r="C9145" s="4" t="s">
        <v>86</v>
      </c>
      <c r="D9145" s="4">
        <v>2.7</v>
      </c>
      <c r="E9145" s="4">
        <v>2</v>
      </c>
      <c r="F9145" s="5">
        <v>0.70833333333333337</v>
      </c>
      <c r="G9145" s="6">
        <v>115</v>
      </c>
      <c r="H9145" s="7">
        <v>21275</v>
      </c>
      <c r="I9145" s="7">
        <f>FlightsPivot[[#This Row],[Total Fare]]*10%</f>
        <v>2127.5</v>
      </c>
      <c r="J9145" s="7">
        <f>FlightsPivot[[#This Row],[Total Fare]]+FlightsPivot[[#This Row],[10% tax ]]</f>
        <v>23402.5</v>
      </c>
      <c r="K9145" s="4">
        <v>11</v>
      </c>
      <c r="L9145" s="4">
        <v>2015</v>
      </c>
      <c r="M9145" t="str">
        <f>INDEX(RoutesPivot[DepAirport],MATCH($C9145,RoutesPivot[[RouteID]:[RouteID]],0))</f>
        <v>ORD</v>
      </c>
      <c r="N9145" t="str">
        <f>INDEX(RoutesPivot[AirportID],MATCH($C9145,RoutesPivot[[RouteID]:[RouteID]],0))</f>
        <v>DTW</v>
      </c>
      <c r="O9145">
        <f>INDEX(RoutesPivot[Distance],MATCH($C9145,RoutesPivot[[RouteID]:[RouteID]],0))</f>
        <v>200</v>
      </c>
      <c r="P9145">
        <f>INDEX(RoutesPivot[ListPrice],MATCH($C9145,RoutesPivot[[RouteID]:[RouteID]],0))</f>
        <v>115</v>
      </c>
      <c r="Q9145" t="str">
        <f>INDEX(AirportPivot[AirportName],MATCH($N9145,AirportPivot[[AirportID]:[AirportID]],0))</f>
        <v>Detroit Metropolitan Wayne County</v>
      </c>
      <c r="R9145">
        <f>INDEX(AirportPivot[Gates (number of available)],MATCH($N9145,AirportPivot[[AirportID]:[AirportID]],0))</f>
        <v>60</v>
      </c>
    </row>
    <row r="9146" spans="1:18" x14ac:dyDescent="0.25">
      <c r="A9146" s="3" t="s">
        <v>9178</v>
      </c>
      <c r="B9146" s="12">
        <v>42009</v>
      </c>
      <c r="C9146" s="4" t="s">
        <v>98</v>
      </c>
      <c r="D9146" s="4">
        <v>2.2000000000000002</v>
      </c>
      <c r="E9146" s="4">
        <v>60</v>
      </c>
      <c r="F9146" s="5">
        <v>0.29166666666666669</v>
      </c>
      <c r="G9146" s="6">
        <v>275</v>
      </c>
      <c r="H9146" s="7">
        <v>45375</v>
      </c>
      <c r="I9146" s="7">
        <f>FlightsPivot[[#This Row],[Total Fare]]*10%</f>
        <v>4537.5</v>
      </c>
      <c r="J9146" s="7">
        <f>FlightsPivot[[#This Row],[Total Fare]]+FlightsPivot[[#This Row],[10% tax ]]</f>
        <v>49912.5</v>
      </c>
      <c r="K9146" s="4">
        <v>1</v>
      </c>
      <c r="L9146" s="4">
        <v>2015</v>
      </c>
      <c r="M9146" t="str">
        <f>INDEX(RoutesPivot[DepAirport],MATCH($C9146,RoutesPivot[[RouteID]:[RouteID]],0))</f>
        <v>ORD</v>
      </c>
      <c r="N9146" t="str">
        <f>INDEX(RoutesPivot[AirportID],MATCH($C9146,RoutesPivot[[RouteID]:[RouteID]],0))</f>
        <v>PHL</v>
      </c>
      <c r="O9146">
        <f>INDEX(RoutesPivot[Distance],MATCH($C9146,RoutesPivot[[RouteID]:[RouteID]],0))</f>
        <v>580</v>
      </c>
      <c r="P9146">
        <f>INDEX(RoutesPivot[ListPrice],MATCH($C9146,RoutesPivot[[RouteID]:[RouteID]],0))</f>
        <v>275</v>
      </c>
      <c r="Q9146" t="str">
        <f>INDEX(AirportPivot[AirportName],MATCH($N9146,AirportPivot[[AirportID]:[AirportID]],0))</f>
        <v>Philadelphia International</v>
      </c>
      <c r="R9146">
        <f>INDEX(AirportPivot[Gates (number of available)],MATCH($N9146,AirportPivot[[AirportID]:[AirportID]],0))</f>
        <v>89</v>
      </c>
    </row>
    <row r="9147" spans="1:18" x14ac:dyDescent="0.25">
      <c r="A9147" s="3" t="s">
        <v>9179</v>
      </c>
      <c r="B9147" s="12">
        <v>42321</v>
      </c>
      <c r="C9147" s="4" t="s">
        <v>70</v>
      </c>
      <c r="D9147" s="4">
        <v>1.7</v>
      </c>
      <c r="E9147" s="4">
        <v>26</v>
      </c>
      <c r="F9147" s="5">
        <v>0.66666666666666663</v>
      </c>
      <c r="G9147" s="6">
        <v>275</v>
      </c>
      <c r="H9147" s="7">
        <v>50875</v>
      </c>
      <c r="I9147" s="7">
        <f>FlightsPivot[[#This Row],[Total Fare]]*10%</f>
        <v>5087.5</v>
      </c>
      <c r="J9147" s="7">
        <f>FlightsPivot[[#This Row],[Total Fare]]+FlightsPivot[[#This Row],[10% tax ]]</f>
        <v>55962.5</v>
      </c>
      <c r="K9147" s="4">
        <v>11</v>
      </c>
      <c r="L9147" s="4">
        <v>2015</v>
      </c>
      <c r="M9147" t="str">
        <f>INDEX(RoutesPivot[DepAirport],MATCH($C9147,RoutesPivot[[RouteID]:[RouteID]],0))</f>
        <v>ORD</v>
      </c>
      <c r="N9147" t="str">
        <f>INDEX(RoutesPivot[AirportID],MATCH($C9147,RoutesPivot[[RouteID]:[RouteID]],0))</f>
        <v>LAS</v>
      </c>
      <c r="O9147">
        <f>INDEX(RoutesPivot[Distance],MATCH($C9147,RoutesPivot[[RouteID]:[RouteID]],0))</f>
        <v>1100</v>
      </c>
      <c r="P9147">
        <f>INDEX(RoutesPivot[ListPrice],MATCH($C9147,RoutesPivot[[RouteID]:[RouteID]],0))</f>
        <v>275</v>
      </c>
      <c r="Q9147" t="str">
        <f>INDEX(AirportPivot[AirportName],MATCH($N9147,AirportPivot[[AirportID]:[AirportID]],0))</f>
        <v>McCarran International</v>
      </c>
      <c r="R9147">
        <f>INDEX(AirportPivot[Gates (number of available)],MATCH($N9147,AirportPivot[[AirportID]:[AirportID]],0))</f>
        <v>68</v>
      </c>
    </row>
    <row r="9148" spans="1:18" x14ac:dyDescent="0.25">
      <c r="A9148" s="3" t="s">
        <v>9180</v>
      </c>
      <c r="B9148" s="12">
        <v>41963</v>
      </c>
      <c r="C9148" s="4" t="s">
        <v>15</v>
      </c>
      <c r="D9148" s="4">
        <v>2</v>
      </c>
      <c r="E9148" s="4">
        <v>71</v>
      </c>
      <c r="F9148" s="5">
        <v>0.89583333333333337</v>
      </c>
      <c r="G9148" s="6">
        <v>225</v>
      </c>
      <c r="H9148" s="7">
        <v>40725</v>
      </c>
      <c r="I9148" s="7">
        <f>FlightsPivot[[#This Row],[Total Fare]]*10%</f>
        <v>4072.5</v>
      </c>
      <c r="J9148" s="7">
        <f>FlightsPivot[[#This Row],[Total Fare]]+FlightsPivot[[#This Row],[10% tax ]]</f>
        <v>44797.5</v>
      </c>
      <c r="K9148" s="4">
        <v>11</v>
      </c>
      <c r="L9148" s="4">
        <v>2014</v>
      </c>
      <c r="M9148" t="str">
        <f>INDEX(RoutesPivot[DepAirport],MATCH($C9148,RoutesPivot[[RouteID]:[RouteID]],0))</f>
        <v>ORD</v>
      </c>
      <c r="N9148" t="str">
        <f>INDEX(RoutesPivot[AirportID],MATCH($C9148,RoutesPivot[[RouteID]:[RouteID]],0))</f>
        <v>EWR</v>
      </c>
      <c r="O9148">
        <f>INDEX(RoutesPivot[Distance],MATCH($C9148,RoutesPivot[[RouteID]:[RouteID]],0))</f>
        <v>600</v>
      </c>
      <c r="P9148">
        <f>INDEX(RoutesPivot[ListPrice],MATCH($C9148,RoutesPivot[[RouteID]:[RouteID]],0))</f>
        <v>225</v>
      </c>
      <c r="Q9148" t="str">
        <f>INDEX(AirportPivot[AirportName],MATCH($N9148,AirportPivot[[AirportID]:[AirportID]],0))</f>
        <v>Newark Liberty International</v>
      </c>
      <c r="R9148">
        <f>INDEX(AirportPivot[Gates (number of available)],MATCH($N9148,AirportPivot[[AirportID]:[AirportID]],0))</f>
        <v>82</v>
      </c>
    </row>
    <row r="9149" spans="1:18" x14ac:dyDescent="0.25">
      <c r="A9149" s="3" t="s">
        <v>9181</v>
      </c>
      <c r="B9149" s="12">
        <v>41682</v>
      </c>
      <c r="C9149" s="4" t="s">
        <v>17</v>
      </c>
      <c r="D9149" s="4">
        <v>4.3</v>
      </c>
      <c r="E9149" s="4">
        <v>68</v>
      </c>
      <c r="F9149" s="5">
        <v>0.8125</v>
      </c>
      <c r="G9149" s="6">
        <v>350</v>
      </c>
      <c r="H9149" s="7">
        <v>63350</v>
      </c>
      <c r="I9149" s="7">
        <f>FlightsPivot[[#This Row],[Total Fare]]*10%</f>
        <v>6335</v>
      </c>
      <c r="J9149" s="7">
        <f>FlightsPivot[[#This Row],[Total Fare]]+FlightsPivot[[#This Row],[10% tax ]]</f>
        <v>69685</v>
      </c>
      <c r="K9149" s="4">
        <v>2</v>
      </c>
      <c r="L9149" s="4">
        <v>2014</v>
      </c>
      <c r="M9149" t="str">
        <f>INDEX(RoutesPivot[DepAirport],MATCH($C9149,RoutesPivot[[RouteID]:[RouteID]],0))</f>
        <v>ORD</v>
      </c>
      <c r="N9149" t="str">
        <f>INDEX(RoutesPivot[AirportID],MATCH($C9149,RoutesPivot[[RouteID]:[RouteID]],0))</f>
        <v>LAX</v>
      </c>
      <c r="O9149">
        <f>INDEX(RoutesPivot[Distance],MATCH($C9149,RoutesPivot[[RouteID]:[RouteID]],0))</f>
        <v>1518</v>
      </c>
      <c r="P9149">
        <f>INDEX(RoutesPivot[ListPrice],MATCH($C9149,RoutesPivot[[RouteID]:[RouteID]],0))</f>
        <v>350</v>
      </c>
      <c r="Q9149" t="str">
        <f>INDEX(AirportPivot[AirportName],MATCH($N9149,AirportPivot[[AirportID]:[AirportID]],0))</f>
        <v>Los Angeles International</v>
      </c>
      <c r="R9149">
        <f>INDEX(AirportPivot[Gates (number of available)],MATCH($N9149,AirportPivot[[AirportID]:[AirportID]],0))</f>
        <v>86</v>
      </c>
    </row>
    <row r="9150" spans="1:18" x14ac:dyDescent="0.25">
      <c r="A9150" s="3" t="s">
        <v>9182</v>
      </c>
      <c r="B9150" s="12">
        <v>41733</v>
      </c>
      <c r="C9150" s="4" t="s">
        <v>17</v>
      </c>
      <c r="D9150" s="4">
        <v>2.7</v>
      </c>
      <c r="E9150" s="4">
        <v>135</v>
      </c>
      <c r="F9150" s="5">
        <v>0.8125</v>
      </c>
      <c r="G9150" s="6">
        <v>350</v>
      </c>
      <c r="H9150" s="7">
        <v>64750</v>
      </c>
      <c r="I9150" s="7">
        <f>FlightsPivot[[#This Row],[Total Fare]]*10%</f>
        <v>6475</v>
      </c>
      <c r="J9150" s="7">
        <f>FlightsPivot[[#This Row],[Total Fare]]+FlightsPivot[[#This Row],[10% tax ]]</f>
        <v>71225</v>
      </c>
      <c r="K9150" s="4">
        <v>4</v>
      </c>
      <c r="L9150" s="4">
        <v>2014</v>
      </c>
      <c r="M9150" t="str">
        <f>INDEX(RoutesPivot[DepAirport],MATCH($C9150,RoutesPivot[[RouteID]:[RouteID]],0))</f>
        <v>ORD</v>
      </c>
      <c r="N9150" t="str">
        <f>INDEX(RoutesPivot[AirportID],MATCH($C9150,RoutesPivot[[RouteID]:[RouteID]],0))</f>
        <v>LAX</v>
      </c>
      <c r="O9150">
        <f>INDEX(RoutesPivot[Distance],MATCH($C9150,RoutesPivot[[RouteID]:[RouteID]],0))</f>
        <v>1518</v>
      </c>
      <c r="P9150">
        <f>INDEX(RoutesPivot[ListPrice],MATCH($C9150,RoutesPivot[[RouteID]:[RouteID]],0))</f>
        <v>350</v>
      </c>
      <c r="Q9150" t="str">
        <f>INDEX(AirportPivot[AirportName],MATCH($N9150,AirportPivot[[AirportID]:[AirportID]],0))</f>
        <v>Los Angeles International</v>
      </c>
      <c r="R9150">
        <f>INDEX(AirportPivot[Gates (number of available)],MATCH($N9150,AirportPivot[[AirportID]:[AirportID]],0))</f>
        <v>86</v>
      </c>
    </row>
    <row r="9151" spans="1:18" x14ac:dyDescent="0.25">
      <c r="A9151" s="3" t="s">
        <v>9183</v>
      </c>
      <c r="B9151" s="12">
        <v>42226</v>
      </c>
      <c r="C9151" s="4" t="s">
        <v>17</v>
      </c>
      <c r="D9151" s="4">
        <v>5.7</v>
      </c>
      <c r="E9151" s="4">
        <v>36</v>
      </c>
      <c r="F9151" s="5">
        <v>0.75</v>
      </c>
      <c r="G9151" s="6">
        <v>385</v>
      </c>
      <c r="H9151" s="7">
        <v>63525</v>
      </c>
      <c r="I9151" s="7">
        <f>FlightsPivot[[#This Row],[Total Fare]]*10%</f>
        <v>6352.5</v>
      </c>
      <c r="J9151" s="7">
        <f>FlightsPivot[[#This Row],[Total Fare]]+FlightsPivot[[#This Row],[10% tax ]]</f>
        <v>69877.5</v>
      </c>
      <c r="K9151" s="4">
        <v>8</v>
      </c>
      <c r="L9151" s="4">
        <v>2015</v>
      </c>
      <c r="M9151" t="str">
        <f>INDEX(RoutesPivot[DepAirport],MATCH($C9151,RoutesPivot[[RouteID]:[RouteID]],0))</f>
        <v>ORD</v>
      </c>
      <c r="N9151" t="str">
        <f>INDEX(RoutesPivot[AirportID],MATCH($C9151,RoutesPivot[[RouteID]:[RouteID]],0))</f>
        <v>LAX</v>
      </c>
      <c r="O9151">
        <f>INDEX(RoutesPivot[Distance],MATCH($C9151,RoutesPivot[[RouteID]:[RouteID]],0))</f>
        <v>1518</v>
      </c>
      <c r="P9151">
        <f>INDEX(RoutesPivot[ListPrice],MATCH($C9151,RoutesPivot[[RouteID]:[RouteID]],0))</f>
        <v>350</v>
      </c>
      <c r="Q9151" t="str">
        <f>INDEX(AirportPivot[AirportName],MATCH($N9151,AirportPivot[[AirportID]:[AirportID]],0))</f>
        <v>Los Angeles International</v>
      </c>
      <c r="R9151">
        <f>INDEX(AirportPivot[Gates (number of available)],MATCH($N9151,AirportPivot[[AirportID]:[AirportID]],0))</f>
        <v>86</v>
      </c>
    </row>
    <row r="9152" spans="1:18" x14ac:dyDescent="0.25">
      <c r="A9152" s="3" t="s">
        <v>9184</v>
      </c>
      <c r="B9152" s="12">
        <v>42305</v>
      </c>
      <c r="C9152" s="4" t="s">
        <v>19</v>
      </c>
      <c r="D9152" s="4">
        <v>1.6</v>
      </c>
      <c r="E9152" s="4">
        <v>35</v>
      </c>
      <c r="F9152" s="5">
        <v>0.64583333333333337</v>
      </c>
      <c r="G9152" s="6">
        <v>200</v>
      </c>
      <c r="H9152" s="7">
        <v>37000</v>
      </c>
      <c r="I9152" s="7">
        <f>FlightsPivot[[#This Row],[Total Fare]]*10%</f>
        <v>3700</v>
      </c>
      <c r="J9152" s="7">
        <f>FlightsPivot[[#This Row],[Total Fare]]+FlightsPivot[[#This Row],[10% tax ]]</f>
        <v>40700</v>
      </c>
      <c r="K9152" s="4">
        <v>10</v>
      </c>
      <c r="L9152" s="4">
        <v>2015</v>
      </c>
      <c r="M9152" t="str">
        <f>INDEX(RoutesPivot[DepAirport],MATCH($C9152,RoutesPivot[[RouteID]:[RouteID]],0))</f>
        <v>ORD</v>
      </c>
      <c r="N9152" t="str">
        <f>INDEX(RoutesPivot[AirportID],MATCH($C9152,RoutesPivot[[RouteID]:[RouteID]],0))</f>
        <v>IAH</v>
      </c>
      <c r="O9152">
        <f>INDEX(RoutesPivot[Distance],MATCH($C9152,RoutesPivot[[RouteID]:[RouteID]],0))</f>
        <v>800</v>
      </c>
      <c r="P9152">
        <f>INDEX(RoutesPivot[ListPrice],MATCH($C9152,RoutesPivot[[RouteID]:[RouteID]],0))</f>
        <v>200</v>
      </c>
      <c r="Q9152" t="str">
        <f>INDEX(AirportPivot[AirportName],MATCH($N9152,AirportPivot[[AirportID]:[AirportID]],0))</f>
        <v>George Bush Intercontinental/Houston</v>
      </c>
      <c r="R9152">
        <f>INDEX(AirportPivot[Gates (number of available)],MATCH($N9152,AirportPivot[[AirportID]:[AirportID]],0))</f>
        <v>80</v>
      </c>
    </row>
    <row r="9153" spans="1:18" x14ac:dyDescent="0.25">
      <c r="A9153" s="3" t="s">
        <v>9185</v>
      </c>
      <c r="B9153" s="12">
        <v>41886</v>
      </c>
      <c r="C9153" s="4" t="s">
        <v>25</v>
      </c>
      <c r="D9153" s="4">
        <v>3.4</v>
      </c>
      <c r="E9153" s="4">
        <v>180</v>
      </c>
      <c r="F9153" s="5">
        <v>0.3125</v>
      </c>
      <c r="G9153" s="6">
        <v>200</v>
      </c>
      <c r="H9153" s="7">
        <v>33000</v>
      </c>
      <c r="I9153" s="7">
        <f>FlightsPivot[[#This Row],[Total Fare]]*10%</f>
        <v>3300</v>
      </c>
      <c r="J9153" s="7">
        <f>FlightsPivot[[#This Row],[Total Fare]]+FlightsPivot[[#This Row],[10% tax ]]</f>
        <v>36300</v>
      </c>
      <c r="K9153" s="4">
        <v>9</v>
      </c>
      <c r="L9153" s="4">
        <v>2014</v>
      </c>
      <c r="M9153" t="str">
        <f>INDEX(RoutesPivot[DepAirport],MATCH($C9153,RoutesPivot[[RouteID]:[RouteID]],0))</f>
        <v>ORD</v>
      </c>
      <c r="N9153" t="str">
        <f>INDEX(RoutesPivot[AirportID],MATCH($C9153,RoutesPivot[[RouteID]:[RouteID]],0))</f>
        <v>DFW</v>
      </c>
      <c r="O9153">
        <f>INDEX(RoutesPivot[Distance],MATCH($C9153,RoutesPivot[[RouteID]:[RouteID]],0))</f>
        <v>700</v>
      </c>
      <c r="P9153">
        <f>INDEX(RoutesPivot[ListPrice],MATCH($C9153,RoutesPivot[[RouteID]:[RouteID]],0))</f>
        <v>200</v>
      </c>
      <c r="Q9153" t="str">
        <f>INDEX(AirportPivot[AirportName],MATCH($N9153,AirportPivot[[AirportID]:[AirportID]],0))</f>
        <v>Dallas/Fort Worth International</v>
      </c>
      <c r="R9153">
        <f>INDEX(AirportPivot[Gates (number of available)],MATCH($N9153,AirportPivot[[AirportID]:[AirportID]],0))</f>
        <v>130</v>
      </c>
    </row>
    <row r="9154" spans="1:18" x14ac:dyDescent="0.25">
      <c r="A9154" s="3" t="s">
        <v>9186</v>
      </c>
      <c r="B9154" s="12">
        <v>41853</v>
      </c>
      <c r="C9154" s="4" t="s">
        <v>25</v>
      </c>
      <c r="D9154" s="4">
        <v>1.2</v>
      </c>
      <c r="E9154" s="4">
        <v>38</v>
      </c>
      <c r="F9154" s="5">
        <v>0.70833333333333337</v>
      </c>
      <c r="G9154" s="6">
        <v>220</v>
      </c>
      <c r="H9154" s="7">
        <v>36300</v>
      </c>
      <c r="I9154" s="7">
        <f>FlightsPivot[[#This Row],[Total Fare]]*10%</f>
        <v>3630</v>
      </c>
      <c r="J9154" s="7">
        <f>FlightsPivot[[#This Row],[Total Fare]]+FlightsPivot[[#This Row],[10% tax ]]</f>
        <v>39930</v>
      </c>
      <c r="K9154" s="4">
        <v>8</v>
      </c>
      <c r="L9154" s="4">
        <v>2014</v>
      </c>
      <c r="M9154" t="str">
        <f>INDEX(RoutesPivot[DepAirport],MATCH($C9154,RoutesPivot[[RouteID]:[RouteID]],0))</f>
        <v>ORD</v>
      </c>
      <c r="N9154" t="str">
        <f>INDEX(RoutesPivot[AirportID],MATCH($C9154,RoutesPivot[[RouteID]:[RouteID]],0))</f>
        <v>DFW</v>
      </c>
      <c r="O9154">
        <f>INDEX(RoutesPivot[Distance],MATCH($C9154,RoutesPivot[[RouteID]:[RouteID]],0))</f>
        <v>700</v>
      </c>
      <c r="P9154">
        <f>INDEX(RoutesPivot[ListPrice],MATCH($C9154,RoutesPivot[[RouteID]:[RouteID]],0))</f>
        <v>200</v>
      </c>
      <c r="Q9154" t="str">
        <f>INDEX(AirportPivot[AirportName],MATCH($N9154,AirportPivot[[AirportID]:[AirportID]],0))</f>
        <v>Dallas/Fort Worth International</v>
      </c>
      <c r="R9154">
        <f>INDEX(AirportPivot[Gates (number of available)],MATCH($N9154,AirportPivot[[AirportID]:[AirportID]],0))</f>
        <v>130</v>
      </c>
    </row>
    <row r="9155" spans="1:18" x14ac:dyDescent="0.25">
      <c r="A9155" s="3" t="s">
        <v>9187</v>
      </c>
      <c r="B9155" s="12">
        <v>41920</v>
      </c>
      <c r="C9155" s="4" t="s">
        <v>25</v>
      </c>
      <c r="D9155" s="4">
        <v>2.1</v>
      </c>
      <c r="E9155" s="4">
        <v>75</v>
      </c>
      <c r="F9155" s="5">
        <v>0.3125</v>
      </c>
      <c r="G9155" s="6">
        <v>200</v>
      </c>
      <c r="H9155" s="7">
        <v>36200</v>
      </c>
      <c r="I9155" s="7">
        <f>FlightsPivot[[#This Row],[Total Fare]]*10%</f>
        <v>3620</v>
      </c>
      <c r="J9155" s="7">
        <f>FlightsPivot[[#This Row],[Total Fare]]+FlightsPivot[[#This Row],[10% tax ]]</f>
        <v>39820</v>
      </c>
      <c r="K9155" s="4">
        <v>10</v>
      </c>
      <c r="L9155" s="4">
        <v>2014</v>
      </c>
      <c r="M9155" t="str">
        <f>INDEX(RoutesPivot[DepAirport],MATCH($C9155,RoutesPivot[[RouteID]:[RouteID]],0))</f>
        <v>ORD</v>
      </c>
      <c r="N9155" t="str">
        <f>INDEX(RoutesPivot[AirportID],MATCH($C9155,RoutesPivot[[RouteID]:[RouteID]],0))</f>
        <v>DFW</v>
      </c>
      <c r="O9155">
        <f>INDEX(RoutesPivot[Distance],MATCH($C9155,RoutesPivot[[RouteID]:[RouteID]],0))</f>
        <v>700</v>
      </c>
      <c r="P9155">
        <f>INDEX(RoutesPivot[ListPrice],MATCH($C9155,RoutesPivot[[RouteID]:[RouteID]],0))</f>
        <v>200</v>
      </c>
      <c r="Q9155" t="str">
        <f>INDEX(AirportPivot[AirportName],MATCH($N9155,AirportPivot[[AirportID]:[AirportID]],0))</f>
        <v>Dallas/Fort Worth International</v>
      </c>
      <c r="R9155">
        <f>INDEX(AirportPivot[Gates (number of available)],MATCH($N9155,AirportPivot[[AirportID]:[AirportID]],0))</f>
        <v>130</v>
      </c>
    </row>
    <row r="9156" spans="1:18" x14ac:dyDescent="0.25">
      <c r="A9156" s="3" t="s">
        <v>9188</v>
      </c>
      <c r="B9156" s="12">
        <v>42187</v>
      </c>
      <c r="C9156" s="4" t="s">
        <v>70</v>
      </c>
      <c r="D9156" s="4">
        <v>1.8</v>
      </c>
      <c r="E9156" s="4">
        <v>137</v>
      </c>
      <c r="F9156" s="5">
        <v>0.45833333333333331</v>
      </c>
      <c r="G9156" s="6">
        <v>302.5</v>
      </c>
      <c r="H9156" s="7">
        <v>55962.5</v>
      </c>
      <c r="I9156" s="7">
        <f>FlightsPivot[[#This Row],[Total Fare]]*10%</f>
        <v>5596.25</v>
      </c>
      <c r="J9156" s="7">
        <f>FlightsPivot[[#This Row],[Total Fare]]+FlightsPivot[[#This Row],[10% tax ]]</f>
        <v>61558.75</v>
      </c>
      <c r="K9156" s="4">
        <v>7</v>
      </c>
      <c r="L9156" s="4">
        <v>2015</v>
      </c>
      <c r="M9156" t="str">
        <f>INDEX(RoutesPivot[DepAirport],MATCH($C9156,RoutesPivot[[RouteID]:[RouteID]],0))</f>
        <v>ORD</v>
      </c>
      <c r="N9156" t="str">
        <f>INDEX(RoutesPivot[AirportID],MATCH($C9156,RoutesPivot[[RouteID]:[RouteID]],0))</f>
        <v>LAS</v>
      </c>
      <c r="O9156">
        <f>INDEX(RoutesPivot[Distance],MATCH($C9156,RoutesPivot[[RouteID]:[RouteID]],0))</f>
        <v>1100</v>
      </c>
      <c r="P9156">
        <f>INDEX(RoutesPivot[ListPrice],MATCH($C9156,RoutesPivot[[RouteID]:[RouteID]],0))</f>
        <v>275</v>
      </c>
      <c r="Q9156" t="str">
        <f>INDEX(AirportPivot[AirportName],MATCH($N9156,AirportPivot[[AirportID]:[AirportID]],0))</f>
        <v>McCarran International</v>
      </c>
      <c r="R9156">
        <f>INDEX(AirportPivot[Gates (number of available)],MATCH($N9156,AirportPivot[[AirportID]:[AirportID]],0))</f>
        <v>68</v>
      </c>
    </row>
    <row r="9157" spans="1:18" x14ac:dyDescent="0.25">
      <c r="A9157" s="3" t="s">
        <v>9189</v>
      </c>
      <c r="B9157" s="12">
        <v>42304</v>
      </c>
      <c r="C9157" s="4" t="s">
        <v>27</v>
      </c>
      <c r="D9157" s="4">
        <v>8.9</v>
      </c>
      <c r="E9157" s="4">
        <v>161</v>
      </c>
      <c r="F9157" s="5">
        <v>0.35416666666666669</v>
      </c>
      <c r="G9157" s="6">
        <v>200</v>
      </c>
      <c r="H9157" s="7">
        <v>33000</v>
      </c>
      <c r="I9157" s="7">
        <f>FlightsPivot[[#This Row],[Total Fare]]*10%</f>
        <v>3300</v>
      </c>
      <c r="J9157" s="7">
        <f>FlightsPivot[[#This Row],[Total Fare]]+FlightsPivot[[#This Row],[10% tax ]]</f>
        <v>36300</v>
      </c>
      <c r="K9157" s="4">
        <v>10</v>
      </c>
      <c r="L9157" s="4">
        <v>2015</v>
      </c>
      <c r="M9157" t="str">
        <f>INDEX(RoutesPivot[DepAirport],MATCH($C9157,RoutesPivot[[RouteID]:[RouteID]],0))</f>
        <v>ORD</v>
      </c>
      <c r="N9157" t="str">
        <f>INDEX(RoutesPivot[AirportID],MATCH($C9157,RoutesPivot[[RouteID]:[RouteID]],0))</f>
        <v>ATL</v>
      </c>
      <c r="O9157">
        <f>INDEX(RoutesPivot[Distance],MATCH($C9157,RoutesPivot[[RouteID]:[RouteID]],0))</f>
        <v>510</v>
      </c>
      <c r="P9157">
        <f>INDEX(RoutesPivot[ListPrice],MATCH($C9157,RoutesPivot[[RouteID]:[RouteID]],0))</f>
        <v>200</v>
      </c>
      <c r="Q9157" t="str">
        <f>INDEX(AirportPivot[AirportName],MATCH($N9157,AirportPivot[[AirportID]:[AirportID]],0))</f>
        <v>Hartsfield-Jackson Atlanta International</v>
      </c>
      <c r="R9157">
        <f>INDEX(AirportPivot[Gates (number of available)],MATCH($N9157,AirportPivot[[AirportID]:[AirportID]],0))</f>
        <v>100</v>
      </c>
    </row>
    <row r="9158" spans="1:18" x14ac:dyDescent="0.25">
      <c r="A9158" s="3" t="s">
        <v>9190</v>
      </c>
      <c r="B9158" s="12">
        <v>42234</v>
      </c>
      <c r="C9158" s="4" t="s">
        <v>19</v>
      </c>
      <c r="D9158" s="4">
        <v>2.1</v>
      </c>
      <c r="E9158" s="4">
        <v>107</v>
      </c>
      <c r="F9158" s="5">
        <v>0.85416666666666663</v>
      </c>
      <c r="G9158" s="6">
        <v>220</v>
      </c>
      <c r="H9158" s="7">
        <v>40700</v>
      </c>
      <c r="I9158" s="7">
        <f>FlightsPivot[[#This Row],[Total Fare]]*10%</f>
        <v>4070</v>
      </c>
      <c r="J9158" s="7">
        <f>FlightsPivot[[#This Row],[Total Fare]]+FlightsPivot[[#This Row],[10% tax ]]</f>
        <v>44770</v>
      </c>
      <c r="K9158" s="4">
        <v>8</v>
      </c>
      <c r="L9158" s="4">
        <v>2015</v>
      </c>
      <c r="M9158" t="str">
        <f>INDEX(RoutesPivot[DepAirport],MATCH($C9158,RoutesPivot[[RouteID]:[RouteID]],0))</f>
        <v>ORD</v>
      </c>
      <c r="N9158" t="str">
        <f>INDEX(RoutesPivot[AirportID],MATCH($C9158,RoutesPivot[[RouteID]:[RouteID]],0))</f>
        <v>IAH</v>
      </c>
      <c r="O9158">
        <f>INDEX(RoutesPivot[Distance],MATCH($C9158,RoutesPivot[[RouteID]:[RouteID]],0))</f>
        <v>800</v>
      </c>
      <c r="P9158">
        <f>INDEX(RoutesPivot[ListPrice],MATCH($C9158,RoutesPivot[[RouteID]:[RouteID]],0))</f>
        <v>200</v>
      </c>
      <c r="Q9158" t="str">
        <f>INDEX(AirportPivot[AirportName],MATCH($N9158,AirportPivot[[AirportID]:[AirportID]],0))</f>
        <v>George Bush Intercontinental/Houston</v>
      </c>
      <c r="R9158">
        <f>INDEX(AirportPivot[Gates (number of available)],MATCH($N9158,AirportPivot[[AirportID]:[AirportID]],0))</f>
        <v>80</v>
      </c>
    </row>
    <row r="9159" spans="1:18" x14ac:dyDescent="0.25">
      <c r="A9159" s="3" t="s">
        <v>9191</v>
      </c>
      <c r="B9159" s="12">
        <v>42224</v>
      </c>
      <c r="C9159" s="4" t="s">
        <v>25</v>
      </c>
      <c r="D9159" s="4">
        <v>0.1</v>
      </c>
      <c r="E9159" s="4">
        <v>139</v>
      </c>
      <c r="F9159" s="5">
        <v>0.3125</v>
      </c>
      <c r="G9159" s="6">
        <v>220</v>
      </c>
      <c r="H9159" s="7">
        <v>40700</v>
      </c>
      <c r="I9159" s="7">
        <f>FlightsPivot[[#This Row],[Total Fare]]*10%</f>
        <v>4070</v>
      </c>
      <c r="J9159" s="7">
        <f>FlightsPivot[[#This Row],[Total Fare]]+FlightsPivot[[#This Row],[10% tax ]]</f>
        <v>44770</v>
      </c>
      <c r="K9159" s="4">
        <v>8</v>
      </c>
      <c r="L9159" s="4">
        <v>2015</v>
      </c>
      <c r="M9159" t="str">
        <f>INDEX(RoutesPivot[DepAirport],MATCH($C9159,RoutesPivot[[RouteID]:[RouteID]],0))</f>
        <v>ORD</v>
      </c>
      <c r="N9159" t="str">
        <f>INDEX(RoutesPivot[AirportID],MATCH($C9159,RoutesPivot[[RouteID]:[RouteID]],0))</f>
        <v>DFW</v>
      </c>
      <c r="O9159">
        <f>INDEX(RoutesPivot[Distance],MATCH($C9159,RoutesPivot[[RouteID]:[RouteID]],0))</f>
        <v>700</v>
      </c>
      <c r="P9159">
        <f>INDEX(RoutesPivot[ListPrice],MATCH($C9159,RoutesPivot[[RouteID]:[RouteID]],0))</f>
        <v>200</v>
      </c>
      <c r="Q9159" t="str">
        <f>INDEX(AirportPivot[AirportName],MATCH($N9159,AirportPivot[[AirportID]:[AirportID]],0))</f>
        <v>Dallas/Fort Worth International</v>
      </c>
      <c r="R9159">
        <f>INDEX(AirportPivot[Gates (number of available)],MATCH($N9159,AirportPivot[[AirportID]:[AirportID]],0))</f>
        <v>130</v>
      </c>
    </row>
    <row r="9160" spans="1:18" x14ac:dyDescent="0.25">
      <c r="A9160" s="3" t="s">
        <v>9192</v>
      </c>
      <c r="B9160" s="12">
        <v>41844</v>
      </c>
      <c r="C9160" s="4" t="s">
        <v>25</v>
      </c>
      <c r="D9160" s="4">
        <v>2.7</v>
      </c>
      <c r="E9160" s="4">
        <v>61</v>
      </c>
      <c r="F9160" s="5">
        <v>0.75</v>
      </c>
      <c r="G9160" s="6">
        <v>220</v>
      </c>
      <c r="H9160" s="7">
        <v>36300</v>
      </c>
      <c r="I9160" s="7">
        <f>FlightsPivot[[#This Row],[Total Fare]]*10%</f>
        <v>3630</v>
      </c>
      <c r="J9160" s="7">
        <f>FlightsPivot[[#This Row],[Total Fare]]+FlightsPivot[[#This Row],[10% tax ]]</f>
        <v>39930</v>
      </c>
      <c r="K9160" s="4">
        <v>7</v>
      </c>
      <c r="L9160" s="4">
        <v>2014</v>
      </c>
      <c r="M9160" t="str">
        <f>INDEX(RoutesPivot[DepAirport],MATCH($C9160,RoutesPivot[[RouteID]:[RouteID]],0))</f>
        <v>ORD</v>
      </c>
      <c r="N9160" t="str">
        <f>INDEX(RoutesPivot[AirportID],MATCH($C9160,RoutesPivot[[RouteID]:[RouteID]],0))</f>
        <v>DFW</v>
      </c>
      <c r="O9160">
        <f>INDEX(RoutesPivot[Distance],MATCH($C9160,RoutesPivot[[RouteID]:[RouteID]],0))</f>
        <v>700</v>
      </c>
      <c r="P9160">
        <f>INDEX(RoutesPivot[ListPrice],MATCH($C9160,RoutesPivot[[RouteID]:[RouteID]],0))</f>
        <v>200</v>
      </c>
      <c r="Q9160" t="str">
        <f>INDEX(AirportPivot[AirportName],MATCH($N9160,AirportPivot[[AirportID]:[AirportID]],0))</f>
        <v>Dallas/Fort Worth International</v>
      </c>
      <c r="R9160">
        <f>INDEX(AirportPivot[Gates (number of available)],MATCH($N9160,AirportPivot[[AirportID]:[AirportID]],0))</f>
        <v>130</v>
      </c>
    </row>
    <row r="9161" spans="1:18" x14ac:dyDescent="0.25">
      <c r="A9161" s="3" t="s">
        <v>9193</v>
      </c>
      <c r="B9161" s="12">
        <v>41642</v>
      </c>
      <c r="C9161" s="4" t="s">
        <v>15</v>
      </c>
      <c r="D9161" s="4">
        <v>2.2000000000000002</v>
      </c>
      <c r="E9161" s="4">
        <v>104</v>
      </c>
      <c r="F9161" s="5">
        <v>0.83333333333333337</v>
      </c>
      <c r="G9161" s="6">
        <v>225</v>
      </c>
      <c r="H9161" s="7">
        <v>41625</v>
      </c>
      <c r="I9161" s="7">
        <f>FlightsPivot[[#This Row],[Total Fare]]*10%</f>
        <v>4162.5</v>
      </c>
      <c r="J9161" s="7">
        <f>FlightsPivot[[#This Row],[Total Fare]]+FlightsPivot[[#This Row],[10% tax ]]</f>
        <v>45787.5</v>
      </c>
      <c r="K9161" s="4">
        <v>1</v>
      </c>
      <c r="L9161" s="4">
        <v>2014</v>
      </c>
      <c r="M9161" t="str">
        <f>INDEX(RoutesPivot[DepAirport],MATCH($C9161,RoutesPivot[[RouteID]:[RouteID]],0))</f>
        <v>ORD</v>
      </c>
      <c r="N9161" t="str">
        <f>INDEX(RoutesPivot[AirportID],MATCH($C9161,RoutesPivot[[RouteID]:[RouteID]],0))</f>
        <v>EWR</v>
      </c>
      <c r="O9161">
        <f>INDEX(RoutesPivot[Distance],MATCH($C9161,RoutesPivot[[RouteID]:[RouteID]],0))</f>
        <v>600</v>
      </c>
      <c r="P9161">
        <f>INDEX(RoutesPivot[ListPrice],MATCH($C9161,RoutesPivot[[RouteID]:[RouteID]],0))</f>
        <v>225</v>
      </c>
      <c r="Q9161" t="str">
        <f>INDEX(AirportPivot[AirportName],MATCH($N9161,AirportPivot[[AirportID]:[AirportID]],0))</f>
        <v>Newark Liberty International</v>
      </c>
      <c r="R9161">
        <f>INDEX(AirportPivot[Gates (number of available)],MATCH($N9161,AirportPivot[[AirportID]:[AirportID]],0))</f>
        <v>82</v>
      </c>
    </row>
    <row r="9162" spans="1:18" x14ac:dyDescent="0.25">
      <c r="A9162" s="3" t="s">
        <v>9194</v>
      </c>
      <c r="B9162" s="12">
        <v>42161</v>
      </c>
      <c r="C9162" s="4" t="s">
        <v>47</v>
      </c>
      <c r="D9162" s="4">
        <v>1.8</v>
      </c>
      <c r="E9162" s="4">
        <v>9</v>
      </c>
      <c r="F9162" s="5">
        <v>0.89583333333333337</v>
      </c>
      <c r="G9162" s="6">
        <v>275</v>
      </c>
      <c r="H9162" s="7">
        <v>50875</v>
      </c>
      <c r="I9162" s="7">
        <f>FlightsPivot[[#This Row],[Total Fare]]*10%</f>
        <v>5087.5</v>
      </c>
      <c r="J9162" s="7">
        <f>FlightsPivot[[#This Row],[Total Fare]]+FlightsPivot[[#This Row],[10% tax ]]</f>
        <v>55962.5</v>
      </c>
      <c r="K9162" s="4">
        <v>6</v>
      </c>
      <c r="L9162" s="4">
        <v>2015</v>
      </c>
      <c r="M9162" t="str">
        <f>INDEX(RoutesPivot[DepAirport],MATCH($C9162,RoutesPivot[[RouteID]:[RouteID]],0))</f>
        <v>ORD</v>
      </c>
      <c r="N9162" t="str">
        <f>INDEX(RoutesPivot[AirportID],MATCH($C9162,RoutesPivot[[RouteID]:[RouteID]],0))</f>
        <v>PHX</v>
      </c>
      <c r="O9162">
        <f>INDEX(RoutesPivot[Distance],MATCH($C9162,RoutesPivot[[RouteID]:[RouteID]],0))</f>
        <v>1200</v>
      </c>
      <c r="P9162">
        <f>INDEX(RoutesPivot[ListPrice],MATCH($C9162,RoutesPivot[[RouteID]:[RouteID]],0))</f>
        <v>250</v>
      </c>
      <c r="Q9162" t="str">
        <f>INDEX(AirportPivot[AirportName],MATCH($N9162,AirportPivot[[AirportID]:[AirportID]],0))</f>
        <v>Phoenix Sky Harbor International</v>
      </c>
      <c r="R9162">
        <f>INDEX(AirportPivot[Gates (number of available)],MATCH($N9162,AirportPivot[[AirportID]:[AirportID]],0))</f>
        <v>60</v>
      </c>
    </row>
    <row r="9163" spans="1:18" x14ac:dyDescent="0.25">
      <c r="A9163" s="3" t="s">
        <v>9195</v>
      </c>
      <c r="B9163" s="12">
        <v>41735</v>
      </c>
      <c r="C9163" s="4" t="s">
        <v>805</v>
      </c>
      <c r="D9163" s="4">
        <v>1.5</v>
      </c>
      <c r="E9163" s="4">
        <v>95</v>
      </c>
      <c r="F9163" s="5">
        <v>0.79166666666666663</v>
      </c>
      <c r="G9163" s="6">
        <v>290</v>
      </c>
      <c r="H9163" s="7">
        <v>53650</v>
      </c>
      <c r="I9163" s="7">
        <f>FlightsPivot[[#This Row],[Total Fare]]*10%</f>
        <v>5365</v>
      </c>
      <c r="J9163" s="7">
        <f>FlightsPivot[[#This Row],[Total Fare]]+FlightsPivot[[#This Row],[10% tax ]]</f>
        <v>59015</v>
      </c>
      <c r="K9163" s="4">
        <v>4</v>
      </c>
      <c r="L9163" s="4">
        <v>2014</v>
      </c>
      <c r="M9163" t="str">
        <f>INDEX(RoutesPivot[DepAirport],MATCH($C9163,RoutesPivot[[RouteID]:[RouteID]],0))</f>
        <v>ORD</v>
      </c>
      <c r="N9163" t="str">
        <f>INDEX(RoutesPivot[AirportID],MATCH($C9163,RoutesPivot[[RouteID]:[RouteID]],0))</f>
        <v>SLC</v>
      </c>
      <c r="O9163">
        <f>INDEX(RoutesPivot[Distance],MATCH($C9163,RoutesPivot[[RouteID]:[RouteID]],0))</f>
        <v>1000</v>
      </c>
      <c r="P9163">
        <f>INDEX(RoutesPivot[ListPrice],MATCH($C9163,RoutesPivot[[RouteID]:[RouteID]],0))</f>
        <v>290</v>
      </c>
      <c r="Q9163" t="str">
        <f>INDEX(AirportPivot[AirportName],MATCH($N9163,AirportPivot[[AirportID]:[AirportID]],0))</f>
        <v>Salt Lake City International</v>
      </c>
      <c r="R9163">
        <f>INDEX(AirportPivot[Gates (number of available)],MATCH($N9163,AirportPivot[[AirportID]:[AirportID]],0))</f>
        <v>54</v>
      </c>
    </row>
    <row r="9164" spans="1:18" x14ac:dyDescent="0.25">
      <c r="A9164" s="3" t="s">
        <v>9196</v>
      </c>
      <c r="B9164" s="12">
        <v>41837</v>
      </c>
      <c r="C9164" s="4" t="s">
        <v>70</v>
      </c>
      <c r="D9164" s="4">
        <v>2.5</v>
      </c>
      <c r="E9164" s="4">
        <v>21</v>
      </c>
      <c r="F9164" s="5">
        <v>0.75</v>
      </c>
      <c r="G9164" s="6">
        <v>302.5</v>
      </c>
      <c r="H9164" s="7">
        <v>55962.5</v>
      </c>
      <c r="I9164" s="7">
        <f>FlightsPivot[[#This Row],[Total Fare]]*10%</f>
        <v>5596.25</v>
      </c>
      <c r="J9164" s="7">
        <f>FlightsPivot[[#This Row],[Total Fare]]+FlightsPivot[[#This Row],[10% tax ]]</f>
        <v>61558.75</v>
      </c>
      <c r="K9164" s="4">
        <v>7</v>
      </c>
      <c r="L9164" s="4">
        <v>2014</v>
      </c>
      <c r="M9164" t="str">
        <f>INDEX(RoutesPivot[DepAirport],MATCH($C9164,RoutesPivot[[RouteID]:[RouteID]],0))</f>
        <v>ORD</v>
      </c>
      <c r="N9164" t="str">
        <f>INDEX(RoutesPivot[AirportID],MATCH($C9164,RoutesPivot[[RouteID]:[RouteID]],0))</f>
        <v>LAS</v>
      </c>
      <c r="O9164">
        <f>INDEX(RoutesPivot[Distance],MATCH($C9164,RoutesPivot[[RouteID]:[RouteID]],0))</f>
        <v>1100</v>
      </c>
      <c r="P9164">
        <f>INDEX(RoutesPivot[ListPrice],MATCH($C9164,RoutesPivot[[RouteID]:[RouteID]],0))</f>
        <v>275</v>
      </c>
      <c r="Q9164" t="str">
        <f>INDEX(AirportPivot[AirportName],MATCH($N9164,AirportPivot[[AirportID]:[AirportID]],0))</f>
        <v>McCarran International</v>
      </c>
      <c r="R9164">
        <f>INDEX(AirportPivot[Gates (number of available)],MATCH($N9164,AirportPivot[[AirportID]:[AirportID]],0))</f>
        <v>68</v>
      </c>
    </row>
    <row r="9165" spans="1:18" x14ac:dyDescent="0.25">
      <c r="A9165" s="3" t="s">
        <v>9197</v>
      </c>
      <c r="B9165" s="12">
        <v>42089</v>
      </c>
      <c r="C9165" s="4" t="s">
        <v>13</v>
      </c>
      <c r="D9165" s="4">
        <v>2.2000000000000002</v>
      </c>
      <c r="E9165" s="4">
        <v>119</v>
      </c>
      <c r="F9165" s="5">
        <v>0.83333333333333337</v>
      </c>
      <c r="G9165" s="6">
        <v>250</v>
      </c>
      <c r="H9165" s="7">
        <v>46250</v>
      </c>
      <c r="I9165" s="7">
        <f>FlightsPivot[[#This Row],[Total Fare]]*10%</f>
        <v>4625</v>
      </c>
      <c r="J9165" s="7">
        <f>FlightsPivot[[#This Row],[Total Fare]]+FlightsPivot[[#This Row],[10% tax ]]</f>
        <v>50875</v>
      </c>
      <c r="K9165" s="4">
        <v>3</v>
      </c>
      <c r="L9165" s="4">
        <v>2015</v>
      </c>
      <c r="M9165" t="str">
        <f>INDEX(RoutesPivot[DepAirport],MATCH($C9165,RoutesPivot[[RouteID]:[RouteID]],0))</f>
        <v>ORD</v>
      </c>
      <c r="N9165" t="str">
        <f>INDEX(RoutesPivot[AirportID],MATCH($C9165,RoutesPivot[[RouteID]:[RouteID]],0))</f>
        <v>JFK</v>
      </c>
      <c r="O9165">
        <f>INDEX(RoutesPivot[Distance],MATCH($C9165,RoutesPivot[[RouteID]:[RouteID]],0))</f>
        <v>619</v>
      </c>
      <c r="P9165">
        <f>INDEX(RoutesPivot[ListPrice],MATCH($C9165,RoutesPivot[[RouteID]:[RouteID]],0))</f>
        <v>250</v>
      </c>
      <c r="Q9165" t="str">
        <f>INDEX(AirportPivot[AirportName],MATCH($N9165,AirportPivot[[AirportID]:[AirportID]],0))</f>
        <v>John F Kennedy International</v>
      </c>
      <c r="R9165">
        <f>INDEX(AirportPivot[Gates (number of available)],MATCH($N9165,AirportPivot[[AirportID]:[AirportID]],0))</f>
        <v>120</v>
      </c>
    </row>
    <row r="9166" spans="1:18" x14ac:dyDescent="0.25">
      <c r="A9166" s="3" t="s">
        <v>9198</v>
      </c>
      <c r="B9166" s="12">
        <v>41789</v>
      </c>
      <c r="C9166" s="4" t="s">
        <v>40</v>
      </c>
      <c r="D9166" s="4">
        <v>2.2999999999999998</v>
      </c>
      <c r="E9166" s="4">
        <v>66</v>
      </c>
      <c r="F9166" s="5">
        <v>0.29166666666666669</v>
      </c>
      <c r="G9166" s="6">
        <v>115</v>
      </c>
      <c r="H9166" s="7">
        <v>20815</v>
      </c>
      <c r="I9166" s="7">
        <f>FlightsPivot[[#This Row],[Total Fare]]*10%</f>
        <v>2081.5</v>
      </c>
      <c r="J9166" s="7">
        <f>FlightsPivot[[#This Row],[Total Fare]]+FlightsPivot[[#This Row],[10% tax ]]</f>
        <v>22896.5</v>
      </c>
      <c r="K9166" s="4">
        <v>5</v>
      </c>
      <c r="L9166" s="4">
        <v>2014</v>
      </c>
      <c r="M9166" t="str">
        <f>INDEX(RoutesPivot[DepAirport],MATCH($C9166,RoutesPivot[[RouteID]:[RouteID]],0))</f>
        <v>ORD</v>
      </c>
      <c r="N9166" t="str">
        <f>INDEX(RoutesPivot[AirportID],MATCH($C9166,RoutesPivot[[RouteID]:[RouteID]],0))</f>
        <v>MSP</v>
      </c>
      <c r="O9166">
        <f>INDEX(RoutesPivot[Distance],MATCH($C9166,RoutesPivot[[RouteID]:[RouteID]],0))</f>
        <v>300</v>
      </c>
      <c r="P9166">
        <f>INDEX(RoutesPivot[ListPrice],MATCH($C9166,RoutesPivot[[RouteID]:[RouteID]],0))</f>
        <v>115</v>
      </c>
      <c r="Q9166" t="str">
        <f>INDEX(AirportPivot[AirportName],MATCH($N9166,AirportPivot[[AirportID]:[AirportID]],0))</f>
        <v>Minneapolis-St Paul International/Wold-Chamberlain</v>
      </c>
      <c r="R9166">
        <f>INDEX(AirportPivot[Gates (number of available)],MATCH($N9166,AirportPivot[[AirportID]:[AirportID]],0))</f>
        <v>65</v>
      </c>
    </row>
    <row r="9167" spans="1:18" x14ac:dyDescent="0.25">
      <c r="A9167" s="3" t="s">
        <v>9199</v>
      </c>
      <c r="B9167" s="12">
        <v>41816</v>
      </c>
      <c r="C9167" s="4" t="s">
        <v>15</v>
      </c>
      <c r="D9167" s="4">
        <v>2.1</v>
      </c>
      <c r="E9167" s="4">
        <v>73</v>
      </c>
      <c r="F9167" s="5">
        <v>0.79166666666666663</v>
      </c>
      <c r="G9167" s="6">
        <v>247.5</v>
      </c>
      <c r="H9167" s="7">
        <v>44797.5</v>
      </c>
      <c r="I9167" s="7">
        <f>FlightsPivot[[#This Row],[Total Fare]]*10%</f>
        <v>4479.75</v>
      </c>
      <c r="J9167" s="7">
        <f>FlightsPivot[[#This Row],[Total Fare]]+FlightsPivot[[#This Row],[10% tax ]]</f>
        <v>49277.25</v>
      </c>
      <c r="K9167" s="4">
        <v>6</v>
      </c>
      <c r="L9167" s="4">
        <v>2014</v>
      </c>
      <c r="M9167" t="str">
        <f>INDEX(RoutesPivot[DepAirport],MATCH($C9167,RoutesPivot[[RouteID]:[RouteID]],0))</f>
        <v>ORD</v>
      </c>
      <c r="N9167" t="str">
        <f>INDEX(RoutesPivot[AirportID],MATCH($C9167,RoutesPivot[[RouteID]:[RouteID]],0))</f>
        <v>EWR</v>
      </c>
      <c r="O9167">
        <f>INDEX(RoutesPivot[Distance],MATCH($C9167,RoutesPivot[[RouteID]:[RouteID]],0))</f>
        <v>600</v>
      </c>
      <c r="P9167">
        <f>INDEX(RoutesPivot[ListPrice],MATCH($C9167,RoutesPivot[[RouteID]:[RouteID]],0))</f>
        <v>225</v>
      </c>
      <c r="Q9167" t="str">
        <f>INDEX(AirportPivot[AirportName],MATCH($N9167,AirportPivot[[AirportID]:[AirportID]],0))</f>
        <v>Newark Liberty International</v>
      </c>
      <c r="R9167">
        <f>INDEX(AirportPivot[Gates (number of available)],MATCH($N9167,AirportPivot[[AirportID]:[AirportID]],0))</f>
        <v>82</v>
      </c>
    </row>
    <row r="9168" spans="1:18" x14ac:dyDescent="0.25">
      <c r="A9168" s="3" t="s">
        <v>9200</v>
      </c>
      <c r="B9168" s="12">
        <v>41874</v>
      </c>
      <c r="C9168" s="4" t="s">
        <v>27</v>
      </c>
      <c r="D9168" s="4">
        <v>9.4</v>
      </c>
      <c r="E9168" s="4">
        <v>104</v>
      </c>
      <c r="F9168" s="5">
        <v>0.70833333333333337</v>
      </c>
      <c r="G9168" s="6">
        <v>220</v>
      </c>
      <c r="H9168" s="7">
        <v>40700</v>
      </c>
      <c r="I9168" s="7">
        <f>FlightsPivot[[#This Row],[Total Fare]]*10%</f>
        <v>4070</v>
      </c>
      <c r="J9168" s="7">
        <f>FlightsPivot[[#This Row],[Total Fare]]+FlightsPivot[[#This Row],[10% tax ]]</f>
        <v>44770</v>
      </c>
      <c r="K9168" s="4">
        <v>8</v>
      </c>
      <c r="L9168" s="4">
        <v>2014</v>
      </c>
      <c r="M9168" t="str">
        <f>INDEX(RoutesPivot[DepAirport],MATCH($C9168,RoutesPivot[[RouteID]:[RouteID]],0))</f>
        <v>ORD</v>
      </c>
      <c r="N9168" t="str">
        <f>INDEX(RoutesPivot[AirportID],MATCH($C9168,RoutesPivot[[RouteID]:[RouteID]],0))</f>
        <v>ATL</v>
      </c>
      <c r="O9168">
        <f>INDEX(RoutesPivot[Distance],MATCH($C9168,RoutesPivot[[RouteID]:[RouteID]],0))</f>
        <v>510</v>
      </c>
      <c r="P9168">
        <f>INDEX(RoutesPivot[ListPrice],MATCH($C9168,RoutesPivot[[RouteID]:[RouteID]],0))</f>
        <v>200</v>
      </c>
      <c r="Q9168" t="str">
        <f>INDEX(AirportPivot[AirportName],MATCH($N9168,AirportPivot[[AirportID]:[AirportID]],0))</f>
        <v>Hartsfield-Jackson Atlanta International</v>
      </c>
      <c r="R9168">
        <f>INDEX(AirportPivot[Gates (number of available)],MATCH($N9168,AirportPivot[[AirportID]:[AirportID]],0))</f>
        <v>100</v>
      </c>
    </row>
    <row r="9169" spans="1:18" x14ac:dyDescent="0.25">
      <c r="A9169" s="3" t="s">
        <v>9201</v>
      </c>
      <c r="B9169" s="12">
        <v>42361</v>
      </c>
      <c r="C9169" s="4" t="s">
        <v>15</v>
      </c>
      <c r="D9169" s="4">
        <v>2.2000000000000002</v>
      </c>
      <c r="E9169" s="4">
        <v>85</v>
      </c>
      <c r="F9169" s="5">
        <v>0.75</v>
      </c>
      <c r="G9169" s="6">
        <v>315</v>
      </c>
      <c r="H9169" s="7">
        <v>57015</v>
      </c>
      <c r="I9169" s="7">
        <f>FlightsPivot[[#This Row],[Total Fare]]*10%</f>
        <v>5701.5</v>
      </c>
      <c r="J9169" s="7">
        <f>FlightsPivot[[#This Row],[Total Fare]]+FlightsPivot[[#This Row],[10% tax ]]</f>
        <v>62716.5</v>
      </c>
      <c r="K9169" s="4">
        <v>12</v>
      </c>
      <c r="L9169" s="4">
        <v>2015</v>
      </c>
      <c r="M9169" t="str">
        <f>INDEX(RoutesPivot[DepAirport],MATCH($C9169,RoutesPivot[[RouteID]:[RouteID]],0))</f>
        <v>ORD</v>
      </c>
      <c r="N9169" t="str">
        <f>INDEX(RoutesPivot[AirportID],MATCH($C9169,RoutesPivot[[RouteID]:[RouteID]],0))</f>
        <v>EWR</v>
      </c>
      <c r="O9169">
        <f>INDEX(RoutesPivot[Distance],MATCH($C9169,RoutesPivot[[RouteID]:[RouteID]],0))</f>
        <v>600</v>
      </c>
      <c r="P9169">
        <f>INDEX(RoutesPivot[ListPrice],MATCH($C9169,RoutesPivot[[RouteID]:[RouteID]],0))</f>
        <v>225</v>
      </c>
      <c r="Q9169" t="str">
        <f>INDEX(AirportPivot[AirportName],MATCH($N9169,AirportPivot[[AirportID]:[AirportID]],0))</f>
        <v>Newark Liberty International</v>
      </c>
      <c r="R9169">
        <f>INDEX(AirportPivot[Gates (number of available)],MATCH($N9169,AirportPivot[[AirportID]:[AirportID]],0))</f>
        <v>82</v>
      </c>
    </row>
    <row r="9170" spans="1:18" x14ac:dyDescent="0.25">
      <c r="A9170" s="3" t="s">
        <v>9202</v>
      </c>
      <c r="B9170" s="12">
        <v>41835</v>
      </c>
      <c r="C9170" s="4" t="s">
        <v>30</v>
      </c>
      <c r="D9170" s="4">
        <v>2.7</v>
      </c>
      <c r="E9170" s="4">
        <v>151</v>
      </c>
      <c r="F9170" s="5">
        <v>0.58333333333333337</v>
      </c>
      <c r="G9170" s="6">
        <v>275</v>
      </c>
      <c r="H9170" s="7">
        <v>50875</v>
      </c>
      <c r="I9170" s="7">
        <f>FlightsPivot[[#This Row],[Total Fare]]*10%</f>
        <v>5087.5</v>
      </c>
      <c r="J9170" s="7">
        <f>FlightsPivot[[#This Row],[Total Fare]]+FlightsPivot[[#This Row],[10% tax ]]</f>
        <v>55962.5</v>
      </c>
      <c r="K9170" s="4">
        <v>7</v>
      </c>
      <c r="L9170" s="4">
        <v>2014</v>
      </c>
      <c r="M9170" t="str">
        <f>INDEX(RoutesPivot[DepAirport],MATCH($C9170,RoutesPivot[[RouteID]:[RouteID]],0))</f>
        <v>ORD</v>
      </c>
      <c r="N9170" t="str">
        <f>INDEX(RoutesPivot[AirportID],MATCH($C9170,RoutesPivot[[RouteID]:[RouteID]],0))</f>
        <v>MCO</v>
      </c>
      <c r="O9170">
        <f>INDEX(RoutesPivot[Distance],MATCH($C9170,RoutesPivot[[RouteID]:[RouteID]],0))</f>
        <v>850</v>
      </c>
      <c r="P9170">
        <f>INDEX(RoutesPivot[ListPrice],MATCH($C9170,RoutesPivot[[RouteID]:[RouteID]],0))</f>
        <v>250</v>
      </c>
      <c r="Q9170" t="str">
        <f>INDEX(AirportPivot[AirportName],MATCH($N9170,AirportPivot[[AirportID]:[AirportID]],0))</f>
        <v>Orlando International</v>
      </c>
      <c r="R9170">
        <f>INDEX(AirportPivot[Gates (number of available)],MATCH($N9170,AirportPivot[[AirportID]:[AirportID]],0))</f>
        <v>67</v>
      </c>
    </row>
    <row r="9171" spans="1:18" x14ac:dyDescent="0.25">
      <c r="A9171" s="3" t="s">
        <v>9203</v>
      </c>
      <c r="B9171" s="12">
        <v>42066</v>
      </c>
      <c r="C9171" s="4" t="s">
        <v>25</v>
      </c>
      <c r="D9171" s="4">
        <v>2.5</v>
      </c>
      <c r="E9171" s="4">
        <v>203</v>
      </c>
      <c r="F9171" s="5">
        <v>0.79166666666666663</v>
      </c>
      <c r="G9171" s="6">
        <v>200</v>
      </c>
      <c r="H9171" s="7">
        <v>33000</v>
      </c>
      <c r="I9171" s="7">
        <f>FlightsPivot[[#This Row],[Total Fare]]*10%</f>
        <v>3300</v>
      </c>
      <c r="J9171" s="7">
        <f>FlightsPivot[[#This Row],[Total Fare]]+FlightsPivot[[#This Row],[10% tax ]]</f>
        <v>36300</v>
      </c>
      <c r="K9171" s="4">
        <v>3</v>
      </c>
      <c r="L9171" s="4">
        <v>2015</v>
      </c>
      <c r="M9171" t="str">
        <f>INDEX(RoutesPivot[DepAirport],MATCH($C9171,RoutesPivot[[RouteID]:[RouteID]],0))</f>
        <v>ORD</v>
      </c>
      <c r="N9171" t="str">
        <f>INDEX(RoutesPivot[AirportID],MATCH($C9171,RoutesPivot[[RouteID]:[RouteID]],0))</f>
        <v>DFW</v>
      </c>
      <c r="O9171">
        <f>INDEX(RoutesPivot[Distance],MATCH($C9171,RoutesPivot[[RouteID]:[RouteID]],0))</f>
        <v>700</v>
      </c>
      <c r="P9171">
        <f>INDEX(RoutesPivot[ListPrice],MATCH($C9171,RoutesPivot[[RouteID]:[RouteID]],0))</f>
        <v>200</v>
      </c>
      <c r="Q9171" t="str">
        <f>INDEX(AirportPivot[AirportName],MATCH($N9171,AirportPivot[[AirportID]:[AirportID]],0))</f>
        <v>Dallas/Fort Worth International</v>
      </c>
      <c r="R9171">
        <f>INDEX(AirportPivot[Gates (number of available)],MATCH($N9171,AirportPivot[[AirportID]:[AirportID]],0))</f>
        <v>130</v>
      </c>
    </row>
    <row r="9172" spans="1:18" x14ac:dyDescent="0.25">
      <c r="A9172" s="3" t="s">
        <v>9204</v>
      </c>
      <c r="B9172" s="12">
        <v>41994</v>
      </c>
      <c r="C9172" s="4" t="s">
        <v>70</v>
      </c>
      <c r="D9172" s="4">
        <v>0.9</v>
      </c>
      <c r="E9172" s="4">
        <v>121</v>
      </c>
      <c r="F9172" s="5">
        <v>0.29166666666666669</v>
      </c>
      <c r="G9172" s="6">
        <v>275</v>
      </c>
      <c r="H9172" s="7">
        <v>50875</v>
      </c>
      <c r="I9172" s="7">
        <f>FlightsPivot[[#This Row],[Total Fare]]*10%</f>
        <v>5087.5</v>
      </c>
      <c r="J9172" s="7">
        <f>FlightsPivot[[#This Row],[Total Fare]]+FlightsPivot[[#This Row],[10% tax ]]</f>
        <v>55962.5</v>
      </c>
      <c r="K9172" s="4">
        <v>12</v>
      </c>
      <c r="L9172" s="4">
        <v>2014</v>
      </c>
      <c r="M9172" t="str">
        <f>INDEX(RoutesPivot[DepAirport],MATCH($C9172,RoutesPivot[[RouteID]:[RouteID]],0))</f>
        <v>ORD</v>
      </c>
      <c r="N9172" t="str">
        <f>INDEX(RoutesPivot[AirportID],MATCH($C9172,RoutesPivot[[RouteID]:[RouteID]],0))</f>
        <v>LAS</v>
      </c>
      <c r="O9172">
        <f>INDEX(RoutesPivot[Distance],MATCH($C9172,RoutesPivot[[RouteID]:[RouteID]],0))</f>
        <v>1100</v>
      </c>
      <c r="P9172">
        <f>INDEX(RoutesPivot[ListPrice],MATCH($C9172,RoutesPivot[[RouteID]:[RouteID]],0))</f>
        <v>275</v>
      </c>
      <c r="Q9172" t="str">
        <f>INDEX(AirportPivot[AirportName],MATCH($N9172,AirportPivot[[AirportID]:[AirportID]],0))</f>
        <v>McCarran International</v>
      </c>
      <c r="R9172">
        <f>INDEX(AirportPivot[Gates (number of available)],MATCH($N9172,AirportPivot[[AirportID]:[AirportID]],0))</f>
        <v>68</v>
      </c>
    </row>
    <row r="9173" spans="1:18" x14ac:dyDescent="0.25">
      <c r="A9173" s="3" t="s">
        <v>9205</v>
      </c>
      <c r="B9173" s="12">
        <v>42190</v>
      </c>
      <c r="C9173" s="4" t="s">
        <v>30</v>
      </c>
      <c r="D9173" s="4">
        <v>1.9</v>
      </c>
      <c r="E9173" s="4">
        <v>91</v>
      </c>
      <c r="F9173" s="5">
        <v>0.8125</v>
      </c>
      <c r="G9173" s="6">
        <v>275</v>
      </c>
      <c r="H9173" s="7">
        <v>50875</v>
      </c>
      <c r="I9173" s="7">
        <f>FlightsPivot[[#This Row],[Total Fare]]*10%</f>
        <v>5087.5</v>
      </c>
      <c r="J9173" s="7">
        <f>FlightsPivot[[#This Row],[Total Fare]]+FlightsPivot[[#This Row],[10% tax ]]</f>
        <v>55962.5</v>
      </c>
      <c r="K9173" s="4">
        <v>7</v>
      </c>
      <c r="L9173" s="4">
        <v>2015</v>
      </c>
      <c r="M9173" t="str">
        <f>INDEX(RoutesPivot[DepAirport],MATCH($C9173,RoutesPivot[[RouteID]:[RouteID]],0))</f>
        <v>ORD</v>
      </c>
      <c r="N9173" t="str">
        <f>INDEX(RoutesPivot[AirportID],MATCH($C9173,RoutesPivot[[RouteID]:[RouteID]],0))</f>
        <v>MCO</v>
      </c>
      <c r="O9173">
        <f>INDEX(RoutesPivot[Distance],MATCH($C9173,RoutesPivot[[RouteID]:[RouteID]],0))</f>
        <v>850</v>
      </c>
      <c r="P9173">
        <f>INDEX(RoutesPivot[ListPrice],MATCH($C9173,RoutesPivot[[RouteID]:[RouteID]],0))</f>
        <v>250</v>
      </c>
      <c r="Q9173" t="str">
        <f>INDEX(AirportPivot[AirportName],MATCH($N9173,AirportPivot[[AirportID]:[AirportID]],0))</f>
        <v>Orlando International</v>
      </c>
      <c r="R9173">
        <f>INDEX(AirportPivot[Gates (number of available)],MATCH($N9173,AirportPivot[[AirportID]:[AirportID]],0))</f>
        <v>67</v>
      </c>
    </row>
    <row r="9174" spans="1:18" x14ac:dyDescent="0.25">
      <c r="A9174" s="3" t="s">
        <v>9206</v>
      </c>
      <c r="B9174" s="12">
        <v>42073</v>
      </c>
      <c r="C9174" s="4" t="s">
        <v>25</v>
      </c>
      <c r="D9174" s="4">
        <v>1.8</v>
      </c>
      <c r="E9174" s="4">
        <v>2</v>
      </c>
      <c r="F9174" s="5">
        <v>0.33333333333333331</v>
      </c>
      <c r="G9174" s="6">
        <v>200</v>
      </c>
      <c r="H9174" s="7">
        <v>37000</v>
      </c>
      <c r="I9174" s="7">
        <f>FlightsPivot[[#This Row],[Total Fare]]*10%</f>
        <v>3700</v>
      </c>
      <c r="J9174" s="7">
        <f>FlightsPivot[[#This Row],[Total Fare]]+FlightsPivot[[#This Row],[10% tax ]]</f>
        <v>40700</v>
      </c>
      <c r="K9174" s="4">
        <v>3</v>
      </c>
      <c r="L9174" s="4">
        <v>2015</v>
      </c>
      <c r="M9174" t="str">
        <f>INDEX(RoutesPivot[DepAirport],MATCH($C9174,RoutesPivot[[RouteID]:[RouteID]],0))</f>
        <v>ORD</v>
      </c>
      <c r="N9174" t="str">
        <f>INDEX(RoutesPivot[AirportID],MATCH($C9174,RoutesPivot[[RouteID]:[RouteID]],0))</f>
        <v>DFW</v>
      </c>
      <c r="O9174">
        <f>INDEX(RoutesPivot[Distance],MATCH($C9174,RoutesPivot[[RouteID]:[RouteID]],0))</f>
        <v>700</v>
      </c>
      <c r="P9174">
        <f>INDEX(RoutesPivot[ListPrice],MATCH($C9174,RoutesPivot[[RouteID]:[RouteID]],0))</f>
        <v>200</v>
      </c>
      <c r="Q9174" t="str">
        <f>INDEX(AirportPivot[AirportName],MATCH($N9174,AirportPivot[[AirportID]:[AirportID]],0))</f>
        <v>Dallas/Fort Worth International</v>
      </c>
      <c r="R9174">
        <f>INDEX(AirportPivot[Gates (number of available)],MATCH($N9174,AirportPivot[[AirportID]:[AirportID]],0))</f>
        <v>130</v>
      </c>
    </row>
    <row r="9175" spans="1:18" x14ac:dyDescent="0.25">
      <c r="A9175" s="3" t="s">
        <v>9207</v>
      </c>
      <c r="B9175" s="12">
        <v>41861</v>
      </c>
      <c r="C9175" s="4" t="s">
        <v>25</v>
      </c>
      <c r="D9175" s="4">
        <v>2.8</v>
      </c>
      <c r="E9175" s="4">
        <v>170</v>
      </c>
      <c r="F9175" s="5">
        <v>0.89583333333333337</v>
      </c>
      <c r="G9175" s="6">
        <v>220</v>
      </c>
      <c r="H9175" s="7">
        <v>36300</v>
      </c>
      <c r="I9175" s="7">
        <f>FlightsPivot[[#This Row],[Total Fare]]*10%</f>
        <v>3630</v>
      </c>
      <c r="J9175" s="7">
        <f>FlightsPivot[[#This Row],[Total Fare]]+FlightsPivot[[#This Row],[10% tax ]]</f>
        <v>39930</v>
      </c>
      <c r="K9175" s="4">
        <v>8</v>
      </c>
      <c r="L9175" s="4">
        <v>2014</v>
      </c>
      <c r="M9175" t="str">
        <f>INDEX(RoutesPivot[DepAirport],MATCH($C9175,RoutesPivot[[RouteID]:[RouteID]],0))</f>
        <v>ORD</v>
      </c>
      <c r="N9175" t="str">
        <f>INDEX(RoutesPivot[AirportID],MATCH($C9175,RoutesPivot[[RouteID]:[RouteID]],0))</f>
        <v>DFW</v>
      </c>
      <c r="O9175">
        <f>INDEX(RoutesPivot[Distance],MATCH($C9175,RoutesPivot[[RouteID]:[RouteID]],0))</f>
        <v>700</v>
      </c>
      <c r="P9175">
        <f>INDEX(RoutesPivot[ListPrice],MATCH($C9175,RoutesPivot[[RouteID]:[RouteID]],0))</f>
        <v>200</v>
      </c>
      <c r="Q9175" t="str">
        <f>INDEX(AirportPivot[AirportName],MATCH($N9175,AirportPivot[[AirportID]:[AirportID]],0))</f>
        <v>Dallas/Fort Worth International</v>
      </c>
      <c r="R9175">
        <f>INDEX(AirportPivot[Gates (number of available)],MATCH($N9175,AirportPivot[[AirportID]:[AirportID]],0))</f>
        <v>130</v>
      </c>
    </row>
    <row r="9176" spans="1:18" x14ac:dyDescent="0.25">
      <c r="A9176" s="3" t="s">
        <v>9208</v>
      </c>
      <c r="B9176" s="12">
        <v>42188</v>
      </c>
      <c r="C9176" s="4" t="s">
        <v>15</v>
      </c>
      <c r="D9176" s="4">
        <v>2.2000000000000002</v>
      </c>
      <c r="E9176" s="4">
        <v>183</v>
      </c>
      <c r="F9176" s="5">
        <v>0.85416666666666663</v>
      </c>
      <c r="G9176" s="6">
        <v>247.5</v>
      </c>
      <c r="H9176" s="7">
        <v>40837.5</v>
      </c>
      <c r="I9176" s="7">
        <f>FlightsPivot[[#This Row],[Total Fare]]*10%</f>
        <v>4083.75</v>
      </c>
      <c r="J9176" s="7">
        <f>FlightsPivot[[#This Row],[Total Fare]]+FlightsPivot[[#This Row],[10% tax ]]</f>
        <v>44921.25</v>
      </c>
      <c r="K9176" s="4">
        <v>7</v>
      </c>
      <c r="L9176" s="4">
        <v>2015</v>
      </c>
      <c r="M9176" t="str">
        <f>INDEX(RoutesPivot[DepAirport],MATCH($C9176,RoutesPivot[[RouteID]:[RouteID]],0))</f>
        <v>ORD</v>
      </c>
      <c r="N9176" t="str">
        <f>INDEX(RoutesPivot[AirportID],MATCH($C9176,RoutesPivot[[RouteID]:[RouteID]],0))</f>
        <v>EWR</v>
      </c>
      <c r="O9176">
        <f>INDEX(RoutesPivot[Distance],MATCH($C9176,RoutesPivot[[RouteID]:[RouteID]],0))</f>
        <v>600</v>
      </c>
      <c r="P9176">
        <f>INDEX(RoutesPivot[ListPrice],MATCH($C9176,RoutesPivot[[RouteID]:[RouteID]],0))</f>
        <v>225</v>
      </c>
      <c r="Q9176" t="str">
        <f>INDEX(AirportPivot[AirportName],MATCH($N9176,AirportPivot[[AirportID]:[AirportID]],0))</f>
        <v>Newark Liberty International</v>
      </c>
      <c r="R9176">
        <f>INDEX(AirportPivot[Gates (number of available)],MATCH($N9176,AirportPivot[[AirportID]:[AirportID]],0))</f>
        <v>82</v>
      </c>
    </row>
    <row r="9177" spans="1:18" x14ac:dyDescent="0.25">
      <c r="A9177" s="3" t="s">
        <v>9209</v>
      </c>
      <c r="B9177" s="12">
        <v>41995</v>
      </c>
      <c r="C9177" s="4" t="s">
        <v>33</v>
      </c>
      <c r="D9177" s="4">
        <v>5</v>
      </c>
      <c r="E9177" s="4">
        <v>197</v>
      </c>
      <c r="F9177" s="5">
        <v>0.29166666666666669</v>
      </c>
      <c r="G9177" s="6">
        <v>525</v>
      </c>
      <c r="H9177" s="7">
        <v>86625</v>
      </c>
      <c r="I9177" s="7">
        <f>FlightsPivot[[#This Row],[Total Fare]]*10%</f>
        <v>8662.5</v>
      </c>
      <c r="J9177" s="7">
        <f>FlightsPivot[[#This Row],[Total Fare]]+FlightsPivot[[#This Row],[10% tax ]]</f>
        <v>95287.5</v>
      </c>
      <c r="K9177" s="4">
        <v>12</v>
      </c>
      <c r="L9177" s="4">
        <v>2014</v>
      </c>
      <c r="M9177" t="str">
        <f>INDEX(RoutesPivot[DepAirport],MATCH($C9177,RoutesPivot[[RouteID]:[RouteID]],0))</f>
        <v>ORD</v>
      </c>
      <c r="N9177" t="str">
        <f>INDEX(RoutesPivot[AirportID],MATCH($C9177,RoutesPivot[[RouteID]:[RouteID]],0))</f>
        <v>SFO</v>
      </c>
      <c r="O9177">
        <f>INDEX(RoutesPivot[Distance],MATCH($C9177,RoutesPivot[[RouteID]:[RouteID]],0))</f>
        <v>1600</v>
      </c>
      <c r="P9177">
        <f>INDEX(RoutesPivot[ListPrice],MATCH($C9177,RoutesPivot[[RouteID]:[RouteID]],0))</f>
        <v>375</v>
      </c>
      <c r="Q9177" t="str">
        <f>INDEX(AirportPivot[AirportName],MATCH($N9177,AirportPivot[[AirportID]:[AirportID]],0))</f>
        <v>San Francisco International</v>
      </c>
      <c r="R9177">
        <f>INDEX(AirportPivot[Gates (number of available)],MATCH($N9177,AirportPivot[[AirportID]:[AirportID]],0))</f>
        <v>70</v>
      </c>
    </row>
    <row r="9178" spans="1:18" x14ac:dyDescent="0.25">
      <c r="A9178" s="3" t="s">
        <v>9210</v>
      </c>
      <c r="B9178" s="12">
        <v>41971</v>
      </c>
      <c r="C9178" s="4" t="s">
        <v>70</v>
      </c>
      <c r="D9178" s="4">
        <v>4.9000000000000004</v>
      </c>
      <c r="E9178" s="4">
        <v>99</v>
      </c>
      <c r="F9178" s="5">
        <v>0.75</v>
      </c>
      <c r="G9178" s="6">
        <v>412.5</v>
      </c>
      <c r="H9178" s="7">
        <v>76312.5</v>
      </c>
      <c r="I9178" s="7">
        <f>FlightsPivot[[#This Row],[Total Fare]]*10%</f>
        <v>7631.25</v>
      </c>
      <c r="J9178" s="7">
        <f>FlightsPivot[[#This Row],[Total Fare]]+FlightsPivot[[#This Row],[10% tax ]]</f>
        <v>83943.75</v>
      </c>
      <c r="K9178" s="4">
        <v>11</v>
      </c>
      <c r="L9178" s="4">
        <v>2014</v>
      </c>
      <c r="M9178" t="str">
        <f>INDEX(RoutesPivot[DepAirport],MATCH($C9178,RoutesPivot[[RouteID]:[RouteID]],0))</f>
        <v>ORD</v>
      </c>
      <c r="N9178" t="str">
        <f>INDEX(RoutesPivot[AirportID],MATCH($C9178,RoutesPivot[[RouteID]:[RouteID]],0))</f>
        <v>LAS</v>
      </c>
      <c r="O9178">
        <f>INDEX(RoutesPivot[Distance],MATCH($C9178,RoutesPivot[[RouteID]:[RouteID]],0))</f>
        <v>1100</v>
      </c>
      <c r="P9178">
        <f>INDEX(RoutesPivot[ListPrice],MATCH($C9178,RoutesPivot[[RouteID]:[RouteID]],0))</f>
        <v>275</v>
      </c>
      <c r="Q9178" t="str">
        <f>INDEX(AirportPivot[AirportName],MATCH($N9178,AirportPivot[[AirportID]:[AirportID]],0))</f>
        <v>McCarran International</v>
      </c>
      <c r="R9178">
        <f>INDEX(AirportPivot[Gates (number of available)],MATCH($N9178,AirportPivot[[AirportID]:[AirportID]],0))</f>
        <v>68</v>
      </c>
    </row>
    <row r="9179" spans="1:18" x14ac:dyDescent="0.25">
      <c r="A9179" s="3" t="s">
        <v>9211</v>
      </c>
      <c r="B9179" s="12">
        <v>42360</v>
      </c>
      <c r="C9179" s="4" t="s">
        <v>13</v>
      </c>
      <c r="D9179" s="4">
        <v>5</v>
      </c>
      <c r="E9179" s="4">
        <v>207</v>
      </c>
      <c r="F9179" s="5">
        <v>0.8125</v>
      </c>
      <c r="G9179" s="6">
        <v>350</v>
      </c>
      <c r="H9179" s="7">
        <v>57750</v>
      </c>
      <c r="I9179" s="7">
        <f>FlightsPivot[[#This Row],[Total Fare]]*10%</f>
        <v>5775</v>
      </c>
      <c r="J9179" s="7">
        <f>FlightsPivot[[#This Row],[Total Fare]]+FlightsPivot[[#This Row],[10% tax ]]</f>
        <v>63525</v>
      </c>
      <c r="K9179" s="4">
        <v>12</v>
      </c>
      <c r="L9179" s="4">
        <v>2015</v>
      </c>
      <c r="M9179" t="str">
        <f>INDEX(RoutesPivot[DepAirport],MATCH($C9179,RoutesPivot[[RouteID]:[RouteID]],0))</f>
        <v>ORD</v>
      </c>
      <c r="N9179" t="str">
        <f>INDEX(RoutesPivot[AirportID],MATCH($C9179,RoutesPivot[[RouteID]:[RouteID]],0))</f>
        <v>JFK</v>
      </c>
      <c r="O9179">
        <f>INDEX(RoutesPivot[Distance],MATCH($C9179,RoutesPivot[[RouteID]:[RouteID]],0))</f>
        <v>619</v>
      </c>
      <c r="P9179">
        <f>INDEX(RoutesPivot[ListPrice],MATCH($C9179,RoutesPivot[[RouteID]:[RouteID]],0))</f>
        <v>250</v>
      </c>
      <c r="Q9179" t="str">
        <f>INDEX(AirportPivot[AirportName],MATCH($N9179,AirportPivot[[AirportID]:[AirportID]],0))</f>
        <v>John F Kennedy International</v>
      </c>
      <c r="R9179">
        <f>INDEX(AirportPivot[Gates (number of available)],MATCH($N9179,AirportPivot[[AirportID]:[AirportID]],0))</f>
        <v>120</v>
      </c>
    </row>
    <row r="9180" spans="1:18" x14ac:dyDescent="0.25">
      <c r="A9180" s="3" t="s">
        <v>9212</v>
      </c>
      <c r="B9180" s="12">
        <v>42311</v>
      </c>
      <c r="C9180" s="4" t="s">
        <v>15</v>
      </c>
      <c r="D9180" s="4">
        <v>3.1</v>
      </c>
      <c r="E9180" s="4">
        <v>81</v>
      </c>
      <c r="F9180" s="5">
        <v>0.5</v>
      </c>
      <c r="G9180" s="6">
        <v>225</v>
      </c>
      <c r="H9180" s="7">
        <v>40725</v>
      </c>
      <c r="I9180" s="7">
        <f>FlightsPivot[[#This Row],[Total Fare]]*10%</f>
        <v>4072.5</v>
      </c>
      <c r="J9180" s="7">
        <f>FlightsPivot[[#This Row],[Total Fare]]+FlightsPivot[[#This Row],[10% tax ]]</f>
        <v>44797.5</v>
      </c>
      <c r="K9180" s="4">
        <v>11</v>
      </c>
      <c r="L9180" s="4">
        <v>2015</v>
      </c>
      <c r="M9180" t="str">
        <f>INDEX(RoutesPivot[DepAirport],MATCH($C9180,RoutesPivot[[RouteID]:[RouteID]],0))</f>
        <v>ORD</v>
      </c>
      <c r="N9180" t="str">
        <f>INDEX(RoutesPivot[AirportID],MATCH($C9180,RoutesPivot[[RouteID]:[RouteID]],0))</f>
        <v>EWR</v>
      </c>
      <c r="O9180">
        <f>INDEX(RoutesPivot[Distance],MATCH($C9180,RoutesPivot[[RouteID]:[RouteID]],0))</f>
        <v>600</v>
      </c>
      <c r="P9180">
        <f>INDEX(RoutesPivot[ListPrice],MATCH($C9180,RoutesPivot[[RouteID]:[RouteID]],0))</f>
        <v>225</v>
      </c>
      <c r="Q9180" t="str">
        <f>INDEX(AirportPivot[AirportName],MATCH($N9180,AirportPivot[[AirportID]:[AirportID]],0))</f>
        <v>Newark Liberty International</v>
      </c>
      <c r="R9180">
        <f>INDEX(AirportPivot[Gates (number of available)],MATCH($N9180,AirportPivot[[AirportID]:[AirportID]],0))</f>
        <v>82</v>
      </c>
    </row>
    <row r="9181" spans="1:18" x14ac:dyDescent="0.25">
      <c r="A9181" s="3" t="s">
        <v>9213</v>
      </c>
      <c r="B9181" s="12">
        <v>41885</v>
      </c>
      <c r="C9181" s="4" t="s">
        <v>21</v>
      </c>
      <c r="D9181" s="4">
        <v>1.3</v>
      </c>
      <c r="E9181" s="4">
        <v>87</v>
      </c>
      <c r="F9181" s="5">
        <v>0.54166666666666663</v>
      </c>
      <c r="G9181" s="6">
        <v>125</v>
      </c>
      <c r="H9181" s="7">
        <v>22625</v>
      </c>
      <c r="I9181" s="7">
        <f>FlightsPivot[[#This Row],[Total Fare]]*10%</f>
        <v>2262.5</v>
      </c>
      <c r="J9181" s="7">
        <f>FlightsPivot[[#This Row],[Total Fare]]+FlightsPivot[[#This Row],[10% tax ]]</f>
        <v>24887.5</v>
      </c>
      <c r="K9181" s="4">
        <v>9</v>
      </c>
      <c r="L9181" s="4">
        <v>2014</v>
      </c>
      <c r="M9181" t="str">
        <f>INDEX(RoutesPivot[DepAirport],MATCH($C9181,RoutesPivot[[RouteID]:[RouteID]],0))</f>
        <v>ORD</v>
      </c>
      <c r="N9181" t="str">
        <f>INDEX(RoutesPivot[AirportID],MATCH($C9181,RoutesPivot[[RouteID]:[RouteID]],0))</f>
        <v>CLT</v>
      </c>
      <c r="O9181">
        <f>INDEX(RoutesPivot[Distance],MATCH($C9181,RoutesPivot[[RouteID]:[RouteID]],0))</f>
        <v>700</v>
      </c>
      <c r="P9181">
        <f>INDEX(RoutesPivot[ListPrice],MATCH($C9181,RoutesPivot[[RouteID]:[RouteID]],0))</f>
        <v>125</v>
      </c>
      <c r="Q9181" t="str">
        <f>INDEX(AirportPivot[AirportName],MATCH($N9181,AirportPivot[[AirportID]:[AirportID]],0))</f>
        <v>Charlotte/Douglas International</v>
      </c>
      <c r="R9181">
        <f>INDEX(AirportPivot[Gates (number of available)],MATCH($N9181,AirportPivot[[AirportID]:[AirportID]],0))</f>
        <v>65</v>
      </c>
    </row>
    <row r="9182" spans="1:18" x14ac:dyDescent="0.25">
      <c r="A9182" s="3" t="s">
        <v>9214</v>
      </c>
      <c r="B9182" s="12">
        <v>42172</v>
      </c>
      <c r="C9182" s="4" t="s">
        <v>15</v>
      </c>
      <c r="D9182" s="4">
        <v>1.3</v>
      </c>
      <c r="E9182" s="4">
        <v>59</v>
      </c>
      <c r="F9182" s="5">
        <v>0.5</v>
      </c>
      <c r="G9182" s="6">
        <v>247.5</v>
      </c>
      <c r="H9182" s="7">
        <v>40837.5</v>
      </c>
      <c r="I9182" s="7">
        <f>FlightsPivot[[#This Row],[Total Fare]]*10%</f>
        <v>4083.75</v>
      </c>
      <c r="J9182" s="7">
        <f>FlightsPivot[[#This Row],[Total Fare]]+FlightsPivot[[#This Row],[10% tax ]]</f>
        <v>44921.25</v>
      </c>
      <c r="K9182" s="4">
        <v>6</v>
      </c>
      <c r="L9182" s="4">
        <v>2015</v>
      </c>
      <c r="M9182" t="str">
        <f>INDEX(RoutesPivot[DepAirport],MATCH($C9182,RoutesPivot[[RouteID]:[RouteID]],0))</f>
        <v>ORD</v>
      </c>
      <c r="N9182" t="str">
        <f>INDEX(RoutesPivot[AirportID],MATCH($C9182,RoutesPivot[[RouteID]:[RouteID]],0))</f>
        <v>EWR</v>
      </c>
      <c r="O9182">
        <f>INDEX(RoutesPivot[Distance],MATCH($C9182,RoutesPivot[[RouteID]:[RouteID]],0))</f>
        <v>600</v>
      </c>
      <c r="P9182">
        <f>INDEX(RoutesPivot[ListPrice],MATCH($C9182,RoutesPivot[[RouteID]:[RouteID]],0))</f>
        <v>225</v>
      </c>
      <c r="Q9182" t="str">
        <f>INDEX(AirportPivot[AirportName],MATCH($N9182,AirportPivot[[AirportID]:[AirportID]],0))</f>
        <v>Newark Liberty International</v>
      </c>
      <c r="R9182">
        <f>INDEX(AirportPivot[Gates (number of available)],MATCH($N9182,AirportPivot[[AirportID]:[AirportID]],0))</f>
        <v>82</v>
      </c>
    </row>
    <row r="9183" spans="1:18" x14ac:dyDescent="0.25">
      <c r="A9183" s="3" t="s">
        <v>9215</v>
      </c>
      <c r="B9183" s="12">
        <v>42212</v>
      </c>
      <c r="C9183" s="4" t="s">
        <v>30</v>
      </c>
      <c r="D9183" s="4">
        <v>1.7</v>
      </c>
      <c r="E9183" s="4">
        <v>102</v>
      </c>
      <c r="F9183" s="5">
        <v>0.79166666666666663</v>
      </c>
      <c r="G9183" s="6">
        <v>275</v>
      </c>
      <c r="H9183" s="7">
        <v>50875</v>
      </c>
      <c r="I9183" s="7">
        <f>FlightsPivot[[#This Row],[Total Fare]]*10%</f>
        <v>5087.5</v>
      </c>
      <c r="J9183" s="7">
        <f>FlightsPivot[[#This Row],[Total Fare]]+FlightsPivot[[#This Row],[10% tax ]]</f>
        <v>55962.5</v>
      </c>
      <c r="K9183" s="4">
        <v>7</v>
      </c>
      <c r="L9183" s="4">
        <v>2015</v>
      </c>
      <c r="M9183" t="str">
        <f>INDEX(RoutesPivot[DepAirport],MATCH($C9183,RoutesPivot[[RouteID]:[RouteID]],0))</f>
        <v>ORD</v>
      </c>
      <c r="N9183" t="str">
        <f>INDEX(RoutesPivot[AirportID],MATCH($C9183,RoutesPivot[[RouteID]:[RouteID]],0))</f>
        <v>MCO</v>
      </c>
      <c r="O9183">
        <f>INDEX(RoutesPivot[Distance],MATCH($C9183,RoutesPivot[[RouteID]:[RouteID]],0))</f>
        <v>850</v>
      </c>
      <c r="P9183">
        <f>INDEX(RoutesPivot[ListPrice],MATCH($C9183,RoutesPivot[[RouteID]:[RouteID]],0))</f>
        <v>250</v>
      </c>
      <c r="Q9183" t="str">
        <f>INDEX(AirportPivot[AirportName],MATCH($N9183,AirportPivot[[AirportID]:[AirportID]],0))</f>
        <v>Orlando International</v>
      </c>
      <c r="R9183">
        <f>INDEX(AirportPivot[Gates (number of available)],MATCH($N9183,AirportPivot[[AirportID]:[AirportID]],0))</f>
        <v>67</v>
      </c>
    </row>
    <row r="9184" spans="1:18" x14ac:dyDescent="0.25">
      <c r="A9184" s="3" t="s">
        <v>9216</v>
      </c>
      <c r="B9184" s="12">
        <v>41902</v>
      </c>
      <c r="C9184" s="4" t="s">
        <v>86</v>
      </c>
      <c r="D9184" s="4">
        <v>2.8</v>
      </c>
      <c r="E9184" s="4">
        <v>9</v>
      </c>
      <c r="F9184" s="5">
        <v>0.79166666666666663</v>
      </c>
      <c r="G9184" s="6">
        <v>115</v>
      </c>
      <c r="H9184" s="7">
        <v>21275</v>
      </c>
      <c r="I9184" s="7">
        <f>FlightsPivot[[#This Row],[Total Fare]]*10%</f>
        <v>2127.5</v>
      </c>
      <c r="J9184" s="7">
        <f>FlightsPivot[[#This Row],[Total Fare]]+FlightsPivot[[#This Row],[10% tax ]]</f>
        <v>23402.5</v>
      </c>
      <c r="K9184" s="4">
        <v>9</v>
      </c>
      <c r="L9184" s="4">
        <v>2014</v>
      </c>
      <c r="M9184" t="str">
        <f>INDEX(RoutesPivot[DepAirport],MATCH($C9184,RoutesPivot[[RouteID]:[RouteID]],0))</f>
        <v>ORD</v>
      </c>
      <c r="N9184" t="str">
        <f>INDEX(RoutesPivot[AirportID],MATCH($C9184,RoutesPivot[[RouteID]:[RouteID]],0))</f>
        <v>DTW</v>
      </c>
      <c r="O9184">
        <f>INDEX(RoutesPivot[Distance],MATCH($C9184,RoutesPivot[[RouteID]:[RouteID]],0))</f>
        <v>200</v>
      </c>
      <c r="P9184">
        <f>INDEX(RoutesPivot[ListPrice],MATCH($C9184,RoutesPivot[[RouteID]:[RouteID]],0))</f>
        <v>115</v>
      </c>
      <c r="Q9184" t="str">
        <f>INDEX(AirportPivot[AirportName],MATCH($N9184,AirportPivot[[AirportID]:[AirportID]],0))</f>
        <v>Detroit Metropolitan Wayne County</v>
      </c>
      <c r="R9184">
        <f>INDEX(AirportPivot[Gates (number of available)],MATCH($N9184,AirportPivot[[AirportID]:[AirportID]],0))</f>
        <v>60</v>
      </c>
    </row>
    <row r="9185" spans="1:18" x14ac:dyDescent="0.25">
      <c r="A9185" s="3" t="s">
        <v>9217</v>
      </c>
      <c r="B9185" s="12">
        <v>41796</v>
      </c>
      <c r="C9185" s="4" t="s">
        <v>50</v>
      </c>
      <c r="D9185" s="4">
        <v>2.6</v>
      </c>
      <c r="E9185" s="4">
        <v>66</v>
      </c>
      <c r="F9185" s="5">
        <v>0.75</v>
      </c>
      <c r="G9185" s="6">
        <v>302.5</v>
      </c>
      <c r="H9185" s="7">
        <v>54752.5</v>
      </c>
      <c r="I9185" s="7">
        <f>FlightsPivot[[#This Row],[Total Fare]]*10%</f>
        <v>5475.25</v>
      </c>
      <c r="J9185" s="7">
        <f>FlightsPivot[[#This Row],[Total Fare]]+FlightsPivot[[#This Row],[10% tax ]]</f>
        <v>60227.75</v>
      </c>
      <c r="K9185" s="4">
        <v>6</v>
      </c>
      <c r="L9185" s="4">
        <v>2014</v>
      </c>
      <c r="M9185" t="str">
        <f>INDEX(RoutesPivot[DepAirport],MATCH($C9185,RoutesPivot[[RouteID]:[RouteID]],0))</f>
        <v>ORD</v>
      </c>
      <c r="N9185" t="str">
        <f>INDEX(RoutesPivot[AirportID],MATCH($C9185,RoutesPivot[[RouteID]:[RouteID]],0))</f>
        <v>LGA</v>
      </c>
      <c r="O9185">
        <f>INDEX(RoutesPivot[Distance],MATCH($C9185,RoutesPivot[[RouteID]:[RouteID]],0))</f>
        <v>610</v>
      </c>
      <c r="P9185">
        <f>INDEX(RoutesPivot[ListPrice],MATCH($C9185,RoutesPivot[[RouteID]:[RouteID]],0))</f>
        <v>275</v>
      </c>
      <c r="Q9185" t="str">
        <f>INDEX(AirportPivot[AirportName],MATCH($N9185,AirportPivot[[AirportID]:[AirportID]],0))</f>
        <v>Laguardia</v>
      </c>
      <c r="R9185">
        <f>INDEX(AirportPivot[Gates (number of available)],MATCH($N9185,AirportPivot[[AirportID]:[AirportID]],0))</f>
        <v>66</v>
      </c>
    </row>
    <row r="9186" spans="1:18" x14ac:dyDescent="0.25">
      <c r="A9186" s="3" t="s">
        <v>9218</v>
      </c>
      <c r="B9186" s="12">
        <v>41755</v>
      </c>
      <c r="C9186" s="4" t="s">
        <v>13</v>
      </c>
      <c r="D9186" s="4">
        <v>1.7</v>
      </c>
      <c r="E9186" s="4">
        <v>89</v>
      </c>
      <c r="F9186" s="5">
        <v>0.58333333333333337</v>
      </c>
      <c r="G9186" s="6">
        <v>250</v>
      </c>
      <c r="H9186" s="7">
        <v>45250</v>
      </c>
      <c r="I9186" s="7">
        <f>FlightsPivot[[#This Row],[Total Fare]]*10%</f>
        <v>4525</v>
      </c>
      <c r="J9186" s="7">
        <f>FlightsPivot[[#This Row],[Total Fare]]+FlightsPivot[[#This Row],[10% tax ]]</f>
        <v>49775</v>
      </c>
      <c r="K9186" s="4">
        <v>4</v>
      </c>
      <c r="L9186" s="4">
        <v>2014</v>
      </c>
      <c r="M9186" t="str">
        <f>INDEX(RoutesPivot[DepAirport],MATCH($C9186,RoutesPivot[[RouteID]:[RouteID]],0))</f>
        <v>ORD</v>
      </c>
      <c r="N9186" t="str">
        <f>INDEX(RoutesPivot[AirportID],MATCH($C9186,RoutesPivot[[RouteID]:[RouteID]],0))</f>
        <v>JFK</v>
      </c>
      <c r="O9186">
        <f>INDEX(RoutesPivot[Distance],MATCH($C9186,RoutesPivot[[RouteID]:[RouteID]],0))</f>
        <v>619</v>
      </c>
      <c r="P9186">
        <f>INDEX(RoutesPivot[ListPrice],MATCH($C9186,RoutesPivot[[RouteID]:[RouteID]],0))</f>
        <v>250</v>
      </c>
      <c r="Q9186" t="str">
        <f>INDEX(AirportPivot[AirportName],MATCH($N9186,AirportPivot[[AirportID]:[AirportID]],0))</f>
        <v>John F Kennedy International</v>
      </c>
      <c r="R9186">
        <f>INDEX(AirportPivot[Gates (number of available)],MATCH($N9186,AirportPivot[[AirportID]:[AirportID]],0))</f>
        <v>120</v>
      </c>
    </row>
    <row r="9187" spans="1:18" x14ac:dyDescent="0.25">
      <c r="A9187" s="3" t="s">
        <v>9219</v>
      </c>
      <c r="B9187" s="12">
        <v>42342</v>
      </c>
      <c r="C9187" s="4" t="s">
        <v>11</v>
      </c>
      <c r="D9187" s="4">
        <v>2.9</v>
      </c>
      <c r="E9187" s="4">
        <v>43</v>
      </c>
      <c r="F9187" s="5">
        <v>0.8125</v>
      </c>
      <c r="G9187" s="6">
        <v>300</v>
      </c>
      <c r="H9187" s="7">
        <v>49500</v>
      </c>
      <c r="I9187" s="7">
        <f>FlightsPivot[[#This Row],[Total Fare]]*10%</f>
        <v>4950</v>
      </c>
      <c r="J9187" s="7">
        <f>FlightsPivot[[#This Row],[Total Fare]]+FlightsPivot[[#This Row],[10% tax ]]</f>
        <v>54450</v>
      </c>
      <c r="K9187" s="4">
        <v>12</v>
      </c>
      <c r="L9187" s="4">
        <v>2015</v>
      </c>
      <c r="M9187" t="str">
        <f>INDEX(RoutesPivot[DepAirport],MATCH($C9187,RoutesPivot[[RouteID]:[RouteID]],0))</f>
        <v>ORD</v>
      </c>
      <c r="N9187" t="str">
        <f>INDEX(RoutesPivot[AirportID],MATCH($C9187,RoutesPivot[[RouteID]:[RouteID]],0))</f>
        <v>BOS</v>
      </c>
      <c r="O9187">
        <f>INDEX(RoutesPivot[Distance],MATCH($C9187,RoutesPivot[[RouteID]:[RouteID]],0))</f>
        <v>730</v>
      </c>
      <c r="P9187">
        <f>INDEX(RoutesPivot[ListPrice],MATCH($C9187,RoutesPivot[[RouteID]:[RouteID]],0))</f>
        <v>300</v>
      </c>
      <c r="Q9187" t="str">
        <f>INDEX(AirportPivot[AirportName],MATCH($N9187,AirportPivot[[AirportID]:[AirportID]],0))</f>
        <v>General Edward Lawrence Logan International</v>
      </c>
      <c r="R9187">
        <f>INDEX(AirportPivot[Gates (number of available)],MATCH($N9187,AirportPivot[[AirportID]:[AirportID]],0))</f>
        <v>63</v>
      </c>
    </row>
    <row r="9188" spans="1:18" x14ac:dyDescent="0.25">
      <c r="A9188" s="3" t="s">
        <v>9220</v>
      </c>
      <c r="B9188" s="12">
        <v>41722</v>
      </c>
      <c r="C9188" s="4" t="s">
        <v>21</v>
      </c>
      <c r="D9188" s="4">
        <v>1.9</v>
      </c>
      <c r="E9188" s="4">
        <v>190</v>
      </c>
      <c r="F9188" s="5">
        <v>0.35416666666666669</v>
      </c>
      <c r="G9188" s="6">
        <v>125</v>
      </c>
      <c r="H9188" s="7">
        <v>20625</v>
      </c>
      <c r="I9188" s="7">
        <f>FlightsPivot[[#This Row],[Total Fare]]*10%</f>
        <v>2062.5</v>
      </c>
      <c r="J9188" s="7">
        <f>FlightsPivot[[#This Row],[Total Fare]]+FlightsPivot[[#This Row],[10% tax ]]</f>
        <v>22687.5</v>
      </c>
      <c r="K9188" s="4">
        <v>3</v>
      </c>
      <c r="L9188" s="4">
        <v>2014</v>
      </c>
      <c r="M9188" t="str">
        <f>INDEX(RoutesPivot[DepAirport],MATCH($C9188,RoutesPivot[[RouteID]:[RouteID]],0))</f>
        <v>ORD</v>
      </c>
      <c r="N9188" t="str">
        <f>INDEX(RoutesPivot[AirportID],MATCH($C9188,RoutesPivot[[RouteID]:[RouteID]],0))</f>
        <v>CLT</v>
      </c>
      <c r="O9188">
        <f>INDEX(RoutesPivot[Distance],MATCH($C9188,RoutesPivot[[RouteID]:[RouteID]],0))</f>
        <v>700</v>
      </c>
      <c r="P9188">
        <f>INDEX(RoutesPivot[ListPrice],MATCH($C9188,RoutesPivot[[RouteID]:[RouteID]],0))</f>
        <v>125</v>
      </c>
      <c r="Q9188" t="str">
        <f>INDEX(AirportPivot[AirportName],MATCH($N9188,AirportPivot[[AirportID]:[AirportID]],0))</f>
        <v>Charlotte/Douglas International</v>
      </c>
      <c r="R9188">
        <f>INDEX(AirportPivot[Gates (number of available)],MATCH($N9188,AirportPivot[[AirportID]:[AirportID]],0))</f>
        <v>65</v>
      </c>
    </row>
    <row r="9189" spans="1:18" x14ac:dyDescent="0.25">
      <c r="A9189" s="3" t="s">
        <v>9221</v>
      </c>
      <c r="B9189" s="12">
        <v>41894</v>
      </c>
      <c r="C9189" s="4" t="s">
        <v>37</v>
      </c>
      <c r="D9189" s="4">
        <v>2.5</v>
      </c>
      <c r="E9189" s="4">
        <v>160</v>
      </c>
      <c r="F9189" s="5">
        <v>0.54166666666666663</v>
      </c>
      <c r="G9189" s="6">
        <v>350</v>
      </c>
      <c r="H9189" s="7">
        <v>57750</v>
      </c>
      <c r="I9189" s="7">
        <f>FlightsPivot[[#This Row],[Total Fare]]*10%</f>
        <v>5775</v>
      </c>
      <c r="J9189" s="7">
        <f>FlightsPivot[[#This Row],[Total Fare]]+FlightsPivot[[#This Row],[10% tax ]]</f>
        <v>63525</v>
      </c>
      <c r="K9189" s="4">
        <v>9</v>
      </c>
      <c r="L9189" s="4">
        <v>2014</v>
      </c>
      <c r="M9189" t="str">
        <f>INDEX(RoutesPivot[DepAirport],MATCH($C9189,RoutesPivot[[RouteID]:[RouteID]],0))</f>
        <v>ORD</v>
      </c>
      <c r="N9189" t="str">
        <f>INDEX(RoutesPivot[AirportID],MATCH($C9189,RoutesPivot[[RouteID]:[RouteID]],0))</f>
        <v>SEA</v>
      </c>
      <c r="O9189">
        <f>INDEX(RoutesPivot[Distance],MATCH($C9189,RoutesPivot[[RouteID]:[RouteID]],0))</f>
        <v>1500</v>
      </c>
      <c r="P9189">
        <f>INDEX(RoutesPivot[ListPrice],MATCH($C9189,RoutesPivot[[RouteID]:[RouteID]],0))</f>
        <v>350</v>
      </c>
      <c r="Q9189" t="str">
        <f>INDEX(AirportPivot[AirportName],MATCH($N9189,AirportPivot[[AirportID]:[AirportID]],0))</f>
        <v>Seattle-Tacoma International</v>
      </c>
      <c r="R9189">
        <f>INDEX(AirportPivot[Gates (number of available)],MATCH($N9189,AirportPivot[[AirportID]:[AirportID]],0))</f>
        <v>58</v>
      </c>
    </row>
    <row r="9190" spans="1:18" x14ac:dyDescent="0.25">
      <c r="A9190" s="3" t="s">
        <v>9222</v>
      </c>
      <c r="B9190" s="12">
        <v>41842</v>
      </c>
      <c r="C9190" s="4" t="s">
        <v>50</v>
      </c>
      <c r="D9190" s="4">
        <v>2</v>
      </c>
      <c r="E9190" s="4">
        <v>159</v>
      </c>
      <c r="F9190" s="5">
        <v>0.75</v>
      </c>
      <c r="G9190" s="6">
        <v>302.5</v>
      </c>
      <c r="H9190" s="7">
        <v>49912.5</v>
      </c>
      <c r="I9190" s="7">
        <f>FlightsPivot[[#This Row],[Total Fare]]*10%</f>
        <v>4991.25</v>
      </c>
      <c r="J9190" s="7">
        <f>FlightsPivot[[#This Row],[Total Fare]]+FlightsPivot[[#This Row],[10% tax ]]</f>
        <v>54903.75</v>
      </c>
      <c r="K9190" s="4">
        <v>7</v>
      </c>
      <c r="L9190" s="4">
        <v>2014</v>
      </c>
      <c r="M9190" t="str">
        <f>INDEX(RoutesPivot[DepAirport],MATCH($C9190,RoutesPivot[[RouteID]:[RouteID]],0))</f>
        <v>ORD</v>
      </c>
      <c r="N9190" t="str">
        <f>INDEX(RoutesPivot[AirportID],MATCH($C9190,RoutesPivot[[RouteID]:[RouteID]],0))</f>
        <v>LGA</v>
      </c>
      <c r="O9190">
        <f>INDEX(RoutesPivot[Distance],MATCH($C9190,RoutesPivot[[RouteID]:[RouteID]],0))</f>
        <v>610</v>
      </c>
      <c r="P9190">
        <f>INDEX(RoutesPivot[ListPrice],MATCH($C9190,RoutesPivot[[RouteID]:[RouteID]],0))</f>
        <v>275</v>
      </c>
      <c r="Q9190" t="str">
        <f>INDEX(AirportPivot[AirportName],MATCH($N9190,AirportPivot[[AirportID]:[AirportID]],0))</f>
        <v>Laguardia</v>
      </c>
      <c r="R9190">
        <f>INDEX(AirportPivot[Gates (number of available)],MATCH($N9190,AirportPivot[[AirportID]:[AirportID]],0))</f>
        <v>66</v>
      </c>
    </row>
    <row r="9191" spans="1:18" x14ac:dyDescent="0.25">
      <c r="A9191" s="3" t="s">
        <v>9223</v>
      </c>
      <c r="B9191" s="12">
        <v>41803</v>
      </c>
      <c r="C9191" s="4" t="s">
        <v>27</v>
      </c>
      <c r="D9191" s="4">
        <v>10.4</v>
      </c>
      <c r="E9191" s="4">
        <v>145</v>
      </c>
      <c r="F9191" s="5">
        <v>0.33333333333333331</v>
      </c>
      <c r="G9191" s="6">
        <v>220</v>
      </c>
      <c r="H9191" s="7">
        <v>40700</v>
      </c>
      <c r="I9191" s="7">
        <f>FlightsPivot[[#This Row],[Total Fare]]*10%</f>
        <v>4070</v>
      </c>
      <c r="J9191" s="7">
        <f>FlightsPivot[[#This Row],[Total Fare]]+FlightsPivot[[#This Row],[10% tax ]]</f>
        <v>44770</v>
      </c>
      <c r="K9191" s="4">
        <v>6</v>
      </c>
      <c r="L9191" s="4">
        <v>2014</v>
      </c>
      <c r="M9191" t="str">
        <f>INDEX(RoutesPivot[DepAirport],MATCH($C9191,RoutesPivot[[RouteID]:[RouteID]],0))</f>
        <v>ORD</v>
      </c>
      <c r="N9191" t="str">
        <f>INDEX(RoutesPivot[AirportID],MATCH($C9191,RoutesPivot[[RouteID]:[RouteID]],0))</f>
        <v>ATL</v>
      </c>
      <c r="O9191">
        <f>INDEX(RoutesPivot[Distance],MATCH($C9191,RoutesPivot[[RouteID]:[RouteID]],0))</f>
        <v>510</v>
      </c>
      <c r="P9191">
        <f>INDEX(RoutesPivot[ListPrice],MATCH($C9191,RoutesPivot[[RouteID]:[RouteID]],0))</f>
        <v>200</v>
      </c>
      <c r="Q9191" t="str">
        <f>INDEX(AirportPivot[AirportName],MATCH($N9191,AirportPivot[[AirportID]:[AirportID]],0))</f>
        <v>Hartsfield-Jackson Atlanta International</v>
      </c>
      <c r="R9191">
        <f>INDEX(AirportPivot[Gates (number of available)],MATCH($N9191,AirportPivot[[AirportID]:[AirportID]],0))</f>
        <v>100</v>
      </c>
    </row>
    <row r="9192" spans="1:18" x14ac:dyDescent="0.25">
      <c r="A9192" s="3" t="s">
        <v>9224</v>
      </c>
      <c r="B9192" s="12">
        <v>42214</v>
      </c>
      <c r="C9192" s="4" t="s">
        <v>47</v>
      </c>
      <c r="D9192" s="4">
        <v>1.4</v>
      </c>
      <c r="E9192" s="4">
        <v>142</v>
      </c>
      <c r="F9192" s="5">
        <v>0.75</v>
      </c>
      <c r="G9192" s="6">
        <v>275</v>
      </c>
      <c r="H9192" s="7">
        <v>50875</v>
      </c>
      <c r="I9192" s="7">
        <f>FlightsPivot[[#This Row],[Total Fare]]*10%</f>
        <v>5087.5</v>
      </c>
      <c r="J9192" s="7">
        <f>FlightsPivot[[#This Row],[Total Fare]]+FlightsPivot[[#This Row],[10% tax ]]</f>
        <v>55962.5</v>
      </c>
      <c r="K9192" s="4">
        <v>7</v>
      </c>
      <c r="L9192" s="4">
        <v>2015</v>
      </c>
      <c r="M9192" t="str">
        <f>INDEX(RoutesPivot[DepAirport],MATCH($C9192,RoutesPivot[[RouteID]:[RouteID]],0))</f>
        <v>ORD</v>
      </c>
      <c r="N9192" t="str">
        <f>INDEX(RoutesPivot[AirportID],MATCH($C9192,RoutesPivot[[RouteID]:[RouteID]],0))</f>
        <v>PHX</v>
      </c>
      <c r="O9192">
        <f>INDEX(RoutesPivot[Distance],MATCH($C9192,RoutesPivot[[RouteID]:[RouteID]],0))</f>
        <v>1200</v>
      </c>
      <c r="P9192">
        <f>INDEX(RoutesPivot[ListPrice],MATCH($C9192,RoutesPivot[[RouteID]:[RouteID]],0))</f>
        <v>250</v>
      </c>
      <c r="Q9192" t="str">
        <f>INDEX(AirportPivot[AirportName],MATCH($N9192,AirportPivot[[AirportID]:[AirportID]],0))</f>
        <v>Phoenix Sky Harbor International</v>
      </c>
      <c r="R9192">
        <f>INDEX(AirportPivot[Gates (number of available)],MATCH($N9192,AirportPivot[[AirportID]:[AirportID]],0))</f>
        <v>60</v>
      </c>
    </row>
    <row r="9193" spans="1:18" x14ac:dyDescent="0.25">
      <c r="A9193" s="3" t="s">
        <v>9225</v>
      </c>
      <c r="B9193" s="12">
        <v>42234</v>
      </c>
      <c r="C9193" s="4" t="s">
        <v>19</v>
      </c>
      <c r="D9193" s="4">
        <v>2.8</v>
      </c>
      <c r="E9193" s="4">
        <v>127</v>
      </c>
      <c r="F9193" s="5">
        <v>0.79166666666666663</v>
      </c>
      <c r="G9193" s="6">
        <v>220</v>
      </c>
      <c r="H9193" s="7">
        <v>40700</v>
      </c>
      <c r="I9193" s="7">
        <f>FlightsPivot[[#This Row],[Total Fare]]*10%</f>
        <v>4070</v>
      </c>
      <c r="J9193" s="7">
        <f>FlightsPivot[[#This Row],[Total Fare]]+FlightsPivot[[#This Row],[10% tax ]]</f>
        <v>44770</v>
      </c>
      <c r="K9193" s="4">
        <v>8</v>
      </c>
      <c r="L9193" s="4">
        <v>2015</v>
      </c>
      <c r="M9193" t="str">
        <f>INDEX(RoutesPivot[DepAirport],MATCH($C9193,RoutesPivot[[RouteID]:[RouteID]],0))</f>
        <v>ORD</v>
      </c>
      <c r="N9193" t="str">
        <f>INDEX(RoutesPivot[AirportID],MATCH($C9193,RoutesPivot[[RouteID]:[RouteID]],0))</f>
        <v>IAH</v>
      </c>
      <c r="O9193">
        <f>INDEX(RoutesPivot[Distance],MATCH($C9193,RoutesPivot[[RouteID]:[RouteID]],0))</f>
        <v>800</v>
      </c>
      <c r="P9193">
        <f>INDEX(RoutesPivot[ListPrice],MATCH($C9193,RoutesPivot[[RouteID]:[RouteID]],0))</f>
        <v>200</v>
      </c>
      <c r="Q9193" t="str">
        <f>INDEX(AirportPivot[AirportName],MATCH($N9193,AirportPivot[[AirportID]:[AirportID]],0))</f>
        <v>George Bush Intercontinental/Houston</v>
      </c>
      <c r="R9193">
        <f>INDEX(AirportPivot[Gates (number of available)],MATCH($N9193,AirportPivot[[AirportID]:[AirportID]],0))</f>
        <v>80</v>
      </c>
    </row>
    <row r="9194" spans="1:18" x14ac:dyDescent="0.25">
      <c r="A9194" s="3" t="s">
        <v>9226</v>
      </c>
      <c r="B9194" s="12">
        <v>41673</v>
      </c>
      <c r="C9194" s="4" t="s">
        <v>70</v>
      </c>
      <c r="D9194" s="4">
        <v>1.1000000000000001</v>
      </c>
      <c r="E9194" s="4">
        <v>185</v>
      </c>
      <c r="F9194" s="5">
        <v>0.8125</v>
      </c>
      <c r="G9194" s="6">
        <v>275</v>
      </c>
      <c r="H9194" s="7">
        <v>45375</v>
      </c>
      <c r="I9194" s="7">
        <f>FlightsPivot[[#This Row],[Total Fare]]*10%</f>
        <v>4537.5</v>
      </c>
      <c r="J9194" s="7">
        <f>FlightsPivot[[#This Row],[Total Fare]]+FlightsPivot[[#This Row],[10% tax ]]</f>
        <v>49912.5</v>
      </c>
      <c r="K9194" s="4">
        <v>2</v>
      </c>
      <c r="L9194" s="4">
        <v>2014</v>
      </c>
      <c r="M9194" t="str">
        <f>INDEX(RoutesPivot[DepAirport],MATCH($C9194,RoutesPivot[[RouteID]:[RouteID]],0))</f>
        <v>ORD</v>
      </c>
      <c r="N9194" t="str">
        <f>INDEX(RoutesPivot[AirportID],MATCH($C9194,RoutesPivot[[RouteID]:[RouteID]],0))</f>
        <v>LAS</v>
      </c>
      <c r="O9194">
        <f>INDEX(RoutesPivot[Distance],MATCH($C9194,RoutesPivot[[RouteID]:[RouteID]],0))</f>
        <v>1100</v>
      </c>
      <c r="P9194">
        <f>INDEX(RoutesPivot[ListPrice],MATCH($C9194,RoutesPivot[[RouteID]:[RouteID]],0))</f>
        <v>275</v>
      </c>
      <c r="Q9194" t="str">
        <f>INDEX(AirportPivot[AirportName],MATCH($N9194,AirportPivot[[AirportID]:[AirportID]],0))</f>
        <v>McCarran International</v>
      </c>
      <c r="R9194">
        <f>INDEX(AirportPivot[Gates (number of available)],MATCH($N9194,AirportPivot[[AirportID]:[AirportID]],0))</f>
        <v>68</v>
      </c>
    </row>
    <row r="9195" spans="1:18" x14ac:dyDescent="0.25">
      <c r="A9195" s="3" t="s">
        <v>9227</v>
      </c>
      <c r="B9195" s="12">
        <v>42066</v>
      </c>
      <c r="C9195" s="4" t="s">
        <v>17</v>
      </c>
      <c r="D9195" s="4">
        <v>3.7</v>
      </c>
      <c r="E9195" s="4">
        <v>172</v>
      </c>
      <c r="F9195" s="5">
        <v>0.52083333333333337</v>
      </c>
      <c r="G9195" s="6">
        <v>350</v>
      </c>
      <c r="H9195" s="7">
        <v>57750</v>
      </c>
      <c r="I9195" s="7">
        <f>FlightsPivot[[#This Row],[Total Fare]]*10%</f>
        <v>5775</v>
      </c>
      <c r="J9195" s="7">
        <f>FlightsPivot[[#This Row],[Total Fare]]+FlightsPivot[[#This Row],[10% tax ]]</f>
        <v>63525</v>
      </c>
      <c r="K9195" s="4">
        <v>3</v>
      </c>
      <c r="L9195" s="4">
        <v>2015</v>
      </c>
      <c r="M9195" t="str">
        <f>INDEX(RoutesPivot[DepAirport],MATCH($C9195,RoutesPivot[[RouteID]:[RouteID]],0))</f>
        <v>ORD</v>
      </c>
      <c r="N9195" t="str">
        <f>INDEX(RoutesPivot[AirportID],MATCH($C9195,RoutesPivot[[RouteID]:[RouteID]],0))</f>
        <v>LAX</v>
      </c>
      <c r="O9195">
        <f>INDEX(RoutesPivot[Distance],MATCH($C9195,RoutesPivot[[RouteID]:[RouteID]],0))</f>
        <v>1518</v>
      </c>
      <c r="P9195">
        <f>INDEX(RoutesPivot[ListPrice],MATCH($C9195,RoutesPivot[[RouteID]:[RouteID]],0))</f>
        <v>350</v>
      </c>
      <c r="Q9195" t="str">
        <f>INDEX(AirportPivot[AirportName],MATCH($N9195,AirportPivot[[AirportID]:[AirportID]],0))</f>
        <v>Los Angeles International</v>
      </c>
      <c r="R9195">
        <f>INDEX(AirportPivot[Gates (number of available)],MATCH($N9195,AirportPivot[[AirportID]:[AirportID]],0))</f>
        <v>86</v>
      </c>
    </row>
    <row r="9196" spans="1:18" x14ac:dyDescent="0.25">
      <c r="A9196" s="3" t="s">
        <v>9228</v>
      </c>
      <c r="B9196" s="12">
        <v>42282</v>
      </c>
      <c r="C9196" s="4" t="s">
        <v>70</v>
      </c>
      <c r="D9196" s="4">
        <v>2.7</v>
      </c>
      <c r="E9196" s="4">
        <v>46</v>
      </c>
      <c r="F9196" s="5">
        <v>0.70833333333333337</v>
      </c>
      <c r="G9196" s="6">
        <v>275</v>
      </c>
      <c r="H9196" s="7">
        <v>45375</v>
      </c>
      <c r="I9196" s="7">
        <f>FlightsPivot[[#This Row],[Total Fare]]*10%</f>
        <v>4537.5</v>
      </c>
      <c r="J9196" s="7">
        <f>FlightsPivot[[#This Row],[Total Fare]]+FlightsPivot[[#This Row],[10% tax ]]</f>
        <v>49912.5</v>
      </c>
      <c r="K9196" s="4">
        <v>10</v>
      </c>
      <c r="L9196" s="4">
        <v>2015</v>
      </c>
      <c r="M9196" t="str">
        <f>INDEX(RoutesPivot[DepAirport],MATCH($C9196,RoutesPivot[[RouteID]:[RouteID]],0))</f>
        <v>ORD</v>
      </c>
      <c r="N9196" t="str">
        <f>INDEX(RoutesPivot[AirportID],MATCH($C9196,RoutesPivot[[RouteID]:[RouteID]],0))</f>
        <v>LAS</v>
      </c>
      <c r="O9196">
        <f>INDEX(RoutesPivot[Distance],MATCH($C9196,RoutesPivot[[RouteID]:[RouteID]],0))</f>
        <v>1100</v>
      </c>
      <c r="P9196">
        <f>INDEX(RoutesPivot[ListPrice],MATCH($C9196,RoutesPivot[[RouteID]:[RouteID]],0))</f>
        <v>275</v>
      </c>
      <c r="Q9196" t="str">
        <f>INDEX(AirportPivot[AirportName],MATCH($N9196,AirportPivot[[AirportID]:[AirportID]],0))</f>
        <v>McCarran International</v>
      </c>
      <c r="R9196">
        <f>INDEX(AirportPivot[Gates (number of available)],MATCH($N9196,AirportPivot[[AirportID]:[AirportID]],0))</f>
        <v>68</v>
      </c>
    </row>
    <row r="9197" spans="1:18" x14ac:dyDescent="0.25">
      <c r="A9197" s="3" t="s">
        <v>9229</v>
      </c>
      <c r="B9197" s="12">
        <v>41908</v>
      </c>
      <c r="C9197" s="4" t="s">
        <v>23</v>
      </c>
      <c r="D9197" s="4">
        <v>2.6</v>
      </c>
      <c r="E9197" s="4">
        <v>4</v>
      </c>
      <c r="F9197" s="5">
        <v>0.29166666666666669</v>
      </c>
      <c r="G9197" s="6">
        <v>300</v>
      </c>
      <c r="H9197" s="7">
        <v>55500</v>
      </c>
      <c r="I9197" s="7">
        <f>FlightsPivot[[#This Row],[Total Fare]]*10%</f>
        <v>5550</v>
      </c>
      <c r="J9197" s="7">
        <f>FlightsPivot[[#This Row],[Total Fare]]+FlightsPivot[[#This Row],[10% tax ]]</f>
        <v>61050</v>
      </c>
      <c r="K9197" s="4">
        <v>9</v>
      </c>
      <c r="L9197" s="4">
        <v>2014</v>
      </c>
      <c r="M9197" t="str">
        <f>INDEX(RoutesPivot[DepAirport],MATCH($C9197,RoutesPivot[[RouteID]:[RouteID]],0))</f>
        <v>ORD</v>
      </c>
      <c r="N9197" t="str">
        <f>INDEX(RoutesPivot[AirportID],MATCH($C9197,RoutesPivot[[RouteID]:[RouteID]],0))</f>
        <v>DEN</v>
      </c>
      <c r="O9197">
        <f>INDEX(RoutesPivot[Distance],MATCH($C9197,RoutesPivot[[RouteID]:[RouteID]],0))</f>
        <v>800</v>
      </c>
      <c r="P9197">
        <f>INDEX(RoutesPivot[ListPrice],MATCH($C9197,RoutesPivot[[RouteID]:[RouteID]],0))</f>
        <v>300</v>
      </c>
      <c r="Q9197" t="str">
        <f>INDEX(AirportPivot[AirportName],MATCH($N9197,AirportPivot[[AirportID]:[AirportID]],0))</f>
        <v>Denver International</v>
      </c>
      <c r="R9197">
        <f>INDEX(AirportPivot[Gates (number of available)],MATCH($N9197,AirportPivot[[AirportID]:[AirportID]],0))</f>
        <v>75</v>
      </c>
    </row>
    <row r="9198" spans="1:18" x14ac:dyDescent="0.25">
      <c r="A9198" s="3" t="s">
        <v>9230</v>
      </c>
      <c r="B9198" s="12">
        <v>42210</v>
      </c>
      <c r="C9198" s="4" t="s">
        <v>37</v>
      </c>
      <c r="D9198" s="4">
        <v>1.3</v>
      </c>
      <c r="E9198" s="4">
        <v>6</v>
      </c>
      <c r="F9198" s="5">
        <v>0.54166666666666663</v>
      </c>
      <c r="G9198" s="6">
        <v>385</v>
      </c>
      <c r="H9198" s="7">
        <v>71225</v>
      </c>
      <c r="I9198" s="7">
        <f>FlightsPivot[[#This Row],[Total Fare]]*10%</f>
        <v>7122.5</v>
      </c>
      <c r="J9198" s="7">
        <f>FlightsPivot[[#This Row],[Total Fare]]+FlightsPivot[[#This Row],[10% tax ]]</f>
        <v>78347.5</v>
      </c>
      <c r="K9198" s="4">
        <v>7</v>
      </c>
      <c r="L9198" s="4">
        <v>2015</v>
      </c>
      <c r="M9198" t="str">
        <f>INDEX(RoutesPivot[DepAirport],MATCH($C9198,RoutesPivot[[RouteID]:[RouteID]],0))</f>
        <v>ORD</v>
      </c>
      <c r="N9198" t="str">
        <f>INDEX(RoutesPivot[AirportID],MATCH($C9198,RoutesPivot[[RouteID]:[RouteID]],0))</f>
        <v>SEA</v>
      </c>
      <c r="O9198">
        <f>INDEX(RoutesPivot[Distance],MATCH($C9198,RoutesPivot[[RouteID]:[RouteID]],0))</f>
        <v>1500</v>
      </c>
      <c r="P9198">
        <f>INDEX(RoutesPivot[ListPrice],MATCH($C9198,RoutesPivot[[RouteID]:[RouteID]],0))</f>
        <v>350</v>
      </c>
      <c r="Q9198" t="str">
        <f>INDEX(AirportPivot[AirportName],MATCH($N9198,AirportPivot[[AirportID]:[AirportID]],0))</f>
        <v>Seattle-Tacoma International</v>
      </c>
      <c r="R9198">
        <f>INDEX(AirportPivot[Gates (number of available)],MATCH($N9198,AirportPivot[[AirportID]:[AirportID]],0))</f>
        <v>58</v>
      </c>
    </row>
    <row r="9199" spans="1:18" x14ac:dyDescent="0.25">
      <c r="A9199" s="3" t="s">
        <v>9231</v>
      </c>
      <c r="B9199" s="12">
        <v>41790</v>
      </c>
      <c r="C9199" s="4" t="s">
        <v>27</v>
      </c>
      <c r="D9199" s="4">
        <v>9.6</v>
      </c>
      <c r="E9199" s="4">
        <v>137</v>
      </c>
      <c r="F9199" s="5">
        <v>0.75</v>
      </c>
      <c r="G9199" s="6">
        <v>200</v>
      </c>
      <c r="H9199" s="7">
        <v>37000</v>
      </c>
      <c r="I9199" s="7">
        <f>FlightsPivot[[#This Row],[Total Fare]]*10%</f>
        <v>3700</v>
      </c>
      <c r="J9199" s="7">
        <f>FlightsPivot[[#This Row],[Total Fare]]+FlightsPivot[[#This Row],[10% tax ]]</f>
        <v>40700</v>
      </c>
      <c r="K9199" s="4">
        <v>5</v>
      </c>
      <c r="L9199" s="4">
        <v>2014</v>
      </c>
      <c r="M9199" t="str">
        <f>INDEX(RoutesPivot[DepAirport],MATCH($C9199,RoutesPivot[[RouteID]:[RouteID]],0))</f>
        <v>ORD</v>
      </c>
      <c r="N9199" t="str">
        <f>INDEX(RoutesPivot[AirportID],MATCH($C9199,RoutesPivot[[RouteID]:[RouteID]],0))</f>
        <v>ATL</v>
      </c>
      <c r="O9199">
        <f>INDEX(RoutesPivot[Distance],MATCH($C9199,RoutesPivot[[RouteID]:[RouteID]],0))</f>
        <v>510</v>
      </c>
      <c r="P9199">
        <f>INDEX(RoutesPivot[ListPrice],MATCH($C9199,RoutesPivot[[RouteID]:[RouteID]],0))</f>
        <v>200</v>
      </c>
      <c r="Q9199" t="str">
        <f>INDEX(AirportPivot[AirportName],MATCH($N9199,AirportPivot[[AirportID]:[AirportID]],0))</f>
        <v>Hartsfield-Jackson Atlanta International</v>
      </c>
      <c r="R9199">
        <f>INDEX(AirportPivot[Gates (number of available)],MATCH($N9199,AirportPivot[[AirportID]:[AirportID]],0))</f>
        <v>100</v>
      </c>
    </row>
    <row r="9200" spans="1:18" x14ac:dyDescent="0.25">
      <c r="A9200" s="3" t="s">
        <v>9232</v>
      </c>
      <c r="B9200" s="12">
        <v>41749</v>
      </c>
      <c r="C9200" s="4" t="s">
        <v>53</v>
      </c>
      <c r="D9200" s="4">
        <v>3.7</v>
      </c>
      <c r="E9200" s="4">
        <v>98</v>
      </c>
      <c r="F9200" s="5">
        <v>0.79166666666666663</v>
      </c>
      <c r="G9200" s="6">
        <v>300</v>
      </c>
      <c r="H9200" s="7">
        <v>55500</v>
      </c>
      <c r="I9200" s="7">
        <f>FlightsPivot[[#This Row],[Total Fare]]*10%</f>
        <v>5550</v>
      </c>
      <c r="J9200" s="7">
        <f>FlightsPivot[[#This Row],[Total Fare]]+FlightsPivot[[#This Row],[10% tax ]]</f>
        <v>61050</v>
      </c>
      <c r="K9200" s="4">
        <v>4</v>
      </c>
      <c r="L9200" s="4">
        <v>2014</v>
      </c>
      <c r="M9200" t="str">
        <f>INDEX(RoutesPivot[DepAirport],MATCH($C9200,RoutesPivot[[RouteID]:[RouteID]],0))</f>
        <v>ORD</v>
      </c>
      <c r="N9200" t="str">
        <f>INDEX(RoutesPivot[AirportID],MATCH($C9200,RoutesPivot[[RouteID]:[RouteID]],0))</f>
        <v>FLL</v>
      </c>
      <c r="O9200">
        <f>INDEX(RoutesPivot[Distance],MATCH($C9200,RoutesPivot[[RouteID]:[RouteID]],0))</f>
        <v>940</v>
      </c>
      <c r="P9200">
        <f>INDEX(RoutesPivot[ListPrice],MATCH($C9200,RoutesPivot[[RouteID]:[RouteID]],0))</f>
        <v>300</v>
      </c>
      <c r="Q9200" t="str">
        <f>INDEX(AirportPivot[AirportName],MATCH($N9200,AirportPivot[[AirportID]:[AirportID]],0))</f>
        <v>Fort Lauderdale/Hollywood International</v>
      </c>
      <c r="R9200">
        <f>INDEX(AirportPivot[Gates (number of available)],MATCH($N9200,AirportPivot[[AirportID]:[AirportID]],0))</f>
        <v>55</v>
      </c>
    </row>
    <row r="9201" spans="1:18" x14ac:dyDescent="0.25">
      <c r="A9201" s="3" t="s">
        <v>9233</v>
      </c>
      <c r="B9201" s="12">
        <v>42357</v>
      </c>
      <c r="C9201" s="4" t="s">
        <v>47</v>
      </c>
      <c r="D9201" s="4">
        <v>2.1</v>
      </c>
      <c r="E9201" s="4">
        <v>96</v>
      </c>
      <c r="F9201" s="5">
        <v>0.5</v>
      </c>
      <c r="G9201" s="6">
        <v>250</v>
      </c>
      <c r="H9201" s="7">
        <v>46250</v>
      </c>
      <c r="I9201" s="7">
        <f>FlightsPivot[[#This Row],[Total Fare]]*10%</f>
        <v>4625</v>
      </c>
      <c r="J9201" s="7">
        <f>FlightsPivot[[#This Row],[Total Fare]]+FlightsPivot[[#This Row],[10% tax ]]</f>
        <v>50875</v>
      </c>
      <c r="K9201" s="4">
        <v>12</v>
      </c>
      <c r="L9201" s="4">
        <v>2015</v>
      </c>
      <c r="M9201" t="str">
        <f>INDEX(RoutesPivot[DepAirport],MATCH($C9201,RoutesPivot[[RouteID]:[RouteID]],0))</f>
        <v>ORD</v>
      </c>
      <c r="N9201" t="str">
        <f>INDEX(RoutesPivot[AirportID],MATCH($C9201,RoutesPivot[[RouteID]:[RouteID]],0))</f>
        <v>PHX</v>
      </c>
      <c r="O9201">
        <f>INDEX(RoutesPivot[Distance],MATCH($C9201,RoutesPivot[[RouteID]:[RouteID]],0))</f>
        <v>1200</v>
      </c>
      <c r="P9201">
        <f>INDEX(RoutesPivot[ListPrice],MATCH($C9201,RoutesPivot[[RouteID]:[RouteID]],0))</f>
        <v>250</v>
      </c>
      <c r="Q9201" t="str">
        <f>INDEX(AirportPivot[AirportName],MATCH($N9201,AirportPivot[[AirportID]:[AirportID]],0))</f>
        <v>Phoenix Sky Harbor International</v>
      </c>
      <c r="R9201">
        <f>INDEX(AirportPivot[Gates (number of available)],MATCH($N9201,AirportPivot[[AirportID]:[AirportID]],0))</f>
        <v>60</v>
      </c>
    </row>
    <row r="9202" spans="1:18" x14ac:dyDescent="0.25">
      <c r="A9202" s="3" t="s">
        <v>9234</v>
      </c>
      <c r="B9202" s="12">
        <v>41653</v>
      </c>
      <c r="C9202" s="4" t="s">
        <v>25</v>
      </c>
      <c r="D9202" s="4">
        <v>1.2</v>
      </c>
      <c r="E9202" s="4">
        <v>33</v>
      </c>
      <c r="F9202" s="5">
        <v>0.875</v>
      </c>
      <c r="G9202" s="6">
        <v>200</v>
      </c>
      <c r="H9202" s="7">
        <v>37000</v>
      </c>
      <c r="I9202" s="7">
        <f>FlightsPivot[[#This Row],[Total Fare]]*10%</f>
        <v>3700</v>
      </c>
      <c r="J9202" s="7">
        <f>FlightsPivot[[#This Row],[Total Fare]]+FlightsPivot[[#This Row],[10% tax ]]</f>
        <v>40700</v>
      </c>
      <c r="K9202" s="4">
        <v>1</v>
      </c>
      <c r="L9202" s="4">
        <v>2014</v>
      </c>
      <c r="M9202" t="str">
        <f>INDEX(RoutesPivot[DepAirport],MATCH($C9202,RoutesPivot[[RouteID]:[RouteID]],0))</f>
        <v>ORD</v>
      </c>
      <c r="N9202" t="str">
        <f>INDEX(RoutesPivot[AirportID],MATCH($C9202,RoutesPivot[[RouteID]:[RouteID]],0))</f>
        <v>DFW</v>
      </c>
      <c r="O9202">
        <f>INDEX(RoutesPivot[Distance],MATCH($C9202,RoutesPivot[[RouteID]:[RouteID]],0))</f>
        <v>700</v>
      </c>
      <c r="P9202">
        <f>INDEX(RoutesPivot[ListPrice],MATCH($C9202,RoutesPivot[[RouteID]:[RouteID]],0))</f>
        <v>200</v>
      </c>
      <c r="Q9202" t="str">
        <f>INDEX(AirportPivot[AirportName],MATCH($N9202,AirportPivot[[AirportID]:[AirportID]],0))</f>
        <v>Dallas/Fort Worth International</v>
      </c>
      <c r="R9202">
        <f>INDEX(AirportPivot[Gates (number of available)],MATCH($N9202,AirportPivot[[AirportID]:[AirportID]],0))</f>
        <v>130</v>
      </c>
    </row>
    <row r="9203" spans="1:18" x14ac:dyDescent="0.25">
      <c r="A9203" s="3" t="s">
        <v>9235</v>
      </c>
      <c r="B9203" s="12">
        <v>41803</v>
      </c>
      <c r="C9203" s="4" t="s">
        <v>47</v>
      </c>
      <c r="D9203" s="4">
        <v>2.8</v>
      </c>
      <c r="E9203" s="4">
        <v>120</v>
      </c>
      <c r="F9203" s="5">
        <v>0.375</v>
      </c>
      <c r="G9203" s="6">
        <v>275</v>
      </c>
      <c r="H9203" s="7">
        <v>50875</v>
      </c>
      <c r="I9203" s="7">
        <f>FlightsPivot[[#This Row],[Total Fare]]*10%</f>
        <v>5087.5</v>
      </c>
      <c r="J9203" s="7">
        <f>FlightsPivot[[#This Row],[Total Fare]]+FlightsPivot[[#This Row],[10% tax ]]</f>
        <v>55962.5</v>
      </c>
      <c r="K9203" s="4">
        <v>6</v>
      </c>
      <c r="L9203" s="4">
        <v>2014</v>
      </c>
      <c r="M9203" t="str">
        <f>INDEX(RoutesPivot[DepAirport],MATCH($C9203,RoutesPivot[[RouteID]:[RouteID]],0))</f>
        <v>ORD</v>
      </c>
      <c r="N9203" t="str">
        <f>INDEX(RoutesPivot[AirportID],MATCH($C9203,RoutesPivot[[RouteID]:[RouteID]],0))</f>
        <v>PHX</v>
      </c>
      <c r="O9203">
        <f>INDEX(RoutesPivot[Distance],MATCH($C9203,RoutesPivot[[RouteID]:[RouteID]],0))</f>
        <v>1200</v>
      </c>
      <c r="P9203">
        <f>INDEX(RoutesPivot[ListPrice],MATCH($C9203,RoutesPivot[[RouteID]:[RouteID]],0))</f>
        <v>250</v>
      </c>
      <c r="Q9203" t="str">
        <f>INDEX(AirportPivot[AirportName],MATCH($N9203,AirportPivot[[AirportID]:[AirportID]],0))</f>
        <v>Phoenix Sky Harbor International</v>
      </c>
      <c r="R9203">
        <f>INDEX(AirportPivot[Gates (number of available)],MATCH($N9203,AirportPivot[[AirportID]:[AirportID]],0))</f>
        <v>60</v>
      </c>
    </row>
    <row r="9204" spans="1:18" x14ac:dyDescent="0.25">
      <c r="A9204" s="3" t="s">
        <v>9236</v>
      </c>
      <c r="B9204" s="12">
        <v>42019</v>
      </c>
      <c r="C9204" s="4" t="s">
        <v>17</v>
      </c>
      <c r="D9204" s="4">
        <v>4.7</v>
      </c>
      <c r="E9204" s="4">
        <v>26</v>
      </c>
      <c r="F9204" s="5">
        <v>0.70833333333333337</v>
      </c>
      <c r="G9204" s="6">
        <v>350</v>
      </c>
      <c r="H9204" s="7">
        <v>64750</v>
      </c>
      <c r="I9204" s="7">
        <f>FlightsPivot[[#This Row],[Total Fare]]*10%</f>
        <v>6475</v>
      </c>
      <c r="J9204" s="7">
        <f>FlightsPivot[[#This Row],[Total Fare]]+FlightsPivot[[#This Row],[10% tax ]]</f>
        <v>71225</v>
      </c>
      <c r="K9204" s="4">
        <v>1</v>
      </c>
      <c r="L9204" s="4">
        <v>2015</v>
      </c>
      <c r="M9204" t="str">
        <f>INDEX(RoutesPivot[DepAirport],MATCH($C9204,RoutesPivot[[RouteID]:[RouteID]],0))</f>
        <v>ORD</v>
      </c>
      <c r="N9204" t="str">
        <f>INDEX(RoutesPivot[AirportID],MATCH($C9204,RoutesPivot[[RouteID]:[RouteID]],0))</f>
        <v>LAX</v>
      </c>
      <c r="O9204">
        <f>INDEX(RoutesPivot[Distance],MATCH($C9204,RoutesPivot[[RouteID]:[RouteID]],0))</f>
        <v>1518</v>
      </c>
      <c r="P9204">
        <f>INDEX(RoutesPivot[ListPrice],MATCH($C9204,RoutesPivot[[RouteID]:[RouteID]],0))</f>
        <v>350</v>
      </c>
      <c r="Q9204" t="str">
        <f>INDEX(AirportPivot[AirportName],MATCH($N9204,AirportPivot[[AirportID]:[AirportID]],0))</f>
        <v>Los Angeles International</v>
      </c>
      <c r="R9204">
        <f>INDEX(AirportPivot[Gates (number of available)],MATCH($N9204,AirportPivot[[AirportID]:[AirportID]],0))</f>
        <v>86</v>
      </c>
    </row>
    <row r="9205" spans="1:18" x14ac:dyDescent="0.25">
      <c r="A9205" s="3" t="s">
        <v>9237</v>
      </c>
      <c r="B9205" s="12">
        <v>41776</v>
      </c>
      <c r="C9205" s="4" t="s">
        <v>13</v>
      </c>
      <c r="D9205" s="4">
        <v>0.4</v>
      </c>
      <c r="E9205" s="4">
        <v>153</v>
      </c>
      <c r="F9205" s="5">
        <v>0.79166666666666663</v>
      </c>
      <c r="G9205" s="6">
        <v>250</v>
      </c>
      <c r="H9205" s="7">
        <v>41250</v>
      </c>
      <c r="I9205" s="7">
        <f>FlightsPivot[[#This Row],[Total Fare]]*10%</f>
        <v>4125</v>
      </c>
      <c r="J9205" s="7">
        <f>FlightsPivot[[#This Row],[Total Fare]]+FlightsPivot[[#This Row],[10% tax ]]</f>
        <v>45375</v>
      </c>
      <c r="K9205" s="4">
        <v>5</v>
      </c>
      <c r="L9205" s="4">
        <v>2014</v>
      </c>
      <c r="M9205" t="str">
        <f>INDEX(RoutesPivot[DepAirport],MATCH($C9205,RoutesPivot[[RouteID]:[RouteID]],0))</f>
        <v>ORD</v>
      </c>
      <c r="N9205" t="str">
        <f>INDEX(RoutesPivot[AirportID],MATCH($C9205,RoutesPivot[[RouteID]:[RouteID]],0))</f>
        <v>JFK</v>
      </c>
      <c r="O9205">
        <f>INDEX(RoutesPivot[Distance],MATCH($C9205,RoutesPivot[[RouteID]:[RouteID]],0))</f>
        <v>619</v>
      </c>
      <c r="P9205">
        <f>INDEX(RoutesPivot[ListPrice],MATCH($C9205,RoutesPivot[[RouteID]:[RouteID]],0))</f>
        <v>250</v>
      </c>
      <c r="Q9205" t="str">
        <f>INDEX(AirportPivot[AirportName],MATCH($N9205,AirportPivot[[AirportID]:[AirportID]],0))</f>
        <v>John F Kennedy International</v>
      </c>
      <c r="R9205">
        <f>INDEX(AirportPivot[Gates (number of available)],MATCH($N9205,AirportPivot[[AirportID]:[AirportID]],0))</f>
        <v>120</v>
      </c>
    </row>
    <row r="9206" spans="1:18" x14ac:dyDescent="0.25">
      <c r="A9206" s="3" t="s">
        <v>9238</v>
      </c>
      <c r="B9206" s="12">
        <v>41715</v>
      </c>
      <c r="C9206" s="4" t="s">
        <v>50</v>
      </c>
      <c r="D9206" s="4">
        <v>1.9</v>
      </c>
      <c r="E9206" s="4">
        <v>117</v>
      </c>
      <c r="F9206" s="5">
        <v>0.33333333333333331</v>
      </c>
      <c r="G9206" s="6">
        <v>275</v>
      </c>
      <c r="H9206" s="7">
        <v>50875</v>
      </c>
      <c r="I9206" s="7">
        <f>FlightsPivot[[#This Row],[Total Fare]]*10%</f>
        <v>5087.5</v>
      </c>
      <c r="J9206" s="7">
        <f>FlightsPivot[[#This Row],[Total Fare]]+FlightsPivot[[#This Row],[10% tax ]]</f>
        <v>55962.5</v>
      </c>
      <c r="K9206" s="4">
        <v>3</v>
      </c>
      <c r="L9206" s="4">
        <v>2014</v>
      </c>
      <c r="M9206" t="str">
        <f>INDEX(RoutesPivot[DepAirport],MATCH($C9206,RoutesPivot[[RouteID]:[RouteID]],0))</f>
        <v>ORD</v>
      </c>
      <c r="N9206" t="str">
        <f>INDEX(RoutesPivot[AirportID],MATCH($C9206,RoutesPivot[[RouteID]:[RouteID]],0))</f>
        <v>LGA</v>
      </c>
      <c r="O9206">
        <f>INDEX(RoutesPivot[Distance],MATCH($C9206,RoutesPivot[[RouteID]:[RouteID]],0))</f>
        <v>610</v>
      </c>
      <c r="P9206">
        <f>INDEX(RoutesPivot[ListPrice],MATCH($C9206,RoutesPivot[[RouteID]:[RouteID]],0))</f>
        <v>275</v>
      </c>
      <c r="Q9206" t="str">
        <f>INDEX(AirportPivot[AirportName],MATCH($N9206,AirportPivot[[AirportID]:[AirportID]],0))</f>
        <v>Laguardia</v>
      </c>
      <c r="R9206">
        <f>INDEX(AirportPivot[Gates (number of available)],MATCH($N9206,AirportPivot[[AirportID]:[AirportID]],0))</f>
        <v>66</v>
      </c>
    </row>
    <row r="9207" spans="1:18" x14ac:dyDescent="0.25">
      <c r="A9207" s="3" t="s">
        <v>9239</v>
      </c>
      <c r="B9207" s="12">
        <v>42357</v>
      </c>
      <c r="C9207" s="4" t="s">
        <v>21</v>
      </c>
      <c r="D9207" s="4">
        <v>2</v>
      </c>
      <c r="E9207" s="4">
        <v>125</v>
      </c>
      <c r="F9207" s="5">
        <v>0.70833333333333337</v>
      </c>
      <c r="G9207" s="6">
        <v>125</v>
      </c>
      <c r="H9207" s="7">
        <v>23125</v>
      </c>
      <c r="I9207" s="7">
        <f>FlightsPivot[[#This Row],[Total Fare]]*10%</f>
        <v>2312.5</v>
      </c>
      <c r="J9207" s="7">
        <f>FlightsPivot[[#This Row],[Total Fare]]+FlightsPivot[[#This Row],[10% tax ]]</f>
        <v>25437.5</v>
      </c>
      <c r="K9207" s="4">
        <v>12</v>
      </c>
      <c r="L9207" s="4">
        <v>2015</v>
      </c>
      <c r="M9207" t="str">
        <f>INDEX(RoutesPivot[DepAirport],MATCH($C9207,RoutesPivot[[RouteID]:[RouteID]],0))</f>
        <v>ORD</v>
      </c>
      <c r="N9207" t="str">
        <f>INDEX(RoutesPivot[AirportID],MATCH($C9207,RoutesPivot[[RouteID]:[RouteID]],0))</f>
        <v>CLT</v>
      </c>
      <c r="O9207">
        <f>INDEX(RoutesPivot[Distance],MATCH($C9207,RoutesPivot[[RouteID]:[RouteID]],0))</f>
        <v>700</v>
      </c>
      <c r="P9207">
        <f>INDEX(RoutesPivot[ListPrice],MATCH($C9207,RoutesPivot[[RouteID]:[RouteID]],0))</f>
        <v>125</v>
      </c>
      <c r="Q9207" t="str">
        <f>INDEX(AirportPivot[AirportName],MATCH($N9207,AirportPivot[[AirportID]:[AirportID]],0))</f>
        <v>Charlotte/Douglas International</v>
      </c>
      <c r="R9207">
        <f>INDEX(AirportPivot[Gates (number of available)],MATCH($N9207,AirportPivot[[AirportID]:[AirportID]],0))</f>
        <v>65</v>
      </c>
    </row>
    <row r="9208" spans="1:18" x14ac:dyDescent="0.25">
      <c r="A9208" s="3" t="s">
        <v>9240</v>
      </c>
      <c r="B9208" s="12">
        <v>42296</v>
      </c>
      <c r="C9208" s="4" t="s">
        <v>37</v>
      </c>
      <c r="D9208" s="4">
        <v>2.1</v>
      </c>
      <c r="E9208" s="4">
        <v>22</v>
      </c>
      <c r="F9208" s="5">
        <v>0.45833333333333331</v>
      </c>
      <c r="G9208" s="6">
        <v>350</v>
      </c>
      <c r="H9208" s="7">
        <v>64750</v>
      </c>
      <c r="I9208" s="7">
        <f>FlightsPivot[[#This Row],[Total Fare]]*10%</f>
        <v>6475</v>
      </c>
      <c r="J9208" s="7">
        <f>FlightsPivot[[#This Row],[Total Fare]]+FlightsPivot[[#This Row],[10% tax ]]</f>
        <v>71225</v>
      </c>
      <c r="K9208" s="4">
        <v>10</v>
      </c>
      <c r="L9208" s="4">
        <v>2015</v>
      </c>
      <c r="M9208" t="str">
        <f>INDEX(RoutesPivot[DepAirport],MATCH($C9208,RoutesPivot[[RouteID]:[RouteID]],0))</f>
        <v>ORD</v>
      </c>
      <c r="N9208" t="str">
        <f>INDEX(RoutesPivot[AirportID],MATCH($C9208,RoutesPivot[[RouteID]:[RouteID]],0))</f>
        <v>SEA</v>
      </c>
      <c r="O9208">
        <f>INDEX(RoutesPivot[Distance],MATCH($C9208,RoutesPivot[[RouteID]:[RouteID]],0))</f>
        <v>1500</v>
      </c>
      <c r="P9208">
        <f>INDEX(RoutesPivot[ListPrice],MATCH($C9208,RoutesPivot[[RouteID]:[RouteID]],0))</f>
        <v>350</v>
      </c>
      <c r="Q9208" t="str">
        <f>INDEX(AirportPivot[AirportName],MATCH($N9208,AirportPivot[[AirportID]:[AirportID]],0))</f>
        <v>Seattle-Tacoma International</v>
      </c>
      <c r="R9208">
        <f>INDEX(AirportPivot[Gates (number of available)],MATCH($N9208,AirportPivot[[AirportID]:[AirportID]],0))</f>
        <v>58</v>
      </c>
    </row>
    <row r="9209" spans="1:18" x14ac:dyDescent="0.25">
      <c r="A9209" s="3" t="s">
        <v>9241</v>
      </c>
      <c r="B9209" s="12">
        <v>41715</v>
      </c>
      <c r="C9209" s="4" t="s">
        <v>11</v>
      </c>
      <c r="D9209" s="4">
        <v>2.6</v>
      </c>
      <c r="E9209" s="4">
        <v>114</v>
      </c>
      <c r="F9209" s="5">
        <v>0.33333333333333331</v>
      </c>
      <c r="G9209" s="6">
        <v>300</v>
      </c>
      <c r="H9209" s="7">
        <v>55500</v>
      </c>
      <c r="I9209" s="7">
        <f>FlightsPivot[[#This Row],[Total Fare]]*10%</f>
        <v>5550</v>
      </c>
      <c r="J9209" s="7">
        <f>FlightsPivot[[#This Row],[Total Fare]]+FlightsPivot[[#This Row],[10% tax ]]</f>
        <v>61050</v>
      </c>
      <c r="K9209" s="4">
        <v>3</v>
      </c>
      <c r="L9209" s="4">
        <v>2014</v>
      </c>
      <c r="M9209" t="str">
        <f>INDEX(RoutesPivot[DepAirport],MATCH($C9209,RoutesPivot[[RouteID]:[RouteID]],0))</f>
        <v>ORD</v>
      </c>
      <c r="N9209" t="str">
        <f>INDEX(RoutesPivot[AirportID],MATCH($C9209,RoutesPivot[[RouteID]:[RouteID]],0))</f>
        <v>BOS</v>
      </c>
      <c r="O9209">
        <f>INDEX(RoutesPivot[Distance],MATCH($C9209,RoutesPivot[[RouteID]:[RouteID]],0))</f>
        <v>730</v>
      </c>
      <c r="P9209">
        <f>INDEX(RoutesPivot[ListPrice],MATCH($C9209,RoutesPivot[[RouteID]:[RouteID]],0))</f>
        <v>300</v>
      </c>
      <c r="Q9209" t="str">
        <f>INDEX(AirportPivot[AirportName],MATCH($N9209,AirportPivot[[AirportID]:[AirportID]],0))</f>
        <v>General Edward Lawrence Logan International</v>
      </c>
      <c r="R9209">
        <f>INDEX(AirportPivot[Gates (number of available)],MATCH($N9209,AirportPivot[[AirportID]:[AirportID]],0))</f>
        <v>63</v>
      </c>
    </row>
    <row r="9210" spans="1:18" x14ac:dyDescent="0.25">
      <c r="A9210" s="3" t="s">
        <v>9242</v>
      </c>
      <c r="B9210" s="12">
        <v>41824</v>
      </c>
      <c r="C9210" s="4" t="s">
        <v>27</v>
      </c>
      <c r="D9210" s="4">
        <v>9.8000000000000007</v>
      </c>
      <c r="E9210" s="4">
        <v>18</v>
      </c>
      <c r="F9210" s="5">
        <v>0.79166666666666663</v>
      </c>
      <c r="G9210" s="6">
        <v>220</v>
      </c>
      <c r="H9210" s="7">
        <v>40700</v>
      </c>
      <c r="I9210" s="7">
        <f>FlightsPivot[[#This Row],[Total Fare]]*10%</f>
        <v>4070</v>
      </c>
      <c r="J9210" s="7">
        <f>FlightsPivot[[#This Row],[Total Fare]]+FlightsPivot[[#This Row],[10% tax ]]</f>
        <v>44770</v>
      </c>
      <c r="K9210" s="4">
        <v>7</v>
      </c>
      <c r="L9210" s="4">
        <v>2014</v>
      </c>
      <c r="M9210" t="str">
        <f>INDEX(RoutesPivot[DepAirport],MATCH($C9210,RoutesPivot[[RouteID]:[RouteID]],0))</f>
        <v>ORD</v>
      </c>
      <c r="N9210" t="str">
        <f>INDEX(RoutesPivot[AirportID],MATCH($C9210,RoutesPivot[[RouteID]:[RouteID]],0))</f>
        <v>ATL</v>
      </c>
      <c r="O9210">
        <f>INDEX(RoutesPivot[Distance],MATCH($C9210,RoutesPivot[[RouteID]:[RouteID]],0))</f>
        <v>510</v>
      </c>
      <c r="P9210">
        <f>INDEX(RoutesPivot[ListPrice],MATCH($C9210,RoutesPivot[[RouteID]:[RouteID]],0))</f>
        <v>200</v>
      </c>
      <c r="Q9210" t="str">
        <f>INDEX(AirportPivot[AirportName],MATCH($N9210,AirportPivot[[AirportID]:[AirportID]],0))</f>
        <v>Hartsfield-Jackson Atlanta International</v>
      </c>
      <c r="R9210">
        <f>INDEX(AirportPivot[Gates (number of available)],MATCH($N9210,AirportPivot[[AirportID]:[AirportID]],0))</f>
        <v>100</v>
      </c>
    </row>
    <row r="9211" spans="1:18" x14ac:dyDescent="0.25">
      <c r="A9211" s="3" t="s">
        <v>9243</v>
      </c>
      <c r="B9211" s="12">
        <v>42017</v>
      </c>
      <c r="C9211" s="4" t="s">
        <v>40</v>
      </c>
      <c r="D9211" s="4">
        <v>0.1</v>
      </c>
      <c r="E9211" s="4">
        <v>56</v>
      </c>
      <c r="F9211" s="5">
        <v>0.375</v>
      </c>
      <c r="G9211" s="6">
        <v>115</v>
      </c>
      <c r="H9211" s="7">
        <v>18975</v>
      </c>
      <c r="I9211" s="7">
        <f>FlightsPivot[[#This Row],[Total Fare]]*10%</f>
        <v>1897.5</v>
      </c>
      <c r="J9211" s="7">
        <f>FlightsPivot[[#This Row],[Total Fare]]+FlightsPivot[[#This Row],[10% tax ]]</f>
        <v>20872.5</v>
      </c>
      <c r="K9211" s="4">
        <v>1</v>
      </c>
      <c r="L9211" s="4">
        <v>2015</v>
      </c>
      <c r="M9211" t="str">
        <f>INDEX(RoutesPivot[DepAirport],MATCH($C9211,RoutesPivot[[RouteID]:[RouteID]],0))</f>
        <v>ORD</v>
      </c>
      <c r="N9211" t="str">
        <f>INDEX(RoutesPivot[AirportID],MATCH($C9211,RoutesPivot[[RouteID]:[RouteID]],0))</f>
        <v>MSP</v>
      </c>
      <c r="O9211">
        <f>INDEX(RoutesPivot[Distance],MATCH($C9211,RoutesPivot[[RouteID]:[RouteID]],0))</f>
        <v>300</v>
      </c>
      <c r="P9211">
        <f>INDEX(RoutesPivot[ListPrice],MATCH($C9211,RoutesPivot[[RouteID]:[RouteID]],0))</f>
        <v>115</v>
      </c>
      <c r="Q9211" t="str">
        <f>INDEX(AirportPivot[AirportName],MATCH($N9211,AirportPivot[[AirportID]:[AirportID]],0))</f>
        <v>Minneapolis-St Paul International/Wold-Chamberlain</v>
      </c>
      <c r="R9211">
        <f>INDEX(AirportPivot[Gates (number of available)],MATCH($N9211,AirportPivot[[AirportID]:[AirportID]],0))</f>
        <v>65</v>
      </c>
    </row>
    <row r="9212" spans="1:18" x14ac:dyDescent="0.25">
      <c r="A9212" s="3" t="s">
        <v>9244</v>
      </c>
      <c r="B9212" s="12">
        <v>41709</v>
      </c>
      <c r="C9212" s="4" t="s">
        <v>40</v>
      </c>
      <c r="D9212" s="4">
        <v>2.1</v>
      </c>
      <c r="E9212" s="4">
        <v>46</v>
      </c>
      <c r="F9212" s="5">
        <v>0.47916666666666669</v>
      </c>
      <c r="G9212" s="6">
        <v>115</v>
      </c>
      <c r="H9212" s="7">
        <v>18975</v>
      </c>
      <c r="I9212" s="7">
        <f>FlightsPivot[[#This Row],[Total Fare]]*10%</f>
        <v>1897.5</v>
      </c>
      <c r="J9212" s="7">
        <f>FlightsPivot[[#This Row],[Total Fare]]+FlightsPivot[[#This Row],[10% tax ]]</f>
        <v>20872.5</v>
      </c>
      <c r="K9212" s="4">
        <v>3</v>
      </c>
      <c r="L9212" s="4">
        <v>2014</v>
      </c>
      <c r="M9212" t="str">
        <f>INDEX(RoutesPivot[DepAirport],MATCH($C9212,RoutesPivot[[RouteID]:[RouteID]],0))</f>
        <v>ORD</v>
      </c>
      <c r="N9212" t="str">
        <f>INDEX(RoutesPivot[AirportID],MATCH($C9212,RoutesPivot[[RouteID]:[RouteID]],0))</f>
        <v>MSP</v>
      </c>
      <c r="O9212">
        <f>INDEX(RoutesPivot[Distance],MATCH($C9212,RoutesPivot[[RouteID]:[RouteID]],0))</f>
        <v>300</v>
      </c>
      <c r="P9212">
        <f>INDEX(RoutesPivot[ListPrice],MATCH($C9212,RoutesPivot[[RouteID]:[RouteID]],0))</f>
        <v>115</v>
      </c>
      <c r="Q9212" t="str">
        <f>INDEX(AirportPivot[AirportName],MATCH($N9212,AirportPivot[[AirportID]:[AirportID]],0))</f>
        <v>Minneapolis-St Paul International/Wold-Chamberlain</v>
      </c>
      <c r="R9212">
        <f>INDEX(AirportPivot[Gates (number of available)],MATCH($N9212,AirportPivot[[AirportID]:[AirportID]],0))</f>
        <v>65</v>
      </c>
    </row>
    <row r="9213" spans="1:18" x14ac:dyDescent="0.25">
      <c r="A9213" s="3" t="s">
        <v>9245</v>
      </c>
      <c r="B9213" s="12">
        <v>41930</v>
      </c>
      <c r="C9213" s="4" t="s">
        <v>19</v>
      </c>
      <c r="D9213" s="4">
        <v>2</v>
      </c>
      <c r="E9213" s="4">
        <v>109</v>
      </c>
      <c r="F9213" s="5">
        <v>0.625</v>
      </c>
      <c r="G9213" s="6">
        <v>200</v>
      </c>
      <c r="H9213" s="7">
        <v>37000</v>
      </c>
      <c r="I9213" s="7">
        <f>FlightsPivot[[#This Row],[Total Fare]]*10%</f>
        <v>3700</v>
      </c>
      <c r="J9213" s="7">
        <f>FlightsPivot[[#This Row],[Total Fare]]+FlightsPivot[[#This Row],[10% tax ]]</f>
        <v>40700</v>
      </c>
      <c r="K9213" s="4">
        <v>10</v>
      </c>
      <c r="L9213" s="4">
        <v>2014</v>
      </c>
      <c r="M9213" t="str">
        <f>INDEX(RoutesPivot[DepAirport],MATCH($C9213,RoutesPivot[[RouteID]:[RouteID]],0))</f>
        <v>ORD</v>
      </c>
      <c r="N9213" t="str">
        <f>INDEX(RoutesPivot[AirportID],MATCH($C9213,RoutesPivot[[RouteID]:[RouteID]],0))</f>
        <v>IAH</v>
      </c>
      <c r="O9213">
        <f>INDEX(RoutesPivot[Distance],MATCH($C9213,RoutesPivot[[RouteID]:[RouteID]],0))</f>
        <v>800</v>
      </c>
      <c r="P9213">
        <f>INDEX(RoutesPivot[ListPrice],MATCH($C9213,RoutesPivot[[RouteID]:[RouteID]],0))</f>
        <v>200</v>
      </c>
      <c r="Q9213" t="str">
        <f>INDEX(AirportPivot[AirportName],MATCH($N9213,AirportPivot[[AirportID]:[AirportID]],0))</f>
        <v>George Bush Intercontinental/Houston</v>
      </c>
      <c r="R9213">
        <f>INDEX(AirportPivot[Gates (number of available)],MATCH($N9213,AirportPivot[[AirportID]:[AirportID]],0))</f>
        <v>80</v>
      </c>
    </row>
    <row r="9214" spans="1:18" x14ac:dyDescent="0.25">
      <c r="A9214" s="3" t="s">
        <v>9246</v>
      </c>
      <c r="B9214" s="12">
        <v>41833</v>
      </c>
      <c r="C9214" s="4" t="s">
        <v>47</v>
      </c>
      <c r="D9214" s="4">
        <v>0.7</v>
      </c>
      <c r="E9214" s="4">
        <v>106</v>
      </c>
      <c r="F9214" s="5">
        <v>0.29166666666666669</v>
      </c>
      <c r="G9214" s="6">
        <v>275</v>
      </c>
      <c r="H9214" s="7">
        <v>50875</v>
      </c>
      <c r="I9214" s="7">
        <f>FlightsPivot[[#This Row],[Total Fare]]*10%</f>
        <v>5087.5</v>
      </c>
      <c r="J9214" s="7">
        <f>FlightsPivot[[#This Row],[Total Fare]]+FlightsPivot[[#This Row],[10% tax ]]</f>
        <v>55962.5</v>
      </c>
      <c r="K9214" s="4">
        <v>7</v>
      </c>
      <c r="L9214" s="4">
        <v>2014</v>
      </c>
      <c r="M9214" t="str">
        <f>INDEX(RoutesPivot[DepAirport],MATCH($C9214,RoutesPivot[[RouteID]:[RouteID]],0))</f>
        <v>ORD</v>
      </c>
      <c r="N9214" t="str">
        <f>INDEX(RoutesPivot[AirportID],MATCH($C9214,RoutesPivot[[RouteID]:[RouteID]],0))</f>
        <v>PHX</v>
      </c>
      <c r="O9214">
        <f>INDEX(RoutesPivot[Distance],MATCH($C9214,RoutesPivot[[RouteID]:[RouteID]],0))</f>
        <v>1200</v>
      </c>
      <c r="P9214">
        <f>INDEX(RoutesPivot[ListPrice],MATCH($C9214,RoutesPivot[[RouteID]:[RouteID]],0))</f>
        <v>250</v>
      </c>
      <c r="Q9214" t="str">
        <f>INDEX(AirportPivot[AirportName],MATCH($N9214,AirportPivot[[AirportID]:[AirportID]],0))</f>
        <v>Phoenix Sky Harbor International</v>
      </c>
      <c r="R9214">
        <f>INDEX(AirportPivot[Gates (number of available)],MATCH($N9214,AirportPivot[[AirportID]:[AirportID]],0))</f>
        <v>60</v>
      </c>
    </row>
    <row r="9215" spans="1:18" x14ac:dyDescent="0.25">
      <c r="A9215" s="3" t="s">
        <v>9247</v>
      </c>
      <c r="B9215" s="12">
        <v>42125</v>
      </c>
      <c r="C9215" s="4" t="s">
        <v>50</v>
      </c>
      <c r="D9215" s="4">
        <v>1.4</v>
      </c>
      <c r="E9215" s="4">
        <v>27</v>
      </c>
      <c r="F9215" s="5">
        <v>0.58333333333333337</v>
      </c>
      <c r="G9215" s="6">
        <v>275</v>
      </c>
      <c r="H9215" s="7">
        <v>50875</v>
      </c>
      <c r="I9215" s="7">
        <f>FlightsPivot[[#This Row],[Total Fare]]*10%</f>
        <v>5087.5</v>
      </c>
      <c r="J9215" s="7">
        <f>FlightsPivot[[#This Row],[Total Fare]]+FlightsPivot[[#This Row],[10% tax ]]</f>
        <v>55962.5</v>
      </c>
      <c r="K9215" s="4">
        <v>5</v>
      </c>
      <c r="L9215" s="4">
        <v>2015</v>
      </c>
      <c r="M9215" t="str">
        <f>INDEX(RoutesPivot[DepAirport],MATCH($C9215,RoutesPivot[[RouteID]:[RouteID]],0))</f>
        <v>ORD</v>
      </c>
      <c r="N9215" t="str">
        <f>INDEX(RoutesPivot[AirportID],MATCH($C9215,RoutesPivot[[RouteID]:[RouteID]],0))</f>
        <v>LGA</v>
      </c>
      <c r="O9215">
        <f>INDEX(RoutesPivot[Distance],MATCH($C9215,RoutesPivot[[RouteID]:[RouteID]],0))</f>
        <v>610</v>
      </c>
      <c r="P9215">
        <f>INDEX(RoutesPivot[ListPrice],MATCH($C9215,RoutesPivot[[RouteID]:[RouteID]],0))</f>
        <v>275</v>
      </c>
      <c r="Q9215" t="str">
        <f>INDEX(AirportPivot[AirportName],MATCH($N9215,AirportPivot[[AirportID]:[AirportID]],0))</f>
        <v>Laguardia</v>
      </c>
      <c r="R9215">
        <f>INDEX(AirportPivot[Gates (number of available)],MATCH($N9215,AirportPivot[[AirportID]:[AirportID]],0))</f>
        <v>66</v>
      </c>
    </row>
    <row r="9216" spans="1:18" x14ac:dyDescent="0.25">
      <c r="A9216" s="3" t="s">
        <v>9248</v>
      </c>
      <c r="B9216" s="12">
        <v>42018</v>
      </c>
      <c r="C9216" s="4" t="s">
        <v>47</v>
      </c>
      <c r="D9216" s="4">
        <v>1.5</v>
      </c>
      <c r="E9216" s="4">
        <v>134</v>
      </c>
      <c r="F9216" s="5">
        <v>0.75</v>
      </c>
      <c r="G9216" s="6">
        <v>250</v>
      </c>
      <c r="H9216" s="7">
        <v>46250</v>
      </c>
      <c r="I9216" s="7">
        <f>FlightsPivot[[#This Row],[Total Fare]]*10%</f>
        <v>4625</v>
      </c>
      <c r="J9216" s="7">
        <f>FlightsPivot[[#This Row],[Total Fare]]+FlightsPivot[[#This Row],[10% tax ]]</f>
        <v>50875</v>
      </c>
      <c r="K9216" s="4">
        <v>1</v>
      </c>
      <c r="L9216" s="4">
        <v>2015</v>
      </c>
      <c r="M9216" t="str">
        <f>INDEX(RoutesPivot[DepAirport],MATCH($C9216,RoutesPivot[[RouteID]:[RouteID]],0))</f>
        <v>ORD</v>
      </c>
      <c r="N9216" t="str">
        <f>INDEX(RoutesPivot[AirportID],MATCH($C9216,RoutesPivot[[RouteID]:[RouteID]],0))</f>
        <v>PHX</v>
      </c>
      <c r="O9216">
        <f>INDEX(RoutesPivot[Distance],MATCH($C9216,RoutesPivot[[RouteID]:[RouteID]],0))</f>
        <v>1200</v>
      </c>
      <c r="P9216">
        <f>INDEX(RoutesPivot[ListPrice],MATCH($C9216,RoutesPivot[[RouteID]:[RouteID]],0))</f>
        <v>250</v>
      </c>
      <c r="Q9216" t="str">
        <f>INDEX(AirportPivot[AirportName],MATCH($N9216,AirportPivot[[AirportID]:[AirportID]],0))</f>
        <v>Phoenix Sky Harbor International</v>
      </c>
      <c r="R9216">
        <f>INDEX(AirportPivot[Gates (number of available)],MATCH($N9216,AirportPivot[[AirportID]:[AirportID]],0))</f>
        <v>60</v>
      </c>
    </row>
    <row r="9217" spans="1:18" x14ac:dyDescent="0.25">
      <c r="A9217" s="3" t="s">
        <v>9249</v>
      </c>
      <c r="B9217" s="12">
        <v>42025</v>
      </c>
      <c r="C9217" s="4" t="s">
        <v>27</v>
      </c>
      <c r="D9217" s="4">
        <v>10.6</v>
      </c>
      <c r="E9217" s="4">
        <v>170</v>
      </c>
      <c r="F9217" s="5">
        <v>0.33333333333333331</v>
      </c>
      <c r="G9217" s="6">
        <v>200</v>
      </c>
      <c r="H9217" s="7">
        <v>33000</v>
      </c>
      <c r="I9217" s="7">
        <f>FlightsPivot[[#This Row],[Total Fare]]*10%</f>
        <v>3300</v>
      </c>
      <c r="J9217" s="7">
        <f>FlightsPivot[[#This Row],[Total Fare]]+FlightsPivot[[#This Row],[10% tax ]]</f>
        <v>36300</v>
      </c>
      <c r="K9217" s="4">
        <v>1</v>
      </c>
      <c r="L9217" s="4">
        <v>2015</v>
      </c>
      <c r="M9217" t="str">
        <f>INDEX(RoutesPivot[DepAirport],MATCH($C9217,RoutesPivot[[RouteID]:[RouteID]],0))</f>
        <v>ORD</v>
      </c>
      <c r="N9217" t="str">
        <f>INDEX(RoutesPivot[AirportID],MATCH($C9217,RoutesPivot[[RouteID]:[RouteID]],0))</f>
        <v>ATL</v>
      </c>
      <c r="O9217">
        <f>INDEX(RoutesPivot[Distance],MATCH($C9217,RoutesPivot[[RouteID]:[RouteID]],0))</f>
        <v>510</v>
      </c>
      <c r="P9217">
        <f>INDEX(RoutesPivot[ListPrice],MATCH($C9217,RoutesPivot[[RouteID]:[RouteID]],0))</f>
        <v>200</v>
      </c>
      <c r="Q9217" t="str">
        <f>INDEX(AirportPivot[AirportName],MATCH($N9217,AirportPivot[[AirportID]:[AirportID]],0))</f>
        <v>Hartsfield-Jackson Atlanta International</v>
      </c>
      <c r="R9217">
        <f>INDEX(AirportPivot[Gates (number of available)],MATCH($N9217,AirportPivot[[AirportID]:[AirportID]],0))</f>
        <v>100</v>
      </c>
    </row>
    <row r="9218" spans="1:18" x14ac:dyDescent="0.25">
      <c r="A9218" s="3" t="s">
        <v>9250</v>
      </c>
      <c r="B9218" s="12">
        <v>42012</v>
      </c>
      <c r="C9218" s="4" t="s">
        <v>23</v>
      </c>
      <c r="D9218" s="4">
        <v>1.5</v>
      </c>
      <c r="E9218" s="4">
        <v>17</v>
      </c>
      <c r="F9218" s="5">
        <v>0.85416666666666663</v>
      </c>
      <c r="G9218" s="6">
        <v>300</v>
      </c>
      <c r="H9218" s="7">
        <v>55500</v>
      </c>
      <c r="I9218" s="7">
        <f>FlightsPivot[[#This Row],[Total Fare]]*10%</f>
        <v>5550</v>
      </c>
      <c r="J9218" s="7">
        <f>FlightsPivot[[#This Row],[Total Fare]]+FlightsPivot[[#This Row],[10% tax ]]</f>
        <v>61050</v>
      </c>
      <c r="K9218" s="4">
        <v>1</v>
      </c>
      <c r="L9218" s="4">
        <v>2015</v>
      </c>
      <c r="M9218" t="str">
        <f>INDEX(RoutesPivot[DepAirport],MATCH($C9218,RoutesPivot[[RouteID]:[RouteID]],0))</f>
        <v>ORD</v>
      </c>
      <c r="N9218" t="str">
        <f>INDEX(RoutesPivot[AirportID],MATCH($C9218,RoutesPivot[[RouteID]:[RouteID]],0))</f>
        <v>DEN</v>
      </c>
      <c r="O9218">
        <f>INDEX(RoutesPivot[Distance],MATCH($C9218,RoutesPivot[[RouteID]:[RouteID]],0))</f>
        <v>800</v>
      </c>
      <c r="P9218">
        <f>INDEX(RoutesPivot[ListPrice],MATCH($C9218,RoutesPivot[[RouteID]:[RouteID]],0))</f>
        <v>300</v>
      </c>
      <c r="Q9218" t="str">
        <f>INDEX(AirportPivot[AirportName],MATCH($N9218,AirportPivot[[AirportID]:[AirportID]],0))</f>
        <v>Denver International</v>
      </c>
      <c r="R9218">
        <f>INDEX(AirportPivot[Gates (number of available)],MATCH($N9218,AirportPivot[[AirportID]:[AirportID]],0))</f>
        <v>75</v>
      </c>
    </row>
    <row r="9219" spans="1:18" x14ac:dyDescent="0.25">
      <c r="A9219" s="3" t="s">
        <v>9251</v>
      </c>
      <c r="B9219" s="12">
        <v>42189</v>
      </c>
      <c r="C9219" s="4" t="s">
        <v>70</v>
      </c>
      <c r="D9219" s="4">
        <v>2.5</v>
      </c>
      <c r="E9219" s="4">
        <v>158</v>
      </c>
      <c r="F9219" s="5">
        <v>0.375</v>
      </c>
      <c r="G9219" s="6">
        <v>302.5</v>
      </c>
      <c r="H9219" s="7">
        <v>49912.5</v>
      </c>
      <c r="I9219" s="7">
        <f>FlightsPivot[[#This Row],[Total Fare]]*10%</f>
        <v>4991.25</v>
      </c>
      <c r="J9219" s="7">
        <f>FlightsPivot[[#This Row],[Total Fare]]+FlightsPivot[[#This Row],[10% tax ]]</f>
        <v>54903.75</v>
      </c>
      <c r="K9219" s="4">
        <v>7</v>
      </c>
      <c r="L9219" s="4">
        <v>2015</v>
      </c>
      <c r="M9219" t="str">
        <f>INDEX(RoutesPivot[DepAirport],MATCH($C9219,RoutesPivot[[RouteID]:[RouteID]],0))</f>
        <v>ORD</v>
      </c>
      <c r="N9219" t="str">
        <f>INDEX(RoutesPivot[AirportID],MATCH($C9219,RoutesPivot[[RouteID]:[RouteID]],0))</f>
        <v>LAS</v>
      </c>
      <c r="O9219">
        <f>INDEX(RoutesPivot[Distance],MATCH($C9219,RoutesPivot[[RouteID]:[RouteID]],0))</f>
        <v>1100</v>
      </c>
      <c r="P9219">
        <f>INDEX(RoutesPivot[ListPrice],MATCH($C9219,RoutesPivot[[RouteID]:[RouteID]],0))</f>
        <v>275</v>
      </c>
      <c r="Q9219" t="str">
        <f>INDEX(AirportPivot[AirportName],MATCH($N9219,AirportPivot[[AirportID]:[AirportID]],0))</f>
        <v>McCarran International</v>
      </c>
      <c r="R9219">
        <f>INDEX(AirportPivot[Gates (number of available)],MATCH($N9219,AirportPivot[[AirportID]:[AirportID]],0))</f>
        <v>68</v>
      </c>
    </row>
    <row r="9220" spans="1:18" x14ac:dyDescent="0.25">
      <c r="A9220" s="3" t="s">
        <v>9252</v>
      </c>
      <c r="B9220" s="12">
        <v>41960</v>
      </c>
      <c r="C9220" s="4" t="s">
        <v>27</v>
      </c>
      <c r="D9220" s="4">
        <v>7.5</v>
      </c>
      <c r="E9220" s="4">
        <v>176</v>
      </c>
      <c r="F9220" s="5">
        <v>0.5625</v>
      </c>
      <c r="G9220" s="6">
        <v>200</v>
      </c>
      <c r="H9220" s="7">
        <v>33000</v>
      </c>
      <c r="I9220" s="7">
        <f>FlightsPivot[[#This Row],[Total Fare]]*10%</f>
        <v>3300</v>
      </c>
      <c r="J9220" s="7">
        <f>FlightsPivot[[#This Row],[Total Fare]]+FlightsPivot[[#This Row],[10% tax ]]</f>
        <v>36300</v>
      </c>
      <c r="K9220" s="4">
        <v>11</v>
      </c>
      <c r="L9220" s="4">
        <v>2014</v>
      </c>
      <c r="M9220" t="str">
        <f>INDEX(RoutesPivot[DepAirport],MATCH($C9220,RoutesPivot[[RouteID]:[RouteID]],0))</f>
        <v>ORD</v>
      </c>
      <c r="N9220" t="str">
        <f>INDEX(RoutesPivot[AirportID],MATCH($C9220,RoutesPivot[[RouteID]:[RouteID]],0))</f>
        <v>ATL</v>
      </c>
      <c r="O9220">
        <f>INDEX(RoutesPivot[Distance],MATCH($C9220,RoutesPivot[[RouteID]:[RouteID]],0))</f>
        <v>510</v>
      </c>
      <c r="P9220">
        <f>INDEX(RoutesPivot[ListPrice],MATCH($C9220,RoutesPivot[[RouteID]:[RouteID]],0))</f>
        <v>200</v>
      </c>
      <c r="Q9220" t="str">
        <f>INDEX(AirportPivot[AirportName],MATCH($N9220,AirportPivot[[AirportID]:[AirportID]],0))</f>
        <v>Hartsfield-Jackson Atlanta International</v>
      </c>
      <c r="R9220">
        <f>INDEX(AirportPivot[Gates (number of available)],MATCH($N9220,AirportPivot[[AirportID]:[AirportID]],0))</f>
        <v>100</v>
      </c>
    </row>
    <row r="9221" spans="1:18" x14ac:dyDescent="0.25">
      <c r="A9221" s="3" t="s">
        <v>9253</v>
      </c>
      <c r="B9221" s="12">
        <v>42018</v>
      </c>
      <c r="C9221" s="4" t="s">
        <v>25</v>
      </c>
      <c r="D9221" s="4">
        <v>1.1000000000000001</v>
      </c>
      <c r="E9221" s="4">
        <v>45</v>
      </c>
      <c r="F9221" s="5">
        <v>0.29166666666666669</v>
      </c>
      <c r="G9221" s="6">
        <v>200</v>
      </c>
      <c r="H9221" s="7">
        <v>33000</v>
      </c>
      <c r="I9221" s="7">
        <f>FlightsPivot[[#This Row],[Total Fare]]*10%</f>
        <v>3300</v>
      </c>
      <c r="J9221" s="7">
        <f>FlightsPivot[[#This Row],[Total Fare]]+FlightsPivot[[#This Row],[10% tax ]]</f>
        <v>36300</v>
      </c>
      <c r="K9221" s="4">
        <v>1</v>
      </c>
      <c r="L9221" s="4">
        <v>2015</v>
      </c>
      <c r="M9221" t="str">
        <f>INDEX(RoutesPivot[DepAirport],MATCH($C9221,RoutesPivot[[RouteID]:[RouteID]],0))</f>
        <v>ORD</v>
      </c>
      <c r="N9221" t="str">
        <f>INDEX(RoutesPivot[AirportID],MATCH($C9221,RoutesPivot[[RouteID]:[RouteID]],0))</f>
        <v>DFW</v>
      </c>
      <c r="O9221">
        <f>INDEX(RoutesPivot[Distance],MATCH($C9221,RoutesPivot[[RouteID]:[RouteID]],0))</f>
        <v>700</v>
      </c>
      <c r="P9221">
        <f>INDEX(RoutesPivot[ListPrice],MATCH($C9221,RoutesPivot[[RouteID]:[RouteID]],0))</f>
        <v>200</v>
      </c>
      <c r="Q9221" t="str">
        <f>INDEX(AirportPivot[AirportName],MATCH($N9221,AirportPivot[[AirportID]:[AirportID]],0))</f>
        <v>Dallas/Fort Worth International</v>
      </c>
      <c r="R9221">
        <f>INDEX(AirportPivot[Gates (number of available)],MATCH($N9221,AirportPivot[[AirportID]:[AirportID]],0))</f>
        <v>130</v>
      </c>
    </row>
    <row r="9222" spans="1:18" x14ac:dyDescent="0.25">
      <c r="A9222" s="3" t="s">
        <v>9254</v>
      </c>
      <c r="B9222" s="12">
        <v>41861</v>
      </c>
      <c r="C9222" s="4" t="s">
        <v>17</v>
      </c>
      <c r="D9222" s="4">
        <v>5.2</v>
      </c>
      <c r="E9222" s="4">
        <v>39</v>
      </c>
      <c r="F9222" s="5">
        <v>0.75</v>
      </c>
      <c r="G9222" s="6">
        <v>385</v>
      </c>
      <c r="H9222" s="7">
        <v>63525</v>
      </c>
      <c r="I9222" s="7">
        <f>FlightsPivot[[#This Row],[Total Fare]]*10%</f>
        <v>6352.5</v>
      </c>
      <c r="J9222" s="7">
        <f>FlightsPivot[[#This Row],[Total Fare]]+FlightsPivot[[#This Row],[10% tax ]]</f>
        <v>69877.5</v>
      </c>
      <c r="K9222" s="4">
        <v>8</v>
      </c>
      <c r="L9222" s="4">
        <v>2014</v>
      </c>
      <c r="M9222" t="str">
        <f>INDEX(RoutesPivot[DepAirport],MATCH($C9222,RoutesPivot[[RouteID]:[RouteID]],0))</f>
        <v>ORD</v>
      </c>
      <c r="N9222" t="str">
        <f>INDEX(RoutesPivot[AirportID],MATCH($C9222,RoutesPivot[[RouteID]:[RouteID]],0))</f>
        <v>LAX</v>
      </c>
      <c r="O9222">
        <f>INDEX(RoutesPivot[Distance],MATCH($C9222,RoutesPivot[[RouteID]:[RouteID]],0))</f>
        <v>1518</v>
      </c>
      <c r="P9222">
        <f>INDEX(RoutesPivot[ListPrice],MATCH($C9222,RoutesPivot[[RouteID]:[RouteID]],0))</f>
        <v>350</v>
      </c>
      <c r="Q9222" t="str">
        <f>INDEX(AirportPivot[AirportName],MATCH($N9222,AirportPivot[[AirportID]:[AirportID]],0))</f>
        <v>Los Angeles International</v>
      </c>
      <c r="R9222">
        <f>INDEX(AirportPivot[Gates (number of available)],MATCH($N9222,AirportPivot[[AirportID]:[AirportID]],0))</f>
        <v>86</v>
      </c>
    </row>
    <row r="9223" spans="1:18" x14ac:dyDescent="0.25">
      <c r="A9223" s="3" t="s">
        <v>9255</v>
      </c>
      <c r="B9223" s="12">
        <v>41839</v>
      </c>
      <c r="C9223" s="4" t="s">
        <v>30</v>
      </c>
      <c r="D9223" s="4">
        <v>1.2</v>
      </c>
      <c r="E9223" s="4">
        <v>114</v>
      </c>
      <c r="F9223" s="5">
        <v>0.33333333333333331</v>
      </c>
      <c r="G9223" s="6">
        <v>275</v>
      </c>
      <c r="H9223" s="7">
        <v>50875</v>
      </c>
      <c r="I9223" s="7">
        <f>FlightsPivot[[#This Row],[Total Fare]]*10%</f>
        <v>5087.5</v>
      </c>
      <c r="J9223" s="7">
        <f>FlightsPivot[[#This Row],[Total Fare]]+FlightsPivot[[#This Row],[10% tax ]]</f>
        <v>55962.5</v>
      </c>
      <c r="K9223" s="4">
        <v>7</v>
      </c>
      <c r="L9223" s="4">
        <v>2014</v>
      </c>
      <c r="M9223" t="str">
        <f>INDEX(RoutesPivot[DepAirport],MATCH($C9223,RoutesPivot[[RouteID]:[RouteID]],0))</f>
        <v>ORD</v>
      </c>
      <c r="N9223" t="str">
        <f>INDEX(RoutesPivot[AirportID],MATCH($C9223,RoutesPivot[[RouteID]:[RouteID]],0))</f>
        <v>MCO</v>
      </c>
      <c r="O9223">
        <f>INDEX(RoutesPivot[Distance],MATCH($C9223,RoutesPivot[[RouteID]:[RouteID]],0))</f>
        <v>850</v>
      </c>
      <c r="P9223">
        <f>INDEX(RoutesPivot[ListPrice],MATCH($C9223,RoutesPivot[[RouteID]:[RouteID]],0))</f>
        <v>250</v>
      </c>
      <c r="Q9223" t="str">
        <f>INDEX(AirportPivot[AirportName],MATCH($N9223,AirportPivot[[AirportID]:[AirportID]],0))</f>
        <v>Orlando International</v>
      </c>
      <c r="R9223">
        <f>INDEX(AirportPivot[Gates (number of available)],MATCH($N9223,AirportPivot[[AirportID]:[AirportID]],0))</f>
        <v>67</v>
      </c>
    </row>
    <row r="9224" spans="1:18" x14ac:dyDescent="0.25">
      <c r="A9224" s="3" t="s">
        <v>9256</v>
      </c>
      <c r="B9224" s="12">
        <v>42075</v>
      </c>
      <c r="C9224" s="4" t="s">
        <v>23</v>
      </c>
      <c r="D9224" s="4">
        <v>1.9</v>
      </c>
      <c r="E9224" s="4">
        <v>147</v>
      </c>
      <c r="F9224" s="5">
        <v>0.375</v>
      </c>
      <c r="G9224" s="6">
        <v>300</v>
      </c>
      <c r="H9224" s="7">
        <v>55500</v>
      </c>
      <c r="I9224" s="7">
        <f>FlightsPivot[[#This Row],[Total Fare]]*10%</f>
        <v>5550</v>
      </c>
      <c r="J9224" s="7">
        <f>FlightsPivot[[#This Row],[Total Fare]]+FlightsPivot[[#This Row],[10% tax ]]</f>
        <v>61050</v>
      </c>
      <c r="K9224" s="4">
        <v>3</v>
      </c>
      <c r="L9224" s="4">
        <v>2015</v>
      </c>
      <c r="M9224" t="str">
        <f>INDEX(RoutesPivot[DepAirport],MATCH($C9224,RoutesPivot[[RouteID]:[RouteID]],0))</f>
        <v>ORD</v>
      </c>
      <c r="N9224" t="str">
        <f>INDEX(RoutesPivot[AirportID],MATCH($C9224,RoutesPivot[[RouteID]:[RouteID]],0))</f>
        <v>DEN</v>
      </c>
      <c r="O9224">
        <f>INDEX(RoutesPivot[Distance],MATCH($C9224,RoutesPivot[[RouteID]:[RouteID]],0))</f>
        <v>800</v>
      </c>
      <c r="P9224">
        <f>INDEX(RoutesPivot[ListPrice],MATCH($C9224,RoutesPivot[[RouteID]:[RouteID]],0))</f>
        <v>300</v>
      </c>
      <c r="Q9224" t="str">
        <f>INDEX(AirportPivot[AirportName],MATCH($N9224,AirportPivot[[AirportID]:[AirportID]],0))</f>
        <v>Denver International</v>
      </c>
      <c r="R9224">
        <f>INDEX(AirportPivot[Gates (number of available)],MATCH($N9224,AirportPivot[[AirportID]:[AirportID]],0))</f>
        <v>75</v>
      </c>
    </row>
    <row r="9225" spans="1:18" x14ac:dyDescent="0.25">
      <c r="A9225" s="3" t="s">
        <v>9257</v>
      </c>
      <c r="B9225" s="12">
        <v>42215</v>
      </c>
      <c r="C9225" s="4" t="s">
        <v>70</v>
      </c>
      <c r="D9225" s="4">
        <v>1.4</v>
      </c>
      <c r="E9225" s="4">
        <v>170</v>
      </c>
      <c r="F9225" s="5">
        <v>0.83333333333333337</v>
      </c>
      <c r="G9225" s="6">
        <v>302.5</v>
      </c>
      <c r="H9225" s="7">
        <v>49912.5</v>
      </c>
      <c r="I9225" s="7">
        <f>FlightsPivot[[#This Row],[Total Fare]]*10%</f>
        <v>4991.25</v>
      </c>
      <c r="J9225" s="7">
        <f>FlightsPivot[[#This Row],[Total Fare]]+FlightsPivot[[#This Row],[10% tax ]]</f>
        <v>54903.75</v>
      </c>
      <c r="K9225" s="4">
        <v>7</v>
      </c>
      <c r="L9225" s="4">
        <v>2015</v>
      </c>
      <c r="M9225" t="str">
        <f>INDEX(RoutesPivot[DepAirport],MATCH($C9225,RoutesPivot[[RouteID]:[RouteID]],0))</f>
        <v>ORD</v>
      </c>
      <c r="N9225" t="str">
        <f>INDEX(RoutesPivot[AirportID],MATCH($C9225,RoutesPivot[[RouteID]:[RouteID]],0))</f>
        <v>LAS</v>
      </c>
      <c r="O9225">
        <f>INDEX(RoutesPivot[Distance],MATCH($C9225,RoutesPivot[[RouteID]:[RouteID]],0))</f>
        <v>1100</v>
      </c>
      <c r="P9225">
        <f>INDEX(RoutesPivot[ListPrice],MATCH($C9225,RoutesPivot[[RouteID]:[RouteID]],0))</f>
        <v>275</v>
      </c>
      <c r="Q9225" t="str">
        <f>INDEX(AirportPivot[AirportName],MATCH($N9225,AirportPivot[[AirportID]:[AirportID]],0))</f>
        <v>McCarran International</v>
      </c>
      <c r="R9225">
        <f>INDEX(AirportPivot[Gates (number of available)],MATCH($N9225,AirportPivot[[AirportID]:[AirportID]],0))</f>
        <v>68</v>
      </c>
    </row>
    <row r="9226" spans="1:18" x14ac:dyDescent="0.25">
      <c r="A9226" s="3" t="s">
        <v>9258</v>
      </c>
      <c r="B9226" s="12">
        <v>41983</v>
      </c>
      <c r="C9226" s="4" t="s">
        <v>23</v>
      </c>
      <c r="D9226" s="4">
        <v>2.4</v>
      </c>
      <c r="E9226" s="4">
        <v>188</v>
      </c>
      <c r="F9226" s="5">
        <v>0.8125</v>
      </c>
      <c r="G9226" s="6">
        <v>300</v>
      </c>
      <c r="H9226" s="7">
        <v>49500</v>
      </c>
      <c r="I9226" s="7">
        <f>FlightsPivot[[#This Row],[Total Fare]]*10%</f>
        <v>4950</v>
      </c>
      <c r="J9226" s="7">
        <f>FlightsPivot[[#This Row],[Total Fare]]+FlightsPivot[[#This Row],[10% tax ]]</f>
        <v>54450</v>
      </c>
      <c r="K9226" s="4">
        <v>12</v>
      </c>
      <c r="L9226" s="4">
        <v>2014</v>
      </c>
      <c r="M9226" t="str">
        <f>INDEX(RoutesPivot[DepAirport],MATCH($C9226,RoutesPivot[[RouteID]:[RouteID]],0))</f>
        <v>ORD</v>
      </c>
      <c r="N9226" t="str">
        <f>INDEX(RoutesPivot[AirportID],MATCH($C9226,RoutesPivot[[RouteID]:[RouteID]],0))</f>
        <v>DEN</v>
      </c>
      <c r="O9226">
        <f>INDEX(RoutesPivot[Distance],MATCH($C9226,RoutesPivot[[RouteID]:[RouteID]],0))</f>
        <v>800</v>
      </c>
      <c r="P9226">
        <f>INDEX(RoutesPivot[ListPrice],MATCH($C9226,RoutesPivot[[RouteID]:[RouteID]],0))</f>
        <v>300</v>
      </c>
      <c r="Q9226" t="str">
        <f>INDEX(AirportPivot[AirportName],MATCH($N9226,AirportPivot[[AirportID]:[AirportID]],0))</f>
        <v>Denver International</v>
      </c>
      <c r="R9226">
        <f>INDEX(AirportPivot[Gates (number of available)],MATCH($N9226,AirportPivot[[AirportID]:[AirportID]],0))</f>
        <v>75</v>
      </c>
    </row>
    <row r="9227" spans="1:18" x14ac:dyDescent="0.25">
      <c r="A9227" s="3" t="s">
        <v>9259</v>
      </c>
      <c r="B9227" s="12">
        <v>42046</v>
      </c>
      <c r="C9227" s="4" t="s">
        <v>13</v>
      </c>
      <c r="D9227" s="4">
        <v>2.6</v>
      </c>
      <c r="E9227" s="4">
        <v>186</v>
      </c>
      <c r="F9227" s="5">
        <v>0.75</v>
      </c>
      <c r="G9227" s="6">
        <v>250</v>
      </c>
      <c r="H9227" s="7">
        <v>41250</v>
      </c>
      <c r="I9227" s="7">
        <f>FlightsPivot[[#This Row],[Total Fare]]*10%</f>
        <v>4125</v>
      </c>
      <c r="J9227" s="7">
        <f>FlightsPivot[[#This Row],[Total Fare]]+FlightsPivot[[#This Row],[10% tax ]]</f>
        <v>45375</v>
      </c>
      <c r="K9227" s="4">
        <v>2</v>
      </c>
      <c r="L9227" s="4">
        <v>2015</v>
      </c>
      <c r="M9227" t="str">
        <f>INDEX(RoutesPivot[DepAirport],MATCH($C9227,RoutesPivot[[RouteID]:[RouteID]],0))</f>
        <v>ORD</v>
      </c>
      <c r="N9227" t="str">
        <f>INDEX(RoutesPivot[AirportID],MATCH($C9227,RoutesPivot[[RouteID]:[RouteID]],0))</f>
        <v>JFK</v>
      </c>
      <c r="O9227">
        <f>INDEX(RoutesPivot[Distance],MATCH($C9227,RoutesPivot[[RouteID]:[RouteID]],0))</f>
        <v>619</v>
      </c>
      <c r="P9227">
        <f>INDEX(RoutesPivot[ListPrice],MATCH($C9227,RoutesPivot[[RouteID]:[RouteID]],0))</f>
        <v>250</v>
      </c>
      <c r="Q9227" t="str">
        <f>INDEX(AirportPivot[AirportName],MATCH($N9227,AirportPivot[[AirportID]:[AirportID]],0))</f>
        <v>John F Kennedy International</v>
      </c>
      <c r="R9227">
        <f>INDEX(AirportPivot[Gates (number of available)],MATCH($N9227,AirportPivot[[AirportID]:[AirportID]],0))</f>
        <v>120</v>
      </c>
    </row>
    <row r="9228" spans="1:18" x14ac:dyDescent="0.25">
      <c r="A9228" s="3" t="s">
        <v>9260</v>
      </c>
      <c r="B9228" s="12">
        <v>42278</v>
      </c>
      <c r="C9228" s="4" t="s">
        <v>33</v>
      </c>
      <c r="D9228" s="4">
        <v>1.8</v>
      </c>
      <c r="E9228" s="4">
        <v>104</v>
      </c>
      <c r="F9228" s="5">
        <v>0.29166666666666669</v>
      </c>
      <c r="G9228" s="6">
        <v>375</v>
      </c>
      <c r="H9228" s="7">
        <v>69375</v>
      </c>
      <c r="I9228" s="7">
        <f>FlightsPivot[[#This Row],[Total Fare]]*10%</f>
        <v>6937.5</v>
      </c>
      <c r="J9228" s="7">
        <f>FlightsPivot[[#This Row],[Total Fare]]+FlightsPivot[[#This Row],[10% tax ]]</f>
        <v>76312.5</v>
      </c>
      <c r="K9228" s="4">
        <v>10</v>
      </c>
      <c r="L9228" s="4">
        <v>2015</v>
      </c>
      <c r="M9228" t="str">
        <f>INDEX(RoutesPivot[DepAirport],MATCH($C9228,RoutesPivot[[RouteID]:[RouteID]],0))</f>
        <v>ORD</v>
      </c>
      <c r="N9228" t="str">
        <f>INDEX(RoutesPivot[AirportID],MATCH($C9228,RoutesPivot[[RouteID]:[RouteID]],0))</f>
        <v>SFO</v>
      </c>
      <c r="O9228">
        <f>INDEX(RoutesPivot[Distance],MATCH($C9228,RoutesPivot[[RouteID]:[RouteID]],0))</f>
        <v>1600</v>
      </c>
      <c r="P9228">
        <f>INDEX(RoutesPivot[ListPrice],MATCH($C9228,RoutesPivot[[RouteID]:[RouteID]],0))</f>
        <v>375</v>
      </c>
      <c r="Q9228" t="str">
        <f>INDEX(AirportPivot[AirportName],MATCH($N9228,AirportPivot[[AirportID]:[AirportID]],0))</f>
        <v>San Francisco International</v>
      </c>
      <c r="R9228">
        <f>INDEX(AirportPivot[Gates (number of available)],MATCH($N9228,AirportPivot[[AirportID]:[AirportID]],0))</f>
        <v>70</v>
      </c>
    </row>
    <row r="9229" spans="1:18" x14ac:dyDescent="0.25">
      <c r="A9229" s="3" t="s">
        <v>9261</v>
      </c>
      <c r="B9229" s="12">
        <v>41838</v>
      </c>
      <c r="C9229" s="4" t="s">
        <v>13</v>
      </c>
      <c r="D9229" s="4">
        <v>2.6</v>
      </c>
      <c r="E9229" s="4">
        <v>101</v>
      </c>
      <c r="F9229" s="5">
        <v>0.33333333333333331</v>
      </c>
      <c r="G9229" s="6">
        <v>275</v>
      </c>
      <c r="H9229" s="7">
        <v>50875</v>
      </c>
      <c r="I9229" s="7">
        <f>FlightsPivot[[#This Row],[Total Fare]]*10%</f>
        <v>5087.5</v>
      </c>
      <c r="J9229" s="7">
        <f>FlightsPivot[[#This Row],[Total Fare]]+FlightsPivot[[#This Row],[10% tax ]]</f>
        <v>55962.5</v>
      </c>
      <c r="K9229" s="4">
        <v>7</v>
      </c>
      <c r="L9229" s="4">
        <v>2014</v>
      </c>
      <c r="M9229" t="str">
        <f>INDEX(RoutesPivot[DepAirport],MATCH($C9229,RoutesPivot[[RouteID]:[RouteID]],0))</f>
        <v>ORD</v>
      </c>
      <c r="N9229" t="str">
        <f>INDEX(RoutesPivot[AirportID],MATCH($C9229,RoutesPivot[[RouteID]:[RouteID]],0))</f>
        <v>JFK</v>
      </c>
      <c r="O9229">
        <f>INDEX(RoutesPivot[Distance],MATCH($C9229,RoutesPivot[[RouteID]:[RouteID]],0))</f>
        <v>619</v>
      </c>
      <c r="P9229">
        <f>INDEX(RoutesPivot[ListPrice],MATCH($C9229,RoutesPivot[[RouteID]:[RouteID]],0))</f>
        <v>250</v>
      </c>
      <c r="Q9229" t="str">
        <f>INDEX(AirportPivot[AirportName],MATCH($N9229,AirportPivot[[AirportID]:[AirportID]],0))</f>
        <v>John F Kennedy International</v>
      </c>
      <c r="R9229">
        <f>INDEX(AirportPivot[Gates (number of available)],MATCH($N9229,AirportPivot[[AirportID]:[AirportID]],0))</f>
        <v>120</v>
      </c>
    </row>
    <row r="9230" spans="1:18" x14ac:dyDescent="0.25">
      <c r="A9230" s="3" t="s">
        <v>9262</v>
      </c>
      <c r="B9230" s="12">
        <v>42004</v>
      </c>
      <c r="C9230" s="4" t="s">
        <v>13</v>
      </c>
      <c r="D9230" s="4">
        <v>2.2000000000000002</v>
      </c>
      <c r="E9230" s="4">
        <v>175</v>
      </c>
      <c r="F9230" s="5">
        <v>0.75</v>
      </c>
      <c r="G9230" s="6">
        <v>250</v>
      </c>
      <c r="H9230" s="7">
        <v>41250</v>
      </c>
      <c r="I9230" s="7">
        <f>FlightsPivot[[#This Row],[Total Fare]]*10%</f>
        <v>4125</v>
      </c>
      <c r="J9230" s="7">
        <f>FlightsPivot[[#This Row],[Total Fare]]+FlightsPivot[[#This Row],[10% tax ]]</f>
        <v>45375</v>
      </c>
      <c r="K9230" s="4">
        <v>12</v>
      </c>
      <c r="L9230" s="4">
        <v>2014</v>
      </c>
      <c r="M9230" t="str">
        <f>INDEX(RoutesPivot[DepAirport],MATCH($C9230,RoutesPivot[[RouteID]:[RouteID]],0))</f>
        <v>ORD</v>
      </c>
      <c r="N9230" t="str">
        <f>INDEX(RoutesPivot[AirportID],MATCH($C9230,RoutesPivot[[RouteID]:[RouteID]],0))</f>
        <v>JFK</v>
      </c>
      <c r="O9230">
        <f>INDEX(RoutesPivot[Distance],MATCH($C9230,RoutesPivot[[RouteID]:[RouteID]],0))</f>
        <v>619</v>
      </c>
      <c r="P9230">
        <f>INDEX(RoutesPivot[ListPrice],MATCH($C9230,RoutesPivot[[RouteID]:[RouteID]],0))</f>
        <v>250</v>
      </c>
      <c r="Q9230" t="str">
        <f>INDEX(AirportPivot[AirportName],MATCH($N9230,AirportPivot[[AirportID]:[AirportID]],0))</f>
        <v>John F Kennedy International</v>
      </c>
      <c r="R9230">
        <f>INDEX(AirportPivot[Gates (number of available)],MATCH($N9230,AirportPivot[[AirportID]:[AirportID]],0))</f>
        <v>120</v>
      </c>
    </row>
    <row r="9231" spans="1:18" x14ac:dyDescent="0.25">
      <c r="A9231" s="3" t="s">
        <v>9263</v>
      </c>
      <c r="B9231" s="12">
        <v>41999</v>
      </c>
      <c r="C9231" s="4" t="s">
        <v>103</v>
      </c>
      <c r="D9231" s="4">
        <v>5</v>
      </c>
      <c r="E9231" s="4">
        <v>82</v>
      </c>
      <c r="F9231" s="5">
        <v>0.35416666666666669</v>
      </c>
      <c r="G9231" s="6">
        <v>420</v>
      </c>
      <c r="H9231" s="7">
        <v>76020</v>
      </c>
      <c r="I9231" s="7">
        <f>FlightsPivot[[#This Row],[Total Fare]]*10%</f>
        <v>7602</v>
      </c>
      <c r="J9231" s="7">
        <f>FlightsPivot[[#This Row],[Total Fare]]+FlightsPivot[[#This Row],[10% tax ]]</f>
        <v>83622</v>
      </c>
      <c r="K9231" s="4">
        <v>12</v>
      </c>
      <c r="L9231" s="4">
        <v>2014</v>
      </c>
      <c r="M9231" t="str">
        <f>INDEX(RoutesPivot[DepAirport],MATCH($C9231,RoutesPivot[[RouteID]:[RouteID]],0))</f>
        <v>ORD</v>
      </c>
      <c r="N9231" t="str">
        <f>INDEX(RoutesPivot[AirportID],MATCH($C9231,RoutesPivot[[RouteID]:[RouteID]],0))</f>
        <v>IAD</v>
      </c>
      <c r="O9231">
        <f>INDEX(RoutesPivot[Distance],MATCH($C9231,RoutesPivot[[RouteID]:[RouteID]],0))</f>
        <v>515</v>
      </c>
      <c r="P9231">
        <f>INDEX(RoutesPivot[ListPrice],MATCH($C9231,RoutesPivot[[RouteID]:[RouteID]],0))</f>
        <v>300</v>
      </c>
      <c r="Q9231" t="str">
        <f>INDEX(AirportPivot[AirportName],MATCH($N9231,AirportPivot[[AirportID]:[AirportID]],0))</f>
        <v>Washington Dulles International</v>
      </c>
      <c r="R9231">
        <f>INDEX(AirportPivot[Gates (number of available)],MATCH($N9231,AirportPivot[[AirportID]:[AirportID]],0))</f>
        <v>95</v>
      </c>
    </row>
    <row r="9232" spans="1:18" x14ac:dyDescent="0.25">
      <c r="A9232" s="3" t="s">
        <v>9264</v>
      </c>
      <c r="B9232" s="12">
        <v>41846</v>
      </c>
      <c r="C9232" s="4" t="s">
        <v>13</v>
      </c>
      <c r="D9232" s="4">
        <v>1.9</v>
      </c>
      <c r="E9232" s="4">
        <v>136</v>
      </c>
      <c r="F9232" s="5">
        <v>0.33333333333333331</v>
      </c>
      <c r="G9232" s="6">
        <v>275</v>
      </c>
      <c r="H9232" s="7">
        <v>50875</v>
      </c>
      <c r="I9232" s="7">
        <f>FlightsPivot[[#This Row],[Total Fare]]*10%</f>
        <v>5087.5</v>
      </c>
      <c r="J9232" s="7">
        <f>FlightsPivot[[#This Row],[Total Fare]]+FlightsPivot[[#This Row],[10% tax ]]</f>
        <v>55962.5</v>
      </c>
      <c r="K9232" s="4">
        <v>7</v>
      </c>
      <c r="L9232" s="4">
        <v>2014</v>
      </c>
      <c r="M9232" t="str">
        <f>INDEX(RoutesPivot[DepAirport],MATCH($C9232,RoutesPivot[[RouteID]:[RouteID]],0))</f>
        <v>ORD</v>
      </c>
      <c r="N9232" t="str">
        <f>INDEX(RoutesPivot[AirportID],MATCH($C9232,RoutesPivot[[RouteID]:[RouteID]],0))</f>
        <v>JFK</v>
      </c>
      <c r="O9232">
        <f>INDEX(RoutesPivot[Distance],MATCH($C9232,RoutesPivot[[RouteID]:[RouteID]],0))</f>
        <v>619</v>
      </c>
      <c r="P9232">
        <f>INDEX(RoutesPivot[ListPrice],MATCH($C9232,RoutesPivot[[RouteID]:[RouteID]],0))</f>
        <v>250</v>
      </c>
      <c r="Q9232" t="str">
        <f>INDEX(AirportPivot[AirportName],MATCH($N9232,AirportPivot[[AirportID]:[AirportID]],0))</f>
        <v>John F Kennedy International</v>
      </c>
      <c r="R9232">
        <f>INDEX(AirportPivot[Gates (number of available)],MATCH($N9232,AirportPivot[[AirportID]:[AirportID]],0))</f>
        <v>120</v>
      </c>
    </row>
    <row r="9233" spans="1:18" x14ac:dyDescent="0.25">
      <c r="A9233" s="3" t="s">
        <v>9265</v>
      </c>
      <c r="B9233" s="12">
        <v>41912</v>
      </c>
      <c r="C9233" s="4" t="s">
        <v>17</v>
      </c>
      <c r="D9233" s="4">
        <v>3.5</v>
      </c>
      <c r="E9233" s="4">
        <v>146</v>
      </c>
      <c r="F9233" s="5">
        <v>0.83333333333333337</v>
      </c>
      <c r="G9233" s="6">
        <v>350</v>
      </c>
      <c r="H9233" s="7">
        <v>64750</v>
      </c>
      <c r="I9233" s="7">
        <f>FlightsPivot[[#This Row],[Total Fare]]*10%</f>
        <v>6475</v>
      </c>
      <c r="J9233" s="7">
        <f>FlightsPivot[[#This Row],[Total Fare]]+FlightsPivot[[#This Row],[10% tax ]]</f>
        <v>71225</v>
      </c>
      <c r="K9233" s="4">
        <v>9</v>
      </c>
      <c r="L9233" s="4">
        <v>2014</v>
      </c>
      <c r="M9233" t="str">
        <f>INDEX(RoutesPivot[DepAirport],MATCH($C9233,RoutesPivot[[RouteID]:[RouteID]],0))</f>
        <v>ORD</v>
      </c>
      <c r="N9233" t="str">
        <f>INDEX(RoutesPivot[AirportID],MATCH($C9233,RoutesPivot[[RouteID]:[RouteID]],0))</f>
        <v>LAX</v>
      </c>
      <c r="O9233">
        <f>INDEX(RoutesPivot[Distance],MATCH($C9233,RoutesPivot[[RouteID]:[RouteID]],0))</f>
        <v>1518</v>
      </c>
      <c r="P9233">
        <f>INDEX(RoutesPivot[ListPrice],MATCH($C9233,RoutesPivot[[RouteID]:[RouteID]],0))</f>
        <v>350</v>
      </c>
      <c r="Q9233" t="str">
        <f>INDEX(AirportPivot[AirportName],MATCH($N9233,AirportPivot[[AirportID]:[AirportID]],0))</f>
        <v>Los Angeles International</v>
      </c>
      <c r="R9233">
        <f>INDEX(AirportPivot[Gates (number of available)],MATCH($N9233,AirportPivot[[AirportID]:[AirportID]],0))</f>
        <v>86</v>
      </c>
    </row>
    <row r="9234" spans="1:18" x14ac:dyDescent="0.25">
      <c r="A9234" s="3" t="s">
        <v>9266</v>
      </c>
      <c r="B9234" s="12">
        <v>41743</v>
      </c>
      <c r="C9234" s="4" t="s">
        <v>98</v>
      </c>
      <c r="D9234" s="4">
        <v>1.9</v>
      </c>
      <c r="E9234" s="4">
        <v>117</v>
      </c>
      <c r="F9234" s="5">
        <v>0.58333333333333337</v>
      </c>
      <c r="G9234" s="6">
        <v>275</v>
      </c>
      <c r="H9234" s="7">
        <v>50875</v>
      </c>
      <c r="I9234" s="7">
        <f>FlightsPivot[[#This Row],[Total Fare]]*10%</f>
        <v>5087.5</v>
      </c>
      <c r="J9234" s="7">
        <f>FlightsPivot[[#This Row],[Total Fare]]+FlightsPivot[[#This Row],[10% tax ]]</f>
        <v>55962.5</v>
      </c>
      <c r="K9234" s="4">
        <v>4</v>
      </c>
      <c r="L9234" s="4">
        <v>2014</v>
      </c>
      <c r="M9234" t="str">
        <f>INDEX(RoutesPivot[DepAirport],MATCH($C9234,RoutesPivot[[RouteID]:[RouteID]],0))</f>
        <v>ORD</v>
      </c>
      <c r="N9234" t="str">
        <f>INDEX(RoutesPivot[AirportID],MATCH($C9234,RoutesPivot[[RouteID]:[RouteID]],0))</f>
        <v>PHL</v>
      </c>
      <c r="O9234">
        <f>INDEX(RoutesPivot[Distance],MATCH($C9234,RoutesPivot[[RouteID]:[RouteID]],0))</f>
        <v>580</v>
      </c>
      <c r="P9234">
        <f>INDEX(RoutesPivot[ListPrice],MATCH($C9234,RoutesPivot[[RouteID]:[RouteID]],0))</f>
        <v>275</v>
      </c>
      <c r="Q9234" t="str">
        <f>INDEX(AirportPivot[AirportName],MATCH($N9234,AirportPivot[[AirportID]:[AirportID]],0))</f>
        <v>Philadelphia International</v>
      </c>
      <c r="R9234">
        <f>INDEX(AirportPivot[Gates (number of available)],MATCH($N9234,AirportPivot[[AirportID]:[AirportID]],0))</f>
        <v>89</v>
      </c>
    </row>
    <row r="9235" spans="1:18" x14ac:dyDescent="0.25">
      <c r="A9235" s="3" t="s">
        <v>9267</v>
      </c>
      <c r="B9235" s="12">
        <v>42064</v>
      </c>
      <c r="C9235" s="4" t="s">
        <v>15</v>
      </c>
      <c r="D9235" s="4">
        <v>2.2000000000000002</v>
      </c>
      <c r="E9235" s="4">
        <v>190</v>
      </c>
      <c r="F9235" s="5">
        <v>0.54166666666666663</v>
      </c>
      <c r="G9235" s="6">
        <v>225</v>
      </c>
      <c r="H9235" s="7">
        <v>37125</v>
      </c>
      <c r="I9235" s="7">
        <f>FlightsPivot[[#This Row],[Total Fare]]*10%</f>
        <v>3712.5</v>
      </c>
      <c r="J9235" s="7">
        <f>FlightsPivot[[#This Row],[Total Fare]]+FlightsPivot[[#This Row],[10% tax ]]</f>
        <v>40837.5</v>
      </c>
      <c r="K9235" s="4">
        <v>3</v>
      </c>
      <c r="L9235" s="4">
        <v>2015</v>
      </c>
      <c r="M9235" t="str">
        <f>INDEX(RoutesPivot[DepAirport],MATCH($C9235,RoutesPivot[[RouteID]:[RouteID]],0))</f>
        <v>ORD</v>
      </c>
      <c r="N9235" t="str">
        <f>INDEX(RoutesPivot[AirportID],MATCH($C9235,RoutesPivot[[RouteID]:[RouteID]],0))</f>
        <v>EWR</v>
      </c>
      <c r="O9235">
        <f>INDEX(RoutesPivot[Distance],MATCH($C9235,RoutesPivot[[RouteID]:[RouteID]],0))</f>
        <v>600</v>
      </c>
      <c r="P9235">
        <f>INDEX(RoutesPivot[ListPrice],MATCH($C9235,RoutesPivot[[RouteID]:[RouteID]],0))</f>
        <v>225</v>
      </c>
      <c r="Q9235" t="str">
        <f>INDEX(AirportPivot[AirportName],MATCH($N9235,AirportPivot[[AirportID]:[AirportID]],0))</f>
        <v>Newark Liberty International</v>
      </c>
      <c r="R9235">
        <f>INDEX(AirportPivot[Gates (number of available)],MATCH($N9235,AirportPivot[[AirportID]:[AirportID]],0))</f>
        <v>82</v>
      </c>
    </row>
    <row r="9236" spans="1:18" x14ac:dyDescent="0.25">
      <c r="A9236" s="3" t="s">
        <v>9268</v>
      </c>
      <c r="B9236" s="12">
        <v>41875</v>
      </c>
      <c r="C9236" s="4" t="s">
        <v>37</v>
      </c>
      <c r="D9236" s="4">
        <v>1.2</v>
      </c>
      <c r="E9236" s="4">
        <v>85</v>
      </c>
      <c r="F9236" s="5">
        <v>0.70833333333333337</v>
      </c>
      <c r="G9236" s="6">
        <v>385</v>
      </c>
      <c r="H9236" s="7">
        <v>69685</v>
      </c>
      <c r="I9236" s="7">
        <f>FlightsPivot[[#This Row],[Total Fare]]*10%</f>
        <v>6968.5</v>
      </c>
      <c r="J9236" s="7">
        <f>FlightsPivot[[#This Row],[Total Fare]]+FlightsPivot[[#This Row],[10% tax ]]</f>
        <v>76653.5</v>
      </c>
      <c r="K9236" s="4">
        <v>8</v>
      </c>
      <c r="L9236" s="4">
        <v>2014</v>
      </c>
      <c r="M9236" t="str">
        <f>INDEX(RoutesPivot[DepAirport],MATCH($C9236,RoutesPivot[[RouteID]:[RouteID]],0))</f>
        <v>ORD</v>
      </c>
      <c r="N9236" t="str">
        <f>INDEX(RoutesPivot[AirportID],MATCH($C9236,RoutesPivot[[RouteID]:[RouteID]],0))</f>
        <v>SEA</v>
      </c>
      <c r="O9236">
        <f>INDEX(RoutesPivot[Distance],MATCH($C9236,RoutesPivot[[RouteID]:[RouteID]],0))</f>
        <v>1500</v>
      </c>
      <c r="P9236">
        <f>INDEX(RoutesPivot[ListPrice],MATCH($C9236,RoutesPivot[[RouteID]:[RouteID]],0))</f>
        <v>350</v>
      </c>
      <c r="Q9236" t="str">
        <f>INDEX(AirportPivot[AirportName],MATCH($N9236,AirportPivot[[AirportID]:[AirportID]],0))</f>
        <v>Seattle-Tacoma International</v>
      </c>
      <c r="R9236">
        <f>INDEX(AirportPivot[Gates (number of available)],MATCH($N9236,AirportPivot[[AirportID]:[AirportID]],0))</f>
        <v>58</v>
      </c>
    </row>
    <row r="9237" spans="1:18" x14ac:dyDescent="0.25">
      <c r="A9237" s="3" t="s">
        <v>9269</v>
      </c>
      <c r="B9237" s="12">
        <v>42223</v>
      </c>
      <c r="C9237" s="4" t="s">
        <v>47</v>
      </c>
      <c r="D9237" s="4">
        <v>2.5</v>
      </c>
      <c r="E9237" s="4">
        <v>76</v>
      </c>
      <c r="F9237" s="5">
        <v>0.33333333333333331</v>
      </c>
      <c r="G9237" s="6">
        <v>275</v>
      </c>
      <c r="H9237" s="7">
        <v>49775</v>
      </c>
      <c r="I9237" s="7">
        <f>FlightsPivot[[#This Row],[Total Fare]]*10%</f>
        <v>4977.5</v>
      </c>
      <c r="J9237" s="7">
        <f>FlightsPivot[[#This Row],[Total Fare]]+FlightsPivot[[#This Row],[10% tax ]]</f>
        <v>54752.5</v>
      </c>
      <c r="K9237" s="4">
        <v>8</v>
      </c>
      <c r="L9237" s="4">
        <v>2015</v>
      </c>
      <c r="M9237" t="str">
        <f>INDEX(RoutesPivot[DepAirport],MATCH($C9237,RoutesPivot[[RouteID]:[RouteID]],0))</f>
        <v>ORD</v>
      </c>
      <c r="N9237" t="str">
        <f>INDEX(RoutesPivot[AirportID],MATCH($C9237,RoutesPivot[[RouteID]:[RouteID]],0))</f>
        <v>PHX</v>
      </c>
      <c r="O9237">
        <f>INDEX(RoutesPivot[Distance],MATCH($C9237,RoutesPivot[[RouteID]:[RouteID]],0))</f>
        <v>1200</v>
      </c>
      <c r="P9237">
        <f>INDEX(RoutesPivot[ListPrice],MATCH($C9237,RoutesPivot[[RouteID]:[RouteID]],0))</f>
        <v>250</v>
      </c>
      <c r="Q9237" t="str">
        <f>INDEX(AirportPivot[AirportName],MATCH($N9237,AirportPivot[[AirportID]:[AirportID]],0))</f>
        <v>Phoenix Sky Harbor International</v>
      </c>
      <c r="R9237">
        <f>INDEX(AirportPivot[Gates (number of available)],MATCH($N9237,AirportPivot[[AirportID]:[AirportID]],0))</f>
        <v>60</v>
      </c>
    </row>
    <row r="9238" spans="1:18" x14ac:dyDescent="0.25">
      <c r="A9238" s="3" t="s">
        <v>9270</v>
      </c>
      <c r="B9238" s="12">
        <v>41969</v>
      </c>
      <c r="C9238" s="4" t="s">
        <v>33</v>
      </c>
      <c r="D9238" s="4">
        <v>5.9</v>
      </c>
      <c r="E9238" s="4">
        <v>88</v>
      </c>
      <c r="F9238" s="5">
        <v>0.875</v>
      </c>
      <c r="G9238" s="6">
        <v>562.5</v>
      </c>
      <c r="H9238" s="7">
        <v>101812.5</v>
      </c>
      <c r="I9238" s="7">
        <f>FlightsPivot[[#This Row],[Total Fare]]*10%</f>
        <v>10181.25</v>
      </c>
      <c r="J9238" s="7">
        <f>FlightsPivot[[#This Row],[Total Fare]]+FlightsPivot[[#This Row],[10% tax ]]</f>
        <v>111993.75</v>
      </c>
      <c r="K9238" s="4">
        <v>11</v>
      </c>
      <c r="L9238" s="4">
        <v>2014</v>
      </c>
      <c r="M9238" t="str">
        <f>INDEX(RoutesPivot[DepAirport],MATCH($C9238,RoutesPivot[[RouteID]:[RouteID]],0))</f>
        <v>ORD</v>
      </c>
      <c r="N9238" t="str">
        <f>INDEX(RoutesPivot[AirportID],MATCH($C9238,RoutesPivot[[RouteID]:[RouteID]],0))</f>
        <v>SFO</v>
      </c>
      <c r="O9238">
        <f>INDEX(RoutesPivot[Distance],MATCH($C9238,RoutesPivot[[RouteID]:[RouteID]],0))</f>
        <v>1600</v>
      </c>
      <c r="P9238">
        <f>INDEX(RoutesPivot[ListPrice],MATCH($C9238,RoutesPivot[[RouteID]:[RouteID]],0))</f>
        <v>375</v>
      </c>
      <c r="Q9238" t="str">
        <f>INDEX(AirportPivot[AirportName],MATCH($N9238,AirportPivot[[AirportID]:[AirportID]],0))</f>
        <v>San Francisco International</v>
      </c>
      <c r="R9238">
        <f>INDEX(AirportPivot[Gates (number of available)],MATCH($N9238,AirportPivot[[AirportID]:[AirportID]],0))</f>
        <v>70</v>
      </c>
    </row>
    <row r="9239" spans="1:18" x14ac:dyDescent="0.25">
      <c r="A9239" s="3" t="s">
        <v>9271</v>
      </c>
      <c r="B9239" s="12">
        <v>41813</v>
      </c>
      <c r="C9239" s="4" t="s">
        <v>50</v>
      </c>
      <c r="D9239" s="4">
        <v>2.6</v>
      </c>
      <c r="E9239" s="4">
        <v>114</v>
      </c>
      <c r="F9239" s="5">
        <v>0.70833333333333337</v>
      </c>
      <c r="G9239" s="6">
        <v>302.5</v>
      </c>
      <c r="H9239" s="7">
        <v>55962.5</v>
      </c>
      <c r="I9239" s="7">
        <f>FlightsPivot[[#This Row],[Total Fare]]*10%</f>
        <v>5596.25</v>
      </c>
      <c r="J9239" s="7">
        <f>FlightsPivot[[#This Row],[Total Fare]]+FlightsPivot[[#This Row],[10% tax ]]</f>
        <v>61558.75</v>
      </c>
      <c r="K9239" s="4">
        <v>6</v>
      </c>
      <c r="L9239" s="4">
        <v>2014</v>
      </c>
      <c r="M9239" t="str">
        <f>INDEX(RoutesPivot[DepAirport],MATCH($C9239,RoutesPivot[[RouteID]:[RouteID]],0))</f>
        <v>ORD</v>
      </c>
      <c r="N9239" t="str">
        <f>INDEX(RoutesPivot[AirportID],MATCH($C9239,RoutesPivot[[RouteID]:[RouteID]],0))</f>
        <v>LGA</v>
      </c>
      <c r="O9239">
        <f>INDEX(RoutesPivot[Distance],MATCH($C9239,RoutesPivot[[RouteID]:[RouteID]],0))</f>
        <v>610</v>
      </c>
      <c r="P9239">
        <f>INDEX(RoutesPivot[ListPrice],MATCH($C9239,RoutesPivot[[RouteID]:[RouteID]],0))</f>
        <v>275</v>
      </c>
      <c r="Q9239" t="str">
        <f>INDEX(AirportPivot[AirportName],MATCH($N9239,AirportPivot[[AirportID]:[AirportID]],0))</f>
        <v>Laguardia</v>
      </c>
      <c r="R9239">
        <f>INDEX(AirportPivot[Gates (number of available)],MATCH($N9239,AirportPivot[[AirportID]:[AirportID]],0))</f>
        <v>66</v>
      </c>
    </row>
    <row r="9240" spans="1:18" x14ac:dyDescent="0.25">
      <c r="A9240" s="3" t="s">
        <v>9272</v>
      </c>
      <c r="B9240" s="12">
        <v>42154</v>
      </c>
      <c r="C9240" s="4" t="s">
        <v>21</v>
      </c>
      <c r="D9240" s="4">
        <v>1.9</v>
      </c>
      <c r="E9240" s="4">
        <v>102</v>
      </c>
      <c r="F9240" s="5">
        <v>0.375</v>
      </c>
      <c r="G9240" s="6">
        <v>125</v>
      </c>
      <c r="H9240" s="7">
        <v>23125</v>
      </c>
      <c r="I9240" s="7">
        <f>FlightsPivot[[#This Row],[Total Fare]]*10%</f>
        <v>2312.5</v>
      </c>
      <c r="J9240" s="7">
        <f>FlightsPivot[[#This Row],[Total Fare]]+FlightsPivot[[#This Row],[10% tax ]]</f>
        <v>25437.5</v>
      </c>
      <c r="K9240" s="4">
        <v>5</v>
      </c>
      <c r="L9240" s="4">
        <v>2015</v>
      </c>
      <c r="M9240" t="str">
        <f>INDEX(RoutesPivot[DepAirport],MATCH($C9240,RoutesPivot[[RouteID]:[RouteID]],0))</f>
        <v>ORD</v>
      </c>
      <c r="N9240" t="str">
        <f>INDEX(RoutesPivot[AirportID],MATCH($C9240,RoutesPivot[[RouteID]:[RouteID]],0))</f>
        <v>CLT</v>
      </c>
      <c r="O9240">
        <f>INDEX(RoutesPivot[Distance],MATCH($C9240,RoutesPivot[[RouteID]:[RouteID]],0))</f>
        <v>700</v>
      </c>
      <c r="P9240">
        <f>INDEX(RoutesPivot[ListPrice],MATCH($C9240,RoutesPivot[[RouteID]:[RouteID]],0))</f>
        <v>125</v>
      </c>
      <c r="Q9240" t="str">
        <f>INDEX(AirportPivot[AirportName],MATCH($N9240,AirportPivot[[AirportID]:[AirportID]],0))</f>
        <v>Charlotte/Douglas International</v>
      </c>
      <c r="R9240">
        <f>INDEX(AirportPivot[Gates (number of available)],MATCH($N9240,AirportPivot[[AirportID]:[AirportID]],0))</f>
        <v>65</v>
      </c>
    </row>
    <row r="9241" spans="1:18" x14ac:dyDescent="0.25">
      <c r="A9241" s="3" t="s">
        <v>9273</v>
      </c>
      <c r="B9241" s="12">
        <v>42217</v>
      </c>
      <c r="C9241" s="4" t="s">
        <v>17</v>
      </c>
      <c r="D9241" s="4">
        <v>5.2</v>
      </c>
      <c r="E9241" s="4">
        <v>148</v>
      </c>
      <c r="F9241" s="5">
        <v>0.83333333333333337</v>
      </c>
      <c r="G9241" s="6">
        <v>385</v>
      </c>
      <c r="H9241" s="7">
        <v>71225</v>
      </c>
      <c r="I9241" s="7">
        <f>FlightsPivot[[#This Row],[Total Fare]]*10%</f>
        <v>7122.5</v>
      </c>
      <c r="J9241" s="7">
        <f>FlightsPivot[[#This Row],[Total Fare]]+FlightsPivot[[#This Row],[10% tax ]]</f>
        <v>78347.5</v>
      </c>
      <c r="K9241" s="4">
        <v>8</v>
      </c>
      <c r="L9241" s="4">
        <v>2015</v>
      </c>
      <c r="M9241" t="str">
        <f>INDEX(RoutesPivot[DepAirport],MATCH($C9241,RoutesPivot[[RouteID]:[RouteID]],0))</f>
        <v>ORD</v>
      </c>
      <c r="N9241" t="str">
        <f>INDEX(RoutesPivot[AirportID],MATCH($C9241,RoutesPivot[[RouteID]:[RouteID]],0))</f>
        <v>LAX</v>
      </c>
      <c r="O9241">
        <f>INDEX(RoutesPivot[Distance],MATCH($C9241,RoutesPivot[[RouteID]:[RouteID]],0))</f>
        <v>1518</v>
      </c>
      <c r="P9241">
        <f>INDEX(RoutesPivot[ListPrice],MATCH($C9241,RoutesPivot[[RouteID]:[RouteID]],0))</f>
        <v>350</v>
      </c>
      <c r="Q9241" t="str">
        <f>INDEX(AirportPivot[AirportName],MATCH($N9241,AirportPivot[[AirportID]:[AirportID]],0))</f>
        <v>Los Angeles International</v>
      </c>
      <c r="R9241">
        <f>INDEX(AirportPivot[Gates (number of available)],MATCH($N9241,AirportPivot[[AirportID]:[AirportID]],0))</f>
        <v>86</v>
      </c>
    </row>
    <row r="9242" spans="1:18" x14ac:dyDescent="0.25">
      <c r="A9242" s="3" t="s">
        <v>9274</v>
      </c>
      <c r="B9242" s="12">
        <v>42066</v>
      </c>
      <c r="C9242" s="4" t="s">
        <v>27</v>
      </c>
      <c r="D9242" s="4">
        <v>7.3</v>
      </c>
      <c r="E9242" s="4">
        <v>193</v>
      </c>
      <c r="F9242" s="5">
        <v>0.58333333333333337</v>
      </c>
      <c r="G9242" s="6">
        <v>200</v>
      </c>
      <c r="H9242" s="7">
        <v>33000</v>
      </c>
      <c r="I9242" s="7">
        <f>FlightsPivot[[#This Row],[Total Fare]]*10%</f>
        <v>3300</v>
      </c>
      <c r="J9242" s="7">
        <f>FlightsPivot[[#This Row],[Total Fare]]+FlightsPivot[[#This Row],[10% tax ]]</f>
        <v>36300</v>
      </c>
      <c r="K9242" s="4">
        <v>3</v>
      </c>
      <c r="L9242" s="4">
        <v>2015</v>
      </c>
      <c r="M9242" t="str">
        <f>INDEX(RoutesPivot[DepAirport],MATCH($C9242,RoutesPivot[[RouteID]:[RouteID]],0))</f>
        <v>ORD</v>
      </c>
      <c r="N9242" t="str">
        <f>INDEX(RoutesPivot[AirportID],MATCH($C9242,RoutesPivot[[RouteID]:[RouteID]],0))</f>
        <v>ATL</v>
      </c>
      <c r="O9242">
        <f>INDEX(RoutesPivot[Distance],MATCH($C9242,RoutesPivot[[RouteID]:[RouteID]],0))</f>
        <v>510</v>
      </c>
      <c r="P9242">
        <f>INDEX(RoutesPivot[ListPrice],MATCH($C9242,RoutesPivot[[RouteID]:[RouteID]],0))</f>
        <v>200</v>
      </c>
      <c r="Q9242" t="str">
        <f>INDEX(AirportPivot[AirportName],MATCH($N9242,AirportPivot[[AirportID]:[AirportID]],0))</f>
        <v>Hartsfield-Jackson Atlanta International</v>
      </c>
      <c r="R9242">
        <f>INDEX(AirportPivot[Gates (number of available)],MATCH($N9242,AirportPivot[[AirportID]:[AirportID]],0))</f>
        <v>100</v>
      </c>
    </row>
    <row r="9243" spans="1:18" x14ac:dyDescent="0.25">
      <c r="A9243" s="3" t="s">
        <v>9275</v>
      </c>
      <c r="B9243" s="12">
        <v>42103</v>
      </c>
      <c r="C9243" s="4" t="s">
        <v>21</v>
      </c>
      <c r="D9243" s="4">
        <v>2.1</v>
      </c>
      <c r="E9243" s="4">
        <v>74</v>
      </c>
      <c r="F9243" s="5">
        <v>0.41666666666666669</v>
      </c>
      <c r="G9243" s="6">
        <v>125</v>
      </c>
      <c r="H9243" s="7">
        <v>22625</v>
      </c>
      <c r="I9243" s="7">
        <f>FlightsPivot[[#This Row],[Total Fare]]*10%</f>
        <v>2262.5</v>
      </c>
      <c r="J9243" s="7">
        <f>FlightsPivot[[#This Row],[Total Fare]]+FlightsPivot[[#This Row],[10% tax ]]</f>
        <v>24887.5</v>
      </c>
      <c r="K9243" s="4">
        <v>4</v>
      </c>
      <c r="L9243" s="4">
        <v>2015</v>
      </c>
      <c r="M9243" t="str">
        <f>INDEX(RoutesPivot[DepAirport],MATCH($C9243,RoutesPivot[[RouteID]:[RouteID]],0))</f>
        <v>ORD</v>
      </c>
      <c r="N9243" t="str">
        <f>INDEX(RoutesPivot[AirportID],MATCH($C9243,RoutesPivot[[RouteID]:[RouteID]],0))</f>
        <v>CLT</v>
      </c>
      <c r="O9243">
        <f>INDEX(RoutesPivot[Distance],MATCH($C9243,RoutesPivot[[RouteID]:[RouteID]],0))</f>
        <v>700</v>
      </c>
      <c r="P9243">
        <f>INDEX(RoutesPivot[ListPrice],MATCH($C9243,RoutesPivot[[RouteID]:[RouteID]],0))</f>
        <v>125</v>
      </c>
      <c r="Q9243" t="str">
        <f>INDEX(AirportPivot[AirportName],MATCH($N9243,AirportPivot[[AirportID]:[AirportID]],0))</f>
        <v>Charlotte/Douglas International</v>
      </c>
      <c r="R9243">
        <f>INDEX(AirportPivot[Gates (number of available)],MATCH($N9243,AirportPivot[[AirportID]:[AirportID]],0))</f>
        <v>65</v>
      </c>
    </row>
    <row r="9244" spans="1:18" x14ac:dyDescent="0.25">
      <c r="A9244" s="3" t="s">
        <v>9276</v>
      </c>
      <c r="B9244" s="12">
        <v>41865</v>
      </c>
      <c r="C9244" s="4" t="s">
        <v>33</v>
      </c>
      <c r="D9244" s="4">
        <v>1.1000000000000001</v>
      </c>
      <c r="E9244" s="4">
        <v>173</v>
      </c>
      <c r="F9244" s="5">
        <v>0.35416666666666669</v>
      </c>
      <c r="G9244" s="6">
        <v>412.5</v>
      </c>
      <c r="H9244" s="7">
        <v>68062.5</v>
      </c>
      <c r="I9244" s="7">
        <f>FlightsPivot[[#This Row],[Total Fare]]*10%</f>
        <v>6806.25</v>
      </c>
      <c r="J9244" s="7">
        <f>FlightsPivot[[#This Row],[Total Fare]]+FlightsPivot[[#This Row],[10% tax ]]</f>
        <v>74868.75</v>
      </c>
      <c r="K9244" s="4">
        <v>8</v>
      </c>
      <c r="L9244" s="4">
        <v>2014</v>
      </c>
      <c r="M9244" t="str">
        <f>INDEX(RoutesPivot[DepAirport],MATCH($C9244,RoutesPivot[[RouteID]:[RouteID]],0))</f>
        <v>ORD</v>
      </c>
      <c r="N9244" t="str">
        <f>INDEX(RoutesPivot[AirportID],MATCH($C9244,RoutesPivot[[RouteID]:[RouteID]],0))</f>
        <v>SFO</v>
      </c>
      <c r="O9244">
        <f>INDEX(RoutesPivot[Distance],MATCH($C9244,RoutesPivot[[RouteID]:[RouteID]],0))</f>
        <v>1600</v>
      </c>
      <c r="P9244">
        <f>INDEX(RoutesPivot[ListPrice],MATCH($C9244,RoutesPivot[[RouteID]:[RouteID]],0))</f>
        <v>375</v>
      </c>
      <c r="Q9244" t="str">
        <f>INDEX(AirportPivot[AirportName],MATCH($N9244,AirportPivot[[AirportID]:[AirportID]],0))</f>
        <v>San Francisco International</v>
      </c>
      <c r="R9244">
        <f>INDEX(AirportPivot[Gates (number of available)],MATCH($N9244,AirportPivot[[AirportID]:[AirportID]],0))</f>
        <v>70</v>
      </c>
    </row>
    <row r="9245" spans="1:18" x14ac:dyDescent="0.25">
      <c r="A9245" s="3" t="s">
        <v>9277</v>
      </c>
      <c r="B9245" s="12">
        <v>41953</v>
      </c>
      <c r="C9245" s="4" t="s">
        <v>47</v>
      </c>
      <c r="D9245" s="4">
        <v>2.5</v>
      </c>
      <c r="E9245" s="4">
        <v>25</v>
      </c>
      <c r="F9245" s="5">
        <v>0.39583333333333331</v>
      </c>
      <c r="G9245" s="6">
        <v>250</v>
      </c>
      <c r="H9245" s="7">
        <v>46250</v>
      </c>
      <c r="I9245" s="7">
        <f>FlightsPivot[[#This Row],[Total Fare]]*10%</f>
        <v>4625</v>
      </c>
      <c r="J9245" s="7">
        <f>FlightsPivot[[#This Row],[Total Fare]]+FlightsPivot[[#This Row],[10% tax ]]</f>
        <v>50875</v>
      </c>
      <c r="K9245" s="4">
        <v>11</v>
      </c>
      <c r="L9245" s="4">
        <v>2014</v>
      </c>
      <c r="M9245" t="str">
        <f>INDEX(RoutesPivot[DepAirport],MATCH($C9245,RoutesPivot[[RouteID]:[RouteID]],0))</f>
        <v>ORD</v>
      </c>
      <c r="N9245" t="str">
        <f>INDEX(RoutesPivot[AirportID],MATCH($C9245,RoutesPivot[[RouteID]:[RouteID]],0))</f>
        <v>PHX</v>
      </c>
      <c r="O9245">
        <f>INDEX(RoutesPivot[Distance],MATCH($C9245,RoutesPivot[[RouteID]:[RouteID]],0))</f>
        <v>1200</v>
      </c>
      <c r="P9245">
        <f>INDEX(RoutesPivot[ListPrice],MATCH($C9245,RoutesPivot[[RouteID]:[RouteID]],0))</f>
        <v>250</v>
      </c>
      <c r="Q9245" t="str">
        <f>INDEX(AirportPivot[AirportName],MATCH($N9245,AirportPivot[[AirportID]:[AirportID]],0))</f>
        <v>Phoenix Sky Harbor International</v>
      </c>
      <c r="R9245">
        <f>INDEX(AirportPivot[Gates (number of available)],MATCH($N9245,AirportPivot[[AirportID]:[AirportID]],0))</f>
        <v>60</v>
      </c>
    </row>
    <row r="9246" spans="1:18" x14ac:dyDescent="0.25">
      <c r="A9246" s="3" t="s">
        <v>9278</v>
      </c>
      <c r="B9246" s="12">
        <v>41866</v>
      </c>
      <c r="C9246" s="4" t="s">
        <v>50</v>
      </c>
      <c r="D9246" s="4">
        <v>2</v>
      </c>
      <c r="E9246" s="4">
        <v>112</v>
      </c>
      <c r="F9246" s="5">
        <v>0.66666666666666663</v>
      </c>
      <c r="G9246" s="6">
        <v>302.5</v>
      </c>
      <c r="H9246" s="7">
        <v>55962.5</v>
      </c>
      <c r="I9246" s="7">
        <f>FlightsPivot[[#This Row],[Total Fare]]*10%</f>
        <v>5596.25</v>
      </c>
      <c r="J9246" s="7">
        <f>FlightsPivot[[#This Row],[Total Fare]]+FlightsPivot[[#This Row],[10% tax ]]</f>
        <v>61558.75</v>
      </c>
      <c r="K9246" s="4">
        <v>8</v>
      </c>
      <c r="L9246" s="4">
        <v>2014</v>
      </c>
      <c r="M9246" t="str">
        <f>INDEX(RoutesPivot[DepAirport],MATCH($C9246,RoutesPivot[[RouteID]:[RouteID]],0))</f>
        <v>ORD</v>
      </c>
      <c r="N9246" t="str">
        <f>INDEX(RoutesPivot[AirportID],MATCH($C9246,RoutesPivot[[RouteID]:[RouteID]],0))</f>
        <v>LGA</v>
      </c>
      <c r="O9246">
        <f>INDEX(RoutesPivot[Distance],MATCH($C9246,RoutesPivot[[RouteID]:[RouteID]],0))</f>
        <v>610</v>
      </c>
      <c r="P9246">
        <f>INDEX(RoutesPivot[ListPrice],MATCH($C9246,RoutesPivot[[RouteID]:[RouteID]],0))</f>
        <v>275</v>
      </c>
      <c r="Q9246" t="str">
        <f>INDEX(AirportPivot[AirportName],MATCH($N9246,AirportPivot[[AirportID]:[AirportID]],0))</f>
        <v>Laguardia</v>
      </c>
      <c r="R9246">
        <f>INDEX(AirportPivot[Gates (number of available)],MATCH($N9246,AirportPivot[[AirportID]:[AirportID]],0))</f>
        <v>66</v>
      </c>
    </row>
    <row r="9247" spans="1:18" x14ac:dyDescent="0.25">
      <c r="A9247" s="3" t="s">
        <v>9279</v>
      </c>
      <c r="B9247" s="12">
        <v>41704</v>
      </c>
      <c r="C9247" s="4" t="s">
        <v>23</v>
      </c>
      <c r="D9247" s="4">
        <v>2.8</v>
      </c>
      <c r="E9247" s="4">
        <v>32</v>
      </c>
      <c r="F9247" s="5">
        <v>0.70833333333333337</v>
      </c>
      <c r="G9247" s="6">
        <v>300</v>
      </c>
      <c r="H9247" s="7">
        <v>55500</v>
      </c>
      <c r="I9247" s="7">
        <f>FlightsPivot[[#This Row],[Total Fare]]*10%</f>
        <v>5550</v>
      </c>
      <c r="J9247" s="7">
        <f>FlightsPivot[[#This Row],[Total Fare]]+FlightsPivot[[#This Row],[10% tax ]]</f>
        <v>61050</v>
      </c>
      <c r="K9247" s="4">
        <v>3</v>
      </c>
      <c r="L9247" s="4">
        <v>2014</v>
      </c>
      <c r="M9247" t="str">
        <f>INDEX(RoutesPivot[DepAirport],MATCH($C9247,RoutesPivot[[RouteID]:[RouteID]],0))</f>
        <v>ORD</v>
      </c>
      <c r="N9247" t="str">
        <f>INDEX(RoutesPivot[AirportID],MATCH($C9247,RoutesPivot[[RouteID]:[RouteID]],0))</f>
        <v>DEN</v>
      </c>
      <c r="O9247">
        <f>INDEX(RoutesPivot[Distance],MATCH($C9247,RoutesPivot[[RouteID]:[RouteID]],0))</f>
        <v>800</v>
      </c>
      <c r="P9247">
        <f>INDEX(RoutesPivot[ListPrice],MATCH($C9247,RoutesPivot[[RouteID]:[RouteID]],0))</f>
        <v>300</v>
      </c>
      <c r="Q9247" t="str">
        <f>INDEX(AirportPivot[AirportName],MATCH($N9247,AirportPivot[[AirportID]:[AirportID]],0))</f>
        <v>Denver International</v>
      </c>
      <c r="R9247">
        <f>INDEX(AirportPivot[Gates (number of available)],MATCH($N9247,AirportPivot[[AirportID]:[AirportID]],0))</f>
        <v>75</v>
      </c>
    </row>
    <row r="9248" spans="1:18" x14ac:dyDescent="0.25">
      <c r="A9248" s="3" t="s">
        <v>9280</v>
      </c>
      <c r="B9248" s="12">
        <v>42219</v>
      </c>
      <c r="C9248" s="4" t="s">
        <v>98</v>
      </c>
      <c r="D9248" s="4">
        <v>1.3</v>
      </c>
      <c r="E9248" s="4">
        <v>127</v>
      </c>
      <c r="F9248" s="5">
        <v>0.875</v>
      </c>
      <c r="G9248" s="6">
        <v>302.5</v>
      </c>
      <c r="H9248" s="7">
        <v>55962.5</v>
      </c>
      <c r="I9248" s="7">
        <f>FlightsPivot[[#This Row],[Total Fare]]*10%</f>
        <v>5596.25</v>
      </c>
      <c r="J9248" s="7">
        <f>FlightsPivot[[#This Row],[Total Fare]]+FlightsPivot[[#This Row],[10% tax ]]</f>
        <v>61558.75</v>
      </c>
      <c r="K9248" s="4">
        <v>8</v>
      </c>
      <c r="L9248" s="4">
        <v>2015</v>
      </c>
      <c r="M9248" t="str">
        <f>INDEX(RoutesPivot[DepAirport],MATCH($C9248,RoutesPivot[[RouteID]:[RouteID]],0))</f>
        <v>ORD</v>
      </c>
      <c r="N9248" t="str">
        <f>INDEX(RoutesPivot[AirportID],MATCH($C9248,RoutesPivot[[RouteID]:[RouteID]],0))</f>
        <v>PHL</v>
      </c>
      <c r="O9248">
        <f>INDEX(RoutesPivot[Distance],MATCH($C9248,RoutesPivot[[RouteID]:[RouteID]],0))</f>
        <v>580</v>
      </c>
      <c r="P9248">
        <f>INDEX(RoutesPivot[ListPrice],MATCH($C9248,RoutesPivot[[RouteID]:[RouteID]],0))</f>
        <v>275</v>
      </c>
      <c r="Q9248" t="str">
        <f>INDEX(AirportPivot[AirportName],MATCH($N9248,AirportPivot[[AirportID]:[AirportID]],0))</f>
        <v>Philadelphia International</v>
      </c>
      <c r="R9248">
        <f>INDEX(AirportPivot[Gates (number of available)],MATCH($N9248,AirportPivot[[AirportID]:[AirportID]],0))</f>
        <v>89</v>
      </c>
    </row>
    <row r="9249" spans="1:18" x14ac:dyDescent="0.25">
      <c r="A9249" s="3" t="s">
        <v>9281</v>
      </c>
      <c r="B9249" s="12">
        <v>41959</v>
      </c>
      <c r="C9249" s="4" t="s">
        <v>33</v>
      </c>
      <c r="D9249" s="4">
        <v>2.6</v>
      </c>
      <c r="E9249" s="4">
        <v>166</v>
      </c>
      <c r="F9249" s="5">
        <v>0.33333333333333331</v>
      </c>
      <c r="G9249" s="6">
        <v>375</v>
      </c>
      <c r="H9249" s="7">
        <v>61875</v>
      </c>
      <c r="I9249" s="7">
        <f>FlightsPivot[[#This Row],[Total Fare]]*10%</f>
        <v>6187.5</v>
      </c>
      <c r="J9249" s="7">
        <f>FlightsPivot[[#This Row],[Total Fare]]+FlightsPivot[[#This Row],[10% tax ]]</f>
        <v>68062.5</v>
      </c>
      <c r="K9249" s="4">
        <v>11</v>
      </c>
      <c r="L9249" s="4">
        <v>2014</v>
      </c>
      <c r="M9249" t="str">
        <f>INDEX(RoutesPivot[DepAirport],MATCH($C9249,RoutesPivot[[RouteID]:[RouteID]],0))</f>
        <v>ORD</v>
      </c>
      <c r="N9249" t="str">
        <f>INDEX(RoutesPivot[AirportID],MATCH($C9249,RoutesPivot[[RouteID]:[RouteID]],0))</f>
        <v>SFO</v>
      </c>
      <c r="O9249">
        <f>INDEX(RoutesPivot[Distance],MATCH($C9249,RoutesPivot[[RouteID]:[RouteID]],0))</f>
        <v>1600</v>
      </c>
      <c r="P9249">
        <f>INDEX(RoutesPivot[ListPrice],MATCH($C9249,RoutesPivot[[RouteID]:[RouteID]],0))</f>
        <v>375</v>
      </c>
      <c r="Q9249" t="str">
        <f>INDEX(AirportPivot[AirportName],MATCH($N9249,AirportPivot[[AirportID]:[AirportID]],0))</f>
        <v>San Francisco International</v>
      </c>
      <c r="R9249">
        <f>INDEX(AirportPivot[Gates (number of available)],MATCH($N9249,AirportPivot[[AirportID]:[AirportID]],0))</f>
        <v>70</v>
      </c>
    </row>
    <row r="9250" spans="1:18" x14ac:dyDescent="0.25">
      <c r="A9250" s="3" t="s">
        <v>9282</v>
      </c>
      <c r="B9250" s="12">
        <v>41907</v>
      </c>
      <c r="C9250" s="4" t="s">
        <v>70</v>
      </c>
      <c r="D9250" s="4">
        <v>1.6</v>
      </c>
      <c r="E9250" s="4">
        <v>12</v>
      </c>
      <c r="F9250" s="5">
        <v>0.875</v>
      </c>
      <c r="G9250" s="6">
        <v>275</v>
      </c>
      <c r="H9250" s="7">
        <v>50875</v>
      </c>
      <c r="I9250" s="7">
        <f>FlightsPivot[[#This Row],[Total Fare]]*10%</f>
        <v>5087.5</v>
      </c>
      <c r="J9250" s="7">
        <f>FlightsPivot[[#This Row],[Total Fare]]+FlightsPivot[[#This Row],[10% tax ]]</f>
        <v>55962.5</v>
      </c>
      <c r="K9250" s="4">
        <v>9</v>
      </c>
      <c r="L9250" s="4">
        <v>2014</v>
      </c>
      <c r="M9250" t="str">
        <f>INDEX(RoutesPivot[DepAirport],MATCH($C9250,RoutesPivot[[RouteID]:[RouteID]],0))</f>
        <v>ORD</v>
      </c>
      <c r="N9250" t="str">
        <f>INDEX(RoutesPivot[AirportID],MATCH($C9250,RoutesPivot[[RouteID]:[RouteID]],0))</f>
        <v>LAS</v>
      </c>
      <c r="O9250">
        <f>INDEX(RoutesPivot[Distance],MATCH($C9250,RoutesPivot[[RouteID]:[RouteID]],0))</f>
        <v>1100</v>
      </c>
      <c r="P9250">
        <f>INDEX(RoutesPivot[ListPrice],MATCH($C9250,RoutesPivot[[RouteID]:[RouteID]],0))</f>
        <v>275</v>
      </c>
      <c r="Q9250" t="str">
        <f>INDEX(AirportPivot[AirportName],MATCH($N9250,AirportPivot[[AirportID]:[AirportID]],0))</f>
        <v>McCarran International</v>
      </c>
      <c r="R9250">
        <f>INDEX(AirportPivot[Gates (number of available)],MATCH($N9250,AirportPivot[[AirportID]:[AirportID]],0))</f>
        <v>68</v>
      </c>
    </row>
    <row r="9251" spans="1:18" x14ac:dyDescent="0.25">
      <c r="A9251" s="3" t="s">
        <v>9283</v>
      </c>
      <c r="B9251" s="12">
        <v>42211</v>
      </c>
      <c r="C9251" s="4" t="s">
        <v>70</v>
      </c>
      <c r="D9251" s="4">
        <v>2.1</v>
      </c>
      <c r="E9251" s="4">
        <v>18</v>
      </c>
      <c r="F9251" s="5">
        <v>0.54166666666666663</v>
      </c>
      <c r="G9251" s="6">
        <v>302.5</v>
      </c>
      <c r="H9251" s="7">
        <v>55962.5</v>
      </c>
      <c r="I9251" s="7">
        <f>FlightsPivot[[#This Row],[Total Fare]]*10%</f>
        <v>5596.25</v>
      </c>
      <c r="J9251" s="7">
        <f>FlightsPivot[[#This Row],[Total Fare]]+FlightsPivot[[#This Row],[10% tax ]]</f>
        <v>61558.75</v>
      </c>
      <c r="K9251" s="4">
        <v>7</v>
      </c>
      <c r="L9251" s="4">
        <v>2015</v>
      </c>
      <c r="M9251" t="str">
        <f>INDEX(RoutesPivot[DepAirport],MATCH($C9251,RoutesPivot[[RouteID]:[RouteID]],0))</f>
        <v>ORD</v>
      </c>
      <c r="N9251" t="str">
        <f>INDEX(RoutesPivot[AirportID],MATCH($C9251,RoutesPivot[[RouteID]:[RouteID]],0))</f>
        <v>LAS</v>
      </c>
      <c r="O9251">
        <f>INDEX(RoutesPivot[Distance],MATCH($C9251,RoutesPivot[[RouteID]:[RouteID]],0))</f>
        <v>1100</v>
      </c>
      <c r="P9251">
        <f>INDEX(RoutesPivot[ListPrice],MATCH($C9251,RoutesPivot[[RouteID]:[RouteID]],0))</f>
        <v>275</v>
      </c>
      <c r="Q9251" t="str">
        <f>INDEX(AirportPivot[AirportName],MATCH($N9251,AirportPivot[[AirportID]:[AirportID]],0))</f>
        <v>McCarran International</v>
      </c>
      <c r="R9251">
        <f>INDEX(AirportPivot[Gates (number of available)],MATCH($N9251,AirportPivot[[AirportID]:[AirportID]],0))</f>
        <v>68</v>
      </c>
    </row>
    <row r="9252" spans="1:18" x14ac:dyDescent="0.25">
      <c r="A9252" s="3" t="s">
        <v>9284</v>
      </c>
      <c r="B9252" s="12">
        <v>42134</v>
      </c>
      <c r="C9252" s="4" t="s">
        <v>23</v>
      </c>
      <c r="D9252" s="4">
        <v>1.1000000000000001</v>
      </c>
      <c r="E9252" s="4">
        <v>209</v>
      </c>
      <c r="F9252" s="5">
        <v>0.41666666666666669</v>
      </c>
      <c r="G9252" s="6">
        <v>300</v>
      </c>
      <c r="H9252" s="7">
        <v>49500</v>
      </c>
      <c r="I9252" s="7">
        <f>FlightsPivot[[#This Row],[Total Fare]]*10%</f>
        <v>4950</v>
      </c>
      <c r="J9252" s="7">
        <f>FlightsPivot[[#This Row],[Total Fare]]+FlightsPivot[[#This Row],[10% tax ]]</f>
        <v>54450</v>
      </c>
      <c r="K9252" s="4">
        <v>5</v>
      </c>
      <c r="L9252" s="4">
        <v>2015</v>
      </c>
      <c r="M9252" t="str">
        <f>INDEX(RoutesPivot[DepAirport],MATCH($C9252,RoutesPivot[[RouteID]:[RouteID]],0))</f>
        <v>ORD</v>
      </c>
      <c r="N9252" t="str">
        <f>INDEX(RoutesPivot[AirportID],MATCH($C9252,RoutesPivot[[RouteID]:[RouteID]],0))</f>
        <v>DEN</v>
      </c>
      <c r="O9252">
        <f>INDEX(RoutesPivot[Distance],MATCH($C9252,RoutesPivot[[RouteID]:[RouteID]],0))</f>
        <v>800</v>
      </c>
      <c r="P9252">
        <f>INDEX(RoutesPivot[ListPrice],MATCH($C9252,RoutesPivot[[RouteID]:[RouteID]],0))</f>
        <v>300</v>
      </c>
      <c r="Q9252" t="str">
        <f>INDEX(AirportPivot[AirportName],MATCH($N9252,AirportPivot[[AirportID]:[AirportID]],0))</f>
        <v>Denver International</v>
      </c>
      <c r="R9252">
        <f>INDEX(AirportPivot[Gates (number of available)],MATCH($N9252,AirportPivot[[AirportID]:[AirportID]],0))</f>
        <v>75</v>
      </c>
    </row>
    <row r="9253" spans="1:18" x14ac:dyDescent="0.25">
      <c r="A9253" s="3" t="s">
        <v>9285</v>
      </c>
      <c r="B9253" s="12">
        <v>42031</v>
      </c>
      <c r="C9253" s="4" t="s">
        <v>50</v>
      </c>
      <c r="D9253" s="4">
        <v>1</v>
      </c>
      <c r="E9253" s="4">
        <v>182</v>
      </c>
      <c r="F9253" s="5">
        <v>0.6875</v>
      </c>
      <c r="G9253" s="6">
        <v>275</v>
      </c>
      <c r="H9253" s="7">
        <v>45375</v>
      </c>
      <c r="I9253" s="7">
        <f>FlightsPivot[[#This Row],[Total Fare]]*10%</f>
        <v>4537.5</v>
      </c>
      <c r="J9253" s="7">
        <f>FlightsPivot[[#This Row],[Total Fare]]+FlightsPivot[[#This Row],[10% tax ]]</f>
        <v>49912.5</v>
      </c>
      <c r="K9253" s="4">
        <v>1</v>
      </c>
      <c r="L9253" s="4">
        <v>2015</v>
      </c>
      <c r="M9253" t="str">
        <f>INDEX(RoutesPivot[DepAirport],MATCH($C9253,RoutesPivot[[RouteID]:[RouteID]],0))</f>
        <v>ORD</v>
      </c>
      <c r="N9253" t="str">
        <f>INDEX(RoutesPivot[AirportID],MATCH($C9253,RoutesPivot[[RouteID]:[RouteID]],0))</f>
        <v>LGA</v>
      </c>
      <c r="O9253">
        <f>INDEX(RoutesPivot[Distance],MATCH($C9253,RoutesPivot[[RouteID]:[RouteID]],0))</f>
        <v>610</v>
      </c>
      <c r="P9253">
        <f>INDEX(RoutesPivot[ListPrice],MATCH($C9253,RoutesPivot[[RouteID]:[RouteID]],0))</f>
        <v>275</v>
      </c>
      <c r="Q9253" t="str">
        <f>INDEX(AirportPivot[AirportName],MATCH($N9253,AirportPivot[[AirportID]:[AirportID]],0))</f>
        <v>Laguardia</v>
      </c>
      <c r="R9253">
        <f>INDEX(AirportPivot[Gates (number of available)],MATCH($N9253,AirportPivot[[AirportID]:[AirportID]],0))</f>
        <v>66</v>
      </c>
    </row>
    <row r="9254" spans="1:18" x14ac:dyDescent="0.25">
      <c r="A9254" s="3" t="s">
        <v>9286</v>
      </c>
      <c r="B9254" s="12">
        <v>42166</v>
      </c>
      <c r="C9254" s="4" t="s">
        <v>30</v>
      </c>
      <c r="D9254" s="4">
        <v>3.8</v>
      </c>
      <c r="E9254" s="4">
        <v>57</v>
      </c>
      <c r="F9254" s="5">
        <v>0.33333333333333331</v>
      </c>
      <c r="G9254" s="6">
        <v>275</v>
      </c>
      <c r="H9254" s="7">
        <v>45375</v>
      </c>
      <c r="I9254" s="7">
        <f>FlightsPivot[[#This Row],[Total Fare]]*10%</f>
        <v>4537.5</v>
      </c>
      <c r="J9254" s="7">
        <f>FlightsPivot[[#This Row],[Total Fare]]+FlightsPivot[[#This Row],[10% tax ]]</f>
        <v>49912.5</v>
      </c>
      <c r="K9254" s="4">
        <v>6</v>
      </c>
      <c r="L9254" s="4">
        <v>2015</v>
      </c>
      <c r="M9254" t="str">
        <f>INDEX(RoutesPivot[DepAirport],MATCH($C9254,RoutesPivot[[RouteID]:[RouteID]],0))</f>
        <v>ORD</v>
      </c>
      <c r="N9254" t="str">
        <f>INDEX(RoutesPivot[AirportID],MATCH($C9254,RoutesPivot[[RouteID]:[RouteID]],0))</f>
        <v>MCO</v>
      </c>
      <c r="O9254">
        <f>INDEX(RoutesPivot[Distance],MATCH($C9254,RoutesPivot[[RouteID]:[RouteID]],0))</f>
        <v>850</v>
      </c>
      <c r="P9254">
        <f>INDEX(RoutesPivot[ListPrice],MATCH($C9254,RoutesPivot[[RouteID]:[RouteID]],0))</f>
        <v>250</v>
      </c>
      <c r="Q9254" t="str">
        <f>INDEX(AirportPivot[AirportName],MATCH($N9254,AirportPivot[[AirportID]:[AirportID]],0))</f>
        <v>Orlando International</v>
      </c>
      <c r="R9254">
        <f>INDEX(AirportPivot[Gates (number of available)],MATCH($N9254,AirportPivot[[AirportID]:[AirportID]],0))</f>
        <v>67</v>
      </c>
    </row>
    <row r="9255" spans="1:18" x14ac:dyDescent="0.25">
      <c r="A9255" s="3" t="s">
        <v>9287</v>
      </c>
      <c r="B9255" s="12">
        <v>42291</v>
      </c>
      <c r="C9255" s="4" t="s">
        <v>27</v>
      </c>
      <c r="D9255" s="4">
        <v>6</v>
      </c>
      <c r="E9255" s="4">
        <v>124</v>
      </c>
      <c r="F9255" s="5">
        <v>0.77083333333333337</v>
      </c>
      <c r="G9255" s="6">
        <v>200</v>
      </c>
      <c r="H9255" s="7">
        <v>37000</v>
      </c>
      <c r="I9255" s="7">
        <f>FlightsPivot[[#This Row],[Total Fare]]*10%</f>
        <v>3700</v>
      </c>
      <c r="J9255" s="7">
        <f>FlightsPivot[[#This Row],[Total Fare]]+FlightsPivot[[#This Row],[10% tax ]]</f>
        <v>40700</v>
      </c>
      <c r="K9255" s="4">
        <v>10</v>
      </c>
      <c r="L9255" s="4">
        <v>2015</v>
      </c>
      <c r="M9255" t="str">
        <f>INDEX(RoutesPivot[DepAirport],MATCH($C9255,RoutesPivot[[RouteID]:[RouteID]],0))</f>
        <v>ORD</v>
      </c>
      <c r="N9255" t="str">
        <f>INDEX(RoutesPivot[AirportID],MATCH($C9255,RoutesPivot[[RouteID]:[RouteID]],0))</f>
        <v>ATL</v>
      </c>
      <c r="O9255">
        <f>INDEX(RoutesPivot[Distance],MATCH($C9255,RoutesPivot[[RouteID]:[RouteID]],0))</f>
        <v>510</v>
      </c>
      <c r="P9255">
        <f>INDEX(RoutesPivot[ListPrice],MATCH($C9255,RoutesPivot[[RouteID]:[RouteID]],0))</f>
        <v>200</v>
      </c>
      <c r="Q9255" t="str">
        <f>INDEX(AirportPivot[AirportName],MATCH($N9255,AirportPivot[[AirportID]:[AirportID]],0))</f>
        <v>Hartsfield-Jackson Atlanta International</v>
      </c>
      <c r="R9255">
        <f>INDEX(AirportPivot[Gates (number of available)],MATCH($N9255,AirportPivot[[AirportID]:[AirportID]],0))</f>
        <v>100</v>
      </c>
    </row>
    <row r="9256" spans="1:18" x14ac:dyDescent="0.25">
      <c r="A9256" s="3" t="s">
        <v>9288</v>
      </c>
      <c r="B9256" s="12">
        <v>41713</v>
      </c>
      <c r="C9256" s="4" t="s">
        <v>30</v>
      </c>
      <c r="D9256" s="4">
        <v>2</v>
      </c>
      <c r="E9256" s="4">
        <v>76</v>
      </c>
      <c r="F9256" s="5">
        <v>0.8125</v>
      </c>
      <c r="G9256" s="6">
        <v>250</v>
      </c>
      <c r="H9256" s="7">
        <v>45250</v>
      </c>
      <c r="I9256" s="7">
        <f>FlightsPivot[[#This Row],[Total Fare]]*10%</f>
        <v>4525</v>
      </c>
      <c r="J9256" s="7">
        <f>FlightsPivot[[#This Row],[Total Fare]]+FlightsPivot[[#This Row],[10% tax ]]</f>
        <v>49775</v>
      </c>
      <c r="K9256" s="4">
        <v>3</v>
      </c>
      <c r="L9256" s="4">
        <v>2014</v>
      </c>
      <c r="M9256" t="str">
        <f>INDEX(RoutesPivot[DepAirport],MATCH($C9256,RoutesPivot[[RouteID]:[RouteID]],0))</f>
        <v>ORD</v>
      </c>
      <c r="N9256" t="str">
        <f>INDEX(RoutesPivot[AirportID],MATCH($C9256,RoutesPivot[[RouteID]:[RouteID]],0))</f>
        <v>MCO</v>
      </c>
      <c r="O9256">
        <f>INDEX(RoutesPivot[Distance],MATCH($C9256,RoutesPivot[[RouteID]:[RouteID]],0))</f>
        <v>850</v>
      </c>
      <c r="P9256">
        <f>INDEX(RoutesPivot[ListPrice],MATCH($C9256,RoutesPivot[[RouteID]:[RouteID]],0))</f>
        <v>250</v>
      </c>
      <c r="Q9256" t="str">
        <f>INDEX(AirportPivot[AirportName],MATCH($N9256,AirportPivot[[AirportID]:[AirportID]],0))</f>
        <v>Orlando International</v>
      </c>
      <c r="R9256">
        <f>INDEX(AirportPivot[Gates (number of available)],MATCH($N9256,AirportPivot[[AirportID]:[AirportID]],0))</f>
        <v>67</v>
      </c>
    </row>
    <row r="9257" spans="1:18" x14ac:dyDescent="0.25">
      <c r="A9257" s="3" t="s">
        <v>9289</v>
      </c>
      <c r="B9257" s="12">
        <v>41873</v>
      </c>
      <c r="C9257" s="4" t="s">
        <v>25</v>
      </c>
      <c r="D9257" s="4">
        <v>0.8</v>
      </c>
      <c r="E9257" s="4">
        <v>123</v>
      </c>
      <c r="F9257" s="5">
        <v>0.70833333333333337</v>
      </c>
      <c r="G9257" s="6">
        <v>220</v>
      </c>
      <c r="H9257" s="7">
        <v>40700</v>
      </c>
      <c r="I9257" s="7">
        <f>FlightsPivot[[#This Row],[Total Fare]]*10%</f>
        <v>4070</v>
      </c>
      <c r="J9257" s="7">
        <f>FlightsPivot[[#This Row],[Total Fare]]+FlightsPivot[[#This Row],[10% tax ]]</f>
        <v>44770</v>
      </c>
      <c r="K9257" s="4">
        <v>8</v>
      </c>
      <c r="L9257" s="4">
        <v>2014</v>
      </c>
      <c r="M9257" t="str">
        <f>INDEX(RoutesPivot[DepAirport],MATCH($C9257,RoutesPivot[[RouteID]:[RouteID]],0))</f>
        <v>ORD</v>
      </c>
      <c r="N9257" t="str">
        <f>INDEX(RoutesPivot[AirportID],MATCH($C9257,RoutesPivot[[RouteID]:[RouteID]],0))</f>
        <v>DFW</v>
      </c>
      <c r="O9257">
        <f>INDEX(RoutesPivot[Distance],MATCH($C9257,RoutesPivot[[RouteID]:[RouteID]],0))</f>
        <v>700</v>
      </c>
      <c r="P9257">
        <f>INDEX(RoutesPivot[ListPrice],MATCH($C9257,RoutesPivot[[RouteID]:[RouteID]],0))</f>
        <v>200</v>
      </c>
      <c r="Q9257" t="str">
        <f>INDEX(AirportPivot[AirportName],MATCH($N9257,AirportPivot[[AirportID]:[AirportID]],0))</f>
        <v>Dallas/Fort Worth International</v>
      </c>
      <c r="R9257">
        <f>INDEX(AirportPivot[Gates (number of available)],MATCH($N9257,AirportPivot[[AirportID]:[AirportID]],0))</f>
        <v>130</v>
      </c>
    </row>
    <row r="9258" spans="1:18" x14ac:dyDescent="0.25">
      <c r="A9258" s="3" t="s">
        <v>9290</v>
      </c>
      <c r="B9258" s="12">
        <v>42357</v>
      </c>
      <c r="C9258" s="4" t="s">
        <v>11</v>
      </c>
      <c r="D9258" s="4">
        <v>2.8</v>
      </c>
      <c r="E9258" s="4">
        <v>95</v>
      </c>
      <c r="F9258" s="5">
        <v>0.72916666666666663</v>
      </c>
      <c r="G9258" s="6">
        <v>300</v>
      </c>
      <c r="H9258" s="7">
        <v>55500</v>
      </c>
      <c r="I9258" s="7">
        <f>FlightsPivot[[#This Row],[Total Fare]]*10%</f>
        <v>5550</v>
      </c>
      <c r="J9258" s="7">
        <f>FlightsPivot[[#This Row],[Total Fare]]+FlightsPivot[[#This Row],[10% tax ]]</f>
        <v>61050</v>
      </c>
      <c r="K9258" s="4">
        <v>12</v>
      </c>
      <c r="L9258" s="4">
        <v>2015</v>
      </c>
      <c r="M9258" t="str">
        <f>INDEX(RoutesPivot[DepAirport],MATCH($C9258,RoutesPivot[[RouteID]:[RouteID]],0))</f>
        <v>ORD</v>
      </c>
      <c r="N9258" t="str">
        <f>INDEX(RoutesPivot[AirportID],MATCH($C9258,RoutesPivot[[RouteID]:[RouteID]],0))</f>
        <v>BOS</v>
      </c>
      <c r="O9258">
        <f>INDEX(RoutesPivot[Distance],MATCH($C9258,RoutesPivot[[RouteID]:[RouteID]],0))</f>
        <v>730</v>
      </c>
      <c r="P9258">
        <f>INDEX(RoutesPivot[ListPrice],MATCH($C9258,RoutesPivot[[RouteID]:[RouteID]],0))</f>
        <v>300</v>
      </c>
      <c r="Q9258" t="str">
        <f>INDEX(AirportPivot[AirportName],MATCH($N9258,AirportPivot[[AirportID]:[AirportID]],0))</f>
        <v>General Edward Lawrence Logan International</v>
      </c>
      <c r="R9258">
        <f>INDEX(AirportPivot[Gates (number of available)],MATCH($N9258,AirportPivot[[AirportID]:[AirportID]],0))</f>
        <v>63</v>
      </c>
    </row>
    <row r="9259" spans="1:18" x14ac:dyDescent="0.25">
      <c r="A9259" s="3" t="s">
        <v>9291</v>
      </c>
      <c r="B9259" s="12">
        <v>42089</v>
      </c>
      <c r="C9259" s="4" t="s">
        <v>47</v>
      </c>
      <c r="D9259" s="4">
        <v>1.9</v>
      </c>
      <c r="E9259" s="4">
        <v>181</v>
      </c>
      <c r="F9259" s="5">
        <v>0.79166666666666663</v>
      </c>
      <c r="G9259" s="6">
        <v>250</v>
      </c>
      <c r="H9259" s="7">
        <v>41250</v>
      </c>
      <c r="I9259" s="7">
        <f>FlightsPivot[[#This Row],[Total Fare]]*10%</f>
        <v>4125</v>
      </c>
      <c r="J9259" s="7">
        <f>FlightsPivot[[#This Row],[Total Fare]]+FlightsPivot[[#This Row],[10% tax ]]</f>
        <v>45375</v>
      </c>
      <c r="K9259" s="4">
        <v>3</v>
      </c>
      <c r="L9259" s="4">
        <v>2015</v>
      </c>
      <c r="M9259" t="str">
        <f>INDEX(RoutesPivot[DepAirport],MATCH($C9259,RoutesPivot[[RouteID]:[RouteID]],0))</f>
        <v>ORD</v>
      </c>
      <c r="N9259" t="str">
        <f>INDEX(RoutesPivot[AirportID],MATCH($C9259,RoutesPivot[[RouteID]:[RouteID]],0))</f>
        <v>PHX</v>
      </c>
      <c r="O9259">
        <f>INDEX(RoutesPivot[Distance],MATCH($C9259,RoutesPivot[[RouteID]:[RouteID]],0))</f>
        <v>1200</v>
      </c>
      <c r="P9259">
        <f>INDEX(RoutesPivot[ListPrice],MATCH($C9259,RoutesPivot[[RouteID]:[RouteID]],0))</f>
        <v>250</v>
      </c>
      <c r="Q9259" t="str">
        <f>INDEX(AirportPivot[AirportName],MATCH($N9259,AirportPivot[[AirportID]:[AirportID]],0))</f>
        <v>Phoenix Sky Harbor International</v>
      </c>
      <c r="R9259">
        <f>INDEX(AirportPivot[Gates (number of available)],MATCH($N9259,AirportPivot[[AirportID]:[AirportID]],0))</f>
        <v>60</v>
      </c>
    </row>
    <row r="9260" spans="1:18" x14ac:dyDescent="0.25">
      <c r="A9260" s="3" t="s">
        <v>9292</v>
      </c>
      <c r="B9260" s="12">
        <v>41796</v>
      </c>
      <c r="C9260" s="4" t="s">
        <v>25</v>
      </c>
      <c r="D9260" s="4">
        <v>2.1</v>
      </c>
      <c r="E9260" s="4">
        <v>35</v>
      </c>
      <c r="F9260" s="5">
        <v>0.70833333333333337</v>
      </c>
      <c r="G9260" s="6">
        <v>220</v>
      </c>
      <c r="H9260" s="7">
        <v>40700</v>
      </c>
      <c r="I9260" s="7">
        <f>FlightsPivot[[#This Row],[Total Fare]]*10%</f>
        <v>4070</v>
      </c>
      <c r="J9260" s="7">
        <f>FlightsPivot[[#This Row],[Total Fare]]+FlightsPivot[[#This Row],[10% tax ]]</f>
        <v>44770</v>
      </c>
      <c r="K9260" s="4">
        <v>6</v>
      </c>
      <c r="L9260" s="4">
        <v>2014</v>
      </c>
      <c r="M9260" t="str">
        <f>INDEX(RoutesPivot[DepAirport],MATCH($C9260,RoutesPivot[[RouteID]:[RouteID]],0))</f>
        <v>ORD</v>
      </c>
      <c r="N9260" t="str">
        <f>INDEX(RoutesPivot[AirportID],MATCH($C9260,RoutesPivot[[RouteID]:[RouteID]],0))</f>
        <v>DFW</v>
      </c>
      <c r="O9260">
        <f>INDEX(RoutesPivot[Distance],MATCH($C9260,RoutesPivot[[RouteID]:[RouteID]],0))</f>
        <v>700</v>
      </c>
      <c r="P9260">
        <f>INDEX(RoutesPivot[ListPrice],MATCH($C9260,RoutesPivot[[RouteID]:[RouteID]],0))</f>
        <v>200</v>
      </c>
      <c r="Q9260" t="str">
        <f>INDEX(AirportPivot[AirportName],MATCH($N9260,AirportPivot[[AirportID]:[AirportID]],0))</f>
        <v>Dallas/Fort Worth International</v>
      </c>
      <c r="R9260">
        <f>INDEX(AirportPivot[Gates (number of available)],MATCH($N9260,AirportPivot[[AirportID]:[AirportID]],0))</f>
        <v>130</v>
      </c>
    </row>
    <row r="9261" spans="1:18" x14ac:dyDescent="0.25">
      <c r="A9261" s="3" t="s">
        <v>9293</v>
      </c>
      <c r="B9261" s="12">
        <v>41925</v>
      </c>
      <c r="C9261" s="4" t="s">
        <v>86</v>
      </c>
      <c r="D9261" s="4">
        <v>1.8</v>
      </c>
      <c r="E9261" s="4">
        <v>53</v>
      </c>
      <c r="F9261" s="5">
        <v>0.625</v>
      </c>
      <c r="G9261" s="6">
        <v>115</v>
      </c>
      <c r="H9261" s="7">
        <v>18975</v>
      </c>
      <c r="I9261" s="7">
        <f>FlightsPivot[[#This Row],[Total Fare]]*10%</f>
        <v>1897.5</v>
      </c>
      <c r="J9261" s="7">
        <f>FlightsPivot[[#This Row],[Total Fare]]+FlightsPivot[[#This Row],[10% tax ]]</f>
        <v>20872.5</v>
      </c>
      <c r="K9261" s="4">
        <v>10</v>
      </c>
      <c r="L9261" s="4">
        <v>2014</v>
      </c>
      <c r="M9261" t="str">
        <f>INDEX(RoutesPivot[DepAirport],MATCH($C9261,RoutesPivot[[RouteID]:[RouteID]],0))</f>
        <v>ORD</v>
      </c>
      <c r="N9261" t="str">
        <f>INDEX(RoutesPivot[AirportID],MATCH($C9261,RoutesPivot[[RouteID]:[RouteID]],0))</f>
        <v>DTW</v>
      </c>
      <c r="O9261">
        <f>INDEX(RoutesPivot[Distance],MATCH($C9261,RoutesPivot[[RouteID]:[RouteID]],0))</f>
        <v>200</v>
      </c>
      <c r="P9261">
        <f>INDEX(RoutesPivot[ListPrice],MATCH($C9261,RoutesPivot[[RouteID]:[RouteID]],0))</f>
        <v>115</v>
      </c>
      <c r="Q9261" t="str">
        <f>INDEX(AirportPivot[AirportName],MATCH($N9261,AirportPivot[[AirportID]:[AirportID]],0))</f>
        <v>Detroit Metropolitan Wayne County</v>
      </c>
      <c r="R9261">
        <f>INDEX(AirportPivot[Gates (number of available)],MATCH($N9261,AirportPivot[[AirportID]:[AirportID]],0))</f>
        <v>60</v>
      </c>
    </row>
    <row r="9262" spans="1:18" x14ac:dyDescent="0.25">
      <c r="A9262" s="3" t="s">
        <v>9294</v>
      </c>
      <c r="B9262" s="12">
        <v>42231</v>
      </c>
      <c r="C9262" s="4" t="s">
        <v>23</v>
      </c>
      <c r="D9262" s="4">
        <v>1.8</v>
      </c>
      <c r="E9262" s="4">
        <v>56</v>
      </c>
      <c r="F9262" s="5">
        <v>0.83333333333333337</v>
      </c>
      <c r="G9262" s="6">
        <v>330</v>
      </c>
      <c r="H9262" s="7">
        <v>54450</v>
      </c>
      <c r="I9262" s="7">
        <f>FlightsPivot[[#This Row],[Total Fare]]*10%</f>
        <v>5445</v>
      </c>
      <c r="J9262" s="7">
        <f>FlightsPivot[[#This Row],[Total Fare]]+FlightsPivot[[#This Row],[10% tax ]]</f>
        <v>59895</v>
      </c>
      <c r="K9262" s="4">
        <v>8</v>
      </c>
      <c r="L9262" s="4">
        <v>2015</v>
      </c>
      <c r="M9262" t="str">
        <f>INDEX(RoutesPivot[DepAirport],MATCH($C9262,RoutesPivot[[RouteID]:[RouteID]],0))</f>
        <v>ORD</v>
      </c>
      <c r="N9262" t="str">
        <f>INDEX(RoutesPivot[AirportID],MATCH($C9262,RoutesPivot[[RouteID]:[RouteID]],0))</f>
        <v>DEN</v>
      </c>
      <c r="O9262">
        <f>INDEX(RoutesPivot[Distance],MATCH($C9262,RoutesPivot[[RouteID]:[RouteID]],0))</f>
        <v>800</v>
      </c>
      <c r="P9262">
        <f>INDEX(RoutesPivot[ListPrice],MATCH($C9262,RoutesPivot[[RouteID]:[RouteID]],0))</f>
        <v>300</v>
      </c>
      <c r="Q9262" t="str">
        <f>INDEX(AirportPivot[AirportName],MATCH($N9262,AirportPivot[[AirportID]:[AirportID]],0))</f>
        <v>Denver International</v>
      </c>
      <c r="R9262">
        <f>INDEX(AirportPivot[Gates (number of available)],MATCH($N9262,AirportPivot[[AirportID]:[AirportID]],0))</f>
        <v>75</v>
      </c>
    </row>
    <row r="9263" spans="1:18" x14ac:dyDescent="0.25">
      <c r="A9263" s="3" t="s">
        <v>9295</v>
      </c>
      <c r="B9263" s="12">
        <v>41854</v>
      </c>
      <c r="C9263" s="4" t="s">
        <v>70</v>
      </c>
      <c r="D9263" s="4">
        <v>1.6</v>
      </c>
      <c r="E9263" s="4">
        <v>60</v>
      </c>
      <c r="F9263" s="5">
        <v>0.47916666666666669</v>
      </c>
      <c r="G9263" s="6">
        <v>302.5</v>
      </c>
      <c r="H9263" s="7">
        <v>49912.5</v>
      </c>
      <c r="I9263" s="7">
        <f>FlightsPivot[[#This Row],[Total Fare]]*10%</f>
        <v>4991.25</v>
      </c>
      <c r="J9263" s="7">
        <f>FlightsPivot[[#This Row],[Total Fare]]+FlightsPivot[[#This Row],[10% tax ]]</f>
        <v>54903.75</v>
      </c>
      <c r="K9263" s="4">
        <v>8</v>
      </c>
      <c r="L9263" s="4">
        <v>2014</v>
      </c>
      <c r="M9263" t="str">
        <f>INDEX(RoutesPivot[DepAirport],MATCH($C9263,RoutesPivot[[RouteID]:[RouteID]],0))</f>
        <v>ORD</v>
      </c>
      <c r="N9263" t="str">
        <f>INDEX(RoutesPivot[AirportID],MATCH($C9263,RoutesPivot[[RouteID]:[RouteID]],0))</f>
        <v>LAS</v>
      </c>
      <c r="O9263">
        <f>INDEX(RoutesPivot[Distance],MATCH($C9263,RoutesPivot[[RouteID]:[RouteID]],0))</f>
        <v>1100</v>
      </c>
      <c r="P9263">
        <f>INDEX(RoutesPivot[ListPrice],MATCH($C9263,RoutesPivot[[RouteID]:[RouteID]],0))</f>
        <v>275</v>
      </c>
      <c r="Q9263" t="str">
        <f>INDEX(AirportPivot[AirportName],MATCH($N9263,AirportPivot[[AirportID]:[AirportID]],0))</f>
        <v>McCarran International</v>
      </c>
      <c r="R9263">
        <f>INDEX(AirportPivot[Gates (number of available)],MATCH($N9263,AirportPivot[[AirportID]:[AirportID]],0))</f>
        <v>68</v>
      </c>
    </row>
    <row r="9264" spans="1:18" x14ac:dyDescent="0.25">
      <c r="A9264" s="3" t="s">
        <v>9296</v>
      </c>
      <c r="B9264" s="12">
        <v>42069</v>
      </c>
      <c r="C9264" s="4" t="s">
        <v>47</v>
      </c>
      <c r="D9264" s="4">
        <v>1.1000000000000001</v>
      </c>
      <c r="E9264" s="4">
        <v>25</v>
      </c>
      <c r="F9264" s="5">
        <v>0.33333333333333331</v>
      </c>
      <c r="G9264" s="6">
        <v>250</v>
      </c>
      <c r="H9264" s="7">
        <v>46250</v>
      </c>
      <c r="I9264" s="7">
        <f>FlightsPivot[[#This Row],[Total Fare]]*10%</f>
        <v>4625</v>
      </c>
      <c r="J9264" s="7">
        <f>FlightsPivot[[#This Row],[Total Fare]]+FlightsPivot[[#This Row],[10% tax ]]</f>
        <v>50875</v>
      </c>
      <c r="K9264" s="4">
        <v>3</v>
      </c>
      <c r="L9264" s="4">
        <v>2015</v>
      </c>
      <c r="M9264" t="str">
        <f>INDEX(RoutesPivot[DepAirport],MATCH($C9264,RoutesPivot[[RouteID]:[RouteID]],0))</f>
        <v>ORD</v>
      </c>
      <c r="N9264" t="str">
        <f>INDEX(RoutesPivot[AirportID],MATCH($C9264,RoutesPivot[[RouteID]:[RouteID]],0))</f>
        <v>PHX</v>
      </c>
      <c r="O9264">
        <f>INDEX(RoutesPivot[Distance],MATCH($C9264,RoutesPivot[[RouteID]:[RouteID]],0))</f>
        <v>1200</v>
      </c>
      <c r="P9264">
        <f>INDEX(RoutesPivot[ListPrice],MATCH($C9264,RoutesPivot[[RouteID]:[RouteID]],0))</f>
        <v>250</v>
      </c>
      <c r="Q9264" t="str">
        <f>INDEX(AirportPivot[AirportName],MATCH($N9264,AirportPivot[[AirportID]:[AirportID]],0))</f>
        <v>Phoenix Sky Harbor International</v>
      </c>
      <c r="R9264">
        <f>INDEX(AirportPivot[Gates (number of available)],MATCH($N9264,AirportPivot[[AirportID]:[AirportID]],0))</f>
        <v>60</v>
      </c>
    </row>
    <row r="9265" spans="1:18" x14ac:dyDescent="0.25">
      <c r="A9265" s="3" t="s">
        <v>9297</v>
      </c>
      <c r="B9265" s="12">
        <v>41716</v>
      </c>
      <c r="C9265" s="4" t="s">
        <v>17</v>
      </c>
      <c r="D9265" s="4">
        <v>4.7</v>
      </c>
      <c r="E9265" s="4">
        <v>193</v>
      </c>
      <c r="F9265" s="5">
        <v>0.70833333333333337</v>
      </c>
      <c r="G9265" s="6">
        <v>350</v>
      </c>
      <c r="H9265" s="7">
        <v>57750</v>
      </c>
      <c r="I9265" s="7">
        <f>FlightsPivot[[#This Row],[Total Fare]]*10%</f>
        <v>5775</v>
      </c>
      <c r="J9265" s="7">
        <f>FlightsPivot[[#This Row],[Total Fare]]+FlightsPivot[[#This Row],[10% tax ]]</f>
        <v>63525</v>
      </c>
      <c r="K9265" s="4">
        <v>3</v>
      </c>
      <c r="L9265" s="4">
        <v>2014</v>
      </c>
      <c r="M9265" t="str">
        <f>INDEX(RoutesPivot[DepAirport],MATCH($C9265,RoutesPivot[[RouteID]:[RouteID]],0))</f>
        <v>ORD</v>
      </c>
      <c r="N9265" t="str">
        <f>INDEX(RoutesPivot[AirportID],MATCH($C9265,RoutesPivot[[RouteID]:[RouteID]],0))</f>
        <v>LAX</v>
      </c>
      <c r="O9265">
        <f>INDEX(RoutesPivot[Distance],MATCH($C9265,RoutesPivot[[RouteID]:[RouteID]],0))</f>
        <v>1518</v>
      </c>
      <c r="P9265">
        <f>INDEX(RoutesPivot[ListPrice],MATCH($C9265,RoutesPivot[[RouteID]:[RouteID]],0))</f>
        <v>350</v>
      </c>
      <c r="Q9265" t="str">
        <f>INDEX(AirportPivot[AirportName],MATCH($N9265,AirportPivot[[AirportID]:[AirportID]],0))</f>
        <v>Los Angeles International</v>
      </c>
      <c r="R9265">
        <f>INDEX(AirportPivot[Gates (number of available)],MATCH($N9265,AirportPivot[[AirportID]:[AirportID]],0))</f>
        <v>86</v>
      </c>
    </row>
    <row r="9266" spans="1:18" x14ac:dyDescent="0.25">
      <c r="A9266" s="3" t="s">
        <v>9298</v>
      </c>
      <c r="B9266" s="12">
        <v>42170</v>
      </c>
      <c r="C9266" s="4" t="s">
        <v>47</v>
      </c>
      <c r="D9266" s="4">
        <v>1.7</v>
      </c>
      <c r="E9266" s="4">
        <v>180</v>
      </c>
      <c r="F9266" s="5">
        <v>0.29166666666666669</v>
      </c>
      <c r="G9266" s="6">
        <v>275</v>
      </c>
      <c r="H9266" s="7">
        <v>45375</v>
      </c>
      <c r="I9266" s="7">
        <f>FlightsPivot[[#This Row],[Total Fare]]*10%</f>
        <v>4537.5</v>
      </c>
      <c r="J9266" s="7">
        <f>FlightsPivot[[#This Row],[Total Fare]]+FlightsPivot[[#This Row],[10% tax ]]</f>
        <v>49912.5</v>
      </c>
      <c r="K9266" s="4">
        <v>6</v>
      </c>
      <c r="L9266" s="4">
        <v>2015</v>
      </c>
      <c r="M9266" t="str">
        <f>INDEX(RoutesPivot[DepAirport],MATCH($C9266,RoutesPivot[[RouteID]:[RouteID]],0))</f>
        <v>ORD</v>
      </c>
      <c r="N9266" t="str">
        <f>INDEX(RoutesPivot[AirportID],MATCH($C9266,RoutesPivot[[RouteID]:[RouteID]],0))</f>
        <v>PHX</v>
      </c>
      <c r="O9266">
        <f>INDEX(RoutesPivot[Distance],MATCH($C9266,RoutesPivot[[RouteID]:[RouteID]],0))</f>
        <v>1200</v>
      </c>
      <c r="P9266">
        <f>INDEX(RoutesPivot[ListPrice],MATCH($C9266,RoutesPivot[[RouteID]:[RouteID]],0))</f>
        <v>250</v>
      </c>
      <c r="Q9266" t="str">
        <f>INDEX(AirportPivot[AirportName],MATCH($N9266,AirportPivot[[AirportID]:[AirportID]],0))</f>
        <v>Phoenix Sky Harbor International</v>
      </c>
      <c r="R9266">
        <f>INDEX(AirportPivot[Gates (number of available)],MATCH($N9266,AirportPivot[[AirportID]:[AirportID]],0))</f>
        <v>60</v>
      </c>
    </row>
    <row r="9267" spans="1:18" x14ac:dyDescent="0.25">
      <c r="A9267" s="3" t="s">
        <v>9299</v>
      </c>
      <c r="B9267" s="12">
        <v>42303</v>
      </c>
      <c r="C9267" s="4" t="s">
        <v>27</v>
      </c>
      <c r="D9267" s="4">
        <v>7.8</v>
      </c>
      <c r="E9267" s="4">
        <v>120</v>
      </c>
      <c r="F9267" s="5">
        <v>0.33333333333333331</v>
      </c>
      <c r="G9267" s="6">
        <v>200</v>
      </c>
      <c r="H9267" s="7">
        <v>37000</v>
      </c>
      <c r="I9267" s="7">
        <f>FlightsPivot[[#This Row],[Total Fare]]*10%</f>
        <v>3700</v>
      </c>
      <c r="J9267" s="7">
        <f>FlightsPivot[[#This Row],[Total Fare]]+FlightsPivot[[#This Row],[10% tax ]]</f>
        <v>40700</v>
      </c>
      <c r="K9267" s="4">
        <v>10</v>
      </c>
      <c r="L9267" s="4">
        <v>2015</v>
      </c>
      <c r="M9267" t="str">
        <f>INDEX(RoutesPivot[DepAirport],MATCH($C9267,RoutesPivot[[RouteID]:[RouteID]],0))</f>
        <v>ORD</v>
      </c>
      <c r="N9267" t="str">
        <f>INDEX(RoutesPivot[AirportID],MATCH($C9267,RoutesPivot[[RouteID]:[RouteID]],0))</f>
        <v>ATL</v>
      </c>
      <c r="O9267">
        <f>INDEX(RoutesPivot[Distance],MATCH($C9267,RoutesPivot[[RouteID]:[RouteID]],0))</f>
        <v>510</v>
      </c>
      <c r="P9267">
        <f>INDEX(RoutesPivot[ListPrice],MATCH($C9267,RoutesPivot[[RouteID]:[RouteID]],0))</f>
        <v>200</v>
      </c>
      <c r="Q9267" t="str">
        <f>INDEX(AirportPivot[AirportName],MATCH($N9267,AirportPivot[[AirportID]:[AirportID]],0))</f>
        <v>Hartsfield-Jackson Atlanta International</v>
      </c>
      <c r="R9267">
        <f>INDEX(AirportPivot[Gates (number of available)],MATCH($N9267,AirportPivot[[AirportID]:[AirportID]],0))</f>
        <v>100</v>
      </c>
    </row>
    <row r="9268" spans="1:18" x14ac:dyDescent="0.25">
      <c r="A9268" s="3" t="s">
        <v>9300</v>
      </c>
      <c r="B9268" s="12">
        <v>42225</v>
      </c>
      <c r="C9268" s="4" t="s">
        <v>17</v>
      </c>
      <c r="D9268" s="4">
        <v>3</v>
      </c>
      <c r="E9268" s="4">
        <v>134</v>
      </c>
      <c r="F9268" s="5">
        <v>0.29166666666666669</v>
      </c>
      <c r="G9268" s="6">
        <v>385</v>
      </c>
      <c r="H9268" s="7">
        <v>71225</v>
      </c>
      <c r="I9268" s="7">
        <f>FlightsPivot[[#This Row],[Total Fare]]*10%</f>
        <v>7122.5</v>
      </c>
      <c r="J9268" s="7">
        <f>FlightsPivot[[#This Row],[Total Fare]]+FlightsPivot[[#This Row],[10% tax ]]</f>
        <v>78347.5</v>
      </c>
      <c r="K9268" s="4">
        <v>8</v>
      </c>
      <c r="L9268" s="4">
        <v>2015</v>
      </c>
      <c r="M9268" t="str">
        <f>INDEX(RoutesPivot[DepAirport],MATCH($C9268,RoutesPivot[[RouteID]:[RouteID]],0))</f>
        <v>ORD</v>
      </c>
      <c r="N9268" t="str">
        <f>INDEX(RoutesPivot[AirportID],MATCH($C9268,RoutesPivot[[RouteID]:[RouteID]],0))</f>
        <v>LAX</v>
      </c>
      <c r="O9268">
        <f>INDEX(RoutesPivot[Distance],MATCH($C9268,RoutesPivot[[RouteID]:[RouteID]],0))</f>
        <v>1518</v>
      </c>
      <c r="P9268">
        <f>INDEX(RoutesPivot[ListPrice],MATCH($C9268,RoutesPivot[[RouteID]:[RouteID]],0))</f>
        <v>350</v>
      </c>
      <c r="Q9268" t="str">
        <f>INDEX(AirportPivot[AirportName],MATCH($N9268,AirportPivot[[AirportID]:[AirportID]],0))</f>
        <v>Los Angeles International</v>
      </c>
      <c r="R9268">
        <f>INDEX(AirportPivot[Gates (number of available)],MATCH($N9268,AirportPivot[[AirportID]:[AirportID]],0))</f>
        <v>86</v>
      </c>
    </row>
    <row r="9269" spans="1:18" x14ac:dyDescent="0.25">
      <c r="A9269" s="3" t="s">
        <v>9301</v>
      </c>
      <c r="B9269" s="12">
        <v>42127</v>
      </c>
      <c r="C9269" s="4" t="s">
        <v>21</v>
      </c>
      <c r="D9269" s="4">
        <v>2.2000000000000002</v>
      </c>
      <c r="E9269" s="4">
        <v>141</v>
      </c>
      <c r="F9269" s="5">
        <v>0.35416666666666669</v>
      </c>
      <c r="G9269" s="6">
        <v>125</v>
      </c>
      <c r="H9269" s="7">
        <v>23125</v>
      </c>
      <c r="I9269" s="7">
        <f>FlightsPivot[[#This Row],[Total Fare]]*10%</f>
        <v>2312.5</v>
      </c>
      <c r="J9269" s="7">
        <f>FlightsPivot[[#This Row],[Total Fare]]+FlightsPivot[[#This Row],[10% tax ]]</f>
        <v>25437.5</v>
      </c>
      <c r="K9269" s="4">
        <v>5</v>
      </c>
      <c r="L9269" s="4">
        <v>2015</v>
      </c>
      <c r="M9269" t="str">
        <f>INDEX(RoutesPivot[DepAirport],MATCH($C9269,RoutesPivot[[RouteID]:[RouteID]],0))</f>
        <v>ORD</v>
      </c>
      <c r="N9269" t="str">
        <f>INDEX(RoutesPivot[AirportID],MATCH($C9269,RoutesPivot[[RouteID]:[RouteID]],0))</f>
        <v>CLT</v>
      </c>
      <c r="O9269">
        <f>INDEX(RoutesPivot[Distance],MATCH($C9269,RoutesPivot[[RouteID]:[RouteID]],0))</f>
        <v>700</v>
      </c>
      <c r="P9269">
        <f>INDEX(RoutesPivot[ListPrice],MATCH($C9269,RoutesPivot[[RouteID]:[RouteID]],0))</f>
        <v>125</v>
      </c>
      <c r="Q9269" t="str">
        <f>INDEX(AirportPivot[AirportName],MATCH($N9269,AirportPivot[[AirportID]:[AirportID]],0))</f>
        <v>Charlotte/Douglas International</v>
      </c>
      <c r="R9269">
        <f>INDEX(AirportPivot[Gates (number of available)],MATCH($N9269,AirportPivot[[AirportID]:[AirportID]],0))</f>
        <v>65</v>
      </c>
    </row>
    <row r="9270" spans="1:18" x14ac:dyDescent="0.25">
      <c r="A9270" s="3" t="s">
        <v>9302</v>
      </c>
      <c r="B9270" s="12">
        <v>41764</v>
      </c>
      <c r="C9270" s="4" t="s">
        <v>21</v>
      </c>
      <c r="D9270" s="4">
        <v>2.9</v>
      </c>
      <c r="E9270" s="4">
        <v>107</v>
      </c>
      <c r="F9270" s="5">
        <v>0.85416666666666663</v>
      </c>
      <c r="G9270" s="6">
        <v>125</v>
      </c>
      <c r="H9270" s="7">
        <v>23125</v>
      </c>
      <c r="I9270" s="7">
        <f>FlightsPivot[[#This Row],[Total Fare]]*10%</f>
        <v>2312.5</v>
      </c>
      <c r="J9270" s="7">
        <f>FlightsPivot[[#This Row],[Total Fare]]+FlightsPivot[[#This Row],[10% tax ]]</f>
        <v>25437.5</v>
      </c>
      <c r="K9270" s="4">
        <v>5</v>
      </c>
      <c r="L9270" s="4">
        <v>2014</v>
      </c>
      <c r="M9270" t="str">
        <f>INDEX(RoutesPivot[DepAirport],MATCH($C9270,RoutesPivot[[RouteID]:[RouteID]],0))</f>
        <v>ORD</v>
      </c>
      <c r="N9270" t="str">
        <f>INDEX(RoutesPivot[AirportID],MATCH($C9270,RoutesPivot[[RouteID]:[RouteID]],0))</f>
        <v>CLT</v>
      </c>
      <c r="O9270">
        <f>INDEX(RoutesPivot[Distance],MATCH($C9270,RoutesPivot[[RouteID]:[RouteID]],0))</f>
        <v>700</v>
      </c>
      <c r="P9270">
        <f>INDEX(RoutesPivot[ListPrice],MATCH($C9270,RoutesPivot[[RouteID]:[RouteID]],0))</f>
        <v>125</v>
      </c>
      <c r="Q9270" t="str">
        <f>INDEX(AirportPivot[AirportName],MATCH($N9270,AirportPivot[[AirportID]:[AirportID]],0))</f>
        <v>Charlotte/Douglas International</v>
      </c>
      <c r="R9270">
        <f>INDEX(AirportPivot[Gates (number of available)],MATCH($N9270,AirportPivot[[AirportID]:[AirportID]],0))</f>
        <v>65</v>
      </c>
    </row>
    <row r="9271" spans="1:18" x14ac:dyDescent="0.25">
      <c r="A9271" s="3" t="s">
        <v>9303</v>
      </c>
      <c r="B9271" s="12">
        <v>42324</v>
      </c>
      <c r="C9271" s="4" t="s">
        <v>19</v>
      </c>
      <c r="D9271" s="4">
        <v>1.7</v>
      </c>
      <c r="E9271" s="4">
        <v>90</v>
      </c>
      <c r="F9271" s="5">
        <v>0.70833333333333337</v>
      </c>
      <c r="G9271" s="6">
        <v>200</v>
      </c>
      <c r="H9271" s="7">
        <v>36200</v>
      </c>
      <c r="I9271" s="7">
        <f>FlightsPivot[[#This Row],[Total Fare]]*10%</f>
        <v>3620</v>
      </c>
      <c r="J9271" s="7">
        <f>FlightsPivot[[#This Row],[Total Fare]]+FlightsPivot[[#This Row],[10% tax ]]</f>
        <v>39820</v>
      </c>
      <c r="K9271" s="4">
        <v>11</v>
      </c>
      <c r="L9271" s="4">
        <v>2015</v>
      </c>
      <c r="M9271" t="str">
        <f>INDEX(RoutesPivot[DepAirport],MATCH($C9271,RoutesPivot[[RouteID]:[RouteID]],0))</f>
        <v>ORD</v>
      </c>
      <c r="N9271" t="str">
        <f>INDEX(RoutesPivot[AirportID],MATCH($C9271,RoutesPivot[[RouteID]:[RouteID]],0))</f>
        <v>IAH</v>
      </c>
      <c r="O9271">
        <f>INDEX(RoutesPivot[Distance],MATCH($C9271,RoutesPivot[[RouteID]:[RouteID]],0))</f>
        <v>800</v>
      </c>
      <c r="P9271">
        <f>INDEX(RoutesPivot[ListPrice],MATCH($C9271,RoutesPivot[[RouteID]:[RouteID]],0))</f>
        <v>200</v>
      </c>
      <c r="Q9271" t="str">
        <f>INDEX(AirportPivot[AirportName],MATCH($N9271,AirportPivot[[AirportID]:[AirportID]],0))</f>
        <v>George Bush Intercontinental/Houston</v>
      </c>
      <c r="R9271">
        <f>INDEX(AirportPivot[Gates (number of available)],MATCH($N9271,AirportPivot[[AirportID]:[AirportID]],0))</f>
        <v>80</v>
      </c>
    </row>
    <row r="9272" spans="1:18" x14ac:dyDescent="0.25">
      <c r="A9272" s="3" t="s">
        <v>9304</v>
      </c>
      <c r="B9272" s="12">
        <v>42065</v>
      </c>
      <c r="C9272" s="4" t="s">
        <v>19</v>
      </c>
      <c r="D9272" s="4">
        <v>1.9</v>
      </c>
      <c r="E9272" s="4">
        <v>135</v>
      </c>
      <c r="F9272" s="5">
        <v>0.41666666666666669</v>
      </c>
      <c r="G9272" s="6">
        <v>200</v>
      </c>
      <c r="H9272" s="7">
        <v>37000</v>
      </c>
      <c r="I9272" s="7">
        <f>FlightsPivot[[#This Row],[Total Fare]]*10%</f>
        <v>3700</v>
      </c>
      <c r="J9272" s="7">
        <f>FlightsPivot[[#This Row],[Total Fare]]+FlightsPivot[[#This Row],[10% tax ]]</f>
        <v>40700</v>
      </c>
      <c r="K9272" s="4">
        <v>3</v>
      </c>
      <c r="L9272" s="4">
        <v>2015</v>
      </c>
      <c r="M9272" t="str">
        <f>INDEX(RoutesPivot[DepAirport],MATCH($C9272,RoutesPivot[[RouteID]:[RouteID]],0))</f>
        <v>ORD</v>
      </c>
      <c r="N9272" t="str">
        <f>INDEX(RoutesPivot[AirportID],MATCH($C9272,RoutesPivot[[RouteID]:[RouteID]],0))</f>
        <v>IAH</v>
      </c>
      <c r="O9272">
        <f>INDEX(RoutesPivot[Distance],MATCH($C9272,RoutesPivot[[RouteID]:[RouteID]],0))</f>
        <v>800</v>
      </c>
      <c r="P9272">
        <f>INDEX(RoutesPivot[ListPrice],MATCH($C9272,RoutesPivot[[RouteID]:[RouteID]],0))</f>
        <v>200</v>
      </c>
      <c r="Q9272" t="str">
        <f>INDEX(AirportPivot[AirportName],MATCH($N9272,AirportPivot[[AirportID]:[AirportID]],0))</f>
        <v>George Bush Intercontinental/Houston</v>
      </c>
      <c r="R9272">
        <f>INDEX(AirportPivot[Gates (number of available)],MATCH($N9272,AirportPivot[[AirportID]:[AirportID]],0))</f>
        <v>80</v>
      </c>
    </row>
    <row r="9273" spans="1:18" x14ac:dyDescent="0.25">
      <c r="A9273" s="3" t="s">
        <v>9305</v>
      </c>
      <c r="B9273" s="12">
        <v>41821</v>
      </c>
      <c r="C9273" s="4" t="s">
        <v>47</v>
      </c>
      <c r="D9273" s="4">
        <v>2.5</v>
      </c>
      <c r="E9273" s="4">
        <v>64</v>
      </c>
      <c r="F9273" s="5">
        <v>0.83333333333333337</v>
      </c>
      <c r="G9273" s="6">
        <v>275</v>
      </c>
      <c r="H9273" s="7">
        <v>49775</v>
      </c>
      <c r="I9273" s="7">
        <f>FlightsPivot[[#This Row],[Total Fare]]*10%</f>
        <v>4977.5</v>
      </c>
      <c r="J9273" s="7">
        <f>FlightsPivot[[#This Row],[Total Fare]]+FlightsPivot[[#This Row],[10% tax ]]</f>
        <v>54752.5</v>
      </c>
      <c r="K9273" s="4">
        <v>7</v>
      </c>
      <c r="L9273" s="4">
        <v>2014</v>
      </c>
      <c r="M9273" t="str">
        <f>INDEX(RoutesPivot[DepAirport],MATCH($C9273,RoutesPivot[[RouteID]:[RouteID]],0))</f>
        <v>ORD</v>
      </c>
      <c r="N9273" t="str">
        <f>INDEX(RoutesPivot[AirportID],MATCH($C9273,RoutesPivot[[RouteID]:[RouteID]],0))</f>
        <v>PHX</v>
      </c>
      <c r="O9273">
        <f>INDEX(RoutesPivot[Distance],MATCH($C9273,RoutesPivot[[RouteID]:[RouteID]],0))</f>
        <v>1200</v>
      </c>
      <c r="P9273">
        <f>INDEX(RoutesPivot[ListPrice],MATCH($C9273,RoutesPivot[[RouteID]:[RouteID]],0))</f>
        <v>250</v>
      </c>
      <c r="Q9273" t="str">
        <f>INDEX(AirportPivot[AirportName],MATCH($N9273,AirportPivot[[AirportID]:[AirportID]],0))</f>
        <v>Phoenix Sky Harbor International</v>
      </c>
      <c r="R9273">
        <f>INDEX(AirportPivot[Gates (number of available)],MATCH($N9273,AirportPivot[[AirportID]:[AirportID]],0))</f>
        <v>60</v>
      </c>
    </row>
    <row r="9274" spans="1:18" x14ac:dyDescent="0.25">
      <c r="A9274" s="3" t="s">
        <v>9306</v>
      </c>
      <c r="B9274" s="12">
        <v>41825</v>
      </c>
      <c r="C9274" s="4" t="s">
        <v>17</v>
      </c>
      <c r="D9274" s="4">
        <v>4</v>
      </c>
      <c r="E9274" s="4">
        <v>29</v>
      </c>
      <c r="F9274" s="5">
        <v>0.83333333333333337</v>
      </c>
      <c r="G9274" s="6">
        <v>385</v>
      </c>
      <c r="H9274" s="7">
        <v>71225</v>
      </c>
      <c r="I9274" s="7">
        <f>FlightsPivot[[#This Row],[Total Fare]]*10%</f>
        <v>7122.5</v>
      </c>
      <c r="J9274" s="7">
        <f>FlightsPivot[[#This Row],[Total Fare]]+FlightsPivot[[#This Row],[10% tax ]]</f>
        <v>78347.5</v>
      </c>
      <c r="K9274" s="4">
        <v>7</v>
      </c>
      <c r="L9274" s="4">
        <v>2014</v>
      </c>
      <c r="M9274" t="str">
        <f>INDEX(RoutesPivot[DepAirport],MATCH($C9274,RoutesPivot[[RouteID]:[RouteID]],0))</f>
        <v>ORD</v>
      </c>
      <c r="N9274" t="str">
        <f>INDEX(RoutesPivot[AirportID],MATCH($C9274,RoutesPivot[[RouteID]:[RouteID]],0))</f>
        <v>LAX</v>
      </c>
      <c r="O9274">
        <f>INDEX(RoutesPivot[Distance],MATCH($C9274,RoutesPivot[[RouteID]:[RouteID]],0))</f>
        <v>1518</v>
      </c>
      <c r="P9274">
        <f>INDEX(RoutesPivot[ListPrice],MATCH($C9274,RoutesPivot[[RouteID]:[RouteID]],0))</f>
        <v>350</v>
      </c>
      <c r="Q9274" t="str">
        <f>INDEX(AirportPivot[AirportName],MATCH($N9274,AirportPivot[[AirportID]:[AirportID]],0))</f>
        <v>Los Angeles International</v>
      </c>
      <c r="R9274">
        <f>INDEX(AirportPivot[Gates (number of available)],MATCH($N9274,AirportPivot[[AirportID]:[AirportID]],0))</f>
        <v>86</v>
      </c>
    </row>
    <row r="9275" spans="1:18" x14ac:dyDescent="0.25">
      <c r="A9275" s="3" t="s">
        <v>9307</v>
      </c>
      <c r="B9275" s="12">
        <v>41750</v>
      </c>
      <c r="C9275" s="4" t="s">
        <v>30</v>
      </c>
      <c r="D9275" s="4">
        <v>2</v>
      </c>
      <c r="E9275" s="4">
        <v>190</v>
      </c>
      <c r="F9275" s="5">
        <v>0.3125</v>
      </c>
      <c r="G9275" s="6">
        <v>250</v>
      </c>
      <c r="H9275" s="7">
        <v>41250</v>
      </c>
      <c r="I9275" s="7">
        <f>FlightsPivot[[#This Row],[Total Fare]]*10%</f>
        <v>4125</v>
      </c>
      <c r="J9275" s="7">
        <f>FlightsPivot[[#This Row],[Total Fare]]+FlightsPivot[[#This Row],[10% tax ]]</f>
        <v>45375</v>
      </c>
      <c r="K9275" s="4">
        <v>4</v>
      </c>
      <c r="L9275" s="4">
        <v>2014</v>
      </c>
      <c r="M9275" t="str">
        <f>INDEX(RoutesPivot[DepAirport],MATCH($C9275,RoutesPivot[[RouteID]:[RouteID]],0))</f>
        <v>ORD</v>
      </c>
      <c r="N9275" t="str">
        <f>INDEX(RoutesPivot[AirportID],MATCH($C9275,RoutesPivot[[RouteID]:[RouteID]],0))</f>
        <v>MCO</v>
      </c>
      <c r="O9275">
        <f>INDEX(RoutesPivot[Distance],MATCH($C9275,RoutesPivot[[RouteID]:[RouteID]],0))</f>
        <v>850</v>
      </c>
      <c r="P9275">
        <f>INDEX(RoutesPivot[ListPrice],MATCH($C9275,RoutesPivot[[RouteID]:[RouteID]],0))</f>
        <v>250</v>
      </c>
      <c r="Q9275" t="str">
        <f>INDEX(AirportPivot[AirportName],MATCH($N9275,AirportPivot[[AirportID]:[AirportID]],0))</f>
        <v>Orlando International</v>
      </c>
      <c r="R9275">
        <f>INDEX(AirportPivot[Gates (number of available)],MATCH($N9275,AirportPivot[[AirportID]:[AirportID]],0))</f>
        <v>67</v>
      </c>
    </row>
    <row r="9276" spans="1:18" x14ac:dyDescent="0.25">
      <c r="A9276" s="3" t="s">
        <v>9308</v>
      </c>
      <c r="B9276" s="12">
        <v>42292</v>
      </c>
      <c r="C9276" s="4" t="s">
        <v>15</v>
      </c>
      <c r="D9276" s="4">
        <v>2.9</v>
      </c>
      <c r="E9276" s="4">
        <v>73</v>
      </c>
      <c r="F9276" s="5">
        <v>0.54166666666666663</v>
      </c>
      <c r="G9276" s="6">
        <v>225</v>
      </c>
      <c r="H9276" s="7">
        <v>40725</v>
      </c>
      <c r="I9276" s="7">
        <f>FlightsPivot[[#This Row],[Total Fare]]*10%</f>
        <v>4072.5</v>
      </c>
      <c r="J9276" s="7">
        <f>FlightsPivot[[#This Row],[Total Fare]]+FlightsPivot[[#This Row],[10% tax ]]</f>
        <v>44797.5</v>
      </c>
      <c r="K9276" s="4">
        <v>10</v>
      </c>
      <c r="L9276" s="4">
        <v>2015</v>
      </c>
      <c r="M9276" t="str">
        <f>INDEX(RoutesPivot[DepAirport],MATCH($C9276,RoutesPivot[[RouteID]:[RouteID]],0))</f>
        <v>ORD</v>
      </c>
      <c r="N9276" t="str">
        <f>INDEX(RoutesPivot[AirportID],MATCH($C9276,RoutesPivot[[RouteID]:[RouteID]],0))</f>
        <v>EWR</v>
      </c>
      <c r="O9276">
        <f>INDEX(RoutesPivot[Distance],MATCH($C9276,RoutesPivot[[RouteID]:[RouteID]],0))</f>
        <v>600</v>
      </c>
      <c r="P9276">
        <f>INDEX(RoutesPivot[ListPrice],MATCH($C9276,RoutesPivot[[RouteID]:[RouteID]],0))</f>
        <v>225</v>
      </c>
      <c r="Q9276" t="str">
        <f>INDEX(AirportPivot[AirportName],MATCH($N9276,AirportPivot[[AirportID]:[AirportID]],0))</f>
        <v>Newark Liberty International</v>
      </c>
      <c r="R9276">
        <f>INDEX(AirportPivot[Gates (number of available)],MATCH($N9276,AirportPivot[[AirportID]:[AirportID]],0))</f>
        <v>82</v>
      </c>
    </row>
    <row r="9277" spans="1:18" x14ac:dyDescent="0.25">
      <c r="A9277" s="3" t="s">
        <v>9309</v>
      </c>
      <c r="B9277" s="12">
        <v>41704</v>
      </c>
      <c r="C9277" s="4" t="s">
        <v>70</v>
      </c>
      <c r="D9277" s="4">
        <v>1.6</v>
      </c>
      <c r="E9277" s="4">
        <v>105</v>
      </c>
      <c r="F9277" s="5">
        <v>0.75</v>
      </c>
      <c r="G9277" s="6">
        <v>275</v>
      </c>
      <c r="H9277" s="7">
        <v>50875</v>
      </c>
      <c r="I9277" s="7">
        <f>FlightsPivot[[#This Row],[Total Fare]]*10%</f>
        <v>5087.5</v>
      </c>
      <c r="J9277" s="7">
        <f>FlightsPivot[[#This Row],[Total Fare]]+FlightsPivot[[#This Row],[10% tax ]]</f>
        <v>55962.5</v>
      </c>
      <c r="K9277" s="4">
        <v>3</v>
      </c>
      <c r="L9277" s="4">
        <v>2014</v>
      </c>
      <c r="M9277" t="str">
        <f>INDEX(RoutesPivot[DepAirport],MATCH($C9277,RoutesPivot[[RouteID]:[RouteID]],0))</f>
        <v>ORD</v>
      </c>
      <c r="N9277" t="str">
        <f>INDEX(RoutesPivot[AirportID],MATCH($C9277,RoutesPivot[[RouteID]:[RouteID]],0))</f>
        <v>LAS</v>
      </c>
      <c r="O9277">
        <f>INDEX(RoutesPivot[Distance],MATCH($C9277,RoutesPivot[[RouteID]:[RouteID]],0))</f>
        <v>1100</v>
      </c>
      <c r="P9277">
        <f>INDEX(RoutesPivot[ListPrice],MATCH($C9277,RoutesPivot[[RouteID]:[RouteID]],0))</f>
        <v>275</v>
      </c>
      <c r="Q9277" t="str">
        <f>INDEX(AirportPivot[AirportName],MATCH($N9277,AirportPivot[[AirportID]:[AirportID]],0))</f>
        <v>McCarran International</v>
      </c>
      <c r="R9277">
        <f>INDEX(AirportPivot[Gates (number of available)],MATCH($N9277,AirportPivot[[AirportID]:[AirportID]],0))</f>
        <v>68</v>
      </c>
    </row>
    <row r="9278" spans="1:18" x14ac:dyDescent="0.25">
      <c r="A9278" s="3" t="s">
        <v>9310</v>
      </c>
      <c r="B9278" s="12">
        <v>41766</v>
      </c>
      <c r="C9278" s="4" t="s">
        <v>23</v>
      </c>
      <c r="D9278" s="4">
        <v>0.9</v>
      </c>
      <c r="E9278" s="4">
        <v>175</v>
      </c>
      <c r="F9278" s="5">
        <v>0.83333333333333337</v>
      </c>
      <c r="G9278" s="6">
        <v>300</v>
      </c>
      <c r="H9278" s="7">
        <v>49500</v>
      </c>
      <c r="I9278" s="7">
        <f>FlightsPivot[[#This Row],[Total Fare]]*10%</f>
        <v>4950</v>
      </c>
      <c r="J9278" s="7">
        <f>FlightsPivot[[#This Row],[Total Fare]]+FlightsPivot[[#This Row],[10% tax ]]</f>
        <v>54450</v>
      </c>
      <c r="K9278" s="4">
        <v>5</v>
      </c>
      <c r="L9278" s="4">
        <v>2014</v>
      </c>
      <c r="M9278" t="str">
        <f>INDEX(RoutesPivot[DepAirport],MATCH($C9278,RoutesPivot[[RouteID]:[RouteID]],0))</f>
        <v>ORD</v>
      </c>
      <c r="N9278" t="str">
        <f>INDEX(RoutesPivot[AirportID],MATCH($C9278,RoutesPivot[[RouteID]:[RouteID]],0))</f>
        <v>DEN</v>
      </c>
      <c r="O9278">
        <f>INDEX(RoutesPivot[Distance],MATCH($C9278,RoutesPivot[[RouteID]:[RouteID]],0))</f>
        <v>800</v>
      </c>
      <c r="P9278">
        <f>INDEX(RoutesPivot[ListPrice],MATCH($C9278,RoutesPivot[[RouteID]:[RouteID]],0))</f>
        <v>300</v>
      </c>
      <c r="Q9278" t="str">
        <f>INDEX(AirportPivot[AirportName],MATCH($N9278,AirportPivot[[AirportID]:[AirportID]],0))</f>
        <v>Denver International</v>
      </c>
      <c r="R9278">
        <f>INDEX(AirportPivot[Gates (number of available)],MATCH($N9278,AirportPivot[[AirportID]:[AirportID]],0))</f>
        <v>75</v>
      </c>
    </row>
    <row r="9279" spans="1:18" x14ac:dyDescent="0.25">
      <c r="A9279" s="3" t="s">
        <v>9311</v>
      </c>
      <c r="B9279" s="12">
        <v>41966</v>
      </c>
      <c r="C9279" s="4" t="s">
        <v>27</v>
      </c>
      <c r="D9279" s="4">
        <v>8.1999999999999993</v>
      </c>
      <c r="E9279" s="4">
        <v>24</v>
      </c>
      <c r="F9279" s="5">
        <v>0.35416666666666669</v>
      </c>
      <c r="G9279" s="6">
        <v>200</v>
      </c>
      <c r="H9279" s="7">
        <v>37000</v>
      </c>
      <c r="I9279" s="7">
        <f>FlightsPivot[[#This Row],[Total Fare]]*10%</f>
        <v>3700</v>
      </c>
      <c r="J9279" s="7">
        <f>FlightsPivot[[#This Row],[Total Fare]]+FlightsPivot[[#This Row],[10% tax ]]</f>
        <v>40700</v>
      </c>
      <c r="K9279" s="4">
        <v>11</v>
      </c>
      <c r="L9279" s="4">
        <v>2014</v>
      </c>
      <c r="M9279" t="str">
        <f>INDEX(RoutesPivot[DepAirport],MATCH($C9279,RoutesPivot[[RouteID]:[RouteID]],0))</f>
        <v>ORD</v>
      </c>
      <c r="N9279" t="str">
        <f>INDEX(RoutesPivot[AirportID],MATCH($C9279,RoutesPivot[[RouteID]:[RouteID]],0))</f>
        <v>ATL</v>
      </c>
      <c r="O9279">
        <f>INDEX(RoutesPivot[Distance],MATCH($C9279,RoutesPivot[[RouteID]:[RouteID]],0))</f>
        <v>510</v>
      </c>
      <c r="P9279">
        <f>INDEX(RoutesPivot[ListPrice],MATCH($C9279,RoutesPivot[[RouteID]:[RouteID]],0))</f>
        <v>200</v>
      </c>
      <c r="Q9279" t="str">
        <f>INDEX(AirportPivot[AirportName],MATCH($N9279,AirportPivot[[AirportID]:[AirportID]],0))</f>
        <v>Hartsfield-Jackson Atlanta International</v>
      </c>
      <c r="R9279">
        <f>INDEX(AirportPivot[Gates (number of available)],MATCH($N9279,AirportPivot[[AirportID]:[AirportID]],0))</f>
        <v>100</v>
      </c>
    </row>
    <row r="9280" spans="1:18" x14ac:dyDescent="0.25">
      <c r="A9280" s="3" t="s">
        <v>9312</v>
      </c>
      <c r="B9280" s="12">
        <v>41868</v>
      </c>
      <c r="C9280" s="4" t="s">
        <v>27</v>
      </c>
      <c r="D9280" s="4">
        <v>11.3</v>
      </c>
      <c r="E9280" s="4">
        <v>56</v>
      </c>
      <c r="F9280" s="5">
        <v>0.77083333333333337</v>
      </c>
      <c r="G9280" s="6">
        <v>220</v>
      </c>
      <c r="H9280" s="7">
        <v>36300</v>
      </c>
      <c r="I9280" s="7">
        <f>FlightsPivot[[#This Row],[Total Fare]]*10%</f>
        <v>3630</v>
      </c>
      <c r="J9280" s="7">
        <f>FlightsPivot[[#This Row],[Total Fare]]+FlightsPivot[[#This Row],[10% tax ]]</f>
        <v>39930</v>
      </c>
      <c r="K9280" s="4">
        <v>8</v>
      </c>
      <c r="L9280" s="4">
        <v>2014</v>
      </c>
      <c r="M9280" t="str">
        <f>INDEX(RoutesPivot[DepAirport],MATCH($C9280,RoutesPivot[[RouteID]:[RouteID]],0))</f>
        <v>ORD</v>
      </c>
      <c r="N9280" t="str">
        <f>INDEX(RoutesPivot[AirportID],MATCH($C9280,RoutesPivot[[RouteID]:[RouteID]],0))</f>
        <v>ATL</v>
      </c>
      <c r="O9280">
        <f>INDEX(RoutesPivot[Distance],MATCH($C9280,RoutesPivot[[RouteID]:[RouteID]],0))</f>
        <v>510</v>
      </c>
      <c r="P9280">
        <f>INDEX(RoutesPivot[ListPrice],MATCH($C9280,RoutesPivot[[RouteID]:[RouteID]],0))</f>
        <v>200</v>
      </c>
      <c r="Q9280" t="str">
        <f>INDEX(AirportPivot[AirportName],MATCH($N9280,AirportPivot[[AirportID]:[AirportID]],0))</f>
        <v>Hartsfield-Jackson Atlanta International</v>
      </c>
      <c r="R9280">
        <f>INDEX(AirportPivot[Gates (number of available)],MATCH($N9280,AirportPivot[[AirportID]:[AirportID]],0))</f>
        <v>100</v>
      </c>
    </row>
    <row r="9281" spans="1:18" x14ac:dyDescent="0.25">
      <c r="A9281" s="3" t="s">
        <v>9313</v>
      </c>
      <c r="B9281" s="12">
        <v>41656</v>
      </c>
      <c r="C9281" s="4" t="s">
        <v>19</v>
      </c>
      <c r="D9281" s="4">
        <v>1.1000000000000001</v>
      </c>
      <c r="E9281" s="4">
        <v>176</v>
      </c>
      <c r="F9281" s="5">
        <v>0.35416666666666669</v>
      </c>
      <c r="G9281" s="6">
        <v>200</v>
      </c>
      <c r="H9281" s="7">
        <v>33000</v>
      </c>
      <c r="I9281" s="7">
        <f>FlightsPivot[[#This Row],[Total Fare]]*10%</f>
        <v>3300</v>
      </c>
      <c r="J9281" s="7">
        <f>FlightsPivot[[#This Row],[Total Fare]]+FlightsPivot[[#This Row],[10% tax ]]</f>
        <v>36300</v>
      </c>
      <c r="K9281" s="4">
        <v>1</v>
      </c>
      <c r="L9281" s="4">
        <v>2014</v>
      </c>
      <c r="M9281" t="str">
        <f>INDEX(RoutesPivot[DepAirport],MATCH($C9281,RoutesPivot[[RouteID]:[RouteID]],0))</f>
        <v>ORD</v>
      </c>
      <c r="N9281" t="str">
        <f>INDEX(RoutesPivot[AirportID],MATCH($C9281,RoutesPivot[[RouteID]:[RouteID]],0))</f>
        <v>IAH</v>
      </c>
      <c r="O9281">
        <f>INDEX(RoutesPivot[Distance],MATCH($C9281,RoutesPivot[[RouteID]:[RouteID]],0))</f>
        <v>800</v>
      </c>
      <c r="P9281">
        <f>INDEX(RoutesPivot[ListPrice],MATCH($C9281,RoutesPivot[[RouteID]:[RouteID]],0))</f>
        <v>200</v>
      </c>
      <c r="Q9281" t="str">
        <f>INDEX(AirportPivot[AirportName],MATCH($N9281,AirportPivot[[AirportID]:[AirportID]],0))</f>
        <v>George Bush Intercontinental/Houston</v>
      </c>
      <c r="R9281">
        <f>INDEX(AirportPivot[Gates (number of available)],MATCH($N9281,AirportPivot[[AirportID]:[AirportID]],0))</f>
        <v>80</v>
      </c>
    </row>
    <row r="9282" spans="1:18" x14ac:dyDescent="0.25">
      <c r="A9282" s="3" t="s">
        <v>9314</v>
      </c>
      <c r="B9282" s="12">
        <v>41994</v>
      </c>
      <c r="C9282" s="4" t="s">
        <v>30</v>
      </c>
      <c r="D9282" s="4">
        <v>0.8</v>
      </c>
      <c r="E9282" s="4">
        <v>170</v>
      </c>
      <c r="F9282" s="5">
        <v>0.79166666666666663</v>
      </c>
      <c r="G9282" s="6">
        <v>250</v>
      </c>
      <c r="H9282" s="7">
        <v>41250</v>
      </c>
      <c r="I9282" s="7">
        <f>FlightsPivot[[#This Row],[Total Fare]]*10%</f>
        <v>4125</v>
      </c>
      <c r="J9282" s="7">
        <f>FlightsPivot[[#This Row],[Total Fare]]+FlightsPivot[[#This Row],[10% tax ]]</f>
        <v>45375</v>
      </c>
      <c r="K9282" s="4">
        <v>12</v>
      </c>
      <c r="L9282" s="4">
        <v>2014</v>
      </c>
      <c r="M9282" t="str">
        <f>INDEX(RoutesPivot[DepAirport],MATCH($C9282,RoutesPivot[[RouteID]:[RouteID]],0))</f>
        <v>ORD</v>
      </c>
      <c r="N9282" t="str">
        <f>INDEX(RoutesPivot[AirportID],MATCH($C9282,RoutesPivot[[RouteID]:[RouteID]],0))</f>
        <v>MCO</v>
      </c>
      <c r="O9282">
        <f>INDEX(RoutesPivot[Distance],MATCH($C9282,RoutesPivot[[RouteID]:[RouteID]],0))</f>
        <v>850</v>
      </c>
      <c r="P9282">
        <f>INDEX(RoutesPivot[ListPrice],MATCH($C9282,RoutesPivot[[RouteID]:[RouteID]],0))</f>
        <v>250</v>
      </c>
      <c r="Q9282" t="str">
        <f>INDEX(AirportPivot[AirportName],MATCH($N9282,AirportPivot[[AirportID]:[AirportID]],0))</f>
        <v>Orlando International</v>
      </c>
      <c r="R9282">
        <f>INDEX(AirportPivot[Gates (number of available)],MATCH($N9282,AirportPivot[[AirportID]:[AirportID]],0))</f>
        <v>67</v>
      </c>
    </row>
    <row r="9283" spans="1:18" x14ac:dyDescent="0.25">
      <c r="A9283" s="3" t="s">
        <v>9315</v>
      </c>
      <c r="B9283" s="12">
        <v>41882</v>
      </c>
      <c r="C9283" s="4" t="s">
        <v>86</v>
      </c>
      <c r="D9283" s="4">
        <v>1.2</v>
      </c>
      <c r="E9283" s="4">
        <v>67</v>
      </c>
      <c r="F9283" s="5">
        <v>0.77083333333333337</v>
      </c>
      <c r="G9283" s="6">
        <v>126.5</v>
      </c>
      <c r="H9283" s="7">
        <v>22896.5</v>
      </c>
      <c r="I9283" s="7">
        <f>FlightsPivot[[#This Row],[Total Fare]]*10%</f>
        <v>2289.65</v>
      </c>
      <c r="J9283" s="7">
        <f>FlightsPivot[[#This Row],[Total Fare]]+FlightsPivot[[#This Row],[10% tax ]]</f>
        <v>25186.15</v>
      </c>
      <c r="K9283" s="4">
        <v>8</v>
      </c>
      <c r="L9283" s="4">
        <v>2014</v>
      </c>
      <c r="M9283" t="str">
        <f>INDEX(RoutesPivot[DepAirport],MATCH($C9283,RoutesPivot[[RouteID]:[RouteID]],0))</f>
        <v>ORD</v>
      </c>
      <c r="N9283" t="str">
        <f>INDEX(RoutesPivot[AirportID],MATCH($C9283,RoutesPivot[[RouteID]:[RouteID]],0))</f>
        <v>DTW</v>
      </c>
      <c r="O9283">
        <f>INDEX(RoutesPivot[Distance],MATCH($C9283,RoutesPivot[[RouteID]:[RouteID]],0))</f>
        <v>200</v>
      </c>
      <c r="P9283">
        <f>INDEX(RoutesPivot[ListPrice],MATCH($C9283,RoutesPivot[[RouteID]:[RouteID]],0))</f>
        <v>115</v>
      </c>
      <c r="Q9283" t="str">
        <f>INDEX(AirportPivot[AirportName],MATCH($N9283,AirportPivot[[AirportID]:[AirportID]],0))</f>
        <v>Detroit Metropolitan Wayne County</v>
      </c>
      <c r="R9283">
        <f>INDEX(AirportPivot[Gates (number of available)],MATCH($N9283,AirportPivot[[AirportID]:[AirportID]],0))</f>
        <v>60</v>
      </c>
    </row>
    <row r="9284" spans="1:18" x14ac:dyDescent="0.25">
      <c r="A9284" s="3" t="s">
        <v>9316</v>
      </c>
      <c r="B9284" s="12">
        <v>41678</v>
      </c>
      <c r="C9284" s="4" t="s">
        <v>21</v>
      </c>
      <c r="D9284" s="4">
        <v>2.6</v>
      </c>
      <c r="E9284" s="4">
        <v>83</v>
      </c>
      <c r="F9284" s="5">
        <v>0.79166666666666663</v>
      </c>
      <c r="G9284" s="6">
        <v>125</v>
      </c>
      <c r="H9284" s="7">
        <v>22625</v>
      </c>
      <c r="I9284" s="7">
        <f>FlightsPivot[[#This Row],[Total Fare]]*10%</f>
        <v>2262.5</v>
      </c>
      <c r="J9284" s="7">
        <f>FlightsPivot[[#This Row],[Total Fare]]+FlightsPivot[[#This Row],[10% tax ]]</f>
        <v>24887.5</v>
      </c>
      <c r="K9284" s="4">
        <v>2</v>
      </c>
      <c r="L9284" s="4">
        <v>2014</v>
      </c>
      <c r="M9284" t="str">
        <f>INDEX(RoutesPivot[DepAirport],MATCH($C9284,RoutesPivot[[RouteID]:[RouteID]],0))</f>
        <v>ORD</v>
      </c>
      <c r="N9284" t="str">
        <f>INDEX(RoutesPivot[AirportID],MATCH($C9284,RoutesPivot[[RouteID]:[RouteID]],0))</f>
        <v>CLT</v>
      </c>
      <c r="O9284">
        <f>INDEX(RoutesPivot[Distance],MATCH($C9284,RoutesPivot[[RouteID]:[RouteID]],0))</f>
        <v>700</v>
      </c>
      <c r="P9284">
        <f>INDEX(RoutesPivot[ListPrice],MATCH($C9284,RoutesPivot[[RouteID]:[RouteID]],0))</f>
        <v>125</v>
      </c>
      <c r="Q9284" t="str">
        <f>INDEX(AirportPivot[AirportName],MATCH($N9284,AirportPivot[[AirportID]:[AirportID]],0))</f>
        <v>Charlotte/Douglas International</v>
      </c>
      <c r="R9284">
        <f>INDEX(AirportPivot[Gates (number of available)],MATCH($N9284,AirportPivot[[AirportID]:[AirportID]],0))</f>
        <v>65</v>
      </c>
    </row>
    <row r="9285" spans="1:18" x14ac:dyDescent="0.25">
      <c r="A9285" s="3" t="s">
        <v>9317</v>
      </c>
      <c r="B9285" s="12">
        <v>41818</v>
      </c>
      <c r="C9285" s="4" t="s">
        <v>80</v>
      </c>
      <c r="D9285" s="4">
        <v>1.2</v>
      </c>
      <c r="E9285" s="4">
        <v>53</v>
      </c>
      <c r="F9285" s="5">
        <v>0.54166666666666663</v>
      </c>
      <c r="G9285" s="6">
        <v>330</v>
      </c>
      <c r="H9285" s="7">
        <v>54450</v>
      </c>
      <c r="I9285" s="7">
        <f>FlightsPivot[[#This Row],[Total Fare]]*10%</f>
        <v>5445</v>
      </c>
      <c r="J9285" s="7">
        <f>FlightsPivot[[#This Row],[Total Fare]]+FlightsPivot[[#This Row],[10% tax ]]</f>
        <v>59895</v>
      </c>
      <c r="K9285" s="4">
        <v>6</v>
      </c>
      <c r="L9285" s="4">
        <v>2014</v>
      </c>
      <c r="M9285" t="str">
        <f>INDEX(RoutesPivot[DepAirport],MATCH($C9285,RoutesPivot[[RouteID]:[RouteID]],0))</f>
        <v>ORD</v>
      </c>
      <c r="N9285" t="str">
        <f>INDEX(RoutesPivot[AirportID],MATCH($C9285,RoutesPivot[[RouteID]:[RouteID]],0))</f>
        <v>MIA</v>
      </c>
      <c r="O9285">
        <f>INDEX(RoutesPivot[Distance],MATCH($C9285,RoutesPivot[[RouteID]:[RouteID]],0))</f>
        <v>1000</v>
      </c>
      <c r="P9285">
        <f>INDEX(RoutesPivot[ListPrice],MATCH($C9285,RoutesPivot[[RouteID]:[RouteID]],0))</f>
        <v>300</v>
      </c>
      <c r="Q9285" t="str">
        <f>INDEX(AirportPivot[AirportName],MATCH($N9285,AirportPivot[[AirportID]:[AirportID]],0))</f>
        <v>Miami International</v>
      </c>
      <c r="R9285">
        <f>INDEX(AirportPivot[Gates (number of available)],MATCH($N9285,AirportPivot[[AirportID]:[AirportID]],0))</f>
        <v>80</v>
      </c>
    </row>
    <row r="9286" spans="1:18" x14ac:dyDescent="0.25">
      <c r="A9286" s="3" t="s">
        <v>9318</v>
      </c>
      <c r="B9286" s="12">
        <v>41775</v>
      </c>
      <c r="C9286" s="4" t="s">
        <v>23</v>
      </c>
      <c r="D9286" s="4">
        <v>1.6</v>
      </c>
      <c r="E9286" s="4">
        <v>31</v>
      </c>
      <c r="F9286" s="5">
        <v>0.85416666666666663</v>
      </c>
      <c r="G9286" s="6">
        <v>300</v>
      </c>
      <c r="H9286" s="7">
        <v>55500</v>
      </c>
      <c r="I9286" s="7">
        <f>FlightsPivot[[#This Row],[Total Fare]]*10%</f>
        <v>5550</v>
      </c>
      <c r="J9286" s="7">
        <f>FlightsPivot[[#This Row],[Total Fare]]+FlightsPivot[[#This Row],[10% tax ]]</f>
        <v>61050</v>
      </c>
      <c r="K9286" s="4">
        <v>5</v>
      </c>
      <c r="L9286" s="4">
        <v>2014</v>
      </c>
      <c r="M9286" t="str">
        <f>INDEX(RoutesPivot[DepAirport],MATCH($C9286,RoutesPivot[[RouteID]:[RouteID]],0))</f>
        <v>ORD</v>
      </c>
      <c r="N9286" t="str">
        <f>INDEX(RoutesPivot[AirportID],MATCH($C9286,RoutesPivot[[RouteID]:[RouteID]],0))</f>
        <v>DEN</v>
      </c>
      <c r="O9286">
        <f>INDEX(RoutesPivot[Distance],MATCH($C9286,RoutesPivot[[RouteID]:[RouteID]],0))</f>
        <v>800</v>
      </c>
      <c r="P9286">
        <f>INDEX(RoutesPivot[ListPrice],MATCH($C9286,RoutesPivot[[RouteID]:[RouteID]],0))</f>
        <v>300</v>
      </c>
      <c r="Q9286" t="str">
        <f>INDEX(AirportPivot[AirportName],MATCH($N9286,AirportPivot[[AirportID]:[AirportID]],0))</f>
        <v>Denver International</v>
      </c>
      <c r="R9286">
        <f>INDEX(AirportPivot[Gates (number of available)],MATCH($N9286,AirportPivot[[AirportID]:[AirportID]],0))</f>
        <v>75</v>
      </c>
    </row>
    <row r="9287" spans="1:18" x14ac:dyDescent="0.25">
      <c r="A9287" s="3" t="s">
        <v>9319</v>
      </c>
      <c r="B9287" s="12">
        <v>42136</v>
      </c>
      <c r="C9287" s="4" t="s">
        <v>30</v>
      </c>
      <c r="D9287" s="4">
        <v>2.6</v>
      </c>
      <c r="E9287" s="4">
        <v>168</v>
      </c>
      <c r="F9287" s="5">
        <v>0.79166666666666663</v>
      </c>
      <c r="G9287" s="6">
        <v>250</v>
      </c>
      <c r="H9287" s="7">
        <v>41250</v>
      </c>
      <c r="I9287" s="7">
        <f>FlightsPivot[[#This Row],[Total Fare]]*10%</f>
        <v>4125</v>
      </c>
      <c r="J9287" s="7">
        <f>FlightsPivot[[#This Row],[Total Fare]]+FlightsPivot[[#This Row],[10% tax ]]</f>
        <v>45375</v>
      </c>
      <c r="K9287" s="4">
        <v>5</v>
      </c>
      <c r="L9287" s="4">
        <v>2015</v>
      </c>
      <c r="M9287" t="str">
        <f>INDEX(RoutesPivot[DepAirport],MATCH($C9287,RoutesPivot[[RouteID]:[RouteID]],0))</f>
        <v>ORD</v>
      </c>
      <c r="N9287" t="str">
        <f>INDEX(RoutesPivot[AirportID],MATCH($C9287,RoutesPivot[[RouteID]:[RouteID]],0))</f>
        <v>MCO</v>
      </c>
      <c r="O9287">
        <f>INDEX(RoutesPivot[Distance],MATCH($C9287,RoutesPivot[[RouteID]:[RouteID]],0))</f>
        <v>850</v>
      </c>
      <c r="P9287">
        <f>INDEX(RoutesPivot[ListPrice],MATCH($C9287,RoutesPivot[[RouteID]:[RouteID]],0))</f>
        <v>250</v>
      </c>
      <c r="Q9287" t="str">
        <f>INDEX(AirportPivot[AirportName],MATCH($N9287,AirportPivot[[AirportID]:[AirportID]],0))</f>
        <v>Orlando International</v>
      </c>
      <c r="R9287">
        <f>INDEX(AirportPivot[Gates (number of available)],MATCH($N9287,AirportPivot[[AirportID]:[AirportID]],0))</f>
        <v>67</v>
      </c>
    </row>
    <row r="9288" spans="1:18" x14ac:dyDescent="0.25">
      <c r="A9288" s="3" t="s">
        <v>9320</v>
      </c>
      <c r="B9288" s="12">
        <v>42230</v>
      </c>
      <c r="C9288" s="4" t="s">
        <v>70</v>
      </c>
      <c r="D9288" s="4">
        <v>1.8</v>
      </c>
      <c r="E9288" s="4">
        <v>144</v>
      </c>
      <c r="F9288" s="5">
        <v>0.52083333333333337</v>
      </c>
      <c r="G9288" s="6">
        <v>302.5</v>
      </c>
      <c r="H9288" s="7">
        <v>55962.5</v>
      </c>
      <c r="I9288" s="7">
        <f>FlightsPivot[[#This Row],[Total Fare]]*10%</f>
        <v>5596.25</v>
      </c>
      <c r="J9288" s="7">
        <f>FlightsPivot[[#This Row],[Total Fare]]+FlightsPivot[[#This Row],[10% tax ]]</f>
        <v>61558.75</v>
      </c>
      <c r="K9288" s="4">
        <v>8</v>
      </c>
      <c r="L9288" s="4">
        <v>2015</v>
      </c>
      <c r="M9288" t="str">
        <f>INDEX(RoutesPivot[DepAirport],MATCH($C9288,RoutesPivot[[RouteID]:[RouteID]],0))</f>
        <v>ORD</v>
      </c>
      <c r="N9288" t="str">
        <f>INDEX(RoutesPivot[AirportID],MATCH($C9288,RoutesPivot[[RouteID]:[RouteID]],0))</f>
        <v>LAS</v>
      </c>
      <c r="O9288">
        <f>INDEX(RoutesPivot[Distance],MATCH($C9288,RoutesPivot[[RouteID]:[RouteID]],0))</f>
        <v>1100</v>
      </c>
      <c r="P9288">
        <f>INDEX(RoutesPivot[ListPrice],MATCH($C9288,RoutesPivot[[RouteID]:[RouteID]],0))</f>
        <v>275</v>
      </c>
      <c r="Q9288" t="str">
        <f>INDEX(AirportPivot[AirportName],MATCH($N9288,AirportPivot[[AirportID]:[AirportID]],0))</f>
        <v>McCarran International</v>
      </c>
      <c r="R9288">
        <f>INDEX(AirportPivot[Gates (number of available)],MATCH($N9288,AirportPivot[[AirportID]:[AirportID]],0))</f>
        <v>68</v>
      </c>
    </row>
    <row r="9289" spans="1:18" x14ac:dyDescent="0.25">
      <c r="A9289" s="3" t="s">
        <v>9321</v>
      </c>
      <c r="B9289" s="12">
        <v>42210</v>
      </c>
      <c r="C9289" s="4" t="s">
        <v>27</v>
      </c>
      <c r="D9289" s="4">
        <v>9.4</v>
      </c>
      <c r="E9289" s="4">
        <v>88</v>
      </c>
      <c r="F9289" s="5">
        <v>0.3125</v>
      </c>
      <c r="G9289" s="6">
        <v>220</v>
      </c>
      <c r="H9289" s="7">
        <v>39820</v>
      </c>
      <c r="I9289" s="7">
        <f>FlightsPivot[[#This Row],[Total Fare]]*10%</f>
        <v>3982</v>
      </c>
      <c r="J9289" s="7">
        <f>FlightsPivot[[#This Row],[Total Fare]]+FlightsPivot[[#This Row],[10% tax ]]</f>
        <v>43802</v>
      </c>
      <c r="K9289" s="4">
        <v>7</v>
      </c>
      <c r="L9289" s="4">
        <v>2015</v>
      </c>
      <c r="M9289" t="str">
        <f>INDEX(RoutesPivot[DepAirport],MATCH($C9289,RoutesPivot[[RouteID]:[RouteID]],0))</f>
        <v>ORD</v>
      </c>
      <c r="N9289" t="str">
        <f>INDEX(RoutesPivot[AirportID],MATCH($C9289,RoutesPivot[[RouteID]:[RouteID]],0))</f>
        <v>ATL</v>
      </c>
      <c r="O9289">
        <f>INDEX(RoutesPivot[Distance],MATCH($C9289,RoutesPivot[[RouteID]:[RouteID]],0))</f>
        <v>510</v>
      </c>
      <c r="P9289">
        <f>INDEX(RoutesPivot[ListPrice],MATCH($C9289,RoutesPivot[[RouteID]:[RouteID]],0))</f>
        <v>200</v>
      </c>
      <c r="Q9289" t="str">
        <f>INDEX(AirportPivot[AirportName],MATCH($N9289,AirportPivot[[AirportID]:[AirportID]],0))</f>
        <v>Hartsfield-Jackson Atlanta International</v>
      </c>
      <c r="R9289">
        <f>INDEX(AirportPivot[Gates (number of available)],MATCH($N9289,AirportPivot[[AirportID]:[AirportID]],0))</f>
        <v>100</v>
      </c>
    </row>
    <row r="9290" spans="1:18" x14ac:dyDescent="0.25">
      <c r="A9290" s="3" t="s">
        <v>9322</v>
      </c>
      <c r="B9290" s="12">
        <v>42149</v>
      </c>
      <c r="C9290" s="4" t="s">
        <v>15</v>
      </c>
      <c r="D9290" s="4">
        <v>0.8</v>
      </c>
      <c r="E9290" s="4">
        <v>195</v>
      </c>
      <c r="F9290" s="5">
        <v>0.33333333333333331</v>
      </c>
      <c r="G9290" s="6">
        <v>225</v>
      </c>
      <c r="H9290" s="7">
        <v>37125</v>
      </c>
      <c r="I9290" s="7">
        <f>FlightsPivot[[#This Row],[Total Fare]]*10%</f>
        <v>3712.5</v>
      </c>
      <c r="J9290" s="7">
        <f>FlightsPivot[[#This Row],[Total Fare]]+FlightsPivot[[#This Row],[10% tax ]]</f>
        <v>40837.5</v>
      </c>
      <c r="K9290" s="4">
        <v>5</v>
      </c>
      <c r="L9290" s="4">
        <v>2015</v>
      </c>
      <c r="M9290" t="str">
        <f>INDEX(RoutesPivot[DepAirport],MATCH($C9290,RoutesPivot[[RouteID]:[RouteID]],0))</f>
        <v>ORD</v>
      </c>
      <c r="N9290" t="str">
        <f>INDEX(RoutesPivot[AirportID],MATCH($C9290,RoutesPivot[[RouteID]:[RouteID]],0))</f>
        <v>EWR</v>
      </c>
      <c r="O9290">
        <f>INDEX(RoutesPivot[Distance],MATCH($C9290,RoutesPivot[[RouteID]:[RouteID]],0))</f>
        <v>600</v>
      </c>
      <c r="P9290">
        <f>INDEX(RoutesPivot[ListPrice],MATCH($C9290,RoutesPivot[[RouteID]:[RouteID]],0))</f>
        <v>225</v>
      </c>
      <c r="Q9290" t="str">
        <f>INDEX(AirportPivot[AirportName],MATCH($N9290,AirportPivot[[AirportID]:[AirportID]],0))</f>
        <v>Newark Liberty International</v>
      </c>
      <c r="R9290">
        <f>INDEX(AirportPivot[Gates (number of available)],MATCH($N9290,AirportPivot[[AirportID]:[AirportID]],0))</f>
        <v>82</v>
      </c>
    </row>
    <row r="9291" spans="1:18" x14ac:dyDescent="0.25">
      <c r="A9291" s="3" t="s">
        <v>9323</v>
      </c>
      <c r="B9291" s="12">
        <v>41876</v>
      </c>
      <c r="C9291" s="4" t="s">
        <v>17</v>
      </c>
      <c r="D9291" s="4">
        <v>5.0999999999999996</v>
      </c>
      <c r="E9291" s="4">
        <v>79</v>
      </c>
      <c r="F9291" s="5">
        <v>0.58333333333333337</v>
      </c>
      <c r="G9291" s="6">
        <v>385</v>
      </c>
      <c r="H9291" s="7">
        <v>69685</v>
      </c>
      <c r="I9291" s="7">
        <f>FlightsPivot[[#This Row],[Total Fare]]*10%</f>
        <v>6968.5</v>
      </c>
      <c r="J9291" s="7">
        <f>FlightsPivot[[#This Row],[Total Fare]]+FlightsPivot[[#This Row],[10% tax ]]</f>
        <v>76653.5</v>
      </c>
      <c r="K9291" s="4">
        <v>8</v>
      </c>
      <c r="L9291" s="4">
        <v>2014</v>
      </c>
      <c r="M9291" t="str">
        <f>INDEX(RoutesPivot[DepAirport],MATCH($C9291,RoutesPivot[[RouteID]:[RouteID]],0))</f>
        <v>ORD</v>
      </c>
      <c r="N9291" t="str">
        <f>INDEX(RoutesPivot[AirportID],MATCH($C9291,RoutesPivot[[RouteID]:[RouteID]],0))</f>
        <v>LAX</v>
      </c>
      <c r="O9291">
        <f>INDEX(RoutesPivot[Distance],MATCH($C9291,RoutesPivot[[RouteID]:[RouteID]],0))</f>
        <v>1518</v>
      </c>
      <c r="P9291">
        <f>INDEX(RoutesPivot[ListPrice],MATCH($C9291,RoutesPivot[[RouteID]:[RouteID]],0))</f>
        <v>350</v>
      </c>
      <c r="Q9291" t="str">
        <f>INDEX(AirportPivot[AirportName],MATCH($N9291,AirportPivot[[AirportID]:[AirportID]],0))</f>
        <v>Los Angeles International</v>
      </c>
      <c r="R9291">
        <f>INDEX(AirportPivot[Gates (number of available)],MATCH($N9291,AirportPivot[[AirportID]:[AirportID]],0))</f>
        <v>86</v>
      </c>
    </row>
    <row r="9292" spans="1:18" x14ac:dyDescent="0.25">
      <c r="A9292" s="3" t="s">
        <v>9324</v>
      </c>
      <c r="B9292" s="12">
        <v>41733</v>
      </c>
      <c r="C9292" s="4" t="s">
        <v>21</v>
      </c>
      <c r="D9292" s="4">
        <v>1.7</v>
      </c>
      <c r="E9292" s="4">
        <v>163</v>
      </c>
      <c r="F9292" s="5">
        <v>0.33333333333333331</v>
      </c>
      <c r="G9292" s="6">
        <v>125</v>
      </c>
      <c r="H9292" s="7">
        <v>20625</v>
      </c>
      <c r="I9292" s="7">
        <f>FlightsPivot[[#This Row],[Total Fare]]*10%</f>
        <v>2062.5</v>
      </c>
      <c r="J9292" s="7">
        <f>FlightsPivot[[#This Row],[Total Fare]]+FlightsPivot[[#This Row],[10% tax ]]</f>
        <v>22687.5</v>
      </c>
      <c r="K9292" s="4">
        <v>4</v>
      </c>
      <c r="L9292" s="4">
        <v>2014</v>
      </c>
      <c r="M9292" t="str">
        <f>INDEX(RoutesPivot[DepAirport],MATCH($C9292,RoutesPivot[[RouteID]:[RouteID]],0))</f>
        <v>ORD</v>
      </c>
      <c r="N9292" t="str">
        <f>INDEX(RoutesPivot[AirportID],MATCH($C9292,RoutesPivot[[RouteID]:[RouteID]],0))</f>
        <v>CLT</v>
      </c>
      <c r="O9292">
        <f>INDEX(RoutesPivot[Distance],MATCH($C9292,RoutesPivot[[RouteID]:[RouteID]],0))</f>
        <v>700</v>
      </c>
      <c r="P9292">
        <f>INDEX(RoutesPivot[ListPrice],MATCH($C9292,RoutesPivot[[RouteID]:[RouteID]],0))</f>
        <v>125</v>
      </c>
      <c r="Q9292" t="str">
        <f>INDEX(AirportPivot[AirportName],MATCH($N9292,AirportPivot[[AirportID]:[AirportID]],0))</f>
        <v>Charlotte/Douglas International</v>
      </c>
      <c r="R9292">
        <f>INDEX(AirportPivot[Gates (number of available)],MATCH($N9292,AirportPivot[[AirportID]:[AirportID]],0))</f>
        <v>65</v>
      </c>
    </row>
    <row r="9293" spans="1:18" x14ac:dyDescent="0.25">
      <c r="A9293" s="3" t="s">
        <v>9325</v>
      </c>
      <c r="B9293" s="12">
        <v>41953</v>
      </c>
      <c r="C9293" s="4" t="s">
        <v>86</v>
      </c>
      <c r="D9293" s="4">
        <v>2</v>
      </c>
      <c r="E9293" s="4">
        <v>199</v>
      </c>
      <c r="F9293" s="5">
        <v>0.41666666666666669</v>
      </c>
      <c r="G9293" s="6">
        <v>115</v>
      </c>
      <c r="H9293" s="7">
        <v>18975</v>
      </c>
      <c r="I9293" s="7">
        <f>FlightsPivot[[#This Row],[Total Fare]]*10%</f>
        <v>1897.5</v>
      </c>
      <c r="J9293" s="7">
        <f>FlightsPivot[[#This Row],[Total Fare]]+FlightsPivot[[#This Row],[10% tax ]]</f>
        <v>20872.5</v>
      </c>
      <c r="K9293" s="4">
        <v>11</v>
      </c>
      <c r="L9293" s="4">
        <v>2014</v>
      </c>
      <c r="M9293" t="str">
        <f>INDEX(RoutesPivot[DepAirport],MATCH($C9293,RoutesPivot[[RouteID]:[RouteID]],0))</f>
        <v>ORD</v>
      </c>
      <c r="N9293" t="str">
        <f>INDEX(RoutesPivot[AirportID],MATCH($C9293,RoutesPivot[[RouteID]:[RouteID]],0))</f>
        <v>DTW</v>
      </c>
      <c r="O9293">
        <f>INDEX(RoutesPivot[Distance],MATCH($C9293,RoutesPivot[[RouteID]:[RouteID]],0))</f>
        <v>200</v>
      </c>
      <c r="P9293">
        <f>INDEX(RoutesPivot[ListPrice],MATCH($C9293,RoutesPivot[[RouteID]:[RouteID]],0))</f>
        <v>115</v>
      </c>
      <c r="Q9293" t="str">
        <f>INDEX(AirportPivot[AirportName],MATCH($N9293,AirportPivot[[AirportID]:[AirportID]],0))</f>
        <v>Detroit Metropolitan Wayne County</v>
      </c>
      <c r="R9293">
        <f>INDEX(AirportPivot[Gates (number of available)],MATCH($N9293,AirportPivot[[AirportID]:[AirportID]],0))</f>
        <v>60</v>
      </c>
    </row>
    <row r="9294" spans="1:18" x14ac:dyDescent="0.25">
      <c r="A9294" s="3" t="s">
        <v>9326</v>
      </c>
      <c r="B9294" s="12">
        <v>41670</v>
      </c>
      <c r="C9294" s="4" t="s">
        <v>19</v>
      </c>
      <c r="D9294" s="4">
        <v>2</v>
      </c>
      <c r="E9294" s="4">
        <v>197</v>
      </c>
      <c r="F9294" s="5">
        <v>0.66666666666666663</v>
      </c>
      <c r="G9294" s="6">
        <v>200</v>
      </c>
      <c r="H9294" s="7">
        <v>33000</v>
      </c>
      <c r="I9294" s="7">
        <f>FlightsPivot[[#This Row],[Total Fare]]*10%</f>
        <v>3300</v>
      </c>
      <c r="J9294" s="7">
        <f>FlightsPivot[[#This Row],[Total Fare]]+FlightsPivot[[#This Row],[10% tax ]]</f>
        <v>36300</v>
      </c>
      <c r="K9294" s="4">
        <v>1</v>
      </c>
      <c r="L9294" s="4">
        <v>2014</v>
      </c>
      <c r="M9294" t="str">
        <f>INDEX(RoutesPivot[DepAirport],MATCH($C9294,RoutesPivot[[RouteID]:[RouteID]],0))</f>
        <v>ORD</v>
      </c>
      <c r="N9294" t="str">
        <f>INDEX(RoutesPivot[AirportID],MATCH($C9294,RoutesPivot[[RouteID]:[RouteID]],0))</f>
        <v>IAH</v>
      </c>
      <c r="O9294">
        <f>INDEX(RoutesPivot[Distance],MATCH($C9294,RoutesPivot[[RouteID]:[RouteID]],0))</f>
        <v>800</v>
      </c>
      <c r="P9294">
        <f>INDEX(RoutesPivot[ListPrice],MATCH($C9294,RoutesPivot[[RouteID]:[RouteID]],0))</f>
        <v>200</v>
      </c>
      <c r="Q9294" t="str">
        <f>INDEX(AirportPivot[AirportName],MATCH($N9294,AirportPivot[[AirportID]:[AirportID]],0))</f>
        <v>George Bush Intercontinental/Houston</v>
      </c>
      <c r="R9294">
        <f>INDEX(AirportPivot[Gates (number of available)],MATCH($N9294,AirportPivot[[AirportID]:[AirportID]],0))</f>
        <v>80</v>
      </c>
    </row>
    <row r="9295" spans="1:18" x14ac:dyDescent="0.25">
      <c r="A9295" s="3" t="s">
        <v>9327</v>
      </c>
      <c r="B9295" s="12">
        <v>42247</v>
      </c>
      <c r="C9295" s="4" t="s">
        <v>53</v>
      </c>
      <c r="D9295" s="4">
        <v>0.7</v>
      </c>
      <c r="E9295" s="4">
        <v>158</v>
      </c>
      <c r="F9295" s="5">
        <v>0.79166666666666663</v>
      </c>
      <c r="G9295" s="6">
        <v>330</v>
      </c>
      <c r="H9295" s="7">
        <v>54450</v>
      </c>
      <c r="I9295" s="7">
        <f>FlightsPivot[[#This Row],[Total Fare]]*10%</f>
        <v>5445</v>
      </c>
      <c r="J9295" s="7">
        <f>FlightsPivot[[#This Row],[Total Fare]]+FlightsPivot[[#This Row],[10% tax ]]</f>
        <v>59895</v>
      </c>
      <c r="K9295" s="4">
        <v>8</v>
      </c>
      <c r="L9295" s="4">
        <v>2015</v>
      </c>
      <c r="M9295" t="str">
        <f>INDEX(RoutesPivot[DepAirport],MATCH($C9295,RoutesPivot[[RouteID]:[RouteID]],0))</f>
        <v>ORD</v>
      </c>
      <c r="N9295" t="str">
        <f>INDEX(RoutesPivot[AirportID],MATCH($C9295,RoutesPivot[[RouteID]:[RouteID]],0))</f>
        <v>FLL</v>
      </c>
      <c r="O9295">
        <f>INDEX(RoutesPivot[Distance],MATCH($C9295,RoutesPivot[[RouteID]:[RouteID]],0))</f>
        <v>940</v>
      </c>
      <c r="P9295">
        <f>INDEX(RoutesPivot[ListPrice],MATCH($C9295,RoutesPivot[[RouteID]:[RouteID]],0))</f>
        <v>300</v>
      </c>
      <c r="Q9295" t="str">
        <f>INDEX(AirportPivot[AirportName],MATCH($N9295,AirportPivot[[AirportID]:[AirportID]],0))</f>
        <v>Fort Lauderdale/Hollywood International</v>
      </c>
      <c r="R9295">
        <f>INDEX(AirportPivot[Gates (number of available)],MATCH($N9295,AirportPivot[[AirportID]:[AirportID]],0))</f>
        <v>55</v>
      </c>
    </row>
    <row r="9296" spans="1:18" x14ac:dyDescent="0.25">
      <c r="A9296" s="3" t="s">
        <v>9328</v>
      </c>
      <c r="B9296" s="12">
        <v>41862</v>
      </c>
      <c r="C9296" s="4" t="s">
        <v>70</v>
      </c>
      <c r="D9296" s="4">
        <v>2</v>
      </c>
      <c r="E9296" s="4">
        <v>133</v>
      </c>
      <c r="F9296" s="5">
        <v>0.29166666666666669</v>
      </c>
      <c r="G9296" s="6">
        <v>302.5</v>
      </c>
      <c r="H9296" s="7">
        <v>55962.5</v>
      </c>
      <c r="I9296" s="7">
        <f>FlightsPivot[[#This Row],[Total Fare]]*10%</f>
        <v>5596.25</v>
      </c>
      <c r="J9296" s="7">
        <f>FlightsPivot[[#This Row],[Total Fare]]+FlightsPivot[[#This Row],[10% tax ]]</f>
        <v>61558.75</v>
      </c>
      <c r="K9296" s="4">
        <v>8</v>
      </c>
      <c r="L9296" s="4">
        <v>2014</v>
      </c>
      <c r="M9296" t="str">
        <f>INDEX(RoutesPivot[DepAirport],MATCH($C9296,RoutesPivot[[RouteID]:[RouteID]],0))</f>
        <v>ORD</v>
      </c>
      <c r="N9296" t="str">
        <f>INDEX(RoutesPivot[AirportID],MATCH($C9296,RoutesPivot[[RouteID]:[RouteID]],0))</f>
        <v>LAS</v>
      </c>
      <c r="O9296">
        <f>INDEX(RoutesPivot[Distance],MATCH($C9296,RoutesPivot[[RouteID]:[RouteID]],0))</f>
        <v>1100</v>
      </c>
      <c r="P9296">
        <f>INDEX(RoutesPivot[ListPrice],MATCH($C9296,RoutesPivot[[RouteID]:[RouteID]],0))</f>
        <v>275</v>
      </c>
      <c r="Q9296" t="str">
        <f>INDEX(AirportPivot[AirportName],MATCH($N9296,AirportPivot[[AirportID]:[AirportID]],0))</f>
        <v>McCarran International</v>
      </c>
      <c r="R9296">
        <f>INDEX(AirportPivot[Gates (number of available)],MATCH($N9296,AirportPivot[[AirportID]:[AirportID]],0))</f>
        <v>68</v>
      </c>
    </row>
    <row r="9297" spans="1:18" x14ac:dyDescent="0.25">
      <c r="A9297" s="3" t="s">
        <v>9329</v>
      </c>
      <c r="B9297" s="12">
        <v>42135</v>
      </c>
      <c r="C9297" s="4" t="s">
        <v>40</v>
      </c>
      <c r="D9297" s="4">
        <v>2.4</v>
      </c>
      <c r="E9297" s="4">
        <v>132</v>
      </c>
      <c r="F9297" s="5">
        <v>0.75</v>
      </c>
      <c r="G9297" s="6">
        <v>115</v>
      </c>
      <c r="H9297" s="7">
        <v>21275</v>
      </c>
      <c r="I9297" s="7">
        <f>FlightsPivot[[#This Row],[Total Fare]]*10%</f>
        <v>2127.5</v>
      </c>
      <c r="J9297" s="7">
        <f>FlightsPivot[[#This Row],[Total Fare]]+FlightsPivot[[#This Row],[10% tax ]]</f>
        <v>23402.5</v>
      </c>
      <c r="K9297" s="4">
        <v>5</v>
      </c>
      <c r="L9297" s="4">
        <v>2015</v>
      </c>
      <c r="M9297" t="str">
        <f>INDEX(RoutesPivot[DepAirport],MATCH($C9297,RoutesPivot[[RouteID]:[RouteID]],0))</f>
        <v>ORD</v>
      </c>
      <c r="N9297" t="str">
        <f>INDEX(RoutesPivot[AirportID],MATCH($C9297,RoutesPivot[[RouteID]:[RouteID]],0))</f>
        <v>MSP</v>
      </c>
      <c r="O9297">
        <f>INDEX(RoutesPivot[Distance],MATCH($C9297,RoutesPivot[[RouteID]:[RouteID]],0))</f>
        <v>300</v>
      </c>
      <c r="P9297">
        <f>INDEX(RoutesPivot[ListPrice],MATCH($C9297,RoutesPivot[[RouteID]:[RouteID]],0))</f>
        <v>115</v>
      </c>
      <c r="Q9297" t="str">
        <f>INDEX(AirportPivot[AirportName],MATCH($N9297,AirportPivot[[AirportID]:[AirportID]],0))</f>
        <v>Minneapolis-St Paul International/Wold-Chamberlain</v>
      </c>
      <c r="R9297">
        <f>INDEX(AirportPivot[Gates (number of available)],MATCH($N9297,AirportPivot[[AirportID]:[AirportID]],0))</f>
        <v>65</v>
      </c>
    </row>
    <row r="9298" spans="1:18" x14ac:dyDescent="0.25">
      <c r="A9298" s="3" t="s">
        <v>9330</v>
      </c>
      <c r="B9298" s="12">
        <v>42221</v>
      </c>
      <c r="C9298" s="4" t="s">
        <v>13</v>
      </c>
      <c r="D9298" s="4">
        <v>3.7</v>
      </c>
      <c r="E9298" s="4">
        <v>38</v>
      </c>
      <c r="F9298" s="5">
        <v>0.5</v>
      </c>
      <c r="G9298" s="6">
        <v>275</v>
      </c>
      <c r="H9298" s="7">
        <v>45375</v>
      </c>
      <c r="I9298" s="7">
        <f>FlightsPivot[[#This Row],[Total Fare]]*10%</f>
        <v>4537.5</v>
      </c>
      <c r="J9298" s="7">
        <f>FlightsPivot[[#This Row],[Total Fare]]+FlightsPivot[[#This Row],[10% tax ]]</f>
        <v>49912.5</v>
      </c>
      <c r="K9298" s="4">
        <v>8</v>
      </c>
      <c r="L9298" s="4">
        <v>2015</v>
      </c>
      <c r="M9298" t="str">
        <f>INDEX(RoutesPivot[DepAirport],MATCH($C9298,RoutesPivot[[RouteID]:[RouteID]],0))</f>
        <v>ORD</v>
      </c>
      <c r="N9298" t="str">
        <f>INDEX(RoutesPivot[AirportID],MATCH($C9298,RoutesPivot[[RouteID]:[RouteID]],0))</f>
        <v>JFK</v>
      </c>
      <c r="O9298">
        <f>INDEX(RoutesPivot[Distance],MATCH($C9298,RoutesPivot[[RouteID]:[RouteID]],0))</f>
        <v>619</v>
      </c>
      <c r="P9298">
        <f>INDEX(RoutesPivot[ListPrice],MATCH($C9298,RoutesPivot[[RouteID]:[RouteID]],0))</f>
        <v>250</v>
      </c>
      <c r="Q9298" t="str">
        <f>INDEX(AirportPivot[AirportName],MATCH($N9298,AirportPivot[[AirportID]:[AirportID]],0))</f>
        <v>John F Kennedy International</v>
      </c>
      <c r="R9298">
        <f>INDEX(AirportPivot[Gates (number of available)],MATCH($N9298,AirportPivot[[AirportID]:[AirportID]],0))</f>
        <v>120</v>
      </c>
    </row>
    <row r="9299" spans="1:18" x14ac:dyDescent="0.25">
      <c r="A9299" s="3" t="s">
        <v>9331</v>
      </c>
      <c r="B9299" s="12">
        <v>42086</v>
      </c>
      <c r="C9299" s="4" t="s">
        <v>13</v>
      </c>
      <c r="D9299" s="4">
        <v>1.2</v>
      </c>
      <c r="E9299" s="4">
        <v>43</v>
      </c>
      <c r="F9299" s="5">
        <v>0.79166666666666663</v>
      </c>
      <c r="G9299" s="6">
        <v>250</v>
      </c>
      <c r="H9299" s="7">
        <v>41250</v>
      </c>
      <c r="I9299" s="7">
        <f>FlightsPivot[[#This Row],[Total Fare]]*10%</f>
        <v>4125</v>
      </c>
      <c r="J9299" s="7">
        <f>FlightsPivot[[#This Row],[Total Fare]]+FlightsPivot[[#This Row],[10% tax ]]</f>
        <v>45375</v>
      </c>
      <c r="K9299" s="4">
        <v>3</v>
      </c>
      <c r="L9299" s="4">
        <v>2015</v>
      </c>
      <c r="M9299" t="str">
        <f>INDEX(RoutesPivot[DepAirport],MATCH($C9299,RoutesPivot[[RouteID]:[RouteID]],0))</f>
        <v>ORD</v>
      </c>
      <c r="N9299" t="str">
        <f>INDEX(RoutesPivot[AirportID],MATCH($C9299,RoutesPivot[[RouteID]:[RouteID]],0))</f>
        <v>JFK</v>
      </c>
      <c r="O9299">
        <f>INDEX(RoutesPivot[Distance],MATCH($C9299,RoutesPivot[[RouteID]:[RouteID]],0))</f>
        <v>619</v>
      </c>
      <c r="P9299">
        <f>INDEX(RoutesPivot[ListPrice],MATCH($C9299,RoutesPivot[[RouteID]:[RouteID]],0))</f>
        <v>250</v>
      </c>
      <c r="Q9299" t="str">
        <f>INDEX(AirportPivot[AirportName],MATCH($N9299,AirportPivot[[AirportID]:[AirportID]],0))</f>
        <v>John F Kennedy International</v>
      </c>
      <c r="R9299">
        <f>INDEX(AirportPivot[Gates (number of available)],MATCH($N9299,AirportPivot[[AirportID]:[AirportID]],0))</f>
        <v>120</v>
      </c>
    </row>
    <row r="9300" spans="1:18" x14ac:dyDescent="0.25">
      <c r="A9300" s="3" t="s">
        <v>9332</v>
      </c>
      <c r="B9300" s="12">
        <v>42189</v>
      </c>
      <c r="C9300" s="4" t="s">
        <v>47</v>
      </c>
      <c r="D9300" s="4">
        <v>2.2000000000000002</v>
      </c>
      <c r="E9300" s="4">
        <v>168</v>
      </c>
      <c r="F9300" s="5">
        <v>0.70833333333333337</v>
      </c>
      <c r="G9300" s="6">
        <v>275</v>
      </c>
      <c r="H9300" s="7">
        <v>45375</v>
      </c>
      <c r="I9300" s="7">
        <f>FlightsPivot[[#This Row],[Total Fare]]*10%</f>
        <v>4537.5</v>
      </c>
      <c r="J9300" s="7">
        <f>FlightsPivot[[#This Row],[Total Fare]]+FlightsPivot[[#This Row],[10% tax ]]</f>
        <v>49912.5</v>
      </c>
      <c r="K9300" s="4">
        <v>7</v>
      </c>
      <c r="L9300" s="4">
        <v>2015</v>
      </c>
      <c r="M9300" t="str">
        <f>INDEX(RoutesPivot[DepAirport],MATCH($C9300,RoutesPivot[[RouteID]:[RouteID]],0))</f>
        <v>ORD</v>
      </c>
      <c r="N9300" t="str">
        <f>INDEX(RoutesPivot[AirportID],MATCH($C9300,RoutesPivot[[RouteID]:[RouteID]],0))</f>
        <v>PHX</v>
      </c>
      <c r="O9300">
        <f>INDEX(RoutesPivot[Distance],MATCH($C9300,RoutesPivot[[RouteID]:[RouteID]],0))</f>
        <v>1200</v>
      </c>
      <c r="P9300">
        <f>INDEX(RoutesPivot[ListPrice],MATCH($C9300,RoutesPivot[[RouteID]:[RouteID]],0))</f>
        <v>250</v>
      </c>
      <c r="Q9300" t="str">
        <f>INDEX(AirportPivot[AirportName],MATCH($N9300,AirportPivot[[AirportID]:[AirportID]],0))</f>
        <v>Phoenix Sky Harbor International</v>
      </c>
      <c r="R9300">
        <f>INDEX(AirportPivot[Gates (number of available)],MATCH($N9300,AirportPivot[[AirportID]:[AirportID]],0))</f>
        <v>60</v>
      </c>
    </row>
    <row r="9301" spans="1:18" x14ac:dyDescent="0.25">
      <c r="A9301" s="3" t="s">
        <v>9333</v>
      </c>
      <c r="B9301" s="12">
        <v>41816</v>
      </c>
      <c r="C9301" s="4" t="s">
        <v>27</v>
      </c>
      <c r="D9301" s="4">
        <v>6</v>
      </c>
      <c r="E9301" s="4">
        <v>197</v>
      </c>
      <c r="F9301" s="5">
        <v>0.70833333333333337</v>
      </c>
      <c r="G9301" s="6">
        <v>220</v>
      </c>
      <c r="H9301" s="7">
        <v>36300</v>
      </c>
      <c r="I9301" s="7">
        <f>FlightsPivot[[#This Row],[Total Fare]]*10%</f>
        <v>3630</v>
      </c>
      <c r="J9301" s="7">
        <f>FlightsPivot[[#This Row],[Total Fare]]+FlightsPivot[[#This Row],[10% tax ]]</f>
        <v>39930</v>
      </c>
      <c r="K9301" s="4">
        <v>6</v>
      </c>
      <c r="L9301" s="4">
        <v>2014</v>
      </c>
      <c r="M9301" t="str">
        <f>INDEX(RoutesPivot[DepAirport],MATCH($C9301,RoutesPivot[[RouteID]:[RouteID]],0))</f>
        <v>ORD</v>
      </c>
      <c r="N9301" t="str">
        <f>INDEX(RoutesPivot[AirportID],MATCH($C9301,RoutesPivot[[RouteID]:[RouteID]],0))</f>
        <v>ATL</v>
      </c>
      <c r="O9301">
        <f>INDEX(RoutesPivot[Distance],MATCH($C9301,RoutesPivot[[RouteID]:[RouteID]],0))</f>
        <v>510</v>
      </c>
      <c r="P9301">
        <f>INDEX(RoutesPivot[ListPrice],MATCH($C9301,RoutesPivot[[RouteID]:[RouteID]],0))</f>
        <v>200</v>
      </c>
      <c r="Q9301" t="str">
        <f>INDEX(AirportPivot[AirportName],MATCH($N9301,AirportPivot[[AirportID]:[AirportID]],0))</f>
        <v>Hartsfield-Jackson Atlanta International</v>
      </c>
      <c r="R9301">
        <f>INDEX(AirportPivot[Gates (number of available)],MATCH($N9301,AirportPivot[[AirportID]:[AirportID]],0))</f>
        <v>100</v>
      </c>
    </row>
    <row r="9302" spans="1:18" x14ac:dyDescent="0.25">
      <c r="A9302" s="3" t="s">
        <v>9334</v>
      </c>
      <c r="B9302" s="12">
        <v>42319</v>
      </c>
      <c r="C9302" s="4" t="s">
        <v>23</v>
      </c>
      <c r="D9302" s="4">
        <v>1</v>
      </c>
      <c r="E9302" s="4">
        <v>183</v>
      </c>
      <c r="F9302" s="5">
        <v>0.5625</v>
      </c>
      <c r="G9302" s="6">
        <v>300</v>
      </c>
      <c r="H9302" s="7">
        <v>49500</v>
      </c>
      <c r="I9302" s="7">
        <f>FlightsPivot[[#This Row],[Total Fare]]*10%</f>
        <v>4950</v>
      </c>
      <c r="J9302" s="7">
        <f>FlightsPivot[[#This Row],[Total Fare]]+FlightsPivot[[#This Row],[10% tax ]]</f>
        <v>54450</v>
      </c>
      <c r="K9302" s="4">
        <v>11</v>
      </c>
      <c r="L9302" s="4">
        <v>2015</v>
      </c>
      <c r="M9302" t="str">
        <f>INDEX(RoutesPivot[DepAirport],MATCH($C9302,RoutesPivot[[RouteID]:[RouteID]],0))</f>
        <v>ORD</v>
      </c>
      <c r="N9302" t="str">
        <f>INDEX(RoutesPivot[AirportID],MATCH($C9302,RoutesPivot[[RouteID]:[RouteID]],0))</f>
        <v>DEN</v>
      </c>
      <c r="O9302">
        <f>INDEX(RoutesPivot[Distance],MATCH($C9302,RoutesPivot[[RouteID]:[RouteID]],0))</f>
        <v>800</v>
      </c>
      <c r="P9302">
        <f>INDEX(RoutesPivot[ListPrice],MATCH($C9302,RoutesPivot[[RouteID]:[RouteID]],0))</f>
        <v>300</v>
      </c>
      <c r="Q9302" t="str">
        <f>INDEX(AirportPivot[AirportName],MATCH($N9302,AirportPivot[[AirportID]:[AirportID]],0))</f>
        <v>Denver International</v>
      </c>
      <c r="R9302">
        <f>INDEX(AirportPivot[Gates (number of available)],MATCH($N9302,AirportPivot[[AirportID]:[AirportID]],0))</f>
        <v>75</v>
      </c>
    </row>
    <row r="9303" spans="1:18" x14ac:dyDescent="0.25">
      <c r="A9303" s="3" t="s">
        <v>9335</v>
      </c>
      <c r="B9303" s="12">
        <v>41698</v>
      </c>
      <c r="C9303" s="4" t="s">
        <v>37</v>
      </c>
      <c r="D9303" s="4">
        <v>1.2</v>
      </c>
      <c r="E9303" s="4">
        <v>171</v>
      </c>
      <c r="F9303" s="5">
        <v>0.70833333333333337</v>
      </c>
      <c r="G9303" s="6">
        <v>350</v>
      </c>
      <c r="H9303" s="7">
        <v>57750</v>
      </c>
      <c r="I9303" s="7">
        <f>FlightsPivot[[#This Row],[Total Fare]]*10%</f>
        <v>5775</v>
      </c>
      <c r="J9303" s="7">
        <f>FlightsPivot[[#This Row],[Total Fare]]+FlightsPivot[[#This Row],[10% tax ]]</f>
        <v>63525</v>
      </c>
      <c r="K9303" s="4">
        <v>2</v>
      </c>
      <c r="L9303" s="4">
        <v>2014</v>
      </c>
      <c r="M9303" t="str">
        <f>INDEX(RoutesPivot[DepAirport],MATCH($C9303,RoutesPivot[[RouteID]:[RouteID]],0))</f>
        <v>ORD</v>
      </c>
      <c r="N9303" t="str">
        <f>INDEX(RoutesPivot[AirportID],MATCH($C9303,RoutesPivot[[RouteID]:[RouteID]],0))</f>
        <v>SEA</v>
      </c>
      <c r="O9303">
        <f>INDEX(RoutesPivot[Distance],MATCH($C9303,RoutesPivot[[RouteID]:[RouteID]],0))</f>
        <v>1500</v>
      </c>
      <c r="P9303">
        <f>INDEX(RoutesPivot[ListPrice],MATCH($C9303,RoutesPivot[[RouteID]:[RouteID]],0))</f>
        <v>350</v>
      </c>
      <c r="Q9303" t="str">
        <f>INDEX(AirportPivot[AirportName],MATCH($N9303,AirportPivot[[AirportID]:[AirportID]],0))</f>
        <v>Seattle-Tacoma International</v>
      </c>
      <c r="R9303">
        <f>INDEX(AirportPivot[Gates (number of available)],MATCH($N9303,AirportPivot[[AirportID]:[AirportID]],0))</f>
        <v>58</v>
      </c>
    </row>
    <row r="9304" spans="1:18" x14ac:dyDescent="0.25">
      <c r="A9304" s="3" t="s">
        <v>9336</v>
      </c>
      <c r="B9304" s="12">
        <v>42318</v>
      </c>
      <c r="C9304" s="4" t="s">
        <v>13</v>
      </c>
      <c r="D9304" s="4">
        <v>1.5</v>
      </c>
      <c r="E9304" s="4">
        <v>201</v>
      </c>
      <c r="F9304" s="5">
        <v>0.3125</v>
      </c>
      <c r="G9304" s="6">
        <v>250</v>
      </c>
      <c r="H9304" s="7">
        <v>41250</v>
      </c>
      <c r="I9304" s="7">
        <f>FlightsPivot[[#This Row],[Total Fare]]*10%</f>
        <v>4125</v>
      </c>
      <c r="J9304" s="7">
        <f>FlightsPivot[[#This Row],[Total Fare]]+FlightsPivot[[#This Row],[10% tax ]]</f>
        <v>45375</v>
      </c>
      <c r="K9304" s="4">
        <v>11</v>
      </c>
      <c r="L9304" s="4">
        <v>2015</v>
      </c>
      <c r="M9304" t="str">
        <f>INDEX(RoutesPivot[DepAirport],MATCH($C9304,RoutesPivot[[RouteID]:[RouteID]],0))</f>
        <v>ORD</v>
      </c>
      <c r="N9304" t="str">
        <f>INDEX(RoutesPivot[AirportID],MATCH($C9304,RoutesPivot[[RouteID]:[RouteID]],0))</f>
        <v>JFK</v>
      </c>
      <c r="O9304">
        <f>INDEX(RoutesPivot[Distance],MATCH($C9304,RoutesPivot[[RouteID]:[RouteID]],0))</f>
        <v>619</v>
      </c>
      <c r="P9304">
        <f>INDEX(RoutesPivot[ListPrice],MATCH($C9304,RoutesPivot[[RouteID]:[RouteID]],0))</f>
        <v>250</v>
      </c>
      <c r="Q9304" t="str">
        <f>INDEX(AirportPivot[AirportName],MATCH($N9304,AirportPivot[[AirportID]:[AirportID]],0))</f>
        <v>John F Kennedy International</v>
      </c>
      <c r="R9304">
        <f>INDEX(AirportPivot[Gates (number of available)],MATCH($N9304,AirportPivot[[AirportID]:[AirportID]],0))</f>
        <v>120</v>
      </c>
    </row>
    <row r="9305" spans="1:18" x14ac:dyDescent="0.25">
      <c r="A9305" s="3" t="s">
        <v>9337</v>
      </c>
      <c r="B9305" s="12">
        <v>42253</v>
      </c>
      <c r="C9305" s="4" t="s">
        <v>47</v>
      </c>
      <c r="D9305" s="4">
        <v>0.8</v>
      </c>
      <c r="E9305" s="4">
        <v>114</v>
      </c>
      <c r="F9305" s="5">
        <v>0.41666666666666669</v>
      </c>
      <c r="G9305" s="6">
        <v>250</v>
      </c>
      <c r="H9305" s="7">
        <v>46250</v>
      </c>
      <c r="I9305" s="7">
        <f>FlightsPivot[[#This Row],[Total Fare]]*10%</f>
        <v>4625</v>
      </c>
      <c r="J9305" s="7">
        <f>FlightsPivot[[#This Row],[Total Fare]]+FlightsPivot[[#This Row],[10% tax ]]</f>
        <v>50875</v>
      </c>
      <c r="K9305" s="4">
        <v>9</v>
      </c>
      <c r="L9305" s="4">
        <v>2015</v>
      </c>
      <c r="M9305" t="str">
        <f>INDEX(RoutesPivot[DepAirport],MATCH($C9305,RoutesPivot[[RouteID]:[RouteID]],0))</f>
        <v>ORD</v>
      </c>
      <c r="N9305" t="str">
        <f>INDEX(RoutesPivot[AirportID],MATCH($C9305,RoutesPivot[[RouteID]:[RouteID]],0))</f>
        <v>PHX</v>
      </c>
      <c r="O9305">
        <f>INDEX(RoutesPivot[Distance],MATCH($C9305,RoutesPivot[[RouteID]:[RouteID]],0))</f>
        <v>1200</v>
      </c>
      <c r="P9305">
        <f>INDEX(RoutesPivot[ListPrice],MATCH($C9305,RoutesPivot[[RouteID]:[RouteID]],0))</f>
        <v>250</v>
      </c>
      <c r="Q9305" t="str">
        <f>INDEX(AirportPivot[AirportName],MATCH($N9305,AirportPivot[[AirportID]:[AirportID]],0))</f>
        <v>Phoenix Sky Harbor International</v>
      </c>
      <c r="R9305">
        <f>INDEX(AirportPivot[Gates (number of available)],MATCH($N9305,AirportPivot[[AirportID]:[AirportID]],0))</f>
        <v>60</v>
      </c>
    </row>
    <row r="9306" spans="1:18" x14ac:dyDescent="0.25">
      <c r="A9306" s="3" t="s">
        <v>9338</v>
      </c>
      <c r="B9306" s="12">
        <v>42102</v>
      </c>
      <c r="C9306" s="4" t="s">
        <v>27</v>
      </c>
      <c r="D9306" s="4">
        <v>9.6999999999999993</v>
      </c>
      <c r="E9306" s="4">
        <v>25</v>
      </c>
      <c r="F9306" s="5">
        <v>0.60416666666666663</v>
      </c>
      <c r="G9306" s="6">
        <v>200</v>
      </c>
      <c r="H9306" s="7">
        <v>37000</v>
      </c>
      <c r="I9306" s="7">
        <f>FlightsPivot[[#This Row],[Total Fare]]*10%</f>
        <v>3700</v>
      </c>
      <c r="J9306" s="7">
        <f>FlightsPivot[[#This Row],[Total Fare]]+FlightsPivot[[#This Row],[10% tax ]]</f>
        <v>40700</v>
      </c>
      <c r="K9306" s="4">
        <v>4</v>
      </c>
      <c r="L9306" s="4">
        <v>2015</v>
      </c>
      <c r="M9306" t="str">
        <f>INDEX(RoutesPivot[DepAirport],MATCH($C9306,RoutesPivot[[RouteID]:[RouteID]],0))</f>
        <v>ORD</v>
      </c>
      <c r="N9306" t="str">
        <f>INDEX(RoutesPivot[AirportID],MATCH($C9306,RoutesPivot[[RouteID]:[RouteID]],0))</f>
        <v>ATL</v>
      </c>
      <c r="O9306">
        <f>INDEX(RoutesPivot[Distance],MATCH($C9306,RoutesPivot[[RouteID]:[RouteID]],0))</f>
        <v>510</v>
      </c>
      <c r="P9306">
        <f>INDEX(RoutesPivot[ListPrice],MATCH($C9306,RoutesPivot[[RouteID]:[RouteID]],0))</f>
        <v>200</v>
      </c>
      <c r="Q9306" t="str">
        <f>INDEX(AirportPivot[AirportName],MATCH($N9306,AirportPivot[[AirportID]:[AirportID]],0))</f>
        <v>Hartsfield-Jackson Atlanta International</v>
      </c>
      <c r="R9306">
        <f>INDEX(AirportPivot[Gates (number of available)],MATCH($N9306,AirportPivot[[AirportID]:[AirportID]],0))</f>
        <v>100</v>
      </c>
    </row>
    <row r="9307" spans="1:18" x14ac:dyDescent="0.25">
      <c r="A9307" s="3" t="s">
        <v>9339</v>
      </c>
      <c r="B9307" s="12">
        <v>41994</v>
      </c>
      <c r="C9307" s="4" t="s">
        <v>21</v>
      </c>
      <c r="D9307" s="4">
        <v>2.6</v>
      </c>
      <c r="E9307" s="4">
        <v>10</v>
      </c>
      <c r="F9307" s="5">
        <v>0.77083333333333337</v>
      </c>
      <c r="G9307" s="6">
        <v>125</v>
      </c>
      <c r="H9307" s="7">
        <v>23125</v>
      </c>
      <c r="I9307" s="7">
        <f>FlightsPivot[[#This Row],[Total Fare]]*10%</f>
        <v>2312.5</v>
      </c>
      <c r="J9307" s="7">
        <f>FlightsPivot[[#This Row],[Total Fare]]+FlightsPivot[[#This Row],[10% tax ]]</f>
        <v>25437.5</v>
      </c>
      <c r="K9307" s="4">
        <v>12</v>
      </c>
      <c r="L9307" s="4">
        <v>2014</v>
      </c>
      <c r="M9307" t="str">
        <f>INDEX(RoutesPivot[DepAirport],MATCH($C9307,RoutesPivot[[RouteID]:[RouteID]],0))</f>
        <v>ORD</v>
      </c>
      <c r="N9307" t="str">
        <f>INDEX(RoutesPivot[AirportID],MATCH($C9307,RoutesPivot[[RouteID]:[RouteID]],0))</f>
        <v>CLT</v>
      </c>
      <c r="O9307">
        <f>INDEX(RoutesPivot[Distance],MATCH($C9307,RoutesPivot[[RouteID]:[RouteID]],0))</f>
        <v>700</v>
      </c>
      <c r="P9307">
        <f>INDEX(RoutesPivot[ListPrice],MATCH($C9307,RoutesPivot[[RouteID]:[RouteID]],0))</f>
        <v>125</v>
      </c>
      <c r="Q9307" t="str">
        <f>INDEX(AirportPivot[AirportName],MATCH($N9307,AirportPivot[[AirportID]:[AirportID]],0))</f>
        <v>Charlotte/Douglas International</v>
      </c>
      <c r="R9307">
        <f>INDEX(AirportPivot[Gates (number of available)],MATCH($N9307,AirportPivot[[AirportID]:[AirportID]],0))</f>
        <v>65</v>
      </c>
    </row>
    <row r="9308" spans="1:18" x14ac:dyDescent="0.25">
      <c r="A9308" s="3" t="s">
        <v>9340</v>
      </c>
      <c r="B9308" s="12">
        <v>41873</v>
      </c>
      <c r="C9308" s="4" t="s">
        <v>21</v>
      </c>
      <c r="D9308" s="4">
        <v>1.9</v>
      </c>
      <c r="E9308" s="4">
        <v>194</v>
      </c>
      <c r="F9308" s="5">
        <v>0.33333333333333331</v>
      </c>
      <c r="G9308" s="6">
        <v>137.5</v>
      </c>
      <c r="H9308" s="7">
        <v>22687.5</v>
      </c>
      <c r="I9308" s="7">
        <f>FlightsPivot[[#This Row],[Total Fare]]*10%</f>
        <v>2268.75</v>
      </c>
      <c r="J9308" s="7">
        <f>FlightsPivot[[#This Row],[Total Fare]]+FlightsPivot[[#This Row],[10% tax ]]</f>
        <v>24956.25</v>
      </c>
      <c r="K9308" s="4">
        <v>8</v>
      </c>
      <c r="L9308" s="4">
        <v>2014</v>
      </c>
      <c r="M9308" t="str">
        <f>INDEX(RoutesPivot[DepAirport],MATCH($C9308,RoutesPivot[[RouteID]:[RouteID]],0))</f>
        <v>ORD</v>
      </c>
      <c r="N9308" t="str">
        <f>INDEX(RoutesPivot[AirportID],MATCH($C9308,RoutesPivot[[RouteID]:[RouteID]],0))</f>
        <v>CLT</v>
      </c>
      <c r="O9308">
        <f>INDEX(RoutesPivot[Distance],MATCH($C9308,RoutesPivot[[RouteID]:[RouteID]],0))</f>
        <v>700</v>
      </c>
      <c r="P9308">
        <f>INDEX(RoutesPivot[ListPrice],MATCH($C9308,RoutesPivot[[RouteID]:[RouteID]],0))</f>
        <v>125</v>
      </c>
      <c r="Q9308" t="str">
        <f>INDEX(AirportPivot[AirportName],MATCH($N9308,AirportPivot[[AirportID]:[AirportID]],0))</f>
        <v>Charlotte/Douglas International</v>
      </c>
      <c r="R9308">
        <f>INDEX(AirportPivot[Gates (number of available)],MATCH($N9308,AirportPivot[[AirportID]:[AirportID]],0))</f>
        <v>65</v>
      </c>
    </row>
    <row r="9309" spans="1:18" x14ac:dyDescent="0.25">
      <c r="A9309" s="3" t="s">
        <v>9341</v>
      </c>
      <c r="B9309" s="12">
        <v>42003</v>
      </c>
      <c r="C9309" s="4" t="s">
        <v>11</v>
      </c>
      <c r="D9309" s="4">
        <v>1.5</v>
      </c>
      <c r="E9309" s="4">
        <v>101</v>
      </c>
      <c r="F9309" s="5">
        <v>0.5</v>
      </c>
      <c r="G9309" s="6">
        <v>300</v>
      </c>
      <c r="H9309" s="7">
        <v>55500</v>
      </c>
      <c r="I9309" s="7">
        <f>FlightsPivot[[#This Row],[Total Fare]]*10%</f>
        <v>5550</v>
      </c>
      <c r="J9309" s="7">
        <f>FlightsPivot[[#This Row],[Total Fare]]+FlightsPivot[[#This Row],[10% tax ]]</f>
        <v>61050</v>
      </c>
      <c r="K9309" s="4">
        <v>12</v>
      </c>
      <c r="L9309" s="4">
        <v>2014</v>
      </c>
      <c r="M9309" t="str">
        <f>INDEX(RoutesPivot[DepAirport],MATCH($C9309,RoutesPivot[[RouteID]:[RouteID]],0))</f>
        <v>ORD</v>
      </c>
      <c r="N9309" t="str">
        <f>INDEX(RoutesPivot[AirportID],MATCH($C9309,RoutesPivot[[RouteID]:[RouteID]],0))</f>
        <v>BOS</v>
      </c>
      <c r="O9309">
        <f>INDEX(RoutesPivot[Distance],MATCH($C9309,RoutesPivot[[RouteID]:[RouteID]],0))</f>
        <v>730</v>
      </c>
      <c r="P9309">
        <f>INDEX(RoutesPivot[ListPrice],MATCH($C9309,RoutesPivot[[RouteID]:[RouteID]],0))</f>
        <v>300</v>
      </c>
      <c r="Q9309" t="str">
        <f>INDEX(AirportPivot[AirportName],MATCH($N9309,AirportPivot[[AirportID]:[AirportID]],0))</f>
        <v>General Edward Lawrence Logan International</v>
      </c>
      <c r="R9309">
        <f>INDEX(AirportPivot[Gates (number of available)],MATCH($N9309,AirportPivot[[AirportID]:[AirportID]],0))</f>
        <v>63</v>
      </c>
    </row>
    <row r="9310" spans="1:18" x14ac:dyDescent="0.25">
      <c r="A9310" s="3" t="s">
        <v>9342</v>
      </c>
      <c r="B9310" s="12">
        <v>42215</v>
      </c>
      <c r="C9310" s="4" t="s">
        <v>103</v>
      </c>
      <c r="D9310" s="4">
        <v>2.5</v>
      </c>
      <c r="E9310" s="4">
        <v>85</v>
      </c>
      <c r="F9310" s="5">
        <v>0.66666666666666663</v>
      </c>
      <c r="G9310" s="6">
        <v>330</v>
      </c>
      <c r="H9310" s="7">
        <v>59730</v>
      </c>
      <c r="I9310" s="7">
        <f>FlightsPivot[[#This Row],[Total Fare]]*10%</f>
        <v>5973</v>
      </c>
      <c r="J9310" s="7">
        <f>FlightsPivot[[#This Row],[Total Fare]]+FlightsPivot[[#This Row],[10% tax ]]</f>
        <v>65703</v>
      </c>
      <c r="K9310" s="4">
        <v>7</v>
      </c>
      <c r="L9310" s="4">
        <v>2015</v>
      </c>
      <c r="M9310" t="str">
        <f>INDEX(RoutesPivot[DepAirport],MATCH($C9310,RoutesPivot[[RouteID]:[RouteID]],0))</f>
        <v>ORD</v>
      </c>
      <c r="N9310" t="str">
        <f>INDEX(RoutesPivot[AirportID],MATCH($C9310,RoutesPivot[[RouteID]:[RouteID]],0))</f>
        <v>IAD</v>
      </c>
      <c r="O9310">
        <f>INDEX(RoutesPivot[Distance],MATCH($C9310,RoutesPivot[[RouteID]:[RouteID]],0))</f>
        <v>515</v>
      </c>
      <c r="P9310">
        <f>INDEX(RoutesPivot[ListPrice],MATCH($C9310,RoutesPivot[[RouteID]:[RouteID]],0))</f>
        <v>300</v>
      </c>
      <c r="Q9310" t="str">
        <f>INDEX(AirportPivot[AirportName],MATCH($N9310,AirportPivot[[AirportID]:[AirportID]],0))</f>
        <v>Washington Dulles International</v>
      </c>
      <c r="R9310">
        <f>INDEX(AirportPivot[Gates (number of available)],MATCH($N9310,AirportPivot[[AirportID]:[AirportID]],0))</f>
        <v>95</v>
      </c>
    </row>
    <row r="9311" spans="1:18" x14ac:dyDescent="0.25">
      <c r="A9311" s="3" t="s">
        <v>9343</v>
      </c>
      <c r="B9311" s="12">
        <v>41756</v>
      </c>
      <c r="C9311" s="4" t="s">
        <v>1482</v>
      </c>
      <c r="D9311" s="4">
        <v>1.8</v>
      </c>
      <c r="E9311" s="4">
        <v>146</v>
      </c>
      <c r="F9311" s="5">
        <v>0.29166666666666669</v>
      </c>
      <c r="G9311" s="6">
        <v>5000</v>
      </c>
      <c r="H9311" s="7">
        <v>925000</v>
      </c>
      <c r="I9311" s="7">
        <f>FlightsPivot[[#This Row],[Total Fare]]*10%</f>
        <v>92500</v>
      </c>
      <c r="J9311" s="7">
        <f>FlightsPivot[[#This Row],[Total Fare]]+FlightsPivot[[#This Row],[10% tax ]]</f>
        <v>1017500</v>
      </c>
      <c r="K9311" s="4">
        <v>4</v>
      </c>
      <c r="L9311" s="4">
        <v>2014</v>
      </c>
      <c r="M9311" t="str">
        <f>INDEX(RoutesPivot[DepAirport],MATCH($C9311,RoutesPivot[[RouteID]:[RouteID]],0))</f>
        <v>ORD</v>
      </c>
      <c r="N9311" t="str">
        <f>INDEX(RoutesPivot[AirportID],MATCH($C9311,RoutesPivot[[RouteID]:[RouteID]],0))</f>
        <v>DCA</v>
      </c>
      <c r="O9311">
        <f>INDEX(RoutesPivot[Distance],MATCH($C9311,RoutesPivot[[RouteID]:[RouteID]],0))</f>
        <v>600</v>
      </c>
      <c r="P9311">
        <f>INDEX(RoutesPivot[ListPrice],MATCH($C9311,RoutesPivot[[RouteID]:[RouteID]],0))</f>
        <v>5000</v>
      </c>
      <c r="Q9311" t="str">
        <f>INDEX(AirportPivot[AirportName],MATCH($N9311,AirportPivot[[AirportID]:[AirportID]],0))</f>
        <v>Ronald Reagan Washington National Airport</v>
      </c>
      <c r="R9311">
        <f>INDEX(AirportPivot[Gates (number of available)],MATCH($N9311,AirportPivot[[AirportID]:[AirportID]],0))</f>
        <v>45</v>
      </c>
    </row>
    <row r="9312" spans="1:18" x14ac:dyDescent="0.25">
      <c r="A9312" s="3" t="s">
        <v>9344</v>
      </c>
      <c r="B9312" s="12">
        <v>41995</v>
      </c>
      <c r="C9312" s="4" t="s">
        <v>37</v>
      </c>
      <c r="D9312" s="4">
        <v>5.2</v>
      </c>
      <c r="E9312" s="4">
        <v>142</v>
      </c>
      <c r="F9312" s="5">
        <v>0.5</v>
      </c>
      <c r="G9312" s="6">
        <v>490</v>
      </c>
      <c r="H9312" s="7">
        <v>90650</v>
      </c>
      <c r="I9312" s="7">
        <f>FlightsPivot[[#This Row],[Total Fare]]*10%</f>
        <v>9065</v>
      </c>
      <c r="J9312" s="7">
        <f>FlightsPivot[[#This Row],[Total Fare]]+FlightsPivot[[#This Row],[10% tax ]]</f>
        <v>99715</v>
      </c>
      <c r="K9312" s="4">
        <v>12</v>
      </c>
      <c r="L9312" s="4">
        <v>2014</v>
      </c>
      <c r="M9312" t="str">
        <f>INDEX(RoutesPivot[DepAirport],MATCH($C9312,RoutesPivot[[RouteID]:[RouteID]],0))</f>
        <v>ORD</v>
      </c>
      <c r="N9312" t="str">
        <f>INDEX(RoutesPivot[AirportID],MATCH($C9312,RoutesPivot[[RouteID]:[RouteID]],0))</f>
        <v>SEA</v>
      </c>
      <c r="O9312">
        <f>INDEX(RoutesPivot[Distance],MATCH($C9312,RoutesPivot[[RouteID]:[RouteID]],0))</f>
        <v>1500</v>
      </c>
      <c r="P9312">
        <f>INDEX(RoutesPivot[ListPrice],MATCH($C9312,RoutesPivot[[RouteID]:[RouteID]],0))</f>
        <v>350</v>
      </c>
      <c r="Q9312" t="str">
        <f>INDEX(AirportPivot[AirportName],MATCH($N9312,AirportPivot[[AirportID]:[AirportID]],0))</f>
        <v>Seattle-Tacoma International</v>
      </c>
      <c r="R9312">
        <f>INDEX(AirportPivot[Gates (number of available)],MATCH($N9312,AirportPivot[[AirportID]:[AirportID]],0))</f>
        <v>58</v>
      </c>
    </row>
    <row r="9313" spans="1:18" x14ac:dyDescent="0.25">
      <c r="A9313" s="3" t="s">
        <v>9345</v>
      </c>
      <c r="B9313" s="12">
        <v>41662</v>
      </c>
      <c r="C9313" s="4" t="s">
        <v>13</v>
      </c>
      <c r="D9313" s="4">
        <v>2.4</v>
      </c>
      <c r="E9313" s="4">
        <v>5</v>
      </c>
      <c r="F9313" s="5">
        <v>0.75</v>
      </c>
      <c r="G9313" s="6">
        <v>250</v>
      </c>
      <c r="H9313" s="7">
        <v>46250</v>
      </c>
      <c r="I9313" s="7">
        <f>FlightsPivot[[#This Row],[Total Fare]]*10%</f>
        <v>4625</v>
      </c>
      <c r="J9313" s="7">
        <f>FlightsPivot[[#This Row],[Total Fare]]+FlightsPivot[[#This Row],[10% tax ]]</f>
        <v>50875</v>
      </c>
      <c r="K9313" s="4">
        <v>1</v>
      </c>
      <c r="L9313" s="4">
        <v>2014</v>
      </c>
      <c r="M9313" t="str">
        <f>INDEX(RoutesPivot[DepAirport],MATCH($C9313,RoutesPivot[[RouteID]:[RouteID]],0))</f>
        <v>ORD</v>
      </c>
      <c r="N9313" t="str">
        <f>INDEX(RoutesPivot[AirportID],MATCH($C9313,RoutesPivot[[RouteID]:[RouteID]],0))</f>
        <v>JFK</v>
      </c>
      <c r="O9313">
        <f>INDEX(RoutesPivot[Distance],MATCH($C9313,RoutesPivot[[RouteID]:[RouteID]],0))</f>
        <v>619</v>
      </c>
      <c r="P9313">
        <f>INDEX(RoutesPivot[ListPrice],MATCH($C9313,RoutesPivot[[RouteID]:[RouteID]],0))</f>
        <v>250</v>
      </c>
      <c r="Q9313" t="str">
        <f>INDEX(AirportPivot[AirportName],MATCH($N9313,AirportPivot[[AirportID]:[AirportID]],0))</f>
        <v>John F Kennedy International</v>
      </c>
      <c r="R9313">
        <f>INDEX(AirportPivot[Gates (number of available)],MATCH($N9313,AirportPivot[[AirportID]:[AirportID]],0))</f>
        <v>120</v>
      </c>
    </row>
    <row r="9314" spans="1:18" x14ac:dyDescent="0.25">
      <c r="A9314" s="3" t="s">
        <v>9346</v>
      </c>
      <c r="B9314" s="12">
        <v>41680</v>
      </c>
      <c r="C9314" s="4" t="s">
        <v>47</v>
      </c>
      <c r="D9314" s="4">
        <v>1.7</v>
      </c>
      <c r="E9314" s="4">
        <v>43</v>
      </c>
      <c r="F9314" s="5">
        <v>0.79166666666666663</v>
      </c>
      <c r="G9314" s="6">
        <v>250</v>
      </c>
      <c r="H9314" s="7">
        <v>41250</v>
      </c>
      <c r="I9314" s="7">
        <f>FlightsPivot[[#This Row],[Total Fare]]*10%</f>
        <v>4125</v>
      </c>
      <c r="J9314" s="7">
        <f>FlightsPivot[[#This Row],[Total Fare]]+FlightsPivot[[#This Row],[10% tax ]]</f>
        <v>45375</v>
      </c>
      <c r="K9314" s="4">
        <v>2</v>
      </c>
      <c r="L9314" s="4">
        <v>2014</v>
      </c>
      <c r="M9314" t="str">
        <f>INDEX(RoutesPivot[DepAirport],MATCH($C9314,RoutesPivot[[RouteID]:[RouteID]],0))</f>
        <v>ORD</v>
      </c>
      <c r="N9314" t="str">
        <f>INDEX(RoutesPivot[AirportID],MATCH($C9314,RoutesPivot[[RouteID]:[RouteID]],0))</f>
        <v>PHX</v>
      </c>
      <c r="O9314">
        <f>INDEX(RoutesPivot[Distance],MATCH($C9314,RoutesPivot[[RouteID]:[RouteID]],0))</f>
        <v>1200</v>
      </c>
      <c r="P9314">
        <f>INDEX(RoutesPivot[ListPrice],MATCH($C9314,RoutesPivot[[RouteID]:[RouteID]],0))</f>
        <v>250</v>
      </c>
      <c r="Q9314" t="str">
        <f>INDEX(AirportPivot[AirportName],MATCH($N9314,AirportPivot[[AirportID]:[AirportID]],0))</f>
        <v>Phoenix Sky Harbor International</v>
      </c>
      <c r="R9314">
        <f>INDEX(AirportPivot[Gates (number of available)],MATCH($N9314,AirportPivot[[AirportID]:[AirportID]],0))</f>
        <v>60</v>
      </c>
    </row>
    <row r="9315" spans="1:18" x14ac:dyDescent="0.25">
      <c r="A9315" s="3" t="s">
        <v>9347</v>
      </c>
      <c r="B9315" s="12">
        <v>41805</v>
      </c>
      <c r="C9315" s="4" t="s">
        <v>70</v>
      </c>
      <c r="D9315" s="4">
        <v>2</v>
      </c>
      <c r="E9315" s="4">
        <v>48</v>
      </c>
      <c r="F9315" s="5">
        <v>0.39583333333333331</v>
      </c>
      <c r="G9315" s="6">
        <v>302.5</v>
      </c>
      <c r="H9315" s="7">
        <v>49912.5</v>
      </c>
      <c r="I9315" s="7">
        <f>FlightsPivot[[#This Row],[Total Fare]]*10%</f>
        <v>4991.25</v>
      </c>
      <c r="J9315" s="7">
        <f>FlightsPivot[[#This Row],[Total Fare]]+FlightsPivot[[#This Row],[10% tax ]]</f>
        <v>54903.75</v>
      </c>
      <c r="K9315" s="4">
        <v>6</v>
      </c>
      <c r="L9315" s="4">
        <v>2014</v>
      </c>
      <c r="M9315" t="str">
        <f>INDEX(RoutesPivot[DepAirport],MATCH($C9315,RoutesPivot[[RouteID]:[RouteID]],0))</f>
        <v>ORD</v>
      </c>
      <c r="N9315" t="str">
        <f>INDEX(RoutesPivot[AirportID],MATCH($C9315,RoutesPivot[[RouteID]:[RouteID]],0))</f>
        <v>LAS</v>
      </c>
      <c r="O9315">
        <f>INDEX(RoutesPivot[Distance],MATCH($C9315,RoutesPivot[[RouteID]:[RouteID]],0))</f>
        <v>1100</v>
      </c>
      <c r="P9315">
        <f>INDEX(RoutesPivot[ListPrice],MATCH($C9315,RoutesPivot[[RouteID]:[RouteID]],0))</f>
        <v>275</v>
      </c>
      <c r="Q9315" t="str">
        <f>INDEX(AirportPivot[AirportName],MATCH($N9315,AirportPivot[[AirportID]:[AirportID]],0))</f>
        <v>McCarran International</v>
      </c>
      <c r="R9315">
        <f>INDEX(AirportPivot[Gates (number of available)],MATCH($N9315,AirportPivot[[AirportID]:[AirportID]],0))</f>
        <v>68</v>
      </c>
    </row>
    <row r="9316" spans="1:18" x14ac:dyDescent="0.25">
      <c r="A9316" s="3" t="s">
        <v>9348</v>
      </c>
      <c r="B9316" s="12">
        <v>42186</v>
      </c>
      <c r="C9316" s="4" t="s">
        <v>98</v>
      </c>
      <c r="D9316" s="4">
        <v>2</v>
      </c>
      <c r="E9316" s="4">
        <v>169</v>
      </c>
      <c r="F9316" s="5">
        <v>0.375</v>
      </c>
      <c r="G9316" s="6">
        <v>302.5</v>
      </c>
      <c r="H9316" s="7">
        <v>49912.5</v>
      </c>
      <c r="I9316" s="7">
        <f>FlightsPivot[[#This Row],[Total Fare]]*10%</f>
        <v>4991.25</v>
      </c>
      <c r="J9316" s="7">
        <f>FlightsPivot[[#This Row],[Total Fare]]+FlightsPivot[[#This Row],[10% tax ]]</f>
        <v>54903.75</v>
      </c>
      <c r="K9316" s="4">
        <v>7</v>
      </c>
      <c r="L9316" s="4">
        <v>2015</v>
      </c>
      <c r="M9316" t="str">
        <f>INDEX(RoutesPivot[DepAirport],MATCH($C9316,RoutesPivot[[RouteID]:[RouteID]],0))</f>
        <v>ORD</v>
      </c>
      <c r="N9316" t="str">
        <f>INDEX(RoutesPivot[AirportID],MATCH($C9316,RoutesPivot[[RouteID]:[RouteID]],0))</f>
        <v>PHL</v>
      </c>
      <c r="O9316">
        <f>INDEX(RoutesPivot[Distance],MATCH($C9316,RoutesPivot[[RouteID]:[RouteID]],0))</f>
        <v>580</v>
      </c>
      <c r="P9316">
        <f>INDEX(RoutesPivot[ListPrice],MATCH($C9316,RoutesPivot[[RouteID]:[RouteID]],0))</f>
        <v>275</v>
      </c>
      <c r="Q9316" t="str">
        <f>INDEX(AirportPivot[AirportName],MATCH($N9316,AirportPivot[[AirportID]:[AirportID]],0))</f>
        <v>Philadelphia International</v>
      </c>
      <c r="R9316">
        <f>INDEX(AirportPivot[Gates (number of available)],MATCH($N9316,AirportPivot[[AirportID]:[AirportID]],0))</f>
        <v>89</v>
      </c>
    </row>
    <row r="9317" spans="1:18" x14ac:dyDescent="0.25">
      <c r="A9317" s="3" t="s">
        <v>9349</v>
      </c>
      <c r="B9317" s="12">
        <v>41999</v>
      </c>
      <c r="C9317" s="4" t="s">
        <v>70</v>
      </c>
      <c r="D9317" s="4">
        <v>5.0999999999999996</v>
      </c>
      <c r="E9317" s="4">
        <v>13</v>
      </c>
      <c r="F9317" s="5">
        <v>0.3125</v>
      </c>
      <c r="G9317" s="6">
        <v>385</v>
      </c>
      <c r="H9317" s="7">
        <v>71225</v>
      </c>
      <c r="I9317" s="7">
        <f>FlightsPivot[[#This Row],[Total Fare]]*10%</f>
        <v>7122.5</v>
      </c>
      <c r="J9317" s="7">
        <f>FlightsPivot[[#This Row],[Total Fare]]+FlightsPivot[[#This Row],[10% tax ]]</f>
        <v>78347.5</v>
      </c>
      <c r="K9317" s="4">
        <v>12</v>
      </c>
      <c r="L9317" s="4">
        <v>2014</v>
      </c>
      <c r="M9317" t="str">
        <f>INDEX(RoutesPivot[DepAirport],MATCH($C9317,RoutesPivot[[RouteID]:[RouteID]],0))</f>
        <v>ORD</v>
      </c>
      <c r="N9317" t="str">
        <f>INDEX(RoutesPivot[AirportID],MATCH($C9317,RoutesPivot[[RouteID]:[RouteID]],0))</f>
        <v>LAS</v>
      </c>
      <c r="O9317">
        <f>INDEX(RoutesPivot[Distance],MATCH($C9317,RoutesPivot[[RouteID]:[RouteID]],0))</f>
        <v>1100</v>
      </c>
      <c r="P9317">
        <f>INDEX(RoutesPivot[ListPrice],MATCH($C9317,RoutesPivot[[RouteID]:[RouteID]],0))</f>
        <v>275</v>
      </c>
      <c r="Q9317" t="str">
        <f>INDEX(AirportPivot[AirportName],MATCH($N9317,AirportPivot[[AirportID]:[AirportID]],0))</f>
        <v>McCarran International</v>
      </c>
      <c r="R9317">
        <f>INDEX(AirportPivot[Gates (number of available)],MATCH($N9317,AirportPivot[[AirportID]:[AirportID]],0))</f>
        <v>68</v>
      </c>
    </row>
    <row r="9318" spans="1:18" x14ac:dyDescent="0.25">
      <c r="A9318" s="3" t="s">
        <v>9350</v>
      </c>
      <c r="B9318" s="12">
        <v>42365</v>
      </c>
      <c r="C9318" s="4" t="s">
        <v>70</v>
      </c>
      <c r="D9318" s="4">
        <v>3.2</v>
      </c>
      <c r="E9318" s="4">
        <v>132</v>
      </c>
      <c r="F9318" s="5">
        <v>0.85416666666666663</v>
      </c>
      <c r="G9318" s="6">
        <v>385</v>
      </c>
      <c r="H9318" s="7">
        <v>71225</v>
      </c>
      <c r="I9318" s="7">
        <f>FlightsPivot[[#This Row],[Total Fare]]*10%</f>
        <v>7122.5</v>
      </c>
      <c r="J9318" s="7">
        <f>FlightsPivot[[#This Row],[Total Fare]]+FlightsPivot[[#This Row],[10% tax ]]</f>
        <v>78347.5</v>
      </c>
      <c r="K9318" s="4">
        <v>12</v>
      </c>
      <c r="L9318" s="4">
        <v>2015</v>
      </c>
      <c r="M9318" t="str">
        <f>INDEX(RoutesPivot[DepAirport],MATCH($C9318,RoutesPivot[[RouteID]:[RouteID]],0))</f>
        <v>ORD</v>
      </c>
      <c r="N9318" t="str">
        <f>INDEX(RoutesPivot[AirportID],MATCH($C9318,RoutesPivot[[RouteID]:[RouteID]],0))</f>
        <v>LAS</v>
      </c>
      <c r="O9318">
        <f>INDEX(RoutesPivot[Distance],MATCH($C9318,RoutesPivot[[RouteID]:[RouteID]],0))</f>
        <v>1100</v>
      </c>
      <c r="P9318">
        <f>INDEX(RoutesPivot[ListPrice],MATCH($C9318,RoutesPivot[[RouteID]:[RouteID]],0))</f>
        <v>275</v>
      </c>
      <c r="Q9318" t="str">
        <f>INDEX(AirportPivot[AirportName],MATCH($N9318,AirportPivot[[AirportID]:[AirportID]],0))</f>
        <v>McCarran International</v>
      </c>
      <c r="R9318">
        <f>INDEX(AirportPivot[Gates (number of available)],MATCH($N9318,AirportPivot[[AirportID]:[AirportID]],0))</f>
        <v>68</v>
      </c>
    </row>
    <row r="9319" spans="1:18" x14ac:dyDescent="0.25">
      <c r="A9319" s="3" t="s">
        <v>9351</v>
      </c>
      <c r="B9319" s="12">
        <v>41968</v>
      </c>
      <c r="C9319" s="4" t="s">
        <v>13</v>
      </c>
      <c r="D9319" s="4">
        <v>5.3</v>
      </c>
      <c r="E9319" s="4">
        <v>21</v>
      </c>
      <c r="F9319" s="5">
        <v>0.70833333333333337</v>
      </c>
      <c r="G9319" s="6">
        <v>375</v>
      </c>
      <c r="H9319" s="7">
        <v>69375</v>
      </c>
      <c r="I9319" s="7">
        <f>FlightsPivot[[#This Row],[Total Fare]]*10%</f>
        <v>6937.5</v>
      </c>
      <c r="J9319" s="7">
        <f>FlightsPivot[[#This Row],[Total Fare]]+FlightsPivot[[#This Row],[10% tax ]]</f>
        <v>76312.5</v>
      </c>
      <c r="K9319" s="4">
        <v>11</v>
      </c>
      <c r="L9319" s="4">
        <v>2014</v>
      </c>
      <c r="M9319" t="str">
        <f>INDEX(RoutesPivot[DepAirport],MATCH($C9319,RoutesPivot[[RouteID]:[RouteID]],0))</f>
        <v>ORD</v>
      </c>
      <c r="N9319" t="str">
        <f>INDEX(RoutesPivot[AirportID],MATCH($C9319,RoutesPivot[[RouteID]:[RouteID]],0))</f>
        <v>JFK</v>
      </c>
      <c r="O9319">
        <f>INDEX(RoutesPivot[Distance],MATCH($C9319,RoutesPivot[[RouteID]:[RouteID]],0))</f>
        <v>619</v>
      </c>
      <c r="P9319">
        <f>INDEX(RoutesPivot[ListPrice],MATCH($C9319,RoutesPivot[[RouteID]:[RouteID]],0))</f>
        <v>250</v>
      </c>
      <c r="Q9319" t="str">
        <f>INDEX(AirportPivot[AirportName],MATCH($N9319,AirportPivot[[AirportID]:[AirportID]],0))</f>
        <v>John F Kennedy International</v>
      </c>
      <c r="R9319">
        <f>INDEX(AirportPivot[Gates (number of available)],MATCH($N9319,AirportPivot[[AirportID]:[AirportID]],0))</f>
        <v>120</v>
      </c>
    </row>
    <row r="9320" spans="1:18" x14ac:dyDescent="0.25">
      <c r="A9320" s="3" t="s">
        <v>9352</v>
      </c>
      <c r="B9320" s="12">
        <v>42202</v>
      </c>
      <c r="C9320" s="4" t="s">
        <v>27</v>
      </c>
      <c r="D9320" s="4">
        <v>12.3</v>
      </c>
      <c r="E9320" s="4">
        <v>173</v>
      </c>
      <c r="F9320" s="5">
        <v>0.375</v>
      </c>
      <c r="G9320" s="6">
        <v>220</v>
      </c>
      <c r="H9320" s="7">
        <v>36300</v>
      </c>
      <c r="I9320" s="7">
        <f>FlightsPivot[[#This Row],[Total Fare]]*10%</f>
        <v>3630</v>
      </c>
      <c r="J9320" s="7">
        <f>FlightsPivot[[#This Row],[Total Fare]]+FlightsPivot[[#This Row],[10% tax ]]</f>
        <v>39930</v>
      </c>
      <c r="K9320" s="4">
        <v>7</v>
      </c>
      <c r="L9320" s="4">
        <v>2015</v>
      </c>
      <c r="M9320" t="str">
        <f>INDEX(RoutesPivot[DepAirport],MATCH($C9320,RoutesPivot[[RouteID]:[RouteID]],0))</f>
        <v>ORD</v>
      </c>
      <c r="N9320" t="str">
        <f>INDEX(RoutesPivot[AirportID],MATCH($C9320,RoutesPivot[[RouteID]:[RouteID]],0))</f>
        <v>ATL</v>
      </c>
      <c r="O9320">
        <f>INDEX(RoutesPivot[Distance],MATCH($C9320,RoutesPivot[[RouteID]:[RouteID]],0))</f>
        <v>510</v>
      </c>
      <c r="P9320">
        <f>INDEX(RoutesPivot[ListPrice],MATCH($C9320,RoutesPivot[[RouteID]:[RouteID]],0))</f>
        <v>200</v>
      </c>
      <c r="Q9320" t="str">
        <f>INDEX(AirportPivot[AirportName],MATCH($N9320,AirportPivot[[AirportID]:[AirportID]],0))</f>
        <v>Hartsfield-Jackson Atlanta International</v>
      </c>
      <c r="R9320">
        <f>INDEX(AirportPivot[Gates (number of available)],MATCH($N9320,AirportPivot[[AirportID]:[AirportID]],0))</f>
        <v>100</v>
      </c>
    </row>
    <row r="9321" spans="1:18" x14ac:dyDescent="0.25">
      <c r="A9321" s="3" t="s">
        <v>9353</v>
      </c>
      <c r="B9321" s="12">
        <v>42171</v>
      </c>
      <c r="C9321" s="4" t="s">
        <v>21</v>
      </c>
      <c r="D9321" s="4">
        <v>2.9</v>
      </c>
      <c r="E9321" s="4">
        <v>27</v>
      </c>
      <c r="F9321" s="5">
        <v>0.70833333333333337</v>
      </c>
      <c r="G9321" s="6">
        <v>137.5</v>
      </c>
      <c r="H9321" s="7">
        <v>25437.5</v>
      </c>
      <c r="I9321" s="7">
        <f>FlightsPivot[[#This Row],[Total Fare]]*10%</f>
        <v>2543.75</v>
      </c>
      <c r="J9321" s="7">
        <f>FlightsPivot[[#This Row],[Total Fare]]+FlightsPivot[[#This Row],[10% tax ]]</f>
        <v>27981.25</v>
      </c>
      <c r="K9321" s="4">
        <v>6</v>
      </c>
      <c r="L9321" s="4">
        <v>2015</v>
      </c>
      <c r="M9321" t="str">
        <f>INDEX(RoutesPivot[DepAirport],MATCH($C9321,RoutesPivot[[RouteID]:[RouteID]],0))</f>
        <v>ORD</v>
      </c>
      <c r="N9321" t="str">
        <f>INDEX(RoutesPivot[AirportID],MATCH($C9321,RoutesPivot[[RouteID]:[RouteID]],0))</f>
        <v>CLT</v>
      </c>
      <c r="O9321">
        <f>INDEX(RoutesPivot[Distance],MATCH($C9321,RoutesPivot[[RouteID]:[RouteID]],0))</f>
        <v>700</v>
      </c>
      <c r="P9321">
        <f>INDEX(RoutesPivot[ListPrice],MATCH($C9321,RoutesPivot[[RouteID]:[RouteID]],0))</f>
        <v>125</v>
      </c>
      <c r="Q9321" t="str">
        <f>INDEX(AirportPivot[AirportName],MATCH($N9321,AirportPivot[[AirportID]:[AirportID]],0))</f>
        <v>Charlotte/Douglas International</v>
      </c>
      <c r="R9321">
        <f>INDEX(AirportPivot[Gates (number of available)],MATCH($N9321,AirportPivot[[AirportID]:[AirportID]],0))</f>
        <v>65</v>
      </c>
    </row>
    <row r="9322" spans="1:18" x14ac:dyDescent="0.25">
      <c r="A9322" s="3" t="s">
        <v>9354</v>
      </c>
      <c r="B9322" s="12">
        <v>42172</v>
      </c>
      <c r="C9322" s="4" t="s">
        <v>40</v>
      </c>
      <c r="D9322" s="4">
        <v>2.2000000000000002</v>
      </c>
      <c r="E9322" s="4">
        <v>171</v>
      </c>
      <c r="F9322" s="5">
        <v>0.29166666666666669</v>
      </c>
      <c r="G9322" s="6">
        <v>126.5</v>
      </c>
      <c r="H9322" s="7">
        <v>20872.5</v>
      </c>
      <c r="I9322" s="7">
        <f>FlightsPivot[[#This Row],[Total Fare]]*10%</f>
        <v>2087.25</v>
      </c>
      <c r="J9322" s="7">
        <f>FlightsPivot[[#This Row],[Total Fare]]+FlightsPivot[[#This Row],[10% tax ]]</f>
        <v>22959.75</v>
      </c>
      <c r="K9322" s="4">
        <v>6</v>
      </c>
      <c r="L9322" s="4">
        <v>2015</v>
      </c>
      <c r="M9322" t="str">
        <f>INDEX(RoutesPivot[DepAirport],MATCH($C9322,RoutesPivot[[RouteID]:[RouteID]],0))</f>
        <v>ORD</v>
      </c>
      <c r="N9322" t="str">
        <f>INDEX(RoutesPivot[AirportID],MATCH($C9322,RoutesPivot[[RouteID]:[RouteID]],0))</f>
        <v>MSP</v>
      </c>
      <c r="O9322">
        <f>INDEX(RoutesPivot[Distance],MATCH($C9322,RoutesPivot[[RouteID]:[RouteID]],0))</f>
        <v>300</v>
      </c>
      <c r="P9322">
        <f>INDEX(RoutesPivot[ListPrice],MATCH($C9322,RoutesPivot[[RouteID]:[RouteID]],0))</f>
        <v>115</v>
      </c>
      <c r="Q9322" t="str">
        <f>INDEX(AirportPivot[AirportName],MATCH($N9322,AirportPivot[[AirportID]:[AirportID]],0))</f>
        <v>Minneapolis-St Paul International/Wold-Chamberlain</v>
      </c>
      <c r="R9322">
        <f>INDEX(AirportPivot[Gates (number of available)],MATCH($N9322,AirportPivot[[AirportID]:[AirportID]],0))</f>
        <v>65</v>
      </c>
    </row>
    <row r="9323" spans="1:18" x14ac:dyDescent="0.25">
      <c r="A9323" s="3" t="s">
        <v>9355</v>
      </c>
      <c r="B9323" s="12">
        <v>42081</v>
      </c>
      <c r="C9323" s="4" t="s">
        <v>37</v>
      </c>
      <c r="D9323" s="4">
        <v>1.7</v>
      </c>
      <c r="E9323" s="4">
        <v>196</v>
      </c>
      <c r="F9323" s="5">
        <v>0.5625</v>
      </c>
      <c r="G9323" s="6">
        <v>350</v>
      </c>
      <c r="H9323" s="7">
        <v>57750</v>
      </c>
      <c r="I9323" s="7">
        <f>FlightsPivot[[#This Row],[Total Fare]]*10%</f>
        <v>5775</v>
      </c>
      <c r="J9323" s="7">
        <f>FlightsPivot[[#This Row],[Total Fare]]+FlightsPivot[[#This Row],[10% tax ]]</f>
        <v>63525</v>
      </c>
      <c r="K9323" s="4">
        <v>3</v>
      </c>
      <c r="L9323" s="4">
        <v>2015</v>
      </c>
      <c r="M9323" t="str">
        <f>INDEX(RoutesPivot[DepAirport],MATCH($C9323,RoutesPivot[[RouteID]:[RouteID]],0))</f>
        <v>ORD</v>
      </c>
      <c r="N9323" t="str">
        <f>INDEX(RoutesPivot[AirportID],MATCH($C9323,RoutesPivot[[RouteID]:[RouteID]],0))</f>
        <v>SEA</v>
      </c>
      <c r="O9323">
        <f>INDEX(RoutesPivot[Distance],MATCH($C9323,RoutesPivot[[RouteID]:[RouteID]],0))</f>
        <v>1500</v>
      </c>
      <c r="P9323">
        <f>INDEX(RoutesPivot[ListPrice],MATCH($C9323,RoutesPivot[[RouteID]:[RouteID]],0))</f>
        <v>350</v>
      </c>
      <c r="Q9323" t="str">
        <f>INDEX(AirportPivot[AirportName],MATCH($N9323,AirportPivot[[AirportID]:[AirportID]],0))</f>
        <v>Seattle-Tacoma International</v>
      </c>
      <c r="R9323">
        <f>INDEX(AirportPivot[Gates (number of available)],MATCH($N9323,AirportPivot[[AirportID]:[AirportID]],0))</f>
        <v>58</v>
      </c>
    </row>
    <row r="9324" spans="1:18" x14ac:dyDescent="0.25">
      <c r="A9324" s="3" t="s">
        <v>9356</v>
      </c>
      <c r="B9324" s="12">
        <v>41976</v>
      </c>
      <c r="C9324" s="4" t="s">
        <v>27</v>
      </c>
      <c r="D9324" s="4">
        <v>7.1</v>
      </c>
      <c r="E9324" s="4">
        <v>75</v>
      </c>
      <c r="F9324" s="5">
        <v>0.83333333333333337</v>
      </c>
      <c r="G9324" s="6">
        <v>200</v>
      </c>
      <c r="H9324" s="7">
        <v>36200</v>
      </c>
      <c r="I9324" s="7">
        <f>FlightsPivot[[#This Row],[Total Fare]]*10%</f>
        <v>3620</v>
      </c>
      <c r="J9324" s="7">
        <f>FlightsPivot[[#This Row],[Total Fare]]+FlightsPivot[[#This Row],[10% tax ]]</f>
        <v>39820</v>
      </c>
      <c r="K9324" s="4">
        <v>12</v>
      </c>
      <c r="L9324" s="4">
        <v>2014</v>
      </c>
      <c r="M9324" t="str">
        <f>INDEX(RoutesPivot[DepAirport],MATCH($C9324,RoutesPivot[[RouteID]:[RouteID]],0))</f>
        <v>ORD</v>
      </c>
      <c r="N9324" t="str">
        <f>INDEX(RoutesPivot[AirportID],MATCH($C9324,RoutesPivot[[RouteID]:[RouteID]],0))</f>
        <v>ATL</v>
      </c>
      <c r="O9324">
        <f>INDEX(RoutesPivot[Distance],MATCH($C9324,RoutesPivot[[RouteID]:[RouteID]],0))</f>
        <v>510</v>
      </c>
      <c r="P9324">
        <f>INDEX(RoutesPivot[ListPrice],MATCH($C9324,RoutesPivot[[RouteID]:[RouteID]],0))</f>
        <v>200</v>
      </c>
      <c r="Q9324" t="str">
        <f>INDEX(AirportPivot[AirportName],MATCH($N9324,AirportPivot[[AirportID]:[AirportID]],0))</f>
        <v>Hartsfield-Jackson Atlanta International</v>
      </c>
      <c r="R9324">
        <f>INDEX(AirportPivot[Gates (number of available)],MATCH($N9324,AirportPivot[[AirportID]:[AirportID]],0))</f>
        <v>100</v>
      </c>
    </row>
    <row r="9325" spans="1:18" x14ac:dyDescent="0.25">
      <c r="A9325" s="3" t="s">
        <v>9357</v>
      </c>
      <c r="B9325" s="12">
        <v>42271</v>
      </c>
      <c r="C9325" s="4" t="s">
        <v>103</v>
      </c>
      <c r="D9325" s="4">
        <v>1.4</v>
      </c>
      <c r="E9325" s="4">
        <v>150</v>
      </c>
      <c r="F9325" s="5">
        <v>0.64583333333333337</v>
      </c>
      <c r="G9325" s="6">
        <v>300</v>
      </c>
      <c r="H9325" s="7">
        <v>55500</v>
      </c>
      <c r="I9325" s="7">
        <f>FlightsPivot[[#This Row],[Total Fare]]*10%</f>
        <v>5550</v>
      </c>
      <c r="J9325" s="7">
        <f>FlightsPivot[[#This Row],[Total Fare]]+FlightsPivot[[#This Row],[10% tax ]]</f>
        <v>61050</v>
      </c>
      <c r="K9325" s="4">
        <v>9</v>
      </c>
      <c r="L9325" s="4">
        <v>2015</v>
      </c>
      <c r="M9325" t="str">
        <f>INDEX(RoutesPivot[DepAirport],MATCH($C9325,RoutesPivot[[RouteID]:[RouteID]],0))</f>
        <v>ORD</v>
      </c>
      <c r="N9325" t="str">
        <f>INDEX(RoutesPivot[AirportID],MATCH($C9325,RoutesPivot[[RouteID]:[RouteID]],0))</f>
        <v>IAD</v>
      </c>
      <c r="O9325">
        <f>INDEX(RoutesPivot[Distance],MATCH($C9325,RoutesPivot[[RouteID]:[RouteID]],0))</f>
        <v>515</v>
      </c>
      <c r="P9325">
        <f>INDEX(RoutesPivot[ListPrice],MATCH($C9325,RoutesPivot[[RouteID]:[RouteID]],0))</f>
        <v>300</v>
      </c>
      <c r="Q9325" t="str">
        <f>INDEX(AirportPivot[AirportName],MATCH($N9325,AirportPivot[[AirportID]:[AirportID]],0))</f>
        <v>Washington Dulles International</v>
      </c>
      <c r="R9325">
        <f>INDEX(AirportPivot[Gates (number of available)],MATCH($N9325,AirportPivot[[AirportID]:[AirportID]],0))</f>
        <v>95</v>
      </c>
    </row>
    <row r="9326" spans="1:18" x14ac:dyDescent="0.25">
      <c r="A9326" s="3" t="s">
        <v>9358</v>
      </c>
      <c r="B9326" s="12">
        <v>42200</v>
      </c>
      <c r="C9326" s="4" t="s">
        <v>21</v>
      </c>
      <c r="D9326" s="4">
        <v>3.4</v>
      </c>
      <c r="E9326" s="4">
        <v>89</v>
      </c>
      <c r="F9326" s="5">
        <v>0.39583333333333331</v>
      </c>
      <c r="G9326" s="6">
        <v>137.5</v>
      </c>
      <c r="H9326" s="7">
        <v>24887.5</v>
      </c>
      <c r="I9326" s="7">
        <f>FlightsPivot[[#This Row],[Total Fare]]*10%</f>
        <v>2488.75</v>
      </c>
      <c r="J9326" s="7">
        <f>FlightsPivot[[#This Row],[Total Fare]]+FlightsPivot[[#This Row],[10% tax ]]</f>
        <v>27376.25</v>
      </c>
      <c r="K9326" s="4">
        <v>7</v>
      </c>
      <c r="L9326" s="4">
        <v>2015</v>
      </c>
      <c r="M9326" t="str">
        <f>INDEX(RoutesPivot[DepAirport],MATCH($C9326,RoutesPivot[[RouteID]:[RouteID]],0))</f>
        <v>ORD</v>
      </c>
      <c r="N9326" t="str">
        <f>INDEX(RoutesPivot[AirportID],MATCH($C9326,RoutesPivot[[RouteID]:[RouteID]],0))</f>
        <v>CLT</v>
      </c>
      <c r="O9326">
        <f>INDEX(RoutesPivot[Distance],MATCH($C9326,RoutesPivot[[RouteID]:[RouteID]],0))</f>
        <v>700</v>
      </c>
      <c r="P9326">
        <f>INDEX(RoutesPivot[ListPrice],MATCH($C9326,RoutesPivot[[RouteID]:[RouteID]],0))</f>
        <v>125</v>
      </c>
      <c r="Q9326" t="str">
        <f>INDEX(AirportPivot[AirportName],MATCH($N9326,AirportPivot[[AirportID]:[AirportID]],0))</f>
        <v>Charlotte/Douglas International</v>
      </c>
      <c r="R9326">
        <f>INDEX(AirportPivot[Gates (number of available)],MATCH($N9326,AirportPivot[[AirportID]:[AirportID]],0))</f>
        <v>65</v>
      </c>
    </row>
    <row r="9327" spans="1:18" x14ac:dyDescent="0.25">
      <c r="A9327" s="3" t="s">
        <v>9359</v>
      </c>
      <c r="B9327" s="12">
        <v>41846</v>
      </c>
      <c r="C9327" s="4" t="s">
        <v>25</v>
      </c>
      <c r="D9327" s="4">
        <v>2.4</v>
      </c>
      <c r="E9327" s="4">
        <v>102</v>
      </c>
      <c r="F9327" s="5">
        <v>0.29166666666666669</v>
      </c>
      <c r="G9327" s="6">
        <v>220</v>
      </c>
      <c r="H9327" s="7">
        <v>40700</v>
      </c>
      <c r="I9327" s="7">
        <f>FlightsPivot[[#This Row],[Total Fare]]*10%</f>
        <v>4070</v>
      </c>
      <c r="J9327" s="7">
        <f>FlightsPivot[[#This Row],[Total Fare]]+FlightsPivot[[#This Row],[10% tax ]]</f>
        <v>44770</v>
      </c>
      <c r="K9327" s="4">
        <v>7</v>
      </c>
      <c r="L9327" s="4">
        <v>2014</v>
      </c>
      <c r="M9327" t="str">
        <f>INDEX(RoutesPivot[DepAirport],MATCH($C9327,RoutesPivot[[RouteID]:[RouteID]],0))</f>
        <v>ORD</v>
      </c>
      <c r="N9327" t="str">
        <f>INDEX(RoutesPivot[AirportID],MATCH($C9327,RoutesPivot[[RouteID]:[RouteID]],0))</f>
        <v>DFW</v>
      </c>
      <c r="O9327">
        <f>INDEX(RoutesPivot[Distance],MATCH($C9327,RoutesPivot[[RouteID]:[RouteID]],0))</f>
        <v>700</v>
      </c>
      <c r="P9327">
        <f>INDEX(RoutesPivot[ListPrice],MATCH($C9327,RoutesPivot[[RouteID]:[RouteID]],0))</f>
        <v>200</v>
      </c>
      <c r="Q9327" t="str">
        <f>INDEX(AirportPivot[AirportName],MATCH($N9327,AirportPivot[[AirportID]:[AirportID]],0))</f>
        <v>Dallas/Fort Worth International</v>
      </c>
      <c r="R9327">
        <f>INDEX(AirportPivot[Gates (number of available)],MATCH($N9327,AirportPivot[[AirportID]:[AirportID]],0))</f>
        <v>130</v>
      </c>
    </row>
    <row r="9328" spans="1:18" x14ac:dyDescent="0.25">
      <c r="A9328" s="3" t="s">
        <v>9360</v>
      </c>
      <c r="B9328" s="12">
        <v>41830</v>
      </c>
      <c r="C9328" s="4" t="s">
        <v>33</v>
      </c>
      <c r="D9328" s="4">
        <v>2.9</v>
      </c>
      <c r="E9328" s="4">
        <v>144</v>
      </c>
      <c r="F9328" s="5">
        <v>0.79166666666666663</v>
      </c>
      <c r="G9328" s="6">
        <v>412.5</v>
      </c>
      <c r="H9328" s="7">
        <v>76312.5</v>
      </c>
      <c r="I9328" s="7">
        <f>FlightsPivot[[#This Row],[Total Fare]]*10%</f>
        <v>7631.25</v>
      </c>
      <c r="J9328" s="7">
        <f>FlightsPivot[[#This Row],[Total Fare]]+FlightsPivot[[#This Row],[10% tax ]]</f>
        <v>83943.75</v>
      </c>
      <c r="K9328" s="4">
        <v>7</v>
      </c>
      <c r="L9328" s="4">
        <v>2014</v>
      </c>
      <c r="M9328" t="str">
        <f>INDEX(RoutesPivot[DepAirport],MATCH($C9328,RoutesPivot[[RouteID]:[RouteID]],0))</f>
        <v>ORD</v>
      </c>
      <c r="N9328" t="str">
        <f>INDEX(RoutesPivot[AirportID],MATCH($C9328,RoutesPivot[[RouteID]:[RouteID]],0))</f>
        <v>SFO</v>
      </c>
      <c r="O9328">
        <f>INDEX(RoutesPivot[Distance],MATCH($C9328,RoutesPivot[[RouteID]:[RouteID]],0))</f>
        <v>1600</v>
      </c>
      <c r="P9328">
        <f>INDEX(RoutesPivot[ListPrice],MATCH($C9328,RoutesPivot[[RouteID]:[RouteID]],0))</f>
        <v>375</v>
      </c>
      <c r="Q9328" t="str">
        <f>INDEX(AirportPivot[AirportName],MATCH($N9328,AirportPivot[[AirportID]:[AirportID]],0))</f>
        <v>San Francisco International</v>
      </c>
      <c r="R9328">
        <f>INDEX(AirportPivot[Gates (number of available)],MATCH($N9328,AirportPivot[[AirportID]:[AirportID]],0))</f>
        <v>70</v>
      </c>
    </row>
    <row r="9329" spans="1:18" x14ac:dyDescent="0.25">
      <c r="A9329" s="3" t="s">
        <v>9361</v>
      </c>
      <c r="B9329" s="12">
        <v>42318</v>
      </c>
      <c r="C9329" s="4" t="s">
        <v>11</v>
      </c>
      <c r="D9329" s="4">
        <v>3.1</v>
      </c>
      <c r="E9329" s="4">
        <v>114</v>
      </c>
      <c r="F9329" s="5">
        <v>0.66666666666666663</v>
      </c>
      <c r="G9329" s="6">
        <v>300</v>
      </c>
      <c r="H9329" s="7">
        <v>55500</v>
      </c>
      <c r="I9329" s="7">
        <f>FlightsPivot[[#This Row],[Total Fare]]*10%</f>
        <v>5550</v>
      </c>
      <c r="J9329" s="7">
        <f>FlightsPivot[[#This Row],[Total Fare]]+FlightsPivot[[#This Row],[10% tax ]]</f>
        <v>61050</v>
      </c>
      <c r="K9329" s="4">
        <v>11</v>
      </c>
      <c r="L9329" s="4">
        <v>2015</v>
      </c>
      <c r="M9329" t="str">
        <f>INDEX(RoutesPivot[DepAirport],MATCH($C9329,RoutesPivot[[RouteID]:[RouteID]],0))</f>
        <v>ORD</v>
      </c>
      <c r="N9329" t="str">
        <f>INDEX(RoutesPivot[AirportID],MATCH($C9329,RoutesPivot[[RouteID]:[RouteID]],0))</f>
        <v>BOS</v>
      </c>
      <c r="O9329">
        <f>INDEX(RoutesPivot[Distance],MATCH($C9329,RoutesPivot[[RouteID]:[RouteID]],0))</f>
        <v>730</v>
      </c>
      <c r="P9329">
        <f>INDEX(RoutesPivot[ListPrice],MATCH($C9329,RoutesPivot[[RouteID]:[RouteID]],0))</f>
        <v>300</v>
      </c>
      <c r="Q9329" t="str">
        <f>INDEX(AirportPivot[AirportName],MATCH($N9329,AirportPivot[[AirportID]:[AirportID]],0))</f>
        <v>General Edward Lawrence Logan International</v>
      </c>
      <c r="R9329">
        <f>INDEX(AirportPivot[Gates (number of available)],MATCH($N9329,AirportPivot[[AirportID]:[AirportID]],0))</f>
        <v>63</v>
      </c>
    </row>
    <row r="9330" spans="1:18" x14ac:dyDescent="0.25">
      <c r="A9330" s="3" t="s">
        <v>9362</v>
      </c>
      <c r="B9330" s="12">
        <v>42351</v>
      </c>
      <c r="C9330" s="4" t="s">
        <v>70</v>
      </c>
      <c r="D9330" s="4">
        <v>0.6</v>
      </c>
      <c r="E9330" s="4">
        <v>157</v>
      </c>
      <c r="F9330" s="5">
        <v>0.41666666666666669</v>
      </c>
      <c r="G9330" s="6">
        <v>275</v>
      </c>
      <c r="H9330" s="7">
        <v>45375</v>
      </c>
      <c r="I9330" s="7">
        <f>FlightsPivot[[#This Row],[Total Fare]]*10%</f>
        <v>4537.5</v>
      </c>
      <c r="J9330" s="7">
        <f>FlightsPivot[[#This Row],[Total Fare]]+FlightsPivot[[#This Row],[10% tax ]]</f>
        <v>49912.5</v>
      </c>
      <c r="K9330" s="4">
        <v>12</v>
      </c>
      <c r="L9330" s="4">
        <v>2015</v>
      </c>
      <c r="M9330" t="str">
        <f>INDEX(RoutesPivot[DepAirport],MATCH($C9330,RoutesPivot[[RouteID]:[RouteID]],0))</f>
        <v>ORD</v>
      </c>
      <c r="N9330" t="str">
        <f>INDEX(RoutesPivot[AirportID],MATCH($C9330,RoutesPivot[[RouteID]:[RouteID]],0))</f>
        <v>LAS</v>
      </c>
      <c r="O9330">
        <f>INDEX(RoutesPivot[Distance],MATCH($C9330,RoutesPivot[[RouteID]:[RouteID]],0))</f>
        <v>1100</v>
      </c>
      <c r="P9330">
        <f>INDEX(RoutesPivot[ListPrice],MATCH($C9330,RoutesPivot[[RouteID]:[RouteID]],0))</f>
        <v>275</v>
      </c>
      <c r="Q9330" t="str">
        <f>INDEX(AirportPivot[AirportName],MATCH($N9330,AirportPivot[[AirportID]:[AirportID]],0))</f>
        <v>McCarran International</v>
      </c>
      <c r="R9330">
        <f>INDEX(AirportPivot[Gates (number of available)],MATCH($N9330,AirportPivot[[AirportID]:[AirportID]],0))</f>
        <v>68</v>
      </c>
    </row>
    <row r="9331" spans="1:18" x14ac:dyDescent="0.25">
      <c r="A9331" s="3" t="s">
        <v>9363</v>
      </c>
      <c r="B9331" s="12">
        <v>41870</v>
      </c>
      <c r="C9331" s="4" t="s">
        <v>27</v>
      </c>
      <c r="D9331" s="4">
        <v>10.1</v>
      </c>
      <c r="E9331" s="4">
        <v>81</v>
      </c>
      <c r="F9331" s="5">
        <v>0.75</v>
      </c>
      <c r="G9331" s="6">
        <v>220</v>
      </c>
      <c r="H9331" s="7">
        <v>39820</v>
      </c>
      <c r="I9331" s="7">
        <f>FlightsPivot[[#This Row],[Total Fare]]*10%</f>
        <v>3982</v>
      </c>
      <c r="J9331" s="7">
        <f>FlightsPivot[[#This Row],[Total Fare]]+FlightsPivot[[#This Row],[10% tax ]]</f>
        <v>43802</v>
      </c>
      <c r="K9331" s="4">
        <v>8</v>
      </c>
      <c r="L9331" s="4">
        <v>2014</v>
      </c>
      <c r="M9331" t="str">
        <f>INDEX(RoutesPivot[DepAirport],MATCH($C9331,RoutesPivot[[RouteID]:[RouteID]],0))</f>
        <v>ORD</v>
      </c>
      <c r="N9331" t="str">
        <f>INDEX(RoutesPivot[AirportID],MATCH($C9331,RoutesPivot[[RouteID]:[RouteID]],0))</f>
        <v>ATL</v>
      </c>
      <c r="O9331">
        <f>INDEX(RoutesPivot[Distance],MATCH($C9331,RoutesPivot[[RouteID]:[RouteID]],0))</f>
        <v>510</v>
      </c>
      <c r="P9331">
        <f>INDEX(RoutesPivot[ListPrice],MATCH($C9331,RoutesPivot[[RouteID]:[RouteID]],0))</f>
        <v>200</v>
      </c>
      <c r="Q9331" t="str">
        <f>INDEX(AirportPivot[AirportName],MATCH($N9331,AirportPivot[[AirportID]:[AirportID]],0))</f>
        <v>Hartsfield-Jackson Atlanta International</v>
      </c>
      <c r="R9331">
        <f>INDEX(AirportPivot[Gates (number of available)],MATCH($N9331,AirportPivot[[AirportID]:[AirportID]],0))</f>
        <v>100</v>
      </c>
    </row>
    <row r="9332" spans="1:18" x14ac:dyDescent="0.25">
      <c r="A9332" s="3" t="s">
        <v>9364</v>
      </c>
      <c r="B9332" s="12">
        <v>41730</v>
      </c>
      <c r="C9332" s="4" t="s">
        <v>23</v>
      </c>
      <c r="D9332" s="4">
        <v>3</v>
      </c>
      <c r="E9332" s="4">
        <v>53</v>
      </c>
      <c r="F9332" s="5">
        <v>0.77083333333333337</v>
      </c>
      <c r="G9332" s="6">
        <v>300</v>
      </c>
      <c r="H9332" s="7">
        <v>49500</v>
      </c>
      <c r="I9332" s="7">
        <f>FlightsPivot[[#This Row],[Total Fare]]*10%</f>
        <v>4950</v>
      </c>
      <c r="J9332" s="7">
        <f>FlightsPivot[[#This Row],[Total Fare]]+FlightsPivot[[#This Row],[10% tax ]]</f>
        <v>54450</v>
      </c>
      <c r="K9332" s="4">
        <v>4</v>
      </c>
      <c r="L9332" s="4">
        <v>2014</v>
      </c>
      <c r="M9332" t="str">
        <f>INDEX(RoutesPivot[DepAirport],MATCH($C9332,RoutesPivot[[RouteID]:[RouteID]],0))</f>
        <v>ORD</v>
      </c>
      <c r="N9332" t="str">
        <f>INDEX(RoutesPivot[AirportID],MATCH($C9332,RoutesPivot[[RouteID]:[RouteID]],0))</f>
        <v>DEN</v>
      </c>
      <c r="O9332">
        <f>INDEX(RoutesPivot[Distance],MATCH($C9332,RoutesPivot[[RouteID]:[RouteID]],0))</f>
        <v>800</v>
      </c>
      <c r="P9332">
        <f>INDEX(RoutesPivot[ListPrice],MATCH($C9332,RoutesPivot[[RouteID]:[RouteID]],0))</f>
        <v>300</v>
      </c>
      <c r="Q9332" t="str">
        <f>INDEX(AirportPivot[AirportName],MATCH($N9332,AirportPivot[[AirportID]:[AirportID]],0))</f>
        <v>Denver International</v>
      </c>
      <c r="R9332">
        <f>INDEX(AirportPivot[Gates (number of available)],MATCH($N9332,AirportPivot[[AirportID]:[AirportID]],0))</f>
        <v>75</v>
      </c>
    </row>
    <row r="9333" spans="1:18" x14ac:dyDescent="0.25">
      <c r="A9333" s="3" t="s">
        <v>9365</v>
      </c>
      <c r="B9333" s="12">
        <v>41873</v>
      </c>
      <c r="C9333" s="4" t="s">
        <v>30</v>
      </c>
      <c r="D9333" s="4">
        <v>1.6</v>
      </c>
      <c r="E9333" s="4">
        <v>54</v>
      </c>
      <c r="F9333" s="5">
        <v>0.45833333333333331</v>
      </c>
      <c r="G9333" s="6">
        <v>275</v>
      </c>
      <c r="H9333" s="7">
        <v>45375</v>
      </c>
      <c r="I9333" s="7">
        <f>FlightsPivot[[#This Row],[Total Fare]]*10%</f>
        <v>4537.5</v>
      </c>
      <c r="J9333" s="7">
        <f>FlightsPivot[[#This Row],[Total Fare]]+FlightsPivot[[#This Row],[10% tax ]]</f>
        <v>49912.5</v>
      </c>
      <c r="K9333" s="4">
        <v>8</v>
      </c>
      <c r="L9333" s="4">
        <v>2014</v>
      </c>
      <c r="M9333" t="str">
        <f>INDEX(RoutesPivot[DepAirport],MATCH($C9333,RoutesPivot[[RouteID]:[RouteID]],0))</f>
        <v>ORD</v>
      </c>
      <c r="N9333" t="str">
        <f>INDEX(RoutesPivot[AirportID],MATCH($C9333,RoutesPivot[[RouteID]:[RouteID]],0))</f>
        <v>MCO</v>
      </c>
      <c r="O9333">
        <f>INDEX(RoutesPivot[Distance],MATCH($C9333,RoutesPivot[[RouteID]:[RouteID]],0))</f>
        <v>850</v>
      </c>
      <c r="P9333">
        <f>INDEX(RoutesPivot[ListPrice],MATCH($C9333,RoutesPivot[[RouteID]:[RouteID]],0))</f>
        <v>250</v>
      </c>
      <c r="Q9333" t="str">
        <f>INDEX(AirportPivot[AirportName],MATCH($N9333,AirportPivot[[AirportID]:[AirportID]],0))</f>
        <v>Orlando International</v>
      </c>
      <c r="R9333">
        <f>INDEX(AirportPivot[Gates (number of available)],MATCH($N9333,AirportPivot[[AirportID]:[AirportID]],0))</f>
        <v>67</v>
      </c>
    </row>
    <row r="9334" spans="1:18" x14ac:dyDescent="0.25">
      <c r="A9334" s="3" t="s">
        <v>9366</v>
      </c>
      <c r="B9334" s="12">
        <v>42182</v>
      </c>
      <c r="C9334" s="4" t="s">
        <v>21</v>
      </c>
      <c r="D9334" s="4">
        <v>1.2</v>
      </c>
      <c r="E9334" s="4">
        <v>148</v>
      </c>
      <c r="F9334" s="5">
        <v>0.79166666666666663</v>
      </c>
      <c r="G9334" s="6">
        <v>137.5</v>
      </c>
      <c r="H9334" s="7">
        <v>25437.5</v>
      </c>
      <c r="I9334" s="7">
        <f>FlightsPivot[[#This Row],[Total Fare]]*10%</f>
        <v>2543.75</v>
      </c>
      <c r="J9334" s="7">
        <f>FlightsPivot[[#This Row],[Total Fare]]+FlightsPivot[[#This Row],[10% tax ]]</f>
        <v>27981.25</v>
      </c>
      <c r="K9334" s="4">
        <v>6</v>
      </c>
      <c r="L9334" s="4">
        <v>2015</v>
      </c>
      <c r="M9334" t="str">
        <f>INDEX(RoutesPivot[DepAirport],MATCH($C9334,RoutesPivot[[RouteID]:[RouteID]],0))</f>
        <v>ORD</v>
      </c>
      <c r="N9334" t="str">
        <f>INDEX(RoutesPivot[AirportID],MATCH($C9334,RoutesPivot[[RouteID]:[RouteID]],0))</f>
        <v>CLT</v>
      </c>
      <c r="O9334">
        <f>INDEX(RoutesPivot[Distance],MATCH($C9334,RoutesPivot[[RouteID]:[RouteID]],0))</f>
        <v>700</v>
      </c>
      <c r="P9334">
        <f>INDEX(RoutesPivot[ListPrice],MATCH($C9334,RoutesPivot[[RouteID]:[RouteID]],0))</f>
        <v>125</v>
      </c>
      <c r="Q9334" t="str">
        <f>INDEX(AirportPivot[AirportName],MATCH($N9334,AirportPivot[[AirportID]:[AirportID]],0))</f>
        <v>Charlotte/Douglas International</v>
      </c>
      <c r="R9334">
        <f>INDEX(AirportPivot[Gates (number of available)],MATCH($N9334,AirportPivot[[AirportID]:[AirportID]],0))</f>
        <v>65</v>
      </c>
    </row>
    <row r="9335" spans="1:18" x14ac:dyDescent="0.25">
      <c r="A9335" s="3" t="s">
        <v>9367</v>
      </c>
      <c r="B9335" s="12">
        <v>41761</v>
      </c>
      <c r="C9335" s="4" t="s">
        <v>80</v>
      </c>
      <c r="D9335" s="4">
        <v>1.7</v>
      </c>
      <c r="E9335" s="4">
        <v>8</v>
      </c>
      <c r="F9335" s="5">
        <v>0.29166666666666669</v>
      </c>
      <c r="G9335" s="6">
        <v>300</v>
      </c>
      <c r="H9335" s="7">
        <v>55500</v>
      </c>
      <c r="I9335" s="7">
        <f>FlightsPivot[[#This Row],[Total Fare]]*10%</f>
        <v>5550</v>
      </c>
      <c r="J9335" s="7">
        <f>FlightsPivot[[#This Row],[Total Fare]]+FlightsPivot[[#This Row],[10% tax ]]</f>
        <v>61050</v>
      </c>
      <c r="K9335" s="4">
        <v>5</v>
      </c>
      <c r="L9335" s="4">
        <v>2014</v>
      </c>
      <c r="M9335" t="str">
        <f>INDEX(RoutesPivot[DepAirport],MATCH($C9335,RoutesPivot[[RouteID]:[RouteID]],0))</f>
        <v>ORD</v>
      </c>
      <c r="N9335" t="str">
        <f>INDEX(RoutesPivot[AirportID],MATCH($C9335,RoutesPivot[[RouteID]:[RouteID]],0))</f>
        <v>MIA</v>
      </c>
      <c r="O9335">
        <f>INDEX(RoutesPivot[Distance],MATCH($C9335,RoutesPivot[[RouteID]:[RouteID]],0))</f>
        <v>1000</v>
      </c>
      <c r="P9335">
        <f>INDEX(RoutesPivot[ListPrice],MATCH($C9335,RoutesPivot[[RouteID]:[RouteID]],0))</f>
        <v>300</v>
      </c>
      <c r="Q9335" t="str">
        <f>INDEX(AirportPivot[AirportName],MATCH($N9335,AirportPivot[[AirportID]:[AirportID]],0))</f>
        <v>Miami International</v>
      </c>
      <c r="R9335">
        <f>INDEX(AirportPivot[Gates (number of available)],MATCH($N9335,AirportPivot[[AirportID]:[AirportID]],0))</f>
        <v>80</v>
      </c>
    </row>
    <row r="9336" spans="1:18" x14ac:dyDescent="0.25">
      <c r="A9336" s="3" t="s">
        <v>9368</v>
      </c>
      <c r="B9336" s="12">
        <v>42090</v>
      </c>
      <c r="C9336" s="4" t="s">
        <v>70</v>
      </c>
      <c r="D9336" s="4">
        <v>2.2999999999999998</v>
      </c>
      <c r="E9336" s="4">
        <v>106</v>
      </c>
      <c r="F9336" s="5">
        <v>0.375</v>
      </c>
      <c r="G9336" s="6">
        <v>275</v>
      </c>
      <c r="H9336" s="7">
        <v>50875</v>
      </c>
      <c r="I9336" s="7">
        <f>FlightsPivot[[#This Row],[Total Fare]]*10%</f>
        <v>5087.5</v>
      </c>
      <c r="J9336" s="7">
        <f>FlightsPivot[[#This Row],[Total Fare]]+FlightsPivot[[#This Row],[10% tax ]]</f>
        <v>55962.5</v>
      </c>
      <c r="K9336" s="4">
        <v>3</v>
      </c>
      <c r="L9336" s="4">
        <v>2015</v>
      </c>
      <c r="M9336" t="str">
        <f>INDEX(RoutesPivot[DepAirport],MATCH($C9336,RoutesPivot[[RouteID]:[RouteID]],0))</f>
        <v>ORD</v>
      </c>
      <c r="N9336" t="str">
        <f>INDEX(RoutesPivot[AirportID],MATCH($C9336,RoutesPivot[[RouteID]:[RouteID]],0))</f>
        <v>LAS</v>
      </c>
      <c r="O9336">
        <f>INDEX(RoutesPivot[Distance],MATCH($C9336,RoutesPivot[[RouteID]:[RouteID]],0))</f>
        <v>1100</v>
      </c>
      <c r="P9336">
        <f>INDEX(RoutesPivot[ListPrice],MATCH($C9336,RoutesPivot[[RouteID]:[RouteID]],0))</f>
        <v>275</v>
      </c>
      <c r="Q9336" t="str">
        <f>INDEX(AirportPivot[AirportName],MATCH($N9336,AirportPivot[[AirportID]:[AirportID]],0))</f>
        <v>McCarran International</v>
      </c>
      <c r="R9336">
        <f>INDEX(AirportPivot[Gates (number of available)],MATCH($N9336,AirportPivot[[AirportID]:[AirportID]],0))</f>
        <v>68</v>
      </c>
    </row>
    <row r="9337" spans="1:18" x14ac:dyDescent="0.25">
      <c r="A9337" s="3" t="s">
        <v>9369</v>
      </c>
      <c r="B9337" s="12">
        <v>41865</v>
      </c>
      <c r="C9337" s="4" t="s">
        <v>25</v>
      </c>
      <c r="D9337" s="4">
        <v>2.4</v>
      </c>
      <c r="E9337" s="4">
        <v>159</v>
      </c>
      <c r="F9337" s="5">
        <v>0.33333333333333331</v>
      </c>
      <c r="G9337" s="6">
        <v>220</v>
      </c>
      <c r="H9337" s="7">
        <v>36300</v>
      </c>
      <c r="I9337" s="7">
        <f>FlightsPivot[[#This Row],[Total Fare]]*10%</f>
        <v>3630</v>
      </c>
      <c r="J9337" s="7">
        <f>FlightsPivot[[#This Row],[Total Fare]]+FlightsPivot[[#This Row],[10% tax ]]</f>
        <v>39930</v>
      </c>
      <c r="K9337" s="4">
        <v>8</v>
      </c>
      <c r="L9337" s="4">
        <v>2014</v>
      </c>
      <c r="M9337" t="str">
        <f>INDEX(RoutesPivot[DepAirport],MATCH($C9337,RoutesPivot[[RouteID]:[RouteID]],0))</f>
        <v>ORD</v>
      </c>
      <c r="N9337" t="str">
        <f>INDEX(RoutesPivot[AirportID],MATCH($C9337,RoutesPivot[[RouteID]:[RouteID]],0))</f>
        <v>DFW</v>
      </c>
      <c r="O9337">
        <f>INDEX(RoutesPivot[Distance],MATCH($C9337,RoutesPivot[[RouteID]:[RouteID]],0))</f>
        <v>700</v>
      </c>
      <c r="P9337">
        <f>INDEX(RoutesPivot[ListPrice],MATCH($C9337,RoutesPivot[[RouteID]:[RouteID]],0))</f>
        <v>200</v>
      </c>
      <c r="Q9337" t="str">
        <f>INDEX(AirportPivot[AirportName],MATCH($N9337,AirportPivot[[AirportID]:[AirportID]],0))</f>
        <v>Dallas/Fort Worth International</v>
      </c>
      <c r="R9337">
        <f>INDEX(AirportPivot[Gates (number of available)],MATCH($N9337,AirportPivot[[AirportID]:[AirportID]],0))</f>
        <v>130</v>
      </c>
    </row>
    <row r="9338" spans="1:18" x14ac:dyDescent="0.25">
      <c r="A9338" s="3" t="s">
        <v>9370</v>
      </c>
      <c r="B9338" s="12">
        <v>42367</v>
      </c>
      <c r="C9338" s="4" t="s">
        <v>17</v>
      </c>
      <c r="D9338" s="4">
        <v>3.5</v>
      </c>
      <c r="E9338" s="4">
        <v>119</v>
      </c>
      <c r="F9338" s="5">
        <v>0.70833333333333337</v>
      </c>
      <c r="G9338" s="6">
        <v>350</v>
      </c>
      <c r="H9338" s="7">
        <v>64750</v>
      </c>
      <c r="I9338" s="7">
        <f>FlightsPivot[[#This Row],[Total Fare]]*10%</f>
        <v>6475</v>
      </c>
      <c r="J9338" s="7">
        <f>FlightsPivot[[#This Row],[Total Fare]]+FlightsPivot[[#This Row],[10% tax ]]</f>
        <v>71225</v>
      </c>
      <c r="K9338" s="4">
        <v>12</v>
      </c>
      <c r="L9338" s="4">
        <v>2015</v>
      </c>
      <c r="M9338" t="str">
        <f>INDEX(RoutesPivot[DepAirport],MATCH($C9338,RoutesPivot[[RouteID]:[RouteID]],0))</f>
        <v>ORD</v>
      </c>
      <c r="N9338" t="str">
        <f>INDEX(RoutesPivot[AirportID],MATCH($C9338,RoutesPivot[[RouteID]:[RouteID]],0))</f>
        <v>LAX</v>
      </c>
      <c r="O9338">
        <f>INDEX(RoutesPivot[Distance],MATCH($C9338,RoutesPivot[[RouteID]:[RouteID]],0))</f>
        <v>1518</v>
      </c>
      <c r="P9338">
        <f>INDEX(RoutesPivot[ListPrice],MATCH($C9338,RoutesPivot[[RouteID]:[RouteID]],0))</f>
        <v>350</v>
      </c>
      <c r="Q9338" t="str">
        <f>INDEX(AirportPivot[AirportName],MATCH($N9338,AirportPivot[[AirportID]:[AirportID]],0))</f>
        <v>Los Angeles International</v>
      </c>
      <c r="R9338">
        <f>INDEX(AirportPivot[Gates (number of available)],MATCH($N9338,AirportPivot[[AirportID]:[AirportID]],0))</f>
        <v>86</v>
      </c>
    </row>
    <row r="9339" spans="1:18" x14ac:dyDescent="0.25">
      <c r="A9339" s="3" t="s">
        <v>9371</v>
      </c>
      <c r="B9339" s="12">
        <v>41689</v>
      </c>
      <c r="C9339" s="4" t="s">
        <v>47</v>
      </c>
      <c r="D9339" s="4">
        <v>1.9</v>
      </c>
      <c r="E9339" s="4">
        <v>152</v>
      </c>
      <c r="F9339" s="5">
        <v>0.70833333333333337</v>
      </c>
      <c r="G9339" s="6">
        <v>250</v>
      </c>
      <c r="H9339" s="7">
        <v>41250</v>
      </c>
      <c r="I9339" s="7">
        <f>FlightsPivot[[#This Row],[Total Fare]]*10%</f>
        <v>4125</v>
      </c>
      <c r="J9339" s="7">
        <f>FlightsPivot[[#This Row],[Total Fare]]+FlightsPivot[[#This Row],[10% tax ]]</f>
        <v>45375</v>
      </c>
      <c r="K9339" s="4">
        <v>2</v>
      </c>
      <c r="L9339" s="4">
        <v>2014</v>
      </c>
      <c r="M9339" t="str">
        <f>INDEX(RoutesPivot[DepAirport],MATCH($C9339,RoutesPivot[[RouteID]:[RouteID]],0))</f>
        <v>ORD</v>
      </c>
      <c r="N9339" t="str">
        <f>INDEX(RoutesPivot[AirportID],MATCH($C9339,RoutesPivot[[RouteID]:[RouteID]],0))</f>
        <v>PHX</v>
      </c>
      <c r="O9339">
        <f>INDEX(RoutesPivot[Distance],MATCH($C9339,RoutesPivot[[RouteID]:[RouteID]],0))</f>
        <v>1200</v>
      </c>
      <c r="P9339">
        <f>INDEX(RoutesPivot[ListPrice],MATCH($C9339,RoutesPivot[[RouteID]:[RouteID]],0))</f>
        <v>250</v>
      </c>
      <c r="Q9339" t="str">
        <f>INDEX(AirportPivot[AirportName],MATCH($N9339,AirportPivot[[AirportID]:[AirportID]],0))</f>
        <v>Phoenix Sky Harbor International</v>
      </c>
      <c r="R9339">
        <f>INDEX(AirportPivot[Gates (number of available)],MATCH($N9339,AirportPivot[[AirportID]:[AirportID]],0))</f>
        <v>60</v>
      </c>
    </row>
    <row r="9340" spans="1:18" x14ac:dyDescent="0.25">
      <c r="A9340" s="3" t="s">
        <v>9372</v>
      </c>
      <c r="B9340" s="12">
        <v>41810</v>
      </c>
      <c r="C9340" s="4" t="s">
        <v>13</v>
      </c>
      <c r="D9340" s="4">
        <v>2.1</v>
      </c>
      <c r="E9340" s="4">
        <v>30</v>
      </c>
      <c r="F9340" s="5">
        <v>0.70833333333333337</v>
      </c>
      <c r="G9340" s="6">
        <v>275</v>
      </c>
      <c r="H9340" s="7">
        <v>50875</v>
      </c>
      <c r="I9340" s="7">
        <f>FlightsPivot[[#This Row],[Total Fare]]*10%</f>
        <v>5087.5</v>
      </c>
      <c r="J9340" s="7">
        <f>FlightsPivot[[#This Row],[Total Fare]]+FlightsPivot[[#This Row],[10% tax ]]</f>
        <v>55962.5</v>
      </c>
      <c r="K9340" s="4">
        <v>6</v>
      </c>
      <c r="L9340" s="4">
        <v>2014</v>
      </c>
      <c r="M9340" t="str">
        <f>INDEX(RoutesPivot[DepAirport],MATCH($C9340,RoutesPivot[[RouteID]:[RouteID]],0))</f>
        <v>ORD</v>
      </c>
      <c r="N9340" t="str">
        <f>INDEX(RoutesPivot[AirportID],MATCH($C9340,RoutesPivot[[RouteID]:[RouteID]],0))</f>
        <v>JFK</v>
      </c>
      <c r="O9340">
        <f>INDEX(RoutesPivot[Distance],MATCH($C9340,RoutesPivot[[RouteID]:[RouteID]],0))</f>
        <v>619</v>
      </c>
      <c r="P9340">
        <f>INDEX(RoutesPivot[ListPrice],MATCH($C9340,RoutesPivot[[RouteID]:[RouteID]],0))</f>
        <v>250</v>
      </c>
      <c r="Q9340" t="str">
        <f>INDEX(AirportPivot[AirportName],MATCH($N9340,AirportPivot[[AirportID]:[AirportID]],0))</f>
        <v>John F Kennedy International</v>
      </c>
      <c r="R9340">
        <f>INDEX(AirportPivot[Gates (number of available)],MATCH($N9340,AirportPivot[[AirportID]:[AirportID]],0))</f>
        <v>120</v>
      </c>
    </row>
    <row r="9341" spans="1:18" x14ac:dyDescent="0.25">
      <c r="A9341" s="3" t="s">
        <v>9373</v>
      </c>
      <c r="B9341" s="12">
        <v>42016</v>
      </c>
      <c r="C9341" s="4" t="s">
        <v>23</v>
      </c>
      <c r="D9341" s="4">
        <v>1.4</v>
      </c>
      <c r="E9341" s="4">
        <v>49</v>
      </c>
      <c r="F9341" s="5">
        <v>0.79166666666666663</v>
      </c>
      <c r="G9341" s="6">
        <v>300</v>
      </c>
      <c r="H9341" s="7">
        <v>49500</v>
      </c>
      <c r="I9341" s="7">
        <f>FlightsPivot[[#This Row],[Total Fare]]*10%</f>
        <v>4950</v>
      </c>
      <c r="J9341" s="7">
        <f>FlightsPivot[[#This Row],[Total Fare]]+FlightsPivot[[#This Row],[10% tax ]]</f>
        <v>54450</v>
      </c>
      <c r="K9341" s="4">
        <v>1</v>
      </c>
      <c r="L9341" s="4">
        <v>2015</v>
      </c>
      <c r="M9341" t="str">
        <f>INDEX(RoutesPivot[DepAirport],MATCH($C9341,RoutesPivot[[RouteID]:[RouteID]],0))</f>
        <v>ORD</v>
      </c>
      <c r="N9341" t="str">
        <f>INDEX(RoutesPivot[AirportID],MATCH($C9341,RoutesPivot[[RouteID]:[RouteID]],0))</f>
        <v>DEN</v>
      </c>
      <c r="O9341">
        <f>INDEX(RoutesPivot[Distance],MATCH($C9341,RoutesPivot[[RouteID]:[RouteID]],0))</f>
        <v>800</v>
      </c>
      <c r="P9341">
        <f>INDEX(RoutesPivot[ListPrice],MATCH($C9341,RoutesPivot[[RouteID]:[RouteID]],0))</f>
        <v>300</v>
      </c>
      <c r="Q9341" t="str">
        <f>INDEX(AirportPivot[AirportName],MATCH($N9341,AirportPivot[[AirportID]:[AirportID]],0))</f>
        <v>Denver International</v>
      </c>
      <c r="R9341">
        <f>INDEX(AirportPivot[Gates (number of available)],MATCH($N9341,AirportPivot[[AirportID]:[AirportID]],0))</f>
        <v>75</v>
      </c>
    </row>
    <row r="9342" spans="1:18" x14ac:dyDescent="0.25">
      <c r="A9342" s="3" t="s">
        <v>9374</v>
      </c>
      <c r="B9342" s="12">
        <v>41962</v>
      </c>
      <c r="C9342" s="4" t="s">
        <v>13</v>
      </c>
      <c r="D9342" s="4">
        <v>1.2</v>
      </c>
      <c r="E9342" s="4">
        <v>33</v>
      </c>
      <c r="F9342" s="5">
        <v>0.375</v>
      </c>
      <c r="G9342" s="6">
        <v>250</v>
      </c>
      <c r="H9342" s="7">
        <v>46250</v>
      </c>
      <c r="I9342" s="7">
        <f>FlightsPivot[[#This Row],[Total Fare]]*10%</f>
        <v>4625</v>
      </c>
      <c r="J9342" s="7">
        <f>FlightsPivot[[#This Row],[Total Fare]]+FlightsPivot[[#This Row],[10% tax ]]</f>
        <v>50875</v>
      </c>
      <c r="K9342" s="4">
        <v>11</v>
      </c>
      <c r="L9342" s="4">
        <v>2014</v>
      </c>
      <c r="M9342" t="str">
        <f>INDEX(RoutesPivot[DepAirport],MATCH($C9342,RoutesPivot[[RouteID]:[RouteID]],0))</f>
        <v>ORD</v>
      </c>
      <c r="N9342" t="str">
        <f>INDEX(RoutesPivot[AirportID],MATCH($C9342,RoutesPivot[[RouteID]:[RouteID]],0))</f>
        <v>JFK</v>
      </c>
      <c r="O9342">
        <f>INDEX(RoutesPivot[Distance],MATCH($C9342,RoutesPivot[[RouteID]:[RouteID]],0))</f>
        <v>619</v>
      </c>
      <c r="P9342">
        <f>INDEX(RoutesPivot[ListPrice],MATCH($C9342,RoutesPivot[[RouteID]:[RouteID]],0))</f>
        <v>250</v>
      </c>
      <c r="Q9342" t="str">
        <f>INDEX(AirportPivot[AirportName],MATCH($N9342,AirportPivot[[AirportID]:[AirportID]],0))</f>
        <v>John F Kennedy International</v>
      </c>
      <c r="R9342">
        <f>INDEX(AirportPivot[Gates (number of available)],MATCH($N9342,AirportPivot[[AirportID]:[AirportID]],0))</f>
        <v>120</v>
      </c>
    </row>
    <row r="9343" spans="1:18" x14ac:dyDescent="0.25">
      <c r="A9343" s="3" t="s">
        <v>9375</v>
      </c>
      <c r="B9343" s="12">
        <v>42266</v>
      </c>
      <c r="C9343" s="4" t="s">
        <v>27</v>
      </c>
      <c r="D9343" s="4">
        <v>7.5</v>
      </c>
      <c r="E9343" s="4">
        <v>197</v>
      </c>
      <c r="F9343" s="5">
        <v>0.35416666666666669</v>
      </c>
      <c r="G9343" s="6">
        <v>200</v>
      </c>
      <c r="H9343" s="7">
        <v>33000</v>
      </c>
      <c r="I9343" s="7">
        <f>FlightsPivot[[#This Row],[Total Fare]]*10%</f>
        <v>3300</v>
      </c>
      <c r="J9343" s="7">
        <f>FlightsPivot[[#This Row],[Total Fare]]+FlightsPivot[[#This Row],[10% tax ]]</f>
        <v>36300</v>
      </c>
      <c r="K9343" s="4">
        <v>9</v>
      </c>
      <c r="L9343" s="4">
        <v>2015</v>
      </c>
      <c r="M9343" t="str">
        <f>INDEX(RoutesPivot[DepAirport],MATCH($C9343,RoutesPivot[[RouteID]:[RouteID]],0))</f>
        <v>ORD</v>
      </c>
      <c r="N9343" t="str">
        <f>INDEX(RoutesPivot[AirportID],MATCH($C9343,RoutesPivot[[RouteID]:[RouteID]],0))</f>
        <v>ATL</v>
      </c>
      <c r="O9343">
        <f>INDEX(RoutesPivot[Distance],MATCH($C9343,RoutesPivot[[RouteID]:[RouteID]],0))</f>
        <v>510</v>
      </c>
      <c r="P9343">
        <f>INDEX(RoutesPivot[ListPrice],MATCH($C9343,RoutesPivot[[RouteID]:[RouteID]],0))</f>
        <v>200</v>
      </c>
      <c r="Q9343" t="str">
        <f>INDEX(AirportPivot[AirportName],MATCH($N9343,AirportPivot[[AirportID]:[AirportID]],0))</f>
        <v>Hartsfield-Jackson Atlanta International</v>
      </c>
      <c r="R9343">
        <f>INDEX(AirportPivot[Gates (number of available)],MATCH($N9343,AirportPivot[[AirportID]:[AirportID]],0))</f>
        <v>100</v>
      </c>
    </row>
    <row r="9344" spans="1:18" x14ac:dyDescent="0.25">
      <c r="A9344" s="3" t="s">
        <v>9376</v>
      </c>
      <c r="B9344" s="12">
        <v>42324</v>
      </c>
      <c r="C9344" s="4" t="s">
        <v>11</v>
      </c>
      <c r="D9344" s="4">
        <v>1.2</v>
      </c>
      <c r="E9344" s="4">
        <v>111</v>
      </c>
      <c r="F9344" s="5">
        <v>0.5</v>
      </c>
      <c r="G9344" s="6">
        <v>300</v>
      </c>
      <c r="H9344" s="7">
        <v>55500</v>
      </c>
      <c r="I9344" s="7">
        <f>FlightsPivot[[#This Row],[Total Fare]]*10%</f>
        <v>5550</v>
      </c>
      <c r="J9344" s="7">
        <f>FlightsPivot[[#This Row],[Total Fare]]+FlightsPivot[[#This Row],[10% tax ]]</f>
        <v>61050</v>
      </c>
      <c r="K9344" s="4">
        <v>11</v>
      </c>
      <c r="L9344" s="4">
        <v>2015</v>
      </c>
      <c r="M9344" t="str">
        <f>INDEX(RoutesPivot[DepAirport],MATCH($C9344,RoutesPivot[[RouteID]:[RouteID]],0))</f>
        <v>ORD</v>
      </c>
      <c r="N9344" t="str">
        <f>INDEX(RoutesPivot[AirportID],MATCH($C9344,RoutesPivot[[RouteID]:[RouteID]],0))</f>
        <v>BOS</v>
      </c>
      <c r="O9344">
        <f>INDEX(RoutesPivot[Distance],MATCH($C9344,RoutesPivot[[RouteID]:[RouteID]],0))</f>
        <v>730</v>
      </c>
      <c r="P9344">
        <f>INDEX(RoutesPivot[ListPrice],MATCH($C9344,RoutesPivot[[RouteID]:[RouteID]],0))</f>
        <v>300</v>
      </c>
      <c r="Q9344" t="str">
        <f>INDEX(AirportPivot[AirportName],MATCH($N9344,AirportPivot[[AirportID]:[AirportID]],0))</f>
        <v>General Edward Lawrence Logan International</v>
      </c>
      <c r="R9344">
        <f>INDEX(AirportPivot[Gates (number of available)],MATCH($N9344,AirportPivot[[AirportID]:[AirportID]],0))</f>
        <v>63</v>
      </c>
    </row>
    <row r="9345" spans="1:18" x14ac:dyDescent="0.25">
      <c r="A9345" s="3" t="s">
        <v>9377</v>
      </c>
      <c r="B9345" s="12">
        <v>41716</v>
      </c>
      <c r="C9345" s="4" t="s">
        <v>17</v>
      </c>
      <c r="D9345" s="4">
        <v>2.6</v>
      </c>
      <c r="E9345" s="4">
        <v>158</v>
      </c>
      <c r="F9345" s="5">
        <v>0.29166666666666669</v>
      </c>
      <c r="G9345" s="6">
        <v>350</v>
      </c>
      <c r="H9345" s="7">
        <v>57750</v>
      </c>
      <c r="I9345" s="7">
        <f>FlightsPivot[[#This Row],[Total Fare]]*10%</f>
        <v>5775</v>
      </c>
      <c r="J9345" s="7">
        <f>FlightsPivot[[#This Row],[Total Fare]]+FlightsPivot[[#This Row],[10% tax ]]</f>
        <v>63525</v>
      </c>
      <c r="K9345" s="4">
        <v>3</v>
      </c>
      <c r="L9345" s="4">
        <v>2014</v>
      </c>
      <c r="M9345" t="str">
        <f>INDEX(RoutesPivot[DepAirport],MATCH($C9345,RoutesPivot[[RouteID]:[RouteID]],0))</f>
        <v>ORD</v>
      </c>
      <c r="N9345" t="str">
        <f>INDEX(RoutesPivot[AirportID],MATCH($C9345,RoutesPivot[[RouteID]:[RouteID]],0))</f>
        <v>LAX</v>
      </c>
      <c r="O9345">
        <f>INDEX(RoutesPivot[Distance],MATCH($C9345,RoutesPivot[[RouteID]:[RouteID]],0))</f>
        <v>1518</v>
      </c>
      <c r="P9345">
        <f>INDEX(RoutesPivot[ListPrice],MATCH($C9345,RoutesPivot[[RouteID]:[RouteID]],0))</f>
        <v>350</v>
      </c>
      <c r="Q9345" t="str">
        <f>INDEX(AirportPivot[AirportName],MATCH($N9345,AirportPivot[[AirportID]:[AirportID]],0))</f>
        <v>Los Angeles International</v>
      </c>
      <c r="R9345">
        <f>INDEX(AirportPivot[Gates (number of available)],MATCH($N9345,AirportPivot[[AirportID]:[AirportID]],0))</f>
        <v>86</v>
      </c>
    </row>
    <row r="9346" spans="1:18" x14ac:dyDescent="0.25">
      <c r="A9346" s="3" t="s">
        <v>9378</v>
      </c>
      <c r="B9346" s="12">
        <v>42038</v>
      </c>
      <c r="C9346" s="4" t="s">
        <v>21</v>
      </c>
      <c r="D9346" s="4">
        <v>1.4</v>
      </c>
      <c r="E9346" s="4">
        <v>23</v>
      </c>
      <c r="F9346" s="5">
        <v>0.875</v>
      </c>
      <c r="G9346" s="6">
        <v>125</v>
      </c>
      <c r="H9346" s="7">
        <v>23125</v>
      </c>
      <c r="I9346" s="7">
        <f>FlightsPivot[[#This Row],[Total Fare]]*10%</f>
        <v>2312.5</v>
      </c>
      <c r="J9346" s="7">
        <f>FlightsPivot[[#This Row],[Total Fare]]+FlightsPivot[[#This Row],[10% tax ]]</f>
        <v>25437.5</v>
      </c>
      <c r="K9346" s="4">
        <v>2</v>
      </c>
      <c r="L9346" s="4">
        <v>2015</v>
      </c>
      <c r="M9346" t="str">
        <f>INDEX(RoutesPivot[DepAirport],MATCH($C9346,RoutesPivot[[RouteID]:[RouteID]],0))</f>
        <v>ORD</v>
      </c>
      <c r="N9346" t="str">
        <f>INDEX(RoutesPivot[AirportID],MATCH($C9346,RoutesPivot[[RouteID]:[RouteID]],0))</f>
        <v>CLT</v>
      </c>
      <c r="O9346">
        <f>INDEX(RoutesPivot[Distance],MATCH($C9346,RoutesPivot[[RouteID]:[RouteID]],0))</f>
        <v>700</v>
      </c>
      <c r="P9346">
        <f>INDEX(RoutesPivot[ListPrice],MATCH($C9346,RoutesPivot[[RouteID]:[RouteID]],0))</f>
        <v>125</v>
      </c>
      <c r="Q9346" t="str">
        <f>INDEX(AirportPivot[AirportName],MATCH($N9346,AirportPivot[[AirportID]:[AirportID]],0))</f>
        <v>Charlotte/Douglas International</v>
      </c>
      <c r="R9346">
        <f>INDEX(AirportPivot[Gates (number of available)],MATCH($N9346,AirportPivot[[AirportID]:[AirportID]],0))</f>
        <v>65</v>
      </c>
    </row>
    <row r="9347" spans="1:18" x14ac:dyDescent="0.25">
      <c r="A9347" s="3" t="s">
        <v>9379</v>
      </c>
      <c r="B9347" s="12">
        <v>42221</v>
      </c>
      <c r="C9347" s="4" t="s">
        <v>98</v>
      </c>
      <c r="D9347" s="4">
        <v>2.2000000000000002</v>
      </c>
      <c r="E9347" s="4">
        <v>138</v>
      </c>
      <c r="F9347" s="5">
        <v>0.6875</v>
      </c>
      <c r="G9347" s="6">
        <v>302.5</v>
      </c>
      <c r="H9347" s="7">
        <v>55962.5</v>
      </c>
      <c r="I9347" s="7">
        <f>FlightsPivot[[#This Row],[Total Fare]]*10%</f>
        <v>5596.25</v>
      </c>
      <c r="J9347" s="7">
        <f>FlightsPivot[[#This Row],[Total Fare]]+FlightsPivot[[#This Row],[10% tax ]]</f>
        <v>61558.75</v>
      </c>
      <c r="K9347" s="4">
        <v>8</v>
      </c>
      <c r="L9347" s="4">
        <v>2015</v>
      </c>
      <c r="M9347" t="str">
        <f>INDEX(RoutesPivot[DepAirport],MATCH($C9347,RoutesPivot[[RouteID]:[RouteID]],0))</f>
        <v>ORD</v>
      </c>
      <c r="N9347" t="str">
        <f>INDEX(RoutesPivot[AirportID],MATCH($C9347,RoutesPivot[[RouteID]:[RouteID]],0))</f>
        <v>PHL</v>
      </c>
      <c r="O9347">
        <f>INDEX(RoutesPivot[Distance],MATCH($C9347,RoutesPivot[[RouteID]:[RouteID]],0))</f>
        <v>580</v>
      </c>
      <c r="P9347">
        <f>INDEX(RoutesPivot[ListPrice],MATCH($C9347,RoutesPivot[[RouteID]:[RouteID]],0))</f>
        <v>275</v>
      </c>
      <c r="Q9347" t="str">
        <f>INDEX(AirportPivot[AirportName],MATCH($N9347,AirportPivot[[AirportID]:[AirportID]],0))</f>
        <v>Philadelphia International</v>
      </c>
      <c r="R9347">
        <f>INDEX(AirportPivot[Gates (number of available)],MATCH($N9347,AirportPivot[[AirportID]:[AirportID]],0))</f>
        <v>89</v>
      </c>
    </row>
    <row r="9348" spans="1:18" x14ac:dyDescent="0.25">
      <c r="A9348" s="3" t="s">
        <v>9380</v>
      </c>
      <c r="B9348" s="12">
        <v>41918</v>
      </c>
      <c r="C9348" s="4" t="s">
        <v>17</v>
      </c>
      <c r="D9348" s="4">
        <v>4.9000000000000004</v>
      </c>
      <c r="E9348" s="4">
        <v>206</v>
      </c>
      <c r="F9348" s="5">
        <v>0.41666666666666669</v>
      </c>
      <c r="G9348" s="6">
        <v>350</v>
      </c>
      <c r="H9348" s="7">
        <v>57750</v>
      </c>
      <c r="I9348" s="7">
        <f>FlightsPivot[[#This Row],[Total Fare]]*10%</f>
        <v>5775</v>
      </c>
      <c r="J9348" s="7">
        <f>FlightsPivot[[#This Row],[Total Fare]]+FlightsPivot[[#This Row],[10% tax ]]</f>
        <v>63525</v>
      </c>
      <c r="K9348" s="4">
        <v>10</v>
      </c>
      <c r="L9348" s="4">
        <v>2014</v>
      </c>
      <c r="M9348" t="str">
        <f>INDEX(RoutesPivot[DepAirport],MATCH($C9348,RoutesPivot[[RouteID]:[RouteID]],0))</f>
        <v>ORD</v>
      </c>
      <c r="N9348" t="str">
        <f>INDEX(RoutesPivot[AirportID],MATCH($C9348,RoutesPivot[[RouteID]:[RouteID]],0))</f>
        <v>LAX</v>
      </c>
      <c r="O9348">
        <f>INDEX(RoutesPivot[Distance],MATCH($C9348,RoutesPivot[[RouteID]:[RouteID]],0))</f>
        <v>1518</v>
      </c>
      <c r="P9348">
        <f>INDEX(RoutesPivot[ListPrice],MATCH($C9348,RoutesPivot[[RouteID]:[RouteID]],0))</f>
        <v>350</v>
      </c>
      <c r="Q9348" t="str">
        <f>INDEX(AirportPivot[AirportName],MATCH($N9348,AirportPivot[[AirportID]:[AirportID]],0))</f>
        <v>Los Angeles International</v>
      </c>
      <c r="R9348">
        <f>INDEX(AirportPivot[Gates (number of available)],MATCH($N9348,AirportPivot[[AirportID]:[AirportID]],0))</f>
        <v>86</v>
      </c>
    </row>
    <row r="9349" spans="1:18" x14ac:dyDescent="0.25">
      <c r="A9349" s="3" t="s">
        <v>9381</v>
      </c>
      <c r="B9349" s="12">
        <v>42175</v>
      </c>
      <c r="C9349" s="4" t="s">
        <v>50</v>
      </c>
      <c r="D9349" s="4">
        <v>2.5</v>
      </c>
      <c r="E9349" s="4">
        <v>7</v>
      </c>
      <c r="F9349" s="5">
        <v>0.79166666666666663</v>
      </c>
      <c r="G9349" s="6">
        <v>302.5</v>
      </c>
      <c r="H9349" s="7">
        <v>55962.5</v>
      </c>
      <c r="I9349" s="7">
        <f>FlightsPivot[[#This Row],[Total Fare]]*10%</f>
        <v>5596.25</v>
      </c>
      <c r="J9349" s="7">
        <f>FlightsPivot[[#This Row],[Total Fare]]+FlightsPivot[[#This Row],[10% tax ]]</f>
        <v>61558.75</v>
      </c>
      <c r="K9349" s="4">
        <v>6</v>
      </c>
      <c r="L9349" s="4">
        <v>2015</v>
      </c>
      <c r="M9349" t="str">
        <f>INDEX(RoutesPivot[DepAirport],MATCH($C9349,RoutesPivot[[RouteID]:[RouteID]],0))</f>
        <v>ORD</v>
      </c>
      <c r="N9349" t="str">
        <f>INDEX(RoutesPivot[AirportID],MATCH($C9349,RoutesPivot[[RouteID]:[RouteID]],0))</f>
        <v>LGA</v>
      </c>
      <c r="O9349">
        <f>INDEX(RoutesPivot[Distance],MATCH($C9349,RoutesPivot[[RouteID]:[RouteID]],0))</f>
        <v>610</v>
      </c>
      <c r="P9349">
        <f>INDEX(RoutesPivot[ListPrice],MATCH($C9349,RoutesPivot[[RouteID]:[RouteID]],0))</f>
        <v>275</v>
      </c>
      <c r="Q9349" t="str">
        <f>INDEX(AirportPivot[AirportName],MATCH($N9349,AirportPivot[[AirportID]:[AirportID]],0))</f>
        <v>Laguardia</v>
      </c>
      <c r="R9349">
        <f>INDEX(AirportPivot[Gates (number of available)],MATCH($N9349,AirportPivot[[AirportID]:[AirportID]],0))</f>
        <v>66</v>
      </c>
    </row>
    <row r="9350" spans="1:18" x14ac:dyDescent="0.25">
      <c r="A9350" s="3" t="s">
        <v>9382</v>
      </c>
      <c r="B9350" s="12">
        <v>41783</v>
      </c>
      <c r="C9350" s="4" t="s">
        <v>47</v>
      </c>
      <c r="D9350" s="4">
        <v>0.5</v>
      </c>
      <c r="E9350" s="4">
        <v>17</v>
      </c>
      <c r="F9350" s="5">
        <v>0.70833333333333337</v>
      </c>
      <c r="G9350" s="6">
        <v>250</v>
      </c>
      <c r="H9350" s="7">
        <v>46250</v>
      </c>
      <c r="I9350" s="7">
        <f>FlightsPivot[[#This Row],[Total Fare]]*10%</f>
        <v>4625</v>
      </c>
      <c r="J9350" s="7">
        <f>FlightsPivot[[#This Row],[Total Fare]]+FlightsPivot[[#This Row],[10% tax ]]</f>
        <v>50875</v>
      </c>
      <c r="K9350" s="4">
        <v>5</v>
      </c>
      <c r="L9350" s="4">
        <v>2014</v>
      </c>
      <c r="M9350" t="str">
        <f>INDEX(RoutesPivot[DepAirport],MATCH($C9350,RoutesPivot[[RouteID]:[RouteID]],0))</f>
        <v>ORD</v>
      </c>
      <c r="N9350" t="str">
        <f>INDEX(RoutesPivot[AirportID],MATCH($C9350,RoutesPivot[[RouteID]:[RouteID]],0))</f>
        <v>PHX</v>
      </c>
      <c r="O9350">
        <f>INDEX(RoutesPivot[Distance],MATCH($C9350,RoutesPivot[[RouteID]:[RouteID]],0))</f>
        <v>1200</v>
      </c>
      <c r="P9350">
        <f>INDEX(RoutesPivot[ListPrice],MATCH($C9350,RoutesPivot[[RouteID]:[RouteID]],0))</f>
        <v>250</v>
      </c>
      <c r="Q9350" t="str">
        <f>INDEX(AirportPivot[AirportName],MATCH($N9350,AirportPivot[[AirportID]:[AirportID]],0))</f>
        <v>Phoenix Sky Harbor International</v>
      </c>
      <c r="R9350">
        <f>INDEX(AirportPivot[Gates (number of available)],MATCH($N9350,AirportPivot[[AirportID]:[AirportID]],0))</f>
        <v>60</v>
      </c>
    </row>
    <row r="9351" spans="1:18" x14ac:dyDescent="0.25">
      <c r="A9351" s="3" t="s">
        <v>9383</v>
      </c>
      <c r="B9351" s="12">
        <v>42232</v>
      </c>
      <c r="C9351" s="4" t="s">
        <v>13</v>
      </c>
      <c r="D9351" s="4">
        <v>2.7</v>
      </c>
      <c r="E9351" s="4">
        <v>200</v>
      </c>
      <c r="F9351" s="5">
        <v>0.29166666666666669</v>
      </c>
      <c r="G9351" s="6">
        <v>275</v>
      </c>
      <c r="H9351" s="7">
        <v>45375</v>
      </c>
      <c r="I9351" s="7">
        <f>FlightsPivot[[#This Row],[Total Fare]]*10%</f>
        <v>4537.5</v>
      </c>
      <c r="J9351" s="7">
        <f>FlightsPivot[[#This Row],[Total Fare]]+FlightsPivot[[#This Row],[10% tax ]]</f>
        <v>49912.5</v>
      </c>
      <c r="K9351" s="4">
        <v>8</v>
      </c>
      <c r="L9351" s="4">
        <v>2015</v>
      </c>
      <c r="M9351" t="str">
        <f>INDEX(RoutesPivot[DepAirport],MATCH($C9351,RoutesPivot[[RouteID]:[RouteID]],0))</f>
        <v>ORD</v>
      </c>
      <c r="N9351" t="str">
        <f>INDEX(RoutesPivot[AirportID],MATCH($C9351,RoutesPivot[[RouteID]:[RouteID]],0))</f>
        <v>JFK</v>
      </c>
      <c r="O9351">
        <f>INDEX(RoutesPivot[Distance],MATCH($C9351,RoutesPivot[[RouteID]:[RouteID]],0))</f>
        <v>619</v>
      </c>
      <c r="P9351">
        <f>INDEX(RoutesPivot[ListPrice],MATCH($C9351,RoutesPivot[[RouteID]:[RouteID]],0))</f>
        <v>250</v>
      </c>
      <c r="Q9351" t="str">
        <f>INDEX(AirportPivot[AirportName],MATCH($N9351,AirportPivot[[AirportID]:[AirportID]],0))</f>
        <v>John F Kennedy International</v>
      </c>
      <c r="R9351">
        <f>INDEX(AirportPivot[Gates (number of available)],MATCH($N9351,AirportPivot[[AirportID]:[AirportID]],0))</f>
        <v>120</v>
      </c>
    </row>
    <row r="9352" spans="1:18" x14ac:dyDescent="0.25">
      <c r="A9352" s="3" t="s">
        <v>9384</v>
      </c>
      <c r="B9352" s="12">
        <v>41804</v>
      </c>
      <c r="C9352" s="4" t="s">
        <v>17</v>
      </c>
      <c r="D9352" s="4">
        <v>4.4000000000000004</v>
      </c>
      <c r="E9352" s="4">
        <v>101</v>
      </c>
      <c r="F9352" s="5">
        <v>0.70833333333333337</v>
      </c>
      <c r="G9352" s="6">
        <v>385</v>
      </c>
      <c r="H9352" s="7">
        <v>71225</v>
      </c>
      <c r="I9352" s="7">
        <f>FlightsPivot[[#This Row],[Total Fare]]*10%</f>
        <v>7122.5</v>
      </c>
      <c r="J9352" s="7">
        <f>FlightsPivot[[#This Row],[Total Fare]]+FlightsPivot[[#This Row],[10% tax ]]</f>
        <v>78347.5</v>
      </c>
      <c r="K9352" s="4">
        <v>6</v>
      </c>
      <c r="L9352" s="4">
        <v>2014</v>
      </c>
      <c r="M9352" t="str">
        <f>INDEX(RoutesPivot[DepAirport],MATCH($C9352,RoutesPivot[[RouteID]:[RouteID]],0))</f>
        <v>ORD</v>
      </c>
      <c r="N9352" t="str">
        <f>INDEX(RoutesPivot[AirportID],MATCH($C9352,RoutesPivot[[RouteID]:[RouteID]],0))</f>
        <v>LAX</v>
      </c>
      <c r="O9352">
        <f>INDEX(RoutesPivot[Distance],MATCH($C9352,RoutesPivot[[RouteID]:[RouteID]],0))</f>
        <v>1518</v>
      </c>
      <c r="P9352">
        <f>INDEX(RoutesPivot[ListPrice],MATCH($C9352,RoutesPivot[[RouteID]:[RouteID]],0))</f>
        <v>350</v>
      </c>
      <c r="Q9352" t="str">
        <f>INDEX(AirportPivot[AirportName],MATCH($N9352,AirportPivot[[AirportID]:[AirportID]],0))</f>
        <v>Los Angeles International</v>
      </c>
      <c r="R9352">
        <f>INDEX(AirportPivot[Gates (number of available)],MATCH($N9352,AirportPivot[[AirportID]:[AirportID]],0))</f>
        <v>86</v>
      </c>
    </row>
    <row r="9353" spans="1:18" x14ac:dyDescent="0.25">
      <c r="A9353" s="3" t="s">
        <v>9385</v>
      </c>
      <c r="B9353" s="12">
        <v>41878</v>
      </c>
      <c r="C9353" s="4" t="s">
        <v>98</v>
      </c>
      <c r="D9353" s="4">
        <v>3.3</v>
      </c>
      <c r="E9353" s="4">
        <v>72</v>
      </c>
      <c r="F9353" s="5">
        <v>0.75</v>
      </c>
      <c r="G9353" s="6">
        <v>302.5</v>
      </c>
      <c r="H9353" s="7">
        <v>54752.5</v>
      </c>
      <c r="I9353" s="7">
        <f>FlightsPivot[[#This Row],[Total Fare]]*10%</f>
        <v>5475.25</v>
      </c>
      <c r="J9353" s="7">
        <f>FlightsPivot[[#This Row],[Total Fare]]+FlightsPivot[[#This Row],[10% tax ]]</f>
        <v>60227.75</v>
      </c>
      <c r="K9353" s="4">
        <v>8</v>
      </c>
      <c r="L9353" s="4">
        <v>2014</v>
      </c>
      <c r="M9353" t="str">
        <f>INDEX(RoutesPivot[DepAirport],MATCH($C9353,RoutesPivot[[RouteID]:[RouteID]],0))</f>
        <v>ORD</v>
      </c>
      <c r="N9353" t="str">
        <f>INDEX(RoutesPivot[AirportID],MATCH($C9353,RoutesPivot[[RouteID]:[RouteID]],0))</f>
        <v>PHL</v>
      </c>
      <c r="O9353">
        <f>INDEX(RoutesPivot[Distance],MATCH($C9353,RoutesPivot[[RouteID]:[RouteID]],0))</f>
        <v>580</v>
      </c>
      <c r="P9353">
        <f>INDEX(RoutesPivot[ListPrice],MATCH($C9353,RoutesPivot[[RouteID]:[RouteID]],0))</f>
        <v>275</v>
      </c>
      <c r="Q9353" t="str">
        <f>INDEX(AirportPivot[AirportName],MATCH($N9353,AirportPivot[[AirportID]:[AirportID]],0))</f>
        <v>Philadelphia International</v>
      </c>
      <c r="R9353">
        <f>INDEX(AirportPivot[Gates (number of available)],MATCH($N9353,AirportPivot[[AirportID]:[AirportID]],0))</f>
        <v>89</v>
      </c>
    </row>
    <row r="9354" spans="1:18" x14ac:dyDescent="0.25">
      <c r="A9354" s="3" t="s">
        <v>9386</v>
      </c>
      <c r="B9354" s="12">
        <v>41775</v>
      </c>
      <c r="C9354" s="4" t="s">
        <v>25</v>
      </c>
      <c r="D9354" s="4">
        <v>2.1</v>
      </c>
      <c r="E9354" s="4">
        <v>56</v>
      </c>
      <c r="F9354" s="5">
        <v>0.70833333333333337</v>
      </c>
      <c r="G9354" s="6">
        <v>200</v>
      </c>
      <c r="H9354" s="7">
        <v>33000</v>
      </c>
      <c r="I9354" s="7">
        <f>FlightsPivot[[#This Row],[Total Fare]]*10%</f>
        <v>3300</v>
      </c>
      <c r="J9354" s="7">
        <f>FlightsPivot[[#This Row],[Total Fare]]+FlightsPivot[[#This Row],[10% tax ]]</f>
        <v>36300</v>
      </c>
      <c r="K9354" s="4">
        <v>5</v>
      </c>
      <c r="L9354" s="4">
        <v>2014</v>
      </c>
      <c r="M9354" t="str">
        <f>INDEX(RoutesPivot[DepAirport],MATCH($C9354,RoutesPivot[[RouteID]:[RouteID]],0))</f>
        <v>ORD</v>
      </c>
      <c r="N9354" t="str">
        <f>INDEX(RoutesPivot[AirportID],MATCH($C9354,RoutesPivot[[RouteID]:[RouteID]],0))</f>
        <v>DFW</v>
      </c>
      <c r="O9354">
        <f>INDEX(RoutesPivot[Distance],MATCH($C9354,RoutesPivot[[RouteID]:[RouteID]],0))</f>
        <v>700</v>
      </c>
      <c r="P9354">
        <f>INDEX(RoutesPivot[ListPrice],MATCH($C9354,RoutesPivot[[RouteID]:[RouteID]],0))</f>
        <v>200</v>
      </c>
      <c r="Q9354" t="str">
        <f>INDEX(AirportPivot[AirportName],MATCH($N9354,AirportPivot[[AirportID]:[AirportID]],0))</f>
        <v>Dallas/Fort Worth International</v>
      </c>
      <c r="R9354">
        <f>INDEX(AirportPivot[Gates (number of available)],MATCH($N9354,AirportPivot[[AirportID]:[AirportID]],0))</f>
        <v>130</v>
      </c>
    </row>
    <row r="9355" spans="1:18" x14ac:dyDescent="0.25">
      <c r="A9355" s="3" t="s">
        <v>9387</v>
      </c>
      <c r="B9355" s="12">
        <v>41930</v>
      </c>
      <c r="C9355" s="4" t="s">
        <v>19</v>
      </c>
      <c r="D9355" s="4">
        <v>0</v>
      </c>
      <c r="E9355" s="4">
        <v>10</v>
      </c>
      <c r="F9355" s="5">
        <v>0.79166666666666663</v>
      </c>
      <c r="G9355" s="6">
        <v>200</v>
      </c>
      <c r="H9355" s="7">
        <v>37000</v>
      </c>
      <c r="I9355" s="7">
        <f>FlightsPivot[[#This Row],[Total Fare]]*10%</f>
        <v>3700</v>
      </c>
      <c r="J9355" s="7">
        <f>FlightsPivot[[#This Row],[Total Fare]]+FlightsPivot[[#This Row],[10% tax ]]</f>
        <v>40700</v>
      </c>
      <c r="K9355" s="4">
        <v>10</v>
      </c>
      <c r="L9355" s="4">
        <v>2014</v>
      </c>
      <c r="M9355" t="str">
        <f>INDEX(RoutesPivot[DepAirport],MATCH($C9355,RoutesPivot[[RouteID]:[RouteID]],0))</f>
        <v>ORD</v>
      </c>
      <c r="N9355" t="str">
        <f>INDEX(RoutesPivot[AirportID],MATCH($C9355,RoutesPivot[[RouteID]:[RouteID]],0))</f>
        <v>IAH</v>
      </c>
      <c r="O9355">
        <f>INDEX(RoutesPivot[Distance],MATCH($C9355,RoutesPivot[[RouteID]:[RouteID]],0))</f>
        <v>800</v>
      </c>
      <c r="P9355">
        <f>INDEX(RoutesPivot[ListPrice],MATCH($C9355,RoutesPivot[[RouteID]:[RouteID]],0))</f>
        <v>200</v>
      </c>
      <c r="Q9355" t="str">
        <f>INDEX(AirportPivot[AirportName],MATCH($N9355,AirportPivot[[AirportID]:[AirportID]],0))</f>
        <v>George Bush Intercontinental/Houston</v>
      </c>
      <c r="R9355">
        <f>INDEX(AirportPivot[Gates (number of available)],MATCH($N9355,AirportPivot[[AirportID]:[AirportID]],0))</f>
        <v>80</v>
      </c>
    </row>
    <row r="9356" spans="1:18" x14ac:dyDescent="0.25">
      <c r="A9356" s="3" t="s">
        <v>9388</v>
      </c>
      <c r="B9356" s="12">
        <v>42222</v>
      </c>
      <c r="C9356" s="4" t="s">
        <v>13</v>
      </c>
      <c r="D9356" s="4">
        <v>2.6</v>
      </c>
      <c r="E9356" s="4">
        <v>51</v>
      </c>
      <c r="F9356" s="5">
        <v>0.375</v>
      </c>
      <c r="G9356" s="6">
        <v>275</v>
      </c>
      <c r="H9356" s="7">
        <v>45375</v>
      </c>
      <c r="I9356" s="7">
        <f>FlightsPivot[[#This Row],[Total Fare]]*10%</f>
        <v>4537.5</v>
      </c>
      <c r="J9356" s="7">
        <f>FlightsPivot[[#This Row],[Total Fare]]+FlightsPivot[[#This Row],[10% tax ]]</f>
        <v>49912.5</v>
      </c>
      <c r="K9356" s="4">
        <v>8</v>
      </c>
      <c r="L9356" s="4">
        <v>2015</v>
      </c>
      <c r="M9356" t="str">
        <f>INDEX(RoutesPivot[DepAirport],MATCH($C9356,RoutesPivot[[RouteID]:[RouteID]],0))</f>
        <v>ORD</v>
      </c>
      <c r="N9356" t="str">
        <f>INDEX(RoutesPivot[AirportID],MATCH($C9356,RoutesPivot[[RouteID]:[RouteID]],0))</f>
        <v>JFK</v>
      </c>
      <c r="O9356">
        <f>INDEX(RoutesPivot[Distance],MATCH($C9356,RoutesPivot[[RouteID]:[RouteID]],0))</f>
        <v>619</v>
      </c>
      <c r="P9356">
        <f>INDEX(RoutesPivot[ListPrice],MATCH($C9356,RoutesPivot[[RouteID]:[RouteID]],0))</f>
        <v>250</v>
      </c>
      <c r="Q9356" t="str">
        <f>INDEX(AirportPivot[AirportName],MATCH($N9356,AirportPivot[[AirportID]:[AirportID]],0))</f>
        <v>John F Kennedy International</v>
      </c>
      <c r="R9356">
        <f>INDEX(AirportPivot[Gates (number of available)],MATCH($N9356,AirportPivot[[AirportID]:[AirportID]],0))</f>
        <v>120</v>
      </c>
    </row>
    <row r="9357" spans="1:18" x14ac:dyDescent="0.25">
      <c r="A9357" s="3" t="s">
        <v>9389</v>
      </c>
      <c r="B9357" s="12">
        <v>41809</v>
      </c>
      <c r="C9357" s="4" t="s">
        <v>25</v>
      </c>
      <c r="D9357" s="4">
        <v>1.4</v>
      </c>
      <c r="E9357" s="4">
        <v>95</v>
      </c>
      <c r="F9357" s="5">
        <v>0.5</v>
      </c>
      <c r="G9357" s="6">
        <v>220</v>
      </c>
      <c r="H9357" s="7">
        <v>40700</v>
      </c>
      <c r="I9357" s="7">
        <f>FlightsPivot[[#This Row],[Total Fare]]*10%</f>
        <v>4070</v>
      </c>
      <c r="J9357" s="7">
        <f>FlightsPivot[[#This Row],[Total Fare]]+FlightsPivot[[#This Row],[10% tax ]]</f>
        <v>44770</v>
      </c>
      <c r="K9357" s="4">
        <v>6</v>
      </c>
      <c r="L9357" s="4">
        <v>2014</v>
      </c>
      <c r="M9357" t="str">
        <f>INDEX(RoutesPivot[DepAirport],MATCH($C9357,RoutesPivot[[RouteID]:[RouteID]],0))</f>
        <v>ORD</v>
      </c>
      <c r="N9357" t="str">
        <f>INDEX(RoutesPivot[AirportID],MATCH($C9357,RoutesPivot[[RouteID]:[RouteID]],0))</f>
        <v>DFW</v>
      </c>
      <c r="O9357">
        <f>INDEX(RoutesPivot[Distance],MATCH($C9357,RoutesPivot[[RouteID]:[RouteID]],0))</f>
        <v>700</v>
      </c>
      <c r="P9357">
        <f>INDEX(RoutesPivot[ListPrice],MATCH($C9357,RoutesPivot[[RouteID]:[RouteID]],0))</f>
        <v>200</v>
      </c>
      <c r="Q9357" t="str">
        <f>INDEX(AirportPivot[AirportName],MATCH($N9357,AirportPivot[[AirportID]:[AirportID]],0))</f>
        <v>Dallas/Fort Worth International</v>
      </c>
      <c r="R9357">
        <f>INDEX(AirportPivot[Gates (number of available)],MATCH($N9357,AirportPivot[[AirportID]:[AirportID]],0))</f>
        <v>130</v>
      </c>
    </row>
    <row r="9358" spans="1:18" x14ac:dyDescent="0.25">
      <c r="A9358" s="3" t="s">
        <v>9390</v>
      </c>
      <c r="B9358" s="12">
        <v>42365</v>
      </c>
      <c r="C9358" s="4" t="s">
        <v>19</v>
      </c>
      <c r="D9358" s="4">
        <v>6</v>
      </c>
      <c r="E9358" s="4">
        <v>130</v>
      </c>
      <c r="F9358" s="5">
        <v>0.45833333333333331</v>
      </c>
      <c r="G9358" s="6">
        <v>280</v>
      </c>
      <c r="H9358" s="7">
        <v>51800</v>
      </c>
      <c r="I9358" s="7">
        <f>FlightsPivot[[#This Row],[Total Fare]]*10%</f>
        <v>5180</v>
      </c>
      <c r="J9358" s="7">
        <f>FlightsPivot[[#This Row],[Total Fare]]+FlightsPivot[[#This Row],[10% tax ]]</f>
        <v>56980</v>
      </c>
      <c r="K9358" s="4">
        <v>12</v>
      </c>
      <c r="L9358" s="4">
        <v>2015</v>
      </c>
      <c r="M9358" t="str">
        <f>INDEX(RoutesPivot[DepAirport],MATCH($C9358,RoutesPivot[[RouteID]:[RouteID]],0))</f>
        <v>ORD</v>
      </c>
      <c r="N9358" t="str">
        <f>INDEX(RoutesPivot[AirportID],MATCH($C9358,RoutesPivot[[RouteID]:[RouteID]],0))</f>
        <v>IAH</v>
      </c>
      <c r="O9358">
        <f>INDEX(RoutesPivot[Distance],MATCH($C9358,RoutesPivot[[RouteID]:[RouteID]],0))</f>
        <v>800</v>
      </c>
      <c r="P9358">
        <f>INDEX(RoutesPivot[ListPrice],MATCH($C9358,RoutesPivot[[RouteID]:[RouteID]],0))</f>
        <v>200</v>
      </c>
      <c r="Q9358" t="str">
        <f>INDEX(AirportPivot[AirportName],MATCH($N9358,AirportPivot[[AirportID]:[AirportID]],0))</f>
        <v>George Bush Intercontinental/Houston</v>
      </c>
      <c r="R9358">
        <f>INDEX(AirportPivot[Gates (number of available)],MATCH($N9358,AirportPivot[[AirportID]:[AirportID]],0))</f>
        <v>80</v>
      </c>
    </row>
    <row r="9359" spans="1:18" x14ac:dyDescent="0.25">
      <c r="A9359" s="3" t="s">
        <v>9391</v>
      </c>
      <c r="B9359" s="12">
        <v>42069</v>
      </c>
      <c r="C9359" s="4" t="s">
        <v>50</v>
      </c>
      <c r="D9359" s="4">
        <v>0.9</v>
      </c>
      <c r="E9359" s="4">
        <v>45</v>
      </c>
      <c r="F9359" s="5">
        <v>0.54166666666666663</v>
      </c>
      <c r="G9359" s="6">
        <v>275</v>
      </c>
      <c r="H9359" s="7">
        <v>45375</v>
      </c>
      <c r="I9359" s="7">
        <f>FlightsPivot[[#This Row],[Total Fare]]*10%</f>
        <v>4537.5</v>
      </c>
      <c r="J9359" s="7">
        <f>FlightsPivot[[#This Row],[Total Fare]]+FlightsPivot[[#This Row],[10% tax ]]</f>
        <v>49912.5</v>
      </c>
      <c r="K9359" s="4">
        <v>3</v>
      </c>
      <c r="L9359" s="4">
        <v>2015</v>
      </c>
      <c r="M9359" t="str">
        <f>INDEX(RoutesPivot[DepAirport],MATCH($C9359,RoutesPivot[[RouteID]:[RouteID]],0))</f>
        <v>ORD</v>
      </c>
      <c r="N9359" t="str">
        <f>INDEX(RoutesPivot[AirportID],MATCH($C9359,RoutesPivot[[RouteID]:[RouteID]],0))</f>
        <v>LGA</v>
      </c>
      <c r="O9359">
        <f>INDEX(RoutesPivot[Distance],MATCH($C9359,RoutesPivot[[RouteID]:[RouteID]],0))</f>
        <v>610</v>
      </c>
      <c r="P9359">
        <f>INDEX(RoutesPivot[ListPrice],MATCH($C9359,RoutesPivot[[RouteID]:[RouteID]],0))</f>
        <v>275</v>
      </c>
      <c r="Q9359" t="str">
        <f>INDEX(AirportPivot[AirportName],MATCH($N9359,AirportPivot[[AirportID]:[AirportID]],0))</f>
        <v>Laguardia</v>
      </c>
      <c r="R9359">
        <f>INDEX(AirportPivot[Gates (number of available)],MATCH($N9359,AirportPivot[[AirportID]:[AirportID]],0))</f>
        <v>66</v>
      </c>
    </row>
    <row r="9360" spans="1:18" x14ac:dyDescent="0.25">
      <c r="A9360" s="3" t="s">
        <v>9392</v>
      </c>
      <c r="B9360" s="12">
        <v>41752</v>
      </c>
      <c r="C9360" s="4" t="s">
        <v>53</v>
      </c>
      <c r="D9360" s="4">
        <v>1</v>
      </c>
      <c r="E9360" s="4">
        <v>176</v>
      </c>
      <c r="F9360" s="5">
        <v>0.5625</v>
      </c>
      <c r="G9360" s="6">
        <v>300</v>
      </c>
      <c r="H9360" s="7">
        <v>49500</v>
      </c>
      <c r="I9360" s="7">
        <f>FlightsPivot[[#This Row],[Total Fare]]*10%</f>
        <v>4950</v>
      </c>
      <c r="J9360" s="7">
        <f>FlightsPivot[[#This Row],[Total Fare]]+FlightsPivot[[#This Row],[10% tax ]]</f>
        <v>54450</v>
      </c>
      <c r="K9360" s="4">
        <v>4</v>
      </c>
      <c r="L9360" s="4">
        <v>2014</v>
      </c>
      <c r="M9360" t="str">
        <f>INDEX(RoutesPivot[DepAirport],MATCH($C9360,RoutesPivot[[RouteID]:[RouteID]],0))</f>
        <v>ORD</v>
      </c>
      <c r="N9360" t="str">
        <f>INDEX(RoutesPivot[AirportID],MATCH($C9360,RoutesPivot[[RouteID]:[RouteID]],0))</f>
        <v>FLL</v>
      </c>
      <c r="O9360">
        <f>INDEX(RoutesPivot[Distance],MATCH($C9360,RoutesPivot[[RouteID]:[RouteID]],0))</f>
        <v>940</v>
      </c>
      <c r="P9360">
        <f>INDEX(RoutesPivot[ListPrice],MATCH($C9360,RoutesPivot[[RouteID]:[RouteID]],0))</f>
        <v>300</v>
      </c>
      <c r="Q9360" t="str">
        <f>INDEX(AirportPivot[AirportName],MATCH($N9360,AirportPivot[[AirportID]:[AirportID]],0))</f>
        <v>Fort Lauderdale/Hollywood International</v>
      </c>
      <c r="R9360">
        <f>INDEX(AirportPivot[Gates (number of available)],MATCH($N9360,AirportPivot[[AirportID]:[AirportID]],0))</f>
        <v>55</v>
      </c>
    </row>
    <row r="9361" spans="1:18" x14ac:dyDescent="0.25">
      <c r="A9361" s="3" t="s">
        <v>9393</v>
      </c>
      <c r="B9361" s="12">
        <v>42253</v>
      </c>
      <c r="C9361" s="4" t="s">
        <v>70</v>
      </c>
      <c r="D9361" s="4">
        <v>2.2999999999999998</v>
      </c>
      <c r="E9361" s="4">
        <v>102</v>
      </c>
      <c r="F9361" s="5">
        <v>0.54166666666666663</v>
      </c>
      <c r="G9361" s="6">
        <v>275</v>
      </c>
      <c r="H9361" s="7">
        <v>50875</v>
      </c>
      <c r="I9361" s="7">
        <f>FlightsPivot[[#This Row],[Total Fare]]*10%</f>
        <v>5087.5</v>
      </c>
      <c r="J9361" s="7">
        <f>FlightsPivot[[#This Row],[Total Fare]]+FlightsPivot[[#This Row],[10% tax ]]</f>
        <v>55962.5</v>
      </c>
      <c r="K9361" s="4">
        <v>9</v>
      </c>
      <c r="L9361" s="4">
        <v>2015</v>
      </c>
      <c r="M9361" t="str">
        <f>INDEX(RoutesPivot[DepAirport],MATCH($C9361,RoutesPivot[[RouteID]:[RouteID]],0))</f>
        <v>ORD</v>
      </c>
      <c r="N9361" t="str">
        <f>INDEX(RoutesPivot[AirportID],MATCH($C9361,RoutesPivot[[RouteID]:[RouteID]],0))</f>
        <v>LAS</v>
      </c>
      <c r="O9361">
        <f>INDEX(RoutesPivot[Distance],MATCH($C9361,RoutesPivot[[RouteID]:[RouteID]],0))</f>
        <v>1100</v>
      </c>
      <c r="P9361">
        <f>INDEX(RoutesPivot[ListPrice],MATCH($C9361,RoutesPivot[[RouteID]:[RouteID]],0))</f>
        <v>275</v>
      </c>
      <c r="Q9361" t="str">
        <f>INDEX(AirportPivot[AirportName],MATCH($N9361,AirportPivot[[AirportID]:[AirportID]],0))</f>
        <v>McCarran International</v>
      </c>
      <c r="R9361">
        <f>INDEX(AirportPivot[Gates (number of available)],MATCH($N9361,AirportPivot[[AirportID]:[AirportID]],0))</f>
        <v>68</v>
      </c>
    </row>
    <row r="9362" spans="1:18" x14ac:dyDescent="0.25">
      <c r="A9362" s="3" t="s">
        <v>9394</v>
      </c>
      <c r="B9362" s="12">
        <v>41790</v>
      </c>
      <c r="C9362" s="4" t="s">
        <v>15</v>
      </c>
      <c r="D9362" s="4">
        <v>1.8</v>
      </c>
      <c r="E9362" s="4">
        <v>187</v>
      </c>
      <c r="F9362" s="5">
        <v>0.29166666666666669</v>
      </c>
      <c r="G9362" s="6">
        <v>225</v>
      </c>
      <c r="H9362" s="7">
        <v>37125</v>
      </c>
      <c r="I9362" s="7">
        <f>FlightsPivot[[#This Row],[Total Fare]]*10%</f>
        <v>3712.5</v>
      </c>
      <c r="J9362" s="7">
        <f>FlightsPivot[[#This Row],[Total Fare]]+FlightsPivot[[#This Row],[10% tax ]]</f>
        <v>40837.5</v>
      </c>
      <c r="K9362" s="4">
        <v>5</v>
      </c>
      <c r="L9362" s="4">
        <v>2014</v>
      </c>
      <c r="M9362" t="str">
        <f>INDEX(RoutesPivot[DepAirport],MATCH($C9362,RoutesPivot[[RouteID]:[RouteID]],0))</f>
        <v>ORD</v>
      </c>
      <c r="N9362" t="str">
        <f>INDEX(RoutesPivot[AirportID],MATCH($C9362,RoutesPivot[[RouteID]:[RouteID]],0))</f>
        <v>EWR</v>
      </c>
      <c r="O9362">
        <f>INDEX(RoutesPivot[Distance],MATCH($C9362,RoutesPivot[[RouteID]:[RouteID]],0))</f>
        <v>600</v>
      </c>
      <c r="P9362">
        <f>INDEX(RoutesPivot[ListPrice],MATCH($C9362,RoutesPivot[[RouteID]:[RouteID]],0))</f>
        <v>225</v>
      </c>
      <c r="Q9362" t="str">
        <f>INDEX(AirportPivot[AirportName],MATCH($N9362,AirportPivot[[AirportID]:[AirportID]],0))</f>
        <v>Newark Liberty International</v>
      </c>
      <c r="R9362">
        <f>INDEX(AirportPivot[Gates (number of available)],MATCH($N9362,AirportPivot[[AirportID]:[AirportID]],0))</f>
        <v>82</v>
      </c>
    </row>
    <row r="9363" spans="1:18" x14ac:dyDescent="0.25">
      <c r="A9363" s="3" t="s">
        <v>9395</v>
      </c>
      <c r="B9363" s="12">
        <v>41790</v>
      </c>
      <c r="C9363" s="4" t="s">
        <v>17</v>
      </c>
      <c r="D9363" s="4">
        <v>2.1</v>
      </c>
      <c r="E9363" s="4">
        <v>173</v>
      </c>
      <c r="F9363" s="5">
        <v>0.79166666666666663</v>
      </c>
      <c r="G9363" s="6">
        <v>350</v>
      </c>
      <c r="H9363" s="7">
        <v>57750</v>
      </c>
      <c r="I9363" s="7">
        <f>FlightsPivot[[#This Row],[Total Fare]]*10%</f>
        <v>5775</v>
      </c>
      <c r="J9363" s="7">
        <f>FlightsPivot[[#This Row],[Total Fare]]+FlightsPivot[[#This Row],[10% tax ]]</f>
        <v>63525</v>
      </c>
      <c r="K9363" s="4">
        <v>5</v>
      </c>
      <c r="L9363" s="4">
        <v>2014</v>
      </c>
      <c r="M9363" t="str">
        <f>INDEX(RoutesPivot[DepAirport],MATCH($C9363,RoutesPivot[[RouteID]:[RouteID]],0))</f>
        <v>ORD</v>
      </c>
      <c r="N9363" t="str">
        <f>INDEX(RoutesPivot[AirportID],MATCH($C9363,RoutesPivot[[RouteID]:[RouteID]],0))</f>
        <v>LAX</v>
      </c>
      <c r="O9363">
        <f>INDEX(RoutesPivot[Distance],MATCH($C9363,RoutesPivot[[RouteID]:[RouteID]],0))</f>
        <v>1518</v>
      </c>
      <c r="P9363">
        <f>INDEX(RoutesPivot[ListPrice],MATCH($C9363,RoutesPivot[[RouteID]:[RouteID]],0))</f>
        <v>350</v>
      </c>
      <c r="Q9363" t="str">
        <f>INDEX(AirportPivot[AirportName],MATCH($N9363,AirportPivot[[AirportID]:[AirportID]],0))</f>
        <v>Los Angeles International</v>
      </c>
      <c r="R9363">
        <f>INDEX(AirportPivot[Gates (number of available)],MATCH($N9363,AirportPivot[[AirportID]:[AirportID]],0))</f>
        <v>86</v>
      </c>
    </row>
    <row r="9364" spans="1:18" x14ac:dyDescent="0.25">
      <c r="A9364" s="3" t="s">
        <v>9396</v>
      </c>
      <c r="B9364" s="12">
        <v>42334</v>
      </c>
      <c r="C9364" s="4" t="s">
        <v>47</v>
      </c>
      <c r="D9364" s="4">
        <v>4.5</v>
      </c>
      <c r="E9364" s="4">
        <v>205</v>
      </c>
      <c r="F9364" s="5">
        <v>0.75</v>
      </c>
      <c r="G9364" s="6">
        <v>375</v>
      </c>
      <c r="H9364" s="7">
        <v>61875</v>
      </c>
      <c r="I9364" s="7">
        <f>FlightsPivot[[#This Row],[Total Fare]]*10%</f>
        <v>6187.5</v>
      </c>
      <c r="J9364" s="7">
        <f>FlightsPivot[[#This Row],[Total Fare]]+FlightsPivot[[#This Row],[10% tax ]]</f>
        <v>68062.5</v>
      </c>
      <c r="K9364" s="4">
        <v>11</v>
      </c>
      <c r="L9364" s="4">
        <v>2015</v>
      </c>
      <c r="M9364" t="str">
        <f>INDEX(RoutesPivot[DepAirport],MATCH($C9364,RoutesPivot[[RouteID]:[RouteID]],0))</f>
        <v>ORD</v>
      </c>
      <c r="N9364" t="str">
        <f>INDEX(RoutesPivot[AirportID],MATCH($C9364,RoutesPivot[[RouteID]:[RouteID]],0))</f>
        <v>PHX</v>
      </c>
      <c r="O9364">
        <f>INDEX(RoutesPivot[Distance],MATCH($C9364,RoutesPivot[[RouteID]:[RouteID]],0))</f>
        <v>1200</v>
      </c>
      <c r="P9364">
        <f>INDEX(RoutesPivot[ListPrice],MATCH($C9364,RoutesPivot[[RouteID]:[RouteID]],0))</f>
        <v>250</v>
      </c>
      <c r="Q9364" t="str">
        <f>INDEX(AirportPivot[AirportName],MATCH($N9364,AirportPivot[[AirportID]:[AirportID]],0))</f>
        <v>Phoenix Sky Harbor International</v>
      </c>
      <c r="R9364">
        <f>INDEX(AirportPivot[Gates (number of available)],MATCH($N9364,AirportPivot[[AirportID]:[AirportID]],0))</f>
        <v>60</v>
      </c>
    </row>
    <row r="9365" spans="1:18" x14ac:dyDescent="0.25">
      <c r="A9365" s="3" t="s">
        <v>9397</v>
      </c>
      <c r="B9365" s="12">
        <v>41718</v>
      </c>
      <c r="C9365" s="4" t="s">
        <v>86</v>
      </c>
      <c r="D9365" s="4">
        <v>1.3</v>
      </c>
      <c r="E9365" s="4">
        <v>170</v>
      </c>
      <c r="F9365" s="5">
        <v>0.75</v>
      </c>
      <c r="G9365" s="6">
        <v>115</v>
      </c>
      <c r="H9365" s="7">
        <v>18975</v>
      </c>
      <c r="I9365" s="7">
        <f>FlightsPivot[[#This Row],[Total Fare]]*10%</f>
        <v>1897.5</v>
      </c>
      <c r="J9365" s="7">
        <f>FlightsPivot[[#This Row],[Total Fare]]+FlightsPivot[[#This Row],[10% tax ]]</f>
        <v>20872.5</v>
      </c>
      <c r="K9365" s="4">
        <v>3</v>
      </c>
      <c r="L9365" s="4">
        <v>2014</v>
      </c>
      <c r="M9365" t="str">
        <f>INDEX(RoutesPivot[DepAirport],MATCH($C9365,RoutesPivot[[RouteID]:[RouteID]],0))</f>
        <v>ORD</v>
      </c>
      <c r="N9365" t="str">
        <f>INDEX(RoutesPivot[AirportID],MATCH($C9365,RoutesPivot[[RouteID]:[RouteID]],0))</f>
        <v>DTW</v>
      </c>
      <c r="O9365">
        <f>INDEX(RoutesPivot[Distance],MATCH($C9365,RoutesPivot[[RouteID]:[RouteID]],0))</f>
        <v>200</v>
      </c>
      <c r="P9365">
        <f>INDEX(RoutesPivot[ListPrice],MATCH($C9365,RoutesPivot[[RouteID]:[RouteID]],0))</f>
        <v>115</v>
      </c>
      <c r="Q9365" t="str">
        <f>INDEX(AirportPivot[AirportName],MATCH($N9365,AirportPivot[[AirportID]:[AirportID]],0))</f>
        <v>Detroit Metropolitan Wayne County</v>
      </c>
      <c r="R9365">
        <f>INDEX(AirportPivot[Gates (number of available)],MATCH($N9365,AirportPivot[[AirportID]:[AirportID]],0))</f>
        <v>60</v>
      </c>
    </row>
    <row r="9366" spans="1:18" x14ac:dyDescent="0.25">
      <c r="A9366" s="3" t="s">
        <v>9398</v>
      </c>
      <c r="B9366" s="12">
        <v>42238</v>
      </c>
      <c r="C9366" s="4" t="s">
        <v>47</v>
      </c>
      <c r="D9366" s="4">
        <v>1.3</v>
      </c>
      <c r="E9366" s="4">
        <v>51</v>
      </c>
      <c r="F9366" s="5">
        <v>0.375</v>
      </c>
      <c r="G9366" s="6">
        <v>275</v>
      </c>
      <c r="H9366" s="7">
        <v>45375</v>
      </c>
      <c r="I9366" s="7">
        <f>FlightsPivot[[#This Row],[Total Fare]]*10%</f>
        <v>4537.5</v>
      </c>
      <c r="J9366" s="7">
        <f>FlightsPivot[[#This Row],[Total Fare]]+FlightsPivot[[#This Row],[10% tax ]]</f>
        <v>49912.5</v>
      </c>
      <c r="K9366" s="4">
        <v>8</v>
      </c>
      <c r="L9366" s="4">
        <v>2015</v>
      </c>
      <c r="M9366" t="str">
        <f>INDEX(RoutesPivot[DepAirport],MATCH($C9366,RoutesPivot[[RouteID]:[RouteID]],0))</f>
        <v>ORD</v>
      </c>
      <c r="N9366" t="str">
        <f>INDEX(RoutesPivot[AirportID],MATCH($C9366,RoutesPivot[[RouteID]:[RouteID]],0))</f>
        <v>PHX</v>
      </c>
      <c r="O9366">
        <f>INDEX(RoutesPivot[Distance],MATCH($C9366,RoutesPivot[[RouteID]:[RouteID]],0))</f>
        <v>1200</v>
      </c>
      <c r="P9366">
        <f>INDEX(RoutesPivot[ListPrice],MATCH($C9366,RoutesPivot[[RouteID]:[RouteID]],0))</f>
        <v>250</v>
      </c>
      <c r="Q9366" t="str">
        <f>INDEX(AirportPivot[AirportName],MATCH($N9366,AirportPivot[[AirportID]:[AirportID]],0))</f>
        <v>Phoenix Sky Harbor International</v>
      </c>
      <c r="R9366">
        <f>INDEX(AirportPivot[Gates (number of available)],MATCH($N9366,AirportPivot[[AirportID]:[AirportID]],0))</f>
        <v>60</v>
      </c>
    </row>
    <row r="9367" spans="1:18" x14ac:dyDescent="0.25">
      <c r="A9367" s="3" t="s">
        <v>9399</v>
      </c>
      <c r="B9367" s="12">
        <v>42019</v>
      </c>
      <c r="C9367" s="4" t="s">
        <v>80</v>
      </c>
      <c r="D9367" s="4">
        <v>2.4</v>
      </c>
      <c r="E9367" s="4">
        <v>145</v>
      </c>
      <c r="F9367" s="5">
        <v>0.60416666666666663</v>
      </c>
      <c r="G9367" s="6">
        <v>300</v>
      </c>
      <c r="H9367" s="7">
        <v>55500</v>
      </c>
      <c r="I9367" s="7">
        <f>FlightsPivot[[#This Row],[Total Fare]]*10%</f>
        <v>5550</v>
      </c>
      <c r="J9367" s="7">
        <f>FlightsPivot[[#This Row],[Total Fare]]+FlightsPivot[[#This Row],[10% tax ]]</f>
        <v>61050</v>
      </c>
      <c r="K9367" s="4">
        <v>1</v>
      </c>
      <c r="L9367" s="4">
        <v>2015</v>
      </c>
      <c r="M9367" t="str">
        <f>INDEX(RoutesPivot[DepAirport],MATCH($C9367,RoutesPivot[[RouteID]:[RouteID]],0))</f>
        <v>ORD</v>
      </c>
      <c r="N9367" t="str">
        <f>INDEX(RoutesPivot[AirportID],MATCH($C9367,RoutesPivot[[RouteID]:[RouteID]],0))</f>
        <v>MIA</v>
      </c>
      <c r="O9367">
        <f>INDEX(RoutesPivot[Distance],MATCH($C9367,RoutesPivot[[RouteID]:[RouteID]],0))</f>
        <v>1000</v>
      </c>
      <c r="P9367">
        <f>INDEX(RoutesPivot[ListPrice],MATCH($C9367,RoutesPivot[[RouteID]:[RouteID]],0))</f>
        <v>300</v>
      </c>
      <c r="Q9367" t="str">
        <f>INDEX(AirportPivot[AirportName],MATCH($N9367,AirportPivot[[AirportID]:[AirportID]],0))</f>
        <v>Miami International</v>
      </c>
      <c r="R9367">
        <f>INDEX(AirportPivot[Gates (number of available)],MATCH($N9367,AirportPivot[[AirportID]:[AirportID]],0))</f>
        <v>80</v>
      </c>
    </row>
    <row r="9368" spans="1:18" x14ac:dyDescent="0.25">
      <c r="A9368" s="3" t="s">
        <v>9400</v>
      </c>
      <c r="B9368" s="12">
        <v>41849</v>
      </c>
      <c r="C9368" s="4" t="s">
        <v>21</v>
      </c>
      <c r="D9368" s="4">
        <v>1.5</v>
      </c>
      <c r="E9368" s="4">
        <v>143</v>
      </c>
      <c r="F9368" s="5">
        <v>0.70833333333333337</v>
      </c>
      <c r="G9368" s="6">
        <v>137.5</v>
      </c>
      <c r="H9368" s="7">
        <v>25437.5</v>
      </c>
      <c r="I9368" s="7">
        <f>FlightsPivot[[#This Row],[Total Fare]]*10%</f>
        <v>2543.75</v>
      </c>
      <c r="J9368" s="7">
        <f>FlightsPivot[[#This Row],[Total Fare]]+FlightsPivot[[#This Row],[10% tax ]]</f>
        <v>27981.25</v>
      </c>
      <c r="K9368" s="4">
        <v>7</v>
      </c>
      <c r="L9368" s="4">
        <v>2014</v>
      </c>
      <c r="M9368" t="str">
        <f>INDEX(RoutesPivot[DepAirport],MATCH($C9368,RoutesPivot[[RouteID]:[RouteID]],0))</f>
        <v>ORD</v>
      </c>
      <c r="N9368" t="str">
        <f>INDEX(RoutesPivot[AirportID],MATCH($C9368,RoutesPivot[[RouteID]:[RouteID]],0))</f>
        <v>CLT</v>
      </c>
      <c r="O9368">
        <f>INDEX(RoutesPivot[Distance],MATCH($C9368,RoutesPivot[[RouteID]:[RouteID]],0))</f>
        <v>700</v>
      </c>
      <c r="P9368">
        <f>INDEX(RoutesPivot[ListPrice],MATCH($C9368,RoutesPivot[[RouteID]:[RouteID]],0))</f>
        <v>125</v>
      </c>
      <c r="Q9368" t="str">
        <f>INDEX(AirportPivot[AirportName],MATCH($N9368,AirportPivot[[AirportID]:[AirportID]],0))</f>
        <v>Charlotte/Douglas International</v>
      </c>
      <c r="R9368">
        <f>INDEX(AirportPivot[Gates (number of available)],MATCH($N9368,AirportPivot[[AirportID]:[AirportID]],0))</f>
        <v>65</v>
      </c>
    </row>
    <row r="9369" spans="1:18" x14ac:dyDescent="0.25">
      <c r="A9369" s="3" t="s">
        <v>9401</v>
      </c>
      <c r="B9369" s="12">
        <v>42177</v>
      </c>
      <c r="C9369" s="4" t="s">
        <v>15</v>
      </c>
      <c r="D9369" s="4">
        <v>0.4</v>
      </c>
      <c r="E9369" s="4">
        <v>130</v>
      </c>
      <c r="F9369" s="5">
        <v>0.70833333333333337</v>
      </c>
      <c r="G9369" s="6">
        <v>247.5</v>
      </c>
      <c r="H9369" s="7">
        <v>45787.5</v>
      </c>
      <c r="I9369" s="7">
        <f>FlightsPivot[[#This Row],[Total Fare]]*10%</f>
        <v>4578.75</v>
      </c>
      <c r="J9369" s="7">
        <f>FlightsPivot[[#This Row],[Total Fare]]+FlightsPivot[[#This Row],[10% tax ]]</f>
        <v>50366.25</v>
      </c>
      <c r="K9369" s="4">
        <v>6</v>
      </c>
      <c r="L9369" s="4">
        <v>2015</v>
      </c>
      <c r="M9369" t="str">
        <f>INDEX(RoutesPivot[DepAirport],MATCH($C9369,RoutesPivot[[RouteID]:[RouteID]],0))</f>
        <v>ORD</v>
      </c>
      <c r="N9369" t="str">
        <f>INDEX(RoutesPivot[AirportID],MATCH($C9369,RoutesPivot[[RouteID]:[RouteID]],0))</f>
        <v>EWR</v>
      </c>
      <c r="O9369">
        <f>INDEX(RoutesPivot[Distance],MATCH($C9369,RoutesPivot[[RouteID]:[RouteID]],0))</f>
        <v>600</v>
      </c>
      <c r="P9369">
        <f>INDEX(RoutesPivot[ListPrice],MATCH($C9369,RoutesPivot[[RouteID]:[RouteID]],0))</f>
        <v>225</v>
      </c>
      <c r="Q9369" t="str">
        <f>INDEX(AirportPivot[AirportName],MATCH($N9369,AirportPivot[[AirportID]:[AirportID]],0))</f>
        <v>Newark Liberty International</v>
      </c>
      <c r="R9369">
        <f>INDEX(AirportPivot[Gates (number of available)],MATCH($N9369,AirportPivot[[AirportID]:[AirportID]],0))</f>
        <v>82</v>
      </c>
    </row>
    <row r="9370" spans="1:18" x14ac:dyDescent="0.25">
      <c r="A9370" s="3" t="s">
        <v>9402</v>
      </c>
      <c r="B9370" s="12">
        <v>42075</v>
      </c>
      <c r="C9370" s="4" t="s">
        <v>86</v>
      </c>
      <c r="D9370" s="4">
        <v>1.8</v>
      </c>
      <c r="E9370" s="4">
        <v>2</v>
      </c>
      <c r="F9370" s="5">
        <v>0.75</v>
      </c>
      <c r="G9370" s="6">
        <v>115</v>
      </c>
      <c r="H9370" s="7">
        <v>21275</v>
      </c>
      <c r="I9370" s="7">
        <f>FlightsPivot[[#This Row],[Total Fare]]*10%</f>
        <v>2127.5</v>
      </c>
      <c r="J9370" s="7">
        <f>FlightsPivot[[#This Row],[Total Fare]]+FlightsPivot[[#This Row],[10% tax ]]</f>
        <v>23402.5</v>
      </c>
      <c r="K9370" s="4">
        <v>3</v>
      </c>
      <c r="L9370" s="4">
        <v>2015</v>
      </c>
      <c r="M9370" t="str">
        <f>INDEX(RoutesPivot[DepAirport],MATCH($C9370,RoutesPivot[[RouteID]:[RouteID]],0))</f>
        <v>ORD</v>
      </c>
      <c r="N9370" t="str">
        <f>INDEX(RoutesPivot[AirportID],MATCH($C9370,RoutesPivot[[RouteID]:[RouteID]],0))</f>
        <v>DTW</v>
      </c>
      <c r="O9370">
        <f>INDEX(RoutesPivot[Distance],MATCH($C9370,RoutesPivot[[RouteID]:[RouteID]],0))</f>
        <v>200</v>
      </c>
      <c r="P9370">
        <f>INDEX(RoutesPivot[ListPrice],MATCH($C9370,RoutesPivot[[RouteID]:[RouteID]],0))</f>
        <v>115</v>
      </c>
      <c r="Q9370" t="str">
        <f>INDEX(AirportPivot[AirportName],MATCH($N9370,AirportPivot[[AirportID]:[AirportID]],0))</f>
        <v>Detroit Metropolitan Wayne County</v>
      </c>
      <c r="R9370">
        <f>INDEX(AirportPivot[Gates (number of available)],MATCH($N9370,AirportPivot[[AirportID]:[AirportID]],0))</f>
        <v>60</v>
      </c>
    </row>
    <row r="9371" spans="1:18" x14ac:dyDescent="0.25">
      <c r="A9371" s="3" t="s">
        <v>9403</v>
      </c>
      <c r="B9371" s="12">
        <v>41879</v>
      </c>
      <c r="C9371" s="4" t="s">
        <v>86</v>
      </c>
      <c r="D9371" s="4">
        <v>2.5</v>
      </c>
      <c r="E9371" s="4">
        <v>109</v>
      </c>
      <c r="F9371" s="5">
        <v>0.54166666666666663</v>
      </c>
      <c r="G9371" s="6">
        <v>126.5</v>
      </c>
      <c r="H9371" s="7">
        <v>23402.5</v>
      </c>
      <c r="I9371" s="7">
        <f>FlightsPivot[[#This Row],[Total Fare]]*10%</f>
        <v>2340.25</v>
      </c>
      <c r="J9371" s="7">
        <f>FlightsPivot[[#This Row],[Total Fare]]+FlightsPivot[[#This Row],[10% tax ]]</f>
        <v>25742.75</v>
      </c>
      <c r="K9371" s="4">
        <v>8</v>
      </c>
      <c r="L9371" s="4">
        <v>2014</v>
      </c>
      <c r="M9371" t="str">
        <f>INDEX(RoutesPivot[DepAirport],MATCH($C9371,RoutesPivot[[RouteID]:[RouteID]],0))</f>
        <v>ORD</v>
      </c>
      <c r="N9371" t="str">
        <f>INDEX(RoutesPivot[AirportID],MATCH($C9371,RoutesPivot[[RouteID]:[RouteID]],0))</f>
        <v>DTW</v>
      </c>
      <c r="O9371">
        <f>INDEX(RoutesPivot[Distance],MATCH($C9371,RoutesPivot[[RouteID]:[RouteID]],0))</f>
        <v>200</v>
      </c>
      <c r="P9371">
        <f>INDEX(RoutesPivot[ListPrice],MATCH($C9371,RoutesPivot[[RouteID]:[RouteID]],0))</f>
        <v>115</v>
      </c>
      <c r="Q9371" t="str">
        <f>INDEX(AirportPivot[AirportName],MATCH($N9371,AirportPivot[[AirportID]:[AirportID]],0))</f>
        <v>Detroit Metropolitan Wayne County</v>
      </c>
      <c r="R9371">
        <f>INDEX(AirportPivot[Gates (number of available)],MATCH($N9371,AirportPivot[[AirportID]:[AirportID]],0))</f>
        <v>60</v>
      </c>
    </row>
    <row r="9372" spans="1:18" x14ac:dyDescent="0.25">
      <c r="A9372" s="3" t="s">
        <v>9404</v>
      </c>
      <c r="B9372" s="12">
        <v>42306</v>
      </c>
      <c r="C9372" s="4" t="s">
        <v>11</v>
      </c>
      <c r="D9372" s="4">
        <v>2.2000000000000002</v>
      </c>
      <c r="E9372" s="4">
        <v>156</v>
      </c>
      <c r="F9372" s="5">
        <v>0.75</v>
      </c>
      <c r="G9372" s="6">
        <v>300</v>
      </c>
      <c r="H9372" s="7">
        <v>49500</v>
      </c>
      <c r="I9372" s="7">
        <f>FlightsPivot[[#This Row],[Total Fare]]*10%</f>
        <v>4950</v>
      </c>
      <c r="J9372" s="7">
        <f>FlightsPivot[[#This Row],[Total Fare]]+FlightsPivot[[#This Row],[10% tax ]]</f>
        <v>54450</v>
      </c>
      <c r="K9372" s="4">
        <v>10</v>
      </c>
      <c r="L9372" s="4">
        <v>2015</v>
      </c>
      <c r="M9372" t="str">
        <f>INDEX(RoutesPivot[DepAirport],MATCH($C9372,RoutesPivot[[RouteID]:[RouteID]],0))</f>
        <v>ORD</v>
      </c>
      <c r="N9372" t="str">
        <f>INDEX(RoutesPivot[AirportID],MATCH($C9372,RoutesPivot[[RouteID]:[RouteID]],0))</f>
        <v>BOS</v>
      </c>
      <c r="O9372">
        <f>INDEX(RoutesPivot[Distance],MATCH($C9372,RoutesPivot[[RouteID]:[RouteID]],0))</f>
        <v>730</v>
      </c>
      <c r="P9372">
        <f>INDEX(RoutesPivot[ListPrice],MATCH($C9372,RoutesPivot[[RouteID]:[RouteID]],0))</f>
        <v>300</v>
      </c>
      <c r="Q9372" t="str">
        <f>INDEX(AirportPivot[AirportName],MATCH($N9372,AirportPivot[[AirportID]:[AirportID]],0))</f>
        <v>General Edward Lawrence Logan International</v>
      </c>
      <c r="R9372">
        <f>INDEX(AirportPivot[Gates (number of available)],MATCH($N9372,AirportPivot[[AirportID]:[AirportID]],0))</f>
        <v>63</v>
      </c>
    </row>
    <row r="9373" spans="1:18" x14ac:dyDescent="0.25">
      <c r="A9373" s="3" t="s">
        <v>9405</v>
      </c>
      <c r="B9373" s="12">
        <v>41918</v>
      </c>
      <c r="C9373" s="4" t="s">
        <v>21</v>
      </c>
      <c r="D9373" s="4">
        <v>1.2</v>
      </c>
      <c r="E9373" s="4">
        <v>189</v>
      </c>
      <c r="F9373" s="5">
        <v>0.58333333333333337</v>
      </c>
      <c r="G9373" s="6">
        <v>125</v>
      </c>
      <c r="H9373" s="7">
        <v>20625</v>
      </c>
      <c r="I9373" s="7">
        <f>FlightsPivot[[#This Row],[Total Fare]]*10%</f>
        <v>2062.5</v>
      </c>
      <c r="J9373" s="7">
        <f>FlightsPivot[[#This Row],[Total Fare]]+FlightsPivot[[#This Row],[10% tax ]]</f>
        <v>22687.5</v>
      </c>
      <c r="K9373" s="4">
        <v>10</v>
      </c>
      <c r="L9373" s="4">
        <v>2014</v>
      </c>
      <c r="M9373" t="str">
        <f>INDEX(RoutesPivot[DepAirport],MATCH($C9373,RoutesPivot[[RouteID]:[RouteID]],0))</f>
        <v>ORD</v>
      </c>
      <c r="N9373" t="str">
        <f>INDEX(RoutesPivot[AirportID],MATCH($C9373,RoutesPivot[[RouteID]:[RouteID]],0))</f>
        <v>CLT</v>
      </c>
      <c r="O9373">
        <f>INDEX(RoutesPivot[Distance],MATCH($C9373,RoutesPivot[[RouteID]:[RouteID]],0))</f>
        <v>700</v>
      </c>
      <c r="P9373">
        <f>INDEX(RoutesPivot[ListPrice],MATCH($C9373,RoutesPivot[[RouteID]:[RouteID]],0))</f>
        <v>125</v>
      </c>
      <c r="Q9373" t="str">
        <f>INDEX(AirportPivot[AirportName],MATCH($N9373,AirportPivot[[AirportID]:[AirportID]],0))</f>
        <v>Charlotte/Douglas International</v>
      </c>
      <c r="R9373">
        <f>INDEX(AirportPivot[Gates (number of available)],MATCH($N9373,AirportPivot[[AirportID]:[AirportID]],0))</f>
        <v>65</v>
      </c>
    </row>
    <row r="9374" spans="1:18" x14ac:dyDescent="0.25">
      <c r="A9374" s="3" t="s">
        <v>9406</v>
      </c>
      <c r="B9374" s="12">
        <v>41978</v>
      </c>
      <c r="C9374" s="4" t="s">
        <v>86</v>
      </c>
      <c r="D9374" s="4">
        <v>2.5</v>
      </c>
      <c r="E9374" s="4">
        <v>116</v>
      </c>
      <c r="F9374" s="5">
        <v>0.29166666666666669</v>
      </c>
      <c r="G9374" s="6">
        <v>115</v>
      </c>
      <c r="H9374" s="7">
        <v>21275</v>
      </c>
      <c r="I9374" s="7">
        <f>FlightsPivot[[#This Row],[Total Fare]]*10%</f>
        <v>2127.5</v>
      </c>
      <c r="J9374" s="7">
        <f>FlightsPivot[[#This Row],[Total Fare]]+FlightsPivot[[#This Row],[10% tax ]]</f>
        <v>23402.5</v>
      </c>
      <c r="K9374" s="4">
        <v>12</v>
      </c>
      <c r="L9374" s="4">
        <v>2014</v>
      </c>
      <c r="M9374" t="str">
        <f>INDEX(RoutesPivot[DepAirport],MATCH($C9374,RoutesPivot[[RouteID]:[RouteID]],0))</f>
        <v>ORD</v>
      </c>
      <c r="N9374" t="str">
        <f>INDEX(RoutesPivot[AirportID],MATCH($C9374,RoutesPivot[[RouteID]:[RouteID]],0))</f>
        <v>DTW</v>
      </c>
      <c r="O9374">
        <f>INDEX(RoutesPivot[Distance],MATCH($C9374,RoutesPivot[[RouteID]:[RouteID]],0))</f>
        <v>200</v>
      </c>
      <c r="P9374">
        <f>INDEX(RoutesPivot[ListPrice],MATCH($C9374,RoutesPivot[[RouteID]:[RouteID]],0))</f>
        <v>115</v>
      </c>
      <c r="Q9374" t="str">
        <f>INDEX(AirportPivot[AirportName],MATCH($N9374,AirportPivot[[AirportID]:[AirportID]],0))</f>
        <v>Detroit Metropolitan Wayne County</v>
      </c>
      <c r="R9374">
        <f>INDEX(AirportPivot[Gates (number of available)],MATCH($N9374,AirportPivot[[AirportID]:[AirportID]],0))</f>
        <v>60</v>
      </c>
    </row>
    <row r="9375" spans="1:18" x14ac:dyDescent="0.25">
      <c r="A9375" s="3" t="s">
        <v>9407</v>
      </c>
      <c r="B9375" s="12">
        <v>42135</v>
      </c>
      <c r="C9375" s="4" t="s">
        <v>80</v>
      </c>
      <c r="D9375" s="4">
        <v>2.4</v>
      </c>
      <c r="E9375" s="4">
        <v>202</v>
      </c>
      <c r="F9375" s="5">
        <v>0.79166666666666663</v>
      </c>
      <c r="G9375" s="6">
        <v>300</v>
      </c>
      <c r="H9375" s="7">
        <v>49500</v>
      </c>
      <c r="I9375" s="7">
        <f>FlightsPivot[[#This Row],[Total Fare]]*10%</f>
        <v>4950</v>
      </c>
      <c r="J9375" s="7">
        <f>FlightsPivot[[#This Row],[Total Fare]]+FlightsPivot[[#This Row],[10% tax ]]</f>
        <v>54450</v>
      </c>
      <c r="K9375" s="4">
        <v>5</v>
      </c>
      <c r="L9375" s="4">
        <v>2015</v>
      </c>
      <c r="M9375" t="str">
        <f>INDEX(RoutesPivot[DepAirport],MATCH($C9375,RoutesPivot[[RouteID]:[RouteID]],0))</f>
        <v>ORD</v>
      </c>
      <c r="N9375" t="str">
        <f>INDEX(RoutesPivot[AirportID],MATCH($C9375,RoutesPivot[[RouteID]:[RouteID]],0))</f>
        <v>MIA</v>
      </c>
      <c r="O9375">
        <f>INDEX(RoutesPivot[Distance],MATCH($C9375,RoutesPivot[[RouteID]:[RouteID]],0))</f>
        <v>1000</v>
      </c>
      <c r="P9375">
        <f>INDEX(RoutesPivot[ListPrice],MATCH($C9375,RoutesPivot[[RouteID]:[RouteID]],0))</f>
        <v>300</v>
      </c>
      <c r="Q9375" t="str">
        <f>INDEX(AirportPivot[AirportName],MATCH($N9375,AirportPivot[[AirportID]:[AirportID]],0))</f>
        <v>Miami International</v>
      </c>
      <c r="R9375">
        <f>INDEX(AirportPivot[Gates (number of available)],MATCH($N9375,AirportPivot[[AirportID]:[AirportID]],0))</f>
        <v>80</v>
      </c>
    </row>
    <row r="9376" spans="1:18" x14ac:dyDescent="0.25">
      <c r="A9376" s="3" t="s">
        <v>9408</v>
      </c>
      <c r="B9376" s="12">
        <v>41999</v>
      </c>
      <c r="C9376" s="4" t="s">
        <v>15</v>
      </c>
      <c r="D9376" s="4">
        <v>5.3</v>
      </c>
      <c r="E9376" s="4">
        <v>90</v>
      </c>
      <c r="F9376" s="5">
        <v>0.70833333333333337</v>
      </c>
      <c r="G9376" s="6">
        <v>315</v>
      </c>
      <c r="H9376" s="7">
        <v>57015</v>
      </c>
      <c r="I9376" s="7">
        <f>FlightsPivot[[#This Row],[Total Fare]]*10%</f>
        <v>5701.5</v>
      </c>
      <c r="J9376" s="7">
        <f>FlightsPivot[[#This Row],[Total Fare]]+FlightsPivot[[#This Row],[10% tax ]]</f>
        <v>62716.5</v>
      </c>
      <c r="K9376" s="4">
        <v>12</v>
      </c>
      <c r="L9376" s="4">
        <v>2014</v>
      </c>
      <c r="M9376" t="str">
        <f>INDEX(RoutesPivot[DepAirport],MATCH($C9376,RoutesPivot[[RouteID]:[RouteID]],0))</f>
        <v>ORD</v>
      </c>
      <c r="N9376" t="str">
        <f>INDEX(RoutesPivot[AirportID],MATCH($C9376,RoutesPivot[[RouteID]:[RouteID]],0))</f>
        <v>EWR</v>
      </c>
      <c r="O9376">
        <f>INDEX(RoutesPivot[Distance],MATCH($C9376,RoutesPivot[[RouteID]:[RouteID]],0))</f>
        <v>600</v>
      </c>
      <c r="P9376">
        <f>INDEX(RoutesPivot[ListPrice],MATCH($C9376,RoutesPivot[[RouteID]:[RouteID]],0))</f>
        <v>225</v>
      </c>
      <c r="Q9376" t="str">
        <f>INDEX(AirportPivot[AirportName],MATCH($N9376,AirportPivot[[AirportID]:[AirportID]],0))</f>
        <v>Newark Liberty International</v>
      </c>
      <c r="R9376">
        <f>INDEX(AirportPivot[Gates (number of available)],MATCH($N9376,AirportPivot[[AirportID]:[AirportID]],0))</f>
        <v>82</v>
      </c>
    </row>
    <row r="9377" spans="1:18" x14ac:dyDescent="0.25">
      <c r="A9377" s="3" t="s">
        <v>9409</v>
      </c>
      <c r="B9377" s="12">
        <v>41965</v>
      </c>
      <c r="C9377" s="4" t="s">
        <v>70</v>
      </c>
      <c r="D9377" s="4">
        <v>3.2</v>
      </c>
      <c r="E9377" s="4">
        <v>210</v>
      </c>
      <c r="F9377" s="5">
        <v>0.625</v>
      </c>
      <c r="G9377" s="6">
        <v>275</v>
      </c>
      <c r="H9377" s="7">
        <v>45375</v>
      </c>
      <c r="I9377" s="7">
        <f>FlightsPivot[[#This Row],[Total Fare]]*10%</f>
        <v>4537.5</v>
      </c>
      <c r="J9377" s="7">
        <f>FlightsPivot[[#This Row],[Total Fare]]+FlightsPivot[[#This Row],[10% tax ]]</f>
        <v>49912.5</v>
      </c>
      <c r="K9377" s="4">
        <v>11</v>
      </c>
      <c r="L9377" s="4">
        <v>2014</v>
      </c>
      <c r="M9377" t="str">
        <f>INDEX(RoutesPivot[DepAirport],MATCH($C9377,RoutesPivot[[RouteID]:[RouteID]],0))</f>
        <v>ORD</v>
      </c>
      <c r="N9377" t="str">
        <f>INDEX(RoutesPivot[AirportID],MATCH($C9377,RoutesPivot[[RouteID]:[RouteID]],0))</f>
        <v>LAS</v>
      </c>
      <c r="O9377">
        <f>INDEX(RoutesPivot[Distance],MATCH($C9377,RoutesPivot[[RouteID]:[RouteID]],0))</f>
        <v>1100</v>
      </c>
      <c r="P9377">
        <f>INDEX(RoutesPivot[ListPrice],MATCH($C9377,RoutesPivot[[RouteID]:[RouteID]],0))</f>
        <v>275</v>
      </c>
      <c r="Q9377" t="str">
        <f>INDEX(AirportPivot[AirportName],MATCH($N9377,AirportPivot[[AirportID]:[AirportID]],0))</f>
        <v>McCarran International</v>
      </c>
      <c r="R9377">
        <f>INDEX(AirportPivot[Gates (number of available)],MATCH($N9377,AirportPivot[[AirportID]:[AirportID]],0))</f>
        <v>68</v>
      </c>
    </row>
    <row r="9378" spans="1:18" x14ac:dyDescent="0.25">
      <c r="A9378" s="3" t="s">
        <v>9410</v>
      </c>
      <c r="B9378" s="12">
        <v>41759</v>
      </c>
      <c r="C9378" s="4" t="s">
        <v>40</v>
      </c>
      <c r="D9378" s="4">
        <v>3</v>
      </c>
      <c r="E9378" s="4">
        <v>81</v>
      </c>
      <c r="F9378" s="5">
        <v>0.29166666666666669</v>
      </c>
      <c r="G9378" s="6">
        <v>115</v>
      </c>
      <c r="H9378" s="7">
        <v>20815</v>
      </c>
      <c r="I9378" s="7">
        <f>FlightsPivot[[#This Row],[Total Fare]]*10%</f>
        <v>2081.5</v>
      </c>
      <c r="J9378" s="7">
        <f>FlightsPivot[[#This Row],[Total Fare]]+FlightsPivot[[#This Row],[10% tax ]]</f>
        <v>22896.5</v>
      </c>
      <c r="K9378" s="4">
        <v>4</v>
      </c>
      <c r="L9378" s="4">
        <v>2014</v>
      </c>
      <c r="M9378" t="str">
        <f>INDEX(RoutesPivot[DepAirport],MATCH($C9378,RoutesPivot[[RouteID]:[RouteID]],0))</f>
        <v>ORD</v>
      </c>
      <c r="N9378" t="str">
        <f>INDEX(RoutesPivot[AirportID],MATCH($C9378,RoutesPivot[[RouteID]:[RouteID]],0))</f>
        <v>MSP</v>
      </c>
      <c r="O9378">
        <f>INDEX(RoutesPivot[Distance],MATCH($C9378,RoutesPivot[[RouteID]:[RouteID]],0))</f>
        <v>300</v>
      </c>
      <c r="P9378">
        <f>INDEX(RoutesPivot[ListPrice],MATCH($C9378,RoutesPivot[[RouteID]:[RouteID]],0))</f>
        <v>115</v>
      </c>
      <c r="Q9378" t="str">
        <f>INDEX(AirportPivot[AirportName],MATCH($N9378,AirportPivot[[AirportID]:[AirportID]],0))</f>
        <v>Minneapolis-St Paul International/Wold-Chamberlain</v>
      </c>
      <c r="R9378">
        <f>INDEX(AirportPivot[Gates (number of available)],MATCH($N9378,AirportPivot[[AirportID]:[AirportID]],0))</f>
        <v>65</v>
      </c>
    </row>
    <row r="9379" spans="1:18" x14ac:dyDescent="0.25">
      <c r="A9379" s="3" t="s">
        <v>9411</v>
      </c>
      <c r="B9379" s="12">
        <v>41647</v>
      </c>
      <c r="C9379" s="4" t="s">
        <v>80</v>
      </c>
      <c r="D9379" s="4">
        <v>2.2000000000000002</v>
      </c>
      <c r="E9379" s="4">
        <v>28</v>
      </c>
      <c r="F9379" s="5">
        <v>0.875</v>
      </c>
      <c r="G9379" s="6">
        <v>300</v>
      </c>
      <c r="H9379" s="7">
        <v>55500</v>
      </c>
      <c r="I9379" s="7">
        <f>FlightsPivot[[#This Row],[Total Fare]]*10%</f>
        <v>5550</v>
      </c>
      <c r="J9379" s="7">
        <f>FlightsPivot[[#This Row],[Total Fare]]+FlightsPivot[[#This Row],[10% tax ]]</f>
        <v>61050</v>
      </c>
      <c r="K9379" s="4">
        <v>1</v>
      </c>
      <c r="L9379" s="4">
        <v>2014</v>
      </c>
      <c r="M9379" t="str">
        <f>INDEX(RoutesPivot[DepAirport],MATCH($C9379,RoutesPivot[[RouteID]:[RouteID]],0))</f>
        <v>ORD</v>
      </c>
      <c r="N9379" t="str">
        <f>INDEX(RoutesPivot[AirportID],MATCH($C9379,RoutesPivot[[RouteID]:[RouteID]],0))</f>
        <v>MIA</v>
      </c>
      <c r="O9379">
        <f>INDEX(RoutesPivot[Distance],MATCH($C9379,RoutesPivot[[RouteID]:[RouteID]],0))</f>
        <v>1000</v>
      </c>
      <c r="P9379">
        <f>INDEX(RoutesPivot[ListPrice],MATCH($C9379,RoutesPivot[[RouteID]:[RouteID]],0))</f>
        <v>300</v>
      </c>
      <c r="Q9379" t="str">
        <f>INDEX(AirportPivot[AirportName],MATCH($N9379,AirportPivot[[AirportID]:[AirportID]],0))</f>
        <v>Miami International</v>
      </c>
      <c r="R9379">
        <f>INDEX(AirportPivot[Gates (number of available)],MATCH($N9379,AirportPivot[[AirportID]:[AirportID]],0))</f>
        <v>80</v>
      </c>
    </row>
    <row r="9380" spans="1:18" x14ac:dyDescent="0.25">
      <c r="A9380" s="3" t="s">
        <v>9412</v>
      </c>
      <c r="B9380" s="12">
        <v>42025</v>
      </c>
      <c r="C9380" s="4" t="s">
        <v>30</v>
      </c>
      <c r="D9380" s="4">
        <v>2.6</v>
      </c>
      <c r="E9380" s="4">
        <v>27</v>
      </c>
      <c r="F9380" s="5">
        <v>0.625</v>
      </c>
      <c r="G9380" s="6">
        <v>250</v>
      </c>
      <c r="H9380" s="7">
        <v>46250</v>
      </c>
      <c r="I9380" s="7">
        <f>FlightsPivot[[#This Row],[Total Fare]]*10%</f>
        <v>4625</v>
      </c>
      <c r="J9380" s="7">
        <f>FlightsPivot[[#This Row],[Total Fare]]+FlightsPivot[[#This Row],[10% tax ]]</f>
        <v>50875</v>
      </c>
      <c r="K9380" s="4">
        <v>1</v>
      </c>
      <c r="L9380" s="4">
        <v>2015</v>
      </c>
      <c r="M9380" t="str">
        <f>INDEX(RoutesPivot[DepAirport],MATCH($C9380,RoutesPivot[[RouteID]:[RouteID]],0))</f>
        <v>ORD</v>
      </c>
      <c r="N9380" t="str">
        <f>INDEX(RoutesPivot[AirportID],MATCH($C9380,RoutesPivot[[RouteID]:[RouteID]],0))</f>
        <v>MCO</v>
      </c>
      <c r="O9380">
        <f>INDEX(RoutesPivot[Distance],MATCH($C9380,RoutesPivot[[RouteID]:[RouteID]],0))</f>
        <v>850</v>
      </c>
      <c r="P9380">
        <f>INDEX(RoutesPivot[ListPrice],MATCH($C9380,RoutesPivot[[RouteID]:[RouteID]],0))</f>
        <v>250</v>
      </c>
      <c r="Q9380" t="str">
        <f>INDEX(AirportPivot[AirportName],MATCH($N9380,AirportPivot[[AirportID]:[AirportID]],0))</f>
        <v>Orlando International</v>
      </c>
      <c r="R9380">
        <f>INDEX(AirportPivot[Gates (number of available)],MATCH($N9380,AirportPivot[[AirportID]:[AirportID]],0))</f>
        <v>67</v>
      </c>
    </row>
    <row r="9381" spans="1:18" x14ac:dyDescent="0.25">
      <c r="A9381" s="3" t="s">
        <v>9413</v>
      </c>
      <c r="B9381" s="12">
        <v>42140</v>
      </c>
      <c r="C9381" s="4" t="s">
        <v>30</v>
      </c>
      <c r="D9381" s="4">
        <v>1.5</v>
      </c>
      <c r="E9381" s="4">
        <v>67</v>
      </c>
      <c r="F9381" s="5">
        <v>0.75</v>
      </c>
      <c r="G9381" s="6">
        <v>250</v>
      </c>
      <c r="H9381" s="7">
        <v>45250</v>
      </c>
      <c r="I9381" s="7">
        <f>FlightsPivot[[#This Row],[Total Fare]]*10%</f>
        <v>4525</v>
      </c>
      <c r="J9381" s="7">
        <f>FlightsPivot[[#This Row],[Total Fare]]+FlightsPivot[[#This Row],[10% tax ]]</f>
        <v>49775</v>
      </c>
      <c r="K9381" s="4">
        <v>5</v>
      </c>
      <c r="L9381" s="4">
        <v>2015</v>
      </c>
      <c r="M9381" t="str">
        <f>INDEX(RoutesPivot[DepAirport],MATCH($C9381,RoutesPivot[[RouteID]:[RouteID]],0))</f>
        <v>ORD</v>
      </c>
      <c r="N9381" t="str">
        <f>INDEX(RoutesPivot[AirportID],MATCH($C9381,RoutesPivot[[RouteID]:[RouteID]],0))</f>
        <v>MCO</v>
      </c>
      <c r="O9381">
        <f>INDEX(RoutesPivot[Distance],MATCH($C9381,RoutesPivot[[RouteID]:[RouteID]],0))</f>
        <v>850</v>
      </c>
      <c r="P9381">
        <f>INDEX(RoutesPivot[ListPrice],MATCH($C9381,RoutesPivot[[RouteID]:[RouteID]],0))</f>
        <v>250</v>
      </c>
      <c r="Q9381" t="str">
        <f>INDEX(AirportPivot[AirportName],MATCH($N9381,AirportPivot[[AirportID]:[AirportID]],0))</f>
        <v>Orlando International</v>
      </c>
      <c r="R9381">
        <f>INDEX(AirportPivot[Gates (number of available)],MATCH($N9381,AirportPivot[[AirportID]:[AirportID]],0))</f>
        <v>67</v>
      </c>
    </row>
    <row r="9382" spans="1:18" x14ac:dyDescent="0.25">
      <c r="A9382" s="3" t="s">
        <v>9414</v>
      </c>
      <c r="B9382" s="12">
        <v>42113</v>
      </c>
      <c r="C9382" s="4" t="s">
        <v>30</v>
      </c>
      <c r="D9382" s="4">
        <v>2</v>
      </c>
      <c r="E9382" s="4">
        <v>179</v>
      </c>
      <c r="F9382" s="5">
        <v>0.8125</v>
      </c>
      <c r="G9382" s="6">
        <v>250</v>
      </c>
      <c r="H9382" s="7">
        <v>41250</v>
      </c>
      <c r="I9382" s="7">
        <f>FlightsPivot[[#This Row],[Total Fare]]*10%</f>
        <v>4125</v>
      </c>
      <c r="J9382" s="7">
        <f>FlightsPivot[[#This Row],[Total Fare]]+FlightsPivot[[#This Row],[10% tax ]]</f>
        <v>45375</v>
      </c>
      <c r="K9382" s="4">
        <v>4</v>
      </c>
      <c r="L9382" s="4">
        <v>2015</v>
      </c>
      <c r="M9382" t="str">
        <f>INDEX(RoutesPivot[DepAirport],MATCH($C9382,RoutesPivot[[RouteID]:[RouteID]],0))</f>
        <v>ORD</v>
      </c>
      <c r="N9382" t="str">
        <f>INDEX(RoutesPivot[AirportID],MATCH($C9382,RoutesPivot[[RouteID]:[RouteID]],0))</f>
        <v>MCO</v>
      </c>
      <c r="O9382">
        <f>INDEX(RoutesPivot[Distance],MATCH($C9382,RoutesPivot[[RouteID]:[RouteID]],0))</f>
        <v>850</v>
      </c>
      <c r="P9382">
        <f>INDEX(RoutesPivot[ListPrice],MATCH($C9382,RoutesPivot[[RouteID]:[RouteID]],0))</f>
        <v>250</v>
      </c>
      <c r="Q9382" t="str">
        <f>INDEX(AirportPivot[AirportName],MATCH($N9382,AirportPivot[[AirportID]:[AirportID]],0))</f>
        <v>Orlando International</v>
      </c>
      <c r="R9382">
        <f>INDEX(AirportPivot[Gates (number of available)],MATCH($N9382,AirportPivot[[AirportID]:[AirportID]],0))</f>
        <v>67</v>
      </c>
    </row>
    <row r="9383" spans="1:18" x14ac:dyDescent="0.25">
      <c r="A9383" s="3" t="s">
        <v>9415</v>
      </c>
      <c r="B9383" s="12">
        <v>41813</v>
      </c>
      <c r="C9383" s="4" t="s">
        <v>70</v>
      </c>
      <c r="D9383" s="4">
        <v>1.7</v>
      </c>
      <c r="E9383" s="4">
        <v>36</v>
      </c>
      <c r="F9383" s="5">
        <v>0.72916666666666663</v>
      </c>
      <c r="G9383" s="6">
        <v>302.5</v>
      </c>
      <c r="H9383" s="7">
        <v>49912.5</v>
      </c>
      <c r="I9383" s="7">
        <f>FlightsPivot[[#This Row],[Total Fare]]*10%</f>
        <v>4991.25</v>
      </c>
      <c r="J9383" s="7">
        <f>FlightsPivot[[#This Row],[Total Fare]]+FlightsPivot[[#This Row],[10% tax ]]</f>
        <v>54903.75</v>
      </c>
      <c r="K9383" s="4">
        <v>6</v>
      </c>
      <c r="L9383" s="4">
        <v>2014</v>
      </c>
      <c r="M9383" t="str">
        <f>INDEX(RoutesPivot[DepAirport],MATCH($C9383,RoutesPivot[[RouteID]:[RouteID]],0))</f>
        <v>ORD</v>
      </c>
      <c r="N9383" t="str">
        <f>INDEX(RoutesPivot[AirportID],MATCH($C9383,RoutesPivot[[RouteID]:[RouteID]],0))</f>
        <v>LAS</v>
      </c>
      <c r="O9383">
        <f>INDEX(RoutesPivot[Distance],MATCH($C9383,RoutesPivot[[RouteID]:[RouteID]],0))</f>
        <v>1100</v>
      </c>
      <c r="P9383">
        <f>INDEX(RoutesPivot[ListPrice],MATCH($C9383,RoutesPivot[[RouteID]:[RouteID]],0))</f>
        <v>275</v>
      </c>
      <c r="Q9383" t="str">
        <f>INDEX(AirportPivot[AirportName],MATCH($N9383,AirportPivot[[AirportID]:[AirportID]],0))</f>
        <v>McCarran International</v>
      </c>
      <c r="R9383">
        <f>INDEX(AirportPivot[Gates (number of available)],MATCH($N9383,AirportPivot[[AirportID]:[AirportID]],0))</f>
        <v>68</v>
      </c>
    </row>
    <row r="9384" spans="1:18" x14ac:dyDescent="0.25">
      <c r="A9384" s="3" t="s">
        <v>9416</v>
      </c>
      <c r="B9384" s="12">
        <v>41868</v>
      </c>
      <c r="C9384" s="4" t="s">
        <v>30</v>
      </c>
      <c r="D9384" s="4">
        <v>1.7</v>
      </c>
      <c r="E9384" s="4">
        <v>177</v>
      </c>
      <c r="F9384" s="5">
        <v>0.29166666666666669</v>
      </c>
      <c r="G9384" s="6">
        <v>275</v>
      </c>
      <c r="H9384" s="7">
        <v>45375</v>
      </c>
      <c r="I9384" s="7">
        <f>FlightsPivot[[#This Row],[Total Fare]]*10%</f>
        <v>4537.5</v>
      </c>
      <c r="J9384" s="7">
        <f>FlightsPivot[[#This Row],[Total Fare]]+FlightsPivot[[#This Row],[10% tax ]]</f>
        <v>49912.5</v>
      </c>
      <c r="K9384" s="4">
        <v>8</v>
      </c>
      <c r="L9384" s="4">
        <v>2014</v>
      </c>
      <c r="M9384" t="str">
        <f>INDEX(RoutesPivot[DepAirport],MATCH($C9384,RoutesPivot[[RouteID]:[RouteID]],0))</f>
        <v>ORD</v>
      </c>
      <c r="N9384" t="str">
        <f>INDEX(RoutesPivot[AirportID],MATCH($C9384,RoutesPivot[[RouteID]:[RouteID]],0))</f>
        <v>MCO</v>
      </c>
      <c r="O9384">
        <f>INDEX(RoutesPivot[Distance],MATCH($C9384,RoutesPivot[[RouteID]:[RouteID]],0))</f>
        <v>850</v>
      </c>
      <c r="P9384">
        <f>INDEX(RoutesPivot[ListPrice],MATCH($C9384,RoutesPivot[[RouteID]:[RouteID]],0))</f>
        <v>250</v>
      </c>
      <c r="Q9384" t="str">
        <f>INDEX(AirportPivot[AirportName],MATCH($N9384,AirportPivot[[AirportID]:[AirportID]],0))</f>
        <v>Orlando International</v>
      </c>
      <c r="R9384">
        <f>INDEX(AirportPivot[Gates (number of available)],MATCH($N9384,AirportPivot[[AirportID]:[AirportID]],0))</f>
        <v>67</v>
      </c>
    </row>
    <row r="9385" spans="1:18" x14ac:dyDescent="0.25">
      <c r="A9385" s="3" t="s">
        <v>9417</v>
      </c>
      <c r="B9385" s="12">
        <v>41851</v>
      </c>
      <c r="C9385" s="4" t="s">
        <v>30</v>
      </c>
      <c r="D9385" s="4">
        <v>1.4</v>
      </c>
      <c r="E9385" s="4">
        <v>153</v>
      </c>
      <c r="F9385" s="5">
        <v>0.60416666666666663</v>
      </c>
      <c r="G9385" s="6">
        <v>275</v>
      </c>
      <c r="H9385" s="7">
        <v>45375</v>
      </c>
      <c r="I9385" s="7">
        <f>FlightsPivot[[#This Row],[Total Fare]]*10%</f>
        <v>4537.5</v>
      </c>
      <c r="J9385" s="7">
        <f>FlightsPivot[[#This Row],[Total Fare]]+FlightsPivot[[#This Row],[10% tax ]]</f>
        <v>49912.5</v>
      </c>
      <c r="K9385" s="4">
        <v>7</v>
      </c>
      <c r="L9385" s="4">
        <v>2014</v>
      </c>
      <c r="M9385" t="str">
        <f>INDEX(RoutesPivot[DepAirport],MATCH($C9385,RoutesPivot[[RouteID]:[RouteID]],0))</f>
        <v>ORD</v>
      </c>
      <c r="N9385" t="str">
        <f>INDEX(RoutesPivot[AirportID],MATCH($C9385,RoutesPivot[[RouteID]:[RouteID]],0))</f>
        <v>MCO</v>
      </c>
      <c r="O9385">
        <f>INDEX(RoutesPivot[Distance],MATCH($C9385,RoutesPivot[[RouteID]:[RouteID]],0))</f>
        <v>850</v>
      </c>
      <c r="P9385">
        <f>INDEX(RoutesPivot[ListPrice],MATCH($C9385,RoutesPivot[[RouteID]:[RouteID]],0))</f>
        <v>250</v>
      </c>
      <c r="Q9385" t="str">
        <f>INDEX(AirportPivot[AirportName],MATCH($N9385,AirportPivot[[AirportID]:[AirportID]],0))</f>
        <v>Orlando International</v>
      </c>
      <c r="R9385">
        <f>INDEX(AirportPivot[Gates (number of available)],MATCH($N9385,AirportPivot[[AirportID]:[AirportID]],0))</f>
        <v>67</v>
      </c>
    </row>
    <row r="9386" spans="1:18" x14ac:dyDescent="0.25">
      <c r="A9386" s="3" t="s">
        <v>9418</v>
      </c>
      <c r="B9386" s="12">
        <v>41908</v>
      </c>
      <c r="C9386" s="4" t="s">
        <v>70</v>
      </c>
      <c r="D9386" s="4">
        <v>1.5</v>
      </c>
      <c r="E9386" s="4">
        <v>66</v>
      </c>
      <c r="F9386" s="5">
        <v>0.3125</v>
      </c>
      <c r="G9386" s="6">
        <v>275</v>
      </c>
      <c r="H9386" s="7">
        <v>49775</v>
      </c>
      <c r="I9386" s="7">
        <f>FlightsPivot[[#This Row],[Total Fare]]*10%</f>
        <v>4977.5</v>
      </c>
      <c r="J9386" s="7">
        <f>FlightsPivot[[#This Row],[Total Fare]]+FlightsPivot[[#This Row],[10% tax ]]</f>
        <v>54752.5</v>
      </c>
      <c r="K9386" s="4">
        <v>9</v>
      </c>
      <c r="L9386" s="4">
        <v>2014</v>
      </c>
      <c r="M9386" t="str">
        <f>INDEX(RoutesPivot[DepAirport],MATCH($C9386,RoutesPivot[[RouteID]:[RouteID]],0))</f>
        <v>ORD</v>
      </c>
      <c r="N9386" t="str">
        <f>INDEX(RoutesPivot[AirportID],MATCH($C9386,RoutesPivot[[RouteID]:[RouteID]],0))</f>
        <v>LAS</v>
      </c>
      <c r="O9386">
        <f>INDEX(RoutesPivot[Distance],MATCH($C9386,RoutesPivot[[RouteID]:[RouteID]],0))</f>
        <v>1100</v>
      </c>
      <c r="P9386">
        <f>INDEX(RoutesPivot[ListPrice],MATCH($C9386,RoutesPivot[[RouteID]:[RouteID]],0))</f>
        <v>275</v>
      </c>
      <c r="Q9386" t="str">
        <f>INDEX(AirportPivot[AirportName],MATCH($N9386,AirportPivot[[AirportID]:[AirportID]],0))</f>
        <v>McCarran International</v>
      </c>
      <c r="R9386">
        <f>INDEX(AirportPivot[Gates (number of available)],MATCH($N9386,AirportPivot[[AirportID]:[AirportID]],0))</f>
        <v>68</v>
      </c>
    </row>
    <row r="9387" spans="1:18" x14ac:dyDescent="0.25">
      <c r="A9387" s="3" t="s">
        <v>9419</v>
      </c>
      <c r="B9387" s="12">
        <v>42273</v>
      </c>
      <c r="C9387" s="4" t="s">
        <v>50</v>
      </c>
      <c r="D9387" s="4">
        <v>2.4</v>
      </c>
      <c r="E9387" s="4">
        <v>88</v>
      </c>
      <c r="F9387" s="5">
        <v>0.33333333333333331</v>
      </c>
      <c r="G9387" s="6">
        <v>275</v>
      </c>
      <c r="H9387" s="7">
        <v>49775</v>
      </c>
      <c r="I9387" s="7">
        <f>FlightsPivot[[#This Row],[Total Fare]]*10%</f>
        <v>4977.5</v>
      </c>
      <c r="J9387" s="7">
        <f>FlightsPivot[[#This Row],[Total Fare]]+FlightsPivot[[#This Row],[10% tax ]]</f>
        <v>54752.5</v>
      </c>
      <c r="K9387" s="4">
        <v>9</v>
      </c>
      <c r="L9387" s="4">
        <v>2015</v>
      </c>
      <c r="M9387" t="str">
        <f>INDEX(RoutesPivot[DepAirport],MATCH($C9387,RoutesPivot[[RouteID]:[RouteID]],0))</f>
        <v>ORD</v>
      </c>
      <c r="N9387" t="str">
        <f>INDEX(RoutesPivot[AirportID],MATCH($C9387,RoutesPivot[[RouteID]:[RouteID]],0))</f>
        <v>LGA</v>
      </c>
      <c r="O9387">
        <f>INDEX(RoutesPivot[Distance],MATCH($C9387,RoutesPivot[[RouteID]:[RouteID]],0))</f>
        <v>610</v>
      </c>
      <c r="P9387">
        <f>INDEX(RoutesPivot[ListPrice],MATCH($C9387,RoutesPivot[[RouteID]:[RouteID]],0))</f>
        <v>275</v>
      </c>
      <c r="Q9387" t="str">
        <f>INDEX(AirportPivot[AirportName],MATCH($N9387,AirportPivot[[AirportID]:[AirportID]],0))</f>
        <v>Laguardia</v>
      </c>
      <c r="R9387">
        <f>INDEX(AirportPivot[Gates (number of available)],MATCH($N9387,AirportPivot[[AirportID]:[AirportID]],0))</f>
        <v>66</v>
      </c>
    </row>
    <row r="9388" spans="1:18" x14ac:dyDescent="0.25">
      <c r="A9388" s="3" t="s">
        <v>9420</v>
      </c>
      <c r="B9388" s="12">
        <v>41709</v>
      </c>
      <c r="C9388" s="4" t="s">
        <v>70</v>
      </c>
      <c r="D9388" s="4">
        <v>3.4</v>
      </c>
      <c r="E9388" s="4">
        <v>208</v>
      </c>
      <c r="F9388" s="5">
        <v>0.83333333333333337</v>
      </c>
      <c r="G9388" s="6">
        <v>275</v>
      </c>
      <c r="H9388" s="7">
        <v>45375</v>
      </c>
      <c r="I9388" s="7">
        <f>FlightsPivot[[#This Row],[Total Fare]]*10%</f>
        <v>4537.5</v>
      </c>
      <c r="J9388" s="7">
        <f>FlightsPivot[[#This Row],[Total Fare]]+FlightsPivot[[#This Row],[10% tax ]]</f>
        <v>49912.5</v>
      </c>
      <c r="K9388" s="4">
        <v>3</v>
      </c>
      <c r="L9388" s="4">
        <v>2014</v>
      </c>
      <c r="M9388" t="str">
        <f>INDEX(RoutesPivot[DepAirport],MATCH($C9388,RoutesPivot[[RouteID]:[RouteID]],0))</f>
        <v>ORD</v>
      </c>
      <c r="N9388" t="str">
        <f>INDEX(RoutesPivot[AirportID],MATCH($C9388,RoutesPivot[[RouteID]:[RouteID]],0))</f>
        <v>LAS</v>
      </c>
      <c r="O9388">
        <f>INDEX(RoutesPivot[Distance],MATCH($C9388,RoutesPivot[[RouteID]:[RouteID]],0))</f>
        <v>1100</v>
      </c>
      <c r="P9388">
        <f>INDEX(RoutesPivot[ListPrice],MATCH($C9388,RoutesPivot[[RouteID]:[RouteID]],0))</f>
        <v>275</v>
      </c>
      <c r="Q9388" t="str">
        <f>INDEX(AirportPivot[AirportName],MATCH($N9388,AirportPivot[[AirportID]:[AirportID]],0))</f>
        <v>McCarran International</v>
      </c>
      <c r="R9388">
        <f>INDEX(AirportPivot[Gates (number of available)],MATCH($N9388,AirportPivot[[AirportID]:[AirportID]],0))</f>
        <v>68</v>
      </c>
    </row>
    <row r="9389" spans="1:18" x14ac:dyDescent="0.25">
      <c r="A9389" s="3" t="s">
        <v>9421</v>
      </c>
      <c r="B9389" s="12">
        <v>41648</v>
      </c>
      <c r="C9389" s="4" t="s">
        <v>25</v>
      </c>
      <c r="D9389" s="4">
        <v>2.1</v>
      </c>
      <c r="E9389" s="4">
        <v>129</v>
      </c>
      <c r="F9389" s="5">
        <v>0.75</v>
      </c>
      <c r="G9389" s="6">
        <v>200</v>
      </c>
      <c r="H9389" s="7">
        <v>37000</v>
      </c>
      <c r="I9389" s="7">
        <f>FlightsPivot[[#This Row],[Total Fare]]*10%</f>
        <v>3700</v>
      </c>
      <c r="J9389" s="7">
        <f>FlightsPivot[[#This Row],[Total Fare]]+FlightsPivot[[#This Row],[10% tax ]]</f>
        <v>40700</v>
      </c>
      <c r="K9389" s="4">
        <v>1</v>
      </c>
      <c r="L9389" s="4">
        <v>2014</v>
      </c>
      <c r="M9389" t="str">
        <f>INDEX(RoutesPivot[DepAirport],MATCH($C9389,RoutesPivot[[RouteID]:[RouteID]],0))</f>
        <v>ORD</v>
      </c>
      <c r="N9389" t="str">
        <f>INDEX(RoutesPivot[AirportID],MATCH($C9389,RoutesPivot[[RouteID]:[RouteID]],0))</f>
        <v>DFW</v>
      </c>
      <c r="O9389">
        <f>INDEX(RoutesPivot[Distance],MATCH($C9389,RoutesPivot[[RouteID]:[RouteID]],0))</f>
        <v>700</v>
      </c>
      <c r="P9389">
        <f>INDEX(RoutesPivot[ListPrice],MATCH($C9389,RoutesPivot[[RouteID]:[RouteID]],0))</f>
        <v>200</v>
      </c>
      <c r="Q9389" t="str">
        <f>INDEX(AirportPivot[AirportName],MATCH($N9389,AirportPivot[[AirportID]:[AirportID]],0))</f>
        <v>Dallas/Fort Worth International</v>
      </c>
      <c r="R9389">
        <f>INDEX(AirportPivot[Gates (number of available)],MATCH($N9389,AirportPivot[[AirportID]:[AirportID]],0))</f>
        <v>130</v>
      </c>
    </row>
    <row r="9390" spans="1:18" x14ac:dyDescent="0.25">
      <c r="A9390" s="3" t="s">
        <v>9422</v>
      </c>
      <c r="B9390" s="12">
        <v>42186</v>
      </c>
      <c r="C9390" s="4" t="s">
        <v>33</v>
      </c>
      <c r="D9390" s="4">
        <v>2.1</v>
      </c>
      <c r="E9390" s="4">
        <v>206</v>
      </c>
      <c r="F9390" s="5">
        <v>0.5</v>
      </c>
      <c r="G9390" s="6">
        <v>412.5</v>
      </c>
      <c r="H9390" s="7">
        <v>68062.5</v>
      </c>
      <c r="I9390" s="7">
        <f>FlightsPivot[[#This Row],[Total Fare]]*10%</f>
        <v>6806.25</v>
      </c>
      <c r="J9390" s="7">
        <f>FlightsPivot[[#This Row],[Total Fare]]+FlightsPivot[[#This Row],[10% tax ]]</f>
        <v>74868.75</v>
      </c>
      <c r="K9390" s="4">
        <v>7</v>
      </c>
      <c r="L9390" s="4">
        <v>2015</v>
      </c>
      <c r="M9390" t="str">
        <f>INDEX(RoutesPivot[DepAirport],MATCH($C9390,RoutesPivot[[RouteID]:[RouteID]],0))</f>
        <v>ORD</v>
      </c>
      <c r="N9390" t="str">
        <f>INDEX(RoutesPivot[AirportID],MATCH($C9390,RoutesPivot[[RouteID]:[RouteID]],0))</f>
        <v>SFO</v>
      </c>
      <c r="O9390">
        <f>INDEX(RoutesPivot[Distance],MATCH($C9390,RoutesPivot[[RouteID]:[RouteID]],0))</f>
        <v>1600</v>
      </c>
      <c r="P9390">
        <f>INDEX(RoutesPivot[ListPrice],MATCH($C9390,RoutesPivot[[RouteID]:[RouteID]],0))</f>
        <v>375</v>
      </c>
      <c r="Q9390" t="str">
        <f>INDEX(AirportPivot[AirportName],MATCH($N9390,AirportPivot[[AirportID]:[AirportID]],0))</f>
        <v>San Francisco International</v>
      </c>
      <c r="R9390">
        <f>INDEX(AirportPivot[Gates (number of available)],MATCH($N9390,AirportPivot[[AirportID]:[AirportID]],0))</f>
        <v>70</v>
      </c>
    </row>
    <row r="9391" spans="1:18" x14ac:dyDescent="0.25">
      <c r="A9391" s="3" t="s">
        <v>9423</v>
      </c>
      <c r="B9391" s="12">
        <v>42297</v>
      </c>
      <c r="C9391" s="4" t="s">
        <v>47</v>
      </c>
      <c r="D9391" s="4">
        <v>2.9</v>
      </c>
      <c r="E9391" s="4">
        <v>82</v>
      </c>
      <c r="F9391" s="5">
        <v>0.89583333333333337</v>
      </c>
      <c r="G9391" s="6">
        <v>250</v>
      </c>
      <c r="H9391" s="7">
        <v>45250</v>
      </c>
      <c r="I9391" s="7">
        <f>FlightsPivot[[#This Row],[Total Fare]]*10%</f>
        <v>4525</v>
      </c>
      <c r="J9391" s="7">
        <f>FlightsPivot[[#This Row],[Total Fare]]+FlightsPivot[[#This Row],[10% tax ]]</f>
        <v>49775</v>
      </c>
      <c r="K9391" s="4">
        <v>10</v>
      </c>
      <c r="L9391" s="4">
        <v>2015</v>
      </c>
      <c r="M9391" t="str">
        <f>INDEX(RoutesPivot[DepAirport],MATCH($C9391,RoutesPivot[[RouteID]:[RouteID]],0))</f>
        <v>ORD</v>
      </c>
      <c r="N9391" t="str">
        <f>INDEX(RoutesPivot[AirportID],MATCH($C9391,RoutesPivot[[RouteID]:[RouteID]],0))</f>
        <v>PHX</v>
      </c>
      <c r="O9391">
        <f>INDEX(RoutesPivot[Distance],MATCH($C9391,RoutesPivot[[RouteID]:[RouteID]],0))</f>
        <v>1200</v>
      </c>
      <c r="P9391">
        <f>INDEX(RoutesPivot[ListPrice],MATCH($C9391,RoutesPivot[[RouteID]:[RouteID]],0))</f>
        <v>250</v>
      </c>
      <c r="Q9391" t="str">
        <f>INDEX(AirportPivot[AirportName],MATCH($N9391,AirportPivot[[AirportID]:[AirportID]],0))</f>
        <v>Phoenix Sky Harbor International</v>
      </c>
      <c r="R9391">
        <f>INDEX(AirportPivot[Gates (number of available)],MATCH($N9391,AirportPivot[[AirportID]:[AirportID]],0))</f>
        <v>60</v>
      </c>
    </row>
    <row r="9392" spans="1:18" x14ac:dyDescent="0.25">
      <c r="A9392" s="3" t="s">
        <v>9424</v>
      </c>
      <c r="B9392" s="12">
        <v>42084</v>
      </c>
      <c r="C9392" s="4" t="s">
        <v>23</v>
      </c>
      <c r="D9392" s="4">
        <v>1.5</v>
      </c>
      <c r="E9392" s="4">
        <v>77</v>
      </c>
      <c r="F9392" s="5">
        <v>0.83333333333333337</v>
      </c>
      <c r="G9392" s="6">
        <v>300</v>
      </c>
      <c r="H9392" s="7">
        <v>54300</v>
      </c>
      <c r="I9392" s="7">
        <f>FlightsPivot[[#This Row],[Total Fare]]*10%</f>
        <v>5430</v>
      </c>
      <c r="J9392" s="7">
        <f>FlightsPivot[[#This Row],[Total Fare]]+FlightsPivot[[#This Row],[10% tax ]]</f>
        <v>59730</v>
      </c>
      <c r="K9392" s="4">
        <v>3</v>
      </c>
      <c r="L9392" s="4">
        <v>2015</v>
      </c>
      <c r="M9392" t="str">
        <f>INDEX(RoutesPivot[DepAirport],MATCH($C9392,RoutesPivot[[RouteID]:[RouteID]],0))</f>
        <v>ORD</v>
      </c>
      <c r="N9392" t="str">
        <f>INDEX(RoutesPivot[AirportID],MATCH($C9392,RoutesPivot[[RouteID]:[RouteID]],0))</f>
        <v>DEN</v>
      </c>
      <c r="O9392">
        <f>INDEX(RoutesPivot[Distance],MATCH($C9392,RoutesPivot[[RouteID]:[RouteID]],0))</f>
        <v>800</v>
      </c>
      <c r="P9392">
        <f>INDEX(RoutesPivot[ListPrice],MATCH($C9392,RoutesPivot[[RouteID]:[RouteID]],0))</f>
        <v>300</v>
      </c>
      <c r="Q9392" t="str">
        <f>INDEX(AirportPivot[AirportName],MATCH($N9392,AirportPivot[[AirportID]:[AirportID]],0))</f>
        <v>Denver International</v>
      </c>
      <c r="R9392">
        <f>INDEX(AirportPivot[Gates (number of available)],MATCH($N9392,AirportPivot[[AirportID]:[AirportID]],0))</f>
        <v>75</v>
      </c>
    </row>
    <row r="9393" spans="1:18" x14ac:dyDescent="0.25">
      <c r="A9393" s="3" t="s">
        <v>9425</v>
      </c>
      <c r="B9393" s="12">
        <v>41868</v>
      </c>
      <c r="C9393" s="4" t="s">
        <v>15</v>
      </c>
      <c r="D9393" s="4">
        <v>2.5</v>
      </c>
      <c r="E9393" s="4">
        <v>199</v>
      </c>
      <c r="F9393" s="5">
        <v>0.75</v>
      </c>
      <c r="G9393" s="6">
        <v>247.5</v>
      </c>
      <c r="H9393" s="7">
        <v>40837.5</v>
      </c>
      <c r="I9393" s="7">
        <f>FlightsPivot[[#This Row],[Total Fare]]*10%</f>
        <v>4083.75</v>
      </c>
      <c r="J9393" s="7">
        <f>FlightsPivot[[#This Row],[Total Fare]]+FlightsPivot[[#This Row],[10% tax ]]</f>
        <v>44921.25</v>
      </c>
      <c r="K9393" s="4">
        <v>8</v>
      </c>
      <c r="L9393" s="4">
        <v>2014</v>
      </c>
      <c r="M9393" t="str">
        <f>INDEX(RoutesPivot[DepAirport],MATCH($C9393,RoutesPivot[[RouteID]:[RouteID]],0))</f>
        <v>ORD</v>
      </c>
      <c r="N9393" t="str">
        <f>INDEX(RoutesPivot[AirportID],MATCH($C9393,RoutesPivot[[RouteID]:[RouteID]],0))</f>
        <v>EWR</v>
      </c>
      <c r="O9393">
        <f>INDEX(RoutesPivot[Distance],MATCH($C9393,RoutesPivot[[RouteID]:[RouteID]],0))</f>
        <v>600</v>
      </c>
      <c r="P9393">
        <f>INDEX(RoutesPivot[ListPrice],MATCH($C9393,RoutesPivot[[RouteID]:[RouteID]],0))</f>
        <v>225</v>
      </c>
      <c r="Q9393" t="str">
        <f>INDEX(AirportPivot[AirportName],MATCH($N9393,AirportPivot[[AirportID]:[AirportID]],0))</f>
        <v>Newark Liberty International</v>
      </c>
      <c r="R9393">
        <f>INDEX(AirportPivot[Gates (number of available)],MATCH($N9393,AirportPivot[[AirportID]:[AirportID]],0))</f>
        <v>82</v>
      </c>
    </row>
    <row r="9394" spans="1:18" x14ac:dyDescent="0.25">
      <c r="A9394" s="3" t="s">
        <v>9426</v>
      </c>
      <c r="B9394" s="12">
        <v>41693</v>
      </c>
      <c r="C9394" s="4" t="s">
        <v>805</v>
      </c>
      <c r="D9394" s="4">
        <v>2.7</v>
      </c>
      <c r="E9394" s="4">
        <v>24</v>
      </c>
      <c r="F9394" s="5">
        <v>0.70833333333333337</v>
      </c>
      <c r="G9394" s="6">
        <v>290</v>
      </c>
      <c r="H9394" s="7">
        <v>53650</v>
      </c>
      <c r="I9394" s="7">
        <f>FlightsPivot[[#This Row],[Total Fare]]*10%</f>
        <v>5365</v>
      </c>
      <c r="J9394" s="7">
        <f>FlightsPivot[[#This Row],[Total Fare]]+FlightsPivot[[#This Row],[10% tax ]]</f>
        <v>59015</v>
      </c>
      <c r="K9394" s="4">
        <v>2</v>
      </c>
      <c r="L9394" s="4">
        <v>2014</v>
      </c>
      <c r="M9394" t="str">
        <f>INDEX(RoutesPivot[DepAirport],MATCH($C9394,RoutesPivot[[RouteID]:[RouteID]],0))</f>
        <v>ORD</v>
      </c>
      <c r="N9394" t="str">
        <f>INDEX(RoutesPivot[AirportID],MATCH($C9394,RoutesPivot[[RouteID]:[RouteID]],0))</f>
        <v>SLC</v>
      </c>
      <c r="O9394">
        <f>INDEX(RoutesPivot[Distance],MATCH($C9394,RoutesPivot[[RouteID]:[RouteID]],0))</f>
        <v>1000</v>
      </c>
      <c r="P9394">
        <f>INDEX(RoutesPivot[ListPrice],MATCH($C9394,RoutesPivot[[RouteID]:[RouteID]],0))</f>
        <v>290</v>
      </c>
      <c r="Q9394" t="str">
        <f>INDEX(AirportPivot[AirportName],MATCH($N9394,AirportPivot[[AirportID]:[AirportID]],0))</f>
        <v>Salt Lake City International</v>
      </c>
      <c r="R9394">
        <f>INDEX(AirportPivot[Gates (number of available)],MATCH($N9394,AirportPivot[[AirportID]:[AirportID]],0))</f>
        <v>54</v>
      </c>
    </row>
    <row r="9395" spans="1:18" x14ac:dyDescent="0.25">
      <c r="A9395" s="3" t="s">
        <v>9427</v>
      </c>
      <c r="B9395" s="12">
        <v>42180</v>
      </c>
      <c r="C9395" s="4" t="s">
        <v>40</v>
      </c>
      <c r="D9395" s="4">
        <v>2.1</v>
      </c>
      <c r="E9395" s="4">
        <v>185</v>
      </c>
      <c r="F9395" s="5">
        <v>0.5</v>
      </c>
      <c r="G9395" s="6">
        <v>126.5</v>
      </c>
      <c r="H9395" s="7">
        <v>20872.5</v>
      </c>
      <c r="I9395" s="7">
        <f>FlightsPivot[[#This Row],[Total Fare]]*10%</f>
        <v>2087.25</v>
      </c>
      <c r="J9395" s="7">
        <f>FlightsPivot[[#This Row],[Total Fare]]+FlightsPivot[[#This Row],[10% tax ]]</f>
        <v>22959.75</v>
      </c>
      <c r="K9395" s="4">
        <v>6</v>
      </c>
      <c r="L9395" s="4">
        <v>2015</v>
      </c>
      <c r="M9395" t="str">
        <f>INDEX(RoutesPivot[DepAirport],MATCH($C9395,RoutesPivot[[RouteID]:[RouteID]],0))</f>
        <v>ORD</v>
      </c>
      <c r="N9395" t="str">
        <f>INDEX(RoutesPivot[AirportID],MATCH($C9395,RoutesPivot[[RouteID]:[RouteID]],0))</f>
        <v>MSP</v>
      </c>
      <c r="O9395">
        <f>INDEX(RoutesPivot[Distance],MATCH($C9395,RoutesPivot[[RouteID]:[RouteID]],0))</f>
        <v>300</v>
      </c>
      <c r="P9395">
        <f>INDEX(RoutesPivot[ListPrice],MATCH($C9395,RoutesPivot[[RouteID]:[RouteID]],0))</f>
        <v>115</v>
      </c>
      <c r="Q9395" t="str">
        <f>INDEX(AirportPivot[AirportName],MATCH($N9395,AirportPivot[[AirportID]:[AirportID]],0))</f>
        <v>Minneapolis-St Paul International/Wold-Chamberlain</v>
      </c>
      <c r="R9395">
        <f>INDEX(AirportPivot[Gates (number of available)],MATCH($N9395,AirportPivot[[AirportID]:[AirportID]],0))</f>
        <v>65</v>
      </c>
    </row>
    <row r="9396" spans="1:18" x14ac:dyDescent="0.25">
      <c r="A9396" s="3" t="s">
        <v>9428</v>
      </c>
      <c r="B9396" s="12">
        <v>41968</v>
      </c>
      <c r="C9396" s="4" t="s">
        <v>27</v>
      </c>
      <c r="D9396" s="4">
        <v>17</v>
      </c>
      <c r="E9396" s="4">
        <v>60</v>
      </c>
      <c r="F9396" s="5">
        <v>0.75</v>
      </c>
      <c r="G9396" s="6">
        <v>300</v>
      </c>
      <c r="H9396" s="7">
        <v>49500</v>
      </c>
      <c r="I9396" s="7">
        <f>FlightsPivot[[#This Row],[Total Fare]]*10%</f>
        <v>4950</v>
      </c>
      <c r="J9396" s="7">
        <f>FlightsPivot[[#This Row],[Total Fare]]+FlightsPivot[[#This Row],[10% tax ]]</f>
        <v>54450</v>
      </c>
      <c r="K9396" s="4">
        <v>11</v>
      </c>
      <c r="L9396" s="4">
        <v>2014</v>
      </c>
      <c r="M9396" t="str">
        <f>INDEX(RoutesPivot[DepAirport],MATCH($C9396,RoutesPivot[[RouteID]:[RouteID]],0))</f>
        <v>ORD</v>
      </c>
      <c r="N9396" t="str">
        <f>INDEX(RoutesPivot[AirportID],MATCH($C9396,RoutesPivot[[RouteID]:[RouteID]],0))</f>
        <v>ATL</v>
      </c>
      <c r="O9396">
        <f>INDEX(RoutesPivot[Distance],MATCH($C9396,RoutesPivot[[RouteID]:[RouteID]],0))</f>
        <v>510</v>
      </c>
      <c r="P9396">
        <f>INDEX(RoutesPivot[ListPrice],MATCH($C9396,RoutesPivot[[RouteID]:[RouteID]],0))</f>
        <v>200</v>
      </c>
      <c r="Q9396" t="str">
        <f>INDEX(AirportPivot[AirportName],MATCH($N9396,AirportPivot[[AirportID]:[AirportID]],0))</f>
        <v>Hartsfield-Jackson Atlanta International</v>
      </c>
      <c r="R9396">
        <f>INDEX(AirportPivot[Gates (number of available)],MATCH($N9396,AirportPivot[[AirportID]:[AirportID]],0))</f>
        <v>100</v>
      </c>
    </row>
    <row r="9397" spans="1:18" x14ac:dyDescent="0.25">
      <c r="A9397" s="3" t="s">
        <v>9429</v>
      </c>
      <c r="B9397" s="12">
        <v>42246</v>
      </c>
      <c r="C9397" s="4" t="s">
        <v>47</v>
      </c>
      <c r="D9397" s="4">
        <v>1.7</v>
      </c>
      <c r="E9397" s="4">
        <v>136</v>
      </c>
      <c r="F9397" s="5">
        <v>0.6875</v>
      </c>
      <c r="G9397" s="6">
        <v>275</v>
      </c>
      <c r="H9397" s="7">
        <v>50875</v>
      </c>
      <c r="I9397" s="7">
        <f>FlightsPivot[[#This Row],[Total Fare]]*10%</f>
        <v>5087.5</v>
      </c>
      <c r="J9397" s="7">
        <f>FlightsPivot[[#This Row],[Total Fare]]+FlightsPivot[[#This Row],[10% tax ]]</f>
        <v>55962.5</v>
      </c>
      <c r="K9397" s="4">
        <v>8</v>
      </c>
      <c r="L9397" s="4">
        <v>2015</v>
      </c>
      <c r="M9397" t="str">
        <f>INDEX(RoutesPivot[DepAirport],MATCH($C9397,RoutesPivot[[RouteID]:[RouteID]],0))</f>
        <v>ORD</v>
      </c>
      <c r="N9397" t="str">
        <f>INDEX(RoutesPivot[AirportID],MATCH($C9397,RoutesPivot[[RouteID]:[RouteID]],0))</f>
        <v>PHX</v>
      </c>
      <c r="O9397">
        <f>INDEX(RoutesPivot[Distance],MATCH($C9397,RoutesPivot[[RouteID]:[RouteID]],0))</f>
        <v>1200</v>
      </c>
      <c r="P9397">
        <f>INDEX(RoutesPivot[ListPrice],MATCH($C9397,RoutesPivot[[RouteID]:[RouteID]],0))</f>
        <v>250</v>
      </c>
      <c r="Q9397" t="str">
        <f>INDEX(AirportPivot[AirportName],MATCH($N9397,AirportPivot[[AirportID]:[AirportID]],0))</f>
        <v>Phoenix Sky Harbor International</v>
      </c>
      <c r="R9397">
        <f>INDEX(AirportPivot[Gates (number of available)],MATCH($N9397,AirportPivot[[AirportID]:[AirportID]],0))</f>
        <v>60</v>
      </c>
    </row>
    <row r="9398" spans="1:18" x14ac:dyDescent="0.25">
      <c r="A9398" s="3" t="s">
        <v>9430</v>
      </c>
      <c r="B9398" s="12">
        <v>42362</v>
      </c>
      <c r="C9398" s="4" t="s">
        <v>17</v>
      </c>
      <c r="D9398" s="4">
        <v>8.3000000000000007</v>
      </c>
      <c r="E9398" s="4">
        <v>174</v>
      </c>
      <c r="F9398" s="5">
        <v>0.29166666666666669</v>
      </c>
      <c r="G9398" s="6">
        <v>490</v>
      </c>
      <c r="H9398" s="7">
        <v>80850</v>
      </c>
      <c r="I9398" s="7">
        <f>FlightsPivot[[#This Row],[Total Fare]]*10%</f>
        <v>8085</v>
      </c>
      <c r="J9398" s="7">
        <f>FlightsPivot[[#This Row],[Total Fare]]+FlightsPivot[[#This Row],[10% tax ]]</f>
        <v>88935</v>
      </c>
      <c r="K9398" s="4">
        <v>12</v>
      </c>
      <c r="L9398" s="4">
        <v>2015</v>
      </c>
      <c r="M9398" t="str">
        <f>INDEX(RoutesPivot[DepAirport],MATCH($C9398,RoutesPivot[[RouteID]:[RouteID]],0))</f>
        <v>ORD</v>
      </c>
      <c r="N9398" t="str">
        <f>INDEX(RoutesPivot[AirportID],MATCH($C9398,RoutesPivot[[RouteID]:[RouteID]],0))</f>
        <v>LAX</v>
      </c>
      <c r="O9398">
        <f>INDEX(RoutesPivot[Distance],MATCH($C9398,RoutesPivot[[RouteID]:[RouteID]],0))</f>
        <v>1518</v>
      </c>
      <c r="P9398">
        <f>INDEX(RoutesPivot[ListPrice],MATCH($C9398,RoutesPivot[[RouteID]:[RouteID]],0))</f>
        <v>350</v>
      </c>
      <c r="Q9398" t="str">
        <f>INDEX(AirportPivot[AirportName],MATCH($N9398,AirportPivot[[AirportID]:[AirportID]],0))</f>
        <v>Los Angeles International</v>
      </c>
      <c r="R9398">
        <f>INDEX(AirportPivot[Gates (number of available)],MATCH($N9398,AirportPivot[[AirportID]:[AirportID]],0))</f>
        <v>86</v>
      </c>
    </row>
    <row r="9399" spans="1:18" x14ac:dyDescent="0.25">
      <c r="A9399" s="3" t="s">
        <v>9431</v>
      </c>
      <c r="B9399" s="12">
        <v>41824</v>
      </c>
      <c r="C9399" s="4" t="s">
        <v>25</v>
      </c>
      <c r="D9399" s="4">
        <v>1.9</v>
      </c>
      <c r="E9399" s="4">
        <v>86</v>
      </c>
      <c r="F9399" s="5">
        <v>0.85416666666666663</v>
      </c>
      <c r="G9399" s="6">
        <v>220</v>
      </c>
      <c r="H9399" s="7">
        <v>39820</v>
      </c>
      <c r="I9399" s="7">
        <f>FlightsPivot[[#This Row],[Total Fare]]*10%</f>
        <v>3982</v>
      </c>
      <c r="J9399" s="7">
        <f>FlightsPivot[[#This Row],[Total Fare]]+FlightsPivot[[#This Row],[10% tax ]]</f>
        <v>43802</v>
      </c>
      <c r="K9399" s="4">
        <v>7</v>
      </c>
      <c r="L9399" s="4">
        <v>2014</v>
      </c>
      <c r="M9399" t="str">
        <f>INDEX(RoutesPivot[DepAirport],MATCH($C9399,RoutesPivot[[RouteID]:[RouteID]],0))</f>
        <v>ORD</v>
      </c>
      <c r="N9399" t="str">
        <f>INDEX(RoutesPivot[AirportID],MATCH($C9399,RoutesPivot[[RouteID]:[RouteID]],0))</f>
        <v>DFW</v>
      </c>
      <c r="O9399">
        <f>INDEX(RoutesPivot[Distance],MATCH($C9399,RoutesPivot[[RouteID]:[RouteID]],0))</f>
        <v>700</v>
      </c>
      <c r="P9399">
        <f>INDEX(RoutesPivot[ListPrice],MATCH($C9399,RoutesPivot[[RouteID]:[RouteID]],0))</f>
        <v>200</v>
      </c>
      <c r="Q9399" t="str">
        <f>INDEX(AirportPivot[AirportName],MATCH($N9399,AirportPivot[[AirportID]:[AirportID]],0))</f>
        <v>Dallas/Fort Worth International</v>
      </c>
      <c r="R9399">
        <f>INDEX(AirportPivot[Gates (number of available)],MATCH($N9399,AirportPivot[[AirportID]:[AirportID]],0))</f>
        <v>130</v>
      </c>
    </row>
    <row r="9400" spans="1:18" x14ac:dyDescent="0.25">
      <c r="A9400" s="3" t="s">
        <v>9432</v>
      </c>
      <c r="B9400" s="12">
        <v>42288</v>
      </c>
      <c r="C9400" s="4" t="s">
        <v>19</v>
      </c>
      <c r="D9400" s="4">
        <v>2.5</v>
      </c>
      <c r="E9400" s="4">
        <v>128</v>
      </c>
      <c r="F9400" s="5">
        <v>0.70833333333333337</v>
      </c>
      <c r="G9400" s="6">
        <v>200</v>
      </c>
      <c r="H9400" s="7">
        <v>37000</v>
      </c>
      <c r="I9400" s="7">
        <f>FlightsPivot[[#This Row],[Total Fare]]*10%</f>
        <v>3700</v>
      </c>
      <c r="J9400" s="7">
        <f>FlightsPivot[[#This Row],[Total Fare]]+FlightsPivot[[#This Row],[10% tax ]]</f>
        <v>40700</v>
      </c>
      <c r="K9400" s="4">
        <v>10</v>
      </c>
      <c r="L9400" s="4">
        <v>2015</v>
      </c>
      <c r="M9400" t="str">
        <f>INDEX(RoutesPivot[DepAirport],MATCH($C9400,RoutesPivot[[RouteID]:[RouteID]],0))</f>
        <v>ORD</v>
      </c>
      <c r="N9400" t="str">
        <f>INDEX(RoutesPivot[AirportID],MATCH($C9400,RoutesPivot[[RouteID]:[RouteID]],0))</f>
        <v>IAH</v>
      </c>
      <c r="O9400">
        <f>INDEX(RoutesPivot[Distance],MATCH($C9400,RoutesPivot[[RouteID]:[RouteID]],0))</f>
        <v>800</v>
      </c>
      <c r="P9400">
        <f>INDEX(RoutesPivot[ListPrice],MATCH($C9400,RoutesPivot[[RouteID]:[RouteID]],0))</f>
        <v>200</v>
      </c>
      <c r="Q9400" t="str">
        <f>INDEX(AirportPivot[AirportName],MATCH($N9400,AirportPivot[[AirportID]:[AirportID]],0))</f>
        <v>George Bush Intercontinental/Houston</v>
      </c>
      <c r="R9400">
        <f>INDEX(AirportPivot[Gates (number of available)],MATCH($N9400,AirportPivot[[AirportID]:[AirportID]],0))</f>
        <v>80</v>
      </c>
    </row>
    <row r="9401" spans="1:18" x14ac:dyDescent="0.25">
      <c r="A9401" s="3" t="s">
        <v>9433</v>
      </c>
      <c r="B9401" s="12">
        <v>42112</v>
      </c>
      <c r="C9401" s="4" t="s">
        <v>33</v>
      </c>
      <c r="D9401" s="4">
        <v>1.1000000000000001</v>
      </c>
      <c r="E9401" s="4">
        <v>162</v>
      </c>
      <c r="F9401" s="5">
        <v>0.5</v>
      </c>
      <c r="G9401" s="6">
        <v>375</v>
      </c>
      <c r="H9401" s="7">
        <v>61875</v>
      </c>
      <c r="I9401" s="7">
        <f>FlightsPivot[[#This Row],[Total Fare]]*10%</f>
        <v>6187.5</v>
      </c>
      <c r="J9401" s="7">
        <f>FlightsPivot[[#This Row],[Total Fare]]+FlightsPivot[[#This Row],[10% tax ]]</f>
        <v>68062.5</v>
      </c>
      <c r="K9401" s="4">
        <v>4</v>
      </c>
      <c r="L9401" s="4">
        <v>2015</v>
      </c>
      <c r="M9401" t="str">
        <f>INDEX(RoutesPivot[DepAirport],MATCH($C9401,RoutesPivot[[RouteID]:[RouteID]],0))</f>
        <v>ORD</v>
      </c>
      <c r="N9401" t="str">
        <f>INDEX(RoutesPivot[AirportID],MATCH($C9401,RoutesPivot[[RouteID]:[RouteID]],0))</f>
        <v>SFO</v>
      </c>
      <c r="O9401">
        <f>INDEX(RoutesPivot[Distance],MATCH($C9401,RoutesPivot[[RouteID]:[RouteID]],0))</f>
        <v>1600</v>
      </c>
      <c r="P9401">
        <f>INDEX(RoutesPivot[ListPrice],MATCH($C9401,RoutesPivot[[RouteID]:[RouteID]],0))</f>
        <v>375</v>
      </c>
      <c r="Q9401" t="str">
        <f>INDEX(AirportPivot[AirportName],MATCH($N9401,AirportPivot[[AirportID]:[AirportID]],0))</f>
        <v>San Francisco International</v>
      </c>
      <c r="R9401">
        <f>INDEX(AirportPivot[Gates (number of available)],MATCH($N9401,AirportPivot[[AirportID]:[AirportID]],0))</f>
        <v>70</v>
      </c>
    </row>
    <row r="9402" spans="1:18" x14ac:dyDescent="0.25">
      <c r="A9402" s="3" t="s">
        <v>9434</v>
      </c>
      <c r="B9402" s="12">
        <v>41867</v>
      </c>
      <c r="C9402" s="4" t="s">
        <v>83</v>
      </c>
      <c r="D9402" s="4">
        <v>2</v>
      </c>
      <c r="E9402" s="4">
        <v>196</v>
      </c>
      <c r="F9402" s="5">
        <v>0.3125</v>
      </c>
      <c r="G9402" s="6">
        <v>264</v>
      </c>
      <c r="H9402" s="7">
        <v>43560</v>
      </c>
      <c r="I9402" s="7">
        <f>FlightsPivot[[#This Row],[Total Fare]]*10%</f>
        <v>4356</v>
      </c>
      <c r="J9402" s="7">
        <f>FlightsPivot[[#This Row],[Total Fare]]+FlightsPivot[[#This Row],[10% tax ]]</f>
        <v>47916</v>
      </c>
      <c r="K9402" s="4">
        <v>8</v>
      </c>
      <c r="L9402" s="4">
        <v>2014</v>
      </c>
      <c r="M9402" t="str">
        <f>INDEX(RoutesPivot[DepAirport],MATCH($C9402,RoutesPivot[[RouteID]:[RouteID]],0))</f>
        <v>ORD</v>
      </c>
      <c r="N9402" t="str">
        <f>INDEX(RoutesPivot[AirportID],MATCH($C9402,RoutesPivot[[RouteID]:[RouteID]],0))</f>
        <v>BWI</v>
      </c>
      <c r="O9402">
        <f>INDEX(RoutesPivot[Distance],MATCH($C9402,RoutesPivot[[RouteID]:[RouteID]],0))</f>
        <v>520</v>
      </c>
      <c r="P9402">
        <f>INDEX(RoutesPivot[ListPrice],MATCH($C9402,RoutesPivot[[RouteID]:[RouteID]],0))</f>
        <v>240</v>
      </c>
      <c r="Q9402" t="str">
        <f>INDEX(AirportPivot[AirportName],MATCH($N9402,AirportPivot[[AirportID]:[AirportID]],0))</f>
        <v>Baltimore/Washington International Thurgood Marshall</v>
      </c>
      <c r="R9402">
        <f>INDEX(AirportPivot[Gates (number of available)],MATCH($N9402,AirportPivot[[AirportID]:[AirportID]],0))</f>
        <v>58</v>
      </c>
    </row>
    <row r="9403" spans="1:18" x14ac:dyDescent="0.25">
      <c r="A9403" s="3" t="s">
        <v>9435</v>
      </c>
      <c r="B9403" s="12">
        <v>42330</v>
      </c>
      <c r="C9403" s="4" t="s">
        <v>37</v>
      </c>
      <c r="D9403" s="4">
        <v>1</v>
      </c>
      <c r="E9403" s="4">
        <v>142</v>
      </c>
      <c r="F9403" s="5">
        <v>0.47916666666666669</v>
      </c>
      <c r="G9403" s="6">
        <v>350</v>
      </c>
      <c r="H9403" s="7">
        <v>64750</v>
      </c>
      <c r="I9403" s="7">
        <f>FlightsPivot[[#This Row],[Total Fare]]*10%</f>
        <v>6475</v>
      </c>
      <c r="J9403" s="7">
        <f>FlightsPivot[[#This Row],[Total Fare]]+FlightsPivot[[#This Row],[10% tax ]]</f>
        <v>71225</v>
      </c>
      <c r="K9403" s="4">
        <v>11</v>
      </c>
      <c r="L9403" s="4">
        <v>2015</v>
      </c>
      <c r="M9403" t="str">
        <f>INDEX(RoutesPivot[DepAirport],MATCH($C9403,RoutesPivot[[RouteID]:[RouteID]],0))</f>
        <v>ORD</v>
      </c>
      <c r="N9403" t="str">
        <f>INDEX(RoutesPivot[AirportID],MATCH($C9403,RoutesPivot[[RouteID]:[RouteID]],0))</f>
        <v>SEA</v>
      </c>
      <c r="O9403">
        <f>INDEX(RoutesPivot[Distance],MATCH($C9403,RoutesPivot[[RouteID]:[RouteID]],0))</f>
        <v>1500</v>
      </c>
      <c r="P9403">
        <f>INDEX(RoutesPivot[ListPrice],MATCH($C9403,RoutesPivot[[RouteID]:[RouteID]],0))</f>
        <v>350</v>
      </c>
      <c r="Q9403" t="str">
        <f>INDEX(AirportPivot[AirportName],MATCH($N9403,AirportPivot[[AirportID]:[AirportID]],0))</f>
        <v>Seattle-Tacoma International</v>
      </c>
      <c r="R9403">
        <f>INDEX(AirportPivot[Gates (number of available)],MATCH($N9403,AirportPivot[[AirportID]:[AirportID]],0))</f>
        <v>58</v>
      </c>
    </row>
    <row r="9404" spans="1:18" x14ac:dyDescent="0.25">
      <c r="A9404" s="3" t="s">
        <v>9436</v>
      </c>
      <c r="B9404" s="12">
        <v>41858</v>
      </c>
      <c r="C9404" s="4" t="s">
        <v>23</v>
      </c>
      <c r="D9404" s="4">
        <v>2.7</v>
      </c>
      <c r="E9404" s="4">
        <v>53</v>
      </c>
      <c r="F9404" s="5">
        <v>0.58333333333333337</v>
      </c>
      <c r="G9404" s="6">
        <v>330</v>
      </c>
      <c r="H9404" s="7">
        <v>54450</v>
      </c>
      <c r="I9404" s="7">
        <f>FlightsPivot[[#This Row],[Total Fare]]*10%</f>
        <v>5445</v>
      </c>
      <c r="J9404" s="7">
        <f>FlightsPivot[[#This Row],[Total Fare]]+FlightsPivot[[#This Row],[10% tax ]]</f>
        <v>59895</v>
      </c>
      <c r="K9404" s="4">
        <v>8</v>
      </c>
      <c r="L9404" s="4">
        <v>2014</v>
      </c>
      <c r="M9404" t="str">
        <f>INDEX(RoutesPivot[DepAirport],MATCH($C9404,RoutesPivot[[RouteID]:[RouteID]],0))</f>
        <v>ORD</v>
      </c>
      <c r="N9404" t="str">
        <f>INDEX(RoutesPivot[AirportID],MATCH($C9404,RoutesPivot[[RouteID]:[RouteID]],0))</f>
        <v>DEN</v>
      </c>
      <c r="O9404">
        <f>INDEX(RoutesPivot[Distance],MATCH($C9404,RoutesPivot[[RouteID]:[RouteID]],0))</f>
        <v>800</v>
      </c>
      <c r="P9404">
        <f>INDEX(RoutesPivot[ListPrice],MATCH($C9404,RoutesPivot[[RouteID]:[RouteID]],0))</f>
        <v>300</v>
      </c>
      <c r="Q9404" t="str">
        <f>INDEX(AirportPivot[AirportName],MATCH($N9404,AirportPivot[[AirportID]:[AirportID]],0))</f>
        <v>Denver International</v>
      </c>
      <c r="R9404">
        <f>INDEX(AirportPivot[Gates (number of available)],MATCH($N9404,AirportPivot[[AirportID]:[AirportID]],0))</f>
        <v>75</v>
      </c>
    </row>
    <row r="9405" spans="1:18" x14ac:dyDescent="0.25">
      <c r="A9405" s="3" t="s">
        <v>9437</v>
      </c>
      <c r="B9405" s="12">
        <v>42332</v>
      </c>
      <c r="C9405" s="4" t="s">
        <v>80</v>
      </c>
      <c r="D9405" s="4">
        <v>5.9</v>
      </c>
      <c r="E9405" s="4">
        <v>65</v>
      </c>
      <c r="F9405" s="5">
        <v>0.4375</v>
      </c>
      <c r="G9405" s="6">
        <v>450</v>
      </c>
      <c r="H9405" s="7">
        <v>81450</v>
      </c>
      <c r="I9405" s="7">
        <f>FlightsPivot[[#This Row],[Total Fare]]*10%</f>
        <v>8145</v>
      </c>
      <c r="J9405" s="7">
        <f>FlightsPivot[[#This Row],[Total Fare]]+FlightsPivot[[#This Row],[10% tax ]]</f>
        <v>89595</v>
      </c>
      <c r="K9405" s="4">
        <v>11</v>
      </c>
      <c r="L9405" s="4">
        <v>2015</v>
      </c>
      <c r="M9405" t="str">
        <f>INDEX(RoutesPivot[DepAirport],MATCH($C9405,RoutesPivot[[RouteID]:[RouteID]],0))</f>
        <v>ORD</v>
      </c>
      <c r="N9405" t="str">
        <f>INDEX(RoutesPivot[AirportID],MATCH($C9405,RoutesPivot[[RouteID]:[RouteID]],0))</f>
        <v>MIA</v>
      </c>
      <c r="O9405">
        <f>INDEX(RoutesPivot[Distance],MATCH($C9405,RoutesPivot[[RouteID]:[RouteID]],0))</f>
        <v>1000</v>
      </c>
      <c r="P9405">
        <f>INDEX(RoutesPivot[ListPrice],MATCH($C9405,RoutesPivot[[RouteID]:[RouteID]],0))</f>
        <v>300</v>
      </c>
      <c r="Q9405" t="str">
        <f>INDEX(AirportPivot[AirportName],MATCH($N9405,AirportPivot[[AirportID]:[AirportID]],0))</f>
        <v>Miami International</v>
      </c>
      <c r="R9405">
        <f>INDEX(AirportPivot[Gates (number of available)],MATCH($N9405,AirportPivot[[AirportID]:[AirportID]],0))</f>
        <v>80</v>
      </c>
    </row>
    <row r="9406" spans="1:18" x14ac:dyDescent="0.25">
      <c r="A9406" s="3" t="s">
        <v>9438</v>
      </c>
      <c r="B9406" s="12">
        <v>42012</v>
      </c>
      <c r="C9406" s="4" t="s">
        <v>47</v>
      </c>
      <c r="D9406" s="4">
        <v>2.6</v>
      </c>
      <c r="E9406" s="4">
        <v>208</v>
      </c>
      <c r="F9406" s="5">
        <v>0.58333333333333337</v>
      </c>
      <c r="G9406" s="6">
        <v>250</v>
      </c>
      <c r="H9406" s="7">
        <v>41250</v>
      </c>
      <c r="I9406" s="7">
        <f>FlightsPivot[[#This Row],[Total Fare]]*10%</f>
        <v>4125</v>
      </c>
      <c r="J9406" s="7">
        <f>FlightsPivot[[#This Row],[Total Fare]]+FlightsPivot[[#This Row],[10% tax ]]</f>
        <v>45375</v>
      </c>
      <c r="K9406" s="4">
        <v>1</v>
      </c>
      <c r="L9406" s="4">
        <v>2015</v>
      </c>
      <c r="M9406" t="str">
        <f>INDEX(RoutesPivot[DepAirport],MATCH($C9406,RoutesPivot[[RouteID]:[RouteID]],0))</f>
        <v>ORD</v>
      </c>
      <c r="N9406" t="str">
        <f>INDEX(RoutesPivot[AirportID],MATCH($C9406,RoutesPivot[[RouteID]:[RouteID]],0))</f>
        <v>PHX</v>
      </c>
      <c r="O9406">
        <f>INDEX(RoutesPivot[Distance],MATCH($C9406,RoutesPivot[[RouteID]:[RouteID]],0))</f>
        <v>1200</v>
      </c>
      <c r="P9406">
        <f>INDEX(RoutesPivot[ListPrice],MATCH($C9406,RoutesPivot[[RouteID]:[RouteID]],0))</f>
        <v>250</v>
      </c>
      <c r="Q9406" t="str">
        <f>INDEX(AirportPivot[AirportName],MATCH($N9406,AirportPivot[[AirportID]:[AirportID]],0))</f>
        <v>Phoenix Sky Harbor International</v>
      </c>
      <c r="R9406">
        <f>INDEX(AirportPivot[Gates (number of available)],MATCH($N9406,AirportPivot[[AirportID]:[AirportID]],0))</f>
        <v>60</v>
      </c>
    </row>
    <row r="9407" spans="1:18" x14ac:dyDescent="0.25">
      <c r="A9407" s="3" t="s">
        <v>9439</v>
      </c>
      <c r="B9407" s="12">
        <v>42111</v>
      </c>
      <c r="C9407" s="4" t="s">
        <v>33</v>
      </c>
      <c r="D9407" s="4">
        <v>2.2999999999999998</v>
      </c>
      <c r="E9407" s="4">
        <v>26</v>
      </c>
      <c r="F9407" s="5">
        <v>0.875</v>
      </c>
      <c r="G9407" s="6">
        <v>375</v>
      </c>
      <c r="H9407" s="7">
        <v>69375</v>
      </c>
      <c r="I9407" s="7">
        <f>FlightsPivot[[#This Row],[Total Fare]]*10%</f>
        <v>6937.5</v>
      </c>
      <c r="J9407" s="7">
        <f>FlightsPivot[[#This Row],[Total Fare]]+FlightsPivot[[#This Row],[10% tax ]]</f>
        <v>76312.5</v>
      </c>
      <c r="K9407" s="4">
        <v>4</v>
      </c>
      <c r="L9407" s="4">
        <v>2015</v>
      </c>
      <c r="M9407" t="str">
        <f>INDEX(RoutesPivot[DepAirport],MATCH($C9407,RoutesPivot[[RouteID]:[RouteID]],0))</f>
        <v>ORD</v>
      </c>
      <c r="N9407" t="str">
        <f>INDEX(RoutesPivot[AirportID],MATCH($C9407,RoutesPivot[[RouteID]:[RouteID]],0))</f>
        <v>SFO</v>
      </c>
      <c r="O9407">
        <f>INDEX(RoutesPivot[Distance],MATCH($C9407,RoutesPivot[[RouteID]:[RouteID]],0))</f>
        <v>1600</v>
      </c>
      <c r="P9407">
        <f>INDEX(RoutesPivot[ListPrice],MATCH($C9407,RoutesPivot[[RouteID]:[RouteID]],0))</f>
        <v>375</v>
      </c>
      <c r="Q9407" t="str">
        <f>INDEX(AirportPivot[AirportName],MATCH($N9407,AirportPivot[[AirportID]:[AirportID]],0))</f>
        <v>San Francisco International</v>
      </c>
      <c r="R9407">
        <f>INDEX(AirportPivot[Gates (number of available)],MATCH($N9407,AirportPivot[[AirportID]:[AirportID]],0))</f>
        <v>70</v>
      </c>
    </row>
    <row r="9408" spans="1:18" x14ac:dyDescent="0.25">
      <c r="A9408" s="3" t="s">
        <v>9440</v>
      </c>
      <c r="B9408" s="12">
        <v>42270</v>
      </c>
      <c r="C9408" s="4" t="s">
        <v>25</v>
      </c>
      <c r="D9408" s="4">
        <v>2</v>
      </c>
      <c r="E9408" s="4">
        <v>149</v>
      </c>
      <c r="F9408" s="5">
        <v>0.75</v>
      </c>
      <c r="G9408" s="6">
        <v>200</v>
      </c>
      <c r="H9408" s="7">
        <v>37000</v>
      </c>
      <c r="I9408" s="7">
        <f>FlightsPivot[[#This Row],[Total Fare]]*10%</f>
        <v>3700</v>
      </c>
      <c r="J9408" s="7">
        <f>FlightsPivot[[#This Row],[Total Fare]]+FlightsPivot[[#This Row],[10% tax ]]</f>
        <v>40700</v>
      </c>
      <c r="K9408" s="4">
        <v>9</v>
      </c>
      <c r="L9408" s="4">
        <v>2015</v>
      </c>
      <c r="M9408" t="str">
        <f>INDEX(RoutesPivot[DepAirport],MATCH($C9408,RoutesPivot[[RouteID]:[RouteID]],0))</f>
        <v>ORD</v>
      </c>
      <c r="N9408" t="str">
        <f>INDEX(RoutesPivot[AirportID],MATCH($C9408,RoutesPivot[[RouteID]:[RouteID]],0))</f>
        <v>DFW</v>
      </c>
      <c r="O9408">
        <f>INDEX(RoutesPivot[Distance],MATCH($C9408,RoutesPivot[[RouteID]:[RouteID]],0))</f>
        <v>700</v>
      </c>
      <c r="P9408">
        <f>INDEX(RoutesPivot[ListPrice],MATCH($C9408,RoutesPivot[[RouteID]:[RouteID]],0))</f>
        <v>200</v>
      </c>
      <c r="Q9408" t="str">
        <f>INDEX(AirportPivot[AirportName],MATCH($N9408,AirportPivot[[AirportID]:[AirportID]],0))</f>
        <v>Dallas/Fort Worth International</v>
      </c>
      <c r="R9408">
        <f>INDEX(AirportPivot[Gates (number of available)],MATCH($N9408,AirportPivot[[AirportID]:[AirportID]],0))</f>
        <v>130</v>
      </c>
    </row>
    <row r="9409" spans="1:18" x14ac:dyDescent="0.25">
      <c r="A9409" s="3" t="s">
        <v>9441</v>
      </c>
      <c r="B9409" s="12">
        <v>41973</v>
      </c>
      <c r="C9409" s="4" t="s">
        <v>70</v>
      </c>
      <c r="D9409" s="4">
        <v>5.0999999999999996</v>
      </c>
      <c r="E9409" s="4">
        <v>28</v>
      </c>
      <c r="F9409" s="5">
        <v>0.29166666666666669</v>
      </c>
      <c r="G9409" s="6">
        <v>412.5</v>
      </c>
      <c r="H9409" s="7">
        <v>76312.5</v>
      </c>
      <c r="I9409" s="7">
        <f>FlightsPivot[[#This Row],[Total Fare]]*10%</f>
        <v>7631.25</v>
      </c>
      <c r="J9409" s="7">
        <f>FlightsPivot[[#This Row],[Total Fare]]+FlightsPivot[[#This Row],[10% tax ]]</f>
        <v>83943.75</v>
      </c>
      <c r="K9409" s="4">
        <v>11</v>
      </c>
      <c r="L9409" s="4">
        <v>2014</v>
      </c>
      <c r="M9409" t="str">
        <f>INDEX(RoutesPivot[DepAirport],MATCH($C9409,RoutesPivot[[RouteID]:[RouteID]],0))</f>
        <v>ORD</v>
      </c>
      <c r="N9409" t="str">
        <f>INDEX(RoutesPivot[AirportID],MATCH($C9409,RoutesPivot[[RouteID]:[RouteID]],0))</f>
        <v>LAS</v>
      </c>
      <c r="O9409">
        <f>INDEX(RoutesPivot[Distance],MATCH($C9409,RoutesPivot[[RouteID]:[RouteID]],0))</f>
        <v>1100</v>
      </c>
      <c r="P9409">
        <f>INDEX(RoutesPivot[ListPrice],MATCH($C9409,RoutesPivot[[RouteID]:[RouteID]],0))</f>
        <v>275</v>
      </c>
      <c r="Q9409" t="str">
        <f>INDEX(AirportPivot[AirportName],MATCH($N9409,AirportPivot[[AirportID]:[AirportID]],0))</f>
        <v>McCarran International</v>
      </c>
      <c r="R9409">
        <f>INDEX(AirportPivot[Gates (number of available)],MATCH($N9409,AirportPivot[[AirportID]:[AirportID]],0))</f>
        <v>68</v>
      </c>
    </row>
    <row r="9410" spans="1:18" x14ac:dyDescent="0.25">
      <c r="A9410" s="3" t="s">
        <v>9442</v>
      </c>
      <c r="B9410" s="12">
        <v>41851</v>
      </c>
      <c r="C9410" s="4" t="s">
        <v>15</v>
      </c>
      <c r="D9410" s="4">
        <v>1.6</v>
      </c>
      <c r="E9410" s="4">
        <v>34</v>
      </c>
      <c r="F9410" s="5">
        <v>0.66666666666666663</v>
      </c>
      <c r="G9410" s="6">
        <v>247.5</v>
      </c>
      <c r="H9410" s="7">
        <v>45787.5</v>
      </c>
      <c r="I9410" s="7">
        <f>FlightsPivot[[#This Row],[Total Fare]]*10%</f>
        <v>4578.75</v>
      </c>
      <c r="J9410" s="7">
        <f>FlightsPivot[[#This Row],[Total Fare]]+FlightsPivot[[#This Row],[10% tax ]]</f>
        <v>50366.25</v>
      </c>
      <c r="K9410" s="4">
        <v>7</v>
      </c>
      <c r="L9410" s="4">
        <v>2014</v>
      </c>
      <c r="M9410" t="str">
        <f>INDEX(RoutesPivot[DepAirport],MATCH($C9410,RoutesPivot[[RouteID]:[RouteID]],0))</f>
        <v>ORD</v>
      </c>
      <c r="N9410" t="str">
        <f>INDEX(RoutesPivot[AirportID],MATCH($C9410,RoutesPivot[[RouteID]:[RouteID]],0))</f>
        <v>EWR</v>
      </c>
      <c r="O9410">
        <f>INDEX(RoutesPivot[Distance],MATCH($C9410,RoutesPivot[[RouteID]:[RouteID]],0))</f>
        <v>600</v>
      </c>
      <c r="P9410">
        <f>INDEX(RoutesPivot[ListPrice],MATCH($C9410,RoutesPivot[[RouteID]:[RouteID]],0))</f>
        <v>225</v>
      </c>
      <c r="Q9410" t="str">
        <f>INDEX(AirportPivot[AirportName],MATCH($N9410,AirportPivot[[AirportID]:[AirportID]],0))</f>
        <v>Newark Liberty International</v>
      </c>
      <c r="R9410">
        <f>INDEX(AirportPivot[Gates (number of available)],MATCH($N9410,AirportPivot[[AirportID]:[AirportID]],0))</f>
        <v>82</v>
      </c>
    </row>
    <row r="9411" spans="1:18" x14ac:dyDescent="0.25">
      <c r="A9411" s="3" t="s">
        <v>9443</v>
      </c>
      <c r="B9411" s="12">
        <v>42111</v>
      </c>
      <c r="C9411" s="4" t="s">
        <v>80</v>
      </c>
      <c r="D9411" s="4">
        <v>3.1</v>
      </c>
      <c r="E9411" s="4">
        <v>10</v>
      </c>
      <c r="F9411" s="5">
        <v>0.3125</v>
      </c>
      <c r="G9411" s="6">
        <v>300</v>
      </c>
      <c r="H9411" s="7">
        <v>55500</v>
      </c>
      <c r="I9411" s="7">
        <f>FlightsPivot[[#This Row],[Total Fare]]*10%</f>
        <v>5550</v>
      </c>
      <c r="J9411" s="7">
        <f>FlightsPivot[[#This Row],[Total Fare]]+FlightsPivot[[#This Row],[10% tax ]]</f>
        <v>61050</v>
      </c>
      <c r="K9411" s="4">
        <v>4</v>
      </c>
      <c r="L9411" s="4">
        <v>2015</v>
      </c>
      <c r="M9411" t="str">
        <f>INDEX(RoutesPivot[DepAirport],MATCH($C9411,RoutesPivot[[RouteID]:[RouteID]],0))</f>
        <v>ORD</v>
      </c>
      <c r="N9411" t="str">
        <f>INDEX(RoutesPivot[AirportID],MATCH($C9411,RoutesPivot[[RouteID]:[RouteID]],0))</f>
        <v>MIA</v>
      </c>
      <c r="O9411">
        <f>INDEX(RoutesPivot[Distance],MATCH($C9411,RoutesPivot[[RouteID]:[RouteID]],0))</f>
        <v>1000</v>
      </c>
      <c r="P9411">
        <f>INDEX(RoutesPivot[ListPrice],MATCH($C9411,RoutesPivot[[RouteID]:[RouteID]],0))</f>
        <v>300</v>
      </c>
      <c r="Q9411" t="str">
        <f>INDEX(AirportPivot[AirportName],MATCH($N9411,AirportPivot[[AirportID]:[AirportID]],0))</f>
        <v>Miami International</v>
      </c>
      <c r="R9411">
        <f>INDEX(AirportPivot[Gates (number of available)],MATCH($N9411,AirportPivot[[AirportID]:[AirportID]],0))</f>
        <v>80</v>
      </c>
    </row>
    <row r="9412" spans="1:18" x14ac:dyDescent="0.25">
      <c r="A9412" s="3" t="s">
        <v>9444</v>
      </c>
      <c r="B9412" s="12">
        <v>42002</v>
      </c>
      <c r="C9412" s="4" t="s">
        <v>37</v>
      </c>
      <c r="D9412" s="4">
        <v>2</v>
      </c>
      <c r="E9412" s="4">
        <v>103</v>
      </c>
      <c r="F9412" s="5">
        <v>0.83333333333333337</v>
      </c>
      <c r="G9412" s="6">
        <v>350</v>
      </c>
      <c r="H9412" s="7">
        <v>64750</v>
      </c>
      <c r="I9412" s="7">
        <f>FlightsPivot[[#This Row],[Total Fare]]*10%</f>
        <v>6475</v>
      </c>
      <c r="J9412" s="7">
        <f>FlightsPivot[[#This Row],[Total Fare]]+FlightsPivot[[#This Row],[10% tax ]]</f>
        <v>71225</v>
      </c>
      <c r="K9412" s="4">
        <v>12</v>
      </c>
      <c r="L9412" s="4">
        <v>2014</v>
      </c>
      <c r="M9412" t="str">
        <f>INDEX(RoutesPivot[DepAirport],MATCH($C9412,RoutesPivot[[RouteID]:[RouteID]],0))</f>
        <v>ORD</v>
      </c>
      <c r="N9412" t="str">
        <f>INDEX(RoutesPivot[AirportID],MATCH($C9412,RoutesPivot[[RouteID]:[RouteID]],0))</f>
        <v>SEA</v>
      </c>
      <c r="O9412">
        <f>INDEX(RoutesPivot[Distance],MATCH($C9412,RoutesPivot[[RouteID]:[RouteID]],0))</f>
        <v>1500</v>
      </c>
      <c r="P9412">
        <f>INDEX(RoutesPivot[ListPrice],MATCH($C9412,RoutesPivot[[RouteID]:[RouteID]],0))</f>
        <v>350</v>
      </c>
      <c r="Q9412" t="str">
        <f>INDEX(AirportPivot[AirportName],MATCH($N9412,AirportPivot[[AirportID]:[AirportID]],0))</f>
        <v>Seattle-Tacoma International</v>
      </c>
      <c r="R9412">
        <f>INDEX(AirportPivot[Gates (number of available)],MATCH($N9412,AirportPivot[[AirportID]:[AirportID]],0))</f>
        <v>58</v>
      </c>
    </row>
    <row r="9413" spans="1:18" x14ac:dyDescent="0.25">
      <c r="A9413" s="3" t="s">
        <v>9445</v>
      </c>
      <c r="B9413" s="12">
        <v>41773</v>
      </c>
      <c r="C9413" s="4" t="s">
        <v>17</v>
      </c>
      <c r="D9413" s="4">
        <v>4.0999999999999996</v>
      </c>
      <c r="E9413" s="4">
        <v>159</v>
      </c>
      <c r="F9413" s="5">
        <v>0.6875</v>
      </c>
      <c r="G9413" s="6">
        <v>350</v>
      </c>
      <c r="H9413" s="7">
        <v>57750</v>
      </c>
      <c r="I9413" s="7">
        <f>FlightsPivot[[#This Row],[Total Fare]]*10%</f>
        <v>5775</v>
      </c>
      <c r="J9413" s="7">
        <f>FlightsPivot[[#This Row],[Total Fare]]+FlightsPivot[[#This Row],[10% tax ]]</f>
        <v>63525</v>
      </c>
      <c r="K9413" s="4">
        <v>5</v>
      </c>
      <c r="L9413" s="4">
        <v>2014</v>
      </c>
      <c r="M9413" t="str">
        <f>INDEX(RoutesPivot[DepAirport],MATCH($C9413,RoutesPivot[[RouteID]:[RouteID]],0))</f>
        <v>ORD</v>
      </c>
      <c r="N9413" t="str">
        <f>INDEX(RoutesPivot[AirportID],MATCH($C9413,RoutesPivot[[RouteID]:[RouteID]],0))</f>
        <v>LAX</v>
      </c>
      <c r="O9413">
        <f>INDEX(RoutesPivot[Distance],MATCH($C9413,RoutesPivot[[RouteID]:[RouteID]],0))</f>
        <v>1518</v>
      </c>
      <c r="P9413">
        <f>INDEX(RoutesPivot[ListPrice],MATCH($C9413,RoutesPivot[[RouteID]:[RouteID]],0))</f>
        <v>350</v>
      </c>
      <c r="Q9413" t="str">
        <f>INDEX(AirportPivot[AirportName],MATCH($N9413,AirportPivot[[AirportID]:[AirportID]],0))</f>
        <v>Los Angeles International</v>
      </c>
      <c r="R9413">
        <f>INDEX(AirportPivot[Gates (number of available)],MATCH($N9413,AirportPivot[[AirportID]:[AirportID]],0))</f>
        <v>86</v>
      </c>
    </row>
    <row r="9414" spans="1:18" x14ac:dyDescent="0.25">
      <c r="A9414" s="3" t="s">
        <v>9446</v>
      </c>
      <c r="B9414" s="12">
        <v>41675</v>
      </c>
      <c r="C9414" s="4" t="s">
        <v>17</v>
      </c>
      <c r="D9414" s="4">
        <v>3.9</v>
      </c>
      <c r="E9414" s="4">
        <v>210</v>
      </c>
      <c r="F9414" s="5">
        <v>0.77083333333333337</v>
      </c>
      <c r="G9414" s="6">
        <v>350</v>
      </c>
      <c r="H9414" s="7">
        <v>57750</v>
      </c>
      <c r="I9414" s="7">
        <f>FlightsPivot[[#This Row],[Total Fare]]*10%</f>
        <v>5775</v>
      </c>
      <c r="J9414" s="7">
        <f>FlightsPivot[[#This Row],[Total Fare]]+FlightsPivot[[#This Row],[10% tax ]]</f>
        <v>63525</v>
      </c>
      <c r="K9414" s="4">
        <v>2</v>
      </c>
      <c r="L9414" s="4">
        <v>2014</v>
      </c>
      <c r="M9414" t="str">
        <f>INDEX(RoutesPivot[DepAirport],MATCH($C9414,RoutesPivot[[RouteID]:[RouteID]],0))</f>
        <v>ORD</v>
      </c>
      <c r="N9414" t="str">
        <f>INDEX(RoutesPivot[AirportID],MATCH($C9414,RoutesPivot[[RouteID]:[RouteID]],0))</f>
        <v>LAX</v>
      </c>
      <c r="O9414">
        <f>INDEX(RoutesPivot[Distance],MATCH($C9414,RoutesPivot[[RouteID]:[RouteID]],0))</f>
        <v>1518</v>
      </c>
      <c r="P9414">
        <f>INDEX(RoutesPivot[ListPrice],MATCH($C9414,RoutesPivot[[RouteID]:[RouteID]],0))</f>
        <v>350</v>
      </c>
      <c r="Q9414" t="str">
        <f>INDEX(AirportPivot[AirportName],MATCH($N9414,AirportPivot[[AirportID]:[AirportID]],0))</f>
        <v>Los Angeles International</v>
      </c>
      <c r="R9414">
        <f>INDEX(AirportPivot[Gates (number of available)],MATCH($N9414,AirportPivot[[AirportID]:[AirportID]],0))</f>
        <v>86</v>
      </c>
    </row>
    <row r="9415" spans="1:18" x14ac:dyDescent="0.25">
      <c r="A9415" s="3" t="s">
        <v>9447</v>
      </c>
      <c r="B9415" s="12">
        <v>41771</v>
      </c>
      <c r="C9415" s="4" t="s">
        <v>25</v>
      </c>
      <c r="D9415" s="4">
        <v>0.7</v>
      </c>
      <c r="E9415" s="4">
        <v>87</v>
      </c>
      <c r="F9415" s="5">
        <v>0.45833333333333331</v>
      </c>
      <c r="G9415" s="6">
        <v>200</v>
      </c>
      <c r="H9415" s="7">
        <v>36200</v>
      </c>
      <c r="I9415" s="7">
        <f>FlightsPivot[[#This Row],[Total Fare]]*10%</f>
        <v>3620</v>
      </c>
      <c r="J9415" s="7">
        <f>FlightsPivot[[#This Row],[Total Fare]]+FlightsPivot[[#This Row],[10% tax ]]</f>
        <v>39820</v>
      </c>
      <c r="K9415" s="4">
        <v>5</v>
      </c>
      <c r="L9415" s="4">
        <v>2014</v>
      </c>
      <c r="M9415" t="str">
        <f>INDEX(RoutesPivot[DepAirport],MATCH($C9415,RoutesPivot[[RouteID]:[RouteID]],0))</f>
        <v>ORD</v>
      </c>
      <c r="N9415" t="str">
        <f>INDEX(RoutesPivot[AirportID],MATCH($C9415,RoutesPivot[[RouteID]:[RouteID]],0))</f>
        <v>DFW</v>
      </c>
      <c r="O9415">
        <f>INDEX(RoutesPivot[Distance],MATCH($C9415,RoutesPivot[[RouteID]:[RouteID]],0))</f>
        <v>700</v>
      </c>
      <c r="P9415">
        <f>INDEX(RoutesPivot[ListPrice],MATCH($C9415,RoutesPivot[[RouteID]:[RouteID]],0))</f>
        <v>200</v>
      </c>
      <c r="Q9415" t="str">
        <f>INDEX(AirportPivot[AirportName],MATCH($N9415,AirportPivot[[AirportID]:[AirportID]],0))</f>
        <v>Dallas/Fort Worth International</v>
      </c>
      <c r="R9415">
        <f>INDEX(AirportPivot[Gates (number of available)],MATCH($N9415,AirportPivot[[AirportID]:[AirportID]],0))</f>
        <v>130</v>
      </c>
    </row>
    <row r="9416" spans="1:18" x14ac:dyDescent="0.25">
      <c r="A9416" s="3" t="s">
        <v>9448</v>
      </c>
      <c r="B9416" s="12">
        <v>42320</v>
      </c>
      <c r="C9416" s="4" t="s">
        <v>30</v>
      </c>
      <c r="D9416" s="4">
        <v>1.9</v>
      </c>
      <c r="E9416" s="4">
        <v>192</v>
      </c>
      <c r="F9416" s="5">
        <v>0.3125</v>
      </c>
      <c r="G9416" s="6">
        <v>250</v>
      </c>
      <c r="H9416" s="7">
        <v>41250</v>
      </c>
      <c r="I9416" s="7">
        <f>FlightsPivot[[#This Row],[Total Fare]]*10%</f>
        <v>4125</v>
      </c>
      <c r="J9416" s="7">
        <f>FlightsPivot[[#This Row],[Total Fare]]+FlightsPivot[[#This Row],[10% tax ]]</f>
        <v>45375</v>
      </c>
      <c r="K9416" s="4">
        <v>11</v>
      </c>
      <c r="L9416" s="4">
        <v>2015</v>
      </c>
      <c r="M9416" t="str">
        <f>INDEX(RoutesPivot[DepAirport],MATCH($C9416,RoutesPivot[[RouteID]:[RouteID]],0))</f>
        <v>ORD</v>
      </c>
      <c r="N9416" t="str">
        <f>INDEX(RoutesPivot[AirportID],MATCH($C9416,RoutesPivot[[RouteID]:[RouteID]],0))</f>
        <v>MCO</v>
      </c>
      <c r="O9416">
        <f>INDEX(RoutesPivot[Distance],MATCH($C9416,RoutesPivot[[RouteID]:[RouteID]],0))</f>
        <v>850</v>
      </c>
      <c r="P9416">
        <f>INDEX(RoutesPivot[ListPrice],MATCH($C9416,RoutesPivot[[RouteID]:[RouteID]],0))</f>
        <v>250</v>
      </c>
      <c r="Q9416" t="str">
        <f>INDEX(AirportPivot[AirportName],MATCH($N9416,AirportPivot[[AirportID]:[AirportID]],0))</f>
        <v>Orlando International</v>
      </c>
      <c r="R9416">
        <f>INDEX(AirportPivot[Gates (number of available)],MATCH($N9416,AirportPivot[[AirportID]:[AirportID]],0))</f>
        <v>67</v>
      </c>
    </row>
    <row r="9417" spans="1:18" x14ac:dyDescent="0.25">
      <c r="A9417" s="3" t="s">
        <v>9449</v>
      </c>
      <c r="B9417" s="12">
        <v>42130</v>
      </c>
      <c r="C9417" s="4" t="s">
        <v>50</v>
      </c>
      <c r="D9417" s="4">
        <v>2.6</v>
      </c>
      <c r="E9417" s="4">
        <v>133</v>
      </c>
      <c r="F9417" s="5">
        <v>0.29166666666666669</v>
      </c>
      <c r="G9417" s="6">
        <v>275</v>
      </c>
      <c r="H9417" s="7">
        <v>50875</v>
      </c>
      <c r="I9417" s="7">
        <f>FlightsPivot[[#This Row],[Total Fare]]*10%</f>
        <v>5087.5</v>
      </c>
      <c r="J9417" s="7">
        <f>FlightsPivot[[#This Row],[Total Fare]]+FlightsPivot[[#This Row],[10% tax ]]</f>
        <v>55962.5</v>
      </c>
      <c r="K9417" s="4">
        <v>5</v>
      </c>
      <c r="L9417" s="4">
        <v>2015</v>
      </c>
      <c r="M9417" t="str">
        <f>INDEX(RoutesPivot[DepAirport],MATCH($C9417,RoutesPivot[[RouteID]:[RouteID]],0))</f>
        <v>ORD</v>
      </c>
      <c r="N9417" t="str">
        <f>INDEX(RoutesPivot[AirportID],MATCH($C9417,RoutesPivot[[RouteID]:[RouteID]],0))</f>
        <v>LGA</v>
      </c>
      <c r="O9417">
        <f>INDEX(RoutesPivot[Distance],MATCH($C9417,RoutesPivot[[RouteID]:[RouteID]],0))</f>
        <v>610</v>
      </c>
      <c r="P9417">
        <f>INDEX(RoutesPivot[ListPrice],MATCH($C9417,RoutesPivot[[RouteID]:[RouteID]],0))</f>
        <v>275</v>
      </c>
      <c r="Q9417" t="str">
        <f>INDEX(AirportPivot[AirportName],MATCH($N9417,AirportPivot[[AirportID]:[AirportID]],0))</f>
        <v>Laguardia</v>
      </c>
      <c r="R9417">
        <f>INDEX(AirportPivot[Gates (number of available)],MATCH($N9417,AirportPivot[[AirportID]:[AirportID]],0))</f>
        <v>66</v>
      </c>
    </row>
    <row r="9418" spans="1:18" x14ac:dyDescent="0.25">
      <c r="A9418" s="3" t="s">
        <v>9450</v>
      </c>
      <c r="B9418" s="12">
        <v>41882</v>
      </c>
      <c r="C9418" s="4" t="s">
        <v>27</v>
      </c>
      <c r="D9418" s="4">
        <v>7.8</v>
      </c>
      <c r="E9418" s="4">
        <v>172</v>
      </c>
      <c r="F9418" s="5">
        <v>0.75</v>
      </c>
      <c r="G9418" s="6">
        <v>220</v>
      </c>
      <c r="H9418" s="7">
        <v>36300</v>
      </c>
      <c r="I9418" s="7">
        <f>FlightsPivot[[#This Row],[Total Fare]]*10%</f>
        <v>3630</v>
      </c>
      <c r="J9418" s="7">
        <f>FlightsPivot[[#This Row],[Total Fare]]+FlightsPivot[[#This Row],[10% tax ]]</f>
        <v>39930</v>
      </c>
      <c r="K9418" s="4">
        <v>8</v>
      </c>
      <c r="L9418" s="4">
        <v>2014</v>
      </c>
      <c r="M9418" t="str">
        <f>INDEX(RoutesPivot[DepAirport],MATCH($C9418,RoutesPivot[[RouteID]:[RouteID]],0))</f>
        <v>ORD</v>
      </c>
      <c r="N9418" t="str">
        <f>INDEX(RoutesPivot[AirportID],MATCH($C9418,RoutesPivot[[RouteID]:[RouteID]],0))</f>
        <v>ATL</v>
      </c>
      <c r="O9418">
        <f>INDEX(RoutesPivot[Distance],MATCH($C9418,RoutesPivot[[RouteID]:[RouteID]],0))</f>
        <v>510</v>
      </c>
      <c r="P9418">
        <f>INDEX(RoutesPivot[ListPrice],MATCH($C9418,RoutesPivot[[RouteID]:[RouteID]],0))</f>
        <v>200</v>
      </c>
      <c r="Q9418" t="str">
        <f>INDEX(AirportPivot[AirportName],MATCH($N9418,AirportPivot[[AirportID]:[AirportID]],0))</f>
        <v>Hartsfield-Jackson Atlanta International</v>
      </c>
      <c r="R9418">
        <f>INDEX(AirportPivot[Gates (number of available)],MATCH($N9418,AirportPivot[[AirportID]:[AirportID]],0))</f>
        <v>100</v>
      </c>
    </row>
    <row r="9419" spans="1:18" x14ac:dyDescent="0.25">
      <c r="A9419" s="3" t="s">
        <v>9451</v>
      </c>
      <c r="B9419" s="12">
        <v>42212</v>
      </c>
      <c r="C9419" s="4" t="s">
        <v>21</v>
      </c>
      <c r="D9419" s="4">
        <v>1.7</v>
      </c>
      <c r="E9419" s="4">
        <v>160</v>
      </c>
      <c r="F9419" s="5">
        <v>0.83333333333333337</v>
      </c>
      <c r="G9419" s="6">
        <v>137.5</v>
      </c>
      <c r="H9419" s="7">
        <v>22687.5</v>
      </c>
      <c r="I9419" s="7">
        <f>FlightsPivot[[#This Row],[Total Fare]]*10%</f>
        <v>2268.75</v>
      </c>
      <c r="J9419" s="7">
        <f>FlightsPivot[[#This Row],[Total Fare]]+FlightsPivot[[#This Row],[10% tax ]]</f>
        <v>24956.25</v>
      </c>
      <c r="K9419" s="4">
        <v>7</v>
      </c>
      <c r="L9419" s="4">
        <v>2015</v>
      </c>
      <c r="M9419" t="str">
        <f>INDEX(RoutesPivot[DepAirport],MATCH($C9419,RoutesPivot[[RouteID]:[RouteID]],0))</f>
        <v>ORD</v>
      </c>
      <c r="N9419" t="str">
        <f>INDEX(RoutesPivot[AirportID],MATCH($C9419,RoutesPivot[[RouteID]:[RouteID]],0))</f>
        <v>CLT</v>
      </c>
      <c r="O9419">
        <f>INDEX(RoutesPivot[Distance],MATCH($C9419,RoutesPivot[[RouteID]:[RouteID]],0))</f>
        <v>700</v>
      </c>
      <c r="P9419">
        <f>INDEX(RoutesPivot[ListPrice],MATCH($C9419,RoutesPivot[[RouteID]:[RouteID]],0))</f>
        <v>125</v>
      </c>
      <c r="Q9419" t="str">
        <f>INDEX(AirportPivot[AirportName],MATCH($N9419,AirportPivot[[AirportID]:[AirportID]],0))</f>
        <v>Charlotte/Douglas International</v>
      </c>
      <c r="R9419">
        <f>INDEX(AirportPivot[Gates (number of available)],MATCH($N9419,AirportPivot[[AirportID]:[AirportID]],0))</f>
        <v>65</v>
      </c>
    </row>
    <row r="9420" spans="1:18" x14ac:dyDescent="0.25">
      <c r="A9420" s="3" t="s">
        <v>9452</v>
      </c>
      <c r="B9420" s="12">
        <v>42268</v>
      </c>
      <c r="C9420" s="4" t="s">
        <v>40</v>
      </c>
      <c r="D9420" s="4">
        <v>2.6</v>
      </c>
      <c r="E9420" s="4">
        <v>138</v>
      </c>
      <c r="F9420" s="5">
        <v>0.47916666666666669</v>
      </c>
      <c r="G9420" s="6">
        <v>115</v>
      </c>
      <c r="H9420" s="7">
        <v>21275</v>
      </c>
      <c r="I9420" s="7">
        <f>FlightsPivot[[#This Row],[Total Fare]]*10%</f>
        <v>2127.5</v>
      </c>
      <c r="J9420" s="7">
        <f>FlightsPivot[[#This Row],[Total Fare]]+FlightsPivot[[#This Row],[10% tax ]]</f>
        <v>23402.5</v>
      </c>
      <c r="K9420" s="4">
        <v>9</v>
      </c>
      <c r="L9420" s="4">
        <v>2015</v>
      </c>
      <c r="M9420" t="str">
        <f>INDEX(RoutesPivot[DepAirport],MATCH($C9420,RoutesPivot[[RouteID]:[RouteID]],0))</f>
        <v>ORD</v>
      </c>
      <c r="N9420" t="str">
        <f>INDEX(RoutesPivot[AirportID],MATCH($C9420,RoutesPivot[[RouteID]:[RouteID]],0))</f>
        <v>MSP</v>
      </c>
      <c r="O9420">
        <f>INDEX(RoutesPivot[Distance],MATCH($C9420,RoutesPivot[[RouteID]:[RouteID]],0))</f>
        <v>300</v>
      </c>
      <c r="P9420">
        <f>INDEX(RoutesPivot[ListPrice],MATCH($C9420,RoutesPivot[[RouteID]:[RouteID]],0))</f>
        <v>115</v>
      </c>
      <c r="Q9420" t="str">
        <f>INDEX(AirportPivot[AirportName],MATCH($N9420,AirportPivot[[AirportID]:[AirportID]],0))</f>
        <v>Minneapolis-St Paul International/Wold-Chamberlain</v>
      </c>
      <c r="R9420">
        <f>INDEX(AirportPivot[Gates (number of available)],MATCH($N9420,AirportPivot[[AirportID]:[AirportID]],0))</f>
        <v>65</v>
      </c>
    </row>
    <row r="9421" spans="1:18" x14ac:dyDescent="0.25">
      <c r="A9421" s="3" t="s">
        <v>9453</v>
      </c>
      <c r="B9421" s="12">
        <v>42239</v>
      </c>
      <c r="C9421" s="4" t="s">
        <v>27</v>
      </c>
      <c r="D9421" s="4">
        <v>9.4</v>
      </c>
      <c r="E9421" s="4">
        <v>52</v>
      </c>
      <c r="F9421" s="5">
        <v>0.83333333333333337</v>
      </c>
      <c r="G9421" s="6">
        <v>220</v>
      </c>
      <c r="H9421" s="7">
        <v>36300</v>
      </c>
      <c r="I9421" s="7">
        <f>FlightsPivot[[#This Row],[Total Fare]]*10%</f>
        <v>3630</v>
      </c>
      <c r="J9421" s="7">
        <f>FlightsPivot[[#This Row],[Total Fare]]+FlightsPivot[[#This Row],[10% tax ]]</f>
        <v>39930</v>
      </c>
      <c r="K9421" s="4">
        <v>8</v>
      </c>
      <c r="L9421" s="4">
        <v>2015</v>
      </c>
      <c r="M9421" t="str">
        <f>INDEX(RoutesPivot[DepAirport],MATCH($C9421,RoutesPivot[[RouteID]:[RouteID]],0))</f>
        <v>ORD</v>
      </c>
      <c r="N9421" t="str">
        <f>INDEX(RoutesPivot[AirportID],MATCH($C9421,RoutesPivot[[RouteID]:[RouteID]],0))</f>
        <v>ATL</v>
      </c>
      <c r="O9421">
        <f>INDEX(RoutesPivot[Distance],MATCH($C9421,RoutesPivot[[RouteID]:[RouteID]],0))</f>
        <v>510</v>
      </c>
      <c r="P9421">
        <f>INDEX(RoutesPivot[ListPrice],MATCH($C9421,RoutesPivot[[RouteID]:[RouteID]],0))</f>
        <v>200</v>
      </c>
      <c r="Q9421" t="str">
        <f>INDEX(AirportPivot[AirportName],MATCH($N9421,AirportPivot[[AirportID]:[AirportID]],0))</f>
        <v>Hartsfield-Jackson Atlanta International</v>
      </c>
      <c r="R9421">
        <f>INDEX(AirportPivot[Gates (number of available)],MATCH($N9421,AirportPivot[[AirportID]:[AirportID]],0))</f>
        <v>100</v>
      </c>
    </row>
    <row r="9422" spans="1:18" x14ac:dyDescent="0.25">
      <c r="A9422" s="3" t="s">
        <v>9454</v>
      </c>
      <c r="B9422" s="12">
        <v>42066</v>
      </c>
      <c r="C9422" s="4" t="s">
        <v>47</v>
      </c>
      <c r="D9422" s="4">
        <v>1.8</v>
      </c>
      <c r="E9422" s="4">
        <v>85</v>
      </c>
      <c r="F9422" s="5">
        <v>0.29166666666666669</v>
      </c>
      <c r="G9422" s="6">
        <v>250</v>
      </c>
      <c r="H9422" s="7">
        <v>45250</v>
      </c>
      <c r="I9422" s="7">
        <f>FlightsPivot[[#This Row],[Total Fare]]*10%</f>
        <v>4525</v>
      </c>
      <c r="J9422" s="7">
        <f>FlightsPivot[[#This Row],[Total Fare]]+FlightsPivot[[#This Row],[10% tax ]]</f>
        <v>49775</v>
      </c>
      <c r="K9422" s="4">
        <v>3</v>
      </c>
      <c r="L9422" s="4">
        <v>2015</v>
      </c>
      <c r="M9422" t="str">
        <f>INDEX(RoutesPivot[DepAirport],MATCH($C9422,RoutesPivot[[RouteID]:[RouteID]],0))</f>
        <v>ORD</v>
      </c>
      <c r="N9422" t="str">
        <f>INDEX(RoutesPivot[AirportID],MATCH($C9422,RoutesPivot[[RouteID]:[RouteID]],0))</f>
        <v>PHX</v>
      </c>
      <c r="O9422">
        <f>INDEX(RoutesPivot[Distance],MATCH($C9422,RoutesPivot[[RouteID]:[RouteID]],0))</f>
        <v>1200</v>
      </c>
      <c r="P9422">
        <f>INDEX(RoutesPivot[ListPrice],MATCH($C9422,RoutesPivot[[RouteID]:[RouteID]],0))</f>
        <v>250</v>
      </c>
      <c r="Q9422" t="str">
        <f>INDEX(AirportPivot[AirportName],MATCH($N9422,AirportPivot[[AirportID]:[AirportID]],0))</f>
        <v>Phoenix Sky Harbor International</v>
      </c>
      <c r="R9422">
        <f>INDEX(AirportPivot[Gates (number of available)],MATCH($N9422,AirportPivot[[AirportID]:[AirportID]],0))</f>
        <v>60</v>
      </c>
    </row>
    <row r="9423" spans="1:18" x14ac:dyDescent="0.25">
      <c r="A9423" s="3" t="s">
        <v>9455</v>
      </c>
      <c r="B9423" s="12">
        <v>42104</v>
      </c>
      <c r="C9423" s="4" t="s">
        <v>70</v>
      </c>
      <c r="D9423" s="4">
        <v>2.4</v>
      </c>
      <c r="E9423" s="4">
        <v>177</v>
      </c>
      <c r="F9423" s="5">
        <v>0.47916666666666669</v>
      </c>
      <c r="G9423" s="6">
        <v>275</v>
      </c>
      <c r="H9423" s="7">
        <v>45375</v>
      </c>
      <c r="I9423" s="7">
        <f>FlightsPivot[[#This Row],[Total Fare]]*10%</f>
        <v>4537.5</v>
      </c>
      <c r="J9423" s="7">
        <f>FlightsPivot[[#This Row],[Total Fare]]+FlightsPivot[[#This Row],[10% tax ]]</f>
        <v>49912.5</v>
      </c>
      <c r="K9423" s="4">
        <v>4</v>
      </c>
      <c r="L9423" s="4">
        <v>2015</v>
      </c>
      <c r="M9423" t="str">
        <f>INDEX(RoutesPivot[DepAirport],MATCH($C9423,RoutesPivot[[RouteID]:[RouteID]],0))</f>
        <v>ORD</v>
      </c>
      <c r="N9423" t="str">
        <f>INDEX(RoutesPivot[AirportID],MATCH($C9423,RoutesPivot[[RouteID]:[RouteID]],0))</f>
        <v>LAS</v>
      </c>
      <c r="O9423">
        <f>INDEX(RoutesPivot[Distance],MATCH($C9423,RoutesPivot[[RouteID]:[RouteID]],0))</f>
        <v>1100</v>
      </c>
      <c r="P9423">
        <f>INDEX(RoutesPivot[ListPrice],MATCH($C9423,RoutesPivot[[RouteID]:[RouteID]],0))</f>
        <v>275</v>
      </c>
      <c r="Q9423" t="str">
        <f>INDEX(AirportPivot[AirportName],MATCH($N9423,AirportPivot[[AirportID]:[AirportID]],0))</f>
        <v>McCarran International</v>
      </c>
      <c r="R9423">
        <f>INDEX(AirportPivot[Gates (number of available)],MATCH($N9423,AirportPivot[[AirportID]:[AirportID]],0))</f>
        <v>68</v>
      </c>
    </row>
    <row r="9424" spans="1:18" x14ac:dyDescent="0.25">
      <c r="A9424" s="3" t="s">
        <v>9456</v>
      </c>
      <c r="B9424" s="12">
        <v>42313</v>
      </c>
      <c r="C9424" s="4" t="s">
        <v>23</v>
      </c>
      <c r="D9424" s="4">
        <v>1.2</v>
      </c>
      <c r="E9424" s="4">
        <v>32</v>
      </c>
      <c r="F9424" s="5">
        <v>0.33333333333333331</v>
      </c>
      <c r="G9424" s="6">
        <v>300</v>
      </c>
      <c r="H9424" s="7">
        <v>55500</v>
      </c>
      <c r="I9424" s="7">
        <f>FlightsPivot[[#This Row],[Total Fare]]*10%</f>
        <v>5550</v>
      </c>
      <c r="J9424" s="7">
        <f>FlightsPivot[[#This Row],[Total Fare]]+FlightsPivot[[#This Row],[10% tax ]]</f>
        <v>61050</v>
      </c>
      <c r="K9424" s="4">
        <v>11</v>
      </c>
      <c r="L9424" s="4">
        <v>2015</v>
      </c>
      <c r="M9424" t="str">
        <f>INDEX(RoutesPivot[DepAirport],MATCH($C9424,RoutesPivot[[RouteID]:[RouteID]],0))</f>
        <v>ORD</v>
      </c>
      <c r="N9424" t="str">
        <f>INDEX(RoutesPivot[AirportID],MATCH($C9424,RoutesPivot[[RouteID]:[RouteID]],0))</f>
        <v>DEN</v>
      </c>
      <c r="O9424">
        <f>INDEX(RoutesPivot[Distance],MATCH($C9424,RoutesPivot[[RouteID]:[RouteID]],0))</f>
        <v>800</v>
      </c>
      <c r="P9424">
        <f>INDEX(RoutesPivot[ListPrice],MATCH($C9424,RoutesPivot[[RouteID]:[RouteID]],0))</f>
        <v>300</v>
      </c>
      <c r="Q9424" t="str">
        <f>INDEX(AirportPivot[AirportName],MATCH($N9424,AirportPivot[[AirportID]:[AirportID]],0))</f>
        <v>Denver International</v>
      </c>
      <c r="R9424">
        <f>INDEX(AirportPivot[Gates (number of available)],MATCH($N9424,AirportPivot[[AirportID]:[AirportID]],0))</f>
        <v>75</v>
      </c>
    </row>
    <row r="9425" spans="1:18" x14ac:dyDescent="0.25">
      <c r="A9425" s="3" t="s">
        <v>9457</v>
      </c>
      <c r="B9425" s="12">
        <v>42234</v>
      </c>
      <c r="C9425" s="4" t="s">
        <v>25</v>
      </c>
      <c r="D9425" s="4">
        <v>3.5</v>
      </c>
      <c r="E9425" s="4">
        <v>130</v>
      </c>
      <c r="F9425" s="5">
        <v>0.77083333333333337</v>
      </c>
      <c r="G9425" s="6">
        <v>220</v>
      </c>
      <c r="H9425" s="7">
        <v>40700</v>
      </c>
      <c r="I9425" s="7">
        <f>FlightsPivot[[#This Row],[Total Fare]]*10%</f>
        <v>4070</v>
      </c>
      <c r="J9425" s="7">
        <f>FlightsPivot[[#This Row],[Total Fare]]+FlightsPivot[[#This Row],[10% tax ]]</f>
        <v>44770</v>
      </c>
      <c r="K9425" s="4">
        <v>8</v>
      </c>
      <c r="L9425" s="4">
        <v>2015</v>
      </c>
      <c r="M9425" t="str">
        <f>INDEX(RoutesPivot[DepAirport],MATCH($C9425,RoutesPivot[[RouteID]:[RouteID]],0))</f>
        <v>ORD</v>
      </c>
      <c r="N9425" t="str">
        <f>INDEX(RoutesPivot[AirportID],MATCH($C9425,RoutesPivot[[RouteID]:[RouteID]],0))</f>
        <v>DFW</v>
      </c>
      <c r="O9425">
        <f>INDEX(RoutesPivot[Distance],MATCH($C9425,RoutesPivot[[RouteID]:[RouteID]],0))</f>
        <v>700</v>
      </c>
      <c r="P9425">
        <f>INDEX(RoutesPivot[ListPrice],MATCH($C9425,RoutesPivot[[RouteID]:[RouteID]],0))</f>
        <v>200</v>
      </c>
      <c r="Q9425" t="str">
        <f>INDEX(AirportPivot[AirportName],MATCH($N9425,AirportPivot[[AirportID]:[AirportID]],0))</f>
        <v>Dallas/Fort Worth International</v>
      </c>
      <c r="R9425">
        <f>INDEX(AirportPivot[Gates (number of available)],MATCH($N9425,AirportPivot[[AirportID]:[AirportID]],0))</f>
        <v>130</v>
      </c>
    </row>
    <row r="9426" spans="1:18" x14ac:dyDescent="0.25">
      <c r="A9426" s="3" t="s">
        <v>9458</v>
      </c>
      <c r="B9426" s="12">
        <v>41772</v>
      </c>
      <c r="C9426" s="4" t="s">
        <v>13</v>
      </c>
      <c r="D9426" s="4">
        <v>2.5</v>
      </c>
      <c r="E9426" s="4">
        <v>126</v>
      </c>
      <c r="F9426" s="5">
        <v>0.70833333333333337</v>
      </c>
      <c r="G9426" s="6">
        <v>250</v>
      </c>
      <c r="H9426" s="7">
        <v>46250</v>
      </c>
      <c r="I9426" s="7">
        <f>FlightsPivot[[#This Row],[Total Fare]]*10%</f>
        <v>4625</v>
      </c>
      <c r="J9426" s="7">
        <f>FlightsPivot[[#This Row],[Total Fare]]+FlightsPivot[[#This Row],[10% tax ]]</f>
        <v>50875</v>
      </c>
      <c r="K9426" s="4">
        <v>5</v>
      </c>
      <c r="L9426" s="4">
        <v>2014</v>
      </c>
      <c r="M9426" t="str">
        <f>INDEX(RoutesPivot[DepAirport],MATCH($C9426,RoutesPivot[[RouteID]:[RouteID]],0))</f>
        <v>ORD</v>
      </c>
      <c r="N9426" t="str">
        <f>INDEX(RoutesPivot[AirportID],MATCH($C9426,RoutesPivot[[RouteID]:[RouteID]],0))</f>
        <v>JFK</v>
      </c>
      <c r="O9426">
        <f>INDEX(RoutesPivot[Distance],MATCH($C9426,RoutesPivot[[RouteID]:[RouteID]],0))</f>
        <v>619</v>
      </c>
      <c r="P9426">
        <f>INDEX(RoutesPivot[ListPrice],MATCH($C9426,RoutesPivot[[RouteID]:[RouteID]],0))</f>
        <v>250</v>
      </c>
      <c r="Q9426" t="str">
        <f>INDEX(AirportPivot[AirportName],MATCH($N9426,AirportPivot[[AirportID]:[AirportID]],0))</f>
        <v>John F Kennedy International</v>
      </c>
      <c r="R9426">
        <f>INDEX(AirportPivot[Gates (number of available)],MATCH($N9426,AirportPivot[[AirportID]:[AirportID]],0))</f>
        <v>120</v>
      </c>
    </row>
    <row r="9427" spans="1:18" x14ac:dyDescent="0.25">
      <c r="A9427" s="3" t="s">
        <v>9459</v>
      </c>
      <c r="B9427" s="12">
        <v>41670</v>
      </c>
      <c r="C9427" s="4" t="s">
        <v>40</v>
      </c>
      <c r="D9427" s="4">
        <v>2.2999999999999998</v>
      </c>
      <c r="E9427" s="4">
        <v>185</v>
      </c>
      <c r="F9427" s="5">
        <v>0.60416666666666663</v>
      </c>
      <c r="G9427" s="6">
        <v>115</v>
      </c>
      <c r="H9427" s="7">
        <v>18975</v>
      </c>
      <c r="I9427" s="7">
        <f>FlightsPivot[[#This Row],[Total Fare]]*10%</f>
        <v>1897.5</v>
      </c>
      <c r="J9427" s="7">
        <f>FlightsPivot[[#This Row],[Total Fare]]+FlightsPivot[[#This Row],[10% tax ]]</f>
        <v>20872.5</v>
      </c>
      <c r="K9427" s="4">
        <v>1</v>
      </c>
      <c r="L9427" s="4">
        <v>2014</v>
      </c>
      <c r="M9427" t="str">
        <f>INDEX(RoutesPivot[DepAirport],MATCH($C9427,RoutesPivot[[RouteID]:[RouteID]],0))</f>
        <v>ORD</v>
      </c>
      <c r="N9427" t="str">
        <f>INDEX(RoutesPivot[AirportID],MATCH($C9427,RoutesPivot[[RouteID]:[RouteID]],0))</f>
        <v>MSP</v>
      </c>
      <c r="O9427">
        <f>INDEX(RoutesPivot[Distance],MATCH($C9427,RoutesPivot[[RouteID]:[RouteID]],0))</f>
        <v>300</v>
      </c>
      <c r="P9427">
        <f>INDEX(RoutesPivot[ListPrice],MATCH($C9427,RoutesPivot[[RouteID]:[RouteID]],0))</f>
        <v>115</v>
      </c>
      <c r="Q9427" t="str">
        <f>INDEX(AirportPivot[AirportName],MATCH($N9427,AirportPivot[[AirportID]:[AirportID]],0))</f>
        <v>Minneapolis-St Paul International/Wold-Chamberlain</v>
      </c>
      <c r="R9427">
        <f>INDEX(AirportPivot[Gates (number of available)],MATCH($N9427,AirportPivot[[AirportID]:[AirportID]],0))</f>
        <v>65</v>
      </c>
    </row>
    <row r="9428" spans="1:18" x14ac:dyDescent="0.25">
      <c r="A9428" s="3" t="s">
        <v>9460</v>
      </c>
      <c r="B9428" s="12">
        <v>41968</v>
      </c>
      <c r="C9428" s="4" t="s">
        <v>80</v>
      </c>
      <c r="D9428" s="4">
        <v>5.3</v>
      </c>
      <c r="E9428" s="4">
        <v>180</v>
      </c>
      <c r="F9428" s="5">
        <v>0.72916666666666663</v>
      </c>
      <c r="G9428" s="6">
        <v>450</v>
      </c>
      <c r="H9428" s="7">
        <v>74250</v>
      </c>
      <c r="I9428" s="7">
        <f>FlightsPivot[[#This Row],[Total Fare]]*10%</f>
        <v>7425</v>
      </c>
      <c r="J9428" s="7">
        <f>FlightsPivot[[#This Row],[Total Fare]]+FlightsPivot[[#This Row],[10% tax ]]</f>
        <v>81675</v>
      </c>
      <c r="K9428" s="4">
        <v>11</v>
      </c>
      <c r="L9428" s="4">
        <v>2014</v>
      </c>
      <c r="M9428" t="str">
        <f>INDEX(RoutesPivot[DepAirport],MATCH($C9428,RoutesPivot[[RouteID]:[RouteID]],0))</f>
        <v>ORD</v>
      </c>
      <c r="N9428" t="str">
        <f>INDEX(RoutesPivot[AirportID],MATCH($C9428,RoutesPivot[[RouteID]:[RouteID]],0))</f>
        <v>MIA</v>
      </c>
      <c r="O9428">
        <f>INDEX(RoutesPivot[Distance],MATCH($C9428,RoutesPivot[[RouteID]:[RouteID]],0))</f>
        <v>1000</v>
      </c>
      <c r="P9428">
        <f>INDEX(RoutesPivot[ListPrice],MATCH($C9428,RoutesPivot[[RouteID]:[RouteID]],0))</f>
        <v>300</v>
      </c>
      <c r="Q9428" t="str">
        <f>INDEX(AirportPivot[AirportName],MATCH($N9428,AirportPivot[[AirportID]:[AirportID]],0))</f>
        <v>Miami International</v>
      </c>
      <c r="R9428">
        <f>INDEX(AirportPivot[Gates (number of available)],MATCH($N9428,AirportPivot[[AirportID]:[AirportID]],0))</f>
        <v>80</v>
      </c>
    </row>
    <row r="9429" spans="1:18" x14ac:dyDescent="0.25">
      <c r="A9429" s="3" t="s">
        <v>9461</v>
      </c>
      <c r="B9429" s="12">
        <v>42075</v>
      </c>
      <c r="C9429" s="4" t="s">
        <v>80</v>
      </c>
      <c r="D9429" s="4">
        <v>2.7</v>
      </c>
      <c r="E9429" s="4">
        <v>22</v>
      </c>
      <c r="F9429" s="5">
        <v>0.83333333333333337</v>
      </c>
      <c r="G9429" s="6">
        <v>300</v>
      </c>
      <c r="H9429" s="7">
        <v>55500</v>
      </c>
      <c r="I9429" s="7">
        <f>FlightsPivot[[#This Row],[Total Fare]]*10%</f>
        <v>5550</v>
      </c>
      <c r="J9429" s="7">
        <f>FlightsPivot[[#This Row],[Total Fare]]+FlightsPivot[[#This Row],[10% tax ]]</f>
        <v>61050</v>
      </c>
      <c r="K9429" s="4">
        <v>3</v>
      </c>
      <c r="L9429" s="4">
        <v>2015</v>
      </c>
      <c r="M9429" t="str">
        <f>INDEX(RoutesPivot[DepAirport],MATCH($C9429,RoutesPivot[[RouteID]:[RouteID]],0))</f>
        <v>ORD</v>
      </c>
      <c r="N9429" t="str">
        <f>INDEX(RoutesPivot[AirportID],MATCH($C9429,RoutesPivot[[RouteID]:[RouteID]],0))</f>
        <v>MIA</v>
      </c>
      <c r="O9429">
        <f>INDEX(RoutesPivot[Distance],MATCH($C9429,RoutesPivot[[RouteID]:[RouteID]],0))</f>
        <v>1000</v>
      </c>
      <c r="P9429">
        <f>INDEX(RoutesPivot[ListPrice],MATCH($C9429,RoutesPivot[[RouteID]:[RouteID]],0))</f>
        <v>300</v>
      </c>
      <c r="Q9429" t="str">
        <f>INDEX(AirportPivot[AirportName],MATCH($N9429,AirportPivot[[AirportID]:[AirportID]],0))</f>
        <v>Miami International</v>
      </c>
      <c r="R9429">
        <f>INDEX(AirportPivot[Gates (number of available)],MATCH($N9429,AirportPivot[[AirportID]:[AirportID]],0))</f>
        <v>80</v>
      </c>
    </row>
    <row r="9430" spans="1:18" x14ac:dyDescent="0.25">
      <c r="A9430" s="3" t="s">
        <v>9462</v>
      </c>
      <c r="B9430" s="12">
        <v>41893</v>
      </c>
      <c r="C9430" s="4" t="s">
        <v>17</v>
      </c>
      <c r="D9430" s="4">
        <v>2.5</v>
      </c>
      <c r="E9430" s="4">
        <v>174</v>
      </c>
      <c r="F9430" s="5">
        <v>0.29166666666666669</v>
      </c>
      <c r="G9430" s="6">
        <v>350</v>
      </c>
      <c r="H9430" s="7">
        <v>57750</v>
      </c>
      <c r="I9430" s="7">
        <f>FlightsPivot[[#This Row],[Total Fare]]*10%</f>
        <v>5775</v>
      </c>
      <c r="J9430" s="7">
        <f>FlightsPivot[[#This Row],[Total Fare]]+FlightsPivot[[#This Row],[10% tax ]]</f>
        <v>63525</v>
      </c>
      <c r="K9430" s="4">
        <v>9</v>
      </c>
      <c r="L9430" s="4">
        <v>2014</v>
      </c>
      <c r="M9430" t="str">
        <f>INDEX(RoutesPivot[DepAirport],MATCH($C9430,RoutesPivot[[RouteID]:[RouteID]],0))</f>
        <v>ORD</v>
      </c>
      <c r="N9430" t="str">
        <f>INDEX(RoutesPivot[AirportID],MATCH($C9430,RoutesPivot[[RouteID]:[RouteID]],0))</f>
        <v>LAX</v>
      </c>
      <c r="O9430">
        <f>INDEX(RoutesPivot[Distance],MATCH($C9430,RoutesPivot[[RouteID]:[RouteID]],0))</f>
        <v>1518</v>
      </c>
      <c r="P9430">
        <f>INDEX(RoutesPivot[ListPrice],MATCH($C9430,RoutesPivot[[RouteID]:[RouteID]],0))</f>
        <v>350</v>
      </c>
      <c r="Q9430" t="str">
        <f>INDEX(AirportPivot[AirportName],MATCH($N9430,AirportPivot[[AirportID]:[AirportID]],0))</f>
        <v>Los Angeles International</v>
      </c>
      <c r="R9430">
        <f>INDEX(AirportPivot[Gates (number of available)],MATCH($N9430,AirportPivot[[AirportID]:[AirportID]],0))</f>
        <v>86</v>
      </c>
    </row>
    <row r="9431" spans="1:18" x14ac:dyDescent="0.25">
      <c r="A9431" s="3" t="s">
        <v>9463</v>
      </c>
      <c r="B9431" s="12">
        <v>42227</v>
      </c>
      <c r="C9431" s="4" t="s">
        <v>19</v>
      </c>
      <c r="D9431" s="4">
        <v>2.8</v>
      </c>
      <c r="E9431" s="4">
        <v>75</v>
      </c>
      <c r="F9431" s="5">
        <v>0.33333333333333331</v>
      </c>
      <c r="G9431" s="6">
        <v>220</v>
      </c>
      <c r="H9431" s="7">
        <v>39820</v>
      </c>
      <c r="I9431" s="7">
        <f>FlightsPivot[[#This Row],[Total Fare]]*10%</f>
        <v>3982</v>
      </c>
      <c r="J9431" s="7">
        <f>FlightsPivot[[#This Row],[Total Fare]]+FlightsPivot[[#This Row],[10% tax ]]</f>
        <v>43802</v>
      </c>
      <c r="K9431" s="4">
        <v>8</v>
      </c>
      <c r="L9431" s="4">
        <v>2015</v>
      </c>
      <c r="M9431" t="str">
        <f>INDEX(RoutesPivot[DepAirport],MATCH($C9431,RoutesPivot[[RouteID]:[RouteID]],0))</f>
        <v>ORD</v>
      </c>
      <c r="N9431" t="str">
        <f>INDEX(RoutesPivot[AirportID],MATCH($C9431,RoutesPivot[[RouteID]:[RouteID]],0))</f>
        <v>IAH</v>
      </c>
      <c r="O9431">
        <f>INDEX(RoutesPivot[Distance],MATCH($C9431,RoutesPivot[[RouteID]:[RouteID]],0))</f>
        <v>800</v>
      </c>
      <c r="P9431">
        <f>INDEX(RoutesPivot[ListPrice],MATCH($C9431,RoutesPivot[[RouteID]:[RouteID]],0))</f>
        <v>200</v>
      </c>
      <c r="Q9431" t="str">
        <f>INDEX(AirportPivot[AirportName],MATCH($N9431,AirportPivot[[AirportID]:[AirportID]],0))</f>
        <v>George Bush Intercontinental/Houston</v>
      </c>
      <c r="R9431">
        <f>INDEX(AirportPivot[Gates (number of available)],MATCH($N9431,AirportPivot[[AirportID]:[AirportID]],0))</f>
        <v>80</v>
      </c>
    </row>
    <row r="9432" spans="1:18" x14ac:dyDescent="0.25">
      <c r="A9432" s="3" t="s">
        <v>9464</v>
      </c>
      <c r="B9432" s="12">
        <v>42102</v>
      </c>
      <c r="C9432" s="4" t="s">
        <v>17</v>
      </c>
      <c r="D9432" s="4">
        <v>3.2</v>
      </c>
      <c r="E9432" s="4">
        <v>59</v>
      </c>
      <c r="F9432" s="5">
        <v>0.85416666666666663</v>
      </c>
      <c r="G9432" s="6">
        <v>350</v>
      </c>
      <c r="H9432" s="7">
        <v>57750</v>
      </c>
      <c r="I9432" s="7">
        <f>FlightsPivot[[#This Row],[Total Fare]]*10%</f>
        <v>5775</v>
      </c>
      <c r="J9432" s="7">
        <f>FlightsPivot[[#This Row],[Total Fare]]+FlightsPivot[[#This Row],[10% tax ]]</f>
        <v>63525</v>
      </c>
      <c r="K9432" s="4">
        <v>4</v>
      </c>
      <c r="L9432" s="4">
        <v>2015</v>
      </c>
      <c r="M9432" t="str">
        <f>INDEX(RoutesPivot[DepAirport],MATCH($C9432,RoutesPivot[[RouteID]:[RouteID]],0))</f>
        <v>ORD</v>
      </c>
      <c r="N9432" t="str">
        <f>INDEX(RoutesPivot[AirportID],MATCH($C9432,RoutesPivot[[RouteID]:[RouteID]],0))</f>
        <v>LAX</v>
      </c>
      <c r="O9432">
        <f>INDEX(RoutesPivot[Distance],MATCH($C9432,RoutesPivot[[RouteID]:[RouteID]],0))</f>
        <v>1518</v>
      </c>
      <c r="P9432">
        <f>INDEX(RoutesPivot[ListPrice],MATCH($C9432,RoutesPivot[[RouteID]:[RouteID]],0))</f>
        <v>350</v>
      </c>
      <c r="Q9432" t="str">
        <f>INDEX(AirportPivot[AirportName],MATCH($N9432,AirportPivot[[AirportID]:[AirportID]],0))</f>
        <v>Los Angeles International</v>
      </c>
      <c r="R9432">
        <f>INDEX(AirportPivot[Gates (number of available)],MATCH($N9432,AirportPivot[[AirportID]:[AirportID]],0))</f>
        <v>86</v>
      </c>
    </row>
    <row r="9433" spans="1:18" x14ac:dyDescent="0.25">
      <c r="A9433" s="3" t="s">
        <v>9465</v>
      </c>
      <c r="B9433" s="12">
        <v>42079</v>
      </c>
      <c r="C9433" s="4" t="s">
        <v>33</v>
      </c>
      <c r="D9433" s="4">
        <v>1.5</v>
      </c>
      <c r="E9433" s="4">
        <v>79</v>
      </c>
      <c r="F9433" s="5">
        <v>0.72916666666666663</v>
      </c>
      <c r="G9433" s="6">
        <v>375</v>
      </c>
      <c r="H9433" s="7">
        <v>67875</v>
      </c>
      <c r="I9433" s="7">
        <f>FlightsPivot[[#This Row],[Total Fare]]*10%</f>
        <v>6787.5</v>
      </c>
      <c r="J9433" s="7">
        <f>FlightsPivot[[#This Row],[Total Fare]]+FlightsPivot[[#This Row],[10% tax ]]</f>
        <v>74662.5</v>
      </c>
      <c r="K9433" s="4">
        <v>3</v>
      </c>
      <c r="L9433" s="4">
        <v>2015</v>
      </c>
      <c r="M9433" t="str">
        <f>INDEX(RoutesPivot[DepAirport],MATCH($C9433,RoutesPivot[[RouteID]:[RouteID]],0))</f>
        <v>ORD</v>
      </c>
      <c r="N9433" t="str">
        <f>INDEX(RoutesPivot[AirportID],MATCH($C9433,RoutesPivot[[RouteID]:[RouteID]],0))</f>
        <v>SFO</v>
      </c>
      <c r="O9433">
        <f>INDEX(RoutesPivot[Distance],MATCH($C9433,RoutesPivot[[RouteID]:[RouteID]],0))</f>
        <v>1600</v>
      </c>
      <c r="P9433">
        <f>INDEX(RoutesPivot[ListPrice],MATCH($C9433,RoutesPivot[[RouteID]:[RouteID]],0))</f>
        <v>375</v>
      </c>
      <c r="Q9433" t="str">
        <f>INDEX(AirportPivot[AirportName],MATCH($N9433,AirportPivot[[AirportID]:[AirportID]],0))</f>
        <v>San Francisco International</v>
      </c>
      <c r="R9433">
        <f>INDEX(AirportPivot[Gates (number of available)],MATCH($N9433,AirportPivot[[AirportID]:[AirportID]],0))</f>
        <v>70</v>
      </c>
    </row>
    <row r="9434" spans="1:18" x14ac:dyDescent="0.25">
      <c r="A9434" s="3" t="s">
        <v>9466</v>
      </c>
      <c r="B9434" s="12">
        <v>42363</v>
      </c>
      <c r="C9434" s="4" t="s">
        <v>40</v>
      </c>
      <c r="D9434" s="4">
        <v>1.8</v>
      </c>
      <c r="E9434" s="4">
        <v>161</v>
      </c>
      <c r="F9434" s="5">
        <v>0.58333333333333337</v>
      </c>
      <c r="G9434" s="6">
        <v>161</v>
      </c>
      <c r="H9434" s="7">
        <v>26565</v>
      </c>
      <c r="I9434" s="7">
        <f>FlightsPivot[[#This Row],[Total Fare]]*10%</f>
        <v>2656.5</v>
      </c>
      <c r="J9434" s="7">
        <f>FlightsPivot[[#This Row],[Total Fare]]+FlightsPivot[[#This Row],[10% tax ]]</f>
        <v>29221.5</v>
      </c>
      <c r="K9434" s="4">
        <v>12</v>
      </c>
      <c r="L9434" s="4">
        <v>2015</v>
      </c>
      <c r="M9434" t="str">
        <f>INDEX(RoutesPivot[DepAirport],MATCH($C9434,RoutesPivot[[RouteID]:[RouteID]],0))</f>
        <v>ORD</v>
      </c>
      <c r="N9434" t="str">
        <f>INDEX(RoutesPivot[AirportID],MATCH($C9434,RoutesPivot[[RouteID]:[RouteID]],0))</f>
        <v>MSP</v>
      </c>
      <c r="O9434">
        <f>INDEX(RoutesPivot[Distance],MATCH($C9434,RoutesPivot[[RouteID]:[RouteID]],0))</f>
        <v>300</v>
      </c>
      <c r="P9434">
        <f>INDEX(RoutesPivot[ListPrice],MATCH($C9434,RoutesPivot[[RouteID]:[RouteID]],0))</f>
        <v>115</v>
      </c>
      <c r="Q9434" t="str">
        <f>INDEX(AirportPivot[AirportName],MATCH($N9434,AirportPivot[[AirportID]:[AirportID]],0))</f>
        <v>Minneapolis-St Paul International/Wold-Chamberlain</v>
      </c>
      <c r="R9434">
        <f>INDEX(AirportPivot[Gates (number of available)],MATCH($N9434,AirportPivot[[AirportID]:[AirportID]],0))</f>
        <v>65</v>
      </c>
    </row>
    <row r="9435" spans="1:18" x14ac:dyDescent="0.25">
      <c r="A9435" s="3" t="s">
        <v>9467</v>
      </c>
      <c r="B9435" s="12">
        <v>42118</v>
      </c>
      <c r="C9435" s="4" t="s">
        <v>13</v>
      </c>
      <c r="D9435" s="4">
        <v>2.5</v>
      </c>
      <c r="E9435" s="4">
        <v>109</v>
      </c>
      <c r="F9435" s="5">
        <v>0.5</v>
      </c>
      <c r="G9435" s="6">
        <v>250</v>
      </c>
      <c r="H9435" s="7">
        <v>46250</v>
      </c>
      <c r="I9435" s="7">
        <f>FlightsPivot[[#This Row],[Total Fare]]*10%</f>
        <v>4625</v>
      </c>
      <c r="J9435" s="7">
        <f>FlightsPivot[[#This Row],[Total Fare]]+FlightsPivot[[#This Row],[10% tax ]]</f>
        <v>50875</v>
      </c>
      <c r="K9435" s="4">
        <v>4</v>
      </c>
      <c r="L9435" s="4">
        <v>2015</v>
      </c>
      <c r="M9435" t="str">
        <f>INDEX(RoutesPivot[DepAirport],MATCH($C9435,RoutesPivot[[RouteID]:[RouteID]],0))</f>
        <v>ORD</v>
      </c>
      <c r="N9435" t="str">
        <f>INDEX(RoutesPivot[AirportID],MATCH($C9435,RoutesPivot[[RouteID]:[RouteID]],0))</f>
        <v>JFK</v>
      </c>
      <c r="O9435">
        <f>INDEX(RoutesPivot[Distance],MATCH($C9435,RoutesPivot[[RouteID]:[RouteID]],0))</f>
        <v>619</v>
      </c>
      <c r="P9435">
        <f>INDEX(RoutesPivot[ListPrice],MATCH($C9435,RoutesPivot[[RouteID]:[RouteID]],0))</f>
        <v>250</v>
      </c>
      <c r="Q9435" t="str">
        <f>INDEX(AirportPivot[AirportName],MATCH($N9435,AirportPivot[[AirportID]:[AirportID]],0))</f>
        <v>John F Kennedy International</v>
      </c>
      <c r="R9435">
        <f>INDEX(AirportPivot[Gates (number of available)],MATCH($N9435,AirportPivot[[AirportID]:[AirportID]],0))</f>
        <v>120</v>
      </c>
    </row>
    <row r="9436" spans="1:18" x14ac:dyDescent="0.25">
      <c r="A9436" s="3" t="s">
        <v>9468</v>
      </c>
      <c r="B9436" s="12">
        <v>42055</v>
      </c>
      <c r="C9436" s="4" t="s">
        <v>17</v>
      </c>
      <c r="D9436" s="4">
        <v>4.2</v>
      </c>
      <c r="E9436" s="4">
        <v>67</v>
      </c>
      <c r="F9436" s="5">
        <v>0.79166666666666663</v>
      </c>
      <c r="G9436" s="6">
        <v>350</v>
      </c>
      <c r="H9436" s="7">
        <v>63350</v>
      </c>
      <c r="I9436" s="7">
        <f>FlightsPivot[[#This Row],[Total Fare]]*10%</f>
        <v>6335</v>
      </c>
      <c r="J9436" s="7">
        <f>FlightsPivot[[#This Row],[Total Fare]]+FlightsPivot[[#This Row],[10% tax ]]</f>
        <v>69685</v>
      </c>
      <c r="K9436" s="4">
        <v>2</v>
      </c>
      <c r="L9436" s="4">
        <v>2015</v>
      </c>
      <c r="M9436" t="str">
        <f>INDEX(RoutesPivot[DepAirport],MATCH($C9436,RoutesPivot[[RouteID]:[RouteID]],0))</f>
        <v>ORD</v>
      </c>
      <c r="N9436" t="str">
        <f>INDEX(RoutesPivot[AirportID],MATCH($C9436,RoutesPivot[[RouteID]:[RouteID]],0))</f>
        <v>LAX</v>
      </c>
      <c r="O9436">
        <f>INDEX(RoutesPivot[Distance],MATCH($C9436,RoutesPivot[[RouteID]:[RouteID]],0))</f>
        <v>1518</v>
      </c>
      <c r="P9436">
        <f>INDEX(RoutesPivot[ListPrice],MATCH($C9436,RoutesPivot[[RouteID]:[RouteID]],0))</f>
        <v>350</v>
      </c>
      <c r="Q9436" t="str">
        <f>INDEX(AirportPivot[AirportName],MATCH($N9436,AirportPivot[[AirportID]:[AirportID]],0))</f>
        <v>Los Angeles International</v>
      </c>
      <c r="R9436">
        <f>INDEX(AirportPivot[Gates (number of available)],MATCH($N9436,AirportPivot[[AirportID]:[AirportID]],0))</f>
        <v>86</v>
      </c>
    </row>
    <row r="9437" spans="1:18" x14ac:dyDescent="0.25">
      <c r="A9437" s="3" t="s">
        <v>9469</v>
      </c>
      <c r="B9437" s="12">
        <v>42195</v>
      </c>
      <c r="C9437" s="4" t="s">
        <v>11</v>
      </c>
      <c r="D9437" s="4">
        <v>1.5</v>
      </c>
      <c r="E9437" s="4">
        <v>177</v>
      </c>
      <c r="F9437" s="5">
        <v>0.41666666666666669</v>
      </c>
      <c r="G9437" s="6">
        <v>330</v>
      </c>
      <c r="H9437" s="7">
        <v>54450</v>
      </c>
      <c r="I9437" s="7">
        <f>FlightsPivot[[#This Row],[Total Fare]]*10%</f>
        <v>5445</v>
      </c>
      <c r="J9437" s="7">
        <f>FlightsPivot[[#This Row],[Total Fare]]+FlightsPivot[[#This Row],[10% tax ]]</f>
        <v>59895</v>
      </c>
      <c r="K9437" s="4">
        <v>7</v>
      </c>
      <c r="L9437" s="4">
        <v>2015</v>
      </c>
      <c r="M9437" t="str">
        <f>INDEX(RoutesPivot[DepAirport],MATCH($C9437,RoutesPivot[[RouteID]:[RouteID]],0))</f>
        <v>ORD</v>
      </c>
      <c r="N9437" t="str">
        <f>INDEX(RoutesPivot[AirportID],MATCH($C9437,RoutesPivot[[RouteID]:[RouteID]],0))</f>
        <v>BOS</v>
      </c>
      <c r="O9437">
        <f>INDEX(RoutesPivot[Distance],MATCH($C9437,RoutesPivot[[RouteID]:[RouteID]],0))</f>
        <v>730</v>
      </c>
      <c r="P9437">
        <f>INDEX(RoutesPivot[ListPrice],MATCH($C9437,RoutesPivot[[RouteID]:[RouteID]],0))</f>
        <v>300</v>
      </c>
      <c r="Q9437" t="str">
        <f>INDEX(AirportPivot[AirportName],MATCH($N9437,AirportPivot[[AirportID]:[AirportID]],0))</f>
        <v>General Edward Lawrence Logan International</v>
      </c>
      <c r="R9437">
        <f>INDEX(AirportPivot[Gates (number of available)],MATCH($N9437,AirportPivot[[AirportID]:[AirportID]],0))</f>
        <v>63</v>
      </c>
    </row>
    <row r="9438" spans="1:18" x14ac:dyDescent="0.25">
      <c r="A9438" s="3" t="s">
        <v>9470</v>
      </c>
      <c r="B9438" s="12">
        <v>41909</v>
      </c>
      <c r="C9438" s="4" t="s">
        <v>103</v>
      </c>
      <c r="D9438" s="4">
        <v>2</v>
      </c>
      <c r="E9438" s="4">
        <v>7</v>
      </c>
      <c r="F9438" s="5">
        <v>0.875</v>
      </c>
      <c r="G9438" s="6">
        <v>300</v>
      </c>
      <c r="H9438" s="7">
        <v>55500</v>
      </c>
      <c r="I9438" s="7">
        <f>FlightsPivot[[#This Row],[Total Fare]]*10%</f>
        <v>5550</v>
      </c>
      <c r="J9438" s="7">
        <f>FlightsPivot[[#This Row],[Total Fare]]+FlightsPivot[[#This Row],[10% tax ]]</f>
        <v>61050</v>
      </c>
      <c r="K9438" s="4">
        <v>9</v>
      </c>
      <c r="L9438" s="4">
        <v>2014</v>
      </c>
      <c r="M9438" t="str">
        <f>INDEX(RoutesPivot[DepAirport],MATCH($C9438,RoutesPivot[[RouteID]:[RouteID]],0))</f>
        <v>ORD</v>
      </c>
      <c r="N9438" t="str">
        <f>INDEX(RoutesPivot[AirportID],MATCH($C9438,RoutesPivot[[RouteID]:[RouteID]],0))</f>
        <v>IAD</v>
      </c>
      <c r="O9438">
        <f>INDEX(RoutesPivot[Distance],MATCH($C9438,RoutesPivot[[RouteID]:[RouteID]],0))</f>
        <v>515</v>
      </c>
      <c r="P9438">
        <f>INDEX(RoutesPivot[ListPrice],MATCH($C9438,RoutesPivot[[RouteID]:[RouteID]],0))</f>
        <v>300</v>
      </c>
      <c r="Q9438" t="str">
        <f>INDEX(AirportPivot[AirportName],MATCH($N9438,AirportPivot[[AirportID]:[AirportID]],0))</f>
        <v>Washington Dulles International</v>
      </c>
      <c r="R9438">
        <f>INDEX(AirportPivot[Gates (number of available)],MATCH($N9438,AirportPivot[[AirportID]:[AirportID]],0))</f>
        <v>95</v>
      </c>
    </row>
    <row r="9439" spans="1:18" x14ac:dyDescent="0.25">
      <c r="A9439" s="3" t="s">
        <v>9471</v>
      </c>
      <c r="B9439" s="12">
        <v>41983</v>
      </c>
      <c r="C9439" s="4" t="s">
        <v>80</v>
      </c>
      <c r="D9439" s="4">
        <v>2.6</v>
      </c>
      <c r="E9439" s="4">
        <v>19</v>
      </c>
      <c r="F9439" s="5">
        <v>0.70833333333333337</v>
      </c>
      <c r="G9439" s="6">
        <v>300</v>
      </c>
      <c r="H9439" s="7">
        <v>55500</v>
      </c>
      <c r="I9439" s="7">
        <f>FlightsPivot[[#This Row],[Total Fare]]*10%</f>
        <v>5550</v>
      </c>
      <c r="J9439" s="7">
        <f>FlightsPivot[[#This Row],[Total Fare]]+FlightsPivot[[#This Row],[10% tax ]]</f>
        <v>61050</v>
      </c>
      <c r="K9439" s="4">
        <v>12</v>
      </c>
      <c r="L9439" s="4">
        <v>2014</v>
      </c>
      <c r="M9439" t="str">
        <f>INDEX(RoutesPivot[DepAirport],MATCH($C9439,RoutesPivot[[RouteID]:[RouteID]],0))</f>
        <v>ORD</v>
      </c>
      <c r="N9439" t="str">
        <f>INDEX(RoutesPivot[AirportID],MATCH($C9439,RoutesPivot[[RouteID]:[RouteID]],0))</f>
        <v>MIA</v>
      </c>
      <c r="O9439">
        <f>INDEX(RoutesPivot[Distance],MATCH($C9439,RoutesPivot[[RouteID]:[RouteID]],0))</f>
        <v>1000</v>
      </c>
      <c r="P9439">
        <f>INDEX(RoutesPivot[ListPrice],MATCH($C9439,RoutesPivot[[RouteID]:[RouteID]],0))</f>
        <v>300</v>
      </c>
      <c r="Q9439" t="str">
        <f>INDEX(AirportPivot[AirportName],MATCH($N9439,AirportPivot[[AirportID]:[AirportID]],0))</f>
        <v>Miami International</v>
      </c>
      <c r="R9439">
        <f>INDEX(AirportPivot[Gates (number of available)],MATCH($N9439,AirportPivot[[AirportID]:[AirportID]],0))</f>
        <v>80</v>
      </c>
    </row>
    <row r="9440" spans="1:18" x14ac:dyDescent="0.25">
      <c r="A9440" s="3" t="s">
        <v>9472</v>
      </c>
      <c r="B9440" s="12">
        <v>41825</v>
      </c>
      <c r="C9440" s="4" t="s">
        <v>40</v>
      </c>
      <c r="D9440" s="4">
        <v>2.1</v>
      </c>
      <c r="E9440" s="4">
        <v>127</v>
      </c>
      <c r="F9440" s="5">
        <v>0.5</v>
      </c>
      <c r="G9440" s="6">
        <v>126.5</v>
      </c>
      <c r="H9440" s="7">
        <v>23402.5</v>
      </c>
      <c r="I9440" s="7">
        <f>FlightsPivot[[#This Row],[Total Fare]]*10%</f>
        <v>2340.25</v>
      </c>
      <c r="J9440" s="7">
        <f>FlightsPivot[[#This Row],[Total Fare]]+FlightsPivot[[#This Row],[10% tax ]]</f>
        <v>25742.75</v>
      </c>
      <c r="K9440" s="4">
        <v>7</v>
      </c>
      <c r="L9440" s="4">
        <v>2014</v>
      </c>
      <c r="M9440" t="str">
        <f>INDEX(RoutesPivot[DepAirport],MATCH($C9440,RoutesPivot[[RouteID]:[RouteID]],0))</f>
        <v>ORD</v>
      </c>
      <c r="N9440" t="str">
        <f>INDEX(RoutesPivot[AirportID],MATCH($C9440,RoutesPivot[[RouteID]:[RouteID]],0))</f>
        <v>MSP</v>
      </c>
      <c r="O9440">
        <f>INDEX(RoutesPivot[Distance],MATCH($C9440,RoutesPivot[[RouteID]:[RouteID]],0))</f>
        <v>300</v>
      </c>
      <c r="P9440">
        <f>INDEX(RoutesPivot[ListPrice],MATCH($C9440,RoutesPivot[[RouteID]:[RouteID]],0))</f>
        <v>115</v>
      </c>
      <c r="Q9440" t="str">
        <f>INDEX(AirportPivot[AirportName],MATCH($N9440,AirportPivot[[AirportID]:[AirportID]],0))</f>
        <v>Minneapolis-St Paul International/Wold-Chamberlain</v>
      </c>
      <c r="R9440">
        <f>INDEX(AirportPivot[Gates (number of available)],MATCH($N9440,AirportPivot[[AirportID]:[AirportID]],0))</f>
        <v>65</v>
      </c>
    </row>
    <row r="9441" spans="1:18" x14ac:dyDescent="0.25">
      <c r="A9441" s="3" t="s">
        <v>9473</v>
      </c>
      <c r="B9441" s="12">
        <v>42352</v>
      </c>
      <c r="C9441" s="4" t="s">
        <v>47</v>
      </c>
      <c r="D9441" s="4">
        <v>2</v>
      </c>
      <c r="E9441" s="4">
        <v>189</v>
      </c>
      <c r="F9441" s="5">
        <v>0.83333333333333337</v>
      </c>
      <c r="G9441" s="6">
        <v>250</v>
      </c>
      <c r="H9441" s="7">
        <v>41250</v>
      </c>
      <c r="I9441" s="7">
        <f>FlightsPivot[[#This Row],[Total Fare]]*10%</f>
        <v>4125</v>
      </c>
      <c r="J9441" s="7">
        <f>FlightsPivot[[#This Row],[Total Fare]]+FlightsPivot[[#This Row],[10% tax ]]</f>
        <v>45375</v>
      </c>
      <c r="K9441" s="4">
        <v>12</v>
      </c>
      <c r="L9441" s="4">
        <v>2015</v>
      </c>
      <c r="M9441" t="str">
        <f>INDEX(RoutesPivot[DepAirport],MATCH($C9441,RoutesPivot[[RouteID]:[RouteID]],0))</f>
        <v>ORD</v>
      </c>
      <c r="N9441" t="str">
        <f>INDEX(RoutesPivot[AirportID],MATCH($C9441,RoutesPivot[[RouteID]:[RouteID]],0))</f>
        <v>PHX</v>
      </c>
      <c r="O9441">
        <f>INDEX(RoutesPivot[Distance],MATCH($C9441,RoutesPivot[[RouteID]:[RouteID]],0))</f>
        <v>1200</v>
      </c>
      <c r="P9441">
        <f>INDEX(RoutesPivot[ListPrice],MATCH($C9441,RoutesPivot[[RouteID]:[RouteID]],0))</f>
        <v>250</v>
      </c>
      <c r="Q9441" t="str">
        <f>INDEX(AirportPivot[AirportName],MATCH($N9441,AirportPivot[[AirportID]:[AirportID]],0))</f>
        <v>Phoenix Sky Harbor International</v>
      </c>
      <c r="R9441">
        <f>INDEX(AirportPivot[Gates (number of available)],MATCH($N9441,AirportPivot[[AirportID]:[AirportID]],0))</f>
        <v>60</v>
      </c>
    </row>
    <row r="9442" spans="1:18" x14ac:dyDescent="0.25">
      <c r="A9442" s="3" t="s">
        <v>9474</v>
      </c>
      <c r="B9442" s="12">
        <v>42002</v>
      </c>
      <c r="C9442" s="4" t="s">
        <v>50</v>
      </c>
      <c r="D9442" s="4">
        <v>1.4</v>
      </c>
      <c r="E9442" s="4">
        <v>104</v>
      </c>
      <c r="F9442" s="5">
        <v>0.5</v>
      </c>
      <c r="G9442" s="6">
        <v>275</v>
      </c>
      <c r="H9442" s="7">
        <v>50875</v>
      </c>
      <c r="I9442" s="7">
        <f>FlightsPivot[[#This Row],[Total Fare]]*10%</f>
        <v>5087.5</v>
      </c>
      <c r="J9442" s="7">
        <f>FlightsPivot[[#This Row],[Total Fare]]+FlightsPivot[[#This Row],[10% tax ]]</f>
        <v>55962.5</v>
      </c>
      <c r="K9442" s="4">
        <v>12</v>
      </c>
      <c r="L9442" s="4">
        <v>2014</v>
      </c>
      <c r="M9442" t="str">
        <f>INDEX(RoutesPivot[DepAirport],MATCH($C9442,RoutesPivot[[RouteID]:[RouteID]],0))</f>
        <v>ORD</v>
      </c>
      <c r="N9442" t="str">
        <f>INDEX(RoutesPivot[AirportID],MATCH($C9442,RoutesPivot[[RouteID]:[RouteID]],0))</f>
        <v>LGA</v>
      </c>
      <c r="O9442">
        <f>INDEX(RoutesPivot[Distance],MATCH($C9442,RoutesPivot[[RouteID]:[RouteID]],0))</f>
        <v>610</v>
      </c>
      <c r="P9442">
        <f>INDEX(RoutesPivot[ListPrice],MATCH($C9442,RoutesPivot[[RouteID]:[RouteID]],0))</f>
        <v>275</v>
      </c>
      <c r="Q9442" t="str">
        <f>INDEX(AirportPivot[AirportName],MATCH($N9442,AirportPivot[[AirportID]:[AirportID]],0))</f>
        <v>Laguardia</v>
      </c>
      <c r="R9442">
        <f>INDEX(AirportPivot[Gates (number of available)],MATCH($N9442,AirportPivot[[AirportID]:[AirportID]],0))</f>
        <v>66</v>
      </c>
    </row>
    <row r="9443" spans="1:18" x14ac:dyDescent="0.25">
      <c r="A9443" s="3" t="s">
        <v>9475</v>
      </c>
      <c r="B9443" s="12">
        <v>41665</v>
      </c>
      <c r="C9443" s="4" t="s">
        <v>17</v>
      </c>
      <c r="D9443" s="4">
        <v>5.6</v>
      </c>
      <c r="E9443" s="4">
        <v>139</v>
      </c>
      <c r="F9443" s="5">
        <v>0.58333333333333337</v>
      </c>
      <c r="G9443" s="6">
        <v>350</v>
      </c>
      <c r="H9443" s="7">
        <v>64750</v>
      </c>
      <c r="I9443" s="7">
        <f>FlightsPivot[[#This Row],[Total Fare]]*10%</f>
        <v>6475</v>
      </c>
      <c r="J9443" s="7">
        <f>FlightsPivot[[#This Row],[Total Fare]]+FlightsPivot[[#This Row],[10% tax ]]</f>
        <v>71225</v>
      </c>
      <c r="K9443" s="4">
        <v>1</v>
      </c>
      <c r="L9443" s="4">
        <v>2014</v>
      </c>
      <c r="M9443" t="str">
        <f>INDEX(RoutesPivot[DepAirport],MATCH($C9443,RoutesPivot[[RouteID]:[RouteID]],0))</f>
        <v>ORD</v>
      </c>
      <c r="N9443" t="str">
        <f>INDEX(RoutesPivot[AirportID],MATCH($C9443,RoutesPivot[[RouteID]:[RouteID]],0))</f>
        <v>LAX</v>
      </c>
      <c r="O9443">
        <f>INDEX(RoutesPivot[Distance],MATCH($C9443,RoutesPivot[[RouteID]:[RouteID]],0))</f>
        <v>1518</v>
      </c>
      <c r="P9443">
        <f>INDEX(RoutesPivot[ListPrice],MATCH($C9443,RoutesPivot[[RouteID]:[RouteID]],0))</f>
        <v>350</v>
      </c>
      <c r="Q9443" t="str">
        <f>INDEX(AirportPivot[AirportName],MATCH($N9443,AirportPivot[[AirportID]:[AirportID]],0))</f>
        <v>Los Angeles International</v>
      </c>
      <c r="R9443">
        <f>INDEX(AirportPivot[Gates (number of available)],MATCH($N9443,AirportPivot[[AirportID]:[AirportID]],0))</f>
        <v>86</v>
      </c>
    </row>
    <row r="9444" spans="1:18" x14ac:dyDescent="0.25">
      <c r="A9444" s="3" t="s">
        <v>9476</v>
      </c>
      <c r="B9444" s="12">
        <v>42156</v>
      </c>
      <c r="C9444" s="4" t="s">
        <v>17</v>
      </c>
      <c r="D9444" s="4">
        <v>5</v>
      </c>
      <c r="E9444" s="4">
        <v>34</v>
      </c>
      <c r="F9444" s="5">
        <v>0.83333333333333337</v>
      </c>
      <c r="G9444" s="6">
        <v>385</v>
      </c>
      <c r="H9444" s="7">
        <v>71225</v>
      </c>
      <c r="I9444" s="7">
        <f>FlightsPivot[[#This Row],[Total Fare]]*10%</f>
        <v>7122.5</v>
      </c>
      <c r="J9444" s="7">
        <f>FlightsPivot[[#This Row],[Total Fare]]+FlightsPivot[[#This Row],[10% tax ]]</f>
        <v>78347.5</v>
      </c>
      <c r="K9444" s="4">
        <v>6</v>
      </c>
      <c r="L9444" s="4">
        <v>2015</v>
      </c>
      <c r="M9444" t="str">
        <f>INDEX(RoutesPivot[DepAirport],MATCH($C9444,RoutesPivot[[RouteID]:[RouteID]],0))</f>
        <v>ORD</v>
      </c>
      <c r="N9444" t="str">
        <f>INDEX(RoutesPivot[AirportID],MATCH($C9444,RoutesPivot[[RouteID]:[RouteID]],0))</f>
        <v>LAX</v>
      </c>
      <c r="O9444">
        <f>INDEX(RoutesPivot[Distance],MATCH($C9444,RoutesPivot[[RouteID]:[RouteID]],0))</f>
        <v>1518</v>
      </c>
      <c r="P9444">
        <f>INDEX(RoutesPivot[ListPrice],MATCH($C9444,RoutesPivot[[RouteID]:[RouteID]],0))</f>
        <v>350</v>
      </c>
      <c r="Q9444" t="str">
        <f>INDEX(AirportPivot[AirportName],MATCH($N9444,AirportPivot[[AirportID]:[AirportID]],0))</f>
        <v>Los Angeles International</v>
      </c>
      <c r="R9444">
        <f>INDEX(AirportPivot[Gates (number of available)],MATCH($N9444,AirportPivot[[AirportID]:[AirportID]],0))</f>
        <v>86</v>
      </c>
    </row>
    <row r="9445" spans="1:18" x14ac:dyDescent="0.25">
      <c r="A9445" s="3" t="s">
        <v>9477</v>
      </c>
      <c r="B9445" s="12">
        <v>41919</v>
      </c>
      <c r="C9445" s="4" t="s">
        <v>30</v>
      </c>
      <c r="D9445" s="4">
        <v>2</v>
      </c>
      <c r="E9445" s="4">
        <v>75</v>
      </c>
      <c r="F9445" s="5">
        <v>0.83333333333333337</v>
      </c>
      <c r="G9445" s="6">
        <v>250</v>
      </c>
      <c r="H9445" s="7">
        <v>45250</v>
      </c>
      <c r="I9445" s="7">
        <f>FlightsPivot[[#This Row],[Total Fare]]*10%</f>
        <v>4525</v>
      </c>
      <c r="J9445" s="7">
        <f>FlightsPivot[[#This Row],[Total Fare]]+FlightsPivot[[#This Row],[10% tax ]]</f>
        <v>49775</v>
      </c>
      <c r="K9445" s="4">
        <v>10</v>
      </c>
      <c r="L9445" s="4">
        <v>2014</v>
      </c>
      <c r="M9445" t="str">
        <f>INDEX(RoutesPivot[DepAirport],MATCH($C9445,RoutesPivot[[RouteID]:[RouteID]],0))</f>
        <v>ORD</v>
      </c>
      <c r="N9445" t="str">
        <f>INDEX(RoutesPivot[AirportID],MATCH($C9445,RoutesPivot[[RouteID]:[RouteID]],0))</f>
        <v>MCO</v>
      </c>
      <c r="O9445">
        <f>INDEX(RoutesPivot[Distance],MATCH($C9445,RoutesPivot[[RouteID]:[RouteID]],0))</f>
        <v>850</v>
      </c>
      <c r="P9445">
        <f>INDEX(RoutesPivot[ListPrice],MATCH($C9445,RoutesPivot[[RouteID]:[RouteID]],0))</f>
        <v>250</v>
      </c>
      <c r="Q9445" t="str">
        <f>INDEX(AirportPivot[AirportName],MATCH($N9445,AirportPivot[[AirportID]:[AirportID]],0))</f>
        <v>Orlando International</v>
      </c>
      <c r="R9445">
        <f>INDEX(AirportPivot[Gates (number of available)],MATCH($N9445,AirportPivot[[AirportID]:[AirportID]],0))</f>
        <v>67</v>
      </c>
    </row>
    <row r="9446" spans="1:18" x14ac:dyDescent="0.25">
      <c r="A9446" s="3" t="s">
        <v>9478</v>
      </c>
      <c r="B9446" s="12">
        <v>42202</v>
      </c>
      <c r="C9446" s="4" t="s">
        <v>27</v>
      </c>
      <c r="D9446" s="4">
        <v>9.9</v>
      </c>
      <c r="E9446" s="4">
        <v>136</v>
      </c>
      <c r="F9446" s="5">
        <v>0.83333333333333337</v>
      </c>
      <c r="G9446" s="6">
        <v>220</v>
      </c>
      <c r="H9446" s="7">
        <v>40700</v>
      </c>
      <c r="I9446" s="7">
        <f>FlightsPivot[[#This Row],[Total Fare]]*10%</f>
        <v>4070</v>
      </c>
      <c r="J9446" s="7">
        <f>FlightsPivot[[#This Row],[Total Fare]]+FlightsPivot[[#This Row],[10% tax ]]</f>
        <v>44770</v>
      </c>
      <c r="K9446" s="4">
        <v>7</v>
      </c>
      <c r="L9446" s="4">
        <v>2015</v>
      </c>
      <c r="M9446" t="str">
        <f>INDEX(RoutesPivot[DepAirport],MATCH($C9446,RoutesPivot[[RouteID]:[RouteID]],0))</f>
        <v>ORD</v>
      </c>
      <c r="N9446" t="str">
        <f>INDEX(RoutesPivot[AirportID],MATCH($C9446,RoutesPivot[[RouteID]:[RouteID]],0))</f>
        <v>ATL</v>
      </c>
      <c r="O9446">
        <f>INDEX(RoutesPivot[Distance],MATCH($C9446,RoutesPivot[[RouteID]:[RouteID]],0))</f>
        <v>510</v>
      </c>
      <c r="P9446">
        <f>INDEX(RoutesPivot[ListPrice],MATCH($C9446,RoutesPivot[[RouteID]:[RouteID]],0))</f>
        <v>200</v>
      </c>
      <c r="Q9446" t="str">
        <f>INDEX(AirportPivot[AirportName],MATCH($N9446,AirportPivot[[AirportID]:[AirportID]],0))</f>
        <v>Hartsfield-Jackson Atlanta International</v>
      </c>
      <c r="R9446">
        <f>INDEX(AirportPivot[Gates (number of available)],MATCH($N9446,AirportPivot[[AirportID]:[AirportID]],0))</f>
        <v>100</v>
      </c>
    </row>
    <row r="9447" spans="1:18" x14ac:dyDescent="0.25">
      <c r="A9447" s="3" t="s">
        <v>9479</v>
      </c>
      <c r="B9447" s="12">
        <v>42038</v>
      </c>
      <c r="C9447" s="4" t="s">
        <v>37</v>
      </c>
      <c r="D9447" s="4">
        <v>2.1</v>
      </c>
      <c r="E9447" s="4">
        <v>17</v>
      </c>
      <c r="F9447" s="5">
        <v>0.75</v>
      </c>
      <c r="G9447" s="6">
        <v>350</v>
      </c>
      <c r="H9447" s="7">
        <v>64750</v>
      </c>
      <c r="I9447" s="7">
        <f>FlightsPivot[[#This Row],[Total Fare]]*10%</f>
        <v>6475</v>
      </c>
      <c r="J9447" s="7">
        <f>FlightsPivot[[#This Row],[Total Fare]]+FlightsPivot[[#This Row],[10% tax ]]</f>
        <v>71225</v>
      </c>
      <c r="K9447" s="4">
        <v>2</v>
      </c>
      <c r="L9447" s="4">
        <v>2015</v>
      </c>
      <c r="M9447" t="str">
        <f>INDEX(RoutesPivot[DepAirport],MATCH($C9447,RoutesPivot[[RouteID]:[RouteID]],0))</f>
        <v>ORD</v>
      </c>
      <c r="N9447" t="str">
        <f>INDEX(RoutesPivot[AirportID],MATCH($C9447,RoutesPivot[[RouteID]:[RouteID]],0))</f>
        <v>SEA</v>
      </c>
      <c r="O9447">
        <f>INDEX(RoutesPivot[Distance],MATCH($C9447,RoutesPivot[[RouteID]:[RouteID]],0))</f>
        <v>1500</v>
      </c>
      <c r="P9447">
        <f>INDEX(RoutesPivot[ListPrice],MATCH($C9447,RoutesPivot[[RouteID]:[RouteID]],0))</f>
        <v>350</v>
      </c>
      <c r="Q9447" t="str">
        <f>INDEX(AirportPivot[AirportName],MATCH($N9447,AirportPivot[[AirportID]:[AirportID]],0))</f>
        <v>Seattle-Tacoma International</v>
      </c>
      <c r="R9447">
        <f>INDEX(AirportPivot[Gates (number of available)],MATCH($N9447,AirportPivot[[AirportID]:[AirportID]],0))</f>
        <v>58</v>
      </c>
    </row>
    <row r="9448" spans="1:18" x14ac:dyDescent="0.25">
      <c r="A9448" s="3" t="s">
        <v>9480</v>
      </c>
      <c r="B9448" s="12">
        <v>41887</v>
      </c>
      <c r="C9448" s="4" t="s">
        <v>53</v>
      </c>
      <c r="D9448" s="4">
        <v>3</v>
      </c>
      <c r="E9448" s="4">
        <v>188</v>
      </c>
      <c r="F9448" s="5">
        <v>0.83333333333333337</v>
      </c>
      <c r="G9448" s="6">
        <v>300</v>
      </c>
      <c r="H9448" s="7">
        <v>49500</v>
      </c>
      <c r="I9448" s="7">
        <f>FlightsPivot[[#This Row],[Total Fare]]*10%</f>
        <v>4950</v>
      </c>
      <c r="J9448" s="7">
        <f>FlightsPivot[[#This Row],[Total Fare]]+FlightsPivot[[#This Row],[10% tax ]]</f>
        <v>54450</v>
      </c>
      <c r="K9448" s="4">
        <v>9</v>
      </c>
      <c r="L9448" s="4">
        <v>2014</v>
      </c>
      <c r="M9448" t="str">
        <f>INDEX(RoutesPivot[DepAirport],MATCH($C9448,RoutesPivot[[RouteID]:[RouteID]],0))</f>
        <v>ORD</v>
      </c>
      <c r="N9448" t="str">
        <f>INDEX(RoutesPivot[AirportID],MATCH($C9448,RoutesPivot[[RouteID]:[RouteID]],0))</f>
        <v>FLL</v>
      </c>
      <c r="O9448">
        <f>INDEX(RoutesPivot[Distance],MATCH($C9448,RoutesPivot[[RouteID]:[RouteID]],0))</f>
        <v>940</v>
      </c>
      <c r="P9448">
        <f>INDEX(RoutesPivot[ListPrice],MATCH($C9448,RoutesPivot[[RouteID]:[RouteID]],0))</f>
        <v>300</v>
      </c>
      <c r="Q9448" t="str">
        <f>INDEX(AirportPivot[AirportName],MATCH($N9448,AirportPivot[[AirportID]:[AirportID]],0))</f>
        <v>Fort Lauderdale/Hollywood International</v>
      </c>
      <c r="R9448">
        <f>INDEX(AirportPivot[Gates (number of available)],MATCH($N9448,AirportPivot[[AirportID]:[AirportID]],0))</f>
        <v>55</v>
      </c>
    </row>
    <row r="9449" spans="1:18" x14ac:dyDescent="0.25">
      <c r="A9449" s="3" t="s">
        <v>9481</v>
      </c>
      <c r="B9449" s="12">
        <v>41715</v>
      </c>
      <c r="C9449" s="4" t="s">
        <v>13</v>
      </c>
      <c r="D9449" s="4">
        <v>1.1000000000000001</v>
      </c>
      <c r="E9449" s="4">
        <v>196</v>
      </c>
      <c r="F9449" s="5">
        <v>0.29166666666666669</v>
      </c>
      <c r="G9449" s="6">
        <v>250</v>
      </c>
      <c r="H9449" s="7">
        <v>41250</v>
      </c>
      <c r="I9449" s="7">
        <f>FlightsPivot[[#This Row],[Total Fare]]*10%</f>
        <v>4125</v>
      </c>
      <c r="J9449" s="7">
        <f>FlightsPivot[[#This Row],[Total Fare]]+FlightsPivot[[#This Row],[10% tax ]]</f>
        <v>45375</v>
      </c>
      <c r="K9449" s="4">
        <v>3</v>
      </c>
      <c r="L9449" s="4">
        <v>2014</v>
      </c>
      <c r="M9449" t="str">
        <f>INDEX(RoutesPivot[DepAirport],MATCH($C9449,RoutesPivot[[RouteID]:[RouteID]],0))</f>
        <v>ORD</v>
      </c>
      <c r="N9449" t="str">
        <f>INDEX(RoutesPivot[AirportID],MATCH($C9449,RoutesPivot[[RouteID]:[RouteID]],0))</f>
        <v>JFK</v>
      </c>
      <c r="O9449">
        <f>INDEX(RoutesPivot[Distance],MATCH($C9449,RoutesPivot[[RouteID]:[RouteID]],0))</f>
        <v>619</v>
      </c>
      <c r="P9449">
        <f>INDEX(RoutesPivot[ListPrice],MATCH($C9449,RoutesPivot[[RouteID]:[RouteID]],0))</f>
        <v>250</v>
      </c>
      <c r="Q9449" t="str">
        <f>INDEX(AirportPivot[AirportName],MATCH($N9449,AirportPivot[[AirportID]:[AirportID]],0))</f>
        <v>John F Kennedy International</v>
      </c>
      <c r="R9449">
        <f>INDEX(AirportPivot[Gates (number of available)],MATCH($N9449,AirportPivot[[AirportID]:[AirportID]],0))</f>
        <v>120</v>
      </c>
    </row>
    <row r="9450" spans="1:18" x14ac:dyDescent="0.25">
      <c r="A9450" s="3" t="s">
        <v>9482</v>
      </c>
      <c r="B9450" s="12">
        <v>41739</v>
      </c>
      <c r="C9450" s="4" t="s">
        <v>13</v>
      </c>
      <c r="D9450" s="4">
        <v>1.5</v>
      </c>
      <c r="E9450" s="4">
        <v>49</v>
      </c>
      <c r="F9450" s="5">
        <v>0.54166666666666663</v>
      </c>
      <c r="G9450" s="6">
        <v>250</v>
      </c>
      <c r="H9450" s="7">
        <v>41250</v>
      </c>
      <c r="I9450" s="7">
        <f>FlightsPivot[[#This Row],[Total Fare]]*10%</f>
        <v>4125</v>
      </c>
      <c r="J9450" s="7">
        <f>FlightsPivot[[#This Row],[Total Fare]]+FlightsPivot[[#This Row],[10% tax ]]</f>
        <v>45375</v>
      </c>
      <c r="K9450" s="4">
        <v>4</v>
      </c>
      <c r="L9450" s="4">
        <v>2014</v>
      </c>
      <c r="M9450" t="str">
        <f>INDEX(RoutesPivot[DepAirport],MATCH($C9450,RoutesPivot[[RouteID]:[RouteID]],0))</f>
        <v>ORD</v>
      </c>
      <c r="N9450" t="str">
        <f>INDEX(RoutesPivot[AirportID],MATCH($C9450,RoutesPivot[[RouteID]:[RouteID]],0))</f>
        <v>JFK</v>
      </c>
      <c r="O9450">
        <f>INDEX(RoutesPivot[Distance],MATCH($C9450,RoutesPivot[[RouteID]:[RouteID]],0))</f>
        <v>619</v>
      </c>
      <c r="P9450">
        <f>INDEX(RoutesPivot[ListPrice],MATCH($C9450,RoutesPivot[[RouteID]:[RouteID]],0))</f>
        <v>250</v>
      </c>
      <c r="Q9450" t="str">
        <f>INDEX(AirportPivot[AirportName],MATCH($N9450,AirportPivot[[AirportID]:[AirportID]],0))</f>
        <v>John F Kennedy International</v>
      </c>
      <c r="R9450">
        <f>INDEX(AirportPivot[Gates (number of available)],MATCH($N9450,AirportPivot[[AirportID]:[AirportID]],0))</f>
        <v>120</v>
      </c>
    </row>
    <row r="9451" spans="1:18" x14ac:dyDescent="0.25">
      <c r="A9451" s="3" t="s">
        <v>9483</v>
      </c>
      <c r="B9451" s="12">
        <v>41880</v>
      </c>
      <c r="C9451" s="4" t="s">
        <v>11</v>
      </c>
      <c r="D9451" s="4">
        <v>1.6</v>
      </c>
      <c r="E9451" s="4">
        <v>108</v>
      </c>
      <c r="F9451" s="5">
        <v>0.79166666666666663</v>
      </c>
      <c r="G9451" s="6">
        <v>330</v>
      </c>
      <c r="H9451" s="7">
        <v>61050</v>
      </c>
      <c r="I9451" s="7">
        <f>FlightsPivot[[#This Row],[Total Fare]]*10%</f>
        <v>6105</v>
      </c>
      <c r="J9451" s="7">
        <f>FlightsPivot[[#This Row],[Total Fare]]+FlightsPivot[[#This Row],[10% tax ]]</f>
        <v>67155</v>
      </c>
      <c r="K9451" s="4">
        <v>8</v>
      </c>
      <c r="L9451" s="4">
        <v>2014</v>
      </c>
      <c r="M9451" t="str">
        <f>INDEX(RoutesPivot[DepAirport],MATCH($C9451,RoutesPivot[[RouteID]:[RouteID]],0))</f>
        <v>ORD</v>
      </c>
      <c r="N9451" t="str">
        <f>INDEX(RoutesPivot[AirportID],MATCH($C9451,RoutesPivot[[RouteID]:[RouteID]],0))</f>
        <v>BOS</v>
      </c>
      <c r="O9451">
        <f>INDEX(RoutesPivot[Distance],MATCH($C9451,RoutesPivot[[RouteID]:[RouteID]],0))</f>
        <v>730</v>
      </c>
      <c r="P9451">
        <f>INDEX(RoutesPivot[ListPrice],MATCH($C9451,RoutesPivot[[RouteID]:[RouteID]],0))</f>
        <v>300</v>
      </c>
      <c r="Q9451" t="str">
        <f>INDEX(AirportPivot[AirportName],MATCH($N9451,AirportPivot[[AirportID]:[AirportID]],0))</f>
        <v>General Edward Lawrence Logan International</v>
      </c>
      <c r="R9451">
        <f>INDEX(AirportPivot[Gates (number of available)],MATCH($N9451,AirportPivot[[AirportID]:[AirportID]],0))</f>
        <v>63</v>
      </c>
    </row>
    <row r="9452" spans="1:18" x14ac:dyDescent="0.25">
      <c r="A9452" s="3" t="s">
        <v>9484</v>
      </c>
      <c r="B9452" s="12">
        <v>42243</v>
      </c>
      <c r="C9452" s="4" t="s">
        <v>27</v>
      </c>
      <c r="D9452" s="4">
        <v>10.5</v>
      </c>
      <c r="E9452" s="4">
        <v>146</v>
      </c>
      <c r="F9452" s="5">
        <v>0.79166666666666663</v>
      </c>
      <c r="G9452" s="6">
        <v>220</v>
      </c>
      <c r="H9452" s="7">
        <v>40700</v>
      </c>
      <c r="I9452" s="7">
        <f>FlightsPivot[[#This Row],[Total Fare]]*10%</f>
        <v>4070</v>
      </c>
      <c r="J9452" s="7">
        <f>FlightsPivot[[#This Row],[Total Fare]]+FlightsPivot[[#This Row],[10% tax ]]</f>
        <v>44770</v>
      </c>
      <c r="K9452" s="4">
        <v>8</v>
      </c>
      <c r="L9452" s="4">
        <v>2015</v>
      </c>
      <c r="M9452" t="str">
        <f>INDEX(RoutesPivot[DepAirport],MATCH($C9452,RoutesPivot[[RouteID]:[RouteID]],0))</f>
        <v>ORD</v>
      </c>
      <c r="N9452" t="str">
        <f>INDEX(RoutesPivot[AirportID],MATCH($C9452,RoutesPivot[[RouteID]:[RouteID]],0))</f>
        <v>ATL</v>
      </c>
      <c r="O9452">
        <f>INDEX(RoutesPivot[Distance],MATCH($C9452,RoutesPivot[[RouteID]:[RouteID]],0))</f>
        <v>510</v>
      </c>
      <c r="P9452">
        <f>INDEX(RoutesPivot[ListPrice],MATCH($C9452,RoutesPivot[[RouteID]:[RouteID]],0))</f>
        <v>200</v>
      </c>
      <c r="Q9452" t="str">
        <f>INDEX(AirportPivot[AirportName],MATCH($N9452,AirportPivot[[AirportID]:[AirportID]],0))</f>
        <v>Hartsfield-Jackson Atlanta International</v>
      </c>
      <c r="R9452">
        <f>INDEX(AirportPivot[Gates (number of available)],MATCH($N9452,AirportPivot[[AirportID]:[AirportID]],0))</f>
        <v>100</v>
      </c>
    </row>
    <row r="9453" spans="1:18" x14ac:dyDescent="0.25">
      <c r="A9453" s="3" t="s">
        <v>9485</v>
      </c>
      <c r="B9453" s="12">
        <v>42054</v>
      </c>
      <c r="C9453" s="4" t="s">
        <v>37</v>
      </c>
      <c r="D9453" s="4">
        <v>2.1</v>
      </c>
      <c r="E9453" s="4">
        <v>42</v>
      </c>
      <c r="F9453" s="5">
        <v>0.75</v>
      </c>
      <c r="G9453" s="6">
        <v>350</v>
      </c>
      <c r="H9453" s="7">
        <v>57750</v>
      </c>
      <c r="I9453" s="7">
        <f>FlightsPivot[[#This Row],[Total Fare]]*10%</f>
        <v>5775</v>
      </c>
      <c r="J9453" s="7">
        <f>FlightsPivot[[#This Row],[Total Fare]]+FlightsPivot[[#This Row],[10% tax ]]</f>
        <v>63525</v>
      </c>
      <c r="K9453" s="4">
        <v>2</v>
      </c>
      <c r="L9453" s="4">
        <v>2015</v>
      </c>
      <c r="M9453" t="str">
        <f>INDEX(RoutesPivot[DepAirport],MATCH($C9453,RoutesPivot[[RouteID]:[RouteID]],0))</f>
        <v>ORD</v>
      </c>
      <c r="N9453" t="str">
        <f>INDEX(RoutesPivot[AirportID],MATCH($C9453,RoutesPivot[[RouteID]:[RouteID]],0))</f>
        <v>SEA</v>
      </c>
      <c r="O9453">
        <f>INDEX(RoutesPivot[Distance],MATCH($C9453,RoutesPivot[[RouteID]:[RouteID]],0))</f>
        <v>1500</v>
      </c>
      <c r="P9453">
        <f>INDEX(RoutesPivot[ListPrice],MATCH($C9453,RoutesPivot[[RouteID]:[RouteID]],0))</f>
        <v>350</v>
      </c>
      <c r="Q9453" t="str">
        <f>INDEX(AirportPivot[AirportName],MATCH($N9453,AirportPivot[[AirportID]:[AirportID]],0))</f>
        <v>Seattle-Tacoma International</v>
      </c>
      <c r="R9453">
        <f>INDEX(AirportPivot[Gates (number of available)],MATCH($N9453,AirportPivot[[AirportID]:[AirportID]],0))</f>
        <v>58</v>
      </c>
    </row>
    <row r="9454" spans="1:18" x14ac:dyDescent="0.25">
      <c r="A9454" s="3" t="s">
        <v>9486</v>
      </c>
      <c r="B9454" s="12">
        <v>41902</v>
      </c>
      <c r="C9454" s="4" t="s">
        <v>17</v>
      </c>
      <c r="D9454" s="4">
        <v>4.2</v>
      </c>
      <c r="E9454" s="4">
        <v>159</v>
      </c>
      <c r="F9454" s="5">
        <v>0.75</v>
      </c>
      <c r="G9454" s="6">
        <v>350</v>
      </c>
      <c r="H9454" s="7">
        <v>57750</v>
      </c>
      <c r="I9454" s="7">
        <f>FlightsPivot[[#This Row],[Total Fare]]*10%</f>
        <v>5775</v>
      </c>
      <c r="J9454" s="7">
        <f>FlightsPivot[[#This Row],[Total Fare]]+FlightsPivot[[#This Row],[10% tax ]]</f>
        <v>63525</v>
      </c>
      <c r="K9454" s="4">
        <v>9</v>
      </c>
      <c r="L9454" s="4">
        <v>2014</v>
      </c>
      <c r="M9454" t="str">
        <f>INDEX(RoutesPivot[DepAirport],MATCH($C9454,RoutesPivot[[RouteID]:[RouteID]],0))</f>
        <v>ORD</v>
      </c>
      <c r="N9454" t="str">
        <f>INDEX(RoutesPivot[AirportID],MATCH($C9454,RoutesPivot[[RouteID]:[RouteID]],0))</f>
        <v>LAX</v>
      </c>
      <c r="O9454">
        <f>INDEX(RoutesPivot[Distance],MATCH($C9454,RoutesPivot[[RouteID]:[RouteID]],0))</f>
        <v>1518</v>
      </c>
      <c r="P9454">
        <f>INDEX(RoutesPivot[ListPrice],MATCH($C9454,RoutesPivot[[RouteID]:[RouteID]],0))</f>
        <v>350</v>
      </c>
      <c r="Q9454" t="str">
        <f>INDEX(AirportPivot[AirportName],MATCH($N9454,AirportPivot[[AirportID]:[AirportID]],0))</f>
        <v>Los Angeles International</v>
      </c>
      <c r="R9454">
        <f>INDEX(AirportPivot[Gates (number of available)],MATCH($N9454,AirportPivot[[AirportID]:[AirportID]],0))</f>
        <v>86</v>
      </c>
    </row>
    <row r="9455" spans="1:18" x14ac:dyDescent="0.25">
      <c r="A9455" s="3" t="s">
        <v>9487</v>
      </c>
      <c r="B9455" s="12">
        <v>42240</v>
      </c>
      <c r="C9455" s="4" t="s">
        <v>21</v>
      </c>
      <c r="D9455" s="4">
        <v>2</v>
      </c>
      <c r="E9455" s="4">
        <v>32</v>
      </c>
      <c r="F9455" s="5">
        <v>0.58333333333333337</v>
      </c>
      <c r="G9455" s="6">
        <v>137.5</v>
      </c>
      <c r="H9455" s="7">
        <v>25437.5</v>
      </c>
      <c r="I9455" s="7">
        <f>FlightsPivot[[#This Row],[Total Fare]]*10%</f>
        <v>2543.75</v>
      </c>
      <c r="J9455" s="7">
        <f>FlightsPivot[[#This Row],[Total Fare]]+FlightsPivot[[#This Row],[10% tax ]]</f>
        <v>27981.25</v>
      </c>
      <c r="K9455" s="4">
        <v>8</v>
      </c>
      <c r="L9455" s="4">
        <v>2015</v>
      </c>
      <c r="M9455" t="str">
        <f>INDEX(RoutesPivot[DepAirport],MATCH($C9455,RoutesPivot[[RouteID]:[RouteID]],0))</f>
        <v>ORD</v>
      </c>
      <c r="N9455" t="str">
        <f>INDEX(RoutesPivot[AirportID],MATCH($C9455,RoutesPivot[[RouteID]:[RouteID]],0))</f>
        <v>CLT</v>
      </c>
      <c r="O9455">
        <f>INDEX(RoutesPivot[Distance],MATCH($C9455,RoutesPivot[[RouteID]:[RouteID]],0))</f>
        <v>700</v>
      </c>
      <c r="P9455">
        <f>INDEX(RoutesPivot[ListPrice],MATCH($C9455,RoutesPivot[[RouteID]:[RouteID]],0))</f>
        <v>125</v>
      </c>
      <c r="Q9455" t="str">
        <f>INDEX(AirportPivot[AirportName],MATCH($N9455,AirportPivot[[AirportID]:[AirportID]],0))</f>
        <v>Charlotte/Douglas International</v>
      </c>
      <c r="R9455">
        <f>INDEX(AirportPivot[Gates (number of available)],MATCH($N9455,AirportPivot[[AirportID]:[AirportID]],0))</f>
        <v>65</v>
      </c>
    </row>
    <row r="9456" spans="1:18" x14ac:dyDescent="0.25">
      <c r="A9456" s="3" t="s">
        <v>9488</v>
      </c>
      <c r="B9456" s="12">
        <v>42252</v>
      </c>
      <c r="C9456" s="4" t="s">
        <v>17</v>
      </c>
      <c r="D9456" s="4">
        <v>4.5</v>
      </c>
      <c r="E9456" s="4">
        <v>119</v>
      </c>
      <c r="F9456" s="5">
        <v>0.70833333333333337</v>
      </c>
      <c r="G9456" s="6">
        <v>350</v>
      </c>
      <c r="H9456" s="7">
        <v>64750</v>
      </c>
      <c r="I9456" s="7">
        <f>FlightsPivot[[#This Row],[Total Fare]]*10%</f>
        <v>6475</v>
      </c>
      <c r="J9456" s="7">
        <f>FlightsPivot[[#This Row],[Total Fare]]+FlightsPivot[[#This Row],[10% tax ]]</f>
        <v>71225</v>
      </c>
      <c r="K9456" s="4">
        <v>9</v>
      </c>
      <c r="L9456" s="4">
        <v>2015</v>
      </c>
      <c r="M9456" t="str">
        <f>INDEX(RoutesPivot[DepAirport],MATCH($C9456,RoutesPivot[[RouteID]:[RouteID]],0))</f>
        <v>ORD</v>
      </c>
      <c r="N9456" t="str">
        <f>INDEX(RoutesPivot[AirportID],MATCH($C9456,RoutesPivot[[RouteID]:[RouteID]],0))</f>
        <v>LAX</v>
      </c>
      <c r="O9456">
        <f>INDEX(RoutesPivot[Distance],MATCH($C9456,RoutesPivot[[RouteID]:[RouteID]],0))</f>
        <v>1518</v>
      </c>
      <c r="P9456">
        <f>INDEX(RoutesPivot[ListPrice],MATCH($C9456,RoutesPivot[[RouteID]:[RouteID]],0))</f>
        <v>350</v>
      </c>
      <c r="Q9456" t="str">
        <f>INDEX(AirportPivot[AirportName],MATCH($N9456,AirportPivot[[AirportID]:[AirportID]],0))</f>
        <v>Los Angeles International</v>
      </c>
      <c r="R9456">
        <f>INDEX(AirportPivot[Gates (number of available)],MATCH($N9456,AirportPivot[[AirportID]:[AirportID]],0))</f>
        <v>86</v>
      </c>
    </row>
    <row r="9457" spans="1:18" x14ac:dyDescent="0.25">
      <c r="A9457" s="3" t="s">
        <v>9489</v>
      </c>
      <c r="B9457" s="12">
        <v>42146</v>
      </c>
      <c r="C9457" s="4" t="s">
        <v>17</v>
      </c>
      <c r="D9457" s="4">
        <v>4</v>
      </c>
      <c r="E9457" s="4">
        <v>150</v>
      </c>
      <c r="F9457" s="5">
        <v>0.89583333333333337</v>
      </c>
      <c r="G9457" s="6">
        <v>350</v>
      </c>
      <c r="H9457" s="7">
        <v>64750</v>
      </c>
      <c r="I9457" s="7">
        <f>FlightsPivot[[#This Row],[Total Fare]]*10%</f>
        <v>6475</v>
      </c>
      <c r="J9457" s="7">
        <f>FlightsPivot[[#This Row],[Total Fare]]+FlightsPivot[[#This Row],[10% tax ]]</f>
        <v>71225</v>
      </c>
      <c r="K9457" s="4">
        <v>5</v>
      </c>
      <c r="L9457" s="4">
        <v>2015</v>
      </c>
      <c r="M9457" t="str">
        <f>INDEX(RoutesPivot[DepAirport],MATCH($C9457,RoutesPivot[[RouteID]:[RouteID]],0))</f>
        <v>ORD</v>
      </c>
      <c r="N9457" t="str">
        <f>INDEX(RoutesPivot[AirportID],MATCH($C9457,RoutesPivot[[RouteID]:[RouteID]],0))</f>
        <v>LAX</v>
      </c>
      <c r="O9457">
        <f>INDEX(RoutesPivot[Distance],MATCH($C9457,RoutesPivot[[RouteID]:[RouteID]],0))</f>
        <v>1518</v>
      </c>
      <c r="P9457">
        <f>INDEX(RoutesPivot[ListPrice],MATCH($C9457,RoutesPivot[[RouteID]:[RouteID]],0))</f>
        <v>350</v>
      </c>
      <c r="Q9457" t="str">
        <f>INDEX(AirportPivot[AirportName],MATCH($N9457,AirportPivot[[AirportID]:[AirportID]],0))</f>
        <v>Los Angeles International</v>
      </c>
      <c r="R9457">
        <f>INDEX(AirportPivot[Gates (number of available)],MATCH($N9457,AirportPivot[[AirportID]:[AirportID]],0))</f>
        <v>86</v>
      </c>
    </row>
    <row r="9458" spans="1:18" x14ac:dyDescent="0.25">
      <c r="A9458" s="3" t="s">
        <v>9490</v>
      </c>
      <c r="B9458" s="12">
        <v>41688</v>
      </c>
      <c r="C9458" s="4" t="s">
        <v>19</v>
      </c>
      <c r="D9458" s="4">
        <v>2.5</v>
      </c>
      <c r="E9458" s="4">
        <v>191</v>
      </c>
      <c r="F9458" s="5">
        <v>0.33333333333333331</v>
      </c>
      <c r="G9458" s="6">
        <v>200</v>
      </c>
      <c r="H9458" s="7">
        <v>33000</v>
      </c>
      <c r="I9458" s="7">
        <f>FlightsPivot[[#This Row],[Total Fare]]*10%</f>
        <v>3300</v>
      </c>
      <c r="J9458" s="7">
        <f>FlightsPivot[[#This Row],[Total Fare]]+FlightsPivot[[#This Row],[10% tax ]]</f>
        <v>36300</v>
      </c>
      <c r="K9458" s="4">
        <v>2</v>
      </c>
      <c r="L9458" s="4">
        <v>2014</v>
      </c>
      <c r="M9458" t="str">
        <f>INDEX(RoutesPivot[DepAirport],MATCH($C9458,RoutesPivot[[RouteID]:[RouteID]],0))</f>
        <v>ORD</v>
      </c>
      <c r="N9458" t="str">
        <f>INDEX(RoutesPivot[AirportID],MATCH($C9458,RoutesPivot[[RouteID]:[RouteID]],0))</f>
        <v>IAH</v>
      </c>
      <c r="O9458">
        <f>INDEX(RoutesPivot[Distance],MATCH($C9458,RoutesPivot[[RouteID]:[RouteID]],0))</f>
        <v>800</v>
      </c>
      <c r="P9458">
        <f>INDEX(RoutesPivot[ListPrice],MATCH($C9458,RoutesPivot[[RouteID]:[RouteID]],0))</f>
        <v>200</v>
      </c>
      <c r="Q9458" t="str">
        <f>INDEX(AirportPivot[AirportName],MATCH($N9458,AirportPivot[[AirportID]:[AirportID]],0))</f>
        <v>George Bush Intercontinental/Houston</v>
      </c>
      <c r="R9458">
        <f>INDEX(AirportPivot[Gates (number of available)],MATCH($N9458,AirportPivot[[AirportID]:[AirportID]],0))</f>
        <v>80</v>
      </c>
    </row>
    <row r="9459" spans="1:18" x14ac:dyDescent="0.25">
      <c r="A9459" s="3" t="s">
        <v>9491</v>
      </c>
      <c r="B9459" s="12">
        <v>41904</v>
      </c>
      <c r="C9459" s="4" t="s">
        <v>33</v>
      </c>
      <c r="D9459" s="4">
        <v>1.1000000000000001</v>
      </c>
      <c r="E9459" s="4">
        <v>173</v>
      </c>
      <c r="F9459" s="5">
        <v>0.45833333333333331</v>
      </c>
      <c r="G9459" s="6">
        <v>375</v>
      </c>
      <c r="H9459" s="7">
        <v>61875</v>
      </c>
      <c r="I9459" s="7">
        <f>FlightsPivot[[#This Row],[Total Fare]]*10%</f>
        <v>6187.5</v>
      </c>
      <c r="J9459" s="7">
        <f>FlightsPivot[[#This Row],[Total Fare]]+FlightsPivot[[#This Row],[10% tax ]]</f>
        <v>68062.5</v>
      </c>
      <c r="K9459" s="4">
        <v>9</v>
      </c>
      <c r="L9459" s="4">
        <v>2014</v>
      </c>
      <c r="M9459" t="str">
        <f>INDEX(RoutesPivot[DepAirport],MATCH($C9459,RoutesPivot[[RouteID]:[RouteID]],0))</f>
        <v>ORD</v>
      </c>
      <c r="N9459" t="str">
        <f>INDEX(RoutesPivot[AirportID],MATCH($C9459,RoutesPivot[[RouteID]:[RouteID]],0))</f>
        <v>SFO</v>
      </c>
      <c r="O9459">
        <f>INDEX(RoutesPivot[Distance],MATCH($C9459,RoutesPivot[[RouteID]:[RouteID]],0))</f>
        <v>1600</v>
      </c>
      <c r="P9459">
        <f>INDEX(RoutesPivot[ListPrice],MATCH($C9459,RoutesPivot[[RouteID]:[RouteID]],0))</f>
        <v>375</v>
      </c>
      <c r="Q9459" t="str">
        <f>INDEX(AirportPivot[AirportName],MATCH($N9459,AirportPivot[[AirportID]:[AirportID]],0))</f>
        <v>San Francisco International</v>
      </c>
      <c r="R9459">
        <f>INDEX(AirportPivot[Gates (number of available)],MATCH($N9459,AirportPivot[[AirportID]:[AirportID]],0))</f>
        <v>70</v>
      </c>
    </row>
    <row r="9460" spans="1:18" x14ac:dyDescent="0.25">
      <c r="A9460" s="3" t="s">
        <v>9492</v>
      </c>
      <c r="B9460" s="12">
        <v>42089</v>
      </c>
      <c r="C9460" s="4" t="s">
        <v>19</v>
      </c>
      <c r="D9460" s="4">
        <v>1.2</v>
      </c>
      <c r="E9460" s="4">
        <v>12</v>
      </c>
      <c r="F9460" s="5">
        <v>0.8125</v>
      </c>
      <c r="G9460" s="6">
        <v>200</v>
      </c>
      <c r="H9460" s="7">
        <v>37000</v>
      </c>
      <c r="I9460" s="7">
        <f>FlightsPivot[[#This Row],[Total Fare]]*10%</f>
        <v>3700</v>
      </c>
      <c r="J9460" s="7">
        <f>FlightsPivot[[#This Row],[Total Fare]]+FlightsPivot[[#This Row],[10% tax ]]</f>
        <v>40700</v>
      </c>
      <c r="K9460" s="4">
        <v>3</v>
      </c>
      <c r="L9460" s="4">
        <v>2015</v>
      </c>
      <c r="M9460" t="str">
        <f>INDEX(RoutesPivot[DepAirport],MATCH($C9460,RoutesPivot[[RouteID]:[RouteID]],0))</f>
        <v>ORD</v>
      </c>
      <c r="N9460" t="str">
        <f>INDEX(RoutesPivot[AirportID],MATCH($C9460,RoutesPivot[[RouteID]:[RouteID]],0))</f>
        <v>IAH</v>
      </c>
      <c r="O9460">
        <f>INDEX(RoutesPivot[Distance],MATCH($C9460,RoutesPivot[[RouteID]:[RouteID]],0))</f>
        <v>800</v>
      </c>
      <c r="P9460">
        <f>INDEX(RoutesPivot[ListPrice],MATCH($C9460,RoutesPivot[[RouteID]:[RouteID]],0))</f>
        <v>200</v>
      </c>
      <c r="Q9460" t="str">
        <f>INDEX(AirportPivot[AirportName],MATCH($N9460,AirportPivot[[AirportID]:[AirportID]],0))</f>
        <v>George Bush Intercontinental/Houston</v>
      </c>
      <c r="R9460">
        <f>INDEX(AirportPivot[Gates (number of available)],MATCH($N9460,AirportPivot[[AirportID]:[AirportID]],0))</f>
        <v>80</v>
      </c>
    </row>
    <row r="9461" spans="1:18" x14ac:dyDescent="0.25">
      <c r="A9461" s="3" t="s">
        <v>9493</v>
      </c>
      <c r="B9461" s="12">
        <v>41822</v>
      </c>
      <c r="C9461" s="4" t="s">
        <v>13</v>
      </c>
      <c r="D9461" s="4">
        <v>2</v>
      </c>
      <c r="E9461" s="4">
        <v>210</v>
      </c>
      <c r="F9461" s="5">
        <v>0.35416666666666669</v>
      </c>
      <c r="G9461" s="6">
        <v>275</v>
      </c>
      <c r="H9461" s="7">
        <v>45375</v>
      </c>
      <c r="I9461" s="7">
        <f>FlightsPivot[[#This Row],[Total Fare]]*10%</f>
        <v>4537.5</v>
      </c>
      <c r="J9461" s="7">
        <f>FlightsPivot[[#This Row],[Total Fare]]+FlightsPivot[[#This Row],[10% tax ]]</f>
        <v>49912.5</v>
      </c>
      <c r="K9461" s="4">
        <v>7</v>
      </c>
      <c r="L9461" s="4">
        <v>2014</v>
      </c>
      <c r="M9461" t="str">
        <f>INDEX(RoutesPivot[DepAirport],MATCH($C9461,RoutesPivot[[RouteID]:[RouteID]],0))</f>
        <v>ORD</v>
      </c>
      <c r="N9461" t="str">
        <f>INDEX(RoutesPivot[AirportID],MATCH($C9461,RoutesPivot[[RouteID]:[RouteID]],0))</f>
        <v>JFK</v>
      </c>
      <c r="O9461">
        <f>INDEX(RoutesPivot[Distance],MATCH($C9461,RoutesPivot[[RouteID]:[RouteID]],0))</f>
        <v>619</v>
      </c>
      <c r="P9461">
        <f>INDEX(RoutesPivot[ListPrice],MATCH($C9461,RoutesPivot[[RouteID]:[RouteID]],0))</f>
        <v>250</v>
      </c>
      <c r="Q9461" t="str">
        <f>INDEX(AirportPivot[AirportName],MATCH($N9461,AirportPivot[[AirportID]:[AirportID]],0))</f>
        <v>John F Kennedy International</v>
      </c>
      <c r="R9461">
        <f>INDEX(AirportPivot[Gates (number of available)],MATCH($N9461,AirportPivot[[AirportID]:[AirportID]],0))</f>
        <v>120</v>
      </c>
    </row>
    <row r="9462" spans="1:18" x14ac:dyDescent="0.25">
      <c r="A9462" s="3" t="s">
        <v>9494</v>
      </c>
      <c r="B9462" s="12">
        <v>42091</v>
      </c>
      <c r="C9462" s="4" t="s">
        <v>33</v>
      </c>
      <c r="D9462" s="4">
        <v>2.9</v>
      </c>
      <c r="E9462" s="4">
        <v>103</v>
      </c>
      <c r="F9462" s="5">
        <v>0.70833333333333337</v>
      </c>
      <c r="G9462" s="6">
        <v>375</v>
      </c>
      <c r="H9462" s="7">
        <v>69375</v>
      </c>
      <c r="I9462" s="7">
        <f>FlightsPivot[[#This Row],[Total Fare]]*10%</f>
        <v>6937.5</v>
      </c>
      <c r="J9462" s="7">
        <f>FlightsPivot[[#This Row],[Total Fare]]+FlightsPivot[[#This Row],[10% tax ]]</f>
        <v>76312.5</v>
      </c>
      <c r="K9462" s="4">
        <v>3</v>
      </c>
      <c r="L9462" s="4">
        <v>2015</v>
      </c>
      <c r="M9462" t="str">
        <f>INDEX(RoutesPivot[DepAirport],MATCH($C9462,RoutesPivot[[RouteID]:[RouteID]],0))</f>
        <v>ORD</v>
      </c>
      <c r="N9462" t="str">
        <f>INDEX(RoutesPivot[AirportID],MATCH($C9462,RoutesPivot[[RouteID]:[RouteID]],0))</f>
        <v>SFO</v>
      </c>
      <c r="O9462">
        <f>INDEX(RoutesPivot[Distance],MATCH($C9462,RoutesPivot[[RouteID]:[RouteID]],0))</f>
        <v>1600</v>
      </c>
      <c r="P9462">
        <f>INDEX(RoutesPivot[ListPrice],MATCH($C9462,RoutesPivot[[RouteID]:[RouteID]],0))</f>
        <v>375</v>
      </c>
      <c r="Q9462" t="str">
        <f>INDEX(AirportPivot[AirportName],MATCH($N9462,AirportPivot[[AirportID]:[AirportID]],0))</f>
        <v>San Francisco International</v>
      </c>
      <c r="R9462">
        <f>INDEX(AirportPivot[Gates (number of available)],MATCH($N9462,AirportPivot[[AirportID]:[AirportID]],0))</f>
        <v>70</v>
      </c>
    </row>
    <row r="9463" spans="1:18" x14ac:dyDescent="0.25">
      <c r="A9463" s="3" t="s">
        <v>9495</v>
      </c>
      <c r="B9463" s="12">
        <v>41771</v>
      </c>
      <c r="C9463" s="4" t="s">
        <v>17</v>
      </c>
      <c r="D9463" s="4">
        <v>4</v>
      </c>
      <c r="E9463" s="4">
        <v>162</v>
      </c>
      <c r="F9463" s="5">
        <v>0.85416666666666663</v>
      </c>
      <c r="G9463" s="6">
        <v>350</v>
      </c>
      <c r="H9463" s="7">
        <v>57750</v>
      </c>
      <c r="I9463" s="7">
        <f>FlightsPivot[[#This Row],[Total Fare]]*10%</f>
        <v>5775</v>
      </c>
      <c r="J9463" s="7">
        <f>FlightsPivot[[#This Row],[Total Fare]]+FlightsPivot[[#This Row],[10% tax ]]</f>
        <v>63525</v>
      </c>
      <c r="K9463" s="4">
        <v>5</v>
      </c>
      <c r="L9463" s="4">
        <v>2014</v>
      </c>
      <c r="M9463" t="str">
        <f>INDEX(RoutesPivot[DepAirport],MATCH($C9463,RoutesPivot[[RouteID]:[RouteID]],0))</f>
        <v>ORD</v>
      </c>
      <c r="N9463" t="str">
        <f>INDEX(RoutesPivot[AirportID],MATCH($C9463,RoutesPivot[[RouteID]:[RouteID]],0))</f>
        <v>LAX</v>
      </c>
      <c r="O9463">
        <f>INDEX(RoutesPivot[Distance],MATCH($C9463,RoutesPivot[[RouteID]:[RouteID]],0))</f>
        <v>1518</v>
      </c>
      <c r="P9463">
        <f>INDEX(RoutesPivot[ListPrice],MATCH($C9463,RoutesPivot[[RouteID]:[RouteID]],0))</f>
        <v>350</v>
      </c>
      <c r="Q9463" t="str">
        <f>INDEX(AirportPivot[AirportName],MATCH($N9463,AirportPivot[[AirportID]:[AirportID]],0))</f>
        <v>Los Angeles International</v>
      </c>
      <c r="R9463">
        <f>INDEX(AirportPivot[Gates (number of available)],MATCH($N9463,AirportPivot[[AirportID]:[AirportID]],0))</f>
        <v>86</v>
      </c>
    </row>
    <row r="9464" spans="1:18" x14ac:dyDescent="0.25">
      <c r="A9464" s="3" t="s">
        <v>9496</v>
      </c>
      <c r="B9464" s="12">
        <v>42142</v>
      </c>
      <c r="C9464" s="4" t="s">
        <v>17</v>
      </c>
      <c r="D9464" s="4">
        <v>4.5999999999999996</v>
      </c>
      <c r="E9464" s="4">
        <v>169</v>
      </c>
      <c r="F9464" s="5">
        <v>0.33333333333333331</v>
      </c>
      <c r="G9464" s="6">
        <v>350</v>
      </c>
      <c r="H9464" s="7">
        <v>57750</v>
      </c>
      <c r="I9464" s="7">
        <f>FlightsPivot[[#This Row],[Total Fare]]*10%</f>
        <v>5775</v>
      </c>
      <c r="J9464" s="7">
        <f>FlightsPivot[[#This Row],[Total Fare]]+FlightsPivot[[#This Row],[10% tax ]]</f>
        <v>63525</v>
      </c>
      <c r="K9464" s="4">
        <v>5</v>
      </c>
      <c r="L9464" s="4">
        <v>2015</v>
      </c>
      <c r="M9464" t="str">
        <f>INDEX(RoutesPivot[DepAirport],MATCH($C9464,RoutesPivot[[RouteID]:[RouteID]],0))</f>
        <v>ORD</v>
      </c>
      <c r="N9464" t="str">
        <f>INDEX(RoutesPivot[AirportID],MATCH($C9464,RoutesPivot[[RouteID]:[RouteID]],0))</f>
        <v>LAX</v>
      </c>
      <c r="O9464">
        <f>INDEX(RoutesPivot[Distance],MATCH($C9464,RoutesPivot[[RouteID]:[RouteID]],0))</f>
        <v>1518</v>
      </c>
      <c r="P9464">
        <f>INDEX(RoutesPivot[ListPrice],MATCH($C9464,RoutesPivot[[RouteID]:[RouteID]],0))</f>
        <v>350</v>
      </c>
      <c r="Q9464" t="str">
        <f>INDEX(AirportPivot[AirportName],MATCH($N9464,AirportPivot[[AirportID]:[AirportID]],0))</f>
        <v>Los Angeles International</v>
      </c>
      <c r="R9464">
        <f>INDEX(AirportPivot[Gates (number of available)],MATCH($N9464,AirportPivot[[AirportID]:[AirportID]],0))</f>
        <v>86</v>
      </c>
    </row>
    <row r="9465" spans="1:18" x14ac:dyDescent="0.25">
      <c r="A9465" s="3" t="s">
        <v>9497</v>
      </c>
      <c r="B9465" s="12">
        <v>42242</v>
      </c>
      <c r="C9465" s="4" t="s">
        <v>98</v>
      </c>
      <c r="D9465" s="4">
        <v>1.2</v>
      </c>
      <c r="E9465" s="4">
        <v>27</v>
      </c>
      <c r="F9465" s="5">
        <v>0.33333333333333331</v>
      </c>
      <c r="G9465" s="6">
        <v>302.5</v>
      </c>
      <c r="H9465" s="7">
        <v>55962.5</v>
      </c>
      <c r="I9465" s="7">
        <f>FlightsPivot[[#This Row],[Total Fare]]*10%</f>
        <v>5596.25</v>
      </c>
      <c r="J9465" s="7">
        <f>FlightsPivot[[#This Row],[Total Fare]]+FlightsPivot[[#This Row],[10% tax ]]</f>
        <v>61558.75</v>
      </c>
      <c r="K9465" s="4">
        <v>8</v>
      </c>
      <c r="L9465" s="4">
        <v>2015</v>
      </c>
      <c r="M9465" t="str">
        <f>INDEX(RoutesPivot[DepAirport],MATCH($C9465,RoutesPivot[[RouteID]:[RouteID]],0))</f>
        <v>ORD</v>
      </c>
      <c r="N9465" t="str">
        <f>INDEX(RoutesPivot[AirportID],MATCH($C9465,RoutesPivot[[RouteID]:[RouteID]],0))</f>
        <v>PHL</v>
      </c>
      <c r="O9465">
        <f>INDEX(RoutesPivot[Distance],MATCH($C9465,RoutesPivot[[RouteID]:[RouteID]],0))</f>
        <v>580</v>
      </c>
      <c r="P9465">
        <f>INDEX(RoutesPivot[ListPrice],MATCH($C9465,RoutesPivot[[RouteID]:[RouteID]],0))</f>
        <v>275</v>
      </c>
      <c r="Q9465" t="str">
        <f>INDEX(AirportPivot[AirportName],MATCH($N9465,AirportPivot[[AirportID]:[AirportID]],0))</f>
        <v>Philadelphia International</v>
      </c>
      <c r="R9465">
        <f>INDEX(AirportPivot[Gates (number of available)],MATCH($N9465,AirportPivot[[AirportID]:[AirportID]],0))</f>
        <v>89</v>
      </c>
    </row>
    <row r="9466" spans="1:18" x14ac:dyDescent="0.25">
      <c r="A9466" s="3" t="s">
        <v>9498</v>
      </c>
      <c r="B9466" s="12">
        <v>42359</v>
      </c>
      <c r="C9466" s="4" t="s">
        <v>50</v>
      </c>
      <c r="D9466" s="4">
        <v>5.5</v>
      </c>
      <c r="E9466" s="4">
        <v>133</v>
      </c>
      <c r="F9466" s="5">
        <v>0.29166666666666669</v>
      </c>
      <c r="G9466" s="6">
        <v>385</v>
      </c>
      <c r="H9466" s="7">
        <v>71225</v>
      </c>
      <c r="I9466" s="7">
        <f>FlightsPivot[[#This Row],[Total Fare]]*10%</f>
        <v>7122.5</v>
      </c>
      <c r="J9466" s="7">
        <f>FlightsPivot[[#This Row],[Total Fare]]+FlightsPivot[[#This Row],[10% tax ]]</f>
        <v>78347.5</v>
      </c>
      <c r="K9466" s="4">
        <v>12</v>
      </c>
      <c r="L9466" s="4">
        <v>2015</v>
      </c>
      <c r="M9466" t="str">
        <f>INDEX(RoutesPivot[DepAirport],MATCH($C9466,RoutesPivot[[RouteID]:[RouteID]],0))</f>
        <v>ORD</v>
      </c>
      <c r="N9466" t="str">
        <f>INDEX(RoutesPivot[AirportID],MATCH($C9466,RoutesPivot[[RouteID]:[RouteID]],0))</f>
        <v>LGA</v>
      </c>
      <c r="O9466">
        <f>INDEX(RoutesPivot[Distance],MATCH($C9466,RoutesPivot[[RouteID]:[RouteID]],0))</f>
        <v>610</v>
      </c>
      <c r="P9466">
        <f>INDEX(RoutesPivot[ListPrice],MATCH($C9466,RoutesPivot[[RouteID]:[RouteID]],0))</f>
        <v>275</v>
      </c>
      <c r="Q9466" t="str">
        <f>INDEX(AirportPivot[AirportName],MATCH($N9466,AirportPivot[[AirportID]:[AirportID]],0))</f>
        <v>Laguardia</v>
      </c>
      <c r="R9466">
        <f>INDEX(AirportPivot[Gates (number of available)],MATCH($N9466,AirportPivot[[AirportID]:[AirportID]],0))</f>
        <v>66</v>
      </c>
    </row>
    <row r="9467" spans="1:18" x14ac:dyDescent="0.25">
      <c r="A9467" s="3" t="s">
        <v>9499</v>
      </c>
      <c r="B9467" s="12">
        <v>41971</v>
      </c>
      <c r="C9467" s="4" t="s">
        <v>17</v>
      </c>
      <c r="D9467" s="4">
        <v>9.4</v>
      </c>
      <c r="E9467" s="4">
        <v>178</v>
      </c>
      <c r="F9467" s="5">
        <v>0.3125</v>
      </c>
      <c r="G9467" s="6">
        <v>525</v>
      </c>
      <c r="H9467" s="7">
        <v>86625</v>
      </c>
      <c r="I9467" s="7">
        <f>FlightsPivot[[#This Row],[Total Fare]]*10%</f>
        <v>8662.5</v>
      </c>
      <c r="J9467" s="7">
        <f>FlightsPivot[[#This Row],[Total Fare]]+FlightsPivot[[#This Row],[10% tax ]]</f>
        <v>95287.5</v>
      </c>
      <c r="K9467" s="4">
        <v>11</v>
      </c>
      <c r="L9467" s="4">
        <v>2014</v>
      </c>
      <c r="M9467" t="str">
        <f>INDEX(RoutesPivot[DepAirport],MATCH($C9467,RoutesPivot[[RouteID]:[RouteID]],0))</f>
        <v>ORD</v>
      </c>
      <c r="N9467" t="str">
        <f>INDEX(RoutesPivot[AirportID],MATCH($C9467,RoutesPivot[[RouteID]:[RouteID]],0))</f>
        <v>LAX</v>
      </c>
      <c r="O9467">
        <f>INDEX(RoutesPivot[Distance],MATCH($C9467,RoutesPivot[[RouteID]:[RouteID]],0))</f>
        <v>1518</v>
      </c>
      <c r="P9467">
        <f>INDEX(RoutesPivot[ListPrice],MATCH($C9467,RoutesPivot[[RouteID]:[RouteID]],0))</f>
        <v>350</v>
      </c>
      <c r="Q9467" t="str">
        <f>INDEX(AirportPivot[AirportName],MATCH($N9467,AirportPivot[[AirportID]:[AirportID]],0))</f>
        <v>Los Angeles International</v>
      </c>
      <c r="R9467">
        <f>INDEX(AirportPivot[Gates (number of available)],MATCH($N9467,AirportPivot[[AirportID]:[AirportID]],0))</f>
        <v>86</v>
      </c>
    </row>
    <row r="9468" spans="1:18" x14ac:dyDescent="0.25">
      <c r="A9468" s="3" t="s">
        <v>9500</v>
      </c>
      <c r="B9468" s="12">
        <v>42154</v>
      </c>
      <c r="C9468" s="4" t="s">
        <v>50</v>
      </c>
      <c r="D9468" s="4">
        <v>1.4</v>
      </c>
      <c r="E9468" s="4">
        <v>13</v>
      </c>
      <c r="F9468" s="5">
        <v>0.29166666666666669</v>
      </c>
      <c r="G9468" s="6">
        <v>275</v>
      </c>
      <c r="H9468" s="7">
        <v>50875</v>
      </c>
      <c r="I9468" s="7">
        <f>FlightsPivot[[#This Row],[Total Fare]]*10%</f>
        <v>5087.5</v>
      </c>
      <c r="J9468" s="7">
        <f>FlightsPivot[[#This Row],[Total Fare]]+FlightsPivot[[#This Row],[10% tax ]]</f>
        <v>55962.5</v>
      </c>
      <c r="K9468" s="4">
        <v>5</v>
      </c>
      <c r="L9468" s="4">
        <v>2015</v>
      </c>
      <c r="M9468" t="str">
        <f>INDEX(RoutesPivot[DepAirport],MATCH($C9468,RoutesPivot[[RouteID]:[RouteID]],0))</f>
        <v>ORD</v>
      </c>
      <c r="N9468" t="str">
        <f>INDEX(RoutesPivot[AirportID],MATCH($C9468,RoutesPivot[[RouteID]:[RouteID]],0))</f>
        <v>LGA</v>
      </c>
      <c r="O9468">
        <f>INDEX(RoutesPivot[Distance],MATCH($C9468,RoutesPivot[[RouteID]:[RouteID]],0))</f>
        <v>610</v>
      </c>
      <c r="P9468">
        <f>INDEX(RoutesPivot[ListPrice],MATCH($C9468,RoutesPivot[[RouteID]:[RouteID]],0))</f>
        <v>275</v>
      </c>
      <c r="Q9468" t="str">
        <f>INDEX(AirportPivot[AirportName],MATCH($N9468,AirportPivot[[AirportID]:[AirportID]],0))</f>
        <v>Laguardia</v>
      </c>
      <c r="R9468">
        <f>INDEX(AirportPivot[Gates (number of available)],MATCH($N9468,AirportPivot[[AirportID]:[AirportID]],0))</f>
        <v>66</v>
      </c>
    </row>
    <row r="9469" spans="1:18" x14ac:dyDescent="0.25">
      <c r="A9469" s="3" t="s">
        <v>9501</v>
      </c>
      <c r="B9469" s="12">
        <v>41891</v>
      </c>
      <c r="C9469" s="4" t="s">
        <v>27</v>
      </c>
      <c r="D9469" s="4">
        <v>6.4</v>
      </c>
      <c r="E9469" s="4">
        <v>158</v>
      </c>
      <c r="F9469" s="5">
        <v>0.875</v>
      </c>
      <c r="G9469" s="6">
        <v>200</v>
      </c>
      <c r="H9469" s="7">
        <v>33000</v>
      </c>
      <c r="I9469" s="7">
        <f>FlightsPivot[[#This Row],[Total Fare]]*10%</f>
        <v>3300</v>
      </c>
      <c r="J9469" s="7">
        <f>FlightsPivot[[#This Row],[Total Fare]]+FlightsPivot[[#This Row],[10% tax ]]</f>
        <v>36300</v>
      </c>
      <c r="K9469" s="4">
        <v>9</v>
      </c>
      <c r="L9469" s="4">
        <v>2014</v>
      </c>
      <c r="M9469" t="str">
        <f>INDEX(RoutesPivot[DepAirport],MATCH($C9469,RoutesPivot[[RouteID]:[RouteID]],0))</f>
        <v>ORD</v>
      </c>
      <c r="N9469" t="str">
        <f>INDEX(RoutesPivot[AirportID],MATCH($C9469,RoutesPivot[[RouteID]:[RouteID]],0))</f>
        <v>ATL</v>
      </c>
      <c r="O9469">
        <f>INDEX(RoutesPivot[Distance],MATCH($C9469,RoutesPivot[[RouteID]:[RouteID]],0))</f>
        <v>510</v>
      </c>
      <c r="P9469">
        <f>INDEX(RoutesPivot[ListPrice],MATCH($C9469,RoutesPivot[[RouteID]:[RouteID]],0))</f>
        <v>200</v>
      </c>
      <c r="Q9469" t="str">
        <f>INDEX(AirportPivot[AirportName],MATCH($N9469,AirportPivot[[AirportID]:[AirportID]],0))</f>
        <v>Hartsfield-Jackson Atlanta International</v>
      </c>
      <c r="R9469">
        <f>INDEX(AirportPivot[Gates (number of available)],MATCH($N9469,AirportPivot[[AirportID]:[AirportID]],0))</f>
        <v>100</v>
      </c>
    </row>
    <row r="9470" spans="1:18" x14ac:dyDescent="0.25">
      <c r="A9470" s="3" t="s">
        <v>9502</v>
      </c>
      <c r="B9470" s="12">
        <v>41679</v>
      </c>
      <c r="C9470" s="4" t="s">
        <v>33</v>
      </c>
      <c r="D9470" s="4">
        <v>1.7</v>
      </c>
      <c r="E9470" s="4">
        <v>96</v>
      </c>
      <c r="F9470" s="5">
        <v>0.77083333333333337</v>
      </c>
      <c r="G9470" s="6">
        <v>375</v>
      </c>
      <c r="H9470" s="7">
        <v>69375</v>
      </c>
      <c r="I9470" s="7">
        <f>FlightsPivot[[#This Row],[Total Fare]]*10%</f>
        <v>6937.5</v>
      </c>
      <c r="J9470" s="7">
        <f>FlightsPivot[[#This Row],[Total Fare]]+FlightsPivot[[#This Row],[10% tax ]]</f>
        <v>76312.5</v>
      </c>
      <c r="K9470" s="4">
        <v>2</v>
      </c>
      <c r="L9470" s="4">
        <v>2014</v>
      </c>
      <c r="M9470" t="str">
        <f>INDEX(RoutesPivot[DepAirport],MATCH($C9470,RoutesPivot[[RouteID]:[RouteID]],0))</f>
        <v>ORD</v>
      </c>
      <c r="N9470" t="str">
        <f>INDEX(RoutesPivot[AirportID],MATCH($C9470,RoutesPivot[[RouteID]:[RouteID]],0))</f>
        <v>SFO</v>
      </c>
      <c r="O9470">
        <f>INDEX(RoutesPivot[Distance],MATCH($C9470,RoutesPivot[[RouteID]:[RouteID]],0))</f>
        <v>1600</v>
      </c>
      <c r="P9470">
        <f>INDEX(RoutesPivot[ListPrice],MATCH($C9470,RoutesPivot[[RouteID]:[RouteID]],0))</f>
        <v>375</v>
      </c>
      <c r="Q9470" t="str">
        <f>INDEX(AirportPivot[AirportName],MATCH($N9470,AirportPivot[[AirportID]:[AirportID]],0))</f>
        <v>San Francisco International</v>
      </c>
      <c r="R9470">
        <f>INDEX(AirportPivot[Gates (number of available)],MATCH($N9470,AirportPivot[[AirportID]:[AirportID]],0))</f>
        <v>70</v>
      </c>
    </row>
    <row r="9471" spans="1:18" x14ac:dyDescent="0.25">
      <c r="A9471" s="3" t="s">
        <v>9503</v>
      </c>
      <c r="B9471" s="12">
        <v>41883</v>
      </c>
      <c r="C9471" s="4" t="s">
        <v>37</v>
      </c>
      <c r="D9471" s="4">
        <v>0.8</v>
      </c>
      <c r="E9471" s="4">
        <v>41</v>
      </c>
      <c r="F9471" s="5">
        <v>0.70833333333333337</v>
      </c>
      <c r="G9471" s="6">
        <v>350</v>
      </c>
      <c r="H9471" s="7">
        <v>57750</v>
      </c>
      <c r="I9471" s="7">
        <f>FlightsPivot[[#This Row],[Total Fare]]*10%</f>
        <v>5775</v>
      </c>
      <c r="J9471" s="7">
        <f>FlightsPivot[[#This Row],[Total Fare]]+FlightsPivot[[#This Row],[10% tax ]]</f>
        <v>63525</v>
      </c>
      <c r="K9471" s="4">
        <v>9</v>
      </c>
      <c r="L9471" s="4">
        <v>2014</v>
      </c>
      <c r="M9471" t="str">
        <f>INDEX(RoutesPivot[DepAirport],MATCH($C9471,RoutesPivot[[RouteID]:[RouteID]],0))</f>
        <v>ORD</v>
      </c>
      <c r="N9471" t="str">
        <f>INDEX(RoutesPivot[AirportID],MATCH($C9471,RoutesPivot[[RouteID]:[RouteID]],0))</f>
        <v>SEA</v>
      </c>
      <c r="O9471">
        <f>INDEX(RoutesPivot[Distance],MATCH($C9471,RoutesPivot[[RouteID]:[RouteID]],0))</f>
        <v>1500</v>
      </c>
      <c r="P9471">
        <f>INDEX(RoutesPivot[ListPrice],MATCH($C9471,RoutesPivot[[RouteID]:[RouteID]],0))</f>
        <v>350</v>
      </c>
      <c r="Q9471" t="str">
        <f>INDEX(AirportPivot[AirportName],MATCH($N9471,AirportPivot[[AirportID]:[AirportID]],0))</f>
        <v>Seattle-Tacoma International</v>
      </c>
      <c r="R9471">
        <f>INDEX(AirportPivot[Gates (number of available)],MATCH($N9471,AirportPivot[[AirportID]:[AirportID]],0))</f>
        <v>58</v>
      </c>
    </row>
    <row r="9472" spans="1:18" x14ac:dyDescent="0.25">
      <c r="A9472" s="3" t="s">
        <v>9504</v>
      </c>
      <c r="B9472" s="12">
        <v>42115</v>
      </c>
      <c r="C9472" s="4" t="s">
        <v>70</v>
      </c>
      <c r="D9472" s="4">
        <v>1.3</v>
      </c>
      <c r="E9472" s="4">
        <v>7</v>
      </c>
      <c r="F9472" s="5">
        <v>0.79166666666666663</v>
      </c>
      <c r="G9472" s="6">
        <v>275</v>
      </c>
      <c r="H9472" s="7">
        <v>50875</v>
      </c>
      <c r="I9472" s="7">
        <f>FlightsPivot[[#This Row],[Total Fare]]*10%</f>
        <v>5087.5</v>
      </c>
      <c r="J9472" s="7">
        <f>FlightsPivot[[#This Row],[Total Fare]]+FlightsPivot[[#This Row],[10% tax ]]</f>
        <v>55962.5</v>
      </c>
      <c r="K9472" s="4">
        <v>4</v>
      </c>
      <c r="L9472" s="4">
        <v>2015</v>
      </c>
      <c r="M9472" t="str">
        <f>INDEX(RoutesPivot[DepAirport],MATCH($C9472,RoutesPivot[[RouteID]:[RouteID]],0))</f>
        <v>ORD</v>
      </c>
      <c r="N9472" t="str">
        <f>INDEX(RoutesPivot[AirportID],MATCH($C9472,RoutesPivot[[RouteID]:[RouteID]],0))</f>
        <v>LAS</v>
      </c>
      <c r="O9472">
        <f>INDEX(RoutesPivot[Distance],MATCH($C9472,RoutesPivot[[RouteID]:[RouteID]],0))</f>
        <v>1100</v>
      </c>
      <c r="P9472">
        <f>INDEX(RoutesPivot[ListPrice],MATCH($C9472,RoutesPivot[[RouteID]:[RouteID]],0))</f>
        <v>275</v>
      </c>
      <c r="Q9472" t="str">
        <f>INDEX(AirportPivot[AirportName],MATCH($N9472,AirportPivot[[AirportID]:[AirportID]],0))</f>
        <v>McCarran International</v>
      </c>
      <c r="R9472">
        <f>INDEX(AirportPivot[Gates (number of available)],MATCH($N9472,AirportPivot[[AirportID]:[AirportID]],0))</f>
        <v>68</v>
      </c>
    </row>
    <row r="9473" spans="1:18" x14ac:dyDescent="0.25">
      <c r="A9473" s="3" t="s">
        <v>9505</v>
      </c>
      <c r="B9473" s="12">
        <v>42251</v>
      </c>
      <c r="C9473" s="4" t="s">
        <v>27</v>
      </c>
      <c r="D9473" s="4">
        <v>6.5</v>
      </c>
      <c r="E9473" s="4">
        <v>161</v>
      </c>
      <c r="F9473" s="5">
        <v>0.29166666666666669</v>
      </c>
      <c r="G9473" s="6">
        <v>200</v>
      </c>
      <c r="H9473" s="7">
        <v>33000</v>
      </c>
      <c r="I9473" s="7">
        <f>FlightsPivot[[#This Row],[Total Fare]]*10%</f>
        <v>3300</v>
      </c>
      <c r="J9473" s="7">
        <f>FlightsPivot[[#This Row],[Total Fare]]+FlightsPivot[[#This Row],[10% tax ]]</f>
        <v>36300</v>
      </c>
      <c r="K9473" s="4">
        <v>9</v>
      </c>
      <c r="L9473" s="4">
        <v>2015</v>
      </c>
      <c r="M9473" t="str">
        <f>INDEX(RoutesPivot[DepAirport],MATCH($C9473,RoutesPivot[[RouteID]:[RouteID]],0))</f>
        <v>ORD</v>
      </c>
      <c r="N9473" t="str">
        <f>INDEX(RoutesPivot[AirportID],MATCH($C9473,RoutesPivot[[RouteID]:[RouteID]],0))</f>
        <v>ATL</v>
      </c>
      <c r="O9473">
        <f>INDEX(RoutesPivot[Distance],MATCH($C9473,RoutesPivot[[RouteID]:[RouteID]],0))</f>
        <v>510</v>
      </c>
      <c r="P9473">
        <f>INDEX(RoutesPivot[ListPrice],MATCH($C9473,RoutesPivot[[RouteID]:[RouteID]],0))</f>
        <v>200</v>
      </c>
      <c r="Q9473" t="str">
        <f>INDEX(AirportPivot[AirportName],MATCH($N9473,AirportPivot[[AirportID]:[AirportID]],0))</f>
        <v>Hartsfield-Jackson Atlanta International</v>
      </c>
      <c r="R9473">
        <f>INDEX(AirportPivot[Gates (number of available)],MATCH($N9473,AirportPivot[[AirportID]:[AirportID]],0))</f>
        <v>100</v>
      </c>
    </row>
    <row r="9474" spans="1:18" x14ac:dyDescent="0.25">
      <c r="A9474" s="3" t="s">
        <v>9506</v>
      </c>
      <c r="B9474" s="12">
        <v>41713</v>
      </c>
      <c r="C9474" s="4" t="s">
        <v>21</v>
      </c>
      <c r="D9474" s="4">
        <v>2.1</v>
      </c>
      <c r="E9474" s="4">
        <v>142</v>
      </c>
      <c r="F9474" s="5">
        <v>0.29166666666666669</v>
      </c>
      <c r="G9474" s="6">
        <v>125</v>
      </c>
      <c r="H9474" s="7">
        <v>23125</v>
      </c>
      <c r="I9474" s="7">
        <f>FlightsPivot[[#This Row],[Total Fare]]*10%</f>
        <v>2312.5</v>
      </c>
      <c r="J9474" s="7">
        <f>FlightsPivot[[#This Row],[Total Fare]]+FlightsPivot[[#This Row],[10% tax ]]</f>
        <v>25437.5</v>
      </c>
      <c r="K9474" s="4">
        <v>3</v>
      </c>
      <c r="L9474" s="4">
        <v>2014</v>
      </c>
      <c r="M9474" t="str">
        <f>INDEX(RoutesPivot[DepAirport],MATCH($C9474,RoutesPivot[[RouteID]:[RouteID]],0))</f>
        <v>ORD</v>
      </c>
      <c r="N9474" t="str">
        <f>INDEX(RoutesPivot[AirportID],MATCH($C9474,RoutesPivot[[RouteID]:[RouteID]],0))</f>
        <v>CLT</v>
      </c>
      <c r="O9474">
        <f>INDEX(RoutesPivot[Distance],MATCH($C9474,RoutesPivot[[RouteID]:[RouteID]],0))</f>
        <v>700</v>
      </c>
      <c r="P9474">
        <f>INDEX(RoutesPivot[ListPrice],MATCH($C9474,RoutesPivot[[RouteID]:[RouteID]],0))</f>
        <v>125</v>
      </c>
      <c r="Q9474" t="str">
        <f>INDEX(AirportPivot[AirportName],MATCH($N9474,AirportPivot[[AirportID]:[AirportID]],0))</f>
        <v>Charlotte/Douglas International</v>
      </c>
      <c r="R9474">
        <f>INDEX(AirportPivot[Gates (number of available)],MATCH($N9474,AirportPivot[[AirportID]:[AirportID]],0))</f>
        <v>65</v>
      </c>
    </row>
    <row r="9475" spans="1:18" x14ac:dyDescent="0.25">
      <c r="A9475" s="3" t="s">
        <v>9507</v>
      </c>
      <c r="B9475" s="12">
        <v>41779</v>
      </c>
      <c r="C9475" s="4" t="s">
        <v>17</v>
      </c>
      <c r="D9475" s="4">
        <v>3.5</v>
      </c>
      <c r="E9475" s="4">
        <v>130</v>
      </c>
      <c r="F9475" s="5">
        <v>0.33333333333333331</v>
      </c>
      <c r="G9475" s="6">
        <v>350</v>
      </c>
      <c r="H9475" s="7">
        <v>64750</v>
      </c>
      <c r="I9475" s="7">
        <f>FlightsPivot[[#This Row],[Total Fare]]*10%</f>
        <v>6475</v>
      </c>
      <c r="J9475" s="7">
        <f>FlightsPivot[[#This Row],[Total Fare]]+FlightsPivot[[#This Row],[10% tax ]]</f>
        <v>71225</v>
      </c>
      <c r="K9475" s="4">
        <v>5</v>
      </c>
      <c r="L9475" s="4">
        <v>2014</v>
      </c>
      <c r="M9475" t="str">
        <f>INDEX(RoutesPivot[DepAirport],MATCH($C9475,RoutesPivot[[RouteID]:[RouteID]],0))</f>
        <v>ORD</v>
      </c>
      <c r="N9475" t="str">
        <f>INDEX(RoutesPivot[AirportID],MATCH($C9475,RoutesPivot[[RouteID]:[RouteID]],0))</f>
        <v>LAX</v>
      </c>
      <c r="O9475">
        <f>INDEX(RoutesPivot[Distance],MATCH($C9475,RoutesPivot[[RouteID]:[RouteID]],0))</f>
        <v>1518</v>
      </c>
      <c r="P9475">
        <f>INDEX(RoutesPivot[ListPrice],MATCH($C9475,RoutesPivot[[RouteID]:[RouteID]],0))</f>
        <v>350</v>
      </c>
      <c r="Q9475" t="str">
        <f>INDEX(AirportPivot[AirportName],MATCH($N9475,AirportPivot[[AirportID]:[AirportID]],0))</f>
        <v>Los Angeles International</v>
      </c>
      <c r="R9475">
        <f>INDEX(AirportPivot[Gates (number of available)],MATCH($N9475,AirportPivot[[AirportID]:[AirportID]],0))</f>
        <v>86</v>
      </c>
    </row>
    <row r="9476" spans="1:18" x14ac:dyDescent="0.25">
      <c r="A9476" s="3" t="s">
        <v>9508</v>
      </c>
      <c r="B9476" s="12">
        <v>41813</v>
      </c>
      <c r="C9476" s="4" t="s">
        <v>47</v>
      </c>
      <c r="D9476" s="4">
        <v>0.8</v>
      </c>
      <c r="E9476" s="4">
        <v>111</v>
      </c>
      <c r="F9476" s="5">
        <v>0.52083333333333337</v>
      </c>
      <c r="G9476" s="6">
        <v>275</v>
      </c>
      <c r="H9476" s="7">
        <v>50875</v>
      </c>
      <c r="I9476" s="7">
        <f>FlightsPivot[[#This Row],[Total Fare]]*10%</f>
        <v>5087.5</v>
      </c>
      <c r="J9476" s="7">
        <f>FlightsPivot[[#This Row],[Total Fare]]+FlightsPivot[[#This Row],[10% tax ]]</f>
        <v>55962.5</v>
      </c>
      <c r="K9476" s="4">
        <v>6</v>
      </c>
      <c r="L9476" s="4">
        <v>2014</v>
      </c>
      <c r="M9476" t="str">
        <f>INDEX(RoutesPivot[DepAirport],MATCH($C9476,RoutesPivot[[RouteID]:[RouteID]],0))</f>
        <v>ORD</v>
      </c>
      <c r="N9476" t="str">
        <f>INDEX(RoutesPivot[AirportID],MATCH($C9476,RoutesPivot[[RouteID]:[RouteID]],0))</f>
        <v>PHX</v>
      </c>
      <c r="O9476">
        <f>INDEX(RoutesPivot[Distance],MATCH($C9476,RoutesPivot[[RouteID]:[RouteID]],0))</f>
        <v>1200</v>
      </c>
      <c r="P9476">
        <f>INDEX(RoutesPivot[ListPrice],MATCH($C9476,RoutesPivot[[RouteID]:[RouteID]],0))</f>
        <v>250</v>
      </c>
      <c r="Q9476" t="str">
        <f>INDEX(AirportPivot[AirportName],MATCH($N9476,AirportPivot[[AirportID]:[AirportID]],0))</f>
        <v>Phoenix Sky Harbor International</v>
      </c>
      <c r="R9476">
        <f>INDEX(AirportPivot[Gates (number of available)],MATCH($N9476,AirportPivot[[AirportID]:[AirportID]],0))</f>
        <v>60</v>
      </c>
    </row>
    <row r="9477" spans="1:18" x14ac:dyDescent="0.25">
      <c r="A9477" s="3" t="s">
        <v>9509</v>
      </c>
      <c r="B9477" s="12">
        <v>42340</v>
      </c>
      <c r="C9477" s="4" t="s">
        <v>23</v>
      </c>
      <c r="D9477" s="4">
        <v>1.4</v>
      </c>
      <c r="E9477" s="4">
        <v>126</v>
      </c>
      <c r="F9477" s="5">
        <v>0.79166666666666663</v>
      </c>
      <c r="G9477" s="6">
        <v>300</v>
      </c>
      <c r="H9477" s="7">
        <v>55500</v>
      </c>
      <c r="I9477" s="7">
        <f>FlightsPivot[[#This Row],[Total Fare]]*10%</f>
        <v>5550</v>
      </c>
      <c r="J9477" s="7">
        <f>FlightsPivot[[#This Row],[Total Fare]]+FlightsPivot[[#This Row],[10% tax ]]</f>
        <v>61050</v>
      </c>
      <c r="K9477" s="4">
        <v>12</v>
      </c>
      <c r="L9477" s="4">
        <v>2015</v>
      </c>
      <c r="M9477" t="str">
        <f>INDEX(RoutesPivot[DepAirport],MATCH($C9477,RoutesPivot[[RouteID]:[RouteID]],0))</f>
        <v>ORD</v>
      </c>
      <c r="N9477" t="str">
        <f>INDEX(RoutesPivot[AirportID],MATCH($C9477,RoutesPivot[[RouteID]:[RouteID]],0))</f>
        <v>DEN</v>
      </c>
      <c r="O9477">
        <f>INDEX(RoutesPivot[Distance],MATCH($C9477,RoutesPivot[[RouteID]:[RouteID]],0))</f>
        <v>800</v>
      </c>
      <c r="P9477">
        <f>INDEX(RoutesPivot[ListPrice],MATCH($C9477,RoutesPivot[[RouteID]:[RouteID]],0))</f>
        <v>300</v>
      </c>
      <c r="Q9477" t="str">
        <f>INDEX(AirportPivot[AirportName],MATCH($N9477,AirportPivot[[AirportID]:[AirportID]],0))</f>
        <v>Denver International</v>
      </c>
      <c r="R9477">
        <f>INDEX(AirportPivot[Gates (number of available)],MATCH($N9477,AirportPivot[[AirportID]:[AirportID]],0))</f>
        <v>75</v>
      </c>
    </row>
    <row r="9478" spans="1:18" x14ac:dyDescent="0.25">
      <c r="A9478" s="3" t="s">
        <v>9510</v>
      </c>
      <c r="B9478" s="12">
        <v>41877</v>
      </c>
      <c r="C9478" s="4" t="s">
        <v>25</v>
      </c>
      <c r="D9478" s="4">
        <v>2</v>
      </c>
      <c r="E9478" s="4">
        <v>68</v>
      </c>
      <c r="F9478" s="5">
        <v>0.70833333333333337</v>
      </c>
      <c r="G9478" s="6">
        <v>220</v>
      </c>
      <c r="H9478" s="7">
        <v>39820</v>
      </c>
      <c r="I9478" s="7">
        <f>FlightsPivot[[#This Row],[Total Fare]]*10%</f>
        <v>3982</v>
      </c>
      <c r="J9478" s="7">
        <f>FlightsPivot[[#This Row],[Total Fare]]+FlightsPivot[[#This Row],[10% tax ]]</f>
        <v>43802</v>
      </c>
      <c r="K9478" s="4">
        <v>8</v>
      </c>
      <c r="L9478" s="4">
        <v>2014</v>
      </c>
      <c r="M9478" t="str">
        <f>INDEX(RoutesPivot[DepAirport],MATCH($C9478,RoutesPivot[[RouteID]:[RouteID]],0))</f>
        <v>ORD</v>
      </c>
      <c r="N9478" t="str">
        <f>INDEX(RoutesPivot[AirportID],MATCH($C9478,RoutesPivot[[RouteID]:[RouteID]],0))</f>
        <v>DFW</v>
      </c>
      <c r="O9478">
        <f>INDEX(RoutesPivot[Distance],MATCH($C9478,RoutesPivot[[RouteID]:[RouteID]],0))</f>
        <v>700</v>
      </c>
      <c r="P9478">
        <f>INDEX(RoutesPivot[ListPrice],MATCH($C9478,RoutesPivot[[RouteID]:[RouteID]],0))</f>
        <v>200</v>
      </c>
      <c r="Q9478" t="str">
        <f>INDEX(AirportPivot[AirportName],MATCH($N9478,AirportPivot[[AirportID]:[AirportID]],0))</f>
        <v>Dallas/Fort Worth International</v>
      </c>
      <c r="R9478">
        <f>INDEX(AirportPivot[Gates (number of available)],MATCH($N9478,AirportPivot[[AirportID]:[AirportID]],0))</f>
        <v>130</v>
      </c>
    </row>
    <row r="9479" spans="1:18" x14ac:dyDescent="0.25">
      <c r="A9479" s="3" t="s">
        <v>9511</v>
      </c>
      <c r="B9479" s="12">
        <v>42348</v>
      </c>
      <c r="C9479" s="4" t="s">
        <v>25</v>
      </c>
      <c r="D9479" s="4">
        <v>1.7</v>
      </c>
      <c r="E9479" s="4">
        <v>190</v>
      </c>
      <c r="F9479" s="5">
        <v>0.625</v>
      </c>
      <c r="G9479" s="6">
        <v>200</v>
      </c>
      <c r="H9479" s="7">
        <v>33000</v>
      </c>
      <c r="I9479" s="7">
        <f>FlightsPivot[[#This Row],[Total Fare]]*10%</f>
        <v>3300</v>
      </c>
      <c r="J9479" s="7">
        <f>FlightsPivot[[#This Row],[Total Fare]]+FlightsPivot[[#This Row],[10% tax ]]</f>
        <v>36300</v>
      </c>
      <c r="K9479" s="4">
        <v>12</v>
      </c>
      <c r="L9479" s="4">
        <v>2015</v>
      </c>
      <c r="M9479" t="str">
        <f>INDEX(RoutesPivot[DepAirport],MATCH($C9479,RoutesPivot[[RouteID]:[RouteID]],0))</f>
        <v>ORD</v>
      </c>
      <c r="N9479" t="str">
        <f>INDEX(RoutesPivot[AirportID],MATCH($C9479,RoutesPivot[[RouteID]:[RouteID]],0))</f>
        <v>DFW</v>
      </c>
      <c r="O9479">
        <f>INDEX(RoutesPivot[Distance],MATCH($C9479,RoutesPivot[[RouteID]:[RouteID]],0))</f>
        <v>700</v>
      </c>
      <c r="P9479">
        <f>INDEX(RoutesPivot[ListPrice],MATCH($C9479,RoutesPivot[[RouteID]:[RouteID]],0))</f>
        <v>200</v>
      </c>
      <c r="Q9479" t="str">
        <f>INDEX(AirportPivot[AirportName],MATCH($N9479,AirportPivot[[AirportID]:[AirportID]],0))</f>
        <v>Dallas/Fort Worth International</v>
      </c>
      <c r="R9479">
        <f>INDEX(AirportPivot[Gates (number of available)],MATCH($N9479,AirportPivot[[AirportID]:[AirportID]],0))</f>
        <v>130</v>
      </c>
    </row>
    <row r="9480" spans="1:18" x14ac:dyDescent="0.25">
      <c r="A9480" s="3" t="s">
        <v>9512</v>
      </c>
      <c r="B9480" s="12">
        <v>41967</v>
      </c>
      <c r="C9480" s="4" t="s">
        <v>27</v>
      </c>
      <c r="D9480" s="4">
        <v>20</v>
      </c>
      <c r="E9480" s="4">
        <v>105</v>
      </c>
      <c r="F9480" s="5">
        <v>0.54166666666666663</v>
      </c>
      <c r="G9480" s="6">
        <v>300</v>
      </c>
      <c r="H9480" s="7">
        <v>55500</v>
      </c>
      <c r="I9480" s="7">
        <f>FlightsPivot[[#This Row],[Total Fare]]*10%</f>
        <v>5550</v>
      </c>
      <c r="J9480" s="7">
        <f>FlightsPivot[[#This Row],[Total Fare]]+FlightsPivot[[#This Row],[10% tax ]]</f>
        <v>61050</v>
      </c>
      <c r="K9480" s="4">
        <v>11</v>
      </c>
      <c r="L9480" s="4">
        <v>2014</v>
      </c>
      <c r="M9480" t="str">
        <f>INDEX(RoutesPivot[DepAirport],MATCH($C9480,RoutesPivot[[RouteID]:[RouteID]],0))</f>
        <v>ORD</v>
      </c>
      <c r="N9480" t="str">
        <f>INDEX(RoutesPivot[AirportID],MATCH($C9480,RoutesPivot[[RouteID]:[RouteID]],0))</f>
        <v>ATL</v>
      </c>
      <c r="O9480">
        <f>INDEX(RoutesPivot[Distance],MATCH($C9480,RoutesPivot[[RouteID]:[RouteID]],0))</f>
        <v>510</v>
      </c>
      <c r="P9480">
        <f>INDEX(RoutesPivot[ListPrice],MATCH($C9480,RoutesPivot[[RouteID]:[RouteID]],0))</f>
        <v>200</v>
      </c>
      <c r="Q9480" t="str">
        <f>INDEX(AirportPivot[AirportName],MATCH($N9480,AirportPivot[[AirportID]:[AirportID]],0))</f>
        <v>Hartsfield-Jackson Atlanta International</v>
      </c>
      <c r="R9480">
        <f>INDEX(AirportPivot[Gates (number of available)],MATCH($N9480,AirportPivot[[AirportID]:[AirportID]],0))</f>
        <v>100</v>
      </c>
    </row>
    <row r="9481" spans="1:18" x14ac:dyDescent="0.25">
      <c r="A9481" s="3" t="s">
        <v>9513</v>
      </c>
      <c r="B9481" s="12">
        <v>41723</v>
      </c>
      <c r="C9481" s="4" t="s">
        <v>27</v>
      </c>
      <c r="D9481" s="4">
        <v>9.8000000000000007</v>
      </c>
      <c r="E9481" s="4">
        <v>189</v>
      </c>
      <c r="F9481" s="5">
        <v>0.70833333333333337</v>
      </c>
      <c r="G9481" s="6">
        <v>200</v>
      </c>
      <c r="H9481" s="7">
        <v>33000</v>
      </c>
      <c r="I9481" s="7">
        <f>FlightsPivot[[#This Row],[Total Fare]]*10%</f>
        <v>3300</v>
      </c>
      <c r="J9481" s="7">
        <f>FlightsPivot[[#This Row],[Total Fare]]+FlightsPivot[[#This Row],[10% tax ]]</f>
        <v>36300</v>
      </c>
      <c r="K9481" s="4">
        <v>3</v>
      </c>
      <c r="L9481" s="4">
        <v>2014</v>
      </c>
      <c r="M9481" t="str">
        <f>INDEX(RoutesPivot[DepAirport],MATCH($C9481,RoutesPivot[[RouteID]:[RouteID]],0))</f>
        <v>ORD</v>
      </c>
      <c r="N9481" t="str">
        <f>INDEX(RoutesPivot[AirportID],MATCH($C9481,RoutesPivot[[RouteID]:[RouteID]],0))</f>
        <v>ATL</v>
      </c>
      <c r="O9481">
        <f>INDEX(RoutesPivot[Distance],MATCH($C9481,RoutesPivot[[RouteID]:[RouteID]],0))</f>
        <v>510</v>
      </c>
      <c r="P9481">
        <f>INDEX(RoutesPivot[ListPrice],MATCH($C9481,RoutesPivot[[RouteID]:[RouteID]],0))</f>
        <v>200</v>
      </c>
      <c r="Q9481" t="str">
        <f>INDEX(AirportPivot[AirportName],MATCH($N9481,AirportPivot[[AirportID]:[AirportID]],0))</f>
        <v>Hartsfield-Jackson Atlanta International</v>
      </c>
      <c r="R9481">
        <f>INDEX(AirportPivot[Gates (number of available)],MATCH($N9481,AirportPivot[[AirportID]:[AirportID]],0))</f>
        <v>100</v>
      </c>
    </row>
    <row r="9482" spans="1:18" x14ac:dyDescent="0.25">
      <c r="A9482" s="3" t="s">
        <v>9514</v>
      </c>
      <c r="B9482" s="12">
        <v>42343</v>
      </c>
      <c r="C9482" s="4" t="s">
        <v>23</v>
      </c>
      <c r="D9482" s="4">
        <v>1.8</v>
      </c>
      <c r="E9482" s="4">
        <v>18</v>
      </c>
      <c r="F9482" s="5">
        <v>0.70833333333333337</v>
      </c>
      <c r="G9482" s="6">
        <v>300</v>
      </c>
      <c r="H9482" s="7">
        <v>55500</v>
      </c>
      <c r="I9482" s="7">
        <f>FlightsPivot[[#This Row],[Total Fare]]*10%</f>
        <v>5550</v>
      </c>
      <c r="J9482" s="7">
        <f>FlightsPivot[[#This Row],[Total Fare]]+FlightsPivot[[#This Row],[10% tax ]]</f>
        <v>61050</v>
      </c>
      <c r="K9482" s="4">
        <v>12</v>
      </c>
      <c r="L9482" s="4">
        <v>2015</v>
      </c>
      <c r="M9482" t="str">
        <f>INDEX(RoutesPivot[DepAirport],MATCH($C9482,RoutesPivot[[RouteID]:[RouteID]],0))</f>
        <v>ORD</v>
      </c>
      <c r="N9482" t="str">
        <f>INDEX(RoutesPivot[AirportID],MATCH($C9482,RoutesPivot[[RouteID]:[RouteID]],0))</f>
        <v>DEN</v>
      </c>
      <c r="O9482">
        <f>INDEX(RoutesPivot[Distance],MATCH($C9482,RoutesPivot[[RouteID]:[RouteID]],0))</f>
        <v>800</v>
      </c>
      <c r="P9482">
        <f>INDEX(RoutesPivot[ListPrice],MATCH($C9482,RoutesPivot[[RouteID]:[RouteID]],0))</f>
        <v>300</v>
      </c>
      <c r="Q9482" t="str">
        <f>INDEX(AirportPivot[AirportName],MATCH($N9482,AirportPivot[[AirportID]:[AirportID]],0))</f>
        <v>Denver International</v>
      </c>
      <c r="R9482">
        <f>INDEX(AirportPivot[Gates (number of available)],MATCH($N9482,AirportPivot[[AirportID]:[AirportID]],0))</f>
        <v>75</v>
      </c>
    </row>
    <row r="9483" spans="1:18" x14ac:dyDescent="0.25">
      <c r="A9483" s="3" t="s">
        <v>9515</v>
      </c>
      <c r="B9483" s="12">
        <v>41953</v>
      </c>
      <c r="C9483" s="4" t="s">
        <v>25</v>
      </c>
      <c r="D9483" s="4">
        <v>2.1</v>
      </c>
      <c r="E9483" s="4">
        <v>54</v>
      </c>
      <c r="F9483" s="5">
        <v>0.5</v>
      </c>
      <c r="G9483" s="6">
        <v>200</v>
      </c>
      <c r="H9483" s="7">
        <v>33000</v>
      </c>
      <c r="I9483" s="7">
        <f>FlightsPivot[[#This Row],[Total Fare]]*10%</f>
        <v>3300</v>
      </c>
      <c r="J9483" s="7">
        <f>FlightsPivot[[#This Row],[Total Fare]]+FlightsPivot[[#This Row],[10% tax ]]</f>
        <v>36300</v>
      </c>
      <c r="K9483" s="4">
        <v>11</v>
      </c>
      <c r="L9483" s="4">
        <v>2014</v>
      </c>
      <c r="M9483" t="str">
        <f>INDEX(RoutesPivot[DepAirport],MATCH($C9483,RoutesPivot[[RouteID]:[RouteID]],0))</f>
        <v>ORD</v>
      </c>
      <c r="N9483" t="str">
        <f>INDEX(RoutesPivot[AirportID],MATCH($C9483,RoutesPivot[[RouteID]:[RouteID]],0))</f>
        <v>DFW</v>
      </c>
      <c r="O9483">
        <f>INDEX(RoutesPivot[Distance],MATCH($C9483,RoutesPivot[[RouteID]:[RouteID]],0))</f>
        <v>700</v>
      </c>
      <c r="P9483">
        <f>INDEX(RoutesPivot[ListPrice],MATCH($C9483,RoutesPivot[[RouteID]:[RouteID]],0))</f>
        <v>200</v>
      </c>
      <c r="Q9483" t="str">
        <f>INDEX(AirportPivot[AirportName],MATCH($N9483,AirportPivot[[AirportID]:[AirportID]],0))</f>
        <v>Dallas/Fort Worth International</v>
      </c>
      <c r="R9483">
        <f>INDEX(AirportPivot[Gates (number of available)],MATCH($N9483,AirportPivot[[AirportID]:[AirportID]],0))</f>
        <v>130</v>
      </c>
    </row>
    <row r="9484" spans="1:18" x14ac:dyDescent="0.25">
      <c r="A9484" s="3" t="s">
        <v>9516</v>
      </c>
      <c r="B9484" s="12">
        <v>41705</v>
      </c>
      <c r="C9484" s="4" t="s">
        <v>50</v>
      </c>
      <c r="D9484" s="4">
        <v>2</v>
      </c>
      <c r="E9484" s="4">
        <v>80</v>
      </c>
      <c r="F9484" s="5">
        <v>0.47916666666666669</v>
      </c>
      <c r="G9484" s="6">
        <v>275</v>
      </c>
      <c r="H9484" s="7">
        <v>49775</v>
      </c>
      <c r="I9484" s="7">
        <f>FlightsPivot[[#This Row],[Total Fare]]*10%</f>
        <v>4977.5</v>
      </c>
      <c r="J9484" s="7">
        <f>FlightsPivot[[#This Row],[Total Fare]]+FlightsPivot[[#This Row],[10% tax ]]</f>
        <v>54752.5</v>
      </c>
      <c r="K9484" s="4">
        <v>3</v>
      </c>
      <c r="L9484" s="4">
        <v>2014</v>
      </c>
      <c r="M9484" t="str">
        <f>INDEX(RoutesPivot[DepAirport],MATCH($C9484,RoutesPivot[[RouteID]:[RouteID]],0))</f>
        <v>ORD</v>
      </c>
      <c r="N9484" t="str">
        <f>INDEX(RoutesPivot[AirportID],MATCH($C9484,RoutesPivot[[RouteID]:[RouteID]],0))</f>
        <v>LGA</v>
      </c>
      <c r="O9484">
        <f>INDEX(RoutesPivot[Distance],MATCH($C9484,RoutesPivot[[RouteID]:[RouteID]],0))</f>
        <v>610</v>
      </c>
      <c r="P9484">
        <f>INDEX(RoutesPivot[ListPrice],MATCH($C9484,RoutesPivot[[RouteID]:[RouteID]],0))</f>
        <v>275</v>
      </c>
      <c r="Q9484" t="str">
        <f>INDEX(AirportPivot[AirportName],MATCH($N9484,AirportPivot[[AirportID]:[AirportID]],0))</f>
        <v>Laguardia</v>
      </c>
      <c r="R9484">
        <f>INDEX(AirportPivot[Gates (number of available)],MATCH($N9484,AirportPivot[[AirportID]:[AirportID]],0))</f>
        <v>66</v>
      </c>
    </row>
    <row r="9485" spans="1:18" x14ac:dyDescent="0.25">
      <c r="A9485" s="3" t="s">
        <v>9517</v>
      </c>
      <c r="B9485" s="12">
        <v>42141</v>
      </c>
      <c r="C9485" s="4" t="s">
        <v>17</v>
      </c>
      <c r="D9485" s="4">
        <v>3.7</v>
      </c>
      <c r="E9485" s="4">
        <v>84</v>
      </c>
      <c r="F9485" s="5">
        <v>0.70833333333333337</v>
      </c>
      <c r="G9485" s="6">
        <v>350</v>
      </c>
      <c r="H9485" s="7">
        <v>63350</v>
      </c>
      <c r="I9485" s="7">
        <f>FlightsPivot[[#This Row],[Total Fare]]*10%</f>
        <v>6335</v>
      </c>
      <c r="J9485" s="7">
        <f>FlightsPivot[[#This Row],[Total Fare]]+FlightsPivot[[#This Row],[10% tax ]]</f>
        <v>69685</v>
      </c>
      <c r="K9485" s="4">
        <v>5</v>
      </c>
      <c r="L9485" s="4">
        <v>2015</v>
      </c>
      <c r="M9485" t="str">
        <f>INDEX(RoutesPivot[DepAirport],MATCH($C9485,RoutesPivot[[RouteID]:[RouteID]],0))</f>
        <v>ORD</v>
      </c>
      <c r="N9485" t="str">
        <f>INDEX(RoutesPivot[AirportID],MATCH($C9485,RoutesPivot[[RouteID]:[RouteID]],0))</f>
        <v>LAX</v>
      </c>
      <c r="O9485">
        <f>INDEX(RoutesPivot[Distance],MATCH($C9485,RoutesPivot[[RouteID]:[RouteID]],0))</f>
        <v>1518</v>
      </c>
      <c r="P9485">
        <f>INDEX(RoutesPivot[ListPrice],MATCH($C9485,RoutesPivot[[RouteID]:[RouteID]],0))</f>
        <v>350</v>
      </c>
      <c r="Q9485" t="str">
        <f>INDEX(AirportPivot[AirportName],MATCH($N9485,AirportPivot[[AirportID]:[AirportID]],0))</f>
        <v>Los Angeles International</v>
      </c>
      <c r="R9485">
        <f>INDEX(AirportPivot[Gates (number of available)],MATCH($N9485,AirportPivot[[AirportID]:[AirportID]],0))</f>
        <v>86</v>
      </c>
    </row>
    <row r="9486" spans="1:18" x14ac:dyDescent="0.25">
      <c r="A9486" s="3" t="s">
        <v>9518</v>
      </c>
      <c r="B9486" s="12">
        <v>41857</v>
      </c>
      <c r="C9486" s="4" t="s">
        <v>13</v>
      </c>
      <c r="D9486" s="4">
        <v>1.8</v>
      </c>
      <c r="E9486" s="4">
        <v>110</v>
      </c>
      <c r="F9486" s="5">
        <v>0.70833333333333337</v>
      </c>
      <c r="G9486" s="6">
        <v>275</v>
      </c>
      <c r="H9486" s="7">
        <v>50875</v>
      </c>
      <c r="I9486" s="7">
        <f>FlightsPivot[[#This Row],[Total Fare]]*10%</f>
        <v>5087.5</v>
      </c>
      <c r="J9486" s="7">
        <f>FlightsPivot[[#This Row],[Total Fare]]+FlightsPivot[[#This Row],[10% tax ]]</f>
        <v>55962.5</v>
      </c>
      <c r="K9486" s="4">
        <v>8</v>
      </c>
      <c r="L9486" s="4">
        <v>2014</v>
      </c>
      <c r="M9486" t="str">
        <f>INDEX(RoutesPivot[DepAirport],MATCH($C9486,RoutesPivot[[RouteID]:[RouteID]],0))</f>
        <v>ORD</v>
      </c>
      <c r="N9486" t="str">
        <f>INDEX(RoutesPivot[AirportID],MATCH($C9486,RoutesPivot[[RouteID]:[RouteID]],0))</f>
        <v>JFK</v>
      </c>
      <c r="O9486">
        <f>INDEX(RoutesPivot[Distance],MATCH($C9486,RoutesPivot[[RouteID]:[RouteID]],0))</f>
        <v>619</v>
      </c>
      <c r="P9486">
        <f>INDEX(RoutesPivot[ListPrice],MATCH($C9486,RoutesPivot[[RouteID]:[RouteID]],0))</f>
        <v>250</v>
      </c>
      <c r="Q9486" t="str">
        <f>INDEX(AirportPivot[AirportName],MATCH($N9486,AirportPivot[[AirportID]:[AirportID]],0))</f>
        <v>John F Kennedy International</v>
      </c>
      <c r="R9486">
        <f>INDEX(AirportPivot[Gates (number of available)],MATCH($N9486,AirportPivot[[AirportID]:[AirportID]],0))</f>
        <v>120</v>
      </c>
    </row>
    <row r="9487" spans="1:18" x14ac:dyDescent="0.25">
      <c r="A9487" s="3" t="s">
        <v>9519</v>
      </c>
      <c r="B9487" s="12">
        <v>42188</v>
      </c>
      <c r="C9487" s="4" t="s">
        <v>17</v>
      </c>
      <c r="D9487" s="4">
        <v>6.4</v>
      </c>
      <c r="E9487" s="4">
        <v>194</v>
      </c>
      <c r="F9487" s="5">
        <v>0.64583333333333337</v>
      </c>
      <c r="G9487" s="6">
        <v>385</v>
      </c>
      <c r="H9487" s="7">
        <v>63525</v>
      </c>
      <c r="I9487" s="7">
        <f>FlightsPivot[[#This Row],[Total Fare]]*10%</f>
        <v>6352.5</v>
      </c>
      <c r="J9487" s="7">
        <f>FlightsPivot[[#This Row],[Total Fare]]+FlightsPivot[[#This Row],[10% tax ]]</f>
        <v>69877.5</v>
      </c>
      <c r="K9487" s="4">
        <v>7</v>
      </c>
      <c r="L9487" s="4">
        <v>2015</v>
      </c>
      <c r="M9487" t="str">
        <f>INDEX(RoutesPivot[DepAirport],MATCH($C9487,RoutesPivot[[RouteID]:[RouteID]],0))</f>
        <v>ORD</v>
      </c>
      <c r="N9487" t="str">
        <f>INDEX(RoutesPivot[AirportID],MATCH($C9487,RoutesPivot[[RouteID]:[RouteID]],0))</f>
        <v>LAX</v>
      </c>
      <c r="O9487">
        <f>INDEX(RoutesPivot[Distance],MATCH($C9487,RoutesPivot[[RouteID]:[RouteID]],0))</f>
        <v>1518</v>
      </c>
      <c r="P9487">
        <f>INDEX(RoutesPivot[ListPrice],MATCH($C9487,RoutesPivot[[RouteID]:[RouteID]],0))</f>
        <v>350</v>
      </c>
      <c r="Q9487" t="str">
        <f>INDEX(AirportPivot[AirportName],MATCH($N9487,AirportPivot[[AirportID]:[AirportID]],0))</f>
        <v>Los Angeles International</v>
      </c>
      <c r="R9487">
        <f>INDEX(AirportPivot[Gates (number of available)],MATCH($N9487,AirportPivot[[AirportID]:[AirportID]],0))</f>
        <v>86</v>
      </c>
    </row>
    <row r="9488" spans="1:18" x14ac:dyDescent="0.25">
      <c r="A9488" s="3" t="s">
        <v>9520</v>
      </c>
      <c r="B9488" s="12">
        <v>42068</v>
      </c>
      <c r="C9488" s="4" t="s">
        <v>15</v>
      </c>
      <c r="D9488" s="4">
        <v>2</v>
      </c>
      <c r="E9488" s="4">
        <v>11</v>
      </c>
      <c r="F9488" s="5">
        <v>0.75</v>
      </c>
      <c r="G9488" s="6">
        <v>225</v>
      </c>
      <c r="H9488" s="7">
        <v>41625</v>
      </c>
      <c r="I9488" s="7">
        <f>FlightsPivot[[#This Row],[Total Fare]]*10%</f>
        <v>4162.5</v>
      </c>
      <c r="J9488" s="7">
        <f>FlightsPivot[[#This Row],[Total Fare]]+FlightsPivot[[#This Row],[10% tax ]]</f>
        <v>45787.5</v>
      </c>
      <c r="K9488" s="4">
        <v>3</v>
      </c>
      <c r="L9488" s="4">
        <v>2015</v>
      </c>
      <c r="M9488" t="str">
        <f>INDEX(RoutesPivot[DepAirport],MATCH($C9488,RoutesPivot[[RouteID]:[RouteID]],0))</f>
        <v>ORD</v>
      </c>
      <c r="N9488" t="str">
        <f>INDEX(RoutesPivot[AirportID],MATCH($C9488,RoutesPivot[[RouteID]:[RouteID]],0))</f>
        <v>EWR</v>
      </c>
      <c r="O9488">
        <f>INDEX(RoutesPivot[Distance],MATCH($C9488,RoutesPivot[[RouteID]:[RouteID]],0))</f>
        <v>600</v>
      </c>
      <c r="P9488">
        <f>INDEX(RoutesPivot[ListPrice],MATCH($C9488,RoutesPivot[[RouteID]:[RouteID]],0))</f>
        <v>225</v>
      </c>
      <c r="Q9488" t="str">
        <f>INDEX(AirportPivot[AirportName],MATCH($N9488,AirportPivot[[AirportID]:[AirportID]],0))</f>
        <v>Newark Liberty International</v>
      </c>
      <c r="R9488">
        <f>INDEX(AirportPivot[Gates (number of available)],MATCH($N9488,AirportPivot[[AirportID]:[AirportID]],0))</f>
        <v>82</v>
      </c>
    </row>
    <row r="9489" spans="1:18" x14ac:dyDescent="0.25">
      <c r="A9489" s="3" t="s">
        <v>9521</v>
      </c>
      <c r="B9489" s="12">
        <v>42196</v>
      </c>
      <c r="C9489" s="4" t="s">
        <v>17</v>
      </c>
      <c r="D9489" s="4">
        <v>4.3</v>
      </c>
      <c r="E9489" s="4">
        <v>107</v>
      </c>
      <c r="F9489" s="5">
        <v>0.75</v>
      </c>
      <c r="G9489" s="6">
        <v>385</v>
      </c>
      <c r="H9489" s="7">
        <v>71225</v>
      </c>
      <c r="I9489" s="7">
        <f>FlightsPivot[[#This Row],[Total Fare]]*10%</f>
        <v>7122.5</v>
      </c>
      <c r="J9489" s="7">
        <f>FlightsPivot[[#This Row],[Total Fare]]+FlightsPivot[[#This Row],[10% tax ]]</f>
        <v>78347.5</v>
      </c>
      <c r="K9489" s="4">
        <v>7</v>
      </c>
      <c r="L9489" s="4">
        <v>2015</v>
      </c>
      <c r="M9489" t="str">
        <f>INDEX(RoutesPivot[DepAirport],MATCH($C9489,RoutesPivot[[RouteID]:[RouteID]],0))</f>
        <v>ORD</v>
      </c>
      <c r="N9489" t="str">
        <f>INDEX(RoutesPivot[AirportID],MATCH($C9489,RoutesPivot[[RouteID]:[RouteID]],0))</f>
        <v>LAX</v>
      </c>
      <c r="O9489">
        <f>INDEX(RoutesPivot[Distance],MATCH($C9489,RoutesPivot[[RouteID]:[RouteID]],0))</f>
        <v>1518</v>
      </c>
      <c r="P9489">
        <f>INDEX(RoutesPivot[ListPrice],MATCH($C9489,RoutesPivot[[RouteID]:[RouteID]],0))</f>
        <v>350</v>
      </c>
      <c r="Q9489" t="str">
        <f>INDEX(AirportPivot[AirportName],MATCH($N9489,AirportPivot[[AirportID]:[AirportID]],0))</f>
        <v>Los Angeles International</v>
      </c>
      <c r="R9489">
        <f>INDEX(AirportPivot[Gates (number of available)],MATCH($N9489,AirportPivot[[AirportID]:[AirportID]],0))</f>
        <v>86</v>
      </c>
    </row>
    <row r="9490" spans="1:18" x14ac:dyDescent="0.25">
      <c r="A9490" s="3" t="s">
        <v>9522</v>
      </c>
      <c r="B9490" s="12">
        <v>42333</v>
      </c>
      <c r="C9490" s="4" t="s">
        <v>19</v>
      </c>
      <c r="D9490" s="4">
        <v>7.1</v>
      </c>
      <c r="E9490" s="4">
        <v>9</v>
      </c>
      <c r="F9490" s="5">
        <v>0.58333333333333337</v>
      </c>
      <c r="G9490" s="6">
        <v>300</v>
      </c>
      <c r="H9490" s="7">
        <v>55500</v>
      </c>
      <c r="I9490" s="7">
        <f>FlightsPivot[[#This Row],[Total Fare]]*10%</f>
        <v>5550</v>
      </c>
      <c r="J9490" s="7">
        <f>FlightsPivot[[#This Row],[Total Fare]]+FlightsPivot[[#This Row],[10% tax ]]</f>
        <v>61050</v>
      </c>
      <c r="K9490" s="4">
        <v>11</v>
      </c>
      <c r="L9490" s="4">
        <v>2015</v>
      </c>
      <c r="M9490" t="str">
        <f>INDEX(RoutesPivot[DepAirport],MATCH($C9490,RoutesPivot[[RouteID]:[RouteID]],0))</f>
        <v>ORD</v>
      </c>
      <c r="N9490" t="str">
        <f>INDEX(RoutesPivot[AirportID],MATCH($C9490,RoutesPivot[[RouteID]:[RouteID]],0))</f>
        <v>IAH</v>
      </c>
      <c r="O9490">
        <f>INDEX(RoutesPivot[Distance],MATCH($C9490,RoutesPivot[[RouteID]:[RouteID]],0))</f>
        <v>800</v>
      </c>
      <c r="P9490">
        <f>INDEX(RoutesPivot[ListPrice],MATCH($C9490,RoutesPivot[[RouteID]:[RouteID]],0))</f>
        <v>200</v>
      </c>
      <c r="Q9490" t="str">
        <f>INDEX(AirportPivot[AirportName],MATCH($N9490,AirportPivot[[AirportID]:[AirportID]],0))</f>
        <v>George Bush Intercontinental/Houston</v>
      </c>
      <c r="R9490">
        <f>INDEX(AirportPivot[Gates (number of available)],MATCH($N9490,AirportPivot[[AirportID]:[AirportID]],0))</f>
        <v>80</v>
      </c>
    </row>
    <row r="9491" spans="1:18" x14ac:dyDescent="0.25">
      <c r="A9491" s="3" t="s">
        <v>9523</v>
      </c>
      <c r="B9491" s="12">
        <v>42254</v>
      </c>
      <c r="C9491" s="4" t="s">
        <v>50</v>
      </c>
      <c r="D9491" s="4">
        <v>1.8</v>
      </c>
      <c r="E9491" s="4">
        <v>51</v>
      </c>
      <c r="F9491" s="5">
        <v>0.33333333333333331</v>
      </c>
      <c r="G9491" s="6">
        <v>275</v>
      </c>
      <c r="H9491" s="7">
        <v>45375</v>
      </c>
      <c r="I9491" s="7">
        <f>FlightsPivot[[#This Row],[Total Fare]]*10%</f>
        <v>4537.5</v>
      </c>
      <c r="J9491" s="7">
        <f>FlightsPivot[[#This Row],[Total Fare]]+FlightsPivot[[#This Row],[10% tax ]]</f>
        <v>49912.5</v>
      </c>
      <c r="K9491" s="4">
        <v>9</v>
      </c>
      <c r="L9491" s="4">
        <v>2015</v>
      </c>
      <c r="M9491" t="str">
        <f>INDEX(RoutesPivot[DepAirport],MATCH($C9491,RoutesPivot[[RouteID]:[RouteID]],0))</f>
        <v>ORD</v>
      </c>
      <c r="N9491" t="str">
        <f>INDEX(RoutesPivot[AirportID],MATCH($C9491,RoutesPivot[[RouteID]:[RouteID]],0))</f>
        <v>LGA</v>
      </c>
      <c r="O9491">
        <f>INDEX(RoutesPivot[Distance],MATCH($C9491,RoutesPivot[[RouteID]:[RouteID]],0))</f>
        <v>610</v>
      </c>
      <c r="P9491">
        <f>INDEX(RoutesPivot[ListPrice],MATCH($C9491,RoutesPivot[[RouteID]:[RouteID]],0))</f>
        <v>275</v>
      </c>
      <c r="Q9491" t="str">
        <f>INDEX(AirportPivot[AirportName],MATCH($N9491,AirportPivot[[AirportID]:[AirportID]],0))</f>
        <v>Laguardia</v>
      </c>
      <c r="R9491">
        <f>INDEX(AirportPivot[Gates (number of available)],MATCH($N9491,AirportPivot[[AirportID]:[AirportID]],0))</f>
        <v>66</v>
      </c>
    </row>
    <row r="9492" spans="1:18" x14ac:dyDescent="0.25">
      <c r="A9492" s="3" t="s">
        <v>9524</v>
      </c>
      <c r="B9492" s="12">
        <v>42103</v>
      </c>
      <c r="C9492" s="4" t="s">
        <v>27</v>
      </c>
      <c r="D9492" s="4">
        <v>9.8000000000000007</v>
      </c>
      <c r="E9492" s="4">
        <v>91</v>
      </c>
      <c r="F9492" s="5">
        <v>0.70833333333333337</v>
      </c>
      <c r="G9492" s="6">
        <v>200</v>
      </c>
      <c r="H9492" s="7">
        <v>37000</v>
      </c>
      <c r="I9492" s="7">
        <f>FlightsPivot[[#This Row],[Total Fare]]*10%</f>
        <v>3700</v>
      </c>
      <c r="J9492" s="7">
        <f>FlightsPivot[[#This Row],[Total Fare]]+FlightsPivot[[#This Row],[10% tax ]]</f>
        <v>40700</v>
      </c>
      <c r="K9492" s="4">
        <v>4</v>
      </c>
      <c r="L9492" s="4">
        <v>2015</v>
      </c>
      <c r="M9492" t="str">
        <f>INDEX(RoutesPivot[DepAirport],MATCH($C9492,RoutesPivot[[RouteID]:[RouteID]],0))</f>
        <v>ORD</v>
      </c>
      <c r="N9492" t="str">
        <f>INDEX(RoutesPivot[AirportID],MATCH($C9492,RoutesPivot[[RouteID]:[RouteID]],0))</f>
        <v>ATL</v>
      </c>
      <c r="O9492">
        <f>INDEX(RoutesPivot[Distance],MATCH($C9492,RoutesPivot[[RouteID]:[RouteID]],0))</f>
        <v>510</v>
      </c>
      <c r="P9492">
        <f>INDEX(RoutesPivot[ListPrice],MATCH($C9492,RoutesPivot[[RouteID]:[RouteID]],0))</f>
        <v>200</v>
      </c>
      <c r="Q9492" t="str">
        <f>INDEX(AirportPivot[AirportName],MATCH($N9492,AirportPivot[[AirportID]:[AirportID]],0))</f>
        <v>Hartsfield-Jackson Atlanta International</v>
      </c>
      <c r="R9492">
        <f>INDEX(AirportPivot[Gates (number of available)],MATCH($N9492,AirportPivot[[AirportID]:[AirportID]],0))</f>
        <v>100</v>
      </c>
    </row>
    <row r="9493" spans="1:18" x14ac:dyDescent="0.25">
      <c r="A9493" s="3" t="s">
        <v>9525</v>
      </c>
      <c r="B9493" s="12">
        <v>42236</v>
      </c>
      <c r="C9493" s="4" t="s">
        <v>25</v>
      </c>
      <c r="D9493" s="4">
        <v>2.7</v>
      </c>
      <c r="E9493" s="4">
        <v>104</v>
      </c>
      <c r="F9493" s="5">
        <v>0.79166666666666663</v>
      </c>
      <c r="G9493" s="6">
        <v>220</v>
      </c>
      <c r="H9493" s="7">
        <v>40700</v>
      </c>
      <c r="I9493" s="7">
        <f>FlightsPivot[[#This Row],[Total Fare]]*10%</f>
        <v>4070</v>
      </c>
      <c r="J9493" s="7">
        <f>FlightsPivot[[#This Row],[Total Fare]]+FlightsPivot[[#This Row],[10% tax ]]</f>
        <v>44770</v>
      </c>
      <c r="K9493" s="4">
        <v>8</v>
      </c>
      <c r="L9493" s="4">
        <v>2015</v>
      </c>
      <c r="M9493" t="str">
        <f>INDEX(RoutesPivot[DepAirport],MATCH($C9493,RoutesPivot[[RouteID]:[RouteID]],0))</f>
        <v>ORD</v>
      </c>
      <c r="N9493" t="str">
        <f>INDEX(RoutesPivot[AirportID],MATCH($C9493,RoutesPivot[[RouteID]:[RouteID]],0))</f>
        <v>DFW</v>
      </c>
      <c r="O9493">
        <f>INDEX(RoutesPivot[Distance],MATCH($C9493,RoutesPivot[[RouteID]:[RouteID]],0))</f>
        <v>700</v>
      </c>
      <c r="P9493">
        <f>INDEX(RoutesPivot[ListPrice],MATCH($C9493,RoutesPivot[[RouteID]:[RouteID]],0))</f>
        <v>200</v>
      </c>
      <c r="Q9493" t="str">
        <f>INDEX(AirportPivot[AirportName],MATCH($N9493,AirportPivot[[AirportID]:[AirportID]],0))</f>
        <v>Dallas/Fort Worth International</v>
      </c>
      <c r="R9493">
        <f>INDEX(AirportPivot[Gates (number of available)],MATCH($N9493,AirportPivot[[AirportID]:[AirportID]],0))</f>
        <v>130</v>
      </c>
    </row>
    <row r="9494" spans="1:18" x14ac:dyDescent="0.25">
      <c r="A9494" s="3" t="s">
        <v>9526</v>
      </c>
      <c r="B9494" s="12">
        <v>42020</v>
      </c>
      <c r="C9494" s="4" t="s">
        <v>23</v>
      </c>
      <c r="D9494" s="4">
        <v>0.7</v>
      </c>
      <c r="E9494" s="4">
        <v>201</v>
      </c>
      <c r="F9494" s="5">
        <v>0.83333333333333337</v>
      </c>
      <c r="G9494" s="6">
        <v>300</v>
      </c>
      <c r="H9494" s="7">
        <v>49500</v>
      </c>
      <c r="I9494" s="7">
        <f>FlightsPivot[[#This Row],[Total Fare]]*10%</f>
        <v>4950</v>
      </c>
      <c r="J9494" s="7">
        <f>FlightsPivot[[#This Row],[Total Fare]]+FlightsPivot[[#This Row],[10% tax ]]</f>
        <v>54450</v>
      </c>
      <c r="K9494" s="4">
        <v>1</v>
      </c>
      <c r="L9494" s="4">
        <v>2015</v>
      </c>
      <c r="M9494" t="str">
        <f>INDEX(RoutesPivot[DepAirport],MATCH($C9494,RoutesPivot[[RouteID]:[RouteID]],0))</f>
        <v>ORD</v>
      </c>
      <c r="N9494" t="str">
        <f>INDEX(RoutesPivot[AirportID],MATCH($C9494,RoutesPivot[[RouteID]:[RouteID]],0))</f>
        <v>DEN</v>
      </c>
      <c r="O9494">
        <f>INDEX(RoutesPivot[Distance],MATCH($C9494,RoutesPivot[[RouteID]:[RouteID]],0))</f>
        <v>800</v>
      </c>
      <c r="P9494">
        <f>INDEX(RoutesPivot[ListPrice],MATCH($C9494,RoutesPivot[[RouteID]:[RouteID]],0))</f>
        <v>300</v>
      </c>
      <c r="Q9494" t="str">
        <f>INDEX(AirportPivot[AirportName],MATCH($N9494,AirportPivot[[AirportID]:[AirportID]],0))</f>
        <v>Denver International</v>
      </c>
      <c r="R9494">
        <f>INDEX(AirportPivot[Gates (number of available)],MATCH($N9494,AirportPivot[[AirportID]:[AirportID]],0))</f>
        <v>75</v>
      </c>
    </row>
    <row r="9495" spans="1:18" x14ac:dyDescent="0.25">
      <c r="A9495" s="3" t="s">
        <v>9527</v>
      </c>
      <c r="B9495" s="12">
        <v>42177</v>
      </c>
      <c r="C9495" s="4" t="s">
        <v>27</v>
      </c>
      <c r="D9495" s="4">
        <v>8.4</v>
      </c>
      <c r="E9495" s="4">
        <v>55</v>
      </c>
      <c r="F9495" s="5">
        <v>0.29166666666666669</v>
      </c>
      <c r="G9495" s="6">
        <v>220</v>
      </c>
      <c r="H9495" s="7">
        <v>36300</v>
      </c>
      <c r="I9495" s="7">
        <f>FlightsPivot[[#This Row],[Total Fare]]*10%</f>
        <v>3630</v>
      </c>
      <c r="J9495" s="7">
        <f>FlightsPivot[[#This Row],[Total Fare]]+FlightsPivot[[#This Row],[10% tax ]]</f>
        <v>39930</v>
      </c>
      <c r="K9495" s="4">
        <v>6</v>
      </c>
      <c r="L9495" s="4">
        <v>2015</v>
      </c>
      <c r="M9495" t="str">
        <f>INDEX(RoutesPivot[DepAirport],MATCH($C9495,RoutesPivot[[RouteID]:[RouteID]],0))</f>
        <v>ORD</v>
      </c>
      <c r="N9495" t="str">
        <f>INDEX(RoutesPivot[AirportID],MATCH($C9495,RoutesPivot[[RouteID]:[RouteID]],0))</f>
        <v>ATL</v>
      </c>
      <c r="O9495">
        <f>INDEX(RoutesPivot[Distance],MATCH($C9495,RoutesPivot[[RouteID]:[RouteID]],0))</f>
        <v>510</v>
      </c>
      <c r="P9495">
        <f>INDEX(RoutesPivot[ListPrice],MATCH($C9495,RoutesPivot[[RouteID]:[RouteID]],0))</f>
        <v>200</v>
      </c>
      <c r="Q9495" t="str">
        <f>INDEX(AirportPivot[AirportName],MATCH($N9495,AirportPivot[[AirportID]:[AirportID]],0))</f>
        <v>Hartsfield-Jackson Atlanta International</v>
      </c>
      <c r="R9495">
        <f>INDEX(AirportPivot[Gates (number of available)],MATCH($N9495,AirportPivot[[AirportID]:[AirportID]],0))</f>
        <v>100</v>
      </c>
    </row>
    <row r="9496" spans="1:18" x14ac:dyDescent="0.25">
      <c r="A9496" s="3" t="s">
        <v>9528</v>
      </c>
      <c r="B9496" s="12">
        <v>42311</v>
      </c>
      <c r="C9496" s="4" t="s">
        <v>27</v>
      </c>
      <c r="D9496" s="4">
        <v>9.1999999999999993</v>
      </c>
      <c r="E9496" s="4">
        <v>200</v>
      </c>
      <c r="F9496" s="5">
        <v>0.41666666666666669</v>
      </c>
      <c r="G9496" s="6">
        <v>200</v>
      </c>
      <c r="H9496" s="7">
        <v>33000</v>
      </c>
      <c r="I9496" s="7">
        <f>FlightsPivot[[#This Row],[Total Fare]]*10%</f>
        <v>3300</v>
      </c>
      <c r="J9496" s="7">
        <f>FlightsPivot[[#This Row],[Total Fare]]+FlightsPivot[[#This Row],[10% tax ]]</f>
        <v>36300</v>
      </c>
      <c r="K9496" s="4">
        <v>11</v>
      </c>
      <c r="L9496" s="4">
        <v>2015</v>
      </c>
      <c r="M9496" t="str">
        <f>INDEX(RoutesPivot[DepAirport],MATCH($C9496,RoutesPivot[[RouteID]:[RouteID]],0))</f>
        <v>ORD</v>
      </c>
      <c r="N9496" t="str">
        <f>INDEX(RoutesPivot[AirportID],MATCH($C9496,RoutesPivot[[RouteID]:[RouteID]],0))</f>
        <v>ATL</v>
      </c>
      <c r="O9496">
        <f>INDEX(RoutesPivot[Distance],MATCH($C9496,RoutesPivot[[RouteID]:[RouteID]],0))</f>
        <v>510</v>
      </c>
      <c r="P9496">
        <f>INDEX(RoutesPivot[ListPrice],MATCH($C9496,RoutesPivot[[RouteID]:[RouteID]],0))</f>
        <v>200</v>
      </c>
      <c r="Q9496" t="str">
        <f>INDEX(AirportPivot[AirportName],MATCH($N9496,AirportPivot[[AirportID]:[AirportID]],0))</f>
        <v>Hartsfield-Jackson Atlanta International</v>
      </c>
      <c r="R9496">
        <f>INDEX(AirportPivot[Gates (number of available)],MATCH($N9496,AirportPivot[[AirportID]:[AirportID]],0))</f>
        <v>100</v>
      </c>
    </row>
    <row r="9497" spans="1:18" x14ac:dyDescent="0.25">
      <c r="A9497" s="3" t="s">
        <v>9529</v>
      </c>
      <c r="B9497" s="12">
        <v>41717</v>
      </c>
      <c r="C9497" s="4" t="s">
        <v>23</v>
      </c>
      <c r="D9497" s="4">
        <v>2.1</v>
      </c>
      <c r="E9497" s="4">
        <v>82</v>
      </c>
      <c r="F9497" s="5">
        <v>0.83333333333333337</v>
      </c>
      <c r="G9497" s="6">
        <v>300</v>
      </c>
      <c r="H9497" s="7">
        <v>54300</v>
      </c>
      <c r="I9497" s="7">
        <f>FlightsPivot[[#This Row],[Total Fare]]*10%</f>
        <v>5430</v>
      </c>
      <c r="J9497" s="7">
        <f>FlightsPivot[[#This Row],[Total Fare]]+FlightsPivot[[#This Row],[10% tax ]]</f>
        <v>59730</v>
      </c>
      <c r="K9497" s="4">
        <v>3</v>
      </c>
      <c r="L9497" s="4">
        <v>2014</v>
      </c>
      <c r="M9497" t="str">
        <f>INDEX(RoutesPivot[DepAirport],MATCH($C9497,RoutesPivot[[RouteID]:[RouteID]],0))</f>
        <v>ORD</v>
      </c>
      <c r="N9497" t="str">
        <f>INDEX(RoutesPivot[AirportID],MATCH($C9497,RoutesPivot[[RouteID]:[RouteID]],0))</f>
        <v>DEN</v>
      </c>
      <c r="O9497">
        <f>INDEX(RoutesPivot[Distance],MATCH($C9497,RoutesPivot[[RouteID]:[RouteID]],0))</f>
        <v>800</v>
      </c>
      <c r="P9497">
        <f>INDEX(RoutesPivot[ListPrice],MATCH($C9497,RoutesPivot[[RouteID]:[RouteID]],0))</f>
        <v>300</v>
      </c>
      <c r="Q9497" t="str">
        <f>INDEX(AirportPivot[AirportName],MATCH($N9497,AirportPivot[[AirportID]:[AirportID]],0))</f>
        <v>Denver International</v>
      </c>
      <c r="R9497">
        <f>INDEX(AirportPivot[Gates (number of available)],MATCH($N9497,AirportPivot[[AirportID]:[AirportID]],0))</f>
        <v>75</v>
      </c>
    </row>
    <row r="9498" spans="1:18" x14ac:dyDescent="0.25">
      <c r="A9498" s="3" t="s">
        <v>9530</v>
      </c>
      <c r="B9498" s="12">
        <v>41939</v>
      </c>
      <c r="C9498" s="4" t="s">
        <v>37</v>
      </c>
      <c r="D9498" s="4">
        <v>2.7</v>
      </c>
      <c r="E9498" s="4">
        <v>188</v>
      </c>
      <c r="F9498" s="5">
        <v>0.79166666666666663</v>
      </c>
      <c r="G9498" s="6">
        <v>350</v>
      </c>
      <c r="H9498" s="7">
        <v>57750</v>
      </c>
      <c r="I9498" s="7">
        <f>FlightsPivot[[#This Row],[Total Fare]]*10%</f>
        <v>5775</v>
      </c>
      <c r="J9498" s="7">
        <f>FlightsPivot[[#This Row],[Total Fare]]+FlightsPivot[[#This Row],[10% tax ]]</f>
        <v>63525</v>
      </c>
      <c r="K9498" s="4">
        <v>10</v>
      </c>
      <c r="L9498" s="4">
        <v>2014</v>
      </c>
      <c r="M9498" t="str">
        <f>INDEX(RoutesPivot[DepAirport],MATCH($C9498,RoutesPivot[[RouteID]:[RouteID]],0))</f>
        <v>ORD</v>
      </c>
      <c r="N9498" t="str">
        <f>INDEX(RoutesPivot[AirportID],MATCH($C9498,RoutesPivot[[RouteID]:[RouteID]],0))</f>
        <v>SEA</v>
      </c>
      <c r="O9498">
        <f>INDEX(RoutesPivot[Distance],MATCH($C9498,RoutesPivot[[RouteID]:[RouteID]],0))</f>
        <v>1500</v>
      </c>
      <c r="P9498">
        <f>INDEX(RoutesPivot[ListPrice],MATCH($C9498,RoutesPivot[[RouteID]:[RouteID]],0))</f>
        <v>350</v>
      </c>
      <c r="Q9498" t="str">
        <f>INDEX(AirportPivot[AirportName],MATCH($N9498,AirportPivot[[AirportID]:[AirportID]],0))</f>
        <v>Seattle-Tacoma International</v>
      </c>
      <c r="R9498">
        <f>INDEX(AirportPivot[Gates (number of available)],MATCH($N9498,AirportPivot[[AirportID]:[AirportID]],0))</f>
        <v>58</v>
      </c>
    </row>
    <row r="9499" spans="1:18" x14ac:dyDescent="0.25">
      <c r="A9499" s="3" t="s">
        <v>9531</v>
      </c>
      <c r="B9499" s="12">
        <v>42277</v>
      </c>
      <c r="C9499" s="4" t="s">
        <v>17</v>
      </c>
      <c r="D9499" s="4">
        <v>3.5</v>
      </c>
      <c r="E9499" s="4">
        <v>96</v>
      </c>
      <c r="F9499" s="5">
        <v>0.58333333333333337</v>
      </c>
      <c r="G9499" s="6">
        <v>350</v>
      </c>
      <c r="H9499" s="7">
        <v>64750</v>
      </c>
      <c r="I9499" s="7">
        <f>FlightsPivot[[#This Row],[Total Fare]]*10%</f>
        <v>6475</v>
      </c>
      <c r="J9499" s="7">
        <f>FlightsPivot[[#This Row],[Total Fare]]+FlightsPivot[[#This Row],[10% tax ]]</f>
        <v>71225</v>
      </c>
      <c r="K9499" s="4">
        <v>9</v>
      </c>
      <c r="L9499" s="4">
        <v>2015</v>
      </c>
      <c r="M9499" t="str">
        <f>INDEX(RoutesPivot[DepAirport],MATCH($C9499,RoutesPivot[[RouteID]:[RouteID]],0))</f>
        <v>ORD</v>
      </c>
      <c r="N9499" t="str">
        <f>INDEX(RoutesPivot[AirportID],MATCH($C9499,RoutesPivot[[RouteID]:[RouteID]],0))</f>
        <v>LAX</v>
      </c>
      <c r="O9499">
        <f>INDEX(RoutesPivot[Distance],MATCH($C9499,RoutesPivot[[RouteID]:[RouteID]],0))</f>
        <v>1518</v>
      </c>
      <c r="P9499">
        <f>INDEX(RoutesPivot[ListPrice],MATCH($C9499,RoutesPivot[[RouteID]:[RouteID]],0))</f>
        <v>350</v>
      </c>
      <c r="Q9499" t="str">
        <f>INDEX(AirportPivot[AirportName],MATCH($N9499,AirportPivot[[AirportID]:[AirportID]],0))</f>
        <v>Los Angeles International</v>
      </c>
      <c r="R9499">
        <f>INDEX(AirportPivot[Gates (number of available)],MATCH($N9499,AirportPivot[[AirportID]:[AirportID]],0))</f>
        <v>86</v>
      </c>
    </row>
    <row r="9500" spans="1:18" x14ac:dyDescent="0.25">
      <c r="A9500" s="3" t="s">
        <v>9532</v>
      </c>
      <c r="B9500" s="12">
        <v>42128</v>
      </c>
      <c r="C9500" s="4" t="s">
        <v>30</v>
      </c>
      <c r="D9500" s="4">
        <v>2</v>
      </c>
      <c r="E9500" s="4">
        <v>98</v>
      </c>
      <c r="F9500" s="5">
        <v>0.79166666666666663</v>
      </c>
      <c r="G9500" s="6">
        <v>250</v>
      </c>
      <c r="H9500" s="7">
        <v>46250</v>
      </c>
      <c r="I9500" s="7">
        <f>FlightsPivot[[#This Row],[Total Fare]]*10%</f>
        <v>4625</v>
      </c>
      <c r="J9500" s="7">
        <f>FlightsPivot[[#This Row],[Total Fare]]+FlightsPivot[[#This Row],[10% tax ]]</f>
        <v>50875</v>
      </c>
      <c r="K9500" s="4">
        <v>5</v>
      </c>
      <c r="L9500" s="4">
        <v>2015</v>
      </c>
      <c r="M9500" t="str">
        <f>INDEX(RoutesPivot[DepAirport],MATCH($C9500,RoutesPivot[[RouteID]:[RouteID]],0))</f>
        <v>ORD</v>
      </c>
      <c r="N9500" t="str">
        <f>INDEX(RoutesPivot[AirportID],MATCH($C9500,RoutesPivot[[RouteID]:[RouteID]],0))</f>
        <v>MCO</v>
      </c>
      <c r="O9500">
        <f>INDEX(RoutesPivot[Distance],MATCH($C9500,RoutesPivot[[RouteID]:[RouteID]],0))</f>
        <v>850</v>
      </c>
      <c r="P9500">
        <f>INDEX(RoutesPivot[ListPrice],MATCH($C9500,RoutesPivot[[RouteID]:[RouteID]],0))</f>
        <v>250</v>
      </c>
      <c r="Q9500" t="str">
        <f>INDEX(AirportPivot[AirportName],MATCH($N9500,AirportPivot[[AirportID]:[AirportID]],0))</f>
        <v>Orlando International</v>
      </c>
      <c r="R9500">
        <f>INDEX(AirportPivot[Gates (number of available)],MATCH($N9500,AirportPivot[[AirportID]:[AirportID]],0))</f>
        <v>67</v>
      </c>
    </row>
    <row r="9501" spans="1:18" x14ac:dyDescent="0.25">
      <c r="A9501" s="3" t="s">
        <v>9533</v>
      </c>
      <c r="B9501" s="12">
        <v>42233</v>
      </c>
      <c r="C9501" s="4" t="s">
        <v>19</v>
      </c>
      <c r="D9501" s="4">
        <v>2.2999999999999998</v>
      </c>
      <c r="E9501" s="4">
        <v>79</v>
      </c>
      <c r="F9501" s="5">
        <v>0.72916666666666663</v>
      </c>
      <c r="G9501" s="6">
        <v>220</v>
      </c>
      <c r="H9501" s="7">
        <v>39820</v>
      </c>
      <c r="I9501" s="7">
        <f>FlightsPivot[[#This Row],[Total Fare]]*10%</f>
        <v>3982</v>
      </c>
      <c r="J9501" s="7">
        <f>FlightsPivot[[#This Row],[Total Fare]]+FlightsPivot[[#This Row],[10% tax ]]</f>
        <v>43802</v>
      </c>
      <c r="K9501" s="4">
        <v>8</v>
      </c>
      <c r="L9501" s="4">
        <v>2015</v>
      </c>
      <c r="M9501" t="str">
        <f>INDEX(RoutesPivot[DepAirport],MATCH($C9501,RoutesPivot[[RouteID]:[RouteID]],0))</f>
        <v>ORD</v>
      </c>
      <c r="N9501" t="str">
        <f>INDEX(RoutesPivot[AirportID],MATCH($C9501,RoutesPivot[[RouteID]:[RouteID]],0))</f>
        <v>IAH</v>
      </c>
      <c r="O9501">
        <f>INDEX(RoutesPivot[Distance],MATCH($C9501,RoutesPivot[[RouteID]:[RouteID]],0))</f>
        <v>800</v>
      </c>
      <c r="P9501">
        <f>INDEX(RoutesPivot[ListPrice],MATCH($C9501,RoutesPivot[[RouteID]:[RouteID]],0))</f>
        <v>200</v>
      </c>
      <c r="Q9501" t="str">
        <f>INDEX(AirportPivot[AirportName],MATCH($N9501,AirportPivot[[AirportID]:[AirportID]],0))</f>
        <v>George Bush Intercontinental/Houston</v>
      </c>
      <c r="R9501">
        <f>INDEX(AirportPivot[Gates (number of available)],MATCH($N9501,AirportPivot[[AirportID]:[AirportID]],0))</f>
        <v>80</v>
      </c>
    </row>
    <row r="9502" spans="1:18" x14ac:dyDescent="0.25">
      <c r="A9502" s="3" t="s">
        <v>9534</v>
      </c>
      <c r="B9502" s="12">
        <v>42190</v>
      </c>
      <c r="C9502" s="4" t="s">
        <v>25</v>
      </c>
      <c r="D9502" s="4">
        <v>3.5</v>
      </c>
      <c r="E9502" s="4">
        <v>99</v>
      </c>
      <c r="F9502" s="5">
        <v>0.33333333333333331</v>
      </c>
      <c r="G9502" s="6">
        <v>220</v>
      </c>
      <c r="H9502" s="7">
        <v>40700</v>
      </c>
      <c r="I9502" s="7">
        <f>FlightsPivot[[#This Row],[Total Fare]]*10%</f>
        <v>4070</v>
      </c>
      <c r="J9502" s="7">
        <f>FlightsPivot[[#This Row],[Total Fare]]+FlightsPivot[[#This Row],[10% tax ]]</f>
        <v>44770</v>
      </c>
      <c r="K9502" s="4">
        <v>7</v>
      </c>
      <c r="L9502" s="4">
        <v>2015</v>
      </c>
      <c r="M9502" t="str">
        <f>INDEX(RoutesPivot[DepAirport],MATCH($C9502,RoutesPivot[[RouteID]:[RouteID]],0))</f>
        <v>ORD</v>
      </c>
      <c r="N9502" t="str">
        <f>INDEX(RoutesPivot[AirportID],MATCH($C9502,RoutesPivot[[RouteID]:[RouteID]],0))</f>
        <v>DFW</v>
      </c>
      <c r="O9502">
        <f>INDEX(RoutesPivot[Distance],MATCH($C9502,RoutesPivot[[RouteID]:[RouteID]],0))</f>
        <v>700</v>
      </c>
      <c r="P9502">
        <f>INDEX(RoutesPivot[ListPrice],MATCH($C9502,RoutesPivot[[RouteID]:[RouteID]],0))</f>
        <v>200</v>
      </c>
      <c r="Q9502" t="str">
        <f>INDEX(AirportPivot[AirportName],MATCH($N9502,AirportPivot[[AirportID]:[AirportID]],0))</f>
        <v>Dallas/Fort Worth International</v>
      </c>
      <c r="R9502">
        <f>INDEX(AirportPivot[Gates (number of available)],MATCH($N9502,AirportPivot[[AirportID]:[AirportID]],0))</f>
        <v>130</v>
      </c>
    </row>
    <row r="9503" spans="1:18" x14ac:dyDescent="0.25">
      <c r="A9503" s="3" t="s">
        <v>9535</v>
      </c>
      <c r="B9503" s="12">
        <v>42254</v>
      </c>
      <c r="C9503" s="4" t="s">
        <v>86</v>
      </c>
      <c r="D9503" s="4">
        <v>2.4</v>
      </c>
      <c r="E9503" s="4">
        <v>127</v>
      </c>
      <c r="F9503" s="5">
        <v>0.75</v>
      </c>
      <c r="G9503" s="6">
        <v>115</v>
      </c>
      <c r="H9503" s="7">
        <v>21275</v>
      </c>
      <c r="I9503" s="7">
        <f>FlightsPivot[[#This Row],[Total Fare]]*10%</f>
        <v>2127.5</v>
      </c>
      <c r="J9503" s="7">
        <f>FlightsPivot[[#This Row],[Total Fare]]+FlightsPivot[[#This Row],[10% tax ]]</f>
        <v>23402.5</v>
      </c>
      <c r="K9503" s="4">
        <v>9</v>
      </c>
      <c r="L9503" s="4">
        <v>2015</v>
      </c>
      <c r="M9503" t="str">
        <f>INDEX(RoutesPivot[DepAirport],MATCH($C9503,RoutesPivot[[RouteID]:[RouteID]],0))</f>
        <v>ORD</v>
      </c>
      <c r="N9503" t="str">
        <f>INDEX(RoutesPivot[AirportID],MATCH($C9503,RoutesPivot[[RouteID]:[RouteID]],0))</f>
        <v>DTW</v>
      </c>
      <c r="O9503">
        <f>INDEX(RoutesPivot[Distance],MATCH($C9503,RoutesPivot[[RouteID]:[RouteID]],0))</f>
        <v>200</v>
      </c>
      <c r="P9503">
        <f>INDEX(RoutesPivot[ListPrice],MATCH($C9503,RoutesPivot[[RouteID]:[RouteID]],0))</f>
        <v>115</v>
      </c>
      <c r="Q9503" t="str">
        <f>INDEX(AirportPivot[AirportName],MATCH($N9503,AirportPivot[[AirportID]:[AirportID]],0))</f>
        <v>Detroit Metropolitan Wayne County</v>
      </c>
      <c r="R9503">
        <f>INDEX(AirportPivot[Gates (number of available)],MATCH($N9503,AirportPivot[[AirportID]:[AirportID]],0))</f>
        <v>60</v>
      </c>
    </row>
    <row r="9504" spans="1:18" x14ac:dyDescent="0.25">
      <c r="A9504" s="3" t="s">
        <v>9536</v>
      </c>
      <c r="B9504" s="12">
        <v>41967</v>
      </c>
      <c r="C9504" s="4" t="s">
        <v>40</v>
      </c>
      <c r="D9504" s="4">
        <v>4.4000000000000004</v>
      </c>
      <c r="E9504" s="4">
        <v>107</v>
      </c>
      <c r="F9504" s="5">
        <v>0.45833333333333331</v>
      </c>
      <c r="G9504" s="6">
        <v>172.5</v>
      </c>
      <c r="H9504" s="7">
        <v>31912.5</v>
      </c>
      <c r="I9504" s="7">
        <f>FlightsPivot[[#This Row],[Total Fare]]*10%</f>
        <v>3191.25</v>
      </c>
      <c r="J9504" s="7">
        <f>FlightsPivot[[#This Row],[Total Fare]]+FlightsPivot[[#This Row],[10% tax ]]</f>
        <v>35103.75</v>
      </c>
      <c r="K9504" s="4">
        <v>11</v>
      </c>
      <c r="L9504" s="4">
        <v>2014</v>
      </c>
      <c r="M9504" t="str">
        <f>INDEX(RoutesPivot[DepAirport],MATCH($C9504,RoutesPivot[[RouteID]:[RouteID]],0))</f>
        <v>ORD</v>
      </c>
      <c r="N9504" t="str">
        <f>INDEX(RoutesPivot[AirportID],MATCH($C9504,RoutesPivot[[RouteID]:[RouteID]],0))</f>
        <v>MSP</v>
      </c>
      <c r="O9504">
        <f>INDEX(RoutesPivot[Distance],MATCH($C9504,RoutesPivot[[RouteID]:[RouteID]],0))</f>
        <v>300</v>
      </c>
      <c r="P9504">
        <f>INDEX(RoutesPivot[ListPrice],MATCH($C9504,RoutesPivot[[RouteID]:[RouteID]],0))</f>
        <v>115</v>
      </c>
      <c r="Q9504" t="str">
        <f>INDEX(AirportPivot[AirportName],MATCH($N9504,AirportPivot[[AirportID]:[AirportID]],0))</f>
        <v>Minneapolis-St Paul International/Wold-Chamberlain</v>
      </c>
      <c r="R9504">
        <f>INDEX(AirportPivot[Gates (number of available)],MATCH($N9504,AirportPivot[[AirportID]:[AirportID]],0))</f>
        <v>65</v>
      </c>
    </row>
    <row r="9505" spans="1:18" x14ac:dyDescent="0.25">
      <c r="A9505" s="3" t="s">
        <v>9537</v>
      </c>
      <c r="B9505" s="12">
        <v>42057</v>
      </c>
      <c r="C9505" s="4" t="s">
        <v>27</v>
      </c>
      <c r="D9505" s="4">
        <v>10.199999999999999</v>
      </c>
      <c r="E9505" s="4">
        <v>176</v>
      </c>
      <c r="F9505" s="5">
        <v>0.75</v>
      </c>
      <c r="G9505" s="6">
        <v>200</v>
      </c>
      <c r="H9505" s="7">
        <v>33000</v>
      </c>
      <c r="I9505" s="7">
        <f>FlightsPivot[[#This Row],[Total Fare]]*10%</f>
        <v>3300</v>
      </c>
      <c r="J9505" s="7">
        <f>FlightsPivot[[#This Row],[Total Fare]]+FlightsPivot[[#This Row],[10% tax ]]</f>
        <v>36300</v>
      </c>
      <c r="K9505" s="4">
        <v>2</v>
      </c>
      <c r="L9505" s="4">
        <v>2015</v>
      </c>
      <c r="M9505" t="str">
        <f>INDEX(RoutesPivot[DepAirport],MATCH($C9505,RoutesPivot[[RouteID]:[RouteID]],0))</f>
        <v>ORD</v>
      </c>
      <c r="N9505" t="str">
        <f>INDEX(RoutesPivot[AirportID],MATCH($C9505,RoutesPivot[[RouteID]:[RouteID]],0))</f>
        <v>ATL</v>
      </c>
      <c r="O9505">
        <f>INDEX(RoutesPivot[Distance],MATCH($C9505,RoutesPivot[[RouteID]:[RouteID]],0))</f>
        <v>510</v>
      </c>
      <c r="P9505">
        <f>INDEX(RoutesPivot[ListPrice],MATCH($C9505,RoutesPivot[[RouteID]:[RouteID]],0))</f>
        <v>200</v>
      </c>
      <c r="Q9505" t="str">
        <f>INDEX(AirportPivot[AirportName],MATCH($N9505,AirportPivot[[AirportID]:[AirportID]],0))</f>
        <v>Hartsfield-Jackson Atlanta International</v>
      </c>
      <c r="R9505">
        <f>INDEX(AirportPivot[Gates (number of available)],MATCH($N9505,AirportPivot[[AirportID]:[AirportID]],0))</f>
        <v>100</v>
      </c>
    </row>
    <row r="9506" spans="1:18" x14ac:dyDescent="0.25">
      <c r="A9506" s="3" t="s">
        <v>9538</v>
      </c>
      <c r="B9506" s="12">
        <v>42008</v>
      </c>
      <c r="C9506" s="4" t="s">
        <v>33</v>
      </c>
      <c r="D9506" s="4">
        <v>2.2999999999999998</v>
      </c>
      <c r="E9506" s="4">
        <v>189</v>
      </c>
      <c r="F9506" s="5">
        <v>0.70833333333333337</v>
      </c>
      <c r="G9506" s="6">
        <v>375</v>
      </c>
      <c r="H9506" s="7">
        <v>61875</v>
      </c>
      <c r="I9506" s="7">
        <f>FlightsPivot[[#This Row],[Total Fare]]*10%</f>
        <v>6187.5</v>
      </c>
      <c r="J9506" s="7">
        <f>FlightsPivot[[#This Row],[Total Fare]]+FlightsPivot[[#This Row],[10% tax ]]</f>
        <v>68062.5</v>
      </c>
      <c r="K9506" s="4">
        <v>1</v>
      </c>
      <c r="L9506" s="4">
        <v>2015</v>
      </c>
      <c r="M9506" t="str">
        <f>INDEX(RoutesPivot[DepAirport],MATCH($C9506,RoutesPivot[[RouteID]:[RouteID]],0))</f>
        <v>ORD</v>
      </c>
      <c r="N9506" t="str">
        <f>INDEX(RoutesPivot[AirportID],MATCH($C9506,RoutesPivot[[RouteID]:[RouteID]],0))</f>
        <v>SFO</v>
      </c>
      <c r="O9506">
        <f>INDEX(RoutesPivot[Distance],MATCH($C9506,RoutesPivot[[RouteID]:[RouteID]],0))</f>
        <v>1600</v>
      </c>
      <c r="P9506">
        <f>INDEX(RoutesPivot[ListPrice],MATCH($C9506,RoutesPivot[[RouteID]:[RouteID]],0))</f>
        <v>375</v>
      </c>
      <c r="Q9506" t="str">
        <f>INDEX(AirportPivot[AirportName],MATCH($N9506,AirportPivot[[AirportID]:[AirportID]],0))</f>
        <v>San Francisco International</v>
      </c>
      <c r="R9506">
        <f>INDEX(AirportPivot[Gates (number of available)],MATCH($N9506,AirportPivot[[AirportID]:[AirportID]],0))</f>
        <v>70</v>
      </c>
    </row>
    <row r="9507" spans="1:18" x14ac:dyDescent="0.25">
      <c r="A9507" s="3" t="s">
        <v>9539</v>
      </c>
      <c r="B9507" s="12">
        <v>42147</v>
      </c>
      <c r="C9507" s="4" t="s">
        <v>37</v>
      </c>
      <c r="D9507" s="4">
        <v>2.2999999999999998</v>
      </c>
      <c r="E9507" s="4">
        <v>87</v>
      </c>
      <c r="F9507" s="5">
        <v>0.75</v>
      </c>
      <c r="G9507" s="6">
        <v>350</v>
      </c>
      <c r="H9507" s="7">
        <v>63350</v>
      </c>
      <c r="I9507" s="7">
        <f>FlightsPivot[[#This Row],[Total Fare]]*10%</f>
        <v>6335</v>
      </c>
      <c r="J9507" s="7">
        <f>FlightsPivot[[#This Row],[Total Fare]]+FlightsPivot[[#This Row],[10% tax ]]</f>
        <v>69685</v>
      </c>
      <c r="K9507" s="4">
        <v>5</v>
      </c>
      <c r="L9507" s="4">
        <v>2015</v>
      </c>
      <c r="M9507" t="str">
        <f>INDEX(RoutesPivot[DepAirport],MATCH($C9507,RoutesPivot[[RouteID]:[RouteID]],0))</f>
        <v>ORD</v>
      </c>
      <c r="N9507" t="str">
        <f>INDEX(RoutesPivot[AirportID],MATCH($C9507,RoutesPivot[[RouteID]:[RouteID]],0))</f>
        <v>SEA</v>
      </c>
      <c r="O9507">
        <f>INDEX(RoutesPivot[Distance],MATCH($C9507,RoutesPivot[[RouteID]:[RouteID]],0))</f>
        <v>1500</v>
      </c>
      <c r="P9507">
        <f>INDEX(RoutesPivot[ListPrice],MATCH($C9507,RoutesPivot[[RouteID]:[RouteID]],0))</f>
        <v>350</v>
      </c>
      <c r="Q9507" t="str">
        <f>INDEX(AirportPivot[AirportName],MATCH($N9507,AirportPivot[[AirportID]:[AirportID]],0))</f>
        <v>Seattle-Tacoma International</v>
      </c>
      <c r="R9507">
        <f>INDEX(AirportPivot[Gates (number of available)],MATCH($N9507,AirportPivot[[AirportID]:[AirportID]],0))</f>
        <v>58</v>
      </c>
    </row>
    <row r="9508" spans="1:18" x14ac:dyDescent="0.25">
      <c r="A9508" s="3" t="s">
        <v>9540</v>
      </c>
      <c r="B9508" s="12">
        <v>42364</v>
      </c>
      <c r="C9508" s="4" t="s">
        <v>17</v>
      </c>
      <c r="D9508" s="4">
        <v>8.1</v>
      </c>
      <c r="E9508" s="4">
        <v>187</v>
      </c>
      <c r="F9508" s="5">
        <v>0.29166666666666669</v>
      </c>
      <c r="G9508" s="6">
        <v>490</v>
      </c>
      <c r="H9508" s="7">
        <v>80850</v>
      </c>
      <c r="I9508" s="7">
        <f>FlightsPivot[[#This Row],[Total Fare]]*10%</f>
        <v>8085</v>
      </c>
      <c r="J9508" s="7">
        <f>FlightsPivot[[#This Row],[Total Fare]]+FlightsPivot[[#This Row],[10% tax ]]</f>
        <v>88935</v>
      </c>
      <c r="K9508" s="4">
        <v>12</v>
      </c>
      <c r="L9508" s="4">
        <v>2015</v>
      </c>
      <c r="M9508" t="str">
        <f>INDEX(RoutesPivot[DepAirport],MATCH($C9508,RoutesPivot[[RouteID]:[RouteID]],0))</f>
        <v>ORD</v>
      </c>
      <c r="N9508" t="str">
        <f>INDEX(RoutesPivot[AirportID],MATCH($C9508,RoutesPivot[[RouteID]:[RouteID]],0))</f>
        <v>LAX</v>
      </c>
      <c r="O9508">
        <f>INDEX(RoutesPivot[Distance],MATCH($C9508,RoutesPivot[[RouteID]:[RouteID]],0))</f>
        <v>1518</v>
      </c>
      <c r="P9508">
        <f>INDEX(RoutesPivot[ListPrice],MATCH($C9508,RoutesPivot[[RouteID]:[RouteID]],0))</f>
        <v>350</v>
      </c>
      <c r="Q9508" t="str">
        <f>INDEX(AirportPivot[AirportName],MATCH($N9508,AirportPivot[[AirportID]:[AirportID]],0))</f>
        <v>Los Angeles International</v>
      </c>
      <c r="R9508">
        <f>INDEX(AirportPivot[Gates (number of available)],MATCH($N9508,AirportPivot[[AirportID]:[AirportID]],0))</f>
        <v>86</v>
      </c>
    </row>
    <row r="9509" spans="1:18" x14ac:dyDescent="0.25">
      <c r="A9509" s="3" t="s">
        <v>9541</v>
      </c>
      <c r="B9509" s="12">
        <v>42096</v>
      </c>
      <c r="C9509" s="4" t="s">
        <v>17</v>
      </c>
      <c r="D9509" s="4">
        <v>4.5999999999999996</v>
      </c>
      <c r="E9509" s="4">
        <v>36</v>
      </c>
      <c r="F9509" s="5">
        <v>0.29166666666666669</v>
      </c>
      <c r="G9509" s="6">
        <v>350</v>
      </c>
      <c r="H9509" s="7">
        <v>57750</v>
      </c>
      <c r="I9509" s="7">
        <f>FlightsPivot[[#This Row],[Total Fare]]*10%</f>
        <v>5775</v>
      </c>
      <c r="J9509" s="7">
        <f>FlightsPivot[[#This Row],[Total Fare]]+FlightsPivot[[#This Row],[10% tax ]]</f>
        <v>63525</v>
      </c>
      <c r="K9509" s="4">
        <v>4</v>
      </c>
      <c r="L9509" s="4">
        <v>2015</v>
      </c>
      <c r="M9509" t="str">
        <f>INDEX(RoutesPivot[DepAirport],MATCH($C9509,RoutesPivot[[RouteID]:[RouteID]],0))</f>
        <v>ORD</v>
      </c>
      <c r="N9509" t="str">
        <f>INDEX(RoutesPivot[AirportID],MATCH($C9509,RoutesPivot[[RouteID]:[RouteID]],0))</f>
        <v>LAX</v>
      </c>
      <c r="O9509">
        <f>INDEX(RoutesPivot[Distance],MATCH($C9509,RoutesPivot[[RouteID]:[RouteID]],0))</f>
        <v>1518</v>
      </c>
      <c r="P9509">
        <f>INDEX(RoutesPivot[ListPrice],MATCH($C9509,RoutesPivot[[RouteID]:[RouteID]],0))</f>
        <v>350</v>
      </c>
      <c r="Q9509" t="str">
        <f>INDEX(AirportPivot[AirportName],MATCH($N9509,AirportPivot[[AirportID]:[AirportID]],0))</f>
        <v>Los Angeles International</v>
      </c>
      <c r="R9509">
        <f>INDEX(AirportPivot[Gates (number of available)],MATCH($N9509,AirportPivot[[AirportID]:[AirportID]],0))</f>
        <v>86</v>
      </c>
    </row>
    <row r="9510" spans="1:18" x14ac:dyDescent="0.25">
      <c r="A9510" s="3" t="s">
        <v>9542</v>
      </c>
      <c r="B9510" s="12">
        <v>41839</v>
      </c>
      <c r="C9510" s="4" t="s">
        <v>25</v>
      </c>
      <c r="D9510" s="4">
        <v>1.8</v>
      </c>
      <c r="E9510" s="4">
        <v>191</v>
      </c>
      <c r="F9510" s="5">
        <v>0.29166666666666669</v>
      </c>
      <c r="G9510" s="6">
        <v>220</v>
      </c>
      <c r="H9510" s="7">
        <v>36300</v>
      </c>
      <c r="I9510" s="7">
        <f>FlightsPivot[[#This Row],[Total Fare]]*10%</f>
        <v>3630</v>
      </c>
      <c r="J9510" s="7">
        <f>FlightsPivot[[#This Row],[Total Fare]]+FlightsPivot[[#This Row],[10% tax ]]</f>
        <v>39930</v>
      </c>
      <c r="K9510" s="4">
        <v>7</v>
      </c>
      <c r="L9510" s="4">
        <v>2014</v>
      </c>
      <c r="M9510" t="str">
        <f>INDEX(RoutesPivot[DepAirport],MATCH($C9510,RoutesPivot[[RouteID]:[RouteID]],0))</f>
        <v>ORD</v>
      </c>
      <c r="N9510" t="str">
        <f>INDEX(RoutesPivot[AirportID],MATCH($C9510,RoutesPivot[[RouteID]:[RouteID]],0))</f>
        <v>DFW</v>
      </c>
      <c r="O9510">
        <f>INDEX(RoutesPivot[Distance],MATCH($C9510,RoutesPivot[[RouteID]:[RouteID]],0))</f>
        <v>700</v>
      </c>
      <c r="P9510">
        <f>INDEX(RoutesPivot[ListPrice],MATCH($C9510,RoutesPivot[[RouteID]:[RouteID]],0))</f>
        <v>200</v>
      </c>
      <c r="Q9510" t="str">
        <f>INDEX(AirportPivot[AirportName],MATCH($N9510,AirportPivot[[AirportID]:[AirportID]],0))</f>
        <v>Dallas/Fort Worth International</v>
      </c>
      <c r="R9510">
        <f>INDEX(AirportPivot[Gates (number of available)],MATCH($N9510,AirportPivot[[AirportID]:[AirportID]],0))</f>
        <v>130</v>
      </c>
    </row>
    <row r="9511" spans="1:18" x14ac:dyDescent="0.25">
      <c r="A9511" s="3" t="s">
        <v>9543</v>
      </c>
      <c r="B9511" s="12">
        <v>41926</v>
      </c>
      <c r="C9511" s="4" t="s">
        <v>70</v>
      </c>
      <c r="D9511" s="4">
        <v>1.9</v>
      </c>
      <c r="E9511" s="4">
        <v>156</v>
      </c>
      <c r="F9511" s="5">
        <v>0.33333333333333331</v>
      </c>
      <c r="G9511" s="6">
        <v>275</v>
      </c>
      <c r="H9511" s="7">
        <v>45375</v>
      </c>
      <c r="I9511" s="7">
        <f>FlightsPivot[[#This Row],[Total Fare]]*10%</f>
        <v>4537.5</v>
      </c>
      <c r="J9511" s="7">
        <f>FlightsPivot[[#This Row],[Total Fare]]+FlightsPivot[[#This Row],[10% tax ]]</f>
        <v>49912.5</v>
      </c>
      <c r="K9511" s="4">
        <v>10</v>
      </c>
      <c r="L9511" s="4">
        <v>2014</v>
      </c>
      <c r="M9511" t="str">
        <f>INDEX(RoutesPivot[DepAirport],MATCH($C9511,RoutesPivot[[RouteID]:[RouteID]],0))</f>
        <v>ORD</v>
      </c>
      <c r="N9511" t="str">
        <f>INDEX(RoutesPivot[AirportID],MATCH($C9511,RoutesPivot[[RouteID]:[RouteID]],0))</f>
        <v>LAS</v>
      </c>
      <c r="O9511">
        <f>INDEX(RoutesPivot[Distance],MATCH($C9511,RoutesPivot[[RouteID]:[RouteID]],0))</f>
        <v>1100</v>
      </c>
      <c r="P9511">
        <f>INDEX(RoutesPivot[ListPrice],MATCH($C9511,RoutesPivot[[RouteID]:[RouteID]],0))</f>
        <v>275</v>
      </c>
      <c r="Q9511" t="str">
        <f>INDEX(AirportPivot[AirportName],MATCH($N9511,AirportPivot[[AirportID]:[AirportID]],0))</f>
        <v>McCarran International</v>
      </c>
      <c r="R9511">
        <f>INDEX(AirportPivot[Gates (number of available)],MATCH($N9511,AirportPivot[[AirportID]:[AirportID]],0))</f>
        <v>68</v>
      </c>
    </row>
    <row r="9512" spans="1:18" x14ac:dyDescent="0.25">
      <c r="A9512" s="3" t="s">
        <v>9544</v>
      </c>
      <c r="B9512" s="12">
        <v>41946</v>
      </c>
      <c r="C9512" s="4" t="s">
        <v>13</v>
      </c>
      <c r="D9512" s="4">
        <v>3</v>
      </c>
      <c r="E9512" s="4">
        <v>184</v>
      </c>
      <c r="F9512" s="5">
        <v>0.29166666666666669</v>
      </c>
      <c r="G9512" s="6">
        <v>250</v>
      </c>
      <c r="H9512" s="7">
        <v>41250</v>
      </c>
      <c r="I9512" s="7">
        <f>FlightsPivot[[#This Row],[Total Fare]]*10%</f>
        <v>4125</v>
      </c>
      <c r="J9512" s="7">
        <f>FlightsPivot[[#This Row],[Total Fare]]+FlightsPivot[[#This Row],[10% tax ]]</f>
        <v>45375</v>
      </c>
      <c r="K9512" s="4">
        <v>11</v>
      </c>
      <c r="L9512" s="4">
        <v>2014</v>
      </c>
      <c r="M9512" t="str">
        <f>INDEX(RoutesPivot[DepAirport],MATCH($C9512,RoutesPivot[[RouteID]:[RouteID]],0))</f>
        <v>ORD</v>
      </c>
      <c r="N9512" t="str">
        <f>INDEX(RoutesPivot[AirportID],MATCH($C9512,RoutesPivot[[RouteID]:[RouteID]],0))</f>
        <v>JFK</v>
      </c>
      <c r="O9512">
        <f>INDEX(RoutesPivot[Distance],MATCH($C9512,RoutesPivot[[RouteID]:[RouteID]],0))</f>
        <v>619</v>
      </c>
      <c r="P9512">
        <f>INDEX(RoutesPivot[ListPrice],MATCH($C9512,RoutesPivot[[RouteID]:[RouteID]],0))</f>
        <v>250</v>
      </c>
      <c r="Q9512" t="str">
        <f>INDEX(AirportPivot[AirportName],MATCH($N9512,AirportPivot[[AirportID]:[AirportID]],0))</f>
        <v>John F Kennedy International</v>
      </c>
      <c r="R9512">
        <f>INDEX(AirportPivot[Gates (number of available)],MATCH($N9512,AirportPivot[[AirportID]:[AirportID]],0))</f>
        <v>120</v>
      </c>
    </row>
    <row r="9513" spans="1:18" x14ac:dyDescent="0.25">
      <c r="A9513" s="3" t="s">
        <v>9545</v>
      </c>
      <c r="B9513" s="12">
        <v>41809</v>
      </c>
      <c r="C9513" s="4" t="s">
        <v>17</v>
      </c>
      <c r="D9513" s="4">
        <v>4.5</v>
      </c>
      <c r="E9513" s="4">
        <v>131</v>
      </c>
      <c r="F9513" s="5">
        <v>0.875</v>
      </c>
      <c r="G9513" s="6">
        <v>385</v>
      </c>
      <c r="H9513" s="7">
        <v>71225</v>
      </c>
      <c r="I9513" s="7">
        <f>FlightsPivot[[#This Row],[Total Fare]]*10%</f>
        <v>7122.5</v>
      </c>
      <c r="J9513" s="7">
        <f>FlightsPivot[[#This Row],[Total Fare]]+FlightsPivot[[#This Row],[10% tax ]]</f>
        <v>78347.5</v>
      </c>
      <c r="K9513" s="4">
        <v>6</v>
      </c>
      <c r="L9513" s="4">
        <v>2014</v>
      </c>
      <c r="M9513" t="str">
        <f>INDEX(RoutesPivot[DepAirport],MATCH($C9513,RoutesPivot[[RouteID]:[RouteID]],0))</f>
        <v>ORD</v>
      </c>
      <c r="N9513" t="str">
        <f>INDEX(RoutesPivot[AirportID],MATCH($C9513,RoutesPivot[[RouteID]:[RouteID]],0))</f>
        <v>LAX</v>
      </c>
      <c r="O9513">
        <f>INDEX(RoutesPivot[Distance],MATCH($C9513,RoutesPivot[[RouteID]:[RouteID]],0))</f>
        <v>1518</v>
      </c>
      <c r="P9513">
        <f>INDEX(RoutesPivot[ListPrice],MATCH($C9513,RoutesPivot[[RouteID]:[RouteID]],0))</f>
        <v>350</v>
      </c>
      <c r="Q9513" t="str">
        <f>INDEX(AirportPivot[AirportName],MATCH($N9513,AirportPivot[[AirportID]:[AirportID]],0))</f>
        <v>Los Angeles International</v>
      </c>
      <c r="R9513">
        <f>INDEX(AirportPivot[Gates (number of available)],MATCH($N9513,AirportPivot[[AirportID]:[AirportID]],0))</f>
        <v>86</v>
      </c>
    </row>
    <row r="9514" spans="1:18" x14ac:dyDescent="0.25">
      <c r="A9514" s="3" t="s">
        <v>9546</v>
      </c>
      <c r="B9514" s="12">
        <v>42205</v>
      </c>
      <c r="C9514" s="4" t="s">
        <v>30</v>
      </c>
      <c r="D9514" s="4">
        <v>2.2000000000000002</v>
      </c>
      <c r="E9514" s="4">
        <v>45</v>
      </c>
      <c r="F9514" s="5">
        <v>0.85416666666666663</v>
      </c>
      <c r="G9514" s="6">
        <v>275</v>
      </c>
      <c r="H9514" s="7">
        <v>45375</v>
      </c>
      <c r="I9514" s="7">
        <f>FlightsPivot[[#This Row],[Total Fare]]*10%</f>
        <v>4537.5</v>
      </c>
      <c r="J9514" s="7">
        <f>FlightsPivot[[#This Row],[Total Fare]]+FlightsPivot[[#This Row],[10% tax ]]</f>
        <v>49912.5</v>
      </c>
      <c r="K9514" s="4">
        <v>7</v>
      </c>
      <c r="L9514" s="4">
        <v>2015</v>
      </c>
      <c r="M9514" t="str">
        <f>INDEX(RoutesPivot[DepAirport],MATCH($C9514,RoutesPivot[[RouteID]:[RouteID]],0))</f>
        <v>ORD</v>
      </c>
      <c r="N9514" t="str">
        <f>INDEX(RoutesPivot[AirportID],MATCH($C9514,RoutesPivot[[RouteID]:[RouteID]],0))</f>
        <v>MCO</v>
      </c>
      <c r="O9514">
        <f>INDEX(RoutesPivot[Distance],MATCH($C9514,RoutesPivot[[RouteID]:[RouteID]],0))</f>
        <v>850</v>
      </c>
      <c r="P9514">
        <f>INDEX(RoutesPivot[ListPrice],MATCH($C9514,RoutesPivot[[RouteID]:[RouteID]],0))</f>
        <v>250</v>
      </c>
      <c r="Q9514" t="str">
        <f>INDEX(AirportPivot[AirportName],MATCH($N9514,AirportPivot[[AirportID]:[AirportID]],0))</f>
        <v>Orlando International</v>
      </c>
      <c r="R9514">
        <f>INDEX(AirportPivot[Gates (number of available)],MATCH($N9514,AirportPivot[[AirportID]:[AirportID]],0))</f>
        <v>67</v>
      </c>
    </row>
    <row r="9515" spans="1:18" x14ac:dyDescent="0.25">
      <c r="A9515" s="3" t="s">
        <v>9547</v>
      </c>
      <c r="B9515" s="12">
        <v>41984</v>
      </c>
      <c r="C9515" s="4" t="s">
        <v>47</v>
      </c>
      <c r="D9515" s="4">
        <v>0.1</v>
      </c>
      <c r="E9515" s="4">
        <v>52</v>
      </c>
      <c r="F9515" s="5">
        <v>0.70833333333333337</v>
      </c>
      <c r="G9515" s="6">
        <v>250</v>
      </c>
      <c r="H9515" s="7">
        <v>41250</v>
      </c>
      <c r="I9515" s="7">
        <f>FlightsPivot[[#This Row],[Total Fare]]*10%</f>
        <v>4125</v>
      </c>
      <c r="J9515" s="7">
        <f>FlightsPivot[[#This Row],[Total Fare]]+FlightsPivot[[#This Row],[10% tax ]]</f>
        <v>45375</v>
      </c>
      <c r="K9515" s="4">
        <v>12</v>
      </c>
      <c r="L9515" s="4">
        <v>2014</v>
      </c>
      <c r="M9515" t="str">
        <f>INDEX(RoutesPivot[DepAirport],MATCH($C9515,RoutesPivot[[RouteID]:[RouteID]],0))</f>
        <v>ORD</v>
      </c>
      <c r="N9515" t="str">
        <f>INDEX(RoutesPivot[AirportID],MATCH($C9515,RoutesPivot[[RouteID]:[RouteID]],0))</f>
        <v>PHX</v>
      </c>
      <c r="O9515">
        <f>INDEX(RoutesPivot[Distance],MATCH($C9515,RoutesPivot[[RouteID]:[RouteID]],0))</f>
        <v>1200</v>
      </c>
      <c r="P9515">
        <f>INDEX(RoutesPivot[ListPrice],MATCH($C9515,RoutesPivot[[RouteID]:[RouteID]],0))</f>
        <v>250</v>
      </c>
      <c r="Q9515" t="str">
        <f>INDEX(AirportPivot[AirportName],MATCH($N9515,AirportPivot[[AirportID]:[AirportID]],0))</f>
        <v>Phoenix Sky Harbor International</v>
      </c>
      <c r="R9515">
        <f>INDEX(AirportPivot[Gates (number of available)],MATCH($N9515,AirportPivot[[AirportID]:[AirportID]],0))</f>
        <v>60</v>
      </c>
    </row>
    <row r="9516" spans="1:18" x14ac:dyDescent="0.25">
      <c r="A9516" s="3" t="s">
        <v>9548</v>
      </c>
      <c r="B9516" s="12">
        <v>42098</v>
      </c>
      <c r="C9516" s="4" t="s">
        <v>37</v>
      </c>
      <c r="D9516" s="4">
        <v>1.7</v>
      </c>
      <c r="E9516" s="4">
        <v>175</v>
      </c>
      <c r="F9516" s="5">
        <v>0.8125</v>
      </c>
      <c r="G9516" s="6">
        <v>350</v>
      </c>
      <c r="H9516" s="7">
        <v>57750</v>
      </c>
      <c r="I9516" s="7">
        <f>FlightsPivot[[#This Row],[Total Fare]]*10%</f>
        <v>5775</v>
      </c>
      <c r="J9516" s="7">
        <f>FlightsPivot[[#This Row],[Total Fare]]+FlightsPivot[[#This Row],[10% tax ]]</f>
        <v>63525</v>
      </c>
      <c r="K9516" s="4">
        <v>4</v>
      </c>
      <c r="L9516" s="4">
        <v>2015</v>
      </c>
      <c r="M9516" t="str">
        <f>INDEX(RoutesPivot[DepAirport],MATCH($C9516,RoutesPivot[[RouteID]:[RouteID]],0))</f>
        <v>ORD</v>
      </c>
      <c r="N9516" t="str">
        <f>INDEX(RoutesPivot[AirportID],MATCH($C9516,RoutesPivot[[RouteID]:[RouteID]],0))</f>
        <v>SEA</v>
      </c>
      <c r="O9516">
        <f>INDEX(RoutesPivot[Distance],MATCH($C9516,RoutesPivot[[RouteID]:[RouteID]],0))</f>
        <v>1500</v>
      </c>
      <c r="P9516">
        <f>INDEX(RoutesPivot[ListPrice],MATCH($C9516,RoutesPivot[[RouteID]:[RouteID]],0))</f>
        <v>350</v>
      </c>
      <c r="Q9516" t="str">
        <f>INDEX(AirportPivot[AirportName],MATCH($N9516,AirportPivot[[AirportID]:[AirportID]],0))</f>
        <v>Seattle-Tacoma International</v>
      </c>
      <c r="R9516">
        <f>INDEX(AirportPivot[Gates (number of available)],MATCH($N9516,AirportPivot[[AirportID]:[AirportID]],0))</f>
        <v>58</v>
      </c>
    </row>
    <row r="9517" spans="1:18" x14ac:dyDescent="0.25">
      <c r="A9517" s="3" t="s">
        <v>9549</v>
      </c>
      <c r="B9517" s="12">
        <v>41953</v>
      </c>
      <c r="C9517" s="4" t="s">
        <v>27</v>
      </c>
      <c r="D9517" s="4">
        <v>6.9</v>
      </c>
      <c r="E9517" s="4">
        <v>192</v>
      </c>
      <c r="F9517" s="5">
        <v>0.75</v>
      </c>
      <c r="G9517" s="6">
        <v>200</v>
      </c>
      <c r="H9517" s="7">
        <v>33000</v>
      </c>
      <c r="I9517" s="7">
        <f>FlightsPivot[[#This Row],[Total Fare]]*10%</f>
        <v>3300</v>
      </c>
      <c r="J9517" s="7">
        <f>FlightsPivot[[#This Row],[Total Fare]]+FlightsPivot[[#This Row],[10% tax ]]</f>
        <v>36300</v>
      </c>
      <c r="K9517" s="4">
        <v>11</v>
      </c>
      <c r="L9517" s="4">
        <v>2014</v>
      </c>
      <c r="M9517" t="str">
        <f>INDEX(RoutesPivot[DepAirport],MATCH($C9517,RoutesPivot[[RouteID]:[RouteID]],0))</f>
        <v>ORD</v>
      </c>
      <c r="N9517" t="str">
        <f>INDEX(RoutesPivot[AirportID],MATCH($C9517,RoutesPivot[[RouteID]:[RouteID]],0))</f>
        <v>ATL</v>
      </c>
      <c r="O9517">
        <f>INDEX(RoutesPivot[Distance],MATCH($C9517,RoutesPivot[[RouteID]:[RouteID]],0))</f>
        <v>510</v>
      </c>
      <c r="P9517">
        <f>INDEX(RoutesPivot[ListPrice],MATCH($C9517,RoutesPivot[[RouteID]:[RouteID]],0))</f>
        <v>200</v>
      </c>
      <c r="Q9517" t="str">
        <f>INDEX(AirportPivot[AirportName],MATCH($N9517,AirportPivot[[AirportID]:[AirportID]],0))</f>
        <v>Hartsfield-Jackson Atlanta International</v>
      </c>
      <c r="R9517">
        <f>INDEX(AirportPivot[Gates (number of available)],MATCH($N9517,AirportPivot[[AirportID]:[AirportID]],0))</f>
        <v>100</v>
      </c>
    </row>
    <row r="9518" spans="1:18" x14ac:dyDescent="0.25">
      <c r="A9518" s="3" t="s">
        <v>9550</v>
      </c>
      <c r="B9518" s="12">
        <v>41794</v>
      </c>
      <c r="C9518" s="4" t="s">
        <v>13</v>
      </c>
      <c r="D9518" s="4">
        <v>2.7</v>
      </c>
      <c r="E9518" s="4">
        <v>7</v>
      </c>
      <c r="F9518" s="5">
        <v>0.29166666666666669</v>
      </c>
      <c r="G9518" s="6">
        <v>275</v>
      </c>
      <c r="H9518" s="7">
        <v>50875</v>
      </c>
      <c r="I9518" s="7">
        <f>FlightsPivot[[#This Row],[Total Fare]]*10%</f>
        <v>5087.5</v>
      </c>
      <c r="J9518" s="7">
        <f>FlightsPivot[[#This Row],[Total Fare]]+FlightsPivot[[#This Row],[10% tax ]]</f>
        <v>55962.5</v>
      </c>
      <c r="K9518" s="4">
        <v>6</v>
      </c>
      <c r="L9518" s="4">
        <v>2014</v>
      </c>
      <c r="M9518" t="str">
        <f>INDEX(RoutesPivot[DepAirport],MATCH($C9518,RoutesPivot[[RouteID]:[RouteID]],0))</f>
        <v>ORD</v>
      </c>
      <c r="N9518" t="str">
        <f>INDEX(RoutesPivot[AirportID],MATCH($C9518,RoutesPivot[[RouteID]:[RouteID]],0))</f>
        <v>JFK</v>
      </c>
      <c r="O9518">
        <f>INDEX(RoutesPivot[Distance],MATCH($C9518,RoutesPivot[[RouteID]:[RouteID]],0))</f>
        <v>619</v>
      </c>
      <c r="P9518">
        <f>INDEX(RoutesPivot[ListPrice],MATCH($C9518,RoutesPivot[[RouteID]:[RouteID]],0))</f>
        <v>250</v>
      </c>
      <c r="Q9518" t="str">
        <f>INDEX(AirportPivot[AirportName],MATCH($N9518,AirportPivot[[AirportID]:[AirportID]],0))</f>
        <v>John F Kennedy International</v>
      </c>
      <c r="R9518">
        <f>INDEX(AirportPivot[Gates (number of available)],MATCH($N9518,AirportPivot[[AirportID]:[AirportID]],0))</f>
        <v>120</v>
      </c>
    </row>
    <row r="9519" spans="1:18" x14ac:dyDescent="0.25">
      <c r="A9519" s="3" t="s">
        <v>9551</v>
      </c>
      <c r="B9519" s="12">
        <v>42211</v>
      </c>
      <c r="C9519" s="4" t="s">
        <v>70</v>
      </c>
      <c r="D9519" s="4">
        <v>1.5</v>
      </c>
      <c r="E9519" s="4">
        <v>3</v>
      </c>
      <c r="F9519" s="5">
        <v>0.5</v>
      </c>
      <c r="G9519" s="6">
        <v>302.5</v>
      </c>
      <c r="H9519" s="7">
        <v>55962.5</v>
      </c>
      <c r="I9519" s="7">
        <f>FlightsPivot[[#This Row],[Total Fare]]*10%</f>
        <v>5596.25</v>
      </c>
      <c r="J9519" s="7">
        <f>FlightsPivot[[#This Row],[Total Fare]]+FlightsPivot[[#This Row],[10% tax ]]</f>
        <v>61558.75</v>
      </c>
      <c r="K9519" s="4">
        <v>7</v>
      </c>
      <c r="L9519" s="4">
        <v>2015</v>
      </c>
      <c r="M9519" t="str">
        <f>INDEX(RoutesPivot[DepAirport],MATCH($C9519,RoutesPivot[[RouteID]:[RouteID]],0))</f>
        <v>ORD</v>
      </c>
      <c r="N9519" t="str">
        <f>INDEX(RoutesPivot[AirportID],MATCH($C9519,RoutesPivot[[RouteID]:[RouteID]],0))</f>
        <v>LAS</v>
      </c>
      <c r="O9519">
        <f>INDEX(RoutesPivot[Distance],MATCH($C9519,RoutesPivot[[RouteID]:[RouteID]],0))</f>
        <v>1100</v>
      </c>
      <c r="P9519">
        <f>INDEX(RoutesPivot[ListPrice],MATCH($C9519,RoutesPivot[[RouteID]:[RouteID]],0))</f>
        <v>275</v>
      </c>
      <c r="Q9519" t="str">
        <f>INDEX(AirportPivot[AirportName],MATCH($N9519,AirportPivot[[AirportID]:[AirportID]],0))</f>
        <v>McCarran International</v>
      </c>
      <c r="R9519">
        <f>INDEX(AirportPivot[Gates (number of available)],MATCH($N9519,AirportPivot[[AirportID]:[AirportID]],0))</f>
        <v>68</v>
      </c>
    </row>
    <row r="9520" spans="1:18" x14ac:dyDescent="0.25">
      <c r="A9520" s="3" t="s">
        <v>9552</v>
      </c>
      <c r="B9520" s="12">
        <v>41910</v>
      </c>
      <c r="C9520" s="4" t="s">
        <v>23</v>
      </c>
      <c r="D9520" s="4">
        <v>2.7</v>
      </c>
      <c r="E9520" s="4">
        <v>117</v>
      </c>
      <c r="F9520" s="5">
        <v>0.33333333333333331</v>
      </c>
      <c r="G9520" s="6">
        <v>300</v>
      </c>
      <c r="H9520" s="7">
        <v>55500</v>
      </c>
      <c r="I9520" s="7">
        <f>FlightsPivot[[#This Row],[Total Fare]]*10%</f>
        <v>5550</v>
      </c>
      <c r="J9520" s="7">
        <f>FlightsPivot[[#This Row],[Total Fare]]+FlightsPivot[[#This Row],[10% tax ]]</f>
        <v>61050</v>
      </c>
      <c r="K9520" s="4">
        <v>9</v>
      </c>
      <c r="L9520" s="4">
        <v>2014</v>
      </c>
      <c r="M9520" t="str">
        <f>INDEX(RoutesPivot[DepAirport],MATCH($C9520,RoutesPivot[[RouteID]:[RouteID]],0))</f>
        <v>ORD</v>
      </c>
      <c r="N9520" t="str">
        <f>INDEX(RoutesPivot[AirportID],MATCH($C9520,RoutesPivot[[RouteID]:[RouteID]],0))</f>
        <v>DEN</v>
      </c>
      <c r="O9520">
        <f>INDEX(RoutesPivot[Distance],MATCH($C9520,RoutesPivot[[RouteID]:[RouteID]],0))</f>
        <v>800</v>
      </c>
      <c r="P9520">
        <f>INDEX(RoutesPivot[ListPrice],MATCH($C9520,RoutesPivot[[RouteID]:[RouteID]],0))</f>
        <v>300</v>
      </c>
      <c r="Q9520" t="str">
        <f>INDEX(AirportPivot[AirportName],MATCH($N9520,AirportPivot[[AirportID]:[AirportID]],0))</f>
        <v>Denver International</v>
      </c>
      <c r="R9520">
        <f>INDEX(AirportPivot[Gates (number of available)],MATCH($N9520,AirportPivot[[AirportID]:[AirportID]],0))</f>
        <v>75</v>
      </c>
    </row>
    <row r="9521" spans="1:18" x14ac:dyDescent="0.25">
      <c r="A9521" s="3" t="s">
        <v>9553</v>
      </c>
      <c r="B9521" s="12">
        <v>41863</v>
      </c>
      <c r="C9521" s="4" t="s">
        <v>37</v>
      </c>
      <c r="D9521" s="4">
        <v>2.5</v>
      </c>
      <c r="E9521" s="4">
        <v>110</v>
      </c>
      <c r="F9521" s="5">
        <v>0.625</v>
      </c>
      <c r="G9521" s="6">
        <v>385</v>
      </c>
      <c r="H9521" s="7">
        <v>71225</v>
      </c>
      <c r="I9521" s="7">
        <f>FlightsPivot[[#This Row],[Total Fare]]*10%</f>
        <v>7122.5</v>
      </c>
      <c r="J9521" s="7">
        <f>FlightsPivot[[#This Row],[Total Fare]]+FlightsPivot[[#This Row],[10% tax ]]</f>
        <v>78347.5</v>
      </c>
      <c r="K9521" s="4">
        <v>8</v>
      </c>
      <c r="L9521" s="4">
        <v>2014</v>
      </c>
      <c r="M9521" t="str">
        <f>INDEX(RoutesPivot[DepAirport],MATCH($C9521,RoutesPivot[[RouteID]:[RouteID]],0))</f>
        <v>ORD</v>
      </c>
      <c r="N9521" t="str">
        <f>INDEX(RoutesPivot[AirportID],MATCH($C9521,RoutesPivot[[RouteID]:[RouteID]],0))</f>
        <v>SEA</v>
      </c>
      <c r="O9521">
        <f>INDEX(RoutesPivot[Distance],MATCH($C9521,RoutesPivot[[RouteID]:[RouteID]],0))</f>
        <v>1500</v>
      </c>
      <c r="P9521">
        <f>INDEX(RoutesPivot[ListPrice],MATCH($C9521,RoutesPivot[[RouteID]:[RouteID]],0))</f>
        <v>350</v>
      </c>
      <c r="Q9521" t="str">
        <f>INDEX(AirportPivot[AirportName],MATCH($N9521,AirportPivot[[AirportID]:[AirportID]],0))</f>
        <v>Seattle-Tacoma International</v>
      </c>
      <c r="R9521">
        <f>INDEX(AirportPivot[Gates (number of available)],MATCH($N9521,AirportPivot[[AirportID]:[AirportID]],0))</f>
        <v>58</v>
      </c>
    </row>
    <row r="9522" spans="1:18" x14ac:dyDescent="0.25">
      <c r="A9522" s="3" t="s">
        <v>9554</v>
      </c>
      <c r="B9522" s="12">
        <v>41787</v>
      </c>
      <c r="C9522" s="4" t="s">
        <v>27</v>
      </c>
      <c r="D9522" s="4">
        <v>8.6</v>
      </c>
      <c r="E9522" s="4">
        <v>11</v>
      </c>
      <c r="F9522" s="5">
        <v>0.72916666666666663</v>
      </c>
      <c r="G9522" s="6">
        <v>200</v>
      </c>
      <c r="H9522" s="7">
        <v>37000</v>
      </c>
      <c r="I9522" s="7">
        <f>FlightsPivot[[#This Row],[Total Fare]]*10%</f>
        <v>3700</v>
      </c>
      <c r="J9522" s="7">
        <f>FlightsPivot[[#This Row],[Total Fare]]+FlightsPivot[[#This Row],[10% tax ]]</f>
        <v>40700</v>
      </c>
      <c r="K9522" s="4">
        <v>5</v>
      </c>
      <c r="L9522" s="4">
        <v>2014</v>
      </c>
      <c r="M9522" t="str">
        <f>INDEX(RoutesPivot[DepAirport],MATCH($C9522,RoutesPivot[[RouteID]:[RouteID]],0))</f>
        <v>ORD</v>
      </c>
      <c r="N9522" t="str">
        <f>INDEX(RoutesPivot[AirportID],MATCH($C9522,RoutesPivot[[RouteID]:[RouteID]],0))</f>
        <v>ATL</v>
      </c>
      <c r="O9522">
        <f>INDEX(RoutesPivot[Distance],MATCH($C9522,RoutesPivot[[RouteID]:[RouteID]],0))</f>
        <v>510</v>
      </c>
      <c r="P9522">
        <f>INDEX(RoutesPivot[ListPrice],MATCH($C9522,RoutesPivot[[RouteID]:[RouteID]],0))</f>
        <v>200</v>
      </c>
      <c r="Q9522" t="str">
        <f>INDEX(AirportPivot[AirportName],MATCH($N9522,AirportPivot[[AirportID]:[AirportID]],0))</f>
        <v>Hartsfield-Jackson Atlanta International</v>
      </c>
      <c r="R9522">
        <f>INDEX(AirportPivot[Gates (number of available)],MATCH($N9522,AirportPivot[[AirportID]:[AirportID]],0))</f>
        <v>100</v>
      </c>
    </row>
    <row r="9523" spans="1:18" x14ac:dyDescent="0.25">
      <c r="A9523" s="3" t="s">
        <v>9555</v>
      </c>
      <c r="B9523" s="12">
        <v>42163</v>
      </c>
      <c r="C9523" s="4" t="s">
        <v>25</v>
      </c>
      <c r="D9523" s="4">
        <v>1.1000000000000001</v>
      </c>
      <c r="E9523" s="4">
        <v>132</v>
      </c>
      <c r="F9523" s="5">
        <v>0.72916666666666663</v>
      </c>
      <c r="G9523" s="6">
        <v>220</v>
      </c>
      <c r="H9523" s="7">
        <v>40700</v>
      </c>
      <c r="I9523" s="7">
        <f>FlightsPivot[[#This Row],[Total Fare]]*10%</f>
        <v>4070</v>
      </c>
      <c r="J9523" s="7">
        <f>FlightsPivot[[#This Row],[Total Fare]]+FlightsPivot[[#This Row],[10% tax ]]</f>
        <v>44770</v>
      </c>
      <c r="K9523" s="4">
        <v>6</v>
      </c>
      <c r="L9523" s="4">
        <v>2015</v>
      </c>
      <c r="M9523" t="str">
        <f>INDEX(RoutesPivot[DepAirport],MATCH($C9523,RoutesPivot[[RouteID]:[RouteID]],0))</f>
        <v>ORD</v>
      </c>
      <c r="N9523" t="str">
        <f>INDEX(RoutesPivot[AirportID],MATCH($C9523,RoutesPivot[[RouteID]:[RouteID]],0))</f>
        <v>DFW</v>
      </c>
      <c r="O9523">
        <f>INDEX(RoutesPivot[Distance],MATCH($C9523,RoutesPivot[[RouteID]:[RouteID]],0))</f>
        <v>700</v>
      </c>
      <c r="P9523">
        <f>INDEX(RoutesPivot[ListPrice],MATCH($C9523,RoutesPivot[[RouteID]:[RouteID]],0))</f>
        <v>200</v>
      </c>
      <c r="Q9523" t="str">
        <f>INDEX(AirportPivot[AirportName],MATCH($N9523,AirportPivot[[AirportID]:[AirportID]],0))</f>
        <v>Dallas/Fort Worth International</v>
      </c>
      <c r="R9523">
        <f>INDEX(AirportPivot[Gates (number of available)],MATCH($N9523,AirportPivot[[AirportID]:[AirportID]],0))</f>
        <v>130</v>
      </c>
    </row>
    <row r="9524" spans="1:18" x14ac:dyDescent="0.25">
      <c r="A9524" s="3" t="s">
        <v>9556</v>
      </c>
      <c r="B9524" s="12">
        <v>42331</v>
      </c>
      <c r="C9524" s="4" t="s">
        <v>15</v>
      </c>
      <c r="D9524" s="4">
        <v>4.8</v>
      </c>
      <c r="E9524" s="4">
        <v>12</v>
      </c>
      <c r="F9524" s="5">
        <v>0.75</v>
      </c>
      <c r="G9524" s="6">
        <v>337.5</v>
      </c>
      <c r="H9524" s="7">
        <v>62437.5</v>
      </c>
      <c r="I9524" s="7">
        <f>FlightsPivot[[#This Row],[Total Fare]]*10%</f>
        <v>6243.75</v>
      </c>
      <c r="J9524" s="7">
        <f>FlightsPivot[[#This Row],[Total Fare]]+FlightsPivot[[#This Row],[10% tax ]]</f>
        <v>68681.25</v>
      </c>
      <c r="K9524" s="4">
        <v>11</v>
      </c>
      <c r="L9524" s="4">
        <v>2015</v>
      </c>
      <c r="M9524" t="str">
        <f>INDEX(RoutesPivot[DepAirport],MATCH($C9524,RoutesPivot[[RouteID]:[RouteID]],0))</f>
        <v>ORD</v>
      </c>
      <c r="N9524" t="str">
        <f>INDEX(RoutesPivot[AirportID],MATCH($C9524,RoutesPivot[[RouteID]:[RouteID]],0))</f>
        <v>EWR</v>
      </c>
      <c r="O9524">
        <f>INDEX(RoutesPivot[Distance],MATCH($C9524,RoutesPivot[[RouteID]:[RouteID]],0))</f>
        <v>600</v>
      </c>
      <c r="P9524">
        <f>INDEX(RoutesPivot[ListPrice],MATCH($C9524,RoutesPivot[[RouteID]:[RouteID]],0))</f>
        <v>225</v>
      </c>
      <c r="Q9524" t="str">
        <f>INDEX(AirportPivot[AirportName],MATCH($N9524,AirportPivot[[AirportID]:[AirportID]],0))</f>
        <v>Newark Liberty International</v>
      </c>
      <c r="R9524">
        <f>INDEX(AirportPivot[Gates (number of available)],MATCH($N9524,AirportPivot[[AirportID]:[AirportID]],0))</f>
        <v>82</v>
      </c>
    </row>
    <row r="9525" spans="1:18" x14ac:dyDescent="0.25">
      <c r="A9525" s="3" t="s">
        <v>9557</v>
      </c>
      <c r="B9525" s="12">
        <v>42261</v>
      </c>
      <c r="C9525" s="4" t="s">
        <v>47</v>
      </c>
      <c r="D9525" s="4">
        <v>2</v>
      </c>
      <c r="E9525" s="4">
        <v>82</v>
      </c>
      <c r="F9525" s="5">
        <v>0.83333333333333337</v>
      </c>
      <c r="G9525" s="6">
        <v>250</v>
      </c>
      <c r="H9525" s="7">
        <v>45250</v>
      </c>
      <c r="I9525" s="7">
        <f>FlightsPivot[[#This Row],[Total Fare]]*10%</f>
        <v>4525</v>
      </c>
      <c r="J9525" s="7">
        <f>FlightsPivot[[#This Row],[Total Fare]]+FlightsPivot[[#This Row],[10% tax ]]</f>
        <v>49775</v>
      </c>
      <c r="K9525" s="4">
        <v>9</v>
      </c>
      <c r="L9525" s="4">
        <v>2015</v>
      </c>
      <c r="M9525" t="str">
        <f>INDEX(RoutesPivot[DepAirport],MATCH($C9525,RoutesPivot[[RouteID]:[RouteID]],0))</f>
        <v>ORD</v>
      </c>
      <c r="N9525" t="str">
        <f>INDEX(RoutesPivot[AirportID],MATCH($C9525,RoutesPivot[[RouteID]:[RouteID]],0))</f>
        <v>PHX</v>
      </c>
      <c r="O9525">
        <f>INDEX(RoutesPivot[Distance],MATCH($C9525,RoutesPivot[[RouteID]:[RouteID]],0))</f>
        <v>1200</v>
      </c>
      <c r="P9525">
        <f>INDEX(RoutesPivot[ListPrice],MATCH($C9525,RoutesPivot[[RouteID]:[RouteID]],0))</f>
        <v>250</v>
      </c>
      <c r="Q9525" t="str">
        <f>INDEX(AirportPivot[AirportName],MATCH($N9525,AirportPivot[[AirportID]:[AirportID]],0))</f>
        <v>Phoenix Sky Harbor International</v>
      </c>
      <c r="R9525">
        <f>INDEX(AirportPivot[Gates (number of available)],MATCH($N9525,AirportPivot[[AirportID]:[AirportID]],0))</f>
        <v>60</v>
      </c>
    </row>
    <row r="9526" spans="1:18" x14ac:dyDescent="0.25">
      <c r="A9526" s="3" t="s">
        <v>9558</v>
      </c>
      <c r="B9526" s="12">
        <v>41804</v>
      </c>
      <c r="C9526" s="4" t="s">
        <v>70</v>
      </c>
      <c r="D9526" s="4">
        <v>2.2000000000000002</v>
      </c>
      <c r="E9526" s="4">
        <v>160</v>
      </c>
      <c r="F9526" s="5">
        <v>0.8125</v>
      </c>
      <c r="G9526" s="6">
        <v>302.5</v>
      </c>
      <c r="H9526" s="7">
        <v>49912.5</v>
      </c>
      <c r="I9526" s="7">
        <f>FlightsPivot[[#This Row],[Total Fare]]*10%</f>
        <v>4991.25</v>
      </c>
      <c r="J9526" s="7">
        <f>FlightsPivot[[#This Row],[Total Fare]]+FlightsPivot[[#This Row],[10% tax ]]</f>
        <v>54903.75</v>
      </c>
      <c r="K9526" s="4">
        <v>6</v>
      </c>
      <c r="L9526" s="4">
        <v>2014</v>
      </c>
      <c r="M9526" t="str">
        <f>INDEX(RoutesPivot[DepAirport],MATCH($C9526,RoutesPivot[[RouteID]:[RouteID]],0))</f>
        <v>ORD</v>
      </c>
      <c r="N9526" t="str">
        <f>INDEX(RoutesPivot[AirportID],MATCH($C9526,RoutesPivot[[RouteID]:[RouteID]],0))</f>
        <v>LAS</v>
      </c>
      <c r="O9526">
        <f>INDEX(RoutesPivot[Distance],MATCH($C9526,RoutesPivot[[RouteID]:[RouteID]],0))</f>
        <v>1100</v>
      </c>
      <c r="P9526">
        <f>INDEX(RoutesPivot[ListPrice],MATCH($C9526,RoutesPivot[[RouteID]:[RouteID]],0))</f>
        <v>275</v>
      </c>
      <c r="Q9526" t="str">
        <f>INDEX(AirportPivot[AirportName],MATCH($N9526,AirportPivot[[AirportID]:[AirportID]],0))</f>
        <v>McCarran International</v>
      </c>
      <c r="R9526">
        <f>INDEX(AirportPivot[Gates (number of available)],MATCH($N9526,AirportPivot[[AirportID]:[AirportID]],0))</f>
        <v>68</v>
      </c>
    </row>
    <row r="9527" spans="1:18" x14ac:dyDescent="0.25">
      <c r="A9527" s="3" t="s">
        <v>9559</v>
      </c>
      <c r="B9527" s="12">
        <v>42273</v>
      </c>
      <c r="C9527" s="4" t="s">
        <v>805</v>
      </c>
      <c r="D9527" s="4">
        <v>2.2000000000000002</v>
      </c>
      <c r="E9527" s="4">
        <v>70</v>
      </c>
      <c r="F9527" s="5">
        <v>0.79166666666666663</v>
      </c>
      <c r="G9527" s="6">
        <v>290</v>
      </c>
      <c r="H9527" s="7">
        <v>52490</v>
      </c>
      <c r="I9527" s="7">
        <f>FlightsPivot[[#This Row],[Total Fare]]*10%</f>
        <v>5249</v>
      </c>
      <c r="J9527" s="7">
        <f>FlightsPivot[[#This Row],[Total Fare]]+FlightsPivot[[#This Row],[10% tax ]]</f>
        <v>57739</v>
      </c>
      <c r="K9527" s="4">
        <v>9</v>
      </c>
      <c r="L9527" s="4">
        <v>2015</v>
      </c>
      <c r="M9527" t="str">
        <f>INDEX(RoutesPivot[DepAirport],MATCH($C9527,RoutesPivot[[RouteID]:[RouteID]],0))</f>
        <v>ORD</v>
      </c>
      <c r="N9527" t="str">
        <f>INDEX(RoutesPivot[AirportID],MATCH($C9527,RoutesPivot[[RouteID]:[RouteID]],0))</f>
        <v>SLC</v>
      </c>
      <c r="O9527">
        <f>INDEX(RoutesPivot[Distance],MATCH($C9527,RoutesPivot[[RouteID]:[RouteID]],0))</f>
        <v>1000</v>
      </c>
      <c r="P9527">
        <f>INDEX(RoutesPivot[ListPrice],MATCH($C9527,RoutesPivot[[RouteID]:[RouteID]],0))</f>
        <v>290</v>
      </c>
      <c r="Q9527" t="str">
        <f>INDEX(AirportPivot[AirportName],MATCH($N9527,AirportPivot[[AirportID]:[AirportID]],0))</f>
        <v>Salt Lake City International</v>
      </c>
      <c r="R9527">
        <f>INDEX(AirportPivot[Gates (number of available)],MATCH($N9527,AirportPivot[[AirportID]:[AirportID]],0))</f>
        <v>54</v>
      </c>
    </row>
    <row r="9528" spans="1:18" x14ac:dyDescent="0.25">
      <c r="A9528" s="3" t="s">
        <v>9560</v>
      </c>
      <c r="B9528" s="12">
        <v>41799</v>
      </c>
      <c r="C9528" s="4" t="s">
        <v>27</v>
      </c>
      <c r="D9528" s="4">
        <v>8.1</v>
      </c>
      <c r="E9528" s="4">
        <v>117</v>
      </c>
      <c r="F9528" s="5">
        <v>0.79166666666666663</v>
      </c>
      <c r="G9528" s="6">
        <v>220</v>
      </c>
      <c r="H9528" s="7">
        <v>40700</v>
      </c>
      <c r="I9528" s="7">
        <f>FlightsPivot[[#This Row],[Total Fare]]*10%</f>
        <v>4070</v>
      </c>
      <c r="J9528" s="7">
        <f>FlightsPivot[[#This Row],[Total Fare]]+FlightsPivot[[#This Row],[10% tax ]]</f>
        <v>44770</v>
      </c>
      <c r="K9528" s="4">
        <v>6</v>
      </c>
      <c r="L9528" s="4">
        <v>2014</v>
      </c>
      <c r="M9528" t="str">
        <f>INDEX(RoutesPivot[DepAirport],MATCH($C9528,RoutesPivot[[RouteID]:[RouteID]],0))</f>
        <v>ORD</v>
      </c>
      <c r="N9528" t="str">
        <f>INDEX(RoutesPivot[AirportID],MATCH($C9528,RoutesPivot[[RouteID]:[RouteID]],0))</f>
        <v>ATL</v>
      </c>
      <c r="O9528">
        <f>INDEX(RoutesPivot[Distance],MATCH($C9528,RoutesPivot[[RouteID]:[RouteID]],0))</f>
        <v>510</v>
      </c>
      <c r="P9528">
        <f>INDEX(RoutesPivot[ListPrice],MATCH($C9528,RoutesPivot[[RouteID]:[RouteID]],0))</f>
        <v>200</v>
      </c>
      <c r="Q9528" t="str">
        <f>INDEX(AirportPivot[AirportName],MATCH($N9528,AirportPivot[[AirportID]:[AirportID]],0))</f>
        <v>Hartsfield-Jackson Atlanta International</v>
      </c>
      <c r="R9528">
        <f>INDEX(AirportPivot[Gates (number of available)],MATCH($N9528,AirportPivot[[AirportID]:[AirportID]],0))</f>
        <v>100</v>
      </c>
    </row>
    <row r="9529" spans="1:18" x14ac:dyDescent="0.25">
      <c r="A9529" s="3" t="s">
        <v>9561</v>
      </c>
      <c r="B9529" s="12">
        <v>41746</v>
      </c>
      <c r="C9529" s="4" t="s">
        <v>21</v>
      </c>
      <c r="D9529" s="4">
        <v>2.6</v>
      </c>
      <c r="E9529" s="4">
        <v>136</v>
      </c>
      <c r="F9529" s="5">
        <v>0.75</v>
      </c>
      <c r="G9529" s="6">
        <v>125</v>
      </c>
      <c r="H9529" s="7">
        <v>23125</v>
      </c>
      <c r="I9529" s="7">
        <f>FlightsPivot[[#This Row],[Total Fare]]*10%</f>
        <v>2312.5</v>
      </c>
      <c r="J9529" s="7">
        <f>FlightsPivot[[#This Row],[Total Fare]]+FlightsPivot[[#This Row],[10% tax ]]</f>
        <v>25437.5</v>
      </c>
      <c r="K9529" s="4">
        <v>4</v>
      </c>
      <c r="L9529" s="4">
        <v>2014</v>
      </c>
      <c r="M9529" t="str">
        <f>INDEX(RoutesPivot[DepAirport],MATCH($C9529,RoutesPivot[[RouteID]:[RouteID]],0))</f>
        <v>ORD</v>
      </c>
      <c r="N9529" t="str">
        <f>INDEX(RoutesPivot[AirportID],MATCH($C9529,RoutesPivot[[RouteID]:[RouteID]],0))</f>
        <v>CLT</v>
      </c>
      <c r="O9529">
        <f>INDEX(RoutesPivot[Distance],MATCH($C9529,RoutesPivot[[RouteID]:[RouteID]],0))</f>
        <v>700</v>
      </c>
      <c r="P9529">
        <f>INDEX(RoutesPivot[ListPrice],MATCH($C9529,RoutesPivot[[RouteID]:[RouteID]],0))</f>
        <v>125</v>
      </c>
      <c r="Q9529" t="str">
        <f>INDEX(AirportPivot[AirportName],MATCH($N9529,AirportPivot[[AirportID]:[AirportID]],0))</f>
        <v>Charlotte/Douglas International</v>
      </c>
      <c r="R9529">
        <f>INDEX(AirportPivot[Gates (number of available)],MATCH($N9529,AirportPivot[[AirportID]:[AirportID]],0))</f>
        <v>65</v>
      </c>
    </row>
    <row r="9530" spans="1:18" x14ac:dyDescent="0.25">
      <c r="A9530" s="3" t="s">
        <v>9562</v>
      </c>
      <c r="B9530" s="12">
        <v>42340</v>
      </c>
      <c r="C9530" s="4" t="s">
        <v>33</v>
      </c>
      <c r="D9530" s="4">
        <v>1.5</v>
      </c>
      <c r="E9530" s="4">
        <v>125</v>
      </c>
      <c r="F9530" s="5">
        <v>0.83333333333333337</v>
      </c>
      <c r="G9530" s="6">
        <v>375</v>
      </c>
      <c r="H9530" s="7">
        <v>69375</v>
      </c>
      <c r="I9530" s="7">
        <f>FlightsPivot[[#This Row],[Total Fare]]*10%</f>
        <v>6937.5</v>
      </c>
      <c r="J9530" s="7">
        <f>FlightsPivot[[#This Row],[Total Fare]]+FlightsPivot[[#This Row],[10% tax ]]</f>
        <v>76312.5</v>
      </c>
      <c r="K9530" s="4">
        <v>12</v>
      </c>
      <c r="L9530" s="4">
        <v>2015</v>
      </c>
      <c r="M9530" t="str">
        <f>INDEX(RoutesPivot[DepAirport],MATCH($C9530,RoutesPivot[[RouteID]:[RouteID]],0))</f>
        <v>ORD</v>
      </c>
      <c r="N9530" t="str">
        <f>INDEX(RoutesPivot[AirportID],MATCH($C9530,RoutesPivot[[RouteID]:[RouteID]],0))</f>
        <v>SFO</v>
      </c>
      <c r="O9530">
        <f>INDEX(RoutesPivot[Distance],MATCH($C9530,RoutesPivot[[RouteID]:[RouteID]],0))</f>
        <v>1600</v>
      </c>
      <c r="P9530">
        <f>INDEX(RoutesPivot[ListPrice],MATCH($C9530,RoutesPivot[[RouteID]:[RouteID]],0))</f>
        <v>375</v>
      </c>
      <c r="Q9530" t="str">
        <f>INDEX(AirportPivot[AirportName],MATCH($N9530,AirportPivot[[AirportID]:[AirportID]],0))</f>
        <v>San Francisco International</v>
      </c>
      <c r="R9530">
        <f>INDEX(AirportPivot[Gates (number of available)],MATCH($N9530,AirportPivot[[AirportID]:[AirportID]],0))</f>
        <v>70</v>
      </c>
    </row>
    <row r="9531" spans="1:18" x14ac:dyDescent="0.25">
      <c r="A9531" s="3" t="s">
        <v>9563</v>
      </c>
      <c r="B9531" s="12">
        <v>42334</v>
      </c>
      <c r="C9531" s="4" t="s">
        <v>23</v>
      </c>
      <c r="D9531" s="4">
        <v>6.8</v>
      </c>
      <c r="E9531" s="4">
        <v>87</v>
      </c>
      <c r="F9531" s="5">
        <v>0.60416666666666663</v>
      </c>
      <c r="G9531" s="6">
        <v>450</v>
      </c>
      <c r="H9531" s="7">
        <v>81450</v>
      </c>
      <c r="I9531" s="7">
        <f>FlightsPivot[[#This Row],[Total Fare]]*10%</f>
        <v>8145</v>
      </c>
      <c r="J9531" s="7">
        <f>FlightsPivot[[#This Row],[Total Fare]]+FlightsPivot[[#This Row],[10% tax ]]</f>
        <v>89595</v>
      </c>
      <c r="K9531" s="4">
        <v>11</v>
      </c>
      <c r="L9531" s="4">
        <v>2015</v>
      </c>
      <c r="M9531" t="str">
        <f>INDEX(RoutesPivot[DepAirport],MATCH($C9531,RoutesPivot[[RouteID]:[RouteID]],0))</f>
        <v>ORD</v>
      </c>
      <c r="N9531" t="str">
        <f>INDEX(RoutesPivot[AirportID],MATCH($C9531,RoutesPivot[[RouteID]:[RouteID]],0))</f>
        <v>DEN</v>
      </c>
      <c r="O9531">
        <f>INDEX(RoutesPivot[Distance],MATCH($C9531,RoutesPivot[[RouteID]:[RouteID]],0))</f>
        <v>800</v>
      </c>
      <c r="P9531">
        <f>INDEX(RoutesPivot[ListPrice],MATCH($C9531,RoutesPivot[[RouteID]:[RouteID]],0))</f>
        <v>300</v>
      </c>
      <c r="Q9531" t="str">
        <f>INDEX(AirportPivot[AirportName],MATCH($N9531,AirportPivot[[AirportID]:[AirportID]],0))</f>
        <v>Denver International</v>
      </c>
      <c r="R9531">
        <f>INDEX(AirportPivot[Gates (number of available)],MATCH($N9531,AirportPivot[[AirportID]:[AirportID]],0))</f>
        <v>75</v>
      </c>
    </row>
    <row r="9532" spans="1:18" x14ac:dyDescent="0.25">
      <c r="A9532" s="3" t="s">
        <v>9564</v>
      </c>
      <c r="B9532" s="12">
        <v>42354</v>
      </c>
      <c r="C9532" s="4" t="s">
        <v>98</v>
      </c>
      <c r="D9532" s="4">
        <v>2.5</v>
      </c>
      <c r="E9532" s="4">
        <v>77</v>
      </c>
      <c r="F9532" s="5">
        <v>0.77083333333333337</v>
      </c>
      <c r="G9532" s="6">
        <v>275</v>
      </c>
      <c r="H9532" s="7">
        <v>49775</v>
      </c>
      <c r="I9532" s="7">
        <f>FlightsPivot[[#This Row],[Total Fare]]*10%</f>
        <v>4977.5</v>
      </c>
      <c r="J9532" s="7">
        <f>FlightsPivot[[#This Row],[Total Fare]]+FlightsPivot[[#This Row],[10% tax ]]</f>
        <v>54752.5</v>
      </c>
      <c r="K9532" s="4">
        <v>12</v>
      </c>
      <c r="L9532" s="4">
        <v>2015</v>
      </c>
      <c r="M9532" t="str">
        <f>INDEX(RoutesPivot[DepAirport],MATCH($C9532,RoutesPivot[[RouteID]:[RouteID]],0))</f>
        <v>ORD</v>
      </c>
      <c r="N9532" t="str">
        <f>INDEX(RoutesPivot[AirportID],MATCH($C9532,RoutesPivot[[RouteID]:[RouteID]],0))</f>
        <v>PHL</v>
      </c>
      <c r="O9532">
        <f>INDEX(RoutesPivot[Distance],MATCH($C9532,RoutesPivot[[RouteID]:[RouteID]],0))</f>
        <v>580</v>
      </c>
      <c r="P9532">
        <f>INDEX(RoutesPivot[ListPrice],MATCH($C9532,RoutesPivot[[RouteID]:[RouteID]],0))</f>
        <v>275</v>
      </c>
      <c r="Q9532" t="str">
        <f>INDEX(AirportPivot[AirportName],MATCH($N9532,AirportPivot[[AirportID]:[AirportID]],0))</f>
        <v>Philadelphia International</v>
      </c>
      <c r="R9532">
        <f>INDEX(AirportPivot[Gates (number of available)],MATCH($N9532,AirportPivot[[AirportID]:[AirportID]],0))</f>
        <v>89</v>
      </c>
    </row>
    <row r="9533" spans="1:18" x14ac:dyDescent="0.25">
      <c r="A9533" s="3" t="s">
        <v>9565</v>
      </c>
      <c r="B9533" s="12">
        <v>42242</v>
      </c>
      <c r="C9533" s="4" t="s">
        <v>30</v>
      </c>
      <c r="D9533" s="4">
        <v>2.6</v>
      </c>
      <c r="E9533" s="4">
        <v>16</v>
      </c>
      <c r="F9533" s="5">
        <v>0.875</v>
      </c>
      <c r="G9533" s="6">
        <v>275</v>
      </c>
      <c r="H9533" s="7">
        <v>50875</v>
      </c>
      <c r="I9533" s="7">
        <f>FlightsPivot[[#This Row],[Total Fare]]*10%</f>
        <v>5087.5</v>
      </c>
      <c r="J9533" s="7">
        <f>FlightsPivot[[#This Row],[Total Fare]]+FlightsPivot[[#This Row],[10% tax ]]</f>
        <v>55962.5</v>
      </c>
      <c r="K9533" s="4">
        <v>8</v>
      </c>
      <c r="L9533" s="4">
        <v>2015</v>
      </c>
      <c r="M9533" t="str">
        <f>INDEX(RoutesPivot[DepAirport],MATCH($C9533,RoutesPivot[[RouteID]:[RouteID]],0))</f>
        <v>ORD</v>
      </c>
      <c r="N9533" t="str">
        <f>INDEX(RoutesPivot[AirportID],MATCH($C9533,RoutesPivot[[RouteID]:[RouteID]],0))</f>
        <v>MCO</v>
      </c>
      <c r="O9533">
        <f>INDEX(RoutesPivot[Distance],MATCH($C9533,RoutesPivot[[RouteID]:[RouteID]],0))</f>
        <v>850</v>
      </c>
      <c r="P9533">
        <f>INDEX(RoutesPivot[ListPrice],MATCH($C9533,RoutesPivot[[RouteID]:[RouteID]],0))</f>
        <v>250</v>
      </c>
      <c r="Q9533" t="str">
        <f>INDEX(AirportPivot[AirportName],MATCH($N9533,AirportPivot[[AirportID]:[AirportID]],0))</f>
        <v>Orlando International</v>
      </c>
      <c r="R9533">
        <f>INDEX(AirportPivot[Gates (number of available)],MATCH($N9533,AirportPivot[[AirportID]:[AirportID]],0))</f>
        <v>67</v>
      </c>
    </row>
    <row r="9534" spans="1:18" x14ac:dyDescent="0.25">
      <c r="A9534" s="3" t="s">
        <v>9566</v>
      </c>
      <c r="B9534" s="12">
        <v>42199</v>
      </c>
      <c r="C9534" s="4" t="s">
        <v>13</v>
      </c>
      <c r="D9534" s="4">
        <v>1.7</v>
      </c>
      <c r="E9534" s="4">
        <v>10</v>
      </c>
      <c r="F9534" s="5">
        <v>0.83333333333333337</v>
      </c>
      <c r="G9534" s="6">
        <v>275</v>
      </c>
      <c r="H9534" s="7">
        <v>50875</v>
      </c>
      <c r="I9534" s="7">
        <f>FlightsPivot[[#This Row],[Total Fare]]*10%</f>
        <v>5087.5</v>
      </c>
      <c r="J9534" s="7">
        <f>FlightsPivot[[#This Row],[Total Fare]]+FlightsPivot[[#This Row],[10% tax ]]</f>
        <v>55962.5</v>
      </c>
      <c r="K9534" s="4">
        <v>7</v>
      </c>
      <c r="L9534" s="4">
        <v>2015</v>
      </c>
      <c r="M9534" t="str">
        <f>INDEX(RoutesPivot[DepAirport],MATCH($C9534,RoutesPivot[[RouteID]:[RouteID]],0))</f>
        <v>ORD</v>
      </c>
      <c r="N9534" t="str">
        <f>INDEX(RoutesPivot[AirportID],MATCH($C9534,RoutesPivot[[RouteID]:[RouteID]],0))</f>
        <v>JFK</v>
      </c>
      <c r="O9534">
        <f>INDEX(RoutesPivot[Distance],MATCH($C9534,RoutesPivot[[RouteID]:[RouteID]],0))</f>
        <v>619</v>
      </c>
      <c r="P9534">
        <f>INDEX(RoutesPivot[ListPrice],MATCH($C9534,RoutesPivot[[RouteID]:[RouteID]],0))</f>
        <v>250</v>
      </c>
      <c r="Q9534" t="str">
        <f>INDEX(AirportPivot[AirportName],MATCH($N9534,AirportPivot[[AirportID]:[AirportID]],0))</f>
        <v>John F Kennedy International</v>
      </c>
      <c r="R9534">
        <f>INDEX(AirportPivot[Gates (number of available)],MATCH($N9534,AirportPivot[[AirportID]:[AirportID]],0))</f>
        <v>120</v>
      </c>
    </row>
    <row r="9535" spans="1:18" x14ac:dyDescent="0.25">
      <c r="A9535" s="3" t="s">
        <v>9567</v>
      </c>
      <c r="B9535" s="12">
        <v>41724</v>
      </c>
      <c r="C9535" s="4" t="s">
        <v>25</v>
      </c>
      <c r="D9535" s="4">
        <v>2.2999999999999998</v>
      </c>
      <c r="E9535" s="4">
        <v>23</v>
      </c>
      <c r="F9535" s="5">
        <v>0.5</v>
      </c>
      <c r="G9535" s="6">
        <v>200</v>
      </c>
      <c r="H9535" s="7">
        <v>37000</v>
      </c>
      <c r="I9535" s="7">
        <f>FlightsPivot[[#This Row],[Total Fare]]*10%</f>
        <v>3700</v>
      </c>
      <c r="J9535" s="7">
        <f>FlightsPivot[[#This Row],[Total Fare]]+FlightsPivot[[#This Row],[10% tax ]]</f>
        <v>40700</v>
      </c>
      <c r="K9535" s="4">
        <v>3</v>
      </c>
      <c r="L9535" s="4">
        <v>2014</v>
      </c>
      <c r="M9535" t="str">
        <f>INDEX(RoutesPivot[DepAirport],MATCH($C9535,RoutesPivot[[RouteID]:[RouteID]],0))</f>
        <v>ORD</v>
      </c>
      <c r="N9535" t="str">
        <f>INDEX(RoutesPivot[AirportID],MATCH($C9535,RoutesPivot[[RouteID]:[RouteID]],0))</f>
        <v>DFW</v>
      </c>
      <c r="O9535">
        <f>INDEX(RoutesPivot[Distance],MATCH($C9535,RoutesPivot[[RouteID]:[RouteID]],0))</f>
        <v>700</v>
      </c>
      <c r="P9535">
        <f>INDEX(RoutesPivot[ListPrice],MATCH($C9535,RoutesPivot[[RouteID]:[RouteID]],0))</f>
        <v>200</v>
      </c>
      <c r="Q9535" t="str">
        <f>INDEX(AirportPivot[AirportName],MATCH($N9535,AirportPivot[[AirportID]:[AirportID]],0))</f>
        <v>Dallas/Fort Worth International</v>
      </c>
      <c r="R9535">
        <f>INDEX(AirportPivot[Gates (number of available)],MATCH($N9535,AirportPivot[[AirportID]:[AirportID]],0))</f>
        <v>130</v>
      </c>
    </row>
    <row r="9536" spans="1:18" x14ac:dyDescent="0.25">
      <c r="A9536" s="3" t="s">
        <v>9568</v>
      </c>
      <c r="B9536" s="12">
        <v>41816</v>
      </c>
      <c r="C9536" s="4" t="s">
        <v>19</v>
      </c>
      <c r="D9536" s="4">
        <v>2.2999999999999998</v>
      </c>
      <c r="E9536" s="4">
        <v>118</v>
      </c>
      <c r="F9536" s="5">
        <v>0.33333333333333331</v>
      </c>
      <c r="G9536" s="6">
        <v>220</v>
      </c>
      <c r="H9536" s="7">
        <v>40700</v>
      </c>
      <c r="I9536" s="7">
        <f>FlightsPivot[[#This Row],[Total Fare]]*10%</f>
        <v>4070</v>
      </c>
      <c r="J9536" s="7">
        <f>FlightsPivot[[#This Row],[Total Fare]]+FlightsPivot[[#This Row],[10% tax ]]</f>
        <v>44770</v>
      </c>
      <c r="K9536" s="4">
        <v>6</v>
      </c>
      <c r="L9536" s="4">
        <v>2014</v>
      </c>
      <c r="M9536" t="str">
        <f>INDEX(RoutesPivot[DepAirport],MATCH($C9536,RoutesPivot[[RouteID]:[RouteID]],0))</f>
        <v>ORD</v>
      </c>
      <c r="N9536" t="str">
        <f>INDEX(RoutesPivot[AirportID],MATCH($C9536,RoutesPivot[[RouteID]:[RouteID]],0))</f>
        <v>IAH</v>
      </c>
      <c r="O9536">
        <f>INDEX(RoutesPivot[Distance],MATCH($C9536,RoutesPivot[[RouteID]:[RouteID]],0))</f>
        <v>800</v>
      </c>
      <c r="P9536">
        <f>INDEX(RoutesPivot[ListPrice],MATCH($C9536,RoutesPivot[[RouteID]:[RouteID]],0))</f>
        <v>200</v>
      </c>
      <c r="Q9536" t="str">
        <f>INDEX(AirportPivot[AirportName],MATCH($N9536,AirportPivot[[AirportID]:[AirportID]],0))</f>
        <v>George Bush Intercontinental/Houston</v>
      </c>
      <c r="R9536">
        <f>INDEX(AirportPivot[Gates (number of available)],MATCH($N9536,AirportPivot[[AirportID]:[AirportID]],0))</f>
        <v>80</v>
      </c>
    </row>
    <row r="9537" spans="1:18" x14ac:dyDescent="0.25">
      <c r="A9537" s="3" t="s">
        <v>9569</v>
      </c>
      <c r="B9537" s="12">
        <v>41932</v>
      </c>
      <c r="C9537" s="4" t="s">
        <v>15</v>
      </c>
      <c r="D9537" s="4">
        <v>2.2999999999999998</v>
      </c>
      <c r="E9537" s="4">
        <v>76</v>
      </c>
      <c r="F9537" s="5">
        <v>0.66666666666666663</v>
      </c>
      <c r="G9537" s="6">
        <v>225</v>
      </c>
      <c r="H9537" s="7">
        <v>40725</v>
      </c>
      <c r="I9537" s="7">
        <f>FlightsPivot[[#This Row],[Total Fare]]*10%</f>
        <v>4072.5</v>
      </c>
      <c r="J9537" s="7">
        <f>FlightsPivot[[#This Row],[Total Fare]]+FlightsPivot[[#This Row],[10% tax ]]</f>
        <v>44797.5</v>
      </c>
      <c r="K9537" s="4">
        <v>10</v>
      </c>
      <c r="L9537" s="4">
        <v>2014</v>
      </c>
      <c r="M9537" t="str">
        <f>INDEX(RoutesPivot[DepAirport],MATCH($C9537,RoutesPivot[[RouteID]:[RouteID]],0))</f>
        <v>ORD</v>
      </c>
      <c r="N9537" t="str">
        <f>INDEX(RoutesPivot[AirportID],MATCH($C9537,RoutesPivot[[RouteID]:[RouteID]],0))</f>
        <v>EWR</v>
      </c>
      <c r="O9537">
        <f>INDEX(RoutesPivot[Distance],MATCH($C9537,RoutesPivot[[RouteID]:[RouteID]],0))</f>
        <v>600</v>
      </c>
      <c r="P9537">
        <f>INDEX(RoutesPivot[ListPrice],MATCH($C9537,RoutesPivot[[RouteID]:[RouteID]],0))</f>
        <v>225</v>
      </c>
      <c r="Q9537" t="str">
        <f>INDEX(AirportPivot[AirportName],MATCH($N9537,AirportPivot[[AirportID]:[AirportID]],0))</f>
        <v>Newark Liberty International</v>
      </c>
      <c r="R9537">
        <f>INDEX(AirportPivot[Gates (number of available)],MATCH($N9537,AirportPivot[[AirportID]:[AirportID]],0))</f>
        <v>82</v>
      </c>
    </row>
    <row r="9538" spans="1:18" x14ac:dyDescent="0.25">
      <c r="A9538" s="3" t="s">
        <v>9570</v>
      </c>
      <c r="B9538" s="12">
        <v>41756</v>
      </c>
      <c r="C9538" s="4" t="s">
        <v>70</v>
      </c>
      <c r="D9538" s="4">
        <v>2.8</v>
      </c>
      <c r="E9538" s="4">
        <v>50</v>
      </c>
      <c r="F9538" s="5">
        <v>0.3125</v>
      </c>
      <c r="G9538" s="6">
        <v>275</v>
      </c>
      <c r="H9538" s="7">
        <v>45375</v>
      </c>
      <c r="I9538" s="7">
        <f>FlightsPivot[[#This Row],[Total Fare]]*10%</f>
        <v>4537.5</v>
      </c>
      <c r="J9538" s="7">
        <f>FlightsPivot[[#This Row],[Total Fare]]+FlightsPivot[[#This Row],[10% tax ]]</f>
        <v>49912.5</v>
      </c>
      <c r="K9538" s="4">
        <v>4</v>
      </c>
      <c r="L9538" s="4">
        <v>2014</v>
      </c>
      <c r="M9538" t="str">
        <f>INDEX(RoutesPivot[DepAirport],MATCH($C9538,RoutesPivot[[RouteID]:[RouteID]],0))</f>
        <v>ORD</v>
      </c>
      <c r="N9538" t="str">
        <f>INDEX(RoutesPivot[AirportID],MATCH($C9538,RoutesPivot[[RouteID]:[RouteID]],0))</f>
        <v>LAS</v>
      </c>
      <c r="O9538">
        <f>INDEX(RoutesPivot[Distance],MATCH($C9538,RoutesPivot[[RouteID]:[RouteID]],0))</f>
        <v>1100</v>
      </c>
      <c r="P9538">
        <f>INDEX(RoutesPivot[ListPrice],MATCH($C9538,RoutesPivot[[RouteID]:[RouteID]],0))</f>
        <v>275</v>
      </c>
      <c r="Q9538" t="str">
        <f>INDEX(AirportPivot[AirportName],MATCH($N9538,AirportPivot[[AirportID]:[AirportID]],0))</f>
        <v>McCarran International</v>
      </c>
      <c r="R9538">
        <f>INDEX(AirportPivot[Gates (number of available)],MATCH($N9538,AirportPivot[[AirportID]:[AirportID]],0))</f>
        <v>68</v>
      </c>
    </row>
    <row r="9539" spans="1:18" x14ac:dyDescent="0.25">
      <c r="A9539" s="3" t="s">
        <v>9571</v>
      </c>
      <c r="B9539" s="12">
        <v>41766</v>
      </c>
      <c r="C9539" s="4" t="s">
        <v>21</v>
      </c>
      <c r="D9539" s="4">
        <v>1.7</v>
      </c>
      <c r="E9539" s="4">
        <v>31</v>
      </c>
      <c r="F9539" s="5">
        <v>0.29166666666666669</v>
      </c>
      <c r="G9539" s="6">
        <v>125</v>
      </c>
      <c r="H9539" s="7">
        <v>23125</v>
      </c>
      <c r="I9539" s="7">
        <f>FlightsPivot[[#This Row],[Total Fare]]*10%</f>
        <v>2312.5</v>
      </c>
      <c r="J9539" s="7">
        <f>FlightsPivot[[#This Row],[Total Fare]]+FlightsPivot[[#This Row],[10% tax ]]</f>
        <v>25437.5</v>
      </c>
      <c r="K9539" s="4">
        <v>5</v>
      </c>
      <c r="L9539" s="4">
        <v>2014</v>
      </c>
      <c r="M9539" t="str">
        <f>INDEX(RoutesPivot[DepAirport],MATCH($C9539,RoutesPivot[[RouteID]:[RouteID]],0))</f>
        <v>ORD</v>
      </c>
      <c r="N9539" t="str">
        <f>INDEX(RoutesPivot[AirportID],MATCH($C9539,RoutesPivot[[RouteID]:[RouteID]],0))</f>
        <v>CLT</v>
      </c>
      <c r="O9539">
        <f>INDEX(RoutesPivot[Distance],MATCH($C9539,RoutesPivot[[RouteID]:[RouteID]],0))</f>
        <v>700</v>
      </c>
      <c r="P9539">
        <f>INDEX(RoutesPivot[ListPrice],MATCH($C9539,RoutesPivot[[RouteID]:[RouteID]],0))</f>
        <v>125</v>
      </c>
      <c r="Q9539" t="str">
        <f>INDEX(AirportPivot[AirportName],MATCH($N9539,AirportPivot[[AirportID]:[AirportID]],0))</f>
        <v>Charlotte/Douglas International</v>
      </c>
      <c r="R9539">
        <f>INDEX(AirportPivot[Gates (number of available)],MATCH($N9539,AirportPivot[[AirportID]:[AirportID]],0))</f>
        <v>65</v>
      </c>
    </row>
    <row r="9540" spans="1:18" x14ac:dyDescent="0.25">
      <c r="A9540" s="3" t="s">
        <v>9572</v>
      </c>
      <c r="B9540" s="12">
        <v>41847</v>
      </c>
      <c r="C9540" s="4" t="s">
        <v>15</v>
      </c>
      <c r="D9540" s="4">
        <v>0.8</v>
      </c>
      <c r="E9540" s="4">
        <v>176</v>
      </c>
      <c r="F9540" s="5">
        <v>0.79166666666666663</v>
      </c>
      <c r="G9540" s="6">
        <v>247.5</v>
      </c>
      <c r="H9540" s="7">
        <v>40837.5</v>
      </c>
      <c r="I9540" s="7">
        <f>FlightsPivot[[#This Row],[Total Fare]]*10%</f>
        <v>4083.75</v>
      </c>
      <c r="J9540" s="7">
        <f>FlightsPivot[[#This Row],[Total Fare]]+FlightsPivot[[#This Row],[10% tax ]]</f>
        <v>44921.25</v>
      </c>
      <c r="K9540" s="4">
        <v>7</v>
      </c>
      <c r="L9540" s="4">
        <v>2014</v>
      </c>
      <c r="M9540" t="str">
        <f>INDEX(RoutesPivot[DepAirport],MATCH($C9540,RoutesPivot[[RouteID]:[RouteID]],0))</f>
        <v>ORD</v>
      </c>
      <c r="N9540" t="str">
        <f>INDEX(RoutesPivot[AirportID],MATCH($C9540,RoutesPivot[[RouteID]:[RouteID]],0))</f>
        <v>EWR</v>
      </c>
      <c r="O9540">
        <f>INDEX(RoutesPivot[Distance],MATCH($C9540,RoutesPivot[[RouteID]:[RouteID]],0))</f>
        <v>600</v>
      </c>
      <c r="P9540">
        <f>INDEX(RoutesPivot[ListPrice],MATCH($C9540,RoutesPivot[[RouteID]:[RouteID]],0))</f>
        <v>225</v>
      </c>
      <c r="Q9540" t="str">
        <f>INDEX(AirportPivot[AirportName],MATCH($N9540,AirportPivot[[AirportID]:[AirportID]],0))</f>
        <v>Newark Liberty International</v>
      </c>
      <c r="R9540">
        <f>INDEX(AirportPivot[Gates (number of available)],MATCH($N9540,AirportPivot[[AirportID]:[AirportID]],0))</f>
        <v>82</v>
      </c>
    </row>
    <row r="9541" spans="1:18" x14ac:dyDescent="0.25">
      <c r="A9541" s="3" t="s">
        <v>9573</v>
      </c>
      <c r="B9541" s="12">
        <v>42204</v>
      </c>
      <c r="C9541" s="4" t="s">
        <v>805</v>
      </c>
      <c r="D9541" s="4">
        <v>2.5</v>
      </c>
      <c r="E9541" s="4">
        <v>123</v>
      </c>
      <c r="F9541" s="5">
        <v>0.60416666666666663</v>
      </c>
      <c r="G9541" s="6">
        <v>319</v>
      </c>
      <c r="H9541" s="7">
        <v>59015</v>
      </c>
      <c r="I9541" s="7">
        <f>FlightsPivot[[#This Row],[Total Fare]]*10%</f>
        <v>5901.5</v>
      </c>
      <c r="J9541" s="7">
        <f>FlightsPivot[[#This Row],[Total Fare]]+FlightsPivot[[#This Row],[10% tax ]]</f>
        <v>64916.5</v>
      </c>
      <c r="K9541" s="4">
        <v>7</v>
      </c>
      <c r="L9541" s="4">
        <v>2015</v>
      </c>
      <c r="M9541" t="str">
        <f>INDEX(RoutesPivot[DepAirport],MATCH($C9541,RoutesPivot[[RouteID]:[RouteID]],0))</f>
        <v>ORD</v>
      </c>
      <c r="N9541" t="str">
        <f>INDEX(RoutesPivot[AirportID],MATCH($C9541,RoutesPivot[[RouteID]:[RouteID]],0))</f>
        <v>SLC</v>
      </c>
      <c r="O9541">
        <f>INDEX(RoutesPivot[Distance],MATCH($C9541,RoutesPivot[[RouteID]:[RouteID]],0))</f>
        <v>1000</v>
      </c>
      <c r="P9541">
        <f>INDEX(RoutesPivot[ListPrice],MATCH($C9541,RoutesPivot[[RouteID]:[RouteID]],0))</f>
        <v>290</v>
      </c>
      <c r="Q9541" t="str">
        <f>INDEX(AirportPivot[AirportName],MATCH($N9541,AirportPivot[[AirportID]:[AirportID]],0))</f>
        <v>Salt Lake City International</v>
      </c>
      <c r="R9541">
        <f>INDEX(AirportPivot[Gates (number of available)],MATCH($N9541,AirportPivot[[AirportID]:[AirportID]],0))</f>
        <v>54</v>
      </c>
    </row>
    <row r="9542" spans="1:18" x14ac:dyDescent="0.25">
      <c r="A9542" s="3" t="s">
        <v>9574</v>
      </c>
      <c r="B9542" s="12">
        <v>41854</v>
      </c>
      <c r="C9542" s="4" t="s">
        <v>27</v>
      </c>
      <c r="D9542" s="4">
        <v>11.3</v>
      </c>
      <c r="E9542" s="4">
        <v>202</v>
      </c>
      <c r="F9542" s="5">
        <v>0.83333333333333337</v>
      </c>
      <c r="G9542" s="6">
        <v>220</v>
      </c>
      <c r="H9542" s="7">
        <v>36300</v>
      </c>
      <c r="I9542" s="7">
        <f>FlightsPivot[[#This Row],[Total Fare]]*10%</f>
        <v>3630</v>
      </c>
      <c r="J9542" s="7">
        <f>FlightsPivot[[#This Row],[Total Fare]]+FlightsPivot[[#This Row],[10% tax ]]</f>
        <v>39930</v>
      </c>
      <c r="K9542" s="4">
        <v>8</v>
      </c>
      <c r="L9542" s="4">
        <v>2014</v>
      </c>
      <c r="M9542" t="str">
        <f>INDEX(RoutesPivot[DepAirport],MATCH($C9542,RoutesPivot[[RouteID]:[RouteID]],0))</f>
        <v>ORD</v>
      </c>
      <c r="N9542" t="str">
        <f>INDEX(RoutesPivot[AirportID],MATCH($C9542,RoutesPivot[[RouteID]:[RouteID]],0))</f>
        <v>ATL</v>
      </c>
      <c r="O9542">
        <f>INDEX(RoutesPivot[Distance],MATCH($C9542,RoutesPivot[[RouteID]:[RouteID]],0))</f>
        <v>510</v>
      </c>
      <c r="P9542">
        <f>INDEX(RoutesPivot[ListPrice],MATCH($C9542,RoutesPivot[[RouteID]:[RouteID]],0))</f>
        <v>200</v>
      </c>
      <c r="Q9542" t="str">
        <f>INDEX(AirportPivot[AirportName],MATCH($N9542,AirportPivot[[AirportID]:[AirportID]],0))</f>
        <v>Hartsfield-Jackson Atlanta International</v>
      </c>
      <c r="R9542">
        <f>INDEX(AirportPivot[Gates (number of available)],MATCH($N9542,AirportPivot[[AirportID]:[AirportID]],0))</f>
        <v>100</v>
      </c>
    </row>
    <row r="9543" spans="1:18" x14ac:dyDescent="0.25">
      <c r="A9543" s="3" t="s">
        <v>9575</v>
      </c>
      <c r="B9543" s="12">
        <v>41723</v>
      </c>
      <c r="C9543" s="4" t="s">
        <v>21</v>
      </c>
      <c r="D9543" s="4">
        <v>2.2999999999999998</v>
      </c>
      <c r="E9543" s="4">
        <v>98</v>
      </c>
      <c r="F9543" s="5">
        <v>0.33333333333333331</v>
      </c>
      <c r="G9543" s="6">
        <v>125</v>
      </c>
      <c r="H9543" s="7">
        <v>23125</v>
      </c>
      <c r="I9543" s="7">
        <f>FlightsPivot[[#This Row],[Total Fare]]*10%</f>
        <v>2312.5</v>
      </c>
      <c r="J9543" s="7">
        <f>FlightsPivot[[#This Row],[Total Fare]]+FlightsPivot[[#This Row],[10% tax ]]</f>
        <v>25437.5</v>
      </c>
      <c r="K9543" s="4">
        <v>3</v>
      </c>
      <c r="L9543" s="4">
        <v>2014</v>
      </c>
      <c r="M9543" t="str">
        <f>INDEX(RoutesPivot[DepAirport],MATCH($C9543,RoutesPivot[[RouteID]:[RouteID]],0))</f>
        <v>ORD</v>
      </c>
      <c r="N9543" t="str">
        <f>INDEX(RoutesPivot[AirportID],MATCH($C9543,RoutesPivot[[RouteID]:[RouteID]],0))</f>
        <v>CLT</v>
      </c>
      <c r="O9543">
        <f>INDEX(RoutesPivot[Distance],MATCH($C9543,RoutesPivot[[RouteID]:[RouteID]],0))</f>
        <v>700</v>
      </c>
      <c r="P9543">
        <f>INDEX(RoutesPivot[ListPrice],MATCH($C9543,RoutesPivot[[RouteID]:[RouteID]],0))</f>
        <v>125</v>
      </c>
      <c r="Q9543" t="str">
        <f>INDEX(AirportPivot[AirportName],MATCH($N9543,AirportPivot[[AirportID]:[AirportID]],0))</f>
        <v>Charlotte/Douglas International</v>
      </c>
      <c r="R9543">
        <f>INDEX(AirportPivot[Gates (number of available)],MATCH($N9543,AirportPivot[[AirportID]:[AirportID]],0))</f>
        <v>65</v>
      </c>
    </row>
    <row r="9544" spans="1:18" x14ac:dyDescent="0.25">
      <c r="A9544" s="3" t="s">
        <v>9576</v>
      </c>
      <c r="B9544" s="12">
        <v>41927</v>
      </c>
      <c r="C9544" s="4" t="s">
        <v>98</v>
      </c>
      <c r="D9544" s="4">
        <v>2.9</v>
      </c>
      <c r="E9544" s="4">
        <v>88</v>
      </c>
      <c r="F9544" s="5">
        <v>0.66666666666666663</v>
      </c>
      <c r="G9544" s="6">
        <v>275</v>
      </c>
      <c r="H9544" s="7">
        <v>49775</v>
      </c>
      <c r="I9544" s="7">
        <f>FlightsPivot[[#This Row],[Total Fare]]*10%</f>
        <v>4977.5</v>
      </c>
      <c r="J9544" s="7">
        <f>FlightsPivot[[#This Row],[Total Fare]]+FlightsPivot[[#This Row],[10% tax ]]</f>
        <v>54752.5</v>
      </c>
      <c r="K9544" s="4">
        <v>10</v>
      </c>
      <c r="L9544" s="4">
        <v>2014</v>
      </c>
      <c r="M9544" t="str">
        <f>INDEX(RoutesPivot[DepAirport],MATCH($C9544,RoutesPivot[[RouteID]:[RouteID]],0))</f>
        <v>ORD</v>
      </c>
      <c r="N9544" t="str">
        <f>INDEX(RoutesPivot[AirportID],MATCH($C9544,RoutesPivot[[RouteID]:[RouteID]],0))</f>
        <v>PHL</v>
      </c>
      <c r="O9544">
        <f>INDEX(RoutesPivot[Distance],MATCH($C9544,RoutesPivot[[RouteID]:[RouteID]],0))</f>
        <v>580</v>
      </c>
      <c r="P9544">
        <f>INDEX(RoutesPivot[ListPrice],MATCH($C9544,RoutesPivot[[RouteID]:[RouteID]],0))</f>
        <v>275</v>
      </c>
      <c r="Q9544" t="str">
        <f>INDEX(AirportPivot[AirportName],MATCH($N9544,AirportPivot[[AirportID]:[AirportID]],0))</f>
        <v>Philadelphia International</v>
      </c>
      <c r="R9544">
        <f>INDEX(AirportPivot[Gates (number of available)],MATCH($N9544,AirportPivot[[AirportID]:[AirportID]],0))</f>
        <v>89</v>
      </c>
    </row>
    <row r="9545" spans="1:18" x14ac:dyDescent="0.25">
      <c r="A9545" s="3" t="s">
        <v>9577</v>
      </c>
      <c r="B9545" s="12">
        <v>41856</v>
      </c>
      <c r="C9545" s="4" t="s">
        <v>25</v>
      </c>
      <c r="D9545" s="4">
        <v>1.5</v>
      </c>
      <c r="E9545" s="4">
        <v>127</v>
      </c>
      <c r="F9545" s="5">
        <v>0.70833333333333337</v>
      </c>
      <c r="G9545" s="6">
        <v>220</v>
      </c>
      <c r="H9545" s="7">
        <v>40700</v>
      </c>
      <c r="I9545" s="7">
        <f>FlightsPivot[[#This Row],[Total Fare]]*10%</f>
        <v>4070</v>
      </c>
      <c r="J9545" s="7">
        <f>FlightsPivot[[#This Row],[Total Fare]]+FlightsPivot[[#This Row],[10% tax ]]</f>
        <v>44770</v>
      </c>
      <c r="K9545" s="4">
        <v>8</v>
      </c>
      <c r="L9545" s="4">
        <v>2014</v>
      </c>
      <c r="M9545" t="str">
        <f>INDEX(RoutesPivot[DepAirport],MATCH($C9545,RoutesPivot[[RouteID]:[RouteID]],0))</f>
        <v>ORD</v>
      </c>
      <c r="N9545" t="str">
        <f>INDEX(RoutesPivot[AirportID],MATCH($C9545,RoutesPivot[[RouteID]:[RouteID]],0))</f>
        <v>DFW</v>
      </c>
      <c r="O9545">
        <f>INDEX(RoutesPivot[Distance],MATCH($C9545,RoutesPivot[[RouteID]:[RouteID]],0))</f>
        <v>700</v>
      </c>
      <c r="P9545">
        <f>INDEX(RoutesPivot[ListPrice],MATCH($C9545,RoutesPivot[[RouteID]:[RouteID]],0))</f>
        <v>200</v>
      </c>
      <c r="Q9545" t="str">
        <f>INDEX(AirportPivot[AirportName],MATCH($N9545,AirportPivot[[AirportID]:[AirportID]],0))</f>
        <v>Dallas/Fort Worth International</v>
      </c>
      <c r="R9545">
        <f>INDEX(AirportPivot[Gates (number of available)],MATCH($N9545,AirportPivot[[AirportID]:[AirportID]],0))</f>
        <v>130</v>
      </c>
    </row>
    <row r="9546" spans="1:18" x14ac:dyDescent="0.25">
      <c r="A9546" s="3" t="s">
        <v>9578</v>
      </c>
      <c r="B9546" s="12">
        <v>41667</v>
      </c>
      <c r="C9546" s="4" t="s">
        <v>86</v>
      </c>
      <c r="D9546" s="4">
        <v>2.6</v>
      </c>
      <c r="E9546" s="4">
        <v>18</v>
      </c>
      <c r="F9546" s="5">
        <v>0.75</v>
      </c>
      <c r="G9546" s="6">
        <v>115</v>
      </c>
      <c r="H9546" s="7">
        <v>21275</v>
      </c>
      <c r="I9546" s="7">
        <f>FlightsPivot[[#This Row],[Total Fare]]*10%</f>
        <v>2127.5</v>
      </c>
      <c r="J9546" s="7">
        <f>FlightsPivot[[#This Row],[Total Fare]]+FlightsPivot[[#This Row],[10% tax ]]</f>
        <v>23402.5</v>
      </c>
      <c r="K9546" s="4">
        <v>1</v>
      </c>
      <c r="L9546" s="4">
        <v>2014</v>
      </c>
      <c r="M9546" t="str">
        <f>INDEX(RoutesPivot[DepAirport],MATCH($C9546,RoutesPivot[[RouteID]:[RouteID]],0))</f>
        <v>ORD</v>
      </c>
      <c r="N9546" t="str">
        <f>INDEX(RoutesPivot[AirportID],MATCH($C9546,RoutesPivot[[RouteID]:[RouteID]],0))</f>
        <v>DTW</v>
      </c>
      <c r="O9546">
        <f>INDEX(RoutesPivot[Distance],MATCH($C9546,RoutesPivot[[RouteID]:[RouteID]],0))</f>
        <v>200</v>
      </c>
      <c r="P9546">
        <f>INDEX(RoutesPivot[ListPrice],MATCH($C9546,RoutesPivot[[RouteID]:[RouteID]],0))</f>
        <v>115</v>
      </c>
      <c r="Q9546" t="str">
        <f>INDEX(AirportPivot[AirportName],MATCH($N9546,AirportPivot[[AirportID]:[AirportID]],0))</f>
        <v>Detroit Metropolitan Wayne County</v>
      </c>
      <c r="R9546">
        <f>INDEX(AirportPivot[Gates (number of available)],MATCH($N9546,AirportPivot[[AirportID]:[AirportID]],0))</f>
        <v>60</v>
      </c>
    </row>
    <row r="9547" spans="1:18" x14ac:dyDescent="0.25">
      <c r="A9547" s="3" t="s">
        <v>9579</v>
      </c>
      <c r="B9547" s="12">
        <v>41877</v>
      </c>
      <c r="C9547" s="4" t="s">
        <v>19</v>
      </c>
      <c r="D9547" s="4">
        <v>3.2</v>
      </c>
      <c r="E9547" s="4">
        <v>105</v>
      </c>
      <c r="F9547" s="5">
        <v>0.33333333333333331</v>
      </c>
      <c r="G9547" s="6">
        <v>220</v>
      </c>
      <c r="H9547" s="7">
        <v>40700</v>
      </c>
      <c r="I9547" s="7">
        <f>FlightsPivot[[#This Row],[Total Fare]]*10%</f>
        <v>4070</v>
      </c>
      <c r="J9547" s="7">
        <f>FlightsPivot[[#This Row],[Total Fare]]+FlightsPivot[[#This Row],[10% tax ]]</f>
        <v>44770</v>
      </c>
      <c r="K9547" s="4">
        <v>8</v>
      </c>
      <c r="L9547" s="4">
        <v>2014</v>
      </c>
      <c r="M9547" t="str">
        <f>INDEX(RoutesPivot[DepAirport],MATCH($C9547,RoutesPivot[[RouteID]:[RouteID]],0))</f>
        <v>ORD</v>
      </c>
      <c r="N9547" t="str">
        <f>INDEX(RoutesPivot[AirportID],MATCH($C9547,RoutesPivot[[RouteID]:[RouteID]],0))</f>
        <v>IAH</v>
      </c>
      <c r="O9547">
        <f>INDEX(RoutesPivot[Distance],MATCH($C9547,RoutesPivot[[RouteID]:[RouteID]],0))</f>
        <v>800</v>
      </c>
      <c r="P9547">
        <f>INDEX(RoutesPivot[ListPrice],MATCH($C9547,RoutesPivot[[RouteID]:[RouteID]],0))</f>
        <v>200</v>
      </c>
      <c r="Q9547" t="str">
        <f>INDEX(AirportPivot[AirportName],MATCH($N9547,AirportPivot[[AirportID]:[AirportID]],0))</f>
        <v>George Bush Intercontinental/Houston</v>
      </c>
      <c r="R9547">
        <f>INDEX(AirportPivot[Gates (number of available)],MATCH($N9547,AirportPivot[[AirportID]:[AirportID]],0))</f>
        <v>80</v>
      </c>
    </row>
    <row r="9548" spans="1:18" x14ac:dyDescent="0.25">
      <c r="A9548" s="3" t="s">
        <v>9580</v>
      </c>
      <c r="B9548" s="12">
        <v>41988</v>
      </c>
      <c r="C9548" s="4" t="s">
        <v>80</v>
      </c>
      <c r="D9548" s="4">
        <v>1.8</v>
      </c>
      <c r="E9548" s="4">
        <v>85</v>
      </c>
      <c r="F9548" s="5">
        <v>0.8125</v>
      </c>
      <c r="G9548" s="6">
        <v>300</v>
      </c>
      <c r="H9548" s="7">
        <v>54300</v>
      </c>
      <c r="I9548" s="7">
        <f>FlightsPivot[[#This Row],[Total Fare]]*10%</f>
        <v>5430</v>
      </c>
      <c r="J9548" s="7">
        <f>FlightsPivot[[#This Row],[Total Fare]]+FlightsPivot[[#This Row],[10% tax ]]</f>
        <v>59730</v>
      </c>
      <c r="K9548" s="4">
        <v>12</v>
      </c>
      <c r="L9548" s="4">
        <v>2014</v>
      </c>
      <c r="M9548" t="str">
        <f>INDEX(RoutesPivot[DepAirport],MATCH($C9548,RoutesPivot[[RouteID]:[RouteID]],0))</f>
        <v>ORD</v>
      </c>
      <c r="N9548" t="str">
        <f>INDEX(RoutesPivot[AirportID],MATCH($C9548,RoutesPivot[[RouteID]:[RouteID]],0))</f>
        <v>MIA</v>
      </c>
      <c r="O9548">
        <f>INDEX(RoutesPivot[Distance],MATCH($C9548,RoutesPivot[[RouteID]:[RouteID]],0))</f>
        <v>1000</v>
      </c>
      <c r="P9548">
        <f>INDEX(RoutesPivot[ListPrice],MATCH($C9548,RoutesPivot[[RouteID]:[RouteID]],0))</f>
        <v>300</v>
      </c>
      <c r="Q9548" t="str">
        <f>INDEX(AirportPivot[AirportName],MATCH($N9548,AirportPivot[[AirportID]:[AirportID]],0))</f>
        <v>Miami International</v>
      </c>
      <c r="R9548">
        <f>INDEX(AirportPivot[Gates (number of available)],MATCH($N9548,AirportPivot[[AirportID]:[AirportID]],0))</f>
        <v>80</v>
      </c>
    </row>
    <row r="9549" spans="1:18" x14ac:dyDescent="0.25">
      <c r="A9549" s="3" t="s">
        <v>9581</v>
      </c>
      <c r="B9549" s="12">
        <v>41996</v>
      </c>
      <c r="C9549" s="4" t="s">
        <v>13</v>
      </c>
      <c r="D9549" s="4">
        <v>1.7</v>
      </c>
      <c r="E9549" s="4">
        <v>60</v>
      </c>
      <c r="F9549" s="5">
        <v>0.79166666666666663</v>
      </c>
      <c r="G9549" s="6">
        <v>350</v>
      </c>
      <c r="H9549" s="7">
        <v>57750</v>
      </c>
      <c r="I9549" s="7">
        <f>FlightsPivot[[#This Row],[Total Fare]]*10%</f>
        <v>5775</v>
      </c>
      <c r="J9549" s="7">
        <f>FlightsPivot[[#This Row],[Total Fare]]+FlightsPivot[[#This Row],[10% tax ]]</f>
        <v>63525</v>
      </c>
      <c r="K9549" s="4">
        <v>12</v>
      </c>
      <c r="L9549" s="4">
        <v>2014</v>
      </c>
      <c r="M9549" t="str">
        <f>INDEX(RoutesPivot[DepAirport],MATCH($C9549,RoutesPivot[[RouteID]:[RouteID]],0))</f>
        <v>ORD</v>
      </c>
      <c r="N9549" t="str">
        <f>INDEX(RoutesPivot[AirportID],MATCH($C9549,RoutesPivot[[RouteID]:[RouteID]],0))</f>
        <v>JFK</v>
      </c>
      <c r="O9549">
        <f>INDEX(RoutesPivot[Distance],MATCH($C9549,RoutesPivot[[RouteID]:[RouteID]],0))</f>
        <v>619</v>
      </c>
      <c r="P9549">
        <f>INDEX(RoutesPivot[ListPrice],MATCH($C9549,RoutesPivot[[RouteID]:[RouteID]],0))</f>
        <v>250</v>
      </c>
      <c r="Q9549" t="str">
        <f>INDEX(AirportPivot[AirportName],MATCH($N9549,AirportPivot[[AirportID]:[AirportID]],0))</f>
        <v>John F Kennedy International</v>
      </c>
      <c r="R9549">
        <f>INDEX(AirportPivot[Gates (number of available)],MATCH($N9549,AirportPivot[[AirportID]:[AirportID]],0))</f>
        <v>120</v>
      </c>
    </row>
    <row r="9550" spans="1:18" x14ac:dyDescent="0.25">
      <c r="A9550" s="3" t="s">
        <v>9582</v>
      </c>
      <c r="B9550" s="12">
        <v>41806</v>
      </c>
      <c r="C9550" s="4" t="s">
        <v>80</v>
      </c>
      <c r="D9550" s="4">
        <v>1.7</v>
      </c>
      <c r="E9550" s="4">
        <v>175</v>
      </c>
      <c r="F9550" s="5">
        <v>0.72916666666666663</v>
      </c>
      <c r="G9550" s="6">
        <v>330</v>
      </c>
      <c r="H9550" s="7">
        <v>54450</v>
      </c>
      <c r="I9550" s="7">
        <f>FlightsPivot[[#This Row],[Total Fare]]*10%</f>
        <v>5445</v>
      </c>
      <c r="J9550" s="7">
        <f>FlightsPivot[[#This Row],[Total Fare]]+FlightsPivot[[#This Row],[10% tax ]]</f>
        <v>59895</v>
      </c>
      <c r="K9550" s="4">
        <v>6</v>
      </c>
      <c r="L9550" s="4">
        <v>2014</v>
      </c>
      <c r="M9550" t="str">
        <f>INDEX(RoutesPivot[DepAirport],MATCH($C9550,RoutesPivot[[RouteID]:[RouteID]],0))</f>
        <v>ORD</v>
      </c>
      <c r="N9550" t="str">
        <f>INDEX(RoutesPivot[AirportID],MATCH($C9550,RoutesPivot[[RouteID]:[RouteID]],0))</f>
        <v>MIA</v>
      </c>
      <c r="O9550">
        <f>INDEX(RoutesPivot[Distance],MATCH($C9550,RoutesPivot[[RouteID]:[RouteID]],0))</f>
        <v>1000</v>
      </c>
      <c r="P9550">
        <f>INDEX(RoutesPivot[ListPrice],MATCH($C9550,RoutesPivot[[RouteID]:[RouteID]],0))</f>
        <v>300</v>
      </c>
      <c r="Q9550" t="str">
        <f>INDEX(AirportPivot[AirportName],MATCH($N9550,AirportPivot[[AirportID]:[AirportID]],0))</f>
        <v>Miami International</v>
      </c>
      <c r="R9550">
        <f>INDEX(AirportPivot[Gates (number of available)],MATCH($N9550,AirportPivot[[AirportID]:[AirportID]],0))</f>
        <v>80</v>
      </c>
    </row>
    <row r="9551" spans="1:18" x14ac:dyDescent="0.25">
      <c r="A9551" s="3" t="s">
        <v>9583</v>
      </c>
      <c r="B9551" s="12">
        <v>42142</v>
      </c>
      <c r="C9551" s="4" t="s">
        <v>21</v>
      </c>
      <c r="D9551" s="4">
        <v>2.2999999999999998</v>
      </c>
      <c r="E9551" s="4">
        <v>82</v>
      </c>
      <c r="F9551" s="5">
        <v>0.41666666666666669</v>
      </c>
      <c r="G9551" s="6">
        <v>125</v>
      </c>
      <c r="H9551" s="7">
        <v>22625</v>
      </c>
      <c r="I9551" s="7">
        <f>FlightsPivot[[#This Row],[Total Fare]]*10%</f>
        <v>2262.5</v>
      </c>
      <c r="J9551" s="7">
        <f>FlightsPivot[[#This Row],[Total Fare]]+FlightsPivot[[#This Row],[10% tax ]]</f>
        <v>24887.5</v>
      </c>
      <c r="K9551" s="4">
        <v>5</v>
      </c>
      <c r="L9551" s="4">
        <v>2015</v>
      </c>
      <c r="M9551" t="str">
        <f>INDEX(RoutesPivot[DepAirport],MATCH($C9551,RoutesPivot[[RouteID]:[RouteID]],0))</f>
        <v>ORD</v>
      </c>
      <c r="N9551" t="str">
        <f>INDEX(RoutesPivot[AirportID],MATCH($C9551,RoutesPivot[[RouteID]:[RouteID]],0))</f>
        <v>CLT</v>
      </c>
      <c r="O9551">
        <f>INDEX(RoutesPivot[Distance],MATCH($C9551,RoutesPivot[[RouteID]:[RouteID]],0))</f>
        <v>700</v>
      </c>
      <c r="P9551">
        <f>INDEX(RoutesPivot[ListPrice],MATCH($C9551,RoutesPivot[[RouteID]:[RouteID]],0))</f>
        <v>125</v>
      </c>
      <c r="Q9551" t="str">
        <f>INDEX(AirportPivot[AirportName],MATCH($N9551,AirportPivot[[AirportID]:[AirportID]],0))</f>
        <v>Charlotte/Douglas International</v>
      </c>
      <c r="R9551">
        <f>INDEX(AirportPivot[Gates (number of available)],MATCH($N9551,AirportPivot[[AirportID]:[AirportID]],0))</f>
        <v>65</v>
      </c>
    </row>
    <row r="9552" spans="1:18" x14ac:dyDescent="0.25">
      <c r="A9552" s="3" t="s">
        <v>9584</v>
      </c>
      <c r="B9552" s="12">
        <v>41847</v>
      </c>
      <c r="C9552" s="4" t="s">
        <v>98</v>
      </c>
      <c r="D9552" s="4">
        <v>2.2999999999999998</v>
      </c>
      <c r="E9552" s="4">
        <v>115</v>
      </c>
      <c r="F9552" s="5">
        <v>0.83333333333333337</v>
      </c>
      <c r="G9552" s="6">
        <v>302.5</v>
      </c>
      <c r="H9552" s="7">
        <v>55962.5</v>
      </c>
      <c r="I9552" s="7">
        <f>FlightsPivot[[#This Row],[Total Fare]]*10%</f>
        <v>5596.25</v>
      </c>
      <c r="J9552" s="7">
        <f>FlightsPivot[[#This Row],[Total Fare]]+FlightsPivot[[#This Row],[10% tax ]]</f>
        <v>61558.75</v>
      </c>
      <c r="K9552" s="4">
        <v>7</v>
      </c>
      <c r="L9552" s="4">
        <v>2014</v>
      </c>
      <c r="M9552" t="str">
        <f>INDEX(RoutesPivot[DepAirport],MATCH($C9552,RoutesPivot[[RouteID]:[RouteID]],0))</f>
        <v>ORD</v>
      </c>
      <c r="N9552" t="str">
        <f>INDEX(RoutesPivot[AirportID],MATCH($C9552,RoutesPivot[[RouteID]:[RouteID]],0))</f>
        <v>PHL</v>
      </c>
      <c r="O9552">
        <f>INDEX(RoutesPivot[Distance],MATCH($C9552,RoutesPivot[[RouteID]:[RouteID]],0))</f>
        <v>580</v>
      </c>
      <c r="P9552">
        <f>INDEX(RoutesPivot[ListPrice],MATCH($C9552,RoutesPivot[[RouteID]:[RouteID]],0))</f>
        <v>275</v>
      </c>
      <c r="Q9552" t="str">
        <f>INDEX(AirportPivot[AirportName],MATCH($N9552,AirportPivot[[AirportID]:[AirportID]],0))</f>
        <v>Philadelphia International</v>
      </c>
      <c r="R9552">
        <f>INDEX(AirportPivot[Gates (number of available)],MATCH($N9552,AirportPivot[[AirportID]:[AirportID]],0))</f>
        <v>89</v>
      </c>
    </row>
    <row r="9553" spans="1:18" x14ac:dyDescent="0.25">
      <c r="A9553" s="3" t="s">
        <v>9585</v>
      </c>
      <c r="B9553" s="12">
        <v>42080</v>
      </c>
      <c r="C9553" s="4" t="s">
        <v>83</v>
      </c>
      <c r="D9553" s="4">
        <v>0.2</v>
      </c>
      <c r="E9553" s="4">
        <v>197</v>
      </c>
      <c r="F9553" s="5">
        <v>0.5</v>
      </c>
      <c r="G9553" s="6">
        <v>240</v>
      </c>
      <c r="H9553" s="7">
        <v>39600</v>
      </c>
      <c r="I9553" s="7">
        <f>FlightsPivot[[#This Row],[Total Fare]]*10%</f>
        <v>3960</v>
      </c>
      <c r="J9553" s="7">
        <f>FlightsPivot[[#This Row],[Total Fare]]+FlightsPivot[[#This Row],[10% tax ]]</f>
        <v>43560</v>
      </c>
      <c r="K9553" s="4">
        <v>3</v>
      </c>
      <c r="L9553" s="4">
        <v>2015</v>
      </c>
      <c r="M9553" t="str">
        <f>INDEX(RoutesPivot[DepAirport],MATCH($C9553,RoutesPivot[[RouteID]:[RouteID]],0))</f>
        <v>ORD</v>
      </c>
      <c r="N9553" t="str">
        <f>INDEX(RoutesPivot[AirportID],MATCH($C9553,RoutesPivot[[RouteID]:[RouteID]],0))</f>
        <v>BWI</v>
      </c>
      <c r="O9553">
        <f>INDEX(RoutesPivot[Distance],MATCH($C9553,RoutesPivot[[RouteID]:[RouteID]],0))</f>
        <v>520</v>
      </c>
      <c r="P9553">
        <f>INDEX(RoutesPivot[ListPrice],MATCH($C9553,RoutesPivot[[RouteID]:[RouteID]],0))</f>
        <v>240</v>
      </c>
      <c r="Q9553" t="str">
        <f>INDEX(AirportPivot[AirportName],MATCH($N9553,AirportPivot[[AirportID]:[AirportID]],0))</f>
        <v>Baltimore/Washington International Thurgood Marshall</v>
      </c>
      <c r="R9553">
        <f>INDEX(AirportPivot[Gates (number of available)],MATCH($N9553,AirportPivot[[AirportID]:[AirportID]],0))</f>
        <v>58</v>
      </c>
    </row>
    <row r="9554" spans="1:18" x14ac:dyDescent="0.25">
      <c r="A9554" s="3" t="s">
        <v>9586</v>
      </c>
      <c r="B9554" s="12">
        <v>42038</v>
      </c>
      <c r="C9554" s="4" t="s">
        <v>13</v>
      </c>
      <c r="D9554" s="4">
        <v>2.6</v>
      </c>
      <c r="E9554" s="4">
        <v>90</v>
      </c>
      <c r="F9554" s="5">
        <v>0.79166666666666663</v>
      </c>
      <c r="G9554" s="6">
        <v>250</v>
      </c>
      <c r="H9554" s="7">
        <v>45250</v>
      </c>
      <c r="I9554" s="7">
        <f>FlightsPivot[[#This Row],[Total Fare]]*10%</f>
        <v>4525</v>
      </c>
      <c r="J9554" s="7">
        <f>FlightsPivot[[#This Row],[Total Fare]]+FlightsPivot[[#This Row],[10% tax ]]</f>
        <v>49775</v>
      </c>
      <c r="K9554" s="4">
        <v>2</v>
      </c>
      <c r="L9554" s="4">
        <v>2015</v>
      </c>
      <c r="M9554" t="str">
        <f>INDEX(RoutesPivot[DepAirport],MATCH($C9554,RoutesPivot[[RouteID]:[RouteID]],0))</f>
        <v>ORD</v>
      </c>
      <c r="N9554" t="str">
        <f>INDEX(RoutesPivot[AirportID],MATCH($C9554,RoutesPivot[[RouteID]:[RouteID]],0))</f>
        <v>JFK</v>
      </c>
      <c r="O9554">
        <f>INDEX(RoutesPivot[Distance],MATCH($C9554,RoutesPivot[[RouteID]:[RouteID]],0))</f>
        <v>619</v>
      </c>
      <c r="P9554">
        <f>INDEX(RoutesPivot[ListPrice],MATCH($C9554,RoutesPivot[[RouteID]:[RouteID]],0))</f>
        <v>250</v>
      </c>
      <c r="Q9554" t="str">
        <f>INDEX(AirportPivot[AirportName],MATCH($N9554,AirportPivot[[AirportID]:[AirportID]],0))</f>
        <v>John F Kennedy International</v>
      </c>
      <c r="R9554">
        <f>INDEX(AirportPivot[Gates (number of available)],MATCH($N9554,AirportPivot[[AirportID]:[AirportID]],0))</f>
        <v>120</v>
      </c>
    </row>
    <row r="9555" spans="1:18" x14ac:dyDescent="0.25">
      <c r="A9555" s="3" t="s">
        <v>9587</v>
      </c>
      <c r="B9555" s="12">
        <v>42060</v>
      </c>
      <c r="C9555" s="4" t="s">
        <v>19</v>
      </c>
      <c r="D9555" s="4">
        <v>1.7</v>
      </c>
      <c r="E9555" s="4">
        <v>169</v>
      </c>
      <c r="F9555" s="5">
        <v>0.35416666666666669</v>
      </c>
      <c r="G9555" s="6">
        <v>200</v>
      </c>
      <c r="H9555" s="7">
        <v>33000</v>
      </c>
      <c r="I9555" s="7">
        <f>FlightsPivot[[#This Row],[Total Fare]]*10%</f>
        <v>3300</v>
      </c>
      <c r="J9555" s="7">
        <f>FlightsPivot[[#This Row],[Total Fare]]+FlightsPivot[[#This Row],[10% tax ]]</f>
        <v>36300</v>
      </c>
      <c r="K9555" s="4">
        <v>2</v>
      </c>
      <c r="L9555" s="4">
        <v>2015</v>
      </c>
      <c r="M9555" t="str">
        <f>INDEX(RoutesPivot[DepAirport],MATCH($C9555,RoutesPivot[[RouteID]:[RouteID]],0))</f>
        <v>ORD</v>
      </c>
      <c r="N9555" t="str">
        <f>INDEX(RoutesPivot[AirportID],MATCH($C9555,RoutesPivot[[RouteID]:[RouteID]],0))</f>
        <v>IAH</v>
      </c>
      <c r="O9555">
        <f>INDEX(RoutesPivot[Distance],MATCH($C9555,RoutesPivot[[RouteID]:[RouteID]],0))</f>
        <v>800</v>
      </c>
      <c r="P9555">
        <f>INDEX(RoutesPivot[ListPrice],MATCH($C9555,RoutesPivot[[RouteID]:[RouteID]],0))</f>
        <v>200</v>
      </c>
      <c r="Q9555" t="str">
        <f>INDEX(AirportPivot[AirportName],MATCH($N9555,AirportPivot[[AirportID]:[AirportID]],0))</f>
        <v>George Bush Intercontinental/Houston</v>
      </c>
      <c r="R9555">
        <f>INDEX(AirportPivot[Gates (number of available)],MATCH($N9555,AirportPivot[[AirportID]:[AirportID]],0))</f>
        <v>80</v>
      </c>
    </row>
    <row r="9556" spans="1:18" x14ac:dyDescent="0.25">
      <c r="A9556" s="3" t="s">
        <v>9588</v>
      </c>
      <c r="B9556" s="12">
        <v>42228</v>
      </c>
      <c r="C9556" s="4" t="s">
        <v>80</v>
      </c>
      <c r="D9556" s="4">
        <v>1.8</v>
      </c>
      <c r="E9556" s="4">
        <v>66</v>
      </c>
      <c r="F9556" s="5">
        <v>0.72916666666666663</v>
      </c>
      <c r="G9556" s="6">
        <v>330</v>
      </c>
      <c r="H9556" s="7">
        <v>59730</v>
      </c>
      <c r="I9556" s="7">
        <f>FlightsPivot[[#This Row],[Total Fare]]*10%</f>
        <v>5973</v>
      </c>
      <c r="J9556" s="7">
        <f>FlightsPivot[[#This Row],[Total Fare]]+FlightsPivot[[#This Row],[10% tax ]]</f>
        <v>65703</v>
      </c>
      <c r="K9556" s="4">
        <v>8</v>
      </c>
      <c r="L9556" s="4">
        <v>2015</v>
      </c>
      <c r="M9556" t="str">
        <f>INDEX(RoutesPivot[DepAirport],MATCH($C9556,RoutesPivot[[RouteID]:[RouteID]],0))</f>
        <v>ORD</v>
      </c>
      <c r="N9556" t="str">
        <f>INDEX(RoutesPivot[AirportID],MATCH($C9556,RoutesPivot[[RouteID]:[RouteID]],0))</f>
        <v>MIA</v>
      </c>
      <c r="O9556">
        <f>INDEX(RoutesPivot[Distance],MATCH($C9556,RoutesPivot[[RouteID]:[RouteID]],0))</f>
        <v>1000</v>
      </c>
      <c r="P9556">
        <f>INDEX(RoutesPivot[ListPrice],MATCH($C9556,RoutesPivot[[RouteID]:[RouteID]],0))</f>
        <v>300</v>
      </c>
      <c r="Q9556" t="str">
        <f>INDEX(AirportPivot[AirportName],MATCH($N9556,AirportPivot[[AirportID]:[AirportID]],0))</f>
        <v>Miami International</v>
      </c>
      <c r="R9556">
        <f>INDEX(AirportPivot[Gates (number of available)],MATCH($N9556,AirportPivot[[AirportID]:[AirportID]],0))</f>
        <v>80</v>
      </c>
    </row>
    <row r="9557" spans="1:18" x14ac:dyDescent="0.25">
      <c r="A9557" s="3" t="s">
        <v>9589</v>
      </c>
      <c r="B9557" s="12">
        <v>41774</v>
      </c>
      <c r="C9557" s="4" t="s">
        <v>70</v>
      </c>
      <c r="D9557" s="4">
        <v>1.2</v>
      </c>
      <c r="E9557" s="4">
        <v>96</v>
      </c>
      <c r="F9557" s="5">
        <v>0.79166666666666663</v>
      </c>
      <c r="G9557" s="6">
        <v>275</v>
      </c>
      <c r="H9557" s="7">
        <v>50875</v>
      </c>
      <c r="I9557" s="7">
        <f>FlightsPivot[[#This Row],[Total Fare]]*10%</f>
        <v>5087.5</v>
      </c>
      <c r="J9557" s="7">
        <f>FlightsPivot[[#This Row],[Total Fare]]+FlightsPivot[[#This Row],[10% tax ]]</f>
        <v>55962.5</v>
      </c>
      <c r="K9557" s="4">
        <v>5</v>
      </c>
      <c r="L9557" s="4">
        <v>2014</v>
      </c>
      <c r="M9557" t="str">
        <f>INDEX(RoutesPivot[DepAirport],MATCH($C9557,RoutesPivot[[RouteID]:[RouteID]],0))</f>
        <v>ORD</v>
      </c>
      <c r="N9557" t="str">
        <f>INDEX(RoutesPivot[AirportID],MATCH($C9557,RoutesPivot[[RouteID]:[RouteID]],0))</f>
        <v>LAS</v>
      </c>
      <c r="O9557">
        <f>INDEX(RoutesPivot[Distance],MATCH($C9557,RoutesPivot[[RouteID]:[RouteID]],0))</f>
        <v>1100</v>
      </c>
      <c r="P9557">
        <f>INDEX(RoutesPivot[ListPrice],MATCH($C9557,RoutesPivot[[RouteID]:[RouteID]],0))</f>
        <v>275</v>
      </c>
      <c r="Q9557" t="str">
        <f>INDEX(AirportPivot[AirportName],MATCH($N9557,AirportPivot[[AirportID]:[AirportID]],0))</f>
        <v>McCarran International</v>
      </c>
      <c r="R9557">
        <f>INDEX(AirportPivot[Gates (number of available)],MATCH($N9557,AirportPivot[[AirportID]:[AirportID]],0))</f>
        <v>68</v>
      </c>
    </row>
    <row r="9558" spans="1:18" x14ac:dyDescent="0.25">
      <c r="A9558" s="3" t="s">
        <v>9590</v>
      </c>
      <c r="B9558" s="12">
        <v>41772</v>
      </c>
      <c r="C9558" s="4" t="s">
        <v>21</v>
      </c>
      <c r="D9558" s="4">
        <v>0.5</v>
      </c>
      <c r="E9558" s="4">
        <v>161</v>
      </c>
      <c r="F9558" s="5">
        <v>0.77083333333333337</v>
      </c>
      <c r="G9558" s="6">
        <v>125</v>
      </c>
      <c r="H9558" s="7">
        <v>20625</v>
      </c>
      <c r="I9558" s="7">
        <f>FlightsPivot[[#This Row],[Total Fare]]*10%</f>
        <v>2062.5</v>
      </c>
      <c r="J9558" s="7">
        <f>FlightsPivot[[#This Row],[Total Fare]]+FlightsPivot[[#This Row],[10% tax ]]</f>
        <v>22687.5</v>
      </c>
      <c r="K9558" s="4">
        <v>5</v>
      </c>
      <c r="L9558" s="4">
        <v>2014</v>
      </c>
      <c r="M9558" t="str">
        <f>INDEX(RoutesPivot[DepAirport],MATCH($C9558,RoutesPivot[[RouteID]:[RouteID]],0))</f>
        <v>ORD</v>
      </c>
      <c r="N9558" t="str">
        <f>INDEX(RoutesPivot[AirportID],MATCH($C9558,RoutesPivot[[RouteID]:[RouteID]],0))</f>
        <v>CLT</v>
      </c>
      <c r="O9558">
        <f>INDEX(RoutesPivot[Distance],MATCH($C9558,RoutesPivot[[RouteID]:[RouteID]],0))</f>
        <v>700</v>
      </c>
      <c r="P9558">
        <f>INDEX(RoutesPivot[ListPrice],MATCH($C9558,RoutesPivot[[RouteID]:[RouteID]],0))</f>
        <v>125</v>
      </c>
      <c r="Q9558" t="str">
        <f>INDEX(AirportPivot[AirportName],MATCH($N9558,AirportPivot[[AirportID]:[AirportID]],0))</f>
        <v>Charlotte/Douglas International</v>
      </c>
      <c r="R9558">
        <f>INDEX(AirportPivot[Gates (number of available)],MATCH($N9558,AirportPivot[[AirportID]:[AirportID]],0))</f>
        <v>65</v>
      </c>
    </row>
    <row r="9559" spans="1:18" x14ac:dyDescent="0.25">
      <c r="A9559" s="3" t="s">
        <v>9591</v>
      </c>
      <c r="B9559" s="12">
        <v>41974</v>
      </c>
      <c r="C9559" s="4" t="s">
        <v>40</v>
      </c>
      <c r="D9559" s="4">
        <v>1.8</v>
      </c>
      <c r="E9559" s="4">
        <v>47</v>
      </c>
      <c r="F9559" s="5">
        <v>0.83333333333333337</v>
      </c>
      <c r="G9559" s="6">
        <v>115</v>
      </c>
      <c r="H9559" s="7">
        <v>18975</v>
      </c>
      <c r="I9559" s="7">
        <f>FlightsPivot[[#This Row],[Total Fare]]*10%</f>
        <v>1897.5</v>
      </c>
      <c r="J9559" s="7">
        <f>FlightsPivot[[#This Row],[Total Fare]]+FlightsPivot[[#This Row],[10% tax ]]</f>
        <v>20872.5</v>
      </c>
      <c r="K9559" s="4">
        <v>12</v>
      </c>
      <c r="L9559" s="4">
        <v>2014</v>
      </c>
      <c r="M9559" t="str">
        <f>INDEX(RoutesPivot[DepAirport],MATCH($C9559,RoutesPivot[[RouteID]:[RouteID]],0))</f>
        <v>ORD</v>
      </c>
      <c r="N9559" t="str">
        <f>INDEX(RoutesPivot[AirportID],MATCH($C9559,RoutesPivot[[RouteID]:[RouteID]],0))</f>
        <v>MSP</v>
      </c>
      <c r="O9559">
        <f>INDEX(RoutesPivot[Distance],MATCH($C9559,RoutesPivot[[RouteID]:[RouteID]],0))</f>
        <v>300</v>
      </c>
      <c r="P9559">
        <f>INDEX(RoutesPivot[ListPrice],MATCH($C9559,RoutesPivot[[RouteID]:[RouteID]],0))</f>
        <v>115</v>
      </c>
      <c r="Q9559" t="str">
        <f>INDEX(AirportPivot[AirportName],MATCH($N9559,AirportPivot[[AirportID]:[AirportID]],0))</f>
        <v>Minneapolis-St Paul International/Wold-Chamberlain</v>
      </c>
      <c r="R9559">
        <f>INDEX(AirportPivot[Gates (number of available)],MATCH($N9559,AirportPivot[[AirportID]:[AirportID]],0))</f>
        <v>65</v>
      </c>
    </row>
    <row r="9560" spans="1:18" x14ac:dyDescent="0.25">
      <c r="A9560" s="3" t="s">
        <v>9592</v>
      </c>
      <c r="B9560" s="12">
        <v>41794</v>
      </c>
      <c r="C9560" s="4" t="s">
        <v>37</v>
      </c>
      <c r="D9560" s="4">
        <v>2.5</v>
      </c>
      <c r="E9560" s="4">
        <v>69</v>
      </c>
      <c r="F9560" s="5">
        <v>0.54166666666666663</v>
      </c>
      <c r="G9560" s="6">
        <v>385</v>
      </c>
      <c r="H9560" s="7">
        <v>69685</v>
      </c>
      <c r="I9560" s="7">
        <f>FlightsPivot[[#This Row],[Total Fare]]*10%</f>
        <v>6968.5</v>
      </c>
      <c r="J9560" s="7">
        <f>FlightsPivot[[#This Row],[Total Fare]]+FlightsPivot[[#This Row],[10% tax ]]</f>
        <v>76653.5</v>
      </c>
      <c r="K9560" s="4">
        <v>6</v>
      </c>
      <c r="L9560" s="4">
        <v>2014</v>
      </c>
      <c r="M9560" t="str">
        <f>INDEX(RoutesPivot[DepAirport],MATCH($C9560,RoutesPivot[[RouteID]:[RouteID]],0))</f>
        <v>ORD</v>
      </c>
      <c r="N9560" t="str">
        <f>INDEX(RoutesPivot[AirportID],MATCH($C9560,RoutesPivot[[RouteID]:[RouteID]],0))</f>
        <v>SEA</v>
      </c>
      <c r="O9560">
        <f>INDEX(RoutesPivot[Distance],MATCH($C9560,RoutesPivot[[RouteID]:[RouteID]],0))</f>
        <v>1500</v>
      </c>
      <c r="P9560">
        <f>INDEX(RoutesPivot[ListPrice],MATCH($C9560,RoutesPivot[[RouteID]:[RouteID]],0))</f>
        <v>350</v>
      </c>
      <c r="Q9560" t="str">
        <f>INDEX(AirportPivot[AirportName],MATCH($N9560,AirportPivot[[AirportID]:[AirportID]],0))</f>
        <v>Seattle-Tacoma International</v>
      </c>
      <c r="R9560">
        <f>INDEX(AirportPivot[Gates (number of available)],MATCH($N9560,AirportPivot[[AirportID]:[AirportID]],0))</f>
        <v>58</v>
      </c>
    </row>
    <row r="9561" spans="1:18" x14ac:dyDescent="0.25">
      <c r="A9561" s="3" t="s">
        <v>9593</v>
      </c>
      <c r="B9561" s="12">
        <v>41995</v>
      </c>
      <c r="C9561" s="4" t="s">
        <v>21</v>
      </c>
      <c r="D9561" s="4">
        <v>4.7</v>
      </c>
      <c r="E9561" s="4">
        <v>109</v>
      </c>
      <c r="F9561" s="5">
        <v>0.3125</v>
      </c>
      <c r="G9561" s="6">
        <v>175</v>
      </c>
      <c r="H9561" s="7">
        <v>32375</v>
      </c>
      <c r="I9561" s="7">
        <f>FlightsPivot[[#This Row],[Total Fare]]*10%</f>
        <v>3237.5</v>
      </c>
      <c r="J9561" s="7">
        <f>FlightsPivot[[#This Row],[Total Fare]]+FlightsPivot[[#This Row],[10% tax ]]</f>
        <v>35612.5</v>
      </c>
      <c r="K9561" s="4">
        <v>12</v>
      </c>
      <c r="L9561" s="4">
        <v>2014</v>
      </c>
      <c r="M9561" t="str">
        <f>INDEX(RoutesPivot[DepAirport],MATCH($C9561,RoutesPivot[[RouteID]:[RouteID]],0))</f>
        <v>ORD</v>
      </c>
      <c r="N9561" t="str">
        <f>INDEX(RoutesPivot[AirportID],MATCH($C9561,RoutesPivot[[RouteID]:[RouteID]],0))</f>
        <v>CLT</v>
      </c>
      <c r="O9561">
        <f>INDEX(RoutesPivot[Distance],MATCH($C9561,RoutesPivot[[RouteID]:[RouteID]],0))</f>
        <v>700</v>
      </c>
      <c r="P9561">
        <f>INDEX(RoutesPivot[ListPrice],MATCH($C9561,RoutesPivot[[RouteID]:[RouteID]],0))</f>
        <v>125</v>
      </c>
      <c r="Q9561" t="str">
        <f>INDEX(AirportPivot[AirportName],MATCH($N9561,AirportPivot[[AirportID]:[AirportID]],0))</f>
        <v>Charlotte/Douglas International</v>
      </c>
      <c r="R9561">
        <f>INDEX(AirportPivot[Gates (number of available)],MATCH($N9561,AirportPivot[[AirportID]:[AirportID]],0))</f>
        <v>65</v>
      </c>
    </row>
    <row r="9562" spans="1:18" x14ac:dyDescent="0.25">
      <c r="A9562" s="3" t="s">
        <v>9594</v>
      </c>
      <c r="B9562" s="12">
        <v>42354</v>
      </c>
      <c r="C9562" s="4" t="s">
        <v>25</v>
      </c>
      <c r="D9562" s="4">
        <v>1.8</v>
      </c>
      <c r="E9562" s="4">
        <v>9</v>
      </c>
      <c r="F9562" s="5">
        <v>0.70833333333333337</v>
      </c>
      <c r="G9562" s="6">
        <v>200</v>
      </c>
      <c r="H9562" s="7">
        <v>37000</v>
      </c>
      <c r="I9562" s="7">
        <f>FlightsPivot[[#This Row],[Total Fare]]*10%</f>
        <v>3700</v>
      </c>
      <c r="J9562" s="7">
        <f>FlightsPivot[[#This Row],[Total Fare]]+FlightsPivot[[#This Row],[10% tax ]]</f>
        <v>40700</v>
      </c>
      <c r="K9562" s="4">
        <v>12</v>
      </c>
      <c r="L9562" s="4">
        <v>2015</v>
      </c>
      <c r="M9562" t="str">
        <f>INDEX(RoutesPivot[DepAirport],MATCH($C9562,RoutesPivot[[RouteID]:[RouteID]],0))</f>
        <v>ORD</v>
      </c>
      <c r="N9562" t="str">
        <f>INDEX(RoutesPivot[AirportID],MATCH($C9562,RoutesPivot[[RouteID]:[RouteID]],0))</f>
        <v>DFW</v>
      </c>
      <c r="O9562">
        <f>INDEX(RoutesPivot[Distance],MATCH($C9562,RoutesPivot[[RouteID]:[RouteID]],0))</f>
        <v>700</v>
      </c>
      <c r="P9562">
        <f>INDEX(RoutesPivot[ListPrice],MATCH($C9562,RoutesPivot[[RouteID]:[RouteID]],0))</f>
        <v>200</v>
      </c>
      <c r="Q9562" t="str">
        <f>INDEX(AirportPivot[AirportName],MATCH($N9562,AirportPivot[[AirportID]:[AirportID]],0))</f>
        <v>Dallas/Fort Worth International</v>
      </c>
      <c r="R9562">
        <f>INDEX(AirportPivot[Gates (number of available)],MATCH($N9562,AirportPivot[[AirportID]:[AirportID]],0))</f>
        <v>130</v>
      </c>
    </row>
    <row r="9563" spans="1:18" x14ac:dyDescent="0.25">
      <c r="A9563" s="3" t="s">
        <v>9595</v>
      </c>
      <c r="B9563" s="12">
        <v>41802</v>
      </c>
      <c r="C9563" s="4" t="s">
        <v>33</v>
      </c>
      <c r="D9563" s="4">
        <v>2.1</v>
      </c>
      <c r="E9563" s="4">
        <v>195</v>
      </c>
      <c r="F9563" s="5">
        <v>0.45833333333333331</v>
      </c>
      <c r="G9563" s="6">
        <v>412.5</v>
      </c>
      <c r="H9563" s="7">
        <v>68062.5</v>
      </c>
      <c r="I9563" s="7">
        <f>FlightsPivot[[#This Row],[Total Fare]]*10%</f>
        <v>6806.25</v>
      </c>
      <c r="J9563" s="7">
        <f>FlightsPivot[[#This Row],[Total Fare]]+FlightsPivot[[#This Row],[10% tax ]]</f>
        <v>74868.75</v>
      </c>
      <c r="K9563" s="4">
        <v>6</v>
      </c>
      <c r="L9563" s="4">
        <v>2014</v>
      </c>
      <c r="M9563" t="str">
        <f>INDEX(RoutesPivot[DepAirport],MATCH($C9563,RoutesPivot[[RouteID]:[RouteID]],0))</f>
        <v>ORD</v>
      </c>
      <c r="N9563" t="str">
        <f>INDEX(RoutesPivot[AirportID],MATCH($C9563,RoutesPivot[[RouteID]:[RouteID]],0))</f>
        <v>SFO</v>
      </c>
      <c r="O9563">
        <f>INDEX(RoutesPivot[Distance],MATCH($C9563,RoutesPivot[[RouteID]:[RouteID]],0))</f>
        <v>1600</v>
      </c>
      <c r="P9563">
        <f>INDEX(RoutesPivot[ListPrice],MATCH($C9563,RoutesPivot[[RouteID]:[RouteID]],0))</f>
        <v>375</v>
      </c>
      <c r="Q9563" t="str">
        <f>INDEX(AirportPivot[AirportName],MATCH($N9563,AirportPivot[[AirportID]:[AirportID]],0))</f>
        <v>San Francisco International</v>
      </c>
      <c r="R9563">
        <f>INDEX(AirportPivot[Gates (number of available)],MATCH($N9563,AirportPivot[[AirportID]:[AirportID]],0))</f>
        <v>70</v>
      </c>
    </row>
    <row r="9564" spans="1:18" x14ac:dyDescent="0.25">
      <c r="A9564" s="3" t="s">
        <v>9596</v>
      </c>
      <c r="B9564" s="12">
        <v>42331</v>
      </c>
      <c r="C9564" s="4" t="s">
        <v>25</v>
      </c>
      <c r="D9564" s="4">
        <v>5.6</v>
      </c>
      <c r="E9564" s="4">
        <v>55</v>
      </c>
      <c r="F9564" s="5">
        <v>0.29166666666666669</v>
      </c>
      <c r="G9564" s="6">
        <v>300</v>
      </c>
      <c r="H9564" s="7">
        <v>49500</v>
      </c>
      <c r="I9564" s="7">
        <f>FlightsPivot[[#This Row],[Total Fare]]*10%</f>
        <v>4950</v>
      </c>
      <c r="J9564" s="7">
        <f>FlightsPivot[[#This Row],[Total Fare]]+FlightsPivot[[#This Row],[10% tax ]]</f>
        <v>54450</v>
      </c>
      <c r="K9564" s="4">
        <v>11</v>
      </c>
      <c r="L9564" s="4">
        <v>2015</v>
      </c>
      <c r="M9564" t="str">
        <f>INDEX(RoutesPivot[DepAirport],MATCH($C9564,RoutesPivot[[RouteID]:[RouteID]],0))</f>
        <v>ORD</v>
      </c>
      <c r="N9564" t="str">
        <f>INDEX(RoutesPivot[AirportID],MATCH($C9564,RoutesPivot[[RouteID]:[RouteID]],0))</f>
        <v>DFW</v>
      </c>
      <c r="O9564">
        <f>INDEX(RoutesPivot[Distance],MATCH($C9564,RoutesPivot[[RouteID]:[RouteID]],0))</f>
        <v>700</v>
      </c>
      <c r="P9564">
        <f>INDEX(RoutesPivot[ListPrice],MATCH($C9564,RoutesPivot[[RouteID]:[RouteID]],0))</f>
        <v>200</v>
      </c>
      <c r="Q9564" t="str">
        <f>INDEX(AirportPivot[AirportName],MATCH($N9564,AirportPivot[[AirportID]:[AirportID]],0))</f>
        <v>Dallas/Fort Worth International</v>
      </c>
      <c r="R9564">
        <f>INDEX(AirportPivot[Gates (number of available)],MATCH($N9564,AirportPivot[[AirportID]:[AirportID]],0))</f>
        <v>130</v>
      </c>
    </row>
    <row r="9565" spans="1:18" x14ac:dyDescent="0.25">
      <c r="A9565" s="3" t="s">
        <v>9597</v>
      </c>
      <c r="B9565" s="12">
        <v>42311</v>
      </c>
      <c r="C9565" s="4" t="s">
        <v>103</v>
      </c>
      <c r="D9565" s="4">
        <v>2.8</v>
      </c>
      <c r="E9565" s="4">
        <v>183</v>
      </c>
      <c r="F9565" s="5">
        <v>0.625</v>
      </c>
      <c r="G9565" s="6">
        <v>300</v>
      </c>
      <c r="H9565" s="7">
        <v>49500</v>
      </c>
      <c r="I9565" s="7">
        <f>FlightsPivot[[#This Row],[Total Fare]]*10%</f>
        <v>4950</v>
      </c>
      <c r="J9565" s="7">
        <f>FlightsPivot[[#This Row],[Total Fare]]+FlightsPivot[[#This Row],[10% tax ]]</f>
        <v>54450</v>
      </c>
      <c r="K9565" s="4">
        <v>11</v>
      </c>
      <c r="L9565" s="4">
        <v>2015</v>
      </c>
      <c r="M9565" t="str">
        <f>INDEX(RoutesPivot[DepAirport],MATCH($C9565,RoutesPivot[[RouteID]:[RouteID]],0))</f>
        <v>ORD</v>
      </c>
      <c r="N9565" t="str">
        <f>INDEX(RoutesPivot[AirportID],MATCH($C9565,RoutesPivot[[RouteID]:[RouteID]],0))</f>
        <v>IAD</v>
      </c>
      <c r="O9565">
        <f>INDEX(RoutesPivot[Distance],MATCH($C9565,RoutesPivot[[RouteID]:[RouteID]],0))</f>
        <v>515</v>
      </c>
      <c r="P9565">
        <f>INDEX(RoutesPivot[ListPrice],MATCH($C9565,RoutesPivot[[RouteID]:[RouteID]],0))</f>
        <v>300</v>
      </c>
      <c r="Q9565" t="str">
        <f>INDEX(AirportPivot[AirportName],MATCH($N9565,AirportPivot[[AirportID]:[AirportID]],0))</f>
        <v>Washington Dulles International</v>
      </c>
      <c r="R9565">
        <f>INDEX(AirportPivot[Gates (number of available)],MATCH($N9565,AirportPivot[[AirportID]:[AirportID]],0))</f>
        <v>95</v>
      </c>
    </row>
    <row r="9566" spans="1:18" x14ac:dyDescent="0.25">
      <c r="A9566" s="3" t="s">
        <v>9598</v>
      </c>
      <c r="B9566" s="12">
        <v>41767</v>
      </c>
      <c r="C9566" s="4" t="s">
        <v>15</v>
      </c>
      <c r="D9566" s="4">
        <v>2.7</v>
      </c>
      <c r="E9566" s="4">
        <v>68</v>
      </c>
      <c r="F9566" s="5">
        <v>0.70833333333333337</v>
      </c>
      <c r="G9566" s="6">
        <v>225</v>
      </c>
      <c r="H9566" s="7">
        <v>40725</v>
      </c>
      <c r="I9566" s="7">
        <f>FlightsPivot[[#This Row],[Total Fare]]*10%</f>
        <v>4072.5</v>
      </c>
      <c r="J9566" s="7">
        <f>FlightsPivot[[#This Row],[Total Fare]]+FlightsPivot[[#This Row],[10% tax ]]</f>
        <v>44797.5</v>
      </c>
      <c r="K9566" s="4">
        <v>5</v>
      </c>
      <c r="L9566" s="4">
        <v>2014</v>
      </c>
      <c r="M9566" t="str">
        <f>INDEX(RoutesPivot[DepAirport],MATCH($C9566,RoutesPivot[[RouteID]:[RouteID]],0))</f>
        <v>ORD</v>
      </c>
      <c r="N9566" t="str">
        <f>INDEX(RoutesPivot[AirportID],MATCH($C9566,RoutesPivot[[RouteID]:[RouteID]],0))</f>
        <v>EWR</v>
      </c>
      <c r="O9566">
        <f>INDEX(RoutesPivot[Distance],MATCH($C9566,RoutesPivot[[RouteID]:[RouteID]],0))</f>
        <v>600</v>
      </c>
      <c r="P9566">
        <f>INDEX(RoutesPivot[ListPrice],MATCH($C9566,RoutesPivot[[RouteID]:[RouteID]],0))</f>
        <v>225</v>
      </c>
      <c r="Q9566" t="str">
        <f>INDEX(AirportPivot[AirportName],MATCH($N9566,AirportPivot[[AirportID]:[AirportID]],0))</f>
        <v>Newark Liberty International</v>
      </c>
      <c r="R9566">
        <f>INDEX(AirportPivot[Gates (number of available)],MATCH($N9566,AirportPivot[[AirportID]:[AirportID]],0))</f>
        <v>82</v>
      </c>
    </row>
    <row r="9567" spans="1:18" x14ac:dyDescent="0.25">
      <c r="A9567" s="3" t="s">
        <v>9599</v>
      </c>
      <c r="B9567" s="12">
        <v>42099</v>
      </c>
      <c r="C9567" s="4" t="s">
        <v>30</v>
      </c>
      <c r="D9567" s="4">
        <v>1.6</v>
      </c>
      <c r="E9567" s="4">
        <v>67</v>
      </c>
      <c r="F9567" s="5">
        <v>0.75</v>
      </c>
      <c r="G9567" s="6">
        <v>250</v>
      </c>
      <c r="H9567" s="7">
        <v>45250</v>
      </c>
      <c r="I9567" s="7">
        <f>FlightsPivot[[#This Row],[Total Fare]]*10%</f>
        <v>4525</v>
      </c>
      <c r="J9567" s="7">
        <f>FlightsPivot[[#This Row],[Total Fare]]+FlightsPivot[[#This Row],[10% tax ]]</f>
        <v>49775</v>
      </c>
      <c r="K9567" s="4">
        <v>4</v>
      </c>
      <c r="L9567" s="4">
        <v>2015</v>
      </c>
      <c r="M9567" t="str">
        <f>INDEX(RoutesPivot[DepAirport],MATCH($C9567,RoutesPivot[[RouteID]:[RouteID]],0))</f>
        <v>ORD</v>
      </c>
      <c r="N9567" t="str">
        <f>INDEX(RoutesPivot[AirportID],MATCH($C9567,RoutesPivot[[RouteID]:[RouteID]],0))</f>
        <v>MCO</v>
      </c>
      <c r="O9567">
        <f>INDEX(RoutesPivot[Distance],MATCH($C9567,RoutesPivot[[RouteID]:[RouteID]],0))</f>
        <v>850</v>
      </c>
      <c r="P9567">
        <f>INDEX(RoutesPivot[ListPrice],MATCH($C9567,RoutesPivot[[RouteID]:[RouteID]],0))</f>
        <v>250</v>
      </c>
      <c r="Q9567" t="str">
        <f>INDEX(AirportPivot[AirportName],MATCH($N9567,AirportPivot[[AirportID]:[AirportID]],0))</f>
        <v>Orlando International</v>
      </c>
      <c r="R9567">
        <f>INDEX(AirportPivot[Gates (number of available)],MATCH($N9567,AirportPivot[[AirportID]:[AirportID]],0))</f>
        <v>67</v>
      </c>
    </row>
    <row r="9568" spans="1:18" x14ac:dyDescent="0.25">
      <c r="A9568" s="3" t="s">
        <v>9600</v>
      </c>
      <c r="B9568" s="12">
        <v>42045</v>
      </c>
      <c r="C9568" s="4" t="s">
        <v>15</v>
      </c>
      <c r="D9568" s="4">
        <v>2.8</v>
      </c>
      <c r="E9568" s="4">
        <v>184</v>
      </c>
      <c r="F9568" s="5">
        <v>0.75</v>
      </c>
      <c r="G9568" s="6">
        <v>225</v>
      </c>
      <c r="H9568" s="7">
        <v>37125</v>
      </c>
      <c r="I9568" s="7">
        <f>FlightsPivot[[#This Row],[Total Fare]]*10%</f>
        <v>3712.5</v>
      </c>
      <c r="J9568" s="7">
        <f>FlightsPivot[[#This Row],[Total Fare]]+FlightsPivot[[#This Row],[10% tax ]]</f>
        <v>40837.5</v>
      </c>
      <c r="K9568" s="4">
        <v>2</v>
      </c>
      <c r="L9568" s="4">
        <v>2015</v>
      </c>
      <c r="M9568" t="str">
        <f>INDEX(RoutesPivot[DepAirport],MATCH($C9568,RoutesPivot[[RouteID]:[RouteID]],0))</f>
        <v>ORD</v>
      </c>
      <c r="N9568" t="str">
        <f>INDEX(RoutesPivot[AirportID],MATCH($C9568,RoutesPivot[[RouteID]:[RouteID]],0))</f>
        <v>EWR</v>
      </c>
      <c r="O9568">
        <f>INDEX(RoutesPivot[Distance],MATCH($C9568,RoutesPivot[[RouteID]:[RouteID]],0))</f>
        <v>600</v>
      </c>
      <c r="P9568">
        <f>INDEX(RoutesPivot[ListPrice],MATCH($C9568,RoutesPivot[[RouteID]:[RouteID]],0))</f>
        <v>225</v>
      </c>
      <c r="Q9568" t="str">
        <f>INDEX(AirportPivot[AirportName],MATCH($N9568,AirportPivot[[AirportID]:[AirportID]],0))</f>
        <v>Newark Liberty International</v>
      </c>
      <c r="R9568">
        <f>INDEX(AirportPivot[Gates (number of available)],MATCH($N9568,AirportPivot[[AirportID]:[AirportID]],0))</f>
        <v>82</v>
      </c>
    </row>
    <row r="9569" spans="1:18" x14ac:dyDescent="0.25">
      <c r="A9569" s="3" t="s">
        <v>9601</v>
      </c>
      <c r="B9569" s="12">
        <v>42139</v>
      </c>
      <c r="C9569" s="4" t="s">
        <v>23</v>
      </c>
      <c r="D9569" s="4">
        <v>0.9</v>
      </c>
      <c r="E9569" s="4">
        <v>103</v>
      </c>
      <c r="F9569" s="5">
        <v>0.85416666666666663</v>
      </c>
      <c r="G9569" s="6">
        <v>300</v>
      </c>
      <c r="H9569" s="7">
        <v>55500</v>
      </c>
      <c r="I9569" s="7">
        <f>FlightsPivot[[#This Row],[Total Fare]]*10%</f>
        <v>5550</v>
      </c>
      <c r="J9569" s="7">
        <f>FlightsPivot[[#This Row],[Total Fare]]+FlightsPivot[[#This Row],[10% tax ]]</f>
        <v>61050</v>
      </c>
      <c r="K9569" s="4">
        <v>5</v>
      </c>
      <c r="L9569" s="4">
        <v>2015</v>
      </c>
      <c r="M9569" t="str">
        <f>INDEX(RoutesPivot[DepAirport],MATCH($C9569,RoutesPivot[[RouteID]:[RouteID]],0))</f>
        <v>ORD</v>
      </c>
      <c r="N9569" t="str">
        <f>INDEX(RoutesPivot[AirportID],MATCH($C9569,RoutesPivot[[RouteID]:[RouteID]],0))</f>
        <v>DEN</v>
      </c>
      <c r="O9569">
        <f>INDEX(RoutesPivot[Distance],MATCH($C9569,RoutesPivot[[RouteID]:[RouteID]],0))</f>
        <v>800</v>
      </c>
      <c r="P9569">
        <f>INDEX(RoutesPivot[ListPrice],MATCH($C9569,RoutesPivot[[RouteID]:[RouteID]],0))</f>
        <v>300</v>
      </c>
      <c r="Q9569" t="str">
        <f>INDEX(AirportPivot[AirportName],MATCH($N9569,AirportPivot[[AirportID]:[AirportID]],0))</f>
        <v>Denver International</v>
      </c>
      <c r="R9569">
        <f>INDEX(AirportPivot[Gates (number of available)],MATCH($N9569,AirportPivot[[AirportID]:[AirportID]],0))</f>
        <v>75</v>
      </c>
    </row>
    <row r="9570" spans="1:18" x14ac:dyDescent="0.25">
      <c r="A9570" s="3" t="s">
        <v>9602</v>
      </c>
      <c r="B9570" s="12">
        <v>42347</v>
      </c>
      <c r="C9570" s="4" t="s">
        <v>70</v>
      </c>
      <c r="D9570" s="4">
        <v>0.8</v>
      </c>
      <c r="E9570" s="4">
        <v>88</v>
      </c>
      <c r="F9570" s="5">
        <v>0.33333333333333331</v>
      </c>
      <c r="G9570" s="6">
        <v>275</v>
      </c>
      <c r="H9570" s="7">
        <v>49775</v>
      </c>
      <c r="I9570" s="7">
        <f>FlightsPivot[[#This Row],[Total Fare]]*10%</f>
        <v>4977.5</v>
      </c>
      <c r="J9570" s="7">
        <f>FlightsPivot[[#This Row],[Total Fare]]+FlightsPivot[[#This Row],[10% tax ]]</f>
        <v>54752.5</v>
      </c>
      <c r="K9570" s="4">
        <v>12</v>
      </c>
      <c r="L9570" s="4">
        <v>2015</v>
      </c>
      <c r="M9570" t="str">
        <f>INDEX(RoutesPivot[DepAirport],MATCH($C9570,RoutesPivot[[RouteID]:[RouteID]],0))</f>
        <v>ORD</v>
      </c>
      <c r="N9570" t="str">
        <f>INDEX(RoutesPivot[AirportID],MATCH($C9570,RoutesPivot[[RouteID]:[RouteID]],0))</f>
        <v>LAS</v>
      </c>
      <c r="O9570">
        <f>INDEX(RoutesPivot[Distance],MATCH($C9570,RoutesPivot[[RouteID]:[RouteID]],0))</f>
        <v>1100</v>
      </c>
      <c r="P9570">
        <f>INDEX(RoutesPivot[ListPrice],MATCH($C9570,RoutesPivot[[RouteID]:[RouteID]],0))</f>
        <v>275</v>
      </c>
      <c r="Q9570" t="str">
        <f>INDEX(AirportPivot[AirportName],MATCH($N9570,AirportPivot[[AirportID]:[AirportID]],0))</f>
        <v>McCarran International</v>
      </c>
      <c r="R9570">
        <f>INDEX(AirportPivot[Gates (number of available)],MATCH($N9570,AirportPivot[[AirportID]:[AirportID]],0))</f>
        <v>68</v>
      </c>
    </row>
    <row r="9571" spans="1:18" x14ac:dyDescent="0.25">
      <c r="A9571" s="3" t="s">
        <v>9603</v>
      </c>
      <c r="B9571" s="12">
        <v>41800</v>
      </c>
      <c r="C9571" s="4" t="s">
        <v>17</v>
      </c>
      <c r="D9571" s="4">
        <v>5.2</v>
      </c>
      <c r="E9571" s="4">
        <v>92</v>
      </c>
      <c r="F9571" s="5">
        <v>0.5</v>
      </c>
      <c r="G9571" s="6">
        <v>385</v>
      </c>
      <c r="H9571" s="7">
        <v>71225</v>
      </c>
      <c r="I9571" s="7">
        <f>FlightsPivot[[#This Row],[Total Fare]]*10%</f>
        <v>7122.5</v>
      </c>
      <c r="J9571" s="7">
        <f>FlightsPivot[[#This Row],[Total Fare]]+FlightsPivot[[#This Row],[10% tax ]]</f>
        <v>78347.5</v>
      </c>
      <c r="K9571" s="4">
        <v>6</v>
      </c>
      <c r="L9571" s="4">
        <v>2014</v>
      </c>
      <c r="M9571" t="str">
        <f>INDEX(RoutesPivot[DepAirport],MATCH($C9571,RoutesPivot[[RouteID]:[RouteID]],0))</f>
        <v>ORD</v>
      </c>
      <c r="N9571" t="str">
        <f>INDEX(RoutesPivot[AirportID],MATCH($C9571,RoutesPivot[[RouteID]:[RouteID]],0))</f>
        <v>LAX</v>
      </c>
      <c r="O9571">
        <f>INDEX(RoutesPivot[Distance],MATCH($C9571,RoutesPivot[[RouteID]:[RouteID]],0))</f>
        <v>1518</v>
      </c>
      <c r="P9571">
        <f>INDEX(RoutesPivot[ListPrice],MATCH($C9571,RoutesPivot[[RouteID]:[RouteID]],0))</f>
        <v>350</v>
      </c>
      <c r="Q9571" t="str">
        <f>INDEX(AirportPivot[AirportName],MATCH($N9571,AirportPivot[[AirportID]:[AirportID]],0))</f>
        <v>Los Angeles International</v>
      </c>
      <c r="R9571">
        <f>INDEX(AirportPivot[Gates (number of available)],MATCH($N9571,AirportPivot[[AirportID]:[AirportID]],0))</f>
        <v>86</v>
      </c>
    </row>
    <row r="9572" spans="1:18" x14ac:dyDescent="0.25">
      <c r="A9572" s="3" t="s">
        <v>9604</v>
      </c>
      <c r="B9572" s="12">
        <v>42161</v>
      </c>
      <c r="C9572" s="4" t="s">
        <v>27</v>
      </c>
      <c r="D9572" s="4">
        <v>10.199999999999999</v>
      </c>
      <c r="E9572" s="4">
        <v>79</v>
      </c>
      <c r="F9572" s="5">
        <v>0.33333333333333331</v>
      </c>
      <c r="G9572" s="6">
        <v>220</v>
      </c>
      <c r="H9572" s="7">
        <v>39820</v>
      </c>
      <c r="I9572" s="7">
        <f>FlightsPivot[[#This Row],[Total Fare]]*10%</f>
        <v>3982</v>
      </c>
      <c r="J9572" s="7">
        <f>FlightsPivot[[#This Row],[Total Fare]]+FlightsPivot[[#This Row],[10% tax ]]</f>
        <v>43802</v>
      </c>
      <c r="K9572" s="4">
        <v>6</v>
      </c>
      <c r="L9572" s="4">
        <v>2015</v>
      </c>
      <c r="M9572" t="str">
        <f>INDEX(RoutesPivot[DepAirport],MATCH($C9572,RoutesPivot[[RouteID]:[RouteID]],0))</f>
        <v>ORD</v>
      </c>
      <c r="N9572" t="str">
        <f>INDEX(RoutesPivot[AirportID],MATCH($C9572,RoutesPivot[[RouteID]:[RouteID]],0))</f>
        <v>ATL</v>
      </c>
      <c r="O9572">
        <f>INDEX(RoutesPivot[Distance],MATCH($C9572,RoutesPivot[[RouteID]:[RouteID]],0))</f>
        <v>510</v>
      </c>
      <c r="P9572">
        <f>INDEX(RoutesPivot[ListPrice],MATCH($C9572,RoutesPivot[[RouteID]:[RouteID]],0))</f>
        <v>200</v>
      </c>
      <c r="Q9572" t="str">
        <f>INDEX(AirportPivot[AirportName],MATCH($N9572,AirportPivot[[AirportID]:[AirportID]],0))</f>
        <v>Hartsfield-Jackson Atlanta International</v>
      </c>
      <c r="R9572">
        <f>INDEX(AirportPivot[Gates (number of available)],MATCH($N9572,AirportPivot[[AirportID]:[AirportID]],0))</f>
        <v>100</v>
      </c>
    </row>
    <row r="9573" spans="1:18" x14ac:dyDescent="0.25">
      <c r="A9573" s="3" t="s">
        <v>9605</v>
      </c>
      <c r="B9573" s="12">
        <v>41686</v>
      </c>
      <c r="C9573" s="4" t="s">
        <v>25</v>
      </c>
      <c r="D9573" s="4">
        <v>2</v>
      </c>
      <c r="E9573" s="4">
        <v>19</v>
      </c>
      <c r="F9573" s="5">
        <v>0.64583333333333337</v>
      </c>
      <c r="G9573" s="6">
        <v>200</v>
      </c>
      <c r="H9573" s="7">
        <v>37000</v>
      </c>
      <c r="I9573" s="7">
        <f>FlightsPivot[[#This Row],[Total Fare]]*10%</f>
        <v>3700</v>
      </c>
      <c r="J9573" s="7">
        <f>FlightsPivot[[#This Row],[Total Fare]]+FlightsPivot[[#This Row],[10% tax ]]</f>
        <v>40700</v>
      </c>
      <c r="K9573" s="4">
        <v>2</v>
      </c>
      <c r="L9573" s="4">
        <v>2014</v>
      </c>
      <c r="M9573" t="str">
        <f>INDEX(RoutesPivot[DepAirport],MATCH($C9573,RoutesPivot[[RouteID]:[RouteID]],0))</f>
        <v>ORD</v>
      </c>
      <c r="N9573" t="str">
        <f>INDEX(RoutesPivot[AirportID],MATCH($C9573,RoutesPivot[[RouteID]:[RouteID]],0))</f>
        <v>DFW</v>
      </c>
      <c r="O9573">
        <f>INDEX(RoutesPivot[Distance],MATCH($C9573,RoutesPivot[[RouteID]:[RouteID]],0))</f>
        <v>700</v>
      </c>
      <c r="P9573">
        <f>INDEX(RoutesPivot[ListPrice],MATCH($C9573,RoutesPivot[[RouteID]:[RouteID]],0))</f>
        <v>200</v>
      </c>
      <c r="Q9573" t="str">
        <f>INDEX(AirportPivot[AirportName],MATCH($N9573,AirportPivot[[AirportID]:[AirportID]],0))</f>
        <v>Dallas/Fort Worth International</v>
      </c>
      <c r="R9573">
        <f>INDEX(AirportPivot[Gates (number of available)],MATCH($N9573,AirportPivot[[AirportID]:[AirportID]],0))</f>
        <v>130</v>
      </c>
    </row>
    <row r="9574" spans="1:18" x14ac:dyDescent="0.25">
      <c r="A9574" s="3" t="s">
        <v>9606</v>
      </c>
      <c r="B9574" s="12">
        <v>42195</v>
      </c>
      <c r="C9574" s="4" t="s">
        <v>21</v>
      </c>
      <c r="D9574" s="4">
        <v>2.9</v>
      </c>
      <c r="E9574" s="4">
        <v>182</v>
      </c>
      <c r="F9574" s="5">
        <v>0.79166666666666663</v>
      </c>
      <c r="G9574" s="6">
        <v>137.5</v>
      </c>
      <c r="H9574" s="7">
        <v>22687.5</v>
      </c>
      <c r="I9574" s="7">
        <f>FlightsPivot[[#This Row],[Total Fare]]*10%</f>
        <v>2268.75</v>
      </c>
      <c r="J9574" s="7">
        <f>FlightsPivot[[#This Row],[Total Fare]]+FlightsPivot[[#This Row],[10% tax ]]</f>
        <v>24956.25</v>
      </c>
      <c r="K9574" s="4">
        <v>7</v>
      </c>
      <c r="L9574" s="4">
        <v>2015</v>
      </c>
      <c r="M9574" t="str">
        <f>INDEX(RoutesPivot[DepAirport],MATCH($C9574,RoutesPivot[[RouteID]:[RouteID]],0))</f>
        <v>ORD</v>
      </c>
      <c r="N9574" t="str">
        <f>INDEX(RoutesPivot[AirportID],MATCH($C9574,RoutesPivot[[RouteID]:[RouteID]],0))</f>
        <v>CLT</v>
      </c>
      <c r="O9574">
        <f>INDEX(RoutesPivot[Distance],MATCH($C9574,RoutesPivot[[RouteID]:[RouteID]],0))</f>
        <v>700</v>
      </c>
      <c r="P9574">
        <f>INDEX(RoutesPivot[ListPrice],MATCH($C9574,RoutesPivot[[RouteID]:[RouteID]],0))</f>
        <v>125</v>
      </c>
      <c r="Q9574" t="str">
        <f>INDEX(AirportPivot[AirportName],MATCH($N9574,AirportPivot[[AirportID]:[AirportID]],0))</f>
        <v>Charlotte/Douglas International</v>
      </c>
      <c r="R9574">
        <f>INDEX(AirportPivot[Gates (number of available)],MATCH($N9574,AirportPivot[[AirportID]:[AirportID]],0))</f>
        <v>65</v>
      </c>
    </row>
    <row r="9575" spans="1:18" x14ac:dyDescent="0.25">
      <c r="A9575" s="3" t="s">
        <v>9607</v>
      </c>
      <c r="B9575" s="12">
        <v>41768</v>
      </c>
      <c r="C9575" s="4" t="s">
        <v>50</v>
      </c>
      <c r="D9575" s="4">
        <v>2.5</v>
      </c>
      <c r="E9575" s="4">
        <v>73</v>
      </c>
      <c r="F9575" s="5">
        <v>0.54166666666666663</v>
      </c>
      <c r="G9575" s="6">
        <v>275</v>
      </c>
      <c r="H9575" s="7">
        <v>49775</v>
      </c>
      <c r="I9575" s="7">
        <f>FlightsPivot[[#This Row],[Total Fare]]*10%</f>
        <v>4977.5</v>
      </c>
      <c r="J9575" s="7">
        <f>FlightsPivot[[#This Row],[Total Fare]]+FlightsPivot[[#This Row],[10% tax ]]</f>
        <v>54752.5</v>
      </c>
      <c r="K9575" s="4">
        <v>5</v>
      </c>
      <c r="L9575" s="4">
        <v>2014</v>
      </c>
      <c r="M9575" t="str">
        <f>INDEX(RoutesPivot[DepAirport],MATCH($C9575,RoutesPivot[[RouteID]:[RouteID]],0))</f>
        <v>ORD</v>
      </c>
      <c r="N9575" t="str">
        <f>INDEX(RoutesPivot[AirportID],MATCH($C9575,RoutesPivot[[RouteID]:[RouteID]],0))</f>
        <v>LGA</v>
      </c>
      <c r="O9575">
        <f>INDEX(RoutesPivot[Distance],MATCH($C9575,RoutesPivot[[RouteID]:[RouteID]],0))</f>
        <v>610</v>
      </c>
      <c r="P9575">
        <f>INDEX(RoutesPivot[ListPrice],MATCH($C9575,RoutesPivot[[RouteID]:[RouteID]],0))</f>
        <v>275</v>
      </c>
      <c r="Q9575" t="str">
        <f>INDEX(AirportPivot[AirportName],MATCH($N9575,AirportPivot[[AirportID]:[AirportID]],0))</f>
        <v>Laguardia</v>
      </c>
      <c r="R9575">
        <f>INDEX(AirportPivot[Gates (number of available)],MATCH($N9575,AirportPivot[[AirportID]:[AirportID]],0))</f>
        <v>66</v>
      </c>
    </row>
    <row r="9576" spans="1:18" x14ac:dyDescent="0.25">
      <c r="A9576" s="3" t="s">
        <v>9608</v>
      </c>
      <c r="B9576" s="12">
        <v>42198</v>
      </c>
      <c r="C9576" s="4" t="s">
        <v>70</v>
      </c>
      <c r="D9576" s="4">
        <v>2.2000000000000002</v>
      </c>
      <c r="E9576" s="4">
        <v>152</v>
      </c>
      <c r="F9576" s="5">
        <v>0.75</v>
      </c>
      <c r="G9576" s="6">
        <v>302.5</v>
      </c>
      <c r="H9576" s="7">
        <v>49912.5</v>
      </c>
      <c r="I9576" s="7">
        <f>FlightsPivot[[#This Row],[Total Fare]]*10%</f>
        <v>4991.25</v>
      </c>
      <c r="J9576" s="7">
        <f>FlightsPivot[[#This Row],[Total Fare]]+FlightsPivot[[#This Row],[10% tax ]]</f>
        <v>54903.75</v>
      </c>
      <c r="K9576" s="4">
        <v>7</v>
      </c>
      <c r="L9576" s="4">
        <v>2015</v>
      </c>
      <c r="M9576" t="str">
        <f>INDEX(RoutesPivot[DepAirport],MATCH($C9576,RoutesPivot[[RouteID]:[RouteID]],0))</f>
        <v>ORD</v>
      </c>
      <c r="N9576" t="str">
        <f>INDEX(RoutesPivot[AirportID],MATCH($C9576,RoutesPivot[[RouteID]:[RouteID]],0))</f>
        <v>LAS</v>
      </c>
      <c r="O9576">
        <f>INDEX(RoutesPivot[Distance],MATCH($C9576,RoutesPivot[[RouteID]:[RouteID]],0))</f>
        <v>1100</v>
      </c>
      <c r="P9576">
        <f>INDEX(RoutesPivot[ListPrice],MATCH($C9576,RoutesPivot[[RouteID]:[RouteID]],0))</f>
        <v>275</v>
      </c>
      <c r="Q9576" t="str">
        <f>INDEX(AirportPivot[AirportName],MATCH($N9576,AirportPivot[[AirportID]:[AirportID]],0))</f>
        <v>McCarran International</v>
      </c>
      <c r="R9576">
        <f>INDEX(AirportPivot[Gates (number of available)],MATCH($N9576,AirportPivot[[AirportID]:[AirportID]],0))</f>
        <v>68</v>
      </c>
    </row>
    <row r="9577" spans="1:18" x14ac:dyDescent="0.25">
      <c r="A9577" s="3" t="s">
        <v>9609</v>
      </c>
      <c r="B9577" s="12">
        <v>41710</v>
      </c>
      <c r="C9577" s="4" t="s">
        <v>13</v>
      </c>
      <c r="D9577" s="4">
        <v>1.8</v>
      </c>
      <c r="E9577" s="4">
        <v>138</v>
      </c>
      <c r="F9577" s="5">
        <v>0.79166666666666663</v>
      </c>
      <c r="G9577" s="6">
        <v>250</v>
      </c>
      <c r="H9577" s="7">
        <v>46250</v>
      </c>
      <c r="I9577" s="7">
        <f>FlightsPivot[[#This Row],[Total Fare]]*10%</f>
        <v>4625</v>
      </c>
      <c r="J9577" s="7">
        <f>FlightsPivot[[#This Row],[Total Fare]]+FlightsPivot[[#This Row],[10% tax ]]</f>
        <v>50875</v>
      </c>
      <c r="K9577" s="4">
        <v>3</v>
      </c>
      <c r="L9577" s="4">
        <v>2014</v>
      </c>
      <c r="M9577" t="str">
        <f>INDEX(RoutesPivot[DepAirport],MATCH($C9577,RoutesPivot[[RouteID]:[RouteID]],0))</f>
        <v>ORD</v>
      </c>
      <c r="N9577" t="str">
        <f>INDEX(RoutesPivot[AirportID],MATCH($C9577,RoutesPivot[[RouteID]:[RouteID]],0))</f>
        <v>JFK</v>
      </c>
      <c r="O9577">
        <f>INDEX(RoutesPivot[Distance],MATCH($C9577,RoutesPivot[[RouteID]:[RouteID]],0))</f>
        <v>619</v>
      </c>
      <c r="P9577">
        <f>INDEX(RoutesPivot[ListPrice],MATCH($C9577,RoutesPivot[[RouteID]:[RouteID]],0))</f>
        <v>250</v>
      </c>
      <c r="Q9577" t="str">
        <f>INDEX(AirportPivot[AirportName],MATCH($N9577,AirportPivot[[AirportID]:[AirportID]],0))</f>
        <v>John F Kennedy International</v>
      </c>
      <c r="R9577">
        <f>INDEX(AirportPivot[Gates (number of available)],MATCH($N9577,AirportPivot[[AirportID]:[AirportID]],0))</f>
        <v>120</v>
      </c>
    </row>
    <row r="9578" spans="1:18" x14ac:dyDescent="0.25">
      <c r="A9578" s="3" t="s">
        <v>9610</v>
      </c>
      <c r="B9578" s="12">
        <v>42209</v>
      </c>
      <c r="C9578" s="4" t="s">
        <v>47</v>
      </c>
      <c r="D9578" s="4">
        <v>2.5</v>
      </c>
      <c r="E9578" s="4">
        <v>102</v>
      </c>
      <c r="F9578" s="5">
        <v>0.875</v>
      </c>
      <c r="G9578" s="6">
        <v>275</v>
      </c>
      <c r="H9578" s="7">
        <v>50875</v>
      </c>
      <c r="I9578" s="7">
        <f>FlightsPivot[[#This Row],[Total Fare]]*10%</f>
        <v>5087.5</v>
      </c>
      <c r="J9578" s="7">
        <f>FlightsPivot[[#This Row],[Total Fare]]+FlightsPivot[[#This Row],[10% tax ]]</f>
        <v>55962.5</v>
      </c>
      <c r="K9578" s="4">
        <v>7</v>
      </c>
      <c r="L9578" s="4">
        <v>2015</v>
      </c>
      <c r="M9578" t="str">
        <f>INDEX(RoutesPivot[DepAirport],MATCH($C9578,RoutesPivot[[RouteID]:[RouteID]],0))</f>
        <v>ORD</v>
      </c>
      <c r="N9578" t="str">
        <f>INDEX(RoutesPivot[AirportID],MATCH($C9578,RoutesPivot[[RouteID]:[RouteID]],0))</f>
        <v>PHX</v>
      </c>
      <c r="O9578">
        <f>INDEX(RoutesPivot[Distance],MATCH($C9578,RoutesPivot[[RouteID]:[RouteID]],0))</f>
        <v>1200</v>
      </c>
      <c r="P9578">
        <f>INDEX(RoutesPivot[ListPrice],MATCH($C9578,RoutesPivot[[RouteID]:[RouteID]],0))</f>
        <v>250</v>
      </c>
      <c r="Q9578" t="str">
        <f>INDEX(AirportPivot[AirportName],MATCH($N9578,AirportPivot[[AirportID]:[AirportID]],0))</f>
        <v>Phoenix Sky Harbor International</v>
      </c>
      <c r="R9578">
        <f>INDEX(AirportPivot[Gates (number of available)],MATCH($N9578,AirportPivot[[AirportID]:[AirportID]],0))</f>
        <v>60</v>
      </c>
    </row>
    <row r="9579" spans="1:18" x14ac:dyDescent="0.25">
      <c r="A9579" s="3" t="s">
        <v>9611</v>
      </c>
      <c r="B9579" s="12">
        <v>42170</v>
      </c>
      <c r="C9579" s="4" t="s">
        <v>11</v>
      </c>
      <c r="D9579" s="4">
        <v>3.6</v>
      </c>
      <c r="E9579" s="4">
        <v>44</v>
      </c>
      <c r="F9579" s="5">
        <v>0.75</v>
      </c>
      <c r="G9579" s="6">
        <v>330</v>
      </c>
      <c r="H9579" s="7">
        <v>54450</v>
      </c>
      <c r="I9579" s="7">
        <f>FlightsPivot[[#This Row],[Total Fare]]*10%</f>
        <v>5445</v>
      </c>
      <c r="J9579" s="7">
        <f>FlightsPivot[[#This Row],[Total Fare]]+FlightsPivot[[#This Row],[10% tax ]]</f>
        <v>59895</v>
      </c>
      <c r="K9579" s="4">
        <v>6</v>
      </c>
      <c r="L9579" s="4">
        <v>2015</v>
      </c>
      <c r="M9579" t="str">
        <f>INDEX(RoutesPivot[DepAirport],MATCH($C9579,RoutesPivot[[RouteID]:[RouteID]],0))</f>
        <v>ORD</v>
      </c>
      <c r="N9579" t="str">
        <f>INDEX(RoutesPivot[AirportID],MATCH($C9579,RoutesPivot[[RouteID]:[RouteID]],0))</f>
        <v>BOS</v>
      </c>
      <c r="O9579">
        <f>INDEX(RoutesPivot[Distance],MATCH($C9579,RoutesPivot[[RouteID]:[RouteID]],0))</f>
        <v>730</v>
      </c>
      <c r="P9579">
        <f>INDEX(RoutesPivot[ListPrice],MATCH($C9579,RoutesPivot[[RouteID]:[RouteID]],0))</f>
        <v>300</v>
      </c>
      <c r="Q9579" t="str">
        <f>INDEX(AirportPivot[AirportName],MATCH($N9579,AirportPivot[[AirportID]:[AirportID]],0))</f>
        <v>General Edward Lawrence Logan International</v>
      </c>
      <c r="R9579">
        <f>INDEX(AirportPivot[Gates (number of available)],MATCH($N9579,AirportPivot[[AirportID]:[AirportID]],0))</f>
        <v>63</v>
      </c>
    </row>
    <row r="9580" spans="1:18" x14ac:dyDescent="0.25">
      <c r="A9580" s="3" t="s">
        <v>9612</v>
      </c>
      <c r="B9580" s="12">
        <v>41863</v>
      </c>
      <c r="C9580" s="4" t="s">
        <v>50</v>
      </c>
      <c r="D9580" s="4">
        <v>2.5</v>
      </c>
      <c r="E9580" s="4">
        <v>94</v>
      </c>
      <c r="F9580" s="5">
        <v>0.875</v>
      </c>
      <c r="G9580" s="6">
        <v>302.5</v>
      </c>
      <c r="H9580" s="7">
        <v>55962.5</v>
      </c>
      <c r="I9580" s="7">
        <f>FlightsPivot[[#This Row],[Total Fare]]*10%</f>
        <v>5596.25</v>
      </c>
      <c r="J9580" s="7">
        <f>FlightsPivot[[#This Row],[Total Fare]]+FlightsPivot[[#This Row],[10% tax ]]</f>
        <v>61558.75</v>
      </c>
      <c r="K9580" s="4">
        <v>8</v>
      </c>
      <c r="L9580" s="4">
        <v>2014</v>
      </c>
      <c r="M9580" t="str">
        <f>INDEX(RoutesPivot[DepAirport],MATCH($C9580,RoutesPivot[[RouteID]:[RouteID]],0))</f>
        <v>ORD</v>
      </c>
      <c r="N9580" t="str">
        <f>INDEX(RoutesPivot[AirportID],MATCH($C9580,RoutesPivot[[RouteID]:[RouteID]],0))</f>
        <v>LGA</v>
      </c>
      <c r="O9580">
        <f>INDEX(RoutesPivot[Distance],MATCH($C9580,RoutesPivot[[RouteID]:[RouteID]],0))</f>
        <v>610</v>
      </c>
      <c r="P9580">
        <f>INDEX(RoutesPivot[ListPrice],MATCH($C9580,RoutesPivot[[RouteID]:[RouteID]],0))</f>
        <v>275</v>
      </c>
      <c r="Q9580" t="str">
        <f>INDEX(AirportPivot[AirportName],MATCH($N9580,AirportPivot[[AirportID]:[AirportID]],0))</f>
        <v>Laguardia</v>
      </c>
      <c r="R9580">
        <f>INDEX(AirportPivot[Gates (number of available)],MATCH($N9580,AirportPivot[[AirportID]:[AirportID]],0))</f>
        <v>66</v>
      </c>
    </row>
    <row r="9581" spans="1:18" x14ac:dyDescent="0.25">
      <c r="A9581" s="3" t="s">
        <v>9613</v>
      </c>
      <c r="B9581" s="12">
        <v>41654</v>
      </c>
      <c r="C9581" s="4" t="s">
        <v>30</v>
      </c>
      <c r="D9581" s="4">
        <v>1.9</v>
      </c>
      <c r="E9581" s="4">
        <v>159</v>
      </c>
      <c r="F9581" s="5">
        <v>0.875</v>
      </c>
      <c r="G9581" s="6">
        <v>250</v>
      </c>
      <c r="H9581" s="7">
        <v>41250</v>
      </c>
      <c r="I9581" s="7">
        <f>FlightsPivot[[#This Row],[Total Fare]]*10%</f>
        <v>4125</v>
      </c>
      <c r="J9581" s="7">
        <f>FlightsPivot[[#This Row],[Total Fare]]+FlightsPivot[[#This Row],[10% tax ]]</f>
        <v>45375</v>
      </c>
      <c r="K9581" s="4">
        <v>1</v>
      </c>
      <c r="L9581" s="4">
        <v>2014</v>
      </c>
      <c r="M9581" t="str">
        <f>INDEX(RoutesPivot[DepAirport],MATCH($C9581,RoutesPivot[[RouteID]:[RouteID]],0))</f>
        <v>ORD</v>
      </c>
      <c r="N9581" t="str">
        <f>INDEX(RoutesPivot[AirportID],MATCH($C9581,RoutesPivot[[RouteID]:[RouteID]],0))</f>
        <v>MCO</v>
      </c>
      <c r="O9581">
        <f>INDEX(RoutesPivot[Distance],MATCH($C9581,RoutesPivot[[RouteID]:[RouteID]],0))</f>
        <v>850</v>
      </c>
      <c r="P9581">
        <f>INDEX(RoutesPivot[ListPrice],MATCH($C9581,RoutesPivot[[RouteID]:[RouteID]],0))</f>
        <v>250</v>
      </c>
      <c r="Q9581" t="str">
        <f>INDEX(AirportPivot[AirportName],MATCH($N9581,AirportPivot[[AirportID]:[AirportID]],0))</f>
        <v>Orlando International</v>
      </c>
      <c r="R9581">
        <f>INDEX(AirportPivot[Gates (number of available)],MATCH($N9581,AirportPivot[[AirportID]:[AirportID]],0))</f>
        <v>67</v>
      </c>
    </row>
    <row r="9582" spans="1:18" x14ac:dyDescent="0.25">
      <c r="A9582" s="3" t="s">
        <v>9614</v>
      </c>
      <c r="B9582" s="12">
        <v>42184</v>
      </c>
      <c r="C9582" s="4" t="s">
        <v>25</v>
      </c>
      <c r="D9582" s="4">
        <v>1.4</v>
      </c>
      <c r="E9582" s="4">
        <v>120</v>
      </c>
      <c r="F9582" s="5">
        <v>0.70833333333333337</v>
      </c>
      <c r="G9582" s="6">
        <v>220</v>
      </c>
      <c r="H9582" s="7">
        <v>40700</v>
      </c>
      <c r="I9582" s="7">
        <f>FlightsPivot[[#This Row],[Total Fare]]*10%</f>
        <v>4070</v>
      </c>
      <c r="J9582" s="7">
        <f>FlightsPivot[[#This Row],[Total Fare]]+FlightsPivot[[#This Row],[10% tax ]]</f>
        <v>44770</v>
      </c>
      <c r="K9582" s="4">
        <v>6</v>
      </c>
      <c r="L9582" s="4">
        <v>2015</v>
      </c>
      <c r="M9582" t="str">
        <f>INDEX(RoutesPivot[DepAirport],MATCH($C9582,RoutesPivot[[RouteID]:[RouteID]],0))</f>
        <v>ORD</v>
      </c>
      <c r="N9582" t="str">
        <f>INDEX(RoutesPivot[AirportID],MATCH($C9582,RoutesPivot[[RouteID]:[RouteID]],0))</f>
        <v>DFW</v>
      </c>
      <c r="O9582">
        <f>INDEX(RoutesPivot[Distance],MATCH($C9582,RoutesPivot[[RouteID]:[RouteID]],0))</f>
        <v>700</v>
      </c>
      <c r="P9582">
        <f>INDEX(RoutesPivot[ListPrice],MATCH($C9582,RoutesPivot[[RouteID]:[RouteID]],0))</f>
        <v>200</v>
      </c>
      <c r="Q9582" t="str">
        <f>INDEX(AirportPivot[AirportName],MATCH($N9582,AirportPivot[[AirportID]:[AirportID]],0))</f>
        <v>Dallas/Fort Worth International</v>
      </c>
      <c r="R9582">
        <f>INDEX(AirportPivot[Gates (number of available)],MATCH($N9582,AirportPivot[[AirportID]:[AirportID]],0))</f>
        <v>130</v>
      </c>
    </row>
    <row r="9583" spans="1:18" x14ac:dyDescent="0.25">
      <c r="A9583" s="3" t="s">
        <v>9615</v>
      </c>
      <c r="B9583" s="12">
        <v>42002</v>
      </c>
      <c r="C9583" s="4" t="s">
        <v>80</v>
      </c>
      <c r="D9583" s="4">
        <v>3.1</v>
      </c>
      <c r="E9583" s="4">
        <v>148</v>
      </c>
      <c r="F9583" s="5">
        <v>0.70833333333333337</v>
      </c>
      <c r="G9583" s="6">
        <v>300</v>
      </c>
      <c r="H9583" s="7">
        <v>55500</v>
      </c>
      <c r="I9583" s="7">
        <f>FlightsPivot[[#This Row],[Total Fare]]*10%</f>
        <v>5550</v>
      </c>
      <c r="J9583" s="7">
        <f>FlightsPivot[[#This Row],[Total Fare]]+FlightsPivot[[#This Row],[10% tax ]]</f>
        <v>61050</v>
      </c>
      <c r="K9583" s="4">
        <v>12</v>
      </c>
      <c r="L9583" s="4">
        <v>2014</v>
      </c>
      <c r="M9583" t="str">
        <f>INDEX(RoutesPivot[DepAirport],MATCH($C9583,RoutesPivot[[RouteID]:[RouteID]],0))</f>
        <v>ORD</v>
      </c>
      <c r="N9583" t="str">
        <f>INDEX(RoutesPivot[AirportID],MATCH($C9583,RoutesPivot[[RouteID]:[RouteID]],0))</f>
        <v>MIA</v>
      </c>
      <c r="O9583">
        <f>INDEX(RoutesPivot[Distance],MATCH($C9583,RoutesPivot[[RouteID]:[RouteID]],0))</f>
        <v>1000</v>
      </c>
      <c r="P9583">
        <f>INDEX(RoutesPivot[ListPrice],MATCH($C9583,RoutesPivot[[RouteID]:[RouteID]],0))</f>
        <v>300</v>
      </c>
      <c r="Q9583" t="str">
        <f>INDEX(AirportPivot[AirportName],MATCH($N9583,AirportPivot[[AirportID]:[AirportID]],0))</f>
        <v>Miami International</v>
      </c>
      <c r="R9583">
        <f>INDEX(AirportPivot[Gates (number of available)],MATCH($N9583,AirportPivot[[AirportID]:[AirportID]],0))</f>
        <v>80</v>
      </c>
    </row>
    <row r="9584" spans="1:18" x14ac:dyDescent="0.25">
      <c r="A9584" s="3" t="s">
        <v>9616</v>
      </c>
      <c r="B9584" s="12">
        <v>41699</v>
      </c>
      <c r="C9584" s="4" t="s">
        <v>15</v>
      </c>
      <c r="D9584" s="4">
        <v>2.2999999999999998</v>
      </c>
      <c r="E9584" s="4">
        <v>210</v>
      </c>
      <c r="F9584" s="5">
        <v>0.875</v>
      </c>
      <c r="G9584" s="6">
        <v>225</v>
      </c>
      <c r="H9584" s="7">
        <v>37125</v>
      </c>
      <c r="I9584" s="7">
        <f>FlightsPivot[[#This Row],[Total Fare]]*10%</f>
        <v>3712.5</v>
      </c>
      <c r="J9584" s="7">
        <f>FlightsPivot[[#This Row],[Total Fare]]+FlightsPivot[[#This Row],[10% tax ]]</f>
        <v>40837.5</v>
      </c>
      <c r="K9584" s="4">
        <v>3</v>
      </c>
      <c r="L9584" s="4">
        <v>2014</v>
      </c>
      <c r="M9584" t="str">
        <f>INDEX(RoutesPivot[DepAirport],MATCH($C9584,RoutesPivot[[RouteID]:[RouteID]],0))</f>
        <v>ORD</v>
      </c>
      <c r="N9584" t="str">
        <f>INDEX(RoutesPivot[AirportID],MATCH($C9584,RoutesPivot[[RouteID]:[RouteID]],0))</f>
        <v>EWR</v>
      </c>
      <c r="O9584">
        <f>INDEX(RoutesPivot[Distance],MATCH($C9584,RoutesPivot[[RouteID]:[RouteID]],0))</f>
        <v>600</v>
      </c>
      <c r="P9584">
        <f>INDEX(RoutesPivot[ListPrice],MATCH($C9584,RoutesPivot[[RouteID]:[RouteID]],0))</f>
        <v>225</v>
      </c>
      <c r="Q9584" t="str">
        <f>INDEX(AirportPivot[AirportName],MATCH($N9584,AirportPivot[[AirportID]:[AirportID]],0))</f>
        <v>Newark Liberty International</v>
      </c>
      <c r="R9584">
        <f>INDEX(AirportPivot[Gates (number of available)],MATCH($N9584,AirportPivot[[AirportID]:[AirportID]],0))</f>
        <v>82</v>
      </c>
    </row>
    <row r="9585" spans="1:18" x14ac:dyDescent="0.25">
      <c r="A9585" s="3" t="s">
        <v>9617</v>
      </c>
      <c r="B9585" s="12">
        <v>41800</v>
      </c>
      <c r="C9585" s="4" t="s">
        <v>27</v>
      </c>
      <c r="D9585" s="4">
        <v>11</v>
      </c>
      <c r="E9585" s="4">
        <v>60</v>
      </c>
      <c r="F9585" s="5">
        <v>0.85416666666666663</v>
      </c>
      <c r="G9585" s="6">
        <v>220</v>
      </c>
      <c r="H9585" s="7">
        <v>36300</v>
      </c>
      <c r="I9585" s="7">
        <f>FlightsPivot[[#This Row],[Total Fare]]*10%</f>
        <v>3630</v>
      </c>
      <c r="J9585" s="7">
        <f>FlightsPivot[[#This Row],[Total Fare]]+FlightsPivot[[#This Row],[10% tax ]]</f>
        <v>39930</v>
      </c>
      <c r="K9585" s="4">
        <v>6</v>
      </c>
      <c r="L9585" s="4">
        <v>2014</v>
      </c>
      <c r="M9585" t="str">
        <f>INDEX(RoutesPivot[DepAirport],MATCH($C9585,RoutesPivot[[RouteID]:[RouteID]],0))</f>
        <v>ORD</v>
      </c>
      <c r="N9585" t="str">
        <f>INDEX(RoutesPivot[AirportID],MATCH($C9585,RoutesPivot[[RouteID]:[RouteID]],0))</f>
        <v>ATL</v>
      </c>
      <c r="O9585">
        <f>INDEX(RoutesPivot[Distance],MATCH($C9585,RoutesPivot[[RouteID]:[RouteID]],0))</f>
        <v>510</v>
      </c>
      <c r="P9585">
        <f>INDEX(RoutesPivot[ListPrice],MATCH($C9585,RoutesPivot[[RouteID]:[RouteID]],0))</f>
        <v>200</v>
      </c>
      <c r="Q9585" t="str">
        <f>INDEX(AirportPivot[AirportName],MATCH($N9585,AirportPivot[[AirportID]:[AirportID]],0))</f>
        <v>Hartsfield-Jackson Atlanta International</v>
      </c>
      <c r="R9585">
        <f>INDEX(AirportPivot[Gates (number of available)],MATCH($N9585,AirportPivot[[AirportID]:[AirportID]],0))</f>
        <v>100</v>
      </c>
    </row>
    <row r="9586" spans="1:18" x14ac:dyDescent="0.25">
      <c r="A9586" s="3" t="s">
        <v>9618</v>
      </c>
      <c r="B9586" s="12">
        <v>42264</v>
      </c>
      <c r="C9586" s="4" t="s">
        <v>27</v>
      </c>
      <c r="D9586" s="4">
        <v>8.9</v>
      </c>
      <c r="E9586" s="4">
        <v>43</v>
      </c>
      <c r="F9586" s="5">
        <v>0.45833333333333331</v>
      </c>
      <c r="G9586" s="6">
        <v>200</v>
      </c>
      <c r="H9586" s="7">
        <v>33000</v>
      </c>
      <c r="I9586" s="7">
        <f>FlightsPivot[[#This Row],[Total Fare]]*10%</f>
        <v>3300</v>
      </c>
      <c r="J9586" s="7">
        <f>FlightsPivot[[#This Row],[Total Fare]]+FlightsPivot[[#This Row],[10% tax ]]</f>
        <v>36300</v>
      </c>
      <c r="K9586" s="4">
        <v>9</v>
      </c>
      <c r="L9586" s="4">
        <v>2015</v>
      </c>
      <c r="M9586" t="str">
        <f>INDEX(RoutesPivot[DepAirport],MATCH($C9586,RoutesPivot[[RouteID]:[RouteID]],0))</f>
        <v>ORD</v>
      </c>
      <c r="N9586" t="str">
        <f>INDEX(RoutesPivot[AirportID],MATCH($C9586,RoutesPivot[[RouteID]:[RouteID]],0))</f>
        <v>ATL</v>
      </c>
      <c r="O9586">
        <f>INDEX(RoutesPivot[Distance],MATCH($C9586,RoutesPivot[[RouteID]:[RouteID]],0))</f>
        <v>510</v>
      </c>
      <c r="P9586">
        <f>INDEX(RoutesPivot[ListPrice],MATCH($C9586,RoutesPivot[[RouteID]:[RouteID]],0))</f>
        <v>200</v>
      </c>
      <c r="Q9586" t="str">
        <f>INDEX(AirportPivot[AirportName],MATCH($N9586,AirportPivot[[AirportID]:[AirportID]],0))</f>
        <v>Hartsfield-Jackson Atlanta International</v>
      </c>
      <c r="R9586">
        <f>INDEX(AirportPivot[Gates (number of available)],MATCH($N9586,AirportPivot[[AirportID]:[AirportID]],0))</f>
        <v>100</v>
      </c>
    </row>
    <row r="9587" spans="1:18" x14ac:dyDescent="0.25">
      <c r="A9587" s="3" t="s">
        <v>9619</v>
      </c>
      <c r="B9587" s="12">
        <v>41843</v>
      </c>
      <c r="C9587" s="4" t="s">
        <v>70</v>
      </c>
      <c r="D9587" s="4">
        <v>2.5</v>
      </c>
      <c r="E9587" s="4">
        <v>5</v>
      </c>
      <c r="F9587" s="5">
        <v>0.75</v>
      </c>
      <c r="G9587" s="6">
        <v>302.5</v>
      </c>
      <c r="H9587" s="7">
        <v>55962.5</v>
      </c>
      <c r="I9587" s="7">
        <f>FlightsPivot[[#This Row],[Total Fare]]*10%</f>
        <v>5596.25</v>
      </c>
      <c r="J9587" s="7">
        <f>FlightsPivot[[#This Row],[Total Fare]]+FlightsPivot[[#This Row],[10% tax ]]</f>
        <v>61558.75</v>
      </c>
      <c r="K9587" s="4">
        <v>7</v>
      </c>
      <c r="L9587" s="4">
        <v>2014</v>
      </c>
      <c r="M9587" t="str">
        <f>INDEX(RoutesPivot[DepAirport],MATCH($C9587,RoutesPivot[[RouteID]:[RouteID]],0))</f>
        <v>ORD</v>
      </c>
      <c r="N9587" t="str">
        <f>INDEX(RoutesPivot[AirportID],MATCH($C9587,RoutesPivot[[RouteID]:[RouteID]],0))</f>
        <v>LAS</v>
      </c>
      <c r="O9587">
        <f>INDEX(RoutesPivot[Distance],MATCH($C9587,RoutesPivot[[RouteID]:[RouteID]],0))</f>
        <v>1100</v>
      </c>
      <c r="P9587">
        <f>INDEX(RoutesPivot[ListPrice],MATCH($C9587,RoutesPivot[[RouteID]:[RouteID]],0))</f>
        <v>275</v>
      </c>
      <c r="Q9587" t="str">
        <f>INDEX(AirportPivot[AirportName],MATCH($N9587,AirportPivot[[AirportID]:[AirportID]],0))</f>
        <v>McCarran International</v>
      </c>
      <c r="R9587">
        <f>INDEX(AirportPivot[Gates (number of available)],MATCH($N9587,AirportPivot[[AirportID]:[AirportID]],0))</f>
        <v>68</v>
      </c>
    </row>
    <row r="9588" spans="1:18" x14ac:dyDescent="0.25">
      <c r="A9588" s="3" t="s">
        <v>9620</v>
      </c>
      <c r="B9588" s="12">
        <v>42336</v>
      </c>
      <c r="C9588" s="4" t="s">
        <v>25</v>
      </c>
      <c r="D9588" s="4">
        <v>6.2</v>
      </c>
      <c r="E9588" s="4">
        <v>91</v>
      </c>
      <c r="F9588" s="5">
        <v>0.79166666666666663</v>
      </c>
      <c r="G9588" s="6">
        <v>300</v>
      </c>
      <c r="H9588" s="7">
        <v>55500</v>
      </c>
      <c r="I9588" s="7">
        <f>FlightsPivot[[#This Row],[Total Fare]]*10%</f>
        <v>5550</v>
      </c>
      <c r="J9588" s="7">
        <f>FlightsPivot[[#This Row],[Total Fare]]+FlightsPivot[[#This Row],[10% tax ]]</f>
        <v>61050</v>
      </c>
      <c r="K9588" s="4">
        <v>11</v>
      </c>
      <c r="L9588" s="4">
        <v>2015</v>
      </c>
      <c r="M9588" t="str">
        <f>INDEX(RoutesPivot[DepAirport],MATCH($C9588,RoutesPivot[[RouteID]:[RouteID]],0))</f>
        <v>ORD</v>
      </c>
      <c r="N9588" t="str">
        <f>INDEX(RoutesPivot[AirportID],MATCH($C9588,RoutesPivot[[RouteID]:[RouteID]],0))</f>
        <v>DFW</v>
      </c>
      <c r="O9588">
        <f>INDEX(RoutesPivot[Distance],MATCH($C9588,RoutesPivot[[RouteID]:[RouteID]],0))</f>
        <v>700</v>
      </c>
      <c r="P9588">
        <f>INDEX(RoutesPivot[ListPrice],MATCH($C9588,RoutesPivot[[RouteID]:[RouteID]],0))</f>
        <v>200</v>
      </c>
      <c r="Q9588" t="str">
        <f>INDEX(AirportPivot[AirportName],MATCH($N9588,AirportPivot[[AirportID]:[AirportID]],0))</f>
        <v>Dallas/Fort Worth International</v>
      </c>
      <c r="R9588">
        <f>INDEX(AirportPivot[Gates (number of available)],MATCH($N9588,AirportPivot[[AirportID]:[AirportID]],0))</f>
        <v>130</v>
      </c>
    </row>
    <row r="9589" spans="1:18" x14ac:dyDescent="0.25">
      <c r="A9589" s="3" t="s">
        <v>9621</v>
      </c>
      <c r="B9589" s="12">
        <v>42368</v>
      </c>
      <c r="C9589" s="4" t="s">
        <v>27</v>
      </c>
      <c r="D9589" s="4">
        <v>8.8000000000000007</v>
      </c>
      <c r="E9589" s="4">
        <v>153</v>
      </c>
      <c r="F9589" s="5">
        <v>0.33333333333333331</v>
      </c>
      <c r="G9589" s="6">
        <v>200</v>
      </c>
      <c r="H9589" s="7">
        <v>33000</v>
      </c>
      <c r="I9589" s="7">
        <f>FlightsPivot[[#This Row],[Total Fare]]*10%</f>
        <v>3300</v>
      </c>
      <c r="J9589" s="7">
        <f>FlightsPivot[[#This Row],[Total Fare]]+FlightsPivot[[#This Row],[10% tax ]]</f>
        <v>36300</v>
      </c>
      <c r="K9589" s="4">
        <v>12</v>
      </c>
      <c r="L9589" s="4">
        <v>2015</v>
      </c>
      <c r="M9589" t="str">
        <f>INDEX(RoutesPivot[DepAirport],MATCH($C9589,RoutesPivot[[RouteID]:[RouteID]],0))</f>
        <v>ORD</v>
      </c>
      <c r="N9589" t="str">
        <f>INDEX(RoutesPivot[AirportID],MATCH($C9589,RoutesPivot[[RouteID]:[RouteID]],0))</f>
        <v>ATL</v>
      </c>
      <c r="O9589">
        <f>INDEX(RoutesPivot[Distance],MATCH($C9589,RoutesPivot[[RouteID]:[RouteID]],0))</f>
        <v>510</v>
      </c>
      <c r="P9589">
        <f>INDEX(RoutesPivot[ListPrice],MATCH($C9589,RoutesPivot[[RouteID]:[RouteID]],0))</f>
        <v>200</v>
      </c>
      <c r="Q9589" t="str">
        <f>INDEX(AirportPivot[AirportName],MATCH($N9589,AirportPivot[[AirportID]:[AirportID]],0))</f>
        <v>Hartsfield-Jackson Atlanta International</v>
      </c>
      <c r="R9589">
        <f>INDEX(AirportPivot[Gates (number of available)],MATCH($N9589,AirportPivot[[AirportID]:[AirportID]],0))</f>
        <v>100</v>
      </c>
    </row>
    <row r="9590" spans="1:18" x14ac:dyDescent="0.25">
      <c r="A9590" s="3" t="s">
        <v>9622</v>
      </c>
      <c r="B9590" s="12">
        <v>42350</v>
      </c>
      <c r="C9590" s="4" t="s">
        <v>30</v>
      </c>
      <c r="D9590" s="4">
        <v>2</v>
      </c>
      <c r="E9590" s="4">
        <v>114</v>
      </c>
      <c r="F9590" s="5">
        <v>0.77083333333333337</v>
      </c>
      <c r="G9590" s="6">
        <v>250</v>
      </c>
      <c r="H9590" s="7">
        <v>46250</v>
      </c>
      <c r="I9590" s="7">
        <f>FlightsPivot[[#This Row],[Total Fare]]*10%</f>
        <v>4625</v>
      </c>
      <c r="J9590" s="7">
        <f>FlightsPivot[[#This Row],[Total Fare]]+FlightsPivot[[#This Row],[10% tax ]]</f>
        <v>50875</v>
      </c>
      <c r="K9590" s="4">
        <v>12</v>
      </c>
      <c r="L9590" s="4">
        <v>2015</v>
      </c>
      <c r="M9590" t="str">
        <f>INDEX(RoutesPivot[DepAirport],MATCH($C9590,RoutesPivot[[RouteID]:[RouteID]],0))</f>
        <v>ORD</v>
      </c>
      <c r="N9590" t="str">
        <f>INDEX(RoutesPivot[AirportID],MATCH($C9590,RoutesPivot[[RouteID]:[RouteID]],0))</f>
        <v>MCO</v>
      </c>
      <c r="O9590">
        <f>INDEX(RoutesPivot[Distance],MATCH($C9590,RoutesPivot[[RouteID]:[RouteID]],0))</f>
        <v>850</v>
      </c>
      <c r="P9590">
        <f>INDEX(RoutesPivot[ListPrice],MATCH($C9590,RoutesPivot[[RouteID]:[RouteID]],0))</f>
        <v>250</v>
      </c>
      <c r="Q9590" t="str">
        <f>INDEX(AirportPivot[AirportName],MATCH($N9590,AirportPivot[[AirportID]:[AirportID]],0))</f>
        <v>Orlando International</v>
      </c>
      <c r="R9590">
        <f>INDEX(AirportPivot[Gates (number of available)],MATCH($N9590,AirportPivot[[AirportID]:[AirportID]],0))</f>
        <v>67</v>
      </c>
    </row>
    <row r="9591" spans="1:18" x14ac:dyDescent="0.25">
      <c r="A9591" s="3" t="s">
        <v>9623</v>
      </c>
      <c r="B9591" s="12">
        <v>42001</v>
      </c>
      <c r="C9591" s="4" t="s">
        <v>47</v>
      </c>
      <c r="D9591" s="4">
        <v>4.9000000000000004</v>
      </c>
      <c r="E9591" s="4">
        <v>7</v>
      </c>
      <c r="F9591" s="5">
        <v>0.70833333333333337</v>
      </c>
      <c r="G9591" s="6">
        <v>350</v>
      </c>
      <c r="H9591" s="7">
        <v>64750</v>
      </c>
      <c r="I9591" s="7">
        <f>FlightsPivot[[#This Row],[Total Fare]]*10%</f>
        <v>6475</v>
      </c>
      <c r="J9591" s="7">
        <f>FlightsPivot[[#This Row],[Total Fare]]+FlightsPivot[[#This Row],[10% tax ]]</f>
        <v>71225</v>
      </c>
      <c r="K9591" s="4">
        <v>12</v>
      </c>
      <c r="L9591" s="4">
        <v>2014</v>
      </c>
      <c r="M9591" t="str">
        <f>INDEX(RoutesPivot[DepAirport],MATCH($C9591,RoutesPivot[[RouteID]:[RouteID]],0))</f>
        <v>ORD</v>
      </c>
      <c r="N9591" t="str">
        <f>INDEX(RoutesPivot[AirportID],MATCH($C9591,RoutesPivot[[RouteID]:[RouteID]],0))</f>
        <v>PHX</v>
      </c>
      <c r="O9591">
        <f>INDEX(RoutesPivot[Distance],MATCH($C9591,RoutesPivot[[RouteID]:[RouteID]],0))</f>
        <v>1200</v>
      </c>
      <c r="P9591">
        <f>INDEX(RoutesPivot[ListPrice],MATCH($C9591,RoutesPivot[[RouteID]:[RouteID]],0))</f>
        <v>250</v>
      </c>
      <c r="Q9591" t="str">
        <f>INDEX(AirportPivot[AirportName],MATCH($N9591,AirportPivot[[AirportID]:[AirportID]],0))</f>
        <v>Phoenix Sky Harbor International</v>
      </c>
      <c r="R9591">
        <f>INDEX(AirportPivot[Gates (number of available)],MATCH($N9591,AirportPivot[[AirportID]:[AirportID]],0))</f>
        <v>60</v>
      </c>
    </row>
    <row r="9592" spans="1:18" x14ac:dyDescent="0.25">
      <c r="A9592" s="3" t="s">
        <v>9624</v>
      </c>
      <c r="B9592" s="12">
        <v>42154</v>
      </c>
      <c r="C9592" s="4" t="s">
        <v>98</v>
      </c>
      <c r="D9592" s="4">
        <v>2.7</v>
      </c>
      <c r="E9592" s="4">
        <v>198</v>
      </c>
      <c r="F9592" s="5">
        <v>0.72916666666666663</v>
      </c>
      <c r="G9592" s="6">
        <v>275</v>
      </c>
      <c r="H9592" s="7">
        <v>45375</v>
      </c>
      <c r="I9592" s="7">
        <f>FlightsPivot[[#This Row],[Total Fare]]*10%</f>
        <v>4537.5</v>
      </c>
      <c r="J9592" s="7">
        <f>FlightsPivot[[#This Row],[Total Fare]]+FlightsPivot[[#This Row],[10% tax ]]</f>
        <v>49912.5</v>
      </c>
      <c r="K9592" s="4">
        <v>5</v>
      </c>
      <c r="L9592" s="4">
        <v>2015</v>
      </c>
      <c r="M9592" t="str">
        <f>INDEX(RoutesPivot[DepAirport],MATCH($C9592,RoutesPivot[[RouteID]:[RouteID]],0))</f>
        <v>ORD</v>
      </c>
      <c r="N9592" t="str">
        <f>INDEX(RoutesPivot[AirportID],MATCH($C9592,RoutesPivot[[RouteID]:[RouteID]],0))</f>
        <v>PHL</v>
      </c>
      <c r="O9592">
        <f>INDEX(RoutesPivot[Distance],MATCH($C9592,RoutesPivot[[RouteID]:[RouteID]],0))</f>
        <v>580</v>
      </c>
      <c r="P9592">
        <f>INDEX(RoutesPivot[ListPrice],MATCH($C9592,RoutesPivot[[RouteID]:[RouteID]],0))</f>
        <v>275</v>
      </c>
      <c r="Q9592" t="str">
        <f>INDEX(AirportPivot[AirportName],MATCH($N9592,AirportPivot[[AirportID]:[AirportID]],0))</f>
        <v>Philadelphia International</v>
      </c>
      <c r="R9592">
        <f>INDEX(AirportPivot[Gates (number of available)],MATCH($N9592,AirportPivot[[AirportID]:[AirportID]],0))</f>
        <v>89</v>
      </c>
    </row>
    <row r="9593" spans="1:18" x14ac:dyDescent="0.25">
      <c r="A9593" s="3" t="s">
        <v>9625</v>
      </c>
      <c r="B9593" s="12">
        <v>41678</v>
      </c>
      <c r="C9593" s="4" t="s">
        <v>15</v>
      </c>
      <c r="D9593" s="4">
        <v>1.1000000000000001</v>
      </c>
      <c r="E9593" s="4">
        <v>54</v>
      </c>
      <c r="F9593" s="5">
        <v>0.79166666666666663</v>
      </c>
      <c r="G9593" s="6">
        <v>225</v>
      </c>
      <c r="H9593" s="7">
        <v>37125</v>
      </c>
      <c r="I9593" s="7">
        <f>FlightsPivot[[#This Row],[Total Fare]]*10%</f>
        <v>3712.5</v>
      </c>
      <c r="J9593" s="7">
        <f>FlightsPivot[[#This Row],[Total Fare]]+FlightsPivot[[#This Row],[10% tax ]]</f>
        <v>40837.5</v>
      </c>
      <c r="K9593" s="4">
        <v>2</v>
      </c>
      <c r="L9593" s="4">
        <v>2014</v>
      </c>
      <c r="M9593" t="str">
        <f>INDEX(RoutesPivot[DepAirport],MATCH($C9593,RoutesPivot[[RouteID]:[RouteID]],0))</f>
        <v>ORD</v>
      </c>
      <c r="N9593" t="str">
        <f>INDEX(RoutesPivot[AirportID],MATCH($C9593,RoutesPivot[[RouteID]:[RouteID]],0))</f>
        <v>EWR</v>
      </c>
      <c r="O9593">
        <f>INDEX(RoutesPivot[Distance],MATCH($C9593,RoutesPivot[[RouteID]:[RouteID]],0))</f>
        <v>600</v>
      </c>
      <c r="P9593">
        <f>INDEX(RoutesPivot[ListPrice],MATCH($C9593,RoutesPivot[[RouteID]:[RouteID]],0))</f>
        <v>225</v>
      </c>
      <c r="Q9593" t="str">
        <f>INDEX(AirportPivot[AirportName],MATCH($N9593,AirportPivot[[AirportID]:[AirportID]],0))</f>
        <v>Newark Liberty International</v>
      </c>
      <c r="R9593">
        <f>INDEX(AirportPivot[Gates (number of available)],MATCH($N9593,AirportPivot[[AirportID]:[AirportID]],0))</f>
        <v>82</v>
      </c>
    </row>
    <row r="9594" spans="1:18" x14ac:dyDescent="0.25">
      <c r="A9594" s="3" t="s">
        <v>9626</v>
      </c>
      <c r="B9594" s="12">
        <v>41993</v>
      </c>
      <c r="C9594" s="4" t="s">
        <v>50</v>
      </c>
      <c r="D9594" s="4">
        <v>2.2000000000000002</v>
      </c>
      <c r="E9594" s="4">
        <v>185</v>
      </c>
      <c r="F9594" s="5">
        <v>0.72916666666666663</v>
      </c>
      <c r="G9594" s="6">
        <v>275</v>
      </c>
      <c r="H9594" s="7">
        <v>45375</v>
      </c>
      <c r="I9594" s="7">
        <f>FlightsPivot[[#This Row],[Total Fare]]*10%</f>
        <v>4537.5</v>
      </c>
      <c r="J9594" s="7">
        <f>FlightsPivot[[#This Row],[Total Fare]]+FlightsPivot[[#This Row],[10% tax ]]</f>
        <v>49912.5</v>
      </c>
      <c r="K9594" s="4">
        <v>12</v>
      </c>
      <c r="L9594" s="4">
        <v>2014</v>
      </c>
      <c r="M9594" t="str">
        <f>INDEX(RoutesPivot[DepAirport],MATCH($C9594,RoutesPivot[[RouteID]:[RouteID]],0))</f>
        <v>ORD</v>
      </c>
      <c r="N9594" t="str">
        <f>INDEX(RoutesPivot[AirportID],MATCH($C9594,RoutesPivot[[RouteID]:[RouteID]],0))</f>
        <v>LGA</v>
      </c>
      <c r="O9594">
        <f>INDEX(RoutesPivot[Distance],MATCH($C9594,RoutesPivot[[RouteID]:[RouteID]],0))</f>
        <v>610</v>
      </c>
      <c r="P9594">
        <f>INDEX(RoutesPivot[ListPrice],MATCH($C9594,RoutesPivot[[RouteID]:[RouteID]],0))</f>
        <v>275</v>
      </c>
      <c r="Q9594" t="str">
        <f>INDEX(AirportPivot[AirportName],MATCH($N9594,AirportPivot[[AirportID]:[AirportID]],0))</f>
        <v>Laguardia</v>
      </c>
      <c r="R9594">
        <f>INDEX(AirportPivot[Gates (number of available)],MATCH($N9594,AirportPivot[[AirportID]:[AirportID]],0))</f>
        <v>66</v>
      </c>
    </row>
    <row r="9595" spans="1:18" x14ac:dyDescent="0.25">
      <c r="A9595" s="3" t="s">
        <v>9627</v>
      </c>
      <c r="B9595" s="12">
        <v>42078</v>
      </c>
      <c r="C9595" s="4" t="s">
        <v>17</v>
      </c>
      <c r="D9595" s="4">
        <v>4.9000000000000004</v>
      </c>
      <c r="E9595" s="4">
        <v>36</v>
      </c>
      <c r="F9595" s="5">
        <v>0.8125</v>
      </c>
      <c r="G9595" s="6">
        <v>350</v>
      </c>
      <c r="H9595" s="7">
        <v>57750</v>
      </c>
      <c r="I9595" s="7">
        <f>FlightsPivot[[#This Row],[Total Fare]]*10%</f>
        <v>5775</v>
      </c>
      <c r="J9595" s="7">
        <f>FlightsPivot[[#This Row],[Total Fare]]+FlightsPivot[[#This Row],[10% tax ]]</f>
        <v>63525</v>
      </c>
      <c r="K9595" s="4">
        <v>3</v>
      </c>
      <c r="L9595" s="4">
        <v>2015</v>
      </c>
      <c r="M9595" t="str">
        <f>INDEX(RoutesPivot[DepAirport],MATCH($C9595,RoutesPivot[[RouteID]:[RouteID]],0))</f>
        <v>ORD</v>
      </c>
      <c r="N9595" t="str">
        <f>INDEX(RoutesPivot[AirportID],MATCH($C9595,RoutesPivot[[RouteID]:[RouteID]],0))</f>
        <v>LAX</v>
      </c>
      <c r="O9595">
        <f>INDEX(RoutesPivot[Distance],MATCH($C9595,RoutesPivot[[RouteID]:[RouteID]],0))</f>
        <v>1518</v>
      </c>
      <c r="P9595">
        <f>INDEX(RoutesPivot[ListPrice],MATCH($C9595,RoutesPivot[[RouteID]:[RouteID]],0))</f>
        <v>350</v>
      </c>
      <c r="Q9595" t="str">
        <f>INDEX(AirportPivot[AirportName],MATCH($N9595,AirportPivot[[AirportID]:[AirportID]],0))</f>
        <v>Los Angeles International</v>
      </c>
      <c r="R9595">
        <f>INDEX(AirportPivot[Gates (number of available)],MATCH($N9595,AirportPivot[[AirportID]:[AirportID]],0))</f>
        <v>86</v>
      </c>
    </row>
    <row r="9596" spans="1:18" x14ac:dyDescent="0.25">
      <c r="A9596" s="3" t="s">
        <v>9628</v>
      </c>
      <c r="B9596" s="12">
        <v>42013</v>
      </c>
      <c r="C9596" s="4" t="s">
        <v>27</v>
      </c>
      <c r="D9596" s="4">
        <v>10.5</v>
      </c>
      <c r="E9596" s="4">
        <v>111</v>
      </c>
      <c r="F9596" s="5">
        <v>0.3125</v>
      </c>
      <c r="G9596" s="6">
        <v>200</v>
      </c>
      <c r="H9596" s="7">
        <v>37000</v>
      </c>
      <c r="I9596" s="7">
        <f>FlightsPivot[[#This Row],[Total Fare]]*10%</f>
        <v>3700</v>
      </c>
      <c r="J9596" s="7">
        <f>FlightsPivot[[#This Row],[Total Fare]]+FlightsPivot[[#This Row],[10% tax ]]</f>
        <v>40700</v>
      </c>
      <c r="K9596" s="4">
        <v>1</v>
      </c>
      <c r="L9596" s="4">
        <v>2015</v>
      </c>
      <c r="M9596" t="str">
        <f>INDEX(RoutesPivot[DepAirport],MATCH($C9596,RoutesPivot[[RouteID]:[RouteID]],0))</f>
        <v>ORD</v>
      </c>
      <c r="N9596" t="str">
        <f>INDEX(RoutesPivot[AirportID],MATCH($C9596,RoutesPivot[[RouteID]:[RouteID]],0))</f>
        <v>ATL</v>
      </c>
      <c r="O9596">
        <f>INDEX(RoutesPivot[Distance],MATCH($C9596,RoutesPivot[[RouteID]:[RouteID]],0))</f>
        <v>510</v>
      </c>
      <c r="P9596">
        <f>INDEX(RoutesPivot[ListPrice],MATCH($C9596,RoutesPivot[[RouteID]:[RouteID]],0))</f>
        <v>200</v>
      </c>
      <c r="Q9596" t="str">
        <f>INDEX(AirportPivot[AirportName],MATCH($N9596,AirportPivot[[AirportID]:[AirportID]],0))</f>
        <v>Hartsfield-Jackson Atlanta International</v>
      </c>
      <c r="R9596">
        <f>INDEX(AirportPivot[Gates (number of available)],MATCH($N9596,AirportPivot[[AirportID]:[AirportID]],0))</f>
        <v>100</v>
      </c>
    </row>
    <row r="9597" spans="1:18" x14ac:dyDescent="0.25">
      <c r="A9597" s="3" t="s">
        <v>9629</v>
      </c>
      <c r="B9597" s="12">
        <v>41856</v>
      </c>
      <c r="C9597" s="4" t="s">
        <v>40</v>
      </c>
      <c r="D9597" s="4">
        <v>0.9</v>
      </c>
      <c r="E9597" s="4">
        <v>20</v>
      </c>
      <c r="F9597" s="5">
        <v>0.79166666666666663</v>
      </c>
      <c r="G9597" s="6">
        <v>126.5</v>
      </c>
      <c r="H9597" s="7">
        <v>23402.5</v>
      </c>
      <c r="I9597" s="7">
        <f>FlightsPivot[[#This Row],[Total Fare]]*10%</f>
        <v>2340.25</v>
      </c>
      <c r="J9597" s="7">
        <f>FlightsPivot[[#This Row],[Total Fare]]+FlightsPivot[[#This Row],[10% tax ]]</f>
        <v>25742.75</v>
      </c>
      <c r="K9597" s="4">
        <v>8</v>
      </c>
      <c r="L9597" s="4">
        <v>2014</v>
      </c>
      <c r="M9597" t="str">
        <f>INDEX(RoutesPivot[DepAirport],MATCH($C9597,RoutesPivot[[RouteID]:[RouteID]],0))</f>
        <v>ORD</v>
      </c>
      <c r="N9597" t="str">
        <f>INDEX(RoutesPivot[AirportID],MATCH($C9597,RoutesPivot[[RouteID]:[RouteID]],0))</f>
        <v>MSP</v>
      </c>
      <c r="O9597">
        <f>INDEX(RoutesPivot[Distance],MATCH($C9597,RoutesPivot[[RouteID]:[RouteID]],0))</f>
        <v>300</v>
      </c>
      <c r="P9597">
        <f>INDEX(RoutesPivot[ListPrice],MATCH($C9597,RoutesPivot[[RouteID]:[RouteID]],0))</f>
        <v>115</v>
      </c>
      <c r="Q9597" t="str">
        <f>INDEX(AirportPivot[AirportName],MATCH($N9597,AirportPivot[[AirportID]:[AirportID]],0))</f>
        <v>Minneapolis-St Paul International/Wold-Chamberlain</v>
      </c>
      <c r="R9597">
        <f>INDEX(AirportPivot[Gates (number of available)],MATCH($N9597,AirportPivot[[AirportID]:[AirportID]],0))</f>
        <v>65</v>
      </c>
    </row>
    <row r="9598" spans="1:18" x14ac:dyDescent="0.25">
      <c r="A9598" s="3" t="s">
        <v>9630</v>
      </c>
      <c r="B9598" s="12">
        <v>42180</v>
      </c>
      <c r="C9598" s="4" t="s">
        <v>47</v>
      </c>
      <c r="D9598" s="4">
        <v>2.5</v>
      </c>
      <c r="E9598" s="4">
        <v>10</v>
      </c>
      <c r="F9598" s="5">
        <v>0.625</v>
      </c>
      <c r="G9598" s="6">
        <v>275</v>
      </c>
      <c r="H9598" s="7">
        <v>50875</v>
      </c>
      <c r="I9598" s="7">
        <f>FlightsPivot[[#This Row],[Total Fare]]*10%</f>
        <v>5087.5</v>
      </c>
      <c r="J9598" s="7">
        <f>FlightsPivot[[#This Row],[Total Fare]]+FlightsPivot[[#This Row],[10% tax ]]</f>
        <v>55962.5</v>
      </c>
      <c r="K9598" s="4">
        <v>6</v>
      </c>
      <c r="L9598" s="4">
        <v>2015</v>
      </c>
      <c r="M9598" t="str">
        <f>INDEX(RoutesPivot[DepAirport],MATCH($C9598,RoutesPivot[[RouteID]:[RouteID]],0))</f>
        <v>ORD</v>
      </c>
      <c r="N9598" t="str">
        <f>INDEX(RoutesPivot[AirportID],MATCH($C9598,RoutesPivot[[RouteID]:[RouteID]],0))</f>
        <v>PHX</v>
      </c>
      <c r="O9598">
        <f>INDEX(RoutesPivot[Distance],MATCH($C9598,RoutesPivot[[RouteID]:[RouteID]],0))</f>
        <v>1200</v>
      </c>
      <c r="P9598">
        <f>INDEX(RoutesPivot[ListPrice],MATCH($C9598,RoutesPivot[[RouteID]:[RouteID]],0))</f>
        <v>250</v>
      </c>
      <c r="Q9598" t="str">
        <f>INDEX(AirportPivot[AirportName],MATCH($N9598,AirportPivot[[AirportID]:[AirportID]],0))</f>
        <v>Phoenix Sky Harbor International</v>
      </c>
      <c r="R9598">
        <f>INDEX(AirportPivot[Gates (number of available)],MATCH($N9598,AirportPivot[[AirportID]:[AirportID]],0))</f>
        <v>60</v>
      </c>
    </row>
    <row r="9599" spans="1:18" x14ac:dyDescent="0.25">
      <c r="A9599" s="3" t="s">
        <v>9631</v>
      </c>
      <c r="B9599" s="12">
        <v>42045</v>
      </c>
      <c r="C9599" s="4" t="s">
        <v>11</v>
      </c>
      <c r="D9599" s="4">
        <v>0.9</v>
      </c>
      <c r="E9599" s="4">
        <v>39</v>
      </c>
      <c r="F9599" s="5">
        <v>0.45833333333333331</v>
      </c>
      <c r="G9599" s="6">
        <v>300</v>
      </c>
      <c r="H9599" s="7">
        <v>49500</v>
      </c>
      <c r="I9599" s="7">
        <f>FlightsPivot[[#This Row],[Total Fare]]*10%</f>
        <v>4950</v>
      </c>
      <c r="J9599" s="7">
        <f>FlightsPivot[[#This Row],[Total Fare]]+FlightsPivot[[#This Row],[10% tax ]]</f>
        <v>54450</v>
      </c>
      <c r="K9599" s="4">
        <v>2</v>
      </c>
      <c r="L9599" s="4">
        <v>2015</v>
      </c>
      <c r="M9599" t="str">
        <f>INDEX(RoutesPivot[DepAirport],MATCH($C9599,RoutesPivot[[RouteID]:[RouteID]],0))</f>
        <v>ORD</v>
      </c>
      <c r="N9599" t="str">
        <f>INDEX(RoutesPivot[AirportID],MATCH($C9599,RoutesPivot[[RouteID]:[RouteID]],0))</f>
        <v>BOS</v>
      </c>
      <c r="O9599">
        <f>INDEX(RoutesPivot[Distance],MATCH($C9599,RoutesPivot[[RouteID]:[RouteID]],0))</f>
        <v>730</v>
      </c>
      <c r="P9599">
        <f>INDEX(RoutesPivot[ListPrice],MATCH($C9599,RoutesPivot[[RouteID]:[RouteID]],0))</f>
        <v>300</v>
      </c>
      <c r="Q9599" t="str">
        <f>INDEX(AirportPivot[AirportName],MATCH($N9599,AirportPivot[[AirportID]:[AirportID]],0))</f>
        <v>General Edward Lawrence Logan International</v>
      </c>
      <c r="R9599">
        <f>INDEX(AirportPivot[Gates (number of available)],MATCH($N9599,AirportPivot[[AirportID]:[AirportID]],0))</f>
        <v>63</v>
      </c>
    </row>
    <row r="9600" spans="1:18" x14ac:dyDescent="0.25">
      <c r="A9600" s="3" t="s">
        <v>9632</v>
      </c>
      <c r="B9600" s="12">
        <v>42280</v>
      </c>
      <c r="C9600" s="4" t="s">
        <v>25</v>
      </c>
      <c r="D9600" s="4">
        <v>1.6</v>
      </c>
      <c r="E9600" s="4">
        <v>42</v>
      </c>
      <c r="F9600" s="5">
        <v>0.72916666666666663</v>
      </c>
      <c r="G9600" s="6">
        <v>200</v>
      </c>
      <c r="H9600" s="7">
        <v>33000</v>
      </c>
      <c r="I9600" s="7">
        <f>FlightsPivot[[#This Row],[Total Fare]]*10%</f>
        <v>3300</v>
      </c>
      <c r="J9600" s="7">
        <f>FlightsPivot[[#This Row],[Total Fare]]+FlightsPivot[[#This Row],[10% tax ]]</f>
        <v>36300</v>
      </c>
      <c r="K9600" s="4">
        <v>10</v>
      </c>
      <c r="L9600" s="4">
        <v>2015</v>
      </c>
      <c r="M9600" t="str">
        <f>INDEX(RoutesPivot[DepAirport],MATCH($C9600,RoutesPivot[[RouteID]:[RouteID]],0))</f>
        <v>ORD</v>
      </c>
      <c r="N9600" t="str">
        <f>INDEX(RoutesPivot[AirportID],MATCH($C9600,RoutesPivot[[RouteID]:[RouteID]],0))</f>
        <v>DFW</v>
      </c>
      <c r="O9600">
        <f>INDEX(RoutesPivot[Distance],MATCH($C9600,RoutesPivot[[RouteID]:[RouteID]],0))</f>
        <v>700</v>
      </c>
      <c r="P9600">
        <f>INDEX(RoutesPivot[ListPrice],MATCH($C9600,RoutesPivot[[RouteID]:[RouteID]],0))</f>
        <v>200</v>
      </c>
      <c r="Q9600" t="str">
        <f>INDEX(AirportPivot[AirportName],MATCH($N9600,AirportPivot[[AirportID]:[AirportID]],0))</f>
        <v>Dallas/Fort Worth International</v>
      </c>
      <c r="R9600">
        <f>INDEX(AirportPivot[Gates (number of available)],MATCH($N9600,AirportPivot[[AirportID]:[AirportID]],0))</f>
        <v>130</v>
      </c>
    </row>
    <row r="9601" spans="1:18" x14ac:dyDescent="0.25">
      <c r="A9601" s="3" t="s">
        <v>9633</v>
      </c>
      <c r="B9601" s="12">
        <v>41690</v>
      </c>
      <c r="C9601" s="4" t="s">
        <v>17</v>
      </c>
      <c r="D9601" s="4">
        <v>4.5999999999999996</v>
      </c>
      <c r="E9601" s="4">
        <v>92</v>
      </c>
      <c r="F9601" s="5">
        <v>0.60416666666666663</v>
      </c>
      <c r="G9601" s="6">
        <v>350</v>
      </c>
      <c r="H9601" s="7">
        <v>64750</v>
      </c>
      <c r="I9601" s="7">
        <f>FlightsPivot[[#This Row],[Total Fare]]*10%</f>
        <v>6475</v>
      </c>
      <c r="J9601" s="7">
        <f>FlightsPivot[[#This Row],[Total Fare]]+FlightsPivot[[#This Row],[10% tax ]]</f>
        <v>71225</v>
      </c>
      <c r="K9601" s="4">
        <v>2</v>
      </c>
      <c r="L9601" s="4">
        <v>2014</v>
      </c>
      <c r="M9601" t="str">
        <f>INDEX(RoutesPivot[DepAirport],MATCH($C9601,RoutesPivot[[RouteID]:[RouteID]],0))</f>
        <v>ORD</v>
      </c>
      <c r="N9601" t="str">
        <f>INDEX(RoutesPivot[AirportID],MATCH($C9601,RoutesPivot[[RouteID]:[RouteID]],0))</f>
        <v>LAX</v>
      </c>
      <c r="O9601">
        <f>INDEX(RoutesPivot[Distance],MATCH($C9601,RoutesPivot[[RouteID]:[RouteID]],0))</f>
        <v>1518</v>
      </c>
      <c r="P9601">
        <f>INDEX(RoutesPivot[ListPrice],MATCH($C9601,RoutesPivot[[RouteID]:[RouteID]],0))</f>
        <v>350</v>
      </c>
      <c r="Q9601" t="str">
        <f>INDEX(AirportPivot[AirportName],MATCH($N9601,AirportPivot[[AirportID]:[AirportID]],0))</f>
        <v>Los Angeles International</v>
      </c>
      <c r="R9601">
        <f>INDEX(AirportPivot[Gates (number of available)],MATCH($N9601,AirportPivot[[AirportID]:[AirportID]],0))</f>
        <v>86</v>
      </c>
    </row>
    <row r="9602" spans="1:18" x14ac:dyDescent="0.25">
      <c r="A9602" s="3" t="s">
        <v>9634</v>
      </c>
      <c r="B9602" s="12">
        <v>42197</v>
      </c>
      <c r="C9602" s="4" t="s">
        <v>37</v>
      </c>
      <c r="D9602" s="4">
        <v>1.8</v>
      </c>
      <c r="E9602" s="4">
        <v>105</v>
      </c>
      <c r="F9602" s="5">
        <v>0.58333333333333337</v>
      </c>
      <c r="G9602" s="6">
        <v>385</v>
      </c>
      <c r="H9602" s="7">
        <v>71225</v>
      </c>
      <c r="I9602" s="7">
        <f>FlightsPivot[[#This Row],[Total Fare]]*10%</f>
        <v>7122.5</v>
      </c>
      <c r="J9602" s="7">
        <f>FlightsPivot[[#This Row],[Total Fare]]+FlightsPivot[[#This Row],[10% tax ]]</f>
        <v>78347.5</v>
      </c>
      <c r="K9602" s="4">
        <v>7</v>
      </c>
      <c r="L9602" s="4">
        <v>2015</v>
      </c>
      <c r="M9602" t="str">
        <f>INDEX(RoutesPivot[DepAirport],MATCH($C9602,RoutesPivot[[RouteID]:[RouteID]],0))</f>
        <v>ORD</v>
      </c>
      <c r="N9602" t="str">
        <f>INDEX(RoutesPivot[AirportID],MATCH($C9602,RoutesPivot[[RouteID]:[RouteID]],0))</f>
        <v>SEA</v>
      </c>
      <c r="O9602">
        <f>INDEX(RoutesPivot[Distance],MATCH($C9602,RoutesPivot[[RouteID]:[RouteID]],0))</f>
        <v>1500</v>
      </c>
      <c r="P9602">
        <f>INDEX(RoutesPivot[ListPrice],MATCH($C9602,RoutesPivot[[RouteID]:[RouteID]],0))</f>
        <v>350</v>
      </c>
      <c r="Q9602" t="str">
        <f>INDEX(AirportPivot[AirportName],MATCH($N9602,AirportPivot[[AirportID]:[AirportID]],0))</f>
        <v>Seattle-Tacoma International</v>
      </c>
      <c r="R9602">
        <f>INDEX(AirportPivot[Gates (number of available)],MATCH($N9602,AirportPivot[[AirportID]:[AirportID]],0))</f>
        <v>58</v>
      </c>
    </row>
    <row r="9603" spans="1:18" x14ac:dyDescent="0.25">
      <c r="A9603" s="3" t="s">
        <v>9635</v>
      </c>
      <c r="B9603" s="12">
        <v>41922</v>
      </c>
      <c r="C9603" s="4" t="s">
        <v>13</v>
      </c>
      <c r="D9603" s="4">
        <v>1</v>
      </c>
      <c r="E9603" s="4">
        <v>169</v>
      </c>
      <c r="F9603" s="5">
        <v>0.77083333333333337</v>
      </c>
      <c r="G9603" s="6">
        <v>250</v>
      </c>
      <c r="H9603" s="7">
        <v>41250</v>
      </c>
      <c r="I9603" s="7">
        <f>FlightsPivot[[#This Row],[Total Fare]]*10%</f>
        <v>4125</v>
      </c>
      <c r="J9603" s="7">
        <f>FlightsPivot[[#This Row],[Total Fare]]+FlightsPivot[[#This Row],[10% tax ]]</f>
        <v>45375</v>
      </c>
      <c r="K9603" s="4">
        <v>10</v>
      </c>
      <c r="L9603" s="4">
        <v>2014</v>
      </c>
      <c r="M9603" t="str">
        <f>INDEX(RoutesPivot[DepAirport],MATCH($C9603,RoutesPivot[[RouteID]:[RouteID]],0))</f>
        <v>ORD</v>
      </c>
      <c r="N9603" t="str">
        <f>INDEX(RoutesPivot[AirportID],MATCH($C9603,RoutesPivot[[RouteID]:[RouteID]],0))</f>
        <v>JFK</v>
      </c>
      <c r="O9603">
        <f>INDEX(RoutesPivot[Distance],MATCH($C9603,RoutesPivot[[RouteID]:[RouteID]],0))</f>
        <v>619</v>
      </c>
      <c r="P9603">
        <f>INDEX(RoutesPivot[ListPrice],MATCH($C9603,RoutesPivot[[RouteID]:[RouteID]],0))</f>
        <v>250</v>
      </c>
      <c r="Q9603" t="str">
        <f>INDEX(AirportPivot[AirportName],MATCH($N9603,AirportPivot[[AirportID]:[AirportID]],0))</f>
        <v>John F Kennedy International</v>
      </c>
      <c r="R9603">
        <f>INDEX(AirportPivot[Gates (number of available)],MATCH($N9603,AirportPivot[[AirportID]:[AirportID]],0))</f>
        <v>120</v>
      </c>
    </row>
    <row r="9604" spans="1:18" x14ac:dyDescent="0.25">
      <c r="A9604" s="3" t="s">
        <v>9636</v>
      </c>
      <c r="B9604" s="12">
        <v>42153</v>
      </c>
      <c r="C9604" s="4" t="s">
        <v>25</v>
      </c>
      <c r="D9604" s="4">
        <v>1.6</v>
      </c>
      <c r="E9604" s="4">
        <v>95</v>
      </c>
      <c r="F9604" s="5">
        <v>0.54166666666666663</v>
      </c>
      <c r="G9604" s="6">
        <v>200</v>
      </c>
      <c r="H9604" s="7">
        <v>37000</v>
      </c>
      <c r="I9604" s="7">
        <f>FlightsPivot[[#This Row],[Total Fare]]*10%</f>
        <v>3700</v>
      </c>
      <c r="J9604" s="7">
        <f>FlightsPivot[[#This Row],[Total Fare]]+FlightsPivot[[#This Row],[10% tax ]]</f>
        <v>40700</v>
      </c>
      <c r="K9604" s="4">
        <v>5</v>
      </c>
      <c r="L9604" s="4">
        <v>2015</v>
      </c>
      <c r="M9604" t="str">
        <f>INDEX(RoutesPivot[DepAirport],MATCH($C9604,RoutesPivot[[RouteID]:[RouteID]],0))</f>
        <v>ORD</v>
      </c>
      <c r="N9604" t="str">
        <f>INDEX(RoutesPivot[AirportID],MATCH($C9604,RoutesPivot[[RouteID]:[RouteID]],0))</f>
        <v>DFW</v>
      </c>
      <c r="O9604">
        <f>INDEX(RoutesPivot[Distance],MATCH($C9604,RoutesPivot[[RouteID]:[RouteID]],0))</f>
        <v>700</v>
      </c>
      <c r="P9604">
        <f>INDEX(RoutesPivot[ListPrice],MATCH($C9604,RoutesPivot[[RouteID]:[RouteID]],0))</f>
        <v>200</v>
      </c>
      <c r="Q9604" t="str">
        <f>INDEX(AirportPivot[AirportName],MATCH($N9604,AirportPivot[[AirportID]:[AirportID]],0))</f>
        <v>Dallas/Fort Worth International</v>
      </c>
      <c r="R9604">
        <f>INDEX(AirportPivot[Gates (number of available)],MATCH($N9604,AirportPivot[[AirportID]:[AirportID]],0))</f>
        <v>130</v>
      </c>
    </row>
    <row r="9605" spans="1:18" x14ac:dyDescent="0.25">
      <c r="A9605" s="3" t="s">
        <v>9637</v>
      </c>
      <c r="B9605" s="12">
        <v>42168</v>
      </c>
      <c r="C9605" s="4" t="s">
        <v>25</v>
      </c>
      <c r="D9605" s="4">
        <v>2.5</v>
      </c>
      <c r="E9605" s="4">
        <v>31</v>
      </c>
      <c r="F9605" s="5">
        <v>0.35416666666666669</v>
      </c>
      <c r="G9605" s="6">
        <v>220</v>
      </c>
      <c r="H9605" s="7">
        <v>40700</v>
      </c>
      <c r="I9605" s="7">
        <f>FlightsPivot[[#This Row],[Total Fare]]*10%</f>
        <v>4070</v>
      </c>
      <c r="J9605" s="7">
        <f>FlightsPivot[[#This Row],[Total Fare]]+FlightsPivot[[#This Row],[10% tax ]]</f>
        <v>44770</v>
      </c>
      <c r="K9605" s="4">
        <v>6</v>
      </c>
      <c r="L9605" s="4">
        <v>2015</v>
      </c>
      <c r="M9605" t="str">
        <f>INDEX(RoutesPivot[DepAirport],MATCH($C9605,RoutesPivot[[RouteID]:[RouteID]],0))</f>
        <v>ORD</v>
      </c>
      <c r="N9605" t="str">
        <f>INDEX(RoutesPivot[AirportID],MATCH($C9605,RoutesPivot[[RouteID]:[RouteID]],0))</f>
        <v>DFW</v>
      </c>
      <c r="O9605">
        <f>INDEX(RoutesPivot[Distance],MATCH($C9605,RoutesPivot[[RouteID]:[RouteID]],0))</f>
        <v>700</v>
      </c>
      <c r="P9605">
        <f>INDEX(RoutesPivot[ListPrice],MATCH($C9605,RoutesPivot[[RouteID]:[RouteID]],0))</f>
        <v>200</v>
      </c>
      <c r="Q9605" t="str">
        <f>INDEX(AirportPivot[AirportName],MATCH($N9605,AirportPivot[[AirportID]:[AirportID]],0))</f>
        <v>Dallas/Fort Worth International</v>
      </c>
      <c r="R9605">
        <f>INDEX(AirportPivot[Gates (number of available)],MATCH($N9605,AirportPivot[[AirportID]:[AirportID]],0))</f>
        <v>130</v>
      </c>
    </row>
    <row r="9606" spans="1:18" x14ac:dyDescent="0.25">
      <c r="A9606" s="3" t="s">
        <v>9638</v>
      </c>
      <c r="B9606" s="12">
        <v>41832</v>
      </c>
      <c r="C9606" s="4" t="s">
        <v>80</v>
      </c>
      <c r="D9606" s="4">
        <v>3</v>
      </c>
      <c r="E9606" s="4">
        <v>188</v>
      </c>
      <c r="F9606" s="5">
        <v>0.29166666666666669</v>
      </c>
      <c r="G9606" s="6">
        <v>330</v>
      </c>
      <c r="H9606" s="7">
        <v>54450</v>
      </c>
      <c r="I9606" s="7">
        <f>FlightsPivot[[#This Row],[Total Fare]]*10%</f>
        <v>5445</v>
      </c>
      <c r="J9606" s="7">
        <f>FlightsPivot[[#This Row],[Total Fare]]+FlightsPivot[[#This Row],[10% tax ]]</f>
        <v>59895</v>
      </c>
      <c r="K9606" s="4">
        <v>7</v>
      </c>
      <c r="L9606" s="4">
        <v>2014</v>
      </c>
      <c r="M9606" t="str">
        <f>INDEX(RoutesPivot[DepAirport],MATCH($C9606,RoutesPivot[[RouteID]:[RouteID]],0))</f>
        <v>ORD</v>
      </c>
      <c r="N9606" t="str">
        <f>INDEX(RoutesPivot[AirportID],MATCH($C9606,RoutesPivot[[RouteID]:[RouteID]],0))</f>
        <v>MIA</v>
      </c>
      <c r="O9606">
        <f>INDEX(RoutesPivot[Distance],MATCH($C9606,RoutesPivot[[RouteID]:[RouteID]],0))</f>
        <v>1000</v>
      </c>
      <c r="P9606">
        <f>INDEX(RoutesPivot[ListPrice],MATCH($C9606,RoutesPivot[[RouteID]:[RouteID]],0))</f>
        <v>300</v>
      </c>
      <c r="Q9606" t="str">
        <f>INDEX(AirportPivot[AirportName],MATCH($N9606,AirportPivot[[AirportID]:[AirportID]],0))</f>
        <v>Miami International</v>
      </c>
      <c r="R9606">
        <f>INDEX(AirportPivot[Gates (number of available)],MATCH($N9606,AirportPivot[[AirportID]:[AirportID]],0))</f>
        <v>80</v>
      </c>
    </row>
    <row r="9607" spans="1:18" x14ac:dyDescent="0.25">
      <c r="A9607" s="3" t="s">
        <v>9639</v>
      </c>
      <c r="B9607" s="12">
        <v>42103</v>
      </c>
      <c r="C9607" s="4" t="s">
        <v>30</v>
      </c>
      <c r="D9607" s="4">
        <v>1.4</v>
      </c>
      <c r="E9607" s="4">
        <v>124</v>
      </c>
      <c r="F9607" s="5">
        <v>0.35416666666666669</v>
      </c>
      <c r="G9607" s="6">
        <v>250</v>
      </c>
      <c r="H9607" s="7">
        <v>46250</v>
      </c>
      <c r="I9607" s="7">
        <f>FlightsPivot[[#This Row],[Total Fare]]*10%</f>
        <v>4625</v>
      </c>
      <c r="J9607" s="7">
        <f>FlightsPivot[[#This Row],[Total Fare]]+FlightsPivot[[#This Row],[10% tax ]]</f>
        <v>50875</v>
      </c>
      <c r="K9607" s="4">
        <v>4</v>
      </c>
      <c r="L9607" s="4">
        <v>2015</v>
      </c>
      <c r="M9607" t="str">
        <f>INDEX(RoutesPivot[DepAirport],MATCH($C9607,RoutesPivot[[RouteID]:[RouteID]],0))</f>
        <v>ORD</v>
      </c>
      <c r="N9607" t="str">
        <f>INDEX(RoutesPivot[AirportID],MATCH($C9607,RoutesPivot[[RouteID]:[RouteID]],0))</f>
        <v>MCO</v>
      </c>
      <c r="O9607">
        <f>INDEX(RoutesPivot[Distance],MATCH($C9607,RoutesPivot[[RouteID]:[RouteID]],0))</f>
        <v>850</v>
      </c>
      <c r="P9607">
        <f>INDEX(RoutesPivot[ListPrice],MATCH($C9607,RoutesPivot[[RouteID]:[RouteID]],0))</f>
        <v>250</v>
      </c>
      <c r="Q9607" t="str">
        <f>INDEX(AirportPivot[AirportName],MATCH($N9607,AirportPivot[[AirportID]:[AirportID]],0))</f>
        <v>Orlando International</v>
      </c>
      <c r="R9607">
        <f>INDEX(AirportPivot[Gates (number of available)],MATCH($N9607,AirportPivot[[AirportID]:[AirportID]],0))</f>
        <v>67</v>
      </c>
    </row>
    <row r="9608" spans="1:18" x14ac:dyDescent="0.25">
      <c r="A9608" s="3" t="s">
        <v>9640</v>
      </c>
      <c r="B9608" s="12">
        <v>42369</v>
      </c>
      <c r="C9608" s="4" t="s">
        <v>21</v>
      </c>
      <c r="D9608" s="4">
        <v>2.1</v>
      </c>
      <c r="E9608" s="4">
        <v>201</v>
      </c>
      <c r="F9608" s="5">
        <v>0.75</v>
      </c>
      <c r="G9608" s="6">
        <v>125</v>
      </c>
      <c r="H9608" s="7">
        <v>20625</v>
      </c>
      <c r="I9608" s="7">
        <f>FlightsPivot[[#This Row],[Total Fare]]*10%</f>
        <v>2062.5</v>
      </c>
      <c r="J9608" s="7">
        <f>FlightsPivot[[#This Row],[Total Fare]]+FlightsPivot[[#This Row],[10% tax ]]</f>
        <v>22687.5</v>
      </c>
      <c r="K9608" s="4">
        <v>12</v>
      </c>
      <c r="L9608" s="4">
        <v>2015</v>
      </c>
      <c r="M9608" t="str">
        <f>INDEX(RoutesPivot[DepAirport],MATCH($C9608,RoutesPivot[[RouteID]:[RouteID]],0))</f>
        <v>ORD</v>
      </c>
      <c r="N9608" t="str">
        <f>INDEX(RoutesPivot[AirportID],MATCH($C9608,RoutesPivot[[RouteID]:[RouteID]],0))</f>
        <v>CLT</v>
      </c>
      <c r="O9608">
        <f>INDEX(RoutesPivot[Distance],MATCH($C9608,RoutesPivot[[RouteID]:[RouteID]],0))</f>
        <v>700</v>
      </c>
      <c r="P9608">
        <f>INDEX(RoutesPivot[ListPrice],MATCH($C9608,RoutesPivot[[RouteID]:[RouteID]],0))</f>
        <v>125</v>
      </c>
      <c r="Q9608" t="str">
        <f>INDEX(AirportPivot[AirportName],MATCH($N9608,AirportPivot[[AirportID]:[AirportID]],0))</f>
        <v>Charlotte/Douglas International</v>
      </c>
      <c r="R9608">
        <f>INDEX(AirportPivot[Gates (number of available)],MATCH($N9608,AirportPivot[[AirportID]:[AirportID]],0))</f>
        <v>65</v>
      </c>
    </row>
    <row r="9609" spans="1:18" x14ac:dyDescent="0.25">
      <c r="A9609" s="3" t="s">
        <v>9641</v>
      </c>
      <c r="B9609" s="12">
        <v>42224</v>
      </c>
      <c r="C9609" s="4" t="s">
        <v>83</v>
      </c>
      <c r="D9609" s="4">
        <v>2.4</v>
      </c>
      <c r="E9609" s="4">
        <v>172</v>
      </c>
      <c r="F9609" s="5">
        <v>0.83333333333333337</v>
      </c>
      <c r="G9609" s="6">
        <v>264</v>
      </c>
      <c r="H9609" s="7">
        <v>43560</v>
      </c>
      <c r="I9609" s="7">
        <f>FlightsPivot[[#This Row],[Total Fare]]*10%</f>
        <v>4356</v>
      </c>
      <c r="J9609" s="7">
        <f>FlightsPivot[[#This Row],[Total Fare]]+FlightsPivot[[#This Row],[10% tax ]]</f>
        <v>47916</v>
      </c>
      <c r="K9609" s="4">
        <v>8</v>
      </c>
      <c r="L9609" s="4">
        <v>2015</v>
      </c>
      <c r="M9609" t="str">
        <f>INDEX(RoutesPivot[DepAirport],MATCH($C9609,RoutesPivot[[RouteID]:[RouteID]],0))</f>
        <v>ORD</v>
      </c>
      <c r="N9609" t="str">
        <f>INDEX(RoutesPivot[AirportID],MATCH($C9609,RoutesPivot[[RouteID]:[RouteID]],0))</f>
        <v>BWI</v>
      </c>
      <c r="O9609">
        <f>INDEX(RoutesPivot[Distance],MATCH($C9609,RoutesPivot[[RouteID]:[RouteID]],0))</f>
        <v>520</v>
      </c>
      <c r="P9609">
        <f>INDEX(RoutesPivot[ListPrice],MATCH($C9609,RoutesPivot[[RouteID]:[RouteID]],0))</f>
        <v>240</v>
      </c>
      <c r="Q9609" t="str">
        <f>INDEX(AirportPivot[AirportName],MATCH($N9609,AirportPivot[[AirportID]:[AirportID]],0))</f>
        <v>Baltimore/Washington International Thurgood Marshall</v>
      </c>
      <c r="R9609">
        <f>INDEX(AirportPivot[Gates (number of available)],MATCH($N9609,AirportPivot[[AirportID]:[AirportID]],0))</f>
        <v>58</v>
      </c>
    </row>
    <row r="9610" spans="1:18" x14ac:dyDescent="0.25">
      <c r="A9610" s="3" t="s">
        <v>9642</v>
      </c>
      <c r="B9610" s="12">
        <v>42044</v>
      </c>
      <c r="C9610" s="4" t="s">
        <v>15</v>
      </c>
      <c r="D9610" s="4">
        <v>3.6</v>
      </c>
      <c r="E9610" s="4">
        <v>152</v>
      </c>
      <c r="F9610" s="5">
        <v>0.35416666666666669</v>
      </c>
      <c r="G9610" s="6">
        <v>225</v>
      </c>
      <c r="H9610" s="7">
        <v>37125</v>
      </c>
      <c r="I9610" s="7">
        <f>FlightsPivot[[#This Row],[Total Fare]]*10%</f>
        <v>3712.5</v>
      </c>
      <c r="J9610" s="7">
        <f>FlightsPivot[[#This Row],[Total Fare]]+FlightsPivot[[#This Row],[10% tax ]]</f>
        <v>40837.5</v>
      </c>
      <c r="K9610" s="4">
        <v>2</v>
      </c>
      <c r="L9610" s="4">
        <v>2015</v>
      </c>
      <c r="M9610" t="str">
        <f>INDEX(RoutesPivot[DepAirport],MATCH($C9610,RoutesPivot[[RouteID]:[RouteID]],0))</f>
        <v>ORD</v>
      </c>
      <c r="N9610" t="str">
        <f>INDEX(RoutesPivot[AirportID],MATCH($C9610,RoutesPivot[[RouteID]:[RouteID]],0))</f>
        <v>EWR</v>
      </c>
      <c r="O9610">
        <f>INDEX(RoutesPivot[Distance],MATCH($C9610,RoutesPivot[[RouteID]:[RouteID]],0))</f>
        <v>600</v>
      </c>
      <c r="P9610">
        <f>INDEX(RoutesPivot[ListPrice],MATCH($C9610,RoutesPivot[[RouteID]:[RouteID]],0))</f>
        <v>225</v>
      </c>
      <c r="Q9610" t="str">
        <f>INDEX(AirportPivot[AirportName],MATCH($N9610,AirportPivot[[AirportID]:[AirportID]],0))</f>
        <v>Newark Liberty International</v>
      </c>
      <c r="R9610">
        <f>INDEX(AirportPivot[Gates (number of available)],MATCH($N9610,AirportPivot[[AirportID]:[AirportID]],0))</f>
        <v>82</v>
      </c>
    </row>
    <row r="9611" spans="1:18" x14ac:dyDescent="0.25">
      <c r="A9611" s="3" t="s">
        <v>9643</v>
      </c>
      <c r="B9611" s="12">
        <v>41916</v>
      </c>
      <c r="C9611" s="4" t="s">
        <v>17</v>
      </c>
      <c r="D9611" s="4">
        <v>4.0999999999999996</v>
      </c>
      <c r="E9611" s="4">
        <v>138</v>
      </c>
      <c r="F9611" s="5">
        <v>0.72916666666666663</v>
      </c>
      <c r="G9611" s="6">
        <v>350</v>
      </c>
      <c r="H9611" s="7">
        <v>64750</v>
      </c>
      <c r="I9611" s="7">
        <f>FlightsPivot[[#This Row],[Total Fare]]*10%</f>
        <v>6475</v>
      </c>
      <c r="J9611" s="7">
        <f>FlightsPivot[[#This Row],[Total Fare]]+FlightsPivot[[#This Row],[10% tax ]]</f>
        <v>71225</v>
      </c>
      <c r="K9611" s="4">
        <v>10</v>
      </c>
      <c r="L9611" s="4">
        <v>2014</v>
      </c>
      <c r="M9611" t="str">
        <f>INDEX(RoutesPivot[DepAirport],MATCH($C9611,RoutesPivot[[RouteID]:[RouteID]],0))</f>
        <v>ORD</v>
      </c>
      <c r="N9611" t="str">
        <f>INDEX(RoutesPivot[AirportID],MATCH($C9611,RoutesPivot[[RouteID]:[RouteID]],0))</f>
        <v>LAX</v>
      </c>
      <c r="O9611">
        <f>INDEX(RoutesPivot[Distance],MATCH($C9611,RoutesPivot[[RouteID]:[RouteID]],0))</f>
        <v>1518</v>
      </c>
      <c r="P9611">
        <f>INDEX(RoutesPivot[ListPrice],MATCH($C9611,RoutesPivot[[RouteID]:[RouteID]],0))</f>
        <v>350</v>
      </c>
      <c r="Q9611" t="str">
        <f>INDEX(AirportPivot[AirportName],MATCH($N9611,AirportPivot[[AirportID]:[AirportID]],0))</f>
        <v>Los Angeles International</v>
      </c>
      <c r="R9611">
        <f>INDEX(AirportPivot[Gates (number of available)],MATCH($N9611,AirportPivot[[AirportID]:[AirportID]],0))</f>
        <v>86</v>
      </c>
    </row>
    <row r="9612" spans="1:18" x14ac:dyDescent="0.25">
      <c r="A9612" s="3" t="s">
        <v>9644</v>
      </c>
      <c r="B9612" s="12">
        <v>41872</v>
      </c>
      <c r="C9612" s="4" t="s">
        <v>27</v>
      </c>
      <c r="D9612" s="4">
        <v>10.7</v>
      </c>
      <c r="E9612" s="4">
        <v>16</v>
      </c>
      <c r="F9612" s="5">
        <v>0.75</v>
      </c>
      <c r="G9612" s="6">
        <v>220</v>
      </c>
      <c r="H9612" s="7">
        <v>40700</v>
      </c>
      <c r="I9612" s="7">
        <f>FlightsPivot[[#This Row],[Total Fare]]*10%</f>
        <v>4070</v>
      </c>
      <c r="J9612" s="7">
        <f>FlightsPivot[[#This Row],[Total Fare]]+FlightsPivot[[#This Row],[10% tax ]]</f>
        <v>44770</v>
      </c>
      <c r="K9612" s="4">
        <v>8</v>
      </c>
      <c r="L9612" s="4">
        <v>2014</v>
      </c>
      <c r="M9612" t="str">
        <f>INDEX(RoutesPivot[DepAirport],MATCH($C9612,RoutesPivot[[RouteID]:[RouteID]],0))</f>
        <v>ORD</v>
      </c>
      <c r="N9612" t="str">
        <f>INDEX(RoutesPivot[AirportID],MATCH($C9612,RoutesPivot[[RouteID]:[RouteID]],0))</f>
        <v>ATL</v>
      </c>
      <c r="O9612">
        <f>INDEX(RoutesPivot[Distance],MATCH($C9612,RoutesPivot[[RouteID]:[RouteID]],0))</f>
        <v>510</v>
      </c>
      <c r="P9612">
        <f>INDEX(RoutesPivot[ListPrice],MATCH($C9612,RoutesPivot[[RouteID]:[RouteID]],0))</f>
        <v>200</v>
      </c>
      <c r="Q9612" t="str">
        <f>INDEX(AirportPivot[AirportName],MATCH($N9612,AirportPivot[[AirportID]:[AirportID]],0))</f>
        <v>Hartsfield-Jackson Atlanta International</v>
      </c>
      <c r="R9612">
        <f>INDEX(AirportPivot[Gates (number of available)],MATCH($N9612,AirportPivot[[AirportID]:[AirportID]],0))</f>
        <v>100</v>
      </c>
    </row>
    <row r="9613" spans="1:18" x14ac:dyDescent="0.25">
      <c r="A9613" s="3" t="s">
        <v>9645</v>
      </c>
      <c r="B9613" s="12">
        <v>41756</v>
      </c>
      <c r="C9613" s="4" t="s">
        <v>17</v>
      </c>
      <c r="D9613" s="4">
        <v>5.8</v>
      </c>
      <c r="E9613" s="4">
        <v>80</v>
      </c>
      <c r="F9613" s="5">
        <v>0.39583333333333331</v>
      </c>
      <c r="G9613" s="6">
        <v>350</v>
      </c>
      <c r="H9613" s="7">
        <v>63350</v>
      </c>
      <c r="I9613" s="7">
        <f>FlightsPivot[[#This Row],[Total Fare]]*10%</f>
        <v>6335</v>
      </c>
      <c r="J9613" s="7">
        <f>FlightsPivot[[#This Row],[Total Fare]]+FlightsPivot[[#This Row],[10% tax ]]</f>
        <v>69685</v>
      </c>
      <c r="K9613" s="4">
        <v>4</v>
      </c>
      <c r="L9613" s="4">
        <v>2014</v>
      </c>
      <c r="M9613" t="str">
        <f>INDEX(RoutesPivot[DepAirport],MATCH($C9613,RoutesPivot[[RouteID]:[RouteID]],0))</f>
        <v>ORD</v>
      </c>
      <c r="N9613" t="str">
        <f>INDEX(RoutesPivot[AirportID],MATCH($C9613,RoutesPivot[[RouteID]:[RouteID]],0))</f>
        <v>LAX</v>
      </c>
      <c r="O9613">
        <f>INDEX(RoutesPivot[Distance],MATCH($C9613,RoutesPivot[[RouteID]:[RouteID]],0))</f>
        <v>1518</v>
      </c>
      <c r="P9613">
        <f>INDEX(RoutesPivot[ListPrice],MATCH($C9613,RoutesPivot[[RouteID]:[RouteID]],0))</f>
        <v>350</v>
      </c>
      <c r="Q9613" t="str">
        <f>INDEX(AirportPivot[AirportName],MATCH($N9613,AirportPivot[[AirportID]:[AirportID]],0))</f>
        <v>Los Angeles International</v>
      </c>
      <c r="R9613">
        <f>INDEX(AirportPivot[Gates (number of available)],MATCH($N9613,AirportPivot[[AirportID]:[AirportID]],0))</f>
        <v>86</v>
      </c>
    </row>
    <row r="9614" spans="1:18" x14ac:dyDescent="0.25">
      <c r="A9614" s="3" t="s">
        <v>9646</v>
      </c>
      <c r="B9614" s="12">
        <v>42022</v>
      </c>
      <c r="C9614" s="4" t="s">
        <v>15</v>
      </c>
      <c r="D9614" s="4">
        <v>2.5</v>
      </c>
      <c r="E9614" s="4">
        <v>24</v>
      </c>
      <c r="F9614" s="5">
        <v>0.70833333333333337</v>
      </c>
      <c r="G9614" s="6">
        <v>225</v>
      </c>
      <c r="H9614" s="7">
        <v>41625</v>
      </c>
      <c r="I9614" s="7">
        <f>FlightsPivot[[#This Row],[Total Fare]]*10%</f>
        <v>4162.5</v>
      </c>
      <c r="J9614" s="7">
        <f>FlightsPivot[[#This Row],[Total Fare]]+FlightsPivot[[#This Row],[10% tax ]]</f>
        <v>45787.5</v>
      </c>
      <c r="K9614" s="4">
        <v>1</v>
      </c>
      <c r="L9614" s="4">
        <v>2015</v>
      </c>
      <c r="M9614" t="str">
        <f>INDEX(RoutesPivot[DepAirport],MATCH($C9614,RoutesPivot[[RouteID]:[RouteID]],0))</f>
        <v>ORD</v>
      </c>
      <c r="N9614" t="str">
        <f>INDEX(RoutesPivot[AirportID],MATCH($C9614,RoutesPivot[[RouteID]:[RouteID]],0))</f>
        <v>EWR</v>
      </c>
      <c r="O9614">
        <f>INDEX(RoutesPivot[Distance],MATCH($C9614,RoutesPivot[[RouteID]:[RouteID]],0))</f>
        <v>600</v>
      </c>
      <c r="P9614">
        <f>INDEX(RoutesPivot[ListPrice],MATCH($C9614,RoutesPivot[[RouteID]:[RouteID]],0))</f>
        <v>225</v>
      </c>
      <c r="Q9614" t="str">
        <f>INDEX(AirportPivot[AirportName],MATCH($N9614,AirportPivot[[AirportID]:[AirportID]],0))</f>
        <v>Newark Liberty International</v>
      </c>
      <c r="R9614">
        <f>INDEX(AirportPivot[Gates (number of available)],MATCH($N9614,AirportPivot[[AirportID]:[AirportID]],0))</f>
        <v>82</v>
      </c>
    </row>
    <row r="9615" spans="1:18" x14ac:dyDescent="0.25">
      <c r="A9615" s="3" t="s">
        <v>9647</v>
      </c>
      <c r="B9615" s="12">
        <v>42139</v>
      </c>
      <c r="C9615" s="4" t="s">
        <v>25</v>
      </c>
      <c r="D9615" s="4">
        <v>3</v>
      </c>
      <c r="E9615" s="4">
        <v>20</v>
      </c>
      <c r="F9615" s="5">
        <v>0.85416666666666663</v>
      </c>
      <c r="G9615" s="6">
        <v>200</v>
      </c>
      <c r="H9615" s="7">
        <v>37000</v>
      </c>
      <c r="I9615" s="7">
        <f>FlightsPivot[[#This Row],[Total Fare]]*10%</f>
        <v>3700</v>
      </c>
      <c r="J9615" s="7">
        <f>FlightsPivot[[#This Row],[Total Fare]]+FlightsPivot[[#This Row],[10% tax ]]</f>
        <v>40700</v>
      </c>
      <c r="K9615" s="4">
        <v>5</v>
      </c>
      <c r="L9615" s="4">
        <v>2015</v>
      </c>
      <c r="M9615" t="str">
        <f>INDEX(RoutesPivot[DepAirport],MATCH($C9615,RoutesPivot[[RouteID]:[RouteID]],0))</f>
        <v>ORD</v>
      </c>
      <c r="N9615" t="str">
        <f>INDEX(RoutesPivot[AirportID],MATCH($C9615,RoutesPivot[[RouteID]:[RouteID]],0))</f>
        <v>DFW</v>
      </c>
      <c r="O9615">
        <f>INDEX(RoutesPivot[Distance],MATCH($C9615,RoutesPivot[[RouteID]:[RouteID]],0))</f>
        <v>700</v>
      </c>
      <c r="P9615">
        <f>INDEX(RoutesPivot[ListPrice],MATCH($C9615,RoutesPivot[[RouteID]:[RouteID]],0))</f>
        <v>200</v>
      </c>
      <c r="Q9615" t="str">
        <f>INDEX(AirportPivot[AirportName],MATCH($N9615,AirportPivot[[AirportID]:[AirportID]],0))</f>
        <v>Dallas/Fort Worth International</v>
      </c>
      <c r="R9615">
        <f>INDEX(AirportPivot[Gates (number of available)],MATCH($N9615,AirportPivot[[AirportID]:[AirportID]],0))</f>
        <v>130</v>
      </c>
    </row>
    <row r="9616" spans="1:18" x14ac:dyDescent="0.25">
      <c r="A9616" s="3" t="s">
        <v>9648</v>
      </c>
      <c r="B9616" s="12">
        <v>42241</v>
      </c>
      <c r="C9616" s="4" t="s">
        <v>17</v>
      </c>
      <c r="D9616" s="4">
        <v>5.0999999999999996</v>
      </c>
      <c r="E9616" s="4">
        <v>128</v>
      </c>
      <c r="F9616" s="5">
        <v>0.875</v>
      </c>
      <c r="G9616" s="6">
        <v>385</v>
      </c>
      <c r="H9616" s="7">
        <v>71225</v>
      </c>
      <c r="I9616" s="7">
        <f>FlightsPivot[[#This Row],[Total Fare]]*10%</f>
        <v>7122.5</v>
      </c>
      <c r="J9616" s="7">
        <f>FlightsPivot[[#This Row],[Total Fare]]+FlightsPivot[[#This Row],[10% tax ]]</f>
        <v>78347.5</v>
      </c>
      <c r="K9616" s="4">
        <v>8</v>
      </c>
      <c r="L9616" s="4">
        <v>2015</v>
      </c>
      <c r="M9616" t="str">
        <f>INDEX(RoutesPivot[DepAirport],MATCH($C9616,RoutesPivot[[RouteID]:[RouteID]],0))</f>
        <v>ORD</v>
      </c>
      <c r="N9616" t="str">
        <f>INDEX(RoutesPivot[AirportID],MATCH($C9616,RoutesPivot[[RouteID]:[RouteID]],0))</f>
        <v>LAX</v>
      </c>
      <c r="O9616">
        <f>INDEX(RoutesPivot[Distance],MATCH($C9616,RoutesPivot[[RouteID]:[RouteID]],0))</f>
        <v>1518</v>
      </c>
      <c r="P9616">
        <f>INDEX(RoutesPivot[ListPrice],MATCH($C9616,RoutesPivot[[RouteID]:[RouteID]],0))</f>
        <v>350</v>
      </c>
      <c r="Q9616" t="str">
        <f>INDEX(AirportPivot[AirportName],MATCH($N9616,AirportPivot[[AirportID]:[AirportID]],0))</f>
        <v>Los Angeles International</v>
      </c>
      <c r="R9616">
        <f>INDEX(AirportPivot[Gates (number of available)],MATCH($N9616,AirportPivot[[AirportID]:[AirportID]],0))</f>
        <v>86</v>
      </c>
    </row>
    <row r="9617" spans="1:18" x14ac:dyDescent="0.25">
      <c r="A9617" s="3" t="s">
        <v>9649</v>
      </c>
      <c r="B9617" s="12">
        <v>42218</v>
      </c>
      <c r="C9617" s="4" t="s">
        <v>50</v>
      </c>
      <c r="D9617" s="4">
        <v>2.2000000000000002</v>
      </c>
      <c r="E9617" s="4">
        <v>12</v>
      </c>
      <c r="F9617" s="5">
        <v>0.29166666666666669</v>
      </c>
      <c r="G9617" s="6">
        <v>302.5</v>
      </c>
      <c r="H9617" s="7">
        <v>55962.5</v>
      </c>
      <c r="I9617" s="7">
        <f>FlightsPivot[[#This Row],[Total Fare]]*10%</f>
        <v>5596.25</v>
      </c>
      <c r="J9617" s="7">
        <f>FlightsPivot[[#This Row],[Total Fare]]+FlightsPivot[[#This Row],[10% tax ]]</f>
        <v>61558.75</v>
      </c>
      <c r="K9617" s="4">
        <v>8</v>
      </c>
      <c r="L9617" s="4">
        <v>2015</v>
      </c>
      <c r="M9617" t="str">
        <f>INDEX(RoutesPivot[DepAirport],MATCH($C9617,RoutesPivot[[RouteID]:[RouteID]],0))</f>
        <v>ORD</v>
      </c>
      <c r="N9617" t="str">
        <f>INDEX(RoutesPivot[AirportID],MATCH($C9617,RoutesPivot[[RouteID]:[RouteID]],0))</f>
        <v>LGA</v>
      </c>
      <c r="O9617">
        <f>INDEX(RoutesPivot[Distance],MATCH($C9617,RoutesPivot[[RouteID]:[RouteID]],0))</f>
        <v>610</v>
      </c>
      <c r="P9617">
        <f>INDEX(RoutesPivot[ListPrice],MATCH($C9617,RoutesPivot[[RouteID]:[RouteID]],0))</f>
        <v>275</v>
      </c>
      <c r="Q9617" t="str">
        <f>INDEX(AirportPivot[AirportName],MATCH($N9617,AirportPivot[[AirportID]:[AirportID]],0))</f>
        <v>Laguardia</v>
      </c>
      <c r="R9617">
        <f>INDEX(AirportPivot[Gates (number of available)],MATCH($N9617,AirportPivot[[AirportID]:[AirportID]],0))</f>
        <v>66</v>
      </c>
    </row>
    <row r="9618" spans="1:18" x14ac:dyDescent="0.25">
      <c r="A9618" s="3" t="s">
        <v>9650</v>
      </c>
      <c r="B9618" s="12">
        <v>42103</v>
      </c>
      <c r="C9618" s="4" t="s">
        <v>17</v>
      </c>
      <c r="D9618" s="4">
        <v>3.9</v>
      </c>
      <c r="E9618" s="4">
        <v>8</v>
      </c>
      <c r="F9618" s="5">
        <v>0.33333333333333331</v>
      </c>
      <c r="G9618" s="6">
        <v>350</v>
      </c>
      <c r="H9618" s="7">
        <v>64750</v>
      </c>
      <c r="I9618" s="7">
        <f>FlightsPivot[[#This Row],[Total Fare]]*10%</f>
        <v>6475</v>
      </c>
      <c r="J9618" s="7">
        <f>FlightsPivot[[#This Row],[Total Fare]]+FlightsPivot[[#This Row],[10% tax ]]</f>
        <v>71225</v>
      </c>
      <c r="K9618" s="4">
        <v>4</v>
      </c>
      <c r="L9618" s="4">
        <v>2015</v>
      </c>
      <c r="M9618" t="str">
        <f>INDEX(RoutesPivot[DepAirport],MATCH($C9618,RoutesPivot[[RouteID]:[RouteID]],0))</f>
        <v>ORD</v>
      </c>
      <c r="N9618" t="str">
        <f>INDEX(RoutesPivot[AirportID],MATCH($C9618,RoutesPivot[[RouteID]:[RouteID]],0))</f>
        <v>LAX</v>
      </c>
      <c r="O9618">
        <f>INDEX(RoutesPivot[Distance],MATCH($C9618,RoutesPivot[[RouteID]:[RouteID]],0))</f>
        <v>1518</v>
      </c>
      <c r="P9618">
        <f>INDEX(RoutesPivot[ListPrice],MATCH($C9618,RoutesPivot[[RouteID]:[RouteID]],0))</f>
        <v>350</v>
      </c>
      <c r="Q9618" t="str">
        <f>INDEX(AirportPivot[AirportName],MATCH($N9618,AirportPivot[[AirportID]:[AirportID]],0))</f>
        <v>Los Angeles International</v>
      </c>
      <c r="R9618">
        <f>INDEX(AirportPivot[Gates (number of available)],MATCH($N9618,AirportPivot[[AirportID]:[AirportID]],0))</f>
        <v>86</v>
      </c>
    </row>
    <row r="9619" spans="1:18" x14ac:dyDescent="0.25">
      <c r="A9619" s="3" t="s">
        <v>9651</v>
      </c>
      <c r="B9619" s="12">
        <v>42021</v>
      </c>
      <c r="C9619" s="4" t="s">
        <v>47</v>
      </c>
      <c r="D9619" s="4">
        <v>2</v>
      </c>
      <c r="E9619" s="4">
        <v>50</v>
      </c>
      <c r="F9619" s="5">
        <v>0.70833333333333337</v>
      </c>
      <c r="G9619" s="6">
        <v>250</v>
      </c>
      <c r="H9619" s="7">
        <v>41250</v>
      </c>
      <c r="I9619" s="7">
        <f>FlightsPivot[[#This Row],[Total Fare]]*10%</f>
        <v>4125</v>
      </c>
      <c r="J9619" s="7">
        <f>FlightsPivot[[#This Row],[Total Fare]]+FlightsPivot[[#This Row],[10% tax ]]</f>
        <v>45375</v>
      </c>
      <c r="K9619" s="4">
        <v>1</v>
      </c>
      <c r="L9619" s="4">
        <v>2015</v>
      </c>
      <c r="M9619" t="str">
        <f>INDEX(RoutesPivot[DepAirport],MATCH($C9619,RoutesPivot[[RouteID]:[RouteID]],0))</f>
        <v>ORD</v>
      </c>
      <c r="N9619" t="str">
        <f>INDEX(RoutesPivot[AirportID],MATCH($C9619,RoutesPivot[[RouteID]:[RouteID]],0))</f>
        <v>PHX</v>
      </c>
      <c r="O9619">
        <f>INDEX(RoutesPivot[Distance],MATCH($C9619,RoutesPivot[[RouteID]:[RouteID]],0))</f>
        <v>1200</v>
      </c>
      <c r="P9619">
        <f>INDEX(RoutesPivot[ListPrice],MATCH($C9619,RoutesPivot[[RouteID]:[RouteID]],0))</f>
        <v>250</v>
      </c>
      <c r="Q9619" t="str">
        <f>INDEX(AirportPivot[AirportName],MATCH($N9619,AirportPivot[[AirportID]:[AirportID]],0))</f>
        <v>Phoenix Sky Harbor International</v>
      </c>
      <c r="R9619">
        <f>INDEX(AirportPivot[Gates (number of available)],MATCH($N9619,AirportPivot[[AirportID]:[AirportID]],0))</f>
        <v>60</v>
      </c>
    </row>
    <row r="9620" spans="1:18" x14ac:dyDescent="0.25">
      <c r="A9620" s="3" t="s">
        <v>9652</v>
      </c>
      <c r="B9620" s="12">
        <v>41935</v>
      </c>
      <c r="C9620" s="4" t="s">
        <v>27</v>
      </c>
      <c r="D9620" s="4">
        <v>7.3</v>
      </c>
      <c r="E9620" s="4">
        <v>143</v>
      </c>
      <c r="F9620" s="5">
        <v>0.64583333333333337</v>
      </c>
      <c r="G9620" s="6">
        <v>200</v>
      </c>
      <c r="H9620" s="7">
        <v>37000</v>
      </c>
      <c r="I9620" s="7">
        <f>FlightsPivot[[#This Row],[Total Fare]]*10%</f>
        <v>3700</v>
      </c>
      <c r="J9620" s="7">
        <f>FlightsPivot[[#This Row],[Total Fare]]+FlightsPivot[[#This Row],[10% tax ]]</f>
        <v>40700</v>
      </c>
      <c r="K9620" s="4">
        <v>10</v>
      </c>
      <c r="L9620" s="4">
        <v>2014</v>
      </c>
      <c r="M9620" t="str">
        <f>INDEX(RoutesPivot[DepAirport],MATCH($C9620,RoutesPivot[[RouteID]:[RouteID]],0))</f>
        <v>ORD</v>
      </c>
      <c r="N9620" t="str">
        <f>INDEX(RoutesPivot[AirportID],MATCH($C9620,RoutesPivot[[RouteID]:[RouteID]],0))</f>
        <v>ATL</v>
      </c>
      <c r="O9620">
        <f>INDEX(RoutesPivot[Distance],MATCH($C9620,RoutesPivot[[RouteID]:[RouteID]],0))</f>
        <v>510</v>
      </c>
      <c r="P9620">
        <f>INDEX(RoutesPivot[ListPrice],MATCH($C9620,RoutesPivot[[RouteID]:[RouteID]],0))</f>
        <v>200</v>
      </c>
      <c r="Q9620" t="str">
        <f>INDEX(AirportPivot[AirportName],MATCH($N9620,AirportPivot[[AirportID]:[AirportID]],0))</f>
        <v>Hartsfield-Jackson Atlanta International</v>
      </c>
      <c r="R9620">
        <f>INDEX(AirportPivot[Gates (number of available)],MATCH($N9620,AirportPivot[[AirportID]:[AirportID]],0))</f>
        <v>100</v>
      </c>
    </row>
    <row r="9621" spans="1:18" x14ac:dyDescent="0.25">
      <c r="A9621" s="3" t="s">
        <v>9653</v>
      </c>
      <c r="B9621" s="12">
        <v>41734</v>
      </c>
      <c r="C9621" s="4" t="s">
        <v>33</v>
      </c>
      <c r="D9621" s="4">
        <v>2.4</v>
      </c>
      <c r="E9621" s="4">
        <v>115</v>
      </c>
      <c r="F9621" s="5">
        <v>0.85416666666666663</v>
      </c>
      <c r="G9621" s="6">
        <v>375</v>
      </c>
      <c r="H9621" s="7">
        <v>69375</v>
      </c>
      <c r="I9621" s="7">
        <f>FlightsPivot[[#This Row],[Total Fare]]*10%</f>
        <v>6937.5</v>
      </c>
      <c r="J9621" s="7">
        <f>FlightsPivot[[#This Row],[Total Fare]]+FlightsPivot[[#This Row],[10% tax ]]</f>
        <v>76312.5</v>
      </c>
      <c r="K9621" s="4">
        <v>4</v>
      </c>
      <c r="L9621" s="4">
        <v>2014</v>
      </c>
      <c r="M9621" t="str">
        <f>INDEX(RoutesPivot[DepAirport],MATCH($C9621,RoutesPivot[[RouteID]:[RouteID]],0))</f>
        <v>ORD</v>
      </c>
      <c r="N9621" t="str">
        <f>INDEX(RoutesPivot[AirportID],MATCH($C9621,RoutesPivot[[RouteID]:[RouteID]],0))</f>
        <v>SFO</v>
      </c>
      <c r="O9621">
        <f>INDEX(RoutesPivot[Distance],MATCH($C9621,RoutesPivot[[RouteID]:[RouteID]],0))</f>
        <v>1600</v>
      </c>
      <c r="P9621">
        <f>INDEX(RoutesPivot[ListPrice],MATCH($C9621,RoutesPivot[[RouteID]:[RouteID]],0))</f>
        <v>375</v>
      </c>
      <c r="Q9621" t="str">
        <f>INDEX(AirportPivot[AirportName],MATCH($N9621,AirportPivot[[AirportID]:[AirportID]],0))</f>
        <v>San Francisco International</v>
      </c>
      <c r="R9621">
        <f>INDEX(AirportPivot[Gates (number of available)],MATCH($N9621,AirportPivot[[AirportID]:[AirportID]],0))</f>
        <v>70</v>
      </c>
    </row>
    <row r="9622" spans="1:18" x14ac:dyDescent="0.25">
      <c r="A9622" s="3" t="s">
        <v>9654</v>
      </c>
      <c r="B9622" s="12">
        <v>41835</v>
      </c>
      <c r="C9622" s="4" t="s">
        <v>21</v>
      </c>
      <c r="D9622" s="4">
        <v>1.5</v>
      </c>
      <c r="E9622" s="4">
        <v>32</v>
      </c>
      <c r="F9622" s="5">
        <v>0.35416666666666669</v>
      </c>
      <c r="G9622" s="6">
        <v>137.5</v>
      </c>
      <c r="H9622" s="7">
        <v>25437.5</v>
      </c>
      <c r="I9622" s="7">
        <f>FlightsPivot[[#This Row],[Total Fare]]*10%</f>
        <v>2543.75</v>
      </c>
      <c r="J9622" s="7">
        <f>FlightsPivot[[#This Row],[Total Fare]]+FlightsPivot[[#This Row],[10% tax ]]</f>
        <v>27981.25</v>
      </c>
      <c r="K9622" s="4">
        <v>7</v>
      </c>
      <c r="L9622" s="4">
        <v>2014</v>
      </c>
      <c r="M9622" t="str">
        <f>INDEX(RoutesPivot[DepAirport],MATCH($C9622,RoutesPivot[[RouteID]:[RouteID]],0))</f>
        <v>ORD</v>
      </c>
      <c r="N9622" t="str">
        <f>INDEX(RoutesPivot[AirportID],MATCH($C9622,RoutesPivot[[RouteID]:[RouteID]],0))</f>
        <v>CLT</v>
      </c>
      <c r="O9622">
        <f>INDEX(RoutesPivot[Distance],MATCH($C9622,RoutesPivot[[RouteID]:[RouteID]],0))</f>
        <v>700</v>
      </c>
      <c r="P9622">
        <f>INDEX(RoutesPivot[ListPrice],MATCH($C9622,RoutesPivot[[RouteID]:[RouteID]],0))</f>
        <v>125</v>
      </c>
      <c r="Q9622" t="str">
        <f>INDEX(AirportPivot[AirportName],MATCH($N9622,AirportPivot[[AirportID]:[AirportID]],0))</f>
        <v>Charlotte/Douglas International</v>
      </c>
      <c r="R9622">
        <f>INDEX(AirportPivot[Gates (number of available)],MATCH($N9622,AirportPivot[[AirportID]:[AirportID]],0))</f>
        <v>65</v>
      </c>
    </row>
    <row r="9623" spans="1:18" x14ac:dyDescent="0.25">
      <c r="A9623" s="3" t="s">
        <v>9655</v>
      </c>
      <c r="B9623" s="12">
        <v>42170</v>
      </c>
      <c r="C9623" s="4" t="s">
        <v>80</v>
      </c>
      <c r="D9623" s="4">
        <v>3</v>
      </c>
      <c r="E9623" s="4">
        <v>122</v>
      </c>
      <c r="F9623" s="5">
        <v>0.70833333333333337</v>
      </c>
      <c r="G9623" s="6">
        <v>330</v>
      </c>
      <c r="H9623" s="7">
        <v>61050</v>
      </c>
      <c r="I9623" s="7">
        <f>FlightsPivot[[#This Row],[Total Fare]]*10%</f>
        <v>6105</v>
      </c>
      <c r="J9623" s="7">
        <f>FlightsPivot[[#This Row],[Total Fare]]+FlightsPivot[[#This Row],[10% tax ]]</f>
        <v>67155</v>
      </c>
      <c r="K9623" s="4">
        <v>6</v>
      </c>
      <c r="L9623" s="4">
        <v>2015</v>
      </c>
      <c r="M9623" t="str">
        <f>INDEX(RoutesPivot[DepAirport],MATCH($C9623,RoutesPivot[[RouteID]:[RouteID]],0))</f>
        <v>ORD</v>
      </c>
      <c r="N9623" t="str">
        <f>INDEX(RoutesPivot[AirportID],MATCH($C9623,RoutesPivot[[RouteID]:[RouteID]],0))</f>
        <v>MIA</v>
      </c>
      <c r="O9623">
        <f>INDEX(RoutesPivot[Distance],MATCH($C9623,RoutesPivot[[RouteID]:[RouteID]],0))</f>
        <v>1000</v>
      </c>
      <c r="P9623">
        <f>INDEX(RoutesPivot[ListPrice],MATCH($C9623,RoutesPivot[[RouteID]:[RouteID]],0))</f>
        <v>300</v>
      </c>
      <c r="Q9623" t="str">
        <f>INDEX(AirportPivot[AirportName],MATCH($N9623,AirportPivot[[AirportID]:[AirportID]],0))</f>
        <v>Miami International</v>
      </c>
      <c r="R9623">
        <f>INDEX(AirportPivot[Gates (number of available)],MATCH($N9623,AirportPivot[[AirportID]:[AirportID]],0))</f>
        <v>80</v>
      </c>
    </row>
    <row r="9624" spans="1:18" x14ac:dyDescent="0.25">
      <c r="A9624" s="3" t="s">
        <v>9656</v>
      </c>
      <c r="B9624" s="12">
        <v>41822</v>
      </c>
      <c r="C9624" s="4" t="s">
        <v>19</v>
      </c>
      <c r="D9624" s="4">
        <v>1.3</v>
      </c>
      <c r="E9624" s="4">
        <v>131</v>
      </c>
      <c r="F9624" s="5">
        <v>0.8125</v>
      </c>
      <c r="G9624" s="6">
        <v>220</v>
      </c>
      <c r="H9624" s="7">
        <v>40700</v>
      </c>
      <c r="I9624" s="7">
        <f>FlightsPivot[[#This Row],[Total Fare]]*10%</f>
        <v>4070</v>
      </c>
      <c r="J9624" s="7">
        <f>FlightsPivot[[#This Row],[Total Fare]]+FlightsPivot[[#This Row],[10% tax ]]</f>
        <v>44770</v>
      </c>
      <c r="K9624" s="4">
        <v>7</v>
      </c>
      <c r="L9624" s="4">
        <v>2014</v>
      </c>
      <c r="M9624" t="str">
        <f>INDEX(RoutesPivot[DepAirport],MATCH($C9624,RoutesPivot[[RouteID]:[RouteID]],0))</f>
        <v>ORD</v>
      </c>
      <c r="N9624" t="str">
        <f>INDEX(RoutesPivot[AirportID],MATCH($C9624,RoutesPivot[[RouteID]:[RouteID]],0))</f>
        <v>IAH</v>
      </c>
      <c r="O9624">
        <f>INDEX(RoutesPivot[Distance],MATCH($C9624,RoutesPivot[[RouteID]:[RouteID]],0))</f>
        <v>800</v>
      </c>
      <c r="P9624">
        <f>INDEX(RoutesPivot[ListPrice],MATCH($C9624,RoutesPivot[[RouteID]:[RouteID]],0))</f>
        <v>200</v>
      </c>
      <c r="Q9624" t="str">
        <f>INDEX(AirportPivot[AirportName],MATCH($N9624,AirportPivot[[AirportID]:[AirportID]],0))</f>
        <v>George Bush Intercontinental/Houston</v>
      </c>
      <c r="R9624">
        <f>INDEX(AirportPivot[Gates (number of available)],MATCH($N9624,AirportPivot[[AirportID]:[AirportID]],0))</f>
        <v>80</v>
      </c>
    </row>
    <row r="9625" spans="1:18" x14ac:dyDescent="0.25">
      <c r="A9625" s="3" t="s">
        <v>9657</v>
      </c>
      <c r="B9625" s="12">
        <v>41910</v>
      </c>
      <c r="C9625" s="4" t="s">
        <v>19</v>
      </c>
      <c r="D9625" s="4">
        <v>1.8</v>
      </c>
      <c r="E9625" s="4">
        <v>97</v>
      </c>
      <c r="F9625" s="5">
        <v>0.45833333333333331</v>
      </c>
      <c r="G9625" s="6">
        <v>200</v>
      </c>
      <c r="H9625" s="7">
        <v>37000</v>
      </c>
      <c r="I9625" s="7">
        <f>FlightsPivot[[#This Row],[Total Fare]]*10%</f>
        <v>3700</v>
      </c>
      <c r="J9625" s="7">
        <f>FlightsPivot[[#This Row],[Total Fare]]+FlightsPivot[[#This Row],[10% tax ]]</f>
        <v>40700</v>
      </c>
      <c r="K9625" s="4">
        <v>9</v>
      </c>
      <c r="L9625" s="4">
        <v>2014</v>
      </c>
      <c r="M9625" t="str">
        <f>INDEX(RoutesPivot[DepAirport],MATCH($C9625,RoutesPivot[[RouteID]:[RouteID]],0))</f>
        <v>ORD</v>
      </c>
      <c r="N9625" t="str">
        <f>INDEX(RoutesPivot[AirportID],MATCH($C9625,RoutesPivot[[RouteID]:[RouteID]],0))</f>
        <v>IAH</v>
      </c>
      <c r="O9625">
        <f>INDEX(RoutesPivot[Distance],MATCH($C9625,RoutesPivot[[RouteID]:[RouteID]],0))</f>
        <v>800</v>
      </c>
      <c r="P9625">
        <f>INDEX(RoutesPivot[ListPrice],MATCH($C9625,RoutesPivot[[RouteID]:[RouteID]],0))</f>
        <v>200</v>
      </c>
      <c r="Q9625" t="str">
        <f>INDEX(AirportPivot[AirportName],MATCH($N9625,AirportPivot[[AirportID]:[AirportID]],0))</f>
        <v>George Bush Intercontinental/Houston</v>
      </c>
      <c r="R9625">
        <f>INDEX(AirportPivot[Gates (number of available)],MATCH($N9625,AirportPivot[[AirportID]:[AirportID]],0))</f>
        <v>80</v>
      </c>
    </row>
    <row r="9626" spans="1:18" x14ac:dyDescent="0.25">
      <c r="A9626" s="3" t="s">
        <v>9658</v>
      </c>
      <c r="B9626" s="12">
        <v>42060</v>
      </c>
      <c r="C9626" s="4" t="s">
        <v>40</v>
      </c>
      <c r="D9626" s="4">
        <v>1.4</v>
      </c>
      <c r="E9626" s="4">
        <v>88</v>
      </c>
      <c r="F9626" s="5">
        <v>0.83333333333333337</v>
      </c>
      <c r="G9626" s="6">
        <v>115</v>
      </c>
      <c r="H9626" s="7">
        <v>20815</v>
      </c>
      <c r="I9626" s="7">
        <f>FlightsPivot[[#This Row],[Total Fare]]*10%</f>
        <v>2081.5</v>
      </c>
      <c r="J9626" s="7">
        <f>FlightsPivot[[#This Row],[Total Fare]]+FlightsPivot[[#This Row],[10% tax ]]</f>
        <v>22896.5</v>
      </c>
      <c r="K9626" s="4">
        <v>2</v>
      </c>
      <c r="L9626" s="4">
        <v>2015</v>
      </c>
      <c r="M9626" t="str">
        <f>INDEX(RoutesPivot[DepAirport],MATCH($C9626,RoutesPivot[[RouteID]:[RouteID]],0))</f>
        <v>ORD</v>
      </c>
      <c r="N9626" t="str">
        <f>INDEX(RoutesPivot[AirportID],MATCH($C9626,RoutesPivot[[RouteID]:[RouteID]],0))</f>
        <v>MSP</v>
      </c>
      <c r="O9626">
        <f>INDEX(RoutesPivot[Distance],MATCH($C9626,RoutesPivot[[RouteID]:[RouteID]],0))</f>
        <v>300</v>
      </c>
      <c r="P9626">
        <f>INDEX(RoutesPivot[ListPrice],MATCH($C9626,RoutesPivot[[RouteID]:[RouteID]],0))</f>
        <v>115</v>
      </c>
      <c r="Q9626" t="str">
        <f>INDEX(AirportPivot[AirportName],MATCH($N9626,AirportPivot[[AirportID]:[AirportID]],0))</f>
        <v>Minneapolis-St Paul International/Wold-Chamberlain</v>
      </c>
      <c r="R9626">
        <f>INDEX(AirportPivot[Gates (number of available)],MATCH($N9626,AirportPivot[[AirportID]:[AirportID]],0))</f>
        <v>65</v>
      </c>
    </row>
    <row r="9627" spans="1:18" x14ac:dyDescent="0.25">
      <c r="A9627" s="3" t="s">
        <v>9659</v>
      </c>
      <c r="B9627" s="12">
        <v>41819</v>
      </c>
      <c r="C9627" s="4" t="s">
        <v>33</v>
      </c>
      <c r="D9627" s="4">
        <v>1.3</v>
      </c>
      <c r="E9627" s="4">
        <v>26</v>
      </c>
      <c r="F9627" s="5">
        <v>0.75</v>
      </c>
      <c r="G9627" s="6">
        <v>412.5</v>
      </c>
      <c r="H9627" s="7">
        <v>76312.5</v>
      </c>
      <c r="I9627" s="7">
        <f>FlightsPivot[[#This Row],[Total Fare]]*10%</f>
        <v>7631.25</v>
      </c>
      <c r="J9627" s="7">
        <f>FlightsPivot[[#This Row],[Total Fare]]+FlightsPivot[[#This Row],[10% tax ]]</f>
        <v>83943.75</v>
      </c>
      <c r="K9627" s="4">
        <v>6</v>
      </c>
      <c r="L9627" s="4">
        <v>2014</v>
      </c>
      <c r="M9627" t="str">
        <f>INDEX(RoutesPivot[DepAirport],MATCH($C9627,RoutesPivot[[RouteID]:[RouteID]],0))</f>
        <v>ORD</v>
      </c>
      <c r="N9627" t="str">
        <f>INDEX(RoutesPivot[AirportID],MATCH($C9627,RoutesPivot[[RouteID]:[RouteID]],0))</f>
        <v>SFO</v>
      </c>
      <c r="O9627">
        <f>INDEX(RoutesPivot[Distance],MATCH($C9627,RoutesPivot[[RouteID]:[RouteID]],0))</f>
        <v>1600</v>
      </c>
      <c r="P9627">
        <f>INDEX(RoutesPivot[ListPrice],MATCH($C9627,RoutesPivot[[RouteID]:[RouteID]],0))</f>
        <v>375</v>
      </c>
      <c r="Q9627" t="str">
        <f>INDEX(AirportPivot[AirportName],MATCH($N9627,AirportPivot[[AirportID]:[AirportID]],0))</f>
        <v>San Francisco International</v>
      </c>
      <c r="R9627">
        <f>INDEX(AirportPivot[Gates (number of available)],MATCH($N9627,AirportPivot[[AirportID]:[AirportID]],0))</f>
        <v>70</v>
      </c>
    </row>
    <row r="9628" spans="1:18" x14ac:dyDescent="0.25">
      <c r="A9628" s="3" t="s">
        <v>9660</v>
      </c>
      <c r="B9628" s="12">
        <v>42193</v>
      </c>
      <c r="C9628" s="4" t="s">
        <v>47</v>
      </c>
      <c r="D9628" s="4">
        <v>3</v>
      </c>
      <c r="E9628" s="4">
        <v>1</v>
      </c>
      <c r="F9628" s="5">
        <v>0.83333333333333337</v>
      </c>
      <c r="G9628" s="6">
        <v>275</v>
      </c>
      <c r="H9628" s="7">
        <v>50875</v>
      </c>
      <c r="I9628" s="7">
        <f>FlightsPivot[[#This Row],[Total Fare]]*10%</f>
        <v>5087.5</v>
      </c>
      <c r="J9628" s="7">
        <f>FlightsPivot[[#This Row],[Total Fare]]+FlightsPivot[[#This Row],[10% tax ]]</f>
        <v>55962.5</v>
      </c>
      <c r="K9628" s="4">
        <v>7</v>
      </c>
      <c r="L9628" s="4">
        <v>2015</v>
      </c>
      <c r="M9628" t="str">
        <f>INDEX(RoutesPivot[DepAirport],MATCH($C9628,RoutesPivot[[RouteID]:[RouteID]],0))</f>
        <v>ORD</v>
      </c>
      <c r="N9628" t="str">
        <f>INDEX(RoutesPivot[AirportID],MATCH($C9628,RoutesPivot[[RouteID]:[RouteID]],0))</f>
        <v>PHX</v>
      </c>
      <c r="O9628">
        <f>INDEX(RoutesPivot[Distance],MATCH($C9628,RoutesPivot[[RouteID]:[RouteID]],0))</f>
        <v>1200</v>
      </c>
      <c r="P9628">
        <f>INDEX(RoutesPivot[ListPrice],MATCH($C9628,RoutesPivot[[RouteID]:[RouteID]],0))</f>
        <v>250</v>
      </c>
      <c r="Q9628" t="str">
        <f>INDEX(AirportPivot[AirportName],MATCH($N9628,AirportPivot[[AirportID]:[AirportID]],0))</f>
        <v>Phoenix Sky Harbor International</v>
      </c>
      <c r="R9628">
        <f>INDEX(AirportPivot[Gates (number of available)],MATCH($N9628,AirportPivot[[AirportID]:[AirportID]],0))</f>
        <v>60</v>
      </c>
    </row>
    <row r="9629" spans="1:18" x14ac:dyDescent="0.25">
      <c r="A9629" s="3" t="s">
        <v>9661</v>
      </c>
      <c r="B9629" s="12">
        <v>41870</v>
      </c>
      <c r="C9629" s="4" t="s">
        <v>13</v>
      </c>
      <c r="D9629" s="4">
        <v>2.4</v>
      </c>
      <c r="E9629" s="4">
        <v>32</v>
      </c>
      <c r="F9629" s="5">
        <v>0.83333333333333337</v>
      </c>
      <c r="G9629" s="6">
        <v>275</v>
      </c>
      <c r="H9629" s="7">
        <v>50875</v>
      </c>
      <c r="I9629" s="7">
        <f>FlightsPivot[[#This Row],[Total Fare]]*10%</f>
        <v>5087.5</v>
      </c>
      <c r="J9629" s="7">
        <f>FlightsPivot[[#This Row],[Total Fare]]+FlightsPivot[[#This Row],[10% tax ]]</f>
        <v>55962.5</v>
      </c>
      <c r="K9629" s="4">
        <v>8</v>
      </c>
      <c r="L9629" s="4">
        <v>2014</v>
      </c>
      <c r="M9629" t="str">
        <f>INDEX(RoutesPivot[DepAirport],MATCH($C9629,RoutesPivot[[RouteID]:[RouteID]],0))</f>
        <v>ORD</v>
      </c>
      <c r="N9629" t="str">
        <f>INDEX(RoutesPivot[AirportID],MATCH($C9629,RoutesPivot[[RouteID]:[RouteID]],0))</f>
        <v>JFK</v>
      </c>
      <c r="O9629">
        <f>INDEX(RoutesPivot[Distance],MATCH($C9629,RoutesPivot[[RouteID]:[RouteID]],0))</f>
        <v>619</v>
      </c>
      <c r="P9629">
        <f>INDEX(RoutesPivot[ListPrice],MATCH($C9629,RoutesPivot[[RouteID]:[RouteID]],0))</f>
        <v>250</v>
      </c>
      <c r="Q9629" t="str">
        <f>INDEX(AirportPivot[AirportName],MATCH($N9629,AirportPivot[[AirportID]:[AirportID]],0))</f>
        <v>John F Kennedy International</v>
      </c>
      <c r="R9629">
        <f>INDEX(AirportPivot[Gates (number of available)],MATCH($N9629,AirportPivot[[AirportID]:[AirportID]],0))</f>
        <v>120</v>
      </c>
    </row>
    <row r="9630" spans="1:18" x14ac:dyDescent="0.25">
      <c r="A9630" s="3" t="s">
        <v>9662</v>
      </c>
      <c r="B9630" s="12">
        <v>41725</v>
      </c>
      <c r="C9630" s="4" t="s">
        <v>37</v>
      </c>
      <c r="D9630" s="4">
        <v>1.8</v>
      </c>
      <c r="E9630" s="4">
        <v>146</v>
      </c>
      <c r="F9630" s="5">
        <v>0.33333333333333331</v>
      </c>
      <c r="G9630" s="6">
        <v>350</v>
      </c>
      <c r="H9630" s="7">
        <v>64750</v>
      </c>
      <c r="I9630" s="7">
        <f>FlightsPivot[[#This Row],[Total Fare]]*10%</f>
        <v>6475</v>
      </c>
      <c r="J9630" s="7">
        <f>FlightsPivot[[#This Row],[Total Fare]]+FlightsPivot[[#This Row],[10% tax ]]</f>
        <v>71225</v>
      </c>
      <c r="K9630" s="4">
        <v>3</v>
      </c>
      <c r="L9630" s="4">
        <v>2014</v>
      </c>
      <c r="M9630" t="str">
        <f>INDEX(RoutesPivot[DepAirport],MATCH($C9630,RoutesPivot[[RouteID]:[RouteID]],0))</f>
        <v>ORD</v>
      </c>
      <c r="N9630" t="str">
        <f>INDEX(RoutesPivot[AirportID],MATCH($C9630,RoutesPivot[[RouteID]:[RouteID]],0))</f>
        <v>SEA</v>
      </c>
      <c r="O9630">
        <f>INDEX(RoutesPivot[Distance],MATCH($C9630,RoutesPivot[[RouteID]:[RouteID]],0))</f>
        <v>1500</v>
      </c>
      <c r="P9630">
        <f>INDEX(RoutesPivot[ListPrice],MATCH($C9630,RoutesPivot[[RouteID]:[RouteID]],0))</f>
        <v>350</v>
      </c>
      <c r="Q9630" t="str">
        <f>INDEX(AirportPivot[AirportName],MATCH($N9630,AirportPivot[[AirportID]:[AirportID]],0))</f>
        <v>Seattle-Tacoma International</v>
      </c>
      <c r="R9630">
        <f>INDEX(AirportPivot[Gates (number of available)],MATCH($N9630,AirportPivot[[AirportID]:[AirportID]],0))</f>
        <v>58</v>
      </c>
    </row>
    <row r="9631" spans="1:18" x14ac:dyDescent="0.25">
      <c r="A9631" s="3" t="s">
        <v>9663</v>
      </c>
      <c r="B9631" s="12">
        <v>42054</v>
      </c>
      <c r="C9631" s="4" t="s">
        <v>50</v>
      </c>
      <c r="D9631" s="4">
        <v>2.6</v>
      </c>
      <c r="E9631" s="4">
        <v>154</v>
      </c>
      <c r="F9631" s="5">
        <v>0.33333333333333331</v>
      </c>
      <c r="G9631" s="6">
        <v>275</v>
      </c>
      <c r="H9631" s="7">
        <v>45375</v>
      </c>
      <c r="I9631" s="7">
        <f>FlightsPivot[[#This Row],[Total Fare]]*10%</f>
        <v>4537.5</v>
      </c>
      <c r="J9631" s="7">
        <f>FlightsPivot[[#This Row],[Total Fare]]+FlightsPivot[[#This Row],[10% tax ]]</f>
        <v>49912.5</v>
      </c>
      <c r="K9631" s="4">
        <v>2</v>
      </c>
      <c r="L9631" s="4">
        <v>2015</v>
      </c>
      <c r="M9631" t="str">
        <f>INDEX(RoutesPivot[DepAirport],MATCH($C9631,RoutesPivot[[RouteID]:[RouteID]],0))</f>
        <v>ORD</v>
      </c>
      <c r="N9631" t="str">
        <f>INDEX(RoutesPivot[AirportID],MATCH($C9631,RoutesPivot[[RouteID]:[RouteID]],0))</f>
        <v>LGA</v>
      </c>
      <c r="O9631">
        <f>INDEX(RoutesPivot[Distance],MATCH($C9631,RoutesPivot[[RouteID]:[RouteID]],0))</f>
        <v>610</v>
      </c>
      <c r="P9631">
        <f>INDEX(RoutesPivot[ListPrice],MATCH($C9631,RoutesPivot[[RouteID]:[RouteID]],0))</f>
        <v>275</v>
      </c>
      <c r="Q9631" t="str">
        <f>INDEX(AirportPivot[AirportName],MATCH($N9631,AirportPivot[[AirportID]:[AirportID]],0))</f>
        <v>Laguardia</v>
      </c>
      <c r="R9631">
        <f>INDEX(AirportPivot[Gates (number of available)],MATCH($N9631,AirportPivot[[AirportID]:[AirportID]],0))</f>
        <v>66</v>
      </c>
    </row>
    <row r="9632" spans="1:18" x14ac:dyDescent="0.25">
      <c r="A9632" s="3" t="s">
        <v>9664</v>
      </c>
      <c r="B9632" s="12">
        <v>42302</v>
      </c>
      <c r="C9632" s="4" t="s">
        <v>11</v>
      </c>
      <c r="D9632" s="4">
        <v>1.2</v>
      </c>
      <c r="E9632" s="4">
        <v>155</v>
      </c>
      <c r="F9632" s="5">
        <v>0.77083333333333337</v>
      </c>
      <c r="G9632" s="6">
        <v>300</v>
      </c>
      <c r="H9632" s="7">
        <v>49500</v>
      </c>
      <c r="I9632" s="7">
        <f>FlightsPivot[[#This Row],[Total Fare]]*10%</f>
        <v>4950</v>
      </c>
      <c r="J9632" s="7">
        <f>FlightsPivot[[#This Row],[Total Fare]]+FlightsPivot[[#This Row],[10% tax ]]</f>
        <v>54450</v>
      </c>
      <c r="K9632" s="4">
        <v>10</v>
      </c>
      <c r="L9632" s="4">
        <v>2015</v>
      </c>
      <c r="M9632" t="str">
        <f>INDEX(RoutesPivot[DepAirport],MATCH($C9632,RoutesPivot[[RouteID]:[RouteID]],0))</f>
        <v>ORD</v>
      </c>
      <c r="N9632" t="str">
        <f>INDEX(RoutesPivot[AirportID],MATCH($C9632,RoutesPivot[[RouteID]:[RouteID]],0))</f>
        <v>BOS</v>
      </c>
      <c r="O9632">
        <f>INDEX(RoutesPivot[Distance],MATCH($C9632,RoutesPivot[[RouteID]:[RouteID]],0))</f>
        <v>730</v>
      </c>
      <c r="P9632">
        <f>INDEX(RoutesPivot[ListPrice],MATCH($C9632,RoutesPivot[[RouteID]:[RouteID]],0))</f>
        <v>300</v>
      </c>
      <c r="Q9632" t="str">
        <f>INDEX(AirportPivot[AirportName],MATCH($N9632,AirportPivot[[AirportID]:[AirportID]],0))</f>
        <v>General Edward Lawrence Logan International</v>
      </c>
      <c r="R9632">
        <f>INDEX(AirportPivot[Gates (number of available)],MATCH($N9632,AirportPivot[[AirportID]:[AirportID]],0))</f>
        <v>63</v>
      </c>
    </row>
    <row r="9633" spans="1:18" x14ac:dyDescent="0.25">
      <c r="A9633" s="3" t="s">
        <v>9665</v>
      </c>
      <c r="B9633" s="12">
        <v>42146</v>
      </c>
      <c r="C9633" s="4" t="s">
        <v>23</v>
      </c>
      <c r="D9633" s="4">
        <v>2.8</v>
      </c>
      <c r="E9633" s="4">
        <v>85</v>
      </c>
      <c r="F9633" s="5">
        <v>0.3125</v>
      </c>
      <c r="G9633" s="6">
        <v>300</v>
      </c>
      <c r="H9633" s="7">
        <v>54300</v>
      </c>
      <c r="I9633" s="7">
        <f>FlightsPivot[[#This Row],[Total Fare]]*10%</f>
        <v>5430</v>
      </c>
      <c r="J9633" s="7">
        <f>FlightsPivot[[#This Row],[Total Fare]]+FlightsPivot[[#This Row],[10% tax ]]</f>
        <v>59730</v>
      </c>
      <c r="K9633" s="4">
        <v>5</v>
      </c>
      <c r="L9633" s="4">
        <v>2015</v>
      </c>
      <c r="M9633" t="str">
        <f>INDEX(RoutesPivot[DepAirport],MATCH($C9633,RoutesPivot[[RouteID]:[RouteID]],0))</f>
        <v>ORD</v>
      </c>
      <c r="N9633" t="str">
        <f>INDEX(RoutesPivot[AirportID],MATCH($C9633,RoutesPivot[[RouteID]:[RouteID]],0))</f>
        <v>DEN</v>
      </c>
      <c r="O9633">
        <f>INDEX(RoutesPivot[Distance],MATCH($C9633,RoutesPivot[[RouteID]:[RouteID]],0))</f>
        <v>800</v>
      </c>
      <c r="P9633">
        <f>INDEX(RoutesPivot[ListPrice],MATCH($C9633,RoutesPivot[[RouteID]:[RouteID]],0))</f>
        <v>300</v>
      </c>
      <c r="Q9633" t="str">
        <f>INDEX(AirportPivot[AirportName],MATCH($N9633,AirportPivot[[AirportID]:[AirportID]],0))</f>
        <v>Denver International</v>
      </c>
      <c r="R9633">
        <f>INDEX(AirportPivot[Gates (number of available)],MATCH($N9633,AirportPivot[[AirportID]:[AirportID]],0))</f>
        <v>75</v>
      </c>
    </row>
    <row r="9634" spans="1:18" x14ac:dyDescent="0.25">
      <c r="A9634" s="3" t="s">
        <v>9666</v>
      </c>
      <c r="B9634" s="12">
        <v>41818</v>
      </c>
      <c r="C9634" s="4" t="s">
        <v>23</v>
      </c>
      <c r="D9634" s="4">
        <v>1.6</v>
      </c>
      <c r="E9634" s="4">
        <v>185</v>
      </c>
      <c r="F9634" s="5">
        <v>0.29166666666666669</v>
      </c>
      <c r="G9634" s="6">
        <v>330</v>
      </c>
      <c r="H9634" s="7">
        <v>54450</v>
      </c>
      <c r="I9634" s="7">
        <f>FlightsPivot[[#This Row],[Total Fare]]*10%</f>
        <v>5445</v>
      </c>
      <c r="J9634" s="7">
        <f>FlightsPivot[[#This Row],[Total Fare]]+FlightsPivot[[#This Row],[10% tax ]]</f>
        <v>59895</v>
      </c>
      <c r="K9634" s="4">
        <v>6</v>
      </c>
      <c r="L9634" s="4">
        <v>2014</v>
      </c>
      <c r="M9634" t="str">
        <f>INDEX(RoutesPivot[DepAirport],MATCH($C9634,RoutesPivot[[RouteID]:[RouteID]],0))</f>
        <v>ORD</v>
      </c>
      <c r="N9634" t="str">
        <f>INDEX(RoutesPivot[AirportID],MATCH($C9634,RoutesPivot[[RouteID]:[RouteID]],0))</f>
        <v>DEN</v>
      </c>
      <c r="O9634">
        <f>INDEX(RoutesPivot[Distance],MATCH($C9634,RoutesPivot[[RouteID]:[RouteID]],0))</f>
        <v>800</v>
      </c>
      <c r="P9634">
        <f>INDEX(RoutesPivot[ListPrice],MATCH($C9634,RoutesPivot[[RouteID]:[RouteID]],0))</f>
        <v>300</v>
      </c>
      <c r="Q9634" t="str">
        <f>INDEX(AirportPivot[AirportName],MATCH($N9634,AirportPivot[[AirportID]:[AirportID]],0))</f>
        <v>Denver International</v>
      </c>
      <c r="R9634">
        <f>INDEX(AirportPivot[Gates (number of available)],MATCH($N9634,AirportPivot[[AirportID]:[AirportID]],0))</f>
        <v>75</v>
      </c>
    </row>
    <row r="9635" spans="1:18" x14ac:dyDescent="0.25">
      <c r="A9635" s="3" t="s">
        <v>9667</v>
      </c>
      <c r="B9635" s="12">
        <v>42361</v>
      </c>
      <c r="C9635" s="4" t="s">
        <v>13</v>
      </c>
      <c r="D9635" s="4">
        <v>4.3</v>
      </c>
      <c r="E9635" s="4">
        <v>165</v>
      </c>
      <c r="F9635" s="5">
        <v>0.70833333333333337</v>
      </c>
      <c r="G9635" s="6">
        <v>350</v>
      </c>
      <c r="H9635" s="7">
        <v>57750</v>
      </c>
      <c r="I9635" s="7">
        <f>FlightsPivot[[#This Row],[Total Fare]]*10%</f>
        <v>5775</v>
      </c>
      <c r="J9635" s="7">
        <f>FlightsPivot[[#This Row],[Total Fare]]+FlightsPivot[[#This Row],[10% tax ]]</f>
        <v>63525</v>
      </c>
      <c r="K9635" s="4">
        <v>12</v>
      </c>
      <c r="L9635" s="4">
        <v>2015</v>
      </c>
      <c r="M9635" t="str">
        <f>INDEX(RoutesPivot[DepAirport],MATCH($C9635,RoutesPivot[[RouteID]:[RouteID]],0))</f>
        <v>ORD</v>
      </c>
      <c r="N9635" t="str">
        <f>INDEX(RoutesPivot[AirportID],MATCH($C9635,RoutesPivot[[RouteID]:[RouteID]],0))</f>
        <v>JFK</v>
      </c>
      <c r="O9635">
        <f>INDEX(RoutesPivot[Distance],MATCH($C9635,RoutesPivot[[RouteID]:[RouteID]],0))</f>
        <v>619</v>
      </c>
      <c r="P9635">
        <f>INDEX(RoutesPivot[ListPrice],MATCH($C9635,RoutesPivot[[RouteID]:[RouteID]],0))</f>
        <v>250</v>
      </c>
      <c r="Q9635" t="str">
        <f>INDEX(AirportPivot[AirportName],MATCH($N9635,AirportPivot[[AirportID]:[AirportID]],0))</f>
        <v>John F Kennedy International</v>
      </c>
      <c r="R9635">
        <f>INDEX(AirportPivot[Gates (number of available)],MATCH($N9635,AirportPivot[[AirportID]:[AirportID]],0))</f>
        <v>120</v>
      </c>
    </row>
    <row r="9636" spans="1:18" x14ac:dyDescent="0.25">
      <c r="A9636" s="3" t="s">
        <v>9668</v>
      </c>
      <c r="B9636" s="12">
        <v>42188</v>
      </c>
      <c r="C9636" s="4" t="s">
        <v>80</v>
      </c>
      <c r="D9636" s="4">
        <v>2.8</v>
      </c>
      <c r="E9636" s="4">
        <v>201</v>
      </c>
      <c r="F9636" s="5">
        <v>0.83333333333333337</v>
      </c>
      <c r="G9636" s="6">
        <v>330</v>
      </c>
      <c r="H9636" s="7">
        <v>54450</v>
      </c>
      <c r="I9636" s="7">
        <f>FlightsPivot[[#This Row],[Total Fare]]*10%</f>
        <v>5445</v>
      </c>
      <c r="J9636" s="7">
        <f>FlightsPivot[[#This Row],[Total Fare]]+FlightsPivot[[#This Row],[10% tax ]]</f>
        <v>59895</v>
      </c>
      <c r="K9636" s="4">
        <v>7</v>
      </c>
      <c r="L9636" s="4">
        <v>2015</v>
      </c>
      <c r="M9636" t="str">
        <f>INDEX(RoutesPivot[DepAirport],MATCH($C9636,RoutesPivot[[RouteID]:[RouteID]],0))</f>
        <v>ORD</v>
      </c>
      <c r="N9636" t="str">
        <f>INDEX(RoutesPivot[AirportID],MATCH($C9636,RoutesPivot[[RouteID]:[RouteID]],0))</f>
        <v>MIA</v>
      </c>
      <c r="O9636">
        <f>INDEX(RoutesPivot[Distance],MATCH($C9636,RoutesPivot[[RouteID]:[RouteID]],0))</f>
        <v>1000</v>
      </c>
      <c r="P9636">
        <f>INDEX(RoutesPivot[ListPrice],MATCH($C9636,RoutesPivot[[RouteID]:[RouteID]],0))</f>
        <v>300</v>
      </c>
      <c r="Q9636" t="str">
        <f>INDEX(AirportPivot[AirportName],MATCH($N9636,AirportPivot[[AirportID]:[AirportID]],0))</f>
        <v>Miami International</v>
      </c>
      <c r="R9636">
        <f>INDEX(AirportPivot[Gates (number of available)],MATCH($N9636,AirportPivot[[AirportID]:[AirportID]],0))</f>
        <v>80</v>
      </c>
    </row>
    <row r="9637" spans="1:18" x14ac:dyDescent="0.25">
      <c r="A9637" s="3" t="s">
        <v>9669</v>
      </c>
      <c r="B9637" s="12">
        <v>42126</v>
      </c>
      <c r="C9637" s="4" t="s">
        <v>47</v>
      </c>
      <c r="D9637" s="4">
        <v>1.7</v>
      </c>
      <c r="E9637" s="4">
        <v>176</v>
      </c>
      <c r="F9637" s="5">
        <v>0.52083333333333337</v>
      </c>
      <c r="G9637" s="6">
        <v>250</v>
      </c>
      <c r="H9637" s="7">
        <v>41250</v>
      </c>
      <c r="I9637" s="7">
        <f>FlightsPivot[[#This Row],[Total Fare]]*10%</f>
        <v>4125</v>
      </c>
      <c r="J9637" s="7">
        <f>FlightsPivot[[#This Row],[Total Fare]]+FlightsPivot[[#This Row],[10% tax ]]</f>
        <v>45375</v>
      </c>
      <c r="K9637" s="4">
        <v>5</v>
      </c>
      <c r="L9637" s="4">
        <v>2015</v>
      </c>
      <c r="M9637" t="str">
        <f>INDEX(RoutesPivot[DepAirport],MATCH($C9637,RoutesPivot[[RouteID]:[RouteID]],0))</f>
        <v>ORD</v>
      </c>
      <c r="N9637" t="str">
        <f>INDEX(RoutesPivot[AirportID],MATCH($C9637,RoutesPivot[[RouteID]:[RouteID]],0))</f>
        <v>PHX</v>
      </c>
      <c r="O9637">
        <f>INDEX(RoutesPivot[Distance],MATCH($C9637,RoutesPivot[[RouteID]:[RouteID]],0))</f>
        <v>1200</v>
      </c>
      <c r="P9637">
        <f>INDEX(RoutesPivot[ListPrice],MATCH($C9637,RoutesPivot[[RouteID]:[RouteID]],0))</f>
        <v>250</v>
      </c>
      <c r="Q9637" t="str">
        <f>INDEX(AirportPivot[AirportName],MATCH($N9637,AirportPivot[[AirportID]:[AirportID]],0))</f>
        <v>Phoenix Sky Harbor International</v>
      </c>
      <c r="R9637">
        <f>INDEX(AirportPivot[Gates (number of available)],MATCH($N9637,AirportPivot[[AirportID]:[AirportID]],0))</f>
        <v>60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topLeftCell="A14" workbookViewId="0">
      <selection activeCell="A23" sqref="A23:B38"/>
    </sheetView>
  </sheetViews>
  <sheetFormatPr defaultRowHeight="15" x14ac:dyDescent="0.25"/>
  <cols>
    <col min="1" max="1" width="13.140625" customWidth="1"/>
    <col min="2" max="2" width="16" bestFit="1" customWidth="1"/>
  </cols>
  <sheetData>
    <row r="1" spans="1:2" x14ac:dyDescent="0.25">
      <c r="A1" s="17" t="s">
        <v>9671</v>
      </c>
      <c r="B1" t="s" vm="1">
        <v>9694</v>
      </c>
    </row>
    <row r="3" spans="1:2" x14ac:dyDescent="0.25">
      <c r="A3" s="17" t="s">
        <v>9734</v>
      </c>
      <c r="B3" t="s">
        <v>9748</v>
      </c>
    </row>
    <row r="4" spans="1:2" x14ac:dyDescent="0.25">
      <c r="A4" s="19" t="s">
        <v>9736</v>
      </c>
      <c r="B4" s="20">
        <v>8</v>
      </c>
    </row>
    <row r="5" spans="1:2" x14ac:dyDescent="0.25">
      <c r="A5" s="19" t="s">
        <v>9737</v>
      </c>
      <c r="B5" s="20">
        <v>10</v>
      </c>
    </row>
    <row r="6" spans="1:2" x14ac:dyDescent="0.25">
      <c r="A6" s="19" t="s">
        <v>9738</v>
      </c>
      <c r="B6" s="20">
        <v>8</v>
      </c>
    </row>
    <row r="7" spans="1:2" x14ac:dyDescent="0.25">
      <c r="A7" s="19" t="s">
        <v>9739</v>
      </c>
      <c r="B7" s="20">
        <v>8</v>
      </c>
    </row>
    <row r="8" spans="1:2" x14ac:dyDescent="0.25">
      <c r="A8" s="19" t="s">
        <v>9740</v>
      </c>
      <c r="B8" s="20">
        <v>10</v>
      </c>
    </row>
    <row r="9" spans="1:2" x14ac:dyDescent="0.25">
      <c r="A9" s="19" t="s">
        <v>9741</v>
      </c>
      <c r="B9" s="20">
        <v>26</v>
      </c>
    </row>
    <row r="10" spans="1:2" x14ac:dyDescent="0.25">
      <c r="A10" s="19" t="s">
        <v>9742</v>
      </c>
      <c r="B10" s="20">
        <v>14</v>
      </c>
    </row>
    <row r="11" spans="1:2" x14ac:dyDescent="0.25">
      <c r="A11" s="19" t="s">
        <v>9743</v>
      </c>
      <c r="B11" s="20">
        <v>25</v>
      </c>
    </row>
    <row r="12" spans="1:2" x14ac:dyDescent="0.25">
      <c r="A12" s="19" t="s">
        <v>9744</v>
      </c>
      <c r="B12" s="20">
        <v>10</v>
      </c>
    </row>
    <row r="13" spans="1:2" x14ac:dyDescent="0.25">
      <c r="A13" s="19" t="s">
        <v>9745</v>
      </c>
      <c r="B13" s="20">
        <v>4</v>
      </c>
    </row>
    <row r="14" spans="1:2" x14ac:dyDescent="0.25">
      <c r="A14" s="19" t="s">
        <v>9746</v>
      </c>
      <c r="B14" s="20">
        <v>15</v>
      </c>
    </row>
    <row r="15" spans="1:2" x14ac:dyDescent="0.25">
      <c r="A15" s="19" t="s">
        <v>9747</v>
      </c>
      <c r="B15" s="20">
        <v>10</v>
      </c>
    </row>
    <row r="16" spans="1:2" x14ac:dyDescent="0.25">
      <c r="A16" s="19" t="s">
        <v>9735</v>
      </c>
      <c r="B16" s="20">
        <v>148</v>
      </c>
    </row>
    <row r="23" spans="1:2" x14ac:dyDescent="0.25">
      <c r="A23" s="17" t="s">
        <v>2</v>
      </c>
      <c r="B23" t="s" vm="2">
        <v>98</v>
      </c>
    </row>
    <row r="25" spans="1:2" x14ac:dyDescent="0.25">
      <c r="A25" s="17" t="s">
        <v>9734</v>
      </c>
      <c r="B25" t="s">
        <v>9748</v>
      </c>
    </row>
    <row r="26" spans="1:2" x14ac:dyDescent="0.25">
      <c r="A26" s="19" t="s">
        <v>9736</v>
      </c>
      <c r="B26" s="20">
        <v>28</v>
      </c>
    </row>
    <row r="27" spans="1:2" x14ac:dyDescent="0.25">
      <c r="A27" s="19" t="s">
        <v>9737</v>
      </c>
      <c r="B27" s="20">
        <v>21</v>
      </c>
    </row>
    <row r="28" spans="1:2" x14ac:dyDescent="0.25">
      <c r="A28" s="19" t="s">
        <v>9738</v>
      </c>
      <c r="B28" s="20">
        <v>17</v>
      </c>
    </row>
    <row r="29" spans="1:2" x14ac:dyDescent="0.25">
      <c r="A29" s="19" t="s">
        <v>9739</v>
      </c>
      <c r="B29" s="20">
        <v>19</v>
      </c>
    </row>
    <row r="30" spans="1:2" x14ac:dyDescent="0.25">
      <c r="A30" s="19" t="s">
        <v>9740</v>
      </c>
      <c r="B30" s="20">
        <v>27</v>
      </c>
    </row>
    <row r="31" spans="1:2" x14ac:dyDescent="0.25">
      <c r="A31" s="19" t="s">
        <v>9741</v>
      </c>
      <c r="B31" s="20">
        <v>32</v>
      </c>
    </row>
    <row r="32" spans="1:2" x14ac:dyDescent="0.25">
      <c r="A32" s="19" t="s">
        <v>9742</v>
      </c>
      <c r="B32" s="20">
        <v>26</v>
      </c>
    </row>
    <row r="33" spans="1:2" x14ac:dyDescent="0.25">
      <c r="A33" s="19" t="s">
        <v>9743</v>
      </c>
      <c r="B33" s="20">
        <v>29</v>
      </c>
    </row>
    <row r="34" spans="1:2" x14ac:dyDescent="0.25">
      <c r="A34" s="19" t="s">
        <v>9744</v>
      </c>
      <c r="B34" s="20">
        <v>24</v>
      </c>
    </row>
    <row r="35" spans="1:2" x14ac:dyDescent="0.25">
      <c r="A35" s="19" t="s">
        <v>9745</v>
      </c>
      <c r="B35" s="20">
        <v>27</v>
      </c>
    </row>
    <row r="36" spans="1:2" x14ac:dyDescent="0.25">
      <c r="A36" s="19" t="s">
        <v>9746</v>
      </c>
      <c r="B36" s="20">
        <v>33</v>
      </c>
    </row>
    <row r="37" spans="1:2" x14ac:dyDescent="0.25">
      <c r="A37" s="19" t="s">
        <v>9747</v>
      </c>
      <c r="B37" s="20">
        <v>32</v>
      </c>
    </row>
    <row r="38" spans="1:2" x14ac:dyDescent="0.25">
      <c r="A38" s="19" t="s">
        <v>9735</v>
      </c>
      <c r="B38" s="20">
        <v>315</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3"/>
  <sheetViews>
    <sheetView workbookViewId="0">
      <selection activeCell="B5" sqref="B5"/>
    </sheetView>
  </sheetViews>
  <sheetFormatPr defaultRowHeight="15" x14ac:dyDescent="0.25"/>
  <cols>
    <col min="1" max="1" width="23.85546875" bestFit="1" customWidth="1"/>
    <col min="2" max="2" width="21" bestFit="1" customWidth="1"/>
    <col min="3" max="3" width="24.140625" bestFit="1" customWidth="1"/>
    <col min="4" max="4" width="31.5703125" bestFit="1" customWidth="1"/>
    <col min="5" max="5" width="25.42578125" bestFit="1" customWidth="1"/>
    <col min="6" max="6" width="36.140625" bestFit="1" customWidth="1"/>
    <col min="7" max="7" width="31" bestFit="1" customWidth="1"/>
    <col min="8" max="8" width="25.7109375" bestFit="1" customWidth="1"/>
    <col min="9" max="9" width="29.85546875" bestFit="1" customWidth="1"/>
    <col min="10" max="10" width="19.85546875" bestFit="1" customWidth="1"/>
    <col min="11" max="11" width="28.5703125" bestFit="1" customWidth="1"/>
    <col min="12" max="12" width="26.42578125" bestFit="1" customWidth="1"/>
  </cols>
  <sheetData>
    <row r="1" spans="1:12" x14ac:dyDescent="0.25">
      <c r="A1" t="s">
        <v>9770</v>
      </c>
    </row>
    <row r="3" spans="1:12" x14ac:dyDescent="0.25">
      <c r="A3" t="s">
        <v>9758</v>
      </c>
      <c r="B3" t="s">
        <v>9759</v>
      </c>
      <c r="C3" t="s">
        <v>9760</v>
      </c>
      <c r="D3" t="s">
        <v>9761</v>
      </c>
      <c r="E3" t="s">
        <v>9762</v>
      </c>
      <c r="F3" t="s">
        <v>9763</v>
      </c>
      <c r="G3" t="s">
        <v>9764</v>
      </c>
      <c r="H3" t="s">
        <v>9765</v>
      </c>
      <c r="I3" t="s">
        <v>9766</v>
      </c>
      <c r="J3" t="s">
        <v>9767</v>
      </c>
      <c r="K3" t="s">
        <v>9768</v>
      </c>
      <c r="L3" t="s">
        <v>9769</v>
      </c>
    </row>
    <row r="4" spans="1:12" x14ac:dyDescent="0.25">
      <c r="A4" t="s">
        <v>7457</v>
      </c>
      <c r="B4">
        <v>41833</v>
      </c>
      <c r="C4" t="s">
        <v>25</v>
      </c>
      <c r="D4">
        <v>2.2999999999999998</v>
      </c>
      <c r="E4">
        <v>72</v>
      </c>
      <c r="F4" s="27">
        <v>0.83333333333333337</v>
      </c>
      <c r="G4">
        <v>220</v>
      </c>
      <c r="H4">
        <v>39820</v>
      </c>
      <c r="I4">
        <v>43802</v>
      </c>
      <c r="J4">
        <v>3982</v>
      </c>
      <c r="K4">
        <v>7</v>
      </c>
      <c r="L4">
        <v>2014</v>
      </c>
    </row>
    <row r="5" spans="1:12" x14ac:dyDescent="0.25">
      <c r="A5" t="s">
        <v>7455</v>
      </c>
      <c r="B5">
        <v>42008</v>
      </c>
      <c r="C5" t="s">
        <v>17</v>
      </c>
      <c r="D5">
        <v>3.2</v>
      </c>
      <c r="E5">
        <v>68</v>
      </c>
      <c r="F5" s="27">
        <v>0.3125</v>
      </c>
      <c r="G5">
        <v>350</v>
      </c>
      <c r="H5">
        <v>63350</v>
      </c>
      <c r="I5">
        <v>69685</v>
      </c>
      <c r="J5">
        <v>6335</v>
      </c>
      <c r="K5">
        <v>1</v>
      </c>
      <c r="L5">
        <v>2015</v>
      </c>
    </row>
    <row r="6" spans="1:12" x14ac:dyDescent="0.25">
      <c r="A6" t="s">
        <v>7453</v>
      </c>
      <c r="B6">
        <v>42326</v>
      </c>
      <c r="C6" t="s">
        <v>98</v>
      </c>
      <c r="D6">
        <v>1.9</v>
      </c>
      <c r="E6">
        <v>68</v>
      </c>
      <c r="F6" s="27">
        <v>0.625</v>
      </c>
      <c r="G6">
        <v>275</v>
      </c>
      <c r="H6">
        <v>49775</v>
      </c>
      <c r="I6">
        <v>54752.5</v>
      </c>
      <c r="J6">
        <v>4977.5</v>
      </c>
      <c r="K6">
        <v>11</v>
      </c>
      <c r="L6">
        <v>2015</v>
      </c>
    </row>
    <row r="7" spans="1:12" x14ac:dyDescent="0.25">
      <c r="A7" t="s">
        <v>7448</v>
      </c>
      <c r="B7">
        <v>41966</v>
      </c>
      <c r="C7" t="s">
        <v>11</v>
      </c>
      <c r="D7">
        <v>2.8</v>
      </c>
      <c r="E7">
        <v>74</v>
      </c>
      <c r="F7" s="27">
        <v>0.33333333333333331</v>
      </c>
      <c r="G7">
        <v>300</v>
      </c>
      <c r="H7">
        <v>54300</v>
      </c>
      <c r="I7">
        <v>59730</v>
      </c>
      <c r="J7">
        <v>5430</v>
      </c>
      <c r="K7">
        <v>11</v>
      </c>
      <c r="L7">
        <v>2014</v>
      </c>
    </row>
    <row r="8" spans="1:12" x14ac:dyDescent="0.25">
      <c r="A8" t="s">
        <v>7445</v>
      </c>
      <c r="B8">
        <v>42252</v>
      </c>
      <c r="C8" t="s">
        <v>19</v>
      </c>
      <c r="D8">
        <v>1.7</v>
      </c>
      <c r="E8">
        <v>65</v>
      </c>
      <c r="F8" s="27">
        <v>0.75</v>
      </c>
      <c r="G8">
        <v>200</v>
      </c>
      <c r="H8">
        <v>36200</v>
      </c>
      <c r="I8">
        <v>39820</v>
      </c>
      <c r="J8">
        <v>3620</v>
      </c>
      <c r="K8">
        <v>9</v>
      </c>
      <c r="L8">
        <v>2015</v>
      </c>
    </row>
    <row r="9" spans="1:12" x14ac:dyDescent="0.25">
      <c r="A9" t="s">
        <v>7439</v>
      </c>
      <c r="B9">
        <v>42069</v>
      </c>
      <c r="C9" t="s">
        <v>25</v>
      </c>
      <c r="D9">
        <v>1.9</v>
      </c>
      <c r="E9">
        <v>66</v>
      </c>
      <c r="F9" s="27">
        <v>0.77083333333333337</v>
      </c>
      <c r="G9">
        <v>200</v>
      </c>
      <c r="H9">
        <v>36200</v>
      </c>
      <c r="I9">
        <v>39820</v>
      </c>
      <c r="J9">
        <v>3620</v>
      </c>
      <c r="K9">
        <v>3</v>
      </c>
      <c r="L9">
        <v>2015</v>
      </c>
    </row>
    <row r="10" spans="1:12" x14ac:dyDescent="0.25">
      <c r="A10" t="s">
        <v>7435</v>
      </c>
      <c r="B10">
        <v>41949</v>
      </c>
      <c r="C10" t="s">
        <v>47</v>
      </c>
      <c r="D10">
        <v>2.9</v>
      </c>
      <c r="E10">
        <v>88</v>
      </c>
      <c r="F10" s="27">
        <v>0.60416666666666663</v>
      </c>
      <c r="G10">
        <v>250</v>
      </c>
      <c r="H10">
        <v>45250</v>
      </c>
      <c r="I10">
        <v>49775</v>
      </c>
      <c r="J10">
        <v>4525</v>
      </c>
      <c r="K10">
        <v>11</v>
      </c>
      <c r="L10">
        <v>2014</v>
      </c>
    </row>
    <row r="11" spans="1:12" x14ac:dyDescent="0.25">
      <c r="A11" t="s">
        <v>7427</v>
      </c>
      <c r="B11">
        <v>41847</v>
      </c>
      <c r="C11" t="s">
        <v>70</v>
      </c>
      <c r="D11">
        <v>2.6</v>
      </c>
      <c r="E11">
        <v>74</v>
      </c>
      <c r="F11" s="27">
        <v>0.8125</v>
      </c>
      <c r="G11">
        <v>302.5</v>
      </c>
      <c r="H11">
        <v>54752.5</v>
      </c>
      <c r="I11">
        <v>60227.75</v>
      </c>
      <c r="J11">
        <v>5475.25</v>
      </c>
      <c r="K11">
        <v>7</v>
      </c>
      <c r="L11">
        <v>2014</v>
      </c>
    </row>
    <row r="12" spans="1:12" x14ac:dyDescent="0.25">
      <c r="A12" t="s">
        <v>7426</v>
      </c>
      <c r="B12">
        <v>41807</v>
      </c>
      <c r="C12" t="s">
        <v>19</v>
      </c>
      <c r="D12">
        <v>1.9</v>
      </c>
      <c r="E12">
        <v>67</v>
      </c>
      <c r="F12" s="27">
        <v>0.3125</v>
      </c>
      <c r="G12">
        <v>220</v>
      </c>
      <c r="H12">
        <v>39820</v>
      </c>
      <c r="I12">
        <v>43802</v>
      </c>
      <c r="J12">
        <v>3982</v>
      </c>
      <c r="K12">
        <v>6</v>
      </c>
      <c r="L12">
        <v>2014</v>
      </c>
    </row>
    <row r="13" spans="1:12" x14ac:dyDescent="0.25">
      <c r="A13" t="s">
        <v>7425</v>
      </c>
      <c r="B13">
        <v>42157</v>
      </c>
      <c r="C13" t="s">
        <v>23</v>
      </c>
      <c r="D13">
        <v>2.6</v>
      </c>
      <c r="E13">
        <v>72</v>
      </c>
      <c r="F13" s="27">
        <v>0.625</v>
      </c>
      <c r="G13">
        <v>330</v>
      </c>
      <c r="H13">
        <v>59730</v>
      </c>
      <c r="I13">
        <v>65703</v>
      </c>
      <c r="J13">
        <v>5973</v>
      </c>
      <c r="K13">
        <v>6</v>
      </c>
      <c r="L13">
        <v>2015</v>
      </c>
    </row>
    <row r="14" spans="1:12" x14ac:dyDescent="0.25">
      <c r="A14" t="s">
        <v>7415</v>
      </c>
      <c r="B14">
        <v>42061</v>
      </c>
      <c r="C14" t="s">
        <v>23</v>
      </c>
      <c r="D14">
        <v>0.7</v>
      </c>
      <c r="E14">
        <v>90</v>
      </c>
      <c r="F14" s="27">
        <v>0.54166666666666663</v>
      </c>
      <c r="G14">
        <v>300</v>
      </c>
      <c r="H14">
        <v>54300</v>
      </c>
      <c r="I14">
        <v>59730</v>
      </c>
      <c r="J14">
        <v>5430</v>
      </c>
      <c r="K14">
        <v>2</v>
      </c>
      <c r="L14">
        <v>2015</v>
      </c>
    </row>
    <row r="15" spans="1:12" x14ac:dyDescent="0.25">
      <c r="A15" t="s">
        <v>7403</v>
      </c>
      <c r="B15">
        <v>42357</v>
      </c>
      <c r="C15" t="s">
        <v>13</v>
      </c>
      <c r="D15">
        <v>2.1</v>
      </c>
      <c r="E15">
        <v>91</v>
      </c>
      <c r="F15" s="27">
        <v>0.3125</v>
      </c>
      <c r="G15">
        <v>250</v>
      </c>
      <c r="H15">
        <v>46250</v>
      </c>
      <c r="I15">
        <v>50875</v>
      </c>
      <c r="J15">
        <v>4625</v>
      </c>
      <c r="K15">
        <v>12</v>
      </c>
      <c r="L15">
        <v>2015</v>
      </c>
    </row>
    <row r="16" spans="1:12" x14ac:dyDescent="0.25">
      <c r="A16" t="s">
        <v>7391</v>
      </c>
      <c r="B16">
        <v>41751</v>
      </c>
      <c r="C16" t="s">
        <v>17</v>
      </c>
      <c r="D16">
        <v>5.6</v>
      </c>
      <c r="E16">
        <v>65</v>
      </c>
      <c r="F16" s="27">
        <v>0.79166666666666663</v>
      </c>
      <c r="G16">
        <v>350</v>
      </c>
      <c r="H16">
        <v>63350</v>
      </c>
      <c r="I16">
        <v>69685</v>
      </c>
      <c r="J16">
        <v>6335</v>
      </c>
      <c r="K16">
        <v>4</v>
      </c>
      <c r="L16">
        <v>2014</v>
      </c>
    </row>
    <row r="17" spans="1:12" x14ac:dyDescent="0.25">
      <c r="A17" t="s">
        <v>7373</v>
      </c>
      <c r="B17">
        <v>42163</v>
      </c>
      <c r="C17" t="s">
        <v>30</v>
      </c>
      <c r="D17">
        <v>2.1</v>
      </c>
      <c r="E17">
        <v>69</v>
      </c>
      <c r="F17" s="27">
        <v>0.70833333333333337</v>
      </c>
      <c r="G17">
        <v>275</v>
      </c>
      <c r="H17">
        <v>49775</v>
      </c>
      <c r="I17">
        <v>54752.5</v>
      </c>
      <c r="J17">
        <v>4977.5</v>
      </c>
      <c r="K17">
        <v>6</v>
      </c>
      <c r="L17">
        <v>2015</v>
      </c>
    </row>
    <row r="18" spans="1:12" x14ac:dyDescent="0.25">
      <c r="A18" t="s">
        <v>7350</v>
      </c>
      <c r="B18">
        <v>41879</v>
      </c>
      <c r="C18" t="s">
        <v>13</v>
      </c>
      <c r="D18">
        <v>3.1</v>
      </c>
      <c r="E18">
        <v>71</v>
      </c>
      <c r="F18" s="27">
        <v>0.70833333333333337</v>
      </c>
      <c r="G18">
        <v>275</v>
      </c>
      <c r="H18">
        <v>49775</v>
      </c>
      <c r="I18">
        <v>54752.5</v>
      </c>
      <c r="J18">
        <v>4977.5</v>
      </c>
      <c r="K18">
        <v>8</v>
      </c>
      <c r="L18">
        <v>2014</v>
      </c>
    </row>
    <row r="19" spans="1:12" x14ac:dyDescent="0.25">
      <c r="A19" t="s">
        <v>7349</v>
      </c>
      <c r="B19">
        <v>42235</v>
      </c>
      <c r="C19" t="s">
        <v>1482</v>
      </c>
      <c r="D19">
        <v>1.8</v>
      </c>
      <c r="E19">
        <v>88</v>
      </c>
      <c r="F19" s="27">
        <v>0.75</v>
      </c>
      <c r="G19">
        <v>5500</v>
      </c>
      <c r="H19">
        <v>995500</v>
      </c>
      <c r="I19">
        <v>1095050</v>
      </c>
      <c r="J19">
        <v>99550</v>
      </c>
      <c r="K19">
        <v>8</v>
      </c>
      <c r="L19">
        <v>2015</v>
      </c>
    </row>
    <row r="20" spans="1:12" x14ac:dyDescent="0.25">
      <c r="A20" t="s">
        <v>7345</v>
      </c>
      <c r="B20">
        <v>41972</v>
      </c>
      <c r="C20" t="s">
        <v>103</v>
      </c>
      <c r="D20">
        <v>3.9</v>
      </c>
      <c r="E20">
        <v>89</v>
      </c>
      <c r="F20" s="27">
        <v>0.72916666666666663</v>
      </c>
      <c r="G20">
        <v>450</v>
      </c>
      <c r="H20">
        <v>81450</v>
      </c>
      <c r="I20">
        <v>89595</v>
      </c>
      <c r="J20">
        <v>8145</v>
      </c>
      <c r="K20">
        <v>11</v>
      </c>
      <c r="L20">
        <v>2014</v>
      </c>
    </row>
    <row r="21" spans="1:12" x14ac:dyDescent="0.25">
      <c r="A21" t="s">
        <v>7339</v>
      </c>
      <c r="B21">
        <v>42066</v>
      </c>
      <c r="C21" t="s">
        <v>70</v>
      </c>
      <c r="D21">
        <v>2.2000000000000002</v>
      </c>
      <c r="E21">
        <v>76</v>
      </c>
      <c r="F21" s="27">
        <v>0.72916666666666663</v>
      </c>
      <c r="G21">
        <v>275</v>
      </c>
      <c r="H21">
        <v>49775</v>
      </c>
      <c r="I21">
        <v>54752.5</v>
      </c>
      <c r="J21">
        <v>4977.5</v>
      </c>
      <c r="K21">
        <v>3</v>
      </c>
      <c r="L21">
        <v>2015</v>
      </c>
    </row>
    <row r="22" spans="1:12" x14ac:dyDescent="0.25">
      <c r="A22" t="s">
        <v>7319</v>
      </c>
      <c r="B22">
        <v>42160</v>
      </c>
      <c r="C22" t="s">
        <v>47</v>
      </c>
      <c r="D22">
        <v>2.5</v>
      </c>
      <c r="E22">
        <v>68</v>
      </c>
      <c r="F22" s="27">
        <v>0.83333333333333337</v>
      </c>
      <c r="G22">
        <v>275</v>
      </c>
      <c r="H22">
        <v>49775</v>
      </c>
      <c r="I22">
        <v>54752.5</v>
      </c>
      <c r="J22">
        <v>4977.5</v>
      </c>
      <c r="K22">
        <v>6</v>
      </c>
      <c r="L22">
        <v>2015</v>
      </c>
    </row>
    <row r="23" spans="1:12" x14ac:dyDescent="0.25">
      <c r="A23" t="s">
        <v>7318</v>
      </c>
      <c r="B23">
        <v>42223</v>
      </c>
      <c r="C23" t="s">
        <v>33</v>
      </c>
      <c r="D23">
        <v>1.9</v>
      </c>
      <c r="E23">
        <v>91</v>
      </c>
      <c r="F23" s="27">
        <v>0.77083333333333337</v>
      </c>
      <c r="G23">
        <v>412.5</v>
      </c>
      <c r="H23">
        <v>76312.5</v>
      </c>
      <c r="I23">
        <v>83943.75</v>
      </c>
      <c r="J23">
        <v>7631.25</v>
      </c>
      <c r="K23">
        <v>8</v>
      </c>
      <c r="L23">
        <v>2015</v>
      </c>
    </row>
    <row r="24" spans="1:12" x14ac:dyDescent="0.25">
      <c r="A24" t="s">
        <v>7312</v>
      </c>
      <c r="B24">
        <v>41834</v>
      </c>
      <c r="C24" t="s">
        <v>25</v>
      </c>
      <c r="D24">
        <v>3.9</v>
      </c>
      <c r="E24">
        <v>76</v>
      </c>
      <c r="F24" s="27">
        <v>0.29166666666666669</v>
      </c>
      <c r="G24">
        <v>220</v>
      </c>
      <c r="H24">
        <v>39820</v>
      </c>
      <c r="I24">
        <v>43802</v>
      </c>
      <c r="J24">
        <v>3982</v>
      </c>
      <c r="K24">
        <v>7</v>
      </c>
      <c r="L24">
        <v>2014</v>
      </c>
    </row>
    <row r="25" spans="1:12" x14ac:dyDescent="0.25">
      <c r="A25" t="s">
        <v>7307</v>
      </c>
      <c r="B25">
        <v>41665</v>
      </c>
      <c r="C25" t="s">
        <v>15</v>
      </c>
      <c r="D25">
        <v>2.4</v>
      </c>
      <c r="E25">
        <v>89</v>
      </c>
      <c r="F25" s="27">
        <v>0.5</v>
      </c>
      <c r="G25">
        <v>225</v>
      </c>
      <c r="H25">
        <v>40725</v>
      </c>
      <c r="I25">
        <v>44797.5</v>
      </c>
      <c r="J25">
        <v>4072.5</v>
      </c>
      <c r="K25">
        <v>1</v>
      </c>
      <c r="L25">
        <v>2014</v>
      </c>
    </row>
    <row r="26" spans="1:12" x14ac:dyDescent="0.25">
      <c r="A26" t="s">
        <v>7305</v>
      </c>
      <c r="B26">
        <v>42357</v>
      </c>
      <c r="C26" t="s">
        <v>27</v>
      </c>
      <c r="D26">
        <v>8.8000000000000007</v>
      </c>
      <c r="E26">
        <v>89</v>
      </c>
      <c r="F26" s="27">
        <v>0.75</v>
      </c>
      <c r="G26">
        <v>200</v>
      </c>
      <c r="H26">
        <v>36200</v>
      </c>
      <c r="I26">
        <v>39820</v>
      </c>
      <c r="J26">
        <v>3620</v>
      </c>
      <c r="K26">
        <v>12</v>
      </c>
      <c r="L26">
        <v>2015</v>
      </c>
    </row>
    <row r="27" spans="1:12" x14ac:dyDescent="0.25">
      <c r="A27" t="s">
        <v>7297</v>
      </c>
      <c r="B27">
        <v>41829</v>
      </c>
      <c r="C27" t="s">
        <v>70</v>
      </c>
      <c r="D27">
        <v>1.3</v>
      </c>
      <c r="E27">
        <v>69</v>
      </c>
      <c r="F27" s="27">
        <v>0.70833333333333337</v>
      </c>
      <c r="G27">
        <v>302.5</v>
      </c>
      <c r="H27">
        <v>54752.5</v>
      </c>
      <c r="I27">
        <v>60227.75</v>
      </c>
      <c r="J27">
        <v>5475.25</v>
      </c>
      <c r="K27">
        <v>7</v>
      </c>
      <c r="L27">
        <v>2014</v>
      </c>
    </row>
    <row r="28" spans="1:12" x14ac:dyDescent="0.25">
      <c r="A28" t="s">
        <v>7293</v>
      </c>
      <c r="B28">
        <v>42217</v>
      </c>
      <c r="C28" t="s">
        <v>70</v>
      </c>
      <c r="D28">
        <v>1.4</v>
      </c>
      <c r="E28">
        <v>77</v>
      </c>
      <c r="F28" s="27">
        <v>0.75</v>
      </c>
      <c r="G28">
        <v>302.5</v>
      </c>
      <c r="H28">
        <v>54752.5</v>
      </c>
      <c r="I28">
        <v>60227.75</v>
      </c>
      <c r="J28">
        <v>5475.25</v>
      </c>
      <c r="K28">
        <v>8</v>
      </c>
      <c r="L28">
        <v>2015</v>
      </c>
    </row>
    <row r="29" spans="1:12" x14ac:dyDescent="0.25">
      <c r="A29" t="s">
        <v>7270</v>
      </c>
      <c r="B29">
        <v>42000</v>
      </c>
      <c r="C29" t="s">
        <v>27</v>
      </c>
      <c r="D29">
        <v>15.6</v>
      </c>
      <c r="E29">
        <v>88</v>
      </c>
      <c r="F29" s="27">
        <v>0.5</v>
      </c>
      <c r="G29">
        <v>280</v>
      </c>
      <c r="H29">
        <v>50680</v>
      </c>
      <c r="I29">
        <v>55748</v>
      </c>
      <c r="J29">
        <v>5068</v>
      </c>
      <c r="K29">
        <v>12</v>
      </c>
      <c r="L29">
        <v>2014</v>
      </c>
    </row>
    <row r="30" spans="1:12" x14ac:dyDescent="0.25">
      <c r="A30" t="s">
        <v>7265</v>
      </c>
      <c r="B30">
        <v>42124</v>
      </c>
      <c r="C30" t="s">
        <v>86</v>
      </c>
      <c r="D30">
        <v>1.6</v>
      </c>
      <c r="E30">
        <v>81</v>
      </c>
      <c r="F30" s="27">
        <v>0.72916666666666663</v>
      </c>
      <c r="G30">
        <v>115</v>
      </c>
      <c r="H30">
        <v>20815</v>
      </c>
      <c r="I30">
        <v>22896.5</v>
      </c>
      <c r="J30">
        <v>2081.5</v>
      </c>
      <c r="K30">
        <v>4</v>
      </c>
      <c r="L30">
        <v>2015</v>
      </c>
    </row>
    <row r="31" spans="1:12" x14ac:dyDescent="0.25">
      <c r="A31" t="s">
        <v>7261</v>
      </c>
      <c r="B31">
        <v>41968</v>
      </c>
      <c r="C31" t="s">
        <v>23</v>
      </c>
      <c r="D31">
        <v>5</v>
      </c>
      <c r="E31">
        <v>78</v>
      </c>
      <c r="F31" s="27">
        <v>0.875</v>
      </c>
      <c r="G31">
        <v>450</v>
      </c>
      <c r="H31">
        <v>81450</v>
      </c>
      <c r="I31">
        <v>89595</v>
      </c>
      <c r="J31">
        <v>8145</v>
      </c>
      <c r="K31">
        <v>11</v>
      </c>
      <c r="L31">
        <v>2014</v>
      </c>
    </row>
    <row r="32" spans="1:12" x14ac:dyDescent="0.25">
      <c r="A32" t="s">
        <v>7260</v>
      </c>
      <c r="B32">
        <v>41733</v>
      </c>
      <c r="C32" t="s">
        <v>37</v>
      </c>
      <c r="D32">
        <v>1.8</v>
      </c>
      <c r="E32">
        <v>91</v>
      </c>
      <c r="F32" s="27">
        <v>0.35416666666666669</v>
      </c>
      <c r="G32">
        <v>350</v>
      </c>
      <c r="H32">
        <v>64750</v>
      </c>
      <c r="I32">
        <v>71225</v>
      </c>
      <c r="J32">
        <v>6475</v>
      </c>
      <c r="K32">
        <v>4</v>
      </c>
      <c r="L32">
        <v>2014</v>
      </c>
    </row>
    <row r="33" spans="1:12" x14ac:dyDescent="0.25">
      <c r="A33" t="s">
        <v>7238</v>
      </c>
      <c r="B33">
        <v>42346</v>
      </c>
      <c r="C33" t="s">
        <v>47</v>
      </c>
      <c r="D33">
        <v>2.8</v>
      </c>
      <c r="E33">
        <v>81</v>
      </c>
      <c r="F33" s="27">
        <v>0.33333333333333331</v>
      </c>
      <c r="G33">
        <v>250</v>
      </c>
      <c r="H33">
        <v>45250</v>
      </c>
      <c r="I33">
        <v>49775</v>
      </c>
      <c r="J33">
        <v>4525</v>
      </c>
      <c r="K33">
        <v>12</v>
      </c>
      <c r="L33">
        <v>2015</v>
      </c>
    </row>
    <row r="34" spans="1:12" x14ac:dyDescent="0.25">
      <c r="A34" t="s">
        <v>7236</v>
      </c>
      <c r="B34">
        <v>42171</v>
      </c>
      <c r="C34" t="s">
        <v>70</v>
      </c>
      <c r="D34">
        <v>2.7</v>
      </c>
      <c r="E34">
        <v>91</v>
      </c>
      <c r="F34" s="27">
        <v>0.35416666666666669</v>
      </c>
      <c r="G34">
        <v>302.5</v>
      </c>
      <c r="H34">
        <v>55962.5</v>
      </c>
      <c r="I34">
        <v>61558.75</v>
      </c>
      <c r="J34">
        <v>5596.25</v>
      </c>
      <c r="K34">
        <v>6</v>
      </c>
      <c r="L34">
        <v>2015</v>
      </c>
    </row>
    <row r="35" spans="1:12" x14ac:dyDescent="0.25">
      <c r="A35" t="s">
        <v>7233</v>
      </c>
      <c r="B35">
        <v>41697</v>
      </c>
      <c r="C35" t="s">
        <v>13</v>
      </c>
      <c r="D35">
        <v>1.2</v>
      </c>
      <c r="E35">
        <v>70</v>
      </c>
      <c r="F35" s="27">
        <v>0.52083333333333337</v>
      </c>
      <c r="G35">
        <v>250</v>
      </c>
      <c r="H35">
        <v>45250</v>
      </c>
      <c r="I35">
        <v>49775</v>
      </c>
      <c r="J35">
        <v>4525</v>
      </c>
      <c r="K35">
        <v>2</v>
      </c>
      <c r="L35">
        <v>2014</v>
      </c>
    </row>
    <row r="36" spans="1:12" x14ac:dyDescent="0.25">
      <c r="A36" t="s">
        <v>7207</v>
      </c>
      <c r="B36">
        <v>42318</v>
      </c>
      <c r="C36" t="s">
        <v>30</v>
      </c>
      <c r="D36">
        <v>1.9</v>
      </c>
      <c r="E36">
        <v>64</v>
      </c>
      <c r="F36" s="27">
        <v>0.79166666666666663</v>
      </c>
      <c r="G36">
        <v>250</v>
      </c>
      <c r="H36">
        <v>45250</v>
      </c>
      <c r="I36">
        <v>49775</v>
      </c>
      <c r="J36">
        <v>4525</v>
      </c>
      <c r="K36">
        <v>11</v>
      </c>
      <c r="L36">
        <v>2015</v>
      </c>
    </row>
    <row r="37" spans="1:12" x14ac:dyDescent="0.25">
      <c r="A37" t="s">
        <v>7192</v>
      </c>
      <c r="B37">
        <v>41669</v>
      </c>
      <c r="C37" t="s">
        <v>37</v>
      </c>
      <c r="D37">
        <v>3</v>
      </c>
      <c r="E37">
        <v>83</v>
      </c>
      <c r="F37" s="27">
        <v>0.72916666666666663</v>
      </c>
      <c r="G37">
        <v>350</v>
      </c>
      <c r="H37">
        <v>63350</v>
      </c>
      <c r="I37">
        <v>69685</v>
      </c>
      <c r="J37">
        <v>6335</v>
      </c>
      <c r="K37">
        <v>1</v>
      </c>
      <c r="L37">
        <v>2014</v>
      </c>
    </row>
    <row r="38" spans="1:12" x14ac:dyDescent="0.25">
      <c r="A38" t="s">
        <v>7186</v>
      </c>
      <c r="B38">
        <v>41772</v>
      </c>
      <c r="C38" t="s">
        <v>30</v>
      </c>
      <c r="D38">
        <v>1.5</v>
      </c>
      <c r="E38">
        <v>87</v>
      </c>
      <c r="F38" s="27">
        <v>0.35416666666666669</v>
      </c>
      <c r="G38">
        <v>250</v>
      </c>
      <c r="H38">
        <v>45250</v>
      </c>
      <c r="I38">
        <v>49775</v>
      </c>
      <c r="J38">
        <v>4525</v>
      </c>
      <c r="K38">
        <v>5</v>
      </c>
      <c r="L38">
        <v>2014</v>
      </c>
    </row>
    <row r="39" spans="1:12" x14ac:dyDescent="0.25">
      <c r="A39" t="s">
        <v>7185</v>
      </c>
      <c r="B39">
        <v>41870</v>
      </c>
      <c r="C39" t="s">
        <v>17</v>
      </c>
      <c r="D39">
        <v>5.4</v>
      </c>
      <c r="E39">
        <v>72</v>
      </c>
      <c r="F39" s="27">
        <v>0.375</v>
      </c>
      <c r="G39">
        <v>385</v>
      </c>
      <c r="H39">
        <v>69685</v>
      </c>
      <c r="I39">
        <v>76653.5</v>
      </c>
      <c r="J39">
        <v>6968.5</v>
      </c>
      <c r="K39">
        <v>8</v>
      </c>
      <c r="L39">
        <v>2014</v>
      </c>
    </row>
    <row r="40" spans="1:12" x14ac:dyDescent="0.25">
      <c r="A40" t="s">
        <v>7177</v>
      </c>
      <c r="B40">
        <v>42155</v>
      </c>
      <c r="C40" t="s">
        <v>25</v>
      </c>
      <c r="D40">
        <v>1</v>
      </c>
      <c r="E40">
        <v>78</v>
      </c>
      <c r="F40" s="27">
        <v>0.29166666666666669</v>
      </c>
      <c r="G40">
        <v>200</v>
      </c>
      <c r="H40">
        <v>36200</v>
      </c>
      <c r="I40">
        <v>39820</v>
      </c>
      <c r="J40">
        <v>3620</v>
      </c>
      <c r="K40">
        <v>5</v>
      </c>
      <c r="L40">
        <v>2015</v>
      </c>
    </row>
    <row r="41" spans="1:12" x14ac:dyDescent="0.25">
      <c r="A41" t="s">
        <v>7171</v>
      </c>
      <c r="B41">
        <v>42127</v>
      </c>
      <c r="C41" t="s">
        <v>33</v>
      </c>
      <c r="D41">
        <v>1.8</v>
      </c>
      <c r="E41">
        <v>77</v>
      </c>
      <c r="F41" s="27">
        <v>0.3125</v>
      </c>
      <c r="G41">
        <v>375</v>
      </c>
      <c r="H41">
        <v>67875</v>
      </c>
      <c r="I41">
        <v>74662.5</v>
      </c>
      <c r="J41">
        <v>6787.5</v>
      </c>
      <c r="K41">
        <v>5</v>
      </c>
      <c r="L41">
        <v>2015</v>
      </c>
    </row>
    <row r="42" spans="1:12" x14ac:dyDescent="0.25">
      <c r="A42" t="s">
        <v>7159</v>
      </c>
      <c r="B42">
        <v>41931</v>
      </c>
      <c r="C42" t="s">
        <v>27</v>
      </c>
      <c r="D42">
        <v>8.1999999999999993</v>
      </c>
      <c r="E42">
        <v>84</v>
      </c>
      <c r="F42" s="27">
        <v>0.3125</v>
      </c>
      <c r="G42">
        <v>200</v>
      </c>
      <c r="H42">
        <v>36200</v>
      </c>
      <c r="I42">
        <v>39820</v>
      </c>
      <c r="J42">
        <v>3620</v>
      </c>
      <c r="K42">
        <v>10</v>
      </c>
      <c r="L42">
        <v>2014</v>
      </c>
    </row>
    <row r="43" spans="1:12" x14ac:dyDescent="0.25">
      <c r="A43" t="s">
        <v>7148</v>
      </c>
      <c r="B43">
        <v>42126</v>
      </c>
      <c r="C43" t="s">
        <v>33</v>
      </c>
      <c r="D43">
        <v>2.8</v>
      </c>
      <c r="E43">
        <v>88</v>
      </c>
      <c r="F43" s="27">
        <v>0.79166666666666663</v>
      </c>
      <c r="G43">
        <v>375</v>
      </c>
      <c r="H43">
        <v>67875</v>
      </c>
      <c r="I43">
        <v>74662.5</v>
      </c>
      <c r="J43">
        <v>6787.5</v>
      </c>
      <c r="K43">
        <v>5</v>
      </c>
      <c r="L43">
        <v>2015</v>
      </c>
    </row>
    <row r="44" spans="1:12" x14ac:dyDescent="0.25">
      <c r="A44" t="s">
        <v>7142</v>
      </c>
      <c r="B44">
        <v>42353</v>
      </c>
      <c r="C44" t="s">
        <v>37</v>
      </c>
      <c r="D44">
        <v>2</v>
      </c>
      <c r="E44">
        <v>74</v>
      </c>
      <c r="F44" s="27">
        <v>0.75</v>
      </c>
      <c r="G44">
        <v>350</v>
      </c>
      <c r="H44">
        <v>63350</v>
      </c>
      <c r="I44">
        <v>69685</v>
      </c>
      <c r="J44">
        <v>6335</v>
      </c>
      <c r="K44">
        <v>12</v>
      </c>
      <c r="L44">
        <v>2015</v>
      </c>
    </row>
    <row r="45" spans="1:12" x14ac:dyDescent="0.25">
      <c r="A45" t="s">
        <v>7140</v>
      </c>
      <c r="B45">
        <v>41953</v>
      </c>
      <c r="C45" t="s">
        <v>86</v>
      </c>
      <c r="D45">
        <v>2.2999999999999998</v>
      </c>
      <c r="E45">
        <v>83</v>
      </c>
      <c r="F45" s="27">
        <v>0.8125</v>
      </c>
      <c r="G45">
        <v>115</v>
      </c>
      <c r="H45">
        <v>20815</v>
      </c>
      <c r="I45">
        <v>22896.5</v>
      </c>
      <c r="J45">
        <v>2081.5</v>
      </c>
      <c r="K45">
        <v>11</v>
      </c>
      <c r="L45">
        <v>2014</v>
      </c>
    </row>
    <row r="46" spans="1:12" x14ac:dyDescent="0.25">
      <c r="A46" t="s">
        <v>7114</v>
      </c>
      <c r="B46">
        <v>41678</v>
      </c>
      <c r="C46" t="s">
        <v>21</v>
      </c>
      <c r="D46">
        <v>0.9</v>
      </c>
      <c r="E46">
        <v>74</v>
      </c>
      <c r="F46" s="27">
        <v>0.29166666666666669</v>
      </c>
      <c r="G46">
        <v>125</v>
      </c>
      <c r="H46">
        <v>22625</v>
      </c>
      <c r="I46">
        <v>24887.5</v>
      </c>
      <c r="J46">
        <v>2262.5</v>
      </c>
      <c r="K46">
        <v>2</v>
      </c>
      <c r="L46">
        <v>2014</v>
      </c>
    </row>
    <row r="47" spans="1:12" x14ac:dyDescent="0.25">
      <c r="A47" t="s">
        <v>7105</v>
      </c>
      <c r="B47">
        <v>41709</v>
      </c>
      <c r="C47" t="s">
        <v>40</v>
      </c>
      <c r="D47">
        <v>0.7</v>
      </c>
      <c r="E47">
        <v>69</v>
      </c>
      <c r="F47" s="27">
        <v>0.70833333333333337</v>
      </c>
      <c r="G47">
        <v>115</v>
      </c>
      <c r="H47">
        <v>20815</v>
      </c>
      <c r="I47">
        <v>22896.5</v>
      </c>
      <c r="J47">
        <v>2081.5</v>
      </c>
      <c r="K47">
        <v>3</v>
      </c>
      <c r="L47">
        <v>2014</v>
      </c>
    </row>
    <row r="48" spans="1:12" x14ac:dyDescent="0.25">
      <c r="A48" t="s">
        <v>7103</v>
      </c>
      <c r="B48">
        <v>41759</v>
      </c>
      <c r="C48" t="s">
        <v>27</v>
      </c>
      <c r="D48">
        <v>7</v>
      </c>
      <c r="E48">
        <v>82</v>
      </c>
      <c r="F48" s="27">
        <v>0.45833333333333331</v>
      </c>
      <c r="G48">
        <v>200</v>
      </c>
      <c r="H48">
        <v>36200</v>
      </c>
      <c r="I48">
        <v>39820</v>
      </c>
      <c r="J48">
        <v>3620</v>
      </c>
      <c r="K48">
        <v>4</v>
      </c>
      <c r="L48">
        <v>2014</v>
      </c>
    </row>
    <row r="49" spans="1:12" x14ac:dyDescent="0.25">
      <c r="A49" t="s">
        <v>7090</v>
      </c>
      <c r="B49">
        <v>42183</v>
      </c>
      <c r="C49" t="s">
        <v>40</v>
      </c>
      <c r="D49">
        <v>1.7</v>
      </c>
      <c r="E49">
        <v>79</v>
      </c>
      <c r="F49" s="27">
        <v>0.72916666666666663</v>
      </c>
      <c r="G49">
        <v>126.5</v>
      </c>
      <c r="H49">
        <v>22896.5</v>
      </c>
      <c r="I49">
        <v>25186.15</v>
      </c>
      <c r="J49">
        <v>2289.65</v>
      </c>
      <c r="K49">
        <v>6</v>
      </c>
      <c r="L49">
        <v>2015</v>
      </c>
    </row>
    <row r="50" spans="1:12" x14ac:dyDescent="0.25">
      <c r="A50" t="s">
        <v>7089</v>
      </c>
      <c r="B50">
        <v>41913</v>
      </c>
      <c r="C50" t="s">
        <v>33</v>
      </c>
      <c r="D50">
        <v>1.9</v>
      </c>
      <c r="E50">
        <v>69</v>
      </c>
      <c r="F50" s="27">
        <v>0.29166666666666669</v>
      </c>
      <c r="G50">
        <v>375</v>
      </c>
      <c r="H50">
        <v>67875</v>
      </c>
      <c r="I50">
        <v>74662.5</v>
      </c>
      <c r="J50">
        <v>6787.5</v>
      </c>
      <c r="K50">
        <v>10</v>
      </c>
      <c r="L50">
        <v>2014</v>
      </c>
    </row>
    <row r="51" spans="1:12" x14ac:dyDescent="0.25">
      <c r="A51" t="s">
        <v>7088</v>
      </c>
      <c r="B51">
        <v>42365</v>
      </c>
      <c r="C51" t="s">
        <v>80</v>
      </c>
      <c r="D51">
        <v>6.6</v>
      </c>
      <c r="E51">
        <v>78</v>
      </c>
      <c r="F51" s="27">
        <v>0.35416666666666669</v>
      </c>
      <c r="G51">
        <v>420</v>
      </c>
      <c r="H51">
        <v>76020</v>
      </c>
      <c r="I51">
        <v>83622</v>
      </c>
      <c r="J51">
        <v>7602</v>
      </c>
      <c r="K51">
        <v>12</v>
      </c>
      <c r="L51">
        <v>2015</v>
      </c>
    </row>
    <row r="52" spans="1:12" x14ac:dyDescent="0.25">
      <c r="A52" t="s">
        <v>7082</v>
      </c>
      <c r="B52">
        <v>42022</v>
      </c>
      <c r="C52" t="s">
        <v>17</v>
      </c>
      <c r="D52">
        <v>2.4</v>
      </c>
      <c r="E52">
        <v>89</v>
      </c>
      <c r="F52" s="27">
        <v>0.79166666666666663</v>
      </c>
      <c r="G52">
        <v>350</v>
      </c>
      <c r="H52">
        <v>63350</v>
      </c>
      <c r="I52">
        <v>69685</v>
      </c>
      <c r="J52">
        <v>6335</v>
      </c>
      <c r="K52">
        <v>1</v>
      </c>
      <c r="L52">
        <v>2015</v>
      </c>
    </row>
    <row r="53" spans="1:12" x14ac:dyDescent="0.25">
      <c r="A53" t="s">
        <v>7064</v>
      </c>
      <c r="B53">
        <v>41682</v>
      </c>
      <c r="C53" t="s">
        <v>103</v>
      </c>
      <c r="D53">
        <v>1.6</v>
      </c>
      <c r="E53">
        <v>88</v>
      </c>
      <c r="F53" s="27">
        <v>0.33333333333333331</v>
      </c>
      <c r="G53">
        <v>300</v>
      </c>
      <c r="H53">
        <v>54300</v>
      </c>
      <c r="I53">
        <v>59730</v>
      </c>
      <c r="J53">
        <v>5430</v>
      </c>
      <c r="K53">
        <v>2</v>
      </c>
      <c r="L53">
        <v>2014</v>
      </c>
    </row>
    <row r="54" spans="1:12" x14ac:dyDescent="0.25">
      <c r="A54" t="s">
        <v>7062</v>
      </c>
      <c r="B54">
        <v>42313</v>
      </c>
      <c r="C54" t="s">
        <v>70</v>
      </c>
      <c r="D54">
        <v>1.4</v>
      </c>
      <c r="E54">
        <v>76</v>
      </c>
      <c r="F54" s="27">
        <v>0.29166666666666669</v>
      </c>
      <c r="G54">
        <v>275</v>
      </c>
      <c r="H54">
        <v>49775</v>
      </c>
      <c r="I54">
        <v>54752.5</v>
      </c>
      <c r="J54">
        <v>4977.5</v>
      </c>
      <c r="K54">
        <v>11</v>
      </c>
      <c r="L54">
        <v>2015</v>
      </c>
    </row>
    <row r="55" spans="1:12" x14ac:dyDescent="0.25">
      <c r="A55" t="s">
        <v>7061</v>
      </c>
      <c r="B55">
        <v>41648</v>
      </c>
      <c r="C55" t="s">
        <v>37</v>
      </c>
      <c r="D55">
        <v>1.6</v>
      </c>
      <c r="E55">
        <v>83</v>
      </c>
      <c r="F55" s="27">
        <v>0.5</v>
      </c>
      <c r="G55">
        <v>350</v>
      </c>
      <c r="H55">
        <v>63350</v>
      </c>
      <c r="I55">
        <v>69685</v>
      </c>
      <c r="J55">
        <v>6335</v>
      </c>
      <c r="K55">
        <v>1</v>
      </c>
      <c r="L55">
        <v>2014</v>
      </c>
    </row>
    <row r="56" spans="1:12" x14ac:dyDescent="0.25">
      <c r="A56" t="s">
        <v>7060</v>
      </c>
      <c r="B56">
        <v>42148</v>
      </c>
      <c r="C56" t="s">
        <v>47</v>
      </c>
      <c r="D56">
        <v>2.1</v>
      </c>
      <c r="E56">
        <v>65</v>
      </c>
      <c r="F56" s="27">
        <v>0.70833333333333337</v>
      </c>
      <c r="G56">
        <v>250</v>
      </c>
      <c r="H56">
        <v>45250</v>
      </c>
      <c r="I56">
        <v>49775</v>
      </c>
      <c r="J56">
        <v>4525</v>
      </c>
      <c r="K56">
        <v>5</v>
      </c>
      <c r="L56">
        <v>2015</v>
      </c>
    </row>
    <row r="57" spans="1:12" x14ac:dyDescent="0.25">
      <c r="A57" t="s">
        <v>7055</v>
      </c>
      <c r="B57">
        <v>41831</v>
      </c>
      <c r="C57" t="s">
        <v>17</v>
      </c>
      <c r="D57">
        <v>5.3</v>
      </c>
      <c r="E57">
        <v>69</v>
      </c>
      <c r="F57" s="27">
        <v>0.70833333333333337</v>
      </c>
      <c r="G57">
        <v>385</v>
      </c>
      <c r="H57">
        <v>69685</v>
      </c>
      <c r="I57">
        <v>76653.5</v>
      </c>
      <c r="J57">
        <v>6968.5</v>
      </c>
      <c r="K57">
        <v>7</v>
      </c>
      <c r="L57">
        <v>2014</v>
      </c>
    </row>
    <row r="58" spans="1:12" x14ac:dyDescent="0.25">
      <c r="A58" t="s">
        <v>7052</v>
      </c>
      <c r="B58">
        <v>41885</v>
      </c>
      <c r="C58" t="s">
        <v>27</v>
      </c>
      <c r="D58">
        <v>7.9</v>
      </c>
      <c r="E58">
        <v>78</v>
      </c>
      <c r="F58" s="27">
        <v>0.625</v>
      </c>
      <c r="G58">
        <v>200</v>
      </c>
      <c r="H58">
        <v>36200</v>
      </c>
      <c r="I58">
        <v>39820</v>
      </c>
      <c r="J58">
        <v>3620</v>
      </c>
      <c r="K58">
        <v>9</v>
      </c>
      <c r="L58">
        <v>2014</v>
      </c>
    </row>
    <row r="59" spans="1:12" x14ac:dyDescent="0.25">
      <c r="A59" t="s">
        <v>7036</v>
      </c>
      <c r="B59">
        <v>41726</v>
      </c>
      <c r="C59" t="s">
        <v>83</v>
      </c>
      <c r="D59">
        <v>2</v>
      </c>
      <c r="E59">
        <v>69</v>
      </c>
      <c r="F59" s="27">
        <v>0.79166666666666663</v>
      </c>
      <c r="G59">
        <v>240</v>
      </c>
      <c r="H59">
        <v>43440</v>
      </c>
      <c r="I59">
        <v>47784</v>
      </c>
      <c r="J59">
        <v>4344</v>
      </c>
      <c r="K59">
        <v>3</v>
      </c>
      <c r="L59">
        <v>2014</v>
      </c>
    </row>
    <row r="60" spans="1:12" x14ac:dyDescent="0.25">
      <c r="A60" t="s">
        <v>7035</v>
      </c>
      <c r="B60">
        <v>41952</v>
      </c>
      <c r="C60" t="s">
        <v>21</v>
      </c>
      <c r="D60">
        <v>2</v>
      </c>
      <c r="E60">
        <v>68</v>
      </c>
      <c r="F60" s="27">
        <v>0.70833333333333337</v>
      </c>
      <c r="G60">
        <v>125</v>
      </c>
      <c r="H60">
        <v>22625</v>
      </c>
      <c r="I60">
        <v>24887.5</v>
      </c>
      <c r="J60">
        <v>2262.5</v>
      </c>
      <c r="K60">
        <v>11</v>
      </c>
      <c r="L60">
        <v>2014</v>
      </c>
    </row>
    <row r="61" spans="1:12" x14ac:dyDescent="0.25">
      <c r="A61" t="s">
        <v>7021</v>
      </c>
      <c r="B61">
        <v>41816</v>
      </c>
      <c r="C61" t="s">
        <v>25</v>
      </c>
      <c r="D61">
        <v>1.5</v>
      </c>
      <c r="E61">
        <v>65</v>
      </c>
      <c r="F61" s="27">
        <v>0.39583333333333331</v>
      </c>
      <c r="G61">
        <v>220</v>
      </c>
      <c r="H61">
        <v>39820</v>
      </c>
      <c r="I61">
        <v>43802</v>
      </c>
      <c r="J61">
        <v>3982</v>
      </c>
      <c r="K61">
        <v>6</v>
      </c>
      <c r="L61">
        <v>2014</v>
      </c>
    </row>
    <row r="62" spans="1:12" x14ac:dyDescent="0.25">
      <c r="A62" t="s">
        <v>7017</v>
      </c>
      <c r="B62">
        <v>42349</v>
      </c>
      <c r="C62" t="s">
        <v>19</v>
      </c>
      <c r="D62">
        <v>2.5</v>
      </c>
      <c r="E62">
        <v>69</v>
      </c>
      <c r="F62" s="27">
        <v>0.70833333333333337</v>
      </c>
      <c r="G62">
        <v>200</v>
      </c>
      <c r="H62">
        <v>36200</v>
      </c>
      <c r="I62">
        <v>39820</v>
      </c>
      <c r="J62">
        <v>3620</v>
      </c>
      <c r="K62">
        <v>12</v>
      </c>
      <c r="L62">
        <v>2015</v>
      </c>
    </row>
    <row r="63" spans="1:12" x14ac:dyDescent="0.25">
      <c r="A63" t="s">
        <v>7016</v>
      </c>
      <c r="B63">
        <v>41963</v>
      </c>
      <c r="C63" t="s">
        <v>27</v>
      </c>
      <c r="D63">
        <v>8.4</v>
      </c>
      <c r="E63">
        <v>64</v>
      </c>
      <c r="F63" s="27">
        <v>0.8125</v>
      </c>
      <c r="G63">
        <v>200</v>
      </c>
      <c r="H63">
        <v>36200</v>
      </c>
      <c r="I63">
        <v>39820</v>
      </c>
      <c r="J63">
        <v>3620</v>
      </c>
      <c r="K63">
        <v>11</v>
      </c>
      <c r="L63">
        <v>2014</v>
      </c>
    </row>
    <row r="64" spans="1:12" x14ac:dyDescent="0.25">
      <c r="A64" t="s">
        <v>7006</v>
      </c>
      <c r="B64">
        <v>41837</v>
      </c>
      <c r="C64" t="s">
        <v>13</v>
      </c>
      <c r="D64">
        <v>2.8</v>
      </c>
      <c r="E64">
        <v>65</v>
      </c>
      <c r="F64" s="27">
        <v>0.79166666666666663</v>
      </c>
      <c r="G64">
        <v>275</v>
      </c>
      <c r="H64">
        <v>49775</v>
      </c>
      <c r="I64">
        <v>54752.5</v>
      </c>
      <c r="J64">
        <v>4977.5</v>
      </c>
      <c r="K64">
        <v>7</v>
      </c>
      <c r="L64">
        <v>2014</v>
      </c>
    </row>
    <row r="65" spans="1:12" x14ac:dyDescent="0.25">
      <c r="A65" t="s">
        <v>6999</v>
      </c>
      <c r="B65">
        <v>41877</v>
      </c>
      <c r="C65" t="s">
        <v>23</v>
      </c>
      <c r="D65">
        <v>2.4</v>
      </c>
      <c r="E65">
        <v>69</v>
      </c>
      <c r="F65" s="27">
        <v>0.83333333333333337</v>
      </c>
      <c r="G65">
        <v>330</v>
      </c>
      <c r="H65">
        <v>59730</v>
      </c>
      <c r="I65">
        <v>65703</v>
      </c>
      <c r="J65">
        <v>5973</v>
      </c>
      <c r="K65">
        <v>8</v>
      </c>
      <c r="L65">
        <v>2014</v>
      </c>
    </row>
    <row r="66" spans="1:12" x14ac:dyDescent="0.25">
      <c r="A66" t="s">
        <v>6990</v>
      </c>
      <c r="B66">
        <v>42014</v>
      </c>
      <c r="C66" t="s">
        <v>33</v>
      </c>
      <c r="D66">
        <v>2.9</v>
      </c>
      <c r="E66">
        <v>73</v>
      </c>
      <c r="F66" s="27">
        <v>0.85416666666666663</v>
      </c>
      <c r="G66">
        <v>375</v>
      </c>
      <c r="H66">
        <v>67875</v>
      </c>
      <c r="I66">
        <v>74662.5</v>
      </c>
      <c r="J66">
        <v>6787.5</v>
      </c>
      <c r="K66">
        <v>1</v>
      </c>
      <c r="L66">
        <v>2015</v>
      </c>
    </row>
    <row r="67" spans="1:12" x14ac:dyDescent="0.25">
      <c r="A67" t="s">
        <v>6984</v>
      </c>
      <c r="B67">
        <v>42335</v>
      </c>
      <c r="C67" t="s">
        <v>25</v>
      </c>
      <c r="D67">
        <v>6.2</v>
      </c>
      <c r="E67">
        <v>78</v>
      </c>
      <c r="F67" s="27">
        <v>0.375</v>
      </c>
      <c r="G67">
        <v>300</v>
      </c>
      <c r="H67">
        <v>54300</v>
      </c>
      <c r="I67">
        <v>59730</v>
      </c>
      <c r="J67">
        <v>5430</v>
      </c>
      <c r="K67">
        <v>11</v>
      </c>
      <c r="L67">
        <v>2015</v>
      </c>
    </row>
    <row r="68" spans="1:12" x14ac:dyDescent="0.25">
      <c r="A68" t="s">
        <v>6966</v>
      </c>
      <c r="B68">
        <v>42009</v>
      </c>
      <c r="C68" t="s">
        <v>11</v>
      </c>
      <c r="D68">
        <v>2.4</v>
      </c>
      <c r="E68">
        <v>68</v>
      </c>
      <c r="F68" s="27">
        <v>0.33333333333333331</v>
      </c>
      <c r="G68">
        <v>300</v>
      </c>
      <c r="H68">
        <v>54300</v>
      </c>
      <c r="I68">
        <v>59730</v>
      </c>
      <c r="J68">
        <v>5430</v>
      </c>
      <c r="K68">
        <v>1</v>
      </c>
      <c r="L68">
        <v>2015</v>
      </c>
    </row>
    <row r="69" spans="1:12" x14ac:dyDescent="0.25">
      <c r="A69" t="s">
        <v>6952</v>
      </c>
      <c r="B69">
        <v>42139</v>
      </c>
      <c r="C69" t="s">
        <v>13</v>
      </c>
      <c r="D69">
        <v>1.1000000000000001</v>
      </c>
      <c r="E69">
        <v>81</v>
      </c>
      <c r="F69" s="27">
        <v>0.3125</v>
      </c>
      <c r="G69">
        <v>250</v>
      </c>
      <c r="H69">
        <v>45250</v>
      </c>
      <c r="I69">
        <v>49775</v>
      </c>
      <c r="J69">
        <v>4525</v>
      </c>
      <c r="K69">
        <v>5</v>
      </c>
      <c r="L69">
        <v>2015</v>
      </c>
    </row>
    <row r="70" spans="1:12" x14ac:dyDescent="0.25">
      <c r="A70" t="s">
        <v>6950</v>
      </c>
      <c r="B70">
        <v>42160</v>
      </c>
      <c r="C70" t="s">
        <v>80</v>
      </c>
      <c r="D70">
        <v>1.4</v>
      </c>
      <c r="E70">
        <v>77</v>
      </c>
      <c r="F70" s="27">
        <v>0.41666666666666669</v>
      </c>
      <c r="G70">
        <v>330</v>
      </c>
      <c r="H70">
        <v>59730</v>
      </c>
      <c r="I70">
        <v>65703</v>
      </c>
      <c r="J70">
        <v>5973</v>
      </c>
      <c r="K70">
        <v>6</v>
      </c>
      <c r="L70">
        <v>2015</v>
      </c>
    </row>
    <row r="71" spans="1:12" x14ac:dyDescent="0.25">
      <c r="A71" t="s">
        <v>6941</v>
      </c>
      <c r="B71">
        <v>41969</v>
      </c>
      <c r="C71" t="s">
        <v>17</v>
      </c>
      <c r="D71">
        <v>10.199999999999999</v>
      </c>
      <c r="E71">
        <v>64</v>
      </c>
      <c r="F71" s="27">
        <v>0.33333333333333331</v>
      </c>
      <c r="G71">
        <v>525</v>
      </c>
      <c r="H71">
        <v>95025</v>
      </c>
      <c r="I71">
        <v>104527.5</v>
      </c>
      <c r="J71">
        <v>9502.5</v>
      </c>
      <c r="K71">
        <v>11</v>
      </c>
      <c r="L71">
        <v>2014</v>
      </c>
    </row>
    <row r="72" spans="1:12" x14ac:dyDescent="0.25">
      <c r="A72" t="s">
        <v>6937</v>
      </c>
      <c r="B72">
        <v>41902</v>
      </c>
      <c r="C72" t="s">
        <v>23</v>
      </c>
      <c r="D72">
        <v>4.3</v>
      </c>
      <c r="E72">
        <v>87</v>
      </c>
      <c r="F72" s="27">
        <v>0.29166666666666669</v>
      </c>
      <c r="G72">
        <v>300</v>
      </c>
      <c r="H72">
        <v>54300</v>
      </c>
      <c r="I72">
        <v>59730</v>
      </c>
      <c r="J72">
        <v>5430</v>
      </c>
      <c r="K72">
        <v>9</v>
      </c>
      <c r="L72">
        <v>2014</v>
      </c>
    </row>
    <row r="73" spans="1:12" x14ac:dyDescent="0.25">
      <c r="A73" t="s">
        <v>6932</v>
      </c>
      <c r="B73">
        <v>41701</v>
      </c>
      <c r="C73" t="s">
        <v>27</v>
      </c>
      <c r="D73">
        <v>7.8</v>
      </c>
      <c r="E73">
        <v>78</v>
      </c>
      <c r="F73" s="27">
        <v>0.75</v>
      </c>
      <c r="G73">
        <v>200</v>
      </c>
      <c r="H73">
        <v>36200</v>
      </c>
      <c r="I73">
        <v>39820</v>
      </c>
      <c r="J73">
        <v>3620</v>
      </c>
      <c r="K73">
        <v>3</v>
      </c>
      <c r="L73">
        <v>2014</v>
      </c>
    </row>
    <row r="74" spans="1:12" x14ac:dyDescent="0.25">
      <c r="A74" t="s">
        <v>6922</v>
      </c>
      <c r="B74">
        <v>41879</v>
      </c>
      <c r="C74" t="s">
        <v>17</v>
      </c>
      <c r="D74">
        <v>4</v>
      </c>
      <c r="E74">
        <v>72</v>
      </c>
      <c r="F74" s="27">
        <v>0.29166666666666669</v>
      </c>
      <c r="G74">
        <v>385</v>
      </c>
      <c r="H74">
        <v>69685</v>
      </c>
      <c r="I74">
        <v>76653.5</v>
      </c>
      <c r="J74">
        <v>6968.5</v>
      </c>
      <c r="K74">
        <v>8</v>
      </c>
      <c r="L74">
        <v>2014</v>
      </c>
    </row>
    <row r="75" spans="1:12" x14ac:dyDescent="0.25">
      <c r="A75" t="s">
        <v>6919</v>
      </c>
      <c r="B75">
        <v>41642</v>
      </c>
      <c r="C75" t="s">
        <v>33</v>
      </c>
      <c r="D75">
        <v>1.8</v>
      </c>
      <c r="E75">
        <v>76</v>
      </c>
      <c r="F75" s="27">
        <v>0.54166666666666663</v>
      </c>
      <c r="G75">
        <v>375</v>
      </c>
      <c r="H75">
        <v>67875</v>
      </c>
      <c r="I75">
        <v>74662.5</v>
      </c>
      <c r="J75">
        <v>6787.5</v>
      </c>
      <c r="K75">
        <v>1</v>
      </c>
      <c r="L75">
        <v>2014</v>
      </c>
    </row>
    <row r="76" spans="1:12" x14ac:dyDescent="0.25">
      <c r="A76" t="s">
        <v>6914</v>
      </c>
      <c r="B76">
        <v>41827</v>
      </c>
      <c r="C76" t="s">
        <v>17</v>
      </c>
      <c r="D76">
        <v>5.0999999999999996</v>
      </c>
      <c r="E76">
        <v>78</v>
      </c>
      <c r="F76" s="27">
        <v>0.875</v>
      </c>
      <c r="G76">
        <v>385</v>
      </c>
      <c r="H76">
        <v>69685</v>
      </c>
      <c r="I76">
        <v>76653.5</v>
      </c>
      <c r="J76">
        <v>6968.5</v>
      </c>
      <c r="K76">
        <v>7</v>
      </c>
      <c r="L76">
        <v>2014</v>
      </c>
    </row>
    <row r="77" spans="1:12" x14ac:dyDescent="0.25">
      <c r="A77" t="s">
        <v>6903</v>
      </c>
      <c r="B77">
        <v>42164</v>
      </c>
      <c r="C77" t="s">
        <v>17</v>
      </c>
      <c r="D77">
        <v>4</v>
      </c>
      <c r="E77">
        <v>83</v>
      </c>
      <c r="F77" s="27">
        <v>0.29166666666666669</v>
      </c>
      <c r="G77">
        <v>385</v>
      </c>
      <c r="H77">
        <v>69685</v>
      </c>
      <c r="I77">
        <v>76653.5</v>
      </c>
      <c r="J77">
        <v>6968.5</v>
      </c>
      <c r="K77">
        <v>6</v>
      </c>
      <c r="L77">
        <v>2015</v>
      </c>
    </row>
    <row r="78" spans="1:12" x14ac:dyDescent="0.25">
      <c r="A78" t="s">
        <v>6900</v>
      </c>
      <c r="B78">
        <v>41959</v>
      </c>
      <c r="C78" t="s">
        <v>23</v>
      </c>
      <c r="D78">
        <v>1.8</v>
      </c>
      <c r="E78">
        <v>76</v>
      </c>
      <c r="F78" s="27">
        <v>0.70833333333333337</v>
      </c>
      <c r="G78">
        <v>300</v>
      </c>
      <c r="H78">
        <v>54300</v>
      </c>
      <c r="I78">
        <v>59730</v>
      </c>
      <c r="J78">
        <v>5430</v>
      </c>
      <c r="K78">
        <v>11</v>
      </c>
      <c r="L78">
        <v>2014</v>
      </c>
    </row>
    <row r="79" spans="1:12" x14ac:dyDescent="0.25">
      <c r="A79" t="s">
        <v>6895</v>
      </c>
      <c r="B79">
        <v>41926</v>
      </c>
      <c r="C79" t="s">
        <v>33</v>
      </c>
      <c r="D79">
        <v>1.4</v>
      </c>
      <c r="E79">
        <v>81</v>
      </c>
      <c r="F79" s="27">
        <v>0.64583333333333337</v>
      </c>
      <c r="G79">
        <v>375</v>
      </c>
      <c r="H79">
        <v>67875</v>
      </c>
      <c r="I79">
        <v>74662.5</v>
      </c>
      <c r="J79">
        <v>6787.5</v>
      </c>
      <c r="K79">
        <v>10</v>
      </c>
      <c r="L79">
        <v>2014</v>
      </c>
    </row>
    <row r="80" spans="1:12" x14ac:dyDescent="0.25">
      <c r="A80" t="s">
        <v>6888</v>
      </c>
      <c r="B80">
        <v>42133</v>
      </c>
      <c r="C80" t="s">
        <v>70</v>
      </c>
      <c r="D80">
        <v>1.3</v>
      </c>
      <c r="E80">
        <v>85</v>
      </c>
      <c r="F80" s="27">
        <v>0.79166666666666663</v>
      </c>
      <c r="G80">
        <v>275</v>
      </c>
      <c r="H80">
        <v>49775</v>
      </c>
      <c r="I80">
        <v>54752.5</v>
      </c>
      <c r="J80">
        <v>4977.5</v>
      </c>
      <c r="K80">
        <v>5</v>
      </c>
      <c r="L80">
        <v>2015</v>
      </c>
    </row>
    <row r="81" spans="1:12" x14ac:dyDescent="0.25">
      <c r="A81" t="s">
        <v>6885</v>
      </c>
      <c r="B81">
        <v>41835</v>
      </c>
      <c r="C81" t="s">
        <v>21</v>
      </c>
      <c r="D81">
        <v>3.3</v>
      </c>
      <c r="E81">
        <v>82</v>
      </c>
      <c r="F81" s="27">
        <v>0.29166666666666669</v>
      </c>
      <c r="G81">
        <v>137.5</v>
      </c>
      <c r="H81">
        <v>24887.5</v>
      </c>
      <c r="I81">
        <v>27376.25</v>
      </c>
      <c r="J81">
        <v>2488.75</v>
      </c>
      <c r="K81">
        <v>7</v>
      </c>
      <c r="L81">
        <v>2014</v>
      </c>
    </row>
    <row r="82" spans="1:12" x14ac:dyDescent="0.25">
      <c r="A82" t="s">
        <v>6877</v>
      </c>
      <c r="B82">
        <v>42016</v>
      </c>
      <c r="C82" t="s">
        <v>33</v>
      </c>
      <c r="D82">
        <v>1.1000000000000001</v>
      </c>
      <c r="E82">
        <v>89</v>
      </c>
      <c r="F82" s="27">
        <v>0.79166666666666663</v>
      </c>
      <c r="G82">
        <v>375</v>
      </c>
      <c r="H82">
        <v>67875</v>
      </c>
      <c r="I82">
        <v>74662.5</v>
      </c>
      <c r="J82">
        <v>6787.5</v>
      </c>
      <c r="K82">
        <v>1</v>
      </c>
      <c r="L82">
        <v>2015</v>
      </c>
    </row>
    <row r="83" spans="1:12" x14ac:dyDescent="0.25">
      <c r="A83" t="s">
        <v>6870</v>
      </c>
      <c r="B83">
        <v>42364</v>
      </c>
      <c r="C83" t="s">
        <v>13</v>
      </c>
      <c r="D83">
        <v>2.7</v>
      </c>
      <c r="E83">
        <v>65</v>
      </c>
      <c r="F83" s="27">
        <v>0.3125</v>
      </c>
      <c r="G83">
        <v>350</v>
      </c>
      <c r="H83">
        <v>63350</v>
      </c>
      <c r="I83">
        <v>69685</v>
      </c>
      <c r="J83">
        <v>6335</v>
      </c>
      <c r="K83">
        <v>12</v>
      </c>
      <c r="L83">
        <v>2015</v>
      </c>
    </row>
    <row r="84" spans="1:12" x14ac:dyDescent="0.25">
      <c r="A84" t="s">
        <v>6835</v>
      </c>
      <c r="B84">
        <v>41875</v>
      </c>
      <c r="C84" t="s">
        <v>17</v>
      </c>
      <c r="D84">
        <v>7.4</v>
      </c>
      <c r="E84">
        <v>73</v>
      </c>
      <c r="F84" s="27">
        <v>0.79166666666666663</v>
      </c>
      <c r="G84">
        <v>385</v>
      </c>
      <c r="H84">
        <v>69685</v>
      </c>
      <c r="I84">
        <v>76653.5</v>
      </c>
      <c r="J84">
        <v>6968.5</v>
      </c>
      <c r="K84">
        <v>8</v>
      </c>
      <c r="L84">
        <v>2014</v>
      </c>
    </row>
    <row r="85" spans="1:12" x14ac:dyDescent="0.25">
      <c r="A85" t="s">
        <v>6823</v>
      </c>
      <c r="B85">
        <v>41852</v>
      </c>
      <c r="C85" t="s">
        <v>17</v>
      </c>
      <c r="D85">
        <v>4.5999999999999996</v>
      </c>
      <c r="E85">
        <v>79</v>
      </c>
      <c r="F85" s="27">
        <v>0.85416666666666663</v>
      </c>
      <c r="G85">
        <v>385</v>
      </c>
      <c r="H85">
        <v>69685</v>
      </c>
      <c r="I85">
        <v>76653.5</v>
      </c>
      <c r="J85">
        <v>6968.5</v>
      </c>
      <c r="K85">
        <v>8</v>
      </c>
      <c r="L85">
        <v>2014</v>
      </c>
    </row>
    <row r="86" spans="1:12" x14ac:dyDescent="0.25">
      <c r="A86" t="s">
        <v>6821</v>
      </c>
      <c r="B86">
        <v>42086</v>
      </c>
      <c r="C86" t="s">
        <v>33</v>
      </c>
      <c r="D86">
        <v>1.5</v>
      </c>
      <c r="E86">
        <v>75</v>
      </c>
      <c r="F86" s="27">
        <v>0.58333333333333337</v>
      </c>
      <c r="G86">
        <v>375</v>
      </c>
      <c r="H86">
        <v>67875</v>
      </c>
      <c r="I86">
        <v>74662.5</v>
      </c>
      <c r="J86">
        <v>6787.5</v>
      </c>
      <c r="K86">
        <v>3</v>
      </c>
      <c r="L86">
        <v>2015</v>
      </c>
    </row>
    <row r="87" spans="1:12" x14ac:dyDescent="0.25">
      <c r="A87" t="s">
        <v>6818</v>
      </c>
      <c r="B87">
        <v>41973</v>
      </c>
      <c r="C87" t="s">
        <v>21</v>
      </c>
      <c r="D87">
        <v>5.3</v>
      </c>
      <c r="E87">
        <v>72</v>
      </c>
      <c r="F87" s="27">
        <v>0.70833333333333337</v>
      </c>
      <c r="G87">
        <v>187.5</v>
      </c>
      <c r="H87">
        <v>33937.5</v>
      </c>
      <c r="I87">
        <v>37331.25</v>
      </c>
      <c r="J87">
        <v>3393.75</v>
      </c>
      <c r="K87">
        <v>11</v>
      </c>
      <c r="L87">
        <v>2014</v>
      </c>
    </row>
    <row r="88" spans="1:12" x14ac:dyDescent="0.25">
      <c r="A88" t="s">
        <v>6811</v>
      </c>
      <c r="B88">
        <v>41664</v>
      </c>
      <c r="C88" t="s">
        <v>80</v>
      </c>
      <c r="D88">
        <v>3.2</v>
      </c>
      <c r="E88">
        <v>85</v>
      </c>
      <c r="F88" s="27">
        <v>0.625</v>
      </c>
      <c r="G88">
        <v>300</v>
      </c>
      <c r="H88">
        <v>54300</v>
      </c>
      <c r="I88">
        <v>59730</v>
      </c>
      <c r="J88">
        <v>5430</v>
      </c>
      <c r="K88">
        <v>1</v>
      </c>
      <c r="L88">
        <v>2014</v>
      </c>
    </row>
    <row r="89" spans="1:12" x14ac:dyDescent="0.25">
      <c r="A89" t="s">
        <v>6801</v>
      </c>
      <c r="B89">
        <v>41791</v>
      </c>
      <c r="C89" t="s">
        <v>17</v>
      </c>
      <c r="D89">
        <v>4.8</v>
      </c>
      <c r="E89">
        <v>90</v>
      </c>
      <c r="F89" s="27">
        <v>0.77083333333333337</v>
      </c>
      <c r="G89">
        <v>385</v>
      </c>
      <c r="H89">
        <v>69685</v>
      </c>
      <c r="I89">
        <v>76653.5</v>
      </c>
      <c r="J89">
        <v>6968.5</v>
      </c>
      <c r="K89">
        <v>6</v>
      </c>
      <c r="L89">
        <v>2014</v>
      </c>
    </row>
    <row r="90" spans="1:12" x14ac:dyDescent="0.25">
      <c r="A90" t="s">
        <v>6789</v>
      </c>
      <c r="B90">
        <v>42090</v>
      </c>
      <c r="C90" t="s">
        <v>25</v>
      </c>
      <c r="D90">
        <v>1.9</v>
      </c>
      <c r="E90">
        <v>86</v>
      </c>
      <c r="F90" s="27">
        <v>0.60416666666666663</v>
      </c>
      <c r="G90">
        <v>200</v>
      </c>
      <c r="H90">
        <v>36200</v>
      </c>
      <c r="I90">
        <v>39820</v>
      </c>
      <c r="J90">
        <v>3620</v>
      </c>
      <c r="K90">
        <v>3</v>
      </c>
      <c r="L90">
        <v>2015</v>
      </c>
    </row>
    <row r="91" spans="1:12" x14ac:dyDescent="0.25">
      <c r="A91" t="s">
        <v>6788</v>
      </c>
      <c r="B91">
        <v>41754</v>
      </c>
      <c r="C91" t="s">
        <v>21</v>
      </c>
      <c r="D91">
        <v>2.8</v>
      </c>
      <c r="E91">
        <v>91</v>
      </c>
      <c r="F91" s="27">
        <v>0.625</v>
      </c>
      <c r="G91">
        <v>125</v>
      </c>
      <c r="H91">
        <v>23125</v>
      </c>
      <c r="I91">
        <v>25437.5</v>
      </c>
      <c r="J91">
        <v>2312.5</v>
      </c>
      <c r="K91">
        <v>4</v>
      </c>
      <c r="L91">
        <v>2014</v>
      </c>
    </row>
    <row r="92" spans="1:12" x14ac:dyDescent="0.25">
      <c r="A92" t="s">
        <v>6785</v>
      </c>
      <c r="B92">
        <v>41971</v>
      </c>
      <c r="C92" t="s">
        <v>11</v>
      </c>
      <c r="D92">
        <v>4.5</v>
      </c>
      <c r="E92">
        <v>84</v>
      </c>
      <c r="F92" s="27">
        <v>0.41666666666666669</v>
      </c>
      <c r="G92">
        <v>450</v>
      </c>
      <c r="H92">
        <v>81450</v>
      </c>
      <c r="I92">
        <v>89595</v>
      </c>
      <c r="J92">
        <v>8145</v>
      </c>
      <c r="K92">
        <v>11</v>
      </c>
      <c r="L92">
        <v>2014</v>
      </c>
    </row>
    <row r="93" spans="1:12" x14ac:dyDescent="0.25">
      <c r="A93" t="s">
        <v>6778</v>
      </c>
      <c r="B93">
        <v>41909</v>
      </c>
      <c r="C93" t="s">
        <v>27</v>
      </c>
      <c r="D93">
        <v>10.7</v>
      </c>
      <c r="E93">
        <v>76</v>
      </c>
      <c r="F93" s="27">
        <v>0.75</v>
      </c>
      <c r="G93">
        <v>200</v>
      </c>
      <c r="H93">
        <v>36200</v>
      </c>
      <c r="I93">
        <v>39820</v>
      </c>
      <c r="J93">
        <v>3620</v>
      </c>
      <c r="K93">
        <v>9</v>
      </c>
      <c r="L93">
        <v>2014</v>
      </c>
    </row>
    <row r="94" spans="1:12" x14ac:dyDescent="0.25">
      <c r="A94" t="s">
        <v>6762</v>
      </c>
      <c r="B94">
        <v>41972</v>
      </c>
      <c r="C94" t="s">
        <v>86</v>
      </c>
      <c r="D94">
        <v>3.4</v>
      </c>
      <c r="E94">
        <v>91</v>
      </c>
      <c r="F94" s="27">
        <v>0.45833333333333331</v>
      </c>
      <c r="G94">
        <v>172.5</v>
      </c>
      <c r="H94">
        <v>31912.5</v>
      </c>
      <c r="I94">
        <v>35103.75</v>
      </c>
      <c r="J94">
        <v>3191.25</v>
      </c>
      <c r="K94">
        <v>11</v>
      </c>
      <c r="L94">
        <v>2014</v>
      </c>
    </row>
    <row r="95" spans="1:12" x14ac:dyDescent="0.25">
      <c r="A95" t="s">
        <v>6760</v>
      </c>
      <c r="B95">
        <v>42198</v>
      </c>
      <c r="C95" t="s">
        <v>17</v>
      </c>
      <c r="D95">
        <v>4.5999999999999996</v>
      </c>
      <c r="E95">
        <v>84</v>
      </c>
      <c r="F95" s="27">
        <v>0.77083333333333337</v>
      </c>
      <c r="G95">
        <v>385</v>
      </c>
      <c r="H95">
        <v>69685</v>
      </c>
      <c r="I95">
        <v>76653.5</v>
      </c>
      <c r="J95">
        <v>6968.5</v>
      </c>
      <c r="K95">
        <v>7</v>
      </c>
      <c r="L95">
        <v>2015</v>
      </c>
    </row>
    <row r="96" spans="1:12" x14ac:dyDescent="0.25">
      <c r="A96" t="s">
        <v>6757</v>
      </c>
      <c r="B96">
        <v>42244</v>
      </c>
      <c r="C96" t="s">
        <v>53</v>
      </c>
      <c r="D96">
        <v>2</v>
      </c>
      <c r="E96">
        <v>65</v>
      </c>
      <c r="F96" s="27">
        <v>0.75</v>
      </c>
      <c r="G96">
        <v>330</v>
      </c>
      <c r="H96">
        <v>59730</v>
      </c>
      <c r="I96">
        <v>65703</v>
      </c>
      <c r="J96">
        <v>5973</v>
      </c>
      <c r="K96">
        <v>8</v>
      </c>
      <c r="L96">
        <v>2015</v>
      </c>
    </row>
    <row r="97" spans="1:12" x14ac:dyDescent="0.25">
      <c r="A97" t="s">
        <v>6749</v>
      </c>
      <c r="B97">
        <v>42361</v>
      </c>
      <c r="C97" t="s">
        <v>19</v>
      </c>
      <c r="D97">
        <v>2.6</v>
      </c>
      <c r="E97">
        <v>76</v>
      </c>
      <c r="F97" s="27">
        <v>0.29166666666666669</v>
      </c>
      <c r="G97">
        <v>280</v>
      </c>
      <c r="H97">
        <v>50680</v>
      </c>
      <c r="I97">
        <v>55748</v>
      </c>
      <c r="J97">
        <v>5068</v>
      </c>
      <c r="K97">
        <v>12</v>
      </c>
      <c r="L97">
        <v>2015</v>
      </c>
    </row>
    <row r="98" spans="1:12" x14ac:dyDescent="0.25">
      <c r="A98" t="s">
        <v>6736</v>
      </c>
      <c r="B98">
        <v>42010</v>
      </c>
      <c r="C98" t="s">
        <v>11</v>
      </c>
      <c r="D98">
        <v>3.7</v>
      </c>
      <c r="E98">
        <v>66</v>
      </c>
      <c r="F98" s="27">
        <v>0.8125</v>
      </c>
      <c r="G98">
        <v>300</v>
      </c>
      <c r="H98">
        <v>54300</v>
      </c>
      <c r="I98">
        <v>59730</v>
      </c>
      <c r="J98">
        <v>5430</v>
      </c>
      <c r="K98">
        <v>1</v>
      </c>
      <c r="L98">
        <v>2015</v>
      </c>
    </row>
    <row r="99" spans="1:12" x14ac:dyDescent="0.25">
      <c r="A99" t="s">
        <v>6733</v>
      </c>
      <c r="B99">
        <v>42163</v>
      </c>
      <c r="C99" t="s">
        <v>15</v>
      </c>
      <c r="D99">
        <v>2.2000000000000002</v>
      </c>
      <c r="E99">
        <v>70</v>
      </c>
      <c r="F99" s="27">
        <v>0.45833333333333331</v>
      </c>
      <c r="G99">
        <v>247.5</v>
      </c>
      <c r="H99">
        <v>44797.5</v>
      </c>
      <c r="I99">
        <v>49277.25</v>
      </c>
      <c r="J99">
        <v>4479.75</v>
      </c>
      <c r="K99">
        <v>6</v>
      </c>
      <c r="L99">
        <v>2015</v>
      </c>
    </row>
    <row r="100" spans="1:12" x14ac:dyDescent="0.25">
      <c r="A100" t="s">
        <v>6731</v>
      </c>
      <c r="B100">
        <v>42257</v>
      </c>
      <c r="C100" t="s">
        <v>98</v>
      </c>
      <c r="D100">
        <v>1.9</v>
      </c>
      <c r="E100">
        <v>67</v>
      </c>
      <c r="F100" s="27">
        <v>0.77083333333333337</v>
      </c>
      <c r="G100">
        <v>275</v>
      </c>
      <c r="H100">
        <v>49775</v>
      </c>
      <c r="I100">
        <v>54752.5</v>
      </c>
      <c r="J100">
        <v>4977.5</v>
      </c>
      <c r="K100">
        <v>9</v>
      </c>
      <c r="L100">
        <v>2015</v>
      </c>
    </row>
    <row r="101" spans="1:12" x14ac:dyDescent="0.25">
      <c r="A101" t="s">
        <v>6729</v>
      </c>
      <c r="B101">
        <v>42299</v>
      </c>
      <c r="C101" t="s">
        <v>17</v>
      </c>
      <c r="D101">
        <v>3.2</v>
      </c>
      <c r="E101">
        <v>85</v>
      </c>
      <c r="F101" s="27">
        <v>0.3125</v>
      </c>
      <c r="G101">
        <v>350</v>
      </c>
      <c r="H101">
        <v>63350</v>
      </c>
      <c r="I101">
        <v>69685</v>
      </c>
      <c r="J101">
        <v>6335</v>
      </c>
      <c r="K101">
        <v>10</v>
      </c>
      <c r="L101">
        <v>2015</v>
      </c>
    </row>
    <row r="102" spans="1:12" x14ac:dyDescent="0.25">
      <c r="A102" t="s">
        <v>6727</v>
      </c>
      <c r="B102">
        <v>42183</v>
      </c>
      <c r="C102" t="s">
        <v>80</v>
      </c>
      <c r="D102">
        <v>1.7</v>
      </c>
      <c r="E102">
        <v>70</v>
      </c>
      <c r="F102" s="27">
        <v>0.75</v>
      </c>
      <c r="G102">
        <v>330</v>
      </c>
      <c r="H102">
        <v>59730</v>
      </c>
      <c r="I102">
        <v>65703</v>
      </c>
      <c r="J102">
        <v>5973</v>
      </c>
      <c r="K102">
        <v>6</v>
      </c>
      <c r="L102">
        <v>2015</v>
      </c>
    </row>
    <row r="103" spans="1:12" x14ac:dyDescent="0.25">
      <c r="A103" t="s">
        <v>6726</v>
      </c>
      <c r="B103">
        <v>42315</v>
      </c>
      <c r="C103" t="s">
        <v>50</v>
      </c>
      <c r="D103">
        <v>0.9</v>
      </c>
      <c r="E103">
        <v>90</v>
      </c>
      <c r="F103" s="27">
        <v>0.35416666666666669</v>
      </c>
      <c r="G103">
        <v>275</v>
      </c>
      <c r="H103">
        <v>49775</v>
      </c>
      <c r="I103">
        <v>54752.5</v>
      </c>
      <c r="J103">
        <v>4977.5</v>
      </c>
      <c r="K103">
        <v>11</v>
      </c>
      <c r="L103">
        <v>2015</v>
      </c>
    </row>
    <row r="104" spans="1:12" x14ac:dyDescent="0.25">
      <c r="A104" t="s">
        <v>6721</v>
      </c>
      <c r="B104">
        <v>42173</v>
      </c>
      <c r="C104" t="s">
        <v>33</v>
      </c>
      <c r="D104">
        <v>0.4</v>
      </c>
      <c r="E104">
        <v>66</v>
      </c>
      <c r="F104" s="27">
        <v>0.54166666666666663</v>
      </c>
      <c r="G104">
        <v>412.5</v>
      </c>
      <c r="H104">
        <v>74662.5</v>
      </c>
      <c r="I104">
        <v>82128.75</v>
      </c>
      <c r="J104">
        <v>7466.25</v>
      </c>
      <c r="K104">
        <v>6</v>
      </c>
      <c r="L104">
        <v>2015</v>
      </c>
    </row>
    <row r="105" spans="1:12" x14ac:dyDescent="0.25">
      <c r="A105" t="s">
        <v>6708</v>
      </c>
      <c r="B105">
        <v>41888</v>
      </c>
      <c r="C105" t="s">
        <v>25</v>
      </c>
      <c r="D105">
        <v>1.2</v>
      </c>
      <c r="E105">
        <v>90</v>
      </c>
      <c r="F105" s="27">
        <v>0.79166666666666663</v>
      </c>
      <c r="G105">
        <v>200</v>
      </c>
      <c r="H105">
        <v>36200</v>
      </c>
      <c r="I105">
        <v>39820</v>
      </c>
      <c r="J105">
        <v>3620</v>
      </c>
      <c r="K105">
        <v>9</v>
      </c>
      <c r="L105">
        <v>2014</v>
      </c>
    </row>
    <row r="106" spans="1:12" x14ac:dyDescent="0.25">
      <c r="A106" t="s">
        <v>6700</v>
      </c>
      <c r="B106">
        <v>41830</v>
      </c>
      <c r="C106" t="s">
        <v>83</v>
      </c>
      <c r="D106">
        <v>1.6</v>
      </c>
      <c r="E106">
        <v>80</v>
      </c>
      <c r="F106" s="27">
        <v>0.8125</v>
      </c>
      <c r="G106">
        <v>264</v>
      </c>
      <c r="H106">
        <v>47784</v>
      </c>
      <c r="I106">
        <v>52562.400000000001</v>
      </c>
      <c r="J106">
        <v>4778.3999999999996</v>
      </c>
      <c r="K106">
        <v>7</v>
      </c>
      <c r="L106">
        <v>2014</v>
      </c>
    </row>
    <row r="107" spans="1:12" x14ac:dyDescent="0.25">
      <c r="A107" t="s">
        <v>6693</v>
      </c>
      <c r="B107">
        <v>42099</v>
      </c>
      <c r="C107" t="s">
        <v>47</v>
      </c>
      <c r="D107">
        <v>0.7</v>
      </c>
      <c r="E107">
        <v>64</v>
      </c>
      <c r="F107" s="27">
        <v>0.54166666666666663</v>
      </c>
      <c r="G107">
        <v>250</v>
      </c>
      <c r="H107">
        <v>45250</v>
      </c>
      <c r="I107">
        <v>49775</v>
      </c>
      <c r="J107">
        <v>4525</v>
      </c>
      <c r="K107">
        <v>4</v>
      </c>
      <c r="L107">
        <v>2015</v>
      </c>
    </row>
    <row r="108" spans="1:12" x14ac:dyDescent="0.25">
      <c r="A108" t="s">
        <v>6689</v>
      </c>
      <c r="B108">
        <v>42333</v>
      </c>
      <c r="C108" t="s">
        <v>23</v>
      </c>
      <c r="D108">
        <v>4.2</v>
      </c>
      <c r="E108">
        <v>68</v>
      </c>
      <c r="F108" s="27">
        <v>0.625</v>
      </c>
      <c r="G108">
        <v>450</v>
      </c>
      <c r="H108">
        <v>81450</v>
      </c>
      <c r="I108">
        <v>89595</v>
      </c>
      <c r="J108">
        <v>8145</v>
      </c>
      <c r="K108">
        <v>11</v>
      </c>
      <c r="L108">
        <v>2015</v>
      </c>
    </row>
    <row r="109" spans="1:12" x14ac:dyDescent="0.25">
      <c r="A109" t="s">
        <v>6679</v>
      </c>
      <c r="B109">
        <v>41897</v>
      </c>
      <c r="C109" t="s">
        <v>37</v>
      </c>
      <c r="D109">
        <v>1.3</v>
      </c>
      <c r="E109">
        <v>78</v>
      </c>
      <c r="F109" s="27">
        <v>0.72916666666666663</v>
      </c>
      <c r="G109">
        <v>350</v>
      </c>
      <c r="H109">
        <v>63350</v>
      </c>
      <c r="I109">
        <v>69685</v>
      </c>
      <c r="J109">
        <v>6335</v>
      </c>
      <c r="K109">
        <v>9</v>
      </c>
      <c r="L109">
        <v>2014</v>
      </c>
    </row>
    <row r="110" spans="1:12" x14ac:dyDescent="0.25">
      <c r="A110" t="s">
        <v>6674</v>
      </c>
      <c r="B110">
        <v>41711</v>
      </c>
      <c r="C110" t="s">
        <v>27</v>
      </c>
      <c r="D110">
        <v>12.7</v>
      </c>
      <c r="E110">
        <v>86</v>
      </c>
      <c r="F110" s="27">
        <v>0.35416666666666669</v>
      </c>
      <c r="G110">
        <v>200</v>
      </c>
      <c r="H110">
        <v>36200</v>
      </c>
      <c r="I110">
        <v>39820</v>
      </c>
      <c r="J110">
        <v>3620</v>
      </c>
      <c r="K110">
        <v>3</v>
      </c>
      <c r="L110">
        <v>2014</v>
      </c>
    </row>
    <row r="111" spans="1:12" x14ac:dyDescent="0.25">
      <c r="A111" t="s">
        <v>6665</v>
      </c>
      <c r="B111">
        <v>41649</v>
      </c>
      <c r="C111" t="s">
        <v>27</v>
      </c>
      <c r="D111">
        <v>7.9</v>
      </c>
      <c r="E111">
        <v>69</v>
      </c>
      <c r="F111" s="27">
        <v>0.5</v>
      </c>
      <c r="G111">
        <v>200</v>
      </c>
      <c r="H111">
        <v>36200</v>
      </c>
      <c r="I111">
        <v>39820</v>
      </c>
      <c r="J111">
        <v>3620</v>
      </c>
      <c r="K111">
        <v>1</v>
      </c>
      <c r="L111">
        <v>2014</v>
      </c>
    </row>
    <row r="112" spans="1:12" x14ac:dyDescent="0.25">
      <c r="A112" t="s">
        <v>6659</v>
      </c>
      <c r="B112">
        <v>42196</v>
      </c>
      <c r="C112" t="s">
        <v>13</v>
      </c>
      <c r="D112">
        <v>2.9</v>
      </c>
      <c r="E112">
        <v>78</v>
      </c>
      <c r="F112" s="27">
        <v>0.85416666666666663</v>
      </c>
      <c r="G112">
        <v>275</v>
      </c>
      <c r="H112">
        <v>49775</v>
      </c>
      <c r="I112">
        <v>54752.5</v>
      </c>
      <c r="J112">
        <v>4977.5</v>
      </c>
      <c r="K112">
        <v>7</v>
      </c>
      <c r="L112">
        <v>2015</v>
      </c>
    </row>
    <row r="113" spans="1:12" x14ac:dyDescent="0.25">
      <c r="A113" t="s">
        <v>6650</v>
      </c>
      <c r="B113">
        <v>42086</v>
      </c>
      <c r="C113" t="s">
        <v>17</v>
      </c>
      <c r="D113">
        <v>4</v>
      </c>
      <c r="E113">
        <v>85</v>
      </c>
      <c r="F113" s="27">
        <v>0.5</v>
      </c>
      <c r="G113">
        <v>350</v>
      </c>
      <c r="H113">
        <v>63350</v>
      </c>
      <c r="I113">
        <v>69685</v>
      </c>
      <c r="J113">
        <v>6335</v>
      </c>
      <c r="K113">
        <v>3</v>
      </c>
      <c r="L113">
        <v>2015</v>
      </c>
    </row>
    <row r="114" spans="1:12" x14ac:dyDescent="0.25">
      <c r="A114" t="s">
        <v>6647</v>
      </c>
      <c r="B114">
        <v>42246</v>
      </c>
      <c r="C114" t="s">
        <v>50</v>
      </c>
      <c r="D114">
        <v>2.2999999999999998</v>
      </c>
      <c r="E114">
        <v>88</v>
      </c>
      <c r="F114" s="27">
        <v>0.70833333333333337</v>
      </c>
      <c r="G114">
        <v>302.5</v>
      </c>
      <c r="H114">
        <v>54752.5</v>
      </c>
      <c r="I114">
        <v>60227.75</v>
      </c>
      <c r="J114">
        <v>5475.25</v>
      </c>
      <c r="K114">
        <v>8</v>
      </c>
      <c r="L114">
        <v>2015</v>
      </c>
    </row>
    <row r="115" spans="1:12" x14ac:dyDescent="0.25">
      <c r="A115" t="s">
        <v>6645</v>
      </c>
      <c r="B115">
        <v>41971</v>
      </c>
      <c r="C115" t="s">
        <v>37</v>
      </c>
      <c r="D115">
        <v>3.6</v>
      </c>
      <c r="E115">
        <v>64</v>
      </c>
      <c r="F115" s="27">
        <v>0.29166666666666669</v>
      </c>
      <c r="G115">
        <v>525</v>
      </c>
      <c r="H115">
        <v>95025</v>
      </c>
      <c r="I115">
        <v>104527.5</v>
      </c>
      <c r="J115">
        <v>9502.5</v>
      </c>
      <c r="K115">
        <v>11</v>
      </c>
      <c r="L115">
        <v>2014</v>
      </c>
    </row>
    <row r="116" spans="1:12" x14ac:dyDescent="0.25">
      <c r="A116" t="s">
        <v>6637</v>
      </c>
      <c r="B116">
        <v>42186</v>
      </c>
      <c r="C116" t="s">
        <v>25</v>
      </c>
      <c r="D116">
        <v>1.2</v>
      </c>
      <c r="E116">
        <v>85</v>
      </c>
      <c r="F116" s="27">
        <v>0.79166666666666663</v>
      </c>
      <c r="G116">
        <v>220</v>
      </c>
      <c r="H116">
        <v>39820</v>
      </c>
      <c r="I116">
        <v>43802</v>
      </c>
      <c r="J116">
        <v>3982</v>
      </c>
      <c r="K116">
        <v>7</v>
      </c>
      <c r="L116">
        <v>2015</v>
      </c>
    </row>
    <row r="117" spans="1:12" x14ac:dyDescent="0.25">
      <c r="A117" t="s">
        <v>6633</v>
      </c>
      <c r="B117">
        <v>41929</v>
      </c>
      <c r="C117" t="s">
        <v>23</v>
      </c>
      <c r="D117">
        <v>2</v>
      </c>
      <c r="E117">
        <v>67</v>
      </c>
      <c r="F117" s="27">
        <v>0.45833333333333331</v>
      </c>
      <c r="G117">
        <v>300</v>
      </c>
      <c r="H117">
        <v>54300</v>
      </c>
      <c r="I117">
        <v>59730</v>
      </c>
      <c r="J117">
        <v>5430</v>
      </c>
      <c r="K117">
        <v>10</v>
      </c>
      <c r="L117">
        <v>2014</v>
      </c>
    </row>
    <row r="118" spans="1:12" x14ac:dyDescent="0.25">
      <c r="A118" t="s">
        <v>6632</v>
      </c>
      <c r="B118">
        <v>41783</v>
      </c>
      <c r="C118" t="s">
        <v>15</v>
      </c>
      <c r="D118">
        <v>1.6</v>
      </c>
      <c r="E118">
        <v>78</v>
      </c>
      <c r="F118" s="27">
        <v>0.375</v>
      </c>
      <c r="G118">
        <v>225</v>
      </c>
      <c r="H118">
        <v>40725</v>
      </c>
      <c r="I118">
        <v>44797.5</v>
      </c>
      <c r="J118">
        <v>4072.5</v>
      </c>
      <c r="K118">
        <v>5</v>
      </c>
      <c r="L118">
        <v>2014</v>
      </c>
    </row>
    <row r="119" spans="1:12" x14ac:dyDescent="0.25">
      <c r="A119" t="s">
        <v>6603</v>
      </c>
      <c r="B119">
        <v>42077</v>
      </c>
      <c r="C119" t="s">
        <v>70</v>
      </c>
      <c r="D119">
        <v>2.9</v>
      </c>
      <c r="E119">
        <v>75</v>
      </c>
      <c r="F119" s="27">
        <v>0.58333333333333337</v>
      </c>
      <c r="G119">
        <v>275</v>
      </c>
      <c r="H119">
        <v>49775</v>
      </c>
      <c r="I119">
        <v>54752.5</v>
      </c>
      <c r="J119">
        <v>4977.5</v>
      </c>
      <c r="K119">
        <v>3</v>
      </c>
      <c r="L119">
        <v>2015</v>
      </c>
    </row>
    <row r="120" spans="1:12" x14ac:dyDescent="0.25">
      <c r="A120" t="s">
        <v>6597</v>
      </c>
      <c r="B120">
        <v>41865</v>
      </c>
      <c r="C120" t="s">
        <v>70</v>
      </c>
      <c r="D120">
        <v>1.9</v>
      </c>
      <c r="E120">
        <v>73</v>
      </c>
      <c r="F120" s="27">
        <v>0.33333333333333331</v>
      </c>
      <c r="G120">
        <v>302.5</v>
      </c>
      <c r="H120">
        <v>54752.5</v>
      </c>
      <c r="I120">
        <v>60227.75</v>
      </c>
      <c r="J120">
        <v>5475.25</v>
      </c>
      <c r="K120">
        <v>8</v>
      </c>
      <c r="L120">
        <v>2014</v>
      </c>
    </row>
    <row r="121" spans="1:12" x14ac:dyDescent="0.25">
      <c r="A121" t="s">
        <v>6596</v>
      </c>
      <c r="B121">
        <v>41940</v>
      </c>
      <c r="C121" t="s">
        <v>33</v>
      </c>
      <c r="D121">
        <v>2.5</v>
      </c>
      <c r="E121">
        <v>77</v>
      </c>
      <c r="F121" s="27">
        <v>0.375</v>
      </c>
      <c r="G121">
        <v>375</v>
      </c>
      <c r="H121">
        <v>67875</v>
      </c>
      <c r="I121">
        <v>74662.5</v>
      </c>
      <c r="J121">
        <v>6787.5</v>
      </c>
      <c r="K121">
        <v>10</v>
      </c>
      <c r="L121">
        <v>2014</v>
      </c>
    </row>
    <row r="122" spans="1:12" x14ac:dyDescent="0.25">
      <c r="A122" t="s">
        <v>6592</v>
      </c>
      <c r="B122">
        <v>42035</v>
      </c>
      <c r="C122" t="s">
        <v>27</v>
      </c>
      <c r="D122">
        <v>9.1999999999999993</v>
      </c>
      <c r="E122">
        <v>79</v>
      </c>
      <c r="F122" s="27">
        <v>0.70833333333333337</v>
      </c>
      <c r="G122">
        <v>200</v>
      </c>
      <c r="H122">
        <v>36200</v>
      </c>
      <c r="I122">
        <v>39820</v>
      </c>
      <c r="J122">
        <v>3620</v>
      </c>
      <c r="K122">
        <v>1</v>
      </c>
      <c r="L122">
        <v>2015</v>
      </c>
    </row>
    <row r="123" spans="1:12" x14ac:dyDescent="0.25">
      <c r="A123" t="s">
        <v>6585</v>
      </c>
      <c r="B123">
        <v>42102</v>
      </c>
      <c r="C123" t="s">
        <v>805</v>
      </c>
      <c r="D123">
        <v>1.8</v>
      </c>
      <c r="E123">
        <v>65</v>
      </c>
      <c r="F123" s="27">
        <v>0.58333333333333337</v>
      </c>
      <c r="G123">
        <v>290</v>
      </c>
      <c r="H123">
        <v>52490</v>
      </c>
      <c r="I123">
        <v>57739</v>
      </c>
      <c r="J123">
        <v>5249</v>
      </c>
      <c r="K123">
        <v>4</v>
      </c>
      <c r="L123">
        <v>2015</v>
      </c>
    </row>
    <row r="124" spans="1:12" x14ac:dyDescent="0.25">
      <c r="A124" t="s">
        <v>6574</v>
      </c>
      <c r="B124">
        <v>42366</v>
      </c>
      <c r="C124" t="s">
        <v>23</v>
      </c>
      <c r="D124">
        <v>2.6</v>
      </c>
      <c r="E124">
        <v>73</v>
      </c>
      <c r="F124" s="27">
        <v>0.58333333333333337</v>
      </c>
      <c r="G124">
        <v>300</v>
      </c>
      <c r="H124">
        <v>54300</v>
      </c>
      <c r="I124">
        <v>59730</v>
      </c>
      <c r="J124">
        <v>5430</v>
      </c>
      <c r="K124">
        <v>12</v>
      </c>
      <c r="L124">
        <v>2015</v>
      </c>
    </row>
    <row r="125" spans="1:12" x14ac:dyDescent="0.25">
      <c r="A125" t="s">
        <v>6571</v>
      </c>
      <c r="B125">
        <v>41809</v>
      </c>
      <c r="C125" t="s">
        <v>70</v>
      </c>
      <c r="D125">
        <v>2</v>
      </c>
      <c r="E125">
        <v>89</v>
      </c>
      <c r="F125" s="27">
        <v>0.83333333333333337</v>
      </c>
      <c r="G125">
        <v>302.5</v>
      </c>
      <c r="H125">
        <v>54752.5</v>
      </c>
      <c r="I125">
        <v>60227.75</v>
      </c>
      <c r="J125">
        <v>5475.25</v>
      </c>
      <c r="K125">
        <v>6</v>
      </c>
      <c r="L125">
        <v>2014</v>
      </c>
    </row>
    <row r="126" spans="1:12" x14ac:dyDescent="0.25">
      <c r="A126" t="s">
        <v>6564</v>
      </c>
      <c r="B126">
        <v>42331</v>
      </c>
      <c r="C126" t="s">
        <v>21</v>
      </c>
      <c r="D126">
        <v>6.4</v>
      </c>
      <c r="E126">
        <v>72</v>
      </c>
      <c r="F126" s="27">
        <v>0.39583333333333331</v>
      </c>
      <c r="G126">
        <v>187.5</v>
      </c>
      <c r="H126">
        <v>33937.5</v>
      </c>
      <c r="I126">
        <v>37331.25</v>
      </c>
      <c r="J126">
        <v>3393.75</v>
      </c>
      <c r="K126">
        <v>11</v>
      </c>
      <c r="L126">
        <v>2015</v>
      </c>
    </row>
    <row r="127" spans="1:12" x14ac:dyDescent="0.25">
      <c r="A127" t="s">
        <v>6558</v>
      </c>
      <c r="B127">
        <v>42231</v>
      </c>
      <c r="C127" t="s">
        <v>19</v>
      </c>
      <c r="D127">
        <v>1.5</v>
      </c>
      <c r="E127">
        <v>66</v>
      </c>
      <c r="F127" s="27">
        <v>0.54166666666666663</v>
      </c>
      <c r="G127">
        <v>220</v>
      </c>
      <c r="H127">
        <v>39820</v>
      </c>
      <c r="I127">
        <v>43802</v>
      </c>
      <c r="J127">
        <v>3982</v>
      </c>
      <c r="K127">
        <v>8</v>
      </c>
      <c r="L127">
        <v>2015</v>
      </c>
    </row>
    <row r="128" spans="1:12" x14ac:dyDescent="0.25">
      <c r="A128" t="s">
        <v>6554</v>
      </c>
      <c r="B128">
        <v>41938</v>
      </c>
      <c r="C128" t="s">
        <v>30</v>
      </c>
      <c r="D128">
        <v>1.1000000000000001</v>
      </c>
      <c r="E128">
        <v>77</v>
      </c>
      <c r="F128" s="27">
        <v>0.39583333333333331</v>
      </c>
      <c r="G128">
        <v>250</v>
      </c>
      <c r="H128">
        <v>45250</v>
      </c>
      <c r="I128">
        <v>49775</v>
      </c>
      <c r="J128">
        <v>4525</v>
      </c>
      <c r="K128">
        <v>10</v>
      </c>
      <c r="L128">
        <v>2014</v>
      </c>
    </row>
    <row r="129" spans="1:12" x14ac:dyDescent="0.25">
      <c r="A129" t="s">
        <v>6553</v>
      </c>
      <c r="B129">
        <v>41974</v>
      </c>
      <c r="C129" t="s">
        <v>13</v>
      </c>
      <c r="D129">
        <v>2.9</v>
      </c>
      <c r="E129">
        <v>64</v>
      </c>
      <c r="F129" s="27">
        <v>0.79166666666666663</v>
      </c>
      <c r="G129">
        <v>250</v>
      </c>
      <c r="H129">
        <v>45250</v>
      </c>
      <c r="I129">
        <v>49775</v>
      </c>
      <c r="J129">
        <v>4525</v>
      </c>
      <c r="K129">
        <v>12</v>
      </c>
      <c r="L129">
        <v>2014</v>
      </c>
    </row>
    <row r="130" spans="1:12" x14ac:dyDescent="0.25">
      <c r="A130" t="s">
        <v>6548</v>
      </c>
      <c r="B130">
        <v>41998</v>
      </c>
      <c r="C130" t="s">
        <v>47</v>
      </c>
      <c r="D130">
        <v>2.6</v>
      </c>
      <c r="E130">
        <v>79</v>
      </c>
      <c r="F130" s="27">
        <v>0.29166666666666669</v>
      </c>
      <c r="G130">
        <v>350</v>
      </c>
      <c r="H130">
        <v>63350</v>
      </c>
      <c r="I130">
        <v>69685</v>
      </c>
      <c r="J130">
        <v>6335</v>
      </c>
      <c r="K130">
        <v>12</v>
      </c>
      <c r="L130">
        <v>2014</v>
      </c>
    </row>
    <row r="131" spans="1:12" x14ac:dyDescent="0.25">
      <c r="A131" t="s">
        <v>6544</v>
      </c>
      <c r="B131">
        <v>42331</v>
      </c>
      <c r="C131" t="s">
        <v>40</v>
      </c>
      <c r="D131">
        <v>4.5</v>
      </c>
      <c r="E131">
        <v>87</v>
      </c>
      <c r="F131" s="27">
        <v>0.75</v>
      </c>
      <c r="G131">
        <v>172.5</v>
      </c>
      <c r="H131">
        <v>31222.5</v>
      </c>
      <c r="I131">
        <v>34344.75</v>
      </c>
      <c r="J131">
        <v>3122.25</v>
      </c>
      <c r="K131">
        <v>11</v>
      </c>
      <c r="L131">
        <v>2015</v>
      </c>
    </row>
    <row r="132" spans="1:12" x14ac:dyDescent="0.25">
      <c r="A132" t="s">
        <v>6532</v>
      </c>
      <c r="B132">
        <v>42094</v>
      </c>
      <c r="C132" t="s">
        <v>80</v>
      </c>
      <c r="D132">
        <v>1</v>
      </c>
      <c r="E132">
        <v>90</v>
      </c>
      <c r="F132" s="27">
        <v>0.75</v>
      </c>
      <c r="G132">
        <v>300</v>
      </c>
      <c r="H132">
        <v>54300</v>
      </c>
      <c r="I132">
        <v>59730</v>
      </c>
      <c r="J132">
        <v>5430</v>
      </c>
      <c r="K132">
        <v>3</v>
      </c>
      <c r="L132">
        <v>2015</v>
      </c>
    </row>
    <row r="133" spans="1:12" x14ac:dyDescent="0.25">
      <c r="A133" t="s">
        <v>6502</v>
      </c>
      <c r="B133">
        <v>41994</v>
      </c>
      <c r="C133" t="s">
        <v>19</v>
      </c>
      <c r="D133">
        <v>3.1</v>
      </c>
      <c r="E133">
        <v>65</v>
      </c>
      <c r="F133" s="27">
        <v>0.70833333333333337</v>
      </c>
      <c r="G133">
        <v>200</v>
      </c>
      <c r="H133">
        <v>36200</v>
      </c>
      <c r="I133">
        <v>39820</v>
      </c>
      <c r="J133">
        <v>3620</v>
      </c>
      <c r="K133">
        <v>12</v>
      </c>
      <c r="L133">
        <v>2014</v>
      </c>
    </row>
    <row r="134" spans="1:12" x14ac:dyDescent="0.25">
      <c r="A134" t="s">
        <v>6500</v>
      </c>
      <c r="B134">
        <v>42308</v>
      </c>
      <c r="C134" t="s">
        <v>27</v>
      </c>
      <c r="D134">
        <v>9.5</v>
      </c>
      <c r="E134">
        <v>67</v>
      </c>
      <c r="F134" s="27">
        <v>0.29166666666666669</v>
      </c>
      <c r="G134">
        <v>200</v>
      </c>
      <c r="H134">
        <v>36200</v>
      </c>
      <c r="I134">
        <v>39820</v>
      </c>
      <c r="J134">
        <v>3620</v>
      </c>
      <c r="K134">
        <v>10</v>
      </c>
      <c r="L134">
        <v>2015</v>
      </c>
    </row>
    <row r="135" spans="1:12" x14ac:dyDescent="0.25">
      <c r="A135" t="s">
        <v>6498</v>
      </c>
      <c r="B135">
        <v>42019</v>
      </c>
      <c r="C135" t="s">
        <v>13</v>
      </c>
      <c r="D135">
        <v>2.8</v>
      </c>
      <c r="E135">
        <v>90</v>
      </c>
      <c r="F135" s="27">
        <v>0.70833333333333337</v>
      </c>
      <c r="G135">
        <v>250</v>
      </c>
      <c r="H135">
        <v>45250</v>
      </c>
      <c r="I135">
        <v>49775</v>
      </c>
      <c r="J135">
        <v>4525</v>
      </c>
      <c r="K135">
        <v>1</v>
      </c>
      <c r="L135">
        <v>2015</v>
      </c>
    </row>
    <row r="136" spans="1:12" x14ac:dyDescent="0.25">
      <c r="A136" t="s">
        <v>6478</v>
      </c>
      <c r="B136">
        <v>42160</v>
      </c>
      <c r="C136" t="s">
        <v>47</v>
      </c>
      <c r="D136">
        <v>0.9</v>
      </c>
      <c r="E136">
        <v>71</v>
      </c>
      <c r="F136" s="27">
        <v>0.29166666666666669</v>
      </c>
      <c r="G136">
        <v>275</v>
      </c>
      <c r="H136">
        <v>49775</v>
      </c>
      <c r="I136">
        <v>54752.5</v>
      </c>
      <c r="J136">
        <v>4977.5</v>
      </c>
      <c r="K136">
        <v>6</v>
      </c>
      <c r="L136">
        <v>2015</v>
      </c>
    </row>
    <row r="137" spans="1:12" x14ac:dyDescent="0.25">
      <c r="A137" t="s">
        <v>6471</v>
      </c>
      <c r="B137">
        <v>42051</v>
      </c>
      <c r="C137" t="s">
        <v>33</v>
      </c>
      <c r="D137">
        <v>3</v>
      </c>
      <c r="E137">
        <v>77</v>
      </c>
      <c r="F137" s="27">
        <v>0.375</v>
      </c>
      <c r="G137">
        <v>375</v>
      </c>
      <c r="H137">
        <v>67875</v>
      </c>
      <c r="I137">
        <v>74662.5</v>
      </c>
      <c r="J137">
        <v>6787.5</v>
      </c>
      <c r="K137">
        <v>2</v>
      </c>
      <c r="L137">
        <v>2015</v>
      </c>
    </row>
    <row r="138" spans="1:12" x14ac:dyDescent="0.25">
      <c r="A138" t="s">
        <v>6465</v>
      </c>
      <c r="B138">
        <v>41930</v>
      </c>
      <c r="C138" t="s">
        <v>30</v>
      </c>
      <c r="D138">
        <v>2</v>
      </c>
      <c r="E138">
        <v>67</v>
      </c>
      <c r="F138" s="27">
        <v>0.85416666666666663</v>
      </c>
      <c r="G138">
        <v>250</v>
      </c>
      <c r="H138">
        <v>45250</v>
      </c>
      <c r="I138">
        <v>49775</v>
      </c>
      <c r="J138">
        <v>4525</v>
      </c>
      <c r="K138">
        <v>10</v>
      </c>
      <c r="L138">
        <v>2014</v>
      </c>
    </row>
    <row r="139" spans="1:12" x14ac:dyDescent="0.25">
      <c r="A139" t="s">
        <v>6443</v>
      </c>
      <c r="B139">
        <v>41917</v>
      </c>
      <c r="C139" t="s">
        <v>50</v>
      </c>
      <c r="D139">
        <v>1.2</v>
      </c>
      <c r="E139">
        <v>88</v>
      </c>
      <c r="F139" s="27">
        <v>0.35416666666666669</v>
      </c>
      <c r="G139">
        <v>275</v>
      </c>
      <c r="H139">
        <v>49775</v>
      </c>
      <c r="I139">
        <v>54752.5</v>
      </c>
      <c r="J139">
        <v>4977.5</v>
      </c>
      <c r="K139">
        <v>10</v>
      </c>
      <c r="L139">
        <v>2014</v>
      </c>
    </row>
    <row r="140" spans="1:12" x14ac:dyDescent="0.25">
      <c r="A140" t="s">
        <v>6427</v>
      </c>
      <c r="B140">
        <v>41774</v>
      </c>
      <c r="C140" t="s">
        <v>50</v>
      </c>
      <c r="D140">
        <v>2.5</v>
      </c>
      <c r="E140">
        <v>80</v>
      </c>
      <c r="F140" s="27">
        <v>0.79166666666666663</v>
      </c>
      <c r="G140">
        <v>275</v>
      </c>
      <c r="H140">
        <v>49775</v>
      </c>
      <c r="I140">
        <v>54752.5</v>
      </c>
      <c r="J140">
        <v>4977.5</v>
      </c>
      <c r="K140">
        <v>5</v>
      </c>
      <c r="L140">
        <v>2014</v>
      </c>
    </row>
    <row r="141" spans="1:12" x14ac:dyDescent="0.25">
      <c r="A141" t="s">
        <v>6426</v>
      </c>
      <c r="B141">
        <v>42241</v>
      </c>
      <c r="C141" t="s">
        <v>33</v>
      </c>
      <c r="D141">
        <v>1.5</v>
      </c>
      <c r="E141">
        <v>70</v>
      </c>
      <c r="F141" s="27">
        <v>0.79166666666666663</v>
      </c>
      <c r="G141">
        <v>412.5</v>
      </c>
      <c r="H141">
        <v>74662.5</v>
      </c>
      <c r="I141">
        <v>82128.75</v>
      </c>
      <c r="J141">
        <v>7466.25</v>
      </c>
      <c r="K141">
        <v>8</v>
      </c>
      <c r="L141">
        <v>2015</v>
      </c>
    </row>
    <row r="142" spans="1:12" x14ac:dyDescent="0.25">
      <c r="A142" t="s">
        <v>6416</v>
      </c>
      <c r="B142">
        <v>42170</v>
      </c>
      <c r="C142" t="s">
        <v>13</v>
      </c>
      <c r="D142">
        <v>2.2000000000000002</v>
      </c>
      <c r="E142">
        <v>78</v>
      </c>
      <c r="F142" s="27">
        <v>0.70833333333333337</v>
      </c>
      <c r="G142">
        <v>275</v>
      </c>
      <c r="H142">
        <v>49775</v>
      </c>
      <c r="I142">
        <v>54752.5</v>
      </c>
      <c r="J142">
        <v>4977.5</v>
      </c>
      <c r="K142">
        <v>6</v>
      </c>
      <c r="L142">
        <v>2015</v>
      </c>
    </row>
    <row r="143" spans="1:12" x14ac:dyDescent="0.25">
      <c r="A143" t="s">
        <v>6411</v>
      </c>
      <c r="B143">
        <v>41746</v>
      </c>
      <c r="C143" t="s">
        <v>80</v>
      </c>
      <c r="D143">
        <v>2.1</v>
      </c>
      <c r="E143">
        <v>76</v>
      </c>
      <c r="F143" s="27">
        <v>0.77083333333333337</v>
      </c>
      <c r="G143">
        <v>300</v>
      </c>
      <c r="H143">
        <v>54300</v>
      </c>
      <c r="I143">
        <v>59730</v>
      </c>
      <c r="J143">
        <v>5430</v>
      </c>
      <c r="K143">
        <v>4</v>
      </c>
      <c r="L143">
        <v>2014</v>
      </c>
    </row>
    <row r="144" spans="1:12" x14ac:dyDescent="0.25">
      <c r="A144" t="s">
        <v>6402</v>
      </c>
      <c r="B144">
        <v>41650</v>
      </c>
      <c r="C144" t="s">
        <v>70</v>
      </c>
      <c r="D144">
        <v>1.1000000000000001</v>
      </c>
      <c r="E144">
        <v>67</v>
      </c>
      <c r="F144" s="27">
        <v>0.83333333333333337</v>
      </c>
      <c r="G144">
        <v>275</v>
      </c>
      <c r="H144">
        <v>49775</v>
      </c>
      <c r="I144">
        <v>54752.5</v>
      </c>
      <c r="J144">
        <v>4977.5</v>
      </c>
      <c r="K144">
        <v>1</v>
      </c>
      <c r="L144">
        <v>2014</v>
      </c>
    </row>
    <row r="145" spans="1:12" x14ac:dyDescent="0.25">
      <c r="A145" t="s">
        <v>6383</v>
      </c>
      <c r="B145">
        <v>42045</v>
      </c>
      <c r="C145" t="s">
        <v>70</v>
      </c>
      <c r="D145">
        <v>1.9</v>
      </c>
      <c r="E145">
        <v>64</v>
      </c>
      <c r="F145" s="27">
        <v>0.85416666666666663</v>
      </c>
      <c r="G145">
        <v>275</v>
      </c>
      <c r="H145">
        <v>49775</v>
      </c>
      <c r="I145">
        <v>54752.5</v>
      </c>
      <c r="J145">
        <v>4977.5</v>
      </c>
      <c r="K145">
        <v>2</v>
      </c>
      <c r="L145">
        <v>2015</v>
      </c>
    </row>
    <row r="146" spans="1:12" x14ac:dyDescent="0.25">
      <c r="A146" t="s">
        <v>6360</v>
      </c>
      <c r="B146">
        <v>42067</v>
      </c>
      <c r="C146" t="s">
        <v>15</v>
      </c>
      <c r="D146">
        <v>2.7</v>
      </c>
      <c r="E146">
        <v>74</v>
      </c>
      <c r="F146" s="27">
        <v>0.75</v>
      </c>
      <c r="G146">
        <v>225</v>
      </c>
      <c r="H146">
        <v>40725</v>
      </c>
      <c r="I146">
        <v>44797.5</v>
      </c>
      <c r="J146">
        <v>4072.5</v>
      </c>
      <c r="K146">
        <v>3</v>
      </c>
      <c r="L146">
        <v>2015</v>
      </c>
    </row>
    <row r="147" spans="1:12" x14ac:dyDescent="0.25">
      <c r="A147" t="s">
        <v>6348</v>
      </c>
      <c r="B147">
        <v>41697</v>
      </c>
      <c r="C147" t="s">
        <v>19</v>
      </c>
      <c r="D147">
        <v>2.9</v>
      </c>
      <c r="E147">
        <v>68</v>
      </c>
      <c r="F147" s="27">
        <v>0.29166666666666669</v>
      </c>
      <c r="G147">
        <v>200</v>
      </c>
      <c r="H147">
        <v>36200</v>
      </c>
      <c r="I147">
        <v>39820</v>
      </c>
      <c r="J147">
        <v>3620</v>
      </c>
      <c r="K147">
        <v>2</v>
      </c>
      <c r="L147">
        <v>2014</v>
      </c>
    </row>
    <row r="148" spans="1:12" x14ac:dyDescent="0.25">
      <c r="A148" t="s">
        <v>6337</v>
      </c>
      <c r="B148">
        <v>41896</v>
      </c>
      <c r="C148" t="s">
        <v>21</v>
      </c>
      <c r="D148">
        <v>3.1</v>
      </c>
      <c r="E148">
        <v>90</v>
      </c>
      <c r="F148" s="27">
        <v>0.375</v>
      </c>
      <c r="G148">
        <v>125</v>
      </c>
      <c r="H148">
        <v>22625</v>
      </c>
      <c r="I148">
        <v>24887.5</v>
      </c>
      <c r="J148">
        <v>2262.5</v>
      </c>
      <c r="K148">
        <v>9</v>
      </c>
      <c r="L148">
        <v>2014</v>
      </c>
    </row>
    <row r="149" spans="1:12" x14ac:dyDescent="0.25">
      <c r="A149" t="s">
        <v>6335</v>
      </c>
      <c r="B149">
        <v>41778</v>
      </c>
      <c r="C149" t="s">
        <v>25</v>
      </c>
      <c r="D149">
        <v>3.2</v>
      </c>
      <c r="E149">
        <v>83</v>
      </c>
      <c r="F149" s="27">
        <v>0.60416666666666663</v>
      </c>
      <c r="G149">
        <v>200</v>
      </c>
      <c r="H149">
        <v>36200</v>
      </c>
      <c r="I149">
        <v>39820</v>
      </c>
      <c r="J149">
        <v>3620</v>
      </c>
      <c r="K149">
        <v>5</v>
      </c>
      <c r="L149">
        <v>2014</v>
      </c>
    </row>
    <row r="150" spans="1:12" x14ac:dyDescent="0.25">
      <c r="A150" t="s">
        <v>6326</v>
      </c>
      <c r="B150">
        <v>42224</v>
      </c>
      <c r="C150" t="s">
        <v>25</v>
      </c>
      <c r="D150">
        <v>2.4</v>
      </c>
      <c r="E150">
        <v>88</v>
      </c>
      <c r="F150" s="27">
        <v>0.33333333333333331</v>
      </c>
      <c r="G150">
        <v>220</v>
      </c>
      <c r="H150">
        <v>39820</v>
      </c>
      <c r="I150">
        <v>43802</v>
      </c>
      <c r="J150">
        <v>3982</v>
      </c>
      <c r="K150">
        <v>8</v>
      </c>
      <c r="L150">
        <v>2015</v>
      </c>
    </row>
    <row r="151" spans="1:12" x14ac:dyDescent="0.25">
      <c r="A151" t="s">
        <v>6322</v>
      </c>
      <c r="B151">
        <v>41945</v>
      </c>
      <c r="C151" t="s">
        <v>98</v>
      </c>
      <c r="D151">
        <v>1.7</v>
      </c>
      <c r="E151">
        <v>83</v>
      </c>
      <c r="F151" s="27">
        <v>0.33333333333333331</v>
      </c>
      <c r="G151">
        <v>275</v>
      </c>
      <c r="H151">
        <v>49775</v>
      </c>
      <c r="I151">
        <v>54752.5</v>
      </c>
      <c r="J151">
        <v>4977.5</v>
      </c>
      <c r="K151">
        <v>11</v>
      </c>
      <c r="L151">
        <v>2014</v>
      </c>
    </row>
    <row r="152" spans="1:12" x14ac:dyDescent="0.25">
      <c r="A152" t="s">
        <v>6316</v>
      </c>
      <c r="B152">
        <v>41722</v>
      </c>
      <c r="C152" t="s">
        <v>17</v>
      </c>
      <c r="D152">
        <v>2.8</v>
      </c>
      <c r="E152">
        <v>82</v>
      </c>
      <c r="F152" s="27">
        <v>0.83333333333333337</v>
      </c>
      <c r="G152">
        <v>350</v>
      </c>
      <c r="H152">
        <v>63350</v>
      </c>
      <c r="I152">
        <v>69685</v>
      </c>
      <c r="J152">
        <v>6335</v>
      </c>
      <c r="K152">
        <v>3</v>
      </c>
      <c r="L152">
        <v>2014</v>
      </c>
    </row>
    <row r="153" spans="1:12" x14ac:dyDescent="0.25">
      <c r="A153" t="s">
        <v>6307</v>
      </c>
      <c r="B153">
        <v>41923</v>
      </c>
      <c r="C153" t="s">
        <v>13</v>
      </c>
      <c r="D153">
        <v>1.6</v>
      </c>
      <c r="E153">
        <v>67</v>
      </c>
      <c r="F153" s="27">
        <v>0.375</v>
      </c>
      <c r="G153">
        <v>250</v>
      </c>
      <c r="H153">
        <v>45250</v>
      </c>
      <c r="I153">
        <v>49775</v>
      </c>
      <c r="J153">
        <v>4525</v>
      </c>
      <c r="K153">
        <v>10</v>
      </c>
      <c r="L153">
        <v>2014</v>
      </c>
    </row>
    <row r="154" spans="1:12" x14ac:dyDescent="0.25">
      <c r="A154" t="s">
        <v>6304</v>
      </c>
      <c r="B154">
        <v>41719</v>
      </c>
      <c r="C154" t="s">
        <v>13</v>
      </c>
      <c r="D154">
        <v>2.9</v>
      </c>
      <c r="E154">
        <v>86</v>
      </c>
      <c r="F154" s="27">
        <v>0.33333333333333331</v>
      </c>
      <c r="G154">
        <v>250</v>
      </c>
      <c r="H154">
        <v>45250</v>
      </c>
      <c r="I154">
        <v>49775</v>
      </c>
      <c r="J154">
        <v>4525</v>
      </c>
      <c r="K154">
        <v>3</v>
      </c>
      <c r="L154">
        <v>2014</v>
      </c>
    </row>
    <row r="155" spans="1:12" x14ac:dyDescent="0.25">
      <c r="A155" t="s">
        <v>6300</v>
      </c>
      <c r="B155">
        <v>42167</v>
      </c>
      <c r="C155" t="s">
        <v>17</v>
      </c>
      <c r="D155">
        <v>4.7</v>
      </c>
      <c r="E155">
        <v>88</v>
      </c>
      <c r="F155" s="27">
        <v>0.625</v>
      </c>
      <c r="G155">
        <v>385</v>
      </c>
      <c r="H155">
        <v>69685</v>
      </c>
      <c r="I155">
        <v>76653.5</v>
      </c>
      <c r="J155">
        <v>6968.5</v>
      </c>
      <c r="K155">
        <v>6</v>
      </c>
      <c r="L155">
        <v>2015</v>
      </c>
    </row>
    <row r="156" spans="1:12" x14ac:dyDescent="0.25">
      <c r="A156" t="s">
        <v>6289</v>
      </c>
      <c r="B156">
        <v>41967</v>
      </c>
      <c r="C156" t="s">
        <v>86</v>
      </c>
      <c r="D156">
        <v>5.7</v>
      </c>
      <c r="E156">
        <v>77</v>
      </c>
      <c r="F156" s="27">
        <v>0.35416666666666669</v>
      </c>
      <c r="G156">
        <v>172.5</v>
      </c>
      <c r="H156">
        <v>31222.5</v>
      </c>
      <c r="I156">
        <v>34344.75</v>
      </c>
      <c r="J156">
        <v>3122.25</v>
      </c>
      <c r="K156">
        <v>11</v>
      </c>
      <c r="L156">
        <v>2014</v>
      </c>
    </row>
    <row r="157" spans="1:12" x14ac:dyDescent="0.25">
      <c r="A157" t="s">
        <v>6286</v>
      </c>
      <c r="B157">
        <v>42180</v>
      </c>
      <c r="C157" t="s">
        <v>23</v>
      </c>
      <c r="D157">
        <v>2</v>
      </c>
      <c r="E157">
        <v>74</v>
      </c>
      <c r="F157" s="27">
        <v>0.70833333333333337</v>
      </c>
      <c r="G157">
        <v>330</v>
      </c>
      <c r="H157">
        <v>59730</v>
      </c>
      <c r="I157">
        <v>65703</v>
      </c>
      <c r="J157">
        <v>5973</v>
      </c>
      <c r="K157">
        <v>6</v>
      </c>
      <c r="L157">
        <v>2015</v>
      </c>
    </row>
    <row r="158" spans="1:12" x14ac:dyDescent="0.25">
      <c r="A158" t="s">
        <v>6277</v>
      </c>
      <c r="B158">
        <v>41663</v>
      </c>
      <c r="C158" t="s">
        <v>23</v>
      </c>
      <c r="D158">
        <v>1.7</v>
      </c>
      <c r="E158">
        <v>79</v>
      </c>
      <c r="F158" s="27">
        <v>0.72916666666666663</v>
      </c>
      <c r="G158">
        <v>300</v>
      </c>
      <c r="H158">
        <v>54300</v>
      </c>
      <c r="I158">
        <v>59730</v>
      </c>
      <c r="J158">
        <v>5430</v>
      </c>
      <c r="K158">
        <v>1</v>
      </c>
      <c r="L158">
        <v>2014</v>
      </c>
    </row>
    <row r="159" spans="1:12" x14ac:dyDescent="0.25">
      <c r="A159" t="s">
        <v>6270</v>
      </c>
      <c r="B159">
        <v>42334</v>
      </c>
      <c r="C159" t="s">
        <v>33</v>
      </c>
      <c r="D159">
        <v>7.5</v>
      </c>
      <c r="E159">
        <v>65</v>
      </c>
      <c r="F159" s="27">
        <v>0.8125</v>
      </c>
      <c r="G159">
        <v>562.5</v>
      </c>
      <c r="H159">
        <v>101812.5</v>
      </c>
      <c r="I159">
        <v>111993.75</v>
      </c>
      <c r="J159">
        <v>10181.25</v>
      </c>
      <c r="K159">
        <v>11</v>
      </c>
      <c r="L159">
        <v>2015</v>
      </c>
    </row>
    <row r="160" spans="1:12" x14ac:dyDescent="0.25">
      <c r="A160" t="s">
        <v>6269</v>
      </c>
      <c r="B160">
        <v>42308</v>
      </c>
      <c r="C160" t="s">
        <v>21</v>
      </c>
      <c r="D160">
        <v>2.6</v>
      </c>
      <c r="E160">
        <v>87</v>
      </c>
      <c r="F160" s="27">
        <v>0.75</v>
      </c>
      <c r="G160">
        <v>125</v>
      </c>
      <c r="H160">
        <v>22625</v>
      </c>
      <c r="I160">
        <v>24887.5</v>
      </c>
      <c r="J160">
        <v>2262.5</v>
      </c>
      <c r="K160">
        <v>10</v>
      </c>
      <c r="L160">
        <v>2015</v>
      </c>
    </row>
    <row r="161" spans="1:12" x14ac:dyDescent="0.25">
      <c r="A161" t="s">
        <v>6268</v>
      </c>
      <c r="B161">
        <v>42105</v>
      </c>
      <c r="C161" t="s">
        <v>98</v>
      </c>
      <c r="D161">
        <v>0.8</v>
      </c>
      <c r="E161">
        <v>72</v>
      </c>
      <c r="F161" s="27">
        <v>0.83333333333333337</v>
      </c>
      <c r="G161">
        <v>275</v>
      </c>
      <c r="H161">
        <v>49775</v>
      </c>
      <c r="I161">
        <v>54752.5</v>
      </c>
      <c r="J161">
        <v>4977.5</v>
      </c>
      <c r="K161">
        <v>4</v>
      </c>
      <c r="L161">
        <v>2015</v>
      </c>
    </row>
    <row r="162" spans="1:12" x14ac:dyDescent="0.25">
      <c r="A162" t="s">
        <v>6255</v>
      </c>
      <c r="B162">
        <v>42336</v>
      </c>
      <c r="C162" t="s">
        <v>80</v>
      </c>
      <c r="D162">
        <v>4.4000000000000004</v>
      </c>
      <c r="E162">
        <v>85</v>
      </c>
      <c r="F162" s="27">
        <v>0.83333333333333337</v>
      </c>
      <c r="G162">
        <v>450</v>
      </c>
      <c r="H162">
        <v>81450</v>
      </c>
      <c r="I162">
        <v>89595</v>
      </c>
      <c r="J162">
        <v>8145</v>
      </c>
      <c r="K162">
        <v>11</v>
      </c>
      <c r="L162">
        <v>2015</v>
      </c>
    </row>
    <row r="163" spans="1:12" x14ac:dyDescent="0.25">
      <c r="A163" t="s">
        <v>6252</v>
      </c>
      <c r="B163">
        <v>41711</v>
      </c>
      <c r="C163" t="s">
        <v>23</v>
      </c>
      <c r="D163">
        <v>1.6</v>
      </c>
      <c r="E163">
        <v>88</v>
      </c>
      <c r="F163" s="27">
        <v>0.35416666666666669</v>
      </c>
      <c r="G163">
        <v>300</v>
      </c>
      <c r="H163">
        <v>54300</v>
      </c>
      <c r="I163">
        <v>59730</v>
      </c>
      <c r="J163">
        <v>5430</v>
      </c>
      <c r="K163">
        <v>3</v>
      </c>
      <c r="L163">
        <v>2014</v>
      </c>
    </row>
    <row r="164" spans="1:12" x14ac:dyDescent="0.25">
      <c r="A164" t="s">
        <v>6249</v>
      </c>
      <c r="B164">
        <v>41728</v>
      </c>
      <c r="C164" t="s">
        <v>80</v>
      </c>
      <c r="D164">
        <v>1.4</v>
      </c>
      <c r="E164">
        <v>70</v>
      </c>
      <c r="F164" s="27">
        <v>0.6875</v>
      </c>
      <c r="G164">
        <v>300</v>
      </c>
      <c r="H164">
        <v>54300</v>
      </c>
      <c r="I164">
        <v>59730</v>
      </c>
      <c r="J164">
        <v>5430</v>
      </c>
      <c r="K164">
        <v>3</v>
      </c>
      <c r="L164">
        <v>2014</v>
      </c>
    </row>
    <row r="165" spans="1:12" x14ac:dyDescent="0.25">
      <c r="A165" t="s">
        <v>6245</v>
      </c>
      <c r="B165">
        <v>41702</v>
      </c>
      <c r="C165" t="s">
        <v>40</v>
      </c>
      <c r="D165">
        <v>0.9</v>
      </c>
      <c r="E165">
        <v>81</v>
      </c>
      <c r="F165" s="27">
        <v>0.29166666666666669</v>
      </c>
      <c r="G165">
        <v>115</v>
      </c>
      <c r="H165">
        <v>20815</v>
      </c>
      <c r="I165">
        <v>22896.5</v>
      </c>
      <c r="J165">
        <v>2081.5</v>
      </c>
      <c r="K165">
        <v>3</v>
      </c>
      <c r="L165">
        <v>2014</v>
      </c>
    </row>
    <row r="166" spans="1:12" x14ac:dyDescent="0.25">
      <c r="A166" t="s">
        <v>6238</v>
      </c>
      <c r="B166">
        <v>42104</v>
      </c>
      <c r="C166" t="s">
        <v>19</v>
      </c>
      <c r="D166">
        <v>1.7</v>
      </c>
      <c r="E166">
        <v>71</v>
      </c>
      <c r="F166" s="27">
        <v>0.41666666666666669</v>
      </c>
      <c r="G166">
        <v>200</v>
      </c>
      <c r="H166">
        <v>36200</v>
      </c>
      <c r="I166">
        <v>39820</v>
      </c>
      <c r="J166">
        <v>3620</v>
      </c>
      <c r="K166">
        <v>4</v>
      </c>
      <c r="L166">
        <v>2015</v>
      </c>
    </row>
    <row r="167" spans="1:12" x14ac:dyDescent="0.25">
      <c r="A167" t="s">
        <v>6234</v>
      </c>
      <c r="B167">
        <v>41828</v>
      </c>
      <c r="C167" t="s">
        <v>19</v>
      </c>
      <c r="D167">
        <v>0.8</v>
      </c>
      <c r="E167">
        <v>80</v>
      </c>
      <c r="F167" s="27">
        <v>0.79166666666666663</v>
      </c>
      <c r="G167">
        <v>220</v>
      </c>
      <c r="H167">
        <v>39820</v>
      </c>
      <c r="I167">
        <v>43802</v>
      </c>
      <c r="J167">
        <v>3982</v>
      </c>
      <c r="K167">
        <v>7</v>
      </c>
      <c r="L167">
        <v>2014</v>
      </c>
    </row>
    <row r="168" spans="1:12" x14ac:dyDescent="0.25">
      <c r="A168" t="s">
        <v>6227</v>
      </c>
      <c r="B168">
        <v>42025</v>
      </c>
      <c r="C168" t="s">
        <v>23</v>
      </c>
      <c r="D168">
        <v>2.9</v>
      </c>
      <c r="E168">
        <v>72</v>
      </c>
      <c r="F168" s="27">
        <v>0.52083333333333337</v>
      </c>
      <c r="G168">
        <v>300</v>
      </c>
      <c r="H168">
        <v>54300</v>
      </c>
      <c r="I168">
        <v>59730</v>
      </c>
      <c r="J168">
        <v>5430</v>
      </c>
      <c r="K168">
        <v>1</v>
      </c>
      <c r="L168">
        <v>2015</v>
      </c>
    </row>
    <row r="169" spans="1:12" x14ac:dyDescent="0.25">
      <c r="A169" t="s">
        <v>6220</v>
      </c>
      <c r="B169">
        <v>42359</v>
      </c>
      <c r="C169" t="s">
        <v>27</v>
      </c>
      <c r="D169">
        <v>14.7</v>
      </c>
      <c r="E169">
        <v>90</v>
      </c>
      <c r="F169" s="27">
        <v>0.29166666666666669</v>
      </c>
      <c r="G169">
        <v>280</v>
      </c>
      <c r="H169">
        <v>50680</v>
      </c>
      <c r="I169">
        <v>55748</v>
      </c>
      <c r="J169">
        <v>5068</v>
      </c>
      <c r="K169">
        <v>12</v>
      </c>
      <c r="L169">
        <v>2015</v>
      </c>
    </row>
    <row r="170" spans="1:12" x14ac:dyDescent="0.25">
      <c r="A170" t="s">
        <v>6217</v>
      </c>
      <c r="B170">
        <v>41960</v>
      </c>
      <c r="C170" t="s">
        <v>25</v>
      </c>
      <c r="D170">
        <v>1.6</v>
      </c>
      <c r="E170">
        <v>75</v>
      </c>
      <c r="F170" s="27">
        <v>0.29166666666666669</v>
      </c>
      <c r="G170">
        <v>200</v>
      </c>
      <c r="H170">
        <v>36200</v>
      </c>
      <c r="I170">
        <v>39820</v>
      </c>
      <c r="J170">
        <v>3620</v>
      </c>
      <c r="K170">
        <v>11</v>
      </c>
      <c r="L170">
        <v>2014</v>
      </c>
    </row>
    <row r="171" spans="1:12" x14ac:dyDescent="0.25">
      <c r="A171" t="s">
        <v>6206</v>
      </c>
      <c r="B171">
        <v>42093</v>
      </c>
      <c r="C171" t="s">
        <v>40</v>
      </c>
      <c r="D171">
        <v>1.3</v>
      </c>
      <c r="E171">
        <v>88</v>
      </c>
      <c r="F171" s="27">
        <v>0.33333333333333331</v>
      </c>
      <c r="G171">
        <v>115</v>
      </c>
      <c r="H171">
        <v>20815</v>
      </c>
      <c r="I171">
        <v>22896.5</v>
      </c>
      <c r="J171">
        <v>2081.5</v>
      </c>
      <c r="K171">
        <v>3</v>
      </c>
      <c r="L171">
        <v>2015</v>
      </c>
    </row>
    <row r="172" spans="1:12" x14ac:dyDescent="0.25">
      <c r="A172" t="s">
        <v>6201</v>
      </c>
      <c r="B172">
        <v>41654</v>
      </c>
      <c r="C172" t="s">
        <v>53</v>
      </c>
      <c r="D172">
        <v>0.8</v>
      </c>
      <c r="E172">
        <v>81</v>
      </c>
      <c r="F172" s="27">
        <v>0.77083333333333337</v>
      </c>
      <c r="G172">
        <v>300</v>
      </c>
      <c r="H172">
        <v>54300</v>
      </c>
      <c r="I172">
        <v>59730</v>
      </c>
      <c r="J172">
        <v>5430</v>
      </c>
      <c r="K172">
        <v>1</v>
      </c>
      <c r="L172">
        <v>2014</v>
      </c>
    </row>
    <row r="173" spans="1:12" x14ac:dyDescent="0.25">
      <c r="A173" t="s">
        <v>6188</v>
      </c>
      <c r="B173">
        <v>41909</v>
      </c>
      <c r="C173" t="s">
        <v>17</v>
      </c>
      <c r="D173">
        <v>4</v>
      </c>
      <c r="E173">
        <v>65</v>
      </c>
      <c r="F173" s="27">
        <v>0.79166666666666663</v>
      </c>
      <c r="G173">
        <v>350</v>
      </c>
      <c r="H173">
        <v>63350</v>
      </c>
      <c r="I173">
        <v>69685</v>
      </c>
      <c r="J173">
        <v>6335</v>
      </c>
      <c r="K173">
        <v>9</v>
      </c>
      <c r="L173">
        <v>2014</v>
      </c>
    </row>
    <row r="174" spans="1:12" x14ac:dyDescent="0.25">
      <c r="A174" t="s">
        <v>6185</v>
      </c>
      <c r="B174">
        <v>41977</v>
      </c>
      <c r="C174" t="s">
        <v>23</v>
      </c>
      <c r="D174">
        <v>1.2</v>
      </c>
      <c r="E174">
        <v>91</v>
      </c>
      <c r="F174" s="27">
        <v>0.70833333333333337</v>
      </c>
      <c r="G174">
        <v>300</v>
      </c>
      <c r="H174">
        <v>55500</v>
      </c>
      <c r="I174">
        <v>61050</v>
      </c>
      <c r="J174">
        <v>5550</v>
      </c>
      <c r="K174">
        <v>12</v>
      </c>
      <c r="L174">
        <v>2014</v>
      </c>
    </row>
    <row r="175" spans="1:12" x14ac:dyDescent="0.25">
      <c r="A175" t="s">
        <v>6180</v>
      </c>
      <c r="B175">
        <v>42001</v>
      </c>
      <c r="C175" t="s">
        <v>17</v>
      </c>
      <c r="D175">
        <v>8.1999999999999993</v>
      </c>
      <c r="E175">
        <v>75</v>
      </c>
      <c r="F175" s="27">
        <v>0.79166666666666663</v>
      </c>
      <c r="G175">
        <v>490</v>
      </c>
      <c r="H175">
        <v>88690</v>
      </c>
      <c r="I175">
        <v>97559</v>
      </c>
      <c r="J175">
        <v>8869</v>
      </c>
      <c r="K175">
        <v>12</v>
      </c>
      <c r="L175">
        <v>2014</v>
      </c>
    </row>
    <row r="176" spans="1:12" x14ac:dyDescent="0.25">
      <c r="A176" t="s">
        <v>6179</v>
      </c>
      <c r="B176">
        <v>42192</v>
      </c>
      <c r="C176" t="s">
        <v>98</v>
      </c>
      <c r="D176">
        <v>1.6</v>
      </c>
      <c r="E176">
        <v>72</v>
      </c>
      <c r="F176" s="27">
        <v>0.58333333333333337</v>
      </c>
      <c r="G176">
        <v>302.5</v>
      </c>
      <c r="H176">
        <v>54752.5</v>
      </c>
      <c r="I176">
        <v>60227.75</v>
      </c>
      <c r="J176">
        <v>5475.25</v>
      </c>
      <c r="K176">
        <v>7</v>
      </c>
      <c r="L176">
        <v>2015</v>
      </c>
    </row>
    <row r="177" spans="1:12" x14ac:dyDescent="0.25">
      <c r="A177" t="s">
        <v>6163</v>
      </c>
      <c r="B177">
        <v>42365</v>
      </c>
      <c r="C177" t="s">
        <v>37</v>
      </c>
      <c r="D177">
        <v>4</v>
      </c>
      <c r="E177">
        <v>66</v>
      </c>
      <c r="F177" s="27">
        <v>0.70833333333333337</v>
      </c>
      <c r="G177">
        <v>490</v>
      </c>
      <c r="H177">
        <v>88690</v>
      </c>
      <c r="I177">
        <v>97559</v>
      </c>
      <c r="J177">
        <v>8869</v>
      </c>
      <c r="K177">
        <v>12</v>
      </c>
      <c r="L177">
        <v>2015</v>
      </c>
    </row>
    <row r="178" spans="1:12" x14ac:dyDescent="0.25">
      <c r="A178" t="s">
        <v>6141</v>
      </c>
      <c r="B178">
        <v>41822</v>
      </c>
      <c r="C178" t="s">
        <v>25</v>
      </c>
      <c r="D178">
        <v>0.3</v>
      </c>
      <c r="E178">
        <v>90</v>
      </c>
      <c r="F178" s="27">
        <v>0.45833333333333331</v>
      </c>
      <c r="G178">
        <v>220</v>
      </c>
      <c r="H178">
        <v>39820</v>
      </c>
      <c r="I178">
        <v>43802</v>
      </c>
      <c r="J178">
        <v>3982</v>
      </c>
      <c r="K178">
        <v>7</v>
      </c>
      <c r="L178">
        <v>2014</v>
      </c>
    </row>
    <row r="179" spans="1:12" x14ac:dyDescent="0.25">
      <c r="A179" t="s">
        <v>6133</v>
      </c>
      <c r="B179">
        <v>41878</v>
      </c>
      <c r="C179" t="s">
        <v>27</v>
      </c>
      <c r="D179">
        <v>7.5</v>
      </c>
      <c r="E179">
        <v>71</v>
      </c>
      <c r="F179" s="27">
        <v>0.8125</v>
      </c>
      <c r="G179">
        <v>220</v>
      </c>
      <c r="H179">
        <v>39820</v>
      </c>
      <c r="I179">
        <v>43802</v>
      </c>
      <c r="J179">
        <v>3982</v>
      </c>
      <c r="K179">
        <v>8</v>
      </c>
      <c r="L179">
        <v>2014</v>
      </c>
    </row>
    <row r="180" spans="1:12" x14ac:dyDescent="0.25">
      <c r="A180" t="s">
        <v>6125</v>
      </c>
      <c r="B180">
        <v>41648</v>
      </c>
      <c r="C180" t="s">
        <v>25</v>
      </c>
      <c r="D180">
        <v>2.1</v>
      </c>
      <c r="E180">
        <v>74</v>
      </c>
      <c r="F180" s="27">
        <v>0.33333333333333331</v>
      </c>
      <c r="G180">
        <v>200</v>
      </c>
      <c r="H180">
        <v>36200</v>
      </c>
      <c r="I180">
        <v>39820</v>
      </c>
      <c r="J180">
        <v>3620</v>
      </c>
      <c r="K180">
        <v>1</v>
      </c>
      <c r="L180">
        <v>2014</v>
      </c>
    </row>
    <row r="181" spans="1:12" x14ac:dyDescent="0.25">
      <c r="A181" t="s">
        <v>6120</v>
      </c>
      <c r="B181">
        <v>42224</v>
      </c>
      <c r="C181" t="s">
        <v>30</v>
      </c>
      <c r="D181">
        <v>1.9</v>
      </c>
      <c r="E181">
        <v>73</v>
      </c>
      <c r="F181" s="27">
        <v>0.64583333333333337</v>
      </c>
      <c r="G181">
        <v>275</v>
      </c>
      <c r="H181">
        <v>49775</v>
      </c>
      <c r="I181">
        <v>54752.5</v>
      </c>
      <c r="J181">
        <v>4977.5</v>
      </c>
      <c r="K181">
        <v>8</v>
      </c>
      <c r="L181">
        <v>2015</v>
      </c>
    </row>
    <row r="182" spans="1:12" x14ac:dyDescent="0.25">
      <c r="A182" t="s">
        <v>6086</v>
      </c>
      <c r="B182">
        <v>42129</v>
      </c>
      <c r="C182" t="s">
        <v>17</v>
      </c>
      <c r="D182">
        <v>3.9</v>
      </c>
      <c r="E182">
        <v>66</v>
      </c>
      <c r="F182" s="27">
        <v>0.70833333333333337</v>
      </c>
      <c r="G182">
        <v>350</v>
      </c>
      <c r="H182">
        <v>63350</v>
      </c>
      <c r="I182">
        <v>69685</v>
      </c>
      <c r="J182">
        <v>6335</v>
      </c>
      <c r="K182">
        <v>5</v>
      </c>
      <c r="L182">
        <v>2015</v>
      </c>
    </row>
    <row r="183" spans="1:12" x14ac:dyDescent="0.25">
      <c r="A183" t="s">
        <v>6083</v>
      </c>
      <c r="B183">
        <v>42151</v>
      </c>
      <c r="C183" t="s">
        <v>17</v>
      </c>
      <c r="D183">
        <v>3.4</v>
      </c>
      <c r="E183">
        <v>68</v>
      </c>
      <c r="F183" s="27">
        <v>0.75</v>
      </c>
      <c r="G183">
        <v>350</v>
      </c>
      <c r="H183">
        <v>63350</v>
      </c>
      <c r="I183">
        <v>69685</v>
      </c>
      <c r="J183">
        <v>6335</v>
      </c>
      <c r="K183">
        <v>5</v>
      </c>
      <c r="L183">
        <v>2015</v>
      </c>
    </row>
    <row r="184" spans="1:12" x14ac:dyDescent="0.25">
      <c r="A184" t="s">
        <v>6080</v>
      </c>
      <c r="B184">
        <v>42254</v>
      </c>
      <c r="C184" t="s">
        <v>15</v>
      </c>
      <c r="D184">
        <v>2.2000000000000002</v>
      </c>
      <c r="E184">
        <v>86</v>
      </c>
      <c r="F184" s="27">
        <v>0.33333333333333331</v>
      </c>
      <c r="G184">
        <v>225</v>
      </c>
      <c r="H184">
        <v>40725</v>
      </c>
      <c r="I184">
        <v>44797.5</v>
      </c>
      <c r="J184">
        <v>4072.5</v>
      </c>
      <c r="K184">
        <v>9</v>
      </c>
      <c r="L184">
        <v>2015</v>
      </c>
    </row>
    <row r="185" spans="1:12" x14ac:dyDescent="0.25">
      <c r="A185" t="s">
        <v>6075</v>
      </c>
      <c r="B185">
        <v>41892</v>
      </c>
      <c r="C185" t="s">
        <v>13</v>
      </c>
      <c r="D185">
        <v>1</v>
      </c>
      <c r="E185">
        <v>71</v>
      </c>
      <c r="F185" s="27">
        <v>0.54166666666666663</v>
      </c>
      <c r="G185">
        <v>250</v>
      </c>
      <c r="H185">
        <v>45250</v>
      </c>
      <c r="I185">
        <v>49775</v>
      </c>
      <c r="J185">
        <v>4525</v>
      </c>
      <c r="K185">
        <v>9</v>
      </c>
      <c r="L185">
        <v>2014</v>
      </c>
    </row>
    <row r="186" spans="1:12" x14ac:dyDescent="0.25">
      <c r="A186" t="s">
        <v>6051</v>
      </c>
      <c r="B186">
        <v>41744</v>
      </c>
      <c r="C186" t="s">
        <v>70</v>
      </c>
      <c r="D186">
        <v>0.8</v>
      </c>
      <c r="E186">
        <v>71</v>
      </c>
      <c r="F186" s="27">
        <v>0.79166666666666663</v>
      </c>
      <c r="G186">
        <v>275</v>
      </c>
      <c r="H186">
        <v>49775</v>
      </c>
      <c r="I186">
        <v>54752.5</v>
      </c>
      <c r="J186">
        <v>4977.5</v>
      </c>
      <c r="K186">
        <v>4</v>
      </c>
      <c r="L186">
        <v>2014</v>
      </c>
    </row>
    <row r="187" spans="1:12" x14ac:dyDescent="0.25">
      <c r="A187" t="s">
        <v>6041</v>
      </c>
      <c r="B187">
        <v>42329</v>
      </c>
      <c r="C187" t="s">
        <v>27</v>
      </c>
      <c r="D187">
        <v>7.1</v>
      </c>
      <c r="E187">
        <v>66</v>
      </c>
      <c r="F187" s="27">
        <v>0.83333333333333337</v>
      </c>
      <c r="G187">
        <v>200</v>
      </c>
      <c r="H187">
        <v>36200</v>
      </c>
      <c r="I187">
        <v>39820</v>
      </c>
      <c r="J187">
        <v>3620</v>
      </c>
      <c r="K187">
        <v>11</v>
      </c>
      <c r="L187">
        <v>2015</v>
      </c>
    </row>
    <row r="188" spans="1:12" x14ac:dyDescent="0.25">
      <c r="A188" t="s">
        <v>6035</v>
      </c>
      <c r="B188">
        <v>42084</v>
      </c>
      <c r="C188" t="s">
        <v>33</v>
      </c>
      <c r="D188">
        <v>1.5</v>
      </c>
      <c r="E188">
        <v>85</v>
      </c>
      <c r="F188" s="27">
        <v>0.29166666666666669</v>
      </c>
      <c r="G188">
        <v>375</v>
      </c>
      <c r="H188">
        <v>67875</v>
      </c>
      <c r="I188">
        <v>74662.5</v>
      </c>
      <c r="J188">
        <v>6787.5</v>
      </c>
      <c r="K188">
        <v>3</v>
      </c>
      <c r="L188">
        <v>2015</v>
      </c>
    </row>
    <row r="189" spans="1:12" x14ac:dyDescent="0.25">
      <c r="A189" t="s">
        <v>6029</v>
      </c>
      <c r="B189">
        <v>42021</v>
      </c>
      <c r="C189" t="s">
        <v>23</v>
      </c>
      <c r="D189">
        <v>2.2000000000000002</v>
      </c>
      <c r="E189">
        <v>78</v>
      </c>
      <c r="F189" s="27">
        <v>0.52083333333333337</v>
      </c>
      <c r="G189">
        <v>300</v>
      </c>
      <c r="H189">
        <v>54300</v>
      </c>
      <c r="I189">
        <v>59730</v>
      </c>
      <c r="J189">
        <v>5430</v>
      </c>
      <c r="K189">
        <v>1</v>
      </c>
      <c r="L189">
        <v>2015</v>
      </c>
    </row>
    <row r="190" spans="1:12" x14ac:dyDescent="0.25">
      <c r="A190" t="s">
        <v>6023</v>
      </c>
      <c r="B190">
        <v>42126</v>
      </c>
      <c r="C190" t="s">
        <v>21</v>
      </c>
      <c r="D190">
        <v>0.6</v>
      </c>
      <c r="E190">
        <v>69</v>
      </c>
      <c r="F190" s="27">
        <v>0.5</v>
      </c>
      <c r="G190">
        <v>125</v>
      </c>
      <c r="H190">
        <v>22625</v>
      </c>
      <c r="I190">
        <v>24887.5</v>
      </c>
      <c r="J190">
        <v>2262.5</v>
      </c>
      <c r="K190">
        <v>5</v>
      </c>
      <c r="L190">
        <v>2015</v>
      </c>
    </row>
    <row r="191" spans="1:12" x14ac:dyDescent="0.25">
      <c r="A191" t="s">
        <v>6007</v>
      </c>
      <c r="B191">
        <v>41979</v>
      </c>
      <c r="C191" t="s">
        <v>21</v>
      </c>
      <c r="D191">
        <v>2.4</v>
      </c>
      <c r="E191">
        <v>70</v>
      </c>
      <c r="F191" s="27">
        <v>0.77083333333333337</v>
      </c>
      <c r="G191">
        <v>125</v>
      </c>
      <c r="H191">
        <v>22625</v>
      </c>
      <c r="I191">
        <v>24887.5</v>
      </c>
      <c r="J191">
        <v>2262.5</v>
      </c>
      <c r="K191">
        <v>12</v>
      </c>
      <c r="L191">
        <v>2014</v>
      </c>
    </row>
    <row r="192" spans="1:12" x14ac:dyDescent="0.25">
      <c r="A192" t="s">
        <v>6006</v>
      </c>
      <c r="B192">
        <v>41766</v>
      </c>
      <c r="C192" t="s">
        <v>21</v>
      </c>
      <c r="D192">
        <v>2.6</v>
      </c>
      <c r="E192">
        <v>78</v>
      </c>
      <c r="F192" s="27">
        <v>0.79166666666666663</v>
      </c>
      <c r="G192">
        <v>125</v>
      </c>
      <c r="H192">
        <v>22625</v>
      </c>
      <c r="I192">
        <v>24887.5</v>
      </c>
      <c r="J192">
        <v>2262.5</v>
      </c>
      <c r="K192">
        <v>5</v>
      </c>
      <c r="L192">
        <v>2014</v>
      </c>
    </row>
    <row r="193" spans="1:12" x14ac:dyDescent="0.25">
      <c r="A193" t="s">
        <v>6000</v>
      </c>
      <c r="B193">
        <v>41819</v>
      </c>
      <c r="C193" t="s">
        <v>70</v>
      </c>
      <c r="D193">
        <v>2</v>
      </c>
      <c r="E193">
        <v>73</v>
      </c>
      <c r="F193" s="27">
        <v>0.29166666666666669</v>
      </c>
      <c r="G193">
        <v>302.5</v>
      </c>
      <c r="H193">
        <v>54752.5</v>
      </c>
      <c r="I193">
        <v>60227.75</v>
      </c>
      <c r="J193">
        <v>5475.25</v>
      </c>
      <c r="K193">
        <v>6</v>
      </c>
      <c r="L193">
        <v>2014</v>
      </c>
    </row>
    <row r="194" spans="1:12" x14ac:dyDescent="0.25">
      <c r="A194" t="s">
        <v>5988</v>
      </c>
      <c r="B194">
        <v>41813</v>
      </c>
      <c r="C194" t="s">
        <v>21</v>
      </c>
      <c r="D194">
        <v>1.9</v>
      </c>
      <c r="E194">
        <v>89</v>
      </c>
      <c r="F194" s="27">
        <v>0.29166666666666669</v>
      </c>
      <c r="G194">
        <v>137.5</v>
      </c>
      <c r="H194">
        <v>24887.5</v>
      </c>
      <c r="I194">
        <v>27376.25</v>
      </c>
      <c r="J194">
        <v>2488.75</v>
      </c>
      <c r="K194">
        <v>6</v>
      </c>
      <c r="L194">
        <v>2014</v>
      </c>
    </row>
    <row r="195" spans="1:12" x14ac:dyDescent="0.25">
      <c r="A195" t="s">
        <v>5985</v>
      </c>
      <c r="B195">
        <v>42068</v>
      </c>
      <c r="C195" t="s">
        <v>15</v>
      </c>
      <c r="D195">
        <v>2.4</v>
      </c>
      <c r="E195">
        <v>88</v>
      </c>
      <c r="F195" s="27">
        <v>0.33333333333333331</v>
      </c>
      <c r="G195">
        <v>225</v>
      </c>
      <c r="H195">
        <v>40725</v>
      </c>
      <c r="I195">
        <v>44797.5</v>
      </c>
      <c r="J195">
        <v>4072.5</v>
      </c>
      <c r="K195">
        <v>3</v>
      </c>
      <c r="L195">
        <v>2015</v>
      </c>
    </row>
    <row r="196" spans="1:12" x14ac:dyDescent="0.25">
      <c r="A196" t="s">
        <v>5976</v>
      </c>
      <c r="B196">
        <v>42088</v>
      </c>
      <c r="C196" t="s">
        <v>19</v>
      </c>
      <c r="D196">
        <v>1.8</v>
      </c>
      <c r="E196">
        <v>91</v>
      </c>
      <c r="F196" s="27">
        <v>0.29166666666666669</v>
      </c>
      <c r="G196">
        <v>200</v>
      </c>
      <c r="H196">
        <v>37000</v>
      </c>
      <c r="I196">
        <v>40700</v>
      </c>
      <c r="J196">
        <v>3700</v>
      </c>
      <c r="K196">
        <v>3</v>
      </c>
      <c r="L196">
        <v>2015</v>
      </c>
    </row>
    <row r="197" spans="1:12" x14ac:dyDescent="0.25">
      <c r="A197" t="s">
        <v>5975</v>
      </c>
      <c r="B197">
        <v>41961</v>
      </c>
      <c r="C197" t="s">
        <v>37</v>
      </c>
      <c r="D197">
        <v>2.2999999999999998</v>
      </c>
      <c r="E197">
        <v>78</v>
      </c>
      <c r="F197" s="27">
        <v>0.52083333333333337</v>
      </c>
      <c r="G197">
        <v>350</v>
      </c>
      <c r="H197">
        <v>63350</v>
      </c>
      <c r="I197">
        <v>69685</v>
      </c>
      <c r="J197">
        <v>6335</v>
      </c>
      <c r="K197">
        <v>11</v>
      </c>
      <c r="L197">
        <v>2014</v>
      </c>
    </row>
    <row r="198" spans="1:12" x14ac:dyDescent="0.25">
      <c r="A198" t="s">
        <v>5972</v>
      </c>
      <c r="B198">
        <v>41978</v>
      </c>
      <c r="C198" t="s">
        <v>15</v>
      </c>
      <c r="D198">
        <v>1.7</v>
      </c>
      <c r="E198">
        <v>72</v>
      </c>
      <c r="F198" s="27">
        <v>0.83333333333333337</v>
      </c>
      <c r="G198">
        <v>225</v>
      </c>
      <c r="H198">
        <v>40725</v>
      </c>
      <c r="I198">
        <v>44797.5</v>
      </c>
      <c r="J198">
        <v>4072.5</v>
      </c>
      <c r="K198">
        <v>12</v>
      </c>
      <c r="L198">
        <v>2014</v>
      </c>
    </row>
    <row r="199" spans="1:12" x14ac:dyDescent="0.25">
      <c r="A199" t="s">
        <v>5970</v>
      </c>
      <c r="B199">
        <v>42060</v>
      </c>
      <c r="C199" t="s">
        <v>83</v>
      </c>
      <c r="D199">
        <v>1.4</v>
      </c>
      <c r="E199">
        <v>65</v>
      </c>
      <c r="F199" s="27">
        <v>0.29166666666666669</v>
      </c>
      <c r="G199">
        <v>240</v>
      </c>
      <c r="H199">
        <v>43440</v>
      </c>
      <c r="I199">
        <v>47784</v>
      </c>
      <c r="J199">
        <v>4344</v>
      </c>
      <c r="K199">
        <v>2</v>
      </c>
      <c r="L199">
        <v>2015</v>
      </c>
    </row>
    <row r="200" spans="1:12" x14ac:dyDescent="0.25">
      <c r="A200" t="s">
        <v>5961</v>
      </c>
      <c r="B200">
        <v>42149</v>
      </c>
      <c r="C200" t="s">
        <v>15</v>
      </c>
      <c r="D200">
        <v>1.5</v>
      </c>
      <c r="E200">
        <v>64</v>
      </c>
      <c r="F200" s="27">
        <v>0.77083333333333337</v>
      </c>
      <c r="G200">
        <v>225</v>
      </c>
      <c r="H200">
        <v>40725</v>
      </c>
      <c r="I200">
        <v>44797.5</v>
      </c>
      <c r="J200">
        <v>4072.5</v>
      </c>
      <c r="K200">
        <v>5</v>
      </c>
      <c r="L200">
        <v>2015</v>
      </c>
    </row>
    <row r="201" spans="1:12" x14ac:dyDescent="0.25">
      <c r="A201" t="s">
        <v>5960</v>
      </c>
      <c r="B201">
        <v>41804</v>
      </c>
      <c r="C201" t="s">
        <v>23</v>
      </c>
      <c r="D201">
        <v>1.5</v>
      </c>
      <c r="E201">
        <v>69</v>
      </c>
      <c r="F201" s="27">
        <v>0.47916666666666669</v>
      </c>
      <c r="G201">
        <v>330</v>
      </c>
      <c r="H201">
        <v>59730</v>
      </c>
      <c r="I201">
        <v>65703</v>
      </c>
      <c r="J201">
        <v>5973</v>
      </c>
      <c r="K201">
        <v>6</v>
      </c>
      <c r="L201">
        <v>2014</v>
      </c>
    </row>
    <row r="202" spans="1:12" x14ac:dyDescent="0.25">
      <c r="A202" t="s">
        <v>5956</v>
      </c>
      <c r="B202">
        <v>42051</v>
      </c>
      <c r="C202" t="s">
        <v>47</v>
      </c>
      <c r="D202">
        <v>1</v>
      </c>
      <c r="E202">
        <v>88</v>
      </c>
      <c r="F202" s="27">
        <v>0.83333333333333337</v>
      </c>
      <c r="G202">
        <v>250</v>
      </c>
      <c r="H202">
        <v>45250</v>
      </c>
      <c r="I202">
        <v>49775</v>
      </c>
      <c r="J202">
        <v>4525</v>
      </c>
      <c r="K202">
        <v>2</v>
      </c>
      <c r="L202">
        <v>2015</v>
      </c>
    </row>
    <row r="203" spans="1:12" x14ac:dyDescent="0.25">
      <c r="A203" t="s">
        <v>5951</v>
      </c>
      <c r="B203">
        <v>42293</v>
      </c>
      <c r="C203" t="s">
        <v>13</v>
      </c>
      <c r="D203">
        <v>2.1</v>
      </c>
      <c r="E203">
        <v>72</v>
      </c>
      <c r="F203" s="27">
        <v>0.33333333333333331</v>
      </c>
      <c r="G203">
        <v>250</v>
      </c>
      <c r="H203">
        <v>45250</v>
      </c>
      <c r="I203">
        <v>49775</v>
      </c>
      <c r="J203">
        <v>4525</v>
      </c>
      <c r="K203">
        <v>10</v>
      </c>
      <c r="L203">
        <v>2015</v>
      </c>
    </row>
    <row r="204" spans="1:12" x14ac:dyDescent="0.25">
      <c r="A204" t="s">
        <v>5940</v>
      </c>
      <c r="B204">
        <v>41769</v>
      </c>
      <c r="C204" t="s">
        <v>80</v>
      </c>
      <c r="D204">
        <v>3</v>
      </c>
      <c r="E204">
        <v>74</v>
      </c>
      <c r="F204" s="27">
        <v>0.35416666666666669</v>
      </c>
      <c r="G204">
        <v>300</v>
      </c>
      <c r="H204">
        <v>54300</v>
      </c>
      <c r="I204">
        <v>59730</v>
      </c>
      <c r="J204">
        <v>5430</v>
      </c>
      <c r="K204">
        <v>5</v>
      </c>
      <c r="L204">
        <v>2014</v>
      </c>
    </row>
    <row r="205" spans="1:12" x14ac:dyDescent="0.25">
      <c r="A205" t="s">
        <v>5934</v>
      </c>
      <c r="B205">
        <v>42148</v>
      </c>
      <c r="C205" t="s">
        <v>21</v>
      </c>
      <c r="D205">
        <v>2.1</v>
      </c>
      <c r="E205">
        <v>67</v>
      </c>
      <c r="F205" s="27">
        <v>0.29166666666666669</v>
      </c>
      <c r="G205">
        <v>125</v>
      </c>
      <c r="H205">
        <v>22625</v>
      </c>
      <c r="I205">
        <v>24887.5</v>
      </c>
      <c r="J205">
        <v>2262.5</v>
      </c>
      <c r="K205">
        <v>5</v>
      </c>
      <c r="L205">
        <v>2015</v>
      </c>
    </row>
    <row r="206" spans="1:12" x14ac:dyDescent="0.25">
      <c r="A206" t="s">
        <v>5930</v>
      </c>
      <c r="B206">
        <v>42325</v>
      </c>
      <c r="C206" t="s">
        <v>27</v>
      </c>
      <c r="D206">
        <v>9.1999999999999993</v>
      </c>
      <c r="E206">
        <v>66</v>
      </c>
      <c r="F206" s="27">
        <v>0.33333333333333331</v>
      </c>
      <c r="G206">
        <v>200</v>
      </c>
      <c r="H206">
        <v>36200</v>
      </c>
      <c r="I206">
        <v>39820</v>
      </c>
      <c r="J206">
        <v>3620</v>
      </c>
      <c r="K206">
        <v>11</v>
      </c>
      <c r="L206">
        <v>2015</v>
      </c>
    </row>
    <row r="207" spans="1:12" x14ac:dyDescent="0.25">
      <c r="A207" t="s">
        <v>5927</v>
      </c>
      <c r="B207">
        <v>42369</v>
      </c>
      <c r="C207" t="s">
        <v>80</v>
      </c>
      <c r="D207">
        <v>3</v>
      </c>
      <c r="E207">
        <v>88</v>
      </c>
      <c r="F207" s="27">
        <v>0.33333333333333331</v>
      </c>
      <c r="G207">
        <v>300</v>
      </c>
      <c r="H207">
        <v>54300</v>
      </c>
      <c r="I207">
        <v>59730</v>
      </c>
      <c r="J207">
        <v>5430</v>
      </c>
      <c r="K207">
        <v>12</v>
      </c>
      <c r="L207">
        <v>2015</v>
      </c>
    </row>
    <row r="208" spans="1:12" x14ac:dyDescent="0.25">
      <c r="A208" t="s">
        <v>5924</v>
      </c>
      <c r="B208">
        <v>42239</v>
      </c>
      <c r="C208" t="s">
        <v>30</v>
      </c>
      <c r="D208">
        <v>0.6</v>
      </c>
      <c r="E208">
        <v>75</v>
      </c>
      <c r="F208" s="27">
        <v>0.79166666666666663</v>
      </c>
      <c r="G208">
        <v>275</v>
      </c>
      <c r="H208">
        <v>49775</v>
      </c>
      <c r="I208">
        <v>54752.5</v>
      </c>
      <c r="J208">
        <v>4977.5</v>
      </c>
      <c r="K208">
        <v>8</v>
      </c>
      <c r="L208">
        <v>2015</v>
      </c>
    </row>
    <row r="209" spans="1:12" x14ac:dyDescent="0.25">
      <c r="A209" t="s">
        <v>5915</v>
      </c>
      <c r="B209">
        <v>41754</v>
      </c>
      <c r="C209" t="s">
        <v>50</v>
      </c>
      <c r="D209">
        <v>3</v>
      </c>
      <c r="E209">
        <v>65</v>
      </c>
      <c r="F209" s="27">
        <v>0.35416666666666669</v>
      </c>
      <c r="G209">
        <v>275</v>
      </c>
      <c r="H209">
        <v>49775</v>
      </c>
      <c r="I209">
        <v>54752.5</v>
      </c>
      <c r="J209">
        <v>4977.5</v>
      </c>
      <c r="K209">
        <v>4</v>
      </c>
      <c r="L209">
        <v>2014</v>
      </c>
    </row>
    <row r="210" spans="1:12" x14ac:dyDescent="0.25">
      <c r="A210" t="s">
        <v>5912</v>
      </c>
      <c r="B210">
        <v>41763</v>
      </c>
      <c r="C210" t="s">
        <v>13</v>
      </c>
      <c r="D210">
        <v>1.5</v>
      </c>
      <c r="E210">
        <v>74</v>
      </c>
      <c r="F210" s="27">
        <v>0.8125</v>
      </c>
      <c r="G210">
        <v>250</v>
      </c>
      <c r="H210">
        <v>45250</v>
      </c>
      <c r="I210">
        <v>49775</v>
      </c>
      <c r="J210">
        <v>4525</v>
      </c>
      <c r="K210">
        <v>5</v>
      </c>
      <c r="L210">
        <v>2014</v>
      </c>
    </row>
    <row r="211" spans="1:12" x14ac:dyDescent="0.25">
      <c r="A211" t="s">
        <v>5909</v>
      </c>
      <c r="B211">
        <v>42311</v>
      </c>
      <c r="C211" t="s">
        <v>21</v>
      </c>
      <c r="D211">
        <v>1.1000000000000001</v>
      </c>
      <c r="E211">
        <v>73</v>
      </c>
      <c r="F211" s="27">
        <v>0.875</v>
      </c>
      <c r="G211">
        <v>125</v>
      </c>
      <c r="H211">
        <v>22625</v>
      </c>
      <c r="I211">
        <v>24887.5</v>
      </c>
      <c r="J211">
        <v>2262.5</v>
      </c>
      <c r="K211">
        <v>11</v>
      </c>
      <c r="L211">
        <v>2015</v>
      </c>
    </row>
    <row r="212" spans="1:12" x14ac:dyDescent="0.25">
      <c r="A212" t="s">
        <v>5904</v>
      </c>
      <c r="B212">
        <v>41690</v>
      </c>
      <c r="C212" t="s">
        <v>25</v>
      </c>
      <c r="D212">
        <v>1.2</v>
      </c>
      <c r="E212">
        <v>75</v>
      </c>
      <c r="F212" s="27">
        <v>0.29166666666666669</v>
      </c>
      <c r="G212">
        <v>200</v>
      </c>
      <c r="H212">
        <v>36200</v>
      </c>
      <c r="I212">
        <v>39820</v>
      </c>
      <c r="J212">
        <v>3620</v>
      </c>
      <c r="K212">
        <v>2</v>
      </c>
      <c r="L212">
        <v>2014</v>
      </c>
    </row>
    <row r="213" spans="1:12" x14ac:dyDescent="0.25">
      <c r="A213" t="s">
        <v>5902</v>
      </c>
      <c r="B213">
        <v>41807</v>
      </c>
      <c r="C213" t="s">
        <v>11</v>
      </c>
      <c r="D213">
        <v>2.2999999999999998</v>
      </c>
      <c r="E213">
        <v>66</v>
      </c>
      <c r="F213" s="27">
        <v>0.29166666666666669</v>
      </c>
      <c r="G213">
        <v>330</v>
      </c>
      <c r="H213">
        <v>59730</v>
      </c>
      <c r="I213">
        <v>65703</v>
      </c>
      <c r="J213">
        <v>5973</v>
      </c>
      <c r="K213">
        <v>6</v>
      </c>
      <c r="L213">
        <v>2014</v>
      </c>
    </row>
    <row r="214" spans="1:12" x14ac:dyDescent="0.25">
      <c r="A214" t="s">
        <v>5896</v>
      </c>
      <c r="B214">
        <v>41661</v>
      </c>
      <c r="C214" t="s">
        <v>103</v>
      </c>
      <c r="D214">
        <v>1.1000000000000001</v>
      </c>
      <c r="E214">
        <v>84</v>
      </c>
      <c r="F214" s="27">
        <v>0.75</v>
      </c>
      <c r="G214">
        <v>300</v>
      </c>
      <c r="H214">
        <v>54300</v>
      </c>
      <c r="I214">
        <v>59730</v>
      </c>
      <c r="J214">
        <v>5430</v>
      </c>
      <c r="K214">
        <v>1</v>
      </c>
      <c r="L214">
        <v>2014</v>
      </c>
    </row>
    <row r="215" spans="1:12" x14ac:dyDescent="0.25">
      <c r="A215" t="s">
        <v>5871</v>
      </c>
      <c r="B215">
        <v>41929</v>
      </c>
      <c r="C215" t="s">
        <v>83</v>
      </c>
      <c r="D215">
        <v>2.1</v>
      </c>
      <c r="E215">
        <v>72</v>
      </c>
      <c r="F215" s="27">
        <v>0.29166666666666669</v>
      </c>
      <c r="G215">
        <v>240</v>
      </c>
      <c r="H215">
        <v>43440</v>
      </c>
      <c r="I215">
        <v>47784</v>
      </c>
      <c r="J215">
        <v>4344</v>
      </c>
      <c r="K215">
        <v>10</v>
      </c>
      <c r="L215">
        <v>2014</v>
      </c>
    </row>
    <row r="216" spans="1:12" x14ac:dyDescent="0.25">
      <c r="A216" t="s">
        <v>5862</v>
      </c>
      <c r="B216">
        <v>42159</v>
      </c>
      <c r="C216" t="s">
        <v>30</v>
      </c>
      <c r="D216">
        <v>1.8</v>
      </c>
      <c r="E216">
        <v>79</v>
      </c>
      <c r="F216" s="27">
        <v>0.33333333333333331</v>
      </c>
      <c r="G216">
        <v>275</v>
      </c>
      <c r="H216">
        <v>49775</v>
      </c>
      <c r="I216">
        <v>54752.5</v>
      </c>
      <c r="J216">
        <v>4977.5</v>
      </c>
      <c r="K216">
        <v>6</v>
      </c>
      <c r="L216">
        <v>2015</v>
      </c>
    </row>
    <row r="217" spans="1:12" x14ac:dyDescent="0.25">
      <c r="A217" t="s">
        <v>5851</v>
      </c>
      <c r="B217">
        <v>41907</v>
      </c>
      <c r="C217" t="s">
        <v>17</v>
      </c>
      <c r="D217">
        <v>4.9000000000000004</v>
      </c>
      <c r="E217">
        <v>83</v>
      </c>
      <c r="F217" s="27">
        <v>0.35416666666666669</v>
      </c>
      <c r="G217">
        <v>350</v>
      </c>
      <c r="H217">
        <v>63350</v>
      </c>
      <c r="I217">
        <v>69685</v>
      </c>
      <c r="J217">
        <v>6335</v>
      </c>
      <c r="K217">
        <v>9</v>
      </c>
      <c r="L217">
        <v>2014</v>
      </c>
    </row>
    <row r="218" spans="1:12" x14ac:dyDescent="0.25">
      <c r="A218" t="s">
        <v>5843</v>
      </c>
      <c r="B218">
        <v>41648</v>
      </c>
      <c r="C218" t="s">
        <v>13</v>
      </c>
      <c r="D218">
        <v>2.6</v>
      </c>
      <c r="E218">
        <v>89</v>
      </c>
      <c r="F218" s="27">
        <v>0.77083333333333337</v>
      </c>
      <c r="G218">
        <v>250</v>
      </c>
      <c r="H218">
        <v>45250</v>
      </c>
      <c r="I218">
        <v>49775</v>
      </c>
      <c r="J218">
        <v>4525</v>
      </c>
      <c r="K218">
        <v>1</v>
      </c>
      <c r="L218">
        <v>2014</v>
      </c>
    </row>
    <row r="219" spans="1:12" x14ac:dyDescent="0.25">
      <c r="A219" t="s">
        <v>5824</v>
      </c>
      <c r="B219">
        <v>41856</v>
      </c>
      <c r="C219" t="s">
        <v>17</v>
      </c>
      <c r="D219">
        <v>7.2</v>
      </c>
      <c r="E219">
        <v>77</v>
      </c>
      <c r="F219" s="27">
        <v>0.58333333333333337</v>
      </c>
      <c r="G219">
        <v>385</v>
      </c>
      <c r="H219">
        <v>69685</v>
      </c>
      <c r="I219">
        <v>76653.5</v>
      </c>
      <c r="J219">
        <v>6968.5</v>
      </c>
      <c r="K219">
        <v>8</v>
      </c>
      <c r="L219">
        <v>2014</v>
      </c>
    </row>
    <row r="220" spans="1:12" x14ac:dyDescent="0.25">
      <c r="A220" t="s">
        <v>5820</v>
      </c>
      <c r="B220">
        <v>42247</v>
      </c>
      <c r="C220" t="s">
        <v>11</v>
      </c>
      <c r="D220">
        <v>2.2999999999999998</v>
      </c>
      <c r="E220">
        <v>85</v>
      </c>
      <c r="F220" s="27">
        <v>0.29166666666666669</v>
      </c>
      <c r="G220">
        <v>330</v>
      </c>
      <c r="H220">
        <v>59730</v>
      </c>
      <c r="I220">
        <v>65703</v>
      </c>
      <c r="J220">
        <v>5973</v>
      </c>
      <c r="K220">
        <v>8</v>
      </c>
      <c r="L220">
        <v>2015</v>
      </c>
    </row>
    <row r="221" spans="1:12" x14ac:dyDescent="0.25">
      <c r="A221" t="s">
        <v>5819</v>
      </c>
      <c r="B221">
        <v>42264</v>
      </c>
      <c r="C221" t="s">
        <v>50</v>
      </c>
      <c r="D221">
        <v>2.5</v>
      </c>
      <c r="E221">
        <v>66</v>
      </c>
      <c r="F221" s="27">
        <v>0.58333333333333337</v>
      </c>
      <c r="G221">
        <v>275</v>
      </c>
      <c r="H221">
        <v>49775</v>
      </c>
      <c r="I221">
        <v>54752.5</v>
      </c>
      <c r="J221">
        <v>4977.5</v>
      </c>
      <c r="K221">
        <v>9</v>
      </c>
      <c r="L221">
        <v>2015</v>
      </c>
    </row>
    <row r="222" spans="1:12" x14ac:dyDescent="0.25">
      <c r="A222" t="s">
        <v>5806</v>
      </c>
      <c r="B222">
        <v>42161</v>
      </c>
      <c r="C222" t="s">
        <v>13</v>
      </c>
      <c r="D222">
        <v>2.8</v>
      </c>
      <c r="E222">
        <v>71</v>
      </c>
      <c r="F222" s="27">
        <v>0.5</v>
      </c>
      <c r="G222">
        <v>275</v>
      </c>
      <c r="H222">
        <v>49775</v>
      </c>
      <c r="I222">
        <v>54752.5</v>
      </c>
      <c r="J222">
        <v>4977.5</v>
      </c>
      <c r="K222">
        <v>6</v>
      </c>
      <c r="L222">
        <v>2015</v>
      </c>
    </row>
    <row r="223" spans="1:12" x14ac:dyDescent="0.25">
      <c r="A223" t="s">
        <v>5799</v>
      </c>
      <c r="B223">
        <v>41962</v>
      </c>
      <c r="C223" t="s">
        <v>27</v>
      </c>
      <c r="D223">
        <v>8.3000000000000007</v>
      </c>
      <c r="E223">
        <v>91</v>
      </c>
      <c r="F223" s="27">
        <v>0.79166666666666663</v>
      </c>
      <c r="G223">
        <v>200</v>
      </c>
      <c r="H223">
        <v>37000</v>
      </c>
      <c r="I223">
        <v>40700</v>
      </c>
      <c r="J223">
        <v>3700</v>
      </c>
      <c r="K223">
        <v>11</v>
      </c>
      <c r="L223">
        <v>2014</v>
      </c>
    </row>
    <row r="224" spans="1:12" x14ac:dyDescent="0.25">
      <c r="A224" t="s">
        <v>5793</v>
      </c>
      <c r="B224">
        <v>42210</v>
      </c>
      <c r="C224" t="s">
        <v>70</v>
      </c>
      <c r="D224">
        <v>1</v>
      </c>
      <c r="E224">
        <v>81</v>
      </c>
      <c r="F224" s="27">
        <v>0.54166666666666663</v>
      </c>
      <c r="G224">
        <v>302.5</v>
      </c>
      <c r="H224">
        <v>54752.5</v>
      </c>
      <c r="I224">
        <v>60227.75</v>
      </c>
      <c r="J224">
        <v>5475.25</v>
      </c>
      <c r="K224">
        <v>7</v>
      </c>
      <c r="L224">
        <v>2015</v>
      </c>
    </row>
    <row r="225" spans="1:12" x14ac:dyDescent="0.25">
      <c r="A225" t="s">
        <v>5784</v>
      </c>
      <c r="B225">
        <v>42246</v>
      </c>
      <c r="C225" t="s">
        <v>27</v>
      </c>
      <c r="D225">
        <v>10.6</v>
      </c>
      <c r="E225">
        <v>86</v>
      </c>
      <c r="F225" s="27">
        <v>0.33333333333333331</v>
      </c>
      <c r="G225">
        <v>220</v>
      </c>
      <c r="H225">
        <v>39820</v>
      </c>
      <c r="I225">
        <v>43802</v>
      </c>
      <c r="J225">
        <v>3982</v>
      </c>
      <c r="K225">
        <v>8</v>
      </c>
      <c r="L225">
        <v>2015</v>
      </c>
    </row>
    <row r="226" spans="1:12" x14ac:dyDescent="0.25">
      <c r="A226" t="s">
        <v>5776</v>
      </c>
      <c r="B226">
        <v>41783</v>
      </c>
      <c r="C226" t="s">
        <v>98</v>
      </c>
      <c r="D226">
        <v>1.5</v>
      </c>
      <c r="E226">
        <v>87</v>
      </c>
      <c r="F226" s="27">
        <v>0.75</v>
      </c>
      <c r="G226">
        <v>275</v>
      </c>
      <c r="H226">
        <v>49775</v>
      </c>
      <c r="I226">
        <v>54752.5</v>
      </c>
      <c r="J226">
        <v>4977.5</v>
      </c>
      <c r="K226">
        <v>5</v>
      </c>
      <c r="L226">
        <v>2014</v>
      </c>
    </row>
    <row r="227" spans="1:12" x14ac:dyDescent="0.25">
      <c r="A227" t="s">
        <v>5771</v>
      </c>
      <c r="B227">
        <v>42208</v>
      </c>
      <c r="C227" t="s">
        <v>13</v>
      </c>
      <c r="D227">
        <v>0.9</v>
      </c>
      <c r="E227">
        <v>66</v>
      </c>
      <c r="F227" s="27">
        <v>0.8125</v>
      </c>
      <c r="G227">
        <v>275</v>
      </c>
      <c r="H227">
        <v>49775</v>
      </c>
      <c r="I227">
        <v>54752.5</v>
      </c>
      <c r="J227">
        <v>4977.5</v>
      </c>
      <c r="K227">
        <v>7</v>
      </c>
      <c r="L227">
        <v>2015</v>
      </c>
    </row>
    <row r="228" spans="1:12" x14ac:dyDescent="0.25">
      <c r="A228" t="s">
        <v>5770</v>
      </c>
      <c r="B228">
        <v>42223</v>
      </c>
      <c r="C228" t="s">
        <v>80</v>
      </c>
      <c r="D228">
        <v>1.9</v>
      </c>
      <c r="E228">
        <v>83</v>
      </c>
      <c r="F228" s="27">
        <v>0.8125</v>
      </c>
      <c r="G228">
        <v>330</v>
      </c>
      <c r="H228">
        <v>59730</v>
      </c>
      <c r="I228">
        <v>65703</v>
      </c>
      <c r="J228">
        <v>5973</v>
      </c>
      <c r="K228">
        <v>8</v>
      </c>
      <c r="L228">
        <v>2015</v>
      </c>
    </row>
    <row r="229" spans="1:12" x14ac:dyDescent="0.25">
      <c r="A229" t="s">
        <v>5761</v>
      </c>
      <c r="B229">
        <v>41973</v>
      </c>
      <c r="C229" t="s">
        <v>13</v>
      </c>
      <c r="D229">
        <v>5.3</v>
      </c>
      <c r="E229">
        <v>85</v>
      </c>
      <c r="F229" s="27">
        <v>0.35416666666666669</v>
      </c>
      <c r="G229">
        <v>375</v>
      </c>
      <c r="H229">
        <v>67875</v>
      </c>
      <c r="I229">
        <v>74662.5</v>
      </c>
      <c r="J229">
        <v>6787.5</v>
      </c>
      <c r="K229">
        <v>11</v>
      </c>
      <c r="L229">
        <v>2014</v>
      </c>
    </row>
    <row r="230" spans="1:12" x14ac:dyDescent="0.25">
      <c r="A230" t="s">
        <v>5759</v>
      </c>
      <c r="B230">
        <v>42063</v>
      </c>
      <c r="C230" t="s">
        <v>19</v>
      </c>
      <c r="D230">
        <v>2.8</v>
      </c>
      <c r="E230">
        <v>77</v>
      </c>
      <c r="F230" s="27">
        <v>0.58333333333333337</v>
      </c>
      <c r="G230">
        <v>200</v>
      </c>
      <c r="H230">
        <v>36200</v>
      </c>
      <c r="I230">
        <v>39820</v>
      </c>
      <c r="J230">
        <v>3620</v>
      </c>
      <c r="K230">
        <v>2</v>
      </c>
      <c r="L230">
        <v>2015</v>
      </c>
    </row>
    <row r="231" spans="1:12" x14ac:dyDescent="0.25">
      <c r="A231" t="s">
        <v>5752</v>
      </c>
      <c r="B231">
        <v>41806</v>
      </c>
      <c r="C231" t="s">
        <v>23</v>
      </c>
      <c r="D231">
        <v>2.4</v>
      </c>
      <c r="E231">
        <v>64</v>
      </c>
      <c r="F231" s="27">
        <v>0.70833333333333337</v>
      </c>
      <c r="G231">
        <v>330</v>
      </c>
      <c r="H231">
        <v>59730</v>
      </c>
      <c r="I231">
        <v>65703</v>
      </c>
      <c r="J231">
        <v>5973</v>
      </c>
      <c r="K231">
        <v>6</v>
      </c>
      <c r="L231">
        <v>2014</v>
      </c>
    </row>
    <row r="232" spans="1:12" x14ac:dyDescent="0.25">
      <c r="A232" t="s">
        <v>5745</v>
      </c>
      <c r="B232">
        <v>42047</v>
      </c>
      <c r="C232" t="s">
        <v>25</v>
      </c>
      <c r="D232">
        <v>2.1</v>
      </c>
      <c r="E232">
        <v>80</v>
      </c>
      <c r="F232" s="27">
        <v>0.70833333333333337</v>
      </c>
      <c r="G232">
        <v>200</v>
      </c>
      <c r="H232">
        <v>36200</v>
      </c>
      <c r="I232">
        <v>39820</v>
      </c>
      <c r="J232">
        <v>3620</v>
      </c>
      <c r="K232">
        <v>2</v>
      </c>
      <c r="L232">
        <v>2015</v>
      </c>
    </row>
    <row r="233" spans="1:12" x14ac:dyDescent="0.25">
      <c r="A233" t="s">
        <v>5734</v>
      </c>
      <c r="B233">
        <v>41896</v>
      </c>
      <c r="C233" t="s">
        <v>19</v>
      </c>
      <c r="D233">
        <v>2.5</v>
      </c>
      <c r="E233">
        <v>69</v>
      </c>
      <c r="F233" s="27">
        <v>0.29166666666666669</v>
      </c>
      <c r="G233">
        <v>200</v>
      </c>
      <c r="H233">
        <v>36200</v>
      </c>
      <c r="I233">
        <v>39820</v>
      </c>
      <c r="J233">
        <v>3620</v>
      </c>
      <c r="K233">
        <v>9</v>
      </c>
      <c r="L233">
        <v>2014</v>
      </c>
    </row>
    <row r="234" spans="1:12" x14ac:dyDescent="0.25">
      <c r="A234" t="s">
        <v>5733</v>
      </c>
      <c r="B234">
        <v>42159</v>
      </c>
      <c r="C234" t="s">
        <v>27</v>
      </c>
      <c r="D234">
        <v>9.4</v>
      </c>
      <c r="E234">
        <v>73</v>
      </c>
      <c r="F234" s="27">
        <v>0.70833333333333337</v>
      </c>
      <c r="G234">
        <v>220</v>
      </c>
      <c r="H234">
        <v>39820</v>
      </c>
      <c r="I234">
        <v>43802</v>
      </c>
      <c r="J234">
        <v>3982</v>
      </c>
      <c r="K234">
        <v>6</v>
      </c>
      <c r="L234">
        <v>2015</v>
      </c>
    </row>
    <row r="235" spans="1:12" x14ac:dyDescent="0.25">
      <c r="A235" t="s">
        <v>5713</v>
      </c>
      <c r="B235">
        <v>42259</v>
      </c>
      <c r="C235" t="s">
        <v>21</v>
      </c>
      <c r="D235">
        <v>1.6</v>
      </c>
      <c r="E235">
        <v>65</v>
      </c>
      <c r="F235" s="27">
        <v>0.79166666666666663</v>
      </c>
      <c r="G235">
        <v>125</v>
      </c>
      <c r="H235">
        <v>22625</v>
      </c>
      <c r="I235">
        <v>24887.5</v>
      </c>
      <c r="J235">
        <v>2262.5</v>
      </c>
      <c r="K235">
        <v>9</v>
      </c>
      <c r="L235">
        <v>2015</v>
      </c>
    </row>
    <row r="236" spans="1:12" x14ac:dyDescent="0.25">
      <c r="A236" t="s">
        <v>5697</v>
      </c>
      <c r="B236">
        <v>41728</v>
      </c>
      <c r="C236" t="s">
        <v>50</v>
      </c>
      <c r="D236">
        <v>1.4</v>
      </c>
      <c r="E236">
        <v>76</v>
      </c>
      <c r="F236" s="27">
        <v>0.75</v>
      </c>
      <c r="G236">
        <v>275</v>
      </c>
      <c r="H236">
        <v>49775</v>
      </c>
      <c r="I236">
        <v>54752.5</v>
      </c>
      <c r="J236">
        <v>4977.5</v>
      </c>
      <c r="K236">
        <v>3</v>
      </c>
      <c r="L236">
        <v>2014</v>
      </c>
    </row>
    <row r="237" spans="1:12" x14ac:dyDescent="0.25">
      <c r="A237" t="s">
        <v>5696</v>
      </c>
      <c r="B237">
        <v>41893</v>
      </c>
      <c r="C237" t="s">
        <v>21</v>
      </c>
      <c r="D237">
        <v>1.3</v>
      </c>
      <c r="E237">
        <v>70</v>
      </c>
      <c r="F237" s="27">
        <v>0.8125</v>
      </c>
      <c r="G237">
        <v>125</v>
      </c>
      <c r="H237">
        <v>22625</v>
      </c>
      <c r="I237">
        <v>24887.5</v>
      </c>
      <c r="J237">
        <v>2262.5</v>
      </c>
      <c r="K237">
        <v>9</v>
      </c>
      <c r="L237">
        <v>2014</v>
      </c>
    </row>
    <row r="238" spans="1:12" x14ac:dyDescent="0.25">
      <c r="A238" t="s">
        <v>5692</v>
      </c>
      <c r="B238">
        <v>42333</v>
      </c>
      <c r="C238" t="s">
        <v>80</v>
      </c>
      <c r="D238">
        <v>6.2</v>
      </c>
      <c r="E238">
        <v>84</v>
      </c>
      <c r="F238" s="27">
        <v>0.79166666666666663</v>
      </c>
      <c r="G238">
        <v>450</v>
      </c>
      <c r="H238">
        <v>81450</v>
      </c>
      <c r="I238">
        <v>89595</v>
      </c>
      <c r="J238">
        <v>8145</v>
      </c>
      <c r="K238">
        <v>11</v>
      </c>
      <c r="L238">
        <v>2015</v>
      </c>
    </row>
    <row r="239" spans="1:12" x14ac:dyDescent="0.25">
      <c r="A239" t="s">
        <v>5675</v>
      </c>
      <c r="B239">
        <v>42344</v>
      </c>
      <c r="C239" t="s">
        <v>15</v>
      </c>
      <c r="D239">
        <v>2</v>
      </c>
      <c r="E239">
        <v>68</v>
      </c>
      <c r="F239" s="27">
        <v>0.6875</v>
      </c>
      <c r="G239">
        <v>225</v>
      </c>
      <c r="H239">
        <v>40725</v>
      </c>
      <c r="I239">
        <v>44797.5</v>
      </c>
      <c r="J239">
        <v>4072.5</v>
      </c>
      <c r="K239">
        <v>12</v>
      </c>
      <c r="L239">
        <v>2015</v>
      </c>
    </row>
    <row r="240" spans="1:12" x14ac:dyDescent="0.25">
      <c r="A240" t="s">
        <v>5660</v>
      </c>
      <c r="B240">
        <v>42324</v>
      </c>
      <c r="C240" t="s">
        <v>13</v>
      </c>
      <c r="D240">
        <v>0.4</v>
      </c>
      <c r="E240">
        <v>83</v>
      </c>
      <c r="F240" s="27">
        <v>0.75</v>
      </c>
      <c r="G240">
        <v>250</v>
      </c>
      <c r="H240">
        <v>45250</v>
      </c>
      <c r="I240">
        <v>49775</v>
      </c>
      <c r="J240">
        <v>4525</v>
      </c>
      <c r="K240">
        <v>11</v>
      </c>
      <c r="L240">
        <v>2015</v>
      </c>
    </row>
    <row r="241" spans="1:12" x14ac:dyDescent="0.25">
      <c r="A241" t="s">
        <v>5658</v>
      </c>
      <c r="B241">
        <v>42299</v>
      </c>
      <c r="C241" t="s">
        <v>21</v>
      </c>
      <c r="D241">
        <v>2.2999999999999998</v>
      </c>
      <c r="E241">
        <v>72</v>
      </c>
      <c r="F241" s="27">
        <v>0.83333333333333337</v>
      </c>
      <c r="G241">
        <v>125</v>
      </c>
      <c r="H241">
        <v>22625</v>
      </c>
      <c r="I241">
        <v>24887.5</v>
      </c>
      <c r="J241">
        <v>2262.5</v>
      </c>
      <c r="K241">
        <v>10</v>
      </c>
      <c r="L241">
        <v>2015</v>
      </c>
    </row>
    <row r="242" spans="1:12" x14ac:dyDescent="0.25">
      <c r="A242" t="s">
        <v>5655</v>
      </c>
      <c r="B242">
        <v>42347</v>
      </c>
      <c r="C242" t="s">
        <v>23</v>
      </c>
      <c r="D242">
        <v>2.8</v>
      </c>
      <c r="E242">
        <v>67</v>
      </c>
      <c r="F242" s="27">
        <v>0.79166666666666663</v>
      </c>
      <c r="G242">
        <v>300</v>
      </c>
      <c r="H242">
        <v>54300</v>
      </c>
      <c r="I242">
        <v>59730</v>
      </c>
      <c r="J242">
        <v>5430</v>
      </c>
      <c r="K242">
        <v>12</v>
      </c>
      <c r="L242">
        <v>2015</v>
      </c>
    </row>
    <row r="243" spans="1:12" x14ac:dyDescent="0.25">
      <c r="A243" t="s">
        <v>5639</v>
      </c>
      <c r="B243">
        <v>42166</v>
      </c>
      <c r="C243" t="s">
        <v>17</v>
      </c>
      <c r="D243">
        <v>4.5</v>
      </c>
      <c r="E243">
        <v>90</v>
      </c>
      <c r="F243" s="27">
        <v>0.83333333333333337</v>
      </c>
      <c r="G243">
        <v>385</v>
      </c>
      <c r="H243">
        <v>69685</v>
      </c>
      <c r="I243">
        <v>76653.5</v>
      </c>
      <c r="J243">
        <v>6968.5</v>
      </c>
      <c r="K243">
        <v>6</v>
      </c>
      <c r="L243">
        <v>2015</v>
      </c>
    </row>
    <row r="244" spans="1:12" x14ac:dyDescent="0.25">
      <c r="A244" t="s">
        <v>5627</v>
      </c>
      <c r="B244">
        <v>41855</v>
      </c>
      <c r="C244" t="s">
        <v>70</v>
      </c>
      <c r="D244">
        <v>1.9</v>
      </c>
      <c r="E244">
        <v>91</v>
      </c>
      <c r="F244" s="27">
        <v>0.5</v>
      </c>
      <c r="G244">
        <v>302.5</v>
      </c>
      <c r="H244">
        <v>55962.5</v>
      </c>
      <c r="I244">
        <v>61558.75</v>
      </c>
      <c r="J244">
        <v>5596.25</v>
      </c>
      <c r="K244">
        <v>8</v>
      </c>
      <c r="L244">
        <v>2014</v>
      </c>
    </row>
    <row r="245" spans="1:12" x14ac:dyDescent="0.25">
      <c r="A245" t="s">
        <v>5623</v>
      </c>
      <c r="B245">
        <v>42178</v>
      </c>
      <c r="C245" t="s">
        <v>40</v>
      </c>
      <c r="D245">
        <v>0.9</v>
      </c>
      <c r="E245">
        <v>87</v>
      </c>
      <c r="F245" s="27">
        <v>0.70833333333333337</v>
      </c>
      <c r="G245">
        <v>126.5</v>
      </c>
      <c r="H245">
        <v>22896.5</v>
      </c>
      <c r="I245">
        <v>25186.15</v>
      </c>
      <c r="J245">
        <v>2289.65</v>
      </c>
      <c r="K245">
        <v>6</v>
      </c>
      <c r="L245">
        <v>2015</v>
      </c>
    </row>
    <row r="246" spans="1:12" x14ac:dyDescent="0.25">
      <c r="A246" t="s">
        <v>5621</v>
      </c>
      <c r="B246">
        <v>41936</v>
      </c>
      <c r="C246" t="s">
        <v>13</v>
      </c>
      <c r="D246">
        <v>3.8</v>
      </c>
      <c r="E246">
        <v>79</v>
      </c>
      <c r="F246" s="27">
        <v>0.29166666666666669</v>
      </c>
      <c r="G246">
        <v>250</v>
      </c>
      <c r="H246">
        <v>45250</v>
      </c>
      <c r="I246">
        <v>49775</v>
      </c>
      <c r="J246">
        <v>4525</v>
      </c>
      <c r="K246">
        <v>10</v>
      </c>
      <c r="L246">
        <v>2014</v>
      </c>
    </row>
    <row r="247" spans="1:12" x14ac:dyDescent="0.25">
      <c r="A247" t="s">
        <v>5613</v>
      </c>
      <c r="B247">
        <v>42173</v>
      </c>
      <c r="C247" t="s">
        <v>13</v>
      </c>
      <c r="D247">
        <v>1.6</v>
      </c>
      <c r="E247">
        <v>77</v>
      </c>
      <c r="F247" s="27">
        <v>0.66666666666666663</v>
      </c>
      <c r="G247">
        <v>275</v>
      </c>
      <c r="H247">
        <v>49775</v>
      </c>
      <c r="I247">
        <v>54752.5</v>
      </c>
      <c r="J247">
        <v>4977.5</v>
      </c>
      <c r="K247">
        <v>6</v>
      </c>
      <c r="L247">
        <v>2015</v>
      </c>
    </row>
    <row r="248" spans="1:12" x14ac:dyDescent="0.25">
      <c r="A248" t="s">
        <v>5599</v>
      </c>
      <c r="B248">
        <v>41806</v>
      </c>
      <c r="C248" t="s">
        <v>27</v>
      </c>
      <c r="D248">
        <v>9.3000000000000007</v>
      </c>
      <c r="E248">
        <v>88</v>
      </c>
      <c r="F248" s="27">
        <v>0.33333333333333331</v>
      </c>
      <c r="G248">
        <v>220</v>
      </c>
      <c r="H248">
        <v>39820</v>
      </c>
      <c r="I248">
        <v>43802</v>
      </c>
      <c r="J248">
        <v>3982</v>
      </c>
      <c r="K248">
        <v>6</v>
      </c>
      <c r="L248">
        <v>2014</v>
      </c>
    </row>
    <row r="249" spans="1:12" x14ac:dyDescent="0.25">
      <c r="A249" t="s">
        <v>5598</v>
      </c>
      <c r="B249">
        <v>42296</v>
      </c>
      <c r="C249" t="s">
        <v>70</v>
      </c>
      <c r="D249">
        <v>2.4</v>
      </c>
      <c r="E249">
        <v>66</v>
      </c>
      <c r="F249" s="27">
        <v>0.29166666666666669</v>
      </c>
      <c r="G249">
        <v>275</v>
      </c>
      <c r="H249">
        <v>49775</v>
      </c>
      <c r="I249">
        <v>54752.5</v>
      </c>
      <c r="J249">
        <v>4977.5</v>
      </c>
      <c r="K249">
        <v>10</v>
      </c>
      <c r="L249">
        <v>2015</v>
      </c>
    </row>
    <row r="250" spans="1:12" x14ac:dyDescent="0.25">
      <c r="A250" t="s">
        <v>5595</v>
      </c>
      <c r="B250">
        <v>41793</v>
      </c>
      <c r="C250" t="s">
        <v>47</v>
      </c>
      <c r="D250">
        <v>1.2</v>
      </c>
      <c r="E250">
        <v>85</v>
      </c>
      <c r="F250" s="27">
        <v>0.66666666666666663</v>
      </c>
      <c r="G250">
        <v>275</v>
      </c>
      <c r="H250">
        <v>49775</v>
      </c>
      <c r="I250">
        <v>54752.5</v>
      </c>
      <c r="J250">
        <v>4977.5</v>
      </c>
      <c r="K250">
        <v>6</v>
      </c>
      <c r="L250">
        <v>2014</v>
      </c>
    </row>
    <row r="251" spans="1:12" x14ac:dyDescent="0.25">
      <c r="A251" t="s">
        <v>5579</v>
      </c>
      <c r="B251">
        <v>41841</v>
      </c>
      <c r="C251" t="s">
        <v>27</v>
      </c>
      <c r="D251">
        <v>9.1</v>
      </c>
      <c r="E251">
        <v>73</v>
      </c>
      <c r="F251" s="27">
        <v>0.75</v>
      </c>
      <c r="G251">
        <v>220</v>
      </c>
      <c r="H251">
        <v>39820</v>
      </c>
      <c r="I251">
        <v>43802</v>
      </c>
      <c r="J251">
        <v>3982</v>
      </c>
      <c r="K251">
        <v>7</v>
      </c>
      <c r="L251">
        <v>2014</v>
      </c>
    </row>
    <row r="252" spans="1:12" x14ac:dyDescent="0.25">
      <c r="A252" t="s">
        <v>5578</v>
      </c>
      <c r="B252">
        <v>41970</v>
      </c>
      <c r="C252" t="s">
        <v>23</v>
      </c>
      <c r="D252">
        <v>3.4</v>
      </c>
      <c r="E252">
        <v>82</v>
      </c>
      <c r="F252" s="27">
        <v>0.83333333333333337</v>
      </c>
      <c r="G252">
        <v>450</v>
      </c>
      <c r="H252">
        <v>81450</v>
      </c>
      <c r="I252">
        <v>89595</v>
      </c>
      <c r="J252">
        <v>8145</v>
      </c>
      <c r="K252">
        <v>11</v>
      </c>
      <c r="L252">
        <v>2014</v>
      </c>
    </row>
    <row r="253" spans="1:12" x14ac:dyDescent="0.25">
      <c r="A253" t="s">
        <v>5565</v>
      </c>
      <c r="B253">
        <v>41726</v>
      </c>
      <c r="C253" t="s">
        <v>25</v>
      </c>
      <c r="D253">
        <v>1.8</v>
      </c>
      <c r="E253">
        <v>80</v>
      </c>
      <c r="F253" s="27">
        <v>0.85416666666666663</v>
      </c>
      <c r="G253">
        <v>200</v>
      </c>
      <c r="H253">
        <v>36200</v>
      </c>
      <c r="I253">
        <v>39820</v>
      </c>
      <c r="J253">
        <v>3620</v>
      </c>
      <c r="K253">
        <v>3</v>
      </c>
      <c r="L253">
        <v>2014</v>
      </c>
    </row>
    <row r="254" spans="1:12" x14ac:dyDescent="0.25">
      <c r="A254" t="s">
        <v>5564</v>
      </c>
      <c r="B254">
        <v>42103</v>
      </c>
      <c r="C254" t="s">
        <v>50</v>
      </c>
      <c r="D254">
        <v>1.1000000000000001</v>
      </c>
      <c r="E254">
        <v>78</v>
      </c>
      <c r="F254" s="27">
        <v>0.54166666666666663</v>
      </c>
      <c r="G254">
        <v>275</v>
      </c>
      <c r="H254">
        <v>49775</v>
      </c>
      <c r="I254">
        <v>54752.5</v>
      </c>
      <c r="J254">
        <v>4977.5</v>
      </c>
      <c r="K254">
        <v>4</v>
      </c>
      <c r="L254">
        <v>2015</v>
      </c>
    </row>
    <row r="255" spans="1:12" x14ac:dyDescent="0.25">
      <c r="A255" t="s">
        <v>5557</v>
      </c>
      <c r="B255">
        <v>42118</v>
      </c>
      <c r="C255" t="s">
        <v>17</v>
      </c>
      <c r="D255">
        <v>3.4</v>
      </c>
      <c r="E255">
        <v>72</v>
      </c>
      <c r="F255" s="27">
        <v>0.3125</v>
      </c>
      <c r="G255">
        <v>350</v>
      </c>
      <c r="H255">
        <v>63350</v>
      </c>
      <c r="I255">
        <v>69685</v>
      </c>
      <c r="J255">
        <v>6335</v>
      </c>
      <c r="K255">
        <v>4</v>
      </c>
      <c r="L255">
        <v>2015</v>
      </c>
    </row>
    <row r="256" spans="1:12" x14ac:dyDescent="0.25">
      <c r="A256" t="s">
        <v>5552</v>
      </c>
      <c r="B256">
        <v>41697</v>
      </c>
      <c r="C256" t="s">
        <v>21</v>
      </c>
      <c r="D256">
        <v>1.8</v>
      </c>
      <c r="E256">
        <v>90</v>
      </c>
      <c r="F256" s="27">
        <v>0.79166666666666663</v>
      </c>
      <c r="G256">
        <v>125</v>
      </c>
      <c r="H256">
        <v>22625</v>
      </c>
      <c r="I256">
        <v>24887.5</v>
      </c>
      <c r="J256">
        <v>2262.5</v>
      </c>
      <c r="K256">
        <v>2</v>
      </c>
      <c r="L256">
        <v>2014</v>
      </c>
    </row>
    <row r="257" spans="1:12" x14ac:dyDescent="0.25">
      <c r="A257" t="s">
        <v>5550</v>
      </c>
      <c r="B257">
        <v>41970</v>
      </c>
      <c r="C257" t="s">
        <v>19</v>
      </c>
      <c r="D257">
        <v>3.8</v>
      </c>
      <c r="E257">
        <v>89</v>
      </c>
      <c r="F257" s="27">
        <v>0.75</v>
      </c>
      <c r="G257">
        <v>300</v>
      </c>
      <c r="H257">
        <v>54300</v>
      </c>
      <c r="I257">
        <v>59730</v>
      </c>
      <c r="J257">
        <v>5430</v>
      </c>
      <c r="K257">
        <v>11</v>
      </c>
      <c r="L257">
        <v>2014</v>
      </c>
    </row>
    <row r="258" spans="1:12" x14ac:dyDescent="0.25">
      <c r="A258" t="s">
        <v>5548</v>
      </c>
      <c r="B258">
        <v>41929</v>
      </c>
      <c r="C258" t="s">
        <v>50</v>
      </c>
      <c r="D258">
        <v>0.7</v>
      </c>
      <c r="E258">
        <v>64</v>
      </c>
      <c r="F258" s="27">
        <v>0.70833333333333337</v>
      </c>
      <c r="G258">
        <v>275</v>
      </c>
      <c r="H258">
        <v>49775</v>
      </c>
      <c r="I258">
        <v>54752.5</v>
      </c>
      <c r="J258">
        <v>4977.5</v>
      </c>
      <c r="K258">
        <v>10</v>
      </c>
      <c r="L258">
        <v>2014</v>
      </c>
    </row>
    <row r="259" spans="1:12" x14ac:dyDescent="0.25">
      <c r="A259" t="s">
        <v>5530</v>
      </c>
      <c r="B259">
        <v>42269</v>
      </c>
      <c r="C259" t="s">
        <v>40</v>
      </c>
      <c r="D259">
        <v>2.1</v>
      </c>
      <c r="E259">
        <v>83</v>
      </c>
      <c r="F259" s="27">
        <v>0.8125</v>
      </c>
      <c r="G259">
        <v>115</v>
      </c>
      <c r="H259">
        <v>20815</v>
      </c>
      <c r="I259">
        <v>22896.5</v>
      </c>
      <c r="J259">
        <v>2081.5</v>
      </c>
      <c r="K259">
        <v>9</v>
      </c>
      <c r="L259">
        <v>2015</v>
      </c>
    </row>
    <row r="260" spans="1:12" x14ac:dyDescent="0.25">
      <c r="A260" t="s">
        <v>5518</v>
      </c>
      <c r="B260">
        <v>41870</v>
      </c>
      <c r="C260" t="s">
        <v>23</v>
      </c>
      <c r="D260">
        <v>1.5</v>
      </c>
      <c r="E260">
        <v>79</v>
      </c>
      <c r="F260" s="27">
        <v>0.77083333333333337</v>
      </c>
      <c r="G260">
        <v>330</v>
      </c>
      <c r="H260">
        <v>59730</v>
      </c>
      <c r="I260">
        <v>65703</v>
      </c>
      <c r="J260">
        <v>5973</v>
      </c>
      <c r="K260">
        <v>8</v>
      </c>
      <c r="L260">
        <v>2014</v>
      </c>
    </row>
    <row r="261" spans="1:12" x14ac:dyDescent="0.25">
      <c r="A261" t="s">
        <v>5516</v>
      </c>
      <c r="B261">
        <v>42239</v>
      </c>
      <c r="C261" t="s">
        <v>47</v>
      </c>
      <c r="D261">
        <v>1.7</v>
      </c>
      <c r="E261">
        <v>66</v>
      </c>
      <c r="F261" s="27">
        <v>0.70833333333333337</v>
      </c>
      <c r="G261">
        <v>275</v>
      </c>
      <c r="H261">
        <v>49775</v>
      </c>
      <c r="I261">
        <v>54752.5</v>
      </c>
      <c r="J261">
        <v>4977.5</v>
      </c>
      <c r="K261">
        <v>8</v>
      </c>
      <c r="L261">
        <v>2015</v>
      </c>
    </row>
    <row r="262" spans="1:12" x14ac:dyDescent="0.25">
      <c r="A262" t="s">
        <v>5494</v>
      </c>
      <c r="B262">
        <v>42064</v>
      </c>
      <c r="C262" t="s">
        <v>25</v>
      </c>
      <c r="D262">
        <v>1.8</v>
      </c>
      <c r="E262">
        <v>70</v>
      </c>
      <c r="F262" s="27">
        <v>0.75</v>
      </c>
      <c r="G262">
        <v>200</v>
      </c>
      <c r="H262">
        <v>36200</v>
      </c>
      <c r="I262">
        <v>39820</v>
      </c>
      <c r="J262">
        <v>3620</v>
      </c>
      <c r="K262">
        <v>3</v>
      </c>
      <c r="L262">
        <v>2015</v>
      </c>
    </row>
    <row r="263" spans="1:12" x14ac:dyDescent="0.25">
      <c r="A263" t="s">
        <v>5478</v>
      </c>
      <c r="B263">
        <v>41913</v>
      </c>
      <c r="C263" t="s">
        <v>25</v>
      </c>
      <c r="D263">
        <v>2.7</v>
      </c>
      <c r="E263">
        <v>78</v>
      </c>
      <c r="F263" s="27">
        <v>0.39583333333333331</v>
      </c>
      <c r="G263">
        <v>200</v>
      </c>
      <c r="H263">
        <v>36200</v>
      </c>
      <c r="I263">
        <v>39820</v>
      </c>
      <c r="J263">
        <v>3620</v>
      </c>
      <c r="K263">
        <v>10</v>
      </c>
      <c r="L263">
        <v>2014</v>
      </c>
    </row>
    <row r="264" spans="1:12" x14ac:dyDescent="0.25">
      <c r="A264" t="s">
        <v>5464</v>
      </c>
      <c r="B264">
        <v>42367</v>
      </c>
      <c r="C264" t="s">
        <v>25</v>
      </c>
      <c r="D264">
        <v>2.2000000000000002</v>
      </c>
      <c r="E264">
        <v>70</v>
      </c>
      <c r="F264" s="27">
        <v>0.83333333333333337</v>
      </c>
      <c r="G264">
        <v>200</v>
      </c>
      <c r="H264">
        <v>36200</v>
      </c>
      <c r="I264">
        <v>39820</v>
      </c>
      <c r="J264">
        <v>3620</v>
      </c>
      <c r="K264">
        <v>12</v>
      </c>
      <c r="L264">
        <v>2015</v>
      </c>
    </row>
    <row r="265" spans="1:12" x14ac:dyDescent="0.25">
      <c r="A265" t="s">
        <v>5452</v>
      </c>
      <c r="B265">
        <v>41848</v>
      </c>
      <c r="C265" t="s">
        <v>86</v>
      </c>
      <c r="D265">
        <v>1.6</v>
      </c>
      <c r="E265">
        <v>87</v>
      </c>
      <c r="F265" s="27">
        <v>0.70833333333333337</v>
      </c>
      <c r="G265">
        <v>126.5</v>
      </c>
      <c r="H265">
        <v>22896.5</v>
      </c>
      <c r="I265">
        <v>25186.15</v>
      </c>
      <c r="J265">
        <v>2289.65</v>
      </c>
      <c r="K265">
        <v>7</v>
      </c>
      <c r="L265">
        <v>2014</v>
      </c>
    </row>
    <row r="266" spans="1:12" x14ac:dyDescent="0.25">
      <c r="A266" t="s">
        <v>5441</v>
      </c>
      <c r="B266">
        <v>41662</v>
      </c>
      <c r="C266" t="s">
        <v>47</v>
      </c>
      <c r="D266">
        <v>2.7</v>
      </c>
      <c r="E266">
        <v>66</v>
      </c>
      <c r="F266" s="27">
        <v>0.72916666666666663</v>
      </c>
      <c r="G266">
        <v>250</v>
      </c>
      <c r="H266">
        <v>45250</v>
      </c>
      <c r="I266">
        <v>49775</v>
      </c>
      <c r="J266">
        <v>4525</v>
      </c>
      <c r="K266">
        <v>1</v>
      </c>
      <c r="L266">
        <v>2014</v>
      </c>
    </row>
    <row r="267" spans="1:12" x14ac:dyDescent="0.25">
      <c r="A267" t="s">
        <v>5433</v>
      </c>
      <c r="B267">
        <v>42221</v>
      </c>
      <c r="C267" t="s">
        <v>17</v>
      </c>
      <c r="D267">
        <v>4.7</v>
      </c>
      <c r="E267">
        <v>89</v>
      </c>
      <c r="F267" s="27">
        <v>0.45833333333333331</v>
      </c>
      <c r="G267">
        <v>385</v>
      </c>
      <c r="H267">
        <v>69685</v>
      </c>
      <c r="I267">
        <v>76653.5</v>
      </c>
      <c r="J267">
        <v>6968.5</v>
      </c>
      <c r="K267">
        <v>8</v>
      </c>
      <c r="L267">
        <v>2015</v>
      </c>
    </row>
    <row r="268" spans="1:12" x14ac:dyDescent="0.25">
      <c r="A268" t="s">
        <v>5429</v>
      </c>
      <c r="B268">
        <v>41812</v>
      </c>
      <c r="C268" t="s">
        <v>103</v>
      </c>
      <c r="D268">
        <v>1.8</v>
      </c>
      <c r="E268">
        <v>73</v>
      </c>
      <c r="F268" s="27">
        <v>0.375</v>
      </c>
      <c r="G268">
        <v>330</v>
      </c>
      <c r="H268">
        <v>59730</v>
      </c>
      <c r="I268">
        <v>65703</v>
      </c>
      <c r="J268">
        <v>5973</v>
      </c>
      <c r="K268">
        <v>6</v>
      </c>
      <c r="L268">
        <v>2014</v>
      </c>
    </row>
    <row r="269" spans="1:12" x14ac:dyDescent="0.25">
      <c r="A269" t="s">
        <v>5411</v>
      </c>
      <c r="B269">
        <v>41774</v>
      </c>
      <c r="C269" t="s">
        <v>33</v>
      </c>
      <c r="D269">
        <v>1.6</v>
      </c>
      <c r="E269">
        <v>89</v>
      </c>
      <c r="F269" s="27">
        <v>0.70833333333333337</v>
      </c>
      <c r="G269">
        <v>375</v>
      </c>
      <c r="H269">
        <v>67875</v>
      </c>
      <c r="I269">
        <v>74662.5</v>
      </c>
      <c r="J269">
        <v>6787.5</v>
      </c>
      <c r="K269">
        <v>5</v>
      </c>
      <c r="L269">
        <v>2014</v>
      </c>
    </row>
    <row r="270" spans="1:12" x14ac:dyDescent="0.25">
      <c r="A270" t="s">
        <v>5407</v>
      </c>
      <c r="B270">
        <v>41852</v>
      </c>
      <c r="C270" t="s">
        <v>25</v>
      </c>
      <c r="D270">
        <v>2.1</v>
      </c>
      <c r="E270">
        <v>91</v>
      </c>
      <c r="F270" s="27">
        <v>0.29166666666666669</v>
      </c>
      <c r="G270">
        <v>220</v>
      </c>
      <c r="H270">
        <v>40700</v>
      </c>
      <c r="I270">
        <v>44770</v>
      </c>
      <c r="J270">
        <v>4070</v>
      </c>
      <c r="K270">
        <v>8</v>
      </c>
      <c r="L270">
        <v>2014</v>
      </c>
    </row>
    <row r="271" spans="1:12" x14ac:dyDescent="0.25">
      <c r="A271" t="s">
        <v>5390</v>
      </c>
      <c r="B271">
        <v>42343</v>
      </c>
      <c r="C271" t="s">
        <v>70</v>
      </c>
      <c r="D271">
        <v>1.7</v>
      </c>
      <c r="E271">
        <v>82</v>
      </c>
      <c r="F271" s="27">
        <v>0.60416666666666663</v>
      </c>
      <c r="G271">
        <v>275</v>
      </c>
      <c r="H271">
        <v>49775</v>
      </c>
      <c r="I271">
        <v>54752.5</v>
      </c>
      <c r="J271">
        <v>4977.5</v>
      </c>
      <c r="K271">
        <v>12</v>
      </c>
      <c r="L271">
        <v>2015</v>
      </c>
    </row>
    <row r="272" spans="1:12" x14ac:dyDescent="0.25">
      <c r="A272" t="s">
        <v>5375</v>
      </c>
      <c r="B272">
        <v>41828</v>
      </c>
      <c r="C272" t="s">
        <v>19</v>
      </c>
      <c r="D272">
        <v>2.4</v>
      </c>
      <c r="E272">
        <v>78</v>
      </c>
      <c r="F272" s="27">
        <v>0.75</v>
      </c>
      <c r="G272">
        <v>220</v>
      </c>
      <c r="H272">
        <v>39820</v>
      </c>
      <c r="I272">
        <v>43802</v>
      </c>
      <c r="J272">
        <v>3982</v>
      </c>
      <c r="K272">
        <v>7</v>
      </c>
      <c r="L272">
        <v>2014</v>
      </c>
    </row>
    <row r="273" spans="1:12" x14ac:dyDescent="0.25">
      <c r="A273" t="s">
        <v>5373</v>
      </c>
      <c r="B273">
        <v>41891</v>
      </c>
      <c r="C273" t="s">
        <v>19</v>
      </c>
      <c r="D273">
        <v>1.9</v>
      </c>
      <c r="E273">
        <v>88</v>
      </c>
      <c r="F273" s="27">
        <v>0.33333333333333331</v>
      </c>
      <c r="G273">
        <v>200</v>
      </c>
      <c r="H273">
        <v>36200</v>
      </c>
      <c r="I273">
        <v>39820</v>
      </c>
      <c r="J273">
        <v>3620</v>
      </c>
      <c r="K273">
        <v>9</v>
      </c>
      <c r="L273">
        <v>2014</v>
      </c>
    </row>
    <row r="274" spans="1:12" x14ac:dyDescent="0.25">
      <c r="A274" t="s">
        <v>5350</v>
      </c>
      <c r="B274">
        <v>42285</v>
      </c>
      <c r="C274" t="s">
        <v>13</v>
      </c>
      <c r="D274">
        <v>1.5</v>
      </c>
      <c r="E274">
        <v>90</v>
      </c>
      <c r="F274" s="27">
        <v>0.54166666666666663</v>
      </c>
      <c r="G274">
        <v>250</v>
      </c>
      <c r="H274">
        <v>45250</v>
      </c>
      <c r="I274">
        <v>49775</v>
      </c>
      <c r="J274">
        <v>4525</v>
      </c>
      <c r="K274">
        <v>10</v>
      </c>
      <c r="L274">
        <v>2015</v>
      </c>
    </row>
    <row r="275" spans="1:12" x14ac:dyDescent="0.25">
      <c r="A275" t="s">
        <v>5345</v>
      </c>
      <c r="B275">
        <v>42109</v>
      </c>
      <c r="C275" t="s">
        <v>47</v>
      </c>
      <c r="D275">
        <v>0.9</v>
      </c>
      <c r="E275">
        <v>70</v>
      </c>
      <c r="F275" s="27">
        <v>0.72916666666666663</v>
      </c>
      <c r="G275">
        <v>250</v>
      </c>
      <c r="H275">
        <v>45250</v>
      </c>
      <c r="I275">
        <v>49775</v>
      </c>
      <c r="J275">
        <v>4525</v>
      </c>
      <c r="K275">
        <v>4</v>
      </c>
      <c r="L275">
        <v>2015</v>
      </c>
    </row>
    <row r="276" spans="1:12" x14ac:dyDescent="0.25">
      <c r="A276" t="s">
        <v>5343</v>
      </c>
      <c r="B276">
        <v>41903</v>
      </c>
      <c r="C276" t="s">
        <v>21</v>
      </c>
      <c r="D276">
        <v>-0.3</v>
      </c>
      <c r="E276">
        <v>79</v>
      </c>
      <c r="F276" s="27">
        <v>0.70833333333333337</v>
      </c>
      <c r="G276">
        <v>125</v>
      </c>
      <c r="H276">
        <v>22625</v>
      </c>
      <c r="I276">
        <v>24887.5</v>
      </c>
      <c r="J276">
        <v>2262.5</v>
      </c>
      <c r="K276">
        <v>9</v>
      </c>
      <c r="L276">
        <v>2014</v>
      </c>
    </row>
    <row r="277" spans="1:12" x14ac:dyDescent="0.25">
      <c r="A277" t="s">
        <v>5342</v>
      </c>
      <c r="B277">
        <v>41703</v>
      </c>
      <c r="C277" t="s">
        <v>47</v>
      </c>
      <c r="D277">
        <v>1.3</v>
      </c>
      <c r="E277">
        <v>80</v>
      </c>
      <c r="F277" s="27">
        <v>0.33333333333333331</v>
      </c>
      <c r="G277">
        <v>250</v>
      </c>
      <c r="H277">
        <v>45250</v>
      </c>
      <c r="I277">
        <v>49775</v>
      </c>
      <c r="J277">
        <v>4525</v>
      </c>
      <c r="K277">
        <v>3</v>
      </c>
      <c r="L277">
        <v>2014</v>
      </c>
    </row>
    <row r="278" spans="1:12" x14ac:dyDescent="0.25">
      <c r="A278" t="s">
        <v>5337</v>
      </c>
      <c r="B278">
        <v>41845</v>
      </c>
      <c r="C278" t="s">
        <v>27</v>
      </c>
      <c r="D278">
        <v>9.3000000000000007</v>
      </c>
      <c r="E278">
        <v>68</v>
      </c>
      <c r="F278" s="27">
        <v>0.35416666666666669</v>
      </c>
      <c r="G278">
        <v>220</v>
      </c>
      <c r="H278">
        <v>39820</v>
      </c>
      <c r="I278">
        <v>43802</v>
      </c>
      <c r="J278">
        <v>3982</v>
      </c>
      <c r="K278">
        <v>7</v>
      </c>
      <c r="L278">
        <v>2014</v>
      </c>
    </row>
    <row r="279" spans="1:12" x14ac:dyDescent="0.25">
      <c r="A279" t="s">
        <v>5335</v>
      </c>
      <c r="B279">
        <v>42082</v>
      </c>
      <c r="C279" t="s">
        <v>23</v>
      </c>
      <c r="D279">
        <v>2.6</v>
      </c>
      <c r="E279">
        <v>66</v>
      </c>
      <c r="F279" s="27">
        <v>0.79166666666666663</v>
      </c>
      <c r="G279">
        <v>300</v>
      </c>
      <c r="H279">
        <v>54300</v>
      </c>
      <c r="I279">
        <v>59730</v>
      </c>
      <c r="J279">
        <v>5430</v>
      </c>
      <c r="K279">
        <v>3</v>
      </c>
      <c r="L279">
        <v>2015</v>
      </c>
    </row>
    <row r="280" spans="1:12" x14ac:dyDescent="0.25">
      <c r="A280" t="s">
        <v>5326</v>
      </c>
      <c r="B280">
        <v>41673</v>
      </c>
      <c r="C280" t="s">
        <v>21</v>
      </c>
      <c r="D280">
        <v>2.7</v>
      </c>
      <c r="E280">
        <v>72</v>
      </c>
      <c r="F280" s="27">
        <v>0.29166666666666669</v>
      </c>
      <c r="G280">
        <v>125</v>
      </c>
      <c r="H280">
        <v>22625</v>
      </c>
      <c r="I280">
        <v>24887.5</v>
      </c>
      <c r="J280">
        <v>2262.5</v>
      </c>
      <c r="K280">
        <v>2</v>
      </c>
      <c r="L280">
        <v>2014</v>
      </c>
    </row>
    <row r="281" spans="1:12" x14ac:dyDescent="0.25">
      <c r="A281" t="s">
        <v>5324</v>
      </c>
      <c r="B281">
        <v>42341</v>
      </c>
      <c r="C281" t="s">
        <v>13</v>
      </c>
      <c r="D281">
        <v>1.8</v>
      </c>
      <c r="E281">
        <v>86</v>
      </c>
      <c r="F281" s="27">
        <v>0.72916666666666663</v>
      </c>
      <c r="G281">
        <v>250</v>
      </c>
      <c r="H281">
        <v>45250</v>
      </c>
      <c r="I281">
        <v>49775</v>
      </c>
      <c r="J281">
        <v>4525</v>
      </c>
      <c r="K281">
        <v>12</v>
      </c>
      <c r="L281">
        <v>2015</v>
      </c>
    </row>
    <row r="282" spans="1:12" x14ac:dyDescent="0.25">
      <c r="A282" t="s">
        <v>5318</v>
      </c>
      <c r="B282">
        <v>41868</v>
      </c>
      <c r="C282" t="s">
        <v>17</v>
      </c>
      <c r="D282">
        <v>3.7</v>
      </c>
      <c r="E282">
        <v>77</v>
      </c>
      <c r="F282" s="27">
        <v>0.75</v>
      </c>
      <c r="G282">
        <v>385</v>
      </c>
      <c r="H282">
        <v>69685</v>
      </c>
      <c r="I282">
        <v>76653.5</v>
      </c>
      <c r="J282">
        <v>6968.5</v>
      </c>
      <c r="K282">
        <v>8</v>
      </c>
      <c r="L282">
        <v>2014</v>
      </c>
    </row>
    <row r="283" spans="1:12" x14ac:dyDescent="0.25">
      <c r="A283" t="s">
        <v>5317</v>
      </c>
      <c r="B283">
        <v>42220</v>
      </c>
      <c r="C283" t="s">
        <v>70</v>
      </c>
      <c r="D283">
        <v>1.3</v>
      </c>
      <c r="E283">
        <v>87</v>
      </c>
      <c r="F283" s="27">
        <v>0.45833333333333331</v>
      </c>
      <c r="G283">
        <v>302.5</v>
      </c>
      <c r="H283">
        <v>54752.5</v>
      </c>
      <c r="I283">
        <v>60227.75</v>
      </c>
      <c r="J283">
        <v>5475.25</v>
      </c>
      <c r="K283">
        <v>8</v>
      </c>
      <c r="L283">
        <v>2015</v>
      </c>
    </row>
    <row r="284" spans="1:12" x14ac:dyDescent="0.25">
      <c r="A284" t="s">
        <v>5314</v>
      </c>
      <c r="B284">
        <v>41708</v>
      </c>
      <c r="C284" t="s">
        <v>13</v>
      </c>
      <c r="D284">
        <v>1.8</v>
      </c>
      <c r="E284">
        <v>75</v>
      </c>
      <c r="F284" s="27">
        <v>0.29166666666666669</v>
      </c>
      <c r="G284">
        <v>250</v>
      </c>
      <c r="H284">
        <v>45250</v>
      </c>
      <c r="I284">
        <v>49775</v>
      </c>
      <c r="J284">
        <v>4525</v>
      </c>
      <c r="K284">
        <v>3</v>
      </c>
      <c r="L284">
        <v>2014</v>
      </c>
    </row>
    <row r="285" spans="1:12" x14ac:dyDescent="0.25">
      <c r="A285" t="s">
        <v>5309</v>
      </c>
      <c r="B285">
        <v>42010</v>
      </c>
      <c r="C285" t="s">
        <v>53</v>
      </c>
      <c r="D285">
        <v>2.4</v>
      </c>
      <c r="E285">
        <v>91</v>
      </c>
      <c r="F285" s="27">
        <v>0.79166666666666663</v>
      </c>
      <c r="G285">
        <v>300</v>
      </c>
      <c r="H285">
        <v>55500</v>
      </c>
      <c r="I285">
        <v>61050</v>
      </c>
      <c r="J285">
        <v>5550</v>
      </c>
      <c r="K285">
        <v>1</v>
      </c>
      <c r="L285">
        <v>2015</v>
      </c>
    </row>
    <row r="286" spans="1:12" x14ac:dyDescent="0.25">
      <c r="A286" t="s">
        <v>5304</v>
      </c>
      <c r="B286">
        <v>42198</v>
      </c>
      <c r="C286" t="s">
        <v>80</v>
      </c>
      <c r="D286">
        <v>1.8</v>
      </c>
      <c r="E286">
        <v>71</v>
      </c>
      <c r="F286" s="27">
        <v>0.29166666666666669</v>
      </c>
      <c r="G286">
        <v>330</v>
      </c>
      <c r="H286">
        <v>59730</v>
      </c>
      <c r="I286">
        <v>65703</v>
      </c>
      <c r="J286">
        <v>5973</v>
      </c>
      <c r="K286">
        <v>7</v>
      </c>
      <c r="L286">
        <v>2015</v>
      </c>
    </row>
    <row r="287" spans="1:12" x14ac:dyDescent="0.25">
      <c r="A287" t="s">
        <v>5282</v>
      </c>
      <c r="B287">
        <v>41960</v>
      </c>
      <c r="C287" t="s">
        <v>19</v>
      </c>
      <c r="D287">
        <v>2.8</v>
      </c>
      <c r="E287">
        <v>72</v>
      </c>
      <c r="F287" s="27">
        <v>0.5</v>
      </c>
      <c r="G287">
        <v>200</v>
      </c>
      <c r="H287">
        <v>36200</v>
      </c>
      <c r="I287">
        <v>39820</v>
      </c>
      <c r="J287">
        <v>3620</v>
      </c>
      <c r="K287">
        <v>11</v>
      </c>
      <c r="L287">
        <v>2014</v>
      </c>
    </row>
    <row r="288" spans="1:12" x14ac:dyDescent="0.25">
      <c r="A288" t="s">
        <v>5275</v>
      </c>
      <c r="B288">
        <v>41913</v>
      </c>
      <c r="C288" t="s">
        <v>13</v>
      </c>
      <c r="D288">
        <v>1</v>
      </c>
      <c r="E288">
        <v>82</v>
      </c>
      <c r="F288" s="27">
        <v>0.33333333333333331</v>
      </c>
      <c r="G288">
        <v>250</v>
      </c>
      <c r="H288">
        <v>45250</v>
      </c>
      <c r="I288">
        <v>49775</v>
      </c>
      <c r="J288">
        <v>4525</v>
      </c>
      <c r="K288">
        <v>10</v>
      </c>
      <c r="L288">
        <v>2014</v>
      </c>
    </row>
    <row r="289" spans="1:12" x14ac:dyDescent="0.25">
      <c r="A289" t="s">
        <v>5264</v>
      </c>
      <c r="B289">
        <v>42086</v>
      </c>
      <c r="C289" t="s">
        <v>70</v>
      </c>
      <c r="D289">
        <v>2.5</v>
      </c>
      <c r="E289">
        <v>72</v>
      </c>
      <c r="F289" s="27">
        <v>0.33333333333333331</v>
      </c>
      <c r="G289">
        <v>275</v>
      </c>
      <c r="H289">
        <v>49775</v>
      </c>
      <c r="I289">
        <v>54752.5</v>
      </c>
      <c r="J289">
        <v>4977.5</v>
      </c>
      <c r="K289">
        <v>3</v>
      </c>
      <c r="L289">
        <v>2015</v>
      </c>
    </row>
    <row r="290" spans="1:12" x14ac:dyDescent="0.25">
      <c r="A290" t="s">
        <v>5245</v>
      </c>
      <c r="B290">
        <v>42023</v>
      </c>
      <c r="C290" t="s">
        <v>70</v>
      </c>
      <c r="D290">
        <v>2.4</v>
      </c>
      <c r="E290">
        <v>71</v>
      </c>
      <c r="F290" s="27">
        <v>0.54166666666666663</v>
      </c>
      <c r="G290">
        <v>275</v>
      </c>
      <c r="H290">
        <v>49775</v>
      </c>
      <c r="I290">
        <v>54752.5</v>
      </c>
      <c r="J290">
        <v>4977.5</v>
      </c>
      <c r="K290">
        <v>1</v>
      </c>
      <c r="L290">
        <v>2015</v>
      </c>
    </row>
    <row r="291" spans="1:12" x14ac:dyDescent="0.25">
      <c r="A291" t="s">
        <v>5240</v>
      </c>
      <c r="B291">
        <v>41848</v>
      </c>
      <c r="C291" t="s">
        <v>25</v>
      </c>
      <c r="D291">
        <v>3.1</v>
      </c>
      <c r="E291">
        <v>88</v>
      </c>
      <c r="F291" s="27">
        <v>0.875</v>
      </c>
      <c r="G291">
        <v>220</v>
      </c>
      <c r="H291">
        <v>39820</v>
      </c>
      <c r="I291">
        <v>43802</v>
      </c>
      <c r="J291">
        <v>3982</v>
      </c>
      <c r="K291">
        <v>7</v>
      </c>
      <c r="L291">
        <v>2014</v>
      </c>
    </row>
    <row r="292" spans="1:12" x14ac:dyDescent="0.25">
      <c r="A292" t="s">
        <v>5234</v>
      </c>
      <c r="B292">
        <v>42084</v>
      </c>
      <c r="C292" t="s">
        <v>86</v>
      </c>
      <c r="D292">
        <v>1.5</v>
      </c>
      <c r="E292">
        <v>76</v>
      </c>
      <c r="F292" s="27">
        <v>0.70833333333333337</v>
      </c>
      <c r="G292">
        <v>115</v>
      </c>
      <c r="H292">
        <v>20815</v>
      </c>
      <c r="I292">
        <v>22896.5</v>
      </c>
      <c r="J292">
        <v>2081.5</v>
      </c>
      <c r="K292">
        <v>3</v>
      </c>
      <c r="L292">
        <v>2015</v>
      </c>
    </row>
    <row r="293" spans="1:12" x14ac:dyDescent="0.25">
      <c r="A293" t="s">
        <v>5233</v>
      </c>
      <c r="B293">
        <v>42168</v>
      </c>
      <c r="C293" t="s">
        <v>25</v>
      </c>
      <c r="D293">
        <v>1.4</v>
      </c>
      <c r="E293">
        <v>82</v>
      </c>
      <c r="F293" s="27">
        <v>0.77083333333333337</v>
      </c>
      <c r="G293">
        <v>220</v>
      </c>
      <c r="H293">
        <v>39820</v>
      </c>
      <c r="I293">
        <v>43802</v>
      </c>
      <c r="J293">
        <v>3982</v>
      </c>
      <c r="K293">
        <v>6</v>
      </c>
      <c r="L293">
        <v>2015</v>
      </c>
    </row>
    <row r="294" spans="1:12" x14ac:dyDescent="0.25">
      <c r="A294" t="s">
        <v>5232</v>
      </c>
      <c r="B294">
        <v>41725</v>
      </c>
      <c r="C294" t="s">
        <v>80</v>
      </c>
      <c r="D294">
        <v>0.8</v>
      </c>
      <c r="E294">
        <v>71</v>
      </c>
      <c r="F294" s="27">
        <v>0.39583333333333331</v>
      </c>
      <c r="G294">
        <v>300</v>
      </c>
      <c r="H294">
        <v>54300</v>
      </c>
      <c r="I294">
        <v>59730</v>
      </c>
      <c r="J294">
        <v>5430</v>
      </c>
      <c r="K294">
        <v>3</v>
      </c>
      <c r="L294">
        <v>2014</v>
      </c>
    </row>
    <row r="295" spans="1:12" x14ac:dyDescent="0.25">
      <c r="A295" t="s">
        <v>5229</v>
      </c>
      <c r="B295">
        <v>42293</v>
      </c>
      <c r="C295" t="s">
        <v>27</v>
      </c>
      <c r="D295">
        <v>7.6</v>
      </c>
      <c r="E295">
        <v>64</v>
      </c>
      <c r="F295" s="27">
        <v>0.625</v>
      </c>
      <c r="G295">
        <v>200</v>
      </c>
      <c r="H295">
        <v>36200</v>
      </c>
      <c r="I295">
        <v>39820</v>
      </c>
      <c r="J295">
        <v>3620</v>
      </c>
      <c r="K295">
        <v>10</v>
      </c>
      <c r="L295">
        <v>2015</v>
      </c>
    </row>
    <row r="296" spans="1:12" x14ac:dyDescent="0.25">
      <c r="A296" t="s">
        <v>5228</v>
      </c>
      <c r="B296">
        <v>42245</v>
      </c>
      <c r="C296" t="s">
        <v>40</v>
      </c>
      <c r="D296">
        <v>1.4</v>
      </c>
      <c r="E296">
        <v>81</v>
      </c>
      <c r="F296" s="27">
        <v>0.75</v>
      </c>
      <c r="G296">
        <v>126.5</v>
      </c>
      <c r="H296">
        <v>22896.5</v>
      </c>
      <c r="I296">
        <v>25186.15</v>
      </c>
      <c r="J296">
        <v>2289.65</v>
      </c>
      <c r="K296">
        <v>8</v>
      </c>
      <c r="L296">
        <v>2015</v>
      </c>
    </row>
    <row r="297" spans="1:12" x14ac:dyDescent="0.25">
      <c r="A297" t="s">
        <v>5227</v>
      </c>
      <c r="B297">
        <v>42066</v>
      </c>
      <c r="C297" t="s">
        <v>37</v>
      </c>
      <c r="D297">
        <v>1.9</v>
      </c>
      <c r="E297">
        <v>72</v>
      </c>
      <c r="F297" s="27">
        <v>0.83333333333333337</v>
      </c>
      <c r="G297">
        <v>350</v>
      </c>
      <c r="H297">
        <v>63350</v>
      </c>
      <c r="I297">
        <v>69685</v>
      </c>
      <c r="J297">
        <v>6335</v>
      </c>
      <c r="K297">
        <v>3</v>
      </c>
      <c r="L297">
        <v>2015</v>
      </c>
    </row>
    <row r="298" spans="1:12" x14ac:dyDescent="0.25">
      <c r="A298" t="s">
        <v>5223</v>
      </c>
      <c r="B298">
        <v>42033</v>
      </c>
      <c r="C298" t="s">
        <v>21</v>
      </c>
      <c r="D298">
        <v>2.2000000000000002</v>
      </c>
      <c r="E298">
        <v>74</v>
      </c>
      <c r="F298" s="27">
        <v>0.75</v>
      </c>
      <c r="G298">
        <v>125</v>
      </c>
      <c r="H298">
        <v>22625</v>
      </c>
      <c r="I298">
        <v>24887.5</v>
      </c>
      <c r="J298">
        <v>2262.5</v>
      </c>
      <c r="K298">
        <v>1</v>
      </c>
      <c r="L298">
        <v>2015</v>
      </c>
    </row>
    <row r="299" spans="1:12" x14ac:dyDescent="0.25">
      <c r="A299" t="s">
        <v>5222</v>
      </c>
      <c r="B299">
        <v>41802</v>
      </c>
      <c r="C299" t="s">
        <v>27</v>
      </c>
      <c r="D299">
        <v>9.3000000000000007</v>
      </c>
      <c r="E299">
        <v>88</v>
      </c>
      <c r="F299" s="27">
        <v>0.3125</v>
      </c>
      <c r="G299">
        <v>220</v>
      </c>
      <c r="H299">
        <v>39820</v>
      </c>
      <c r="I299">
        <v>43802</v>
      </c>
      <c r="J299">
        <v>3982</v>
      </c>
      <c r="K299">
        <v>6</v>
      </c>
      <c r="L299">
        <v>2014</v>
      </c>
    </row>
    <row r="300" spans="1:12" x14ac:dyDescent="0.25">
      <c r="A300" t="s">
        <v>5201</v>
      </c>
      <c r="B300">
        <v>42188</v>
      </c>
      <c r="C300" t="s">
        <v>47</v>
      </c>
      <c r="D300">
        <v>2.2999999999999998</v>
      </c>
      <c r="E300">
        <v>88</v>
      </c>
      <c r="F300" s="27">
        <v>0.29166666666666669</v>
      </c>
      <c r="G300">
        <v>275</v>
      </c>
      <c r="H300">
        <v>49775</v>
      </c>
      <c r="I300">
        <v>54752.5</v>
      </c>
      <c r="J300">
        <v>4977.5</v>
      </c>
      <c r="K300">
        <v>7</v>
      </c>
      <c r="L300">
        <v>2015</v>
      </c>
    </row>
    <row r="301" spans="1:12" x14ac:dyDescent="0.25">
      <c r="A301" t="s">
        <v>5198</v>
      </c>
      <c r="B301">
        <v>42047</v>
      </c>
      <c r="C301" t="s">
        <v>25</v>
      </c>
      <c r="D301">
        <v>1.6</v>
      </c>
      <c r="E301">
        <v>76</v>
      </c>
      <c r="F301" s="27">
        <v>0.41666666666666669</v>
      </c>
      <c r="G301">
        <v>200</v>
      </c>
      <c r="H301">
        <v>36200</v>
      </c>
      <c r="I301">
        <v>39820</v>
      </c>
      <c r="J301">
        <v>3620</v>
      </c>
      <c r="K301">
        <v>2</v>
      </c>
      <c r="L301">
        <v>2015</v>
      </c>
    </row>
    <row r="302" spans="1:12" x14ac:dyDescent="0.25">
      <c r="A302" t="s">
        <v>5191</v>
      </c>
      <c r="B302">
        <v>41774</v>
      </c>
      <c r="C302" t="s">
        <v>25</v>
      </c>
      <c r="D302">
        <v>2.1</v>
      </c>
      <c r="E302">
        <v>66</v>
      </c>
      <c r="F302" s="27">
        <v>0.58333333333333337</v>
      </c>
      <c r="G302">
        <v>200</v>
      </c>
      <c r="H302">
        <v>36200</v>
      </c>
      <c r="I302">
        <v>39820</v>
      </c>
      <c r="J302">
        <v>3620</v>
      </c>
      <c r="K302">
        <v>5</v>
      </c>
      <c r="L302">
        <v>2014</v>
      </c>
    </row>
    <row r="303" spans="1:12" x14ac:dyDescent="0.25">
      <c r="A303" t="s">
        <v>5189</v>
      </c>
      <c r="B303">
        <v>41718</v>
      </c>
      <c r="C303" t="s">
        <v>25</v>
      </c>
      <c r="D303">
        <v>2.9</v>
      </c>
      <c r="E303">
        <v>78</v>
      </c>
      <c r="F303" s="27">
        <v>0.625</v>
      </c>
      <c r="G303">
        <v>200</v>
      </c>
      <c r="H303">
        <v>36200</v>
      </c>
      <c r="I303">
        <v>39820</v>
      </c>
      <c r="J303">
        <v>3620</v>
      </c>
      <c r="K303">
        <v>3</v>
      </c>
      <c r="L303">
        <v>2014</v>
      </c>
    </row>
    <row r="304" spans="1:12" x14ac:dyDescent="0.25">
      <c r="A304" t="s">
        <v>5187</v>
      </c>
      <c r="B304">
        <v>42205</v>
      </c>
      <c r="C304" t="s">
        <v>25</v>
      </c>
      <c r="D304">
        <v>2.4</v>
      </c>
      <c r="E304">
        <v>82</v>
      </c>
      <c r="F304" s="27">
        <v>0.70833333333333337</v>
      </c>
      <c r="G304">
        <v>220</v>
      </c>
      <c r="H304">
        <v>39820</v>
      </c>
      <c r="I304">
        <v>43802</v>
      </c>
      <c r="J304">
        <v>3982</v>
      </c>
      <c r="K304">
        <v>7</v>
      </c>
      <c r="L304">
        <v>2015</v>
      </c>
    </row>
    <row r="305" spans="1:12" x14ac:dyDescent="0.25">
      <c r="A305" t="s">
        <v>5183</v>
      </c>
      <c r="B305">
        <v>41994</v>
      </c>
      <c r="C305" t="s">
        <v>27</v>
      </c>
      <c r="D305">
        <v>9.5</v>
      </c>
      <c r="E305">
        <v>68</v>
      </c>
      <c r="F305" s="27">
        <v>0.3125</v>
      </c>
      <c r="G305">
        <v>200</v>
      </c>
      <c r="H305">
        <v>36200</v>
      </c>
      <c r="I305">
        <v>39820</v>
      </c>
      <c r="J305">
        <v>3620</v>
      </c>
      <c r="K305">
        <v>12</v>
      </c>
      <c r="L305">
        <v>2014</v>
      </c>
    </row>
    <row r="306" spans="1:12" x14ac:dyDescent="0.25">
      <c r="A306" t="s">
        <v>5182</v>
      </c>
      <c r="B306">
        <v>42116</v>
      </c>
      <c r="C306" t="s">
        <v>25</v>
      </c>
      <c r="D306">
        <v>2.2000000000000002</v>
      </c>
      <c r="E306">
        <v>65</v>
      </c>
      <c r="F306" s="27">
        <v>0.77083333333333337</v>
      </c>
      <c r="G306">
        <v>200</v>
      </c>
      <c r="H306">
        <v>36200</v>
      </c>
      <c r="I306">
        <v>39820</v>
      </c>
      <c r="J306">
        <v>3620</v>
      </c>
      <c r="K306">
        <v>4</v>
      </c>
      <c r="L306">
        <v>2015</v>
      </c>
    </row>
    <row r="307" spans="1:12" x14ac:dyDescent="0.25">
      <c r="A307" t="s">
        <v>5175</v>
      </c>
      <c r="B307">
        <v>41817</v>
      </c>
      <c r="C307" t="s">
        <v>50</v>
      </c>
      <c r="D307">
        <v>2</v>
      </c>
      <c r="E307">
        <v>81</v>
      </c>
      <c r="F307" s="27">
        <v>0.70833333333333337</v>
      </c>
      <c r="G307">
        <v>302.5</v>
      </c>
      <c r="H307">
        <v>54752.5</v>
      </c>
      <c r="I307">
        <v>60227.75</v>
      </c>
      <c r="J307">
        <v>5475.25</v>
      </c>
      <c r="K307">
        <v>6</v>
      </c>
      <c r="L307">
        <v>2014</v>
      </c>
    </row>
    <row r="308" spans="1:12" x14ac:dyDescent="0.25">
      <c r="A308" t="s">
        <v>5173</v>
      </c>
      <c r="B308">
        <v>42213</v>
      </c>
      <c r="C308" t="s">
        <v>21</v>
      </c>
      <c r="D308">
        <v>3.1</v>
      </c>
      <c r="E308">
        <v>65</v>
      </c>
      <c r="F308" s="27">
        <v>0.70833333333333337</v>
      </c>
      <c r="G308">
        <v>137.5</v>
      </c>
      <c r="H308">
        <v>24887.5</v>
      </c>
      <c r="I308">
        <v>27376.25</v>
      </c>
      <c r="J308">
        <v>2488.75</v>
      </c>
      <c r="K308">
        <v>7</v>
      </c>
      <c r="L308">
        <v>2015</v>
      </c>
    </row>
    <row r="309" spans="1:12" x14ac:dyDescent="0.25">
      <c r="A309" t="s">
        <v>5171</v>
      </c>
      <c r="B309">
        <v>41640</v>
      </c>
      <c r="C309" t="s">
        <v>17</v>
      </c>
      <c r="D309">
        <v>3.4</v>
      </c>
      <c r="E309">
        <v>68</v>
      </c>
      <c r="F309" s="27">
        <v>0.70833333333333337</v>
      </c>
      <c r="G309">
        <v>350</v>
      </c>
      <c r="H309">
        <v>63350</v>
      </c>
      <c r="I309">
        <v>69685</v>
      </c>
      <c r="J309">
        <v>6335</v>
      </c>
      <c r="K309">
        <v>1</v>
      </c>
      <c r="L309">
        <v>2014</v>
      </c>
    </row>
    <row r="310" spans="1:12" x14ac:dyDescent="0.25">
      <c r="A310" t="s">
        <v>5168</v>
      </c>
      <c r="B310">
        <v>42031</v>
      </c>
      <c r="C310" t="s">
        <v>19</v>
      </c>
      <c r="D310">
        <v>1.5</v>
      </c>
      <c r="E310">
        <v>84</v>
      </c>
      <c r="F310" s="27">
        <v>0.75</v>
      </c>
      <c r="G310">
        <v>200</v>
      </c>
      <c r="H310">
        <v>36200</v>
      </c>
      <c r="I310">
        <v>39820</v>
      </c>
      <c r="J310">
        <v>3620</v>
      </c>
      <c r="K310">
        <v>1</v>
      </c>
      <c r="L310">
        <v>2015</v>
      </c>
    </row>
    <row r="311" spans="1:12" x14ac:dyDescent="0.25">
      <c r="A311" t="s">
        <v>5150</v>
      </c>
      <c r="B311">
        <v>42047</v>
      </c>
      <c r="C311" t="s">
        <v>40</v>
      </c>
      <c r="D311">
        <v>2.7</v>
      </c>
      <c r="E311">
        <v>84</v>
      </c>
      <c r="F311" s="27">
        <v>0.375</v>
      </c>
      <c r="G311">
        <v>115</v>
      </c>
      <c r="H311">
        <v>20815</v>
      </c>
      <c r="I311">
        <v>22896.5</v>
      </c>
      <c r="J311">
        <v>2081.5</v>
      </c>
      <c r="K311">
        <v>2</v>
      </c>
      <c r="L311">
        <v>2015</v>
      </c>
    </row>
    <row r="312" spans="1:12" x14ac:dyDescent="0.25">
      <c r="A312" t="s">
        <v>5140</v>
      </c>
      <c r="B312">
        <v>41751</v>
      </c>
      <c r="C312" t="s">
        <v>80</v>
      </c>
      <c r="D312">
        <v>1.1000000000000001</v>
      </c>
      <c r="E312">
        <v>78</v>
      </c>
      <c r="F312" s="27">
        <v>0.89583333333333337</v>
      </c>
      <c r="G312">
        <v>300</v>
      </c>
      <c r="H312">
        <v>54300</v>
      </c>
      <c r="I312">
        <v>59730</v>
      </c>
      <c r="J312">
        <v>5430</v>
      </c>
      <c r="K312">
        <v>4</v>
      </c>
      <c r="L312">
        <v>2014</v>
      </c>
    </row>
    <row r="313" spans="1:12" x14ac:dyDescent="0.25">
      <c r="A313" t="s">
        <v>5139</v>
      </c>
      <c r="B313">
        <v>41796</v>
      </c>
      <c r="C313" t="s">
        <v>17</v>
      </c>
      <c r="D313">
        <v>4.2</v>
      </c>
      <c r="E313">
        <v>85</v>
      </c>
      <c r="F313" s="27">
        <v>0.77083333333333337</v>
      </c>
      <c r="G313">
        <v>385</v>
      </c>
      <c r="H313">
        <v>69685</v>
      </c>
      <c r="I313">
        <v>76653.5</v>
      </c>
      <c r="J313">
        <v>6968.5</v>
      </c>
      <c r="K313">
        <v>6</v>
      </c>
      <c r="L313">
        <v>2014</v>
      </c>
    </row>
    <row r="314" spans="1:12" x14ac:dyDescent="0.25">
      <c r="A314" t="s">
        <v>5133</v>
      </c>
      <c r="B314">
        <v>41900</v>
      </c>
      <c r="C314" t="s">
        <v>19</v>
      </c>
      <c r="D314">
        <v>2.6</v>
      </c>
      <c r="E314">
        <v>70</v>
      </c>
      <c r="F314" s="27">
        <v>0.66666666666666663</v>
      </c>
      <c r="G314">
        <v>200</v>
      </c>
      <c r="H314">
        <v>36200</v>
      </c>
      <c r="I314">
        <v>39820</v>
      </c>
      <c r="J314">
        <v>3620</v>
      </c>
      <c r="K314">
        <v>9</v>
      </c>
      <c r="L314">
        <v>2014</v>
      </c>
    </row>
    <row r="315" spans="1:12" x14ac:dyDescent="0.25">
      <c r="A315" t="s">
        <v>5127</v>
      </c>
      <c r="B315">
        <v>42268</v>
      </c>
      <c r="C315" t="s">
        <v>27</v>
      </c>
      <c r="D315">
        <v>8.1</v>
      </c>
      <c r="E315">
        <v>72</v>
      </c>
      <c r="F315" s="27">
        <v>0.75</v>
      </c>
      <c r="G315">
        <v>200</v>
      </c>
      <c r="H315">
        <v>36200</v>
      </c>
      <c r="I315">
        <v>39820</v>
      </c>
      <c r="J315">
        <v>3620</v>
      </c>
      <c r="K315">
        <v>9</v>
      </c>
      <c r="L315">
        <v>2015</v>
      </c>
    </row>
    <row r="316" spans="1:12" x14ac:dyDescent="0.25">
      <c r="A316" t="s">
        <v>5098</v>
      </c>
      <c r="B316">
        <v>42365</v>
      </c>
      <c r="C316" t="s">
        <v>33</v>
      </c>
      <c r="D316">
        <v>3.8</v>
      </c>
      <c r="E316">
        <v>83</v>
      </c>
      <c r="F316" s="27">
        <v>0.66666666666666663</v>
      </c>
      <c r="G316">
        <v>525</v>
      </c>
      <c r="H316">
        <v>95025</v>
      </c>
      <c r="I316">
        <v>104527.5</v>
      </c>
      <c r="J316">
        <v>9502.5</v>
      </c>
      <c r="K316">
        <v>12</v>
      </c>
      <c r="L316">
        <v>2015</v>
      </c>
    </row>
    <row r="317" spans="1:12" x14ac:dyDescent="0.25">
      <c r="A317" t="s">
        <v>5092</v>
      </c>
      <c r="B317">
        <v>42288</v>
      </c>
      <c r="C317" t="s">
        <v>27</v>
      </c>
      <c r="D317">
        <v>8.6999999999999993</v>
      </c>
      <c r="E317">
        <v>70</v>
      </c>
      <c r="F317" s="27">
        <v>0.54166666666666663</v>
      </c>
      <c r="G317">
        <v>200</v>
      </c>
      <c r="H317">
        <v>36200</v>
      </c>
      <c r="I317">
        <v>39820</v>
      </c>
      <c r="J317">
        <v>3620</v>
      </c>
      <c r="K317">
        <v>10</v>
      </c>
      <c r="L317">
        <v>2015</v>
      </c>
    </row>
    <row r="318" spans="1:12" x14ac:dyDescent="0.25">
      <c r="A318" t="s">
        <v>5086</v>
      </c>
      <c r="B318">
        <v>42189</v>
      </c>
      <c r="C318" t="s">
        <v>23</v>
      </c>
      <c r="D318">
        <v>1.9</v>
      </c>
      <c r="E318">
        <v>91</v>
      </c>
      <c r="F318" s="27">
        <v>0.5</v>
      </c>
      <c r="G318">
        <v>330</v>
      </c>
      <c r="H318">
        <v>61050</v>
      </c>
      <c r="I318">
        <v>67155</v>
      </c>
      <c r="J318">
        <v>6105</v>
      </c>
      <c r="K318">
        <v>7</v>
      </c>
      <c r="L318">
        <v>2015</v>
      </c>
    </row>
    <row r="319" spans="1:12" x14ac:dyDescent="0.25">
      <c r="A319" t="s">
        <v>5072</v>
      </c>
      <c r="B319">
        <v>41879</v>
      </c>
      <c r="C319" t="s">
        <v>50</v>
      </c>
      <c r="D319">
        <v>0.4</v>
      </c>
      <c r="E319">
        <v>86</v>
      </c>
      <c r="F319" s="27">
        <v>0.33333333333333331</v>
      </c>
      <c r="G319">
        <v>302.5</v>
      </c>
      <c r="H319">
        <v>54752.5</v>
      </c>
      <c r="I319">
        <v>60227.75</v>
      </c>
      <c r="J319">
        <v>5475.25</v>
      </c>
      <c r="K319">
        <v>8</v>
      </c>
      <c r="L319">
        <v>2014</v>
      </c>
    </row>
    <row r="320" spans="1:12" x14ac:dyDescent="0.25">
      <c r="A320" t="s">
        <v>5064</v>
      </c>
      <c r="B320">
        <v>41738</v>
      </c>
      <c r="C320" t="s">
        <v>50</v>
      </c>
      <c r="D320">
        <v>2.7</v>
      </c>
      <c r="E320">
        <v>65</v>
      </c>
      <c r="F320" s="27">
        <v>0.29166666666666669</v>
      </c>
      <c r="G320">
        <v>275</v>
      </c>
      <c r="H320">
        <v>49775</v>
      </c>
      <c r="I320">
        <v>54752.5</v>
      </c>
      <c r="J320">
        <v>4977.5</v>
      </c>
      <c r="K320">
        <v>4</v>
      </c>
      <c r="L320">
        <v>2014</v>
      </c>
    </row>
    <row r="321" spans="1:12" x14ac:dyDescent="0.25">
      <c r="A321" t="s">
        <v>5052</v>
      </c>
      <c r="B321">
        <v>42005</v>
      </c>
      <c r="C321" t="s">
        <v>23</v>
      </c>
      <c r="D321">
        <v>2.5</v>
      </c>
      <c r="E321">
        <v>75</v>
      </c>
      <c r="F321" s="27">
        <v>0.54166666666666663</v>
      </c>
      <c r="G321">
        <v>300</v>
      </c>
      <c r="H321">
        <v>54300</v>
      </c>
      <c r="I321">
        <v>59730</v>
      </c>
      <c r="J321">
        <v>5430</v>
      </c>
      <c r="K321">
        <v>1</v>
      </c>
      <c r="L321">
        <v>2015</v>
      </c>
    </row>
    <row r="322" spans="1:12" x14ac:dyDescent="0.25">
      <c r="A322" t="s">
        <v>5051</v>
      </c>
      <c r="B322">
        <v>42135</v>
      </c>
      <c r="C322" t="s">
        <v>47</v>
      </c>
      <c r="D322">
        <v>1.2</v>
      </c>
      <c r="E322">
        <v>83</v>
      </c>
      <c r="F322" s="27">
        <v>0.41666666666666669</v>
      </c>
      <c r="G322">
        <v>250</v>
      </c>
      <c r="H322">
        <v>45250</v>
      </c>
      <c r="I322">
        <v>49775</v>
      </c>
      <c r="J322">
        <v>4525</v>
      </c>
      <c r="K322">
        <v>5</v>
      </c>
      <c r="L322">
        <v>2015</v>
      </c>
    </row>
    <row r="323" spans="1:12" x14ac:dyDescent="0.25">
      <c r="A323" t="s">
        <v>5027</v>
      </c>
      <c r="B323">
        <v>42212</v>
      </c>
      <c r="C323" t="s">
        <v>21</v>
      </c>
      <c r="D323">
        <v>1.3</v>
      </c>
      <c r="E323">
        <v>80</v>
      </c>
      <c r="F323" s="27">
        <v>0.5</v>
      </c>
      <c r="G323">
        <v>137.5</v>
      </c>
      <c r="H323">
        <v>24887.5</v>
      </c>
      <c r="I323">
        <v>27376.25</v>
      </c>
      <c r="J323">
        <v>2488.75</v>
      </c>
      <c r="K323">
        <v>7</v>
      </c>
      <c r="L323">
        <v>2015</v>
      </c>
    </row>
    <row r="324" spans="1:12" x14ac:dyDescent="0.25">
      <c r="A324" t="s">
        <v>5021</v>
      </c>
      <c r="B324">
        <v>41972</v>
      </c>
      <c r="C324" t="s">
        <v>33</v>
      </c>
      <c r="D324">
        <v>4.5999999999999996</v>
      </c>
      <c r="E324">
        <v>78</v>
      </c>
      <c r="F324" s="27">
        <v>0.79166666666666663</v>
      </c>
      <c r="G324">
        <v>562.5</v>
      </c>
      <c r="H324">
        <v>101812.5</v>
      </c>
      <c r="I324">
        <v>111993.75</v>
      </c>
      <c r="J324">
        <v>10181.25</v>
      </c>
      <c r="K324">
        <v>11</v>
      </c>
      <c r="L324">
        <v>2014</v>
      </c>
    </row>
    <row r="325" spans="1:12" x14ac:dyDescent="0.25">
      <c r="A325" t="s">
        <v>5016</v>
      </c>
      <c r="B325">
        <v>42367</v>
      </c>
      <c r="C325" t="s">
        <v>13</v>
      </c>
      <c r="D325">
        <v>2.2999999999999998</v>
      </c>
      <c r="E325">
        <v>72</v>
      </c>
      <c r="F325" s="27">
        <v>0.72916666666666663</v>
      </c>
      <c r="G325">
        <v>250</v>
      </c>
      <c r="H325">
        <v>45250</v>
      </c>
      <c r="I325">
        <v>49775</v>
      </c>
      <c r="J325">
        <v>4525</v>
      </c>
      <c r="K325">
        <v>12</v>
      </c>
      <c r="L325">
        <v>2015</v>
      </c>
    </row>
    <row r="326" spans="1:12" x14ac:dyDescent="0.25">
      <c r="A326" t="s">
        <v>5011</v>
      </c>
      <c r="B326">
        <v>41968</v>
      </c>
      <c r="C326" t="s">
        <v>23</v>
      </c>
      <c r="D326">
        <v>4.7</v>
      </c>
      <c r="E326">
        <v>74</v>
      </c>
      <c r="F326" s="27">
        <v>0.54166666666666663</v>
      </c>
      <c r="G326">
        <v>450</v>
      </c>
      <c r="H326">
        <v>81450</v>
      </c>
      <c r="I326">
        <v>89595</v>
      </c>
      <c r="J326">
        <v>8145</v>
      </c>
      <c r="K326">
        <v>11</v>
      </c>
      <c r="L326">
        <v>2014</v>
      </c>
    </row>
    <row r="327" spans="1:12" x14ac:dyDescent="0.25">
      <c r="A327" t="s">
        <v>4993</v>
      </c>
      <c r="B327">
        <v>41948</v>
      </c>
      <c r="C327" t="s">
        <v>13</v>
      </c>
      <c r="D327">
        <v>1.9</v>
      </c>
      <c r="E327">
        <v>76</v>
      </c>
      <c r="F327" s="27">
        <v>0.33333333333333331</v>
      </c>
      <c r="G327">
        <v>250</v>
      </c>
      <c r="H327">
        <v>45250</v>
      </c>
      <c r="I327">
        <v>49775</v>
      </c>
      <c r="J327">
        <v>4525</v>
      </c>
      <c r="K327">
        <v>11</v>
      </c>
      <c r="L327">
        <v>2014</v>
      </c>
    </row>
    <row r="328" spans="1:12" x14ac:dyDescent="0.25">
      <c r="A328" t="s">
        <v>4992</v>
      </c>
      <c r="B328">
        <v>42171</v>
      </c>
      <c r="C328" t="s">
        <v>23</v>
      </c>
      <c r="D328">
        <v>2.4</v>
      </c>
      <c r="E328">
        <v>72</v>
      </c>
      <c r="F328" s="27">
        <v>0.4375</v>
      </c>
      <c r="G328">
        <v>330</v>
      </c>
      <c r="H328">
        <v>59730</v>
      </c>
      <c r="I328">
        <v>65703</v>
      </c>
      <c r="J328">
        <v>5973</v>
      </c>
      <c r="K328">
        <v>6</v>
      </c>
      <c r="L328">
        <v>2015</v>
      </c>
    </row>
    <row r="329" spans="1:12" x14ac:dyDescent="0.25">
      <c r="A329" t="s">
        <v>4984</v>
      </c>
      <c r="B329">
        <v>42210</v>
      </c>
      <c r="C329" t="s">
        <v>98</v>
      </c>
      <c r="D329">
        <v>1.3</v>
      </c>
      <c r="E329">
        <v>77</v>
      </c>
      <c r="F329" s="27">
        <v>0.70833333333333337</v>
      </c>
      <c r="G329">
        <v>302.5</v>
      </c>
      <c r="H329">
        <v>54752.5</v>
      </c>
      <c r="I329">
        <v>60227.75</v>
      </c>
      <c r="J329">
        <v>5475.25</v>
      </c>
      <c r="K329">
        <v>7</v>
      </c>
      <c r="L329">
        <v>2015</v>
      </c>
    </row>
    <row r="330" spans="1:12" x14ac:dyDescent="0.25">
      <c r="A330" t="s">
        <v>4979</v>
      </c>
      <c r="B330">
        <v>42063</v>
      </c>
      <c r="C330" t="s">
        <v>17</v>
      </c>
      <c r="D330">
        <v>5.2</v>
      </c>
      <c r="E330">
        <v>64</v>
      </c>
      <c r="F330" s="27">
        <v>0.8125</v>
      </c>
      <c r="G330">
        <v>350</v>
      </c>
      <c r="H330">
        <v>63350</v>
      </c>
      <c r="I330">
        <v>69685</v>
      </c>
      <c r="J330">
        <v>6335</v>
      </c>
      <c r="K330">
        <v>2</v>
      </c>
      <c r="L330">
        <v>2015</v>
      </c>
    </row>
    <row r="331" spans="1:12" x14ac:dyDescent="0.25">
      <c r="A331" t="s">
        <v>4976</v>
      </c>
      <c r="B331">
        <v>42024</v>
      </c>
      <c r="C331" t="s">
        <v>17</v>
      </c>
      <c r="D331">
        <v>4.2</v>
      </c>
      <c r="E331">
        <v>82</v>
      </c>
      <c r="F331" s="27">
        <v>0.83333333333333337</v>
      </c>
      <c r="G331">
        <v>350</v>
      </c>
      <c r="H331">
        <v>63350</v>
      </c>
      <c r="I331">
        <v>69685</v>
      </c>
      <c r="J331">
        <v>6335</v>
      </c>
      <c r="K331">
        <v>1</v>
      </c>
      <c r="L331">
        <v>2015</v>
      </c>
    </row>
    <row r="332" spans="1:12" x14ac:dyDescent="0.25">
      <c r="A332" t="s">
        <v>4958</v>
      </c>
      <c r="B332">
        <v>42006</v>
      </c>
      <c r="C332" t="s">
        <v>47</v>
      </c>
      <c r="D332">
        <v>0.9</v>
      </c>
      <c r="E332">
        <v>73</v>
      </c>
      <c r="F332" s="27">
        <v>0.75</v>
      </c>
      <c r="G332">
        <v>250</v>
      </c>
      <c r="H332">
        <v>45250</v>
      </c>
      <c r="I332">
        <v>49775</v>
      </c>
      <c r="J332">
        <v>4525</v>
      </c>
      <c r="K332">
        <v>1</v>
      </c>
      <c r="L332">
        <v>2015</v>
      </c>
    </row>
    <row r="333" spans="1:12" x14ac:dyDescent="0.25">
      <c r="A333" t="s">
        <v>4950</v>
      </c>
      <c r="B333">
        <v>41882</v>
      </c>
      <c r="C333" t="s">
        <v>47</v>
      </c>
      <c r="D333">
        <v>1.9</v>
      </c>
      <c r="E333">
        <v>82</v>
      </c>
      <c r="F333" s="27">
        <v>0.45833333333333331</v>
      </c>
      <c r="G333">
        <v>275</v>
      </c>
      <c r="H333">
        <v>49775</v>
      </c>
      <c r="I333">
        <v>54752.5</v>
      </c>
      <c r="J333">
        <v>4977.5</v>
      </c>
      <c r="K333">
        <v>8</v>
      </c>
      <c r="L333">
        <v>2014</v>
      </c>
    </row>
    <row r="334" spans="1:12" x14ac:dyDescent="0.25">
      <c r="A334" t="s">
        <v>4944</v>
      </c>
      <c r="B334">
        <v>42013</v>
      </c>
      <c r="C334" t="s">
        <v>17</v>
      </c>
      <c r="D334">
        <v>3.5</v>
      </c>
      <c r="E334">
        <v>68</v>
      </c>
      <c r="F334" s="27">
        <v>0.41666666666666669</v>
      </c>
      <c r="G334">
        <v>350</v>
      </c>
      <c r="H334">
        <v>63350</v>
      </c>
      <c r="I334">
        <v>69685</v>
      </c>
      <c r="J334">
        <v>6335</v>
      </c>
      <c r="K334">
        <v>1</v>
      </c>
      <c r="L334">
        <v>2015</v>
      </c>
    </row>
    <row r="335" spans="1:12" x14ac:dyDescent="0.25">
      <c r="A335" t="s">
        <v>4936</v>
      </c>
      <c r="B335">
        <v>41915</v>
      </c>
      <c r="C335" t="s">
        <v>30</v>
      </c>
      <c r="D335">
        <v>2.1</v>
      </c>
      <c r="E335">
        <v>80</v>
      </c>
      <c r="F335" s="27">
        <v>0.83333333333333337</v>
      </c>
      <c r="G335">
        <v>250</v>
      </c>
      <c r="H335">
        <v>45250</v>
      </c>
      <c r="I335">
        <v>49775</v>
      </c>
      <c r="J335">
        <v>4525</v>
      </c>
      <c r="K335">
        <v>10</v>
      </c>
      <c r="L335">
        <v>2014</v>
      </c>
    </row>
    <row r="336" spans="1:12" x14ac:dyDescent="0.25">
      <c r="A336" t="s">
        <v>4920</v>
      </c>
      <c r="B336">
        <v>41874</v>
      </c>
      <c r="C336" t="s">
        <v>103</v>
      </c>
      <c r="D336">
        <v>0.9</v>
      </c>
      <c r="E336">
        <v>76</v>
      </c>
      <c r="F336" s="27">
        <v>0.45833333333333331</v>
      </c>
      <c r="G336">
        <v>330</v>
      </c>
      <c r="H336">
        <v>59730</v>
      </c>
      <c r="I336">
        <v>65703</v>
      </c>
      <c r="J336">
        <v>5973</v>
      </c>
      <c r="K336">
        <v>8</v>
      </c>
      <c r="L336">
        <v>2014</v>
      </c>
    </row>
    <row r="337" spans="1:12" x14ac:dyDescent="0.25">
      <c r="A337" t="s">
        <v>4907</v>
      </c>
      <c r="B337">
        <v>42187</v>
      </c>
      <c r="C337" t="s">
        <v>23</v>
      </c>
      <c r="D337">
        <v>1.2</v>
      </c>
      <c r="E337">
        <v>71</v>
      </c>
      <c r="F337" s="27">
        <v>0.79166666666666663</v>
      </c>
      <c r="G337">
        <v>330</v>
      </c>
      <c r="H337">
        <v>59730</v>
      </c>
      <c r="I337">
        <v>65703</v>
      </c>
      <c r="J337">
        <v>5973</v>
      </c>
      <c r="K337">
        <v>7</v>
      </c>
      <c r="L337">
        <v>2015</v>
      </c>
    </row>
    <row r="338" spans="1:12" x14ac:dyDescent="0.25">
      <c r="A338" t="s">
        <v>4903</v>
      </c>
      <c r="B338">
        <v>41694</v>
      </c>
      <c r="C338" t="s">
        <v>27</v>
      </c>
      <c r="D338">
        <v>7.9</v>
      </c>
      <c r="E338">
        <v>87</v>
      </c>
      <c r="F338" s="27">
        <v>0.29166666666666669</v>
      </c>
      <c r="G338">
        <v>200</v>
      </c>
      <c r="H338">
        <v>36200</v>
      </c>
      <c r="I338">
        <v>39820</v>
      </c>
      <c r="J338">
        <v>3620</v>
      </c>
      <c r="K338">
        <v>2</v>
      </c>
      <c r="L338">
        <v>2014</v>
      </c>
    </row>
    <row r="339" spans="1:12" x14ac:dyDescent="0.25">
      <c r="A339" t="s">
        <v>4897</v>
      </c>
      <c r="B339">
        <v>42047</v>
      </c>
      <c r="C339" t="s">
        <v>80</v>
      </c>
      <c r="D339">
        <v>3</v>
      </c>
      <c r="E339">
        <v>77</v>
      </c>
      <c r="F339" s="27">
        <v>0.3125</v>
      </c>
      <c r="G339">
        <v>300</v>
      </c>
      <c r="H339">
        <v>54300</v>
      </c>
      <c r="I339">
        <v>59730</v>
      </c>
      <c r="J339">
        <v>5430</v>
      </c>
      <c r="K339">
        <v>2</v>
      </c>
      <c r="L339">
        <v>2015</v>
      </c>
    </row>
    <row r="340" spans="1:12" x14ac:dyDescent="0.25">
      <c r="A340" t="s">
        <v>4892</v>
      </c>
      <c r="B340">
        <v>42308</v>
      </c>
      <c r="C340" t="s">
        <v>86</v>
      </c>
      <c r="D340">
        <v>0.3</v>
      </c>
      <c r="E340">
        <v>72</v>
      </c>
      <c r="F340" s="27">
        <v>0.79166666666666663</v>
      </c>
      <c r="G340">
        <v>115</v>
      </c>
      <c r="H340">
        <v>20815</v>
      </c>
      <c r="I340">
        <v>22896.5</v>
      </c>
      <c r="J340">
        <v>2081.5</v>
      </c>
      <c r="K340">
        <v>10</v>
      </c>
      <c r="L340">
        <v>2015</v>
      </c>
    </row>
    <row r="341" spans="1:12" x14ac:dyDescent="0.25">
      <c r="A341" t="s">
        <v>4880</v>
      </c>
      <c r="B341">
        <v>41654</v>
      </c>
      <c r="C341" t="s">
        <v>23</v>
      </c>
      <c r="D341">
        <v>0.9</v>
      </c>
      <c r="E341">
        <v>90</v>
      </c>
      <c r="F341" s="27">
        <v>0.75</v>
      </c>
      <c r="G341">
        <v>300</v>
      </c>
      <c r="H341">
        <v>54300</v>
      </c>
      <c r="I341">
        <v>59730</v>
      </c>
      <c r="J341">
        <v>5430</v>
      </c>
      <c r="K341">
        <v>1</v>
      </c>
      <c r="L341">
        <v>2014</v>
      </c>
    </row>
    <row r="342" spans="1:12" x14ac:dyDescent="0.25">
      <c r="A342" t="s">
        <v>4877</v>
      </c>
      <c r="B342">
        <v>41945</v>
      </c>
      <c r="C342" t="s">
        <v>33</v>
      </c>
      <c r="D342">
        <v>1.6</v>
      </c>
      <c r="E342">
        <v>76</v>
      </c>
      <c r="F342" s="27">
        <v>0.79166666666666663</v>
      </c>
      <c r="G342">
        <v>375</v>
      </c>
      <c r="H342">
        <v>67875</v>
      </c>
      <c r="I342">
        <v>74662.5</v>
      </c>
      <c r="J342">
        <v>6787.5</v>
      </c>
      <c r="K342">
        <v>11</v>
      </c>
      <c r="L342">
        <v>2014</v>
      </c>
    </row>
    <row r="343" spans="1:12" x14ac:dyDescent="0.25">
      <c r="A343" t="s">
        <v>4872</v>
      </c>
      <c r="B343">
        <v>41801</v>
      </c>
      <c r="C343" t="s">
        <v>98</v>
      </c>
      <c r="D343">
        <v>3.4</v>
      </c>
      <c r="E343">
        <v>87</v>
      </c>
      <c r="F343" s="27">
        <v>0.54166666666666663</v>
      </c>
      <c r="G343">
        <v>302.5</v>
      </c>
      <c r="H343">
        <v>54752.5</v>
      </c>
      <c r="I343">
        <v>60227.75</v>
      </c>
      <c r="J343">
        <v>5475.25</v>
      </c>
      <c r="K343">
        <v>6</v>
      </c>
      <c r="L343">
        <v>2014</v>
      </c>
    </row>
    <row r="344" spans="1:12" x14ac:dyDescent="0.25">
      <c r="A344" t="s">
        <v>4870</v>
      </c>
      <c r="B344">
        <v>42195</v>
      </c>
      <c r="C344" t="s">
        <v>23</v>
      </c>
      <c r="D344">
        <v>2.2999999999999998</v>
      </c>
      <c r="E344">
        <v>74</v>
      </c>
      <c r="F344" s="27">
        <v>0.29166666666666669</v>
      </c>
      <c r="G344">
        <v>330</v>
      </c>
      <c r="H344">
        <v>59730</v>
      </c>
      <c r="I344">
        <v>65703</v>
      </c>
      <c r="J344">
        <v>5973</v>
      </c>
      <c r="K344">
        <v>7</v>
      </c>
      <c r="L344">
        <v>2015</v>
      </c>
    </row>
    <row r="345" spans="1:12" x14ac:dyDescent="0.25">
      <c r="A345" t="s">
        <v>4868</v>
      </c>
      <c r="B345">
        <v>41990</v>
      </c>
      <c r="C345" t="s">
        <v>23</v>
      </c>
      <c r="D345">
        <v>1.2</v>
      </c>
      <c r="E345">
        <v>88</v>
      </c>
      <c r="F345" s="27">
        <v>0.45833333333333331</v>
      </c>
      <c r="G345">
        <v>300</v>
      </c>
      <c r="H345">
        <v>54300</v>
      </c>
      <c r="I345">
        <v>59730</v>
      </c>
      <c r="J345">
        <v>5430</v>
      </c>
      <c r="K345">
        <v>12</v>
      </c>
      <c r="L345">
        <v>2014</v>
      </c>
    </row>
    <row r="346" spans="1:12" x14ac:dyDescent="0.25">
      <c r="A346" t="s">
        <v>4819</v>
      </c>
      <c r="B346">
        <v>41950</v>
      </c>
      <c r="C346" t="s">
        <v>17</v>
      </c>
      <c r="D346">
        <v>3.5</v>
      </c>
      <c r="E346">
        <v>88</v>
      </c>
      <c r="F346" s="27">
        <v>0.29166666666666669</v>
      </c>
      <c r="G346">
        <v>350</v>
      </c>
      <c r="H346">
        <v>63350</v>
      </c>
      <c r="I346">
        <v>69685</v>
      </c>
      <c r="J346">
        <v>6335</v>
      </c>
      <c r="K346">
        <v>11</v>
      </c>
      <c r="L346">
        <v>2014</v>
      </c>
    </row>
    <row r="347" spans="1:12" x14ac:dyDescent="0.25">
      <c r="A347" t="s">
        <v>4818</v>
      </c>
      <c r="B347">
        <v>41824</v>
      </c>
      <c r="C347" t="s">
        <v>17</v>
      </c>
      <c r="D347">
        <v>5.5</v>
      </c>
      <c r="E347">
        <v>64</v>
      </c>
      <c r="F347" s="27">
        <v>0.8125</v>
      </c>
      <c r="G347">
        <v>385</v>
      </c>
      <c r="H347">
        <v>69685</v>
      </c>
      <c r="I347">
        <v>76653.5</v>
      </c>
      <c r="J347">
        <v>6968.5</v>
      </c>
      <c r="K347">
        <v>7</v>
      </c>
      <c r="L347">
        <v>2014</v>
      </c>
    </row>
    <row r="348" spans="1:12" x14ac:dyDescent="0.25">
      <c r="A348" t="s">
        <v>4813</v>
      </c>
      <c r="B348">
        <v>41841</v>
      </c>
      <c r="C348" t="s">
        <v>25</v>
      </c>
      <c r="D348">
        <v>2.5</v>
      </c>
      <c r="E348">
        <v>82</v>
      </c>
      <c r="F348" s="27">
        <v>0.66666666666666663</v>
      </c>
      <c r="G348">
        <v>220</v>
      </c>
      <c r="H348">
        <v>39820</v>
      </c>
      <c r="I348">
        <v>43802</v>
      </c>
      <c r="J348">
        <v>3982</v>
      </c>
      <c r="K348">
        <v>7</v>
      </c>
      <c r="L348">
        <v>2014</v>
      </c>
    </row>
    <row r="349" spans="1:12" x14ac:dyDescent="0.25">
      <c r="A349" t="s">
        <v>4803</v>
      </c>
      <c r="B349">
        <v>42289</v>
      </c>
      <c r="C349" t="s">
        <v>19</v>
      </c>
      <c r="D349">
        <v>2.7</v>
      </c>
      <c r="E349">
        <v>89</v>
      </c>
      <c r="F349" s="27">
        <v>0.79166666666666663</v>
      </c>
      <c r="G349">
        <v>200</v>
      </c>
      <c r="H349">
        <v>36200</v>
      </c>
      <c r="I349">
        <v>39820</v>
      </c>
      <c r="J349">
        <v>3620</v>
      </c>
      <c r="K349">
        <v>10</v>
      </c>
      <c r="L349">
        <v>2015</v>
      </c>
    </row>
    <row r="350" spans="1:12" x14ac:dyDescent="0.25">
      <c r="A350" t="s">
        <v>4799</v>
      </c>
      <c r="B350">
        <v>41748</v>
      </c>
      <c r="C350" t="s">
        <v>80</v>
      </c>
      <c r="D350">
        <v>1.2</v>
      </c>
      <c r="E350">
        <v>64</v>
      </c>
      <c r="F350" s="27">
        <v>0.70833333333333337</v>
      </c>
      <c r="G350">
        <v>300</v>
      </c>
      <c r="H350">
        <v>54300</v>
      </c>
      <c r="I350">
        <v>59730</v>
      </c>
      <c r="J350">
        <v>5430</v>
      </c>
      <c r="K350">
        <v>4</v>
      </c>
      <c r="L350">
        <v>2014</v>
      </c>
    </row>
    <row r="351" spans="1:12" x14ac:dyDescent="0.25">
      <c r="A351" t="s">
        <v>4795</v>
      </c>
      <c r="B351">
        <v>41830</v>
      </c>
      <c r="C351" t="s">
        <v>25</v>
      </c>
      <c r="D351">
        <v>1.9</v>
      </c>
      <c r="E351">
        <v>85</v>
      </c>
      <c r="F351" s="27">
        <v>0.75</v>
      </c>
      <c r="G351">
        <v>220</v>
      </c>
      <c r="H351">
        <v>39820</v>
      </c>
      <c r="I351">
        <v>43802</v>
      </c>
      <c r="J351">
        <v>3982</v>
      </c>
      <c r="K351">
        <v>7</v>
      </c>
      <c r="L351">
        <v>2014</v>
      </c>
    </row>
    <row r="352" spans="1:12" x14ac:dyDescent="0.25">
      <c r="A352" t="s">
        <v>4792</v>
      </c>
      <c r="B352">
        <v>41978</v>
      </c>
      <c r="C352" t="s">
        <v>17</v>
      </c>
      <c r="D352">
        <v>4.3</v>
      </c>
      <c r="E352">
        <v>90</v>
      </c>
      <c r="F352" s="27">
        <v>0.54166666666666663</v>
      </c>
      <c r="G352">
        <v>350</v>
      </c>
      <c r="H352">
        <v>63350</v>
      </c>
      <c r="I352">
        <v>69685</v>
      </c>
      <c r="J352">
        <v>6335</v>
      </c>
      <c r="K352">
        <v>12</v>
      </c>
      <c r="L352">
        <v>2014</v>
      </c>
    </row>
    <row r="353" spans="1:12" x14ac:dyDescent="0.25">
      <c r="A353" t="s">
        <v>4784</v>
      </c>
      <c r="B353">
        <v>41956</v>
      </c>
      <c r="C353" t="s">
        <v>13</v>
      </c>
      <c r="D353">
        <v>1.5</v>
      </c>
      <c r="E353">
        <v>86</v>
      </c>
      <c r="F353" s="27">
        <v>0.875</v>
      </c>
      <c r="G353">
        <v>250</v>
      </c>
      <c r="H353">
        <v>45250</v>
      </c>
      <c r="I353">
        <v>49775</v>
      </c>
      <c r="J353">
        <v>4525</v>
      </c>
      <c r="K353">
        <v>11</v>
      </c>
      <c r="L353">
        <v>2014</v>
      </c>
    </row>
    <row r="354" spans="1:12" x14ac:dyDescent="0.25">
      <c r="A354" t="s">
        <v>4780</v>
      </c>
      <c r="B354">
        <v>42350</v>
      </c>
      <c r="C354" t="s">
        <v>47</v>
      </c>
      <c r="D354">
        <v>2.6</v>
      </c>
      <c r="E354">
        <v>83</v>
      </c>
      <c r="F354" s="27">
        <v>0.77083333333333337</v>
      </c>
      <c r="G354">
        <v>250</v>
      </c>
      <c r="H354">
        <v>45250</v>
      </c>
      <c r="I354">
        <v>49775</v>
      </c>
      <c r="J354">
        <v>4525</v>
      </c>
      <c r="K354">
        <v>12</v>
      </c>
      <c r="L354">
        <v>2015</v>
      </c>
    </row>
    <row r="355" spans="1:12" x14ac:dyDescent="0.25">
      <c r="A355" t="s">
        <v>4762</v>
      </c>
      <c r="B355">
        <v>42162</v>
      </c>
      <c r="C355" t="s">
        <v>23</v>
      </c>
      <c r="D355">
        <v>2.2000000000000002</v>
      </c>
      <c r="E355">
        <v>66</v>
      </c>
      <c r="F355" s="27">
        <v>0.70833333333333337</v>
      </c>
      <c r="G355">
        <v>330</v>
      </c>
      <c r="H355">
        <v>59730</v>
      </c>
      <c r="I355">
        <v>65703</v>
      </c>
      <c r="J355">
        <v>5973</v>
      </c>
      <c r="K355">
        <v>6</v>
      </c>
      <c r="L355">
        <v>2015</v>
      </c>
    </row>
    <row r="356" spans="1:12" x14ac:dyDescent="0.25">
      <c r="A356" t="s">
        <v>4755</v>
      </c>
      <c r="B356">
        <v>42305</v>
      </c>
      <c r="C356" t="s">
        <v>17</v>
      </c>
      <c r="D356">
        <v>3.5</v>
      </c>
      <c r="E356">
        <v>78</v>
      </c>
      <c r="F356" s="27">
        <v>0.75</v>
      </c>
      <c r="G356">
        <v>350</v>
      </c>
      <c r="H356">
        <v>63350</v>
      </c>
      <c r="I356">
        <v>69685</v>
      </c>
      <c r="J356">
        <v>6335</v>
      </c>
      <c r="K356">
        <v>10</v>
      </c>
      <c r="L356">
        <v>2015</v>
      </c>
    </row>
    <row r="357" spans="1:12" x14ac:dyDescent="0.25">
      <c r="A357" t="s">
        <v>4746</v>
      </c>
      <c r="B357">
        <v>41809</v>
      </c>
      <c r="C357" t="s">
        <v>40</v>
      </c>
      <c r="D357">
        <v>3</v>
      </c>
      <c r="E357">
        <v>69</v>
      </c>
      <c r="F357" s="27">
        <v>0.70833333333333337</v>
      </c>
      <c r="G357">
        <v>126.5</v>
      </c>
      <c r="H357">
        <v>22896.5</v>
      </c>
      <c r="I357">
        <v>25186.15</v>
      </c>
      <c r="J357">
        <v>2289.65</v>
      </c>
      <c r="K357">
        <v>6</v>
      </c>
      <c r="L357">
        <v>2014</v>
      </c>
    </row>
    <row r="358" spans="1:12" x14ac:dyDescent="0.25">
      <c r="A358" t="s">
        <v>4745</v>
      </c>
      <c r="B358">
        <v>41897</v>
      </c>
      <c r="C358" t="s">
        <v>33</v>
      </c>
      <c r="D358">
        <v>2.2000000000000002</v>
      </c>
      <c r="E358">
        <v>75</v>
      </c>
      <c r="F358" s="27">
        <v>0.29166666666666669</v>
      </c>
      <c r="G358">
        <v>375</v>
      </c>
      <c r="H358">
        <v>67875</v>
      </c>
      <c r="I358">
        <v>74662.5</v>
      </c>
      <c r="J358">
        <v>6787.5</v>
      </c>
      <c r="K358">
        <v>9</v>
      </c>
      <c r="L358">
        <v>2014</v>
      </c>
    </row>
    <row r="359" spans="1:12" x14ac:dyDescent="0.25">
      <c r="A359" t="s">
        <v>4743</v>
      </c>
      <c r="B359">
        <v>41674</v>
      </c>
      <c r="C359" t="s">
        <v>17</v>
      </c>
      <c r="D359">
        <v>3.4</v>
      </c>
      <c r="E359">
        <v>68</v>
      </c>
      <c r="F359" s="27">
        <v>0.33333333333333331</v>
      </c>
      <c r="G359">
        <v>350</v>
      </c>
      <c r="H359">
        <v>63350</v>
      </c>
      <c r="I359">
        <v>69685</v>
      </c>
      <c r="J359">
        <v>6335</v>
      </c>
      <c r="K359">
        <v>2</v>
      </c>
      <c r="L359">
        <v>2014</v>
      </c>
    </row>
    <row r="360" spans="1:12" x14ac:dyDescent="0.25">
      <c r="A360" t="s">
        <v>4736</v>
      </c>
      <c r="B360">
        <v>41834</v>
      </c>
      <c r="C360" t="s">
        <v>47</v>
      </c>
      <c r="D360">
        <v>2.4</v>
      </c>
      <c r="E360">
        <v>77</v>
      </c>
      <c r="F360" s="27">
        <v>0.75</v>
      </c>
      <c r="G360">
        <v>275</v>
      </c>
      <c r="H360">
        <v>49775</v>
      </c>
      <c r="I360">
        <v>54752.5</v>
      </c>
      <c r="J360">
        <v>4977.5</v>
      </c>
      <c r="K360">
        <v>7</v>
      </c>
      <c r="L360">
        <v>2014</v>
      </c>
    </row>
    <row r="361" spans="1:12" x14ac:dyDescent="0.25">
      <c r="A361" t="s">
        <v>4734</v>
      </c>
      <c r="B361">
        <v>41683</v>
      </c>
      <c r="C361" t="s">
        <v>40</v>
      </c>
      <c r="D361">
        <v>1.7</v>
      </c>
      <c r="E361">
        <v>64</v>
      </c>
      <c r="F361" s="27">
        <v>0.70833333333333337</v>
      </c>
      <c r="G361">
        <v>115</v>
      </c>
      <c r="H361">
        <v>20815</v>
      </c>
      <c r="I361">
        <v>22896.5</v>
      </c>
      <c r="J361">
        <v>2081.5</v>
      </c>
      <c r="K361">
        <v>2</v>
      </c>
      <c r="L361">
        <v>2014</v>
      </c>
    </row>
    <row r="362" spans="1:12" x14ac:dyDescent="0.25">
      <c r="A362" t="s">
        <v>4708</v>
      </c>
      <c r="B362">
        <v>42034</v>
      </c>
      <c r="C362" t="s">
        <v>23</v>
      </c>
      <c r="D362">
        <v>0.7</v>
      </c>
      <c r="E362">
        <v>78</v>
      </c>
      <c r="F362" s="27">
        <v>0.70833333333333337</v>
      </c>
      <c r="G362">
        <v>300</v>
      </c>
      <c r="H362">
        <v>54300</v>
      </c>
      <c r="I362">
        <v>59730</v>
      </c>
      <c r="J362">
        <v>5430</v>
      </c>
      <c r="K362">
        <v>1</v>
      </c>
      <c r="L362">
        <v>2015</v>
      </c>
    </row>
    <row r="363" spans="1:12" x14ac:dyDescent="0.25">
      <c r="A363" t="s">
        <v>4699</v>
      </c>
      <c r="B363">
        <v>41874</v>
      </c>
      <c r="C363" t="s">
        <v>33</v>
      </c>
      <c r="D363">
        <v>2.4</v>
      </c>
      <c r="E363">
        <v>88</v>
      </c>
      <c r="F363" s="27">
        <v>0.35416666666666669</v>
      </c>
      <c r="G363">
        <v>412.5</v>
      </c>
      <c r="H363">
        <v>74662.5</v>
      </c>
      <c r="I363">
        <v>82128.75</v>
      </c>
      <c r="J363">
        <v>7466.25</v>
      </c>
      <c r="K363">
        <v>8</v>
      </c>
      <c r="L363">
        <v>2014</v>
      </c>
    </row>
    <row r="364" spans="1:12" x14ac:dyDescent="0.25">
      <c r="A364" t="s">
        <v>4682</v>
      </c>
      <c r="B364">
        <v>42063</v>
      </c>
      <c r="C364" t="s">
        <v>23</v>
      </c>
      <c r="D364">
        <v>0.9</v>
      </c>
      <c r="E364">
        <v>74</v>
      </c>
      <c r="F364" s="27">
        <v>0.875</v>
      </c>
      <c r="G364">
        <v>300</v>
      </c>
      <c r="H364">
        <v>54300</v>
      </c>
      <c r="I364">
        <v>59730</v>
      </c>
      <c r="J364">
        <v>5430</v>
      </c>
      <c r="K364">
        <v>2</v>
      </c>
      <c r="L364">
        <v>2015</v>
      </c>
    </row>
    <row r="365" spans="1:12" x14ac:dyDescent="0.25">
      <c r="A365" t="s">
        <v>4675</v>
      </c>
      <c r="B365">
        <v>41913</v>
      </c>
      <c r="C365" t="s">
        <v>27</v>
      </c>
      <c r="D365">
        <v>9.1</v>
      </c>
      <c r="E365">
        <v>89</v>
      </c>
      <c r="F365" s="27">
        <v>0.33333333333333331</v>
      </c>
      <c r="G365">
        <v>200</v>
      </c>
      <c r="H365">
        <v>36200</v>
      </c>
      <c r="I365">
        <v>39820</v>
      </c>
      <c r="J365">
        <v>3620</v>
      </c>
      <c r="K365">
        <v>10</v>
      </c>
      <c r="L365">
        <v>2014</v>
      </c>
    </row>
    <row r="366" spans="1:12" x14ac:dyDescent="0.25">
      <c r="A366" t="s">
        <v>4674</v>
      </c>
      <c r="B366">
        <v>41871</v>
      </c>
      <c r="C366" t="s">
        <v>19</v>
      </c>
      <c r="D366">
        <v>3.1</v>
      </c>
      <c r="E366">
        <v>76</v>
      </c>
      <c r="F366" s="27">
        <v>0.33333333333333331</v>
      </c>
      <c r="G366">
        <v>220</v>
      </c>
      <c r="H366">
        <v>39820</v>
      </c>
      <c r="I366">
        <v>43802</v>
      </c>
      <c r="J366">
        <v>3982</v>
      </c>
      <c r="K366">
        <v>8</v>
      </c>
      <c r="L366">
        <v>2014</v>
      </c>
    </row>
    <row r="367" spans="1:12" x14ac:dyDescent="0.25">
      <c r="A367" t="s">
        <v>4666</v>
      </c>
      <c r="B367">
        <v>41979</v>
      </c>
      <c r="C367" t="s">
        <v>11</v>
      </c>
      <c r="D367">
        <v>2.6</v>
      </c>
      <c r="E367">
        <v>69</v>
      </c>
      <c r="F367" s="27">
        <v>0.83333333333333337</v>
      </c>
      <c r="G367">
        <v>300</v>
      </c>
      <c r="H367">
        <v>54300</v>
      </c>
      <c r="I367">
        <v>59730</v>
      </c>
      <c r="J367">
        <v>5430</v>
      </c>
      <c r="K367">
        <v>12</v>
      </c>
      <c r="L367">
        <v>2014</v>
      </c>
    </row>
    <row r="368" spans="1:12" x14ac:dyDescent="0.25">
      <c r="A368" t="s">
        <v>4662</v>
      </c>
      <c r="B368">
        <v>41964</v>
      </c>
      <c r="C368" t="s">
        <v>47</v>
      </c>
      <c r="D368">
        <v>3.4</v>
      </c>
      <c r="E368">
        <v>77</v>
      </c>
      <c r="F368" s="27">
        <v>0.83333333333333337</v>
      </c>
      <c r="G368">
        <v>250</v>
      </c>
      <c r="H368">
        <v>45250</v>
      </c>
      <c r="I368">
        <v>49775</v>
      </c>
      <c r="J368">
        <v>4525</v>
      </c>
      <c r="K368">
        <v>11</v>
      </c>
      <c r="L368">
        <v>2014</v>
      </c>
    </row>
    <row r="369" spans="1:12" x14ac:dyDescent="0.25">
      <c r="A369" t="s">
        <v>4653</v>
      </c>
      <c r="B369">
        <v>41875</v>
      </c>
      <c r="C369" t="s">
        <v>17</v>
      </c>
      <c r="D369">
        <v>4.3</v>
      </c>
      <c r="E369">
        <v>71</v>
      </c>
      <c r="F369" s="27">
        <v>0.29166666666666669</v>
      </c>
      <c r="G369">
        <v>385</v>
      </c>
      <c r="H369">
        <v>69685</v>
      </c>
      <c r="I369">
        <v>76653.5</v>
      </c>
      <c r="J369">
        <v>6968.5</v>
      </c>
      <c r="K369">
        <v>8</v>
      </c>
      <c r="L369">
        <v>2014</v>
      </c>
    </row>
    <row r="370" spans="1:12" x14ac:dyDescent="0.25">
      <c r="A370" t="s">
        <v>4652</v>
      </c>
      <c r="B370">
        <v>41913</v>
      </c>
      <c r="C370" t="s">
        <v>86</v>
      </c>
      <c r="D370">
        <v>2.9</v>
      </c>
      <c r="E370">
        <v>66</v>
      </c>
      <c r="F370" s="27">
        <v>0.625</v>
      </c>
      <c r="G370">
        <v>115</v>
      </c>
      <c r="H370">
        <v>20815</v>
      </c>
      <c r="I370">
        <v>22896.5</v>
      </c>
      <c r="J370">
        <v>2081.5</v>
      </c>
      <c r="K370">
        <v>10</v>
      </c>
      <c r="L370">
        <v>2014</v>
      </c>
    </row>
    <row r="371" spans="1:12" x14ac:dyDescent="0.25">
      <c r="A371" t="s">
        <v>4637</v>
      </c>
      <c r="B371">
        <v>41891</v>
      </c>
      <c r="C371" t="s">
        <v>21</v>
      </c>
      <c r="D371">
        <v>2.7</v>
      </c>
      <c r="E371">
        <v>64</v>
      </c>
      <c r="F371" s="27">
        <v>0.3125</v>
      </c>
      <c r="G371">
        <v>125</v>
      </c>
      <c r="H371">
        <v>22625</v>
      </c>
      <c r="I371">
        <v>24887.5</v>
      </c>
      <c r="J371">
        <v>2262.5</v>
      </c>
      <c r="K371">
        <v>9</v>
      </c>
      <c r="L371">
        <v>2014</v>
      </c>
    </row>
    <row r="372" spans="1:12" x14ac:dyDescent="0.25">
      <c r="A372" t="s">
        <v>4632</v>
      </c>
      <c r="B372">
        <v>42147</v>
      </c>
      <c r="C372" t="s">
        <v>25</v>
      </c>
      <c r="D372">
        <v>1.9</v>
      </c>
      <c r="E372">
        <v>84</v>
      </c>
      <c r="F372" s="27">
        <v>0.70833333333333337</v>
      </c>
      <c r="G372">
        <v>200</v>
      </c>
      <c r="H372">
        <v>36200</v>
      </c>
      <c r="I372">
        <v>39820</v>
      </c>
      <c r="J372">
        <v>3620</v>
      </c>
      <c r="K372">
        <v>5</v>
      </c>
      <c r="L372">
        <v>2015</v>
      </c>
    </row>
    <row r="373" spans="1:12" x14ac:dyDescent="0.25">
      <c r="A373" t="s">
        <v>4604</v>
      </c>
      <c r="B373">
        <v>41968</v>
      </c>
      <c r="C373" t="s">
        <v>80</v>
      </c>
      <c r="D373">
        <v>4.9000000000000004</v>
      </c>
      <c r="E373">
        <v>76</v>
      </c>
      <c r="F373" s="27">
        <v>0.58333333333333337</v>
      </c>
      <c r="G373">
        <v>450</v>
      </c>
      <c r="H373">
        <v>81450</v>
      </c>
      <c r="I373">
        <v>89595</v>
      </c>
      <c r="J373">
        <v>8145</v>
      </c>
      <c r="K373">
        <v>11</v>
      </c>
      <c r="L373">
        <v>2014</v>
      </c>
    </row>
    <row r="374" spans="1:12" x14ac:dyDescent="0.25">
      <c r="A374" t="s">
        <v>4602</v>
      </c>
      <c r="B374">
        <v>41660</v>
      </c>
      <c r="C374" t="s">
        <v>19</v>
      </c>
      <c r="D374">
        <v>1.7</v>
      </c>
      <c r="E374">
        <v>71</v>
      </c>
      <c r="F374" s="27">
        <v>0.66666666666666663</v>
      </c>
      <c r="G374">
        <v>200</v>
      </c>
      <c r="H374">
        <v>36200</v>
      </c>
      <c r="I374">
        <v>39820</v>
      </c>
      <c r="J374">
        <v>3620</v>
      </c>
      <c r="K374">
        <v>1</v>
      </c>
      <c r="L374">
        <v>2014</v>
      </c>
    </row>
    <row r="375" spans="1:12" x14ac:dyDescent="0.25">
      <c r="A375" t="s">
        <v>4593</v>
      </c>
      <c r="B375">
        <v>41712</v>
      </c>
      <c r="C375" t="s">
        <v>23</v>
      </c>
      <c r="D375">
        <v>3.1</v>
      </c>
      <c r="E375">
        <v>70</v>
      </c>
      <c r="F375" s="27">
        <v>0.75</v>
      </c>
      <c r="G375">
        <v>300</v>
      </c>
      <c r="H375">
        <v>54300</v>
      </c>
      <c r="I375">
        <v>59730</v>
      </c>
      <c r="J375">
        <v>5430</v>
      </c>
      <c r="K375">
        <v>3</v>
      </c>
      <c r="L375">
        <v>2014</v>
      </c>
    </row>
    <row r="376" spans="1:12" x14ac:dyDescent="0.25">
      <c r="A376" t="s">
        <v>4592</v>
      </c>
      <c r="B376">
        <v>42103</v>
      </c>
      <c r="C376" t="s">
        <v>19</v>
      </c>
      <c r="D376">
        <v>3</v>
      </c>
      <c r="E376">
        <v>81</v>
      </c>
      <c r="F376" s="27">
        <v>0.79166666666666663</v>
      </c>
      <c r="G376">
        <v>200</v>
      </c>
      <c r="H376">
        <v>36200</v>
      </c>
      <c r="I376">
        <v>39820</v>
      </c>
      <c r="J376">
        <v>3620</v>
      </c>
      <c r="K376">
        <v>4</v>
      </c>
      <c r="L376">
        <v>2015</v>
      </c>
    </row>
    <row r="377" spans="1:12" x14ac:dyDescent="0.25">
      <c r="A377" t="s">
        <v>4590</v>
      </c>
      <c r="B377">
        <v>41811</v>
      </c>
      <c r="C377" t="s">
        <v>27</v>
      </c>
      <c r="D377">
        <v>8.4</v>
      </c>
      <c r="E377">
        <v>74</v>
      </c>
      <c r="F377" s="27">
        <v>0.35416666666666669</v>
      </c>
      <c r="G377">
        <v>220</v>
      </c>
      <c r="H377">
        <v>39820</v>
      </c>
      <c r="I377">
        <v>43802</v>
      </c>
      <c r="J377">
        <v>3982</v>
      </c>
      <c r="K377">
        <v>6</v>
      </c>
      <c r="L377">
        <v>2014</v>
      </c>
    </row>
    <row r="378" spans="1:12" x14ac:dyDescent="0.25">
      <c r="A378" t="s">
        <v>4587</v>
      </c>
      <c r="B378">
        <v>41780</v>
      </c>
      <c r="C378" t="s">
        <v>25</v>
      </c>
      <c r="D378">
        <v>2.6</v>
      </c>
      <c r="E378">
        <v>78</v>
      </c>
      <c r="F378" s="27">
        <v>0.8125</v>
      </c>
      <c r="G378">
        <v>200</v>
      </c>
      <c r="H378">
        <v>36200</v>
      </c>
      <c r="I378">
        <v>39820</v>
      </c>
      <c r="J378">
        <v>3620</v>
      </c>
      <c r="K378">
        <v>5</v>
      </c>
      <c r="L378">
        <v>2014</v>
      </c>
    </row>
    <row r="379" spans="1:12" x14ac:dyDescent="0.25">
      <c r="A379" t="s">
        <v>4579</v>
      </c>
      <c r="B379">
        <v>41973</v>
      </c>
      <c r="C379" t="s">
        <v>47</v>
      </c>
      <c r="D379">
        <v>5.8</v>
      </c>
      <c r="E379">
        <v>79</v>
      </c>
      <c r="F379" s="27">
        <v>0.83333333333333337</v>
      </c>
      <c r="G379">
        <v>375</v>
      </c>
      <c r="H379">
        <v>67875</v>
      </c>
      <c r="I379">
        <v>74662.5</v>
      </c>
      <c r="J379">
        <v>6787.5</v>
      </c>
      <c r="K379">
        <v>11</v>
      </c>
      <c r="L379">
        <v>2014</v>
      </c>
    </row>
    <row r="380" spans="1:12" x14ac:dyDescent="0.25">
      <c r="A380" t="s">
        <v>4566</v>
      </c>
      <c r="B380">
        <v>41681</v>
      </c>
      <c r="C380" t="s">
        <v>86</v>
      </c>
      <c r="D380">
        <v>3.3</v>
      </c>
      <c r="E380">
        <v>66</v>
      </c>
      <c r="F380" s="27">
        <v>0.29166666666666669</v>
      </c>
      <c r="G380">
        <v>115</v>
      </c>
      <c r="H380">
        <v>20815</v>
      </c>
      <c r="I380">
        <v>22896.5</v>
      </c>
      <c r="J380">
        <v>2081.5</v>
      </c>
      <c r="K380">
        <v>2</v>
      </c>
      <c r="L380">
        <v>2014</v>
      </c>
    </row>
    <row r="381" spans="1:12" x14ac:dyDescent="0.25">
      <c r="A381" t="s">
        <v>4565</v>
      </c>
      <c r="B381">
        <v>42247</v>
      </c>
      <c r="C381" t="s">
        <v>83</v>
      </c>
      <c r="D381">
        <v>4</v>
      </c>
      <c r="E381">
        <v>70</v>
      </c>
      <c r="F381" s="27">
        <v>0.79166666666666663</v>
      </c>
      <c r="G381">
        <v>264</v>
      </c>
      <c r="H381">
        <v>47784</v>
      </c>
      <c r="I381">
        <v>52562.400000000001</v>
      </c>
      <c r="J381">
        <v>4778.3999999999996</v>
      </c>
      <c r="K381">
        <v>8</v>
      </c>
      <c r="L381">
        <v>2015</v>
      </c>
    </row>
    <row r="382" spans="1:12" x14ac:dyDescent="0.25">
      <c r="A382" t="s">
        <v>4559</v>
      </c>
      <c r="B382">
        <v>41869</v>
      </c>
      <c r="C382" t="s">
        <v>33</v>
      </c>
      <c r="D382">
        <v>1.5</v>
      </c>
      <c r="E382">
        <v>80</v>
      </c>
      <c r="F382" s="27">
        <v>0.3125</v>
      </c>
      <c r="G382">
        <v>412.5</v>
      </c>
      <c r="H382">
        <v>74662.5</v>
      </c>
      <c r="I382">
        <v>82128.75</v>
      </c>
      <c r="J382">
        <v>7466.25</v>
      </c>
      <c r="K382">
        <v>8</v>
      </c>
      <c r="L382">
        <v>2014</v>
      </c>
    </row>
    <row r="383" spans="1:12" x14ac:dyDescent="0.25">
      <c r="A383" t="s">
        <v>4553</v>
      </c>
      <c r="B383">
        <v>41792</v>
      </c>
      <c r="C383" t="s">
        <v>13</v>
      </c>
      <c r="D383">
        <v>2.9</v>
      </c>
      <c r="E383">
        <v>89</v>
      </c>
      <c r="F383" s="27">
        <v>0.77083333333333337</v>
      </c>
      <c r="G383">
        <v>275</v>
      </c>
      <c r="H383">
        <v>49775</v>
      </c>
      <c r="I383">
        <v>54752.5</v>
      </c>
      <c r="J383">
        <v>4977.5</v>
      </c>
      <c r="K383">
        <v>6</v>
      </c>
      <c r="L383">
        <v>2014</v>
      </c>
    </row>
    <row r="384" spans="1:12" x14ac:dyDescent="0.25">
      <c r="A384" t="s">
        <v>4550</v>
      </c>
      <c r="B384">
        <v>42261</v>
      </c>
      <c r="C384" t="s">
        <v>70</v>
      </c>
      <c r="D384">
        <v>2.6</v>
      </c>
      <c r="E384">
        <v>68</v>
      </c>
      <c r="F384" s="27">
        <v>0.70833333333333337</v>
      </c>
      <c r="G384">
        <v>275</v>
      </c>
      <c r="H384">
        <v>49775</v>
      </c>
      <c r="I384">
        <v>54752.5</v>
      </c>
      <c r="J384">
        <v>4977.5</v>
      </c>
      <c r="K384">
        <v>9</v>
      </c>
      <c r="L384">
        <v>2015</v>
      </c>
    </row>
    <row r="385" spans="1:12" x14ac:dyDescent="0.25">
      <c r="A385" t="s">
        <v>4547</v>
      </c>
      <c r="B385">
        <v>41816</v>
      </c>
      <c r="C385" t="s">
        <v>11</v>
      </c>
      <c r="D385">
        <v>2.6</v>
      </c>
      <c r="E385">
        <v>74</v>
      </c>
      <c r="F385" s="27">
        <v>0.29166666666666669</v>
      </c>
      <c r="G385">
        <v>330</v>
      </c>
      <c r="H385">
        <v>59730</v>
      </c>
      <c r="I385">
        <v>65703</v>
      </c>
      <c r="J385">
        <v>5973</v>
      </c>
      <c r="K385">
        <v>6</v>
      </c>
      <c r="L385">
        <v>2014</v>
      </c>
    </row>
    <row r="386" spans="1:12" x14ac:dyDescent="0.25">
      <c r="A386" t="s">
        <v>4535</v>
      </c>
      <c r="B386">
        <v>42008</v>
      </c>
      <c r="C386" t="s">
        <v>86</v>
      </c>
      <c r="D386">
        <v>2.7</v>
      </c>
      <c r="E386">
        <v>89</v>
      </c>
      <c r="F386" s="27">
        <v>0.54166666666666663</v>
      </c>
      <c r="G386">
        <v>115</v>
      </c>
      <c r="H386">
        <v>20815</v>
      </c>
      <c r="I386">
        <v>22896.5</v>
      </c>
      <c r="J386">
        <v>2081.5</v>
      </c>
      <c r="K386">
        <v>1</v>
      </c>
      <c r="L386">
        <v>2015</v>
      </c>
    </row>
    <row r="387" spans="1:12" x14ac:dyDescent="0.25">
      <c r="A387" t="s">
        <v>4529</v>
      </c>
      <c r="B387">
        <v>42014</v>
      </c>
      <c r="C387" t="s">
        <v>25</v>
      </c>
      <c r="D387">
        <v>2</v>
      </c>
      <c r="E387">
        <v>84</v>
      </c>
      <c r="F387" s="27">
        <v>0.79166666666666663</v>
      </c>
      <c r="G387">
        <v>200</v>
      </c>
      <c r="H387">
        <v>36200</v>
      </c>
      <c r="I387">
        <v>39820</v>
      </c>
      <c r="J387">
        <v>3620</v>
      </c>
      <c r="K387">
        <v>1</v>
      </c>
      <c r="L387">
        <v>2015</v>
      </c>
    </row>
    <row r="388" spans="1:12" x14ac:dyDescent="0.25">
      <c r="A388" t="s">
        <v>4504</v>
      </c>
      <c r="B388">
        <v>41970</v>
      </c>
      <c r="C388" t="s">
        <v>13</v>
      </c>
      <c r="D388">
        <v>5.4</v>
      </c>
      <c r="E388">
        <v>73</v>
      </c>
      <c r="F388" s="27">
        <v>0.75</v>
      </c>
      <c r="G388">
        <v>375</v>
      </c>
      <c r="H388">
        <v>67875</v>
      </c>
      <c r="I388">
        <v>74662.5</v>
      </c>
      <c r="J388">
        <v>6787.5</v>
      </c>
      <c r="K388">
        <v>11</v>
      </c>
      <c r="L388">
        <v>2014</v>
      </c>
    </row>
    <row r="389" spans="1:12" x14ac:dyDescent="0.25">
      <c r="A389" t="s">
        <v>4496</v>
      </c>
      <c r="B389">
        <v>41816</v>
      </c>
      <c r="C389" t="s">
        <v>30</v>
      </c>
      <c r="D389">
        <v>1.1000000000000001</v>
      </c>
      <c r="E389">
        <v>67</v>
      </c>
      <c r="F389" s="27">
        <v>0.54166666666666663</v>
      </c>
      <c r="G389">
        <v>275</v>
      </c>
      <c r="H389">
        <v>49775</v>
      </c>
      <c r="I389">
        <v>54752.5</v>
      </c>
      <c r="J389">
        <v>4977.5</v>
      </c>
      <c r="K389">
        <v>6</v>
      </c>
      <c r="L389">
        <v>2014</v>
      </c>
    </row>
    <row r="390" spans="1:12" x14ac:dyDescent="0.25">
      <c r="A390" t="s">
        <v>4487</v>
      </c>
      <c r="B390">
        <v>42093</v>
      </c>
      <c r="C390" t="s">
        <v>17</v>
      </c>
      <c r="D390">
        <v>4.2</v>
      </c>
      <c r="E390">
        <v>87</v>
      </c>
      <c r="F390" s="27">
        <v>0.33333333333333331</v>
      </c>
      <c r="G390">
        <v>350</v>
      </c>
      <c r="H390">
        <v>63350</v>
      </c>
      <c r="I390">
        <v>69685</v>
      </c>
      <c r="J390">
        <v>6335</v>
      </c>
      <c r="K390">
        <v>3</v>
      </c>
      <c r="L390">
        <v>2015</v>
      </c>
    </row>
    <row r="391" spans="1:12" x14ac:dyDescent="0.25">
      <c r="A391" t="s">
        <v>4484</v>
      </c>
      <c r="B391">
        <v>42183</v>
      </c>
      <c r="C391" t="s">
        <v>33</v>
      </c>
      <c r="D391">
        <v>1.8</v>
      </c>
      <c r="E391">
        <v>80</v>
      </c>
      <c r="F391" s="27">
        <v>0.625</v>
      </c>
      <c r="G391">
        <v>412.5</v>
      </c>
      <c r="H391">
        <v>74662.5</v>
      </c>
      <c r="I391">
        <v>82128.75</v>
      </c>
      <c r="J391">
        <v>7466.25</v>
      </c>
      <c r="K391">
        <v>6</v>
      </c>
      <c r="L391">
        <v>2015</v>
      </c>
    </row>
    <row r="392" spans="1:12" x14ac:dyDescent="0.25">
      <c r="A392" t="s">
        <v>4480</v>
      </c>
      <c r="B392">
        <v>42023</v>
      </c>
      <c r="C392" t="s">
        <v>23</v>
      </c>
      <c r="D392">
        <v>1.5</v>
      </c>
      <c r="E392">
        <v>91</v>
      </c>
      <c r="F392" s="27">
        <v>0.875</v>
      </c>
      <c r="G392">
        <v>300</v>
      </c>
      <c r="H392">
        <v>55500</v>
      </c>
      <c r="I392">
        <v>61050</v>
      </c>
      <c r="J392">
        <v>5550</v>
      </c>
      <c r="K392">
        <v>1</v>
      </c>
      <c r="L392">
        <v>2015</v>
      </c>
    </row>
    <row r="393" spans="1:12" x14ac:dyDescent="0.25">
      <c r="A393" t="s">
        <v>4461</v>
      </c>
      <c r="B393">
        <v>41797</v>
      </c>
      <c r="C393" t="s">
        <v>30</v>
      </c>
      <c r="D393">
        <v>1.2</v>
      </c>
      <c r="E393">
        <v>76</v>
      </c>
      <c r="F393" s="27">
        <v>0.35416666666666669</v>
      </c>
      <c r="G393">
        <v>275</v>
      </c>
      <c r="H393">
        <v>49775</v>
      </c>
      <c r="I393">
        <v>54752.5</v>
      </c>
      <c r="J393">
        <v>4977.5</v>
      </c>
      <c r="K393">
        <v>6</v>
      </c>
      <c r="L393">
        <v>2014</v>
      </c>
    </row>
    <row r="394" spans="1:12" x14ac:dyDescent="0.25">
      <c r="A394" t="s">
        <v>4445</v>
      </c>
      <c r="B394">
        <v>41927</v>
      </c>
      <c r="C394" t="s">
        <v>70</v>
      </c>
      <c r="D394">
        <v>2.6</v>
      </c>
      <c r="E394">
        <v>84</v>
      </c>
      <c r="F394" s="27">
        <v>0.70833333333333337</v>
      </c>
      <c r="G394">
        <v>275</v>
      </c>
      <c r="H394">
        <v>49775</v>
      </c>
      <c r="I394">
        <v>54752.5</v>
      </c>
      <c r="J394">
        <v>4977.5</v>
      </c>
      <c r="K394">
        <v>10</v>
      </c>
      <c r="L394">
        <v>2014</v>
      </c>
    </row>
    <row r="395" spans="1:12" x14ac:dyDescent="0.25">
      <c r="A395" t="s">
        <v>4436</v>
      </c>
      <c r="B395">
        <v>42251</v>
      </c>
      <c r="C395" t="s">
        <v>98</v>
      </c>
      <c r="D395">
        <v>1.9</v>
      </c>
      <c r="E395">
        <v>67</v>
      </c>
      <c r="F395" s="27">
        <v>0.77083333333333337</v>
      </c>
      <c r="G395">
        <v>275</v>
      </c>
      <c r="H395">
        <v>49775</v>
      </c>
      <c r="I395">
        <v>54752.5</v>
      </c>
      <c r="J395">
        <v>4977.5</v>
      </c>
      <c r="K395">
        <v>9</v>
      </c>
      <c r="L395">
        <v>2015</v>
      </c>
    </row>
    <row r="396" spans="1:12" x14ac:dyDescent="0.25">
      <c r="A396" t="s">
        <v>4432</v>
      </c>
      <c r="B396">
        <v>41987</v>
      </c>
      <c r="C396" t="s">
        <v>17</v>
      </c>
      <c r="D396">
        <v>4.2</v>
      </c>
      <c r="E396">
        <v>77</v>
      </c>
      <c r="F396" s="27">
        <v>0.39583333333333331</v>
      </c>
      <c r="G396">
        <v>350</v>
      </c>
      <c r="H396">
        <v>63350</v>
      </c>
      <c r="I396">
        <v>69685</v>
      </c>
      <c r="J396">
        <v>6335</v>
      </c>
      <c r="K396">
        <v>12</v>
      </c>
      <c r="L396">
        <v>2014</v>
      </c>
    </row>
    <row r="397" spans="1:12" x14ac:dyDescent="0.25">
      <c r="A397" t="s">
        <v>4422</v>
      </c>
      <c r="B397">
        <v>41944</v>
      </c>
      <c r="C397" t="s">
        <v>25</v>
      </c>
      <c r="D397">
        <v>1.8</v>
      </c>
      <c r="E397">
        <v>74</v>
      </c>
      <c r="F397" s="27">
        <v>0.75</v>
      </c>
      <c r="G397">
        <v>200</v>
      </c>
      <c r="H397">
        <v>36200</v>
      </c>
      <c r="I397">
        <v>39820</v>
      </c>
      <c r="J397">
        <v>3620</v>
      </c>
      <c r="K397">
        <v>11</v>
      </c>
      <c r="L397">
        <v>2014</v>
      </c>
    </row>
    <row r="398" spans="1:12" x14ac:dyDescent="0.25">
      <c r="A398" t="s">
        <v>4420</v>
      </c>
      <c r="B398">
        <v>42236</v>
      </c>
      <c r="C398" t="s">
        <v>25</v>
      </c>
      <c r="D398">
        <v>2.1</v>
      </c>
      <c r="E398">
        <v>72</v>
      </c>
      <c r="F398" s="27">
        <v>0.75</v>
      </c>
      <c r="G398">
        <v>220</v>
      </c>
      <c r="H398">
        <v>39820</v>
      </c>
      <c r="I398">
        <v>43802</v>
      </c>
      <c r="J398">
        <v>3982</v>
      </c>
      <c r="K398">
        <v>8</v>
      </c>
      <c r="L398">
        <v>2015</v>
      </c>
    </row>
    <row r="399" spans="1:12" x14ac:dyDescent="0.25">
      <c r="A399" t="s">
        <v>4419</v>
      </c>
      <c r="B399">
        <v>41993</v>
      </c>
      <c r="C399" t="s">
        <v>17</v>
      </c>
      <c r="D399">
        <v>1.8</v>
      </c>
      <c r="E399">
        <v>66</v>
      </c>
      <c r="F399" s="27">
        <v>0.8125</v>
      </c>
      <c r="G399">
        <v>350</v>
      </c>
      <c r="H399">
        <v>63350</v>
      </c>
      <c r="I399">
        <v>69685</v>
      </c>
      <c r="J399">
        <v>6335</v>
      </c>
      <c r="K399">
        <v>12</v>
      </c>
      <c r="L399">
        <v>2014</v>
      </c>
    </row>
    <row r="400" spans="1:12" x14ac:dyDescent="0.25">
      <c r="A400" t="s">
        <v>4418</v>
      </c>
      <c r="B400">
        <v>42072</v>
      </c>
      <c r="C400" t="s">
        <v>47</v>
      </c>
      <c r="D400">
        <v>2.1</v>
      </c>
      <c r="E400">
        <v>91</v>
      </c>
      <c r="F400" s="27">
        <v>0.75</v>
      </c>
      <c r="G400">
        <v>250</v>
      </c>
      <c r="H400">
        <v>46250</v>
      </c>
      <c r="I400">
        <v>50875</v>
      </c>
      <c r="J400">
        <v>4625</v>
      </c>
      <c r="K400">
        <v>3</v>
      </c>
      <c r="L400">
        <v>2015</v>
      </c>
    </row>
    <row r="401" spans="1:12" x14ac:dyDescent="0.25">
      <c r="A401" t="s">
        <v>4413</v>
      </c>
      <c r="B401">
        <v>41968</v>
      </c>
      <c r="C401" t="s">
        <v>47</v>
      </c>
      <c r="D401">
        <v>7.4</v>
      </c>
      <c r="E401">
        <v>75</v>
      </c>
      <c r="F401" s="27">
        <v>0.77083333333333337</v>
      </c>
      <c r="G401">
        <v>375</v>
      </c>
      <c r="H401">
        <v>67875</v>
      </c>
      <c r="I401">
        <v>74662.5</v>
      </c>
      <c r="J401">
        <v>6787.5</v>
      </c>
      <c r="K401">
        <v>11</v>
      </c>
      <c r="L401">
        <v>2014</v>
      </c>
    </row>
    <row r="402" spans="1:12" x14ac:dyDescent="0.25">
      <c r="A402" t="s">
        <v>4410</v>
      </c>
      <c r="B402">
        <v>42335</v>
      </c>
      <c r="C402" t="s">
        <v>21</v>
      </c>
      <c r="D402">
        <v>3.9</v>
      </c>
      <c r="E402">
        <v>69</v>
      </c>
      <c r="F402" s="27">
        <v>0.54166666666666663</v>
      </c>
      <c r="G402">
        <v>187.5</v>
      </c>
      <c r="H402">
        <v>33937.5</v>
      </c>
      <c r="I402">
        <v>37331.25</v>
      </c>
      <c r="J402">
        <v>3393.75</v>
      </c>
      <c r="K402">
        <v>11</v>
      </c>
      <c r="L402">
        <v>2015</v>
      </c>
    </row>
    <row r="403" spans="1:12" x14ac:dyDescent="0.25">
      <c r="A403" t="s">
        <v>4393</v>
      </c>
      <c r="B403">
        <v>41884</v>
      </c>
      <c r="C403" t="s">
        <v>17</v>
      </c>
      <c r="D403">
        <v>4.0999999999999996</v>
      </c>
      <c r="E403">
        <v>91</v>
      </c>
      <c r="F403" s="27">
        <v>0.8125</v>
      </c>
      <c r="G403">
        <v>350</v>
      </c>
      <c r="H403">
        <v>64750</v>
      </c>
      <c r="I403">
        <v>71225</v>
      </c>
      <c r="J403">
        <v>6475</v>
      </c>
      <c r="K403">
        <v>9</v>
      </c>
      <c r="L403">
        <v>2014</v>
      </c>
    </row>
    <row r="404" spans="1:12" x14ac:dyDescent="0.25">
      <c r="A404" t="s">
        <v>4392</v>
      </c>
      <c r="B404">
        <v>42159</v>
      </c>
      <c r="C404" t="s">
        <v>27</v>
      </c>
      <c r="D404">
        <v>9.6999999999999993</v>
      </c>
      <c r="E404">
        <v>84</v>
      </c>
      <c r="F404" s="27">
        <v>0.70833333333333337</v>
      </c>
      <c r="G404">
        <v>220</v>
      </c>
      <c r="H404">
        <v>39820</v>
      </c>
      <c r="I404">
        <v>43802</v>
      </c>
      <c r="J404">
        <v>3982</v>
      </c>
      <c r="K404">
        <v>6</v>
      </c>
      <c r="L404">
        <v>2015</v>
      </c>
    </row>
    <row r="405" spans="1:12" x14ac:dyDescent="0.25">
      <c r="A405" t="s">
        <v>4391</v>
      </c>
      <c r="B405">
        <v>42362</v>
      </c>
      <c r="C405" t="s">
        <v>23</v>
      </c>
      <c r="D405">
        <v>1.6</v>
      </c>
      <c r="E405">
        <v>89</v>
      </c>
      <c r="F405" s="27">
        <v>0.4375</v>
      </c>
      <c r="G405">
        <v>420</v>
      </c>
      <c r="H405">
        <v>76020</v>
      </c>
      <c r="I405">
        <v>83622</v>
      </c>
      <c r="J405">
        <v>7602</v>
      </c>
      <c r="K405">
        <v>12</v>
      </c>
      <c r="L405">
        <v>2015</v>
      </c>
    </row>
    <row r="406" spans="1:12" x14ac:dyDescent="0.25">
      <c r="A406" t="s">
        <v>4378</v>
      </c>
      <c r="B406">
        <v>41745</v>
      </c>
      <c r="C406" t="s">
        <v>86</v>
      </c>
      <c r="D406">
        <v>2</v>
      </c>
      <c r="E406">
        <v>81</v>
      </c>
      <c r="F406" s="27">
        <v>0.3125</v>
      </c>
      <c r="G406">
        <v>115</v>
      </c>
      <c r="H406">
        <v>20815</v>
      </c>
      <c r="I406">
        <v>22896.5</v>
      </c>
      <c r="J406">
        <v>2081.5</v>
      </c>
      <c r="K406">
        <v>4</v>
      </c>
      <c r="L406">
        <v>2014</v>
      </c>
    </row>
    <row r="407" spans="1:12" x14ac:dyDescent="0.25">
      <c r="A407" t="s">
        <v>4370</v>
      </c>
      <c r="B407">
        <v>42200</v>
      </c>
      <c r="C407" t="s">
        <v>21</v>
      </c>
      <c r="D407">
        <v>3.5</v>
      </c>
      <c r="E407">
        <v>91</v>
      </c>
      <c r="F407" s="27">
        <v>0.5</v>
      </c>
      <c r="G407">
        <v>137.5</v>
      </c>
      <c r="H407">
        <v>25437.5</v>
      </c>
      <c r="I407">
        <v>27981.25</v>
      </c>
      <c r="J407">
        <v>2543.75</v>
      </c>
      <c r="K407">
        <v>7</v>
      </c>
      <c r="L407">
        <v>2015</v>
      </c>
    </row>
    <row r="408" spans="1:12" x14ac:dyDescent="0.25">
      <c r="A408" t="s">
        <v>4366</v>
      </c>
      <c r="B408">
        <v>42218</v>
      </c>
      <c r="C408" t="s">
        <v>15</v>
      </c>
      <c r="D408">
        <v>2.1</v>
      </c>
      <c r="E408">
        <v>75</v>
      </c>
      <c r="F408" s="27">
        <v>0.29166666666666669</v>
      </c>
      <c r="G408">
        <v>247.5</v>
      </c>
      <c r="H408">
        <v>44797.5</v>
      </c>
      <c r="I408">
        <v>49277.25</v>
      </c>
      <c r="J408">
        <v>4479.75</v>
      </c>
      <c r="K408">
        <v>8</v>
      </c>
      <c r="L408">
        <v>2015</v>
      </c>
    </row>
    <row r="409" spans="1:12" x14ac:dyDescent="0.25">
      <c r="A409" t="s">
        <v>4361</v>
      </c>
      <c r="B409">
        <v>42135</v>
      </c>
      <c r="C409" t="s">
        <v>40</v>
      </c>
      <c r="D409">
        <v>2.2000000000000002</v>
      </c>
      <c r="E409">
        <v>65</v>
      </c>
      <c r="F409" s="27">
        <v>0.45833333333333331</v>
      </c>
      <c r="G409">
        <v>115</v>
      </c>
      <c r="H409">
        <v>20815</v>
      </c>
      <c r="I409">
        <v>22896.5</v>
      </c>
      <c r="J409">
        <v>2081.5</v>
      </c>
      <c r="K409">
        <v>5</v>
      </c>
      <c r="L409">
        <v>2015</v>
      </c>
    </row>
    <row r="410" spans="1:12" x14ac:dyDescent="0.25">
      <c r="A410" t="s">
        <v>4350</v>
      </c>
      <c r="B410">
        <v>42166</v>
      </c>
      <c r="C410" t="s">
        <v>37</v>
      </c>
      <c r="D410">
        <v>2.2999999999999998</v>
      </c>
      <c r="E410">
        <v>70</v>
      </c>
      <c r="F410" s="27">
        <v>0.83333333333333337</v>
      </c>
      <c r="G410">
        <v>385</v>
      </c>
      <c r="H410">
        <v>69685</v>
      </c>
      <c r="I410">
        <v>76653.5</v>
      </c>
      <c r="J410">
        <v>6968.5</v>
      </c>
      <c r="K410">
        <v>6</v>
      </c>
      <c r="L410">
        <v>2015</v>
      </c>
    </row>
    <row r="411" spans="1:12" x14ac:dyDescent="0.25">
      <c r="A411" t="s">
        <v>4342</v>
      </c>
      <c r="B411">
        <v>41682</v>
      </c>
      <c r="C411" t="s">
        <v>11</v>
      </c>
      <c r="D411">
        <v>1.9</v>
      </c>
      <c r="E411">
        <v>77</v>
      </c>
      <c r="F411" s="27">
        <v>0.29166666666666669</v>
      </c>
      <c r="G411">
        <v>300</v>
      </c>
      <c r="H411">
        <v>54300</v>
      </c>
      <c r="I411">
        <v>59730</v>
      </c>
      <c r="J411">
        <v>5430</v>
      </c>
      <c r="K411">
        <v>2</v>
      </c>
      <c r="L411">
        <v>2014</v>
      </c>
    </row>
    <row r="412" spans="1:12" x14ac:dyDescent="0.25">
      <c r="A412" t="s">
        <v>4312</v>
      </c>
      <c r="B412">
        <v>42342</v>
      </c>
      <c r="C412" t="s">
        <v>27</v>
      </c>
      <c r="D412">
        <v>7.9</v>
      </c>
      <c r="E412">
        <v>79</v>
      </c>
      <c r="F412" s="27">
        <v>0.29166666666666669</v>
      </c>
      <c r="G412">
        <v>200</v>
      </c>
      <c r="H412">
        <v>36200</v>
      </c>
      <c r="I412">
        <v>39820</v>
      </c>
      <c r="J412">
        <v>3620</v>
      </c>
      <c r="K412">
        <v>12</v>
      </c>
      <c r="L412">
        <v>2015</v>
      </c>
    </row>
    <row r="413" spans="1:12" x14ac:dyDescent="0.25">
      <c r="A413" t="s">
        <v>4301</v>
      </c>
      <c r="B413">
        <v>42062</v>
      </c>
      <c r="C413" t="s">
        <v>98</v>
      </c>
      <c r="D413">
        <v>1.6</v>
      </c>
      <c r="E413">
        <v>75</v>
      </c>
      <c r="F413" s="27">
        <v>0.3125</v>
      </c>
      <c r="G413">
        <v>275</v>
      </c>
      <c r="H413">
        <v>49775</v>
      </c>
      <c r="I413">
        <v>54752.5</v>
      </c>
      <c r="J413">
        <v>4977.5</v>
      </c>
      <c r="K413">
        <v>2</v>
      </c>
      <c r="L413">
        <v>2015</v>
      </c>
    </row>
    <row r="414" spans="1:12" x14ac:dyDescent="0.25">
      <c r="A414" t="s">
        <v>4300</v>
      </c>
      <c r="B414">
        <v>41897</v>
      </c>
      <c r="C414" t="s">
        <v>17</v>
      </c>
      <c r="D414">
        <v>3.3</v>
      </c>
      <c r="E414">
        <v>70</v>
      </c>
      <c r="F414" s="27">
        <v>0.79166666666666663</v>
      </c>
      <c r="G414">
        <v>350</v>
      </c>
      <c r="H414">
        <v>63350</v>
      </c>
      <c r="I414">
        <v>69685</v>
      </c>
      <c r="J414">
        <v>6335</v>
      </c>
      <c r="K414">
        <v>9</v>
      </c>
      <c r="L414">
        <v>2014</v>
      </c>
    </row>
    <row r="415" spans="1:12" x14ac:dyDescent="0.25">
      <c r="A415" t="s">
        <v>4290</v>
      </c>
      <c r="B415">
        <v>41676</v>
      </c>
      <c r="C415" t="s">
        <v>23</v>
      </c>
      <c r="D415">
        <v>2.1</v>
      </c>
      <c r="E415">
        <v>71</v>
      </c>
      <c r="F415" s="27">
        <v>0.29166666666666669</v>
      </c>
      <c r="G415">
        <v>300</v>
      </c>
      <c r="H415">
        <v>54300</v>
      </c>
      <c r="I415">
        <v>59730</v>
      </c>
      <c r="J415">
        <v>5430</v>
      </c>
      <c r="K415">
        <v>2</v>
      </c>
      <c r="L415">
        <v>2014</v>
      </c>
    </row>
    <row r="416" spans="1:12" x14ac:dyDescent="0.25">
      <c r="A416" t="s">
        <v>4284</v>
      </c>
      <c r="B416">
        <v>41800</v>
      </c>
      <c r="C416" t="s">
        <v>47</v>
      </c>
      <c r="D416">
        <v>1.4</v>
      </c>
      <c r="E416">
        <v>82</v>
      </c>
      <c r="F416" s="27">
        <v>0.58333333333333337</v>
      </c>
      <c r="G416">
        <v>275</v>
      </c>
      <c r="H416">
        <v>49775</v>
      </c>
      <c r="I416">
        <v>54752.5</v>
      </c>
      <c r="J416">
        <v>4977.5</v>
      </c>
      <c r="K416">
        <v>6</v>
      </c>
      <c r="L416">
        <v>2014</v>
      </c>
    </row>
    <row r="417" spans="1:12" x14ac:dyDescent="0.25">
      <c r="A417" t="s">
        <v>4277</v>
      </c>
      <c r="B417">
        <v>41903</v>
      </c>
      <c r="C417" t="s">
        <v>13</v>
      </c>
      <c r="D417">
        <v>0.9</v>
      </c>
      <c r="E417">
        <v>88</v>
      </c>
      <c r="F417" s="27">
        <v>0.58333333333333337</v>
      </c>
      <c r="G417">
        <v>250</v>
      </c>
      <c r="H417">
        <v>45250</v>
      </c>
      <c r="I417">
        <v>49775</v>
      </c>
      <c r="J417">
        <v>4525</v>
      </c>
      <c r="K417">
        <v>9</v>
      </c>
      <c r="L417">
        <v>2014</v>
      </c>
    </row>
    <row r="418" spans="1:12" x14ac:dyDescent="0.25">
      <c r="A418" t="s">
        <v>4274</v>
      </c>
      <c r="B418">
        <v>41823</v>
      </c>
      <c r="C418" t="s">
        <v>27</v>
      </c>
      <c r="D418">
        <v>9.1999999999999993</v>
      </c>
      <c r="E418">
        <v>80</v>
      </c>
      <c r="F418" s="27">
        <v>0.45833333333333331</v>
      </c>
      <c r="G418">
        <v>220</v>
      </c>
      <c r="H418">
        <v>39820</v>
      </c>
      <c r="I418">
        <v>43802</v>
      </c>
      <c r="J418">
        <v>3982</v>
      </c>
      <c r="K418">
        <v>7</v>
      </c>
      <c r="L418">
        <v>2014</v>
      </c>
    </row>
    <row r="419" spans="1:12" x14ac:dyDescent="0.25">
      <c r="A419" t="s">
        <v>4270</v>
      </c>
      <c r="B419">
        <v>42247</v>
      </c>
      <c r="C419" t="s">
        <v>15</v>
      </c>
      <c r="D419">
        <v>1.3</v>
      </c>
      <c r="E419">
        <v>82</v>
      </c>
      <c r="F419" s="27">
        <v>0.5</v>
      </c>
      <c r="G419">
        <v>247.5</v>
      </c>
      <c r="H419">
        <v>44797.5</v>
      </c>
      <c r="I419">
        <v>49277.25</v>
      </c>
      <c r="J419">
        <v>4479.75</v>
      </c>
      <c r="K419">
        <v>8</v>
      </c>
      <c r="L419">
        <v>2015</v>
      </c>
    </row>
    <row r="420" spans="1:12" x14ac:dyDescent="0.25">
      <c r="A420" t="s">
        <v>4254</v>
      </c>
      <c r="B420">
        <v>42011</v>
      </c>
      <c r="C420" t="s">
        <v>50</v>
      </c>
      <c r="D420">
        <v>1</v>
      </c>
      <c r="E420">
        <v>81</v>
      </c>
      <c r="F420" s="27">
        <v>0.83333333333333337</v>
      </c>
      <c r="G420">
        <v>275</v>
      </c>
      <c r="H420">
        <v>49775</v>
      </c>
      <c r="I420">
        <v>54752.5</v>
      </c>
      <c r="J420">
        <v>4977.5</v>
      </c>
      <c r="K420">
        <v>1</v>
      </c>
      <c r="L420">
        <v>2015</v>
      </c>
    </row>
    <row r="421" spans="1:12" x14ac:dyDescent="0.25">
      <c r="A421" t="s">
        <v>4247</v>
      </c>
      <c r="B421">
        <v>41835</v>
      </c>
      <c r="C421" t="s">
        <v>98</v>
      </c>
      <c r="D421">
        <v>2.5</v>
      </c>
      <c r="E421">
        <v>65</v>
      </c>
      <c r="F421" s="27">
        <v>0.625</v>
      </c>
      <c r="G421">
        <v>302.5</v>
      </c>
      <c r="H421">
        <v>54752.5</v>
      </c>
      <c r="I421">
        <v>60227.75</v>
      </c>
      <c r="J421">
        <v>5475.25</v>
      </c>
      <c r="K421">
        <v>7</v>
      </c>
      <c r="L421">
        <v>2014</v>
      </c>
    </row>
    <row r="422" spans="1:12" x14ac:dyDescent="0.25">
      <c r="A422" t="s">
        <v>4241</v>
      </c>
      <c r="B422">
        <v>41842</v>
      </c>
      <c r="C422" t="s">
        <v>19</v>
      </c>
      <c r="D422">
        <v>1.6</v>
      </c>
      <c r="E422">
        <v>86</v>
      </c>
      <c r="F422" s="27">
        <v>0.79166666666666663</v>
      </c>
      <c r="G422">
        <v>220</v>
      </c>
      <c r="H422">
        <v>39820</v>
      </c>
      <c r="I422">
        <v>43802</v>
      </c>
      <c r="J422">
        <v>3982</v>
      </c>
      <c r="K422">
        <v>7</v>
      </c>
      <c r="L422">
        <v>2014</v>
      </c>
    </row>
    <row r="423" spans="1:12" x14ac:dyDescent="0.25">
      <c r="A423" t="s">
        <v>4223</v>
      </c>
      <c r="B423">
        <v>41824</v>
      </c>
      <c r="C423" t="s">
        <v>30</v>
      </c>
      <c r="D423">
        <v>2.4</v>
      </c>
      <c r="E423">
        <v>88</v>
      </c>
      <c r="F423" s="27">
        <v>0.33333333333333331</v>
      </c>
      <c r="G423">
        <v>275</v>
      </c>
      <c r="H423">
        <v>49775</v>
      </c>
      <c r="I423">
        <v>54752.5</v>
      </c>
      <c r="J423">
        <v>4977.5</v>
      </c>
      <c r="K423">
        <v>7</v>
      </c>
      <c r="L423">
        <v>2014</v>
      </c>
    </row>
    <row r="424" spans="1:12" x14ac:dyDescent="0.25">
      <c r="A424" t="s">
        <v>4222</v>
      </c>
      <c r="B424">
        <v>42000</v>
      </c>
      <c r="C424" t="s">
        <v>33</v>
      </c>
      <c r="D424">
        <v>3.8</v>
      </c>
      <c r="E424">
        <v>87</v>
      </c>
      <c r="F424" s="27">
        <v>0.77083333333333337</v>
      </c>
      <c r="G424">
        <v>525</v>
      </c>
      <c r="H424">
        <v>95025</v>
      </c>
      <c r="I424">
        <v>104527.5</v>
      </c>
      <c r="J424">
        <v>9502.5</v>
      </c>
      <c r="K424">
        <v>12</v>
      </c>
      <c r="L424">
        <v>2014</v>
      </c>
    </row>
    <row r="425" spans="1:12" x14ac:dyDescent="0.25">
      <c r="A425" t="s">
        <v>4220</v>
      </c>
      <c r="B425">
        <v>42099</v>
      </c>
      <c r="C425" t="s">
        <v>37</v>
      </c>
      <c r="D425">
        <v>1.8</v>
      </c>
      <c r="E425">
        <v>68</v>
      </c>
      <c r="F425" s="27">
        <v>0.45833333333333331</v>
      </c>
      <c r="G425">
        <v>350</v>
      </c>
      <c r="H425">
        <v>63350</v>
      </c>
      <c r="I425">
        <v>69685</v>
      </c>
      <c r="J425">
        <v>6335</v>
      </c>
      <c r="K425">
        <v>4</v>
      </c>
      <c r="L425">
        <v>2015</v>
      </c>
    </row>
    <row r="426" spans="1:12" x14ac:dyDescent="0.25">
      <c r="A426" t="s">
        <v>4204</v>
      </c>
      <c r="B426">
        <v>42090</v>
      </c>
      <c r="C426" t="s">
        <v>25</v>
      </c>
      <c r="D426">
        <v>1.9</v>
      </c>
      <c r="E426">
        <v>71</v>
      </c>
      <c r="F426" s="27">
        <v>0.35416666666666669</v>
      </c>
      <c r="G426">
        <v>200</v>
      </c>
      <c r="H426">
        <v>36200</v>
      </c>
      <c r="I426">
        <v>39820</v>
      </c>
      <c r="J426">
        <v>3620</v>
      </c>
      <c r="K426">
        <v>3</v>
      </c>
      <c r="L426">
        <v>2015</v>
      </c>
    </row>
    <row r="427" spans="1:12" x14ac:dyDescent="0.25">
      <c r="A427" t="s">
        <v>4194</v>
      </c>
      <c r="B427">
        <v>41699</v>
      </c>
      <c r="C427" t="s">
        <v>13</v>
      </c>
      <c r="D427">
        <v>1.5</v>
      </c>
      <c r="E427">
        <v>79</v>
      </c>
      <c r="F427" s="27">
        <v>0.77083333333333337</v>
      </c>
      <c r="G427">
        <v>250</v>
      </c>
      <c r="H427">
        <v>45250</v>
      </c>
      <c r="I427">
        <v>49775</v>
      </c>
      <c r="J427">
        <v>4525</v>
      </c>
      <c r="K427">
        <v>3</v>
      </c>
      <c r="L427">
        <v>2014</v>
      </c>
    </row>
    <row r="428" spans="1:12" x14ac:dyDescent="0.25">
      <c r="A428" t="s">
        <v>4188</v>
      </c>
      <c r="B428">
        <v>42116</v>
      </c>
      <c r="C428" t="s">
        <v>47</v>
      </c>
      <c r="D428">
        <v>2.7</v>
      </c>
      <c r="E428">
        <v>90</v>
      </c>
      <c r="F428" s="27">
        <v>0.79166666666666663</v>
      </c>
      <c r="G428">
        <v>250</v>
      </c>
      <c r="H428">
        <v>45250</v>
      </c>
      <c r="I428">
        <v>49775</v>
      </c>
      <c r="J428">
        <v>4525</v>
      </c>
      <c r="K428">
        <v>4</v>
      </c>
      <c r="L428">
        <v>2015</v>
      </c>
    </row>
    <row r="429" spans="1:12" x14ac:dyDescent="0.25">
      <c r="A429" t="s">
        <v>4146</v>
      </c>
      <c r="B429">
        <v>42266</v>
      </c>
      <c r="C429" t="s">
        <v>70</v>
      </c>
      <c r="D429">
        <v>2.9</v>
      </c>
      <c r="E429">
        <v>86</v>
      </c>
      <c r="F429" s="27">
        <v>0.79166666666666663</v>
      </c>
      <c r="G429">
        <v>275</v>
      </c>
      <c r="H429">
        <v>49775</v>
      </c>
      <c r="I429">
        <v>54752.5</v>
      </c>
      <c r="J429">
        <v>4977.5</v>
      </c>
      <c r="K429">
        <v>9</v>
      </c>
      <c r="L429">
        <v>2015</v>
      </c>
    </row>
    <row r="430" spans="1:12" x14ac:dyDescent="0.25">
      <c r="A430" t="s">
        <v>4143</v>
      </c>
      <c r="B430">
        <v>42236</v>
      </c>
      <c r="C430" t="s">
        <v>21</v>
      </c>
      <c r="D430">
        <v>2.2999999999999998</v>
      </c>
      <c r="E430">
        <v>84</v>
      </c>
      <c r="F430" s="27">
        <v>0.75</v>
      </c>
      <c r="G430">
        <v>137.5</v>
      </c>
      <c r="H430">
        <v>24887.5</v>
      </c>
      <c r="I430">
        <v>27376.25</v>
      </c>
      <c r="J430">
        <v>2488.75</v>
      </c>
      <c r="K430">
        <v>8</v>
      </c>
      <c r="L430">
        <v>2015</v>
      </c>
    </row>
    <row r="431" spans="1:12" x14ac:dyDescent="0.25">
      <c r="A431" t="s">
        <v>4141</v>
      </c>
      <c r="B431">
        <v>41799</v>
      </c>
      <c r="C431" t="s">
        <v>25</v>
      </c>
      <c r="D431">
        <v>2.1</v>
      </c>
      <c r="E431">
        <v>73</v>
      </c>
      <c r="F431" s="27">
        <v>0.70833333333333337</v>
      </c>
      <c r="G431">
        <v>220</v>
      </c>
      <c r="H431">
        <v>39820</v>
      </c>
      <c r="I431">
        <v>43802</v>
      </c>
      <c r="J431">
        <v>3982</v>
      </c>
      <c r="K431">
        <v>6</v>
      </c>
      <c r="L431">
        <v>2014</v>
      </c>
    </row>
    <row r="432" spans="1:12" x14ac:dyDescent="0.25">
      <c r="A432" t="s">
        <v>4137</v>
      </c>
      <c r="B432">
        <v>41905</v>
      </c>
      <c r="C432" t="s">
        <v>25</v>
      </c>
      <c r="D432">
        <v>4</v>
      </c>
      <c r="E432">
        <v>81</v>
      </c>
      <c r="F432" s="27">
        <v>0.83333333333333337</v>
      </c>
      <c r="G432">
        <v>200</v>
      </c>
      <c r="H432">
        <v>36200</v>
      </c>
      <c r="I432">
        <v>39820</v>
      </c>
      <c r="J432">
        <v>3620</v>
      </c>
      <c r="K432">
        <v>9</v>
      </c>
      <c r="L432">
        <v>2014</v>
      </c>
    </row>
    <row r="433" spans="1:12" x14ac:dyDescent="0.25">
      <c r="A433" t="s">
        <v>4136</v>
      </c>
      <c r="B433">
        <v>42099</v>
      </c>
      <c r="C433" t="s">
        <v>19</v>
      </c>
      <c r="D433">
        <v>1.7</v>
      </c>
      <c r="E433">
        <v>80</v>
      </c>
      <c r="F433" s="27">
        <v>0.79166666666666663</v>
      </c>
      <c r="G433">
        <v>200</v>
      </c>
      <c r="H433">
        <v>36200</v>
      </c>
      <c r="I433">
        <v>39820</v>
      </c>
      <c r="J433">
        <v>3620</v>
      </c>
      <c r="K433">
        <v>4</v>
      </c>
      <c r="L433">
        <v>2015</v>
      </c>
    </row>
    <row r="434" spans="1:12" x14ac:dyDescent="0.25">
      <c r="A434" t="s">
        <v>4131</v>
      </c>
      <c r="B434">
        <v>41733</v>
      </c>
      <c r="C434" t="s">
        <v>27</v>
      </c>
      <c r="D434">
        <v>10</v>
      </c>
      <c r="E434">
        <v>87</v>
      </c>
      <c r="F434" s="27">
        <v>0.29166666666666669</v>
      </c>
      <c r="G434">
        <v>200</v>
      </c>
      <c r="H434">
        <v>36200</v>
      </c>
      <c r="I434">
        <v>39820</v>
      </c>
      <c r="J434">
        <v>3620</v>
      </c>
      <c r="K434">
        <v>4</v>
      </c>
      <c r="L434">
        <v>2014</v>
      </c>
    </row>
    <row r="435" spans="1:12" x14ac:dyDescent="0.25">
      <c r="A435" t="s">
        <v>4127</v>
      </c>
      <c r="B435">
        <v>42315</v>
      </c>
      <c r="C435" t="s">
        <v>80</v>
      </c>
      <c r="D435">
        <v>2.4</v>
      </c>
      <c r="E435">
        <v>84</v>
      </c>
      <c r="F435" s="27">
        <v>0.79166666666666663</v>
      </c>
      <c r="G435">
        <v>300</v>
      </c>
      <c r="H435">
        <v>54300</v>
      </c>
      <c r="I435">
        <v>59730</v>
      </c>
      <c r="J435">
        <v>5430</v>
      </c>
      <c r="K435">
        <v>11</v>
      </c>
      <c r="L435">
        <v>2015</v>
      </c>
    </row>
    <row r="436" spans="1:12" x14ac:dyDescent="0.25">
      <c r="A436" t="s">
        <v>4120</v>
      </c>
      <c r="B436">
        <v>41726</v>
      </c>
      <c r="C436" t="s">
        <v>103</v>
      </c>
      <c r="D436">
        <v>2.8</v>
      </c>
      <c r="E436">
        <v>66</v>
      </c>
      <c r="F436" s="27">
        <v>0.70833333333333337</v>
      </c>
      <c r="G436">
        <v>300</v>
      </c>
      <c r="H436">
        <v>54300</v>
      </c>
      <c r="I436">
        <v>59730</v>
      </c>
      <c r="J436">
        <v>5430</v>
      </c>
      <c r="K436">
        <v>3</v>
      </c>
      <c r="L436">
        <v>2014</v>
      </c>
    </row>
    <row r="437" spans="1:12" x14ac:dyDescent="0.25">
      <c r="A437" t="s">
        <v>4110</v>
      </c>
      <c r="B437">
        <v>42203</v>
      </c>
      <c r="C437" t="s">
        <v>50</v>
      </c>
      <c r="D437">
        <v>0.9</v>
      </c>
      <c r="E437">
        <v>90</v>
      </c>
      <c r="F437" s="27">
        <v>0.375</v>
      </c>
      <c r="G437">
        <v>302.5</v>
      </c>
      <c r="H437">
        <v>54752.5</v>
      </c>
      <c r="I437">
        <v>60227.75</v>
      </c>
      <c r="J437">
        <v>5475.25</v>
      </c>
      <c r="K437">
        <v>7</v>
      </c>
      <c r="L437">
        <v>2015</v>
      </c>
    </row>
    <row r="438" spans="1:12" x14ac:dyDescent="0.25">
      <c r="A438" t="s">
        <v>4097</v>
      </c>
      <c r="B438">
        <v>41807</v>
      </c>
      <c r="C438" t="s">
        <v>50</v>
      </c>
      <c r="D438">
        <v>1.2</v>
      </c>
      <c r="E438">
        <v>79</v>
      </c>
      <c r="F438" s="27">
        <v>0.79166666666666663</v>
      </c>
      <c r="G438">
        <v>302.5</v>
      </c>
      <c r="H438">
        <v>54752.5</v>
      </c>
      <c r="I438">
        <v>60227.75</v>
      </c>
      <c r="J438">
        <v>5475.25</v>
      </c>
      <c r="K438">
        <v>6</v>
      </c>
      <c r="L438">
        <v>2014</v>
      </c>
    </row>
    <row r="439" spans="1:12" x14ac:dyDescent="0.25">
      <c r="A439" t="s">
        <v>4093</v>
      </c>
      <c r="B439">
        <v>42104</v>
      </c>
      <c r="C439" t="s">
        <v>27</v>
      </c>
      <c r="D439">
        <v>8.4</v>
      </c>
      <c r="E439">
        <v>83</v>
      </c>
      <c r="F439" s="27">
        <v>0.45833333333333331</v>
      </c>
      <c r="G439">
        <v>200</v>
      </c>
      <c r="H439">
        <v>36200</v>
      </c>
      <c r="I439">
        <v>39820</v>
      </c>
      <c r="J439">
        <v>3620</v>
      </c>
      <c r="K439">
        <v>4</v>
      </c>
      <c r="L439">
        <v>2015</v>
      </c>
    </row>
    <row r="440" spans="1:12" x14ac:dyDescent="0.25">
      <c r="A440" t="s">
        <v>4078</v>
      </c>
      <c r="B440">
        <v>41795</v>
      </c>
      <c r="C440" t="s">
        <v>25</v>
      </c>
      <c r="D440">
        <v>2.5</v>
      </c>
      <c r="E440">
        <v>78</v>
      </c>
      <c r="F440" s="27">
        <v>0.64583333333333337</v>
      </c>
      <c r="G440">
        <v>220</v>
      </c>
      <c r="H440">
        <v>39820</v>
      </c>
      <c r="I440">
        <v>43802</v>
      </c>
      <c r="J440">
        <v>3982</v>
      </c>
      <c r="K440">
        <v>6</v>
      </c>
      <c r="L440">
        <v>2014</v>
      </c>
    </row>
    <row r="441" spans="1:12" x14ac:dyDescent="0.25">
      <c r="A441" t="s">
        <v>4075</v>
      </c>
      <c r="B441">
        <v>42229</v>
      </c>
      <c r="C441" t="s">
        <v>37</v>
      </c>
      <c r="D441">
        <v>1.9</v>
      </c>
      <c r="E441">
        <v>79</v>
      </c>
      <c r="F441" s="27">
        <v>0.29166666666666669</v>
      </c>
      <c r="G441">
        <v>385</v>
      </c>
      <c r="H441">
        <v>69685</v>
      </c>
      <c r="I441">
        <v>76653.5</v>
      </c>
      <c r="J441">
        <v>6968.5</v>
      </c>
      <c r="K441">
        <v>8</v>
      </c>
      <c r="L441">
        <v>2015</v>
      </c>
    </row>
    <row r="442" spans="1:12" x14ac:dyDescent="0.25">
      <c r="A442" t="s">
        <v>4064</v>
      </c>
      <c r="B442">
        <v>41995</v>
      </c>
      <c r="C442" t="s">
        <v>15</v>
      </c>
      <c r="D442">
        <v>5.8</v>
      </c>
      <c r="E442">
        <v>82</v>
      </c>
      <c r="F442" s="27">
        <v>0.5625</v>
      </c>
      <c r="G442">
        <v>315</v>
      </c>
      <c r="H442">
        <v>57015</v>
      </c>
      <c r="I442">
        <v>62716.5</v>
      </c>
      <c r="J442">
        <v>5701.5</v>
      </c>
      <c r="K442">
        <v>12</v>
      </c>
      <c r="L442">
        <v>2014</v>
      </c>
    </row>
    <row r="443" spans="1:12" x14ac:dyDescent="0.25">
      <c r="A443" t="s">
        <v>4062</v>
      </c>
      <c r="B443">
        <v>41924</v>
      </c>
      <c r="C443" t="s">
        <v>80</v>
      </c>
      <c r="D443">
        <v>1.2</v>
      </c>
      <c r="E443">
        <v>67</v>
      </c>
      <c r="F443" s="27">
        <v>0.45833333333333331</v>
      </c>
      <c r="G443">
        <v>300</v>
      </c>
      <c r="H443">
        <v>54300</v>
      </c>
      <c r="I443">
        <v>59730</v>
      </c>
      <c r="J443">
        <v>5430</v>
      </c>
      <c r="K443">
        <v>10</v>
      </c>
      <c r="L443">
        <v>2014</v>
      </c>
    </row>
    <row r="444" spans="1:12" x14ac:dyDescent="0.25">
      <c r="A444" t="s">
        <v>4054</v>
      </c>
      <c r="B444">
        <v>42331</v>
      </c>
      <c r="C444" t="s">
        <v>25</v>
      </c>
      <c r="D444">
        <v>6.3</v>
      </c>
      <c r="E444">
        <v>66</v>
      </c>
      <c r="F444" s="27">
        <v>0.75</v>
      </c>
      <c r="G444">
        <v>300</v>
      </c>
      <c r="H444">
        <v>54300</v>
      </c>
      <c r="I444">
        <v>59730</v>
      </c>
      <c r="J444">
        <v>5430</v>
      </c>
      <c r="K444">
        <v>11</v>
      </c>
      <c r="L444">
        <v>2015</v>
      </c>
    </row>
    <row r="445" spans="1:12" x14ac:dyDescent="0.25">
      <c r="A445" t="s">
        <v>4053</v>
      </c>
      <c r="B445">
        <v>41843</v>
      </c>
      <c r="C445" t="s">
        <v>70</v>
      </c>
      <c r="D445">
        <v>2.1</v>
      </c>
      <c r="E445">
        <v>76</v>
      </c>
      <c r="F445" s="27">
        <v>0.29166666666666669</v>
      </c>
      <c r="G445">
        <v>302.5</v>
      </c>
      <c r="H445">
        <v>54752.5</v>
      </c>
      <c r="I445">
        <v>60227.75</v>
      </c>
      <c r="J445">
        <v>5475.25</v>
      </c>
      <c r="K445">
        <v>7</v>
      </c>
      <c r="L445">
        <v>2014</v>
      </c>
    </row>
    <row r="446" spans="1:12" x14ac:dyDescent="0.25">
      <c r="A446" t="s">
        <v>4036</v>
      </c>
      <c r="B446">
        <v>42332</v>
      </c>
      <c r="C446" t="s">
        <v>11</v>
      </c>
      <c r="D446">
        <v>6.3</v>
      </c>
      <c r="E446">
        <v>69</v>
      </c>
      <c r="F446" s="27">
        <v>0.70833333333333337</v>
      </c>
      <c r="G446">
        <v>450</v>
      </c>
      <c r="H446">
        <v>81450</v>
      </c>
      <c r="I446">
        <v>89595</v>
      </c>
      <c r="J446">
        <v>8145</v>
      </c>
      <c r="K446">
        <v>11</v>
      </c>
      <c r="L446">
        <v>2015</v>
      </c>
    </row>
    <row r="447" spans="1:12" x14ac:dyDescent="0.25">
      <c r="A447" t="s">
        <v>4033</v>
      </c>
      <c r="B447">
        <v>42337</v>
      </c>
      <c r="C447" t="s">
        <v>70</v>
      </c>
      <c r="D447">
        <v>5.7</v>
      </c>
      <c r="E447">
        <v>86</v>
      </c>
      <c r="F447" s="27">
        <v>0.29166666666666669</v>
      </c>
      <c r="G447">
        <v>412.5</v>
      </c>
      <c r="H447">
        <v>74662.5</v>
      </c>
      <c r="I447">
        <v>82128.75</v>
      </c>
      <c r="J447">
        <v>7466.25</v>
      </c>
      <c r="K447">
        <v>11</v>
      </c>
      <c r="L447">
        <v>2015</v>
      </c>
    </row>
    <row r="448" spans="1:12" x14ac:dyDescent="0.25">
      <c r="A448" t="s">
        <v>4031</v>
      </c>
      <c r="B448">
        <v>41944</v>
      </c>
      <c r="C448" t="s">
        <v>25</v>
      </c>
      <c r="D448">
        <v>2.5</v>
      </c>
      <c r="E448">
        <v>73</v>
      </c>
      <c r="F448" s="27">
        <v>0.85416666666666663</v>
      </c>
      <c r="G448">
        <v>200</v>
      </c>
      <c r="H448">
        <v>36200</v>
      </c>
      <c r="I448">
        <v>39820</v>
      </c>
      <c r="J448">
        <v>3620</v>
      </c>
      <c r="K448">
        <v>11</v>
      </c>
      <c r="L448">
        <v>2014</v>
      </c>
    </row>
    <row r="449" spans="1:12" x14ac:dyDescent="0.25">
      <c r="A449" t="s">
        <v>3995</v>
      </c>
      <c r="B449">
        <v>41741</v>
      </c>
      <c r="C449" t="s">
        <v>47</v>
      </c>
      <c r="D449">
        <v>1.3</v>
      </c>
      <c r="E449">
        <v>73</v>
      </c>
      <c r="F449" s="27">
        <v>0.875</v>
      </c>
      <c r="G449">
        <v>250</v>
      </c>
      <c r="H449">
        <v>45250</v>
      </c>
      <c r="I449">
        <v>49775</v>
      </c>
      <c r="J449">
        <v>4525</v>
      </c>
      <c r="K449">
        <v>4</v>
      </c>
      <c r="L449">
        <v>2014</v>
      </c>
    </row>
    <row r="450" spans="1:12" x14ac:dyDescent="0.25">
      <c r="A450" t="s">
        <v>3979</v>
      </c>
      <c r="B450">
        <v>41843</v>
      </c>
      <c r="C450" t="s">
        <v>50</v>
      </c>
      <c r="D450">
        <v>1.8</v>
      </c>
      <c r="E450">
        <v>70</v>
      </c>
      <c r="F450" s="27">
        <v>0.79166666666666663</v>
      </c>
      <c r="G450">
        <v>302.5</v>
      </c>
      <c r="H450">
        <v>54752.5</v>
      </c>
      <c r="I450">
        <v>60227.75</v>
      </c>
      <c r="J450">
        <v>5475.25</v>
      </c>
      <c r="K450">
        <v>7</v>
      </c>
      <c r="L450">
        <v>2014</v>
      </c>
    </row>
    <row r="451" spans="1:12" x14ac:dyDescent="0.25">
      <c r="A451" t="s">
        <v>3974</v>
      </c>
      <c r="B451">
        <v>42047</v>
      </c>
      <c r="C451" t="s">
        <v>80</v>
      </c>
      <c r="D451">
        <v>3.5</v>
      </c>
      <c r="E451">
        <v>72</v>
      </c>
      <c r="F451" s="27">
        <v>0.79166666666666663</v>
      </c>
      <c r="G451">
        <v>300</v>
      </c>
      <c r="H451">
        <v>54300</v>
      </c>
      <c r="I451">
        <v>59730</v>
      </c>
      <c r="J451">
        <v>5430</v>
      </c>
      <c r="K451">
        <v>2</v>
      </c>
      <c r="L451">
        <v>2015</v>
      </c>
    </row>
    <row r="452" spans="1:12" x14ac:dyDescent="0.25">
      <c r="A452" t="s">
        <v>3968</v>
      </c>
      <c r="B452">
        <v>41913</v>
      </c>
      <c r="C452" t="s">
        <v>23</v>
      </c>
      <c r="D452">
        <v>0.7</v>
      </c>
      <c r="E452">
        <v>87</v>
      </c>
      <c r="F452" s="27">
        <v>0.70833333333333337</v>
      </c>
      <c r="G452">
        <v>300</v>
      </c>
      <c r="H452">
        <v>54300</v>
      </c>
      <c r="I452">
        <v>59730</v>
      </c>
      <c r="J452">
        <v>5430</v>
      </c>
      <c r="K452">
        <v>10</v>
      </c>
      <c r="L452">
        <v>2014</v>
      </c>
    </row>
    <row r="453" spans="1:12" x14ac:dyDescent="0.25">
      <c r="A453" t="s">
        <v>3965</v>
      </c>
      <c r="B453">
        <v>41853</v>
      </c>
      <c r="C453" t="s">
        <v>33</v>
      </c>
      <c r="D453">
        <v>1.7</v>
      </c>
      <c r="E453">
        <v>66</v>
      </c>
      <c r="F453" s="27">
        <v>0.70833333333333337</v>
      </c>
      <c r="G453">
        <v>412.5</v>
      </c>
      <c r="H453">
        <v>74662.5</v>
      </c>
      <c r="I453">
        <v>82128.75</v>
      </c>
      <c r="J453">
        <v>7466.25</v>
      </c>
      <c r="K453">
        <v>8</v>
      </c>
      <c r="L453">
        <v>2014</v>
      </c>
    </row>
    <row r="454" spans="1:12" x14ac:dyDescent="0.25">
      <c r="A454" t="s">
        <v>3960</v>
      </c>
      <c r="B454">
        <v>41891</v>
      </c>
      <c r="C454" t="s">
        <v>11</v>
      </c>
      <c r="D454">
        <v>1.7</v>
      </c>
      <c r="E454">
        <v>87</v>
      </c>
      <c r="F454" s="27">
        <v>0.79166666666666663</v>
      </c>
      <c r="G454">
        <v>300</v>
      </c>
      <c r="H454">
        <v>54300</v>
      </c>
      <c r="I454">
        <v>59730</v>
      </c>
      <c r="J454">
        <v>5430</v>
      </c>
      <c r="K454">
        <v>9</v>
      </c>
      <c r="L454">
        <v>2014</v>
      </c>
    </row>
    <row r="455" spans="1:12" x14ac:dyDescent="0.25">
      <c r="A455" t="s">
        <v>3959</v>
      </c>
      <c r="B455">
        <v>42077</v>
      </c>
      <c r="C455" t="s">
        <v>80</v>
      </c>
      <c r="D455">
        <v>0.9</v>
      </c>
      <c r="E455">
        <v>90</v>
      </c>
      <c r="F455" s="27">
        <v>0.5</v>
      </c>
      <c r="G455">
        <v>300</v>
      </c>
      <c r="H455">
        <v>54300</v>
      </c>
      <c r="I455">
        <v>59730</v>
      </c>
      <c r="J455">
        <v>5430</v>
      </c>
      <c r="K455">
        <v>3</v>
      </c>
      <c r="L455">
        <v>2015</v>
      </c>
    </row>
    <row r="456" spans="1:12" x14ac:dyDescent="0.25">
      <c r="A456" t="s">
        <v>3944</v>
      </c>
      <c r="B456">
        <v>42326</v>
      </c>
      <c r="C456" t="s">
        <v>23</v>
      </c>
      <c r="D456">
        <v>1.3</v>
      </c>
      <c r="E456">
        <v>72</v>
      </c>
      <c r="F456" s="27">
        <v>0.41666666666666669</v>
      </c>
      <c r="G456">
        <v>300</v>
      </c>
      <c r="H456">
        <v>54300</v>
      </c>
      <c r="I456">
        <v>59730</v>
      </c>
      <c r="J456">
        <v>5430</v>
      </c>
      <c r="K456">
        <v>11</v>
      </c>
      <c r="L456">
        <v>2015</v>
      </c>
    </row>
    <row r="457" spans="1:12" x14ac:dyDescent="0.25">
      <c r="A457" t="s">
        <v>3941</v>
      </c>
      <c r="B457">
        <v>41793</v>
      </c>
      <c r="C457" t="s">
        <v>805</v>
      </c>
      <c r="D457">
        <v>2.2000000000000002</v>
      </c>
      <c r="E457">
        <v>90</v>
      </c>
      <c r="F457" s="27">
        <v>0.35416666666666669</v>
      </c>
      <c r="G457">
        <v>319</v>
      </c>
      <c r="H457">
        <v>57739</v>
      </c>
      <c r="I457">
        <v>63512.9</v>
      </c>
      <c r="J457">
        <v>5773.9</v>
      </c>
      <c r="K457">
        <v>6</v>
      </c>
      <c r="L457">
        <v>2014</v>
      </c>
    </row>
    <row r="458" spans="1:12" x14ac:dyDescent="0.25">
      <c r="A458" t="s">
        <v>3926</v>
      </c>
      <c r="B458">
        <v>42144</v>
      </c>
      <c r="C458" t="s">
        <v>17</v>
      </c>
      <c r="D458">
        <v>4.3</v>
      </c>
      <c r="E458">
        <v>75</v>
      </c>
      <c r="F458" s="27">
        <v>0.79166666666666663</v>
      </c>
      <c r="G458">
        <v>350</v>
      </c>
      <c r="H458">
        <v>63350</v>
      </c>
      <c r="I458">
        <v>69685</v>
      </c>
      <c r="J458">
        <v>6335</v>
      </c>
      <c r="K458">
        <v>5</v>
      </c>
      <c r="L458">
        <v>2015</v>
      </c>
    </row>
    <row r="459" spans="1:12" x14ac:dyDescent="0.25">
      <c r="A459" t="s">
        <v>3923</v>
      </c>
      <c r="B459">
        <v>42196</v>
      </c>
      <c r="C459" t="s">
        <v>33</v>
      </c>
      <c r="D459">
        <v>1.4</v>
      </c>
      <c r="E459">
        <v>66</v>
      </c>
      <c r="F459" s="27">
        <v>0.79166666666666663</v>
      </c>
      <c r="G459">
        <v>412.5</v>
      </c>
      <c r="H459">
        <v>74662.5</v>
      </c>
      <c r="I459">
        <v>82128.75</v>
      </c>
      <c r="J459">
        <v>7466.25</v>
      </c>
      <c r="K459">
        <v>7</v>
      </c>
      <c r="L459">
        <v>2015</v>
      </c>
    </row>
    <row r="460" spans="1:12" x14ac:dyDescent="0.25">
      <c r="A460" t="s">
        <v>3912</v>
      </c>
      <c r="B460">
        <v>42088</v>
      </c>
      <c r="C460" t="s">
        <v>30</v>
      </c>
      <c r="D460">
        <v>1.1000000000000001</v>
      </c>
      <c r="E460">
        <v>78</v>
      </c>
      <c r="F460" s="27">
        <v>0.79166666666666663</v>
      </c>
      <c r="G460">
        <v>250</v>
      </c>
      <c r="H460">
        <v>45250</v>
      </c>
      <c r="I460">
        <v>49775</v>
      </c>
      <c r="J460">
        <v>4525</v>
      </c>
      <c r="K460">
        <v>3</v>
      </c>
      <c r="L460">
        <v>2015</v>
      </c>
    </row>
    <row r="461" spans="1:12" x14ac:dyDescent="0.25">
      <c r="A461" t="s">
        <v>3907</v>
      </c>
      <c r="B461">
        <v>42099</v>
      </c>
      <c r="C461" t="s">
        <v>47</v>
      </c>
      <c r="D461">
        <v>1.2</v>
      </c>
      <c r="E461">
        <v>78</v>
      </c>
      <c r="F461" s="27">
        <v>0.8125</v>
      </c>
      <c r="G461">
        <v>250</v>
      </c>
      <c r="H461">
        <v>45250</v>
      </c>
      <c r="I461">
        <v>49775</v>
      </c>
      <c r="J461">
        <v>4525</v>
      </c>
      <c r="K461">
        <v>4</v>
      </c>
      <c r="L461">
        <v>2015</v>
      </c>
    </row>
    <row r="462" spans="1:12" x14ac:dyDescent="0.25">
      <c r="A462" t="s">
        <v>3905</v>
      </c>
      <c r="B462">
        <v>42202</v>
      </c>
      <c r="C462" t="s">
        <v>13</v>
      </c>
      <c r="D462">
        <v>2.7</v>
      </c>
      <c r="E462">
        <v>84</v>
      </c>
      <c r="F462" s="27">
        <v>0.66666666666666663</v>
      </c>
      <c r="G462">
        <v>275</v>
      </c>
      <c r="H462">
        <v>49775</v>
      </c>
      <c r="I462">
        <v>54752.5</v>
      </c>
      <c r="J462">
        <v>4977.5</v>
      </c>
      <c r="K462">
        <v>7</v>
      </c>
      <c r="L462">
        <v>2015</v>
      </c>
    </row>
    <row r="463" spans="1:12" x14ac:dyDescent="0.25">
      <c r="A463" t="s">
        <v>3897</v>
      </c>
      <c r="B463">
        <v>41865</v>
      </c>
      <c r="C463" t="s">
        <v>33</v>
      </c>
      <c r="D463">
        <v>2.6</v>
      </c>
      <c r="E463">
        <v>88</v>
      </c>
      <c r="F463" s="27">
        <v>0.79166666666666663</v>
      </c>
      <c r="G463">
        <v>412.5</v>
      </c>
      <c r="H463">
        <v>74662.5</v>
      </c>
      <c r="I463">
        <v>82128.75</v>
      </c>
      <c r="J463">
        <v>7466.25</v>
      </c>
      <c r="K463">
        <v>8</v>
      </c>
      <c r="L463">
        <v>2014</v>
      </c>
    </row>
    <row r="464" spans="1:12" x14ac:dyDescent="0.25">
      <c r="A464" t="s">
        <v>3896</v>
      </c>
      <c r="B464">
        <v>41680</v>
      </c>
      <c r="C464" t="s">
        <v>33</v>
      </c>
      <c r="D464">
        <v>1.6</v>
      </c>
      <c r="E464">
        <v>91</v>
      </c>
      <c r="F464" s="27">
        <v>0.75</v>
      </c>
      <c r="G464">
        <v>375</v>
      </c>
      <c r="H464">
        <v>69375</v>
      </c>
      <c r="I464">
        <v>76312.5</v>
      </c>
      <c r="J464">
        <v>6937.5</v>
      </c>
      <c r="K464">
        <v>2</v>
      </c>
      <c r="L464">
        <v>2014</v>
      </c>
    </row>
    <row r="465" spans="1:12" x14ac:dyDescent="0.25">
      <c r="A465" t="s">
        <v>3892</v>
      </c>
      <c r="B465">
        <v>42249</v>
      </c>
      <c r="C465" t="s">
        <v>17</v>
      </c>
      <c r="D465">
        <v>4.2</v>
      </c>
      <c r="E465">
        <v>77</v>
      </c>
      <c r="F465" s="27">
        <v>0.29166666666666669</v>
      </c>
      <c r="G465">
        <v>350</v>
      </c>
      <c r="H465">
        <v>63350</v>
      </c>
      <c r="I465">
        <v>69685</v>
      </c>
      <c r="J465">
        <v>6335</v>
      </c>
      <c r="K465">
        <v>9</v>
      </c>
      <c r="L465">
        <v>2015</v>
      </c>
    </row>
    <row r="466" spans="1:12" x14ac:dyDescent="0.25">
      <c r="A466" t="s">
        <v>3880</v>
      </c>
      <c r="B466">
        <v>42349</v>
      </c>
      <c r="C466" t="s">
        <v>23</v>
      </c>
      <c r="D466">
        <v>2.6</v>
      </c>
      <c r="E466">
        <v>80</v>
      </c>
      <c r="F466" s="27">
        <v>0.79166666666666663</v>
      </c>
      <c r="G466">
        <v>300</v>
      </c>
      <c r="H466">
        <v>54300</v>
      </c>
      <c r="I466">
        <v>59730</v>
      </c>
      <c r="J466">
        <v>5430</v>
      </c>
      <c r="K466">
        <v>12</v>
      </c>
      <c r="L466">
        <v>2015</v>
      </c>
    </row>
    <row r="467" spans="1:12" x14ac:dyDescent="0.25">
      <c r="A467" t="s">
        <v>3869</v>
      </c>
      <c r="B467">
        <v>41686</v>
      </c>
      <c r="C467" t="s">
        <v>40</v>
      </c>
      <c r="D467">
        <v>1.7</v>
      </c>
      <c r="E467">
        <v>79</v>
      </c>
      <c r="F467" s="27">
        <v>0.45833333333333331</v>
      </c>
      <c r="G467">
        <v>115</v>
      </c>
      <c r="H467">
        <v>20815</v>
      </c>
      <c r="I467">
        <v>22896.5</v>
      </c>
      <c r="J467">
        <v>2081.5</v>
      </c>
      <c r="K467">
        <v>2</v>
      </c>
      <c r="L467">
        <v>2014</v>
      </c>
    </row>
    <row r="468" spans="1:12" x14ac:dyDescent="0.25">
      <c r="A468" t="s">
        <v>3857</v>
      </c>
      <c r="B468">
        <v>41674</v>
      </c>
      <c r="C468" t="s">
        <v>86</v>
      </c>
      <c r="D468">
        <v>1.8</v>
      </c>
      <c r="E468">
        <v>88</v>
      </c>
      <c r="F468" s="27">
        <v>0.70833333333333337</v>
      </c>
      <c r="G468">
        <v>115</v>
      </c>
      <c r="H468">
        <v>20815</v>
      </c>
      <c r="I468">
        <v>22896.5</v>
      </c>
      <c r="J468">
        <v>2081.5</v>
      </c>
      <c r="K468">
        <v>2</v>
      </c>
      <c r="L468">
        <v>2014</v>
      </c>
    </row>
    <row r="469" spans="1:12" x14ac:dyDescent="0.25">
      <c r="A469" t="s">
        <v>3840</v>
      </c>
      <c r="B469">
        <v>41752</v>
      </c>
      <c r="C469" t="s">
        <v>37</v>
      </c>
      <c r="D469">
        <v>2.1</v>
      </c>
      <c r="E469">
        <v>91</v>
      </c>
      <c r="F469" s="27">
        <v>0.8125</v>
      </c>
      <c r="G469">
        <v>350</v>
      </c>
      <c r="H469">
        <v>64750</v>
      </c>
      <c r="I469">
        <v>71225</v>
      </c>
      <c r="J469">
        <v>6475</v>
      </c>
      <c r="K469">
        <v>4</v>
      </c>
      <c r="L469">
        <v>2014</v>
      </c>
    </row>
    <row r="470" spans="1:12" x14ac:dyDescent="0.25">
      <c r="A470" t="s">
        <v>3839</v>
      </c>
      <c r="B470">
        <v>41644</v>
      </c>
      <c r="C470" t="s">
        <v>19</v>
      </c>
      <c r="D470">
        <v>1.8</v>
      </c>
      <c r="E470">
        <v>83</v>
      </c>
      <c r="F470" s="27">
        <v>0.375</v>
      </c>
      <c r="G470">
        <v>200</v>
      </c>
      <c r="H470">
        <v>36200</v>
      </c>
      <c r="I470">
        <v>39820</v>
      </c>
      <c r="J470">
        <v>3620</v>
      </c>
      <c r="K470">
        <v>1</v>
      </c>
      <c r="L470">
        <v>2014</v>
      </c>
    </row>
    <row r="471" spans="1:12" x14ac:dyDescent="0.25">
      <c r="A471" t="s">
        <v>3837</v>
      </c>
      <c r="B471">
        <v>42357</v>
      </c>
      <c r="C471" t="s">
        <v>86</v>
      </c>
      <c r="D471">
        <v>2</v>
      </c>
      <c r="E471">
        <v>70</v>
      </c>
      <c r="F471" s="27">
        <v>0.83333333333333337</v>
      </c>
      <c r="G471">
        <v>115</v>
      </c>
      <c r="H471">
        <v>20815</v>
      </c>
      <c r="I471">
        <v>22896.5</v>
      </c>
      <c r="J471">
        <v>2081.5</v>
      </c>
      <c r="K471">
        <v>12</v>
      </c>
      <c r="L471">
        <v>2015</v>
      </c>
    </row>
    <row r="472" spans="1:12" x14ac:dyDescent="0.25">
      <c r="A472" t="s">
        <v>3807</v>
      </c>
      <c r="B472">
        <v>42203</v>
      </c>
      <c r="C472" t="s">
        <v>33</v>
      </c>
      <c r="D472">
        <v>0.9</v>
      </c>
      <c r="E472">
        <v>88</v>
      </c>
      <c r="F472" s="27">
        <v>0.79166666666666663</v>
      </c>
      <c r="G472">
        <v>412.5</v>
      </c>
      <c r="H472">
        <v>74662.5</v>
      </c>
      <c r="I472">
        <v>82128.75</v>
      </c>
      <c r="J472">
        <v>7466.25</v>
      </c>
      <c r="K472">
        <v>7</v>
      </c>
      <c r="L472">
        <v>2015</v>
      </c>
    </row>
    <row r="473" spans="1:12" x14ac:dyDescent="0.25">
      <c r="A473" t="s">
        <v>3804</v>
      </c>
      <c r="B473">
        <v>42322</v>
      </c>
      <c r="C473" t="s">
        <v>98</v>
      </c>
      <c r="D473">
        <v>2.8</v>
      </c>
      <c r="E473">
        <v>64</v>
      </c>
      <c r="F473" s="27">
        <v>0.58333333333333337</v>
      </c>
      <c r="G473">
        <v>275</v>
      </c>
      <c r="H473">
        <v>49775</v>
      </c>
      <c r="I473">
        <v>54752.5</v>
      </c>
      <c r="J473">
        <v>4977.5</v>
      </c>
      <c r="K473">
        <v>11</v>
      </c>
      <c r="L473">
        <v>2015</v>
      </c>
    </row>
    <row r="474" spans="1:12" x14ac:dyDescent="0.25">
      <c r="A474" t="s">
        <v>3799</v>
      </c>
      <c r="B474">
        <v>41836</v>
      </c>
      <c r="C474" t="s">
        <v>17</v>
      </c>
      <c r="D474">
        <v>4.8</v>
      </c>
      <c r="E474">
        <v>65</v>
      </c>
      <c r="F474" s="27">
        <v>0.58333333333333337</v>
      </c>
      <c r="G474">
        <v>385</v>
      </c>
      <c r="H474">
        <v>69685</v>
      </c>
      <c r="I474">
        <v>76653.5</v>
      </c>
      <c r="J474">
        <v>6968.5</v>
      </c>
      <c r="K474">
        <v>7</v>
      </c>
      <c r="L474">
        <v>2014</v>
      </c>
    </row>
    <row r="475" spans="1:12" x14ac:dyDescent="0.25">
      <c r="A475" t="s">
        <v>3787</v>
      </c>
      <c r="B475">
        <v>42052</v>
      </c>
      <c r="C475" t="s">
        <v>86</v>
      </c>
      <c r="D475">
        <v>2</v>
      </c>
      <c r="E475">
        <v>84</v>
      </c>
      <c r="F475" s="27">
        <v>0.79166666666666663</v>
      </c>
      <c r="G475">
        <v>115</v>
      </c>
      <c r="H475">
        <v>20815</v>
      </c>
      <c r="I475">
        <v>22896.5</v>
      </c>
      <c r="J475">
        <v>2081.5</v>
      </c>
      <c r="K475">
        <v>2</v>
      </c>
      <c r="L475">
        <v>2015</v>
      </c>
    </row>
    <row r="476" spans="1:12" x14ac:dyDescent="0.25">
      <c r="A476" t="s">
        <v>3781</v>
      </c>
      <c r="B476">
        <v>41862</v>
      </c>
      <c r="C476" t="s">
        <v>21</v>
      </c>
      <c r="D476">
        <v>0.2</v>
      </c>
      <c r="E476">
        <v>76</v>
      </c>
      <c r="F476" s="27">
        <v>0.29166666666666669</v>
      </c>
      <c r="G476">
        <v>137.5</v>
      </c>
      <c r="H476">
        <v>24887.5</v>
      </c>
      <c r="I476">
        <v>27376.25</v>
      </c>
      <c r="J476">
        <v>2488.75</v>
      </c>
      <c r="K476">
        <v>8</v>
      </c>
      <c r="L476">
        <v>2014</v>
      </c>
    </row>
    <row r="477" spans="1:12" x14ac:dyDescent="0.25">
      <c r="A477" t="s">
        <v>3778</v>
      </c>
      <c r="B477">
        <v>42080</v>
      </c>
      <c r="C477" t="s">
        <v>98</v>
      </c>
      <c r="D477">
        <v>1.6</v>
      </c>
      <c r="E477">
        <v>81</v>
      </c>
      <c r="F477" s="27">
        <v>0.8125</v>
      </c>
      <c r="G477">
        <v>275</v>
      </c>
      <c r="H477">
        <v>49775</v>
      </c>
      <c r="I477">
        <v>54752.5</v>
      </c>
      <c r="J477">
        <v>4977.5</v>
      </c>
      <c r="K477">
        <v>3</v>
      </c>
      <c r="L477">
        <v>2015</v>
      </c>
    </row>
    <row r="478" spans="1:12" x14ac:dyDescent="0.25">
      <c r="A478" t="s">
        <v>3773</v>
      </c>
      <c r="B478">
        <v>41910</v>
      </c>
      <c r="C478" t="s">
        <v>15</v>
      </c>
      <c r="D478">
        <v>2.4</v>
      </c>
      <c r="E478">
        <v>84</v>
      </c>
      <c r="F478" s="27">
        <v>0.83333333333333337</v>
      </c>
      <c r="G478">
        <v>225</v>
      </c>
      <c r="H478">
        <v>40725</v>
      </c>
      <c r="I478">
        <v>44797.5</v>
      </c>
      <c r="J478">
        <v>4072.5</v>
      </c>
      <c r="K478">
        <v>9</v>
      </c>
      <c r="L478">
        <v>2014</v>
      </c>
    </row>
    <row r="479" spans="1:12" x14ac:dyDescent="0.25">
      <c r="A479" t="s">
        <v>3764</v>
      </c>
      <c r="B479">
        <v>42270</v>
      </c>
      <c r="C479" t="s">
        <v>27</v>
      </c>
      <c r="D479">
        <v>9.6</v>
      </c>
      <c r="E479">
        <v>83</v>
      </c>
      <c r="F479" s="27">
        <v>0.79166666666666663</v>
      </c>
      <c r="G479">
        <v>200</v>
      </c>
      <c r="H479">
        <v>36200</v>
      </c>
      <c r="I479">
        <v>39820</v>
      </c>
      <c r="J479">
        <v>3620</v>
      </c>
      <c r="K479">
        <v>9</v>
      </c>
      <c r="L479">
        <v>2015</v>
      </c>
    </row>
    <row r="480" spans="1:12" x14ac:dyDescent="0.25">
      <c r="A480" t="s">
        <v>3763</v>
      </c>
      <c r="B480">
        <v>41770</v>
      </c>
      <c r="C480" t="s">
        <v>98</v>
      </c>
      <c r="D480">
        <v>2.6</v>
      </c>
      <c r="E480">
        <v>75</v>
      </c>
      <c r="F480" s="27">
        <v>0.3125</v>
      </c>
      <c r="G480">
        <v>275</v>
      </c>
      <c r="H480">
        <v>49775</v>
      </c>
      <c r="I480">
        <v>54752.5</v>
      </c>
      <c r="J480">
        <v>4977.5</v>
      </c>
      <c r="K480">
        <v>5</v>
      </c>
      <c r="L480">
        <v>2014</v>
      </c>
    </row>
    <row r="481" spans="1:12" x14ac:dyDescent="0.25">
      <c r="A481" t="s">
        <v>3762</v>
      </c>
      <c r="B481">
        <v>41881</v>
      </c>
      <c r="C481" t="s">
        <v>11</v>
      </c>
      <c r="D481">
        <v>2.2999999999999998</v>
      </c>
      <c r="E481">
        <v>71</v>
      </c>
      <c r="F481" s="27">
        <v>0.70833333333333337</v>
      </c>
      <c r="G481">
        <v>330</v>
      </c>
      <c r="H481">
        <v>59730</v>
      </c>
      <c r="I481">
        <v>65703</v>
      </c>
      <c r="J481">
        <v>5973</v>
      </c>
      <c r="K481">
        <v>8</v>
      </c>
      <c r="L481">
        <v>2014</v>
      </c>
    </row>
    <row r="482" spans="1:12" x14ac:dyDescent="0.25">
      <c r="A482" t="s">
        <v>3761</v>
      </c>
      <c r="B482">
        <v>42338</v>
      </c>
      <c r="C482" t="s">
        <v>15</v>
      </c>
      <c r="D482">
        <v>0.4</v>
      </c>
      <c r="E482">
        <v>87</v>
      </c>
      <c r="F482" s="27">
        <v>0.33333333333333331</v>
      </c>
      <c r="G482">
        <v>225</v>
      </c>
      <c r="H482">
        <v>40725</v>
      </c>
      <c r="I482">
        <v>44797.5</v>
      </c>
      <c r="J482">
        <v>4072.5</v>
      </c>
      <c r="K482">
        <v>11</v>
      </c>
      <c r="L482">
        <v>2015</v>
      </c>
    </row>
    <row r="483" spans="1:12" x14ac:dyDescent="0.25">
      <c r="A483" t="s">
        <v>3758</v>
      </c>
      <c r="B483">
        <v>41663</v>
      </c>
      <c r="C483" t="s">
        <v>17</v>
      </c>
      <c r="D483">
        <v>3.9</v>
      </c>
      <c r="E483">
        <v>84</v>
      </c>
      <c r="F483" s="27">
        <v>0.29166666666666669</v>
      </c>
      <c r="G483">
        <v>350</v>
      </c>
      <c r="H483">
        <v>63350</v>
      </c>
      <c r="I483">
        <v>69685</v>
      </c>
      <c r="J483">
        <v>6335</v>
      </c>
      <c r="K483">
        <v>1</v>
      </c>
      <c r="L483">
        <v>2014</v>
      </c>
    </row>
    <row r="484" spans="1:12" x14ac:dyDescent="0.25">
      <c r="A484" t="s">
        <v>3724</v>
      </c>
      <c r="B484">
        <v>42155</v>
      </c>
      <c r="C484" t="s">
        <v>70</v>
      </c>
      <c r="D484">
        <v>1.8</v>
      </c>
      <c r="E484">
        <v>79</v>
      </c>
      <c r="F484" s="27">
        <v>0.625</v>
      </c>
      <c r="G484">
        <v>275</v>
      </c>
      <c r="H484">
        <v>49775</v>
      </c>
      <c r="I484">
        <v>54752.5</v>
      </c>
      <c r="J484">
        <v>4977.5</v>
      </c>
      <c r="K484">
        <v>5</v>
      </c>
      <c r="L484">
        <v>2015</v>
      </c>
    </row>
    <row r="485" spans="1:12" x14ac:dyDescent="0.25">
      <c r="A485" t="s">
        <v>3719</v>
      </c>
      <c r="B485">
        <v>41862</v>
      </c>
      <c r="C485" t="s">
        <v>27</v>
      </c>
      <c r="D485">
        <v>8.4</v>
      </c>
      <c r="E485">
        <v>68</v>
      </c>
      <c r="F485" s="27">
        <v>0.875</v>
      </c>
      <c r="G485">
        <v>220</v>
      </c>
      <c r="H485">
        <v>39820</v>
      </c>
      <c r="I485">
        <v>43802</v>
      </c>
      <c r="J485">
        <v>3982</v>
      </c>
      <c r="K485">
        <v>8</v>
      </c>
      <c r="L485">
        <v>2014</v>
      </c>
    </row>
    <row r="486" spans="1:12" x14ac:dyDescent="0.25">
      <c r="A486" t="s">
        <v>3714</v>
      </c>
      <c r="B486">
        <v>42350</v>
      </c>
      <c r="C486" t="s">
        <v>21</v>
      </c>
      <c r="D486">
        <v>2.1</v>
      </c>
      <c r="E486">
        <v>77</v>
      </c>
      <c r="F486" s="27">
        <v>0.3125</v>
      </c>
      <c r="G486">
        <v>125</v>
      </c>
      <c r="H486">
        <v>22625</v>
      </c>
      <c r="I486">
        <v>24887.5</v>
      </c>
      <c r="J486">
        <v>2262.5</v>
      </c>
      <c r="K486">
        <v>12</v>
      </c>
      <c r="L486">
        <v>2015</v>
      </c>
    </row>
    <row r="487" spans="1:12" x14ac:dyDescent="0.25">
      <c r="A487" t="s">
        <v>3706</v>
      </c>
      <c r="B487">
        <v>41897</v>
      </c>
      <c r="C487" t="s">
        <v>15</v>
      </c>
      <c r="D487">
        <v>1.3</v>
      </c>
      <c r="E487">
        <v>76</v>
      </c>
      <c r="F487" s="27">
        <v>0.29166666666666669</v>
      </c>
      <c r="G487">
        <v>225</v>
      </c>
      <c r="H487">
        <v>40725</v>
      </c>
      <c r="I487">
        <v>44797.5</v>
      </c>
      <c r="J487">
        <v>4072.5</v>
      </c>
      <c r="K487">
        <v>9</v>
      </c>
      <c r="L487">
        <v>2014</v>
      </c>
    </row>
    <row r="488" spans="1:12" x14ac:dyDescent="0.25">
      <c r="A488" t="s">
        <v>3705</v>
      </c>
      <c r="B488">
        <v>41767</v>
      </c>
      <c r="C488" t="s">
        <v>53</v>
      </c>
      <c r="D488">
        <v>3.4</v>
      </c>
      <c r="E488">
        <v>70</v>
      </c>
      <c r="F488" s="27">
        <v>0.70833333333333337</v>
      </c>
      <c r="G488">
        <v>300</v>
      </c>
      <c r="H488">
        <v>54300</v>
      </c>
      <c r="I488">
        <v>59730</v>
      </c>
      <c r="J488">
        <v>5430</v>
      </c>
      <c r="K488">
        <v>5</v>
      </c>
      <c r="L488">
        <v>2014</v>
      </c>
    </row>
    <row r="489" spans="1:12" x14ac:dyDescent="0.25">
      <c r="A489" t="s">
        <v>3700</v>
      </c>
      <c r="B489">
        <v>41956</v>
      </c>
      <c r="C489" t="s">
        <v>47</v>
      </c>
      <c r="D489">
        <v>3.2</v>
      </c>
      <c r="E489">
        <v>83</v>
      </c>
      <c r="F489" s="27">
        <v>0.3125</v>
      </c>
      <c r="G489">
        <v>250</v>
      </c>
      <c r="H489">
        <v>45250</v>
      </c>
      <c r="I489">
        <v>49775</v>
      </c>
      <c r="J489">
        <v>4525</v>
      </c>
      <c r="K489">
        <v>11</v>
      </c>
      <c r="L489">
        <v>2014</v>
      </c>
    </row>
    <row r="490" spans="1:12" x14ac:dyDescent="0.25">
      <c r="A490" t="s">
        <v>3697</v>
      </c>
      <c r="B490">
        <v>41940</v>
      </c>
      <c r="C490" t="s">
        <v>33</v>
      </c>
      <c r="D490">
        <v>3.2</v>
      </c>
      <c r="E490">
        <v>70</v>
      </c>
      <c r="F490" s="27">
        <v>0.70833333333333337</v>
      </c>
      <c r="G490">
        <v>375</v>
      </c>
      <c r="H490">
        <v>67875</v>
      </c>
      <c r="I490">
        <v>74662.5</v>
      </c>
      <c r="J490">
        <v>6787.5</v>
      </c>
      <c r="K490">
        <v>10</v>
      </c>
      <c r="L490">
        <v>2014</v>
      </c>
    </row>
    <row r="491" spans="1:12" x14ac:dyDescent="0.25">
      <c r="A491" t="s">
        <v>3681</v>
      </c>
      <c r="B491">
        <v>42281</v>
      </c>
      <c r="C491" t="s">
        <v>47</v>
      </c>
      <c r="D491">
        <v>2.8</v>
      </c>
      <c r="E491">
        <v>78</v>
      </c>
      <c r="F491" s="27">
        <v>0.8125</v>
      </c>
      <c r="G491">
        <v>250</v>
      </c>
      <c r="H491">
        <v>45250</v>
      </c>
      <c r="I491">
        <v>49775</v>
      </c>
      <c r="J491">
        <v>4525</v>
      </c>
      <c r="K491">
        <v>10</v>
      </c>
      <c r="L491">
        <v>2015</v>
      </c>
    </row>
    <row r="492" spans="1:12" x14ac:dyDescent="0.25">
      <c r="A492" t="s">
        <v>3675</v>
      </c>
      <c r="B492">
        <v>41775</v>
      </c>
      <c r="C492" t="s">
        <v>13</v>
      </c>
      <c r="D492">
        <v>2.8</v>
      </c>
      <c r="E492">
        <v>64</v>
      </c>
      <c r="F492" s="27">
        <v>0.33333333333333331</v>
      </c>
      <c r="G492">
        <v>250</v>
      </c>
      <c r="H492">
        <v>45250</v>
      </c>
      <c r="I492">
        <v>49775</v>
      </c>
      <c r="J492">
        <v>4525</v>
      </c>
      <c r="K492">
        <v>5</v>
      </c>
      <c r="L492">
        <v>2014</v>
      </c>
    </row>
    <row r="493" spans="1:12" x14ac:dyDescent="0.25">
      <c r="A493" t="s">
        <v>3673</v>
      </c>
      <c r="B493">
        <v>41721</v>
      </c>
      <c r="C493" t="s">
        <v>13</v>
      </c>
      <c r="D493">
        <v>2</v>
      </c>
      <c r="E493">
        <v>71</v>
      </c>
      <c r="F493" s="27">
        <v>0.29166666666666669</v>
      </c>
      <c r="G493">
        <v>250</v>
      </c>
      <c r="H493">
        <v>45250</v>
      </c>
      <c r="I493">
        <v>49775</v>
      </c>
      <c r="J493">
        <v>4525</v>
      </c>
      <c r="K493">
        <v>3</v>
      </c>
      <c r="L493">
        <v>2014</v>
      </c>
    </row>
    <row r="494" spans="1:12" x14ac:dyDescent="0.25">
      <c r="A494" t="s">
        <v>3670</v>
      </c>
      <c r="B494">
        <v>41935</v>
      </c>
      <c r="C494" t="s">
        <v>17</v>
      </c>
      <c r="D494">
        <v>4.8</v>
      </c>
      <c r="E494">
        <v>72</v>
      </c>
      <c r="F494" s="27">
        <v>0.66666666666666663</v>
      </c>
      <c r="G494">
        <v>350</v>
      </c>
      <c r="H494">
        <v>63350</v>
      </c>
      <c r="I494">
        <v>69685</v>
      </c>
      <c r="J494">
        <v>6335</v>
      </c>
      <c r="K494">
        <v>10</v>
      </c>
      <c r="L494">
        <v>2014</v>
      </c>
    </row>
    <row r="495" spans="1:12" x14ac:dyDescent="0.25">
      <c r="A495" t="s">
        <v>3668</v>
      </c>
      <c r="B495">
        <v>42123</v>
      </c>
      <c r="C495" t="s">
        <v>17</v>
      </c>
      <c r="D495">
        <v>3.5</v>
      </c>
      <c r="E495">
        <v>76</v>
      </c>
      <c r="F495" s="27">
        <v>0.64583333333333337</v>
      </c>
      <c r="G495">
        <v>350</v>
      </c>
      <c r="H495">
        <v>63350</v>
      </c>
      <c r="I495">
        <v>69685</v>
      </c>
      <c r="J495">
        <v>6335</v>
      </c>
      <c r="K495">
        <v>4</v>
      </c>
      <c r="L495">
        <v>2015</v>
      </c>
    </row>
    <row r="496" spans="1:12" x14ac:dyDescent="0.25">
      <c r="A496" t="s">
        <v>3654</v>
      </c>
      <c r="B496">
        <v>41716</v>
      </c>
      <c r="C496" t="s">
        <v>17</v>
      </c>
      <c r="D496">
        <v>3.7</v>
      </c>
      <c r="E496">
        <v>87</v>
      </c>
      <c r="F496" s="27">
        <v>0.625</v>
      </c>
      <c r="G496">
        <v>350</v>
      </c>
      <c r="H496">
        <v>63350</v>
      </c>
      <c r="I496">
        <v>69685</v>
      </c>
      <c r="J496">
        <v>6335</v>
      </c>
      <c r="K496">
        <v>3</v>
      </c>
      <c r="L496">
        <v>2014</v>
      </c>
    </row>
    <row r="497" spans="1:12" x14ac:dyDescent="0.25">
      <c r="A497" t="s">
        <v>3648</v>
      </c>
      <c r="B497">
        <v>41656</v>
      </c>
      <c r="C497" t="s">
        <v>13</v>
      </c>
      <c r="D497">
        <v>2</v>
      </c>
      <c r="E497">
        <v>75</v>
      </c>
      <c r="F497" s="27">
        <v>0.52083333333333337</v>
      </c>
      <c r="G497">
        <v>250</v>
      </c>
      <c r="H497">
        <v>45250</v>
      </c>
      <c r="I497">
        <v>49775</v>
      </c>
      <c r="J497">
        <v>4525</v>
      </c>
      <c r="K497">
        <v>1</v>
      </c>
      <c r="L497">
        <v>2014</v>
      </c>
    </row>
    <row r="498" spans="1:12" x14ac:dyDescent="0.25">
      <c r="A498" t="s">
        <v>3640</v>
      </c>
      <c r="B498">
        <v>42109</v>
      </c>
      <c r="C498" t="s">
        <v>70</v>
      </c>
      <c r="D498">
        <v>1.7</v>
      </c>
      <c r="E498">
        <v>91</v>
      </c>
      <c r="F498" s="27">
        <v>0.75</v>
      </c>
      <c r="G498">
        <v>275</v>
      </c>
      <c r="H498">
        <v>50875</v>
      </c>
      <c r="I498">
        <v>55962.5</v>
      </c>
      <c r="J498">
        <v>5087.5</v>
      </c>
      <c r="K498">
        <v>4</v>
      </c>
      <c r="L498">
        <v>2015</v>
      </c>
    </row>
    <row r="499" spans="1:12" x14ac:dyDescent="0.25">
      <c r="A499" t="s">
        <v>3638</v>
      </c>
      <c r="B499">
        <v>41689</v>
      </c>
      <c r="C499" t="s">
        <v>11</v>
      </c>
      <c r="D499">
        <v>1.5</v>
      </c>
      <c r="E499">
        <v>71</v>
      </c>
      <c r="F499" s="27">
        <v>0.29166666666666669</v>
      </c>
      <c r="G499">
        <v>300</v>
      </c>
      <c r="H499">
        <v>54300</v>
      </c>
      <c r="I499">
        <v>59730</v>
      </c>
      <c r="J499">
        <v>5430</v>
      </c>
      <c r="K499">
        <v>2</v>
      </c>
      <c r="L499">
        <v>2014</v>
      </c>
    </row>
    <row r="500" spans="1:12" x14ac:dyDescent="0.25">
      <c r="A500" t="s">
        <v>3637</v>
      </c>
      <c r="B500">
        <v>41798</v>
      </c>
      <c r="C500" t="s">
        <v>19</v>
      </c>
      <c r="D500">
        <v>1.2</v>
      </c>
      <c r="E500">
        <v>66</v>
      </c>
      <c r="F500" s="27">
        <v>0.66666666666666663</v>
      </c>
      <c r="G500">
        <v>220</v>
      </c>
      <c r="H500">
        <v>39820</v>
      </c>
      <c r="I500">
        <v>43802</v>
      </c>
      <c r="J500">
        <v>3982</v>
      </c>
      <c r="K500">
        <v>6</v>
      </c>
      <c r="L500">
        <v>2014</v>
      </c>
    </row>
    <row r="501" spans="1:12" x14ac:dyDescent="0.25">
      <c r="A501" t="s">
        <v>3631</v>
      </c>
      <c r="B501">
        <v>41723</v>
      </c>
      <c r="C501" t="s">
        <v>70</v>
      </c>
      <c r="D501">
        <v>1.9</v>
      </c>
      <c r="E501">
        <v>80</v>
      </c>
      <c r="F501" s="27">
        <v>0.79166666666666663</v>
      </c>
      <c r="G501">
        <v>275</v>
      </c>
      <c r="H501">
        <v>49775</v>
      </c>
      <c r="I501">
        <v>54752.5</v>
      </c>
      <c r="J501">
        <v>4977.5</v>
      </c>
      <c r="K501">
        <v>3</v>
      </c>
      <c r="L501">
        <v>2014</v>
      </c>
    </row>
    <row r="502" spans="1:12" x14ac:dyDescent="0.25">
      <c r="A502" t="s">
        <v>3630</v>
      </c>
      <c r="B502">
        <v>42010</v>
      </c>
      <c r="C502" t="s">
        <v>70</v>
      </c>
      <c r="D502">
        <v>1.2</v>
      </c>
      <c r="E502">
        <v>87</v>
      </c>
      <c r="F502" s="27">
        <v>0.54166666666666663</v>
      </c>
      <c r="G502">
        <v>275</v>
      </c>
      <c r="H502">
        <v>49775</v>
      </c>
      <c r="I502">
        <v>54752.5</v>
      </c>
      <c r="J502">
        <v>4977.5</v>
      </c>
      <c r="K502">
        <v>1</v>
      </c>
      <c r="L502">
        <v>2015</v>
      </c>
    </row>
    <row r="503" spans="1:12" x14ac:dyDescent="0.25">
      <c r="A503" t="s">
        <v>3628</v>
      </c>
      <c r="B503">
        <v>41864</v>
      </c>
      <c r="C503" t="s">
        <v>21</v>
      </c>
      <c r="D503">
        <v>1.3</v>
      </c>
      <c r="E503">
        <v>66</v>
      </c>
      <c r="F503" s="27">
        <v>0.54166666666666663</v>
      </c>
      <c r="G503">
        <v>137.5</v>
      </c>
      <c r="H503">
        <v>24887.5</v>
      </c>
      <c r="I503">
        <v>27376.25</v>
      </c>
      <c r="J503">
        <v>2488.75</v>
      </c>
      <c r="K503">
        <v>8</v>
      </c>
      <c r="L503">
        <v>2014</v>
      </c>
    </row>
    <row r="504" spans="1:12" x14ac:dyDescent="0.25">
      <c r="A504" t="s">
        <v>3625</v>
      </c>
      <c r="B504">
        <v>42062</v>
      </c>
      <c r="C504" t="s">
        <v>47</v>
      </c>
      <c r="D504">
        <v>1</v>
      </c>
      <c r="E504">
        <v>87</v>
      </c>
      <c r="F504" s="27">
        <v>0.45833333333333331</v>
      </c>
      <c r="G504">
        <v>250</v>
      </c>
      <c r="H504">
        <v>45250</v>
      </c>
      <c r="I504">
        <v>49775</v>
      </c>
      <c r="J504">
        <v>4525</v>
      </c>
      <c r="K504">
        <v>2</v>
      </c>
      <c r="L504">
        <v>2015</v>
      </c>
    </row>
    <row r="505" spans="1:12" x14ac:dyDescent="0.25">
      <c r="A505" t="s">
        <v>3611</v>
      </c>
      <c r="B505">
        <v>42138</v>
      </c>
      <c r="C505" t="s">
        <v>11</v>
      </c>
      <c r="D505">
        <v>2.1</v>
      </c>
      <c r="E505">
        <v>89</v>
      </c>
      <c r="F505" s="27">
        <v>0.6875</v>
      </c>
      <c r="G505">
        <v>300</v>
      </c>
      <c r="H505">
        <v>54300</v>
      </c>
      <c r="I505">
        <v>59730</v>
      </c>
      <c r="J505">
        <v>5430</v>
      </c>
      <c r="K505">
        <v>5</v>
      </c>
      <c r="L505">
        <v>2015</v>
      </c>
    </row>
    <row r="506" spans="1:12" x14ac:dyDescent="0.25">
      <c r="A506" t="s">
        <v>3603</v>
      </c>
      <c r="B506">
        <v>41845</v>
      </c>
      <c r="C506" t="s">
        <v>27</v>
      </c>
      <c r="D506">
        <v>8.6</v>
      </c>
      <c r="E506">
        <v>77</v>
      </c>
      <c r="F506" s="27">
        <v>0.77083333333333337</v>
      </c>
      <c r="G506">
        <v>220</v>
      </c>
      <c r="H506">
        <v>39820</v>
      </c>
      <c r="I506">
        <v>43802</v>
      </c>
      <c r="J506">
        <v>3982</v>
      </c>
      <c r="K506">
        <v>7</v>
      </c>
      <c r="L506">
        <v>2014</v>
      </c>
    </row>
    <row r="507" spans="1:12" x14ac:dyDescent="0.25">
      <c r="A507" t="s">
        <v>3602</v>
      </c>
      <c r="B507">
        <v>41823</v>
      </c>
      <c r="C507" t="s">
        <v>80</v>
      </c>
      <c r="D507">
        <v>2.9</v>
      </c>
      <c r="E507">
        <v>88</v>
      </c>
      <c r="F507" s="27">
        <v>0.75</v>
      </c>
      <c r="G507">
        <v>330</v>
      </c>
      <c r="H507">
        <v>59730</v>
      </c>
      <c r="I507">
        <v>65703</v>
      </c>
      <c r="J507">
        <v>5973</v>
      </c>
      <c r="K507">
        <v>7</v>
      </c>
      <c r="L507">
        <v>2014</v>
      </c>
    </row>
    <row r="508" spans="1:12" x14ac:dyDescent="0.25">
      <c r="A508" t="s">
        <v>3600</v>
      </c>
      <c r="B508">
        <v>41862</v>
      </c>
      <c r="C508" t="s">
        <v>11</v>
      </c>
      <c r="D508">
        <v>3.1</v>
      </c>
      <c r="E508">
        <v>89</v>
      </c>
      <c r="F508" s="27">
        <v>0.5</v>
      </c>
      <c r="G508">
        <v>330</v>
      </c>
      <c r="H508">
        <v>59730</v>
      </c>
      <c r="I508">
        <v>65703</v>
      </c>
      <c r="J508">
        <v>5973</v>
      </c>
      <c r="K508">
        <v>8</v>
      </c>
      <c r="L508">
        <v>2014</v>
      </c>
    </row>
    <row r="509" spans="1:12" x14ac:dyDescent="0.25">
      <c r="A509" t="s">
        <v>3597</v>
      </c>
      <c r="B509">
        <v>41735</v>
      </c>
      <c r="C509" t="s">
        <v>70</v>
      </c>
      <c r="D509">
        <v>1.4</v>
      </c>
      <c r="E509">
        <v>71</v>
      </c>
      <c r="F509" s="27">
        <v>0.79166666666666663</v>
      </c>
      <c r="G509">
        <v>275</v>
      </c>
      <c r="H509">
        <v>49775</v>
      </c>
      <c r="I509">
        <v>54752.5</v>
      </c>
      <c r="J509">
        <v>4977.5</v>
      </c>
      <c r="K509">
        <v>4</v>
      </c>
      <c r="L509">
        <v>2014</v>
      </c>
    </row>
    <row r="510" spans="1:12" x14ac:dyDescent="0.25">
      <c r="A510" t="s">
        <v>3594</v>
      </c>
      <c r="B510">
        <v>41872</v>
      </c>
      <c r="C510" t="s">
        <v>27</v>
      </c>
      <c r="D510">
        <v>11.7</v>
      </c>
      <c r="E510">
        <v>66</v>
      </c>
      <c r="F510" s="27">
        <v>0.66666666666666663</v>
      </c>
      <c r="G510">
        <v>220</v>
      </c>
      <c r="H510">
        <v>39820</v>
      </c>
      <c r="I510">
        <v>43802</v>
      </c>
      <c r="J510">
        <v>3982</v>
      </c>
      <c r="K510">
        <v>8</v>
      </c>
      <c r="L510">
        <v>2014</v>
      </c>
    </row>
    <row r="511" spans="1:12" x14ac:dyDescent="0.25">
      <c r="A511" t="s">
        <v>3575</v>
      </c>
      <c r="B511">
        <v>42165</v>
      </c>
      <c r="C511" t="s">
        <v>50</v>
      </c>
      <c r="D511">
        <v>2.4</v>
      </c>
      <c r="E511">
        <v>90</v>
      </c>
      <c r="F511" s="27">
        <v>0.79166666666666663</v>
      </c>
      <c r="G511">
        <v>302.5</v>
      </c>
      <c r="H511">
        <v>54752.5</v>
      </c>
      <c r="I511">
        <v>60227.75</v>
      </c>
      <c r="J511">
        <v>5475.25</v>
      </c>
      <c r="K511">
        <v>6</v>
      </c>
      <c r="L511">
        <v>2015</v>
      </c>
    </row>
    <row r="512" spans="1:12" x14ac:dyDescent="0.25">
      <c r="A512" t="s">
        <v>3573</v>
      </c>
      <c r="B512">
        <v>42154</v>
      </c>
      <c r="C512" t="s">
        <v>15</v>
      </c>
      <c r="D512">
        <v>0.1</v>
      </c>
      <c r="E512">
        <v>74</v>
      </c>
      <c r="F512" s="27">
        <v>0.41666666666666669</v>
      </c>
      <c r="G512">
        <v>225</v>
      </c>
      <c r="H512">
        <v>40725</v>
      </c>
      <c r="I512">
        <v>44797.5</v>
      </c>
      <c r="J512">
        <v>4072.5</v>
      </c>
      <c r="K512">
        <v>5</v>
      </c>
      <c r="L512">
        <v>2015</v>
      </c>
    </row>
    <row r="513" spans="1:12" x14ac:dyDescent="0.25">
      <c r="A513" t="s">
        <v>3569</v>
      </c>
      <c r="B513">
        <v>41961</v>
      </c>
      <c r="C513" t="s">
        <v>805</v>
      </c>
      <c r="D513">
        <v>2.7</v>
      </c>
      <c r="E513">
        <v>72</v>
      </c>
      <c r="F513" s="27">
        <v>0.83333333333333337</v>
      </c>
      <c r="G513">
        <v>290</v>
      </c>
      <c r="H513">
        <v>52490</v>
      </c>
      <c r="I513">
        <v>57739</v>
      </c>
      <c r="J513">
        <v>5249</v>
      </c>
      <c r="K513">
        <v>11</v>
      </c>
      <c r="L513">
        <v>2014</v>
      </c>
    </row>
    <row r="514" spans="1:12" x14ac:dyDescent="0.25">
      <c r="A514" t="s">
        <v>3565</v>
      </c>
      <c r="B514">
        <v>41689</v>
      </c>
      <c r="C514" t="s">
        <v>83</v>
      </c>
      <c r="D514">
        <v>1.4</v>
      </c>
      <c r="E514">
        <v>77</v>
      </c>
      <c r="F514" s="27">
        <v>0.58333333333333337</v>
      </c>
      <c r="G514">
        <v>240</v>
      </c>
      <c r="H514">
        <v>43440</v>
      </c>
      <c r="I514">
        <v>47784</v>
      </c>
      <c r="J514">
        <v>4344</v>
      </c>
      <c r="K514">
        <v>2</v>
      </c>
      <c r="L514">
        <v>2014</v>
      </c>
    </row>
    <row r="515" spans="1:12" x14ac:dyDescent="0.25">
      <c r="A515" t="s">
        <v>3560</v>
      </c>
      <c r="B515">
        <v>42257</v>
      </c>
      <c r="C515" t="s">
        <v>30</v>
      </c>
      <c r="D515">
        <v>1</v>
      </c>
      <c r="E515">
        <v>86</v>
      </c>
      <c r="F515" s="27">
        <v>0.66666666666666663</v>
      </c>
      <c r="G515">
        <v>250</v>
      </c>
      <c r="H515">
        <v>45250</v>
      </c>
      <c r="I515">
        <v>49775</v>
      </c>
      <c r="J515">
        <v>4525</v>
      </c>
      <c r="K515">
        <v>9</v>
      </c>
      <c r="L515">
        <v>2015</v>
      </c>
    </row>
    <row r="516" spans="1:12" x14ac:dyDescent="0.25">
      <c r="A516" t="s">
        <v>3549</v>
      </c>
      <c r="B516">
        <v>41995</v>
      </c>
      <c r="C516" t="s">
        <v>37</v>
      </c>
      <c r="D516">
        <v>3.2</v>
      </c>
      <c r="E516">
        <v>90</v>
      </c>
      <c r="F516" s="27">
        <v>0.3125</v>
      </c>
      <c r="G516">
        <v>490</v>
      </c>
      <c r="H516">
        <v>88690</v>
      </c>
      <c r="I516">
        <v>97559</v>
      </c>
      <c r="J516">
        <v>8869</v>
      </c>
      <c r="K516">
        <v>12</v>
      </c>
      <c r="L516">
        <v>2014</v>
      </c>
    </row>
    <row r="517" spans="1:12" x14ac:dyDescent="0.25">
      <c r="A517" t="s">
        <v>3546</v>
      </c>
      <c r="B517">
        <v>41923</v>
      </c>
      <c r="C517" t="s">
        <v>23</v>
      </c>
      <c r="D517">
        <v>1.4</v>
      </c>
      <c r="E517">
        <v>88</v>
      </c>
      <c r="F517" s="27">
        <v>0.70833333333333337</v>
      </c>
      <c r="G517">
        <v>300</v>
      </c>
      <c r="H517">
        <v>54300</v>
      </c>
      <c r="I517">
        <v>59730</v>
      </c>
      <c r="J517">
        <v>5430</v>
      </c>
      <c r="K517">
        <v>10</v>
      </c>
      <c r="L517">
        <v>2014</v>
      </c>
    </row>
    <row r="518" spans="1:12" x14ac:dyDescent="0.25">
      <c r="A518" t="s">
        <v>3532</v>
      </c>
      <c r="B518">
        <v>41640</v>
      </c>
      <c r="C518" t="s">
        <v>70</v>
      </c>
      <c r="D518">
        <v>2.2999999999999998</v>
      </c>
      <c r="E518">
        <v>78</v>
      </c>
      <c r="F518" s="27">
        <v>0.77083333333333337</v>
      </c>
      <c r="G518">
        <v>275</v>
      </c>
      <c r="H518">
        <v>49775</v>
      </c>
      <c r="I518">
        <v>54752.5</v>
      </c>
      <c r="J518">
        <v>4977.5</v>
      </c>
      <c r="K518">
        <v>1</v>
      </c>
      <c r="L518">
        <v>2014</v>
      </c>
    </row>
    <row r="519" spans="1:12" x14ac:dyDescent="0.25">
      <c r="A519" t="s">
        <v>3530</v>
      </c>
      <c r="B519">
        <v>41849</v>
      </c>
      <c r="C519" t="s">
        <v>80</v>
      </c>
      <c r="D519">
        <v>1.9</v>
      </c>
      <c r="E519">
        <v>65</v>
      </c>
      <c r="F519" s="27">
        <v>0.83333333333333337</v>
      </c>
      <c r="G519">
        <v>330</v>
      </c>
      <c r="H519">
        <v>59730</v>
      </c>
      <c r="I519">
        <v>65703</v>
      </c>
      <c r="J519">
        <v>5973</v>
      </c>
      <c r="K519">
        <v>7</v>
      </c>
      <c r="L519">
        <v>2014</v>
      </c>
    </row>
    <row r="520" spans="1:12" x14ac:dyDescent="0.25">
      <c r="A520" t="s">
        <v>3528</v>
      </c>
      <c r="B520">
        <v>42300</v>
      </c>
      <c r="C520" t="s">
        <v>103</v>
      </c>
      <c r="D520">
        <v>2.8</v>
      </c>
      <c r="E520">
        <v>74</v>
      </c>
      <c r="F520" s="27">
        <v>0.83333333333333337</v>
      </c>
      <c r="G520">
        <v>300</v>
      </c>
      <c r="H520">
        <v>54300</v>
      </c>
      <c r="I520">
        <v>59730</v>
      </c>
      <c r="J520">
        <v>5430</v>
      </c>
      <c r="K520">
        <v>10</v>
      </c>
      <c r="L520">
        <v>2015</v>
      </c>
    </row>
    <row r="521" spans="1:12" x14ac:dyDescent="0.25">
      <c r="A521" t="s">
        <v>3524</v>
      </c>
      <c r="B521">
        <v>41996</v>
      </c>
      <c r="C521" t="s">
        <v>70</v>
      </c>
      <c r="D521">
        <v>3.4</v>
      </c>
      <c r="E521">
        <v>87</v>
      </c>
      <c r="F521" s="27">
        <v>0.5625</v>
      </c>
      <c r="G521">
        <v>385</v>
      </c>
      <c r="H521">
        <v>69685</v>
      </c>
      <c r="I521">
        <v>76653.5</v>
      </c>
      <c r="J521">
        <v>6968.5</v>
      </c>
      <c r="K521">
        <v>12</v>
      </c>
      <c r="L521">
        <v>2014</v>
      </c>
    </row>
    <row r="522" spans="1:12" x14ac:dyDescent="0.25">
      <c r="A522" t="s">
        <v>3519</v>
      </c>
      <c r="B522">
        <v>41762</v>
      </c>
      <c r="C522" t="s">
        <v>80</v>
      </c>
      <c r="D522">
        <v>2.2000000000000002</v>
      </c>
      <c r="E522">
        <v>72</v>
      </c>
      <c r="F522" s="27">
        <v>0.72916666666666663</v>
      </c>
      <c r="G522">
        <v>300</v>
      </c>
      <c r="H522">
        <v>54300</v>
      </c>
      <c r="I522">
        <v>59730</v>
      </c>
      <c r="J522">
        <v>5430</v>
      </c>
      <c r="K522">
        <v>5</v>
      </c>
      <c r="L522">
        <v>2014</v>
      </c>
    </row>
    <row r="523" spans="1:12" x14ac:dyDescent="0.25">
      <c r="A523" t="s">
        <v>3516</v>
      </c>
      <c r="B523">
        <v>42198</v>
      </c>
      <c r="C523" t="s">
        <v>15</v>
      </c>
      <c r="D523">
        <v>3.1</v>
      </c>
      <c r="E523">
        <v>65</v>
      </c>
      <c r="F523" s="27">
        <v>0.875</v>
      </c>
      <c r="G523">
        <v>247.5</v>
      </c>
      <c r="H523">
        <v>44797.5</v>
      </c>
      <c r="I523">
        <v>49277.25</v>
      </c>
      <c r="J523">
        <v>4479.75</v>
      </c>
      <c r="K523">
        <v>7</v>
      </c>
      <c r="L523">
        <v>2015</v>
      </c>
    </row>
    <row r="524" spans="1:12" x14ac:dyDescent="0.25">
      <c r="A524" t="s">
        <v>3515</v>
      </c>
      <c r="B524">
        <v>41661</v>
      </c>
      <c r="C524" t="s">
        <v>33</v>
      </c>
      <c r="D524">
        <v>2</v>
      </c>
      <c r="E524">
        <v>73</v>
      </c>
      <c r="F524" s="27">
        <v>0.79166666666666663</v>
      </c>
      <c r="G524">
        <v>375</v>
      </c>
      <c r="H524">
        <v>67875</v>
      </c>
      <c r="I524">
        <v>74662.5</v>
      </c>
      <c r="J524">
        <v>6787.5</v>
      </c>
      <c r="K524">
        <v>1</v>
      </c>
      <c r="L524">
        <v>2014</v>
      </c>
    </row>
    <row r="525" spans="1:12" x14ac:dyDescent="0.25">
      <c r="A525" t="s">
        <v>3508</v>
      </c>
      <c r="B525">
        <v>41770</v>
      </c>
      <c r="C525" t="s">
        <v>15</v>
      </c>
      <c r="D525">
        <v>1.4</v>
      </c>
      <c r="E525">
        <v>91</v>
      </c>
      <c r="F525" s="27">
        <v>0.8125</v>
      </c>
      <c r="G525">
        <v>225</v>
      </c>
      <c r="H525">
        <v>41625</v>
      </c>
      <c r="I525">
        <v>45787.5</v>
      </c>
      <c r="J525">
        <v>4162.5</v>
      </c>
      <c r="K525">
        <v>5</v>
      </c>
      <c r="L525">
        <v>2014</v>
      </c>
    </row>
    <row r="526" spans="1:12" x14ac:dyDescent="0.25">
      <c r="A526" t="s">
        <v>3507</v>
      </c>
      <c r="B526">
        <v>41741</v>
      </c>
      <c r="C526" t="s">
        <v>33</v>
      </c>
      <c r="D526">
        <v>2.2000000000000002</v>
      </c>
      <c r="E526">
        <v>84</v>
      </c>
      <c r="F526" s="27">
        <v>0.33333333333333331</v>
      </c>
      <c r="G526">
        <v>375</v>
      </c>
      <c r="H526">
        <v>67875</v>
      </c>
      <c r="I526">
        <v>74662.5</v>
      </c>
      <c r="J526">
        <v>6787.5</v>
      </c>
      <c r="K526">
        <v>4</v>
      </c>
      <c r="L526">
        <v>2014</v>
      </c>
    </row>
    <row r="527" spans="1:12" x14ac:dyDescent="0.25">
      <c r="A527" t="s">
        <v>3501</v>
      </c>
      <c r="B527">
        <v>41713</v>
      </c>
      <c r="C527" t="s">
        <v>27</v>
      </c>
      <c r="D527">
        <v>8.9</v>
      </c>
      <c r="E527">
        <v>80</v>
      </c>
      <c r="F527" s="27">
        <v>0.75</v>
      </c>
      <c r="G527">
        <v>200</v>
      </c>
      <c r="H527">
        <v>36200</v>
      </c>
      <c r="I527">
        <v>39820</v>
      </c>
      <c r="J527">
        <v>3620</v>
      </c>
      <c r="K527">
        <v>3</v>
      </c>
      <c r="L527">
        <v>2014</v>
      </c>
    </row>
    <row r="528" spans="1:12" x14ac:dyDescent="0.25">
      <c r="A528" t="s">
        <v>3493</v>
      </c>
      <c r="B528">
        <v>42253</v>
      </c>
      <c r="C528" t="s">
        <v>70</v>
      </c>
      <c r="D528">
        <v>1.6</v>
      </c>
      <c r="E528">
        <v>78</v>
      </c>
      <c r="F528" s="27">
        <v>0.64583333333333337</v>
      </c>
      <c r="G528">
        <v>275</v>
      </c>
      <c r="H528">
        <v>49775</v>
      </c>
      <c r="I528">
        <v>54752.5</v>
      </c>
      <c r="J528">
        <v>4977.5</v>
      </c>
      <c r="K528">
        <v>9</v>
      </c>
      <c r="L528">
        <v>2015</v>
      </c>
    </row>
    <row r="529" spans="1:12" x14ac:dyDescent="0.25">
      <c r="A529" t="s">
        <v>3489</v>
      </c>
      <c r="B529">
        <v>42292</v>
      </c>
      <c r="C529" t="s">
        <v>1482</v>
      </c>
      <c r="D529">
        <v>2.7</v>
      </c>
      <c r="E529">
        <v>84</v>
      </c>
      <c r="F529" s="27">
        <v>0.75</v>
      </c>
      <c r="G529">
        <v>5000</v>
      </c>
      <c r="H529">
        <v>905000</v>
      </c>
      <c r="I529">
        <v>995500</v>
      </c>
      <c r="J529">
        <v>90500</v>
      </c>
      <c r="K529">
        <v>10</v>
      </c>
      <c r="L529">
        <v>2015</v>
      </c>
    </row>
    <row r="530" spans="1:12" x14ac:dyDescent="0.25">
      <c r="A530" t="s">
        <v>3481</v>
      </c>
      <c r="B530">
        <v>41915</v>
      </c>
      <c r="C530" t="s">
        <v>15</v>
      </c>
      <c r="D530">
        <v>2.2999999999999998</v>
      </c>
      <c r="E530">
        <v>66</v>
      </c>
      <c r="F530" s="27">
        <v>0.33333333333333331</v>
      </c>
      <c r="G530">
        <v>225</v>
      </c>
      <c r="H530">
        <v>40725</v>
      </c>
      <c r="I530">
        <v>44797.5</v>
      </c>
      <c r="J530">
        <v>4072.5</v>
      </c>
      <c r="K530">
        <v>10</v>
      </c>
      <c r="L530">
        <v>2014</v>
      </c>
    </row>
    <row r="531" spans="1:12" x14ac:dyDescent="0.25">
      <c r="A531" t="s">
        <v>3477</v>
      </c>
      <c r="B531">
        <v>41822</v>
      </c>
      <c r="C531" t="s">
        <v>80</v>
      </c>
      <c r="D531">
        <v>2.7</v>
      </c>
      <c r="E531">
        <v>77</v>
      </c>
      <c r="F531" s="27">
        <v>0.79166666666666663</v>
      </c>
      <c r="G531">
        <v>330</v>
      </c>
      <c r="H531">
        <v>59730</v>
      </c>
      <c r="I531">
        <v>65703</v>
      </c>
      <c r="J531">
        <v>5973</v>
      </c>
      <c r="K531">
        <v>7</v>
      </c>
      <c r="L531">
        <v>2014</v>
      </c>
    </row>
    <row r="532" spans="1:12" x14ac:dyDescent="0.25">
      <c r="A532" t="s">
        <v>3454</v>
      </c>
      <c r="B532">
        <v>41949</v>
      </c>
      <c r="C532" t="s">
        <v>21</v>
      </c>
      <c r="D532">
        <v>2.1</v>
      </c>
      <c r="E532">
        <v>83</v>
      </c>
      <c r="F532" s="27">
        <v>0.75</v>
      </c>
      <c r="G532">
        <v>125</v>
      </c>
      <c r="H532">
        <v>22625</v>
      </c>
      <c r="I532">
        <v>24887.5</v>
      </c>
      <c r="J532">
        <v>2262.5</v>
      </c>
      <c r="K532">
        <v>11</v>
      </c>
      <c r="L532">
        <v>2014</v>
      </c>
    </row>
    <row r="533" spans="1:12" x14ac:dyDescent="0.25">
      <c r="A533" t="s">
        <v>3442</v>
      </c>
      <c r="B533">
        <v>41783</v>
      </c>
      <c r="C533" t="s">
        <v>805</v>
      </c>
      <c r="D533">
        <v>1.4</v>
      </c>
      <c r="E533">
        <v>83</v>
      </c>
      <c r="F533" s="27">
        <v>0.83333333333333337</v>
      </c>
      <c r="G533">
        <v>290</v>
      </c>
      <c r="H533">
        <v>52490</v>
      </c>
      <c r="I533">
        <v>57739</v>
      </c>
      <c r="J533">
        <v>5249</v>
      </c>
      <c r="K533">
        <v>5</v>
      </c>
      <c r="L533">
        <v>2014</v>
      </c>
    </row>
    <row r="534" spans="1:12" x14ac:dyDescent="0.25">
      <c r="A534" t="s">
        <v>3435</v>
      </c>
      <c r="B534">
        <v>42158</v>
      </c>
      <c r="C534" t="s">
        <v>53</v>
      </c>
      <c r="D534">
        <v>2.5</v>
      </c>
      <c r="E534">
        <v>79</v>
      </c>
      <c r="F534" s="27">
        <v>0.75</v>
      </c>
      <c r="G534">
        <v>330</v>
      </c>
      <c r="H534">
        <v>59730</v>
      </c>
      <c r="I534">
        <v>65703</v>
      </c>
      <c r="J534">
        <v>5973</v>
      </c>
      <c r="K534">
        <v>6</v>
      </c>
      <c r="L534">
        <v>2015</v>
      </c>
    </row>
    <row r="535" spans="1:12" x14ac:dyDescent="0.25">
      <c r="A535" t="s">
        <v>3430</v>
      </c>
      <c r="B535">
        <v>42085</v>
      </c>
      <c r="C535" t="s">
        <v>23</v>
      </c>
      <c r="D535">
        <v>2.2999999999999998</v>
      </c>
      <c r="E535">
        <v>86</v>
      </c>
      <c r="F535" s="27">
        <v>0.72916666666666663</v>
      </c>
      <c r="G535">
        <v>300</v>
      </c>
      <c r="H535">
        <v>54300</v>
      </c>
      <c r="I535">
        <v>59730</v>
      </c>
      <c r="J535">
        <v>5430</v>
      </c>
      <c r="K535">
        <v>3</v>
      </c>
      <c r="L535">
        <v>2015</v>
      </c>
    </row>
    <row r="536" spans="1:12" x14ac:dyDescent="0.25">
      <c r="A536" t="s">
        <v>3429</v>
      </c>
      <c r="B536">
        <v>41797</v>
      </c>
      <c r="C536" t="s">
        <v>37</v>
      </c>
      <c r="D536">
        <v>3.5</v>
      </c>
      <c r="E536">
        <v>80</v>
      </c>
      <c r="F536" s="27">
        <v>0.35416666666666669</v>
      </c>
      <c r="G536">
        <v>385</v>
      </c>
      <c r="H536">
        <v>69685</v>
      </c>
      <c r="I536">
        <v>76653.5</v>
      </c>
      <c r="J536">
        <v>6968.5</v>
      </c>
      <c r="K536">
        <v>6</v>
      </c>
      <c r="L536">
        <v>2014</v>
      </c>
    </row>
    <row r="537" spans="1:12" x14ac:dyDescent="0.25">
      <c r="A537" t="s">
        <v>3428</v>
      </c>
      <c r="B537">
        <v>42195</v>
      </c>
      <c r="C537" t="s">
        <v>70</v>
      </c>
      <c r="D537">
        <v>1.3</v>
      </c>
      <c r="E537">
        <v>75</v>
      </c>
      <c r="F537" s="27">
        <v>0.70833333333333337</v>
      </c>
      <c r="G537">
        <v>302.5</v>
      </c>
      <c r="H537">
        <v>54752.5</v>
      </c>
      <c r="I537">
        <v>60227.75</v>
      </c>
      <c r="J537">
        <v>5475.25</v>
      </c>
      <c r="K537">
        <v>7</v>
      </c>
      <c r="L537">
        <v>2015</v>
      </c>
    </row>
    <row r="538" spans="1:12" x14ac:dyDescent="0.25">
      <c r="A538" t="s">
        <v>3427</v>
      </c>
      <c r="B538">
        <v>42262</v>
      </c>
      <c r="C538" t="s">
        <v>23</v>
      </c>
      <c r="D538">
        <v>1</v>
      </c>
      <c r="E538">
        <v>81</v>
      </c>
      <c r="F538" s="27">
        <v>0.70833333333333337</v>
      </c>
      <c r="G538">
        <v>300</v>
      </c>
      <c r="H538">
        <v>54300</v>
      </c>
      <c r="I538">
        <v>59730</v>
      </c>
      <c r="J538">
        <v>5430</v>
      </c>
      <c r="K538">
        <v>9</v>
      </c>
      <c r="L538">
        <v>2015</v>
      </c>
    </row>
    <row r="539" spans="1:12" x14ac:dyDescent="0.25">
      <c r="A539" t="s">
        <v>3426</v>
      </c>
      <c r="B539">
        <v>41922</v>
      </c>
      <c r="C539" t="s">
        <v>98</v>
      </c>
      <c r="D539">
        <v>1.2</v>
      </c>
      <c r="E539">
        <v>87</v>
      </c>
      <c r="F539" s="27">
        <v>0.77083333333333337</v>
      </c>
      <c r="G539">
        <v>275</v>
      </c>
      <c r="H539">
        <v>49775</v>
      </c>
      <c r="I539">
        <v>54752.5</v>
      </c>
      <c r="J539">
        <v>4977.5</v>
      </c>
      <c r="K539">
        <v>10</v>
      </c>
      <c r="L539">
        <v>2014</v>
      </c>
    </row>
    <row r="540" spans="1:12" x14ac:dyDescent="0.25">
      <c r="A540" t="s">
        <v>3417</v>
      </c>
      <c r="B540">
        <v>42172</v>
      </c>
      <c r="C540" t="s">
        <v>83</v>
      </c>
      <c r="D540">
        <v>3</v>
      </c>
      <c r="E540">
        <v>90</v>
      </c>
      <c r="F540" s="27">
        <v>0.35416666666666669</v>
      </c>
      <c r="G540">
        <v>264</v>
      </c>
      <c r="H540">
        <v>47784</v>
      </c>
      <c r="I540">
        <v>52562.400000000001</v>
      </c>
      <c r="J540">
        <v>4778.3999999999996</v>
      </c>
      <c r="K540">
        <v>6</v>
      </c>
      <c r="L540">
        <v>2015</v>
      </c>
    </row>
    <row r="541" spans="1:12" x14ac:dyDescent="0.25">
      <c r="A541" t="s">
        <v>3412</v>
      </c>
      <c r="B541">
        <v>42202</v>
      </c>
      <c r="C541" t="s">
        <v>23</v>
      </c>
      <c r="D541">
        <v>2.7</v>
      </c>
      <c r="E541">
        <v>85</v>
      </c>
      <c r="F541" s="27">
        <v>0.58333333333333337</v>
      </c>
      <c r="G541">
        <v>330</v>
      </c>
      <c r="H541">
        <v>59730</v>
      </c>
      <c r="I541">
        <v>65703</v>
      </c>
      <c r="J541">
        <v>5973</v>
      </c>
      <c r="K541">
        <v>7</v>
      </c>
      <c r="L541">
        <v>2015</v>
      </c>
    </row>
    <row r="542" spans="1:12" x14ac:dyDescent="0.25">
      <c r="A542" t="s">
        <v>3406</v>
      </c>
      <c r="B542">
        <v>41753</v>
      </c>
      <c r="C542" t="s">
        <v>33</v>
      </c>
      <c r="D542">
        <v>3</v>
      </c>
      <c r="E542">
        <v>68</v>
      </c>
      <c r="F542" s="27">
        <v>0.75</v>
      </c>
      <c r="G542">
        <v>375</v>
      </c>
      <c r="H542">
        <v>67875</v>
      </c>
      <c r="I542">
        <v>74662.5</v>
      </c>
      <c r="J542">
        <v>6787.5</v>
      </c>
      <c r="K542">
        <v>4</v>
      </c>
      <c r="L542">
        <v>2014</v>
      </c>
    </row>
    <row r="543" spans="1:12" x14ac:dyDescent="0.25">
      <c r="A543" t="s">
        <v>3404</v>
      </c>
      <c r="B543">
        <v>42344</v>
      </c>
      <c r="C543" t="s">
        <v>21</v>
      </c>
      <c r="D543">
        <v>2.1</v>
      </c>
      <c r="E543">
        <v>84</v>
      </c>
      <c r="F543" s="27">
        <v>0.79166666666666663</v>
      </c>
      <c r="G543">
        <v>125</v>
      </c>
      <c r="H543">
        <v>22625</v>
      </c>
      <c r="I543">
        <v>24887.5</v>
      </c>
      <c r="J543">
        <v>2262.5</v>
      </c>
      <c r="K543">
        <v>12</v>
      </c>
      <c r="L543">
        <v>2015</v>
      </c>
    </row>
    <row r="544" spans="1:12" x14ac:dyDescent="0.25">
      <c r="A544" t="s">
        <v>3403</v>
      </c>
      <c r="B544">
        <v>42325</v>
      </c>
      <c r="C544" t="s">
        <v>19</v>
      </c>
      <c r="D544">
        <v>1.8</v>
      </c>
      <c r="E544">
        <v>81</v>
      </c>
      <c r="F544" s="27">
        <v>0.79166666666666663</v>
      </c>
      <c r="G544">
        <v>200</v>
      </c>
      <c r="H544">
        <v>36200</v>
      </c>
      <c r="I544">
        <v>39820</v>
      </c>
      <c r="J544">
        <v>3620</v>
      </c>
      <c r="K544">
        <v>11</v>
      </c>
      <c r="L544">
        <v>2015</v>
      </c>
    </row>
    <row r="545" spans="1:12" x14ac:dyDescent="0.25">
      <c r="A545" t="s">
        <v>3388</v>
      </c>
      <c r="B545">
        <v>41701</v>
      </c>
      <c r="C545" t="s">
        <v>19</v>
      </c>
      <c r="D545">
        <v>2</v>
      </c>
      <c r="E545">
        <v>76</v>
      </c>
      <c r="F545" s="27">
        <v>0.85416666666666663</v>
      </c>
      <c r="G545">
        <v>200</v>
      </c>
      <c r="H545">
        <v>36200</v>
      </c>
      <c r="I545">
        <v>39820</v>
      </c>
      <c r="J545">
        <v>3620</v>
      </c>
      <c r="K545">
        <v>3</v>
      </c>
      <c r="L545">
        <v>2014</v>
      </c>
    </row>
    <row r="546" spans="1:12" x14ac:dyDescent="0.25">
      <c r="A546" t="s">
        <v>3383</v>
      </c>
      <c r="B546">
        <v>42022</v>
      </c>
      <c r="C546" t="s">
        <v>25</v>
      </c>
      <c r="D546">
        <v>1.3</v>
      </c>
      <c r="E546">
        <v>77</v>
      </c>
      <c r="F546" s="27">
        <v>0.6875</v>
      </c>
      <c r="G546">
        <v>200</v>
      </c>
      <c r="H546">
        <v>36200</v>
      </c>
      <c r="I546">
        <v>39820</v>
      </c>
      <c r="J546">
        <v>3620</v>
      </c>
      <c r="K546">
        <v>1</v>
      </c>
      <c r="L546">
        <v>2015</v>
      </c>
    </row>
    <row r="547" spans="1:12" x14ac:dyDescent="0.25">
      <c r="A547" t="s">
        <v>3380</v>
      </c>
      <c r="B547">
        <v>41669</v>
      </c>
      <c r="C547" t="s">
        <v>19</v>
      </c>
      <c r="D547">
        <v>1.6</v>
      </c>
      <c r="E547">
        <v>90</v>
      </c>
      <c r="F547" s="27">
        <v>0.75</v>
      </c>
      <c r="G547">
        <v>200</v>
      </c>
      <c r="H547">
        <v>36200</v>
      </c>
      <c r="I547">
        <v>39820</v>
      </c>
      <c r="J547">
        <v>3620</v>
      </c>
      <c r="K547">
        <v>1</v>
      </c>
      <c r="L547">
        <v>2014</v>
      </c>
    </row>
    <row r="548" spans="1:12" x14ac:dyDescent="0.25">
      <c r="A548" t="s">
        <v>3373</v>
      </c>
      <c r="B548">
        <v>42121</v>
      </c>
      <c r="C548" t="s">
        <v>33</v>
      </c>
      <c r="D548">
        <v>2.7</v>
      </c>
      <c r="E548">
        <v>88</v>
      </c>
      <c r="F548" s="27">
        <v>0.75</v>
      </c>
      <c r="G548">
        <v>375</v>
      </c>
      <c r="H548">
        <v>67875</v>
      </c>
      <c r="I548">
        <v>74662.5</v>
      </c>
      <c r="J548">
        <v>6787.5</v>
      </c>
      <c r="K548">
        <v>4</v>
      </c>
      <c r="L548">
        <v>2015</v>
      </c>
    </row>
    <row r="549" spans="1:12" x14ac:dyDescent="0.25">
      <c r="A549" t="s">
        <v>3371</v>
      </c>
      <c r="B549">
        <v>42190</v>
      </c>
      <c r="C549" t="s">
        <v>47</v>
      </c>
      <c r="D549">
        <v>2.1</v>
      </c>
      <c r="E549">
        <v>74</v>
      </c>
      <c r="F549" s="27">
        <v>0.79166666666666663</v>
      </c>
      <c r="G549">
        <v>275</v>
      </c>
      <c r="H549">
        <v>49775</v>
      </c>
      <c r="I549">
        <v>54752.5</v>
      </c>
      <c r="J549">
        <v>4977.5</v>
      </c>
      <c r="K549">
        <v>7</v>
      </c>
      <c r="L549">
        <v>2015</v>
      </c>
    </row>
    <row r="550" spans="1:12" x14ac:dyDescent="0.25">
      <c r="A550" t="s">
        <v>3348</v>
      </c>
      <c r="B550">
        <v>41792</v>
      </c>
      <c r="C550" t="s">
        <v>17</v>
      </c>
      <c r="D550">
        <v>4.7</v>
      </c>
      <c r="E550">
        <v>73</v>
      </c>
      <c r="F550" s="27">
        <v>0.75</v>
      </c>
      <c r="G550">
        <v>385</v>
      </c>
      <c r="H550">
        <v>69685</v>
      </c>
      <c r="I550">
        <v>76653.5</v>
      </c>
      <c r="J550">
        <v>6968.5</v>
      </c>
      <c r="K550">
        <v>6</v>
      </c>
      <c r="L550">
        <v>2014</v>
      </c>
    </row>
    <row r="551" spans="1:12" x14ac:dyDescent="0.25">
      <c r="A551" t="s">
        <v>3340</v>
      </c>
      <c r="B551">
        <v>42216</v>
      </c>
      <c r="C551" t="s">
        <v>19</v>
      </c>
      <c r="D551">
        <v>1.6</v>
      </c>
      <c r="E551">
        <v>77</v>
      </c>
      <c r="F551" s="27">
        <v>0.75</v>
      </c>
      <c r="G551">
        <v>220</v>
      </c>
      <c r="H551">
        <v>39820</v>
      </c>
      <c r="I551">
        <v>43802</v>
      </c>
      <c r="J551">
        <v>3982</v>
      </c>
      <c r="K551">
        <v>7</v>
      </c>
      <c r="L551">
        <v>2015</v>
      </c>
    </row>
    <row r="552" spans="1:12" x14ac:dyDescent="0.25">
      <c r="A552" t="s">
        <v>3336</v>
      </c>
      <c r="B552">
        <v>41856</v>
      </c>
      <c r="C552" t="s">
        <v>25</v>
      </c>
      <c r="D552">
        <v>3.3</v>
      </c>
      <c r="E552">
        <v>75</v>
      </c>
      <c r="F552" s="27">
        <v>0.70833333333333337</v>
      </c>
      <c r="G552">
        <v>220</v>
      </c>
      <c r="H552">
        <v>39820</v>
      </c>
      <c r="I552">
        <v>43802</v>
      </c>
      <c r="J552">
        <v>3982</v>
      </c>
      <c r="K552">
        <v>8</v>
      </c>
      <c r="L552">
        <v>2014</v>
      </c>
    </row>
    <row r="553" spans="1:12" x14ac:dyDescent="0.25">
      <c r="A553" t="s">
        <v>3318</v>
      </c>
      <c r="B553">
        <v>42188</v>
      </c>
      <c r="C553" t="s">
        <v>37</v>
      </c>
      <c r="D553">
        <v>3.5</v>
      </c>
      <c r="E553">
        <v>66</v>
      </c>
      <c r="F553" s="27">
        <v>0.89583333333333337</v>
      </c>
      <c r="G553">
        <v>385</v>
      </c>
      <c r="H553">
        <v>69685</v>
      </c>
      <c r="I553">
        <v>76653.5</v>
      </c>
      <c r="J553">
        <v>6968.5</v>
      </c>
      <c r="K553">
        <v>7</v>
      </c>
      <c r="L553">
        <v>2015</v>
      </c>
    </row>
    <row r="554" spans="1:12" x14ac:dyDescent="0.25">
      <c r="A554" t="s">
        <v>3312</v>
      </c>
      <c r="B554">
        <v>42164</v>
      </c>
      <c r="C554" t="s">
        <v>27</v>
      </c>
      <c r="D554">
        <v>12.2</v>
      </c>
      <c r="E554">
        <v>89</v>
      </c>
      <c r="F554" s="27">
        <v>0.58333333333333337</v>
      </c>
      <c r="G554">
        <v>220</v>
      </c>
      <c r="H554">
        <v>39820</v>
      </c>
      <c r="I554">
        <v>43802</v>
      </c>
      <c r="J554">
        <v>3982</v>
      </c>
      <c r="K554">
        <v>6</v>
      </c>
      <c r="L554">
        <v>2015</v>
      </c>
    </row>
    <row r="555" spans="1:12" x14ac:dyDescent="0.25">
      <c r="A555" t="s">
        <v>3306</v>
      </c>
      <c r="B555">
        <v>41846</v>
      </c>
      <c r="C555" t="s">
        <v>21</v>
      </c>
      <c r="D555">
        <v>1.6</v>
      </c>
      <c r="E555">
        <v>79</v>
      </c>
      <c r="F555" s="27">
        <v>0.70833333333333337</v>
      </c>
      <c r="G555">
        <v>137.5</v>
      </c>
      <c r="H555">
        <v>24887.5</v>
      </c>
      <c r="I555">
        <v>27376.25</v>
      </c>
      <c r="J555">
        <v>2488.75</v>
      </c>
      <c r="K555">
        <v>7</v>
      </c>
      <c r="L555">
        <v>2014</v>
      </c>
    </row>
    <row r="556" spans="1:12" x14ac:dyDescent="0.25">
      <c r="A556" t="s">
        <v>3305</v>
      </c>
      <c r="B556">
        <v>42198</v>
      </c>
      <c r="C556" t="s">
        <v>86</v>
      </c>
      <c r="D556">
        <v>2.8</v>
      </c>
      <c r="E556">
        <v>70</v>
      </c>
      <c r="F556" s="27">
        <v>0.70833333333333337</v>
      </c>
      <c r="G556">
        <v>126.5</v>
      </c>
      <c r="H556">
        <v>22896.5</v>
      </c>
      <c r="I556">
        <v>25186.15</v>
      </c>
      <c r="J556">
        <v>2289.65</v>
      </c>
      <c r="K556">
        <v>7</v>
      </c>
      <c r="L556">
        <v>2015</v>
      </c>
    </row>
    <row r="557" spans="1:12" x14ac:dyDescent="0.25">
      <c r="A557" t="s">
        <v>3295</v>
      </c>
      <c r="B557">
        <v>41733</v>
      </c>
      <c r="C557" t="s">
        <v>47</v>
      </c>
      <c r="D557">
        <v>1.1000000000000001</v>
      </c>
      <c r="E557">
        <v>84</v>
      </c>
      <c r="F557" s="27">
        <v>0.33333333333333331</v>
      </c>
      <c r="G557">
        <v>250</v>
      </c>
      <c r="H557">
        <v>45250</v>
      </c>
      <c r="I557">
        <v>49775</v>
      </c>
      <c r="J557">
        <v>4525</v>
      </c>
      <c r="K557">
        <v>4</v>
      </c>
      <c r="L557">
        <v>2014</v>
      </c>
    </row>
    <row r="558" spans="1:12" x14ac:dyDescent="0.25">
      <c r="A558" t="s">
        <v>3287</v>
      </c>
      <c r="B558">
        <v>41892</v>
      </c>
      <c r="C558" t="s">
        <v>17</v>
      </c>
      <c r="D558">
        <v>4.3</v>
      </c>
      <c r="E558">
        <v>90</v>
      </c>
      <c r="F558" s="27">
        <v>0.3125</v>
      </c>
      <c r="G558">
        <v>350</v>
      </c>
      <c r="H558">
        <v>63350</v>
      </c>
      <c r="I558">
        <v>69685</v>
      </c>
      <c r="J558">
        <v>6335</v>
      </c>
      <c r="K558">
        <v>9</v>
      </c>
      <c r="L558">
        <v>2014</v>
      </c>
    </row>
    <row r="559" spans="1:12" x14ac:dyDescent="0.25">
      <c r="A559" t="s">
        <v>3283</v>
      </c>
      <c r="B559">
        <v>41642</v>
      </c>
      <c r="C559" t="s">
        <v>37</v>
      </c>
      <c r="D559">
        <v>2.1</v>
      </c>
      <c r="E559">
        <v>81</v>
      </c>
      <c r="F559" s="27">
        <v>0.3125</v>
      </c>
      <c r="G559">
        <v>350</v>
      </c>
      <c r="H559">
        <v>63350</v>
      </c>
      <c r="I559">
        <v>69685</v>
      </c>
      <c r="J559">
        <v>6335</v>
      </c>
      <c r="K559">
        <v>1</v>
      </c>
      <c r="L559">
        <v>2014</v>
      </c>
    </row>
    <row r="560" spans="1:12" x14ac:dyDescent="0.25">
      <c r="A560" t="s">
        <v>3274</v>
      </c>
      <c r="B560">
        <v>42171</v>
      </c>
      <c r="C560" t="s">
        <v>70</v>
      </c>
      <c r="D560">
        <v>1.8</v>
      </c>
      <c r="E560">
        <v>73</v>
      </c>
      <c r="F560" s="27">
        <v>0.83333333333333337</v>
      </c>
      <c r="G560">
        <v>302.5</v>
      </c>
      <c r="H560">
        <v>54752.5</v>
      </c>
      <c r="I560">
        <v>60227.75</v>
      </c>
      <c r="J560">
        <v>5475.25</v>
      </c>
      <c r="K560">
        <v>6</v>
      </c>
      <c r="L560">
        <v>2015</v>
      </c>
    </row>
    <row r="561" spans="1:12" x14ac:dyDescent="0.25">
      <c r="A561" t="s">
        <v>3273</v>
      </c>
      <c r="B561">
        <v>41875</v>
      </c>
      <c r="C561" t="s">
        <v>17</v>
      </c>
      <c r="D561">
        <v>5</v>
      </c>
      <c r="E561">
        <v>75</v>
      </c>
      <c r="F561" s="27">
        <v>0.83333333333333337</v>
      </c>
      <c r="G561">
        <v>385</v>
      </c>
      <c r="H561">
        <v>69685</v>
      </c>
      <c r="I561">
        <v>76653.5</v>
      </c>
      <c r="J561">
        <v>6968.5</v>
      </c>
      <c r="K561">
        <v>8</v>
      </c>
      <c r="L561">
        <v>2014</v>
      </c>
    </row>
    <row r="562" spans="1:12" x14ac:dyDescent="0.25">
      <c r="A562" t="s">
        <v>3267</v>
      </c>
      <c r="B562">
        <v>42089</v>
      </c>
      <c r="C562" t="s">
        <v>50</v>
      </c>
      <c r="D562">
        <v>1.8</v>
      </c>
      <c r="E562">
        <v>88</v>
      </c>
      <c r="F562" s="27">
        <v>0.79166666666666663</v>
      </c>
      <c r="G562">
        <v>275</v>
      </c>
      <c r="H562">
        <v>49775</v>
      </c>
      <c r="I562">
        <v>54752.5</v>
      </c>
      <c r="J562">
        <v>4977.5</v>
      </c>
      <c r="K562">
        <v>3</v>
      </c>
      <c r="L562">
        <v>2015</v>
      </c>
    </row>
    <row r="563" spans="1:12" x14ac:dyDescent="0.25">
      <c r="A563" t="s">
        <v>3257</v>
      </c>
      <c r="B563">
        <v>42188</v>
      </c>
      <c r="C563" t="s">
        <v>25</v>
      </c>
      <c r="D563">
        <v>1.3</v>
      </c>
      <c r="E563">
        <v>90</v>
      </c>
      <c r="F563" s="27">
        <v>0.41666666666666669</v>
      </c>
      <c r="G563">
        <v>220</v>
      </c>
      <c r="H563">
        <v>39820</v>
      </c>
      <c r="I563">
        <v>43802</v>
      </c>
      <c r="J563">
        <v>3982</v>
      </c>
      <c r="K563">
        <v>7</v>
      </c>
      <c r="L563">
        <v>2015</v>
      </c>
    </row>
    <row r="564" spans="1:12" x14ac:dyDescent="0.25">
      <c r="A564" t="s">
        <v>3239</v>
      </c>
      <c r="B564">
        <v>41808</v>
      </c>
      <c r="C564" t="s">
        <v>33</v>
      </c>
      <c r="D564">
        <v>2.8</v>
      </c>
      <c r="E564">
        <v>83</v>
      </c>
      <c r="F564" s="27">
        <v>0.75</v>
      </c>
      <c r="G564">
        <v>412.5</v>
      </c>
      <c r="H564">
        <v>74662.5</v>
      </c>
      <c r="I564">
        <v>82128.75</v>
      </c>
      <c r="J564">
        <v>7466.25</v>
      </c>
      <c r="K564">
        <v>6</v>
      </c>
      <c r="L564">
        <v>2014</v>
      </c>
    </row>
    <row r="565" spans="1:12" x14ac:dyDescent="0.25">
      <c r="A565" t="s">
        <v>3238</v>
      </c>
      <c r="B565">
        <v>41652</v>
      </c>
      <c r="C565" t="s">
        <v>25</v>
      </c>
      <c r="D565">
        <v>2.6</v>
      </c>
      <c r="E565">
        <v>67</v>
      </c>
      <c r="F565" s="27">
        <v>0.52083333333333337</v>
      </c>
      <c r="G565">
        <v>200</v>
      </c>
      <c r="H565">
        <v>36200</v>
      </c>
      <c r="I565">
        <v>39820</v>
      </c>
      <c r="J565">
        <v>3620</v>
      </c>
      <c r="K565">
        <v>1</v>
      </c>
      <c r="L565">
        <v>2014</v>
      </c>
    </row>
    <row r="566" spans="1:12" x14ac:dyDescent="0.25">
      <c r="A566" t="s">
        <v>3230</v>
      </c>
      <c r="B566">
        <v>42322</v>
      </c>
      <c r="C566" t="s">
        <v>23</v>
      </c>
      <c r="D566">
        <v>3</v>
      </c>
      <c r="E566">
        <v>85</v>
      </c>
      <c r="F566" s="27">
        <v>0.79166666666666663</v>
      </c>
      <c r="G566">
        <v>300</v>
      </c>
      <c r="H566">
        <v>54300</v>
      </c>
      <c r="I566">
        <v>59730</v>
      </c>
      <c r="J566">
        <v>5430</v>
      </c>
      <c r="K566">
        <v>11</v>
      </c>
      <c r="L566">
        <v>2015</v>
      </c>
    </row>
    <row r="567" spans="1:12" x14ac:dyDescent="0.25">
      <c r="A567" t="s">
        <v>3227</v>
      </c>
      <c r="B567">
        <v>42172</v>
      </c>
      <c r="C567" t="s">
        <v>27</v>
      </c>
      <c r="D567">
        <v>12.3</v>
      </c>
      <c r="E567">
        <v>84</v>
      </c>
      <c r="F567" s="27">
        <v>0.33333333333333331</v>
      </c>
      <c r="G567">
        <v>220</v>
      </c>
      <c r="H567">
        <v>39820</v>
      </c>
      <c r="I567">
        <v>43802</v>
      </c>
      <c r="J567">
        <v>3982</v>
      </c>
      <c r="K567">
        <v>6</v>
      </c>
      <c r="L567">
        <v>2015</v>
      </c>
    </row>
    <row r="568" spans="1:12" x14ac:dyDescent="0.25">
      <c r="A568" t="s">
        <v>3221</v>
      </c>
      <c r="B568">
        <v>41782</v>
      </c>
      <c r="C568" t="s">
        <v>50</v>
      </c>
      <c r="D568">
        <v>2.1</v>
      </c>
      <c r="E568">
        <v>82</v>
      </c>
      <c r="F568" s="27">
        <v>0.70833333333333337</v>
      </c>
      <c r="G568">
        <v>275</v>
      </c>
      <c r="H568">
        <v>49775</v>
      </c>
      <c r="I568">
        <v>54752.5</v>
      </c>
      <c r="J568">
        <v>4977.5</v>
      </c>
      <c r="K568">
        <v>5</v>
      </c>
      <c r="L568">
        <v>2014</v>
      </c>
    </row>
    <row r="569" spans="1:12" x14ac:dyDescent="0.25">
      <c r="A569" t="s">
        <v>3200</v>
      </c>
      <c r="B569">
        <v>42079</v>
      </c>
      <c r="C569" t="s">
        <v>21</v>
      </c>
      <c r="D569">
        <v>0.8</v>
      </c>
      <c r="E569">
        <v>81</v>
      </c>
      <c r="F569" s="27">
        <v>0.79166666666666663</v>
      </c>
      <c r="G569">
        <v>125</v>
      </c>
      <c r="H569">
        <v>22625</v>
      </c>
      <c r="I569">
        <v>24887.5</v>
      </c>
      <c r="J569">
        <v>2262.5</v>
      </c>
      <c r="K569">
        <v>3</v>
      </c>
      <c r="L569">
        <v>2015</v>
      </c>
    </row>
    <row r="570" spans="1:12" x14ac:dyDescent="0.25">
      <c r="A570" t="s">
        <v>3196</v>
      </c>
      <c r="B570">
        <v>42202</v>
      </c>
      <c r="C570" t="s">
        <v>13</v>
      </c>
      <c r="D570">
        <v>1.9</v>
      </c>
      <c r="E570">
        <v>66</v>
      </c>
      <c r="F570" s="27">
        <v>0.66666666666666663</v>
      </c>
      <c r="G570">
        <v>275</v>
      </c>
      <c r="H570">
        <v>49775</v>
      </c>
      <c r="I570">
        <v>54752.5</v>
      </c>
      <c r="J570">
        <v>4977.5</v>
      </c>
      <c r="K570">
        <v>7</v>
      </c>
      <c r="L570">
        <v>2015</v>
      </c>
    </row>
    <row r="571" spans="1:12" x14ac:dyDescent="0.25">
      <c r="A571" t="s">
        <v>3193</v>
      </c>
      <c r="B571">
        <v>41648</v>
      </c>
      <c r="C571" t="s">
        <v>17</v>
      </c>
      <c r="D571">
        <v>3.6</v>
      </c>
      <c r="E571">
        <v>73</v>
      </c>
      <c r="F571" s="27">
        <v>0.70833333333333337</v>
      </c>
      <c r="G571">
        <v>350</v>
      </c>
      <c r="H571">
        <v>63350</v>
      </c>
      <c r="I571">
        <v>69685</v>
      </c>
      <c r="J571">
        <v>6335</v>
      </c>
      <c r="K571">
        <v>1</v>
      </c>
      <c r="L571">
        <v>2014</v>
      </c>
    </row>
    <row r="572" spans="1:12" x14ac:dyDescent="0.25">
      <c r="A572" t="s">
        <v>3175</v>
      </c>
      <c r="B572">
        <v>41796</v>
      </c>
      <c r="C572" t="s">
        <v>70</v>
      </c>
      <c r="D572">
        <v>1.6</v>
      </c>
      <c r="E572">
        <v>73</v>
      </c>
      <c r="F572" s="27">
        <v>0.29166666666666669</v>
      </c>
      <c r="G572">
        <v>302.5</v>
      </c>
      <c r="H572">
        <v>54752.5</v>
      </c>
      <c r="I572">
        <v>60227.75</v>
      </c>
      <c r="J572">
        <v>5475.25</v>
      </c>
      <c r="K572">
        <v>6</v>
      </c>
      <c r="L572">
        <v>2014</v>
      </c>
    </row>
    <row r="573" spans="1:12" x14ac:dyDescent="0.25">
      <c r="A573" t="s">
        <v>3173</v>
      </c>
      <c r="B573">
        <v>42328</v>
      </c>
      <c r="C573" t="s">
        <v>25</v>
      </c>
      <c r="D573">
        <v>1.8</v>
      </c>
      <c r="E573">
        <v>85</v>
      </c>
      <c r="F573" s="27">
        <v>0.75</v>
      </c>
      <c r="G573">
        <v>200</v>
      </c>
      <c r="H573">
        <v>36200</v>
      </c>
      <c r="I573">
        <v>39820</v>
      </c>
      <c r="J573">
        <v>3620</v>
      </c>
      <c r="K573">
        <v>11</v>
      </c>
      <c r="L573">
        <v>2015</v>
      </c>
    </row>
    <row r="574" spans="1:12" x14ac:dyDescent="0.25">
      <c r="A574" t="s">
        <v>3166</v>
      </c>
      <c r="B574">
        <v>41838</v>
      </c>
      <c r="C574" t="s">
        <v>25</v>
      </c>
      <c r="D574">
        <v>2.5</v>
      </c>
      <c r="E574">
        <v>72</v>
      </c>
      <c r="F574" s="27">
        <v>0.79166666666666663</v>
      </c>
      <c r="G574">
        <v>220</v>
      </c>
      <c r="H574">
        <v>39820</v>
      </c>
      <c r="I574">
        <v>43802</v>
      </c>
      <c r="J574">
        <v>3982</v>
      </c>
      <c r="K574">
        <v>7</v>
      </c>
      <c r="L574">
        <v>2014</v>
      </c>
    </row>
    <row r="575" spans="1:12" x14ac:dyDescent="0.25">
      <c r="A575" t="s">
        <v>3163</v>
      </c>
      <c r="B575">
        <v>42176</v>
      </c>
      <c r="C575" t="s">
        <v>86</v>
      </c>
      <c r="D575">
        <v>2.7</v>
      </c>
      <c r="E575">
        <v>65</v>
      </c>
      <c r="F575" s="27">
        <v>0.75</v>
      </c>
      <c r="G575">
        <v>126.5</v>
      </c>
      <c r="H575">
        <v>22896.5</v>
      </c>
      <c r="I575">
        <v>25186.15</v>
      </c>
      <c r="J575">
        <v>2289.65</v>
      </c>
      <c r="K575">
        <v>6</v>
      </c>
      <c r="L575">
        <v>2015</v>
      </c>
    </row>
    <row r="576" spans="1:12" x14ac:dyDescent="0.25">
      <c r="A576" t="s">
        <v>3160</v>
      </c>
      <c r="B576">
        <v>41999</v>
      </c>
      <c r="C576" t="s">
        <v>15</v>
      </c>
      <c r="D576">
        <v>4.8</v>
      </c>
      <c r="E576">
        <v>85</v>
      </c>
      <c r="F576" s="27">
        <v>0.75</v>
      </c>
      <c r="G576">
        <v>315</v>
      </c>
      <c r="H576">
        <v>57015</v>
      </c>
      <c r="I576">
        <v>62716.5</v>
      </c>
      <c r="J576">
        <v>5701.5</v>
      </c>
      <c r="K576">
        <v>12</v>
      </c>
      <c r="L576">
        <v>2014</v>
      </c>
    </row>
    <row r="577" spans="1:12" x14ac:dyDescent="0.25">
      <c r="A577" t="s">
        <v>3158</v>
      </c>
      <c r="B577">
        <v>41938</v>
      </c>
      <c r="C577" t="s">
        <v>37</v>
      </c>
      <c r="D577">
        <v>2.7</v>
      </c>
      <c r="E577">
        <v>78</v>
      </c>
      <c r="F577" s="27">
        <v>0.33333333333333331</v>
      </c>
      <c r="G577">
        <v>350</v>
      </c>
      <c r="H577">
        <v>63350</v>
      </c>
      <c r="I577">
        <v>69685</v>
      </c>
      <c r="J577">
        <v>6335</v>
      </c>
      <c r="K577">
        <v>10</v>
      </c>
      <c r="L577">
        <v>2014</v>
      </c>
    </row>
    <row r="578" spans="1:12" x14ac:dyDescent="0.25">
      <c r="A578" t="s">
        <v>3138</v>
      </c>
      <c r="B578">
        <v>42175</v>
      </c>
      <c r="C578" t="s">
        <v>27</v>
      </c>
      <c r="D578">
        <v>7.7</v>
      </c>
      <c r="E578">
        <v>68</v>
      </c>
      <c r="F578" s="27">
        <v>0.33333333333333331</v>
      </c>
      <c r="G578">
        <v>220</v>
      </c>
      <c r="H578">
        <v>39820</v>
      </c>
      <c r="I578">
        <v>43802</v>
      </c>
      <c r="J578">
        <v>3982</v>
      </c>
      <c r="K578">
        <v>6</v>
      </c>
      <c r="L578">
        <v>2015</v>
      </c>
    </row>
    <row r="579" spans="1:12" x14ac:dyDescent="0.25">
      <c r="A579" t="s">
        <v>3131</v>
      </c>
      <c r="B579">
        <v>42168</v>
      </c>
      <c r="C579" t="s">
        <v>40</v>
      </c>
      <c r="D579">
        <v>2.6</v>
      </c>
      <c r="E579">
        <v>86</v>
      </c>
      <c r="F579" s="27">
        <v>0.60416666666666663</v>
      </c>
      <c r="G579">
        <v>126.5</v>
      </c>
      <c r="H579">
        <v>22896.5</v>
      </c>
      <c r="I579">
        <v>25186.15</v>
      </c>
      <c r="J579">
        <v>2289.65</v>
      </c>
      <c r="K579">
        <v>6</v>
      </c>
      <c r="L579">
        <v>2015</v>
      </c>
    </row>
    <row r="580" spans="1:12" x14ac:dyDescent="0.25">
      <c r="A580" t="s">
        <v>3117</v>
      </c>
      <c r="B580">
        <v>42161</v>
      </c>
      <c r="C580" t="s">
        <v>98</v>
      </c>
      <c r="D580">
        <v>1.7</v>
      </c>
      <c r="E580">
        <v>76</v>
      </c>
      <c r="F580" s="27">
        <v>0.875</v>
      </c>
      <c r="G580">
        <v>302.5</v>
      </c>
      <c r="H580">
        <v>54752.5</v>
      </c>
      <c r="I580">
        <v>60227.75</v>
      </c>
      <c r="J580">
        <v>5475.25</v>
      </c>
      <c r="K580">
        <v>6</v>
      </c>
      <c r="L580">
        <v>2015</v>
      </c>
    </row>
    <row r="581" spans="1:12" x14ac:dyDescent="0.25">
      <c r="A581" t="s">
        <v>3114</v>
      </c>
      <c r="B581">
        <v>41813</v>
      </c>
      <c r="C581" t="s">
        <v>37</v>
      </c>
      <c r="D581">
        <v>3.2</v>
      </c>
      <c r="E581">
        <v>83</v>
      </c>
      <c r="F581" s="27">
        <v>0.4375</v>
      </c>
      <c r="G581">
        <v>385</v>
      </c>
      <c r="H581">
        <v>69685</v>
      </c>
      <c r="I581">
        <v>76653.5</v>
      </c>
      <c r="J581">
        <v>6968.5</v>
      </c>
      <c r="K581">
        <v>6</v>
      </c>
      <c r="L581">
        <v>2014</v>
      </c>
    </row>
    <row r="582" spans="1:12" x14ac:dyDescent="0.25">
      <c r="A582" t="s">
        <v>3098</v>
      </c>
      <c r="B582">
        <v>41819</v>
      </c>
      <c r="C582" t="s">
        <v>13</v>
      </c>
      <c r="D582">
        <v>1.8</v>
      </c>
      <c r="E582">
        <v>86</v>
      </c>
      <c r="F582" s="27">
        <v>0.77083333333333337</v>
      </c>
      <c r="G582">
        <v>275</v>
      </c>
      <c r="H582">
        <v>49775</v>
      </c>
      <c r="I582">
        <v>54752.5</v>
      </c>
      <c r="J582">
        <v>4977.5</v>
      </c>
      <c r="K582">
        <v>6</v>
      </c>
      <c r="L582">
        <v>2014</v>
      </c>
    </row>
    <row r="583" spans="1:12" x14ac:dyDescent="0.25">
      <c r="A583" t="s">
        <v>3072</v>
      </c>
      <c r="B583">
        <v>41641</v>
      </c>
      <c r="C583" t="s">
        <v>47</v>
      </c>
      <c r="D583">
        <v>2.4</v>
      </c>
      <c r="E583">
        <v>68</v>
      </c>
      <c r="F583" s="27">
        <v>0.79166666666666663</v>
      </c>
      <c r="G583">
        <v>250</v>
      </c>
      <c r="H583">
        <v>45250</v>
      </c>
      <c r="I583">
        <v>49775</v>
      </c>
      <c r="J583">
        <v>4525</v>
      </c>
      <c r="K583">
        <v>1</v>
      </c>
      <c r="L583">
        <v>2014</v>
      </c>
    </row>
    <row r="584" spans="1:12" x14ac:dyDescent="0.25">
      <c r="A584" t="s">
        <v>3039</v>
      </c>
      <c r="B584">
        <v>42292</v>
      </c>
      <c r="C584" t="s">
        <v>103</v>
      </c>
      <c r="D584">
        <v>1.9</v>
      </c>
      <c r="E584">
        <v>80</v>
      </c>
      <c r="F584" s="27">
        <v>0.29166666666666669</v>
      </c>
      <c r="G584">
        <v>300</v>
      </c>
      <c r="H584">
        <v>54300</v>
      </c>
      <c r="I584">
        <v>59730</v>
      </c>
      <c r="J584">
        <v>5430</v>
      </c>
      <c r="K584">
        <v>10</v>
      </c>
      <c r="L584">
        <v>2015</v>
      </c>
    </row>
    <row r="585" spans="1:12" x14ac:dyDescent="0.25">
      <c r="A585" t="s">
        <v>3032</v>
      </c>
      <c r="B585">
        <v>42318</v>
      </c>
      <c r="C585" t="s">
        <v>27</v>
      </c>
      <c r="D585">
        <v>10.1</v>
      </c>
      <c r="E585">
        <v>82</v>
      </c>
      <c r="F585" s="27">
        <v>0.75</v>
      </c>
      <c r="G585">
        <v>200</v>
      </c>
      <c r="H585">
        <v>36200</v>
      </c>
      <c r="I585">
        <v>39820</v>
      </c>
      <c r="J585">
        <v>3620</v>
      </c>
      <c r="K585">
        <v>11</v>
      </c>
      <c r="L585">
        <v>2015</v>
      </c>
    </row>
    <row r="586" spans="1:12" x14ac:dyDescent="0.25">
      <c r="A586" t="s">
        <v>3021</v>
      </c>
      <c r="B586">
        <v>42169</v>
      </c>
      <c r="C586" t="s">
        <v>53</v>
      </c>
      <c r="D586">
        <v>2.4</v>
      </c>
      <c r="E586">
        <v>77</v>
      </c>
      <c r="F586" s="27">
        <v>0.375</v>
      </c>
      <c r="G586">
        <v>330</v>
      </c>
      <c r="H586">
        <v>59730</v>
      </c>
      <c r="I586">
        <v>65703</v>
      </c>
      <c r="J586">
        <v>5973</v>
      </c>
      <c r="K586">
        <v>6</v>
      </c>
      <c r="L586">
        <v>2015</v>
      </c>
    </row>
    <row r="587" spans="1:12" x14ac:dyDescent="0.25">
      <c r="A587" t="s">
        <v>3016</v>
      </c>
      <c r="B587">
        <v>41894</v>
      </c>
      <c r="C587" t="s">
        <v>70</v>
      </c>
      <c r="D587">
        <v>1.4</v>
      </c>
      <c r="E587">
        <v>82</v>
      </c>
      <c r="F587" s="27">
        <v>0.77083333333333337</v>
      </c>
      <c r="G587">
        <v>275</v>
      </c>
      <c r="H587">
        <v>49775</v>
      </c>
      <c r="I587">
        <v>54752.5</v>
      </c>
      <c r="J587">
        <v>4977.5</v>
      </c>
      <c r="K587">
        <v>9</v>
      </c>
      <c r="L587">
        <v>2014</v>
      </c>
    </row>
    <row r="588" spans="1:12" x14ac:dyDescent="0.25">
      <c r="A588" t="s">
        <v>2988</v>
      </c>
      <c r="B588">
        <v>41687</v>
      </c>
      <c r="C588" t="s">
        <v>25</v>
      </c>
      <c r="D588">
        <v>1.9</v>
      </c>
      <c r="E588">
        <v>79</v>
      </c>
      <c r="F588" s="27">
        <v>0.72916666666666663</v>
      </c>
      <c r="G588">
        <v>200</v>
      </c>
      <c r="H588">
        <v>36200</v>
      </c>
      <c r="I588">
        <v>39820</v>
      </c>
      <c r="J588">
        <v>3620</v>
      </c>
      <c r="K588">
        <v>2</v>
      </c>
      <c r="L588">
        <v>2014</v>
      </c>
    </row>
    <row r="589" spans="1:12" x14ac:dyDescent="0.25">
      <c r="A589" t="s">
        <v>2977</v>
      </c>
      <c r="B589">
        <v>41776</v>
      </c>
      <c r="C589" t="s">
        <v>13</v>
      </c>
      <c r="D589">
        <v>2.2999999999999998</v>
      </c>
      <c r="E589">
        <v>87</v>
      </c>
      <c r="F589" s="27">
        <v>0.33333333333333331</v>
      </c>
      <c r="G589">
        <v>250</v>
      </c>
      <c r="H589">
        <v>45250</v>
      </c>
      <c r="I589">
        <v>49775</v>
      </c>
      <c r="J589">
        <v>4525</v>
      </c>
      <c r="K589">
        <v>5</v>
      </c>
      <c r="L589">
        <v>2014</v>
      </c>
    </row>
    <row r="590" spans="1:12" x14ac:dyDescent="0.25">
      <c r="A590" t="s">
        <v>2967</v>
      </c>
      <c r="B590">
        <v>41755</v>
      </c>
      <c r="C590" t="s">
        <v>21</v>
      </c>
      <c r="D590">
        <v>1</v>
      </c>
      <c r="E590">
        <v>75</v>
      </c>
      <c r="F590" s="27">
        <v>0.375</v>
      </c>
      <c r="G590">
        <v>125</v>
      </c>
      <c r="H590">
        <v>22625</v>
      </c>
      <c r="I590">
        <v>24887.5</v>
      </c>
      <c r="J590">
        <v>2262.5</v>
      </c>
      <c r="K590">
        <v>4</v>
      </c>
      <c r="L590">
        <v>2014</v>
      </c>
    </row>
    <row r="591" spans="1:12" x14ac:dyDescent="0.25">
      <c r="A591" t="s">
        <v>2961</v>
      </c>
      <c r="B591">
        <v>42154</v>
      </c>
      <c r="C591" t="s">
        <v>30</v>
      </c>
      <c r="D591">
        <v>1.8</v>
      </c>
      <c r="E591">
        <v>67</v>
      </c>
      <c r="F591" s="27">
        <v>0.33333333333333331</v>
      </c>
      <c r="G591">
        <v>250</v>
      </c>
      <c r="H591">
        <v>45250</v>
      </c>
      <c r="I591">
        <v>49775</v>
      </c>
      <c r="J591">
        <v>4525</v>
      </c>
      <c r="K591">
        <v>5</v>
      </c>
      <c r="L591">
        <v>2015</v>
      </c>
    </row>
    <row r="592" spans="1:12" x14ac:dyDescent="0.25">
      <c r="A592" t="s">
        <v>2960</v>
      </c>
      <c r="B592">
        <v>42224</v>
      </c>
      <c r="C592" t="s">
        <v>98</v>
      </c>
      <c r="D592">
        <v>0.5</v>
      </c>
      <c r="E592">
        <v>66</v>
      </c>
      <c r="F592" s="27">
        <v>0.75</v>
      </c>
      <c r="G592">
        <v>302.5</v>
      </c>
      <c r="H592">
        <v>54752.5</v>
      </c>
      <c r="I592">
        <v>60227.75</v>
      </c>
      <c r="J592">
        <v>5475.25</v>
      </c>
      <c r="K592">
        <v>8</v>
      </c>
      <c r="L592">
        <v>2015</v>
      </c>
    </row>
    <row r="593" spans="1:12" x14ac:dyDescent="0.25">
      <c r="A593" t="s">
        <v>2953</v>
      </c>
      <c r="B593">
        <v>41721</v>
      </c>
      <c r="C593" t="s">
        <v>23</v>
      </c>
      <c r="D593">
        <v>1.6</v>
      </c>
      <c r="E593">
        <v>76</v>
      </c>
      <c r="F593" s="27">
        <v>0.29166666666666669</v>
      </c>
      <c r="G593">
        <v>300</v>
      </c>
      <c r="H593">
        <v>54300</v>
      </c>
      <c r="I593">
        <v>59730</v>
      </c>
      <c r="J593">
        <v>5430</v>
      </c>
      <c r="K593">
        <v>3</v>
      </c>
      <c r="L593">
        <v>2014</v>
      </c>
    </row>
    <row r="594" spans="1:12" x14ac:dyDescent="0.25">
      <c r="A594" t="s">
        <v>2942</v>
      </c>
      <c r="B594">
        <v>42337</v>
      </c>
      <c r="C594" t="s">
        <v>98</v>
      </c>
      <c r="D594">
        <v>5.3</v>
      </c>
      <c r="E594">
        <v>90</v>
      </c>
      <c r="F594" s="27">
        <v>0.875</v>
      </c>
      <c r="G594">
        <v>412.5</v>
      </c>
      <c r="H594">
        <v>74662.5</v>
      </c>
      <c r="I594">
        <v>82128.75</v>
      </c>
      <c r="J594">
        <v>7466.25</v>
      </c>
      <c r="K594">
        <v>11</v>
      </c>
      <c r="L594">
        <v>2015</v>
      </c>
    </row>
    <row r="595" spans="1:12" x14ac:dyDescent="0.25">
      <c r="A595" t="s">
        <v>2941</v>
      </c>
      <c r="B595">
        <v>41786</v>
      </c>
      <c r="C595" t="s">
        <v>80</v>
      </c>
      <c r="D595">
        <v>1.7</v>
      </c>
      <c r="E595">
        <v>75</v>
      </c>
      <c r="F595" s="27">
        <v>0.83333333333333337</v>
      </c>
      <c r="G595">
        <v>300</v>
      </c>
      <c r="H595">
        <v>54300</v>
      </c>
      <c r="I595">
        <v>59730</v>
      </c>
      <c r="J595">
        <v>5430</v>
      </c>
      <c r="K595">
        <v>5</v>
      </c>
      <c r="L595">
        <v>2014</v>
      </c>
    </row>
    <row r="596" spans="1:12" x14ac:dyDescent="0.25">
      <c r="A596" t="s">
        <v>2933</v>
      </c>
      <c r="B596">
        <v>42090</v>
      </c>
      <c r="C596" t="s">
        <v>83</v>
      </c>
      <c r="D596">
        <v>0.8</v>
      </c>
      <c r="E596">
        <v>67</v>
      </c>
      <c r="F596" s="27">
        <v>0.75</v>
      </c>
      <c r="G596">
        <v>240</v>
      </c>
      <c r="H596">
        <v>43440</v>
      </c>
      <c r="I596">
        <v>47784</v>
      </c>
      <c r="J596">
        <v>4344</v>
      </c>
      <c r="K596">
        <v>3</v>
      </c>
      <c r="L596">
        <v>2015</v>
      </c>
    </row>
    <row r="597" spans="1:12" x14ac:dyDescent="0.25">
      <c r="A597" t="s">
        <v>2930</v>
      </c>
      <c r="B597">
        <v>42209</v>
      </c>
      <c r="C597" t="s">
        <v>86</v>
      </c>
      <c r="D597">
        <v>2.2000000000000002</v>
      </c>
      <c r="E597">
        <v>91</v>
      </c>
      <c r="F597" s="27">
        <v>0.29166666666666669</v>
      </c>
      <c r="G597">
        <v>126.5</v>
      </c>
      <c r="H597">
        <v>23402.5</v>
      </c>
      <c r="I597">
        <v>25742.75</v>
      </c>
      <c r="J597">
        <v>2340.25</v>
      </c>
      <c r="K597">
        <v>7</v>
      </c>
      <c r="L597">
        <v>2015</v>
      </c>
    </row>
    <row r="598" spans="1:12" x14ac:dyDescent="0.25">
      <c r="A598" t="s">
        <v>2897</v>
      </c>
      <c r="B598">
        <v>42211</v>
      </c>
      <c r="C598" t="s">
        <v>15</v>
      </c>
      <c r="D598">
        <v>1.7</v>
      </c>
      <c r="E598">
        <v>78</v>
      </c>
      <c r="F598" s="27">
        <v>0.5625</v>
      </c>
      <c r="G598">
        <v>247.5</v>
      </c>
      <c r="H598">
        <v>44797.5</v>
      </c>
      <c r="I598">
        <v>49277.25</v>
      </c>
      <c r="J598">
        <v>4479.75</v>
      </c>
      <c r="K598">
        <v>7</v>
      </c>
      <c r="L598">
        <v>2015</v>
      </c>
    </row>
    <row r="599" spans="1:12" x14ac:dyDescent="0.25">
      <c r="A599" t="s">
        <v>2894</v>
      </c>
      <c r="B599">
        <v>41721</v>
      </c>
      <c r="C599" t="s">
        <v>27</v>
      </c>
      <c r="D599">
        <v>8.5</v>
      </c>
      <c r="E599">
        <v>70</v>
      </c>
      <c r="F599" s="27">
        <v>0.33333333333333331</v>
      </c>
      <c r="G599">
        <v>200</v>
      </c>
      <c r="H599">
        <v>36200</v>
      </c>
      <c r="I599">
        <v>39820</v>
      </c>
      <c r="J599">
        <v>3620</v>
      </c>
      <c r="K599">
        <v>3</v>
      </c>
      <c r="L599">
        <v>2014</v>
      </c>
    </row>
    <row r="600" spans="1:12" x14ac:dyDescent="0.25">
      <c r="A600" t="s">
        <v>2893</v>
      </c>
      <c r="B600">
        <v>41971</v>
      </c>
      <c r="C600" t="s">
        <v>11</v>
      </c>
      <c r="D600">
        <v>2.6</v>
      </c>
      <c r="E600">
        <v>75</v>
      </c>
      <c r="F600" s="27">
        <v>0.83333333333333337</v>
      </c>
      <c r="G600">
        <v>450</v>
      </c>
      <c r="H600">
        <v>81450</v>
      </c>
      <c r="I600">
        <v>89595</v>
      </c>
      <c r="J600">
        <v>8145</v>
      </c>
      <c r="K600">
        <v>11</v>
      </c>
      <c r="L600">
        <v>2014</v>
      </c>
    </row>
    <row r="601" spans="1:12" x14ac:dyDescent="0.25">
      <c r="A601" t="s">
        <v>2892</v>
      </c>
      <c r="B601">
        <v>42133</v>
      </c>
      <c r="C601" t="s">
        <v>47</v>
      </c>
      <c r="D601">
        <v>2</v>
      </c>
      <c r="E601">
        <v>77</v>
      </c>
      <c r="F601" s="27">
        <v>0.60416666666666663</v>
      </c>
      <c r="G601">
        <v>250</v>
      </c>
      <c r="H601">
        <v>45250</v>
      </c>
      <c r="I601">
        <v>49775</v>
      </c>
      <c r="J601">
        <v>4525</v>
      </c>
      <c r="K601">
        <v>5</v>
      </c>
      <c r="L601">
        <v>2015</v>
      </c>
    </row>
    <row r="602" spans="1:12" x14ac:dyDescent="0.25">
      <c r="A602" t="s">
        <v>2891</v>
      </c>
      <c r="B602">
        <v>41723</v>
      </c>
      <c r="C602" t="s">
        <v>805</v>
      </c>
      <c r="D602">
        <v>2.7</v>
      </c>
      <c r="E602">
        <v>73</v>
      </c>
      <c r="F602" s="27">
        <v>0.33333333333333331</v>
      </c>
      <c r="G602">
        <v>290</v>
      </c>
      <c r="H602">
        <v>52490</v>
      </c>
      <c r="I602">
        <v>57739</v>
      </c>
      <c r="J602">
        <v>5249</v>
      </c>
      <c r="K602">
        <v>3</v>
      </c>
      <c r="L602">
        <v>2014</v>
      </c>
    </row>
    <row r="603" spans="1:12" x14ac:dyDescent="0.25">
      <c r="A603" t="s">
        <v>2890</v>
      </c>
      <c r="B603">
        <v>41890</v>
      </c>
      <c r="C603" t="s">
        <v>19</v>
      </c>
      <c r="D603">
        <v>2.8</v>
      </c>
      <c r="E603">
        <v>72</v>
      </c>
      <c r="F603" s="27">
        <v>0.33333333333333331</v>
      </c>
      <c r="G603">
        <v>200</v>
      </c>
      <c r="H603">
        <v>36200</v>
      </c>
      <c r="I603">
        <v>39820</v>
      </c>
      <c r="J603">
        <v>3620</v>
      </c>
      <c r="K603">
        <v>9</v>
      </c>
      <c r="L603">
        <v>2014</v>
      </c>
    </row>
    <row r="604" spans="1:12" x14ac:dyDescent="0.25">
      <c r="A604" t="s">
        <v>2872</v>
      </c>
      <c r="B604">
        <v>42190</v>
      </c>
      <c r="C604" t="s">
        <v>17</v>
      </c>
      <c r="D604">
        <v>6.6</v>
      </c>
      <c r="E604">
        <v>67</v>
      </c>
      <c r="F604" s="27">
        <v>0.45833333333333331</v>
      </c>
      <c r="G604">
        <v>385</v>
      </c>
      <c r="H604">
        <v>69685</v>
      </c>
      <c r="I604">
        <v>76653.5</v>
      </c>
      <c r="J604">
        <v>6968.5</v>
      </c>
      <c r="K604">
        <v>7</v>
      </c>
      <c r="L604">
        <v>2015</v>
      </c>
    </row>
    <row r="605" spans="1:12" x14ac:dyDescent="0.25">
      <c r="A605" t="s">
        <v>2860</v>
      </c>
      <c r="B605">
        <v>42285</v>
      </c>
      <c r="C605" t="s">
        <v>13</v>
      </c>
      <c r="D605">
        <v>0.3</v>
      </c>
      <c r="E605">
        <v>64</v>
      </c>
      <c r="F605" s="27">
        <v>0.83333333333333337</v>
      </c>
      <c r="G605">
        <v>250</v>
      </c>
      <c r="H605">
        <v>45250</v>
      </c>
      <c r="I605">
        <v>49775</v>
      </c>
      <c r="J605">
        <v>4525</v>
      </c>
      <c r="K605">
        <v>10</v>
      </c>
      <c r="L605">
        <v>2015</v>
      </c>
    </row>
    <row r="606" spans="1:12" x14ac:dyDescent="0.25">
      <c r="A606" t="s">
        <v>2859</v>
      </c>
      <c r="B606">
        <v>42237</v>
      </c>
      <c r="C606" t="s">
        <v>25</v>
      </c>
      <c r="D606">
        <v>2.9</v>
      </c>
      <c r="E606">
        <v>87</v>
      </c>
      <c r="F606" s="27">
        <v>0.35416666666666669</v>
      </c>
      <c r="G606">
        <v>220</v>
      </c>
      <c r="H606">
        <v>39820</v>
      </c>
      <c r="I606">
        <v>43802</v>
      </c>
      <c r="J606">
        <v>3982</v>
      </c>
      <c r="K606">
        <v>8</v>
      </c>
      <c r="L606">
        <v>2015</v>
      </c>
    </row>
    <row r="607" spans="1:12" x14ac:dyDescent="0.25">
      <c r="A607" t="s">
        <v>2841</v>
      </c>
      <c r="B607">
        <v>42002</v>
      </c>
      <c r="C607" t="s">
        <v>17</v>
      </c>
      <c r="D607">
        <v>4.5999999999999996</v>
      </c>
      <c r="E607">
        <v>64</v>
      </c>
      <c r="F607" s="27">
        <v>0.83333333333333337</v>
      </c>
      <c r="G607">
        <v>350</v>
      </c>
      <c r="H607">
        <v>63350</v>
      </c>
      <c r="I607">
        <v>69685</v>
      </c>
      <c r="J607">
        <v>6335</v>
      </c>
      <c r="K607">
        <v>12</v>
      </c>
      <c r="L607">
        <v>2014</v>
      </c>
    </row>
    <row r="608" spans="1:12" x14ac:dyDescent="0.25">
      <c r="A608" t="s">
        <v>2823</v>
      </c>
      <c r="B608">
        <v>42247</v>
      </c>
      <c r="C608" t="s">
        <v>30</v>
      </c>
      <c r="D608">
        <v>2.7</v>
      </c>
      <c r="E608">
        <v>68</v>
      </c>
      <c r="F608" s="27">
        <v>0.29166666666666669</v>
      </c>
      <c r="G608">
        <v>275</v>
      </c>
      <c r="H608">
        <v>49775</v>
      </c>
      <c r="I608">
        <v>54752.5</v>
      </c>
      <c r="J608">
        <v>4977.5</v>
      </c>
      <c r="K608">
        <v>8</v>
      </c>
      <c r="L608">
        <v>2015</v>
      </c>
    </row>
    <row r="609" spans="1:12" x14ac:dyDescent="0.25">
      <c r="A609" t="s">
        <v>2798</v>
      </c>
      <c r="B609">
        <v>41776</v>
      </c>
      <c r="C609" t="s">
        <v>13</v>
      </c>
      <c r="D609">
        <v>1.3</v>
      </c>
      <c r="E609">
        <v>73</v>
      </c>
      <c r="F609" s="27">
        <v>0.45833333333333331</v>
      </c>
      <c r="G609">
        <v>250</v>
      </c>
      <c r="H609">
        <v>45250</v>
      </c>
      <c r="I609">
        <v>49775</v>
      </c>
      <c r="J609">
        <v>4525</v>
      </c>
      <c r="K609">
        <v>5</v>
      </c>
      <c r="L609">
        <v>2014</v>
      </c>
    </row>
    <row r="610" spans="1:12" x14ac:dyDescent="0.25">
      <c r="A610" t="s">
        <v>2794</v>
      </c>
      <c r="B610">
        <v>41989</v>
      </c>
      <c r="C610" t="s">
        <v>70</v>
      </c>
      <c r="D610">
        <v>1.1000000000000001</v>
      </c>
      <c r="E610">
        <v>74</v>
      </c>
      <c r="F610" s="27">
        <v>0.33333333333333331</v>
      </c>
      <c r="G610">
        <v>275</v>
      </c>
      <c r="H610">
        <v>49775</v>
      </c>
      <c r="I610">
        <v>54752.5</v>
      </c>
      <c r="J610">
        <v>4977.5</v>
      </c>
      <c r="K610">
        <v>12</v>
      </c>
      <c r="L610">
        <v>2014</v>
      </c>
    </row>
    <row r="611" spans="1:12" x14ac:dyDescent="0.25">
      <c r="A611" t="s">
        <v>2793</v>
      </c>
      <c r="B611">
        <v>42312</v>
      </c>
      <c r="C611" t="s">
        <v>15</v>
      </c>
      <c r="D611">
        <v>2</v>
      </c>
      <c r="E611">
        <v>86</v>
      </c>
      <c r="F611" s="27">
        <v>0.79166666666666663</v>
      </c>
      <c r="G611">
        <v>225</v>
      </c>
      <c r="H611">
        <v>40725</v>
      </c>
      <c r="I611">
        <v>44797.5</v>
      </c>
      <c r="J611">
        <v>4072.5</v>
      </c>
      <c r="K611">
        <v>11</v>
      </c>
      <c r="L611">
        <v>2015</v>
      </c>
    </row>
    <row r="612" spans="1:12" x14ac:dyDescent="0.25">
      <c r="A612" t="s">
        <v>2789</v>
      </c>
      <c r="B612">
        <v>42301</v>
      </c>
      <c r="C612" t="s">
        <v>33</v>
      </c>
      <c r="D612">
        <v>1.5</v>
      </c>
      <c r="E612">
        <v>81</v>
      </c>
      <c r="F612" s="27">
        <v>0.8125</v>
      </c>
      <c r="G612">
        <v>375</v>
      </c>
      <c r="H612">
        <v>67875</v>
      </c>
      <c r="I612">
        <v>74662.5</v>
      </c>
      <c r="J612">
        <v>6787.5</v>
      </c>
      <c r="K612">
        <v>10</v>
      </c>
      <c r="L612">
        <v>2015</v>
      </c>
    </row>
    <row r="613" spans="1:12" x14ac:dyDescent="0.25">
      <c r="A613" t="s">
        <v>2784</v>
      </c>
      <c r="B613">
        <v>42055</v>
      </c>
      <c r="C613" t="s">
        <v>70</v>
      </c>
      <c r="D613">
        <v>1.8</v>
      </c>
      <c r="E613">
        <v>72</v>
      </c>
      <c r="F613" s="27">
        <v>0.70833333333333337</v>
      </c>
      <c r="G613">
        <v>275</v>
      </c>
      <c r="H613">
        <v>49775</v>
      </c>
      <c r="I613">
        <v>54752.5</v>
      </c>
      <c r="J613">
        <v>4977.5</v>
      </c>
      <c r="K613">
        <v>2</v>
      </c>
      <c r="L613">
        <v>2015</v>
      </c>
    </row>
    <row r="614" spans="1:12" x14ac:dyDescent="0.25">
      <c r="A614" t="s">
        <v>2779</v>
      </c>
      <c r="B614">
        <v>42119</v>
      </c>
      <c r="C614" t="s">
        <v>27</v>
      </c>
      <c r="D614">
        <v>9.3000000000000007</v>
      </c>
      <c r="E614">
        <v>87</v>
      </c>
      <c r="F614" s="27">
        <v>0.83333333333333337</v>
      </c>
      <c r="G614">
        <v>200</v>
      </c>
      <c r="H614">
        <v>36200</v>
      </c>
      <c r="I614">
        <v>39820</v>
      </c>
      <c r="J614">
        <v>3620</v>
      </c>
      <c r="K614">
        <v>4</v>
      </c>
      <c r="L614">
        <v>2015</v>
      </c>
    </row>
    <row r="615" spans="1:12" x14ac:dyDescent="0.25">
      <c r="A615" t="s">
        <v>2773</v>
      </c>
      <c r="B615">
        <v>41905</v>
      </c>
      <c r="C615" t="s">
        <v>47</v>
      </c>
      <c r="D615">
        <v>2.2999999999999998</v>
      </c>
      <c r="E615">
        <v>70</v>
      </c>
      <c r="F615" s="27">
        <v>0.79166666666666663</v>
      </c>
      <c r="G615">
        <v>250</v>
      </c>
      <c r="H615">
        <v>45250</v>
      </c>
      <c r="I615">
        <v>49775</v>
      </c>
      <c r="J615">
        <v>4525</v>
      </c>
      <c r="K615">
        <v>9</v>
      </c>
      <c r="L615">
        <v>2014</v>
      </c>
    </row>
    <row r="616" spans="1:12" x14ac:dyDescent="0.25">
      <c r="A616" t="s">
        <v>2769</v>
      </c>
      <c r="B616">
        <v>42176</v>
      </c>
      <c r="C616" t="s">
        <v>13</v>
      </c>
      <c r="D616">
        <v>2.1</v>
      </c>
      <c r="E616">
        <v>85</v>
      </c>
      <c r="F616" s="27">
        <v>0.29166666666666669</v>
      </c>
      <c r="G616">
        <v>275</v>
      </c>
      <c r="H616">
        <v>49775</v>
      </c>
      <c r="I616">
        <v>54752.5</v>
      </c>
      <c r="J616">
        <v>4977.5</v>
      </c>
      <c r="K616">
        <v>6</v>
      </c>
      <c r="L616">
        <v>2015</v>
      </c>
    </row>
    <row r="617" spans="1:12" x14ac:dyDescent="0.25">
      <c r="A617" t="s">
        <v>2761</v>
      </c>
      <c r="B617">
        <v>41858</v>
      </c>
      <c r="C617" t="s">
        <v>27</v>
      </c>
      <c r="D617">
        <v>13.3</v>
      </c>
      <c r="E617">
        <v>89</v>
      </c>
      <c r="F617" s="27">
        <v>0.77083333333333337</v>
      </c>
      <c r="G617">
        <v>220</v>
      </c>
      <c r="H617">
        <v>39820</v>
      </c>
      <c r="I617">
        <v>43802</v>
      </c>
      <c r="J617">
        <v>3982</v>
      </c>
      <c r="K617">
        <v>8</v>
      </c>
      <c r="L617">
        <v>2014</v>
      </c>
    </row>
    <row r="618" spans="1:12" x14ac:dyDescent="0.25">
      <c r="A618" t="s">
        <v>2757</v>
      </c>
      <c r="B618">
        <v>41874</v>
      </c>
      <c r="C618" t="s">
        <v>13</v>
      </c>
      <c r="D618">
        <v>2.1</v>
      </c>
      <c r="E618">
        <v>91</v>
      </c>
      <c r="F618" s="27">
        <v>0.54166666666666663</v>
      </c>
      <c r="G618">
        <v>275</v>
      </c>
      <c r="H618">
        <v>50875</v>
      </c>
      <c r="I618">
        <v>55962.5</v>
      </c>
      <c r="J618">
        <v>5087.5</v>
      </c>
      <c r="K618">
        <v>8</v>
      </c>
      <c r="L618">
        <v>2014</v>
      </c>
    </row>
    <row r="619" spans="1:12" x14ac:dyDescent="0.25">
      <c r="A619" t="s">
        <v>2756</v>
      </c>
      <c r="B619">
        <v>42189</v>
      </c>
      <c r="C619" t="s">
        <v>98</v>
      </c>
      <c r="D619">
        <v>2.1</v>
      </c>
      <c r="E619">
        <v>67</v>
      </c>
      <c r="F619" s="27">
        <v>0.85416666666666663</v>
      </c>
      <c r="G619">
        <v>302.5</v>
      </c>
      <c r="H619">
        <v>54752.5</v>
      </c>
      <c r="I619">
        <v>60227.75</v>
      </c>
      <c r="J619">
        <v>5475.25</v>
      </c>
      <c r="K619">
        <v>7</v>
      </c>
      <c r="L619">
        <v>2015</v>
      </c>
    </row>
    <row r="620" spans="1:12" x14ac:dyDescent="0.25">
      <c r="A620" t="s">
        <v>2751</v>
      </c>
      <c r="B620">
        <v>41784</v>
      </c>
      <c r="C620" t="s">
        <v>53</v>
      </c>
      <c r="D620">
        <v>2.4</v>
      </c>
      <c r="E620">
        <v>81</v>
      </c>
      <c r="F620" s="27">
        <v>0.33333333333333331</v>
      </c>
      <c r="G620">
        <v>300</v>
      </c>
      <c r="H620">
        <v>54300</v>
      </c>
      <c r="I620">
        <v>59730</v>
      </c>
      <c r="J620">
        <v>5430</v>
      </c>
      <c r="K620">
        <v>5</v>
      </c>
      <c r="L620">
        <v>2014</v>
      </c>
    </row>
    <row r="621" spans="1:12" x14ac:dyDescent="0.25">
      <c r="A621" t="s">
        <v>2735</v>
      </c>
      <c r="B621">
        <v>42083</v>
      </c>
      <c r="C621" t="s">
        <v>70</v>
      </c>
      <c r="D621">
        <v>2.2000000000000002</v>
      </c>
      <c r="E621">
        <v>73</v>
      </c>
      <c r="F621" s="27">
        <v>0.79166666666666663</v>
      </c>
      <c r="G621">
        <v>275</v>
      </c>
      <c r="H621">
        <v>49775</v>
      </c>
      <c r="I621">
        <v>54752.5</v>
      </c>
      <c r="J621">
        <v>4977.5</v>
      </c>
      <c r="K621">
        <v>3</v>
      </c>
      <c r="L621">
        <v>2015</v>
      </c>
    </row>
    <row r="622" spans="1:12" x14ac:dyDescent="0.25">
      <c r="A622" t="s">
        <v>2731</v>
      </c>
      <c r="B622">
        <v>41999</v>
      </c>
      <c r="C622" t="s">
        <v>27</v>
      </c>
      <c r="D622">
        <v>15.3</v>
      </c>
      <c r="E622">
        <v>67</v>
      </c>
      <c r="F622" s="27">
        <v>0.79166666666666663</v>
      </c>
      <c r="G622">
        <v>280</v>
      </c>
      <c r="H622">
        <v>50680</v>
      </c>
      <c r="I622">
        <v>55748</v>
      </c>
      <c r="J622">
        <v>5068</v>
      </c>
      <c r="K622">
        <v>12</v>
      </c>
      <c r="L622">
        <v>2014</v>
      </c>
    </row>
    <row r="623" spans="1:12" x14ac:dyDescent="0.25">
      <c r="A623" t="s">
        <v>2730</v>
      </c>
      <c r="B623">
        <v>41670</v>
      </c>
      <c r="C623" t="s">
        <v>70</v>
      </c>
      <c r="D623">
        <v>1.3</v>
      </c>
      <c r="E623">
        <v>90</v>
      </c>
      <c r="F623" s="27">
        <v>0.79166666666666663</v>
      </c>
      <c r="G623">
        <v>275</v>
      </c>
      <c r="H623">
        <v>49775</v>
      </c>
      <c r="I623">
        <v>54752.5</v>
      </c>
      <c r="J623">
        <v>4977.5</v>
      </c>
      <c r="K623">
        <v>1</v>
      </c>
      <c r="L623">
        <v>2014</v>
      </c>
    </row>
    <row r="624" spans="1:12" x14ac:dyDescent="0.25">
      <c r="A624" t="s">
        <v>2722</v>
      </c>
      <c r="B624">
        <v>41794</v>
      </c>
      <c r="C624" t="s">
        <v>80</v>
      </c>
      <c r="D624">
        <v>1.2</v>
      </c>
      <c r="E624">
        <v>87</v>
      </c>
      <c r="F624" s="27">
        <v>0.8125</v>
      </c>
      <c r="G624">
        <v>330</v>
      </c>
      <c r="H624">
        <v>59730</v>
      </c>
      <c r="I624">
        <v>65703</v>
      </c>
      <c r="J624">
        <v>5973</v>
      </c>
      <c r="K624">
        <v>6</v>
      </c>
      <c r="L624">
        <v>2014</v>
      </c>
    </row>
    <row r="625" spans="1:12" x14ac:dyDescent="0.25">
      <c r="A625" t="s">
        <v>2718</v>
      </c>
      <c r="B625">
        <v>42144</v>
      </c>
      <c r="C625" t="s">
        <v>15</v>
      </c>
      <c r="D625">
        <v>1.8</v>
      </c>
      <c r="E625">
        <v>74</v>
      </c>
      <c r="F625" s="27">
        <v>0.79166666666666663</v>
      </c>
      <c r="G625">
        <v>225</v>
      </c>
      <c r="H625">
        <v>40725</v>
      </c>
      <c r="I625">
        <v>44797.5</v>
      </c>
      <c r="J625">
        <v>4072.5</v>
      </c>
      <c r="K625">
        <v>5</v>
      </c>
      <c r="L625">
        <v>2015</v>
      </c>
    </row>
    <row r="626" spans="1:12" x14ac:dyDescent="0.25">
      <c r="A626" t="s">
        <v>2710</v>
      </c>
      <c r="B626">
        <v>42117</v>
      </c>
      <c r="C626" t="s">
        <v>27</v>
      </c>
      <c r="D626">
        <v>10.4</v>
      </c>
      <c r="E626">
        <v>71</v>
      </c>
      <c r="F626" s="27">
        <v>0.5</v>
      </c>
      <c r="G626">
        <v>200</v>
      </c>
      <c r="H626">
        <v>36200</v>
      </c>
      <c r="I626">
        <v>39820</v>
      </c>
      <c r="J626">
        <v>3620</v>
      </c>
      <c r="K626">
        <v>4</v>
      </c>
      <c r="L626">
        <v>2015</v>
      </c>
    </row>
    <row r="627" spans="1:12" x14ac:dyDescent="0.25">
      <c r="A627" t="s">
        <v>2693</v>
      </c>
      <c r="B627">
        <v>42184</v>
      </c>
      <c r="C627" t="s">
        <v>17</v>
      </c>
      <c r="D627">
        <v>4.5</v>
      </c>
      <c r="E627">
        <v>65</v>
      </c>
      <c r="F627" s="27">
        <v>0.64583333333333337</v>
      </c>
      <c r="G627">
        <v>385</v>
      </c>
      <c r="H627">
        <v>69685</v>
      </c>
      <c r="I627">
        <v>76653.5</v>
      </c>
      <c r="J627">
        <v>6968.5</v>
      </c>
      <c r="K627">
        <v>6</v>
      </c>
      <c r="L627">
        <v>2015</v>
      </c>
    </row>
    <row r="628" spans="1:12" x14ac:dyDescent="0.25">
      <c r="A628" t="s">
        <v>2690</v>
      </c>
      <c r="B628">
        <v>41694</v>
      </c>
      <c r="C628" t="s">
        <v>23</v>
      </c>
      <c r="D628">
        <v>1.7</v>
      </c>
      <c r="E628">
        <v>83</v>
      </c>
      <c r="F628" s="27">
        <v>0.3125</v>
      </c>
      <c r="G628">
        <v>300</v>
      </c>
      <c r="H628">
        <v>54300</v>
      </c>
      <c r="I628">
        <v>59730</v>
      </c>
      <c r="J628">
        <v>5430</v>
      </c>
      <c r="K628">
        <v>2</v>
      </c>
      <c r="L628">
        <v>2014</v>
      </c>
    </row>
    <row r="629" spans="1:12" x14ac:dyDescent="0.25">
      <c r="A629" t="s">
        <v>2685</v>
      </c>
      <c r="B629">
        <v>41956</v>
      </c>
      <c r="C629" t="s">
        <v>37</v>
      </c>
      <c r="D629">
        <v>1.7</v>
      </c>
      <c r="E629">
        <v>65</v>
      </c>
      <c r="F629" s="27">
        <v>0.5</v>
      </c>
      <c r="G629">
        <v>350</v>
      </c>
      <c r="H629">
        <v>63350</v>
      </c>
      <c r="I629">
        <v>69685</v>
      </c>
      <c r="J629">
        <v>6335</v>
      </c>
      <c r="K629">
        <v>11</v>
      </c>
      <c r="L629">
        <v>2014</v>
      </c>
    </row>
    <row r="630" spans="1:12" x14ac:dyDescent="0.25">
      <c r="A630" t="s">
        <v>2678</v>
      </c>
      <c r="B630">
        <v>41971</v>
      </c>
      <c r="C630" t="s">
        <v>30</v>
      </c>
      <c r="D630">
        <v>6.1</v>
      </c>
      <c r="E630">
        <v>76</v>
      </c>
      <c r="F630" s="27">
        <v>0.52083333333333337</v>
      </c>
      <c r="G630">
        <v>375</v>
      </c>
      <c r="H630">
        <v>67875</v>
      </c>
      <c r="I630">
        <v>74662.5</v>
      </c>
      <c r="J630">
        <v>6787.5</v>
      </c>
      <c r="K630">
        <v>11</v>
      </c>
      <c r="L630">
        <v>2014</v>
      </c>
    </row>
    <row r="631" spans="1:12" x14ac:dyDescent="0.25">
      <c r="A631" t="s">
        <v>2668</v>
      </c>
      <c r="B631">
        <v>41761</v>
      </c>
      <c r="C631" t="s">
        <v>33</v>
      </c>
      <c r="D631">
        <v>3.8</v>
      </c>
      <c r="E631">
        <v>69</v>
      </c>
      <c r="F631" s="27">
        <v>0.79166666666666663</v>
      </c>
      <c r="G631">
        <v>375</v>
      </c>
      <c r="H631">
        <v>67875</v>
      </c>
      <c r="I631">
        <v>74662.5</v>
      </c>
      <c r="J631">
        <v>6787.5</v>
      </c>
      <c r="K631">
        <v>5</v>
      </c>
      <c r="L631">
        <v>2014</v>
      </c>
    </row>
    <row r="632" spans="1:12" x14ac:dyDescent="0.25">
      <c r="A632" t="s">
        <v>2666</v>
      </c>
      <c r="B632">
        <v>42342</v>
      </c>
      <c r="C632" t="s">
        <v>27</v>
      </c>
      <c r="D632">
        <v>7.4</v>
      </c>
      <c r="E632">
        <v>73</v>
      </c>
      <c r="F632" s="27">
        <v>0.83333333333333337</v>
      </c>
      <c r="G632">
        <v>200</v>
      </c>
      <c r="H632">
        <v>36200</v>
      </c>
      <c r="I632">
        <v>39820</v>
      </c>
      <c r="J632">
        <v>3620</v>
      </c>
      <c r="K632">
        <v>12</v>
      </c>
      <c r="L632">
        <v>2015</v>
      </c>
    </row>
    <row r="633" spans="1:12" x14ac:dyDescent="0.25">
      <c r="A633" t="s">
        <v>2665</v>
      </c>
      <c r="B633">
        <v>41969</v>
      </c>
      <c r="C633" t="s">
        <v>17</v>
      </c>
      <c r="D633">
        <v>10</v>
      </c>
      <c r="E633">
        <v>82</v>
      </c>
      <c r="F633" s="27">
        <v>0.70833333333333337</v>
      </c>
      <c r="G633">
        <v>525</v>
      </c>
      <c r="H633">
        <v>95025</v>
      </c>
      <c r="I633">
        <v>104527.5</v>
      </c>
      <c r="J633">
        <v>9502.5</v>
      </c>
      <c r="K633">
        <v>11</v>
      </c>
      <c r="L633">
        <v>2014</v>
      </c>
    </row>
    <row r="634" spans="1:12" x14ac:dyDescent="0.25">
      <c r="A634" t="s">
        <v>2658</v>
      </c>
      <c r="B634">
        <v>41970</v>
      </c>
      <c r="C634" t="s">
        <v>80</v>
      </c>
      <c r="D634">
        <v>5</v>
      </c>
      <c r="E634">
        <v>66</v>
      </c>
      <c r="F634" s="27">
        <v>0.33333333333333331</v>
      </c>
      <c r="G634">
        <v>450</v>
      </c>
      <c r="H634">
        <v>81450</v>
      </c>
      <c r="I634">
        <v>89595</v>
      </c>
      <c r="J634">
        <v>8145</v>
      </c>
      <c r="K634">
        <v>11</v>
      </c>
      <c r="L634">
        <v>2014</v>
      </c>
    </row>
    <row r="635" spans="1:12" x14ac:dyDescent="0.25">
      <c r="A635" t="s">
        <v>2629</v>
      </c>
      <c r="B635">
        <v>42077</v>
      </c>
      <c r="C635" t="s">
        <v>47</v>
      </c>
      <c r="D635">
        <v>2.2000000000000002</v>
      </c>
      <c r="E635">
        <v>77</v>
      </c>
      <c r="F635" s="27">
        <v>0.79166666666666663</v>
      </c>
      <c r="G635">
        <v>250</v>
      </c>
      <c r="H635">
        <v>45250</v>
      </c>
      <c r="I635">
        <v>49775</v>
      </c>
      <c r="J635">
        <v>4525</v>
      </c>
      <c r="K635">
        <v>3</v>
      </c>
      <c r="L635">
        <v>2015</v>
      </c>
    </row>
    <row r="636" spans="1:12" x14ac:dyDescent="0.25">
      <c r="A636" t="s">
        <v>2619</v>
      </c>
      <c r="B636">
        <v>42363</v>
      </c>
      <c r="C636" t="s">
        <v>37</v>
      </c>
      <c r="D636">
        <v>2.7</v>
      </c>
      <c r="E636">
        <v>86</v>
      </c>
      <c r="F636" s="27">
        <v>0.79166666666666663</v>
      </c>
      <c r="G636">
        <v>490</v>
      </c>
      <c r="H636">
        <v>88690</v>
      </c>
      <c r="I636">
        <v>97559</v>
      </c>
      <c r="J636">
        <v>8869</v>
      </c>
      <c r="K636">
        <v>12</v>
      </c>
      <c r="L636">
        <v>2015</v>
      </c>
    </row>
    <row r="637" spans="1:12" x14ac:dyDescent="0.25">
      <c r="A637" t="s">
        <v>2617</v>
      </c>
      <c r="B637">
        <v>42111</v>
      </c>
      <c r="C637" t="s">
        <v>40</v>
      </c>
      <c r="D637">
        <v>1.8</v>
      </c>
      <c r="E637">
        <v>84</v>
      </c>
      <c r="F637" s="27">
        <v>0.79166666666666663</v>
      </c>
      <c r="G637">
        <v>115</v>
      </c>
      <c r="H637">
        <v>20815</v>
      </c>
      <c r="I637">
        <v>22896.5</v>
      </c>
      <c r="J637">
        <v>2081.5</v>
      </c>
      <c r="K637">
        <v>4</v>
      </c>
      <c r="L637">
        <v>2015</v>
      </c>
    </row>
    <row r="638" spans="1:12" x14ac:dyDescent="0.25">
      <c r="A638" t="s">
        <v>2615</v>
      </c>
      <c r="B638">
        <v>41780</v>
      </c>
      <c r="C638" t="s">
        <v>19</v>
      </c>
      <c r="D638">
        <v>2.1</v>
      </c>
      <c r="E638">
        <v>71</v>
      </c>
      <c r="F638" s="27">
        <v>0.625</v>
      </c>
      <c r="G638">
        <v>200</v>
      </c>
      <c r="H638">
        <v>36200</v>
      </c>
      <c r="I638">
        <v>39820</v>
      </c>
      <c r="J638">
        <v>3620</v>
      </c>
      <c r="K638">
        <v>5</v>
      </c>
      <c r="L638">
        <v>2014</v>
      </c>
    </row>
    <row r="639" spans="1:12" x14ac:dyDescent="0.25">
      <c r="A639" t="s">
        <v>2608</v>
      </c>
      <c r="B639">
        <v>41721</v>
      </c>
      <c r="C639" t="s">
        <v>21</v>
      </c>
      <c r="D639">
        <v>4.0999999999999996</v>
      </c>
      <c r="E639">
        <v>81</v>
      </c>
      <c r="F639" s="27">
        <v>0.875</v>
      </c>
      <c r="G639">
        <v>125</v>
      </c>
      <c r="H639">
        <v>22625</v>
      </c>
      <c r="I639">
        <v>24887.5</v>
      </c>
      <c r="J639">
        <v>2262.5</v>
      </c>
      <c r="K639">
        <v>3</v>
      </c>
      <c r="L639">
        <v>2014</v>
      </c>
    </row>
    <row r="640" spans="1:12" x14ac:dyDescent="0.25">
      <c r="A640" t="s">
        <v>2594</v>
      </c>
      <c r="B640">
        <v>42291</v>
      </c>
      <c r="C640" t="s">
        <v>47</v>
      </c>
      <c r="D640">
        <v>2.2999999999999998</v>
      </c>
      <c r="E640">
        <v>85</v>
      </c>
      <c r="F640" s="27">
        <v>0.45833333333333331</v>
      </c>
      <c r="G640">
        <v>250</v>
      </c>
      <c r="H640">
        <v>45250</v>
      </c>
      <c r="I640">
        <v>49775</v>
      </c>
      <c r="J640">
        <v>4525</v>
      </c>
      <c r="K640">
        <v>10</v>
      </c>
      <c r="L640">
        <v>2015</v>
      </c>
    </row>
    <row r="641" spans="1:12" x14ac:dyDescent="0.25">
      <c r="A641" t="s">
        <v>2593</v>
      </c>
      <c r="B641">
        <v>42356</v>
      </c>
      <c r="C641" t="s">
        <v>25</v>
      </c>
      <c r="D641">
        <v>2.7</v>
      </c>
      <c r="E641">
        <v>75</v>
      </c>
      <c r="F641" s="27">
        <v>0.70833333333333337</v>
      </c>
      <c r="G641">
        <v>200</v>
      </c>
      <c r="H641">
        <v>36200</v>
      </c>
      <c r="I641">
        <v>39820</v>
      </c>
      <c r="J641">
        <v>3620</v>
      </c>
      <c r="K641">
        <v>12</v>
      </c>
      <c r="L641">
        <v>2015</v>
      </c>
    </row>
    <row r="642" spans="1:12" x14ac:dyDescent="0.25">
      <c r="A642" t="s">
        <v>2589</v>
      </c>
      <c r="B642">
        <v>42290</v>
      </c>
      <c r="C642" t="s">
        <v>23</v>
      </c>
      <c r="D642">
        <v>2.1</v>
      </c>
      <c r="E642">
        <v>70</v>
      </c>
      <c r="F642" s="27">
        <v>0.33333333333333331</v>
      </c>
      <c r="G642">
        <v>300</v>
      </c>
      <c r="H642">
        <v>54300</v>
      </c>
      <c r="I642">
        <v>59730</v>
      </c>
      <c r="J642">
        <v>5430</v>
      </c>
      <c r="K642">
        <v>10</v>
      </c>
      <c r="L642">
        <v>2015</v>
      </c>
    </row>
    <row r="643" spans="1:12" x14ac:dyDescent="0.25">
      <c r="A643" t="s">
        <v>2587</v>
      </c>
      <c r="B643">
        <v>41961</v>
      </c>
      <c r="C643" t="s">
        <v>40</v>
      </c>
      <c r="D643">
        <v>1.5</v>
      </c>
      <c r="E643">
        <v>91</v>
      </c>
      <c r="F643" s="27">
        <v>0.875</v>
      </c>
      <c r="G643">
        <v>115</v>
      </c>
      <c r="H643">
        <v>21275</v>
      </c>
      <c r="I643">
        <v>23402.5</v>
      </c>
      <c r="J643">
        <v>2127.5</v>
      </c>
      <c r="K643">
        <v>11</v>
      </c>
      <c r="L643">
        <v>2014</v>
      </c>
    </row>
    <row r="644" spans="1:12" x14ac:dyDescent="0.25">
      <c r="A644" t="s">
        <v>2580</v>
      </c>
      <c r="B644">
        <v>42199</v>
      </c>
      <c r="C644" t="s">
        <v>13</v>
      </c>
      <c r="D644">
        <v>2.4</v>
      </c>
      <c r="E644">
        <v>78</v>
      </c>
      <c r="F644" s="27">
        <v>0.47916666666666669</v>
      </c>
      <c r="G644">
        <v>275</v>
      </c>
      <c r="H644">
        <v>49775</v>
      </c>
      <c r="I644">
        <v>54752.5</v>
      </c>
      <c r="J644">
        <v>4977.5</v>
      </c>
      <c r="K644">
        <v>7</v>
      </c>
      <c r="L644">
        <v>2015</v>
      </c>
    </row>
    <row r="645" spans="1:12" x14ac:dyDescent="0.25">
      <c r="A645" t="s">
        <v>2566</v>
      </c>
      <c r="B645">
        <v>42140</v>
      </c>
      <c r="C645" t="s">
        <v>25</v>
      </c>
      <c r="D645">
        <v>1</v>
      </c>
      <c r="E645">
        <v>65</v>
      </c>
      <c r="F645" s="27">
        <v>0.47916666666666669</v>
      </c>
      <c r="G645">
        <v>200</v>
      </c>
      <c r="H645">
        <v>36200</v>
      </c>
      <c r="I645">
        <v>39820</v>
      </c>
      <c r="J645">
        <v>3620</v>
      </c>
      <c r="K645">
        <v>5</v>
      </c>
      <c r="L645">
        <v>2015</v>
      </c>
    </row>
    <row r="646" spans="1:12" x14ac:dyDescent="0.25">
      <c r="A646" t="s">
        <v>2564</v>
      </c>
      <c r="B646">
        <v>41720</v>
      </c>
      <c r="C646" t="s">
        <v>19</v>
      </c>
      <c r="D646">
        <v>2</v>
      </c>
      <c r="E646">
        <v>82</v>
      </c>
      <c r="F646" s="27">
        <v>0.625</v>
      </c>
      <c r="G646">
        <v>200</v>
      </c>
      <c r="H646">
        <v>36200</v>
      </c>
      <c r="I646">
        <v>39820</v>
      </c>
      <c r="J646">
        <v>3620</v>
      </c>
      <c r="K646">
        <v>3</v>
      </c>
      <c r="L646">
        <v>2014</v>
      </c>
    </row>
    <row r="647" spans="1:12" x14ac:dyDescent="0.25">
      <c r="A647" t="s">
        <v>2560</v>
      </c>
      <c r="B647">
        <v>42115</v>
      </c>
      <c r="C647" t="s">
        <v>37</v>
      </c>
      <c r="D647">
        <v>0.9</v>
      </c>
      <c r="E647">
        <v>71</v>
      </c>
      <c r="F647" s="27">
        <v>0.75</v>
      </c>
      <c r="G647">
        <v>350</v>
      </c>
      <c r="H647">
        <v>63350</v>
      </c>
      <c r="I647">
        <v>69685</v>
      </c>
      <c r="J647">
        <v>6335</v>
      </c>
      <c r="K647">
        <v>4</v>
      </c>
      <c r="L647">
        <v>2015</v>
      </c>
    </row>
    <row r="648" spans="1:12" x14ac:dyDescent="0.25">
      <c r="A648" t="s">
        <v>2559</v>
      </c>
      <c r="B648">
        <v>41660</v>
      </c>
      <c r="C648" t="s">
        <v>40</v>
      </c>
      <c r="D648">
        <v>1.5</v>
      </c>
      <c r="E648">
        <v>91</v>
      </c>
      <c r="F648" s="27">
        <v>0.79166666666666663</v>
      </c>
      <c r="G648">
        <v>115</v>
      </c>
      <c r="H648">
        <v>21275</v>
      </c>
      <c r="I648">
        <v>23402.5</v>
      </c>
      <c r="J648">
        <v>2127.5</v>
      </c>
      <c r="K648">
        <v>1</v>
      </c>
      <c r="L648">
        <v>2014</v>
      </c>
    </row>
    <row r="649" spans="1:12" x14ac:dyDescent="0.25">
      <c r="A649" t="s">
        <v>2539</v>
      </c>
      <c r="B649">
        <v>42239</v>
      </c>
      <c r="C649" t="s">
        <v>40</v>
      </c>
      <c r="D649">
        <v>2</v>
      </c>
      <c r="E649">
        <v>91</v>
      </c>
      <c r="F649" s="27">
        <v>0.54166666666666663</v>
      </c>
      <c r="G649">
        <v>126.5</v>
      </c>
      <c r="H649">
        <v>23402.5</v>
      </c>
      <c r="I649">
        <v>25742.75</v>
      </c>
      <c r="J649">
        <v>2340.25</v>
      </c>
      <c r="K649">
        <v>8</v>
      </c>
      <c r="L649">
        <v>2015</v>
      </c>
    </row>
    <row r="650" spans="1:12" x14ac:dyDescent="0.25">
      <c r="A650" t="s">
        <v>2536</v>
      </c>
      <c r="B650">
        <v>41882</v>
      </c>
      <c r="C650" t="s">
        <v>47</v>
      </c>
      <c r="D650">
        <v>3</v>
      </c>
      <c r="E650">
        <v>76</v>
      </c>
      <c r="F650" s="27">
        <v>0.45833333333333331</v>
      </c>
      <c r="G650">
        <v>275</v>
      </c>
      <c r="H650">
        <v>49775</v>
      </c>
      <c r="I650">
        <v>54752.5</v>
      </c>
      <c r="J650">
        <v>4977.5</v>
      </c>
      <c r="K650">
        <v>8</v>
      </c>
      <c r="L650">
        <v>2014</v>
      </c>
    </row>
    <row r="651" spans="1:12" x14ac:dyDescent="0.25">
      <c r="A651" t="s">
        <v>2530</v>
      </c>
      <c r="B651">
        <v>41833</v>
      </c>
      <c r="C651" t="s">
        <v>70</v>
      </c>
      <c r="D651">
        <v>2.5</v>
      </c>
      <c r="E651">
        <v>64</v>
      </c>
      <c r="F651" s="27">
        <v>0.33333333333333331</v>
      </c>
      <c r="G651">
        <v>302.5</v>
      </c>
      <c r="H651">
        <v>54752.5</v>
      </c>
      <c r="I651">
        <v>60227.75</v>
      </c>
      <c r="J651">
        <v>5475.25</v>
      </c>
      <c r="K651">
        <v>7</v>
      </c>
      <c r="L651">
        <v>2014</v>
      </c>
    </row>
    <row r="652" spans="1:12" x14ac:dyDescent="0.25">
      <c r="A652" t="s">
        <v>2529</v>
      </c>
      <c r="B652">
        <v>42122</v>
      </c>
      <c r="C652" t="s">
        <v>33</v>
      </c>
      <c r="D652">
        <v>2.6</v>
      </c>
      <c r="E652">
        <v>90</v>
      </c>
      <c r="F652" s="27">
        <v>0.66666666666666663</v>
      </c>
      <c r="G652">
        <v>375</v>
      </c>
      <c r="H652">
        <v>67875</v>
      </c>
      <c r="I652">
        <v>74662.5</v>
      </c>
      <c r="J652">
        <v>6787.5</v>
      </c>
      <c r="K652">
        <v>4</v>
      </c>
      <c r="L652">
        <v>2015</v>
      </c>
    </row>
    <row r="653" spans="1:12" x14ac:dyDescent="0.25">
      <c r="A653" t="s">
        <v>2527</v>
      </c>
      <c r="B653">
        <v>42183</v>
      </c>
      <c r="C653" t="s">
        <v>19</v>
      </c>
      <c r="D653">
        <v>2.9</v>
      </c>
      <c r="E653">
        <v>77</v>
      </c>
      <c r="F653" s="27">
        <v>0.33333333333333331</v>
      </c>
      <c r="G653">
        <v>220</v>
      </c>
      <c r="H653">
        <v>39820</v>
      </c>
      <c r="I653">
        <v>43802</v>
      </c>
      <c r="J653">
        <v>3982</v>
      </c>
      <c r="K653">
        <v>6</v>
      </c>
      <c r="L653">
        <v>2015</v>
      </c>
    </row>
    <row r="654" spans="1:12" x14ac:dyDescent="0.25">
      <c r="A654" t="s">
        <v>2521</v>
      </c>
      <c r="B654">
        <v>42045</v>
      </c>
      <c r="C654" t="s">
        <v>86</v>
      </c>
      <c r="D654">
        <v>1.4</v>
      </c>
      <c r="E654">
        <v>82</v>
      </c>
      <c r="F654" s="27">
        <v>0.77083333333333337</v>
      </c>
      <c r="G654">
        <v>115</v>
      </c>
      <c r="H654">
        <v>20815</v>
      </c>
      <c r="I654">
        <v>22896.5</v>
      </c>
      <c r="J654">
        <v>2081.5</v>
      </c>
      <c r="K654">
        <v>2</v>
      </c>
      <c r="L654">
        <v>2015</v>
      </c>
    </row>
    <row r="655" spans="1:12" x14ac:dyDescent="0.25">
      <c r="A655" t="s">
        <v>2515</v>
      </c>
      <c r="B655">
        <v>41849</v>
      </c>
      <c r="C655" t="s">
        <v>40</v>
      </c>
      <c r="D655">
        <v>1.7</v>
      </c>
      <c r="E655">
        <v>67</v>
      </c>
      <c r="F655" s="27">
        <v>0.77083333333333337</v>
      </c>
      <c r="G655">
        <v>126.5</v>
      </c>
      <c r="H655">
        <v>22896.5</v>
      </c>
      <c r="I655">
        <v>25186.15</v>
      </c>
      <c r="J655">
        <v>2289.65</v>
      </c>
      <c r="K655">
        <v>7</v>
      </c>
      <c r="L655">
        <v>2014</v>
      </c>
    </row>
    <row r="656" spans="1:12" x14ac:dyDescent="0.25">
      <c r="A656" t="s">
        <v>2491</v>
      </c>
      <c r="B656">
        <v>41857</v>
      </c>
      <c r="C656" t="s">
        <v>13</v>
      </c>
      <c r="D656">
        <v>0.9</v>
      </c>
      <c r="E656">
        <v>67</v>
      </c>
      <c r="F656" s="27">
        <v>0.29166666666666669</v>
      </c>
      <c r="G656">
        <v>275</v>
      </c>
      <c r="H656">
        <v>49775</v>
      </c>
      <c r="I656">
        <v>54752.5</v>
      </c>
      <c r="J656">
        <v>4977.5</v>
      </c>
      <c r="K656">
        <v>8</v>
      </c>
      <c r="L656">
        <v>2014</v>
      </c>
    </row>
    <row r="657" spans="1:12" x14ac:dyDescent="0.25">
      <c r="A657" t="s">
        <v>2466</v>
      </c>
      <c r="B657">
        <v>42058</v>
      </c>
      <c r="C657" t="s">
        <v>80</v>
      </c>
      <c r="D657">
        <v>1.8</v>
      </c>
      <c r="E657">
        <v>82</v>
      </c>
      <c r="F657" s="27">
        <v>0.33333333333333331</v>
      </c>
      <c r="G657">
        <v>300</v>
      </c>
      <c r="H657">
        <v>54300</v>
      </c>
      <c r="I657">
        <v>59730</v>
      </c>
      <c r="J657">
        <v>5430</v>
      </c>
      <c r="K657">
        <v>2</v>
      </c>
      <c r="L657">
        <v>2015</v>
      </c>
    </row>
    <row r="658" spans="1:12" x14ac:dyDescent="0.25">
      <c r="A658" t="s">
        <v>2461</v>
      </c>
      <c r="B658">
        <v>42172</v>
      </c>
      <c r="C658" t="s">
        <v>13</v>
      </c>
      <c r="D658">
        <v>2.2000000000000002</v>
      </c>
      <c r="E658">
        <v>85</v>
      </c>
      <c r="F658" s="27">
        <v>0.33333333333333331</v>
      </c>
      <c r="G658">
        <v>275</v>
      </c>
      <c r="H658">
        <v>49775</v>
      </c>
      <c r="I658">
        <v>54752.5</v>
      </c>
      <c r="J658">
        <v>4977.5</v>
      </c>
      <c r="K658">
        <v>6</v>
      </c>
      <c r="L658">
        <v>2015</v>
      </c>
    </row>
    <row r="659" spans="1:12" x14ac:dyDescent="0.25">
      <c r="A659" t="s">
        <v>2455</v>
      </c>
      <c r="B659">
        <v>41815</v>
      </c>
      <c r="C659" t="s">
        <v>40</v>
      </c>
      <c r="D659">
        <v>1.4</v>
      </c>
      <c r="E659">
        <v>75</v>
      </c>
      <c r="F659" s="27">
        <v>0.60416666666666663</v>
      </c>
      <c r="G659">
        <v>126.5</v>
      </c>
      <c r="H659">
        <v>22896.5</v>
      </c>
      <c r="I659">
        <v>25186.15</v>
      </c>
      <c r="J659">
        <v>2289.65</v>
      </c>
      <c r="K659">
        <v>6</v>
      </c>
      <c r="L659">
        <v>2014</v>
      </c>
    </row>
    <row r="660" spans="1:12" x14ac:dyDescent="0.25">
      <c r="A660" t="s">
        <v>2453</v>
      </c>
      <c r="B660">
        <v>41856</v>
      </c>
      <c r="C660" t="s">
        <v>11</v>
      </c>
      <c r="D660">
        <v>1.8</v>
      </c>
      <c r="E660">
        <v>72</v>
      </c>
      <c r="F660" s="27">
        <v>0.83333333333333337</v>
      </c>
      <c r="G660">
        <v>330</v>
      </c>
      <c r="H660">
        <v>59730</v>
      </c>
      <c r="I660">
        <v>65703</v>
      </c>
      <c r="J660">
        <v>5973</v>
      </c>
      <c r="K660">
        <v>8</v>
      </c>
      <c r="L660">
        <v>2014</v>
      </c>
    </row>
    <row r="661" spans="1:12" x14ac:dyDescent="0.25">
      <c r="A661" t="s">
        <v>2436</v>
      </c>
      <c r="B661">
        <v>42230</v>
      </c>
      <c r="C661" t="s">
        <v>37</v>
      </c>
      <c r="D661">
        <v>2.8</v>
      </c>
      <c r="E661">
        <v>90</v>
      </c>
      <c r="F661" s="27">
        <v>0.79166666666666663</v>
      </c>
      <c r="G661">
        <v>385</v>
      </c>
      <c r="H661">
        <v>69685</v>
      </c>
      <c r="I661">
        <v>76653.5</v>
      </c>
      <c r="J661">
        <v>6968.5</v>
      </c>
      <c r="K661">
        <v>8</v>
      </c>
      <c r="L661">
        <v>2015</v>
      </c>
    </row>
    <row r="662" spans="1:12" x14ac:dyDescent="0.25">
      <c r="A662" t="s">
        <v>2435</v>
      </c>
      <c r="B662">
        <v>41959</v>
      </c>
      <c r="C662" t="s">
        <v>13</v>
      </c>
      <c r="D662">
        <v>2.6</v>
      </c>
      <c r="E662">
        <v>77</v>
      </c>
      <c r="F662" s="27">
        <v>0.72916666666666663</v>
      </c>
      <c r="G662">
        <v>250</v>
      </c>
      <c r="H662">
        <v>45250</v>
      </c>
      <c r="I662">
        <v>49775</v>
      </c>
      <c r="J662">
        <v>4525</v>
      </c>
      <c r="K662">
        <v>11</v>
      </c>
      <c r="L662">
        <v>2014</v>
      </c>
    </row>
    <row r="663" spans="1:12" x14ac:dyDescent="0.25">
      <c r="A663" t="s">
        <v>2434</v>
      </c>
      <c r="B663">
        <v>41854</v>
      </c>
      <c r="C663" t="s">
        <v>27</v>
      </c>
      <c r="D663">
        <v>9.6</v>
      </c>
      <c r="E663">
        <v>73</v>
      </c>
      <c r="F663" s="27">
        <v>0.85416666666666663</v>
      </c>
      <c r="G663">
        <v>220</v>
      </c>
      <c r="H663">
        <v>39820</v>
      </c>
      <c r="I663">
        <v>43802</v>
      </c>
      <c r="J663">
        <v>3982</v>
      </c>
      <c r="K663">
        <v>8</v>
      </c>
      <c r="L663">
        <v>2014</v>
      </c>
    </row>
    <row r="664" spans="1:12" x14ac:dyDescent="0.25">
      <c r="A664" t="s">
        <v>2432</v>
      </c>
      <c r="B664">
        <v>42214</v>
      </c>
      <c r="C664" t="s">
        <v>27</v>
      </c>
      <c r="D664">
        <v>10</v>
      </c>
      <c r="E664">
        <v>91</v>
      </c>
      <c r="F664" s="27">
        <v>0.33333333333333331</v>
      </c>
      <c r="G664">
        <v>220</v>
      </c>
      <c r="H664">
        <v>40700</v>
      </c>
      <c r="I664">
        <v>44770</v>
      </c>
      <c r="J664">
        <v>4070</v>
      </c>
      <c r="K664">
        <v>7</v>
      </c>
      <c r="L664">
        <v>2015</v>
      </c>
    </row>
    <row r="665" spans="1:12" x14ac:dyDescent="0.25">
      <c r="A665" t="s">
        <v>2429</v>
      </c>
      <c r="B665">
        <v>42228</v>
      </c>
      <c r="C665" t="s">
        <v>27</v>
      </c>
      <c r="D665">
        <v>10.9</v>
      </c>
      <c r="E665">
        <v>67</v>
      </c>
      <c r="F665" s="27">
        <v>0.6875</v>
      </c>
      <c r="G665">
        <v>220</v>
      </c>
      <c r="H665">
        <v>39820</v>
      </c>
      <c r="I665">
        <v>43802</v>
      </c>
      <c r="J665">
        <v>3982</v>
      </c>
      <c r="K665">
        <v>8</v>
      </c>
      <c r="L665">
        <v>2015</v>
      </c>
    </row>
    <row r="666" spans="1:12" x14ac:dyDescent="0.25">
      <c r="A666" t="s">
        <v>2424</v>
      </c>
      <c r="B666">
        <v>41930</v>
      </c>
      <c r="C666" t="s">
        <v>86</v>
      </c>
      <c r="D666">
        <v>2.2999999999999998</v>
      </c>
      <c r="E666">
        <v>91</v>
      </c>
      <c r="F666" s="27">
        <v>0.47916666666666669</v>
      </c>
      <c r="G666">
        <v>115</v>
      </c>
      <c r="H666">
        <v>21275</v>
      </c>
      <c r="I666">
        <v>23402.5</v>
      </c>
      <c r="J666">
        <v>2127.5</v>
      </c>
      <c r="K666">
        <v>10</v>
      </c>
      <c r="L666">
        <v>2014</v>
      </c>
    </row>
    <row r="667" spans="1:12" x14ac:dyDescent="0.25">
      <c r="A667" t="s">
        <v>2411</v>
      </c>
      <c r="B667">
        <v>41908</v>
      </c>
      <c r="C667" t="s">
        <v>23</v>
      </c>
      <c r="D667">
        <v>1.8</v>
      </c>
      <c r="E667">
        <v>83</v>
      </c>
      <c r="F667" s="27">
        <v>0.8125</v>
      </c>
      <c r="G667">
        <v>300</v>
      </c>
      <c r="H667">
        <v>54300</v>
      </c>
      <c r="I667">
        <v>59730</v>
      </c>
      <c r="J667">
        <v>5430</v>
      </c>
      <c r="K667">
        <v>9</v>
      </c>
      <c r="L667">
        <v>2014</v>
      </c>
    </row>
    <row r="668" spans="1:12" x14ac:dyDescent="0.25">
      <c r="A668" t="s">
        <v>2404</v>
      </c>
      <c r="B668">
        <v>41816</v>
      </c>
      <c r="C668" t="s">
        <v>13</v>
      </c>
      <c r="D668">
        <v>2.6</v>
      </c>
      <c r="E668">
        <v>76</v>
      </c>
      <c r="F668" s="27">
        <v>0.875</v>
      </c>
      <c r="G668">
        <v>275</v>
      </c>
      <c r="H668">
        <v>49775</v>
      </c>
      <c r="I668">
        <v>54752.5</v>
      </c>
      <c r="J668">
        <v>4977.5</v>
      </c>
      <c r="K668">
        <v>6</v>
      </c>
      <c r="L668">
        <v>2014</v>
      </c>
    </row>
    <row r="669" spans="1:12" x14ac:dyDescent="0.25">
      <c r="A669" t="s">
        <v>2402</v>
      </c>
      <c r="B669">
        <v>41894</v>
      </c>
      <c r="C669" t="s">
        <v>50</v>
      </c>
      <c r="D669">
        <v>1</v>
      </c>
      <c r="E669">
        <v>84</v>
      </c>
      <c r="F669" s="27">
        <v>0.29166666666666669</v>
      </c>
      <c r="G669">
        <v>275</v>
      </c>
      <c r="H669">
        <v>49775</v>
      </c>
      <c r="I669">
        <v>54752.5</v>
      </c>
      <c r="J669">
        <v>4977.5</v>
      </c>
      <c r="K669">
        <v>9</v>
      </c>
      <c r="L669">
        <v>2014</v>
      </c>
    </row>
    <row r="670" spans="1:12" x14ac:dyDescent="0.25">
      <c r="A670" t="s">
        <v>2398</v>
      </c>
      <c r="B670">
        <v>42078</v>
      </c>
      <c r="C670" t="s">
        <v>33</v>
      </c>
      <c r="D670">
        <v>2.2999999999999998</v>
      </c>
      <c r="E670">
        <v>74</v>
      </c>
      <c r="F670" s="27">
        <v>0.8125</v>
      </c>
      <c r="G670">
        <v>375</v>
      </c>
      <c r="H670">
        <v>67875</v>
      </c>
      <c r="I670">
        <v>74662.5</v>
      </c>
      <c r="J670">
        <v>6787.5</v>
      </c>
      <c r="K670">
        <v>3</v>
      </c>
      <c r="L670">
        <v>2015</v>
      </c>
    </row>
    <row r="671" spans="1:12" x14ac:dyDescent="0.25">
      <c r="A671" t="s">
        <v>2397</v>
      </c>
      <c r="B671">
        <v>41767</v>
      </c>
      <c r="C671" t="s">
        <v>21</v>
      </c>
      <c r="D671">
        <v>1.6</v>
      </c>
      <c r="E671">
        <v>66</v>
      </c>
      <c r="F671" s="27">
        <v>0.83333333333333337</v>
      </c>
      <c r="G671">
        <v>125</v>
      </c>
      <c r="H671">
        <v>22625</v>
      </c>
      <c r="I671">
        <v>24887.5</v>
      </c>
      <c r="J671">
        <v>2262.5</v>
      </c>
      <c r="K671">
        <v>5</v>
      </c>
      <c r="L671">
        <v>2014</v>
      </c>
    </row>
    <row r="672" spans="1:12" x14ac:dyDescent="0.25">
      <c r="A672" t="s">
        <v>2386</v>
      </c>
      <c r="B672">
        <v>41945</v>
      </c>
      <c r="C672" t="s">
        <v>25</v>
      </c>
      <c r="D672">
        <v>1.3</v>
      </c>
      <c r="E672">
        <v>81</v>
      </c>
      <c r="F672" s="27">
        <v>0.58333333333333337</v>
      </c>
      <c r="G672">
        <v>200</v>
      </c>
      <c r="H672">
        <v>36200</v>
      </c>
      <c r="I672">
        <v>39820</v>
      </c>
      <c r="J672">
        <v>3620</v>
      </c>
      <c r="K672">
        <v>11</v>
      </c>
      <c r="L672">
        <v>2014</v>
      </c>
    </row>
    <row r="673" spans="1:12" x14ac:dyDescent="0.25">
      <c r="A673" t="s">
        <v>2377</v>
      </c>
      <c r="B673">
        <v>41811</v>
      </c>
      <c r="C673" t="s">
        <v>15</v>
      </c>
      <c r="D673">
        <v>1.4</v>
      </c>
      <c r="E673">
        <v>88</v>
      </c>
      <c r="F673" s="27">
        <v>0.33333333333333331</v>
      </c>
      <c r="G673">
        <v>247.5</v>
      </c>
      <c r="H673">
        <v>44797.5</v>
      </c>
      <c r="I673">
        <v>49277.25</v>
      </c>
      <c r="J673">
        <v>4479.75</v>
      </c>
      <c r="K673">
        <v>6</v>
      </c>
      <c r="L673">
        <v>2014</v>
      </c>
    </row>
    <row r="674" spans="1:12" x14ac:dyDescent="0.25">
      <c r="A674" t="s">
        <v>2373</v>
      </c>
      <c r="B674">
        <v>41905</v>
      </c>
      <c r="C674" t="s">
        <v>15</v>
      </c>
      <c r="D674">
        <v>1.1000000000000001</v>
      </c>
      <c r="E674">
        <v>90</v>
      </c>
      <c r="F674" s="27">
        <v>0.79166666666666663</v>
      </c>
      <c r="G674">
        <v>225</v>
      </c>
      <c r="H674">
        <v>40725</v>
      </c>
      <c r="I674">
        <v>44797.5</v>
      </c>
      <c r="J674">
        <v>4072.5</v>
      </c>
      <c r="K674">
        <v>9</v>
      </c>
      <c r="L674">
        <v>2014</v>
      </c>
    </row>
    <row r="675" spans="1:12" x14ac:dyDescent="0.25">
      <c r="A675" t="s">
        <v>2368</v>
      </c>
      <c r="B675">
        <v>41912</v>
      </c>
      <c r="C675" t="s">
        <v>13</v>
      </c>
      <c r="D675">
        <v>2.7</v>
      </c>
      <c r="E675">
        <v>64</v>
      </c>
      <c r="F675" s="27">
        <v>0.60416666666666663</v>
      </c>
      <c r="G675">
        <v>250</v>
      </c>
      <c r="H675">
        <v>45250</v>
      </c>
      <c r="I675">
        <v>49775</v>
      </c>
      <c r="J675">
        <v>4525</v>
      </c>
      <c r="K675">
        <v>9</v>
      </c>
      <c r="L675">
        <v>2014</v>
      </c>
    </row>
    <row r="676" spans="1:12" x14ac:dyDescent="0.25">
      <c r="A676" t="s">
        <v>2353</v>
      </c>
      <c r="B676">
        <v>42360</v>
      </c>
      <c r="C676" t="s">
        <v>27</v>
      </c>
      <c r="D676">
        <v>16.399999999999999</v>
      </c>
      <c r="E676">
        <v>74</v>
      </c>
      <c r="F676" s="27">
        <v>0.79166666666666663</v>
      </c>
      <c r="G676">
        <v>280</v>
      </c>
      <c r="H676">
        <v>50680</v>
      </c>
      <c r="I676">
        <v>55748</v>
      </c>
      <c r="J676">
        <v>5068</v>
      </c>
      <c r="K676">
        <v>12</v>
      </c>
      <c r="L676">
        <v>2015</v>
      </c>
    </row>
    <row r="677" spans="1:12" x14ac:dyDescent="0.25">
      <c r="A677" t="s">
        <v>2352</v>
      </c>
      <c r="B677">
        <v>41875</v>
      </c>
      <c r="C677" t="s">
        <v>13</v>
      </c>
      <c r="D677">
        <v>1</v>
      </c>
      <c r="E677">
        <v>67</v>
      </c>
      <c r="F677" s="27">
        <v>0.58333333333333337</v>
      </c>
      <c r="G677">
        <v>275</v>
      </c>
      <c r="H677">
        <v>49775</v>
      </c>
      <c r="I677">
        <v>54752.5</v>
      </c>
      <c r="J677">
        <v>4977.5</v>
      </c>
      <c r="K677">
        <v>8</v>
      </c>
      <c r="L677">
        <v>2014</v>
      </c>
    </row>
    <row r="678" spans="1:12" x14ac:dyDescent="0.25">
      <c r="A678" t="s">
        <v>2349</v>
      </c>
      <c r="B678">
        <v>41998</v>
      </c>
      <c r="C678" t="s">
        <v>40</v>
      </c>
      <c r="D678">
        <v>5.2</v>
      </c>
      <c r="E678">
        <v>68</v>
      </c>
      <c r="F678" s="27">
        <v>0.79166666666666663</v>
      </c>
      <c r="G678">
        <v>161</v>
      </c>
      <c r="H678">
        <v>29141</v>
      </c>
      <c r="I678">
        <v>32055.1</v>
      </c>
      <c r="J678">
        <v>2914.1</v>
      </c>
      <c r="K678">
        <v>12</v>
      </c>
      <c r="L678">
        <v>2014</v>
      </c>
    </row>
    <row r="679" spans="1:12" x14ac:dyDescent="0.25">
      <c r="A679" t="s">
        <v>2336</v>
      </c>
      <c r="B679">
        <v>42336</v>
      </c>
      <c r="C679" t="s">
        <v>19</v>
      </c>
      <c r="D679">
        <v>5.2</v>
      </c>
      <c r="E679">
        <v>75</v>
      </c>
      <c r="F679" s="27">
        <v>0.75</v>
      </c>
      <c r="G679">
        <v>300</v>
      </c>
      <c r="H679">
        <v>54300</v>
      </c>
      <c r="I679">
        <v>59730</v>
      </c>
      <c r="J679">
        <v>5430</v>
      </c>
      <c r="K679">
        <v>11</v>
      </c>
      <c r="L679">
        <v>2015</v>
      </c>
    </row>
    <row r="680" spans="1:12" x14ac:dyDescent="0.25">
      <c r="A680" t="s">
        <v>2319</v>
      </c>
      <c r="B680">
        <v>41830</v>
      </c>
      <c r="C680" t="s">
        <v>40</v>
      </c>
      <c r="D680">
        <v>2.4</v>
      </c>
      <c r="E680">
        <v>86</v>
      </c>
      <c r="F680" s="27">
        <v>0.45833333333333331</v>
      </c>
      <c r="G680">
        <v>126.5</v>
      </c>
      <c r="H680">
        <v>22896.5</v>
      </c>
      <c r="I680">
        <v>25186.15</v>
      </c>
      <c r="J680">
        <v>2289.65</v>
      </c>
      <c r="K680">
        <v>7</v>
      </c>
      <c r="L680">
        <v>2014</v>
      </c>
    </row>
    <row r="681" spans="1:12" x14ac:dyDescent="0.25">
      <c r="A681" t="s">
        <v>2317</v>
      </c>
      <c r="B681">
        <v>42260</v>
      </c>
      <c r="C681" t="s">
        <v>86</v>
      </c>
      <c r="D681">
        <v>2.8</v>
      </c>
      <c r="E681">
        <v>66</v>
      </c>
      <c r="F681" s="27">
        <v>0.75</v>
      </c>
      <c r="G681">
        <v>115</v>
      </c>
      <c r="H681">
        <v>20815</v>
      </c>
      <c r="I681">
        <v>22896.5</v>
      </c>
      <c r="J681">
        <v>2081.5</v>
      </c>
      <c r="K681">
        <v>9</v>
      </c>
      <c r="L681">
        <v>2015</v>
      </c>
    </row>
    <row r="682" spans="1:12" x14ac:dyDescent="0.25">
      <c r="A682" t="s">
        <v>2311</v>
      </c>
      <c r="B682">
        <v>41909</v>
      </c>
      <c r="C682" t="s">
        <v>17</v>
      </c>
      <c r="D682">
        <v>1.1000000000000001</v>
      </c>
      <c r="E682">
        <v>88</v>
      </c>
      <c r="F682" s="27">
        <v>0.83333333333333337</v>
      </c>
      <c r="G682">
        <v>350</v>
      </c>
      <c r="H682">
        <v>63350</v>
      </c>
      <c r="I682">
        <v>69685</v>
      </c>
      <c r="J682">
        <v>6335</v>
      </c>
      <c r="K682">
        <v>9</v>
      </c>
      <c r="L682">
        <v>2014</v>
      </c>
    </row>
    <row r="683" spans="1:12" x14ac:dyDescent="0.25">
      <c r="A683" t="s">
        <v>2310</v>
      </c>
      <c r="B683">
        <v>42081</v>
      </c>
      <c r="C683" t="s">
        <v>47</v>
      </c>
      <c r="D683">
        <v>1.9</v>
      </c>
      <c r="E683">
        <v>87</v>
      </c>
      <c r="F683" s="27">
        <v>0.72916666666666663</v>
      </c>
      <c r="G683">
        <v>250</v>
      </c>
      <c r="H683">
        <v>45250</v>
      </c>
      <c r="I683">
        <v>49775</v>
      </c>
      <c r="J683">
        <v>4525</v>
      </c>
      <c r="K683">
        <v>3</v>
      </c>
      <c r="L683">
        <v>2015</v>
      </c>
    </row>
    <row r="684" spans="1:12" x14ac:dyDescent="0.25">
      <c r="A684" t="s">
        <v>2298</v>
      </c>
      <c r="B684">
        <v>42274</v>
      </c>
      <c r="C684" t="s">
        <v>27</v>
      </c>
      <c r="D684">
        <v>9.5</v>
      </c>
      <c r="E684">
        <v>64</v>
      </c>
      <c r="F684" s="27">
        <v>0.58333333333333337</v>
      </c>
      <c r="G684">
        <v>200</v>
      </c>
      <c r="H684">
        <v>36200</v>
      </c>
      <c r="I684">
        <v>39820</v>
      </c>
      <c r="J684">
        <v>3620</v>
      </c>
      <c r="K684">
        <v>9</v>
      </c>
      <c r="L684">
        <v>2015</v>
      </c>
    </row>
    <row r="685" spans="1:12" x14ac:dyDescent="0.25">
      <c r="A685" t="s">
        <v>2290</v>
      </c>
      <c r="B685">
        <v>41987</v>
      </c>
      <c r="C685" t="s">
        <v>27</v>
      </c>
      <c r="D685">
        <v>10.6</v>
      </c>
      <c r="E685">
        <v>73</v>
      </c>
      <c r="F685" s="27">
        <v>0.60416666666666663</v>
      </c>
      <c r="G685">
        <v>200</v>
      </c>
      <c r="H685">
        <v>36200</v>
      </c>
      <c r="I685">
        <v>39820</v>
      </c>
      <c r="J685">
        <v>3620</v>
      </c>
      <c r="K685">
        <v>12</v>
      </c>
      <c r="L685">
        <v>2014</v>
      </c>
    </row>
    <row r="686" spans="1:12" x14ac:dyDescent="0.25">
      <c r="A686" t="s">
        <v>2275</v>
      </c>
      <c r="B686">
        <v>41724</v>
      </c>
      <c r="C686" t="s">
        <v>17</v>
      </c>
      <c r="D686">
        <v>4</v>
      </c>
      <c r="E686">
        <v>69</v>
      </c>
      <c r="F686" s="27">
        <v>0.5625</v>
      </c>
      <c r="G686">
        <v>350</v>
      </c>
      <c r="H686">
        <v>63350</v>
      </c>
      <c r="I686">
        <v>69685</v>
      </c>
      <c r="J686">
        <v>6335</v>
      </c>
      <c r="K686">
        <v>3</v>
      </c>
      <c r="L686">
        <v>2014</v>
      </c>
    </row>
    <row r="687" spans="1:12" x14ac:dyDescent="0.25">
      <c r="A687" t="s">
        <v>2272</v>
      </c>
      <c r="B687">
        <v>42049</v>
      </c>
      <c r="C687" t="s">
        <v>47</v>
      </c>
      <c r="D687">
        <v>1.6</v>
      </c>
      <c r="E687">
        <v>71</v>
      </c>
      <c r="F687" s="27">
        <v>0.83333333333333337</v>
      </c>
      <c r="G687">
        <v>250</v>
      </c>
      <c r="H687">
        <v>45250</v>
      </c>
      <c r="I687">
        <v>49775</v>
      </c>
      <c r="J687">
        <v>4525</v>
      </c>
      <c r="K687">
        <v>2</v>
      </c>
      <c r="L687">
        <v>2015</v>
      </c>
    </row>
    <row r="688" spans="1:12" x14ac:dyDescent="0.25">
      <c r="A688" t="s">
        <v>2268</v>
      </c>
      <c r="B688">
        <v>42289</v>
      </c>
      <c r="C688" t="s">
        <v>40</v>
      </c>
      <c r="D688">
        <v>2.8</v>
      </c>
      <c r="E688">
        <v>70</v>
      </c>
      <c r="F688" s="27">
        <v>0.58333333333333337</v>
      </c>
      <c r="G688">
        <v>115</v>
      </c>
      <c r="H688">
        <v>20815</v>
      </c>
      <c r="I688">
        <v>22896.5</v>
      </c>
      <c r="J688">
        <v>2081.5</v>
      </c>
      <c r="K688">
        <v>10</v>
      </c>
      <c r="L688">
        <v>2015</v>
      </c>
    </row>
    <row r="689" spans="1:12" x14ac:dyDescent="0.25">
      <c r="A689" t="s">
        <v>2266</v>
      </c>
      <c r="B689">
        <v>41678</v>
      </c>
      <c r="C689" t="s">
        <v>23</v>
      </c>
      <c r="D689">
        <v>2.8</v>
      </c>
      <c r="E689">
        <v>76</v>
      </c>
      <c r="F689" s="27">
        <v>0.77083333333333337</v>
      </c>
      <c r="G689">
        <v>300</v>
      </c>
      <c r="H689">
        <v>54300</v>
      </c>
      <c r="I689">
        <v>59730</v>
      </c>
      <c r="J689">
        <v>5430</v>
      </c>
      <c r="K689">
        <v>2</v>
      </c>
      <c r="L689">
        <v>2014</v>
      </c>
    </row>
    <row r="690" spans="1:12" x14ac:dyDescent="0.25">
      <c r="A690" t="s">
        <v>2256</v>
      </c>
      <c r="B690">
        <v>41843</v>
      </c>
      <c r="C690" t="s">
        <v>40</v>
      </c>
      <c r="D690">
        <v>2.1</v>
      </c>
      <c r="E690">
        <v>86</v>
      </c>
      <c r="F690" s="27">
        <v>0.70833333333333337</v>
      </c>
      <c r="G690">
        <v>126.5</v>
      </c>
      <c r="H690">
        <v>22896.5</v>
      </c>
      <c r="I690">
        <v>25186.15</v>
      </c>
      <c r="J690">
        <v>2289.65</v>
      </c>
      <c r="K690">
        <v>7</v>
      </c>
      <c r="L690">
        <v>2014</v>
      </c>
    </row>
    <row r="691" spans="1:12" x14ac:dyDescent="0.25">
      <c r="A691" t="s">
        <v>2254</v>
      </c>
      <c r="B691">
        <v>42318</v>
      </c>
      <c r="C691" t="s">
        <v>80</v>
      </c>
      <c r="D691">
        <v>1.3</v>
      </c>
      <c r="E691">
        <v>89</v>
      </c>
      <c r="F691" s="27">
        <v>0.33333333333333331</v>
      </c>
      <c r="G691">
        <v>300</v>
      </c>
      <c r="H691">
        <v>54300</v>
      </c>
      <c r="I691">
        <v>59730</v>
      </c>
      <c r="J691">
        <v>5430</v>
      </c>
      <c r="K691">
        <v>11</v>
      </c>
      <c r="L691">
        <v>2015</v>
      </c>
    </row>
    <row r="692" spans="1:12" x14ac:dyDescent="0.25">
      <c r="A692" t="s">
        <v>2245</v>
      </c>
      <c r="B692">
        <v>42060</v>
      </c>
      <c r="C692" t="s">
        <v>80</v>
      </c>
      <c r="D692">
        <v>2.4</v>
      </c>
      <c r="E692">
        <v>84</v>
      </c>
      <c r="F692" s="27">
        <v>0.375</v>
      </c>
      <c r="G692">
        <v>300</v>
      </c>
      <c r="H692">
        <v>54300</v>
      </c>
      <c r="I692">
        <v>59730</v>
      </c>
      <c r="J692">
        <v>5430</v>
      </c>
      <c r="K692">
        <v>2</v>
      </c>
      <c r="L692">
        <v>2015</v>
      </c>
    </row>
    <row r="693" spans="1:12" x14ac:dyDescent="0.25">
      <c r="A693" t="s">
        <v>2241</v>
      </c>
      <c r="B693">
        <v>41707</v>
      </c>
      <c r="C693" t="s">
        <v>33</v>
      </c>
      <c r="D693">
        <v>0.9</v>
      </c>
      <c r="E693">
        <v>68</v>
      </c>
      <c r="F693" s="27">
        <v>0.83333333333333337</v>
      </c>
      <c r="G693">
        <v>375</v>
      </c>
      <c r="H693">
        <v>67875</v>
      </c>
      <c r="I693">
        <v>74662.5</v>
      </c>
      <c r="J693">
        <v>6787.5</v>
      </c>
      <c r="K693">
        <v>3</v>
      </c>
      <c r="L693">
        <v>2014</v>
      </c>
    </row>
    <row r="694" spans="1:12" x14ac:dyDescent="0.25">
      <c r="A694" t="s">
        <v>2220</v>
      </c>
      <c r="B694">
        <v>41853</v>
      </c>
      <c r="C694" t="s">
        <v>25</v>
      </c>
      <c r="D694">
        <v>2.6</v>
      </c>
      <c r="E694">
        <v>81</v>
      </c>
      <c r="F694" s="27">
        <v>0.8125</v>
      </c>
      <c r="G694">
        <v>220</v>
      </c>
      <c r="H694">
        <v>39820</v>
      </c>
      <c r="I694">
        <v>43802</v>
      </c>
      <c r="J694">
        <v>3982</v>
      </c>
      <c r="K694">
        <v>8</v>
      </c>
      <c r="L694">
        <v>2014</v>
      </c>
    </row>
    <row r="695" spans="1:12" x14ac:dyDescent="0.25">
      <c r="A695" t="s">
        <v>2216</v>
      </c>
      <c r="B695">
        <v>41995</v>
      </c>
      <c r="C695" t="s">
        <v>50</v>
      </c>
      <c r="D695">
        <v>5.0999999999999996</v>
      </c>
      <c r="E695">
        <v>78</v>
      </c>
      <c r="F695" s="27">
        <v>0.72916666666666663</v>
      </c>
      <c r="G695">
        <v>385</v>
      </c>
      <c r="H695">
        <v>69685</v>
      </c>
      <c r="I695">
        <v>76653.5</v>
      </c>
      <c r="J695">
        <v>6968.5</v>
      </c>
      <c r="K695">
        <v>12</v>
      </c>
      <c r="L695">
        <v>2014</v>
      </c>
    </row>
    <row r="696" spans="1:12" x14ac:dyDescent="0.25">
      <c r="A696" t="s">
        <v>2210</v>
      </c>
      <c r="B696">
        <v>41854</v>
      </c>
      <c r="C696" t="s">
        <v>98</v>
      </c>
      <c r="D696">
        <v>2.2999999999999998</v>
      </c>
      <c r="E696">
        <v>82</v>
      </c>
      <c r="F696" s="27">
        <v>0.70833333333333337</v>
      </c>
      <c r="G696">
        <v>302.5</v>
      </c>
      <c r="H696">
        <v>54752.5</v>
      </c>
      <c r="I696">
        <v>60227.75</v>
      </c>
      <c r="J696">
        <v>5475.25</v>
      </c>
      <c r="K696">
        <v>8</v>
      </c>
      <c r="L696">
        <v>2014</v>
      </c>
    </row>
    <row r="697" spans="1:12" x14ac:dyDescent="0.25">
      <c r="A697" t="s">
        <v>2197</v>
      </c>
      <c r="B697">
        <v>42075</v>
      </c>
      <c r="C697" t="s">
        <v>25</v>
      </c>
      <c r="D697">
        <v>2.1</v>
      </c>
      <c r="E697">
        <v>72</v>
      </c>
      <c r="F697" s="27">
        <v>0.875</v>
      </c>
      <c r="G697">
        <v>200</v>
      </c>
      <c r="H697">
        <v>36200</v>
      </c>
      <c r="I697">
        <v>39820</v>
      </c>
      <c r="J697">
        <v>3620</v>
      </c>
      <c r="K697">
        <v>3</v>
      </c>
      <c r="L697">
        <v>2015</v>
      </c>
    </row>
    <row r="698" spans="1:12" x14ac:dyDescent="0.25">
      <c r="A698" t="s">
        <v>2193</v>
      </c>
      <c r="B698">
        <v>41785</v>
      </c>
      <c r="C698" t="s">
        <v>11</v>
      </c>
      <c r="D698">
        <v>2.5</v>
      </c>
      <c r="E698">
        <v>73</v>
      </c>
      <c r="F698" s="27">
        <v>0.70833333333333337</v>
      </c>
      <c r="G698">
        <v>300</v>
      </c>
      <c r="H698">
        <v>54300</v>
      </c>
      <c r="I698">
        <v>59730</v>
      </c>
      <c r="J698">
        <v>5430</v>
      </c>
      <c r="K698">
        <v>5</v>
      </c>
      <c r="L698">
        <v>2014</v>
      </c>
    </row>
    <row r="699" spans="1:12" x14ac:dyDescent="0.25">
      <c r="A699" t="s">
        <v>2191</v>
      </c>
      <c r="B699">
        <v>41933</v>
      </c>
      <c r="C699" t="s">
        <v>17</v>
      </c>
      <c r="D699">
        <v>2.2999999999999998</v>
      </c>
      <c r="E699">
        <v>86</v>
      </c>
      <c r="F699" s="27">
        <v>0.29166666666666669</v>
      </c>
      <c r="G699">
        <v>350</v>
      </c>
      <c r="H699">
        <v>63350</v>
      </c>
      <c r="I699">
        <v>69685</v>
      </c>
      <c r="J699">
        <v>6335</v>
      </c>
      <c r="K699">
        <v>10</v>
      </c>
      <c r="L699">
        <v>2014</v>
      </c>
    </row>
    <row r="700" spans="1:12" x14ac:dyDescent="0.25">
      <c r="A700" t="s">
        <v>2179</v>
      </c>
      <c r="B700">
        <v>41744</v>
      </c>
      <c r="C700" t="s">
        <v>50</v>
      </c>
      <c r="D700">
        <v>2.2000000000000002</v>
      </c>
      <c r="E700">
        <v>74</v>
      </c>
      <c r="F700" s="27">
        <v>0.83333333333333337</v>
      </c>
      <c r="G700">
        <v>275</v>
      </c>
      <c r="H700">
        <v>49775</v>
      </c>
      <c r="I700">
        <v>54752.5</v>
      </c>
      <c r="J700">
        <v>4977.5</v>
      </c>
      <c r="K700">
        <v>4</v>
      </c>
      <c r="L700">
        <v>2014</v>
      </c>
    </row>
    <row r="701" spans="1:12" x14ac:dyDescent="0.25">
      <c r="A701" t="s">
        <v>2165</v>
      </c>
      <c r="B701">
        <v>42222</v>
      </c>
      <c r="C701" t="s">
        <v>13</v>
      </c>
      <c r="D701">
        <v>0.9</v>
      </c>
      <c r="E701">
        <v>83</v>
      </c>
      <c r="F701" s="27">
        <v>0.79166666666666663</v>
      </c>
      <c r="G701">
        <v>275</v>
      </c>
      <c r="H701">
        <v>49775</v>
      </c>
      <c r="I701">
        <v>54752.5</v>
      </c>
      <c r="J701">
        <v>4977.5</v>
      </c>
      <c r="K701">
        <v>8</v>
      </c>
      <c r="L701">
        <v>2015</v>
      </c>
    </row>
    <row r="702" spans="1:12" x14ac:dyDescent="0.25">
      <c r="A702" t="s">
        <v>2154</v>
      </c>
      <c r="B702">
        <v>42325</v>
      </c>
      <c r="C702" t="s">
        <v>37</v>
      </c>
      <c r="D702">
        <v>3.2</v>
      </c>
      <c r="E702">
        <v>64</v>
      </c>
      <c r="F702" s="27">
        <v>0.75</v>
      </c>
      <c r="G702">
        <v>350</v>
      </c>
      <c r="H702">
        <v>63350</v>
      </c>
      <c r="I702">
        <v>69685</v>
      </c>
      <c r="J702">
        <v>6335</v>
      </c>
      <c r="K702">
        <v>11</v>
      </c>
      <c r="L702">
        <v>2015</v>
      </c>
    </row>
    <row r="703" spans="1:12" x14ac:dyDescent="0.25">
      <c r="A703" t="s">
        <v>2152</v>
      </c>
      <c r="B703">
        <v>42198</v>
      </c>
      <c r="C703" t="s">
        <v>70</v>
      </c>
      <c r="D703">
        <v>1.4</v>
      </c>
      <c r="E703">
        <v>82</v>
      </c>
      <c r="F703" s="27">
        <v>0.79166666666666663</v>
      </c>
      <c r="G703">
        <v>302.5</v>
      </c>
      <c r="H703">
        <v>54752.5</v>
      </c>
      <c r="I703">
        <v>60227.75</v>
      </c>
      <c r="J703">
        <v>5475.25</v>
      </c>
      <c r="K703">
        <v>7</v>
      </c>
      <c r="L703">
        <v>2015</v>
      </c>
    </row>
    <row r="704" spans="1:12" x14ac:dyDescent="0.25">
      <c r="A704" t="s">
        <v>2146</v>
      </c>
      <c r="B704">
        <v>41664</v>
      </c>
      <c r="C704" t="s">
        <v>33</v>
      </c>
      <c r="D704">
        <v>1.8</v>
      </c>
      <c r="E704">
        <v>81</v>
      </c>
      <c r="F704" s="27">
        <v>0.29166666666666669</v>
      </c>
      <c r="G704">
        <v>375</v>
      </c>
      <c r="H704">
        <v>67875</v>
      </c>
      <c r="I704">
        <v>74662.5</v>
      </c>
      <c r="J704">
        <v>6787.5</v>
      </c>
      <c r="K704">
        <v>1</v>
      </c>
      <c r="L704">
        <v>2014</v>
      </c>
    </row>
    <row r="705" spans="1:12" x14ac:dyDescent="0.25">
      <c r="A705" t="s">
        <v>2145</v>
      </c>
      <c r="B705">
        <v>41692</v>
      </c>
      <c r="C705" t="s">
        <v>25</v>
      </c>
      <c r="D705">
        <v>1.5</v>
      </c>
      <c r="E705">
        <v>77</v>
      </c>
      <c r="F705" s="27">
        <v>0.79166666666666663</v>
      </c>
      <c r="G705">
        <v>200</v>
      </c>
      <c r="H705">
        <v>36200</v>
      </c>
      <c r="I705">
        <v>39820</v>
      </c>
      <c r="J705">
        <v>3620</v>
      </c>
      <c r="K705">
        <v>2</v>
      </c>
      <c r="L705">
        <v>2014</v>
      </c>
    </row>
    <row r="706" spans="1:12" x14ac:dyDescent="0.25">
      <c r="A706" t="s">
        <v>2136</v>
      </c>
      <c r="B706">
        <v>42087</v>
      </c>
      <c r="C706" t="s">
        <v>23</v>
      </c>
      <c r="D706">
        <v>2.2000000000000002</v>
      </c>
      <c r="E706">
        <v>83</v>
      </c>
      <c r="F706" s="27">
        <v>0.75</v>
      </c>
      <c r="G706">
        <v>300</v>
      </c>
      <c r="H706">
        <v>54300</v>
      </c>
      <c r="I706">
        <v>59730</v>
      </c>
      <c r="J706">
        <v>5430</v>
      </c>
      <c r="K706">
        <v>3</v>
      </c>
      <c r="L706">
        <v>2015</v>
      </c>
    </row>
    <row r="707" spans="1:12" x14ac:dyDescent="0.25">
      <c r="A707" t="s">
        <v>2134</v>
      </c>
      <c r="B707">
        <v>42211</v>
      </c>
      <c r="C707" t="s">
        <v>50</v>
      </c>
      <c r="D707">
        <v>1.3</v>
      </c>
      <c r="E707">
        <v>85</v>
      </c>
      <c r="F707" s="27">
        <v>0.5</v>
      </c>
      <c r="G707">
        <v>302.5</v>
      </c>
      <c r="H707">
        <v>54752.5</v>
      </c>
      <c r="I707">
        <v>60227.75</v>
      </c>
      <c r="J707">
        <v>5475.25</v>
      </c>
      <c r="K707">
        <v>7</v>
      </c>
      <c r="L707">
        <v>2015</v>
      </c>
    </row>
    <row r="708" spans="1:12" x14ac:dyDescent="0.25">
      <c r="A708" t="s">
        <v>2126</v>
      </c>
      <c r="B708">
        <v>42021</v>
      </c>
      <c r="C708" t="s">
        <v>33</v>
      </c>
      <c r="D708">
        <v>3.8</v>
      </c>
      <c r="E708">
        <v>87</v>
      </c>
      <c r="F708" s="27">
        <v>0.33333333333333331</v>
      </c>
      <c r="G708">
        <v>375</v>
      </c>
      <c r="H708">
        <v>67875</v>
      </c>
      <c r="I708">
        <v>74662.5</v>
      </c>
      <c r="J708">
        <v>6787.5</v>
      </c>
      <c r="K708">
        <v>1</v>
      </c>
      <c r="L708">
        <v>2015</v>
      </c>
    </row>
    <row r="709" spans="1:12" x14ac:dyDescent="0.25">
      <c r="A709" t="s">
        <v>2125</v>
      </c>
      <c r="B709">
        <v>41729</v>
      </c>
      <c r="C709" t="s">
        <v>86</v>
      </c>
      <c r="D709">
        <v>1</v>
      </c>
      <c r="E709">
        <v>82</v>
      </c>
      <c r="F709" s="27">
        <v>0.29166666666666669</v>
      </c>
      <c r="G709">
        <v>115</v>
      </c>
      <c r="H709">
        <v>20815</v>
      </c>
      <c r="I709">
        <v>22896.5</v>
      </c>
      <c r="J709">
        <v>2081.5</v>
      </c>
      <c r="K709">
        <v>3</v>
      </c>
      <c r="L709">
        <v>2014</v>
      </c>
    </row>
    <row r="710" spans="1:12" x14ac:dyDescent="0.25">
      <c r="A710" t="s">
        <v>2112</v>
      </c>
      <c r="B710">
        <v>41795</v>
      </c>
      <c r="C710" t="s">
        <v>19</v>
      </c>
      <c r="D710">
        <v>1.5</v>
      </c>
      <c r="E710">
        <v>79</v>
      </c>
      <c r="F710" s="27">
        <v>0.8125</v>
      </c>
      <c r="G710">
        <v>220</v>
      </c>
      <c r="H710">
        <v>39820</v>
      </c>
      <c r="I710">
        <v>43802</v>
      </c>
      <c r="J710">
        <v>3982</v>
      </c>
      <c r="K710">
        <v>6</v>
      </c>
      <c r="L710">
        <v>2014</v>
      </c>
    </row>
    <row r="711" spans="1:12" x14ac:dyDescent="0.25">
      <c r="A711" t="s">
        <v>2111</v>
      </c>
      <c r="B711">
        <v>41837</v>
      </c>
      <c r="C711" t="s">
        <v>98</v>
      </c>
      <c r="D711">
        <v>2.2999999999999998</v>
      </c>
      <c r="E711">
        <v>69</v>
      </c>
      <c r="F711" s="27">
        <v>0.79166666666666663</v>
      </c>
      <c r="G711">
        <v>302.5</v>
      </c>
      <c r="H711">
        <v>54752.5</v>
      </c>
      <c r="I711">
        <v>60227.75</v>
      </c>
      <c r="J711">
        <v>5475.25</v>
      </c>
      <c r="K711">
        <v>7</v>
      </c>
      <c r="L711">
        <v>2014</v>
      </c>
    </row>
    <row r="712" spans="1:12" x14ac:dyDescent="0.25">
      <c r="A712" t="s">
        <v>2110</v>
      </c>
      <c r="B712">
        <v>41668</v>
      </c>
      <c r="C712" t="s">
        <v>37</v>
      </c>
      <c r="D712">
        <v>1.3</v>
      </c>
      <c r="E712">
        <v>77</v>
      </c>
      <c r="F712" s="27">
        <v>0.29166666666666669</v>
      </c>
      <c r="G712">
        <v>350</v>
      </c>
      <c r="H712">
        <v>63350</v>
      </c>
      <c r="I712">
        <v>69685</v>
      </c>
      <c r="J712">
        <v>6335</v>
      </c>
      <c r="K712">
        <v>1</v>
      </c>
      <c r="L712">
        <v>2014</v>
      </c>
    </row>
    <row r="713" spans="1:12" x14ac:dyDescent="0.25">
      <c r="A713" t="s">
        <v>2099</v>
      </c>
      <c r="B713">
        <v>42095</v>
      </c>
      <c r="C713" t="s">
        <v>53</v>
      </c>
      <c r="D713">
        <v>2.2000000000000002</v>
      </c>
      <c r="E713">
        <v>80</v>
      </c>
      <c r="F713" s="27">
        <v>0.70833333333333337</v>
      </c>
      <c r="G713">
        <v>300</v>
      </c>
      <c r="H713">
        <v>54300</v>
      </c>
      <c r="I713">
        <v>59730</v>
      </c>
      <c r="J713">
        <v>5430</v>
      </c>
      <c r="K713">
        <v>4</v>
      </c>
      <c r="L713">
        <v>2015</v>
      </c>
    </row>
    <row r="714" spans="1:12" x14ac:dyDescent="0.25">
      <c r="A714" t="s">
        <v>2096</v>
      </c>
      <c r="B714">
        <v>41688</v>
      </c>
      <c r="C714" t="s">
        <v>70</v>
      </c>
      <c r="D714">
        <v>3.1</v>
      </c>
      <c r="E714">
        <v>65</v>
      </c>
      <c r="F714" s="27">
        <v>0.70833333333333337</v>
      </c>
      <c r="G714">
        <v>275</v>
      </c>
      <c r="H714">
        <v>49775</v>
      </c>
      <c r="I714">
        <v>54752.5</v>
      </c>
      <c r="J714">
        <v>4977.5</v>
      </c>
      <c r="K714">
        <v>2</v>
      </c>
      <c r="L714">
        <v>2014</v>
      </c>
    </row>
    <row r="715" spans="1:12" x14ac:dyDescent="0.25">
      <c r="A715" t="s">
        <v>2090</v>
      </c>
      <c r="B715">
        <v>41643</v>
      </c>
      <c r="C715" t="s">
        <v>86</v>
      </c>
      <c r="D715">
        <v>1.8</v>
      </c>
      <c r="E715">
        <v>68</v>
      </c>
      <c r="F715" s="27">
        <v>0.5</v>
      </c>
      <c r="G715">
        <v>115</v>
      </c>
      <c r="H715">
        <v>20815</v>
      </c>
      <c r="I715">
        <v>22896.5</v>
      </c>
      <c r="J715">
        <v>2081.5</v>
      </c>
      <c r="K715">
        <v>1</v>
      </c>
      <c r="L715">
        <v>2014</v>
      </c>
    </row>
    <row r="716" spans="1:12" x14ac:dyDescent="0.25">
      <c r="A716" t="s">
        <v>2083</v>
      </c>
      <c r="B716">
        <v>42018</v>
      </c>
      <c r="C716" t="s">
        <v>13</v>
      </c>
      <c r="D716">
        <v>2</v>
      </c>
      <c r="E716">
        <v>70</v>
      </c>
      <c r="F716" s="27">
        <v>0.83333333333333337</v>
      </c>
      <c r="G716">
        <v>250</v>
      </c>
      <c r="H716">
        <v>45250</v>
      </c>
      <c r="I716">
        <v>49775</v>
      </c>
      <c r="J716">
        <v>4525</v>
      </c>
      <c r="K716">
        <v>1</v>
      </c>
      <c r="L716">
        <v>2015</v>
      </c>
    </row>
    <row r="717" spans="1:12" x14ac:dyDescent="0.25">
      <c r="A717" t="s">
        <v>2079</v>
      </c>
      <c r="B717">
        <v>42034</v>
      </c>
      <c r="C717" t="s">
        <v>23</v>
      </c>
      <c r="D717">
        <v>1.7</v>
      </c>
      <c r="E717">
        <v>72</v>
      </c>
      <c r="F717" s="27">
        <v>0.79166666666666663</v>
      </c>
      <c r="G717">
        <v>300</v>
      </c>
      <c r="H717">
        <v>54300</v>
      </c>
      <c r="I717">
        <v>59730</v>
      </c>
      <c r="J717">
        <v>5430</v>
      </c>
      <c r="K717">
        <v>1</v>
      </c>
      <c r="L717">
        <v>2015</v>
      </c>
    </row>
    <row r="718" spans="1:12" x14ac:dyDescent="0.25">
      <c r="A718" t="s">
        <v>2067</v>
      </c>
      <c r="B718">
        <v>42367</v>
      </c>
      <c r="C718" t="s">
        <v>17</v>
      </c>
      <c r="D718">
        <v>3.8</v>
      </c>
      <c r="E718">
        <v>85</v>
      </c>
      <c r="F718" s="27">
        <v>0.875</v>
      </c>
      <c r="G718">
        <v>350</v>
      </c>
      <c r="H718">
        <v>63350</v>
      </c>
      <c r="I718">
        <v>69685</v>
      </c>
      <c r="J718">
        <v>6335</v>
      </c>
      <c r="K718">
        <v>12</v>
      </c>
      <c r="L718">
        <v>2015</v>
      </c>
    </row>
    <row r="719" spans="1:12" x14ac:dyDescent="0.25">
      <c r="A719" t="s">
        <v>2056</v>
      </c>
      <c r="B719">
        <v>42019</v>
      </c>
      <c r="C719" t="s">
        <v>47</v>
      </c>
      <c r="D719">
        <v>1.1000000000000001</v>
      </c>
      <c r="E719">
        <v>66</v>
      </c>
      <c r="F719" s="27">
        <v>0.41666666666666669</v>
      </c>
      <c r="G719">
        <v>250</v>
      </c>
      <c r="H719">
        <v>45250</v>
      </c>
      <c r="I719">
        <v>49775</v>
      </c>
      <c r="J719">
        <v>4525</v>
      </c>
      <c r="K719">
        <v>1</v>
      </c>
      <c r="L719">
        <v>2015</v>
      </c>
    </row>
    <row r="720" spans="1:12" x14ac:dyDescent="0.25">
      <c r="A720" t="s">
        <v>2054</v>
      </c>
      <c r="B720">
        <v>41923</v>
      </c>
      <c r="C720" t="s">
        <v>11</v>
      </c>
      <c r="D720">
        <v>2</v>
      </c>
      <c r="E720">
        <v>70</v>
      </c>
      <c r="F720" s="27">
        <v>0.39583333333333331</v>
      </c>
      <c r="G720">
        <v>300</v>
      </c>
      <c r="H720">
        <v>54300</v>
      </c>
      <c r="I720">
        <v>59730</v>
      </c>
      <c r="J720">
        <v>5430</v>
      </c>
      <c r="K720">
        <v>10</v>
      </c>
      <c r="L720">
        <v>2014</v>
      </c>
    </row>
    <row r="721" spans="1:12" x14ac:dyDescent="0.25">
      <c r="A721" t="s">
        <v>2050</v>
      </c>
      <c r="B721">
        <v>42296</v>
      </c>
      <c r="C721" t="s">
        <v>25</v>
      </c>
      <c r="D721">
        <v>2.2999999999999998</v>
      </c>
      <c r="E721">
        <v>74</v>
      </c>
      <c r="F721" s="27">
        <v>0.75</v>
      </c>
      <c r="G721">
        <v>200</v>
      </c>
      <c r="H721">
        <v>36200</v>
      </c>
      <c r="I721">
        <v>39820</v>
      </c>
      <c r="J721">
        <v>3620</v>
      </c>
      <c r="K721">
        <v>10</v>
      </c>
      <c r="L721">
        <v>2015</v>
      </c>
    </row>
    <row r="722" spans="1:12" x14ac:dyDescent="0.25">
      <c r="A722" t="s">
        <v>2047</v>
      </c>
      <c r="B722">
        <v>42362</v>
      </c>
      <c r="C722" t="s">
        <v>13</v>
      </c>
      <c r="D722">
        <v>4.2</v>
      </c>
      <c r="E722">
        <v>88</v>
      </c>
      <c r="F722" s="27">
        <v>0.6875</v>
      </c>
      <c r="G722">
        <v>350</v>
      </c>
      <c r="H722">
        <v>63350</v>
      </c>
      <c r="I722">
        <v>69685</v>
      </c>
      <c r="J722">
        <v>6335</v>
      </c>
      <c r="K722">
        <v>12</v>
      </c>
      <c r="L722">
        <v>2015</v>
      </c>
    </row>
    <row r="723" spans="1:12" x14ac:dyDescent="0.25">
      <c r="A723" t="s">
        <v>2034</v>
      </c>
      <c r="B723">
        <v>42003</v>
      </c>
      <c r="C723" t="s">
        <v>25</v>
      </c>
      <c r="D723">
        <v>1.8</v>
      </c>
      <c r="E723">
        <v>84</v>
      </c>
      <c r="F723" s="27">
        <v>0.70833333333333337</v>
      </c>
      <c r="G723">
        <v>200</v>
      </c>
      <c r="H723">
        <v>36200</v>
      </c>
      <c r="I723">
        <v>39820</v>
      </c>
      <c r="J723">
        <v>3620</v>
      </c>
      <c r="K723">
        <v>12</v>
      </c>
      <c r="L723">
        <v>2014</v>
      </c>
    </row>
    <row r="724" spans="1:12" x14ac:dyDescent="0.25">
      <c r="A724" t="s">
        <v>2032</v>
      </c>
      <c r="B724">
        <v>42048</v>
      </c>
      <c r="C724" t="s">
        <v>37</v>
      </c>
      <c r="D724">
        <v>2.2999999999999998</v>
      </c>
      <c r="E724">
        <v>71</v>
      </c>
      <c r="F724" s="27">
        <v>0.29166666666666669</v>
      </c>
      <c r="G724">
        <v>350</v>
      </c>
      <c r="H724">
        <v>63350</v>
      </c>
      <c r="I724">
        <v>69685</v>
      </c>
      <c r="J724">
        <v>6335</v>
      </c>
      <c r="K724">
        <v>2</v>
      </c>
      <c r="L724">
        <v>2015</v>
      </c>
    </row>
    <row r="725" spans="1:12" x14ac:dyDescent="0.25">
      <c r="A725" t="s">
        <v>2025</v>
      </c>
      <c r="B725">
        <v>41913</v>
      </c>
      <c r="C725" t="s">
        <v>103</v>
      </c>
      <c r="D725">
        <v>1.8</v>
      </c>
      <c r="E725">
        <v>88</v>
      </c>
      <c r="F725" s="27">
        <v>0.54166666666666663</v>
      </c>
      <c r="G725">
        <v>300</v>
      </c>
      <c r="H725">
        <v>54300</v>
      </c>
      <c r="I725">
        <v>59730</v>
      </c>
      <c r="J725">
        <v>5430</v>
      </c>
      <c r="K725">
        <v>10</v>
      </c>
      <c r="L725">
        <v>2014</v>
      </c>
    </row>
    <row r="726" spans="1:12" x14ac:dyDescent="0.25">
      <c r="A726" t="s">
        <v>2014</v>
      </c>
      <c r="B726">
        <v>41793</v>
      </c>
      <c r="C726" t="s">
        <v>98</v>
      </c>
      <c r="D726">
        <v>2.6</v>
      </c>
      <c r="E726">
        <v>87</v>
      </c>
      <c r="F726" s="27">
        <v>0.77083333333333337</v>
      </c>
      <c r="G726">
        <v>302.5</v>
      </c>
      <c r="H726">
        <v>54752.5</v>
      </c>
      <c r="I726">
        <v>60227.75</v>
      </c>
      <c r="J726">
        <v>5475.25</v>
      </c>
      <c r="K726">
        <v>6</v>
      </c>
      <c r="L726">
        <v>2014</v>
      </c>
    </row>
    <row r="727" spans="1:12" x14ac:dyDescent="0.25">
      <c r="A727" t="s">
        <v>1993</v>
      </c>
      <c r="B727">
        <v>41785</v>
      </c>
      <c r="C727" t="s">
        <v>47</v>
      </c>
      <c r="D727">
        <v>2.2999999999999998</v>
      </c>
      <c r="E727">
        <v>77</v>
      </c>
      <c r="F727" s="27">
        <v>0.70833333333333337</v>
      </c>
      <c r="G727">
        <v>250</v>
      </c>
      <c r="H727">
        <v>45250</v>
      </c>
      <c r="I727">
        <v>49775</v>
      </c>
      <c r="J727">
        <v>4525</v>
      </c>
      <c r="K727">
        <v>5</v>
      </c>
      <c r="L727">
        <v>2014</v>
      </c>
    </row>
    <row r="728" spans="1:12" x14ac:dyDescent="0.25">
      <c r="A728" t="s">
        <v>1983</v>
      </c>
      <c r="B728">
        <v>41739</v>
      </c>
      <c r="C728" t="s">
        <v>33</v>
      </c>
      <c r="D728">
        <v>3.1</v>
      </c>
      <c r="E728">
        <v>76</v>
      </c>
      <c r="F728" s="27">
        <v>0.39583333333333331</v>
      </c>
      <c r="G728">
        <v>375</v>
      </c>
      <c r="H728">
        <v>67875</v>
      </c>
      <c r="I728">
        <v>74662.5</v>
      </c>
      <c r="J728">
        <v>6787.5</v>
      </c>
      <c r="K728">
        <v>4</v>
      </c>
      <c r="L728">
        <v>2014</v>
      </c>
    </row>
    <row r="729" spans="1:12" x14ac:dyDescent="0.25">
      <c r="A729" t="s">
        <v>1971</v>
      </c>
      <c r="B729">
        <v>42100</v>
      </c>
      <c r="C729" t="s">
        <v>17</v>
      </c>
      <c r="D729">
        <v>3.9</v>
      </c>
      <c r="E729">
        <v>90</v>
      </c>
      <c r="F729" s="27">
        <v>0.75</v>
      </c>
      <c r="G729">
        <v>350</v>
      </c>
      <c r="H729">
        <v>63350</v>
      </c>
      <c r="I729">
        <v>69685</v>
      </c>
      <c r="J729">
        <v>6335</v>
      </c>
      <c r="K729">
        <v>4</v>
      </c>
      <c r="L729">
        <v>2015</v>
      </c>
    </row>
    <row r="730" spans="1:12" x14ac:dyDescent="0.25">
      <c r="A730" t="s">
        <v>1963</v>
      </c>
      <c r="B730">
        <v>42065</v>
      </c>
      <c r="C730" t="s">
        <v>17</v>
      </c>
      <c r="D730">
        <v>3.6</v>
      </c>
      <c r="E730">
        <v>84</v>
      </c>
      <c r="F730" s="27">
        <v>0.39583333333333331</v>
      </c>
      <c r="G730">
        <v>350</v>
      </c>
      <c r="H730">
        <v>63350</v>
      </c>
      <c r="I730">
        <v>69685</v>
      </c>
      <c r="J730">
        <v>6335</v>
      </c>
      <c r="K730">
        <v>3</v>
      </c>
      <c r="L730">
        <v>2015</v>
      </c>
    </row>
    <row r="731" spans="1:12" x14ac:dyDescent="0.25">
      <c r="A731" t="s">
        <v>1952</v>
      </c>
      <c r="B731">
        <v>42285</v>
      </c>
      <c r="C731" t="s">
        <v>23</v>
      </c>
      <c r="D731">
        <v>1.8</v>
      </c>
      <c r="E731">
        <v>87</v>
      </c>
      <c r="F731" s="27">
        <v>0.8125</v>
      </c>
      <c r="G731">
        <v>300</v>
      </c>
      <c r="H731">
        <v>54300</v>
      </c>
      <c r="I731">
        <v>59730</v>
      </c>
      <c r="J731">
        <v>5430</v>
      </c>
      <c r="K731">
        <v>10</v>
      </c>
      <c r="L731">
        <v>2015</v>
      </c>
    </row>
    <row r="732" spans="1:12" x14ac:dyDescent="0.25">
      <c r="A732" t="s">
        <v>1947</v>
      </c>
      <c r="B732">
        <v>41855</v>
      </c>
      <c r="C732" t="s">
        <v>40</v>
      </c>
      <c r="D732">
        <v>3.2</v>
      </c>
      <c r="E732">
        <v>72</v>
      </c>
      <c r="F732" s="27">
        <v>0.8125</v>
      </c>
      <c r="G732">
        <v>126.5</v>
      </c>
      <c r="H732">
        <v>22896.5</v>
      </c>
      <c r="I732">
        <v>25186.15</v>
      </c>
      <c r="J732">
        <v>2289.65</v>
      </c>
      <c r="K732">
        <v>8</v>
      </c>
      <c r="L732">
        <v>2014</v>
      </c>
    </row>
    <row r="733" spans="1:12" x14ac:dyDescent="0.25">
      <c r="A733" t="s">
        <v>1945</v>
      </c>
      <c r="B733">
        <v>41834</v>
      </c>
      <c r="C733" t="s">
        <v>70</v>
      </c>
      <c r="D733">
        <v>1.9</v>
      </c>
      <c r="E733">
        <v>69</v>
      </c>
      <c r="F733" s="27">
        <v>0.33333333333333331</v>
      </c>
      <c r="G733">
        <v>302.5</v>
      </c>
      <c r="H733">
        <v>54752.5</v>
      </c>
      <c r="I733">
        <v>60227.75</v>
      </c>
      <c r="J733">
        <v>5475.25</v>
      </c>
      <c r="K733">
        <v>7</v>
      </c>
      <c r="L733">
        <v>2014</v>
      </c>
    </row>
    <row r="734" spans="1:12" x14ac:dyDescent="0.25">
      <c r="A734" t="s">
        <v>1939</v>
      </c>
      <c r="B734">
        <v>42103</v>
      </c>
      <c r="C734" t="s">
        <v>50</v>
      </c>
      <c r="D734">
        <v>1.3</v>
      </c>
      <c r="E734">
        <v>79</v>
      </c>
      <c r="F734" s="27">
        <v>0.79166666666666663</v>
      </c>
      <c r="G734">
        <v>275</v>
      </c>
      <c r="H734">
        <v>49775</v>
      </c>
      <c r="I734">
        <v>54752.5</v>
      </c>
      <c r="J734">
        <v>4977.5</v>
      </c>
      <c r="K734">
        <v>4</v>
      </c>
      <c r="L734">
        <v>2015</v>
      </c>
    </row>
    <row r="735" spans="1:12" x14ac:dyDescent="0.25">
      <c r="A735" t="s">
        <v>1936</v>
      </c>
      <c r="B735">
        <v>42088</v>
      </c>
      <c r="C735" t="s">
        <v>37</v>
      </c>
      <c r="D735">
        <v>1.7</v>
      </c>
      <c r="E735">
        <v>80</v>
      </c>
      <c r="F735" s="27">
        <v>0.375</v>
      </c>
      <c r="G735">
        <v>350</v>
      </c>
      <c r="H735">
        <v>63350</v>
      </c>
      <c r="I735">
        <v>69685</v>
      </c>
      <c r="J735">
        <v>6335</v>
      </c>
      <c r="K735">
        <v>3</v>
      </c>
      <c r="L735">
        <v>2015</v>
      </c>
    </row>
    <row r="736" spans="1:12" x14ac:dyDescent="0.25">
      <c r="A736" t="s">
        <v>1935</v>
      </c>
      <c r="B736">
        <v>42337</v>
      </c>
      <c r="C736" t="s">
        <v>70</v>
      </c>
      <c r="D736">
        <v>3.3</v>
      </c>
      <c r="E736">
        <v>70</v>
      </c>
      <c r="F736" s="27">
        <v>0.375</v>
      </c>
      <c r="G736">
        <v>412.5</v>
      </c>
      <c r="H736">
        <v>74662.5</v>
      </c>
      <c r="I736">
        <v>82128.75</v>
      </c>
      <c r="J736">
        <v>7466.25</v>
      </c>
      <c r="K736">
        <v>11</v>
      </c>
      <c r="L736">
        <v>2015</v>
      </c>
    </row>
    <row r="737" spans="1:12" x14ac:dyDescent="0.25">
      <c r="A737" t="s">
        <v>1933</v>
      </c>
      <c r="B737">
        <v>42092</v>
      </c>
      <c r="C737" t="s">
        <v>25</v>
      </c>
      <c r="D737">
        <v>1.4</v>
      </c>
      <c r="E737">
        <v>75</v>
      </c>
      <c r="F737" s="27">
        <v>0.75</v>
      </c>
      <c r="G737">
        <v>200</v>
      </c>
      <c r="H737">
        <v>36200</v>
      </c>
      <c r="I737">
        <v>39820</v>
      </c>
      <c r="J737">
        <v>3620</v>
      </c>
      <c r="K737">
        <v>3</v>
      </c>
      <c r="L737">
        <v>2015</v>
      </c>
    </row>
    <row r="738" spans="1:12" x14ac:dyDescent="0.25">
      <c r="A738" t="s">
        <v>1923</v>
      </c>
      <c r="B738">
        <v>42119</v>
      </c>
      <c r="C738" t="s">
        <v>40</v>
      </c>
      <c r="D738">
        <v>2.2999999999999998</v>
      </c>
      <c r="E738">
        <v>86</v>
      </c>
      <c r="F738" s="27">
        <v>0.5625</v>
      </c>
      <c r="G738">
        <v>115</v>
      </c>
      <c r="H738">
        <v>20815</v>
      </c>
      <c r="I738">
        <v>22896.5</v>
      </c>
      <c r="J738">
        <v>2081.5</v>
      </c>
      <c r="K738">
        <v>4</v>
      </c>
      <c r="L738">
        <v>2015</v>
      </c>
    </row>
    <row r="739" spans="1:12" x14ac:dyDescent="0.25">
      <c r="A739" t="s">
        <v>1920</v>
      </c>
      <c r="B739">
        <v>41952</v>
      </c>
      <c r="C739" t="s">
        <v>805</v>
      </c>
      <c r="D739">
        <v>1.7</v>
      </c>
      <c r="E739">
        <v>67</v>
      </c>
      <c r="F739" s="27">
        <v>0.8125</v>
      </c>
      <c r="G739">
        <v>290</v>
      </c>
      <c r="H739">
        <v>52490</v>
      </c>
      <c r="I739">
        <v>57739</v>
      </c>
      <c r="J739">
        <v>5249</v>
      </c>
      <c r="K739">
        <v>11</v>
      </c>
      <c r="L739">
        <v>2014</v>
      </c>
    </row>
    <row r="740" spans="1:12" x14ac:dyDescent="0.25">
      <c r="A740" t="s">
        <v>1908</v>
      </c>
      <c r="B740">
        <v>42208</v>
      </c>
      <c r="C740" t="s">
        <v>70</v>
      </c>
      <c r="D740">
        <v>1.9</v>
      </c>
      <c r="E740">
        <v>75</v>
      </c>
      <c r="F740" s="27">
        <v>0.75</v>
      </c>
      <c r="G740">
        <v>302.5</v>
      </c>
      <c r="H740">
        <v>54752.5</v>
      </c>
      <c r="I740">
        <v>60227.75</v>
      </c>
      <c r="J740">
        <v>5475.25</v>
      </c>
      <c r="K740">
        <v>7</v>
      </c>
      <c r="L740">
        <v>2015</v>
      </c>
    </row>
    <row r="741" spans="1:12" x14ac:dyDescent="0.25">
      <c r="A741" t="s">
        <v>1905</v>
      </c>
      <c r="B741">
        <v>42260</v>
      </c>
      <c r="C741" t="s">
        <v>11</v>
      </c>
      <c r="D741">
        <v>2.1</v>
      </c>
      <c r="E741">
        <v>76</v>
      </c>
      <c r="F741" s="27">
        <v>0.75</v>
      </c>
      <c r="G741">
        <v>300</v>
      </c>
      <c r="H741">
        <v>54300</v>
      </c>
      <c r="I741">
        <v>59730</v>
      </c>
      <c r="J741">
        <v>5430</v>
      </c>
      <c r="K741">
        <v>9</v>
      </c>
      <c r="L741">
        <v>2015</v>
      </c>
    </row>
    <row r="742" spans="1:12" x14ac:dyDescent="0.25">
      <c r="A742" t="s">
        <v>1899</v>
      </c>
      <c r="B742">
        <v>41853</v>
      </c>
      <c r="C742" t="s">
        <v>70</v>
      </c>
      <c r="D742">
        <v>3.1</v>
      </c>
      <c r="E742">
        <v>68</v>
      </c>
      <c r="F742" s="27">
        <v>0.58333333333333337</v>
      </c>
      <c r="G742">
        <v>302.5</v>
      </c>
      <c r="H742">
        <v>54752.5</v>
      </c>
      <c r="I742">
        <v>60227.75</v>
      </c>
      <c r="J742">
        <v>5475.25</v>
      </c>
      <c r="K742">
        <v>8</v>
      </c>
      <c r="L742">
        <v>2014</v>
      </c>
    </row>
    <row r="743" spans="1:12" x14ac:dyDescent="0.25">
      <c r="A743" t="s">
        <v>1893</v>
      </c>
      <c r="B743">
        <v>42295</v>
      </c>
      <c r="C743" t="s">
        <v>27</v>
      </c>
      <c r="D743">
        <v>5.8</v>
      </c>
      <c r="E743">
        <v>68</v>
      </c>
      <c r="F743" s="27">
        <v>0.39583333333333331</v>
      </c>
      <c r="G743">
        <v>200</v>
      </c>
      <c r="H743">
        <v>36200</v>
      </c>
      <c r="I743">
        <v>39820</v>
      </c>
      <c r="J743">
        <v>3620</v>
      </c>
      <c r="K743">
        <v>10</v>
      </c>
      <c r="L743">
        <v>2015</v>
      </c>
    </row>
    <row r="744" spans="1:12" x14ac:dyDescent="0.25">
      <c r="A744" t="s">
        <v>1881</v>
      </c>
      <c r="B744">
        <v>42094</v>
      </c>
      <c r="C744" t="s">
        <v>70</v>
      </c>
      <c r="D744">
        <v>2.2999999999999998</v>
      </c>
      <c r="E744">
        <v>81</v>
      </c>
      <c r="F744" s="27">
        <v>0.89583333333333337</v>
      </c>
      <c r="G744">
        <v>275</v>
      </c>
      <c r="H744">
        <v>49775</v>
      </c>
      <c r="I744">
        <v>54752.5</v>
      </c>
      <c r="J744">
        <v>4977.5</v>
      </c>
      <c r="K744">
        <v>3</v>
      </c>
      <c r="L744">
        <v>2015</v>
      </c>
    </row>
    <row r="745" spans="1:12" x14ac:dyDescent="0.25">
      <c r="A745" t="s">
        <v>1869</v>
      </c>
      <c r="B745">
        <v>41773</v>
      </c>
      <c r="C745" t="s">
        <v>80</v>
      </c>
      <c r="D745">
        <v>2.2000000000000002</v>
      </c>
      <c r="E745">
        <v>68</v>
      </c>
      <c r="F745" s="27">
        <v>0.75</v>
      </c>
      <c r="G745">
        <v>300</v>
      </c>
      <c r="H745">
        <v>54300</v>
      </c>
      <c r="I745">
        <v>59730</v>
      </c>
      <c r="J745">
        <v>5430</v>
      </c>
      <c r="K745">
        <v>5</v>
      </c>
      <c r="L745">
        <v>2014</v>
      </c>
    </row>
    <row r="746" spans="1:12" x14ac:dyDescent="0.25">
      <c r="A746" t="s">
        <v>1853</v>
      </c>
      <c r="B746">
        <v>42148</v>
      </c>
      <c r="C746" t="s">
        <v>33</v>
      </c>
      <c r="D746">
        <v>2</v>
      </c>
      <c r="E746">
        <v>82</v>
      </c>
      <c r="F746" s="27">
        <v>0.4375</v>
      </c>
      <c r="G746">
        <v>375</v>
      </c>
      <c r="H746">
        <v>67875</v>
      </c>
      <c r="I746">
        <v>74662.5</v>
      </c>
      <c r="J746">
        <v>6787.5</v>
      </c>
      <c r="K746">
        <v>5</v>
      </c>
      <c r="L746">
        <v>2015</v>
      </c>
    </row>
    <row r="747" spans="1:12" x14ac:dyDescent="0.25">
      <c r="A747" t="s">
        <v>1851</v>
      </c>
      <c r="B747">
        <v>42364</v>
      </c>
      <c r="C747" t="s">
        <v>40</v>
      </c>
      <c r="D747">
        <v>2.2999999999999998</v>
      </c>
      <c r="E747">
        <v>85</v>
      </c>
      <c r="F747" s="27">
        <v>0.29166666666666669</v>
      </c>
      <c r="G747">
        <v>161</v>
      </c>
      <c r="H747">
        <v>29141</v>
      </c>
      <c r="I747">
        <v>32055.1</v>
      </c>
      <c r="J747">
        <v>2914.1</v>
      </c>
      <c r="K747">
        <v>12</v>
      </c>
      <c r="L747">
        <v>2015</v>
      </c>
    </row>
    <row r="748" spans="1:12" x14ac:dyDescent="0.25">
      <c r="A748" t="s">
        <v>1842</v>
      </c>
      <c r="B748">
        <v>42104</v>
      </c>
      <c r="C748" t="s">
        <v>83</v>
      </c>
      <c r="D748">
        <v>2.2000000000000002</v>
      </c>
      <c r="E748">
        <v>79</v>
      </c>
      <c r="F748" s="27">
        <v>0.29166666666666669</v>
      </c>
      <c r="G748">
        <v>240</v>
      </c>
      <c r="H748">
        <v>43440</v>
      </c>
      <c r="I748">
        <v>47784</v>
      </c>
      <c r="J748">
        <v>4344</v>
      </c>
      <c r="K748">
        <v>4</v>
      </c>
      <c r="L748">
        <v>2015</v>
      </c>
    </row>
    <row r="749" spans="1:12" x14ac:dyDescent="0.25">
      <c r="A749" t="s">
        <v>1828</v>
      </c>
      <c r="B749">
        <v>41759</v>
      </c>
      <c r="C749" t="s">
        <v>21</v>
      </c>
      <c r="D749">
        <v>3.1</v>
      </c>
      <c r="E749">
        <v>68</v>
      </c>
      <c r="F749" s="27">
        <v>0.33333333333333331</v>
      </c>
      <c r="G749">
        <v>125</v>
      </c>
      <c r="H749">
        <v>22625</v>
      </c>
      <c r="I749">
        <v>24887.5</v>
      </c>
      <c r="J749">
        <v>2262.5</v>
      </c>
      <c r="K749">
        <v>4</v>
      </c>
      <c r="L749">
        <v>2014</v>
      </c>
    </row>
    <row r="750" spans="1:12" x14ac:dyDescent="0.25">
      <c r="A750" t="s">
        <v>1810</v>
      </c>
      <c r="B750">
        <v>41810</v>
      </c>
      <c r="C750" t="s">
        <v>37</v>
      </c>
      <c r="D750">
        <v>2.1</v>
      </c>
      <c r="E750">
        <v>87</v>
      </c>
      <c r="F750" s="27">
        <v>0.70833333333333337</v>
      </c>
      <c r="G750">
        <v>385</v>
      </c>
      <c r="H750">
        <v>69685</v>
      </c>
      <c r="I750">
        <v>76653.5</v>
      </c>
      <c r="J750">
        <v>6968.5</v>
      </c>
      <c r="K750">
        <v>6</v>
      </c>
      <c r="L750">
        <v>2014</v>
      </c>
    </row>
    <row r="751" spans="1:12" x14ac:dyDescent="0.25">
      <c r="A751" t="s">
        <v>1809</v>
      </c>
      <c r="B751">
        <v>41787</v>
      </c>
      <c r="C751" t="s">
        <v>21</v>
      </c>
      <c r="D751">
        <v>1.9</v>
      </c>
      <c r="E751">
        <v>82</v>
      </c>
      <c r="F751" s="27">
        <v>0.70833333333333337</v>
      </c>
      <c r="G751">
        <v>125</v>
      </c>
      <c r="H751">
        <v>22625</v>
      </c>
      <c r="I751">
        <v>24887.5</v>
      </c>
      <c r="J751">
        <v>2262.5</v>
      </c>
      <c r="K751">
        <v>5</v>
      </c>
      <c r="L751">
        <v>2014</v>
      </c>
    </row>
    <row r="752" spans="1:12" x14ac:dyDescent="0.25">
      <c r="A752" t="s">
        <v>1804</v>
      </c>
      <c r="B752">
        <v>42221</v>
      </c>
      <c r="C752" t="s">
        <v>70</v>
      </c>
      <c r="D752">
        <v>2.1</v>
      </c>
      <c r="E752">
        <v>66</v>
      </c>
      <c r="F752" s="27">
        <v>0.8125</v>
      </c>
      <c r="G752">
        <v>302.5</v>
      </c>
      <c r="H752">
        <v>54752.5</v>
      </c>
      <c r="I752">
        <v>60227.75</v>
      </c>
      <c r="J752">
        <v>5475.25</v>
      </c>
      <c r="K752">
        <v>8</v>
      </c>
      <c r="L752">
        <v>2015</v>
      </c>
    </row>
    <row r="753" spans="1:12" x14ac:dyDescent="0.25">
      <c r="A753" t="s">
        <v>1800</v>
      </c>
      <c r="B753">
        <v>41675</v>
      </c>
      <c r="C753" t="s">
        <v>27</v>
      </c>
      <c r="D753">
        <v>8.5</v>
      </c>
      <c r="E753">
        <v>64</v>
      </c>
      <c r="F753" s="27">
        <v>0.79166666666666663</v>
      </c>
      <c r="G753">
        <v>200</v>
      </c>
      <c r="H753">
        <v>36200</v>
      </c>
      <c r="I753">
        <v>39820</v>
      </c>
      <c r="J753">
        <v>3620</v>
      </c>
      <c r="K753">
        <v>2</v>
      </c>
      <c r="L753">
        <v>2014</v>
      </c>
    </row>
    <row r="754" spans="1:12" x14ac:dyDescent="0.25">
      <c r="A754" t="s">
        <v>1791</v>
      </c>
      <c r="B754">
        <v>41688</v>
      </c>
      <c r="C754" t="s">
        <v>27</v>
      </c>
      <c r="D754">
        <v>9.6999999999999993</v>
      </c>
      <c r="E754">
        <v>77</v>
      </c>
      <c r="F754" s="27">
        <v>0.8125</v>
      </c>
      <c r="G754">
        <v>200</v>
      </c>
      <c r="H754">
        <v>36200</v>
      </c>
      <c r="I754">
        <v>39820</v>
      </c>
      <c r="J754">
        <v>3620</v>
      </c>
      <c r="K754">
        <v>2</v>
      </c>
      <c r="L754">
        <v>2014</v>
      </c>
    </row>
    <row r="755" spans="1:12" x14ac:dyDescent="0.25">
      <c r="A755" t="s">
        <v>1788</v>
      </c>
      <c r="B755">
        <v>42364</v>
      </c>
      <c r="C755" t="s">
        <v>23</v>
      </c>
      <c r="D755">
        <v>3.7</v>
      </c>
      <c r="E755">
        <v>64</v>
      </c>
      <c r="F755" s="27">
        <v>0.70833333333333337</v>
      </c>
      <c r="G755">
        <v>420</v>
      </c>
      <c r="H755">
        <v>76020</v>
      </c>
      <c r="I755">
        <v>83622</v>
      </c>
      <c r="J755">
        <v>7602</v>
      </c>
      <c r="K755">
        <v>12</v>
      </c>
      <c r="L755">
        <v>2015</v>
      </c>
    </row>
    <row r="756" spans="1:12" x14ac:dyDescent="0.25">
      <c r="A756" t="s">
        <v>1784</v>
      </c>
      <c r="B756">
        <v>41852</v>
      </c>
      <c r="C756" t="s">
        <v>47</v>
      </c>
      <c r="D756">
        <v>2.4</v>
      </c>
      <c r="E756">
        <v>72</v>
      </c>
      <c r="F756" s="27">
        <v>0.41666666666666669</v>
      </c>
      <c r="G756">
        <v>275</v>
      </c>
      <c r="H756">
        <v>49775</v>
      </c>
      <c r="I756">
        <v>54752.5</v>
      </c>
      <c r="J756">
        <v>4977.5</v>
      </c>
      <c r="K756">
        <v>8</v>
      </c>
      <c r="L756">
        <v>2014</v>
      </c>
    </row>
    <row r="757" spans="1:12" x14ac:dyDescent="0.25">
      <c r="A757" t="s">
        <v>1756</v>
      </c>
      <c r="B757">
        <v>41882</v>
      </c>
      <c r="C757" t="s">
        <v>19</v>
      </c>
      <c r="D757">
        <v>1.9</v>
      </c>
      <c r="E757">
        <v>91</v>
      </c>
      <c r="F757" s="27">
        <v>0.64583333333333337</v>
      </c>
      <c r="G757">
        <v>220</v>
      </c>
      <c r="H757">
        <v>40700</v>
      </c>
      <c r="I757">
        <v>44770</v>
      </c>
      <c r="J757">
        <v>4070</v>
      </c>
      <c r="K757">
        <v>8</v>
      </c>
      <c r="L757">
        <v>2014</v>
      </c>
    </row>
    <row r="758" spans="1:12" x14ac:dyDescent="0.25">
      <c r="A758" t="s">
        <v>1740</v>
      </c>
      <c r="B758">
        <v>41829</v>
      </c>
      <c r="C758" t="s">
        <v>80</v>
      </c>
      <c r="D758">
        <v>1.5</v>
      </c>
      <c r="E758">
        <v>68</v>
      </c>
      <c r="F758" s="27">
        <v>0.72916666666666663</v>
      </c>
      <c r="G758">
        <v>330</v>
      </c>
      <c r="H758">
        <v>59730</v>
      </c>
      <c r="I758">
        <v>65703</v>
      </c>
      <c r="J758">
        <v>5973</v>
      </c>
      <c r="K758">
        <v>7</v>
      </c>
      <c r="L758">
        <v>2014</v>
      </c>
    </row>
    <row r="759" spans="1:12" x14ac:dyDescent="0.25">
      <c r="A759" t="s">
        <v>1725</v>
      </c>
      <c r="B759">
        <v>41976</v>
      </c>
      <c r="C759" t="s">
        <v>83</v>
      </c>
      <c r="D759">
        <v>1.5</v>
      </c>
      <c r="E759">
        <v>83</v>
      </c>
      <c r="F759" s="27">
        <v>0.72916666666666663</v>
      </c>
      <c r="G759">
        <v>240</v>
      </c>
      <c r="H759">
        <v>43440</v>
      </c>
      <c r="I759">
        <v>47784</v>
      </c>
      <c r="J759">
        <v>4344</v>
      </c>
      <c r="K759">
        <v>12</v>
      </c>
      <c r="L759">
        <v>2014</v>
      </c>
    </row>
    <row r="760" spans="1:12" x14ac:dyDescent="0.25">
      <c r="A760" t="s">
        <v>1721</v>
      </c>
      <c r="B760">
        <v>41912</v>
      </c>
      <c r="C760" t="s">
        <v>30</v>
      </c>
      <c r="D760">
        <v>2</v>
      </c>
      <c r="E760">
        <v>72</v>
      </c>
      <c r="F760" s="27">
        <v>0.5</v>
      </c>
      <c r="G760">
        <v>250</v>
      </c>
      <c r="H760">
        <v>45250</v>
      </c>
      <c r="I760">
        <v>49775</v>
      </c>
      <c r="J760">
        <v>4525</v>
      </c>
      <c r="K760">
        <v>9</v>
      </c>
      <c r="L760">
        <v>2014</v>
      </c>
    </row>
    <row r="761" spans="1:12" x14ac:dyDescent="0.25">
      <c r="A761" t="s">
        <v>1718</v>
      </c>
      <c r="B761">
        <v>41881</v>
      </c>
      <c r="C761" t="s">
        <v>11</v>
      </c>
      <c r="D761">
        <v>1.6</v>
      </c>
      <c r="E761">
        <v>78</v>
      </c>
      <c r="F761" s="27">
        <v>0.45833333333333331</v>
      </c>
      <c r="G761">
        <v>330</v>
      </c>
      <c r="H761">
        <v>59730</v>
      </c>
      <c r="I761">
        <v>65703</v>
      </c>
      <c r="J761">
        <v>5973</v>
      </c>
      <c r="K761">
        <v>8</v>
      </c>
      <c r="L761">
        <v>2014</v>
      </c>
    </row>
    <row r="762" spans="1:12" x14ac:dyDescent="0.25">
      <c r="A762" t="s">
        <v>1716</v>
      </c>
      <c r="B762">
        <v>42273</v>
      </c>
      <c r="C762" t="s">
        <v>103</v>
      </c>
      <c r="D762">
        <v>3.4</v>
      </c>
      <c r="E762">
        <v>67</v>
      </c>
      <c r="F762" s="27">
        <v>0.85416666666666663</v>
      </c>
      <c r="G762">
        <v>300</v>
      </c>
      <c r="H762">
        <v>54300</v>
      </c>
      <c r="I762">
        <v>59730</v>
      </c>
      <c r="J762">
        <v>5430</v>
      </c>
      <c r="K762">
        <v>9</v>
      </c>
      <c r="L762">
        <v>2015</v>
      </c>
    </row>
    <row r="763" spans="1:12" x14ac:dyDescent="0.25">
      <c r="A763" t="s">
        <v>1712</v>
      </c>
      <c r="B763">
        <v>42070</v>
      </c>
      <c r="C763" t="s">
        <v>70</v>
      </c>
      <c r="D763">
        <v>2.6</v>
      </c>
      <c r="E763">
        <v>79</v>
      </c>
      <c r="F763" s="27">
        <v>0.77083333333333337</v>
      </c>
      <c r="G763">
        <v>275</v>
      </c>
      <c r="H763">
        <v>49775</v>
      </c>
      <c r="I763">
        <v>54752.5</v>
      </c>
      <c r="J763">
        <v>4977.5</v>
      </c>
      <c r="K763">
        <v>3</v>
      </c>
      <c r="L763">
        <v>2015</v>
      </c>
    </row>
    <row r="764" spans="1:12" x14ac:dyDescent="0.25">
      <c r="A764" t="s">
        <v>1708</v>
      </c>
      <c r="B764">
        <v>42134</v>
      </c>
      <c r="C764" t="s">
        <v>19</v>
      </c>
      <c r="D764">
        <v>2.7</v>
      </c>
      <c r="E764">
        <v>70</v>
      </c>
      <c r="F764" s="27">
        <v>0.60416666666666663</v>
      </c>
      <c r="G764">
        <v>200</v>
      </c>
      <c r="H764">
        <v>36200</v>
      </c>
      <c r="I764">
        <v>39820</v>
      </c>
      <c r="J764">
        <v>3620</v>
      </c>
      <c r="K764">
        <v>5</v>
      </c>
      <c r="L764">
        <v>2015</v>
      </c>
    </row>
    <row r="765" spans="1:12" x14ac:dyDescent="0.25">
      <c r="A765" t="s">
        <v>1705</v>
      </c>
      <c r="B765">
        <v>41733</v>
      </c>
      <c r="C765" t="s">
        <v>15</v>
      </c>
      <c r="D765">
        <v>2</v>
      </c>
      <c r="E765">
        <v>82</v>
      </c>
      <c r="F765" s="27">
        <v>0.35416666666666669</v>
      </c>
      <c r="G765">
        <v>225</v>
      </c>
      <c r="H765">
        <v>40725</v>
      </c>
      <c r="I765">
        <v>44797.5</v>
      </c>
      <c r="J765">
        <v>4072.5</v>
      </c>
      <c r="K765">
        <v>4</v>
      </c>
      <c r="L765">
        <v>2014</v>
      </c>
    </row>
    <row r="766" spans="1:12" x14ac:dyDescent="0.25">
      <c r="A766" t="s">
        <v>1702</v>
      </c>
      <c r="B766">
        <v>42246</v>
      </c>
      <c r="C766" t="s">
        <v>33</v>
      </c>
      <c r="D766">
        <v>0.5</v>
      </c>
      <c r="E766">
        <v>74</v>
      </c>
      <c r="F766" s="27">
        <v>0.70833333333333337</v>
      </c>
      <c r="G766">
        <v>412.5</v>
      </c>
      <c r="H766">
        <v>74662.5</v>
      </c>
      <c r="I766">
        <v>82128.75</v>
      </c>
      <c r="J766">
        <v>7466.25</v>
      </c>
      <c r="K766">
        <v>8</v>
      </c>
      <c r="L766">
        <v>2015</v>
      </c>
    </row>
    <row r="767" spans="1:12" x14ac:dyDescent="0.25">
      <c r="A767" t="s">
        <v>1699</v>
      </c>
      <c r="B767">
        <v>41965</v>
      </c>
      <c r="C767" t="s">
        <v>80</v>
      </c>
      <c r="D767">
        <v>1.1000000000000001</v>
      </c>
      <c r="E767">
        <v>69</v>
      </c>
      <c r="F767" s="27">
        <v>0.29166666666666669</v>
      </c>
      <c r="G767">
        <v>300</v>
      </c>
      <c r="H767">
        <v>54300</v>
      </c>
      <c r="I767">
        <v>59730</v>
      </c>
      <c r="J767">
        <v>5430</v>
      </c>
      <c r="K767">
        <v>11</v>
      </c>
      <c r="L767">
        <v>2014</v>
      </c>
    </row>
    <row r="768" spans="1:12" x14ac:dyDescent="0.25">
      <c r="A768" t="s">
        <v>1692</v>
      </c>
      <c r="B768">
        <v>42319</v>
      </c>
      <c r="C768" t="s">
        <v>21</v>
      </c>
      <c r="D768">
        <v>1.4</v>
      </c>
      <c r="E768">
        <v>83</v>
      </c>
      <c r="F768" s="27">
        <v>0.6875</v>
      </c>
      <c r="G768">
        <v>125</v>
      </c>
      <c r="H768">
        <v>22625</v>
      </c>
      <c r="I768">
        <v>24887.5</v>
      </c>
      <c r="J768">
        <v>2262.5</v>
      </c>
      <c r="K768">
        <v>11</v>
      </c>
      <c r="L768">
        <v>2015</v>
      </c>
    </row>
    <row r="769" spans="1:12" x14ac:dyDescent="0.25">
      <c r="A769" t="s">
        <v>1686</v>
      </c>
      <c r="B769">
        <v>41920</v>
      </c>
      <c r="C769" t="s">
        <v>23</v>
      </c>
      <c r="D769">
        <v>2.4</v>
      </c>
      <c r="E769">
        <v>88</v>
      </c>
      <c r="F769" s="27">
        <v>0.375</v>
      </c>
      <c r="G769">
        <v>300</v>
      </c>
      <c r="H769">
        <v>54300</v>
      </c>
      <c r="I769">
        <v>59730</v>
      </c>
      <c r="J769">
        <v>5430</v>
      </c>
      <c r="K769">
        <v>10</v>
      </c>
      <c r="L769">
        <v>2014</v>
      </c>
    </row>
    <row r="770" spans="1:12" x14ac:dyDescent="0.25">
      <c r="A770" t="s">
        <v>1680</v>
      </c>
      <c r="B770">
        <v>41801</v>
      </c>
      <c r="C770" t="s">
        <v>17</v>
      </c>
      <c r="D770">
        <v>4.9000000000000004</v>
      </c>
      <c r="E770">
        <v>78</v>
      </c>
      <c r="F770" s="27">
        <v>0.875</v>
      </c>
      <c r="G770">
        <v>385</v>
      </c>
      <c r="H770">
        <v>69685</v>
      </c>
      <c r="I770">
        <v>76653.5</v>
      </c>
      <c r="J770">
        <v>6968.5</v>
      </c>
      <c r="K770">
        <v>6</v>
      </c>
      <c r="L770">
        <v>2014</v>
      </c>
    </row>
    <row r="771" spans="1:12" x14ac:dyDescent="0.25">
      <c r="A771" t="s">
        <v>1674</v>
      </c>
      <c r="B771">
        <v>42361</v>
      </c>
      <c r="C771" t="s">
        <v>27</v>
      </c>
      <c r="D771">
        <v>12.9</v>
      </c>
      <c r="E771">
        <v>64</v>
      </c>
      <c r="F771" s="27">
        <v>0.70833333333333337</v>
      </c>
      <c r="G771">
        <v>280</v>
      </c>
      <c r="H771">
        <v>50680</v>
      </c>
      <c r="I771">
        <v>55748</v>
      </c>
      <c r="J771">
        <v>5068</v>
      </c>
      <c r="K771">
        <v>12</v>
      </c>
      <c r="L771">
        <v>2015</v>
      </c>
    </row>
    <row r="772" spans="1:12" x14ac:dyDescent="0.25">
      <c r="A772" t="s">
        <v>1664</v>
      </c>
      <c r="B772">
        <v>42204</v>
      </c>
      <c r="C772" t="s">
        <v>17</v>
      </c>
      <c r="D772">
        <v>5.4</v>
      </c>
      <c r="E772">
        <v>82</v>
      </c>
      <c r="F772" s="27">
        <v>0.85416666666666663</v>
      </c>
      <c r="G772">
        <v>385</v>
      </c>
      <c r="H772">
        <v>69685</v>
      </c>
      <c r="I772">
        <v>76653.5</v>
      </c>
      <c r="J772">
        <v>6968.5</v>
      </c>
      <c r="K772">
        <v>7</v>
      </c>
      <c r="L772">
        <v>2015</v>
      </c>
    </row>
    <row r="773" spans="1:12" x14ac:dyDescent="0.25">
      <c r="A773" t="s">
        <v>1662</v>
      </c>
      <c r="B773">
        <v>42046</v>
      </c>
      <c r="C773" t="s">
        <v>13</v>
      </c>
      <c r="D773">
        <v>1.6</v>
      </c>
      <c r="E773">
        <v>67</v>
      </c>
      <c r="F773" s="27">
        <v>0.33333333333333331</v>
      </c>
      <c r="G773">
        <v>250</v>
      </c>
      <c r="H773">
        <v>45250</v>
      </c>
      <c r="I773">
        <v>49775</v>
      </c>
      <c r="J773">
        <v>4525</v>
      </c>
      <c r="K773">
        <v>2</v>
      </c>
      <c r="L773">
        <v>2015</v>
      </c>
    </row>
    <row r="774" spans="1:12" x14ac:dyDescent="0.25">
      <c r="A774" t="s">
        <v>1661</v>
      </c>
      <c r="B774">
        <v>42144</v>
      </c>
      <c r="C774" t="s">
        <v>23</v>
      </c>
      <c r="D774">
        <v>3.1</v>
      </c>
      <c r="E774">
        <v>70</v>
      </c>
      <c r="F774" s="27">
        <v>0.3125</v>
      </c>
      <c r="G774">
        <v>300</v>
      </c>
      <c r="H774">
        <v>54300</v>
      </c>
      <c r="I774">
        <v>59730</v>
      </c>
      <c r="J774">
        <v>5430</v>
      </c>
      <c r="K774">
        <v>5</v>
      </c>
      <c r="L774">
        <v>2015</v>
      </c>
    </row>
    <row r="775" spans="1:12" x14ac:dyDescent="0.25">
      <c r="A775" t="s">
        <v>1653</v>
      </c>
      <c r="B775">
        <v>42245</v>
      </c>
      <c r="C775" t="s">
        <v>25</v>
      </c>
      <c r="D775">
        <v>1.9</v>
      </c>
      <c r="E775">
        <v>82</v>
      </c>
      <c r="F775" s="27">
        <v>0.58333333333333337</v>
      </c>
      <c r="G775">
        <v>220</v>
      </c>
      <c r="H775">
        <v>39820</v>
      </c>
      <c r="I775">
        <v>43802</v>
      </c>
      <c r="J775">
        <v>3982</v>
      </c>
      <c r="K775">
        <v>8</v>
      </c>
      <c r="L775">
        <v>2015</v>
      </c>
    </row>
    <row r="776" spans="1:12" x14ac:dyDescent="0.25">
      <c r="A776" t="s">
        <v>1646</v>
      </c>
      <c r="B776">
        <v>41676</v>
      </c>
      <c r="C776" t="s">
        <v>25</v>
      </c>
      <c r="D776">
        <v>1.3</v>
      </c>
      <c r="E776">
        <v>73</v>
      </c>
      <c r="F776" s="27">
        <v>0.70833333333333337</v>
      </c>
      <c r="G776">
        <v>200</v>
      </c>
      <c r="H776">
        <v>36200</v>
      </c>
      <c r="I776">
        <v>39820</v>
      </c>
      <c r="J776">
        <v>3620</v>
      </c>
      <c r="K776">
        <v>2</v>
      </c>
      <c r="L776">
        <v>2014</v>
      </c>
    </row>
    <row r="777" spans="1:12" x14ac:dyDescent="0.25">
      <c r="A777" t="s">
        <v>1639</v>
      </c>
      <c r="B777">
        <v>42086</v>
      </c>
      <c r="C777" t="s">
        <v>33</v>
      </c>
      <c r="D777">
        <v>2.2000000000000002</v>
      </c>
      <c r="E777">
        <v>91</v>
      </c>
      <c r="F777" s="27">
        <v>0.75</v>
      </c>
      <c r="G777">
        <v>375</v>
      </c>
      <c r="H777">
        <v>69375</v>
      </c>
      <c r="I777">
        <v>76312.5</v>
      </c>
      <c r="J777">
        <v>6937.5</v>
      </c>
      <c r="K777">
        <v>3</v>
      </c>
      <c r="L777">
        <v>2015</v>
      </c>
    </row>
    <row r="778" spans="1:12" x14ac:dyDescent="0.25">
      <c r="A778" t="s">
        <v>1638</v>
      </c>
      <c r="B778">
        <v>41677</v>
      </c>
      <c r="C778" t="s">
        <v>23</v>
      </c>
      <c r="D778">
        <v>3.3</v>
      </c>
      <c r="E778">
        <v>65</v>
      </c>
      <c r="F778" s="27">
        <v>0.29166666666666669</v>
      </c>
      <c r="G778">
        <v>300</v>
      </c>
      <c r="H778">
        <v>54300</v>
      </c>
      <c r="I778">
        <v>59730</v>
      </c>
      <c r="J778">
        <v>5430</v>
      </c>
      <c r="K778">
        <v>2</v>
      </c>
      <c r="L778">
        <v>2014</v>
      </c>
    </row>
    <row r="779" spans="1:12" x14ac:dyDescent="0.25">
      <c r="A779" t="s">
        <v>1635</v>
      </c>
      <c r="B779">
        <v>42286</v>
      </c>
      <c r="C779" t="s">
        <v>25</v>
      </c>
      <c r="D779">
        <v>1.8</v>
      </c>
      <c r="E779">
        <v>74</v>
      </c>
      <c r="F779" s="27">
        <v>0.375</v>
      </c>
      <c r="G779">
        <v>200</v>
      </c>
      <c r="H779">
        <v>36200</v>
      </c>
      <c r="I779">
        <v>39820</v>
      </c>
      <c r="J779">
        <v>3620</v>
      </c>
      <c r="K779">
        <v>10</v>
      </c>
      <c r="L779">
        <v>2015</v>
      </c>
    </row>
    <row r="780" spans="1:12" x14ac:dyDescent="0.25">
      <c r="A780" t="s">
        <v>1627</v>
      </c>
      <c r="B780">
        <v>42107</v>
      </c>
      <c r="C780" t="s">
        <v>33</v>
      </c>
      <c r="D780">
        <v>2.2999999999999998</v>
      </c>
      <c r="E780">
        <v>77</v>
      </c>
      <c r="F780" s="27">
        <v>0.41666666666666669</v>
      </c>
      <c r="G780">
        <v>375</v>
      </c>
      <c r="H780">
        <v>67875</v>
      </c>
      <c r="I780">
        <v>74662.5</v>
      </c>
      <c r="J780">
        <v>6787.5</v>
      </c>
      <c r="K780">
        <v>4</v>
      </c>
      <c r="L780">
        <v>2015</v>
      </c>
    </row>
    <row r="781" spans="1:12" x14ac:dyDescent="0.25">
      <c r="A781" t="s">
        <v>1620</v>
      </c>
      <c r="B781">
        <v>41996</v>
      </c>
      <c r="C781" t="s">
        <v>13</v>
      </c>
      <c r="D781">
        <v>5.2</v>
      </c>
      <c r="E781">
        <v>65</v>
      </c>
      <c r="F781" s="27">
        <v>0.77083333333333337</v>
      </c>
      <c r="G781">
        <v>350</v>
      </c>
      <c r="H781">
        <v>63350</v>
      </c>
      <c r="I781">
        <v>69685</v>
      </c>
      <c r="J781">
        <v>6335</v>
      </c>
      <c r="K781">
        <v>12</v>
      </c>
      <c r="L781">
        <v>2014</v>
      </c>
    </row>
    <row r="782" spans="1:12" x14ac:dyDescent="0.25">
      <c r="A782" t="s">
        <v>1611</v>
      </c>
      <c r="B782">
        <v>41877</v>
      </c>
      <c r="C782" t="s">
        <v>33</v>
      </c>
      <c r="D782">
        <v>1.6</v>
      </c>
      <c r="E782">
        <v>91</v>
      </c>
      <c r="F782" s="27">
        <v>0.66666666666666663</v>
      </c>
      <c r="G782">
        <v>412.5</v>
      </c>
      <c r="H782">
        <v>76312.5</v>
      </c>
      <c r="I782">
        <v>83943.75</v>
      </c>
      <c r="J782">
        <v>7631.25</v>
      </c>
      <c r="K782">
        <v>8</v>
      </c>
      <c r="L782">
        <v>2014</v>
      </c>
    </row>
    <row r="783" spans="1:12" x14ac:dyDescent="0.25">
      <c r="A783" t="s">
        <v>1610</v>
      </c>
      <c r="B783">
        <v>41879</v>
      </c>
      <c r="C783" t="s">
        <v>50</v>
      </c>
      <c r="D783">
        <v>1.4</v>
      </c>
      <c r="E783">
        <v>65</v>
      </c>
      <c r="F783" s="27">
        <v>0.375</v>
      </c>
      <c r="G783">
        <v>302.5</v>
      </c>
      <c r="H783">
        <v>54752.5</v>
      </c>
      <c r="I783">
        <v>60227.75</v>
      </c>
      <c r="J783">
        <v>5475.25</v>
      </c>
      <c r="K783">
        <v>8</v>
      </c>
      <c r="L783">
        <v>2014</v>
      </c>
    </row>
    <row r="784" spans="1:12" x14ac:dyDescent="0.25">
      <c r="A784" t="s">
        <v>1603</v>
      </c>
      <c r="B784">
        <v>42063</v>
      </c>
      <c r="C784" t="s">
        <v>103</v>
      </c>
      <c r="D784">
        <v>2.4</v>
      </c>
      <c r="E784">
        <v>91</v>
      </c>
      <c r="F784" s="27">
        <v>0.79166666666666663</v>
      </c>
      <c r="G784">
        <v>300</v>
      </c>
      <c r="H784">
        <v>55500</v>
      </c>
      <c r="I784">
        <v>61050</v>
      </c>
      <c r="J784">
        <v>5550</v>
      </c>
      <c r="K784">
        <v>2</v>
      </c>
      <c r="L784">
        <v>2015</v>
      </c>
    </row>
    <row r="785" spans="1:12" x14ac:dyDescent="0.25">
      <c r="A785" t="s">
        <v>1602</v>
      </c>
      <c r="B785">
        <v>42183</v>
      </c>
      <c r="C785" t="s">
        <v>15</v>
      </c>
      <c r="D785">
        <v>2</v>
      </c>
      <c r="E785">
        <v>67</v>
      </c>
      <c r="F785" s="27">
        <v>0.75</v>
      </c>
      <c r="G785">
        <v>247.5</v>
      </c>
      <c r="H785">
        <v>44797.5</v>
      </c>
      <c r="I785">
        <v>49277.25</v>
      </c>
      <c r="J785">
        <v>4479.75</v>
      </c>
      <c r="K785">
        <v>6</v>
      </c>
      <c r="L785">
        <v>2015</v>
      </c>
    </row>
    <row r="786" spans="1:12" x14ac:dyDescent="0.25">
      <c r="A786" t="s">
        <v>1595</v>
      </c>
      <c r="B786">
        <v>42111</v>
      </c>
      <c r="C786" t="s">
        <v>19</v>
      </c>
      <c r="D786">
        <v>1.2</v>
      </c>
      <c r="E786">
        <v>81</v>
      </c>
      <c r="F786" s="27">
        <v>0.79166666666666663</v>
      </c>
      <c r="G786">
        <v>200</v>
      </c>
      <c r="H786">
        <v>36200</v>
      </c>
      <c r="I786">
        <v>39820</v>
      </c>
      <c r="J786">
        <v>3620</v>
      </c>
      <c r="K786">
        <v>4</v>
      </c>
      <c r="L786">
        <v>2015</v>
      </c>
    </row>
    <row r="787" spans="1:12" x14ac:dyDescent="0.25">
      <c r="A787" t="s">
        <v>1591</v>
      </c>
      <c r="B787">
        <v>42310</v>
      </c>
      <c r="C787" t="s">
        <v>25</v>
      </c>
      <c r="D787">
        <v>1.1000000000000001</v>
      </c>
      <c r="E787">
        <v>66</v>
      </c>
      <c r="F787" s="27">
        <v>0.89583333333333337</v>
      </c>
      <c r="G787">
        <v>200</v>
      </c>
      <c r="H787">
        <v>36200</v>
      </c>
      <c r="I787">
        <v>39820</v>
      </c>
      <c r="J787">
        <v>3620</v>
      </c>
      <c r="K787">
        <v>11</v>
      </c>
      <c r="L787">
        <v>2015</v>
      </c>
    </row>
    <row r="788" spans="1:12" x14ac:dyDescent="0.25">
      <c r="A788" t="s">
        <v>1584</v>
      </c>
      <c r="B788">
        <v>42058</v>
      </c>
      <c r="C788" t="s">
        <v>27</v>
      </c>
      <c r="D788">
        <v>8.1</v>
      </c>
      <c r="E788">
        <v>73</v>
      </c>
      <c r="F788" s="27">
        <v>0.54166666666666663</v>
      </c>
      <c r="G788">
        <v>200</v>
      </c>
      <c r="H788">
        <v>36200</v>
      </c>
      <c r="I788">
        <v>39820</v>
      </c>
      <c r="J788">
        <v>3620</v>
      </c>
      <c r="K788">
        <v>2</v>
      </c>
      <c r="L788">
        <v>2015</v>
      </c>
    </row>
    <row r="789" spans="1:12" x14ac:dyDescent="0.25">
      <c r="A789" t="s">
        <v>1580</v>
      </c>
      <c r="B789">
        <v>41997</v>
      </c>
      <c r="C789" t="s">
        <v>47</v>
      </c>
      <c r="D789">
        <v>4</v>
      </c>
      <c r="E789">
        <v>76</v>
      </c>
      <c r="F789" s="27">
        <v>0.77083333333333337</v>
      </c>
      <c r="G789">
        <v>350</v>
      </c>
      <c r="H789">
        <v>63350</v>
      </c>
      <c r="I789">
        <v>69685</v>
      </c>
      <c r="J789">
        <v>6335</v>
      </c>
      <c r="K789">
        <v>12</v>
      </c>
      <c r="L789">
        <v>2014</v>
      </c>
    </row>
    <row r="790" spans="1:12" x14ac:dyDescent="0.25">
      <c r="A790" t="s">
        <v>1573</v>
      </c>
      <c r="B790">
        <v>41908</v>
      </c>
      <c r="C790" t="s">
        <v>17</v>
      </c>
      <c r="D790">
        <v>4.2</v>
      </c>
      <c r="E790">
        <v>88</v>
      </c>
      <c r="F790" s="27">
        <v>0.79166666666666663</v>
      </c>
      <c r="G790">
        <v>350</v>
      </c>
      <c r="H790">
        <v>63350</v>
      </c>
      <c r="I790">
        <v>69685</v>
      </c>
      <c r="J790">
        <v>6335</v>
      </c>
      <c r="K790">
        <v>9</v>
      </c>
      <c r="L790">
        <v>2014</v>
      </c>
    </row>
    <row r="791" spans="1:12" x14ac:dyDescent="0.25">
      <c r="A791" t="s">
        <v>1562</v>
      </c>
      <c r="B791">
        <v>41681</v>
      </c>
      <c r="C791" t="s">
        <v>15</v>
      </c>
      <c r="D791">
        <v>2.4</v>
      </c>
      <c r="E791">
        <v>71</v>
      </c>
      <c r="F791" s="27">
        <v>0.75</v>
      </c>
      <c r="G791">
        <v>225</v>
      </c>
      <c r="H791">
        <v>40725</v>
      </c>
      <c r="I791">
        <v>44797.5</v>
      </c>
      <c r="J791">
        <v>4072.5</v>
      </c>
      <c r="K791">
        <v>2</v>
      </c>
      <c r="L791">
        <v>2014</v>
      </c>
    </row>
    <row r="792" spans="1:12" x14ac:dyDescent="0.25">
      <c r="A792" t="s">
        <v>1547</v>
      </c>
      <c r="B792">
        <v>42241</v>
      </c>
      <c r="C792" t="s">
        <v>50</v>
      </c>
      <c r="D792">
        <v>1.4</v>
      </c>
      <c r="E792">
        <v>80</v>
      </c>
      <c r="F792" s="27">
        <v>0.70833333333333337</v>
      </c>
      <c r="G792">
        <v>302.5</v>
      </c>
      <c r="H792">
        <v>54752.5</v>
      </c>
      <c r="I792">
        <v>60227.75</v>
      </c>
      <c r="J792">
        <v>5475.25</v>
      </c>
      <c r="K792">
        <v>8</v>
      </c>
      <c r="L792">
        <v>2015</v>
      </c>
    </row>
    <row r="793" spans="1:12" x14ac:dyDescent="0.25">
      <c r="A793" t="s">
        <v>1545</v>
      </c>
      <c r="B793">
        <v>41833</v>
      </c>
      <c r="C793" t="s">
        <v>23</v>
      </c>
      <c r="D793">
        <v>2.6</v>
      </c>
      <c r="E793">
        <v>86</v>
      </c>
      <c r="F793" s="27">
        <v>0.29166666666666669</v>
      </c>
      <c r="G793">
        <v>330</v>
      </c>
      <c r="H793">
        <v>59730</v>
      </c>
      <c r="I793">
        <v>65703</v>
      </c>
      <c r="J793">
        <v>5973</v>
      </c>
      <c r="K793">
        <v>7</v>
      </c>
      <c r="L793">
        <v>2014</v>
      </c>
    </row>
    <row r="794" spans="1:12" x14ac:dyDescent="0.25">
      <c r="A794" t="s">
        <v>1542</v>
      </c>
      <c r="B794">
        <v>42083</v>
      </c>
      <c r="C794" t="s">
        <v>80</v>
      </c>
      <c r="D794">
        <v>2.1</v>
      </c>
      <c r="E794">
        <v>88</v>
      </c>
      <c r="F794" s="27">
        <v>0.70833333333333337</v>
      </c>
      <c r="G794">
        <v>300</v>
      </c>
      <c r="H794">
        <v>54300</v>
      </c>
      <c r="I794">
        <v>59730</v>
      </c>
      <c r="J794">
        <v>5430</v>
      </c>
      <c r="K794">
        <v>3</v>
      </c>
      <c r="L794">
        <v>2015</v>
      </c>
    </row>
    <row r="795" spans="1:12" x14ac:dyDescent="0.25">
      <c r="A795" t="s">
        <v>1538</v>
      </c>
      <c r="B795">
        <v>42237</v>
      </c>
      <c r="C795" t="s">
        <v>50</v>
      </c>
      <c r="D795">
        <v>1.5</v>
      </c>
      <c r="E795">
        <v>81</v>
      </c>
      <c r="F795" s="27">
        <v>0.75</v>
      </c>
      <c r="G795">
        <v>302.5</v>
      </c>
      <c r="H795">
        <v>54752.5</v>
      </c>
      <c r="I795">
        <v>60227.75</v>
      </c>
      <c r="J795">
        <v>5475.25</v>
      </c>
      <c r="K795">
        <v>8</v>
      </c>
      <c r="L795">
        <v>2015</v>
      </c>
    </row>
    <row r="796" spans="1:12" x14ac:dyDescent="0.25">
      <c r="A796" t="s">
        <v>1532</v>
      </c>
      <c r="B796">
        <v>41963</v>
      </c>
      <c r="C796" t="s">
        <v>11</v>
      </c>
      <c r="D796">
        <v>2.2000000000000002</v>
      </c>
      <c r="E796">
        <v>66</v>
      </c>
      <c r="F796" s="27">
        <v>0.72916666666666663</v>
      </c>
      <c r="G796">
        <v>300</v>
      </c>
      <c r="H796">
        <v>54300</v>
      </c>
      <c r="I796">
        <v>59730</v>
      </c>
      <c r="J796">
        <v>5430</v>
      </c>
      <c r="K796">
        <v>11</v>
      </c>
      <c r="L796">
        <v>2014</v>
      </c>
    </row>
    <row r="797" spans="1:12" x14ac:dyDescent="0.25">
      <c r="A797" t="s">
        <v>1522</v>
      </c>
      <c r="B797">
        <v>42334</v>
      </c>
      <c r="C797" t="s">
        <v>50</v>
      </c>
      <c r="D797">
        <v>4.5999999999999996</v>
      </c>
      <c r="E797">
        <v>83</v>
      </c>
      <c r="F797" s="27">
        <v>0.3125</v>
      </c>
      <c r="G797">
        <v>412.5</v>
      </c>
      <c r="H797">
        <v>74662.5</v>
      </c>
      <c r="I797">
        <v>82128.75</v>
      </c>
      <c r="J797">
        <v>7466.25</v>
      </c>
      <c r="K797">
        <v>11</v>
      </c>
      <c r="L797">
        <v>2015</v>
      </c>
    </row>
    <row r="798" spans="1:12" x14ac:dyDescent="0.25">
      <c r="A798" t="s">
        <v>1514</v>
      </c>
      <c r="B798">
        <v>41788</v>
      </c>
      <c r="C798" t="s">
        <v>13</v>
      </c>
      <c r="D798">
        <v>1.6</v>
      </c>
      <c r="E798">
        <v>77</v>
      </c>
      <c r="F798" s="27">
        <v>0.75</v>
      </c>
      <c r="G798">
        <v>250</v>
      </c>
      <c r="H798">
        <v>45250</v>
      </c>
      <c r="I798">
        <v>49775</v>
      </c>
      <c r="J798">
        <v>4525</v>
      </c>
      <c r="K798">
        <v>5</v>
      </c>
      <c r="L798">
        <v>2014</v>
      </c>
    </row>
    <row r="799" spans="1:12" x14ac:dyDescent="0.25">
      <c r="A799" t="s">
        <v>1510</v>
      </c>
      <c r="B799">
        <v>42257</v>
      </c>
      <c r="C799" t="s">
        <v>25</v>
      </c>
      <c r="D799">
        <v>1.8</v>
      </c>
      <c r="E799">
        <v>80</v>
      </c>
      <c r="F799" s="27">
        <v>0.70833333333333337</v>
      </c>
      <c r="G799">
        <v>200</v>
      </c>
      <c r="H799">
        <v>36200</v>
      </c>
      <c r="I799">
        <v>39820</v>
      </c>
      <c r="J799">
        <v>3620</v>
      </c>
      <c r="K799">
        <v>9</v>
      </c>
      <c r="L799">
        <v>2015</v>
      </c>
    </row>
    <row r="800" spans="1:12" x14ac:dyDescent="0.25">
      <c r="A800" t="s">
        <v>1509</v>
      </c>
      <c r="B800">
        <v>41677</v>
      </c>
      <c r="C800" t="s">
        <v>53</v>
      </c>
      <c r="D800">
        <v>1.9</v>
      </c>
      <c r="E800">
        <v>81</v>
      </c>
      <c r="F800" s="27">
        <v>0.875</v>
      </c>
      <c r="G800">
        <v>300</v>
      </c>
      <c r="H800">
        <v>54300</v>
      </c>
      <c r="I800">
        <v>59730</v>
      </c>
      <c r="J800">
        <v>5430</v>
      </c>
      <c r="K800">
        <v>2</v>
      </c>
      <c r="L800">
        <v>2014</v>
      </c>
    </row>
    <row r="801" spans="1:12" x14ac:dyDescent="0.25">
      <c r="A801" t="s">
        <v>1506</v>
      </c>
      <c r="B801">
        <v>41969</v>
      </c>
      <c r="C801" t="s">
        <v>25</v>
      </c>
      <c r="D801">
        <v>6.2</v>
      </c>
      <c r="E801">
        <v>89</v>
      </c>
      <c r="F801" s="27">
        <v>0.75</v>
      </c>
      <c r="G801">
        <v>300</v>
      </c>
      <c r="H801">
        <v>54300</v>
      </c>
      <c r="I801">
        <v>59730</v>
      </c>
      <c r="J801">
        <v>5430</v>
      </c>
      <c r="K801">
        <v>11</v>
      </c>
      <c r="L801">
        <v>2014</v>
      </c>
    </row>
    <row r="802" spans="1:12" x14ac:dyDescent="0.25">
      <c r="A802" t="s">
        <v>1502</v>
      </c>
      <c r="B802">
        <v>42241</v>
      </c>
      <c r="C802" t="s">
        <v>50</v>
      </c>
      <c r="D802">
        <v>1.3</v>
      </c>
      <c r="E802">
        <v>66</v>
      </c>
      <c r="F802" s="27">
        <v>0.79166666666666663</v>
      </c>
      <c r="G802">
        <v>302.5</v>
      </c>
      <c r="H802">
        <v>54752.5</v>
      </c>
      <c r="I802">
        <v>60227.75</v>
      </c>
      <c r="J802">
        <v>5475.25</v>
      </c>
      <c r="K802">
        <v>8</v>
      </c>
      <c r="L802">
        <v>2015</v>
      </c>
    </row>
    <row r="803" spans="1:12" x14ac:dyDescent="0.25">
      <c r="A803" t="s">
        <v>1500</v>
      </c>
      <c r="B803">
        <v>41983</v>
      </c>
      <c r="C803" t="s">
        <v>17</v>
      </c>
      <c r="D803">
        <v>5</v>
      </c>
      <c r="E803">
        <v>78</v>
      </c>
      <c r="F803" s="27">
        <v>0.70833333333333337</v>
      </c>
      <c r="G803">
        <v>350</v>
      </c>
      <c r="H803">
        <v>63350</v>
      </c>
      <c r="I803">
        <v>69685</v>
      </c>
      <c r="J803">
        <v>6335</v>
      </c>
      <c r="K803">
        <v>12</v>
      </c>
      <c r="L803">
        <v>2014</v>
      </c>
    </row>
    <row r="804" spans="1:12" x14ac:dyDescent="0.25">
      <c r="A804" t="s">
        <v>1499</v>
      </c>
      <c r="B804">
        <v>42049</v>
      </c>
      <c r="C804" t="s">
        <v>80</v>
      </c>
      <c r="D804">
        <v>2.2000000000000002</v>
      </c>
      <c r="E804">
        <v>90</v>
      </c>
      <c r="F804" s="27">
        <v>0.29166666666666669</v>
      </c>
      <c r="G804">
        <v>300</v>
      </c>
      <c r="H804">
        <v>54300</v>
      </c>
      <c r="I804">
        <v>59730</v>
      </c>
      <c r="J804">
        <v>5430</v>
      </c>
      <c r="K804">
        <v>2</v>
      </c>
      <c r="L804">
        <v>2015</v>
      </c>
    </row>
    <row r="805" spans="1:12" x14ac:dyDescent="0.25">
      <c r="A805" t="s">
        <v>1487</v>
      </c>
      <c r="B805">
        <v>42056</v>
      </c>
      <c r="C805" t="s">
        <v>23</v>
      </c>
      <c r="D805">
        <v>2.4</v>
      </c>
      <c r="E805">
        <v>71</v>
      </c>
      <c r="F805" s="27">
        <v>0.6875</v>
      </c>
      <c r="G805">
        <v>300</v>
      </c>
      <c r="H805">
        <v>54300</v>
      </c>
      <c r="I805">
        <v>59730</v>
      </c>
      <c r="J805">
        <v>5430</v>
      </c>
      <c r="K805">
        <v>2</v>
      </c>
      <c r="L805">
        <v>2015</v>
      </c>
    </row>
    <row r="806" spans="1:12" x14ac:dyDescent="0.25">
      <c r="A806" t="s">
        <v>1474</v>
      </c>
      <c r="B806">
        <v>42249</v>
      </c>
      <c r="C806" t="s">
        <v>11</v>
      </c>
      <c r="D806">
        <v>2.7</v>
      </c>
      <c r="E806">
        <v>75</v>
      </c>
      <c r="F806" s="27">
        <v>0.8125</v>
      </c>
      <c r="G806">
        <v>300</v>
      </c>
      <c r="H806">
        <v>54300</v>
      </c>
      <c r="I806">
        <v>59730</v>
      </c>
      <c r="J806">
        <v>5430</v>
      </c>
      <c r="K806">
        <v>9</v>
      </c>
      <c r="L806">
        <v>2015</v>
      </c>
    </row>
    <row r="807" spans="1:12" x14ac:dyDescent="0.25">
      <c r="A807" t="s">
        <v>1471</v>
      </c>
      <c r="B807">
        <v>42190</v>
      </c>
      <c r="C807" t="s">
        <v>11</v>
      </c>
      <c r="D807">
        <v>2.5</v>
      </c>
      <c r="E807">
        <v>72</v>
      </c>
      <c r="F807" s="27">
        <v>0.75</v>
      </c>
      <c r="G807">
        <v>330</v>
      </c>
      <c r="H807">
        <v>59730</v>
      </c>
      <c r="I807">
        <v>65703</v>
      </c>
      <c r="J807">
        <v>5973</v>
      </c>
      <c r="K807">
        <v>7</v>
      </c>
      <c r="L807">
        <v>2015</v>
      </c>
    </row>
    <row r="808" spans="1:12" x14ac:dyDescent="0.25">
      <c r="A808" t="s">
        <v>1462</v>
      </c>
      <c r="B808">
        <v>41703</v>
      </c>
      <c r="C808" t="s">
        <v>83</v>
      </c>
      <c r="D808">
        <v>2</v>
      </c>
      <c r="E808">
        <v>66</v>
      </c>
      <c r="F808" s="27">
        <v>0.54166666666666663</v>
      </c>
      <c r="G808">
        <v>240</v>
      </c>
      <c r="H808">
        <v>43440</v>
      </c>
      <c r="I808">
        <v>47784</v>
      </c>
      <c r="J808">
        <v>4344</v>
      </c>
      <c r="K808">
        <v>3</v>
      </c>
      <c r="L808">
        <v>2014</v>
      </c>
    </row>
    <row r="809" spans="1:12" x14ac:dyDescent="0.25">
      <c r="A809" t="s">
        <v>1449</v>
      </c>
      <c r="B809">
        <v>41765</v>
      </c>
      <c r="C809" t="s">
        <v>30</v>
      </c>
      <c r="D809">
        <v>2.2000000000000002</v>
      </c>
      <c r="E809">
        <v>67</v>
      </c>
      <c r="F809" s="27">
        <v>0.70833333333333337</v>
      </c>
      <c r="G809">
        <v>250</v>
      </c>
      <c r="H809">
        <v>45250</v>
      </c>
      <c r="I809">
        <v>49775</v>
      </c>
      <c r="J809">
        <v>4525</v>
      </c>
      <c r="K809">
        <v>5</v>
      </c>
      <c r="L809">
        <v>2014</v>
      </c>
    </row>
    <row r="810" spans="1:12" x14ac:dyDescent="0.25">
      <c r="A810" t="s">
        <v>1443</v>
      </c>
      <c r="B810">
        <v>41887</v>
      </c>
      <c r="C810" t="s">
        <v>25</v>
      </c>
      <c r="D810">
        <v>2.6</v>
      </c>
      <c r="E810">
        <v>79</v>
      </c>
      <c r="F810" s="27">
        <v>0.72916666666666663</v>
      </c>
      <c r="G810">
        <v>200</v>
      </c>
      <c r="H810">
        <v>36200</v>
      </c>
      <c r="I810">
        <v>39820</v>
      </c>
      <c r="J810">
        <v>3620</v>
      </c>
      <c r="K810">
        <v>9</v>
      </c>
      <c r="L810">
        <v>2014</v>
      </c>
    </row>
    <row r="811" spans="1:12" x14ac:dyDescent="0.25">
      <c r="A811" t="s">
        <v>1442</v>
      </c>
      <c r="B811">
        <v>41728</v>
      </c>
      <c r="C811" t="s">
        <v>21</v>
      </c>
      <c r="D811">
        <v>3.2</v>
      </c>
      <c r="E811">
        <v>88</v>
      </c>
      <c r="F811" s="27">
        <v>0.75</v>
      </c>
      <c r="G811">
        <v>125</v>
      </c>
      <c r="H811">
        <v>22625</v>
      </c>
      <c r="I811">
        <v>24887.5</v>
      </c>
      <c r="J811">
        <v>2262.5</v>
      </c>
      <c r="K811">
        <v>3</v>
      </c>
      <c r="L811">
        <v>2014</v>
      </c>
    </row>
    <row r="812" spans="1:12" x14ac:dyDescent="0.25">
      <c r="A812" t="s">
        <v>1441</v>
      </c>
      <c r="B812">
        <v>42021</v>
      </c>
      <c r="C812" t="s">
        <v>13</v>
      </c>
      <c r="D812">
        <v>2.1</v>
      </c>
      <c r="E812">
        <v>89</v>
      </c>
      <c r="F812" s="27">
        <v>0.79166666666666663</v>
      </c>
      <c r="G812">
        <v>250</v>
      </c>
      <c r="H812">
        <v>45250</v>
      </c>
      <c r="I812">
        <v>49775</v>
      </c>
      <c r="J812">
        <v>4525</v>
      </c>
      <c r="K812">
        <v>1</v>
      </c>
      <c r="L812">
        <v>2015</v>
      </c>
    </row>
    <row r="813" spans="1:12" x14ac:dyDescent="0.25">
      <c r="A813" t="s">
        <v>1433</v>
      </c>
      <c r="B813">
        <v>41820</v>
      </c>
      <c r="C813" t="s">
        <v>53</v>
      </c>
      <c r="D813">
        <v>2.9</v>
      </c>
      <c r="E813">
        <v>83</v>
      </c>
      <c r="F813" s="27">
        <v>0.79166666666666663</v>
      </c>
      <c r="G813">
        <v>330</v>
      </c>
      <c r="H813">
        <v>59730</v>
      </c>
      <c r="I813">
        <v>65703</v>
      </c>
      <c r="J813">
        <v>5973</v>
      </c>
      <c r="K813">
        <v>6</v>
      </c>
      <c r="L813">
        <v>2014</v>
      </c>
    </row>
    <row r="814" spans="1:12" x14ac:dyDescent="0.25">
      <c r="A814" t="s">
        <v>1429</v>
      </c>
      <c r="B814">
        <v>41887</v>
      </c>
      <c r="C814" t="s">
        <v>27</v>
      </c>
      <c r="D814">
        <v>9.4</v>
      </c>
      <c r="E814">
        <v>81</v>
      </c>
      <c r="F814" s="27">
        <v>0.72916666666666663</v>
      </c>
      <c r="G814">
        <v>200</v>
      </c>
      <c r="H814">
        <v>36200</v>
      </c>
      <c r="I814">
        <v>39820</v>
      </c>
      <c r="J814">
        <v>3620</v>
      </c>
      <c r="K814">
        <v>9</v>
      </c>
      <c r="L814">
        <v>2014</v>
      </c>
    </row>
    <row r="815" spans="1:12" x14ac:dyDescent="0.25">
      <c r="A815" t="s">
        <v>1426</v>
      </c>
      <c r="B815">
        <v>41818</v>
      </c>
      <c r="C815" t="s">
        <v>40</v>
      </c>
      <c r="D815">
        <v>1.7</v>
      </c>
      <c r="E815">
        <v>66</v>
      </c>
      <c r="F815" s="27">
        <v>0.54166666666666663</v>
      </c>
      <c r="G815">
        <v>126.5</v>
      </c>
      <c r="H815">
        <v>22896.5</v>
      </c>
      <c r="I815">
        <v>25186.15</v>
      </c>
      <c r="J815">
        <v>2289.65</v>
      </c>
      <c r="K815">
        <v>6</v>
      </c>
      <c r="L815">
        <v>2014</v>
      </c>
    </row>
    <row r="816" spans="1:12" x14ac:dyDescent="0.25">
      <c r="A816" t="s">
        <v>1404</v>
      </c>
      <c r="B816">
        <v>41869</v>
      </c>
      <c r="C816" t="s">
        <v>21</v>
      </c>
      <c r="D816">
        <v>0.8</v>
      </c>
      <c r="E816">
        <v>66</v>
      </c>
      <c r="F816" s="27">
        <v>0.375</v>
      </c>
      <c r="G816">
        <v>137.5</v>
      </c>
      <c r="H816">
        <v>24887.5</v>
      </c>
      <c r="I816">
        <v>27376.25</v>
      </c>
      <c r="J816">
        <v>2488.75</v>
      </c>
      <c r="K816">
        <v>8</v>
      </c>
      <c r="L816">
        <v>2014</v>
      </c>
    </row>
    <row r="817" spans="1:12" x14ac:dyDescent="0.25">
      <c r="A817" t="s">
        <v>1398</v>
      </c>
      <c r="B817">
        <v>42139</v>
      </c>
      <c r="C817" t="s">
        <v>17</v>
      </c>
      <c r="D817">
        <v>5.2</v>
      </c>
      <c r="E817">
        <v>68</v>
      </c>
      <c r="F817" s="27">
        <v>0.41666666666666669</v>
      </c>
      <c r="G817">
        <v>350</v>
      </c>
      <c r="H817">
        <v>63350</v>
      </c>
      <c r="I817">
        <v>69685</v>
      </c>
      <c r="J817">
        <v>6335</v>
      </c>
      <c r="K817">
        <v>5</v>
      </c>
      <c r="L817">
        <v>2015</v>
      </c>
    </row>
    <row r="818" spans="1:12" x14ac:dyDescent="0.25">
      <c r="A818" t="s">
        <v>1396</v>
      </c>
      <c r="B818">
        <v>42184</v>
      </c>
      <c r="C818" t="s">
        <v>27</v>
      </c>
      <c r="D818">
        <v>9.1999999999999993</v>
      </c>
      <c r="E818">
        <v>81</v>
      </c>
      <c r="F818" s="27">
        <v>0.41666666666666669</v>
      </c>
      <c r="G818">
        <v>220</v>
      </c>
      <c r="H818">
        <v>39820</v>
      </c>
      <c r="I818">
        <v>43802</v>
      </c>
      <c r="J818">
        <v>3982</v>
      </c>
      <c r="K818">
        <v>6</v>
      </c>
      <c r="L818">
        <v>2015</v>
      </c>
    </row>
    <row r="819" spans="1:12" x14ac:dyDescent="0.25">
      <c r="A819" t="s">
        <v>1394</v>
      </c>
      <c r="B819">
        <v>41671</v>
      </c>
      <c r="C819" t="s">
        <v>23</v>
      </c>
      <c r="D819">
        <v>2.4</v>
      </c>
      <c r="E819">
        <v>64</v>
      </c>
      <c r="F819" s="27">
        <v>0.29166666666666669</v>
      </c>
      <c r="G819">
        <v>300</v>
      </c>
      <c r="H819">
        <v>54300</v>
      </c>
      <c r="I819">
        <v>59730</v>
      </c>
      <c r="J819">
        <v>5430</v>
      </c>
      <c r="K819">
        <v>2</v>
      </c>
      <c r="L819">
        <v>2014</v>
      </c>
    </row>
    <row r="820" spans="1:12" x14ac:dyDescent="0.25">
      <c r="A820" t="s">
        <v>1393</v>
      </c>
      <c r="B820">
        <v>41895</v>
      </c>
      <c r="C820" t="s">
        <v>17</v>
      </c>
      <c r="D820">
        <v>3.5</v>
      </c>
      <c r="E820">
        <v>84</v>
      </c>
      <c r="F820" s="27">
        <v>0.79166666666666663</v>
      </c>
      <c r="G820">
        <v>350</v>
      </c>
      <c r="H820">
        <v>63350</v>
      </c>
      <c r="I820">
        <v>69685</v>
      </c>
      <c r="J820">
        <v>6335</v>
      </c>
      <c r="K820">
        <v>9</v>
      </c>
      <c r="L820">
        <v>2014</v>
      </c>
    </row>
    <row r="821" spans="1:12" x14ac:dyDescent="0.25">
      <c r="A821" t="s">
        <v>1389</v>
      </c>
      <c r="B821">
        <v>42103</v>
      </c>
      <c r="C821" t="s">
        <v>15</v>
      </c>
      <c r="D821">
        <v>1.4</v>
      </c>
      <c r="E821">
        <v>88</v>
      </c>
      <c r="F821" s="27">
        <v>0.41666666666666669</v>
      </c>
      <c r="G821">
        <v>225</v>
      </c>
      <c r="H821">
        <v>40725</v>
      </c>
      <c r="I821">
        <v>44797.5</v>
      </c>
      <c r="J821">
        <v>4072.5</v>
      </c>
      <c r="K821">
        <v>4</v>
      </c>
      <c r="L821">
        <v>2015</v>
      </c>
    </row>
    <row r="822" spans="1:12" x14ac:dyDescent="0.25">
      <c r="A822" t="s">
        <v>1377</v>
      </c>
      <c r="B822">
        <v>41910</v>
      </c>
      <c r="C822" t="s">
        <v>19</v>
      </c>
      <c r="D822">
        <v>3.5</v>
      </c>
      <c r="E822">
        <v>65</v>
      </c>
      <c r="F822" s="27">
        <v>0.70833333333333337</v>
      </c>
      <c r="G822">
        <v>200</v>
      </c>
      <c r="H822">
        <v>36200</v>
      </c>
      <c r="I822">
        <v>39820</v>
      </c>
      <c r="J822">
        <v>3620</v>
      </c>
      <c r="K822">
        <v>9</v>
      </c>
      <c r="L822">
        <v>2014</v>
      </c>
    </row>
    <row r="823" spans="1:12" x14ac:dyDescent="0.25">
      <c r="A823" t="s">
        <v>1362</v>
      </c>
      <c r="B823">
        <v>42169</v>
      </c>
      <c r="C823" t="s">
        <v>70</v>
      </c>
      <c r="D823">
        <v>3.1</v>
      </c>
      <c r="E823">
        <v>64</v>
      </c>
      <c r="F823" s="27">
        <v>0.625</v>
      </c>
      <c r="G823">
        <v>302.5</v>
      </c>
      <c r="H823">
        <v>54752.5</v>
      </c>
      <c r="I823">
        <v>60227.75</v>
      </c>
      <c r="J823">
        <v>5475.25</v>
      </c>
      <c r="K823">
        <v>6</v>
      </c>
      <c r="L823">
        <v>2015</v>
      </c>
    </row>
    <row r="824" spans="1:12" x14ac:dyDescent="0.25">
      <c r="A824" t="s">
        <v>1356</v>
      </c>
      <c r="B824">
        <v>41769</v>
      </c>
      <c r="C824" t="s">
        <v>27</v>
      </c>
      <c r="D824">
        <v>7</v>
      </c>
      <c r="E824">
        <v>89</v>
      </c>
      <c r="F824" s="27">
        <v>0.29166666666666669</v>
      </c>
      <c r="G824">
        <v>200</v>
      </c>
      <c r="H824">
        <v>36200</v>
      </c>
      <c r="I824">
        <v>39820</v>
      </c>
      <c r="J824">
        <v>3620</v>
      </c>
      <c r="K824">
        <v>5</v>
      </c>
      <c r="L824">
        <v>2014</v>
      </c>
    </row>
    <row r="825" spans="1:12" x14ac:dyDescent="0.25">
      <c r="A825" t="s">
        <v>1352</v>
      </c>
      <c r="B825">
        <v>42006</v>
      </c>
      <c r="C825" t="s">
        <v>11</v>
      </c>
      <c r="D825">
        <v>1.5</v>
      </c>
      <c r="E825">
        <v>90</v>
      </c>
      <c r="F825" s="27">
        <v>0.29166666666666669</v>
      </c>
      <c r="G825">
        <v>300</v>
      </c>
      <c r="H825">
        <v>54300</v>
      </c>
      <c r="I825">
        <v>59730</v>
      </c>
      <c r="J825">
        <v>5430</v>
      </c>
      <c r="K825">
        <v>1</v>
      </c>
      <c r="L825">
        <v>2015</v>
      </c>
    </row>
    <row r="826" spans="1:12" x14ac:dyDescent="0.25">
      <c r="A826" t="s">
        <v>1341</v>
      </c>
      <c r="B826">
        <v>41921</v>
      </c>
      <c r="C826" t="s">
        <v>17</v>
      </c>
      <c r="D826">
        <v>3.7</v>
      </c>
      <c r="E826">
        <v>89</v>
      </c>
      <c r="F826" s="27">
        <v>0.33333333333333331</v>
      </c>
      <c r="G826">
        <v>350</v>
      </c>
      <c r="H826">
        <v>63350</v>
      </c>
      <c r="I826">
        <v>69685</v>
      </c>
      <c r="J826">
        <v>6335</v>
      </c>
      <c r="K826">
        <v>10</v>
      </c>
      <c r="L826">
        <v>2014</v>
      </c>
    </row>
    <row r="827" spans="1:12" x14ac:dyDescent="0.25">
      <c r="A827" t="s">
        <v>1328</v>
      </c>
      <c r="B827">
        <v>42235</v>
      </c>
      <c r="C827" t="s">
        <v>15</v>
      </c>
      <c r="D827">
        <v>2.6</v>
      </c>
      <c r="E827">
        <v>68</v>
      </c>
      <c r="F827" s="27">
        <v>0.66666666666666663</v>
      </c>
      <c r="G827">
        <v>247.5</v>
      </c>
      <c r="H827">
        <v>44797.5</v>
      </c>
      <c r="I827">
        <v>49277.25</v>
      </c>
      <c r="J827">
        <v>4479.75</v>
      </c>
      <c r="K827">
        <v>8</v>
      </c>
      <c r="L827">
        <v>2015</v>
      </c>
    </row>
    <row r="828" spans="1:12" x14ac:dyDescent="0.25">
      <c r="A828" t="s">
        <v>1322</v>
      </c>
      <c r="B828">
        <v>41809</v>
      </c>
      <c r="C828" t="s">
        <v>80</v>
      </c>
      <c r="D828">
        <v>2.4</v>
      </c>
      <c r="E828">
        <v>83</v>
      </c>
      <c r="F828" s="27">
        <v>0.58333333333333337</v>
      </c>
      <c r="G828">
        <v>330</v>
      </c>
      <c r="H828">
        <v>59730</v>
      </c>
      <c r="I828">
        <v>65703</v>
      </c>
      <c r="J828">
        <v>5973</v>
      </c>
      <c r="K828">
        <v>6</v>
      </c>
      <c r="L828">
        <v>2014</v>
      </c>
    </row>
    <row r="829" spans="1:12" x14ac:dyDescent="0.25">
      <c r="A829" t="s">
        <v>1309</v>
      </c>
      <c r="B829">
        <v>42288</v>
      </c>
      <c r="C829" t="s">
        <v>21</v>
      </c>
      <c r="D829">
        <v>2.2000000000000002</v>
      </c>
      <c r="E829">
        <v>88</v>
      </c>
      <c r="F829" s="27">
        <v>0.66666666666666663</v>
      </c>
      <c r="G829">
        <v>125</v>
      </c>
      <c r="H829">
        <v>22625</v>
      </c>
      <c r="I829">
        <v>24887.5</v>
      </c>
      <c r="J829">
        <v>2262.5</v>
      </c>
      <c r="K829">
        <v>10</v>
      </c>
      <c r="L829">
        <v>2015</v>
      </c>
    </row>
    <row r="830" spans="1:12" x14ac:dyDescent="0.25">
      <c r="A830" t="s">
        <v>1301</v>
      </c>
      <c r="B830">
        <v>42254</v>
      </c>
      <c r="C830" t="s">
        <v>17</v>
      </c>
      <c r="D830">
        <v>5.0999999999999996</v>
      </c>
      <c r="E830">
        <v>76</v>
      </c>
      <c r="F830" s="27">
        <v>0.58333333333333337</v>
      </c>
      <c r="G830">
        <v>350</v>
      </c>
      <c r="H830">
        <v>63350</v>
      </c>
      <c r="I830">
        <v>69685</v>
      </c>
      <c r="J830">
        <v>6335</v>
      </c>
      <c r="K830">
        <v>9</v>
      </c>
      <c r="L830">
        <v>2015</v>
      </c>
    </row>
    <row r="831" spans="1:12" x14ac:dyDescent="0.25">
      <c r="A831" t="s">
        <v>1279</v>
      </c>
      <c r="B831">
        <v>42237</v>
      </c>
      <c r="C831" t="s">
        <v>47</v>
      </c>
      <c r="D831">
        <v>1.8</v>
      </c>
      <c r="E831">
        <v>89</v>
      </c>
      <c r="F831" s="27">
        <v>0.66666666666666663</v>
      </c>
      <c r="G831">
        <v>275</v>
      </c>
      <c r="H831">
        <v>49775</v>
      </c>
      <c r="I831">
        <v>54752.5</v>
      </c>
      <c r="J831">
        <v>4977.5</v>
      </c>
      <c r="K831">
        <v>8</v>
      </c>
      <c r="L831">
        <v>2015</v>
      </c>
    </row>
    <row r="832" spans="1:12" x14ac:dyDescent="0.25">
      <c r="A832" t="s">
        <v>1271</v>
      </c>
      <c r="B832">
        <v>42116</v>
      </c>
      <c r="C832" t="s">
        <v>47</v>
      </c>
      <c r="D832">
        <v>2.6</v>
      </c>
      <c r="E832">
        <v>76</v>
      </c>
      <c r="F832" s="27">
        <v>0.29166666666666669</v>
      </c>
      <c r="G832">
        <v>250</v>
      </c>
      <c r="H832">
        <v>45250</v>
      </c>
      <c r="I832">
        <v>49775</v>
      </c>
      <c r="J832">
        <v>4525</v>
      </c>
      <c r="K832">
        <v>4</v>
      </c>
      <c r="L832">
        <v>2015</v>
      </c>
    </row>
    <row r="833" spans="1:12" x14ac:dyDescent="0.25">
      <c r="A833" t="s">
        <v>1262</v>
      </c>
      <c r="B833">
        <v>42227</v>
      </c>
      <c r="C833" t="s">
        <v>37</v>
      </c>
      <c r="D833">
        <v>3.3</v>
      </c>
      <c r="E833">
        <v>77</v>
      </c>
      <c r="F833" s="27">
        <v>0.29166666666666669</v>
      </c>
      <c r="G833">
        <v>385</v>
      </c>
      <c r="H833">
        <v>69685</v>
      </c>
      <c r="I833">
        <v>76653.5</v>
      </c>
      <c r="J833">
        <v>6968.5</v>
      </c>
      <c r="K833">
        <v>8</v>
      </c>
      <c r="L833">
        <v>2015</v>
      </c>
    </row>
    <row r="834" spans="1:12" x14ac:dyDescent="0.25">
      <c r="A834" t="s">
        <v>1260</v>
      </c>
      <c r="B834">
        <v>41711</v>
      </c>
      <c r="C834" t="s">
        <v>25</v>
      </c>
      <c r="D834">
        <v>2.4</v>
      </c>
      <c r="E834">
        <v>68</v>
      </c>
      <c r="F834" s="27">
        <v>0.8125</v>
      </c>
      <c r="G834">
        <v>200</v>
      </c>
      <c r="H834">
        <v>36200</v>
      </c>
      <c r="I834">
        <v>39820</v>
      </c>
      <c r="J834">
        <v>3620</v>
      </c>
      <c r="K834">
        <v>3</v>
      </c>
      <c r="L834">
        <v>2014</v>
      </c>
    </row>
    <row r="835" spans="1:12" x14ac:dyDescent="0.25">
      <c r="A835" t="s">
        <v>1259</v>
      </c>
      <c r="B835">
        <v>42218</v>
      </c>
      <c r="C835" t="s">
        <v>40</v>
      </c>
      <c r="D835">
        <v>3</v>
      </c>
      <c r="E835">
        <v>72</v>
      </c>
      <c r="F835" s="27">
        <v>0.85416666666666663</v>
      </c>
      <c r="G835">
        <v>126.5</v>
      </c>
      <c r="H835">
        <v>22896.5</v>
      </c>
      <c r="I835">
        <v>25186.15</v>
      </c>
      <c r="J835">
        <v>2289.65</v>
      </c>
      <c r="K835">
        <v>8</v>
      </c>
      <c r="L835">
        <v>2015</v>
      </c>
    </row>
    <row r="836" spans="1:12" x14ac:dyDescent="0.25">
      <c r="A836" t="s">
        <v>1256</v>
      </c>
      <c r="B836">
        <v>41818</v>
      </c>
      <c r="C836" t="s">
        <v>86</v>
      </c>
      <c r="D836">
        <v>1.2</v>
      </c>
      <c r="E836">
        <v>65</v>
      </c>
      <c r="F836" s="27">
        <v>0.875</v>
      </c>
      <c r="G836">
        <v>126.5</v>
      </c>
      <c r="H836">
        <v>22896.5</v>
      </c>
      <c r="I836">
        <v>25186.15</v>
      </c>
      <c r="J836">
        <v>2289.65</v>
      </c>
      <c r="K836">
        <v>6</v>
      </c>
      <c r="L836">
        <v>2014</v>
      </c>
    </row>
    <row r="837" spans="1:12" x14ac:dyDescent="0.25">
      <c r="A837" t="s">
        <v>1249</v>
      </c>
      <c r="B837">
        <v>42246</v>
      </c>
      <c r="C837" t="s">
        <v>17</v>
      </c>
      <c r="D837">
        <v>4.9000000000000004</v>
      </c>
      <c r="E837">
        <v>73</v>
      </c>
      <c r="F837" s="27">
        <v>0.29166666666666669</v>
      </c>
      <c r="G837">
        <v>385</v>
      </c>
      <c r="H837">
        <v>69685</v>
      </c>
      <c r="I837">
        <v>76653.5</v>
      </c>
      <c r="J837">
        <v>6968.5</v>
      </c>
      <c r="K837">
        <v>8</v>
      </c>
      <c r="L837">
        <v>2015</v>
      </c>
    </row>
    <row r="838" spans="1:12" x14ac:dyDescent="0.25">
      <c r="A838" t="s">
        <v>1248</v>
      </c>
      <c r="B838">
        <v>41906</v>
      </c>
      <c r="C838" t="s">
        <v>86</v>
      </c>
      <c r="D838">
        <v>1</v>
      </c>
      <c r="E838">
        <v>91</v>
      </c>
      <c r="F838" s="27">
        <v>0.79166666666666663</v>
      </c>
      <c r="G838">
        <v>115</v>
      </c>
      <c r="H838">
        <v>21275</v>
      </c>
      <c r="I838">
        <v>23402.5</v>
      </c>
      <c r="J838">
        <v>2127.5</v>
      </c>
      <c r="K838">
        <v>9</v>
      </c>
      <c r="L838">
        <v>2014</v>
      </c>
    </row>
    <row r="839" spans="1:12" x14ac:dyDescent="0.25">
      <c r="A839" t="s">
        <v>1238</v>
      </c>
      <c r="B839">
        <v>42326</v>
      </c>
      <c r="C839" t="s">
        <v>70</v>
      </c>
      <c r="D839">
        <v>2.2000000000000002</v>
      </c>
      <c r="E839">
        <v>85</v>
      </c>
      <c r="F839" s="27">
        <v>0.33333333333333331</v>
      </c>
      <c r="G839">
        <v>275</v>
      </c>
      <c r="H839">
        <v>49775</v>
      </c>
      <c r="I839">
        <v>54752.5</v>
      </c>
      <c r="J839">
        <v>4977.5</v>
      </c>
      <c r="K839">
        <v>11</v>
      </c>
      <c r="L839">
        <v>2015</v>
      </c>
    </row>
    <row r="840" spans="1:12" x14ac:dyDescent="0.25">
      <c r="A840" t="s">
        <v>1233</v>
      </c>
      <c r="B840">
        <v>41658</v>
      </c>
      <c r="C840" t="s">
        <v>17</v>
      </c>
      <c r="D840">
        <v>3.4</v>
      </c>
      <c r="E840">
        <v>72</v>
      </c>
      <c r="F840" s="27">
        <v>0.79166666666666663</v>
      </c>
      <c r="G840">
        <v>350</v>
      </c>
      <c r="H840">
        <v>63350</v>
      </c>
      <c r="I840">
        <v>69685</v>
      </c>
      <c r="J840">
        <v>6335</v>
      </c>
      <c r="K840">
        <v>1</v>
      </c>
      <c r="L840">
        <v>2014</v>
      </c>
    </row>
    <row r="841" spans="1:12" x14ac:dyDescent="0.25">
      <c r="A841" t="s">
        <v>1224</v>
      </c>
      <c r="B841">
        <v>42015</v>
      </c>
      <c r="C841" t="s">
        <v>25</v>
      </c>
      <c r="D841">
        <v>1.2</v>
      </c>
      <c r="E841">
        <v>86</v>
      </c>
      <c r="F841" s="27">
        <v>0.33333333333333331</v>
      </c>
      <c r="G841">
        <v>200</v>
      </c>
      <c r="H841">
        <v>36200</v>
      </c>
      <c r="I841">
        <v>39820</v>
      </c>
      <c r="J841">
        <v>3620</v>
      </c>
      <c r="K841">
        <v>1</v>
      </c>
      <c r="L841">
        <v>2015</v>
      </c>
    </row>
    <row r="842" spans="1:12" x14ac:dyDescent="0.25">
      <c r="A842" t="s">
        <v>1217</v>
      </c>
      <c r="B842">
        <v>42226</v>
      </c>
      <c r="C842" t="s">
        <v>15</v>
      </c>
      <c r="D842">
        <v>1.3</v>
      </c>
      <c r="E842">
        <v>89</v>
      </c>
      <c r="F842" s="27">
        <v>0.41666666666666669</v>
      </c>
      <c r="G842">
        <v>247.5</v>
      </c>
      <c r="H842">
        <v>44797.5</v>
      </c>
      <c r="I842">
        <v>49277.25</v>
      </c>
      <c r="J842">
        <v>4479.75</v>
      </c>
      <c r="K842">
        <v>8</v>
      </c>
      <c r="L842">
        <v>2015</v>
      </c>
    </row>
    <row r="843" spans="1:12" x14ac:dyDescent="0.25">
      <c r="A843" t="s">
        <v>1206</v>
      </c>
      <c r="B843">
        <v>41656</v>
      </c>
      <c r="C843" t="s">
        <v>11</v>
      </c>
      <c r="D843">
        <v>1.1000000000000001</v>
      </c>
      <c r="E843">
        <v>88</v>
      </c>
      <c r="F843" s="27">
        <v>0.75</v>
      </c>
      <c r="G843">
        <v>300</v>
      </c>
      <c r="H843">
        <v>54300</v>
      </c>
      <c r="I843">
        <v>59730</v>
      </c>
      <c r="J843">
        <v>5430</v>
      </c>
      <c r="K843">
        <v>1</v>
      </c>
      <c r="L843">
        <v>2014</v>
      </c>
    </row>
    <row r="844" spans="1:12" x14ac:dyDescent="0.25">
      <c r="A844" t="s">
        <v>1205</v>
      </c>
      <c r="B844">
        <v>41998</v>
      </c>
      <c r="C844" t="s">
        <v>21</v>
      </c>
      <c r="D844">
        <v>3.3</v>
      </c>
      <c r="E844">
        <v>80</v>
      </c>
      <c r="F844" s="27">
        <v>0.35416666666666669</v>
      </c>
      <c r="G844">
        <v>175</v>
      </c>
      <c r="H844">
        <v>31675</v>
      </c>
      <c r="I844">
        <v>34842.5</v>
      </c>
      <c r="J844">
        <v>3167.5</v>
      </c>
      <c r="K844">
        <v>12</v>
      </c>
      <c r="L844">
        <v>2014</v>
      </c>
    </row>
    <row r="845" spans="1:12" x14ac:dyDescent="0.25">
      <c r="A845" t="s">
        <v>1204</v>
      </c>
      <c r="B845">
        <v>41766</v>
      </c>
      <c r="C845" t="s">
        <v>17</v>
      </c>
      <c r="D845">
        <v>4</v>
      </c>
      <c r="E845">
        <v>87</v>
      </c>
      <c r="F845" s="27">
        <v>0.8125</v>
      </c>
      <c r="G845">
        <v>350</v>
      </c>
      <c r="H845">
        <v>63350</v>
      </c>
      <c r="I845">
        <v>69685</v>
      </c>
      <c r="J845">
        <v>6335</v>
      </c>
      <c r="K845">
        <v>5</v>
      </c>
      <c r="L845">
        <v>2014</v>
      </c>
    </row>
    <row r="846" spans="1:12" x14ac:dyDescent="0.25">
      <c r="A846" t="s">
        <v>1181</v>
      </c>
      <c r="B846">
        <v>42204</v>
      </c>
      <c r="C846" t="s">
        <v>33</v>
      </c>
      <c r="D846">
        <v>2</v>
      </c>
      <c r="E846">
        <v>90</v>
      </c>
      <c r="F846" s="27">
        <v>0.5625</v>
      </c>
      <c r="G846">
        <v>412.5</v>
      </c>
      <c r="H846">
        <v>74662.5</v>
      </c>
      <c r="I846">
        <v>82128.75</v>
      </c>
      <c r="J846">
        <v>7466.25</v>
      </c>
      <c r="K846">
        <v>7</v>
      </c>
      <c r="L846">
        <v>2015</v>
      </c>
    </row>
    <row r="847" spans="1:12" x14ac:dyDescent="0.25">
      <c r="A847" t="s">
        <v>1174</v>
      </c>
      <c r="B847">
        <v>42131</v>
      </c>
      <c r="C847" t="s">
        <v>13</v>
      </c>
      <c r="D847">
        <v>1.5</v>
      </c>
      <c r="E847">
        <v>75</v>
      </c>
      <c r="F847" s="27">
        <v>0.75</v>
      </c>
      <c r="G847">
        <v>250</v>
      </c>
      <c r="H847">
        <v>45250</v>
      </c>
      <c r="I847">
        <v>49775</v>
      </c>
      <c r="J847">
        <v>4525</v>
      </c>
      <c r="K847">
        <v>5</v>
      </c>
      <c r="L847">
        <v>2015</v>
      </c>
    </row>
    <row r="848" spans="1:12" x14ac:dyDescent="0.25">
      <c r="A848" t="s">
        <v>1171</v>
      </c>
      <c r="B848">
        <v>42183</v>
      </c>
      <c r="C848" t="s">
        <v>37</v>
      </c>
      <c r="D848">
        <v>1.6</v>
      </c>
      <c r="E848">
        <v>68</v>
      </c>
      <c r="F848" s="27">
        <v>0.35416666666666669</v>
      </c>
      <c r="G848">
        <v>385</v>
      </c>
      <c r="H848">
        <v>69685</v>
      </c>
      <c r="I848">
        <v>76653.5</v>
      </c>
      <c r="J848">
        <v>6968.5</v>
      </c>
      <c r="K848">
        <v>6</v>
      </c>
      <c r="L848">
        <v>2015</v>
      </c>
    </row>
    <row r="849" spans="1:12" x14ac:dyDescent="0.25">
      <c r="A849" t="s">
        <v>1165</v>
      </c>
      <c r="B849">
        <v>42212</v>
      </c>
      <c r="C849" t="s">
        <v>25</v>
      </c>
      <c r="D849">
        <v>1.3</v>
      </c>
      <c r="E849">
        <v>79</v>
      </c>
      <c r="F849" s="27">
        <v>0.5</v>
      </c>
      <c r="G849">
        <v>220</v>
      </c>
      <c r="H849">
        <v>39820</v>
      </c>
      <c r="I849">
        <v>43802</v>
      </c>
      <c r="J849">
        <v>3982</v>
      </c>
      <c r="K849">
        <v>7</v>
      </c>
      <c r="L849">
        <v>2015</v>
      </c>
    </row>
    <row r="850" spans="1:12" x14ac:dyDescent="0.25">
      <c r="A850" t="s">
        <v>1152</v>
      </c>
      <c r="B850">
        <v>42359</v>
      </c>
      <c r="C850" t="s">
        <v>25</v>
      </c>
      <c r="D850">
        <v>2</v>
      </c>
      <c r="E850">
        <v>75</v>
      </c>
      <c r="F850" s="27">
        <v>0.72916666666666663</v>
      </c>
      <c r="G850">
        <v>280</v>
      </c>
      <c r="H850">
        <v>50680</v>
      </c>
      <c r="I850">
        <v>55748</v>
      </c>
      <c r="J850">
        <v>5068</v>
      </c>
      <c r="K850">
        <v>12</v>
      </c>
      <c r="L850">
        <v>2015</v>
      </c>
    </row>
    <row r="851" spans="1:12" x14ac:dyDescent="0.25">
      <c r="A851" t="s">
        <v>1144</v>
      </c>
      <c r="B851">
        <v>41750</v>
      </c>
      <c r="C851" t="s">
        <v>15</v>
      </c>
      <c r="D851">
        <v>2.2999999999999998</v>
      </c>
      <c r="E851">
        <v>83</v>
      </c>
      <c r="F851" s="27">
        <v>0.58333333333333337</v>
      </c>
      <c r="G851">
        <v>225</v>
      </c>
      <c r="H851">
        <v>40725</v>
      </c>
      <c r="I851">
        <v>44797.5</v>
      </c>
      <c r="J851">
        <v>4072.5</v>
      </c>
      <c r="K851">
        <v>4</v>
      </c>
      <c r="L851">
        <v>2014</v>
      </c>
    </row>
    <row r="852" spans="1:12" x14ac:dyDescent="0.25">
      <c r="A852" t="s">
        <v>1137</v>
      </c>
      <c r="B852">
        <v>42148</v>
      </c>
      <c r="C852" t="s">
        <v>47</v>
      </c>
      <c r="D852">
        <v>1.6</v>
      </c>
      <c r="E852">
        <v>74</v>
      </c>
      <c r="F852" s="27">
        <v>0.75</v>
      </c>
      <c r="G852">
        <v>250</v>
      </c>
      <c r="H852">
        <v>45250</v>
      </c>
      <c r="I852">
        <v>49775</v>
      </c>
      <c r="J852">
        <v>4525</v>
      </c>
      <c r="K852">
        <v>5</v>
      </c>
      <c r="L852">
        <v>2015</v>
      </c>
    </row>
    <row r="853" spans="1:12" x14ac:dyDescent="0.25">
      <c r="A853" t="s">
        <v>1132</v>
      </c>
      <c r="B853">
        <v>41875</v>
      </c>
      <c r="C853" t="s">
        <v>47</v>
      </c>
      <c r="D853">
        <v>1.7</v>
      </c>
      <c r="E853">
        <v>78</v>
      </c>
      <c r="F853" s="27">
        <v>0.45833333333333331</v>
      </c>
      <c r="G853">
        <v>275</v>
      </c>
      <c r="H853">
        <v>49775</v>
      </c>
      <c r="I853">
        <v>54752.5</v>
      </c>
      <c r="J853">
        <v>4977.5</v>
      </c>
      <c r="K853">
        <v>8</v>
      </c>
      <c r="L853">
        <v>2014</v>
      </c>
    </row>
    <row r="854" spans="1:12" x14ac:dyDescent="0.25">
      <c r="A854" t="s">
        <v>1116</v>
      </c>
      <c r="B854">
        <v>42036</v>
      </c>
      <c r="C854" t="s">
        <v>30</v>
      </c>
      <c r="D854">
        <v>2</v>
      </c>
      <c r="E854">
        <v>74</v>
      </c>
      <c r="F854" s="27">
        <v>0.79166666666666663</v>
      </c>
      <c r="G854">
        <v>250</v>
      </c>
      <c r="H854">
        <v>45250</v>
      </c>
      <c r="I854">
        <v>49775</v>
      </c>
      <c r="J854">
        <v>4525</v>
      </c>
      <c r="K854">
        <v>2</v>
      </c>
      <c r="L854">
        <v>2015</v>
      </c>
    </row>
    <row r="855" spans="1:12" x14ac:dyDescent="0.25">
      <c r="A855" t="s">
        <v>1094</v>
      </c>
      <c r="B855">
        <v>42120</v>
      </c>
      <c r="C855" t="s">
        <v>37</v>
      </c>
      <c r="D855">
        <v>0.9</v>
      </c>
      <c r="E855">
        <v>65</v>
      </c>
      <c r="F855" s="27">
        <v>0.8125</v>
      </c>
      <c r="G855">
        <v>350</v>
      </c>
      <c r="H855">
        <v>63350</v>
      </c>
      <c r="I855">
        <v>69685</v>
      </c>
      <c r="J855">
        <v>6335</v>
      </c>
      <c r="K855">
        <v>4</v>
      </c>
      <c r="L855">
        <v>2015</v>
      </c>
    </row>
    <row r="856" spans="1:12" x14ac:dyDescent="0.25">
      <c r="A856" t="s">
        <v>1088</v>
      </c>
      <c r="B856">
        <v>42213</v>
      </c>
      <c r="C856" t="s">
        <v>33</v>
      </c>
      <c r="D856">
        <v>2.4</v>
      </c>
      <c r="E856">
        <v>82</v>
      </c>
      <c r="F856" s="27">
        <v>0.625</v>
      </c>
      <c r="G856">
        <v>412.5</v>
      </c>
      <c r="H856">
        <v>74662.5</v>
      </c>
      <c r="I856">
        <v>82128.75</v>
      </c>
      <c r="J856">
        <v>7466.25</v>
      </c>
      <c r="K856">
        <v>7</v>
      </c>
      <c r="L856">
        <v>2015</v>
      </c>
    </row>
    <row r="857" spans="1:12" x14ac:dyDescent="0.25">
      <c r="A857" t="s">
        <v>1086</v>
      </c>
      <c r="B857">
        <v>41998</v>
      </c>
      <c r="C857" t="s">
        <v>27</v>
      </c>
      <c r="D857">
        <v>16.3</v>
      </c>
      <c r="E857">
        <v>67</v>
      </c>
      <c r="F857" s="27">
        <v>0.83333333333333337</v>
      </c>
      <c r="G857">
        <v>280</v>
      </c>
      <c r="H857">
        <v>50680</v>
      </c>
      <c r="I857">
        <v>55748</v>
      </c>
      <c r="J857">
        <v>5068</v>
      </c>
      <c r="K857">
        <v>12</v>
      </c>
      <c r="L857">
        <v>2014</v>
      </c>
    </row>
    <row r="858" spans="1:12" x14ac:dyDescent="0.25">
      <c r="A858" t="s">
        <v>1084</v>
      </c>
      <c r="B858">
        <v>42236</v>
      </c>
      <c r="C858" t="s">
        <v>17</v>
      </c>
      <c r="D858">
        <v>3.6</v>
      </c>
      <c r="E858">
        <v>87</v>
      </c>
      <c r="F858" s="27">
        <v>0.54166666666666663</v>
      </c>
      <c r="G858">
        <v>385</v>
      </c>
      <c r="H858">
        <v>69685</v>
      </c>
      <c r="I858">
        <v>76653.5</v>
      </c>
      <c r="J858">
        <v>6968.5</v>
      </c>
      <c r="K858">
        <v>8</v>
      </c>
      <c r="L858">
        <v>2015</v>
      </c>
    </row>
    <row r="859" spans="1:12" x14ac:dyDescent="0.25">
      <c r="A859" t="s">
        <v>1082</v>
      </c>
      <c r="B859">
        <v>42346</v>
      </c>
      <c r="C859" t="s">
        <v>50</v>
      </c>
      <c r="D859">
        <v>2.2999999999999998</v>
      </c>
      <c r="E859">
        <v>70</v>
      </c>
      <c r="F859" s="27">
        <v>0.33333333333333331</v>
      </c>
      <c r="G859">
        <v>275</v>
      </c>
      <c r="H859">
        <v>49775</v>
      </c>
      <c r="I859">
        <v>54752.5</v>
      </c>
      <c r="J859">
        <v>4977.5</v>
      </c>
      <c r="K859">
        <v>12</v>
      </c>
      <c r="L859">
        <v>2015</v>
      </c>
    </row>
    <row r="860" spans="1:12" x14ac:dyDescent="0.25">
      <c r="A860" t="s">
        <v>1079</v>
      </c>
      <c r="B860">
        <v>42337</v>
      </c>
      <c r="C860" t="s">
        <v>98</v>
      </c>
      <c r="D860">
        <v>4</v>
      </c>
      <c r="E860">
        <v>76</v>
      </c>
      <c r="F860" s="27">
        <v>0.85416666666666663</v>
      </c>
      <c r="G860">
        <v>412.5</v>
      </c>
      <c r="H860">
        <v>74662.5</v>
      </c>
      <c r="I860">
        <v>82128.75</v>
      </c>
      <c r="J860">
        <v>7466.25</v>
      </c>
      <c r="K860">
        <v>11</v>
      </c>
      <c r="L860">
        <v>2015</v>
      </c>
    </row>
    <row r="861" spans="1:12" x14ac:dyDescent="0.25">
      <c r="A861" t="s">
        <v>1076</v>
      </c>
      <c r="B861">
        <v>42165</v>
      </c>
      <c r="C861" t="s">
        <v>13</v>
      </c>
      <c r="D861">
        <v>0.6</v>
      </c>
      <c r="E861">
        <v>83</v>
      </c>
      <c r="F861" s="27">
        <v>0.52083333333333337</v>
      </c>
      <c r="G861">
        <v>275</v>
      </c>
      <c r="H861">
        <v>49775</v>
      </c>
      <c r="I861">
        <v>54752.5</v>
      </c>
      <c r="J861">
        <v>4977.5</v>
      </c>
      <c r="K861">
        <v>6</v>
      </c>
      <c r="L861">
        <v>2015</v>
      </c>
    </row>
    <row r="862" spans="1:12" x14ac:dyDescent="0.25">
      <c r="A862" t="s">
        <v>1072</v>
      </c>
      <c r="B862">
        <v>41771</v>
      </c>
      <c r="C862" t="s">
        <v>30</v>
      </c>
      <c r="D862">
        <v>2.2999999999999998</v>
      </c>
      <c r="E862">
        <v>77</v>
      </c>
      <c r="F862" s="27">
        <v>0.79166666666666663</v>
      </c>
      <c r="G862">
        <v>250</v>
      </c>
      <c r="H862">
        <v>45250</v>
      </c>
      <c r="I862">
        <v>49775</v>
      </c>
      <c r="J862">
        <v>4525</v>
      </c>
      <c r="K862">
        <v>5</v>
      </c>
      <c r="L862">
        <v>2014</v>
      </c>
    </row>
    <row r="863" spans="1:12" x14ac:dyDescent="0.25">
      <c r="A863" t="s">
        <v>1064</v>
      </c>
      <c r="B863">
        <v>41975</v>
      </c>
      <c r="C863" t="s">
        <v>19</v>
      </c>
      <c r="D863">
        <v>1.4</v>
      </c>
      <c r="E863">
        <v>70</v>
      </c>
      <c r="F863" s="27">
        <v>0.29166666666666669</v>
      </c>
      <c r="G863">
        <v>200</v>
      </c>
      <c r="H863">
        <v>36200</v>
      </c>
      <c r="I863">
        <v>39820</v>
      </c>
      <c r="J863">
        <v>3620</v>
      </c>
      <c r="K863">
        <v>12</v>
      </c>
      <c r="L863">
        <v>2014</v>
      </c>
    </row>
    <row r="864" spans="1:12" x14ac:dyDescent="0.25">
      <c r="A864" t="s">
        <v>1040</v>
      </c>
      <c r="B864">
        <v>42096</v>
      </c>
      <c r="C864" t="s">
        <v>13</v>
      </c>
      <c r="D864">
        <v>0.7</v>
      </c>
      <c r="E864">
        <v>91</v>
      </c>
      <c r="F864" s="27">
        <v>0.45833333333333331</v>
      </c>
      <c r="G864">
        <v>250</v>
      </c>
      <c r="H864">
        <v>46250</v>
      </c>
      <c r="I864">
        <v>50875</v>
      </c>
      <c r="J864">
        <v>4625</v>
      </c>
      <c r="K864">
        <v>4</v>
      </c>
      <c r="L864">
        <v>2015</v>
      </c>
    </row>
    <row r="865" spans="1:12" x14ac:dyDescent="0.25">
      <c r="A865" t="s">
        <v>1039</v>
      </c>
      <c r="B865">
        <v>42196</v>
      </c>
      <c r="C865" t="s">
        <v>40</v>
      </c>
      <c r="D865">
        <v>0.8</v>
      </c>
      <c r="E865">
        <v>80</v>
      </c>
      <c r="F865" s="27">
        <v>0.875</v>
      </c>
      <c r="G865">
        <v>126.5</v>
      </c>
      <c r="H865">
        <v>22896.5</v>
      </c>
      <c r="I865">
        <v>25186.15</v>
      </c>
      <c r="J865">
        <v>2289.65</v>
      </c>
      <c r="K865">
        <v>7</v>
      </c>
      <c r="L865">
        <v>2015</v>
      </c>
    </row>
    <row r="866" spans="1:12" x14ac:dyDescent="0.25">
      <c r="A866" t="s">
        <v>1031</v>
      </c>
      <c r="B866">
        <v>41886</v>
      </c>
      <c r="C866" t="s">
        <v>11</v>
      </c>
      <c r="D866">
        <v>2.9</v>
      </c>
      <c r="E866">
        <v>66</v>
      </c>
      <c r="F866" s="27">
        <v>0.58333333333333337</v>
      </c>
      <c r="G866">
        <v>300</v>
      </c>
      <c r="H866">
        <v>54300</v>
      </c>
      <c r="I866">
        <v>59730</v>
      </c>
      <c r="J866">
        <v>5430</v>
      </c>
      <c r="K866">
        <v>9</v>
      </c>
      <c r="L866">
        <v>2014</v>
      </c>
    </row>
    <row r="867" spans="1:12" x14ac:dyDescent="0.25">
      <c r="A867" t="s">
        <v>1024</v>
      </c>
      <c r="B867">
        <v>42260</v>
      </c>
      <c r="C867" t="s">
        <v>19</v>
      </c>
      <c r="D867">
        <v>2.2000000000000002</v>
      </c>
      <c r="E867">
        <v>87</v>
      </c>
      <c r="F867" s="27">
        <v>0.5</v>
      </c>
      <c r="G867">
        <v>200</v>
      </c>
      <c r="H867">
        <v>36200</v>
      </c>
      <c r="I867">
        <v>39820</v>
      </c>
      <c r="J867">
        <v>3620</v>
      </c>
      <c r="K867">
        <v>9</v>
      </c>
      <c r="L867">
        <v>2015</v>
      </c>
    </row>
    <row r="868" spans="1:12" x14ac:dyDescent="0.25">
      <c r="A868" t="s">
        <v>1020</v>
      </c>
      <c r="B868">
        <v>41955</v>
      </c>
      <c r="C868" t="s">
        <v>13</v>
      </c>
      <c r="D868">
        <v>1.2</v>
      </c>
      <c r="E868">
        <v>66</v>
      </c>
      <c r="F868" s="27">
        <v>0.70833333333333337</v>
      </c>
      <c r="G868">
        <v>250</v>
      </c>
      <c r="H868">
        <v>45250</v>
      </c>
      <c r="I868">
        <v>49775</v>
      </c>
      <c r="J868">
        <v>4525</v>
      </c>
      <c r="K868">
        <v>11</v>
      </c>
      <c r="L868">
        <v>2014</v>
      </c>
    </row>
    <row r="869" spans="1:12" x14ac:dyDescent="0.25">
      <c r="A869" t="s">
        <v>1009</v>
      </c>
      <c r="B869">
        <v>42317</v>
      </c>
      <c r="C869" t="s">
        <v>47</v>
      </c>
      <c r="D869">
        <v>2</v>
      </c>
      <c r="E869">
        <v>90</v>
      </c>
      <c r="F869" s="27">
        <v>0.29166666666666669</v>
      </c>
      <c r="G869">
        <v>250</v>
      </c>
      <c r="H869">
        <v>45250</v>
      </c>
      <c r="I869">
        <v>49775</v>
      </c>
      <c r="J869">
        <v>4525</v>
      </c>
      <c r="K869">
        <v>11</v>
      </c>
      <c r="L869">
        <v>2015</v>
      </c>
    </row>
    <row r="870" spans="1:12" x14ac:dyDescent="0.25">
      <c r="A870" t="s">
        <v>1002</v>
      </c>
      <c r="B870">
        <v>41898</v>
      </c>
      <c r="C870" t="s">
        <v>27</v>
      </c>
      <c r="D870">
        <v>9.9</v>
      </c>
      <c r="E870">
        <v>76</v>
      </c>
      <c r="F870" s="27">
        <v>0.75</v>
      </c>
      <c r="G870">
        <v>200</v>
      </c>
      <c r="H870">
        <v>36200</v>
      </c>
      <c r="I870">
        <v>39820</v>
      </c>
      <c r="J870">
        <v>3620</v>
      </c>
      <c r="K870">
        <v>9</v>
      </c>
      <c r="L870">
        <v>2014</v>
      </c>
    </row>
    <row r="871" spans="1:12" x14ac:dyDescent="0.25">
      <c r="A871" t="s">
        <v>994</v>
      </c>
      <c r="B871">
        <v>41778</v>
      </c>
      <c r="C871" t="s">
        <v>98</v>
      </c>
      <c r="D871">
        <v>2.4</v>
      </c>
      <c r="E871">
        <v>66</v>
      </c>
      <c r="F871" s="27">
        <v>0.79166666666666663</v>
      </c>
      <c r="G871">
        <v>275</v>
      </c>
      <c r="H871">
        <v>49775</v>
      </c>
      <c r="I871">
        <v>54752.5</v>
      </c>
      <c r="J871">
        <v>4977.5</v>
      </c>
      <c r="K871">
        <v>5</v>
      </c>
      <c r="L871">
        <v>2014</v>
      </c>
    </row>
    <row r="872" spans="1:12" x14ac:dyDescent="0.25">
      <c r="A872" t="s">
        <v>963</v>
      </c>
      <c r="B872">
        <v>42124</v>
      </c>
      <c r="C872" t="s">
        <v>19</v>
      </c>
      <c r="D872">
        <v>2</v>
      </c>
      <c r="E872">
        <v>69</v>
      </c>
      <c r="F872" s="27">
        <v>0.29166666666666669</v>
      </c>
      <c r="G872">
        <v>200</v>
      </c>
      <c r="H872">
        <v>36200</v>
      </c>
      <c r="I872">
        <v>39820</v>
      </c>
      <c r="J872">
        <v>3620</v>
      </c>
      <c r="K872">
        <v>4</v>
      </c>
      <c r="L872">
        <v>2015</v>
      </c>
    </row>
    <row r="873" spans="1:12" x14ac:dyDescent="0.25">
      <c r="A873" t="s">
        <v>946</v>
      </c>
      <c r="B873">
        <v>42296</v>
      </c>
      <c r="C873" t="s">
        <v>23</v>
      </c>
      <c r="D873">
        <v>2</v>
      </c>
      <c r="E873">
        <v>85</v>
      </c>
      <c r="F873" s="27">
        <v>0.79166666666666663</v>
      </c>
      <c r="G873">
        <v>300</v>
      </c>
      <c r="H873">
        <v>54300</v>
      </c>
      <c r="I873">
        <v>59730</v>
      </c>
      <c r="J873">
        <v>5430</v>
      </c>
      <c r="K873">
        <v>10</v>
      </c>
      <c r="L873">
        <v>2015</v>
      </c>
    </row>
    <row r="874" spans="1:12" x14ac:dyDescent="0.25">
      <c r="A874" t="s">
        <v>945</v>
      </c>
      <c r="B874">
        <v>42105</v>
      </c>
      <c r="C874" t="s">
        <v>70</v>
      </c>
      <c r="D874">
        <v>2</v>
      </c>
      <c r="E874">
        <v>79</v>
      </c>
      <c r="F874" s="27">
        <v>0.79166666666666663</v>
      </c>
      <c r="G874">
        <v>275</v>
      </c>
      <c r="H874">
        <v>49775</v>
      </c>
      <c r="I874">
        <v>54752.5</v>
      </c>
      <c r="J874">
        <v>4977.5</v>
      </c>
      <c r="K874">
        <v>4</v>
      </c>
      <c r="L874">
        <v>2015</v>
      </c>
    </row>
    <row r="875" spans="1:12" x14ac:dyDescent="0.25">
      <c r="A875" t="s">
        <v>943</v>
      </c>
      <c r="B875">
        <v>41830</v>
      </c>
      <c r="C875" t="s">
        <v>23</v>
      </c>
      <c r="D875">
        <v>1.5</v>
      </c>
      <c r="E875">
        <v>76</v>
      </c>
      <c r="F875" s="27">
        <v>0.77083333333333337</v>
      </c>
      <c r="G875">
        <v>330</v>
      </c>
      <c r="H875">
        <v>59730</v>
      </c>
      <c r="I875">
        <v>65703</v>
      </c>
      <c r="J875">
        <v>5973</v>
      </c>
      <c r="K875">
        <v>7</v>
      </c>
      <c r="L875">
        <v>2014</v>
      </c>
    </row>
    <row r="876" spans="1:12" x14ac:dyDescent="0.25">
      <c r="A876" t="s">
        <v>934</v>
      </c>
      <c r="B876">
        <v>41914</v>
      </c>
      <c r="C876" t="s">
        <v>33</v>
      </c>
      <c r="D876">
        <v>1.5</v>
      </c>
      <c r="E876">
        <v>74</v>
      </c>
      <c r="F876" s="27">
        <v>0.64583333333333337</v>
      </c>
      <c r="G876">
        <v>375</v>
      </c>
      <c r="H876">
        <v>67875</v>
      </c>
      <c r="I876">
        <v>74662.5</v>
      </c>
      <c r="J876">
        <v>6787.5</v>
      </c>
      <c r="K876">
        <v>10</v>
      </c>
      <c r="L876">
        <v>2014</v>
      </c>
    </row>
    <row r="877" spans="1:12" x14ac:dyDescent="0.25">
      <c r="A877" t="s">
        <v>910</v>
      </c>
      <c r="B877">
        <v>42346</v>
      </c>
      <c r="C877" t="s">
        <v>25</v>
      </c>
      <c r="D877">
        <v>2.2999999999999998</v>
      </c>
      <c r="E877">
        <v>75</v>
      </c>
      <c r="F877" s="27">
        <v>0.72916666666666663</v>
      </c>
      <c r="G877">
        <v>200</v>
      </c>
      <c r="H877">
        <v>36200</v>
      </c>
      <c r="I877">
        <v>39820</v>
      </c>
      <c r="J877">
        <v>3620</v>
      </c>
      <c r="K877">
        <v>12</v>
      </c>
      <c r="L877">
        <v>2015</v>
      </c>
    </row>
    <row r="878" spans="1:12" x14ac:dyDescent="0.25">
      <c r="A878" t="s">
        <v>906</v>
      </c>
      <c r="B878">
        <v>42358</v>
      </c>
      <c r="C878" t="s">
        <v>17</v>
      </c>
      <c r="D878">
        <v>3.8</v>
      </c>
      <c r="E878">
        <v>89</v>
      </c>
      <c r="F878" s="27">
        <v>0.29166666666666669</v>
      </c>
      <c r="G878">
        <v>350</v>
      </c>
      <c r="H878">
        <v>63350</v>
      </c>
      <c r="I878">
        <v>69685</v>
      </c>
      <c r="J878">
        <v>6335</v>
      </c>
      <c r="K878">
        <v>12</v>
      </c>
      <c r="L878">
        <v>2015</v>
      </c>
    </row>
    <row r="879" spans="1:12" x14ac:dyDescent="0.25">
      <c r="A879" t="s">
        <v>902</v>
      </c>
      <c r="B879">
        <v>41997</v>
      </c>
      <c r="C879" t="s">
        <v>70</v>
      </c>
      <c r="D879">
        <v>5.9</v>
      </c>
      <c r="E879">
        <v>73</v>
      </c>
      <c r="F879" s="27">
        <v>0.79166666666666663</v>
      </c>
      <c r="G879">
        <v>385</v>
      </c>
      <c r="H879">
        <v>69685</v>
      </c>
      <c r="I879">
        <v>76653.5</v>
      </c>
      <c r="J879">
        <v>6968.5</v>
      </c>
      <c r="K879">
        <v>12</v>
      </c>
      <c r="L879">
        <v>2014</v>
      </c>
    </row>
    <row r="880" spans="1:12" x14ac:dyDescent="0.25">
      <c r="A880" t="s">
        <v>900</v>
      </c>
      <c r="B880">
        <v>42207</v>
      </c>
      <c r="C880" t="s">
        <v>70</v>
      </c>
      <c r="D880">
        <v>2.5</v>
      </c>
      <c r="E880">
        <v>84</v>
      </c>
      <c r="F880" s="27">
        <v>0.70833333333333337</v>
      </c>
      <c r="G880">
        <v>302.5</v>
      </c>
      <c r="H880">
        <v>54752.5</v>
      </c>
      <c r="I880">
        <v>60227.75</v>
      </c>
      <c r="J880">
        <v>5475.25</v>
      </c>
      <c r="K880">
        <v>7</v>
      </c>
      <c r="L880">
        <v>2015</v>
      </c>
    </row>
    <row r="881" spans="1:12" x14ac:dyDescent="0.25">
      <c r="A881" t="s">
        <v>896</v>
      </c>
      <c r="B881">
        <v>41851</v>
      </c>
      <c r="C881" t="s">
        <v>17</v>
      </c>
      <c r="D881">
        <v>5.0999999999999996</v>
      </c>
      <c r="E881">
        <v>81</v>
      </c>
      <c r="F881" s="27">
        <v>0.29166666666666669</v>
      </c>
      <c r="G881">
        <v>385</v>
      </c>
      <c r="H881">
        <v>69685</v>
      </c>
      <c r="I881">
        <v>76653.5</v>
      </c>
      <c r="J881">
        <v>6968.5</v>
      </c>
      <c r="K881">
        <v>7</v>
      </c>
      <c r="L881">
        <v>2014</v>
      </c>
    </row>
    <row r="882" spans="1:12" x14ac:dyDescent="0.25">
      <c r="A882" t="s">
        <v>890</v>
      </c>
      <c r="B882">
        <v>41969</v>
      </c>
      <c r="C882" t="s">
        <v>98</v>
      </c>
      <c r="D882">
        <v>3.9</v>
      </c>
      <c r="E882">
        <v>72</v>
      </c>
      <c r="F882" s="27">
        <v>0.3125</v>
      </c>
      <c r="G882">
        <v>412.5</v>
      </c>
      <c r="H882">
        <v>74662.5</v>
      </c>
      <c r="I882">
        <v>82128.75</v>
      </c>
      <c r="J882">
        <v>7466.25</v>
      </c>
      <c r="K882">
        <v>11</v>
      </c>
      <c r="L882">
        <v>2014</v>
      </c>
    </row>
    <row r="883" spans="1:12" x14ac:dyDescent="0.25">
      <c r="A883" t="s">
        <v>884</v>
      </c>
      <c r="B883">
        <v>41692</v>
      </c>
      <c r="C883" t="s">
        <v>86</v>
      </c>
      <c r="D883">
        <v>2.4</v>
      </c>
      <c r="E883">
        <v>66</v>
      </c>
      <c r="F883" s="27">
        <v>0.79166666666666663</v>
      </c>
      <c r="G883">
        <v>115</v>
      </c>
      <c r="H883">
        <v>20815</v>
      </c>
      <c r="I883">
        <v>22896.5</v>
      </c>
      <c r="J883">
        <v>2081.5</v>
      </c>
      <c r="K883">
        <v>2</v>
      </c>
      <c r="L883">
        <v>2014</v>
      </c>
    </row>
    <row r="884" spans="1:12" x14ac:dyDescent="0.25">
      <c r="A884" t="s">
        <v>881</v>
      </c>
      <c r="B884">
        <v>41945</v>
      </c>
      <c r="C884" t="s">
        <v>50</v>
      </c>
      <c r="D884">
        <v>0.8</v>
      </c>
      <c r="E884">
        <v>89</v>
      </c>
      <c r="F884" s="27">
        <v>0.29166666666666669</v>
      </c>
      <c r="G884">
        <v>275</v>
      </c>
      <c r="H884">
        <v>49775</v>
      </c>
      <c r="I884">
        <v>54752.5</v>
      </c>
      <c r="J884">
        <v>4977.5</v>
      </c>
      <c r="K884">
        <v>11</v>
      </c>
      <c r="L884">
        <v>2014</v>
      </c>
    </row>
    <row r="885" spans="1:12" x14ac:dyDescent="0.25">
      <c r="A885" t="s">
        <v>874</v>
      </c>
      <c r="B885">
        <v>41806</v>
      </c>
      <c r="C885" t="s">
        <v>103</v>
      </c>
      <c r="D885">
        <v>2.5</v>
      </c>
      <c r="E885">
        <v>79</v>
      </c>
      <c r="F885" s="27">
        <v>0.625</v>
      </c>
      <c r="G885">
        <v>330</v>
      </c>
      <c r="H885">
        <v>59730</v>
      </c>
      <c r="I885">
        <v>65703</v>
      </c>
      <c r="J885">
        <v>5973</v>
      </c>
      <c r="K885">
        <v>6</v>
      </c>
      <c r="L885">
        <v>2014</v>
      </c>
    </row>
    <row r="886" spans="1:12" x14ac:dyDescent="0.25">
      <c r="A886" t="s">
        <v>866</v>
      </c>
      <c r="B886">
        <v>41713</v>
      </c>
      <c r="C886" t="s">
        <v>86</v>
      </c>
      <c r="D886">
        <v>1.8</v>
      </c>
      <c r="E886">
        <v>74</v>
      </c>
      <c r="F886" s="27">
        <v>0.85416666666666663</v>
      </c>
      <c r="G886">
        <v>115</v>
      </c>
      <c r="H886">
        <v>20815</v>
      </c>
      <c r="I886">
        <v>22896.5</v>
      </c>
      <c r="J886">
        <v>2081.5</v>
      </c>
      <c r="K886">
        <v>3</v>
      </c>
      <c r="L886">
        <v>2014</v>
      </c>
    </row>
    <row r="887" spans="1:12" x14ac:dyDescent="0.25">
      <c r="A887" t="s">
        <v>864</v>
      </c>
      <c r="B887">
        <v>41881</v>
      </c>
      <c r="C887" t="s">
        <v>11</v>
      </c>
      <c r="D887">
        <v>1.6</v>
      </c>
      <c r="E887">
        <v>68</v>
      </c>
      <c r="F887" s="27">
        <v>0.33333333333333331</v>
      </c>
      <c r="G887">
        <v>330</v>
      </c>
      <c r="H887">
        <v>59730</v>
      </c>
      <c r="I887">
        <v>65703</v>
      </c>
      <c r="J887">
        <v>5973</v>
      </c>
      <c r="K887">
        <v>8</v>
      </c>
      <c r="L887">
        <v>2014</v>
      </c>
    </row>
    <row r="888" spans="1:12" x14ac:dyDescent="0.25">
      <c r="A888" t="s">
        <v>863</v>
      </c>
      <c r="B888">
        <v>42365</v>
      </c>
      <c r="C888" t="s">
        <v>80</v>
      </c>
      <c r="D888">
        <v>4.7</v>
      </c>
      <c r="E888">
        <v>64</v>
      </c>
      <c r="F888" s="27">
        <v>0.85416666666666663</v>
      </c>
      <c r="G888">
        <v>420</v>
      </c>
      <c r="H888">
        <v>76020</v>
      </c>
      <c r="I888">
        <v>83622</v>
      </c>
      <c r="J888">
        <v>7602</v>
      </c>
      <c r="K888">
        <v>12</v>
      </c>
      <c r="L888">
        <v>2015</v>
      </c>
    </row>
    <row r="889" spans="1:12" x14ac:dyDescent="0.25">
      <c r="A889" t="s">
        <v>860</v>
      </c>
      <c r="B889">
        <v>41777</v>
      </c>
      <c r="C889" t="s">
        <v>37</v>
      </c>
      <c r="D889">
        <v>2.2999999999999998</v>
      </c>
      <c r="E889">
        <v>88</v>
      </c>
      <c r="F889" s="27">
        <v>0.35416666666666669</v>
      </c>
      <c r="G889">
        <v>350</v>
      </c>
      <c r="H889">
        <v>63350</v>
      </c>
      <c r="I889">
        <v>69685</v>
      </c>
      <c r="J889">
        <v>6335</v>
      </c>
      <c r="K889">
        <v>5</v>
      </c>
      <c r="L889">
        <v>2014</v>
      </c>
    </row>
    <row r="890" spans="1:12" x14ac:dyDescent="0.25">
      <c r="A890" t="s">
        <v>858</v>
      </c>
      <c r="B890">
        <v>41973</v>
      </c>
      <c r="C890" t="s">
        <v>23</v>
      </c>
      <c r="D890">
        <v>4.8</v>
      </c>
      <c r="E890">
        <v>89</v>
      </c>
      <c r="F890" s="27">
        <v>0.75</v>
      </c>
      <c r="G890">
        <v>450</v>
      </c>
      <c r="H890">
        <v>81450</v>
      </c>
      <c r="I890">
        <v>89595</v>
      </c>
      <c r="J890">
        <v>8145</v>
      </c>
      <c r="K890">
        <v>11</v>
      </c>
      <c r="L890">
        <v>2014</v>
      </c>
    </row>
    <row r="891" spans="1:12" x14ac:dyDescent="0.25">
      <c r="A891" t="s">
        <v>853</v>
      </c>
      <c r="B891">
        <v>42033</v>
      </c>
      <c r="C891" t="s">
        <v>37</v>
      </c>
      <c r="D891">
        <v>1.8</v>
      </c>
      <c r="E891">
        <v>77</v>
      </c>
      <c r="F891" s="27">
        <v>0.29166666666666669</v>
      </c>
      <c r="G891">
        <v>350</v>
      </c>
      <c r="H891">
        <v>63350</v>
      </c>
      <c r="I891">
        <v>69685</v>
      </c>
      <c r="J891">
        <v>6335</v>
      </c>
      <c r="K891">
        <v>1</v>
      </c>
      <c r="L891">
        <v>2015</v>
      </c>
    </row>
    <row r="892" spans="1:12" x14ac:dyDescent="0.25">
      <c r="A892" t="s">
        <v>822</v>
      </c>
      <c r="B892">
        <v>41777</v>
      </c>
      <c r="C892" t="s">
        <v>27</v>
      </c>
      <c r="D892">
        <v>10.199999999999999</v>
      </c>
      <c r="E892">
        <v>86</v>
      </c>
      <c r="F892" s="27">
        <v>0.54166666666666663</v>
      </c>
      <c r="G892">
        <v>200</v>
      </c>
      <c r="H892">
        <v>36200</v>
      </c>
      <c r="I892">
        <v>39820</v>
      </c>
      <c r="J892">
        <v>3620</v>
      </c>
      <c r="K892">
        <v>5</v>
      </c>
      <c r="L892">
        <v>2014</v>
      </c>
    </row>
    <row r="893" spans="1:12" x14ac:dyDescent="0.25">
      <c r="A893" t="s">
        <v>814</v>
      </c>
      <c r="B893">
        <v>42002</v>
      </c>
      <c r="C893" t="s">
        <v>98</v>
      </c>
      <c r="D893">
        <v>1.9</v>
      </c>
      <c r="E893">
        <v>67</v>
      </c>
      <c r="F893" s="27">
        <v>0.875</v>
      </c>
      <c r="G893">
        <v>275</v>
      </c>
      <c r="H893">
        <v>49775</v>
      </c>
      <c r="I893">
        <v>54752.5</v>
      </c>
      <c r="J893">
        <v>4977.5</v>
      </c>
      <c r="K893">
        <v>12</v>
      </c>
      <c r="L893">
        <v>2014</v>
      </c>
    </row>
    <row r="894" spans="1:12" x14ac:dyDescent="0.25">
      <c r="A894" t="s">
        <v>807</v>
      </c>
      <c r="B894">
        <v>41968</v>
      </c>
      <c r="C894" t="s">
        <v>80</v>
      </c>
      <c r="D894">
        <v>3</v>
      </c>
      <c r="E894">
        <v>66</v>
      </c>
      <c r="F894" s="27">
        <v>0.3125</v>
      </c>
      <c r="G894">
        <v>450</v>
      </c>
      <c r="H894">
        <v>81450</v>
      </c>
      <c r="I894">
        <v>89595</v>
      </c>
      <c r="J894">
        <v>8145</v>
      </c>
      <c r="K894">
        <v>11</v>
      </c>
      <c r="L894">
        <v>2014</v>
      </c>
    </row>
    <row r="895" spans="1:12" x14ac:dyDescent="0.25">
      <c r="A895" t="s">
        <v>770</v>
      </c>
      <c r="B895">
        <v>42230</v>
      </c>
      <c r="C895" t="s">
        <v>25</v>
      </c>
      <c r="D895">
        <v>2.2000000000000002</v>
      </c>
      <c r="E895">
        <v>68</v>
      </c>
      <c r="F895" s="27">
        <v>0.8125</v>
      </c>
      <c r="G895">
        <v>220</v>
      </c>
      <c r="H895">
        <v>39820</v>
      </c>
      <c r="I895">
        <v>43802</v>
      </c>
      <c r="J895">
        <v>3982</v>
      </c>
      <c r="K895">
        <v>8</v>
      </c>
      <c r="L895">
        <v>2015</v>
      </c>
    </row>
    <row r="896" spans="1:12" x14ac:dyDescent="0.25">
      <c r="A896" t="s">
        <v>765</v>
      </c>
      <c r="B896">
        <v>42162</v>
      </c>
      <c r="C896" t="s">
        <v>11</v>
      </c>
      <c r="D896">
        <v>1.5</v>
      </c>
      <c r="E896">
        <v>76</v>
      </c>
      <c r="F896" s="27">
        <v>0.33333333333333331</v>
      </c>
      <c r="G896">
        <v>330</v>
      </c>
      <c r="H896">
        <v>59730</v>
      </c>
      <c r="I896">
        <v>65703</v>
      </c>
      <c r="J896">
        <v>5973</v>
      </c>
      <c r="K896">
        <v>6</v>
      </c>
      <c r="L896">
        <v>2015</v>
      </c>
    </row>
    <row r="897" spans="1:12" x14ac:dyDescent="0.25">
      <c r="A897" t="s">
        <v>761</v>
      </c>
      <c r="B897">
        <v>42331</v>
      </c>
      <c r="C897" t="s">
        <v>19</v>
      </c>
      <c r="D897">
        <v>2.8</v>
      </c>
      <c r="E897">
        <v>83</v>
      </c>
      <c r="F897" s="27">
        <v>0.58333333333333337</v>
      </c>
      <c r="G897">
        <v>300</v>
      </c>
      <c r="H897">
        <v>54300</v>
      </c>
      <c r="I897">
        <v>59730</v>
      </c>
      <c r="J897">
        <v>5430</v>
      </c>
      <c r="K897">
        <v>11</v>
      </c>
      <c r="L897">
        <v>2015</v>
      </c>
    </row>
    <row r="898" spans="1:12" x14ac:dyDescent="0.25">
      <c r="A898" t="s">
        <v>746</v>
      </c>
      <c r="B898">
        <v>41694</v>
      </c>
      <c r="C898" t="s">
        <v>13</v>
      </c>
      <c r="D898">
        <v>2.1</v>
      </c>
      <c r="E898">
        <v>85</v>
      </c>
      <c r="F898" s="27">
        <v>0.3125</v>
      </c>
      <c r="G898">
        <v>250</v>
      </c>
      <c r="H898">
        <v>45250</v>
      </c>
      <c r="I898">
        <v>49775</v>
      </c>
      <c r="J898">
        <v>4525</v>
      </c>
      <c r="K898">
        <v>2</v>
      </c>
      <c r="L898">
        <v>2014</v>
      </c>
    </row>
    <row r="899" spans="1:12" x14ac:dyDescent="0.25">
      <c r="A899" t="s">
        <v>744</v>
      </c>
      <c r="B899">
        <v>41645</v>
      </c>
      <c r="C899" t="s">
        <v>11</v>
      </c>
      <c r="D899">
        <v>1.4</v>
      </c>
      <c r="E899">
        <v>91</v>
      </c>
      <c r="F899" s="27">
        <v>0.8125</v>
      </c>
      <c r="G899">
        <v>300</v>
      </c>
      <c r="H899">
        <v>55500</v>
      </c>
      <c r="I899">
        <v>61050</v>
      </c>
      <c r="J899">
        <v>5550</v>
      </c>
      <c r="K899">
        <v>1</v>
      </c>
      <c r="L899">
        <v>2014</v>
      </c>
    </row>
    <row r="900" spans="1:12" x14ac:dyDescent="0.25">
      <c r="A900" t="s">
        <v>738</v>
      </c>
      <c r="B900">
        <v>42177</v>
      </c>
      <c r="C900" t="s">
        <v>13</v>
      </c>
      <c r="D900">
        <v>3.3</v>
      </c>
      <c r="E900">
        <v>86</v>
      </c>
      <c r="F900" s="27">
        <v>0.875</v>
      </c>
      <c r="G900">
        <v>275</v>
      </c>
      <c r="H900">
        <v>49775</v>
      </c>
      <c r="I900">
        <v>54752.5</v>
      </c>
      <c r="J900">
        <v>4977.5</v>
      </c>
      <c r="K900">
        <v>6</v>
      </c>
      <c r="L900">
        <v>2015</v>
      </c>
    </row>
    <row r="901" spans="1:12" x14ac:dyDescent="0.25">
      <c r="A901" t="s">
        <v>730</v>
      </c>
      <c r="B901">
        <v>41915</v>
      </c>
      <c r="C901" t="s">
        <v>25</v>
      </c>
      <c r="D901">
        <v>0.8</v>
      </c>
      <c r="E901">
        <v>64</v>
      </c>
      <c r="F901" s="27">
        <v>0.29166666666666669</v>
      </c>
      <c r="G901">
        <v>200</v>
      </c>
      <c r="H901">
        <v>36200</v>
      </c>
      <c r="I901">
        <v>39820</v>
      </c>
      <c r="J901">
        <v>3620</v>
      </c>
      <c r="K901">
        <v>10</v>
      </c>
      <c r="L901">
        <v>2014</v>
      </c>
    </row>
    <row r="902" spans="1:12" x14ac:dyDescent="0.25">
      <c r="A902" t="s">
        <v>728</v>
      </c>
      <c r="B902">
        <v>42039</v>
      </c>
      <c r="C902" t="s">
        <v>17</v>
      </c>
      <c r="D902">
        <v>2.6</v>
      </c>
      <c r="E902">
        <v>90</v>
      </c>
      <c r="F902" s="27">
        <v>0.79166666666666663</v>
      </c>
      <c r="G902">
        <v>350</v>
      </c>
      <c r="H902">
        <v>63350</v>
      </c>
      <c r="I902">
        <v>69685</v>
      </c>
      <c r="J902">
        <v>6335</v>
      </c>
      <c r="K902">
        <v>2</v>
      </c>
      <c r="L902">
        <v>2015</v>
      </c>
    </row>
    <row r="903" spans="1:12" x14ac:dyDescent="0.25">
      <c r="A903" t="s">
        <v>723</v>
      </c>
      <c r="B903">
        <v>42066</v>
      </c>
      <c r="C903" t="s">
        <v>47</v>
      </c>
      <c r="D903">
        <v>0.5</v>
      </c>
      <c r="E903">
        <v>66</v>
      </c>
      <c r="F903" s="27">
        <v>0.66666666666666663</v>
      </c>
      <c r="G903">
        <v>250</v>
      </c>
      <c r="H903">
        <v>45250</v>
      </c>
      <c r="I903">
        <v>49775</v>
      </c>
      <c r="J903">
        <v>4525</v>
      </c>
      <c r="K903">
        <v>3</v>
      </c>
      <c r="L903">
        <v>2015</v>
      </c>
    </row>
    <row r="904" spans="1:12" x14ac:dyDescent="0.25">
      <c r="A904" t="s">
        <v>714</v>
      </c>
      <c r="B904">
        <v>42167</v>
      </c>
      <c r="C904" t="s">
        <v>21</v>
      </c>
      <c r="D904">
        <v>2.2000000000000002</v>
      </c>
      <c r="E904">
        <v>65</v>
      </c>
      <c r="F904" s="27">
        <v>0.5625</v>
      </c>
      <c r="G904">
        <v>137.5</v>
      </c>
      <c r="H904">
        <v>24887.5</v>
      </c>
      <c r="I904">
        <v>27376.25</v>
      </c>
      <c r="J904">
        <v>2488.75</v>
      </c>
      <c r="K904">
        <v>6</v>
      </c>
      <c r="L904">
        <v>2015</v>
      </c>
    </row>
    <row r="905" spans="1:12" x14ac:dyDescent="0.25">
      <c r="A905" t="s">
        <v>711</v>
      </c>
      <c r="B905">
        <v>42218</v>
      </c>
      <c r="C905" t="s">
        <v>21</v>
      </c>
      <c r="D905">
        <v>2.6</v>
      </c>
      <c r="E905">
        <v>80</v>
      </c>
      <c r="F905" s="27">
        <v>0.85416666666666663</v>
      </c>
      <c r="G905">
        <v>137.5</v>
      </c>
      <c r="H905">
        <v>24887.5</v>
      </c>
      <c r="I905">
        <v>27376.25</v>
      </c>
      <c r="J905">
        <v>2488.75</v>
      </c>
      <c r="K905">
        <v>8</v>
      </c>
      <c r="L905">
        <v>2015</v>
      </c>
    </row>
    <row r="906" spans="1:12" x14ac:dyDescent="0.25">
      <c r="A906" t="s">
        <v>701</v>
      </c>
      <c r="B906">
        <v>42230</v>
      </c>
      <c r="C906" t="s">
        <v>27</v>
      </c>
      <c r="D906">
        <v>8.6999999999999993</v>
      </c>
      <c r="E906">
        <v>89</v>
      </c>
      <c r="F906" s="27">
        <v>0.8125</v>
      </c>
      <c r="G906">
        <v>220</v>
      </c>
      <c r="H906">
        <v>39820</v>
      </c>
      <c r="I906">
        <v>43802</v>
      </c>
      <c r="J906">
        <v>3982</v>
      </c>
      <c r="K906">
        <v>8</v>
      </c>
      <c r="L906">
        <v>2015</v>
      </c>
    </row>
    <row r="907" spans="1:12" x14ac:dyDescent="0.25">
      <c r="A907" t="s">
        <v>698</v>
      </c>
      <c r="B907">
        <v>42366</v>
      </c>
      <c r="C907" t="s">
        <v>27</v>
      </c>
      <c r="D907">
        <v>7.2</v>
      </c>
      <c r="E907">
        <v>90</v>
      </c>
      <c r="F907" s="27">
        <v>0.5</v>
      </c>
      <c r="G907">
        <v>200</v>
      </c>
      <c r="H907">
        <v>36200</v>
      </c>
      <c r="I907">
        <v>39820</v>
      </c>
      <c r="J907">
        <v>3620</v>
      </c>
      <c r="K907">
        <v>12</v>
      </c>
      <c r="L907">
        <v>2015</v>
      </c>
    </row>
    <row r="908" spans="1:12" x14ac:dyDescent="0.25">
      <c r="A908" t="s">
        <v>697</v>
      </c>
      <c r="B908">
        <v>42108</v>
      </c>
      <c r="C908" t="s">
        <v>21</v>
      </c>
      <c r="D908">
        <v>1.1000000000000001</v>
      </c>
      <c r="E908">
        <v>77</v>
      </c>
      <c r="F908" s="27">
        <v>0.3125</v>
      </c>
      <c r="G908">
        <v>125</v>
      </c>
      <c r="H908">
        <v>22625</v>
      </c>
      <c r="I908">
        <v>24887.5</v>
      </c>
      <c r="J908">
        <v>2262.5</v>
      </c>
      <c r="K908">
        <v>4</v>
      </c>
      <c r="L908">
        <v>2015</v>
      </c>
    </row>
    <row r="909" spans="1:12" x14ac:dyDescent="0.25">
      <c r="A909" t="s">
        <v>696</v>
      </c>
      <c r="B909">
        <v>41766</v>
      </c>
      <c r="C909" t="s">
        <v>80</v>
      </c>
      <c r="D909">
        <v>1.4</v>
      </c>
      <c r="E909">
        <v>66</v>
      </c>
      <c r="F909" s="27">
        <v>0.29166666666666669</v>
      </c>
      <c r="G909">
        <v>300</v>
      </c>
      <c r="H909">
        <v>54300</v>
      </c>
      <c r="I909">
        <v>59730</v>
      </c>
      <c r="J909">
        <v>5430</v>
      </c>
      <c r="K909">
        <v>5</v>
      </c>
      <c r="L909">
        <v>2014</v>
      </c>
    </row>
    <row r="910" spans="1:12" x14ac:dyDescent="0.25">
      <c r="A910" t="s">
        <v>682</v>
      </c>
      <c r="B910">
        <v>41675</v>
      </c>
      <c r="C910" t="s">
        <v>47</v>
      </c>
      <c r="D910">
        <v>2.2000000000000002</v>
      </c>
      <c r="E910">
        <v>76</v>
      </c>
      <c r="F910" s="27">
        <v>0.5</v>
      </c>
      <c r="G910">
        <v>250</v>
      </c>
      <c r="H910">
        <v>45250</v>
      </c>
      <c r="I910">
        <v>49775</v>
      </c>
      <c r="J910">
        <v>4525</v>
      </c>
      <c r="K910">
        <v>2</v>
      </c>
      <c r="L910">
        <v>2014</v>
      </c>
    </row>
    <row r="911" spans="1:12" x14ac:dyDescent="0.25">
      <c r="A911" t="s">
        <v>678</v>
      </c>
      <c r="B911">
        <v>42234</v>
      </c>
      <c r="C911" t="s">
        <v>70</v>
      </c>
      <c r="D911">
        <v>4.2</v>
      </c>
      <c r="E911">
        <v>89</v>
      </c>
      <c r="F911" s="27">
        <v>0.72916666666666663</v>
      </c>
      <c r="G911">
        <v>302.5</v>
      </c>
      <c r="H911">
        <v>54752.5</v>
      </c>
      <c r="I911">
        <v>60227.75</v>
      </c>
      <c r="J911">
        <v>5475.25</v>
      </c>
      <c r="K911">
        <v>8</v>
      </c>
      <c r="L911">
        <v>2015</v>
      </c>
    </row>
    <row r="912" spans="1:12" x14ac:dyDescent="0.25">
      <c r="A912" t="s">
        <v>672</v>
      </c>
      <c r="B912">
        <v>41669</v>
      </c>
      <c r="C912" t="s">
        <v>47</v>
      </c>
      <c r="D912">
        <v>1.7</v>
      </c>
      <c r="E912">
        <v>65</v>
      </c>
      <c r="F912" s="27">
        <v>0.85416666666666663</v>
      </c>
      <c r="G912">
        <v>250</v>
      </c>
      <c r="H912">
        <v>45250</v>
      </c>
      <c r="I912">
        <v>49775</v>
      </c>
      <c r="J912">
        <v>4525</v>
      </c>
      <c r="K912">
        <v>1</v>
      </c>
      <c r="L912">
        <v>2014</v>
      </c>
    </row>
    <row r="913" spans="1:12" x14ac:dyDescent="0.25">
      <c r="A913" t="s">
        <v>670</v>
      </c>
      <c r="B913">
        <v>42028</v>
      </c>
      <c r="C913" t="s">
        <v>23</v>
      </c>
      <c r="D913">
        <v>2.9</v>
      </c>
      <c r="E913">
        <v>81</v>
      </c>
      <c r="F913" s="27">
        <v>0.33333333333333331</v>
      </c>
      <c r="G913">
        <v>300</v>
      </c>
      <c r="H913">
        <v>54300</v>
      </c>
      <c r="I913">
        <v>59730</v>
      </c>
      <c r="J913">
        <v>5430</v>
      </c>
      <c r="K913">
        <v>1</v>
      </c>
      <c r="L913">
        <v>2015</v>
      </c>
    </row>
    <row r="914" spans="1:12" x14ac:dyDescent="0.25">
      <c r="A914" t="s">
        <v>643</v>
      </c>
      <c r="B914">
        <v>42348</v>
      </c>
      <c r="C914" t="s">
        <v>27</v>
      </c>
      <c r="D914">
        <v>10.4</v>
      </c>
      <c r="E914">
        <v>78</v>
      </c>
      <c r="F914" s="27">
        <v>0.75</v>
      </c>
      <c r="G914">
        <v>200</v>
      </c>
      <c r="H914">
        <v>36200</v>
      </c>
      <c r="I914">
        <v>39820</v>
      </c>
      <c r="J914">
        <v>3620</v>
      </c>
      <c r="K914">
        <v>12</v>
      </c>
      <c r="L914">
        <v>2015</v>
      </c>
    </row>
    <row r="915" spans="1:12" x14ac:dyDescent="0.25">
      <c r="A915" t="s">
        <v>640</v>
      </c>
      <c r="B915">
        <v>41734</v>
      </c>
      <c r="C915" t="s">
        <v>27</v>
      </c>
      <c r="D915">
        <v>7.9</v>
      </c>
      <c r="E915">
        <v>66</v>
      </c>
      <c r="F915" s="27">
        <v>0.64583333333333337</v>
      </c>
      <c r="G915">
        <v>200</v>
      </c>
      <c r="H915">
        <v>36200</v>
      </c>
      <c r="I915">
        <v>39820</v>
      </c>
      <c r="J915">
        <v>3620</v>
      </c>
      <c r="K915">
        <v>4</v>
      </c>
      <c r="L915">
        <v>2014</v>
      </c>
    </row>
    <row r="916" spans="1:12" x14ac:dyDescent="0.25">
      <c r="A916" t="s">
        <v>636</v>
      </c>
      <c r="B916">
        <v>42024</v>
      </c>
      <c r="C916" t="s">
        <v>30</v>
      </c>
      <c r="D916">
        <v>1.9</v>
      </c>
      <c r="E916">
        <v>65</v>
      </c>
      <c r="F916" s="27">
        <v>0.625</v>
      </c>
      <c r="G916">
        <v>250</v>
      </c>
      <c r="H916">
        <v>45250</v>
      </c>
      <c r="I916">
        <v>49775</v>
      </c>
      <c r="J916">
        <v>4525</v>
      </c>
      <c r="K916">
        <v>1</v>
      </c>
      <c r="L916">
        <v>2015</v>
      </c>
    </row>
    <row r="917" spans="1:12" x14ac:dyDescent="0.25">
      <c r="A917" t="s">
        <v>619</v>
      </c>
      <c r="B917">
        <v>41983</v>
      </c>
      <c r="C917" t="s">
        <v>98</v>
      </c>
      <c r="D917">
        <v>1.7</v>
      </c>
      <c r="E917">
        <v>70</v>
      </c>
      <c r="F917" s="27">
        <v>0.45833333333333331</v>
      </c>
      <c r="G917">
        <v>275</v>
      </c>
      <c r="H917">
        <v>49775</v>
      </c>
      <c r="I917">
        <v>54752.5</v>
      </c>
      <c r="J917">
        <v>4977.5</v>
      </c>
      <c r="K917">
        <v>12</v>
      </c>
      <c r="L917">
        <v>2014</v>
      </c>
    </row>
    <row r="918" spans="1:12" x14ac:dyDescent="0.25">
      <c r="A918" t="s">
        <v>614</v>
      </c>
      <c r="B918">
        <v>42351</v>
      </c>
      <c r="C918" t="s">
        <v>70</v>
      </c>
      <c r="D918">
        <v>1.2</v>
      </c>
      <c r="E918">
        <v>71</v>
      </c>
      <c r="F918" s="27">
        <v>0.79166666666666663</v>
      </c>
      <c r="G918">
        <v>275</v>
      </c>
      <c r="H918">
        <v>49775</v>
      </c>
      <c r="I918">
        <v>54752.5</v>
      </c>
      <c r="J918">
        <v>4977.5</v>
      </c>
      <c r="K918">
        <v>12</v>
      </c>
      <c r="L918">
        <v>2015</v>
      </c>
    </row>
    <row r="919" spans="1:12" x14ac:dyDescent="0.25">
      <c r="A919" t="s">
        <v>608</v>
      </c>
      <c r="B919">
        <v>41704</v>
      </c>
      <c r="C919" t="s">
        <v>98</v>
      </c>
      <c r="D919">
        <v>2.2999999999999998</v>
      </c>
      <c r="E919">
        <v>69</v>
      </c>
      <c r="F919" s="27">
        <v>0.5625</v>
      </c>
      <c r="G919">
        <v>275</v>
      </c>
      <c r="H919">
        <v>49775</v>
      </c>
      <c r="I919">
        <v>54752.5</v>
      </c>
      <c r="J919">
        <v>4977.5</v>
      </c>
      <c r="K919">
        <v>3</v>
      </c>
      <c r="L919">
        <v>2014</v>
      </c>
    </row>
    <row r="920" spans="1:12" x14ac:dyDescent="0.25">
      <c r="A920" t="s">
        <v>585</v>
      </c>
      <c r="B920">
        <v>41692</v>
      </c>
      <c r="C920" t="s">
        <v>23</v>
      </c>
      <c r="D920">
        <v>1.7</v>
      </c>
      <c r="E920">
        <v>82</v>
      </c>
      <c r="F920" s="27">
        <v>0.58333333333333337</v>
      </c>
      <c r="G920">
        <v>300</v>
      </c>
      <c r="H920">
        <v>54300</v>
      </c>
      <c r="I920">
        <v>59730</v>
      </c>
      <c r="J920">
        <v>5430</v>
      </c>
      <c r="K920">
        <v>2</v>
      </c>
      <c r="L920">
        <v>2014</v>
      </c>
    </row>
    <row r="921" spans="1:12" x14ac:dyDescent="0.25">
      <c r="A921" t="s">
        <v>559</v>
      </c>
      <c r="B921">
        <v>41758</v>
      </c>
      <c r="C921" t="s">
        <v>80</v>
      </c>
      <c r="D921">
        <v>1.6</v>
      </c>
      <c r="E921">
        <v>81</v>
      </c>
      <c r="F921" s="27">
        <v>0.375</v>
      </c>
      <c r="G921">
        <v>300</v>
      </c>
      <c r="H921">
        <v>54300</v>
      </c>
      <c r="I921">
        <v>59730</v>
      </c>
      <c r="J921">
        <v>5430</v>
      </c>
      <c r="K921">
        <v>4</v>
      </c>
      <c r="L921">
        <v>2014</v>
      </c>
    </row>
    <row r="922" spans="1:12" x14ac:dyDescent="0.25">
      <c r="A922" t="s">
        <v>556</v>
      </c>
      <c r="B922">
        <v>42086</v>
      </c>
      <c r="C922" t="s">
        <v>27</v>
      </c>
      <c r="D922">
        <v>9.1999999999999993</v>
      </c>
      <c r="E922">
        <v>86</v>
      </c>
      <c r="F922" s="27">
        <v>0.5625</v>
      </c>
      <c r="G922">
        <v>200</v>
      </c>
      <c r="H922">
        <v>36200</v>
      </c>
      <c r="I922">
        <v>39820</v>
      </c>
      <c r="J922">
        <v>3620</v>
      </c>
      <c r="K922">
        <v>3</v>
      </c>
      <c r="L922">
        <v>2015</v>
      </c>
    </row>
    <row r="923" spans="1:12" x14ac:dyDescent="0.25">
      <c r="A923" t="s">
        <v>551</v>
      </c>
      <c r="B923">
        <v>42066</v>
      </c>
      <c r="C923" t="s">
        <v>25</v>
      </c>
      <c r="D923">
        <v>2.6</v>
      </c>
      <c r="E923">
        <v>84</v>
      </c>
      <c r="F923" s="27">
        <v>0.54166666666666663</v>
      </c>
      <c r="G923">
        <v>200</v>
      </c>
      <c r="H923">
        <v>36200</v>
      </c>
      <c r="I923">
        <v>39820</v>
      </c>
      <c r="J923">
        <v>3620</v>
      </c>
      <c r="K923">
        <v>3</v>
      </c>
      <c r="L923">
        <v>2015</v>
      </c>
    </row>
    <row r="924" spans="1:12" x14ac:dyDescent="0.25">
      <c r="A924" t="s">
        <v>543</v>
      </c>
      <c r="B924">
        <v>42352</v>
      </c>
      <c r="C924" t="s">
        <v>19</v>
      </c>
      <c r="D924">
        <v>1.7</v>
      </c>
      <c r="E924">
        <v>81</v>
      </c>
      <c r="F924" s="27">
        <v>0.29166666666666669</v>
      </c>
      <c r="G924">
        <v>200</v>
      </c>
      <c r="H924">
        <v>36200</v>
      </c>
      <c r="I924">
        <v>39820</v>
      </c>
      <c r="J924">
        <v>3620</v>
      </c>
      <c r="K924">
        <v>12</v>
      </c>
      <c r="L924">
        <v>2015</v>
      </c>
    </row>
    <row r="925" spans="1:12" x14ac:dyDescent="0.25">
      <c r="A925" t="s">
        <v>531</v>
      </c>
      <c r="B925">
        <v>41870</v>
      </c>
      <c r="C925" t="s">
        <v>15</v>
      </c>
      <c r="D925">
        <v>1.3</v>
      </c>
      <c r="E925">
        <v>74</v>
      </c>
      <c r="F925" s="27">
        <v>0.29166666666666669</v>
      </c>
      <c r="G925">
        <v>247.5</v>
      </c>
      <c r="H925">
        <v>44797.5</v>
      </c>
      <c r="I925">
        <v>49277.25</v>
      </c>
      <c r="J925">
        <v>4479.75</v>
      </c>
      <c r="K925">
        <v>8</v>
      </c>
      <c r="L925">
        <v>2014</v>
      </c>
    </row>
    <row r="926" spans="1:12" x14ac:dyDescent="0.25">
      <c r="A926" t="s">
        <v>529</v>
      </c>
      <c r="B926">
        <v>41968</v>
      </c>
      <c r="C926" t="s">
        <v>47</v>
      </c>
      <c r="D926">
        <v>5.2</v>
      </c>
      <c r="E926">
        <v>89</v>
      </c>
      <c r="F926" s="27">
        <v>0.70833333333333337</v>
      </c>
      <c r="G926">
        <v>375</v>
      </c>
      <c r="H926">
        <v>67875</v>
      </c>
      <c r="I926">
        <v>74662.5</v>
      </c>
      <c r="J926">
        <v>6787.5</v>
      </c>
      <c r="K926">
        <v>11</v>
      </c>
      <c r="L926">
        <v>2014</v>
      </c>
    </row>
    <row r="927" spans="1:12" x14ac:dyDescent="0.25">
      <c r="A927" t="s">
        <v>527</v>
      </c>
      <c r="B927">
        <v>41780</v>
      </c>
      <c r="C927" t="s">
        <v>70</v>
      </c>
      <c r="D927">
        <v>3.3</v>
      </c>
      <c r="E927">
        <v>76</v>
      </c>
      <c r="F927" s="27">
        <v>0.33333333333333331</v>
      </c>
      <c r="G927">
        <v>275</v>
      </c>
      <c r="H927">
        <v>49775</v>
      </c>
      <c r="I927">
        <v>54752.5</v>
      </c>
      <c r="J927">
        <v>4977.5</v>
      </c>
      <c r="K927">
        <v>5</v>
      </c>
      <c r="L927">
        <v>2014</v>
      </c>
    </row>
    <row r="928" spans="1:12" x14ac:dyDescent="0.25">
      <c r="A928" t="s">
        <v>521</v>
      </c>
      <c r="B928">
        <v>41719</v>
      </c>
      <c r="C928" t="s">
        <v>13</v>
      </c>
      <c r="D928">
        <v>2.2999999999999998</v>
      </c>
      <c r="E928">
        <v>79</v>
      </c>
      <c r="F928" s="27">
        <v>0.33333333333333331</v>
      </c>
      <c r="G928">
        <v>250</v>
      </c>
      <c r="H928">
        <v>45250</v>
      </c>
      <c r="I928">
        <v>49775</v>
      </c>
      <c r="J928">
        <v>4525</v>
      </c>
      <c r="K928">
        <v>3</v>
      </c>
      <c r="L928">
        <v>2014</v>
      </c>
    </row>
    <row r="929" spans="1:12" x14ac:dyDescent="0.25">
      <c r="A929" t="s">
        <v>512</v>
      </c>
      <c r="B929">
        <v>42173</v>
      </c>
      <c r="C929" t="s">
        <v>37</v>
      </c>
      <c r="D929">
        <v>3.1</v>
      </c>
      <c r="E929">
        <v>85</v>
      </c>
      <c r="F929" s="27">
        <v>0.66666666666666663</v>
      </c>
      <c r="G929">
        <v>385</v>
      </c>
      <c r="H929">
        <v>69685</v>
      </c>
      <c r="I929">
        <v>76653.5</v>
      </c>
      <c r="J929">
        <v>6968.5</v>
      </c>
      <c r="K929">
        <v>6</v>
      </c>
      <c r="L929">
        <v>2015</v>
      </c>
    </row>
    <row r="930" spans="1:12" x14ac:dyDescent="0.25">
      <c r="A930" t="s">
        <v>511</v>
      </c>
      <c r="B930">
        <v>42175</v>
      </c>
      <c r="C930" t="s">
        <v>98</v>
      </c>
      <c r="D930">
        <v>1.8</v>
      </c>
      <c r="E930">
        <v>76</v>
      </c>
      <c r="F930" s="27">
        <v>0.70833333333333337</v>
      </c>
      <c r="G930">
        <v>302.5</v>
      </c>
      <c r="H930">
        <v>54752.5</v>
      </c>
      <c r="I930">
        <v>60227.75</v>
      </c>
      <c r="J930">
        <v>5475.25</v>
      </c>
      <c r="K930">
        <v>6</v>
      </c>
      <c r="L930">
        <v>2015</v>
      </c>
    </row>
    <row r="931" spans="1:12" x14ac:dyDescent="0.25">
      <c r="A931" t="s">
        <v>494</v>
      </c>
      <c r="B931">
        <v>41659</v>
      </c>
      <c r="C931" t="s">
        <v>21</v>
      </c>
      <c r="D931">
        <v>1.6</v>
      </c>
      <c r="E931">
        <v>69</v>
      </c>
      <c r="F931" s="27">
        <v>0.83333333333333337</v>
      </c>
      <c r="G931">
        <v>125</v>
      </c>
      <c r="H931">
        <v>22625</v>
      </c>
      <c r="I931">
        <v>24887.5</v>
      </c>
      <c r="J931">
        <v>2262.5</v>
      </c>
      <c r="K931">
        <v>1</v>
      </c>
      <c r="L931">
        <v>2014</v>
      </c>
    </row>
    <row r="932" spans="1:12" x14ac:dyDescent="0.25">
      <c r="A932" t="s">
        <v>473</v>
      </c>
      <c r="B932">
        <v>42171</v>
      </c>
      <c r="C932" t="s">
        <v>40</v>
      </c>
      <c r="D932">
        <v>2.1</v>
      </c>
      <c r="E932">
        <v>77</v>
      </c>
      <c r="F932" s="27">
        <v>0.79166666666666663</v>
      </c>
      <c r="G932">
        <v>126.5</v>
      </c>
      <c r="H932">
        <v>22896.5</v>
      </c>
      <c r="I932">
        <v>25186.15</v>
      </c>
      <c r="J932">
        <v>2289.65</v>
      </c>
      <c r="K932">
        <v>6</v>
      </c>
      <c r="L932">
        <v>2015</v>
      </c>
    </row>
    <row r="933" spans="1:12" x14ac:dyDescent="0.25">
      <c r="A933" t="s">
        <v>463</v>
      </c>
      <c r="B933">
        <v>41898</v>
      </c>
      <c r="C933" t="s">
        <v>33</v>
      </c>
      <c r="D933">
        <v>1.9</v>
      </c>
      <c r="E933">
        <v>87</v>
      </c>
      <c r="F933" s="27">
        <v>0.8125</v>
      </c>
      <c r="G933">
        <v>375</v>
      </c>
      <c r="H933">
        <v>67875</v>
      </c>
      <c r="I933">
        <v>74662.5</v>
      </c>
      <c r="J933">
        <v>6787.5</v>
      </c>
      <c r="K933">
        <v>9</v>
      </c>
      <c r="L933">
        <v>2014</v>
      </c>
    </row>
    <row r="934" spans="1:12" x14ac:dyDescent="0.25">
      <c r="A934" t="s">
        <v>462</v>
      </c>
      <c r="B934">
        <v>41896</v>
      </c>
      <c r="C934" t="s">
        <v>25</v>
      </c>
      <c r="D934">
        <v>2.2000000000000002</v>
      </c>
      <c r="E934">
        <v>88</v>
      </c>
      <c r="F934" s="27">
        <v>0.33333333333333331</v>
      </c>
      <c r="G934">
        <v>200</v>
      </c>
      <c r="H934">
        <v>36200</v>
      </c>
      <c r="I934">
        <v>39820</v>
      </c>
      <c r="J934">
        <v>3620</v>
      </c>
      <c r="K934">
        <v>9</v>
      </c>
      <c r="L934">
        <v>2014</v>
      </c>
    </row>
    <row r="935" spans="1:12" x14ac:dyDescent="0.25">
      <c r="A935" t="s">
        <v>451</v>
      </c>
      <c r="B935">
        <v>41866</v>
      </c>
      <c r="C935" t="s">
        <v>17</v>
      </c>
      <c r="D935">
        <v>5</v>
      </c>
      <c r="E935">
        <v>78</v>
      </c>
      <c r="F935" s="27">
        <v>0.29166666666666669</v>
      </c>
      <c r="G935">
        <v>385</v>
      </c>
      <c r="H935">
        <v>69685</v>
      </c>
      <c r="I935">
        <v>76653.5</v>
      </c>
      <c r="J935">
        <v>6968.5</v>
      </c>
      <c r="K935">
        <v>8</v>
      </c>
      <c r="L935">
        <v>2014</v>
      </c>
    </row>
    <row r="936" spans="1:12" x14ac:dyDescent="0.25">
      <c r="A936" t="s">
        <v>450</v>
      </c>
      <c r="B936">
        <v>42252</v>
      </c>
      <c r="C936" t="s">
        <v>37</v>
      </c>
      <c r="D936">
        <v>2.1</v>
      </c>
      <c r="E936">
        <v>91</v>
      </c>
      <c r="F936" s="27">
        <v>0.83333333333333337</v>
      </c>
      <c r="G936">
        <v>350</v>
      </c>
      <c r="H936">
        <v>64750</v>
      </c>
      <c r="I936">
        <v>71225</v>
      </c>
      <c r="J936">
        <v>6475</v>
      </c>
      <c r="K936">
        <v>9</v>
      </c>
      <c r="L936">
        <v>2015</v>
      </c>
    </row>
    <row r="937" spans="1:12" x14ac:dyDescent="0.25">
      <c r="A937" t="s">
        <v>449</v>
      </c>
      <c r="B937">
        <v>42129</v>
      </c>
      <c r="C937" t="s">
        <v>23</v>
      </c>
      <c r="D937">
        <v>1.6</v>
      </c>
      <c r="E937">
        <v>70</v>
      </c>
      <c r="F937" s="27">
        <v>0.83333333333333337</v>
      </c>
      <c r="G937">
        <v>300</v>
      </c>
      <c r="H937">
        <v>54300</v>
      </c>
      <c r="I937">
        <v>59730</v>
      </c>
      <c r="J937">
        <v>5430</v>
      </c>
      <c r="K937">
        <v>5</v>
      </c>
      <c r="L937">
        <v>2015</v>
      </c>
    </row>
    <row r="938" spans="1:12" x14ac:dyDescent="0.25">
      <c r="A938" t="s">
        <v>439</v>
      </c>
      <c r="B938">
        <v>41864</v>
      </c>
      <c r="C938" t="s">
        <v>25</v>
      </c>
      <c r="D938">
        <v>1.8</v>
      </c>
      <c r="E938">
        <v>91</v>
      </c>
      <c r="F938" s="27">
        <v>0.83333333333333337</v>
      </c>
      <c r="G938">
        <v>220</v>
      </c>
      <c r="H938">
        <v>40700</v>
      </c>
      <c r="I938">
        <v>44770</v>
      </c>
      <c r="J938">
        <v>4070</v>
      </c>
      <c r="K938">
        <v>8</v>
      </c>
      <c r="L938">
        <v>2014</v>
      </c>
    </row>
    <row r="939" spans="1:12" x14ac:dyDescent="0.25">
      <c r="A939" t="s">
        <v>435</v>
      </c>
      <c r="B939">
        <v>41800</v>
      </c>
      <c r="C939" t="s">
        <v>30</v>
      </c>
      <c r="D939">
        <v>2.7</v>
      </c>
      <c r="E939">
        <v>66</v>
      </c>
      <c r="F939" s="27">
        <v>0.83333333333333337</v>
      </c>
      <c r="G939">
        <v>275</v>
      </c>
      <c r="H939">
        <v>49775</v>
      </c>
      <c r="I939">
        <v>54752.5</v>
      </c>
      <c r="J939">
        <v>4977.5</v>
      </c>
      <c r="K939">
        <v>6</v>
      </c>
      <c r="L939">
        <v>2014</v>
      </c>
    </row>
    <row r="940" spans="1:12" x14ac:dyDescent="0.25">
      <c r="A940" t="s">
        <v>432</v>
      </c>
      <c r="B940">
        <v>42299</v>
      </c>
      <c r="C940" t="s">
        <v>15</v>
      </c>
      <c r="D940">
        <v>2.2000000000000002</v>
      </c>
      <c r="E940">
        <v>84</v>
      </c>
      <c r="F940" s="27">
        <v>0.35416666666666669</v>
      </c>
      <c r="G940">
        <v>225</v>
      </c>
      <c r="H940">
        <v>40725</v>
      </c>
      <c r="I940">
        <v>44797.5</v>
      </c>
      <c r="J940">
        <v>4072.5</v>
      </c>
      <c r="K940">
        <v>10</v>
      </c>
      <c r="L940">
        <v>2015</v>
      </c>
    </row>
    <row r="941" spans="1:12" x14ac:dyDescent="0.25">
      <c r="A941" t="s">
        <v>425</v>
      </c>
      <c r="B941">
        <v>41942</v>
      </c>
      <c r="C941" t="s">
        <v>70</v>
      </c>
      <c r="D941">
        <v>1.7</v>
      </c>
      <c r="E941">
        <v>75</v>
      </c>
      <c r="F941" s="27">
        <v>0.89583333333333337</v>
      </c>
      <c r="G941">
        <v>275</v>
      </c>
      <c r="H941">
        <v>49775</v>
      </c>
      <c r="I941">
        <v>54752.5</v>
      </c>
      <c r="J941">
        <v>4977.5</v>
      </c>
      <c r="K941">
        <v>10</v>
      </c>
      <c r="L941">
        <v>2014</v>
      </c>
    </row>
    <row r="942" spans="1:12" x14ac:dyDescent="0.25">
      <c r="A942" t="s">
        <v>424</v>
      </c>
      <c r="B942">
        <v>41725</v>
      </c>
      <c r="C942" t="s">
        <v>17</v>
      </c>
      <c r="D942">
        <v>3.7</v>
      </c>
      <c r="E942">
        <v>67</v>
      </c>
      <c r="F942" s="27">
        <v>0.5</v>
      </c>
      <c r="G942">
        <v>350</v>
      </c>
      <c r="H942">
        <v>63350</v>
      </c>
      <c r="I942">
        <v>69685</v>
      </c>
      <c r="J942">
        <v>6335</v>
      </c>
      <c r="K942">
        <v>3</v>
      </c>
      <c r="L942">
        <v>2014</v>
      </c>
    </row>
    <row r="943" spans="1:12" x14ac:dyDescent="0.25">
      <c r="A943" t="s">
        <v>415</v>
      </c>
      <c r="B943">
        <v>42291</v>
      </c>
      <c r="C943" t="s">
        <v>27</v>
      </c>
      <c r="D943">
        <v>10</v>
      </c>
      <c r="E943">
        <v>86</v>
      </c>
      <c r="F943" s="27">
        <v>0.8125</v>
      </c>
      <c r="G943">
        <v>200</v>
      </c>
      <c r="H943">
        <v>36200</v>
      </c>
      <c r="I943">
        <v>39820</v>
      </c>
      <c r="J943">
        <v>3620</v>
      </c>
      <c r="K943">
        <v>10</v>
      </c>
      <c r="L943">
        <v>2015</v>
      </c>
    </row>
    <row r="944" spans="1:12" x14ac:dyDescent="0.25">
      <c r="A944" t="s">
        <v>405</v>
      </c>
      <c r="B944">
        <v>42363</v>
      </c>
      <c r="C944" t="s">
        <v>47</v>
      </c>
      <c r="D944">
        <v>5.4</v>
      </c>
      <c r="E944">
        <v>70</v>
      </c>
      <c r="F944" s="27">
        <v>0.75</v>
      </c>
      <c r="G944">
        <v>350</v>
      </c>
      <c r="H944">
        <v>63350</v>
      </c>
      <c r="I944">
        <v>69685</v>
      </c>
      <c r="J944">
        <v>6335</v>
      </c>
      <c r="K944">
        <v>12</v>
      </c>
      <c r="L944">
        <v>2015</v>
      </c>
    </row>
    <row r="945" spans="1:12" x14ac:dyDescent="0.25">
      <c r="A945" t="s">
        <v>387</v>
      </c>
      <c r="B945">
        <v>41663</v>
      </c>
      <c r="C945" t="s">
        <v>17</v>
      </c>
      <c r="D945">
        <v>2.6</v>
      </c>
      <c r="E945">
        <v>78</v>
      </c>
      <c r="F945" s="27">
        <v>0.70833333333333337</v>
      </c>
      <c r="G945">
        <v>350</v>
      </c>
      <c r="H945">
        <v>63350</v>
      </c>
      <c r="I945">
        <v>69685</v>
      </c>
      <c r="J945">
        <v>6335</v>
      </c>
      <c r="K945">
        <v>1</v>
      </c>
      <c r="L945">
        <v>2014</v>
      </c>
    </row>
    <row r="946" spans="1:12" x14ac:dyDescent="0.25">
      <c r="A946" t="s">
        <v>384</v>
      </c>
      <c r="B946">
        <v>41674</v>
      </c>
      <c r="C946" t="s">
        <v>17</v>
      </c>
      <c r="D946">
        <v>3.3</v>
      </c>
      <c r="E946">
        <v>70</v>
      </c>
      <c r="F946" s="27">
        <v>0.64583333333333337</v>
      </c>
      <c r="G946">
        <v>350</v>
      </c>
      <c r="H946">
        <v>63350</v>
      </c>
      <c r="I946">
        <v>69685</v>
      </c>
      <c r="J946">
        <v>6335</v>
      </c>
      <c r="K946">
        <v>2</v>
      </c>
      <c r="L946">
        <v>2014</v>
      </c>
    </row>
    <row r="947" spans="1:12" x14ac:dyDescent="0.25">
      <c r="A947" t="s">
        <v>382</v>
      </c>
      <c r="B947">
        <v>42170</v>
      </c>
      <c r="C947" t="s">
        <v>33</v>
      </c>
      <c r="D947">
        <v>1.9</v>
      </c>
      <c r="E947">
        <v>85</v>
      </c>
      <c r="F947" s="27">
        <v>0.60416666666666663</v>
      </c>
      <c r="G947">
        <v>412.5</v>
      </c>
      <c r="H947">
        <v>74662.5</v>
      </c>
      <c r="I947">
        <v>82128.75</v>
      </c>
      <c r="J947">
        <v>7466.25</v>
      </c>
      <c r="K947">
        <v>6</v>
      </c>
      <c r="L947">
        <v>2015</v>
      </c>
    </row>
    <row r="948" spans="1:12" x14ac:dyDescent="0.25">
      <c r="A948" t="s">
        <v>373</v>
      </c>
      <c r="B948">
        <v>41978</v>
      </c>
      <c r="C948" t="s">
        <v>53</v>
      </c>
      <c r="D948">
        <v>1.7</v>
      </c>
      <c r="E948">
        <v>66</v>
      </c>
      <c r="F948" s="27">
        <v>0.29166666666666669</v>
      </c>
      <c r="G948">
        <v>300</v>
      </c>
      <c r="H948">
        <v>54300</v>
      </c>
      <c r="I948">
        <v>59730</v>
      </c>
      <c r="J948">
        <v>5430</v>
      </c>
      <c r="K948">
        <v>12</v>
      </c>
      <c r="L948">
        <v>2014</v>
      </c>
    </row>
    <row r="949" spans="1:12" x14ac:dyDescent="0.25">
      <c r="A949" t="s">
        <v>372</v>
      </c>
      <c r="B949">
        <v>42073</v>
      </c>
      <c r="C949" t="s">
        <v>98</v>
      </c>
      <c r="D949">
        <v>1.9</v>
      </c>
      <c r="E949">
        <v>68</v>
      </c>
      <c r="F949" s="27">
        <v>0.875</v>
      </c>
      <c r="G949">
        <v>275</v>
      </c>
      <c r="H949">
        <v>49775</v>
      </c>
      <c r="I949">
        <v>54752.5</v>
      </c>
      <c r="J949">
        <v>4977.5</v>
      </c>
      <c r="K949">
        <v>3</v>
      </c>
      <c r="L949">
        <v>2015</v>
      </c>
    </row>
    <row r="950" spans="1:12" x14ac:dyDescent="0.25">
      <c r="A950" t="s">
        <v>371</v>
      </c>
      <c r="B950">
        <v>41790</v>
      </c>
      <c r="C950" t="s">
        <v>30</v>
      </c>
      <c r="D950">
        <v>2.2000000000000002</v>
      </c>
      <c r="E950">
        <v>81</v>
      </c>
      <c r="F950" s="27">
        <v>0.29166666666666669</v>
      </c>
      <c r="G950">
        <v>250</v>
      </c>
      <c r="H950">
        <v>45250</v>
      </c>
      <c r="I950">
        <v>49775</v>
      </c>
      <c r="J950">
        <v>4525</v>
      </c>
      <c r="K950">
        <v>5</v>
      </c>
      <c r="L950">
        <v>2014</v>
      </c>
    </row>
    <row r="951" spans="1:12" x14ac:dyDescent="0.25">
      <c r="A951" t="s">
        <v>349</v>
      </c>
      <c r="B951">
        <v>42219</v>
      </c>
      <c r="C951" t="s">
        <v>80</v>
      </c>
      <c r="D951">
        <v>2.5</v>
      </c>
      <c r="E951">
        <v>71</v>
      </c>
      <c r="F951" s="27">
        <v>0.75</v>
      </c>
      <c r="G951">
        <v>330</v>
      </c>
      <c r="H951">
        <v>59730</v>
      </c>
      <c r="I951">
        <v>65703</v>
      </c>
      <c r="J951">
        <v>5973</v>
      </c>
      <c r="K951">
        <v>8</v>
      </c>
      <c r="L951">
        <v>2015</v>
      </c>
    </row>
    <row r="952" spans="1:12" x14ac:dyDescent="0.25">
      <c r="A952" t="s">
        <v>347</v>
      </c>
      <c r="B952">
        <v>41969</v>
      </c>
      <c r="C952" t="s">
        <v>11</v>
      </c>
      <c r="D952">
        <v>4.4000000000000004</v>
      </c>
      <c r="E952">
        <v>70</v>
      </c>
      <c r="F952" s="27">
        <v>0.41666666666666669</v>
      </c>
      <c r="G952">
        <v>450</v>
      </c>
      <c r="H952">
        <v>81450</v>
      </c>
      <c r="I952">
        <v>89595</v>
      </c>
      <c r="J952">
        <v>8145</v>
      </c>
      <c r="K952">
        <v>11</v>
      </c>
      <c r="L952">
        <v>2014</v>
      </c>
    </row>
    <row r="953" spans="1:12" x14ac:dyDescent="0.25">
      <c r="A953" t="s">
        <v>346</v>
      </c>
      <c r="B953">
        <v>42210</v>
      </c>
      <c r="C953" t="s">
        <v>23</v>
      </c>
      <c r="D953">
        <v>1.8</v>
      </c>
      <c r="E953">
        <v>91</v>
      </c>
      <c r="F953" s="27">
        <v>0.4375</v>
      </c>
      <c r="G953">
        <v>330</v>
      </c>
      <c r="H953">
        <v>61050</v>
      </c>
      <c r="I953">
        <v>67155</v>
      </c>
      <c r="J953">
        <v>6105</v>
      </c>
      <c r="K953">
        <v>7</v>
      </c>
      <c r="L953">
        <v>2015</v>
      </c>
    </row>
    <row r="954" spans="1:12" x14ac:dyDescent="0.25">
      <c r="A954" t="s">
        <v>341</v>
      </c>
      <c r="B954">
        <v>42246</v>
      </c>
      <c r="C954" t="s">
        <v>23</v>
      </c>
      <c r="D954">
        <v>1.4</v>
      </c>
      <c r="E954">
        <v>81</v>
      </c>
      <c r="F954" s="27">
        <v>0.83333333333333337</v>
      </c>
      <c r="G954">
        <v>330</v>
      </c>
      <c r="H954">
        <v>59730</v>
      </c>
      <c r="I954">
        <v>65703</v>
      </c>
      <c r="J954">
        <v>5973</v>
      </c>
      <c r="K954">
        <v>8</v>
      </c>
      <c r="L954">
        <v>2015</v>
      </c>
    </row>
    <row r="955" spans="1:12" x14ac:dyDescent="0.25">
      <c r="A955" t="s">
        <v>340</v>
      </c>
      <c r="B955">
        <v>41968</v>
      </c>
      <c r="C955" t="s">
        <v>23</v>
      </c>
      <c r="D955">
        <v>5.5</v>
      </c>
      <c r="E955">
        <v>90</v>
      </c>
      <c r="F955" s="27">
        <v>0.375</v>
      </c>
      <c r="G955">
        <v>450</v>
      </c>
      <c r="H955">
        <v>81450</v>
      </c>
      <c r="I955">
        <v>89595</v>
      </c>
      <c r="J955">
        <v>8145</v>
      </c>
      <c r="K955">
        <v>11</v>
      </c>
      <c r="L955">
        <v>2014</v>
      </c>
    </row>
    <row r="956" spans="1:12" x14ac:dyDescent="0.25">
      <c r="A956" t="s">
        <v>336</v>
      </c>
      <c r="B956">
        <v>42291</v>
      </c>
      <c r="C956" t="s">
        <v>23</v>
      </c>
      <c r="D956">
        <v>2.9</v>
      </c>
      <c r="E956">
        <v>66</v>
      </c>
      <c r="F956" s="27">
        <v>0.66666666666666663</v>
      </c>
      <c r="G956">
        <v>300</v>
      </c>
      <c r="H956">
        <v>54300</v>
      </c>
      <c r="I956">
        <v>59730</v>
      </c>
      <c r="J956">
        <v>5430</v>
      </c>
      <c r="K956">
        <v>10</v>
      </c>
      <c r="L956">
        <v>2015</v>
      </c>
    </row>
    <row r="957" spans="1:12" x14ac:dyDescent="0.25">
      <c r="A957" t="s">
        <v>327</v>
      </c>
      <c r="B957">
        <v>42301</v>
      </c>
      <c r="C957" t="s">
        <v>70</v>
      </c>
      <c r="D957">
        <v>2.8</v>
      </c>
      <c r="E957">
        <v>85</v>
      </c>
      <c r="F957" s="27">
        <v>0.75</v>
      </c>
      <c r="G957">
        <v>275</v>
      </c>
      <c r="H957">
        <v>49775</v>
      </c>
      <c r="I957">
        <v>54752.5</v>
      </c>
      <c r="J957">
        <v>4977.5</v>
      </c>
      <c r="K957">
        <v>10</v>
      </c>
      <c r="L957">
        <v>2015</v>
      </c>
    </row>
    <row r="958" spans="1:12" x14ac:dyDescent="0.25">
      <c r="A958" t="s">
        <v>323</v>
      </c>
      <c r="B958">
        <v>41740</v>
      </c>
      <c r="C958" t="s">
        <v>27</v>
      </c>
      <c r="D958">
        <v>8.8000000000000007</v>
      </c>
      <c r="E958">
        <v>68</v>
      </c>
      <c r="F958" s="27">
        <v>0.75</v>
      </c>
      <c r="G958">
        <v>200</v>
      </c>
      <c r="H958">
        <v>36200</v>
      </c>
      <c r="I958">
        <v>39820</v>
      </c>
      <c r="J958">
        <v>3620</v>
      </c>
      <c r="K958">
        <v>4</v>
      </c>
      <c r="L958">
        <v>2014</v>
      </c>
    </row>
    <row r="959" spans="1:12" x14ac:dyDescent="0.25">
      <c r="A959" t="s">
        <v>311</v>
      </c>
      <c r="B959">
        <v>42215</v>
      </c>
      <c r="C959" t="s">
        <v>86</v>
      </c>
      <c r="D959">
        <v>2.7</v>
      </c>
      <c r="E959">
        <v>80</v>
      </c>
      <c r="F959" s="27">
        <v>0.75</v>
      </c>
      <c r="G959">
        <v>126.5</v>
      </c>
      <c r="H959">
        <v>22896.5</v>
      </c>
      <c r="I959">
        <v>25186.15</v>
      </c>
      <c r="J959">
        <v>2289.65</v>
      </c>
      <c r="K959">
        <v>7</v>
      </c>
      <c r="L959">
        <v>2015</v>
      </c>
    </row>
    <row r="960" spans="1:12" x14ac:dyDescent="0.25">
      <c r="A960" t="s">
        <v>300</v>
      </c>
      <c r="B960">
        <v>42055</v>
      </c>
      <c r="C960" t="s">
        <v>13</v>
      </c>
      <c r="D960">
        <v>1.6</v>
      </c>
      <c r="E960">
        <v>74</v>
      </c>
      <c r="F960" s="27">
        <v>0.85416666666666663</v>
      </c>
      <c r="G960">
        <v>250</v>
      </c>
      <c r="H960">
        <v>45250</v>
      </c>
      <c r="I960">
        <v>49775</v>
      </c>
      <c r="J960">
        <v>4525</v>
      </c>
      <c r="K960">
        <v>2</v>
      </c>
      <c r="L960">
        <v>2015</v>
      </c>
    </row>
    <row r="961" spans="1:12" x14ac:dyDescent="0.25">
      <c r="A961" t="s">
        <v>296</v>
      </c>
      <c r="B961">
        <v>42331</v>
      </c>
      <c r="C961" t="s">
        <v>80</v>
      </c>
      <c r="D961">
        <v>5.7</v>
      </c>
      <c r="E961">
        <v>71</v>
      </c>
      <c r="F961" s="27">
        <v>0.41666666666666669</v>
      </c>
      <c r="G961">
        <v>450</v>
      </c>
      <c r="H961">
        <v>81450</v>
      </c>
      <c r="I961">
        <v>89595</v>
      </c>
      <c r="J961">
        <v>8145</v>
      </c>
      <c r="K961">
        <v>11</v>
      </c>
      <c r="L961">
        <v>2015</v>
      </c>
    </row>
    <row r="962" spans="1:12" x14ac:dyDescent="0.25">
      <c r="A962" t="s">
        <v>293</v>
      </c>
      <c r="B962">
        <v>41739</v>
      </c>
      <c r="C962" t="s">
        <v>23</v>
      </c>
      <c r="D962">
        <v>0.5</v>
      </c>
      <c r="E962">
        <v>85</v>
      </c>
      <c r="F962" s="27">
        <v>0.29166666666666669</v>
      </c>
      <c r="G962">
        <v>300</v>
      </c>
      <c r="H962">
        <v>54300</v>
      </c>
      <c r="I962">
        <v>59730</v>
      </c>
      <c r="J962">
        <v>5430</v>
      </c>
      <c r="K962">
        <v>4</v>
      </c>
      <c r="L962">
        <v>2014</v>
      </c>
    </row>
    <row r="963" spans="1:12" x14ac:dyDescent="0.25">
      <c r="A963" t="s">
        <v>287</v>
      </c>
      <c r="B963">
        <v>42189</v>
      </c>
      <c r="C963" t="s">
        <v>13</v>
      </c>
      <c r="D963">
        <v>3.5</v>
      </c>
      <c r="E963">
        <v>64</v>
      </c>
      <c r="F963" s="27">
        <v>0.8125</v>
      </c>
      <c r="G963">
        <v>275</v>
      </c>
      <c r="H963">
        <v>49775</v>
      </c>
      <c r="I963">
        <v>54752.5</v>
      </c>
      <c r="J963">
        <v>4977.5</v>
      </c>
      <c r="K963">
        <v>7</v>
      </c>
      <c r="L963">
        <v>2015</v>
      </c>
    </row>
    <row r="964" spans="1:12" x14ac:dyDescent="0.25">
      <c r="A964" t="s">
        <v>278</v>
      </c>
      <c r="B964">
        <v>42292</v>
      </c>
      <c r="C964" t="s">
        <v>23</v>
      </c>
      <c r="D964">
        <v>3.6</v>
      </c>
      <c r="E964">
        <v>88</v>
      </c>
      <c r="F964" s="27">
        <v>0.3125</v>
      </c>
      <c r="G964">
        <v>300</v>
      </c>
      <c r="H964">
        <v>54300</v>
      </c>
      <c r="I964">
        <v>59730</v>
      </c>
      <c r="J964">
        <v>5430</v>
      </c>
      <c r="K964">
        <v>10</v>
      </c>
      <c r="L964">
        <v>2015</v>
      </c>
    </row>
    <row r="965" spans="1:12" x14ac:dyDescent="0.25">
      <c r="A965" t="s">
        <v>247</v>
      </c>
      <c r="B965">
        <v>41848</v>
      </c>
      <c r="C965" t="s">
        <v>80</v>
      </c>
      <c r="D965">
        <v>3.8</v>
      </c>
      <c r="E965">
        <v>70</v>
      </c>
      <c r="F965" s="27">
        <v>0.5</v>
      </c>
      <c r="G965">
        <v>330</v>
      </c>
      <c r="H965">
        <v>59730</v>
      </c>
      <c r="I965">
        <v>65703</v>
      </c>
      <c r="J965">
        <v>5973</v>
      </c>
      <c r="K965">
        <v>7</v>
      </c>
      <c r="L965">
        <v>2014</v>
      </c>
    </row>
    <row r="966" spans="1:12" x14ac:dyDescent="0.25">
      <c r="A966" t="s">
        <v>244</v>
      </c>
      <c r="B966">
        <v>41943</v>
      </c>
      <c r="C966" t="s">
        <v>19</v>
      </c>
      <c r="D966">
        <v>2.2999999999999998</v>
      </c>
      <c r="E966">
        <v>72</v>
      </c>
      <c r="F966" s="27">
        <v>0.45833333333333331</v>
      </c>
      <c r="G966">
        <v>200</v>
      </c>
      <c r="H966">
        <v>36200</v>
      </c>
      <c r="I966">
        <v>39820</v>
      </c>
      <c r="J966">
        <v>3620</v>
      </c>
      <c r="K966">
        <v>10</v>
      </c>
      <c r="L966">
        <v>2014</v>
      </c>
    </row>
    <row r="967" spans="1:12" x14ac:dyDescent="0.25">
      <c r="A967" t="s">
        <v>240</v>
      </c>
      <c r="B967">
        <v>42044</v>
      </c>
      <c r="C967" t="s">
        <v>19</v>
      </c>
      <c r="D967">
        <v>1.4</v>
      </c>
      <c r="E967">
        <v>73</v>
      </c>
      <c r="F967" s="27">
        <v>0.72916666666666663</v>
      </c>
      <c r="G967">
        <v>200</v>
      </c>
      <c r="H967">
        <v>36200</v>
      </c>
      <c r="I967">
        <v>39820</v>
      </c>
      <c r="J967">
        <v>3620</v>
      </c>
      <c r="K967">
        <v>2</v>
      </c>
      <c r="L967">
        <v>2015</v>
      </c>
    </row>
    <row r="968" spans="1:12" x14ac:dyDescent="0.25">
      <c r="A968" t="s">
        <v>239</v>
      </c>
      <c r="B968">
        <v>41910</v>
      </c>
      <c r="C968" t="s">
        <v>80</v>
      </c>
      <c r="D968">
        <v>2.4</v>
      </c>
      <c r="E968">
        <v>88</v>
      </c>
      <c r="F968" s="27">
        <v>0.58333333333333337</v>
      </c>
      <c r="G968">
        <v>300</v>
      </c>
      <c r="H968">
        <v>54300</v>
      </c>
      <c r="I968">
        <v>59730</v>
      </c>
      <c r="J968">
        <v>5430</v>
      </c>
      <c r="K968">
        <v>9</v>
      </c>
      <c r="L968">
        <v>2014</v>
      </c>
    </row>
    <row r="969" spans="1:12" x14ac:dyDescent="0.25">
      <c r="A969" t="s">
        <v>229</v>
      </c>
      <c r="B969">
        <v>41667</v>
      </c>
      <c r="C969" t="s">
        <v>19</v>
      </c>
      <c r="D969">
        <v>1.7</v>
      </c>
      <c r="E969">
        <v>68</v>
      </c>
      <c r="F969" s="27">
        <v>0.8125</v>
      </c>
      <c r="G969">
        <v>200</v>
      </c>
      <c r="H969">
        <v>36200</v>
      </c>
      <c r="I969">
        <v>39820</v>
      </c>
      <c r="J969">
        <v>3620</v>
      </c>
      <c r="K969">
        <v>1</v>
      </c>
      <c r="L969">
        <v>2014</v>
      </c>
    </row>
    <row r="970" spans="1:12" x14ac:dyDescent="0.25">
      <c r="A970" t="s">
        <v>199</v>
      </c>
      <c r="B970">
        <v>41987</v>
      </c>
      <c r="C970" t="s">
        <v>47</v>
      </c>
      <c r="D970">
        <v>2.2999999999999998</v>
      </c>
      <c r="E970">
        <v>84</v>
      </c>
      <c r="F970" s="27">
        <v>0.33333333333333331</v>
      </c>
      <c r="G970">
        <v>250</v>
      </c>
      <c r="H970">
        <v>45250</v>
      </c>
      <c r="I970">
        <v>49775</v>
      </c>
      <c r="J970">
        <v>4525</v>
      </c>
      <c r="K970">
        <v>12</v>
      </c>
      <c r="L970">
        <v>2014</v>
      </c>
    </row>
    <row r="971" spans="1:12" x14ac:dyDescent="0.25">
      <c r="A971" t="s">
        <v>195</v>
      </c>
      <c r="B971">
        <v>42080</v>
      </c>
      <c r="C971" t="s">
        <v>30</v>
      </c>
      <c r="D971">
        <v>2.6</v>
      </c>
      <c r="E971">
        <v>87</v>
      </c>
      <c r="F971" s="27">
        <v>0.75</v>
      </c>
      <c r="G971">
        <v>250</v>
      </c>
      <c r="H971">
        <v>45250</v>
      </c>
      <c r="I971">
        <v>49775</v>
      </c>
      <c r="J971">
        <v>4525</v>
      </c>
      <c r="K971">
        <v>3</v>
      </c>
      <c r="L971">
        <v>2015</v>
      </c>
    </row>
    <row r="972" spans="1:12" x14ac:dyDescent="0.25">
      <c r="A972" t="s">
        <v>190</v>
      </c>
      <c r="B972">
        <v>41959</v>
      </c>
      <c r="C972" t="s">
        <v>27</v>
      </c>
      <c r="D972">
        <v>6.9</v>
      </c>
      <c r="E972">
        <v>80</v>
      </c>
      <c r="F972" s="27">
        <v>0.58333333333333337</v>
      </c>
      <c r="G972">
        <v>200</v>
      </c>
      <c r="H972">
        <v>36200</v>
      </c>
      <c r="I972">
        <v>39820</v>
      </c>
      <c r="J972">
        <v>3620</v>
      </c>
      <c r="K972">
        <v>11</v>
      </c>
      <c r="L972">
        <v>2014</v>
      </c>
    </row>
    <row r="973" spans="1:12" x14ac:dyDescent="0.25">
      <c r="A973" t="s">
        <v>186</v>
      </c>
      <c r="B973">
        <v>42269</v>
      </c>
      <c r="C973" t="s">
        <v>37</v>
      </c>
      <c r="D973">
        <v>2.2000000000000002</v>
      </c>
      <c r="E973">
        <v>75</v>
      </c>
      <c r="F973" s="27">
        <v>0.58333333333333337</v>
      </c>
      <c r="G973">
        <v>350</v>
      </c>
      <c r="H973">
        <v>63350</v>
      </c>
      <c r="I973">
        <v>69685</v>
      </c>
      <c r="J973">
        <v>6335</v>
      </c>
      <c r="K973">
        <v>9</v>
      </c>
      <c r="L973">
        <v>2015</v>
      </c>
    </row>
    <row r="974" spans="1:12" x14ac:dyDescent="0.25">
      <c r="A974" t="s">
        <v>173</v>
      </c>
      <c r="B974">
        <v>41881</v>
      </c>
      <c r="C974" t="s">
        <v>21</v>
      </c>
      <c r="D974">
        <v>1</v>
      </c>
      <c r="E974">
        <v>75</v>
      </c>
      <c r="F974" s="27">
        <v>0.79166666666666663</v>
      </c>
      <c r="G974">
        <v>137.5</v>
      </c>
      <c r="H974">
        <v>24887.5</v>
      </c>
      <c r="I974">
        <v>27376.25</v>
      </c>
      <c r="J974">
        <v>2488.75</v>
      </c>
      <c r="K974">
        <v>8</v>
      </c>
      <c r="L974">
        <v>2014</v>
      </c>
    </row>
    <row r="975" spans="1:12" x14ac:dyDescent="0.25">
      <c r="A975" t="s">
        <v>166</v>
      </c>
      <c r="B975">
        <v>41873</v>
      </c>
      <c r="C975" t="s">
        <v>25</v>
      </c>
      <c r="D975">
        <v>2.1</v>
      </c>
      <c r="E975">
        <v>84</v>
      </c>
      <c r="F975" s="27">
        <v>0.33333333333333331</v>
      </c>
      <c r="G975">
        <v>220</v>
      </c>
      <c r="H975">
        <v>39820</v>
      </c>
      <c r="I975">
        <v>43802</v>
      </c>
      <c r="J975">
        <v>3982</v>
      </c>
      <c r="K975">
        <v>8</v>
      </c>
      <c r="L975">
        <v>2014</v>
      </c>
    </row>
    <row r="976" spans="1:12" x14ac:dyDescent="0.25">
      <c r="A976" t="s">
        <v>162</v>
      </c>
      <c r="B976">
        <v>41758</v>
      </c>
      <c r="C976" t="s">
        <v>50</v>
      </c>
      <c r="D976">
        <v>2.7</v>
      </c>
      <c r="E976">
        <v>90</v>
      </c>
      <c r="F976" s="27">
        <v>0.79166666666666663</v>
      </c>
      <c r="G976">
        <v>275</v>
      </c>
      <c r="H976">
        <v>49775</v>
      </c>
      <c r="I976">
        <v>54752.5</v>
      </c>
      <c r="J976">
        <v>4977.5</v>
      </c>
      <c r="K976">
        <v>4</v>
      </c>
      <c r="L976">
        <v>2014</v>
      </c>
    </row>
    <row r="977" spans="1:12" x14ac:dyDescent="0.25">
      <c r="A977" t="s">
        <v>152</v>
      </c>
      <c r="B977">
        <v>41746</v>
      </c>
      <c r="C977" t="s">
        <v>21</v>
      </c>
      <c r="D977">
        <v>1.7</v>
      </c>
      <c r="E977">
        <v>74</v>
      </c>
      <c r="F977" s="27">
        <v>0.33333333333333331</v>
      </c>
      <c r="G977">
        <v>125</v>
      </c>
      <c r="H977">
        <v>22625</v>
      </c>
      <c r="I977">
        <v>24887.5</v>
      </c>
      <c r="J977">
        <v>2262.5</v>
      </c>
      <c r="K977">
        <v>4</v>
      </c>
      <c r="L977">
        <v>2014</v>
      </c>
    </row>
    <row r="978" spans="1:12" x14ac:dyDescent="0.25">
      <c r="A978" t="s">
        <v>148</v>
      </c>
      <c r="B978">
        <v>42136</v>
      </c>
      <c r="C978" t="s">
        <v>21</v>
      </c>
      <c r="D978">
        <v>2.7</v>
      </c>
      <c r="E978">
        <v>81</v>
      </c>
      <c r="F978" s="27">
        <v>0.33333333333333331</v>
      </c>
      <c r="G978">
        <v>125</v>
      </c>
      <c r="H978">
        <v>22625</v>
      </c>
      <c r="I978">
        <v>24887.5</v>
      </c>
      <c r="J978">
        <v>2262.5</v>
      </c>
      <c r="K978">
        <v>5</v>
      </c>
      <c r="L978">
        <v>2015</v>
      </c>
    </row>
    <row r="979" spans="1:12" x14ac:dyDescent="0.25">
      <c r="A979" t="s">
        <v>141</v>
      </c>
      <c r="B979">
        <v>42058</v>
      </c>
      <c r="C979" t="s">
        <v>17</v>
      </c>
      <c r="D979">
        <v>3.8</v>
      </c>
      <c r="E979">
        <v>83</v>
      </c>
      <c r="F979" s="27">
        <v>0.54166666666666663</v>
      </c>
      <c r="G979">
        <v>350</v>
      </c>
      <c r="H979">
        <v>63350</v>
      </c>
      <c r="I979">
        <v>69685</v>
      </c>
      <c r="J979">
        <v>6335</v>
      </c>
      <c r="K979">
        <v>2</v>
      </c>
      <c r="L979">
        <v>2015</v>
      </c>
    </row>
    <row r="980" spans="1:12" x14ac:dyDescent="0.25">
      <c r="A980" t="s">
        <v>133</v>
      </c>
      <c r="B980">
        <v>41972</v>
      </c>
      <c r="C980" t="s">
        <v>80</v>
      </c>
      <c r="D980">
        <v>7.1</v>
      </c>
      <c r="E980">
        <v>90</v>
      </c>
      <c r="F980" s="27">
        <v>0.45833333333333331</v>
      </c>
      <c r="G980">
        <v>450</v>
      </c>
      <c r="H980">
        <v>81450</v>
      </c>
      <c r="I980">
        <v>89595</v>
      </c>
      <c r="J980">
        <v>8145</v>
      </c>
      <c r="K980">
        <v>11</v>
      </c>
      <c r="L980">
        <v>2014</v>
      </c>
    </row>
    <row r="981" spans="1:12" x14ac:dyDescent="0.25">
      <c r="A981" t="s">
        <v>124</v>
      </c>
      <c r="B981">
        <v>42075</v>
      </c>
      <c r="C981" t="s">
        <v>37</v>
      </c>
      <c r="D981">
        <v>1.8</v>
      </c>
      <c r="E981">
        <v>70</v>
      </c>
      <c r="F981" s="27">
        <v>0.66666666666666663</v>
      </c>
      <c r="G981">
        <v>350</v>
      </c>
      <c r="H981">
        <v>63350</v>
      </c>
      <c r="I981">
        <v>69685</v>
      </c>
      <c r="J981">
        <v>6335</v>
      </c>
      <c r="K981">
        <v>3</v>
      </c>
      <c r="L981">
        <v>2015</v>
      </c>
    </row>
    <row r="982" spans="1:12" x14ac:dyDescent="0.25">
      <c r="A982" t="s">
        <v>113</v>
      </c>
      <c r="B982">
        <v>41802</v>
      </c>
      <c r="C982" t="s">
        <v>37</v>
      </c>
      <c r="D982">
        <v>3.3</v>
      </c>
      <c r="E982">
        <v>70</v>
      </c>
      <c r="F982" s="27">
        <v>0.75</v>
      </c>
      <c r="G982">
        <v>385</v>
      </c>
      <c r="H982">
        <v>69685</v>
      </c>
      <c r="I982">
        <v>76653.5</v>
      </c>
      <c r="J982">
        <v>6968.5</v>
      </c>
      <c r="K982">
        <v>6</v>
      </c>
      <c r="L982">
        <v>2014</v>
      </c>
    </row>
    <row r="983" spans="1:12" x14ac:dyDescent="0.25">
      <c r="A983" t="s">
        <v>112</v>
      </c>
      <c r="B983">
        <v>41764</v>
      </c>
      <c r="C983" t="s">
        <v>25</v>
      </c>
      <c r="D983">
        <v>1.6</v>
      </c>
      <c r="E983">
        <v>76</v>
      </c>
      <c r="F983" s="27">
        <v>0.54166666666666663</v>
      </c>
      <c r="G983">
        <v>200</v>
      </c>
      <c r="H983">
        <v>36200</v>
      </c>
      <c r="I983">
        <v>39820</v>
      </c>
      <c r="J983">
        <v>3620</v>
      </c>
      <c r="K983">
        <v>5</v>
      </c>
      <c r="L983">
        <v>2014</v>
      </c>
    </row>
    <row r="984" spans="1:12" x14ac:dyDescent="0.25">
      <c r="A984" t="s">
        <v>107</v>
      </c>
      <c r="B984">
        <v>41769</v>
      </c>
      <c r="C984" t="s">
        <v>50</v>
      </c>
      <c r="D984">
        <v>1.7</v>
      </c>
      <c r="E984">
        <v>86</v>
      </c>
      <c r="F984" s="27">
        <v>0.70833333333333337</v>
      </c>
      <c r="G984">
        <v>275</v>
      </c>
      <c r="H984">
        <v>49775</v>
      </c>
      <c r="I984">
        <v>54752.5</v>
      </c>
      <c r="J984">
        <v>4977.5</v>
      </c>
      <c r="K984">
        <v>5</v>
      </c>
      <c r="L984">
        <v>2014</v>
      </c>
    </row>
    <row r="985" spans="1:12" x14ac:dyDescent="0.25">
      <c r="A985" t="s">
        <v>106</v>
      </c>
      <c r="B985">
        <v>41948</v>
      </c>
      <c r="C985" t="s">
        <v>70</v>
      </c>
      <c r="D985">
        <v>1.7</v>
      </c>
      <c r="E985">
        <v>69</v>
      </c>
      <c r="F985" s="27">
        <v>0.29166666666666669</v>
      </c>
      <c r="G985">
        <v>275</v>
      </c>
      <c r="H985">
        <v>49775</v>
      </c>
      <c r="I985">
        <v>54752.5</v>
      </c>
      <c r="J985">
        <v>4977.5</v>
      </c>
      <c r="K985">
        <v>11</v>
      </c>
      <c r="L985">
        <v>2014</v>
      </c>
    </row>
    <row r="986" spans="1:12" x14ac:dyDescent="0.25">
      <c r="A986" t="s">
        <v>99</v>
      </c>
      <c r="B986">
        <v>42125</v>
      </c>
      <c r="C986" t="s">
        <v>19</v>
      </c>
      <c r="D986">
        <v>1.5</v>
      </c>
      <c r="E986">
        <v>72</v>
      </c>
      <c r="F986" s="27">
        <v>0.3125</v>
      </c>
      <c r="G986">
        <v>200</v>
      </c>
      <c r="H986">
        <v>36200</v>
      </c>
      <c r="I986">
        <v>39820</v>
      </c>
      <c r="J986">
        <v>3620</v>
      </c>
      <c r="K986">
        <v>5</v>
      </c>
      <c r="L986">
        <v>2015</v>
      </c>
    </row>
    <row r="987" spans="1:12" x14ac:dyDescent="0.25">
      <c r="A987" t="s">
        <v>97</v>
      </c>
      <c r="B987">
        <v>42132</v>
      </c>
      <c r="C987" t="s">
        <v>98</v>
      </c>
      <c r="D987">
        <v>2</v>
      </c>
      <c r="E987">
        <v>77</v>
      </c>
      <c r="F987" s="27">
        <v>0.33333333333333331</v>
      </c>
      <c r="G987">
        <v>275</v>
      </c>
      <c r="H987">
        <v>49775</v>
      </c>
      <c r="I987">
        <v>54752.5</v>
      </c>
      <c r="J987">
        <v>4977.5</v>
      </c>
      <c r="K987">
        <v>5</v>
      </c>
      <c r="L987">
        <v>2015</v>
      </c>
    </row>
    <row r="988" spans="1:12" x14ac:dyDescent="0.25">
      <c r="A988" t="s">
        <v>94</v>
      </c>
      <c r="B988">
        <v>42189</v>
      </c>
      <c r="C988" t="s">
        <v>13</v>
      </c>
      <c r="D988">
        <v>2.1</v>
      </c>
      <c r="E988">
        <v>65</v>
      </c>
      <c r="F988" s="27">
        <v>0.75</v>
      </c>
      <c r="G988">
        <v>275</v>
      </c>
      <c r="H988">
        <v>49775</v>
      </c>
      <c r="I988">
        <v>54752.5</v>
      </c>
      <c r="J988">
        <v>4977.5</v>
      </c>
      <c r="K988">
        <v>7</v>
      </c>
      <c r="L988">
        <v>2015</v>
      </c>
    </row>
    <row r="989" spans="1:12" x14ac:dyDescent="0.25">
      <c r="A989" t="s">
        <v>89</v>
      </c>
      <c r="B989">
        <v>41747</v>
      </c>
      <c r="C989" t="s">
        <v>13</v>
      </c>
      <c r="D989">
        <v>1.9</v>
      </c>
      <c r="E989">
        <v>82</v>
      </c>
      <c r="F989" s="27">
        <v>0.29166666666666669</v>
      </c>
      <c r="G989">
        <v>250</v>
      </c>
      <c r="H989">
        <v>45250</v>
      </c>
      <c r="I989">
        <v>49775</v>
      </c>
      <c r="J989">
        <v>4525</v>
      </c>
      <c r="K989">
        <v>4</v>
      </c>
      <c r="L989">
        <v>2014</v>
      </c>
    </row>
    <row r="990" spans="1:12" x14ac:dyDescent="0.25">
      <c r="A990" t="s">
        <v>85</v>
      </c>
      <c r="B990">
        <v>41653</v>
      </c>
      <c r="C990" t="s">
        <v>86</v>
      </c>
      <c r="D990">
        <v>2.1</v>
      </c>
      <c r="E990">
        <v>75</v>
      </c>
      <c r="F990" s="27">
        <v>0.75</v>
      </c>
      <c r="G990">
        <v>115</v>
      </c>
      <c r="H990">
        <v>20815</v>
      </c>
      <c r="I990">
        <v>22896.5</v>
      </c>
      <c r="J990">
        <v>2081.5</v>
      </c>
      <c r="K990">
        <v>1</v>
      </c>
      <c r="L990">
        <v>2014</v>
      </c>
    </row>
    <row r="991" spans="1:12" x14ac:dyDescent="0.25">
      <c r="A991" t="s">
        <v>79</v>
      </c>
      <c r="B991">
        <v>42072</v>
      </c>
      <c r="C991" t="s">
        <v>80</v>
      </c>
      <c r="D991">
        <v>2.1</v>
      </c>
      <c r="E991">
        <v>83</v>
      </c>
      <c r="F991" s="27">
        <v>0.77083333333333337</v>
      </c>
      <c r="G991">
        <v>300</v>
      </c>
      <c r="H991">
        <v>54300</v>
      </c>
      <c r="I991">
        <v>59730</v>
      </c>
      <c r="J991">
        <v>5430</v>
      </c>
      <c r="K991">
        <v>3</v>
      </c>
      <c r="L991">
        <v>2015</v>
      </c>
    </row>
    <row r="992" spans="1:12" x14ac:dyDescent="0.25">
      <c r="A992" t="s">
        <v>76</v>
      </c>
      <c r="B992">
        <v>42261</v>
      </c>
      <c r="C992" t="s">
        <v>23</v>
      </c>
      <c r="D992">
        <v>1.3</v>
      </c>
      <c r="E992">
        <v>87</v>
      </c>
      <c r="F992" s="27">
        <v>0.70833333333333337</v>
      </c>
      <c r="G992">
        <v>300</v>
      </c>
      <c r="H992">
        <v>54300</v>
      </c>
      <c r="I992">
        <v>59730</v>
      </c>
      <c r="J992">
        <v>5430</v>
      </c>
      <c r="K992">
        <v>9</v>
      </c>
      <c r="L992">
        <v>2015</v>
      </c>
    </row>
    <row r="993" spans="1:12" x14ac:dyDescent="0.25">
      <c r="A993" t="s">
        <v>73</v>
      </c>
      <c r="B993">
        <v>42242</v>
      </c>
      <c r="C993" t="s">
        <v>47</v>
      </c>
      <c r="D993">
        <v>0.5</v>
      </c>
      <c r="E993">
        <v>70</v>
      </c>
      <c r="F993" s="27">
        <v>0.83333333333333337</v>
      </c>
      <c r="G993">
        <v>275</v>
      </c>
      <c r="H993">
        <v>49775</v>
      </c>
      <c r="I993">
        <v>54752.5</v>
      </c>
      <c r="J993">
        <v>4977.5</v>
      </c>
      <c r="K993">
        <v>8</v>
      </c>
      <c r="L993">
        <v>2015</v>
      </c>
    </row>
    <row r="994" spans="1:12" x14ac:dyDescent="0.25">
      <c r="A994" t="s">
        <v>66</v>
      </c>
      <c r="B994">
        <v>42232</v>
      </c>
      <c r="C994" t="s">
        <v>21</v>
      </c>
      <c r="D994">
        <v>1.9</v>
      </c>
      <c r="E994">
        <v>69</v>
      </c>
      <c r="F994" s="27">
        <v>0.79166666666666663</v>
      </c>
      <c r="G994">
        <v>137.5</v>
      </c>
      <c r="H994">
        <v>24887.5</v>
      </c>
      <c r="I994">
        <v>27376.25</v>
      </c>
      <c r="J994">
        <v>2488.75</v>
      </c>
      <c r="K994">
        <v>8</v>
      </c>
      <c r="L994">
        <v>2015</v>
      </c>
    </row>
    <row r="995" spans="1:12" x14ac:dyDescent="0.25">
      <c r="A995" t="s">
        <v>65</v>
      </c>
      <c r="B995">
        <v>41866</v>
      </c>
      <c r="C995" t="s">
        <v>21</v>
      </c>
      <c r="D995">
        <v>2.7</v>
      </c>
      <c r="E995">
        <v>86</v>
      </c>
      <c r="F995" s="27">
        <v>0.58333333333333337</v>
      </c>
      <c r="G995">
        <v>137.5</v>
      </c>
      <c r="H995">
        <v>24887.5</v>
      </c>
      <c r="I995">
        <v>27376.25</v>
      </c>
      <c r="J995">
        <v>2488.75</v>
      </c>
      <c r="K995">
        <v>8</v>
      </c>
      <c r="L995">
        <v>2014</v>
      </c>
    </row>
    <row r="996" spans="1:12" x14ac:dyDescent="0.25">
      <c r="A996" t="s">
        <v>64</v>
      </c>
      <c r="B996">
        <v>42270</v>
      </c>
      <c r="C996" t="s">
        <v>25</v>
      </c>
      <c r="D996">
        <v>1.5</v>
      </c>
      <c r="E996">
        <v>81</v>
      </c>
      <c r="F996" s="27">
        <v>0.75</v>
      </c>
      <c r="G996">
        <v>200</v>
      </c>
      <c r="H996">
        <v>36200</v>
      </c>
      <c r="I996">
        <v>39820</v>
      </c>
      <c r="J996">
        <v>3620</v>
      </c>
      <c r="K996">
        <v>9</v>
      </c>
      <c r="L996">
        <v>2015</v>
      </c>
    </row>
    <row r="997" spans="1:12" x14ac:dyDescent="0.25">
      <c r="A997" t="s">
        <v>62</v>
      </c>
      <c r="B997">
        <v>42316</v>
      </c>
      <c r="C997" t="s">
        <v>25</v>
      </c>
      <c r="D997">
        <v>1.7</v>
      </c>
      <c r="E997">
        <v>80</v>
      </c>
      <c r="F997" s="27">
        <v>0.45833333333333331</v>
      </c>
      <c r="G997">
        <v>200</v>
      </c>
      <c r="H997">
        <v>36200</v>
      </c>
      <c r="I997">
        <v>39820</v>
      </c>
      <c r="J997">
        <v>3620</v>
      </c>
      <c r="K997">
        <v>11</v>
      </c>
      <c r="L997">
        <v>2015</v>
      </c>
    </row>
    <row r="998" spans="1:12" x14ac:dyDescent="0.25">
      <c r="A998" t="s">
        <v>60</v>
      </c>
      <c r="B998">
        <v>42103</v>
      </c>
      <c r="C998" t="s">
        <v>11</v>
      </c>
      <c r="D998">
        <v>2.9</v>
      </c>
      <c r="E998">
        <v>83</v>
      </c>
      <c r="F998" s="27">
        <v>0.33333333333333331</v>
      </c>
      <c r="G998">
        <v>300</v>
      </c>
      <c r="H998">
        <v>54300</v>
      </c>
      <c r="I998">
        <v>59730</v>
      </c>
      <c r="J998">
        <v>5430</v>
      </c>
      <c r="K998">
        <v>4</v>
      </c>
      <c r="L998">
        <v>2015</v>
      </c>
    </row>
    <row r="999" spans="1:12" x14ac:dyDescent="0.25">
      <c r="A999" t="s">
        <v>59</v>
      </c>
      <c r="B999">
        <v>41695</v>
      </c>
      <c r="C999" t="s">
        <v>30</v>
      </c>
      <c r="D999">
        <v>1.2</v>
      </c>
      <c r="E999">
        <v>74</v>
      </c>
      <c r="F999" s="27">
        <v>0.66666666666666663</v>
      </c>
      <c r="G999">
        <v>250</v>
      </c>
      <c r="H999">
        <v>45250</v>
      </c>
      <c r="I999">
        <v>49775</v>
      </c>
      <c r="J999">
        <v>4525</v>
      </c>
      <c r="K999">
        <v>2</v>
      </c>
      <c r="L999">
        <v>2014</v>
      </c>
    </row>
    <row r="1000" spans="1:12" x14ac:dyDescent="0.25">
      <c r="A1000" t="s">
        <v>52</v>
      </c>
      <c r="B1000">
        <v>41869</v>
      </c>
      <c r="C1000" t="s">
        <v>53</v>
      </c>
      <c r="D1000">
        <v>1.6</v>
      </c>
      <c r="E1000">
        <v>71</v>
      </c>
      <c r="F1000" s="27">
        <v>0.6875</v>
      </c>
      <c r="G1000">
        <v>330</v>
      </c>
      <c r="H1000">
        <v>59730</v>
      </c>
      <c r="I1000">
        <v>65703</v>
      </c>
      <c r="J1000">
        <v>5973</v>
      </c>
      <c r="K1000">
        <v>8</v>
      </c>
      <c r="L1000">
        <v>2014</v>
      </c>
    </row>
    <row r="1001" spans="1:12" x14ac:dyDescent="0.25">
      <c r="A1001" t="s">
        <v>20</v>
      </c>
      <c r="B1001">
        <v>42359</v>
      </c>
      <c r="C1001" t="s">
        <v>21</v>
      </c>
      <c r="D1001">
        <v>3.5</v>
      </c>
      <c r="E1001">
        <v>91</v>
      </c>
      <c r="F1001" s="27">
        <v>0.47916666666666669</v>
      </c>
      <c r="G1001">
        <v>175</v>
      </c>
      <c r="H1001">
        <v>32375</v>
      </c>
      <c r="I1001">
        <v>35612.5</v>
      </c>
      <c r="J1001">
        <v>3237.5</v>
      </c>
      <c r="K1001">
        <v>12</v>
      </c>
      <c r="L1001">
        <v>2015</v>
      </c>
    </row>
    <row r="1002" spans="1:12" x14ac:dyDescent="0.25">
      <c r="A1002" t="s">
        <v>18</v>
      </c>
      <c r="B1002">
        <v>42135</v>
      </c>
      <c r="C1002" t="s">
        <v>19</v>
      </c>
      <c r="D1002">
        <v>3</v>
      </c>
      <c r="E1002">
        <v>89</v>
      </c>
      <c r="F1002" s="27">
        <v>0.70833333333333337</v>
      </c>
      <c r="G1002">
        <v>200</v>
      </c>
      <c r="H1002">
        <v>36200</v>
      </c>
      <c r="I1002">
        <v>39820</v>
      </c>
      <c r="J1002">
        <v>3620</v>
      </c>
      <c r="K1002">
        <v>5</v>
      </c>
      <c r="L1002">
        <v>2015</v>
      </c>
    </row>
    <row r="1003" spans="1:12" x14ac:dyDescent="0.25">
      <c r="A1003" t="s">
        <v>14</v>
      </c>
      <c r="B1003">
        <v>42238</v>
      </c>
      <c r="C1003" t="s">
        <v>15</v>
      </c>
      <c r="D1003">
        <v>2.7</v>
      </c>
      <c r="E1003">
        <v>72</v>
      </c>
      <c r="F1003" s="27">
        <v>0.70833333333333337</v>
      </c>
      <c r="G1003">
        <v>247.5</v>
      </c>
      <c r="H1003">
        <v>44797.5</v>
      </c>
      <c r="I1003">
        <v>49277.25</v>
      </c>
      <c r="J1003">
        <v>4479.75</v>
      </c>
      <c r="K1003">
        <v>8</v>
      </c>
      <c r="L1003">
        <v>2015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A3" sqref="A3:B5"/>
    </sheetView>
  </sheetViews>
  <sheetFormatPr defaultRowHeight="15" x14ac:dyDescent="0.25"/>
  <cols>
    <col min="1" max="1" width="13.140625" bestFit="1" customWidth="1"/>
    <col min="2" max="2" width="25.28515625" customWidth="1"/>
  </cols>
  <sheetData>
    <row r="3" spans="1:2" x14ac:dyDescent="0.25">
      <c r="A3" s="17" t="s">
        <v>9734</v>
      </c>
      <c r="B3" t="s">
        <v>9757</v>
      </c>
    </row>
    <row r="4" spans="1:2" x14ac:dyDescent="0.25">
      <c r="A4" s="19" t="s">
        <v>9704</v>
      </c>
      <c r="B4" s="22">
        <v>279.1513867488444</v>
      </c>
    </row>
    <row r="5" spans="1:2" x14ac:dyDescent="0.25">
      <c r="A5" s="19" t="s">
        <v>9735</v>
      </c>
      <c r="B5" s="22">
        <v>279.1513867488444</v>
      </c>
    </row>
  </sheetData>
  <pageMargins left="0.7" right="0.7" top="0.75" bottom="0.75" header="0.3" footer="0.3"/>
  <pageSetup orientation="portrait" horizontalDpi="1200" verticalDpi="120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28"/>
  <sheetViews>
    <sheetView workbookViewId="0">
      <selection activeCell="A3" sqref="A3"/>
    </sheetView>
  </sheetViews>
  <sheetFormatPr defaultRowHeight="15" x14ac:dyDescent="0.25"/>
  <cols>
    <col min="1" max="1" width="13.140625" customWidth="1"/>
    <col min="2" max="2" width="5.7109375" customWidth="1"/>
  </cols>
  <sheetData>
    <row r="3" spans="1:1" x14ac:dyDescent="0.25">
      <c r="A3" s="17" t="s">
        <v>9734</v>
      </c>
    </row>
    <row r="4" spans="1:1" x14ac:dyDescent="0.25">
      <c r="A4" s="19" t="s">
        <v>27</v>
      </c>
    </row>
    <row r="5" spans="1:1" x14ac:dyDescent="0.25">
      <c r="A5" s="19" t="s">
        <v>11</v>
      </c>
    </row>
    <row r="6" spans="1:1" x14ac:dyDescent="0.25">
      <c r="A6" s="19" t="s">
        <v>83</v>
      </c>
    </row>
    <row r="7" spans="1:1" x14ac:dyDescent="0.25">
      <c r="A7" s="19" t="s">
        <v>21</v>
      </c>
    </row>
    <row r="8" spans="1:1" x14ac:dyDescent="0.25">
      <c r="A8" s="19" t="s">
        <v>1482</v>
      </c>
    </row>
    <row r="9" spans="1:1" x14ac:dyDescent="0.25">
      <c r="A9" s="19" t="s">
        <v>23</v>
      </c>
    </row>
    <row r="10" spans="1:1" x14ac:dyDescent="0.25">
      <c r="A10" s="19" t="s">
        <v>25</v>
      </c>
    </row>
    <row r="11" spans="1:1" x14ac:dyDescent="0.25">
      <c r="A11" s="19" t="s">
        <v>86</v>
      </c>
    </row>
    <row r="12" spans="1:1" x14ac:dyDescent="0.25">
      <c r="A12" s="19" t="s">
        <v>15</v>
      </c>
    </row>
    <row r="13" spans="1:1" x14ac:dyDescent="0.25">
      <c r="A13" s="19" t="s">
        <v>53</v>
      </c>
    </row>
    <row r="14" spans="1:1" x14ac:dyDescent="0.25">
      <c r="A14" s="19" t="s">
        <v>103</v>
      </c>
    </row>
    <row r="15" spans="1:1" x14ac:dyDescent="0.25">
      <c r="A15" s="19" t="s">
        <v>19</v>
      </c>
    </row>
    <row r="16" spans="1:1" x14ac:dyDescent="0.25">
      <c r="A16" s="19" t="s">
        <v>13</v>
      </c>
    </row>
    <row r="17" spans="1:1" x14ac:dyDescent="0.25">
      <c r="A17" s="19" t="s">
        <v>70</v>
      </c>
    </row>
    <row r="18" spans="1:1" x14ac:dyDescent="0.25">
      <c r="A18" s="19" t="s">
        <v>17</v>
      </c>
    </row>
    <row r="19" spans="1:1" x14ac:dyDescent="0.25">
      <c r="A19" s="19" t="s">
        <v>50</v>
      </c>
    </row>
    <row r="20" spans="1:1" x14ac:dyDescent="0.25">
      <c r="A20" s="19" t="s">
        <v>30</v>
      </c>
    </row>
    <row r="21" spans="1:1" x14ac:dyDescent="0.25">
      <c r="A21" s="19" t="s">
        <v>80</v>
      </c>
    </row>
    <row r="22" spans="1:1" x14ac:dyDescent="0.25">
      <c r="A22" s="19" t="s">
        <v>40</v>
      </c>
    </row>
    <row r="23" spans="1:1" x14ac:dyDescent="0.25">
      <c r="A23" s="19" t="s">
        <v>98</v>
      </c>
    </row>
    <row r="24" spans="1:1" x14ac:dyDescent="0.25">
      <c r="A24" s="19" t="s">
        <v>47</v>
      </c>
    </row>
    <row r="25" spans="1:1" x14ac:dyDescent="0.25">
      <c r="A25" s="19" t="s">
        <v>37</v>
      </c>
    </row>
    <row r="26" spans="1:1" x14ac:dyDescent="0.25">
      <c r="A26" s="19" t="s">
        <v>33</v>
      </c>
    </row>
    <row r="27" spans="1:1" x14ac:dyDescent="0.25">
      <c r="A27" s="19" t="s">
        <v>805</v>
      </c>
    </row>
    <row r="28" spans="1:1" x14ac:dyDescent="0.25">
      <c r="A28" s="19" t="s">
        <v>9735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2"/>
  <sheetViews>
    <sheetView workbookViewId="0">
      <selection activeCell="A3" sqref="A3:B22"/>
    </sheetView>
  </sheetViews>
  <sheetFormatPr defaultRowHeight="15" x14ac:dyDescent="0.25"/>
  <cols>
    <col min="1" max="1" width="13.140625" bestFit="1" customWidth="1"/>
    <col min="2" max="2" width="20.140625" bestFit="1" customWidth="1"/>
  </cols>
  <sheetData>
    <row r="3" spans="1:2" x14ac:dyDescent="0.25">
      <c r="A3" s="17" t="s">
        <v>9734</v>
      </c>
      <c r="B3" t="s">
        <v>9774</v>
      </c>
    </row>
    <row r="4" spans="1:2" x14ac:dyDescent="0.25">
      <c r="A4" s="19" t="s">
        <v>83</v>
      </c>
      <c r="B4" s="20">
        <v>5096467.1999999993</v>
      </c>
    </row>
    <row r="5" spans="1:2" x14ac:dyDescent="0.25">
      <c r="A5" s="19" t="s">
        <v>86</v>
      </c>
      <c r="B5" s="20">
        <v>6609296.1000000015</v>
      </c>
    </row>
    <row r="6" spans="1:2" x14ac:dyDescent="0.25">
      <c r="A6" s="19" t="s">
        <v>103</v>
      </c>
      <c r="B6" s="20">
        <v>5320854</v>
      </c>
    </row>
    <row r="7" spans="1:2" x14ac:dyDescent="0.25">
      <c r="A7" s="19" t="s">
        <v>40</v>
      </c>
      <c r="B7" s="20">
        <v>7040028.6000000006</v>
      </c>
    </row>
    <row r="8" spans="1:2" x14ac:dyDescent="0.25">
      <c r="A8" s="19" t="s">
        <v>805</v>
      </c>
      <c r="B8" s="20">
        <v>2165882.4</v>
      </c>
    </row>
    <row r="9" spans="1:2" x14ac:dyDescent="0.25">
      <c r="A9" s="19" t="s">
        <v>9735</v>
      </c>
      <c r="B9" s="20">
        <v>26232528.299999993</v>
      </c>
    </row>
    <row r="16" spans="1:2" x14ac:dyDescent="0.25">
      <c r="A16" s="17" t="s">
        <v>9734</v>
      </c>
      <c r="B16" t="s">
        <v>9774</v>
      </c>
    </row>
    <row r="17" spans="1:2" x14ac:dyDescent="0.25">
      <c r="A17" s="19" t="s">
        <v>83</v>
      </c>
      <c r="B17" s="20">
        <v>5096467.1999999993</v>
      </c>
    </row>
    <row r="18" spans="1:2" x14ac:dyDescent="0.25">
      <c r="A18" s="19" t="s">
        <v>86</v>
      </c>
      <c r="B18" s="20">
        <v>6609296.1000000015</v>
      </c>
    </row>
    <row r="19" spans="1:2" x14ac:dyDescent="0.25">
      <c r="A19" s="19" t="s">
        <v>103</v>
      </c>
      <c r="B19" s="20">
        <v>5320854</v>
      </c>
    </row>
    <row r="20" spans="1:2" x14ac:dyDescent="0.25">
      <c r="A20" s="19" t="s">
        <v>40</v>
      </c>
      <c r="B20" s="20">
        <v>7040028.6000000006</v>
      </c>
    </row>
    <row r="21" spans="1:2" x14ac:dyDescent="0.25">
      <c r="A21" s="19" t="s">
        <v>805</v>
      </c>
      <c r="B21" s="20">
        <v>2165882.4</v>
      </c>
    </row>
    <row r="22" spans="1:2" x14ac:dyDescent="0.25">
      <c r="A22" s="19" t="s">
        <v>9735</v>
      </c>
      <c r="B22" s="20">
        <v>26232528.299999993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60" zoomScaleNormal="60" workbookViewId="0">
      <selection activeCell="AD4" sqref="AD4"/>
    </sheetView>
  </sheetViews>
  <sheetFormatPr defaultRowHeight="15" x14ac:dyDescent="0.25"/>
  <cols>
    <col min="1" max="16384" width="9.140625" style="3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3"/>
  <sheetViews>
    <sheetView topLeftCell="A39" workbookViewId="0">
      <selection activeCell="B17" sqref="B17"/>
    </sheetView>
  </sheetViews>
  <sheetFormatPr defaultRowHeight="15" x14ac:dyDescent="0.25"/>
  <cols>
    <col min="1" max="1" width="13.140625" customWidth="1"/>
    <col min="2" max="2" width="20.140625" customWidth="1"/>
  </cols>
  <sheetData>
    <row r="1" spans="1:2" x14ac:dyDescent="0.25">
      <c r="A1" s="28" t="s">
        <v>9771</v>
      </c>
    </row>
    <row r="2" spans="1:2" x14ac:dyDescent="0.25">
      <c r="A2" s="29">
        <v>1</v>
      </c>
    </row>
    <row r="3" spans="1:2" x14ac:dyDescent="0.25">
      <c r="A3" s="17" t="s">
        <v>9734</v>
      </c>
      <c r="B3" t="s">
        <v>9750</v>
      </c>
    </row>
    <row r="4" spans="1:2" x14ac:dyDescent="0.25">
      <c r="A4" s="19" t="s">
        <v>9703</v>
      </c>
      <c r="B4" s="20">
        <v>86</v>
      </c>
    </row>
    <row r="5" spans="1:2" x14ac:dyDescent="0.25">
      <c r="A5" s="19" t="s">
        <v>9735</v>
      </c>
      <c r="B5" s="20">
        <v>86</v>
      </c>
    </row>
    <row r="8" spans="1:2" x14ac:dyDescent="0.25">
      <c r="A8" s="18"/>
      <c r="B8" s="20"/>
    </row>
    <row r="9" spans="1:2" x14ac:dyDescent="0.25">
      <c r="A9" s="18"/>
      <c r="B9" s="20"/>
    </row>
    <row r="10" spans="1:2" x14ac:dyDescent="0.25">
      <c r="A10" s="18"/>
      <c r="B10" s="20"/>
    </row>
    <row r="11" spans="1:2" x14ac:dyDescent="0.25">
      <c r="A11" s="18"/>
      <c r="B11" s="20"/>
    </row>
    <row r="12" spans="1:2" x14ac:dyDescent="0.25">
      <c r="A12" s="18"/>
      <c r="B12" s="20"/>
    </row>
    <row r="13" spans="1:2" x14ac:dyDescent="0.25">
      <c r="A13" s="18"/>
      <c r="B13" s="20"/>
    </row>
    <row r="14" spans="1:2" x14ac:dyDescent="0.25">
      <c r="A14" s="18"/>
      <c r="B14" s="20"/>
    </row>
    <row r="15" spans="1:2" x14ac:dyDescent="0.25">
      <c r="A15">
        <v>2</v>
      </c>
    </row>
    <row r="16" spans="1:2" x14ac:dyDescent="0.25">
      <c r="A16" s="17" t="s">
        <v>9734</v>
      </c>
      <c r="B16" t="s">
        <v>9751</v>
      </c>
    </row>
    <row r="17" spans="1:2" x14ac:dyDescent="0.25">
      <c r="A17" s="19" t="s">
        <v>9702</v>
      </c>
      <c r="B17" s="20">
        <v>97</v>
      </c>
    </row>
    <row r="18" spans="1:2" x14ac:dyDescent="0.25">
      <c r="A18" s="19" t="s">
        <v>9735</v>
      </c>
      <c r="B18" s="20">
        <v>97</v>
      </c>
    </row>
    <row r="28" spans="1:2" x14ac:dyDescent="0.25">
      <c r="A28" s="17" t="s">
        <v>9734</v>
      </c>
      <c r="B28" t="s">
        <v>9757</v>
      </c>
    </row>
    <row r="29" spans="1:2" x14ac:dyDescent="0.25">
      <c r="A29" s="19" t="s">
        <v>9704</v>
      </c>
      <c r="B29" s="32">
        <v>279.1513867488444</v>
      </c>
    </row>
    <row r="30" spans="1:2" x14ac:dyDescent="0.25">
      <c r="A30" s="19" t="s">
        <v>9735</v>
      </c>
      <c r="B30" s="32">
        <v>279.1513867488444</v>
      </c>
    </row>
    <row r="35" spans="1:2" x14ac:dyDescent="0.25">
      <c r="A35" t="s">
        <v>9752</v>
      </c>
      <c r="B35" s="20"/>
    </row>
    <row r="36" spans="1:2" x14ac:dyDescent="0.25">
      <c r="A36" s="23">
        <v>422.58000000000163</v>
      </c>
      <c r="B36" s="20"/>
    </row>
    <row r="37" spans="1:2" x14ac:dyDescent="0.25">
      <c r="A37" s="19"/>
      <c r="B37" s="20"/>
    </row>
    <row r="38" spans="1:2" x14ac:dyDescent="0.25">
      <c r="A38" s="19"/>
      <c r="B38" s="20"/>
    </row>
    <row r="42" spans="1:2" x14ac:dyDescent="0.25">
      <c r="A42" t="s">
        <v>9753</v>
      </c>
    </row>
    <row r="43" spans="1:2" x14ac:dyDescent="0.25">
      <c r="A43" s="24">
        <v>531076087.29999983</v>
      </c>
    </row>
    <row r="51" spans="1:3" x14ac:dyDescent="0.25">
      <c r="A51" s="17" t="s">
        <v>9734</v>
      </c>
      <c r="B51" t="s">
        <v>9774</v>
      </c>
      <c r="C51" s="14"/>
    </row>
    <row r="52" spans="1:3" x14ac:dyDescent="0.25">
      <c r="A52" s="19" t="s">
        <v>83</v>
      </c>
      <c r="B52" s="20">
        <v>5096467.1999999993</v>
      </c>
      <c r="C52" s="15"/>
    </row>
    <row r="53" spans="1:3" x14ac:dyDescent="0.25">
      <c r="A53" s="19" t="s">
        <v>86</v>
      </c>
      <c r="B53" s="20">
        <v>6609296.1000000015</v>
      </c>
      <c r="C53" s="15"/>
    </row>
    <row r="54" spans="1:3" x14ac:dyDescent="0.25">
      <c r="A54" s="19" t="s">
        <v>103</v>
      </c>
      <c r="B54" s="20">
        <v>5320854</v>
      </c>
      <c r="C54" s="15"/>
    </row>
    <row r="55" spans="1:3" x14ac:dyDescent="0.25">
      <c r="A55" s="19" t="s">
        <v>40</v>
      </c>
      <c r="B55" s="20">
        <v>7040028.6000000006</v>
      </c>
      <c r="C55" s="15"/>
    </row>
    <row r="56" spans="1:3" x14ac:dyDescent="0.25">
      <c r="A56" s="19" t="s">
        <v>805</v>
      </c>
      <c r="B56" s="20">
        <v>2165882.4</v>
      </c>
      <c r="C56" s="15"/>
    </row>
    <row r="57" spans="1:3" x14ac:dyDescent="0.25">
      <c r="A57" s="19" t="s">
        <v>9735</v>
      </c>
      <c r="B57" s="20">
        <v>26232528.299999993</v>
      </c>
      <c r="C57" s="15"/>
    </row>
    <row r="58" spans="1:3" x14ac:dyDescent="0.25">
      <c r="C58" s="15"/>
    </row>
    <row r="59" spans="1:3" x14ac:dyDescent="0.25">
      <c r="C59" s="15"/>
    </row>
    <row r="60" spans="1:3" x14ac:dyDescent="0.25">
      <c r="C60" s="15"/>
    </row>
    <row r="61" spans="1:3" x14ac:dyDescent="0.25">
      <c r="C61" s="15"/>
    </row>
    <row r="62" spans="1:3" x14ac:dyDescent="0.25">
      <c r="C62" s="15"/>
    </row>
    <row r="63" spans="1:3" x14ac:dyDescent="0.25">
      <c r="C63" s="15"/>
    </row>
    <row r="64" spans="1:3" x14ac:dyDescent="0.25">
      <c r="A64" s="17" t="s">
        <v>9734</v>
      </c>
      <c r="B64" t="s">
        <v>9774</v>
      </c>
      <c r="C64" s="15"/>
    </row>
    <row r="65" spans="1:3" x14ac:dyDescent="0.25">
      <c r="A65" s="19" t="s">
        <v>83</v>
      </c>
      <c r="B65" s="20">
        <v>5096467.1999999993</v>
      </c>
      <c r="C65" s="15"/>
    </row>
    <row r="66" spans="1:3" x14ac:dyDescent="0.25">
      <c r="A66" s="19" t="s">
        <v>86</v>
      </c>
      <c r="B66" s="20">
        <v>6609296.1000000015</v>
      </c>
      <c r="C66" s="15"/>
    </row>
    <row r="67" spans="1:3" x14ac:dyDescent="0.25">
      <c r="A67" s="19" t="s">
        <v>103</v>
      </c>
      <c r="B67" s="20">
        <v>5320854</v>
      </c>
      <c r="C67" s="15"/>
    </row>
    <row r="68" spans="1:3" x14ac:dyDescent="0.25">
      <c r="A68" s="19" t="s">
        <v>40</v>
      </c>
      <c r="B68" s="20">
        <v>7040028.6000000006</v>
      </c>
      <c r="C68" s="16"/>
    </row>
    <row r="69" spans="1:3" x14ac:dyDescent="0.25">
      <c r="A69" s="19" t="s">
        <v>805</v>
      </c>
      <c r="B69" s="20">
        <v>2165882.4</v>
      </c>
    </row>
    <row r="70" spans="1:3" x14ac:dyDescent="0.25">
      <c r="A70" s="19" t="s">
        <v>9735</v>
      </c>
      <c r="B70" s="20">
        <v>26232528.299999993</v>
      </c>
    </row>
    <row r="90" spans="1:2" x14ac:dyDescent="0.25">
      <c r="A90" s="17" t="s">
        <v>2</v>
      </c>
      <c r="B90" t="s">
        <v>17</v>
      </c>
    </row>
    <row r="91" spans="1:2" ht="18.75" x14ac:dyDescent="0.3">
      <c r="B91" s="25" t="s">
        <v>9754</v>
      </c>
    </row>
    <row r="92" spans="1:2" x14ac:dyDescent="0.25">
      <c r="A92" t="s">
        <v>9755</v>
      </c>
    </row>
    <row r="93" spans="1:2" x14ac:dyDescent="0.25">
      <c r="A93" s="20">
        <v>699</v>
      </c>
    </row>
    <row r="108" spans="1:2" x14ac:dyDescent="0.25">
      <c r="A108" s="17" t="s">
        <v>9734</v>
      </c>
      <c r="B108" t="s">
        <v>9756</v>
      </c>
    </row>
    <row r="109" spans="1:2" x14ac:dyDescent="0.25">
      <c r="A109" s="19" t="s">
        <v>805</v>
      </c>
      <c r="B109" s="26">
        <v>6.1063588739063229E-2</v>
      </c>
    </row>
    <row r="110" spans="1:2" x14ac:dyDescent="0.25">
      <c r="A110" s="19" t="s">
        <v>83</v>
      </c>
      <c r="B110" s="26">
        <v>0.1436867380809434</v>
      </c>
    </row>
    <row r="111" spans="1:2" x14ac:dyDescent="0.25">
      <c r="A111" s="19" t="s">
        <v>103</v>
      </c>
      <c r="B111" s="26">
        <v>0.15001296487593213</v>
      </c>
    </row>
    <row r="112" spans="1:2" x14ac:dyDescent="0.25">
      <c r="A112" s="19" t="s">
        <v>86</v>
      </c>
      <c r="B112" s="26">
        <v>0.18633852830841352</v>
      </c>
    </row>
    <row r="113" spans="1:2" x14ac:dyDescent="0.25">
      <c r="A113" s="19" t="s">
        <v>40</v>
      </c>
      <c r="B113" s="26">
        <v>0.19848234195062628</v>
      </c>
    </row>
    <row r="114" spans="1:2" x14ac:dyDescent="0.25">
      <c r="A114" s="19" t="s">
        <v>53</v>
      </c>
      <c r="B114" s="26">
        <v>0.26041583804502133</v>
      </c>
    </row>
    <row r="115" spans="1:2" x14ac:dyDescent="0.25">
      <c r="A115" s="19" t="s">
        <v>9735</v>
      </c>
      <c r="B115" s="26">
        <v>1</v>
      </c>
    </row>
    <row r="128" spans="1:2" x14ac:dyDescent="0.25">
      <c r="A128" s="19"/>
      <c r="B128" s="20"/>
    </row>
    <row r="129" spans="1:2" x14ac:dyDescent="0.25">
      <c r="A129" s="19"/>
      <c r="B129" s="20"/>
    </row>
    <row r="130" spans="1:2" x14ac:dyDescent="0.25">
      <c r="A130" s="19"/>
      <c r="B130" s="20"/>
    </row>
    <row r="131" spans="1:2" x14ac:dyDescent="0.25">
      <c r="A131" s="19"/>
      <c r="B131" s="20"/>
    </row>
    <row r="132" spans="1:2" x14ac:dyDescent="0.25">
      <c r="A132" s="19"/>
      <c r="B132" s="20"/>
    </row>
    <row r="133" spans="1:2" x14ac:dyDescent="0.25">
      <c r="A133" s="19"/>
      <c r="B133" s="20"/>
    </row>
    <row r="134" spans="1:2" x14ac:dyDescent="0.25">
      <c r="A134" s="19"/>
      <c r="B134" s="20"/>
    </row>
    <row r="135" spans="1:2" x14ac:dyDescent="0.25">
      <c r="A135" s="19"/>
      <c r="B135" s="20"/>
    </row>
    <row r="136" spans="1:2" x14ac:dyDescent="0.25">
      <c r="A136" s="19"/>
      <c r="B136" s="20"/>
    </row>
    <row r="137" spans="1:2" x14ac:dyDescent="0.25">
      <c r="A137" s="19"/>
      <c r="B137" s="20"/>
    </row>
    <row r="138" spans="1:2" x14ac:dyDescent="0.25">
      <c r="A138" s="19"/>
      <c r="B138" s="20"/>
    </row>
    <row r="139" spans="1:2" x14ac:dyDescent="0.25">
      <c r="A139" s="19"/>
      <c r="B139" s="20"/>
    </row>
    <row r="140" spans="1:2" x14ac:dyDescent="0.25">
      <c r="A140" s="19"/>
      <c r="B140" s="20"/>
    </row>
    <row r="156" spans="1:2" x14ac:dyDescent="0.25">
      <c r="A156" s="19"/>
      <c r="B156" s="20"/>
    </row>
    <row r="157" spans="1:2" x14ac:dyDescent="0.25">
      <c r="A157" s="19"/>
      <c r="B157" s="20"/>
    </row>
    <row r="158" spans="1:2" x14ac:dyDescent="0.25">
      <c r="A158" s="19"/>
      <c r="B158" s="20"/>
    </row>
    <row r="159" spans="1:2" x14ac:dyDescent="0.25">
      <c r="A159" s="19"/>
      <c r="B159" s="20"/>
    </row>
    <row r="160" spans="1:2" x14ac:dyDescent="0.25">
      <c r="A160" s="19"/>
      <c r="B160" s="20"/>
    </row>
    <row r="161" spans="1:2" x14ac:dyDescent="0.25">
      <c r="A161" s="19"/>
      <c r="B161" s="20"/>
    </row>
    <row r="162" spans="1:2" x14ac:dyDescent="0.25">
      <c r="A162" s="19"/>
      <c r="B162" s="20"/>
    </row>
    <row r="163" spans="1:2" x14ac:dyDescent="0.25">
      <c r="A163" s="19"/>
      <c r="B163" s="20"/>
    </row>
    <row r="164" spans="1:2" x14ac:dyDescent="0.25">
      <c r="A164" s="19"/>
      <c r="B164" s="20"/>
    </row>
    <row r="165" spans="1:2" x14ac:dyDescent="0.25">
      <c r="A165" s="19"/>
      <c r="B165" s="20"/>
    </row>
    <row r="166" spans="1:2" x14ac:dyDescent="0.25">
      <c r="A166" s="19"/>
      <c r="B166" s="20"/>
    </row>
    <row r="167" spans="1:2" x14ac:dyDescent="0.25">
      <c r="A167" s="19"/>
      <c r="B167" s="20"/>
    </row>
    <row r="168" spans="1:2" x14ac:dyDescent="0.25">
      <c r="A168" s="19"/>
      <c r="B168" s="20"/>
    </row>
    <row r="187" spans="1:2" x14ac:dyDescent="0.25">
      <c r="A187" s="17" t="s">
        <v>9671</v>
      </c>
      <c r="B187" t="s" vm="1">
        <v>9694</v>
      </c>
    </row>
    <row r="189" spans="1:2" x14ac:dyDescent="0.25">
      <c r="A189" s="17" t="s">
        <v>9734</v>
      </c>
      <c r="B189" t="s">
        <v>9748</v>
      </c>
    </row>
    <row r="190" spans="1:2" x14ac:dyDescent="0.25">
      <c r="A190" s="19" t="s">
        <v>9736</v>
      </c>
      <c r="B190" s="20">
        <v>8</v>
      </c>
    </row>
    <row r="191" spans="1:2" x14ac:dyDescent="0.25">
      <c r="A191" s="19" t="s">
        <v>9737</v>
      </c>
      <c r="B191" s="20">
        <v>10</v>
      </c>
    </row>
    <row r="192" spans="1:2" x14ac:dyDescent="0.25">
      <c r="A192" s="19" t="s">
        <v>9738</v>
      </c>
      <c r="B192" s="20">
        <v>8</v>
      </c>
    </row>
    <row r="193" spans="1:2" x14ac:dyDescent="0.25">
      <c r="A193" s="19" t="s">
        <v>9739</v>
      </c>
      <c r="B193" s="20">
        <v>8</v>
      </c>
    </row>
    <row r="194" spans="1:2" x14ac:dyDescent="0.25">
      <c r="A194" s="19" t="s">
        <v>9740</v>
      </c>
      <c r="B194" s="20">
        <v>10</v>
      </c>
    </row>
    <row r="195" spans="1:2" x14ac:dyDescent="0.25">
      <c r="A195" s="19" t="s">
        <v>9741</v>
      </c>
      <c r="B195" s="20">
        <v>26</v>
      </c>
    </row>
    <row r="196" spans="1:2" x14ac:dyDescent="0.25">
      <c r="A196" s="19" t="s">
        <v>9742</v>
      </c>
      <c r="B196" s="20">
        <v>14</v>
      </c>
    </row>
    <row r="197" spans="1:2" x14ac:dyDescent="0.25">
      <c r="A197" s="19" t="s">
        <v>9743</v>
      </c>
      <c r="B197" s="20">
        <v>25</v>
      </c>
    </row>
    <row r="198" spans="1:2" x14ac:dyDescent="0.25">
      <c r="A198" s="19" t="s">
        <v>9744</v>
      </c>
      <c r="B198" s="20">
        <v>10</v>
      </c>
    </row>
    <row r="199" spans="1:2" x14ac:dyDescent="0.25">
      <c r="A199" s="19" t="s">
        <v>9745</v>
      </c>
      <c r="B199" s="20">
        <v>4</v>
      </c>
    </row>
    <row r="200" spans="1:2" x14ac:dyDescent="0.25">
      <c r="A200" s="19" t="s">
        <v>9746</v>
      </c>
      <c r="B200" s="20">
        <v>15</v>
      </c>
    </row>
    <row r="201" spans="1:2" x14ac:dyDescent="0.25">
      <c r="A201" s="19" t="s">
        <v>9747</v>
      </c>
      <c r="B201" s="20">
        <v>10</v>
      </c>
    </row>
    <row r="202" spans="1:2" x14ac:dyDescent="0.25">
      <c r="A202" s="19" t="s">
        <v>9735</v>
      </c>
      <c r="B202" s="20">
        <v>148</v>
      </c>
    </row>
    <row r="218" spans="1:2" x14ac:dyDescent="0.25">
      <c r="A218" s="17" t="s">
        <v>2</v>
      </c>
      <c r="B218" t="s" vm="2">
        <v>98</v>
      </c>
    </row>
    <row r="220" spans="1:2" x14ac:dyDescent="0.25">
      <c r="A220" s="17" t="s">
        <v>9734</v>
      </c>
      <c r="B220" t="s">
        <v>9748</v>
      </c>
    </row>
    <row r="221" spans="1:2" x14ac:dyDescent="0.25">
      <c r="A221" s="19" t="s">
        <v>9736</v>
      </c>
      <c r="B221" s="20">
        <v>28</v>
      </c>
    </row>
    <row r="222" spans="1:2" x14ac:dyDescent="0.25">
      <c r="A222" s="19" t="s">
        <v>9737</v>
      </c>
      <c r="B222" s="20">
        <v>21</v>
      </c>
    </row>
    <row r="223" spans="1:2" x14ac:dyDescent="0.25">
      <c r="A223" s="19" t="s">
        <v>9738</v>
      </c>
      <c r="B223" s="20">
        <v>17</v>
      </c>
    </row>
    <row r="224" spans="1:2" x14ac:dyDescent="0.25">
      <c r="A224" s="19" t="s">
        <v>9739</v>
      </c>
      <c r="B224" s="20">
        <v>19</v>
      </c>
    </row>
    <row r="225" spans="1:2" x14ac:dyDescent="0.25">
      <c r="A225" s="19" t="s">
        <v>9740</v>
      </c>
      <c r="B225" s="20">
        <v>27</v>
      </c>
    </row>
    <row r="226" spans="1:2" x14ac:dyDescent="0.25">
      <c r="A226" s="19" t="s">
        <v>9741</v>
      </c>
      <c r="B226" s="20">
        <v>32</v>
      </c>
    </row>
    <row r="227" spans="1:2" x14ac:dyDescent="0.25">
      <c r="A227" s="19" t="s">
        <v>9742</v>
      </c>
      <c r="B227" s="20">
        <v>26</v>
      </c>
    </row>
    <row r="228" spans="1:2" x14ac:dyDescent="0.25">
      <c r="A228" s="19" t="s">
        <v>9743</v>
      </c>
      <c r="B228" s="20">
        <v>29</v>
      </c>
    </row>
    <row r="229" spans="1:2" x14ac:dyDescent="0.25">
      <c r="A229" s="19" t="s">
        <v>9744</v>
      </c>
      <c r="B229" s="20">
        <v>24</v>
      </c>
    </row>
    <row r="230" spans="1:2" x14ac:dyDescent="0.25">
      <c r="A230" s="19" t="s">
        <v>9745</v>
      </c>
      <c r="B230" s="20">
        <v>27</v>
      </c>
    </row>
    <row r="231" spans="1:2" x14ac:dyDescent="0.25">
      <c r="A231" s="19" t="s">
        <v>9746</v>
      </c>
      <c r="B231" s="20">
        <v>33</v>
      </c>
    </row>
    <row r="232" spans="1:2" x14ac:dyDescent="0.25">
      <c r="A232" s="19" t="s">
        <v>9747</v>
      </c>
      <c r="B232" s="20">
        <v>32</v>
      </c>
    </row>
    <row r="233" spans="1:2" x14ac:dyDescent="0.25">
      <c r="A233" s="19" t="s">
        <v>9735</v>
      </c>
      <c r="B233" s="20">
        <v>315</v>
      </c>
    </row>
  </sheetData>
  <pageMargins left="0.7" right="0.7" top="0.75" bottom="0.75" header="0.3" footer="0.3"/>
  <pageSetup orientation="portrait" horizontalDpi="1200" verticalDpi="1200" r:id="rId12"/>
  <drawing r:id="rId1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
  <sheetViews>
    <sheetView showGridLines="0" zoomScale="80" zoomScaleNormal="80" workbookViewId="0">
      <selection activeCell="B1" sqref="B1"/>
    </sheetView>
  </sheetViews>
  <sheetFormatPr defaultColWidth="17.140625" defaultRowHeight="15" x14ac:dyDescent="0.25"/>
  <sheetData>
    <row r="1" spans="1:5" x14ac:dyDescent="0.25">
      <c r="A1" s="1" t="s">
        <v>2</v>
      </c>
      <c r="B1" s="2" t="s">
        <v>9670</v>
      </c>
      <c r="C1" s="2" t="s">
        <v>9671</v>
      </c>
      <c r="D1" s="2" t="s">
        <v>9672</v>
      </c>
      <c r="E1" s="2" t="s">
        <v>9673</v>
      </c>
    </row>
    <row r="2" spans="1:5" x14ac:dyDescent="0.25">
      <c r="A2" s="3" t="s">
        <v>27</v>
      </c>
      <c r="B2" s="4" t="s">
        <v>9674</v>
      </c>
      <c r="C2" s="4" t="s">
        <v>9675</v>
      </c>
      <c r="D2" s="4">
        <v>510</v>
      </c>
      <c r="E2" s="8">
        <v>200</v>
      </c>
    </row>
    <row r="3" spans="1:5" x14ac:dyDescent="0.25">
      <c r="A3" s="3" t="s">
        <v>17</v>
      </c>
      <c r="B3" s="4" t="s">
        <v>9674</v>
      </c>
      <c r="C3" s="4" t="s">
        <v>9676</v>
      </c>
      <c r="D3" s="4">
        <v>1518</v>
      </c>
      <c r="E3" s="8">
        <v>350</v>
      </c>
    </row>
    <row r="4" spans="1:5" x14ac:dyDescent="0.25">
      <c r="A4" s="3" t="s">
        <v>25</v>
      </c>
      <c r="B4" s="4" t="s">
        <v>9674</v>
      </c>
      <c r="C4" s="4" t="s">
        <v>9677</v>
      </c>
      <c r="D4" s="4">
        <v>700</v>
      </c>
      <c r="E4" s="8">
        <v>200</v>
      </c>
    </row>
    <row r="5" spans="1:5" x14ac:dyDescent="0.25">
      <c r="A5" s="3" t="s">
        <v>13</v>
      </c>
      <c r="B5" s="4" t="s">
        <v>9674</v>
      </c>
      <c r="C5" s="4" t="s">
        <v>9678</v>
      </c>
      <c r="D5" s="4">
        <v>619</v>
      </c>
      <c r="E5" s="8">
        <v>250</v>
      </c>
    </row>
    <row r="6" spans="1:5" x14ac:dyDescent="0.25">
      <c r="A6" s="3" t="s">
        <v>23</v>
      </c>
      <c r="B6" s="4" t="s">
        <v>9674</v>
      </c>
      <c r="C6" s="4" t="s">
        <v>9679</v>
      </c>
      <c r="D6" s="4">
        <v>800</v>
      </c>
      <c r="E6" s="8">
        <v>300</v>
      </c>
    </row>
    <row r="7" spans="1:5" x14ac:dyDescent="0.25">
      <c r="A7" s="3" t="s">
        <v>33</v>
      </c>
      <c r="B7" s="4" t="s">
        <v>9674</v>
      </c>
      <c r="C7" s="4" t="s">
        <v>9680</v>
      </c>
      <c r="D7" s="4">
        <v>1600</v>
      </c>
      <c r="E7" s="8">
        <v>375</v>
      </c>
    </row>
    <row r="8" spans="1:5" x14ac:dyDescent="0.25">
      <c r="A8" s="3" t="s">
        <v>21</v>
      </c>
      <c r="B8" s="4" t="s">
        <v>9674</v>
      </c>
      <c r="C8" s="4" t="s">
        <v>9681</v>
      </c>
      <c r="D8" s="4">
        <v>700</v>
      </c>
      <c r="E8" s="8">
        <v>125</v>
      </c>
    </row>
    <row r="9" spans="1:5" x14ac:dyDescent="0.25">
      <c r="A9" s="3" t="s">
        <v>70</v>
      </c>
      <c r="B9" s="4" t="s">
        <v>9674</v>
      </c>
      <c r="C9" s="4" t="s">
        <v>9682</v>
      </c>
      <c r="D9" s="4">
        <v>1100</v>
      </c>
      <c r="E9" s="8">
        <v>275</v>
      </c>
    </row>
    <row r="10" spans="1:5" x14ac:dyDescent="0.25">
      <c r="A10" s="3" t="s">
        <v>47</v>
      </c>
      <c r="B10" s="4" t="s">
        <v>9674</v>
      </c>
      <c r="C10" s="4" t="s">
        <v>9683</v>
      </c>
      <c r="D10" s="4">
        <v>1200</v>
      </c>
      <c r="E10" s="8">
        <v>250</v>
      </c>
    </row>
    <row r="11" spans="1:5" x14ac:dyDescent="0.25">
      <c r="A11" s="3" t="s">
        <v>19</v>
      </c>
      <c r="B11" s="4" t="s">
        <v>9674</v>
      </c>
      <c r="C11" s="4" t="s">
        <v>9684</v>
      </c>
      <c r="D11" s="4">
        <v>800</v>
      </c>
      <c r="E11" s="8">
        <v>200</v>
      </c>
    </row>
    <row r="12" spans="1:5" x14ac:dyDescent="0.25">
      <c r="A12" s="3" t="s">
        <v>80</v>
      </c>
      <c r="B12" s="4" t="s">
        <v>9674</v>
      </c>
      <c r="C12" s="4" t="s">
        <v>9685</v>
      </c>
      <c r="D12" s="4">
        <v>1000</v>
      </c>
      <c r="E12" s="8">
        <v>300</v>
      </c>
    </row>
    <row r="13" spans="1:5" x14ac:dyDescent="0.25">
      <c r="A13" s="3" t="s">
        <v>37</v>
      </c>
      <c r="B13" s="4" t="s">
        <v>9674</v>
      </c>
      <c r="C13" s="4" t="s">
        <v>9686</v>
      </c>
      <c r="D13" s="4">
        <v>1500</v>
      </c>
      <c r="E13" s="8">
        <v>350</v>
      </c>
    </row>
    <row r="14" spans="1:5" x14ac:dyDescent="0.25">
      <c r="A14" s="3" t="s">
        <v>15</v>
      </c>
      <c r="B14" s="4" t="s">
        <v>9674</v>
      </c>
      <c r="C14" s="4" t="s">
        <v>9687</v>
      </c>
      <c r="D14" s="4">
        <v>600</v>
      </c>
      <c r="E14" s="8">
        <v>225</v>
      </c>
    </row>
    <row r="15" spans="1:5" x14ac:dyDescent="0.25">
      <c r="A15" s="3" t="s">
        <v>30</v>
      </c>
      <c r="B15" s="4" t="s">
        <v>9674</v>
      </c>
      <c r="C15" s="4" t="s">
        <v>9688</v>
      </c>
      <c r="D15" s="4">
        <v>850</v>
      </c>
      <c r="E15" s="8">
        <v>250</v>
      </c>
    </row>
    <row r="16" spans="1:5" x14ac:dyDescent="0.25">
      <c r="A16" s="3" t="s">
        <v>40</v>
      </c>
      <c r="B16" s="4" t="s">
        <v>9674</v>
      </c>
      <c r="C16" s="4" t="s">
        <v>9689</v>
      </c>
      <c r="D16" s="4">
        <v>300</v>
      </c>
      <c r="E16" s="8">
        <v>115</v>
      </c>
    </row>
    <row r="17" spans="1:5" x14ac:dyDescent="0.25">
      <c r="A17" s="3" t="s">
        <v>86</v>
      </c>
      <c r="B17" s="4" t="s">
        <v>9674</v>
      </c>
      <c r="C17" s="4" t="s">
        <v>9690</v>
      </c>
      <c r="D17" s="4">
        <v>200</v>
      </c>
      <c r="E17" s="8">
        <v>115</v>
      </c>
    </row>
    <row r="18" spans="1:5" x14ac:dyDescent="0.25">
      <c r="A18" s="3" t="s">
        <v>11</v>
      </c>
      <c r="B18" s="4" t="s">
        <v>9674</v>
      </c>
      <c r="C18" s="4" t="s">
        <v>9691</v>
      </c>
      <c r="D18" s="4">
        <v>730</v>
      </c>
      <c r="E18" s="8">
        <v>300</v>
      </c>
    </row>
    <row r="19" spans="1:5" x14ac:dyDescent="0.25">
      <c r="A19" s="3" t="s">
        <v>98</v>
      </c>
      <c r="B19" s="4" t="s">
        <v>9674</v>
      </c>
      <c r="C19" s="4" t="s">
        <v>9692</v>
      </c>
      <c r="D19" s="4">
        <v>580</v>
      </c>
      <c r="E19" s="8">
        <v>275</v>
      </c>
    </row>
    <row r="20" spans="1:5" x14ac:dyDescent="0.25">
      <c r="A20" s="3" t="s">
        <v>50</v>
      </c>
      <c r="B20" s="4" t="s">
        <v>9674</v>
      </c>
      <c r="C20" s="4" t="s">
        <v>9693</v>
      </c>
      <c r="D20" s="4">
        <v>610</v>
      </c>
      <c r="E20" s="8">
        <v>275</v>
      </c>
    </row>
    <row r="21" spans="1:5" x14ac:dyDescent="0.25">
      <c r="A21" s="3" t="s">
        <v>53</v>
      </c>
      <c r="B21" s="4" t="s">
        <v>9674</v>
      </c>
      <c r="C21" s="4" t="s">
        <v>9694</v>
      </c>
      <c r="D21" s="4">
        <v>940</v>
      </c>
      <c r="E21" s="8">
        <v>300</v>
      </c>
    </row>
    <row r="22" spans="1:5" x14ac:dyDescent="0.25">
      <c r="A22" s="3" t="s">
        <v>83</v>
      </c>
      <c r="B22" s="4" t="s">
        <v>9674</v>
      </c>
      <c r="C22" s="4" t="s">
        <v>9695</v>
      </c>
      <c r="D22" s="4">
        <v>520</v>
      </c>
      <c r="E22" s="8">
        <v>240</v>
      </c>
    </row>
    <row r="23" spans="1:5" x14ac:dyDescent="0.25">
      <c r="A23" s="3" t="s">
        <v>103</v>
      </c>
      <c r="B23" s="4" t="s">
        <v>9674</v>
      </c>
      <c r="C23" s="4" t="s">
        <v>9696</v>
      </c>
      <c r="D23" s="4">
        <v>515</v>
      </c>
      <c r="E23" s="8">
        <v>300</v>
      </c>
    </row>
    <row r="24" spans="1:5" x14ac:dyDescent="0.25">
      <c r="A24" s="3" t="s">
        <v>805</v>
      </c>
      <c r="B24" s="4" t="s">
        <v>9674</v>
      </c>
      <c r="C24" s="4" t="s">
        <v>9697</v>
      </c>
      <c r="D24" s="4">
        <v>1000</v>
      </c>
      <c r="E24" s="8">
        <v>290</v>
      </c>
    </row>
    <row r="25" spans="1:5" x14ac:dyDescent="0.25">
      <c r="A25" s="3" t="s">
        <v>1482</v>
      </c>
      <c r="B25" s="4" t="s">
        <v>9674</v>
      </c>
      <c r="C25" s="4" t="s">
        <v>9698</v>
      </c>
      <c r="D25" s="4">
        <v>600</v>
      </c>
      <c r="E25" s="8">
        <v>5000</v>
      </c>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2"/>
  <sheetViews>
    <sheetView showGridLines="0" zoomScale="80" zoomScaleNormal="80" workbookViewId="0">
      <selection activeCell="D23" sqref="D23"/>
    </sheetView>
  </sheetViews>
  <sheetFormatPr defaultColWidth="17.140625" defaultRowHeight="15" x14ac:dyDescent="0.25"/>
  <cols>
    <col min="4" max="4" width="30.85546875" customWidth="1"/>
  </cols>
  <sheetData>
    <row r="1" spans="1:4" x14ac:dyDescent="0.25">
      <c r="A1" s="1" t="s">
        <v>4</v>
      </c>
      <c r="B1" s="2" t="s">
        <v>9699</v>
      </c>
      <c r="C1" s="2" t="s">
        <v>9700</v>
      </c>
      <c r="D1" s="2" t="s">
        <v>9701</v>
      </c>
    </row>
    <row r="2" spans="1:4" x14ac:dyDescent="0.25">
      <c r="A2" s="9">
        <v>1</v>
      </c>
      <c r="B2" s="10" t="s">
        <v>9702</v>
      </c>
      <c r="C2" s="10">
        <v>185</v>
      </c>
      <c r="D2" s="10">
        <v>2.08</v>
      </c>
    </row>
    <row r="3" spans="1:4" x14ac:dyDescent="0.25">
      <c r="A3" s="9">
        <v>2</v>
      </c>
      <c r="B3" s="10" t="s">
        <v>9702</v>
      </c>
      <c r="C3" s="10">
        <v>185</v>
      </c>
      <c r="D3" s="10">
        <v>2.08</v>
      </c>
    </row>
    <row r="4" spans="1:4" x14ac:dyDescent="0.25">
      <c r="A4" s="9">
        <v>3</v>
      </c>
      <c r="B4" s="10" t="s">
        <v>9702</v>
      </c>
      <c r="C4" s="10">
        <v>185</v>
      </c>
      <c r="D4" s="10">
        <v>2.08</v>
      </c>
    </row>
    <row r="5" spans="1:4" x14ac:dyDescent="0.25">
      <c r="A5" s="9">
        <v>4</v>
      </c>
      <c r="B5" s="10" t="s">
        <v>9702</v>
      </c>
      <c r="C5" s="10">
        <v>185</v>
      </c>
      <c r="D5" s="10">
        <v>2.08</v>
      </c>
    </row>
    <row r="6" spans="1:4" x14ac:dyDescent="0.25">
      <c r="A6" s="9">
        <v>5</v>
      </c>
      <c r="B6" s="10" t="s">
        <v>9702</v>
      </c>
      <c r="C6" s="10">
        <v>185</v>
      </c>
      <c r="D6" s="10">
        <v>2.08</v>
      </c>
    </row>
    <row r="7" spans="1:4" x14ac:dyDescent="0.25">
      <c r="A7" s="9">
        <v>6</v>
      </c>
      <c r="B7" s="10" t="s">
        <v>9702</v>
      </c>
      <c r="C7" s="10">
        <v>185</v>
      </c>
      <c r="D7" s="10">
        <v>2.08</v>
      </c>
    </row>
    <row r="8" spans="1:4" x14ac:dyDescent="0.25">
      <c r="A8" s="9">
        <v>7</v>
      </c>
      <c r="B8" s="10" t="s">
        <v>9702</v>
      </c>
      <c r="C8" s="10">
        <v>185</v>
      </c>
      <c r="D8" s="10">
        <v>2.08</v>
      </c>
    </row>
    <row r="9" spans="1:4" x14ac:dyDescent="0.25">
      <c r="A9" s="9">
        <v>8</v>
      </c>
      <c r="B9" s="10" t="s">
        <v>9702</v>
      </c>
      <c r="C9" s="10">
        <v>185</v>
      </c>
      <c r="D9" s="10">
        <v>2.08</v>
      </c>
    </row>
    <row r="10" spans="1:4" x14ac:dyDescent="0.25">
      <c r="A10" s="9">
        <v>9</v>
      </c>
      <c r="B10" s="10" t="s">
        <v>9702</v>
      </c>
      <c r="C10" s="10">
        <v>185</v>
      </c>
      <c r="D10" s="10">
        <v>2.08</v>
      </c>
    </row>
    <row r="11" spans="1:4" x14ac:dyDescent="0.25">
      <c r="A11" s="9">
        <v>10</v>
      </c>
      <c r="B11" s="10" t="s">
        <v>9702</v>
      </c>
      <c r="C11" s="10">
        <v>185</v>
      </c>
      <c r="D11" s="10">
        <v>2.08</v>
      </c>
    </row>
    <row r="12" spans="1:4" x14ac:dyDescent="0.25">
      <c r="A12" s="9">
        <v>11</v>
      </c>
      <c r="B12" s="10" t="s">
        <v>9702</v>
      </c>
      <c r="C12" s="10">
        <v>185</v>
      </c>
      <c r="D12" s="10">
        <v>2.08</v>
      </c>
    </row>
    <row r="13" spans="1:4" x14ac:dyDescent="0.25">
      <c r="A13" s="9">
        <v>12</v>
      </c>
      <c r="B13" s="10" t="s">
        <v>9702</v>
      </c>
      <c r="C13" s="10">
        <v>185</v>
      </c>
      <c r="D13" s="10">
        <v>2.08</v>
      </c>
    </row>
    <row r="14" spans="1:4" x14ac:dyDescent="0.25">
      <c r="A14" s="9">
        <v>13</v>
      </c>
      <c r="B14" s="10" t="s">
        <v>9702</v>
      </c>
      <c r="C14" s="10">
        <v>185</v>
      </c>
      <c r="D14" s="10">
        <v>2.08</v>
      </c>
    </row>
    <row r="15" spans="1:4" x14ac:dyDescent="0.25">
      <c r="A15" s="9">
        <v>14</v>
      </c>
      <c r="B15" s="10" t="s">
        <v>9702</v>
      </c>
      <c r="C15" s="10">
        <v>185</v>
      </c>
      <c r="D15" s="10">
        <v>2.08</v>
      </c>
    </row>
    <row r="16" spans="1:4" x14ac:dyDescent="0.25">
      <c r="A16" s="9">
        <v>15</v>
      </c>
      <c r="B16" s="10" t="s">
        <v>9702</v>
      </c>
      <c r="C16" s="10">
        <v>185</v>
      </c>
      <c r="D16" s="10">
        <v>2.08</v>
      </c>
    </row>
    <row r="17" spans="1:4" x14ac:dyDescent="0.25">
      <c r="A17" s="9">
        <v>16</v>
      </c>
      <c r="B17" s="10" t="s">
        <v>9702</v>
      </c>
      <c r="C17" s="10">
        <v>185</v>
      </c>
      <c r="D17" s="10">
        <v>2.08</v>
      </c>
    </row>
    <row r="18" spans="1:4" x14ac:dyDescent="0.25">
      <c r="A18" s="9">
        <v>17</v>
      </c>
      <c r="B18" s="10" t="s">
        <v>9702</v>
      </c>
      <c r="C18" s="10">
        <v>185</v>
      </c>
      <c r="D18" s="10">
        <v>2.08</v>
      </c>
    </row>
    <row r="19" spans="1:4" x14ac:dyDescent="0.25">
      <c r="A19" s="9">
        <v>18</v>
      </c>
      <c r="B19" s="10" t="s">
        <v>9702</v>
      </c>
      <c r="C19" s="10">
        <v>185</v>
      </c>
      <c r="D19" s="10">
        <v>2.08</v>
      </c>
    </row>
    <row r="20" spans="1:4" x14ac:dyDescent="0.25">
      <c r="A20" s="9">
        <v>19</v>
      </c>
      <c r="B20" s="10" t="s">
        <v>9702</v>
      </c>
      <c r="C20" s="10">
        <v>185</v>
      </c>
      <c r="D20" s="10">
        <v>2.08</v>
      </c>
    </row>
    <row r="21" spans="1:4" x14ac:dyDescent="0.25">
      <c r="A21" s="9">
        <v>20</v>
      </c>
      <c r="B21" s="10" t="s">
        <v>9702</v>
      </c>
      <c r="C21" s="10">
        <v>185</v>
      </c>
      <c r="D21" s="10">
        <v>2.08</v>
      </c>
    </row>
    <row r="22" spans="1:4" x14ac:dyDescent="0.25">
      <c r="A22" s="9">
        <v>21</v>
      </c>
      <c r="B22" s="10" t="s">
        <v>9702</v>
      </c>
      <c r="C22" s="10">
        <v>185</v>
      </c>
      <c r="D22" s="10">
        <v>2.08</v>
      </c>
    </row>
    <row r="23" spans="1:4" x14ac:dyDescent="0.25">
      <c r="A23" s="9">
        <v>22</v>
      </c>
      <c r="B23" s="10" t="s">
        <v>9702</v>
      </c>
      <c r="C23" s="10">
        <v>185</v>
      </c>
      <c r="D23" s="10">
        <v>2.08</v>
      </c>
    </row>
    <row r="24" spans="1:4" x14ac:dyDescent="0.25">
      <c r="A24" s="9">
        <v>23</v>
      </c>
      <c r="B24" s="10" t="s">
        <v>9702</v>
      </c>
      <c r="C24" s="10">
        <v>185</v>
      </c>
      <c r="D24" s="10">
        <v>2.08</v>
      </c>
    </row>
    <row r="25" spans="1:4" x14ac:dyDescent="0.25">
      <c r="A25" s="9">
        <v>24</v>
      </c>
      <c r="B25" s="10" t="s">
        <v>9702</v>
      </c>
      <c r="C25" s="10">
        <v>185</v>
      </c>
      <c r="D25" s="10">
        <v>2.08</v>
      </c>
    </row>
    <row r="26" spans="1:4" x14ac:dyDescent="0.25">
      <c r="A26" s="9">
        <v>25</v>
      </c>
      <c r="B26" s="10" t="s">
        <v>9702</v>
      </c>
      <c r="C26" s="10">
        <v>185</v>
      </c>
      <c r="D26" s="10">
        <v>2.08</v>
      </c>
    </row>
    <row r="27" spans="1:4" x14ac:dyDescent="0.25">
      <c r="A27" s="9">
        <v>26</v>
      </c>
      <c r="B27" s="10" t="s">
        <v>9702</v>
      </c>
      <c r="C27" s="10">
        <v>185</v>
      </c>
      <c r="D27" s="10">
        <v>2.08</v>
      </c>
    </row>
    <row r="28" spans="1:4" x14ac:dyDescent="0.25">
      <c r="A28" s="9">
        <v>27</v>
      </c>
      <c r="B28" s="10" t="s">
        <v>9702</v>
      </c>
      <c r="C28" s="10">
        <v>185</v>
      </c>
      <c r="D28" s="10">
        <v>2.08</v>
      </c>
    </row>
    <row r="29" spans="1:4" x14ac:dyDescent="0.25">
      <c r="A29" s="9">
        <v>28</v>
      </c>
      <c r="B29" s="10" t="s">
        <v>9702</v>
      </c>
      <c r="C29" s="10">
        <v>185</v>
      </c>
      <c r="D29" s="10">
        <v>2.08</v>
      </c>
    </row>
    <row r="30" spans="1:4" x14ac:dyDescent="0.25">
      <c r="A30" s="9">
        <v>29</v>
      </c>
      <c r="B30" s="10" t="s">
        <v>9702</v>
      </c>
      <c r="C30" s="10">
        <v>185</v>
      </c>
      <c r="D30" s="10">
        <v>2.08</v>
      </c>
    </row>
    <row r="31" spans="1:4" x14ac:dyDescent="0.25">
      <c r="A31" s="9">
        <v>30</v>
      </c>
      <c r="B31" s="10" t="s">
        <v>9702</v>
      </c>
      <c r="C31" s="10">
        <v>185</v>
      </c>
      <c r="D31" s="10">
        <v>2.08</v>
      </c>
    </row>
    <row r="32" spans="1:4" x14ac:dyDescent="0.25">
      <c r="A32" s="9">
        <v>31</v>
      </c>
      <c r="B32" s="10" t="s">
        <v>9702</v>
      </c>
      <c r="C32" s="10">
        <v>185</v>
      </c>
      <c r="D32" s="10">
        <v>2.08</v>
      </c>
    </row>
    <row r="33" spans="1:4" x14ac:dyDescent="0.25">
      <c r="A33" s="9">
        <v>32</v>
      </c>
      <c r="B33" s="10" t="s">
        <v>9702</v>
      </c>
      <c r="C33" s="10">
        <v>185</v>
      </c>
      <c r="D33" s="10">
        <v>2.08</v>
      </c>
    </row>
    <row r="34" spans="1:4" x14ac:dyDescent="0.25">
      <c r="A34" s="9">
        <v>33</v>
      </c>
      <c r="B34" s="10" t="s">
        <v>9702</v>
      </c>
      <c r="C34" s="10">
        <v>185</v>
      </c>
      <c r="D34" s="10">
        <v>2.08</v>
      </c>
    </row>
    <row r="35" spans="1:4" x14ac:dyDescent="0.25">
      <c r="A35" s="9">
        <v>34</v>
      </c>
      <c r="B35" s="10" t="s">
        <v>9702</v>
      </c>
      <c r="C35" s="10">
        <v>185</v>
      </c>
      <c r="D35" s="10">
        <v>2.08</v>
      </c>
    </row>
    <row r="36" spans="1:4" x14ac:dyDescent="0.25">
      <c r="A36" s="9">
        <v>35</v>
      </c>
      <c r="B36" s="10" t="s">
        <v>9702</v>
      </c>
      <c r="C36" s="10">
        <v>185</v>
      </c>
      <c r="D36" s="10">
        <v>2.08</v>
      </c>
    </row>
    <row r="37" spans="1:4" x14ac:dyDescent="0.25">
      <c r="A37" s="9">
        <v>36</v>
      </c>
      <c r="B37" s="10" t="s">
        <v>9702</v>
      </c>
      <c r="C37" s="10">
        <v>185</v>
      </c>
      <c r="D37" s="10">
        <v>2.08</v>
      </c>
    </row>
    <row r="38" spans="1:4" x14ac:dyDescent="0.25">
      <c r="A38" s="9">
        <v>37</v>
      </c>
      <c r="B38" s="10" t="s">
        <v>9703</v>
      </c>
      <c r="C38" s="10">
        <v>165</v>
      </c>
      <c r="D38" s="10">
        <v>1.91</v>
      </c>
    </row>
    <row r="39" spans="1:4" x14ac:dyDescent="0.25">
      <c r="A39" s="9">
        <v>38</v>
      </c>
      <c r="B39" s="10" t="s">
        <v>9703</v>
      </c>
      <c r="C39" s="10">
        <v>165</v>
      </c>
      <c r="D39" s="10">
        <v>1.91</v>
      </c>
    </row>
    <row r="40" spans="1:4" x14ac:dyDescent="0.25">
      <c r="A40" s="9">
        <v>39</v>
      </c>
      <c r="B40" s="10" t="s">
        <v>9703</v>
      </c>
      <c r="C40" s="10">
        <v>165</v>
      </c>
      <c r="D40" s="10">
        <v>1.91</v>
      </c>
    </row>
    <row r="41" spans="1:4" x14ac:dyDescent="0.25">
      <c r="A41" s="9">
        <v>40</v>
      </c>
      <c r="B41" s="10" t="s">
        <v>9703</v>
      </c>
      <c r="C41" s="10">
        <v>165</v>
      </c>
      <c r="D41" s="10">
        <v>1.91</v>
      </c>
    </row>
    <row r="42" spans="1:4" x14ac:dyDescent="0.25">
      <c r="A42" s="9">
        <v>41</v>
      </c>
      <c r="B42" s="10" t="s">
        <v>9703</v>
      </c>
      <c r="C42" s="10">
        <v>165</v>
      </c>
      <c r="D42" s="10">
        <v>1.91</v>
      </c>
    </row>
    <row r="43" spans="1:4" x14ac:dyDescent="0.25">
      <c r="A43" s="9">
        <v>42</v>
      </c>
      <c r="B43" s="10" t="s">
        <v>9703</v>
      </c>
      <c r="C43" s="10">
        <v>165</v>
      </c>
      <c r="D43" s="10">
        <v>1.91</v>
      </c>
    </row>
    <row r="44" spans="1:4" x14ac:dyDescent="0.25">
      <c r="A44" s="9">
        <v>43</v>
      </c>
      <c r="B44" s="10" t="s">
        <v>9703</v>
      </c>
      <c r="C44" s="10">
        <v>165</v>
      </c>
      <c r="D44" s="10">
        <v>1.91</v>
      </c>
    </row>
    <row r="45" spans="1:4" x14ac:dyDescent="0.25">
      <c r="A45" s="9">
        <v>44</v>
      </c>
      <c r="B45" s="10" t="s">
        <v>9703</v>
      </c>
      <c r="C45" s="10">
        <v>165</v>
      </c>
      <c r="D45" s="10">
        <v>1.91</v>
      </c>
    </row>
    <row r="46" spans="1:4" x14ac:dyDescent="0.25">
      <c r="A46" s="9">
        <v>45</v>
      </c>
      <c r="B46" s="10" t="s">
        <v>9703</v>
      </c>
      <c r="C46" s="10">
        <v>165</v>
      </c>
      <c r="D46" s="10">
        <v>1.91</v>
      </c>
    </row>
    <row r="47" spans="1:4" x14ac:dyDescent="0.25">
      <c r="A47" s="9">
        <v>46</v>
      </c>
      <c r="B47" s="10" t="s">
        <v>9703</v>
      </c>
      <c r="C47" s="10">
        <v>165</v>
      </c>
      <c r="D47" s="10">
        <v>1.91</v>
      </c>
    </row>
    <row r="48" spans="1:4" x14ac:dyDescent="0.25">
      <c r="A48" s="9">
        <v>47</v>
      </c>
      <c r="B48" s="10" t="s">
        <v>9703</v>
      </c>
      <c r="C48" s="10">
        <v>165</v>
      </c>
      <c r="D48" s="10">
        <v>1.91</v>
      </c>
    </row>
    <row r="49" spans="1:4" x14ac:dyDescent="0.25">
      <c r="A49" s="9">
        <v>48</v>
      </c>
      <c r="B49" s="10" t="s">
        <v>9703</v>
      </c>
      <c r="C49" s="10">
        <v>165</v>
      </c>
      <c r="D49" s="10">
        <v>1.91</v>
      </c>
    </row>
    <row r="50" spans="1:4" x14ac:dyDescent="0.25">
      <c r="A50" s="9">
        <v>49</v>
      </c>
      <c r="B50" s="10" t="s">
        <v>9703</v>
      </c>
      <c r="C50" s="10">
        <v>165</v>
      </c>
      <c r="D50" s="10">
        <v>1.91</v>
      </c>
    </row>
    <row r="51" spans="1:4" x14ac:dyDescent="0.25">
      <c r="A51" s="9">
        <v>50</v>
      </c>
      <c r="B51" s="10" t="s">
        <v>9703</v>
      </c>
      <c r="C51" s="10">
        <v>165</v>
      </c>
      <c r="D51" s="10">
        <v>1.91</v>
      </c>
    </row>
    <row r="52" spans="1:4" x14ac:dyDescent="0.25">
      <c r="A52" s="9">
        <v>51</v>
      </c>
      <c r="B52" s="10" t="s">
        <v>9703</v>
      </c>
      <c r="C52" s="10">
        <v>165</v>
      </c>
      <c r="D52" s="10">
        <v>1.91</v>
      </c>
    </row>
    <row r="53" spans="1:4" x14ac:dyDescent="0.25">
      <c r="A53" s="9">
        <v>52</v>
      </c>
      <c r="B53" s="10" t="s">
        <v>9703</v>
      </c>
      <c r="C53" s="10">
        <v>165</v>
      </c>
      <c r="D53" s="10">
        <v>1.91</v>
      </c>
    </row>
    <row r="54" spans="1:4" x14ac:dyDescent="0.25">
      <c r="A54" s="9">
        <v>53</v>
      </c>
      <c r="B54" s="10" t="s">
        <v>9703</v>
      </c>
      <c r="C54" s="10">
        <v>165</v>
      </c>
      <c r="D54" s="10">
        <v>1.91</v>
      </c>
    </row>
    <row r="55" spans="1:4" x14ac:dyDescent="0.25">
      <c r="A55" s="9">
        <v>54</v>
      </c>
      <c r="B55" s="10" t="s">
        <v>9703</v>
      </c>
      <c r="C55" s="10">
        <v>165</v>
      </c>
      <c r="D55" s="10">
        <v>1.91</v>
      </c>
    </row>
    <row r="56" spans="1:4" x14ac:dyDescent="0.25">
      <c r="A56" s="9">
        <v>55</v>
      </c>
      <c r="B56" s="10" t="s">
        <v>9703</v>
      </c>
      <c r="C56" s="10">
        <v>165</v>
      </c>
      <c r="D56" s="10">
        <v>1.91</v>
      </c>
    </row>
    <row r="57" spans="1:4" x14ac:dyDescent="0.25">
      <c r="A57" s="9">
        <v>56</v>
      </c>
      <c r="B57" s="10" t="s">
        <v>9703</v>
      </c>
      <c r="C57" s="10">
        <v>165</v>
      </c>
      <c r="D57" s="10">
        <v>1.91</v>
      </c>
    </row>
    <row r="58" spans="1:4" x14ac:dyDescent="0.25">
      <c r="A58" s="9">
        <v>57</v>
      </c>
      <c r="B58" s="10" t="s">
        <v>9703</v>
      </c>
      <c r="C58" s="10">
        <v>165</v>
      </c>
      <c r="D58" s="10">
        <v>1.91</v>
      </c>
    </row>
    <row r="59" spans="1:4" x14ac:dyDescent="0.25">
      <c r="A59" s="9">
        <v>58</v>
      </c>
      <c r="B59" s="10" t="s">
        <v>9703</v>
      </c>
      <c r="C59" s="10">
        <v>165</v>
      </c>
      <c r="D59" s="10">
        <v>1.91</v>
      </c>
    </row>
    <row r="60" spans="1:4" x14ac:dyDescent="0.25">
      <c r="A60" s="9">
        <v>59</v>
      </c>
      <c r="B60" s="10" t="s">
        <v>9703</v>
      </c>
      <c r="C60" s="10">
        <v>165</v>
      </c>
      <c r="D60" s="10">
        <v>1.91</v>
      </c>
    </row>
    <row r="61" spans="1:4" x14ac:dyDescent="0.25">
      <c r="A61" s="9">
        <v>60</v>
      </c>
      <c r="B61" s="10" t="s">
        <v>9703</v>
      </c>
      <c r="C61" s="10">
        <v>165</v>
      </c>
      <c r="D61" s="10">
        <v>1.91</v>
      </c>
    </row>
    <row r="62" spans="1:4" x14ac:dyDescent="0.25">
      <c r="A62" s="9">
        <v>61</v>
      </c>
      <c r="B62" s="10" t="s">
        <v>9703</v>
      </c>
      <c r="C62" s="10">
        <v>165</v>
      </c>
      <c r="D62" s="10">
        <v>1.91</v>
      </c>
    </row>
    <row r="63" spans="1:4" x14ac:dyDescent="0.25">
      <c r="A63" s="9">
        <v>62</v>
      </c>
      <c r="B63" s="10" t="s">
        <v>9703</v>
      </c>
      <c r="C63" s="10">
        <v>165</v>
      </c>
      <c r="D63" s="10">
        <v>1.91</v>
      </c>
    </row>
    <row r="64" spans="1:4" x14ac:dyDescent="0.25">
      <c r="A64" s="9">
        <v>63</v>
      </c>
      <c r="B64" s="10" t="s">
        <v>9703</v>
      </c>
      <c r="C64" s="10">
        <v>165</v>
      </c>
      <c r="D64" s="10">
        <v>1.91</v>
      </c>
    </row>
    <row r="65" spans="1:4" x14ac:dyDescent="0.25">
      <c r="A65" s="9">
        <v>64</v>
      </c>
      <c r="B65" s="10" t="s">
        <v>9704</v>
      </c>
      <c r="C65" s="10">
        <v>181</v>
      </c>
      <c r="D65" s="10">
        <v>2.02</v>
      </c>
    </row>
    <row r="66" spans="1:4" x14ac:dyDescent="0.25">
      <c r="A66" s="9">
        <v>65</v>
      </c>
      <c r="B66" s="10" t="s">
        <v>9704</v>
      </c>
      <c r="C66" s="10">
        <v>181</v>
      </c>
      <c r="D66" s="10">
        <v>2.02</v>
      </c>
    </row>
    <row r="67" spans="1:4" x14ac:dyDescent="0.25">
      <c r="A67" s="9">
        <v>66</v>
      </c>
      <c r="B67" s="10" t="s">
        <v>9704</v>
      </c>
      <c r="C67" s="10">
        <v>181</v>
      </c>
      <c r="D67" s="10">
        <v>2.02</v>
      </c>
    </row>
    <row r="68" spans="1:4" x14ac:dyDescent="0.25">
      <c r="A68" s="9">
        <v>67</v>
      </c>
      <c r="B68" s="10" t="s">
        <v>9704</v>
      </c>
      <c r="C68" s="10">
        <v>181</v>
      </c>
      <c r="D68" s="10">
        <v>2.02</v>
      </c>
    </row>
    <row r="69" spans="1:4" x14ac:dyDescent="0.25">
      <c r="A69" s="9">
        <v>68</v>
      </c>
      <c r="B69" s="10" t="s">
        <v>9704</v>
      </c>
      <c r="C69" s="10">
        <v>181</v>
      </c>
      <c r="D69" s="10">
        <v>2.02</v>
      </c>
    </row>
    <row r="70" spans="1:4" x14ac:dyDescent="0.25">
      <c r="A70" s="9">
        <v>69</v>
      </c>
      <c r="B70" s="10" t="s">
        <v>9704</v>
      </c>
      <c r="C70" s="10">
        <v>181</v>
      </c>
      <c r="D70" s="10">
        <v>2.02</v>
      </c>
    </row>
    <row r="71" spans="1:4" x14ac:dyDescent="0.25">
      <c r="A71" s="9">
        <v>70</v>
      </c>
      <c r="B71" s="10" t="s">
        <v>9704</v>
      </c>
      <c r="C71" s="10">
        <v>181</v>
      </c>
      <c r="D71" s="10">
        <v>2.02</v>
      </c>
    </row>
    <row r="72" spans="1:4" x14ac:dyDescent="0.25">
      <c r="A72" s="9">
        <v>71</v>
      </c>
      <c r="B72" s="10" t="s">
        <v>9704</v>
      </c>
      <c r="C72" s="10">
        <v>181</v>
      </c>
      <c r="D72" s="10">
        <v>2.02</v>
      </c>
    </row>
    <row r="73" spans="1:4" x14ac:dyDescent="0.25">
      <c r="A73" s="9">
        <v>72</v>
      </c>
      <c r="B73" s="10" t="s">
        <v>9704</v>
      </c>
      <c r="C73" s="10">
        <v>181</v>
      </c>
      <c r="D73" s="10">
        <v>2.02</v>
      </c>
    </row>
    <row r="74" spans="1:4" x14ac:dyDescent="0.25">
      <c r="A74" s="9">
        <v>73</v>
      </c>
      <c r="B74" s="10" t="s">
        <v>9704</v>
      </c>
      <c r="C74" s="10">
        <v>181</v>
      </c>
      <c r="D74" s="10">
        <v>2.02</v>
      </c>
    </row>
    <row r="75" spans="1:4" x14ac:dyDescent="0.25">
      <c r="A75" s="9">
        <v>74</v>
      </c>
      <c r="B75" s="10" t="s">
        <v>9704</v>
      </c>
      <c r="C75" s="10">
        <v>181</v>
      </c>
      <c r="D75" s="10">
        <v>2.02</v>
      </c>
    </row>
    <row r="76" spans="1:4" x14ac:dyDescent="0.25">
      <c r="A76" s="9">
        <v>75</v>
      </c>
      <c r="B76" s="10" t="s">
        <v>9704</v>
      </c>
      <c r="C76" s="10">
        <v>181</v>
      </c>
      <c r="D76" s="10">
        <v>2.02</v>
      </c>
    </row>
    <row r="77" spans="1:4" x14ac:dyDescent="0.25">
      <c r="A77" s="9">
        <v>76</v>
      </c>
      <c r="B77" s="10" t="s">
        <v>9704</v>
      </c>
      <c r="C77" s="10">
        <v>181</v>
      </c>
      <c r="D77" s="10">
        <v>2.02</v>
      </c>
    </row>
    <row r="78" spans="1:4" x14ac:dyDescent="0.25">
      <c r="A78" s="9">
        <v>77</v>
      </c>
      <c r="B78" s="10" t="s">
        <v>9704</v>
      </c>
      <c r="C78" s="10">
        <v>181</v>
      </c>
      <c r="D78" s="10">
        <v>2.02</v>
      </c>
    </row>
    <row r="79" spans="1:4" x14ac:dyDescent="0.25">
      <c r="A79" s="9">
        <v>78</v>
      </c>
      <c r="B79" s="10" t="s">
        <v>9704</v>
      </c>
      <c r="C79" s="10">
        <v>181</v>
      </c>
      <c r="D79" s="10">
        <v>2.02</v>
      </c>
    </row>
    <row r="80" spans="1:4" x14ac:dyDescent="0.25">
      <c r="A80" s="9">
        <v>79</v>
      </c>
      <c r="B80" s="10" t="s">
        <v>9704</v>
      </c>
      <c r="C80" s="10">
        <v>181</v>
      </c>
      <c r="D80" s="10">
        <v>2.02</v>
      </c>
    </row>
    <row r="81" spans="1:4" x14ac:dyDescent="0.25">
      <c r="A81" s="9">
        <v>80</v>
      </c>
      <c r="B81" s="10" t="s">
        <v>9704</v>
      </c>
      <c r="C81" s="10">
        <v>181</v>
      </c>
      <c r="D81" s="10">
        <v>2.02</v>
      </c>
    </row>
    <row r="82" spans="1:4" x14ac:dyDescent="0.25">
      <c r="A82" s="9">
        <v>81</v>
      </c>
      <c r="B82" s="10" t="s">
        <v>9704</v>
      </c>
      <c r="C82" s="10">
        <v>181</v>
      </c>
      <c r="D82" s="10">
        <v>2.02</v>
      </c>
    </row>
    <row r="83" spans="1:4" x14ac:dyDescent="0.25">
      <c r="A83" s="9">
        <v>82</v>
      </c>
      <c r="B83" s="10" t="s">
        <v>9704</v>
      </c>
      <c r="C83" s="10">
        <v>181</v>
      </c>
      <c r="D83" s="10">
        <v>2.02</v>
      </c>
    </row>
    <row r="84" spans="1:4" x14ac:dyDescent="0.25">
      <c r="A84" s="9">
        <v>83</v>
      </c>
      <c r="B84" s="10" t="s">
        <v>9704</v>
      </c>
      <c r="C84" s="10">
        <v>181</v>
      </c>
      <c r="D84" s="10">
        <v>2.02</v>
      </c>
    </row>
    <row r="85" spans="1:4" x14ac:dyDescent="0.25">
      <c r="A85" s="9">
        <v>84</v>
      </c>
      <c r="B85" s="10" t="s">
        <v>9704</v>
      </c>
      <c r="C85" s="10">
        <v>181</v>
      </c>
      <c r="D85" s="10">
        <v>2.02</v>
      </c>
    </row>
    <row r="86" spans="1:4" x14ac:dyDescent="0.25">
      <c r="A86" s="9">
        <v>85</v>
      </c>
      <c r="B86" s="10" t="s">
        <v>9704</v>
      </c>
      <c r="C86" s="10">
        <v>181</v>
      </c>
      <c r="D86" s="10">
        <v>2.02</v>
      </c>
    </row>
    <row r="87" spans="1:4" x14ac:dyDescent="0.25">
      <c r="A87" s="9">
        <v>86</v>
      </c>
      <c r="B87" s="10" t="s">
        <v>9704</v>
      </c>
      <c r="C87" s="10">
        <v>181</v>
      </c>
      <c r="D87" s="10">
        <v>2.02</v>
      </c>
    </row>
    <row r="88" spans="1:4" x14ac:dyDescent="0.25">
      <c r="A88" s="9">
        <v>87</v>
      </c>
      <c r="B88" s="10" t="s">
        <v>9704</v>
      </c>
      <c r="C88" s="10">
        <v>181</v>
      </c>
      <c r="D88" s="10">
        <v>2.02</v>
      </c>
    </row>
    <row r="89" spans="1:4" x14ac:dyDescent="0.25">
      <c r="A89" s="9">
        <v>88</v>
      </c>
      <c r="B89" s="10" t="s">
        <v>9704</v>
      </c>
      <c r="C89" s="10">
        <v>181</v>
      </c>
      <c r="D89" s="10">
        <v>2.02</v>
      </c>
    </row>
    <row r="90" spans="1:4" x14ac:dyDescent="0.25">
      <c r="A90" s="9">
        <v>89</v>
      </c>
      <c r="B90" s="10" t="s">
        <v>9704</v>
      </c>
      <c r="C90" s="10">
        <v>181</v>
      </c>
      <c r="D90" s="10">
        <v>2.02</v>
      </c>
    </row>
    <row r="91" spans="1:4" x14ac:dyDescent="0.25">
      <c r="A91" s="9">
        <v>90</v>
      </c>
      <c r="B91" s="10" t="s">
        <v>9704</v>
      </c>
      <c r="C91" s="10">
        <v>181</v>
      </c>
      <c r="D91" s="10">
        <v>2.02</v>
      </c>
    </row>
    <row r="92" spans="1:4" x14ac:dyDescent="0.25">
      <c r="A92" s="9">
        <v>91</v>
      </c>
      <c r="B92" s="10" t="s">
        <v>9704</v>
      </c>
      <c r="C92" s="10">
        <v>181</v>
      </c>
      <c r="D92" s="10">
        <v>2.02</v>
      </c>
    </row>
    <row r="93" spans="1:4" x14ac:dyDescent="0.25">
      <c r="A93" s="9">
        <v>92</v>
      </c>
      <c r="B93" s="10" t="s">
        <v>9702</v>
      </c>
      <c r="C93" s="10">
        <v>185</v>
      </c>
      <c r="D93" s="10">
        <v>2.08</v>
      </c>
    </row>
    <row r="94" spans="1:4" x14ac:dyDescent="0.25">
      <c r="A94" s="9">
        <v>93</v>
      </c>
      <c r="B94" s="10" t="s">
        <v>9702</v>
      </c>
      <c r="C94" s="10">
        <v>185</v>
      </c>
      <c r="D94" s="10">
        <v>2.08</v>
      </c>
    </row>
    <row r="95" spans="1:4" x14ac:dyDescent="0.25">
      <c r="A95" s="9">
        <v>94</v>
      </c>
      <c r="B95" s="10" t="s">
        <v>9702</v>
      </c>
      <c r="C95" s="10">
        <v>185</v>
      </c>
      <c r="D95" s="10">
        <v>2.08</v>
      </c>
    </row>
    <row r="96" spans="1:4" x14ac:dyDescent="0.25">
      <c r="A96" s="9">
        <v>95</v>
      </c>
      <c r="B96" s="10" t="s">
        <v>9702</v>
      </c>
      <c r="C96" s="10">
        <v>185</v>
      </c>
      <c r="D96" s="10">
        <v>2.08</v>
      </c>
    </row>
    <row r="97" spans="1:4" x14ac:dyDescent="0.25">
      <c r="A97" s="9">
        <v>96</v>
      </c>
      <c r="B97" s="10" t="s">
        <v>9702</v>
      </c>
      <c r="C97" s="10">
        <v>185</v>
      </c>
      <c r="D97" s="10">
        <v>2.08</v>
      </c>
    </row>
    <row r="98" spans="1:4" x14ac:dyDescent="0.25">
      <c r="A98" s="9">
        <v>97</v>
      </c>
      <c r="B98" s="10" t="s">
        <v>9702</v>
      </c>
      <c r="C98" s="10">
        <v>185</v>
      </c>
      <c r="D98" s="10">
        <v>2.08</v>
      </c>
    </row>
    <row r="99" spans="1:4" x14ac:dyDescent="0.25">
      <c r="A99" s="9">
        <v>98</v>
      </c>
      <c r="B99" s="10" t="s">
        <v>9702</v>
      </c>
      <c r="C99" s="10">
        <v>185</v>
      </c>
      <c r="D99" s="10">
        <v>2.08</v>
      </c>
    </row>
    <row r="100" spans="1:4" x14ac:dyDescent="0.25">
      <c r="A100" s="9">
        <v>99</v>
      </c>
      <c r="B100" s="10" t="s">
        <v>9702</v>
      </c>
      <c r="C100" s="10">
        <v>185</v>
      </c>
      <c r="D100" s="10">
        <v>2.08</v>
      </c>
    </row>
    <row r="101" spans="1:4" x14ac:dyDescent="0.25">
      <c r="A101" s="9">
        <v>100</v>
      </c>
      <c r="B101" s="10" t="s">
        <v>9702</v>
      </c>
      <c r="C101" s="10">
        <v>185</v>
      </c>
      <c r="D101" s="10">
        <v>2.08</v>
      </c>
    </row>
    <row r="102" spans="1:4" x14ac:dyDescent="0.25">
      <c r="A102" s="9">
        <v>101</v>
      </c>
      <c r="B102" s="10" t="s">
        <v>9702</v>
      </c>
      <c r="C102" s="10">
        <v>185</v>
      </c>
      <c r="D102" s="10">
        <v>2.08</v>
      </c>
    </row>
    <row r="103" spans="1:4" x14ac:dyDescent="0.25">
      <c r="A103" s="9">
        <v>102</v>
      </c>
      <c r="B103" s="10" t="s">
        <v>9702</v>
      </c>
      <c r="C103" s="10">
        <v>185</v>
      </c>
      <c r="D103" s="10">
        <v>2.08</v>
      </c>
    </row>
    <row r="104" spans="1:4" x14ac:dyDescent="0.25">
      <c r="A104" s="9">
        <v>103</v>
      </c>
      <c r="B104" s="10" t="s">
        <v>9702</v>
      </c>
      <c r="C104" s="10">
        <v>185</v>
      </c>
      <c r="D104" s="10">
        <v>2.08</v>
      </c>
    </row>
    <row r="105" spans="1:4" x14ac:dyDescent="0.25">
      <c r="A105" s="9">
        <v>104</v>
      </c>
      <c r="B105" s="10" t="s">
        <v>9702</v>
      </c>
      <c r="C105" s="10">
        <v>185</v>
      </c>
      <c r="D105" s="10">
        <v>2.08</v>
      </c>
    </row>
    <row r="106" spans="1:4" x14ac:dyDescent="0.25">
      <c r="A106" s="9">
        <v>105</v>
      </c>
      <c r="B106" s="10" t="s">
        <v>9702</v>
      </c>
      <c r="C106" s="10">
        <v>185</v>
      </c>
      <c r="D106" s="10">
        <v>2.08</v>
      </c>
    </row>
    <row r="107" spans="1:4" x14ac:dyDescent="0.25">
      <c r="A107" s="9">
        <v>106</v>
      </c>
      <c r="B107" s="10" t="s">
        <v>9702</v>
      </c>
      <c r="C107" s="10">
        <v>185</v>
      </c>
      <c r="D107" s="10">
        <v>2.08</v>
      </c>
    </row>
    <row r="108" spans="1:4" x14ac:dyDescent="0.25">
      <c r="A108" s="9">
        <v>107</v>
      </c>
      <c r="B108" s="10" t="s">
        <v>9702</v>
      </c>
      <c r="C108" s="10">
        <v>185</v>
      </c>
      <c r="D108" s="10">
        <v>2.08</v>
      </c>
    </row>
    <row r="109" spans="1:4" x14ac:dyDescent="0.25">
      <c r="A109" s="9">
        <v>108</v>
      </c>
      <c r="B109" s="10" t="s">
        <v>9702</v>
      </c>
      <c r="C109" s="10">
        <v>185</v>
      </c>
      <c r="D109" s="10">
        <v>2.08</v>
      </c>
    </row>
    <row r="110" spans="1:4" x14ac:dyDescent="0.25">
      <c r="A110" s="9">
        <v>109</v>
      </c>
      <c r="B110" s="10" t="s">
        <v>9702</v>
      </c>
      <c r="C110" s="10">
        <v>185</v>
      </c>
      <c r="D110" s="10">
        <v>2.08</v>
      </c>
    </row>
    <row r="111" spans="1:4" x14ac:dyDescent="0.25">
      <c r="A111" s="9">
        <v>110</v>
      </c>
      <c r="B111" s="10" t="s">
        <v>9702</v>
      </c>
      <c r="C111" s="10">
        <v>185</v>
      </c>
      <c r="D111" s="10">
        <v>2.08</v>
      </c>
    </row>
    <row r="112" spans="1:4" x14ac:dyDescent="0.25">
      <c r="A112" s="9">
        <v>111</v>
      </c>
      <c r="B112" s="10" t="s">
        <v>9702</v>
      </c>
      <c r="C112" s="10">
        <v>185</v>
      </c>
      <c r="D112" s="10">
        <v>2.08</v>
      </c>
    </row>
    <row r="113" spans="1:4" x14ac:dyDescent="0.25">
      <c r="A113" s="9">
        <v>112</v>
      </c>
      <c r="B113" s="10" t="s">
        <v>9702</v>
      </c>
      <c r="C113" s="10">
        <v>185</v>
      </c>
      <c r="D113" s="10">
        <v>2.08</v>
      </c>
    </row>
    <row r="114" spans="1:4" x14ac:dyDescent="0.25">
      <c r="A114" s="9">
        <v>113</v>
      </c>
      <c r="B114" s="10" t="s">
        <v>9702</v>
      </c>
      <c r="C114" s="10">
        <v>185</v>
      </c>
      <c r="D114" s="10">
        <v>2.08</v>
      </c>
    </row>
    <row r="115" spans="1:4" x14ac:dyDescent="0.25">
      <c r="A115" s="9">
        <v>114</v>
      </c>
      <c r="B115" s="10" t="s">
        <v>9702</v>
      </c>
      <c r="C115" s="10">
        <v>185</v>
      </c>
      <c r="D115" s="10">
        <v>2.08</v>
      </c>
    </row>
    <row r="116" spans="1:4" x14ac:dyDescent="0.25">
      <c r="A116" s="9">
        <v>115</v>
      </c>
      <c r="B116" s="10" t="s">
        <v>9702</v>
      </c>
      <c r="C116" s="10">
        <v>185</v>
      </c>
      <c r="D116" s="10">
        <v>2.08</v>
      </c>
    </row>
    <row r="117" spans="1:4" x14ac:dyDescent="0.25">
      <c r="A117" s="9">
        <v>116</v>
      </c>
      <c r="B117" s="10" t="s">
        <v>9702</v>
      </c>
      <c r="C117" s="10">
        <v>185</v>
      </c>
      <c r="D117" s="10">
        <v>2.08</v>
      </c>
    </row>
    <row r="118" spans="1:4" x14ac:dyDescent="0.25">
      <c r="A118" s="9">
        <v>117</v>
      </c>
      <c r="B118" s="10" t="s">
        <v>9702</v>
      </c>
      <c r="C118" s="10">
        <v>185</v>
      </c>
      <c r="D118" s="10">
        <v>2.08</v>
      </c>
    </row>
    <row r="119" spans="1:4" x14ac:dyDescent="0.25">
      <c r="A119" s="9">
        <v>118</v>
      </c>
      <c r="B119" s="10" t="s">
        <v>9702</v>
      </c>
      <c r="C119" s="10">
        <v>185</v>
      </c>
      <c r="D119" s="10">
        <v>2.08</v>
      </c>
    </row>
    <row r="120" spans="1:4" x14ac:dyDescent="0.25">
      <c r="A120" s="9">
        <v>119</v>
      </c>
      <c r="B120" s="10" t="s">
        <v>9702</v>
      </c>
      <c r="C120" s="10">
        <v>185</v>
      </c>
      <c r="D120" s="10">
        <v>2.08</v>
      </c>
    </row>
    <row r="121" spans="1:4" x14ac:dyDescent="0.25">
      <c r="A121" s="9">
        <v>120</v>
      </c>
      <c r="B121" s="10" t="s">
        <v>9702</v>
      </c>
      <c r="C121" s="10">
        <v>185</v>
      </c>
      <c r="D121" s="10">
        <v>2.08</v>
      </c>
    </row>
    <row r="122" spans="1:4" x14ac:dyDescent="0.25">
      <c r="A122" s="9">
        <v>121</v>
      </c>
      <c r="B122" s="10" t="s">
        <v>9702</v>
      </c>
      <c r="C122" s="10">
        <v>185</v>
      </c>
      <c r="D122" s="10">
        <v>2.08</v>
      </c>
    </row>
    <row r="123" spans="1:4" x14ac:dyDescent="0.25">
      <c r="A123" s="9">
        <v>122</v>
      </c>
      <c r="B123" s="10" t="s">
        <v>9702</v>
      </c>
      <c r="C123" s="10">
        <v>185</v>
      </c>
      <c r="D123" s="10">
        <v>2.08</v>
      </c>
    </row>
    <row r="124" spans="1:4" x14ac:dyDescent="0.25">
      <c r="A124" s="9">
        <v>123</v>
      </c>
      <c r="B124" s="10" t="s">
        <v>9702</v>
      </c>
      <c r="C124" s="10">
        <v>185</v>
      </c>
      <c r="D124" s="10">
        <v>2.08</v>
      </c>
    </row>
    <row r="125" spans="1:4" x14ac:dyDescent="0.25">
      <c r="A125" s="9">
        <v>124</v>
      </c>
      <c r="B125" s="10" t="s">
        <v>9702</v>
      </c>
      <c r="C125" s="10">
        <v>185</v>
      </c>
      <c r="D125" s="10">
        <v>2.08</v>
      </c>
    </row>
    <row r="126" spans="1:4" x14ac:dyDescent="0.25">
      <c r="A126" s="9">
        <v>125</v>
      </c>
      <c r="B126" s="10" t="s">
        <v>9702</v>
      </c>
      <c r="C126" s="10">
        <v>185</v>
      </c>
      <c r="D126" s="10">
        <v>2.08</v>
      </c>
    </row>
    <row r="127" spans="1:4" x14ac:dyDescent="0.25">
      <c r="A127" s="9">
        <v>126</v>
      </c>
      <c r="B127" s="10" t="s">
        <v>9702</v>
      </c>
      <c r="C127" s="10">
        <v>185</v>
      </c>
      <c r="D127" s="10">
        <v>2.08</v>
      </c>
    </row>
    <row r="128" spans="1:4" x14ac:dyDescent="0.25">
      <c r="A128" s="9">
        <v>127</v>
      </c>
      <c r="B128" s="10" t="s">
        <v>9702</v>
      </c>
      <c r="C128" s="10">
        <v>185</v>
      </c>
      <c r="D128" s="10">
        <v>2.08</v>
      </c>
    </row>
    <row r="129" spans="1:4" x14ac:dyDescent="0.25">
      <c r="A129" s="9">
        <v>128</v>
      </c>
      <c r="B129" s="10" t="s">
        <v>9702</v>
      </c>
      <c r="C129" s="10">
        <v>185</v>
      </c>
      <c r="D129" s="10">
        <v>2.08</v>
      </c>
    </row>
    <row r="130" spans="1:4" x14ac:dyDescent="0.25">
      <c r="A130" s="9">
        <v>129</v>
      </c>
      <c r="B130" s="10" t="s">
        <v>9702</v>
      </c>
      <c r="C130" s="10">
        <v>185</v>
      </c>
      <c r="D130" s="10">
        <v>2.08</v>
      </c>
    </row>
    <row r="131" spans="1:4" x14ac:dyDescent="0.25">
      <c r="A131" s="9">
        <v>130</v>
      </c>
      <c r="B131" s="10" t="s">
        <v>9702</v>
      </c>
      <c r="C131" s="10">
        <v>185</v>
      </c>
      <c r="D131" s="10">
        <v>2.08</v>
      </c>
    </row>
    <row r="132" spans="1:4" x14ac:dyDescent="0.25">
      <c r="A132" s="9">
        <v>131</v>
      </c>
      <c r="B132" s="10" t="s">
        <v>9702</v>
      </c>
      <c r="C132" s="10">
        <v>185</v>
      </c>
      <c r="D132" s="10">
        <v>2.08</v>
      </c>
    </row>
    <row r="133" spans="1:4" x14ac:dyDescent="0.25">
      <c r="A133" s="9">
        <v>132</v>
      </c>
      <c r="B133" s="10" t="s">
        <v>9702</v>
      </c>
      <c r="C133" s="10">
        <v>185</v>
      </c>
      <c r="D133" s="10">
        <v>2.08</v>
      </c>
    </row>
    <row r="134" spans="1:4" x14ac:dyDescent="0.25">
      <c r="A134" s="9">
        <v>133</v>
      </c>
      <c r="B134" s="10" t="s">
        <v>9702</v>
      </c>
      <c r="C134" s="10">
        <v>185</v>
      </c>
      <c r="D134" s="10">
        <v>2.08</v>
      </c>
    </row>
    <row r="135" spans="1:4" x14ac:dyDescent="0.25">
      <c r="A135" s="9">
        <v>134</v>
      </c>
      <c r="B135" s="10" t="s">
        <v>9702</v>
      </c>
      <c r="C135" s="10">
        <v>185</v>
      </c>
      <c r="D135" s="10">
        <v>2.08</v>
      </c>
    </row>
    <row r="136" spans="1:4" x14ac:dyDescent="0.25">
      <c r="A136" s="9">
        <v>135</v>
      </c>
      <c r="B136" s="10" t="s">
        <v>9702</v>
      </c>
      <c r="C136" s="10">
        <v>185</v>
      </c>
      <c r="D136" s="10">
        <v>2.08</v>
      </c>
    </row>
    <row r="137" spans="1:4" x14ac:dyDescent="0.25">
      <c r="A137" s="9">
        <v>136</v>
      </c>
      <c r="B137" s="10" t="s">
        <v>9702</v>
      </c>
      <c r="C137" s="10">
        <v>185</v>
      </c>
      <c r="D137" s="10">
        <v>2.08</v>
      </c>
    </row>
    <row r="138" spans="1:4" x14ac:dyDescent="0.25">
      <c r="A138" s="9">
        <v>137</v>
      </c>
      <c r="B138" s="10" t="s">
        <v>9702</v>
      </c>
      <c r="C138" s="10">
        <v>185</v>
      </c>
      <c r="D138" s="10">
        <v>2.08</v>
      </c>
    </row>
    <row r="139" spans="1:4" x14ac:dyDescent="0.25">
      <c r="A139" s="9">
        <v>138</v>
      </c>
      <c r="B139" s="10" t="s">
        <v>9702</v>
      </c>
      <c r="C139" s="10">
        <v>185</v>
      </c>
      <c r="D139" s="10">
        <v>2.08</v>
      </c>
    </row>
    <row r="140" spans="1:4" x14ac:dyDescent="0.25">
      <c r="A140" s="9">
        <v>139</v>
      </c>
      <c r="B140" s="10" t="s">
        <v>9702</v>
      </c>
      <c r="C140" s="10">
        <v>185</v>
      </c>
      <c r="D140" s="10">
        <v>2.08</v>
      </c>
    </row>
    <row r="141" spans="1:4" x14ac:dyDescent="0.25">
      <c r="A141" s="9">
        <v>140</v>
      </c>
      <c r="B141" s="10" t="s">
        <v>9702</v>
      </c>
      <c r="C141" s="10">
        <v>185</v>
      </c>
      <c r="D141" s="10">
        <v>2.08</v>
      </c>
    </row>
    <row r="142" spans="1:4" x14ac:dyDescent="0.25">
      <c r="A142" s="9">
        <v>141</v>
      </c>
      <c r="B142" s="10" t="s">
        <v>9702</v>
      </c>
      <c r="C142" s="10">
        <v>185</v>
      </c>
      <c r="D142" s="10">
        <v>2.08</v>
      </c>
    </row>
    <row r="143" spans="1:4" x14ac:dyDescent="0.25">
      <c r="A143" s="9">
        <v>142</v>
      </c>
      <c r="B143" s="10" t="s">
        <v>9702</v>
      </c>
      <c r="C143" s="10">
        <v>185</v>
      </c>
      <c r="D143" s="10">
        <v>2.08</v>
      </c>
    </row>
    <row r="144" spans="1:4" x14ac:dyDescent="0.25">
      <c r="A144" s="9">
        <v>143</v>
      </c>
      <c r="B144" s="10" t="s">
        <v>9702</v>
      </c>
      <c r="C144" s="10">
        <v>185</v>
      </c>
      <c r="D144" s="10">
        <v>2.08</v>
      </c>
    </row>
    <row r="145" spans="1:4" x14ac:dyDescent="0.25">
      <c r="A145" s="9">
        <v>144</v>
      </c>
      <c r="B145" s="10" t="s">
        <v>9702</v>
      </c>
      <c r="C145" s="10">
        <v>185</v>
      </c>
      <c r="D145" s="10">
        <v>2.08</v>
      </c>
    </row>
    <row r="146" spans="1:4" x14ac:dyDescent="0.25">
      <c r="A146" s="9">
        <v>145</v>
      </c>
      <c r="B146" s="10" t="s">
        <v>9702</v>
      </c>
      <c r="C146" s="10">
        <v>185</v>
      </c>
      <c r="D146" s="10">
        <v>2.08</v>
      </c>
    </row>
    <row r="147" spans="1:4" x14ac:dyDescent="0.25">
      <c r="A147" s="9">
        <v>146</v>
      </c>
      <c r="B147" s="10" t="s">
        <v>9702</v>
      </c>
      <c r="C147" s="10">
        <v>185</v>
      </c>
      <c r="D147" s="10">
        <v>2.08</v>
      </c>
    </row>
    <row r="148" spans="1:4" x14ac:dyDescent="0.25">
      <c r="A148" s="9">
        <v>147</v>
      </c>
      <c r="B148" s="10" t="s">
        <v>9702</v>
      </c>
      <c r="C148" s="10">
        <v>185</v>
      </c>
      <c r="D148" s="10">
        <v>2.08</v>
      </c>
    </row>
    <row r="149" spans="1:4" x14ac:dyDescent="0.25">
      <c r="A149" s="9">
        <v>148</v>
      </c>
      <c r="B149" s="10" t="s">
        <v>9702</v>
      </c>
      <c r="C149" s="10">
        <v>185</v>
      </c>
      <c r="D149" s="10">
        <v>2.08</v>
      </c>
    </row>
    <row r="150" spans="1:4" x14ac:dyDescent="0.25">
      <c r="A150" s="9">
        <v>149</v>
      </c>
      <c r="B150" s="10" t="s">
        <v>9702</v>
      </c>
      <c r="C150" s="10">
        <v>185</v>
      </c>
      <c r="D150" s="10">
        <v>2.08</v>
      </c>
    </row>
    <row r="151" spans="1:4" x14ac:dyDescent="0.25">
      <c r="A151" s="9">
        <v>150</v>
      </c>
      <c r="B151" s="10" t="s">
        <v>9702</v>
      </c>
      <c r="C151" s="10">
        <v>185</v>
      </c>
      <c r="D151" s="10">
        <v>2.08</v>
      </c>
    </row>
    <row r="152" spans="1:4" x14ac:dyDescent="0.25">
      <c r="A152" s="9">
        <v>151</v>
      </c>
      <c r="B152" s="10" t="s">
        <v>9702</v>
      </c>
      <c r="C152" s="10">
        <v>185</v>
      </c>
      <c r="D152" s="10">
        <v>2.08</v>
      </c>
    </row>
    <row r="153" spans="1:4" x14ac:dyDescent="0.25">
      <c r="A153" s="9">
        <v>152</v>
      </c>
      <c r="B153" s="10" t="s">
        <v>9702</v>
      </c>
      <c r="C153" s="10">
        <v>185</v>
      </c>
      <c r="D153" s="10">
        <v>2.08</v>
      </c>
    </row>
    <row r="154" spans="1:4" x14ac:dyDescent="0.25">
      <c r="A154" s="9">
        <v>153</v>
      </c>
      <c r="B154" s="10" t="s">
        <v>9703</v>
      </c>
      <c r="C154" s="10">
        <v>165</v>
      </c>
      <c r="D154" s="10">
        <v>1.91</v>
      </c>
    </row>
    <row r="155" spans="1:4" x14ac:dyDescent="0.25">
      <c r="A155" s="9">
        <v>154</v>
      </c>
      <c r="B155" s="10" t="s">
        <v>9703</v>
      </c>
      <c r="C155" s="10">
        <v>165</v>
      </c>
      <c r="D155" s="10">
        <v>1.91</v>
      </c>
    </row>
    <row r="156" spans="1:4" x14ac:dyDescent="0.25">
      <c r="A156" s="9">
        <v>155</v>
      </c>
      <c r="B156" s="10" t="s">
        <v>9703</v>
      </c>
      <c r="C156" s="10">
        <v>165</v>
      </c>
      <c r="D156" s="10">
        <v>1.91</v>
      </c>
    </row>
    <row r="157" spans="1:4" x14ac:dyDescent="0.25">
      <c r="A157" s="9">
        <v>156</v>
      </c>
      <c r="B157" s="10" t="s">
        <v>9703</v>
      </c>
      <c r="C157" s="10">
        <v>165</v>
      </c>
      <c r="D157" s="10">
        <v>1.91</v>
      </c>
    </row>
    <row r="158" spans="1:4" x14ac:dyDescent="0.25">
      <c r="A158" s="9">
        <v>157</v>
      </c>
      <c r="B158" s="10" t="s">
        <v>9703</v>
      </c>
      <c r="C158" s="10">
        <v>165</v>
      </c>
      <c r="D158" s="10">
        <v>1.91</v>
      </c>
    </row>
    <row r="159" spans="1:4" x14ac:dyDescent="0.25">
      <c r="A159" s="9">
        <v>158</v>
      </c>
      <c r="B159" s="10" t="s">
        <v>9703</v>
      </c>
      <c r="C159" s="10">
        <v>165</v>
      </c>
      <c r="D159" s="10">
        <v>1.91</v>
      </c>
    </row>
    <row r="160" spans="1:4" x14ac:dyDescent="0.25">
      <c r="A160" s="9">
        <v>159</v>
      </c>
      <c r="B160" s="10" t="s">
        <v>9703</v>
      </c>
      <c r="C160" s="10">
        <v>165</v>
      </c>
      <c r="D160" s="10">
        <v>1.91</v>
      </c>
    </row>
    <row r="161" spans="1:4" x14ac:dyDescent="0.25">
      <c r="A161" s="9">
        <v>160</v>
      </c>
      <c r="B161" s="10" t="s">
        <v>9703</v>
      </c>
      <c r="C161" s="10">
        <v>165</v>
      </c>
      <c r="D161" s="10">
        <v>1.91</v>
      </c>
    </row>
    <row r="162" spans="1:4" x14ac:dyDescent="0.25">
      <c r="A162" s="9">
        <v>161</v>
      </c>
      <c r="B162" s="10" t="s">
        <v>9703</v>
      </c>
      <c r="C162" s="10">
        <v>165</v>
      </c>
      <c r="D162" s="10">
        <v>1.91</v>
      </c>
    </row>
    <row r="163" spans="1:4" x14ac:dyDescent="0.25">
      <c r="A163" s="9">
        <v>162</v>
      </c>
      <c r="B163" s="10" t="s">
        <v>9703</v>
      </c>
      <c r="C163" s="10">
        <v>165</v>
      </c>
      <c r="D163" s="10">
        <v>1.91</v>
      </c>
    </row>
    <row r="164" spans="1:4" x14ac:dyDescent="0.25">
      <c r="A164" s="9">
        <v>163</v>
      </c>
      <c r="B164" s="10" t="s">
        <v>9703</v>
      </c>
      <c r="C164" s="10">
        <v>165</v>
      </c>
      <c r="D164" s="10">
        <v>1.91</v>
      </c>
    </row>
    <row r="165" spans="1:4" x14ac:dyDescent="0.25">
      <c r="A165" s="9">
        <v>164</v>
      </c>
      <c r="B165" s="10" t="s">
        <v>9703</v>
      </c>
      <c r="C165" s="10">
        <v>165</v>
      </c>
      <c r="D165" s="10">
        <v>1.91</v>
      </c>
    </row>
    <row r="166" spans="1:4" x14ac:dyDescent="0.25">
      <c r="A166" s="9">
        <v>165</v>
      </c>
      <c r="B166" s="10" t="s">
        <v>9703</v>
      </c>
      <c r="C166" s="10">
        <v>165</v>
      </c>
      <c r="D166" s="10">
        <v>1.91</v>
      </c>
    </row>
    <row r="167" spans="1:4" x14ac:dyDescent="0.25">
      <c r="A167" s="9">
        <v>166</v>
      </c>
      <c r="B167" s="10" t="s">
        <v>9703</v>
      </c>
      <c r="C167" s="10">
        <v>165</v>
      </c>
      <c r="D167" s="10">
        <v>1.91</v>
      </c>
    </row>
    <row r="168" spans="1:4" x14ac:dyDescent="0.25">
      <c r="A168" s="9">
        <v>167</v>
      </c>
      <c r="B168" s="10" t="s">
        <v>9703</v>
      </c>
      <c r="C168" s="10">
        <v>165</v>
      </c>
      <c r="D168" s="10">
        <v>1.91</v>
      </c>
    </row>
    <row r="169" spans="1:4" x14ac:dyDescent="0.25">
      <c r="A169" s="9">
        <v>168</v>
      </c>
      <c r="B169" s="10" t="s">
        <v>9703</v>
      </c>
      <c r="C169" s="10">
        <v>165</v>
      </c>
      <c r="D169" s="10">
        <v>1.91</v>
      </c>
    </row>
    <row r="170" spans="1:4" x14ac:dyDescent="0.25">
      <c r="A170" s="9">
        <v>169</v>
      </c>
      <c r="B170" s="10" t="s">
        <v>9703</v>
      </c>
      <c r="C170" s="10">
        <v>165</v>
      </c>
      <c r="D170" s="10">
        <v>1.91</v>
      </c>
    </row>
    <row r="171" spans="1:4" x14ac:dyDescent="0.25">
      <c r="A171" s="9">
        <v>170</v>
      </c>
      <c r="B171" s="10" t="s">
        <v>9703</v>
      </c>
      <c r="C171" s="10">
        <v>165</v>
      </c>
      <c r="D171" s="10">
        <v>1.91</v>
      </c>
    </row>
    <row r="172" spans="1:4" x14ac:dyDescent="0.25">
      <c r="A172" s="9">
        <v>171</v>
      </c>
      <c r="B172" s="10" t="s">
        <v>9703</v>
      </c>
      <c r="C172" s="10">
        <v>165</v>
      </c>
      <c r="D172" s="10">
        <v>1.91</v>
      </c>
    </row>
    <row r="173" spans="1:4" x14ac:dyDescent="0.25">
      <c r="A173" s="9">
        <v>172</v>
      </c>
      <c r="B173" s="10" t="s">
        <v>9703</v>
      </c>
      <c r="C173" s="10">
        <v>165</v>
      </c>
      <c r="D173" s="10">
        <v>1.91</v>
      </c>
    </row>
    <row r="174" spans="1:4" x14ac:dyDescent="0.25">
      <c r="A174" s="9">
        <v>173</v>
      </c>
      <c r="B174" s="10" t="s">
        <v>9703</v>
      </c>
      <c r="C174" s="10">
        <v>165</v>
      </c>
      <c r="D174" s="10">
        <v>1.91</v>
      </c>
    </row>
    <row r="175" spans="1:4" x14ac:dyDescent="0.25">
      <c r="A175" s="9">
        <v>174</v>
      </c>
      <c r="B175" s="10" t="s">
        <v>9703</v>
      </c>
      <c r="C175" s="10">
        <v>165</v>
      </c>
      <c r="D175" s="10">
        <v>1.91</v>
      </c>
    </row>
    <row r="176" spans="1:4" x14ac:dyDescent="0.25">
      <c r="A176" s="9">
        <v>175</v>
      </c>
      <c r="B176" s="10" t="s">
        <v>9703</v>
      </c>
      <c r="C176" s="10">
        <v>165</v>
      </c>
      <c r="D176" s="10">
        <v>1.91</v>
      </c>
    </row>
    <row r="177" spans="1:4" x14ac:dyDescent="0.25">
      <c r="A177" s="9">
        <v>176</v>
      </c>
      <c r="B177" s="10" t="s">
        <v>9703</v>
      </c>
      <c r="C177" s="10">
        <v>165</v>
      </c>
      <c r="D177" s="10">
        <v>1.91</v>
      </c>
    </row>
    <row r="178" spans="1:4" x14ac:dyDescent="0.25">
      <c r="A178" s="9">
        <v>177</v>
      </c>
      <c r="B178" s="10" t="s">
        <v>9703</v>
      </c>
      <c r="C178" s="10">
        <v>165</v>
      </c>
      <c r="D178" s="10">
        <v>1.91</v>
      </c>
    </row>
    <row r="179" spans="1:4" x14ac:dyDescent="0.25">
      <c r="A179" s="9">
        <v>178</v>
      </c>
      <c r="B179" s="10" t="s">
        <v>9703</v>
      </c>
      <c r="C179" s="10">
        <v>165</v>
      </c>
      <c r="D179" s="10">
        <v>1.91</v>
      </c>
    </row>
    <row r="180" spans="1:4" x14ac:dyDescent="0.25">
      <c r="A180" s="9">
        <v>179</v>
      </c>
      <c r="B180" s="10" t="s">
        <v>9703</v>
      </c>
      <c r="C180" s="10">
        <v>165</v>
      </c>
      <c r="D180" s="10">
        <v>1.91</v>
      </c>
    </row>
    <row r="181" spans="1:4" x14ac:dyDescent="0.25">
      <c r="A181" s="9">
        <v>180</v>
      </c>
      <c r="B181" s="10" t="s">
        <v>9703</v>
      </c>
      <c r="C181" s="10">
        <v>165</v>
      </c>
      <c r="D181" s="10">
        <v>1.91</v>
      </c>
    </row>
    <row r="182" spans="1:4" x14ac:dyDescent="0.25">
      <c r="A182" s="9">
        <v>181</v>
      </c>
      <c r="B182" s="10" t="s">
        <v>9703</v>
      </c>
      <c r="C182" s="10">
        <v>165</v>
      </c>
      <c r="D182" s="10">
        <v>1.91</v>
      </c>
    </row>
    <row r="183" spans="1:4" x14ac:dyDescent="0.25">
      <c r="A183" s="9">
        <v>182</v>
      </c>
      <c r="B183" s="10" t="s">
        <v>9703</v>
      </c>
      <c r="C183" s="10">
        <v>165</v>
      </c>
      <c r="D183" s="10">
        <v>1.91</v>
      </c>
    </row>
    <row r="184" spans="1:4" x14ac:dyDescent="0.25">
      <c r="A184" s="9">
        <v>183</v>
      </c>
      <c r="B184" s="10" t="s">
        <v>9703</v>
      </c>
      <c r="C184" s="10">
        <v>165</v>
      </c>
      <c r="D184" s="10">
        <v>1.91</v>
      </c>
    </row>
    <row r="185" spans="1:4" x14ac:dyDescent="0.25">
      <c r="A185" s="9">
        <v>184</v>
      </c>
      <c r="B185" s="10" t="s">
        <v>9703</v>
      </c>
      <c r="C185" s="10">
        <v>165</v>
      </c>
      <c r="D185" s="10">
        <v>1.91</v>
      </c>
    </row>
    <row r="186" spans="1:4" x14ac:dyDescent="0.25">
      <c r="A186" s="9">
        <v>185</v>
      </c>
      <c r="B186" s="10" t="s">
        <v>9703</v>
      </c>
      <c r="C186" s="10">
        <v>165</v>
      </c>
      <c r="D186" s="10">
        <v>1.91</v>
      </c>
    </row>
    <row r="187" spans="1:4" x14ac:dyDescent="0.25">
      <c r="A187" s="9">
        <v>186</v>
      </c>
      <c r="B187" s="10" t="s">
        <v>9703</v>
      </c>
      <c r="C187" s="10">
        <v>165</v>
      </c>
      <c r="D187" s="10">
        <v>1.91</v>
      </c>
    </row>
    <row r="188" spans="1:4" x14ac:dyDescent="0.25">
      <c r="A188" s="9">
        <v>187</v>
      </c>
      <c r="B188" s="10" t="s">
        <v>9703</v>
      </c>
      <c r="C188" s="10">
        <v>165</v>
      </c>
      <c r="D188" s="10">
        <v>1.91</v>
      </c>
    </row>
    <row r="189" spans="1:4" x14ac:dyDescent="0.25">
      <c r="A189" s="9">
        <v>188</v>
      </c>
      <c r="B189" s="10" t="s">
        <v>9703</v>
      </c>
      <c r="C189" s="10">
        <v>165</v>
      </c>
      <c r="D189" s="10">
        <v>1.91</v>
      </c>
    </row>
    <row r="190" spans="1:4" x14ac:dyDescent="0.25">
      <c r="A190" s="9">
        <v>189</v>
      </c>
      <c r="B190" s="10" t="s">
        <v>9703</v>
      </c>
      <c r="C190" s="10">
        <v>165</v>
      </c>
      <c r="D190" s="10">
        <v>1.91</v>
      </c>
    </row>
    <row r="191" spans="1:4" x14ac:dyDescent="0.25">
      <c r="A191" s="9">
        <v>190</v>
      </c>
      <c r="B191" s="10" t="s">
        <v>9703</v>
      </c>
      <c r="C191" s="10">
        <v>165</v>
      </c>
      <c r="D191" s="10">
        <v>1.91</v>
      </c>
    </row>
    <row r="192" spans="1:4" x14ac:dyDescent="0.25">
      <c r="A192" s="9">
        <v>191</v>
      </c>
      <c r="B192" s="10" t="s">
        <v>9703</v>
      </c>
      <c r="C192" s="10">
        <v>165</v>
      </c>
      <c r="D192" s="10">
        <v>1.91</v>
      </c>
    </row>
    <row r="193" spans="1:4" x14ac:dyDescent="0.25">
      <c r="A193" s="9">
        <v>192</v>
      </c>
      <c r="B193" s="10" t="s">
        <v>9703</v>
      </c>
      <c r="C193" s="10">
        <v>165</v>
      </c>
      <c r="D193" s="10">
        <v>1.91</v>
      </c>
    </row>
    <row r="194" spans="1:4" x14ac:dyDescent="0.25">
      <c r="A194" s="9">
        <v>193</v>
      </c>
      <c r="B194" s="10" t="s">
        <v>9703</v>
      </c>
      <c r="C194" s="10">
        <v>165</v>
      </c>
      <c r="D194" s="10">
        <v>1.91</v>
      </c>
    </row>
    <row r="195" spans="1:4" x14ac:dyDescent="0.25">
      <c r="A195" s="9">
        <v>194</v>
      </c>
      <c r="B195" s="10" t="s">
        <v>9703</v>
      </c>
      <c r="C195" s="10">
        <v>165</v>
      </c>
      <c r="D195" s="10">
        <v>1.91</v>
      </c>
    </row>
    <row r="196" spans="1:4" x14ac:dyDescent="0.25">
      <c r="A196" s="9">
        <v>195</v>
      </c>
      <c r="B196" s="10" t="s">
        <v>9703</v>
      </c>
      <c r="C196" s="10">
        <v>165</v>
      </c>
      <c r="D196" s="10">
        <v>1.91</v>
      </c>
    </row>
    <row r="197" spans="1:4" x14ac:dyDescent="0.25">
      <c r="A197" s="9">
        <v>196</v>
      </c>
      <c r="B197" s="10" t="s">
        <v>9703</v>
      </c>
      <c r="C197" s="10">
        <v>165</v>
      </c>
      <c r="D197" s="10">
        <v>1.91</v>
      </c>
    </row>
    <row r="198" spans="1:4" x14ac:dyDescent="0.25">
      <c r="A198" s="9">
        <v>197</v>
      </c>
      <c r="B198" s="10" t="s">
        <v>9703</v>
      </c>
      <c r="C198" s="10">
        <v>165</v>
      </c>
      <c r="D198" s="10">
        <v>1.91</v>
      </c>
    </row>
    <row r="199" spans="1:4" x14ac:dyDescent="0.25">
      <c r="A199" s="9">
        <v>198</v>
      </c>
      <c r="B199" s="10" t="s">
        <v>9703</v>
      </c>
      <c r="C199" s="10">
        <v>165</v>
      </c>
      <c r="D199" s="10">
        <v>1.91</v>
      </c>
    </row>
    <row r="200" spans="1:4" x14ac:dyDescent="0.25">
      <c r="A200" s="9">
        <v>199</v>
      </c>
      <c r="B200" s="10" t="s">
        <v>9703</v>
      </c>
      <c r="C200" s="10">
        <v>165</v>
      </c>
      <c r="D200" s="10">
        <v>1.91</v>
      </c>
    </row>
    <row r="201" spans="1:4" x14ac:dyDescent="0.25">
      <c r="A201" s="9">
        <v>200</v>
      </c>
      <c r="B201" s="10" t="s">
        <v>9703</v>
      </c>
      <c r="C201" s="10">
        <v>165</v>
      </c>
      <c r="D201" s="10">
        <v>1.91</v>
      </c>
    </row>
    <row r="202" spans="1:4" x14ac:dyDescent="0.25">
      <c r="A202" s="9">
        <v>201</v>
      </c>
      <c r="B202" s="10" t="s">
        <v>9703</v>
      </c>
      <c r="C202" s="10">
        <v>165</v>
      </c>
      <c r="D202" s="10">
        <v>1.91</v>
      </c>
    </row>
    <row r="203" spans="1:4" x14ac:dyDescent="0.25">
      <c r="A203" s="9">
        <v>202</v>
      </c>
      <c r="B203" s="10" t="s">
        <v>9703</v>
      </c>
      <c r="C203" s="10">
        <v>165</v>
      </c>
      <c r="D203" s="10">
        <v>1.91</v>
      </c>
    </row>
    <row r="204" spans="1:4" x14ac:dyDescent="0.25">
      <c r="A204" s="9">
        <v>203</v>
      </c>
      <c r="B204" s="10" t="s">
        <v>9703</v>
      </c>
      <c r="C204" s="10">
        <v>165</v>
      </c>
      <c r="D204" s="10">
        <v>1.91</v>
      </c>
    </row>
    <row r="205" spans="1:4" x14ac:dyDescent="0.25">
      <c r="A205" s="9">
        <v>204</v>
      </c>
      <c r="B205" s="10" t="s">
        <v>9703</v>
      </c>
      <c r="C205" s="10">
        <v>165</v>
      </c>
      <c r="D205" s="10">
        <v>1.91</v>
      </c>
    </row>
    <row r="206" spans="1:4" x14ac:dyDescent="0.25">
      <c r="A206" s="9">
        <v>205</v>
      </c>
      <c r="B206" s="10" t="s">
        <v>9703</v>
      </c>
      <c r="C206" s="10">
        <v>165</v>
      </c>
      <c r="D206" s="10">
        <v>1.91</v>
      </c>
    </row>
    <row r="207" spans="1:4" x14ac:dyDescent="0.25">
      <c r="A207" s="9">
        <v>206</v>
      </c>
      <c r="B207" s="10" t="s">
        <v>9703</v>
      </c>
      <c r="C207" s="10">
        <v>165</v>
      </c>
      <c r="D207" s="10">
        <v>1.91</v>
      </c>
    </row>
    <row r="208" spans="1:4" x14ac:dyDescent="0.25">
      <c r="A208" s="9">
        <v>207</v>
      </c>
      <c r="B208" s="10" t="s">
        <v>9703</v>
      </c>
      <c r="C208" s="10">
        <v>165</v>
      </c>
      <c r="D208" s="10">
        <v>1.91</v>
      </c>
    </row>
    <row r="209" spans="1:4" x14ac:dyDescent="0.25">
      <c r="A209" s="9">
        <v>208</v>
      </c>
      <c r="B209" s="10" t="s">
        <v>9703</v>
      </c>
      <c r="C209" s="10">
        <v>165</v>
      </c>
      <c r="D209" s="10">
        <v>1.91</v>
      </c>
    </row>
    <row r="210" spans="1:4" x14ac:dyDescent="0.25">
      <c r="A210" s="9">
        <v>209</v>
      </c>
      <c r="B210" s="10" t="s">
        <v>9703</v>
      </c>
      <c r="C210" s="10">
        <v>165</v>
      </c>
      <c r="D210" s="10">
        <v>1.91</v>
      </c>
    </row>
    <row r="211" spans="1:4" x14ac:dyDescent="0.25">
      <c r="A211" s="9">
        <v>210</v>
      </c>
      <c r="B211" s="10" t="s">
        <v>9703</v>
      </c>
      <c r="C211" s="10">
        <v>165</v>
      </c>
      <c r="D211" s="10">
        <v>1.91</v>
      </c>
    </row>
    <row r="212" spans="1:4" x14ac:dyDescent="0.25">
      <c r="A212" s="9">
        <v>211</v>
      </c>
      <c r="B212" s="10" t="s">
        <v>9703</v>
      </c>
      <c r="C212" s="10">
        <v>165</v>
      </c>
      <c r="D212" s="10">
        <v>1.91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
  <sheetViews>
    <sheetView showGridLines="0" zoomScale="80" zoomScaleNormal="80" workbookViewId="0">
      <selection activeCell="C1" sqref="C1"/>
    </sheetView>
  </sheetViews>
  <sheetFormatPr defaultColWidth="17.140625" defaultRowHeight="15" x14ac:dyDescent="0.25"/>
  <cols>
    <col min="2" max="2" width="53.7109375" bestFit="1" customWidth="1"/>
    <col min="3" max="3" width="29.42578125" customWidth="1"/>
  </cols>
  <sheetData>
    <row r="1" spans="1:3" x14ac:dyDescent="0.25">
      <c r="A1" s="1" t="s">
        <v>9671</v>
      </c>
      <c r="B1" s="2" t="s">
        <v>9705</v>
      </c>
      <c r="C1" s="2" t="s">
        <v>9706</v>
      </c>
    </row>
    <row r="2" spans="1:3" x14ac:dyDescent="0.25">
      <c r="A2" s="9" t="s">
        <v>9675</v>
      </c>
      <c r="B2" s="10" t="s">
        <v>9707</v>
      </c>
      <c r="C2" s="10">
        <v>100</v>
      </c>
    </row>
    <row r="3" spans="1:3" x14ac:dyDescent="0.25">
      <c r="A3" s="9" t="s">
        <v>9676</v>
      </c>
      <c r="B3" s="10" t="s">
        <v>9708</v>
      </c>
      <c r="C3" s="10">
        <v>86</v>
      </c>
    </row>
    <row r="4" spans="1:3" x14ac:dyDescent="0.25">
      <c r="A4" s="9" t="s">
        <v>9674</v>
      </c>
      <c r="B4" s="10" t="s">
        <v>9709</v>
      </c>
      <c r="C4" s="10">
        <v>110</v>
      </c>
    </row>
    <row r="5" spans="1:3" x14ac:dyDescent="0.25">
      <c r="A5" s="9" t="s">
        <v>9677</v>
      </c>
      <c r="B5" s="10" t="s">
        <v>9710</v>
      </c>
      <c r="C5" s="10">
        <v>130</v>
      </c>
    </row>
    <row r="6" spans="1:3" x14ac:dyDescent="0.25">
      <c r="A6" s="9" t="s">
        <v>9678</v>
      </c>
      <c r="B6" s="10" t="s">
        <v>9711</v>
      </c>
      <c r="C6" s="10">
        <v>120</v>
      </c>
    </row>
    <row r="7" spans="1:3" x14ac:dyDescent="0.25">
      <c r="A7" s="9" t="s">
        <v>9679</v>
      </c>
      <c r="B7" s="10" t="s">
        <v>9712</v>
      </c>
      <c r="C7" s="10">
        <v>75</v>
      </c>
    </row>
    <row r="8" spans="1:3" x14ac:dyDescent="0.25">
      <c r="A8" s="9" t="s">
        <v>9680</v>
      </c>
      <c r="B8" s="10" t="s">
        <v>9713</v>
      </c>
      <c r="C8" s="10">
        <v>70</v>
      </c>
    </row>
    <row r="9" spans="1:3" x14ac:dyDescent="0.25">
      <c r="A9" s="9" t="s">
        <v>9681</v>
      </c>
      <c r="B9" s="10" t="s">
        <v>9714</v>
      </c>
      <c r="C9" s="10">
        <v>65</v>
      </c>
    </row>
    <row r="10" spans="1:3" x14ac:dyDescent="0.25">
      <c r="A10" s="9" t="s">
        <v>9682</v>
      </c>
      <c r="B10" s="10" t="s">
        <v>9715</v>
      </c>
      <c r="C10" s="10">
        <v>68</v>
      </c>
    </row>
    <row r="11" spans="1:3" x14ac:dyDescent="0.25">
      <c r="A11" s="9" t="s">
        <v>9683</v>
      </c>
      <c r="B11" s="10" t="s">
        <v>9716</v>
      </c>
      <c r="C11" s="10">
        <v>60</v>
      </c>
    </row>
    <row r="12" spans="1:3" x14ac:dyDescent="0.25">
      <c r="A12" s="9" t="s">
        <v>9684</v>
      </c>
      <c r="B12" s="10" t="s">
        <v>9717</v>
      </c>
      <c r="C12" s="10">
        <v>80</v>
      </c>
    </row>
    <row r="13" spans="1:3" x14ac:dyDescent="0.25">
      <c r="A13" s="9" t="s">
        <v>9685</v>
      </c>
      <c r="B13" s="10" t="s">
        <v>9718</v>
      </c>
      <c r="C13" s="10">
        <v>80</v>
      </c>
    </row>
    <row r="14" spans="1:3" x14ac:dyDescent="0.25">
      <c r="A14" s="9" t="s">
        <v>9686</v>
      </c>
      <c r="B14" s="10" t="s">
        <v>9719</v>
      </c>
      <c r="C14" s="10">
        <v>58</v>
      </c>
    </row>
    <row r="15" spans="1:3" x14ac:dyDescent="0.25">
      <c r="A15" s="9" t="s">
        <v>9687</v>
      </c>
      <c r="B15" s="10" t="s">
        <v>9720</v>
      </c>
      <c r="C15" s="10">
        <v>82</v>
      </c>
    </row>
    <row r="16" spans="1:3" x14ac:dyDescent="0.25">
      <c r="A16" s="9" t="s">
        <v>9688</v>
      </c>
      <c r="B16" s="10" t="s">
        <v>9721</v>
      </c>
      <c r="C16" s="10">
        <v>67</v>
      </c>
    </row>
    <row r="17" spans="1:3" x14ac:dyDescent="0.25">
      <c r="A17" s="9" t="s">
        <v>9689</v>
      </c>
      <c r="B17" s="10" t="s">
        <v>9722</v>
      </c>
      <c r="C17" s="10">
        <v>65</v>
      </c>
    </row>
    <row r="18" spans="1:3" x14ac:dyDescent="0.25">
      <c r="A18" s="9" t="s">
        <v>9690</v>
      </c>
      <c r="B18" s="10" t="s">
        <v>9723</v>
      </c>
      <c r="C18" s="10">
        <v>60</v>
      </c>
    </row>
    <row r="19" spans="1:3" x14ac:dyDescent="0.25">
      <c r="A19" s="9" t="s">
        <v>9691</v>
      </c>
      <c r="B19" s="10" t="s">
        <v>9724</v>
      </c>
      <c r="C19" s="10">
        <v>63</v>
      </c>
    </row>
    <row r="20" spans="1:3" x14ac:dyDescent="0.25">
      <c r="A20" s="9" t="s">
        <v>9692</v>
      </c>
      <c r="B20" s="10" t="s">
        <v>9725</v>
      </c>
      <c r="C20" s="10">
        <v>89</v>
      </c>
    </row>
    <row r="21" spans="1:3" x14ac:dyDescent="0.25">
      <c r="A21" s="9" t="s">
        <v>9693</v>
      </c>
      <c r="B21" s="10" t="s">
        <v>9726</v>
      </c>
      <c r="C21" s="10">
        <v>66</v>
      </c>
    </row>
    <row r="22" spans="1:3" x14ac:dyDescent="0.25">
      <c r="A22" s="9" t="s">
        <v>9694</v>
      </c>
      <c r="B22" s="10" t="s">
        <v>9727</v>
      </c>
      <c r="C22" s="10">
        <v>55</v>
      </c>
    </row>
    <row r="23" spans="1:3" x14ac:dyDescent="0.25">
      <c r="A23" s="9" t="s">
        <v>9695</v>
      </c>
      <c r="B23" s="10" t="s">
        <v>9728</v>
      </c>
      <c r="C23" s="10">
        <v>58</v>
      </c>
    </row>
    <row r="24" spans="1:3" x14ac:dyDescent="0.25">
      <c r="A24" s="9" t="s">
        <v>9696</v>
      </c>
      <c r="B24" s="10" t="s">
        <v>9729</v>
      </c>
      <c r="C24" s="10">
        <v>95</v>
      </c>
    </row>
    <row r="25" spans="1:3" x14ac:dyDescent="0.25">
      <c r="A25" s="9" t="s">
        <v>9730</v>
      </c>
      <c r="B25" s="10" t="s">
        <v>9731</v>
      </c>
      <c r="C25" s="10">
        <v>56</v>
      </c>
    </row>
    <row r="26" spans="1:3" x14ac:dyDescent="0.25">
      <c r="A26" s="9" t="s">
        <v>9697</v>
      </c>
      <c r="B26" s="10" t="s">
        <v>9732</v>
      </c>
      <c r="C26" s="10">
        <v>54</v>
      </c>
    </row>
    <row r="27" spans="1:3" x14ac:dyDescent="0.25">
      <c r="A27" s="9" t="s">
        <v>9698</v>
      </c>
      <c r="B27" s="10" t="s">
        <v>9733</v>
      </c>
      <c r="C27" s="10">
        <v>45</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Flights</vt:lpstr>
      <vt:lpstr>Sheet2</vt:lpstr>
      <vt:lpstr>Sheet4</vt:lpstr>
      <vt:lpstr>Sheet3</vt:lpstr>
      <vt:lpstr>Sheet6</vt:lpstr>
      <vt:lpstr>Sheet7</vt:lpstr>
      <vt:lpstr>REDOX Airlines DashBoard</vt:lpstr>
      <vt:lpstr>workings</vt:lpstr>
      <vt:lpstr>Routes</vt:lpstr>
      <vt:lpstr>Aircraft</vt:lpstr>
      <vt:lpstr>Airports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dc:creator>
  <cp:lastModifiedBy>Eliz electronics</cp:lastModifiedBy>
  <dcterms:created xsi:type="dcterms:W3CDTF">2021-02-14T00:18:58Z</dcterms:created>
  <dcterms:modified xsi:type="dcterms:W3CDTF">2024-02-14T22:03:39Z</dcterms:modified>
</cp:coreProperties>
</file>